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64011"/>
  <mc:AlternateContent xmlns:mc="http://schemas.openxmlformats.org/markup-compatibility/2006">
    <mc:Choice Requires="x15">
      <x15ac:absPath xmlns:x15ac="http://schemas.microsoft.com/office/spreadsheetml/2010/11/ac" url="D:\Jey\OneDrive\문서\업무_개발\Calibration Tool Project\MCT V2\Test\"/>
    </mc:Choice>
  </mc:AlternateContent>
  <bookViews>
    <workbookView xWindow="0" yWindow="0" windowWidth="28800" windowHeight="12255" tabRatio="705" firstSheet="2" activeTab="5"/>
  </bookViews>
  <sheets>
    <sheet name="나사정리" sheetId="1" r:id="rId1"/>
    <sheet name="공차방식" sheetId="17" r:id="rId2"/>
    <sheet name="미터보통나사" sheetId="9" r:id="rId3"/>
    <sheet name="미터가는나사" sheetId="19" r:id="rId4"/>
    <sheet name="유니파이보통나사" sheetId="20" r:id="rId5"/>
    <sheet name="유니파이가는나사" sheetId="22" r:id="rId6"/>
    <sheet name="관용평행나사" sheetId="24" r:id="rId7"/>
    <sheet name="ANSI_ASME B1.2" sheetId="26" r:id="rId8"/>
    <sheet name="Data1" sheetId="27" r:id="rId9"/>
    <sheet name="Data2" sheetId="28" r:id="rId10"/>
    <sheet name="Data3" sheetId="29" r:id="rId11"/>
    <sheet name="Data4" sheetId="30" r:id="rId12"/>
    <sheet name="Data5" sheetId="31" r:id="rId13"/>
  </sheets>
  <definedNames>
    <definedName name="_xlnm._FilterDatabase" localSheetId="7" hidden="1">'ANSI_ASME B1.2'!$B$8:$V$1442</definedName>
    <definedName name="_xlnm._FilterDatabase" localSheetId="6">관용평행나사!$B$8:$V$226</definedName>
    <definedName name="_xlnm._FilterDatabase" localSheetId="3" hidden="1">미터가는나사!$B$8:$V$3095</definedName>
    <definedName name="_xlnm._FilterDatabase" localSheetId="2" hidden="1">미터보통나사!$B$8:$V$574</definedName>
    <definedName name="_xlnm._FilterDatabase" localSheetId="5" hidden="1">유니파이가는나사!$B$8:$V$196</definedName>
    <definedName name="_xlnm._FilterDatabase" localSheetId="4" hidden="1">유니파이보통나사!$B$8:$V$280</definedName>
    <definedName name="Data0_1">미터보통나사!$E$11:$V$574</definedName>
    <definedName name="Data0_2">미터가는나사!$E$11:$V$3095</definedName>
    <definedName name="Data0_3">유니파이보통나사!$E$11:$V$280</definedName>
    <definedName name="Data0_4">유니파이가는나사!$E$11:$V$196</definedName>
    <definedName name="Data0_5">관용평행나사!$E$11:$V$226</definedName>
    <definedName name="Data0_6">'ANSI_ASME B1.2'!$E$11:$V$2170</definedName>
    <definedName name="Data1">Data1!$A$1:$F$79</definedName>
    <definedName name="Data2">Data2!$A$1:$F$34</definedName>
    <definedName name="Data3">Data3!$A$1:$F$29</definedName>
    <definedName name="Data4">Data4!$A$1:$F$68</definedName>
    <definedName name="Data5" localSheetId="12">Data5!$A$1:$F$68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2170" i="26" l="1" a="1"/>
  <c r="AG2170" i="26" s="1"/>
  <c r="AF2170" i="26"/>
  <c r="AE2170" i="26"/>
  <c r="AE2170" i="26" a="1"/>
  <c r="AB2170" i="26"/>
  <c r="AA2170" i="26" a="1"/>
  <c r="AA2170" i="26" s="1"/>
  <c r="P2170" i="26" s="1"/>
  <c r="Z2170" i="26"/>
  <c r="AC2170" i="26" s="1" a="1"/>
  <c r="AC2170" i="26" s="1"/>
  <c r="S2170" i="26" s="1"/>
  <c r="Y2170" i="26"/>
  <c r="U2170" i="26" s="1"/>
  <c r="Y2170" i="26" a="1"/>
  <c r="X2170" i="26"/>
  <c r="V2170" i="26" a="1"/>
  <c r="V2170" i="26" s="1"/>
  <c r="T2170" i="26"/>
  <c r="R2170" i="26"/>
  <c r="Q2170" i="26"/>
  <c r="O2170" i="26"/>
  <c r="M2170" i="26"/>
  <c r="L2170" i="26"/>
  <c r="B2170" i="26"/>
  <c r="AG2169" i="26" a="1"/>
  <c r="AG2169" i="26" s="1"/>
  <c r="AF2169" i="26"/>
  <c r="AE2169" i="26" a="1"/>
  <c r="AE2169" i="26" s="1"/>
  <c r="AC2169" i="26"/>
  <c r="AC2169" i="26" a="1"/>
  <c r="AB2169" i="26"/>
  <c r="AA2169" i="26" a="1"/>
  <c r="AA2169" i="26" s="1"/>
  <c r="P2169" i="26" s="1"/>
  <c r="Y2169" i="26"/>
  <c r="U2169" i="26" s="1"/>
  <c r="Y2169" i="26" a="1"/>
  <c r="X2169" i="26"/>
  <c r="V2169" i="26"/>
  <c r="V2169" i="26" a="1"/>
  <c r="T2169" i="26"/>
  <c r="S2169" i="26"/>
  <c r="R2169" i="26"/>
  <c r="Q2169" i="26"/>
  <c r="O2169" i="26"/>
  <c r="M2169" i="26"/>
  <c r="L2169" i="26"/>
  <c r="B2169" i="26"/>
  <c r="AG2168" i="26"/>
  <c r="AG2168" i="26" a="1"/>
  <c r="AF2168" i="26"/>
  <c r="AE2168" i="26" a="1"/>
  <c r="AE2168" i="26" s="1"/>
  <c r="AA2168" i="26"/>
  <c r="P2168" i="26" s="1"/>
  <c r="AA2168" i="26" a="1"/>
  <c r="Z2168" i="26"/>
  <c r="AC2168" i="26" s="1" a="1"/>
  <c r="AC2168" i="26" s="1"/>
  <c r="S2168" i="26" s="1"/>
  <c r="Y2168" i="26" a="1"/>
  <c r="Y2168" i="26" s="1"/>
  <c r="X2168" i="26"/>
  <c r="M2168" i="26" s="1"/>
  <c r="V2168" i="26"/>
  <c r="V2168" i="26" a="1"/>
  <c r="U2168" i="26"/>
  <c r="T2168" i="26"/>
  <c r="Q2168" i="26"/>
  <c r="O2168" i="26"/>
  <c r="L2168" i="26"/>
  <c r="B2168" i="26"/>
  <c r="AG2167" i="26"/>
  <c r="AG2167" i="26" a="1"/>
  <c r="AF2167" i="26"/>
  <c r="AE2167" i="26"/>
  <c r="AE2167" i="26" a="1"/>
  <c r="AC2167" i="26" a="1"/>
  <c r="AC2167" i="26" s="1"/>
  <c r="S2167" i="26" s="1"/>
  <c r="AB2167" i="26"/>
  <c r="AA2167" i="26"/>
  <c r="AA2167" i="26" a="1"/>
  <c r="Y2167" i="26"/>
  <c r="U2167" i="26" s="1"/>
  <c r="Y2167" i="26" a="1"/>
  <c r="X2167" i="26"/>
  <c r="V2167" i="26" a="1"/>
  <c r="V2167" i="26" s="1"/>
  <c r="T2167" i="26"/>
  <c r="R2167" i="26"/>
  <c r="Q2167" i="26"/>
  <c r="P2167" i="26"/>
  <c r="O2167" i="26"/>
  <c r="M2167" i="26"/>
  <c r="L2167" i="26"/>
  <c r="B2167" i="26"/>
  <c r="AG2166" i="26" a="1"/>
  <c r="AG2166" i="26" s="1"/>
  <c r="AF2166" i="26"/>
  <c r="AE2166" i="26" a="1"/>
  <c r="AE2166" i="26" s="1"/>
  <c r="AA2166" i="26" a="1"/>
  <c r="AA2166" i="26" s="1"/>
  <c r="P2166" i="26" s="1"/>
  <c r="Z2166" i="26"/>
  <c r="AC2166" i="26" s="1" a="1"/>
  <c r="AC2166" i="26" s="1"/>
  <c r="S2166" i="26" s="1"/>
  <c r="X2166" i="26"/>
  <c r="M2166" i="26" s="1"/>
  <c r="V2166" i="26"/>
  <c r="V2166" i="26" a="1"/>
  <c r="T2166" i="26"/>
  <c r="Q2166" i="26"/>
  <c r="O2166" i="26"/>
  <c r="B2166" i="26"/>
  <c r="AG2165" i="26"/>
  <c r="AG2165" i="26" a="1"/>
  <c r="AF2165" i="26"/>
  <c r="AE2165" i="26"/>
  <c r="AE2165" i="26" a="1"/>
  <c r="AC2165" i="26" a="1"/>
  <c r="AC2165" i="26" s="1"/>
  <c r="S2165" i="26" s="1"/>
  <c r="AB2165" i="26"/>
  <c r="R2165" i="26" s="1"/>
  <c r="AA2165" i="26"/>
  <c r="AA2165" i="26" a="1"/>
  <c r="Y2165" i="26" a="1"/>
  <c r="Y2165" i="26" s="1"/>
  <c r="U2165" i="26" s="1"/>
  <c r="X2165" i="26"/>
  <c r="M2165" i="26" s="1"/>
  <c r="V2165" i="26" a="1"/>
  <c r="V2165" i="26" s="1"/>
  <c r="T2165" i="26"/>
  <c r="Q2165" i="26"/>
  <c r="P2165" i="26"/>
  <c r="O2165" i="26"/>
  <c r="L2165" i="26"/>
  <c r="B2165" i="26"/>
  <c r="AG2164" i="26" a="1"/>
  <c r="AG2164" i="26" s="1"/>
  <c r="AF2164" i="26"/>
  <c r="AE2164" i="26" a="1"/>
  <c r="AE2164" i="26" s="1"/>
  <c r="AC2164" i="26" a="1"/>
  <c r="AC2164" i="26" s="1"/>
  <c r="S2164" i="26" s="1"/>
  <c r="Z2164" i="26"/>
  <c r="X2164" i="26"/>
  <c r="M2164" i="26" s="1"/>
  <c r="V2164" i="26"/>
  <c r="V2164" i="26" a="1"/>
  <c r="T2164" i="26"/>
  <c r="Q2164" i="26"/>
  <c r="O2164" i="26"/>
  <c r="B2164" i="26"/>
  <c r="AG2163" i="26"/>
  <c r="AG2163" i="26" a="1"/>
  <c r="AF2163" i="26"/>
  <c r="AE2163" i="26" a="1"/>
  <c r="AE2163" i="26" s="1"/>
  <c r="AC2163" i="26"/>
  <c r="AC2163" i="26" a="1"/>
  <c r="AB2163" i="26"/>
  <c r="AA2163" i="26"/>
  <c r="P2163" i="26" s="1"/>
  <c r="AA2163" i="26" a="1"/>
  <c r="Y2163" i="26" a="1"/>
  <c r="Y2163" i="26" s="1"/>
  <c r="U2163" i="26" s="1"/>
  <c r="X2163" i="26"/>
  <c r="M2163" i="26" s="1"/>
  <c r="V2163" i="26"/>
  <c r="V2163" i="26" a="1"/>
  <c r="T2163" i="26"/>
  <c r="S2163" i="26"/>
  <c r="R2163" i="26"/>
  <c r="Q2163" i="26"/>
  <c r="O2163" i="26"/>
  <c r="L2163" i="26"/>
  <c r="B2163" i="26"/>
  <c r="AG2162" i="26" a="1"/>
  <c r="AG2162" i="26" s="1"/>
  <c r="AF2162" i="26"/>
  <c r="AE2162" i="26"/>
  <c r="AE2162" i="26" a="1"/>
  <c r="AB2162" i="26"/>
  <c r="AA2162" i="26" a="1"/>
  <c r="AA2162" i="26" s="1"/>
  <c r="P2162" i="26" s="1"/>
  <c r="Z2162" i="26"/>
  <c r="AC2162" i="26" s="1" a="1"/>
  <c r="AC2162" i="26" s="1"/>
  <c r="S2162" i="26" s="1"/>
  <c r="Y2162" i="26"/>
  <c r="U2162" i="26" s="1"/>
  <c r="Y2162" i="26" a="1"/>
  <c r="X2162" i="26"/>
  <c r="V2162" i="26" a="1"/>
  <c r="V2162" i="26" s="1"/>
  <c r="T2162" i="26"/>
  <c r="R2162" i="26"/>
  <c r="Q2162" i="26"/>
  <c r="O2162" i="26"/>
  <c r="M2162" i="26"/>
  <c r="L2162" i="26"/>
  <c r="B2162" i="26"/>
  <c r="AG2161" i="26" a="1"/>
  <c r="AG2161" i="26" s="1"/>
  <c r="AF2161" i="26"/>
  <c r="AE2161" i="26" a="1"/>
  <c r="AE2161" i="26" s="1"/>
  <c r="AC2161" i="26"/>
  <c r="S2161" i="26" s="1"/>
  <c r="AC2161" i="26" a="1"/>
  <c r="AB2161" i="26"/>
  <c r="AA2161" i="26" a="1"/>
  <c r="AA2161" i="26" s="1"/>
  <c r="P2161" i="26" s="1"/>
  <c r="Y2161" i="26"/>
  <c r="U2161" i="26" s="1"/>
  <c r="Y2161" i="26" a="1"/>
  <c r="X2161" i="26"/>
  <c r="V2161" i="26"/>
  <c r="V2161" i="26" a="1"/>
  <c r="T2161" i="26"/>
  <c r="R2161" i="26"/>
  <c r="Q2161" i="26"/>
  <c r="O2161" i="26"/>
  <c r="M2161" i="26"/>
  <c r="L2161" i="26"/>
  <c r="B2161" i="26"/>
  <c r="AG2160" i="26"/>
  <c r="AG2160" i="26" a="1"/>
  <c r="AF2160" i="26"/>
  <c r="AE2160" i="26" a="1"/>
  <c r="AE2160" i="26" s="1"/>
  <c r="AA2160" i="26"/>
  <c r="P2160" i="26" s="1"/>
  <c r="AA2160" i="26" a="1"/>
  <c r="Z2160" i="26"/>
  <c r="AC2160" i="26" s="1" a="1"/>
  <c r="AC2160" i="26" s="1"/>
  <c r="S2160" i="26" s="1"/>
  <c r="Y2160" i="26" a="1"/>
  <c r="Y2160" i="26" s="1"/>
  <c r="X2160" i="26"/>
  <c r="M2160" i="26" s="1"/>
  <c r="V2160" i="26"/>
  <c r="V2160" i="26" a="1"/>
  <c r="U2160" i="26"/>
  <c r="T2160" i="26"/>
  <c r="Q2160" i="26"/>
  <c r="O2160" i="26"/>
  <c r="L2160" i="26"/>
  <c r="B2160" i="26"/>
  <c r="AG2159" i="26"/>
  <c r="AG2159" i="26" a="1"/>
  <c r="AF2159" i="26"/>
  <c r="AE2159" i="26"/>
  <c r="AE2159" i="26" a="1"/>
  <c r="AC2159" i="26" a="1"/>
  <c r="AC2159" i="26" s="1"/>
  <c r="S2159" i="26" s="1"/>
  <c r="AB2159" i="26"/>
  <c r="AA2159" i="26"/>
  <c r="AA2159" i="26" a="1"/>
  <c r="Y2159" i="26"/>
  <c r="U2159" i="26" s="1"/>
  <c r="Y2159" i="26" a="1"/>
  <c r="X2159" i="26"/>
  <c r="V2159" i="26" a="1"/>
  <c r="V2159" i="26" s="1"/>
  <c r="T2159" i="26"/>
  <c r="R2159" i="26"/>
  <c r="Q2159" i="26"/>
  <c r="P2159" i="26"/>
  <c r="O2159" i="26"/>
  <c r="M2159" i="26"/>
  <c r="L2159" i="26"/>
  <c r="B2159" i="26"/>
  <c r="AG2158" i="26" a="1"/>
  <c r="AG2158" i="26" s="1"/>
  <c r="AF2158" i="26"/>
  <c r="AE2158" i="26" a="1"/>
  <c r="AE2158" i="26" s="1"/>
  <c r="AA2158" i="26" a="1"/>
  <c r="AA2158" i="26" s="1"/>
  <c r="P2158" i="26" s="1"/>
  <c r="Z2158" i="26"/>
  <c r="AC2158" i="26" s="1" a="1"/>
  <c r="AC2158" i="26" s="1"/>
  <c r="S2158" i="26" s="1"/>
  <c r="X2158" i="26"/>
  <c r="M2158" i="26" s="1"/>
  <c r="V2158" i="26"/>
  <c r="V2158" i="26" a="1"/>
  <c r="T2158" i="26"/>
  <c r="Q2158" i="26"/>
  <c r="O2158" i="26"/>
  <c r="B2158" i="26"/>
  <c r="AG2157" i="26"/>
  <c r="AG2157" i="26" a="1"/>
  <c r="AF2157" i="26"/>
  <c r="AE2157" i="26"/>
  <c r="AE2157" i="26" a="1"/>
  <c r="AC2157" i="26" a="1"/>
  <c r="AC2157" i="26" s="1"/>
  <c r="S2157" i="26" s="1"/>
  <c r="AB2157" i="26"/>
  <c r="R2157" i="26" s="1"/>
  <c r="AA2157" i="26"/>
  <c r="AA2157" i="26" a="1"/>
  <c r="Y2157" i="26" a="1"/>
  <c r="Y2157" i="26" s="1"/>
  <c r="X2157" i="26"/>
  <c r="M2157" i="26" s="1"/>
  <c r="V2157" i="26" a="1"/>
  <c r="V2157" i="26" s="1"/>
  <c r="U2157" i="26"/>
  <c r="T2157" i="26"/>
  <c r="Q2157" i="26"/>
  <c r="P2157" i="26"/>
  <c r="O2157" i="26"/>
  <c r="L2157" i="26"/>
  <c r="B2157" i="26"/>
  <c r="AG2156" i="26" a="1"/>
  <c r="AG2156" i="26" s="1"/>
  <c r="AF2156" i="26"/>
  <c r="AE2156" i="26"/>
  <c r="AE2156" i="26" a="1"/>
  <c r="AC2156" i="26" a="1"/>
  <c r="AC2156" i="26" s="1"/>
  <c r="S2156" i="26" s="1"/>
  <c r="Z2156" i="26"/>
  <c r="X2156" i="26"/>
  <c r="V2156" i="26"/>
  <c r="V2156" i="26" a="1"/>
  <c r="T2156" i="26"/>
  <c r="Q2156" i="26"/>
  <c r="O2156" i="26"/>
  <c r="M2156" i="26"/>
  <c r="B2156" i="26"/>
  <c r="AG2155" i="26"/>
  <c r="AG2155" i="26" a="1"/>
  <c r="AF2155" i="26"/>
  <c r="AE2155" i="26" a="1"/>
  <c r="AE2155" i="26" s="1"/>
  <c r="AC2155" i="26"/>
  <c r="AC2155" i="26" a="1"/>
  <c r="AB2155" i="26"/>
  <c r="AA2155" i="26"/>
  <c r="AA2155" i="26" a="1"/>
  <c r="Y2155" i="26" a="1"/>
  <c r="Y2155" i="26" s="1"/>
  <c r="U2155" i="26" s="1"/>
  <c r="X2155" i="26"/>
  <c r="M2155" i="26" s="1"/>
  <c r="V2155" i="26"/>
  <c r="V2155" i="26" a="1"/>
  <c r="T2155" i="26"/>
  <c r="S2155" i="26"/>
  <c r="R2155" i="26"/>
  <c r="Q2155" i="26"/>
  <c r="P2155" i="26"/>
  <c r="O2155" i="26"/>
  <c r="L2155" i="26"/>
  <c r="B2155" i="26"/>
  <c r="AG2154" i="26"/>
  <c r="AG2154" i="26" a="1"/>
  <c r="AF2154" i="26"/>
  <c r="AE2154" i="26"/>
  <c r="AE2154" i="26" a="1"/>
  <c r="AB2154" i="26"/>
  <c r="R2154" i="26" s="1"/>
  <c r="AA2154" i="26"/>
  <c r="P2154" i="26" s="1"/>
  <c r="AA2154" i="26" a="1"/>
  <c r="Z2154" i="26"/>
  <c r="AC2154" i="26" s="1" a="1"/>
  <c r="AC2154" i="26" s="1"/>
  <c r="S2154" i="26" s="1"/>
  <c r="Y2154" i="26"/>
  <c r="U2154" i="26" s="1"/>
  <c r="Y2154" i="26" a="1"/>
  <c r="X2154" i="26"/>
  <c r="V2154" i="26" a="1"/>
  <c r="V2154" i="26" s="1"/>
  <c r="T2154" i="26"/>
  <c r="Q2154" i="26"/>
  <c r="O2154" i="26"/>
  <c r="M2154" i="26"/>
  <c r="L2154" i="26"/>
  <c r="B2154" i="26"/>
  <c r="AG2153" i="26" a="1"/>
  <c r="AG2153" i="26" s="1"/>
  <c r="AF2153" i="26"/>
  <c r="AE2153" i="26" a="1"/>
  <c r="AE2153" i="26" s="1"/>
  <c r="AC2153" i="26"/>
  <c r="AC2153" i="26" a="1"/>
  <c r="AB2153" i="26"/>
  <c r="AA2153" i="26" a="1"/>
  <c r="AA2153" i="26" s="1"/>
  <c r="P2153" i="26" s="1"/>
  <c r="Y2153" i="26"/>
  <c r="U2153" i="26" s="1"/>
  <c r="Y2153" i="26" a="1"/>
  <c r="X2153" i="26"/>
  <c r="V2153" i="26"/>
  <c r="V2153" i="26" a="1"/>
  <c r="T2153" i="26"/>
  <c r="S2153" i="26"/>
  <c r="R2153" i="26"/>
  <c r="Q2153" i="26"/>
  <c r="O2153" i="26"/>
  <c r="M2153" i="26"/>
  <c r="L2153" i="26"/>
  <c r="B2153" i="26"/>
  <c r="AG2152" i="26"/>
  <c r="AG2152" i="26" a="1"/>
  <c r="AF2152" i="26"/>
  <c r="AE2152" i="26" a="1"/>
  <c r="AE2152" i="26" s="1"/>
  <c r="AA2152" i="26"/>
  <c r="P2152" i="26" s="1"/>
  <c r="AA2152" i="26" a="1"/>
  <c r="Z2152" i="26"/>
  <c r="AC2152" i="26" s="1" a="1"/>
  <c r="AC2152" i="26" s="1"/>
  <c r="S2152" i="26" s="1"/>
  <c r="Y2152" i="26" a="1"/>
  <c r="Y2152" i="26" s="1"/>
  <c r="X2152" i="26"/>
  <c r="M2152" i="26" s="1"/>
  <c r="V2152" i="26"/>
  <c r="V2152" i="26" a="1"/>
  <c r="U2152" i="26"/>
  <c r="T2152" i="26"/>
  <c r="Q2152" i="26"/>
  <c r="O2152" i="26"/>
  <c r="L2152" i="26"/>
  <c r="B2152" i="26"/>
  <c r="AG2151" i="26" a="1"/>
  <c r="AG2151" i="26" s="1"/>
  <c r="AF2151" i="26"/>
  <c r="AE2151" i="26"/>
  <c r="AE2151" i="26" a="1"/>
  <c r="AC2151" i="26" a="1"/>
  <c r="AC2151" i="26" s="1"/>
  <c r="S2151" i="26" s="1"/>
  <c r="AB2151" i="26"/>
  <c r="AA2151" i="26" a="1"/>
  <c r="AA2151" i="26" s="1"/>
  <c r="P2151" i="26" s="1"/>
  <c r="Y2151" i="26"/>
  <c r="Y2151" i="26" a="1"/>
  <c r="X2151" i="26"/>
  <c r="V2151" i="26" a="1"/>
  <c r="V2151" i="26" s="1"/>
  <c r="U2151" i="26"/>
  <c r="T2151" i="26"/>
  <c r="R2151" i="26"/>
  <c r="Q2151" i="26"/>
  <c r="O2151" i="26"/>
  <c r="M2151" i="26"/>
  <c r="L2151" i="26"/>
  <c r="B2151" i="26"/>
  <c r="AG2150" i="26" a="1"/>
  <c r="AG2150" i="26" s="1"/>
  <c r="AF2150" i="26"/>
  <c r="AE2150" i="26" a="1"/>
  <c r="AE2150" i="26" s="1"/>
  <c r="AC2150" i="26" a="1"/>
  <c r="AC2150" i="26" s="1"/>
  <c r="S2150" i="26" s="1"/>
  <c r="AA2150" i="26" a="1"/>
  <c r="AA2150" i="26" s="1"/>
  <c r="Z2150" i="26"/>
  <c r="X2150" i="26"/>
  <c r="M2150" i="26" s="1"/>
  <c r="V2150" i="26"/>
  <c r="V2150" i="26" a="1"/>
  <c r="T2150" i="26"/>
  <c r="Q2150" i="26"/>
  <c r="P2150" i="26"/>
  <c r="O2150" i="26"/>
  <c r="B2150" i="26"/>
  <c r="AG2149" i="26"/>
  <c r="AG2149" i="26" a="1"/>
  <c r="AF2149" i="26"/>
  <c r="AE2149" i="26" a="1"/>
  <c r="AE2149" i="26" s="1"/>
  <c r="AC2149" i="26" a="1"/>
  <c r="AC2149" i="26" s="1"/>
  <c r="S2149" i="26" s="1"/>
  <c r="AB2149" i="26"/>
  <c r="R2149" i="26" s="1"/>
  <c r="AA2149" i="26"/>
  <c r="AA2149" i="26" a="1"/>
  <c r="Y2149" i="26" a="1"/>
  <c r="Y2149" i="26" s="1"/>
  <c r="X2149" i="26"/>
  <c r="M2149" i="26" s="1"/>
  <c r="V2149" i="26" a="1"/>
  <c r="V2149" i="26" s="1"/>
  <c r="U2149" i="26"/>
  <c r="T2149" i="26"/>
  <c r="Q2149" i="26"/>
  <c r="P2149" i="26"/>
  <c r="O2149" i="26"/>
  <c r="L2149" i="26"/>
  <c r="B2149" i="26"/>
  <c r="AG2148" i="26" a="1"/>
  <c r="AG2148" i="26" s="1"/>
  <c r="AF2148" i="26"/>
  <c r="AE2148" i="26"/>
  <c r="AE2148" i="26" a="1"/>
  <c r="AB2148" i="26"/>
  <c r="Z2148" i="26"/>
  <c r="O2148" i="26" s="1"/>
  <c r="X2148" i="26"/>
  <c r="V2148" i="26"/>
  <c r="V2148" i="26" a="1"/>
  <c r="T2148" i="26"/>
  <c r="R2148" i="26"/>
  <c r="Q2148" i="26"/>
  <c r="M2148" i="26"/>
  <c r="B2148" i="26"/>
  <c r="AG2147" i="26"/>
  <c r="AG2147" i="26" a="1"/>
  <c r="AF2147" i="26"/>
  <c r="AE2147" i="26" a="1"/>
  <c r="AE2147" i="26" s="1"/>
  <c r="AC2147" i="26"/>
  <c r="S2147" i="26" s="1"/>
  <c r="AC2147" i="26" a="1"/>
  <c r="AB2147" i="26"/>
  <c r="AA2147" i="26"/>
  <c r="P2147" i="26" s="1"/>
  <c r="AA2147" i="26" a="1"/>
  <c r="Y2147" i="26" a="1"/>
  <c r="Y2147" i="26" s="1"/>
  <c r="U2147" i="26" s="1"/>
  <c r="X2147" i="26"/>
  <c r="M2147" i="26" s="1"/>
  <c r="V2147" i="26"/>
  <c r="V2147" i="26" a="1"/>
  <c r="T2147" i="26"/>
  <c r="R2147" i="26"/>
  <c r="Q2147" i="26"/>
  <c r="O2147" i="26"/>
  <c r="L2147" i="26"/>
  <c r="B2147" i="26"/>
  <c r="AG2146" i="26"/>
  <c r="AG2146" i="26" a="1"/>
  <c r="AF2146" i="26"/>
  <c r="AE2146" i="26"/>
  <c r="AE2146" i="26" a="1"/>
  <c r="AB2146" i="26"/>
  <c r="AA2146" i="26"/>
  <c r="P2146" i="26" s="1"/>
  <c r="Z2146" i="26"/>
  <c r="AA2146" i="26" s="1" a="1"/>
  <c r="Y2146" i="26" a="1"/>
  <c r="Y2146" i="26" s="1"/>
  <c r="U2146" i="26" s="1"/>
  <c r="X2146" i="26"/>
  <c r="V2146" i="26" a="1"/>
  <c r="V2146" i="26" s="1"/>
  <c r="T2146" i="26"/>
  <c r="R2146" i="26"/>
  <c r="Q2146" i="26"/>
  <c r="O2146" i="26"/>
  <c r="M2146" i="26"/>
  <c r="L2146" i="26"/>
  <c r="B2146" i="26"/>
  <c r="AG2145" i="26" a="1"/>
  <c r="AG2145" i="26" s="1"/>
  <c r="AF2145" i="26"/>
  <c r="AE2145" i="26" a="1"/>
  <c r="AE2145" i="26" s="1"/>
  <c r="AC2145" i="26"/>
  <c r="AC2145" i="26" a="1"/>
  <c r="AB2145" i="26"/>
  <c r="AA2145" i="26" a="1"/>
  <c r="AA2145" i="26" s="1"/>
  <c r="P2145" i="26" s="1"/>
  <c r="Y2145" i="26"/>
  <c r="Y2145" i="26" a="1"/>
  <c r="X2145" i="26"/>
  <c r="M2145" i="26" s="1"/>
  <c r="V2145" i="26"/>
  <c r="V2145" i="26" a="1"/>
  <c r="U2145" i="26"/>
  <c r="T2145" i="26"/>
  <c r="S2145" i="26"/>
  <c r="R2145" i="26"/>
  <c r="Q2145" i="26"/>
  <c r="O2145" i="26"/>
  <c r="L2145" i="26"/>
  <c r="B2145" i="26"/>
  <c r="AG2144" i="26"/>
  <c r="AG2144" i="26" a="1"/>
  <c r="AF2144" i="26"/>
  <c r="AE2144" i="26" a="1"/>
  <c r="AE2144" i="26" s="1"/>
  <c r="AB2144" i="26"/>
  <c r="Z2144" i="26"/>
  <c r="AA2144" i="26" s="1" a="1"/>
  <c r="AA2144" i="26" s="1"/>
  <c r="P2144" i="26" s="1"/>
  <c r="Y2144" i="26" a="1"/>
  <c r="Y2144" i="26" s="1"/>
  <c r="U2144" i="26" s="1"/>
  <c r="X2144" i="26"/>
  <c r="V2144" i="26" a="1"/>
  <c r="V2144" i="26" s="1"/>
  <c r="T2144" i="26"/>
  <c r="R2144" i="26"/>
  <c r="Q2144" i="26"/>
  <c r="O2144" i="26"/>
  <c r="M2144" i="26"/>
  <c r="L2144" i="26"/>
  <c r="B2144" i="26"/>
  <c r="AG2143" i="26" a="1"/>
  <c r="AG2143" i="26" s="1"/>
  <c r="AF2143" i="26"/>
  <c r="AE2143" i="26" a="1"/>
  <c r="AE2143" i="26" s="1"/>
  <c r="AC2143" i="26" a="1"/>
  <c r="AC2143" i="26" s="1"/>
  <c r="S2143" i="26" s="1"/>
  <c r="AB2143" i="26"/>
  <c r="AA2143" i="26" a="1"/>
  <c r="AA2143" i="26" s="1"/>
  <c r="P2143" i="26" s="1"/>
  <c r="Y2143" i="26"/>
  <c r="U2143" i="26" s="1"/>
  <c r="Y2143" i="26" a="1"/>
  <c r="X2143" i="26"/>
  <c r="V2143" i="26" a="1"/>
  <c r="V2143" i="26" s="1"/>
  <c r="T2143" i="26"/>
  <c r="R2143" i="26"/>
  <c r="Q2143" i="26"/>
  <c r="O2143" i="26"/>
  <c r="M2143" i="26"/>
  <c r="L2143" i="26"/>
  <c r="B2143" i="26"/>
  <c r="AG2142" i="26" a="1"/>
  <c r="AG2142" i="26" s="1"/>
  <c r="AF2142" i="26"/>
  <c r="AE2142" i="26" a="1"/>
  <c r="AE2142" i="26" s="1"/>
  <c r="AA2142" i="26" a="1"/>
  <c r="AA2142" i="26" s="1"/>
  <c r="P2142" i="26" s="1"/>
  <c r="Z2142" i="26"/>
  <c r="AC2142" i="26" s="1" a="1"/>
  <c r="AC2142" i="26" s="1"/>
  <c r="S2142" i="26" s="1"/>
  <c r="Y2142" i="26" a="1"/>
  <c r="Y2142" i="26" s="1"/>
  <c r="U2142" i="26" s="1"/>
  <c r="X2142" i="26"/>
  <c r="M2142" i="26" s="1"/>
  <c r="V2142" i="26" a="1"/>
  <c r="V2142" i="26" s="1"/>
  <c r="T2142" i="26"/>
  <c r="Q2142" i="26"/>
  <c r="O2142" i="26"/>
  <c r="L2142" i="26"/>
  <c r="B2142" i="26"/>
  <c r="AG2141" i="26" a="1"/>
  <c r="AG2141" i="26" s="1"/>
  <c r="AF2141" i="26"/>
  <c r="AE2141" i="26"/>
  <c r="AE2141" i="26" a="1"/>
  <c r="AC2141" i="26" a="1"/>
  <c r="AC2141" i="26" s="1"/>
  <c r="S2141" i="26" s="1"/>
  <c r="AB2141" i="26"/>
  <c r="AA2141" i="26" a="1"/>
  <c r="AA2141" i="26" s="1"/>
  <c r="P2141" i="26" s="1"/>
  <c r="Y2141" i="26" a="1"/>
  <c r="Y2141" i="26" s="1"/>
  <c r="U2141" i="26" s="1"/>
  <c r="X2141" i="26"/>
  <c r="V2141" i="26" a="1"/>
  <c r="V2141" i="26" s="1"/>
  <c r="T2141" i="26"/>
  <c r="R2141" i="26"/>
  <c r="Q2141" i="26"/>
  <c r="O2141" i="26"/>
  <c r="M2141" i="26"/>
  <c r="L2141" i="26"/>
  <c r="B2141" i="26"/>
  <c r="AG2140" i="26" a="1"/>
  <c r="AG2140" i="26" s="1"/>
  <c r="AF2140" i="26"/>
  <c r="AE2140" i="26" a="1"/>
  <c r="AE2140" i="26" s="1"/>
  <c r="Z2140" i="26"/>
  <c r="AA2140" i="26" s="1" a="1"/>
  <c r="AA2140" i="26" s="1"/>
  <c r="P2140" i="26" s="1"/>
  <c r="X2140" i="26"/>
  <c r="M2140" i="26" s="1"/>
  <c r="V2140" i="26"/>
  <c r="V2140" i="26" a="1"/>
  <c r="T2140" i="26"/>
  <c r="Q2140" i="26"/>
  <c r="O2140" i="26"/>
  <c r="B2140" i="26"/>
  <c r="AG2139" i="26"/>
  <c r="AG2139" i="26" a="1"/>
  <c r="AF2139" i="26"/>
  <c r="AE2139" i="26" a="1"/>
  <c r="AE2139" i="26" s="1"/>
  <c r="AC2139" i="26" a="1"/>
  <c r="AC2139" i="26" s="1"/>
  <c r="S2139" i="26" s="1"/>
  <c r="AB2139" i="26"/>
  <c r="R2139" i="26" s="1"/>
  <c r="AA2139" i="26"/>
  <c r="AA2139" i="26" a="1"/>
  <c r="Y2139" i="26" a="1"/>
  <c r="Y2139" i="26" s="1"/>
  <c r="U2139" i="26" s="1"/>
  <c r="X2139" i="26"/>
  <c r="M2139" i="26" s="1"/>
  <c r="V2139" i="26" a="1"/>
  <c r="V2139" i="26" s="1"/>
  <c r="T2139" i="26"/>
  <c r="Q2139" i="26"/>
  <c r="P2139" i="26"/>
  <c r="O2139" i="26"/>
  <c r="L2139" i="26"/>
  <c r="B2139" i="26"/>
  <c r="AG2138" i="26" a="1"/>
  <c r="AG2138" i="26" s="1"/>
  <c r="AF2138" i="26"/>
  <c r="AE2138" i="26"/>
  <c r="AE2138" i="26" a="1"/>
  <c r="Z2138" i="26"/>
  <c r="AC2138" i="26" s="1" a="1"/>
  <c r="AC2138" i="26" s="1"/>
  <c r="S2138" i="26" s="1"/>
  <c r="X2138" i="26"/>
  <c r="V2138" i="26"/>
  <c r="V2138" i="26" a="1"/>
  <c r="T2138" i="26"/>
  <c r="Q2138" i="26"/>
  <c r="O2138" i="26"/>
  <c r="M2138" i="26"/>
  <c r="B2138" i="26"/>
  <c r="AG2137" i="26" a="1"/>
  <c r="AG2137" i="26" s="1"/>
  <c r="AF2137" i="26"/>
  <c r="AE2137" i="26" a="1"/>
  <c r="AE2137" i="26" s="1"/>
  <c r="AC2137" i="26"/>
  <c r="AC2137" i="26" a="1"/>
  <c r="AB2137" i="26"/>
  <c r="R2137" i="26" s="1"/>
  <c r="AA2137" i="26" a="1"/>
  <c r="AA2137" i="26" s="1"/>
  <c r="P2137" i="26" s="1"/>
  <c r="Y2137" i="26" a="1"/>
  <c r="Y2137" i="26" s="1"/>
  <c r="U2137" i="26" s="1"/>
  <c r="X2137" i="26"/>
  <c r="M2137" i="26" s="1"/>
  <c r="V2137" i="26"/>
  <c r="V2137" i="26" a="1"/>
  <c r="T2137" i="26"/>
  <c r="S2137" i="26"/>
  <c r="Q2137" i="26"/>
  <c r="O2137" i="26"/>
  <c r="L2137" i="26"/>
  <c r="B2137" i="26"/>
  <c r="AG2136" i="26"/>
  <c r="AG2136" i="26" a="1"/>
  <c r="AF2136" i="26"/>
  <c r="AE2136" i="26" a="1"/>
  <c r="AE2136" i="26" s="1"/>
  <c r="AB2136" i="26"/>
  <c r="Z2136" i="26"/>
  <c r="AA2136" i="26" s="1" a="1"/>
  <c r="AA2136" i="26" s="1"/>
  <c r="P2136" i="26" s="1"/>
  <c r="Y2136" i="26" a="1"/>
  <c r="Y2136" i="26" s="1"/>
  <c r="U2136" i="26" s="1"/>
  <c r="X2136" i="26"/>
  <c r="V2136" i="26" a="1"/>
  <c r="V2136" i="26" s="1"/>
  <c r="T2136" i="26"/>
  <c r="R2136" i="26"/>
  <c r="Q2136" i="26"/>
  <c r="O2136" i="26"/>
  <c r="M2136" i="26"/>
  <c r="L2136" i="26"/>
  <c r="B2136" i="26"/>
  <c r="AG2135" i="26" a="1"/>
  <c r="AG2135" i="26" s="1"/>
  <c r="AF2135" i="26"/>
  <c r="AE2135" i="26" a="1"/>
  <c r="AE2135" i="26" s="1"/>
  <c r="AC2135" i="26" a="1"/>
  <c r="AC2135" i="26" s="1"/>
  <c r="S2135" i="26" s="1"/>
  <c r="AB2135" i="26"/>
  <c r="AA2135" i="26" a="1"/>
  <c r="AA2135" i="26" s="1"/>
  <c r="P2135" i="26" s="1"/>
  <c r="Y2135" i="26"/>
  <c r="U2135" i="26" s="1"/>
  <c r="Y2135" i="26" a="1"/>
  <c r="X2135" i="26"/>
  <c r="V2135" i="26" a="1"/>
  <c r="V2135" i="26" s="1"/>
  <c r="T2135" i="26"/>
  <c r="R2135" i="26"/>
  <c r="Q2135" i="26"/>
  <c r="O2135" i="26"/>
  <c r="M2135" i="26"/>
  <c r="L2135" i="26"/>
  <c r="B2135" i="26"/>
  <c r="AG2134" i="26" a="1"/>
  <c r="AG2134" i="26" s="1"/>
  <c r="AF2134" i="26"/>
  <c r="AE2134" i="26" a="1"/>
  <c r="AE2134" i="26" s="1"/>
  <c r="AA2134" i="26" a="1"/>
  <c r="AA2134" i="26" s="1"/>
  <c r="P2134" i="26" s="1"/>
  <c r="Z2134" i="26"/>
  <c r="AC2134" i="26" s="1" a="1"/>
  <c r="AC2134" i="26" s="1"/>
  <c r="S2134" i="26" s="1"/>
  <c r="Y2134" i="26" a="1"/>
  <c r="Y2134" i="26" s="1"/>
  <c r="U2134" i="26" s="1"/>
  <c r="X2134" i="26"/>
  <c r="M2134" i="26" s="1"/>
  <c r="V2134" i="26" a="1"/>
  <c r="V2134" i="26" s="1"/>
  <c r="T2134" i="26"/>
  <c r="Q2134" i="26"/>
  <c r="O2134" i="26"/>
  <c r="L2134" i="26"/>
  <c r="B2134" i="26"/>
  <c r="AG2133" i="26" a="1"/>
  <c r="AG2133" i="26" s="1"/>
  <c r="AF2133" i="26"/>
  <c r="AE2133" i="26"/>
  <c r="AE2133" i="26" a="1"/>
  <c r="AC2133" i="26" a="1"/>
  <c r="AC2133" i="26" s="1"/>
  <c r="S2133" i="26" s="1"/>
  <c r="AB2133" i="26"/>
  <c r="R2133" i="26" s="1"/>
  <c r="AA2133" i="26" a="1"/>
  <c r="AA2133" i="26" s="1"/>
  <c r="P2133" i="26" s="1"/>
  <c r="Y2133" i="26" a="1"/>
  <c r="Y2133" i="26" s="1"/>
  <c r="U2133" i="26" s="1"/>
  <c r="X2133" i="26"/>
  <c r="V2133" i="26" a="1"/>
  <c r="V2133" i="26" s="1"/>
  <c r="T2133" i="26"/>
  <c r="Q2133" i="26"/>
  <c r="O2133" i="26"/>
  <c r="M2133" i="26"/>
  <c r="L2133" i="26"/>
  <c r="B2133" i="26"/>
  <c r="AG2132" i="26" a="1"/>
  <c r="AG2132" i="26" s="1"/>
  <c r="AF2132" i="26"/>
  <c r="AE2132" i="26" a="1"/>
  <c r="AE2132" i="26" s="1"/>
  <c r="Z2132" i="26"/>
  <c r="AA2132" i="26" s="1" a="1"/>
  <c r="AA2132" i="26" s="1"/>
  <c r="P2132" i="26" s="1"/>
  <c r="X2132" i="26"/>
  <c r="M2132" i="26" s="1"/>
  <c r="V2132" i="26"/>
  <c r="V2132" i="26" a="1"/>
  <c r="T2132" i="26"/>
  <c r="Q2132" i="26"/>
  <c r="O2132" i="26"/>
  <c r="B2132" i="26"/>
  <c r="AG2131" i="26"/>
  <c r="AG2131" i="26" a="1"/>
  <c r="AF2131" i="26"/>
  <c r="AE2131" i="26" a="1"/>
  <c r="AE2131" i="26" s="1"/>
  <c r="AC2131" i="26" a="1"/>
  <c r="AC2131" i="26" s="1"/>
  <c r="S2131" i="26" s="1"/>
  <c r="AB2131" i="26"/>
  <c r="R2131" i="26" s="1"/>
  <c r="AA2131" i="26"/>
  <c r="AA2131" i="26" a="1"/>
  <c r="Y2131" i="26" a="1"/>
  <c r="Y2131" i="26" s="1"/>
  <c r="U2131" i="26" s="1"/>
  <c r="X2131" i="26"/>
  <c r="M2131" i="26" s="1"/>
  <c r="V2131" i="26" a="1"/>
  <c r="V2131" i="26" s="1"/>
  <c r="T2131" i="26"/>
  <c r="Q2131" i="26"/>
  <c r="P2131" i="26"/>
  <c r="O2131" i="26"/>
  <c r="L2131" i="26"/>
  <c r="B2131" i="26"/>
  <c r="AG2130" i="26" a="1"/>
  <c r="AG2130" i="26" s="1"/>
  <c r="AF2130" i="26"/>
  <c r="AE2130" i="26"/>
  <c r="AE2130" i="26" a="1"/>
  <c r="Z2130" i="26"/>
  <c r="AC2130" i="26" s="1" a="1"/>
  <c r="AC2130" i="26" s="1"/>
  <c r="S2130" i="26" s="1"/>
  <c r="X2130" i="26"/>
  <c r="V2130" i="26"/>
  <c r="V2130" i="26" a="1"/>
  <c r="T2130" i="26"/>
  <c r="Q2130" i="26"/>
  <c r="O2130" i="26"/>
  <c r="M2130" i="26"/>
  <c r="B2130" i="26"/>
  <c r="AG2129" i="26" a="1"/>
  <c r="AG2129" i="26" s="1"/>
  <c r="AF2129" i="26"/>
  <c r="AE2129" i="26" a="1"/>
  <c r="AE2129" i="26" s="1"/>
  <c r="AC2129" i="26"/>
  <c r="AC2129" i="26" a="1"/>
  <c r="AB2129" i="26"/>
  <c r="R2129" i="26" s="1"/>
  <c r="AA2129" i="26" a="1"/>
  <c r="AA2129" i="26" s="1"/>
  <c r="P2129" i="26" s="1"/>
  <c r="Y2129" i="26" a="1"/>
  <c r="Y2129" i="26" s="1"/>
  <c r="U2129" i="26" s="1"/>
  <c r="X2129" i="26"/>
  <c r="M2129" i="26" s="1"/>
  <c r="V2129" i="26"/>
  <c r="V2129" i="26" a="1"/>
  <c r="T2129" i="26"/>
  <c r="S2129" i="26"/>
  <c r="Q2129" i="26"/>
  <c r="O2129" i="26"/>
  <c r="L2129" i="26"/>
  <c r="B2129" i="26"/>
  <c r="AG2128" i="26"/>
  <c r="AG2128" i="26" a="1"/>
  <c r="AF2128" i="26"/>
  <c r="AE2128" i="26" a="1"/>
  <c r="AE2128" i="26" s="1"/>
  <c r="AB2128" i="26"/>
  <c r="Z2128" i="26"/>
  <c r="AA2128" i="26" s="1" a="1"/>
  <c r="AA2128" i="26" s="1"/>
  <c r="P2128" i="26" s="1"/>
  <c r="Y2128" i="26" a="1"/>
  <c r="Y2128" i="26" s="1"/>
  <c r="U2128" i="26" s="1"/>
  <c r="X2128" i="26"/>
  <c r="V2128" i="26" a="1"/>
  <c r="V2128" i="26" s="1"/>
  <c r="T2128" i="26"/>
  <c r="R2128" i="26"/>
  <c r="Q2128" i="26"/>
  <c r="O2128" i="26"/>
  <c r="M2128" i="26"/>
  <c r="L2128" i="26"/>
  <c r="B2128" i="26"/>
  <c r="AG2127" i="26" a="1"/>
  <c r="AG2127" i="26" s="1"/>
  <c r="AF2127" i="26"/>
  <c r="AE2127" i="26" a="1"/>
  <c r="AE2127" i="26" s="1"/>
  <c r="AC2127" i="26" a="1"/>
  <c r="AC2127" i="26" s="1"/>
  <c r="S2127" i="26" s="1"/>
  <c r="AB2127" i="26"/>
  <c r="AA2127" i="26" a="1"/>
  <c r="AA2127" i="26" s="1"/>
  <c r="P2127" i="26" s="1"/>
  <c r="Y2127" i="26"/>
  <c r="U2127" i="26" s="1"/>
  <c r="Y2127" i="26" a="1"/>
  <c r="X2127" i="26"/>
  <c r="V2127" i="26" a="1"/>
  <c r="V2127" i="26" s="1"/>
  <c r="T2127" i="26"/>
  <c r="R2127" i="26"/>
  <c r="Q2127" i="26"/>
  <c r="O2127" i="26"/>
  <c r="M2127" i="26"/>
  <c r="L2127" i="26"/>
  <c r="B2127" i="26"/>
  <c r="AG2126" i="26" a="1"/>
  <c r="AG2126" i="26" s="1"/>
  <c r="AF2126" i="26"/>
  <c r="AE2126" i="26" a="1"/>
  <c r="AE2126" i="26" s="1"/>
  <c r="AA2126" i="26"/>
  <c r="P2126" i="26" s="1"/>
  <c r="AA2126" i="26" a="1"/>
  <c r="Z2126" i="26"/>
  <c r="AC2126" i="26" s="1" a="1"/>
  <c r="AC2126" i="26" s="1"/>
  <c r="S2126" i="26" s="1"/>
  <c r="Y2126" i="26" a="1"/>
  <c r="Y2126" i="26" s="1"/>
  <c r="U2126" i="26" s="1"/>
  <c r="X2126" i="26"/>
  <c r="M2126" i="26" s="1"/>
  <c r="V2126" i="26" a="1"/>
  <c r="V2126" i="26" s="1"/>
  <c r="T2126" i="26"/>
  <c r="Q2126" i="26"/>
  <c r="O2126" i="26"/>
  <c r="L2126" i="26"/>
  <c r="B2126" i="26"/>
  <c r="AG2125" i="26" a="1"/>
  <c r="AG2125" i="26" s="1"/>
  <c r="AF2125" i="26"/>
  <c r="AE2125" i="26"/>
  <c r="AE2125" i="26" a="1"/>
  <c r="AC2125" i="26" a="1"/>
  <c r="AC2125" i="26" s="1"/>
  <c r="S2125" i="26" s="1"/>
  <c r="AB2125" i="26"/>
  <c r="AA2125" i="26" a="1"/>
  <c r="AA2125" i="26" s="1"/>
  <c r="P2125" i="26" s="1"/>
  <c r="Y2125" i="26" a="1"/>
  <c r="Y2125" i="26" s="1"/>
  <c r="U2125" i="26" s="1"/>
  <c r="X2125" i="26"/>
  <c r="V2125" i="26" a="1"/>
  <c r="V2125" i="26" s="1"/>
  <c r="T2125" i="26"/>
  <c r="R2125" i="26"/>
  <c r="Q2125" i="26"/>
  <c r="O2125" i="26"/>
  <c r="M2125" i="26"/>
  <c r="L2125" i="26"/>
  <c r="B2125" i="26"/>
  <c r="AG2124" i="26" a="1"/>
  <c r="AG2124" i="26" s="1"/>
  <c r="AF2124" i="26"/>
  <c r="AE2124" i="26" a="1"/>
  <c r="AE2124" i="26" s="1"/>
  <c r="AC2124" i="26" a="1"/>
  <c r="AC2124" i="26" s="1"/>
  <c r="S2124" i="26" s="1"/>
  <c r="AA2124" i="26" a="1"/>
  <c r="AA2124" i="26" s="1"/>
  <c r="Z2124" i="26"/>
  <c r="X2124" i="26"/>
  <c r="M2124" i="26" s="1"/>
  <c r="V2124" i="26"/>
  <c r="V2124" i="26" a="1"/>
  <c r="T2124" i="26"/>
  <c r="Q2124" i="26"/>
  <c r="P2124" i="26"/>
  <c r="O2124" i="26"/>
  <c r="B2124" i="26"/>
  <c r="AG2123" i="26"/>
  <c r="AG2123" i="26" a="1"/>
  <c r="AF2123" i="26"/>
  <c r="AE2123" i="26" a="1"/>
  <c r="AE2123" i="26" s="1"/>
  <c r="AC2123" i="26" a="1"/>
  <c r="AC2123" i="26" s="1"/>
  <c r="S2123" i="26" s="1"/>
  <c r="AB2123" i="26"/>
  <c r="R2123" i="26" s="1"/>
  <c r="AA2123" i="26"/>
  <c r="AA2123" i="26" a="1"/>
  <c r="Y2123" i="26" a="1"/>
  <c r="Y2123" i="26" s="1"/>
  <c r="X2123" i="26"/>
  <c r="M2123" i="26" s="1"/>
  <c r="V2123" i="26" a="1"/>
  <c r="V2123" i="26" s="1"/>
  <c r="U2123" i="26"/>
  <c r="T2123" i="26"/>
  <c r="Q2123" i="26"/>
  <c r="P2123" i="26"/>
  <c r="O2123" i="26"/>
  <c r="L2123" i="26"/>
  <c r="B2123" i="26"/>
  <c r="AG2122" i="26" a="1"/>
  <c r="AG2122" i="26" s="1"/>
  <c r="AF2122" i="26"/>
  <c r="AE2122" i="26"/>
  <c r="AE2122" i="26" a="1"/>
  <c r="AC2122" i="26" a="1"/>
  <c r="AC2122" i="26" s="1"/>
  <c r="S2122" i="26" s="1"/>
  <c r="AB2122" i="26"/>
  <c r="R2122" i="26" s="1"/>
  <c r="Z2122" i="26"/>
  <c r="X2122" i="26"/>
  <c r="M2122" i="26" s="1"/>
  <c r="V2122" i="26" a="1"/>
  <c r="V2122" i="26" s="1"/>
  <c r="T2122" i="26"/>
  <c r="Q2122" i="26"/>
  <c r="O2122" i="26"/>
  <c r="B2122" i="26"/>
  <c r="AG2121" i="26"/>
  <c r="AG2121" i="26" a="1"/>
  <c r="AF2121" i="26"/>
  <c r="AE2121" i="26" a="1"/>
  <c r="AE2121" i="26" s="1"/>
  <c r="AC2121" i="26"/>
  <c r="AC2121" i="26" a="1"/>
  <c r="AB2121" i="26"/>
  <c r="AA2121" i="26"/>
  <c r="AA2121" i="26" a="1"/>
  <c r="Y2121" i="26" a="1"/>
  <c r="Y2121" i="26" s="1"/>
  <c r="U2121" i="26" s="1"/>
  <c r="X2121" i="26"/>
  <c r="M2121" i="26" s="1"/>
  <c r="V2121" i="26"/>
  <c r="V2121" i="26" a="1"/>
  <c r="T2121" i="26"/>
  <c r="S2121" i="26"/>
  <c r="R2121" i="26"/>
  <c r="Q2121" i="26"/>
  <c r="P2121" i="26"/>
  <c r="O2121" i="26"/>
  <c r="L2121" i="26"/>
  <c r="B2121" i="26"/>
  <c r="AG2120" i="26"/>
  <c r="AG2120" i="26" a="1"/>
  <c r="AF2120" i="26"/>
  <c r="AE2120" i="26" a="1"/>
  <c r="AE2120" i="26" s="1"/>
  <c r="AB2120" i="26"/>
  <c r="Z2120" i="26"/>
  <c r="AA2120" i="26" s="1" a="1"/>
  <c r="AA2120" i="26" s="1"/>
  <c r="P2120" i="26" s="1"/>
  <c r="Y2120" i="26" a="1"/>
  <c r="Y2120" i="26" s="1"/>
  <c r="U2120" i="26" s="1"/>
  <c r="X2120" i="26"/>
  <c r="V2120" i="26" a="1"/>
  <c r="V2120" i="26" s="1"/>
  <c r="T2120" i="26"/>
  <c r="R2120" i="26"/>
  <c r="Q2120" i="26"/>
  <c r="O2120" i="26"/>
  <c r="M2120" i="26"/>
  <c r="L2120" i="26"/>
  <c r="B2120" i="26"/>
  <c r="AG2119" i="26" a="1"/>
  <c r="AG2119" i="26" s="1"/>
  <c r="AF2119" i="26"/>
  <c r="AE2119" i="26" a="1"/>
  <c r="AE2119" i="26" s="1"/>
  <c r="AC2119" i="26" a="1"/>
  <c r="AC2119" i="26" s="1"/>
  <c r="S2119" i="26" s="1"/>
  <c r="AB2119" i="26"/>
  <c r="AA2119" i="26" a="1"/>
  <c r="AA2119" i="26" s="1"/>
  <c r="P2119" i="26" s="1"/>
  <c r="Y2119" i="26"/>
  <c r="U2119" i="26" s="1"/>
  <c r="Y2119" i="26" a="1"/>
  <c r="X2119" i="26"/>
  <c r="V2119" i="26" a="1"/>
  <c r="V2119" i="26" s="1"/>
  <c r="T2119" i="26"/>
  <c r="R2119" i="26"/>
  <c r="Q2119" i="26"/>
  <c r="O2119" i="26"/>
  <c r="M2119" i="26"/>
  <c r="L2119" i="26"/>
  <c r="B2119" i="26"/>
  <c r="AG2118" i="26" a="1"/>
  <c r="AG2118" i="26" s="1"/>
  <c r="AF2118" i="26"/>
  <c r="AE2118" i="26" a="1"/>
  <c r="AE2118" i="26" s="1"/>
  <c r="AA2118" i="26" a="1"/>
  <c r="AA2118" i="26" s="1"/>
  <c r="P2118" i="26" s="1"/>
  <c r="Z2118" i="26"/>
  <c r="AC2118" i="26" s="1" a="1"/>
  <c r="AC2118" i="26" s="1"/>
  <c r="S2118" i="26" s="1"/>
  <c r="Y2118" i="26" a="1"/>
  <c r="Y2118" i="26" s="1"/>
  <c r="U2118" i="26" s="1"/>
  <c r="X2118" i="26"/>
  <c r="M2118" i="26" s="1"/>
  <c r="V2118" i="26"/>
  <c r="V2118" i="26" a="1"/>
  <c r="T2118" i="26"/>
  <c r="Q2118" i="26"/>
  <c r="O2118" i="26"/>
  <c r="L2118" i="26"/>
  <c r="B2118" i="26"/>
  <c r="AG2117" i="26" a="1"/>
  <c r="AG2117" i="26" s="1"/>
  <c r="AF2117" i="26"/>
  <c r="AE2117" i="26"/>
  <c r="AE2117" i="26" a="1"/>
  <c r="AC2117" i="26" a="1"/>
  <c r="AC2117" i="26" s="1"/>
  <c r="S2117" i="26" s="1"/>
  <c r="AB2117" i="26"/>
  <c r="R2117" i="26" s="1"/>
  <c r="AA2117" i="26" a="1"/>
  <c r="AA2117" i="26" s="1"/>
  <c r="P2117" i="26" s="1"/>
  <c r="Y2117" i="26" a="1"/>
  <c r="Y2117" i="26" s="1"/>
  <c r="U2117" i="26" s="1"/>
  <c r="X2117" i="26"/>
  <c r="V2117" i="26" a="1"/>
  <c r="V2117" i="26" s="1"/>
  <c r="T2117" i="26"/>
  <c r="Q2117" i="26"/>
  <c r="O2117" i="26"/>
  <c r="M2117" i="26"/>
  <c r="L2117" i="26"/>
  <c r="B2117" i="26"/>
  <c r="AG2116" i="26" a="1"/>
  <c r="AG2116" i="26" s="1"/>
  <c r="AF2116" i="26"/>
  <c r="AE2116" i="26" a="1"/>
  <c r="AE2116" i="26" s="1"/>
  <c r="Z2116" i="26"/>
  <c r="AC2116" i="26" s="1" a="1"/>
  <c r="AC2116" i="26" s="1"/>
  <c r="S2116" i="26" s="1"/>
  <c r="X2116" i="26"/>
  <c r="M2116" i="26" s="1"/>
  <c r="V2116" i="26"/>
  <c r="V2116" i="26" a="1"/>
  <c r="T2116" i="26"/>
  <c r="Q2116" i="26"/>
  <c r="O2116" i="26"/>
  <c r="B2116" i="26"/>
  <c r="AG2115" i="26"/>
  <c r="AG2115" i="26" a="1"/>
  <c r="AF2115" i="26"/>
  <c r="AE2115" i="26" a="1"/>
  <c r="AE2115" i="26" s="1"/>
  <c r="AC2115" i="26" a="1"/>
  <c r="AC2115" i="26" s="1"/>
  <c r="S2115" i="26" s="1"/>
  <c r="AB2115" i="26"/>
  <c r="R2115" i="26" s="1"/>
  <c r="AA2115" i="26"/>
  <c r="AA2115" i="26" a="1"/>
  <c r="Y2115" i="26" a="1"/>
  <c r="Y2115" i="26" s="1"/>
  <c r="U2115" i="26" s="1"/>
  <c r="X2115" i="26"/>
  <c r="M2115" i="26" s="1"/>
  <c r="V2115" i="26" a="1"/>
  <c r="V2115" i="26" s="1"/>
  <c r="T2115" i="26"/>
  <c r="Q2115" i="26"/>
  <c r="P2115" i="26"/>
  <c r="O2115" i="26"/>
  <c r="L2115" i="26"/>
  <c r="B2115" i="26"/>
  <c r="AG2114" i="26" a="1"/>
  <c r="AG2114" i="26" s="1"/>
  <c r="AF2114" i="26"/>
  <c r="AE2114" i="26"/>
  <c r="AE2114" i="26" a="1"/>
  <c r="AB2114" i="26"/>
  <c r="Z2114" i="26"/>
  <c r="Y2114" i="26" s="1" a="1"/>
  <c r="Y2114" i="26" s="1"/>
  <c r="U2114" i="26" s="1"/>
  <c r="X2114" i="26"/>
  <c r="V2114" i="26" a="1"/>
  <c r="V2114" i="26" s="1"/>
  <c r="T2114" i="26"/>
  <c r="R2114" i="26"/>
  <c r="Q2114" i="26"/>
  <c r="O2114" i="26"/>
  <c r="M2114" i="26"/>
  <c r="B2114" i="26"/>
  <c r="AG2113" i="26" a="1"/>
  <c r="AG2113" i="26" s="1"/>
  <c r="AF2113" i="26"/>
  <c r="AE2113" i="26" a="1"/>
  <c r="AE2113" i="26" s="1"/>
  <c r="AC2113" i="26"/>
  <c r="AC2113" i="26" a="1"/>
  <c r="AB2113" i="26"/>
  <c r="AA2113" i="26" a="1"/>
  <c r="AA2113" i="26" s="1"/>
  <c r="P2113" i="26" s="1"/>
  <c r="Y2113" i="26" a="1"/>
  <c r="Y2113" i="26" s="1"/>
  <c r="U2113" i="26" s="1"/>
  <c r="X2113" i="26"/>
  <c r="M2113" i="26" s="1"/>
  <c r="V2113" i="26"/>
  <c r="V2113" i="26" a="1"/>
  <c r="T2113" i="26"/>
  <c r="S2113" i="26"/>
  <c r="R2113" i="26"/>
  <c r="Q2113" i="26"/>
  <c r="O2113" i="26"/>
  <c r="L2113" i="26"/>
  <c r="B2113" i="26"/>
  <c r="AG2112" i="26"/>
  <c r="AG2112" i="26" a="1"/>
  <c r="AF2112" i="26"/>
  <c r="AE2112" i="26" a="1"/>
  <c r="AE2112" i="26" s="1"/>
  <c r="AB2112" i="26"/>
  <c r="Z2112" i="26"/>
  <c r="AA2112" i="26" s="1" a="1"/>
  <c r="AA2112" i="26" s="1"/>
  <c r="P2112" i="26" s="1"/>
  <c r="Y2112" i="26" a="1"/>
  <c r="Y2112" i="26" s="1"/>
  <c r="U2112" i="26" s="1"/>
  <c r="X2112" i="26"/>
  <c r="V2112" i="26" a="1"/>
  <c r="V2112" i="26" s="1"/>
  <c r="T2112" i="26"/>
  <c r="R2112" i="26"/>
  <c r="Q2112" i="26"/>
  <c r="O2112" i="26"/>
  <c r="M2112" i="26"/>
  <c r="L2112" i="26"/>
  <c r="B2112" i="26"/>
  <c r="AG2111" i="26" a="1"/>
  <c r="AG2111" i="26" s="1"/>
  <c r="AF2111" i="26"/>
  <c r="AE2111" i="26" a="1"/>
  <c r="AE2111" i="26" s="1"/>
  <c r="AC2111" i="26" a="1"/>
  <c r="AC2111" i="26" s="1"/>
  <c r="S2111" i="26" s="1"/>
  <c r="AB2111" i="26"/>
  <c r="AA2111" i="26" a="1"/>
  <c r="AA2111" i="26" s="1"/>
  <c r="P2111" i="26" s="1"/>
  <c r="Y2111" i="26"/>
  <c r="U2111" i="26" s="1"/>
  <c r="Y2111" i="26" a="1"/>
  <c r="X2111" i="26"/>
  <c r="V2111" i="26" a="1"/>
  <c r="V2111" i="26" s="1"/>
  <c r="T2111" i="26"/>
  <c r="R2111" i="26"/>
  <c r="Q2111" i="26"/>
  <c r="O2111" i="26"/>
  <c r="M2111" i="26"/>
  <c r="L2111" i="26"/>
  <c r="B2111" i="26"/>
  <c r="AG2110" i="26" a="1"/>
  <c r="AG2110" i="26" s="1"/>
  <c r="AF2110" i="26"/>
  <c r="AE2110" i="26" a="1"/>
  <c r="AE2110" i="26" s="1"/>
  <c r="AA2110" i="26" a="1"/>
  <c r="AA2110" i="26" s="1"/>
  <c r="P2110" i="26" s="1"/>
  <c r="Z2110" i="26"/>
  <c r="AC2110" i="26" s="1" a="1"/>
  <c r="AC2110" i="26" s="1"/>
  <c r="S2110" i="26" s="1"/>
  <c r="Y2110" i="26" a="1"/>
  <c r="Y2110" i="26" s="1"/>
  <c r="U2110" i="26" s="1"/>
  <c r="X2110" i="26"/>
  <c r="M2110" i="26" s="1"/>
  <c r="V2110" i="26"/>
  <c r="V2110" i="26" a="1"/>
  <c r="T2110" i="26"/>
  <c r="Q2110" i="26"/>
  <c r="O2110" i="26"/>
  <c r="L2110" i="26"/>
  <c r="B2110" i="26"/>
  <c r="AG2109" i="26" a="1"/>
  <c r="AG2109" i="26" s="1"/>
  <c r="AF2109" i="26"/>
  <c r="AE2109" i="26"/>
  <c r="AE2109" i="26" a="1"/>
  <c r="AC2109" i="26" a="1"/>
  <c r="AC2109" i="26" s="1"/>
  <c r="S2109" i="26" s="1"/>
  <c r="AB2109" i="26"/>
  <c r="R2109" i="26" s="1"/>
  <c r="AA2109" i="26" a="1"/>
  <c r="AA2109" i="26" s="1"/>
  <c r="P2109" i="26" s="1"/>
  <c r="Y2109" i="26" a="1"/>
  <c r="Y2109" i="26" s="1"/>
  <c r="U2109" i="26" s="1"/>
  <c r="X2109" i="26"/>
  <c r="V2109" i="26" a="1"/>
  <c r="V2109" i="26" s="1"/>
  <c r="T2109" i="26"/>
  <c r="Q2109" i="26"/>
  <c r="O2109" i="26"/>
  <c r="M2109" i="26"/>
  <c r="L2109" i="26"/>
  <c r="B2109" i="26"/>
  <c r="AG2108" i="26" a="1"/>
  <c r="AG2108" i="26" s="1"/>
  <c r="AF2108" i="26"/>
  <c r="AE2108" i="26" a="1"/>
  <c r="AE2108" i="26" s="1"/>
  <c r="Z2108" i="26"/>
  <c r="AC2108" i="26" s="1" a="1"/>
  <c r="AC2108" i="26" s="1"/>
  <c r="S2108" i="26" s="1"/>
  <c r="X2108" i="26"/>
  <c r="M2108" i="26" s="1"/>
  <c r="V2108" i="26"/>
  <c r="V2108" i="26" a="1"/>
  <c r="T2108" i="26"/>
  <c r="Q2108" i="26"/>
  <c r="O2108" i="26"/>
  <c r="B2108" i="26"/>
  <c r="AG2107" i="26"/>
  <c r="AG2107" i="26" a="1"/>
  <c r="AF2107" i="26"/>
  <c r="AE2107" i="26" a="1"/>
  <c r="AE2107" i="26" s="1"/>
  <c r="AC2107" i="26" a="1"/>
  <c r="AC2107" i="26" s="1"/>
  <c r="S2107" i="26" s="1"/>
  <c r="AB2107" i="26"/>
  <c r="R2107" i="26" s="1"/>
  <c r="AA2107" i="26"/>
  <c r="P2107" i="26" s="1"/>
  <c r="AA2107" i="26" a="1"/>
  <c r="Y2107" i="26" a="1"/>
  <c r="Y2107" i="26" s="1"/>
  <c r="U2107" i="26" s="1"/>
  <c r="X2107" i="26"/>
  <c r="M2107" i="26" s="1"/>
  <c r="V2107" i="26" a="1"/>
  <c r="V2107" i="26" s="1"/>
  <c r="T2107" i="26"/>
  <c r="Q2107" i="26"/>
  <c r="O2107" i="26"/>
  <c r="L2107" i="26"/>
  <c r="B2107" i="26"/>
  <c r="AG2106" i="26" a="1"/>
  <c r="AG2106" i="26" s="1"/>
  <c r="AF2106" i="26"/>
  <c r="AE2106" i="26"/>
  <c r="AE2106" i="26" a="1"/>
  <c r="AB2106" i="26"/>
  <c r="Z2106" i="26"/>
  <c r="Y2106" i="26" s="1" a="1"/>
  <c r="Y2106" i="26"/>
  <c r="U2106" i="26" s="1"/>
  <c r="X2106" i="26"/>
  <c r="V2106" i="26" a="1"/>
  <c r="V2106" i="26" s="1"/>
  <c r="T2106" i="26"/>
  <c r="R2106" i="26"/>
  <c r="Q2106" i="26"/>
  <c r="O2106" i="26"/>
  <c r="M2106" i="26"/>
  <c r="B2106" i="26"/>
  <c r="AG2105" i="26" a="1"/>
  <c r="AG2105" i="26" s="1"/>
  <c r="AF2105" i="26"/>
  <c r="AE2105" i="26" a="1"/>
  <c r="AE2105" i="26" s="1"/>
  <c r="AC2105" i="26"/>
  <c r="S2105" i="26" s="1"/>
  <c r="AC2105" i="26" a="1"/>
  <c r="AB2105" i="26"/>
  <c r="R2105" i="26" s="1"/>
  <c r="AA2105" i="26" a="1"/>
  <c r="AA2105" i="26" s="1"/>
  <c r="P2105" i="26" s="1"/>
  <c r="Y2105" i="26" a="1"/>
  <c r="Y2105" i="26" s="1"/>
  <c r="U2105" i="26" s="1"/>
  <c r="X2105" i="26"/>
  <c r="M2105" i="26" s="1"/>
  <c r="V2105" i="26"/>
  <c r="V2105" i="26" a="1"/>
  <c r="T2105" i="26"/>
  <c r="Q2105" i="26"/>
  <c r="O2105" i="26"/>
  <c r="L2105" i="26"/>
  <c r="B2105" i="26"/>
  <c r="AG2104" i="26"/>
  <c r="AG2104" i="26" a="1"/>
  <c r="AF2104" i="26"/>
  <c r="AE2104" i="26" a="1"/>
  <c r="AE2104" i="26" s="1"/>
  <c r="AB2104" i="26"/>
  <c r="Z2104" i="26"/>
  <c r="AA2104" i="26" s="1" a="1"/>
  <c r="AA2104" i="26" s="1"/>
  <c r="P2104" i="26" s="1"/>
  <c r="Y2104" i="26" a="1"/>
  <c r="Y2104" i="26" s="1"/>
  <c r="X2104" i="26"/>
  <c r="V2104" i="26" a="1"/>
  <c r="V2104" i="26" s="1"/>
  <c r="U2104" i="26"/>
  <c r="T2104" i="26"/>
  <c r="R2104" i="26"/>
  <c r="Q2104" i="26"/>
  <c r="O2104" i="26"/>
  <c r="M2104" i="26"/>
  <c r="L2104" i="26"/>
  <c r="B2104" i="26"/>
  <c r="AG2103" i="26" a="1"/>
  <c r="AG2103" i="26" s="1"/>
  <c r="AF2103" i="26"/>
  <c r="AE2103" i="26" a="1"/>
  <c r="AE2103" i="26" s="1"/>
  <c r="AC2103" i="26" a="1"/>
  <c r="AC2103" i="26" s="1"/>
  <c r="S2103" i="26" s="1"/>
  <c r="AB2103" i="26"/>
  <c r="AA2103" i="26" a="1"/>
  <c r="AA2103" i="26" s="1"/>
  <c r="P2103" i="26" s="1"/>
  <c r="Y2103" i="26"/>
  <c r="U2103" i="26" s="1"/>
  <c r="Y2103" i="26" a="1"/>
  <c r="X2103" i="26"/>
  <c r="V2103" i="26" a="1"/>
  <c r="V2103" i="26" s="1"/>
  <c r="T2103" i="26"/>
  <c r="R2103" i="26"/>
  <c r="Q2103" i="26"/>
  <c r="O2103" i="26"/>
  <c r="M2103" i="26"/>
  <c r="L2103" i="26"/>
  <c r="B2103" i="26"/>
  <c r="AG2102" i="26" a="1"/>
  <c r="AG2102" i="26" s="1"/>
  <c r="AF2102" i="26"/>
  <c r="AE2102" i="26" a="1"/>
  <c r="AE2102" i="26" s="1"/>
  <c r="AC2102" i="26"/>
  <c r="S2102" i="26" s="1"/>
  <c r="AA2102" i="26" a="1"/>
  <c r="AA2102" i="26" s="1"/>
  <c r="Z2102" i="26"/>
  <c r="AC2102" i="26" s="1" a="1"/>
  <c r="Y2102" i="26" a="1"/>
  <c r="Y2102" i="26" s="1"/>
  <c r="U2102" i="26" s="1"/>
  <c r="X2102" i="26"/>
  <c r="M2102" i="26" s="1"/>
  <c r="V2102" i="26" a="1"/>
  <c r="V2102" i="26" s="1"/>
  <c r="T2102" i="26"/>
  <c r="Q2102" i="26"/>
  <c r="P2102" i="26"/>
  <c r="O2102" i="26"/>
  <c r="L2102" i="26"/>
  <c r="B2102" i="26"/>
  <c r="AG2101" i="26" a="1"/>
  <c r="AG2101" i="26" s="1"/>
  <c r="AF2101" i="26"/>
  <c r="AE2101" i="26"/>
  <c r="AE2101" i="26" a="1"/>
  <c r="AC2101" i="26" a="1"/>
  <c r="AC2101" i="26" s="1"/>
  <c r="S2101" i="26" s="1"/>
  <c r="AB2101" i="26"/>
  <c r="AA2101" i="26" a="1"/>
  <c r="AA2101" i="26" s="1"/>
  <c r="P2101" i="26" s="1"/>
  <c r="Y2101" i="26" a="1"/>
  <c r="Y2101" i="26" s="1"/>
  <c r="U2101" i="26" s="1"/>
  <c r="X2101" i="26"/>
  <c r="V2101" i="26" a="1"/>
  <c r="V2101" i="26" s="1"/>
  <c r="T2101" i="26"/>
  <c r="R2101" i="26"/>
  <c r="Q2101" i="26"/>
  <c r="O2101" i="26"/>
  <c r="M2101" i="26"/>
  <c r="L2101" i="26"/>
  <c r="B2101" i="26"/>
  <c r="AG2100" i="26" a="1"/>
  <c r="AG2100" i="26" s="1"/>
  <c r="AF2100" i="26"/>
  <c r="AE2100" i="26" a="1"/>
  <c r="AE2100" i="26" s="1"/>
  <c r="AC2100" i="26" a="1"/>
  <c r="AC2100" i="26" s="1"/>
  <c r="S2100" i="26" s="1"/>
  <c r="AA2100" i="26" a="1"/>
  <c r="AA2100" i="26" s="1"/>
  <c r="Z2100" i="26"/>
  <c r="X2100" i="26"/>
  <c r="M2100" i="26" s="1"/>
  <c r="V2100" i="26"/>
  <c r="V2100" i="26" a="1"/>
  <c r="T2100" i="26"/>
  <c r="Q2100" i="26"/>
  <c r="P2100" i="26"/>
  <c r="O2100" i="26"/>
  <c r="B2100" i="26"/>
  <c r="AG2099" i="26"/>
  <c r="AG2099" i="26" a="1"/>
  <c r="AF2099" i="26"/>
  <c r="AE2099" i="26" a="1"/>
  <c r="AE2099" i="26" s="1"/>
  <c r="AC2099" i="26" a="1"/>
  <c r="AC2099" i="26" s="1"/>
  <c r="S2099" i="26" s="1"/>
  <c r="AB2099" i="26"/>
  <c r="R2099" i="26" s="1"/>
  <c r="AA2099" i="26"/>
  <c r="AA2099" i="26" a="1"/>
  <c r="Y2099" i="26" a="1"/>
  <c r="Y2099" i="26" s="1"/>
  <c r="U2099" i="26" s="1"/>
  <c r="X2099" i="26"/>
  <c r="M2099" i="26" s="1"/>
  <c r="V2099" i="26" a="1"/>
  <c r="V2099" i="26" s="1"/>
  <c r="T2099" i="26"/>
  <c r="Q2099" i="26"/>
  <c r="P2099" i="26"/>
  <c r="O2099" i="26"/>
  <c r="L2099" i="26"/>
  <c r="B2099" i="26"/>
  <c r="AG2098" i="26" a="1"/>
  <c r="AG2098" i="26" s="1"/>
  <c r="AF2098" i="26"/>
  <c r="AE2098" i="26"/>
  <c r="AE2098" i="26" a="1"/>
  <c r="Z2098" i="26"/>
  <c r="X2098" i="26"/>
  <c r="V2098" i="26" a="1"/>
  <c r="V2098" i="26" s="1"/>
  <c r="T2098" i="26"/>
  <c r="Q2098" i="26"/>
  <c r="M2098" i="26"/>
  <c r="B2098" i="26"/>
  <c r="AG2097" i="26" a="1"/>
  <c r="AG2097" i="26" s="1"/>
  <c r="AF2097" i="26"/>
  <c r="AE2097" i="26"/>
  <c r="AE2097" i="26" a="1"/>
  <c r="AC2097" i="26"/>
  <c r="S2097" i="26" s="1"/>
  <c r="AC2097" i="26" a="1"/>
  <c r="AB2097" i="26"/>
  <c r="R2097" i="26" s="1"/>
  <c r="AA2097" i="26" a="1"/>
  <c r="AA2097" i="26" s="1"/>
  <c r="P2097" i="26" s="1"/>
  <c r="Y2097" i="26" a="1"/>
  <c r="Y2097" i="26" s="1"/>
  <c r="X2097" i="26"/>
  <c r="M2097" i="26" s="1"/>
  <c r="V2097" i="26"/>
  <c r="V2097" i="26" a="1"/>
  <c r="U2097" i="26"/>
  <c r="T2097" i="26"/>
  <c r="Q2097" i="26"/>
  <c r="O2097" i="26"/>
  <c r="L2097" i="26"/>
  <c r="B2097" i="26"/>
  <c r="AG2096" i="26" a="1"/>
  <c r="AG2096" i="26" s="1"/>
  <c r="AF2096" i="26"/>
  <c r="AE2096" i="26" a="1"/>
  <c r="AE2096" i="26" s="1"/>
  <c r="AB2096" i="26"/>
  <c r="AA2096" i="26" a="1"/>
  <c r="AA2096" i="26" s="1"/>
  <c r="P2096" i="26" s="1"/>
  <c r="Z2096" i="26"/>
  <c r="AC2096" i="26" s="1" a="1"/>
  <c r="AC2096" i="26" s="1"/>
  <c r="S2096" i="26" s="1"/>
  <c r="Y2096" i="26" a="1"/>
  <c r="Y2096" i="26" s="1"/>
  <c r="U2096" i="26" s="1"/>
  <c r="X2096" i="26"/>
  <c r="M2096" i="26" s="1"/>
  <c r="V2096" i="26" a="1"/>
  <c r="V2096" i="26" s="1"/>
  <c r="T2096" i="26"/>
  <c r="R2096" i="26"/>
  <c r="Q2096" i="26"/>
  <c r="O2096" i="26"/>
  <c r="L2096" i="26"/>
  <c r="B2096" i="26"/>
  <c r="AG2095" i="26" a="1"/>
  <c r="AG2095" i="26" s="1"/>
  <c r="AF2095" i="26"/>
  <c r="AE2095" i="26"/>
  <c r="AE2095" i="26" a="1"/>
  <c r="AC2095" i="26" a="1"/>
  <c r="AC2095" i="26" s="1"/>
  <c r="S2095" i="26" s="1"/>
  <c r="AB2095" i="26"/>
  <c r="R2095" i="26" s="1"/>
  <c r="AA2095" i="26" a="1"/>
  <c r="AA2095" i="26" s="1"/>
  <c r="P2095" i="26" s="1"/>
  <c r="Y2095" i="26" a="1"/>
  <c r="Y2095" i="26" s="1"/>
  <c r="U2095" i="26" s="1"/>
  <c r="X2095" i="26"/>
  <c r="V2095" i="26" a="1"/>
  <c r="V2095" i="26" s="1"/>
  <c r="T2095" i="26"/>
  <c r="Q2095" i="26"/>
  <c r="O2095" i="26"/>
  <c r="M2095" i="26"/>
  <c r="L2095" i="26"/>
  <c r="B2095" i="26"/>
  <c r="AG2094" i="26" a="1"/>
  <c r="AG2094" i="26" s="1"/>
  <c r="AF2094" i="26"/>
  <c r="AE2094" i="26" a="1"/>
  <c r="AE2094" i="26" s="1"/>
  <c r="Z2094" i="26"/>
  <c r="Y2094" i="26" s="1" a="1"/>
  <c r="Y2094" i="26" s="1"/>
  <c r="U2094" i="26" s="1"/>
  <c r="X2094" i="26"/>
  <c r="M2094" i="26" s="1"/>
  <c r="V2094" i="26"/>
  <c r="V2094" i="26" a="1"/>
  <c r="T2094" i="26"/>
  <c r="Q2094" i="26"/>
  <c r="O2094" i="26"/>
  <c r="B2094" i="26"/>
  <c r="AG2093" i="26"/>
  <c r="AG2093" i="26" a="1"/>
  <c r="AF2093" i="26"/>
  <c r="AE2093" i="26" a="1"/>
  <c r="AE2093" i="26" s="1"/>
  <c r="AC2093" i="26" a="1"/>
  <c r="AC2093" i="26" s="1"/>
  <c r="S2093" i="26" s="1"/>
  <c r="AB2093" i="26"/>
  <c r="AA2093" i="26"/>
  <c r="AA2093" i="26" a="1"/>
  <c r="Y2093" i="26" a="1"/>
  <c r="Y2093" i="26" s="1"/>
  <c r="U2093" i="26" s="1"/>
  <c r="X2093" i="26"/>
  <c r="M2093" i="26" s="1"/>
  <c r="V2093" i="26" a="1"/>
  <c r="V2093" i="26" s="1"/>
  <c r="T2093" i="26"/>
  <c r="R2093" i="26"/>
  <c r="Q2093" i="26"/>
  <c r="P2093" i="26"/>
  <c r="O2093" i="26"/>
  <c r="L2093" i="26"/>
  <c r="B2093" i="26"/>
  <c r="AG2092" i="26" a="1"/>
  <c r="AG2092" i="26" s="1"/>
  <c r="AF2092" i="26"/>
  <c r="AE2092" i="26"/>
  <c r="AE2092" i="26" a="1"/>
  <c r="AB2092" i="26"/>
  <c r="AA2092" i="26" a="1"/>
  <c r="AA2092" i="26" s="1"/>
  <c r="P2092" i="26" s="1"/>
  <c r="Z2092" i="26"/>
  <c r="AC2092" i="26" s="1" a="1"/>
  <c r="AC2092" i="26" s="1"/>
  <c r="S2092" i="26" s="1"/>
  <c r="X2092" i="26"/>
  <c r="V2092" i="26" a="1"/>
  <c r="V2092" i="26" s="1"/>
  <c r="T2092" i="26"/>
  <c r="R2092" i="26"/>
  <c r="Q2092" i="26"/>
  <c r="O2092" i="26"/>
  <c r="M2092" i="26"/>
  <c r="B2092" i="26"/>
  <c r="AG2091" i="26" a="1"/>
  <c r="AG2091" i="26" s="1"/>
  <c r="AF2091" i="26"/>
  <c r="AE2091" i="26" a="1"/>
  <c r="AE2091" i="26" s="1"/>
  <c r="AC2091" i="26"/>
  <c r="AC2091" i="26" a="1"/>
  <c r="AB2091" i="26"/>
  <c r="R2091" i="26" s="1"/>
  <c r="AA2091" i="26" a="1"/>
  <c r="AA2091" i="26" s="1"/>
  <c r="P2091" i="26" s="1"/>
  <c r="Y2091" i="26" a="1"/>
  <c r="Y2091" i="26" s="1"/>
  <c r="U2091" i="26" s="1"/>
  <c r="X2091" i="26"/>
  <c r="M2091" i="26" s="1"/>
  <c r="V2091" i="26"/>
  <c r="V2091" i="26" a="1"/>
  <c r="T2091" i="26"/>
  <c r="S2091" i="26"/>
  <c r="Q2091" i="26"/>
  <c r="O2091" i="26"/>
  <c r="L2091" i="26"/>
  <c r="B2091" i="26"/>
  <c r="AG2090" i="26"/>
  <c r="AG2090" i="26" a="1"/>
  <c r="AF2090" i="26"/>
  <c r="AE2090" i="26" a="1"/>
  <c r="AE2090" i="26" s="1"/>
  <c r="Z2090" i="26"/>
  <c r="AC2090" i="26" s="1" a="1"/>
  <c r="AC2090" i="26" s="1"/>
  <c r="S2090" i="26" s="1"/>
  <c r="Y2090" i="26" a="1"/>
  <c r="Y2090" i="26" s="1"/>
  <c r="U2090" i="26" s="1"/>
  <c r="X2090" i="26"/>
  <c r="V2090" i="26"/>
  <c r="V2090" i="26" a="1"/>
  <c r="T2090" i="26"/>
  <c r="Q2090" i="26"/>
  <c r="O2090" i="26"/>
  <c r="M2090" i="26"/>
  <c r="L2090" i="26"/>
  <c r="B2090" i="26"/>
  <c r="AG2089" i="26"/>
  <c r="AG2089" i="26" a="1"/>
  <c r="AF2089" i="26"/>
  <c r="AE2089" i="26" a="1"/>
  <c r="AE2089" i="26" s="1"/>
  <c r="AC2089" i="26" a="1"/>
  <c r="AC2089" i="26" s="1"/>
  <c r="S2089" i="26" s="1"/>
  <c r="AB2089" i="26"/>
  <c r="AA2089" i="26"/>
  <c r="AA2089" i="26" a="1"/>
  <c r="Y2089" i="26"/>
  <c r="U2089" i="26" s="1"/>
  <c r="Y2089" i="26" a="1"/>
  <c r="X2089" i="26"/>
  <c r="V2089" i="26" a="1"/>
  <c r="V2089" i="26" s="1"/>
  <c r="T2089" i="26"/>
  <c r="R2089" i="26"/>
  <c r="Q2089" i="26"/>
  <c r="P2089" i="26"/>
  <c r="O2089" i="26"/>
  <c r="M2089" i="26"/>
  <c r="L2089" i="26"/>
  <c r="B2089" i="26"/>
  <c r="AG2088" i="26" a="1"/>
  <c r="AG2088" i="26" s="1"/>
  <c r="AF2088" i="26"/>
  <c r="AE2088" i="26" a="1"/>
  <c r="AE2088" i="26" s="1"/>
  <c r="AB2088" i="26"/>
  <c r="AA2088" i="26" a="1"/>
  <c r="AA2088" i="26" s="1"/>
  <c r="P2088" i="26" s="1"/>
  <c r="Z2088" i="26"/>
  <c r="AC2088" i="26" s="1" a="1"/>
  <c r="AC2088" i="26" s="1"/>
  <c r="S2088" i="26" s="1"/>
  <c r="Y2088" i="26" a="1"/>
  <c r="Y2088" i="26" s="1"/>
  <c r="U2088" i="26" s="1"/>
  <c r="X2088" i="26"/>
  <c r="M2088" i="26" s="1"/>
  <c r="V2088" i="26" a="1"/>
  <c r="V2088" i="26" s="1"/>
  <c r="T2088" i="26"/>
  <c r="R2088" i="26"/>
  <c r="Q2088" i="26"/>
  <c r="O2088" i="26"/>
  <c r="L2088" i="26"/>
  <c r="B2088" i="26"/>
  <c r="AG2087" i="26" a="1"/>
  <c r="AG2087" i="26" s="1"/>
  <c r="AF2087" i="26"/>
  <c r="AE2087" i="26"/>
  <c r="AE2087" i="26" a="1"/>
  <c r="AC2087" i="26" a="1"/>
  <c r="AC2087" i="26" s="1"/>
  <c r="S2087" i="26" s="1"/>
  <c r="AB2087" i="26"/>
  <c r="R2087" i="26" s="1"/>
  <c r="AA2087" i="26" a="1"/>
  <c r="AA2087" i="26" s="1"/>
  <c r="P2087" i="26" s="1"/>
  <c r="Y2087" i="26" a="1"/>
  <c r="Y2087" i="26" s="1"/>
  <c r="U2087" i="26" s="1"/>
  <c r="X2087" i="26"/>
  <c r="V2087" i="26" a="1"/>
  <c r="V2087" i="26" s="1"/>
  <c r="T2087" i="26"/>
  <c r="Q2087" i="26"/>
  <c r="O2087" i="26"/>
  <c r="M2087" i="26"/>
  <c r="L2087" i="26"/>
  <c r="B2087" i="26"/>
  <c r="AG2086" i="26" a="1"/>
  <c r="AG2086" i="26" s="1"/>
  <c r="AF2086" i="26"/>
  <c r="AE2086" i="26" a="1"/>
  <c r="AE2086" i="26" s="1"/>
  <c r="Z2086" i="26"/>
  <c r="Y2086" i="26" s="1" a="1"/>
  <c r="Y2086" i="26" s="1"/>
  <c r="U2086" i="26" s="1"/>
  <c r="X2086" i="26"/>
  <c r="M2086" i="26" s="1"/>
  <c r="V2086" i="26"/>
  <c r="V2086" i="26" a="1"/>
  <c r="T2086" i="26"/>
  <c r="Q2086" i="26"/>
  <c r="O2086" i="26"/>
  <c r="B2086" i="26"/>
  <c r="AG2085" i="26"/>
  <c r="AG2085" i="26" a="1"/>
  <c r="AF2085" i="26"/>
  <c r="AE2085" i="26" a="1"/>
  <c r="AE2085" i="26" s="1"/>
  <c r="AC2085" i="26" a="1"/>
  <c r="AC2085" i="26" s="1"/>
  <c r="S2085" i="26" s="1"/>
  <c r="AB2085" i="26"/>
  <c r="AA2085" i="26"/>
  <c r="AA2085" i="26" a="1"/>
  <c r="Y2085" i="26" a="1"/>
  <c r="Y2085" i="26" s="1"/>
  <c r="U2085" i="26" s="1"/>
  <c r="X2085" i="26"/>
  <c r="M2085" i="26" s="1"/>
  <c r="V2085" i="26" a="1"/>
  <c r="V2085" i="26" s="1"/>
  <c r="T2085" i="26"/>
  <c r="R2085" i="26"/>
  <c r="Q2085" i="26"/>
  <c r="P2085" i="26"/>
  <c r="O2085" i="26"/>
  <c r="L2085" i="26"/>
  <c r="B2085" i="26"/>
  <c r="AG2084" i="26" a="1"/>
  <c r="AG2084" i="26" s="1"/>
  <c r="AF2084" i="26"/>
  <c r="AE2084" i="26"/>
  <c r="AE2084" i="26" a="1"/>
  <c r="Z2084" i="26"/>
  <c r="AA2084" i="26" s="1" a="1"/>
  <c r="AA2084" i="26" s="1"/>
  <c r="P2084" i="26" s="1"/>
  <c r="X2084" i="26"/>
  <c r="V2084" i="26" a="1"/>
  <c r="V2084" i="26" s="1"/>
  <c r="T2084" i="26"/>
  <c r="Q2084" i="26"/>
  <c r="O2084" i="26"/>
  <c r="M2084" i="26"/>
  <c r="B2084" i="26"/>
  <c r="AG2083" i="26" a="1"/>
  <c r="AG2083" i="26" s="1"/>
  <c r="AF2083" i="26"/>
  <c r="AE2083" i="26" a="1"/>
  <c r="AE2083" i="26" s="1"/>
  <c r="AC2083" i="26"/>
  <c r="AC2083" i="26" a="1"/>
  <c r="AB2083" i="26"/>
  <c r="R2083" i="26" s="1"/>
  <c r="AA2083" i="26" a="1"/>
  <c r="AA2083" i="26" s="1"/>
  <c r="P2083" i="26" s="1"/>
  <c r="Y2083" i="26" a="1"/>
  <c r="Y2083" i="26" s="1"/>
  <c r="U2083" i="26" s="1"/>
  <c r="X2083" i="26"/>
  <c r="M2083" i="26" s="1"/>
  <c r="V2083" i="26"/>
  <c r="V2083" i="26" a="1"/>
  <c r="T2083" i="26"/>
  <c r="S2083" i="26"/>
  <c r="Q2083" i="26"/>
  <c r="O2083" i="26"/>
  <c r="L2083" i="26"/>
  <c r="B2083" i="26"/>
  <c r="AG2082" i="26"/>
  <c r="AG2082" i="26" a="1"/>
  <c r="AF2082" i="26"/>
  <c r="AE2082" i="26" a="1"/>
  <c r="AE2082" i="26" s="1"/>
  <c r="Z2082" i="26"/>
  <c r="AC2082" i="26" s="1" a="1"/>
  <c r="AC2082" i="26" s="1"/>
  <c r="S2082" i="26" s="1"/>
  <c r="Y2082" i="26" a="1"/>
  <c r="Y2082" i="26" s="1"/>
  <c r="U2082" i="26" s="1"/>
  <c r="X2082" i="26"/>
  <c r="V2082" i="26"/>
  <c r="V2082" i="26" a="1"/>
  <c r="T2082" i="26"/>
  <c r="Q2082" i="26"/>
  <c r="O2082" i="26"/>
  <c r="M2082" i="26"/>
  <c r="L2082" i="26"/>
  <c r="B2082" i="26"/>
  <c r="AG2081" i="26" a="1"/>
  <c r="AG2081" i="26" s="1"/>
  <c r="AF2081" i="26"/>
  <c r="AE2081" i="26" a="1"/>
  <c r="AE2081" i="26" s="1"/>
  <c r="AC2081" i="26" a="1"/>
  <c r="AC2081" i="26" s="1"/>
  <c r="S2081" i="26" s="1"/>
  <c r="AB2081" i="26"/>
  <c r="AA2081" i="26" a="1"/>
  <c r="AA2081" i="26" s="1"/>
  <c r="P2081" i="26" s="1"/>
  <c r="Y2081" i="26"/>
  <c r="U2081" i="26" s="1"/>
  <c r="Y2081" i="26" a="1"/>
  <c r="X2081" i="26"/>
  <c r="V2081" i="26" a="1"/>
  <c r="V2081" i="26" s="1"/>
  <c r="T2081" i="26"/>
  <c r="R2081" i="26"/>
  <c r="Q2081" i="26"/>
  <c r="O2081" i="26"/>
  <c r="M2081" i="26"/>
  <c r="L2081" i="26"/>
  <c r="B2081" i="26"/>
  <c r="AG2080" i="26" a="1"/>
  <c r="AG2080" i="26" s="1"/>
  <c r="AF2080" i="26"/>
  <c r="AE2080" i="26" a="1"/>
  <c r="AE2080" i="26" s="1"/>
  <c r="AB2080" i="26"/>
  <c r="AA2080" i="26" a="1"/>
  <c r="AA2080" i="26" s="1"/>
  <c r="P2080" i="26" s="1"/>
  <c r="Z2080" i="26"/>
  <c r="AC2080" i="26" s="1" a="1"/>
  <c r="AC2080" i="26" s="1"/>
  <c r="S2080" i="26" s="1"/>
  <c r="Y2080" i="26" a="1"/>
  <c r="Y2080" i="26" s="1"/>
  <c r="U2080" i="26" s="1"/>
  <c r="X2080" i="26"/>
  <c r="M2080" i="26" s="1"/>
  <c r="V2080" i="26" a="1"/>
  <c r="V2080" i="26" s="1"/>
  <c r="T2080" i="26"/>
  <c r="R2080" i="26"/>
  <c r="Q2080" i="26"/>
  <c r="O2080" i="26"/>
  <c r="L2080" i="26"/>
  <c r="B2080" i="26"/>
  <c r="AG2079" i="26" a="1"/>
  <c r="AG2079" i="26" s="1"/>
  <c r="AF2079" i="26"/>
  <c r="AE2079" i="26"/>
  <c r="AE2079" i="26" a="1"/>
  <c r="AC2079" i="26" a="1"/>
  <c r="AC2079" i="26" s="1"/>
  <c r="S2079" i="26" s="1"/>
  <c r="AB2079" i="26"/>
  <c r="R2079" i="26" s="1"/>
  <c r="AA2079" i="26" a="1"/>
  <c r="AA2079" i="26" s="1"/>
  <c r="P2079" i="26" s="1"/>
  <c r="Y2079" i="26" a="1"/>
  <c r="Y2079" i="26" s="1"/>
  <c r="U2079" i="26" s="1"/>
  <c r="X2079" i="26"/>
  <c r="V2079" i="26" a="1"/>
  <c r="V2079" i="26" s="1"/>
  <c r="T2079" i="26"/>
  <c r="Q2079" i="26"/>
  <c r="O2079" i="26"/>
  <c r="M2079" i="26"/>
  <c r="L2079" i="26"/>
  <c r="B2079" i="26"/>
  <c r="AG2078" i="26" a="1"/>
  <c r="AG2078" i="26" s="1"/>
  <c r="AF2078" i="26"/>
  <c r="AE2078" i="26" a="1"/>
  <c r="AE2078" i="26" s="1"/>
  <c r="Z2078" i="26"/>
  <c r="Y2078" i="26" s="1" a="1"/>
  <c r="Y2078" i="26" s="1"/>
  <c r="U2078" i="26" s="1"/>
  <c r="X2078" i="26"/>
  <c r="M2078" i="26" s="1"/>
  <c r="V2078" i="26"/>
  <c r="V2078" i="26" a="1"/>
  <c r="T2078" i="26"/>
  <c r="Q2078" i="26"/>
  <c r="O2078" i="26"/>
  <c r="B2078" i="26"/>
  <c r="AG2077" i="26"/>
  <c r="AG2077" i="26" a="1"/>
  <c r="AF2077" i="26"/>
  <c r="AE2077" i="26" a="1"/>
  <c r="AE2077" i="26" s="1"/>
  <c r="AC2077" i="26" a="1"/>
  <c r="AC2077" i="26" s="1"/>
  <c r="S2077" i="26" s="1"/>
  <c r="AB2077" i="26"/>
  <c r="R2077" i="26" s="1"/>
  <c r="AA2077" i="26"/>
  <c r="AA2077" i="26" a="1"/>
  <c r="Y2077" i="26" a="1"/>
  <c r="Y2077" i="26" s="1"/>
  <c r="U2077" i="26" s="1"/>
  <c r="X2077" i="26"/>
  <c r="M2077" i="26" s="1"/>
  <c r="V2077" i="26" a="1"/>
  <c r="V2077" i="26" s="1"/>
  <c r="T2077" i="26"/>
  <c r="Q2077" i="26"/>
  <c r="P2077" i="26"/>
  <c r="O2077" i="26"/>
  <c r="L2077" i="26"/>
  <c r="B2077" i="26"/>
  <c r="AG2076" i="26" a="1"/>
  <c r="AG2076" i="26" s="1"/>
  <c r="AF2076" i="26"/>
  <c r="AE2076" i="26"/>
  <c r="AE2076" i="26" a="1"/>
  <c r="Z2076" i="26"/>
  <c r="AA2076" i="26" s="1" a="1"/>
  <c r="AA2076" i="26" s="1"/>
  <c r="P2076" i="26" s="1"/>
  <c r="X2076" i="26"/>
  <c r="V2076" i="26" a="1"/>
  <c r="V2076" i="26" s="1"/>
  <c r="T2076" i="26"/>
  <c r="Q2076" i="26"/>
  <c r="O2076" i="26"/>
  <c r="M2076" i="26"/>
  <c r="B2076" i="26"/>
  <c r="AG2075" i="26" a="1"/>
  <c r="AG2075" i="26" s="1"/>
  <c r="AF2075" i="26"/>
  <c r="AE2075" i="26" a="1"/>
  <c r="AE2075" i="26" s="1"/>
  <c r="AC2075" i="26"/>
  <c r="AC2075" i="26" a="1"/>
  <c r="AB2075" i="26"/>
  <c r="R2075" i="26" s="1"/>
  <c r="AA2075" i="26" a="1"/>
  <c r="AA2075" i="26" s="1"/>
  <c r="P2075" i="26" s="1"/>
  <c r="Y2075" i="26" a="1"/>
  <c r="Y2075" i="26" s="1"/>
  <c r="U2075" i="26" s="1"/>
  <c r="X2075" i="26"/>
  <c r="M2075" i="26" s="1"/>
  <c r="V2075" i="26"/>
  <c r="V2075" i="26" a="1"/>
  <c r="T2075" i="26"/>
  <c r="S2075" i="26"/>
  <c r="Q2075" i="26"/>
  <c r="O2075" i="26"/>
  <c r="L2075" i="26"/>
  <c r="B2075" i="26"/>
  <c r="AG2074" i="26"/>
  <c r="AG2074" i="26" a="1"/>
  <c r="AF2074" i="26"/>
  <c r="AE2074" i="26" a="1"/>
  <c r="AE2074" i="26" s="1"/>
  <c r="Z2074" i="26"/>
  <c r="AC2074" i="26" s="1" a="1"/>
  <c r="AC2074" i="26" s="1"/>
  <c r="S2074" i="26" s="1"/>
  <c r="Y2074" i="26" a="1"/>
  <c r="Y2074" i="26" s="1"/>
  <c r="U2074" i="26" s="1"/>
  <c r="X2074" i="26"/>
  <c r="V2074" i="26" a="1"/>
  <c r="V2074" i="26" s="1"/>
  <c r="T2074" i="26"/>
  <c r="Q2074" i="26"/>
  <c r="O2074" i="26"/>
  <c r="M2074" i="26"/>
  <c r="L2074" i="26"/>
  <c r="B2074" i="26"/>
  <c r="AG2073" i="26" a="1"/>
  <c r="AG2073" i="26" s="1"/>
  <c r="AF2073" i="26"/>
  <c r="AE2073" i="26" a="1"/>
  <c r="AE2073" i="26" s="1"/>
  <c r="AC2073" i="26" a="1"/>
  <c r="AC2073" i="26" s="1"/>
  <c r="S2073" i="26" s="1"/>
  <c r="AB2073" i="26"/>
  <c r="AA2073" i="26" a="1"/>
  <c r="AA2073" i="26" s="1"/>
  <c r="P2073" i="26" s="1"/>
  <c r="Y2073" i="26"/>
  <c r="U2073" i="26" s="1"/>
  <c r="Y2073" i="26" a="1"/>
  <c r="X2073" i="26"/>
  <c r="V2073" i="26" a="1"/>
  <c r="V2073" i="26" s="1"/>
  <c r="T2073" i="26"/>
  <c r="R2073" i="26"/>
  <c r="Q2073" i="26"/>
  <c r="O2073" i="26"/>
  <c r="M2073" i="26"/>
  <c r="L2073" i="26"/>
  <c r="B2073" i="26"/>
  <c r="AG2072" i="26" a="1"/>
  <c r="AG2072" i="26" s="1"/>
  <c r="AF2072" i="26"/>
  <c r="AE2072" i="26" a="1"/>
  <c r="AE2072" i="26" s="1"/>
  <c r="AB2072" i="26"/>
  <c r="AA2072" i="26" a="1"/>
  <c r="AA2072" i="26" s="1"/>
  <c r="Z2072" i="26"/>
  <c r="AC2072" i="26" s="1" a="1"/>
  <c r="AC2072" i="26" s="1"/>
  <c r="S2072" i="26" s="1"/>
  <c r="Y2072" i="26" a="1"/>
  <c r="Y2072" i="26" s="1"/>
  <c r="U2072" i="26" s="1"/>
  <c r="X2072" i="26"/>
  <c r="M2072" i="26" s="1"/>
  <c r="V2072" i="26" a="1"/>
  <c r="V2072" i="26" s="1"/>
  <c r="T2072" i="26"/>
  <c r="R2072" i="26"/>
  <c r="Q2072" i="26"/>
  <c r="P2072" i="26"/>
  <c r="O2072" i="26"/>
  <c r="L2072" i="26"/>
  <c r="B2072" i="26"/>
  <c r="AG2071" i="26" a="1"/>
  <c r="AG2071" i="26" s="1"/>
  <c r="AF2071" i="26"/>
  <c r="AE2071" i="26"/>
  <c r="AE2071" i="26" a="1"/>
  <c r="AC2071" i="26" a="1"/>
  <c r="AC2071" i="26" s="1"/>
  <c r="S2071" i="26" s="1"/>
  <c r="AB2071" i="26"/>
  <c r="R2071" i="26" s="1"/>
  <c r="AA2071" i="26" a="1"/>
  <c r="AA2071" i="26" s="1"/>
  <c r="P2071" i="26" s="1"/>
  <c r="Y2071" i="26" a="1"/>
  <c r="Y2071" i="26" s="1"/>
  <c r="U2071" i="26" s="1"/>
  <c r="X2071" i="26"/>
  <c r="V2071" i="26" a="1"/>
  <c r="V2071" i="26" s="1"/>
  <c r="T2071" i="26"/>
  <c r="Q2071" i="26"/>
  <c r="O2071" i="26"/>
  <c r="M2071" i="26"/>
  <c r="L2071" i="26"/>
  <c r="B2071" i="26"/>
  <c r="AG2070" i="26" a="1"/>
  <c r="AG2070" i="26" s="1"/>
  <c r="AF2070" i="26"/>
  <c r="AE2070" i="26" a="1"/>
  <c r="AE2070" i="26" s="1"/>
  <c r="Z2070" i="26"/>
  <c r="X2070" i="26"/>
  <c r="M2070" i="26" s="1"/>
  <c r="V2070" i="26"/>
  <c r="V2070" i="26" a="1"/>
  <c r="T2070" i="26"/>
  <c r="Q2070" i="26"/>
  <c r="O2070" i="26"/>
  <c r="B2070" i="26"/>
  <c r="AG2069" i="26"/>
  <c r="AG2069" i="26" a="1"/>
  <c r="AF2069" i="26"/>
  <c r="AE2069" i="26"/>
  <c r="AE2069" i="26" a="1"/>
  <c r="AC2069" i="26" a="1"/>
  <c r="AC2069" i="26" s="1"/>
  <c r="S2069" i="26" s="1"/>
  <c r="AB2069" i="26"/>
  <c r="AA2069" i="26"/>
  <c r="P2069" i="26" s="1"/>
  <c r="AA2069" i="26" a="1"/>
  <c r="Y2069" i="26" a="1"/>
  <c r="Y2069" i="26" s="1"/>
  <c r="U2069" i="26" s="1"/>
  <c r="X2069" i="26"/>
  <c r="V2069" i="26" a="1"/>
  <c r="V2069" i="26" s="1"/>
  <c r="T2069" i="26"/>
  <c r="R2069" i="26"/>
  <c r="Q2069" i="26"/>
  <c r="O2069" i="26"/>
  <c r="M2069" i="26"/>
  <c r="L2069" i="26"/>
  <c r="B2069" i="26"/>
  <c r="AG2068" i="26" a="1"/>
  <c r="AG2068" i="26" s="1"/>
  <c r="AF2068" i="26"/>
  <c r="AE2068" i="26"/>
  <c r="AE2068" i="26" a="1"/>
  <c r="AC2068" i="26" a="1"/>
  <c r="AC2068" i="26" s="1"/>
  <c r="S2068" i="26" s="1"/>
  <c r="Z2068" i="26"/>
  <c r="X2068" i="26"/>
  <c r="M2068" i="26" s="1"/>
  <c r="V2068" i="26" a="1"/>
  <c r="V2068" i="26" s="1"/>
  <c r="T2068" i="26"/>
  <c r="Q2068" i="26"/>
  <c r="B2068" i="26"/>
  <c r="AG2067" i="26"/>
  <c r="AG2067" i="26" a="1"/>
  <c r="AF2067" i="26"/>
  <c r="AE2067" i="26" a="1"/>
  <c r="AE2067" i="26" s="1"/>
  <c r="AC2067" i="26"/>
  <c r="AC2067" i="26" a="1"/>
  <c r="AB2067" i="26"/>
  <c r="R2067" i="26" s="1"/>
  <c r="AA2067" i="26"/>
  <c r="AA2067" i="26" a="1"/>
  <c r="Y2067" i="26" a="1"/>
  <c r="Y2067" i="26" s="1"/>
  <c r="U2067" i="26" s="1"/>
  <c r="X2067" i="26"/>
  <c r="M2067" i="26" s="1"/>
  <c r="V2067" i="26"/>
  <c r="V2067" i="26" a="1"/>
  <c r="T2067" i="26"/>
  <c r="S2067" i="26"/>
  <c r="Q2067" i="26"/>
  <c r="P2067" i="26"/>
  <c r="O2067" i="26"/>
  <c r="L2067" i="26"/>
  <c r="B2067" i="26"/>
  <c r="AG2066" i="26"/>
  <c r="AG2066" i="26" a="1"/>
  <c r="AF2066" i="26"/>
  <c r="AE2066" i="26"/>
  <c r="AE2066" i="26" a="1"/>
  <c r="Z2066" i="26"/>
  <c r="Y2066" i="26" s="1" a="1"/>
  <c r="Y2066" i="26" s="1"/>
  <c r="U2066" i="26" s="1"/>
  <c r="X2066" i="26"/>
  <c r="V2066" i="26"/>
  <c r="V2066" i="26" a="1"/>
  <c r="T2066" i="26"/>
  <c r="Q2066" i="26"/>
  <c r="O2066" i="26"/>
  <c r="M2066" i="26"/>
  <c r="B2066" i="26"/>
  <c r="AG2065" i="26" a="1"/>
  <c r="AG2065" i="26" s="1"/>
  <c r="AF2065" i="26"/>
  <c r="AE2065" i="26" a="1"/>
  <c r="AE2065" i="26" s="1"/>
  <c r="AC2065" i="26"/>
  <c r="AC2065" i="26" a="1"/>
  <c r="AB2065" i="26"/>
  <c r="AA2065" i="26" a="1"/>
  <c r="AA2065" i="26" s="1"/>
  <c r="P2065" i="26" s="1"/>
  <c r="Y2065" i="26"/>
  <c r="U2065" i="26" s="1"/>
  <c r="Y2065" i="26" a="1"/>
  <c r="X2065" i="26"/>
  <c r="M2065" i="26" s="1"/>
  <c r="V2065" i="26"/>
  <c r="V2065" i="26" a="1"/>
  <c r="T2065" i="26"/>
  <c r="S2065" i="26"/>
  <c r="R2065" i="26"/>
  <c r="Q2065" i="26"/>
  <c r="O2065" i="26"/>
  <c r="L2065" i="26"/>
  <c r="B2065" i="26"/>
  <c r="AG2064" i="26"/>
  <c r="AG2064" i="26" a="1"/>
  <c r="AF2064" i="26"/>
  <c r="AE2064" i="26" a="1"/>
  <c r="AE2064" i="26" s="1"/>
  <c r="AB2064" i="26"/>
  <c r="AA2064" i="26"/>
  <c r="P2064" i="26" s="1"/>
  <c r="AA2064" i="26" a="1"/>
  <c r="Z2064" i="26"/>
  <c r="AC2064" i="26" s="1" a="1"/>
  <c r="AC2064" i="26" s="1"/>
  <c r="S2064" i="26" s="1"/>
  <c r="Y2064" i="26" a="1"/>
  <c r="Y2064" i="26" s="1"/>
  <c r="U2064" i="26" s="1"/>
  <c r="X2064" i="26"/>
  <c r="V2064" i="26" a="1"/>
  <c r="V2064" i="26" s="1"/>
  <c r="T2064" i="26"/>
  <c r="R2064" i="26"/>
  <c r="Q2064" i="26"/>
  <c r="O2064" i="26"/>
  <c r="M2064" i="26"/>
  <c r="L2064" i="26"/>
  <c r="B2064" i="26"/>
  <c r="AG2063" i="26" a="1"/>
  <c r="AG2063" i="26" s="1"/>
  <c r="AF2063" i="26"/>
  <c r="AE2063" i="26"/>
  <c r="AE2063" i="26" a="1"/>
  <c r="AC2063" i="26" a="1"/>
  <c r="AC2063" i="26" s="1"/>
  <c r="S2063" i="26" s="1"/>
  <c r="AB2063" i="26"/>
  <c r="AA2063" i="26" a="1"/>
  <c r="AA2063" i="26" s="1"/>
  <c r="P2063" i="26" s="1"/>
  <c r="Y2063" i="26"/>
  <c r="U2063" i="26" s="1"/>
  <c r="Y2063" i="26" a="1"/>
  <c r="X2063" i="26"/>
  <c r="V2063" i="26" a="1"/>
  <c r="V2063" i="26" s="1"/>
  <c r="T2063" i="26"/>
  <c r="R2063" i="26"/>
  <c r="Q2063" i="26"/>
  <c r="O2063" i="26"/>
  <c r="M2063" i="26"/>
  <c r="L2063" i="26"/>
  <c r="B2063" i="26"/>
  <c r="AG2062" i="26" a="1"/>
  <c r="AG2062" i="26" s="1"/>
  <c r="AF2062" i="26"/>
  <c r="AE2062" i="26" a="1"/>
  <c r="AE2062" i="26" s="1"/>
  <c r="AA2062" i="26" a="1"/>
  <c r="AA2062" i="26" s="1"/>
  <c r="P2062" i="26" s="1"/>
  <c r="Z2062" i="26"/>
  <c r="AC2062" i="26" s="1" a="1"/>
  <c r="AC2062" i="26" s="1"/>
  <c r="S2062" i="26" s="1"/>
  <c r="Y2062" i="26" a="1"/>
  <c r="Y2062" i="26" s="1"/>
  <c r="U2062" i="26" s="1"/>
  <c r="X2062" i="26"/>
  <c r="M2062" i="26" s="1"/>
  <c r="V2062" i="26"/>
  <c r="V2062" i="26" a="1"/>
  <c r="T2062" i="26"/>
  <c r="Q2062" i="26"/>
  <c r="O2062" i="26"/>
  <c r="L2062" i="26"/>
  <c r="B2062" i="26"/>
  <c r="AG2061" i="26"/>
  <c r="AG2061" i="26" a="1"/>
  <c r="AF2061" i="26"/>
  <c r="AE2061" i="26"/>
  <c r="AE2061" i="26" a="1"/>
  <c r="AC2061" i="26" a="1"/>
  <c r="AC2061" i="26" s="1"/>
  <c r="S2061" i="26" s="1"/>
  <c r="AB2061" i="26"/>
  <c r="AA2061" i="26"/>
  <c r="AA2061" i="26" a="1"/>
  <c r="Y2061" i="26" a="1"/>
  <c r="Y2061" i="26" s="1"/>
  <c r="U2061" i="26" s="1"/>
  <c r="X2061" i="26"/>
  <c r="V2061" i="26" a="1"/>
  <c r="V2061" i="26" s="1"/>
  <c r="T2061" i="26"/>
  <c r="R2061" i="26"/>
  <c r="Q2061" i="26"/>
  <c r="P2061" i="26"/>
  <c r="O2061" i="26"/>
  <c r="M2061" i="26"/>
  <c r="L2061" i="26"/>
  <c r="B2061" i="26"/>
  <c r="AG2060" i="26" a="1"/>
  <c r="AG2060" i="26" s="1"/>
  <c r="AF2060" i="26"/>
  <c r="AE2060" i="26"/>
  <c r="AE2060" i="26" a="1"/>
  <c r="AA2060" i="26" a="1"/>
  <c r="AA2060" i="26" s="1"/>
  <c r="P2060" i="26" s="1"/>
  <c r="Z2060" i="26"/>
  <c r="AB2060" i="26" s="1"/>
  <c r="R2060" i="26" s="1"/>
  <c r="X2060" i="26"/>
  <c r="M2060" i="26" s="1"/>
  <c r="V2060" i="26"/>
  <c r="V2060" i="26" a="1"/>
  <c r="T2060" i="26"/>
  <c r="Q2060" i="26"/>
  <c r="O2060" i="26"/>
  <c r="B2060" i="26"/>
  <c r="AG2059" i="26"/>
  <c r="AG2059" i="26" a="1"/>
  <c r="AF2059" i="26"/>
  <c r="AE2059" i="26" a="1"/>
  <c r="AE2059" i="26" s="1"/>
  <c r="AC2059" i="26"/>
  <c r="AC2059" i="26" a="1"/>
  <c r="AB2059" i="26"/>
  <c r="R2059" i="26" s="1"/>
  <c r="AA2059" i="26"/>
  <c r="AA2059" i="26" a="1"/>
  <c r="Y2059" i="26" a="1"/>
  <c r="Y2059" i="26" s="1"/>
  <c r="U2059" i="26" s="1"/>
  <c r="X2059" i="26"/>
  <c r="M2059" i="26" s="1"/>
  <c r="V2059" i="26"/>
  <c r="V2059" i="26" a="1"/>
  <c r="T2059" i="26"/>
  <c r="S2059" i="26"/>
  <c r="Q2059" i="26"/>
  <c r="P2059" i="26"/>
  <c r="O2059" i="26"/>
  <c r="L2059" i="26"/>
  <c r="B2059" i="26"/>
  <c r="AG2058" i="26"/>
  <c r="AG2058" i="26" a="1"/>
  <c r="AF2058" i="26"/>
  <c r="AE2058" i="26"/>
  <c r="AE2058" i="26" a="1"/>
  <c r="Z2058" i="26"/>
  <c r="Y2058" i="26" s="1" a="1"/>
  <c r="Y2058" i="26" s="1"/>
  <c r="U2058" i="26" s="1"/>
  <c r="X2058" i="26"/>
  <c r="V2058" i="26"/>
  <c r="V2058" i="26" a="1"/>
  <c r="T2058" i="26"/>
  <c r="Q2058" i="26"/>
  <c r="O2058" i="26"/>
  <c r="M2058" i="26"/>
  <c r="B2058" i="26"/>
  <c r="AG2057" i="26"/>
  <c r="AG2057" i="26" a="1"/>
  <c r="AF2057" i="26"/>
  <c r="AE2057" i="26" a="1"/>
  <c r="AE2057" i="26" s="1"/>
  <c r="AC2057" i="26"/>
  <c r="AC2057" i="26" a="1"/>
  <c r="AB2057" i="26"/>
  <c r="AA2057" i="26"/>
  <c r="AA2057" i="26" a="1"/>
  <c r="Y2057" i="26"/>
  <c r="U2057" i="26" s="1"/>
  <c r="Y2057" i="26" a="1"/>
  <c r="X2057" i="26"/>
  <c r="M2057" i="26" s="1"/>
  <c r="V2057" i="26"/>
  <c r="V2057" i="26" a="1"/>
  <c r="T2057" i="26"/>
  <c r="S2057" i="26"/>
  <c r="R2057" i="26"/>
  <c r="Q2057" i="26"/>
  <c r="P2057" i="26"/>
  <c r="O2057" i="26"/>
  <c r="L2057" i="26"/>
  <c r="B2057" i="26"/>
  <c r="AG2056" i="26"/>
  <c r="AG2056" i="26" a="1"/>
  <c r="AF2056" i="26"/>
  <c r="AE2056" i="26" a="1"/>
  <c r="AE2056" i="26" s="1"/>
  <c r="AB2056" i="26"/>
  <c r="AA2056" i="26"/>
  <c r="P2056" i="26" s="1"/>
  <c r="AA2056" i="26" a="1"/>
  <c r="Z2056" i="26"/>
  <c r="AC2056" i="26" s="1" a="1"/>
  <c r="AC2056" i="26" s="1"/>
  <c r="S2056" i="26" s="1"/>
  <c r="Y2056" i="26" a="1"/>
  <c r="Y2056" i="26" s="1"/>
  <c r="U2056" i="26" s="1"/>
  <c r="X2056" i="26"/>
  <c r="V2056" i="26" a="1"/>
  <c r="V2056" i="26" s="1"/>
  <c r="T2056" i="26"/>
  <c r="R2056" i="26"/>
  <c r="Q2056" i="26"/>
  <c r="O2056" i="26"/>
  <c r="M2056" i="26"/>
  <c r="L2056" i="26"/>
  <c r="B2056" i="26"/>
  <c r="AG2055" i="26" a="1"/>
  <c r="AG2055" i="26" s="1"/>
  <c r="AF2055" i="26"/>
  <c r="AE2055" i="26"/>
  <c r="AE2055" i="26" a="1"/>
  <c r="AC2055" i="26" a="1"/>
  <c r="AC2055" i="26" s="1"/>
  <c r="S2055" i="26" s="1"/>
  <c r="AB2055" i="26"/>
  <c r="AA2055" i="26" a="1"/>
  <c r="AA2055" i="26" s="1"/>
  <c r="P2055" i="26" s="1"/>
  <c r="Y2055" i="26"/>
  <c r="U2055" i="26" s="1"/>
  <c r="Y2055" i="26" a="1"/>
  <c r="X2055" i="26"/>
  <c r="V2055" i="26" a="1"/>
  <c r="V2055" i="26" s="1"/>
  <c r="T2055" i="26"/>
  <c r="R2055" i="26"/>
  <c r="Q2055" i="26"/>
  <c r="O2055" i="26"/>
  <c r="M2055" i="26"/>
  <c r="L2055" i="26"/>
  <c r="B2055" i="26"/>
  <c r="AG2054" i="26" a="1"/>
  <c r="AG2054" i="26" s="1"/>
  <c r="AF2054" i="26"/>
  <c r="AE2054" i="26" a="1"/>
  <c r="AE2054" i="26" s="1"/>
  <c r="AC2054" i="26"/>
  <c r="S2054" i="26" s="1"/>
  <c r="AA2054" i="26" a="1"/>
  <c r="AA2054" i="26" s="1"/>
  <c r="Z2054" i="26"/>
  <c r="AC2054" i="26" s="1" a="1"/>
  <c r="Y2054" i="26" a="1"/>
  <c r="Y2054" i="26" s="1"/>
  <c r="U2054" i="26" s="1"/>
  <c r="X2054" i="26"/>
  <c r="M2054" i="26" s="1"/>
  <c r="V2054" i="26"/>
  <c r="V2054" i="26" a="1"/>
  <c r="T2054" i="26"/>
  <c r="Q2054" i="26"/>
  <c r="P2054" i="26"/>
  <c r="O2054" i="26"/>
  <c r="L2054" i="26"/>
  <c r="B2054" i="26"/>
  <c r="AG2053" i="26"/>
  <c r="AG2053" i="26" a="1"/>
  <c r="AF2053" i="26"/>
  <c r="AE2053" i="26"/>
  <c r="AE2053" i="26" a="1"/>
  <c r="AC2053" i="26" a="1"/>
  <c r="AC2053" i="26" s="1"/>
  <c r="S2053" i="26" s="1"/>
  <c r="AB2053" i="26"/>
  <c r="R2053" i="26" s="1"/>
  <c r="AA2053" i="26"/>
  <c r="AA2053" i="26" a="1"/>
  <c r="Y2053" i="26" a="1"/>
  <c r="Y2053" i="26" s="1"/>
  <c r="X2053" i="26"/>
  <c r="V2053" i="26" a="1"/>
  <c r="V2053" i="26" s="1"/>
  <c r="U2053" i="26"/>
  <c r="T2053" i="26"/>
  <c r="Q2053" i="26"/>
  <c r="P2053" i="26"/>
  <c r="O2053" i="26"/>
  <c r="M2053" i="26"/>
  <c r="L2053" i="26"/>
  <c r="B2053" i="26"/>
  <c r="AG2052" i="26" a="1"/>
  <c r="AG2052" i="26" s="1"/>
  <c r="AF2052" i="26"/>
  <c r="AE2052" i="26"/>
  <c r="AE2052" i="26" a="1"/>
  <c r="AC2052" i="26" a="1"/>
  <c r="AC2052" i="26" s="1"/>
  <c r="S2052" i="26" s="1"/>
  <c r="Z2052" i="26"/>
  <c r="X2052" i="26"/>
  <c r="M2052" i="26" s="1"/>
  <c r="V2052" i="26"/>
  <c r="V2052" i="26" a="1"/>
  <c r="T2052" i="26"/>
  <c r="Q2052" i="26"/>
  <c r="O2052" i="26"/>
  <c r="B2052" i="26"/>
  <c r="AG2051" i="26"/>
  <c r="AG2051" i="26" a="1"/>
  <c r="AF2051" i="26"/>
  <c r="AE2051" i="26" a="1"/>
  <c r="AE2051" i="26" s="1"/>
  <c r="AC2051" i="26"/>
  <c r="AC2051" i="26" a="1"/>
  <c r="AB2051" i="26"/>
  <c r="R2051" i="26" s="1"/>
  <c r="AA2051" i="26"/>
  <c r="P2051" i="26" s="1"/>
  <c r="AA2051" i="26" a="1"/>
  <c r="Y2051" i="26" a="1"/>
  <c r="Y2051" i="26" s="1"/>
  <c r="U2051" i="26" s="1"/>
  <c r="X2051" i="26"/>
  <c r="M2051" i="26" s="1"/>
  <c r="V2051" i="26"/>
  <c r="V2051" i="26" a="1"/>
  <c r="T2051" i="26"/>
  <c r="S2051" i="26"/>
  <c r="Q2051" i="26"/>
  <c r="O2051" i="26"/>
  <c r="L2051" i="26"/>
  <c r="B2051" i="26"/>
  <c r="AG2050" i="26"/>
  <c r="AG2050" i="26" a="1"/>
  <c r="AF2050" i="26"/>
  <c r="AE2050" i="26"/>
  <c r="AE2050" i="26" a="1"/>
  <c r="AB2050" i="26"/>
  <c r="Z2050" i="26"/>
  <c r="Y2050" i="26" s="1" a="1"/>
  <c r="Y2050" i="26" s="1"/>
  <c r="U2050" i="26" s="1"/>
  <c r="X2050" i="26"/>
  <c r="V2050" i="26" a="1"/>
  <c r="V2050" i="26" s="1"/>
  <c r="T2050" i="26"/>
  <c r="R2050" i="26"/>
  <c r="Q2050" i="26"/>
  <c r="O2050" i="26"/>
  <c r="M2050" i="26"/>
  <c r="B2050" i="26"/>
  <c r="AG2049" i="26" a="1"/>
  <c r="AG2049" i="26" s="1"/>
  <c r="AF2049" i="26"/>
  <c r="AE2049" i="26" a="1"/>
  <c r="AE2049" i="26" s="1"/>
  <c r="AC2049" i="26"/>
  <c r="S2049" i="26" s="1"/>
  <c r="AC2049" i="26" a="1"/>
  <c r="AB2049" i="26"/>
  <c r="AA2049" i="26" a="1"/>
  <c r="AA2049" i="26" s="1"/>
  <c r="P2049" i="26" s="1"/>
  <c r="Y2049" i="26"/>
  <c r="U2049" i="26" s="1"/>
  <c r="Y2049" i="26" a="1"/>
  <c r="X2049" i="26"/>
  <c r="M2049" i="26" s="1"/>
  <c r="V2049" i="26"/>
  <c r="V2049" i="26" a="1"/>
  <c r="T2049" i="26"/>
  <c r="R2049" i="26"/>
  <c r="Q2049" i="26"/>
  <c r="O2049" i="26"/>
  <c r="L2049" i="26"/>
  <c r="B2049" i="26"/>
  <c r="AG2048" i="26"/>
  <c r="AG2048" i="26" a="1"/>
  <c r="AF2048" i="26"/>
  <c r="AE2048" i="26" a="1"/>
  <c r="AE2048" i="26" s="1"/>
  <c r="AB2048" i="26"/>
  <c r="AA2048" i="26"/>
  <c r="P2048" i="26" s="1"/>
  <c r="AA2048" i="26" a="1"/>
  <c r="Z2048" i="26"/>
  <c r="AC2048" i="26" s="1" a="1"/>
  <c r="AC2048" i="26" s="1"/>
  <c r="S2048" i="26" s="1"/>
  <c r="Y2048" i="26" a="1"/>
  <c r="Y2048" i="26" s="1"/>
  <c r="X2048" i="26"/>
  <c r="V2048" i="26" a="1"/>
  <c r="V2048" i="26" s="1"/>
  <c r="U2048" i="26"/>
  <c r="T2048" i="26"/>
  <c r="R2048" i="26"/>
  <c r="Q2048" i="26"/>
  <c r="O2048" i="26"/>
  <c r="M2048" i="26"/>
  <c r="L2048" i="26"/>
  <c r="B2048" i="26"/>
  <c r="AG2047" i="26" a="1"/>
  <c r="AG2047" i="26" s="1"/>
  <c r="AF2047" i="26"/>
  <c r="AE2047" i="26"/>
  <c r="AE2047" i="26" a="1"/>
  <c r="AC2047" i="26" a="1"/>
  <c r="AC2047" i="26" s="1"/>
  <c r="S2047" i="26" s="1"/>
  <c r="AB2047" i="26"/>
  <c r="AA2047" i="26" a="1"/>
  <c r="AA2047" i="26" s="1"/>
  <c r="P2047" i="26" s="1"/>
  <c r="Y2047" i="26"/>
  <c r="U2047" i="26" s="1"/>
  <c r="Y2047" i="26" a="1"/>
  <c r="X2047" i="26"/>
  <c r="V2047" i="26" a="1"/>
  <c r="V2047" i="26" s="1"/>
  <c r="T2047" i="26"/>
  <c r="R2047" i="26"/>
  <c r="Q2047" i="26"/>
  <c r="O2047" i="26"/>
  <c r="M2047" i="26"/>
  <c r="L2047" i="26"/>
  <c r="B2047" i="26"/>
  <c r="AG2046" i="26" a="1"/>
  <c r="AG2046" i="26" s="1"/>
  <c r="AF2046" i="26"/>
  <c r="AE2046" i="26" a="1"/>
  <c r="AE2046" i="26" s="1"/>
  <c r="AC2046" i="26"/>
  <c r="S2046" i="26" s="1"/>
  <c r="AA2046" i="26" a="1"/>
  <c r="AA2046" i="26" s="1"/>
  <c r="Z2046" i="26"/>
  <c r="AC2046" i="26" s="1" a="1"/>
  <c r="Y2046" i="26" a="1"/>
  <c r="Y2046" i="26" s="1"/>
  <c r="U2046" i="26" s="1"/>
  <c r="X2046" i="26"/>
  <c r="M2046" i="26" s="1"/>
  <c r="V2046" i="26"/>
  <c r="V2046" i="26" a="1"/>
  <c r="T2046" i="26"/>
  <c r="Q2046" i="26"/>
  <c r="P2046" i="26"/>
  <c r="O2046" i="26"/>
  <c r="L2046" i="26"/>
  <c r="B2046" i="26"/>
  <c r="AG2045" i="26"/>
  <c r="AG2045" i="26" a="1"/>
  <c r="AF2045" i="26"/>
  <c r="AE2045" i="26"/>
  <c r="AE2045" i="26" a="1"/>
  <c r="AC2045" i="26" a="1"/>
  <c r="AC2045" i="26" s="1"/>
  <c r="S2045" i="26" s="1"/>
  <c r="AB2045" i="26"/>
  <c r="R2045" i="26" s="1"/>
  <c r="AA2045" i="26"/>
  <c r="AA2045" i="26" a="1"/>
  <c r="Y2045" i="26" a="1"/>
  <c r="Y2045" i="26" s="1"/>
  <c r="X2045" i="26"/>
  <c r="V2045" i="26" a="1"/>
  <c r="V2045" i="26" s="1"/>
  <c r="U2045" i="26"/>
  <c r="T2045" i="26"/>
  <c r="Q2045" i="26"/>
  <c r="P2045" i="26"/>
  <c r="O2045" i="26"/>
  <c r="M2045" i="26"/>
  <c r="L2045" i="26"/>
  <c r="B2045" i="26"/>
  <c r="AG2044" i="26" a="1"/>
  <c r="AG2044" i="26" s="1"/>
  <c r="AF2044" i="26"/>
  <c r="AE2044" i="26"/>
  <c r="AE2044" i="26" a="1"/>
  <c r="AC2044" i="26" a="1"/>
  <c r="AC2044" i="26" s="1"/>
  <c r="Z2044" i="26"/>
  <c r="X2044" i="26"/>
  <c r="M2044" i="26" s="1"/>
  <c r="V2044" i="26"/>
  <c r="V2044" i="26" a="1"/>
  <c r="T2044" i="26"/>
  <c r="S2044" i="26"/>
  <c r="Q2044" i="26"/>
  <c r="O2044" i="26"/>
  <c r="B2044" i="26"/>
  <c r="AG2043" i="26"/>
  <c r="AG2043" i="26" a="1"/>
  <c r="AF2043" i="26"/>
  <c r="AE2043" i="26" a="1"/>
  <c r="AE2043" i="26" s="1"/>
  <c r="AC2043" i="26"/>
  <c r="AC2043" i="26" a="1"/>
  <c r="AB2043" i="26"/>
  <c r="R2043" i="26" s="1"/>
  <c r="AA2043" i="26"/>
  <c r="AA2043" i="26" a="1"/>
  <c r="Y2043" i="26" a="1"/>
  <c r="Y2043" i="26" s="1"/>
  <c r="U2043" i="26" s="1"/>
  <c r="X2043" i="26"/>
  <c r="M2043" i="26" s="1"/>
  <c r="V2043" i="26"/>
  <c r="V2043" i="26" a="1"/>
  <c r="T2043" i="26"/>
  <c r="S2043" i="26"/>
  <c r="Q2043" i="26"/>
  <c r="P2043" i="26"/>
  <c r="O2043" i="26"/>
  <c r="L2043" i="26"/>
  <c r="B2043" i="26"/>
  <c r="AG2042" i="26"/>
  <c r="AG2042" i="26" a="1"/>
  <c r="AF2042" i="26"/>
  <c r="AE2042" i="26"/>
  <c r="AE2042" i="26" a="1"/>
  <c r="AB2042" i="26"/>
  <c r="Z2042" i="26"/>
  <c r="Y2042" i="26" s="1" a="1"/>
  <c r="Y2042" i="26" s="1"/>
  <c r="U2042" i="26" s="1"/>
  <c r="X2042" i="26"/>
  <c r="V2042" i="26" a="1"/>
  <c r="V2042" i="26" s="1"/>
  <c r="T2042" i="26"/>
  <c r="R2042" i="26"/>
  <c r="Q2042" i="26"/>
  <c r="O2042" i="26"/>
  <c r="M2042" i="26"/>
  <c r="B2042" i="26"/>
  <c r="AG2041" i="26" a="1"/>
  <c r="AG2041" i="26" s="1"/>
  <c r="AF2041" i="26"/>
  <c r="AE2041" i="26" a="1"/>
  <c r="AE2041" i="26" s="1"/>
  <c r="AC2041" i="26"/>
  <c r="S2041" i="26" s="1"/>
  <c r="AC2041" i="26" a="1"/>
  <c r="AB2041" i="26"/>
  <c r="AA2041" i="26" a="1"/>
  <c r="AA2041" i="26" s="1"/>
  <c r="P2041" i="26" s="1"/>
  <c r="Y2041" i="26"/>
  <c r="U2041" i="26" s="1"/>
  <c r="Y2041" i="26" a="1"/>
  <c r="X2041" i="26"/>
  <c r="M2041" i="26" s="1"/>
  <c r="V2041" i="26"/>
  <c r="V2041" i="26" a="1"/>
  <c r="T2041" i="26"/>
  <c r="R2041" i="26"/>
  <c r="Q2041" i="26"/>
  <c r="O2041" i="26"/>
  <c r="L2041" i="26"/>
  <c r="B2041" i="26"/>
  <c r="AG2040" i="26"/>
  <c r="AG2040" i="26" a="1"/>
  <c r="AF2040" i="26"/>
  <c r="AE2040" i="26" a="1"/>
  <c r="AE2040" i="26" s="1"/>
  <c r="AB2040" i="26"/>
  <c r="AA2040" i="26"/>
  <c r="P2040" i="26" s="1"/>
  <c r="AA2040" i="26" a="1"/>
  <c r="Z2040" i="26"/>
  <c r="AC2040" i="26" s="1" a="1"/>
  <c r="AC2040" i="26" s="1"/>
  <c r="S2040" i="26" s="1"/>
  <c r="Y2040" i="26" a="1"/>
  <c r="Y2040" i="26" s="1"/>
  <c r="X2040" i="26"/>
  <c r="V2040" i="26" a="1"/>
  <c r="V2040" i="26" s="1"/>
  <c r="U2040" i="26"/>
  <c r="T2040" i="26"/>
  <c r="R2040" i="26"/>
  <c r="Q2040" i="26"/>
  <c r="O2040" i="26"/>
  <c r="M2040" i="26"/>
  <c r="L2040" i="26"/>
  <c r="B2040" i="26"/>
  <c r="AG2039" i="26" a="1"/>
  <c r="AG2039" i="26" s="1"/>
  <c r="AF2039" i="26"/>
  <c r="AE2039" i="26"/>
  <c r="AE2039" i="26" a="1"/>
  <c r="AC2039" i="26" a="1"/>
  <c r="AC2039" i="26" s="1"/>
  <c r="S2039" i="26" s="1"/>
  <c r="AB2039" i="26"/>
  <c r="AA2039" i="26" a="1"/>
  <c r="AA2039" i="26" s="1"/>
  <c r="P2039" i="26" s="1"/>
  <c r="Y2039" i="26"/>
  <c r="U2039" i="26" s="1"/>
  <c r="Y2039" i="26" a="1"/>
  <c r="X2039" i="26"/>
  <c r="V2039" i="26" a="1"/>
  <c r="V2039" i="26" s="1"/>
  <c r="T2039" i="26"/>
  <c r="R2039" i="26"/>
  <c r="Q2039" i="26"/>
  <c r="O2039" i="26"/>
  <c r="M2039" i="26"/>
  <c r="L2039" i="26"/>
  <c r="B2039" i="26"/>
  <c r="AG2038" i="26" a="1"/>
  <c r="AG2038" i="26" s="1"/>
  <c r="AF2038" i="26"/>
  <c r="AE2038" i="26" a="1"/>
  <c r="AE2038" i="26" s="1"/>
  <c r="AC2038" i="26"/>
  <c r="S2038" i="26" s="1"/>
  <c r="AA2038" i="26" a="1"/>
  <c r="AA2038" i="26" s="1"/>
  <c r="Z2038" i="26"/>
  <c r="AC2038" i="26" s="1" a="1"/>
  <c r="Y2038" i="26" a="1"/>
  <c r="Y2038" i="26" s="1"/>
  <c r="U2038" i="26" s="1"/>
  <c r="X2038" i="26"/>
  <c r="M2038" i="26" s="1"/>
  <c r="V2038" i="26"/>
  <c r="V2038" i="26" a="1"/>
  <c r="T2038" i="26"/>
  <c r="Q2038" i="26"/>
  <c r="P2038" i="26"/>
  <c r="O2038" i="26"/>
  <c r="L2038" i="26"/>
  <c r="B2038" i="26"/>
  <c r="AG2037" i="26"/>
  <c r="AG2037" i="26" a="1"/>
  <c r="AF2037" i="26"/>
  <c r="AE2037" i="26"/>
  <c r="AE2037" i="26" a="1"/>
  <c r="AC2037" i="26" a="1"/>
  <c r="AC2037" i="26" s="1"/>
  <c r="S2037" i="26" s="1"/>
  <c r="AB2037" i="26"/>
  <c r="R2037" i="26" s="1"/>
  <c r="AA2037" i="26"/>
  <c r="AA2037" i="26" a="1"/>
  <c r="Y2037" i="26" a="1"/>
  <c r="Y2037" i="26" s="1"/>
  <c r="X2037" i="26"/>
  <c r="V2037" i="26" a="1"/>
  <c r="V2037" i="26" s="1"/>
  <c r="U2037" i="26"/>
  <c r="T2037" i="26"/>
  <c r="Q2037" i="26"/>
  <c r="P2037" i="26"/>
  <c r="O2037" i="26"/>
  <c r="M2037" i="26"/>
  <c r="L2037" i="26"/>
  <c r="B2037" i="26"/>
  <c r="AG2036" i="26" a="1"/>
  <c r="AG2036" i="26" s="1"/>
  <c r="AF2036" i="26"/>
  <c r="AE2036" i="26"/>
  <c r="AE2036" i="26" a="1"/>
  <c r="AC2036" i="26" a="1"/>
  <c r="AC2036" i="26" s="1"/>
  <c r="S2036" i="26" s="1"/>
  <c r="Z2036" i="26"/>
  <c r="X2036" i="26"/>
  <c r="M2036" i="26" s="1"/>
  <c r="V2036" i="26"/>
  <c r="V2036" i="26" a="1"/>
  <c r="T2036" i="26"/>
  <c r="Q2036" i="26"/>
  <c r="O2036" i="26"/>
  <c r="B2036" i="26"/>
  <c r="AG2035" i="26"/>
  <c r="AG2035" i="26" a="1"/>
  <c r="AF2035" i="26"/>
  <c r="AE2035" i="26" a="1"/>
  <c r="AE2035" i="26" s="1"/>
  <c r="AC2035" i="26"/>
  <c r="AC2035" i="26" a="1"/>
  <c r="AB2035" i="26"/>
  <c r="R2035" i="26" s="1"/>
  <c r="AA2035" i="26"/>
  <c r="AA2035" i="26" a="1"/>
  <c r="Y2035" i="26" a="1"/>
  <c r="Y2035" i="26" s="1"/>
  <c r="U2035" i="26" s="1"/>
  <c r="X2035" i="26"/>
  <c r="M2035" i="26" s="1"/>
  <c r="V2035" i="26"/>
  <c r="V2035" i="26" a="1"/>
  <c r="T2035" i="26"/>
  <c r="S2035" i="26"/>
  <c r="Q2035" i="26"/>
  <c r="P2035" i="26"/>
  <c r="O2035" i="26"/>
  <c r="L2035" i="26"/>
  <c r="B2035" i="26"/>
  <c r="AG2034" i="26"/>
  <c r="AG2034" i="26" a="1"/>
  <c r="AF2034" i="26"/>
  <c r="AE2034" i="26"/>
  <c r="AE2034" i="26" a="1"/>
  <c r="AB2034" i="26"/>
  <c r="Z2034" i="26"/>
  <c r="Y2034" i="26" s="1" a="1"/>
  <c r="Y2034" i="26" s="1"/>
  <c r="U2034" i="26" s="1"/>
  <c r="X2034" i="26"/>
  <c r="V2034" i="26" a="1"/>
  <c r="V2034" i="26" s="1"/>
  <c r="T2034" i="26"/>
  <c r="R2034" i="26"/>
  <c r="Q2034" i="26"/>
  <c r="O2034" i="26"/>
  <c r="M2034" i="26"/>
  <c r="B2034" i="26"/>
  <c r="AG2033" i="26" a="1"/>
  <c r="AG2033" i="26" s="1"/>
  <c r="AF2033" i="26"/>
  <c r="AE2033" i="26" a="1"/>
  <c r="AE2033" i="26" s="1"/>
  <c r="AC2033" i="26"/>
  <c r="S2033" i="26" s="1"/>
  <c r="AC2033" i="26" a="1"/>
  <c r="AB2033" i="26"/>
  <c r="AA2033" i="26" a="1"/>
  <c r="AA2033" i="26" s="1"/>
  <c r="P2033" i="26" s="1"/>
  <c r="Y2033" i="26"/>
  <c r="U2033" i="26" s="1"/>
  <c r="Y2033" i="26" a="1"/>
  <c r="X2033" i="26"/>
  <c r="M2033" i="26" s="1"/>
  <c r="V2033" i="26"/>
  <c r="V2033" i="26" a="1"/>
  <c r="T2033" i="26"/>
  <c r="R2033" i="26"/>
  <c r="Q2033" i="26"/>
  <c r="O2033" i="26"/>
  <c r="L2033" i="26"/>
  <c r="B2033" i="26"/>
  <c r="AG2032" i="26"/>
  <c r="AG2032" i="26" a="1"/>
  <c r="AF2032" i="26"/>
  <c r="AE2032" i="26" a="1"/>
  <c r="AE2032" i="26" s="1"/>
  <c r="AB2032" i="26"/>
  <c r="AA2032" i="26"/>
  <c r="P2032" i="26" s="1"/>
  <c r="AA2032" i="26" a="1"/>
  <c r="Z2032" i="26"/>
  <c r="AC2032" i="26" s="1" a="1"/>
  <c r="AC2032" i="26" s="1"/>
  <c r="S2032" i="26" s="1"/>
  <c r="Y2032" i="26" a="1"/>
  <c r="Y2032" i="26" s="1"/>
  <c r="X2032" i="26"/>
  <c r="V2032" i="26" a="1"/>
  <c r="V2032" i="26" s="1"/>
  <c r="U2032" i="26"/>
  <c r="T2032" i="26"/>
  <c r="R2032" i="26"/>
  <c r="Q2032" i="26"/>
  <c r="O2032" i="26"/>
  <c r="M2032" i="26"/>
  <c r="L2032" i="26"/>
  <c r="B2032" i="26"/>
  <c r="AG2031" i="26" a="1"/>
  <c r="AG2031" i="26" s="1"/>
  <c r="AF2031" i="26"/>
  <c r="AE2031" i="26"/>
  <c r="AE2031" i="26" a="1"/>
  <c r="AC2031" i="26" a="1"/>
  <c r="AC2031" i="26" s="1"/>
  <c r="S2031" i="26" s="1"/>
  <c r="AB2031" i="26"/>
  <c r="AA2031" i="26" a="1"/>
  <c r="AA2031" i="26" s="1"/>
  <c r="P2031" i="26" s="1"/>
  <c r="Y2031" i="26"/>
  <c r="U2031" i="26" s="1"/>
  <c r="Y2031" i="26" a="1"/>
  <c r="X2031" i="26"/>
  <c r="V2031" i="26" a="1"/>
  <c r="V2031" i="26" s="1"/>
  <c r="T2031" i="26"/>
  <c r="R2031" i="26"/>
  <c r="Q2031" i="26"/>
  <c r="O2031" i="26"/>
  <c r="M2031" i="26"/>
  <c r="L2031" i="26"/>
  <c r="B2031" i="26"/>
  <c r="AG2030" i="26" a="1"/>
  <c r="AG2030" i="26" s="1"/>
  <c r="AF2030" i="26"/>
  <c r="AE2030" i="26" a="1"/>
  <c r="AE2030" i="26" s="1"/>
  <c r="AC2030" i="26"/>
  <c r="S2030" i="26" s="1"/>
  <c r="AA2030" i="26" a="1"/>
  <c r="AA2030" i="26" s="1"/>
  <c r="Z2030" i="26"/>
  <c r="AC2030" i="26" s="1" a="1"/>
  <c r="Y2030" i="26" a="1"/>
  <c r="Y2030" i="26" s="1"/>
  <c r="U2030" i="26" s="1"/>
  <c r="X2030" i="26"/>
  <c r="M2030" i="26" s="1"/>
  <c r="V2030" i="26"/>
  <c r="V2030" i="26" a="1"/>
  <c r="T2030" i="26"/>
  <c r="Q2030" i="26"/>
  <c r="P2030" i="26"/>
  <c r="O2030" i="26"/>
  <c r="L2030" i="26"/>
  <c r="B2030" i="26"/>
  <c r="AG2029" i="26"/>
  <c r="AG2029" i="26" a="1"/>
  <c r="AF2029" i="26"/>
  <c r="AE2029" i="26"/>
  <c r="AE2029" i="26" a="1"/>
  <c r="AC2029" i="26" a="1"/>
  <c r="AC2029" i="26" s="1"/>
  <c r="S2029" i="26" s="1"/>
  <c r="AB2029" i="26"/>
  <c r="R2029" i="26" s="1"/>
  <c r="AA2029" i="26"/>
  <c r="AA2029" i="26" a="1"/>
  <c r="Y2029" i="26" a="1"/>
  <c r="Y2029" i="26" s="1"/>
  <c r="X2029" i="26"/>
  <c r="V2029" i="26" a="1"/>
  <c r="V2029" i="26" s="1"/>
  <c r="U2029" i="26"/>
  <c r="T2029" i="26"/>
  <c r="Q2029" i="26"/>
  <c r="P2029" i="26"/>
  <c r="O2029" i="26"/>
  <c r="M2029" i="26"/>
  <c r="L2029" i="26"/>
  <c r="B2029" i="26"/>
  <c r="AG2028" i="26" a="1"/>
  <c r="AG2028" i="26" s="1"/>
  <c r="AF2028" i="26"/>
  <c r="AE2028" i="26"/>
  <c r="AE2028" i="26" a="1"/>
  <c r="AC2028" i="26" a="1"/>
  <c r="AC2028" i="26" s="1"/>
  <c r="Z2028" i="26"/>
  <c r="X2028" i="26"/>
  <c r="M2028" i="26" s="1"/>
  <c r="V2028" i="26"/>
  <c r="V2028" i="26" a="1"/>
  <c r="T2028" i="26"/>
  <c r="S2028" i="26"/>
  <c r="Q2028" i="26"/>
  <c r="O2028" i="26"/>
  <c r="B2028" i="26"/>
  <c r="AG2027" i="26"/>
  <c r="AG2027" i="26" a="1"/>
  <c r="AF2027" i="26"/>
  <c r="AE2027" i="26" a="1"/>
  <c r="AE2027" i="26" s="1"/>
  <c r="AC2027" i="26"/>
  <c r="AC2027" i="26" a="1"/>
  <c r="AB2027" i="26"/>
  <c r="R2027" i="26" s="1"/>
  <c r="AA2027" i="26"/>
  <c r="AA2027" i="26" a="1"/>
  <c r="Y2027" i="26" a="1"/>
  <c r="Y2027" i="26" s="1"/>
  <c r="U2027" i="26" s="1"/>
  <c r="X2027" i="26"/>
  <c r="M2027" i="26" s="1"/>
  <c r="V2027" i="26"/>
  <c r="V2027" i="26" a="1"/>
  <c r="T2027" i="26"/>
  <c r="S2027" i="26"/>
  <c r="Q2027" i="26"/>
  <c r="P2027" i="26"/>
  <c r="O2027" i="26"/>
  <c r="L2027" i="26"/>
  <c r="B2027" i="26"/>
  <c r="AG2026" i="26" a="1"/>
  <c r="AG2026" i="26" s="1"/>
  <c r="AF2026" i="26"/>
  <c r="AE2026" i="26"/>
  <c r="AE2026" i="26" a="1"/>
  <c r="AB2026" i="26"/>
  <c r="R2026" i="26" s="1"/>
  <c r="Z2026" i="26"/>
  <c r="Y2026" i="26" s="1" a="1"/>
  <c r="Y2026" i="26"/>
  <c r="U2026" i="26" s="1"/>
  <c r="X2026" i="26"/>
  <c r="V2026" i="26" a="1"/>
  <c r="V2026" i="26" s="1"/>
  <c r="T2026" i="26"/>
  <c r="Q2026" i="26"/>
  <c r="O2026" i="26"/>
  <c r="M2026" i="26"/>
  <c r="B2026" i="26"/>
  <c r="AG2025" i="26" a="1"/>
  <c r="AG2025" i="26" s="1"/>
  <c r="AF2025" i="26"/>
  <c r="AE2025" i="26" a="1"/>
  <c r="AE2025" i="26" s="1"/>
  <c r="AC2025" i="26"/>
  <c r="AC2025" i="26" a="1"/>
  <c r="AB2025" i="26"/>
  <c r="AA2025" i="26" a="1"/>
  <c r="AA2025" i="26" s="1"/>
  <c r="P2025" i="26" s="1"/>
  <c r="Y2025" i="26"/>
  <c r="U2025" i="26" s="1"/>
  <c r="Y2025" i="26" a="1"/>
  <c r="X2025" i="26"/>
  <c r="M2025" i="26" s="1"/>
  <c r="V2025" i="26"/>
  <c r="V2025" i="26" a="1"/>
  <c r="T2025" i="26"/>
  <c r="S2025" i="26"/>
  <c r="R2025" i="26"/>
  <c r="Q2025" i="26"/>
  <c r="O2025" i="26"/>
  <c r="L2025" i="26"/>
  <c r="B2025" i="26"/>
  <c r="AG2024" i="26"/>
  <c r="AG2024" i="26" a="1"/>
  <c r="AF2024" i="26"/>
  <c r="AE2024" i="26" a="1"/>
  <c r="AE2024" i="26" s="1"/>
  <c r="AB2024" i="26"/>
  <c r="AA2024" i="26"/>
  <c r="P2024" i="26" s="1"/>
  <c r="AA2024" i="26" a="1"/>
  <c r="Z2024" i="26"/>
  <c r="AC2024" i="26" s="1" a="1"/>
  <c r="AC2024" i="26" s="1"/>
  <c r="S2024" i="26" s="1"/>
  <c r="Y2024" i="26" a="1"/>
  <c r="Y2024" i="26" s="1"/>
  <c r="U2024" i="26" s="1"/>
  <c r="X2024" i="26"/>
  <c r="V2024" i="26" a="1"/>
  <c r="V2024" i="26" s="1"/>
  <c r="T2024" i="26"/>
  <c r="R2024" i="26"/>
  <c r="Q2024" i="26"/>
  <c r="O2024" i="26"/>
  <c r="M2024" i="26"/>
  <c r="L2024" i="26"/>
  <c r="B2024" i="26"/>
  <c r="AG2023" i="26" a="1"/>
  <c r="AG2023" i="26" s="1"/>
  <c r="AF2023" i="26"/>
  <c r="AE2023" i="26"/>
  <c r="AE2023" i="26" a="1"/>
  <c r="AC2023" i="26" a="1"/>
  <c r="AC2023" i="26" s="1"/>
  <c r="S2023" i="26" s="1"/>
  <c r="AB2023" i="26"/>
  <c r="AA2023" i="26" a="1"/>
  <c r="AA2023" i="26" s="1"/>
  <c r="P2023" i="26" s="1"/>
  <c r="Y2023" i="26"/>
  <c r="U2023" i="26" s="1"/>
  <c r="Y2023" i="26" a="1"/>
  <c r="X2023" i="26"/>
  <c r="V2023" i="26"/>
  <c r="V2023" i="26" a="1"/>
  <c r="T2023" i="26"/>
  <c r="R2023" i="26"/>
  <c r="Q2023" i="26"/>
  <c r="O2023" i="26"/>
  <c r="M2023" i="26"/>
  <c r="L2023" i="26"/>
  <c r="B2023" i="26"/>
  <c r="AG2022" i="26"/>
  <c r="AG2022" i="26" a="1"/>
  <c r="AF2022" i="26"/>
  <c r="AE2022" i="26" a="1"/>
  <c r="AE2022" i="26" s="1"/>
  <c r="AC2022" i="26"/>
  <c r="S2022" i="26" s="1"/>
  <c r="AA2022" i="26" a="1"/>
  <c r="AA2022" i="26" s="1"/>
  <c r="P2022" i="26" s="1"/>
  <c r="Z2022" i="26"/>
  <c r="AC2022" i="26" s="1" a="1"/>
  <c r="Y2022" i="26" a="1"/>
  <c r="Y2022" i="26" s="1"/>
  <c r="X2022" i="26"/>
  <c r="M2022" i="26" s="1"/>
  <c r="V2022" i="26"/>
  <c r="V2022" i="26" a="1"/>
  <c r="U2022" i="26"/>
  <c r="T2022" i="26"/>
  <c r="Q2022" i="26"/>
  <c r="O2022" i="26"/>
  <c r="L2022" i="26"/>
  <c r="B2022" i="26"/>
  <c r="AG2021" i="26"/>
  <c r="AG2021" i="26" a="1"/>
  <c r="AF2021" i="26"/>
  <c r="AE2021" i="26"/>
  <c r="AE2021" i="26" a="1"/>
  <c r="AC2021" i="26" a="1"/>
  <c r="AC2021" i="26" s="1"/>
  <c r="S2021" i="26" s="1"/>
  <c r="AB2021" i="26"/>
  <c r="AA2021" i="26"/>
  <c r="AA2021" i="26" a="1"/>
  <c r="Y2021" i="26"/>
  <c r="Y2021" i="26" a="1"/>
  <c r="X2021" i="26"/>
  <c r="V2021" i="26" a="1"/>
  <c r="V2021" i="26" s="1"/>
  <c r="U2021" i="26"/>
  <c r="T2021" i="26"/>
  <c r="R2021" i="26"/>
  <c r="Q2021" i="26"/>
  <c r="P2021" i="26"/>
  <c r="O2021" i="26"/>
  <c r="M2021" i="26"/>
  <c r="L2021" i="26"/>
  <c r="B2021" i="26"/>
  <c r="AG2020" i="26" a="1"/>
  <c r="AG2020" i="26" s="1"/>
  <c r="AF2020" i="26"/>
  <c r="AE2020" i="26"/>
  <c r="AE2020" i="26" a="1"/>
  <c r="AC2020" i="26" a="1"/>
  <c r="AC2020" i="26" s="1"/>
  <c r="S2020" i="26" s="1"/>
  <c r="Z2020" i="26"/>
  <c r="O2020" i="26" s="1"/>
  <c r="X2020" i="26"/>
  <c r="V2020" i="26"/>
  <c r="V2020" i="26" a="1"/>
  <c r="T2020" i="26"/>
  <c r="Q2020" i="26"/>
  <c r="M2020" i="26"/>
  <c r="B2020" i="26"/>
  <c r="AG2019" i="26" a="1"/>
  <c r="AG2019" i="26" s="1"/>
  <c r="AF2019" i="26"/>
  <c r="AE2019" i="26"/>
  <c r="AE2019" i="26" a="1"/>
  <c r="AC2019" i="26"/>
  <c r="AC2019" i="26" a="1"/>
  <c r="AB2019" i="26"/>
  <c r="R2019" i="26" s="1"/>
  <c r="AA2019" i="26" a="1"/>
  <c r="AA2019" i="26" s="1"/>
  <c r="P2019" i="26" s="1"/>
  <c r="Y2019" i="26" a="1"/>
  <c r="Y2019" i="26" s="1"/>
  <c r="U2019" i="26" s="1"/>
  <c r="X2019" i="26"/>
  <c r="V2019" i="26"/>
  <c r="V2019" i="26" a="1"/>
  <c r="T2019" i="26"/>
  <c r="S2019" i="26"/>
  <c r="Q2019" i="26"/>
  <c r="O2019" i="26"/>
  <c r="M2019" i="26"/>
  <c r="L2019" i="26"/>
  <c r="B2019" i="26"/>
  <c r="AG2018" i="26"/>
  <c r="AG2018" i="26" a="1"/>
  <c r="AF2018" i="26"/>
  <c r="AE2018" i="26" a="1"/>
  <c r="AE2018" i="26" s="1"/>
  <c r="Z2018" i="26"/>
  <c r="AA2018" i="26" s="1" a="1"/>
  <c r="AA2018" i="26" s="1"/>
  <c r="P2018" i="26" s="1"/>
  <c r="Y2018" i="26" a="1"/>
  <c r="Y2018" i="26" s="1"/>
  <c r="U2018" i="26" s="1"/>
  <c r="X2018" i="26"/>
  <c r="M2018" i="26" s="1"/>
  <c r="V2018" i="26"/>
  <c r="V2018" i="26" a="1"/>
  <c r="T2018" i="26"/>
  <c r="Q2018" i="26"/>
  <c r="O2018" i="26"/>
  <c r="L2018" i="26"/>
  <c r="B2018" i="26"/>
  <c r="AG2017" i="26"/>
  <c r="AG2017" i="26" a="1"/>
  <c r="AF2017" i="26"/>
  <c r="AE2017" i="26" a="1"/>
  <c r="AE2017" i="26" s="1"/>
  <c r="AC2017" i="26" a="1"/>
  <c r="AC2017" i="26" s="1"/>
  <c r="S2017" i="26" s="1"/>
  <c r="AB2017" i="26"/>
  <c r="AA2017" i="26"/>
  <c r="AA2017" i="26" a="1"/>
  <c r="Y2017" i="26"/>
  <c r="U2017" i="26" s="1"/>
  <c r="Y2017" i="26" a="1"/>
  <c r="X2017" i="26"/>
  <c r="V2017" i="26" a="1"/>
  <c r="V2017" i="26" s="1"/>
  <c r="T2017" i="26"/>
  <c r="R2017" i="26"/>
  <c r="Q2017" i="26"/>
  <c r="P2017" i="26"/>
  <c r="O2017" i="26"/>
  <c r="M2017" i="26"/>
  <c r="L2017" i="26"/>
  <c r="B2017" i="26"/>
  <c r="AG2016" i="26" a="1"/>
  <c r="AG2016" i="26" s="1"/>
  <c r="AF2016" i="26"/>
  <c r="AE2016" i="26"/>
  <c r="AE2016" i="26" a="1"/>
  <c r="AA2016" i="26" a="1"/>
  <c r="AA2016" i="26" s="1"/>
  <c r="P2016" i="26" s="1"/>
  <c r="Z2016" i="26"/>
  <c r="AC2016" i="26" s="1" a="1"/>
  <c r="AC2016" i="26" s="1"/>
  <c r="S2016" i="26" s="1"/>
  <c r="X2016" i="26"/>
  <c r="M2016" i="26" s="1"/>
  <c r="V2016" i="26" a="1"/>
  <c r="V2016" i="26" s="1"/>
  <c r="T2016" i="26"/>
  <c r="Q2016" i="26"/>
  <c r="O2016" i="26"/>
  <c r="B2016" i="26"/>
  <c r="AG2015" i="26" a="1"/>
  <c r="AG2015" i="26" s="1"/>
  <c r="AF2015" i="26"/>
  <c r="AE2015" i="26"/>
  <c r="AE2015" i="26" a="1"/>
  <c r="AC2015" i="26"/>
  <c r="AC2015" i="26" a="1"/>
  <c r="AB2015" i="26"/>
  <c r="R2015" i="26" s="1"/>
  <c r="AA2015" i="26" a="1"/>
  <c r="AA2015" i="26" s="1"/>
  <c r="P2015" i="26" s="1"/>
  <c r="Y2015" i="26" a="1"/>
  <c r="Y2015" i="26" s="1"/>
  <c r="U2015" i="26" s="1"/>
  <c r="X2015" i="26"/>
  <c r="M2015" i="26" s="1"/>
  <c r="V2015" i="26"/>
  <c r="V2015" i="26" a="1"/>
  <c r="T2015" i="26"/>
  <c r="S2015" i="26"/>
  <c r="Q2015" i="26"/>
  <c r="O2015" i="26"/>
  <c r="L2015" i="26"/>
  <c r="B2015" i="26"/>
  <c r="AG2014" i="26"/>
  <c r="AG2014" i="26" a="1"/>
  <c r="AF2014" i="26"/>
  <c r="AE2014" i="26" a="1"/>
  <c r="AE2014" i="26" s="1"/>
  <c r="Z2014" i="26"/>
  <c r="AB2014" i="26" s="1"/>
  <c r="R2014" i="26" s="1"/>
  <c r="X2014" i="26"/>
  <c r="V2014" i="26"/>
  <c r="V2014" i="26" a="1"/>
  <c r="T2014" i="26"/>
  <c r="Q2014" i="26"/>
  <c r="O2014" i="26"/>
  <c r="M2014" i="26"/>
  <c r="B2014" i="26"/>
  <c r="AG2013" i="26"/>
  <c r="AG2013" i="26" a="1"/>
  <c r="AF2013" i="26"/>
  <c r="AE2013" i="26" a="1"/>
  <c r="AE2013" i="26" s="1"/>
  <c r="AC2013" i="26" a="1"/>
  <c r="AC2013" i="26" s="1"/>
  <c r="S2013" i="26" s="1"/>
  <c r="AB2013" i="26"/>
  <c r="AA2013" i="26"/>
  <c r="AA2013" i="26" a="1"/>
  <c r="Y2013" i="26"/>
  <c r="U2013" i="26" s="1"/>
  <c r="Y2013" i="26" a="1"/>
  <c r="X2013" i="26"/>
  <c r="M2013" i="26" s="1"/>
  <c r="V2013" i="26" a="1"/>
  <c r="V2013" i="26" s="1"/>
  <c r="T2013" i="26"/>
  <c r="R2013" i="26"/>
  <c r="Q2013" i="26"/>
  <c r="P2013" i="26"/>
  <c r="O2013" i="26"/>
  <c r="L2013" i="26"/>
  <c r="B2013" i="26"/>
  <c r="AG2012" i="26" a="1"/>
  <c r="AG2012" i="26" s="1"/>
  <c r="AF2012" i="26"/>
  <c r="AE2012" i="26"/>
  <c r="AE2012" i="26" a="1"/>
  <c r="AB2012" i="26"/>
  <c r="AA2012" i="26" a="1"/>
  <c r="AA2012" i="26" s="1"/>
  <c r="P2012" i="26" s="1"/>
  <c r="Z2012" i="26"/>
  <c r="AC2012" i="26" s="1" a="1"/>
  <c r="AC2012" i="26" s="1"/>
  <c r="S2012" i="26" s="1"/>
  <c r="Y2012" i="26"/>
  <c r="U2012" i="26" s="1"/>
  <c r="Y2012" i="26" a="1"/>
  <c r="X2012" i="26"/>
  <c r="V2012" i="26" a="1"/>
  <c r="V2012" i="26" s="1"/>
  <c r="T2012" i="26"/>
  <c r="R2012" i="26"/>
  <c r="Q2012" i="26"/>
  <c r="O2012" i="26"/>
  <c r="M2012" i="26"/>
  <c r="L2012" i="26"/>
  <c r="B2012" i="26"/>
  <c r="AG2011" i="26" a="1"/>
  <c r="AG2011" i="26" s="1"/>
  <c r="AF2011" i="26"/>
  <c r="AE2011" i="26"/>
  <c r="AE2011" i="26" a="1"/>
  <c r="AC2011" i="26"/>
  <c r="AC2011" i="26" a="1"/>
  <c r="AB2011" i="26"/>
  <c r="R2011" i="26" s="1"/>
  <c r="AA2011" i="26" a="1"/>
  <c r="AA2011" i="26" s="1"/>
  <c r="P2011" i="26" s="1"/>
  <c r="Y2011" i="26" a="1"/>
  <c r="Y2011" i="26" s="1"/>
  <c r="U2011" i="26" s="1"/>
  <c r="X2011" i="26"/>
  <c r="V2011" i="26"/>
  <c r="V2011" i="26" a="1"/>
  <c r="T2011" i="26"/>
  <c r="S2011" i="26"/>
  <c r="Q2011" i="26"/>
  <c r="O2011" i="26"/>
  <c r="M2011" i="26"/>
  <c r="L2011" i="26"/>
  <c r="B2011" i="26"/>
  <c r="AG2010" i="26"/>
  <c r="AG2010" i="26" a="1"/>
  <c r="AF2010" i="26"/>
  <c r="AE2010" i="26" a="1"/>
  <c r="AE2010" i="26" s="1"/>
  <c r="Z2010" i="26"/>
  <c r="AA2010" i="26" s="1" a="1"/>
  <c r="AA2010" i="26" s="1"/>
  <c r="P2010" i="26" s="1"/>
  <c r="Y2010" i="26" a="1"/>
  <c r="Y2010" i="26" s="1"/>
  <c r="U2010" i="26" s="1"/>
  <c r="X2010" i="26"/>
  <c r="M2010" i="26" s="1"/>
  <c r="V2010" i="26"/>
  <c r="V2010" i="26" a="1"/>
  <c r="T2010" i="26"/>
  <c r="Q2010" i="26"/>
  <c r="O2010" i="26"/>
  <c r="L2010" i="26"/>
  <c r="B2010" i="26"/>
  <c r="AG2009" i="26"/>
  <c r="AG2009" i="26" a="1"/>
  <c r="AF2009" i="26"/>
  <c r="AE2009" i="26" a="1"/>
  <c r="AE2009" i="26" s="1"/>
  <c r="AC2009" i="26" a="1"/>
  <c r="AC2009" i="26" s="1"/>
  <c r="S2009" i="26" s="1"/>
  <c r="AB2009" i="26"/>
  <c r="AA2009" i="26"/>
  <c r="AA2009" i="26" a="1"/>
  <c r="Y2009" i="26"/>
  <c r="U2009" i="26" s="1"/>
  <c r="Y2009" i="26" a="1"/>
  <c r="X2009" i="26"/>
  <c r="V2009" i="26" a="1"/>
  <c r="V2009" i="26" s="1"/>
  <c r="T2009" i="26"/>
  <c r="R2009" i="26"/>
  <c r="Q2009" i="26"/>
  <c r="P2009" i="26"/>
  <c r="O2009" i="26"/>
  <c r="M2009" i="26"/>
  <c r="L2009" i="26"/>
  <c r="B2009" i="26"/>
  <c r="AG2008" i="26" a="1"/>
  <c r="AG2008" i="26" s="1"/>
  <c r="AF2008" i="26"/>
  <c r="AE2008" i="26"/>
  <c r="AE2008" i="26" a="1"/>
  <c r="AA2008" i="26" a="1"/>
  <c r="AA2008" i="26" s="1"/>
  <c r="P2008" i="26" s="1"/>
  <c r="Z2008" i="26"/>
  <c r="AC2008" i="26" s="1" a="1"/>
  <c r="AC2008" i="26" s="1"/>
  <c r="S2008" i="26" s="1"/>
  <c r="X2008" i="26"/>
  <c r="M2008" i="26" s="1"/>
  <c r="V2008" i="26" a="1"/>
  <c r="V2008" i="26" s="1"/>
  <c r="T2008" i="26"/>
  <c r="Q2008" i="26"/>
  <c r="O2008" i="26"/>
  <c r="B2008" i="26"/>
  <c r="AG2007" i="26" a="1"/>
  <c r="AG2007" i="26" s="1"/>
  <c r="AF2007" i="26"/>
  <c r="AE2007" i="26"/>
  <c r="AE2007" i="26" a="1"/>
  <c r="AC2007" i="26"/>
  <c r="AC2007" i="26" a="1"/>
  <c r="AB2007" i="26"/>
  <c r="R2007" i="26" s="1"/>
  <c r="AA2007" i="26" a="1"/>
  <c r="AA2007" i="26" s="1"/>
  <c r="P2007" i="26" s="1"/>
  <c r="Y2007" i="26" a="1"/>
  <c r="Y2007" i="26" s="1"/>
  <c r="U2007" i="26" s="1"/>
  <c r="X2007" i="26"/>
  <c r="M2007" i="26" s="1"/>
  <c r="V2007" i="26"/>
  <c r="V2007" i="26" a="1"/>
  <c r="T2007" i="26"/>
  <c r="S2007" i="26"/>
  <c r="Q2007" i="26"/>
  <c r="O2007" i="26"/>
  <c r="L2007" i="26"/>
  <c r="B2007" i="26"/>
  <c r="AG2006" i="26"/>
  <c r="AG2006" i="26" a="1"/>
  <c r="AF2006" i="26"/>
  <c r="AE2006" i="26" a="1"/>
  <c r="AE2006" i="26" s="1"/>
  <c r="Z2006" i="26"/>
  <c r="AB2006" i="26" s="1"/>
  <c r="R2006" i="26" s="1"/>
  <c r="X2006" i="26"/>
  <c r="V2006" i="26"/>
  <c r="V2006" i="26" a="1"/>
  <c r="T2006" i="26"/>
  <c r="Q2006" i="26"/>
  <c r="O2006" i="26"/>
  <c r="M2006" i="26"/>
  <c r="B2006" i="26"/>
  <c r="AG2005" i="26"/>
  <c r="AG2005" i="26" a="1"/>
  <c r="AF2005" i="26"/>
  <c r="AE2005" i="26" a="1"/>
  <c r="AE2005" i="26" s="1"/>
  <c r="AC2005" i="26" a="1"/>
  <c r="AC2005" i="26" s="1"/>
  <c r="S2005" i="26" s="1"/>
  <c r="AB2005" i="26"/>
  <c r="AA2005" i="26"/>
  <c r="AA2005" i="26" a="1"/>
  <c r="Y2005" i="26"/>
  <c r="U2005" i="26" s="1"/>
  <c r="Y2005" i="26" a="1"/>
  <c r="X2005" i="26"/>
  <c r="M2005" i="26" s="1"/>
  <c r="V2005" i="26" a="1"/>
  <c r="V2005" i="26" s="1"/>
  <c r="T2005" i="26"/>
  <c r="R2005" i="26"/>
  <c r="Q2005" i="26"/>
  <c r="P2005" i="26"/>
  <c r="O2005" i="26"/>
  <c r="L2005" i="26"/>
  <c r="B2005" i="26"/>
  <c r="AG2004" i="26" a="1"/>
  <c r="AG2004" i="26" s="1"/>
  <c r="AF2004" i="26"/>
  <c r="AE2004" i="26"/>
  <c r="AE2004" i="26" a="1"/>
  <c r="AB2004" i="26"/>
  <c r="AA2004" i="26" a="1"/>
  <c r="AA2004" i="26" s="1"/>
  <c r="P2004" i="26" s="1"/>
  <c r="Z2004" i="26"/>
  <c r="AC2004" i="26" s="1" a="1"/>
  <c r="AC2004" i="26" s="1"/>
  <c r="S2004" i="26" s="1"/>
  <c r="Y2004" i="26"/>
  <c r="U2004" i="26" s="1"/>
  <c r="Y2004" i="26" a="1"/>
  <c r="X2004" i="26"/>
  <c r="V2004" i="26" a="1"/>
  <c r="V2004" i="26" s="1"/>
  <c r="T2004" i="26"/>
  <c r="R2004" i="26"/>
  <c r="Q2004" i="26"/>
  <c r="O2004" i="26"/>
  <c r="M2004" i="26"/>
  <c r="L2004" i="26"/>
  <c r="B2004" i="26"/>
  <c r="AG2003" i="26" a="1"/>
  <c r="AG2003" i="26" s="1"/>
  <c r="AF2003" i="26"/>
  <c r="AE2003" i="26"/>
  <c r="AE2003" i="26" a="1"/>
  <c r="AC2003" i="26"/>
  <c r="AC2003" i="26" a="1"/>
  <c r="AB2003" i="26"/>
  <c r="R2003" i="26" s="1"/>
  <c r="AA2003" i="26" a="1"/>
  <c r="AA2003" i="26" s="1"/>
  <c r="P2003" i="26" s="1"/>
  <c r="Y2003" i="26" a="1"/>
  <c r="Y2003" i="26" s="1"/>
  <c r="U2003" i="26" s="1"/>
  <c r="X2003" i="26"/>
  <c r="V2003" i="26"/>
  <c r="V2003" i="26" a="1"/>
  <c r="T2003" i="26"/>
  <c r="S2003" i="26"/>
  <c r="Q2003" i="26"/>
  <c r="O2003" i="26"/>
  <c r="M2003" i="26"/>
  <c r="L2003" i="26"/>
  <c r="B2003" i="26"/>
  <c r="AG2002" i="26"/>
  <c r="AG2002" i="26" a="1"/>
  <c r="AF2002" i="26"/>
  <c r="AE2002" i="26" a="1"/>
  <c r="AE2002" i="26" s="1"/>
  <c r="Z2002" i="26"/>
  <c r="AA2002" i="26" s="1" a="1"/>
  <c r="AA2002" i="26" s="1"/>
  <c r="P2002" i="26" s="1"/>
  <c r="Y2002" i="26" a="1"/>
  <c r="Y2002" i="26" s="1"/>
  <c r="U2002" i="26" s="1"/>
  <c r="X2002" i="26"/>
  <c r="M2002" i="26" s="1"/>
  <c r="V2002" i="26"/>
  <c r="V2002" i="26" a="1"/>
  <c r="T2002" i="26"/>
  <c r="Q2002" i="26"/>
  <c r="O2002" i="26"/>
  <c r="L2002" i="26"/>
  <c r="B2002" i="26"/>
  <c r="AG2001" i="26"/>
  <c r="AG2001" i="26" a="1"/>
  <c r="AF2001" i="26"/>
  <c r="AE2001" i="26" a="1"/>
  <c r="AE2001" i="26" s="1"/>
  <c r="AC2001" i="26" a="1"/>
  <c r="AC2001" i="26" s="1"/>
  <c r="S2001" i="26" s="1"/>
  <c r="AB2001" i="26"/>
  <c r="AA2001" i="26"/>
  <c r="AA2001" i="26" a="1"/>
  <c r="Y2001" i="26"/>
  <c r="U2001" i="26" s="1"/>
  <c r="Y2001" i="26" a="1"/>
  <c r="X2001" i="26"/>
  <c r="V2001" i="26" a="1"/>
  <c r="V2001" i="26" s="1"/>
  <c r="T2001" i="26"/>
  <c r="R2001" i="26"/>
  <c r="Q2001" i="26"/>
  <c r="P2001" i="26"/>
  <c r="O2001" i="26"/>
  <c r="M2001" i="26"/>
  <c r="L2001" i="26"/>
  <c r="B2001" i="26"/>
  <c r="AG2000" i="26" a="1"/>
  <c r="AG2000" i="26" s="1"/>
  <c r="AF2000" i="26"/>
  <c r="AE2000" i="26"/>
  <c r="AE2000" i="26" a="1"/>
  <c r="AA2000" i="26" a="1"/>
  <c r="AA2000" i="26" s="1"/>
  <c r="P2000" i="26" s="1"/>
  <c r="Z2000" i="26"/>
  <c r="AC2000" i="26" s="1" a="1"/>
  <c r="AC2000" i="26" s="1"/>
  <c r="S2000" i="26" s="1"/>
  <c r="X2000" i="26"/>
  <c r="M2000" i="26" s="1"/>
  <c r="V2000" i="26" a="1"/>
  <c r="V2000" i="26" s="1"/>
  <c r="T2000" i="26"/>
  <c r="Q2000" i="26"/>
  <c r="O2000" i="26"/>
  <c r="B2000" i="26"/>
  <c r="AG1999" i="26" a="1"/>
  <c r="AG1999" i="26" s="1"/>
  <c r="AF1999" i="26"/>
  <c r="AE1999" i="26"/>
  <c r="AE1999" i="26" a="1"/>
  <c r="AC1999" i="26"/>
  <c r="AC1999" i="26" a="1"/>
  <c r="AB1999" i="26"/>
  <c r="R1999" i="26" s="1"/>
  <c r="AA1999" i="26" a="1"/>
  <c r="AA1999" i="26" s="1"/>
  <c r="P1999" i="26" s="1"/>
  <c r="Y1999" i="26" a="1"/>
  <c r="Y1999" i="26" s="1"/>
  <c r="U1999" i="26" s="1"/>
  <c r="X1999" i="26"/>
  <c r="M1999" i="26" s="1"/>
  <c r="V1999" i="26"/>
  <c r="V1999" i="26" a="1"/>
  <c r="T1999" i="26"/>
  <c r="S1999" i="26"/>
  <c r="Q1999" i="26"/>
  <c r="O1999" i="26"/>
  <c r="L1999" i="26"/>
  <c r="B1999" i="26"/>
  <c r="AG1998" i="26"/>
  <c r="AG1998" i="26" a="1"/>
  <c r="AF1998" i="26"/>
  <c r="AE1998" i="26" a="1"/>
  <c r="AE1998" i="26" s="1"/>
  <c r="Z1998" i="26"/>
  <c r="AB1998" i="26" s="1"/>
  <c r="R1998" i="26" s="1"/>
  <c r="X1998" i="26"/>
  <c r="V1998" i="26"/>
  <c r="V1998" i="26" a="1"/>
  <c r="T1998" i="26"/>
  <c r="Q1998" i="26"/>
  <c r="O1998" i="26"/>
  <c r="M1998" i="26"/>
  <c r="B1998" i="26"/>
  <c r="AG1997" i="26"/>
  <c r="AG1997" i="26" a="1"/>
  <c r="AF1997" i="26"/>
  <c r="AE1997" i="26" a="1"/>
  <c r="AE1997" i="26" s="1"/>
  <c r="AC1997" i="26" a="1"/>
  <c r="AC1997" i="26" s="1"/>
  <c r="S1997" i="26" s="1"/>
  <c r="AB1997" i="26"/>
  <c r="AA1997" i="26"/>
  <c r="AA1997" i="26" a="1"/>
  <c r="Y1997" i="26"/>
  <c r="U1997" i="26" s="1"/>
  <c r="Y1997" i="26" a="1"/>
  <c r="X1997" i="26"/>
  <c r="M1997" i="26" s="1"/>
  <c r="V1997" i="26" a="1"/>
  <c r="V1997" i="26" s="1"/>
  <c r="T1997" i="26"/>
  <c r="R1997" i="26"/>
  <c r="Q1997" i="26"/>
  <c r="P1997" i="26"/>
  <c r="O1997" i="26"/>
  <c r="L1997" i="26"/>
  <c r="B1997" i="26"/>
  <c r="AG1996" i="26" a="1"/>
  <c r="AG1996" i="26" s="1"/>
  <c r="AF1996" i="26"/>
  <c r="AE1996" i="26"/>
  <c r="AE1996" i="26" a="1"/>
  <c r="AB1996" i="26"/>
  <c r="AA1996" i="26" a="1"/>
  <c r="AA1996" i="26" s="1"/>
  <c r="P1996" i="26" s="1"/>
  <c r="Z1996" i="26"/>
  <c r="AC1996" i="26" s="1" a="1"/>
  <c r="AC1996" i="26" s="1"/>
  <c r="S1996" i="26" s="1"/>
  <c r="Y1996" i="26"/>
  <c r="U1996" i="26" s="1"/>
  <c r="Y1996" i="26" a="1"/>
  <c r="X1996" i="26"/>
  <c r="V1996" i="26" a="1"/>
  <c r="V1996" i="26" s="1"/>
  <c r="T1996" i="26"/>
  <c r="R1996" i="26"/>
  <c r="Q1996" i="26"/>
  <c r="O1996" i="26"/>
  <c r="M1996" i="26"/>
  <c r="L1996" i="26"/>
  <c r="B1996" i="26"/>
  <c r="AG1995" i="26" a="1"/>
  <c r="AG1995" i="26" s="1"/>
  <c r="AF1995" i="26"/>
  <c r="AE1995" i="26"/>
  <c r="AE1995" i="26" a="1"/>
  <c r="AC1995" i="26"/>
  <c r="AC1995" i="26" a="1"/>
  <c r="AB1995" i="26"/>
  <c r="R1995" i="26" s="1"/>
  <c r="AA1995" i="26" a="1"/>
  <c r="AA1995" i="26" s="1"/>
  <c r="P1995" i="26" s="1"/>
  <c r="Y1995" i="26" a="1"/>
  <c r="Y1995" i="26" s="1"/>
  <c r="U1995" i="26" s="1"/>
  <c r="X1995" i="26"/>
  <c r="V1995" i="26"/>
  <c r="V1995" i="26" a="1"/>
  <c r="T1995" i="26"/>
  <c r="S1995" i="26"/>
  <c r="Q1995" i="26"/>
  <c r="O1995" i="26"/>
  <c r="M1995" i="26"/>
  <c r="L1995" i="26"/>
  <c r="B1995" i="26"/>
  <c r="AG1994" i="26"/>
  <c r="AG1994" i="26" a="1"/>
  <c r="AF1994" i="26"/>
  <c r="AE1994" i="26" a="1"/>
  <c r="AE1994" i="26" s="1"/>
  <c r="Z1994" i="26"/>
  <c r="AA1994" i="26" s="1" a="1"/>
  <c r="AA1994" i="26" s="1"/>
  <c r="P1994" i="26" s="1"/>
  <c r="Y1994" i="26" a="1"/>
  <c r="Y1994" i="26" s="1"/>
  <c r="U1994" i="26" s="1"/>
  <c r="X1994" i="26"/>
  <c r="M1994" i="26" s="1"/>
  <c r="V1994" i="26"/>
  <c r="V1994" i="26" a="1"/>
  <c r="T1994" i="26"/>
  <c r="Q1994" i="26"/>
  <c r="O1994" i="26"/>
  <c r="L1994" i="26"/>
  <c r="B1994" i="26"/>
  <c r="AG1993" i="26"/>
  <c r="AG1993" i="26" a="1"/>
  <c r="AF1993" i="26"/>
  <c r="AE1993" i="26" a="1"/>
  <c r="AE1993" i="26" s="1"/>
  <c r="AC1993" i="26" a="1"/>
  <c r="AC1993" i="26" s="1"/>
  <c r="S1993" i="26" s="1"/>
  <c r="AB1993" i="26"/>
  <c r="AA1993" i="26"/>
  <c r="AA1993" i="26" a="1"/>
  <c r="Y1993" i="26"/>
  <c r="U1993" i="26" s="1"/>
  <c r="Y1993" i="26" a="1"/>
  <c r="X1993" i="26"/>
  <c r="V1993" i="26" a="1"/>
  <c r="V1993" i="26" s="1"/>
  <c r="T1993" i="26"/>
  <c r="R1993" i="26"/>
  <c r="Q1993" i="26"/>
  <c r="P1993" i="26"/>
  <c r="O1993" i="26"/>
  <c r="M1993" i="26"/>
  <c r="L1993" i="26"/>
  <c r="B1993" i="26"/>
  <c r="AG1992" i="26" a="1"/>
  <c r="AG1992" i="26" s="1"/>
  <c r="AF1992" i="26"/>
  <c r="AE1992" i="26"/>
  <c r="AE1992" i="26" a="1"/>
  <c r="AA1992" i="26" a="1"/>
  <c r="AA1992" i="26" s="1"/>
  <c r="P1992" i="26" s="1"/>
  <c r="Z1992" i="26"/>
  <c r="AC1992" i="26" s="1" a="1"/>
  <c r="AC1992" i="26" s="1"/>
  <c r="S1992" i="26" s="1"/>
  <c r="X1992" i="26"/>
  <c r="M1992" i="26" s="1"/>
  <c r="V1992" i="26" a="1"/>
  <c r="V1992" i="26" s="1"/>
  <c r="T1992" i="26"/>
  <c r="Q1992" i="26"/>
  <c r="O1992" i="26"/>
  <c r="B1992" i="26"/>
  <c r="AG1991" i="26" a="1"/>
  <c r="AG1991" i="26" s="1"/>
  <c r="AF1991" i="26"/>
  <c r="AE1991" i="26"/>
  <c r="AE1991" i="26" a="1"/>
  <c r="AC1991" i="26"/>
  <c r="AC1991" i="26" a="1"/>
  <c r="AB1991" i="26"/>
  <c r="R1991" i="26" s="1"/>
  <c r="AA1991" i="26" a="1"/>
  <c r="AA1991" i="26" s="1"/>
  <c r="P1991" i="26" s="1"/>
  <c r="Y1991" i="26" a="1"/>
  <c r="Y1991" i="26" s="1"/>
  <c r="U1991" i="26" s="1"/>
  <c r="X1991" i="26"/>
  <c r="M1991" i="26" s="1"/>
  <c r="V1991" i="26"/>
  <c r="V1991" i="26" a="1"/>
  <c r="T1991" i="26"/>
  <c r="S1991" i="26"/>
  <c r="Q1991" i="26"/>
  <c r="O1991" i="26"/>
  <c r="L1991" i="26"/>
  <c r="B1991" i="26"/>
  <c r="AG1990" i="26"/>
  <c r="AG1990" i="26" a="1"/>
  <c r="AF1990" i="26"/>
  <c r="AE1990" i="26" a="1"/>
  <c r="AE1990" i="26" s="1"/>
  <c r="Z1990" i="26"/>
  <c r="AB1990" i="26" s="1"/>
  <c r="R1990" i="26" s="1"/>
  <c r="X1990" i="26"/>
  <c r="V1990" i="26"/>
  <c r="V1990" i="26" a="1"/>
  <c r="T1990" i="26"/>
  <c r="Q1990" i="26"/>
  <c r="O1990" i="26"/>
  <c r="M1990" i="26"/>
  <c r="B1990" i="26"/>
  <c r="AG1989" i="26"/>
  <c r="AG1989" i="26" a="1"/>
  <c r="AF1989" i="26"/>
  <c r="AE1989" i="26" a="1"/>
  <c r="AE1989" i="26" s="1"/>
  <c r="AC1989" i="26" a="1"/>
  <c r="AC1989" i="26" s="1"/>
  <c r="S1989" i="26" s="1"/>
  <c r="AB1989" i="26"/>
  <c r="AA1989" i="26"/>
  <c r="AA1989" i="26" a="1"/>
  <c r="Y1989" i="26"/>
  <c r="U1989" i="26" s="1"/>
  <c r="Y1989" i="26" a="1"/>
  <c r="X1989" i="26"/>
  <c r="M1989" i="26" s="1"/>
  <c r="V1989" i="26" a="1"/>
  <c r="V1989" i="26" s="1"/>
  <c r="T1989" i="26"/>
  <c r="R1989" i="26"/>
  <c r="Q1989" i="26"/>
  <c r="P1989" i="26"/>
  <c r="O1989" i="26"/>
  <c r="L1989" i="26"/>
  <c r="B1989" i="26"/>
  <c r="AG1988" i="26" a="1"/>
  <c r="AG1988" i="26" s="1"/>
  <c r="AF1988" i="26"/>
  <c r="AE1988" i="26"/>
  <c r="AE1988" i="26" a="1"/>
  <c r="AB1988" i="26"/>
  <c r="AA1988" i="26" a="1"/>
  <c r="AA1988" i="26" s="1"/>
  <c r="P1988" i="26" s="1"/>
  <c r="Z1988" i="26"/>
  <c r="AC1988" i="26" s="1" a="1"/>
  <c r="AC1988" i="26" s="1"/>
  <c r="S1988" i="26" s="1"/>
  <c r="Y1988" i="26"/>
  <c r="U1988" i="26" s="1"/>
  <c r="Y1988" i="26" a="1"/>
  <c r="X1988" i="26"/>
  <c r="V1988" i="26" a="1"/>
  <c r="V1988" i="26" s="1"/>
  <c r="T1988" i="26"/>
  <c r="R1988" i="26"/>
  <c r="Q1988" i="26"/>
  <c r="O1988" i="26"/>
  <c r="M1988" i="26"/>
  <c r="L1988" i="26"/>
  <c r="B1988" i="26"/>
  <c r="AG1987" i="26" a="1"/>
  <c r="AG1987" i="26" s="1"/>
  <c r="AF1987" i="26"/>
  <c r="AE1987" i="26"/>
  <c r="AE1987" i="26" a="1"/>
  <c r="AC1987" i="26"/>
  <c r="AC1987" i="26" a="1"/>
  <c r="AB1987" i="26"/>
  <c r="R1987" i="26" s="1"/>
  <c r="AA1987" i="26" a="1"/>
  <c r="AA1987" i="26" s="1"/>
  <c r="P1987" i="26" s="1"/>
  <c r="Y1987" i="26" a="1"/>
  <c r="Y1987" i="26" s="1"/>
  <c r="U1987" i="26" s="1"/>
  <c r="X1987" i="26"/>
  <c r="V1987" i="26"/>
  <c r="V1987" i="26" a="1"/>
  <c r="T1987" i="26"/>
  <c r="S1987" i="26"/>
  <c r="Q1987" i="26"/>
  <c r="O1987" i="26"/>
  <c r="M1987" i="26"/>
  <c r="L1987" i="26"/>
  <c r="B1987" i="26"/>
  <c r="AG1986" i="26"/>
  <c r="AG1986" i="26" a="1"/>
  <c r="AF1986" i="26"/>
  <c r="AE1986" i="26" a="1"/>
  <c r="AE1986" i="26" s="1"/>
  <c r="Z1986" i="26"/>
  <c r="AA1986" i="26" s="1" a="1"/>
  <c r="AA1986" i="26" s="1"/>
  <c r="P1986" i="26" s="1"/>
  <c r="Y1986" i="26" a="1"/>
  <c r="Y1986" i="26" s="1"/>
  <c r="X1986" i="26"/>
  <c r="M1986" i="26" s="1"/>
  <c r="V1986" i="26"/>
  <c r="V1986" i="26" a="1"/>
  <c r="U1986" i="26"/>
  <c r="T1986" i="26"/>
  <c r="Q1986" i="26"/>
  <c r="O1986" i="26"/>
  <c r="L1986" i="26"/>
  <c r="B1986" i="26"/>
  <c r="AG1985" i="26"/>
  <c r="AG1985" i="26" a="1"/>
  <c r="AF1985" i="26"/>
  <c r="AE1985" i="26" a="1"/>
  <c r="AE1985" i="26" s="1"/>
  <c r="AC1985" i="26" a="1"/>
  <c r="AC1985" i="26" s="1"/>
  <c r="S1985" i="26" s="1"/>
  <c r="AB1985" i="26"/>
  <c r="AA1985" i="26"/>
  <c r="AA1985" i="26" a="1"/>
  <c r="Y1985" i="26"/>
  <c r="U1985" i="26" s="1"/>
  <c r="Y1985" i="26" a="1"/>
  <c r="X1985" i="26"/>
  <c r="V1985" i="26" a="1"/>
  <c r="V1985" i="26" s="1"/>
  <c r="T1985" i="26"/>
  <c r="R1985" i="26"/>
  <c r="Q1985" i="26"/>
  <c r="P1985" i="26"/>
  <c r="O1985" i="26"/>
  <c r="M1985" i="26"/>
  <c r="L1985" i="26"/>
  <c r="B1985" i="26"/>
  <c r="AG1984" i="26" a="1"/>
  <c r="AG1984" i="26" s="1"/>
  <c r="AF1984" i="26"/>
  <c r="AE1984" i="26"/>
  <c r="AE1984" i="26" a="1"/>
  <c r="AC1984" i="26"/>
  <c r="S1984" i="26" s="1"/>
  <c r="AB1984" i="26"/>
  <c r="AA1984" i="26" a="1"/>
  <c r="AA1984" i="26" s="1"/>
  <c r="P1984" i="26" s="1"/>
  <c r="Z1984" i="26"/>
  <c r="AC1984" i="26" s="1" a="1"/>
  <c r="X1984" i="26"/>
  <c r="M1984" i="26" s="1"/>
  <c r="V1984" i="26" a="1"/>
  <c r="V1984" i="26" s="1"/>
  <c r="T1984" i="26"/>
  <c r="R1984" i="26"/>
  <c r="Q1984" i="26"/>
  <c r="O1984" i="26"/>
  <c r="B1984" i="26"/>
  <c r="AG1983" i="26" a="1"/>
  <c r="AG1983" i="26" s="1"/>
  <c r="AF1983" i="26"/>
  <c r="AE1983" i="26"/>
  <c r="AE1983" i="26" a="1"/>
  <c r="AC1983" i="26"/>
  <c r="AC1983" i="26" a="1"/>
  <c r="AB1983" i="26"/>
  <c r="R1983" i="26" s="1"/>
  <c r="AA1983" i="26" a="1"/>
  <c r="AA1983" i="26" s="1"/>
  <c r="P1983" i="26" s="1"/>
  <c r="Y1983" i="26" a="1"/>
  <c r="Y1983" i="26" s="1"/>
  <c r="X1983" i="26"/>
  <c r="M1983" i="26" s="1"/>
  <c r="V1983" i="26"/>
  <c r="V1983" i="26" a="1"/>
  <c r="U1983" i="26"/>
  <c r="T1983" i="26"/>
  <c r="S1983" i="26"/>
  <c r="Q1983" i="26"/>
  <c r="O1983" i="26"/>
  <c r="L1983" i="26"/>
  <c r="B1983" i="26"/>
  <c r="AG1982" i="26"/>
  <c r="AG1982" i="26" a="1"/>
  <c r="AF1982" i="26"/>
  <c r="AE1982" i="26" a="1"/>
  <c r="AE1982" i="26" s="1"/>
  <c r="Z1982" i="26"/>
  <c r="X1982" i="26"/>
  <c r="V1982" i="26"/>
  <c r="V1982" i="26" a="1"/>
  <c r="T1982" i="26"/>
  <c r="Q1982" i="26"/>
  <c r="M1982" i="26"/>
  <c r="B1982" i="26"/>
  <c r="AG1981" i="26"/>
  <c r="AG1981" i="26" a="1"/>
  <c r="AF1981" i="26"/>
  <c r="AE1981" i="26" a="1"/>
  <c r="AE1981" i="26" s="1"/>
  <c r="AC1981" i="26" a="1"/>
  <c r="AC1981" i="26" s="1"/>
  <c r="S1981" i="26" s="1"/>
  <c r="AB1981" i="26"/>
  <c r="AA1981" i="26"/>
  <c r="P1981" i="26" s="1"/>
  <c r="AA1981" i="26" a="1"/>
  <c r="Y1981" i="26"/>
  <c r="U1981" i="26" s="1"/>
  <c r="Y1981" i="26" a="1"/>
  <c r="X1981" i="26"/>
  <c r="M1981" i="26" s="1"/>
  <c r="V1981" i="26" a="1"/>
  <c r="V1981" i="26" s="1"/>
  <c r="T1981" i="26"/>
  <c r="R1981" i="26"/>
  <c r="Q1981" i="26"/>
  <c r="O1981" i="26"/>
  <c r="L1981" i="26"/>
  <c r="B1981" i="26"/>
  <c r="AG1980" i="26" a="1"/>
  <c r="AG1980" i="26" s="1"/>
  <c r="AF1980" i="26"/>
  <c r="AE1980" i="26"/>
  <c r="AE1980" i="26" a="1"/>
  <c r="AB1980" i="26"/>
  <c r="AA1980" i="26" a="1"/>
  <c r="AA1980" i="26" s="1"/>
  <c r="P1980" i="26" s="1"/>
  <c r="Z1980" i="26"/>
  <c r="AC1980" i="26" s="1" a="1"/>
  <c r="AC1980" i="26" s="1"/>
  <c r="S1980" i="26" s="1"/>
  <c r="Y1980" i="26"/>
  <c r="U1980" i="26" s="1"/>
  <c r="Y1980" i="26" a="1"/>
  <c r="X1980" i="26"/>
  <c r="V1980" i="26" a="1"/>
  <c r="V1980" i="26" s="1"/>
  <c r="T1980" i="26"/>
  <c r="R1980" i="26"/>
  <c r="Q1980" i="26"/>
  <c r="O1980" i="26"/>
  <c r="M1980" i="26"/>
  <c r="L1980" i="26"/>
  <c r="B1980" i="26"/>
  <c r="AG1979" i="26" a="1"/>
  <c r="AG1979" i="26" s="1"/>
  <c r="AF1979" i="26"/>
  <c r="AE1979" i="26"/>
  <c r="AE1979" i="26" a="1"/>
  <c r="AC1979" i="26"/>
  <c r="S1979" i="26" s="1"/>
  <c r="AC1979" i="26" a="1"/>
  <c r="AB1979" i="26"/>
  <c r="R1979" i="26" s="1"/>
  <c r="AA1979" i="26" a="1"/>
  <c r="AA1979" i="26" s="1"/>
  <c r="P1979" i="26" s="1"/>
  <c r="Y1979" i="26" a="1"/>
  <c r="Y1979" i="26" s="1"/>
  <c r="U1979" i="26" s="1"/>
  <c r="X1979" i="26"/>
  <c r="V1979" i="26"/>
  <c r="V1979" i="26" a="1"/>
  <c r="T1979" i="26"/>
  <c r="Q1979" i="26"/>
  <c r="O1979" i="26"/>
  <c r="M1979" i="26"/>
  <c r="L1979" i="26"/>
  <c r="B1979" i="26"/>
  <c r="AG1978" i="26"/>
  <c r="AG1978" i="26" a="1"/>
  <c r="AF1978" i="26"/>
  <c r="AE1978" i="26" a="1"/>
  <c r="AE1978" i="26" s="1"/>
  <c r="Z1978" i="26"/>
  <c r="AA1978" i="26" s="1" a="1"/>
  <c r="AA1978" i="26" s="1"/>
  <c r="P1978" i="26" s="1"/>
  <c r="Y1978" i="26" a="1"/>
  <c r="Y1978" i="26" s="1"/>
  <c r="X1978" i="26"/>
  <c r="M1978" i="26" s="1"/>
  <c r="V1978" i="26"/>
  <c r="V1978" i="26" a="1"/>
  <c r="U1978" i="26"/>
  <c r="T1978" i="26"/>
  <c r="Q1978" i="26"/>
  <c r="O1978" i="26"/>
  <c r="L1978" i="26"/>
  <c r="B1978" i="26"/>
  <c r="AG1977" i="26"/>
  <c r="AG1977" i="26" a="1"/>
  <c r="AF1977" i="26"/>
  <c r="AE1977" i="26" a="1"/>
  <c r="AE1977" i="26" s="1"/>
  <c r="AC1977" i="26" a="1"/>
  <c r="AC1977" i="26" s="1"/>
  <c r="S1977" i="26" s="1"/>
  <c r="AB1977" i="26"/>
  <c r="AA1977" i="26"/>
  <c r="AA1977" i="26" a="1"/>
  <c r="Y1977" i="26"/>
  <c r="U1977" i="26" s="1"/>
  <c r="Y1977" i="26" a="1"/>
  <c r="X1977" i="26"/>
  <c r="V1977" i="26" a="1"/>
  <c r="V1977" i="26" s="1"/>
  <c r="T1977" i="26"/>
  <c r="R1977" i="26"/>
  <c r="Q1977" i="26"/>
  <c r="P1977" i="26"/>
  <c r="O1977" i="26"/>
  <c r="M1977" i="26"/>
  <c r="L1977" i="26"/>
  <c r="B1977" i="26"/>
  <c r="AG1976" i="26" a="1"/>
  <c r="AG1976" i="26" s="1"/>
  <c r="AF1976" i="26"/>
  <c r="AE1976" i="26"/>
  <c r="AE1976" i="26" a="1"/>
  <c r="AA1976" i="26" a="1"/>
  <c r="AA1976" i="26" s="1"/>
  <c r="P1976" i="26" s="1"/>
  <c r="Z1976" i="26"/>
  <c r="AC1976" i="26" s="1" a="1"/>
  <c r="AC1976" i="26" s="1"/>
  <c r="S1976" i="26" s="1"/>
  <c r="X1976" i="26"/>
  <c r="M1976" i="26" s="1"/>
  <c r="V1976" i="26" a="1"/>
  <c r="V1976" i="26" s="1"/>
  <c r="T1976" i="26"/>
  <c r="Q1976" i="26"/>
  <c r="O1976" i="26"/>
  <c r="B1976" i="26"/>
  <c r="AG1975" i="26" a="1"/>
  <c r="AG1975" i="26" s="1"/>
  <c r="AF1975" i="26"/>
  <c r="AE1975" i="26"/>
  <c r="AE1975" i="26" a="1"/>
  <c r="AC1975" i="26"/>
  <c r="AC1975" i="26" a="1"/>
  <c r="AB1975" i="26"/>
  <c r="R1975" i="26" s="1"/>
  <c r="AA1975" i="26" a="1"/>
  <c r="AA1975" i="26" s="1"/>
  <c r="P1975" i="26" s="1"/>
  <c r="Y1975" i="26" a="1"/>
  <c r="Y1975" i="26" s="1"/>
  <c r="X1975" i="26"/>
  <c r="M1975" i="26" s="1"/>
  <c r="V1975" i="26"/>
  <c r="V1975" i="26" a="1"/>
  <c r="U1975" i="26"/>
  <c r="T1975" i="26"/>
  <c r="S1975" i="26"/>
  <c r="Q1975" i="26"/>
  <c r="O1975" i="26"/>
  <c r="L1975" i="26"/>
  <c r="B1975" i="26"/>
  <c r="AG1974" i="26"/>
  <c r="AG1974" i="26" a="1"/>
  <c r="AF1974" i="26"/>
  <c r="AE1974" i="26" a="1"/>
  <c r="AE1974" i="26" s="1"/>
  <c r="AC1974" i="26" a="1"/>
  <c r="AC1974" i="26" s="1"/>
  <c r="S1974" i="26" s="1"/>
  <c r="Z1974" i="26"/>
  <c r="Y1974" i="26" a="1"/>
  <c r="Y1974" i="26" s="1"/>
  <c r="X1974" i="26"/>
  <c r="V1974" i="26"/>
  <c r="V1974" i="26" a="1"/>
  <c r="U1974" i="26"/>
  <c r="T1974" i="26"/>
  <c r="Q1974" i="26"/>
  <c r="O1974" i="26"/>
  <c r="M1974" i="26"/>
  <c r="L1974" i="26"/>
  <c r="B1974" i="26"/>
  <c r="AG1973" i="26"/>
  <c r="AG1973" i="26" a="1"/>
  <c r="AF1973" i="26"/>
  <c r="AE1973" i="26" a="1"/>
  <c r="AE1973" i="26" s="1"/>
  <c r="AC1973" i="26" a="1"/>
  <c r="AC1973" i="26" s="1"/>
  <c r="S1973" i="26" s="1"/>
  <c r="AB1973" i="26"/>
  <c r="AA1973" i="26" a="1"/>
  <c r="AA1973" i="26" s="1"/>
  <c r="P1973" i="26" s="1"/>
  <c r="Y1973" i="26"/>
  <c r="U1973" i="26" s="1"/>
  <c r="Y1973" i="26" a="1"/>
  <c r="X1973" i="26"/>
  <c r="V1973" i="26" a="1"/>
  <c r="V1973" i="26" s="1"/>
  <c r="T1973" i="26"/>
  <c r="R1973" i="26"/>
  <c r="Q1973" i="26"/>
  <c r="O1973" i="26"/>
  <c r="M1973" i="26"/>
  <c r="L1973" i="26"/>
  <c r="B1973" i="26"/>
  <c r="AG1972" i="26" a="1"/>
  <c r="AG1972" i="26" s="1"/>
  <c r="AF1972" i="26"/>
  <c r="AE1972" i="26"/>
  <c r="AE1972" i="26" a="1"/>
  <c r="AB1972" i="26"/>
  <c r="R1972" i="26" s="1"/>
  <c r="AA1972" i="26"/>
  <c r="AA1972" i="26" a="1"/>
  <c r="Z1972" i="26"/>
  <c r="AC1972" i="26" s="1" a="1"/>
  <c r="AC1972" i="26" s="1"/>
  <c r="S1972" i="26" s="1"/>
  <c r="Y1972" i="26"/>
  <c r="Y1972" i="26" a="1"/>
  <c r="X1972" i="26"/>
  <c r="V1972" i="26" a="1"/>
  <c r="V1972" i="26" s="1"/>
  <c r="U1972" i="26"/>
  <c r="T1972" i="26"/>
  <c r="Q1972" i="26"/>
  <c r="P1972" i="26"/>
  <c r="O1972" i="26"/>
  <c r="M1972" i="26"/>
  <c r="L1972" i="26"/>
  <c r="B1972" i="26"/>
  <c r="AG1971" i="26"/>
  <c r="AG1971" i="26" a="1"/>
  <c r="AF1971" i="26"/>
  <c r="AE1971" i="26"/>
  <c r="AE1971" i="26" a="1"/>
  <c r="AC1971" i="26" a="1"/>
  <c r="AC1971" i="26" s="1"/>
  <c r="S1971" i="26" s="1"/>
  <c r="AB1971" i="26"/>
  <c r="AA1971" i="26"/>
  <c r="AA1971" i="26" a="1"/>
  <c r="Y1971" i="26" a="1"/>
  <c r="Y1971" i="26" s="1"/>
  <c r="U1971" i="26" s="1"/>
  <c r="X1971" i="26"/>
  <c r="V1971" i="26" a="1"/>
  <c r="V1971" i="26" s="1"/>
  <c r="T1971" i="26"/>
  <c r="R1971" i="26"/>
  <c r="Q1971" i="26"/>
  <c r="P1971" i="26"/>
  <c r="O1971" i="26"/>
  <c r="M1971" i="26"/>
  <c r="L1971" i="26"/>
  <c r="B1971" i="26"/>
  <c r="AG1970" i="26" a="1"/>
  <c r="AG1970" i="26" s="1"/>
  <c r="AF1970" i="26"/>
  <c r="AE1970" i="26" a="1"/>
  <c r="AE1970" i="26" s="1"/>
  <c r="AA1970" i="26" a="1"/>
  <c r="AA1970" i="26" s="1"/>
  <c r="P1970" i="26" s="1"/>
  <c r="Z1970" i="26"/>
  <c r="AC1970" i="26" s="1" a="1"/>
  <c r="AC1970" i="26" s="1"/>
  <c r="S1970" i="26" s="1"/>
  <c r="X1970" i="26"/>
  <c r="M1970" i="26" s="1"/>
  <c r="V1970" i="26"/>
  <c r="V1970" i="26" a="1"/>
  <c r="T1970" i="26"/>
  <c r="Q1970" i="26"/>
  <c r="O1970" i="26"/>
  <c r="B1970" i="26"/>
  <c r="AG1969" i="26"/>
  <c r="AG1969" i="26" a="1"/>
  <c r="AF1969" i="26"/>
  <c r="AE1969" i="26"/>
  <c r="AE1969" i="26" a="1"/>
  <c r="AC1969" i="26" a="1"/>
  <c r="AC1969" i="26" s="1"/>
  <c r="S1969" i="26" s="1"/>
  <c r="AB1969" i="26"/>
  <c r="R1969" i="26" s="1"/>
  <c r="AA1969" i="26"/>
  <c r="AA1969" i="26" a="1"/>
  <c r="Y1969" i="26" a="1"/>
  <c r="Y1969" i="26" s="1"/>
  <c r="U1969" i="26" s="1"/>
  <c r="X1969" i="26"/>
  <c r="M1969" i="26" s="1"/>
  <c r="V1969" i="26" a="1"/>
  <c r="V1969" i="26" s="1"/>
  <c r="T1969" i="26"/>
  <c r="Q1969" i="26"/>
  <c r="P1969" i="26"/>
  <c r="O1969" i="26"/>
  <c r="L1969" i="26"/>
  <c r="B1969" i="26"/>
  <c r="AG1968" i="26" a="1"/>
  <c r="AG1968" i="26" s="1"/>
  <c r="AF1968" i="26"/>
  <c r="AE1968" i="26"/>
  <c r="AE1968" i="26" a="1"/>
  <c r="Z1968" i="26"/>
  <c r="AC1968" i="26" s="1" a="1"/>
  <c r="AC1968" i="26" s="1"/>
  <c r="S1968" i="26" s="1"/>
  <c r="X1968" i="26"/>
  <c r="V1968" i="26"/>
  <c r="V1968" i="26" a="1"/>
  <c r="T1968" i="26"/>
  <c r="Q1968" i="26"/>
  <c r="O1968" i="26"/>
  <c r="M1968" i="26"/>
  <c r="B1968" i="26"/>
  <c r="AG1967" i="26"/>
  <c r="AG1967" i="26" a="1"/>
  <c r="AF1967" i="26"/>
  <c r="AE1967" i="26" a="1"/>
  <c r="AE1967" i="26" s="1"/>
  <c r="AC1967" i="26"/>
  <c r="AC1967" i="26" a="1"/>
  <c r="AB1967" i="26"/>
  <c r="AA1967" i="26"/>
  <c r="AA1967" i="26" a="1"/>
  <c r="Y1967" i="26" a="1"/>
  <c r="Y1967" i="26" s="1"/>
  <c r="U1967" i="26" s="1"/>
  <c r="X1967" i="26"/>
  <c r="M1967" i="26" s="1"/>
  <c r="V1967" i="26"/>
  <c r="V1967" i="26" a="1"/>
  <c r="T1967" i="26"/>
  <c r="S1967" i="26"/>
  <c r="R1967" i="26"/>
  <c r="Q1967" i="26"/>
  <c r="P1967" i="26"/>
  <c r="O1967" i="26"/>
  <c r="L1967" i="26"/>
  <c r="B1967" i="26"/>
  <c r="AG1966" i="26"/>
  <c r="AG1966" i="26" a="1"/>
  <c r="AF1966" i="26"/>
  <c r="AE1966" i="26" a="1"/>
  <c r="AE1966" i="26" s="1"/>
  <c r="AB1966" i="26"/>
  <c r="AA1966" i="26"/>
  <c r="AA1966" i="26" a="1"/>
  <c r="Z1966" i="26"/>
  <c r="AC1966" i="26" s="1" a="1"/>
  <c r="AC1966" i="26" s="1"/>
  <c r="S1966" i="26" s="1"/>
  <c r="Y1966" i="26" a="1"/>
  <c r="Y1966" i="26" s="1"/>
  <c r="U1966" i="26" s="1"/>
  <c r="X1966" i="26"/>
  <c r="V1966" i="26" a="1"/>
  <c r="V1966" i="26" s="1"/>
  <c r="T1966" i="26"/>
  <c r="R1966" i="26"/>
  <c r="Q1966" i="26"/>
  <c r="P1966" i="26"/>
  <c r="O1966" i="26"/>
  <c r="M1966" i="26"/>
  <c r="L1966" i="26"/>
  <c r="B1966" i="26"/>
  <c r="AG1965" i="26" a="1"/>
  <c r="AG1965" i="26" s="1"/>
  <c r="AF1965" i="26"/>
  <c r="AE1965" i="26" a="1"/>
  <c r="AE1965" i="26" s="1"/>
  <c r="AC1965" i="26" a="1"/>
  <c r="AC1965" i="26" s="1"/>
  <c r="S1965" i="26" s="1"/>
  <c r="AB1965" i="26"/>
  <c r="AA1965" i="26" a="1"/>
  <c r="AA1965" i="26" s="1"/>
  <c r="P1965" i="26" s="1"/>
  <c r="Y1965" i="26"/>
  <c r="U1965" i="26" s="1"/>
  <c r="Y1965" i="26" a="1"/>
  <c r="X1965" i="26"/>
  <c r="V1965" i="26" a="1"/>
  <c r="V1965" i="26" s="1"/>
  <c r="T1965" i="26"/>
  <c r="R1965" i="26"/>
  <c r="Q1965" i="26"/>
  <c r="O1965" i="26"/>
  <c r="M1965" i="26"/>
  <c r="L1965" i="26"/>
  <c r="B1965" i="26"/>
  <c r="AG1964" i="26" a="1"/>
  <c r="AG1964" i="26" s="1"/>
  <c r="AF1964" i="26"/>
  <c r="AE1964" i="26" a="1"/>
  <c r="AE1964" i="26" s="1"/>
  <c r="AA1964" i="26" a="1"/>
  <c r="AA1964" i="26" s="1"/>
  <c r="P1964" i="26" s="1"/>
  <c r="Z1964" i="26"/>
  <c r="AC1964" i="26" s="1" a="1"/>
  <c r="AC1964" i="26" s="1"/>
  <c r="S1964" i="26" s="1"/>
  <c r="Y1964" i="26" a="1"/>
  <c r="Y1964" i="26" s="1"/>
  <c r="U1964" i="26" s="1"/>
  <c r="X1964" i="26"/>
  <c r="M1964" i="26" s="1"/>
  <c r="V1964" i="26"/>
  <c r="V1964" i="26" a="1"/>
  <c r="T1964" i="26"/>
  <c r="Q1964" i="26"/>
  <c r="O1964" i="26"/>
  <c r="L1964" i="26"/>
  <c r="B1964" i="26"/>
  <c r="AG1963" i="26" a="1"/>
  <c r="AG1963" i="26" s="1"/>
  <c r="AF1963" i="26"/>
  <c r="AE1963" i="26"/>
  <c r="AE1963" i="26" a="1"/>
  <c r="AC1963" i="26" a="1"/>
  <c r="AC1963" i="26" s="1"/>
  <c r="S1963" i="26" s="1"/>
  <c r="AB1963" i="26"/>
  <c r="AA1963" i="26" a="1"/>
  <c r="AA1963" i="26" s="1"/>
  <c r="P1963" i="26" s="1"/>
  <c r="Y1963" i="26" a="1"/>
  <c r="Y1963" i="26" s="1"/>
  <c r="U1963" i="26" s="1"/>
  <c r="X1963" i="26"/>
  <c r="V1963" i="26" a="1"/>
  <c r="V1963" i="26" s="1"/>
  <c r="T1963" i="26"/>
  <c r="R1963" i="26"/>
  <c r="Q1963" i="26"/>
  <c r="O1963" i="26"/>
  <c r="M1963" i="26"/>
  <c r="L1963" i="26"/>
  <c r="B1963" i="26"/>
  <c r="AG1962" i="26" a="1"/>
  <c r="AG1962" i="26" s="1"/>
  <c r="AF1962" i="26"/>
  <c r="AE1962" i="26" a="1"/>
  <c r="AE1962" i="26" s="1"/>
  <c r="AA1962" i="26" a="1"/>
  <c r="AA1962" i="26" s="1"/>
  <c r="P1962" i="26" s="1"/>
  <c r="Z1962" i="26"/>
  <c r="AC1962" i="26" s="1" a="1"/>
  <c r="AC1962" i="26" s="1"/>
  <c r="S1962" i="26" s="1"/>
  <c r="X1962" i="26"/>
  <c r="M1962" i="26" s="1"/>
  <c r="V1962" i="26"/>
  <c r="V1962" i="26" a="1"/>
  <c r="T1962" i="26"/>
  <c r="Q1962" i="26"/>
  <c r="O1962" i="26"/>
  <c r="B1962" i="26"/>
  <c r="AG1961" i="26"/>
  <c r="AG1961" i="26" a="1"/>
  <c r="AF1961" i="26"/>
  <c r="AE1961" i="26" a="1"/>
  <c r="AE1961" i="26" s="1"/>
  <c r="AC1961" i="26" a="1"/>
  <c r="AC1961" i="26" s="1"/>
  <c r="S1961" i="26" s="1"/>
  <c r="AB1961" i="26"/>
  <c r="R1961" i="26" s="1"/>
  <c r="AA1961" i="26"/>
  <c r="AA1961" i="26" a="1"/>
  <c r="Y1961" i="26" a="1"/>
  <c r="Y1961" i="26" s="1"/>
  <c r="U1961" i="26" s="1"/>
  <c r="X1961" i="26"/>
  <c r="M1961" i="26" s="1"/>
  <c r="V1961" i="26" a="1"/>
  <c r="V1961" i="26" s="1"/>
  <c r="T1961" i="26"/>
  <c r="Q1961" i="26"/>
  <c r="P1961" i="26"/>
  <c r="O1961" i="26"/>
  <c r="L1961" i="26"/>
  <c r="B1961" i="26"/>
  <c r="AG1960" i="26" a="1"/>
  <c r="AG1960" i="26" s="1"/>
  <c r="AF1960" i="26"/>
  <c r="AE1960" i="26"/>
  <c r="AE1960" i="26" a="1"/>
  <c r="Z1960" i="26"/>
  <c r="AC1960" i="26" s="1" a="1"/>
  <c r="AC1960" i="26" s="1"/>
  <c r="S1960" i="26" s="1"/>
  <c r="X1960" i="26"/>
  <c r="M1960" i="26" s="1"/>
  <c r="V1960" i="26"/>
  <c r="V1960" i="26" a="1"/>
  <c r="T1960" i="26"/>
  <c r="Q1960" i="26"/>
  <c r="O1960" i="26"/>
  <c r="B1960" i="26"/>
  <c r="AG1959" i="26"/>
  <c r="AG1959" i="26" a="1"/>
  <c r="AF1959" i="26"/>
  <c r="AE1959" i="26" a="1"/>
  <c r="AE1959" i="26" s="1"/>
  <c r="AC1959" i="26"/>
  <c r="AC1959" i="26" a="1"/>
  <c r="AB1959" i="26"/>
  <c r="AA1959" i="26"/>
  <c r="AA1959" i="26" a="1"/>
  <c r="Y1959" i="26" a="1"/>
  <c r="Y1959" i="26" s="1"/>
  <c r="U1959" i="26" s="1"/>
  <c r="X1959" i="26"/>
  <c r="M1959" i="26" s="1"/>
  <c r="V1959" i="26"/>
  <c r="V1959" i="26" a="1"/>
  <c r="T1959" i="26"/>
  <c r="S1959" i="26"/>
  <c r="R1959" i="26"/>
  <c r="Q1959" i="26"/>
  <c r="P1959" i="26"/>
  <c r="O1959" i="26"/>
  <c r="L1959" i="26"/>
  <c r="B1959" i="26"/>
  <c r="AG1958" i="26"/>
  <c r="AG1958" i="26" a="1"/>
  <c r="AF1958" i="26"/>
  <c r="AE1958" i="26" a="1"/>
  <c r="AE1958" i="26" s="1"/>
  <c r="Z1958" i="26"/>
  <c r="AB1958" i="26" s="1"/>
  <c r="R1958" i="26" s="1"/>
  <c r="Y1958" i="26" a="1"/>
  <c r="Y1958" i="26" s="1"/>
  <c r="U1958" i="26" s="1"/>
  <c r="X1958" i="26"/>
  <c r="V1958" i="26" a="1"/>
  <c r="V1958" i="26" s="1"/>
  <c r="T1958" i="26"/>
  <c r="Q1958" i="26"/>
  <c r="O1958" i="26"/>
  <c r="M1958" i="26"/>
  <c r="L1958" i="26"/>
  <c r="B1958" i="26"/>
  <c r="AG1957" i="26" a="1"/>
  <c r="AG1957" i="26" s="1"/>
  <c r="AF1957" i="26"/>
  <c r="AE1957" i="26" a="1"/>
  <c r="AE1957" i="26" s="1"/>
  <c r="AC1957" i="26" a="1"/>
  <c r="AC1957" i="26" s="1"/>
  <c r="S1957" i="26" s="1"/>
  <c r="AB1957" i="26"/>
  <c r="AA1957" i="26" a="1"/>
  <c r="AA1957" i="26" s="1"/>
  <c r="P1957" i="26" s="1"/>
  <c r="Y1957" i="26"/>
  <c r="U1957" i="26" s="1"/>
  <c r="Y1957" i="26" a="1"/>
  <c r="X1957" i="26"/>
  <c r="V1957" i="26" a="1"/>
  <c r="V1957" i="26" s="1"/>
  <c r="T1957" i="26"/>
  <c r="R1957" i="26"/>
  <c r="Q1957" i="26"/>
  <c r="O1957" i="26"/>
  <c r="M1957" i="26"/>
  <c r="L1957" i="26"/>
  <c r="B1957" i="26"/>
  <c r="AG1956" i="26" a="1"/>
  <c r="AG1956" i="26" s="1"/>
  <c r="AF1956" i="26"/>
  <c r="AE1956" i="26" a="1"/>
  <c r="AE1956" i="26" s="1"/>
  <c r="AA1956" i="26" a="1"/>
  <c r="AA1956" i="26" s="1"/>
  <c r="P1956" i="26" s="1"/>
  <c r="Z1956" i="26"/>
  <c r="AC1956" i="26" s="1" a="1"/>
  <c r="AC1956" i="26" s="1"/>
  <c r="S1956" i="26" s="1"/>
  <c r="Y1956" i="26" a="1"/>
  <c r="Y1956" i="26" s="1"/>
  <c r="U1956" i="26" s="1"/>
  <c r="X1956" i="26"/>
  <c r="M1956" i="26" s="1"/>
  <c r="V1956" i="26"/>
  <c r="V1956" i="26" a="1"/>
  <c r="T1956" i="26"/>
  <c r="Q1956" i="26"/>
  <c r="O1956" i="26"/>
  <c r="L1956" i="26"/>
  <c r="B1956" i="26"/>
  <c r="AG1955" i="26" a="1"/>
  <c r="AG1955" i="26" s="1"/>
  <c r="AF1955" i="26"/>
  <c r="AE1955" i="26"/>
  <c r="AE1955" i="26" a="1"/>
  <c r="AC1955" i="26" a="1"/>
  <c r="AC1955" i="26" s="1"/>
  <c r="S1955" i="26" s="1"/>
  <c r="AB1955" i="26"/>
  <c r="AA1955" i="26" a="1"/>
  <c r="AA1955" i="26" s="1"/>
  <c r="P1955" i="26" s="1"/>
  <c r="Y1955" i="26" a="1"/>
  <c r="Y1955" i="26" s="1"/>
  <c r="U1955" i="26" s="1"/>
  <c r="X1955" i="26"/>
  <c r="V1955" i="26" a="1"/>
  <c r="V1955" i="26" s="1"/>
  <c r="T1955" i="26"/>
  <c r="R1955" i="26"/>
  <c r="Q1955" i="26"/>
  <c r="O1955" i="26"/>
  <c r="M1955" i="26"/>
  <c r="L1955" i="26"/>
  <c r="B1955" i="26"/>
  <c r="AG1954" i="26" a="1"/>
  <c r="AG1954" i="26" s="1"/>
  <c r="AF1954" i="26"/>
  <c r="AE1954" i="26" a="1"/>
  <c r="AE1954" i="26" s="1"/>
  <c r="AA1954" i="26" a="1"/>
  <c r="AA1954" i="26" s="1"/>
  <c r="P1954" i="26" s="1"/>
  <c r="Z1954" i="26"/>
  <c r="AC1954" i="26" s="1" a="1"/>
  <c r="AC1954" i="26" s="1"/>
  <c r="S1954" i="26" s="1"/>
  <c r="X1954" i="26"/>
  <c r="M1954" i="26" s="1"/>
  <c r="V1954" i="26"/>
  <c r="V1954" i="26" a="1"/>
  <c r="T1954" i="26"/>
  <c r="Q1954" i="26"/>
  <c r="O1954" i="26"/>
  <c r="B1954" i="26"/>
  <c r="AG1953" i="26"/>
  <c r="AG1953" i="26" a="1"/>
  <c r="AF1953" i="26"/>
  <c r="AE1953" i="26" a="1"/>
  <c r="AE1953" i="26" s="1"/>
  <c r="AC1953" i="26" a="1"/>
  <c r="AC1953" i="26" s="1"/>
  <c r="S1953" i="26" s="1"/>
  <c r="AB1953" i="26"/>
  <c r="R1953" i="26" s="1"/>
  <c r="AA1953" i="26"/>
  <c r="AA1953" i="26" a="1"/>
  <c r="Y1953" i="26" a="1"/>
  <c r="Y1953" i="26" s="1"/>
  <c r="U1953" i="26" s="1"/>
  <c r="X1953" i="26"/>
  <c r="M1953" i="26" s="1"/>
  <c r="V1953" i="26" a="1"/>
  <c r="V1953" i="26" s="1"/>
  <c r="T1953" i="26"/>
  <c r="Q1953" i="26"/>
  <c r="P1953" i="26"/>
  <c r="O1953" i="26"/>
  <c r="L1953" i="26"/>
  <c r="B1953" i="26"/>
  <c r="AG1952" i="26" a="1"/>
  <c r="AG1952" i="26" s="1"/>
  <c r="AF1952" i="26"/>
  <c r="AE1952" i="26"/>
  <c r="AE1952" i="26" a="1"/>
  <c r="Z1952" i="26"/>
  <c r="AC1952" i="26" s="1" a="1"/>
  <c r="AC1952" i="26" s="1"/>
  <c r="S1952" i="26" s="1"/>
  <c r="X1952" i="26"/>
  <c r="V1952" i="26"/>
  <c r="V1952" i="26" a="1"/>
  <c r="T1952" i="26"/>
  <c r="Q1952" i="26"/>
  <c r="O1952" i="26"/>
  <c r="M1952" i="26"/>
  <c r="B1952" i="26"/>
  <c r="AG1951" i="26"/>
  <c r="AG1951" i="26" a="1"/>
  <c r="AF1951" i="26"/>
  <c r="AE1951" i="26" a="1"/>
  <c r="AE1951" i="26" s="1"/>
  <c r="AC1951" i="26"/>
  <c r="AC1951" i="26" a="1"/>
  <c r="AB1951" i="26"/>
  <c r="R1951" i="26" s="1"/>
  <c r="AA1951" i="26"/>
  <c r="AA1951" i="26" a="1"/>
  <c r="Y1951" i="26" a="1"/>
  <c r="Y1951" i="26" s="1"/>
  <c r="U1951" i="26" s="1"/>
  <c r="X1951" i="26"/>
  <c r="M1951" i="26" s="1"/>
  <c r="V1951" i="26"/>
  <c r="V1951" i="26" a="1"/>
  <c r="T1951" i="26"/>
  <c r="S1951" i="26"/>
  <c r="Q1951" i="26"/>
  <c r="P1951" i="26"/>
  <c r="O1951" i="26"/>
  <c r="L1951" i="26"/>
  <c r="B1951" i="26"/>
  <c r="AG1950" i="26"/>
  <c r="AG1950" i="26" a="1"/>
  <c r="AF1950" i="26"/>
  <c r="AE1950" i="26" a="1"/>
  <c r="AE1950" i="26" s="1"/>
  <c r="Z1950" i="26"/>
  <c r="AB1950" i="26" s="1"/>
  <c r="R1950" i="26" s="1"/>
  <c r="Y1950" i="26" a="1"/>
  <c r="Y1950" i="26" s="1"/>
  <c r="U1950" i="26" s="1"/>
  <c r="X1950" i="26"/>
  <c r="V1950" i="26" a="1"/>
  <c r="V1950" i="26" s="1"/>
  <c r="T1950" i="26"/>
  <c r="Q1950" i="26"/>
  <c r="O1950" i="26"/>
  <c r="M1950" i="26"/>
  <c r="L1950" i="26"/>
  <c r="B1950" i="26"/>
  <c r="AG1949" i="26" a="1"/>
  <c r="AG1949" i="26" s="1"/>
  <c r="AF1949" i="26"/>
  <c r="AE1949" i="26" a="1"/>
  <c r="AE1949" i="26" s="1"/>
  <c r="AC1949" i="26" a="1"/>
  <c r="AC1949" i="26" s="1"/>
  <c r="S1949" i="26" s="1"/>
  <c r="AB1949" i="26"/>
  <c r="AA1949" i="26" a="1"/>
  <c r="AA1949" i="26" s="1"/>
  <c r="P1949" i="26" s="1"/>
  <c r="Y1949" i="26"/>
  <c r="U1949" i="26" s="1"/>
  <c r="Y1949" i="26" a="1"/>
  <c r="X1949" i="26"/>
  <c r="V1949" i="26" a="1"/>
  <c r="V1949" i="26" s="1"/>
  <c r="T1949" i="26"/>
  <c r="R1949" i="26"/>
  <c r="Q1949" i="26"/>
  <c r="O1949" i="26"/>
  <c r="M1949" i="26"/>
  <c r="L1949" i="26"/>
  <c r="B1949" i="26"/>
  <c r="AG1948" i="26" a="1"/>
  <c r="AG1948" i="26" s="1"/>
  <c r="AF1948" i="26"/>
  <c r="AE1948" i="26" a="1"/>
  <c r="AE1948" i="26" s="1"/>
  <c r="AA1948" i="26" a="1"/>
  <c r="AA1948" i="26" s="1"/>
  <c r="P1948" i="26" s="1"/>
  <c r="Z1948" i="26"/>
  <c r="AC1948" i="26" s="1" a="1"/>
  <c r="AC1948" i="26" s="1"/>
  <c r="S1948" i="26" s="1"/>
  <c r="Y1948" i="26" a="1"/>
  <c r="Y1948" i="26" s="1"/>
  <c r="U1948" i="26" s="1"/>
  <c r="X1948" i="26"/>
  <c r="M1948" i="26" s="1"/>
  <c r="V1948" i="26" a="1"/>
  <c r="V1948" i="26" s="1"/>
  <c r="T1948" i="26"/>
  <c r="Q1948" i="26"/>
  <c r="O1948" i="26"/>
  <c r="L1948" i="26"/>
  <c r="B1948" i="26"/>
  <c r="AG1947" i="26" a="1"/>
  <c r="AG1947" i="26" s="1"/>
  <c r="AF1947" i="26"/>
  <c r="AE1947" i="26"/>
  <c r="AE1947" i="26" a="1"/>
  <c r="AC1947" i="26" a="1"/>
  <c r="AC1947" i="26" s="1"/>
  <c r="S1947" i="26" s="1"/>
  <c r="AB1947" i="26"/>
  <c r="AA1947" i="26" a="1"/>
  <c r="AA1947" i="26" s="1"/>
  <c r="P1947" i="26" s="1"/>
  <c r="Y1947" i="26" a="1"/>
  <c r="Y1947" i="26" s="1"/>
  <c r="U1947" i="26" s="1"/>
  <c r="X1947" i="26"/>
  <c r="V1947" i="26" a="1"/>
  <c r="V1947" i="26" s="1"/>
  <c r="T1947" i="26"/>
  <c r="R1947" i="26"/>
  <c r="Q1947" i="26"/>
  <c r="O1947" i="26"/>
  <c r="M1947" i="26"/>
  <c r="L1947" i="26"/>
  <c r="B1947" i="26"/>
  <c r="AG1946" i="26" a="1"/>
  <c r="AG1946" i="26" s="1"/>
  <c r="AF1946" i="26"/>
  <c r="AE1946" i="26" a="1"/>
  <c r="AE1946" i="26" s="1"/>
  <c r="AA1946" i="26" a="1"/>
  <c r="AA1946" i="26" s="1"/>
  <c r="P1946" i="26" s="1"/>
  <c r="Z1946" i="26"/>
  <c r="AC1946" i="26" s="1" a="1"/>
  <c r="AC1946" i="26" s="1"/>
  <c r="S1946" i="26" s="1"/>
  <c r="X1946" i="26"/>
  <c r="M1946" i="26" s="1"/>
  <c r="V1946" i="26"/>
  <c r="V1946" i="26" a="1"/>
  <c r="T1946" i="26"/>
  <c r="Q1946" i="26"/>
  <c r="O1946" i="26"/>
  <c r="B1946" i="26"/>
  <c r="AG1945" i="26"/>
  <c r="AG1945" i="26" a="1"/>
  <c r="AF1945" i="26"/>
  <c r="AE1945" i="26" a="1"/>
  <c r="AE1945" i="26" s="1"/>
  <c r="AC1945" i="26" a="1"/>
  <c r="AC1945" i="26" s="1"/>
  <c r="S1945" i="26" s="1"/>
  <c r="AB1945" i="26"/>
  <c r="R1945" i="26" s="1"/>
  <c r="AA1945" i="26"/>
  <c r="AA1945" i="26" a="1"/>
  <c r="Y1945" i="26" a="1"/>
  <c r="Y1945" i="26" s="1"/>
  <c r="U1945" i="26" s="1"/>
  <c r="X1945" i="26"/>
  <c r="M1945" i="26" s="1"/>
  <c r="V1945" i="26" a="1"/>
  <c r="V1945" i="26" s="1"/>
  <c r="T1945" i="26"/>
  <c r="Q1945" i="26"/>
  <c r="P1945" i="26"/>
  <c r="O1945" i="26"/>
  <c r="L1945" i="26"/>
  <c r="B1945" i="26"/>
  <c r="AG1944" i="26" a="1"/>
  <c r="AG1944" i="26" s="1"/>
  <c r="AF1944" i="26"/>
  <c r="AE1944" i="26"/>
  <c r="AE1944" i="26" a="1"/>
  <c r="Z1944" i="26"/>
  <c r="AC1944" i="26" s="1" a="1"/>
  <c r="AC1944" i="26" s="1"/>
  <c r="S1944" i="26" s="1"/>
  <c r="X1944" i="26"/>
  <c r="V1944" i="26"/>
  <c r="V1944" i="26" a="1"/>
  <c r="T1944" i="26"/>
  <c r="Q1944" i="26"/>
  <c r="O1944" i="26"/>
  <c r="M1944" i="26"/>
  <c r="B1944" i="26"/>
  <c r="AG1943" i="26"/>
  <c r="AG1943" i="26" a="1"/>
  <c r="AF1943" i="26"/>
  <c r="AE1943" i="26" a="1"/>
  <c r="AE1943" i="26" s="1"/>
  <c r="AC1943" i="26"/>
  <c r="AC1943" i="26" a="1"/>
  <c r="AB1943" i="26"/>
  <c r="R1943" i="26" s="1"/>
  <c r="AA1943" i="26"/>
  <c r="AA1943" i="26" a="1"/>
  <c r="Y1943" i="26" a="1"/>
  <c r="Y1943" i="26" s="1"/>
  <c r="U1943" i="26" s="1"/>
  <c r="X1943" i="26"/>
  <c r="M1943" i="26" s="1"/>
  <c r="V1943" i="26"/>
  <c r="V1943" i="26" a="1"/>
  <c r="T1943" i="26"/>
  <c r="S1943" i="26"/>
  <c r="Q1943" i="26"/>
  <c r="P1943" i="26"/>
  <c r="O1943" i="26"/>
  <c r="L1943" i="26"/>
  <c r="B1943" i="26"/>
  <c r="AG1942" i="26"/>
  <c r="AG1942" i="26" a="1"/>
  <c r="AF1942" i="26"/>
  <c r="AE1942" i="26" a="1"/>
  <c r="AE1942" i="26" s="1"/>
  <c r="AB1942" i="26"/>
  <c r="Z1942" i="26"/>
  <c r="AA1942" i="26" s="1" a="1"/>
  <c r="AA1942" i="26" s="1"/>
  <c r="P1942" i="26" s="1"/>
  <c r="Y1942" i="26" a="1"/>
  <c r="Y1942" i="26" s="1"/>
  <c r="U1942" i="26" s="1"/>
  <c r="X1942" i="26"/>
  <c r="V1942" i="26" a="1"/>
  <c r="V1942" i="26" s="1"/>
  <c r="T1942" i="26"/>
  <c r="R1942" i="26"/>
  <c r="Q1942" i="26"/>
  <c r="O1942" i="26"/>
  <c r="M1942" i="26"/>
  <c r="L1942" i="26"/>
  <c r="B1942" i="26"/>
  <c r="AG1941" i="26" a="1"/>
  <c r="AG1941" i="26" s="1"/>
  <c r="AF1941" i="26"/>
  <c r="AE1941" i="26" a="1"/>
  <c r="AE1941" i="26" s="1"/>
  <c r="AC1941" i="26" a="1"/>
  <c r="AC1941" i="26" s="1"/>
  <c r="S1941" i="26" s="1"/>
  <c r="AB1941" i="26"/>
  <c r="AA1941" i="26" a="1"/>
  <c r="AA1941" i="26" s="1"/>
  <c r="P1941" i="26" s="1"/>
  <c r="Y1941" i="26"/>
  <c r="U1941" i="26" s="1"/>
  <c r="Y1941" i="26" a="1"/>
  <c r="X1941" i="26"/>
  <c r="V1941" i="26" a="1"/>
  <c r="V1941" i="26" s="1"/>
  <c r="T1941" i="26"/>
  <c r="R1941" i="26"/>
  <c r="Q1941" i="26"/>
  <c r="O1941" i="26"/>
  <c r="M1941" i="26"/>
  <c r="L1941" i="26"/>
  <c r="B1941" i="26"/>
  <c r="AG1940" i="26" a="1"/>
  <c r="AG1940" i="26" s="1"/>
  <c r="AF1940" i="26"/>
  <c r="AE1940" i="26" a="1"/>
  <c r="AE1940" i="26" s="1"/>
  <c r="AB1940" i="26"/>
  <c r="AA1940" i="26" a="1"/>
  <c r="AA1940" i="26" s="1"/>
  <c r="P1940" i="26" s="1"/>
  <c r="Z1940" i="26"/>
  <c r="AC1940" i="26" s="1" a="1"/>
  <c r="AC1940" i="26" s="1"/>
  <c r="S1940" i="26" s="1"/>
  <c r="Y1940" i="26" a="1"/>
  <c r="Y1940" i="26" s="1"/>
  <c r="U1940" i="26" s="1"/>
  <c r="X1940" i="26"/>
  <c r="M1940" i="26" s="1"/>
  <c r="V1940" i="26" a="1"/>
  <c r="V1940" i="26" s="1"/>
  <c r="T1940" i="26"/>
  <c r="R1940" i="26"/>
  <c r="Q1940" i="26"/>
  <c r="O1940" i="26"/>
  <c r="L1940" i="26"/>
  <c r="B1940" i="26"/>
  <c r="AG1939" i="26" a="1"/>
  <c r="AG1939" i="26" s="1"/>
  <c r="AF1939" i="26"/>
  <c r="AE1939" i="26"/>
  <c r="AE1939" i="26" a="1"/>
  <c r="AC1939" i="26" a="1"/>
  <c r="AC1939" i="26" s="1"/>
  <c r="S1939" i="26" s="1"/>
  <c r="AB1939" i="26"/>
  <c r="AA1939" i="26" a="1"/>
  <c r="AA1939" i="26" s="1"/>
  <c r="P1939" i="26" s="1"/>
  <c r="Y1939" i="26" a="1"/>
  <c r="Y1939" i="26" s="1"/>
  <c r="U1939" i="26" s="1"/>
  <c r="X1939" i="26"/>
  <c r="V1939" i="26" a="1"/>
  <c r="V1939" i="26" s="1"/>
  <c r="T1939" i="26"/>
  <c r="R1939" i="26"/>
  <c r="Q1939" i="26"/>
  <c r="O1939" i="26"/>
  <c r="M1939" i="26"/>
  <c r="L1939" i="26"/>
  <c r="B1939" i="26"/>
  <c r="AG1938" i="26" a="1"/>
  <c r="AG1938" i="26" s="1"/>
  <c r="AF1938" i="26"/>
  <c r="AE1938" i="26" a="1"/>
  <c r="AE1938" i="26" s="1"/>
  <c r="AA1938" i="26" a="1"/>
  <c r="AA1938" i="26" s="1"/>
  <c r="P1938" i="26" s="1"/>
  <c r="Z1938" i="26"/>
  <c r="AC1938" i="26" s="1" a="1"/>
  <c r="AC1938" i="26" s="1"/>
  <c r="S1938" i="26" s="1"/>
  <c r="X1938" i="26"/>
  <c r="M1938" i="26" s="1"/>
  <c r="V1938" i="26"/>
  <c r="V1938" i="26" a="1"/>
  <c r="T1938" i="26"/>
  <c r="Q1938" i="26"/>
  <c r="O1938" i="26"/>
  <c r="B1938" i="26"/>
  <c r="AG1937" i="26"/>
  <c r="AG1937" i="26" a="1"/>
  <c r="AF1937" i="26"/>
  <c r="AE1937" i="26"/>
  <c r="AE1937" i="26" a="1"/>
  <c r="AC1937" i="26" a="1"/>
  <c r="AC1937" i="26" s="1"/>
  <c r="S1937" i="26" s="1"/>
  <c r="AB1937" i="26"/>
  <c r="R1937" i="26" s="1"/>
  <c r="AA1937" i="26"/>
  <c r="AA1937" i="26" a="1"/>
  <c r="Y1937" i="26" a="1"/>
  <c r="Y1937" i="26" s="1"/>
  <c r="U1937" i="26" s="1"/>
  <c r="X1937" i="26"/>
  <c r="M1937" i="26" s="1"/>
  <c r="V1937" i="26" a="1"/>
  <c r="V1937" i="26" s="1"/>
  <c r="T1937" i="26"/>
  <c r="Q1937" i="26"/>
  <c r="P1937" i="26"/>
  <c r="O1937" i="26"/>
  <c r="L1937" i="26"/>
  <c r="B1937" i="26"/>
  <c r="AG1936" i="26" a="1"/>
  <c r="AG1936" i="26" s="1"/>
  <c r="AF1936" i="26"/>
  <c r="AE1936" i="26"/>
  <c r="AE1936" i="26" a="1"/>
  <c r="Z1936" i="26"/>
  <c r="AC1936" i="26" s="1" a="1"/>
  <c r="AC1936" i="26" s="1"/>
  <c r="S1936" i="26" s="1"/>
  <c r="X1936" i="26"/>
  <c r="M1936" i="26" s="1"/>
  <c r="V1936" i="26"/>
  <c r="V1936" i="26" a="1"/>
  <c r="T1936" i="26"/>
  <c r="Q1936" i="26"/>
  <c r="O1936" i="26"/>
  <c r="B1936" i="26"/>
  <c r="AG1935" i="26"/>
  <c r="AG1935" i="26" a="1"/>
  <c r="AF1935" i="26"/>
  <c r="AE1935" i="26" a="1"/>
  <c r="AE1935" i="26" s="1"/>
  <c r="AC1935" i="26"/>
  <c r="AC1935" i="26" a="1"/>
  <c r="AB1935" i="26"/>
  <c r="R1935" i="26" s="1"/>
  <c r="AA1935" i="26"/>
  <c r="AA1935" i="26" a="1"/>
  <c r="Y1935" i="26" a="1"/>
  <c r="Y1935" i="26" s="1"/>
  <c r="U1935" i="26" s="1"/>
  <c r="X1935" i="26"/>
  <c r="M1935" i="26" s="1"/>
  <c r="V1935" i="26"/>
  <c r="V1935" i="26" a="1"/>
  <c r="T1935" i="26"/>
  <c r="S1935" i="26"/>
  <c r="Q1935" i="26"/>
  <c r="P1935" i="26"/>
  <c r="O1935" i="26"/>
  <c r="L1935" i="26"/>
  <c r="B1935" i="26"/>
  <c r="AG1934" i="26"/>
  <c r="AG1934" i="26" a="1"/>
  <c r="AF1934" i="26"/>
  <c r="AE1934" i="26" a="1"/>
  <c r="AE1934" i="26" s="1"/>
  <c r="AB1934" i="26"/>
  <c r="Z1934" i="26"/>
  <c r="AA1934" i="26" s="1" a="1"/>
  <c r="AA1934" i="26" s="1"/>
  <c r="P1934" i="26" s="1"/>
  <c r="Y1934" i="26" a="1"/>
  <c r="Y1934" i="26" s="1"/>
  <c r="U1934" i="26" s="1"/>
  <c r="X1934" i="26"/>
  <c r="V1934" i="26" a="1"/>
  <c r="V1934" i="26" s="1"/>
  <c r="T1934" i="26"/>
  <c r="R1934" i="26"/>
  <c r="Q1934" i="26"/>
  <c r="O1934" i="26"/>
  <c r="M1934" i="26"/>
  <c r="L1934" i="26"/>
  <c r="B1934" i="26"/>
  <c r="AG1933" i="26" a="1"/>
  <c r="AG1933" i="26" s="1"/>
  <c r="AF1933" i="26"/>
  <c r="AE1933" i="26" a="1"/>
  <c r="AE1933" i="26" s="1"/>
  <c r="AC1933" i="26" a="1"/>
  <c r="AC1933" i="26" s="1"/>
  <c r="S1933" i="26" s="1"/>
  <c r="AB1933" i="26"/>
  <c r="AA1933" i="26" a="1"/>
  <c r="AA1933" i="26" s="1"/>
  <c r="P1933" i="26" s="1"/>
  <c r="Y1933" i="26"/>
  <c r="U1933" i="26" s="1"/>
  <c r="Y1933" i="26" a="1"/>
  <c r="X1933" i="26"/>
  <c r="V1933" i="26" a="1"/>
  <c r="V1933" i="26" s="1"/>
  <c r="T1933" i="26"/>
  <c r="R1933" i="26"/>
  <c r="Q1933" i="26"/>
  <c r="O1933" i="26"/>
  <c r="M1933" i="26"/>
  <c r="L1933" i="26"/>
  <c r="B1933" i="26"/>
  <c r="AG1932" i="26" a="1"/>
  <c r="AG1932" i="26" s="1"/>
  <c r="AF1932" i="26"/>
  <c r="AE1932" i="26" a="1"/>
  <c r="AE1932" i="26" s="1"/>
  <c r="AB1932" i="26"/>
  <c r="AA1932" i="26" a="1"/>
  <c r="AA1932" i="26" s="1"/>
  <c r="P1932" i="26" s="1"/>
  <c r="Z1932" i="26"/>
  <c r="AC1932" i="26" s="1" a="1"/>
  <c r="AC1932" i="26" s="1"/>
  <c r="S1932" i="26" s="1"/>
  <c r="Y1932" i="26" a="1"/>
  <c r="Y1932" i="26" s="1"/>
  <c r="U1932" i="26" s="1"/>
  <c r="X1932" i="26"/>
  <c r="M1932" i="26" s="1"/>
  <c r="V1932" i="26" a="1"/>
  <c r="V1932" i="26" s="1"/>
  <c r="T1932" i="26"/>
  <c r="R1932" i="26"/>
  <c r="Q1932" i="26"/>
  <c r="O1932" i="26"/>
  <c r="L1932" i="26"/>
  <c r="B1932" i="26"/>
  <c r="AG1931" i="26" a="1"/>
  <c r="AG1931" i="26" s="1"/>
  <c r="AF1931" i="26"/>
  <c r="AE1931" i="26"/>
  <c r="AE1931" i="26" a="1"/>
  <c r="AC1931" i="26" a="1"/>
  <c r="AC1931" i="26" s="1"/>
  <c r="S1931" i="26" s="1"/>
  <c r="AB1931" i="26"/>
  <c r="AA1931" i="26" a="1"/>
  <c r="AA1931" i="26" s="1"/>
  <c r="P1931" i="26" s="1"/>
  <c r="Y1931" i="26" a="1"/>
  <c r="Y1931" i="26" s="1"/>
  <c r="U1931" i="26" s="1"/>
  <c r="X1931" i="26"/>
  <c r="V1931" i="26" a="1"/>
  <c r="V1931" i="26" s="1"/>
  <c r="T1931" i="26"/>
  <c r="R1931" i="26"/>
  <c r="Q1931" i="26"/>
  <c r="O1931" i="26"/>
  <c r="M1931" i="26"/>
  <c r="L1931" i="26"/>
  <c r="B1931" i="26"/>
  <c r="AG1930" i="26" a="1"/>
  <c r="AG1930" i="26" s="1"/>
  <c r="AF1930" i="26"/>
  <c r="AE1930" i="26" a="1"/>
  <c r="AE1930" i="26" s="1"/>
  <c r="AA1930" i="26" a="1"/>
  <c r="AA1930" i="26" s="1"/>
  <c r="P1930" i="26" s="1"/>
  <c r="Z1930" i="26"/>
  <c r="AC1930" i="26" s="1" a="1"/>
  <c r="AC1930" i="26" s="1"/>
  <c r="S1930" i="26" s="1"/>
  <c r="X1930" i="26"/>
  <c r="M1930" i="26" s="1"/>
  <c r="V1930" i="26"/>
  <c r="V1930" i="26" a="1"/>
  <c r="T1930" i="26"/>
  <c r="Q1930" i="26"/>
  <c r="O1930" i="26"/>
  <c r="B1930" i="26"/>
  <c r="AG1929" i="26"/>
  <c r="AG1929" i="26" a="1"/>
  <c r="AF1929" i="26"/>
  <c r="AE1929" i="26"/>
  <c r="AE1929" i="26" a="1"/>
  <c r="AC1929" i="26" a="1"/>
  <c r="AC1929" i="26" s="1"/>
  <c r="S1929" i="26" s="1"/>
  <c r="AB1929" i="26"/>
  <c r="R1929" i="26" s="1"/>
  <c r="AA1929" i="26"/>
  <c r="AA1929" i="26" a="1"/>
  <c r="Y1929" i="26" a="1"/>
  <c r="Y1929" i="26" s="1"/>
  <c r="U1929" i="26" s="1"/>
  <c r="X1929" i="26"/>
  <c r="M1929" i="26" s="1"/>
  <c r="V1929" i="26" a="1"/>
  <c r="V1929" i="26" s="1"/>
  <c r="T1929" i="26"/>
  <c r="Q1929" i="26"/>
  <c r="P1929" i="26"/>
  <c r="O1929" i="26"/>
  <c r="L1929" i="26"/>
  <c r="B1929" i="26"/>
  <c r="AG1928" i="26" a="1"/>
  <c r="AG1928" i="26" s="1"/>
  <c r="AF1928" i="26"/>
  <c r="AE1928" i="26"/>
  <c r="AE1928" i="26" a="1"/>
  <c r="Z1928" i="26"/>
  <c r="AC1928" i="26" s="1" a="1"/>
  <c r="AC1928" i="26" s="1"/>
  <c r="S1928" i="26" s="1"/>
  <c r="X1928" i="26"/>
  <c r="M1928" i="26" s="1"/>
  <c r="V1928" i="26"/>
  <c r="V1928" i="26" a="1"/>
  <c r="T1928" i="26"/>
  <c r="Q1928" i="26"/>
  <c r="O1928" i="26"/>
  <c r="B1928" i="26"/>
  <c r="AG1927" i="26"/>
  <c r="AG1927" i="26" a="1"/>
  <c r="AF1927" i="26"/>
  <c r="AE1927" i="26" a="1"/>
  <c r="AE1927" i="26" s="1"/>
  <c r="AC1927" i="26"/>
  <c r="AC1927" i="26" a="1"/>
  <c r="AB1927" i="26"/>
  <c r="R1927" i="26" s="1"/>
  <c r="AA1927" i="26"/>
  <c r="AA1927" i="26" a="1"/>
  <c r="Y1927" i="26" a="1"/>
  <c r="Y1927" i="26" s="1"/>
  <c r="U1927" i="26" s="1"/>
  <c r="X1927" i="26"/>
  <c r="M1927" i="26" s="1"/>
  <c r="V1927" i="26"/>
  <c r="V1927" i="26" a="1"/>
  <c r="T1927" i="26"/>
  <c r="S1927" i="26"/>
  <c r="Q1927" i="26"/>
  <c r="P1927" i="26"/>
  <c r="O1927" i="26"/>
  <c r="L1927" i="26"/>
  <c r="B1927" i="26"/>
  <c r="AG1926" i="26"/>
  <c r="AG1926" i="26" a="1"/>
  <c r="AF1926" i="26"/>
  <c r="AE1926" i="26" a="1"/>
  <c r="AE1926" i="26" s="1"/>
  <c r="Z1926" i="26"/>
  <c r="AB1926" i="26" s="1"/>
  <c r="R1926" i="26" s="1"/>
  <c r="Y1926" i="26" a="1"/>
  <c r="Y1926" i="26" s="1"/>
  <c r="U1926" i="26" s="1"/>
  <c r="X1926" i="26"/>
  <c r="V1926" i="26" a="1"/>
  <c r="V1926" i="26" s="1"/>
  <c r="T1926" i="26"/>
  <c r="Q1926" i="26"/>
  <c r="O1926" i="26"/>
  <c r="M1926" i="26"/>
  <c r="L1926" i="26"/>
  <c r="B1926" i="26"/>
  <c r="AG1925" i="26" a="1"/>
  <c r="AG1925" i="26" s="1"/>
  <c r="AF1925" i="26"/>
  <c r="AE1925" i="26" a="1"/>
  <c r="AE1925" i="26" s="1"/>
  <c r="AC1925" i="26" a="1"/>
  <c r="AC1925" i="26" s="1"/>
  <c r="S1925" i="26" s="1"/>
  <c r="AB1925" i="26"/>
  <c r="AA1925" i="26" a="1"/>
  <c r="AA1925" i="26" s="1"/>
  <c r="P1925" i="26" s="1"/>
  <c r="Y1925" i="26"/>
  <c r="U1925" i="26" s="1"/>
  <c r="Y1925" i="26" a="1"/>
  <c r="X1925" i="26"/>
  <c r="V1925" i="26" a="1"/>
  <c r="V1925" i="26" s="1"/>
  <c r="T1925" i="26"/>
  <c r="R1925" i="26"/>
  <c r="Q1925" i="26"/>
  <c r="O1925" i="26"/>
  <c r="M1925" i="26"/>
  <c r="L1925" i="26"/>
  <c r="B1925" i="26"/>
  <c r="AG1924" i="26" a="1"/>
  <c r="AG1924" i="26" s="1"/>
  <c r="AF1924" i="26"/>
  <c r="AE1924" i="26" a="1"/>
  <c r="AE1924" i="26" s="1"/>
  <c r="AB1924" i="26"/>
  <c r="AA1924" i="26" a="1"/>
  <c r="AA1924" i="26" s="1"/>
  <c r="P1924" i="26" s="1"/>
  <c r="Z1924" i="26"/>
  <c r="AC1924" i="26" s="1" a="1"/>
  <c r="AC1924" i="26" s="1"/>
  <c r="S1924" i="26" s="1"/>
  <c r="Y1924" i="26" a="1"/>
  <c r="Y1924" i="26" s="1"/>
  <c r="U1924" i="26" s="1"/>
  <c r="X1924" i="26"/>
  <c r="M1924" i="26" s="1"/>
  <c r="V1924" i="26" a="1"/>
  <c r="V1924" i="26" s="1"/>
  <c r="T1924" i="26"/>
  <c r="R1924" i="26"/>
  <c r="Q1924" i="26"/>
  <c r="O1924" i="26"/>
  <c r="L1924" i="26"/>
  <c r="B1924" i="26"/>
  <c r="AG1923" i="26" a="1"/>
  <c r="AG1923" i="26" s="1"/>
  <c r="AF1923" i="26"/>
  <c r="AE1923" i="26"/>
  <c r="AE1923" i="26" a="1"/>
  <c r="AC1923" i="26" a="1"/>
  <c r="AC1923" i="26" s="1"/>
  <c r="S1923" i="26" s="1"/>
  <c r="AB1923" i="26"/>
  <c r="AA1923" i="26" a="1"/>
  <c r="AA1923" i="26" s="1"/>
  <c r="P1923" i="26" s="1"/>
  <c r="Y1923" i="26"/>
  <c r="Y1923" i="26" a="1"/>
  <c r="X1923" i="26"/>
  <c r="V1923" i="26" a="1"/>
  <c r="V1923" i="26" s="1"/>
  <c r="U1923" i="26"/>
  <c r="T1923" i="26"/>
  <c r="R1923" i="26"/>
  <c r="Q1923" i="26"/>
  <c r="O1923" i="26"/>
  <c r="M1923" i="26"/>
  <c r="L1923" i="26"/>
  <c r="B1923" i="26"/>
  <c r="AG1922" i="26" a="1"/>
  <c r="AG1922" i="26" s="1"/>
  <c r="AF1922" i="26"/>
  <c r="AE1922" i="26" a="1"/>
  <c r="AE1922" i="26" s="1"/>
  <c r="AA1922" i="26" a="1"/>
  <c r="AA1922" i="26" s="1"/>
  <c r="P1922" i="26" s="1"/>
  <c r="Z1922" i="26"/>
  <c r="X1922" i="26"/>
  <c r="M1922" i="26" s="1"/>
  <c r="V1922" i="26"/>
  <c r="V1922" i="26" a="1"/>
  <c r="T1922" i="26"/>
  <c r="Q1922" i="26"/>
  <c r="B1922" i="26"/>
  <c r="AG1921" i="26"/>
  <c r="AG1921" i="26" a="1"/>
  <c r="AF1921" i="26"/>
  <c r="AE1921" i="26"/>
  <c r="AE1921" i="26" a="1"/>
  <c r="AC1921" i="26" a="1"/>
  <c r="AC1921" i="26" s="1"/>
  <c r="S1921" i="26" s="1"/>
  <c r="AB1921" i="26"/>
  <c r="AA1921" i="26"/>
  <c r="P1921" i="26" s="1"/>
  <c r="AA1921" i="26" a="1"/>
  <c r="Y1921" i="26" a="1"/>
  <c r="Y1921" i="26" s="1"/>
  <c r="U1921" i="26" s="1"/>
  <c r="X1921" i="26"/>
  <c r="V1921" i="26" a="1"/>
  <c r="V1921" i="26" s="1"/>
  <c r="T1921" i="26"/>
  <c r="R1921" i="26"/>
  <c r="Q1921" i="26"/>
  <c r="O1921" i="26"/>
  <c r="M1921" i="26"/>
  <c r="L1921" i="26"/>
  <c r="B1921" i="26"/>
  <c r="AG1920" i="26" a="1"/>
  <c r="AG1920" i="26" s="1"/>
  <c r="AF1920" i="26"/>
  <c r="AE1920" i="26"/>
  <c r="AE1920" i="26" a="1"/>
  <c r="AC1920" i="26" a="1"/>
  <c r="AC1920" i="26" s="1"/>
  <c r="S1920" i="26" s="1"/>
  <c r="AB1920" i="26"/>
  <c r="R1920" i="26" s="1"/>
  <c r="Z1920" i="26"/>
  <c r="X1920" i="26"/>
  <c r="M1920" i="26" s="1"/>
  <c r="V1920" i="26" a="1"/>
  <c r="V1920" i="26" s="1"/>
  <c r="T1920" i="26"/>
  <c r="Q1920" i="26"/>
  <c r="O1920" i="26"/>
  <c r="B1920" i="26"/>
  <c r="AG1919" i="26" a="1"/>
  <c r="AG1919" i="26" s="1"/>
  <c r="AF1919" i="26"/>
  <c r="AE1919" i="26" a="1"/>
  <c r="AE1919" i="26" s="1"/>
  <c r="AC1919" i="26"/>
  <c r="AC1919" i="26" a="1"/>
  <c r="AB1919" i="26"/>
  <c r="R1919" i="26" s="1"/>
  <c r="AA1919" i="26" a="1"/>
  <c r="AA1919" i="26" s="1"/>
  <c r="P1919" i="26" s="1"/>
  <c r="Y1919" i="26" a="1"/>
  <c r="Y1919" i="26" s="1"/>
  <c r="U1919" i="26" s="1"/>
  <c r="X1919" i="26"/>
  <c r="M1919" i="26" s="1"/>
  <c r="V1919" i="26"/>
  <c r="V1919" i="26" a="1"/>
  <c r="T1919" i="26"/>
  <c r="S1919" i="26"/>
  <c r="Q1919" i="26"/>
  <c r="O1919" i="26"/>
  <c r="L1919" i="26"/>
  <c r="B1919" i="26"/>
  <c r="AG1918" i="26"/>
  <c r="AG1918" i="26" a="1"/>
  <c r="AF1918" i="26"/>
  <c r="AE1918" i="26" a="1"/>
  <c r="AE1918" i="26" s="1"/>
  <c r="Z1918" i="26"/>
  <c r="AA1918" i="26" s="1" a="1"/>
  <c r="AA1918" i="26" s="1"/>
  <c r="P1918" i="26" s="1"/>
  <c r="Y1918" i="26" a="1"/>
  <c r="Y1918" i="26" s="1"/>
  <c r="U1918" i="26" s="1"/>
  <c r="X1918" i="26"/>
  <c r="V1918" i="26"/>
  <c r="V1918" i="26" a="1"/>
  <c r="T1918" i="26"/>
  <c r="Q1918" i="26"/>
  <c r="O1918" i="26"/>
  <c r="M1918" i="26"/>
  <c r="L1918" i="26"/>
  <c r="B1918" i="26"/>
  <c r="AG1917" i="26" a="1"/>
  <c r="AG1917" i="26" s="1"/>
  <c r="AF1917" i="26"/>
  <c r="AE1917" i="26" a="1"/>
  <c r="AE1917" i="26" s="1"/>
  <c r="AC1917" i="26" a="1"/>
  <c r="AC1917" i="26" s="1"/>
  <c r="S1917" i="26" s="1"/>
  <c r="AB1917" i="26"/>
  <c r="AA1917" i="26" a="1"/>
  <c r="AA1917" i="26" s="1"/>
  <c r="P1917" i="26" s="1"/>
  <c r="Y1917" i="26"/>
  <c r="U1917" i="26" s="1"/>
  <c r="Y1917" i="26" a="1"/>
  <c r="X1917" i="26"/>
  <c r="V1917" i="26" a="1"/>
  <c r="V1917" i="26" s="1"/>
  <c r="T1917" i="26"/>
  <c r="R1917" i="26"/>
  <c r="Q1917" i="26"/>
  <c r="O1917" i="26"/>
  <c r="M1917" i="26"/>
  <c r="L1917" i="26"/>
  <c r="B1917" i="26"/>
  <c r="AG1916" i="26" a="1"/>
  <c r="AG1916" i="26" s="1"/>
  <c r="AF1916" i="26"/>
  <c r="AE1916" i="26" a="1"/>
  <c r="AE1916" i="26" s="1"/>
  <c r="AB1916" i="26"/>
  <c r="AA1916" i="26" a="1"/>
  <c r="AA1916" i="26" s="1"/>
  <c r="P1916" i="26" s="1"/>
  <c r="Z1916" i="26"/>
  <c r="AC1916" i="26" s="1" a="1"/>
  <c r="AC1916" i="26" s="1"/>
  <c r="S1916" i="26" s="1"/>
  <c r="Y1916" i="26" a="1"/>
  <c r="Y1916" i="26" s="1"/>
  <c r="U1916" i="26" s="1"/>
  <c r="X1916" i="26"/>
  <c r="M1916" i="26" s="1"/>
  <c r="V1916" i="26" a="1"/>
  <c r="V1916" i="26" s="1"/>
  <c r="T1916" i="26"/>
  <c r="R1916" i="26"/>
  <c r="Q1916" i="26"/>
  <c r="O1916" i="26"/>
  <c r="L1916" i="26"/>
  <c r="B1916" i="26"/>
  <c r="AG1915" i="26" a="1"/>
  <c r="AG1915" i="26" s="1"/>
  <c r="AF1915" i="26"/>
  <c r="AE1915" i="26"/>
  <c r="AE1915" i="26" a="1"/>
  <c r="AC1915" i="26" a="1"/>
  <c r="AC1915" i="26" s="1"/>
  <c r="S1915" i="26" s="1"/>
  <c r="AB1915" i="26"/>
  <c r="AA1915" i="26" a="1"/>
  <c r="AA1915" i="26" s="1"/>
  <c r="P1915" i="26" s="1"/>
  <c r="Y1915" i="26" a="1"/>
  <c r="Y1915" i="26" s="1"/>
  <c r="U1915" i="26" s="1"/>
  <c r="X1915" i="26"/>
  <c r="V1915" i="26" a="1"/>
  <c r="V1915" i="26" s="1"/>
  <c r="T1915" i="26"/>
  <c r="R1915" i="26"/>
  <c r="Q1915" i="26"/>
  <c r="O1915" i="26"/>
  <c r="M1915" i="26"/>
  <c r="L1915" i="26"/>
  <c r="B1915" i="26"/>
  <c r="AG1914" i="26" a="1"/>
  <c r="AG1914" i="26" s="1"/>
  <c r="AF1914" i="26"/>
  <c r="AE1914" i="26" a="1"/>
  <c r="AE1914" i="26" s="1"/>
  <c r="Z1914" i="26"/>
  <c r="AB1914" i="26" s="1"/>
  <c r="R1914" i="26" s="1"/>
  <c r="X1914" i="26"/>
  <c r="M1914" i="26" s="1"/>
  <c r="V1914" i="26"/>
  <c r="V1914" i="26" a="1"/>
  <c r="T1914" i="26"/>
  <c r="Q1914" i="26"/>
  <c r="O1914" i="26"/>
  <c r="B1914" i="26"/>
  <c r="AG1913" i="26"/>
  <c r="AG1913" i="26" a="1"/>
  <c r="AF1913" i="26"/>
  <c r="AE1913" i="26" a="1"/>
  <c r="AE1913" i="26" s="1"/>
  <c r="AC1913" i="26" a="1"/>
  <c r="AC1913" i="26" s="1"/>
  <c r="S1913" i="26" s="1"/>
  <c r="AB1913" i="26"/>
  <c r="AA1913" i="26"/>
  <c r="AA1913" i="26" a="1"/>
  <c r="Y1913" i="26" a="1"/>
  <c r="Y1913" i="26" s="1"/>
  <c r="U1913" i="26" s="1"/>
  <c r="X1913" i="26"/>
  <c r="M1913" i="26" s="1"/>
  <c r="V1913" i="26" a="1"/>
  <c r="V1913" i="26" s="1"/>
  <c r="T1913" i="26"/>
  <c r="R1913" i="26"/>
  <c r="Q1913" i="26"/>
  <c r="P1913" i="26"/>
  <c r="O1913" i="26"/>
  <c r="L1913" i="26"/>
  <c r="B1913" i="26"/>
  <c r="AG1912" i="26" a="1"/>
  <c r="AG1912" i="26" s="1"/>
  <c r="AF1912" i="26"/>
  <c r="AE1912" i="26"/>
  <c r="AE1912" i="26" a="1"/>
  <c r="AB1912" i="26"/>
  <c r="Z1912" i="26"/>
  <c r="Y1912" i="26" s="1" a="1"/>
  <c r="Y1912" i="26" s="1"/>
  <c r="U1912" i="26" s="1"/>
  <c r="X1912" i="26"/>
  <c r="V1912" i="26" a="1"/>
  <c r="V1912" i="26" s="1"/>
  <c r="T1912" i="26"/>
  <c r="R1912" i="26"/>
  <c r="Q1912" i="26"/>
  <c r="O1912" i="26"/>
  <c r="M1912" i="26"/>
  <c r="B1912" i="26"/>
  <c r="AG1911" i="26" a="1"/>
  <c r="AG1911" i="26" s="1"/>
  <c r="AF1911" i="26"/>
  <c r="AE1911" i="26" a="1"/>
  <c r="AE1911" i="26" s="1"/>
  <c r="AC1911" i="26"/>
  <c r="AC1911" i="26" a="1"/>
  <c r="AB1911" i="26"/>
  <c r="R1911" i="26" s="1"/>
  <c r="AA1911" i="26" a="1"/>
  <c r="AA1911" i="26" s="1"/>
  <c r="P1911" i="26" s="1"/>
  <c r="Y1911" i="26" a="1"/>
  <c r="Y1911" i="26" s="1"/>
  <c r="U1911" i="26" s="1"/>
  <c r="X1911" i="26"/>
  <c r="M1911" i="26" s="1"/>
  <c r="V1911" i="26"/>
  <c r="V1911" i="26" a="1"/>
  <c r="T1911" i="26"/>
  <c r="S1911" i="26"/>
  <c r="Q1911" i="26"/>
  <c r="O1911" i="26"/>
  <c r="L1911" i="26"/>
  <c r="B1911" i="26"/>
  <c r="AG1910" i="26"/>
  <c r="AG1910" i="26" a="1"/>
  <c r="AF1910" i="26"/>
  <c r="AE1910" i="26" a="1"/>
  <c r="AE1910" i="26" s="1"/>
  <c r="Z1910" i="26"/>
  <c r="AA1910" i="26" s="1" a="1"/>
  <c r="AA1910" i="26" s="1"/>
  <c r="P1910" i="26" s="1"/>
  <c r="Y1910" i="26" a="1"/>
  <c r="Y1910" i="26" s="1"/>
  <c r="U1910" i="26" s="1"/>
  <c r="X1910" i="26"/>
  <c r="V1910" i="26"/>
  <c r="V1910" i="26" a="1"/>
  <c r="T1910" i="26"/>
  <c r="Q1910" i="26"/>
  <c r="O1910" i="26"/>
  <c r="M1910" i="26"/>
  <c r="L1910" i="26"/>
  <c r="B1910" i="26"/>
  <c r="AG1909" i="26" a="1"/>
  <c r="AG1909" i="26" s="1"/>
  <c r="AF1909" i="26"/>
  <c r="AE1909" i="26" a="1"/>
  <c r="AE1909" i="26" s="1"/>
  <c r="AC1909" i="26" a="1"/>
  <c r="AC1909" i="26" s="1"/>
  <c r="S1909" i="26" s="1"/>
  <c r="AB1909" i="26"/>
  <c r="AA1909" i="26" a="1"/>
  <c r="AA1909" i="26" s="1"/>
  <c r="P1909" i="26" s="1"/>
  <c r="Y1909" i="26"/>
  <c r="U1909" i="26" s="1"/>
  <c r="Y1909" i="26" a="1"/>
  <c r="X1909" i="26"/>
  <c r="V1909" i="26" a="1"/>
  <c r="V1909" i="26" s="1"/>
  <c r="T1909" i="26"/>
  <c r="R1909" i="26"/>
  <c r="Q1909" i="26"/>
  <c r="O1909" i="26"/>
  <c r="M1909" i="26"/>
  <c r="L1909" i="26"/>
  <c r="B1909" i="26"/>
  <c r="AG1908" i="26" a="1"/>
  <c r="AG1908" i="26" s="1"/>
  <c r="AF1908" i="26"/>
  <c r="AE1908" i="26" a="1"/>
  <c r="AE1908" i="26" s="1"/>
  <c r="AB1908" i="26"/>
  <c r="AA1908" i="26" a="1"/>
  <c r="AA1908" i="26" s="1"/>
  <c r="P1908" i="26" s="1"/>
  <c r="Z1908" i="26"/>
  <c r="AC1908" i="26" s="1" a="1"/>
  <c r="AC1908" i="26" s="1"/>
  <c r="S1908" i="26" s="1"/>
  <c r="Y1908" i="26" a="1"/>
  <c r="Y1908" i="26" s="1"/>
  <c r="U1908" i="26" s="1"/>
  <c r="X1908" i="26"/>
  <c r="M1908" i="26" s="1"/>
  <c r="V1908" i="26" a="1"/>
  <c r="V1908" i="26" s="1"/>
  <c r="T1908" i="26"/>
  <c r="R1908" i="26"/>
  <c r="Q1908" i="26"/>
  <c r="O1908" i="26"/>
  <c r="L1908" i="26"/>
  <c r="B1908" i="26"/>
  <c r="AG1907" i="26" a="1"/>
  <c r="AG1907" i="26" s="1"/>
  <c r="AF1907" i="26"/>
  <c r="AE1907" i="26"/>
  <c r="AE1907" i="26" a="1"/>
  <c r="AC1907" i="26" a="1"/>
  <c r="AC1907" i="26" s="1"/>
  <c r="S1907" i="26" s="1"/>
  <c r="AB1907" i="26"/>
  <c r="R1907" i="26" s="1"/>
  <c r="AA1907" i="26" a="1"/>
  <c r="AA1907" i="26" s="1"/>
  <c r="P1907" i="26" s="1"/>
  <c r="Y1907" i="26" a="1"/>
  <c r="Y1907" i="26" s="1"/>
  <c r="U1907" i="26" s="1"/>
  <c r="X1907" i="26"/>
  <c r="V1907" i="26" a="1"/>
  <c r="V1907" i="26" s="1"/>
  <c r="T1907" i="26"/>
  <c r="Q1907" i="26"/>
  <c r="O1907" i="26"/>
  <c r="M1907" i="26"/>
  <c r="L1907" i="26"/>
  <c r="B1907" i="26"/>
  <c r="AG1906" i="26" a="1"/>
  <c r="AG1906" i="26" s="1"/>
  <c r="AF1906" i="26"/>
  <c r="AE1906" i="26" a="1"/>
  <c r="AE1906" i="26" s="1"/>
  <c r="Z1906" i="26"/>
  <c r="AB1906" i="26" s="1"/>
  <c r="R1906" i="26" s="1"/>
  <c r="X1906" i="26"/>
  <c r="M1906" i="26" s="1"/>
  <c r="V1906" i="26"/>
  <c r="V1906" i="26" a="1"/>
  <c r="T1906" i="26"/>
  <c r="Q1906" i="26"/>
  <c r="O1906" i="26"/>
  <c r="B1906" i="26"/>
  <c r="AG1905" i="26"/>
  <c r="AG1905" i="26" a="1"/>
  <c r="AF1905" i="26"/>
  <c r="AE1905" i="26" a="1"/>
  <c r="AE1905" i="26" s="1"/>
  <c r="AC1905" i="26" a="1"/>
  <c r="AC1905" i="26" s="1"/>
  <c r="S1905" i="26" s="1"/>
  <c r="AB1905" i="26"/>
  <c r="AA1905" i="26"/>
  <c r="AA1905" i="26" a="1"/>
  <c r="Y1905" i="26" a="1"/>
  <c r="Y1905" i="26" s="1"/>
  <c r="U1905" i="26" s="1"/>
  <c r="X1905" i="26"/>
  <c r="M1905" i="26" s="1"/>
  <c r="V1905" i="26" a="1"/>
  <c r="V1905" i="26" s="1"/>
  <c r="T1905" i="26"/>
  <c r="R1905" i="26"/>
  <c r="Q1905" i="26"/>
  <c r="P1905" i="26"/>
  <c r="O1905" i="26"/>
  <c r="L1905" i="26"/>
  <c r="B1905" i="26"/>
  <c r="AG1904" i="26" a="1"/>
  <c r="AG1904" i="26" s="1"/>
  <c r="AF1904" i="26"/>
  <c r="AE1904" i="26"/>
  <c r="AE1904" i="26" a="1"/>
  <c r="AB1904" i="26"/>
  <c r="AA1904" i="26" a="1"/>
  <c r="AA1904" i="26" s="1"/>
  <c r="P1904" i="26" s="1"/>
  <c r="Z1904" i="26"/>
  <c r="Y1904" i="26" s="1" a="1"/>
  <c r="Y1904" i="26" s="1"/>
  <c r="U1904" i="26" s="1"/>
  <c r="X1904" i="26"/>
  <c r="V1904" i="26" a="1"/>
  <c r="V1904" i="26" s="1"/>
  <c r="T1904" i="26"/>
  <c r="R1904" i="26"/>
  <c r="Q1904" i="26"/>
  <c r="O1904" i="26"/>
  <c r="M1904" i="26"/>
  <c r="B1904" i="26"/>
  <c r="AG1903" i="26" a="1"/>
  <c r="AG1903" i="26" s="1"/>
  <c r="AF1903" i="26"/>
  <c r="AE1903" i="26" a="1"/>
  <c r="AE1903" i="26" s="1"/>
  <c r="AC1903" i="26"/>
  <c r="AC1903" i="26" a="1"/>
  <c r="AB1903" i="26"/>
  <c r="R1903" i="26" s="1"/>
  <c r="AA1903" i="26" a="1"/>
  <c r="AA1903" i="26" s="1"/>
  <c r="P1903" i="26" s="1"/>
  <c r="Y1903" i="26" a="1"/>
  <c r="Y1903" i="26" s="1"/>
  <c r="U1903" i="26" s="1"/>
  <c r="X1903" i="26"/>
  <c r="M1903" i="26" s="1"/>
  <c r="V1903" i="26"/>
  <c r="V1903" i="26" a="1"/>
  <c r="T1903" i="26"/>
  <c r="S1903" i="26"/>
  <c r="Q1903" i="26"/>
  <c r="O1903" i="26"/>
  <c r="L1903" i="26"/>
  <c r="B1903" i="26"/>
  <c r="AG1902" i="26"/>
  <c r="AG1902" i="26" a="1"/>
  <c r="AF1902" i="26"/>
  <c r="AE1902" i="26" a="1"/>
  <c r="AE1902" i="26" s="1"/>
  <c r="Z1902" i="26"/>
  <c r="AA1902" i="26" s="1" a="1"/>
  <c r="AA1902" i="26" s="1"/>
  <c r="P1902" i="26" s="1"/>
  <c r="Y1902" i="26" a="1"/>
  <c r="Y1902" i="26" s="1"/>
  <c r="U1902" i="26" s="1"/>
  <c r="X1902" i="26"/>
  <c r="V1902" i="26"/>
  <c r="V1902" i="26" a="1"/>
  <c r="T1902" i="26"/>
  <c r="Q1902" i="26"/>
  <c r="O1902" i="26"/>
  <c r="M1902" i="26"/>
  <c r="L1902" i="26"/>
  <c r="B1902" i="26"/>
  <c r="AG1901" i="26" a="1"/>
  <c r="AG1901" i="26" s="1"/>
  <c r="AF1901" i="26"/>
  <c r="AE1901" i="26" a="1"/>
  <c r="AE1901" i="26" s="1"/>
  <c r="AC1901" i="26" a="1"/>
  <c r="AC1901" i="26" s="1"/>
  <c r="S1901" i="26" s="1"/>
  <c r="AB1901" i="26"/>
  <c r="AA1901" i="26" a="1"/>
  <c r="AA1901" i="26" s="1"/>
  <c r="P1901" i="26" s="1"/>
  <c r="Y1901" i="26"/>
  <c r="U1901" i="26" s="1"/>
  <c r="Y1901" i="26" a="1"/>
  <c r="X1901" i="26"/>
  <c r="V1901" i="26" a="1"/>
  <c r="V1901" i="26" s="1"/>
  <c r="T1901" i="26"/>
  <c r="R1901" i="26"/>
  <c r="Q1901" i="26"/>
  <c r="O1901" i="26"/>
  <c r="M1901" i="26"/>
  <c r="L1901" i="26"/>
  <c r="B1901" i="26"/>
  <c r="AG1900" i="26" a="1"/>
  <c r="AG1900" i="26" s="1"/>
  <c r="AF1900" i="26"/>
  <c r="AE1900" i="26" a="1"/>
  <c r="AE1900" i="26" s="1"/>
  <c r="AB1900" i="26"/>
  <c r="AA1900" i="26" a="1"/>
  <c r="AA1900" i="26" s="1"/>
  <c r="P1900" i="26" s="1"/>
  <c r="Z1900" i="26"/>
  <c r="AC1900" i="26" s="1" a="1"/>
  <c r="AC1900" i="26" s="1"/>
  <c r="S1900" i="26" s="1"/>
  <c r="Y1900" i="26" a="1"/>
  <c r="Y1900" i="26" s="1"/>
  <c r="U1900" i="26" s="1"/>
  <c r="X1900" i="26"/>
  <c r="M1900" i="26" s="1"/>
  <c r="V1900" i="26" a="1"/>
  <c r="V1900" i="26" s="1"/>
  <c r="T1900" i="26"/>
  <c r="R1900" i="26"/>
  <c r="Q1900" i="26"/>
  <c r="O1900" i="26"/>
  <c r="L1900" i="26"/>
  <c r="B1900" i="26"/>
  <c r="AG1899" i="26" a="1"/>
  <c r="AG1899" i="26" s="1"/>
  <c r="AF1899" i="26"/>
  <c r="AE1899" i="26"/>
  <c r="AE1899" i="26" a="1"/>
  <c r="AC1899" i="26" a="1"/>
  <c r="AC1899" i="26" s="1"/>
  <c r="S1899" i="26" s="1"/>
  <c r="AB1899" i="26"/>
  <c r="R1899" i="26" s="1"/>
  <c r="AA1899" i="26" a="1"/>
  <c r="AA1899" i="26" s="1"/>
  <c r="P1899" i="26" s="1"/>
  <c r="Y1899" i="26" a="1"/>
  <c r="Y1899" i="26" s="1"/>
  <c r="U1899" i="26" s="1"/>
  <c r="X1899" i="26"/>
  <c r="V1899" i="26" a="1"/>
  <c r="V1899" i="26" s="1"/>
  <c r="T1899" i="26"/>
  <c r="Q1899" i="26"/>
  <c r="O1899" i="26"/>
  <c r="M1899" i="26"/>
  <c r="L1899" i="26"/>
  <c r="B1899" i="26"/>
  <c r="AG1898" i="26" a="1"/>
  <c r="AG1898" i="26" s="1"/>
  <c r="AF1898" i="26"/>
  <c r="AE1898" i="26" a="1"/>
  <c r="AE1898" i="26" s="1"/>
  <c r="Z1898" i="26"/>
  <c r="AB1898" i="26" s="1"/>
  <c r="R1898" i="26" s="1"/>
  <c r="X1898" i="26"/>
  <c r="M1898" i="26" s="1"/>
  <c r="V1898" i="26"/>
  <c r="V1898" i="26" a="1"/>
  <c r="T1898" i="26"/>
  <c r="Q1898" i="26"/>
  <c r="O1898" i="26"/>
  <c r="B1898" i="26"/>
  <c r="AG1897" i="26"/>
  <c r="AG1897" i="26" a="1"/>
  <c r="AF1897" i="26"/>
  <c r="AE1897" i="26" a="1"/>
  <c r="AE1897" i="26" s="1"/>
  <c r="AC1897" i="26" a="1"/>
  <c r="AC1897" i="26" s="1"/>
  <c r="S1897" i="26" s="1"/>
  <c r="AB1897" i="26"/>
  <c r="AA1897" i="26"/>
  <c r="AA1897" i="26" a="1"/>
  <c r="Y1897" i="26" a="1"/>
  <c r="Y1897" i="26" s="1"/>
  <c r="U1897" i="26" s="1"/>
  <c r="X1897" i="26"/>
  <c r="M1897" i="26" s="1"/>
  <c r="V1897" i="26" a="1"/>
  <c r="V1897" i="26" s="1"/>
  <c r="T1897" i="26"/>
  <c r="R1897" i="26"/>
  <c r="Q1897" i="26"/>
  <c r="P1897" i="26"/>
  <c r="O1897" i="26"/>
  <c r="L1897" i="26"/>
  <c r="B1897" i="26"/>
  <c r="AG1896" i="26" a="1"/>
  <c r="AG1896" i="26" s="1"/>
  <c r="AF1896" i="26"/>
  <c r="AE1896" i="26"/>
  <c r="AE1896" i="26" a="1"/>
  <c r="AB1896" i="26"/>
  <c r="AA1896" i="26" a="1"/>
  <c r="AA1896" i="26" s="1"/>
  <c r="P1896" i="26" s="1"/>
  <c r="Z1896" i="26"/>
  <c r="Y1896" i="26" s="1" a="1"/>
  <c r="Y1896" i="26" s="1"/>
  <c r="U1896" i="26" s="1"/>
  <c r="X1896" i="26"/>
  <c r="V1896" i="26" a="1"/>
  <c r="V1896" i="26" s="1"/>
  <c r="T1896" i="26"/>
  <c r="R1896" i="26"/>
  <c r="Q1896" i="26"/>
  <c r="O1896" i="26"/>
  <c r="M1896" i="26"/>
  <c r="B1896" i="26"/>
  <c r="AG1895" i="26" a="1"/>
  <c r="AG1895" i="26" s="1"/>
  <c r="AF1895" i="26"/>
  <c r="AE1895" i="26" a="1"/>
  <c r="AE1895" i="26" s="1"/>
  <c r="AC1895" i="26"/>
  <c r="AC1895" i="26" a="1"/>
  <c r="AB1895" i="26"/>
  <c r="R1895" i="26" s="1"/>
  <c r="AA1895" i="26" a="1"/>
  <c r="AA1895" i="26" s="1"/>
  <c r="P1895" i="26" s="1"/>
  <c r="Y1895" i="26" a="1"/>
  <c r="Y1895" i="26" s="1"/>
  <c r="U1895" i="26" s="1"/>
  <c r="X1895" i="26"/>
  <c r="M1895" i="26" s="1"/>
  <c r="V1895" i="26"/>
  <c r="V1895" i="26" a="1"/>
  <c r="T1895" i="26"/>
  <c r="S1895" i="26"/>
  <c r="Q1895" i="26"/>
  <c r="O1895" i="26"/>
  <c r="L1895" i="26"/>
  <c r="B1895" i="26"/>
  <c r="AG1894" i="26"/>
  <c r="AG1894" i="26" a="1"/>
  <c r="AF1894" i="26"/>
  <c r="AE1894" i="26" a="1"/>
  <c r="AE1894" i="26" s="1"/>
  <c r="Z1894" i="26"/>
  <c r="AA1894" i="26" s="1" a="1"/>
  <c r="AA1894" i="26" s="1"/>
  <c r="P1894" i="26" s="1"/>
  <c r="Y1894" i="26" a="1"/>
  <c r="Y1894" i="26" s="1"/>
  <c r="U1894" i="26" s="1"/>
  <c r="X1894" i="26"/>
  <c r="V1894" i="26"/>
  <c r="V1894" i="26" a="1"/>
  <c r="T1894" i="26"/>
  <c r="Q1894" i="26"/>
  <c r="O1894" i="26"/>
  <c r="M1894" i="26"/>
  <c r="L1894" i="26"/>
  <c r="B1894" i="26"/>
  <c r="AG1893" i="26" a="1"/>
  <c r="AG1893" i="26" s="1"/>
  <c r="AF1893" i="26"/>
  <c r="AE1893" i="26" a="1"/>
  <c r="AE1893" i="26" s="1"/>
  <c r="AC1893" i="26" a="1"/>
  <c r="AC1893" i="26" s="1"/>
  <c r="S1893" i="26" s="1"/>
  <c r="AB1893" i="26"/>
  <c r="AA1893" i="26" a="1"/>
  <c r="AA1893" i="26" s="1"/>
  <c r="P1893" i="26" s="1"/>
  <c r="Y1893" i="26"/>
  <c r="U1893" i="26" s="1"/>
  <c r="Y1893" i="26" a="1"/>
  <c r="X1893" i="26"/>
  <c r="V1893" i="26" a="1"/>
  <c r="V1893" i="26" s="1"/>
  <c r="T1893" i="26"/>
  <c r="R1893" i="26"/>
  <c r="Q1893" i="26"/>
  <c r="O1893" i="26"/>
  <c r="M1893" i="26"/>
  <c r="L1893" i="26"/>
  <c r="B1893" i="26"/>
  <c r="AG1892" i="26" a="1"/>
  <c r="AG1892" i="26" s="1"/>
  <c r="AF1892" i="26"/>
  <c r="AE1892" i="26" a="1"/>
  <c r="AE1892" i="26" s="1"/>
  <c r="AB1892" i="26"/>
  <c r="AA1892" i="26" a="1"/>
  <c r="AA1892" i="26" s="1"/>
  <c r="P1892" i="26" s="1"/>
  <c r="Z1892" i="26"/>
  <c r="AC1892" i="26" s="1" a="1"/>
  <c r="AC1892" i="26" s="1"/>
  <c r="S1892" i="26" s="1"/>
  <c r="Y1892" i="26" a="1"/>
  <c r="Y1892" i="26" s="1"/>
  <c r="U1892" i="26" s="1"/>
  <c r="X1892" i="26"/>
  <c r="M1892" i="26" s="1"/>
  <c r="V1892" i="26" a="1"/>
  <c r="V1892" i="26" s="1"/>
  <c r="T1892" i="26"/>
  <c r="R1892" i="26"/>
  <c r="Q1892" i="26"/>
  <c r="O1892" i="26"/>
  <c r="L1892" i="26"/>
  <c r="B1892" i="26"/>
  <c r="AG1891" i="26" a="1"/>
  <c r="AG1891" i="26" s="1"/>
  <c r="AF1891" i="26"/>
  <c r="AE1891" i="26"/>
  <c r="AE1891" i="26" a="1"/>
  <c r="AC1891" i="26" a="1"/>
  <c r="AC1891" i="26" s="1"/>
  <c r="S1891" i="26" s="1"/>
  <c r="AB1891" i="26"/>
  <c r="R1891" i="26" s="1"/>
  <c r="AA1891" i="26" a="1"/>
  <c r="AA1891" i="26" s="1"/>
  <c r="P1891" i="26" s="1"/>
  <c r="Y1891" i="26" a="1"/>
  <c r="Y1891" i="26" s="1"/>
  <c r="U1891" i="26" s="1"/>
  <c r="X1891" i="26"/>
  <c r="V1891" i="26" a="1"/>
  <c r="V1891" i="26" s="1"/>
  <c r="T1891" i="26"/>
  <c r="Q1891" i="26"/>
  <c r="O1891" i="26"/>
  <c r="M1891" i="26"/>
  <c r="L1891" i="26"/>
  <c r="B1891" i="26"/>
  <c r="AG1890" i="26" a="1"/>
  <c r="AG1890" i="26" s="1"/>
  <c r="AF1890" i="26"/>
  <c r="AE1890" i="26" a="1"/>
  <c r="AE1890" i="26" s="1"/>
  <c r="Z1890" i="26"/>
  <c r="AB1890" i="26" s="1"/>
  <c r="R1890" i="26" s="1"/>
  <c r="X1890" i="26"/>
  <c r="M1890" i="26" s="1"/>
  <c r="V1890" i="26"/>
  <c r="V1890" i="26" a="1"/>
  <c r="T1890" i="26"/>
  <c r="Q1890" i="26"/>
  <c r="O1890" i="26"/>
  <c r="B1890" i="26"/>
  <c r="AG1889" i="26"/>
  <c r="AG1889" i="26" a="1"/>
  <c r="AF1889" i="26"/>
  <c r="AE1889" i="26" a="1"/>
  <c r="AE1889" i="26" s="1"/>
  <c r="AC1889" i="26" a="1"/>
  <c r="AC1889" i="26" s="1"/>
  <c r="S1889" i="26" s="1"/>
  <c r="AB1889" i="26"/>
  <c r="AA1889" i="26"/>
  <c r="AA1889" i="26" a="1"/>
  <c r="Y1889" i="26" a="1"/>
  <c r="Y1889" i="26" s="1"/>
  <c r="U1889" i="26" s="1"/>
  <c r="X1889" i="26"/>
  <c r="M1889" i="26" s="1"/>
  <c r="V1889" i="26" a="1"/>
  <c r="V1889" i="26" s="1"/>
  <c r="T1889" i="26"/>
  <c r="R1889" i="26"/>
  <c r="Q1889" i="26"/>
  <c r="P1889" i="26"/>
  <c r="O1889" i="26"/>
  <c r="L1889" i="26"/>
  <c r="B1889" i="26"/>
  <c r="AG1888" i="26" a="1"/>
  <c r="AG1888" i="26" s="1"/>
  <c r="AF1888" i="26"/>
  <c r="AE1888" i="26"/>
  <c r="AE1888" i="26" a="1"/>
  <c r="AB1888" i="26"/>
  <c r="AA1888" i="26" a="1"/>
  <c r="AA1888" i="26" s="1"/>
  <c r="P1888" i="26" s="1"/>
  <c r="Z1888" i="26"/>
  <c r="Y1888" i="26" s="1" a="1"/>
  <c r="Y1888" i="26" s="1"/>
  <c r="U1888" i="26" s="1"/>
  <c r="X1888" i="26"/>
  <c r="V1888" i="26" a="1"/>
  <c r="V1888" i="26" s="1"/>
  <c r="T1888" i="26"/>
  <c r="R1888" i="26"/>
  <c r="Q1888" i="26"/>
  <c r="O1888" i="26"/>
  <c r="M1888" i="26"/>
  <c r="B1888" i="26"/>
  <c r="AG1887" i="26" a="1"/>
  <c r="AG1887" i="26" s="1"/>
  <c r="AF1887" i="26"/>
  <c r="AE1887" i="26" a="1"/>
  <c r="AE1887" i="26" s="1"/>
  <c r="AC1887" i="26"/>
  <c r="AC1887" i="26" a="1"/>
  <c r="AB1887" i="26"/>
  <c r="R1887" i="26" s="1"/>
  <c r="AA1887" i="26" a="1"/>
  <c r="AA1887" i="26" s="1"/>
  <c r="P1887" i="26" s="1"/>
  <c r="Y1887" i="26" a="1"/>
  <c r="Y1887" i="26" s="1"/>
  <c r="U1887" i="26" s="1"/>
  <c r="X1887" i="26"/>
  <c r="M1887" i="26" s="1"/>
  <c r="V1887" i="26"/>
  <c r="V1887" i="26" a="1"/>
  <c r="T1887" i="26"/>
  <c r="S1887" i="26"/>
  <c r="Q1887" i="26"/>
  <c r="O1887" i="26"/>
  <c r="L1887" i="26"/>
  <c r="B1887" i="26"/>
  <c r="AG1886" i="26"/>
  <c r="AG1886" i="26" a="1"/>
  <c r="AF1886" i="26"/>
  <c r="AE1886" i="26" a="1"/>
  <c r="AE1886" i="26" s="1"/>
  <c r="Z1886" i="26"/>
  <c r="AA1886" i="26" s="1" a="1"/>
  <c r="AA1886" i="26" s="1"/>
  <c r="P1886" i="26" s="1"/>
  <c r="Y1886" i="26" a="1"/>
  <c r="Y1886" i="26" s="1"/>
  <c r="U1886" i="26" s="1"/>
  <c r="X1886" i="26"/>
  <c r="V1886" i="26"/>
  <c r="V1886" i="26" a="1"/>
  <c r="T1886" i="26"/>
  <c r="Q1886" i="26"/>
  <c r="O1886" i="26"/>
  <c r="M1886" i="26"/>
  <c r="L1886" i="26"/>
  <c r="B1886" i="26"/>
  <c r="AG1885" i="26" a="1"/>
  <c r="AG1885" i="26" s="1"/>
  <c r="AF1885" i="26"/>
  <c r="AE1885" i="26" a="1"/>
  <c r="AE1885" i="26" s="1"/>
  <c r="AC1885" i="26" a="1"/>
  <c r="AC1885" i="26" s="1"/>
  <c r="S1885" i="26" s="1"/>
  <c r="AB1885" i="26"/>
  <c r="AA1885" i="26" a="1"/>
  <c r="AA1885" i="26" s="1"/>
  <c r="P1885" i="26" s="1"/>
  <c r="Y1885" i="26"/>
  <c r="U1885" i="26" s="1"/>
  <c r="Y1885" i="26" a="1"/>
  <c r="X1885" i="26"/>
  <c r="V1885" i="26" a="1"/>
  <c r="V1885" i="26" s="1"/>
  <c r="T1885" i="26"/>
  <c r="R1885" i="26"/>
  <c r="Q1885" i="26"/>
  <c r="O1885" i="26"/>
  <c r="M1885" i="26"/>
  <c r="L1885" i="26"/>
  <c r="B1885" i="26"/>
  <c r="AG1884" i="26" a="1"/>
  <c r="AG1884" i="26" s="1"/>
  <c r="AF1884" i="26"/>
  <c r="AE1884" i="26" a="1"/>
  <c r="AE1884" i="26" s="1"/>
  <c r="AB1884" i="26"/>
  <c r="AA1884" i="26" a="1"/>
  <c r="AA1884" i="26" s="1"/>
  <c r="P1884" i="26" s="1"/>
  <c r="Z1884" i="26"/>
  <c r="AC1884" i="26" s="1" a="1"/>
  <c r="AC1884" i="26" s="1"/>
  <c r="S1884" i="26" s="1"/>
  <c r="Y1884" i="26" a="1"/>
  <c r="Y1884" i="26" s="1"/>
  <c r="U1884" i="26" s="1"/>
  <c r="X1884" i="26"/>
  <c r="M1884" i="26" s="1"/>
  <c r="V1884" i="26" a="1"/>
  <c r="V1884" i="26" s="1"/>
  <c r="T1884" i="26"/>
  <c r="R1884" i="26"/>
  <c r="Q1884" i="26"/>
  <c r="O1884" i="26"/>
  <c r="L1884" i="26"/>
  <c r="B1884" i="26"/>
  <c r="AG1883" i="26" a="1"/>
  <c r="AG1883" i="26" s="1"/>
  <c r="AF1883" i="26"/>
  <c r="AE1883" i="26"/>
  <c r="AE1883" i="26" a="1"/>
  <c r="AC1883" i="26" a="1"/>
  <c r="AC1883" i="26" s="1"/>
  <c r="S1883" i="26" s="1"/>
  <c r="AB1883" i="26"/>
  <c r="R1883" i="26" s="1"/>
  <c r="AA1883" i="26" a="1"/>
  <c r="AA1883" i="26" s="1"/>
  <c r="P1883" i="26" s="1"/>
  <c r="Y1883" i="26" a="1"/>
  <c r="Y1883" i="26" s="1"/>
  <c r="U1883" i="26" s="1"/>
  <c r="X1883" i="26"/>
  <c r="V1883" i="26" a="1"/>
  <c r="V1883" i="26" s="1"/>
  <c r="T1883" i="26"/>
  <c r="Q1883" i="26"/>
  <c r="O1883" i="26"/>
  <c r="M1883" i="26"/>
  <c r="L1883" i="26"/>
  <c r="B1883" i="26"/>
  <c r="AG1882" i="26" a="1"/>
  <c r="AG1882" i="26" s="1"/>
  <c r="AF1882" i="26"/>
  <c r="AE1882" i="26" a="1"/>
  <c r="AE1882" i="26" s="1"/>
  <c r="Z1882" i="26"/>
  <c r="AB1882" i="26" s="1"/>
  <c r="R1882" i="26" s="1"/>
  <c r="X1882" i="26"/>
  <c r="M1882" i="26" s="1"/>
  <c r="V1882" i="26"/>
  <c r="V1882" i="26" a="1"/>
  <c r="T1882" i="26"/>
  <c r="Q1882" i="26"/>
  <c r="O1882" i="26"/>
  <c r="B1882" i="26"/>
  <c r="AG1881" i="26"/>
  <c r="AG1881" i="26" a="1"/>
  <c r="AF1881" i="26"/>
  <c r="AE1881" i="26" a="1"/>
  <c r="AE1881" i="26" s="1"/>
  <c r="AC1881" i="26" a="1"/>
  <c r="AC1881" i="26" s="1"/>
  <c r="S1881" i="26" s="1"/>
  <c r="AB1881" i="26"/>
  <c r="AA1881" i="26"/>
  <c r="AA1881" i="26" a="1"/>
  <c r="Y1881" i="26" a="1"/>
  <c r="Y1881" i="26" s="1"/>
  <c r="U1881" i="26" s="1"/>
  <c r="X1881" i="26"/>
  <c r="M1881" i="26" s="1"/>
  <c r="V1881" i="26" a="1"/>
  <c r="V1881" i="26" s="1"/>
  <c r="T1881" i="26"/>
  <c r="R1881" i="26"/>
  <c r="Q1881" i="26"/>
  <c r="P1881" i="26"/>
  <c r="O1881" i="26"/>
  <c r="L1881" i="26"/>
  <c r="B1881" i="26"/>
  <c r="AG1880" i="26" a="1"/>
  <c r="AG1880" i="26" s="1"/>
  <c r="AF1880" i="26"/>
  <c r="AE1880" i="26"/>
  <c r="AE1880" i="26" a="1"/>
  <c r="AB1880" i="26"/>
  <c r="AA1880" i="26" a="1"/>
  <c r="AA1880" i="26" s="1"/>
  <c r="P1880" i="26" s="1"/>
  <c r="Z1880" i="26"/>
  <c r="Y1880" i="26" s="1" a="1"/>
  <c r="Y1880" i="26" s="1"/>
  <c r="U1880" i="26" s="1"/>
  <c r="X1880" i="26"/>
  <c r="V1880" i="26" a="1"/>
  <c r="V1880" i="26" s="1"/>
  <c r="T1880" i="26"/>
  <c r="R1880" i="26"/>
  <c r="Q1880" i="26"/>
  <c r="O1880" i="26"/>
  <c r="M1880" i="26"/>
  <c r="B1880" i="26"/>
  <c r="AG1879" i="26" a="1"/>
  <c r="AG1879" i="26" s="1"/>
  <c r="AF1879" i="26"/>
  <c r="AE1879" i="26" a="1"/>
  <c r="AE1879" i="26" s="1"/>
  <c r="AC1879" i="26"/>
  <c r="AC1879" i="26" a="1"/>
  <c r="AB1879" i="26"/>
  <c r="R1879" i="26" s="1"/>
  <c r="AA1879" i="26" a="1"/>
  <c r="AA1879" i="26" s="1"/>
  <c r="P1879" i="26" s="1"/>
  <c r="Y1879" i="26" a="1"/>
  <c r="Y1879" i="26" s="1"/>
  <c r="U1879" i="26" s="1"/>
  <c r="X1879" i="26"/>
  <c r="M1879" i="26" s="1"/>
  <c r="V1879" i="26"/>
  <c r="V1879" i="26" a="1"/>
  <c r="T1879" i="26"/>
  <c r="S1879" i="26"/>
  <c r="Q1879" i="26"/>
  <c r="O1879" i="26"/>
  <c r="L1879" i="26"/>
  <c r="B1879" i="26"/>
  <c r="AG1878" i="26"/>
  <c r="AG1878" i="26" a="1"/>
  <c r="AF1878" i="26"/>
  <c r="AE1878" i="26" a="1"/>
  <c r="AE1878" i="26" s="1"/>
  <c r="Z1878" i="26"/>
  <c r="AA1878" i="26" s="1" a="1"/>
  <c r="AA1878" i="26" s="1"/>
  <c r="P1878" i="26" s="1"/>
  <c r="Y1878" i="26" a="1"/>
  <c r="Y1878" i="26" s="1"/>
  <c r="X1878" i="26"/>
  <c r="V1878" i="26"/>
  <c r="V1878" i="26" a="1"/>
  <c r="U1878" i="26"/>
  <c r="T1878" i="26"/>
  <c r="Q1878" i="26"/>
  <c r="O1878" i="26"/>
  <c r="M1878" i="26"/>
  <c r="L1878" i="26"/>
  <c r="B1878" i="26"/>
  <c r="AG1877" i="26" a="1"/>
  <c r="AG1877" i="26" s="1"/>
  <c r="AF1877" i="26"/>
  <c r="AE1877" i="26" a="1"/>
  <c r="AE1877" i="26" s="1"/>
  <c r="AC1877" i="26" a="1"/>
  <c r="AC1877" i="26" s="1"/>
  <c r="S1877" i="26" s="1"/>
  <c r="AB1877" i="26"/>
  <c r="AA1877" i="26" a="1"/>
  <c r="AA1877" i="26" s="1"/>
  <c r="P1877" i="26" s="1"/>
  <c r="Y1877" i="26"/>
  <c r="U1877" i="26" s="1"/>
  <c r="Y1877" i="26" a="1"/>
  <c r="X1877" i="26"/>
  <c r="V1877" i="26" a="1"/>
  <c r="V1877" i="26" s="1"/>
  <c r="T1877" i="26"/>
  <c r="R1877" i="26"/>
  <c r="Q1877" i="26"/>
  <c r="O1877" i="26"/>
  <c r="M1877" i="26"/>
  <c r="L1877" i="26"/>
  <c r="B1877" i="26"/>
  <c r="AG1876" i="26" a="1"/>
  <c r="AG1876" i="26" s="1"/>
  <c r="AF1876" i="26"/>
  <c r="AE1876" i="26" a="1"/>
  <c r="AE1876" i="26" s="1"/>
  <c r="AB1876" i="26"/>
  <c r="AA1876" i="26" a="1"/>
  <c r="AA1876" i="26" s="1"/>
  <c r="P1876" i="26" s="1"/>
  <c r="Z1876" i="26"/>
  <c r="AC1876" i="26" s="1" a="1"/>
  <c r="AC1876" i="26" s="1"/>
  <c r="S1876" i="26" s="1"/>
  <c r="Y1876" i="26" a="1"/>
  <c r="Y1876" i="26" s="1"/>
  <c r="U1876" i="26" s="1"/>
  <c r="X1876" i="26"/>
  <c r="V1876" i="26" a="1"/>
  <c r="V1876" i="26" s="1"/>
  <c r="T1876" i="26"/>
  <c r="R1876" i="26"/>
  <c r="Q1876" i="26"/>
  <c r="O1876" i="26"/>
  <c r="M1876" i="26"/>
  <c r="L1876" i="26"/>
  <c r="B1876" i="26"/>
  <c r="AG1875" i="26" a="1"/>
  <c r="AG1875" i="26" s="1"/>
  <c r="AF1875" i="26"/>
  <c r="AE1875" i="26"/>
  <c r="AE1875" i="26" a="1"/>
  <c r="AC1875" i="26"/>
  <c r="S1875" i="26" s="1"/>
  <c r="AC1875" i="26" a="1"/>
  <c r="AB1875" i="26"/>
  <c r="AA1875" i="26" a="1"/>
  <c r="AA1875" i="26" s="1"/>
  <c r="P1875" i="26" s="1"/>
  <c r="Y1875" i="26"/>
  <c r="U1875" i="26" s="1"/>
  <c r="Y1875" i="26" a="1"/>
  <c r="X1875" i="26"/>
  <c r="V1875" i="26" a="1"/>
  <c r="V1875" i="26" s="1"/>
  <c r="T1875" i="26"/>
  <c r="R1875" i="26"/>
  <c r="Q1875" i="26"/>
  <c r="O1875" i="26"/>
  <c r="M1875" i="26"/>
  <c r="L1875" i="26"/>
  <c r="B1875" i="26"/>
  <c r="AG1874" i="26" a="1"/>
  <c r="AG1874" i="26" s="1"/>
  <c r="AF1874" i="26"/>
  <c r="AE1874" i="26" a="1"/>
  <c r="AE1874" i="26" s="1"/>
  <c r="AC1874" i="26" a="1"/>
  <c r="AC1874" i="26" s="1"/>
  <c r="S1874" i="26" s="1"/>
  <c r="Z1874" i="26"/>
  <c r="AB1874" i="26" s="1"/>
  <c r="R1874" i="26" s="1"/>
  <c r="Y1874" i="26" a="1"/>
  <c r="Y1874" i="26" s="1"/>
  <c r="X1874" i="26"/>
  <c r="M1874" i="26" s="1"/>
  <c r="V1874" i="26"/>
  <c r="V1874" i="26" a="1"/>
  <c r="U1874" i="26"/>
  <c r="T1874" i="26"/>
  <c r="Q1874" i="26"/>
  <c r="O1874" i="26"/>
  <c r="B1874" i="26"/>
  <c r="AG1873" i="26"/>
  <c r="AG1873" i="26" a="1"/>
  <c r="AF1873" i="26"/>
  <c r="AE1873" i="26" a="1"/>
  <c r="AE1873" i="26" s="1"/>
  <c r="AC1873" i="26" a="1"/>
  <c r="AC1873" i="26" s="1"/>
  <c r="S1873" i="26" s="1"/>
  <c r="AB1873" i="26"/>
  <c r="AA1873" i="26"/>
  <c r="AA1873" i="26" a="1"/>
  <c r="Y1873" i="26"/>
  <c r="Y1873" i="26" a="1"/>
  <c r="X1873" i="26"/>
  <c r="V1873" i="26" a="1"/>
  <c r="V1873" i="26" s="1"/>
  <c r="U1873" i="26"/>
  <c r="T1873" i="26"/>
  <c r="R1873" i="26"/>
  <c r="Q1873" i="26"/>
  <c r="P1873" i="26"/>
  <c r="O1873" i="26"/>
  <c r="M1873" i="26"/>
  <c r="L1873" i="26"/>
  <c r="B1873" i="26"/>
  <c r="AG1872" i="26" a="1"/>
  <c r="AG1872" i="26" s="1"/>
  <c r="AF1872" i="26"/>
  <c r="AE1872" i="26"/>
  <c r="AE1872" i="26" a="1"/>
  <c r="AC1872" i="26" a="1"/>
  <c r="AC1872" i="26" s="1"/>
  <c r="S1872" i="26" s="1"/>
  <c r="AB1872" i="26"/>
  <c r="AA1872" i="26" a="1"/>
  <c r="AA1872" i="26" s="1"/>
  <c r="P1872" i="26" s="1"/>
  <c r="Z1872" i="26"/>
  <c r="Y1872" i="26" s="1" a="1"/>
  <c r="Y1872" i="26"/>
  <c r="U1872" i="26" s="1"/>
  <c r="X1872" i="26"/>
  <c r="V1872" i="26"/>
  <c r="V1872" i="26" a="1"/>
  <c r="T1872" i="26"/>
  <c r="R1872" i="26"/>
  <c r="Q1872" i="26"/>
  <c r="O1872" i="26"/>
  <c r="M1872" i="26"/>
  <c r="L1872" i="26"/>
  <c r="B1872" i="26"/>
  <c r="AG1871" i="26" a="1"/>
  <c r="AG1871" i="26" s="1"/>
  <c r="AF1871" i="26"/>
  <c r="AE1871" i="26" a="1"/>
  <c r="AE1871" i="26" s="1"/>
  <c r="AC1871" i="26"/>
  <c r="AC1871" i="26" a="1"/>
  <c r="AB1871" i="26"/>
  <c r="AA1871" i="26" a="1"/>
  <c r="AA1871" i="26" s="1"/>
  <c r="P1871" i="26" s="1"/>
  <c r="Y1871" i="26" a="1"/>
  <c r="Y1871" i="26" s="1"/>
  <c r="U1871" i="26" s="1"/>
  <c r="X1871" i="26"/>
  <c r="M1871" i="26" s="1"/>
  <c r="V1871" i="26"/>
  <c r="V1871" i="26" a="1"/>
  <c r="T1871" i="26"/>
  <c r="S1871" i="26"/>
  <c r="R1871" i="26"/>
  <c r="Q1871" i="26"/>
  <c r="O1871" i="26"/>
  <c r="L1871" i="26"/>
  <c r="B1871" i="26"/>
  <c r="AG1870" i="26"/>
  <c r="AG1870" i="26" a="1"/>
  <c r="AF1870" i="26"/>
  <c r="AE1870" i="26" a="1"/>
  <c r="AE1870" i="26" s="1"/>
  <c r="AB1870" i="26"/>
  <c r="AA1870" i="26"/>
  <c r="P1870" i="26" s="1"/>
  <c r="AA1870" i="26" a="1"/>
  <c r="Z1870" i="26"/>
  <c r="AC1870" i="26" s="1" a="1"/>
  <c r="AC1870" i="26" s="1"/>
  <c r="S1870" i="26" s="1"/>
  <c r="Y1870" i="26" a="1"/>
  <c r="Y1870" i="26" s="1"/>
  <c r="U1870" i="26" s="1"/>
  <c r="X1870" i="26"/>
  <c r="V1870" i="26" a="1"/>
  <c r="V1870" i="26" s="1"/>
  <c r="T1870" i="26"/>
  <c r="R1870" i="26"/>
  <c r="Q1870" i="26"/>
  <c r="O1870" i="26"/>
  <c r="M1870" i="26"/>
  <c r="L1870" i="26"/>
  <c r="B1870" i="26"/>
  <c r="AG1869" i="26" a="1"/>
  <c r="AG1869" i="26" s="1"/>
  <c r="AF1869" i="26"/>
  <c r="AE1869" i="26"/>
  <c r="AE1869" i="26" a="1"/>
  <c r="AC1869" i="26" a="1"/>
  <c r="AC1869" i="26" s="1"/>
  <c r="S1869" i="26" s="1"/>
  <c r="AB1869" i="26"/>
  <c r="AA1869" i="26" a="1"/>
  <c r="AA1869" i="26" s="1"/>
  <c r="P1869" i="26" s="1"/>
  <c r="Y1869" i="26"/>
  <c r="U1869" i="26" s="1"/>
  <c r="Y1869" i="26" a="1"/>
  <c r="X1869" i="26"/>
  <c r="V1869" i="26" a="1"/>
  <c r="V1869" i="26" s="1"/>
  <c r="T1869" i="26"/>
  <c r="R1869" i="26"/>
  <c r="Q1869" i="26"/>
  <c r="O1869" i="26"/>
  <c r="M1869" i="26"/>
  <c r="L1869" i="26"/>
  <c r="B1869" i="26"/>
  <c r="AG1868" i="26" a="1"/>
  <c r="AG1868" i="26" s="1"/>
  <c r="AF1868" i="26"/>
  <c r="AE1868" i="26" a="1"/>
  <c r="AE1868" i="26" s="1"/>
  <c r="AA1868" i="26" a="1"/>
  <c r="AA1868" i="26" s="1"/>
  <c r="P1868" i="26" s="1"/>
  <c r="Z1868" i="26"/>
  <c r="AC1868" i="26" s="1" a="1"/>
  <c r="AC1868" i="26" s="1"/>
  <c r="S1868" i="26" s="1"/>
  <c r="Y1868" i="26" a="1"/>
  <c r="Y1868" i="26" s="1"/>
  <c r="U1868" i="26" s="1"/>
  <c r="X1868" i="26"/>
  <c r="M1868" i="26" s="1"/>
  <c r="V1868" i="26"/>
  <c r="V1868" i="26" a="1"/>
  <c r="T1868" i="26"/>
  <c r="Q1868" i="26"/>
  <c r="O1868" i="26"/>
  <c r="L1868" i="26"/>
  <c r="B1868" i="26"/>
  <c r="AG1867" i="26"/>
  <c r="AG1867" i="26" a="1"/>
  <c r="AF1867" i="26"/>
  <c r="AE1867" i="26"/>
  <c r="AE1867" i="26" a="1"/>
  <c r="AC1867" i="26" a="1"/>
  <c r="AC1867" i="26" s="1"/>
  <c r="S1867" i="26" s="1"/>
  <c r="AB1867" i="26"/>
  <c r="R1867" i="26" s="1"/>
  <c r="AA1867" i="26"/>
  <c r="AA1867" i="26" a="1"/>
  <c r="Y1867" i="26" a="1"/>
  <c r="Y1867" i="26" s="1"/>
  <c r="U1867" i="26" s="1"/>
  <c r="X1867" i="26"/>
  <c r="V1867" i="26" a="1"/>
  <c r="V1867" i="26" s="1"/>
  <c r="T1867" i="26"/>
  <c r="Q1867" i="26"/>
  <c r="P1867" i="26"/>
  <c r="O1867" i="26"/>
  <c r="M1867" i="26"/>
  <c r="L1867" i="26"/>
  <c r="B1867" i="26"/>
  <c r="AG1866" i="26" a="1"/>
  <c r="AG1866" i="26" s="1"/>
  <c r="AF1866" i="26"/>
  <c r="AE1866" i="26" a="1"/>
  <c r="AE1866" i="26" s="1"/>
  <c r="Z1866" i="26"/>
  <c r="AB1866" i="26" s="1"/>
  <c r="R1866" i="26" s="1"/>
  <c r="X1866" i="26"/>
  <c r="M1866" i="26" s="1"/>
  <c r="V1866" i="26"/>
  <c r="V1866" i="26" a="1"/>
  <c r="T1866" i="26"/>
  <c r="Q1866" i="26"/>
  <c r="O1866" i="26"/>
  <c r="B1866" i="26"/>
  <c r="AG1865" i="26"/>
  <c r="AG1865" i="26" a="1"/>
  <c r="AF1865" i="26"/>
  <c r="AE1865" i="26" a="1"/>
  <c r="AE1865" i="26" s="1"/>
  <c r="AC1865" i="26" a="1"/>
  <c r="AC1865" i="26" s="1"/>
  <c r="S1865" i="26" s="1"/>
  <c r="AB1865" i="26"/>
  <c r="R1865" i="26" s="1"/>
  <c r="AA1865" i="26"/>
  <c r="AA1865" i="26" a="1"/>
  <c r="Y1865" i="26" a="1"/>
  <c r="Y1865" i="26" s="1"/>
  <c r="U1865" i="26" s="1"/>
  <c r="X1865" i="26"/>
  <c r="M1865" i="26" s="1"/>
  <c r="V1865" i="26" a="1"/>
  <c r="V1865" i="26" s="1"/>
  <c r="T1865" i="26"/>
  <c r="Q1865" i="26"/>
  <c r="P1865" i="26"/>
  <c r="O1865" i="26"/>
  <c r="L1865" i="26"/>
  <c r="B1865" i="26"/>
  <c r="AG1864" i="26" a="1"/>
  <c r="AG1864" i="26" s="1"/>
  <c r="AF1864" i="26"/>
  <c r="AE1864" i="26"/>
  <c r="AE1864" i="26" a="1"/>
  <c r="AB1864" i="26"/>
  <c r="Z1864" i="26"/>
  <c r="Y1864" i="26" s="1" a="1"/>
  <c r="Y1864" i="26" s="1"/>
  <c r="U1864" i="26" s="1"/>
  <c r="X1864" i="26"/>
  <c r="V1864" i="26" a="1"/>
  <c r="V1864" i="26" s="1"/>
  <c r="T1864" i="26"/>
  <c r="R1864" i="26"/>
  <c r="Q1864" i="26"/>
  <c r="O1864" i="26"/>
  <c r="M1864" i="26"/>
  <c r="B1864" i="26"/>
  <c r="AG1863" i="26" a="1"/>
  <c r="AG1863" i="26" s="1"/>
  <c r="AF1863" i="26"/>
  <c r="AE1863" i="26" a="1"/>
  <c r="AE1863" i="26" s="1"/>
  <c r="AC1863" i="26"/>
  <c r="AC1863" i="26" a="1"/>
  <c r="AB1863" i="26"/>
  <c r="AA1863" i="26" a="1"/>
  <c r="AA1863" i="26" s="1"/>
  <c r="P1863" i="26" s="1"/>
  <c r="Y1863" i="26"/>
  <c r="U1863" i="26" s="1"/>
  <c r="Y1863" i="26" a="1"/>
  <c r="X1863" i="26"/>
  <c r="M1863" i="26" s="1"/>
  <c r="V1863" i="26"/>
  <c r="V1863" i="26" a="1"/>
  <c r="T1863" i="26"/>
  <c r="S1863" i="26"/>
  <c r="R1863" i="26"/>
  <c r="Q1863" i="26"/>
  <c r="O1863" i="26"/>
  <c r="L1863" i="26"/>
  <c r="B1863" i="26"/>
  <c r="AG1862" i="26"/>
  <c r="AG1862" i="26" a="1"/>
  <c r="AF1862" i="26"/>
  <c r="AE1862" i="26" a="1"/>
  <c r="AE1862" i="26" s="1"/>
  <c r="AB1862" i="26"/>
  <c r="AA1862" i="26"/>
  <c r="P1862" i="26" s="1"/>
  <c r="AA1862" i="26" a="1"/>
  <c r="Z1862" i="26"/>
  <c r="AC1862" i="26" s="1" a="1"/>
  <c r="AC1862" i="26" s="1"/>
  <c r="S1862" i="26" s="1"/>
  <c r="Y1862" i="26" a="1"/>
  <c r="Y1862" i="26" s="1"/>
  <c r="U1862" i="26" s="1"/>
  <c r="X1862" i="26"/>
  <c r="V1862" i="26" a="1"/>
  <c r="V1862" i="26" s="1"/>
  <c r="T1862" i="26"/>
  <c r="R1862" i="26"/>
  <c r="Q1862" i="26"/>
  <c r="O1862" i="26"/>
  <c r="M1862" i="26"/>
  <c r="L1862" i="26"/>
  <c r="B1862" i="26"/>
  <c r="AG1861" i="26" a="1"/>
  <c r="AG1861" i="26" s="1"/>
  <c r="AF1861" i="26"/>
  <c r="AE1861" i="26"/>
  <c r="AE1861" i="26" a="1"/>
  <c r="AC1861" i="26" a="1"/>
  <c r="AC1861" i="26" s="1"/>
  <c r="S1861" i="26" s="1"/>
  <c r="AB1861" i="26"/>
  <c r="AA1861" i="26" a="1"/>
  <c r="AA1861" i="26" s="1"/>
  <c r="P1861" i="26" s="1"/>
  <c r="Y1861" i="26"/>
  <c r="U1861" i="26" s="1"/>
  <c r="Y1861" i="26" a="1"/>
  <c r="X1861" i="26"/>
  <c r="V1861" i="26" a="1"/>
  <c r="V1861" i="26" s="1"/>
  <c r="T1861" i="26"/>
  <c r="R1861" i="26"/>
  <c r="Q1861" i="26"/>
  <c r="O1861" i="26"/>
  <c r="M1861" i="26"/>
  <c r="L1861" i="26"/>
  <c r="B1861" i="26"/>
  <c r="AG1860" i="26" a="1"/>
  <c r="AG1860" i="26" s="1"/>
  <c r="AF1860" i="26"/>
  <c r="AE1860" i="26" a="1"/>
  <c r="AE1860" i="26" s="1"/>
  <c r="AA1860" i="26" a="1"/>
  <c r="AA1860" i="26" s="1"/>
  <c r="P1860" i="26" s="1"/>
  <c r="Z1860" i="26"/>
  <c r="AC1860" i="26" s="1" a="1"/>
  <c r="AC1860" i="26" s="1"/>
  <c r="S1860" i="26" s="1"/>
  <c r="Y1860" i="26" a="1"/>
  <c r="Y1860" i="26" s="1"/>
  <c r="U1860" i="26" s="1"/>
  <c r="X1860" i="26"/>
  <c r="M1860" i="26" s="1"/>
  <c r="V1860" i="26"/>
  <c r="V1860" i="26" a="1"/>
  <c r="T1860" i="26"/>
  <c r="Q1860" i="26"/>
  <c r="O1860" i="26"/>
  <c r="L1860" i="26"/>
  <c r="B1860" i="26"/>
  <c r="AG1859" i="26"/>
  <c r="AG1859" i="26" a="1"/>
  <c r="AF1859" i="26"/>
  <c r="AE1859" i="26"/>
  <c r="AE1859" i="26" a="1"/>
  <c r="AC1859" i="26" a="1"/>
  <c r="AC1859" i="26" s="1"/>
  <c r="S1859" i="26" s="1"/>
  <c r="AB1859" i="26"/>
  <c r="R1859" i="26" s="1"/>
  <c r="AA1859" i="26"/>
  <c r="AA1859" i="26" a="1"/>
  <c r="Y1859" i="26" a="1"/>
  <c r="Y1859" i="26" s="1"/>
  <c r="U1859" i="26" s="1"/>
  <c r="X1859" i="26"/>
  <c r="V1859" i="26" a="1"/>
  <c r="V1859" i="26" s="1"/>
  <c r="T1859" i="26"/>
  <c r="Q1859" i="26"/>
  <c r="P1859" i="26"/>
  <c r="O1859" i="26"/>
  <c r="M1859" i="26"/>
  <c r="L1859" i="26"/>
  <c r="B1859" i="26"/>
  <c r="AG1858" i="26" a="1"/>
  <c r="AG1858" i="26" s="1"/>
  <c r="AF1858" i="26"/>
  <c r="AE1858" i="26"/>
  <c r="AE1858" i="26" a="1"/>
  <c r="Z1858" i="26"/>
  <c r="AB1858" i="26" s="1"/>
  <c r="R1858" i="26" s="1"/>
  <c r="X1858" i="26"/>
  <c r="M1858" i="26" s="1"/>
  <c r="V1858" i="26"/>
  <c r="V1858" i="26" a="1"/>
  <c r="T1858" i="26"/>
  <c r="Q1858" i="26"/>
  <c r="O1858" i="26"/>
  <c r="B1858" i="26"/>
  <c r="AG1857" i="26"/>
  <c r="AG1857" i="26" a="1"/>
  <c r="AF1857" i="26"/>
  <c r="AE1857" i="26" a="1"/>
  <c r="AE1857" i="26" s="1"/>
  <c r="AC1857" i="26"/>
  <c r="AC1857" i="26" a="1"/>
  <c r="AB1857" i="26"/>
  <c r="R1857" i="26" s="1"/>
  <c r="AA1857" i="26"/>
  <c r="AA1857" i="26" a="1"/>
  <c r="Y1857" i="26" a="1"/>
  <c r="Y1857" i="26" s="1"/>
  <c r="U1857" i="26" s="1"/>
  <c r="X1857" i="26"/>
  <c r="M1857" i="26" s="1"/>
  <c r="V1857" i="26"/>
  <c r="V1857" i="26" a="1"/>
  <c r="T1857" i="26"/>
  <c r="S1857" i="26"/>
  <c r="Q1857" i="26"/>
  <c r="P1857" i="26"/>
  <c r="O1857" i="26"/>
  <c r="L1857" i="26"/>
  <c r="B1857" i="26"/>
  <c r="AG1856" i="26" a="1"/>
  <c r="AG1856" i="26" s="1"/>
  <c r="AF1856" i="26"/>
  <c r="AE1856" i="26"/>
  <c r="AE1856" i="26" a="1"/>
  <c r="AB1856" i="26"/>
  <c r="Z1856" i="26"/>
  <c r="Y1856" i="26" s="1" a="1"/>
  <c r="Y1856" i="26" s="1"/>
  <c r="U1856" i="26" s="1"/>
  <c r="X1856" i="26"/>
  <c r="V1856" i="26" a="1"/>
  <c r="V1856" i="26" s="1"/>
  <c r="T1856" i="26"/>
  <c r="R1856" i="26"/>
  <c r="Q1856" i="26"/>
  <c r="O1856" i="26"/>
  <c r="M1856" i="26"/>
  <c r="B1856" i="26"/>
  <c r="AG1855" i="26" a="1"/>
  <c r="AG1855" i="26" s="1"/>
  <c r="AF1855" i="26"/>
  <c r="AE1855" i="26" a="1"/>
  <c r="AE1855" i="26" s="1"/>
  <c r="AC1855" i="26"/>
  <c r="AC1855" i="26" a="1"/>
  <c r="AB1855" i="26"/>
  <c r="AA1855" i="26" a="1"/>
  <c r="AA1855" i="26" s="1"/>
  <c r="P1855" i="26" s="1"/>
  <c r="Y1855" i="26"/>
  <c r="U1855" i="26" s="1"/>
  <c r="Y1855" i="26" a="1"/>
  <c r="X1855" i="26"/>
  <c r="M1855" i="26" s="1"/>
  <c r="V1855" i="26"/>
  <c r="V1855" i="26" a="1"/>
  <c r="T1855" i="26"/>
  <c r="S1855" i="26"/>
  <c r="R1855" i="26"/>
  <c r="Q1855" i="26"/>
  <c r="O1855" i="26"/>
  <c r="L1855" i="26"/>
  <c r="B1855" i="26"/>
  <c r="AG1854" i="26"/>
  <c r="AG1854" i="26" a="1"/>
  <c r="AF1854" i="26"/>
  <c r="AE1854" i="26" a="1"/>
  <c r="AE1854" i="26" s="1"/>
  <c r="AB1854" i="26"/>
  <c r="AA1854" i="26"/>
  <c r="P1854" i="26" s="1"/>
  <c r="AA1854" i="26" a="1"/>
  <c r="Z1854" i="26"/>
  <c r="AC1854" i="26" s="1" a="1"/>
  <c r="AC1854" i="26" s="1"/>
  <c r="S1854" i="26" s="1"/>
  <c r="Y1854" i="26" a="1"/>
  <c r="Y1854" i="26" s="1"/>
  <c r="U1854" i="26" s="1"/>
  <c r="X1854" i="26"/>
  <c r="V1854" i="26" a="1"/>
  <c r="V1854" i="26" s="1"/>
  <c r="T1854" i="26"/>
  <c r="R1854" i="26"/>
  <c r="Q1854" i="26"/>
  <c r="O1854" i="26"/>
  <c r="M1854" i="26"/>
  <c r="L1854" i="26"/>
  <c r="B1854" i="26"/>
  <c r="AG1853" i="26" a="1"/>
  <c r="AG1853" i="26" s="1"/>
  <c r="AF1853" i="26"/>
  <c r="AE1853" i="26"/>
  <c r="AE1853" i="26" a="1"/>
  <c r="AC1853" i="26" a="1"/>
  <c r="AC1853" i="26" s="1"/>
  <c r="S1853" i="26" s="1"/>
  <c r="AB1853" i="26"/>
  <c r="AA1853" i="26" a="1"/>
  <c r="AA1853" i="26" s="1"/>
  <c r="P1853" i="26" s="1"/>
  <c r="Y1853" i="26"/>
  <c r="U1853" i="26" s="1"/>
  <c r="Y1853" i="26" a="1"/>
  <c r="X1853" i="26"/>
  <c r="V1853" i="26" a="1"/>
  <c r="V1853" i="26" s="1"/>
  <c r="T1853" i="26"/>
  <c r="R1853" i="26"/>
  <c r="Q1853" i="26"/>
  <c r="O1853" i="26"/>
  <c r="M1853" i="26"/>
  <c r="L1853" i="26"/>
  <c r="B1853" i="26"/>
  <c r="AG1852" i="26" a="1"/>
  <c r="AG1852" i="26" s="1"/>
  <c r="AF1852" i="26"/>
  <c r="AE1852" i="26" a="1"/>
  <c r="AE1852" i="26" s="1"/>
  <c r="AA1852" i="26" a="1"/>
  <c r="AA1852" i="26" s="1"/>
  <c r="P1852" i="26" s="1"/>
  <c r="Z1852" i="26"/>
  <c r="AC1852" i="26" s="1" a="1"/>
  <c r="AC1852" i="26" s="1"/>
  <c r="S1852" i="26" s="1"/>
  <c r="Y1852" i="26" a="1"/>
  <c r="Y1852" i="26" s="1"/>
  <c r="U1852" i="26" s="1"/>
  <c r="X1852" i="26"/>
  <c r="M1852" i="26" s="1"/>
  <c r="V1852" i="26"/>
  <c r="V1852" i="26" a="1"/>
  <c r="T1852" i="26"/>
  <c r="Q1852" i="26"/>
  <c r="O1852" i="26"/>
  <c r="L1852" i="26"/>
  <c r="B1852" i="26"/>
  <c r="AG1851" i="26"/>
  <c r="AG1851" i="26" a="1"/>
  <c r="AF1851" i="26"/>
  <c r="AE1851" i="26"/>
  <c r="AE1851" i="26" a="1"/>
  <c r="AC1851" i="26" a="1"/>
  <c r="AC1851" i="26" s="1"/>
  <c r="S1851" i="26" s="1"/>
  <c r="AB1851" i="26"/>
  <c r="R1851" i="26" s="1"/>
  <c r="AA1851" i="26"/>
  <c r="AA1851" i="26" a="1"/>
  <c r="Y1851" i="26" a="1"/>
  <c r="Y1851" i="26" s="1"/>
  <c r="U1851" i="26" s="1"/>
  <c r="X1851" i="26"/>
  <c r="V1851" i="26" a="1"/>
  <c r="V1851" i="26" s="1"/>
  <c r="T1851" i="26"/>
  <c r="Q1851" i="26"/>
  <c r="P1851" i="26"/>
  <c r="O1851" i="26"/>
  <c r="M1851" i="26"/>
  <c r="L1851" i="26"/>
  <c r="B1851" i="26"/>
  <c r="AG1850" i="26" a="1"/>
  <c r="AG1850" i="26" s="1"/>
  <c r="AF1850" i="26"/>
  <c r="AE1850" i="26"/>
  <c r="AE1850" i="26" a="1"/>
  <c r="Z1850" i="26"/>
  <c r="AB1850" i="26" s="1"/>
  <c r="R1850" i="26" s="1"/>
  <c r="X1850" i="26"/>
  <c r="M1850" i="26" s="1"/>
  <c r="V1850" i="26"/>
  <c r="V1850" i="26" a="1"/>
  <c r="T1850" i="26"/>
  <c r="Q1850" i="26"/>
  <c r="O1850" i="26"/>
  <c r="B1850" i="26"/>
  <c r="AG1849" i="26"/>
  <c r="AG1849" i="26" a="1"/>
  <c r="AF1849" i="26"/>
  <c r="AE1849" i="26" a="1"/>
  <c r="AE1849" i="26" s="1"/>
  <c r="AC1849" i="26"/>
  <c r="AC1849" i="26" a="1"/>
  <c r="AB1849" i="26"/>
  <c r="R1849" i="26" s="1"/>
  <c r="AA1849" i="26"/>
  <c r="AA1849" i="26" a="1"/>
  <c r="Y1849" i="26" a="1"/>
  <c r="Y1849" i="26" s="1"/>
  <c r="U1849" i="26" s="1"/>
  <c r="X1849" i="26"/>
  <c r="M1849" i="26" s="1"/>
  <c r="V1849" i="26"/>
  <c r="V1849" i="26" a="1"/>
  <c r="T1849" i="26"/>
  <c r="S1849" i="26"/>
  <c r="Q1849" i="26"/>
  <c r="P1849" i="26"/>
  <c r="O1849" i="26"/>
  <c r="L1849" i="26"/>
  <c r="B1849" i="26"/>
  <c r="AG1848" i="26"/>
  <c r="AG1848" i="26" a="1"/>
  <c r="AF1848" i="26"/>
  <c r="AE1848" i="26"/>
  <c r="AE1848" i="26" a="1"/>
  <c r="AB1848" i="26"/>
  <c r="Z1848" i="26"/>
  <c r="Y1848" i="26" s="1" a="1"/>
  <c r="Y1848" i="26" s="1"/>
  <c r="U1848" i="26" s="1"/>
  <c r="X1848" i="26"/>
  <c r="V1848" i="26" a="1"/>
  <c r="V1848" i="26" s="1"/>
  <c r="T1848" i="26"/>
  <c r="R1848" i="26"/>
  <c r="Q1848" i="26"/>
  <c r="O1848" i="26"/>
  <c r="M1848" i="26"/>
  <c r="B1848" i="26"/>
  <c r="AG1847" i="26" a="1"/>
  <c r="AG1847" i="26" s="1"/>
  <c r="AF1847" i="26"/>
  <c r="AE1847" i="26" a="1"/>
  <c r="AE1847" i="26" s="1"/>
  <c r="AC1847" i="26"/>
  <c r="AC1847" i="26" a="1"/>
  <c r="AB1847" i="26"/>
  <c r="AA1847" i="26" a="1"/>
  <c r="AA1847" i="26" s="1"/>
  <c r="P1847" i="26" s="1"/>
  <c r="Y1847" i="26"/>
  <c r="U1847" i="26" s="1"/>
  <c r="Y1847" i="26" a="1"/>
  <c r="X1847" i="26"/>
  <c r="M1847" i="26" s="1"/>
  <c r="V1847" i="26"/>
  <c r="V1847" i="26" a="1"/>
  <c r="T1847" i="26"/>
  <c r="S1847" i="26"/>
  <c r="R1847" i="26"/>
  <c r="Q1847" i="26"/>
  <c r="O1847" i="26"/>
  <c r="L1847" i="26"/>
  <c r="B1847" i="26"/>
  <c r="AG1846" i="26"/>
  <c r="AG1846" i="26" a="1"/>
  <c r="AF1846" i="26"/>
  <c r="AE1846" i="26" a="1"/>
  <c r="AE1846" i="26" s="1"/>
  <c r="AB1846" i="26"/>
  <c r="AA1846" i="26"/>
  <c r="P1846" i="26" s="1"/>
  <c r="AA1846" i="26" a="1"/>
  <c r="Z1846" i="26"/>
  <c r="AC1846" i="26" s="1" a="1"/>
  <c r="AC1846" i="26" s="1"/>
  <c r="S1846" i="26" s="1"/>
  <c r="Y1846" i="26" a="1"/>
  <c r="Y1846" i="26" s="1"/>
  <c r="U1846" i="26" s="1"/>
  <c r="X1846" i="26"/>
  <c r="M1846" i="26" s="1"/>
  <c r="V1846" i="26" a="1"/>
  <c r="V1846" i="26" s="1"/>
  <c r="T1846" i="26"/>
  <c r="R1846" i="26"/>
  <c r="Q1846" i="26"/>
  <c r="O1846" i="26"/>
  <c r="L1846" i="26"/>
  <c r="B1846" i="26"/>
  <c r="AG1845" i="26" a="1"/>
  <c r="AG1845" i="26" s="1"/>
  <c r="AF1845" i="26"/>
  <c r="AE1845" i="26"/>
  <c r="AE1845" i="26" a="1"/>
  <c r="AC1845" i="26" a="1"/>
  <c r="AC1845" i="26" s="1"/>
  <c r="S1845" i="26" s="1"/>
  <c r="AB1845" i="26"/>
  <c r="AA1845" i="26" a="1"/>
  <c r="AA1845" i="26" s="1"/>
  <c r="P1845" i="26" s="1"/>
  <c r="Y1845" i="26"/>
  <c r="U1845" i="26" s="1"/>
  <c r="Y1845" i="26" a="1"/>
  <c r="X1845" i="26"/>
  <c r="V1845" i="26" a="1"/>
  <c r="V1845" i="26" s="1"/>
  <c r="T1845" i="26"/>
  <c r="R1845" i="26"/>
  <c r="Q1845" i="26"/>
  <c r="O1845" i="26"/>
  <c r="M1845" i="26"/>
  <c r="L1845" i="26"/>
  <c r="B1845" i="26"/>
  <c r="AG1844" i="26" a="1"/>
  <c r="AG1844" i="26" s="1"/>
  <c r="AF1844" i="26"/>
  <c r="AE1844" i="26" a="1"/>
  <c r="AE1844" i="26" s="1"/>
  <c r="AA1844" i="26" a="1"/>
  <c r="AA1844" i="26" s="1"/>
  <c r="P1844" i="26" s="1"/>
  <c r="Z1844" i="26"/>
  <c r="AC1844" i="26" s="1" a="1"/>
  <c r="AC1844" i="26" s="1"/>
  <c r="S1844" i="26" s="1"/>
  <c r="Y1844" i="26" a="1"/>
  <c r="Y1844" i="26" s="1"/>
  <c r="U1844" i="26" s="1"/>
  <c r="X1844" i="26"/>
  <c r="M1844" i="26" s="1"/>
  <c r="V1844" i="26"/>
  <c r="V1844" i="26" a="1"/>
  <c r="T1844" i="26"/>
  <c r="Q1844" i="26"/>
  <c r="O1844" i="26"/>
  <c r="L1844" i="26"/>
  <c r="B1844" i="26"/>
  <c r="AG1843" i="26"/>
  <c r="AG1843" i="26" a="1"/>
  <c r="AF1843" i="26"/>
  <c r="AE1843" i="26"/>
  <c r="AE1843" i="26" a="1"/>
  <c r="AC1843" i="26" a="1"/>
  <c r="AC1843" i="26" s="1"/>
  <c r="S1843" i="26" s="1"/>
  <c r="AB1843" i="26"/>
  <c r="R1843" i="26" s="1"/>
  <c r="AA1843" i="26"/>
  <c r="AA1843" i="26" a="1"/>
  <c r="Y1843" i="26" a="1"/>
  <c r="Y1843" i="26" s="1"/>
  <c r="U1843" i="26" s="1"/>
  <c r="X1843" i="26"/>
  <c r="V1843" i="26" a="1"/>
  <c r="V1843" i="26" s="1"/>
  <c r="T1843" i="26"/>
  <c r="Q1843" i="26"/>
  <c r="P1843" i="26"/>
  <c r="O1843" i="26"/>
  <c r="M1843" i="26"/>
  <c r="L1843" i="26"/>
  <c r="B1843" i="26"/>
  <c r="AG1842" i="26" a="1"/>
  <c r="AG1842" i="26" s="1"/>
  <c r="AF1842" i="26"/>
  <c r="AE1842" i="26"/>
  <c r="AE1842" i="26" a="1"/>
  <c r="Z1842" i="26"/>
  <c r="AB1842" i="26" s="1"/>
  <c r="R1842" i="26" s="1"/>
  <c r="X1842" i="26"/>
  <c r="M1842" i="26" s="1"/>
  <c r="V1842" i="26"/>
  <c r="V1842" i="26" a="1"/>
  <c r="T1842" i="26"/>
  <c r="Q1842" i="26"/>
  <c r="O1842" i="26"/>
  <c r="B1842" i="26"/>
  <c r="AG1841" i="26"/>
  <c r="AG1841" i="26" a="1"/>
  <c r="AF1841" i="26"/>
  <c r="AE1841" i="26" a="1"/>
  <c r="AE1841" i="26" s="1"/>
  <c r="AC1841" i="26"/>
  <c r="AC1841" i="26" a="1"/>
  <c r="AB1841" i="26"/>
  <c r="R1841" i="26" s="1"/>
  <c r="AA1841" i="26"/>
  <c r="AA1841" i="26" a="1"/>
  <c r="Y1841" i="26" a="1"/>
  <c r="Y1841" i="26" s="1"/>
  <c r="U1841" i="26" s="1"/>
  <c r="X1841" i="26"/>
  <c r="M1841" i="26" s="1"/>
  <c r="V1841" i="26"/>
  <c r="V1841" i="26" a="1"/>
  <c r="T1841" i="26"/>
  <c r="S1841" i="26"/>
  <c r="Q1841" i="26"/>
  <c r="P1841" i="26"/>
  <c r="O1841" i="26"/>
  <c r="L1841" i="26"/>
  <c r="B1841" i="26"/>
  <c r="AG1840" i="26"/>
  <c r="AG1840" i="26" a="1"/>
  <c r="AF1840" i="26"/>
  <c r="AE1840" i="26"/>
  <c r="AE1840" i="26" a="1"/>
  <c r="AB1840" i="26"/>
  <c r="Z1840" i="26"/>
  <c r="Y1840" i="26" s="1" a="1"/>
  <c r="Y1840" i="26" s="1"/>
  <c r="U1840" i="26" s="1"/>
  <c r="X1840" i="26"/>
  <c r="V1840" i="26" a="1"/>
  <c r="V1840" i="26" s="1"/>
  <c r="T1840" i="26"/>
  <c r="R1840" i="26"/>
  <c r="Q1840" i="26"/>
  <c r="O1840" i="26"/>
  <c r="M1840" i="26"/>
  <c r="B1840" i="26"/>
  <c r="AG1839" i="26" a="1"/>
  <c r="AG1839" i="26" s="1"/>
  <c r="AF1839" i="26"/>
  <c r="AE1839" i="26" a="1"/>
  <c r="AE1839" i="26" s="1"/>
  <c r="AC1839" i="26"/>
  <c r="AC1839" i="26" a="1"/>
  <c r="AB1839" i="26"/>
  <c r="AA1839" i="26" a="1"/>
  <c r="AA1839" i="26" s="1"/>
  <c r="P1839" i="26" s="1"/>
  <c r="Y1839" i="26"/>
  <c r="U1839" i="26" s="1"/>
  <c r="Y1839" i="26" a="1"/>
  <c r="X1839" i="26"/>
  <c r="M1839" i="26" s="1"/>
  <c r="V1839" i="26"/>
  <c r="V1839" i="26" a="1"/>
  <c r="T1839" i="26"/>
  <c r="S1839" i="26"/>
  <c r="R1839" i="26"/>
  <c r="Q1839" i="26"/>
  <c r="O1839" i="26"/>
  <c r="L1839" i="26"/>
  <c r="B1839" i="26"/>
  <c r="AG1838" i="26"/>
  <c r="AG1838" i="26" a="1"/>
  <c r="AF1838" i="26"/>
  <c r="AE1838" i="26" a="1"/>
  <c r="AE1838" i="26" s="1"/>
  <c r="AB1838" i="26"/>
  <c r="AA1838" i="26"/>
  <c r="P1838" i="26" s="1"/>
  <c r="AA1838" i="26" a="1"/>
  <c r="Z1838" i="26"/>
  <c r="AC1838" i="26" s="1" a="1"/>
  <c r="AC1838" i="26" s="1"/>
  <c r="S1838" i="26" s="1"/>
  <c r="Y1838" i="26" a="1"/>
  <c r="Y1838" i="26" s="1"/>
  <c r="U1838" i="26" s="1"/>
  <c r="X1838" i="26"/>
  <c r="V1838" i="26" a="1"/>
  <c r="V1838" i="26" s="1"/>
  <c r="T1838" i="26"/>
  <c r="R1838" i="26"/>
  <c r="Q1838" i="26"/>
  <c r="O1838" i="26"/>
  <c r="M1838" i="26"/>
  <c r="L1838" i="26"/>
  <c r="B1838" i="26"/>
  <c r="AG1837" i="26" a="1"/>
  <c r="AG1837" i="26" s="1"/>
  <c r="AF1837" i="26"/>
  <c r="AE1837" i="26"/>
  <c r="AE1837" i="26" a="1"/>
  <c r="AC1837" i="26" a="1"/>
  <c r="AC1837" i="26" s="1"/>
  <c r="S1837" i="26" s="1"/>
  <c r="AB1837" i="26"/>
  <c r="AA1837" i="26" a="1"/>
  <c r="AA1837" i="26" s="1"/>
  <c r="P1837" i="26" s="1"/>
  <c r="Y1837" i="26"/>
  <c r="U1837" i="26" s="1"/>
  <c r="Y1837" i="26" a="1"/>
  <c r="X1837" i="26"/>
  <c r="V1837" i="26" a="1"/>
  <c r="V1837" i="26" s="1"/>
  <c r="T1837" i="26"/>
  <c r="R1837" i="26"/>
  <c r="Q1837" i="26"/>
  <c r="O1837" i="26"/>
  <c r="M1837" i="26"/>
  <c r="L1837" i="26"/>
  <c r="B1837" i="26"/>
  <c r="AG1836" i="26" a="1"/>
  <c r="AG1836" i="26" s="1"/>
  <c r="AF1836" i="26"/>
  <c r="AE1836" i="26" a="1"/>
  <c r="AE1836" i="26" s="1"/>
  <c r="AA1836" i="26" a="1"/>
  <c r="AA1836" i="26" s="1"/>
  <c r="P1836" i="26" s="1"/>
  <c r="Z1836" i="26"/>
  <c r="AC1836" i="26" s="1" a="1"/>
  <c r="AC1836" i="26" s="1"/>
  <c r="S1836" i="26" s="1"/>
  <c r="Y1836" i="26" a="1"/>
  <c r="Y1836" i="26" s="1"/>
  <c r="U1836" i="26" s="1"/>
  <c r="X1836" i="26"/>
  <c r="M1836" i="26" s="1"/>
  <c r="V1836" i="26"/>
  <c r="V1836" i="26" a="1"/>
  <c r="T1836" i="26"/>
  <c r="Q1836" i="26"/>
  <c r="O1836" i="26"/>
  <c r="L1836" i="26"/>
  <c r="B1836" i="26"/>
  <c r="AG1835" i="26"/>
  <c r="AG1835" i="26" a="1"/>
  <c r="AF1835" i="26"/>
  <c r="AE1835" i="26"/>
  <c r="AE1835" i="26" a="1"/>
  <c r="AC1835" i="26" a="1"/>
  <c r="AC1835" i="26" s="1"/>
  <c r="S1835" i="26" s="1"/>
  <c r="AB1835" i="26"/>
  <c r="R1835" i="26" s="1"/>
  <c r="AA1835" i="26"/>
  <c r="AA1835" i="26" a="1"/>
  <c r="Y1835" i="26" a="1"/>
  <c r="Y1835" i="26" s="1"/>
  <c r="U1835" i="26" s="1"/>
  <c r="X1835" i="26"/>
  <c r="V1835" i="26" a="1"/>
  <c r="V1835" i="26" s="1"/>
  <c r="T1835" i="26"/>
  <c r="Q1835" i="26"/>
  <c r="P1835" i="26"/>
  <c r="O1835" i="26"/>
  <c r="M1835" i="26"/>
  <c r="L1835" i="26"/>
  <c r="B1835" i="26"/>
  <c r="AG1834" i="26" a="1"/>
  <c r="AG1834" i="26" s="1"/>
  <c r="AF1834" i="26"/>
  <c r="AE1834" i="26"/>
  <c r="AE1834" i="26" a="1"/>
  <c r="Z1834" i="26"/>
  <c r="AB1834" i="26" s="1"/>
  <c r="R1834" i="26" s="1"/>
  <c r="X1834" i="26"/>
  <c r="M1834" i="26" s="1"/>
  <c r="V1834" i="26"/>
  <c r="V1834" i="26" a="1"/>
  <c r="T1834" i="26"/>
  <c r="Q1834" i="26"/>
  <c r="O1834" i="26"/>
  <c r="B1834" i="26"/>
  <c r="AG1833" i="26"/>
  <c r="AG1833" i="26" a="1"/>
  <c r="AF1833" i="26"/>
  <c r="AE1833" i="26" a="1"/>
  <c r="AE1833" i="26" s="1"/>
  <c r="AC1833" i="26"/>
  <c r="AC1833" i="26" a="1"/>
  <c r="AB1833" i="26"/>
  <c r="R1833" i="26" s="1"/>
  <c r="AA1833" i="26"/>
  <c r="AA1833" i="26" a="1"/>
  <c r="Y1833" i="26" a="1"/>
  <c r="Y1833" i="26" s="1"/>
  <c r="U1833" i="26" s="1"/>
  <c r="X1833" i="26"/>
  <c r="M1833" i="26" s="1"/>
  <c r="V1833" i="26"/>
  <c r="V1833" i="26" a="1"/>
  <c r="T1833" i="26"/>
  <c r="S1833" i="26"/>
  <c r="Q1833" i="26"/>
  <c r="P1833" i="26"/>
  <c r="O1833" i="26"/>
  <c r="L1833" i="26"/>
  <c r="B1833" i="26"/>
  <c r="AG1832" i="26"/>
  <c r="AG1832" i="26" a="1"/>
  <c r="AF1832" i="26"/>
  <c r="AE1832" i="26"/>
  <c r="AE1832" i="26" a="1"/>
  <c r="AB1832" i="26"/>
  <c r="Z1832" i="26"/>
  <c r="Y1832" i="26" s="1" a="1"/>
  <c r="Y1832" i="26" s="1"/>
  <c r="U1832" i="26" s="1"/>
  <c r="X1832" i="26"/>
  <c r="V1832" i="26" a="1"/>
  <c r="V1832" i="26" s="1"/>
  <c r="T1832" i="26"/>
  <c r="R1832" i="26"/>
  <c r="Q1832" i="26"/>
  <c r="O1832" i="26"/>
  <c r="M1832" i="26"/>
  <c r="B1832" i="26"/>
  <c r="AG1831" i="26" a="1"/>
  <c r="AG1831" i="26" s="1"/>
  <c r="AF1831" i="26"/>
  <c r="AE1831" i="26" a="1"/>
  <c r="AE1831" i="26" s="1"/>
  <c r="AC1831" i="26"/>
  <c r="AC1831" i="26" a="1"/>
  <c r="AB1831" i="26"/>
  <c r="AA1831" i="26" a="1"/>
  <c r="AA1831" i="26" s="1"/>
  <c r="P1831" i="26" s="1"/>
  <c r="Y1831" i="26"/>
  <c r="U1831" i="26" s="1"/>
  <c r="Y1831" i="26" a="1"/>
  <c r="X1831" i="26"/>
  <c r="M1831" i="26" s="1"/>
  <c r="V1831" i="26"/>
  <c r="V1831" i="26" a="1"/>
  <c r="T1831" i="26"/>
  <c r="S1831" i="26"/>
  <c r="R1831" i="26"/>
  <c r="Q1831" i="26"/>
  <c r="O1831" i="26"/>
  <c r="L1831" i="26"/>
  <c r="B1831" i="26"/>
  <c r="AG1830" i="26"/>
  <c r="AG1830" i="26" a="1"/>
  <c r="AF1830" i="26"/>
  <c r="AE1830" i="26" a="1"/>
  <c r="AE1830" i="26" s="1"/>
  <c r="AB1830" i="26"/>
  <c r="AA1830" i="26"/>
  <c r="P1830" i="26" s="1"/>
  <c r="AA1830" i="26" a="1"/>
  <c r="Z1830" i="26"/>
  <c r="AC1830" i="26" s="1" a="1"/>
  <c r="AC1830" i="26" s="1"/>
  <c r="S1830" i="26" s="1"/>
  <c r="Y1830" i="26" a="1"/>
  <c r="Y1830" i="26" s="1"/>
  <c r="U1830" i="26" s="1"/>
  <c r="X1830" i="26"/>
  <c r="M1830" i="26" s="1"/>
  <c r="V1830" i="26" a="1"/>
  <c r="V1830" i="26" s="1"/>
  <c r="T1830" i="26"/>
  <c r="R1830" i="26"/>
  <c r="Q1830" i="26"/>
  <c r="O1830" i="26"/>
  <c r="L1830" i="26"/>
  <c r="B1830" i="26"/>
  <c r="AG1829" i="26" a="1"/>
  <c r="AG1829" i="26" s="1"/>
  <c r="AF1829" i="26"/>
  <c r="AE1829" i="26"/>
  <c r="AE1829" i="26" a="1"/>
  <c r="AC1829" i="26" a="1"/>
  <c r="AC1829" i="26" s="1"/>
  <c r="S1829" i="26" s="1"/>
  <c r="AB1829" i="26"/>
  <c r="AA1829" i="26" a="1"/>
  <c r="AA1829" i="26" s="1"/>
  <c r="P1829" i="26" s="1"/>
  <c r="Y1829" i="26"/>
  <c r="U1829" i="26" s="1"/>
  <c r="Y1829" i="26" a="1"/>
  <c r="X1829" i="26"/>
  <c r="V1829" i="26" a="1"/>
  <c r="V1829" i="26" s="1"/>
  <c r="T1829" i="26"/>
  <c r="R1829" i="26"/>
  <c r="Q1829" i="26"/>
  <c r="O1829" i="26"/>
  <c r="M1829" i="26"/>
  <c r="L1829" i="26"/>
  <c r="B1829" i="26"/>
  <c r="AG1828" i="26" a="1"/>
  <c r="AG1828" i="26" s="1"/>
  <c r="AF1828" i="26"/>
  <c r="AE1828" i="26" a="1"/>
  <c r="AE1828" i="26" s="1"/>
  <c r="AA1828" i="26" a="1"/>
  <c r="AA1828" i="26" s="1"/>
  <c r="P1828" i="26" s="1"/>
  <c r="Z1828" i="26"/>
  <c r="AC1828" i="26" s="1" a="1"/>
  <c r="AC1828" i="26" s="1"/>
  <c r="S1828" i="26" s="1"/>
  <c r="Y1828" i="26" a="1"/>
  <c r="Y1828" i="26" s="1"/>
  <c r="U1828" i="26" s="1"/>
  <c r="X1828" i="26"/>
  <c r="M1828" i="26" s="1"/>
  <c r="V1828" i="26"/>
  <c r="V1828" i="26" a="1"/>
  <c r="T1828" i="26"/>
  <c r="Q1828" i="26"/>
  <c r="O1828" i="26"/>
  <c r="L1828" i="26"/>
  <c r="B1828" i="26"/>
  <c r="AG1827" i="26"/>
  <c r="AG1827" i="26" a="1"/>
  <c r="AF1827" i="26"/>
  <c r="AE1827" i="26"/>
  <c r="AE1827" i="26" a="1"/>
  <c r="AC1827" i="26" a="1"/>
  <c r="AC1827" i="26" s="1"/>
  <c r="S1827" i="26" s="1"/>
  <c r="AB1827" i="26"/>
  <c r="R1827" i="26" s="1"/>
  <c r="AA1827" i="26"/>
  <c r="AA1827" i="26" a="1"/>
  <c r="Y1827" i="26" a="1"/>
  <c r="Y1827" i="26" s="1"/>
  <c r="U1827" i="26" s="1"/>
  <c r="X1827" i="26"/>
  <c r="V1827" i="26" a="1"/>
  <c r="V1827" i="26" s="1"/>
  <c r="T1827" i="26"/>
  <c r="Q1827" i="26"/>
  <c r="P1827" i="26"/>
  <c r="O1827" i="26"/>
  <c r="M1827" i="26"/>
  <c r="L1827" i="26"/>
  <c r="B1827" i="26"/>
  <c r="AG1826" i="26" a="1"/>
  <c r="AG1826" i="26" s="1"/>
  <c r="AF1826" i="26"/>
  <c r="AE1826" i="26"/>
  <c r="AE1826" i="26" a="1"/>
  <c r="Z1826" i="26"/>
  <c r="AB1826" i="26" s="1"/>
  <c r="R1826" i="26" s="1"/>
  <c r="X1826" i="26"/>
  <c r="M1826" i="26" s="1"/>
  <c r="V1826" i="26"/>
  <c r="V1826" i="26" a="1"/>
  <c r="T1826" i="26"/>
  <c r="Q1826" i="26"/>
  <c r="O1826" i="26"/>
  <c r="B1826" i="26"/>
  <c r="AG1825" i="26"/>
  <c r="AG1825" i="26" a="1"/>
  <c r="AF1825" i="26"/>
  <c r="AE1825" i="26" a="1"/>
  <c r="AE1825" i="26" s="1"/>
  <c r="AC1825" i="26"/>
  <c r="AC1825" i="26" a="1"/>
  <c r="AB1825" i="26"/>
  <c r="R1825" i="26" s="1"/>
  <c r="AA1825" i="26"/>
  <c r="AA1825" i="26" a="1"/>
  <c r="Y1825" i="26" a="1"/>
  <c r="Y1825" i="26" s="1"/>
  <c r="U1825" i="26" s="1"/>
  <c r="X1825" i="26"/>
  <c r="M1825" i="26" s="1"/>
  <c r="V1825" i="26"/>
  <c r="V1825" i="26" a="1"/>
  <c r="T1825" i="26"/>
  <c r="S1825" i="26"/>
  <c r="Q1825" i="26"/>
  <c r="P1825" i="26"/>
  <c r="O1825" i="26"/>
  <c r="L1825" i="26"/>
  <c r="B1825" i="26"/>
  <c r="AG1824" i="26"/>
  <c r="AG1824" i="26" a="1"/>
  <c r="AF1824" i="26"/>
  <c r="AE1824" i="26"/>
  <c r="AE1824" i="26" a="1"/>
  <c r="AB1824" i="26"/>
  <c r="Z1824" i="26"/>
  <c r="Y1824" i="26" s="1" a="1"/>
  <c r="Y1824" i="26" s="1"/>
  <c r="U1824" i="26" s="1"/>
  <c r="X1824" i="26"/>
  <c r="V1824" i="26" a="1"/>
  <c r="V1824" i="26" s="1"/>
  <c r="T1824" i="26"/>
  <c r="R1824" i="26"/>
  <c r="Q1824" i="26"/>
  <c r="O1824" i="26"/>
  <c r="M1824" i="26"/>
  <c r="B1824" i="26"/>
  <c r="AG1823" i="26" a="1"/>
  <c r="AG1823" i="26" s="1"/>
  <c r="AF1823" i="26"/>
  <c r="AE1823" i="26" a="1"/>
  <c r="AE1823" i="26" s="1"/>
  <c r="AC1823" i="26"/>
  <c r="AC1823" i="26" a="1"/>
  <c r="AB1823" i="26"/>
  <c r="AA1823" i="26" a="1"/>
  <c r="AA1823" i="26" s="1"/>
  <c r="P1823" i="26" s="1"/>
  <c r="Y1823" i="26"/>
  <c r="U1823" i="26" s="1"/>
  <c r="Y1823" i="26" a="1"/>
  <c r="X1823" i="26"/>
  <c r="M1823" i="26" s="1"/>
  <c r="V1823" i="26"/>
  <c r="V1823" i="26" a="1"/>
  <c r="T1823" i="26"/>
  <c r="S1823" i="26"/>
  <c r="R1823" i="26"/>
  <c r="Q1823" i="26"/>
  <c r="O1823" i="26"/>
  <c r="L1823" i="26"/>
  <c r="B1823" i="26"/>
  <c r="AG1822" i="26"/>
  <c r="AG1822" i="26" a="1"/>
  <c r="AF1822" i="26"/>
  <c r="AE1822" i="26" a="1"/>
  <c r="AE1822" i="26" s="1"/>
  <c r="AB1822" i="26"/>
  <c r="AA1822" i="26"/>
  <c r="P1822" i="26" s="1"/>
  <c r="AA1822" i="26" a="1"/>
  <c r="Z1822" i="26"/>
  <c r="AC1822" i="26" s="1" a="1"/>
  <c r="AC1822" i="26" s="1"/>
  <c r="S1822" i="26" s="1"/>
  <c r="Y1822" i="26" a="1"/>
  <c r="Y1822" i="26" s="1"/>
  <c r="U1822" i="26" s="1"/>
  <c r="X1822" i="26"/>
  <c r="M1822" i="26" s="1"/>
  <c r="V1822" i="26" a="1"/>
  <c r="V1822" i="26" s="1"/>
  <c r="T1822" i="26"/>
  <c r="R1822" i="26"/>
  <c r="Q1822" i="26"/>
  <c r="O1822" i="26"/>
  <c r="L1822" i="26"/>
  <c r="B1822" i="26"/>
  <c r="AG1821" i="26" a="1"/>
  <c r="AG1821" i="26" s="1"/>
  <c r="AF1821" i="26"/>
  <c r="AE1821" i="26"/>
  <c r="AE1821" i="26" a="1"/>
  <c r="AC1821" i="26" a="1"/>
  <c r="AC1821" i="26" s="1"/>
  <c r="S1821" i="26" s="1"/>
  <c r="AB1821" i="26"/>
  <c r="AA1821" i="26" a="1"/>
  <c r="AA1821" i="26" s="1"/>
  <c r="P1821" i="26" s="1"/>
  <c r="Y1821" i="26"/>
  <c r="U1821" i="26" s="1"/>
  <c r="Y1821" i="26" a="1"/>
  <c r="X1821" i="26"/>
  <c r="V1821" i="26" a="1"/>
  <c r="V1821" i="26" s="1"/>
  <c r="T1821" i="26"/>
  <c r="R1821" i="26"/>
  <c r="Q1821" i="26"/>
  <c r="O1821" i="26"/>
  <c r="M1821" i="26"/>
  <c r="L1821" i="26"/>
  <c r="B1821" i="26"/>
  <c r="AG1820" i="26" a="1"/>
  <c r="AG1820" i="26" s="1"/>
  <c r="AF1820" i="26"/>
  <c r="AE1820" i="26" a="1"/>
  <c r="AE1820" i="26" s="1"/>
  <c r="AA1820" i="26" a="1"/>
  <c r="AA1820" i="26" s="1"/>
  <c r="Z1820" i="26"/>
  <c r="AC1820" i="26" s="1" a="1"/>
  <c r="AC1820" i="26" s="1"/>
  <c r="S1820" i="26" s="1"/>
  <c r="Y1820" i="26" a="1"/>
  <c r="Y1820" i="26" s="1"/>
  <c r="U1820" i="26" s="1"/>
  <c r="X1820" i="26"/>
  <c r="M1820" i="26" s="1"/>
  <c r="V1820" i="26"/>
  <c r="V1820" i="26" a="1"/>
  <c r="T1820" i="26"/>
  <c r="Q1820" i="26"/>
  <c r="P1820" i="26"/>
  <c r="O1820" i="26"/>
  <c r="L1820" i="26"/>
  <c r="B1820" i="26"/>
  <c r="AG1819" i="26"/>
  <c r="AG1819" i="26" a="1"/>
  <c r="AF1819" i="26"/>
  <c r="AE1819" i="26"/>
  <c r="AE1819" i="26" a="1"/>
  <c r="AC1819" i="26" a="1"/>
  <c r="AC1819" i="26" s="1"/>
  <c r="S1819" i="26" s="1"/>
  <c r="AB1819" i="26"/>
  <c r="R1819" i="26" s="1"/>
  <c r="AA1819" i="26"/>
  <c r="AA1819" i="26" a="1"/>
  <c r="Y1819" i="26" a="1"/>
  <c r="Y1819" i="26" s="1"/>
  <c r="X1819" i="26"/>
  <c r="V1819" i="26" a="1"/>
  <c r="V1819" i="26" s="1"/>
  <c r="U1819" i="26"/>
  <c r="T1819" i="26"/>
  <c r="Q1819" i="26"/>
  <c r="P1819" i="26"/>
  <c r="O1819" i="26"/>
  <c r="M1819" i="26"/>
  <c r="L1819" i="26"/>
  <c r="B1819" i="26"/>
  <c r="AG1818" i="26" a="1"/>
  <c r="AG1818" i="26" s="1"/>
  <c r="AF1818" i="26"/>
  <c r="AE1818" i="26"/>
  <c r="AE1818" i="26" a="1"/>
  <c r="AC1818" i="26" a="1"/>
  <c r="AC1818" i="26" s="1"/>
  <c r="S1818" i="26" s="1"/>
  <c r="Z1818" i="26"/>
  <c r="X1818" i="26"/>
  <c r="M1818" i="26" s="1"/>
  <c r="V1818" i="26"/>
  <c r="V1818" i="26" a="1"/>
  <c r="T1818" i="26"/>
  <c r="Q1818" i="26"/>
  <c r="O1818" i="26"/>
  <c r="B1818" i="26"/>
  <c r="AG1817" i="26"/>
  <c r="AG1817" i="26" a="1"/>
  <c r="AF1817" i="26"/>
  <c r="AE1817" i="26" a="1"/>
  <c r="AE1817" i="26" s="1"/>
  <c r="AC1817" i="26"/>
  <c r="AC1817" i="26" a="1"/>
  <c r="AB1817" i="26"/>
  <c r="R1817" i="26" s="1"/>
  <c r="AA1817" i="26"/>
  <c r="P1817" i="26" s="1"/>
  <c r="AA1817" i="26" a="1"/>
  <c r="Y1817" i="26" a="1"/>
  <c r="Y1817" i="26" s="1"/>
  <c r="U1817" i="26" s="1"/>
  <c r="X1817" i="26"/>
  <c r="M1817" i="26" s="1"/>
  <c r="V1817" i="26"/>
  <c r="V1817" i="26" a="1"/>
  <c r="T1817" i="26"/>
  <c r="S1817" i="26"/>
  <c r="Q1817" i="26"/>
  <c r="O1817" i="26"/>
  <c r="L1817" i="26"/>
  <c r="B1817" i="26"/>
  <c r="AG1816" i="26"/>
  <c r="AG1816" i="26" a="1"/>
  <c r="AF1816" i="26"/>
  <c r="AE1816" i="26"/>
  <c r="AE1816" i="26" a="1"/>
  <c r="AB1816" i="26"/>
  <c r="Z1816" i="26"/>
  <c r="Y1816" i="26" s="1" a="1"/>
  <c r="Y1816" i="26" s="1"/>
  <c r="U1816" i="26" s="1"/>
  <c r="X1816" i="26"/>
  <c r="V1816" i="26" a="1"/>
  <c r="V1816" i="26" s="1"/>
  <c r="T1816" i="26"/>
  <c r="R1816" i="26"/>
  <c r="Q1816" i="26"/>
  <c r="O1816" i="26"/>
  <c r="M1816" i="26"/>
  <c r="B1816" i="26"/>
  <c r="AG1815" i="26" a="1"/>
  <c r="AG1815" i="26" s="1"/>
  <c r="AF1815" i="26"/>
  <c r="AE1815" i="26" a="1"/>
  <c r="AE1815" i="26" s="1"/>
  <c r="AC1815" i="26"/>
  <c r="S1815" i="26" s="1"/>
  <c r="AC1815" i="26" a="1"/>
  <c r="AB1815" i="26"/>
  <c r="AA1815" i="26" a="1"/>
  <c r="AA1815" i="26" s="1"/>
  <c r="P1815" i="26" s="1"/>
  <c r="Y1815" i="26"/>
  <c r="U1815" i="26" s="1"/>
  <c r="Y1815" i="26" a="1"/>
  <c r="X1815" i="26"/>
  <c r="M1815" i="26" s="1"/>
  <c r="V1815" i="26"/>
  <c r="V1815" i="26" a="1"/>
  <c r="T1815" i="26"/>
  <c r="R1815" i="26"/>
  <c r="Q1815" i="26"/>
  <c r="O1815" i="26"/>
  <c r="L1815" i="26"/>
  <c r="B1815" i="26"/>
  <c r="AG1814" i="26"/>
  <c r="AG1814" i="26" a="1"/>
  <c r="AF1814" i="26"/>
  <c r="AE1814" i="26" a="1"/>
  <c r="AE1814" i="26" s="1"/>
  <c r="AB1814" i="26"/>
  <c r="AA1814" i="26"/>
  <c r="P1814" i="26" s="1"/>
  <c r="AA1814" i="26" a="1"/>
  <c r="Z1814" i="26"/>
  <c r="AC1814" i="26" s="1" a="1"/>
  <c r="AC1814" i="26" s="1"/>
  <c r="S1814" i="26" s="1"/>
  <c r="Y1814" i="26" a="1"/>
  <c r="Y1814" i="26" s="1"/>
  <c r="X1814" i="26"/>
  <c r="M1814" i="26" s="1"/>
  <c r="V1814" i="26" a="1"/>
  <c r="V1814" i="26" s="1"/>
  <c r="U1814" i="26"/>
  <c r="T1814" i="26"/>
  <c r="R1814" i="26"/>
  <c r="Q1814" i="26"/>
  <c r="O1814" i="26"/>
  <c r="L1814" i="26"/>
  <c r="B1814" i="26"/>
  <c r="AG1813" i="26" a="1"/>
  <c r="AG1813" i="26" s="1"/>
  <c r="AF1813" i="26"/>
  <c r="AE1813" i="26"/>
  <c r="AE1813" i="26" a="1"/>
  <c r="AC1813" i="26" a="1"/>
  <c r="AC1813" i="26" s="1"/>
  <c r="S1813" i="26" s="1"/>
  <c r="AB1813" i="26"/>
  <c r="AA1813" i="26" a="1"/>
  <c r="AA1813" i="26" s="1"/>
  <c r="P1813" i="26" s="1"/>
  <c r="Y1813" i="26"/>
  <c r="U1813" i="26" s="1"/>
  <c r="Y1813" i="26" a="1"/>
  <c r="X1813" i="26"/>
  <c r="V1813" i="26" a="1"/>
  <c r="V1813" i="26" s="1"/>
  <c r="T1813" i="26"/>
  <c r="R1813" i="26"/>
  <c r="Q1813" i="26"/>
  <c r="O1813" i="26"/>
  <c r="M1813" i="26"/>
  <c r="L1813" i="26"/>
  <c r="B1813" i="26"/>
  <c r="AG1812" i="26" a="1"/>
  <c r="AG1812" i="26" s="1"/>
  <c r="AF1812" i="26"/>
  <c r="AE1812" i="26" a="1"/>
  <c r="AE1812" i="26" s="1"/>
  <c r="AC1812" i="26"/>
  <c r="S1812" i="26" s="1"/>
  <c r="AA1812" i="26" a="1"/>
  <c r="AA1812" i="26" s="1"/>
  <c r="Z1812" i="26"/>
  <c r="AC1812" i="26" s="1" a="1"/>
  <c r="Y1812" i="26" a="1"/>
  <c r="Y1812" i="26" s="1"/>
  <c r="U1812" i="26" s="1"/>
  <c r="X1812" i="26"/>
  <c r="M1812" i="26" s="1"/>
  <c r="V1812" i="26"/>
  <c r="V1812" i="26" a="1"/>
  <c r="T1812" i="26"/>
  <c r="Q1812" i="26"/>
  <c r="P1812" i="26"/>
  <c r="O1812" i="26"/>
  <c r="L1812" i="26"/>
  <c r="B1812" i="26"/>
  <c r="AG1811" i="26"/>
  <c r="AG1811" i="26" a="1"/>
  <c r="AF1811" i="26"/>
  <c r="AE1811" i="26"/>
  <c r="AE1811" i="26" a="1"/>
  <c r="AC1811" i="26" a="1"/>
  <c r="AC1811" i="26" s="1"/>
  <c r="S1811" i="26" s="1"/>
  <c r="AB1811" i="26"/>
  <c r="R1811" i="26" s="1"/>
  <c r="AA1811" i="26"/>
  <c r="AA1811" i="26" a="1"/>
  <c r="Y1811" i="26" a="1"/>
  <c r="Y1811" i="26" s="1"/>
  <c r="X1811" i="26"/>
  <c r="V1811" i="26" a="1"/>
  <c r="V1811" i="26" s="1"/>
  <c r="U1811" i="26"/>
  <c r="T1811" i="26"/>
  <c r="Q1811" i="26"/>
  <c r="P1811" i="26"/>
  <c r="O1811" i="26"/>
  <c r="M1811" i="26"/>
  <c r="L1811" i="26"/>
  <c r="B1811" i="26"/>
  <c r="AG1810" i="26" a="1"/>
  <c r="AG1810" i="26" s="1"/>
  <c r="AF1810" i="26"/>
  <c r="AE1810" i="26"/>
  <c r="AE1810" i="26" a="1"/>
  <c r="AC1810" i="26" a="1"/>
  <c r="AC1810" i="26" s="1"/>
  <c r="S1810" i="26" s="1"/>
  <c r="Z1810" i="26"/>
  <c r="X1810" i="26"/>
  <c r="M1810" i="26" s="1"/>
  <c r="V1810" i="26"/>
  <c r="V1810" i="26" a="1"/>
  <c r="T1810" i="26"/>
  <c r="Q1810" i="26"/>
  <c r="O1810" i="26"/>
  <c r="B1810" i="26"/>
  <c r="AG1809" i="26"/>
  <c r="AG1809" i="26" a="1"/>
  <c r="AF1809" i="26"/>
  <c r="AE1809" i="26" a="1"/>
  <c r="AE1809" i="26" s="1"/>
  <c r="AC1809" i="26"/>
  <c r="AC1809" i="26" a="1"/>
  <c r="AB1809" i="26"/>
  <c r="R1809" i="26" s="1"/>
  <c r="AA1809" i="26"/>
  <c r="P1809" i="26" s="1"/>
  <c r="AA1809" i="26" a="1"/>
  <c r="Y1809" i="26" a="1"/>
  <c r="Y1809" i="26" s="1"/>
  <c r="U1809" i="26" s="1"/>
  <c r="X1809" i="26"/>
  <c r="M1809" i="26" s="1"/>
  <c r="V1809" i="26"/>
  <c r="V1809" i="26" a="1"/>
  <c r="T1809" i="26"/>
  <c r="S1809" i="26"/>
  <c r="Q1809" i="26"/>
  <c r="O1809" i="26"/>
  <c r="L1809" i="26"/>
  <c r="B1809" i="26"/>
  <c r="AG1808" i="26"/>
  <c r="AG1808" i="26" a="1"/>
  <c r="AF1808" i="26"/>
  <c r="AE1808" i="26"/>
  <c r="AE1808" i="26" a="1"/>
  <c r="AB1808" i="26"/>
  <c r="R1808" i="26" s="1"/>
  <c r="Z1808" i="26"/>
  <c r="Y1808" i="26" s="1" a="1"/>
  <c r="Y1808" i="26" s="1"/>
  <c r="U1808" i="26" s="1"/>
  <c r="X1808" i="26"/>
  <c r="V1808" i="26" a="1"/>
  <c r="V1808" i="26" s="1"/>
  <c r="T1808" i="26"/>
  <c r="Q1808" i="26"/>
  <c r="O1808" i="26"/>
  <c r="M1808" i="26"/>
  <c r="B1808" i="26"/>
  <c r="AG1807" i="26" a="1"/>
  <c r="AG1807" i="26" s="1"/>
  <c r="AF1807" i="26"/>
  <c r="AE1807" i="26" a="1"/>
  <c r="AE1807" i="26" s="1"/>
  <c r="AC1807" i="26"/>
  <c r="AC1807" i="26" a="1"/>
  <c r="AB1807" i="26"/>
  <c r="AA1807" i="26" a="1"/>
  <c r="AA1807" i="26" s="1"/>
  <c r="P1807" i="26" s="1"/>
  <c r="Y1807" i="26"/>
  <c r="U1807" i="26" s="1"/>
  <c r="Y1807" i="26" a="1"/>
  <c r="X1807" i="26"/>
  <c r="M1807" i="26" s="1"/>
  <c r="V1807" i="26"/>
  <c r="V1807" i="26" a="1"/>
  <c r="T1807" i="26"/>
  <c r="S1807" i="26"/>
  <c r="R1807" i="26"/>
  <c r="Q1807" i="26"/>
  <c r="O1807" i="26"/>
  <c r="L1807" i="26"/>
  <c r="B1807" i="26"/>
  <c r="AG1806" i="26"/>
  <c r="AG1806" i="26" a="1"/>
  <c r="AF1806" i="26"/>
  <c r="AE1806" i="26" a="1"/>
  <c r="AE1806" i="26" s="1"/>
  <c r="AB1806" i="26"/>
  <c r="AA1806" i="26"/>
  <c r="P1806" i="26" s="1"/>
  <c r="AA1806" i="26" a="1"/>
  <c r="Z1806" i="26"/>
  <c r="AC1806" i="26" s="1" a="1"/>
  <c r="AC1806" i="26" s="1"/>
  <c r="S1806" i="26" s="1"/>
  <c r="Y1806" i="26" a="1"/>
  <c r="Y1806" i="26" s="1"/>
  <c r="X1806" i="26"/>
  <c r="M1806" i="26" s="1"/>
  <c r="V1806" i="26" a="1"/>
  <c r="V1806" i="26" s="1"/>
  <c r="U1806" i="26"/>
  <c r="T1806" i="26"/>
  <c r="R1806" i="26"/>
  <c r="Q1806" i="26"/>
  <c r="O1806" i="26"/>
  <c r="L1806" i="26"/>
  <c r="B1806" i="26"/>
  <c r="AG1805" i="26" a="1"/>
  <c r="AG1805" i="26" s="1"/>
  <c r="AF1805" i="26"/>
  <c r="AE1805" i="26"/>
  <c r="AE1805" i="26" a="1"/>
  <c r="AC1805" i="26" a="1"/>
  <c r="AC1805" i="26" s="1"/>
  <c r="S1805" i="26" s="1"/>
  <c r="AB1805" i="26"/>
  <c r="AA1805" i="26" a="1"/>
  <c r="AA1805" i="26" s="1"/>
  <c r="P1805" i="26" s="1"/>
  <c r="Y1805" i="26"/>
  <c r="U1805" i="26" s="1"/>
  <c r="Y1805" i="26" a="1"/>
  <c r="X1805" i="26"/>
  <c r="V1805" i="26" a="1"/>
  <c r="V1805" i="26" s="1"/>
  <c r="T1805" i="26"/>
  <c r="R1805" i="26"/>
  <c r="Q1805" i="26"/>
  <c r="O1805" i="26"/>
  <c r="M1805" i="26"/>
  <c r="L1805" i="26"/>
  <c r="B1805" i="26"/>
  <c r="AG1804" i="26" a="1"/>
  <c r="AG1804" i="26" s="1"/>
  <c r="AF1804" i="26"/>
  <c r="AE1804" i="26" a="1"/>
  <c r="AE1804" i="26" s="1"/>
  <c r="AC1804" i="26"/>
  <c r="S1804" i="26" s="1"/>
  <c r="AA1804" i="26" a="1"/>
  <c r="AA1804" i="26" s="1"/>
  <c r="Z1804" i="26"/>
  <c r="AC1804" i="26" s="1" a="1"/>
  <c r="X1804" i="26"/>
  <c r="M1804" i="26" s="1"/>
  <c r="V1804" i="26"/>
  <c r="V1804" i="26" a="1"/>
  <c r="T1804" i="26"/>
  <c r="Q1804" i="26"/>
  <c r="P1804" i="26"/>
  <c r="O1804" i="26"/>
  <c r="B1804" i="26"/>
  <c r="AG1803" i="26"/>
  <c r="AG1803" i="26" a="1"/>
  <c r="AF1803" i="26"/>
  <c r="AE1803" i="26"/>
  <c r="AE1803" i="26" a="1"/>
  <c r="AC1803" i="26" a="1"/>
  <c r="AC1803" i="26" s="1"/>
  <c r="S1803" i="26" s="1"/>
  <c r="AB1803" i="26"/>
  <c r="R1803" i="26" s="1"/>
  <c r="AA1803" i="26"/>
  <c r="AA1803" i="26" a="1"/>
  <c r="Y1803" i="26" a="1"/>
  <c r="Y1803" i="26" s="1"/>
  <c r="X1803" i="26"/>
  <c r="M1803" i="26" s="1"/>
  <c r="V1803" i="26" a="1"/>
  <c r="V1803" i="26" s="1"/>
  <c r="U1803" i="26"/>
  <c r="T1803" i="26"/>
  <c r="Q1803" i="26"/>
  <c r="P1803" i="26"/>
  <c r="O1803" i="26"/>
  <c r="L1803" i="26"/>
  <c r="B1803" i="26"/>
  <c r="AG1802" i="26" a="1"/>
  <c r="AG1802" i="26" s="1"/>
  <c r="AF1802" i="26"/>
  <c r="AE1802" i="26"/>
  <c r="AE1802" i="26" a="1"/>
  <c r="Z1802" i="26"/>
  <c r="X1802" i="26"/>
  <c r="V1802" i="26"/>
  <c r="V1802" i="26" a="1"/>
  <c r="T1802" i="26"/>
  <c r="Q1802" i="26"/>
  <c r="M1802" i="26"/>
  <c r="B1802" i="26"/>
  <c r="AG1801" i="26"/>
  <c r="AG1801" i="26" a="1"/>
  <c r="AF1801" i="26"/>
  <c r="AE1801" i="26" a="1"/>
  <c r="AE1801" i="26" s="1"/>
  <c r="AC1801" i="26"/>
  <c r="AC1801" i="26" a="1"/>
  <c r="AB1801" i="26"/>
  <c r="R1801" i="26" s="1"/>
  <c r="AA1801" i="26"/>
  <c r="P1801" i="26" s="1"/>
  <c r="AA1801" i="26" a="1"/>
  <c r="Y1801" i="26" a="1"/>
  <c r="Y1801" i="26" s="1"/>
  <c r="U1801" i="26" s="1"/>
  <c r="X1801" i="26"/>
  <c r="M1801" i="26" s="1"/>
  <c r="V1801" i="26"/>
  <c r="V1801" i="26" a="1"/>
  <c r="T1801" i="26"/>
  <c r="S1801" i="26"/>
  <c r="Q1801" i="26"/>
  <c r="O1801" i="26"/>
  <c r="L1801" i="26"/>
  <c r="B1801" i="26"/>
  <c r="AG1800" i="26"/>
  <c r="AG1800" i="26" a="1"/>
  <c r="AF1800" i="26"/>
  <c r="AE1800" i="26"/>
  <c r="AE1800" i="26" a="1"/>
  <c r="AB1800" i="26"/>
  <c r="Z1800" i="26"/>
  <c r="AA1800" i="26" s="1" a="1"/>
  <c r="AA1800" i="26" s="1"/>
  <c r="P1800" i="26" s="1"/>
  <c r="Y1800" i="26"/>
  <c r="U1800" i="26" s="1"/>
  <c r="Y1800" i="26" a="1"/>
  <c r="X1800" i="26"/>
  <c r="V1800" i="26" a="1"/>
  <c r="V1800" i="26" s="1"/>
  <c r="T1800" i="26"/>
  <c r="R1800" i="26"/>
  <c r="Q1800" i="26"/>
  <c r="O1800" i="26"/>
  <c r="M1800" i="26"/>
  <c r="L1800" i="26"/>
  <c r="B1800" i="26"/>
  <c r="AG1799" i="26" a="1"/>
  <c r="AG1799" i="26" s="1"/>
  <c r="AF1799" i="26"/>
  <c r="AE1799" i="26" a="1"/>
  <c r="AE1799" i="26" s="1"/>
  <c r="AC1799" i="26"/>
  <c r="AC1799" i="26" a="1"/>
  <c r="AB1799" i="26"/>
  <c r="AA1799" i="26" a="1"/>
  <c r="AA1799" i="26" s="1"/>
  <c r="P1799" i="26" s="1"/>
  <c r="Y1799" i="26"/>
  <c r="U1799" i="26" s="1"/>
  <c r="Y1799" i="26" a="1"/>
  <c r="X1799" i="26"/>
  <c r="V1799" i="26"/>
  <c r="V1799" i="26" a="1"/>
  <c r="T1799" i="26"/>
  <c r="S1799" i="26"/>
  <c r="R1799" i="26"/>
  <c r="Q1799" i="26"/>
  <c r="O1799" i="26"/>
  <c r="M1799" i="26"/>
  <c r="L1799" i="26"/>
  <c r="B1799" i="26"/>
  <c r="AG1798" i="26"/>
  <c r="AG1798" i="26" a="1"/>
  <c r="AF1798" i="26"/>
  <c r="AE1798" i="26" a="1"/>
  <c r="AE1798" i="26" s="1"/>
  <c r="AB1798" i="26"/>
  <c r="AA1798" i="26"/>
  <c r="P1798" i="26" s="1"/>
  <c r="AA1798" i="26" a="1"/>
  <c r="Z1798" i="26"/>
  <c r="AC1798" i="26" s="1" a="1"/>
  <c r="AC1798" i="26" s="1"/>
  <c r="S1798" i="26" s="1"/>
  <c r="Y1798" i="26" a="1"/>
  <c r="Y1798" i="26" s="1"/>
  <c r="U1798" i="26" s="1"/>
  <c r="X1798" i="26"/>
  <c r="M1798" i="26" s="1"/>
  <c r="V1798" i="26" a="1"/>
  <c r="V1798" i="26" s="1"/>
  <c r="T1798" i="26"/>
  <c r="R1798" i="26"/>
  <c r="Q1798" i="26"/>
  <c r="O1798" i="26"/>
  <c r="L1798" i="26"/>
  <c r="B1798" i="26"/>
  <c r="AG1797" i="26" a="1"/>
  <c r="AG1797" i="26" s="1"/>
  <c r="AF1797" i="26"/>
  <c r="AE1797" i="26"/>
  <c r="AE1797" i="26" a="1"/>
  <c r="AC1797" i="26" a="1"/>
  <c r="AC1797" i="26" s="1"/>
  <c r="S1797" i="26" s="1"/>
  <c r="AB1797" i="26"/>
  <c r="AA1797" i="26" a="1"/>
  <c r="AA1797" i="26" s="1"/>
  <c r="P1797" i="26" s="1"/>
  <c r="Y1797" i="26"/>
  <c r="U1797" i="26" s="1"/>
  <c r="Y1797" i="26" a="1"/>
  <c r="X1797" i="26"/>
  <c r="V1797" i="26" a="1"/>
  <c r="V1797" i="26" s="1"/>
  <c r="T1797" i="26"/>
  <c r="R1797" i="26"/>
  <c r="Q1797" i="26"/>
  <c r="O1797" i="26"/>
  <c r="M1797" i="26"/>
  <c r="L1797" i="26"/>
  <c r="B1797" i="26"/>
  <c r="AG1796" i="26" a="1"/>
  <c r="AG1796" i="26" s="1"/>
  <c r="AF1796" i="26"/>
  <c r="AE1796" i="26" a="1"/>
  <c r="AE1796" i="26" s="1"/>
  <c r="AA1796" i="26" a="1"/>
  <c r="AA1796" i="26" s="1"/>
  <c r="P1796" i="26" s="1"/>
  <c r="Z1796" i="26"/>
  <c r="AC1796" i="26" s="1" a="1"/>
  <c r="AC1796" i="26" s="1"/>
  <c r="S1796" i="26" s="1"/>
  <c r="X1796" i="26"/>
  <c r="M1796" i="26" s="1"/>
  <c r="V1796" i="26"/>
  <c r="V1796" i="26" a="1"/>
  <c r="T1796" i="26"/>
  <c r="Q1796" i="26"/>
  <c r="O1796" i="26"/>
  <c r="B1796" i="26"/>
  <c r="AG1795" i="26"/>
  <c r="AG1795" i="26" a="1"/>
  <c r="AF1795" i="26"/>
  <c r="AE1795" i="26"/>
  <c r="AE1795" i="26" a="1"/>
  <c r="AC1795" i="26" a="1"/>
  <c r="AC1795" i="26" s="1"/>
  <c r="S1795" i="26" s="1"/>
  <c r="AB1795" i="26"/>
  <c r="R1795" i="26" s="1"/>
  <c r="AA1795" i="26"/>
  <c r="AA1795" i="26" a="1"/>
  <c r="Y1795" i="26" a="1"/>
  <c r="Y1795" i="26" s="1"/>
  <c r="X1795" i="26"/>
  <c r="M1795" i="26" s="1"/>
  <c r="V1795" i="26" a="1"/>
  <c r="V1795" i="26" s="1"/>
  <c r="U1795" i="26"/>
  <c r="T1795" i="26"/>
  <c r="Q1795" i="26"/>
  <c r="P1795" i="26"/>
  <c r="O1795" i="26"/>
  <c r="L1795" i="26"/>
  <c r="B1795" i="26"/>
  <c r="AG1794" i="26" a="1"/>
  <c r="AG1794" i="26" s="1"/>
  <c r="AF1794" i="26"/>
  <c r="AE1794" i="26"/>
  <c r="AE1794" i="26" a="1"/>
  <c r="AC1794" i="26" a="1"/>
  <c r="AC1794" i="26" s="1"/>
  <c r="S1794" i="26" s="1"/>
  <c r="Z1794" i="26"/>
  <c r="X1794" i="26"/>
  <c r="V1794" i="26"/>
  <c r="V1794" i="26" a="1"/>
  <c r="T1794" i="26"/>
  <c r="Q1794" i="26"/>
  <c r="O1794" i="26"/>
  <c r="M1794" i="26"/>
  <c r="B1794" i="26"/>
  <c r="AG1793" i="26"/>
  <c r="AG1793" i="26" a="1"/>
  <c r="AF1793" i="26"/>
  <c r="AE1793" i="26" a="1"/>
  <c r="AE1793" i="26" s="1"/>
  <c r="AC1793" i="26"/>
  <c r="AC1793" i="26" a="1"/>
  <c r="AB1793" i="26"/>
  <c r="R1793" i="26" s="1"/>
  <c r="AA1793" i="26"/>
  <c r="AA1793" i="26" a="1"/>
  <c r="Y1793" i="26" a="1"/>
  <c r="Y1793" i="26" s="1"/>
  <c r="U1793" i="26" s="1"/>
  <c r="X1793" i="26"/>
  <c r="M1793" i="26" s="1"/>
  <c r="V1793" i="26"/>
  <c r="V1793" i="26" a="1"/>
  <c r="T1793" i="26"/>
  <c r="S1793" i="26"/>
  <c r="Q1793" i="26"/>
  <c r="P1793" i="26"/>
  <c r="O1793" i="26"/>
  <c r="L1793" i="26"/>
  <c r="B1793" i="26"/>
  <c r="AG1792" i="26"/>
  <c r="AG1792" i="26" a="1"/>
  <c r="AF1792" i="26"/>
  <c r="AE1792" i="26"/>
  <c r="AE1792" i="26" a="1"/>
  <c r="AB1792" i="26"/>
  <c r="Z1792" i="26"/>
  <c r="AA1792" i="26" s="1" a="1"/>
  <c r="AA1792" i="26" s="1"/>
  <c r="P1792" i="26" s="1"/>
  <c r="Y1792" i="26"/>
  <c r="U1792" i="26" s="1"/>
  <c r="Y1792" i="26" a="1"/>
  <c r="X1792" i="26"/>
  <c r="V1792" i="26" a="1"/>
  <c r="V1792" i="26" s="1"/>
  <c r="T1792" i="26"/>
  <c r="R1792" i="26"/>
  <c r="Q1792" i="26"/>
  <c r="O1792" i="26"/>
  <c r="M1792" i="26"/>
  <c r="L1792" i="26"/>
  <c r="B1792" i="26"/>
  <c r="AG1791" i="26" a="1"/>
  <c r="AG1791" i="26" s="1"/>
  <c r="AF1791" i="26"/>
  <c r="AE1791" i="26" a="1"/>
  <c r="AE1791" i="26" s="1"/>
  <c r="AC1791" i="26"/>
  <c r="S1791" i="26" s="1"/>
  <c r="AC1791" i="26" a="1"/>
  <c r="AB1791" i="26"/>
  <c r="AA1791" i="26" a="1"/>
  <c r="AA1791" i="26" s="1"/>
  <c r="P1791" i="26" s="1"/>
  <c r="Y1791" i="26"/>
  <c r="U1791" i="26" s="1"/>
  <c r="Y1791" i="26" a="1"/>
  <c r="X1791" i="26"/>
  <c r="V1791" i="26"/>
  <c r="V1791" i="26" a="1"/>
  <c r="T1791" i="26"/>
  <c r="R1791" i="26"/>
  <c r="Q1791" i="26"/>
  <c r="O1791" i="26"/>
  <c r="M1791" i="26"/>
  <c r="L1791" i="26"/>
  <c r="B1791" i="26"/>
  <c r="AG1790" i="26"/>
  <c r="AG1790" i="26" a="1"/>
  <c r="AF1790" i="26"/>
  <c r="AE1790" i="26" a="1"/>
  <c r="AE1790" i="26" s="1"/>
  <c r="AB1790" i="26"/>
  <c r="AA1790" i="26"/>
  <c r="P1790" i="26" s="1"/>
  <c r="AA1790" i="26" a="1"/>
  <c r="Z1790" i="26"/>
  <c r="AC1790" i="26" s="1" a="1"/>
  <c r="AC1790" i="26" s="1"/>
  <c r="S1790" i="26" s="1"/>
  <c r="Y1790" i="26" a="1"/>
  <c r="Y1790" i="26" s="1"/>
  <c r="X1790" i="26"/>
  <c r="M1790" i="26" s="1"/>
  <c r="V1790" i="26" a="1"/>
  <c r="V1790" i="26" s="1"/>
  <c r="U1790" i="26"/>
  <c r="T1790" i="26"/>
  <c r="R1790" i="26"/>
  <c r="Q1790" i="26"/>
  <c r="O1790" i="26"/>
  <c r="L1790" i="26"/>
  <c r="B1790" i="26"/>
  <c r="AG1789" i="26" a="1"/>
  <c r="AG1789" i="26" s="1"/>
  <c r="AF1789" i="26"/>
  <c r="AE1789" i="26"/>
  <c r="AE1789" i="26" a="1"/>
  <c r="AC1789" i="26" a="1"/>
  <c r="AC1789" i="26" s="1"/>
  <c r="S1789" i="26" s="1"/>
  <c r="AB1789" i="26"/>
  <c r="AA1789" i="26" a="1"/>
  <c r="AA1789" i="26" s="1"/>
  <c r="P1789" i="26" s="1"/>
  <c r="Y1789" i="26"/>
  <c r="U1789" i="26" s="1"/>
  <c r="Y1789" i="26" a="1"/>
  <c r="X1789" i="26"/>
  <c r="V1789" i="26" a="1"/>
  <c r="V1789" i="26" s="1"/>
  <c r="T1789" i="26"/>
  <c r="R1789" i="26"/>
  <c r="Q1789" i="26"/>
  <c r="O1789" i="26"/>
  <c r="M1789" i="26"/>
  <c r="L1789" i="26"/>
  <c r="B1789" i="26"/>
  <c r="AG1788" i="26" a="1"/>
  <c r="AG1788" i="26" s="1"/>
  <c r="AF1788" i="26"/>
  <c r="AE1788" i="26" a="1"/>
  <c r="AE1788" i="26" s="1"/>
  <c r="AC1788" i="26"/>
  <c r="S1788" i="26" s="1"/>
  <c r="AA1788" i="26" a="1"/>
  <c r="AA1788" i="26" s="1"/>
  <c r="Z1788" i="26"/>
  <c r="AC1788" i="26" s="1" a="1"/>
  <c r="X1788" i="26"/>
  <c r="M1788" i="26" s="1"/>
  <c r="V1788" i="26"/>
  <c r="V1788" i="26" a="1"/>
  <c r="T1788" i="26"/>
  <c r="Q1788" i="26"/>
  <c r="P1788" i="26"/>
  <c r="O1788" i="26"/>
  <c r="B1788" i="26"/>
  <c r="AG1787" i="26"/>
  <c r="AG1787" i="26" a="1"/>
  <c r="AF1787" i="26"/>
  <c r="AE1787" i="26"/>
  <c r="AE1787" i="26" a="1"/>
  <c r="AC1787" i="26" a="1"/>
  <c r="AC1787" i="26" s="1"/>
  <c r="S1787" i="26" s="1"/>
  <c r="AB1787" i="26"/>
  <c r="R1787" i="26" s="1"/>
  <c r="AA1787" i="26"/>
  <c r="AA1787" i="26" a="1"/>
  <c r="Y1787" i="26" a="1"/>
  <c r="Y1787" i="26" s="1"/>
  <c r="X1787" i="26"/>
  <c r="M1787" i="26" s="1"/>
  <c r="V1787" i="26" a="1"/>
  <c r="V1787" i="26" s="1"/>
  <c r="U1787" i="26"/>
  <c r="T1787" i="26"/>
  <c r="Q1787" i="26"/>
  <c r="P1787" i="26"/>
  <c r="O1787" i="26"/>
  <c r="L1787" i="26"/>
  <c r="B1787" i="26"/>
  <c r="AG1786" i="26" a="1"/>
  <c r="AG1786" i="26" s="1"/>
  <c r="AF1786" i="26"/>
  <c r="AE1786" i="26"/>
  <c r="AE1786" i="26" a="1"/>
  <c r="Z1786" i="26"/>
  <c r="X1786" i="26"/>
  <c r="V1786" i="26"/>
  <c r="V1786" i="26" a="1"/>
  <c r="T1786" i="26"/>
  <c r="Q1786" i="26"/>
  <c r="M1786" i="26"/>
  <c r="B1786" i="26"/>
  <c r="AG1785" i="26"/>
  <c r="AG1785" i="26" a="1"/>
  <c r="AF1785" i="26"/>
  <c r="AE1785" i="26" a="1"/>
  <c r="AE1785" i="26" s="1"/>
  <c r="AC1785" i="26"/>
  <c r="AC1785" i="26" a="1"/>
  <c r="AB1785" i="26"/>
  <c r="R1785" i="26" s="1"/>
  <c r="AA1785" i="26"/>
  <c r="P1785" i="26" s="1"/>
  <c r="AA1785" i="26" a="1"/>
  <c r="Y1785" i="26" a="1"/>
  <c r="Y1785" i="26" s="1"/>
  <c r="U1785" i="26" s="1"/>
  <c r="X1785" i="26"/>
  <c r="M1785" i="26" s="1"/>
  <c r="V1785" i="26"/>
  <c r="V1785" i="26" a="1"/>
  <c r="T1785" i="26"/>
  <c r="S1785" i="26"/>
  <c r="Q1785" i="26"/>
  <c r="O1785" i="26"/>
  <c r="L1785" i="26"/>
  <c r="B1785" i="26"/>
  <c r="AG1784" i="26"/>
  <c r="AG1784" i="26" a="1"/>
  <c r="AF1784" i="26"/>
  <c r="AE1784" i="26"/>
  <c r="AE1784" i="26" a="1"/>
  <c r="AB1784" i="26"/>
  <c r="Z1784" i="26"/>
  <c r="AA1784" i="26" s="1" a="1"/>
  <c r="AA1784" i="26" s="1"/>
  <c r="P1784" i="26" s="1"/>
  <c r="Y1784" i="26"/>
  <c r="U1784" i="26" s="1"/>
  <c r="Y1784" i="26" a="1"/>
  <c r="X1784" i="26"/>
  <c r="V1784" i="26" a="1"/>
  <c r="V1784" i="26" s="1"/>
  <c r="T1784" i="26"/>
  <c r="R1784" i="26"/>
  <c r="Q1784" i="26"/>
  <c r="O1784" i="26"/>
  <c r="M1784" i="26"/>
  <c r="L1784" i="26"/>
  <c r="B1784" i="26"/>
  <c r="AG1783" i="26" a="1"/>
  <c r="AG1783" i="26" s="1"/>
  <c r="AF1783" i="26"/>
  <c r="AE1783" i="26" a="1"/>
  <c r="AE1783" i="26" s="1"/>
  <c r="AC1783" i="26"/>
  <c r="AC1783" i="26" a="1"/>
  <c r="AB1783" i="26"/>
  <c r="AA1783" i="26" a="1"/>
  <c r="AA1783" i="26" s="1"/>
  <c r="P1783" i="26" s="1"/>
  <c r="Y1783" i="26"/>
  <c r="U1783" i="26" s="1"/>
  <c r="Y1783" i="26" a="1"/>
  <c r="X1783" i="26"/>
  <c r="V1783" i="26"/>
  <c r="V1783" i="26" a="1"/>
  <c r="T1783" i="26"/>
  <c r="S1783" i="26"/>
  <c r="R1783" i="26"/>
  <c r="Q1783" i="26"/>
  <c r="O1783" i="26"/>
  <c r="M1783" i="26"/>
  <c r="L1783" i="26"/>
  <c r="B1783" i="26"/>
  <c r="AG1782" i="26"/>
  <c r="AG1782" i="26" a="1"/>
  <c r="AF1782" i="26"/>
  <c r="AE1782" i="26" a="1"/>
  <c r="AE1782" i="26" s="1"/>
  <c r="AB1782" i="26"/>
  <c r="AA1782" i="26"/>
  <c r="P1782" i="26" s="1"/>
  <c r="AA1782" i="26" a="1"/>
  <c r="Z1782" i="26"/>
  <c r="AC1782" i="26" s="1" a="1"/>
  <c r="AC1782" i="26" s="1"/>
  <c r="S1782" i="26" s="1"/>
  <c r="Y1782" i="26" a="1"/>
  <c r="Y1782" i="26" s="1"/>
  <c r="U1782" i="26" s="1"/>
  <c r="X1782" i="26"/>
  <c r="M1782" i="26" s="1"/>
  <c r="V1782" i="26" a="1"/>
  <c r="V1782" i="26" s="1"/>
  <c r="T1782" i="26"/>
  <c r="R1782" i="26"/>
  <c r="Q1782" i="26"/>
  <c r="O1782" i="26"/>
  <c r="L1782" i="26"/>
  <c r="B1782" i="26"/>
  <c r="AG1781" i="26" a="1"/>
  <c r="AG1781" i="26" s="1"/>
  <c r="AF1781" i="26"/>
  <c r="AE1781" i="26"/>
  <c r="AE1781" i="26" a="1"/>
  <c r="AC1781" i="26" a="1"/>
  <c r="AC1781" i="26" s="1"/>
  <c r="S1781" i="26" s="1"/>
  <c r="AB1781" i="26"/>
  <c r="AA1781" i="26" a="1"/>
  <c r="AA1781" i="26" s="1"/>
  <c r="P1781" i="26" s="1"/>
  <c r="Y1781" i="26"/>
  <c r="U1781" i="26" s="1"/>
  <c r="Y1781" i="26" a="1"/>
  <c r="X1781" i="26"/>
  <c r="V1781" i="26" a="1"/>
  <c r="V1781" i="26" s="1"/>
  <c r="T1781" i="26"/>
  <c r="R1781" i="26"/>
  <c r="Q1781" i="26"/>
  <c r="O1781" i="26"/>
  <c r="M1781" i="26"/>
  <c r="L1781" i="26"/>
  <c r="B1781" i="26"/>
  <c r="AG1780" i="26" a="1"/>
  <c r="AG1780" i="26" s="1"/>
  <c r="AF1780" i="26"/>
  <c r="AE1780" i="26" a="1"/>
  <c r="AE1780" i="26" s="1"/>
  <c r="AA1780" i="26" a="1"/>
  <c r="AA1780" i="26" s="1"/>
  <c r="P1780" i="26" s="1"/>
  <c r="Z1780" i="26"/>
  <c r="AC1780" i="26" s="1" a="1"/>
  <c r="AC1780" i="26" s="1"/>
  <c r="S1780" i="26" s="1"/>
  <c r="X1780" i="26"/>
  <c r="M1780" i="26" s="1"/>
  <c r="V1780" i="26"/>
  <c r="V1780" i="26" a="1"/>
  <c r="T1780" i="26"/>
  <c r="Q1780" i="26"/>
  <c r="O1780" i="26"/>
  <c r="B1780" i="26"/>
  <c r="AG1779" i="26"/>
  <c r="AG1779" i="26" a="1"/>
  <c r="AF1779" i="26"/>
  <c r="AE1779" i="26"/>
  <c r="AE1779" i="26" a="1"/>
  <c r="AC1779" i="26" a="1"/>
  <c r="AC1779" i="26" s="1"/>
  <c r="S1779" i="26" s="1"/>
  <c r="AB1779" i="26"/>
  <c r="R1779" i="26" s="1"/>
  <c r="AA1779" i="26"/>
  <c r="AA1779" i="26" a="1"/>
  <c r="Y1779" i="26" a="1"/>
  <c r="Y1779" i="26" s="1"/>
  <c r="X1779" i="26"/>
  <c r="M1779" i="26" s="1"/>
  <c r="V1779" i="26" a="1"/>
  <c r="V1779" i="26" s="1"/>
  <c r="U1779" i="26"/>
  <c r="T1779" i="26"/>
  <c r="Q1779" i="26"/>
  <c r="P1779" i="26"/>
  <c r="O1779" i="26"/>
  <c r="L1779" i="26"/>
  <c r="B1779" i="26"/>
  <c r="AG1778" i="26" a="1"/>
  <c r="AG1778" i="26" s="1"/>
  <c r="AF1778" i="26"/>
  <c r="AE1778" i="26"/>
  <c r="AE1778" i="26" a="1"/>
  <c r="AC1778" i="26" a="1"/>
  <c r="AC1778" i="26" s="1"/>
  <c r="AB1778" i="26"/>
  <c r="Z1778" i="26"/>
  <c r="X1778" i="26"/>
  <c r="V1778" i="26"/>
  <c r="V1778" i="26" a="1"/>
  <c r="T1778" i="26"/>
  <c r="S1778" i="26"/>
  <c r="R1778" i="26"/>
  <c r="Q1778" i="26"/>
  <c r="O1778" i="26"/>
  <c r="M1778" i="26"/>
  <c r="B1778" i="26"/>
  <c r="AG1777" i="26" a="1"/>
  <c r="AG1777" i="26" s="1"/>
  <c r="AF1777" i="26"/>
  <c r="AE1777" i="26" a="1"/>
  <c r="AE1777" i="26" s="1"/>
  <c r="AC1777" i="26"/>
  <c r="AC1777" i="26" a="1"/>
  <c r="AB1777" i="26"/>
  <c r="R1777" i="26" s="1"/>
  <c r="AA1777" i="26"/>
  <c r="P1777" i="26" s="1"/>
  <c r="AA1777" i="26" a="1"/>
  <c r="Y1777" i="26" a="1"/>
  <c r="Y1777" i="26" s="1"/>
  <c r="U1777" i="26" s="1"/>
  <c r="X1777" i="26"/>
  <c r="M1777" i="26" s="1"/>
  <c r="V1777" i="26"/>
  <c r="V1777" i="26" a="1"/>
  <c r="T1777" i="26"/>
  <c r="S1777" i="26"/>
  <c r="Q1777" i="26"/>
  <c r="O1777" i="26"/>
  <c r="L1777" i="26"/>
  <c r="B1777" i="26"/>
  <c r="AG1776" i="26"/>
  <c r="AG1776" i="26" a="1"/>
  <c r="AF1776" i="26"/>
  <c r="AE1776" i="26"/>
  <c r="AE1776" i="26" a="1"/>
  <c r="AB1776" i="26"/>
  <c r="R1776" i="26" s="1"/>
  <c r="AA1776" i="26"/>
  <c r="P1776" i="26" s="1"/>
  <c r="Z1776" i="26"/>
  <c r="AA1776" i="26" s="1" a="1"/>
  <c r="Y1776" i="26" a="1"/>
  <c r="Y1776" i="26" s="1"/>
  <c r="U1776" i="26" s="1"/>
  <c r="X1776" i="26"/>
  <c r="V1776" i="26" a="1"/>
  <c r="V1776" i="26" s="1"/>
  <c r="T1776" i="26"/>
  <c r="Q1776" i="26"/>
  <c r="O1776" i="26"/>
  <c r="M1776" i="26"/>
  <c r="L1776" i="26"/>
  <c r="B1776" i="26"/>
  <c r="AG1775" i="26" a="1"/>
  <c r="AG1775" i="26" s="1"/>
  <c r="AF1775" i="26"/>
  <c r="AE1775" i="26" a="1"/>
  <c r="AE1775" i="26" s="1"/>
  <c r="AC1775" i="26"/>
  <c r="S1775" i="26" s="1"/>
  <c r="AC1775" i="26" a="1"/>
  <c r="AB1775" i="26"/>
  <c r="AA1775" i="26" a="1"/>
  <c r="AA1775" i="26" s="1"/>
  <c r="P1775" i="26" s="1"/>
  <c r="Y1775" i="26"/>
  <c r="U1775" i="26" s="1"/>
  <c r="Y1775" i="26" a="1"/>
  <c r="X1775" i="26"/>
  <c r="V1775" i="26"/>
  <c r="V1775" i="26" a="1"/>
  <c r="T1775" i="26"/>
  <c r="R1775" i="26"/>
  <c r="Q1775" i="26"/>
  <c r="O1775" i="26"/>
  <c r="M1775" i="26"/>
  <c r="L1775" i="26"/>
  <c r="B1775" i="26"/>
  <c r="AG1774" i="26" a="1"/>
  <c r="AG1774" i="26" s="1"/>
  <c r="AF1774" i="26"/>
  <c r="AE1774" i="26"/>
  <c r="AE1774" i="26" a="1"/>
  <c r="AB1774" i="26"/>
  <c r="AA1774" i="26"/>
  <c r="P1774" i="26" s="1"/>
  <c r="AA1774" i="26" a="1"/>
  <c r="Z1774" i="26"/>
  <c r="AC1774" i="26" s="1" a="1"/>
  <c r="AC1774" i="26" s="1"/>
  <c r="S1774" i="26" s="1"/>
  <c r="Y1774" i="26" a="1"/>
  <c r="Y1774" i="26" s="1"/>
  <c r="U1774" i="26" s="1"/>
  <c r="X1774" i="26"/>
  <c r="V1774" i="26" a="1"/>
  <c r="V1774" i="26" s="1"/>
  <c r="T1774" i="26"/>
  <c r="R1774" i="26"/>
  <c r="Q1774" i="26"/>
  <c r="O1774" i="26"/>
  <c r="M1774" i="26"/>
  <c r="L1774" i="26"/>
  <c r="B1774" i="26"/>
  <c r="AG1773" i="26" a="1"/>
  <c r="AG1773" i="26" s="1"/>
  <c r="AF1773" i="26"/>
  <c r="AE1773" i="26"/>
  <c r="AE1773" i="26" a="1"/>
  <c r="AC1773" i="26"/>
  <c r="S1773" i="26" s="1"/>
  <c r="AC1773" i="26" a="1"/>
  <c r="AB1773" i="26"/>
  <c r="AA1773" i="26" a="1"/>
  <c r="AA1773" i="26" s="1"/>
  <c r="P1773" i="26" s="1"/>
  <c r="Y1773" i="26"/>
  <c r="U1773" i="26" s="1"/>
  <c r="Y1773" i="26" a="1"/>
  <c r="X1773" i="26"/>
  <c r="V1773" i="26" a="1"/>
  <c r="V1773" i="26" s="1"/>
  <c r="T1773" i="26"/>
  <c r="R1773" i="26"/>
  <c r="Q1773" i="26"/>
  <c r="O1773" i="26"/>
  <c r="M1773" i="26"/>
  <c r="L1773" i="26"/>
  <c r="B1773" i="26"/>
  <c r="AG1772" i="26"/>
  <c r="AG1772" i="26" a="1"/>
  <c r="AF1772" i="26"/>
  <c r="AE1772" i="26" a="1"/>
  <c r="AE1772" i="26" s="1"/>
  <c r="AA1772" i="26"/>
  <c r="P1772" i="26" s="1"/>
  <c r="AA1772" i="26" a="1"/>
  <c r="Z1772" i="26"/>
  <c r="AB1772" i="26" s="1"/>
  <c r="R1772" i="26" s="1"/>
  <c r="X1772" i="26"/>
  <c r="M1772" i="26" s="1"/>
  <c r="V1772" i="26"/>
  <c r="V1772" i="26" a="1"/>
  <c r="T1772" i="26"/>
  <c r="Q1772" i="26"/>
  <c r="O1772" i="26"/>
  <c r="L1772" i="26"/>
  <c r="B1772" i="26"/>
  <c r="AG1771" i="26"/>
  <c r="AG1771" i="26" a="1"/>
  <c r="AF1771" i="26"/>
  <c r="AE1771" i="26" a="1"/>
  <c r="AE1771" i="26" s="1"/>
  <c r="AC1771" i="26"/>
  <c r="AC1771" i="26" a="1"/>
  <c r="AB1771" i="26"/>
  <c r="AA1771" i="26"/>
  <c r="AA1771" i="26" a="1"/>
  <c r="Y1771" i="26"/>
  <c r="U1771" i="26" s="1"/>
  <c r="Y1771" i="26" a="1"/>
  <c r="X1771" i="26"/>
  <c r="M1771" i="26" s="1"/>
  <c r="V1771" i="26"/>
  <c r="V1771" i="26" a="1"/>
  <c r="T1771" i="26"/>
  <c r="S1771" i="26"/>
  <c r="R1771" i="26"/>
  <c r="Q1771" i="26"/>
  <c r="P1771" i="26"/>
  <c r="O1771" i="26"/>
  <c r="L1771" i="26"/>
  <c r="B1771" i="26"/>
  <c r="AG1770" i="26"/>
  <c r="AG1770" i="26" a="1"/>
  <c r="AF1770" i="26"/>
  <c r="AE1770" i="26"/>
  <c r="AE1770" i="26" a="1"/>
  <c r="AB1770" i="26"/>
  <c r="AA1770" i="26"/>
  <c r="P1770" i="26" s="1"/>
  <c r="AA1770" i="26" a="1"/>
  <c r="Z1770" i="26"/>
  <c r="AC1770" i="26" s="1" a="1"/>
  <c r="AC1770" i="26" s="1"/>
  <c r="S1770" i="26" s="1"/>
  <c r="Y1770" i="26"/>
  <c r="U1770" i="26" s="1"/>
  <c r="Y1770" i="26" a="1"/>
  <c r="X1770" i="26"/>
  <c r="V1770" i="26" a="1"/>
  <c r="V1770" i="26" s="1"/>
  <c r="T1770" i="26"/>
  <c r="R1770" i="26"/>
  <c r="Q1770" i="26"/>
  <c r="O1770" i="26"/>
  <c r="M1770" i="26"/>
  <c r="L1770" i="26"/>
  <c r="B1770" i="26"/>
  <c r="AG1769" i="26" a="1"/>
  <c r="AG1769" i="26" s="1"/>
  <c r="AF1769" i="26"/>
  <c r="AE1769" i="26"/>
  <c r="AE1769" i="26" a="1"/>
  <c r="AC1769" i="26"/>
  <c r="AC1769" i="26" a="1"/>
  <c r="AB1769" i="26"/>
  <c r="AA1769" i="26" a="1"/>
  <c r="AA1769" i="26" s="1"/>
  <c r="P1769" i="26" s="1"/>
  <c r="Y1769" i="26"/>
  <c r="U1769" i="26" s="1"/>
  <c r="Y1769" i="26" a="1"/>
  <c r="X1769" i="26"/>
  <c r="V1769" i="26"/>
  <c r="V1769" i="26" a="1"/>
  <c r="T1769" i="26"/>
  <c r="S1769" i="26"/>
  <c r="R1769" i="26"/>
  <c r="Q1769" i="26"/>
  <c r="O1769" i="26"/>
  <c r="M1769" i="26"/>
  <c r="L1769" i="26"/>
  <c r="B1769" i="26"/>
  <c r="AG1768" i="26"/>
  <c r="AG1768" i="26" a="1"/>
  <c r="AF1768" i="26"/>
  <c r="AE1768" i="26" a="1"/>
  <c r="AE1768" i="26" s="1"/>
  <c r="AA1768" i="26"/>
  <c r="P1768" i="26" s="1"/>
  <c r="AA1768" i="26" a="1"/>
  <c r="Z1768" i="26"/>
  <c r="AC1768" i="26" s="1" a="1"/>
  <c r="AC1768" i="26" s="1"/>
  <c r="S1768" i="26" s="1"/>
  <c r="Y1768" i="26" a="1"/>
  <c r="Y1768" i="26" s="1"/>
  <c r="U1768" i="26" s="1"/>
  <c r="X1768" i="26"/>
  <c r="M1768" i="26" s="1"/>
  <c r="V1768" i="26"/>
  <c r="V1768" i="26" a="1"/>
  <c r="T1768" i="26"/>
  <c r="Q1768" i="26"/>
  <c r="O1768" i="26"/>
  <c r="L1768" i="26"/>
  <c r="B1768" i="26"/>
  <c r="AG1767" i="26"/>
  <c r="AG1767" i="26" a="1"/>
  <c r="AF1767" i="26"/>
  <c r="AE1767" i="26"/>
  <c r="AE1767" i="26" a="1"/>
  <c r="AC1767" i="26" a="1"/>
  <c r="AC1767" i="26" s="1"/>
  <c r="S1767" i="26" s="1"/>
  <c r="AB1767" i="26"/>
  <c r="AA1767" i="26"/>
  <c r="AA1767" i="26" a="1"/>
  <c r="Y1767" i="26"/>
  <c r="U1767" i="26" s="1"/>
  <c r="Y1767" i="26" a="1"/>
  <c r="X1767" i="26"/>
  <c r="V1767" i="26" a="1"/>
  <c r="V1767" i="26" s="1"/>
  <c r="T1767" i="26"/>
  <c r="R1767" i="26"/>
  <c r="Q1767" i="26"/>
  <c r="P1767" i="26"/>
  <c r="O1767" i="26"/>
  <c r="M1767" i="26"/>
  <c r="L1767" i="26"/>
  <c r="B1767" i="26"/>
  <c r="AG1766" i="26" a="1"/>
  <c r="AG1766" i="26" s="1"/>
  <c r="AF1766" i="26"/>
  <c r="AE1766" i="26"/>
  <c r="AE1766" i="26" a="1"/>
  <c r="AA1766" i="26" a="1"/>
  <c r="AA1766" i="26" s="1"/>
  <c r="P1766" i="26" s="1"/>
  <c r="Z1766" i="26"/>
  <c r="AC1766" i="26" s="1" a="1"/>
  <c r="AC1766" i="26" s="1"/>
  <c r="S1766" i="26" s="1"/>
  <c r="X1766" i="26"/>
  <c r="M1766" i="26" s="1"/>
  <c r="V1766" i="26"/>
  <c r="V1766" i="26" a="1"/>
  <c r="T1766" i="26"/>
  <c r="Q1766" i="26"/>
  <c r="O1766" i="26"/>
  <c r="B1766" i="26"/>
  <c r="AG1765" i="26"/>
  <c r="AG1765" i="26" a="1"/>
  <c r="AF1765" i="26"/>
  <c r="AE1765" i="26"/>
  <c r="AE1765" i="26" a="1"/>
  <c r="AC1765" i="26"/>
  <c r="AC1765" i="26" a="1"/>
  <c r="AB1765" i="26"/>
  <c r="R1765" i="26" s="1"/>
  <c r="AA1765" i="26"/>
  <c r="AA1765" i="26" a="1"/>
  <c r="Y1765" i="26" a="1"/>
  <c r="Y1765" i="26" s="1"/>
  <c r="U1765" i="26" s="1"/>
  <c r="X1765" i="26"/>
  <c r="M1765" i="26" s="1"/>
  <c r="V1765" i="26"/>
  <c r="V1765" i="26" a="1"/>
  <c r="T1765" i="26"/>
  <c r="S1765" i="26"/>
  <c r="Q1765" i="26"/>
  <c r="P1765" i="26"/>
  <c r="O1765" i="26"/>
  <c r="L1765" i="26"/>
  <c r="B1765" i="26"/>
  <c r="AG1764" i="26"/>
  <c r="AG1764" i="26" a="1"/>
  <c r="AF1764" i="26"/>
  <c r="AE1764" i="26"/>
  <c r="AE1764" i="26" a="1"/>
  <c r="Z1764" i="26"/>
  <c r="AB1764" i="26" s="1"/>
  <c r="R1764" i="26" s="1"/>
  <c r="X1764" i="26"/>
  <c r="V1764" i="26"/>
  <c r="V1764" i="26" a="1"/>
  <c r="T1764" i="26"/>
  <c r="Q1764" i="26"/>
  <c r="O1764" i="26"/>
  <c r="M1764" i="26"/>
  <c r="B1764" i="26"/>
  <c r="AG1763" i="26"/>
  <c r="AG1763" i="26" a="1"/>
  <c r="AF1763" i="26"/>
  <c r="AE1763" i="26" a="1"/>
  <c r="AE1763" i="26" s="1"/>
  <c r="AC1763" i="26"/>
  <c r="AC1763" i="26" a="1"/>
  <c r="AB1763" i="26"/>
  <c r="AA1763" i="26"/>
  <c r="AA1763" i="26" a="1"/>
  <c r="Y1763" i="26"/>
  <c r="U1763" i="26" s="1"/>
  <c r="Y1763" i="26" a="1"/>
  <c r="X1763" i="26"/>
  <c r="M1763" i="26" s="1"/>
  <c r="V1763" i="26"/>
  <c r="V1763" i="26" a="1"/>
  <c r="T1763" i="26"/>
  <c r="S1763" i="26"/>
  <c r="R1763" i="26"/>
  <c r="Q1763" i="26"/>
  <c r="P1763" i="26"/>
  <c r="O1763" i="26"/>
  <c r="L1763" i="26"/>
  <c r="B1763" i="26"/>
  <c r="AG1762" i="26"/>
  <c r="AG1762" i="26" a="1"/>
  <c r="AF1762" i="26"/>
  <c r="AE1762" i="26"/>
  <c r="AE1762" i="26" a="1"/>
  <c r="AB1762" i="26"/>
  <c r="AA1762" i="26"/>
  <c r="P1762" i="26" s="1"/>
  <c r="AA1762" i="26" a="1"/>
  <c r="Z1762" i="26"/>
  <c r="AC1762" i="26" s="1" a="1"/>
  <c r="AC1762" i="26" s="1"/>
  <c r="S1762" i="26" s="1"/>
  <c r="Y1762" i="26"/>
  <c r="U1762" i="26" s="1"/>
  <c r="Y1762" i="26" a="1"/>
  <c r="X1762" i="26"/>
  <c r="V1762" i="26" a="1"/>
  <c r="V1762" i="26" s="1"/>
  <c r="T1762" i="26"/>
  <c r="R1762" i="26"/>
  <c r="Q1762" i="26"/>
  <c r="O1762" i="26"/>
  <c r="M1762" i="26"/>
  <c r="L1762" i="26"/>
  <c r="B1762" i="26"/>
  <c r="AG1761" i="26" a="1"/>
  <c r="AG1761" i="26" s="1"/>
  <c r="AF1761" i="26"/>
  <c r="AE1761" i="26"/>
  <c r="AE1761" i="26" a="1"/>
  <c r="AC1761" i="26"/>
  <c r="AC1761" i="26" a="1"/>
  <c r="AB1761" i="26"/>
  <c r="AA1761" i="26" a="1"/>
  <c r="AA1761" i="26" s="1"/>
  <c r="P1761" i="26" s="1"/>
  <c r="Y1761" i="26"/>
  <c r="U1761" i="26" s="1"/>
  <c r="Y1761" i="26" a="1"/>
  <c r="X1761" i="26"/>
  <c r="V1761" i="26"/>
  <c r="V1761" i="26" a="1"/>
  <c r="T1761" i="26"/>
  <c r="S1761" i="26"/>
  <c r="R1761" i="26"/>
  <c r="Q1761" i="26"/>
  <c r="O1761" i="26"/>
  <c r="M1761" i="26"/>
  <c r="L1761" i="26"/>
  <c r="B1761" i="26"/>
  <c r="AG1760" i="26"/>
  <c r="AG1760" i="26" a="1"/>
  <c r="AF1760" i="26"/>
  <c r="AE1760" i="26" a="1"/>
  <c r="AE1760" i="26" s="1"/>
  <c r="AA1760" i="26"/>
  <c r="P1760" i="26" s="1"/>
  <c r="AA1760" i="26" a="1"/>
  <c r="Z1760" i="26"/>
  <c r="AC1760" i="26" s="1" a="1"/>
  <c r="AC1760" i="26" s="1"/>
  <c r="S1760" i="26" s="1"/>
  <c r="Y1760" i="26" a="1"/>
  <c r="Y1760" i="26" s="1"/>
  <c r="U1760" i="26" s="1"/>
  <c r="X1760" i="26"/>
  <c r="M1760" i="26" s="1"/>
  <c r="V1760" i="26"/>
  <c r="V1760" i="26" a="1"/>
  <c r="T1760" i="26"/>
  <c r="Q1760" i="26"/>
  <c r="O1760" i="26"/>
  <c r="L1760" i="26"/>
  <c r="B1760" i="26"/>
  <c r="AG1759" i="26"/>
  <c r="AG1759" i="26" a="1"/>
  <c r="AF1759" i="26"/>
  <c r="AE1759" i="26"/>
  <c r="AE1759" i="26" a="1"/>
  <c r="AC1759" i="26" a="1"/>
  <c r="AC1759" i="26" s="1"/>
  <c r="S1759" i="26" s="1"/>
  <c r="AB1759" i="26"/>
  <c r="AA1759" i="26"/>
  <c r="AA1759" i="26" a="1"/>
  <c r="Y1759" i="26"/>
  <c r="U1759" i="26" s="1"/>
  <c r="Y1759" i="26" a="1"/>
  <c r="X1759" i="26"/>
  <c r="V1759" i="26" a="1"/>
  <c r="V1759" i="26" s="1"/>
  <c r="T1759" i="26"/>
  <c r="R1759" i="26"/>
  <c r="Q1759" i="26"/>
  <c r="P1759" i="26"/>
  <c r="O1759" i="26"/>
  <c r="M1759" i="26"/>
  <c r="L1759" i="26"/>
  <c r="B1759" i="26"/>
  <c r="AG1758" i="26" a="1"/>
  <c r="AG1758" i="26" s="1"/>
  <c r="AF1758" i="26"/>
  <c r="AE1758" i="26"/>
  <c r="AE1758" i="26" a="1"/>
  <c r="AA1758" i="26" a="1"/>
  <c r="AA1758" i="26" s="1"/>
  <c r="P1758" i="26" s="1"/>
  <c r="Z1758" i="26"/>
  <c r="AC1758" i="26" s="1" a="1"/>
  <c r="AC1758" i="26" s="1"/>
  <c r="S1758" i="26" s="1"/>
  <c r="X1758" i="26"/>
  <c r="M1758" i="26" s="1"/>
  <c r="V1758" i="26"/>
  <c r="V1758" i="26" a="1"/>
  <c r="T1758" i="26"/>
  <c r="Q1758" i="26"/>
  <c r="O1758" i="26"/>
  <c r="B1758" i="26"/>
  <c r="AG1757" i="26"/>
  <c r="AG1757" i="26" a="1"/>
  <c r="AF1757" i="26"/>
  <c r="AE1757" i="26"/>
  <c r="AE1757" i="26" a="1"/>
  <c r="AC1757" i="26"/>
  <c r="AC1757" i="26" a="1"/>
  <c r="AB1757" i="26"/>
  <c r="R1757" i="26" s="1"/>
  <c r="AA1757" i="26"/>
  <c r="AA1757" i="26" a="1"/>
  <c r="Y1757" i="26" a="1"/>
  <c r="Y1757" i="26" s="1"/>
  <c r="U1757" i="26" s="1"/>
  <c r="X1757" i="26"/>
  <c r="M1757" i="26" s="1"/>
  <c r="V1757" i="26"/>
  <c r="V1757" i="26" a="1"/>
  <c r="T1757" i="26"/>
  <c r="S1757" i="26"/>
  <c r="Q1757" i="26"/>
  <c r="P1757" i="26"/>
  <c r="O1757" i="26"/>
  <c r="L1757" i="26"/>
  <c r="B1757" i="26"/>
  <c r="AG1756" i="26"/>
  <c r="AG1756" i="26" a="1"/>
  <c r="AF1756" i="26"/>
  <c r="AE1756" i="26"/>
  <c r="AE1756" i="26" a="1"/>
  <c r="Z1756" i="26"/>
  <c r="AB1756" i="26" s="1"/>
  <c r="R1756" i="26" s="1"/>
  <c r="X1756" i="26"/>
  <c r="V1756" i="26"/>
  <c r="V1756" i="26" a="1"/>
  <c r="T1756" i="26"/>
  <c r="Q1756" i="26"/>
  <c r="O1756" i="26"/>
  <c r="M1756" i="26"/>
  <c r="B1756" i="26"/>
  <c r="AG1755" i="26"/>
  <c r="AG1755" i="26" a="1"/>
  <c r="AF1755" i="26"/>
  <c r="AE1755" i="26" a="1"/>
  <c r="AE1755" i="26" s="1"/>
  <c r="AC1755" i="26"/>
  <c r="AC1755" i="26" a="1"/>
  <c r="AB1755" i="26"/>
  <c r="AA1755" i="26"/>
  <c r="AA1755" i="26" a="1"/>
  <c r="Y1755" i="26"/>
  <c r="U1755" i="26" s="1"/>
  <c r="Y1755" i="26" a="1"/>
  <c r="X1755" i="26"/>
  <c r="M1755" i="26" s="1"/>
  <c r="V1755" i="26"/>
  <c r="V1755" i="26" a="1"/>
  <c r="T1755" i="26"/>
  <c r="S1755" i="26"/>
  <c r="R1755" i="26"/>
  <c r="Q1755" i="26"/>
  <c r="P1755" i="26"/>
  <c r="O1755" i="26"/>
  <c r="L1755" i="26"/>
  <c r="B1755" i="26"/>
  <c r="AG1754" i="26"/>
  <c r="AG1754" i="26" a="1"/>
  <c r="AF1754" i="26"/>
  <c r="AE1754" i="26"/>
  <c r="AE1754" i="26" a="1"/>
  <c r="AB1754" i="26"/>
  <c r="AA1754" i="26"/>
  <c r="P1754" i="26" s="1"/>
  <c r="AA1754" i="26" a="1"/>
  <c r="Z1754" i="26"/>
  <c r="AC1754" i="26" s="1" a="1"/>
  <c r="AC1754" i="26" s="1"/>
  <c r="S1754" i="26" s="1"/>
  <c r="Y1754" i="26"/>
  <c r="U1754" i="26" s="1"/>
  <c r="Y1754" i="26" a="1"/>
  <c r="X1754" i="26"/>
  <c r="V1754" i="26" a="1"/>
  <c r="V1754" i="26" s="1"/>
  <c r="T1754" i="26"/>
  <c r="R1754" i="26"/>
  <c r="Q1754" i="26"/>
  <c r="O1754" i="26"/>
  <c r="M1754" i="26"/>
  <c r="L1754" i="26"/>
  <c r="B1754" i="26"/>
  <c r="AG1753" i="26" a="1"/>
  <c r="AG1753" i="26" s="1"/>
  <c r="AF1753" i="26"/>
  <c r="AE1753" i="26"/>
  <c r="AE1753" i="26" a="1"/>
  <c r="AC1753" i="26"/>
  <c r="AC1753" i="26" a="1"/>
  <c r="AB1753" i="26"/>
  <c r="AA1753" i="26" a="1"/>
  <c r="AA1753" i="26" s="1"/>
  <c r="P1753" i="26" s="1"/>
  <c r="Y1753" i="26"/>
  <c r="U1753" i="26" s="1"/>
  <c r="Y1753" i="26" a="1"/>
  <c r="X1753" i="26"/>
  <c r="V1753" i="26"/>
  <c r="V1753" i="26" a="1"/>
  <c r="T1753" i="26"/>
  <c r="S1753" i="26"/>
  <c r="R1753" i="26"/>
  <c r="Q1753" i="26"/>
  <c r="O1753" i="26"/>
  <c r="M1753" i="26"/>
  <c r="L1753" i="26"/>
  <c r="B1753" i="26"/>
  <c r="AG1752" i="26"/>
  <c r="AG1752" i="26" a="1"/>
  <c r="AF1752" i="26"/>
  <c r="AE1752" i="26" a="1"/>
  <c r="AE1752" i="26" s="1"/>
  <c r="AA1752" i="26"/>
  <c r="P1752" i="26" s="1"/>
  <c r="AA1752" i="26" a="1"/>
  <c r="Z1752" i="26"/>
  <c r="AC1752" i="26" s="1" a="1"/>
  <c r="AC1752" i="26" s="1"/>
  <c r="S1752" i="26" s="1"/>
  <c r="Y1752" i="26" a="1"/>
  <c r="Y1752" i="26" s="1"/>
  <c r="U1752" i="26" s="1"/>
  <c r="X1752" i="26"/>
  <c r="M1752" i="26" s="1"/>
  <c r="V1752" i="26"/>
  <c r="V1752" i="26" a="1"/>
  <c r="T1752" i="26"/>
  <c r="Q1752" i="26"/>
  <c r="O1752" i="26"/>
  <c r="L1752" i="26"/>
  <c r="B1752" i="26"/>
  <c r="AG1751" i="26"/>
  <c r="AG1751" i="26" a="1"/>
  <c r="AF1751" i="26"/>
  <c r="AE1751" i="26"/>
  <c r="AE1751" i="26" a="1"/>
  <c r="AC1751" i="26" a="1"/>
  <c r="AC1751" i="26" s="1"/>
  <c r="S1751" i="26" s="1"/>
  <c r="AB1751" i="26"/>
  <c r="AA1751" i="26"/>
  <c r="AA1751" i="26" a="1"/>
  <c r="Y1751" i="26"/>
  <c r="U1751" i="26" s="1"/>
  <c r="Y1751" i="26" a="1"/>
  <c r="X1751" i="26"/>
  <c r="V1751" i="26" a="1"/>
  <c r="V1751" i="26" s="1"/>
  <c r="T1751" i="26"/>
  <c r="R1751" i="26"/>
  <c r="Q1751" i="26"/>
  <c r="P1751" i="26"/>
  <c r="O1751" i="26"/>
  <c r="M1751" i="26"/>
  <c r="L1751" i="26"/>
  <c r="B1751" i="26"/>
  <c r="AG1750" i="26" a="1"/>
  <c r="AG1750" i="26" s="1"/>
  <c r="AF1750" i="26"/>
  <c r="AE1750" i="26"/>
  <c r="AE1750" i="26" a="1"/>
  <c r="AA1750" i="26" a="1"/>
  <c r="AA1750" i="26" s="1"/>
  <c r="P1750" i="26" s="1"/>
  <c r="Z1750" i="26"/>
  <c r="AC1750" i="26" s="1" a="1"/>
  <c r="AC1750" i="26" s="1"/>
  <c r="S1750" i="26" s="1"/>
  <c r="X1750" i="26"/>
  <c r="M1750" i="26" s="1"/>
  <c r="V1750" i="26"/>
  <c r="V1750" i="26" a="1"/>
  <c r="T1750" i="26"/>
  <c r="Q1750" i="26"/>
  <c r="O1750" i="26"/>
  <c r="B1750" i="26"/>
  <c r="AG1749" i="26"/>
  <c r="AG1749" i="26" a="1"/>
  <c r="AF1749" i="26"/>
  <c r="AE1749" i="26"/>
  <c r="AE1749" i="26" a="1"/>
  <c r="AC1749" i="26"/>
  <c r="AC1749" i="26" a="1"/>
  <c r="AB1749" i="26"/>
  <c r="R1749" i="26" s="1"/>
  <c r="AA1749" i="26"/>
  <c r="AA1749" i="26" a="1"/>
  <c r="Y1749" i="26" a="1"/>
  <c r="Y1749" i="26" s="1"/>
  <c r="U1749" i="26" s="1"/>
  <c r="X1749" i="26"/>
  <c r="M1749" i="26" s="1"/>
  <c r="V1749" i="26"/>
  <c r="V1749" i="26" a="1"/>
  <c r="T1749" i="26"/>
  <c r="S1749" i="26"/>
  <c r="Q1749" i="26"/>
  <c r="P1749" i="26"/>
  <c r="O1749" i="26"/>
  <c r="L1749" i="26"/>
  <c r="B1749" i="26"/>
  <c r="AG1748" i="26"/>
  <c r="AG1748" i="26" a="1"/>
  <c r="AF1748" i="26"/>
  <c r="AE1748" i="26"/>
  <c r="AE1748" i="26" a="1"/>
  <c r="Z1748" i="26"/>
  <c r="AB1748" i="26" s="1"/>
  <c r="R1748" i="26" s="1"/>
  <c r="X1748" i="26"/>
  <c r="V1748" i="26"/>
  <c r="V1748" i="26" a="1"/>
  <c r="T1748" i="26"/>
  <c r="Q1748" i="26"/>
  <c r="O1748" i="26"/>
  <c r="M1748" i="26"/>
  <c r="B1748" i="26"/>
  <c r="AG1747" i="26"/>
  <c r="AG1747" i="26" a="1"/>
  <c r="AF1747" i="26"/>
  <c r="AE1747" i="26" a="1"/>
  <c r="AE1747" i="26" s="1"/>
  <c r="AC1747" i="26"/>
  <c r="AC1747" i="26" a="1"/>
  <c r="AB1747" i="26"/>
  <c r="AA1747" i="26"/>
  <c r="AA1747" i="26" a="1"/>
  <c r="Y1747" i="26"/>
  <c r="U1747" i="26" s="1"/>
  <c r="Y1747" i="26" a="1"/>
  <c r="X1747" i="26"/>
  <c r="M1747" i="26" s="1"/>
  <c r="V1747" i="26"/>
  <c r="V1747" i="26" a="1"/>
  <c r="T1747" i="26"/>
  <c r="S1747" i="26"/>
  <c r="R1747" i="26"/>
  <c r="Q1747" i="26"/>
  <c r="P1747" i="26"/>
  <c r="O1747" i="26"/>
  <c r="L1747" i="26"/>
  <c r="B1747" i="26"/>
  <c r="AG1746" i="26"/>
  <c r="AG1746" i="26" a="1"/>
  <c r="AF1746" i="26"/>
  <c r="AE1746" i="26"/>
  <c r="AE1746" i="26" a="1"/>
  <c r="AB1746" i="26"/>
  <c r="AA1746" i="26"/>
  <c r="P1746" i="26" s="1"/>
  <c r="AA1746" i="26" a="1"/>
  <c r="Z1746" i="26"/>
  <c r="AC1746" i="26" s="1" a="1"/>
  <c r="AC1746" i="26" s="1"/>
  <c r="S1746" i="26" s="1"/>
  <c r="Y1746" i="26"/>
  <c r="U1746" i="26" s="1"/>
  <c r="Y1746" i="26" a="1"/>
  <c r="X1746" i="26"/>
  <c r="V1746" i="26" a="1"/>
  <c r="V1746" i="26" s="1"/>
  <c r="T1746" i="26"/>
  <c r="R1746" i="26"/>
  <c r="Q1746" i="26"/>
  <c r="O1746" i="26"/>
  <c r="M1746" i="26"/>
  <c r="L1746" i="26"/>
  <c r="B1746" i="26"/>
  <c r="AG1745" i="26" a="1"/>
  <c r="AG1745" i="26" s="1"/>
  <c r="AF1745" i="26"/>
  <c r="AE1745" i="26"/>
  <c r="AE1745" i="26" a="1"/>
  <c r="AC1745" i="26"/>
  <c r="AC1745" i="26" a="1"/>
  <c r="AB1745" i="26"/>
  <c r="AA1745" i="26" a="1"/>
  <c r="AA1745" i="26" s="1"/>
  <c r="P1745" i="26" s="1"/>
  <c r="Y1745" i="26"/>
  <c r="U1745" i="26" s="1"/>
  <c r="Y1745" i="26" a="1"/>
  <c r="X1745" i="26"/>
  <c r="V1745" i="26"/>
  <c r="V1745" i="26" a="1"/>
  <c r="T1745" i="26"/>
  <c r="S1745" i="26"/>
  <c r="R1745" i="26"/>
  <c r="Q1745" i="26"/>
  <c r="O1745" i="26"/>
  <c r="M1745" i="26"/>
  <c r="L1745" i="26"/>
  <c r="B1745" i="26"/>
  <c r="AG1744" i="26"/>
  <c r="AG1744" i="26" a="1"/>
  <c r="AF1744" i="26"/>
  <c r="AE1744" i="26" a="1"/>
  <c r="AE1744" i="26" s="1"/>
  <c r="AA1744" i="26"/>
  <c r="P1744" i="26" s="1"/>
  <c r="AA1744" i="26" a="1"/>
  <c r="Z1744" i="26"/>
  <c r="AC1744" i="26" s="1" a="1"/>
  <c r="AC1744" i="26" s="1"/>
  <c r="S1744" i="26" s="1"/>
  <c r="Y1744" i="26" a="1"/>
  <c r="Y1744" i="26" s="1"/>
  <c r="U1744" i="26" s="1"/>
  <c r="X1744" i="26"/>
  <c r="M1744" i="26" s="1"/>
  <c r="V1744" i="26"/>
  <c r="V1744" i="26" a="1"/>
  <c r="T1744" i="26"/>
  <c r="Q1744" i="26"/>
  <c r="O1744" i="26"/>
  <c r="L1744" i="26"/>
  <c r="B1744" i="26"/>
  <c r="AG1743" i="26"/>
  <c r="AG1743" i="26" a="1"/>
  <c r="AF1743" i="26"/>
  <c r="AE1743" i="26"/>
  <c r="AE1743" i="26" a="1"/>
  <c r="AC1743" i="26" a="1"/>
  <c r="AC1743" i="26" s="1"/>
  <c r="S1743" i="26" s="1"/>
  <c r="AB1743" i="26"/>
  <c r="AA1743" i="26"/>
  <c r="AA1743" i="26" a="1"/>
  <c r="Y1743" i="26"/>
  <c r="U1743" i="26" s="1"/>
  <c r="Y1743" i="26" a="1"/>
  <c r="X1743" i="26"/>
  <c r="V1743" i="26" a="1"/>
  <c r="V1743" i="26" s="1"/>
  <c r="T1743" i="26"/>
  <c r="R1743" i="26"/>
  <c r="Q1743" i="26"/>
  <c r="P1743" i="26"/>
  <c r="O1743" i="26"/>
  <c r="M1743" i="26"/>
  <c r="L1743" i="26"/>
  <c r="B1743" i="26"/>
  <c r="AG1742" i="26" a="1"/>
  <c r="AG1742" i="26" s="1"/>
  <c r="AF1742" i="26"/>
  <c r="AE1742" i="26"/>
  <c r="AE1742" i="26" a="1"/>
  <c r="AA1742" i="26" a="1"/>
  <c r="AA1742" i="26" s="1"/>
  <c r="P1742" i="26" s="1"/>
  <c r="Z1742" i="26"/>
  <c r="AC1742" i="26" s="1" a="1"/>
  <c r="AC1742" i="26" s="1"/>
  <c r="S1742" i="26" s="1"/>
  <c r="X1742" i="26"/>
  <c r="M1742" i="26" s="1"/>
  <c r="V1742" i="26"/>
  <c r="V1742" i="26" a="1"/>
  <c r="T1742" i="26"/>
  <c r="Q1742" i="26"/>
  <c r="O1742" i="26"/>
  <c r="B1742" i="26"/>
  <c r="AG1741" i="26"/>
  <c r="AG1741" i="26" a="1"/>
  <c r="AF1741" i="26"/>
  <c r="AE1741" i="26"/>
  <c r="AE1741" i="26" a="1"/>
  <c r="AC1741" i="26"/>
  <c r="AC1741" i="26" a="1"/>
  <c r="AB1741" i="26"/>
  <c r="R1741" i="26" s="1"/>
  <c r="AA1741" i="26"/>
  <c r="AA1741" i="26" a="1"/>
  <c r="Y1741" i="26" a="1"/>
  <c r="Y1741" i="26" s="1"/>
  <c r="U1741" i="26" s="1"/>
  <c r="X1741" i="26"/>
  <c r="M1741" i="26" s="1"/>
  <c r="V1741" i="26"/>
  <c r="V1741" i="26" a="1"/>
  <c r="T1741" i="26"/>
  <c r="S1741" i="26"/>
  <c r="Q1741" i="26"/>
  <c r="P1741" i="26"/>
  <c r="O1741" i="26"/>
  <c r="L1741" i="26"/>
  <c r="B1741" i="26"/>
  <c r="AG1740" i="26"/>
  <c r="AG1740" i="26" a="1"/>
  <c r="AF1740" i="26"/>
  <c r="AE1740" i="26"/>
  <c r="AE1740" i="26" a="1"/>
  <c r="Z1740" i="26"/>
  <c r="AB1740" i="26" s="1"/>
  <c r="R1740" i="26" s="1"/>
  <c r="X1740" i="26"/>
  <c r="V1740" i="26"/>
  <c r="V1740" i="26" a="1"/>
  <c r="T1740" i="26"/>
  <c r="Q1740" i="26"/>
  <c r="O1740" i="26"/>
  <c r="M1740" i="26"/>
  <c r="B1740" i="26"/>
  <c r="AG1739" i="26"/>
  <c r="AG1739" i="26" a="1"/>
  <c r="AF1739" i="26"/>
  <c r="AE1739" i="26" a="1"/>
  <c r="AE1739" i="26" s="1"/>
  <c r="AC1739" i="26"/>
  <c r="AC1739" i="26" a="1"/>
  <c r="AB1739" i="26"/>
  <c r="AA1739" i="26"/>
  <c r="AA1739" i="26" a="1"/>
  <c r="Y1739" i="26"/>
  <c r="U1739" i="26" s="1"/>
  <c r="Y1739" i="26" a="1"/>
  <c r="X1739" i="26"/>
  <c r="M1739" i="26" s="1"/>
  <c r="V1739" i="26"/>
  <c r="V1739" i="26" a="1"/>
  <c r="T1739" i="26"/>
  <c r="S1739" i="26"/>
  <c r="R1739" i="26"/>
  <c r="Q1739" i="26"/>
  <c r="P1739" i="26"/>
  <c r="O1739" i="26"/>
  <c r="L1739" i="26"/>
  <c r="B1739" i="26"/>
  <c r="AG1738" i="26"/>
  <c r="AG1738" i="26" a="1"/>
  <c r="AF1738" i="26"/>
  <c r="AE1738" i="26"/>
  <c r="AE1738" i="26" a="1"/>
  <c r="AB1738" i="26"/>
  <c r="AA1738" i="26"/>
  <c r="P1738" i="26" s="1"/>
  <c r="AA1738" i="26" a="1"/>
  <c r="Z1738" i="26"/>
  <c r="AC1738" i="26" s="1" a="1"/>
  <c r="AC1738" i="26" s="1"/>
  <c r="S1738" i="26" s="1"/>
  <c r="Y1738" i="26"/>
  <c r="U1738" i="26" s="1"/>
  <c r="Y1738" i="26" a="1"/>
  <c r="X1738" i="26"/>
  <c r="V1738" i="26" a="1"/>
  <c r="V1738" i="26" s="1"/>
  <c r="T1738" i="26"/>
  <c r="R1738" i="26"/>
  <c r="Q1738" i="26"/>
  <c r="O1738" i="26"/>
  <c r="M1738" i="26"/>
  <c r="L1738" i="26"/>
  <c r="B1738" i="26"/>
  <c r="AG1737" i="26" a="1"/>
  <c r="AG1737" i="26" s="1"/>
  <c r="AF1737" i="26"/>
  <c r="AE1737" i="26"/>
  <c r="AE1737" i="26" a="1"/>
  <c r="AC1737" i="26"/>
  <c r="AC1737" i="26" a="1"/>
  <c r="AB1737" i="26"/>
  <c r="AA1737" i="26" a="1"/>
  <c r="AA1737" i="26" s="1"/>
  <c r="P1737" i="26" s="1"/>
  <c r="Y1737" i="26"/>
  <c r="U1737" i="26" s="1"/>
  <c r="Y1737" i="26" a="1"/>
  <c r="X1737" i="26"/>
  <c r="V1737" i="26"/>
  <c r="V1737" i="26" a="1"/>
  <c r="T1737" i="26"/>
  <c r="S1737" i="26"/>
  <c r="R1737" i="26"/>
  <c r="Q1737" i="26"/>
  <c r="O1737" i="26"/>
  <c r="M1737" i="26"/>
  <c r="L1737" i="26"/>
  <c r="B1737" i="26"/>
  <c r="AG1736" i="26"/>
  <c r="AG1736" i="26" a="1"/>
  <c r="AF1736" i="26"/>
  <c r="AE1736" i="26" a="1"/>
  <c r="AE1736" i="26" s="1"/>
  <c r="AA1736" i="26"/>
  <c r="P1736" i="26" s="1"/>
  <c r="AA1736" i="26" a="1"/>
  <c r="Z1736" i="26"/>
  <c r="AC1736" i="26" s="1" a="1"/>
  <c r="AC1736" i="26" s="1"/>
  <c r="S1736" i="26" s="1"/>
  <c r="Y1736" i="26" a="1"/>
  <c r="Y1736" i="26" s="1"/>
  <c r="U1736" i="26" s="1"/>
  <c r="X1736" i="26"/>
  <c r="M1736" i="26" s="1"/>
  <c r="V1736" i="26"/>
  <c r="V1736" i="26" a="1"/>
  <c r="T1736" i="26"/>
  <c r="Q1736" i="26"/>
  <c r="O1736" i="26"/>
  <c r="L1736" i="26"/>
  <c r="B1736" i="26"/>
  <c r="AG1735" i="26"/>
  <c r="AG1735" i="26" a="1"/>
  <c r="AF1735" i="26"/>
  <c r="AE1735" i="26"/>
  <c r="AE1735" i="26" a="1"/>
  <c r="AC1735" i="26" a="1"/>
  <c r="AC1735" i="26" s="1"/>
  <c r="S1735" i="26" s="1"/>
  <c r="AB1735" i="26"/>
  <c r="AA1735" i="26"/>
  <c r="AA1735" i="26" a="1"/>
  <c r="Y1735" i="26"/>
  <c r="U1735" i="26" s="1"/>
  <c r="Y1735" i="26" a="1"/>
  <c r="X1735" i="26"/>
  <c r="V1735" i="26" a="1"/>
  <c r="V1735" i="26" s="1"/>
  <c r="T1735" i="26"/>
  <c r="R1735" i="26"/>
  <c r="Q1735" i="26"/>
  <c r="P1735" i="26"/>
  <c r="O1735" i="26"/>
  <c r="M1735" i="26"/>
  <c r="L1735" i="26"/>
  <c r="B1735" i="26"/>
  <c r="AG1734" i="26" a="1"/>
  <c r="AG1734" i="26" s="1"/>
  <c r="AF1734" i="26"/>
  <c r="AE1734" i="26"/>
  <c r="AE1734" i="26" a="1"/>
  <c r="AA1734" i="26" a="1"/>
  <c r="AA1734" i="26" s="1"/>
  <c r="P1734" i="26" s="1"/>
  <c r="Z1734" i="26"/>
  <c r="AC1734" i="26" s="1" a="1"/>
  <c r="AC1734" i="26" s="1"/>
  <c r="S1734" i="26" s="1"/>
  <c r="X1734" i="26"/>
  <c r="M1734" i="26" s="1"/>
  <c r="V1734" i="26"/>
  <c r="V1734" i="26" a="1"/>
  <c r="T1734" i="26"/>
  <c r="Q1734" i="26"/>
  <c r="O1734" i="26"/>
  <c r="B1734" i="26"/>
  <c r="AG1733" i="26"/>
  <c r="AG1733" i="26" a="1"/>
  <c r="AF1733" i="26"/>
  <c r="AE1733" i="26"/>
  <c r="AE1733" i="26" a="1"/>
  <c r="AC1733" i="26"/>
  <c r="AC1733" i="26" a="1"/>
  <c r="AB1733" i="26"/>
  <c r="R1733" i="26" s="1"/>
  <c r="AA1733" i="26"/>
  <c r="AA1733" i="26" a="1"/>
  <c r="Y1733" i="26" a="1"/>
  <c r="Y1733" i="26" s="1"/>
  <c r="U1733" i="26" s="1"/>
  <c r="X1733" i="26"/>
  <c r="M1733" i="26" s="1"/>
  <c r="V1733" i="26"/>
  <c r="V1733" i="26" a="1"/>
  <c r="T1733" i="26"/>
  <c r="S1733" i="26"/>
  <c r="Q1733" i="26"/>
  <c r="P1733" i="26"/>
  <c r="O1733" i="26"/>
  <c r="L1733" i="26"/>
  <c r="B1733" i="26"/>
  <c r="AG1732" i="26" a="1"/>
  <c r="AG1732" i="26" s="1"/>
  <c r="AF1732" i="26"/>
  <c r="AE1732" i="26"/>
  <c r="AE1732" i="26" a="1"/>
  <c r="Z1732" i="26"/>
  <c r="AB1732" i="26" s="1"/>
  <c r="R1732" i="26" s="1"/>
  <c r="X1732" i="26"/>
  <c r="V1732" i="26"/>
  <c r="V1732" i="26" a="1"/>
  <c r="T1732" i="26"/>
  <c r="Q1732" i="26"/>
  <c r="O1732" i="26"/>
  <c r="M1732" i="26"/>
  <c r="B1732" i="26"/>
  <c r="AG1731" i="26"/>
  <c r="AG1731" i="26" a="1"/>
  <c r="AF1731" i="26"/>
  <c r="AE1731" i="26" a="1"/>
  <c r="AE1731" i="26" s="1"/>
  <c r="AC1731" i="26"/>
  <c r="AC1731" i="26" a="1"/>
  <c r="AB1731" i="26"/>
  <c r="AA1731" i="26"/>
  <c r="AA1731" i="26" a="1"/>
  <c r="Y1731" i="26"/>
  <c r="U1731" i="26" s="1"/>
  <c r="Y1731" i="26" a="1"/>
  <c r="X1731" i="26"/>
  <c r="M1731" i="26" s="1"/>
  <c r="V1731" i="26"/>
  <c r="V1731" i="26" a="1"/>
  <c r="T1731" i="26"/>
  <c r="S1731" i="26"/>
  <c r="R1731" i="26"/>
  <c r="Q1731" i="26"/>
  <c r="P1731" i="26"/>
  <c r="O1731" i="26"/>
  <c r="L1731" i="26"/>
  <c r="B1731" i="26"/>
  <c r="AG1730" i="26"/>
  <c r="AG1730" i="26" a="1"/>
  <c r="AF1730" i="26"/>
  <c r="AE1730" i="26"/>
  <c r="AE1730" i="26" a="1"/>
  <c r="AB1730" i="26"/>
  <c r="AA1730" i="26"/>
  <c r="P1730" i="26" s="1"/>
  <c r="AA1730" i="26" a="1"/>
  <c r="Z1730" i="26"/>
  <c r="AC1730" i="26" s="1" a="1"/>
  <c r="AC1730" i="26" s="1"/>
  <c r="S1730" i="26" s="1"/>
  <c r="Y1730" i="26"/>
  <c r="U1730" i="26" s="1"/>
  <c r="Y1730" i="26" a="1"/>
  <c r="X1730" i="26"/>
  <c r="V1730" i="26" a="1"/>
  <c r="V1730" i="26" s="1"/>
  <c r="T1730" i="26"/>
  <c r="R1730" i="26"/>
  <c r="Q1730" i="26"/>
  <c r="O1730" i="26"/>
  <c r="M1730" i="26"/>
  <c r="L1730" i="26"/>
  <c r="B1730" i="26"/>
  <c r="AG1729" i="26" a="1"/>
  <c r="AG1729" i="26" s="1"/>
  <c r="AF1729" i="26"/>
  <c r="AE1729" i="26"/>
  <c r="AE1729" i="26" a="1"/>
  <c r="AC1729" i="26"/>
  <c r="AC1729" i="26" a="1"/>
  <c r="AB1729" i="26"/>
  <c r="AA1729" i="26" a="1"/>
  <c r="AA1729" i="26" s="1"/>
  <c r="P1729" i="26" s="1"/>
  <c r="Y1729" i="26"/>
  <c r="U1729" i="26" s="1"/>
  <c r="Y1729" i="26" a="1"/>
  <c r="X1729" i="26"/>
  <c r="V1729" i="26"/>
  <c r="V1729" i="26" a="1"/>
  <c r="T1729" i="26"/>
  <c r="S1729" i="26"/>
  <c r="R1729" i="26"/>
  <c r="Q1729" i="26"/>
  <c r="O1729" i="26"/>
  <c r="M1729" i="26"/>
  <c r="L1729" i="26"/>
  <c r="B1729" i="26"/>
  <c r="AG1728" i="26"/>
  <c r="AG1728" i="26" a="1"/>
  <c r="AF1728" i="26"/>
  <c r="AE1728" i="26" a="1"/>
  <c r="AE1728" i="26" s="1"/>
  <c r="AA1728" i="26"/>
  <c r="P1728" i="26" s="1"/>
  <c r="AA1728" i="26" a="1"/>
  <c r="Z1728" i="26"/>
  <c r="AC1728" i="26" s="1" a="1"/>
  <c r="AC1728" i="26" s="1"/>
  <c r="S1728" i="26" s="1"/>
  <c r="Y1728" i="26" a="1"/>
  <c r="Y1728" i="26" s="1"/>
  <c r="U1728" i="26" s="1"/>
  <c r="X1728" i="26"/>
  <c r="M1728" i="26" s="1"/>
  <c r="V1728" i="26"/>
  <c r="V1728" i="26" a="1"/>
  <c r="T1728" i="26"/>
  <c r="Q1728" i="26"/>
  <c r="O1728" i="26"/>
  <c r="L1728" i="26"/>
  <c r="B1728" i="26"/>
  <c r="AG1727" i="26"/>
  <c r="AG1727" i="26" a="1"/>
  <c r="AF1727" i="26"/>
  <c r="AE1727" i="26"/>
  <c r="AE1727" i="26" a="1"/>
  <c r="AC1727" i="26" a="1"/>
  <c r="AC1727" i="26" s="1"/>
  <c r="S1727" i="26" s="1"/>
  <c r="AB1727" i="26"/>
  <c r="AA1727" i="26"/>
  <c r="AA1727" i="26" a="1"/>
  <c r="Y1727" i="26"/>
  <c r="U1727" i="26" s="1"/>
  <c r="Y1727" i="26" a="1"/>
  <c r="X1727" i="26"/>
  <c r="V1727" i="26" a="1"/>
  <c r="V1727" i="26" s="1"/>
  <c r="T1727" i="26"/>
  <c r="R1727" i="26"/>
  <c r="Q1727" i="26"/>
  <c r="P1727" i="26"/>
  <c r="O1727" i="26"/>
  <c r="M1727" i="26"/>
  <c r="L1727" i="26"/>
  <c r="B1727" i="26"/>
  <c r="AG1726" i="26" a="1"/>
  <c r="AG1726" i="26" s="1"/>
  <c r="AF1726" i="26"/>
  <c r="AE1726" i="26"/>
  <c r="AE1726" i="26" a="1"/>
  <c r="AA1726" i="26" a="1"/>
  <c r="AA1726" i="26" s="1"/>
  <c r="P1726" i="26" s="1"/>
  <c r="Z1726" i="26"/>
  <c r="AC1726" i="26" s="1" a="1"/>
  <c r="AC1726" i="26" s="1"/>
  <c r="S1726" i="26" s="1"/>
  <c r="X1726" i="26"/>
  <c r="M1726" i="26" s="1"/>
  <c r="V1726" i="26"/>
  <c r="V1726" i="26" a="1"/>
  <c r="T1726" i="26"/>
  <c r="Q1726" i="26"/>
  <c r="O1726" i="26"/>
  <c r="B1726" i="26"/>
  <c r="AG1725" i="26"/>
  <c r="AG1725" i="26" a="1"/>
  <c r="AF1725" i="26"/>
  <c r="AE1725" i="26"/>
  <c r="AE1725" i="26" a="1"/>
  <c r="AC1725" i="26"/>
  <c r="AC1725" i="26" a="1"/>
  <c r="AB1725" i="26"/>
  <c r="R1725" i="26" s="1"/>
  <c r="AA1725" i="26"/>
  <c r="AA1725" i="26" a="1"/>
  <c r="Y1725" i="26" a="1"/>
  <c r="Y1725" i="26" s="1"/>
  <c r="U1725" i="26" s="1"/>
  <c r="X1725" i="26"/>
  <c r="M1725" i="26" s="1"/>
  <c r="V1725" i="26"/>
  <c r="V1725" i="26" a="1"/>
  <c r="T1725" i="26"/>
  <c r="S1725" i="26"/>
  <c r="Q1725" i="26"/>
  <c r="P1725" i="26"/>
  <c r="O1725" i="26"/>
  <c r="L1725" i="26"/>
  <c r="B1725" i="26"/>
  <c r="AG1724" i="26" a="1"/>
  <c r="AG1724" i="26" s="1"/>
  <c r="AF1724" i="26"/>
  <c r="AE1724" i="26"/>
  <c r="AE1724" i="26" a="1"/>
  <c r="Z1724" i="26"/>
  <c r="AB1724" i="26" s="1"/>
  <c r="R1724" i="26" s="1"/>
  <c r="X1724" i="26"/>
  <c r="V1724" i="26"/>
  <c r="V1724" i="26" a="1"/>
  <c r="T1724" i="26"/>
  <c r="Q1724" i="26"/>
  <c r="O1724" i="26"/>
  <c r="M1724" i="26"/>
  <c r="B1724" i="26"/>
  <c r="AG1723" i="26"/>
  <c r="AG1723" i="26" a="1"/>
  <c r="AF1723" i="26"/>
  <c r="AE1723" i="26" a="1"/>
  <c r="AE1723" i="26" s="1"/>
  <c r="AC1723" i="26"/>
  <c r="AC1723" i="26" a="1"/>
  <c r="AB1723" i="26"/>
  <c r="AA1723" i="26"/>
  <c r="AA1723" i="26" a="1"/>
  <c r="Y1723" i="26" a="1"/>
  <c r="Y1723" i="26" s="1"/>
  <c r="U1723" i="26" s="1"/>
  <c r="X1723" i="26"/>
  <c r="M1723" i="26" s="1"/>
  <c r="V1723" i="26"/>
  <c r="V1723" i="26" a="1"/>
  <c r="T1723" i="26"/>
  <c r="S1723" i="26"/>
  <c r="R1723" i="26"/>
  <c r="Q1723" i="26"/>
  <c r="P1723" i="26"/>
  <c r="O1723" i="26"/>
  <c r="L1723" i="26"/>
  <c r="B1723" i="26"/>
  <c r="AG1722" i="26"/>
  <c r="AG1722" i="26" a="1"/>
  <c r="AF1722" i="26"/>
  <c r="AE1722" i="26"/>
  <c r="AE1722" i="26" a="1"/>
  <c r="AB1722" i="26"/>
  <c r="AA1722" i="26"/>
  <c r="P1722" i="26" s="1"/>
  <c r="AA1722" i="26" a="1"/>
  <c r="Z1722" i="26"/>
  <c r="AC1722" i="26" s="1" a="1"/>
  <c r="AC1722" i="26" s="1"/>
  <c r="S1722" i="26" s="1"/>
  <c r="Y1722" i="26"/>
  <c r="U1722" i="26" s="1"/>
  <c r="Y1722" i="26" a="1"/>
  <c r="X1722" i="26"/>
  <c r="V1722" i="26" a="1"/>
  <c r="V1722" i="26" s="1"/>
  <c r="T1722" i="26"/>
  <c r="R1722" i="26"/>
  <c r="Q1722" i="26"/>
  <c r="O1722" i="26"/>
  <c r="M1722" i="26"/>
  <c r="L1722" i="26"/>
  <c r="B1722" i="26"/>
  <c r="AG1721" i="26" a="1"/>
  <c r="AG1721" i="26" s="1"/>
  <c r="AF1721" i="26"/>
  <c r="AE1721" i="26"/>
  <c r="AE1721" i="26" a="1"/>
  <c r="AC1721" i="26"/>
  <c r="AC1721" i="26" a="1"/>
  <c r="AB1721" i="26"/>
  <c r="AA1721" i="26" a="1"/>
  <c r="AA1721" i="26" s="1"/>
  <c r="P1721" i="26" s="1"/>
  <c r="Y1721" i="26"/>
  <c r="U1721" i="26" s="1"/>
  <c r="Y1721" i="26" a="1"/>
  <c r="X1721" i="26"/>
  <c r="V1721" i="26"/>
  <c r="V1721" i="26" a="1"/>
  <c r="T1721" i="26"/>
  <c r="S1721" i="26"/>
  <c r="R1721" i="26"/>
  <c r="Q1721" i="26"/>
  <c r="O1721" i="26"/>
  <c r="M1721" i="26"/>
  <c r="L1721" i="26"/>
  <c r="B1721" i="26"/>
  <c r="AG1720" i="26"/>
  <c r="AG1720" i="26" a="1"/>
  <c r="AF1720" i="26"/>
  <c r="AE1720" i="26" a="1"/>
  <c r="AE1720" i="26" s="1"/>
  <c r="AA1720" i="26"/>
  <c r="P1720" i="26" s="1"/>
  <c r="AA1720" i="26" a="1"/>
  <c r="Z1720" i="26"/>
  <c r="AC1720" i="26" s="1" a="1"/>
  <c r="AC1720" i="26" s="1"/>
  <c r="S1720" i="26" s="1"/>
  <c r="Y1720" i="26" a="1"/>
  <c r="Y1720" i="26" s="1"/>
  <c r="U1720" i="26" s="1"/>
  <c r="X1720" i="26"/>
  <c r="M1720" i="26" s="1"/>
  <c r="V1720" i="26"/>
  <c r="V1720" i="26" a="1"/>
  <c r="T1720" i="26"/>
  <c r="Q1720" i="26"/>
  <c r="O1720" i="26"/>
  <c r="L1720" i="26"/>
  <c r="B1720" i="26"/>
  <c r="AG1719" i="26"/>
  <c r="AG1719" i="26" a="1"/>
  <c r="AF1719" i="26"/>
  <c r="AE1719" i="26"/>
  <c r="AE1719" i="26" a="1"/>
  <c r="AC1719" i="26" a="1"/>
  <c r="AC1719" i="26" s="1"/>
  <c r="S1719" i="26" s="1"/>
  <c r="AB1719" i="26"/>
  <c r="AA1719" i="26"/>
  <c r="AA1719" i="26" a="1"/>
  <c r="Y1719" i="26"/>
  <c r="U1719" i="26" s="1"/>
  <c r="Y1719" i="26" a="1"/>
  <c r="X1719" i="26"/>
  <c r="V1719" i="26" a="1"/>
  <c r="V1719" i="26" s="1"/>
  <c r="T1719" i="26"/>
  <c r="R1719" i="26"/>
  <c r="Q1719" i="26"/>
  <c r="P1719" i="26"/>
  <c r="O1719" i="26"/>
  <c r="M1719" i="26"/>
  <c r="L1719" i="26"/>
  <c r="B1719" i="26"/>
  <c r="AG1718" i="26" a="1"/>
  <c r="AG1718" i="26" s="1"/>
  <c r="AF1718" i="26"/>
  <c r="AE1718" i="26"/>
  <c r="AE1718" i="26" a="1"/>
  <c r="AA1718" i="26" a="1"/>
  <c r="AA1718" i="26" s="1"/>
  <c r="P1718" i="26" s="1"/>
  <c r="Z1718" i="26"/>
  <c r="AC1718" i="26" s="1" a="1"/>
  <c r="AC1718" i="26" s="1"/>
  <c r="S1718" i="26" s="1"/>
  <c r="X1718" i="26"/>
  <c r="M1718" i="26" s="1"/>
  <c r="V1718" i="26"/>
  <c r="V1718" i="26" a="1"/>
  <c r="T1718" i="26"/>
  <c r="Q1718" i="26"/>
  <c r="O1718" i="26"/>
  <c r="B1718" i="26"/>
  <c r="AG1717" i="26"/>
  <c r="AG1717" i="26" a="1"/>
  <c r="AF1717" i="26"/>
  <c r="AE1717" i="26"/>
  <c r="AE1717" i="26" a="1"/>
  <c r="AC1717" i="26"/>
  <c r="AC1717" i="26" a="1"/>
  <c r="AB1717" i="26"/>
  <c r="R1717" i="26" s="1"/>
  <c r="AA1717" i="26"/>
  <c r="AA1717" i="26" a="1"/>
  <c r="Y1717" i="26" a="1"/>
  <c r="Y1717" i="26" s="1"/>
  <c r="U1717" i="26" s="1"/>
  <c r="X1717" i="26"/>
  <c r="M1717" i="26" s="1"/>
  <c r="V1717" i="26"/>
  <c r="V1717" i="26" a="1"/>
  <c r="T1717" i="26"/>
  <c r="S1717" i="26"/>
  <c r="Q1717" i="26"/>
  <c r="P1717" i="26"/>
  <c r="O1717" i="26"/>
  <c r="L1717" i="26"/>
  <c r="B1717" i="26"/>
  <c r="AG1716" i="26" a="1"/>
  <c r="AG1716" i="26" s="1"/>
  <c r="AF1716" i="26"/>
  <c r="AE1716" i="26"/>
  <c r="AE1716" i="26" a="1"/>
  <c r="Z1716" i="26"/>
  <c r="AB1716" i="26" s="1"/>
  <c r="R1716" i="26" s="1"/>
  <c r="X1716" i="26"/>
  <c r="V1716" i="26"/>
  <c r="V1716" i="26" a="1"/>
  <c r="T1716" i="26"/>
  <c r="Q1716" i="26"/>
  <c r="O1716" i="26"/>
  <c r="M1716" i="26"/>
  <c r="B1716" i="26"/>
  <c r="AG1715" i="26"/>
  <c r="AG1715" i="26" a="1"/>
  <c r="AF1715" i="26"/>
  <c r="AE1715" i="26" a="1"/>
  <c r="AE1715" i="26" s="1"/>
  <c r="AC1715" i="26"/>
  <c r="AC1715" i="26" a="1"/>
  <c r="AB1715" i="26"/>
  <c r="AA1715" i="26"/>
  <c r="AA1715" i="26" a="1"/>
  <c r="Y1715" i="26" a="1"/>
  <c r="Y1715" i="26" s="1"/>
  <c r="U1715" i="26" s="1"/>
  <c r="X1715" i="26"/>
  <c r="M1715" i="26" s="1"/>
  <c r="V1715" i="26"/>
  <c r="V1715" i="26" a="1"/>
  <c r="T1715" i="26"/>
  <c r="S1715" i="26"/>
  <c r="R1715" i="26"/>
  <c r="Q1715" i="26"/>
  <c r="P1715" i="26"/>
  <c r="O1715" i="26"/>
  <c r="L1715" i="26"/>
  <c r="B1715" i="26"/>
  <c r="AG1714" i="26"/>
  <c r="AG1714" i="26" a="1"/>
  <c r="AF1714" i="26"/>
  <c r="AE1714" i="26"/>
  <c r="AE1714" i="26" a="1"/>
  <c r="AB1714" i="26"/>
  <c r="AA1714" i="26"/>
  <c r="P1714" i="26" s="1"/>
  <c r="AA1714" i="26" a="1"/>
  <c r="Z1714" i="26"/>
  <c r="AC1714" i="26" s="1" a="1"/>
  <c r="AC1714" i="26" s="1"/>
  <c r="S1714" i="26" s="1"/>
  <c r="Y1714" i="26"/>
  <c r="U1714" i="26" s="1"/>
  <c r="Y1714" i="26" a="1"/>
  <c r="X1714" i="26"/>
  <c r="V1714" i="26" a="1"/>
  <c r="V1714" i="26" s="1"/>
  <c r="T1714" i="26"/>
  <c r="R1714" i="26"/>
  <c r="Q1714" i="26"/>
  <c r="O1714" i="26"/>
  <c r="M1714" i="26"/>
  <c r="L1714" i="26"/>
  <c r="B1714" i="26"/>
  <c r="AG1713" i="26" a="1"/>
  <c r="AG1713" i="26" s="1"/>
  <c r="AF1713" i="26"/>
  <c r="AE1713" i="26"/>
  <c r="AE1713" i="26" a="1"/>
  <c r="AC1713" i="26"/>
  <c r="AC1713" i="26" a="1"/>
  <c r="AB1713" i="26"/>
  <c r="AA1713" i="26" a="1"/>
  <c r="AA1713" i="26" s="1"/>
  <c r="P1713" i="26" s="1"/>
  <c r="Y1713" i="26"/>
  <c r="U1713" i="26" s="1"/>
  <c r="Y1713" i="26" a="1"/>
  <c r="X1713" i="26"/>
  <c r="V1713" i="26"/>
  <c r="V1713" i="26" a="1"/>
  <c r="T1713" i="26"/>
  <c r="S1713" i="26"/>
  <c r="R1713" i="26"/>
  <c r="Q1713" i="26"/>
  <c r="O1713" i="26"/>
  <c r="M1713" i="26"/>
  <c r="L1713" i="26"/>
  <c r="B1713" i="26"/>
  <c r="AG1712" i="26"/>
  <c r="AG1712" i="26" a="1"/>
  <c r="AF1712" i="26"/>
  <c r="AE1712" i="26" a="1"/>
  <c r="AE1712" i="26" s="1"/>
  <c r="AA1712" i="26"/>
  <c r="P1712" i="26" s="1"/>
  <c r="AA1712" i="26" a="1"/>
  <c r="Z1712" i="26"/>
  <c r="AC1712" i="26" s="1" a="1"/>
  <c r="AC1712" i="26" s="1"/>
  <c r="S1712" i="26" s="1"/>
  <c r="Y1712" i="26" a="1"/>
  <c r="Y1712" i="26" s="1"/>
  <c r="U1712" i="26" s="1"/>
  <c r="X1712" i="26"/>
  <c r="M1712" i="26" s="1"/>
  <c r="V1712" i="26"/>
  <c r="V1712" i="26" a="1"/>
  <c r="T1712" i="26"/>
  <c r="Q1712" i="26"/>
  <c r="O1712" i="26"/>
  <c r="L1712" i="26"/>
  <c r="B1712" i="26"/>
  <c r="AG1711" i="26"/>
  <c r="AG1711" i="26" a="1"/>
  <c r="AF1711" i="26"/>
  <c r="AE1711" i="26"/>
  <c r="AE1711" i="26" a="1"/>
  <c r="AC1711" i="26" a="1"/>
  <c r="AC1711" i="26" s="1"/>
  <c r="S1711" i="26" s="1"/>
  <c r="AB1711" i="26"/>
  <c r="AA1711" i="26"/>
  <c r="AA1711" i="26" a="1"/>
  <c r="Y1711" i="26"/>
  <c r="U1711" i="26" s="1"/>
  <c r="Y1711" i="26" a="1"/>
  <c r="X1711" i="26"/>
  <c r="V1711" i="26" a="1"/>
  <c r="V1711" i="26" s="1"/>
  <c r="T1711" i="26"/>
  <c r="R1711" i="26"/>
  <c r="Q1711" i="26"/>
  <c r="P1711" i="26"/>
  <c r="O1711" i="26"/>
  <c r="M1711" i="26"/>
  <c r="L1711" i="26"/>
  <c r="B1711" i="26"/>
  <c r="AG1710" i="26" a="1"/>
  <c r="AG1710" i="26" s="1"/>
  <c r="AF1710" i="26"/>
  <c r="AE1710" i="26" a="1"/>
  <c r="AE1710" i="26" s="1"/>
  <c r="AA1710" i="26" a="1"/>
  <c r="AA1710" i="26" s="1"/>
  <c r="P1710" i="26" s="1"/>
  <c r="Z1710" i="26"/>
  <c r="AC1710" i="26" s="1" a="1"/>
  <c r="AC1710" i="26" s="1"/>
  <c r="S1710" i="26" s="1"/>
  <c r="X1710" i="26"/>
  <c r="M1710" i="26" s="1"/>
  <c r="V1710" i="26"/>
  <c r="V1710" i="26" a="1"/>
  <c r="T1710" i="26"/>
  <c r="Q1710" i="26"/>
  <c r="O1710" i="26"/>
  <c r="B1710" i="26"/>
  <c r="AG1709" i="26"/>
  <c r="AG1709" i="26" a="1"/>
  <c r="AF1709" i="26"/>
  <c r="AE1709" i="26"/>
  <c r="AE1709" i="26" a="1"/>
  <c r="AC1709" i="26" a="1"/>
  <c r="AC1709" i="26" s="1"/>
  <c r="S1709" i="26" s="1"/>
  <c r="AB1709" i="26"/>
  <c r="R1709" i="26" s="1"/>
  <c r="AA1709" i="26"/>
  <c r="AA1709" i="26" a="1"/>
  <c r="Y1709" i="26" a="1"/>
  <c r="Y1709" i="26" s="1"/>
  <c r="U1709" i="26" s="1"/>
  <c r="X1709" i="26"/>
  <c r="M1709" i="26" s="1"/>
  <c r="V1709" i="26" a="1"/>
  <c r="V1709" i="26" s="1"/>
  <c r="T1709" i="26"/>
  <c r="Q1709" i="26"/>
  <c r="P1709" i="26"/>
  <c r="O1709" i="26"/>
  <c r="L1709" i="26"/>
  <c r="B1709" i="26"/>
  <c r="AG1708" i="26" a="1"/>
  <c r="AG1708" i="26" s="1"/>
  <c r="AF1708" i="26"/>
  <c r="AE1708" i="26"/>
  <c r="AE1708" i="26" a="1"/>
  <c r="Z1708" i="26"/>
  <c r="AB1708" i="26" s="1"/>
  <c r="R1708" i="26" s="1"/>
  <c r="X1708" i="26"/>
  <c r="V1708" i="26"/>
  <c r="V1708" i="26" a="1"/>
  <c r="T1708" i="26"/>
  <c r="Q1708" i="26"/>
  <c r="O1708" i="26"/>
  <c r="M1708" i="26"/>
  <c r="B1708" i="26"/>
  <c r="AG1707" i="26"/>
  <c r="AG1707" i="26" a="1"/>
  <c r="AF1707" i="26"/>
  <c r="AE1707" i="26" a="1"/>
  <c r="AE1707" i="26" s="1"/>
  <c r="AC1707" i="26"/>
  <c r="AC1707" i="26" a="1"/>
  <c r="AB1707" i="26"/>
  <c r="AA1707" i="26"/>
  <c r="AA1707" i="26" a="1"/>
  <c r="Y1707" i="26" a="1"/>
  <c r="Y1707" i="26" s="1"/>
  <c r="U1707" i="26" s="1"/>
  <c r="X1707" i="26"/>
  <c r="M1707" i="26" s="1"/>
  <c r="V1707" i="26"/>
  <c r="V1707" i="26" a="1"/>
  <c r="T1707" i="26"/>
  <c r="S1707" i="26"/>
  <c r="R1707" i="26"/>
  <c r="Q1707" i="26"/>
  <c r="P1707" i="26"/>
  <c r="O1707" i="26"/>
  <c r="L1707" i="26"/>
  <c r="B1707" i="26"/>
  <c r="AG1706" i="26"/>
  <c r="AG1706" i="26" a="1"/>
  <c r="AF1706" i="26"/>
  <c r="AE1706" i="26"/>
  <c r="AE1706" i="26" a="1"/>
  <c r="AB1706" i="26"/>
  <c r="AA1706" i="26"/>
  <c r="P1706" i="26" s="1"/>
  <c r="AA1706" i="26" a="1"/>
  <c r="Z1706" i="26"/>
  <c r="AC1706" i="26" s="1" a="1"/>
  <c r="AC1706" i="26" s="1"/>
  <c r="S1706" i="26" s="1"/>
  <c r="Y1706" i="26"/>
  <c r="U1706" i="26" s="1"/>
  <c r="Y1706" i="26" a="1"/>
  <c r="X1706" i="26"/>
  <c r="V1706" i="26" a="1"/>
  <c r="V1706" i="26" s="1"/>
  <c r="T1706" i="26"/>
  <c r="R1706" i="26"/>
  <c r="Q1706" i="26"/>
  <c r="O1706" i="26"/>
  <c r="M1706" i="26"/>
  <c r="L1706" i="26"/>
  <c r="B1706" i="26"/>
  <c r="AG1705" i="26" a="1"/>
  <c r="AG1705" i="26" s="1"/>
  <c r="AF1705" i="26"/>
  <c r="AE1705" i="26" a="1"/>
  <c r="AE1705" i="26" s="1"/>
  <c r="AC1705" i="26"/>
  <c r="AC1705" i="26" a="1"/>
  <c r="AB1705" i="26"/>
  <c r="AA1705" i="26" a="1"/>
  <c r="AA1705" i="26" s="1"/>
  <c r="P1705" i="26" s="1"/>
  <c r="Y1705" i="26"/>
  <c r="U1705" i="26" s="1"/>
  <c r="Y1705" i="26" a="1"/>
  <c r="X1705" i="26"/>
  <c r="V1705" i="26"/>
  <c r="V1705" i="26" a="1"/>
  <c r="T1705" i="26"/>
  <c r="S1705" i="26"/>
  <c r="R1705" i="26"/>
  <c r="Q1705" i="26"/>
  <c r="O1705" i="26"/>
  <c r="M1705" i="26"/>
  <c r="L1705" i="26"/>
  <c r="B1705" i="26"/>
  <c r="AG1704" i="26"/>
  <c r="AG1704" i="26" a="1"/>
  <c r="AF1704" i="26"/>
  <c r="AE1704" i="26" a="1"/>
  <c r="AE1704" i="26" s="1"/>
  <c r="AA1704" i="26"/>
  <c r="P1704" i="26" s="1"/>
  <c r="AA1704" i="26" a="1"/>
  <c r="Z1704" i="26"/>
  <c r="AC1704" i="26" s="1" a="1"/>
  <c r="AC1704" i="26" s="1"/>
  <c r="S1704" i="26" s="1"/>
  <c r="Y1704" i="26" a="1"/>
  <c r="Y1704" i="26" s="1"/>
  <c r="U1704" i="26" s="1"/>
  <c r="X1704" i="26"/>
  <c r="M1704" i="26" s="1"/>
  <c r="V1704" i="26"/>
  <c r="V1704" i="26" a="1"/>
  <c r="T1704" i="26"/>
  <c r="Q1704" i="26"/>
  <c r="O1704" i="26"/>
  <c r="L1704" i="26"/>
  <c r="B1704" i="26"/>
  <c r="AG1703" i="26" a="1"/>
  <c r="AG1703" i="26" s="1"/>
  <c r="AF1703" i="26"/>
  <c r="AE1703" i="26"/>
  <c r="AE1703" i="26" a="1"/>
  <c r="AC1703" i="26" a="1"/>
  <c r="AC1703" i="26" s="1"/>
  <c r="S1703" i="26" s="1"/>
  <c r="AB1703" i="26"/>
  <c r="AA1703" i="26" a="1"/>
  <c r="AA1703" i="26" s="1"/>
  <c r="P1703" i="26" s="1"/>
  <c r="Y1703" i="26"/>
  <c r="U1703" i="26" s="1"/>
  <c r="Y1703" i="26" a="1"/>
  <c r="X1703" i="26"/>
  <c r="V1703" i="26" a="1"/>
  <c r="V1703" i="26" s="1"/>
  <c r="T1703" i="26"/>
  <c r="R1703" i="26"/>
  <c r="Q1703" i="26"/>
  <c r="O1703" i="26"/>
  <c r="M1703" i="26"/>
  <c r="L1703" i="26"/>
  <c r="B1703" i="26"/>
  <c r="AG1702" i="26" a="1"/>
  <c r="AG1702" i="26" s="1"/>
  <c r="AF1702" i="26"/>
  <c r="AE1702" i="26" a="1"/>
  <c r="AE1702" i="26" s="1"/>
  <c r="AA1702" i="26" a="1"/>
  <c r="AA1702" i="26" s="1"/>
  <c r="P1702" i="26" s="1"/>
  <c r="Z1702" i="26"/>
  <c r="AC1702" i="26" s="1" a="1"/>
  <c r="AC1702" i="26" s="1"/>
  <c r="S1702" i="26" s="1"/>
  <c r="X1702" i="26"/>
  <c r="M1702" i="26" s="1"/>
  <c r="V1702" i="26"/>
  <c r="V1702" i="26" a="1"/>
  <c r="T1702" i="26"/>
  <c r="Q1702" i="26"/>
  <c r="O1702" i="26"/>
  <c r="B1702" i="26"/>
  <c r="AG1701" i="26"/>
  <c r="AG1701" i="26" a="1"/>
  <c r="AF1701" i="26"/>
  <c r="AE1701" i="26"/>
  <c r="AE1701" i="26" a="1"/>
  <c r="AC1701" i="26" a="1"/>
  <c r="AC1701" i="26" s="1"/>
  <c r="S1701" i="26" s="1"/>
  <c r="AB1701" i="26"/>
  <c r="R1701" i="26" s="1"/>
  <c r="AA1701" i="26"/>
  <c r="AA1701" i="26" a="1"/>
  <c r="Y1701" i="26" a="1"/>
  <c r="Y1701" i="26" s="1"/>
  <c r="U1701" i="26" s="1"/>
  <c r="X1701" i="26"/>
  <c r="M1701" i="26" s="1"/>
  <c r="V1701" i="26" a="1"/>
  <c r="V1701" i="26" s="1"/>
  <c r="T1701" i="26"/>
  <c r="Q1701" i="26"/>
  <c r="P1701" i="26"/>
  <c r="O1701" i="26"/>
  <c r="L1701" i="26"/>
  <c r="B1701" i="26"/>
  <c r="AG1700" i="26" a="1"/>
  <c r="AG1700" i="26" s="1"/>
  <c r="AF1700" i="26"/>
  <c r="AE1700" i="26"/>
  <c r="AE1700" i="26" a="1"/>
  <c r="Z1700" i="26"/>
  <c r="AB1700" i="26" s="1"/>
  <c r="R1700" i="26" s="1"/>
  <c r="X1700" i="26"/>
  <c r="V1700" i="26"/>
  <c r="V1700" i="26" a="1"/>
  <c r="T1700" i="26"/>
  <c r="Q1700" i="26"/>
  <c r="O1700" i="26"/>
  <c r="M1700" i="26"/>
  <c r="B1700" i="26"/>
  <c r="AG1699" i="26"/>
  <c r="AG1699" i="26" a="1"/>
  <c r="AF1699" i="26"/>
  <c r="AE1699" i="26" a="1"/>
  <c r="AE1699" i="26" s="1"/>
  <c r="AC1699" i="26"/>
  <c r="AC1699" i="26" a="1"/>
  <c r="AB1699" i="26"/>
  <c r="AA1699" i="26"/>
  <c r="AA1699" i="26" a="1"/>
  <c r="Y1699" i="26" a="1"/>
  <c r="Y1699" i="26" s="1"/>
  <c r="U1699" i="26" s="1"/>
  <c r="X1699" i="26"/>
  <c r="M1699" i="26" s="1"/>
  <c r="V1699" i="26"/>
  <c r="V1699" i="26" a="1"/>
  <c r="T1699" i="26"/>
  <c r="S1699" i="26"/>
  <c r="R1699" i="26"/>
  <c r="Q1699" i="26"/>
  <c r="P1699" i="26"/>
  <c r="O1699" i="26"/>
  <c r="L1699" i="26"/>
  <c r="B1699" i="26"/>
  <c r="AG1698" i="26"/>
  <c r="AG1698" i="26" a="1"/>
  <c r="AF1698" i="26"/>
  <c r="AE1698" i="26"/>
  <c r="AE1698" i="26" a="1"/>
  <c r="AB1698" i="26"/>
  <c r="Z1698" i="26"/>
  <c r="AA1698" i="26" s="1" a="1"/>
  <c r="AA1698" i="26" s="1"/>
  <c r="P1698" i="26" s="1"/>
  <c r="Y1698" i="26"/>
  <c r="U1698" i="26" s="1"/>
  <c r="Y1698" i="26" a="1"/>
  <c r="X1698" i="26"/>
  <c r="V1698" i="26" a="1"/>
  <c r="V1698" i="26" s="1"/>
  <c r="T1698" i="26"/>
  <c r="R1698" i="26"/>
  <c r="Q1698" i="26"/>
  <c r="O1698" i="26"/>
  <c r="M1698" i="26"/>
  <c r="L1698" i="26"/>
  <c r="B1698" i="26"/>
  <c r="AG1697" i="26" a="1"/>
  <c r="AG1697" i="26" s="1"/>
  <c r="AF1697" i="26"/>
  <c r="AE1697" i="26" a="1"/>
  <c r="AE1697" i="26" s="1"/>
  <c r="AC1697" i="26"/>
  <c r="AC1697" i="26" a="1"/>
  <c r="AB1697" i="26"/>
  <c r="AA1697" i="26" a="1"/>
  <c r="AA1697" i="26" s="1"/>
  <c r="P1697" i="26" s="1"/>
  <c r="Y1697" i="26"/>
  <c r="U1697" i="26" s="1"/>
  <c r="Y1697" i="26" a="1"/>
  <c r="X1697" i="26"/>
  <c r="V1697" i="26"/>
  <c r="V1697" i="26" a="1"/>
  <c r="T1697" i="26"/>
  <c r="S1697" i="26"/>
  <c r="R1697" i="26"/>
  <c r="Q1697" i="26"/>
  <c r="O1697" i="26"/>
  <c r="M1697" i="26"/>
  <c r="L1697" i="26"/>
  <c r="B1697" i="26"/>
  <c r="AG1696" i="26"/>
  <c r="AG1696" i="26" a="1"/>
  <c r="AF1696" i="26"/>
  <c r="AE1696" i="26" a="1"/>
  <c r="AE1696" i="26" s="1"/>
  <c r="AA1696" i="26"/>
  <c r="P1696" i="26" s="1"/>
  <c r="AA1696" i="26" a="1"/>
  <c r="Z1696" i="26"/>
  <c r="AC1696" i="26" s="1" a="1"/>
  <c r="AC1696" i="26" s="1"/>
  <c r="S1696" i="26" s="1"/>
  <c r="Y1696" i="26" a="1"/>
  <c r="Y1696" i="26" s="1"/>
  <c r="X1696" i="26"/>
  <c r="M1696" i="26" s="1"/>
  <c r="V1696" i="26" a="1"/>
  <c r="V1696" i="26" s="1"/>
  <c r="U1696" i="26"/>
  <c r="T1696" i="26"/>
  <c r="Q1696" i="26"/>
  <c r="O1696" i="26"/>
  <c r="L1696" i="26"/>
  <c r="B1696" i="26"/>
  <c r="AG1695" i="26" a="1"/>
  <c r="AG1695" i="26" s="1"/>
  <c r="AF1695" i="26"/>
  <c r="AE1695" i="26"/>
  <c r="AE1695" i="26" a="1"/>
  <c r="AC1695" i="26" a="1"/>
  <c r="AC1695" i="26" s="1"/>
  <c r="S1695" i="26" s="1"/>
  <c r="AB1695" i="26"/>
  <c r="AA1695" i="26" a="1"/>
  <c r="AA1695" i="26" s="1"/>
  <c r="P1695" i="26" s="1"/>
  <c r="Y1695" i="26"/>
  <c r="U1695" i="26" s="1"/>
  <c r="Y1695" i="26" a="1"/>
  <c r="X1695" i="26"/>
  <c r="V1695" i="26" a="1"/>
  <c r="V1695" i="26" s="1"/>
  <c r="T1695" i="26"/>
  <c r="R1695" i="26"/>
  <c r="Q1695" i="26"/>
  <c r="O1695" i="26"/>
  <c r="M1695" i="26"/>
  <c r="L1695" i="26"/>
  <c r="B1695" i="26"/>
  <c r="AG1694" i="26" a="1"/>
  <c r="AG1694" i="26" s="1"/>
  <c r="AF1694" i="26"/>
  <c r="AE1694" i="26" a="1"/>
  <c r="AE1694" i="26" s="1"/>
  <c r="AA1694" i="26" a="1"/>
  <c r="AA1694" i="26" s="1"/>
  <c r="P1694" i="26" s="1"/>
  <c r="Z1694" i="26"/>
  <c r="AC1694" i="26" s="1" a="1"/>
  <c r="AC1694" i="26" s="1"/>
  <c r="S1694" i="26" s="1"/>
  <c r="X1694" i="26"/>
  <c r="M1694" i="26" s="1"/>
  <c r="V1694" i="26"/>
  <c r="V1694" i="26" a="1"/>
  <c r="T1694" i="26"/>
  <c r="Q1694" i="26"/>
  <c r="O1694" i="26"/>
  <c r="B1694" i="26"/>
  <c r="AG1693" i="26"/>
  <c r="AG1693" i="26" a="1"/>
  <c r="AF1693" i="26"/>
  <c r="AE1693" i="26"/>
  <c r="AE1693" i="26" a="1"/>
  <c r="AC1693" i="26" a="1"/>
  <c r="AC1693" i="26" s="1"/>
  <c r="S1693" i="26" s="1"/>
  <c r="AB1693" i="26"/>
  <c r="R1693" i="26" s="1"/>
  <c r="AA1693" i="26"/>
  <c r="AA1693" i="26" a="1"/>
  <c r="Y1693" i="26" a="1"/>
  <c r="Y1693" i="26" s="1"/>
  <c r="X1693" i="26"/>
  <c r="M1693" i="26" s="1"/>
  <c r="V1693" i="26" a="1"/>
  <c r="V1693" i="26" s="1"/>
  <c r="U1693" i="26"/>
  <c r="T1693" i="26"/>
  <c r="Q1693" i="26"/>
  <c r="P1693" i="26"/>
  <c r="O1693" i="26"/>
  <c r="L1693" i="26"/>
  <c r="B1693" i="26"/>
  <c r="AG1692" i="26" a="1"/>
  <c r="AG1692" i="26" s="1"/>
  <c r="AF1692" i="26"/>
  <c r="AE1692" i="26"/>
  <c r="AE1692" i="26" a="1"/>
  <c r="Z1692" i="26"/>
  <c r="AC1692" i="26" s="1" a="1"/>
  <c r="AC1692" i="26" s="1"/>
  <c r="S1692" i="26" s="1"/>
  <c r="X1692" i="26"/>
  <c r="M1692" i="26" s="1"/>
  <c r="V1692" i="26"/>
  <c r="V1692" i="26" a="1"/>
  <c r="T1692" i="26"/>
  <c r="Q1692" i="26"/>
  <c r="B1692" i="26"/>
  <c r="AG1691" i="26"/>
  <c r="AG1691" i="26" a="1"/>
  <c r="AF1691" i="26"/>
  <c r="AE1691" i="26" a="1"/>
  <c r="AE1691" i="26" s="1"/>
  <c r="AC1691" i="26"/>
  <c r="AC1691" i="26" a="1"/>
  <c r="AB1691" i="26"/>
  <c r="R1691" i="26" s="1"/>
  <c r="AA1691" i="26"/>
  <c r="P1691" i="26" s="1"/>
  <c r="AA1691" i="26" a="1"/>
  <c r="Y1691" i="26" a="1"/>
  <c r="Y1691" i="26" s="1"/>
  <c r="U1691" i="26" s="1"/>
  <c r="X1691" i="26"/>
  <c r="M1691" i="26" s="1"/>
  <c r="V1691" i="26"/>
  <c r="V1691" i="26" a="1"/>
  <c r="T1691" i="26"/>
  <c r="S1691" i="26"/>
  <c r="Q1691" i="26"/>
  <c r="O1691" i="26"/>
  <c r="L1691" i="26"/>
  <c r="B1691" i="26"/>
  <c r="AG1690" i="26"/>
  <c r="AG1690" i="26" a="1"/>
  <c r="AF1690" i="26"/>
  <c r="AE1690" i="26"/>
  <c r="AE1690" i="26" a="1"/>
  <c r="AB1690" i="26"/>
  <c r="R1690" i="26" s="1"/>
  <c r="Z1690" i="26"/>
  <c r="AA1690" i="26" s="1" a="1"/>
  <c r="AA1690" i="26" s="1"/>
  <c r="P1690" i="26" s="1"/>
  <c r="Y1690" i="26"/>
  <c r="U1690" i="26" s="1"/>
  <c r="Y1690" i="26" a="1"/>
  <c r="X1690" i="26"/>
  <c r="V1690" i="26" a="1"/>
  <c r="V1690" i="26" s="1"/>
  <c r="T1690" i="26"/>
  <c r="Q1690" i="26"/>
  <c r="O1690" i="26"/>
  <c r="M1690" i="26"/>
  <c r="L1690" i="26"/>
  <c r="B1690" i="26"/>
  <c r="AG1689" i="26" a="1"/>
  <c r="AG1689" i="26" s="1"/>
  <c r="AF1689" i="26"/>
  <c r="AE1689" i="26" a="1"/>
  <c r="AE1689" i="26" s="1"/>
  <c r="AC1689" i="26"/>
  <c r="S1689" i="26" s="1"/>
  <c r="AC1689" i="26" a="1"/>
  <c r="AB1689" i="26"/>
  <c r="AA1689" i="26" a="1"/>
  <c r="AA1689" i="26" s="1"/>
  <c r="P1689" i="26" s="1"/>
  <c r="Y1689" i="26"/>
  <c r="U1689" i="26" s="1"/>
  <c r="Y1689" i="26" a="1"/>
  <c r="X1689" i="26"/>
  <c r="V1689" i="26"/>
  <c r="V1689" i="26" a="1"/>
  <c r="T1689" i="26"/>
  <c r="R1689" i="26"/>
  <c r="Q1689" i="26"/>
  <c r="O1689" i="26"/>
  <c r="M1689" i="26"/>
  <c r="L1689" i="26"/>
  <c r="B1689" i="26"/>
  <c r="AG1688" i="26"/>
  <c r="AG1688" i="26" a="1"/>
  <c r="AF1688" i="26"/>
  <c r="AE1688" i="26" a="1"/>
  <c r="AE1688" i="26" s="1"/>
  <c r="AA1688" i="26"/>
  <c r="P1688" i="26" s="1"/>
  <c r="AA1688" i="26" a="1"/>
  <c r="Z1688" i="26"/>
  <c r="AC1688" i="26" s="1" a="1"/>
  <c r="AC1688" i="26" s="1"/>
  <c r="S1688" i="26" s="1"/>
  <c r="Y1688" i="26" a="1"/>
  <c r="Y1688" i="26" s="1"/>
  <c r="U1688" i="26" s="1"/>
  <c r="X1688" i="26"/>
  <c r="M1688" i="26" s="1"/>
  <c r="V1688" i="26" a="1"/>
  <c r="V1688" i="26" s="1"/>
  <c r="T1688" i="26"/>
  <c r="Q1688" i="26"/>
  <c r="O1688" i="26"/>
  <c r="L1688" i="26"/>
  <c r="B1688" i="26"/>
  <c r="AG1687" i="26" a="1"/>
  <c r="AG1687" i="26" s="1"/>
  <c r="AF1687" i="26"/>
  <c r="AE1687" i="26"/>
  <c r="AE1687" i="26" a="1"/>
  <c r="AC1687" i="26" a="1"/>
  <c r="AC1687" i="26" s="1"/>
  <c r="S1687" i="26" s="1"/>
  <c r="AB1687" i="26"/>
  <c r="AA1687" i="26" a="1"/>
  <c r="AA1687" i="26" s="1"/>
  <c r="P1687" i="26" s="1"/>
  <c r="Y1687" i="26"/>
  <c r="U1687" i="26" s="1"/>
  <c r="Y1687" i="26" a="1"/>
  <c r="X1687" i="26"/>
  <c r="V1687" i="26" a="1"/>
  <c r="V1687" i="26" s="1"/>
  <c r="T1687" i="26"/>
  <c r="R1687" i="26"/>
  <c r="Q1687" i="26"/>
  <c r="O1687" i="26"/>
  <c r="M1687" i="26"/>
  <c r="L1687" i="26"/>
  <c r="B1687" i="26"/>
  <c r="AG1686" i="26" a="1"/>
  <c r="AG1686" i="26" s="1"/>
  <c r="AF1686" i="26"/>
  <c r="AE1686" i="26" a="1"/>
  <c r="AE1686" i="26" s="1"/>
  <c r="AA1686" i="26" a="1"/>
  <c r="AA1686" i="26" s="1"/>
  <c r="Z1686" i="26"/>
  <c r="AC1686" i="26" s="1" a="1"/>
  <c r="AC1686" i="26" s="1"/>
  <c r="S1686" i="26" s="1"/>
  <c r="X1686" i="26"/>
  <c r="M1686" i="26" s="1"/>
  <c r="V1686" i="26"/>
  <c r="V1686" i="26" a="1"/>
  <c r="T1686" i="26"/>
  <c r="Q1686" i="26"/>
  <c r="P1686" i="26"/>
  <c r="O1686" i="26"/>
  <c r="B1686" i="26"/>
  <c r="AG1685" i="26"/>
  <c r="AG1685" i="26" a="1"/>
  <c r="AF1685" i="26"/>
  <c r="AE1685" i="26"/>
  <c r="AE1685" i="26" a="1"/>
  <c r="AC1685" i="26" a="1"/>
  <c r="AC1685" i="26" s="1"/>
  <c r="S1685" i="26" s="1"/>
  <c r="AB1685" i="26"/>
  <c r="R1685" i="26" s="1"/>
  <c r="AA1685" i="26"/>
  <c r="AA1685" i="26" a="1"/>
  <c r="Y1685" i="26" a="1"/>
  <c r="Y1685" i="26" s="1"/>
  <c r="U1685" i="26" s="1"/>
  <c r="X1685" i="26"/>
  <c r="M1685" i="26" s="1"/>
  <c r="V1685" i="26" a="1"/>
  <c r="V1685" i="26" s="1"/>
  <c r="T1685" i="26"/>
  <c r="Q1685" i="26"/>
  <c r="P1685" i="26"/>
  <c r="O1685" i="26"/>
  <c r="L1685" i="26"/>
  <c r="B1685" i="26"/>
  <c r="AG1684" i="26" a="1"/>
  <c r="AG1684" i="26" s="1"/>
  <c r="AF1684" i="26"/>
  <c r="AE1684" i="26"/>
  <c r="AE1684" i="26" a="1"/>
  <c r="AC1684" i="26" a="1"/>
  <c r="AC1684" i="26" s="1"/>
  <c r="S1684" i="26" s="1"/>
  <c r="Z1684" i="26"/>
  <c r="X1684" i="26"/>
  <c r="M1684" i="26" s="1"/>
  <c r="V1684" i="26"/>
  <c r="V1684" i="26" a="1"/>
  <c r="T1684" i="26"/>
  <c r="Q1684" i="26"/>
  <c r="O1684" i="26"/>
  <c r="B1684" i="26"/>
  <c r="AG1683" i="26"/>
  <c r="AG1683" i="26" a="1"/>
  <c r="AF1683" i="26"/>
  <c r="AE1683" i="26" a="1"/>
  <c r="AE1683" i="26" s="1"/>
  <c r="AC1683" i="26"/>
  <c r="AC1683" i="26" a="1"/>
  <c r="AB1683" i="26"/>
  <c r="R1683" i="26" s="1"/>
  <c r="AA1683" i="26"/>
  <c r="AA1683" i="26" a="1"/>
  <c r="Y1683" i="26" a="1"/>
  <c r="Y1683" i="26" s="1"/>
  <c r="U1683" i="26" s="1"/>
  <c r="X1683" i="26"/>
  <c r="M1683" i="26" s="1"/>
  <c r="V1683" i="26"/>
  <c r="V1683" i="26" a="1"/>
  <c r="T1683" i="26"/>
  <c r="S1683" i="26"/>
  <c r="Q1683" i="26"/>
  <c r="P1683" i="26"/>
  <c r="O1683" i="26"/>
  <c r="L1683" i="26"/>
  <c r="B1683" i="26"/>
  <c r="AG1682" i="26"/>
  <c r="AG1682" i="26" a="1"/>
  <c r="AF1682" i="26"/>
  <c r="AE1682" i="26"/>
  <c r="AE1682" i="26" a="1"/>
  <c r="AB1682" i="26"/>
  <c r="Z1682" i="26"/>
  <c r="AA1682" i="26" s="1" a="1"/>
  <c r="AA1682" i="26" s="1"/>
  <c r="P1682" i="26" s="1"/>
  <c r="Y1682" i="26"/>
  <c r="U1682" i="26" s="1"/>
  <c r="Y1682" i="26" a="1"/>
  <c r="X1682" i="26"/>
  <c r="V1682" i="26" a="1"/>
  <c r="V1682" i="26" s="1"/>
  <c r="T1682" i="26"/>
  <c r="R1682" i="26"/>
  <c r="Q1682" i="26"/>
  <c r="O1682" i="26"/>
  <c r="M1682" i="26"/>
  <c r="L1682" i="26"/>
  <c r="B1682" i="26"/>
  <c r="AG1681" i="26" a="1"/>
  <c r="AG1681" i="26" s="1"/>
  <c r="AF1681" i="26"/>
  <c r="AE1681" i="26" a="1"/>
  <c r="AE1681" i="26" s="1"/>
  <c r="AC1681" i="26"/>
  <c r="AC1681" i="26" a="1"/>
  <c r="AB1681" i="26"/>
  <c r="AA1681" i="26" a="1"/>
  <c r="AA1681" i="26" s="1"/>
  <c r="P1681" i="26" s="1"/>
  <c r="Y1681" i="26"/>
  <c r="U1681" i="26" s="1"/>
  <c r="Y1681" i="26" a="1"/>
  <c r="X1681" i="26"/>
  <c r="V1681" i="26"/>
  <c r="V1681" i="26" a="1"/>
  <c r="T1681" i="26"/>
  <c r="S1681" i="26"/>
  <c r="R1681" i="26"/>
  <c r="Q1681" i="26"/>
  <c r="O1681" i="26"/>
  <c r="M1681" i="26"/>
  <c r="L1681" i="26"/>
  <c r="B1681" i="26"/>
  <c r="AG1680" i="26"/>
  <c r="AG1680" i="26" a="1"/>
  <c r="AF1680" i="26"/>
  <c r="AE1680" i="26" a="1"/>
  <c r="AE1680" i="26" s="1"/>
  <c r="AB1680" i="26"/>
  <c r="AA1680" i="26"/>
  <c r="P1680" i="26" s="1"/>
  <c r="AA1680" i="26" a="1"/>
  <c r="Z1680" i="26"/>
  <c r="AC1680" i="26" s="1" a="1"/>
  <c r="AC1680" i="26" s="1"/>
  <c r="S1680" i="26" s="1"/>
  <c r="Y1680" i="26" a="1"/>
  <c r="Y1680" i="26" s="1"/>
  <c r="U1680" i="26" s="1"/>
  <c r="X1680" i="26"/>
  <c r="M1680" i="26" s="1"/>
  <c r="V1680" i="26" a="1"/>
  <c r="V1680" i="26" s="1"/>
  <c r="T1680" i="26"/>
  <c r="R1680" i="26"/>
  <c r="Q1680" i="26"/>
  <c r="O1680" i="26"/>
  <c r="L1680" i="26"/>
  <c r="B1680" i="26"/>
  <c r="AG1679" i="26" a="1"/>
  <c r="AG1679" i="26" s="1"/>
  <c r="AF1679" i="26"/>
  <c r="AE1679" i="26"/>
  <c r="AE1679" i="26" a="1"/>
  <c r="AC1679" i="26" a="1"/>
  <c r="AC1679" i="26" s="1"/>
  <c r="S1679" i="26" s="1"/>
  <c r="AB1679" i="26"/>
  <c r="AA1679" i="26" a="1"/>
  <c r="AA1679" i="26" s="1"/>
  <c r="P1679" i="26" s="1"/>
  <c r="Y1679" i="26"/>
  <c r="Y1679" i="26" a="1"/>
  <c r="X1679" i="26"/>
  <c r="V1679" i="26" a="1"/>
  <c r="V1679" i="26" s="1"/>
  <c r="U1679" i="26"/>
  <c r="T1679" i="26"/>
  <c r="R1679" i="26"/>
  <c r="Q1679" i="26"/>
  <c r="O1679" i="26"/>
  <c r="M1679" i="26"/>
  <c r="L1679" i="26"/>
  <c r="B1679" i="26"/>
  <c r="AG1678" i="26"/>
  <c r="AG1678" i="26" a="1"/>
  <c r="AF1678" i="26"/>
  <c r="AE1678" i="26" a="1"/>
  <c r="AE1678" i="26" s="1"/>
  <c r="Z1678" i="26"/>
  <c r="AB1678" i="26" s="1"/>
  <c r="R1678" i="26" s="1"/>
  <c r="X1678" i="26"/>
  <c r="M1678" i="26" s="1"/>
  <c r="V1678" i="26"/>
  <c r="V1678" i="26" a="1"/>
  <c r="T1678" i="26"/>
  <c r="Q1678" i="26"/>
  <c r="O1678" i="26"/>
  <c r="B1678" i="26"/>
  <c r="AG1677" i="26"/>
  <c r="AG1677" i="26" a="1"/>
  <c r="AF1677" i="26"/>
  <c r="AE1677" i="26"/>
  <c r="AE1677" i="26" a="1"/>
  <c r="AC1677" i="26" a="1"/>
  <c r="AC1677" i="26" s="1"/>
  <c r="S1677" i="26" s="1"/>
  <c r="AB1677" i="26"/>
  <c r="AA1677" i="26"/>
  <c r="AA1677" i="26" a="1"/>
  <c r="Y1677" i="26"/>
  <c r="U1677" i="26" s="1"/>
  <c r="Y1677" i="26" a="1"/>
  <c r="X1677" i="26"/>
  <c r="V1677" i="26" a="1"/>
  <c r="V1677" i="26" s="1"/>
  <c r="T1677" i="26"/>
  <c r="R1677" i="26"/>
  <c r="Q1677" i="26"/>
  <c r="P1677" i="26"/>
  <c r="O1677" i="26"/>
  <c r="M1677" i="26"/>
  <c r="L1677" i="26"/>
  <c r="B1677" i="26"/>
  <c r="AG1676" i="26" a="1"/>
  <c r="AG1676" i="26" s="1"/>
  <c r="AF1676" i="26"/>
  <c r="AE1676" i="26"/>
  <c r="AE1676" i="26" a="1"/>
  <c r="AB1676" i="26"/>
  <c r="AA1676" i="26" a="1"/>
  <c r="AA1676" i="26" s="1"/>
  <c r="P1676" i="26" s="1"/>
  <c r="Z1676" i="26"/>
  <c r="AC1676" i="26" s="1" a="1"/>
  <c r="AC1676" i="26" s="1"/>
  <c r="S1676" i="26" s="1"/>
  <c r="Y1676" i="26"/>
  <c r="U1676" i="26" s="1"/>
  <c r="Y1676" i="26" a="1"/>
  <c r="X1676" i="26"/>
  <c r="M1676" i="26" s="1"/>
  <c r="V1676" i="26" a="1"/>
  <c r="V1676" i="26" s="1"/>
  <c r="T1676" i="26"/>
  <c r="R1676" i="26"/>
  <c r="Q1676" i="26"/>
  <c r="O1676" i="26"/>
  <c r="L1676" i="26"/>
  <c r="B1676" i="26"/>
  <c r="AG1675" i="26" a="1"/>
  <c r="AG1675" i="26" s="1"/>
  <c r="AF1675" i="26"/>
  <c r="AE1675" i="26"/>
  <c r="AE1675" i="26" a="1"/>
  <c r="AC1675" i="26"/>
  <c r="AC1675" i="26" a="1"/>
  <c r="AB1675" i="26"/>
  <c r="R1675" i="26" s="1"/>
  <c r="AA1675" i="26" a="1"/>
  <c r="AA1675" i="26" s="1"/>
  <c r="P1675" i="26" s="1"/>
  <c r="Y1675" i="26" a="1"/>
  <c r="Y1675" i="26" s="1"/>
  <c r="U1675" i="26" s="1"/>
  <c r="X1675" i="26"/>
  <c r="V1675" i="26"/>
  <c r="V1675" i="26" a="1"/>
  <c r="T1675" i="26"/>
  <c r="S1675" i="26"/>
  <c r="Q1675" i="26"/>
  <c r="O1675" i="26"/>
  <c r="M1675" i="26"/>
  <c r="L1675" i="26"/>
  <c r="B1675" i="26"/>
  <c r="AG1674" i="26"/>
  <c r="AG1674" i="26" a="1"/>
  <c r="AF1674" i="26"/>
  <c r="AE1674" i="26" a="1"/>
  <c r="AE1674" i="26" s="1"/>
  <c r="Z1674" i="26"/>
  <c r="Y1674" i="26" s="1" a="1"/>
  <c r="Y1674" i="26" s="1"/>
  <c r="U1674" i="26" s="1"/>
  <c r="X1674" i="26"/>
  <c r="M1674" i="26" s="1"/>
  <c r="V1674" i="26"/>
  <c r="V1674" i="26" a="1"/>
  <c r="T1674" i="26"/>
  <c r="Q1674" i="26"/>
  <c r="O1674" i="26"/>
  <c r="B1674" i="26"/>
  <c r="AG1673" i="26"/>
  <c r="AG1673" i="26" a="1"/>
  <c r="AF1673" i="26"/>
  <c r="AE1673" i="26" a="1"/>
  <c r="AE1673" i="26" s="1"/>
  <c r="AC1673" i="26" a="1"/>
  <c r="AC1673" i="26" s="1"/>
  <c r="S1673" i="26" s="1"/>
  <c r="AB1673" i="26"/>
  <c r="AA1673" i="26"/>
  <c r="AA1673" i="26" a="1"/>
  <c r="Y1673" i="26"/>
  <c r="U1673" i="26" s="1"/>
  <c r="Y1673" i="26" a="1"/>
  <c r="X1673" i="26"/>
  <c r="M1673" i="26" s="1"/>
  <c r="V1673" i="26" a="1"/>
  <c r="V1673" i="26" s="1"/>
  <c r="T1673" i="26"/>
  <c r="R1673" i="26"/>
  <c r="Q1673" i="26"/>
  <c r="P1673" i="26"/>
  <c r="O1673" i="26"/>
  <c r="L1673" i="26"/>
  <c r="B1673" i="26"/>
  <c r="AG1672" i="26" a="1"/>
  <c r="AG1672" i="26" s="1"/>
  <c r="AF1672" i="26"/>
  <c r="AE1672" i="26"/>
  <c r="AE1672" i="26" a="1"/>
  <c r="AB1672" i="26"/>
  <c r="AA1672" i="26" a="1"/>
  <c r="AA1672" i="26" s="1"/>
  <c r="P1672" i="26" s="1"/>
  <c r="Z1672" i="26"/>
  <c r="AC1672" i="26" s="1" a="1"/>
  <c r="AC1672" i="26" s="1"/>
  <c r="S1672" i="26" s="1"/>
  <c r="X1672" i="26"/>
  <c r="V1672" i="26" a="1"/>
  <c r="V1672" i="26" s="1"/>
  <c r="T1672" i="26"/>
  <c r="R1672" i="26"/>
  <c r="Q1672" i="26"/>
  <c r="O1672" i="26"/>
  <c r="M1672" i="26"/>
  <c r="B1672" i="26"/>
  <c r="AG1671" i="26" a="1"/>
  <c r="AG1671" i="26" s="1"/>
  <c r="AF1671" i="26"/>
  <c r="AE1671" i="26"/>
  <c r="AE1671" i="26" a="1"/>
  <c r="AC1671" i="26"/>
  <c r="AC1671" i="26" a="1"/>
  <c r="AB1671" i="26"/>
  <c r="R1671" i="26" s="1"/>
  <c r="AA1671" i="26" a="1"/>
  <c r="AA1671" i="26" s="1"/>
  <c r="P1671" i="26" s="1"/>
  <c r="Y1671" i="26" a="1"/>
  <c r="Y1671" i="26" s="1"/>
  <c r="U1671" i="26" s="1"/>
  <c r="X1671" i="26"/>
  <c r="M1671" i="26" s="1"/>
  <c r="V1671" i="26"/>
  <c r="V1671" i="26" a="1"/>
  <c r="T1671" i="26"/>
  <c r="S1671" i="26"/>
  <c r="Q1671" i="26"/>
  <c r="O1671" i="26"/>
  <c r="L1671" i="26"/>
  <c r="B1671" i="26"/>
  <c r="AG1670" i="26"/>
  <c r="AG1670" i="26" a="1"/>
  <c r="AF1670" i="26"/>
  <c r="AE1670" i="26" a="1"/>
  <c r="AE1670" i="26" s="1"/>
  <c r="Z1670" i="26"/>
  <c r="AC1670" i="26" s="1" a="1"/>
  <c r="AC1670" i="26" s="1"/>
  <c r="S1670" i="26" s="1"/>
  <c r="Y1670" i="26" a="1"/>
  <c r="Y1670" i="26" s="1"/>
  <c r="U1670" i="26" s="1"/>
  <c r="X1670" i="26"/>
  <c r="M1670" i="26" s="1"/>
  <c r="V1670" i="26"/>
  <c r="V1670" i="26" a="1"/>
  <c r="T1670" i="26"/>
  <c r="Q1670" i="26"/>
  <c r="O1670" i="26"/>
  <c r="L1670" i="26"/>
  <c r="B1670" i="26"/>
  <c r="AG1669" i="26"/>
  <c r="AG1669" i="26" a="1"/>
  <c r="AF1669" i="26"/>
  <c r="AE1669" i="26" a="1"/>
  <c r="AE1669" i="26" s="1"/>
  <c r="AC1669" i="26" a="1"/>
  <c r="AC1669" i="26" s="1"/>
  <c r="S1669" i="26" s="1"/>
  <c r="AB1669" i="26"/>
  <c r="AA1669" i="26"/>
  <c r="AA1669" i="26" a="1"/>
  <c r="Y1669" i="26"/>
  <c r="U1669" i="26" s="1"/>
  <c r="Y1669" i="26" a="1"/>
  <c r="X1669" i="26"/>
  <c r="V1669" i="26" a="1"/>
  <c r="V1669" i="26" s="1"/>
  <c r="T1669" i="26"/>
  <c r="R1669" i="26"/>
  <c r="Q1669" i="26"/>
  <c r="P1669" i="26"/>
  <c r="O1669" i="26"/>
  <c r="M1669" i="26"/>
  <c r="L1669" i="26"/>
  <c r="B1669" i="26"/>
  <c r="AG1668" i="26" a="1"/>
  <c r="AG1668" i="26" s="1"/>
  <c r="AF1668" i="26"/>
  <c r="AE1668" i="26"/>
  <c r="AE1668" i="26" a="1"/>
  <c r="AB1668" i="26"/>
  <c r="AA1668" i="26" a="1"/>
  <c r="AA1668" i="26" s="1"/>
  <c r="P1668" i="26" s="1"/>
  <c r="Z1668" i="26"/>
  <c r="AC1668" i="26" s="1" a="1"/>
  <c r="AC1668" i="26" s="1"/>
  <c r="S1668" i="26" s="1"/>
  <c r="Y1668" i="26"/>
  <c r="U1668" i="26" s="1"/>
  <c r="Y1668" i="26" a="1"/>
  <c r="X1668" i="26"/>
  <c r="M1668" i="26" s="1"/>
  <c r="V1668" i="26" a="1"/>
  <c r="V1668" i="26" s="1"/>
  <c r="T1668" i="26"/>
  <c r="R1668" i="26"/>
  <c r="Q1668" i="26"/>
  <c r="O1668" i="26"/>
  <c r="L1668" i="26"/>
  <c r="B1668" i="26"/>
  <c r="AG1667" i="26" a="1"/>
  <c r="AG1667" i="26" s="1"/>
  <c r="AF1667" i="26"/>
  <c r="AE1667" i="26"/>
  <c r="AE1667" i="26" a="1"/>
  <c r="AC1667" i="26"/>
  <c r="AC1667" i="26" a="1"/>
  <c r="AB1667" i="26"/>
  <c r="R1667" i="26" s="1"/>
  <c r="AA1667" i="26" a="1"/>
  <c r="AA1667" i="26" s="1"/>
  <c r="P1667" i="26" s="1"/>
  <c r="Y1667" i="26" a="1"/>
  <c r="Y1667" i="26" s="1"/>
  <c r="U1667" i="26" s="1"/>
  <c r="X1667" i="26"/>
  <c r="V1667" i="26"/>
  <c r="V1667" i="26" a="1"/>
  <c r="T1667" i="26"/>
  <c r="S1667" i="26"/>
  <c r="Q1667" i="26"/>
  <c r="O1667" i="26"/>
  <c r="M1667" i="26"/>
  <c r="L1667" i="26"/>
  <c r="B1667" i="26"/>
  <c r="AG1666" i="26"/>
  <c r="AG1666" i="26" a="1"/>
  <c r="AF1666" i="26"/>
  <c r="AE1666" i="26" a="1"/>
  <c r="AE1666" i="26" s="1"/>
  <c r="Z1666" i="26"/>
  <c r="Y1666" i="26" s="1" a="1"/>
  <c r="Y1666" i="26" s="1"/>
  <c r="U1666" i="26" s="1"/>
  <c r="X1666" i="26"/>
  <c r="M1666" i="26" s="1"/>
  <c r="V1666" i="26"/>
  <c r="V1666" i="26" a="1"/>
  <c r="T1666" i="26"/>
  <c r="Q1666" i="26"/>
  <c r="O1666" i="26"/>
  <c r="B1666" i="26"/>
  <c r="AG1665" i="26"/>
  <c r="AG1665" i="26" a="1"/>
  <c r="AF1665" i="26"/>
  <c r="AE1665" i="26" a="1"/>
  <c r="AE1665" i="26" s="1"/>
  <c r="AC1665" i="26" a="1"/>
  <c r="AC1665" i="26" s="1"/>
  <c r="S1665" i="26" s="1"/>
  <c r="AB1665" i="26"/>
  <c r="AA1665" i="26"/>
  <c r="AA1665" i="26" a="1"/>
  <c r="Y1665" i="26"/>
  <c r="U1665" i="26" s="1"/>
  <c r="Y1665" i="26" a="1"/>
  <c r="X1665" i="26"/>
  <c r="M1665" i="26" s="1"/>
  <c r="V1665" i="26" a="1"/>
  <c r="V1665" i="26" s="1"/>
  <c r="T1665" i="26"/>
  <c r="R1665" i="26"/>
  <c r="Q1665" i="26"/>
  <c r="P1665" i="26"/>
  <c r="O1665" i="26"/>
  <c r="L1665" i="26"/>
  <c r="B1665" i="26"/>
  <c r="AG1664" i="26" a="1"/>
  <c r="AG1664" i="26" s="1"/>
  <c r="AF1664" i="26"/>
  <c r="AE1664" i="26"/>
  <c r="AE1664" i="26" a="1"/>
  <c r="AB1664" i="26"/>
  <c r="AA1664" i="26" a="1"/>
  <c r="AA1664" i="26" s="1"/>
  <c r="P1664" i="26" s="1"/>
  <c r="Z1664" i="26"/>
  <c r="AC1664" i="26" s="1" a="1"/>
  <c r="AC1664" i="26" s="1"/>
  <c r="S1664" i="26" s="1"/>
  <c r="X1664" i="26"/>
  <c r="V1664" i="26" a="1"/>
  <c r="V1664" i="26" s="1"/>
  <c r="T1664" i="26"/>
  <c r="R1664" i="26"/>
  <c r="Q1664" i="26"/>
  <c r="O1664" i="26"/>
  <c r="M1664" i="26"/>
  <c r="B1664" i="26"/>
  <c r="AG1663" i="26" a="1"/>
  <c r="AG1663" i="26" s="1"/>
  <c r="AF1663" i="26"/>
  <c r="AE1663" i="26"/>
  <c r="AE1663" i="26" a="1"/>
  <c r="AC1663" i="26"/>
  <c r="AC1663" i="26" a="1"/>
  <c r="AB1663" i="26"/>
  <c r="R1663" i="26" s="1"/>
  <c r="AA1663" i="26" a="1"/>
  <c r="AA1663" i="26" s="1"/>
  <c r="P1663" i="26" s="1"/>
  <c r="Y1663" i="26" a="1"/>
  <c r="Y1663" i="26" s="1"/>
  <c r="U1663" i="26" s="1"/>
  <c r="X1663" i="26"/>
  <c r="M1663" i="26" s="1"/>
  <c r="V1663" i="26"/>
  <c r="V1663" i="26" a="1"/>
  <c r="T1663" i="26"/>
  <c r="S1663" i="26"/>
  <c r="Q1663" i="26"/>
  <c r="O1663" i="26"/>
  <c r="L1663" i="26"/>
  <c r="B1663" i="26"/>
  <c r="AG1662" i="26"/>
  <c r="AG1662" i="26" a="1"/>
  <c r="AF1662" i="26"/>
  <c r="AE1662" i="26" a="1"/>
  <c r="AE1662" i="26" s="1"/>
  <c r="Z1662" i="26"/>
  <c r="AC1662" i="26" s="1" a="1"/>
  <c r="AC1662" i="26" s="1"/>
  <c r="S1662" i="26" s="1"/>
  <c r="Y1662" i="26" a="1"/>
  <c r="Y1662" i="26" s="1"/>
  <c r="U1662" i="26" s="1"/>
  <c r="X1662" i="26"/>
  <c r="V1662" i="26"/>
  <c r="V1662" i="26" a="1"/>
  <c r="T1662" i="26"/>
  <c r="Q1662" i="26"/>
  <c r="O1662" i="26"/>
  <c r="M1662" i="26"/>
  <c r="L1662" i="26"/>
  <c r="B1662" i="26"/>
  <c r="AG1661" i="26"/>
  <c r="AG1661" i="26" a="1"/>
  <c r="AF1661" i="26"/>
  <c r="AE1661" i="26" a="1"/>
  <c r="AE1661" i="26" s="1"/>
  <c r="AC1661" i="26" a="1"/>
  <c r="AC1661" i="26" s="1"/>
  <c r="S1661" i="26" s="1"/>
  <c r="AB1661" i="26"/>
  <c r="AA1661" i="26"/>
  <c r="AA1661" i="26" a="1"/>
  <c r="Y1661" i="26"/>
  <c r="U1661" i="26" s="1"/>
  <c r="Y1661" i="26" a="1"/>
  <c r="X1661" i="26"/>
  <c r="V1661" i="26" a="1"/>
  <c r="V1661" i="26" s="1"/>
  <c r="T1661" i="26"/>
  <c r="R1661" i="26"/>
  <c r="Q1661" i="26"/>
  <c r="P1661" i="26"/>
  <c r="O1661" i="26"/>
  <c r="M1661" i="26"/>
  <c r="L1661" i="26"/>
  <c r="B1661" i="26"/>
  <c r="AG1660" i="26" a="1"/>
  <c r="AG1660" i="26" s="1"/>
  <c r="AF1660" i="26"/>
  <c r="AE1660" i="26"/>
  <c r="AE1660" i="26" a="1"/>
  <c r="AB1660" i="26"/>
  <c r="AA1660" i="26" a="1"/>
  <c r="AA1660" i="26" s="1"/>
  <c r="P1660" i="26" s="1"/>
  <c r="Z1660" i="26"/>
  <c r="AC1660" i="26" s="1" a="1"/>
  <c r="AC1660" i="26" s="1"/>
  <c r="S1660" i="26" s="1"/>
  <c r="Y1660" i="26"/>
  <c r="U1660" i="26" s="1"/>
  <c r="Y1660" i="26" a="1"/>
  <c r="X1660" i="26"/>
  <c r="M1660" i="26" s="1"/>
  <c r="V1660" i="26" a="1"/>
  <c r="V1660" i="26" s="1"/>
  <c r="T1660" i="26"/>
  <c r="R1660" i="26"/>
  <c r="Q1660" i="26"/>
  <c r="O1660" i="26"/>
  <c r="L1660" i="26"/>
  <c r="B1660" i="26"/>
  <c r="AG1659" i="26" a="1"/>
  <c r="AG1659" i="26" s="1"/>
  <c r="AF1659" i="26"/>
  <c r="AE1659" i="26"/>
  <c r="AE1659" i="26" a="1"/>
  <c r="AC1659" i="26"/>
  <c r="AC1659" i="26" a="1"/>
  <c r="AB1659" i="26"/>
  <c r="R1659" i="26" s="1"/>
  <c r="AA1659" i="26" a="1"/>
  <c r="AA1659" i="26" s="1"/>
  <c r="P1659" i="26" s="1"/>
  <c r="Y1659" i="26" a="1"/>
  <c r="Y1659" i="26" s="1"/>
  <c r="U1659" i="26" s="1"/>
  <c r="X1659" i="26"/>
  <c r="V1659" i="26"/>
  <c r="V1659" i="26" a="1"/>
  <c r="T1659" i="26"/>
  <c r="S1659" i="26"/>
  <c r="Q1659" i="26"/>
  <c r="O1659" i="26"/>
  <c r="M1659" i="26"/>
  <c r="L1659" i="26"/>
  <c r="B1659" i="26"/>
  <c r="AG1658" i="26"/>
  <c r="AG1658" i="26" a="1"/>
  <c r="AF1658" i="26"/>
  <c r="AE1658" i="26" a="1"/>
  <c r="AE1658" i="26" s="1"/>
  <c r="Z1658" i="26"/>
  <c r="Y1658" i="26" s="1" a="1"/>
  <c r="Y1658" i="26" s="1"/>
  <c r="U1658" i="26" s="1"/>
  <c r="X1658" i="26"/>
  <c r="M1658" i="26" s="1"/>
  <c r="V1658" i="26"/>
  <c r="V1658" i="26" a="1"/>
  <c r="T1658" i="26"/>
  <c r="Q1658" i="26"/>
  <c r="O1658" i="26"/>
  <c r="B1658" i="26"/>
  <c r="AG1657" i="26"/>
  <c r="AG1657" i="26" a="1"/>
  <c r="AF1657" i="26"/>
  <c r="AE1657" i="26" a="1"/>
  <c r="AE1657" i="26" s="1"/>
  <c r="AC1657" i="26" a="1"/>
  <c r="AC1657" i="26" s="1"/>
  <c r="S1657" i="26" s="1"/>
  <c r="AB1657" i="26"/>
  <c r="AA1657" i="26"/>
  <c r="AA1657" i="26" a="1"/>
  <c r="Y1657" i="26"/>
  <c r="U1657" i="26" s="1"/>
  <c r="Y1657" i="26" a="1"/>
  <c r="X1657" i="26"/>
  <c r="M1657" i="26" s="1"/>
  <c r="V1657" i="26" a="1"/>
  <c r="V1657" i="26" s="1"/>
  <c r="T1657" i="26"/>
  <c r="R1657" i="26"/>
  <c r="Q1657" i="26"/>
  <c r="P1657" i="26"/>
  <c r="O1657" i="26"/>
  <c r="L1657" i="26"/>
  <c r="B1657" i="26"/>
  <c r="AG1656" i="26" a="1"/>
  <c r="AG1656" i="26" s="1"/>
  <c r="AF1656" i="26"/>
  <c r="AE1656" i="26"/>
  <c r="AE1656" i="26" a="1"/>
  <c r="AB1656" i="26"/>
  <c r="AA1656" i="26" a="1"/>
  <c r="AA1656" i="26" s="1"/>
  <c r="P1656" i="26" s="1"/>
  <c r="Z1656" i="26"/>
  <c r="AC1656" i="26" s="1" a="1"/>
  <c r="AC1656" i="26" s="1"/>
  <c r="S1656" i="26" s="1"/>
  <c r="X1656" i="26"/>
  <c r="V1656" i="26" a="1"/>
  <c r="V1656" i="26" s="1"/>
  <c r="T1656" i="26"/>
  <c r="R1656" i="26"/>
  <c r="Q1656" i="26"/>
  <c r="O1656" i="26"/>
  <c r="M1656" i="26"/>
  <c r="B1656" i="26"/>
  <c r="AG1655" i="26" a="1"/>
  <c r="AG1655" i="26" s="1"/>
  <c r="AF1655" i="26"/>
  <c r="AE1655" i="26"/>
  <c r="AE1655" i="26" a="1"/>
  <c r="AC1655" i="26"/>
  <c r="AC1655" i="26" a="1"/>
  <c r="AB1655" i="26"/>
  <c r="R1655" i="26" s="1"/>
  <c r="AA1655" i="26" a="1"/>
  <c r="AA1655" i="26" s="1"/>
  <c r="P1655" i="26" s="1"/>
  <c r="Y1655" i="26" a="1"/>
  <c r="Y1655" i="26" s="1"/>
  <c r="U1655" i="26" s="1"/>
  <c r="X1655" i="26"/>
  <c r="M1655" i="26" s="1"/>
  <c r="V1655" i="26"/>
  <c r="V1655" i="26" a="1"/>
  <c r="T1655" i="26"/>
  <c r="S1655" i="26"/>
  <c r="Q1655" i="26"/>
  <c r="O1655" i="26"/>
  <c r="L1655" i="26"/>
  <c r="B1655" i="26"/>
  <c r="AG1654" i="26"/>
  <c r="AG1654" i="26" a="1"/>
  <c r="AF1654" i="26"/>
  <c r="AE1654" i="26" a="1"/>
  <c r="AE1654" i="26" s="1"/>
  <c r="Z1654" i="26"/>
  <c r="AC1654" i="26" s="1" a="1"/>
  <c r="AC1654" i="26" s="1"/>
  <c r="S1654" i="26" s="1"/>
  <c r="Y1654" i="26" a="1"/>
  <c r="Y1654" i="26" s="1"/>
  <c r="U1654" i="26" s="1"/>
  <c r="X1654" i="26"/>
  <c r="V1654" i="26"/>
  <c r="V1654" i="26" a="1"/>
  <c r="T1654" i="26"/>
  <c r="Q1654" i="26"/>
  <c r="O1654" i="26"/>
  <c r="M1654" i="26"/>
  <c r="L1654" i="26"/>
  <c r="B1654" i="26"/>
  <c r="AG1653" i="26"/>
  <c r="AG1653" i="26" a="1"/>
  <c r="AF1653" i="26"/>
  <c r="AE1653" i="26" a="1"/>
  <c r="AE1653" i="26" s="1"/>
  <c r="AC1653" i="26" a="1"/>
  <c r="AC1653" i="26" s="1"/>
  <c r="S1653" i="26" s="1"/>
  <c r="AB1653" i="26"/>
  <c r="AA1653" i="26"/>
  <c r="AA1653" i="26" a="1"/>
  <c r="Y1653" i="26"/>
  <c r="U1653" i="26" s="1"/>
  <c r="Y1653" i="26" a="1"/>
  <c r="X1653" i="26"/>
  <c r="V1653" i="26" a="1"/>
  <c r="V1653" i="26" s="1"/>
  <c r="T1653" i="26"/>
  <c r="R1653" i="26"/>
  <c r="Q1653" i="26"/>
  <c r="P1653" i="26"/>
  <c r="O1653" i="26"/>
  <c r="M1653" i="26"/>
  <c r="L1653" i="26"/>
  <c r="B1653" i="26"/>
  <c r="AG1652" i="26" a="1"/>
  <c r="AG1652" i="26" s="1"/>
  <c r="AF1652" i="26"/>
  <c r="AE1652" i="26"/>
  <c r="AE1652" i="26" a="1"/>
  <c r="AB1652" i="26"/>
  <c r="AA1652" i="26" a="1"/>
  <c r="AA1652" i="26" s="1"/>
  <c r="P1652" i="26" s="1"/>
  <c r="Z1652" i="26"/>
  <c r="AC1652" i="26" s="1" a="1"/>
  <c r="AC1652" i="26" s="1"/>
  <c r="S1652" i="26" s="1"/>
  <c r="Y1652" i="26"/>
  <c r="U1652" i="26" s="1"/>
  <c r="Y1652" i="26" a="1"/>
  <c r="X1652" i="26"/>
  <c r="M1652" i="26" s="1"/>
  <c r="V1652" i="26" a="1"/>
  <c r="V1652" i="26" s="1"/>
  <c r="T1652" i="26"/>
  <c r="R1652" i="26"/>
  <c r="Q1652" i="26"/>
  <c r="O1652" i="26"/>
  <c r="L1652" i="26"/>
  <c r="B1652" i="26"/>
  <c r="AG1651" i="26" a="1"/>
  <c r="AG1651" i="26" s="1"/>
  <c r="AF1651" i="26"/>
  <c r="AE1651" i="26"/>
  <c r="AE1651" i="26" a="1"/>
  <c r="AC1651" i="26"/>
  <c r="AC1651" i="26" a="1"/>
  <c r="AB1651" i="26"/>
  <c r="R1651" i="26" s="1"/>
  <c r="AA1651" i="26" a="1"/>
  <c r="AA1651" i="26" s="1"/>
  <c r="P1651" i="26" s="1"/>
  <c r="Y1651" i="26" a="1"/>
  <c r="Y1651" i="26" s="1"/>
  <c r="U1651" i="26" s="1"/>
  <c r="X1651" i="26"/>
  <c r="V1651" i="26"/>
  <c r="V1651" i="26" a="1"/>
  <c r="T1651" i="26"/>
  <c r="S1651" i="26"/>
  <c r="Q1651" i="26"/>
  <c r="O1651" i="26"/>
  <c r="M1651" i="26"/>
  <c r="L1651" i="26"/>
  <c r="B1651" i="26"/>
  <c r="AG1650" i="26"/>
  <c r="AG1650" i="26" a="1"/>
  <c r="AF1650" i="26"/>
  <c r="AE1650" i="26" a="1"/>
  <c r="AE1650" i="26" s="1"/>
  <c r="Z1650" i="26"/>
  <c r="Y1650" i="26" s="1" a="1"/>
  <c r="Y1650" i="26" s="1"/>
  <c r="U1650" i="26" s="1"/>
  <c r="X1650" i="26"/>
  <c r="M1650" i="26" s="1"/>
  <c r="V1650" i="26"/>
  <c r="V1650" i="26" a="1"/>
  <c r="T1650" i="26"/>
  <c r="Q1650" i="26"/>
  <c r="O1650" i="26"/>
  <c r="B1650" i="26"/>
  <c r="AG1649" i="26"/>
  <c r="AG1649" i="26" a="1"/>
  <c r="AF1649" i="26"/>
  <c r="AE1649" i="26" a="1"/>
  <c r="AE1649" i="26" s="1"/>
  <c r="AC1649" i="26" a="1"/>
  <c r="AC1649" i="26" s="1"/>
  <c r="S1649" i="26" s="1"/>
  <c r="AB1649" i="26"/>
  <c r="AA1649" i="26"/>
  <c r="AA1649" i="26" a="1"/>
  <c r="Y1649" i="26"/>
  <c r="U1649" i="26" s="1"/>
  <c r="Y1649" i="26" a="1"/>
  <c r="X1649" i="26"/>
  <c r="M1649" i="26" s="1"/>
  <c r="V1649" i="26" a="1"/>
  <c r="V1649" i="26" s="1"/>
  <c r="T1649" i="26"/>
  <c r="R1649" i="26"/>
  <c r="Q1649" i="26"/>
  <c r="P1649" i="26"/>
  <c r="O1649" i="26"/>
  <c r="L1649" i="26"/>
  <c r="B1649" i="26"/>
  <c r="AG1648" i="26" a="1"/>
  <c r="AG1648" i="26" s="1"/>
  <c r="AF1648" i="26"/>
  <c r="AE1648" i="26"/>
  <c r="AE1648" i="26" a="1"/>
  <c r="AB1648" i="26"/>
  <c r="AA1648" i="26" a="1"/>
  <c r="AA1648" i="26" s="1"/>
  <c r="P1648" i="26" s="1"/>
  <c r="Z1648" i="26"/>
  <c r="AC1648" i="26" s="1" a="1"/>
  <c r="AC1648" i="26" s="1"/>
  <c r="S1648" i="26" s="1"/>
  <c r="X1648" i="26"/>
  <c r="V1648" i="26" a="1"/>
  <c r="V1648" i="26" s="1"/>
  <c r="T1648" i="26"/>
  <c r="R1648" i="26"/>
  <c r="Q1648" i="26"/>
  <c r="O1648" i="26"/>
  <c r="M1648" i="26"/>
  <c r="B1648" i="26"/>
  <c r="AG1647" i="26" a="1"/>
  <c r="AG1647" i="26" s="1"/>
  <c r="AF1647" i="26"/>
  <c r="AE1647" i="26"/>
  <c r="AE1647" i="26" a="1"/>
  <c r="AC1647" i="26"/>
  <c r="AC1647" i="26" a="1"/>
  <c r="AB1647" i="26"/>
  <c r="R1647" i="26" s="1"/>
  <c r="AA1647" i="26" a="1"/>
  <c r="AA1647" i="26" s="1"/>
  <c r="P1647" i="26" s="1"/>
  <c r="Y1647" i="26" a="1"/>
  <c r="Y1647" i="26" s="1"/>
  <c r="U1647" i="26" s="1"/>
  <c r="X1647" i="26"/>
  <c r="M1647" i="26" s="1"/>
  <c r="V1647" i="26"/>
  <c r="V1647" i="26" a="1"/>
  <c r="T1647" i="26"/>
  <c r="S1647" i="26"/>
  <c r="Q1647" i="26"/>
  <c r="O1647" i="26"/>
  <c r="L1647" i="26"/>
  <c r="B1647" i="26"/>
  <c r="AG1646" i="26"/>
  <c r="AG1646" i="26" a="1"/>
  <c r="AF1646" i="26"/>
  <c r="AE1646" i="26" a="1"/>
  <c r="AE1646" i="26" s="1"/>
  <c r="Z1646" i="26"/>
  <c r="AC1646" i="26" s="1" a="1"/>
  <c r="AC1646" i="26" s="1"/>
  <c r="S1646" i="26" s="1"/>
  <c r="Y1646" i="26" a="1"/>
  <c r="Y1646" i="26" s="1"/>
  <c r="U1646" i="26" s="1"/>
  <c r="X1646" i="26"/>
  <c r="V1646" i="26"/>
  <c r="V1646" i="26" a="1"/>
  <c r="T1646" i="26"/>
  <c r="Q1646" i="26"/>
  <c r="O1646" i="26"/>
  <c r="M1646" i="26"/>
  <c r="L1646" i="26"/>
  <c r="B1646" i="26"/>
  <c r="AG1645" i="26"/>
  <c r="AG1645" i="26" a="1"/>
  <c r="AF1645" i="26"/>
  <c r="AE1645" i="26" a="1"/>
  <c r="AE1645" i="26" s="1"/>
  <c r="AC1645" i="26" a="1"/>
  <c r="AC1645" i="26" s="1"/>
  <c r="S1645" i="26" s="1"/>
  <c r="AB1645" i="26"/>
  <c r="AA1645" i="26"/>
  <c r="AA1645" i="26" a="1"/>
  <c r="Y1645" i="26"/>
  <c r="U1645" i="26" s="1"/>
  <c r="Y1645" i="26" a="1"/>
  <c r="X1645" i="26"/>
  <c r="V1645" i="26" a="1"/>
  <c r="V1645" i="26" s="1"/>
  <c r="T1645" i="26"/>
  <c r="R1645" i="26"/>
  <c r="Q1645" i="26"/>
  <c r="P1645" i="26"/>
  <c r="O1645" i="26"/>
  <c r="M1645" i="26"/>
  <c r="L1645" i="26"/>
  <c r="B1645" i="26"/>
  <c r="AG1644" i="26" a="1"/>
  <c r="AG1644" i="26" s="1"/>
  <c r="AF1644" i="26"/>
  <c r="AE1644" i="26"/>
  <c r="AE1644" i="26" a="1"/>
  <c r="AB1644" i="26"/>
  <c r="AA1644" i="26" a="1"/>
  <c r="AA1644" i="26" s="1"/>
  <c r="P1644" i="26" s="1"/>
  <c r="Z1644" i="26"/>
  <c r="AC1644" i="26" s="1" a="1"/>
  <c r="AC1644" i="26" s="1"/>
  <c r="S1644" i="26" s="1"/>
  <c r="Y1644" i="26"/>
  <c r="U1644" i="26" s="1"/>
  <c r="Y1644" i="26" a="1"/>
  <c r="X1644" i="26"/>
  <c r="M1644" i="26" s="1"/>
  <c r="V1644" i="26" a="1"/>
  <c r="V1644" i="26" s="1"/>
  <c r="T1644" i="26"/>
  <c r="R1644" i="26"/>
  <c r="Q1644" i="26"/>
  <c r="O1644" i="26"/>
  <c r="L1644" i="26"/>
  <c r="B1644" i="26"/>
  <c r="AG1643" i="26" a="1"/>
  <c r="AG1643" i="26" s="1"/>
  <c r="AF1643" i="26"/>
  <c r="AE1643" i="26"/>
  <c r="AE1643" i="26" a="1"/>
  <c r="AC1643" i="26"/>
  <c r="AC1643" i="26" a="1"/>
  <c r="AB1643" i="26"/>
  <c r="R1643" i="26" s="1"/>
  <c r="AA1643" i="26" a="1"/>
  <c r="AA1643" i="26" s="1"/>
  <c r="P1643" i="26" s="1"/>
  <c r="Y1643" i="26" a="1"/>
  <c r="Y1643" i="26" s="1"/>
  <c r="U1643" i="26" s="1"/>
  <c r="X1643" i="26"/>
  <c r="V1643" i="26"/>
  <c r="V1643" i="26" a="1"/>
  <c r="T1643" i="26"/>
  <c r="S1643" i="26"/>
  <c r="Q1643" i="26"/>
  <c r="O1643" i="26"/>
  <c r="M1643" i="26"/>
  <c r="L1643" i="26"/>
  <c r="B1643" i="26"/>
  <c r="AG1642" i="26"/>
  <c r="AG1642" i="26" a="1"/>
  <c r="AF1642" i="26"/>
  <c r="AE1642" i="26" a="1"/>
  <c r="AE1642" i="26" s="1"/>
  <c r="Z1642" i="26"/>
  <c r="Y1642" i="26" s="1" a="1"/>
  <c r="Y1642" i="26" s="1"/>
  <c r="U1642" i="26" s="1"/>
  <c r="X1642" i="26"/>
  <c r="M1642" i="26" s="1"/>
  <c r="V1642" i="26"/>
  <c r="V1642" i="26" a="1"/>
  <c r="T1642" i="26"/>
  <c r="Q1642" i="26"/>
  <c r="O1642" i="26"/>
  <c r="B1642" i="26"/>
  <c r="AG1641" i="26"/>
  <c r="AG1641" i="26" a="1"/>
  <c r="AF1641" i="26"/>
  <c r="AE1641" i="26" a="1"/>
  <c r="AE1641" i="26" s="1"/>
  <c r="AC1641" i="26" a="1"/>
  <c r="AC1641" i="26" s="1"/>
  <c r="S1641" i="26" s="1"/>
  <c r="AB1641" i="26"/>
  <c r="AA1641" i="26"/>
  <c r="AA1641" i="26" a="1"/>
  <c r="Y1641" i="26"/>
  <c r="U1641" i="26" s="1"/>
  <c r="Y1641" i="26" a="1"/>
  <c r="X1641" i="26"/>
  <c r="M1641" i="26" s="1"/>
  <c r="V1641" i="26" a="1"/>
  <c r="V1641" i="26" s="1"/>
  <c r="T1641" i="26"/>
  <c r="R1641" i="26"/>
  <c r="Q1641" i="26"/>
  <c r="P1641" i="26"/>
  <c r="O1641" i="26"/>
  <c r="L1641" i="26"/>
  <c r="B1641" i="26"/>
  <c r="AG1640" i="26" a="1"/>
  <c r="AG1640" i="26" s="1"/>
  <c r="AF1640" i="26"/>
  <c r="AE1640" i="26"/>
  <c r="AE1640" i="26" a="1"/>
  <c r="AB1640" i="26"/>
  <c r="AA1640" i="26" a="1"/>
  <c r="AA1640" i="26" s="1"/>
  <c r="P1640" i="26" s="1"/>
  <c r="Z1640" i="26"/>
  <c r="AC1640" i="26" s="1" a="1"/>
  <c r="AC1640" i="26" s="1"/>
  <c r="S1640" i="26" s="1"/>
  <c r="X1640" i="26"/>
  <c r="V1640" i="26" a="1"/>
  <c r="V1640" i="26" s="1"/>
  <c r="T1640" i="26"/>
  <c r="R1640" i="26"/>
  <c r="Q1640" i="26"/>
  <c r="O1640" i="26"/>
  <c r="M1640" i="26"/>
  <c r="B1640" i="26"/>
  <c r="AG1639" i="26" a="1"/>
  <c r="AG1639" i="26" s="1"/>
  <c r="AF1639" i="26"/>
  <c r="AE1639" i="26"/>
  <c r="AE1639" i="26" a="1"/>
  <c r="AC1639" i="26"/>
  <c r="AC1639" i="26" a="1"/>
  <c r="AB1639" i="26"/>
  <c r="R1639" i="26" s="1"/>
  <c r="AA1639" i="26" a="1"/>
  <c r="AA1639" i="26" s="1"/>
  <c r="P1639" i="26" s="1"/>
  <c r="Y1639" i="26" a="1"/>
  <c r="Y1639" i="26" s="1"/>
  <c r="U1639" i="26" s="1"/>
  <c r="X1639" i="26"/>
  <c r="M1639" i="26" s="1"/>
  <c r="V1639" i="26"/>
  <c r="V1639" i="26" a="1"/>
  <c r="T1639" i="26"/>
  <c r="S1639" i="26"/>
  <c r="Q1639" i="26"/>
  <c r="O1639" i="26"/>
  <c r="L1639" i="26"/>
  <c r="B1639" i="26"/>
  <c r="AG1638" i="26"/>
  <c r="AG1638" i="26" a="1"/>
  <c r="AF1638" i="26"/>
  <c r="AE1638" i="26" a="1"/>
  <c r="AE1638" i="26" s="1"/>
  <c r="Z1638" i="26"/>
  <c r="AC1638" i="26" s="1" a="1"/>
  <c r="AC1638" i="26" s="1"/>
  <c r="S1638" i="26" s="1"/>
  <c r="Y1638" i="26" a="1"/>
  <c r="Y1638" i="26" s="1"/>
  <c r="U1638" i="26" s="1"/>
  <c r="X1638" i="26"/>
  <c r="V1638" i="26"/>
  <c r="V1638" i="26" a="1"/>
  <c r="T1638" i="26"/>
  <c r="Q1638" i="26"/>
  <c r="O1638" i="26"/>
  <c r="M1638" i="26"/>
  <c r="L1638" i="26"/>
  <c r="B1638" i="26"/>
  <c r="AG1637" i="26"/>
  <c r="AG1637" i="26" a="1"/>
  <c r="AF1637" i="26"/>
  <c r="AE1637" i="26" a="1"/>
  <c r="AE1637" i="26" s="1"/>
  <c r="AC1637" i="26" a="1"/>
  <c r="AC1637" i="26" s="1"/>
  <c r="S1637" i="26" s="1"/>
  <c r="AB1637" i="26"/>
  <c r="AA1637" i="26"/>
  <c r="AA1637" i="26" a="1"/>
  <c r="Y1637" i="26"/>
  <c r="U1637" i="26" s="1"/>
  <c r="Y1637" i="26" a="1"/>
  <c r="X1637" i="26"/>
  <c r="V1637" i="26" a="1"/>
  <c r="V1637" i="26" s="1"/>
  <c r="T1637" i="26"/>
  <c r="R1637" i="26"/>
  <c r="Q1637" i="26"/>
  <c r="P1637" i="26"/>
  <c r="O1637" i="26"/>
  <c r="M1637" i="26"/>
  <c r="L1637" i="26"/>
  <c r="B1637" i="26"/>
  <c r="AG1636" i="26" a="1"/>
  <c r="AG1636" i="26" s="1"/>
  <c r="AF1636" i="26"/>
  <c r="AE1636" i="26"/>
  <c r="AE1636" i="26" a="1"/>
  <c r="AB1636" i="26"/>
  <c r="AA1636" i="26" a="1"/>
  <c r="AA1636" i="26" s="1"/>
  <c r="P1636" i="26" s="1"/>
  <c r="Z1636" i="26"/>
  <c r="AC1636" i="26" s="1" a="1"/>
  <c r="AC1636" i="26" s="1"/>
  <c r="S1636" i="26" s="1"/>
  <c r="Y1636" i="26"/>
  <c r="U1636" i="26" s="1"/>
  <c r="Y1636" i="26" a="1"/>
  <c r="X1636" i="26"/>
  <c r="M1636" i="26" s="1"/>
  <c r="V1636" i="26" a="1"/>
  <c r="V1636" i="26" s="1"/>
  <c r="T1636" i="26"/>
  <c r="R1636" i="26"/>
  <c r="Q1636" i="26"/>
  <c r="O1636" i="26"/>
  <c r="L1636" i="26"/>
  <c r="B1636" i="26"/>
  <c r="AG1635" i="26" a="1"/>
  <c r="AG1635" i="26" s="1"/>
  <c r="AF1635" i="26"/>
  <c r="AE1635" i="26"/>
  <c r="AE1635" i="26" a="1"/>
  <c r="AC1635" i="26"/>
  <c r="AC1635" i="26" a="1"/>
  <c r="AB1635" i="26"/>
  <c r="R1635" i="26" s="1"/>
  <c r="AA1635" i="26" a="1"/>
  <c r="AA1635" i="26" s="1"/>
  <c r="P1635" i="26" s="1"/>
  <c r="Y1635" i="26" a="1"/>
  <c r="Y1635" i="26" s="1"/>
  <c r="U1635" i="26" s="1"/>
  <c r="X1635" i="26"/>
  <c r="V1635" i="26"/>
  <c r="V1635" i="26" a="1"/>
  <c r="T1635" i="26"/>
  <c r="S1635" i="26"/>
  <c r="Q1635" i="26"/>
  <c r="O1635" i="26"/>
  <c r="M1635" i="26"/>
  <c r="L1635" i="26"/>
  <c r="B1635" i="26"/>
  <c r="AG1634" i="26"/>
  <c r="AG1634" i="26" a="1"/>
  <c r="AF1634" i="26"/>
  <c r="AE1634" i="26" a="1"/>
  <c r="AE1634" i="26" s="1"/>
  <c r="Z1634" i="26"/>
  <c r="Y1634" i="26" s="1" a="1"/>
  <c r="Y1634" i="26" s="1"/>
  <c r="U1634" i="26" s="1"/>
  <c r="X1634" i="26"/>
  <c r="M1634" i="26" s="1"/>
  <c r="V1634" i="26"/>
  <c r="V1634" i="26" a="1"/>
  <c r="T1634" i="26"/>
  <c r="Q1634" i="26"/>
  <c r="B1634" i="26"/>
  <c r="AG1633" i="26"/>
  <c r="AG1633" i="26" a="1"/>
  <c r="AF1633" i="26"/>
  <c r="AE1633" i="26" a="1"/>
  <c r="AE1633" i="26" s="1"/>
  <c r="AC1633" i="26" a="1"/>
  <c r="AC1633" i="26" s="1"/>
  <c r="S1633" i="26" s="1"/>
  <c r="AB1633" i="26"/>
  <c r="AA1633" i="26"/>
  <c r="AA1633" i="26" a="1"/>
  <c r="Y1633" i="26"/>
  <c r="U1633" i="26" s="1"/>
  <c r="Y1633" i="26" a="1"/>
  <c r="X1633" i="26"/>
  <c r="M1633" i="26" s="1"/>
  <c r="V1633" i="26" a="1"/>
  <c r="V1633" i="26" s="1"/>
  <c r="T1633" i="26"/>
  <c r="R1633" i="26"/>
  <c r="Q1633" i="26"/>
  <c r="P1633" i="26"/>
  <c r="O1633" i="26"/>
  <c r="L1633" i="26"/>
  <c r="B1633" i="26"/>
  <c r="AG1632" i="26" a="1"/>
  <c r="AG1632" i="26" s="1"/>
  <c r="AF1632" i="26"/>
  <c r="AE1632" i="26"/>
  <c r="AE1632" i="26" a="1"/>
  <c r="AB1632" i="26"/>
  <c r="AA1632" i="26" a="1"/>
  <c r="AA1632" i="26" s="1"/>
  <c r="P1632" i="26" s="1"/>
  <c r="Z1632" i="26"/>
  <c r="AC1632" i="26" s="1" a="1"/>
  <c r="AC1632" i="26" s="1"/>
  <c r="S1632" i="26" s="1"/>
  <c r="X1632" i="26"/>
  <c r="V1632" i="26" a="1"/>
  <c r="V1632" i="26" s="1"/>
  <c r="T1632" i="26"/>
  <c r="R1632" i="26"/>
  <c r="Q1632" i="26"/>
  <c r="O1632" i="26"/>
  <c r="M1632" i="26"/>
  <c r="B1632" i="26"/>
  <c r="AG1631" i="26" a="1"/>
  <c r="AG1631" i="26" s="1"/>
  <c r="AF1631" i="26"/>
  <c r="AE1631" i="26"/>
  <c r="AE1631" i="26" a="1"/>
  <c r="AC1631" i="26"/>
  <c r="AC1631" i="26" a="1"/>
  <c r="AB1631" i="26"/>
  <c r="R1631" i="26" s="1"/>
  <c r="AA1631" i="26" a="1"/>
  <c r="AA1631" i="26" s="1"/>
  <c r="P1631" i="26" s="1"/>
  <c r="Y1631" i="26" a="1"/>
  <c r="Y1631" i="26" s="1"/>
  <c r="U1631" i="26" s="1"/>
  <c r="X1631" i="26"/>
  <c r="M1631" i="26" s="1"/>
  <c r="V1631" i="26"/>
  <c r="V1631" i="26" a="1"/>
  <c r="T1631" i="26"/>
  <c r="S1631" i="26"/>
  <c r="Q1631" i="26"/>
  <c r="O1631" i="26"/>
  <c r="L1631" i="26"/>
  <c r="B1631" i="26"/>
  <c r="B1622" i="26"/>
  <c r="Q1622" i="26"/>
  <c r="T1622" i="26"/>
  <c r="V1622" i="26" a="1"/>
  <c r="V1622" i="26"/>
  <c r="AE1622" i="26" a="1"/>
  <c r="AE1622" i="26" s="1"/>
  <c r="AF1622" i="26"/>
  <c r="AG1622" i="26" a="1"/>
  <c r="AG1622" i="26" s="1"/>
  <c r="B1623" i="26"/>
  <c r="L1623" i="26"/>
  <c r="O1623" i="26"/>
  <c r="Q1623" i="26"/>
  <c r="T1623" i="26"/>
  <c r="V1623" i="26" a="1"/>
  <c r="V1623" i="26" s="1"/>
  <c r="Y1623" i="26" a="1"/>
  <c r="Y1623" i="26"/>
  <c r="U1623" i="26" s="1"/>
  <c r="AA1623" i="26" a="1"/>
  <c r="AA1623" i="26" s="1"/>
  <c r="P1623" i="26" s="1"/>
  <c r="AB1623" i="26"/>
  <c r="R1623" i="26" s="1"/>
  <c r="AC1623" i="26" a="1"/>
  <c r="AC1623" i="26" s="1"/>
  <c r="S1623" i="26" s="1"/>
  <c r="AE1623" i="26" a="1"/>
  <c r="AE1623" i="26" s="1"/>
  <c r="AF1623" i="26"/>
  <c r="AG1623" i="26" a="1"/>
  <c r="AG1623" i="26" s="1"/>
  <c r="B1624" i="26"/>
  <c r="Q1624" i="26"/>
  <c r="T1624" i="26"/>
  <c r="V1624" i="26" a="1"/>
  <c r="V1624" i="26" s="1"/>
  <c r="AE1624" i="26" a="1"/>
  <c r="AE1624" i="26" s="1"/>
  <c r="AF1624" i="26"/>
  <c r="AG1624" i="26" a="1"/>
  <c r="AG1624" i="26" s="1"/>
  <c r="B1625" i="26"/>
  <c r="L1625" i="26"/>
  <c r="O1625" i="26"/>
  <c r="Q1625" i="26"/>
  <c r="T1625" i="26"/>
  <c r="V1625" i="26" a="1"/>
  <c r="V1625" i="26" s="1"/>
  <c r="Y1625" i="26" a="1"/>
  <c r="Y1625" i="26" s="1"/>
  <c r="U1625" i="26" s="1"/>
  <c r="AA1625" i="26" a="1"/>
  <c r="AA1625" i="26" s="1"/>
  <c r="P1625" i="26" s="1"/>
  <c r="AB1625" i="26"/>
  <c r="R1625" i="26" s="1"/>
  <c r="AC1625" i="26" a="1"/>
  <c r="AC1625" i="26" s="1"/>
  <c r="S1625" i="26" s="1"/>
  <c r="AE1625" i="26" a="1"/>
  <c r="AE1625" i="26" s="1"/>
  <c r="AF1625" i="26"/>
  <c r="AG1625" i="26" a="1"/>
  <c r="AG1625" i="26" s="1"/>
  <c r="B1626" i="26"/>
  <c r="Q1626" i="26"/>
  <c r="T1626" i="26"/>
  <c r="V1626" i="26" a="1"/>
  <c r="V1626" i="26" s="1"/>
  <c r="AE1626" i="26" a="1"/>
  <c r="AE1626" i="26" s="1"/>
  <c r="AF1626" i="26"/>
  <c r="AG1626" i="26" a="1"/>
  <c r="AG1626" i="26" s="1"/>
  <c r="B1627" i="26"/>
  <c r="L1627" i="26"/>
  <c r="O1627" i="26"/>
  <c r="Q1627" i="26"/>
  <c r="T1627" i="26"/>
  <c r="V1627" i="26" a="1"/>
  <c r="V1627" i="26" s="1"/>
  <c r="Y1627" i="26" a="1"/>
  <c r="Y1627" i="26" s="1"/>
  <c r="U1627" i="26" s="1"/>
  <c r="AA1627" i="26" a="1"/>
  <c r="AA1627" i="26" s="1"/>
  <c r="P1627" i="26" s="1"/>
  <c r="AB1627" i="26"/>
  <c r="R1627" i="26" s="1"/>
  <c r="AC1627" i="26" a="1"/>
  <c r="AC1627" i="26" s="1"/>
  <c r="S1627" i="26" s="1"/>
  <c r="AE1627" i="26" a="1"/>
  <c r="AE1627" i="26" s="1"/>
  <c r="AF1627" i="26"/>
  <c r="AG1627" i="26" a="1"/>
  <c r="AG1627" i="26" s="1"/>
  <c r="B1628" i="26"/>
  <c r="Q1628" i="26"/>
  <c r="T1628" i="26"/>
  <c r="V1628" i="26" a="1"/>
  <c r="V1628" i="26" s="1"/>
  <c r="AE1628" i="26" a="1"/>
  <c r="AE1628" i="26" s="1"/>
  <c r="AF1628" i="26"/>
  <c r="AG1628" i="26" a="1"/>
  <c r="AG1628" i="26"/>
  <c r="B1629" i="26"/>
  <c r="L1629" i="26"/>
  <c r="O1629" i="26"/>
  <c r="Q1629" i="26"/>
  <c r="T1629" i="26"/>
  <c r="V1629" i="26" a="1"/>
  <c r="V1629" i="26" s="1"/>
  <c r="Y1629" i="26" a="1"/>
  <c r="Y1629" i="26" s="1"/>
  <c r="U1629" i="26" s="1"/>
  <c r="AA1629" i="26" a="1"/>
  <c r="AA1629" i="26" s="1"/>
  <c r="P1629" i="26" s="1"/>
  <c r="AB1629" i="26"/>
  <c r="R1629" i="26" s="1"/>
  <c r="AC1629" i="26" a="1"/>
  <c r="AC1629" i="26" s="1"/>
  <c r="S1629" i="26" s="1"/>
  <c r="AE1629" i="26" a="1"/>
  <c r="AE1629" i="26" s="1"/>
  <c r="AF1629" i="26"/>
  <c r="AG1629" i="26" a="1"/>
  <c r="AG1629" i="26"/>
  <c r="B1630" i="26"/>
  <c r="Q1630" i="26"/>
  <c r="T1630" i="26"/>
  <c r="V1630" i="26" a="1"/>
  <c r="V1630" i="26" s="1"/>
  <c r="AE1630" i="26" a="1"/>
  <c r="AE1630" i="26" s="1"/>
  <c r="AF1630" i="26"/>
  <c r="AG1630" i="26" a="1"/>
  <c r="AG1630" i="26" s="1"/>
  <c r="B1586" i="26"/>
  <c r="B1443" i="26"/>
  <c r="Q1443" i="26"/>
  <c r="T1443" i="26"/>
  <c r="V1443" i="26" a="1"/>
  <c r="V1443" i="26" s="1"/>
  <c r="AA1443" i="26" a="1"/>
  <c r="AA1443" i="26" s="1"/>
  <c r="P1443" i="26" s="1"/>
  <c r="AE1443" i="26" a="1"/>
  <c r="AE1443" i="26" s="1"/>
  <c r="AF1443" i="26"/>
  <c r="AG1443" i="26" a="1"/>
  <c r="AG1443" i="26" s="1"/>
  <c r="B1444" i="26"/>
  <c r="Q1444" i="26"/>
  <c r="T1444" i="26"/>
  <c r="V1444" i="26" a="1"/>
  <c r="V1444" i="26" s="1"/>
  <c r="AE1444" i="26" a="1"/>
  <c r="AE1444" i="26" s="1"/>
  <c r="AF1444" i="26"/>
  <c r="AG1444" i="26" a="1"/>
  <c r="AG1444" i="26" s="1"/>
  <c r="B1445" i="26"/>
  <c r="Q1445" i="26"/>
  <c r="T1445" i="26"/>
  <c r="V1445" i="26" a="1"/>
  <c r="V1445" i="26" s="1"/>
  <c r="AA1445" i="26" a="1"/>
  <c r="AA1445" i="26" s="1"/>
  <c r="P1445" i="26" s="1"/>
  <c r="AC1445" i="26" a="1"/>
  <c r="AC1445" i="26" s="1"/>
  <c r="S1445" i="26" s="1"/>
  <c r="AE1445" i="26" a="1"/>
  <c r="AE1445" i="26" s="1"/>
  <c r="AF1445" i="26"/>
  <c r="AG1445" i="26" a="1"/>
  <c r="AG1445" i="26" s="1"/>
  <c r="B1446" i="26"/>
  <c r="Q1446" i="26"/>
  <c r="T1446" i="26"/>
  <c r="V1446" i="26" a="1"/>
  <c r="V1446" i="26"/>
  <c r="AE1446" i="26" a="1"/>
  <c r="AE1446" i="26" s="1"/>
  <c r="AF1446" i="26"/>
  <c r="AG1446" i="26" a="1"/>
  <c r="AG1446" i="26" s="1"/>
  <c r="B1447" i="26"/>
  <c r="Q1447" i="26"/>
  <c r="T1447" i="26"/>
  <c r="V1447" i="26" a="1"/>
  <c r="V1447" i="26" s="1"/>
  <c r="AA1447" i="26" a="1"/>
  <c r="AA1447" i="26" s="1"/>
  <c r="P1447" i="26" s="1"/>
  <c r="AC1447" i="26" a="1"/>
  <c r="AC1447" i="26" s="1"/>
  <c r="S1447" i="26" s="1"/>
  <c r="AE1447" i="26" a="1"/>
  <c r="AE1447" i="26" s="1"/>
  <c r="AF1447" i="26"/>
  <c r="AG1447" i="26" a="1"/>
  <c r="AG1447" i="26" s="1"/>
  <c r="B1448" i="26"/>
  <c r="Q1448" i="26"/>
  <c r="T1448" i="26"/>
  <c r="V1448" i="26" a="1"/>
  <c r="V1448" i="26" s="1"/>
  <c r="AE1448" i="26" a="1"/>
  <c r="AE1448" i="26" s="1"/>
  <c r="AF1448" i="26"/>
  <c r="AG1448" i="26" a="1"/>
  <c r="AG1448" i="26" s="1"/>
  <c r="B1449" i="26"/>
  <c r="Q1449" i="26"/>
  <c r="T1449" i="26"/>
  <c r="V1449" i="26" a="1"/>
  <c r="V1449" i="26" s="1"/>
  <c r="AA1449" i="26" a="1"/>
  <c r="AA1449" i="26" s="1"/>
  <c r="P1449" i="26" s="1"/>
  <c r="AC1449" i="26" a="1"/>
  <c r="AC1449" i="26" s="1"/>
  <c r="S1449" i="26" s="1"/>
  <c r="AE1449" i="26" a="1"/>
  <c r="AE1449" i="26" s="1"/>
  <c r="AF1449" i="26"/>
  <c r="AG1449" i="26" a="1"/>
  <c r="AG1449" i="26" s="1"/>
  <c r="B1450" i="26"/>
  <c r="Q1450" i="26"/>
  <c r="T1450" i="26"/>
  <c r="V1450" i="26" a="1"/>
  <c r="V1450" i="26" s="1"/>
  <c r="AE1450" i="26" a="1"/>
  <c r="AE1450" i="26" s="1"/>
  <c r="AF1450" i="26"/>
  <c r="AG1450" i="26" a="1"/>
  <c r="AG1450" i="26" s="1"/>
  <c r="B1451" i="26"/>
  <c r="Q1451" i="26"/>
  <c r="T1451" i="26"/>
  <c r="V1451" i="26" a="1"/>
  <c r="V1451" i="26" s="1"/>
  <c r="AA1451" i="26" a="1"/>
  <c r="AA1451" i="26" s="1"/>
  <c r="P1451" i="26" s="1"/>
  <c r="AC1451" i="26" a="1"/>
  <c r="AC1451" i="26" s="1"/>
  <c r="S1451" i="26" s="1"/>
  <c r="AE1451" i="26" a="1"/>
  <c r="AE1451" i="26" s="1"/>
  <c r="AF1451" i="26"/>
  <c r="AG1451" i="26" a="1"/>
  <c r="AG1451" i="26" s="1"/>
  <c r="B1452" i="26"/>
  <c r="Q1452" i="26"/>
  <c r="T1452" i="26"/>
  <c r="V1452" i="26" a="1"/>
  <c r="V1452" i="26"/>
  <c r="AE1452" i="26" a="1"/>
  <c r="AE1452" i="26" s="1"/>
  <c r="AF1452" i="26"/>
  <c r="AG1452" i="26" a="1"/>
  <c r="AG1452" i="26" s="1"/>
  <c r="B1453" i="26"/>
  <c r="Q1453" i="26"/>
  <c r="T1453" i="26"/>
  <c r="V1453" i="26" a="1"/>
  <c r="V1453" i="26" s="1"/>
  <c r="O1453" i="26"/>
  <c r="AC1453" i="26" a="1"/>
  <c r="AC1453" i="26" s="1"/>
  <c r="S1453" i="26" s="1"/>
  <c r="AE1453" i="26" a="1"/>
  <c r="AE1453" i="26" s="1"/>
  <c r="AF1453" i="26"/>
  <c r="AG1453" i="26" a="1"/>
  <c r="AG1453" i="26" s="1"/>
  <c r="B1454" i="26"/>
  <c r="Q1454" i="26"/>
  <c r="T1454" i="26"/>
  <c r="V1454" i="26" a="1"/>
  <c r="V1454" i="26" s="1"/>
  <c r="AE1454" i="26" a="1"/>
  <c r="AE1454" i="26" s="1"/>
  <c r="AF1454" i="26"/>
  <c r="AG1454" i="26" a="1"/>
  <c r="AG1454" i="26" s="1"/>
  <c r="B1455" i="26"/>
  <c r="O1455" i="26"/>
  <c r="Q1455" i="26"/>
  <c r="T1455" i="26"/>
  <c r="V1455" i="26" a="1"/>
  <c r="V1455" i="26" s="1"/>
  <c r="AC1455" i="26" a="1"/>
  <c r="AC1455" i="26" s="1"/>
  <c r="S1455" i="26" s="1"/>
  <c r="AE1455" i="26" a="1"/>
  <c r="AE1455" i="26" s="1"/>
  <c r="AF1455" i="26"/>
  <c r="AG1455" i="26" a="1"/>
  <c r="AG1455" i="26" s="1"/>
  <c r="B1456" i="26"/>
  <c r="Q1456" i="26"/>
  <c r="T1456" i="26"/>
  <c r="V1456" i="26" a="1"/>
  <c r="V1456" i="26"/>
  <c r="AE1456" i="26" a="1"/>
  <c r="AE1456" i="26" s="1"/>
  <c r="AF1456" i="26"/>
  <c r="AG1456" i="26" a="1"/>
  <c r="AG1456" i="26" s="1"/>
  <c r="B1457" i="26"/>
  <c r="O1457" i="26"/>
  <c r="Q1457" i="26"/>
  <c r="T1457" i="26"/>
  <c r="V1457" i="26" a="1"/>
  <c r="V1457" i="26" s="1"/>
  <c r="AC1457" i="26" a="1"/>
  <c r="AC1457" i="26" s="1"/>
  <c r="S1457" i="26" s="1"/>
  <c r="AE1457" i="26" a="1"/>
  <c r="AE1457" i="26" s="1"/>
  <c r="AF1457" i="26"/>
  <c r="AG1457" i="26" a="1"/>
  <c r="AG1457" i="26" s="1"/>
  <c r="B1458" i="26"/>
  <c r="Q1458" i="26"/>
  <c r="T1458" i="26"/>
  <c r="V1458" i="26" a="1"/>
  <c r="V1458" i="26" s="1"/>
  <c r="AE1458" i="26" a="1"/>
  <c r="AE1458" i="26" s="1"/>
  <c r="AF1458" i="26"/>
  <c r="AG1458" i="26" a="1"/>
  <c r="AG1458" i="26" s="1"/>
  <c r="B1459" i="26"/>
  <c r="O1459" i="26"/>
  <c r="Q1459" i="26"/>
  <c r="T1459" i="26"/>
  <c r="V1459" i="26" a="1"/>
  <c r="V1459" i="26" s="1"/>
  <c r="AC1459" i="26" a="1"/>
  <c r="AC1459" i="26" s="1"/>
  <c r="S1459" i="26" s="1"/>
  <c r="AE1459" i="26" a="1"/>
  <c r="AE1459" i="26" s="1"/>
  <c r="AF1459" i="26"/>
  <c r="AG1459" i="26" a="1"/>
  <c r="AG1459" i="26" s="1"/>
  <c r="B1460" i="26"/>
  <c r="Q1460" i="26"/>
  <c r="T1460" i="26"/>
  <c r="V1460" i="26" a="1"/>
  <c r="V1460" i="26" s="1"/>
  <c r="AE1460" i="26" a="1"/>
  <c r="AE1460" i="26" s="1"/>
  <c r="AF1460" i="26"/>
  <c r="AG1460" i="26" a="1"/>
  <c r="AG1460" i="26"/>
  <c r="B1461" i="26"/>
  <c r="O1461" i="26"/>
  <c r="Q1461" i="26"/>
  <c r="T1461" i="26"/>
  <c r="V1461" i="26" a="1"/>
  <c r="V1461" i="26" s="1"/>
  <c r="AB1461" i="26"/>
  <c r="R1461" i="26" s="1"/>
  <c r="AE1461" i="26" a="1"/>
  <c r="AE1461" i="26" s="1"/>
  <c r="AF1461" i="26"/>
  <c r="AG1461" i="26" a="1"/>
  <c r="AG1461" i="26" s="1"/>
  <c r="B1462" i="26"/>
  <c r="Q1462" i="26"/>
  <c r="T1462" i="26"/>
  <c r="V1462" i="26" a="1"/>
  <c r="V1462" i="26"/>
  <c r="AE1462" i="26" a="1"/>
  <c r="AE1462" i="26" s="1"/>
  <c r="AF1462" i="26"/>
  <c r="AG1462" i="26" a="1"/>
  <c r="AG1462" i="26" s="1"/>
  <c r="B1463" i="26"/>
  <c r="Q1463" i="26"/>
  <c r="T1463" i="26"/>
  <c r="V1463" i="26" a="1"/>
  <c r="V1463" i="26"/>
  <c r="AA1463" i="26" a="1"/>
  <c r="AA1463" i="26" s="1"/>
  <c r="P1463" i="26" s="1"/>
  <c r="AE1463" i="26" a="1"/>
  <c r="AE1463" i="26" s="1"/>
  <c r="AF1463" i="26"/>
  <c r="AG1463" i="26" a="1"/>
  <c r="AG1463" i="26" s="1"/>
  <c r="B1464" i="26"/>
  <c r="Q1464" i="26"/>
  <c r="T1464" i="26"/>
  <c r="V1464" i="26" a="1"/>
  <c r="V1464" i="26" s="1"/>
  <c r="AE1464" i="26" a="1"/>
  <c r="AE1464" i="26" s="1"/>
  <c r="AF1464" i="26"/>
  <c r="AG1464" i="26" a="1"/>
  <c r="AG1464" i="26"/>
  <c r="B1465" i="26"/>
  <c r="Q1465" i="26"/>
  <c r="T1465" i="26"/>
  <c r="V1465" i="26" a="1"/>
  <c r="V1465" i="26" s="1"/>
  <c r="AA1465" i="26" a="1"/>
  <c r="AA1465" i="26" s="1"/>
  <c r="P1465" i="26" s="1"/>
  <c r="AC1465" i="26" a="1"/>
  <c r="AC1465" i="26" s="1"/>
  <c r="S1465" i="26" s="1"/>
  <c r="AE1465" i="26" a="1"/>
  <c r="AE1465" i="26" s="1"/>
  <c r="AF1465" i="26"/>
  <c r="AG1465" i="26" a="1"/>
  <c r="AG1465" i="26" s="1"/>
  <c r="B1466" i="26"/>
  <c r="Q1466" i="26"/>
  <c r="T1466" i="26"/>
  <c r="V1466" i="26" a="1"/>
  <c r="V1466" i="26" s="1"/>
  <c r="AE1466" i="26" a="1"/>
  <c r="AE1466" i="26" s="1"/>
  <c r="AF1466" i="26"/>
  <c r="AG1466" i="26" a="1"/>
  <c r="AG1466" i="26" s="1"/>
  <c r="B1467" i="26"/>
  <c r="Q1467" i="26"/>
  <c r="T1467" i="26"/>
  <c r="V1467" i="26" a="1"/>
  <c r="V1467" i="26" s="1"/>
  <c r="AA1467" i="26" a="1"/>
  <c r="AA1467" i="26" s="1"/>
  <c r="P1467" i="26" s="1"/>
  <c r="AC1467" i="26" a="1"/>
  <c r="AC1467" i="26" s="1"/>
  <c r="S1467" i="26" s="1"/>
  <c r="AE1467" i="26" a="1"/>
  <c r="AE1467" i="26" s="1"/>
  <c r="AF1467" i="26"/>
  <c r="AG1467" i="26" a="1"/>
  <c r="AG1467" i="26" s="1"/>
  <c r="B1468" i="26"/>
  <c r="Q1468" i="26"/>
  <c r="T1468" i="26"/>
  <c r="V1468" i="26" a="1"/>
  <c r="V1468" i="26"/>
  <c r="AE1468" i="26" a="1"/>
  <c r="AE1468" i="26" s="1"/>
  <c r="AF1468" i="26"/>
  <c r="AG1468" i="26" a="1"/>
  <c r="AG1468" i="26"/>
  <c r="B1469" i="26"/>
  <c r="Q1469" i="26"/>
  <c r="T1469" i="26"/>
  <c r="V1469" i="26" a="1"/>
  <c r="V1469" i="26" s="1"/>
  <c r="AA1469" i="26" a="1"/>
  <c r="AA1469" i="26" s="1"/>
  <c r="P1469" i="26" s="1"/>
  <c r="AC1469" i="26" a="1"/>
  <c r="AC1469" i="26" s="1"/>
  <c r="S1469" i="26" s="1"/>
  <c r="AE1469" i="26" a="1"/>
  <c r="AE1469" i="26" s="1"/>
  <c r="AF1469" i="26"/>
  <c r="AG1469" i="26" a="1"/>
  <c r="AG1469" i="26" s="1"/>
  <c r="B1470" i="26"/>
  <c r="Q1470" i="26"/>
  <c r="T1470" i="26"/>
  <c r="V1470" i="26" a="1"/>
  <c r="V1470" i="26" s="1"/>
  <c r="AE1470" i="26" a="1"/>
  <c r="AE1470" i="26" s="1"/>
  <c r="AF1470" i="26"/>
  <c r="AG1470" i="26" a="1"/>
  <c r="AG1470" i="26" s="1"/>
  <c r="B1471" i="26"/>
  <c r="Q1471" i="26"/>
  <c r="T1471" i="26"/>
  <c r="V1471" i="26" a="1"/>
  <c r="V1471" i="26"/>
  <c r="AA1471" i="26" a="1"/>
  <c r="AA1471" i="26" s="1"/>
  <c r="P1471" i="26" s="1"/>
  <c r="AC1471" i="26" a="1"/>
  <c r="AC1471" i="26" s="1"/>
  <c r="S1471" i="26" s="1"/>
  <c r="AE1471" i="26" a="1"/>
  <c r="AE1471" i="26" s="1"/>
  <c r="AF1471" i="26"/>
  <c r="AG1471" i="26" a="1"/>
  <c r="AG1471" i="26" s="1"/>
  <c r="B1472" i="26"/>
  <c r="Q1472" i="26"/>
  <c r="T1472" i="26"/>
  <c r="V1472" i="26" a="1"/>
  <c r="V1472" i="26"/>
  <c r="AE1472" i="26" a="1"/>
  <c r="AE1472" i="26" s="1"/>
  <c r="AF1472" i="26"/>
  <c r="AG1472" i="26" a="1"/>
  <c r="AG1472" i="26" s="1"/>
  <c r="B1473" i="26"/>
  <c r="Q1473" i="26"/>
  <c r="T1473" i="26"/>
  <c r="V1473" i="26" a="1"/>
  <c r="V1473" i="26" s="1"/>
  <c r="AA1473" i="26" a="1"/>
  <c r="AA1473" i="26" s="1"/>
  <c r="P1473" i="26" s="1"/>
  <c r="AC1473" i="26" a="1"/>
  <c r="AC1473" i="26" s="1"/>
  <c r="S1473" i="26" s="1"/>
  <c r="AE1473" i="26" a="1"/>
  <c r="AE1473" i="26" s="1"/>
  <c r="AF1473" i="26"/>
  <c r="AG1473" i="26" a="1"/>
  <c r="AG1473" i="26" s="1"/>
  <c r="B1474" i="26"/>
  <c r="Q1474" i="26"/>
  <c r="T1474" i="26"/>
  <c r="V1474" i="26" a="1"/>
  <c r="V1474" i="26" s="1"/>
  <c r="AE1474" i="26" a="1"/>
  <c r="AE1474" i="26" s="1"/>
  <c r="AF1474" i="26"/>
  <c r="AG1474" i="26" a="1"/>
  <c r="AG1474" i="26" s="1"/>
  <c r="B1475" i="26"/>
  <c r="Q1475" i="26"/>
  <c r="T1475" i="26"/>
  <c r="V1475" i="26" a="1"/>
  <c r="V1475" i="26" s="1"/>
  <c r="AA1475" i="26" a="1"/>
  <c r="AA1475" i="26" s="1"/>
  <c r="P1475" i="26" s="1"/>
  <c r="AC1475" i="26" a="1"/>
  <c r="AC1475" i="26" s="1"/>
  <c r="S1475" i="26" s="1"/>
  <c r="AE1475" i="26" a="1"/>
  <c r="AE1475" i="26" s="1"/>
  <c r="AF1475" i="26"/>
  <c r="AG1475" i="26" a="1"/>
  <c r="AG1475" i="26" s="1"/>
  <c r="B1476" i="26"/>
  <c r="Q1476" i="26"/>
  <c r="T1476" i="26"/>
  <c r="V1476" i="26" a="1"/>
  <c r="V1476" i="26" s="1"/>
  <c r="AE1476" i="26" a="1"/>
  <c r="AE1476" i="26" s="1"/>
  <c r="AF1476" i="26"/>
  <c r="AG1476" i="26" a="1"/>
  <c r="AG1476" i="26" s="1"/>
  <c r="B1477" i="26"/>
  <c r="Q1477" i="26"/>
  <c r="T1477" i="26"/>
  <c r="V1477" i="26" a="1"/>
  <c r="V1477" i="26" s="1"/>
  <c r="AE1477" i="26" a="1"/>
  <c r="AE1477" i="26" s="1"/>
  <c r="AF1477" i="26"/>
  <c r="AG1477" i="26" a="1"/>
  <c r="AG1477" i="26" s="1"/>
  <c r="B1478" i="26"/>
  <c r="Q1478" i="26"/>
  <c r="T1478" i="26"/>
  <c r="V1478" i="26" a="1"/>
  <c r="V1478" i="26" s="1"/>
  <c r="AE1478" i="26" a="1"/>
  <c r="AE1478" i="26" s="1"/>
  <c r="AF1478" i="26"/>
  <c r="AG1478" i="26" a="1"/>
  <c r="AG1478" i="26" s="1"/>
  <c r="B1479" i="26"/>
  <c r="O1479" i="26"/>
  <c r="Q1479" i="26"/>
  <c r="T1479" i="26"/>
  <c r="V1479" i="26" a="1"/>
  <c r="V1479" i="26" s="1"/>
  <c r="AC1479" i="26" a="1"/>
  <c r="AC1479" i="26" s="1"/>
  <c r="S1479" i="26" s="1"/>
  <c r="AE1479" i="26" a="1"/>
  <c r="AE1479" i="26" s="1"/>
  <c r="AF1479" i="26"/>
  <c r="AG1479" i="26" a="1"/>
  <c r="AG1479" i="26" s="1"/>
  <c r="B1480" i="26"/>
  <c r="Q1480" i="26"/>
  <c r="T1480" i="26"/>
  <c r="V1480" i="26" a="1"/>
  <c r="V1480" i="26" s="1"/>
  <c r="AE1480" i="26" a="1"/>
  <c r="AE1480" i="26" s="1"/>
  <c r="AF1480" i="26"/>
  <c r="AG1480" i="26" a="1"/>
  <c r="AG1480" i="26" s="1"/>
  <c r="B1481" i="26"/>
  <c r="Q1481" i="26"/>
  <c r="T1481" i="26"/>
  <c r="V1481" i="26" a="1"/>
  <c r="V1481" i="26" s="1"/>
  <c r="O1481" i="26"/>
  <c r="AE1481" i="26" a="1"/>
  <c r="AE1481" i="26" s="1"/>
  <c r="AF1481" i="26"/>
  <c r="AG1481" i="26" a="1"/>
  <c r="AG1481" i="26" s="1"/>
  <c r="B1482" i="26"/>
  <c r="Q1482" i="26"/>
  <c r="T1482" i="26"/>
  <c r="V1482" i="26" a="1"/>
  <c r="V1482" i="26"/>
  <c r="AE1482" i="26" a="1"/>
  <c r="AE1482" i="26" s="1"/>
  <c r="AF1482" i="26"/>
  <c r="AG1482" i="26" a="1"/>
  <c r="AG1482" i="26" s="1"/>
  <c r="B1483" i="26"/>
  <c r="O1483" i="26"/>
  <c r="Q1483" i="26"/>
  <c r="T1483" i="26"/>
  <c r="V1483" i="26" a="1"/>
  <c r="V1483" i="26"/>
  <c r="Y1483" i="26" a="1"/>
  <c r="Y1483" i="26" s="1"/>
  <c r="U1483" i="26" s="1"/>
  <c r="L1483" i="26"/>
  <c r="AC1483" i="26" a="1"/>
  <c r="AC1483" i="26" s="1"/>
  <c r="S1483" i="26" s="1"/>
  <c r="AE1483" i="26" a="1"/>
  <c r="AE1483" i="26" s="1"/>
  <c r="AF1483" i="26"/>
  <c r="AG1483" i="26" a="1"/>
  <c r="AG1483" i="26" s="1"/>
  <c r="B1484" i="26"/>
  <c r="Q1484" i="26"/>
  <c r="T1484" i="26"/>
  <c r="V1484" i="26" a="1"/>
  <c r="V1484" i="26"/>
  <c r="AE1484" i="26" a="1"/>
  <c r="AE1484" i="26" s="1"/>
  <c r="AF1484" i="26"/>
  <c r="AG1484" i="26" a="1"/>
  <c r="AG1484" i="26" s="1"/>
  <c r="B1485" i="26"/>
  <c r="L1485" i="26"/>
  <c r="O1485" i="26"/>
  <c r="Q1485" i="26"/>
  <c r="T1485" i="26"/>
  <c r="V1485" i="26" a="1"/>
  <c r="V1485" i="26" s="1"/>
  <c r="Y1485" i="26" a="1"/>
  <c r="Y1485" i="26" s="1"/>
  <c r="U1485" i="26" s="1"/>
  <c r="AC1485" i="26" a="1"/>
  <c r="AC1485" i="26" s="1"/>
  <c r="S1485" i="26" s="1"/>
  <c r="AE1485" i="26" a="1"/>
  <c r="AE1485" i="26" s="1"/>
  <c r="AF1485" i="26"/>
  <c r="AG1485" i="26" a="1"/>
  <c r="AG1485" i="26" s="1"/>
  <c r="B1486" i="26"/>
  <c r="Q1486" i="26"/>
  <c r="T1486" i="26"/>
  <c r="V1486" i="26" a="1"/>
  <c r="V1486" i="26"/>
  <c r="AE1486" i="26" a="1"/>
  <c r="AE1486" i="26" s="1"/>
  <c r="AF1486" i="26"/>
  <c r="AG1486" i="26" a="1"/>
  <c r="AG1486" i="26" s="1"/>
  <c r="B1487" i="26"/>
  <c r="L1487" i="26"/>
  <c r="O1487" i="26"/>
  <c r="Q1487" i="26"/>
  <c r="T1487" i="26"/>
  <c r="V1487" i="26" a="1"/>
  <c r="V1487" i="26" s="1"/>
  <c r="Y1487" i="26" a="1"/>
  <c r="Y1487" i="26" s="1"/>
  <c r="U1487" i="26" s="1"/>
  <c r="AA1487" i="26" a="1"/>
  <c r="AA1487" i="26" s="1"/>
  <c r="P1487" i="26" s="1"/>
  <c r="AB1487" i="26"/>
  <c r="R1487" i="26" s="1"/>
  <c r="AC1487" i="26" a="1"/>
  <c r="AC1487" i="26" s="1"/>
  <c r="S1487" i="26" s="1"/>
  <c r="AE1487" i="26" a="1"/>
  <c r="AE1487" i="26" s="1"/>
  <c r="AF1487" i="26"/>
  <c r="AG1487" i="26" a="1"/>
  <c r="AG1487" i="26" s="1"/>
  <c r="B1488" i="26"/>
  <c r="Q1488" i="26"/>
  <c r="T1488" i="26"/>
  <c r="V1488" i="26" a="1"/>
  <c r="V1488" i="26"/>
  <c r="AE1488" i="26" a="1"/>
  <c r="AE1488" i="26" s="1"/>
  <c r="AF1488" i="26"/>
  <c r="AG1488" i="26" a="1"/>
  <c r="AG1488" i="26" s="1"/>
  <c r="B1489" i="26"/>
  <c r="L1489" i="26"/>
  <c r="Q1489" i="26"/>
  <c r="T1489" i="26"/>
  <c r="V1489" i="26" a="1"/>
  <c r="V1489" i="26" s="1"/>
  <c r="Y1489" i="26" a="1"/>
  <c r="Y1489" i="26" s="1"/>
  <c r="U1489" i="26" s="1"/>
  <c r="O1489" i="26"/>
  <c r="AA1489" i="26" a="1"/>
  <c r="AA1489" i="26" s="1"/>
  <c r="P1489" i="26" s="1"/>
  <c r="AB1489" i="26"/>
  <c r="R1489" i="26" s="1"/>
  <c r="AC1489" i="26" a="1"/>
  <c r="AC1489" i="26" s="1"/>
  <c r="S1489" i="26" s="1"/>
  <c r="AE1489" i="26" a="1"/>
  <c r="AE1489" i="26" s="1"/>
  <c r="AF1489" i="26"/>
  <c r="AG1489" i="26" a="1"/>
  <c r="AG1489" i="26" s="1"/>
  <c r="B1490" i="26"/>
  <c r="Q1490" i="26"/>
  <c r="T1490" i="26"/>
  <c r="V1490" i="26" a="1"/>
  <c r="V1490" i="26" s="1"/>
  <c r="AE1490" i="26" a="1"/>
  <c r="AE1490" i="26"/>
  <c r="AF1490" i="26"/>
  <c r="AG1490" i="26" a="1"/>
  <c r="AG1490" i="26" s="1"/>
  <c r="B1491" i="26"/>
  <c r="L1491" i="26"/>
  <c r="Q1491" i="26"/>
  <c r="T1491" i="26"/>
  <c r="V1491" i="26" a="1"/>
  <c r="V1491" i="26" s="1"/>
  <c r="Y1491" i="26" a="1"/>
  <c r="Y1491" i="26" s="1"/>
  <c r="U1491" i="26" s="1"/>
  <c r="O1491" i="26"/>
  <c r="AA1491" i="26" a="1"/>
  <c r="AA1491" i="26" s="1"/>
  <c r="P1491" i="26" s="1"/>
  <c r="AB1491" i="26"/>
  <c r="R1491" i="26" s="1"/>
  <c r="AC1491" i="26" a="1"/>
  <c r="AC1491" i="26" s="1"/>
  <c r="S1491" i="26" s="1"/>
  <c r="AE1491" i="26" a="1"/>
  <c r="AE1491" i="26" s="1"/>
  <c r="AF1491" i="26"/>
  <c r="AG1491" i="26" a="1"/>
  <c r="AG1491" i="26" s="1"/>
  <c r="B1492" i="26"/>
  <c r="Q1492" i="26"/>
  <c r="T1492" i="26"/>
  <c r="V1492" i="26" a="1"/>
  <c r="V1492" i="26" s="1"/>
  <c r="AE1492" i="26" a="1"/>
  <c r="AE1492" i="26"/>
  <c r="AF1492" i="26"/>
  <c r="AG1492" i="26" a="1"/>
  <c r="AG1492" i="26" s="1"/>
  <c r="B1493" i="26"/>
  <c r="L1493" i="26"/>
  <c r="Q1493" i="26"/>
  <c r="T1493" i="26"/>
  <c r="V1493" i="26" a="1"/>
  <c r="V1493" i="26" s="1"/>
  <c r="Y1493" i="26" a="1"/>
  <c r="Y1493" i="26" s="1"/>
  <c r="U1493" i="26" s="1"/>
  <c r="O1493" i="26"/>
  <c r="AA1493" i="26" a="1"/>
  <c r="AA1493" i="26" s="1"/>
  <c r="P1493" i="26" s="1"/>
  <c r="AB1493" i="26"/>
  <c r="R1493" i="26" s="1"/>
  <c r="AC1493" i="26" a="1"/>
  <c r="AC1493" i="26" s="1"/>
  <c r="S1493" i="26" s="1"/>
  <c r="AE1493" i="26" a="1"/>
  <c r="AE1493" i="26" s="1"/>
  <c r="AF1493" i="26"/>
  <c r="AG1493" i="26" a="1"/>
  <c r="AG1493" i="26" s="1"/>
  <c r="B1494" i="26"/>
  <c r="Q1494" i="26"/>
  <c r="T1494" i="26"/>
  <c r="V1494" i="26" a="1"/>
  <c r="V1494" i="26" s="1"/>
  <c r="AE1494" i="26" a="1"/>
  <c r="AE1494" i="26"/>
  <c r="AF1494" i="26"/>
  <c r="AG1494" i="26" a="1"/>
  <c r="AG1494" i="26" s="1"/>
  <c r="B1495" i="26"/>
  <c r="L1495" i="26"/>
  <c r="Q1495" i="26"/>
  <c r="T1495" i="26"/>
  <c r="V1495" i="26" a="1"/>
  <c r="V1495" i="26" s="1"/>
  <c r="Y1495" i="26" a="1"/>
  <c r="Y1495" i="26" s="1"/>
  <c r="U1495" i="26" s="1"/>
  <c r="O1495" i="26"/>
  <c r="AA1495" i="26" a="1"/>
  <c r="AA1495" i="26" s="1"/>
  <c r="P1495" i="26" s="1"/>
  <c r="AB1495" i="26"/>
  <c r="R1495" i="26" s="1"/>
  <c r="AC1495" i="26" a="1"/>
  <c r="AC1495" i="26" s="1"/>
  <c r="S1495" i="26" s="1"/>
  <c r="AE1495" i="26" a="1"/>
  <c r="AE1495" i="26" s="1"/>
  <c r="AF1495" i="26"/>
  <c r="AG1495" i="26" a="1"/>
  <c r="AG1495" i="26" s="1"/>
  <c r="B1496" i="26"/>
  <c r="Q1496" i="26"/>
  <c r="T1496" i="26"/>
  <c r="V1496" i="26" a="1"/>
  <c r="V1496" i="26" s="1"/>
  <c r="AE1496" i="26" a="1"/>
  <c r="AE1496" i="26" s="1"/>
  <c r="AF1496" i="26"/>
  <c r="AG1496" i="26" a="1"/>
  <c r="AG1496" i="26" s="1"/>
  <c r="B1497" i="26"/>
  <c r="L1497" i="26"/>
  <c r="Q1497" i="26"/>
  <c r="T1497" i="26"/>
  <c r="V1497" i="26" a="1"/>
  <c r="V1497" i="26" s="1"/>
  <c r="Y1497" i="26" a="1"/>
  <c r="Y1497" i="26" s="1"/>
  <c r="U1497" i="26" s="1"/>
  <c r="O1497" i="26"/>
  <c r="AA1497" i="26" a="1"/>
  <c r="AA1497" i="26"/>
  <c r="P1497" i="26" s="1"/>
  <c r="AB1497" i="26"/>
  <c r="R1497" i="26" s="1"/>
  <c r="AC1497" i="26" a="1"/>
  <c r="AC1497" i="26" s="1"/>
  <c r="S1497" i="26" s="1"/>
  <c r="AE1497" i="26" a="1"/>
  <c r="AE1497" i="26" s="1"/>
  <c r="AF1497" i="26"/>
  <c r="AG1497" i="26" a="1"/>
  <c r="AG1497" i="26" s="1"/>
  <c r="B1498" i="26"/>
  <c r="Q1498" i="26"/>
  <c r="T1498" i="26"/>
  <c r="V1498" i="26" a="1"/>
  <c r="V1498" i="26" s="1"/>
  <c r="AE1498" i="26" a="1"/>
  <c r="AE1498" i="26" s="1"/>
  <c r="AF1498" i="26"/>
  <c r="AG1498" i="26" a="1"/>
  <c r="AG1498" i="26" s="1"/>
  <c r="B1499" i="26"/>
  <c r="L1499" i="26"/>
  <c r="Q1499" i="26"/>
  <c r="T1499" i="26"/>
  <c r="V1499" i="26" a="1"/>
  <c r="V1499" i="26" s="1"/>
  <c r="Y1499" i="26" a="1"/>
  <c r="Y1499" i="26" s="1"/>
  <c r="U1499" i="26" s="1"/>
  <c r="O1499" i="26"/>
  <c r="AA1499" i="26" a="1"/>
  <c r="AA1499" i="26" s="1"/>
  <c r="P1499" i="26" s="1"/>
  <c r="AB1499" i="26"/>
  <c r="R1499" i="26" s="1"/>
  <c r="AC1499" i="26" a="1"/>
  <c r="AC1499" i="26" s="1"/>
  <c r="S1499" i="26" s="1"/>
  <c r="AE1499" i="26" a="1"/>
  <c r="AE1499" i="26" s="1"/>
  <c r="AF1499" i="26"/>
  <c r="AG1499" i="26" a="1"/>
  <c r="AG1499" i="26" s="1"/>
  <c r="B1500" i="26"/>
  <c r="Q1500" i="26"/>
  <c r="T1500" i="26"/>
  <c r="V1500" i="26" a="1"/>
  <c r="V1500" i="26" s="1"/>
  <c r="AE1500" i="26" a="1"/>
  <c r="AE1500" i="26" s="1"/>
  <c r="AF1500" i="26"/>
  <c r="AG1500" i="26" a="1"/>
  <c r="AG1500" i="26" s="1"/>
  <c r="B1501" i="26"/>
  <c r="L1501" i="26"/>
  <c r="Q1501" i="26"/>
  <c r="T1501" i="26"/>
  <c r="V1501" i="26" a="1"/>
  <c r="V1501" i="26" s="1"/>
  <c r="Y1501" i="26" a="1"/>
  <c r="Y1501" i="26" s="1"/>
  <c r="U1501" i="26" s="1"/>
  <c r="O1501" i="26"/>
  <c r="AA1501" i="26" a="1"/>
  <c r="AA1501" i="26" s="1"/>
  <c r="P1501" i="26" s="1"/>
  <c r="AB1501" i="26"/>
  <c r="R1501" i="26" s="1"/>
  <c r="AC1501" i="26" a="1"/>
  <c r="AC1501" i="26" s="1"/>
  <c r="S1501" i="26" s="1"/>
  <c r="AE1501" i="26" a="1"/>
  <c r="AE1501" i="26" s="1"/>
  <c r="AF1501" i="26"/>
  <c r="AG1501" i="26" a="1"/>
  <c r="AG1501" i="26" s="1"/>
  <c r="B1502" i="26"/>
  <c r="Q1502" i="26"/>
  <c r="T1502" i="26"/>
  <c r="V1502" i="26" a="1"/>
  <c r="V1502" i="26" s="1"/>
  <c r="AE1502" i="26" a="1"/>
  <c r="AE1502" i="26" s="1"/>
  <c r="AF1502" i="26"/>
  <c r="AG1502" i="26" a="1"/>
  <c r="AG1502" i="26" s="1"/>
  <c r="B1503" i="26"/>
  <c r="L1503" i="26"/>
  <c r="Q1503" i="26"/>
  <c r="T1503" i="26"/>
  <c r="V1503" i="26" a="1"/>
  <c r="V1503" i="26" s="1"/>
  <c r="Y1503" i="26" a="1"/>
  <c r="Y1503" i="26" s="1"/>
  <c r="U1503" i="26" s="1"/>
  <c r="O1503" i="26"/>
  <c r="AA1503" i="26" a="1"/>
  <c r="AA1503" i="26" s="1"/>
  <c r="P1503" i="26" s="1"/>
  <c r="AB1503" i="26"/>
  <c r="R1503" i="26" s="1"/>
  <c r="AC1503" i="26" a="1"/>
  <c r="AC1503" i="26" s="1"/>
  <c r="S1503" i="26" s="1"/>
  <c r="AE1503" i="26" a="1"/>
  <c r="AE1503" i="26" s="1"/>
  <c r="AF1503" i="26"/>
  <c r="AG1503" i="26" a="1"/>
  <c r="AG1503" i="26" s="1"/>
  <c r="B1504" i="26"/>
  <c r="Q1504" i="26"/>
  <c r="T1504" i="26"/>
  <c r="V1504" i="26" a="1"/>
  <c r="V1504" i="26" s="1"/>
  <c r="AE1504" i="26" a="1"/>
  <c r="AE1504" i="26" s="1"/>
  <c r="AF1504" i="26"/>
  <c r="AG1504" i="26" a="1"/>
  <c r="AG1504" i="26" s="1"/>
  <c r="B1505" i="26"/>
  <c r="L1505" i="26"/>
  <c r="Q1505" i="26"/>
  <c r="T1505" i="26"/>
  <c r="V1505" i="26" a="1"/>
  <c r="V1505" i="26" s="1"/>
  <c r="Y1505" i="26" a="1"/>
  <c r="Y1505" i="26" s="1"/>
  <c r="U1505" i="26" s="1"/>
  <c r="O1505" i="26"/>
  <c r="AA1505" i="26" a="1"/>
  <c r="AA1505" i="26" s="1"/>
  <c r="P1505" i="26" s="1"/>
  <c r="AB1505" i="26"/>
  <c r="R1505" i="26" s="1"/>
  <c r="AC1505" i="26" a="1"/>
  <c r="AC1505" i="26" s="1"/>
  <c r="S1505" i="26" s="1"/>
  <c r="AE1505" i="26" a="1"/>
  <c r="AE1505" i="26" s="1"/>
  <c r="AF1505" i="26"/>
  <c r="AG1505" i="26" a="1"/>
  <c r="AG1505" i="26" s="1"/>
  <c r="B1506" i="26"/>
  <c r="Q1506" i="26"/>
  <c r="T1506" i="26"/>
  <c r="V1506" i="26" a="1"/>
  <c r="V1506" i="26" s="1"/>
  <c r="AE1506" i="26" a="1"/>
  <c r="AE1506" i="26" s="1"/>
  <c r="AF1506" i="26"/>
  <c r="AG1506" i="26" a="1"/>
  <c r="AG1506" i="26" s="1"/>
  <c r="B1507" i="26"/>
  <c r="L1507" i="26"/>
  <c r="Q1507" i="26"/>
  <c r="T1507" i="26"/>
  <c r="V1507" i="26" a="1"/>
  <c r="V1507" i="26" s="1"/>
  <c r="Y1507" i="26" a="1"/>
  <c r="Y1507" i="26" s="1"/>
  <c r="U1507" i="26" s="1"/>
  <c r="O1507" i="26"/>
  <c r="AA1507" i="26" a="1"/>
  <c r="AA1507" i="26" s="1"/>
  <c r="P1507" i="26" s="1"/>
  <c r="AB1507" i="26"/>
  <c r="R1507" i="26" s="1"/>
  <c r="AC1507" i="26" a="1"/>
  <c r="AC1507" i="26" s="1"/>
  <c r="S1507" i="26" s="1"/>
  <c r="AE1507" i="26" a="1"/>
  <c r="AE1507" i="26" s="1"/>
  <c r="AF1507" i="26"/>
  <c r="AG1507" i="26" a="1"/>
  <c r="AG1507" i="26" s="1"/>
  <c r="B1508" i="26"/>
  <c r="Q1508" i="26"/>
  <c r="T1508" i="26"/>
  <c r="V1508" i="26" a="1"/>
  <c r="V1508" i="26" s="1"/>
  <c r="AE1508" i="26" a="1"/>
  <c r="AE1508" i="26" s="1"/>
  <c r="AF1508" i="26"/>
  <c r="AG1508" i="26" a="1"/>
  <c r="AG1508" i="26" s="1"/>
  <c r="B1509" i="26"/>
  <c r="L1509" i="26"/>
  <c r="Q1509" i="26"/>
  <c r="T1509" i="26"/>
  <c r="V1509" i="26" a="1"/>
  <c r="V1509" i="26" s="1"/>
  <c r="Y1509" i="26" a="1"/>
  <c r="Y1509" i="26" s="1"/>
  <c r="U1509" i="26" s="1"/>
  <c r="O1509" i="26"/>
  <c r="AA1509" i="26" a="1"/>
  <c r="AA1509" i="26" s="1"/>
  <c r="P1509" i="26" s="1"/>
  <c r="AB1509" i="26"/>
  <c r="R1509" i="26" s="1"/>
  <c r="AC1509" i="26" a="1"/>
  <c r="AC1509" i="26" s="1"/>
  <c r="S1509" i="26" s="1"/>
  <c r="AE1509" i="26" a="1"/>
  <c r="AE1509" i="26" s="1"/>
  <c r="AF1509" i="26"/>
  <c r="AG1509" i="26" a="1"/>
  <c r="AG1509" i="26" s="1"/>
  <c r="B1510" i="26"/>
  <c r="Q1510" i="26"/>
  <c r="T1510" i="26"/>
  <c r="V1510" i="26" a="1"/>
  <c r="V1510" i="26" s="1"/>
  <c r="AE1510" i="26" a="1"/>
  <c r="AE1510" i="26" s="1"/>
  <c r="AF1510" i="26"/>
  <c r="AG1510" i="26" a="1"/>
  <c r="AG1510" i="26" s="1"/>
  <c r="B1511" i="26"/>
  <c r="L1511" i="26"/>
  <c r="Q1511" i="26"/>
  <c r="T1511" i="26"/>
  <c r="V1511" i="26" a="1"/>
  <c r="V1511" i="26" s="1"/>
  <c r="Y1511" i="26" a="1"/>
  <c r="Y1511" i="26" s="1"/>
  <c r="U1511" i="26" s="1"/>
  <c r="O1511" i="26"/>
  <c r="AA1511" i="26" a="1"/>
  <c r="AA1511" i="26" s="1"/>
  <c r="P1511" i="26" s="1"/>
  <c r="AB1511" i="26"/>
  <c r="R1511" i="26" s="1"/>
  <c r="AC1511" i="26" a="1"/>
  <c r="AC1511" i="26" s="1"/>
  <c r="S1511" i="26" s="1"/>
  <c r="AE1511" i="26" a="1"/>
  <c r="AE1511" i="26" s="1"/>
  <c r="AF1511" i="26"/>
  <c r="AG1511" i="26" a="1"/>
  <c r="AG1511" i="26" s="1"/>
  <c r="B1512" i="26"/>
  <c r="Q1512" i="26"/>
  <c r="T1512" i="26"/>
  <c r="V1512" i="26" a="1"/>
  <c r="V1512" i="26" s="1"/>
  <c r="AE1512" i="26" a="1"/>
  <c r="AE1512" i="26" s="1"/>
  <c r="AF1512" i="26"/>
  <c r="AG1512" i="26" a="1"/>
  <c r="AG1512" i="26" s="1"/>
  <c r="B1513" i="26"/>
  <c r="L1513" i="26"/>
  <c r="Q1513" i="26"/>
  <c r="T1513" i="26"/>
  <c r="V1513" i="26" a="1"/>
  <c r="V1513" i="26" s="1"/>
  <c r="Y1513" i="26" a="1"/>
  <c r="Y1513" i="26" s="1"/>
  <c r="U1513" i="26" s="1"/>
  <c r="O1513" i="26"/>
  <c r="AA1513" i="26" a="1"/>
  <c r="AA1513" i="26" s="1"/>
  <c r="P1513" i="26" s="1"/>
  <c r="AB1513" i="26"/>
  <c r="R1513" i="26" s="1"/>
  <c r="AC1513" i="26" a="1"/>
  <c r="AC1513" i="26" s="1"/>
  <c r="S1513" i="26" s="1"/>
  <c r="AE1513" i="26" a="1"/>
  <c r="AE1513" i="26" s="1"/>
  <c r="AF1513" i="26"/>
  <c r="AG1513" i="26" a="1"/>
  <c r="AG1513" i="26" s="1"/>
  <c r="B1514" i="26"/>
  <c r="Q1514" i="26"/>
  <c r="T1514" i="26"/>
  <c r="V1514" i="26" a="1"/>
  <c r="V1514" i="26" s="1"/>
  <c r="AE1514" i="26" a="1"/>
  <c r="AE1514" i="26" s="1"/>
  <c r="AF1514" i="26"/>
  <c r="AG1514" i="26" a="1"/>
  <c r="AG1514" i="26" s="1"/>
  <c r="B1515" i="26"/>
  <c r="Q1515" i="26"/>
  <c r="T1515" i="26"/>
  <c r="V1515" i="26" a="1"/>
  <c r="V1515" i="26" s="1"/>
  <c r="O1515" i="26"/>
  <c r="AC1515" i="26" a="1"/>
  <c r="AC1515" i="26" s="1"/>
  <c r="S1515" i="26" s="1"/>
  <c r="AE1515" i="26" a="1"/>
  <c r="AE1515" i="26" s="1"/>
  <c r="AF1515" i="26"/>
  <c r="AG1515" i="26" a="1"/>
  <c r="AG1515" i="26" s="1"/>
  <c r="B1516" i="26"/>
  <c r="Q1516" i="26"/>
  <c r="T1516" i="26"/>
  <c r="V1516" i="26" a="1"/>
  <c r="V1516" i="26" s="1"/>
  <c r="AE1516" i="26" a="1"/>
  <c r="AE1516" i="26" s="1"/>
  <c r="AF1516" i="26"/>
  <c r="AG1516" i="26" a="1"/>
  <c r="AG1516" i="26" s="1"/>
  <c r="B1517" i="26"/>
  <c r="Q1517" i="26"/>
  <c r="T1517" i="26"/>
  <c r="V1517" i="26" a="1"/>
  <c r="V1517" i="26" s="1"/>
  <c r="O1517" i="26"/>
  <c r="AC1517" i="26" a="1"/>
  <c r="AC1517" i="26" s="1"/>
  <c r="S1517" i="26" s="1"/>
  <c r="AE1517" i="26" a="1"/>
  <c r="AE1517" i="26" s="1"/>
  <c r="AF1517" i="26"/>
  <c r="AG1517" i="26" a="1"/>
  <c r="AG1517" i="26" s="1"/>
  <c r="B1518" i="26"/>
  <c r="Q1518" i="26"/>
  <c r="T1518" i="26"/>
  <c r="V1518" i="26" a="1"/>
  <c r="V1518" i="26" s="1"/>
  <c r="AE1518" i="26" a="1"/>
  <c r="AE1518" i="26" s="1"/>
  <c r="AF1518" i="26"/>
  <c r="AG1518" i="26" a="1"/>
  <c r="AG1518" i="26" s="1"/>
  <c r="B1519" i="26"/>
  <c r="Q1519" i="26"/>
  <c r="T1519" i="26"/>
  <c r="V1519" i="26" a="1"/>
  <c r="V1519" i="26" s="1"/>
  <c r="O1519" i="26"/>
  <c r="AC1519" i="26" a="1"/>
  <c r="AC1519" i="26" s="1"/>
  <c r="S1519" i="26" s="1"/>
  <c r="AE1519" i="26" a="1"/>
  <c r="AE1519" i="26" s="1"/>
  <c r="AF1519" i="26"/>
  <c r="AG1519" i="26" a="1"/>
  <c r="AG1519" i="26" s="1"/>
  <c r="B1520" i="26"/>
  <c r="Q1520" i="26"/>
  <c r="T1520" i="26"/>
  <c r="V1520" i="26" a="1"/>
  <c r="V1520" i="26" s="1"/>
  <c r="AE1520" i="26" a="1"/>
  <c r="AE1520" i="26" s="1"/>
  <c r="AF1520" i="26"/>
  <c r="AG1520" i="26" a="1"/>
  <c r="AG1520" i="26" s="1"/>
  <c r="B1521" i="26"/>
  <c r="Q1521" i="26"/>
  <c r="T1521" i="26"/>
  <c r="V1521" i="26" a="1"/>
  <c r="V1521" i="26"/>
  <c r="O1521" i="26"/>
  <c r="AC1521" i="26" a="1"/>
  <c r="AC1521" i="26" s="1"/>
  <c r="S1521" i="26" s="1"/>
  <c r="AE1521" i="26" a="1"/>
  <c r="AE1521" i="26" s="1"/>
  <c r="AF1521" i="26"/>
  <c r="AG1521" i="26" a="1"/>
  <c r="AG1521" i="26" s="1"/>
  <c r="B1522" i="26"/>
  <c r="Q1522" i="26"/>
  <c r="T1522" i="26"/>
  <c r="V1522" i="26" a="1"/>
  <c r="V1522" i="26" s="1"/>
  <c r="AE1522" i="26" a="1"/>
  <c r="AE1522" i="26" s="1"/>
  <c r="AF1522" i="26"/>
  <c r="AG1522" i="26" a="1"/>
  <c r="AG1522" i="26" s="1"/>
  <c r="B1523" i="26"/>
  <c r="Q1523" i="26"/>
  <c r="T1523" i="26"/>
  <c r="V1523" i="26" a="1"/>
  <c r="V1523" i="26" s="1"/>
  <c r="O1523" i="26"/>
  <c r="AC1523" i="26" a="1"/>
  <c r="AC1523" i="26" s="1"/>
  <c r="S1523" i="26" s="1"/>
  <c r="AE1523" i="26" a="1"/>
  <c r="AE1523" i="26" s="1"/>
  <c r="AF1523" i="26"/>
  <c r="AG1523" i="26" a="1"/>
  <c r="AG1523" i="26" s="1"/>
  <c r="B1524" i="26"/>
  <c r="Q1524" i="26"/>
  <c r="T1524" i="26"/>
  <c r="V1524" i="26" a="1"/>
  <c r="V1524" i="26" s="1"/>
  <c r="AE1524" i="26" a="1"/>
  <c r="AE1524" i="26" s="1"/>
  <c r="AF1524" i="26"/>
  <c r="AG1524" i="26" a="1"/>
  <c r="AG1524" i="26" s="1"/>
  <c r="B1525" i="26"/>
  <c r="Q1525" i="26"/>
  <c r="T1525" i="26"/>
  <c r="V1525" i="26" a="1"/>
  <c r="V1525" i="26" s="1"/>
  <c r="O1525" i="26"/>
  <c r="AC1525" i="26" a="1"/>
  <c r="AC1525" i="26" s="1"/>
  <c r="S1525" i="26" s="1"/>
  <c r="AE1525" i="26" a="1"/>
  <c r="AE1525" i="26" s="1"/>
  <c r="AF1525" i="26"/>
  <c r="AG1525" i="26" a="1"/>
  <c r="AG1525" i="26" s="1"/>
  <c r="B1526" i="26"/>
  <c r="Q1526" i="26"/>
  <c r="T1526" i="26"/>
  <c r="V1526" i="26" a="1"/>
  <c r="V1526" i="26" s="1"/>
  <c r="AE1526" i="26" a="1"/>
  <c r="AE1526" i="26" s="1"/>
  <c r="AF1526" i="26"/>
  <c r="AG1526" i="26" a="1"/>
  <c r="AG1526" i="26" s="1"/>
  <c r="B1527" i="26"/>
  <c r="Q1527" i="26"/>
  <c r="T1527" i="26"/>
  <c r="V1527" i="26" a="1"/>
  <c r="V1527" i="26" s="1"/>
  <c r="O1527" i="26"/>
  <c r="AC1527" i="26" a="1"/>
  <c r="AC1527" i="26" s="1"/>
  <c r="S1527" i="26" s="1"/>
  <c r="AE1527" i="26" a="1"/>
  <c r="AE1527" i="26" s="1"/>
  <c r="AF1527" i="26"/>
  <c r="AG1527" i="26" a="1"/>
  <c r="AG1527" i="26" s="1"/>
  <c r="B1528" i="26"/>
  <c r="Q1528" i="26"/>
  <c r="T1528" i="26"/>
  <c r="V1528" i="26" a="1"/>
  <c r="V1528" i="26" s="1"/>
  <c r="AE1528" i="26" a="1"/>
  <c r="AE1528" i="26" s="1"/>
  <c r="AF1528" i="26"/>
  <c r="AG1528" i="26" a="1"/>
  <c r="AG1528" i="26" s="1"/>
  <c r="B1529" i="26"/>
  <c r="Q1529" i="26"/>
  <c r="T1529" i="26"/>
  <c r="V1529" i="26" a="1"/>
  <c r="V1529" i="26" s="1"/>
  <c r="O1529" i="26"/>
  <c r="AC1529" i="26" a="1"/>
  <c r="AC1529" i="26" s="1"/>
  <c r="S1529" i="26" s="1"/>
  <c r="AE1529" i="26" a="1"/>
  <c r="AE1529" i="26" s="1"/>
  <c r="AF1529" i="26"/>
  <c r="AG1529" i="26" a="1"/>
  <c r="AG1529" i="26" s="1"/>
  <c r="B1530" i="26"/>
  <c r="Q1530" i="26"/>
  <c r="T1530" i="26"/>
  <c r="V1530" i="26" a="1"/>
  <c r="V1530" i="26" s="1"/>
  <c r="AE1530" i="26" a="1"/>
  <c r="AE1530" i="26" s="1"/>
  <c r="AF1530" i="26"/>
  <c r="AG1530" i="26" a="1"/>
  <c r="AG1530" i="26" s="1"/>
  <c r="B1531" i="26"/>
  <c r="Q1531" i="26"/>
  <c r="T1531" i="26"/>
  <c r="V1531" i="26" a="1"/>
  <c r="V1531" i="26" s="1"/>
  <c r="O1531" i="26"/>
  <c r="AC1531" i="26" a="1"/>
  <c r="AC1531" i="26" s="1"/>
  <c r="S1531" i="26" s="1"/>
  <c r="AE1531" i="26" a="1"/>
  <c r="AE1531" i="26" s="1"/>
  <c r="AF1531" i="26"/>
  <c r="AG1531" i="26" a="1"/>
  <c r="AG1531" i="26" s="1"/>
  <c r="B1532" i="26"/>
  <c r="Q1532" i="26"/>
  <c r="T1532" i="26"/>
  <c r="V1532" i="26" a="1"/>
  <c r="V1532" i="26" s="1"/>
  <c r="AE1532" i="26" a="1"/>
  <c r="AE1532" i="26" s="1"/>
  <c r="AF1532" i="26"/>
  <c r="AG1532" i="26" a="1"/>
  <c r="AG1532" i="26" s="1"/>
  <c r="B1533" i="26"/>
  <c r="Q1533" i="26"/>
  <c r="T1533" i="26"/>
  <c r="V1533" i="26" a="1"/>
  <c r="V1533" i="26" s="1"/>
  <c r="O1533" i="26"/>
  <c r="AC1533" i="26" a="1"/>
  <c r="AC1533" i="26" s="1"/>
  <c r="S1533" i="26" s="1"/>
  <c r="AE1533" i="26" a="1"/>
  <c r="AE1533" i="26" s="1"/>
  <c r="AF1533" i="26"/>
  <c r="AG1533" i="26" a="1"/>
  <c r="AG1533" i="26" s="1"/>
  <c r="B1534" i="26"/>
  <c r="Q1534" i="26"/>
  <c r="T1534" i="26"/>
  <c r="V1534" i="26" a="1"/>
  <c r="V1534" i="26" s="1"/>
  <c r="AE1534" i="26" a="1"/>
  <c r="AE1534" i="26" s="1"/>
  <c r="AF1534" i="26"/>
  <c r="AG1534" i="26" a="1"/>
  <c r="AG1534" i="26" s="1"/>
  <c r="B1535" i="26"/>
  <c r="Q1535" i="26"/>
  <c r="T1535" i="26"/>
  <c r="V1535" i="26" a="1"/>
  <c r="V1535" i="26" s="1"/>
  <c r="O1535" i="26"/>
  <c r="AC1535" i="26" a="1"/>
  <c r="AC1535" i="26" s="1"/>
  <c r="S1535" i="26" s="1"/>
  <c r="AE1535" i="26" a="1"/>
  <c r="AE1535" i="26" s="1"/>
  <c r="AF1535" i="26"/>
  <c r="AG1535" i="26" a="1"/>
  <c r="AG1535" i="26" s="1"/>
  <c r="B1536" i="26"/>
  <c r="Q1536" i="26"/>
  <c r="T1536" i="26"/>
  <c r="V1536" i="26" a="1"/>
  <c r="V1536" i="26" s="1"/>
  <c r="AE1536" i="26" a="1"/>
  <c r="AE1536" i="26" s="1"/>
  <c r="AF1536" i="26"/>
  <c r="AG1536" i="26" a="1"/>
  <c r="AG1536" i="26" s="1"/>
  <c r="B1537" i="26"/>
  <c r="Q1537" i="26"/>
  <c r="T1537" i="26"/>
  <c r="V1537" i="26" a="1"/>
  <c r="V1537" i="26" s="1"/>
  <c r="O1537" i="26"/>
  <c r="AC1537" i="26" a="1"/>
  <c r="AC1537" i="26" s="1"/>
  <c r="S1537" i="26" s="1"/>
  <c r="AE1537" i="26" a="1"/>
  <c r="AE1537" i="26" s="1"/>
  <c r="AF1537" i="26"/>
  <c r="AG1537" i="26" a="1"/>
  <c r="AG1537" i="26" s="1"/>
  <c r="B1538" i="26"/>
  <c r="Q1538" i="26"/>
  <c r="T1538" i="26"/>
  <c r="V1538" i="26" a="1"/>
  <c r="V1538" i="26" s="1"/>
  <c r="AE1538" i="26" a="1"/>
  <c r="AE1538" i="26" s="1"/>
  <c r="AF1538" i="26"/>
  <c r="AG1538" i="26" a="1"/>
  <c r="AG1538" i="26" s="1"/>
  <c r="B1539" i="26"/>
  <c r="Q1539" i="26"/>
  <c r="T1539" i="26"/>
  <c r="V1539" i="26" a="1"/>
  <c r="V1539" i="26" s="1"/>
  <c r="O1539" i="26"/>
  <c r="AC1539" i="26" a="1"/>
  <c r="AC1539" i="26" s="1"/>
  <c r="S1539" i="26" s="1"/>
  <c r="AE1539" i="26" a="1"/>
  <c r="AE1539" i="26" s="1"/>
  <c r="AF1539" i="26"/>
  <c r="AG1539" i="26" a="1"/>
  <c r="AG1539" i="26" s="1"/>
  <c r="B1540" i="26"/>
  <c r="Q1540" i="26"/>
  <c r="T1540" i="26"/>
  <c r="V1540" i="26" a="1"/>
  <c r="V1540" i="26" s="1"/>
  <c r="AE1540" i="26" a="1"/>
  <c r="AE1540" i="26" s="1"/>
  <c r="AF1540" i="26"/>
  <c r="AG1540" i="26" a="1"/>
  <c r="AG1540" i="26" s="1"/>
  <c r="B1541" i="26"/>
  <c r="Q1541" i="26"/>
  <c r="T1541" i="26"/>
  <c r="V1541" i="26" a="1"/>
  <c r="V1541" i="26" s="1"/>
  <c r="O1541" i="26"/>
  <c r="AC1541" i="26" a="1"/>
  <c r="AC1541" i="26" s="1"/>
  <c r="S1541" i="26" s="1"/>
  <c r="AE1541" i="26" a="1"/>
  <c r="AE1541" i="26" s="1"/>
  <c r="AF1541" i="26"/>
  <c r="AG1541" i="26" a="1"/>
  <c r="AG1541" i="26" s="1"/>
  <c r="B1542" i="26"/>
  <c r="Q1542" i="26"/>
  <c r="T1542" i="26"/>
  <c r="V1542" i="26" a="1"/>
  <c r="V1542" i="26" s="1"/>
  <c r="AE1542" i="26" a="1"/>
  <c r="AE1542" i="26" s="1"/>
  <c r="AF1542" i="26"/>
  <c r="AG1542" i="26" a="1"/>
  <c r="AG1542" i="26" s="1"/>
  <c r="B1543" i="26"/>
  <c r="O1543" i="26"/>
  <c r="Q1543" i="26"/>
  <c r="T1543" i="26"/>
  <c r="V1543" i="26" a="1"/>
  <c r="V1543" i="26" s="1"/>
  <c r="AC1543" i="26" a="1"/>
  <c r="AC1543" i="26" s="1"/>
  <c r="S1543" i="26" s="1"/>
  <c r="AE1543" i="26" a="1"/>
  <c r="AE1543" i="26" s="1"/>
  <c r="AF1543" i="26"/>
  <c r="AG1543" i="26" a="1"/>
  <c r="AG1543" i="26" s="1"/>
  <c r="B1544" i="26"/>
  <c r="Q1544" i="26"/>
  <c r="T1544" i="26"/>
  <c r="V1544" i="26" a="1"/>
  <c r="V1544" i="26" s="1"/>
  <c r="AE1544" i="26" a="1"/>
  <c r="AE1544" i="26" s="1"/>
  <c r="AF1544" i="26"/>
  <c r="AG1544" i="26" a="1"/>
  <c r="AG1544" i="26" s="1"/>
  <c r="B1545" i="26"/>
  <c r="Q1545" i="26"/>
  <c r="T1545" i="26"/>
  <c r="V1545" i="26" a="1"/>
  <c r="V1545" i="26" s="1"/>
  <c r="AA1545" i="26" a="1"/>
  <c r="AA1545" i="26" s="1"/>
  <c r="P1545" i="26" s="1"/>
  <c r="AC1545" i="26" a="1"/>
  <c r="AC1545" i="26" s="1"/>
  <c r="S1545" i="26" s="1"/>
  <c r="AE1545" i="26" a="1"/>
  <c r="AE1545" i="26" s="1"/>
  <c r="AF1545" i="26"/>
  <c r="AG1545" i="26" a="1"/>
  <c r="AG1545" i="26" s="1"/>
  <c r="B1546" i="26"/>
  <c r="Q1546" i="26"/>
  <c r="T1546" i="26"/>
  <c r="V1546" i="26" a="1"/>
  <c r="V1546" i="26" s="1"/>
  <c r="AE1546" i="26" a="1"/>
  <c r="AE1546" i="26" s="1"/>
  <c r="AF1546" i="26"/>
  <c r="AG1546" i="26" a="1"/>
  <c r="AG1546" i="26" s="1"/>
  <c r="B1547" i="26"/>
  <c r="O1547" i="26"/>
  <c r="Q1547" i="26"/>
  <c r="T1547" i="26"/>
  <c r="V1547" i="26" a="1"/>
  <c r="V1547" i="26" s="1"/>
  <c r="AA1547" i="26" a="1"/>
  <c r="AA1547" i="26" s="1"/>
  <c r="P1547" i="26" s="1"/>
  <c r="AB1547" i="26"/>
  <c r="R1547" i="26" s="1"/>
  <c r="AC1547" i="26" a="1"/>
  <c r="AC1547" i="26" s="1"/>
  <c r="S1547" i="26" s="1"/>
  <c r="AE1547" i="26" a="1"/>
  <c r="AE1547" i="26" s="1"/>
  <c r="AF1547" i="26"/>
  <c r="AG1547" i="26" a="1"/>
  <c r="AG1547" i="26" s="1"/>
  <c r="B1548" i="26"/>
  <c r="Q1548" i="26"/>
  <c r="T1548" i="26"/>
  <c r="V1548" i="26" a="1"/>
  <c r="V1548" i="26" s="1"/>
  <c r="AE1548" i="26" a="1"/>
  <c r="AE1548" i="26" s="1"/>
  <c r="AF1548" i="26"/>
  <c r="AG1548" i="26" a="1"/>
  <c r="AG1548" i="26" s="1"/>
  <c r="B1549" i="26"/>
  <c r="L1549" i="26"/>
  <c r="Q1549" i="26"/>
  <c r="T1549" i="26"/>
  <c r="V1549" i="26" a="1"/>
  <c r="V1549" i="26" s="1"/>
  <c r="Y1549" i="26" a="1"/>
  <c r="Y1549" i="26" s="1"/>
  <c r="U1549" i="26" s="1"/>
  <c r="AB1549" i="26"/>
  <c r="R1549" i="26" s="1"/>
  <c r="AC1549" i="26" a="1"/>
  <c r="AC1549" i="26" s="1"/>
  <c r="S1549" i="26" s="1"/>
  <c r="AE1549" i="26" a="1"/>
  <c r="AE1549" i="26" s="1"/>
  <c r="AF1549" i="26"/>
  <c r="AG1549" i="26" a="1"/>
  <c r="AG1549" i="26" s="1"/>
  <c r="B1550" i="26"/>
  <c r="Q1550" i="26"/>
  <c r="T1550" i="26"/>
  <c r="V1550" i="26" a="1"/>
  <c r="V1550" i="26" s="1"/>
  <c r="AE1550" i="26" a="1"/>
  <c r="AE1550" i="26" s="1"/>
  <c r="AF1550" i="26"/>
  <c r="AG1550" i="26" a="1"/>
  <c r="AG1550" i="26" s="1"/>
  <c r="B1551" i="26"/>
  <c r="L1551" i="26"/>
  <c r="Q1551" i="26"/>
  <c r="T1551" i="26"/>
  <c r="V1551" i="26" a="1"/>
  <c r="V1551" i="26" s="1"/>
  <c r="Y1551" i="26" a="1"/>
  <c r="Y1551" i="26" s="1"/>
  <c r="U1551" i="26" s="1"/>
  <c r="AB1551" i="26"/>
  <c r="R1551" i="26" s="1"/>
  <c r="AC1551" i="26" a="1"/>
  <c r="AC1551" i="26" s="1"/>
  <c r="S1551" i="26" s="1"/>
  <c r="AE1551" i="26" a="1"/>
  <c r="AE1551" i="26" s="1"/>
  <c r="AF1551" i="26"/>
  <c r="AG1551" i="26" a="1"/>
  <c r="AG1551" i="26" s="1"/>
  <c r="B1552" i="26"/>
  <c r="Q1552" i="26"/>
  <c r="T1552" i="26"/>
  <c r="V1552" i="26" a="1"/>
  <c r="V1552" i="26" s="1"/>
  <c r="AE1552" i="26" a="1"/>
  <c r="AE1552" i="26" s="1"/>
  <c r="AF1552" i="26"/>
  <c r="AG1552" i="26" a="1"/>
  <c r="AG1552" i="26" s="1"/>
  <c r="B1553" i="26"/>
  <c r="L1553" i="26"/>
  <c r="Q1553" i="26"/>
  <c r="T1553" i="26"/>
  <c r="V1553" i="26" a="1"/>
  <c r="V1553" i="26"/>
  <c r="Y1553" i="26" a="1"/>
  <c r="Y1553" i="26" s="1"/>
  <c r="U1553" i="26" s="1"/>
  <c r="AB1553" i="26"/>
  <c r="R1553" i="26" s="1"/>
  <c r="AC1553" i="26" a="1"/>
  <c r="AC1553" i="26" s="1"/>
  <c r="S1553" i="26" s="1"/>
  <c r="AE1553" i="26" a="1"/>
  <c r="AE1553" i="26" s="1"/>
  <c r="AF1553" i="26"/>
  <c r="AG1553" i="26" a="1"/>
  <c r="AG1553" i="26" s="1"/>
  <c r="B1554" i="26"/>
  <c r="Q1554" i="26"/>
  <c r="T1554" i="26"/>
  <c r="V1554" i="26" a="1"/>
  <c r="V1554" i="26" s="1"/>
  <c r="AE1554" i="26" a="1"/>
  <c r="AE1554" i="26" s="1"/>
  <c r="AF1554" i="26"/>
  <c r="AG1554" i="26" a="1"/>
  <c r="AG1554" i="26" s="1"/>
  <c r="B1555" i="26"/>
  <c r="L1555" i="26"/>
  <c r="Q1555" i="26"/>
  <c r="T1555" i="26"/>
  <c r="V1555" i="26" a="1"/>
  <c r="V1555" i="26" s="1"/>
  <c r="Y1555" i="26" a="1"/>
  <c r="Y1555" i="26" s="1"/>
  <c r="U1555" i="26" s="1"/>
  <c r="AB1555" i="26"/>
  <c r="R1555" i="26" s="1"/>
  <c r="AC1555" i="26" a="1"/>
  <c r="AC1555" i="26" s="1"/>
  <c r="S1555" i="26" s="1"/>
  <c r="AE1555" i="26" a="1"/>
  <c r="AE1555" i="26" s="1"/>
  <c r="AF1555" i="26"/>
  <c r="AG1555" i="26" a="1"/>
  <c r="AG1555" i="26" s="1"/>
  <c r="B1556" i="26"/>
  <c r="Q1556" i="26"/>
  <c r="T1556" i="26"/>
  <c r="V1556" i="26" a="1"/>
  <c r="V1556" i="26" s="1"/>
  <c r="AE1556" i="26" a="1"/>
  <c r="AE1556" i="26" s="1"/>
  <c r="AF1556" i="26"/>
  <c r="AG1556" i="26" a="1"/>
  <c r="AG1556" i="26" s="1"/>
  <c r="B1557" i="26"/>
  <c r="L1557" i="26"/>
  <c r="Q1557" i="26"/>
  <c r="T1557" i="26"/>
  <c r="V1557" i="26" a="1"/>
  <c r="V1557" i="26" s="1"/>
  <c r="Y1557" i="26" a="1"/>
  <c r="Y1557" i="26" s="1"/>
  <c r="U1557" i="26" s="1"/>
  <c r="AB1557" i="26"/>
  <c r="R1557" i="26" s="1"/>
  <c r="AC1557" i="26" a="1"/>
  <c r="AC1557" i="26" s="1"/>
  <c r="S1557" i="26" s="1"/>
  <c r="AE1557" i="26" a="1"/>
  <c r="AE1557" i="26" s="1"/>
  <c r="AF1557" i="26"/>
  <c r="AG1557" i="26" a="1"/>
  <c r="AG1557" i="26" s="1"/>
  <c r="B1558" i="26"/>
  <c r="Q1558" i="26"/>
  <c r="T1558" i="26"/>
  <c r="V1558" i="26" a="1"/>
  <c r="V1558" i="26" s="1"/>
  <c r="AE1558" i="26" a="1"/>
  <c r="AE1558" i="26" s="1"/>
  <c r="AF1558" i="26"/>
  <c r="AG1558" i="26" a="1"/>
  <c r="AG1558" i="26" s="1"/>
  <c r="B1559" i="26"/>
  <c r="L1559" i="26"/>
  <c r="Q1559" i="26"/>
  <c r="T1559" i="26"/>
  <c r="V1559" i="26" a="1"/>
  <c r="V1559" i="26" s="1"/>
  <c r="Y1559" i="26" a="1"/>
  <c r="Y1559" i="26" s="1"/>
  <c r="U1559" i="26" s="1"/>
  <c r="AB1559" i="26"/>
  <c r="R1559" i="26" s="1"/>
  <c r="AC1559" i="26" a="1"/>
  <c r="AC1559" i="26" s="1"/>
  <c r="S1559" i="26" s="1"/>
  <c r="AE1559" i="26" a="1"/>
  <c r="AE1559" i="26" s="1"/>
  <c r="AF1559" i="26"/>
  <c r="AG1559" i="26" a="1"/>
  <c r="AG1559" i="26" s="1"/>
  <c r="B1560" i="26"/>
  <c r="Q1560" i="26"/>
  <c r="T1560" i="26"/>
  <c r="V1560" i="26" a="1"/>
  <c r="V1560" i="26" s="1"/>
  <c r="AE1560" i="26" a="1"/>
  <c r="AE1560" i="26" s="1"/>
  <c r="AF1560" i="26"/>
  <c r="AG1560" i="26" a="1"/>
  <c r="AG1560" i="26" s="1"/>
  <c r="B1561" i="26"/>
  <c r="L1561" i="26"/>
  <c r="Q1561" i="26"/>
  <c r="T1561" i="26"/>
  <c r="V1561" i="26" a="1"/>
  <c r="V1561" i="26" s="1"/>
  <c r="Y1561" i="26" a="1"/>
  <c r="Y1561" i="26" s="1"/>
  <c r="U1561" i="26" s="1"/>
  <c r="AB1561" i="26"/>
  <c r="R1561" i="26" s="1"/>
  <c r="AC1561" i="26" a="1"/>
  <c r="AC1561" i="26" s="1"/>
  <c r="S1561" i="26" s="1"/>
  <c r="AE1561" i="26" a="1"/>
  <c r="AE1561" i="26" s="1"/>
  <c r="AF1561" i="26"/>
  <c r="AG1561" i="26" a="1"/>
  <c r="AG1561" i="26" s="1"/>
  <c r="B1562" i="26"/>
  <c r="Q1562" i="26"/>
  <c r="T1562" i="26"/>
  <c r="V1562" i="26" a="1"/>
  <c r="V1562" i="26" s="1"/>
  <c r="AE1562" i="26" a="1"/>
  <c r="AE1562" i="26" s="1"/>
  <c r="AF1562" i="26"/>
  <c r="AG1562" i="26" a="1"/>
  <c r="AG1562" i="26" s="1"/>
  <c r="B1563" i="26"/>
  <c r="L1563" i="26"/>
  <c r="Q1563" i="26"/>
  <c r="T1563" i="26"/>
  <c r="V1563" i="26" a="1"/>
  <c r="V1563" i="26" s="1"/>
  <c r="Y1563" i="26" a="1"/>
  <c r="Y1563" i="26" s="1"/>
  <c r="U1563" i="26" s="1"/>
  <c r="AB1563" i="26"/>
  <c r="R1563" i="26" s="1"/>
  <c r="AC1563" i="26" a="1"/>
  <c r="AC1563" i="26" s="1"/>
  <c r="S1563" i="26" s="1"/>
  <c r="AE1563" i="26" a="1"/>
  <c r="AE1563" i="26" s="1"/>
  <c r="AF1563" i="26"/>
  <c r="AG1563" i="26" a="1"/>
  <c r="AG1563" i="26" s="1"/>
  <c r="B1564" i="26"/>
  <c r="Q1564" i="26"/>
  <c r="T1564" i="26"/>
  <c r="V1564" i="26" a="1"/>
  <c r="V1564" i="26" s="1"/>
  <c r="AE1564" i="26" a="1"/>
  <c r="AE1564" i="26" s="1"/>
  <c r="AF1564" i="26"/>
  <c r="AG1564" i="26" a="1"/>
  <c r="AG1564" i="26" s="1"/>
  <c r="B1565" i="26"/>
  <c r="L1565" i="26"/>
  <c r="Q1565" i="26"/>
  <c r="T1565" i="26"/>
  <c r="V1565" i="26" a="1"/>
  <c r="V1565" i="26"/>
  <c r="Y1565" i="26" a="1"/>
  <c r="Y1565" i="26" s="1"/>
  <c r="U1565" i="26" s="1"/>
  <c r="AB1565" i="26"/>
  <c r="R1565" i="26" s="1"/>
  <c r="AC1565" i="26" a="1"/>
  <c r="AC1565" i="26" s="1"/>
  <c r="S1565" i="26" s="1"/>
  <c r="AE1565" i="26" a="1"/>
  <c r="AE1565" i="26" s="1"/>
  <c r="AF1565" i="26"/>
  <c r="AG1565" i="26" a="1"/>
  <c r="AG1565" i="26"/>
  <c r="B1566" i="26"/>
  <c r="Q1566" i="26"/>
  <c r="T1566" i="26"/>
  <c r="V1566" i="26" a="1"/>
  <c r="V1566" i="26" s="1"/>
  <c r="AE1566" i="26" a="1"/>
  <c r="AE1566" i="26" s="1"/>
  <c r="AF1566" i="26"/>
  <c r="AG1566" i="26" a="1"/>
  <c r="AG1566" i="26" s="1"/>
  <c r="B1567" i="26"/>
  <c r="L1567" i="26"/>
  <c r="Q1567" i="26"/>
  <c r="T1567" i="26"/>
  <c r="V1567" i="26" a="1"/>
  <c r="V1567" i="26" s="1"/>
  <c r="Y1567" i="26" a="1"/>
  <c r="Y1567" i="26" s="1"/>
  <c r="U1567" i="26" s="1"/>
  <c r="AB1567" i="26"/>
  <c r="R1567" i="26" s="1"/>
  <c r="AC1567" i="26" a="1"/>
  <c r="AC1567" i="26" s="1"/>
  <c r="S1567" i="26" s="1"/>
  <c r="AE1567" i="26" a="1"/>
  <c r="AE1567" i="26" s="1"/>
  <c r="AF1567" i="26"/>
  <c r="AG1567" i="26" a="1"/>
  <c r="AG1567" i="26" s="1"/>
  <c r="B1568" i="26"/>
  <c r="Q1568" i="26"/>
  <c r="T1568" i="26"/>
  <c r="V1568" i="26" a="1"/>
  <c r="V1568" i="26" s="1"/>
  <c r="AE1568" i="26" a="1"/>
  <c r="AE1568" i="26" s="1"/>
  <c r="AF1568" i="26"/>
  <c r="AG1568" i="26" a="1"/>
  <c r="AG1568" i="26" s="1"/>
  <c r="B1569" i="26"/>
  <c r="L1569" i="26"/>
  <c r="Q1569" i="26"/>
  <c r="T1569" i="26"/>
  <c r="V1569" i="26" a="1"/>
  <c r="V1569" i="26" s="1"/>
  <c r="Y1569" i="26" a="1"/>
  <c r="Y1569" i="26" s="1"/>
  <c r="U1569" i="26" s="1"/>
  <c r="AB1569" i="26"/>
  <c r="R1569" i="26" s="1"/>
  <c r="AC1569" i="26" a="1"/>
  <c r="AC1569" i="26" s="1"/>
  <c r="S1569" i="26" s="1"/>
  <c r="AE1569" i="26" a="1"/>
  <c r="AE1569" i="26" s="1"/>
  <c r="AF1569" i="26"/>
  <c r="AG1569" i="26" a="1"/>
  <c r="AG1569" i="26" s="1"/>
  <c r="B1570" i="26"/>
  <c r="Q1570" i="26"/>
  <c r="T1570" i="26"/>
  <c r="V1570" i="26" a="1"/>
  <c r="V1570" i="26" s="1"/>
  <c r="AE1570" i="26" a="1"/>
  <c r="AE1570" i="26" s="1"/>
  <c r="AF1570" i="26"/>
  <c r="AG1570" i="26" a="1"/>
  <c r="AG1570" i="26" s="1"/>
  <c r="B1571" i="26"/>
  <c r="L1571" i="26"/>
  <c r="Q1571" i="26"/>
  <c r="T1571" i="26"/>
  <c r="V1571" i="26" a="1"/>
  <c r="V1571" i="26" s="1"/>
  <c r="Y1571" i="26" a="1"/>
  <c r="Y1571" i="26" s="1"/>
  <c r="U1571" i="26" s="1"/>
  <c r="AB1571" i="26"/>
  <c r="R1571" i="26" s="1"/>
  <c r="AC1571" i="26" a="1"/>
  <c r="AC1571" i="26" s="1"/>
  <c r="S1571" i="26" s="1"/>
  <c r="AE1571" i="26" a="1"/>
  <c r="AE1571" i="26" s="1"/>
  <c r="AF1571" i="26"/>
  <c r="AG1571" i="26" a="1"/>
  <c r="AG1571" i="26" s="1"/>
  <c r="B1572" i="26"/>
  <c r="Q1572" i="26"/>
  <c r="T1572" i="26"/>
  <c r="V1572" i="26" a="1"/>
  <c r="V1572" i="26"/>
  <c r="AE1572" i="26" a="1"/>
  <c r="AE1572" i="26" s="1"/>
  <c r="AF1572" i="26"/>
  <c r="AG1572" i="26" a="1"/>
  <c r="AG1572" i="26" s="1"/>
  <c r="B1573" i="26"/>
  <c r="L1573" i="26"/>
  <c r="Q1573" i="26"/>
  <c r="T1573" i="26"/>
  <c r="V1573" i="26" a="1"/>
  <c r="V1573" i="26" s="1"/>
  <c r="Y1573" i="26" a="1"/>
  <c r="Y1573" i="26" s="1"/>
  <c r="U1573" i="26" s="1"/>
  <c r="AB1573" i="26"/>
  <c r="R1573" i="26" s="1"/>
  <c r="AC1573" i="26" a="1"/>
  <c r="AC1573" i="26" s="1"/>
  <c r="S1573" i="26" s="1"/>
  <c r="AE1573" i="26" a="1"/>
  <c r="AE1573" i="26" s="1"/>
  <c r="AF1573" i="26"/>
  <c r="AG1573" i="26" a="1"/>
  <c r="AG1573" i="26" s="1"/>
  <c r="B1574" i="26"/>
  <c r="Q1574" i="26"/>
  <c r="T1574" i="26"/>
  <c r="V1574" i="26" a="1"/>
  <c r="V1574" i="26" s="1"/>
  <c r="AE1574" i="26" a="1"/>
  <c r="AE1574" i="26" s="1"/>
  <c r="AF1574" i="26"/>
  <c r="AG1574" i="26" a="1"/>
  <c r="AG1574" i="26" s="1"/>
  <c r="B1575" i="26"/>
  <c r="L1575" i="26"/>
  <c r="Q1575" i="26"/>
  <c r="T1575" i="26"/>
  <c r="V1575" i="26" a="1"/>
  <c r="V1575" i="26" s="1"/>
  <c r="Y1575" i="26" a="1"/>
  <c r="Y1575" i="26" s="1"/>
  <c r="U1575" i="26" s="1"/>
  <c r="AB1575" i="26"/>
  <c r="R1575" i="26" s="1"/>
  <c r="AC1575" i="26" a="1"/>
  <c r="AC1575" i="26" s="1"/>
  <c r="S1575" i="26" s="1"/>
  <c r="AE1575" i="26" a="1"/>
  <c r="AE1575" i="26" s="1"/>
  <c r="AF1575" i="26"/>
  <c r="AG1575" i="26" a="1"/>
  <c r="AG1575" i="26" s="1"/>
  <c r="B1576" i="26"/>
  <c r="Q1576" i="26"/>
  <c r="T1576" i="26"/>
  <c r="V1576" i="26" a="1"/>
  <c r="V1576" i="26" s="1"/>
  <c r="AE1576" i="26" a="1"/>
  <c r="AE1576" i="26" s="1"/>
  <c r="AF1576" i="26"/>
  <c r="AG1576" i="26" a="1"/>
  <c r="AG1576" i="26" s="1"/>
  <c r="B1577" i="26"/>
  <c r="L1577" i="26"/>
  <c r="Q1577" i="26"/>
  <c r="T1577" i="26"/>
  <c r="V1577" i="26" a="1"/>
  <c r="V1577" i="26" s="1"/>
  <c r="Y1577" i="26" a="1"/>
  <c r="Y1577" i="26" s="1"/>
  <c r="U1577" i="26" s="1"/>
  <c r="AB1577" i="26"/>
  <c r="R1577" i="26" s="1"/>
  <c r="AC1577" i="26" a="1"/>
  <c r="AC1577" i="26" s="1"/>
  <c r="S1577" i="26" s="1"/>
  <c r="AE1577" i="26" a="1"/>
  <c r="AE1577" i="26" s="1"/>
  <c r="AF1577" i="26"/>
  <c r="AG1577" i="26" a="1"/>
  <c r="AG1577" i="26" s="1"/>
  <c r="B1578" i="26"/>
  <c r="Q1578" i="26"/>
  <c r="T1578" i="26"/>
  <c r="V1578" i="26" a="1"/>
  <c r="V1578" i="26" s="1"/>
  <c r="AE1578" i="26" a="1"/>
  <c r="AE1578" i="26" s="1"/>
  <c r="AF1578" i="26"/>
  <c r="AG1578" i="26" a="1"/>
  <c r="AG1578" i="26" s="1"/>
  <c r="B1579" i="26"/>
  <c r="L1579" i="26"/>
  <c r="Q1579" i="26"/>
  <c r="T1579" i="26"/>
  <c r="V1579" i="26" a="1"/>
  <c r="V1579" i="26" s="1"/>
  <c r="Y1579" i="26" a="1"/>
  <c r="Y1579" i="26" s="1"/>
  <c r="U1579" i="26" s="1"/>
  <c r="AB1579" i="26"/>
  <c r="R1579" i="26" s="1"/>
  <c r="AC1579" i="26" a="1"/>
  <c r="AC1579" i="26" s="1"/>
  <c r="S1579" i="26" s="1"/>
  <c r="AE1579" i="26" a="1"/>
  <c r="AE1579" i="26" s="1"/>
  <c r="AF1579" i="26"/>
  <c r="AG1579" i="26" a="1"/>
  <c r="AG1579" i="26" s="1"/>
  <c r="B1580" i="26"/>
  <c r="Q1580" i="26"/>
  <c r="T1580" i="26"/>
  <c r="V1580" i="26" a="1"/>
  <c r="V1580" i="26" s="1"/>
  <c r="AE1580" i="26" a="1"/>
  <c r="AE1580" i="26" s="1"/>
  <c r="AF1580" i="26"/>
  <c r="AG1580" i="26" a="1"/>
  <c r="AG1580" i="26" s="1"/>
  <c r="B1581" i="26"/>
  <c r="L1581" i="26"/>
  <c r="Q1581" i="26"/>
  <c r="T1581" i="26"/>
  <c r="V1581" i="26" a="1"/>
  <c r="V1581" i="26"/>
  <c r="Y1581" i="26" a="1"/>
  <c r="Y1581" i="26" s="1"/>
  <c r="U1581" i="26" s="1"/>
  <c r="AB1581" i="26"/>
  <c r="R1581" i="26" s="1"/>
  <c r="AC1581" i="26" a="1"/>
  <c r="AC1581" i="26" s="1"/>
  <c r="S1581" i="26" s="1"/>
  <c r="AE1581" i="26" a="1"/>
  <c r="AE1581" i="26" s="1"/>
  <c r="AF1581" i="26"/>
  <c r="AG1581" i="26" a="1"/>
  <c r="AG1581" i="26"/>
  <c r="B1582" i="26"/>
  <c r="Q1582" i="26"/>
  <c r="T1582" i="26"/>
  <c r="V1582" i="26" a="1"/>
  <c r="V1582" i="26" s="1"/>
  <c r="AE1582" i="26" a="1"/>
  <c r="AE1582" i="26" s="1"/>
  <c r="AF1582" i="26"/>
  <c r="AG1582" i="26" a="1"/>
  <c r="AG1582" i="26" s="1"/>
  <c r="B1583" i="26"/>
  <c r="L1583" i="26"/>
  <c r="Q1583" i="26"/>
  <c r="T1583" i="26"/>
  <c r="V1583" i="26" a="1"/>
  <c r="V1583" i="26" s="1"/>
  <c r="Y1583" i="26" a="1"/>
  <c r="Y1583" i="26" s="1"/>
  <c r="U1583" i="26" s="1"/>
  <c r="AB1583" i="26"/>
  <c r="R1583" i="26" s="1"/>
  <c r="AC1583" i="26" a="1"/>
  <c r="AC1583" i="26" s="1"/>
  <c r="S1583" i="26" s="1"/>
  <c r="AE1583" i="26" a="1"/>
  <c r="AE1583" i="26" s="1"/>
  <c r="AF1583" i="26"/>
  <c r="AG1583" i="26" a="1"/>
  <c r="AG1583" i="26" s="1"/>
  <c r="B1584" i="26"/>
  <c r="Q1584" i="26"/>
  <c r="T1584" i="26"/>
  <c r="V1584" i="26" a="1"/>
  <c r="V1584" i="26" s="1"/>
  <c r="AE1584" i="26" a="1"/>
  <c r="AE1584" i="26" s="1"/>
  <c r="AF1584" i="26"/>
  <c r="AG1584" i="26" a="1"/>
  <c r="AG1584" i="26" s="1"/>
  <c r="B1585" i="26"/>
  <c r="L1585" i="26"/>
  <c r="Q1585" i="26"/>
  <c r="T1585" i="26"/>
  <c r="V1585" i="26" a="1"/>
  <c r="V1585" i="26" s="1"/>
  <c r="Y1585" i="26" a="1"/>
  <c r="Y1585" i="26" s="1"/>
  <c r="U1585" i="26" s="1"/>
  <c r="AB1585" i="26"/>
  <c r="R1585" i="26" s="1"/>
  <c r="AC1585" i="26" a="1"/>
  <c r="AC1585" i="26" s="1"/>
  <c r="S1585" i="26" s="1"/>
  <c r="AE1585" i="26" a="1"/>
  <c r="AE1585" i="26" s="1"/>
  <c r="AF1585" i="26"/>
  <c r="AG1585" i="26" a="1"/>
  <c r="AG1585" i="26" s="1"/>
  <c r="Q1586" i="26"/>
  <c r="T1586" i="26"/>
  <c r="V1586" i="26" a="1"/>
  <c r="V1586" i="26" s="1"/>
  <c r="AE1586" i="26" a="1"/>
  <c r="AE1586" i="26" s="1"/>
  <c r="AF1586" i="26"/>
  <c r="AG1586" i="26" a="1"/>
  <c r="AG1586" i="26" s="1"/>
  <c r="B1587" i="26"/>
  <c r="O1587" i="26"/>
  <c r="Q1587" i="26"/>
  <c r="T1587" i="26"/>
  <c r="V1587" i="26" a="1"/>
  <c r="V1587" i="26" s="1"/>
  <c r="Y1587" i="26" a="1"/>
  <c r="Y1587" i="26" s="1"/>
  <c r="U1587" i="26" s="1"/>
  <c r="L1587" i="26"/>
  <c r="AC1587" i="26" a="1"/>
  <c r="AC1587" i="26" s="1"/>
  <c r="S1587" i="26" s="1"/>
  <c r="AE1587" i="26" a="1"/>
  <c r="AE1587" i="26" s="1"/>
  <c r="AF1587" i="26"/>
  <c r="AG1587" i="26" a="1"/>
  <c r="AG1587" i="26" s="1"/>
  <c r="B1588" i="26"/>
  <c r="Q1588" i="26"/>
  <c r="T1588" i="26"/>
  <c r="V1588" i="26" a="1"/>
  <c r="V1588" i="26" s="1"/>
  <c r="AE1588" i="26" a="1"/>
  <c r="AE1588" i="26" s="1"/>
  <c r="AF1588" i="26"/>
  <c r="AG1588" i="26" a="1"/>
  <c r="AG1588" i="26" s="1"/>
  <c r="B1589" i="26"/>
  <c r="L1589" i="26"/>
  <c r="Q1589" i="26"/>
  <c r="T1589" i="26"/>
  <c r="V1589" i="26" a="1"/>
  <c r="V1589" i="26" s="1"/>
  <c r="Y1589" i="26" a="1"/>
  <c r="Y1589" i="26" s="1"/>
  <c r="U1589" i="26" s="1"/>
  <c r="O1589" i="26"/>
  <c r="AA1589" i="26" a="1"/>
  <c r="AA1589" i="26" s="1"/>
  <c r="P1589" i="26" s="1"/>
  <c r="AB1589" i="26"/>
  <c r="R1589" i="26" s="1"/>
  <c r="AC1589" i="26" a="1"/>
  <c r="AC1589" i="26" s="1"/>
  <c r="S1589" i="26" s="1"/>
  <c r="AE1589" i="26" a="1"/>
  <c r="AE1589" i="26" s="1"/>
  <c r="AF1589" i="26"/>
  <c r="AG1589" i="26" a="1"/>
  <c r="AG1589" i="26" s="1"/>
  <c r="B1590" i="26"/>
  <c r="Q1590" i="26"/>
  <c r="T1590" i="26"/>
  <c r="V1590" i="26" a="1"/>
  <c r="V1590" i="26" s="1"/>
  <c r="AE1590" i="26" a="1"/>
  <c r="AE1590" i="26" s="1"/>
  <c r="AF1590" i="26"/>
  <c r="AG1590" i="26" a="1"/>
  <c r="AG1590" i="26" s="1"/>
  <c r="B1591" i="26"/>
  <c r="L1591" i="26"/>
  <c r="Q1591" i="26"/>
  <c r="T1591" i="26"/>
  <c r="V1591" i="26" a="1"/>
  <c r="V1591" i="26" s="1"/>
  <c r="Y1591" i="26" a="1"/>
  <c r="Y1591" i="26" s="1"/>
  <c r="U1591" i="26" s="1"/>
  <c r="O1591" i="26"/>
  <c r="AA1591" i="26" a="1"/>
  <c r="AA1591" i="26" s="1"/>
  <c r="P1591" i="26" s="1"/>
  <c r="AB1591" i="26"/>
  <c r="R1591" i="26" s="1"/>
  <c r="AC1591" i="26" a="1"/>
  <c r="AC1591" i="26" s="1"/>
  <c r="S1591" i="26" s="1"/>
  <c r="AE1591" i="26" a="1"/>
  <c r="AE1591" i="26" s="1"/>
  <c r="AF1591" i="26"/>
  <c r="AG1591" i="26" a="1"/>
  <c r="AG1591" i="26" s="1"/>
  <c r="B1592" i="26"/>
  <c r="Q1592" i="26"/>
  <c r="T1592" i="26"/>
  <c r="V1592" i="26" a="1"/>
  <c r="V1592" i="26" s="1"/>
  <c r="AE1592" i="26" a="1"/>
  <c r="AE1592" i="26" s="1"/>
  <c r="AF1592" i="26"/>
  <c r="AG1592" i="26" a="1"/>
  <c r="AG1592" i="26" s="1"/>
  <c r="B1593" i="26"/>
  <c r="L1593" i="26"/>
  <c r="Q1593" i="26"/>
  <c r="T1593" i="26"/>
  <c r="V1593" i="26" a="1"/>
  <c r="V1593" i="26" s="1"/>
  <c r="Y1593" i="26" a="1"/>
  <c r="Y1593" i="26" s="1"/>
  <c r="U1593" i="26" s="1"/>
  <c r="O1593" i="26"/>
  <c r="AA1593" i="26" a="1"/>
  <c r="AA1593" i="26" s="1"/>
  <c r="P1593" i="26" s="1"/>
  <c r="AB1593" i="26"/>
  <c r="R1593" i="26" s="1"/>
  <c r="AC1593" i="26" a="1"/>
  <c r="AC1593" i="26" s="1"/>
  <c r="S1593" i="26" s="1"/>
  <c r="AE1593" i="26" a="1"/>
  <c r="AE1593" i="26" s="1"/>
  <c r="AF1593" i="26"/>
  <c r="AG1593" i="26" a="1"/>
  <c r="AG1593" i="26" s="1"/>
  <c r="B1594" i="26"/>
  <c r="Q1594" i="26"/>
  <c r="T1594" i="26"/>
  <c r="V1594" i="26" a="1"/>
  <c r="V1594" i="26" s="1"/>
  <c r="AE1594" i="26" a="1"/>
  <c r="AE1594" i="26" s="1"/>
  <c r="AF1594" i="26"/>
  <c r="AG1594" i="26" a="1"/>
  <c r="AG1594" i="26" s="1"/>
  <c r="B1595" i="26"/>
  <c r="L1595" i="26"/>
  <c r="Q1595" i="26"/>
  <c r="T1595" i="26"/>
  <c r="V1595" i="26" a="1"/>
  <c r="V1595" i="26" s="1"/>
  <c r="Y1595" i="26" a="1"/>
  <c r="Y1595" i="26" s="1"/>
  <c r="U1595" i="26" s="1"/>
  <c r="O1595" i="26"/>
  <c r="AA1595" i="26" a="1"/>
  <c r="AA1595" i="26" s="1"/>
  <c r="P1595" i="26" s="1"/>
  <c r="AB1595" i="26"/>
  <c r="R1595" i="26" s="1"/>
  <c r="AC1595" i="26" a="1"/>
  <c r="AC1595" i="26" s="1"/>
  <c r="S1595" i="26" s="1"/>
  <c r="AE1595" i="26" a="1"/>
  <c r="AE1595" i="26" s="1"/>
  <c r="AF1595" i="26"/>
  <c r="AG1595" i="26" a="1"/>
  <c r="AG1595" i="26" s="1"/>
  <c r="B1596" i="26"/>
  <c r="Q1596" i="26"/>
  <c r="T1596" i="26"/>
  <c r="V1596" i="26" a="1"/>
  <c r="V1596" i="26" s="1"/>
  <c r="AE1596" i="26" a="1"/>
  <c r="AE1596" i="26" s="1"/>
  <c r="AF1596" i="26"/>
  <c r="AG1596" i="26" a="1"/>
  <c r="AG1596" i="26" s="1"/>
  <c r="B1597" i="26"/>
  <c r="L1597" i="26"/>
  <c r="Q1597" i="26"/>
  <c r="T1597" i="26"/>
  <c r="V1597" i="26" a="1"/>
  <c r="V1597" i="26" s="1"/>
  <c r="Y1597" i="26" a="1"/>
  <c r="Y1597" i="26" s="1"/>
  <c r="U1597" i="26" s="1"/>
  <c r="O1597" i="26"/>
  <c r="AA1597" i="26" a="1"/>
  <c r="AA1597" i="26" s="1"/>
  <c r="P1597" i="26" s="1"/>
  <c r="AB1597" i="26"/>
  <c r="R1597" i="26" s="1"/>
  <c r="AC1597" i="26" a="1"/>
  <c r="AC1597" i="26" s="1"/>
  <c r="S1597" i="26" s="1"/>
  <c r="AE1597" i="26" a="1"/>
  <c r="AE1597" i="26" s="1"/>
  <c r="AF1597" i="26"/>
  <c r="AG1597" i="26" a="1"/>
  <c r="AG1597" i="26" s="1"/>
  <c r="B1598" i="26"/>
  <c r="Q1598" i="26"/>
  <c r="T1598" i="26"/>
  <c r="V1598" i="26" a="1"/>
  <c r="V1598" i="26" s="1"/>
  <c r="AE1598" i="26" a="1"/>
  <c r="AE1598" i="26" s="1"/>
  <c r="AF1598" i="26"/>
  <c r="AG1598" i="26" a="1"/>
  <c r="AG1598" i="26" s="1"/>
  <c r="B1599" i="26"/>
  <c r="L1599" i="26"/>
  <c r="Q1599" i="26"/>
  <c r="T1599" i="26"/>
  <c r="V1599" i="26" a="1"/>
  <c r="V1599" i="26" s="1"/>
  <c r="Y1599" i="26" a="1"/>
  <c r="Y1599" i="26" s="1"/>
  <c r="U1599" i="26" s="1"/>
  <c r="O1599" i="26"/>
  <c r="AA1599" i="26" a="1"/>
  <c r="AA1599" i="26" s="1"/>
  <c r="P1599" i="26" s="1"/>
  <c r="AB1599" i="26"/>
  <c r="R1599" i="26" s="1"/>
  <c r="AC1599" i="26" a="1"/>
  <c r="AC1599" i="26" s="1"/>
  <c r="S1599" i="26" s="1"/>
  <c r="AE1599" i="26" a="1"/>
  <c r="AE1599" i="26" s="1"/>
  <c r="AF1599" i="26"/>
  <c r="AG1599" i="26" a="1"/>
  <c r="AG1599" i="26" s="1"/>
  <c r="B1600" i="26"/>
  <c r="Q1600" i="26"/>
  <c r="T1600" i="26"/>
  <c r="V1600" i="26" a="1"/>
  <c r="V1600" i="26" s="1"/>
  <c r="AE1600" i="26" a="1"/>
  <c r="AE1600" i="26" s="1"/>
  <c r="AF1600" i="26"/>
  <c r="AG1600" i="26" a="1"/>
  <c r="AG1600" i="26" s="1"/>
  <c r="B1601" i="26"/>
  <c r="L1601" i="26"/>
  <c r="Q1601" i="26"/>
  <c r="T1601" i="26"/>
  <c r="V1601" i="26" a="1"/>
  <c r="V1601" i="26" s="1"/>
  <c r="Y1601" i="26" a="1"/>
  <c r="Y1601" i="26" s="1"/>
  <c r="U1601" i="26" s="1"/>
  <c r="O1601" i="26"/>
  <c r="AA1601" i="26" a="1"/>
  <c r="AA1601" i="26" s="1"/>
  <c r="P1601" i="26" s="1"/>
  <c r="AB1601" i="26"/>
  <c r="R1601" i="26" s="1"/>
  <c r="AC1601" i="26" a="1"/>
  <c r="AC1601" i="26" s="1"/>
  <c r="S1601" i="26" s="1"/>
  <c r="AE1601" i="26" a="1"/>
  <c r="AE1601" i="26" s="1"/>
  <c r="AF1601" i="26"/>
  <c r="AG1601" i="26" a="1"/>
  <c r="AG1601" i="26" s="1"/>
  <c r="B1602" i="26"/>
  <c r="Q1602" i="26"/>
  <c r="T1602" i="26"/>
  <c r="V1602" i="26" a="1"/>
  <c r="V1602" i="26" s="1"/>
  <c r="AE1602" i="26" a="1"/>
  <c r="AE1602" i="26" s="1"/>
  <c r="AF1602" i="26"/>
  <c r="AG1602" i="26" a="1"/>
  <c r="AG1602" i="26" s="1"/>
  <c r="B1603" i="26"/>
  <c r="L1603" i="26"/>
  <c r="Q1603" i="26"/>
  <c r="T1603" i="26"/>
  <c r="V1603" i="26" a="1"/>
  <c r="V1603" i="26" s="1"/>
  <c r="Y1603" i="26" a="1"/>
  <c r="Y1603" i="26" s="1"/>
  <c r="U1603" i="26" s="1"/>
  <c r="O1603" i="26"/>
  <c r="AA1603" i="26" a="1"/>
  <c r="AA1603" i="26" s="1"/>
  <c r="P1603" i="26" s="1"/>
  <c r="AB1603" i="26"/>
  <c r="R1603" i="26" s="1"/>
  <c r="AC1603" i="26" a="1"/>
  <c r="AC1603" i="26" s="1"/>
  <c r="S1603" i="26" s="1"/>
  <c r="AE1603" i="26" a="1"/>
  <c r="AE1603" i="26" s="1"/>
  <c r="AF1603" i="26"/>
  <c r="AG1603" i="26" a="1"/>
  <c r="AG1603" i="26" s="1"/>
  <c r="B1604" i="26"/>
  <c r="Q1604" i="26"/>
  <c r="T1604" i="26"/>
  <c r="V1604" i="26" a="1"/>
  <c r="V1604" i="26" s="1"/>
  <c r="AE1604" i="26" a="1"/>
  <c r="AE1604" i="26" s="1"/>
  <c r="AF1604" i="26"/>
  <c r="AG1604" i="26" a="1"/>
  <c r="AG1604" i="26" s="1"/>
  <c r="B1605" i="26"/>
  <c r="L1605" i="26"/>
  <c r="Q1605" i="26"/>
  <c r="T1605" i="26"/>
  <c r="V1605" i="26" a="1"/>
  <c r="V1605" i="26" s="1"/>
  <c r="Y1605" i="26" a="1"/>
  <c r="Y1605" i="26" s="1"/>
  <c r="U1605" i="26" s="1"/>
  <c r="O1605" i="26"/>
  <c r="AA1605" i="26" a="1"/>
  <c r="AA1605" i="26" s="1"/>
  <c r="P1605" i="26" s="1"/>
  <c r="AB1605" i="26"/>
  <c r="R1605" i="26" s="1"/>
  <c r="AC1605" i="26" a="1"/>
  <c r="AC1605" i="26" s="1"/>
  <c r="S1605" i="26" s="1"/>
  <c r="AE1605" i="26" a="1"/>
  <c r="AE1605" i="26" s="1"/>
  <c r="AF1605" i="26"/>
  <c r="AG1605" i="26" a="1"/>
  <c r="AG1605" i="26" s="1"/>
  <c r="B1606" i="26"/>
  <c r="Q1606" i="26"/>
  <c r="T1606" i="26"/>
  <c r="V1606" i="26" a="1"/>
  <c r="V1606" i="26" s="1"/>
  <c r="AE1606" i="26" a="1"/>
  <c r="AE1606" i="26" s="1"/>
  <c r="AF1606" i="26"/>
  <c r="AG1606" i="26" a="1"/>
  <c r="AG1606" i="26" s="1"/>
  <c r="B1607" i="26"/>
  <c r="L1607" i="26"/>
  <c r="Q1607" i="26"/>
  <c r="T1607" i="26"/>
  <c r="V1607" i="26" a="1"/>
  <c r="V1607" i="26" s="1"/>
  <c r="Y1607" i="26" a="1"/>
  <c r="Y1607" i="26" s="1"/>
  <c r="U1607" i="26" s="1"/>
  <c r="O1607" i="26"/>
  <c r="AA1607" i="26" a="1"/>
  <c r="AA1607" i="26" s="1"/>
  <c r="P1607" i="26" s="1"/>
  <c r="AB1607" i="26"/>
  <c r="R1607" i="26" s="1"/>
  <c r="AC1607" i="26" a="1"/>
  <c r="AC1607" i="26" s="1"/>
  <c r="S1607" i="26" s="1"/>
  <c r="AE1607" i="26" a="1"/>
  <c r="AE1607" i="26" s="1"/>
  <c r="AF1607" i="26"/>
  <c r="AG1607" i="26" a="1"/>
  <c r="AG1607" i="26" s="1"/>
  <c r="B1608" i="26"/>
  <c r="Q1608" i="26"/>
  <c r="T1608" i="26"/>
  <c r="V1608" i="26" a="1"/>
  <c r="V1608" i="26" s="1"/>
  <c r="AE1608" i="26" a="1"/>
  <c r="AE1608" i="26" s="1"/>
  <c r="AF1608" i="26"/>
  <c r="AG1608" i="26" a="1"/>
  <c r="AG1608" i="26" s="1"/>
  <c r="B1609" i="26"/>
  <c r="L1609" i="26"/>
  <c r="Q1609" i="26"/>
  <c r="T1609" i="26"/>
  <c r="V1609" i="26" a="1"/>
  <c r="V1609" i="26" s="1"/>
  <c r="Y1609" i="26" a="1"/>
  <c r="Y1609" i="26" s="1"/>
  <c r="U1609" i="26" s="1"/>
  <c r="O1609" i="26"/>
  <c r="AA1609" i="26" a="1"/>
  <c r="AA1609" i="26" s="1"/>
  <c r="P1609" i="26" s="1"/>
  <c r="AB1609" i="26"/>
  <c r="R1609" i="26" s="1"/>
  <c r="AC1609" i="26" a="1"/>
  <c r="AC1609" i="26" s="1"/>
  <c r="S1609" i="26" s="1"/>
  <c r="AE1609" i="26" a="1"/>
  <c r="AE1609" i="26" s="1"/>
  <c r="AF1609" i="26"/>
  <c r="AG1609" i="26" a="1"/>
  <c r="AG1609" i="26" s="1"/>
  <c r="B1610" i="26"/>
  <c r="Q1610" i="26"/>
  <c r="T1610" i="26"/>
  <c r="V1610" i="26" a="1"/>
  <c r="V1610" i="26" s="1"/>
  <c r="AE1610" i="26" a="1"/>
  <c r="AE1610" i="26" s="1"/>
  <c r="AF1610" i="26"/>
  <c r="AG1610" i="26" a="1"/>
  <c r="AG1610" i="26" s="1"/>
  <c r="B1611" i="26"/>
  <c r="L1611" i="26"/>
  <c r="Q1611" i="26"/>
  <c r="T1611" i="26"/>
  <c r="V1611" i="26" a="1"/>
  <c r="V1611" i="26" s="1"/>
  <c r="Y1611" i="26" a="1"/>
  <c r="Y1611" i="26" s="1"/>
  <c r="U1611" i="26" s="1"/>
  <c r="O1611" i="26"/>
  <c r="AA1611" i="26" a="1"/>
  <c r="AA1611" i="26" s="1"/>
  <c r="P1611" i="26" s="1"/>
  <c r="AB1611" i="26"/>
  <c r="R1611" i="26" s="1"/>
  <c r="AC1611" i="26" a="1"/>
  <c r="AC1611" i="26" s="1"/>
  <c r="S1611" i="26" s="1"/>
  <c r="AE1611" i="26" a="1"/>
  <c r="AE1611" i="26" s="1"/>
  <c r="AF1611" i="26"/>
  <c r="AG1611" i="26" a="1"/>
  <c r="AG1611" i="26" s="1"/>
  <c r="B1612" i="26"/>
  <c r="Q1612" i="26"/>
  <c r="T1612" i="26"/>
  <c r="V1612" i="26" a="1"/>
  <c r="V1612" i="26" s="1"/>
  <c r="AE1612" i="26" a="1"/>
  <c r="AE1612" i="26" s="1"/>
  <c r="AF1612" i="26"/>
  <c r="AG1612" i="26" a="1"/>
  <c r="AG1612" i="26" s="1"/>
  <c r="B1613" i="26"/>
  <c r="L1613" i="26"/>
  <c r="Q1613" i="26"/>
  <c r="T1613" i="26"/>
  <c r="V1613" i="26" a="1"/>
  <c r="V1613" i="26" s="1"/>
  <c r="Y1613" i="26" a="1"/>
  <c r="Y1613" i="26" s="1"/>
  <c r="U1613" i="26" s="1"/>
  <c r="O1613" i="26"/>
  <c r="AA1613" i="26" a="1"/>
  <c r="AA1613" i="26" s="1"/>
  <c r="P1613" i="26" s="1"/>
  <c r="AB1613" i="26"/>
  <c r="R1613" i="26" s="1"/>
  <c r="AC1613" i="26" a="1"/>
  <c r="AC1613" i="26" s="1"/>
  <c r="S1613" i="26" s="1"/>
  <c r="AE1613" i="26" a="1"/>
  <c r="AE1613" i="26" s="1"/>
  <c r="AF1613" i="26"/>
  <c r="AG1613" i="26" a="1"/>
  <c r="AG1613" i="26" s="1"/>
  <c r="B1614" i="26"/>
  <c r="Q1614" i="26"/>
  <c r="T1614" i="26"/>
  <c r="V1614" i="26" a="1"/>
  <c r="V1614" i="26" s="1"/>
  <c r="AE1614" i="26" a="1"/>
  <c r="AE1614" i="26"/>
  <c r="AF1614" i="26"/>
  <c r="AG1614" i="26" a="1"/>
  <c r="AG1614" i="26" s="1"/>
  <c r="B1615" i="26"/>
  <c r="L1615" i="26"/>
  <c r="Q1615" i="26"/>
  <c r="T1615" i="26"/>
  <c r="V1615" i="26" a="1"/>
  <c r="V1615" i="26" s="1"/>
  <c r="Y1615" i="26" a="1"/>
  <c r="Y1615" i="26" s="1"/>
  <c r="U1615" i="26" s="1"/>
  <c r="O1615" i="26"/>
  <c r="AA1615" i="26" a="1"/>
  <c r="AA1615" i="26" s="1"/>
  <c r="P1615" i="26" s="1"/>
  <c r="AB1615" i="26"/>
  <c r="R1615" i="26" s="1"/>
  <c r="AC1615" i="26" a="1"/>
  <c r="AC1615" i="26" s="1"/>
  <c r="S1615" i="26" s="1"/>
  <c r="AE1615" i="26" a="1"/>
  <c r="AE1615" i="26" s="1"/>
  <c r="AF1615" i="26"/>
  <c r="AG1615" i="26" a="1"/>
  <c r="AG1615" i="26" s="1"/>
  <c r="B1616" i="26"/>
  <c r="Q1616" i="26"/>
  <c r="T1616" i="26"/>
  <c r="V1616" i="26" a="1"/>
  <c r="V1616" i="26" s="1"/>
  <c r="AE1616" i="26" a="1"/>
  <c r="AE1616" i="26" s="1"/>
  <c r="AF1616" i="26"/>
  <c r="AG1616" i="26" a="1"/>
  <c r="AG1616" i="26" s="1"/>
  <c r="B1617" i="26"/>
  <c r="L1617" i="26"/>
  <c r="Q1617" i="26"/>
  <c r="T1617" i="26"/>
  <c r="V1617" i="26" a="1"/>
  <c r="V1617" i="26" s="1"/>
  <c r="Y1617" i="26" a="1"/>
  <c r="Y1617" i="26" s="1"/>
  <c r="U1617" i="26" s="1"/>
  <c r="O1617" i="26"/>
  <c r="AA1617" i="26" a="1"/>
  <c r="AA1617" i="26" s="1"/>
  <c r="P1617" i="26" s="1"/>
  <c r="AB1617" i="26"/>
  <c r="R1617" i="26" s="1"/>
  <c r="AC1617" i="26" a="1"/>
  <c r="AC1617" i="26" s="1"/>
  <c r="S1617" i="26" s="1"/>
  <c r="AE1617" i="26" a="1"/>
  <c r="AE1617" i="26" s="1"/>
  <c r="AF1617" i="26"/>
  <c r="AG1617" i="26" a="1"/>
  <c r="AG1617" i="26" s="1"/>
  <c r="B1618" i="26"/>
  <c r="Q1618" i="26"/>
  <c r="T1618" i="26"/>
  <c r="V1618" i="26" a="1"/>
  <c r="V1618" i="26"/>
  <c r="AE1618" i="26" a="1"/>
  <c r="AE1618" i="26"/>
  <c r="AF1618" i="26"/>
  <c r="AG1618" i="26" a="1"/>
  <c r="AG1618" i="26" s="1"/>
  <c r="B1619" i="26"/>
  <c r="L1619" i="26"/>
  <c r="Q1619" i="26"/>
  <c r="T1619" i="26"/>
  <c r="V1619" i="26" a="1"/>
  <c r="V1619" i="26" s="1"/>
  <c r="Y1619" i="26" a="1"/>
  <c r="Y1619" i="26" s="1"/>
  <c r="U1619" i="26" s="1"/>
  <c r="O1619" i="26"/>
  <c r="AA1619" i="26" a="1"/>
  <c r="AA1619" i="26" s="1"/>
  <c r="P1619" i="26" s="1"/>
  <c r="AB1619" i="26"/>
  <c r="R1619" i="26" s="1"/>
  <c r="AC1619" i="26" a="1"/>
  <c r="AC1619" i="26" s="1"/>
  <c r="S1619" i="26" s="1"/>
  <c r="AE1619" i="26" a="1"/>
  <c r="AE1619" i="26" s="1"/>
  <c r="AF1619" i="26"/>
  <c r="AG1619" i="26" a="1"/>
  <c r="AG1619" i="26" s="1"/>
  <c r="B1620" i="26"/>
  <c r="Q1620" i="26"/>
  <c r="T1620" i="26"/>
  <c r="V1620" i="26" a="1"/>
  <c r="V1620" i="26" s="1"/>
  <c r="AE1620" i="26" a="1"/>
  <c r="AE1620" i="26" s="1"/>
  <c r="AF1620" i="26"/>
  <c r="AG1620" i="26" a="1"/>
  <c r="AG1620" i="26" s="1"/>
  <c r="B1621" i="26"/>
  <c r="L1621" i="26"/>
  <c r="Q1621" i="26"/>
  <c r="T1621" i="26"/>
  <c r="V1621" i="26" a="1"/>
  <c r="V1621" i="26" s="1"/>
  <c r="Y1621" i="26" a="1"/>
  <c r="Y1621" i="26" s="1"/>
  <c r="U1621" i="26" s="1"/>
  <c r="O1621" i="26"/>
  <c r="AA1621" i="26" a="1"/>
  <c r="AA1621" i="26" s="1"/>
  <c r="P1621" i="26" s="1"/>
  <c r="AB1621" i="26"/>
  <c r="R1621" i="26" s="1"/>
  <c r="AC1621" i="26" a="1"/>
  <c r="AC1621" i="26" s="1"/>
  <c r="S1621" i="26" s="1"/>
  <c r="AE1621" i="26" a="1"/>
  <c r="AE1621" i="26" s="1"/>
  <c r="AF1621" i="26"/>
  <c r="AG1621" i="26" a="1"/>
  <c r="AG1621" i="26" s="1"/>
  <c r="L1632" i="26" l="1"/>
  <c r="Y1632" i="26" a="1"/>
  <c r="Y1632" i="26" s="1"/>
  <c r="U1632" i="26" s="1"/>
  <c r="AB1634" i="26"/>
  <c r="R1634" i="26" s="1"/>
  <c r="AA1638" i="26" a="1"/>
  <c r="AA1638" i="26" s="1"/>
  <c r="P1638" i="26" s="1"/>
  <c r="L1640" i="26"/>
  <c r="Y1640" i="26" a="1"/>
  <c r="Y1640" i="26" s="1"/>
  <c r="U1640" i="26" s="1"/>
  <c r="AB1642" i="26"/>
  <c r="R1642" i="26" s="1"/>
  <c r="AA1646" i="26" a="1"/>
  <c r="AA1646" i="26" s="1"/>
  <c r="P1646" i="26" s="1"/>
  <c r="L1648" i="26"/>
  <c r="Y1648" i="26" a="1"/>
  <c r="Y1648" i="26" s="1"/>
  <c r="U1648" i="26" s="1"/>
  <c r="AB1650" i="26"/>
  <c r="R1650" i="26" s="1"/>
  <c r="AA1654" i="26" a="1"/>
  <c r="AA1654" i="26" s="1"/>
  <c r="P1654" i="26" s="1"/>
  <c r="L1656" i="26"/>
  <c r="Y1656" i="26" a="1"/>
  <c r="Y1656" i="26" s="1"/>
  <c r="U1656" i="26" s="1"/>
  <c r="AB1658" i="26"/>
  <c r="R1658" i="26" s="1"/>
  <c r="AA1662" i="26" a="1"/>
  <c r="AA1662" i="26" s="1"/>
  <c r="P1662" i="26" s="1"/>
  <c r="L1664" i="26"/>
  <c r="Y1664" i="26" a="1"/>
  <c r="Y1664" i="26" s="1"/>
  <c r="U1664" i="26" s="1"/>
  <c r="AB1666" i="26"/>
  <c r="R1666" i="26" s="1"/>
  <c r="AA1670" i="26" a="1"/>
  <c r="AA1670" i="26" s="1"/>
  <c r="P1670" i="26" s="1"/>
  <c r="L1672" i="26"/>
  <c r="Y1672" i="26" a="1"/>
  <c r="Y1672" i="26" s="1"/>
  <c r="U1672" i="26" s="1"/>
  <c r="AB1674" i="26"/>
  <c r="R1674" i="26" s="1"/>
  <c r="L1678" i="26"/>
  <c r="AA1678" i="26" a="1"/>
  <c r="AA1678" i="26" s="1"/>
  <c r="P1678" i="26" s="1"/>
  <c r="AB1684" i="26"/>
  <c r="R1684" i="26" s="1"/>
  <c r="Y1684" i="26" a="1"/>
  <c r="Y1684" i="26" s="1"/>
  <c r="U1684" i="26" s="1"/>
  <c r="L1684" i="26"/>
  <c r="AA1684" i="26" a="1"/>
  <c r="AA1684" i="26" s="1"/>
  <c r="P1684" i="26" s="1"/>
  <c r="O1692" i="26"/>
  <c r="O1634" i="26"/>
  <c r="AC1634" i="26" a="1"/>
  <c r="AC1634" i="26" s="1"/>
  <c r="S1634" i="26" s="1"/>
  <c r="AC1642" i="26" a="1"/>
  <c r="AC1642" i="26" s="1"/>
  <c r="S1642" i="26" s="1"/>
  <c r="AC1650" i="26" a="1"/>
  <c r="AC1650" i="26" s="1"/>
  <c r="S1650" i="26" s="1"/>
  <c r="AC1658" i="26" a="1"/>
  <c r="AC1658" i="26" s="1"/>
  <c r="S1658" i="26" s="1"/>
  <c r="AC1666" i="26" a="1"/>
  <c r="AC1666" i="26" s="1"/>
  <c r="S1666" i="26" s="1"/>
  <c r="AC1674" i="26" a="1"/>
  <c r="AC1674" i="26" s="1"/>
  <c r="S1674" i="26" s="1"/>
  <c r="AA1634" i="26" a="1"/>
  <c r="AA1634" i="26" s="1"/>
  <c r="P1634" i="26" s="1"/>
  <c r="AB1638" i="26"/>
  <c r="R1638" i="26" s="1"/>
  <c r="AA1642" i="26" a="1"/>
  <c r="AA1642" i="26" s="1"/>
  <c r="P1642" i="26" s="1"/>
  <c r="AB1646" i="26"/>
  <c r="R1646" i="26" s="1"/>
  <c r="AA1650" i="26" a="1"/>
  <c r="AA1650" i="26" s="1"/>
  <c r="P1650" i="26" s="1"/>
  <c r="AB1654" i="26"/>
  <c r="R1654" i="26" s="1"/>
  <c r="AA1658" i="26" a="1"/>
  <c r="AA1658" i="26" s="1"/>
  <c r="P1658" i="26" s="1"/>
  <c r="AB1662" i="26"/>
  <c r="R1662" i="26" s="1"/>
  <c r="AA1666" i="26" a="1"/>
  <c r="AA1666" i="26" s="1"/>
  <c r="P1666" i="26" s="1"/>
  <c r="AB1670" i="26"/>
  <c r="R1670" i="26" s="1"/>
  <c r="AA1674" i="26" a="1"/>
  <c r="AA1674" i="26" s="1"/>
  <c r="P1674" i="26" s="1"/>
  <c r="Y1678" i="26" a="1"/>
  <c r="Y1678" i="26" s="1"/>
  <c r="U1678" i="26" s="1"/>
  <c r="AC1678" i="26" a="1"/>
  <c r="AC1678" i="26" s="1"/>
  <c r="S1678" i="26" s="1"/>
  <c r="L1634" i="26"/>
  <c r="L1642" i="26"/>
  <c r="L1650" i="26"/>
  <c r="L1658" i="26"/>
  <c r="L1666" i="26"/>
  <c r="L1674" i="26"/>
  <c r="AB1692" i="26"/>
  <c r="R1692" i="26" s="1"/>
  <c r="Y1692" i="26" a="1"/>
  <c r="Y1692" i="26" s="1"/>
  <c r="U1692" i="26" s="1"/>
  <c r="L1692" i="26"/>
  <c r="AA1692" i="26" a="1"/>
  <c r="AA1692" i="26" s="1"/>
  <c r="P1692" i="26" s="1"/>
  <c r="AC1700" i="26" a="1"/>
  <c r="AC1700" i="26" s="1"/>
  <c r="S1700" i="26" s="1"/>
  <c r="AC1708" i="26" a="1"/>
  <c r="AC1708" i="26" s="1"/>
  <c r="S1708" i="26" s="1"/>
  <c r="AC1716" i="26" a="1"/>
  <c r="AC1716" i="26" s="1"/>
  <c r="S1716" i="26" s="1"/>
  <c r="AC1724" i="26" a="1"/>
  <c r="AC1724" i="26" s="1"/>
  <c r="S1724" i="26" s="1"/>
  <c r="AC1732" i="26" a="1"/>
  <c r="AC1732" i="26" s="1"/>
  <c r="S1732" i="26" s="1"/>
  <c r="AC1740" i="26" a="1"/>
  <c r="AC1740" i="26" s="1"/>
  <c r="S1740" i="26" s="1"/>
  <c r="AC1748" i="26" a="1"/>
  <c r="AC1748" i="26" s="1"/>
  <c r="S1748" i="26" s="1"/>
  <c r="AC1756" i="26" a="1"/>
  <c r="AC1756" i="26" s="1"/>
  <c r="S1756" i="26" s="1"/>
  <c r="AC1764" i="26" a="1"/>
  <c r="AC1764" i="26" s="1"/>
  <c r="S1764" i="26" s="1"/>
  <c r="AB1786" i="26"/>
  <c r="R1786" i="26" s="1"/>
  <c r="Y1786" i="26" a="1"/>
  <c r="Y1786" i="26" s="1"/>
  <c r="U1786" i="26" s="1"/>
  <c r="L1786" i="26"/>
  <c r="AA1786" i="26" a="1"/>
  <c r="AA1786" i="26" s="1"/>
  <c r="P1786" i="26" s="1"/>
  <c r="AB1802" i="26"/>
  <c r="R1802" i="26" s="1"/>
  <c r="Y1802" i="26" a="1"/>
  <c r="Y1802" i="26" s="1"/>
  <c r="U1802" i="26" s="1"/>
  <c r="L1802" i="26"/>
  <c r="AA1802" i="26" a="1"/>
  <c r="AA1802" i="26" s="1"/>
  <c r="P1802" i="26" s="1"/>
  <c r="AC1682" i="26" a="1"/>
  <c r="AC1682" i="26" s="1"/>
  <c r="S1682" i="26" s="1"/>
  <c r="L1686" i="26"/>
  <c r="Y1686" i="26" a="1"/>
  <c r="Y1686" i="26" s="1"/>
  <c r="U1686" i="26" s="1"/>
  <c r="AB1688" i="26"/>
  <c r="R1688" i="26" s="1"/>
  <c r="AC1690" i="26" a="1"/>
  <c r="AC1690" i="26" s="1"/>
  <c r="S1690" i="26" s="1"/>
  <c r="L1694" i="26"/>
  <c r="Y1694" i="26" a="1"/>
  <c r="Y1694" i="26" s="1"/>
  <c r="U1694" i="26" s="1"/>
  <c r="AB1696" i="26"/>
  <c r="R1696" i="26" s="1"/>
  <c r="AC1698" i="26" a="1"/>
  <c r="AC1698" i="26" s="1"/>
  <c r="S1698" i="26" s="1"/>
  <c r="AA1700" i="26" a="1"/>
  <c r="AA1700" i="26" s="1"/>
  <c r="P1700" i="26" s="1"/>
  <c r="L1702" i="26"/>
  <c r="Y1702" i="26" a="1"/>
  <c r="Y1702" i="26" s="1"/>
  <c r="U1702" i="26" s="1"/>
  <c r="AB1704" i="26"/>
  <c r="R1704" i="26" s="1"/>
  <c r="AA1708" i="26" a="1"/>
  <c r="AA1708" i="26" s="1"/>
  <c r="P1708" i="26" s="1"/>
  <c r="L1710" i="26"/>
  <c r="Y1710" i="26" a="1"/>
  <c r="Y1710" i="26" s="1"/>
  <c r="U1710" i="26" s="1"/>
  <c r="AB1712" i="26"/>
  <c r="R1712" i="26" s="1"/>
  <c r="AA1716" i="26" a="1"/>
  <c r="AA1716" i="26" s="1"/>
  <c r="P1716" i="26" s="1"/>
  <c r="L1718" i="26"/>
  <c r="Y1718" i="26" a="1"/>
  <c r="Y1718" i="26" s="1"/>
  <c r="U1718" i="26" s="1"/>
  <c r="AB1720" i="26"/>
  <c r="R1720" i="26" s="1"/>
  <c r="AA1724" i="26" a="1"/>
  <c r="AA1724" i="26" s="1"/>
  <c r="P1724" i="26" s="1"/>
  <c r="L1726" i="26"/>
  <c r="Y1726" i="26" a="1"/>
  <c r="Y1726" i="26" s="1"/>
  <c r="U1726" i="26" s="1"/>
  <c r="AB1728" i="26"/>
  <c r="R1728" i="26" s="1"/>
  <c r="AA1732" i="26" a="1"/>
  <c r="AA1732" i="26" s="1"/>
  <c r="P1732" i="26" s="1"/>
  <c r="L1734" i="26"/>
  <c r="Y1734" i="26" a="1"/>
  <c r="Y1734" i="26" s="1"/>
  <c r="U1734" i="26" s="1"/>
  <c r="AB1736" i="26"/>
  <c r="R1736" i="26" s="1"/>
  <c r="AA1740" i="26" a="1"/>
  <c r="AA1740" i="26" s="1"/>
  <c r="P1740" i="26" s="1"/>
  <c r="L1742" i="26"/>
  <c r="Y1742" i="26" a="1"/>
  <c r="Y1742" i="26" s="1"/>
  <c r="U1742" i="26" s="1"/>
  <c r="AB1744" i="26"/>
  <c r="R1744" i="26" s="1"/>
  <c r="AA1748" i="26" a="1"/>
  <c r="AA1748" i="26" s="1"/>
  <c r="P1748" i="26" s="1"/>
  <c r="L1750" i="26"/>
  <c r="Y1750" i="26" a="1"/>
  <c r="Y1750" i="26" s="1"/>
  <c r="U1750" i="26" s="1"/>
  <c r="AB1752" i="26"/>
  <c r="R1752" i="26" s="1"/>
  <c r="AA1756" i="26" a="1"/>
  <c r="AA1756" i="26" s="1"/>
  <c r="P1756" i="26" s="1"/>
  <c r="L1758" i="26"/>
  <c r="Y1758" i="26" a="1"/>
  <c r="Y1758" i="26" s="1"/>
  <c r="U1758" i="26" s="1"/>
  <c r="AB1760" i="26"/>
  <c r="R1760" i="26" s="1"/>
  <c r="AA1764" i="26" a="1"/>
  <c r="AA1764" i="26" s="1"/>
  <c r="P1764" i="26" s="1"/>
  <c r="L1766" i="26"/>
  <c r="Y1766" i="26" a="1"/>
  <c r="Y1766" i="26" s="1"/>
  <c r="U1766" i="26" s="1"/>
  <c r="AB1768" i="26"/>
  <c r="R1768" i="26" s="1"/>
  <c r="Y1772" i="26" a="1"/>
  <c r="Y1772" i="26" s="1"/>
  <c r="U1772" i="26" s="1"/>
  <c r="AC1772" i="26" a="1"/>
  <c r="AC1772" i="26" s="1"/>
  <c r="S1772" i="26" s="1"/>
  <c r="Y1778" i="26" a="1"/>
  <c r="Y1778" i="26" s="1"/>
  <c r="U1778" i="26" s="1"/>
  <c r="L1778" i="26"/>
  <c r="AA1778" i="26" a="1"/>
  <c r="AA1778" i="26" s="1"/>
  <c r="P1778" i="26" s="1"/>
  <c r="O1786" i="26"/>
  <c r="AC1786" i="26" a="1"/>
  <c r="AC1786" i="26" s="1"/>
  <c r="S1786" i="26" s="1"/>
  <c r="O1802" i="26"/>
  <c r="AC1802" i="26" a="1"/>
  <c r="AC1802" i="26" s="1"/>
  <c r="S1802" i="26" s="1"/>
  <c r="AB1686" i="26"/>
  <c r="R1686" i="26" s="1"/>
  <c r="AB1694" i="26"/>
  <c r="R1694" i="26" s="1"/>
  <c r="L1700" i="26"/>
  <c r="Y1700" i="26" a="1"/>
  <c r="Y1700" i="26" s="1"/>
  <c r="U1700" i="26" s="1"/>
  <c r="AB1702" i="26"/>
  <c r="R1702" i="26" s="1"/>
  <c r="L1708" i="26"/>
  <c r="Y1708" i="26" a="1"/>
  <c r="Y1708" i="26" s="1"/>
  <c r="U1708" i="26" s="1"/>
  <c r="AB1710" i="26"/>
  <c r="R1710" i="26" s="1"/>
  <c r="L1716" i="26"/>
  <c r="Y1716" i="26" a="1"/>
  <c r="Y1716" i="26" s="1"/>
  <c r="U1716" i="26" s="1"/>
  <c r="AB1718" i="26"/>
  <c r="R1718" i="26" s="1"/>
  <c r="L1724" i="26"/>
  <c r="Y1724" i="26" a="1"/>
  <c r="Y1724" i="26" s="1"/>
  <c r="U1724" i="26" s="1"/>
  <c r="AB1726" i="26"/>
  <c r="R1726" i="26" s="1"/>
  <c r="L1732" i="26"/>
  <c r="Y1732" i="26" a="1"/>
  <c r="Y1732" i="26" s="1"/>
  <c r="U1732" i="26" s="1"/>
  <c r="AB1734" i="26"/>
  <c r="R1734" i="26" s="1"/>
  <c r="L1740" i="26"/>
  <c r="Y1740" i="26" a="1"/>
  <c r="Y1740" i="26" s="1"/>
  <c r="U1740" i="26" s="1"/>
  <c r="AB1742" i="26"/>
  <c r="R1742" i="26" s="1"/>
  <c r="L1748" i="26"/>
  <c r="Y1748" i="26" a="1"/>
  <c r="Y1748" i="26" s="1"/>
  <c r="U1748" i="26" s="1"/>
  <c r="AB1750" i="26"/>
  <c r="R1750" i="26" s="1"/>
  <c r="L1756" i="26"/>
  <c r="Y1756" i="26" a="1"/>
  <c r="Y1756" i="26" s="1"/>
  <c r="U1756" i="26" s="1"/>
  <c r="AB1758" i="26"/>
  <c r="R1758" i="26" s="1"/>
  <c r="L1764" i="26"/>
  <c r="Y1764" i="26" a="1"/>
  <c r="Y1764" i="26" s="1"/>
  <c r="U1764" i="26" s="1"/>
  <c r="AB1766" i="26"/>
  <c r="R1766" i="26" s="1"/>
  <c r="AB1794" i="26"/>
  <c r="R1794" i="26" s="1"/>
  <c r="Y1794" i="26" a="1"/>
  <c r="Y1794" i="26" s="1"/>
  <c r="U1794" i="26" s="1"/>
  <c r="L1794" i="26"/>
  <c r="AA1794" i="26" a="1"/>
  <c r="AA1794" i="26" s="1"/>
  <c r="P1794" i="26" s="1"/>
  <c r="AB1810" i="26"/>
  <c r="R1810" i="26" s="1"/>
  <c r="Y1810" i="26" a="1"/>
  <c r="Y1810" i="26" s="1"/>
  <c r="U1810" i="26" s="1"/>
  <c r="L1810" i="26"/>
  <c r="AA1810" i="26" a="1"/>
  <c r="AA1810" i="26" s="1"/>
  <c r="P1810" i="26" s="1"/>
  <c r="AB1818" i="26"/>
  <c r="R1818" i="26" s="1"/>
  <c r="Y1818" i="26" a="1"/>
  <c r="Y1818" i="26" s="1"/>
  <c r="U1818" i="26" s="1"/>
  <c r="L1818" i="26"/>
  <c r="AA1818" i="26" a="1"/>
  <c r="AA1818" i="26" s="1"/>
  <c r="P1818" i="26" s="1"/>
  <c r="AC1826" i="26" a="1"/>
  <c r="AC1826" i="26" s="1"/>
  <c r="S1826" i="26" s="1"/>
  <c r="AC1834" i="26" a="1"/>
  <c r="AC1834" i="26" s="1"/>
  <c r="S1834" i="26" s="1"/>
  <c r="AC1842" i="26" a="1"/>
  <c r="AC1842" i="26" s="1"/>
  <c r="S1842" i="26" s="1"/>
  <c r="AC1850" i="26" a="1"/>
  <c r="AC1850" i="26" s="1"/>
  <c r="S1850" i="26" s="1"/>
  <c r="AC1858" i="26" a="1"/>
  <c r="AC1858" i="26" s="1"/>
  <c r="S1858" i="26" s="1"/>
  <c r="AC1866" i="26" a="1"/>
  <c r="AC1866" i="26" s="1"/>
  <c r="S1866" i="26" s="1"/>
  <c r="AC1776" i="26" a="1"/>
  <c r="AC1776" i="26" s="1"/>
  <c r="S1776" i="26" s="1"/>
  <c r="L1780" i="26"/>
  <c r="Y1780" i="26" a="1"/>
  <c r="Y1780" i="26" s="1"/>
  <c r="U1780" i="26" s="1"/>
  <c r="AC1784" i="26" a="1"/>
  <c r="AC1784" i="26" s="1"/>
  <c r="S1784" i="26" s="1"/>
  <c r="L1788" i="26"/>
  <c r="Y1788" i="26" a="1"/>
  <c r="Y1788" i="26" s="1"/>
  <c r="U1788" i="26" s="1"/>
  <c r="AC1792" i="26" a="1"/>
  <c r="AC1792" i="26" s="1"/>
  <c r="S1792" i="26" s="1"/>
  <c r="L1796" i="26"/>
  <c r="Y1796" i="26" a="1"/>
  <c r="Y1796" i="26" s="1"/>
  <c r="U1796" i="26" s="1"/>
  <c r="AC1800" i="26" a="1"/>
  <c r="AC1800" i="26" s="1"/>
  <c r="S1800" i="26" s="1"/>
  <c r="L1804" i="26"/>
  <c r="Y1804" i="26" a="1"/>
  <c r="Y1804" i="26" s="1"/>
  <c r="U1804" i="26" s="1"/>
  <c r="AC1808" i="26" a="1"/>
  <c r="AC1808" i="26" s="1"/>
  <c r="S1808" i="26" s="1"/>
  <c r="AC1816" i="26" a="1"/>
  <c r="AC1816" i="26" s="1"/>
  <c r="S1816" i="26" s="1"/>
  <c r="AC1824" i="26" a="1"/>
  <c r="AC1824" i="26" s="1"/>
  <c r="S1824" i="26" s="1"/>
  <c r="AA1826" i="26" a="1"/>
  <c r="AA1826" i="26" s="1"/>
  <c r="P1826" i="26" s="1"/>
  <c r="AC1832" i="26" a="1"/>
  <c r="AC1832" i="26" s="1"/>
  <c r="S1832" i="26" s="1"/>
  <c r="AA1834" i="26" a="1"/>
  <c r="AA1834" i="26" s="1"/>
  <c r="P1834" i="26" s="1"/>
  <c r="AC1840" i="26" a="1"/>
  <c r="AC1840" i="26" s="1"/>
  <c r="S1840" i="26" s="1"/>
  <c r="AA1842" i="26" a="1"/>
  <c r="AA1842" i="26" s="1"/>
  <c r="P1842" i="26" s="1"/>
  <c r="AC1848" i="26" a="1"/>
  <c r="AC1848" i="26" s="1"/>
  <c r="S1848" i="26" s="1"/>
  <c r="AA1850" i="26" a="1"/>
  <c r="AA1850" i="26" s="1"/>
  <c r="P1850" i="26" s="1"/>
  <c r="AC1856" i="26" a="1"/>
  <c r="AC1856" i="26" s="1"/>
  <c r="S1856" i="26" s="1"/>
  <c r="AA1858" i="26" a="1"/>
  <c r="AA1858" i="26" s="1"/>
  <c r="P1858" i="26" s="1"/>
  <c r="AC1864" i="26" a="1"/>
  <c r="AC1864" i="26" s="1"/>
  <c r="S1864" i="26" s="1"/>
  <c r="AA1866" i="26" a="1"/>
  <c r="AA1866" i="26" s="1"/>
  <c r="P1866" i="26" s="1"/>
  <c r="AB1780" i="26"/>
  <c r="R1780" i="26" s="1"/>
  <c r="AB1788" i="26"/>
  <c r="R1788" i="26" s="1"/>
  <c r="AB1796" i="26"/>
  <c r="R1796" i="26" s="1"/>
  <c r="AB1804" i="26"/>
  <c r="R1804" i="26" s="1"/>
  <c r="AA1808" i="26" a="1"/>
  <c r="AA1808" i="26" s="1"/>
  <c r="P1808" i="26" s="1"/>
  <c r="AB1812" i="26"/>
  <c r="R1812" i="26" s="1"/>
  <c r="AA1816" i="26" a="1"/>
  <c r="AA1816" i="26" s="1"/>
  <c r="P1816" i="26" s="1"/>
  <c r="AB1820" i="26"/>
  <c r="R1820" i="26" s="1"/>
  <c r="AA1824" i="26" a="1"/>
  <c r="AA1824" i="26" s="1"/>
  <c r="P1824" i="26" s="1"/>
  <c r="L1826" i="26"/>
  <c r="Y1826" i="26" a="1"/>
  <c r="Y1826" i="26" s="1"/>
  <c r="U1826" i="26" s="1"/>
  <c r="AB1828" i="26"/>
  <c r="R1828" i="26" s="1"/>
  <c r="AA1832" i="26" a="1"/>
  <c r="AA1832" i="26" s="1"/>
  <c r="P1832" i="26" s="1"/>
  <c r="L1834" i="26"/>
  <c r="Y1834" i="26" a="1"/>
  <c r="Y1834" i="26" s="1"/>
  <c r="U1834" i="26" s="1"/>
  <c r="AB1836" i="26"/>
  <c r="R1836" i="26" s="1"/>
  <c r="AA1840" i="26" a="1"/>
  <c r="AA1840" i="26" s="1"/>
  <c r="P1840" i="26" s="1"/>
  <c r="L1842" i="26"/>
  <c r="Y1842" i="26" a="1"/>
  <c r="Y1842" i="26" s="1"/>
  <c r="U1842" i="26" s="1"/>
  <c r="AB1844" i="26"/>
  <c r="R1844" i="26" s="1"/>
  <c r="AA1848" i="26" a="1"/>
  <c r="AA1848" i="26" s="1"/>
  <c r="P1848" i="26" s="1"/>
  <c r="L1850" i="26"/>
  <c r="Y1850" i="26" a="1"/>
  <c r="Y1850" i="26" s="1"/>
  <c r="U1850" i="26" s="1"/>
  <c r="AB1852" i="26"/>
  <c r="R1852" i="26" s="1"/>
  <c r="AA1856" i="26" a="1"/>
  <c r="AA1856" i="26" s="1"/>
  <c r="P1856" i="26" s="1"/>
  <c r="L1858" i="26"/>
  <c r="Y1858" i="26" a="1"/>
  <c r="Y1858" i="26" s="1"/>
  <c r="U1858" i="26" s="1"/>
  <c r="AB1860" i="26"/>
  <c r="R1860" i="26" s="1"/>
  <c r="AA1864" i="26" a="1"/>
  <c r="AA1864" i="26" s="1"/>
  <c r="P1864" i="26" s="1"/>
  <c r="L1866" i="26"/>
  <c r="Y1866" i="26" a="1"/>
  <c r="Y1866" i="26" s="1"/>
  <c r="U1866" i="26" s="1"/>
  <c r="AB1868" i="26"/>
  <c r="R1868" i="26" s="1"/>
  <c r="L1808" i="26"/>
  <c r="L1816" i="26"/>
  <c r="L1824" i="26"/>
  <c r="L1832" i="26"/>
  <c r="L1840" i="26"/>
  <c r="L1848" i="26"/>
  <c r="L1856" i="26"/>
  <c r="L1864" i="26"/>
  <c r="L1874" i="26"/>
  <c r="AA1874" i="26" a="1"/>
  <c r="AA1874" i="26" s="1"/>
  <c r="P1874" i="26" s="1"/>
  <c r="AC1882" i="26" a="1"/>
  <c r="AC1882" i="26" s="1"/>
  <c r="S1882" i="26" s="1"/>
  <c r="AC1890" i="26" a="1"/>
  <c r="AC1890" i="26" s="1"/>
  <c r="S1890" i="26" s="1"/>
  <c r="AC1898" i="26" a="1"/>
  <c r="AC1898" i="26" s="1"/>
  <c r="S1898" i="26" s="1"/>
  <c r="AC1906" i="26" a="1"/>
  <c r="AC1906" i="26" s="1"/>
  <c r="S1906" i="26" s="1"/>
  <c r="AC1914" i="26" a="1"/>
  <c r="AC1914" i="26" s="1"/>
  <c r="S1914" i="26" s="1"/>
  <c r="AB1922" i="26"/>
  <c r="R1922" i="26" s="1"/>
  <c r="Y1922" i="26" a="1"/>
  <c r="Y1922" i="26" s="1"/>
  <c r="U1922" i="26" s="1"/>
  <c r="AB1878" i="26"/>
  <c r="R1878" i="26" s="1"/>
  <c r="AC1880" i="26" a="1"/>
  <c r="AC1880" i="26" s="1"/>
  <c r="S1880" i="26" s="1"/>
  <c r="AA1882" i="26" a="1"/>
  <c r="AA1882" i="26" s="1"/>
  <c r="P1882" i="26" s="1"/>
  <c r="AB1886" i="26"/>
  <c r="R1886" i="26" s="1"/>
  <c r="AC1888" i="26" a="1"/>
  <c r="AC1888" i="26" s="1"/>
  <c r="S1888" i="26" s="1"/>
  <c r="AA1890" i="26" a="1"/>
  <c r="AA1890" i="26" s="1"/>
  <c r="P1890" i="26" s="1"/>
  <c r="AB1894" i="26"/>
  <c r="R1894" i="26" s="1"/>
  <c r="AC1896" i="26" a="1"/>
  <c r="AC1896" i="26" s="1"/>
  <c r="S1896" i="26" s="1"/>
  <c r="AA1898" i="26" a="1"/>
  <c r="AA1898" i="26" s="1"/>
  <c r="P1898" i="26" s="1"/>
  <c r="AB1902" i="26"/>
  <c r="R1902" i="26" s="1"/>
  <c r="AC1904" i="26" a="1"/>
  <c r="AC1904" i="26" s="1"/>
  <c r="S1904" i="26" s="1"/>
  <c r="AA1906" i="26" a="1"/>
  <c r="AA1906" i="26" s="1"/>
  <c r="P1906" i="26" s="1"/>
  <c r="AB1910" i="26"/>
  <c r="R1910" i="26" s="1"/>
  <c r="AC1912" i="26" a="1"/>
  <c r="AC1912" i="26" s="1"/>
  <c r="S1912" i="26" s="1"/>
  <c r="AA1914" i="26" a="1"/>
  <c r="AA1914" i="26" s="1"/>
  <c r="P1914" i="26" s="1"/>
  <c r="AB1918" i="26"/>
  <c r="R1918" i="26" s="1"/>
  <c r="AC1878" i="26" a="1"/>
  <c r="AC1878" i="26" s="1"/>
  <c r="S1878" i="26" s="1"/>
  <c r="L1882" i="26"/>
  <c r="Y1882" i="26" a="1"/>
  <c r="Y1882" i="26" s="1"/>
  <c r="U1882" i="26" s="1"/>
  <c r="AC1886" i="26" a="1"/>
  <c r="AC1886" i="26" s="1"/>
  <c r="S1886" i="26" s="1"/>
  <c r="L1890" i="26"/>
  <c r="Y1890" i="26" a="1"/>
  <c r="Y1890" i="26" s="1"/>
  <c r="U1890" i="26" s="1"/>
  <c r="AC1894" i="26" a="1"/>
  <c r="AC1894" i="26" s="1"/>
  <c r="S1894" i="26" s="1"/>
  <c r="L1898" i="26"/>
  <c r="Y1898" i="26" a="1"/>
  <c r="Y1898" i="26" s="1"/>
  <c r="U1898" i="26" s="1"/>
  <c r="AC1902" i="26" a="1"/>
  <c r="AC1902" i="26" s="1"/>
  <c r="S1902" i="26" s="1"/>
  <c r="L1906" i="26"/>
  <c r="Y1906" i="26" a="1"/>
  <c r="Y1906" i="26" s="1"/>
  <c r="U1906" i="26" s="1"/>
  <c r="AC1910" i="26" a="1"/>
  <c r="AC1910" i="26" s="1"/>
  <c r="S1910" i="26" s="1"/>
  <c r="AA1912" i="26" a="1"/>
  <c r="AA1912" i="26" s="1"/>
  <c r="P1912" i="26" s="1"/>
  <c r="L1914" i="26"/>
  <c r="Y1914" i="26" a="1"/>
  <c r="Y1914" i="26" s="1"/>
  <c r="U1914" i="26" s="1"/>
  <c r="AC1918" i="26" a="1"/>
  <c r="AC1918" i="26" s="1"/>
  <c r="S1918" i="26" s="1"/>
  <c r="Y1920" i="26" a="1"/>
  <c r="Y1920" i="26" s="1"/>
  <c r="U1920" i="26" s="1"/>
  <c r="L1920" i="26"/>
  <c r="L1922" i="26"/>
  <c r="AC1922" i="26" a="1"/>
  <c r="AC1922" i="26" s="1"/>
  <c r="S1922" i="26" s="1"/>
  <c r="L1880" i="26"/>
  <c r="L1888" i="26"/>
  <c r="L1896" i="26"/>
  <c r="L1904" i="26"/>
  <c r="L1912" i="26"/>
  <c r="AA1920" i="26" a="1"/>
  <c r="AA1920" i="26" s="1"/>
  <c r="P1920" i="26" s="1"/>
  <c r="O1922" i="26"/>
  <c r="AC1926" i="26" a="1"/>
  <c r="AC1926" i="26" s="1"/>
  <c r="S1926" i="26" s="1"/>
  <c r="AA1928" i="26" a="1"/>
  <c r="AA1928" i="26" s="1"/>
  <c r="P1928" i="26" s="1"/>
  <c r="L1930" i="26"/>
  <c r="Y1930" i="26" a="1"/>
  <c r="Y1930" i="26" s="1"/>
  <c r="U1930" i="26" s="1"/>
  <c r="AC1934" i="26" a="1"/>
  <c r="AC1934" i="26" s="1"/>
  <c r="S1934" i="26" s="1"/>
  <c r="AA1936" i="26" a="1"/>
  <c r="AA1936" i="26" s="1"/>
  <c r="P1936" i="26" s="1"/>
  <c r="L1938" i="26"/>
  <c r="Y1938" i="26" a="1"/>
  <c r="Y1938" i="26" s="1"/>
  <c r="U1938" i="26" s="1"/>
  <c r="AC1942" i="26" a="1"/>
  <c r="AC1942" i="26" s="1"/>
  <c r="S1942" i="26" s="1"/>
  <c r="AA1944" i="26" a="1"/>
  <c r="AA1944" i="26" s="1"/>
  <c r="P1944" i="26" s="1"/>
  <c r="L1946" i="26"/>
  <c r="Y1946" i="26" a="1"/>
  <c r="Y1946" i="26" s="1"/>
  <c r="U1946" i="26" s="1"/>
  <c r="AB1948" i="26"/>
  <c r="R1948" i="26" s="1"/>
  <c r="AC1950" i="26" a="1"/>
  <c r="AC1950" i="26" s="1"/>
  <c r="S1950" i="26" s="1"/>
  <c r="AA1952" i="26" a="1"/>
  <c r="AA1952" i="26" s="1"/>
  <c r="P1952" i="26" s="1"/>
  <c r="L1954" i="26"/>
  <c r="Y1954" i="26" a="1"/>
  <c r="Y1954" i="26" s="1"/>
  <c r="U1954" i="26" s="1"/>
  <c r="AB1956" i="26"/>
  <c r="R1956" i="26" s="1"/>
  <c r="AC1958" i="26" a="1"/>
  <c r="AC1958" i="26" s="1"/>
  <c r="S1958" i="26" s="1"/>
  <c r="AA1960" i="26" a="1"/>
  <c r="AA1960" i="26" s="1"/>
  <c r="P1960" i="26" s="1"/>
  <c r="L1962" i="26"/>
  <c r="Y1962" i="26" a="1"/>
  <c r="Y1962" i="26" s="1"/>
  <c r="U1962" i="26" s="1"/>
  <c r="AB1964" i="26"/>
  <c r="R1964" i="26" s="1"/>
  <c r="AA1968" i="26" a="1"/>
  <c r="AA1968" i="26" s="1"/>
  <c r="P1968" i="26" s="1"/>
  <c r="L1970" i="26"/>
  <c r="Y1970" i="26" a="1"/>
  <c r="Y1970" i="26" s="1"/>
  <c r="U1970" i="26" s="1"/>
  <c r="AB1974" i="26"/>
  <c r="R1974" i="26" s="1"/>
  <c r="AA1974" i="26" a="1"/>
  <c r="AA1974" i="26" s="1"/>
  <c r="P1974" i="26" s="1"/>
  <c r="AA1926" i="26" a="1"/>
  <c r="AA1926" i="26" s="1"/>
  <c r="P1926" i="26" s="1"/>
  <c r="L1928" i="26"/>
  <c r="Y1928" i="26" a="1"/>
  <c r="Y1928" i="26" s="1"/>
  <c r="U1928" i="26" s="1"/>
  <c r="AB1930" i="26"/>
  <c r="R1930" i="26" s="1"/>
  <c r="L1936" i="26"/>
  <c r="Y1936" i="26" a="1"/>
  <c r="Y1936" i="26" s="1"/>
  <c r="U1936" i="26" s="1"/>
  <c r="AB1938" i="26"/>
  <c r="R1938" i="26" s="1"/>
  <c r="L1944" i="26"/>
  <c r="Y1944" i="26" a="1"/>
  <c r="Y1944" i="26" s="1"/>
  <c r="U1944" i="26" s="1"/>
  <c r="AB1946" i="26"/>
  <c r="R1946" i="26" s="1"/>
  <c r="AA1950" i="26" a="1"/>
  <c r="AA1950" i="26" s="1"/>
  <c r="P1950" i="26" s="1"/>
  <c r="L1952" i="26"/>
  <c r="Y1952" i="26" a="1"/>
  <c r="Y1952" i="26" s="1"/>
  <c r="U1952" i="26" s="1"/>
  <c r="AB1954" i="26"/>
  <c r="R1954" i="26" s="1"/>
  <c r="AA1958" i="26" a="1"/>
  <c r="AA1958" i="26" s="1"/>
  <c r="P1958" i="26" s="1"/>
  <c r="L1960" i="26"/>
  <c r="Y1960" i="26" a="1"/>
  <c r="Y1960" i="26" s="1"/>
  <c r="U1960" i="26" s="1"/>
  <c r="AB1962" i="26"/>
  <c r="R1962" i="26" s="1"/>
  <c r="L1968" i="26"/>
  <c r="Y1968" i="26" a="1"/>
  <c r="Y1968" i="26" s="1"/>
  <c r="U1968" i="26" s="1"/>
  <c r="AB1970" i="26"/>
  <c r="R1970" i="26" s="1"/>
  <c r="AB1982" i="26"/>
  <c r="R1982" i="26" s="1"/>
  <c r="Y1982" i="26" a="1"/>
  <c r="Y1982" i="26" s="1"/>
  <c r="U1982" i="26" s="1"/>
  <c r="L1982" i="26"/>
  <c r="AA1982" i="26" a="1"/>
  <c r="AA1982" i="26" s="1"/>
  <c r="P1982" i="26" s="1"/>
  <c r="AB1928" i="26"/>
  <c r="R1928" i="26" s="1"/>
  <c r="AB1936" i="26"/>
  <c r="R1936" i="26" s="1"/>
  <c r="AB1944" i="26"/>
  <c r="R1944" i="26" s="1"/>
  <c r="AB1952" i="26"/>
  <c r="R1952" i="26" s="1"/>
  <c r="AB1960" i="26"/>
  <c r="R1960" i="26" s="1"/>
  <c r="AB1968" i="26"/>
  <c r="R1968" i="26" s="1"/>
  <c r="O1982" i="26"/>
  <c r="AC1982" i="26" a="1"/>
  <c r="AC1982" i="26" s="1"/>
  <c r="S1982" i="26" s="1"/>
  <c r="AC1990" i="26" a="1"/>
  <c r="AC1990" i="26" s="1"/>
  <c r="S1990" i="26" s="1"/>
  <c r="AC1998" i="26" a="1"/>
  <c r="AC1998" i="26" s="1"/>
  <c r="S1998" i="26" s="1"/>
  <c r="AC2006" i="26" a="1"/>
  <c r="AC2006" i="26" s="1"/>
  <c r="S2006" i="26" s="1"/>
  <c r="AC2014" i="26" a="1"/>
  <c r="AC2014" i="26" s="1"/>
  <c r="S2014" i="26" s="1"/>
  <c r="L1976" i="26"/>
  <c r="Y1976" i="26" a="1"/>
  <c r="Y1976" i="26" s="1"/>
  <c r="U1976" i="26" s="1"/>
  <c r="AB1978" i="26"/>
  <c r="R1978" i="26" s="1"/>
  <c r="L1984" i="26"/>
  <c r="Y1984" i="26" a="1"/>
  <c r="Y1984" i="26" s="1"/>
  <c r="U1984" i="26" s="1"/>
  <c r="AB1986" i="26"/>
  <c r="R1986" i="26" s="1"/>
  <c r="AA1990" i="26" a="1"/>
  <c r="AA1990" i="26" s="1"/>
  <c r="P1990" i="26" s="1"/>
  <c r="L1992" i="26"/>
  <c r="Y1992" i="26" a="1"/>
  <c r="Y1992" i="26" s="1"/>
  <c r="U1992" i="26" s="1"/>
  <c r="AB1994" i="26"/>
  <c r="R1994" i="26" s="1"/>
  <c r="AA1998" i="26" a="1"/>
  <c r="AA1998" i="26" s="1"/>
  <c r="P1998" i="26" s="1"/>
  <c r="L2000" i="26"/>
  <c r="Y2000" i="26" a="1"/>
  <c r="Y2000" i="26" s="1"/>
  <c r="U2000" i="26" s="1"/>
  <c r="AB2002" i="26"/>
  <c r="R2002" i="26" s="1"/>
  <c r="AA2006" i="26" a="1"/>
  <c r="AA2006" i="26" s="1"/>
  <c r="P2006" i="26" s="1"/>
  <c r="L2008" i="26"/>
  <c r="Y2008" i="26" a="1"/>
  <c r="Y2008" i="26" s="1"/>
  <c r="U2008" i="26" s="1"/>
  <c r="AB2010" i="26"/>
  <c r="R2010" i="26" s="1"/>
  <c r="AA2014" i="26" a="1"/>
  <c r="AA2014" i="26" s="1"/>
  <c r="P2014" i="26" s="1"/>
  <c r="L2016" i="26"/>
  <c r="Y2016" i="26" a="1"/>
  <c r="Y2016" i="26" s="1"/>
  <c r="U2016" i="26" s="1"/>
  <c r="AB2018" i="26"/>
  <c r="R2018" i="26" s="1"/>
  <c r="AB2028" i="26"/>
  <c r="R2028" i="26" s="1"/>
  <c r="Y2028" i="26" a="1"/>
  <c r="Y2028" i="26" s="1"/>
  <c r="U2028" i="26" s="1"/>
  <c r="L2028" i="26"/>
  <c r="AA2028" i="26" a="1"/>
  <c r="AA2028" i="26" s="1"/>
  <c r="P2028" i="26" s="1"/>
  <c r="AB2044" i="26"/>
  <c r="R2044" i="26" s="1"/>
  <c r="Y2044" i="26" a="1"/>
  <c r="Y2044" i="26" s="1"/>
  <c r="U2044" i="26" s="1"/>
  <c r="L2044" i="26"/>
  <c r="AA2044" i="26" a="1"/>
  <c r="AA2044" i="26" s="1"/>
  <c r="P2044" i="26" s="1"/>
  <c r="AB1976" i="26"/>
  <c r="R1976" i="26" s="1"/>
  <c r="AC1978" i="26" a="1"/>
  <c r="AC1978" i="26" s="1"/>
  <c r="S1978" i="26" s="1"/>
  <c r="AC1986" i="26" a="1"/>
  <c r="AC1986" i="26" s="1"/>
  <c r="S1986" i="26" s="1"/>
  <c r="L1990" i="26"/>
  <c r="Y1990" i="26" a="1"/>
  <c r="Y1990" i="26" s="1"/>
  <c r="U1990" i="26" s="1"/>
  <c r="AB1992" i="26"/>
  <c r="R1992" i="26" s="1"/>
  <c r="AC1994" i="26" a="1"/>
  <c r="AC1994" i="26" s="1"/>
  <c r="S1994" i="26" s="1"/>
  <c r="L1998" i="26"/>
  <c r="Y1998" i="26" a="1"/>
  <c r="Y1998" i="26" s="1"/>
  <c r="U1998" i="26" s="1"/>
  <c r="AB2000" i="26"/>
  <c r="R2000" i="26" s="1"/>
  <c r="AC2002" i="26" a="1"/>
  <c r="AC2002" i="26" s="1"/>
  <c r="S2002" i="26" s="1"/>
  <c r="L2006" i="26"/>
  <c r="Y2006" i="26" a="1"/>
  <c r="Y2006" i="26" s="1"/>
  <c r="U2006" i="26" s="1"/>
  <c r="AB2008" i="26"/>
  <c r="R2008" i="26" s="1"/>
  <c r="AC2010" i="26" a="1"/>
  <c r="AC2010" i="26" s="1"/>
  <c r="S2010" i="26" s="1"/>
  <c r="L2014" i="26"/>
  <c r="Y2014" i="26" a="1"/>
  <c r="Y2014" i="26" s="1"/>
  <c r="U2014" i="26" s="1"/>
  <c r="AB2016" i="26"/>
  <c r="R2016" i="26" s="1"/>
  <c r="AC2018" i="26" a="1"/>
  <c r="AC2018" i="26" s="1"/>
  <c r="S2018" i="26" s="1"/>
  <c r="AB2020" i="26"/>
  <c r="R2020" i="26" s="1"/>
  <c r="Y2020" i="26" a="1"/>
  <c r="Y2020" i="26" s="1"/>
  <c r="U2020" i="26" s="1"/>
  <c r="L2020" i="26"/>
  <c r="AA2020" i="26" a="1"/>
  <c r="AA2020" i="26" s="1"/>
  <c r="P2020" i="26" s="1"/>
  <c r="AB2036" i="26"/>
  <c r="R2036" i="26" s="1"/>
  <c r="Y2036" i="26" a="1"/>
  <c r="Y2036" i="26" s="1"/>
  <c r="U2036" i="26" s="1"/>
  <c r="L2036" i="26"/>
  <c r="AA2036" i="26" a="1"/>
  <c r="AA2036" i="26" s="1"/>
  <c r="P2036" i="26" s="1"/>
  <c r="AB2052" i="26"/>
  <c r="R2052" i="26" s="1"/>
  <c r="Y2052" i="26" a="1"/>
  <c r="Y2052" i="26" s="1"/>
  <c r="U2052" i="26" s="1"/>
  <c r="L2052" i="26"/>
  <c r="AA2052" i="26" a="1"/>
  <c r="AA2052" i="26" s="1"/>
  <c r="P2052" i="26" s="1"/>
  <c r="AB2058" i="26"/>
  <c r="R2058" i="26" s="1"/>
  <c r="AC2060" i="26" a="1"/>
  <c r="AC2060" i="26" s="1"/>
  <c r="S2060" i="26" s="1"/>
  <c r="AB2066" i="26"/>
  <c r="R2066" i="26" s="1"/>
  <c r="AC2026" i="26" a="1"/>
  <c r="AC2026" i="26" s="1"/>
  <c r="S2026" i="26" s="1"/>
  <c r="AC2034" i="26" a="1"/>
  <c r="AC2034" i="26" s="1"/>
  <c r="S2034" i="26" s="1"/>
  <c r="AC2042" i="26" a="1"/>
  <c r="AC2042" i="26" s="1"/>
  <c r="S2042" i="26" s="1"/>
  <c r="AC2050" i="26" a="1"/>
  <c r="AC2050" i="26" s="1"/>
  <c r="S2050" i="26" s="1"/>
  <c r="AC2058" i="26" a="1"/>
  <c r="AC2058" i="26" s="1"/>
  <c r="S2058" i="26" s="1"/>
  <c r="AC2066" i="26" a="1"/>
  <c r="AC2066" i="26" s="1"/>
  <c r="S2066" i="26" s="1"/>
  <c r="Y2068" i="26" a="1"/>
  <c r="Y2068" i="26" s="1"/>
  <c r="U2068" i="26" s="1"/>
  <c r="L2068" i="26"/>
  <c r="Y2070" i="26" a="1"/>
  <c r="Y2070" i="26" s="1"/>
  <c r="U2070" i="26" s="1"/>
  <c r="L2070" i="26"/>
  <c r="AB2070" i="26"/>
  <c r="R2070" i="26" s="1"/>
  <c r="AB2022" i="26"/>
  <c r="R2022" i="26" s="1"/>
  <c r="AA2026" i="26" a="1"/>
  <c r="AA2026" i="26" s="1"/>
  <c r="P2026" i="26" s="1"/>
  <c r="AB2030" i="26"/>
  <c r="R2030" i="26" s="1"/>
  <c r="AA2034" i="26" a="1"/>
  <c r="AA2034" i="26" s="1"/>
  <c r="P2034" i="26" s="1"/>
  <c r="AB2038" i="26"/>
  <c r="R2038" i="26" s="1"/>
  <c r="AA2042" i="26" a="1"/>
  <c r="AA2042" i="26" s="1"/>
  <c r="P2042" i="26" s="1"/>
  <c r="AB2046" i="26"/>
  <c r="R2046" i="26" s="1"/>
  <c r="AA2050" i="26" a="1"/>
  <c r="AA2050" i="26" s="1"/>
  <c r="P2050" i="26" s="1"/>
  <c r="AB2054" i="26"/>
  <c r="R2054" i="26" s="1"/>
  <c r="AA2058" i="26" a="1"/>
  <c r="AA2058" i="26" s="1"/>
  <c r="P2058" i="26" s="1"/>
  <c r="L2060" i="26"/>
  <c r="Y2060" i="26" a="1"/>
  <c r="Y2060" i="26" s="1"/>
  <c r="U2060" i="26" s="1"/>
  <c r="AB2062" i="26"/>
  <c r="R2062" i="26" s="1"/>
  <c r="AA2066" i="26" a="1"/>
  <c r="AA2066" i="26" s="1"/>
  <c r="P2066" i="26" s="1"/>
  <c r="AA2068" i="26" a="1"/>
  <c r="AA2068" i="26" s="1"/>
  <c r="P2068" i="26" s="1"/>
  <c r="AA2070" i="26" a="1"/>
  <c r="AA2070" i="26" s="1"/>
  <c r="P2070" i="26" s="1"/>
  <c r="L2026" i="26"/>
  <c r="L2034" i="26"/>
  <c r="L2042" i="26"/>
  <c r="L2050" i="26"/>
  <c r="L2058" i="26"/>
  <c r="L2066" i="26"/>
  <c r="O2068" i="26"/>
  <c r="AB2068" i="26"/>
  <c r="R2068" i="26" s="1"/>
  <c r="AC2070" i="26" a="1"/>
  <c r="AC2070" i="26" s="1"/>
  <c r="S2070" i="26" s="1"/>
  <c r="AA2074" i="26" a="1"/>
  <c r="AA2074" i="26" s="1"/>
  <c r="P2074" i="26" s="1"/>
  <c r="L2076" i="26"/>
  <c r="Y2076" i="26" a="1"/>
  <c r="Y2076" i="26" s="1"/>
  <c r="U2076" i="26" s="1"/>
  <c r="AB2078" i="26"/>
  <c r="R2078" i="26" s="1"/>
  <c r="AA2082" i="26" a="1"/>
  <c r="AA2082" i="26" s="1"/>
  <c r="P2082" i="26" s="1"/>
  <c r="L2084" i="26"/>
  <c r="Y2084" i="26" a="1"/>
  <c r="Y2084" i="26" s="1"/>
  <c r="U2084" i="26" s="1"/>
  <c r="AB2086" i="26"/>
  <c r="R2086" i="26" s="1"/>
  <c r="AA2090" i="26" a="1"/>
  <c r="AA2090" i="26" s="1"/>
  <c r="P2090" i="26" s="1"/>
  <c r="L2092" i="26"/>
  <c r="Y2092" i="26" a="1"/>
  <c r="Y2092" i="26" s="1"/>
  <c r="U2092" i="26" s="1"/>
  <c r="AB2094" i="26"/>
  <c r="R2094" i="26" s="1"/>
  <c r="AB2100" i="26"/>
  <c r="R2100" i="26" s="1"/>
  <c r="Y2100" i="26" a="1"/>
  <c r="Y2100" i="26" s="1"/>
  <c r="U2100" i="26" s="1"/>
  <c r="L2100" i="26"/>
  <c r="AB2076" i="26"/>
  <c r="R2076" i="26" s="1"/>
  <c r="AC2078" i="26" a="1"/>
  <c r="AC2078" i="26" s="1"/>
  <c r="S2078" i="26" s="1"/>
  <c r="AB2084" i="26"/>
  <c r="R2084" i="26" s="1"/>
  <c r="AC2086" i="26" a="1"/>
  <c r="AC2086" i="26" s="1"/>
  <c r="S2086" i="26" s="1"/>
  <c r="AC2094" i="26" a="1"/>
  <c r="AC2094" i="26" s="1"/>
  <c r="S2094" i="26" s="1"/>
  <c r="Y2098" i="26" a="1"/>
  <c r="Y2098" i="26" s="1"/>
  <c r="U2098" i="26" s="1"/>
  <c r="L2098" i="26"/>
  <c r="AA2098" i="26" a="1"/>
  <c r="AA2098" i="26" s="1"/>
  <c r="P2098" i="26" s="1"/>
  <c r="AB2074" i="26"/>
  <c r="R2074" i="26" s="1"/>
  <c r="AC2076" i="26" a="1"/>
  <c r="AC2076" i="26" s="1"/>
  <c r="S2076" i="26" s="1"/>
  <c r="AA2078" i="26" a="1"/>
  <c r="AA2078" i="26" s="1"/>
  <c r="P2078" i="26" s="1"/>
  <c r="AB2082" i="26"/>
  <c r="R2082" i="26" s="1"/>
  <c r="AC2084" i="26" a="1"/>
  <c r="AC2084" i="26" s="1"/>
  <c r="S2084" i="26" s="1"/>
  <c r="AA2086" i="26" a="1"/>
  <c r="AA2086" i="26" s="1"/>
  <c r="P2086" i="26" s="1"/>
  <c r="AB2090" i="26"/>
  <c r="R2090" i="26" s="1"/>
  <c r="AA2094" i="26" a="1"/>
  <c r="AA2094" i="26" s="1"/>
  <c r="P2094" i="26" s="1"/>
  <c r="AB2098" i="26"/>
  <c r="R2098" i="26" s="1"/>
  <c r="L2078" i="26"/>
  <c r="L2086" i="26"/>
  <c r="L2094" i="26"/>
  <c r="O2098" i="26"/>
  <c r="AC2098" i="26" a="1"/>
  <c r="AC2098" i="26" s="1"/>
  <c r="S2098" i="26" s="1"/>
  <c r="AC2106" i="26" a="1"/>
  <c r="AC2106" i="26" s="1"/>
  <c r="S2106" i="26" s="1"/>
  <c r="AA2108" i="26" a="1"/>
  <c r="AA2108" i="26" s="1"/>
  <c r="P2108" i="26" s="1"/>
  <c r="AC2114" i="26" a="1"/>
  <c r="AC2114" i="26" s="1"/>
  <c r="S2114" i="26" s="1"/>
  <c r="AA2116" i="26" a="1"/>
  <c r="AA2116" i="26" s="1"/>
  <c r="P2116" i="26" s="1"/>
  <c r="AB2102" i="26"/>
  <c r="R2102" i="26" s="1"/>
  <c r="AC2104" i="26" a="1"/>
  <c r="AC2104" i="26" s="1"/>
  <c r="S2104" i="26" s="1"/>
  <c r="AA2106" i="26" a="1"/>
  <c r="AA2106" i="26" s="1"/>
  <c r="P2106" i="26" s="1"/>
  <c r="L2108" i="26"/>
  <c r="Y2108" i="26" a="1"/>
  <c r="Y2108" i="26" s="1"/>
  <c r="U2108" i="26" s="1"/>
  <c r="AB2110" i="26"/>
  <c r="R2110" i="26" s="1"/>
  <c r="AC2112" i="26" a="1"/>
  <c r="AC2112" i="26" s="1"/>
  <c r="S2112" i="26" s="1"/>
  <c r="AA2114" i="26" a="1"/>
  <c r="AA2114" i="26" s="1"/>
  <c r="P2114" i="26" s="1"/>
  <c r="L2116" i="26"/>
  <c r="Y2116" i="26" a="1"/>
  <c r="Y2116" i="26" s="1"/>
  <c r="U2116" i="26" s="1"/>
  <c r="AB2118" i="26"/>
  <c r="R2118" i="26" s="1"/>
  <c r="AC2120" i="26" a="1"/>
  <c r="AC2120" i="26" s="1"/>
  <c r="S2120" i="26" s="1"/>
  <c r="Y2122" i="26" a="1"/>
  <c r="Y2122" i="26" s="1"/>
  <c r="U2122" i="26" s="1"/>
  <c r="L2122" i="26"/>
  <c r="L2106" i="26"/>
  <c r="AB2108" i="26"/>
  <c r="R2108" i="26" s="1"/>
  <c r="L2114" i="26"/>
  <c r="AB2116" i="26"/>
  <c r="R2116" i="26" s="1"/>
  <c r="AA2122" i="26" a="1"/>
  <c r="AA2122" i="26" s="1"/>
  <c r="P2122" i="26" s="1"/>
  <c r="AB2124" i="26"/>
  <c r="R2124" i="26" s="1"/>
  <c r="Y2124" i="26" a="1"/>
  <c r="Y2124" i="26" s="1"/>
  <c r="U2124" i="26" s="1"/>
  <c r="L2124" i="26"/>
  <c r="AB2126" i="26"/>
  <c r="R2126" i="26" s="1"/>
  <c r="AC2128" i="26" a="1"/>
  <c r="AC2128" i="26" s="1"/>
  <c r="S2128" i="26" s="1"/>
  <c r="AA2130" i="26" a="1"/>
  <c r="AA2130" i="26" s="1"/>
  <c r="P2130" i="26" s="1"/>
  <c r="L2132" i="26"/>
  <c r="Y2132" i="26" a="1"/>
  <c r="Y2132" i="26" s="1"/>
  <c r="U2132" i="26" s="1"/>
  <c r="AB2134" i="26"/>
  <c r="R2134" i="26" s="1"/>
  <c r="AC2136" i="26" a="1"/>
  <c r="AC2136" i="26" s="1"/>
  <c r="S2136" i="26" s="1"/>
  <c r="AA2138" i="26" a="1"/>
  <c r="AA2138" i="26" s="1"/>
  <c r="P2138" i="26" s="1"/>
  <c r="L2140" i="26"/>
  <c r="Y2140" i="26" a="1"/>
  <c r="Y2140" i="26" s="1"/>
  <c r="U2140" i="26" s="1"/>
  <c r="AB2142" i="26"/>
  <c r="R2142" i="26" s="1"/>
  <c r="AC2144" i="26" a="1"/>
  <c r="AC2144" i="26" s="1"/>
  <c r="S2144" i="26" s="1"/>
  <c r="AC2148" i="26" a="1"/>
  <c r="AC2148" i="26" s="1"/>
  <c r="S2148" i="26" s="1"/>
  <c r="L2130" i="26"/>
  <c r="Y2130" i="26" a="1"/>
  <c r="Y2130" i="26" s="1"/>
  <c r="U2130" i="26" s="1"/>
  <c r="AB2132" i="26"/>
  <c r="R2132" i="26" s="1"/>
  <c r="L2138" i="26"/>
  <c r="Y2138" i="26" a="1"/>
  <c r="Y2138" i="26" s="1"/>
  <c r="U2138" i="26" s="1"/>
  <c r="AB2140" i="26"/>
  <c r="R2140" i="26" s="1"/>
  <c r="AB2150" i="26"/>
  <c r="R2150" i="26" s="1"/>
  <c r="Y2150" i="26" a="1"/>
  <c r="Y2150" i="26" s="1"/>
  <c r="U2150" i="26" s="1"/>
  <c r="L2150" i="26"/>
  <c r="AB2130" i="26"/>
  <c r="R2130" i="26" s="1"/>
  <c r="AC2132" i="26" a="1"/>
  <c r="AC2132" i="26" s="1"/>
  <c r="S2132" i="26" s="1"/>
  <c r="AB2138" i="26"/>
  <c r="R2138" i="26" s="1"/>
  <c r="AC2140" i="26" a="1"/>
  <c r="AC2140" i="26" s="1"/>
  <c r="S2140" i="26" s="1"/>
  <c r="Y2148" i="26" a="1"/>
  <c r="Y2148" i="26" s="1"/>
  <c r="U2148" i="26" s="1"/>
  <c r="L2148" i="26"/>
  <c r="AA2148" i="26" a="1"/>
  <c r="AA2148" i="26" s="1"/>
  <c r="P2148" i="26" s="1"/>
  <c r="AB2156" i="26"/>
  <c r="R2156" i="26" s="1"/>
  <c r="Y2156" i="26" a="1"/>
  <c r="Y2156" i="26" s="1"/>
  <c r="U2156" i="26" s="1"/>
  <c r="L2156" i="26"/>
  <c r="AA2156" i="26" a="1"/>
  <c r="AA2156" i="26" s="1"/>
  <c r="P2156" i="26" s="1"/>
  <c r="AB2164" i="26"/>
  <c r="R2164" i="26" s="1"/>
  <c r="Y2164" i="26" a="1"/>
  <c r="Y2164" i="26" s="1"/>
  <c r="U2164" i="26" s="1"/>
  <c r="L2164" i="26"/>
  <c r="AA2164" i="26" a="1"/>
  <c r="AA2164" i="26" s="1"/>
  <c r="P2164" i="26" s="1"/>
  <c r="AC2146" i="26" a="1"/>
  <c r="AC2146" i="26" s="1"/>
  <c r="S2146" i="26" s="1"/>
  <c r="AB2152" i="26"/>
  <c r="R2152" i="26" s="1"/>
  <c r="L2158" i="26"/>
  <c r="Y2158" i="26" a="1"/>
  <c r="Y2158" i="26" s="1"/>
  <c r="U2158" i="26" s="1"/>
  <c r="AB2160" i="26"/>
  <c r="R2160" i="26" s="1"/>
  <c r="L2166" i="26"/>
  <c r="Y2166" i="26" a="1"/>
  <c r="Y2166" i="26" s="1"/>
  <c r="U2166" i="26" s="1"/>
  <c r="AB2168" i="26"/>
  <c r="R2168" i="26" s="1"/>
  <c r="AB2158" i="26"/>
  <c r="R2158" i="26" s="1"/>
  <c r="AB2166" i="26"/>
  <c r="R2166" i="26" s="1"/>
  <c r="AC1443" i="26" a="1"/>
  <c r="AC1443" i="26" s="1"/>
  <c r="S1443" i="26" s="1"/>
  <c r="AB1587" i="26"/>
  <c r="R1587" i="26" s="1"/>
  <c r="AA1587" i="26" a="1"/>
  <c r="AA1587" i="26" s="1"/>
  <c r="P1587" i="26" s="1"/>
  <c r="AA1585" i="26" a="1"/>
  <c r="AA1585" i="26" s="1"/>
  <c r="P1585" i="26" s="1"/>
  <c r="AA1583" i="26" a="1"/>
  <c r="AA1583" i="26" s="1"/>
  <c r="P1583" i="26" s="1"/>
  <c r="AA1581" i="26" a="1"/>
  <c r="AA1581" i="26" s="1"/>
  <c r="P1581" i="26" s="1"/>
  <c r="AA1579" i="26" a="1"/>
  <c r="AA1579" i="26" s="1"/>
  <c r="P1579" i="26" s="1"/>
  <c r="AA1577" i="26" a="1"/>
  <c r="AA1577" i="26" s="1"/>
  <c r="P1577" i="26" s="1"/>
  <c r="AA1575" i="26" a="1"/>
  <c r="AA1575" i="26" s="1"/>
  <c r="P1575" i="26" s="1"/>
  <c r="AA1573" i="26" a="1"/>
  <c r="AA1573" i="26" s="1"/>
  <c r="P1573" i="26" s="1"/>
  <c r="AA1571" i="26" a="1"/>
  <c r="AA1571" i="26" s="1"/>
  <c r="P1571" i="26" s="1"/>
  <c r="AA1569" i="26" a="1"/>
  <c r="AA1569" i="26" s="1"/>
  <c r="P1569" i="26" s="1"/>
  <c r="AA1567" i="26" a="1"/>
  <c r="AA1567" i="26" s="1"/>
  <c r="P1567" i="26" s="1"/>
  <c r="AA1565" i="26" a="1"/>
  <c r="AA1565" i="26" s="1"/>
  <c r="P1565" i="26" s="1"/>
  <c r="AA1563" i="26" a="1"/>
  <c r="AA1563" i="26" s="1"/>
  <c r="P1563" i="26" s="1"/>
  <c r="AA1561" i="26" a="1"/>
  <c r="AA1561" i="26" s="1"/>
  <c r="P1561" i="26" s="1"/>
  <c r="AA1559" i="26" a="1"/>
  <c r="AA1559" i="26" s="1"/>
  <c r="P1559" i="26" s="1"/>
  <c r="AA1557" i="26" a="1"/>
  <c r="AA1557" i="26" s="1"/>
  <c r="P1557" i="26" s="1"/>
  <c r="AA1555" i="26" a="1"/>
  <c r="AA1555" i="26" s="1"/>
  <c r="P1555" i="26" s="1"/>
  <c r="AA1553" i="26" a="1"/>
  <c r="AA1553" i="26" s="1"/>
  <c r="P1553" i="26" s="1"/>
  <c r="AA1551" i="26" a="1"/>
  <c r="AA1551" i="26" s="1"/>
  <c r="P1551" i="26" s="1"/>
  <c r="AA1549" i="26" a="1"/>
  <c r="AA1549" i="26" s="1"/>
  <c r="P1549" i="26" s="1"/>
  <c r="L1547" i="26"/>
  <c r="Y1547" i="26" a="1"/>
  <c r="Y1547" i="26" s="1"/>
  <c r="U1547" i="26" s="1"/>
  <c r="L1545" i="26"/>
  <c r="Y1545" i="26" a="1"/>
  <c r="Y1545" i="26" s="1"/>
  <c r="U1545" i="26" s="1"/>
  <c r="AB1545" i="26"/>
  <c r="R1545" i="26" s="1"/>
  <c r="O1545" i="26"/>
  <c r="AA1543" i="26" a="1"/>
  <c r="AA1543" i="26" s="1"/>
  <c r="P1543" i="26" s="1"/>
  <c r="L1543" i="26"/>
  <c r="Y1543" i="26" a="1"/>
  <c r="Y1543" i="26" s="1"/>
  <c r="U1543" i="26" s="1"/>
  <c r="AB1543" i="26"/>
  <c r="R1543" i="26" s="1"/>
  <c r="O1585" i="26"/>
  <c r="O1583" i="26"/>
  <c r="O1581" i="26"/>
  <c r="O1579" i="26"/>
  <c r="O1577" i="26"/>
  <c r="O1575" i="26"/>
  <c r="O1573" i="26"/>
  <c r="O1571" i="26"/>
  <c r="O1569" i="26"/>
  <c r="O1567" i="26"/>
  <c r="O1565" i="26"/>
  <c r="O1563" i="26"/>
  <c r="O1561" i="26"/>
  <c r="O1559" i="26"/>
  <c r="O1557" i="26"/>
  <c r="O1555" i="26"/>
  <c r="O1553" i="26"/>
  <c r="O1551" i="26"/>
  <c r="O1549" i="26"/>
  <c r="AB1541" i="26"/>
  <c r="R1541" i="26" s="1"/>
  <c r="AB1539" i="26"/>
  <c r="R1539" i="26" s="1"/>
  <c r="AB1537" i="26"/>
  <c r="R1537" i="26" s="1"/>
  <c r="AB1535" i="26"/>
  <c r="R1535" i="26" s="1"/>
  <c r="AB1533" i="26"/>
  <c r="R1533" i="26" s="1"/>
  <c r="AB1531" i="26"/>
  <c r="R1531" i="26" s="1"/>
  <c r="AB1529" i="26"/>
  <c r="R1529" i="26" s="1"/>
  <c r="AB1527" i="26"/>
  <c r="R1527" i="26" s="1"/>
  <c r="AB1525" i="26"/>
  <c r="R1525" i="26" s="1"/>
  <c r="AB1523" i="26"/>
  <c r="R1523" i="26" s="1"/>
  <c r="AB1521" i="26"/>
  <c r="R1521" i="26" s="1"/>
  <c r="AB1519" i="26"/>
  <c r="R1519" i="26" s="1"/>
  <c r="AB1517" i="26"/>
  <c r="R1517" i="26" s="1"/>
  <c r="AB1515" i="26"/>
  <c r="R1515" i="26" s="1"/>
  <c r="Y1541" i="26" a="1"/>
  <c r="Y1541" i="26" s="1"/>
  <c r="U1541" i="26" s="1"/>
  <c r="L1541" i="26"/>
  <c r="Y1539" i="26" a="1"/>
  <c r="Y1539" i="26" s="1"/>
  <c r="U1539" i="26" s="1"/>
  <c r="L1539" i="26"/>
  <c r="Y1537" i="26" a="1"/>
  <c r="Y1537" i="26" s="1"/>
  <c r="U1537" i="26" s="1"/>
  <c r="L1537" i="26"/>
  <c r="Y1535" i="26" a="1"/>
  <c r="Y1535" i="26" s="1"/>
  <c r="U1535" i="26" s="1"/>
  <c r="L1535" i="26"/>
  <c r="Y1533" i="26" a="1"/>
  <c r="Y1533" i="26" s="1"/>
  <c r="U1533" i="26" s="1"/>
  <c r="L1533" i="26"/>
  <c r="Y1531" i="26" a="1"/>
  <c r="Y1531" i="26" s="1"/>
  <c r="U1531" i="26" s="1"/>
  <c r="L1531" i="26"/>
  <c r="Y1529" i="26" a="1"/>
  <c r="Y1529" i="26" s="1"/>
  <c r="U1529" i="26" s="1"/>
  <c r="L1529" i="26"/>
  <c r="Y1527" i="26" a="1"/>
  <c r="Y1527" i="26" s="1"/>
  <c r="U1527" i="26" s="1"/>
  <c r="L1527" i="26"/>
  <c r="Y1525" i="26" a="1"/>
  <c r="Y1525" i="26" s="1"/>
  <c r="U1525" i="26" s="1"/>
  <c r="L1525" i="26"/>
  <c r="Y1523" i="26" a="1"/>
  <c r="Y1523" i="26" s="1"/>
  <c r="U1523" i="26" s="1"/>
  <c r="L1523" i="26"/>
  <c r="Y1521" i="26" a="1"/>
  <c r="Y1521" i="26" s="1"/>
  <c r="U1521" i="26" s="1"/>
  <c r="L1521" i="26"/>
  <c r="Y1519" i="26" a="1"/>
  <c r="Y1519" i="26" s="1"/>
  <c r="U1519" i="26" s="1"/>
  <c r="L1519" i="26"/>
  <c r="Y1517" i="26" a="1"/>
  <c r="Y1517" i="26" s="1"/>
  <c r="U1517" i="26" s="1"/>
  <c r="L1517" i="26"/>
  <c r="Y1515" i="26" a="1"/>
  <c r="Y1515" i="26" s="1"/>
  <c r="U1515" i="26" s="1"/>
  <c r="L1515" i="26"/>
  <c r="AA1541" i="26" a="1"/>
  <c r="AA1541" i="26" s="1"/>
  <c r="P1541" i="26" s="1"/>
  <c r="AA1539" i="26" a="1"/>
  <c r="AA1539" i="26" s="1"/>
  <c r="P1539" i="26" s="1"/>
  <c r="AA1537" i="26" a="1"/>
  <c r="AA1537" i="26" s="1"/>
  <c r="P1537" i="26" s="1"/>
  <c r="AA1535" i="26" a="1"/>
  <c r="AA1535" i="26" s="1"/>
  <c r="P1535" i="26" s="1"/>
  <c r="AA1533" i="26" a="1"/>
  <c r="AA1533" i="26" s="1"/>
  <c r="P1533" i="26" s="1"/>
  <c r="AA1531" i="26" a="1"/>
  <c r="AA1531" i="26" s="1"/>
  <c r="P1531" i="26" s="1"/>
  <c r="AA1529" i="26" a="1"/>
  <c r="AA1529" i="26" s="1"/>
  <c r="P1529" i="26" s="1"/>
  <c r="AA1527" i="26" a="1"/>
  <c r="AA1527" i="26" s="1"/>
  <c r="P1527" i="26" s="1"/>
  <c r="AA1525" i="26" a="1"/>
  <c r="AA1525" i="26" s="1"/>
  <c r="P1525" i="26" s="1"/>
  <c r="AA1523" i="26" a="1"/>
  <c r="AA1523" i="26" s="1"/>
  <c r="P1523" i="26" s="1"/>
  <c r="AA1521" i="26" a="1"/>
  <c r="AA1521" i="26" s="1"/>
  <c r="P1521" i="26" s="1"/>
  <c r="AA1519" i="26" a="1"/>
  <c r="AA1519" i="26" s="1"/>
  <c r="P1519" i="26" s="1"/>
  <c r="AA1517" i="26" a="1"/>
  <c r="AA1517" i="26" s="1"/>
  <c r="P1517" i="26" s="1"/>
  <c r="AA1515" i="26" a="1"/>
  <c r="AA1515" i="26" s="1"/>
  <c r="P1515" i="26" s="1"/>
  <c r="AA1477" i="26" a="1"/>
  <c r="AA1477" i="26" s="1"/>
  <c r="P1477" i="26" s="1"/>
  <c r="L1477" i="26"/>
  <c r="Y1477" i="26" a="1"/>
  <c r="Y1477" i="26" s="1"/>
  <c r="U1477" i="26" s="1"/>
  <c r="AB1477" i="26"/>
  <c r="R1477" i="26" s="1"/>
  <c r="AA1485" i="26" a="1"/>
  <c r="AA1485" i="26" s="1"/>
  <c r="P1485" i="26" s="1"/>
  <c r="AB1485" i="26"/>
  <c r="R1485" i="26" s="1"/>
  <c r="AC1481" i="26" a="1"/>
  <c r="AC1481" i="26" s="1"/>
  <c r="S1481" i="26" s="1"/>
  <c r="AA1479" i="26" a="1"/>
  <c r="AA1479" i="26" s="1"/>
  <c r="P1479" i="26" s="1"/>
  <c r="L1479" i="26"/>
  <c r="Y1479" i="26" a="1"/>
  <c r="Y1479" i="26" s="1"/>
  <c r="U1479" i="26" s="1"/>
  <c r="AB1479" i="26"/>
  <c r="R1479" i="26" s="1"/>
  <c r="AA1483" i="26" a="1"/>
  <c r="AA1483" i="26" s="1"/>
  <c r="P1483" i="26" s="1"/>
  <c r="AB1483" i="26"/>
  <c r="R1483" i="26" s="1"/>
  <c r="AA1481" i="26" a="1"/>
  <c r="AA1481" i="26" s="1"/>
  <c r="P1481" i="26" s="1"/>
  <c r="L1481" i="26"/>
  <c r="Y1481" i="26" a="1"/>
  <c r="Y1481" i="26" s="1"/>
  <c r="U1481" i="26" s="1"/>
  <c r="AB1481" i="26"/>
  <c r="R1481" i="26" s="1"/>
  <c r="AC1477" i="26" a="1"/>
  <c r="AC1477" i="26" s="1"/>
  <c r="S1477" i="26" s="1"/>
  <c r="O1477" i="26"/>
  <c r="O1475" i="26"/>
  <c r="O1473" i="26"/>
  <c r="O1471" i="26"/>
  <c r="O1469" i="26"/>
  <c r="O1467" i="26"/>
  <c r="O1465" i="26"/>
  <c r="AB1475" i="26"/>
  <c r="R1475" i="26" s="1"/>
  <c r="AB1473" i="26"/>
  <c r="R1473" i="26" s="1"/>
  <c r="AB1471" i="26"/>
  <c r="R1471" i="26" s="1"/>
  <c r="AB1469" i="26"/>
  <c r="R1469" i="26" s="1"/>
  <c r="AB1467" i="26"/>
  <c r="R1467" i="26" s="1"/>
  <c r="AB1465" i="26"/>
  <c r="R1465" i="26" s="1"/>
  <c r="AC1463" i="26" a="1"/>
  <c r="AC1463" i="26" s="1"/>
  <c r="S1463" i="26" s="1"/>
  <c r="L1463" i="26"/>
  <c r="AA1461" i="26" a="1"/>
  <c r="AA1461" i="26" s="1"/>
  <c r="P1461" i="26" s="1"/>
  <c r="L1461" i="26"/>
  <c r="Y1461" i="26" a="1"/>
  <c r="Y1461" i="26" s="1"/>
  <c r="U1461" i="26" s="1"/>
  <c r="AA1459" i="26" a="1"/>
  <c r="AA1459" i="26" s="1"/>
  <c r="P1459" i="26" s="1"/>
  <c r="L1459" i="26"/>
  <c r="Y1459" i="26" a="1"/>
  <c r="Y1459" i="26" s="1"/>
  <c r="U1459" i="26" s="1"/>
  <c r="AB1459" i="26"/>
  <c r="R1459" i="26" s="1"/>
  <c r="AA1455" i="26" a="1"/>
  <c r="AA1455" i="26" s="1"/>
  <c r="P1455" i="26" s="1"/>
  <c r="L1455" i="26"/>
  <c r="Y1455" i="26" a="1"/>
  <c r="Y1455" i="26" s="1"/>
  <c r="U1455" i="26" s="1"/>
  <c r="AB1455" i="26"/>
  <c r="R1455" i="26" s="1"/>
  <c r="Y1475" i="26" a="1"/>
  <c r="Y1475" i="26" s="1"/>
  <c r="U1475" i="26" s="1"/>
  <c r="L1475" i="26"/>
  <c r="Y1473" i="26" a="1"/>
  <c r="Y1473" i="26" s="1"/>
  <c r="U1473" i="26" s="1"/>
  <c r="L1473" i="26"/>
  <c r="Y1471" i="26" a="1"/>
  <c r="Y1471" i="26" s="1"/>
  <c r="U1471" i="26" s="1"/>
  <c r="L1471" i="26"/>
  <c r="Y1469" i="26" a="1"/>
  <c r="Y1469" i="26" s="1"/>
  <c r="U1469" i="26" s="1"/>
  <c r="L1469" i="26"/>
  <c r="Y1467" i="26" a="1"/>
  <c r="Y1467" i="26" s="1"/>
  <c r="U1467" i="26" s="1"/>
  <c r="L1467" i="26"/>
  <c r="Y1465" i="26" a="1"/>
  <c r="Y1465" i="26" s="1"/>
  <c r="U1465" i="26" s="1"/>
  <c r="L1465" i="26"/>
  <c r="AB1463" i="26"/>
  <c r="R1463" i="26" s="1"/>
  <c r="Y1463" i="26" a="1"/>
  <c r="Y1463" i="26" s="1"/>
  <c r="U1463" i="26" s="1"/>
  <c r="O1463" i="26"/>
  <c r="AC1461" i="26" a="1"/>
  <c r="AC1461" i="26" s="1"/>
  <c r="S1461" i="26" s="1"/>
  <c r="AA1457" i="26" a="1"/>
  <c r="AA1457" i="26" s="1"/>
  <c r="P1457" i="26" s="1"/>
  <c r="L1457" i="26"/>
  <c r="Y1457" i="26" a="1"/>
  <c r="Y1457" i="26" s="1"/>
  <c r="U1457" i="26" s="1"/>
  <c r="AB1457" i="26"/>
  <c r="R1457" i="26" s="1"/>
  <c r="AA1453" i="26" a="1"/>
  <c r="AA1453" i="26" s="1"/>
  <c r="P1453" i="26" s="1"/>
  <c r="L1453" i="26"/>
  <c r="Y1453" i="26" a="1"/>
  <c r="Y1453" i="26" s="1"/>
  <c r="U1453" i="26" s="1"/>
  <c r="AB1453" i="26"/>
  <c r="R1453" i="26" s="1"/>
  <c r="O1451" i="26"/>
  <c r="O1449" i="26"/>
  <c r="O1447" i="26"/>
  <c r="O1445" i="26"/>
  <c r="O1443" i="26"/>
  <c r="AB1451" i="26"/>
  <c r="R1451" i="26" s="1"/>
  <c r="AB1449" i="26"/>
  <c r="R1449" i="26" s="1"/>
  <c r="AB1447" i="26"/>
  <c r="R1447" i="26" s="1"/>
  <c r="AB1445" i="26"/>
  <c r="R1445" i="26" s="1"/>
  <c r="AB1443" i="26"/>
  <c r="R1443" i="26" s="1"/>
  <c r="Y1451" i="26" a="1"/>
  <c r="Y1451" i="26" s="1"/>
  <c r="U1451" i="26" s="1"/>
  <c r="L1451" i="26"/>
  <c r="Y1449" i="26" a="1"/>
  <c r="Y1449" i="26" s="1"/>
  <c r="U1449" i="26" s="1"/>
  <c r="L1449" i="26"/>
  <c r="Y1447" i="26" a="1"/>
  <c r="Y1447" i="26" s="1"/>
  <c r="U1447" i="26" s="1"/>
  <c r="L1447" i="26"/>
  <c r="Y1445" i="26" a="1"/>
  <c r="Y1445" i="26" s="1"/>
  <c r="U1445" i="26" s="1"/>
  <c r="L1445" i="26"/>
  <c r="Y1443" i="26" a="1"/>
  <c r="Y1443" i="26" s="1"/>
  <c r="U1443" i="26" s="1"/>
  <c r="L1443" i="26"/>
  <c r="Q1246" i="26"/>
  <c r="T1246" i="26"/>
  <c r="V1246" i="26" a="1"/>
  <c r="V1246" i="26" s="1"/>
  <c r="AE1246" i="26" a="1"/>
  <c r="AE1246" i="26" s="1"/>
  <c r="AG12" i="26" a="1"/>
  <c r="AG12" i="26" s="1"/>
  <c r="AG13" i="26" a="1"/>
  <c r="AG13" i="26" s="1"/>
  <c r="AG14" i="26" a="1"/>
  <c r="AG14" i="26" s="1"/>
  <c r="AG15" i="26" a="1"/>
  <c r="AG15" i="26" s="1"/>
  <c r="AG16" i="26" a="1"/>
  <c r="AG16" i="26" s="1"/>
  <c r="AG17" i="26" a="1"/>
  <c r="AG17" i="26" s="1"/>
  <c r="AG18" i="26" a="1"/>
  <c r="AG18" i="26" s="1"/>
  <c r="AG19" i="26" a="1"/>
  <c r="AG19" i="26"/>
  <c r="AG20" i="26" a="1"/>
  <c r="AG20" i="26" s="1"/>
  <c r="AG21" i="26" a="1"/>
  <c r="AG21" i="26" s="1"/>
  <c r="AG22" i="26" a="1"/>
  <c r="AG22" i="26" s="1"/>
  <c r="AG23" i="26" a="1"/>
  <c r="AG23" i="26" s="1"/>
  <c r="AG24" i="26" a="1"/>
  <c r="AG24" i="26" s="1"/>
  <c r="AG25" i="26" a="1"/>
  <c r="AG25" i="26" s="1"/>
  <c r="AG26" i="26" a="1"/>
  <c r="AG26" i="26" s="1"/>
  <c r="AG27" i="26" a="1"/>
  <c r="AG27" i="26" s="1"/>
  <c r="AG28" i="26" a="1"/>
  <c r="AG28" i="26" s="1"/>
  <c r="AG29" i="26" a="1"/>
  <c r="AG29" i="26" s="1"/>
  <c r="AG30" i="26" a="1"/>
  <c r="AG30" i="26" s="1"/>
  <c r="AG31" i="26" a="1"/>
  <c r="AG31" i="26"/>
  <c r="AG32" i="26" a="1"/>
  <c r="AG32" i="26" s="1"/>
  <c r="AG33" i="26" a="1"/>
  <c r="AG33" i="26" s="1"/>
  <c r="AG34" i="26" a="1"/>
  <c r="AG34" i="26" s="1"/>
  <c r="AG35" i="26" a="1"/>
  <c r="AG35" i="26"/>
  <c r="AG36" i="26" a="1"/>
  <c r="AG36" i="26" s="1"/>
  <c r="AG37" i="26" a="1"/>
  <c r="AG37" i="26" s="1"/>
  <c r="AG38" i="26" a="1"/>
  <c r="AG38" i="26" s="1"/>
  <c r="AG39" i="26" a="1"/>
  <c r="AG39" i="26"/>
  <c r="AG40" i="26" a="1"/>
  <c r="AG40" i="26" s="1"/>
  <c r="AG41" i="26" a="1"/>
  <c r="AG41" i="26" s="1"/>
  <c r="AG42" i="26" a="1"/>
  <c r="AG42" i="26" s="1"/>
  <c r="AG43" i="26" a="1"/>
  <c r="AG43" i="26" s="1"/>
  <c r="AG44" i="26" a="1"/>
  <c r="AG44" i="26" s="1"/>
  <c r="AG45" i="26" a="1"/>
  <c r="AG45" i="26" s="1"/>
  <c r="AG46" i="26" a="1"/>
  <c r="AG46" i="26" s="1"/>
  <c r="AG47" i="26" a="1"/>
  <c r="AG47" i="26"/>
  <c r="AG48" i="26" a="1"/>
  <c r="AG48" i="26" s="1"/>
  <c r="AG49" i="26" a="1"/>
  <c r="AG49" i="26" s="1"/>
  <c r="AG50" i="26" a="1"/>
  <c r="AG50" i="26" s="1"/>
  <c r="AG51" i="26" a="1"/>
  <c r="AG51" i="26"/>
  <c r="AG52" i="26" a="1"/>
  <c r="AG52" i="26" s="1"/>
  <c r="AG53" i="26" a="1"/>
  <c r="AG53" i="26" s="1"/>
  <c r="AG54" i="26" a="1"/>
  <c r="AG54" i="26" s="1"/>
  <c r="AG55" i="26" a="1"/>
  <c r="AG55" i="26"/>
  <c r="AG56" i="26" a="1"/>
  <c r="AG56" i="26" s="1"/>
  <c r="AG57" i="26" a="1"/>
  <c r="AG57" i="26" s="1"/>
  <c r="AG58" i="26" a="1"/>
  <c r="AG58" i="26" s="1"/>
  <c r="AG59" i="26" a="1"/>
  <c r="AG59" i="26" s="1"/>
  <c r="AG60" i="26" a="1"/>
  <c r="AG60" i="26" s="1"/>
  <c r="AG61" i="26" a="1"/>
  <c r="AG61" i="26" s="1"/>
  <c r="AG62" i="26" a="1"/>
  <c r="AG62" i="26" s="1"/>
  <c r="AG63" i="26" a="1"/>
  <c r="AG63" i="26"/>
  <c r="AG64" i="26" a="1"/>
  <c r="AG64" i="26" s="1"/>
  <c r="AG65" i="26" a="1"/>
  <c r="AG65" i="26" s="1"/>
  <c r="AG66" i="26" a="1"/>
  <c r="AG66" i="26" s="1"/>
  <c r="AG67" i="26" a="1"/>
  <c r="AG67" i="26" s="1"/>
  <c r="AG68" i="26" a="1"/>
  <c r="AG68" i="26" s="1"/>
  <c r="AG69" i="26" a="1"/>
  <c r="AG69" i="26" s="1"/>
  <c r="AG70" i="26" a="1"/>
  <c r="AG70" i="26" s="1"/>
  <c r="AG71" i="26" a="1"/>
  <c r="AG71" i="26"/>
  <c r="AG72" i="26" a="1"/>
  <c r="AG72" i="26" s="1"/>
  <c r="AG73" i="26" a="1"/>
  <c r="AG73" i="26" s="1"/>
  <c r="AG74" i="26" a="1"/>
  <c r="AG74" i="26" s="1"/>
  <c r="AG75" i="26" a="1"/>
  <c r="AG75" i="26" s="1"/>
  <c r="AG76" i="26" a="1"/>
  <c r="AG76" i="26" s="1"/>
  <c r="AG77" i="26" a="1"/>
  <c r="AG77" i="26" s="1"/>
  <c r="AG78" i="26" a="1"/>
  <c r="AG78" i="26" s="1"/>
  <c r="AG79" i="26" a="1"/>
  <c r="AG79" i="26"/>
  <c r="AG80" i="26" a="1"/>
  <c r="AG80" i="26" s="1"/>
  <c r="AG81" i="26" a="1"/>
  <c r="AG81" i="26" s="1"/>
  <c r="AG82" i="26" a="1"/>
  <c r="AG82" i="26" s="1"/>
  <c r="AG83" i="26" a="1"/>
  <c r="AG83" i="26" s="1"/>
  <c r="AG84" i="26" a="1"/>
  <c r="AG84" i="26" s="1"/>
  <c r="AG85" i="26" a="1"/>
  <c r="AG85" i="26" s="1"/>
  <c r="AG86" i="26" a="1"/>
  <c r="AG86" i="26" s="1"/>
  <c r="AG87" i="26" a="1"/>
  <c r="AG87" i="26" s="1"/>
  <c r="AG88" i="26" a="1"/>
  <c r="AG88" i="26" s="1"/>
  <c r="AG89" i="26" a="1"/>
  <c r="AG89" i="26" s="1"/>
  <c r="AG90" i="26" a="1"/>
  <c r="AG90" i="26" s="1"/>
  <c r="AG91" i="26" a="1"/>
  <c r="AG91" i="26" s="1"/>
  <c r="AG92" i="26" a="1"/>
  <c r="AG92" i="26" s="1"/>
  <c r="AG93" i="26" a="1"/>
  <c r="AG93" i="26" s="1"/>
  <c r="AG94" i="26" a="1"/>
  <c r="AG94" i="26" s="1"/>
  <c r="AG95" i="26" a="1"/>
  <c r="AG95" i="26" s="1"/>
  <c r="AG96" i="26" a="1"/>
  <c r="AG96" i="26" s="1"/>
  <c r="AG97" i="26" a="1"/>
  <c r="AG97" i="26" s="1"/>
  <c r="AG98" i="26" a="1"/>
  <c r="AG98" i="26" s="1"/>
  <c r="AG99" i="26" a="1"/>
  <c r="AG99" i="26"/>
  <c r="AG100" i="26" a="1"/>
  <c r="AG100" i="26" s="1"/>
  <c r="AG101" i="26" a="1"/>
  <c r="AG101" i="26" s="1"/>
  <c r="AG102" i="26" a="1"/>
  <c r="AG102" i="26" s="1"/>
  <c r="AG103" i="26" a="1"/>
  <c r="AG103" i="26" s="1"/>
  <c r="AG104" i="26" a="1"/>
  <c r="AG104" i="26" s="1"/>
  <c r="AG105" i="26" a="1"/>
  <c r="AG105" i="26" s="1"/>
  <c r="AG106" i="26" a="1"/>
  <c r="AG106" i="26" s="1"/>
  <c r="AG107" i="26" a="1"/>
  <c r="AG107" i="26" s="1"/>
  <c r="AG108" i="26" a="1"/>
  <c r="AG108" i="26" s="1"/>
  <c r="AG109" i="26" a="1"/>
  <c r="AG109" i="26" s="1"/>
  <c r="AG110" i="26" a="1"/>
  <c r="AG110" i="26" s="1"/>
  <c r="AG111" i="26" a="1"/>
  <c r="AG111" i="26" s="1"/>
  <c r="AG112" i="26" a="1"/>
  <c r="AG112" i="26" s="1"/>
  <c r="AG113" i="26" a="1"/>
  <c r="AG113" i="26" s="1"/>
  <c r="AG114" i="26" a="1"/>
  <c r="AG114" i="26" s="1"/>
  <c r="AG115" i="26" a="1"/>
  <c r="AG115" i="26"/>
  <c r="AG116" i="26" a="1"/>
  <c r="AG116" i="26" s="1"/>
  <c r="AG117" i="26" a="1"/>
  <c r="AG117" i="26" s="1"/>
  <c r="AG118" i="26" a="1"/>
  <c r="AG118" i="26" s="1"/>
  <c r="AG119" i="26" a="1"/>
  <c r="AG119" i="26" s="1"/>
  <c r="AG120" i="26" a="1"/>
  <c r="AG120" i="26" s="1"/>
  <c r="AG121" i="26" a="1"/>
  <c r="AG121" i="26" s="1"/>
  <c r="AG122" i="26" a="1"/>
  <c r="AG122" i="26" s="1"/>
  <c r="AG123" i="26" a="1"/>
  <c r="AG123" i="26" s="1"/>
  <c r="AG124" i="26" a="1"/>
  <c r="AG124" i="26" s="1"/>
  <c r="AG125" i="26" a="1"/>
  <c r="AG125" i="26" s="1"/>
  <c r="AG126" i="26" a="1"/>
  <c r="AG126" i="26" s="1"/>
  <c r="AG127" i="26" a="1"/>
  <c r="AG127" i="26" s="1"/>
  <c r="AG128" i="26" a="1"/>
  <c r="AG128" i="26" s="1"/>
  <c r="AG129" i="26" a="1"/>
  <c r="AG129" i="26" s="1"/>
  <c r="AG130" i="26" a="1"/>
  <c r="AG130" i="26" s="1"/>
  <c r="AG131" i="26" a="1"/>
  <c r="AG131" i="26"/>
  <c r="AG132" i="26" a="1"/>
  <c r="AG132" i="26" s="1"/>
  <c r="AG133" i="26" a="1"/>
  <c r="AG133" i="26" s="1"/>
  <c r="AG134" i="26" a="1"/>
  <c r="AG134" i="26" s="1"/>
  <c r="AG135" i="26" a="1"/>
  <c r="AG135" i="26" s="1"/>
  <c r="AG136" i="26" a="1"/>
  <c r="AG136" i="26" s="1"/>
  <c r="AG137" i="26" a="1"/>
  <c r="AG137" i="26" s="1"/>
  <c r="AG138" i="26" a="1"/>
  <c r="AG138" i="26" s="1"/>
  <c r="AG139" i="26" a="1"/>
  <c r="AG139" i="26" s="1"/>
  <c r="AG140" i="26" a="1"/>
  <c r="AG140" i="26" s="1"/>
  <c r="AG141" i="26" a="1"/>
  <c r="AG141" i="26" s="1"/>
  <c r="AG142" i="26" a="1"/>
  <c r="AG142" i="26" s="1"/>
  <c r="AG143" i="26" a="1"/>
  <c r="AG143" i="26" s="1"/>
  <c r="AG144" i="26" a="1"/>
  <c r="AG144" i="26" s="1"/>
  <c r="AG145" i="26" a="1"/>
  <c r="AG145" i="26" s="1"/>
  <c r="AG146" i="26" a="1"/>
  <c r="AG146" i="26" s="1"/>
  <c r="AG147" i="26" a="1"/>
  <c r="AG147" i="26"/>
  <c r="AG148" i="26" a="1"/>
  <c r="AG148" i="26" s="1"/>
  <c r="AG149" i="26" a="1"/>
  <c r="AG149" i="26" s="1"/>
  <c r="AG150" i="26" a="1"/>
  <c r="AG150" i="26" s="1"/>
  <c r="AG151" i="26" a="1"/>
  <c r="AG151" i="26"/>
  <c r="AG152" i="26" a="1"/>
  <c r="AG152" i="26" s="1"/>
  <c r="AG153" i="26" a="1"/>
  <c r="AG153" i="26" s="1"/>
  <c r="AG154" i="26" a="1"/>
  <c r="AG154" i="26" s="1"/>
  <c r="AG155" i="26" a="1"/>
  <c r="AG155" i="26" s="1"/>
  <c r="AG156" i="26" a="1"/>
  <c r="AG156" i="26" s="1"/>
  <c r="AG157" i="26" a="1"/>
  <c r="AG157" i="26" s="1"/>
  <c r="AG158" i="26" a="1"/>
  <c r="AG158" i="26" s="1"/>
  <c r="AG159" i="26" a="1"/>
  <c r="AG159" i="26" s="1"/>
  <c r="AG160" i="26" a="1"/>
  <c r="AG160" i="26" s="1"/>
  <c r="AG161" i="26" a="1"/>
  <c r="AG161" i="26" s="1"/>
  <c r="AG162" i="26" a="1"/>
  <c r="AG162" i="26" s="1"/>
  <c r="AG163" i="26" a="1"/>
  <c r="AG163" i="26"/>
  <c r="AG164" i="26" a="1"/>
  <c r="AG164" i="26" s="1"/>
  <c r="AG165" i="26" a="1"/>
  <c r="AG165" i="26" s="1"/>
  <c r="AG166" i="26" a="1"/>
  <c r="AG166" i="26" s="1"/>
  <c r="AG167" i="26" a="1"/>
  <c r="AG167" i="26"/>
  <c r="AG168" i="26" a="1"/>
  <c r="AG168" i="26" s="1"/>
  <c r="AG169" i="26" a="1"/>
  <c r="AG169" i="26" s="1"/>
  <c r="AG170" i="26" a="1"/>
  <c r="AG170" i="26" s="1"/>
  <c r="AG171" i="26" a="1"/>
  <c r="AG171" i="26" s="1"/>
  <c r="AG172" i="26" a="1"/>
  <c r="AG172" i="26" s="1"/>
  <c r="AG173" i="26" a="1"/>
  <c r="AG173" i="26" s="1"/>
  <c r="AG174" i="26" a="1"/>
  <c r="AG174" i="26" s="1"/>
  <c r="AG175" i="26" a="1"/>
  <c r="AG175" i="26" s="1"/>
  <c r="AG176" i="26" a="1"/>
  <c r="AG176" i="26" s="1"/>
  <c r="AG177" i="26" a="1"/>
  <c r="AG177" i="26" s="1"/>
  <c r="AG178" i="26" a="1"/>
  <c r="AG178" i="26" s="1"/>
  <c r="AG179" i="26" a="1"/>
  <c r="AG179" i="26"/>
  <c r="AG180" i="26" a="1"/>
  <c r="AG180" i="26" s="1"/>
  <c r="AG181" i="26" a="1"/>
  <c r="AG181" i="26" s="1"/>
  <c r="AG182" i="26" a="1"/>
  <c r="AG182" i="26" s="1"/>
  <c r="AG183" i="26" a="1"/>
  <c r="AG183" i="26" s="1"/>
  <c r="AG184" i="26" a="1"/>
  <c r="AG184" i="26" s="1"/>
  <c r="AG185" i="26" a="1"/>
  <c r="AG185" i="26" s="1"/>
  <c r="AG186" i="26" a="1"/>
  <c r="AG186" i="26" s="1"/>
  <c r="AG187" i="26" a="1"/>
  <c r="AG187" i="26" s="1"/>
  <c r="AG188" i="26" a="1"/>
  <c r="AG188" i="26" s="1"/>
  <c r="AG189" i="26" a="1"/>
  <c r="AG189" i="26" s="1"/>
  <c r="AG190" i="26" a="1"/>
  <c r="AG190" i="26" s="1"/>
  <c r="AG191" i="26" a="1"/>
  <c r="AG191" i="26" s="1"/>
  <c r="AG192" i="26" a="1"/>
  <c r="AG192" i="26" s="1"/>
  <c r="AG193" i="26" a="1"/>
  <c r="AG193" i="26" s="1"/>
  <c r="AG194" i="26" a="1"/>
  <c r="AG194" i="26" s="1"/>
  <c r="AG195" i="26" a="1"/>
  <c r="AG195" i="26" s="1"/>
  <c r="AG196" i="26" a="1"/>
  <c r="AG196" i="26" s="1"/>
  <c r="AG197" i="26" a="1"/>
  <c r="AG197" i="26" s="1"/>
  <c r="AG198" i="26" a="1"/>
  <c r="AG198" i="26" s="1"/>
  <c r="AG199" i="26" a="1"/>
  <c r="AG199" i="26" s="1"/>
  <c r="AG200" i="26" a="1"/>
  <c r="AG200" i="26" s="1"/>
  <c r="AG201" i="26" a="1"/>
  <c r="AG201" i="26" s="1"/>
  <c r="AG202" i="26" a="1"/>
  <c r="AG202" i="26" s="1"/>
  <c r="AG203" i="26" a="1"/>
  <c r="AG203" i="26" s="1"/>
  <c r="AG204" i="26" a="1"/>
  <c r="AG204" i="26" s="1"/>
  <c r="AG205" i="26" a="1"/>
  <c r="AG205" i="26" s="1"/>
  <c r="AG206" i="26" a="1"/>
  <c r="AG206" i="26" s="1"/>
  <c r="AG207" i="26" a="1"/>
  <c r="AG207" i="26" s="1"/>
  <c r="AG208" i="26" a="1"/>
  <c r="AG208" i="26" s="1"/>
  <c r="AG209" i="26" a="1"/>
  <c r="AG209" i="26" s="1"/>
  <c r="AG210" i="26" a="1"/>
  <c r="AG210" i="26" s="1"/>
  <c r="AG211" i="26" a="1"/>
  <c r="AG211" i="26" s="1"/>
  <c r="AG212" i="26" a="1"/>
  <c r="AG212" i="26" s="1"/>
  <c r="AG213" i="26" a="1"/>
  <c r="AG213" i="26" s="1"/>
  <c r="AG214" i="26" a="1"/>
  <c r="AG214" i="26" s="1"/>
  <c r="AG215" i="26" a="1"/>
  <c r="AG215" i="26" s="1"/>
  <c r="AG216" i="26" a="1"/>
  <c r="AG216" i="26" s="1"/>
  <c r="AG217" i="26" a="1"/>
  <c r="AG217" i="26" s="1"/>
  <c r="AG218" i="26" a="1"/>
  <c r="AG218" i="26" s="1"/>
  <c r="AG219" i="26" a="1"/>
  <c r="AG219" i="26" s="1"/>
  <c r="AG220" i="26" a="1"/>
  <c r="AG220" i="26" s="1"/>
  <c r="AG221" i="26" a="1"/>
  <c r="AG221" i="26" s="1"/>
  <c r="AG222" i="26" a="1"/>
  <c r="AG222" i="26" s="1"/>
  <c r="AG223" i="26" a="1"/>
  <c r="AG223" i="26" s="1"/>
  <c r="AG224" i="26" a="1"/>
  <c r="AG224" i="26" s="1"/>
  <c r="AG225" i="26" a="1"/>
  <c r="AG225" i="26" s="1"/>
  <c r="AG226" i="26" a="1"/>
  <c r="AG226" i="26" s="1"/>
  <c r="AG227" i="26" a="1"/>
  <c r="AG227" i="26" s="1"/>
  <c r="AG228" i="26" a="1"/>
  <c r="AG228" i="26" s="1"/>
  <c r="AG229" i="26" a="1"/>
  <c r="AG229" i="26" s="1"/>
  <c r="AG230" i="26" a="1"/>
  <c r="AG230" i="26" s="1"/>
  <c r="AG231" i="26" a="1"/>
  <c r="AG231" i="26" s="1"/>
  <c r="AG232" i="26" a="1"/>
  <c r="AG232" i="26" s="1"/>
  <c r="AG233" i="26" a="1"/>
  <c r="AG233" i="26" s="1"/>
  <c r="AG234" i="26" a="1"/>
  <c r="AG234" i="26" s="1"/>
  <c r="AG235" i="26" a="1"/>
  <c r="AG235" i="26" s="1"/>
  <c r="AG236" i="26" a="1"/>
  <c r="AG236" i="26" s="1"/>
  <c r="AG237" i="26" a="1"/>
  <c r="AG237" i="26" s="1"/>
  <c r="AG238" i="26" a="1"/>
  <c r="AG238" i="26" s="1"/>
  <c r="AG239" i="26" a="1"/>
  <c r="AG239" i="26" s="1"/>
  <c r="AG240" i="26" a="1"/>
  <c r="AG240" i="26" s="1"/>
  <c r="AG241" i="26" a="1"/>
  <c r="AG241" i="26" s="1"/>
  <c r="AG242" i="26" a="1"/>
  <c r="AG242" i="26" s="1"/>
  <c r="AG243" i="26" a="1"/>
  <c r="AG243" i="26" s="1"/>
  <c r="AG244" i="26" a="1"/>
  <c r="AG244" i="26" s="1"/>
  <c r="AG245" i="26" a="1"/>
  <c r="AG245" i="26" s="1"/>
  <c r="AG246" i="26" a="1"/>
  <c r="AG246" i="26" s="1"/>
  <c r="AG247" i="26" a="1"/>
  <c r="AG247" i="26" s="1"/>
  <c r="AG248" i="26" a="1"/>
  <c r="AG248" i="26" s="1"/>
  <c r="AG249" i="26" a="1"/>
  <c r="AG249" i="26" s="1"/>
  <c r="AG250" i="26" a="1"/>
  <c r="AG250" i="26" s="1"/>
  <c r="AG251" i="26" a="1"/>
  <c r="AG251" i="26" s="1"/>
  <c r="AG252" i="26" a="1"/>
  <c r="AG252" i="26" s="1"/>
  <c r="AG253" i="26" a="1"/>
  <c r="AG253" i="26" s="1"/>
  <c r="AG254" i="26" a="1"/>
  <c r="AG254" i="26" s="1"/>
  <c r="AG255" i="26" a="1"/>
  <c r="AG255" i="26" s="1"/>
  <c r="AG256" i="26" a="1"/>
  <c r="AG256" i="26" s="1"/>
  <c r="AG257" i="26" a="1"/>
  <c r="AG257" i="26"/>
  <c r="AG258" i="26" a="1"/>
  <c r="AG258" i="26" s="1"/>
  <c r="AG259" i="26" a="1"/>
  <c r="AG259" i="26" s="1"/>
  <c r="AG260" i="26" a="1"/>
  <c r="AG260" i="26" s="1"/>
  <c r="AG261" i="26" a="1"/>
  <c r="AG261" i="26"/>
  <c r="AG262" i="26" a="1"/>
  <c r="AG262" i="26" s="1"/>
  <c r="AG263" i="26" a="1"/>
  <c r="AG263" i="26" s="1"/>
  <c r="AG264" i="26" a="1"/>
  <c r="AG264" i="26" s="1"/>
  <c r="AG265" i="26" a="1"/>
  <c r="AG265" i="26" s="1"/>
  <c r="AG266" i="26" a="1"/>
  <c r="AG266" i="26" s="1"/>
  <c r="AG267" i="26" a="1"/>
  <c r="AG267" i="26" s="1"/>
  <c r="AG268" i="26" a="1"/>
  <c r="AG268" i="26" s="1"/>
  <c r="AG269" i="26" a="1"/>
  <c r="AG269" i="26" s="1"/>
  <c r="AG270" i="26" a="1"/>
  <c r="AG270" i="26" s="1"/>
  <c r="AG271" i="26" a="1"/>
  <c r="AG271" i="26" s="1"/>
  <c r="AG272" i="26" a="1"/>
  <c r="AG272" i="26" s="1"/>
  <c r="AG273" i="26" a="1"/>
  <c r="AG273" i="26"/>
  <c r="AG274" i="26" a="1"/>
  <c r="AG274" i="26" s="1"/>
  <c r="AG275" i="26" a="1"/>
  <c r="AG275" i="26" s="1"/>
  <c r="AG276" i="26" a="1"/>
  <c r="AG276" i="26" s="1"/>
  <c r="AG277" i="26" a="1"/>
  <c r="AG277" i="26"/>
  <c r="AG278" i="26" a="1"/>
  <c r="AG278" i="26" s="1"/>
  <c r="AG279" i="26" a="1"/>
  <c r="AG279" i="26" s="1"/>
  <c r="AG280" i="26" a="1"/>
  <c r="AG280" i="26" s="1"/>
  <c r="AG281" i="26" a="1"/>
  <c r="AG281" i="26"/>
  <c r="AG282" i="26" a="1"/>
  <c r="AG282" i="26" s="1"/>
  <c r="AG283" i="26" a="1"/>
  <c r="AG283" i="26" s="1"/>
  <c r="AG284" i="26" a="1"/>
  <c r="AG284" i="26" s="1"/>
  <c r="AG285" i="26" a="1"/>
  <c r="AG285" i="26" s="1"/>
  <c r="AG286" i="26" a="1"/>
  <c r="AG286" i="26" s="1"/>
  <c r="AG287" i="26" a="1"/>
  <c r="AG287" i="26" s="1"/>
  <c r="AG288" i="26" a="1"/>
  <c r="AG288" i="26" s="1"/>
  <c r="AG289" i="26" a="1"/>
  <c r="AG289" i="26"/>
  <c r="AG290" i="26" a="1"/>
  <c r="AG290" i="26" s="1"/>
  <c r="AG291" i="26" a="1"/>
  <c r="AG291" i="26" s="1"/>
  <c r="AG292" i="26" a="1"/>
  <c r="AG292" i="26" s="1"/>
  <c r="AG293" i="26" a="1"/>
  <c r="AG293" i="26" s="1"/>
  <c r="AG294" i="26" a="1"/>
  <c r="AG294" i="26" s="1"/>
  <c r="AG295" i="26" a="1"/>
  <c r="AG295" i="26" s="1"/>
  <c r="AG296" i="26" a="1"/>
  <c r="AG296" i="26" s="1"/>
  <c r="AG297" i="26" a="1"/>
  <c r="AG297" i="26" s="1"/>
  <c r="AG298" i="26" a="1"/>
  <c r="AG298" i="26" s="1"/>
  <c r="AG299" i="26" a="1"/>
  <c r="AG299" i="26" s="1"/>
  <c r="AG300" i="26" a="1"/>
  <c r="AG300" i="26" s="1"/>
  <c r="AG301" i="26" a="1"/>
  <c r="AG301" i="26" s="1"/>
  <c r="AG302" i="26" a="1"/>
  <c r="AG302" i="26" s="1"/>
  <c r="AG303" i="26" a="1"/>
  <c r="AG303" i="26" s="1"/>
  <c r="AG304" i="26" a="1"/>
  <c r="AG304" i="26" s="1"/>
  <c r="AG305" i="26" a="1"/>
  <c r="AG305" i="26"/>
  <c r="AG306" i="26" a="1"/>
  <c r="AG306" i="26" s="1"/>
  <c r="AG307" i="26" a="1"/>
  <c r="AG307" i="26" s="1"/>
  <c r="AG308" i="26" a="1"/>
  <c r="AG308" i="26" s="1"/>
  <c r="AG309" i="26" a="1"/>
  <c r="AG309" i="26" s="1"/>
  <c r="AG310" i="26" a="1"/>
  <c r="AG310" i="26" s="1"/>
  <c r="AG311" i="26" a="1"/>
  <c r="AG311" i="26" s="1"/>
  <c r="AG312" i="26" a="1"/>
  <c r="AG312" i="26" s="1"/>
  <c r="AG313" i="26" a="1"/>
  <c r="AG313" i="26" s="1"/>
  <c r="AG314" i="26" a="1"/>
  <c r="AG314" i="26" s="1"/>
  <c r="AG315" i="26" a="1"/>
  <c r="AG315" i="26" s="1"/>
  <c r="AG316" i="26" a="1"/>
  <c r="AG316" i="26"/>
  <c r="AG317" i="26" a="1"/>
  <c r="AG317" i="26" s="1"/>
  <c r="AG318" i="26" a="1"/>
  <c r="AG318" i="26" s="1"/>
  <c r="AG319" i="26" a="1"/>
  <c r="AG319" i="26" s="1"/>
  <c r="AG320" i="26" a="1"/>
  <c r="AG320" i="26" s="1"/>
  <c r="AG321" i="26" a="1"/>
  <c r="AG321" i="26" s="1"/>
  <c r="AG322" i="26" a="1"/>
  <c r="AG322" i="26" s="1"/>
  <c r="AG323" i="26" a="1"/>
  <c r="AG323" i="26" s="1"/>
  <c r="AG324" i="26" a="1"/>
  <c r="AG324" i="26"/>
  <c r="AG325" i="26" a="1"/>
  <c r="AG325" i="26" s="1"/>
  <c r="AG326" i="26" a="1"/>
  <c r="AG326" i="26" s="1"/>
  <c r="AG327" i="26" a="1"/>
  <c r="AG327" i="26" s="1"/>
  <c r="AG328" i="26" a="1"/>
  <c r="AG328" i="26" s="1"/>
  <c r="AG329" i="26" a="1"/>
  <c r="AG329" i="26" s="1"/>
  <c r="AG330" i="26" a="1"/>
  <c r="AG330" i="26" s="1"/>
  <c r="AG331" i="26" a="1"/>
  <c r="AG331" i="26" s="1"/>
  <c r="AG332" i="26" a="1"/>
  <c r="AG332" i="26"/>
  <c r="AG333" i="26" a="1"/>
  <c r="AG333" i="26" s="1"/>
  <c r="AG334" i="26" a="1"/>
  <c r="AG334" i="26" s="1"/>
  <c r="AG335" i="26" a="1"/>
  <c r="AG335" i="26" s="1"/>
  <c r="AG336" i="26" a="1"/>
  <c r="AG336" i="26" s="1"/>
  <c r="AG337" i="26" a="1"/>
  <c r="AG337" i="26" s="1"/>
  <c r="AG338" i="26" a="1"/>
  <c r="AG338" i="26" s="1"/>
  <c r="AG339" i="26" a="1"/>
  <c r="AG339" i="26" s="1"/>
  <c r="AG340" i="26" a="1"/>
  <c r="AG340" i="26"/>
  <c r="AG341" i="26" a="1"/>
  <c r="AG341" i="26" s="1"/>
  <c r="AG342" i="26" a="1"/>
  <c r="AG342" i="26" s="1"/>
  <c r="AG343" i="26" a="1"/>
  <c r="AG343" i="26" s="1"/>
  <c r="AG344" i="26" a="1"/>
  <c r="AG344" i="26" s="1"/>
  <c r="AG345" i="26" a="1"/>
  <c r="AG345" i="26" s="1"/>
  <c r="AG346" i="26" a="1"/>
  <c r="AG346" i="26" s="1"/>
  <c r="AG347" i="26" a="1"/>
  <c r="AG347" i="26" s="1"/>
  <c r="AG348" i="26" a="1"/>
  <c r="AG348" i="26"/>
  <c r="AG349" i="26" a="1"/>
  <c r="AG349" i="26" s="1"/>
  <c r="AG350" i="26" a="1"/>
  <c r="AG350" i="26" s="1"/>
  <c r="AG351" i="26" a="1"/>
  <c r="AG351" i="26" s="1"/>
  <c r="AG352" i="26" a="1"/>
  <c r="AG352" i="26" s="1"/>
  <c r="AG353" i="26" a="1"/>
  <c r="AG353" i="26" s="1"/>
  <c r="AG354" i="26" a="1"/>
  <c r="AG354" i="26" s="1"/>
  <c r="AG355" i="26" a="1"/>
  <c r="AG355" i="26" s="1"/>
  <c r="AG356" i="26" a="1"/>
  <c r="AG356" i="26" s="1"/>
  <c r="AG357" i="26" a="1"/>
  <c r="AG357" i="26" s="1"/>
  <c r="AG358" i="26" a="1"/>
  <c r="AG358" i="26" s="1"/>
  <c r="AG359" i="26" a="1"/>
  <c r="AG359" i="26" s="1"/>
  <c r="AG360" i="26" a="1"/>
  <c r="AG360" i="26"/>
  <c r="AG361" i="26" a="1"/>
  <c r="AG361" i="26" s="1"/>
  <c r="AG362" i="26" a="1"/>
  <c r="AG362" i="26" s="1"/>
  <c r="AG363" i="26" a="1"/>
  <c r="AG363" i="26" s="1"/>
  <c r="AG364" i="26" a="1"/>
  <c r="AG364" i="26" s="1"/>
  <c r="AG365" i="26" a="1"/>
  <c r="AG365" i="26" s="1"/>
  <c r="AG366" i="26" a="1"/>
  <c r="AG366" i="26" s="1"/>
  <c r="AG367" i="26" a="1"/>
  <c r="AG367" i="26" s="1"/>
  <c r="AG368" i="26" a="1"/>
  <c r="AG368" i="26"/>
  <c r="AG369" i="26" a="1"/>
  <c r="AG369" i="26" s="1"/>
  <c r="AG370" i="26" a="1"/>
  <c r="AG370" i="26" s="1"/>
  <c r="AG371" i="26" a="1"/>
  <c r="AG371" i="26" s="1"/>
  <c r="AG372" i="26" a="1"/>
  <c r="AG372" i="26" s="1"/>
  <c r="AG373" i="26" a="1"/>
  <c r="AG373" i="26" s="1"/>
  <c r="AG374" i="26" a="1"/>
  <c r="AG374" i="26" s="1"/>
  <c r="AG375" i="26" a="1"/>
  <c r="AG375" i="26" s="1"/>
  <c r="AG376" i="26" a="1"/>
  <c r="AG376" i="26"/>
  <c r="AG377" i="26" a="1"/>
  <c r="AG377" i="26" s="1"/>
  <c r="AG378" i="26" a="1"/>
  <c r="AG378" i="26" s="1"/>
  <c r="AG379" i="26" a="1"/>
  <c r="AG379" i="26" s="1"/>
  <c r="AG380" i="26" a="1"/>
  <c r="AG380" i="26" s="1"/>
  <c r="AG381" i="26" a="1"/>
  <c r="AG381" i="26" s="1"/>
  <c r="AG382" i="26" a="1"/>
  <c r="AG382" i="26" s="1"/>
  <c r="AG383" i="26" a="1"/>
  <c r="AG383" i="26" s="1"/>
  <c r="AG384" i="26" a="1"/>
  <c r="AG384" i="26"/>
  <c r="AG385" i="26" a="1"/>
  <c r="AG385" i="26" s="1"/>
  <c r="AG386" i="26" a="1"/>
  <c r="AG386" i="26" s="1"/>
  <c r="AG387" i="26" a="1"/>
  <c r="AG387" i="26" s="1"/>
  <c r="AG388" i="26" a="1"/>
  <c r="AG388" i="26" s="1"/>
  <c r="AG389" i="26" a="1"/>
  <c r="AG389" i="26" s="1"/>
  <c r="AG390" i="26" a="1"/>
  <c r="AG390" i="26" s="1"/>
  <c r="AG391" i="26" a="1"/>
  <c r="AG391" i="26" s="1"/>
  <c r="AG392" i="26" a="1"/>
  <c r="AG392" i="26"/>
  <c r="AG393" i="26" a="1"/>
  <c r="AG393" i="26" s="1"/>
  <c r="AG394" i="26" a="1"/>
  <c r="AG394" i="26" s="1"/>
  <c r="AG395" i="26" a="1"/>
  <c r="AG395" i="26" s="1"/>
  <c r="AG396" i="26" a="1"/>
  <c r="AG396" i="26" s="1"/>
  <c r="AG397" i="26" a="1"/>
  <c r="AG397" i="26" s="1"/>
  <c r="AG398" i="26" a="1"/>
  <c r="AG398" i="26" s="1"/>
  <c r="AG399" i="26" a="1"/>
  <c r="AG399" i="26" s="1"/>
  <c r="AG400" i="26" a="1"/>
  <c r="AG400" i="26" s="1"/>
  <c r="AG401" i="26" a="1"/>
  <c r="AG401" i="26" s="1"/>
  <c r="AG402" i="26" a="1"/>
  <c r="AG402" i="26" s="1"/>
  <c r="AG403" i="26" a="1"/>
  <c r="AG403" i="26" s="1"/>
  <c r="AG404" i="26" a="1"/>
  <c r="AG404" i="26"/>
  <c r="AG405" i="26" a="1"/>
  <c r="AG405" i="26" s="1"/>
  <c r="AG406" i="26" a="1"/>
  <c r="AG406" i="26" s="1"/>
  <c r="AG407" i="26" a="1"/>
  <c r="AG407" i="26" s="1"/>
  <c r="AG408" i="26" a="1"/>
  <c r="AG408" i="26" s="1"/>
  <c r="AG409" i="26" a="1"/>
  <c r="AG409" i="26" s="1"/>
  <c r="AG410" i="26" a="1"/>
  <c r="AG410" i="26" s="1"/>
  <c r="AG411" i="26" a="1"/>
  <c r="AG411" i="26" s="1"/>
  <c r="AG412" i="26" a="1"/>
  <c r="AG412" i="26" s="1"/>
  <c r="AG413" i="26" a="1"/>
  <c r="AG413" i="26" s="1"/>
  <c r="AG414" i="26" a="1"/>
  <c r="AG414" i="26" s="1"/>
  <c r="AG415" i="26" a="1"/>
  <c r="AG415" i="26" s="1"/>
  <c r="AG416" i="26" a="1"/>
  <c r="AG416" i="26" s="1"/>
  <c r="AG417" i="26" a="1"/>
  <c r="AG417" i="26" s="1"/>
  <c r="AG418" i="26" a="1"/>
  <c r="AG418" i="26" s="1"/>
  <c r="AG419" i="26" a="1"/>
  <c r="AG419" i="26" s="1"/>
  <c r="AG420" i="26" a="1"/>
  <c r="AG420" i="26" s="1"/>
  <c r="AG421" i="26" a="1"/>
  <c r="AG421" i="26" s="1"/>
  <c r="AG422" i="26" a="1"/>
  <c r="AG422" i="26"/>
  <c r="AG423" i="26" a="1"/>
  <c r="AG423" i="26" s="1"/>
  <c r="AG424" i="26" a="1"/>
  <c r="AG424" i="26" s="1"/>
  <c r="AG425" i="26" a="1"/>
  <c r="AG425" i="26" s="1"/>
  <c r="AG426" i="26" a="1"/>
  <c r="AG426" i="26" s="1"/>
  <c r="AG427" i="26" a="1"/>
  <c r="AG427" i="26" s="1"/>
  <c r="AG428" i="26" a="1"/>
  <c r="AG428" i="26" s="1"/>
  <c r="AG429" i="26" a="1"/>
  <c r="AG429" i="26" s="1"/>
  <c r="AG430" i="26" a="1"/>
  <c r="AG430" i="26" s="1"/>
  <c r="AG431" i="26" a="1"/>
  <c r="AG431" i="26" s="1"/>
  <c r="AG432" i="26" a="1"/>
  <c r="AG432" i="26" s="1"/>
  <c r="AG433" i="26" a="1"/>
  <c r="AG433" i="26" s="1"/>
  <c r="AG434" i="26" a="1"/>
  <c r="AG434" i="26" s="1"/>
  <c r="AG435" i="26" a="1"/>
  <c r="AG435" i="26" s="1"/>
  <c r="AG436" i="26" a="1"/>
  <c r="AG436" i="26" s="1"/>
  <c r="AG437" i="26" a="1"/>
  <c r="AG437" i="26" s="1"/>
  <c r="AG438" i="26" a="1"/>
  <c r="AG438" i="26"/>
  <c r="AG439" i="26" a="1"/>
  <c r="AG439" i="26" s="1"/>
  <c r="AG440" i="26" a="1"/>
  <c r="AG440" i="26" s="1"/>
  <c r="AG441" i="26" a="1"/>
  <c r="AG441" i="26" s="1"/>
  <c r="AG442" i="26" a="1"/>
  <c r="AG442" i="26" s="1"/>
  <c r="AG443" i="26" a="1"/>
  <c r="AG443" i="26" s="1"/>
  <c r="AG444" i="26" a="1"/>
  <c r="AG444" i="26" s="1"/>
  <c r="AG445" i="26" a="1"/>
  <c r="AG445" i="26" s="1"/>
  <c r="AG446" i="26" a="1"/>
  <c r="AG446" i="26" s="1"/>
  <c r="AG447" i="26" a="1"/>
  <c r="AG447" i="26" s="1"/>
  <c r="AG448" i="26" a="1"/>
  <c r="AG448" i="26" s="1"/>
  <c r="AG449" i="26" a="1"/>
  <c r="AG449" i="26" s="1"/>
  <c r="AG450" i="26" a="1"/>
  <c r="AG450" i="26" s="1"/>
  <c r="AG451" i="26" a="1"/>
  <c r="AG451" i="26" s="1"/>
  <c r="AG452" i="26" a="1"/>
  <c r="AG452" i="26" s="1"/>
  <c r="AG453" i="26" a="1"/>
  <c r="AG453" i="26" s="1"/>
  <c r="AG454" i="26" a="1"/>
  <c r="AG454" i="26"/>
  <c r="AG455" i="26" a="1"/>
  <c r="AG455" i="26" s="1"/>
  <c r="AG456" i="26" a="1"/>
  <c r="AG456" i="26" s="1"/>
  <c r="AG457" i="26" a="1"/>
  <c r="AG457" i="26" s="1"/>
  <c r="AG458" i="26" a="1"/>
  <c r="AG458" i="26" s="1"/>
  <c r="AG459" i="26" a="1"/>
  <c r="AG459" i="26" s="1"/>
  <c r="AG460" i="26" a="1"/>
  <c r="AG460" i="26" s="1"/>
  <c r="AG461" i="26" a="1"/>
  <c r="AG461" i="26" s="1"/>
  <c r="AG462" i="26" a="1"/>
  <c r="AG462" i="26" s="1"/>
  <c r="AG463" i="26" a="1"/>
  <c r="AG463" i="26" s="1"/>
  <c r="AG464" i="26" a="1"/>
  <c r="AG464" i="26" s="1"/>
  <c r="AG465" i="26" a="1"/>
  <c r="AG465" i="26" s="1"/>
  <c r="AG466" i="26" a="1"/>
  <c r="AG466" i="26" s="1"/>
  <c r="AG467" i="26" a="1"/>
  <c r="AG467" i="26" s="1"/>
  <c r="AG468" i="26" a="1"/>
  <c r="AG468" i="26" s="1"/>
  <c r="AG469" i="26" a="1"/>
  <c r="AG469" i="26" s="1"/>
  <c r="AG470" i="26" a="1"/>
  <c r="AG470" i="26"/>
  <c r="AG471" i="26" a="1"/>
  <c r="AG471" i="26" s="1"/>
  <c r="AG472" i="26" a="1"/>
  <c r="AG472" i="26" s="1"/>
  <c r="AG473" i="26" a="1"/>
  <c r="AG473" i="26" s="1"/>
  <c r="AG474" i="26" a="1"/>
  <c r="AG474" i="26" s="1"/>
  <c r="AG475" i="26" a="1"/>
  <c r="AG475" i="26" s="1"/>
  <c r="AG476" i="26" a="1"/>
  <c r="AG476" i="26" s="1"/>
  <c r="AG477" i="26" a="1"/>
  <c r="AG477" i="26" s="1"/>
  <c r="AG478" i="26" a="1"/>
  <c r="AG478" i="26" s="1"/>
  <c r="AG479" i="26" a="1"/>
  <c r="AG479" i="26" s="1"/>
  <c r="AG480" i="26" a="1"/>
  <c r="AG480" i="26" s="1"/>
  <c r="AG481" i="26" a="1"/>
  <c r="AG481" i="26" s="1"/>
  <c r="AG482" i="26" a="1"/>
  <c r="AG482" i="26" s="1"/>
  <c r="AG483" i="26" a="1"/>
  <c r="AG483" i="26" s="1"/>
  <c r="AG484" i="26" a="1"/>
  <c r="AG484" i="26" s="1"/>
  <c r="AG485" i="26" a="1"/>
  <c r="AG485" i="26" s="1"/>
  <c r="AG486" i="26" a="1"/>
  <c r="AG486" i="26"/>
  <c r="AG487" i="26" a="1"/>
  <c r="AG487" i="26" s="1"/>
  <c r="AG488" i="26" a="1"/>
  <c r="AG488" i="26" s="1"/>
  <c r="AG489" i="26" a="1"/>
  <c r="AG489" i="26" s="1"/>
  <c r="AG490" i="26" a="1"/>
  <c r="AG490" i="26" s="1"/>
  <c r="AG491" i="26" a="1"/>
  <c r="AG491" i="26" s="1"/>
  <c r="AG492" i="26" a="1"/>
  <c r="AG492" i="26" s="1"/>
  <c r="AG493" i="26" a="1"/>
  <c r="AG493" i="26" s="1"/>
  <c r="AG494" i="26" a="1"/>
  <c r="AG494" i="26"/>
  <c r="AG495" i="26" a="1"/>
  <c r="AG495" i="26" s="1"/>
  <c r="AG496" i="26" a="1"/>
  <c r="AG496" i="26" s="1"/>
  <c r="AG497" i="26" a="1"/>
  <c r="AG497" i="26" s="1"/>
  <c r="AG498" i="26" a="1"/>
  <c r="AG498" i="26" s="1"/>
  <c r="AG499" i="26" a="1"/>
  <c r="AG499" i="26" s="1"/>
  <c r="AG500" i="26" a="1"/>
  <c r="AG500" i="26" s="1"/>
  <c r="AG501" i="26" a="1"/>
  <c r="AG501" i="26" s="1"/>
  <c r="AG502" i="26" a="1"/>
  <c r="AG502" i="26"/>
  <c r="AG503" i="26" a="1"/>
  <c r="AG503" i="26" s="1"/>
  <c r="AG504" i="26" a="1"/>
  <c r="AG504" i="26" s="1"/>
  <c r="AG505" i="26" a="1"/>
  <c r="AG505" i="26" s="1"/>
  <c r="AG506" i="26" a="1"/>
  <c r="AG506" i="26" s="1"/>
  <c r="AG507" i="26" a="1"/>
  <c r="AG507" i="26" s="1"/>
  <c r="AG508" i="26" a="1"/>
  <c r="AG508" i="26" s="1"/>
  <c r="AG509" i="26" a="1"/>
  <c r="AG509" i="26" s="1"/>
  <c r="AG510" i="26" a="1"/>
  <c r="AG510" i="26"/>
  <c r="AG511" i="26" a="1"/>
  <c r="AG511" i="26" s="1"/>
  <c r="AG512" i="26" a="1"/>
  <c r="AG512" i="26" s="1"/>
  <c r="AG513" i="26" a="1"/>
  <c r="AG513" i="26" s="1"/>
  <c r="AG514" i="26" a="1"/>
  <c r="AG514" i="26" s="1"/>
  <c r="AG515" i="26" a="1"/>
  <c r="AG515" i="26" s="1"/>
  <c r="AG516" i="26" a="1"/>
  <c r="AG516" i="26" s="1"/>
  <c r="AG517" i="26" a="1"/>
  <c r="AG517" i="26" s="1"/>
  <c r="AG518" i="26" a="1"/>
  <c r="AG518" i="26"/>
  <c r="AG519" i="26" a="1"/>
  <c r="AG519" i="26" s="1"/>
  <c r="AG520" i="26" a="1"/>
  <c r="AG520" i="26" s="1"/>
  <c r="AG521" i="26" a="1"/>
  <c r="AG521" i="26" s="1"/>
  <c r="AG522" i="26" a="1"/>
  <c r="AG522" i="26" s="1"/>
  <c r="AG523" i="26" a="1"/>
  <c r="AG523" i="26" s="1"/>
  <c r="AG524" i="26" a="1"/>
  <c r="AG524" i="26" s="1"/>
  <c r="AG525" i="26" a="1"/>
  <c r="AG525" i="26" s="1"/>
  <c r="AG526" i="26" a="1"/>
  <c r="AG526" i="26"/>
  <c r="AG527" i="26" a="1"/>
  <c r="AG527" i="26" s="1"/>
  <c r="AG528" i="26" a="1"/>
  <c r="AG528" i="26" s="1"/>
  <c r="AG529" i="26" a="1"/>
  <c r="AG529" i="26" s="1"/>
  <c r="AG530" i="26" a="1"/>
  <c r="AG530" i="26" s="1"/>
  <c r="AG531" i="26" a="1"/>
  <c r="AG531" i="26" s="1"/>
  <c r="AG532" i="26" a="1"/>
  <c r="AG532" i="26" s="1"/>
  <c r="AG533" i="26" a="1"/>
  <c r="AG533" i="26" s="1"/>
  <c r="AG534" i="26" a="1"/>
  <c r="AG534" i="26"/>
  <c r="AG535" i="26" a="1"/>
  <c r="AG535" i="26" s="1"/>
  <c r="AG536" i="26" a="1"/>
  <c r="AG536" i="26" s="1"/>
  <c r="AG537" i="26" a="1"/>
  <c r="AG537" i="26" s="1"/>
  <c r="AG538" i="26" a="1"/>
  <c r="AG538" i="26" s="1"/>
  <c r="AG539" i="26" a="1"/>
  <c r="AG539" i="26" s="1"/>
  <c r="AG540" i="26" a="1"/>
  <c r="AG540" i="26" s="1"/>
  <c r="AG541" i="26" a="1"/>
  <c r="AG541" i="26" s="1"/>
  <c r="AG542" i="26" a="1"/>
  <c r="AG542" i="26"/>
  <c r="AG543" i="26" a="1"/>
  <c r="AG543" i="26" s="1"/>
  <c r="AG544" i="26" a="1"/>
  <c r="AG544" i="26" s="1"/>
  <c r="AG545" i="26" a="1"/>
  <c r="AG545" i="26" s="1"/>
  <c r="AG546" i="26" a="1"/>
  <c r="AG546" i="26" s="1"/>
  <c r="AG547" i="26" a="1"/>
  <c r="AG547" i="26" s="1"/>
  <c r="AG548" i="26" a="1"/>
  <c r="AG548" i="26" s="1"/>
  <c r="AG549" i="26" a="1"/>
  <c r="AG549" i="26" s="1"/>
  <c r="AG550" i="26" a="1"/>
  <c r="AG550" i="26"/>
  <c r="AG551" i="26" a="1"/>
  <c r="AG551" i="26" s="1"/>
  <c r="AG552" i="26" a="1"/>
  <c r="AG552" i="26" s="1"/>
  <c r="AG553" i="26" a="1"/>
  <c r="AG553" i="26" s="1"/>
  <c r="AG554" i="26" a="1"/>
  <c r="AG554" i="26" s="1"/>
  <c r="AG555" i="26" a="1"/>
  <c r="AG555" i="26" s="1"/>
  <c r="AG556" i="26" a="1"/>
  <c r="AG556" i="26" s="1"/>
  <c r="AG557" i="26" a="1"/>
  <c r="AG557" i="26" s="1"/>
  <c r="AG558" i="26" a="1"/>
  <c r="AG558" i="26"/>
  <c r="AG559" i="26" a="1"/>
  <c r="AG559" i="26" s="1"/>
  <c r="AG560" i="26" a="1"/>
  <c r="AG560" i="26" s="1"/>
  <c r="AG561" i="26" a="1"/>
  <c r="AG561" i="26" s="1"/>
  <c r="AG562" i="26" a="1"/>
  <c r="AG562" i="26" s="1"/>
  <c r="AG563" i="26" a="1"/>
  <c r="AG563" i="26" s="1"/>
  <c r="AG564" i="26" a="1"/>
  <c r="AG564" i="26" s="1"/>
  <c r="AG565" i="26" a="1"/>
  <c r="AG565" i="26" s="1"/>
  <c r="AG566" i="26" a="1"/>
  <c r="AG566" i="26"/>
  <c r="AG567" i="26" a="1"/>
  <c r="AG567" i="26" s="1"/>
  <c r="AG568" i="26" a="1"/>
  <c r="AG568" i="26" s="1"/>
  <c r="AG569" i="26" a="1"/>
  <c r="AG569" i="26" s="1"/>
  <c r="AG570" i="26" a="1"/>
  <c r="AG570" i="26" s="1"/>
  <c r="AG571" i="26" a="1"/>
  <c r="AG571" i="26" s="1"/>
  <c r="AG572" i="26" a="1"/>
  <c r="AG572" i="26" s="1"/>
  <c r="AG573" i="26" a="1"/>
  <c r="AG573" i="26" s="1"/>
  <c r="AG574" i="26" a="1"/>
  <c r="AG574" i="26"/>
  <c r="AG575" i="26" a="1"/>
  <c r="AG575" i="26" s="1"/>
  <c r="AG576" i="26" a="1"/>
  <c r="AG576" i="26" s="1"/>
  <c r="AG577" i="26" a="1"/>
  <c r="AG577" i="26" s="1"/>
  <c r="AG578" i="26" a="1"/>
  <c r="AG578" i="26" s="1"/>
  <c r="AG579" i="26" a="1"/>
  <c r="AG579" i="26" s="1"/>
  <c r="AG580" i="26" a="1"/>
  <c r="AG580" i="26" s="1"/>
  <c r="AG581" i="26" a="1"/>
  <c r="AG581" i="26" s="1"/>
  <c r="AG582" i="26" a="1"/>
  <c r="AG582" i="26"/>
  <c r="AG583" i="26" a="1"/>
  <c r="AG583" i="26" s="1"/>
  <c r="AG584" i="26" a="1"/>
  <c r="AG584" i="26" s="1"/>
  <c r="AG585" i="26" a="1"/>
  <c r="AG585" i="26" s="1"/>
  <c r="AG586" i="26" a="1"/>
  <c r="AG586" i="26" s="1"/>
  <c r="AG587" i="26" a="1"/>
  <c r="AG587" i="26" s="1"/>
  <c r="AG588" i="26" a="1"/>
  <c r="AG588" i="26" s="1"/>
  <c r="AG589" i="26" a="1"/>
  <c r="AG589" i="26" s="1"/>
  <c r="AG590" i="26" a="1"/>
  <c r="AG590" i="26"/>
  <c r="AG591" i="26" a="1"/>
  <c r="AG591" i="26" s="1"/>
  <c r="AG592" i="26" a="1"/>
  <c r="AG592" i="26" s="1"/>
  <c r="AG593" i="26" a="1"/>
  <c r="AG593" i="26" s="1"/>
  <c r="AG594" i="26" a="1"/>
  <c r="AG594" i="26" s="1"/>
  <c r="AG595" i="26" a="1"/>
  <c r="AG595" i="26" s="1"/>
  <c r="AG596" i="26" a="1"/>
  <c r="AG596" i="26" s="1"/>
  <c r="AG597" i="26" a="1"/>
  <c r="AG597" i="26" s="1"/>
  <c r="AG598" i="26" a="1"/>
  <c r="AG598" i="26"/>
  <c r="AG599" i="26" a="1"/>
  <c r="AG599" i="26" s="1"/>
  <c r="AG600" i="26" a="1"/>
  <c r="AG600" i="26" s="1"/>
  <c r="AG601" i="26" a="1"/>
  <c r="AG601" i="26" s="1"/>
  <c r="AG602" i="26" a="1"/>
  <c r="AG602" i="26" s="1"/>
  <c r="AG603" i="26" a="1"/>
  <c r="AG603" i="26" s="1"/>
  <c r="AG604" i="26" a="1"/>
  <c r="AG604" i="26" s="1"/>
  <c r="AG605" i="26" a="1"/>
  <c r="AG605" i="26" s="1"/>
  <c r="AG606" i="26" a="1"/>
  <c r="AG606" i="26"/>
  <c r="AG607" i="26" a="1"/>
  <c r="AG607" i="26" s="1"/>
  <c r="AG608" i="26" a="1"/>
  <c r="AG608" i="26" s="1"/>
  <c r="AG609" i="26" a="1"/>
  <c r="AG609" i="26" s="1"/>
  <c r="AG610" i="26" a="1"/>
  <c r="AG610" i="26" s="1"/>
  <c r="AG611" i="26" a="1"/>
  <c r="AG611" i="26" s="1"/>
  <c r="AG612" i="26" a="1"/>
  <c r="AG612" i="26" s="1"/>
  <c r="AG613" i="26" a="1"/>
  <c r="AG613" i="26" s="1"/>
  <c r="AG614" i="26" a="1"/>
  <c r="AG614" i="26"/>
  <c r="AG615" i="26" a="1"/>
  <c r="AG615" i="26" s="1"/>
  <c r="AG616" i="26" a="1"/>
  <c r="AG616" i="26" s="1"/>
  <c r="AG617" i="26" a="1"/>
  <c r="AG617" i="26" s="1"/>
  <c r="AG618" i="26" a="1"/>
  <c r="AG618" i="26" s="1"/>
  <c r="AG619" i="26" a="1"/>
  <c r="AG619" i="26" s="1"/>
  <c r="AG620" i="26" a="1"/>
  <c r="AG620" i="26" s="1"/>
  <c r="AG621" i="26" a="1"/>
  <c r="AG621" i="26" s="1"/>
  <c r="AG622" i="26" a="1"/>
  <c r="AG622" i="26"/>
  <c r="AG623" i="26" a="1"/>
  <c r="AG623" i="26" s="1"/>
  <c r="AG624" i="26" a="1"/>
  <c r="AG624" i="26" s="1"/>
  <c r="AG625" i="26" a="1"/>
  <c r="AG625" i="26" s="1"/>
  <c r="AG626" i="26" a="1"/>
  <c r="AG626" i="26" s="1"/>
  <c r="AG627" i="26" a="1"/>
  <c r="AG627" i="26" s="1"/>
  <c r="AG628" i="26" a="1"/>
  <c r="AG628" i="26" s="1"/>
  <c r="AG629" i="26" a="1"/>
  <c r="AG629" i="26" s="1"/>
  <c r="AG630" i="26" a="1"/>
  <c r="AG630" i="26"/>
  <c r="AG631" i="26" a="1"/>
  <c r="AG631" i="26" s="1"/>
  <c r="AG632" i="26" a="1"/>
  <c r="AG632" i="26" s="1"/>
  <c r="AG633" i="26" a="1"/>
  <c r="AG633" i="26" s="1"/>
  <c r="AG634" i="26" a="1"/>
  <c r="AG634" i="26" s="1"/>
  <c r="AG635" i="26" a="1"/>
  <c r="AG635" i="26" s="1"/>
  <c r="AG636" i="26" a="1"/>
  <c r="AG636" i="26" s="1"/>
  <c r="AG637" i="26" a="1"/>
  <c r="AG637" i="26" s="1"/>
  <c r="AG638" i="26" a="1"/>
  <c r="AG638" i="26"/>
  <c r="AG639" i="26" a="1"/>
  <c r="AG639" i="26" s="1"/>
  <c r="AG640" i="26" a="1"/>
  <c r="AG640" i="26" s="1"/>
  <c r="AG641" i="26" a="1"/>
  <c r="AG641" i="26" s="1"/>
  <c r="AG642" i="26" a="1"/>
  <c r="AG642" i="26" s="1"/>
  <c r="AG643" i="26" a="1"/>
  <c r="AG643" i="26" s="1"/>
  <c r="AG644" i="26" a="1"/>
  <c r="AG644" i="26" s="1"/>
  <c r="AG645" i="26" a="1"/>
  <c r="AG645" i="26" s="1"/>
  <c r="AG646" i="26" a="1"/>
  <c r="AG646" i="26"/>
  <c r="AG647" i="26" a="1"/>
  <c r="AG647" i="26" s="1"/>
  <c r="AG648" i="26" a="1"/>
  <c r="AG648" i="26" s="1"/>
  <c r="AG649" i="26" a="1"/>
  <c r="AG649" i="26" s="1"/>
  <c r="AG650" i="26" a="1"/>
  <c r="AG650" i="26" s="1"/>
  <c r="AG651" i="26" a="1"/>
  <c r="AG651" i="26" s="1"/>
  <c r="AG652" i="26" a="1"/>
  <c r="AG652" i="26" s="1"/>
  <c r="AG653" i="26" a="1"/>
  <c r="AG653" i="26" s="1"/>
  <c r="AG654" i="26" a="1"/>
  <c r="AG654" i="26"/>
  <c r="AG655" i="26" a="1"/>
  <c r="AG655" i="26" s="1"/>
  <c r="AG656" i="26" a="1"/>
  <c r="AG656" i="26" s="1"/>
  <c r="AG657" i="26" a="1"/>
  <c r="AG657" i="26" s="1"/>
  <c r="AG658" i="26" a="1"/>
  <c r="AG658" i="26" s="1"/>
  <c r="AG659" i="26" a="1"/>
  <c r="AG659" i="26" s="1"/>
  <c r="AG660" i="26" a="1"/>
  <c r="AG660" i="26" s="1"/>
  <c r="AG661" i="26" a="1"/>
  <c r="AG661" i="26" s="1"/>
  <c r="AG662" i="26" a="1"/>
  <c r="AG662" i="26"/>
  <c r="AG663" i="26" a="1"/>
  <c r="AG663" i="26" s="1"/>
  <c r="AG664" i="26" a="1"/>
  <c r="AG664" i="26" s="1"/>
  <c r="AG665" i="26" a="1"/>
  <c r="AG665" i="26" s="1"/>
  <c r="AG666" i="26" a="1"/>
  <c r="AG666" i="26" s="1"/>
  <c r="AG667" i="26" a="1"/>
  <c r="AG667" i="26" s="1"/>
  <c r="AG668" i="26" a="1"/>
  <c r="AG668" i="26" s="1"/>
  <c r="AG669" i="26" a="1"/>
  <c r="AG669" i="26" s="1"/>
  <c r="AG670" i="26" a="1"/>
  <c r="AG670" i="26"/>
  <c r="AG671" i="26" a="1"/>
  <c r="AG671" i="26" s="1"/>
  <c r="AG672" i="26" a="1"/>
  <c r="AG672" i="26" s="1"/>
  <c r="AG673" i="26" a="1"/>
  <c r="AG673" i="26" s="1"/>
  <c r="AG674" i="26" a="1"/>
  <c r="AG674" i="26" s="1"/>
  <c r="AG675" i="26" a="1"/>
  <c r="AG675" i="26" s="1"/>
  <c r="AG676" i="26" a="1"/>
  <c r="AG676" i="26" s="1"/>
  <c r="AG677" i="26" a="1"/>
  <c r="AG677" i="26" s="1"/>
  <c r="AG678" i="26" a="1"/>
  <c r="AG678" i="26"/>
  <c r="AG679" i="26" a="1"/>
  <c r="AG679" i="26" s="1"/>
  <c r="AG680" i="26" a="1"/>
  <c r="AG680" i="26" s="1"/>
  <c r="AG681" i="26" a="1"/>
  <c r="AG681" i="26" s="1"/>
  <c r="AG682" i="26" a="1"/>
  <c r="AG682" i="26" s="1"/>
  <c r="AG683" i="26" a="1"/>
  <c r="AG683" i="26" s="1"/>
  <c r="AG684" i="26" a="1"/>
  <c r="AG684" i="26" s="1"/>
  <c r="AG685" i="26" a="1"/>
  <c r="AG685" i="26" s="1"/>
  <c r="AG686" i="26" a="1"/>
  <c r="AG686" i="26"/>
  <c r="AG687" i="26" a="1"/>
  <c r="AG687" i="26" s="1"/>
  <c r="AG688" i="26" a="1"/>
  <c r="AG688" i="26" s="1"/>
  <c r="AG689" i="26" a="1"/>
  <c r="AG689" i="26" s="1"/>
  <c r="AG690" i="26" a="1"/>
  <c r="AG690" i="26" s="1"/>
  <c r="AG691" i="26" a="1"/>
  <c r="AG691" i="26" s="1"/>
  <c r="AG692" i="26" a="1"/>
  <c r="AG692" i="26" s="1"/>
  <c r="AG693" i="26" a="1"/>
  <c r="AG693" i="26" s="1"/>
  <c r="AG694" i="26" a="1"/>
  <c r="AG694" i="26"/>
  <c r="AG695" i="26" a="1"/>
  <c r="AG695" i="26" s="1"/>
  <c r="AG696" i="26" a="1"/>
  <c r="AG696" i="26" s="1"/>
  <c r="AG697" i="26" a="1"/>
  <c r="AG697" i="26" s="1"/>
  <c r="AG698" i="26" a="1"/>
  <c r="AG698" i="26" s="1"/>
  <c r="AG699" i="26" a="1"/>
  <c r="AG699" i="26" s="1"/>
  <c r="AG700" i="26" a="1"/>
  <c r="AG700" i="26" s="1"/>
  <c r="AG701" i="26" a="1"/>
  <c r="AG701" i="26" s="1"/>
  <c r="AG702" i="26" a="1"/>
  <c r="AG702" i="26"/>
  <c r="AG703" i="26" a="1"/>
  <c r="AG703" i="26" s="1"/>
  <c r="AG704" i="26" a="1"/>
  <c r="AG704" i="26" s="1"/>
  <c r="AG705" i="26" a="1"/>
  <c r="AG705" i="26" s="1"/>
  <c r="AG706" i="26" a="1"/>
  <c r="AG706" i="26" s="1"/>
  <c r="AG707" i="26" a="1"/>
  <c r="AG707" i="26" s="1"/>
  <c r="AG708" i="26" a="1"/>
  <c r="AG708" i="26" s="1"/>
  <c r="AG709" i="26" a="1"/>
  <c r="AG709" i="26" s="1"/>
  <c r="AG710" i="26" a="1"/>
  <c r="AG710" i="26"/>
  <c r="AG711" i="26" a="1"/>
  <c r="AG711" i="26" s="1"/>
  <c r="AG712" i="26" a="1"/>
  <c r="AG712" i="26" s="1"/>
  <c r="AG713" i="26" a="1"/>
  <c r="AG713" i="26" s="1"/>
  <c r="AG714" i="26" a="1"/>
  <c r="AG714" i="26" s="1"/>
  <c r="AG715" i="26" a="1"/>
  <c r="AG715" i="26" s="1"/>
  <c r="AG716" i="26" a="1"/>
  <c r="AG716" i="26" s="1"/>
  <c r="AG717" i="26" a="1"/>
  <c r="AG717" i="26" s="1"/>
  <c r="AG718" i="26" a="1"/>
  <c r="AG718" i="26"/>
  <c r="AG719" i="26" a="1"/>
  <c r="AG719" i="26" s="1"/>
  <c r="AG720" i="26" a="1"/>
  <c r="AG720" i="26" s="1"/>
  <c r="AG721" i="26" a="1"/>
  <c r="AG721" i="26" s="1"/>
  <c r="AG722" i="26" a="1"/>
  <c r="AG722" i="26" s="1"/>
  <c r="AG723" i="26" a="1"/>
  <c r="AG723" i="26" s="1"/>
  <c r="AG724" i="26" a="1"/>
  <c r="AG724" i="26" s="1"/>
  <c r="AG725" i="26" a="1"/>
  <c r="AG725" i="26" s="1"/>
  <c r="AG726" i="26" a="1"/>
  <c r="AG726" i="26"/>
  <c r="AG727" i="26" a="1"/>
  <c r="AG727" i="26" s="1"/>
  <c r="AG728" i="26" a="1"/>
  <c r="AG728" i="26" s="1"/>
  <c r="AG729" i="26" a="1"/>
  <c r="AG729" i="26" s="1"/>
  <c r="AG730" i="26" a="1"/>
  <c r="AG730" i="26" s="1"/>
  <c r="AG731" i="26" a="1"/>
  <c r="AG731" i="26" s="1"/>
  <c r="AG732" i="26" a="1"/>
  <c r="AG732" i="26" s="1"/>
  <c r="AG733" i="26" a="1"/>
  <c r="AG733" i="26" s="1"/>
  <c r="AG734" i="26" a="1"/>
  <c r="AG734" i="26"/>
  <c r="AG735" i="26" a="1"/>
  <c r="AG735" i="26" s="1"/>
  <c r="AG736" i="26" a="1"/>
  <c r="AG736" i="26" s="1"/>
  <c r="AG737" i="26" a="1"/>
  <c r="AG737" i="26" s="1"/>
  <c r="AG738" i="26" a="1"/>
  <c r="AG738" i="26" s="1"/>
  <c r="AG739" i="26" a="1"/>
  <c r="AG739" i="26" s="1"/>
  <c r="AG740" i="26" a="1"/>
  <c r="AG740" i="26" s="1"/>
  <c r="AG741" i="26" a="1"/>
  <c r="AG741" i="26" s="1"/>
  <c r="AG742" i="26" a="1"/>
  <c r="AG742" i="26"/>
  <c r="AG743" i="26" a="1"/>
  <c r="AG743" i="26" s="1"/>
  <c r="AG744" i="26" a="1"/>
  <c r="AG744" i="26" s="1"/>
  <c r="AG745" i="26" a="1"/>
  <c r="AG745" i="26" s="1"/>
  <c r="AG746" i="26" a="1"/>
  <c r="AG746" i="26" s="1"/>
  <c r="AG747" i="26" a="1"/>
  <c r="AG747" i="26" s="1"/>
  <c r="AG748" i="26" a="1"/>
  <c r="AG748" i="26" s="1"/>
  <c r="AG749" i="26" a="1"/>
  <c r="AG749" i="26" s="1"/>
  <c r="AG750" i="26" a="1"/>
  <c r="AG750" i="26" s="1"/>
  <c r="AG751" i="26" a="1"/>
  <c r="AG751" i="26" s="1"/>
  <c r="AG752" i="26" a="1"/>
  <c r="AG752" i="26" s="1"/>
  <c r="AG753" i="26" a="1"/>
  <c r="AG753" i="26" s="1"/>
  <c r="AG754" i="26" a="1"/>
  <c r="AG754" i="26"/>
  <c r="AG755" i="26" a="1"/>
  <c r="AG755" i="26" s="1"/>
  <c r="AG756" i="26" a="1"/>
  <c r="AG756" i="26" s="1"/>
  <c r="AG757" i="26" a="1"/>
  <c r="AG757" i="26" s="1"/>
  <c r="AG758" i="26" a="1"/>
  <c r="AG758" i="26" s="1"/>
  <c r="AG759" i="26" a="1"/>
  <c r="AG759" i="26" s="1"/>
  <c r="AG760" i="26" a="1"/>
  <c r="AG760" i="26" s="1"/>
  <c r="AG761" i="26" a="1"/>
  <c r="AG761" i="26" s="1"/>
  <c r="AG762" i="26" a="1"/>
  <c r="AG762" i="26"/>
  <c r="AG763" i="26" a="1"/>
  <c r="AG763" i="26" s="1"/>
  <c r="AG764" i="26" a="1"/>
  <c r="AG764" i="26" s="1"/>
  <c r="AG765" i="26" a="1"/>
  <c r="AG765" i="26" s="1"/>
  <c r="AG766" i="26" a="1"/>
  <c r="AG766" i="26" s="1"/>
  <c r="AG767" i="26" a="1"/>
  <c r="AG767" i="26" s="1"/>
  <c r="AG768" i="26" a="1"/>
  <c r="AG768" i="26" s="1"/>
  <c r="AG769" i="26" a="1"/>
  <c r="AG769" i="26" s="1"/>
  <c r="AG770" i="26" a="1"/>
  <c r="AG770" i="26"/>
  <c r="AG771" i="26" a="1"/>
  <c r="AG771" i="26" s="1"/>
  <c r="AG772" i="26" a="1"/>
  <c r="AG772" i="26" s="1"/>
  <c r="AG773" i="26" a="1"/>
  <c r="AG773" i="26" s="1"/>
  <c r="AG774" i="26" a="1"/>
  <c r="AG774" i="26" s="1"/>
  <c r="AG775" i="26" a="1"/>
  <c r="AG775" i="26" s="1"/>
  <c r="AG776" i="26" a="1"/>
  <c r="AG776" i="26" s="1"/>
  <c r="AG777" i="26" a="1"/>
  <c r="AG777" i="26" s="1"/>
  <c r="AG778" i="26" a="1"/>
  <c r="AG778" i="26" s="1"/>
  <c r="AG779" i="26" a="1"/>
  <c r="AG779" i="26" s="1"/>
  <c r="AG780" i="26" a="1"/>
  <c r="AG780" i="26" s="1"/>
  <c r="AG781" i="26" a="1"/>
  <c r="AG781" i="26" s="1"/>
  <c r="AG782" i="26" a="1"/>
  <c r="AG782" i="26" s="1"/>
  <c r="AG783" i="26" a="1"/>
  <c r="AG783" i="26" s="1"/>
  <c r="AG784" i="26" a="1"/>
  <c r="AG784" i="26" s="1"/>
  <c r="AG785" i="26" a="1"/>
  <c r="AG785" i="26" s="1"/>
  <c r="AG786" i="26" a="1"/>
  <c r="AG786" i="26" s="1"/>
  <c r="AG787" i="26" a="1"/>
  <c r="AG787" i="26" s="1"/>
  <c r="AG788" i="26" a="1"/>
  <c r="AG788" i="26" s="1"/>
  <c r="AG789" i="26" a="1"/>
  <c r="AG789" i="26" s="1"/>
  <c r="AG790" i="26" a="1"/>
  <c r="AG790" i="26" s="1"/>
  <c r="AG791" i="26" a="1"/>
  <c r="AG791" i="26" s="1"/>
  <c r="AG792" i="26" a="1"/>
  <c r="AG792" i="26" s="1"/>
  <c r="AG793" i="26" a="1"/>
  <c r="AG793" i="26" s="1"/>
  <c r="AG794" i="26" a="1"/>
  <c r="AG794" i="26"/>
  <c r="AG795" i="26" a="1"/>
  <c r="AG795" i="26" s="1"/>
  <c r="AG796" i="26" a="1"/>
  <c r="AG796" i="26" s="1"/>
  <c r="AG797" i="26" a="1"/>
  <c r="AG797" i="26" s="1"/>
  <c r="AG798" i="26" a="1"/>
  <c r="AG798" i="26" s="1"/>
  <c r="AG799" i="26" a="1"/>
  <c r="AG799" i="26" s="1"/>
  <c r="AG800" i="26" a="1"/>
  <c r="AG800" i="26" s="1"/>
  <c r="AG801" i="26" a="1"/>
  <c r="AG801" i="26" s="1"/>
  <c r="AG802" i="26" a="1"/>
  <c r="AG802" i="26"/>
  <c r="AG803" i="26" a="1"/>
  <c r="AG803" i="26" s="1"/>
  <c r="AG804" i="26" a="1"/>
  <c r="AG804" i="26"/>
  <c r="AG805" i="26" a="1"/>
  <c r="AG805" i="26" s="1"/>
  <c r="AG806" i="26" a="1"/>
  <c r="AG806" i="26" s="1"/>
  <c r="AG807" i="26" a="1"/>
  <c r="AG807" i="26" s="1"/>
  <c r="AG808" i="26" a="1"/>
  <c r="AG808" i="26" s="1"/>
  <c r="AG809" i="26" a="1"/>
  <c r="AG809" i="26" s="1"/>
  <c r="AG810" i="26" a="1"/>
  <c r="AG810" i="26" s="1"/>
  <c r="AG811" i="26" a="1"/>
  <c r="AG811" i="26" s="1"/>
  <c r="AG812" i="26" a="1"/>
  <c r="AG812" i="26" s="1"/>
  <c r="AG813" i="26" a="1"/>
  <c r="AG813" i="26" s="1"/>
  <c r="AG814" i="26" a="1"/>
  <c r="AG814" i="26" s="1"/>
  <c r="AG815" i="26" a="1"/>
  <c r="AG815" i="26" s="1"/>
  <c r="AG816" i="26" a="1"/>
  <c r="AG816" i="26" s="1"/>
  <c r="AG817" i="26" a="1"/>
  <c r="AG817" i="26" s="1"/>
  <c r="AG818" i="26" a="1"/>
  <c r="AG818" i="26" s="1"/>
  <c r="AG819" i="26" a="1"/>
  <c r="AG819" i="26" s="1"/>
  <c r="AG820" i="26" a="1"/>
  <c r="AG820" i="26" s="1"/>
  <c r="AG821" i="26" a="1"/>
  <c r="AG821" i="26" s="1"/>
  <c r="AG822" i="26" a="1"/>
  <c r="AG822" i="26" s="1"/>
  <c r="AG823" i="26" a="1"/>
  <c r="AG823" i="26" s="1"/>
  <c r="AG824" i="26" a="1"/>
  <c r="AG824" i="26" s="1"/>
  <c r="AG825" i="26" a="1"/>
  <c r="AG825" i="26" s="1"/>
  <c r="AG826" i="26" a="1"/>
  <c r="AG826" i="26" s="1"/>
  <c r="AG827" i="26" a="1"/>
  <c r="AG827" i="26" s="1"/>
  <c r="AG828" i="26" a="1"/>
  <c r="AG828" i="26" s="1"/>
  <c r="AG829" i="26" a="1"/>
  <c r="AG829" i="26" s="1"/>
  <c r="AG830" i="26" a="1"/>
  <c r="AG830" i="26" s="1"/>
  <c r="AG831" i="26" a="1"/>
  <c r="AG831" i="26" s="1"/>
  <c r="AG832" i="26" a="1"/>
  <c r="AG832" i="26" s="1"/>
  <c r="AG833" i="26" a="1"/>
  <c r="AG833" i="26" s="1"/>
  <c r="AG834" i="26" a="1"/>
  <c r="AG834" i="26" s="1"/>
  <c r="AG835" i="26" a="1"/>
  <c r="AG835" i="26" s="1"/>
  <c r="AG836" i="26" a="1"/>
  <c r="AG836" i="26" s="1"/>
  <c r="AG837" i="26" a="1"/>
  <c r="AG837" i="26" s="1"/>
  <c r="AG838" i="26" a="1"/>
  <c r="AG838" i="26" s="1"/>
  <c r="AG839" i="26" a="1"/>
  <c r="AG839" i="26" s="1"/>
  <c r="AG840" i="26" a="1"/>
  <c r="AG840" i="26" s="1"/>
  <c r="AG841" i="26" a="1"/>
  <c r="AG841" i="26" s="1"/>
  <c r="AG842" i="26" a="1"/>
  <c r="AG842" i="26" s="1"/>
  <c r="AG843" i="26" a="1"/>
  <c r="AG843" i="26" s="1"/>
  <c r="AG844" i="26" a="1"/>
  <c r="AG844" i="26" s="1"/>
  <c r="AG845" i="26" a="1"/>
  <c r="AG845" i="26" s="1"/>
  <c r="AG846" i="26" a="1"/>
  <c r="AG846" i="26" s="1"/>
  <c r="AG847" i="26" a="1"/>
  <c r="AG847" i="26" s="1"/>
  <c r="AG848" i="26" a="1"/>
  <c r="AG848" i="26" s="1"/>
  <c r="AG849" i="26" a="1"/>
  <c r="AG849" i="26" s="1"/>
  <c r="AG850" i="26" a="1"/>
  <c r="AG850" i="26" s="1"/>
  <c r="AG851" i="26" a="1"/>
  <c r="AG851" i="26" s="1"/>
  <c r="AG852" i="26" a="1"/>
  <c r="AG852" i="26" s="1"/>
  <c r="AG853" i="26" a="1"/>
  <c r="AG853" i="26" s="1"/>
  <c r="AG854" i="26" a="1"/>
  <c r="AG854" i="26" s="1"/>
  <c r="AG855" i="26" a="1"/>
  <c r="AG855" i="26" s="1"/>
  <c r="AG856" i="26" a="1"/>
  <c r="AG856" i="26" s="1"/>
  <c r="AG857" i="26" a="1"/>
  <c r="AG857" i="26" s="1"/>
  <c r="AG858" i="26" a="1"/>
  <c r="AG858" i="26" s="1"/>
  <c r="AG859" i="26" a="1"/>
  <c r="AG859" i="26" s="1"/>
  <c r="AG860" i="26" a="1"/>
  <c r="AG860" i="26" s="1"/>
  <c r="AG861" i="26" a="1"/>
  <c r="AG861" i="26" s="1"/>
  <c r="AG862" i="26" a="1"/>
  <c r="AG862" i="26" s="1"/>
  <c r="AG863" i="26" a="1"/>
  <c r="AG863" i="26" s="1"/>
  <c r="AG864" i="26" a="1"/>
  <c r="AG864" i="26" s="1"/>
  <c r="AG865" i="26" a="1"/>
  <c r="AG865" i="26" s="1"/>
  <c r="AG866" i="26" a="1"/>
  <c r="AG866" i="26" s="1"/>
  <c r="AG867" i="26" a="1"/>
  <c r="AG867" i="26" s="1"/>
  <c r="AG868" i="26" a="1"/>
  <c r="AG868" i="26" s="1"/>
  <c r="AG869" i="26" a="1"/>
  <c r="AG869" i="26" s="1"/>
  <c r="AG870" i="26" a="1"/>
  <c r="AG870" i="26" s="1"/>
  <c r="AG871" i="26" a="1"/>
  <c r="AG871" i="26" s="1"/>
  <c r="AG872" i="26" a="1"/>
  <c r="AG872" i="26" s="1"/>
  <c r="AG873" i="26" a="1"/>
  <c r="AG873" i="26" s="1"/>
  <c r="AG874" i="26" a="1"/>
  <c r="AG874" i="26" s="1"/>
  <c r="AG875" i="26" a="1"/>
  <c r="AG875" i="26" s="1"/>
  <c r="AG876" i="26" a="1"/>
  <c r="AG876" i="26" s="1"/>
  <c r="AG877" i="26" a="1"/>
  <c r="AG877" i="26" s="1"/>
  <c r="AG878" i="26" a="1"/>
  <c r="AG878" i="26" s="1"/>
  <c r="AG879" i="26" a="1"/>
  <c r="AG879" i="26" s="1"/>
  <c r="AG880" i="26" a="1"/>
  <c r="AG880" i="26" s="1"/>
  <c r="AG881" i="26" a="1"/>
  <c r="AG881" i="26" s="1"/>
  <c r="AG882" i="26" a="1"/>
  <c r="AG882" i="26" s="1"/>
  <c r="AG883" i="26" a="1"/>
  <c r="AG883" i="26" s="1"/>
  <c r="AG884" i="26" a="1"/>
  <c r="AG884" i="26" s="1"/>
  <c r="AG885" i="26" a="1"/>
  <c r="AG885" i="26" s="1"/>
  <c r="AG886" i="26" a="1"/>
  <c r="AG886" i="26" s="1"/>
  <c r="AG887" i="26" a="1"/>
  <c r="AG887" i="26" s="1"/>
  <c r="AG888" i="26" a="1"/>
  <c r="AG888" i="26" s="1"/>
  <c r="AG889" i="26" a="1"/>
  <c r="AG889" i="26" s="1"/>
  <c r="AG890" i="26" a="1"/>
  <c r="AG890" i="26" s="1"/>
  <c r="AG891" i="26" a="1"/>
  <c r="AG891" i="26" s="1"/>
  <c r="AG892" i="26" a="1"/>
  <c r="AG892" i="26" s="1"/>
  <c r="AG893" i="26" a="1"/>
  <c r="AG893" i="26" s="1"/>
  <c r="AG894" i="26" a="1"/>
  <c r="AG894" i="26" s="1"/>
  <c r="AG895" i="26" a="1"/>
  <c r="AG895" i="26" s="1"/>
  <c r="AG896" i="26" a="1"/>
  <c r="AG896" i="26" s="1"/>
  <c r="AG897" i="26" a="1"/>
  <c r="AG897" i="26" s="1"/>
  <c r="AG898" i="26" a="1"/>
  <c r="AG898" i="26" s="1"/>
  <c r="AG899" i="26" a="1"/>
  <c r="AG899" i="26" s="1"/>
  <c r="AG900" i="26" a="1"/>
  <c r="AG900" i="26" s="1"/>
  <c r="AG901" i="26" a="1"/>
  <c r="AG901" i="26" s="1"/>
  <c r="AG902" i="26" a="1"/>
  <c r="AG902" i="26" s="1"/>
  <c r="AG903" i="26" a="1"/>
  <c r="AG903" i="26" s="1"/>
  <c r="AG904" i="26" a="1"/>
  <c r="AG904" i="26" s="1"/>
  <c r="AG905" i="26" a="1"/>
  <c r="AG905" i="26" s="1"/>
  <c r="AG906" i="26" a="1"/>
  <c r="AG906" i="26" s="1"/>
  <c r="AG907" i="26" a="1"/>
  <c r="AG907" i="26" s="1"/>
  <c r="AG908" i="26" a="1"/>
  <c r="AG908" i="26" s="1"/>
  <c r="AG909" i="26" a="1"/>
  <c r="AG909" i="26" s="1"/>
  <c r="AG910" i="26" a="1"/>
  <c r="AG910" i="26" s="1"/>
  <c r="AG911" i="26" a="1"/>
  <c r="AG911" i="26" s="1"/>
  <c r="AG912" i="26" a="1"/>
  <c r="AG912" i="26" s="1"/>
  <c r="AG913" i="26" a="1"/>
  <c r="AG913" i="26" s="1"/>
  <c r="AG914" i="26" a="1"/>
  <c r="AG914" i="26" s="1"/>
  <c r="AG915" i="26" a="1"/>
  <c r="AG915" i="26" s="1"/>
  <c r="AG916" i="26" a="1"/>
  <c r="AG916" i="26" s="1"/>
  <c r="AG917" i="26" a="1"/>
  <c r="AG917" i="26" s="1"/>
  <c r="AG918" i="26" a="1"/>
  <c r="AG918" i="26" s="1"/>
  <c r="AG919" i="26" a="1"/>
  <c r="AG919" i="26" s="1"/>
  <c r="AG920" i="26" a="1"/>
  <c r="AG920" i="26" s="1"/>
  <c r="AG921" i="26" a="1"/>
  <c r="AG921" i="26" s="1"/>
  <c r="AG922" i="26" a="1"/>
  <c r="AG922" i="26" s="1"/>
  <c r="AG923" i="26" a="1"/>
  <c r="AG923" i="26" s="1"/>
  <c r="AG924" i="26" a="1"/>
  <c r="AG924" i="26" s="1"/>
  <c r="AG925" i="26" a="1"/>
  <c r="AG925" i="26" s="1"/>
  <c r="AG926" i="26" a="1"/>
  <c r="AG926" i="26" s="1"/>
  <c r="AG927" i="26" a="1"/>
  <c r="AG927" i="26" s="1"/>
  <c r="AG928" i="26" a="1"/>
  <c r="AG928" i="26" s="1"/>
  <c r="AG929" i="26" a="1"/>
  <c r="AG929" i="26" s="1"/>
  <c r="AG930" i="26" a="1"/>
  <c r="AG930" i="26" s="1"/>
  <c r="AG931" i="26" a="1"/>
  <c r="AG931" i="26" s="1"/>
  <c r="AG932" i="26" a="1"/>
  <c r="AG932" i="26" s="1"/>
  <c r="AG933" i="26" a="1"/>
  <c r="AG933" i="26" s="1"/>
  <c r="AG934" i="26" a="1"/>
  <c r="AG934" i="26" s="1"/>
  <c r="AG935" i="26" a="1"/>
  <c r="AG935" i="26" s="1"/>
  <c r="AG936" i="26" a="1"/>
  <c r="AG936" i="26" s="1"/>
  <c r="AG937" i="26" a="1"/>
  <c r="AG937" i="26" s="1"/>
  <c r="AG938" i="26" a="1"/>
  <c r="AG938" i="26" s="1"/>
  <c r="AG939" i="26" a="1"/>
  <c r="AG939" i="26" s="1"/>
  <c r="AG940" i="26" a="1"/>
  <c r="AG940" i="26" s="1"/>
  <c r="AG941" i="26" a="1"/>
  <c r="AG941" i="26" s="1"/>
  <c r="AG942" i="26" a="1"/>
  <c r="AG942" i="26" s="1"/>
  <c r="AG943" i="26" a="1"/>
  <c r="AG943" i="26" s="1"/>
  <c r="AG944" i="26" a="1"/>
  <c r="AG944" i="26" s="1"/>
  <c r="AG945" i="26" a="1"/>
  <c r="AG945" i="26" s="1"/>
  <c r="AG946" i="26" a="1"/>
  <c r="AG946" i="26" s="1"/>
  <c r="AG947" i="26" a="1"/>
  <c r="AG947" i="26" s="1"/>
  <c r="AG948" i="26" a="1"/>
  <c r="AG948" i="26" s="1"/>
  <c r="AG949" i="26" a="1"/>
  <c r="AG949" i="26" s="1"/>
  <c r="AG950" i="26" a="1"/>
  <c r="AG950" i="26" s="1"/>
  <c r="AG951" i="26" a="1"/>
  <c r="AG951" i="26" s="1"/>
  <c r="AG952" i="26" a="1"/>
  <c r="AG952" i="26" s="1"/>
  <c r="AG953" i="26" a="1"/>
  <c r="AG953" i="26" s="1"/>
  <c r="AG954" i="26" a="1"/>
  <c r="AG954" i="26" s="1"/>
  <c r="AG955" i="26" a="1"/>
  <c r="AG955" i="26" s="1"/>
  <c r="AG956" i="26" a="1"/>
  <c r="AG956" i="26" s="1"/>
  <c r="AG957" i="26" a="1"/>
  <c r="AG957" i="26" s="1"/>
  <c r="AG958" i="26" a="1"/>
  <c r="AG958" i="26" s="1"/>
  <c r="AG959" i="26" a="1"/>
  <c r="AG959" i="26" s="1"/>
  <c r="AG960" i="26" a="1"/>
  <c r="AG960" i="26" s="1"/>
  <c r="AG961" i="26" a="1"/>
  <c r="AG961" i="26" s="1"/>
  <c r="AG962" i="26" a="1"/>
  <c r="AG962" i="26" s="1"/>
  <c r="AG963" i="26" a="1"/>
  <c r="AG963" i="26" s="1"/>
  <c r="AG964" i="26" a="1"/>
  <c r="AG964" i="26" s="1"/>
  <c r="AG965" i="26" a="1"/>
  <c r="AG965" i="26" s="1"/>
  <c r="AG966" i="26" a="1"/>
  <c r="AG966" i="26" s="1"/>
  <c r="AG967" i="26" a="1"/>
  <c r="AG967" i="26" s="1"/>
  <c r="AG968" i="26" a="1"/>
  <c r="AG968" i="26" s="1"/>
  <c r="AG969" i="26" a="1"/>
  <c r="AG969" i="26" s="1"/>
  <c r="AG970" i="26" a="1"/>
  <c r="AG970" i="26" s="1"/>
  <c r="AG971" i="26" a="1"/>
  <c r="AG971" i="26" s="1"/>
  <c r="AG972" i="26" a="1"/>
  <c r="AG972" i="26" s="1"/>
  <c r="AG973" i="26" a="1"/>
  <c r="AG973" i="26" s="1"/>
  <c r="AG974" i="26" a="1"/>
  <c r="AG974" i="26" s="1"/>
  <c r="AG975" i="26" a="1"/>
  <c r="AG975" i="26" s="1"/>
  <c r="AG976" i="26" a="1"/>
  <c r="AG976" i="26" s="1"/>
  <c r="AG977" i="26" a="1"/>
  <c r="AG977" i="26" s="1"/>
  <c r="AG978" i="26" a="1"/>
  <c r="AG978" i="26" s="1"/>
  <c r="AG979" i="26" a="1"/>
  <c r="AG979" i="26" s="1"/>
  <c r="AG980" i="26" a="1"/>
  <c r="AG980" i="26" s="1"/>
  <c r="AG981" i="26" a="1"/>
  <c r="AG981" i="26" s="1"/>
  <c r="AG982" i="26" a="1"/>
  <c r="AG982" i="26"/>
  <c r="AG983" i="26" a="1"/>
  <c r="AG983" i="26" s="1"/>
  <c r="AG984" i="26" a="1"/>
  <c r="AG984" i="26" s="1"/>
  <c r="AG985" i="26" a="1"/>
  <c r="AG985" i="26" s="1"/>
  <c r="AG986" i="26" a="1"/>
  <c r="AG986" i="26" s="1"/>
  <c r="AG987" i="26" a="1"/>
  <c r="AG987" i="26" s="1"/>
  <c r="AG988" i="26" a="1"/>
  <c r="AG988" i="26" s="1"/>
  <c r="AG989" i="26" a="1"/>
  <c r="AG989" i="26" s="1"/>
  <c r="AG990" i="26" a="1"/>
  <c r="AG990" i="26" s="1"/>
  <c r="AG991" i="26" a="1"/>
  <c r="AG991" i="26" s="1"/>
  <c r="AG992" i="26" a="1"/>
  <c r="AG992" i="26" s="1"/>
  <c r="AG993" i="26" a="1"/>
  <c r="AG993" i="26" s="1"/>
  <c r="AG994" i="26" a="1"/>
  <c r="AG994" i="26" s="1"/>
  <c r="AG995" i="26" a="1"/>
  <c r="AG995" i="26" s="1"/>
  <c r="AG996" i="26" a="1"/>
  <c r="AG996" i="26" s="1"/>
  <c r="AG997" i="26" a="1"/>
  <c r="AG997" i="26" s="1"/>
  <c r="AG998" i="26" a="1"/>
  <c r="AG998" i="26" s="1"/>
  <c r="AG999" i="26" a="1"/>
  <c r="AG999" i="26" s="1"/>
  <c r="AG1000" i="26" a="1"/>
  <c r="AG1000" i="26" s="1"/>
  <c r="AG1001" i="26" a="1"/>
  <c r="AG1001" i="26" s="1"/>
  <c r="AG1002" i="26" a="1"/>
  <c r="AG1002" i="26"/>
  <c r="AG1003" i="26" a="1"/>
  <c r="AG1003" i="26" s="1"/>
  <c r="AG1004" i="26" a="1"/>
  <c r="AG1004" i="26" s="1"/>
  <c r="AG1005" i="26" a="1"/>
  <c r="AG1005" i="26" s="1"/>
  <c r="AG1006" i="26" a="1"/>
  <c r="AG1006" i="26" s="1"/>
  <c r="AG1007" i="26" a="1"/>
  <c r="AG1007" i="26" s="1"/>
  <c r="AG1008" i="26" a="1"/>
  <c r="AG1008" i="26"/>
  <c r="AG1009" i="26" a="1"/>
  <c r="AG1009" i="26" s="1"/>
  <c r="AG1010" i="26" a="1"/>
  <c r="AG1010" i="26" s="1"/>
  <c r="AG1011" i="26" a="1"/>
  <c r="AG1011" i="26" s="1"/>
  <c r="AG1012" i="26" a="1"/>
  <c r="AG1012" i="26" s="1"/>
  <c r="AG1013" i="26" a="1"/>
  <c r="AG1013" i="26" s="1"/>
  <c r="AG1014" i="26" a="1"/>
  <c r="AG1014" i="26"/>
  <c r="AG1015" i="26" a="1"/>
  <c r="AG1015" i="26" s="1"/>
  <c r="AG1016" i="26" a="1"/>
  <c r="AG1016" i="26" s="1"/>
  <c r="AG1017" i="26" a="1"/>
  <c r="AG1017" i="26" s="1"/>
  <c r="AG1018" i="26" a="1"/>
  <c r="AG1018" i="26" s="1"/>
  <c r="AG1019" i="26" a="1"/>
  <c r="AG1019" i="26" s="1"/>
  <c r="AG1020" i="26" a="1"/>
  <c r="AG1020" i="26" s="1"/>
  <c r="AG1021" i="26" a="1"/>
  <c r="AG1021" i="26" s="1"/>
  <c r="AG1022" i="26" a="1"/>
  <c r="AG1022" i="26" s="1"/>
  <c r="AG1023" i="26" a="1"/>
  <c r="AG1023" i="26" s="1"/>
  <c r="AG1024" i="26" a="1"/>
  <c r="AG1024" i="26" s="1"/>
  <c r="AG1025" i="26" a="1"/>
  <c r="AG1025" i="26" s="1"/>
  <c r="AG1026" i="26" a="1"/>
  <c r="AG1026" i="26"/>
  <c r="AG1027" i="26" a="1"/>
  <c r="AG1027" i="26" s="1"/>
  <c r="AG1028" i="26" a="1"/>
  <c r="AG1028" i="26" s="1"/>
  <c r="AG1029" i="26" a="1"/>
  <c r="AG1029" i="26" s="1"/>
  <c r="AG1030" i="26" a="1"/>
  <c r="AG1030" i="26" s="1"/>
  <c r="AG1031" i="26" a="1"/>
  <c r="AG1031" i="26" s="1"/>
  <c r="AG1032" i="26" a="1"/>
  <c r="AG1032" i="26"/>
  <c r="AG1033" i="26" a="1"/>
  <c r="AG1033" i="26" s="1"/>
  <c r="AG1034" i="26" a="1"/>
  <c r="AG1034" i="26" s="1"/>
  <c r="AG1035" i="26" a="1"/>
  <c r="AG1035" i="26" s="1"/>
  <c r="AG1036" i="26" a="1"/>
  <c r="AG1036" i="26" s="1"/>
  <c r="AG1037" i="26" a="1"/>
  <c r="AG1037" i="26" s="1"/>
  <c r="AG1038" i="26" a="1"/>
  <c r="AG1038" i="26"/>
  <c r="AG1039" i="26" a="1"/>
  <c r="AG1039" i="26" s="1"/>
  <c r="AG1040" i="26" a="1"/>
  <c r="AG1040" i="26" s="1"/>
  <c r="AG1041" i="26" a="1"/>
  <c r="AG1041" i="26" s="1"/>
  <c r="AG1042" i="26" a="1"/>
  <c r="AG1042" i="26" s="1"/>
  <c r="AG1043" i="26" a="1"/>
  <c r="AG1043" i="26" s="1"/>
  <c r="AG1044" i="26" a="1"/>
  <c r="AG1044" i="26" s="1"/>
  <c r="AG1045" i="26" a="1"/>
  <c r="AG1045" i="26" s="1"/>
  <c r="AG1046" i="26" a="1"/>
  <c r="AG1046" i="26" s="1"/>
  <c r="AG1047" i="26" a="1"/>
  <c r="AG1047" i="26" s="1"/>
  <c r="AG1048" i="26" a="1"/>
  <c r="AG1048" i="26" s="1"/>
  <c r="AG1049" i="26" a="1"/>
  <c r="AG1049" i="26" s="1"/>
  <c r="AG1050" i="26" a="1"/>
  <c r="AG1050" i="26" s="1"/>
  <c r="AG1051" i="26" a="1"/>
  <c r="AG1051" i="26" s="1"/>
  <c r="AG1052" i="26" a="1"/>
  <c r="AG1052" i="26" s="1"/>
  <c r="AG1053" i="26" a="1"/>
  <c r="AG1053" i="26" s="1"/>
  <c r="AG1054" i="26" a="1"/>
  <c r="AG1054" i="26" s="1"/>
  <c r="AG1055" i="26" a="1"/>
  <c r="AG1055" i="26" s="1"/>
  <c r="AG1056" i="26" a="1"/>
  <c r="AG1056" i="26" s="1"/>
  <c r="AG1057" i="26" a="1"/>
  <c r="AG1057" i="26" s="1"/>
  <c r="AG1058" i="26" a="1"/>
  <c r="AG1058" i="26"/>
  <c r="AG1059" i="26" a="1"/>
  <c r="AG1059" i="26" s="1"/>
  <c r="AG1060" i="26" a="1"/>
  <c r="AG1060" i="26" s="1"/>
  <c r="AG1061" i="26" a="1"/>
  <c r="AG1061" i="26" s="1"/>
  <c r="AG1062" i="26" a="1"/>
  <c r="AG1062" i="26" s="1"/>
  <c r="AG1063" i="26" a="1"/>
  <c r="AG1063" i="26" s="1"/>
  <c r="AG1064" i="26" a="1"/>
  <c r="AG1064" i="26"/>
  <c r="AG1065" i="26" a="1"/>
  <c r="AG1065" i="26" s="1"/>
  <c r="AG1066" i="26" a="1"/>
  <c r="AG1066" i="26" s="1"/>
  <c r="AG1067" i="26" a="1"/>
  <c r="AG1067" i="26" s="1"/>
  <c r="AG1068" i="26" a="1"/>
  <c r="AG1068" i="26" s="1"/>
  <c r="AG1069" i="26" a="1"/>
  <c r="AG1069" i="26" s="1"/>
  <c r="AG1070" i="26" a="1"/>
  <c r="AG1070" i="26"/>
  <c r="AG1071" i="26" a="1"/>
  <c r="AG1071" i="26" s="1"/>
  <c r="AG1072" i="26" a="1"/>
  <c r="AG1072" i="26" s="1"/>
  <c r="AG1073" i="26" a="1"/>
  <c r="AG1073" i="26" s="1"/>
  <c r="AG1074" i="26" a="1"/>
  <c r="AG1074" i="26" s="1"/>
  <c r="AG1075" i="26" a="1"/>
  <c r="AG1075" i="26" s="1"/>
  <c r="AG1076" i="26" a="1"/>
  <c r="AG1076" i="26" s="1"/>
  <c r="AG1077" i="26" a="1"/>
  <c r="AG1077" i="26" s="1"/>
  <c r="AG1078" i="26" a="1"/>
  <c r="AG1078" i="26" s="1"/>
  <c r="AG1079" i="26" a="1"/>
  <c r="AG1079" i="26" s="1"/>
  <c r="AG1080" i="26" a="1"/>
  <c r="AG1080" i="26" s="1"/>
  <c r="AG1081" i="26" a="1"/>
  <c r="AG1081" i="26" s="1"/>
  <c r="AG1082" i="26" a="1"/>
  <c r="AG1082" i="26" s="1"/>
  <c r="AG1083" i="26" a="1"/>
  <c r="AG1083" i="26" s="1"/>
  <c r="AG1084" i="26" a="1"/>
  <c r="AG1084" i="26" s="1"/>
  <c r="AG1085" i="26" a="1"/>
  <c r="AG1085" i="26" s="1"/>
  <c r="AG1086" i="26" a="1"/>
  <c r="AG1086" i="26"/>
  <c r="AG1087" i="26" a="1"/>
  <c r="AG1087" i="26" s="1"/>
  <c r="AG1088" i="26" a="1"/>
  <c r="AG1088" i="26" s="1"/>
  <c r="AG1089" i="26" a="1"/>
  <c r="AG1089" i="26" s="1"/>
  <c r="AG1090" i="26" a="1"/>
  <c r="AG1090" i="26" s="1"/>
  <c r="AG1091" i="26" a="1"/>
  <c r="AG1091" i="26" s="1"/>
  <c r="AG1092" i="26" a="1"/>
  <c r="AG1092" i="26" s="1"/>
  <c r="AG1093" i="26" a="1"/>
  <c r="AG1093" i="26" s="1"/>
  <c r="AG1094" i="26" a="1"/>
  <c r="AG1094" i="26" s="1"/>
  <c r="AG1095" i="26" a="1"/>
  <c r="AG1095" i="26" s="1"/>
  <c r="AG1096" i="26" a="1"/>
  <c r="AG1096" i="26" s="1"/>
  <c r="AG1097" i="26" a="1"/>
  <c r="AG1097" i="26" s="1"/>
  <c r="AG1098" i="26" a="1"/>
  <c r="AG1098" i="26"/>
  <c r="AG1099" i="26" a="1"/>
  <c r="AG1099" i="26" s="1"/>
  <c r="AG1100" i="26" a="1"/>
  <c r="AG1100" i="26" s="1"/>
  <c r="AG1101" i="26" a="1"/>
  <c r="AG1101" i="26" s="1"/>
  <c r="AG1102" i="26" a="1"/>
  <c r="AG1102" i="26" s="1"/>
  <c r="AG1103" i="26" a="1"/>
  <c r="AG1103" i="26" s="1"/>
  <c r="AG1104" i="26" a="1"/>
  <c r="AG1104" i="26" s="1"/>
  <c r="AG1105" i="26" a="1"/>
  <c r="AG1105" i="26" s="1"/>
  <c r="AG1106" i="26" a="1"/>
  <c r="AG1106" i="26" s="1"/>
  <c r="AG1107" i="26" a="1"/>
  <c r="AG1107" i="26" s="1"/>
  <c r="AG1108" i="26" a="1"/>
  <c r="AG1108" i="26" s="1"/>
  <c r="AG1109" i="26" a="1"/>
  <c r="AG1109" i="26" s="1"/>
  <c r="AG1110" i="26" a="1"/>
  <c r="AG1110" i="26" s="1"/>
  <c r="AG1111" i="26" a="1"/>
  <c r="AG1111" i="26" s="1"/>
  <c r="AG1112" i="26" a="1"/>
  <c r="AG1112" i="26" s="1"/>
  <c r="AG1113" i="26" a="1"/>
  <c r="AG1113" i="26" s="1"/>
  <c r="AG1114" i="26" a="1"/>
  <c r="AG1114" i="26" s="1"/>
  <c r="AG1115" i="26" a="1"/>
  <c r="AG1115" i="26" s="1"/>
  <c r="AG1116" i="26" a="1"/>
  <c r="AG1116" i="26" s="1"/>
  <c r="AG1117" i="26" a="1"/>
  <c r="AG1117" i="26" s="1"/>
  <c r="AG1118" i="26" a="1"/>
  <c r="AG1118" i="26" s="1"/>
  <c r="AG1119" i="26" a="1"/>
  <c r="AG1119" i="26" s="1"/>
  <c r="AG1120" i="26" a="1"/>
  <c r="AG1120" i="26" s="1"/>
  <c r="AG1121" i="26" a="1"/>
  <c r="AG1121" i="26" s="1"/>
  <c r="AG1122" i="26" a="1"/>
  <c r="AG1122" i="26" s="1"/>
  <c r="AG1123" i="26" a="1"/>
  <c r="AG1123" i="26" s="1"/>
  <c r="AG1124" i="26" a="1"/>
  <c r="AG1124" i="26" s="1"/>
  <c r="AG1125" i="26" a="1"/>
  <c r="AG1125" i="26" s="1"/>
  <c r="AG1126" i="26" a="1"/>
  <c r="AG1126" i="26"/>
  <c r="AG1127" i="26" a="1"/>
  <c r="AG1127" i="26" s="1"/>
  <c r="AG1128" i="26" a="1"/>
  <c r="AG1128" i="26" s="1"/>
  <c r="AG1129" i="26" a="1"/>
  <c r="AG1129" i="26" s="1"/>
  <c r="AG1130" i="26" a="1"/>
  <c r="AG1130" i="26" s="1"/>
  <c r="AG1131" i="26" a="1"/>
  <c r="AG1131" i="26" s="1"/>
  <c r="AG1132" i="26" a="1"/>
  <c r="AG1132" i="26" s="1"/>
  <c r="AG1133" i="26" a="1"/>
  <c r="AG1133" i="26" s="1"/>
  <c r="AG1134" i="26" a="1"/>
  <c r="AG1134" i="26" s="1"/>
  <c r="AG1135" i="26" a="1"/>
  <c r="AG1135" i="26" s="1"/>
  <c r="AG1136" i="26" a="1"/>
  <c r="AG1136" i="26" s="1"/>
  <c r="AG1137" i="26" a="1"/>
  <c r="AG1137" i="26" s="1"/>
  <c r="AG1138" i="26" a="1"/>
  <c r="AG1138" i="26"/>
  <c r="AG1139" i="26" a="1"/>
  <c r="AG1139" i="26" s="1"/>
  <c r="AG1140" i="26" a="1"/>
  <c r="AG1140" i="26" s="1"/>
  <c r="AG1141" i="26" a="1"/>
  <c r="AG1141" i="26" s="1"/>
  <c r="AG1142" i="26" a="1"/>
  <c r="AG1142" i="26" s="1"/>
  <c r="AG1143" i="26" a="1"/>
  <c r="AG1143" i="26" s="1"/>
  <c r="AG1144" i="26" a="1"/>
  <c r="AG1144" i="26" s="1"/>
  <c r="AG1145" i="26" a="1"/>
  <c r="AG1145" i="26" s="1"/>
  <c r="AG1146" i="26" a="1"/>
  <c r="AG1146" i="26" s="1"/>
  <c r="AG1147" i="26" a="1"/>
  <c r="AG1147" i="26" s="1"/>
  <c r="AG1148" i="26" a="1"/>
  <c r="AG1148" i="26" s="1"/>
  <c r="AG1149" i="26" a="1"/>
  <c r="AG1149" i="26" s="1"/>
  <c r="AG1150" i="26" a="1"/>
  <c r="AG1150" i="26" s="1"/>
  <c r="AG1151" i="26" a="1"/>
  <c r="AG1151" i="26" s="1"/>
  <c r="AG1152" i="26" a="1"/>
  <c r="AG1152" i="26" s="1"/>
  <c r="AG1153" i="26" a="1"/>
  <c r="AG1153" i="26" s="1"/>
  <c r="AG1154" i="26" a="1"/>
  <c r="AG1154" i="26" s="1"/>
  <c r="AG1155" i="26" a="1"/>
  <c r="AG1155" i="26" s="1"/>
  <c r="AG1156" i="26" a="1"/>
  <c r="AG1156" i="26" s="1"/>
  <c r="AG1157" i="26" a="1"/>
  <c r="AG1157" i="26" s="1"/>
  <c r="AG1158" i="26" a="1"/>
  <c r="AG1158" i="26" s="1"/>
  <c r="AG1159" i="26" a="1"/>
  <c r="AG1159" i="26" s="1"/>
  <c r="AG1160" i="26" a="1"/>
  <c r="AG1160" i="26" s="1"/>
  <c r="AG1161" i="26" a="1"/>
  <c r="AG1161" i="26" s="1"/>
  <c r="AG1162" i="26" a="1"/>
  <c r="AG1162" i="26" s="1"/>
  <c r="AG1163" i="26" a="1"/>
  <c r="AG1163" i="26" s="1"/>
  <c r="AG1164" i="26" a="1"/>
  <c r="AG1164" i="26" s="1"/>
  <c r="AG1165" i="26" a="1"/>
  <c r="AG1165" i="26" s="1"/>
  <c r="AG1166" i="26" a="1"/>
  <c r="AG1166" i="26" s="1"/>
  <c r="AG1167" i="26" a="1"/>
  <c r="AG1167" i="26" s="1"/>
  <c r="AG1168" i="26" a="1"/>
  <c r="AG1168" i="26"/>
  <c r="AG1169" i="26" a="1"/>
  <c r="AG1169" i="26" s="1"/>
  <c r="AG1170" i="26" a="1"/>
  <c r="AG1170" i="26" s="1"/>
  <c r="AG1171" i="26" a="1"/>
  <c r="AG1171" i="26" s="1"/>
  <c r="AG1172" i="26" a="1"/>
  <c r="AG1172" i="26" s="1"/>
  <c r="AG1173" i="26" a="1"/>
  <c r="AG1173" i="26" s="1"/>
  <c r="AG1174" i="26" a="1"/>
  <c r="AG1174" i="26" s="1"/>
  <c r="AG1175" i="26" a="1"/>
  <c r="AG1175" i="26" s="1"/>
  <c r="AG1176" i="26" a="1"/>
  <c r="AG1176" i="26" s="1"/>
  <c r="AG1177" i="26" a="1"/>
  <c r="AG1177" i="26" s="1"/>
  <c r="AG1178" i="26" a="1"/>
  <c r="AG1178" i="26" s="1"/>
  <c r="AG1179" i="26" a="1"/>
  <c r="AG1179" i="26" s="1"/>
  <c r="AG1180" i="26" a="1"/>
  <c r="AG1180" i="26" s="1"/>
  <c r="AG1181" i="26" a="1"/>
  <c r="AG1181" i="26" s="1"/>
  <c r="AG1182" i="26" a="1"/>
  <c r="AG1182" i="26" s="1"/>
  <c r="AG1183" i="26" a="1"/>
  <c r="AG1183" i="26" s="1"/>
  <c r="AG1184" i="26" a="1"/>
  <c r="AG1184" i="26" s="1"/>
  <c r="AG1185" i="26" a="1"/>
  <c r="AG1185" i="26" s="1"/>
  <c r="AG1186" i="26" a="1"/>
  <c r="AG1186" i="26" s="1"/>
  <c r="AG1187" i="26" a="1"/>
  <c r="AG1187" i="26" s="1"/>
  <c r="AG1188" i="26" a="1"/>
  <c r="AG1188" i="26" s="1"/>
  <c r="AG1189" i="26" a="1"/>
  <c r="AG1189" i="26" s="1"/>
  <c r="AG1190" i="26" a="1"/>
  <c r="AG1190" i="26" s="1"/>
  <c r="AG1191" i="26" a="1"/>
  <c r="AG1191" i="26" s="1"/>
  <c r="AG1192" i="26" a="1"/>
  <c r="AG1192" i="26" s="1"/>
  <c r="AG1193" i="26" a="1"/>
  <c r="AG1193" i="26" s="1"/>
  <c r="AG1194" i="26" a="1"/>
  <c r="AG1194" i="26" s="1"/>
  <c r="AG1195" i="26" a="1"/>
  <c r="AG1195" i="26" s="1"/>
  <c r="AG1196" i="26" a="1"/>
  <c r="AG1196" i="26" s="1"/>
  <c r="AG1197" i="26" a="1"/>
  <c r="AG1197" i="26" s="1"/>
  <c r="AG1198" i="26" a="1"/>
  <c r="AG1198" i="26" s="1"/>
  <c r="AG1199" i="26" a="1"/>
  <c r="AG1199" i="26" s="1"/>
  <c r="AG1200" i="26" a="1"/>
  <c r="AG1200" i="26" s="1"/>
  <c r="AG1201" i="26" a="1"/>
  <c r="AG1201" i="26" s="1"/>
  <c r="AG1202" i="26" a="1"/>
  <c r="AG1202" i="26" s="1"/>
  <c r="AG1203" i="26" a="1"/>
  <c r="AG1203" i="26" s="1"/>
  <c r="AG1204" i="26" a="1"/>
  <c r="AG1204" i="26" s="1"/>
  <c r="AG1205" i="26" a="1"/>
  <c r="AG1205" i="26" s="1"/>
  <c r="AG1206" i="26" a="1"/>
  <c r="AG1206" i="26" s="1"/>
  <c r="AG1207" i="26" a="1"/>
  <c r="AG1207" i="26" s="1"/>
  <c r="AG1208" i="26" a="1"/>
  <c r="AG1208" i="26"/>
  <c r="AG1209" i="26" a="1"/>
  <c r="AG1209" i="26" s="1"/>
  <c r="AG1210" i="26" a="1"/>
  <c r="AG1210" i="26" s="1"/>
  <c r="AG1211" i="26" a="1"/>
  <c r="AG1211" i="26" s="1"/>
  <c r="AG1212" i="26" a="1"/>
  <c r="AG1212" i="26" s="1"/>
  <c r="AG1213" i="26" a="1"/>
  <c r="AG1213" i="26" s="1"/>
  <c r="AG1214" i="26" a="1"/>
  <c r="AG1214" i="26" s="1"/>
  <c r="AG1215" i="26" a="1"/>
  <c r="AG1215" i="26" s="1"/>
  <c r="AG1216" i="26" a="1"/>
  <c r="AG1216" i="26" s="1"/>
  <c r="AG1217" i="26" a="1"/>
  <c r="AG1217" i="26" s="1"/>
  <c r="AG1218" i="26" a="1"/>
  <c r="AG1218" i="26" s="1"/>
  <c r="AG1219" i="26" a="1"/>
  <c r="AG1219" i="26" s="1"/>
  <c r="AG1220" i="26" a="1"/>
  <c r="AG1220" i="26" s="1"/>
  <c r="AG1221" i="26" a="1"/>
  <c r="AG1221" i="26" s="1"/>
  <c r="AG1222" i="26" a="1"/>
  <c r="AG1222" i="26" s="1"/>
  <c r="AG1223" i="26" a="1"/>
  <c r="AG1223" i="26" s="1"/>
  <c r="AG1224" i="26" a="1"/>
  <c r="AG1224" i="26"/>
  <c r="AG1225" i="26" a="1"/>
  <c r="AG1225" i="26" s="1"/>
  <c r="AG1226" i="26" a="1"/>
  <c r="AG1226" i="26" s="1"/>
  <c r="AG1227" i="26" a="1"/>
  <c r="AG1227" i="26" s="1"/>
  <c r="AG1228" i="26" a="1"/>
  <c r="AG1228" i="26" s="1"/>
  <c r="AG1229" i="26" a="1"/>
  <c r="AG1229" i="26" s="1"/>
  <c r="AG1230" i="26" a="1"/>
  <c r="AG1230" i="26" s="1"/>
  <c r="AG1231" i="26" a="1"/>
  <c r="AG1231" i="26" s="1"/>
  <c r="AG1232" i="26" a="1"/>
  <c r="AG1232" i="26" s="1"/>
  <c r="AG1233" i="26" a="1"/>
  <c r="AG1233" i="26" s="1"/>
  <c r="AG1234" i="26" a="1"/>
  <c r="AG1234" i="26" s="1"/>
  <c r="AG1235" i="26" a="1"/>
  <c r="AG1235" i="26" s="1"/>
  <c r="AG1236" i="26" a="1"/>
  <c r="AG1236" i="26" s="1"/>
  <c r="AG1237" i="26" a="1"/>
  <c r="AG1237" i="26" s="1"/>
  <c r="AG1238" i="26" a="1"/>
  <c r="AG1238" i="26" s="1"/>
  <c r="AG1239" i="26" a="1"/>
  <c r="AG1239" i="26" s="1"/>
  <c r="AG1240" i="26" a="1"/>
  <c r="AG1240" i="26"/>
  <c r="AG1241" i="26" a="1"/>
  <c r="AG1241" i="26" s="1"/>
  <c r="AG1242" i="26" a="1"/>
  <c r="AG1242" i="26" s="1"/>
  <c r="AG1243" i="26" a="1"/>
  <c r="AG1243" i="26" s="1"/>
  <c r="AG1244" i="26" a="1"/>
  <c r="AG1244" i="26" s="1"/>
  <c r="AG1245" i="26" a="1"/>
  <c r="AG1245" i="26" s="1"/>
  <c r="AG1246" i="26" a="1"/>
  <c r="AG1246" i="26" s="1"/>
  <c r="AG1247" i="26" a="1"/>
  <c r="AG1247" i="26" s="1"/>
  <c r="AG1248" i="26" a="1"/>
  <c r="AG1248" i="26" s="1"/>
  <c r="AG1249" i="26" a="1"/>
  <c r="AG1249" i="26" s="1"/>
  <c r="AG1250" i="26" a="1"/>
  <c r="AG1250" i="26" s="1"/>
  <c r="AG1251" i="26" a="1"/>
  <c r="AG1251" i="26" s="1"/>
  <c r="AG1252" i="26" a="1"/>
  <c r="AG1252" i="26" s="1"/>
  <c r="AG1253" i="26" a="1"/>
  <c r="AG1253" i="26" s="1"/>
  <c r="AG1254" i="26" a="1"/>
  <c r="AG1254" i="26" s="1"/>
  <c r="AG1255" i="26" a="1"/>
  <c r="AG1255" i="26" s="1"/>
  <c r="AG1256" i="26" a="1"/>
  <c r="AG1256" i="26" s="1"/>
  <c r="AG1257" i="26" a="1"/>
  <c r="AG1257" i="26" s="1"/>
  <c r="AG1258" i="26" a="1"/>
  <c r="AG1258" i="26" s="1"/>
  <c r="AG1259" i="26" a="1"/>
  <c r="AG1259" i="26" s="1"/>
  <c r="AG1260" i="26" a="1"/>
  <c r="AG1260" i="26" s="1"/>
  <c r="AG1261" i="26" a="1"/>
  <c r="AG1261" i="26" s="1"/>
  <c r="AG1262" i="26" a="1"/>
  <c r="AG1262" i="26" s="1"/>
  <c r="AG1263" i="26" a="1"/>
  <c r="AG1263" i="26" s="1"/>
  <c r="AG1264" i="26" a="1"/>
  <c r="AG1264" i="26" s="1"/>
  <c r="AG1265" i="26" a="1"/>
  <c r="AG1265" i="26" s="1"/>
  <c r="AG1266" i="26" a="1"/>
  <c r="AG1266" i="26" s="1"/>
  <c r="AG1267" i="26" a="1"/>
  <c r="AG1267" i="26" s="1"/>
  <c r="AG1268" i="26" a="1"/>
  <c r="AG1268" i="26" s="1"/>
  <c r="AG1269" i="26" a="1"/>
  <c r="AG1269" i="26" s="1"/>
  <c r="AG1270" i="26" a="1"/>
  <c r="AG1270" i="26" s="1"/>
  <c r="AG1271" i="26" a="1"/>
  <c r="AG1271" i="26" s="1"/>
  <c r="AG1272" i="26" a="1"/>
  <c r="AG1272" i="26" s="1"/>
  <c r="AG1273" i="26" a="1"/>
  <c r="AG1273" i="26" s="1"/>
  <c r="AG1274" i="26" a="1"/>
  <c r="AG1274" i="26" s="1"/>
  <c r="AG1275" i="26" a="1"/>
  <c r="AG1275" i="26" s="1"/>
  <c r="AG1276" i="26" a="1"/>
  <c r="AG1276" i="26" s="1"/>
  <c r="AG1277" i="26" a="1"/>
  <c r="AG1277" i="26" s="1"/>
  <c r="AG1278" i="26" a="1"/>
  <c r="AG1278" i="26" s="1"/>
  <c r="AG1279" i="26" a="1"/>
  <c r="AG1279" i="26" s="1"/>
  <c r="AG1280" i="26" a="1"/>
  <c r="AG1280" i="26" s="1"/>
  <c r="AG1281" i="26" a="1"/>
  <c r="AG1281" i="26" s="1"/>
  <c r="AG1282" i="26" a="1"/>
  <c r="AG1282" i="26" s="1"/>
  <c r="AG1283" i="26" a="1"/>
  <c r="AG1283" i="26" s="1"/>
  <c r="AG1284" i="26" a="1"/>
  <c r="AG1284" i="26" s="1"/>
  <c r="AG1285" i="26" a="1"/>
  <c r="AG1285" i="26" s="1"/>
  <c r="AG1286" i="26" a="1"/>
  <c r="AG1286" i="26" s="1"/>
  <c r="AG1287" i="26" a="1"/>
  <c r="AG1287" i="26" s="1"/>
  <c r="AG1288" i="26" a="1"/>
  <c r="AG1288" i="26" s="1"/>
  <c r="AG1289" i="26" a="1"/>
  <c r="AG1289" i="26" s="1"/>
  <c r="AG1290" i="26" a="1"/>
  <c r="AG1290" i="26" s="1"/>
  <c r="AG1291" i="26" a="1"/>
  <c r="AG1291" i="26" s="1"/>
  <c r="AG1292" i="26" a="1"/>
  <c r="AG1292" i="26" s="1"/>
  <c r="AG1293" i="26" a="1"/>
  <c r="AG1293" i="26" s="1"/>
  <c r="AG1294" i="26" a="1"/>
  <c r="AG1294" i="26" s="1"/>
  <c r="AG1295" i="26" a="1"/>
  <c r="AG1295" i="26" s="1"/>
  <c r="AG1296" i="26" a="1"/>
  <c r="AG1296" i="26" s="1"/>
  <c r="AG1297" i="26" a="1"/>
  <c r="AG1297" i="26" s="1"/>
  <c r="AG1298" i="26" a="1"/>
  <c r="AG1298" i="26" s="1"/>
  <c r="AG1299" i="26" a="1"/>
  <c r="AG1299" i="26" s="1"/>
  <c r="AG1300" i="26" a="1"/>
  <c r="AG1300" i="26" s="1"/>
  <c r="AG1301" i="26" a="1"/>
  <c r="AG1301" i="26" s="1"/>
  <c r="AG1302" i="26" a="1"/>
  <c r="AG1302" i="26" s="1"/>
  <c r="AG1303" i="26" a="1"/>
  <c r="AG1303" i="26" s="1"/>
  <c r="AG1304" i="26" a="1"/>
  <c r="AG1304" i="26" s="1"/>
  <c r="AG1305" i="26" a="1"/>
  <c r="AG1305" i="26" s="1"/>
  <c r="AG1306" i="26" a="1"/>
  <c r="AG1306" i="26" s="1"/>
  <c r="AG1307" i="26" a="1"/>
  <c r="AG1307" i="26" s="1"/>
  <c r="AG1308" i="26" a="1"/>
  <c r="AG1308" i="26" s="1"/>
  <c r="AG1309" i="26" a="1"/>
  <c r="AG1309" i="26" s="1"/>
  <c r="AG1310" i="26" a="1"/>
  <c r="AG1310" i="26" s="1"/>
  <c r="AG1311" i="26" a="1"/>
  <c r="AG1311" i="26" s="1"/>
  <c r="AG1312" i="26" a="1"/>
  <c r="AG1312" i="26" s="1"/>
  <c r="AG1313" i="26" a="1"/>
  <c r="AG1313" i="26" s="1"/>
  <c r="AG1314" i="26" a="1"/>
  <c r="AG1314" i="26" s="1"/>
  <c r="AG1315" i="26" a="1"/>
  <c r="AG1315" i="26" s="1"/>
  <c r="AG1316" i="26" a="1"/>
  <c r="AG1316" i="26" s="1"/>
  <c r="AG1317" i="26" a="1"/>
  <c r="AG1317" i="26" s="1"/>
  <c r="AG1318" i="26" a="1"/>
  <c r="AG1318" i="26" s="1"/>
  <c r="AG1319" i="26" a="1"/>
  <c r="AG1319" i="26" s="1"/>
  <c r="AG1320" i="26" a="1"/>
  <c r="AG1320" i="26" s="1"/>
  <c r="AG1321" i="26" a="1"/>
  <c r="AG1321" i="26" s="1"/>
  <c r="AG1322" i="26" a="1"/>
  <c r="AG1322" i="26" s="1"/>
  <c r="AG1323" i="26" a="1"/>
  <c r="AG1323" i="26" s="1"/>
  <c r="AG1324" i="26" a="1"/>
  <c r="AG1324" i="26" s="1"/>
  <c r="AG1325" i="26" a="1"/>
  <c r="AG1325" i="26" s="1"/>
  <c r="AG1326" i="26" a="1"/>
  <c r="AG1326" i="26" s="1"/>
  <c r="AG1327" i="26" a="1"/>
  <c r="AG1327" i="26" s="1"/>
  <c r="AG1328" i="26" a="1"/>
  <c r="AG1328" i="26" s="1"/>
  <c r="AG1329" i="26" a="1"/>
  <c r="AG1329" i="26" s="1"/>
  <c r="AG1330" i="26" a="1"/>
  <c r="AG1330" i="26" s="1"/>
  <c r="AG1331" i="26" a="1"/>
  <c r="AG1331" i="26" s="1"/>
  <c r="AG1332" i="26" a="1"/>
  <c r="AG1332" i="26" s="1"/>
  <c r="AG1333" i="26" a="1"/>
  <c r="AG1333" i="26" s="1"/>
  <c r="AG1334" i="26" a="1"/>
  <c r="AG1334" i="26" s="1"/>
  <c r="AG1335" i="26" a="1"/>
  <c r="AG1335" i="26" s="1"/>
  <c r="AG1336" i="26" a="1"/>
  <c r="AG1336" i="26" s="1"/>
  <c r="AG1337" i="26" a="1"/>
  <c r="AG1337" i="26" s="1"/>
  <c r="AG1338" i="26" a="1"/>
  <c r="AG1338" i="26" s="1"/>
  <c r="AG1339" i="26" a="1"/>
  <c r="AG1339" i="26" s="1"/>
  <c r="AG1340" i="26" a="1"/>
  <c r="AG1340" i="26" s="1"/>
  <c r="AG1341" i="26" a="1"/>
  <c r="AG1341" i="26" s="1"/>
  <c r="AG1342" i="26" a="1"/>
  <c r="AG1342" i="26" s="1"/>
  <c r="AG1343" i="26" a="1"/>
  <c r="AG1343" i="26" s="1"/>
  <c r="AG1344" i="26" a="1"/>
  <c r="AG1344" i="26" s="1"/>
  <c r="AG1345" i="26" a="1"/>
  <c r="AG1345" i="26" s="1"/>
  <c r="AG1346" i="26" a="1"/>
  <c r="AG1346" i="26" s="1"/>
  <c r="AG1347" i="26" a="1"/>
  <c r="AG1347" i="26" s="1"/>
  <c r="AG1348" i="26" a="1"/>
  <c r="AG1348" i="26" s="1"/>
  <c r="AG1349" i="26" a="1"/>
  <c r="AG1349" i="26" s="1"/>
  <c r="AG1350" i="26" a="1"/>
  <c r="AG1350" i="26" s="1"/>
  <c r="AG1351" i="26" a="1"/>
  <c r="AG1351" i="26" s="1"/>
  <c r="AG1352" i="26" a="1"/>
  <c r="AG1352" i="26" s="1"/>
  <c r="AG1353" i="26" a="1"/>
  <c r="AG1353" i="26" s="1"/>
  <c r="AG1354" i="26" a="1"/>
  <c r="AG1354" i="26" s="1"/>
  <c r="AG1355" i="26" a="1"/>
  <c r="AG1355" i="26" s="1"/>
  <c r="AG1356" i="26" a="1"/>
  <c r="AG1356" i="26" s="1"/>
  <c r="AG1357" i="26" a="1"/>
  <c r="AG1357" i="26" s="1"/>
  <c r="AG1358" i="26" a="1"/>
  <c r="AG1358" i="26" s="1"/>
  <c r="AG1359" i="26" a="1"/>
  <c r="AG1359" i="26" s="1"/>
  <c r="AG1360" i="26" a="1"/>
  <c r="AG1360" i="26" s="1"/>
  <c r="AG1361" i="26" a="1"/>
  <c r="AG1361" i="26" s="1"/>
  <c r="AG1362" i="26" a="1"/>
  <c r="AG1362" i="26" s="1"/>
  <c r="AG1363" i="26" a="1"/>
  <c r="AG1363" i="26" s="1"/>
  <c r="AG1364" i="26" a="1"/>
  <c r="AG1364" i="26" s="1"/>
  <c r="AG1365" i="26" a="1"/>
  <c r="AG1365" i="26" s="1"/>
  <c r="AG1366" i="26" a="1"/>
  <c r="AG1366" i="26" s="1"/>
  <c r="AG1367" i="26" a="1"/>
  <c r="AG1367" i="26" s="1"/>
  <c r="AG1368" i="26" a="1"/>
  <c r="AG1368" i="26" s="1"/>
  <c r="AG1369" i="26" a="1"/>
  <c r="AG1369" i="26" s="1"/>
  <c r="AG1370" i="26" a="1"/>
  <c r="AG1370" i="26" s="1"/>
  <c r="AG1371" i="26" a="1"/>
  <c r="AG1371" i="26" s="1"/>
  <c r="AG1372" i="26" a="1"/>
  <c r="AG1372" i="26" s="1"/>
  <c r="AG1373" i="26" a="1"/>
  <c r="AG1373" i="26" s="1"/>
  <c r="AG1374" i="26" a="1"/>
  <c r="AG1374" i="26" s="1"/>
  <c r="AG1375" i="26" a="1"/>
  <c r="AG1375" i="26" s="1"/>
  <c r="AG1376" i="26" a="1"/>
  <c r="AG1376" i="26" s="1"/>
  <c r="AG1377" i="26" a="1"/>
  <c r="AG1377" i="26" s="1"/>
  <c r="AG1378" i="26" a="1"/>
  <c r="AG1378" i="26" s="1"/>
  <c r="AG1379" i="26" a="1"/>
  <c r="AG1379" i="26" s="1"/>
  <c r="AG1380" i="26" a="1"/>
  <c r="AG1380" i="26" s="1"/>
  <c r="AG1381" i="26" a="1"/>
  <c r="AG1381" i="26" s="1"/>
  <c r="AG1382" i="26" a="1"/>
  <c r="AG1382" i="26" s="1"/>
  <c r="AG1383" i="26" a="1"/>
  <c r="AG1383" i="26" s="1"/>
  <c r="AG1384" i="26" a="1"/>
  <c r="AG1384" i="26" s="1"/>
  <c r="AG1385" i="26" a="1"/>
  <c r="AG1385" i="26" s="1"/>
  <c r="AG1386" i="26" a="1"/>
  <c r="AG1386" i="26" s="1"/>
  <c r="AG1387" i="26" a="1"/>
  <c r="AG1387" i="26" s="1"/>
  <c r="AG1388" i="26" a="1"/>
  <c r="AG1388" i="26" s="1"/>
  <c r="AG1389" i="26" a="1"/>
  <c r="AG1389" i="26" s="1"/>
  <c r="AG1390" i="26" a="1"/>
  <c r="AG1390" i="26" s="1"/>
  <c r="AG1391" i="26" a="1"/>
  <c r="AG1391" i="26" s="1"/>
  <c r="AG1392" i="26" a="1"/>
  <c r="AG1392" i="26" s="1"/>
  <c r="AG1393" i="26" a="1"/>
  <c r="AG1393" i="26" s="1"/>
  <c r="AG1394" i="26" a="1"/>
  <c r="AG1394" i="26" s="1"/>
  <c r="AG1395" i="26" a="1"/>
  <c r="AG1395" i="26" s="1"/>
  <c r="AG1396" i="26" a="1"/>
  <c r="AG1396" i="26" s="1"/>
  <c r="AG1397" i="26" a="1"/>
  <c r="AG1397" i="26" s="1"/>
  <c r="AG1398" i="26" a="1"/>
  <c r="AG1398" i="26" s="1"/>
  <c r="AG1399" i="26" a="1"/>
  <c r="AG1399" i="26" s="1"/>
  <c r="AG1400" i="26" a="1"/>
  <c r="AG1400" i="26" s="1"/>
  <c r="AG1401" i="26" a="1"/>
  <c r="AG1401" i="26" s="1"/>
  <c r="AG1402" i="26" a="1"/>
  <c r="AG1402" i="26" s="1"/>
  <c r="AG1403" i="26" a="1"/>
  <c r="AG1403" i="26" s="1"/>
  <c r="AG1404" i="26" a="1"/>
  <c r="AG1404" i="26" s="1"/>
  <c r="AG1405" i="26" a="1"/>
  <c r="AG1405" i="26" s="1"/>
  <c r="AG1406" i="26" a="1"/>
  <c r="AG1406" i="26" s="1"/>
  <c r="AG1407" i="26" a="1"/>
  <c r="AG1407" i="26" s="1"/>
  <c r="AG1408" i="26" a="1"/>
  <c r="AG1408" i="26" s="1"/>
  <c r="AG1409" i="26" a="1"/>
  <c r="AG1409" i="26" s="1"/>
  <c r="AG1410" i="26" a="1"/>
  <c r="AG1410" i="26" s="1"/>
  <c r="AG1411" i="26" a="1"/>
  <c r="AG1411" i="26" s="1"/>
  <c r="AG1412" i="26" a="1"/>
  <c r="AG1412" i="26" s="1"/>
  <c r="AG1413" i="26" a="1"/>
  <c r="AG1413" i="26" s="1"/>
  <c r="AG1414" i="26" a="1"/>
  <c r="AG1414" i="26" s="1"/>
  <c r="AG1415" i="26" a="1"/>
  <c r="AG1415" i="26" s="1"/>
  <c r="AG1416" i="26" a="1"/>
  <c r="AG1416" i="26" s="1"/>
  <c r="AG1417" i="26" a="1"/>
  <c r="AG1417" i="26" s="1"/>
  <c r="AG1418" i="26" a="1"/>
  <c r="AG1418" i="26" s="1"/>
  <c r="AG1419" i="26" a="1"/>
  <c r="AG1419" i="26" s="1"/>
  <c r="AG1420" i="26" a="1"/>
  <c r="AG1420" i="26" s="1"/>
  <c r="AG1421" i="26" a="1"/>
  <c r="AG1421" i="26" s="1"/>
  <c r="AG1422" i="26" a="1"/>
  <c r="AG1422" i="26" s="1"/>
  <c r="AG1423" i="26" a="1"/>
  <c r="AG1423" i="26" s="1"/>
  <c r="AG1424" i="26" a="1"/>
  <c r="AG1424" i="26" s="1"/>
  <c r="AG1425" i="26" a="1"/>
  <c r="AG1425" i="26" s="1"/>
  <c r="AG1426" i="26" a="1"/>
  <c r="AG1426" i="26" s="1"/>
  <c r="AG1427" i="26" a="1"/>
  <c r="AG1427" i="26" s="1"/>
  <c r="AG1428" i="26" a="1"/>
  <c r="AG1428" i="26" s="1"/>
  <c r="AG1429" i="26" a="1"/>
  <c r="AG1429" i="26" s="1"/>
  <c r="AG1430" i="26" a="1"/>
  <c r="AG1430" i="26" s="1"/>
  <c r="AG1431" i="26" a="1"/>
  <c r="AG1431" i="26" s="1"/>
  <c r="AG1432" i="26" a="1"/>
  <c r="AG1432" i="26" s="1"/>
  <c r="AG1433" i="26" a="1"/>
  <c r="AG1433" i="26" s="1"/>
  <c r="AG1434" i="26" a="1"/>
  <c r="AG1434" i="26" s="1"/>
  <c r="AG1435" i="26" a="1"/>
  <c r="AG1435" i="26" s="1"/>
  <c r="AG1436" i="26" a="1"/>
  <c r="AG1436" i="26" s="1"/>
  <c r="AG1437" i="26" a="1"/>
  <c r="AG1437" i="26" s="1"/>
  <c r="AG1438" i="26" a="1"/>
  <c r="AG1438" i="26"/>
  <c r="AG1439" i="26" a="1"/>
  <c r="AG1439" i="26" s="1"/>
  <c r="AG1440" i="26" a="1"/>
  <c r="AG1440" i="26" s="1"/>
  <c r="AG1441" i="26" a="1"/>
  <c r="AG1441" i="26" s="1"/>
  <c r="AG1442" i="26" a="1"/>
  <c r="AG1442" i="26" s="1"/>
  <c r="AG11" i="26" a="1"/>
  <c r="AG11" i="26" s="1"/>
  <c r="AE12" i="26" a="1"/>
  <c r="AE12" i="26" s="1"/>
  <c r="AE13" i="26" a="1"/>
  <c r="AE13" i="26"/>
  <c r="AE14" i="26" a="1"/>
  <c r="AE14" i="26" s="1"/>
  <c r="AE15" i="26" a="1"/>
  <c r="AE15" i="26" s="1"/>
  <c r="AE16" i="26" a="1"/>
  <c r="AE16" i="26" s="1"/>
  <c r="AE17" i="26" a="1"/>
  <c r="AE17" i="26" s="1"/>
  <c r="AE18" i="26" a="1"/>
  <c r="AE18" i="26" s="1"/>
  <c r="AE19" i="26" a="1"/>
  <c r="AE19" i="26" s="1"/>
  <c r="AE20" i="26" a="1"/>
  <c r="AE20" i="26" s="1"/>
  <c r="AE21" i="26" a="1"/>
  <c r="AE21" i="26" s="1"/>
  <c r="AE22" i="26" a="1"/>
  <c r="AE22" i="26" s="1"/>
  <c r="AE23" i="26" a="1"/>
  <c r="AE23" i="26"/>
  <c r="AE24" i="26" a="1"/>
  <c r="AE24" i="26" s="1"/>
  <c r="AE25" i="26" a="1"/>
  <c r="AE25" i="26" s="1"/>
  <c r="AE26" i="26" a="1"/>
  <c r="AE26" i="26" s="1"/>
  <c r="AE27" i="26" a="1"/>
  <c r="AE27" i="26" s="1"/>
  <c r="AE28" i="26" a="1"/>
  <c r="AE28" i="26" s="1"/>
  <c r="AE29" i="26" a="1"/>
  <c r="AE29" i="26" s="1"/>
  <c r="AE30" i="26" a="1"/>
  <c r="AE30" i="26" s="1"/>
  <c r="AE31" i="26" a="1"/>
  <c r="AE31" i="26" s="1"/>
  <c r="AE32" i="26" a="1"/>
  <c r="AE32" i="26" s="1"/>
  <c r="AE33" i="26" a="1"/>
  <c r="AE33" i="26" s="1"/>
  <c r="AE34" i="26" a="1"/>
  <c r="AE34" i="26" s="1"/>
  <c r="AE35" i="26" a="1"/>
  <c r="AE35" i="26" s="1"/>
  <c r="AE36" i="26" a="1"/>
  <c r="AE36" i="26" s="1"/>
  <c r="AE37" i="26" a="1"/>
  <c r="AE37" i="26" s="1"/>
  <c r="AE38" i="26" a="1"/>
  <c r="AE38" i="26" s="1"/>
  <c r="AE39" i="26" a="1"/>
  <c r="AE39" i="26"/>
  <c r="AE40" i="26" a="1"/>
  <c r="AE40" i="26" s="1"/>
  <c r="AE41" i="26" a="1"/>
  <c r="AE41" i="26" s="1"/>
  <c r="AE42" i="26" a="1"/>
  <c r="AE42" i="26" s="1"/>
  <c r="AE43" i="26" a="1"/>
  <c r="AE43" i="26" s="1"/>
  <c r="AE44" i="26" a="1"/>
  <c r="AE44" i="26" s="1"/>
  <c r="AE45" i="26" a="1"/>
  <c r="AE45" i="26" s="1"/>
  <c r="AE46" i="26" a="1"/>
  <c r="AE46" i="26" s="1"/>
  <c r="AE47" i="26" a="1"/>
  <c r="AE47" i="26" s="1"/>
  <c r="AE48" i="26" a="1"/>
  <c r="AE48" i="26" s="1"/>
  <c r="AE49" i="26" a="1"/>
  <c r="AE49" i="26" s="1"/>
  <c r="AE50" i="26" a="1"/>
  <c r="AE50" i="26" s="1"/>
  <c r="AE51" i="26" a="1"/>
  <c r="AE51" i="26" s="1"/>
  <c r="AE52" i="26" a="1"/>
  <c r="AE52" i="26" s="1"/>
  <c r="AE53" i="26" a="1"/>
  <c r="AE53" i="26" s="1"/>
  <c r="AE54" i="26" a="1"/>
  <c r="AE54" i="26" s="1"/>
  <c r="AE55" i="26" a="1"/>
  <c r="AE55" i="26"/>
  <c r="AE56" i="26" a="1"/>
  <c r="AE56" i="26" s="1"/>
  <c r="AE57" i="26" a="1"/>
  <c r="AE57" i="26" s="1"/>
  <c r="AE58" i="26" a="1"/>
  <c r="AE58" i="26" s="1"/>
  <c r="AE59" i="26" a="1"/>
  <c r="AE59" i="26" s="1"/>
  <c r="AE60" i="26" a="1"/>
  <c r="AE60" i="26" s="1"/>
  <c r="AE61" i="26" a="1"/>
  <c r="AE61" i="26" s="1"/>
  <c r="AE62" i="26" a="1"/>
  <c r="AE62" i="26" s="1"/>
  <c r="AE63" i="26" a="1"/>
  <c r="AE63" i="26" s="1"/>
  <c r="AE64" i="26" a="1"/>
  <c r="AE64" i="26" s="1"/>
  <c r="AE65" i="26" a="1"/>
  <c r="AE65" i="26" s="1"/>
  <c r="AE66" i="26" a="1"/>
  <c r="AE66" i="26" s="1"/>
  <c r="AE67" i="26" a="1"/>
  <c r="AE67" i="26" s="1"/>
  <c r="AE68" i="26" a="1"/>
  <c r="AE68" i="26" s="1"/>
  <c r="AE69" i="26" a="1"/>
  <c r="AE69" i="26" s="1"/>
  <c r="AE70" i="26" a="1"/>
  <c r="AE70" i="26" s="1"/>
  <c r="AE71" i="26" a="1"/>
  <c r="AE71" i="26"/>
  <c r="AE72" i="26" a="1"/>
  <c r="AE72" i="26" s="1"/>
  <c r="AE73" i="26" a="1"/>
  <c r="AE73" i="26" s="1"/>
  <c r="AE74" i="26" a="1"/>
  <c r="AE74" i="26" s="1"/>
  <c r="AE75" i="26" a="1"/>
  <c r="AE75" i="26" s="1"/>
  <c r="AE76" i="26" a="1"/>
  <c r="AE76" i="26" s="1"/>
  <c r="AE77" i="26" a="1"/>
  <c r="AE77" i="26" s="1"/>
  <c r="AE78" i="26" a="1"/>
  <c r="AE78" i="26" s="1"/>
  <c r="AE79" i="26" a="1"/>
  <c r="AE79" i="26" s="1"/>
  <c r="AE80" i="26" a="1"/>
  <c r="AE80" i="26" s="1"/>
  <c r="AE81" i="26" a="1"/>
  <c r="AE81" i="26" s="1"/>
  <c r="AE82" i="26" a="1"/>
  <c r="AE82" i="26" s="1"/>
  <c r="AE83" i="26" a="1"/>
  <c r="AE83" i="26" s="1"/>
  <c r="AE84" i="26" a="1"/>
  <c r="AE84" i="26" s="1"/>
  <c r="AE85" i="26" a="1"/>
  <c r="AE85" i="26" s="1"/>
  <c r="AE86" i="26" a="1"/>
  <c r="AE86" i="26" s="1"/>
  <c r="AE87" i="26" a="1"/>
  <c r="AE87" i="26"/>
  <c r="AE88" i="26" a="1"/>
  <c r="AE88" i="26" s="1"/>
  <c r="AE89" i="26" a="1"/>
  <c r="AE89" i="26" s="1"/>
  <c r="AE90" i="26" a="1"/>
  <c r="AE90" i="26" s="1"/>
  <c r="AE91" i="26" a="1"/>
  <c r="AE91" i="26" s="1"/>
  <c r="AE92" i="26" a="1"/>
  <c r="AE92" i="26" s="1"/>
  <c r="AE93" i="26" a="1"/>
  <c r="AE93" i="26" s="1"/>
  <c r="AE94" i="26" a="1"/>
  <c r="AE94" i="26" s="1"/>
  <c r="AE95" i="26" a="1"/>
  <c r="AE95" i="26" s="1"/>
  <c r="AE96" i="26" a="1"/>
  <c r="AE96" i="26" s="1"/>
  <c r="AE97" i="26" a="1"/>
  <c r="AE97" i="26" s="1"/>
  <c r="AE98" i="26" a="1"/>
  <c r="AE98" i="26" s="1"/>
  <c r="AE99" i="26" a="1"/>
  <c r="AE99" i="26" s="1"/>
  <c r="AE100" i="26" a="1"/>
  <c r="AE100" i="26" s="1"/>
  <c r="AE101" i="26" a="1"/>
  <c r="AE101" i="26" s="1"/>
  <c r="AE102" i="26" a="1"/>
  <c r="AE102" i="26" s="1"/>
  <c r="AE103" i="26" a="1"/>
  <c r="AE103" i="26"/>
  <c r="AE104" i="26" a="1"/>
  <c r="AE104" i="26" s="1"/>
  <c r="AE105" i="26" a="1"/>
  <c r="AE105" i="26" s="1"/>
  <c r="AE106" i="26" a="1"/>
  <c r="AE106" i="26" s="1"/>
  <c r="AE107" i="26" a="1"/>
  <c r="AE107" i="26" s="1"/>
  <c r="AE108" i="26" a="1"/>
  <c r="AE108" i="26" s="1"/>
  <c r="AE109" i="26" a="1"/>
  <c r="AE109" i="26" s="1"/>
  <c r="AE110" i="26" a="1"/>
  <c r="AE110" i="26" s="1"/>
  <c r="AE111" i="26" a="1"/>
  <c r="AE111" i="26" s="1"/>
  <c r="AE112" i="26" a="1"/>
  <c r="AE112" i="26" s="1"/>
  <c r="AE113" i="26" a="1"/>
  <c r="AE113" i="26" s="1"/>
  <c r="AE114" i="26" a="1"/>
  <c r="AE114" i="26" s="1"/>
  <c r="AE115" i="26" a="1"/>
  <c r="AE115" i="26" s="1"/>
  <c r="AE116" i="26" a="1"/>
  <c r="AE116" i="26" s="1"/>
  <c r="AE117" i="26" a="1"/>
  <c r="AE117" i="26" s="1"/>
  <c r="AE118" i="26" a="1"/>
  <c r="AE118" i="26" s="1"/>
  <c r="AE119" i="26" a="1"/>
  <c r="AE119" i="26"/>
  <c r="AE120" i="26" a="1"/>
  <c r="AE120" i="26" s="1"/>
  <c r="AE121" i="26" a="1"/>
  <c r="AE121" i="26" s="1"/>
  <c r="AE122" i="26" a="1"/>
  <c r="AE122" i="26" s="1"/>
  <c r="AE123" i="26" a="1"/>
  <c r="AE123" i="26" s="1"/>
  <c r="AE124" i="26" a="1"/>
  <c r="AE124" i="26" s="1"/>
  <c r="AE125" i="26" a="1"/>
  <c r="AE125" i="26" s="1"/>
  <c r="AE126" i="26" a="1"/>
  <c r="AE126" i="26" s="1"/>
  <c r="AE127" i="26" a="1"/>
  <c r="AE127" i="26" s="1"/>
  <c r="AE128" i="26" a="1"/>
  <c r="AE128" i="26" s="1"/>
  <c r="AE129" i="26" a="1"/>
  <c r="AE129" i="26" s="1"/>
  <c r="AE130" i="26" a="1"/>
  <c r="AE130" i="26" s="1"/>
  <c r="AE131" i="26" a="1"/>
  <c r="AE131" i="26" s="1"/>
  <c r="AE132" i="26" a="1"/>
  <c r="AE132" i="26" s="1"/>
  <c r="AE133" i="26" a="1"/>
  <c r="AE133" i="26" s="1"/>
  <c r="AE134" i="26" a="1"/>
  <c r="AE134" i="26" s="1"/>
  <c r="AE135" i="26" a="1"/>
  <c r="AE135" i="26" s="1"/>
  <c r="AE136" i="26" a="1"/>
  <c r="AE136" i="26" s="1"/>
  <c r="AE137" i="26" a="1"/>
  <c r="AE137" i="26" s="1"/>
  <c r="AE138" i="26" a="1"/>
  <c r="AE138" i="26" s="1"/>
  <c r="AE139" i="26" a="1"/>
  <c r="AE139" i="26"/>
  <c r="AE140" i="26" a="1"/>
  <c r="AE140" i="26" s="1"/>
  <c r="AE141" i="26" a="1"/>
  <c r="AE141" i="26" s="1"/>
  <c r="AE142" i="26" a="1"/>
  <c r="AE142" i="26" s="1"/>
  <c r="AE143" i="26" a="1"/>
  <c r="AE143" i="26" s="1"/>
  <c r="AE144" i="26" a="1"/>
  <c r="AE144" i="26" s="1"/>
  <c r="AE145" i="26" a="1"/>
  <c r="AE145" i="26" s="1"/>
  <c r="AE146" i="26" a="1"/>
  <c r="AE146" i="26" s="1"/>
  <c r="AE147" i="26" a="1"/>
  <c r="AE147" i="26" s="1"/>
  <c r="AE148" i="26" a="1"/>
  <c r="AE148" i="26" s="1"/>
  <c r="AE149" i="26" a="1"/>
  <c r="AE149" i="26" s="1"/>
  <c r="AE150" i="26" a="1"/>
  <c r="AE150" i="26" s="1"/>
  <c r="AE151" i="26" a="1"/>
  <c r="AE151" i="26" s="1"/>
  <c r="AE152" i="26" a="1"/>
  <c r="AE152" i="26" s="1"/>
  <c r="AE153" i="26" a="1"/>
  <c r="AE153" i="26" s="1"/>
  <c r="AE154" i="26" a="1"/>
  <c r="AE154" i="26" s="1"/>
  <c r="AE155" i="26" a="1"/>
  <c r="AE155" i="26"/>
  <c r="AE156" i="26" a="1"/>
  <c r="AE156" i="26" s="1"/>
  <c r="AE157" i="26" a="1"/>
  <c r="AE157" i="26" s="1"/>
  <c r="AE158" i="26" a="1"/>
  <c r="AE158" i="26" s="1"/>
  <c r="AE159" i="26" a="1"/>
  <c r="AE159" i="26" s="1"/>
  <c r="AE160" i="26" a="1"/>
  <c r="AE160" i="26" s="1"/>
  <c r="AE161" i="26" a="1"/>
  <c r="AE161" i="26" s="1"/>
  <c r="AE162" i="26" a="1"/>
  <c r="AE162" i="26" s="1"/>
  <c r="AE163" i="26" a="1"/>
  <c r="AE163" i="26" s="1"/>
  <c r="AE164" i="26" a="1"/>
  <c r="AE164" i="26" s="1"/>
  <c r="AE165" i="26" a="1"/>
  <c r="AE165" i="26" s="1"/>
  <c r="AE166" i="26" a="1"/>
  <c r="AE166" i="26" s="1"/>
  <c r="AE167" i="26" a="1"/>
  <c r="AE167" i="26" s="1"/>
  <c r="AE168" i="26" a="1"/>
  <c r="AE168" i="26" s="1"/>
  <c r="AE169" i="26" a="1"/>
  <c r="AE169" i="26" s="1"/>
  <c r="AE170" i="26" a="1"/>
  <c r="AE170" i="26" s="1"/>
  <c r="AE171" i="26" a="1"/>
  <c r="AE171" i="26"/>
  <c r="AE172" i="26" a="1"/>
  <c r="AE172" i="26" s="1"/>
  <c r="AE173" i="26" a="1"/>
  <c r="AE173" i="26" s="1"/>
  <c r="AE174" i="26" a="1"/>
  <c r="AE174" i="26" s="1"/>
  <c r="AE175" i="26" a="1"/>
  <c r="AE175" i="26" s="1"/>
  <c r="AE176" i="26" a="1"/>
  <c r="AE176" i="26" s="1"/>
  <c r="AE177" i="26" a="1"/>
  <c r="AE177" i="26" s="1"/>
  <c r="AE178" i="26" a="1"/>
  <c r="AE178" i="26" s="1"/>
  <c r="AE179" i="26" a="1"/>
  <c r="AE179" i="26" s="1"/>
  <c r="AE180" i="26" a="1"/>
  <c r="AE180" i="26" s="1"/>
  <c r="AE181" i="26" a="1"/>
  <c r="AE181" i="26" s="1"/>
  <c r="AE182" i="26" a="1"/>
  <c r="AE182" i="26" s="1"/>
  <c r="AE183" i="26" a="1"/>
  <c r="AE183" i="26" s="1"/>
  <c r="AE184" i="26" a="1"/>
  <c r="AE184" i="26" s="1"/>
  <c r="AE185" i="26" a="1"/>
  <c r="AE185" i="26" s="1"/>
  <c r="AE186" i="26" a="1"/>
  <c r="AE186" i="26" s="1"/>
  <c r="AE187" i="26" a="1"/>
  <c r="AE187" i="26" s="1"/>
  <c r="AE188" i="26" a="1"/>
  <c r="AE188" i="26" s="1"/>
  <c r="AE189" i="26" a="1"/>
  <c r="AE189" i="26" s="1"/>
  <c r="AE190" i="26" a="1"/>
  <c r="AE190" i="26" s="1"/>
  <c r="AE191" i="26" a="1"/>
  <c r="AE191" i="26" s="1"/>
  <c r="AE192" i="26" a="1"/>
  <c r="AE192" i="26" s="1"/>
  <c r="AE193" i="26" a="1"/>
  <c r="AE193" i="26" s="1"/>
  <c r="AE194" i="26" a="1"/>
  <c r="AE194" i="26" s="1"/>
  <c r="AE195" i="26" a="1"/>
  <c r="AE195" i="26" s="1"/>
  <c r="AE196" i="26" a="1"/>
  <c r="AE196" i="26" s="1"/>
  <c r="AE197" i="26" a="1"/>
  <c r="AE197" i="26" s="1"/>
  <c r="AE198" i="26" a="1"/>
  <c r="AE198" i="26" s="1"/>
  <c r="AE199" i="26" a="1"/>
  <c r="AE199" i="26" s="1"/>
  <c r="AE200" i="26" a="1"/>
  <c r="AE200" i="26" s="1"/>
  <c r="AE201" i="26" a="1"/>
  <c r="AE201" i="26" s="1"/>
  <c r="AE202" i="26" a="1"/>
  <c r="AE202" i="26" s="1"/>
  <c r="AE203" i="26" a="1"/>
  <c r="AE203" i="26" s="1"/>
  <c r="AE204" i="26" a="1"/>
  <c r="AE204" i="26" s="1"/>
  <c r="AE205" i="26" a="1"/>
  <c r="AE205" i="26" s="1"/>
  <c r="AE206" i="26" a="1"/>
  <c r="AE206" i="26" s="1"/>
  <c r="AE207" i="26" a="1"/>
  <c r="AE207" i="26" s="1"/>
  <c r="AE208" i="26" a="1"/>
  <c r="AE208" i="26" s="1"/>
  <c r="AE209" i="26" a="1"/>
  <c r="AE209" i="26" s="1"/>
  <c r="AE210" i="26" a="1"/>
  <c r="AE210" i="26" s="1"/>
  <c r="AE211" i="26" a="1"/>
  <c r="AE211" i="26" s="1"/>
  <c r="AE212" i="26" a="1"/>
  <c r="AE212" i="26" s="1"/>
  <c r="AE213" i="26" a="1"/>
  <c r="AE213" i="26" s="1"/>
  <c r="AE214" i="26" a="1"/>
  <c r="AE214" i="26" s="1"/>
  <c r="AE215" i="26" a="1"/>
  <c r="AE215" i="26" s="1"/>
  <c r="AE216" i="26" a="1"/>
  <c r="AE216" i="26" s="1"/>
  <c r="AE217" i="26" a="1"/>
  <c r="AE217" i="26" s="1"/>
  <c r="AE218" i="26" a="1"/>
  <c r="AE218" i="26" s="1"/>
  <c r="AE219" i="26" a="1"/>
  <c r="AE219" i="26" s="1"/>
  <c r="AE220" i="26" a="1"/>
  <c r="AE220" i="26" s="1"/>
  <c r="AE221" i="26" a="1"/>
  <c r="AE221" i="26" s="1"/>
  <c r="AE222" i="26" a="1"/>
  <c r="AE222" i="26" s="1"/>
  <c r="AE223" i="26" a="1"/>
  <c r="AE223" i="26" s="1"/>
  <c r="AE224" i="26" a="1"/>
  <c r="AE224" i="26" s="1"/>
  <c r="AE225" i="26" a="1"/>
  <c r="AE225" i="26" s="1"/>
  <c r="AE226" i="26" a="1"/>
  <c r="AE226" i="26" s="1"/>
  <c r="AE227" i="26" a="1"/>
  <c r="AE227" i="26" s="1"/>
  <c r="AE228" i="26" a="1"/>
  <c r="AE228" i="26" s="1"/>
  <c r="AE229" i="26" a="1"/>
  <c r="AE229" i="26" s="1"/>
  <c r="AE230" i="26" a="1"/>
  <c r="AE230" i="26" s="1"/>
  <c r="AE231" i="26" a="1"/>
  <c r="AE231" i="26" s="1"/>
  <c r="AE232" i="26" a="1"/>
  <c r="AE232" i="26" s="1"/>
  <c r="AE233" i="26" a="1"/>
  <c r="AE233" i="26" s="1"/>
  <c r="AE234" i="26" a="1"/>
  <c r="AE234" i="26" s="1"/>
  <c r="AE235" i="26" a="1"/>
  <c r="AE235" i="26" s="1"/>
  <c r="AE236" i="26" a="1"/>
  <c r="AE236" i="26" s="1"/>
  <c r="AE237" i="26" a="1"/>
  <c r="AE237" i="26" s="1"/>
  <c r="AE238" i="26" a="1"/>
  <c r="AE238" i="26" s="1"/>
  <c r="AE239" i="26" a="1"/>
  <c r="AE239" i="26" s="1"/>
  <c r="AE240" i="26" a="1"/>
  <c r="AE240" i="26" s="1"/>
  <c r="AE241" i="26" a="1"/>
  <c r="AE241" i="26" s="1"/>
  <c r="AE242" i="26" a="1"/>
  <c r="AE242" i="26" s="1"/>
  <c r="AE243" i="26" a="1"/>
  <c r="AE243" i="26" s="1"/>
  <c r="AE244" i="26" a="1"/>
  <c r="AE244" i="26" s="1"/>
  <c r="AE245" i="26" a="1"/>
  <c r="AE245" i="26" s="1"/>
  <c r="AE246" i="26" a="1"/>
  <c r="AE246" i="26" s="1"/>
  <c r="AE247" i="26" a="1"/>
  <c r="AE247" i="26" s="1"/>
  <c r="AE248" i="26" a="1"/>
  <c r="AE248" i="26" s="1"/>
  <c r="AE249" i="26" a="1"/>
  <c r="AE249" i="26" s="1"/>
  <c r="AE250" i="26" a="1"/>
  <c r="AE250" i="26" s="1"/>
  <c r="AE251" i="26" a="1"/>
  <c r="AE251" i="26" s="1"/>
  <c r="AE252" i="26" a="1"/>
  <c r="AE252" i="26" s="1"/>
  <c r="AE253" i="26" a="1"/>
  <c r="AE253" i="26" s="1"/>
  <c r="AE254" i="26" a="1"/>
  <c r="AE254" i="26" s="1"/>
  <c r="AE255" i="26" a="1"/>
  <c r="AE255" i="26" s="1"/>
  <c r="AE256" i="26" a="1"/>
  <c r="AE256" i="26" s="1"/>
  <c r="AE257" i="26" a="1"/>
  <c r="AE257" i="26" s="1"/>
  <c r="AE258" i="26" a="1"/>
  <c r="AE258" i="26" s="1"/>
  <c r="AE259" i="26" a="1"/>
  <c r="AE259" i="26" s="1"/>
  <c r="AE260" i="26" a="1"/>
  <c r="AE260" i="26" s="1"/>
  <c r="AE261" i="26" a="1"/>
  <c r="AE261" i="26" s="1"/>
  <c r="AE262" i="26" a="1"/>
  <c r="AE262" i="26" s="1"/>
  <c r="AE263" i="26" a="1"/>
  <c r="AE263" i="26" s="1"/>
  <c r="AE264" i="26" a="1"/>
  <c r="AE264" i="26" s="1"/>
  <c r="AE265" i="26" a="1"/>
  <c r="AE265" i="26" s="1"/>
  <c r="AE266" i="26" a="1"/>
  <c r="AE266" i="26" s="1"/>
  <c r="AE267" i="26" a="1"/>
  <c r="AE267" i="26" s="1"/>
  <c r="AE268" i="26" a="1"/>
  <c r="AE268" i="26" s="1"/>
  <c r="AE269" i="26" a="1"/>
  <c r="AE269" i="26" s="1"/>
  <c r="AE270" i="26" a="1"/>
  <c r="AE270" i="26" s="1"/>
  <c r="AE271" i="26" a="1"/>
  <c r="AE271" i="26" s="1"/>
  <c r="AE272" i="26" a="1"/>
  <c r="AE272" i="26" s="1"/>
  <c r="AE273" i="26" a="1"/>
  <c r="AE273" i="26" s="1"/>
  <c r="AE274" i="26" a="1"/>
  <c r="AE274" i="26" s="1"/>
  <c r="AE275" i="26" a="1"/>
  <c r="AE275" i="26" s="1"/>
  <c r="AE276" i="26" a="1"/>
  <c r="AE276" i="26" s="1"/>
  <c r="AE277" i="26" a="1"/>
  <c r="AE277" i="26" s="1"/>
  <c r="AE278" i="26" a="1"/>
  <c r="AE278" i="26" s="1"/>
  <c r="AE279" i="26" a="1"/>
  <c r="AE279" i="26" s="1"/>
  <c r="AE280" i="26" a="1"/>
  <c r="AE280" i="26" s="1"/>
  <c r="AE281" i="26" a="1"/>
  <c r="AE281" i="26" s="1"/>
  <c r="AE282" i="26" a="1"/>
  <c r="AE282" i="26" s="1"/>
  <c r="AE283" i="26" a="1"/>
  <c r="AE283" i="26" s="1"/>
  <c r="AE284" i="26" a="1"/>
  <c r="AE284" i="26" s="1"/>
  <c r="AE285" i="26" a="1"/>
  <c r="AE285" i="26" s="1"/>
  <c r="AE286" i="26" a="1"/>
  <c r="AE286" i="26" s="1"/>
  <c r="AE287" i="26" a="1"/>
  <c r="AE287" i="26" s="1"/>
  <c r="AE288" i="26" a="1"/>
  <c r="AE288" i="26" s="1"/>
  <c r="AE289" i="26" a="1"/>
  <c r="AE289" i="26" s="1"/>
  <c r="AE290" i="26" a="1"/>
  <c r="AE290" i="26" s="1"/>
  <c r="AE291" i="26" a="1"/>
  <c r="AE291" i="26" s="1"/>
  <c r="AE292" i="26" a="1"/>
  <c r="AE292" i="26" s="1"/>
  <c r="AE293" i="26" a="1"/>
  <c r="AE293" i="26" s="1"/>
  <c r="AE294" i="26" a="1"/>
  <c r="AE294" i="26" s="1"/>
  <c r="AE295" i="26" a="1"/>
  <c r="AE295" i="26" s="1"/>
  <c r="AE296" i="26" a="1"/>
  <c r="AE296" i="26" s="1"/>
  <c r="AE297" i="26" a="1"/>
  <c r="AE297" i="26" s="1"/>
  <c r="AE298" i="26" a="1"/>
  <c r="AE298" i="26" s="1"/>
  <c r="AE299" i="26" a="1"/>
  <c r="AE299" i="26" s="1"/>
  <c r="AE300" i="26" a="1"/>
  <c r="AE300" i="26" s="1"/>
  <c r="AE301" i="26" a="1"/>
  <c r="AE301" i="26" s="1"/>
  <c r="AE302" i="26" a="1"/>
  <c r="AE302" i="26" s="1"/>
  <c r="AE303" i="26" a="1"/>
  <c r="AE303" i="26" s="1"/>
  <c r="AE304" i="26" a="1"/>
  <c r="AE304" i="26" s="1"/>
  <c r="AE305" i="26" a="1"/>
  <c r="AE305" i="26" s="1"/>
  <c r="AE306" i="26" a="1"/>
  <c r="AE306" i="26" s="1"/>
  <c r="AE307" i="26" a="1"/>
  <c r="AE307" i="26" s="1"/>
  <c r="AE308" i="26" a="1"/>
  <c r="AE308" i="26" s="1"/>
  <c r="AE309" i="26" a="1"/>
  <c r="AE309" i="26" s="1"/>
  <c r="AE310" i="26" a="1"/>
  <c r="AE310" i="26" s="1"/>
  <c r="AE311" i="26" a="1"/>
  <c r="AE311" i="26" s="1"/>
  <c r="AE312" i="26" a="1"/>
  <c r="AE312" i="26" s="1"/>
  <c r="AE313" i="26" a="1"/>
  <c r="AE313" i="26" s="1"/>
  <c r="AE314" i="26" a="1"/>
  <c r="AE314" i="26" s="1"/>
  <c r="AE315" i="26" a="1"/>
  <c r="AE315" i="26" s="1"/>
  <c r="AE316" i="26" a="1"/>
  <c r="AE316" i="26" s="1"/>
  <c r="AE317" i="26" a="1"/>
  <c r="AE317" i="26" s="1"/>
  <c r="AE318" i="26" a="1"/>
  <c r="AE318" i="26" s="1"/>
  <c r="AE319" i="26" a="1"/>
  <c r="AE319" i="26" s="1"/>
  <c r="AE320" i="26" a="1"/>
  <c r="AE320" i="26" s="1"/>
  <c r="AE321" i="26" a="1"/>
  <c r="AE321" i="26" s="1"/>
  <c r="AE322" i="26" a="1"/>
  <c r="AE322" i="26" s="1"/>
  <c r="AE323" i="26" a="1"/>
  <c r="AE323" i="26" s="1"/>
  <c r="AE324" i="26" a="1"/>
  <c r="AE324" i="26" s="1"/>
  <c r="AE325" i="26" a="1"/>
  <c r="AE325" i="26" s="1"/>
  <c r="AE326" i="26" a="1"/>
  <c r="AE326" i="26" s="1"/>
  <c r="AE327" i="26" a="1"/>
  <c r="AE327" i="26" s="1"/>
  <c r="AE328" i="26" a="1"/>
  <c r="AE328" i="26" s="1"/>
  <c r="AE329" i="26" a="1"/>
  <c r="AE329" i="26" s="1"/>
  <c r="AE330" i="26" a="1"/>
  <c r="AE330" i="26" s="1"/>
  <c r="AE331" i="26" a="1"/>
  <c r="AE331" i="26" s="1"/>
  <c r="AE332" i="26" a="1"/>
  <c r="AE332" i="26" s="1"/>
  <c r="AE333" i="26" a="1"/>
  <c r="AE333" i="26" s="1"/>
  <c r="AE334" i="26" a="1"/>
  <c r="AE334" i="26" s="1"/>
  <c r="AE335" i="26" a="1"/>
  <c r="AE335" i="26" s="1"/>
  <c r="AE336" i="26" a="1"/>
  <c r="AE336" i="26" s="1"/>
  <c r="AE337" i="26" a="1"/>
  <c r="AE337" i="26" s="1"/>
  <c r="AE338" i="26" a="1"/>
  <c r="AE338" i="26" s="1"/>
  <c r="AE339" i="26" a="1"/>
  <c r="AE339" i="26" s="1"/>
  <c r="AE340" i="26" a="1"/>
  <c r="AE340" i="26" s="1"/>
  <c r="AE341" i="26" a="1"/>
  <c r="AE341" i="26" s="1"/>
  <c r="AE342" i="26" a="1"/>
  <c r="AE342" i="26" s="1"/>
  <c r="AE343" i="26" a="1"/>
  <c r="AE343" i="26" s="1"/>
  <c r="AE344" i="26" a="1"/>
  <c r="AE344" i="26" s="1"/>
  <c r="AE345" i="26" a="1"/>
  <c r="AE345" i="26" s="1"/>
  <c r="AE346" i="26" a="1"/>
  <c r="AE346" i="26" s="1"/>
  <c r="AE347" i="26" a="1"/>
  <c r="AE347" i="26" s="1"/>
  <c r="AE348" i="26" a="1"/>
  <c r="AE348" i="26" s="1"/>
  <c r="AE349" i="26" a="1"/>
  <c r="AE349" i="26" s="1"/>
  <c r="AE350" i="26" a="1"/>
  <c r="AE350" i="26" s="1"/>
  <c r="AE351" i="26" a="1"/>
  <c r="AE351" i="26" s="1"/>
  <c r="AE352" i="26" a="1"/>
  <c r="AE352" i="26" s="1"/>
  <c r="AE353" i="26" a="1"/>
  <c r="AE353" i="26" s="1"/>
  <c r="AE354" i="26" a="1"/>
  <c r="AE354" i="26" s="1"/>
  <c r="AE355" i="26" a="1"/>
  <c r="AE355" i="26" s="1"/>
  <c r="AE356" i="26" a="1"/>
  <c r="AE356" i="26" s="1"/>
  <c r="AE357" i="26" a="1"/>
  <c r="AE357" i="26" s="1"/>
  <c r="AE358" i="26" a="1"/>
  <c r="AE358" i="26" s="1"/>
  <c r="AE359" i="26" a="1"/>
  <c r="AE359" i="26" s="1"/>
  <c r="AE360" i="26" a="1"/>
  <c r="AE360" i="26" s="1"/>
  <c r="AE361" i="26" a="1"/>
  <c r="AE361" i="26" s="1"/>
  <c r="AE362" i="26" a="1"/>
  <c r="AE362" i="26" s="1"/>
  <c r="AE363" i="26" a="1"/>
  <c r="AE363" i="26" s="1"/>
  <c r="AE364" i="26" a="1"/>
  <c r="AE364" i="26" s="1"/>
  <c r="AE365" i="26" a="1"/>
  <c r="AE365" i="26" s="1"/>
  <c r="AE366" i="26" a="1"/>
  <c r="AE366" i="26" s="1"/>
  <c r="AE367" i="26" a="1"/>
  <c r="AE367" i="26" s="1"/>
  <c r="AE368" i="26" a="1"/>
  <c r="AE368" i="26" s="1"/>
  <c r="AE369" i="26" a="1"/>
  <c r="AE369" i="26" s="1"/>
  <c r="AE370" i="26" a="1"/>
  <c r="AE370" i="26" s="1"/>
  <c r="AE371" i="26" a="1"/>
  <c r="AE371" i="26" s="1"/>
  <c r="AE372" i="26" a="1"/>
  <c r="AE372" i="26" s="1"/>
  <c r="AE373" i="26" a="1"/>
  <c r="AE373" i="26" s="1"/>
  <c r="AE374" i="26" a="1"/>
  <c r="AE374" i="26" s="1"/>
  <c r="AE375" i="26" a="1"/>
  <c r="AE375" i="26" s="1"/>
  <c r="AE376" i="26" a="1"/>
  <c r="AE376" i="26" s="1"/>
  <c r="AE377" i="26" a="1"/>
  <c r="AE377" i="26" s="1"/>
  <c r="AE378" i="26" a="1"/>
  <c r="AE378" i="26" s="1"/>
  <c r="AE379" i="26" a="1"/>
  <c r="AE379" i="26" s="1"/>
  <c r="AE380" i="26" a="1"/>
  <c r="AE380" i="26" s="1"/>
  <c r="AE381" i="26" a="1"/>
  <c r="AE381" i="26" s="1"/>
  <c r="AE382" i="26" a="1"/>
  <c r="AE382" i="26" s="1"/>
  <c r="AE383" i="26" a="1"/>
  <c r="AE383" i="26" s="1"/>
  <c r="AE384" i="26" a="1"/>
  <c r="AE384" i="26" s="1"/>
  <c r="AE385" i="26" a="1"/>
  <c r="AE385" i="26" s="1"/>
  <c r="AE386" i="26" a="1"/>
  <c r="AE386" i="26" s="1"/>
  <c r="AE387" i="26" a="1"/>
  <c r="AE387" i="26" s="1"/>
  <c r="AE388" i="26" a="1"/>
  <c r="AE388" i="26" s="1"/>
  <c r="AE389" i="26" a="1"/>
  <c r="AE389" i="26" s="1"/>
  <c r="AE390" i="26" a="1"/>
  <c r="AE390" i="26" s="1"/>
  <c r="AE391" i="26" a="1"/>
  <c r="AE391" i="26" s="1"/>
  <c r="AE392" i="26" a="1"/>
  <c r="AE392" i="26" s="1"/>
  <c r="AE393" i="26" a="1"/>
  <c r="AE393" i="26" s="1"/>
  <c r="AE394" i="26" a="1"/>
  <c r="AE394" i="26" s="1"/>
  <c r="AE395" i="26" a="1"/>
  <c r="AE395" i="26" s="1"/>
  <c r="AE396" i="26" a="1"/>
  <c r="AE396" i="26" s="1"/>
  <c r="AE397" i="26" a="1"/>
  <c r="AE397" i="26" s="1"/>
  <c r="AE398" i="26" a="1"/>
  <c r="AE398" i="26" s="1"/>
  <c r="AE399" i="26" a="1"/>
  <c r="AE399" i="26" s="1"/>
  <c r="AE400" i="26" a="1"/>
  <c r="AE400" i="26" s="1"/>
  <c r="AE401" i="26" a="1"/>
  <c r="AE401" i="26" s="1"/>
  <c r="AE402" i="26" a="1"/>
  <c r="AE402" i="26" s="1"/>
  <c r="AE403" i="26" a="1"/>
  <c r="AE403" i="26" s="1"/>
  <c r="AE404" i="26" a="1"/>
  <c r="AE404" i="26" s="1"/>
  <c r="AE405" i="26" a="1"/>
  <c r="AE405" i="26" s="1"/>
  <c r="AE406" i="26" a="1"/>
  <c r="AE406" i="26" s="1"/>
  <c r="AE407" i="26" a="1"/>
  <c r="AE407" i="26" s="1"/>
  <c r="AE408" i="26" a="1"/>
  <c r="AE408" i="26" s="1"/>
  <c r="AE409" i="26" a="1"/>
  <c r="AE409" i="26" s="1"/>
  <c r="AE410" i="26" a="1"/>
  <c r="AE410" i="26" s="1"/>
  <c r="AE411" i="26" a="1"/>
  <c r="AE411" i="26" s="1"/>
  <c r="AE412" i="26" a="1"/>
  <c r="AE412" i="26" s="1"/>
  <c r="AE413" i="26" a="1"/>
  <c r="AE413" i="26" s="1"/>
  <c r="AE414" i="26" a="1"/>
  <c r="AE414" i="26" s="1"/>
  <c r="AE415" i="26" a="1"/>
  <c r="AE415" i="26" s="1"/>
  <c r="AE416" i="26" a="1"/>
  <c r="AE416" i="26" s="1"/>
  <c r="AE417" i="26" a="1"/>
  <c r="AE417" i="26" s="1"/>
  <c r="AE418" i="26" a="1"/>
  <c r="AE418" i="26" s="1"/>
  <c r="AE419" i="26" a="1"/>
  <c r="AE419" i="26" s="1"/>
  <c r="AE420" i="26" a="1"/>
  <c r="AE420" i="26" s="1"/>
  <c r="AE421" i="26" a="1"/>
  <c r="AE421" i="26" s="1"/>
  <c r="AE422" i="26" a="1"/>
  <c r="AE422" i="26" s="1"/>
  <c r="AE423" i="26" a="1"/>
  <c r="AE423" i="26" s="1"/>
  <c r="AE424" i="26" a="1"/>
  <c r="AE424" i="26" s="1"/>
  <c r="AE425" i="26" a="1"/>
  <c r="AE425" i="26" s="1"/>
  <c r="AE426" i="26" a="1"/>
  <c r="AE426" i="26" s="1"/>
  <c r="AE427" i="26" a="1"/>
  <c r="AE427" i="26" s="1"/>
  <c r="AE428" i="26" a="1"/>
  <c r="AE428" i="26" s="1"/>
  <c r="AE429" i="26" a="1"/>
  <c r="AE429" i="26" s="1"/>
  <c r="AE430" i="26" a="1"/>
  <c r="AE430" i="26" s="1"/>
  <c r="AE431" i="26" a="1"/>
  <c r="AE431" i="26" s="1"/>
  <c r="AE432" i="26" a="1"/>
  <c r="AE432" i="26" s="1"/>
  <c r="AE433" i="26" a="1"/>
  <c r="AE433" i="26" s="1"/>
  <c r="AE434" i="26" a="1"/>
  <c r="AE434" i="26" s="1"/>
  <c r="AE435" i="26" a="1"/>
  <c r="AE435" i="26" s="1"/>
  <c r="AE436" i="26" a="1"/>
  <c r="AE436" i="26" s="1"/>
  <c r="AE437" i="26" a="1"/>
  <c r="AE437" i="26" s="1"/>
  <c r="AE438" i="26" a="1"/>
  <c r="AE438" i="26" s="1"/>
  <c r="AE439" i="26" a="1"/>
  <c r="AE439" i="26" s="1"/>
  <c r="AE440" i="26" a="1"/>
  <c r="AE440" i="26" s="1"/>
  <c r="AE441" i="26" a="1"/>
  <c r="AE441" i="26" s="1"/>
  <c r="AE442" i="26" a="1"/>
  <c r="AE442" i="26" s="1"/>
  <c r="AE443" i="26" a="1"/>
  <c r="AE443" i="26" s="1"/>
  <c r="AE444" i="26" a="1"/>
  <c r="AE444" i="26" s="1"/>
  <c r="AE445" i="26" a="1"/>
  <c r="AE445" i="26" s="1"/>
  <c r="AE446" i="26" a="1"/>
  <c r="AE446" i="26" s="1"/>
  <c r="AE447" i="26" a="1"/>
  <c r="AE447" i="26" s="1"/>
  <c r="AE448" i="26" a="1"/>
  <c r="AE448" i="26" s="1"/>
  <c r="AE449" i="26" a="1"/>
  <c r="AE449" i="26" s="1"/>
  <c r="AE450" i="26" a="1"/>
  <c r="AE450" i="26" s="1"/>
  <c r="AE451" i="26" a="1"/>
  <c r="AE451" i="26" s="1"/>
  <c r="AE452" i="26" a="1"/>
  <c r="AE452" i="26" s="1"/>
  <c r="AE453" i="26" a="1"/>
  <c r="AE453" i="26" s="1"/>
  <c r="AE454" i="26" a="1"/>
  <c r="AE454" i="26" s="1"/>
  <c r="AE455" i="26" a="1"/>
  <c r="AE455" i="26" s="1"/>
  <c r="AE456" i="26" a="1"/>
  <c r="AE456" i="26" s="1"/>
  <c r="AE457" i="26" a="1"/>
  <c r="AE457" i="26" s="1"/>
  <c r="AE458" i="26" a="1"/>
  <c r="AE458" i="26" s="1"/>
  <c r="AE459" i="26" a="1"/>
  <c r="AE459" i="26" s="1"/>
  <c r="AE460" i="26" a="1"/>
  <c r="AE460" i="26" s="1"/>
  <c r="AE461" i="26" a="1"/>
  <c r="AE461" i="26" s="1"/>
  <c r="AE462" i="26" a="1"/>
  <c r="AE462" i="26" s="1"/>
  <c r="AE463" i="26" a="1"/>
  <c r="AE463" i="26" s="1"/>
  <c r="AE464" i="26" a="1"/>
  <c r="AE464" i="26" s="1"/>
  <c r="AE465" i="26" a="1"/>
  <c r="AE465" i="26" s="1"/>
  <c r="AE466" i="26" a="1"/>
  <c r="AE466" i="26" s="1"/>
  <c r="AE467" i="26" a="1"/>
  <c r="AE467" i="26" s="1"/>
  <c r="AE468" i="26" a="1"/>
  <c r="AE468" i="26" s="1"/>
  <c r="AE469" i="26" a="1"/>
  <c r="AE469" i="26" s="1"/>
  <c r="AE470" i="26" a="1"/>
  <c r="AE470" i="26" s="1"/>
  <c r="AE471" i="26" a="1"/>
  <c r="AE471" i="26" s="1"/>
  <c r="AE472" i="26" a="1"/>
  <c r="AE472" i="26" s="1"/>
  <c r="AE473" i="26" a="1"/>
  <c r="AE473" i="26" s="1"/>
  <c r="AE474" i="26" a="1"/>
  <c r="AE474" i="26" s="1"/>
  <c r="AE475" i="26" a="1"/>
  <c r="AE475" i="26" s="1"/>
  <c r="AE476" i="26" a="1"/>
  <c r="AE476" i="26" s="1"/>
  <c r="AE477" i="26" a="1"/>
  <c r="AE477" i="26" s="1"/>
  <c r="AE478" i="26" a="1"/>
  <c r="AE478" i="26" s="1"/>
  <c r="AE479" i="26" a="1"/>
  <c r="AE479" i="26" s="1"/>
  <c r="AE480" i="26" a="1"/>
  <c r="AE480" i="26" s="1"/>
  <c r="AE481" i="26" a="1"/>
  <c r="AE481" i="26" s="1"/>
  <c r="AE482" i="26" a="1"/>
  <c r="AE482" i="26" s="1"/>
  <c r="AE483" i="26" a="1"/>
  <c r="AE483" i="26" s="1"/>
  <c r="AE484" i="26" a="1"/>
  <c r="AE484" i="26" s="1"/>
  <c r="AE485" i="26" a="1"/>
  <c r="AE485" i="26" s="1"/>
  <c r="AE486" i="26" a="1"/>
  <c r="AE486" i="26" s="1"/>
  <c r="AE487" i="26" a="1"/>
  <c r="AE487" i="26" s="1"/>
  <c r="AE488" i="26" a="1"/>
  <c r="AE488" i="26" s="1"/>
  <c r="AE489" i="26" a="1"/>
  <c r="AE489" i="26"/>
  <c r="AE490" i="26" a="1"/>
  <c r="AE490" i="26" s="1"/>
  <c r="AE491" i="26" a="1"/>
  <c r="AE491" i="26" s="1"/>
  <c r="AE492" i="26" a="1"/>
  <c r="AE492" i="26" s="1"/>
  <c r="AE493" i="26" a="1"/>
  <c r="AE493" i="26" s="1"/>
  <c r="AE494" i="26" a="1"/>
  <c r="AE494" i="26" s="1"/>
  <c r="AE495" i="26" a="1"/>
  <c r="AE495" i="26"/>
  <c r="AE496" i="26" a="1"/>
  <c r="AE496" i="26" s="1"/>
  <c r="AE497" i="26" a="1"/>
  <c r="AE497" i="26" s="1"/>
  <c r="AE498" i="26" a="1"/>
  <c r="AE498" i="26" s="1"/>
  <c r="AE499" i="26" a="1"/>
  <c r="AE499" i="26" s="1"/>
  <c r="AE500" i="26" a="1"/>
  <c r="AE500" i="26" s="1"/>
  <c r="AE501" i="26" a="1"/>
  <c r="AE501" i="26" s="1"/>
  <c r="AE502" i="26" a="1"/>
  <c r="AE502" i="26" s="1"/>
  <c r="AE503" i="26" a="1"/>
  <c r="AE503" i="26" s="1"/>
  <c r="AE504" i="26" a="1"/>
  <c r="AE504" i="26" s="1"/>
  <c r="AE505" i="26" a="1"/>
  <c r="AE505" i="26" s="1"/>
  <c r="AE506" i="26" a="1"/>
  <c r="AE506" i="26" s="1"/>
  <c r="AE507" i="26" a="1"/>
  <c r="AE507" i="26" s="1"/>
  <c r="AE508" i="26" a="1"/>
  <c r="AE508" i="26" s="1"/>
  <c r="AE509" i="26" a="1"/>
  <c r="AE509" i="26" s="1"/>
  <c r="AE510" i="26" a="1"/>
  <c r="AE510" i="26" s="1"/>
  <c r="AE511" i="26" a="1"/>
  <c r="AE511" i="26"/>
  <c r="AE512" i="26" a="1"/>
  <c r="AE512" i="26" s="1"/>
  <c r="AE513" i="26" a="1"/>
  <c r="AE513" i="26" s="1"/>
  <c r="AE514" i="26" a="1"/>
  <c r="AE514" i="26" s="1"/>
  <c r="AE515" i="26" a="1"/>
  <c r="AE515" i="26" s="1"/>
  <c r="AE516" i="26" a="1"/>
  <c r="AE516" i="26" s="1"/>
  <c r="AE517" i="26" a="1"/>
  <c r="AE517" i="26" s="1"/>
  <c r="AE518" i="26" a="1"/>
  <c r="AE518" i="26" s="1"/>
  <c r="AE519" i="26" a="1"/>
  <c r="AE519" i="26" s="1"/>
  <c r="AE520" i="26" a="1"/>
  <c r="AE520" i="26" s="1"/>
  <c r="AE521" i="26" a="1"/>
  <c r="AE521" i="26" s="1"/>
  <c r="AE522" i="26" a="1"/>
  <c r="AE522" i="26" s="1"/>
  <c r="AE523" i="26" a="1"/>
  <c r="AE523" i="26" s="1"/>
  <c r="AE524" i="26" a="1"/>
  <c r="AE524" i="26" s="1"/>
  <c r="AE525" i="26" a="1"/>
  <c r="AE525" i="26" s="1"/>
  <c r="AE526" i="26" a="1"/>
  <c r="AE526" i="26" s="1"/>
  <c r="AE527" i="26" a="1"/>
  <c r="AE527" i="26"/>
  <c r="AE528" i="26" a="1"/>
  <c r="AE528" i="26" s="1"/>
  <c r="AE529" i="26" a="1"/>
  <c r="AE529" i="26"/>
  <c r="AE530" i="26" a="1"/>
  <c r="AE530" i="26" s="1"/>
  <c r="AE531" i="26" a="1"/>
  <c r="AE531" i="26" s="1"/>
  <c r="AE532" i="26" a="1"/>
  <c r="AE532" i="26" s="1"/>
  <c r="AE533" i="26" a="1"/>
  <c r="AE533" i="26"/>
  <c r="AE534" i="26" a="1"/>
  <c r="AE534" i="26" s="1"/>
  <c r="AE535" i="26" a="1"/>
  <c r="AE535" i="26"/>
  <c r="AE536" i="26" a="1"/>
  <c r="AE536" i="26" s="1"/>
  <c r="AE537" i="26" a="1"/>
  <c r="AE537" i="26" s="1"/>
  <c r="AE538" i="26" a="1"/>
  <c r="AE538" i="26" s="1"/>
  <c r="AE539" i="26" a="1"/>
  <c r="AE539" i="26" s="1"/>
  <c r="AE540" i="26" a="1"/>
  <c r="AE540" i="26" s="1"/>
  <c r="AE541" i="26" a="1"/>
  <c r="AE541" i="26" s="1"/>
  <c r="AE542" i="26" a="1"/>
  <c r="AE542" i="26" s="1"/>
  <c r="AE543" i="26" a="1"/>
  <c r="AE543" i="26" s="1"/>
  <c r="AE544" i="26" a="1"/>
  <c r="AE544" i="26" s="1"/>
  <c r="AE545" i="26" a="1"/>
  <c r="AE545" i="26"/>
  <c r="AE546" i="26" a="1"/>
  <c r="AE546" i="26" s="1"/>
  <c r="AE547" i="26" a="1"/>
  <c r="AE547" i="26" s="1"/>
  <c r="AE548" i="26" a="1"/>
  <c r="AE548" i="26" s="1"/>
  <c r="AE549" i="26" a="1"/>
  <c r="AE549" i="26" s="1"/>
  <c r="AE550" i="26" a="1"/>
  <c r="AE550" i="26" s="1"/>
  <c r="AE551" i="26" a="1"/>
  <c r="AE551" i="26" s="1"/>
  <c r="AE552" i="26" a="1"/>
  <c r="AE552" i="26" s="1"/>
  <c r="AE553" i="26" a="1"/>
  <c r="AE553" i="26"/>
  <c r="AE554" i="26" a="1"/>
  <c r="AE554" i="26" s="1"/>
  <c r="AE555" i="26" a="1"/>
  <c r="AE555" i="26" s="1"/>
  <c r="AE556" i="26" a="1"/>
  <c r="AE556" i="26" s="1"/>
  <c r="AE557" i="26" a="1"/>
  <c r="AE557" i="26" s="1"/>
  <c r="AE558" i="26" a="1"/>
  <c r="AE558" i="26" s="1"/>
  <c r="AE559" i="26" a="1"/>
  <c r="AE559" i="26"/>
  <c r="AE560" i="26" a="1"/>
  <c r="AE560" i="26" s="1"/>
  <c r="AE561" i="26" a="1"/>
  <c r="AE561" i="26" s="1"/>
  <c r="AE562" i="26" a="1"/>
  <c r="AE562" i="26" s="1"/>
  <c r="AE563" i="26" a="1"/>
  <c r="AE563" i="26" s="1"/>
  <c r="AE564" i="26" a="1"/>
  <c r="AE564" i="26" s="1"/>
  <c r="AE565" i="26" a="1"/>
  <c r="AE565" i="26" s="1"/>
  <c r="AE566" i="26" a="1"/>
  <c r="AE566" i="26" s="1"/>
  <c r="AE567" i="26" a="1"/>
  <c r="AE567" i="26" s="1"/>
  <c r="AE568" i="26" a="1"/>
  <c r="AE568" i="26" s="1"/>
  <c r="AE569" i="26" a="1"/>
  <c r="AE569" i="26"/>
  <c r="AE570" i="26" a="1"/>
  <c r="AE570" i="26" s="1"/>
  <c r="AE571" i="26" a="1"/>
  <c r="AE571" i="26" s="1"/>
  <c r="AE572" i="26" a="1"/>
  <c r="AE572" i="26" s="1"/>
  <c r="AE573" i="26" a="1"/>
  <c r="AE573" i="26" s="1"/>
  <c r="AE574" i="26" a="1"/>
  <c r="AE574" i="26" s="1"/>
  <c r="AE575" i="26" a="1"/>
  <c r="AE575" i="26"/>
  <c r="AE576" i="26" a="1"/>
  <c r="AE576" i="26" s="1"/>
  <c r="AE577" i="26" a="1"/>
  <c r="AE577" i="26" s="1"/>
  <c r="AE578" i="26" a="1"/>
  <c r="AE578" i="26" s="1"/>
  <c r="AE579" i="26" a="1"/>
  <c r="AE579" i="26" s="1"/>
  <c r="AE580" i="26" a="1"/>
  <c r="AE580" i="26" s="1"/>
  <c r="AE581" i="26" a="1"/>
  <c r="AE581" i="26"/>
  <c r="AE582" i="26" a="1"/>
  <c r="AE582" i="26" s="1"/>
  <c r="AE583" i="26" a="1"/>
  <c r="AE583" i="26" s="1"/>
  <c r="AE584" i="26" a="1"/>
  <c r="AE584" i="26" s="1"/>
  <c r="AE585" i="26" a="1"/>
  <c r="AE585" i="26" s="1"/>
  <c r="AE586" i="26" a="1"/>
  <c r="AE586" i="26" s="1"/>
  <c r="AE587" i="26" a="1"/>
  <c r="AE587" i="26" s="1"/>
  <c r="AE588" i="26" a="1"/>
  <c r="AE588" i="26" s="1"/>
  <c r="AE589" i="26" a="1"/>
  <c r="AE589" i="26" s="1"/>
  <c r="AE590" i="26" a="1"/>
  <c r="AE590" i="26" s="1"/>
  <c r="AE591" i="26" a="1"/>
  <c r="AE591" i="26"/>
  <c r="AE592" i="26" a="1"/>
  <c r="AE592" i="26" s="1"/>
  <c r="AE593" i="26" a="1"/>
  <c r="AE593" i="26"/>
  <c r="AE594" i="26" a="1"/>
  <c r="AE594" i="26" s="1"/>
  <c r="AE595" i="26" a="1"/>
  <c r="AE595" i="26" s="1"/>
  <c r="AE596" i="26" a="1"/>
  <c r="AE596" i="26" s="1"/>
  <c r="AE597" i="26" a="1"/>
  <c r="AE597" i="26"/>
  <c r="AE598" i="26" a="1"/>
  <c r="AE598" i="26" s="1"/>
  <c r="AE599" i="26" a="1"/>
  <c r="AE599" i="26"/>
  <c r="AE600" i="26" a="1"/>
  <c r="AE600" i="26" s="1"/>
  <c r="AE601" i="26" a="1"/>
  <c r="AE601" i="26" s="1"/>
  <c r="AE602" i="26" a="1"/>
  <c r="AE602" i="26" s="1"/>
  <c r="AE603" i="26" a="1"/>
  <c r="AE603" i="26" s="1"/>
  <c r="AE604" i="26" a="1"/>
  <c r="AE604" i="26" s="1"/>
  <c r="AE605" i="26" a="1"/>
  <c r="AE605" i="26" s="1"/>
  <c r="AE606" i="26" a="1"/>
  <c r="AE606" i="26" s="1"/>
  <c r="AE607" i="26" a="1"/>
  <c r="AE607" i="26" s="1"/>
  <c r="AE608" i="26" a="1"/>
  <c r="AE608" i="26" s="1"/>
  <c r="AE609" i="26" a="1"/>
  <c r="AE609" i="26"/>
  <c r="AE610" i="26" a="1"/>
  <c r="AE610" i="26" s="1"/>
  <c r="AE611" i="26" a="1"/>
  <c r="AE611" i="26" s="1"/>
  <c r="AE612" i="26" a="1"/>
  <c r="AE612" i="26" s="1"/>
  <c r="AE613" i="26" a="1"/>
  <c r="AE613" i="26" s="1"/>
  <c r="AE614" i="26" a="1"/>
  <c r="AE614" i="26" s="1"/>
  <c r="AE615" i="26" a="1"/>
  <c r="AE615" i="26"/>
  <c r="AE616" i="26" a="1"/>
  <c r="AE616" i="26" s="1"/>
  <c r="AE617" i="26" a="1"/>
  <c r="AE617" i="26" s="1"/>
  <c r="AE618" i="26" a="1"/>
  <c r="AE618" i="26" s="1"/>
  <c r="AE619" i="26" a="1"/>
  <c r="AE619" i="26" s="1"/>
  <c r="AE620" i="26" a="1"/>
  <c r="AE620" i="26" s="1"/>
  <c r="AE621" i="26" a="1"/>
  <c r="AE621" i="26" s="1"/>
  <c r="AE622" i="26" a="1"/>
  <c r="AE622" i="26" s="1"/>
  <c r="AE623" i="26" a="1"/>
  <c r="AE623" i="26" s="1"/>
  <c r="AE624" i="26" a="1"/>
  <c r="AE624" i="26" s="1"/>
  <c r="AE625" i="26" a="1"/>
  <c r="AE625" i="26" s="1"/>
  <c r="AE626" i="26" a="1"/>
  <c r="AE626" i="26" s="1"/>
  <c r="AE627" i="26" a="1"/>
  <c r="AE627" i="26" s="1"/>
  <c r="AE628" i="26" a="1"/>
  <c r="AE628" i="26" s="1"/>
  <c r="AE629" i="26" a="1"/>
  <c r="AE629" i="26" s="1"/>
  <c r="AE630" i="26" a="1"/>
  <c r="AE630" i="26" s="1"/>
  <c r="AE631" i="26" a="1"/>
  <c r="AE631" i="26" s="1"/>
  <c r="AE632" i="26" a="1"/>
  <c r="AE632" i="26" s="1"/>
  <c r="AE633" i="26" a="1"/>
  <c r="AE633" i="26" s="1"/>
  <c r="AE634" i="26" a="1"/>
  <c r="AE634" i="26" s="1"/>
  <c r="AE635" i="26" a="1"/>
  <c r="AE635" i="26" s="1"/>
  <c r="AE636" i="26" a="1"/>
  <c r="AE636" i="26" s="1"/>
  <c r="AE637" i="26" a="1"/>
  <c r="AE637" i="26" s="1"/>
  <c r="AE638" i="26" a="1"/>
  <c r="AE638" i="26" s="1"/>
  <c r="AE639" i="26" a="1"/>
  <c r="AE639" i="26"/>
  <c r="AE640" i="26" a="1"/>
  <c r="AE640" i="26" s="1"/>
  <c r="AE641" i="26" a="1"/>
  <c r="AE641" i="26" s="1"/>
  <c r="AE642" i="26" a="1"/>
  <c r="AE642" i="26" s="1"/>
  <c r="AE643" i="26" a="1"/>
  <c r="AE643" i="26" s="1"/>
  <c r="AE644" i="26" a="1"/>
  <c r="AE644" i="26" s="1"/>
  <c r="AE645" i="26" a="1"/>
  <c r="AE645" i="26" s="1"/>
  <c r="AE646" i="26" a="1"/>
  <c r="AE646" i="26" s="1"/>
  <c r="AE647" i="26" a="1"/>
  <c r="AE647" i="26" s="1"/>
  <c r="AE648" i="26" a="1"/>
  <c r="AE648" i="26" s="1"/>
  <c r="AE649" i="26" a="1"/>
  <c r="AE649" i="26" s="1"/>
  <c r="AE650" i="26" a="1"/>
  <c r="AE650" i="26"/>
  <c r="AE651" i="26" a="1"/>
  <c r="AE651" i="26" s="1"/>
  <c r="AE652" i="26" a="1"/>
  <c r="AE652" i="26" s="1"/>
  <c r="AE653" i="26" a="1"/>
  <c r="AE653" i="26" s="1"/>
  <c r="AE654" i="26" a="1"/>
  <c r="AE654" i="26" s="1"/>
  <c r="AE655" i="26" a="1"/>
  <c r="AE655" i="26" s="1"/>
  <c r="AE656" i="26" a="1"/>
  <c r="AE656" i="26" s="1"/>
  <c r="AE657" i="26" a="1"/>
  <c r="AE657" i="26" s="1"/>
  <c r="AE658" i="26" a="1"/>
  <c r="AE658" i="26"/>
  <c r="AE659" i="26" a="1"/>
  <c r="AE659" i="26" s="1"/>
  <c r="AE660" i="26" a="1"/>
  <c r="AE660" i="26" s="1"/>
  <c r="AE661" i="26" a="1"/>
  <c r="AE661" i="26" s="1"/>
  <c r="AE662" i="26" a="1"/>
  <c r="AE662" i="26" s="1"/>
  <c r="AE663" i="26" a="1"/>
  <c r="AE663" i="26" s="1"/>
  <c r="AE664" i="26" a="1"/>
  <c r="AE664" i="26"/>
  <c r="AE665" i="26" a="1"/>
  <c r="AE665" i="26" s="1"/>
  <c r="AE666" i="26" a="1"/>
  <c r="AE666" i="26" s="1"/>
  <c r="AE667" i="26" a="1"/>
  <c r="AE667" i="26" s="1"/>
  <c r="AE668" i="26" a="1"/>
  <c r="AE668" i="26" s="1"/>
  <c r="AE669" i="26" a="1"/>
  <c r="AE669" i="26" s="1"/>
  <c r="AE670" i="26" a="1"/>
  <c r="AE670" i="26" s="1"/>
  <c r="AE671" i="26" a="1"/>
  <c r="AE671" i="26" s="1"/>
  <c r="AE672" i="26" a="1"/>
  <c r="AE672" i="26"/>
  <c r="AE673" i="26" a="1"/>
  <c r="AE673" i="26" s="1"/>
  <c r="AE674" i="26" a="1"/>
  <c r="AE674" i="26"/>
  <c r="AE675" i="26" a="1"/>
  <c r="AE675" i="26" s="1"/>
  <c r="AE676" i="26" a="1"/>
  <c r="AE676" i="26" s="1"/>
  <c r="AE677" i="26" a="1"/>
  <c r="AE677" i="26" s="1"/>
  <c r="AE678" i="26" a="1"/>
  <c r="AE678" i="26"/>
  <c r="AE679" i="26" a="1"/>
  <c r="AE679" i="26" s="1"/>
  <c r="AE680" i="26" a="1"/>
  <c r="AE680" i="26" s="1"/>
  <c r="AE681" i="26" a="1"/>
  <c r="AE681" i="26" s="1"/>
  <c r="AE682" i="26" a="1"/>
  <c r="AE682" i="26"/>
  <c r="AE683" i="26" a="1"/>
  <c r="AE683" i="26" s="1"/>
  <c r="AE684" i="26" a="1"/>
  <c r="AE684" i="26" s="1"/>
  <c r="AE685" i="26" a="1"/>
  <c r="AE685" i="26" s="1"/>
  <c r="AE686" i="26" a="1"/>
  <c r="AE686" i="26" s="1"/>
  <c r="AE687" i="26" a="1"/>
  <c r="AE687" i="26" s="1"/>
  <c r="AE688" i="26" a="1"/>
  <c r="AE688" i="26"/>
  <c r="AE689" i="26" a="1"/>
  <c r="AE689" i="26" s="1"/>
  <c r="AE690" i="26" a="1"/>
  <c r="AE690" i="26" s="1"/>
  <c r="AE691" i="26" a="1"/>
  <c r="AE691" i="26" s="1"/>
  <c r="AE692" i="26" a="1"/>
  <c r="AE692" i="26" s="1"/>
  <c r="AE693" i="26" a="1"/>
  <c r="AE693" i="26" s="1"/>
  <c r="AE694" i="26" a="1"/>
  <c r="AE694" i="26" s="1"/>
  <c r="AE695" i="26" a="1"/>
  <c r="AE695" i="26" s="1"/>
  <c r="AE696" i="26" a="1"/>
  <c r="AE696" i="26"/>
  <c r="AE697" i="26" a="1"/>
  <c r="AE697" i="26" s="1"/>
  <c r="AE698" i="26" a="1"/>
  <c r="AE698" i="26"/>
  <c r="AE699" i="26" a="1"/>
  <c r="AE699" i="26" s="1"/>
  <c r="AE700" i="26" a="1"/>
  <c r="AE700" i="26" s="1"/>
  <c r="AE701" i="26" a="1"/>
  <c r="AE701" i="26" s="1"/>
  <c r="AE702" i="26" a="1"/>
  <c r="AE702" i="26"/>
  <c r="AE703" i="26" a="1"/>
  <c r="AE703" i="26" s="1"/>
  <c r="AE704" i="26" a="1"/>
  <c r="AE704" i="26" s="1"/>
  <c r="AE705" i="26" a="1"/>
  <c r="AE705" i="26" s="1"/>
  <c r="AE706" i="26" a="1"/>
  <c r="AE706" i="26"/>
  <c r="AE707" i="26" a="1"/>
  <c r="AE707" i="26" s="1"/>
  <c r="AE708" i="26" a="1"/>
  <c r="AE708" i="26" s="1"/>
  <c r="AE709" i="26" a="1"/>
  <c r="AE709" i="26" s="1"/>
  <c r="AE710" i="26" a="1"/>
  <c r="AE710" i="26" s="1"/>
  <c r="AE711" i="26" a="1"/>
  <c r="AE711" i="26" s="1"/>
  <c r="AE712" i="26" a="1"/>
  <c r="AE712" i="26" s="1"/>
  <c r="AE713" i="26" a="1"/>
  <c r="AE713" i="26" s="1"/>
  <c r="AE714" i="26" a="1"/>
  <c r="AE714" i="26"/>
  <c r="AE715" i="26" a="1"/>
  <c r="AE715" i="26" s="1"/>
  <c r="AE716" i="26" a="1"/>
  <c r="AE716" i="26" s="1"/>
  <c r="AE717" i="26" a="1"/>
  <c r="AE717" i="26" s="1"/>
  <c r="AE718" i="26" a="1"/>
  <c r="AE718" i="26" s="1"/>
  <c r="AE719" i="26" a="1"/>
  <c r="AE719" i="26" s="1"/>
  <c r="AE720" i="26" a="1"/>
  <c r="AE720" i="26" s="1"/>
  <c r="AE721" i="26" a="1"/>
  <c r="AE721" i="26" s="1"/>
  <c r="AE722" i="26" a="1"/>
  <c r="AE722" i="26" s="1"/>
  <c r="AE723" i="26" a="1"/>
  <c r="AE723" i="26" s="1"/>
  <c r="AE724" i="26" a="1"/>
  <c r="AE724" i="26" s="1"/>
  <c r="AE725" i="26" a="1"/>
  <c r="AE725" i="26" s="1"/>
  <c r="AE726" i="26" a="1"/>
  <c r="AE726" i="26" s="1"/>
  <c r="AE727" i="26" a="1"/>
  <c r="AE727" i="26" s="1"/>
  <c r="AE728" i="26" a="1"/>
  <c r="AE728" i="26" s="1"/>
  <c r="AE729" i="26" a="1"/>
  <c r="AE729" i="26" s="1"/>
  <c r="AE730" i="26" a="1"/>
  <c r="AE730" i="26"/>
  <c r="AE731" i="26" a="1"/>
  <c r="AE731" i="26" s="1"/>
  <c r="AE732" i="26" a="1"/>
  <c r="AE732" i="26" s="1"/>
  <c r="AE733" i="26" a="1"/>
  <c r="AE733" i="26" s="1"/>
  <c r="AE734" i="26" a="1"/>
  <c r="AE734" i="26" s="1"/>
  <c r="AE735" i="26" a="1"/>
  <c r="AE735" i="26" s="1"/>
  <c r="AE736" i="26" a="1"/>
  <c r="AE736" i="26" s="1"/>
  <c r="AE737" i="26" a="1"/>
  <c r="AE737" i="26" s="1"/>
  <c r="AE738" i="26" a="1"/>
  <c r="AE738" i="26" s="1"/>
  <c r="AE739" i="26" a="1"/>
  <c r="AE739" i="26" s="1"/>
  <c r="AE740" i="26" a="1"/>
  <c r="AE740" i="26" s="1"/>
  <c r="AE741" i="26" a="1"/>
  <c r="AE741" i="26" s="1"/>
  <c r="AE742" i="26" a="1"/>
  <c r="AE742" i="26" s="1"/>
  <c r="AE743" i="26" a="1"/>
  <c r="AE743" i="26" s="1"/>
  <c r="AE744" i="26" a="1"/>
  <c r="AE744" i="26" s="1"/>
  <c r="AE745" i="26" a="1"/>
  <c r="AE745" i="26" s="1"/>
  <c r="AE746" i="26" a="1"/>
  <c r="AE746" i="26"/>
  <c r="AE747" i="26" a="1"/>
  <c r="AE747" i="26" s="1"/>
  <c r="AE748" i="26" a="1"/>
  <c r="AE748" i="26" s="1"/>
  <c r="AE749" i="26" a="1"/>
  <c r="AE749" i="26" s="1"/>
  <c r="AE750" i="26" a="1"/>
  <c r="AE750" i="26" s="1"/>
  <c r="AE751" i="26" a="1"/>
  <c r="AE751" i="26" s="1"/>
  <c r="AE752" i="26" a="1"/>
  <c r="AE752" i="26" s="1"/>
  <c r="AE753" i="26" a="1"/>
  <c r="AE753" i="26" s="1"/>
  <c r="AE754" i="26" a="1"/>
  <c r="AE754" i="26" s="1"/>
  <c r="AE755" i="26" a="1"/>
  <c r="AE755" i="26" s="1"/>
  <c r="AE756" i="26" a="1"/>
  <c r="AE756" i="26" s="1"/>
  <c r="AE757" i="26" a="1"/>
  <c r="AE757" i="26" s="1"/>
  <c r="AE758" i="26" a="1"/>
  <c r="AE758" i="26" s="1"/>
  <c r="AE759" i="26" a="1"/>
  <c r="AE759" i="26" s="1"/>
  <c r="AE760" i="26" a="1"/>
  <c r="AE760" i="26" s="1"/>
  <c r="AE761" i="26" a="1"/>
  <c r="AE761" i="26" s="1"/>
  <c r="AE762" i="26" a="1"/>
  <c r="AE762" i="26"/>
  <c r="AE763" i="26" a="1"/>
  <c r="AE763" i="26" s="1"/>
  <c r="AE764" i="26" a="1"/>
  <c r="AE764" i="26" s="1"/>
  <c r="AE765" i="26" a="1"/>
  <c r="AE765" i="26" s="1"/>
  <c r="AE766" i="26" a="1"/>
  <c r="AE766" i="26" s="1"/>
  <c r="AE767" i="26" a="1"/>
  <c r="AE767" i="26" s="1"/>
  <c r="AE768" i="26" a="1"/>
  <c r="AE768" i="26" s="1"/>
  <c r="AE769" i="26" a="1"/>
  <c r="AE769" i="26" s="1"/>
  <c r="AE770" i="26" a="1"/>
  <c r="AE770" i="26" s="1"/>
  <c r="AE771" i="26" a="1"/>
  <c r="AE771" i="26" s="1"/>
  <c r="AE772" i="26" a="1"/>
  <c r="AE772" i="26" s="1"/>
  <c r="AE773" i="26" a="1"/>
  <c r="AE773" i="26" s="1"/>
  <c r="AE774" i="26" a="1"/>
  <c r="AE774" i="26" s="1"/>
  <c r="AE775" i="26" a="1"/>
  <c r="AE775" i="26" s="1"/>
  <c r="AE776" i="26" a="1"/>
  <c r="AE776" i="26" s="1"/>
  <c r="AE777" i="26" a="1"/>
  <c r="AE777" i="26" s="1"/>
  <c r="AE778" i="26" a="1"/>
  <c r="AE778" i="26"/>
  <c r="AE779" i="26" a="1"/>
  <c r="AE779" i="26" s="1"/>
  <c r="AE780" i="26" a="1"/>
  <c r="AE780" i="26" s="1"/>
  <c r="AE781" i="26" a="1"/>
  <c r="AE781" i="26" s="1"/>
  <c r="AE782" i="26" a="1"/>
  <c r="AE782" i="26" s="1"/>
  <c r="AE783" i="26" a="1"/>
  <c r="AE783" i="26" s="1"/>
  <c r="AE784" i="26" a="1"/>
  <c r="AE784" i="26" s="1"/>
  <c r="AE785" i="26" a="1"/>
  <c r="AE785" i="26" s="1"/>
  <c r="AE786" i="26" a="1"/>
  <c r="AE786" i="26" s="1"/>
  <c r="AE787" i="26" a="1"/>
  <c r="AE787" i="26" s="1"/>
  <c r="AE788" i="26" a="1"/>
  <c r="AE788" i="26" s="1"/>
  <c r="AE789" i="26" a="1"/>
  <c r="AE789" i="26" s="1"/>
  <c r="AE790" i="26" a="1"/>
  <c r="AE790" i="26" s="1"/>
  <c r="AE791" i="26" a="1"/>
  <c r="AE791" i="26" s="1"/>
  <c r="AE792" i="26" a="1"/>
  <c r="AE792" i="26" s="1"/>
  <c r="AE793" i="26" a="1"/>
  <c r="AE793" i="26" s="1"/>
  <c r="AE794" i="26" a="1"/>
  <c r="AE794" i="26"/>
  <c r="AE795" i="26" a="1"/>
  <c r="AE795" i="26" s="1"/>
  <c r="AE796" i="26" a="1"/>
  <c r="AE796" i="26" s="1"/>
  <c r="AE797" i="26" a="1"/>
  <c r="AE797" i="26" s="1"/>
  <c r="AE798" i="26" a="1"/>
  <c r="AE798" i="26" s="1"/>
  <c r="AE799" i="26" a="1"/>
  <c r="AE799" i="26" s="1"/>
  <c r="AE800" i="26" a="1"/>
  <c r="AE800" i="26" s="1"/>
  <c r="AE801" i="26" a="1"/>
  <c r="AE801" i="26" s="1"/>
  <c r="AE802" i="26" a="1"/>
  <c r="AE802" i="26" s="1"/>
  <c r="AE803" i="26" a="1"/>
  <c r="AE803" i="26" s="1"/>
  <c r="AE804" i="26" a="1"/>
  <c r="AE804" i="26" s="1"/>
  <c r="AE805" i="26" a="1"/>
  <c r="AE805" i="26" s="1"/>
  <c r="AE806" i="26" a="1"/>
  <c r="AE806" i="26" s="1"/>
  <c r="AE807" i="26" a="1"/>
  <c r="AE807" i="26" s="1"/>
  <c r="AE808" i="26" a="1"/>
  <c r="AE808" i="26" s="1"/>
  <c r="AE809" i="26" a="1"/>
  <c r="AE809" i="26" s="1"/>
  <c r="AE810" i="26" a="1"/>
  <c r="AE810" i="26" s="1"/>
  <c r="AE811" i="26" a="1"/>
  <c r="AE811" i="26" s="1"/>
  <c r="AE812" i="26" a="1"/>
  <c r="AE812" i="26" s="1"/>
  <c r="AE813" i="26" a="1"/>
  <c r="AE813" i="26" s="1"/>
  <c r="AE814" i="26" a="1"/>
  <c r="AE814" i="26" s="1"/>
  <c r="AE815" i="26" a="1"/>
  <c r="AE815" i="26" s="1"/>
  <c r="AE816" i="26" a="1"/>
  <c r="AE816" i="26" s="1"/>
  <c r="AE817" i="26" a="1"/>
  <c r="AE817" i="26" s="1"/>
  <c r="AE818" i="26" a="1"/>
  <c r="AE818" i="26"/>
  <c r="AE819" i="26" a="1"/>
  <c r="AE819" i="26" s="1"/>
  <c r="AE820" i="26" a="1"/>
  <c r="AE820" i="26" s="1"/>
  <c r="AE821" i="26" a="1"/>
  <c r="AE821" i="26" s="1"/>
  <c r="AE822" i="26" a="1"/>
  <c r="AE822" i="26" s="1"/>
  <c r="AE823" i="26" a="1"/>
  <c r="AE823" i="26" s="1"/>
  <c r="AE824" i="26" a="1"/>
  <c r="AE824" i="26" s="1"/>
  <c r="AE825" i="26" a="1"/>
  <c r="AE825" i="26" s="1"/>
  <c r="AE826" i="26" a="1"/>
  <c r="AE826" i="26" s="1"/>
  <c r="AE827" i="26" a="1"/>
  <c r="AE827" i="26" s="1"/>
  <c r="AE828" i="26" a="1"/>
  <c r="AE828" i="26" s="1"/>
  <c r="AE829" i="26" a="1"/>
  <c r="AE829" i="26" s="1"/>
  <c r="AE830" i="26" a="1"/>
  <c r="AE830" i="26" s="1"/>
  <c r="AE831" i="26" a="1"/>
  <c r="AE831" i="26" s="1"/>
  <c r="AE832" i="26" a="1"/>
  <c r="AE832" i="26" s="1"/>
  <c r="AE833" i="26" a="1"/>
  <c r="AE833" i="26" s="1"/>
  <c r="AE834" i="26" a="1"/>
  <c r="AE834" i="26"/>
  <c r="AE835" i="26" a="1"/>
  <c r="AE835" i="26" s="1"/>
  <c r="AE836" i="26" a="1"/>
  <c r="AE836" i="26" s="1"/>
  <c r="AE837" i="26" a="1"/>
  <c r="AE837" i="26" s="1"/>
  <c r="AE838" i="26" a="1"/>
  <c r="AE838" i="26" s="1"/>
  <c r="AE839" i="26" a="1"/>
  <c r="AE839" i="26" s="1"/>
  <c r="AE840" i="26" a="1"/>
  <c r="AE840" i="26" s="1"/>
  <c r="AE841" i="26" a="1"/>
  <c r="AE841" i="26" s="1"/>
  <c r="AE842" i="26" a="1"/>
  <c r="AE842" i="26" s="1"/>
  <c r="AE843" i="26" a="1"/>
  <c r="AE843" i="26" s="1"/>
  <c r="AE844" i="26" a="1"/>
  <c r="AE844" i="26" s="1"/>
  <c r="AE845" i="26" a="1"/>
  <c r="AE845" i="26" s="1"/>
  <c r="AE846" i="26" a="1"/>
  <c r="AE846" i="26" s="1"/>
  <c r="AE847" i="26" a="1"/>
  <c r="AE847" i="26" s="1"/>
  <c r="AE848" i="26" a="1"/>
  <c r="AE848" i="26" s="1"/>
  <c r="AE849" i="26" a="1"/>
  <c r="AE849" i="26" s="1"/>
  <c r="AE850" i="26" a="1"/>
  <c r="AE850" i="26" s="1"/>
  <c r="AE851" i="26" a="1"/>
  <c r="AE851" i="26" s="1"/>
  <c r="AE852" i="26" a="1"/>
  <c r="AE852" i="26" s="1"/>
  <c r="AE853" i="26" a="1"/>
  <c r="AE853" i="26" s="1"/>
  <c r="AE854" i="26" a="1"/>
  <c r="AE854" i="26" s="1"/>
  <c r="AE855" i="26" a="1"/>
  <c r="AE855" i="26" s="1"/>
  <c r="AE856" i="26" a="1"/>
  <c r="AE856" i="26" s="1"/>
  <c r="AE857" i="26" a="1"/>
  <c r="AE857" i="26" s="1"/>
  <c r="AE858" i="26" a="1"/>
  <c r="AE858" i="26" s="1"/>
  <c r="AE859" i="26" a="1"/>
  <c r="AE859" i="26" s="1"/>
  <c r="AE860" i="26" a="1"/>
  <c r="AE860" i="26" s="1"/>
  <c r="AE861" i="26" a="1"/>
  <c r="AE861" i="26" s="1"/>
  <c r="AE862" i="26" a="1"/>
  <c r="AE862" i="26"/>
  <c r="AE863" i="26" a="1"/>
  <c r="AE863" i="26" s="1"/>
  <c r="AE864" i="26" a="1"/>
  <c r="AE864" i="26" s="1"/>
  <c r="AE865" i="26" a="1"/>
  <c r="AE865" i="26" s="1"/>
  <c r="AE866" i="26" a="1"/>
  <c r="AE866" i="26" s="1"/>
  <c r="AE867" i="26" a="1"/>
  <c r="AE867" i="26" s="1"/>
  <c r="AE868" i="26" a="1"/>
  <c r="AE868" i="26" s="1"/>
  <c r="AE869" i="26" a="1"/>
  <c r="AE869" i="26" s="1"/>
  <c r="AE870" i="26" a="1"/>
  <c r="AE870" i="26" s="1"/>
  <c r="AE871" i="26" a="1"/>
  <c r="AE871" i="26" s="1"/>
  <c r="AE872" i="26" a="1"/>
  <c r="AE872" i="26" s="1"/>
  <c r="AE873" i="26" a="1"/>
  <c r="AE873" i="26" s="1"/>
  <c r="AE874" i="26" a="1"/>
  <c r="AE874" i="26" s="1"/>
  <c r="AE875" i="26" a="1"/>
  <c r="AE875" i="26" s="1"/>
  <c r="AE876" i="26" a="1"/>
  <c r="AE876" i="26" s="1"/>
  <c r="AE877" i="26" a="1"/>
  <c r="AE877" i="26" s="1"/>
  <c r="AE878" i="26" a="1"/>
  <c r="AE878" i="26" s="1"/>
  <c r="AE879" i="26" a="1"/>
  <c r="AE879" i="26" s="1"/>
  <c r="AE880" i="26" a="1"/>
  <c r="AE880" i="26" s="1"/>
  <c r="AE881" i="26" a="1"/>
  <c r="AE881" i="26" s="1"/>
  <c r="AE882" i="26" a="1"/>
  <c r="AE882" i="26"/>
  <c r="AE883" i="26" a="1"/>
  <c r="AE883" i="26" s="1"/>
  <c r="AE884" i="26" a="1"/>
  <c r="AE884" i="26" s="1"/>
  <c r="AE885" i="26" a="1"/>
  <c r="AE885" i="26" s="1"/>
  <c r="AE886" i="26" a="1"/>
  <c r="AE886" i="26" s="1"/>
  <c r="AE887" i="26" a="1"/>
  <c r="AE887" i="26" s="1"/>
  <c r="AE888" i="26" a="1"/>
  <c r="AE888" i="26" s="1"/>
  <c r="AE889" i="26" a="1"/>
  <c r="AE889" i="26" s="1"/>
  <c r="AE890" i="26" a="1"/>
  <c r="AE890" i="26" s="1"/>
  <c r="AE891" i="26" a="1"/>
  <c r="AE891" i="26" s="1"/>
  <c r="AE892" i="26" a="1"/>
  <c r="AE892" i="26" s="1"/>
  <c r="AE893" i="26" a="1"/>
  <c r="AE893" i="26" s="1"/>
  <c r="AE894" i="26" a="1"/>
  <c r="AE894" i="26" s="1"/>
  <c r="AE895" i="26" a="1"/>
  <c r="AE895" i="26" s="1"/>
  <c r="AE896" i="26" a="1"/>
  <c r="AE896" i="26" s="1"/>
  <c r="AE897" i="26" a="1"/>
  <c r="AE897" i="26" s="1"/>
  <c r="AE898" i="26" a="1"/>
  <c r="AE898" i="26" s="1"/>
  <c r="AE899" i="26" a="1"/>
  <c r="AE899" i="26" s="1"/>
  <c r="AE900" i="26" a="1"/>
  <c r="AE900" i="26" s="1"/>
  <c r="AE901" i="26" a="1"/>
  <c r="AE901" i="26" s="1"/>
  <c r="AE902" i="26" a="1"/>
  <c r="AE902" i="26" s="1"/>
  <c r="AE903" i="26" a="1"/>
  <c r="AE903" i="26" s="1"/>
  <c r="AE904" i="26" a="1"/>
  <c r="AE904" i="26" s="1"/>
  <c r="AE905" i="26" a="1"/>
  <c r="AE905" i="26" s="1"/>
  <c r="AE906" i="26" a="1"/>
  <c r="AE906" i="26"/>
  <c r="AE907" i="26" a="1"/>
  <c r="AE907" i="26" s="1"/>
  <c r="AE908" i="26" a="1"/>
  <c r="AE908" i="26" s="1"/>
  <c r="AE909" i="26" a="1"/>
  <c r="AE909" i="26" s="1"/>
  <c r="AE910" i="26" a="1"/>
  <c r="AE910" i="26" s="1"/>
  <c r="AE911" i="26" a="1"/>
  <c r="AE911" i="26" s="1"/>
  <c r="AE912" i="26" a="1"/>
  <c r="AE912" i="26" s="1"/>
  <c r="AE913" i="26" a="1"/>
  <c r="AE913" i="26" s="1"/>
  <c r="AE914" i="26" a="1"/>
  <c r="AE914" i="26" s="1"/>
  <c r="AE915" i="26" a="1"/>
  <c r="AE915" i="26" s="1"/>
  <c r="AE916" i="26" a="1"/>
  <c r="AE916" i="26" s="1"/>
  <c r="AE917" i="26" a="1"/>
  <c r="AE917" i="26" s="1"/>
  <c r="AE918" i="26" a="1"/>
  <c r="AE918" i="26" s="1"/>
  <c r="AE919" i="26" a="1"/>
  <c r="AE919" i="26" s="1"/>
  <c r="AE920" i="26" a="1"/>
  <c r="AE920" i="26" s="1"/>
  <c r="AE921" i="26" a="1"/>
  <c r="AE921" i="26" s="1"/>
  <c r="AE922" i="26" a="1"/>
  <c r="AE922" i="26" s="1"/>
  <c r="AE923" i="26" a="1"/>
  <c r="AE923" i="26" s="1"/>
  <c r="AE924" i="26" a="1"/>
  <c r="AE924" i="26" s="1"/>
  <c r="AE925" i="26" a="1"/>
  <c r="AE925" i="26" s="1"/>
  <c r="AE926" i="26" a="1"/>
  <c r="AE926" i="26" s="1"/>
  <c r="AE927" i="26" a="1"/>
  <c r="AE927" i="26" s="1"/>
  <c r="AE928" i="26" a="1"/>
  <c r="AE928" i="26" s="1"/>
  <c r="AE929" i="26" a="1"/>
  <c r="AE929" i="26" s="1"/>
  <c r="AE930" i="26" a="1"/>
  <c r="AE930" i="26"/>
  <c r="AE931" i="26" a="1"/>
  <c r="AE931" i="26" s="1"/>
  <c r="AE932" i="26" a="1"/>
  <c r="AE932" i="26" s="1"/>
  <c r="AE933" i="26" a="1"/>
  <c r="AE933" i="26" s="1"/>
  <c r="AE934" i="26" a="1"/>
  <c r="AE934" i="26" s="1"/>
  <c r="AE935" i="26" a="1"/>
  <c r="AE935" i="26" s="1"/>
  <c r="AE936" i="26" a="1"/>
  <c r="AE936" i="26" s="1"/>
  <c r="AE937" i="26" a="1"/>
  <c r="AE937" i="26" s="1"/>
  <c r="AE938" i="26" a="1"/>
  <c r="AE938" i="26" s="1"/>
  <c r="AE939" i="26" a="1"/>
  <c r="AE939" i="26" s="1"/>
  <c r="AE940" i="26" a="1"/>
  <c r="AE940" i="26" s="1"/>
  <c r="AE941" i="26" a="1"/>
  <c r="AE941" i="26" s="1"/>
  <c r="AE942" i="26" a="1"/>
  <c r="AE942" i="26" s="1"/>
  <c r="AE943" i="26" a="1"/>
  <c r="AE943" i="26" s="1"/>
  <c r="AE944" i="26" a="1"/>
  <c r="AE944" i="26" s="1"/>
  <c r="AE945" i="26" a="1"/>
  <c r="AE945" i="26" s="1"/>
  <c r="AE946" i="26" a="1"/>
  <c r="AE946" i="26" s="1"/>
  <c r="AE947" i="26" a="1"/>
  <c r="AE947" i="26" s="1"/>
  <c r="AE948" i="26" a="1"/>
  <c r="AE948" i="26" s="1"/>
  <c r="AE949" i="26" a="1"/>
  <c r="AE949" i="26" s="1"/>
  <c r="AE950" i="26" a="1"/>
  <c r="AE950" i="26" s="1"/>
  <c r="AE951" i="26" a="1"/>
  <c r="AE951" i="26" s="1"/>
  <c r="AE952" i="26" a="1"/>
  <c r="AE952" i="26" s="1"/>
  <c r="AE953" i="26" a="1"/>
  <c r="AE953" i="26" s="1"/>
  <c r="AE954" i="26" a="1"/>
  <c r="AE954" i="26" s="1"/>
  <c r="AE955" i="26" a="1"/>
  <c r="AE955" i="26" s="1"/>
  <c r="AE956" i="26" a="1"/>
  <c r="AE956" i="26" s="1"/>
  <c r="AE957" i="26" a="1"/>
  <c r="AE957" i="26" s="1"/>
  <c r="AE958" i="26" a="1"/>
  <c r="AE958" i="26" s="1"/>
  <c r="AE959" i="26" a="1"/>
  <c r="AE959" i="26" s="1"/>
  <c r="AE960" i="26" a="1"/>
  <c r="AE960" i="26" s="1"/>
  <c r="AE961" i="26" a="1"/>
  <c r="AE961" i="26" s="1"/>
  <c r="AE962" i="26" a="1"/>
  <c r="AE962" i="26"/>
  <c r="AE963" i="26" a="1"/>
  <c r="AE963" i="26" s="1"/>
  <c r="AE964" i="26" a="1"/>
  <c r="AE964" i="26" s="1"/>
  <c r="AE965" i="26" a="1"/>
  <c r="AE965" i="26" s="1"/>
  <c r="AE966" i="26" a="1"/>
  <c r="AE966" i="26" s="1"/>
  <c r="AE967" i="26" a="1"/>
  <c r="AE967" i="26" s="1"/>
  <c r="AE968" i="26" a="1"/>
  <c r="AE968" i="26" s="1"/>
  <c r="AE969" i="26" a="1"/>
  <c r="AE969" i="26" s="1"/>
  <c r="AE970" i="26" a="1"/>
  <c r="AE970" i="26" s="1"/>
  <c r="AE971" i="26" a="1"/>
  <c r="AE971" i="26" s="1"/>
  <c r="AE972" i="26" a="1"/>
  <c r="AE972" i="26" s="1"/>
  <c r="AE973" i="26" a="1"/>
  <c r="AE973" i="26" s="1"/>
  <c r="AE974" i="26" a="1"/>
  <c r="AE974" i="26" s="1"/>
  <c r="AE975" i="26" a="1"/>
  <c r="AE975" i="26" s="1"/>
  <c r="AE976" i="26" a="1"/>
  <c r="AE976" i="26" s="1"/>
  <c r="AE977" i="26" a="1"/>
  <c r="AE977" i="26" s="1"/>
  <c r="AE978" i="26" a="1"/>
  <c r="AE978" i="26" s="1"/>
  <c r="AE979" i="26" a="1"/>
  <c r="AE979" i="26" s="1"/>
  <c r="AE980" i="26" a="1"/>
  <c r="AE980" i="26" s="1"/>
  <c r="AE981" i="26" a="1"/>
  <c r="AE981" i="26" s="1"/>
  <c r="AE982" i="26" a="1"/>
  <c r="AE982" i="26" s="1"/>
  <c r="AE983" i="26" a="1"/>
  <c r="AE983" i="26" s="1"/>
  <c r="AE984" i="26" a="1"/>
  <c r="AE984" i="26" s="1"/>
  <c r="AE985" i="26" a="1"/>
  <c r="AE985" i="26" s="1"/>
  <c r="AE986" i="26" a="1"/>
  <c r="AE986" i="26"/>
  <c r="AE987" i="26" a="1"/>
  <c r="AE987" i="26" s="1"/>
  <c r="AE988" i="26" a="1"/>
  <c r="AE988" i="26" s="1"/>
  <c r="AE989" i="26" a="1"/>
  <c r="AE989" i="26" s="1"/>
  <c r="AE990" i="26" a="1"/>
  <c r="AE990" i="26" s="1"/>
  <c r="AE991" i="26" a="1"/>
  <c r="AE991" i="26" s="1"/>
  <c r="AE992" i="26" a="1"/>
  <c r="AE992" i="26" s="1"/>
  <c r="AE993" i="26" a="1"/>
  <c r="AE993" i="26" s="1"/>
  <c r="AE994" i="26" a="1"/>
  <c r="AE994" i="26" s="1"/>
  <c r="AE995" i="26" a="1"/>
  <c r="AE995" i="26" s="1"/>
  <c r="AE996" i="26" a="1"/>
  <c r="AE996" i="26" s="1"/>
  <c r="AE997" i="26" a="1"/>
  <c r="AE997" i="26" s="1"/>
  <c r="AE998" i="26" a="1"/>
  <c r="AE998" i="26" s="1"/>
  <c r="AE999" i="26" a="1"/>
  <c r="AE999" i="26" s="1"/>
  <c r="AE1000" i="26" a="1"/>
  <c r="AE1000" i="26" s="1"/>
  <c r="AE1001" i="26" a="1"/>
  <c r="AE1001" i="26" s="1"/>
  <c r="AE1002" i="26" a="1"/>
  <c r="AE1002" i="26"/>
  <c r="AE1003" i="26" a="1"/>
  <c r="AE1003" i="26" s="1"/>
  <c r="AE1004" i="26" a="1"/>
  <c r="AE1004" i="26" s="1"/>
  <c r="AE1005" i="26" a="1"/>
  <c r="AE1005" i="26" s="1"/>
  <c r="AE1006" i="26" a="1"/>
  <c r="AE1006" i="26" s="1"/>
  <c r="AE1007" i="26" a="1"/>
  <c r="AE1007" i="26" s="1"/>
  <c r="AE1008" i="26" a="1"/>
  <c r="AE1008" i="26" s="1"/>
  <c r="AE1009" i="26" a="1"/>
  <c r="AE1009" i="26" s="1"/>
  <c r="AE1010" i="26" a="1"/>
  <c r="AE1010" i="26" s="1"/>
  <c r="AE1011" i="26" a="1"/>
  <c r="AE1011" i="26" s="1"/>
  <c r="AE1012" i="26" a="1"/>
  <c r="AE1012" i="26" s="1"/>
  <c r="AE1013" i="26" a="1"/>
  <c r="AE1013" i="26" s="1"/>
  <c r="AE1014" i="26" a="1"/>
  <c r="AE1014" i="26" s="1"/>
  <c r="AE1015" i="26" a="1"/>
  <c r="AE1015" i="26" s="1"/>
  <c r="AE1016" i="26" a="1"/>
  <c r="AE1016" i="26" s="1"/>
  <c r="AE1017" i="26" a="1"/>
  <c r="AE1017" i="26" s="1"/>
  <c r="AE1018" i="26" a="1"/>
  <c r="AE1018" i="26"/>
  <c r="AE1019" i="26" a="1"/>
  <c r="AE1019" i="26" s="1"/>
  <c r="AE1020" i="26" a="1"/>
  <c r="AE1020" i="26" s="1"/>
  <c r="AE1021" i="26" a="1"/>
  <c r="AE1021" i="26" s="1"/>
  <c r="AE1022" i="26" a="1"/>
  <c r="AE1022" i="26" s="1"/>
  <c r="AE1023" i="26" a="1"/>
  <c r="AE1023" i="26" s="1"/>
  <c r="AE1024" i="26" a="1"/>
  <c r="AE1024" i="26" s="1"/>
  <c r="AE1025" i="26" a="1"/>
  <c r="AE1025" i="26" s="1"/>
  <c r="AE1026" i="26" a="1"/>
  <c r="AE1026" i="26" s="1"/>
  <c r="AE1027" i="26" a="1"/>
  <c r="AE1027" i="26" s="1"/>
  <c r="AE1028" i="26" a="1"/>
  <c r="AE1028" i="26" s="1"/>
  <c r="AE1029" i="26" a="1"/>
  <c r="AE1029" i="26" s="1"/>
  <c r="AE1030" i="26" a="1"/>
  <c r="AE1030" i="26" s="1"/>
  <c r="AE1031" i="26" a="1"/>
  <c r="AE1031" i="26" s="1"/>
  <c r="AE1032" i="26" a="1"/>
  <c r="AE1032" i="26" s="1"/>
  <c r="AE1033" i="26" a="1"/>
  <c r="AE1033" i="26" s="1"/>
  <c r="AE1034" i="26" a="1"/>
  <c r="AE1034" i="26"/>
  <c r="AE1035" i="26" a="1"/>
  <c r="AE1035" i="26" s="1"/>
  <c r="AE1036" i="26" a="1"/>
  <c r="AE1036" i="26" s="1"/>
  <c r="AE1037" i="26" a="1"/>
  <c r="AE1037" i="26" s="1"/>
  <c r="AE1038" i="26" a="1"/>
  <c r="AE1038" i="26" s="1"/>
  <c r="AE1039" i="26" a="1"/>
  <c r="AE1039" i="26" s="1"/>
  <c r="AE1040" i="26" a="1"/>
  <c r="AE1040" i="26" s="1"/>
  <c r="AE1041" i="26" a="1"/>
  <c r="AE1041" i="26" s="1"/>
  <c r="AE1042" i="26" a="1"/>
  <c r="AE1042" i="26" s="1"/>
  <c r="AE1043" i="26" a="1"/>
  <c r="AE1043" i="26" s="1"/>
  <c r="AE1044" i="26" a="1"/>
  <c r="AE1044" i="26" s="1"/>
  <c r="AE1045" i="26" a="1"/>
  <c r="AE1045" i="26" s="1"/>
  <c r="AE1046" i="26" a="1"/>
  <c r="AE1046" i="26" s="1"/>
  <c r="AE1047" i="26" a="1"/>
  <c r="AE1047" i="26" s="1"/>
  <c r="AE1048" i="26" a="1"/>
  <c r="AE1048" i="26" s="1"/>
  <c r="AE1049" i="26" a="1"/>
  <c r="AE1049" i="26" s="1"/>
  <c r="AE1050" i="26" a="1"/>
  <c r="AE1050" i="26"/>
  <c r="AE1051" i="26" a="1"/>
  <c r="AE1051" i="26" s="1"/>
  <c r="AE1052" i="26" a="1"/>
  <c r="AE1052" i="26" s="1"/>
  <c r="AE1053" i="26" a="1"/>
  <c r="AE1053" i="26" s="1"/>
  <c r="AE1054" i="26" a="1"/>
  <c r="AE1054" i="26" s="1"/>
  <c r="AE1055" i="26" a="1"/>
  <c r="AE1055" i="26" s="1"/>
  <c r="AE1056" i="26" a="1"/>
  <c r="AE1056" i="26" s="1"/>
  <c r="AE1057" i="26" a="1"/>
  <c r="AE1057" i="26" s="1"/>
  <c r="AE1058" i="26" a="1"/>
  <c r="AE1058" i="26" s="1"/>
  <c r="AE1059" i="26" a="1"/>
  <c r="AE1059" i="26" s="1"/>
  <c r="AE1060" i="26" a="1"/>
  <c r="AE1060" i="26" s="1"/>
  <c r="AE1061" i="26" a="1"/>
  <c r="AE1061" i="26" s="1"/>
  <c r="AE1062" i="26" a="1"/>
  <c r="AE1062" i="26" s="1"/>
  <c r="AE1063" i="26" a="1"/>
  <c r="AE1063" i="26" s="1"/>
  <c r="AE1064" i="26" a="1"/>
  <c r="AE1064" i="26" s="1"/>
  <c r="AE1065" i="26" a="1"/>
  <c r="AE1065" i="26" s="1"/>
  <c r="AE1066" i="26" a="1"/>
  <c r="AE1066" i="26"/>
  <c r="AE1067" i="26" a="1"/>
  <c r="AE1067" i="26" s="1"/>
  <c r="AE1068" i="26" a="1"/>
  <c r="AE1068" i="26" s="1"/>
  <c r="AE1069" i="26" a="1"/>
  <c r="AE1069" i="26" s="1"/>
  <c r="AE1070" i="26" a="1"/>
  <c r="AE1070" i="26" s="1"/>
  <c r="AE1071" i="26" a="1"/>
  <c r="AE1071" i="26" s="1"/>
  <c r="AE1072" i="26" a="1"/>
  <c r="AE1072" i="26" s="1"/>
  <c r="AE1073" i="26" a="1"/>
  <c r="AE1073" i="26" s="1"/>
  <c r="AE1074" i="26" a="1"/>
  <c r="AE1074" i="26" s="1"/>
  <c r="AE1075" i="26" a="1"/>
  <c r="AE1075" i="26" s="1"/>
  <c r="AE1076" i="26" a="1"/>
  <c r="AE1076" i="26" s="1"/>
  <c r="AE1077" i="26" a="1"/>
  <c r="AE1077" i="26" s="1"/>
  <c r="AE1078" i="26" a="1"/>
  <c r="AE1078" i="26" s="1"/>
  <c r="AE1079" i="26" a="1"/>
  <c r="AE1079" i="26" s="1"/>
  <c r="AE1080" i="26" a="1"/>
  <c r="AE1080" i="26" s="1"/>
  <c r="AE1081" i="26" a="1"/>
  <c r="AE1081" i="26" s="1"/>
  <c r="AE1082" i="26" a="1"/>
  <c r="AE1082" i="26"/>
  <c r="AE1083" i="26" a="1"/>
  <c r="AE1083" i="26" s="1"/>
  <c r="AE1084" i="26" a="1"/>
  <c r="AE1084" i="26" s="1"/>
  <c r="AE1085" i="26" a="1"/>
  <c r="AE1085" i="26" s="1"/>
  <c r="AE1086" i="26" a="1"/>
  <c r="AE1086" i="26" s="1"/>
  <c r="AE1087" i="26" a="1"/>
  <c r="AE1087" i="26" s="1"/>
  <c r="AE1088" i="26" a="1"/>
  <c r="AE1088" i="26" s="1"/>
  <c r="AE1089" i="26" a="1"/>
  <c r="AE1089" i="26" s="1"/>
  <c r="AE1090" i="26" a="1"/>
  <c r="AE1090" i="26" s="1"/>
  <c r="AE1091" i="26" a="1"/>
  <c r="AE1091" i="26" s="1"/>
  <c r="AE1092" i="26" a="1"/>
  <c r="AE1092" i="26" s="1"/>
  <c r="AE1093" i="26" a="1"/>
  <c r="AE1093" i="26" s="1"/>
  <c r="AE1094" i="26" a="1"/>
  <c r="AE1094" i="26" s="1"/>
  <c r="AE1095" i="26" a="1"/>
  <c r="AE1095" i="26" s="1"/>
  <c r="AE1096" i="26" a="1"/>
  <c r="AE1096" i="26" s="1"/>
  <c r="AE1097" i="26" a="1"/>
  <c r="AE1097" i="26" s="1"/>
  <c r="AE1098" i="26" a="1"/>
  <c r="AE1098" i="26"/>
  <c r="AE1099" i="26" a="1"/>
  <c r="AE1099" i="26" s="1"/>
  <c r="AE1100" i="26" a="1"/>
  <c r="AE1100" i="26" s="1"/>
  <c r="AE1101" i="26" a="1"/>
  <c r="AE1101" i="26" s="1"/>
  <c r="AE1102" i="26" a="1"/>
  <c r="AE1102" i="26" s="1"/>
  <c r="AE1103" i="26" a="1"/>
  <c r="AE1103" i="26" s="1"/>
  <c r="AE1104" i="26" a="1"/>
  <c r="AE1104" i="26" s="1"/>
  <c r="AE1105" i="26" a="1"/>
  <c r="AE1105" i="26" s="1"/>
  <c r="AE1106" i="26" a="1"/>
  <c r="AE1106" i="26" s="1"/>
  <c r="AE1107" i="26" a="1"/>
  <c r="AE1107" i="26" s="1"/>
  <c r="AE1108" i="26" a="1"/>
  <c r="AE1108" i="26" s="1"/>
  <c r="AE1109" i="26" a="1"/>
  <c r="AE1109" i="26" s="1"/>
  <c r="AE1110" i="26" a="1"/>
  <c r="AE1110" i="26" s="1"/>
  <c r="AE1111" i="26" a="1"/>
  <c r="AE1111" i="26" s="1"/>
  <c r="AE1112" i="26" a="1"/>
  <c r="AE1112" i="26" s="1"/>
  <c r="AE1113" i="26" a="1"/>
  <c r="AE1113" i="26" s="1"/>
  <c r="AE1114" i="26" a="1"/>
  <c r="AE1114" i="26"/>
  <c r="AE1115" i="26" a="1"/>
  <c r="AE1115" i="26" s="1"/>
  <c r="AE1116" i="26" a="1"/>
  <c r="AE1116" i="26" s="1"/>
  <c r="AE1117" i="26" a="1"/>
  <c r="AE1117" i="26" s="1"/>
  <c r="AE1118" i="26" a="1"/>
  <c r="AE1118" i="26" s="1"/>
  <c r="AE1119" i="26" a="1"/>
  <c r="AE1119" i="26" s="1"/>
  <c r="AE1120" i="26" a="1"/>
  <c r="AE1120" i="26" s="1"/>
  <c r="AE1121" i="26" a="1"/>
  <c r="AE1121" i="26" s="1"/>
  <c r="AE1122" i="26" a="1"/>
  <c r="AE1122" i="26" s="1"/>
  <c r="AE1123" i="26" a="1"/>
  <c r="AE1123" i="26" s="1"/>
  <c r="AE1124" i="26" a="1"/>
  <c r="AE1124" i="26" s="1"/>
  <c r="AE1125" i="26" a="1"/>
  <c r="AE1125" i="26" s="1"/>
  <c r="AE1126" i="26" a="1"/>
  <c r="AE1126" i="26" s="1"/>
  <c r="AE1127" i="26" a="1"/>
  <c r="AE1127" i="26" s="1"/>
  <c r="AE1128" i="26" a="1"/>
  <c r="AE1128" i="26" s="1"/>
  <c r="AE1129" i="26" a="1"/>
  <c r="AE1129" i="26" s="1"/>
  <c r="AE1130" i="26" a="1"/>
  <c r="AE1130" i="26"/>
  <c r="AE1131" i="26" a="1"/>
  <c r="AE1131" i="26" s="1"/>
  <c r="AE1132" i="26" a="1"/>
  <c r="AE1132" i="26" s="1"/>
  <c r="AE1133" i="26" a="1"/>
  <c r="AE1133" i="26" s="1"/>
  <c r="AE1134" i="26" a="1"/>
  <c r="AE1134" i="26" s="1"/>
  <c r="AE1135" i="26" a="1"/>
  <c r="AE1135" i="26" s="1"/>
  <c r="AE1136" i="26" a="1"/>
  <c r="AE1136" i="26" s="1"/>
  <c r="AE1137" i="26" a="1"/>
  <c r="AE1137" i="26" s="1"/>
  <c r="AE1138" i="26" a="1"/>
  <c r="AE1138" i="26" s="1"/>
  <c r="AE1139" i="26" a="1"/>
  <c r="AE1139" i="26" s="1"/>
  <c r="AE1140" i="26" a="1"/>
  <c r="AE1140" i="26" s="1"/>
  <c r="AE1141" i="26" a="1"/>
  <c r="AE1141" i="26" s="1"/>
  <c r="AE1142" i="26" a="1"/>
  <c r="AE1142" i="26" s="1"/>
  <c r="AE1143" i="26" a="1"/>
  <c r="AE1143" i="26" s="1"/>
  <c r="AE1144" i="26" a="1"/>
  <c r="AE1144" i="26" s="1"/>
  <c r="AE1145" i="26" a="1"/>
  <c r="AE1145" i="26" s="1"/>
  <c r="AE1146" i="26" a="1"/>
  <c r="AE1146" i="26"/>
  <c r="AE1147" i="26" a="1"/>
  <c r="AE1147" i="26" s="1"/>
  <c r="AE1148" i="26" a="1"/>
  <c r="AE1148" i="26" s="1"/>
  <c r="AE1149" i="26" a="1"/>
  <c r="AE1149" i="26" s="1"/>
  <c r="AE1150" i="26" a="1"/>
  <c r="AE1150" i="26" s="1"/>
  <c r="AE1151" i="26" a="1"/>
  <c r="AE1151" i="26" s="1"/>
  <c r="AE1152" i="26" a="1"/>
  <c r="AE1152" i="26" s="1"/>
  <c r="AE1153" i="26" a="1"/>
  <c r="AE1153" i="26" s="1"/>
  <c r="AE1154" i="26" a="1"/>
  <c r="AE1154" i="26" s="1"/>
  <c r="AE1155" i="26" a="1"/>
  <c r="AE1155" i="26" s="1"/>
  <c r="AE1156" i="26" a="1"/>
  <c r="AE1156" i="26" s="1"/>
  <c r="AE1157" i="26" a="1"/>
  <c r="AE1157" i="26" s="1"/>
  <c r="AE1158" i="26" a="1"/>
  <c r="AE1158" i="26" s="1"/>
  <c r="AE1159" i="26" a="1"/>
  <c r="AE1159" i="26" s="1"/>
  <c r="AE1160" i="26" a="1"/>
  <c r="AE1160" i="26" s="1"/>
  <c r="AE1161" i="26" a="1"/>
  <c r="AE1161" i="26" s="1"/>
  <c r="AE1162" i="26" a="1"/>
  <c r="AE1162" i="26"/>
  <c r="AE1163" i="26" a="1"/>
  <c r="AE1163" i="26" s="1"/>
  <c r="AE1164" i="26" a="1"/>
  <c r="AE1164" i="26" s="1"/>
  <c r="AE1165" i="26" a="1"/>
  <c r="AE1165" i="26" s="1"/>
  <c r="AE1166" i="26" a="1"/>
  <c r="AE1166" i="26" s="1"/>
  <c r="AE1167" i="26" a="1"/>
  <c r="AE1167" i="26" s="1"/>
  <c r="AE1168" i="26" a="1"/>
  <c r="AE1168" i="26" s="1"/>
  <c r="AE1169" i="26" a="1"/>
  <c r="AE1169" i="26" s="1"/>
  <c r="AE1170" i="26" a="1"/>
  <c r="AE1170" i="26" s="1"/>
  <c r="AE1171" i="26" a="1"/>
  <c r="AE1171" i="26" s="1"/>
  <c r="AE1172" i="26" a="1"/>
  <c r="AE1172" i="26" s="1"/>
  <c r="AE1173" i="26" a="1"/>
  <c r="AE1173" i="26" s="1"/>
  <c r="AE1174" i="26" a="1"/>
  <c r="AE1174" i="26" s="1"/>
  <c r="AE1175" i="26" a="1"/>
  <c r="AE1175" i="26" s="1"/>
  <c r="AE1176" i="26" a="1"/>
  <c r="AE1176" i="26" s="1"/>
  <c r="AE1177" i="26" a="1"/>
  <c r="AE1177" i="26" s="1"/>
  <c r="AE1178" i="26" a="1"/>
  <c r="AE1178" i="26"/>
  <c r="AE1179" i="26" a="1"/>
  <c r="AE1179" i="26" s="1"/>
  <c r="AE1180" i="26" a="1"/>
  <c r="AE1180" i="26" s="1"/>
  <c r="AE1181" i="26" a="1"/>
  <c r="AE1181" i="26" s="1"/>
  <c r="AE1182" i="26" a="1"/>
  <c r="AE1182" i="26" s="1"/>
  <c r="AE1183" i="26" a="1"/>
  <c r="AE1183" i="26" s="1"/>
  <c r="AE1184" i="26" a="1"/>
  <c r="AE1184" i="26" s="1"/>
  <c r="AE1185" i="26" a="1"/>
  <c r="AE1185" i="26" s="1"/>
  <c r="AE1186" i="26" a="1"/>
  <c r="AE1186" i="26" s="1"/>
  <c r="AE1187" i="26" a="1"/>
  <c r="AE1187" i="26" s="1"/>
  <c r="AE1188" i="26" a="1"/>
  <c r="AE1188" i="26" s="1"/>
  <c r="AE1189" i="26" a="1"/>
  <c r="AE1189" i="26" s="1"/>
  <c r="AE1190" i="26" a="1"/>
  <c r="AE1190" i="26" s="1"/>
  <c r="AE1191" i="26" a="1"/>
  <c r="AE1191" i="26" s="1"/>
  <c r="AE1192" i="26" a="1"/>
  <c r="AE1192" i="26" s="1"/>
  <c r="AE1193" i="26" a="1"/>
  <c r="AE1193" i="26" s="1"/>
  <c r="AE1194" i="26" a="1"/>
  <c r="AE1194" i="26"/>
  <c r="AE1195" i="26" a="1"/>
  <c r="AE1195" i="26" s="1"/>
  <c r="AE1196" i="26" a="1"/>
  <c r="AE1196" i="26" s="1"/>
  <c r="AE1197" i="26" a="1"/>
  <c r="AE1197" i="26" s="1"/>
  <c r="AE1198" i="26" a="1"/>
  <c r="AE1198" i="26" s="1"/>
  <c r="AE1199" i="26" a="1"/>
  <c r="AE1199" i="26" s="1"/>
  <c r="AE1200" i="26" a="1"/>
  <c r="AE1200" i="26" s="1"/>
  <c r="AE1201" i="26" a="1"/>
  <c r="AE1201" i="26" s="1"/>
  <c r="AE1202" i="26" a="1"/>
  <c r="AE1202" i="26" s="1"/>
  <c r="AE1203" i="26" a="1"/>
  <c r="AE1203" i="26" s="1"/>
  <c r="AE1204" i="26" a="1"/>
  <c r="AE1204" i="26" s="1"/>
  <c r="AE1205" i="26" a="1"/>
  <c r="AE1205" i="26" s="1"/>
  <c r="AE1206" i="26" a="1"/>
  <c r="AE1206" i="26" s="1"/>
  <c r="AE1207" i="26" a="1"/>
  <c r="AE1207" i="26" s="1"/>
  <c r="AE1208" i="26" a="1"/>
  <c r="AE1208" i="26" s="1"/>
  <c r="AE1209" i="26" a="1"/>
  <c r="AE1209" i="26" s="1"/>
  <c r="AE1210" i="26" a="1"/>
  <c r="AE1210" i="26"/>
  <c r="AE1211" i="26" a="1"/>
  <c r="AE1211" i="26" s="1"/>
  <c r="AE1212" i="26" a="1"/>
  <c r="AE1212" i="26" s="1"/>
  <c r="AE1213" i="26" a="1"/>
  <c r="AE1213" i="26" s="1"/>
  <c r="AE1214" i="26" a="1"/>
  <c r="AE1214" i="26"/>
  <c r="AE1215" i="26" a="1"/>
  <c r="AE1215" i="26" s="1"/>
  <c r="AE1216" i="26" a="1"/>
  <c r="AE1216" i="26" s="1"/>
  <c r="AE1217" i="26" a="1"/>
  <c r="AE1217" i="26" s="1"/>
  <c r="AE1218" i="26" a="1"/>
  <c r="AE1218" i="26" s="1"/>
  <c r="AE1219" i="26" a="1"/>
  <c r="AE1219" i="26" s="1"/>
  <c r="AE1220" i="26" a="1"/>
  <c r="AE1220" i="26" s="1"/>
  <c r="AE1221" i="26" a="1"/>
  <c r="AE1221" i="26" s="1"/>
  <c r="AE1222" i="26" a="1"/>
  <c r="AE1222" i="26" s="1"/>
  <c r="AE1223" i="26" a="1"/>
  <c r="AE1223" i="26" s="1"/>
  <c r="AE1224" i="26" a="1"/>
  <c r="AE1224" i="26" s="1"/>
  <c r="AE1225" i="26" a="1"/>
  <c r="AE1225" i="26" s="1"/>
  <c r="AE1226" i="26" a="1"/>
  <c r="AE1226" i="26"/>
  <c r="AE1227" i="26" a="1"/>
  <c r="AE1227" i="26" s="1"/>
  <c r="AE1228" i="26" a="1"/>
  <c r="AE1228" i="26" s="1"/>
  <c r="AE1229" i="26" a="1"/>
  <c r="AE1229" i="26" s="1"/>
  <c r="AE1230" i="26" a="1"/>
  <c r="AE1230" i="26"/>
  <c r="AE1231" i="26" a="1"/>
  <c r="AE1231" i="26" s="1"/>
  <c r="AE1232" i="26" a="1"/>
  <c r="AE1232" i="26" s="1"/>
  <c r="AE1233" i="26" a="1"/>
  <c r="AE1233" i="26" s="1"/>
  <c r="AE1234" i="26" a="1"/>
  <c r="AE1234" i="26" s="1"/>
  <c r="AE1235" i="26" a="1"/>
  <c r="AE1235" i="26" s="1"/>
  <c r="AE1236" i="26" a="1"/>
  <c r="AE1236" i="26" s="1"/>
  <c r="AE1237" i="26" a="1"/>
  <c r="AE1237" i="26" s="1"/>
  <c r="AE1238" i="26" a="1"/>
  <c r="AE1238" i="26" s="1"/>
  <c r="AE1239" i="26" a="1"/>
  <c r="AE1239" i="26" s="1"/>
  <c r="AE1240" i="26" a="1"/>
  <c r="AE1240" i="26" s="1"/>
  <c r="AE1241" i="26" a="1"/>
  <c r="AE1241" i="26" s="1"/>
  <c r="AE1242" i="26" a="1"/>
  <c r="AE1242" i="26" s="1"/>
  <c r="AE1243" i="26" a="1"/>
  <c r="AE1243" i="26" s="1"/>
  <c r="AE1244" i="26" a="1"/>
  <c r="AE1244" i="26" s="1"/>
  <c r="AE1245" i="26" a="1"/>
  <c r="AE1245" i="26" s="1"/>
  <c r="AE1247" i="26" a="1"/>
  <c r="AE1247" i="26" s="1"/>
  <c r="AE1248" i="26" a="1"/>
  <c r="AE1248" i="26" s="1"/>
  <c r="AE1249" i="26" a="1"/>
  <c r="AE1249" i="26" s="1"/>
  <c r="AE1250" i="26" a="1"/>
  <c r="AE1250" i="26" s="1"/>
  <c r="AE1251" i="26" a="1"/>
  <c r="AE1251" i="26" s="1"/>
  <c r="AE1252" i="26" a="1"/>
  <c r="AE1252" i="26" s="1"/>
  <c r="AE1253" i="26" a="1"/>
  <c r="AE1253" i="26" s="1"/>
  <c r="AE1254" i="26" a="1"/>
  <c r="AE1254" i="26" s="1"/>
  <c r="AE1255" i="26" a="1"/>
  <c r="AE1255" i="26" s="1"/>
  <c r="AE1256" i="26" a="1"/>
  <c r="AE1256" i="26" s="1"/>
  <c r="AE1257" i="26" a="1"/>
  <c r="AE1257" i="26" s="1"/>
  <c r="AE1258" i="26" a="1"/>
  <c r="AE1258" i="26" s="1"/>
  <c r="AE1259" i="26" a="1"/>
  <c r="AE1259" i="26" s="1"/>
  <c r="AE1260" i="26" a="1"/>
  <c r="AE1260" i="26" s="1"/>
  <c r="AE1261" i="26" a="1"/>
  <c r="AE1261" i="26" s="1"/>
  <c r="AE1262" i="26" a="1"/>
  <c r="AE1262" i="26" s="1"/>
  <c r="AE1263" i="26" a="1"/>
  <c r="AE1263" i="26" s="1"/>
  <c r="AE1264" i="26" a="1"/>
  <c r="AE1264" i="26" s="1"/>
  <c r="AE1265" i="26" a="1"/>
  <c r="AE1265" i="26" s="1"/>
  <c r="AE1266" i="26" a="1"/>
  <c r="AE1266" i="26" s="1"/>
  <c r="AE1267" i="26" a="1"/>
  <c r="AE1267" i="26" s="1"/>
  <c r="AE1268" i="26" a="1"/>
  <c r="AE1268" i="26" s="1"/>
  <c r="AE1269" i="26" a="1"/>
  <c r="AE1269" i="26" s="1"/>
  <c r="AE1270" i="26" a="1"/>
  <c r="AE1270" i="26" s="1"/>
  <c r="AE1271" i="26" a="1"/>
  <c r="AE1271" i="26" s="1"/>
  <c r="AE1272" i="26" a="1"/>
  <c r="AE1272" i="26" s="1"/>
  <c r="AE1273" i="26" a="1"/>
  <c r="AE1273" i="26" s="1"/>
  <c r="AE1274" i="26" a="1"/>
  <c r="AE1274" i="26" s="1"/>
  <c r="AE1275" i="26" a="1"/>
  <c r="AE1275" i="26" s="1"/>
  <c r="AE1276" i="26" a="1"/>
  <c r="AE1276" i="26" s="1"/>
  <c r="AE1277" i="26" a="1"/>
  <c r="AE1277" i="26" s="1"/>
  <c r="AE1278" i="26" a="1"/>
  <c r="AE1278" i="26" s="1"/>
  <c r="AE1279" i="26" a="1"/>
  <c r="AE1279" i="26" s="1"/>
  <c r="AE1280" i="26" a="1"/>
  <c r="AE1280" i="26" s="1"/>
  <c r="AE1281" i="26" a="1"/>
  <c r="AE1281" i="26" s="1"/>
  <c r="AE1282" i="26" a="1"/>
  <c r="AE1282" i="26" s="1"/>
  <c r="AE1283" i="26" a="1"/>
  <c r="AE1283" i="26" s="1"/>
  <c r="AE1284" i="26" a="1"/>
  <c r="AE1284" i="26" s="1"/>
  <c r="AE1285" i="26" a="1"/>
  <c r="AE1285" i="26" s="1"/>
  <c r="AE1286" i="26" a="1"/>
  <c r="AE1286" i="26" s="1"/>
  <c r="AE1287" i="26" a="1"/>
  <c r="AE1287" i="26" s="1"/>
  <c r="AE1288" i="26" a="1"/>
  <c r="AE1288" i="26" s="1"/>
  <c r="AE1289" i="26" a="1"/>
  <c r="AE1289" i="26" s="1"/>
  <c r="AE1290" i="26" a="1"/>
  <c r="AE1290" i="26" s="1"/>
  <c r="AE1291" i="26" a="1"/>
  <c r="AE1291" i="26" s="1"/>
  <c r="AE1292" i="26" a="1"/>
  <c r="AE1292" i="26" s="1"/>
  <c r="AE1293" i="26" a="1"/>
  <c r="AE1293" i="26" s="1"/>
  <c r="AE1294" i="26" a="1"/>
  <c r="AE1294" i="26" s="1"/>
  <c r="AE1295" i="26" a="1"/>
  <c r="AE1295" i="26" s="1"/>
  <c r="AE1296" i="26" a="1"/>
  <c r="AE1296" i="26" s="1"/>
  <c r="AE1297" i="26" a="1"/>
  <c r="AE1297" i="26" s="1"/>
  <c r="AE1298" i="26" a="1"/>
  <c r="AE1298" i="26" s="1"/>
  <c r="AE1299" i="26" a="1"/>
  <c r="AE1299" i="26" s="1"/>
  <c r="AE1300" i="26" a="1"/>
  <c r="AE1300" i="26" s="1"/>
  <c r="AE1301" i="26" a="1"/>
  <c r="AE1301" i="26" s="1"/>
  <c r="AE1302" i="26" a="1"/>
  <c r="AE1302" i="26" s="1"/>
  <c r="AE1303" i="26" a="1"/>
  <c r="AE1303" i="26" s="1"/>
  <c r="AE1304" i="26" a="1"/>
  <c r="AE1304" i="26" s="1"/>
  <c r="AE1305" i="26" a="1"/>
  <c r="AE1305" i="26" s="1"/>
  <c r="AE1306" i="26" a="1"/>
  <c r="AE1306" i="26" s="1"/>
  <c r="AE1307" i="26" a="1"/>
  <c r="AE1307" i="26" s="1"/>
  <c r="AE1308" i="26" a="1"/>
  <c r="AE1308" i="26" s="1"/>
  <c r="AE1309" i="26" a="1"/>
  <c r="AE1309" i="26" s="1"/>
  <c r="AE1310" i="26" a="1"/>
  <c r="AE1310" i="26" s="1"/>
  <c r="AE1311" i="26" a="1"/>
  <c r="AE1311" i="26" s="1"/>
  <c r="AE1312" i="26" a="1"/>
  <c r="AE1312" i="26" s="1"/>
  <c r="AE1313" i="26" a="1"/>
  <c r="AE1313" i="26" s="1"/>
  <c r="AE1314" i="26" a="1"/>
  <c r="AE1314" i="26" s="1"/>
  <c r="AE1315" i="26" a="1"/>
  <c r="AE1315" i="26" s="1"/>
  <c r="AE1316" i="26" a="1"/>
  <c r="AE1316" i="26" s="1"/>
  <c r="AE1317" i="26" a="1"/>
  <c r="AE1317" i="26" s="1"/>
  <c r="AE1318" i="26" a="1"/>
  <c r="AE1318" i="26" s="1"/>
  <c r="AE1319" i="26" a="1"/>
  <c r="AE1319" i="26" s="1"/>
  <c r="AE1320" i="26" a="1"/>
  <c r="AE1320" i="26" s="1"/>
  <c r="AE1321" i="26" a="1"/>
  <c r="AE1321" i="26" s="1"/>
  <c r="AE1322" i="26" a="1"/>
  <c r="AE1322" i="26" s="1"/>
  <c r="AE1323" i="26" a="1"/>
  <c r="AE1323" i="26" s="1"/>
  <c r="AE1324" i="26" a="1"/>
  <c r="AE1324" i="26" s="1"/>
  <c r="AE1325" i="26" a="1"/>
  <c r="AE1325" i="26" s="1"/>
  <c r="AE1326" i="26" a="1"/>
  <c r="AE1326" i="26" s="1"/>
  <c r="AE1327" i="26" a="1"/>
  <c r="AE1327" i="26" s="1"/>
  <c r="AE1328" i="26" a="1"/>
  <c r="AE1328" i="26" s="1"/>
  <c r="AE1329" i="26" a="1"/>
  <c r="AE1329" i="26" s="1"/>
  <c r="AE1330" i="26" a="1"/>
  <c r="AE1330" i="26" s="1"/>
  <c r="AE1331" i="26" a="1"/>
  <c r="AE1331" i="26" s="1"/>
  <c r="AE1332" i="26" a="1"/>
  <c r="AE1332" i="26" s="1"/>
  <c r="AE1333" i="26" a="1"/>
  <c r="AE1333" i="26" s="1"/>
  <c r="AE1334" i="26" a="1"/>
  <c r="AE1334" i="26" s="1"/>
  <c r="AE1335" i="26" a="1"/>
  <c r="AE1335" i="26" s="1"/>
  <c r="AE1336" i="26" a="1"/>
  <c r="AE1336" i="26" s="1"/>
  <c r="AE1337" i="26" a="1"/>
  <c r="AE1337" i="26" s="1"/>
  <c r="AE1338" i="26" a="1"/>
  <c r="AE1338" i="26" s="1"/>
  <c r="AE1339" i="26" a="1"/>
  <c r="AE1339" i="26" s="1"/>
  <c r="AE1340" i="26" a="1"/>
  <c r="AE1340" i="26" s="1"/>
  <c r="AE1341" i="26" a="1"/>
  <c r="AE1341" i="26" s="1"/>
  <c r="AE1342" i="26" a="1"/>
  <c r="AE1342" i="26" s="1"/>
  <c r="AE1343" i="26" a="1"/>
  <c r="AE1343" i="26" s="1"/>
  <c r="AE1344" i="26" a="1"/>
  <c r="AE1344" i="26" s="1"/>
  <c r="AE1345" i="26" a="1"/>
  <c r="AE1345" i="26" s="1"/>
  <c r="AE1346" i="26" a="1"/>
  <c r="AE1346" i="26" s="1"/>
  <c r="AE1347" i="26" a="1"/>
  <c r="AE1347" i="26" s="1"/>
  <c r="AE1348" i="26" a="1"/>
  <c r="AE1348" i="26" s="1"/>
  <c r="AE1349" i="26" a="1"/>
  <c r="AE1349" i="26" s="1"/>
  <c r="AE1350" i="26" a="1"/>
  <c r="AE1350" i="26" s="1"/>
  <c r="AE1351" i="26" a="1"/>
  <c r="AE1351" i="26" s="1"/>
  <c r="AE1352" i="26" a="1"/>
  <c r="AE1352" i="26" s="1"/>
  <c r="AE1353" i="26" a="1"/>
  <c r="AE1353" i="26" s="1"/>
  <c r="AE1354" i="26" a="1"/>
  <c r="AE1354" i="26" s="1"/>
  <c r="AE1355" i="26" a="1"/>
  <c r="AE1355" i="26" s="1"/>
  <c r="AE1356" i="26" a="1"/>
  <c r="AE1356" i="26" s="1"/>
  <c r="AE1357" i="26" a="1"/>
  <c r="AE1357" i="26" s="1"/>
  <c r="AE1358" i="26" a="1"/>
  <c r="AE1358" i="26" s="1"/>
  <c r="AE1359" i="26" a="1"/>
  <c r="AE1359" i="26" s="1"/>
  <c r="AE1360" i="26" a="1"/>
  <c r="AE1360" i="26" s="1"/>
  <c r="AE1361" i="26" a="1"/>
  <c r="AE1361" i="26" s="1"/>
  <c r="AE1362" i="26" a="1"/>
  <c r="AE1362" i="26" s="1"/>
  <c r="AE1363" i="26" a="1"/>
  <c r="AE1363" i="26" s="1"/>
  <c r="AE1364" i="26" a="1"/>
  <c r="AE1364" i="26" s="1"/>
  <c r="AE1365" i="26" a="1"/>
  <c r="AE1365" i="26" s="1"/>
  <c r="AE1366" i="26" a="1"/>
  <c r="AE1366" i="26" s="1"/>
  <c r="AE1367" i="26" a="1"/>
  <c r="AE1367" i="26" s="1"/>
  <c r="AE1368" i="26" a="1"/>
  <c r="AE1368" i="26" s="1"/>
  <c r="AE1369" i="26" a="1"/>
  <c r="AE1369" i="26" s="1"/>
  <c r="AE1370" i="26" a="1"/>
  <c r="AE1370" i="26" s="1"/>
  <c r="AE1371" i="26" a="1"/>
  <c r="AE1371" i="26" s="1"/>
  <c r="AE1372" i="26" a="1"/>
  <c r="AE1372" i="26" s="1"/>
  <c r="AE1373" i="26" a="1"/>
  <c r="AE1373" i="26" s="1"/>
  <c r="AE1374" i="26" a="1"/>
  <c r="AE1374" i="26" s="1"/>
  <c r="AE1375" i="26" a="1"/>
  <c r="AE1375" i="26" s="1"/>
  <c r="AE1376" i="26" a="1"/>
  <c r="AE1376" i="26" s="1"/>
  <c r="AE1377" i="26" a="1"/>
  <c r="AE1377" i="26" s="1"/>
  <c r="AE1378" i="26" a="1"/>
  <c r="AE1378" i="26" s="1"/>
  <c r="AE1379" i="26" a="1"/>
  <c r="AE1379" i="26" s="1"/>
  <c r="AE1380" i="26" a="1"/>
  <c r="AE1380" i="26" s="1"/>
  <c r="AE1381" i="26" a="1"/>
  <c r="AE1381" i="26" s="1"/>
  <c r="AE1382" i="26" a="1"/>
  <c r="AE1382" i="26" s="1"/>
  <c r="AE1383" i="26" a="1"/>
  <c r="AE1383" i="26" s="1"/>
  <c r="AE1384" i="26" a="1"/>
  <c r="AE1384" i="26" s="1"/>
  <c r="AE1385" i="26" a="1"/>
  <c r="AE1385" i="26" s="1"/>
  <c r="AE1386" i="26" a="1"/>
  <c r="AE1386" i="26" s="1"/>
  <c r="AE1387" i="26" a="1"/>
  <c r="AE1387" i="26" s="1"/>
  <c r="AE1388" i="26" a="1"/>
  <c r="AE1388" i="26" s="1"/>
  <c r="AE1389" i="26" a="1"/>
  <c r="AE1389" i="26" s="1"/>
  <c r="AE1390" i="26" a="1"/>
  <c r="AE1390" i="26" s="1"/>
  <c r="AE1391" i="26" a="1"/>
  <c r="AE1391" i="26" s="1"/>
  <c r="AE1392" i="26" a="1"/>
  <c r="AE1392" i="26" s="1"/>
  <c r="AE1393" i="26" a="1"/>
  <c r="AE1393" i="26" s="1"/>
  <c r="AE1394" i="26" a="1"/>
  <c r="AE1394" i="26" s="1"/>
  <c r="AE1395" i="26" a="1"/>
  <c r="AE1395" i="26" s="1"/>
  <c r="AE1396" i="26" a="1"/>
  <c r="AE1396" i="26" s="1"/>
  <c r="AE1397" i="26" a="1"/>
  <c r="AE1397" i="26" s="1"/>
  <c r="AE1398" i="26" a="1"/>
  <c r="AE1398" i="26" s="1"/>
  <c r="AE1399" i="26" a="1"/>
  <c r="AE1399" i="26" s="1"/>
  <c r="AE1400" i="26" a="1"/>
  <c r="AE1400" i="26" s="1"/>
  <c r="AE1401" i="26" a="1"/>
  <c r="AE1401" i="26" s="1"/>
  <c r="AE1402" i="26" a="1"/>
  <c r="AE1402" i="26" s="1"/>
  <c r="AE1403" i="26" a="1"/>
  <c r="AE1403" i="26" s="1"/>
  <c r="AE1404" i="26" a="1"/>
  <c r="AE1404" i="26" s="1"/>
  <c r="AE1405" i="26" a="1"/>
  <c r="AE1405" i="26" s="1"/>
  <c r="AE1406" i="26" a="1"/>
  <c r="AE1406" i="26" s="1"/>
  <c r="AE1407" i="26" a="1"/>
  <c r="AE1407" i="26" s="1"/>
  <c r="AE1408" i="26" a="1"/>
  <c r="AE1408" i="26" s="1"/>
  <c r="AE1409" i="26" a="1"/>
  <c r="AE1409" i="26" s="1"/>
  <c r="AE1410" i="26" a="1"/>
  <c r="AE1410" i="26" s="1"/>
  <c r="AE1411" i="26" a="1"/>
  <c r="AE1411" i="26" s="1"/>
  <c r="AE1412" i="26" a="1"/>
  <c r="AE1412" i="26" s="1"/>
  <c r="AE1413" i="26" a="1"/>
  <c r="AE1413" i="26" s="1"/>
  <c r="AE1414" i="26" a="1"/>
  <c r="AE1414" i="26" s="1"/>
  <c r="AE1415" i="26" a="1"/>
  <c r="AE1415" i="26" s="1"/>
  <c r="AE1416" i="26" a="1"/>
  <c r="AE1416" i="26" s="1"/>
  <c r="AE1417" i="26" a="1"/>
  <c r="AE1417" i="26" s="1"/>
  <c r="AE1418" i="26" a="1"/>
  <c r="AE1418" i="26" s="1"/>
  <c r="AE1419" i="26" a="1"/>
  <c r="AE1419" i="26" s="1"/>
  <c r="AE1420" i="26" a="1"/>
  <c r="AE1420" i="26" s="1"/>
  <c r="AE1421" i="26" a="1"/>
  <c r="AE1421" i="26" s="1"/>
  <c r="AE1422" i="26" a="1"/>
  <c r="AE1422" i="26" s="1"/>
  <c r="AE1423" i="26" a="1"/>
  <c r="AE1423" i="26" s="1"/>
  <c r="AE1424" i="26" a="1"/>
  <c r="AE1424" i="26" s="1"/>
  <c r="AE1425" i="26" a="1"/>
  <c r="AE1425" i="26" s="1"/>
  <c r="AE1426" i="26" a="1"/>
  <c r="AE1426" i="26" s="1"/>
  <c r="AE1427" i="26" a="1"/>
  <c r="AE1427" i="26" s="1"/>
  <c r="AE1428" i="26" a="1"/>
  <c r="AE1428" i="26" s="1"/>
  <c r="AE1429" i="26" a="1"/>
  <c r="AE1429" i="26" s="1"/>
  <c r="AE1430" i="26" a="1"/>
  <c r="AE1430" i="26" s="1"/>
  <c r="AE1431" i="26" a="1"/>
  <c r="AE1431" i="26" s="1"/>
  <c r="AE1432" i="26" a="1"/>
  <c r="AE1432" i="26" s="1"/>
  <c r="AE1433" i="26" a="1"/>
  <c r="AE1433" i="26" s="1"/>
  <c r="AE1434" i="26" a="1"/>
  <c r="AE1434" i="26" s="1"/>
  <c r="AE1435" i="26" a="1"/>
  <c r="AE1435" i="26" s="1"/>
  <c r="AE1436" i="26" a="1"/>
  <c r="AE1436" i="26" s="1"/>
  <c r="AE1437" i="26" a="1"/>
  <c r="AE1437" i="26" s="1"/>
  <c r="AE1438" i="26" a="1"/>
  <c r="AE1438" i="26" s="1"/>
  <c r="AE1439" i="26" a="1"/>
  <c r="AE1439" i="26" s="1"/>
  <c r="AE1440" i="26" a="1"/>
  <c r="AE1440" i="26" s="1"/>
  <c r="AE1441" i="26" a="1"/>
  <c r="AE1441" i="26" s="1"/>
  <c r="AE1442" i="26" a="1"/>
  <c r="AE1442" i="26" s="1"/>
  <c r="AE11" i="26" a="1"/>
  <c r="AE11" i="26" s="1"/>
  <c r="AC1091" i="26" a="1"/>
  <c r="AC1091" i="26" s="1"/>
  <c r="AC1093" i="26" a="1"/>
  <c r="AC1093" i="26" s="1"/>
  <c r="AC1095" i="26" a="1"/>
  <c r="AC1095" i="26" s="1"/>
  <c r="AC1097" i="26" a="1"/>
  <c r="AC1097" i="26" s="1"/>
  <c r="AC1099" i="26" a="1"/>
  <c r="AC1099" i="26" s="1"/>
  <c r="AC1101" i="26" a="1"/>
  <c r="AC1101" i="26" s="1"/>
  <c r="AC1103" i="26" a="1"/>
  <c r="AC1103" i="26" s="1"/>
  <c r="AC1105" i="26" a="1"/>
  <c r="AC1105" i="26" s="1"/>
  <c r="AC1107" i="26" a="1"/>
  <c r="AC1107" i="26" s="1"/>
  <c r="AC1109" i="26" a="1"/>
  <c r="AC1109" i="26" s="1"/>
  <c r="AC1111" i="26" a="1"/>
  <c r="AC1111" i="26" s="1"/>
  <c r="AC1113" i="26" a="1"/>
  <c r="AC1113" i="26" s="1"/>
  <c r="AC1115" i="26" a="1"/>
  <c r="AC1115" i="26" s="1"/>
  <c r="AC1117" i="26" a="1"/>
  <c r="AC1117" i="26" s="1"/>
  <c r="AC1119" i="26" a="1"/>
  <c r="AC1119" i="26" s="1"/>
  <c r="AC1121" i="26" a="1"/>
  <c r="AC1121" i="26" s="1"/>
  <c r="AC1123" i="26" a="1"/>
  <c r="AC1123" i="26" s="1"/>
  <c r="AC1125" i="26" a="1"/>
  <c r="AC1125" i="26" s="1"/>
  <c r="AC1127" i="26" a="1"/>
  <c r="AC1127" i="26" s="1"/>
  <c r="AC1129" i="26" a="1"/>
  <c r="AC1129" i="26" s="1"/>
  <c r="AC1131" i="26" a="1"/>
  <c r="AC1131" i="26" s="1"/>
  <c r="AC1133" i="26" a="1"/>
  <c r="AC1133" i="26" s="1"/>
  <c r="AC1135" i="26" a="1"/>
  <c r="AC1135" i="26" s="1"/>
  <c r="AC1137" i="26" a="1"/>
  <c r="AC1137" i="26" s="1"/>
  <c r="AC1139" i="26" a="1"/>
  <c r="AC1139" i="26" s="1"/>
  <c r="AC1141" i="26" a="1"/>
  <c r="AC1141" i="26" s="1"/>
  <c r="AC1143" i="26" a="1"/>
  <c r="AC1143" i="26" s="1"/>
  <c r="AC1145" i="26" a="1"/>
  <c r="AC1145" i="26" s="1"/>
  <c r="AC1147" i="26" a="1"/>
  <c r="AC1147" i="26" s="1"/>
  <c r="AC1149" i="26" a="1"/>
  <c r="AC1149" i="26" s="1"/>
  <c r="AC1151" i="26" a="1"/>
  <c r="AC1151" i="26" s="1"/>
  <c r="AC1153" i="26" a="1"/>
  <c r="AC1153" i="26" s="1"/>
  <c r="AC1155" i="26" a="1"/>
  <c r="AC1155" i="26" s="1"/>
  <c r="AC1157" i="26" a="1"/>
  <c r="AC1157" i="26" s="1"/>
  <c r="AC1159" i="26" a="1"/>
  <c r="AC1159" i="26" s="1"/>
  <c r="AC1161" i="26" a="1"/>
  <c r="AC1161" i="26" s="1"/>
  <c r="AC1163" i="26" a="1"/>
  <c r="AC1163" i="26" s="1"/>
  <c r="AC1165" i="26" a="1"/>
  <c r="AC1165" i="26" s="1"/>
  <c r="AC1167" i="26" a="1"/>
  <c r="AC1167" i="26" s="1"/>
  <c r="AC1169" i="26" a="1"/>
  <c r="AC1169" i="26" s="1"/>
  <c r="AC1171" i="26" a="1"/>
  <c r="AC1171" i="26" s="1"/>
  <c r="AC1173" i="26" a="1"/>
  <c r="AC1173" i="26" s="1"/>
  <c r="AC1175" i="26" a="1"/>
  <c r="AC1175" i="26" s="1"/>
  <c r="AC1177" i="26" a="1"/>
  <c r="AC1177" i="26" s="1"/>
  <c r="AC1179" i="26" a="1"/>
  <c r="AC1179" i="26" s="1"/>
  <c r="AC1181" i="26" a="1"/>
  <c r="AC1181" i="26" s="1"/>
  <c r="AC1183" i="26" a="1"/>
  <c r="AC1183" i="26" s="1"/>
  <c r="AC1185" i="26" a="1"/>
  <c r="AC1185" i="26" s="1"/>
  <c r="AC1187" i="26" a="1"/>
  <c r="AC1187" i="26" s="1"/>
  <c r="AC1189" i="26" a="1"/>
  <c r="AC1189" i="26" s="1"/>
  <c r="AC1191" i="26" a="1"/>
  <c r="AC1191" i="26" s="1"/>
  <c r="AC1193" i="26" a="1"/>
  <c r="AC1193" i="26" s="1"/>
  <c r="AC1195" i="26" a="1"/>
  <c r="AC1195" i="26" s="1"/>
  <c r="AC1197" i="26" a="1"/>
  <c r="AC1197" i="26" s="1"/>
  <c r="AC1199" i="26" a="1"/>
  <c r="AC1199" i="26" s="1"/>
  <c r="AC1201" i="26" a="1"/>
  <c r="AC1201" i="26" s="1"/>
  <c r="AC1203" i="26" a="1"/>
  <c r="AC1203" i="26" s="1"/>
  <c r="AC1205" i="26" a="1"/>
  <c r="AC1205" i="26" s="1"/>
  <c r="AC1207" i="26" a="1"/>
  <c r="AC1207" i="26" s="1"/>
  <c r="AC1209" i="26" a="1"/>
  <c r="AC1209" i="26" s="1"/>
  <c r="AC1211" i="26" a="1"/>
  <c r="AC1211" i="26" s="1"/>
  <c r="AC1213" i="26" a="1"/>
  <c r="AC1213" i="26" s="1"/>
  <c r="AC1215" i="26" a="1"/>
  <c r="AC1215" i="26" s="1"/>
  <c r="AC1217" i="26" a="1"/>
  <c r="AC1217" i="26" s="1"/>
  <c r="AC1219" i="26" a="1"/>
  <c r="AC1219" i="26" s="1"/>
  <c r="AC1221" i="26" a="1"/>
  <c r="AC1221" i="26" s="1"/>
  <c r="AC1223" i="26" a="1"/>
  <c r="AC1223" i="26" s="1"/>
  <c r="AC1225" i="26" a="1"/>
  <c r="AC1225" i="26" s="1"/>
  <c r="AC1227" i="26" a="1"/>
  <c r="AC1227" i="26" s="1"/>
  <c r="AC1229" i="26" a="1"/>
  <c r="AC1229" i="26" s="1"/>
  <c r="AC1231" i="26" a="1"/>
  <c r="AC1231" i="26" s="1"/>
  <c r="AC1233" i="26" a="1"/>
  <c r="AC1233" i="26" s="1"/>
  <c r="AC1235" i="26" a="1"/>
  <c r="AC1235" i="26" s="1"/>
  <c r="AC1237" i="26" a="1"/>
  <c r="AC1237" i="26" s="1"/>
  <c r="AC1239" i="26" a="1"/>
  <c r="AC1239" i="26" s="1"/>
  <c r="AC1241" i="26" a="1"/>
  <c r="AC1241" i="26" s="1"/>
  <c r="AC1243" i="26" a="1"/>
  <c r="AC1243" i="26" s="1"/>
  <c r="AC1245" i="26" a="1"/>
  <c r="AC1245" i="26" s="1"/>
  <c r="AC1247" i="26" a="1"/>
  <c r="AC1247" i="26" s="1"/>
  <c r="AC1249" i="26" a="1"/>
  <c r="AC1249" i="26" s="1"/>
  <c r="AC1251" i="26" a="1"/>
  <c r="AC1251" i="26" s="1"/>
  <c r="AC1253" i="26" a="1"/>
  <c r="AC1253" i="26" s="1"/>
  <c r="AC1255" i="26" a="1"/>
  <c r="AC1255" i="26" s="1"/>
  <c r="AC1257" i="26" a="1"/>
  <c r="AC1257" i="26" s="1"/>
  <c r="AC1259" i="26" a="1"/>
  <c r="AC1259" i="26" s="1"/>
  <c r="AC1261" i="26" a="1"/>
  <c r="AC1261" i="26" s="1"/>
  <c r="AC1263" i="26" a="1"/>
  <c r="AC1263" i="26" s="1"/>
  <c r="AC1265" i="26" a="1"/>
  <c r="AC1265" i="26" s="1"/>
  <c r="AC1267" i="26" a="1"/>
  <c r="AC1267" i="26" s="1"/>
  <c r="AC1269" i="26" a="1"/>
  <c r="AC1269" i="26" s="1"/>
  <c r="AC1271" i="26" a="1"/>
  <c r="AC1271" i="26" s="1"/>
  <c r="AC1273" i="26" a="1"/>
  <c r="AC1273" i="26" s="1"/>
  <c r="AC1275" i="26" a="1"/>
  <c r="AC1275" i="26" s="1"/>
  <c r="AC1277" i="26" a="1"/>
  <c r="AC1277" i="26" s="1"/>
  <c r="AC1279" i="26" a="1"/>
  <c r="AC1279" i="26" s="1"/>
  <c r="AC1281" i="26" a="1"/>
  <c r="AC1281" i="26" s="1"/>
  <c r="AC1283" i="26" a="1"/>
  <c r="AC1283" i="26" s="1"/>
  <c r="AC1285" i="26" a="1"/>
  <c r="AC1285" i="26" s="1"/>
  <c r="AC1287" i="26" a="1"/>
  <c r="AC1287" i="26" s="1"/>
  <c r="AC1289" i="26" a="1"/>
  <c r="AC1289" i="26" s="1"/>
  <c r="AC1291" i="26" a="1"/>
  <c r="AC1291" i="26" s="1"/>
  <c r="AC1293" i="26" a="1"/>
  <c r="AC1293" i="26" s="1"/>
  <c r="AC1295" i="26" a="1"/>
  <c r="AC1295" i="26" s="1"/>
  <c r="AC1297" i="26" a="1"/>
  <c r="AC1297" i="26" s="1"/>
  <c r="AC1299" i="26" a="1"/>
  <c r="AC1299" i="26" s="1"/>
  <c r="AC1301" i="26" a="1"/>
  <c r="AC1301" i="26" s="1"/>
  <c r="AC1303" i="26" a="1"/>
  <c r="AC1303" i="26" s="1"/>
  <c r="AC1305" i="26" a="1"/>
  <c r="AC1305" i="26" s="1"/>
  <c r="AC1307" i="26" a="1"/>
  <c r="AC1307" i="26" s="1"/>
  <c r="AC1309" i="26" a="1"/>
  <c r="AC1309" i="26" s="1"/>
  <c r="AC1311" i="26" a="1"/>
  <c r="AC1311" i="26" s="1"/>
  <c r="AC1313" i="26" a="1"/>
  <c r="AC1313" i="26" s="1"/>
  <c r="AC1315" i="26" a="1"/>
  <c r="AC1315" i="26" s="1"/>
  <c r="AC1317" i="26" a="1"/>
  <c r="AC1317" i="26" s="1"/>
  <c r="AC1319" i="26" a="1"/>
  <c r="AC1319" i="26" s="1"/>
  <c r="AC1321" i="26" a="1"/>
  <c r="AC1321" i="26" s="1"/>
  <c r="AC1323" i="26" a="1"/>
  <c r="AC1323" i="26" s="1"/>
  <c r="AC1325" i="26" a="1"/>
  <c r="AC1325" i="26" s="1"/>
  <c r="AC1327" i="26" a="1"/>
  <c r="AC1327" i="26" s="1"/>
  <c r="AC1329" i="26" a="1"/>
  <c r="AC1329" i="26" s="1"/>
  <c r="AC1331" i="26" a="1"/>
  <c r="AC1331" i="26" s="1"/>
  <c r="AC1333" i="26" a="1"/>
  <c r="AC1333" i="26" s="1"/>
  <c r="AC1335" i="26" a="1"/>
  <c r="AC1335" i="26" s="1"/>
  <c r="AC1337" i="26" a="1"/>
  <c r="AC1337" i="26" s="1"/>
  <c r="AC1339" i="26" a="1"/>
  <c r="AC1339" i="26" s="1"/>
  <c r="AC1341" i="26" a="1"/>
  <c r="AC1341" i="26" s="1"/>
  <c r="AC1343" i="26" a="1"/>
  <c r="AC1343" i="26" s="1"/>
  <c r="AC1345" i="26" a="1"/>
  <c r="AC1345" i="26" s="1"/>
  <c r="AC1347" i="26" a="1"/>
  <c r="AC1347" i="26" s="1"/>
  <c r="AC1349" i="26" a="1"/>
  <c r="AC1349" i="26" s="1"/>
  <c r="AC1351" i="26" a="1"/>
  <c r="AC1351" i="26" s="1"/>
  <c r="AC1353" i="26" a="1"/>
  <c r="AC1353" i="26" s="1"/>
  <c r="AC1355" i="26" a="1"/>
  <c r="AC1355" i="26" s="1"/>
  <c r="AC1357" i="26" a="1"/>
  <c r="AC1357" i="26" s="1"/>
  <c r="AC1359" i="26" a="1"/>
  <c r="AC1359" i="26" s="1"/>
  <c r="AC1361" i="26" a="1"/>
  <c r="AC1361" i="26" s="1"/>
  <c r="AC1363" i="26" a="1"/>
  <c r="AC1363" i="26" s="1"/>
  <c r="AC1365" i="26" a="1"/>
  <c r="AC1365" i="26" s="1"/>
  <c r="AC1367" i="26" a="1"/>
  <c r="AC1367" i="26" s="1"/>
  <c r="AC1369" i="26" a="1"/>
  <c r="AC1369" i="26" s="1"/>
  <c r="AC1371" i="26" a="1"/>
  <c r="AC1371" i="26" s="1"/>
  <c r="AC1373" i="26" a="1"/>
  <c r="AC1373" i="26" s="1"/>
  <c r="AC1375" i="26" a="1"/>
  <c r="AC1375" i="26" s="1"/>
  <c r="AC1377" i="26" a="1"/>
  <c r="AC1377" i="26" s="1"/>
  <c r="AC1379" i="26" a="1"/>
  <c r="AC1379" i="26" s="1"/>
  <c r="AC1381" i="26" a="1"/>
  <c r="AC1381" i="26" s="1"/>
  <c r="AC1383" i="26" a="1"/>
  <c r="AC1383" i="26" s="1"/>
  <c r="AC1385" i="26" a="1"/>
  <c r="AC1385" i="26" s="1"/>
  <c r="AC1387" i="26" a="1"/>
  <c r="AC1387" i="26" s="1"/>
  <c r="AC1389" i="26" a="1"/>
  <c r="AC1389" i="26" s="1"/>
  <c r="AC1391" i="26" a="1"/>
  <c r="AC1391" i="26" s="1"/>
  <c r="AC1393" i="26" a="1"/>
  <c r="AC1393" i="26" s="1"/>
  <c r="AC1395" i="26" a="1"/>
  <c r="AC1395" i="26" s="1"/>
  <c r="AC1397" i="26" a="1"/>
  <c r="AC1397" i="26" s="1"/>
  <c r="AC1399" i="26" a="1"/>
  <c r="AC1399" i="26" s="1"/>
  <c r="AC1401" i="26" a="1"/>
  <c r="AC1401" i="26" s="1"/>
  <c r="AC1403" i="26" a="1"/>
  <c r="AC1403" i="26" s="1"/>
  <c r="AC1405" i="26" a="1"/>
  <c r="AC1405" i="26" s="1"/>
  <c r="AC1407" i="26" a="1"/>
  <c r="AC1407" i="26" s="1"/>
  <c r="AC1409" i="26" a="1"/>
  <c r="AC1409" i="26" s="1"/>
  <c r="AC1411" i="26" a="1"/>
  <c r="AC1411" i="26" s="1"/>
  <c r="AC1413" i="26" a="1"/>
  <c r="AC1413" i="26" s="1"/>
  <c r="AC1415" i="26" a="1"/>
  <c r="AC1415" i="26" s="1"/>
  <c r="AC1417" i="26" a="1"/>
  <c r="AC1417" i="26" s="1"/>
  <c r="AC1419" i="26" a="1"/>
  <c r="AC1419" i="26" s="1"/>
  <c r="AC1421" i="26" a="1"/>
  <c r="AC1421" i="26" s="1"/>
  <c r="AC1423" i="26" a="1"/>
  <c r="AC1423" i="26" s="1"/>
  <c r="AC1425" i="26" a="1"/>
  <c r="AC1425" i="26" s="1"/>
  <c r="AC1427" i="26" a="1"/>
  <c r="AC1427" i="26" s="1"/>
  <c r="AC1429" i="26" a="1"/>
  <c r="AC1429" i="26" s="1"/>
  <c r="AC1431" i="26" a="1"/>
  <c r="AC1431" i="26" s="1"/>
  <c r="AC1433" i="26" a="1"/>
  <c r="AC1433" i="26" s="1"/>
  <c r="AC1435" i="26" a="1"/>
  <c r="AC1435" i="26" s="1"/>
  <c r="AC1437" i="26" a="1"/>
  <c r="AC1437" i="26" s="1"/>
  <c r="AC1439" i="26" a="1"/>
  <c r="AC1439" i="26" s="1"/>
  <c r="AC1441" i="26" a="1"/>
  <c r="AC1441" i="26" s="1"/>
  <c r="AA1091" i="26" a="1"/>
  <c r="AA1091" i="26" s="1"/>
  <c r="AA1093" i="26" a="1"/>
  <c r="AA1093" i="26" s="1"/>
  <c r="AA1095" i="26" a="1"/>
  <c r="AA1095" i="26" s="1"/>
  <c r="AA1097" i="26" a="1"/>
  <c r="AA1097" i="26"/>
  <c r="AA1099" i="26" a="1"/>
  <c r="AA1099" i="26" s="1"/>
  <c r="AA1101" i="26" a="1"/>
  <c r="AA1101" i="26" s="1"/>
  <c r="AA1103" i="26" a="1"/>
  <c r="AA1103" i="26"/>
  <c r="AA1105" i="26" a="1"/>
  <c r="AA1105" i="26" s="1"/>
  <c r="AA1107" i="26" a="1"/>
  <c r="AA1107" i="26" s="1"/>
  <c r="AA1109" i="26" a="1"/>
  <c r="AA1109" i="26"/>
  <c r="AA1111" i="26" a="1"/>
  <c r="AA1111" i="26" s="1"/>
  <c r="AA1113" i="26" a="1"/>
  <c r="AA1113" i="26" s="1"/>
  <c r="AA1115" i="26" a="1"/>
  <c r="AA1115" i="26" s="1"/>
  <c r="AA1117" i="26" a="1"/>
  <c r="AA1117" i="26" s="1"/>
  <c r="AA1119" i="26" a="1"/>
  <c r="AA1119" i="26" s="1"/>
  <c r="AA1121" i="26" a="1"/>
  <c r="AA1121" i="26"/>
  <c r="AA1123" i="26" a="1"/>
  <c r="AA1123" i="26" s="1"/>
  <c r="AA1125" i="26" a="1"/>
  <c r="AA1125" i="26" s="1"/>
  <c r="AA1127" i="26" a="1"/>
  <c r="AA1127" i="26"/>
  <c r="AA1129" i="26" a="1"/>
  <c r="AA1129" i="26"/>
  <c r="AA1131" i="26" a="1"/>
  <c r="AA1131" i="26" s="1"/>
  <c r="AA1133" i="26" a="1"/>
  <c r="AA1133" i="26"/>
  <c r="AA1135" i="26" a="1"/>
  <c r="AA1135" i="26"/>
  <c r="AA1137" i="26" a="1"/>
  <c r="AA1137" i="26" s="1"/>
  <c r="AA1139" i="26" a="1"/>
  <c r="AA1139" i="26" s="1"/>
  <c r="AA1141" i="26" a="1"/>
  <c r="AA1141" i="26" s="1"/>
  <c r="AA1143" i="26" a="1"/>
  <c r="AA1143" i="26" s="1"/>
  <c r="AA1145" i="26" a="1"/>
  <c r="AA1145" i="26" s="1"/>
  <c r="AA1147" i="26" a="1"/>
  <c r="AA1147" i="26" s="1"/>
  <c r="AA1149" i="26" a="1"/>
  <c r="AA1149" i="26" s="1"/>
  <c r="AA1151" i="26" a="1"/>
  <c r="AA1151" i="26" s="1"/>
  <c r="AA1153" i="26" a="1"/>
  <c r="AA1153" i="26"/>
  <c r="AA1155" i="26" a="1"/>
  <c r="AA1155" i="26" s="1"/>
  <c r="AA1157" i="26" a="1"/>
  <c r="AA1157" i="26" s="1"/>
  <c r="AA1159" i="26" a="1"/>
  <c r="AA1159" i="26" s="1"/>
  <c r="AA1161" i="26" a="1"/>
  <c r="AA1161" i="26"/>
  <c r="AA1163" i="26" a="1"/>
  <c r="AA1163" i="26" s="1"/>
  <c r="AA1165" i="26" a="1"/>
  <c r="AA1165" i="26" s="1"/>
  <c r="AA1167" i="26" a="1"/>
  <c r="AA1167" i="26"/>
  <c r="AA1169" i="26" a="1"/>
  <c r="AA1169" i="26" s="1"/>
  <c r="AA1171" i="26" a="1"/>
  <c r="AA1171" i="26" s="1"/>
  <c r="AA1173" i="26" a="1"/>
  <c r="AA1173" i="26"/>
  <c r="AA1175" i="26" a="1"/>
  <c r="AA1175" i="26" s="1"/>
  <c r="AA1177" i="26" a="1"/>
  <c r="AA1177" i="26" s="1"/>
  <c r="AA1179" i="26" a="1"/>
  <c r="AA1179" i="26" s="1"/>
  <c r="AA1181" i="26" a="1"/>
  <c r="AA1181" i="26" s="1"/>
  <c r="AA1183" i="26" a="1"/>
  <c r="AA1183" i="26" s="1"/>
  <c r="AA1185" i="26" a="1"/>
  <c r="AA1185" i="26"/>
  <c r="AA1187" i="26" a="1"/>
  <c r="AA1187" i="26" s="1"/>
  <c r="AA1189" i="26" a="1"/>
  <c r="AA1189" i="26" s="1"/>
  <c r="AA1191" i="26" a="1"/>
  <c r="AA1191" i="26"/>
  <c r="AA1193" i="26" a="1"/>
  <c r="AA1193" i="26"/>
  <c r="AA1195" i="26" a="1"/>
  <c r="AA1195" i="26" s="1"/>
  <c r="AA1197" i="26" a="1"/>
  <c r="AA1197" i="26"/>
  <c r="AA1199" i="26" a="1"/>
  <c r="AA1199" i="26"/>
  <c r="AA1201" i="26" a="1"/>
  <c r="AA1201" i="26" s="1"/>
  <c r="AA1203" i="26" a="1"/>
  <c r="AA1203" i="26" s="1"/>
  <c r="AA1205" i="26" a="1"/>
  <c r="AA1205" i="26" s="1"/>
  <c r="AA1207" i="26" a="1"/>
  <c r="AA1207" i="26" s="1"/>
  <c r="AA1209" i="26" a="1"/>
  <c r="AA1209" i="26" s="1"/>
  <c r="AA1211" i="26" a="1"/>
  <c r="AA1211" i="26" s="1"/>
  <c r="AA1213" i="26" a="1"/>
  <c r="AA1213" i="26" s="1"/>
  <c r="AA1215" i="26" a="1"/>
  <c r="AA1215" i="26" s="1"/>
  <c r="AA1217" i="26" a="1"/>
  <c r="AA1217" i="26"/>
  <c r="AA1219" i="26" a="1"/>
  <c r="AA1219" i="26" s="1"/>
  <c r="AA1221" i="26" a="1"/>
  <c r="AA1221" i="26" s="1"/>
  <c r="AA1223" i="26" a="1"/>
  <c r="AA1223" i="26" s="1"/>
  <c r="AA1225" i="26" a="1"/>
  <c r="AA1225" i="26"/>
  <c r="AA1227" i="26" a="1"/>
  <c r="AA1227" i="26" s="1"/>
  <c r="AA1229" i="26" a="1"/>
  <c r="AA1229" i="26" s="1"/>
  <c r="AA1231" i="26" a="1"/>
  <c r="AA1231" i="26" s="1"/>
  <c r="AA1233" i="26" a="1"/>
  <c r="AA1233" i="26" s="1"/>
  <c r="AA1235" i="26" a="1"/>
  <c r="AA1235" i="26" s="1"/>
  <c r="AA1237" i="26" a="1"/>
  <c r="AA1237" i="26" s="1"/>
  <c r="AA1239" i="26" a="1"/>
  <c r="AA1239" i="26" s="1"/>
  <c r="AA1241" i="26" a="1"/>
  <c r="AA1241" i="26" s="1"/>
  <c r="AA1243" i="26" a="1"/>
  <c r="AA1243" i="26" s="1"/>
  <c r="AA1245" i="26" a="1"/>
  <c r="AA1245" i="26" s="1"/>
  <c r="AA1247" i="26" a="1"/>
  <c r="AA1247" i="26" s="1"/>
  <c r="AA1249" i="26" a="1"/>
  <c r="AA1249" i="26" s="1"/>
  <c r="AA1251" i="26" a="1"/>
  <c r="AA1251" i="26" s="1"/>
  <c r="AA1253" i="26" a="1"/>
  <c r="AA1253" i="26" s="1"/>
  <c r="AA1255" i="26" a="1"/>
  <c r="AA1255" i="26" s="1"/>
  <c r="AA1257" i="26" a="1"/>
  <c r="AA1257" i="26" s="1"/>
  <c r="AA1259" i="26" a="1"/>
  <c r="AA1259" i="26" s="1"/>
  <c r="AA1261" i="26" a="1"/>
  <c r="AA1261" i="26" s="1"/>
  <c r="AA1263" i="26" a="1"/>
  <c r="AA1263" i="26" s="1"/>
  <c r="AA1265" i="26" a="1"/>
  <c r="AA1265" i="26" s="1"/>
  <c r="AA1267" i="26" a="1"/>
  <c r="AA1267" i="26" s="1"/>
  <c r="AA1269" i="26" a="1"/>
  <c r="AA1269" i="26" s="1"/>
  <c r="AA1271" i="26" a="1"/>
  <c r="AA1271" i="26" s="1"/>
  <c r="AA1273" i="26" a="1"/>
  <c r="AA1273" i="26" s="1"/>
  <c r="AA1275" i="26" a="1"/>
  <c r="AA1275" i="26" s="1"/>
  <c r="AA1277" i="26" a="1"/>
  <c r="AA1277" i="26" s="1"/>
  <c r="AA1279" i="26" a="1"/>
  <c r="AA1279" i="26" s="1"/>
  <c r="AA1281" i="26" a="1"/>
  <c r="AA1281" i="26" s="1"/>
  <c r="AA1283" i="26" a="1"/>
  <c r="AA1283" i="26" s="1"/>
  <c r="AA1285" i="26" a="1"/>
  <c r="AA1285" i="26" s="1"/>
  <c r="AA1287" i="26" a="1"/>
  <c r="AA1287" i="26" s="1"/>
  <c r="AA1289" i="26" a="1"/>
  <c r="AA1289" i="26" s="1"/>
  <c r="AA1291" i="26" a="1"/>
  <c r="AA1291" i="26" s="1"/>
  <c r="AA1293" i="26" a="1"/>
  <c r="AA1293" i="26" s="1"/>
  <c r="AA1295" i="26" a="1"/>
  <c r="AA1295" i="26" s="1"/>
  <c r="AA1297" i="26" a="1"/>
  <c r="AA1297" i="26" s="1"/>
  <c r="AA1299" i="26" a="1"/>
  <c r="AA1299" i="26" s="1"/>
  <c r="AA1301" i="26" a="1"/>
  <c r="AA1301" i="26" s="1"/>
  <c r="AA1303" i="26" a="1"/>
  <c r="AA1303" i="26" s="1"/>
  <c r="AA1305" i="26" a="1"/>
  <c r="AA1305" i="26" s="1"/>
  <c r="AA1307" i="26" a="1"/>
  <c r="AA1307" i="26" s="1"/>
  <c r="AA1309" i="26" a="1"/>
  <c r="AA1309" i="26" s="1"/>
  <c r="AA1311" i="26" a="1"/>
  <c r="AA1311" i="26" s="1"/>
  <c r="AA1313" i="26" a="1"/>
  <c r="AA1313" i="26" s="1"/>
  <c r="AA1315" i="26" a="1"/>
  <c r="AA1315" i="26" s="1"/>
  <c r="AA1317" i="26" a="1"/>
  <c r="AA1317" i="26" s="1"/>
  <c r="AA1319" i="26" a="1"/>
  <c r="AA1319" i="26" s="1"/>
  <c r="AA1321" i="26" a="1"/>
  <c r="AA1321" i="26" s="1"/>
  <c r="AA1323" i="26" a="1"/>
  <c r="AA1323" i="26" s="1"/>
  <c r="AA1325" i="26" a="1"/>
  <c r="AA1325" i="26" s="1"/>
  <c r="AA1327" i="26" a="1"/>
  <c r="AA1327" i="26" s="1"/>
  <c r="AA1329" i="26" a="1"/>
  <c r="AA1329" i="26" s="1"/>
  <c r="AA1331" i="26" a="1"/>
  <c r="AA1331" i="26" s="1"/>
  <c r="AA1333" i="26" a="1"/>
  <c r="AA1333" i="26" s="1"/>
  <c r="AA1335" i="26" a="1"/>
  <c r="AA1335" i="26" s="1"/>
  <c r="AA1337" i="26" a="1"/>
  <c r="AA1337" i="26" s="1"/>
  <c r="AA1339" i="26" a="1"/>
  <c r="AA1339" i="26" s="1"/>
  <c r="AA1341" i="26" a="1"/>
  <c r="AA1341" i="26" s="1"/>
  <c r="AA1343" i="26" a="1"/>
  <c r="AA1343" i="26" s="1"/>
  <c r="AA1345" i="26" a="1"/>
  <c r="AA1345" i="26" s="1"/>
  <c r="AA1347" i="26" a="1"/>
  <c r="AA1347" i="26" s="1"/>
  <c r="AA1349" i="26" a="1"/>
  <c r="AA1349" i="26" s="1"/>
  <c r="AA1351" i="26" a="1"/>
  <c r="AA1351" i="26" s="1"/>
  <c r="AA1353" i="26" a="1"/>
  <c r="AA1353" i="26" s="1"/>
  <c r="AA1355" i="26" a="1"/>
  <c r="AA1355" i="26" s="1"/>
  <c r="AA1357" i="26" a="1"/>
  <c r="AA1357" i="26" s="1"/>
  <c r="AA1359" i="26" a="1"/>
  <c r="AA1359" i="26" s="1"/>
  <c r="AA1361" i="26" a="1"/>
  <c r="AA1361" i="26" s="1"/>
  <c r="AA1363" i="26" a="1"/>
  <c r="AA1363" i="26" s="1"/>
  <c r="AA1365" i="26" a="1"/>
  <c r="AA1365" i="26" s="1"/>
  <c r="AA1367" i="26" a="1"/>
  <c r="AA1367" i="26" s="1"/>
  <c r="AA1369" i="26" a="1"/>
  <c r="AA1369" i="26" s="1"/>
  <c r="AA1371" i="26" a="1"/>
  <c r="AA1371" i="26" s="1"/>
  <c r="AA1373" i="26" a="1"/>
  <c r="AA1373" i="26" s="1"/>
  <c r="AA1375" i="26" a="1"/>
  <c r="AA1375" i="26" s="1"/>
  <c r="AA1377" i="26" a="1"/>
  <c r="AA1377" i="26" s="1"/>
  <c r="AA1379" i="26" a="1"/>
  <c r="AA1379" i="26" s="1"/>
  <c r="AA1381" i="26" a="1"/>
  <c r="AA1381" i="26" s="1"/>
  <c r="AA1383" i="26" a="1"/>
  <c r="AA1383" i="26" s="1"/>
  <c r="AA1385" i="26" a="1"/>
  <c r="AA1385" i="26" s="1"/>
  <c r="AA1387" i="26" a="1"/>
  <c r="AA1387" i="26" s="1"/>
  <c r="AA1389" i="26" a="1"/>
  <c r="AA1389" i="26" s="1"/>
  <c r="AA1391" i="26" a="1"/>
  <c r="AA1391" i="26" s="1"/>
  <c r="AA1393" i="26" a="1"/>
  <c r="AA1393" i="26" s="1"/>
  <c r="AA1395" i="26" a="1"/>
  <c r="AA1395" i="26" s="1"/>
  <c r="AA1397" i="26" a="1"/>
  <c r="AA1397" i="26" s="1"/>
  <c r="AA1399" i="26" a="1"/>
  <c r="AA1399" i="26" s="1"/>
  <c r="AA1401" i="26" a="1"/>
  <c r="AA1401" i="26" s="1"/>
  <c r="AA1403" i="26" a="1"/>
  <c r="AA1403" i="26" s="1"/>
  <c r="AA1405" i="26" a="1"/>
  <c r="AA1405" i="26" s="1"/>
  <c r="AA1407" i="26" a="1"/>
  <c r="AA1407" i="26" s="1"/>
  <c r="AA1409" i="26" a="1"/>
  <c r="AA1409" i="26" s="1"/>
  <c r="AA1411" i="26" a="1"/>
  <c r="AA1411" i="26" s="1"/>
  <c r="AA1413" i="26" a="1"/>
  <c r="AA1413" i="26" s="1"/>
  <c r="AA1415" i="26" a="1"/>
  <c r="AA1415" i="26" s="1"/>
  <c r="AA1417" i="26" a="1"/>
  <c r="AA1417" i="26" s="1"/>
  <c r="AA1419" i="26" a="1"/>
  <c r="AA1419" i="26" s="1"/>
  <c r="AA1421" i="26" a="1"/>
  <c r="AA1421" i="26" s="1"/>
  <c r="AA1423" i="26" a="1"/>
  <c r="AA1423" i="26" s="1"/>
  <c r="AA1425" i="26" a="1"/>
  <c r="AA1425" i="26" s="1"/>
  <c r="AA1427" i="26" a="1"/>
  <c r="AA1427" i="26" s="1"/>
  <c r="AA1429" i="26" a="1"/>
  <c r="AA1429" i="26" s="1"/>
  <c r="AA1431" i="26" a="1"/>
  <c r="AA1431" i="26" s="1"/>
  <c r="AA1433" i="26" a="1"/>
  <c r="AA1433" i="26" s="1"/>
  <c r="AA1435" i="26" a="1"/>
  <c r="AA1435" i="26" s="1"/>
  <c r="AA1437" i="26" a="1"/>
  <c r="AA1437" i="26" s="1"/>
  <c r="AA1439" i="26" a="1"/>
  <c r="AA1439" i="26" s="1"/>
  <c r="AA1441" i="26" a="1"/>
  <c r="AA1441" i="26" s="1"/>
  <c r="Y1091" i="26" a="1"/>
  <c r="Y1091" i="26" s="1"/>
  <c r="Y1093" i="26" a="1"/>
  <c r="Y1093" i="26" s="1"/>
  <c r="Y1095" i="26" a="1"/>
  <c r="Y1095" i="26" s="1"/>
  <c r="Y1097" i="26" a="1"/>
  <c r="Y1097" i="26" s="1"/>
  <c r="Y1099" i="26" a="1"/>
  <c r="Y1099" i="26" s="1"/>
  <c r="Y1101" i="26" a="1"/>
  <c r="Y1101" i="26" s="1"/>
  <c r="Y1103" i="26" a="1"/>
  <c r="Y1103" i="26" s="1"/>
  <c r="Y1105" i="26" a="1"/>
  <c r="Y1105" i="26" s="1"/>
  <c r="Y1107" i="26" a="1"/>
  <c r="Y1107" i="26" s="1"/>
  <c r="Y1109" i="26" a="1"/>
  <c r="Y1109" i="26" s="1"/>
  <c r="Y1111" i="26" a="1"/>
  <c r="Y1111" i="26" s="1"/>
  <c r="Y1113" i="26" a="1"/>
  <c r="Y1113" i="26" s="1"/>
  <c r="Y1115" i="26" a="1"/>
  <c r="Y1115" i="26" s="1"/>
  <c r="Y1117" i="26" a="1"/>
  <c r="Y1117" i="26" s="1"/>
  <c r="Y1119" i="26" a="1"/>
  <c r="Y1119" i="26" s="1"/>
  <c r="Y1121" i="26" a="1"/>
  <c r="Y1121" i="26" s="1"/>
  <c r="Y1123" i="26" a="1"/>
  <c r="Y1123" i="26" s="1"/>
  <c r="Y1125" i="26" a="1"/>
  <c r="Y1125" i="26" s="1"/>
  <c r="Y1127" i="26" a="1"/>
  <c r="Y1127" i="26" s="1"/>
  <c r="Y1129" i="26" a="1"/>
  <c r="Y1129" i="26" s="1"/>
  <c r="Y1131" i="26" a="1"/>
  <c r="Y1131" i="26" s="1"/>
  <c r="Y1133" i="26" a="1"/>
  <c r="Y1133" i="26" s="1"/>
  <c r="Y1135" i="26" a="1"/>
  <c r="Y1135" i="26" s="1"/>
  <c r="Y1137" i="26" a="1"/>
  <c r="Y1137" i="26" s="1"/>
  <c r="Y1139" i="26" a="1"/>
  <c r="Y1139" i="26" s="1"/>
  <c r="Y1141" i="26" a="1"/>
  <c r="Y1141" i="26" s="1"/>
  <c r="Y1143" i="26" a="1"/>
  <c r="Y1143" i="26" s="1"/>
  <c r="Y1145" i="26" a="1"/>
  <c r="Y1145" i="26" s="1"/>
  <c r="Y1147" i="26" a="1"/>
  <c r="Y1147" i="26" s="1"/>
  <c r="Y1149" i="26" a="1"/>
  <c r="Y1149" i="26" s="1"/>
  <c r="Y1151" i="26" a="1"/>
  <c r="Y1151" i="26" s="1"/>
  <c r="Y1153" i="26" a="1"/>
  <c r="Y1153" i="26" s="1"/>
  <c r="Y1155" i="26" a="1"/>
  <c r="Y1155" i="26" s="1"/>
  <c r="Y1157" i="26" a="1"/>
  <c r="Y1157" i="26" s="1"/>
  <c r="Y1159" i="26" a="1"/>
  <c r="Y1159" i="26" s="1"/>
  <c r="Y1161" i="26" a="1"/>
  <c r="Y1161" i="26" s="1"/>
  <c r="Y1163" i="26" a="1"/>
  <c r="Y1163" i="26" s="1"/>
  <c r="Y1165" i="26" a="1"/>
  <c r="Y1165" i="26" s="1"/>
  <c r="Y1167" i="26" a="1"/>
  <c r="Y1167" i="26" s="1"/>
  <c r="Y1169" i="26" a="1"/>
  <c r="Y1169" i="26" s="1"/>
  <c r="Y1171" i="26" a="1"/>
  <c r="Y1171" i="26" s="1"/>
  <c r="Y1173" i="26" a="1"/>
  <c r="Y1173" i="26" s="1"/>
  <c r="Y1175" i="26" a="1"/>
  <c r="Y1175" i="26" s="1"/>
  <c r="Y1177" i="26" a="1"/>
  <c r="Y1177" i="26" s="1"/>
  <c r="Y1179" i="26" a="1"/>
  <c r="Y1179" i="26" s="1"/>
  <c r="Y1181" i="26" a="1"/>
  <c r="Y1181" i="26" s="1"/>
  <c r="Y1183" i="26" a="1"/>
  <c r="Y1183" i="26" s="1"/>
  <c r="Y1185" i="26" a="1"/>
  <c r="Y1185" i="26" s="1"/>
  <c r="Y1187" i="26" a="1"/>
  <c r="Y1187" i="26" s="1"/>
  <c r="Y1189" i="26" a="1"/>
  <c r="Y1189" i="26" s="1"/>
  <c r="Y1191" i="26" a="1"/>
  <c r="Y1191" i="26" s="1"/>
  <c r="Y1193" i="26" a="1"/>
  <c r="Y1193" i="26" s="1"/>
  <c r="Y1195" i="26" a="1"/>
  <c r="Y1195" i="26" s="1"/>
  <c r="Y1197" i="26" a="1"/>
  <c r="Y1197" i="26" s="1"/>
  <c r="Y1199" i="26" a="1"/>
  <c r="Y1199" i="26" s="1"/>
  <c r="Y1201" i="26" a="1"/>
  <c r="Y1201" i="26" s="1"/>
  <c r="Y1203" i="26" a="1"/>
  <c r="Y1203" i="26" s="1"/>
  <c r="Y1205" i="26" a="1"/>
  <c r="Y1205" i="26" s="1"/>
  <c r="Y1207" i="26" a="1"/>
  <c r="Y1207" i="26" s="1"/>
  <c r="Y1209" i="26" a="1"/>
  <c r="Y1209" i="26" s="1"/>
  <c r="Y1211" i="26" a="1"/>
  <c r="Y1211" i="26" s="1"/>
  <c r="Y1213" i="26" a="1"/>
  <c r="Y1213" i="26" s="1"/>
  <c r="Y1215" i="26" a="1"/>
  <c r="Y1215" i="26" s="1"/>
  <c r="Y1217" i="26" a="1"/>
  <c r="Y1217" i="26" s="1"/>
  <c r="Y1219" i="26" a="1"/>
  <c r="Y1219" i="26" s="1"/>
  <c r="Y1221" i="26" a="1"/>
  <c r="Y1221" i="26" s="1"/>
  <c r="Y1223" i="26" a="1"/>
  <c r="Y1223" i="26" s="1"/>
  <c r="Y1225" i="26" a="1"/>
  <c r="Y1225" i="26" s="1"/>
  <c r="Y1227" i="26" a="1"/>
  <c r="Y1227" i="26" s="1"/>
  <c r="Y1229" i="26" a="1"/>
  <c r="Y1229" i="26" s="1"/>
  <c r="Y1231" i="26" a="1"/>
  <c r="Y1231" i="26" s="1"/>
  <c r="Y1233" i="26" a="1"/>
  <c r="Y1233" i="26" s="1"/>
  <c r="Y1235" i="26" a="1"/>
  <c r="Y1235" i="26" s="1"/>
  <c r="Y1237" i="26" a="1"/>
  <c r="Y1237" i="26" s="1"/>
  <c r="Y1239" i="26" a="1"/>
  <c r="Y1239" i="26" s="1"/>
  <c r="Y1241" i="26" a="1"/>
  <c r="Y1241" i="26" s="1"/>
  <c r="Y1243" i="26" a="1"/>
  <c r="Y1243" i="26" s="1"/>
  <c r="Y1245" i="26" a="1"/>
  <c r="Y1245" i="26" s="1"/>
  <c r="Y1247" i="26" a="1"/>
  <c r="Y1247" i="26" s="1"/>
  <c r="Y1249" i="26" a="1"/>
  <c r="Y1249" i="26" s="1"/>
  <c r="Y1251" i="26" a="1"/>
  <c r="Y1251" i="26" s="1"/>
  <c r="Y1253" i="26" a="1"/>
  <c r="Y1253" i="26" s="1"/>
  <c r="Y1255" i="26" a="1"/>
  <c r="Y1255" i="26" s="1"/>
  <c r="Y1257" i="26" a="1"/>
  <c r="Y1257" i="26" s="1"/>
  <c r="Y1259" i="26" a="1"/>
  <c r="Y1259" i="26" s="1"/>
  <c r="Y1261" i="26" a="1"/>
  <c r="Y1261" i="26" s="1"/>
  <c r="Y1263" i="26" a="1"/>
  <c r="Y1263" i="26" s="1"/>
  <c r="Y1265" i="26" a="1"/>
  <c r="Y1265" i="26" s="1"/>
  <c r="Y1267" i="26" a="1"/>
  <c r="Y1267" i="26" s="1"/>
  <c r="Y1269" i="26" a="1"/>
  <c r="Y1269" i="26" s="1"/>
  <c r="Y1271" i="26" a="1"/>
  <c r="Y1271" i="26" s="1"/>
  <c r="Y1273" i="26" a="1"/>
  <c r="Y1273" i="26" s="1"/>
  <c r="Y1275" i="26" a="1"/>
  <c r="Y1275" i="26" s="1"/>
  <c r="Y1277" i="26" a="1"/>
  <c r="Y1277" i="26" s="1"/>
  <c r="Y1279" i="26" a="1"/>
  <c r="Y1279" i="26" s="1"/>
  <c r="Y1281" i="26" a="1"/>
  <c r="Y1281" i="26" s="1"/>
  <c r="Y1283" i="26" a="1"/>
  <c r="Y1283" i="26" s="1"/>
  <c r="Y1285" i="26" a="1"/>
  <c r="Y1285" i="26" s="1"/>
  <c r="Y1287" i="26" a="1"/>
  <c r="Y1287" i="26" s="1"/>
  <c r="Y1289" i="26" a="1"/>
  <c r="Y1289" i="26" s="1"/>
  <c r="Y1291" i="26" a="1"/>
  <c r="Y1291" i="26" s="1"/>
  <c r="Y1293" i="26" a="1"/>
  <c r="Y1293" i="26" s="1"/>
  <c r="Y1295" i="26" a="1"/>
  <c r="Y1295" i="26" s="1"/>
  <c r="Y1297" i="26" a="1"/>
  <c r="Y1297" i="26" s="1"/>
  <c r="Y1299" i="26" a="1"/>
  <c r="Y1299" i="26" s="1"/>
  <c r="Y1301" i="26" a="1"/>
  <c r="Y1301" i="26" s="1"/>
  <c r="Y1303" i="26" a="1"/>
  <c r="Y1303" i="26" s="1"/>
  <c r="Y1305" i="26" a="1"/>
  <c r="Y1305" i="26" s="1"/>
  <c r="Y1307" i="26" a="1"/>
  <c r="Y1307" i="26" s="1"/>
  <c r="Y1309" i="26" a="1"/>
  <c r="Y1309" i="26" s="1"/>
  <c r="Y1311" i="26" a="1"/>
  <c r="Y1311" i="26" s="1"/>
  <c r="Y1313" i="26" a="1"/>
  <c r="Y1313" i="26" s="1"/>
  <c r="Y1315" i="26" a="1"/>
  <c r="Y1315" i="26" s="1"/>
  <c r="Y1317" i="26" a="1"/>
  <c r="Y1317" i="26" s="1"/>
  <c r="Y1319" i="26" a="1"/>
  <c r="Y1319" i="26" s="1"/>
  <c r="Y1321" i="26" a="1"/>
  <c r="Y1321" i="26" s="1"/>
  <c r="Y1323" i="26" a="1"/>
  <c r="Y1323" i="26" s="1"/>
  <c r="Y1325" i="26" a="1"/>
  <c r="Y1325" i="26" s="1"/>
  <c r="Y1327" i="26" a="1"/>
  <c r="Y1327" i="26" s="1"/>
  <c r="Y1329" i="26" a="1"/>
  <c r="Y1329" i="26" s="1"/>
  <c r="Y1331" i="26" a="1"/>
  <c r="Y1331" i="26" s="1"/>
  <c r="Y1333" i="26" a="1"/>
  <c r="Y1333" i="26" s="1"/>
  <c r="Y1335" i="26" a="1"/>
  <c r="Y1335" i="26" s="1"/>
  <c r="Y1337" i="26" a="1"/>
  <c r="Y1337" i="26" s="1"/>
  <c r="Y1339" i="26" a="1"/>
  <c r="Y1339" i="26" s="1"/>
  <c r="Y1341" i="26" a="1"/>
  <c r="Y1341" i="26" s="1"/>
  <c r="Y1343" i="26" a="1"/>
  <c r="Y1343" i="26" s="1"/>
  <c r="Y1345" i="26" a="1"/>
  <c r="Y1345" i="26" s="1"/>
  <c r="Y1347" i="26" a="1"/>
  <c r="Y1347" i="26" s="1"/>
  <c r="Y1349" i="26" a="1"/>
  <c r="Y1349" i="26" s="1"/>
  <c r="Y1351" i="26" a="1"/>
  <c r="Y1351" i="26" s="1"/>
  <c r="Y1353" i="26" a="1"/>
  <c r="Y1353" i="26" s="1"/>
  <c r="Y1355" i="26" a="1"/>
  <c r="Y1355" i="26" s="1"/>
  <c r="Y1357" i="26" a="1"/>
  <c r="Y1357" i="26" s="1"/>
  <c r="Y1359" i="26" a="1"/>
  <c r="Y1359" i="26" s="1"/>
  <c r="Y1361" i="26" a="1"/>
  <c r="Y1361" i="26" s="1"/>
  <c r="Y1363" i="26" a="1"/>
  <c r="Y1363" i="26" s="1"/>
  <c r="Y1365" i="26" a="1"/>
  <c r="Y1365" i="26" s="1"/>
  <c r="Y1367" i="26" a="1"/>
  <c r="Y1367" i="26" s="1"/>
  <c r="Y1369" i="26" a="1"/>
  <c r="Y1369" i="26" s="1"/>
  <c r="Y1371" i="26" a="1"/>
  <c r="Y1371" i="26" s="1"/>
  <c r="Y1373" i="26" a="1"/>
  <c r="Y1373" i="26" s="1"/>
  <c r="Y1375" i="26" a="1"/>
  <c r="Y1375" i="26" s="1"/>
  <c r="Y1377" i="26" a="1"/>
  <c r="Y1377" i="26" s="1"/>
  <c r="Y1379" i="26" a="1"/>
  <c r="Y1379" i="26" s="1"/>
  <c r="Y1381" i="26" a="1"/>
  <c r="Y1381" i="26" s="1"/>
  <c r="Y1383" i="26" a="1"/>
  <c r="Y1383" i="26" s="1"/>
  <c r="Y1385" i="26" a="1"/>
  <c r="Y1385" i="26" s="1"/>
  <c r="Y1387" i="26" a="1"/>
  <c r="Y1387" i="26" s="1"/>
  <c r="Y1389" i="26" a="1"/>
  <c r="Y1389" i="26" s="1"/>
  <c r="Y1391" i="26" a="1"/>
  <c r="Y1391" i="26" s="1"/>
  <c r="Y1393" i="26" a="1"/>
  <c r="Y1393" i="26" s="1"/>
  <c r="Y1395" i="26" a="1"/>
  <c r="Y1395" i="26" s="1"/>
  <c r="Y1397" i="26" a="1"/>
  <c r="Y1397" i="26" s="1"/>
  <c r="Y1399" i="26" a="1"/>
  <c r="Y1399" i="26" s="1"/>
  <c r="Y1401" i="26" a="1"/>
  <c r="Y1401" i="26" s="1"/>
  <c r="Y1403" i="26" a="1"/>
  <c r="Y1403" i="26" s="1"/>
  <c r="Y1405" i="26" a="1"/>
  <c r="Y1405" i="26" s="1"/>
  <c r="Y1407" i="26" a="1"/>
  <c r="Y1407" i="26" s="1"/>
  <c r="Y1409" i="26" a="1"/>
  <c r="Y1409" i="26" s="1"/>
  <c r="Y1411" i="26" a="1"/>
  <c r="Y1411" i="26" s="1"/>
  <c r="Y1413" i="26" a="1"/>
  <c r="Y1413" i="26" s="1"/>
  <c r="Y1415" i="26" a="1"/>
  <c r="Y1415" i="26" s="1"/>
  <c r="Y1417" i="26" a="1"/>
  <c r="Y1417" i="26" s="1"/>
  <c r="Y1419" i="26" a="1"/>
  <c r="Y1419" i="26" s="1"/>
  <c r="Y1421" i="26" a="1"/>
  <c r="Y1421" i="26" s="1"/>
  <c r="Y1423" i="26" a="1"/>
  <c r="Y1423" i="26" s="1"/>
  <c r="Y1425" i="26" a="1"/>
  <c r="Y1425" i="26" s="1"/>
  <c r="Y1427" i="26" a="1"/>
  <c r="Y1427" i="26" s="1"/>
  <c r="Y1429" i="26" a="1"/>
  <c r="Y1429" i="26" s="1"/>
  <c r="Y1431" i="26" a="1"/>
  <c r="Y1431" i="26" s="1"/>
  <c r="Y1433" i="26" a="1"/>
  <c r="Y1433" i="26" s="1"/>
  <c r="Y1435" i="26" a="1"/>
  <c r="Y1435" i="26" s="1"/>
  <c r="Y1437" i="26" a="1"/>
  <c r="Y1437" i="26" s="1"/>
  <c r="Y1439" i="26" a="1"/>
  <c r="Y1439" i="26" s="1"/>
  <c r="Y1441" i="26" a="1"/>
  <c r="Y1441" i="26" s="1"/>
  <c r="Q1232" i="26"/>
  <c r="T1232" i="26"/>
  <c r="V1232" i="26" a="1"/>
  <c r="V1232" i="26" s="1"/>
  <c r="T12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T25" i="26"/>
  <c r="T26" i="26"/>
  <c r="T27" i="26"/>
  <c r="T28" i="26"/>
  <c r="T29" i="26"/>
  <c r="T30" i="26"/>
  <c r="T31" i="26"/>
  <c r="T32" i="26"/>
  <c r="T33" i="26"/>
  <c r="T34" i="26"/>
  <c r="T35" i="26"/>
  <c r="T36" i="26"/>
  <c r="T37" i="26"/>
  <c r="T38" i="26"/>
  <c r="T39" i="26"/>
  <c r="T40" i="26"/>
  <c r="T41" i="26"/>
  <c r="T42" i="26"/>
  <c r="T43" i="26"/>
  <c r="T44" i="26"/>
  <c r="T45" i="26"/>
  <c r="T46" i="26"/>
  <c r="T47" i="26"/>
  <c r="T48" i="26"/>
  <c r="T49" i="26"/>
  <c r="T50" i="26"/>
  <c r="T51" i="26"/>
  <c r="T52" i="26"/>
  <c r="T53" i="26"/>
  <c r="T54" i="26"/>
  <c r="T55" i="26"/>
  <c r="T56" i="26"/>
  <c r="T57" i="26"/>
  <c r="T58" i="26"/>
  <c r="T59" i="26"/>
  <c r="T60" i="26"/>
  <c r="T61" i="26"/>
  <c r="T62" i="26"/>
  <c r="T63" i="26"/>
  <c r="T64" i="26"/>
  <c r="T65" i="26"/>
  <c r="T66" i="26"/>
  <c r="T67" i="26"/>
  <c r="T68" i="26"/>
  <c r="T69" i="26"/>
  <c r="T70" i="26"/>
  <c r="T71" i="26"/>
  <c r="T72" i="26"/>
  <c r="T73" i="26"/>
  <c r="T74" i="26"/>
  <c r="T75" i="26"/>
  <c r="T76" i="26"/>
  <c r="T77" i="26"/>
  <c r="T78" i="26"/>
  <c r="T79" i="26"/>
  <c r="T80" i="26"/>
  <c r="T81" i="26"/>
  <c r="T82" i="26"/>
  <c r="T83" i="26"/>
  <c r="T84" i="26"/>
  <c r="T85" i="26"/>
  <c r="T86" i="26"/>
  <c r="T87" i="26"/>
  <c r="T88" i="26"/>
  <c r="T89" i="26"/>
  <c r="T90" i="26"/>
  <c r="T91" i="26"/>
  <c r="T92" i="26"/>
  <c r="T93" i="26"/>
  <c r="T94" i="26"/>
  <c r="T95" i="26"/>
  <c r="T96" i="26"/>
  <c r="T97" i="26"/>
  <c r="T98" i="26"/>
  <c r="T99" i="26"/>
  <c r="T100" i="26"/>
  <c r="T101" i="26"/>
  <c r="T102" i="26"/>
  <c r="T103" i="26"/>
  <c r="T104" i="26"/>
  <c r="T105" i="26"/>
  <c r="T106" i="26"/>
  <c r="T107" i="26"/>
  <c r="T108" i="26"/>
  <c r="T109" i="26"/>
  <c r="T110" i="26"/>
  <c r="T111" i="26"/>
  <c r="T112" i="26"/>
  <c r="T113" i="26"/>
  <c r="T114" i="26"/>
  <c r="T115" i="26"/>
  <c r="T116" i="26"/>
  <c r="T117" i="26"/>
  <c r="T118" i="26"/>
  <c r="T119" i="26"/>
  <c r="T120" i="26"/>
  <c r="T121" i="26"/>
  <c r="T122" i="26"/>
  <c r="T123" i="26"/>
  <c r="T124" i="26"/>
  <c r="T125" i="26"/>
  <c r="T126" i="26"/>
  <c r="T127" i="26"/>
  <c r="T128" i="26"/>
  <c r="T129" i="26"/>
  <c r="T130" i="26"/>
  <c r="T131" i="26"/>
  <c r="T132" i="26"/>
  <c r="T133" i="26"/>
  <c r="T134" i="26"/>
  <c r="T135" i="26"/>
  <c r="T136" i="26"/>
  <c r="T137" i="26"/>
  <c r="T138" i="26"/>
  <c r="T139" i="26"/>
  <c r="T140" i="26"/>
  <c r="T141" i="26"/>
  <c r="T142" i="26"/>
  <c r="T143" i="26"/>
  <c r="T144" i="26"/>
  <c r="T145" i="26"/>
  <c r="T146" i="26"/>
  <c r="T147" i="26"/>
  <c r="T148" i="26"/>
  <c r="T149" i="26"/>
  <c r="T150" i="26"/>
  <c r="T151" i="26"/>
  <c r="T152" i="26"/>
  <c r="T153" i="26"/>
  <c r="T154" i="26"/>
  <c r="T155" i="26"/>
  <c r="T156" i="26"/>
  <c r="T157" i="26"/>
  <c r="T158" i="26"/>
  <c r="T159" i="26"/>
  <c r="T160" i="26"/>
  <c r="T161" i="26"/>
  <c r="T162" i="26"/>
  <c r="T163" i="26"/>
  <c r="T164" i="26"/>
  <c r="T165" i="26"/>
  <c r="T166" i="26"/>
  <c r="T167" i="26"/>
  <c r="T168" i="26"/>
  <c r="T169" i="26"/>
  <c r="T170" i="26"/>
  <c r="T171" i="26"/>
  <c r="T172" i="26"/>
  <c r="T173" i="26"/>
  <c r="T174" i="26"/>
  <c r="T175" i="26"/>
  <c r="T176" i="26"/>
  <c r="T177" i="26"/>
  <c r="T178" i="26"/>
  <c r="T179" i="26"/>
  <c r="T180" i="26"/>
  <c r="T181" i="26"/>
  <c r="T182" i="26"/>
  <c r="T183" i="26"/>
  <c r="T184" i="26"/>
  <c r="T185" i="26"/>
  <c r="T186" i="26"/>
  <c r="T187" i="26"/>
  <c r="T188" i="26"/>
  <c r="T189" i="26"/>
  <c r="T190" i="26"/>
  <c r="T191" i="26"/>
  <c r="T192" i="26"/>
  <c r="T193" i="26"/>
  <c r="T194" i="26"/>
  <c r="T195" i="26"/>
  <c r="T196" i="26"/>
  <c r="T197" i="26"/>
  <c r="T198" i="26"/>
  <c r="T199" i="26"/>
  <c r="T200" i="26"/>
  <c r="T201" i="26"/>
  <c r="T202" i="26"/>
  <c r="T203" i="26"/>
  <c r="T204" i="26"/>
  <c r="T205" i="26"/>
  <c r="T206" i="26"/>
  <c r="T207" i="26"/>
  <c r="T208" i="26"/>
  <c r="T209" i="26"/>
  <c r="T210" i="26"/>
  <c r="T211" i="26"/>
  <c r="T212" i="26"/>
  <c r="T213" i="26"/>
  <c r="T214" i="26"/>
  <c r="T215" i="26"/>
  <c r="T216" i="26"/>
  <c r="T217" i="26"/>
  <c r="T218" i="26"/>
  <c r="T219" i="26"/>
  <c r="T220" i="26"/>
  <c r="T221" i="26"/>
  <c r="T222" i="26"/>
  <c r="T223" i="26"/>
  <c r="T224" i="26"/>
  <c r="T225" i="26"/>
  <c r="T226" i="26"/>
  <c r="T227" i="26"/>
  <c r="T228" i="26"/>
  <c r="T229" i="26"/>
  <c r="T230" i="26"/>
  <c r="T231" i="26"/>
  <c r="T232" i="26"/>
  <c r="T233" i="26"/>
  <c r="T234" i="26"/>
  <c r="T235" i="26"/>
  <c r="T236" i="26"/>
  <c r="T237" i="26"/>
  <c r="T238" i="26"/>
  <c r="T239" i="26"/>
  <c r="T240" i="26"/>
  <c r="T241" i="26"/>
  <c r="T242" i="26"/>
  <c r="T243" i="26"/>
  <c r="T244" i="26"/>
  <c r="T245" i="26"/>
  <c r="T246" i="26"/>
  <c r="T247" i="26"/>
  <c r="T248" i="26"/>
  <c r="T249" i="26"/>
  <c r="T250" i="26"/>
  <c r="T251" i="26"/>
  <c r="T252" i="26"/>
  <c r="T253" i="26"/>
  <c r="T254" i="26"/>
  <c r="T255" i="26"/>
  <c r="T256" i="26"/>
  <c r="T257" i="26"/>
  <c r="T258" i="26"/>
  <c r="T259" i="26"/>
  <c r="T260" i="26"/>
  <c r="T261" i="26"/>
  <c r="T262" i="26"/>
  <c r="T263" i="26"/>
  <c r="T264" i="26"/>
  <c r="T265" i="26"/>
  <c r="T266" i="26"/>
  <c r="T267" i="26"/>
  <c r="T268" i="26"/>
  <c r="T269" i="26"/>
  <c r="T270" i="26"/>
  <c r="T271" i="26"/>
  <c r="T272" i="26"/>
  <c r="T273" i="26"/>
  <c r="T274" i="26"/>
  <c r="T275" i="26"/>
  <c r="T276" i="26"/>
  <c r="T277" i="26"/>
  <c r="T278" i="26"/>
  <c r="T279" i="26"/>
  <c r="T280" i="26"/>
  <c r="T281" i="26"/>
  <c r="T282" i="26"/>
  <c r="T283" i="26"/>
  <c r="T284" i="26"/>
  <c r="T285" i="26"/>
  <c r="T286" i="26"/>
  <c r="T287" i="26"/>
  <c r="T288" i="26"/>
  <c r="T289" i="26"/>
  <c r="T290" i="26"/>
  <c r="T291" i="26"/>
  <c r="T292" i="26"/>
  <c r="T293" i="26"/>
  <c r="T294" i="26"/>
  <c r="T295" i="26"/>
  <c r="T296" i="26"/>
  <c r="T297" i="26"/>
  <c r="T298" i="26"/>
  <c r="T299" i="26"/>
  <c r="T300" i="26"/>
  <c r="T301" i="26"/>
  <c r="T302" i="26"/>
  <c r="T303" i="26"/>
  <c r="T304" i="26"/>
  <c r="T305" i="26"/>
  <c r="T306" i="26"/>
  <c r="T307" i="26"/>
  <c r="T308" i="26"/>
  <c r="T309" i="26"/>
  <c r="T310" i="26"/>
  <c r="T311" i="26"/>
  <c r="T312" i="26"/>
  <c r="T313" i="26"/>
  <c r="T314" i="26"/>
  <c r="T315" i="26"/>
  <c r="T316" i="26"/>
  <c r="T317" i="26"/>
  <c r="T318" i="26"/>
  <c r="T319" i="26"/>
  <c r="T320" i="26"/>
  <c r="T321" i="26"/>
  <c r="T322" i="26"/>
  <c r="T323" i="26"/>
  <c r="T324" i="26"/>
  <c r="T325" i="26"/>
  <c r="T326" i="26"/>
  <c r="T327" i="26"/>
  <c r="T328" i="26"/>
  <c r="T329" i="26"/>
  <c r="T330" i="26"/>
  <c r="T331" i="26"/>
  <c r="T332" i="26"/>
  <c r="T333" i="26"/>
  <c r="T334" i="26"/>
  <c r="T335" i="26"/>
  <c r="T336" i="26"/>
  <c r="T337" i="26"/>
  <c r="T338" i="26"/>
  <c r="T339" i="26"/>
  <c r="T340" i="26"/>
  <c r="T341" i="26"/>
  <c r="T342" i="26"/>
  <c r="T343" i="26"/>
  <c r="T344" i="26"/>
  <c r="T345" i="26"/>
  <c r="T346" i="26"/>
  <c r="T347" i="26"/>
  <c r="T348" i="26"/>
  <c r="T349" i="26"/>
  <c r="T350" i="26"/>
  <c r="T351" i="26"/>
  <c r="T352" i="26"/>
  <c r="T353" i="26"/>
  <c r="T354" i="26"/>
  <c r="T355" i="26"/>
  <c r="T356" i="26"/>
  <c r="T357" i="26"/>
  <c r="T358" i="26"/>
  <c r="T359" i="26"/>
  <c r="T360" i="26"/>
  <c r="T361" i="26"/>
  <c r="T362" i="26"/>
  <c r="T363" i="26"/>
  <c r="T364" i="26"/>
  <c r="T365" i="26"/>
  <c r="T366" i="26"/>
  <c r="T367" i="26"/>
  <c r="T368" i="26"/>
  <c r="T369" i="26"/>
  <c r="T370" i="26"/>
  <c r="T371" i="26"/>
  <c r="T372" i="26"/>
  <c r="T373" i="26"/>
  <c r="T374" i="26"/>
  <c r="T375" i="26"/>
  <c r="T376" i="26"/>
  <c r="T377" i="26"/>
  <c r="T378" i="26"/>
  <c r="T379" i="26"/>
  <c r="T380" i="26"/>
  <c r="T381" i="26"/>
  <c r="T382" i="26"/>
  <c r="T383" i="26"/>
  <c r="T384" i="26"/>
  <c r="T385" i="26"/>
  <c r="T386" i="26"/>
  <c r="T387" i="26"/>
  <c r="T388" i="26"/>
  <c r="T389" i="26"/>
  <c r="T390" i="26"/>
  <c r="T391" i="26"/>
  <c r="T392" i="26"/>
  <c r="T393" i="26"/>
  <c r="T394" i="26"/>
  <c r="T395" i="26"/>
  <c r="T396" i="26"/>
  <c r="T397" i="26"/>
  <c r="T398" i="26"/>
  <c r="T399" i="26"/>
  <c r="T400" i="26"/>
  <c r="T401" i="26"/>
  <c r="T402" i="26"/>
  <c r="T403" i="26"/>
  <c r="T404" i="26"/>
  <c r="T405" i="26"/>
  <c r="T406" i="26"/>
  <c r="T407" i="26"/>
  <c r="T408" i="26"/>
  <c r="T409" i="26"/>
  <c r="T410" i="26"/>
  <c r="T411" i="26"/>
  <c r="T412" i="26"/>
  <c r="T413" i="26"/>
  <c r="T414" i="26"/>
  <c r="T415" i="26"/>
  <c r="T416" i="26"/>
  <c r="T417" i="26"/>
  <c r="T418" i="26"/>
  <c r="T419" i="26"/>
  <c r="T420" i="26"/>
  <c r="T421" i="26"/>
  <c r="T422" i="26"/>
  <c r="T423" i="26"/>
  <c r="T424" i="26"/>
  <c r="T425" i="26"/>
  <c r="T426" i="26"/>
  <c r="T427" i="26"/>
  <c r="T428" i="26"/>
  <c r="T429" i="26"/>
  <c r="T430" i="26"/>
  <c r="T431" i="26"/>
  <c r="T432" i="26"/>
  <c r="T433" i="26"/>
  <c r="T434" i="26"/>
  <c r="T435" i="26"/>
  <c r="T436" i="26"/>
  <c r="T437" i="26"/>
  <c r="T438" i="26"/>
  <c r="T439" i="26"/>
  <c r="T440" i="26"/>
  <c r="T441" i="26"/>
  <c r="T442" i="26"/>
  <c r="T443" i="26"/>
  <c r="T444" i="26"/>
  <c r="T445" i="26"/>
  <c r="T446" i="26"/>
  <c r="T447" i="26"/>
  <c r="T448" i="26"/>
  <c r="T449" i="26"/>
  <c r="T450" i="26"/>
  <c r="T451" i="26"/>
  <c r="T452" i="26"/>
  <c r="T453" i="26"/>
  <c r="T454" i="26"/>
  <c r="T455" i="26"/>
  <c r="T456" i="26"/>
  <c r="T457" i="26"/>
  <c r="T458" i="26"/>
  <c r="T459" i="26"/>
  <c r="T460" i="26"/>
  <c r="T461" i="26"/>
  <c r="T462" i="26"/>
  <c r="T463" i="26"/>
  <c r="T464" i="26"/>
  <c r="T465" i="26"/>
  <c r="T466" i="26"/>
  <c r="T467" i="26"/>
  <c r="T468" i="26"/>
  <c r="T469" i="26"/>
  <c r="T470" i="26"/>
  <c r="T471" i="26"/>
  <c r="T472" i="26"/>
  <c r="T473" i="26"/>
  <c r="T474" i="26"/>
  <c r="T475" i="26"/>
  <c r="T476" i="26"/>
  <c r="T477" i="26"/>
  <c r="T478" i="26"/>
  <c r="T479" i="26"/>
  <c r="T480" i="26"/>
  <c r="T481" i="26"/>
  <c r="T482" i="26"/>
  <c r="T483" i="26"/>
  <c r="T484" i="26"/>
  <c r="T485" i="26"/>
  <c r="T486" i="26"/>
  <c r="T487" i="26"/>
  <c r="T488" i="26"/>
  <c r="T489" i="26"/>
  <c r="T490" i="26"/>
  <c r="T491" i="26"/>
  <c r="T492" i="26"/>
  <c r="T493" i="26"/>
  <c r="T494" i="26"/>
  <c r="T495" i="26"/>
  <c r="T496" i="26"/>
  <c r="T497" i="26"/>
  <c r="T498" i="26"/>
  <c r="T499" i="26"/>
  <c r="T500" i="26"/>
  <c r="T501" i="26"/>
  <c r="T502" i="26"/>
  <c r="T503" i="26"/>
  <c r="T504" i="26"/>
  <c r="T505" i="26"/>
  <c r="T506" i="26"/>
  <c r="T507" i="26"/>
  <c r="T508" i="26"/>
  <c r="T509" i="26"/>
  <c r="T510" i="26"/>
  <c r="T511" i="26"/>
  <c r="T512" i="26"/>
  <c r="T513" i="26"/>
  <c r="T514" i="26"/>
  <c r="T515" i="26"/>
  <c r="T516" i="26"/>
  <c r="T517" i="26"/>
  <c r="T518" i="26"/>
  <c r="T519" i="26"/>
  <c r="T520" i="26"/>
  <c r="T521" i="26"/>
  <c r="T522" i="26"/>
  <c r="T523" i="26"/>
  <c r="T524" i="26"/>
  <c r="T525" i="26"/>
  <c r="T526" i="26"/>
  <c r="T527" i="26"/>
  <c r="T528" i="26"/>
  <c r="T529" i="26"/>
  <c r="T530" i="26"/>
  <c r="T531" i="26"/>
  <c r="T532" i="26"/>
  <c r="T533" i="26"/>
  <c r="T534" i="26"/>
  <c r="T535" i="26"/>
  <c r="T536" i="26"/>
  <c r="T537" i="26"/>
  <c r="T538" i="26"/>
  <c r="T539" i="26"/>
  <c r="T540" i="26"/>
  <c r="T541" i="26"/>
  <c r="T542" i="26"/>
  <c r="T543" i="26"/>
  <c r="T544" i="26"/>
  <c r="T545" i="26"/>
  <c r="T546" i="26"/>
  <c r="T547" i="26"/>
  <c r="T548" i="26"/>
  <c r="T549" i="26"/>
  <c r="T550" i="26"/>
  <c r="T1091" i="26"/>
  <c r="T1092" i="26"/>
  <c r="T1093" i="26"/>
  <c r="T1094" i="26"/>
  <c r="T1095" i="26"/>
  <c r="T1096" i="26"/>
  <c r="T1097" i="26"/>
  <c r="T1098" i="26"/>
  <c r="T1099" i="26"/>
  <c r="T1100" i="26"/>
  <c r="T1101" i="26"/>
  <c r="T1102" i="26"/>
  <c r="T1103" i="26"/>
  <c r="T1104" i="26"/>
  <c r="T1105" i="26"/>
  <c r="T1106" i="26"/>
  <c r="T1107" i="26"/>
  <c r="T1108" i="26"/>
  <c r="T1109" i="26"/>
  <c r="T1110" i="26"/>
  <c r="T1111" i="26"/>
  <c r="T1112" i="26"/>
  <c r="T1113" i="26"/>
  <c r="T1114" i="26"/>
  <c r="T1115" i="26"/>
  <c r="T1116" i="26"/>
  <c r="T1117" i="26"/>
  <c r="T1118" i="26"/>
  <c r="T1119" i="26"/>
  <c r="T1120" i="26"/>
  <c r="T1121" i="26"/>
  <c r="T1122" i="26"/>
  <c r="T1123" i="26"/>
  <c r="T1124" i="26"/>
  <c r="T1125" i="26"/>
  <c r="T1126" i="26"/>
  <c r="T1127" i="26"/>
  <c r="T1128" i="26"/>
  <c r="T1129" i="26"/>
  <c r="T1130" i="26"/>
  <c r="T1131" i="26"/>
  <c r="T1132" i="26"/>
  <c r="T1133" i="26"/>
  <c r="T1134" i="26"/>
  <c r="T1135" i="26"/>
  <c r="T1136" i="26"/>
  <c r="T1137" i="26"/>
  <c r="T1138" i="26"/>
  <c r="T1139" i="26"/>
  <c r="T1140" i="26"/>
  <c r="T1141" i="26"/>
  <c r="T1142" i="26"/>
  <c r="T1143" i="26"/>
  <c r="T1144" i="26"/>
  <c r="T1145" i="26"/>
  <c r="T1146" i="26"/>
  <c r="T1147" i="26"/>
  <c r="T1148" i="26"/>
  <c r="T1149" i="26"/>
  <c r="T1150" i="26"/>
  <c r="T1151" i="26"/>
  <c r="T1152" i="26"/>
  <c r="T1153" i="26"/>
  <c r="T1154" i="26"/>
  <c r="T1155" i="26"/>
  <c r="T1156" i="26"/>
  <c r="T1157" i="26"/>
  <c r="T1158" i="26"/>
  <c r="T1159" i="26"/>
  <c r="T1160" i="26"/>
  <c r="T1161" i="26"/>
  <c r="T1162" i="26"/>
  <c r="T1163" i="26"/>
  <c r="T1164" i="26"/>
  <c r="T1165" i="26"/>
  <c r="T1166" i="26"/>
  <c r="T1167" i="26"/>
  <c r="T1168" i="26"/>
  <c r="T1169" i="26"/>
  <c r="T1170" i="26"/>
  <c r="T1171" i="26"/>
  <c r="T1172" i="26"/>
  <c r="T1173" i="26"/>
  <c r="T1174" i="26"/>
  <c r="T1175" i="26"/>
  <c r="T1176" i="26"/>
  <c r="T1177" i="26"/>
  <c r="T1178" i="26"/>
  <c r="T1179" i="26"/>
  <c r="T1180" i="26"/>
  <c r="T1181" i="26"/>
  <c r="T1182" i="26"/>
  <c r="T1183" i="26"/>
  <c r="T1184" i="26"/>
  <c r="T1185" i="26"/>
  <c r="T1186" i="26"/>
  <c r="T1187" i="26"/>
  <c r="T1188" i="26"/>
  <c r="T1189" i="26"/>
  <c r="T1190" i="26"/>
  <c r="T1191" i="26"/>
  <c r="T1192" i="26"/>
  <c r="T1193" i="26"/>
  <c r="T1194" i="26"/>
  <c r="T1195" i="26"/>
  <c r="T1196" i="26"/>
  <c r="T1197" i="26"/>
  <c r="T1198" i="26"/>
  <c r="T1199" i="26"/>
  <c r="T1200" i="26"/>
  <c r="T1201" i="26"/>
  <c r="T1202" i="26"/>
  <c r="T1203" i="26"/>
  <c r="T1204" i="26"/>
  <c r="T1205" i="26"/>
  <c r="T1206" i="26"/>
  <c r="T1207" i="26"/>
  <c r="T1208" i="26"/>
  <c r="T1209" i="26"/>
  <c r="T1210" i="26"/>
  <c r="T1211" i="26"/>
  <c r="T1212" i="26"/>
  <c r="T1213" i="26"/>
  <c r="T1214" i="26"/>
  <c r="T1215" i="26"/>
  <c r="T1216" i="26"/>
  <c r="T1217" i="26"/>
  <c r="T1218" i="26"/>
  <c r="T1219" i="26"/>
  <c r="T1220" i="26"/>
  <c r="T1221" i="26"/>
  <c r="T1222" i="26"/>
  <c r="T1223" i="26"/>
  <c r="T1224" i="26"/>
  <c r="T1225" i="26"/>
  <c r="T1226" i="26"/>
  <c r="T1227" i="26"/>
  <c r="T1228" i="26"/>
  <c r="T1229" i="26"/>
  <c r="T1230" i="26"/>
  <c r="T1231" i="26"/>
  <c r="T1233" i="26"/>
  <c r="T1234" i="26"/>
  <c r="T1235" i="26"/>
  <c r="T1236" i="26"/>
  <c r="T1237" i="26"/>
  <c r="T1238" i="26"/>
  <c r="T1239" i="26"/>
  <c r="T1240" i="26"/>
  <c r="T1241" i="26"/>
  <c r="T1242" i="26"/>
  <c r="T1243" i="26"/>
  <c r="T1244" i="26"/>
  <c r="T1245" i="26"/>
  <c r="T1247" i="26"/>
  <c r="T1248" i="26"/>
  <c r="T1249" i="26"/>
  <c r="T1250" i="26"/>
  <c r="T1251" i="26"/>
  <c r="T1252" i="26"/>
  <c r="T1253" i="26"/>
  <c r="T1254" i="26"/>
  <c r="T1255" i="26"/>
  <c r="T1256" i="26"/>
  <c r="T1257" i="26"/>
  <c r="T1258" i="26"/>
  <c r="T1259" i="26"/>
  <c r="T1260" i="26"/>
  <c r="T1261" i="26"/>
  <c r="T1262" i="26"/>
  <c r="T1263" i="26"/>
  <c r="T1264" i="26"/>
  <c r="T1265" i="26"/>
  <c r="T1266" i="26"/>
  <c r="T1267" i="26"/>
  <c r="T1268" i="26"/>
  <c r="T1269" i="26"/>
  <c r="T1270" i="26"/>
  <c r="T1271" i="26"/>
  <c r="T1272" i="26"/>
  <c r="T1273" i="26"/>
  <c r="T1274" i="26"/>
  <c r="T1275" i="26"/>
  <c r="T1276" i="26"/>
  <c r="T1277" i="26"/>
  <c r="T1278" i="26"/>
  <c r="T1279" i="26"/>
  <c r="T1280" i="26"/>
  <c r="T1281" i="26"/>
  <c r="T1282" i="26"/>
  <c r="T1283" i="26"/>
  <c r="T1284" i="26"/>
  <c r="T1285" i="26"/>
  <c r="T1286" i="26"/>
  <c r="T1287" i="26"/>
  <c r="T1288" i="26"/>
  <c r="T1289" i="26"/>
  <c r="T1290" i="26"/>
  <c r="T1291" i="26"/>
  <c r="T1292" i="26"/>
  <c r="T1293" i="26"/>
  <c r="T1294" i="26"/>
  <c r="T1295" i="26"/>
  <c r="T1296" i="26"/>
  <c r="T1297" i="26"/>
  <c r="T1298" i="26"/>
  <c r="T1299" i="26"/>
  <c r="T1300" i="26"/>
  <c r="T1301" i="26"/>
  <c r="T1302" i="26"/>
  <c r="T1303" i="26"/>
  <c r="T1304" i="26"/>
  <c r="T1305" i="26"/>
  <c r="T1306" i="26"/>
  <c r="T1307" i="26"/>
  <c r="T1308" i="26"/>
  <c r="T1309" i="26"/>
  <c r="T1310" i="26"/>
  <c r="T1311" i="26"/>
  <c r="T1312" i="26"/>
  <c r="T1313" i="26"/>
  <c r="T1314" i="26"/>
  <c r="T1315" i="26"/>
  <c r="T1316" i="26"/>
  <c r="T1317" i="26"/>
  <c r="T1318" i="26"/>
  <c r="T1319" i="26"/>
  <c r="T1320" i="26"/>
  <c r="T1321" i="26"/>
  <c r="T1322" i="26"/>
  <c r="T1323" i="26"/>
  <c r="T1324" i="26"/>
  <c r="T1325" i="26"/>
  <c r="T1326" i="26"/>
  <c r="T1327" i="26"/>
  <c r="T1328" i="26"/>
  <c r="T1329" i="26"/>
  <c r="T1330" i="26"/>
  <c r="T1331" i="26"/>
  <c r="T1332" i="26"/>
  <c r="T1333" i="26"/>
  <c r="T1334" i="26"/>
  <c r="T1335" i="26"/>
  <c r="T1336" i="26"/>
  <c r="T1337" i="26"/>
  <c r="T1338" i="26"/>
  <c r="T1339" i="26"/>
  <c r="T1340" i="26"/>
  <c r="T1341" i="26"/>
  <c r="T1342" i="26"/>
  <c r="T1343" i="26"/>
  <c r="T1344" i="26"/>
  <c r="T1345" i="26"/>
  <c r="T1346" i="26"/>
  <c r="T1347" i="26"/>
  <c r="T1348" i="26"/>
  <c r="T1349" i="26"/>
  <c r="T1350" i="26"/>
  <c r="T1351" i="26"/>
  <c r="T1352" i="26"/>
  <c r="T1353" i="26"/>
  <c r="T1354" i="26"/>
  <c r="T1355" i="26"/>
  <c r="T1356" i="26"/>
  <c r="T1357" i="26"/>
  <c r="T1358" i="26"/>
  <c r="T1359" i="26"/>
  <c r="T1360" i="26"/>
  <c r="T1361" i="26"/>
  <c r="T1362" i="26"/>
  <c r="T1363" i="26"/>
  <c r="T1364" i="26"/>
  <c r="T1365" i="26"/>
  <c r="T1366" i="26"/>
  <c r="T1367" i="26"/>
  <c r="T1368" i="26"/>
  <c r="T1369" i="26"/>
  <c r="T1370" i="26"/>
  <c r="T1371" i="26"/>
  <c r="T1372" i="26"/>
  <c r="T1373" i="26"/>
  <c r="T1374" i="26"/>
  <c r="T1375" i="26"/>
  <c r="T1376" i="26"/>
  <c r="T1377" i="26"/>
  <c r="T1378" i="26"/>
  <c r="T1379" i="26"/>
  <c r="T1380" i="26"/>
  <c r="T1381" i="26"/>
  <c r="T1382" i="26"/>
  <c r="T1383" i="26"/>
  <c r="T1384" i="26"/>
  <c r="T1385" i="26"/>
  <c r="T1386" i="26"/>
  <c r="T1387" i="26"/>
  <c r="T1388" i="26"/>
  <c r="T1389" i="26"/>
  <c r="T1390" i="26"/>
  <c r="T1391" i="26"/>
  <c r="T1392" i="26"/>
  <c r="T1393" i="26"/>
  <c r="T1394" i="26"/>
  <c r="T1395" i="26"/>
  <c r="T1396" i="26"/>
  <c r="T1397" i="26"/>
  <c r="T1398" i="26"/>
  <c r="T1399" i="26"/>
  <c r="T1400" i="26"/>
  <c r="T1401" i="26"/>
  <c r="T1402" i="26"/>
  <c r="T1403" i="26"/>
  <c r="T1404" i="26"/>
  <c r="T1405" i="26"/>
  <c r="T1406" i="26"/>
  <c r="T1407" i="26"/>
  <c r="T1408" i="26"/>
  <c r="T1409" i="26"/>
  <c r="T1410" i="26"/>
  <c r="T1411" i="26"/>
  <c r="T1412" i="26"/>
  <c r="T1413" i="26"/>
  <c r="T1414" i="26"/>
  <c r="T1415" i="26"/>
  <c r="T1416" i="26"/>
  <c r="T1417" i="26"/>
  <c r="T1418" i="26"/>
  <c r="T1419" i="26"/>
  <c r="T1420" i="26"/>
  <c r="T1421" i="26"/>
  <c r="T1422" i="26"/>
  <c r="T1423" i="26"/>
  <c r="T1424" i="26"/>
  <c r="T1425" i="26"/>
  <c r="T1426" i="26"/>
  <c r="T1427" i="26"/>
  <c r="T1428" i="26"/>
  <c r="T1429" i="26"/>
  <c r="T1430" i="26"/>
  <c r="T1431" i="26"/>
  <c r="T1432" i="26"/>
  <c r="T1433" i="26"/>
  <c r="T1434" i="26"/>
  <c r="T1435" i="26"/>
  <c r="T1436" i="26"/>
  <c r="T1437" i="26"/>
  <c r="T1438" i="26"/>
  <c r="T1439" i="26"/>
  <c r="T1440" i="26"/>
  <c r="T1441" i="26"/>
  <c r="T1442" i="26"/>
  <c r="T11" i="26"/>
  <c r="S551" i="26"/>
  <c r="S552" i="26"/>
  <c r="S553" i="26"/>
  <c r="S554" i="26"/>
  <c r="S555" i="26"/>
  <c r="S556" i="26"/>
  <c r="S557" i="26"/>
  <c r="S558" i="26"/>
  <c r="S559" i="26"/>
  <c r="S560" i="26"/>
  <c r="S561" i="26"/>
  <c r="S562" i="26"/>
  <c r="S563" i="26"/>
  <c r="S564" i="26"/>
  <c r="S565" i="26"/>
  <c r="S566" i="26"/>
  <c r="S567" i="26"/>
  <c r="S568" i="26"/>
  <c r="S569" i="26"/>
  <c r="S570" i="26"/>
  <c r="S571" i="26"/>
  <c r="S572" i="26"/>
  <c r="S573" i="26"/>
  <c r="S574" i="26"/>
  <c r="S575" i="26"/>
  <c r="S576" i="26"/>
  <c r="S577" i="26"/>
  <c r="S578" i="26"/>
  <c r="S579" i="26"/>
  <c r="S580" i="26"/>
  <c r="S581" i="26"/>
  <c r="S582" i="26"/>
  <c r="S583" i="26"/>
  <c r="S584" i="26"/>
  <c r="S585" i="26"/>
  <c r="S586" i="26"/>
  <c r="S587" i="26"/>
  <c r="S588" i="26"/>
  <c r="S589" i="26"/>
  <c r="S590" i="26"/>
  <c r="S591" i="26"/>
  <c r="S592" i="26"/>
  <c r="S593" i="26"/>
  <c r="S594" i="26"/>
  <c r="S595" i="26"/>
  <c r="S596" i="26"/>
  <c r="S597" i="26"/>
  <c r="S598" i="26"/>
  <c r="S599" i="26"/>
  <c r="S600" i="26"/>
  <c r="S601" i="26"/>
  <c r="S602" i="26"/>
  <c r="S603" i="26"/>
  <c r="S604" i="26"/>
  <c r="S605" i="26"/>
  <c r="S606" i="26"/>
  <c r="S607" i="26"/>
  <c r="S608" i="26"/>
  <c r="S609" i="26"/>
  <c r="S610" i="26"/>
  <c r="S611" i="26"/>
  <c r="S612" i="26"/>
  <c r="S613" i="26"/>
  <c r="S614" i="26"/>
  <c r="S615" i="26"/>
  <c r="S616" i="26"/>
  <c r="S617" i="26"/>
  <c r="S618" i="26"/>
  <c r="S619" i="26"/>
  <c r="S620" i="26"/>
  <c r="S621" i="26"/>
  <c r="S622" i="26"/>
  <c r="S623" i="26"/>
  <c r="S624" i="26"/>
  <c r="S625" i="26"/>
  <c r="S626" i="26"/>
  <c r="S627" i="26"/>
  <c r="S628" i="26"/>
  <c r="S629" i="26"/>
  <c r="S630" i="26"/>
  <c r="S631" i="26"/>
  <c r="S632" i="26"/>
  <c r="S633" i="26"/>
  <c r="S634" i="26"/>
  <c r="S635" i="26"/>
  <c r="S636" i="26"/>
  <c r="S637" i="26"/>
  <c r="S638" i="26"/>
  <c r="S639" i="26"/>
  <c r="S640" i="26"/>
  <c r="S641" i="26"/>
  <c r="S642" i="26"/>
  <c r="S643" i="26"/>
  <c r="S644" i="26"/>
  <c r="S645" i="26"/>
  <c r="S646" i="26"/>
  <c r="S647" i="26"/>
  <c r="S648" i="26"/>
  <c r="S649" i="26"/>
  <c r="S650" i="26"/>
  <c r="S651" i="26"/>
  <c r="S652" i="26"/>
  <c r="S653" i="26"/>
  <c r="S654" i="26"/>
  <c r="S655" i="26"/>
  <c r="S656" i="26"/>
  <c r="S657" i="26"/>
  <c r="S658" i="26"/>
  <c r="S659" i="26"/>
  <c r="S660" i="26"/>
  <c r="S661" i="26"/>
  <c r="S662" i="26"/>
  <c r="S663" i="26"/>
  <c r="S664" i="26"/>
  <c r="S665" i="26"/>
  <c r="S666" i="26"/>
  <c r="S667" i="26"/>
  <c r="S668" i="26"/>
  <c r="S669" i="26"/>
  <c r="S670" i="26"/>
  <c r="S671" i="26"/>
  <c r="S672" i="26"/>
  <c r="S673" i="26"/>
  <c r="S674" i="26"/>
  <c r="S675" i="26"/>
  <c r="S676" i="26"/>
  <c r="S677" i="26"/>
  <c r="S678" i="26"/>
  <c r="S679" i="26"/>
  <c r="S680" i="26"/>
  <c r="S681" i="26"/>
  <c r="S682" i="26"/>
  <c r="S683" i="26"/>
  <c r="S684" i="26"/>
  <c r="S685" i="26"/>
  <c r="S686" i="26"/>
  <c r="S687" i="26"/>
  <c r="S688" i="26"/>
  <c r="S689" i="26"/>
  <c r="S690" i="26"/>
  <c r="S691" i="26"/>
  <c r="S692" i="26"/>
  <c r="S693" i="26"/>
  <c r="S694" i="26"/>
  <c r="S695" i="26"/>
  <c r="S696" i="26"/>
  <c r="S697" i="26"/>
  <c r="S698" i="26"/>
  <c r="S699" i="26"/>
  <c r="S700" i="26"/>
  <c r="S701" i="26"/>
  <c r="S702" i="26"/>
  <c r="S703" i="26"/>
  <c r="S704" i="26"/>
  <c r="S705" i="26"/>
  <c r="S706" i="26"/>
  <c r="S707" i="26"/>
  <c r="S708" i="26"/>
  <c r="S709" i="26"/>
  <c r="S710" i="26"/>
  <c r="S711" i="26"/>
  <c r="S712" i="26"/>
  <c r="S713" i="26"/>
  <c r="S714" i="26"/>
  <c r="S715" i="26"/>
  <c r="S716" i="26"/>
  <c r="S717" i="26"/>
  <c r="S718" i="26"/>
  <c r="S719" i="26"/>
  <c r="S720" i="26"/>
  <c r="S721" i="26"/>
  <c r="S722" i="26"/>
  <c r="S723" i="26"/>
  <c r="S724" i="26"/>
  <c r="S725" i="26"/>
  <c r="S726" i="26"/>
  <c r="S727" i="26"/>
  <c r="S728" i="26"/>
  <c r="S729" i="26"/>
  <c r="S730" i="26"/>
  <c r="S731" i="26"/>
  <c r="S732" i="26"/>
  <c r="S733" i="26"/>
  <c r="S734" i="26"/>
  <c r="S735" i="26"/>
  <c r="S736" i="26"/>
  <c r="S737" i="26"/>
  <c r="S738" i="26"/>
  <c r="S739" i="26"/>
  <c r="S740" i="26"/>
  <c r="S741" i="26"/>
  <c r="S742" i="26"/>
  <c r="S743" i="26"/>
  <c r="S744" i="26"/>
  <c r="S745" i="26"/>
  <c r="S746" i="26"/>
  <c r="S747" i="26"/>
  <c r="S748" i="26"/>
  <c r="S749" i="26"/>
  <c r="S750" i="26"/>
  <c r="S751" i="26"/>
  <c r="S752" i="26"/>
  <c r="S753" i="26"/>
  <c r="S754" i="26"/>
  <c r="S755" i="26"/>
  <c r="S756" i="26"/>
  <c r="S757" i="26"/>
  <c r="S758" i="26"/>
  <c r="S759" i="26"/>
  <c r="S760" i="26"/>
  <c r="S761" i="26"/>
  <c r="S762" i="26"/>
  <c r="S763" i="26"/>
  <c r="S764" i="26"/>
  <c r="S765" i="26"/>
  <c r="S766" i="26"/>
  <c r="S767" i="26"/>
  <c r="S768" i="26"/>
  <c r="S769" i="26"/>
  <c r="S770" i="26"/>
  <c r="S771" i="26"/>
  <c r="S772" i="26"/>
  <c r="S773" i="26"/>
  <c r="S774" i="26"/>
  <c r="S775" i="26"/>
  <c r="S776" i="26"/>
  <c r="S777" i="26"/>
  <c r="S778" i="26"/>
  <c r="S779" i="26"/>
  <c r="S780" i="26"/>
  <c r="S781" i="26"/>
  <c r="S782" i="26"/>
  <c r="S783" i="26"/>
  <c r="S784" i="26"/>
  <c r="S785" i="26"/>
  <c r="S786" i="26"/>
  <c r="S787" i="26"/>
  <c r="S788" i="26"/>
  <c r="S789" i="26"/>
  <c r="S790" i="26"/>
  <c r="S791" i="26"/>
  <c r="S792" i="26"/>
  <c r="S793" i="26"/>
  <c r="S794" i="26"/>
  <c r="S795" i="26"/>
  <c r="S796" i="26"/>
  <c r="S797" i="26"/>
  <c r="S798" i="26"/>
  <c r="S799" i="26"/>
  <c r="S800" i="26"/>
  <c r="S801" i="26"/>
  <c r="S802" i="26"/>
  <c r="S803" i="26"/>
  <c r="S804" i="26"/>
  <c r="S805" i="26"/>
  <c r="S806" i="26"/>
  <c r="S807" i="26"/>
  <c r="S808" i="26"/>
  <c r="S809" i="26"/>
  <c r="S810" i="26"/>
  <c r="S811" i="26"/>
  <c r="S812" i="26"/>
  <c r="S813" i="26"/>
  <c r="S814" i="26"/>
  <c r="S815" i="26"/>
  <c r="S816" i="26"/>
  <c r="S817" i="26"/>
  <c r="S818" i="26"/>
  <c r="S819" i="26"/>
  <c r="S820" i="26"/>
  <c r="S821" i="26"/>
  <c r="S822" i="26"/>
  <c r="S823" i="26"/>
  <c r="S824" i="26"/>
  <c r="S825" i="26"/>
  <c r="S826" i="26"/>
  <c r="S827" i="26"/>
  <c r="S828" i="26"/>
  <c r="S829" i="26"/>
  <c r="S830" i="26"/>
  <c r="S831" i="26"/>
  <c r="S832" i="26"/>
  <c r="S833" i="26"/>
  <c r="S834" i="26"/>
  <c r="S835" i="26"/>
  <c r="S836" i="26"/>
  <c r="S837" i="26"/>
  <c r="S838" i="26"/>
  <c r="S839" i="26"/>
  <c r="S840" i="26"/>
  <c r="S841" i="26"/>
  <c r="S842" i="26"/>
  <c r="S843" i="26"/>
  <c r="S844" i="26"/>
  <c r="S845" i="26"/>
  <c r="S846" i="26"/>
  <c r="S847" i="26"/>
  <c r="S848" i="26"/>
  <c r="S849" i="26"/>
  <c r="S850" i="26"/>
  <c r="S851" i="26"/>
  <c r="S852" i="26"/>
  <c r="S853" i="26"/>
  <c r="S854" i="26"/>
  <c r="S855" i="26"/>
  <c r="S856" i="26"/>
  <c r="S857" i="26"/>
  <c r="S858" i="26"/>
  <c r="S859" i="26"/>
  <c r="S860" i="26"/>
  <c r="S861" i="26"/>
  <c r="S862" i="26"/>
  <c r="S863" i="26"/>
  <c r="S864" i="26"/>
  <c r="S865" i="26"/>
  <c r="S866" i="26"/>
  <c r="S867" i="26"/>
  <c r="S868" i="26"/>
  <c r="S869" i="26"/>
  <c r="S870" i="26"/>
  <c r="S871" i="26"/>
  <c r="S872" i="26"/>
  <c r="S873" i="26"/>
  <c r="S874" i="26"/>
  <c r="S875" i="26"/>
  <c r="S876" i="26"/>
  <c r="S877" i="26"/>
  <c r="S878" i="26"/>
  <c r="S879" i="26"/>
  <c r="S880" i="26"/>
  <c r="S881" i="26"/>
  <c r="S882" i="26"/>
  <c r="S883" i="26"/>
  <c r="S884" i="26"/>
  <c r="S885" i="26"/>
  <c r="S886" i="26"/>
  <c r="S887" i="26"/>
  <c r="S888" i="26"/>
  <c r="S889" i="26"/>
  <c r="S890" i="26"/>
  <c r="S891" i="26"/>
  <c r="S892" i="26"/>
  <c r="S893" i="26"/>
  <c r="S894" i="26"/>
  <c r="S895" i="26"/>
  <c r="S896" i="26"/>
  <c r="S897" i="26"/>
  <c r="S898" i="26"/>
  <c r="S899" i="26"/>
  <c r="S900" i="26"/>
  <c r="S901" i="26"/>
  <c r="S902" i="26"/>
  <c r="S903" i="26"/>
  <c r="S904" i="26"/>
  <c r="S905" i="26"/>
  <c r="S906" i="26"/>
  <c r="S907" i="26"/>
  <c r="S908" i="26"/>
  <c r="S909" i="26"/>
  <c r="S910" i="26"/>
  <c r="S911" i="26"/>
  <c r="S912" i="26"/>
  <c r="S913" i="26"/>
  <c r="S914" i="26"/>
  <c r="S915" i="26"/>
  <c r="S916" i="26"/>
  <c r="S917" i="26"/>
  <c r="S918" i="26"/>
  <c r="S919" i="26"/>
  <c r="S920" i="26"/>
  <c r="S921" i="26"/>
  <c r="S922" i="26"/>
  <c r="S923" i="26"/>
  <c r="S924" i="26"/>
  <c r="S925" i="26"/>
  <c r="S926" i="26"/>
  <c r="S927" i="26"/>
  <c r="S928" i="26"/>
  <c r="S929" i="26"/>
  <c r="S930" i="26"/>
  <c r="S931" i="26"/>
  <c r="S932" i="26"/>
  <c r="S933" i="26"/>
  <c r="S934" i="26"/>
  <c r="S935" i="26"/>
  <c r="S936" i="26"/>
  <c r="S937" i="26"/>
  <c r="S938" i="26"/>
  <c r="S939" i="26"/>
  <c r="S940" i="26"/>
  <c r="S941" i="26"/>
  <c r="S942" i="26"/>
  <c r="S943" i="26"/>
  <c r="S944" i="26"/>
  <c r="S945" i="26"/>
  <c r="S946" i="26"/>
  <c r="S947" i="26"/>
  <c r="S948" i="26"/>
  <c r="S949" i="26"/>
  <c r="S950" i="26"/>
  <c r="S951" i="26"/>
  <c r="S952" i="26"/>
  <c r="S953" i="26"/>
  <c r="S954" i="26"/>
  <c r="S955" i="26"/>
  <c r="S956" i="26"/>
  <c r="S957" i="26"/>
  <c r="S958" i="26"/>
  <c r="S959" i="26"/>
  <c r="S960" i="26"/>
  <c r="S961" i="26"/>
  <c r="S962" i="26"/>
  <c r="S963" i="26"/>
  <c r="S964" i="26"/>
  <c r="S965" i="26"/>
  <c r="S966" i="26"/>
  <c r="S967" i="26"/>
  <c r="S968" i="26"/>
  <c r="S969" i="26"/>
  <c r="S970" i="26"/>
  <c r="S971" i="26"/>
  <c r="S972" i="26"/>
  <c r="S973" i="26"/>
  <c r="S974" i="26"/>
  <c r="S975" i="26"/>
  <c r="S976" i="26"/>
  <c r="S977" i="26"/>
  <c r="S978" i="26"/>
  <c r="S979" i="26"/>
  <c r="S980" i="26"/>
  <c r="S981" i="26"/>
  <c r="S982" i="26"/>
  <c r="S983" i="26"/>
  <c r="S984" i="26"/>
  <c r="S985" i="26"/>
  <c r="S986" i="26"/>
  <c r="S987" i="26"/>
  <c r="S988" i="26"/>
  <c r="S989" i="26"/>
  <c r="S990" i="26"/>
  <c r="S991" i="26"/>
  <c r="S992" i="26"/>
  <c r="S993" i="26"/>
  <c r="S994" i="26"/>
  <c r="S995" i="26"/>
  <c r="S996" i="26"/>
  <c r="S997" i="26"/>
  <c r="S998" i="26"/>
  <c r="S999" i="26"/>
  <c r="S1000" i="26"/>
  <c r="S1001" i="26"/>
  <c r="S1002" i="26"/>
  <c r="S1003" i="26"/>
  <c r="S1004" i="26"/>
  <c r="S1005" i="26"/>
  <c r="S1006" i="26"/>
  <c r="S1007" i="26"/>
  <c r="S1008" i="26"/>
  <c r="S1009" i="26"/>
  <c r="S1010" i="26"/>
  <c r="S1011" i="26"/>
  <c r="S1012" i="26"/>
  <c r="S1013" i="26"/>
  <c r="S1014" i="26"/>
  <c r="S1015" i="26"/>
  <c r="S1016" i="26"/>
  <c r="S1017" i="26"/>
  <c r="S1018" i="26"/>
  <c r="S1019" i="26"/>
  <c r="S1020" i="26"/>
  <c r="S1021" i="26"/>
  <c r="S1022" i="26"/>
  <c r="S1023" i="26"/>
  <c r="S1024" i="26"/>
  <c r="S1025" i="26"/>
  <c r="S1026" i="26"/>
  <c r="S1027" i="26"/>
  <c r="S1028" i="26"/>
  <c r="S1029" i="26"/>
  <c r="S1030" i="26"/>
  <c r="S1031" i="26"/>
  <c r="S1032" i="26"/>
  <c r="S1033" i="26"/>
  <c r="S1034" i="26"/>
  <c r="S1035" i="26"/>
  <c r="S1036" i="26"/>
  <c r="S1037" i="26"/>
  <c r="S1038" i="26"/>
  <c r="S1039" i="26"/>
  <c r="S1040" i="26"/>
  <c r="S1041" i="26"/>
  <c r="S1042" i="26"/>
  <c r="S1043" i="26"/>
  <c r="S1044" i="26"/>
  <c r="S1045" i="26"/>
  <c r="S1046" i="26"/>
  <c r="S1047" i="26"/>
  <c r="S1048" i="26"/>
  <c r="S1049" i="26"/>
  <c r="S1050" i="26"/>
  <c r="S1051" i="26"/>
  <c r="S1052" i="26"/>
  <c r="S1053" i="26"/>
  <c r="S1054" i="26"/>
  <c r="S1055" i="26"/>
  <c r="S1056" i="26"/>
  <c r="S1057" i="26"/>
  <c r="S1058" i="26"/>
  <c r="S1059" i="26"/>
  <c r="S1060" i="26"/>
  <c r="S1061" i="26"/>
  <c r="S1062" i="26"/>
  <c r="S1063" i="26"/>
  <c r="S1064" i="26"/>
  <c r="S1065" i="26"/>
  <c r="S1066" i="26"/>
  <c r="S1067" i="26"/>
  <c r="S1068" i="26"/>
  <c r="S1069" i="26"/>
  <c r="S1070" i="26"/>
  <c r="S1071" i="26"/>
  <c r="S1072" i="26"/>
  <c r="S1073" i="26"/>
  <c r="S1074" i="26"/>
  <c r="S1075" i="26"/>
  <c r="S1076" i="26"/>
  <c r="S1077" i="26"/>
  <c r="S1078" i="26"/>
  <c r="S1079" i="26"/>
  <c r="S1080" i="26"/>
  <c r="S1081" i="26"/>
  <c r="S1082" i="26"/>
  <c r="S1083" i="26"/>
  <c r="S1084" i="26"/>
  <c r="S1085" i="26"/>
  <c r="S1086" i="26"/>
  <c r="S1087" i="26"/>
  <c r="S1088" i="26"/>
  <c r="S1089" i="26"/>
  <c r="S1090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Q123" i="26"/>
  <c r="Q124" i="26"/>
  <c r="Q125" i="26"/>
  <c r="Q126" i="26"/>
  <c r="Q127" i="26"/>
  <c r="Q128" i="26"/>
  <c r="Q129" i="26"/>
  <c r="Q130" i="26"/>
  <c r="Q131" i="26"/>
  <c r="Q132" i="26"/>
  <c r="Q133" i="26"/>
  <c r="Q134" i="26"/>
  <c r="Q135" i="26"/>
  <c r="Q136" i="26"/>
  <c r="Q137" i="26"/>
  <c r="Q138" i="26"/>
  <c r="Q139" i="26"/>
  <c r="Q140" i="26"/>
  <c r="Q141" i="26"/>
  <c r="Q142" i="26"/>
  <c r="Q143" i="26"/>
  <c r="Q144" i="26"/>
  <c r="Q145" i="26"/>
  <c r="Q146" i="26"/>
  <c r="Q147" i="26"/>
  <c r="Q148" i="26"/>
  <c r="Q149" i="26"/>
  <c r="Q150" i="26"/>
  <c r="Q151" i="26"/>
  <c r="Q152" i="26"/>
  <c r="Q153" i="26"/>
  <c r="Q154" i="26"/>
  <c r="Q155" i="26"/>
  <c r="Q156" i="26"/>
  <c r="Q157" i="26"/>
  <c r="Q158" i="26"/>
  <c r="Q159" i="26"/>
  <c r="Q160" i="26"/>
  <c r="Q161" i="26"/>
  <c r="Q162" i="26"/>
  <c r="Q163" i="26"/>
  <c r="Q164" i="26"/>
  <c r="Q165" i="26"/>
  <c r="Q166" i="26"/>
  <c r="Q167" i="26"/>
  <c r="Q168" i="26"/>
  <c r="Q169" i="26"/>
  <c r="Q170" i="26"/>
  <c r="Q171" i="26"/>
  <c r="Q172" i="26"/>
  <c r="Q173" i="26"/>
  <c r="Q174" i="26"/>
  <c r="Q175" i="26"/>
  <c r="Q176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1" i="26"/>
  <c r="Q222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Q236" i="26"/>
  <c r="Q237" i="26"/>
  <c r="Q238" i="26"/>
  <c r="Q239" i="26"/>
  <c r="Q240" i="26"/>
  <c r="Q241" i="26"/>
  <c r="Q242" i="26"/>
  <c r="Q243" i="26"/>
  <c r="Q244" i="26"/>
  <c r="Q245" i="26"/>
  <c r="Q246" i="26"/>
  <c r="Q247" i="26"/>
  <c r="Q248" i="26"/>
  <c r="Q249" i="26"/>
  <c r="Q250" i="26"/>
  <c r="Q251" i="26"/>
  <c r="Q252" i="26"/>
  <c r="Q253" i="26"/>
  <c r="Q254" i="26"/>
  <c r="Q255" i="26"/>
  <c r="Q256" i="26"/>
  <c r="Q257" i="26"/>
  <c r="Q258" i="26"/>
  <c r="Q259" i="26"/>
  <c r="Q260" i="26"/>
  <c r="Q261" i="26"/>
  <c r="Q262" i="26"/>
  <c r="Q263" i="26"/>
  <c r="Q264" i="26"/>
  <c r="Q265" i="26"/>
  <c r="Q266" i="26"/>
  <c r="Q267" i="26"/>
  <c r="Q268" i="26"/>
  <c r="Q269" i="26"/>
  <c r="Q270" i="26"/>
  <c r="Q271" i="26"/>
  <c r="Q272" i="26"/>
  <c r="Q273" i="26"/>
  <c r="Q274" i="26"/>
  <c r="Q275" i="26"/>
  <c r="Q276" i="26"/>
  <c r="Q277" i="26"/>
  <c r="Q278" i="26"/>
  <c r="Q279" i="26"/>
  <c r="Q280" i="26"/>
  <c r="Q281" i="26"/>
  <c r="Q282" i="26"/>
  <c r="Q283" i="26"/>
  <c r="Q284" i="26"/>
  <c r="Q285" i="26"/>
  <c r="Q286" i="26"/>
  <c r="Q287" i="26"/>
  <c r="Q288" i="26"/>
  <c r="Q289" i="26"/>
  <c r="Q290" i="26"/>
  <c r="Q291" i="26"/>
  <c r="Q292" i="26"/>
  <c r="Q293" i="26"/>
  <c r="Q294" i="26"/>
  <c r="Q295" i="26"/>
  <c r="Q296" i="26"/>
  <c r="Q297" i="26"/>
  <c r="Q298" i="26"/>
  <c r="Q299" i="26"/>
  <c r="Q300" i="26"/>
  <c r="Q301" i="26"/>
  <c r="Q302" i="26"/>
  <c r="Q303" i="26"/>
  <c r="Q304" i="26"/>
  <c r="Q305" i="26"/>
  <c r="Q306" i="26"/>
  <c r="Q307" i="26"/>
  <c r="Q308" i="26"/>
  <c r="Q309" i="26"/>
  <c r="Q310" i="26"/>
  <c r="Q311" i="26"/>
  <c r="Q312" i="26"/>
  <c r="Q313" i="26"/>
  <c r="Q314" i="26"/>
  <c r="Q315" i="26"/>
  <c r="Q316" i="26"/>
  <c r="Q317" i="26"/>
  <c r="Q318" i="26"/>
  <c r="Q319" i="26"/>
  <c r="Q320" i="26"/>
  <c r="Q321" i="26"/>
  <c r="Q322" i="26"/>
  <c r="Q323" i="26"/>
  <c r="Q324" i="26"/>
  <c r="Q325" i="26"/>
  <c r="Q326" i="26"/>
  <c r="Q327" i="26"/>
  <c r="Q328" i="26"/>
  <c r="Q329" i="26"/>
  <c r="Q330" i="26"/>
  <c r="Q331" i="26"/>
  <c r="Q332" i="26"/>
  <c r="Q333" i="26"/>
  <c r="Q334" i="26"/>
  <c r="Q335" i="26"/>
  <c r="Q336" i="26"/>
  <c r="Q337" i="26"/>
  <c r="Q338" i="26"/>
  <c r="Q339" i="26"/>
  <c r="Q340" i="26"/>
  <c r="Q341" i="26"/>
  <c r="Q342" i="26"/>
  <c r="Q343" i="26"/>
  <c r="Q344" i="26"/>
  <c r="Q345" i="26"/>
  <c r="Q346" i="26"/>
  <c r="Q347" i="26"/>
  <c r="Q348" i="26"/>
  <c r="Q349" i="26"/>
  <c r="Q350" i="26"/>
  <c r="Q351" i="26"/>
  <c r="Q352" i="26"/>
  <c r="Q353" i="26"/>
  <c r="Q354" i="26"/>
  <c r="Q355" i="26"/>
  <c r="Q356" i="26"/>
  <c r="Q357" i="26"/>
  <c r="Q358" i="26"/>
  <c r="Q359" i="26"/>
  <c r="Q360" i="26"/>
  <c r="Q361" i="26"/>
  <c r="Q362" i="26"/>
  <c r="Q363" i="26"/>
  <c r="Q364" i="26"/>
  <c r="Q365" i="26"/>
  <c r="Q366" i="26"/>
  <c r="Q367" i="26"/>
  <c r="Q368" i="26"/>
  <c r="Q369" i="26"/>
  <c r="Q370" i="26"/>
  <c r="Q371" i="26"/>
  <c r="Q372" i="26"/>
  <c r="Q373" i="26"/>
  <c r="Q374" i="26"/>
  <c r="Q375" i="26"/>
  <c r="Q376" i="26"/>
  <c r="Q377" i="26"/>
  <c r="Q378" i="26"/>
  <c r="Q379" i="26"/>
  <c r="Q380" i="26"/>
  <c r="Q381" i="26"/>
  <c r="Q382" i="26"/>
  <c r="Q383" i="26"/>
  <c r="Q384" i="26"/>
  <c r="Q385" i="26"/>
  <c r="Q386" i="26"/>
  <c r="Q387" i="26"/>
  <c r="Q388" i="26"/>
  <c r="Q389" i="26"/>
  <c r="Q390" i="26"/>
  <c r="Q391" i="26"/>
  <c r="Q392" i="26"/>
  <c r="Q393" i="26"/>
  <c r="Q394" i="26"/>
  <c r="Q395" i="26"/>
  <c r="Q396" i="26"/>
  <c r="Q397" i="26"/>
  <c r="Q398" i="26"/>
  <c r="Q399" i="26"/>
  <c r="Q400" i="26"/>
  <c r="Q401" i="26"/>
  <c r="Q402" i="26"/>
  <c r="Q403" i="26"/>
  <c r="Q404" i="26"/>
  <c r="Q405" i="26"/>
  <c r="Q406" i="26"/>
  <c r="Q407" i="26"/>
  <c r="Q408" i="26"/>
  <c r="Q409" i="26"/>
  <c r="Q410" i="26"/>
  <c r="Q411" i="26"/>
  <c r="Q412" i="26"/>
  <c r="Q413" i="26"/>
  <c r="Q414" i="26"/>
  <c r="Q415" i="26"/>
  <c r="Q416" i="26"/>
  <c r="Q417" i="26"/>
  <c r="Q418" i="26"/>
  <c r="Q419" i="26"/>
  <c r="Q420" i="26"/>
  <c r="Q421" i="26"/>
  <c r="Q422" i="26"/>
  <c r="Q423" i="26"/>
  <c r="Q424" i="26"/>
  <c r="Q425" i="26"/>
  <c r="Q426" i="26"/>
  <c r="Q427" i="26"/>
  <c r="Q428" i="26"/>
  <c r="Q429" i="26"/>
  <c r="Q430" i="26"/>
  <c r="Q431" i="26"/>
  <c r="Q432" i="26"/>
  <c r="Q433" i="26"/>
  <c r="Q434" i="26"/>
  <c r="Q435" i="26"/>
  <c r="Q436" i="26"/>
  <c r="Q437" i="26"/>
  <c r="Q438" i="26"/>
  <c r="Q439" i="26"/>
  <c r="Q440" i="26"/>
  <c r="Q441" i="26"/>
  <c r="Q442" i="26"/>
  <c r="Q443" i="26"/>
  <c r="Q444" i="26"/>
  <c r="Q445" i="26"/>
  <c r="Q446" i="26"/>
  <c r="Q447" i="26"/>
  <c r="Q448" i="26"/>
  <c r="Q449" i="26"/>
  <c r="Q450" i="26"/>
  <c r="Q451" i="26"/>
  <c r="Q452" i="26"/>
  <c r="Q453" i="26"/>
  <c r="Q454" i="26"/>
  <c r="Q455" i="26"/>
  <c r="Q456" i="26"/>
  <c r="Q457" i="26"/>
  <c r="Q458" i="26"/>
  <c r="Q459" i="26"/>
  <c r="Q460" i="26"/>
  <c r="Q461" i="26"/>
  <c r="Q462" i="26"/>
  <c r="Q463" i="26"/>
  <c r="Q464" i="26"/>
  <c r="Q465" i="26"/>
  <c r="Q466" i="26"/>
  <c r="Q467" i="26"/>
  <c r="Q468" i="26"/>
  <c r="Q469" i="26"/>
  <c r="Q470" i="26"/>
  <c r="Q471" i="26"/>
  <c r="Q472" i="26"/>
  <c r="Q473" i="26"/>
  <c r="Q474" i="26"/>
  <c r="Q475" i="26"/>
  <c r="Q476" i="26"/>
  <c r="Q477" i="26"/>
  <c r="Q478" i="26"/>
  <c r="Q479" i="26"/>
  <c r="Q480" i="26"/>
  <c r="Q481" i="26"/>
  <c r="Q482" i="26"/>
  <c r="Q483" i="26"/>
  <c r="Q484" i="26"/>
  <c r="Q485" i="26"/>
  <c r="Q486" i="26"/>
  <c r="Q487" i="26"/>
  <c r="Q488" i="26"/>
  <c r="Q489" i="26"/>
  <c r="Q490" i="26"/>
  <c r="Q491" i="26"/>
  <c r="Q492" i="26"/>
  <c r="Q493" i="26"/>
  <c r="Q494" i="26"/>
  <c r="Q495" i="26"/>
  <c r="Q496" i="26"/>
  <c r="Q497" i="26"/>
  <c r="Q498" i="26"/>
  <c r="Q499" i="26"/>
  <c r="Q500" i="26"/>
  <c r="Q501" i="26"/>
  <c r="Q502" i="26"/>
  <c r="Q503" i="26"/>
  <c r="Q504" i="26"/>
  <c r="Q505" i="26"/>
  <c r="Q506" i="26"/>
  <c r="Q507" i="26"/>
  <c r="Q508" i="26"/>
  <c r="Q509" i="26"/>
  <c r="Q510" i="26"/>
  <c r="Q511" i="26"/>
  <c r="Q512" i="26"/>
  <c r="Q513" i="26"/>
  <c r="Q514" i="26"/>
  <c r="Q515" i="26"/>
  <c r="Q516" i="26"/>
  <c r="Q517" i="26"/>
  <c r="Q518" i="26"/>
  <c r="Q519" i="26"/>
  <c r="Q520" i="26"/>
  <c r="Q521" i="26"/>
  <c r="Q522" i="26"/>
  <c r="Q523" i="26"/>
  <c r="Q524" i="26"/>
  <c r="Q525" i="26"/>
  <c r="Q526" i="26"/>
  <c r="Q527" i="26"/>
  <c r="Q528" i="26"/>
  <c r="Q529" i="26"/>
  <c r="Q530" i="26"/>
  <c r="Q531" i="26"/>
  <c r="Q532" i="26"/>
  <c r="Q533" i="26"/>
  <c r="Q534" i="26"/>
  <c r="Q535" i="26"/>
  <c r="Q536" i="26"/>
  <c r="Q537" i="26"/>
  <c r="Q538" i="26"/>
  <c r="Q539" i="26"/>
  <c r="Q540" i="26"/>
  <c r="Q541" i="26"/>
  <c r="Q542" i="26"/>
  <c r="Q543" i="26"/>
  <c r="Q544" i="26"/>
  <c r="Q545" i="26"/>
  <c r="Q546" i="26"/>
  <c r="Q547" i="26"/>
  <c r="Q548" i="26"/>
  <c r="Q549" i="26"/>
  <c r="Q550" i="26"/>
  <c r="Q1091" i="26"/>
  <c r="Q1092" i="26"/>
  <c r="Q1093" i="26"/>
  <c r="Q1094" i="26"/>
  <c r="Q1095" i="26"/>
  <c r="Q1096" i="26"/>
  <c r="Q1097" i="26"/>
  <c r="Q1098" i="26"/>
  <c r="Q1099" i="26"/>
  <c r="Q1100" i="26"/>
  <c r="Q1101" i="26"/>
  <c r="Q1102" i="26"/>
  <c r="Q1103" i="26"/>
  <c r="Q1104" i="26"/>
  <c r="Q1105" i="26"/>
  <c r="Q1106" i="26"/>
  <c r="Q1107" i="26"/>
  <c r="Q1108" i="26"/>
  <c r="Q1109" i="26"/>
  <c r="Q1110" i="26"/>
  <c r="Q1111" i="26"/>
  <c r="Q1112" i="26"/>
  <c r="Q1113" i="26"/>
  <c r="Q1114" i="26"/>
  <c r="Q1115" i="26"/>
  <c r="Q1116" i="26"/>
  <c r="Q1117" i="26"/>
  <c r="Q1118" i="26"/>
  <c r="Q1119" i="26"/>
  <c r="Q1120" i="26"/>
  <c r="Q1121" i="26"/>
  <c r="Q1122" i="26"/>
  <c r="Q1123" i="26"/>
  <c r="Q1124" i="26"/>
  <c r="Q1125" i="26"/>
  <c r="Q1126" i="26"/>
  <c r="Q1127" i="26"/>
  <c r="Q1128" i="26"/>
  <c r="Q1129" i="26"/>
  <c r="Q1130" i="26"/>
  <c r="Q1131" i="26"/>
  <c r="Q1132" i="26"/>
  <c r="Q1133" i="26"/>
  <c r="Q1134" i="26"/>
  <c r="Q1135" i="26"/>
  <c r="Q1136" i="26"/>
  <c r="Q1137" i="26"/>
  <c r="Q1138" i="26"/>
  <c r="Q1139" i="26"/>
  <c r="Q1140" i="26"/>
  <c r="Q1141" i="26"/>
  <c r="Q1142" i="26"/>
  <c r="Q1143" i="26"/>
  <c r="Q1144" i="26"/>
  <c r="Q1145" i="26"/>
  <c r="Q1146" i="26"/>
  <c r="Q1147" i="26"/>
  <c r="Q1148" i="26"/>
  <c r="Q1149" i="26"/>
  <c r="Q1150" i="26"/>
  <c r="Q1151" i="26"/>
  <c r="Q1152" i="26"/>
  <c r="Q1153" i="26"/>
  <c r="Q1154" i="26"/>
  <c r="Q1155" i="26"/>
  <c r="Q1156" i="26"/>
  <c r="Q1157" i="26"/>
  <c r="Q1158" i="26"/>
  <c r="Q1159" i="26"/>
  <c r="Q1160" i="26"/>
  <c r="Q1161" i="26"/>
  <c r="Q1162" i="26"/>
  <c r="Q1163" i="26"/>
  <c r="Q1164" i="26"/>
  <c r="Q1165" i="26"/>
  <c r="Q1166" i="26"/>
  <c r="Q1167" i="26"/>
  <c r="Q1168" i="26"/>
  <c r="Q1169" i="26"/>
  <c r="Q1170" i="26"/>
  <c r="Q1171" i="26"/>
  <c r="Q1172" i="26"/>
  <c r="Q1173" i="26"/>
  <c r="Q1174" i="26"/>
  <c r="Q1175" i="26"/>
  <c r="Q1176" i="26"/>
  <c r="Q1177" i="26"/>
  <c r="Q1178" i="26"/>
  <c r="Q1179" i="26"/>
  <c r="Q1180" i="26"/>
  <c r="Q1181" i="26"/>
  <c r="Q1182" i="26"/>
  <c r="Q1183" i="26"/>
  <c r="Q1184" i="26"/>
  <c r="Q1185" i="26"/>
  <c r="Q1186" i="26"/>
  <c r="Q1187" i="26"/>
  <c r="Q1188" i="26"/>
  <c r="Q1189" i="26"/>
  <c r="Q1190" i="26"/>
  <c r="Q1191" i="26"/>
  <c r="Q1192" i="26"/>
  <c r="Q1193" i="26"/>
  <c r="Q1194" i="26"/>
  <c r="Q1195" i="26"/>
  <c r="Q1196" i="26"/>
  <c r="Q1197" i="26"/>
  <c r="Q1198" i="26"/>
  <c r="Q1199" i="26"/>
  <c r="Q1200" i="26"/>
  <c r="Q1201" i="26"/>
  <c r="Q1202" i="26"/>
  <c r="Q1203" i="26"/>
  <c r="Q1204" i="26"/>
  <c r="Q1205" i="26"/>
  <c r="Q1206" i="26"/>
  <c r="Q1207" i="26"/>
  <c r="Q1208" i="26"/>
  <c r="Q1209" i="26"/>
  <c r="Q1210" i="26"/>
  <c r="Q1211" i="26"/>
  <c r="Q1212" i="26"/>
  <c r="Q1213" i="26"/>
  <c r="Q1214" i="26"/>
  <c r="Q1215" i="26"/>
  <c r="Q1216" i="26"/>
  <c r="Q1217" i="26"/>
  <c r="Q1218" i="26"/>
  <c r="Q1219" i="26"/>
  <c r="Q1220" i="26"/>
  <c r="Q1221" i="26"/>
  <c r="Q1222" i="26"/>
  <c r="Q1223" i="26"/>
  <c r="Q1224" i="26"/>
  <c r="Q1225" i="26"/>
  <c r="Q1226" i="26"/>
  <c r="Q1227" i="26"/>
  <c r="Q1228" i="26"/>
  <c r="Q1229" i="26"/>
  <c r="Q1230" i="26"/>
  <c r="Q1231" i="26"/>
  <c r="Q1233" i="26"/>
  <c r="Q1234" i="26"/>
  <c r="Q1235" i="26"/>
  <c r="Q1236" i="26"/>
  <c r="Q1237" i="26"/>
  <c r="Q1238" i="26"/>
  <c r="Q1239" i="26"/>
  <c r="Q1240" i="26"/>
  <c r="Q1241" i="26"/>
  <c r="Q1242" i="26"/>
  <c r="Q1243" i="26"/>
  <c r="Q1244" i="26"/>
  <c r="Q1245" i="26"/>
  <c r="Q1247" i="26"/>
  <c r="Q1248" i="26"/>
  <c r="Q1249" i="26"/>
  <c r="Q1250" i="26"/>
  <c r="Q1251" i="26"/>
  <c r="Q1252" i="26"/>
  <c r="Q1253" i="26"/>
  <c r="Q1254" i="26"/>
  <c r="Q1255" i="26"/>
  <c r="Q1256" i="26"/>
  <c r="Q1257" i="26"/>
  <c r="Q1258" i="26"/>
  <c r="Q1259" i="26"/>
  <c r="Q1260" i="26"/>
  <c r="Q1261" i="26"/>
  <c r="Q1262" i="26"/>
  <c r="Q1263" i="26"/>
  <c r="Q1264" i="26"/>
  <c r="Q1265" i="26"/>
  <c r="Q1266" i="26"/>
  <c r="Q1267" i="26"/>
  <c r="Q1268" i="26"/>
  <c r="Q1269" i="26"/>
  <c r="Q1270" i="26"/>
  <c r="Q1271" i="26"/>
  <c r="Q1272" i="26"/>
  <c r="Q1273" i="26"/>
  <c r="Q1274" i="26"/>
  <c r="Q1275" i="26"/>
  <c r="Q1276" i="26"/>
  <c r="Q1277" i="26"/>
  <c r="Q1278" i="26"/>
  <c r="Q1279" i="26"/>
  <c r="Q1280" i="26"/>
  <c r="Q1281" i="26"/>
  <c r="Q1282" i="26"/>
  <c r="Q1283" i="26"/>
  <c r="Q1284" i="26"/>
  <c r="Q1285" i="26"/>
  <c r="Q1286" i="26"/>
  <c r="Q1287" i="26"/>
  <c r="Q1288" i="26"/>
  <c r="Q1289" i="26"/>
  <c r="Q1290" i="26"/>
  <c r="Q1291" i="26"/>
  <c r="Q1292" i="26"/>
  <c r="Q1293" i="26"/>
  <c r="Q1294" i="26"/>
  <c r="Q1295" i="26"/>
  <c r="Q1296" i="26"/>
  <c r="Q1297" i="26"/>
  <c r="Q1298" i="26"/>
  <c r="Q1299" i="26"/>
  <c r="Q1300" i="26"/>
  <c r="Q1301" i="26"/>
  <c r="Q1302" i="26"/>
  <c r="Q1303" i="26"/>
  <c r="Q1304" i="26"/>
  <c r="Q1305" i="26"/>
  <c r="Q1306" i="26"/>
  <c r="Q1307" i="26"/>
  <c r="Q1308" i="26"/>
  <c r="Q1309" i="26"/>
  <c r="Q1310" i="26"/>
  <c r="Q1311" i="26"/>
  <c r="Q1312" i="26"/>
  <c r="Q1313" i="26"/>
  <c r="Q1314" i="26"/>
  <c r="Q1315" i="26"/>
  <c r="Q1316" i="26"/>
  <c r="Q1317" i="26"/>
  <c r="Q1318" i="26"/>
  <c r="Q1319" i="26"/>
  <c r="Q1320" i="26"/>
  <c r="Q1321" i="26"/>
  <c r="Q1322" i="26"/>
  <c r="Q1323" i="26"/>
  <c r="Q1324" i="26"/>
  <c r="Q1325" i="26"/>
  <c r="Q1326" i="26"/>
  <c r="Q1327" i="26"/>
  <c r="Q1328" i="26"/>
  <c r="Q1329" i="26"/>
  <c r="Q1330" i="26"/>
  <c r="Q1331" i="26"/>
  <c r="Q1332" i="26"/>
  <c r="Q1333" i="26"/>
  <c r="Q1334" i="26"/>
  <c r="Q1335" i="26"/>
  <c r="Q1336" i="26"/>
  <c r="Q1337" i="26"/>
  <c r="Q1338" i="26"/>
  <c r="Q1339" i="26"/>
  <c r="Q1340" i="26"/>
  <c r="Q1341" i="26"/>
  <c r="Q1342" i="26"/>
  <c r="Q1343" i="26"/>
  <c r="Q1344" i="26"/>
  <c r="Q1345" i="26"/>
  <c r="Q1346" i="26"/>
  <c r="Q1347" i="26"/>
  <c r="Q1348" i="26"/>
  <c r="Q1349" i="26"/>
  <c r="Q1350" i="26"/>
  <c r="Q1351" i="26"/>
  <c r="Q1352" i="26"/>
  <c r="Q1353" i="26"/>
  <c r="Q1354" i="26"/>
  <c r="Q1355" i="26"/>
  <c r="Q1356" i="26"/>
  <c r="Q1357" i="26"/>
  <c r="Q1358" i="26"/>
  <c r="Q1359" i="26"/>
  <c r="Q1360" i="26"/>
  <c r="Q1361" i="26"/>
  <c r="Q1362" i="26"/>
  <c r="Q1363" i="26"/>
  <c r="Q1364" i="26"/>
  <c r="Q1365" i="26"/>
  <c r="Q1366" i="26"/>
  <c r="Q1367" i="26"/>
  <c r="Q1368" i="26"/>
  <c r="Q1369" i="26"/>
  <c r="Q1370" i="26"/>
  <c r="Q1371" i="26"/>
  <c r="Q1372" i="26"/>
  <c r="Q1373" i="26"/>
  <c r="Q1374" i="26"/>
  <c r="Q1375" i="26"/>
  <c r="Q1376" i="26"/>
  <c r="Q1377" i="26"/>
  <c r="Q1378" i="26"/>
  <c r="Q1379" i="26"/>
  <c r="Q1380" i="26"/>
  <c r="Q1381" i="26"/>
  <c r="Q1382" i="26"/>
  <c r="Q1383" i="26"/>
  <c r="Q1384" i="26"/>
  <c r="Q1385" i="26"/>
  <c r="Q1386" i="26"/>
  <c r="Q1387" i="26"/>
  <c r="Q1388" i="26"/>
  <c r="Q1389" i="26"/>
  <c r="Q1390" i="26"/>
  <c r="Q1391" i="26"/>
  <c r="Q1392" i="26"/>
  <c r="Q1393" i="26"/>
  <c r="Q1394" i="26"/>
  <c r="Q1395" i="26"/>
  <c r="Q1396" i="26"/>
  <c r="Q1397" i="26"/>
  <c r="Q1398" i="26"/>
  <c r="Q1399" i="26"/>
  <c r="Q1400" i="26"/>
  <c r="Q1401" i="26"/>
  <c r="Q1402" i="26"/>
  <c r="Q1403" i="26"/>
  <c r="Q1404" i="26"/>
  <c r="Q1405" i="26"/>
  <c r="Q1406" i="26"/>
  <c r="Q1407" i="26"/>
  <c r="Q1408" i="26"/>
  <c r="Q1409" i="26"/>
  <c r="Q1410" i="26"/>
  <c r="Q1411" i="26"/>
  <c r="Q1412" i="26"/>
  <c r="Q1413" i="26"/>
  <c r="Q1414" i="26"/>
  <c r="Q1415" i="26"/>
  <c r="Q1416" i="26"/>
  <c r="Q1417" i="26"/>
  <c r="Q1418" i="26"/>
  <c r="Q1419" i="26"/>
  <c r="Q1420" i="26"/>
  <c r="Q1421" i="26"/>
  <c r="Q1422" i="26"/>
  <c r="Q1423" i="26"/>
  <c r="Q1424" i="26"/>
  <c r="Q1425" i="26"/>
  <c r="Q1426" i="26"/>
  <c r="Q1427" i="26"/>
  <c r="Q1428" i="26"/>
  <c r="Q1429" i="26"/>
  <c r="Q1430" i="26"/>
  <c r="Q1431" i="26"/>
  <c r="Q1432" i="26"/>
  <c r="Q1433" i="26"/>
  <c r="Q1434" i="26"/>
  <c r="Q1435" i="26"/>
  <c r="Q1436" i="26"/>
  <c r="Q1437" i="26"/>
  <c r="Q1438" i="26"/>
  <c r="Q1439" i="26"/>
  <c r="Q1440" i="26"/>
  <c r="Q1441" i="26"/>
  <c r="Q1442" i="26"/>
  <c r="P551" i="26"/>
  <c r="P552" i="26"/>
  <c r="P553" i="26"/>
  <c r="P554" i="26"/>
  <c r="P555" i="26"/>
  <c r="P556" i="26"/>
  <c r="P557" i="26"/>
  <c r="P558" i="26"/>
  <c r="P559" i="26"/>
  <c r="P560" i="26"/>
  <c r="P561" i="26"/>
  <c r="P562" i="26"/>
  <c r="P563" i="26"/>
  <c r="P564" i="26"/>
  <c r="P565" i="26"/>
  <c r="P566" i="26"/>
  <c r="P567" i="26"/>
  <c r="P568" i="26"/>
  <c r="P569" i="26"/>
  <c r="P570" i="26"/>
  <c r="P571" i="26"/>
  <c r="P572" i="26"/>
  <c r="P573" i="26"/>
  <c r="P574" i="26"/>
  <c r="P575" i="26"/>
  <c r="P576" i="26"/>
  <c r="P577" i="26"/>
  <c r="P578" i="26"/>
  <c r="P579" i="26"/>
  <c r="P580" i="26"/>
  <c r="P581" i="26"/>
  <c r="P582" i="26"/>
  <c r="P583" i="26"/>
  <c r="P584" i="26"/>
  <c r="P585" i="26"/>
  <c r="P586" i="26"/>
  <c r="P587" i="26"/>
  <c r="P588" i="26"/>
  <c r="P589" i="26"/>
  <c r="P590" i="26"/>
  <c r="P591" i="26"/>
  <c r="P592" i="26"/>
  <c r="P593" i="26"/>
  <c r="P594" i="26"/>
  <c r="P595" i="26"/>
  <c r="P596" i="26"/>
  <c r="P597" i="26"/>
  <c r="P598" i="26"/>
  <c r="P599" i="26"/>
  <c r="P600" i="26"/>
  <c r="P601" i="26"/>
  <c r="P602" i="26"/>
  <c r="P603" i="26"/>
  <c r="P604" i="26"/>
  <c r="P605" i="26"/>
  <c r="P606" i="26"/>
  <c r="P607" i="26"/>
  <c r="P608" i="26"/>
  <c r="P609" i="26"/>
  <c r="P610" i="26"/>
  <c r="P611" i="26"/>
  <c r="P612" i="26"/>
  <c r="P613" i="26"/>
  <c r="P614" i="26"/>
  <c r="P615" i="26"/>
  <c r="P616" i="26"/>
  <c r="P617" i="26"/>
  <c r="P618" i="26"/>
  <c r="P619" i="26"/>
  <c r="P620" i="26"/>
  <c r="P621" i="26"/>
  <c r="P622" i="26"/>
  <c r="P623" i="26"/>
  <c r="P624" i="26"/>
  <c r="P625" i="26"/>
  <c r="P626" i="26"/>
  <c r="P627" i="26"/>
  <c r="P628" i="26"/>
  <c r="P629" i="26"/>
  <c r="P630" i="26"/>
  <c r="P631" i="26"/>
  <c r="P632" i="26"/>
  <c r="P633" i="26"/>
  <c r="P634" i="26"/>
  <c r="P635" i="26"/>
  <c r="P636" i="26"/>
  <c r="P637" i="26"/>
  <c r="P638" i="26"/>
  <c r="P639" i="26"/>
  <c r="P640" i="26"/>
  <c r="P641" i="26"/>
  <c r="P642" i="26"/>
  <c r="P643" i="26"/>
  <c r="P644" i="26"/>
  <c r="P645" i="26"/>
  <c r="P646" i="26"/>
  <c r="P647" i="26"/>
  <c r="P648" i="26"/>
  <c r="P649" i="26"/>
  <c r="P650" i="26"/>
  <c r="P651" i="26"/>
  <c r="P652" i="26"/>
  <c r="P653" i="26"/>
  <c r="P654" i="26"/>
  <c r="P655" i="26"/>
  <c r="P656" i="26"/>
  <c r="P657" i="26"/>
  <c r="P658" i="26"/>
  <c r="P659" i="26"/>
  <c r="P660" i="26"/>
  <c r="P661" i="26"/>
  <c r="P662" i="26"/>
  <c r="P663" i="26"/>
  <c r="P664" i="26"/>
  <c r="P665" i="26"/>
  <c r="P666" i="26"/>
  <c r="P667" i="26"/>
  <c r="P668" i="26"/>
  <c r="P669" i="26"/>
  <c r="P670" i="26"/>
  <c r="P671" i="26"/>
  <c r="P672" i="26"/>
  <c r="P673" i="26"/>
  <c r="P674" i="26"/>
  <c r="P675" i="26"/>
  <c r="P676" i="26"/>
  <c r="P677" i="26"/>
  <c r="P678" i="26"/>
  <c r="P679" i="26"/>
  <c r="P680" i="26"/>
  <c r="P681" i="26"/>
  <c r="P682" i="26"/>
  <c r="P683" i="26"/>
  <c r="P684" i="26"/>
  <c r="P685" i="26"/>
  <c r="P686" i="26"/>
  <c r="P687" i="26"/>
  <c r="P688" i="26"/>
  <c r="P689" i="26"/>
  <c r="P690" i="26"/>
  <c r="P691" i="26"/>
  <c r="P692" i="26"/>
  <c r="P693" i="26"/>
  <c r="P694" i="26"/>
  <c r="P695" i="26"/>
  <c r="P696" i="26"/>
  <c r="P697" i="26"/>
  <c r="P698" i="26"/>
  <c r="P699" i="26"/>
  <c r="P700" i="26"/>
  <c r="P701" i="26"/>
  <c r="P702" i="26"/>
  <c r="P703" i="26"/>
  <c r="P704" i="26"/>
  <c r="P705" i="26"/>
  <c r="P706" i="26"/>
  <c r="P707" i="26"/>
  <c r="P708" i="26"/>
  <c r="P709" i="26"/>
  <c r="P710" i="26"/>
  <c r="P711" i="26"/>
  <c r="P712" i="26"/>
  <c r="P713" i="26"/>
  <c r="P714" i="26"/>
  <c r="P715" i="26"/>
  <c r="P716" i="26"/>
  <c r="P717" i="26"/>
  <c r="P718" i="26"/>
  <c r="P719" i="26"/>
  <c r="P720" i="26"/>
  <c r="P721" i="26"/>
  <c r="P722" i="26"/>
  <c r="P723" i="26"/>
  <c r="P724" i="26"/>
  <c r="P725" i="26"/>
  <c r="P726" i="26"/>
  <c r="P727" i="26"/>
  <c r="P728" i="26"/>
  <c r="P729" i="26"/>
  <c r="P730" i="26"/>
  <c r="P731" i="26"/>
  <c r="P732" i="26"/>
  <c r="P733" i="26"/>
  <c r="P734" i="26"/>
  <c r="P735" i="26"/>
  <c r="P736" i="26"/>
  <c r="P737" i="26"/>
  <c r="P738" i="26"/>
  <c r="P739" i="26"/>
  <c r="P740" i="26"/>
  <c r="P741" i="26"/>
  <c r="P742" i="26"/>
  <c r="P743" i="26"/>
  <c r="P744" i="26"/>
  <c r="P745" i="26"/>
  <c r="P746" i="26"/>
  <c r="P747" i="26"/>
  <c r="P748" i="26"/>
  <c r="P749" i="26"/>
  <c r="P750" i="26"/>
  <c r="P751" i="26"/>
  <c r="P752" i="26"/>
  <c r="P753" i="26"/>
  <c r="P754" i="26"/>
  <c r="P755" i="26"/>
  <c r="P756" i="26"/>
  <c r="P757" i="26"/>
  <c r="P758" i="26"/>
  <c r="P759" i="26"/>
  <c r="P760" i="26"/>
  <c r="P761" i="26"/>
  <c r="P762" i="26"/>
  <c r="P763" i="26"/>
  <c r="P764" i="26"/>
  <c r="P765" i="26"/>
  <c r="P766" i="26"/>
  <c r="P767" i="26"/>
  <c r="P768" i="26"/>
  <c r="P769" i="26"/>
  <c r="P770" i="26"/>
  <c r="P771" i="26"/>
  <c r="P772" i="26"/>
  <c r="P773" i="26"/>
  <c r="P774" i="26"/>
  <c r="P775" i="26"/>
  <c r="P776" i="26"/>
  <c r="P777" i="26"/>
  <c r="P778" i="26"/>
  <c r="P779" i="26"/>
  <c r="P780" i="26"/>
  <c r="P781" i="26"/>
  <c r="P782" i="26"/>
  <c r="P783" i="26"/>
  <c r="P784" i="26"/>
  <c r="P785" i="26"/>
  <c r="P786" i="26"/>
  <c r="P787" i="26"/>
  <c r="P788" i="26"/>
  <c r="P789" i="26"/>
  <c r="P790" i="26"/>
  <c r="P791" i="26"/>
  <c r="P792" i="26"/>
  <c r="P793" i="26"/>
  <c r="P794" i="26"/>
  <c r="P795" i="26"/>
  <c r="P796" i="26"/>
  <c r="P797" i="26"/>
  <c r="P798" i="26"/>
  <c r="P799" i="26"/>
  <c r="P800" i="26"/>
  <c r="P801" i="26"/>
  <c r="P802" i="26"/>
  <c r="P803" i="26"/>
  <c r="P804" i="26"/>
  <c r="P805" i="26"/>
  <c r="P806" i="26"/>
  <c r="P807" i="26"/>
  <c r="P808" i="26"/>
  <c r="P809" i="26"/>
  <c r="P810" i="26"/>
  <c r="P811" i="26"/>
  <c r="P812" i="26"/>
  <c r="P813" i="26"/>
  <c r="P814" i="26"/>
  <c r="P815" i="26"/>
  <c r="P816" i="26"/>
  <c r="P817" i="26"/>
  <c r="P818" i="26"/>
  <c r="P819" i="26"/>
  <c r="P820" i="26"/>
  <c r="P821" i="26"/>
  <c r="P822" i="26"/>
  <c r="P823" i="26"/>
  <c r="P824" i="26"/>
  <c r="P825" i="26"/>
  <c r="P826" i="26"/>
  <c r="P827" i="26"/>
  <c r="P828" i="26"/>
  <c r="P829" i="26"/>
  <c r="P830" i="26"/>
  <c r="P831" i="26"/>
  <c r="P832" i="26"/>
  <c r="P833" i="26"/>
  <c r="P834" i="26"/>
  <c r="P835" i="26"/>
  <c r="P836" i="26"/>
  <c r="P837" i="26"/>
  <c r="P838" i="26"/>
  <c r="P839" i="26"/>
  <c r="P840" i="26"/>
  <c r="P841" i="26"/>
  <c r="P842" i="26"/>
  <c r="P843" i="26"/>
  <c r="P844" i="26"/>
  <c r="P845" i="26"/>
  <c r="P846" i="26"/>
  <c r="P847" i="26"/>
  <c r="P848" i="26"/>
  <c r="P849" i="26"/>
  <c r="P850" i="26"/>
  <c r="P851" i="26"/>
  <c r="P852" i="26"/>
  <c r="P853" i="26"/>
  <c r="P854" i="26"/>
  <c r="P855" i="26"/>
  <c r="P856" i="26"/>
  <c r="P857" i="26"/>
  <c r="P858" i="26"/>
  <c r="P859" i="26"/>
  <c r="P860" i="26"/>
  <c r="P861" i="26"/>
  <c r="P862" i="26"/>
  <c r="P863" i="26"/>
  <c r="P864" i="26"/>
  <c r="P865" i="26"/>
  <c r="P866" i="26"/>
  <c r="P867" i="26"/>
  <c r="P868" i="26"/>
  <c r="P869" i="26"/>
  <c r="P870" i="26"/>
  <c r="P871" i="26"/>
  <c r="P872" i="26"/>
  <c r="P873" i="26"/>
  <c r="P874" i="26"/>
  <c r="P875" i="26"/>
  <c r="P876" i="26"/>
  <c r="P877" i="26"/>
  <c r="P878" i="26"/>
  <c r="P879" i="26"/>
  <c r="P880" i="26"/>
  <c r="P881" i="26"/>
  <c r="P882" i="26"/>
  <c r="P883" i="26"/>
  <c r="P884" i="26"/>
  <c r="P885" i="26"/>
  <c r="P886" i="26"/>
  <c r="P887" i="26"/>
  <c r="P888" i="26"/>
  <c r="P889" i="26"/>
  <c r="P890" i="26"/>
  <c r="P891" i="26"/>
  <c r="P892" i="26"/>
  <c r="P893" i="26"/>
  <c r="P894" i="26"/>
  <c r="P895" i="26"/>
  <c r="P896" i="26"/>
  <c r="P897" i="26"/>
  <c r="P898" i="26"/>
  <c r="P899" i="26"/>
  <c r="P900" i="26"/>
  <c r="P901" i="26"/>
  <c r="P902" i="26"/>
  <c r="P903" i="26"/>
  <c r="P904" i="26"/>
  <c r="P905" i="26"/>
  <c r="P906" i="26"/>
  <c r="P907" i="26"/>
  <c r="P908" i="26"/>
  <c r="P909" i="26"/>
  <c r="P910" i="26"/>
  <c r="P911" i="26"/>
  <c r="P912" i="26"/>
  <c r="P913" i="26"/>
  <c r="P914" i="26"/>
  <c r="P915" i="26"/>
  <c r="P916" i="26"/>
  <c r="P917" i="26"/>
  <c r="P918" i="26"/>
  <c r="P919" i="26"/>
  <c r="P920" i="26"/>
  <c r="P921" i="26"/>
  <c r="P922" i="26"/>
  <c r="P923" i="26"/>
  <c r="P924" i="26"/>
  <c r="P925" i="26"/>
  <c r="P926" i="26"/>
  <c r="P927" i="26"/>
  <c r="P928" i="26"/>
  <c r="P929" i="26"/>
  <c r="P930" i="26"/>
  <c r="P931" i="26"/>
  <c r="P932" i="26"/>
  <c r="P933" i="26"/>
  <c r="P934" i="26"/>
  <c r="P935" i="26"/>
  <c r="P936" i="26"/>
  <c r="P937" i="26"/>
  <c r="P938" i="26"/>
  <c r="P939" i="26"/>
  <c r="P940" i="26"/>
  <c r="P941" i="26"/>
  <c r="P942" i="26"/>
  <c r="P943" i="26"/>
  <c r="P944" i="26"/>
  <c r="P945" i="26"/>
  <c r="P946" i="26"/>
  <c r="P947" i="26"/>
  <c r="P948" i="26"/>
  <c r="P949" i="26"/>
  <c r="P950" i="26"/>
  <c r="P951" i="26"/>
  <c r="P952" i="26"/>
  <c r="P953" i="26"/>
  <c r="P954" i="26"/>
  <c r="P955" i="26"/>
  <c r="P956" i="26"/>
  <c r="P957" i="26"/>
  <c r="P958" i="26"/>
  <c r="P959" i="26"/>
  <c r="P960" i="26"/>
  <c r="P961" i="26"/>
  <c r="P962" i="26"/>
  <c r="P963" i="26"/>
  <c r="P964" i="26"/>
  <c r="P965" i="26"/>
  <c r="P966" i="26"/>
  <c r="P967" i="26"/>
  <c r="P968" i="26"/>
  <c r="P969" i="26"/>
  <c r="P970" i="26"/>
  <c r="P971" i="26"/>
  <c r="P972" i="26"/>
  <c r="P973" i="26"/>
  <c r="P974" i="26"/>
  <c r="P975" i="26"/>
  <c r="P976" i="26"/>
  <c r="P977" i="26"/>
  <c r="P978" i="26"/>
  <c r="P979" i="26"/>
  <c r="P980" i="26"/>
  <c r="P981" i="26"/>
  <c r="P982" i="26"/>
  <c r="P983" i="26"/>
  <c r="P984" i="26"/>
  <c r="P985" i="26"/>
  <c r="P986" i="26"/>
  <c r="P987" i="26"/>
  <c r="P988" i="26"/>
  <c r="P989" i="26"/>
  <c r="P990" i="26"/>
  <c r="P991" i="26"/>
  <c r="P992" i="26"/>
  <c r="P993" i="26"/>
  <c r="P994" i="26"/>
  <c r="P995" i="26"/>
  <c r="P996" i="26"/>
  <c r="P997" i="26"/>
  <c r="P998" i="26"/>
  <c r="P999" i="26"/>
  <c r="P1000" i="26"/>
  <c r="P1001" i="26"/>
  <c r="P1002" i="26"/>
  <c r="P1003" i="26"/>
  <c r="P1004" i="26"/>
  <c r="P1005" i="26"/>
  <c r="P1006" i="26"/>
  <c r="P1007" i="26"/>
  <c r="P1008" i="26"/>
  <c r="P1009" i="26"/>
  <c r="P1010" i="26"/>
  <c r="P1011" i="26"/>
  <c r="P1012" i="26"/>
  <c r="P1013" i="26"/>
  <c r="P1014" i="26"/>
  <c r="P1015" i="26"/>
  <c r="P1016" i="26"/>
  <c r="P1017" i="26"/>
  <c r="P1018" i="26"/>
  <c r="P1019" i="26"/>
  <c r="P1020" i="26"/>
  <c r="P1021" i="26"/>
  <c r="P1022" i="26"/>
  <c r="P1023" i="26"/>
  <c r="P1024" i="26"/>
  <c r="P1025" i="26"/>
  <c r="P1026" i="26"/>
  <c r="P1027" i="26"/>
  <c r="P1028" i="26"/>
  <c r="P1029" i="26"/>
  <c r="P1030" i="26"/>
  <c r="P1031" i="26"/>
  <c r="P1032" i="26"/>
  <c r="P1033" i="26"/>
  <c r="P1034" i="26"/>
  <c r="P1035" i="26"/>
  <c r="P1036" i="26"/>
  <c r="P1037" i="26"/>
  <c r="P1038" i="26"/>
  <c r="P1039" i="26"/>
  <c r="P1040" i="26"/>
  <c r="P1041" i="26"/>
  <c r="P1042" i="26"/>
  <c r="P1043" i="26"/>
  <c r="P1044" i="26"/>
  <c r="P1045" i="26"/>
  <c r="P1046" i="26"/>
  <c r="P1047" i="26"/>
  <c r="P1048" i="26"/>
  <c r="P1049" i="26"/>
  <c r="P1050" i="26"/>
  <c r="P1051" i="26"/>
  <c r="P1052" i="26"/>
  <c r="P1053" i="26"/>
  <c r="P1054" i="26"/>
  <c r="P1055" i="26"/>
  <c r="P1056" i="26"/>
  <c r="P1057" i="26"/>
  <c r="P1058" i="26"/>
  <c r="P1059" i="26"/>
  <c r="P1060" i="26"/>
  <c r="P1061" i="26"/>
  <c r="P1062" i="26"/>
  <c r="P1063" i="26"/>
  <c r="P1064" i="26"/>
  <c r="P1065" i="26"/>
  <c r="P1066" i="26"/>
  <c r="P1067" i="26"/>
  <c r="P1068" i="26"/>
  <c r="P1069" i="26"/>
  <c r="P1070" i="26"/>
  <c r="P1071" i="26"/>
  <c r="P1072" i="26"/>
  <c r="P1073" i="26"/>
  <c r="P1074" i="26"/>
  <c r="P1075" i="26"/>
  <c r="P1076" i="26"/>
  <c r="P1077" i="26"/>
  <c r="P1078" i="26"/>
  <c r="P1079" i="26"/>
  <c r="P1080" i="26"/>
  <c r="P1081" i="26"/>
  <c r="P1082" i="26"/>
  <c r="P1083" i="26"/>
  <c r="P1084" i="26"/>
  <c r="P1085" i="26"/>
  <c r="P1086" i="26"/>
  <c r="P1087" i="26"/>
  <c r="P1088" i="26"/>
  <c r="P1089" i="26"/>
  <c r="P1090" i="26"/>
  <c r="Q11" i="26"/>
  <c r="V1140" i="26" a="1"/>
  <c r="V1140" i="26" s="1"/>
  <c r="O1441" i="26" l="1"/>
  <c r="O1439" i="26"/>
  <c r="O1437" i="26"/>
  <c r="O1435" i="26"/>
  <c r="O1433" i="26"/>
  <c r="O1431" i="26"/>
  <c r="O1429" i="26"/>
  <c r="O1427" i="26"/>
  <c r="O1425" i="26"/>
  <c r="O1423" i="26"/>
  <c r="O1421" i="26"/>
  <c r="O1419" i="26"/>
  <c r="O1417" i="26"/>
  <c r="O1415" i="26"/>
  <c r="O1413" i="26"/>
  <c r="O1411" i="26"/>
  <c r="O1409" i="26"/>
  <c r="O1407" i="26"/>
  <c r="O1405" i="26"/>
  <c r="O1403" i="26"/>
  <c r="O1401" i="26"/>
  <c r="O1399" i="26"/>
  <c r="O1397" i="26"/>
  <c r="O1395" i="26"/>
  <c r="O1393" i="26"/>
  <c r="O1391" i="26"/>
  <c r="O1389" i="26"/>
  <c r="O1387" i="26"/>
  <c r="O1385" i="26"/>
  <c r="O1383" i="26"/>
  <c r="O1381" i="26"/>
  <c r="O1379" i="26"/>
  <c r="O1377" i="26"/>
  <c r="O1375" i="26"/>
  <c r="O1373" i="26"/>
  <c r="O1371" i="26"/>
  <c r="O1369" i="26"/>
  <c r="O1367" i="26"/>
  <c r="O1365" i="26"/>
  <c r="O1363" i="26"/>
  <c r="O1361" i="26"/>
  <c r="O1359" i="26"/>
  <c r="O1357" i="26"/>
  <c r="O1355" i="26"/>
  <c r="O1353" i="26"/>
  <c r="O1351" i="26"/>
  <c r="O1349" i="26"/>
  <c r="O1347" i="26"/>
  <c r="O1345" i="26"/>
  <c r="O1343" i="26"/>
  <c r="O1341" i="26"/>
  <c r="O1339" i="26"/>
  <c r="O1337" i="26"/>
  <c r="O1335" i="26"/>
  <c r="O1333" i="26"/>
  <c r="O1331" i="26"/>
  <c r="O1329" i="26"/>
  <c r="O1327" i="26"/>
  <c r="O1325" i="26"/>
  <c r="O1323" i="26"/>
  <c r="O1321" i="26"/>
  <c r="O1319" i="26"/>
  <c r="O1317" i="26"/>
  <c r="O1315" i="26"/>
  <c r="O1313" i="26"/>
  <c r="O1311" i="26"/>
  <c r="O1309" i="26"/>
  <c r="O1307" i="26"/>
  <c r="O1305" i="26"/>
  <c r="O1303" i="26"/>
  <c r="O1301" i="26"/>
  <c r="O1299" i="26"/>
  <c r="O1297" i="26"/>
  <c r="O1295" i="26"/>
  <c r="O1293" i="26"/>
  <c r="O1291" i="26"/>
  <c r="O1289" i="26"/>
  <c r="O1287" i="26"/>
  <c r="O1285" i="26"/>
  <c r="O1283" i="26"/>
  <c r="O1281" i="26"/>
  <c r="O1279" i="26"/>
  <c r="O1277" i="26"/>
  <c r="O1275" i="26"/>
  <c r="O1273" i="26"/>
  <c r="O1271" i="26"/>
  <c r="O1269" i="26"/>
  <c r="O1267" i="26"/>
  <c r="O1265" i="26"/>
  <c r="O1263" i="26"/>
  <c r="O1261" i="26"/>
  <c r="O1259" i="26"/>
  <c r="O1257" i="26"/>
  <c r="O1255" i="26"/>
  <c r="O1253" i="26"/>
  <c r="O1251" i="26"/>
  <c r="O1249" i="26"/>
  <c r="O1247" i="26"/>
  <c r="O1245" i="26"/>
  <c r="O1243" i="26"/>
  <c r="O1241" i="26"/>
  <c r="O1239" i="26"/>
  <c r="O1237" i="26"/>
  <c r="O1235" i="26"/>
  <c r="O1233" i="26"/>
  <c r="O1231" i="26"/>
  <c r="O1229" i="26"/>
  <c r="O1227" i="26"/>
  <c r="O1225" i="26"/>
  <c r="O1223" i="26"/>
  <c r="O1221" i="26"/>
  <c r="O1219" i="26"/>
  <c r="O1217" i="26"/>
  <c r="O1215" i="26"/>
  <c r="O1213" i="26"/>
  <c r="O1211" i="26"/>
  <c r="O1209" i="26"/>
  <c r="O1207" i="26"/>
  <c r="O1205" i="26"/>
  <c r="O1203" i="26"/>
  <c r="O1201" i="26"/>
  <c r="O1199" i="26"/>
  <c r="O1197" i="26"/>
  <c r="O1195" i="26"/>
  <c r="O1193" i="26"/>
  <c r="O1191" i="26"/>
  <c r="O1189" i="26"/>
  <c r="O1187" i="26"/>
  <c r="O1185" i="26"/>
  <c r="O1183" i="26"/>
  <c r="O1181" i="26"/>
  <c r="O1179" i="26"/>
  <c r="O1177" i="26"/>
  <c r="O1175" i="26"/>
  <c r="O1173" i="26"/>
  <c r="O1171" i="26"/>
  <c r="O1169" i="26"/>
  <c r="O1167" i="26"/>
  <c r="O1165" i="26"/>
  <c r="O1163" i="26"/>
  <c r="O1161" i="26"/>
  <c r="O1159" i="26"/>
  <c r="O1157" i="26"/>
  <c r="O1155" i="26"/>
  <c r="O1153" i="26"/>
  <c r="O1151" i="26"/>
  <c r="O1149" i="26"/>
  <c r="O1147" i="26"/>
  <c r="O1145" i="26"/>
  <c r="O1143" i="26"/>
  <c r="O1141" i="26"/>
  <c r="O1139" i="26"/>
  <c r="O1137" i="26"/>
  <c r="O1135" i="26"/>
  <c r="O1133" i="26"/>
  <c r="O1131" i="26"/>
  <c r="O1129" i="26"/>
  <c r="O1127" i="26"/>
  <c r="O1125" i="26"/>
  <c r="O1123" i="26"/>
  <c r="O1121" i="26"/>
  <c r="O1119" i="26"/>
  <c r="O1117" i="26"/>
  <c r="O1115" i="26"/>
  <c r="O1113" i="26"/>
  <c r="O1111" i="26"/>
  <c r="O1109" i="26"/>
  <c r="O1107" i="26"/>
  <c r="O1105" i="26"/>
  <c r="O1103" i="26"/>
  <c r="O1101" i="26"/>
  <c r="O1099" i="26"/>
  <c r="O1097" i="26"/>
  <c r="O1095" i="26"/>
  <c r="O1093" i="26"/>
  <c r="O1091" i="26"/>
  <c r="O1090" i="26"/>
  <c r="O1089" i="26"/>
  <c r="O1088" i="26"/>
  <c r="O1087" i="26"/>
  <c r="O1086" i="26"/>
  <c r="O1085" i="26"/>
  <c r="O1084" i="26"/>
  <c r="O1083" i="26"/>
  <c r="O1082" i="26"/>
  <c r="O1081" i="26"/>
  <c r="O1080" i="26"/>
  <c r="O1079" i="26"/>
  <c r="O1078" i="26"/>
  <c r="O1077" i="26"/>
  <c r="O1076" i="26"/>
  <c r="O1075" i="26"/>
  <c r="O1074" i="26"/>
  <c r="O1073" i="26"/>
  <c r="O1072" i="26"/>
  <c r="O1071" i="26"/>
  <c r="O1070" i="26"/>
  <c r="O1069" i="26"/>
  <c r="O1068" i="26"/>
  <c r="O1067" i="26"/>
  <c r="O1066" i="26"/>
  <c r="O1065" i="26"/>
  <c r="O1064" i="26"/>
  <c r="O1063" i="26"/>
  <c r="O1062" i="26"/>
  <c r="O1061" i="26"/>
  <c r="O1060" i="26"/>
  <c r="O1059" i="26"/>
  <c r="O1058" i="26"/>
  <c r="O1057" i="26"/>
  <c r="O1056" i="26"/>
  <c r="O1055" i="26"/>
  <c r="O1054" i="26"/>
  <c r="O1053" i="26"/>
  <c r="O1052" i="26"/>
  <c r="O1051" i="26"/>
  <c r="O1050" i="26"/>
  <c r="O1049" i="26"/>
  <c r="O1048" i="26"/>
  <c r="O1047" i="26"/>
  <c r="O1046" i="26"/>
  <c r="O1045" i="26"/>
  <c r="O1044" i="26"/>
  <c r="O1043" i="26"/>
  <c r="O1042" i="26"/>
  <c r="O1041" i="26"/>
  <c r="O1040" i="26"/>
  <c r="O1039" i="26"/>
  <c r="O1038" i="26"/>
  <c r="O1037" i="26"/>
  <c r="O1036" i="26"/>
  <c r="O1035" i="26"/>
  <c r="O1034" i="26"/>
  <c r="O1033" i="26"/>
  <c r="O1032" i="26"/>
  <c r="O1031" i="26"/>
  <c r="O1030" i="26"/>
  <c r="O1029" i="26"/>
  <c r="O1028" i="26"/>
  <c r="O1027" i="26"/>
  <c r="O1026" i="26"/>
  <c r="O1025" i="26"/>
  <c r="O1024" i="26"/>
  <c r="O1023" i="26"/>
  <c r="O1022" i="26"/>
  <c r="O1021" i="26"/>
  <c r="O1020" i="26"/>
  <c r="O1019" i="26"/>
  <c r="O1018" i="26"/>
  <c r="O1017" i="26"/>
  <c r="O1016" i="26"/>
  <c r="O1015" i="26"/>
  <c r="O1014" i="26"/>
  <c r="O1013" i="26"/>
  <c r="O1012" i="26"/>
  <c r="O1011" i="26"/>
  <c r="O1010" i="26"/>
  <c r="O1009" i="26"/>
  <c r="O1008" i="26"/>
  <c r="O1007" i="26"/>
  <c r="O1006" i="26"/>
  <c r="O1005" i="26"/>
  <c r="O1004" i="26"/>
  <c r="O1003" i="26"/>
  <c r="O1002" i="26"/>
  <c r="O1001" i="26"/>
  <c r="O1000" i="26"/>
  <c r="O999" i="26"/>
  <c r="O998" i="26"/>
  <c r="O997" i="26"/>
  <c r="O996" i="26"/>
  <c r="O995" i="26"/>
  <c r="O994" i="26"/>
  <c r="O993" i="26"/>
  <c r="O992" i="26"/>
  <c r="O991" i="26"/>
  <c r="O990" i="26"/>
  <c r="O989" i="26"/>
  <c r="O988" i="26"/>
  <c r="O987" i="26"/>
  <c r="O986" i="26"/>
  <c r="O985" i="26"/>
  <c r="O984" i="26"/>
  <c r="O983" i="26"/>
  <c r="O982" i="26"/>
  <c r="O981" i="26"/>
  <c r="O980" i="26"/>
  <c r="O979" i="26"/>
  <c r="O978" i="26"/>
  <c r="O977" i="26"/>
  <c r="O976" i="26"/>
  <c r="O975" i="26"/>
  <c r="O974" i="26"/>
  <c r="O973" i="26"/>
  <c r="O972" i="26"/>
  <c r="O971" i="26"/>
  <c r="O970" i="26"/>
  <c r="O969" i="26"/>
  <c r="O968" i="26"/>
  <c r="O967" i="26"/>
  <c r="O966" i="26"/>
  <c r="O965" i="26"/>
  <c r="O964" i="26"/>
  <c r="O963" i="26"/>
  <c r="O962" i="26"/>
  <c r="O961" i="26"/>
  <c r="O960" i="26"/>
  <c r="O959" i="26"/>
  <c r="O958" i="26"/>
  <c r="O957" i="26"/>
  <c r="O956" i="26"/>
  <c r="O955" i="26"/>
  <c r="O954" i="26"/>
  <c r="O953" i="26"/>
  <c r="O952" i="26"/>
  <c r="O951" i="26"/>
  <c r="O950" i="26"/>
  <c r="O949" i="26"/>
  <c r="O948" i="26"/>
  <c r="O947" i="26"/>
  <c r="O946" i="26"/>
  <c r="O945" i="26"/>
  <c r="O944" i="26"/>
  <c r="O943" i="26"/>
  <c r="O942" i="26"/>
  <c r="O941" i="26"/>
  <c r="O940" i="26"/>
  <c r="O939" i="26"/>
  <c r="O938" i="26"/>
  <c r="O937" i="26"/>
  <c r="O936" i="26"/>
  <c r="O935" i="26"/>
  <c r="O934" i="26"/>
  <c r="O933" i="26"/>
  <c r="O932" i="26"/>
  <c r="O931" i="26"/>
  <c r="O930" i="26"/>
  <c r="O929" i="26"/>
  <c r="O928" i="26"/>
  <c r="O927" i="26"/>
  <c r="O926" i="26"/>
  <c r="O925" i="26"/>
  <c r="O924" i="26"/>
  <c r="O923" i="26"/>
  <c r="O922" i="26"/>
  <c r="O921" i="26"/>
  <c r="O920" i="26"/>
  <c r="O919" i="26"/>
  <c r="O918" i="26"/>
  <c r="O917" i="26"/>
  <c r="O916" i="26"/>
  <c r="O915" i="26"/>
  <c r="O914" i="26"/>
  <c r="O913" i="26"/>
  <c r="O912" i="26"/>
  <c r="O911" i="26"/>
  <c r="O910" i="26"/>
  <c r="O909" i="26"/>
  <c r="O908" i="26"/>
  <c r="O907" i="26"/>
  <c r="O906" i="26"/>
  <c r="O905" i="26"/>
  <c r="O904" i="26"/>
  <c r="O903" i="26"/>
  <c r="O902" i="26"/>
  <c r="O901" i="26"/>
  <c r="O900" i="26"/>
  <c r="O899" i="26"/>
  <c r="O898" i="26"/>
  <c r="O897" i="26"/>
  <c r="O896" i="26"/>
  <c r="O895" i="26"/>
  <c r="O894" i="26"/>
  <c r="O893" i="26"/>
  <c r="O892" i="26"/>
  <c r="O891" i="26"/>
  <c r="O890" i="26"/>
  <c r="O889" i="26"/>
  <c r="O888" i="26"/>
  <c r="O887" i="26"/>
  <c r="O886" i="26"/>
  <c r="O885" i="26"/>
  <c r="O884" i="26"/>
  <c r="O883" i="26"/>
  <c r="O882" i="26"/>
  <c r="O881" i="26"/>
  <c r="O880" i="26"/>
  <c r="O879" i="26"/>
  <c r="O878" i="26"/>
  <c r="O877" i="26"/>
  <c r="O876" i="26"/>
  <c r="O875" i="26"/>
  <c r="O874" i="26"/>
  <c r="O873" i="26"/>
  <c r="O872" i="26"/>
  <c r="O871" i="26"/>
  <c r="O870" i="26"/>
  <c r="O869" i="26"/>
  <c r="O868" i="26"/>
  <c r="O867" i="26"/>
  <c r="O866" i="26"/>
  <c r="O865" i="26"/>
  <c r="O864" i="26"/>
  <c r="O863" i="26"/>
  <c r="O862" i="26"/>
  <c r="O861" i="26"/>
  <c r="O860" i="26"/>
  <c r="O859" i="26"/>
  <c r="O858" i="26"/>
  <c r="O857" i="26"/>
  <c r="O856" i="26"/>
  <c r="O855" i="26"/>
  <c r="O854" i="26"/>
  <c r="O853" i="26"/>
  <c r="O852" i="26"/>
  <c r="O851" i="26"/>
  <c r="O850" i="26"/>
  <c r="O849" i="26"/>
  <c r="O848" i="26"/>
  <c r="O847" i="26"/>
  <c r="O846" i="26"/>
  <c r="O845" i="26"/>
  <c r="O844" i="26"/>
  <c r="O843" i="26"/>
  <c r="O842" i="26"/>
  <c r="O841" i="26"/>
  <c r="O840" i="26"/>
  <c r="O839" i="26"/>
  <c r="O838" i="26"/>
  <c r="O837" i="26"/>
  <c r="O836" i="26"/>
  <c r="O835" i="26"/>
  <c r="O834" i="26"/>
  <c r="O833" i="26"/>
  <c r="O832" i="26"/>
  <c r="O831" i="26"/>
  <c r="O830" i="26"/>
  <c r="O829" i="26"/>
  <c r="O828" i="26"/>
  <c r="O827" i="26"/>
  <c r="O826" i="26"/>
  <c r="O825" i="26"/>
  <c r="O824" i="26"/>
  <c r="O823" i="26"/>
  <c r="O822" i="26"/>
  <c r="O821" i="26"/>
  <c r="O820" i="26"/>
  <c r="O819" i="26"/>
  <c r="O818" i="26"/>
  <c r="O817" i="26"/>
  <c r="O816" i="26"/>
  <c r="O815" i="26"/>
  <c r="O814" i="26"/>
  <c r="O813" i="26"/>
  <c r="O812" i="26"/>
  <c r="O811" i="26"/>
  <c r="O810" i="26"/>
  <c r="O809" i="26"/>
  <c r="O808" i="26"/>
  <c r="O807" i="26"/>
  <c r="O806" i="26"/>
  <c r="O805" i="26"/>
  <c r="O804" i="26"/>
  <c r="O803" i="26"/>
  <c r="O802" i="26"/>
  <c r="O801" i="26"/>
  <c r="O800" i="26"/>
  <c r="O799" i="26"/>
  <c r="O798" i="26"/>
  <c r="O797" i="26"/>
  <c r="O796" i="26"/>
  <c r="O795" i="26"/>
  <c r="O794" i="26"/>
  <c r="O793" i="26"/>
  <c r="O792" i="26"/>
  <c r="O791" i="26"/>
  <c r="O790" i="26"/>
  <c r="O789" i="26"/>
  <c r="O788" i="26"/>
  <c r="O787" i="26"/>
  <c r="O786" i="26"/>
  <c r="O785" i="26"/>
  <c r="O784" i="26"/>
  <c r="O783" i="26"/>
  <c r="O782" i="26"/>
  <c r="O781" i="26"/>
  <c r="O780" i="26"/>
  <c r="O779" i="26"/>
  <c r="O778" i="26"/>
  <c r="O777" i="26"/>
  <c r="O776" i="26"/>
  <c r="O775" i="26"/>
  <c r="O774" i="26"/>
  <c r="O773" i="26"/>
  <c r="O772" i="26"/>
  <c r="O771" i="26"/>
  <c r="O770" i="26"/>
  <c r="O769" i="26"/>
  <c r="O768" i="26"/>
  <c r="O767" i="26"/>
  <c r="O766" i="26"/>
  <c r="O765" i="26"/>
  <c r="O764" i="26"/>
  <c r="O763" i="26"/>
  <c r="O762" i="26"/>
  <c r="O761" i="26"/>
  <c r="O760" i="26"/>
  <c r="O759" i="26"/>
  <c r="O758" i="26"/>
  <c r="O757" i="26"/>
  <c r="O756" i="26"/>
  <c r="O755" i="26"/>
  <c r="O754" i="26"/>
  <c r="O753" i="26"/>
  <c r="O752" i="26"/>
  <c r="O751" i="26"/>
  <c r="O750" i="26"/>
  <c r="O749" i="26"/>
  <c r="O748" i="26"/>
  <c r="O747" i="26"/>
  <c r="O746" i="26"/>
  <c r="O745" i="26"/>
  <c r="O744" i="26"/>
  <c r="O743" i="26"/>
  <c r="O742" i="26"/>
  <c r="O741" i="26"/>
  <c r="O740" i="26"/>
  <c r="O739" i="26"/>
  <c r="O738" i="26"/>
  <c r="O737" i="26"/>
  <c r="O736" i="26"/>
  <c r="O735" i="26"/>
  <c r="O734" i="26"/>
  <c r="O733" i="26"/>
  <c r="O732" i="26"/>
  <c r="O731" i="26"/>
  <c r="O730" i="26"/>
  <c r="O729" i="26"/>
  <c r="O728" i="26"/>
  <c r="O727" i="26"/>
  <c r="O726" i="26"/>
  <c r="O725" i="26"/>
  <c r="O724" i="26"/>
  <c r="O723" i="26"/>
  <c r="O722" i="26"/>
  <c r="O721" i="26"/>
  <c r="O720" i="26"/>
  <c r="O719" i="26"/>
  <c r="O718" i="26"/>
  <c r="O717" i="26"/>
  <c r="O716" i="26"/>
  <c r="O715" i="26"/>
  <c r="O714" i="26"/>
  <c r="O713" i="26"/>
  <c r="O712" i="26"/>
  <c r="O711" i="26"/>
  <c r="O710" i="26"/>
  <c r="O709" i="26"/>
  <c r="O708" i="26"/>
  <c r="O707" i="26"/>
  <c r="O706" i="26"/>
  <c r="O705" i="26"/>
  <c r="O704" i="26"/>
  <c r="O703" i="26"/>
  <c r="O702" i="26"/>
  <c r="O701" i="26"/>
  <c r="O700" i="26"/>
  <c r="O699" i="26"/>
  <c r="O698" i="26"/>
  <c r="O697" i="26"/>
  <c r="O696" i="26"/>
  <c r="O695" i="26"/>
  <c r="O694" i="26"/>
  <c r="O693" i="26"/>
  <c r="O692" i="26"/>
  <c r="O691" i="26"/>
  <c r="O690" i="26"/>
  <c r="O689" i="26"/>
  <c r="O688" i="26"/>
  <c r="O687" i="26"/>
  <c r="O686" i="26"/>
  <c r="O685" i="26"/>
  <c r="O684" i="26"/>
  <c r="O683" i="26"/>
  <c r="O682" i="26"/>
  <c r="O681" i="26"/>
  <c r="O680" i="26"/>
  <c r="O679" i="26"/>
  <c r="O678" i="26"/>
  <c r="O677" i="26"/>
  <c r="O676" i="26"/>
  <c r="O675" i="26"/>
  <c r="O674" i="26"/>
  <c r="O673" i="26"/>
  <c r="O672" i="26"/>
  <c r="O671" i="26"/>
  <c r="O670" i="26"/>
  <c r="O669" i="26"/>
  <c r="O668" i="26"/>
  <c r="O667" i="26"/>
  <c r="O666" i="26"/>
  <c r="O665" i="26"/>
  <c r="O664" i="26"/>
  <c r="O663" i="26"/>
  <c r="O662" i="26"/>
  <c r="O661" i="26"/>
  <c r="O660" i="26"/>
  <c r="O659" i="26"/>
  <c r="O658" i="26"/>
  <c r="O657" i="26"/>
  <c r="O656" i="26"/>
  <c r="O655" i="26"/>
  <c r="O654" i="26"/>
  <c r="O653" i="26"/>
  <c r="O652" i="26"/>
  <c r="O651" i="26"/>
  <c r="O650" i="26"/>
  <c r="O649" i="26"/>
  <c r="O648" i="26"/>
  <c r="O647" i="26"/>
  <c r="O646" i="26"/>
  <c r="O645" i="26"/>
  <c r="O644" i="26"/>
  <c r="O643" i="26"/>
  <c r="O642" i="26"/>
  <c r="O641" i="26"/>
  <c r="O640" i="26"/>
  <c r="O639" i="26"/>
  <c r="O638" i="26"/>
  <c r="O637" i="26"/>
  <c r="O636" i="26"/>
  <c r="O635" i="26"/>
  <c r="O634" i="26"/>
  <c r="O633" i="26"/>
  <c r="O632" i="26"/>
  <c r="O631" i="26"/>
  <c r="O630" i="26"/>
  <c r="O629" i="26"/>
  <c r="O628" i="26"/>
  <c r="O627" i="26"/>
  <c r="O626" i="26"/>
  <c r="O625" i="26"/>
  <c r="O624" i="26"/>
  <c r="O623" i="26"/>
  <c r="O622" i="26"/>
  <c r="O621" i="26"/>
  <c r="O620" i="26"/>
  <c r="O619" i="26"/>
  <c r="O618" i="26"/>
  <c r="O617" i="26"/>
  <c r="O616" i="26"/>
  <c r="O615" i="26"/>
  <c r="O614" i="26"/>
  <c r="O613" i="26"/>
  <c r="O612" i="26"/>
  <c r="O611" i="26"/>
  <c r="O610" i="26"/>
  <c r="O609" i="26"/>
  <c r="O608" i="26"/>
  <c r="O607" i="26"/>
  <c r="O606" i="26"/>
  <c r="O605" i="26"/>
  <c r="O604" i="26"/>
  <c r="O603" i="26"/>
  <c r="O602" i="26"/>
  <c r="O601" i="26"/>
  <c r="O600" i="26"/>
  <c r="O599" i="26"/>
  <c r="O598" i="26"/>
  <c r="O597" i="26"/>
  <c r="O596" i="26"/>
  <c r="O595" i="26"/>
  <c r="O594" i="26"/>
  <c r="O593" i="26"/>
  <c r="O592" i="26"/>
  <c r="O591" i="26"/>
  <c r="O590" i="26"/>
  <c r="O589" i="26"/>
  <c r="O588" i="26"/>
  <c r="O587" i="26"/>
  <c r="O586" i="26"/>
  <c r="O585" i="26"/>
  <c r="O584" i="26"/>
  <c r="O583" i="26"/>
  <c r="O582" i="26"/>
  <c r="O581" i="26"/>
  <c r="O580" i="26"/>
  <c r="O579" i="26"/>
  <c r="O578" i="26"/>
  <c r="O577" i="26"/>
  <c r="O576" i="26"/>
  <c r="O575" i="26"/>
  <c r="O574" i="26"/>
  <c r="O573" i="26"/>
  <c r="O572" i="26"/>
  <c r="O571" i="26"/>
  <c r="O570" i="26"/>
  <c r="O569" i="26"/>
  <c r="O568" i="26"/>
  <c r="O567" i="26"/>
  <c r="O566" i="26"/>
  <c r="O565" i="26"/>
  <c r="O564" i="26"/>
  <c r="O563" i="26"/>
  <c r="O562" i="26"/>
  <c r="O561" i="26"/>
  <c r="O560" i="26"/>
  <c r="O559" i="26"/>
  <c r="O558" i="26"/>
  <c r="O557" i="26"/>
  <c r="O556" i="26"/>
  <c r="O555" i="26"/>
  <c r="O554" i="26"/>
  <c r="O553" i="26"/>
  <c r="O552" i="26"/>
  <c r="O551" i="26"/>
  <c r="AF1094" i="26"/>
  <c r="V1094" i="26" a="1"/>
  <c r="V1094" i="26" s="1"/>
  <c r="B1094" i="26"/>
  <c r="Z1092" i="26"/>
  <c r="AB1092" i="26" s="1"/>
  <c r="R1092" i="26" s="1"/>
  <c r="B1092" i="26"/>
  <c r="V1092" i="26" a="1"/>
  <c r="V1092" i="26" s="1"/>
  <c r="AF1092" i="26"/>
  <c r="Y1092" i="26" l="1" a="1"/>
  <c r="Y1092" i="26" s="1"/>
  <c r="AC1092" i="26" a="1"/>
  <c r="AC1092" i="26" s="1"/>
  <c r="AA1092" i="26" a="1"/>
  <c r="AA1092" i="26" s="1"/>
  <c r="L1092" i="26"/>
  <c r="O1092" i="26"/>
  <c r="S1092" i="26"/>
  <c r="P1092" i="26"/>
  <c r="B1093" i="26"/>
  <c r="V1093" i="26" a="1"/>
  <c r="V1093" i="26" s="1"/>
  <c r="L1093" i="26"/>
  <c r="P1093" i="26"/>
  <c r="AB1093" i="26"/>
  <c r="R1093" i="26" s="1"/>
  <c r="S1093" i="26"/>
  <c r="AF1093" i="26"/>
  <c r="B1095" i="26"/>
  <c r="V1095" i="26" a="1"/>
  <c r="V1095" i="26" s="1"/>
  <c r="L1095" i="26"/>
  <c r="P1095" i="26"/>
  <c r="AF1095" i="26"/>
  <c r="B1096" i="26"/>
  <c r="V1096" i="26" a="1"/>
  <c r="V1096" i="26" s="1"/>
  <c r="AF1096" i="26"/>
  <c r="B1097" i="26"/>
  <c r="V1097" i="26" a="1"/>
  <c r="V1097" i="26" s="1"/>
  <c r="L1097" i="26"/>
  <c r="AF1097" i="26"/>
  <c r="B1098" i="26"/>
  <c r="V1098" i="26" a="1"/>
  <c r="V1098" i="26" s="1"/>
  <c r="AF1098" i="26"/>
  <c r="B1099" i="26"/>
  <c r="V1099" i="26" a="1"/>
  <c r="V1099" i="26" s="1"/>
  <c r="L1099" i="26"/>
  <c r="P1099" i="26"/>
  <c r="AF1099" i="26"/>
  <c r="B1100" i="26"/>
  <c r="V1100" i="26" a="1"/>
  <c r="V1100" i="26" s="1"/>
  <c r="AF1100" i="26"/>
  <c r="B1101" i="26"/>
  <c r="V1101" i="26" a="1"/>
  <c r="V1101" i="26" s="1"/>
  <c r="L1101" i="26"/>
  <c r="P1101" i="26"/>
  <c r="AF1101" i="26"/>
  <c r="B1102" i="26"/>
  <c r="V1102" i="26" a="1"/>
  <c r="V1102" i="26" s="1"/>
  <c r="AF1102" i="26"/>
  <c r="B1103" i="26"/>
  <c r="V1103" i="26" a="1"/>
  <c r="V1103" i="26" s="1"/>
  <c r="L1103" i="26"/>
  <c r="S1103" i="26"/>
  <c r="AF1103" i="26"/>
  <c r="B1104" i="26"/>
  <c r="V1104" i="26" a="1"/>
  <c r="V1104" i="26" s="1"/>
  <c r="AF1104" i="26"/>
  <c r="B1105" i="26"/>
  <c r="V1105" i="26" a="1"/>
  <c r="V1105" i="26" s="1"/>
  <c r="L1105" i="26"/>
  <c r="AF1105" i="26"/>
  <c r="B1106" i="26"/>
  <c r="V1106" i="26" a="1"/>
  <c r="V1106" i="26" s="1"/>
  <c r="AF1106" i="26"/>
  <c r="B1107" i="26"/>
  <c r="V1107" i="26" a="1"/>
  <c r="V1107" i="26" s="1"/>
  <c r="L1107" i="26"/>
  <c r="P1107" i="26"/>
  <c r="AF1107" i="26"/>
  <c r="B1108" i="26"/>
  <c r="V1108" i="26" a="1"/>
  <c r="V1108" i="26" s="1"/>
  <c r="AF1108" i="26"/>
  <c r="B1109" i="26"/>
  <c r="V1109" i="26" a="1"/>
  <c r="V1109" i="26" s="1"/>
  <c r="L1109" i="26"/>
  <c r="P1109" i="26"/>
  <c r="AB1109" i="26"/>
  <c r="R1109" i="26" s="1"/>
  <c r="S1109" i="26"/>
  <c r="AF1109" i="26"/>
  <c r="B1110" i="26"/>
  <c r="V1110" i="26" a="1"/>
  <c r="V1110" i="26" s="1"/>
  <c r="AF1110" i="26"/>
  <c r="B1111" i="26"/>
  <c r="V1111" i="26" a="1"/>
  <c r="V1111" i="26" s="1"/>
  <c r="L1111" i="26"/>
  <c r="AB1111" i="26"/>
  <c r="R1111" i="26" s="1"/>
  <c r="AF1111" i="26"/>
  <c r="B1112" i="26"/>
  <c r="V1112" i="26" a="1"/>
  <c r="V1112" i="26" s="1"/>
  <c r="AF1112" i="26"/>
  <c r="B1113" i="26"/>
  <c r="V1113" i="26" a="1"/>
  <c r="V1113" i="26" s="1"/>
  <c r="L1113" i="26"/>
  <c r="S1113" i="26"/>
  <c r="AF1113" i="26"/>
  <c r="B1114" i="26"/>
  <c r="V1114" i="26" a="1"/>
  <c r="V1114" i="26" s="1"/>
  <c r="AF1114" i="26"/>
  <c r="B1115" i="26"/>
  <c r="V1115" i="26" a="1"/>
  <c r="V1115" i="26" s="1"/>
  <c r="L1115" i="26"/>
  <c r="AF1115" i="26"/>
  <c r="B1116" i="26"/>
  <c r="V1116" i="26" a="1"/>
  <c r="V1116" i="26" s="1"/>
  <c r="AF1116" i="26"/>
  <c r="B1117" i="26"/>
  <c r="V1117" i="26" a="1"/>
  <c r="V1117" i="26" s="1"/>
  <c r="L1117" i="26"/>
  <c r="S1117" i="26"/>
  <c r="AF1117" i="26"/>
  <c r="B1118" i="26"/>
  <c r="V1118" i="26" a="1"/>
  <c r="V1118" i="26" s="1"/>
  <c r="AF1118" i="26"/>
  <c r="B1119" i="26"/>
  <c r="V1119" i="26" a="1"/>
  <c r="V1119" i="26" s="1"/>
  <c r="L1119" i="26"/>
  <c r="P1119" i="26"/>
  <c r="S1119" i="26"/>
  <c r="AF1119" i="26"/>
  <c r="B1120" i="26"/>
  <c r="V1120" i="26" a="1"/>
  <c r="V1120" i="26" s="1"/>
  <c r="AF1120" i="26"/>
  <c r="B1121" i="26"/>
  <c r="V1121" i="26" a="1"/>
  <c r="V1121" i="26" s="1"/>
  <c r="L1121" i="26"/>
  <c r="AF1121" i="26"/>
  <c r="B1122" i="26"/>
  <c r="V1122" i="26" a="1"/>
  <c r="V1122" i="26" s="1"/>
  <c r="AF1122" i="26"/>
  <c r="B1123" i="26"/>
  <c r="V1123" i="26" a="1"/>
  <c r="V1123" i="26" s="1"/>
  <c r="AB1123" i="26"/>
  <c r="R1123" i="26" s="1"/>
  <c r="AF1123" i="26"/>
  <c r="B1124" i="26"/>
  <c r="V1124" i="26" a="1"/>
  <c r="V1124" i="26" s="1"/>
  <c r="AF1124" i="26"/>
  <c r="B1125" i="26"/>
  <c r="V1125" i="26" a="1"/>
  <c r="V1125" i="26" s="1"/>
  <c r="AB1125" i="26"/>
  <c r="R1125" i="26" s="1"/>
  <c r="P1125" i="26"/>
  <c r="AF1125" i="26"/>
  <c r="B1126" i="26"/>
  <c r="V1126" i="26" a="1"/>
  <c r="V1126" i="26" s="1"/>
  <c r="AF1126" i="26"/>
  <c r="B1127" i="26"/>
  <c r="V1127" i="26" a="1"/>
  <c r="V1127" i="26" s="1"/>
  <c r="AB1127" i="26"/>
  <c r="R1127" i="26" s="1"/>
  <c r="AF1127" i="26"/>
  <c r="B1128" i="26"/>
  <c r="V1128" i="26" a="1"/>
  <c r="V1128" i="26" s="1"/>
  <c r="AF1128" i="26"/>
  <c r="B1129" i="26"/>
  <c r="V1129" i="26" a="1"/>
  <c r="V1129" i="26" s="1"/>
  <c r="AB1129" i="26"/>
  <c r="R1129" i="26" s="1"/>
  <c r="AF1129" i="26"/>
  <c r="B1130" i="26"/>
  <c r="V1130" i="26" a="1"/>
  <c r="V1130" i="26" s="1"/>
  <c r="AF1130" i="26"/>
  <c r="B1131" i="26"/>
  <c r="V1131" i="26" a="1"/>
  <c r="V1131" i="26" s="1"/>
  <c r="AB1131" i="26"/>
  <c r="R1131" i="26" s="1"/>
  <c r="AF1131" i="26"/>
  <c r="B1132" i="26"/>
  <c r="V1132" i="26" a="1"/>
  <c r="V1132" i="26" s="1"/>
  <c r="AF1132" i="26"/>
  <c r="B1133" i="26"/>
  <c r="V1133" i="26" a="1"/>
  <c r="V1133" i="26" s="1"/>
  <c r="AB1133" i="26"/>
  <c r="R1133" i="26" s="1"/>
  <c r="AF1133" i="26"/>
  <c r="B1134" i="26"/>
  <c r="V1134" i="26" a="1"/>
  <c r="V1134" i="26" s="1"/>
  <c r="AF1134" i="26"/>
  <c r="B1135" i="26"/>
  <c r="V1135" i="26" a="1"/>
  <c r="V1135" i="26" s="1"/>
  <c r="L1135" i="26"/>
  <c r="AF1135" i="26"/>
  <c r="B1136" i="26"/>
  <c r="V1136" i="26" a="1"/>
  <c r="V1136" i="26" s="1"/>
  <c r="AF1136" i="26"/>
  <c r="B1137" i="26"/>
  <c r="V1137" i="26" a="1"/>
  <c r="V1137" i="26" s="1"/>
  <c r="L1137" i="26"/>
  <c r="AF1137" i="26"/>
  <c r="B1138" i="26"/>
  <c r="V1138" i="26" a="1"/>
  <c r="V1138" i="26" s="1"/>
  <c r="AF1138" i="26"/>
  <c r="B1139" i="26"/>
  <c r="V1139" i="26" a="1"/>
  <c r="V1139" i="26" s="1"/>
  <c r="L1139" i="26"/>
  <c r="AF1139" i="26"/>
  <c r="B1140" i="26"/>
  <c r="AF1140" i="26"/>
  <c r="B1141" i="26"/>
  <c r="V1141" i="26" a="1"/>
  <c r="V1141" i="26" s="1"/>
  <c r="L1141" i="26"/>
  <c r="AF1141" i="26"/>
  <c r="B1142" i="26"/>
  <c r="V1142" i="26" a="1"/>
  <c r="V1142" i="26" s="1"/>
  <c r="AF1142" i="26"/>
  <c r="B1143" i="26"/>
  <c r="V1143" i="26" a="1"/>
  <c r="V1143" i="26" s="1"/>
  <c r="L1143" i="26"/>
  <c r="AF1143" i="26"/>
  <c r="B1144" i="26"/>
  <c r="V1144" i="26" a="1"/>
  <c r="V1144" i="26" s="1"/>
  <c r="AF1144" i="26"/>
  <c r="B1145" i="26"/>
  <c r="V1145" i="26" a="1"/>
  <c r="V1145" i="26" s="1"/>
  <c r="S1145" i="26"/>
  <c r="AF1145" i="26"/>
  <c r="B1146" i="26"/>
  <c r="V1146" i="26" a="1"/>
  <c r="V1146" i="26" s="1"/>
  <c r="AF1146" i="26"/>
  <c r="B1147" i="26"/>
  <c r="V1147" i="26" a="1"/>
  <c r="V1147" i="26" s="1"/>
  <c r="S1147" i="26"/>
  <c r="AF1147" i="26"/>
  <c r="B1148" i="26"/>
  <c r="V1148" i="26" a="1"/>
  <c r="V1148" i="26" s="1"/>
  <c r="AF1148" i="26"/>
  <c r="B1149" i="26"/>
  <c r="V1149" i="26" a="1"/>
  <c r="V1149" i="26" s="1"/>
  <c r="S1149" i="26"/>
  <c r="AF1149" i="26"/>
  <c r="B1150" i="26"/>
  <c r="V1150" i="26" a="1"/>
  <c r="V1150" i="26" s="1"/>
  <c r="AF1150" i="26"/>
  <c r="B1151" i="26"/>
  <c r="V1151" i="26" a="1"/>
  <c r="V1151" i="26" s="1"/>
  <c r="AB1151" i="26"/>
  <c r="R1151" i="26" s="1"/>
  <c r="AF1151" i="26"/>
  <c r="B1152" i="26"/>
  <c r="V1152" i="26" a="1"/>
  <c r="V1152" i="26" s="1"/>
  <c r="AF1152" i="26"/>
  <c r="B1153" i="26"/>
  <c r="V1153" i="26" a="1"/>
  <c r="V1153" i="26" s="1"/>
  <c r="L1153" i="26"/>
  <c r="AF1153" i="26"/>
  <c r="B1154" i="26"/>
  <c r="V1154" i="26" a="1"/>
  <c r="V1154" i="26" s="1"/>
  <c r="AF1154" i="26"/>
  <c r="B1155" i="26"/>
  <c r="V1155" i="26" a="1"/>
  <c r="V1155" i="26" s="1"/>
  <c r="L1155" i="26"/>
  <c r="S1155" i="26"/>
  <c r="AF1155" i="26"/>
  <c r="B1156" i="26"/>
  <c r="V1156" i="26" a="1"/>
  <c r="V1156" i="26" s="1"/>
  <c r="AF1156" i="26"/>
  <c r="B1157" i="26"/>
  <c r="V1157" i="26" a="1"/>
  <c r="V1157" i="26" s="1"/>
  <c r="L1157" i="26"/>
  <c r="AF1157" i="26"/>
  <c r="B1158" i="26"/>
  <c r="V1158" i="26" a="1"/>
  <c r="V1158" i="26" s="1"/>
  <c r="AF1158" i="26"/>
  <c r="B1159" i="26"/>
  <c r="V1159" i="26" a="1"/>
  <c r="V1159" i="26" s="1"/>
  <c r="L1159" i="26"/>
  <c r="S1159" i="26"/>
  <c r="AF1159" i="26"/>
  <c r="B1160" i="26"/>
  <c r="V1160" i="26" a="1"/>
  <c r="V1160" i="26" s="1"/>
  <c r="AF1160" i="26"/>
  <c r="B1161" i="26"/>
  <c r="V1161" i="26" a="1"/>
  <c r="V1161" i="26" s="1"/>
  <c r="L1161" i="26"/>
  <c r="P1161" i="26"/>
  <c r="AF1161" i="26"/>
  <c r="B1162" i="26"/>
  <c r="V1162" i="26" a="1"/>
  <c r="V1162" i="26" s="1"/>
  <c r="AF1162" i="26"/>
  <c r="B1163" i="26"/>
  <c r="V1163" i="26" a="1"/>
  <c r="V1163" i="26" s="1"/>
  <c r="L1163" i="26"/>
  <c r="S1163" i="26"/>
  <c r="AF1163" i="26"/>
  <c r="B1164" i="26"/>
  <c r="V1164" i="26" a="1"/>
  <c r="V1164" i="26" s="1"/>
  <c r="AF1164" i="26"/>
  <c r="B1165" i="26"/>
  <c r="V1165" i="26" a="1"/>
  <c r="V1165" i="26" s="1"/>
  <c r="L1165" i="26"/>
  <c r="P1165" i="26"/>
  <c r="AF1165" i="26"/>
  <c r="B1166" i="26"/>
  <c r="V1166" i="26" a="1"/>
  <c r="V1166" i="26" s="1"/>
  <c r="AF1166" i="26"/>
  <c r="B1167" i="26"/>
  <c r="V1167" i="26" a="1"/>
  <c r="V1167" i="26" s="1"/>
  <c r="L1167" i="26"/>
  <c r="S1167" i="26"/>
  <c r="AF1167" i="26"/>
  <c r="B1168" i="26"/>
  <c r="V1168" i="26" a="1"/>
  <c r="V1168" i="26" s="1"/>
  <c r="AF1168" i="26"/>
  <c r="B1169" i="26"/>
  <c r="V1169" i="26" a="1"/>
  <c r="V1169" i="26" s="1"/>
  <c r="L1169" i="26"/>
  <c r="AF1169" i="26"/>
  <c r="B1170" i="26"/>
  <c r="V1170" i="26" a="1"/>
  <c r="V1170" i="26" s="1"/>
  <c r="AF1170" i="26"/>
  <c r="B1171" i="26"/>
  <c r="V1171" i="26" a="1"/>
  <c r="V1171" i="26" s="1"/>
  <c r="L1171" i="26"/>
  <c r="P1171" i="26"/>
  <c r="S1171" i="26"/>
  <c r="AF1171" i="26"/>
  <c r="B1172" i="26"/>
  <c r="V1172" i="26" a="1"/>
  <c r="V1172" i="26" s="1"/>
  <c r="AF1172" i="26"/>
  <c r="B1173" i="26"/>
  <c r="V1173" i="26" a="1"/>
  <c r="V1173" i="26" s="1"/>
  <c r="L1173" i="26"/>
  <c r="P1173" i="26"/>
  <c r="S1173" i="26"/>
  <c r="AF1173" i="26"/>
  <c r="B1174" i="26"/>
  <c r="V1174" i="26" a="1"/>
  <c r="V1174" i="26" s="1"/>
  <c r="AF1174" i="26"/>
  <c r="B1175" i="26"/>
  <c r="V1175" i="26" a="1"/>
  <c r="V1175" i="26" s="1"/>
  <c r="L1175" i="26"/>
  <c r="AF1175" i="26"/>
  <c r="B1176" i="26"/>
  <c r="V1176" i="26" a="1"/>
  <c r="V1176" i="26" s="1"/>
  <c r="AF1176" i="26"/>
  <c r="B1177" i="26"/>
  <c r="V1177" i="26" a="1"/>
  <c r="V1177" i="26" s="1"/>
  <c r="AB1177" i="26"/>
  <c r="R1177" i="26" s="1"/>
  <c r="S1177" i="26"/>
  <c r="AF1177" i="26"/>
  <c r="B1178" i="26"/>
  <c r="V1178" i="26" a="1"/>
  <c r="V1178" i="26" s="1"/>
  <c r="AF1178" i="26"/>
  <c r="B1179" i="26"/>
  <c r="V1179" i="26" a="1"/>
  <c r="V1179" i="26" s="1"/>
  <c r="AB1179" i="26"/>
  <c r="R1179" i="26" s="1"/>
  <c r="AF1179" i="26"/>
  <c r="B1180" i="26"/>
  <c r="V1180" i="26" a="1"/>
  <c r="V1180" i="26" s="1"/>
  <c r="AF1180" i="26"/>
  <c r="B1181" i="26"/>
  <c r="V1181" i="26" a="1"/>
  <c r="V1181" i="26" s="1"/>
  <c r="AB1181" i="26"/>
  <c r="R1181" i="26" s="1"/>
  <c r="S1181" i="26"/>
  <c r="AF1181" i="26"/>
  <c r="B1182" i="26"/>
  <c r="V1182" i="26" a="1"/>
  <c r="V1182" i="26" s="1"/>
  <c r="AF1182" i="26"/>
  <c r="B1183" i="26"/>
  <c r="V1183" i="26" a="1"/>
  <c r="V1183" i="26" s="1"/>
  <c r="AF1183" i="26"/>
  <c r="B1184" i="26"/>
  <c r="V1184" i="26" a="1"/>
  <c r="V1184" i="26" s="1"/>
  <c r="AF1184" i="26"/>
  <c r="B1185" i="26"/>
  <c r="V1185" i="26" a="1"/>
  <c r="V1185" i="26" s="1"/>
  <c r="AF1185" i="26"/>
  <c r="B1186" i="26"/>
  <c r="V1186" i="26" a="1"/>
  <c r="V1186" i="26" s="1"/>
  <c r="AF1186" i="26"/>
  <c r="B1187" i="26"/>
  <c r="V1187" i="26" a="1"/>
  <c r="V1187" i="26" s="1"/>
  <c r="AF1187" i="26"/>
  <c r="B1188" i="26"/>
  <c r="V1188" i="26" a="1"/>
  <c r="V1188" i="26" s="1"/>
  <c r="AF1188" i="26"/>
  <c r="B1189" i="26"/>
  <c r="L1189" i="26"/>
  <c r="V1189" i="26" a="1"/>
  <c r="V1189" i="26" s="1"/>
  <c r="AF1189" i="26"/>
  <c r="B1190" i="26"/>
  <c r="V1190" i="26" a="1"/>
  <c r="V1190" i="26" s="1"/>
  <c r="AF1190" i="26"/>
  <c r="B1191" i="26"/>
  <c r="V1191" i="26" a="1"/>
  <c r="V1191" i="26" s="1"/>
  <c r="L1191" i="26"/>
  <c r="AF1191" i="26"/>
  <c r="B1192" i="26"/>
  <c r="V1192" i="26" a="1"/>
  <c r="V1192" i="26" s="1"/>
  <c r="AF1192" i="26"/>
  <c r="B1193" i="26"/>
  <c r="V1193" i="26" a="1"/>
  <c r="V1193" i="26" s="1"/>
  <c r="L1193" i="26"/>
  <c r="AF1193" i="26"/>
  <c r="B1194" i="26"/>
  <c r="V1194" i="26" a="1"/>
  <c r="V1194" i="26" s="1"/>
  <c r="AF1194" i="26"/>
  <c r="B1195" i="26"/>
  <c r="V1195" i="26" a="1"/>
  <c r="V1195" i="26" s="1"/>
  <c r="L1195" i="26"/>
  <c r="AF1195" i="26"/>
  <c r="B1196" i="26"/>
  <c r="V1196" i="26" a="1"/>
  <c r="V1196" i="26" s="1"/>
  <c r="AF1196" i="26"/>
  <c r="B1197" i="26"/>
  <c r="V1197" i="26" a="1"/>
  <c r="V1197" i="26" s="1"/>
  <c r="L1197" i="26"/>
  <c r="AF1197" i="26"/>
  <c r="B1198" i="26"/>
  <c r="V1198" i="26" a="1"/>
  <c r="V1198" i="26" s="1"/>
  <c r="AF1198" i="26"/>
  <c r="B1199" i="26"/>
  <c r="V1199" i="26" a="1"/>
  <c r="V1199" i="26" s="1"/>
  <c r="L1199" i="26"/>
  <c r="AF1199" i="26"/>
  <c r="B1200" i="26"/>
  <c r="V1200" i="26" a="1"/>
  <c r="V1200" i="26" s="1"/>
  <c r="AF1200" i="26"/>
  <c r="B1201" i="26"/>
  <c r="V1201" i="26" a="1"/>
  <c r="V1201" i="26" s="1"/>
  <c r="L1201" i="26"/>
  <c r="AF1201" i="26"/>
  <c r="B1202" i="26"/>
  <c r="V1202" i="26" a="1"/>
  <c r="V1202" i="26" s="1"/>
  <c r="AF1202" i="26"/>
  <c r="B1203" i="26"/>
  <c r="V1203" i="26" a="1"/>
  <c r="V1203" i="26" s="1"/>
  <c r="L1203" i="26"/>
  <c r="AF1203" i="26"/>
  <c r="B1204" i="26"/>
  <c r="V1204" i="26" a="1"/>
  <c r="V1204" i="26" s="1"/>
  <c r="AF1204" i="26"/>
  <c r="B1205" i="26"/>
  <c r="V1205" i="26" a="1"/>
  <c r="V1205" i="26" s="1"/>
  <c r="AB1205" i="26"/>
  <c r="R1205" i="26" s="1"/>
  <c r="AF1205" i="26"/>
  <c r="B1206" i="26"/>
  <c r="V1206" i="26" a="1"/>
  <c r="V1206" i="26" s="1"/>
  <c r="AF1206" i="26"/>
  <c r="B1207" i="26"/>
  <c r="V1207" i="26" a="1"/>
  <c r="V1207" i="26" s="1"/>
  <c r="AB1207" i="26"/>
  <c r="R1207" i="26" s="1"/>
  <c r="P1207" i="26"/>
  <c r="AF1207" i="26"/>
  <c r="B1208" i="26"/>
  <c r="V1208" i="26" a="1"/>
  <c r="V1208" i="26" s="1"/>
  <c r="AF1208" i="26"/>
  <c r="B1209" i="26"/>
  <c r="V1209" i="26" a="1"/>
  <c r="V1209" i="26" s="1"/>
  <c r="AB1209" i="26"/>
  <c r="R1209" i="26" s="1"/>
  <c r="P1209" i="26"/>
  <c r="AF1209" i="26"/>
  <c r="B1210" i="26"/>
  <c r="V1210" i="26" a="1"/>
  <c r="V1210" i="26" s="1"/>
  <c r="AF1210" i="26"/>
  <c r="B1211" i="26"/>
  <c r="V1211" i="26" a="1"/>
  <c r="V1211" i="26" s="1"/>
  <c r="P1211" i="26"/>
  <c r="AF1211" i="26"/>
  <c r="B1212" i="26"/>
  <c r="V1212" i="26" a="1"/>
  <c r="V1212" i="26" s="1"/>
  <c r="AF1212" i="26"/>
  <c r="B1213" i="26"/>
  <c r="V1213" i="26" a="1"/>
  <c r="V1213" i="26" s="1"/>
  <c r="AB1213" i="26"/>
  <c r="R1213" i="26" s="1"/>
  <c r="AF1213" i="26"/>
  <c r="B1214" i="26"/>
  <c r="V1214" i="26" a="1"/>
  <c r="V1214" i="26" s="1"/>
  <c r="AF1214" i="26"/>
  <c r="B1215" i="26"/>
  <c r="V1215" i="26" a="1"/>
  <c r="V1215" i="26" s="1"/>
  <c r="AB1215" i="26"/>
  <c r="R1215" i="26" s="1"/>
  <c r="AF1215" i="26"/>
  <c r="B1216" i="26"/>
  <c r="V1216" i="26" a="1"/>
  <c r="V1216" i="26" s="1"/>
  <c r="AF1216" i="26"/>
  <c r="B1217" i="26"/>
  <c r="V1217" i="26" a="1"/>
  <c r="V1217" i="26" s="1"/>
  <c r="AB1217" i="26"/>
  <c r="R1217" i="26" s="1"/>
  <c r="P1217" i="26"/>
  <c r="S1217" i="26"/>
  <c r="AF1217" i="26"/>
  <c r="B1218" i="26"/>
  <c r="V1218" i="26" a="1"/>
  <c r="V1218" i="26" s="1"/>
  <c r="AF1218" i="26"/>
  <c r="B1219" i="26"/>
  <c r="V1219" i="26" a="1"/>
  <c r="V1219" i="26" s="1"/>
  <c r="S1219" i="26"/>
  <c r="AF1219" i="26"/>
  <c r="B1220" i="26"/>
  <c r="V1220" i="26" a="1"/>
  <c r="V1220" i="26" s="1"/>
  <c r="AF1220" i="26"/>
  <c r="B1221" i="26"/>
  <c r="V1221" i="26" a="1"/>
  <c r="V1221" i="26" s="1"/>
  <c r="L1221" i="26"/>
  <c r="AF1221" i="26"/>
  <c r="B1222" i="26"/>
  <c r="V1222" i="26" a="1"/>
  <c r="V1222" i="26" s="1"/>
  <c r="AF1222" i="26"/>
  <c r="B1223" i="26"/>
  <c r="V1223" i="26" a="1"/>
  <c r="V1223" i="26" s="1"/>
  <c r="S1223" i="26"/>
  <c r="AF1223" i="26"/>
  <c r="B1224" i="26"/>
  <c r="V1224" i="26" a="1"/>
  <c r="V1224" i="26" s="1"/>
  <c r="AF1224" i="26"/>
  <c r="B1225" i="26"/>
  <c r="V1225" i="26" a="1"/>
  <c r="V1225" i="26" s="1"/>
  <c r="S1225" i="26"/>
  <c r="AF1225" i="26"/>
  <c r="B1226" i="26"/>
  <c r="V1226" i="26" a="1"/>
  <c r="V1226" i="26" s="1"/>
  <c r="AF1226" i="26"/>
  <c r="B1227" i="26"/>
  <c r="V1227" i="26" a="1"/>
  <c r="V1227" i="26" s="1"/>
  <c r="S1227" i="26"/>
  <c r="AF1227" i="26"/>
  <c r="B1228" i="26"/>
  <c r="V1228" i="26" a="1"/>
  <c r="V1228" i="26" s="1"/>
  <c r="AF1228" i="26"/>
  <c r="B1229" i="26"/>
  <c r="V1229" i="26" a="1"/>
  <c r="V1229" i="26" s="1"/>
  <c r="S1229" i="26"/>
  <c r="AF1229" i="26"/>
  <c r="B1230" i="26"/>
  <c r="V1230" i="26" a="1"/>
  <c r="V1230" i="26" s="1"/>
  <c r="AF1230" i="26"/>
  <c r="B1231" i="26"/>
  <c r="V1231" i="26" a="1"/>
  <c r="V1231" i="26" s="1"/>
  <c r="S1231" i="26"/>
  <c r="AF1231" i="26"/>
  <c r="B1232" i="26"/>
  <c r="AF1232" i="26"/>
  <c r="B1233" i="26"/>
  <c r="V1233" i="26" a="1"/>
  <c r="V1233" i="26" s="1"/>
  <c r="S1233" i="26"/>
  <c r="AF1233" i="26"/>
  <c r="B1234" i="26"/>
  <c r="V1234" i="26" a="1"/>
  <c r="V1234" i="26" s="1"/>
  <c r="AF1234" i="26"/>
  <c r="B1235" i="26"/>
  <c r="V1235" i="26" a="1"/>
  <c r="V1235" i="26" s="1"/>
  <c r="S1235" i="26"/>
  <c r="AF1235" i="26"/>
  <c r="B1236" i="26"/>
  <c r="V1236" i="26" a="1"/>
  <c r="V1236" i="26" s="1"/>
  <c r="AF1236" i="26"/>
  <c r="B1237" i="26"/>
  <c r="V1237" i="26" a="1"/>
  <c r="V1237" i="26" s="1"/>
  <c r="S1237" i="26"/>
  <c r="AF1237" i="26"/>
  <c r="B1238" i="26"/>
  <c r="V1238" i="26" a="1"/>
  <c r="V1238" i="26" s="1"/>
  <c r="AF1238" i="26"/>
  <c r="B1239" i="26"/>
  <c r="V1239" i="26" a="1"/>
  <c r="V1239" i="26" s="1"/>
  <c r="S1239" i="26"/>
  <c r="AF1239" i="26"/>
  <c r="B1240" i="26"/>
  <c r="V1240" i="26" a="1"/>
  <c r="V1240" i="26" s="1"/>
  <c r="AF1240" i="26"/>
  <c r="B1241" i="26"/>
  <c r="V1241" i="26" a="1"/>
  <c r="V1241" i="26" s="1"/>
  <c r="S1241" i="26"/>
  <c r="AF1241" i="26"/>
  <c r="B1242" i="26"/>
  <c r="V1242" i="26" a="1"/>
  <c r="V1242" i="26" s="1"/>
  <c r="AF1242" i="26"/>
  <c r="B1243" i="26"/>
  <c r="V1243" i="26" a="1"/>
  <c r="V1243" i="26" s="1"/>
  <c r="S1243" i="26"/>
  <c r="AF1243" i="26"/>
  <c r="B1244" i="26"/>
  <c r="V1244" i="26" a="1"/>
  <c r="V1244" i="26" s="1"/>
  <c r="AF1244" i="26"/>
  <c r="B1245" i="26"/>
  <c r="V1245" i="26" a="1"/>
  <c r="V1245" i="26" s="1"/>
  <c r="S1245" i="26"/>
  <c r="AF1245" i="26"/>
  <c r="B1246" i="26"/>
  <c r="AF1246" i="26"/>
  <c r="B1247" i="26"/>
  <c r="V1247" i="26" a="1"/>
  <c r="V1247" i="26" s="1"/>
  <c r="AB1247" i="26"/>
  <c r="R1247" i="26" s="1"/>
  <c r="AF1247" i="26"/>
  <c r="B1248" i="26"/>
  <c r="V1248" i="26" a="1"/>
  <c r="V1248" i="26" s="1"/>
  <c r="AF1248" i="26"/>
  <c r="B1249" i="26"/>
  <c r="V1249" i="26" a="1"/>
  <c r="V1249" i="26" s="1"/>
  <c r="AB1249" i="26"/>
  <c r="R1249" i="26" s="1"/>
  <c r="P1249" i="26"/>
  <c r="AF1249" i="26"/>
  <c r="B1250" i="26"/>
  <c r="V1250" i="26" a="1"/>
  <c r="V1250" i="26" s="1"/>
  <c r="AF1250" i="26"/>
  <c r="B1251" i="26"/>
  <c r="V1251" i="26" a="1"/>
  <c r="V1251" i="26" s="1"/>
  <c r="AF1251" i="26"/>
  <c r="B1252" i="26"/>
  <c r="V1252" i="26" a="1"/>
  <c r="V1252" i="26" s="1"/>
  <c r="AF1252" i="26"/>
  <c r="B1253" i="26"/>
  <c r="V1253" i="26" a="1"/>
  <c r="V1253" i="26" s="1"/>
  <c r="P1253" i="26"/>
  <c r="S1253" i="26"/>
  <c r="AF1253" i="26"/>
  <c r="B1254" i="26"/>
  <c r="V1254" i="26" a="1"/>
  <c r="V1254" i="26" s="1"/>
  <c r="AF1254" i="26"/>
  <c r="B1255" i="26"/>
  <c r="V1255" i="26" a="1"/>
  <c r="V1255" i="26" s="1"/>
  <c r="AF1255" i="26"/>
  <c r="B1256" i="26"/>
  <c r="V1256" i="26" a="1"/>
  <c r="V1256" i="26" s="1"/>
  <c r="AF1256" i="26"/>
  <c r="B1257" i="26"/>
  <c r="V1257" i="26" a="1"/>
  <c r="V1257" i="26" s="1"/>
  <c r="AF1257" i="26"/>
  <c r="B1258" i="26"/>
  <c r="V1258" i="26" a="1"/>
  <c r="V1258" i="26" s="1"/>
  <c r="AF1258" i="26"/>
  <c r="B1259" i="26"/>
  <c r="V1259" i="26" a="1"/>
  <c r="V1259" i="26" s="1"/>
  <c r="P1259" i="26"/>
  <c r="S1259" i="26"/>
  <c r="AF1259" i="26"/>
  <c r="B1260" i="26"/>
  <c r="V1260" i="26" a="1"/>
  <c r="V1260" i="26" s="1"/>
  <c r="AF1260" i="26"/>
  <c r="B1261" i="26"/>
  <c r="V1261" i="26" a="1"/>
  <c r="V1261" i="26" s="1"/>
  <c r="AF1261" i="26"/>
  <c r="B1262" i="26"/>
  <c r="V1262" i="26" a="1"/>
  <c r="V1262" i="26" s="1"/>
  <c r="AF1262" i="26"/>
  <c r="B1263" i="26"/>
  <c r="V1263" i="26" a="1"/>
  <c r="V1263" i="26" s="1"/>
  <c r="P1263" i="26"/>
  <c r="AF1263" i="26"/>
  <c r="B1264" i="26"/>
  <c r="V1264" i="26" a="1"/>
  <c r="V1264" i="26" s="1"/>
  <c r="AF1264" i="26"/>
  <c r="B1265" i="26"/>
  <c r="V1265" i="26" a="1"/>
  <c r="V1265" i="26" s="1"/>
  <c r="P1265" i="26"/>
  <c r="AF1265" i="26"/>
  <c r="B1266" i="26"/>
  <c r="V1266" i="26" a="1"/>
  <c r="V1266" i="26" s="1"/>
  <c r="AF1266" i="26"/>
  <c r="B1267" i="26"/>
  <c r="V1267" i="26" a="1"/>
  <c r="V1267" i="26" s="1"/>
  <c r="P1267" i="26"/>
  <c r="AF1267" i="26"/>
  <c r="B1268" i="26"/>
  <c r="V1268" i="26" a="1"/>
  <c r="V1268" i="26" s="1"/>
  <c r="AF1268" i="26"/>
  <c r="B1269" i="26"/>
  <c r="V1269" i="26" a="1"/>
  <c r="V1269" i="26" s="1"/>
  <c r="P1269" i="26"/>
  <c r="AF1269" i="26"/>
  <c r="B1270" i="26"/>
  <c r="V1270" i="26" a="1"/>
  <c r="V1270" i="26" s="1"/>
  <c r="AF1270" i="26"/>
  <c r="B1271" i="26"/>
  <c r="V1271" i="26" a="1"/>
  <c r="V1271" i="26" s="1"/>
  <c r="P1271" i="26"/>
  <c r="AF1271" i="26"/>
  <c r="B1272" i="26"/>
  <c r="V1272" i="26" a="1"/>
  <c r="V1272" i="26" s="1"/>
  <c r="AF1272" i="26"/>
  <c r="B1273" i="26"/>
  <c r="V1273" i="26" a="1"/>
  <c r="V1273" i="26" s="1"/>
  <c r="P1273" i="26"/>
  <c r="AF1273" i="26"/>
  <c r="B1274" i="26"/>
  <c r="V1274" i="26" a="1"/>
  <c r="V1274" i="26" s="1"/>
  <c r="AF1274" i="26"/>
  <c r="B1275" i="26"/>
  <c r="V1275" i="26" a="1"/>
  <c r="V1275" i="26" s="1"/>
  <c r="AF1275" i="26"/>
  <c r="B1276" i="26"/>
  <c r="V1276" i="26" a="1"/>
  <c r="V1276" i="26" s="1"/>
  <c r="AF1276" i="26"/>
  <c r="B1277" i="26"/>
  <c r="V1277" i="26" a="1"/>
  <c r="V1277" i="26" s="1"/>
  <c r="AF1277" i="26"/>
  <c r="B1278" i="26"/>
  <c r="V1278" i="26" a="1"/>
  <c r="V1278" i="26" s="1"/>
  <c r="AF1278" i="26"/>
  <c r="B1279" i="26"/>
  <c r="V1279" i="26" a="1"/>
  <c r="V1279" i="26" s="1"/>
  <c r="AF1279" i="26"/>
  <c r="B1280" i="26"/>
  <c r="V1280" i="26" a="1"/>
  <c r="V1280" i="26" s="1"/>
  <c r="AF1280" i="26"/>
  <c r="B1281" i="26"/>
  <c r="V1281" i="26" a="1"/>
  <c r="V1281" i="26" s="1"/>
  <c r="AF1281" i="26"/>
  <c r="B1282" i="26"/>
  <c r="V1282" i="26" a="1"/>
  <c r="V1282" i="26" s="1"/>
  <c r="AF1282" i="26"/>
  <c r="B1283" i="26"/>
  <c r="V1283" i="26" a="1"/>
  <c r="V1283" i="26" s="1"/>
  <c r="AF1283" i="26"/>
  <c r="B1284" i="26"/>
  <c r="V1284" i="26" a="1"/>
  <c r="V1284" i="26" s="1"/>
  <c r="AF1284" i="26"/>
  <c r="B1285" i="26"/>
  <c r="V1285" i="26" a="1"/>
  <c r="V1285" i="26" s="1"/>
  <c r="AF1285" i="26"/>
  <c r="B1286" i="26"/>
  <c r="V1286" i="26" a="1"/>
  <c r="V1286" i="26" s="1"/>
  <c r="AF1286" i="26"/>
  <c r="B1287" i="26"/>
  <c r="V1287" i="26" a="1"/>
  <c r="V1287" i="26" s="1"/>
  <c r="AF1287" i="26"/>
  <c r="B1288" i="26"/>
  <c r="V1288" i="26" a="1"/>
  <c r="V1288" i="26" s="1"/>
  <c r="AF1288" i="26"/>
  <c r="B1289" i="26"/>
  <c r="V1289" i="26" a="1"/>
  <c r="V1289" i="26" s="1"/>
  <c r="P1289" i="26"/>
  <c r="AF1289" i="26"/>
  <c r="B1290" i="26"/>
  <c r="V1290" i="26" a="1"/>
  <c r="V1290" i="26" s="1"/>
  <c r="AF1290" i="26"/>
  <c r="B1291" i="26"/>
  <c r="V1291" i="26" a="1"/>
  <c r="V1291" i="26" s="1"/>
  <c r="P1291" i="26"/>
  <c r="S1291" i="26"/>
  <c r="AF1291" i="26"/>
  <c r="B1292" i="26"/>
  <c r="V1292" i="26" a="1"/>
  <c r="V1292" i="26" s="1"/>
  <c r="AF1292" i="26"/>
  <c r="B1293" i="26"/>
  <c r="V1293" i="26" a="1"/>
  <c r="V1293" i="26" s="1"/>
  <c r="AF1293" i="26"/>
  <c r="B1294" i="26"/>
  <c r="V1294" i="26" a="1"/>
  <c r="V1294" i="26" s="1"/>
  <c r="AF1294" i="26"/>
  <c r="B1295" i="26"/>
  <c r="V1295" i="26" a="1"/>
  <c r="V1295" i="26" s="1"/>
  <c r="P1295" i="26"/>
  <c r="S1295" i="26"/>
  <c r="AF1295" i="26"/>
  <c r="B1296" i="26"/>
  <c r="V1296" i="26" a="1"/>
  <c r="V1296" i="26" s="1"/>
  <c r="AF1296" i="26"/>
  <c r="B1297" i="26"/>
  <c r="V1297" i="26" a="1"/>
  <c r="V1297" i="26" s="1"/>
  <c r="P1297" i="26"/>
  <c r="AF1297" i="26"/>
  <c r="B1298" i="26"/>
  <c r="V1298" i="26" a="1"/>
  <c r="V1298" i="26" s="1"/>
  <c r="AF1298" i="26"/>
  <c r="B1299" i="26"/>
  <c r="V1299" i="26" a="1"/>
  <c r="V1299" i="26" s="1"/>
  <c r="P1299" i="26"/>
  <c r="AF1299" i="26"/>
  <c r="B1300" i="26"/>
  <c r="V1300" i="26" a="1"/>
  <c r="V1300" i="26" s="1"/>
  <c r="AF1300" i="26"/>
  <c r="B1301" i="26"/>
  <c r="V1301" i="26" a="1"/>
  <c r="V1301" i="26" s="1"/>
  <c r="P1301" i="26"/>
  <c r="AF1301" i="26"/>
  <c r="B1302" i="26"/>
  <c r="V1302" i="26" a="1"/>
  <c r="V1302" i="26" s="1"/>
  <c r="AF1302" i="26"/>
  <c r="B1303" i="26"/>
  <c r="V1303" i="26" a="1"/>
  <c r="V1303" i="26" s="1"/>
  <c r="P1303" i="26"/>
  <c r="AF1303" i="26"/>
  <c r="B1304" i="26"/>
  <c r="V1304" i="26" a="1"/>
  <c r="V1304" i="26" s="1"/>
  <c r="AF1304" i="26"/>
  <c r="B1305" i="26"/>
  <c r="V1305" i="26" a="1"/>
  <c r="V1305" i="26" s="1"/>
  <c r="P1305" i="26"/>
  <c r="AF1305" i="26"/>
  <c r="B1306" i="26"/>
  <c r="V1306" i="26" a="1"/>
  <c r="V1306" i="26" s="1"/>
  <c r="AF1306" i="26"/>
  <c r="B1307" i="26"/>
  <c r="V1307" i="26" a="1"/>
  <c r="V1307" i="26" s="1"/>
  <c r="P1307" i="26"/>
  <c r="AF1307" i="26"/>
  <c r="B1308" i="26"/>
  <c r="V1308" i="26" a="1"/>
  <c r="V1308" i="26" s="1"/>
  <c r="AF1308" i="26"/>
  <c r="B1309" i="26"/>
  <c r="V1309" i="26" a="1"/>
  <c r="V1309" i="26" s="1"/>
  <c r="S1309" i="26"/>
  <c r="AF1309" i="26"/>
  <c r="B1310" i="26"/>
  <c r="V1310" i="26" a="1"/>
  <c r="V1310" i="26" s="1"/>
  <c r="AF1310" i="26"/>
  <c r="B1311" i="26"/>
  <c r="V1311" i="26" a="1"/>
  <c r="V1311" i="26" s="1"/>
  <c r="AB1311" i="26"/>
  <c r="R1311" i="26" s="1"/>
  <c r="AF1311" i="26"/>
  <c r="B1312" i="26"/>
  <c r="V1312" i="26" a="1"/>
  <c r="V1312" i="26" s="1"/>
  <c r="AF1312" i="26"/>
  <c r="B1313" i="26"/>
  <c r="V1313" i="26" a="1"/>
  <c r="V1313" i="26" s="1"/>
  <c r="AB1313" i="26"/>
  <c r="R1313" i="26" s="1"/>
  <c r="AF1313" i="26"/>
  <c r="B1314" i="26"/>
  <c r="V1314" i="26" a="1"/>
  <c r="V1314" i="26" s="1"/>
  <c r="AF1314" i="26"/>
  <c r="B1315" i="26"/>
  <c r="V1315" i="26" a="1"/>
  <c r="V1315" i="26" s="1"/>
  <c r="AB1315" i="26"/>
  <c r="R1315" i="26" s="1"/>
  <c r="AF1315" i="26"/>
  <c r="B1316" i="26"/>
  <c r="V1316" i="26" a="1"/>
  <c r="V1316" i="26" s="1"/>
  <c r="AF1316" i="26"/>
  <c r="B1317" i="26"/>
  <c r="V1317" i="26" a="1"/>
  <c r="V1317" i="26" s="1"/>
  <c r="AB1317" i="26"/>
  <c r="R1317" i="26" s="1"/>
  <c r="AF1317" i="26"/>
  <c r="B1318" i="26"/>
  <c r="V1318" i="26" a="1"/>
  <c r="V1318" i="26" s="1"/>
  <c r="AF1318" i="26"/>
  <c r="B1319" i="26"/>
  <c r="V1319" i="26" a="1"/>
  <c r="V1319" i="26" s="1"/>
  <c r="AB1319" i="26"/>
  <c r="R1319" i="26" s="1"/>
  <c r="AF1319" i="26"/>
  <c r="B1320" i="26"/>
  <c r="V1320" i="26" a="1"/>
  <c r="V1320" i="26" s="1"/>
  <c r="AF1320" i="26"/>
  <c r="B1321" i="26"/>
  <c r="V1321" i="26" a="1"/>
  <c r="V1321" i="26" s="1"/>
  <c r="AF1321" i="26"/>
  <c r="B1322" i="26"/>
  <c r="V1322" i="26" a="1"/>
  <c r="V1322" i="26" s="1"/>
  <c r="AF1322" i="26"/>
  <c r="B1323" i="26"/>
  <c r="V1323" i="26" a="1"/>
  <c r="V1323" i="26" s="1"/>
  <c r="AB1323" i="26"/>
  <c r="R1323" i="26" s="1"/>
  <c r="AF1323" i="26"/>
  <c r="B1324" i="26"/>
  <c r="V1324" i="26" a="1"/>
  <c r="V1324" i="26" s="1"/>
  <c r="AF1324" i="26"/>
  <c r="B1325" i="26"/>
  <c r="V1325" i="26" a="1"/>
  <c r="V1325" i="26" s="1"/>
  <c r="AF1325" i="26"/>
  <c r="B1326" i="26"/>
  <c r="V1326" i="26" a="1"/>
  <c r="V1326" i="26" s="1"/>
  <c r="AF1326" i="26"/>
  <c r="B1327" i="26"/>
  <c r="V1327" i="26" a="1"/>
  <c r="V1327" i="26" s="1"/>
  <c r="AB1327" i="26"/>
  <c r="R1327" i="26" s="1"/>
  <c r="P1327" i="26"/>
  <c r="AF1327" i="26"/>
  <c r="B1328" i="26"/>
  <c r="V1328" i="26" a="1"/>
  <c r="V1328" i="26" s="1"/>
  <c r="AF1328" i="26"/>
  <c r="B1329" i="26"/>
  <c r="V1329" i="26" a="1"/>
  <c r="V1329" i="26" s="1"/>
  <c r="AB1329" i="26"/>
  <c r="R1329" i="26" s="1"/>
  <c r="AF1329" i="26"/>
  <c r="B1330" i="26"/>
  <c r="V1330" i="26" a="1"/>
  <c r="V1330" i="26" s="1"/>
  <c r="AF1330" i="26"/>
  <c r="B1331" i="26"/>
  <c r="V1331" i="26" a="1"/>
  <c r="V1331" i="26" s="1"/>
  <c r="AF1331" i="26"/>
  <c r="B1332" i="26"/>
  <c r="V1332" i="26" a="1"/>
  <c r="V1332" i="26" s="1"/>
  <c r="AF1332" i="26"/>
  <c r="B1333" i="26"/>
  <c r="V1333" i="26" a="1"/>
  <c r="V1333" i="26" s="1"/>
  <c r="AB1333" i="26"/>
  <c r="R1333" i="26" s="1"/>
  <c r="P1333" i="26"/>
  <c r="S1333" i="26"/>
  <c r="AF1333" i="26"/>
  <c r="B1334" i="26"/>
  <c r="V1334" i="26" a="1"/>
  <c r="V1334" i="26" s="1"/>
  <c r="AF1334" i="26"/>
  <c r="B1335" i="26"/>
  <c r="V1335" i="26" a="1"/>
  <c r="V1335" i="26" s="1"/>
  <c r="AF1335" i="26"/>
  <c r="B1336" i="26"/>
  <c r="V1336" i="26" a="1"/>
  <c r="V1336" i="26" s="1"/>
  <c r="AF1336" i="26"/>
  <c r="B1337" i="26"/>
  <c r="V1337" i="26" a="1"/>
  <c r="V1337" i="26" s="1"/>
  <c r="AB1337" i="26"/>
  <c r="R1337" i="26" s="1"/>
  <c r="P1337" i="26"/>
  <c r="AF1337" i="26"/>
  <c r="B1338" i="26"/>
  <c r="V1338" i="26" a="1"/>
  <c r="V1338" i="26" s="1"/>
  <c r="AF1338" i="26"/>
  <c r="B1339" i="26"/>
  <c r="V1339" i="26" a="1"/>
  <c r="V1339" i="26" s="1"/>
  <c r="AB1339" i="26"/>
  <c r="R1339" i="26" s="1"/>
  <c r="AF1339" i="26"/>
  <c r="B1340" i="26"/>
  <c r="V1340" i="26" a="1"/>
  <c r="V1340" i="26" s="1"/>
  <c r="AF1340" i="26"/>
  <c r="B1341" i="26"/>
  <c r="V1341" i="26" a="1"/>
  <c r="V1341" i="26" s="1"/>
  <c r="AB1341" i="26"/>
  <c r="R1341" i="26" s="1"/>
  <c r="P1341" i="26"/>
  <c r="AF1341" i="26"/>
  <c r="B1342" i="26"/>
  <c r="V1342" i="26" a="1"/>
  <c r="V1342" i="26" s="1"/>
  <c r="AF1342" i="26"/>
  <c r="B1343" i="26"/>
  <c r="V1343" i="26" a="1"/>
  <c r="V1343" i="26" s="1"/>
  <c r="AF1343" i="26"/>
  <c r="B1344" i="26"/>
  <c r="V1344" i="26" a="1"/>
  <c r="V1344" i="26" s="1"/>
  <c r="AF1344" i="26"/>
  <c r="B1345" i="26"/>
  <c r="V1345" i="26" a="1"/>
  <c r="V1345" i="26" s="1"/>
  <c r="AF1345" i="26"/>
  <c r="B1346" i="26"/>
  <c r="V1346" i="26" a="1"/>
  <c r="V1346" i="26" s="1"/>
  <c r="AF1346" i="26"/>
  <c r="B1347" i="26"/>
  <c r="V1347" i="26" a="1"/>
  <c r="V1347" i="26" s="1"/>
  <c r="AF1347" i="26"/>
  <c r="B1348" i="26"/>
  <c r="V1348" i="26" a="1"/>
  <c r="V1348" i="26" s="1"/>
  <c r="AF1348" i="26"/>
  <c r="B1349" i="26"/>
  <c r="V1349" i="26" a="1"/>
  <c r="V1349" i="26" s="1"/>
  <c r="AF1349" i="26"/>
  <c r="B1350" i="26"/>
  <c r="V1350" i="26" a="1"/>
  <c r="V1350" i="26" s="1"/>
  <c r="AF1350" i="26"/>
  <c r="B1351" i="26"/>
  <c r="V1351" i="26" a="1"/>
  <c r="V1351" i="26" s="1"/>
  <c r="S1351" i="26"/>
  <c r="AF1351" i="26"/>
  <c r="B1352" i="26"/>
  <c r="V1352" i="26" a="1"/>
  <c r="V1352" i="26" s="1"/>
  <c r="AF1352" i="26"/>
  <c r="B1353" i="26"/>
  <c r="V1353" i="26" a="1"/>
  <c r="V1353" i="26" s="1"/>
  <c r="S1353" i="26"/>
  <c r="AF1353" i="26"/>
  <c r="B1354" i="26"/>
  <c r="V1354" i="26" a="1"/>
  <c r="V1354" i="26" s="1"/>
  <c r="AF1354" i="26"/>
  <c r="B1355" i="26"/>
  <c r="V1355" i="26" a="1"/>
  <c r="V1355" i="26" s="1"/>
  <c r="S1355" i="26"/>
  <c r="AF1355" i="26"/>
  <c r="B1356" i="26"/>
  <c r="V1356" i="26" a="1"/>
  <c r="V1356" i="26" s="1"/>
  <c r="AF1356" i="26"/>
  <c r="B1357" i="26"/>
  <c r="V1357" i="26" a="1"/>
  <c r="V1357" i="26" s="1"/>
  <c r="S1357" i="26"/>
  <c r="AF1357" i="26"/>
  <c r="B1358" i="26"/>
  <c r="V1358" i="26" a="1"/>
  <c r="V1358" i="26" s="1"/>
  <c r="AF1358" i="26"/>
  <c r="B1359" i="26"/>
  <c r="V1359" i="26" a="1"/>
  <c r="V1359" i="26" s="1"/>
  <c r="S1359" i="26"/>
  <c r="AF1359" i="26"/>
  <c r="B1360" i="26"/>
  <c r="V1360" i="26" a="1"/>
  <c r="V1360" i="26" s="1"/>
  <c r="AF1360" i="26"/>
  <c r="B1361" i="26"/>
  <c r="V1361" i="26" a="1"/>
  <c r="V1361" i="26" s="1"/>
  <c r="S1361" i="26"/>
  <c r="AF1361" i="26"/>
  <c r="B1362" i="26"/>
  <c r="V1362" i="26" a="1"/>
  <c r="V1362" i="26" s="1"/>
  <c r="AF1362" i="26"/>
  <c r="B1363" i="26"/>
  <c r="V1363" i="26" a="1"/>
  <c r="V1363" i="26" s="1"/>
  <c r="S1363" i="26"/>
  <c r="AF1363" i="26"/>
  <c r="B1364" i="26"/>
  <c r="V1364" i="26" a="1"/>
  <c r="V1364" i="26" s="1"/>
  <c r="AF1364" i="26"/>
  <c r="B1365" i="26"/>
  <c r="V1365" i="26" a="1"/>
  <c r="V1365" i="26" s="1"/>
  <c r="S1365" i="26"/>
  <c r="AF1365" i="26"/>
  <c r="B1366" i="26"/>
  <c r="V1366" i="26" a="1"/>
  <c r="V1366" i="26" s="1"/>
  <c r="AF1366" i="26"/>
  <c r="B1367" i="26"/>
  <c r="V1367" i="26" a="1"/>
  <c r="V1367" i="26" s="1"/>
  <c r="S1367" i="26"/>
  <c r="AF1367" i="26"/>
  <c r="B1368" i="26"/>
  <c r="V1368" i="26" a="1"/>
  <c r="V1368" i="26" s="1"/>
  <c r="AF1368" i="26"/>
  <c r="B1369" i="26"/>
  <c r="V1369" i="26" a="1"/>
  <c r="V1369" i="26" s="1"/>
  <c r="U1369" i="26"/>
  <c r="S1369" i="26"/>
  <c r="AF1369" i="26"/>
  <c r="B1370" i="26"/>
  <c r="V1370" i="26" a="1"/>
  <c r="V1370" i="26" s="1"/>
  <c r="AF1370" i="26"/>
  <c r="B1371" i="26"/>
  <c r="V1371" i="26" a="1"/>
  <c r="V1371" i="26" s="1"/>
  <c r="S1371" i="26"/>
  <c r="AF1371" i="26"/>
  <c r="B1372" i="26"/>
  <c r="V1372" i="26" a="1"/>
  <c r="V1372" i="26" s="1"/>
  <c r="AF1372" i="26"/>
  <c r="B1373" i="26"/>
  <c r="V1373" i="26" a="1"/>
  <c r="V1373" i="26" s="1"/>
  <c r="S1373" i="26"/>
  <c r="AF1373" i="26"/>
  <c r="B1374" i="26"/>
  <c r="V1374" i="26" a="1"/>
  <c r="V1374" i="26" s="1"/>
  <c r="AF1374" i="26"/>
  <c r="B1375" i="26"/>
  <c r="V1375" i="26" a="1"/>
  <c r="V1375" i="26" s="1"/>
  <c r="AB1375" i="26"/>
  <c r="R1375" i="26" s="1"/>
  <c r="AF1375" i="26"/>
  <c r="B1376" i="26"/>
  <c r="V1376" i="26" a="1"/>
  <c r="V1376" i="26" s="1"/>
  <c r="AF1376" i="26"/>
  <c r="B1377" i="26"/>
  <c r="V1377" i="26" a="1"/>
  <c r="V1377" i="26" s="1"/>
  <c r="AB1377" i="26"/>
  <c r="R1377" i="26" s="1"/>
  <c r="AF1377" i="26"/>
  <c r="B1378" i="26"/>
  <c r="V1378" i="26" a="1"/>
  <c r="V1378" i="26" s="1"/>
  <c r="AF1378" i="26"/>
  <c r="B1379" i="26"/>
  <c r="V1379" i="26" a="1"/>
  <c r="V1379" i="26" s="1"/>
  <c r="AB1379" i="26"/>
  <c r="R1379" i="26" s="1"/>
  <c r="AF1379" i="26"/>
  <c r="B1380" i="26"/>
  <c r="V1380" i="26" a="1"/>
  <c r="V1380" i="26" s="1"/>
  <c r="AF1380" i="26"/>
  <c r="B1381" i="26"/>
  <c r="V1381" i="26" a="1"/>
  <c r="V1381" i="26" s="1"/>
  <c r="AB1381" i="26"/>
  <c r="R1381" i="26" s="1"/>
  <c r="AF1381" i="26"/>
  <c r="B1382" i="26"/>
  <c r="V1382" i="26" a="1"/>
  <c r="V1382" i="26" s="1"/>
  <c r="AF1382" i="26"/>
  <c r="B1383" i="26"/>
  <c r="V1383" i="26" a="1"/>
  <c r="V1383" i="26" s="1"/>
  <c r="AB1383" i="26"/>
  <c r="R1383" i="26" s="1"/>
  <c r="AF1383" i="26"/>
  <c r="B1384" i="26"/>
  <c r="V1384" i="26" a="1"/>
  <c r="V1384" i="26" s="1"/>
  <c r="AF1384" i="26"/>
  <c r="B1385" i="26"/>
  <c r="V1385" i="26" a="1"/>
  <c r="V1385" i="26" s="1"/>
  <c r="AB1385" i="26"/>
  <c r="R1385" i="26" s="1"/>
  <c r="AF1385" i="26"/>
  <c r="B1386" i="26"/>
  <c r="V1386" i="26" a="1"/>
  <c r="V1386" i="26" s="1"/>
  <c r="AF1386" i="26"/>
  <c r="B1387" i="26"/>
  <c r="V1387" i="26" a="1"/>
  <c r="V1387" i="26" s="1"/>
  <c r="AB1387" i="26"/>
  <c r="R1387" i="26" s="1"/>
  <c r="AF1387" i="26"/>
  <c r="B1388" i="26"/>
  <c r="V1388" i="26" a="1"/>
  <c r="V1388" i="26" s="1"/>
  <c r="AF1388" i="26"/>
  <c r="B1389" i="26"/>
  <c r="V1389" i="26" a="1"/>
  <c r="V1389" i="26" s="1"/>
  <c r="AB1389" i="26"/>
  <c r="R1389" i="26" s="1"/>
  <c r="AF1389" i="26"/>
  <c r="B1390" i="26"/>
  <c r="V1390" i="26" a="1"/>
  <c r="V1390" i="26" s="1"/>
  <c r="AF1390" i="26"/>
  <c r="B1391" i="26"/>
  <c r="V1391" i="26" a="1"/>
  <c r="V1391" i="26" s="1"/>
  <c r="AB1391" i="26"/>
  <c r="R1391" i="26" s="1"/>
  <c r="AF1391" i="26"/>
  <c r="B1392" i="26"/>
  <c r="V1392" i="26" a="1"/>
  <c r="V1392" i="26" s="1"/>
  <c r="AF1392" i="26"/>
  <c r="B1393" i="26"/>
  <c r="V1393" i="26" a="1"/>
  <c r="V1393" i="26" s="1"/>
  <c r="AB1393" i="26"/>
  <c r="R1393" i="26" s="1"/>
  <c r="AF1393" i="26"/>
  <c r="B1394" i="26"/>
  <c r="V1394" i="26" a="1"/>
  <c r="V1394" i="26" s="1"/>
  <c r="AF1394" i="26"/>
  <c r="B1395" i="26"/>
  <c r="V1395" i="26" a="1"/>
  <c r="V1395" i="26" s="1"/>
  <c r="AB1395" i="26"/>
  <c r="R1395" i="26" s="1"/>
  <c r="AF1395" i="26"/>
  <c r="B1396" i="26"/>
  <c r="V1396" i="26" a="1"/>
  <c r="V1396" i="26" s="1"/>
  <c r="AF1396" i="26"/>
  <c r="B1397" i="26"/>
  <c r="V1397" i="26" a="1"/>
  <c r="V1397" i="26" s="1"/>
  <c r="P1397" i="26"/>
  <c r="AF1397" i="26"/>
  <c r="B1398" i="26"/>
  <c r="V1398" i="26" a="1"/>
  <c r="V1398" i="26" s="1"/>
  <c r="AF1398" i="26"/>
  <c r="B1399" i="26"/>
  <c r="V1399" i="26" a="1"/>
  <c r="V1399" i="26" s="1"/>
  <c r="AB1399" i="26"/>
  <c r="R1399" i="26" s="1"/>
  <c r="AF1399" i="26"/>
  <c r="B1400" i="26"/>
  <c r="V1400" i="26" a="1"/>
  <c r="V1400" i="26" s="1"/>
  <c r="AF1400" i="26"/>
  <c r="B1401" i="26"/>
  <c r="V1401" i="26" a="1"/>
  <c r="V1401" i="26" s="1"/>
  <c r="AB1401" i="26"/>
  <c r="R1401" i="26" s="1"/>
  <c r="AF1401" i="26"/>
  <c r="B1402" i="26"/>
  <c r="V1402" i="26" a="1"/>
  <c r="V1402" i="26" s="1"/>
  <c r="AF1402" i="26"/>
  <c r="B1403" i="26"/>
  <c r="V1403" i="26" a="1"/>
  <c r="V1403" i="26" s="1"/>
  <c r="AF1403" i="26"/>
  <c r="B1404" i="26"/>
  <c r="V1404" i="26" a="1"/>
  <c r="V1404" i="26" s="1"/>
  <c r="AF1404" i="26"/>
  <c r="B1405" i="26"/>
  <c r="V1405" i="26" a="1"/>
  <c r="V1405" i="26" s="1"/>
  <c r="AF1405" i="26"/>
  <c r="B1406" i="26"/>
  <c r="V1406" i="26" a="1"/>
  <c r="V1406" i="26" s="1"/>
  <c r="AF1406" i="26"/>
  <c r="B1407" i="26"/>
  <c r="V1407" i="26" a="1"/>
  <c r="V1407" i="26" s="1"/>
  <c r="AB1407" i="26"/>
  <c r="R1407" i="26" s="1"/>
  <c r="S1407" i="26"/>
  <c r="AF1407" i="26"/>
  <c r="B1408" i="26"/>
  <c r="V1408" i="26" a="1"/>
  <c r="V1408" i="26" s="1"/>
  <c r="AF1408" i="26"/>
  <c r="B1409" i="26"/>
  <c r="V1409" i="26" a="1"/>
  <c r="V1409" i="26" s="1"/>
  <c r="AB1409" i="26"/>
  <c r="R1409" i="26" s="1"/>
  <c r="S1409" i="26"/>
  <c r="AF1409" i="26"/>
  <c r="B1410" i="26"/>
  <c r="V1410" i="26" a="1"/>
  <c r="V1410" i="26" s="1"/>
  <c r="AF1410" i="26"/>
  <c r="B1411" i="26"/>
  <c r="V1411" i="26" a="1"/>
  <c r="V1411" i="26" s="1"/>
  <c r="AB1411" i="26"/>
  <c r="R1411" i="26" s="1"/>
  <c r="S1411" i="26"/>
  <c r="AF1411" i="26"/>
  <c r="B1412" i="26"/>
  <c r="V1412" i="26" a="1"/>
  <c r="V1412" i="26" s="1"/>
  <c r="AF1412" i="26"/>
  <c r="B1413" i="26"/>
  <c r="V1413" i="26" a="1"/>
  <c r="V1413" i="26" s="1"/>
  <c r="P1413" i="26"/>
  <c r="AF1413" i="26"/>
  <c r="B1414" i="26"/>
  <c r="V1414" i="26" a="1"/>
  <c r="V1414" i="26" s="1"/>
  <c r="AF1414" i="26"/>
  <c r="B1415" i="26"/>
  <c r="V1415" i="26" a="1"/>
  <c r="V1415" i="26" s="1"/>
  <c r="AB1415" i="26"/>
  <c r="R1415" i="26" s="1"/>
  <c r="AF1415" i="26"/>
  <c r="B1416" i="26"/>
  <c r="V1416" i="26" a="1"/>
  <c r="V1416" i="26" s="1"/>
  <c r="AF1416" i="26"/>
  <c r="B1417" i="26"/>
  <c r="V1417" i="26" a="1"/>
  <c r="V1417" i="26" s="1"/>
  <c r="P1417" i="26"/>
  <c r="AF1417" i="26"/>
  <c r="B1418" i="26"/>
  <c r="V1418" i="26" a="1"/>
  <c r="V1418" i="26" s="1"/>
  <c r="AF1418" i="26"/>
  <c r="B1419" i="26"/>
  <c r="V1419" i="26" a="1"/>
  <c r="V1419" i="26" s="1"/>
  <c r="AB1419" i="26"/>
  <c r="R1419" i="26" s="1"/>
  <c r="AF1419" i="26"/>
  <c r="B1420" i="26"/>
  <c r="V1420" i="26" a="1"/>
  <c r="V1420" i="26" s="1"/>
  <c r="AF1420" i="26"/>
  <c r="B1421" i="26"/>
  <c r="V1421" i="26" a="1"/>
  <c r="V1421" i="26" s="1"/>
  <c r="P1421" i="26"/>
  <c r="AF1421" i="26"/>
  <c r="B1422" i="26"/>
  <c r="V1422" i="26" a="1"/>
  <c r="V1422" i="26" s="1"/>
  <c r="AF1422" i="26"/>
  <c r="B1423" i="26"/>
  <c r="V1423" i="26" a="1"/>
  <c r="V1423" i="26" s="1"/>
  <c r="S1423" i="26"/>
  <c r="AF1423" i="26"/>
  <c r="B1424" i="26"/>
  <c r="V1424" i="26" a="1"/>
  <c r="V1424" i="26" s="1"/>
  <c r="AF1424" i="26"/>
  <c r="B1425" i="26"/>
  <c r="V1425" i="26" a="1"/>
  <c r="V1425" i="26" s="1"/>
  <c r="P1425" i="26"/>
  <c r="AF1425" i="26"/>
  <c r="B1426" i="26"/>
  <c r="V1426" i="26" a="1"/>
  <c r="V1426" i="26" s="1"/>
  <c r="AF1426" i="26"/>
  <c r="B1427" i="26"/>
  <c r="V1427" i="26" a="1"/>
  <c r="V1427" i="26" s="1"/>
  <c r="AB1427" i="26"/>
  <c r="R1427" i="26" s="1"/>
  <c r="AF1427" i="26"/>
  <c r="B1428" i="26"/>
  <c r="V1428" i="26" a="1"/>
  <c r="V1428" i="26" s="1"/>
  <c r="AF1428" i="26"/>
  <c r="B1429" i="26"/>
  <c r="V1429" i="26" a="1"/>
  <c r="V1429" i="26" s="1"/>
  <c r="S1429" i="26"/>
  <c r="AF1429" i="26"/>
  <c r="B1430" i="26"/>
  <c r="V1430" i="26" a="1"/>
  <c r="V1430" i="26" s="1"/>
  <c r="AF1430" i="26"/>
  <c r="B1431" i="26"/>
  <c r="V1431" i="26" a="1"/>
  <c r="V1431" i="26" s="1"/>
  <c r="AF1431" i="26"/>
  <c r="B1432" i="26"/>
  <c r="V1432" i="26" a="1"/>
  <c r="V1432" i="26" s="1"/>
  <c r="AF1432" i="26"/>
  <c r="B1433" i="26"/>
  <c r="V1433" i="26" a="1"/>
  <c r="V1433" i="26" s="1"/>
  <c r="AB1433" i="26"/>
  <c r="R1433" i="26" s="1"/>
  <c r="AF1433" i="26"/>
  <c r="B1434" i="26"/>
  <c r="V1434" i="26" a="1"/>
  <c r="V1434" i="26" s="1"/>
  <c r="AF1434" i="26"/>
  <c r="B1435" i="26"/>
  <c r="V1435" i="26" a="1"/>
  <c r="V1435" i="26" s="1"/>
  <c r="AB1435" i="26"/>
  <c r="R1435" i="26" s="1"/>
  <c r="P1435" i="26"/>
  <c r="AF1435" i="26"/>
  <c r="B1436" i="26"/>
  <c r="V1436" i="26" a="1"/>
  <c r="V1436" i="26" s="1"/>
  <c r="AF1436" i="26"/>
  <c r="B1437" i="26"/>
  <c r="V1437" i="26" a="1"/>
  <c r="V1437" i="26" s="1"/>
  <c r="AB1437" i="26"/>
  <c r="R1437" i="26" s="1"/>
  <c r="AF1437" i="26"/>
  <c r="B1438" i="26"/>
  <c r="V1438" i="26" a="1"/>
  <c r="V1438" i="26" s="1"/>
  <c r="AF1438" i="26"/>
  <c r="B1439" i="26"/>
  <c r="V1439" i="26" a="1"/>
  <c r="V1439" i="26" s="1"/>
  <c r="AB1439" i="26"/>
  <c r="R1439" i="26" s="1"/>
  <c r="AF1439" i="26"/>
  <c r="B1440" i="26"/>
  <c r="V1440" i="26" a="1"/>
  <c r="V1440" i="26" s="1"/>
  <c r="AF1440" i="26"/>
  <c r="B1441" i="26"/>
  <c r="V1441" i="26" a="1"/>
  <c r="V1441" i="26" s="1"/>
  <c r="AB1441" i="26"/>
  <c r="R1441" i="26" s="1"/>
  <c r="P1441" i="26"/>
  <c r="AF1441" i="26"/>
  <c r="B1442" i="26"/>
  <c r="V1442" i="26" a="1"/>
  <c r="V1442" i="26" s="1"/>
  <c r="AF1442" i="26"/>
  <c r="B1091" i="26"/>
  <c r="V1091" i="26" a="1"/>
  <c r="V1091" i="26" s="1"/>
  <c r="L1091" i="26"/>
  <c r="AF1091" i="26"/>
  <c r="U1391" i="26" l="1"/>
  <c r="U1405" i="26"/>
  <c r="U1255" i="26"/>
  <c r="U1395" i="26"/>
  <c r="U1319" i="26"/>
  <c r="U1223" i="26"/>
  <c r="U1205" i="26"/>
  <c r="U1423" i="26"/>
  <c r="U1377" i="26"/>
  <c r="U1331" i="26"/>
  <c r="U1325" i="26"/>
  <c r="U1307" i="26"/>
  <c r="U1301" i="26"/>
  <c r="U1233" i="26"/>
  <c r="U1417" i="26"/>
  <c r="U1303" i="26"/>
  <c r="U1439" i="26"/>
  <c r="U1403" i="26"/>
  <c r="U1393" i="26"/>
  <c r="U1315" i="26"/>
  <c r="U1231" i="26"/>
  <c r="U1241" i="26"/>
  <c r="U1235" i="26"/>
  <c r="S1215" i="26"/>
  <c r="P1167" i="26"/>
  <c r="P1163" i="26"/>
  <c r="P1159" i="26"/>
  <c r="U1433" i="26"/>
  <c r="U1425" i="26"/>
  <c r="U1413" i="26"/>
  <c r="U1411" i="26"/>
  <c r="U1409" i="26"/>
  <c r="U1407" i="26"/>
  <c r="S1401" i="26"/>
  <c r="S1395" i="26"/>
  <c r="U1375" i="26"/>
  <c r="U1365" i="26"/>
  <c r="U1353" i="26"/>
  <c r="S1341" i="26"/>
  <c r="S1327" i="26"/>
  <c r="P1323" i="26"/>
  <c r="U1305" i="26"/>
  <c r="U1251" i="26"/>
  <c r="P1247" i="26"/>
  <c r="U1243" i="26"/>
  <c r="U1229" i="26"/>
  <c r="S1209" i="26"/>
  <c r="S1165" i="26"/>
  <c r="S1161" i="26"/>
  <c r="P1157" i="26"/>
  <c r="AB1103" i="26"/>
  <c r="R1103" i="26" s="1"/>
  <c r="U1381" i="26"/>
  <c r="S1131" i="26"/>
  <c r="S1129" i="26"/>
  <c r="U1253" i="26"/>
  <c r="P1251" i="26"/>
  <c r="S1251" i="26"/>
  <c r="U1209" i="26"/>
  <c r="P1257" i="26"/>
  <c r="S1257" i="26"/>
  <c r="U1237" i="26"/>
  <c r="P1185" i="26"/>
  <c r="S1185" i="26"/>
  <c r="S1437" i="26"/>
  <c r="S1433" i="26"/>
  <c r="S1427" i="26"/>
  <c r="P1401" i="26"/>
  <c r="S1399" i="26"/>
  <c r="P1395" i="26"/>
  <c r="S1393" i="26"/>
  <c r="U1373" i="26"/>
  <c r="U1357" i="26"/>
  <c r="U1349" i="26"/>
  <c r="U1343" i="26"/>
  <c r="U1339" i="26"/>
  <c r="U1335" i="26"/>
  <c r="U1329" i="26"/>
  <c r="S1317" i="26"/>
  <c r="S1313" i="26"/>
  <c r="S1311" i="26"/>
  <c r="U1299" i="26"/>
  <c r="P1293" i="26"/>
  <c r="S1293" i="26"/>
  <c r="P1255" i="26"/>
  <c r="S1255" i="26"/>
  <c r="U1217" i="26"/>
  <c r="P1437" i="26"/>
  <c r="P1427" i="26"/>
  <c r="P1399" i="26"/>
  <c r="U1397" i="26"/>
  <c r="U1389" i="26"/>
  <c r="U1385" i="26"/>
  <c r="U1383" i="26"/>
  <c r="U1379" i="26"/>
  <c r="U1361" i="26"/>
  <c r="U1351" i="26"/>
  <c r="S1337" i="26"/>
  <c r="S1323" i="26"/>
  <c r="U1321" i="26"/>
  <c r="P1317" i="26"/>
  <c r="P1313" i="26"/>
  <c r="P1311" i="26"/>
  <c r="U1297" i="26"/>
  <c r="P1261" i="26"/>
  <c r="S1261" i="26"/>
  <c r="U1239" i="26"/>
  <c r="P1187" i="26"/>
  <c r="S1187" i="26"/>
  <c r="L1183" i="26"/>
  <c r="S1183" i="26"/>
  <c r="S1289" i="26"/>
  <c r="U1249" i="26"/>
  <c r="U1245" i="26"/>
  <c r="U1227" i="26"/>
  <c r="U1225" i="26"/>
  <c r="S1221" i="26"/>
  <c r="U1211" i="26"/>
  <c r="U1207" i="26"/>
  <c r="P1205" i="26"/>
  <c r="P1177" i="26"/>
  <c r="P1169" i="26"/>
  <c r="P1133" i="26"/>
  <c r="P1131" i="26"/>
  <c r="P1117" i="26"/>
  <c r="S1107" i="26"/>
  <c r="S1105" i="26"/>
  <c r="P1103" i="26"/>
  <c r="S1095" i="26"/>
  <c r="AB1107" i="26"/>
  <c r="R1107" i="26" s="1"/>
  <c r="S1101" i="26"/>
  <c r="AB1095" i="26"/>
  <c r="R1095" i="26" s="1"/>
  <c r="U1345" i="26"/>
  <c r="AB1325" i="26"/>
  <c r="R1325" i="26" s="1"/>
  <c r="P1325" i="26"/>
  <c r="S1325" i="26"/>
  <c r="AB1321" i="26"/>
  <c r="R1321" i="26" s="1"/>
  <c r="P1321" i="26"/>
  <c r="S1321" i="26"/>
  <c r="U1419" i="26"/>
  <c r="U1415" i="26"/>
  <c r="AB1405" i="26"/>
  <c r="R1405" i="26" s="1"/>
  <c r="S1405" i="26"/>
  <c r="AB1343" i="26"/>
  <c r="R1343" i="26" s="1"/>
  <c r="P1343" i="26"/>
  <c r="S1343" i="26"/>
  <c r="U1309" i="26"/>
  <c r="U1431" i="26"/>
  <c r="U1441" i="26"/>
  <c r="S1435" i="26"/>
  <c r="U1435" i="26"/>
  <c r="P1433" i="26"/>
  <c r="AB1429" i="26"/>
  <c r="R1429" i="26" s="1"/>
  <c r="P1429" i="26"/>
  <c r="U1427" i="26"/>
  <c r="AB1425" i="26"/>
  <c r="R1425" i="26" s="1"/>
  <c r="S1425" i="26"/>
  <c r="S1419" i="26"/>
  <c r="S1415" i="26"/>
  <c r="U1291" i="26"/>
  <c r="AB1431" i="26"/>
  <c r="R1431" i="26" s="1"/>
  <c r="S1431" i="26"/>
  <c r="S1439" i="26"/>
  <c r="S1441" i="26"/>
  <c r="P1439" i="26"/>
  <c r="U1437" i="26"/>
  <c r="P1431" i="26"/>
  <c r="U1429" i="26"/>
  <c r="AB1423" i="26"/>
  <c r="R1423" i="26" s="1"/>
  <c r="P1423" i="26"/>
  <c r="AB1421" i="26"/>
  <c r="R1421" i="26" s="1"/>
  <c r="S1421" i="26"/>
  <c r="P1419" i="26"/>
  <c r="AB1417" i="26"/>
  <c r="R1417" i="26" s="1"/>
  <c r="S1417" i="26"/>
  <c r="P1415" i="26"/>
  <c r="AB1413" i="26"/>
  <c r="R1413" i="26" s="1"/>
  <c r="S1413" i="26"/>
  <c r="AB1403" i="26"/>
  <c r="R1403" i="26" s="1"/>
  <c r="S1403" i="26"/>
  <c r="AB1397" i="26"/>
  <c r="R1397" i="26" s="1"/>
  <c r="S1397" i="26"/>
  <c r="U1371" i="26"/>
  <c r="U1367" i="26"/>
  <c r="U1363" i="26"/>
  <c r="U1359" i="26"/>
  <c r="U1355" i="26"/>
  <c r="U1347" i="26"/>
  <c r="AB1335" i="26"/>
  <c r="R1335" i="26" s="1"/>
  <c r="P1335" i="26"/>
  <c r="S1335" i="26"/>
  <c r="AB1331" i="26"/>
  <c r="R1331" i="26" s="1"/>
  <c r="P1331" i="26"/>
  <c r="S1331" i="26"/>
  <c r="U1295" i="26"/>
  <c r="S1339" i="26"/>
  <c r="S1329" i="26"/>
  <c r="S1319" i="26"/>
  <c r="S1315" i="26"/>
  <c r="U1341" i="26"/>
  <c r="P1339" i="26"/>
  <c r="U1337" i="26"/>
  <c r="P1329" i="26"/>
  <c r="P1319" i="26"/>
  <c r="U1317" i="26"/>
  <c r="P1315" i="26"/>
  <c r="U1311" i="26"/>
  <c r="S1307" i="26"/>
  <c r="S1305" i="26"/>
  <c r="S1303" i="26"/>
  <c r="S1301" i="26"/>
  <c r="S1299" i="26"/>
  <c r="S1297" i="26"/>
  <c r="U1293" i="26"/>
  <c r="U1289" i="26"/>
  <c r="P1287" i="26"/>
  <c r="S1287" i="26"/>
  <c r="P1285" i="26"/>
  <c r="S1285" i="26"/>
  <c r="P1283" i="26"/>
  <c r="S1283" i="26"/>
  <c r="P1281" i="26"/>
  <c r="S1281" i="26"/>
  <c r="P1279" i="26"/>
  <c r="S1279" i="26"/>
  <c r="P1277" i="26"/>
  <c r="S1277" i="26"/>
  <c r="P1275" i="26"/>
  <c r="S1275" i="26"/>
  <c r="U1221" i="26"/>
  <c r="U1219" i="26"/>
  <c r="U1215" i="26"/>
  <c r="P1213" i="26"/>
  <c r="S1273" i="26"/>
  <c r="S1271" i="26"/>
  <c r="S1269" i="26"/>
  <c r="U1267" i="26"/>
  <c r="S1265" i="26"/>
  <c r="U1263" i="26"/>
  <c r="U1259" i="26"/>
  <c r="AB1211" i="26"/>
  <c r="R1211" i="26" s="1"/>
  <c r="S1211" i="26"/>
  <c r="P1215" i="26"/>
  <c r="U1213" i="26"/>
  <c r="U1287" i="26"/>
  <c r="U1285" i="26"/>
  <c r="U1283" i="26"/>
  <c r="U1281" i="26"/>
  <c r="U1279" i="26"/>
  <c r="U1277" i="26"/>
  <c r="U1275" i="26"/>
  <c r="U1273" i="26"/>
  <c r="U1271" i="26"/>
  <c r="U1269" i="26"/>
  <c r="S1267" i="26"/>
  <c r="U1265" i="26"/>
  <c r="S1263" i="26"/>
  <c r="U1261" i="26"/>
  <c r="U1257" i="26"/>
  <c r="S1213" i="26"/>
  <c r="P1181" i="26"/>
  <c r="P1155" i="26"/>
  <c r="AB1119" i="26"/>
  <c r="R1119" i="26" s="1"/>
  <c r="AB1117" i="26"/>
  <c r="R1117" i="26" s="1"/>
  <c r="S1115" i="26"/>
  <c r="P1113" i="26"/>
  <c r="P1111" i="26"/>
  <c r="P1105" i="26"/>
  <c r="AB1101" i="26"/>
  <c r="R1101" i="26" s="1"/>
  <c r="AB1099" i="26"/>
  <c r="R1099" i="26" s="1"/>
  <c r="P1097" i="26"/>
  <c r="S1179" i="26"/>
  <c r="S1175" i="26"/>
  <c r="S1153" i="26"/>
  <c r="S1123" i="26"/>
  <c r="AB1115" i="26"/>
  <c r="R1115" i="26" s="1"/>
  <c r="P1179" i="26"/>
  <c r="P1175" i="26"/>
  <c r="S1169" i="26"/>
  <c r="S1157" i="26"/>
  <c r="P1153" i="26"/>
  <c r="S1143" i="26"/>
  <c r="S1141" i="26"/>
  <c r="S1139" i="26"/>
  <c r="S1137" i="26"/>
  <c r="S1135" i="26"/>
  <c r="S1133" i="26"/>
  <c r="S1125" i="26"/>
  <c r="P1123" i="26"/>
  <c r="S1121" i="26"/>
  <c r="P1115" i="26"/>
  <c r="AB1113" i="26"/>
  <c r="R1113" i="26" s="1"/>
  <c r="S1111" i="26"/>
  <c r="AB1105" i="26"/>
  <c r="R1105" i="26" s="1"/>
  <c r="S1097" i="26"/>
  <c r="S1099" i="26"/>
  <c r="AB1097" i="26"/>
  <c r="R1097" i="26" s="1"/>
  <c r="P1393" i="26"/>
  <c r="P1391" i="26"/>
  <c r="P1389" i="26"/>
  <c r="P1387" i="26"/>
  <c r="P1385" i="26"/>
  <c r="P1383" i="26"/>
  <c r="P1381" i="26"/>
  <c r="P1379" i="26"/>
  <c r="P1377" i="26"/>
  <c r="P1375" i="26"/>
  <c r="AB1373" i="26"/>
  <c r="R1373" i="26" s="1"/>
  <c r="P1373" i="26"/>
  <c r="L1373" i="26"/>
  <c r="AB1371" i="26"/>
  <c r="R1371" i="26" s="1"/>
  <c r="P1371" i="26"/>
  <c r="L1371" i="26"/>
  <c r="AB1369" i="26"/>
  <c r="R1369" i="26" s="1"/>
  <c r="P1369" i="26"/>
  <c r="L1369" i="26"/>
  <c r="AB1367" i="26"/>
  <c r="R1367" i="26" s="1"/>
  <c r="P1367" i="26"/>
  <c r="L1367" i="26"/>
  <c r="AB1365" i="26"/>
  <c r="R1365" i="26" s="1"/>
  <c r="P1365" i="26"/>
  <c r="L1365" i="26"/>
  <c r="AB1363" i="26"/>
  <c r="R1363" i="26" s="1"/>
  <c r="P1363" i="26"/>
  <c r="L1363" i="26"/>
  <c r="AB1361" i="26"/>
  <c r="R1361" i="26" s="1"/>
  <c r="P1361" i="26"/>
  <c r="L1361" i="26"/>
  <c r="AB1359" i="26"/>
  <c r="R1359" i="26" s="1"/>
  <c r="P1359" i="26"/>
  <c r="L1359" i="26"/>
  <c r="AB1357" i="26"/>
  <c r="R1357" i="26" s="1"/>
  <c r="P1357" i="26"/>
  <c r="L1357" i="26"/>
  <c r="AB1355" i="26"/>
  <c r="R1355" i="26" s="1"/>
  <c r="P1355" i="26"/>
  <c r="L1355" i="26"/>
  <c r="AB1353" i="26"/>
  <c r="R1353" i="26" s="1"/>
  <c r="P1353" i="26"/>
  <c r="L1353" i="26"/>
  <c r="AB1351" i="26"/>
  <c r="R1351" i="26" s="1"/>
  <c r="P1351" i="26"/>
  <c r="L1351" i="26"/>
  <c r="AB1349" i="26"/>
  <c r="R1349" i="26" s="1"/>
  <c r="P1349" i="26"/>
  <c r="L1349" i="26"/>
  <c r="AB1347" i="26"/>
  <c r="R1347" i="26" s="1"/>
  <c r="P1347" i="26"/>
  <c r="L1347" i="26"/>
  <c r="AB1345" i="26"/>
  <c r="R1345" i="26" s="1"/>
  <c r="P1345" i="26"/>
  <c r="L1345" i="26"/>
  <c r="P1411" i="26"/>
  <c r="P1409" i="26"/>
  <c r="P1407" i="26"/>
  <c r="P1405" i="26"/>
  <c r="P1403" i="26"/>
  <c r="L1441" i="26"/>
  <c r="L1439" i="26"/>
  <c r="L1437" i="26"/>
  <c r="L1435" i="26"/>
  <c r="L1433" i="26"/>
  <c r="L1431" i="26"/>
  <c r="L1429" i="26"/>
  <c r="L1427" i="26"/>
  <c r="L1425" i="26"/>
  <c r="L1423" i="26"/>
  <c r="L1421" i="26"/>
  <c r="L1419" i="26"/>
  <c r="L1417" i="26"/>
  <c r="L1415" i="26"/>
  <c r="L1413" i="26"/>
  <c r="L1411" i="26"/>
  <c r="L1409" i="26"/>
  <c r="L1407" i="26"/>
  <c r="L1405" i="26"/>
  <c r="L1403" i="26"/>
  <c r="S1391" i="26"/>
  <c r="S1389" i="26"/>
  <c r="S1387" i="26"/>
  <c r="S1385" i="26"/>
  <c r="S1383" i="26"/>
  <c r="S1381" i="26"/>
  <c r="S1379" i="26"/>
  <c r="S1377" i="26"/>
  <c r="S1375" i="26"/>
  <c r="S1349" i="26"/>
  <c r="S1347" i="26"/>
  <c r="S1345" i="26"/>
  <c r="L1401" i="26"/>
  <c r="L1399" i="26"/>
  <c r="L1397" i="26"/>
  <c r="L1395" i="26"/>
  <c r="L1393" i="26"/>
  <c r="L1391" i="26"/>
  <c r="L1389" i="26"/>
  <c r="L1387" i="26"/>
  <c r="L1385" i="26"/>
  <c r="L1383" i="26"/>
  <c r="L1381" i="26"/>
  <c r="L1379" i="26"/>
  <c r="L1377" i="26"/>
  <c r="L1375" i="26"/>
  <c r="L1343" i="26"/>
  <c r="L1341" i="26"/>
  <c r="L1339" i="26"/>
  <c r="L1337" i="26"/>
  <c r="L1335" i="26"/>
  <c r="L1333" i="26"/>
  <c r="L1331" i="26"/>
  <c r="L1329" i="26"/>
  <c r="L1327" i="26"/>
  <c r="L1325" i="26"/>
  <c r="L1323" i="26"/>
  <c r="L1321" i="26"/>
  <c r="L1319" i="26"/>
  <c r="L1317" i="26"/>
  <c r="L1315" i="26"/>
  <c r="L1313" i="26"/>
  <c r="L1311" i="26"/>
  <c r="P1309" i="26"/>
  <c r="AB1309" i="26"/>
  <c r="R1309" i="26" s="1"/>
  <c r="L1309" i="26"/>
  <c r="L1307" i="26"/>
  <c r="L1305" i="26"/>
  <c r="L1303" i="26"/>
  <c r="L1301" i="26"/>
  <c r="L1299" i="26"/>
  <c r="L1297" i="26"/>
  <c r="L1295" i="26"/>
  <c r="L1293" i="26"/>
  <c r="L1291" i="26"/>
  <c r="L1289" i="26"/>
  <c r="L1287" i="26"/>
  <c r="L1285" i="26"/>
  <c r="L1283" i="26"/>
  <c r="L1281" i="26"/>
  <c r="L1279" i="26"/>
  <c r="L1277" i="26"/>
  <c r="L1275" i="26"/>
  <c r="L1273" i="26"/>
  <c r="L1271" i="26"/>
  <c r="L1269" i="26"/>
  <c r="L1267" i="26"/>
  <c r="L1265" i="26"/>
  <c r="L1263" i="26"/>
  <c r="L1261" i="26"/>
  <c r="L1259" i="26"/>
  <c r="L1257" i="26"/>
  <c r="L1255" i="26"/>
  <c r="L1253" i="26"/>
  <c r="L1251" i="26"/>
  <c r="AB1307" i="26"/>
  <c r="R1307" i="26" s="1"/>
  <c r="AB1305" i="26"/>
  <c r="R1305" i="26" s="1"/>
  <c r="AB1303" i="26"/>
  <c r="R1303" i="26" s="1"/>
  <c r="AB1301" i="26"/>
  <c r="R1301" i="26" s="1"/>
  <c r="AB1299" i="26"/>
  <c r="R1299" i="26" s="1"/>
  <c r="AB1297" i="26"/>
  <c r="R1297" i="26" s="1"/>
  <c r="AB1295" i="26"/>
  <c r="R1295" i="26" s="1"/>
  <c r="AB1293" i="26"/>
  <c r="R1293" i="26" s="1"/>
  <c r="AB1291" i="26"/>
  <c r="R1291" i="26" s="1"/>
  <c r="AB1289" i="26"/>
  <c r="R1289" i="26" s="1"/>
  <c r="AB1287" i="26"/>
  <c r="R1287" i="26" s="1"/>
  <c r="AB1285" i="26"/>
  <c r="R1285" i="26" s="1"/>
  <c r="AB1283" i="26"/>
  <c r="R1283" i="26" s="1"/>
  <c r="AB1281" i="26"/>
  <c r="R1281" i="26" s="1"/>
  <c r="AB1279" i="26"/>
  <c r="R1279" i="26" s="1"/>
  <c r="AB1277" i="26"/>
  <c r="R1277" i="26" s="1"/>
  <c r="AB1275" i="26"/>
  <c r="R1275" i="26" s="1"/>
  <c r="AB1273" i="26"/>
  <c r="R1273" i="26" s="1"/>
  <c r="AB1271" i="26"/>
  <c r="R1271" i="26" s="1"/>
  <c r="AB1269" i="26"/>
  <c r="R1269" i="26" s="1"/>
  <c r="AB1267" i="26"/>
  <c r="R1267" i="26" s="1"/>
  <c r="AB1265" i="26"/>
  <c r="R1265" i="26" s="1"/>
  <c r="AB1263" i="26"/>
  <c r="R1263" i="26" s="1"/>
  <c r="AB1261" i="26"/>
  <c r="R1261" i="26" s="1"/>
  <c r="AB1259" i="26"/>
  <c r="R1259" i="26" s="1"/>
  <c r="AB1257" i="26"/>
  <c r="R1257" i="26" s="1"/>
  <c r="AB1255" i="26"/>
  <c r="R1255" i="26" s="1"/>
  <c r="AB1253" i="26"/>
  <c r="R1253" i="26" s="1"/>
  <c r="AB1251" i="26"/>
  <c r="R1251" i="26" s="1"/>
  <c r="P1203" i="26"/>
  <c r="AB1203" i="26"/>
  <c r="R1203" i="26" s="1"/>
  <c r="S1203" i="26"/>
  <c r="S1249" i="26"/>
  <c r="S1247" i="26"/>
  <c r="U1247" i="26"/>
  <c r="P1221" i="26"/>
  <c r="AB1221" i="26"/>
  <c r="R1221" i="26" s="1"/>
  <c r="L1219" i="26"/>
  <c r="P1219" i="26"/>
  <c r="AB1219" i="26"/>
  <c r="R1219" i="26" s="1"/>
  <c r="P1201" i="26"/>
  <c r="AB1201" i="26"/>
  <c r="R1201" i="26" s="1"/>
  <c r="S1201" i="26"/>
  <c r="P1199" i="26"/>
  <c r="AB1199" i="26"/>
  <c r="R1199" i="26" s="1"/>
  <c r="S1199" i="26"/>
  <c r="P1197" i="26"/>
  <c r="AB1197" i="26"/>
  <c r="R1197" i="26" s="1"/>
  <c r="S1197" i="26"/>
  <c r="P1195" i="26"/>
  <c r="AB1195" i="26"/>
  <c r="R1195" i="26" s="1"/>
  <c r="S1195" i="26"/>
  <c r="P1193" i="26"/>
  <c r="AB1193" i="26"/>
  <c r="R1193" i="26" s="1"/>
  <c r="S1193" i="26"/>
  <c r="P1191" i="26"/>
  <c r="AB1191" i="26"/>
  <c r="R1191" i="26" s="1"/>
  <c r="S1191" i="26"/>
  <c r="P1189" i="26"/>
  <c r="AB1189" i="26"/>
  <c r="R1189" i="26" s="1"/>
  <c r="S1189" i="26"/>
  <c r="L1249" i="26"/>
  <c r="L1247" i="26"/>
  <c r="P1245" i="26"/>
  <c r="AB1245" i="26"/>
  <c r="R1245" i="26" s="1"/>
  <c r="L1245" i="26"/>
  <c r="P1243" i="26"/>
  <c r="AB1243" i="26"/>
  <c r="R1243" i="26" s="1"/>
  <c r="L1243" i="26"/>
  <c r="P1241" i="26"/>
  <c r="AB1241" i="26"/>
  <c r="R1241" i="26" s="1"/>
  <c r="L1241" i="26"/>
  <c r="P1239" i="26"/>
  <c r="AB1239" i="26"/>
  <c r="R1239" i="26" s="1"/>
  <c r="L1239" i="26"/>
  <c r="P1237" i="26"/>
  <c r="AB1237" i="26"/>
  <c r="R1237" i="26" s="1"/>
  <c r="L1237" i="26"/>
  <c r="P1235" i="26"/>
  <c r="AB1235" i="26"/>
  <c r="R1235" i="26" s="1"/>
  <c r="L1235" i="26"/>
  <c r="P1233" i="26"/>
  <c r="AB1233" i="26"/>
  <c r="R1233" i="26" s="1"/>
  <c r="L1233" i="26"/>
  <c r="P1231" i="26"/>
  <c r="AB1231" i="26"/>
  <c r="R1231" i="26" s="1"/>
  <c r="L1231" i="26"/>
  <c r="P1229" i="26"/>
  <c r="AB1229" i="26"/>
  <c r="R1229" i="26" s="1"/>
  <c r="L1229" i="26"/>
  <c r="P1227" i="26"/>
  <c r="AB1227" i="26"/>
  <c r="R1227" i="26" s="1"/>
  <c r="L1227" i="26"/>
  <c r="P1225" i="26"/>
  <c r="AB1225" i="26"/>
  <c r="R1225" i="26" s="1"/>
  <c r="L1225" i="26"/>
  <c r="P1223" i="26"/>
  <c r="AB1223" i="26"/>
  <c r="R1223" i="26" s="1"/>
  <c r="L1223" i="26"/>
  <c r="S1207" i="26"/>
  <c r="S1205" i="26"/>
  <c r="L1217" i="26"/>
  <c r="L1215" i="26"/>
  <c r="L1213" i="26"/>
  <c r="L1211" i="26"/>
  <c r="L1209" i="26"/>
  <c r="L1207" i="26"/>
  <c r="L1205" i="26"/>
  <c r="L1187" i="26"/>
  <c r="L1185" i="26"/>
  <c r="AB1187" i="26"/>
  <c r="R1187" i="26" s="1"/>
  <c r="AB1185" i="26"/>
  <c r="R1185" i="26" s="1"/>
  <c r="AB1183" i="26"/>
  <c r="R1183" i="26" s="1"/>
  <c r="P1183" i="26"/>
  <c r="L1181" i="26"/>
  <c r="L1179" i="26"/>
  <c r="L1177" i="26"/>
  <c r="AB1175" i="26"/>
  <c r="R1175" i="26" s="1"/>
  <c r="AB1173" i="26"/>
  <c r="R1173" i="26" s="1"/>
  <c r="AB1171" i="26"/>
  <c r="R1171" i="26" s="1"/>
  <c r="AB1169" i="26"/>
  <c r="R1169" i="26" s="1"/>
  <c r="AB1167" i="26"/>
  <c r="R1167" i="26" s="1"/>
  <c r="AB1165" i="26"/>
  <c r="R1165" i="26" s="1"/>
  <c r="AB1163" i="26"/>
  <c r="R1163" i="26" s="1"/>
  <c r="AB1161" i="26"/>
  <c r="R1161" i="26" s="1"/>
  <c r="AB1159" i="26"/>
  <c r="R1159" i="26" s="1"/>
  <c r="AB1157" i="26"/>
  <c r="R1157" i="26" s="1"/>
  <c r="AB1155" i="26"/>
  <c r="R1155" i="26" s="1"/>
  <c r="AB1153" i="26"/>
  <c r="R1153" i="26" s="1"/>
  <c r="L1151" i="26"/>
  <c r="P1151" i="26"/>
  <c r="P1149" i="26"/>
  <c r="AB1149" i="26"/>
  <c r="R1149" i="26" s="1"/>
  <c r="L1149" i="26"/>
  <c r="P1147" i="26"/>
  <c r="AB1147" i="26"/>
  <c r="R1147" i="26" s="1"/>
  <c r="L1147" i="26"/>
  <c r="P1145" i="26"/>
  <c r="AB1145" i="26"/>
  <c r="R1145" i="26" s="1"/>
  <c r="L1145" i="26"/>
  <c r="S1151" i="26"/>
  <c r="AB1143" i="26"/>
  <c r="R1143" i="26" s="1"/>
  <c r="AB1141" i="26"/>
  <c r="R1141" i="26" s="1"/>
  <c r="AB1139" i="26"/>
  <c r="R1139" i="26" s="1"/>
  <c r="AB1137" i="26"/>
  <c r="R1137" i="26" s="1"/>
  <c r="AB1135" i="26"/>
  <c r="R1135" i="26" s="1"/>
  <c r="S1127" i="26"/>
  <c r="P1143" i="26"/>
  <c r="P1141" i="26"/>
  <c r="P1139" i="26"/>
  <c r="P1137" i="26"/>
  <c r="P1135" i="26"/>
  <c r="L1133" i="26"/>
  <c r="L1131" i="26"/>
  <c r="L1129" i="26"/>
  <c r="L1127" i="26"/>
  <c r="P1129" i="26"/>
  <c r="P1127" i="26"/>
  <c r="P1121" i="26"/>
  <c r="L1125" i="26"/>
  <c r="L1123" i="26"/>
  <c r="AB1121" i="26"/>
  <c r="R1121" i="26" s="1"/>
  <c r="S1091" i="26"/>
  <c r="AB1091" i="26"/>
  <c r="R1091" i="26" s="1"/>
  <c r="P1091" i="26"/>
  <c r="T1090" i="26"/>
  <c r="AF1090" i="26"/>
  <c r="R1090" i="26" s="1"/>
  <c r="Q1090" i="26"/>
  <c r="V1090" i="26" a="1"/>
  <c r="V1090" i="26" s="1"/>
  <c r="B1090" i="26"/>
  <c r="T1089" i="26"/>
  <c r="AF1089" i="26"/>
  <c r="R1089" i="26" s="1"/>
  <c r="Q1089" i="26"/>
  <c r="V1089" i="26" a="1"/>
  <c r="V1089" i="26" s="1"/>
  <c r="B1089" i="26"/>
  <c r="T1088" i="26"/>
  <c r="AF1088" i="26"/>
  <c r="R1088" i="26" s="1"/>
  <c r="Q1088" i="26"/>
  <c r="V1088" i="26" a="1"/>
  <c r="V1088" i="26" s="1"/>
  <c r="B1088" i="26"/>
  <c r="T1087" i="26"/>
  <c r="AF1087" i="26"/>
  <c r="R1087" i="26" s="1"/>
  <c r="Q1087" i="26"/>
  <c r="V1087" i="26" a="1"/>
  <c r="V1087" i="26" s="1"/>
  <c r="B1087" i="26"/>
  <c r="T1086" i="26"/>
  <c r="AF1086" i="26"/>
  <c r="R1086" i="26" s="1"/>
  <c r="Q1086" i="26"/>
  <c r="V1086" i="26" a="1"/>
  <c r="V1086" i="26" s="1"/>
  <c r="B1086" i="26"/>
  <c r="T1085" i="26"/>
  <c r="AF1085" i="26"/>
  <c r="R1085" i="26" s="1"/>
  <c r="Q1085" i="26"/>
  <c r="V1085" i="26" a="1"/>
  <c r="V1085" i="26" s="1"/>
  <c r="B1085" i="26"/>
  <c r="T1084" i="26"/>
  <c r="AF1084" i="26"/>
  <c r="R1084" i="26" s="1"/>
  <c r="Q1084" i="26"/>
  <c r="V1084" i="26" a="1"/>
  <c r="V1084" i="26" s="1"/>
  <c r="B1084" i="26"/>
  <c r="T1083" i="26"/>
  <c r="AF1083" i="26"/>
  <c r="R1083" i="26" s="1"/>
  <c r="Q1083" i="26"/>
  <c r="V1083" i="26" a="1"/>
  <c r="V1083" i="26" s="1"/>
  <c r="B1083" i="26"/>
  <c r="T1082" i="26"/>
  <c r="AF1082" i="26"/>
  <c r="R1082" i="26" s="1"/>
  <c r="Q1082" i="26"/>
  <c r="V1082" i="26" a="1"/>
  <c r="V1082" i="26" s="1"/>
  <c r="B1082" i="26"/>
  <c r="T1081" i="26"/>
  <c r="AF1081" i="26"/>
  <c r="R1081" i="26" s="1"/>
  <c r="Q1081" i="26"/>
  <c r="V1081" i="26" a="1"/>
  <c r="V1081" i="26" s="1"/>
  <c r="B1081" i="26"/>
  <c r="T1080" i="26"/>
  <c r="AF1080" i="26"/>
  <c r="R1080" i="26" s="1"/>
  <c r="Q1080" i="26"/>
  <c r="V1080" i="26" a="1"/>
  <c r="V1080" i="26" s="1"/>
  <c r="B1080" i="26"/>
  <c r="T1079" i="26"/>
  <c r="AF1079" i="26"/>
  <c r="R1079" i="26" s="1"/>
  <c r="Q1079" i="26"/>
  <c r="V1079" i="26" a="1"/>
  <c r="V1079" i="26" s="1"/>
  <c r="B1079" i="26"/>
  <c r="T1078" i="26"/>
  <c r="AF1078" i="26"/>
  <c r="R1078" i="26" s="1"/>
  <c r="Q1078" i="26"/>
  <c r="V1078" i="26" a="1"/>
  <c r="V1078" i="26" s="1"/>
  <c r="B1078" i="26"/>
  <c r="T1077" i="26"/>
  <c r="AF1077" i="26"/>
  <c r="R1077" i="26" s="1"/>
  <c r="Q1077" i="26"/>
  <c r="V1077" i="26" a="1"/>
  <c r="V1077" i="26" s="1"/>
  <c r="B1077" i="26"/>
  <c r="T1076" i="26"/>
  <c r="AF1076" i="26"/>
  <c r="R1076" i="26" s="1"/>
  <c r="Q1076" i="26"/>
  <c r="V1076" i="26" a="1"/>
  <c r="V1076" i="26" s="1"/>
  <c r="B1076" i="26"/>
  <c r="T1075" i="26"/>
  <c r="AF1075" i="26"/>
  <c r="R1075" i="26" s="1"/>
  <c r="Q1075" i="26"/>
  <c r="V1075" i="26" a="1"/>
  <c r="V1075" i="26" s="1"/>
  <c r="B1075" i="26"/>
  <c r="T1074" i="26"/>
  <c r="AF1074" i="26"/>
  <c r="R1074" i="26" s="1"/>
  <c r="Q1074" i="26"/>
  <c r="V1074" i="26" a="1"/>
  <c r="V1074" i="26" s="1"/>
  <c r="B1074" i="26"/>
  <c r="T1073" i="26"/>
  <c r="AF1073" i="26"/>
  <c r="R1073" i="26" s="1"/>
  <c r="Q1073" i="26"/>
  <c r="V1073" i="26" a="1"/>
  <c r="V1073" i="26" s="1"/>
  <c r="B1073" i="26"/>
  <c r="T1072" i="26"/>
  <c r="AF1072" i="26"/>
  <c r="R1072" i="26" s="1"/>
  <c r="Q1072" i="26"/>
  <c r="V1072" i="26" a="1"/>
  <c r="V1072" i="26" s="1"/>
  <c r="B1072" i="26"/>
  <c r="T1071" i="26"/>
  <c r="AF1071" i="26"/>
  <c r="R1071" i="26" s="1"/>
  <c r="Q1071" i="26"/>
  <c r="V1071" i="26" a="1"/>
  <c r="V1071" i="26" s="1"/>
  <c r="B1071" i="26"/>
  <c r="T1070" i="26"/>
  <c r="AF1070" i="26"/>
  <c r="R1070" i="26" s="1"/>
  <c r="Q1070" i="26"/>
  <c r="V1070" i="26" a="1"/>
  <c r="V1070" i="26" s="1"/>
  <c r="B1070" i="26"/>
  <c r="T1069" i="26"/>
  <c r="AF1069" i="26"/>
  <c r="R1069" i="26" s="1"/>
  <c r="Q1069" i="26"/>
  <c r="V1069" i="26" a="1"/>
  <c r="V1069" i="26" s="1"/>
  <c r="B1069" i="26"/>
  <c r="T1068" i="26"/>
  <c r="AF1068" i="26"/>
  <c r="R1068" i="26" s="1"/>
  <c r="Q1068" i="26"/>
  <c r="V1068" i="26" a="1"/>
  <c r="V1068" i="26" s="1"/>
  <c r="B1068" i="26"/>
  <c r="T1067" i="26"/>
  <c r="AF1067" i="26"/>
  <c r="R1067" i="26" s="1"/>
  <c r="Q1067" i="26"/>
  <c r="V1067" i="26" a="1"/>
  <c r="V1067" i="26" s="1"/>
  <c r="B1067" i="26"/>
  <c r="T1066" i="26"/>
  <c r="AF1066" i="26"/>
  <c r="R1066" i="26" s="1"/>
  <c r="Q1066" i="26"/>
  <c r="V1066" i="26" a="1"/>
  <c r="V1066" i="26" s="1"/>
  <c r="B1066" i="26"/>
  <c r="T1065" i="26"/>
  <c r="AF1065" i="26"/>
  <c r="R1065" i="26" s="1"/>
  <c r="Q1065" i="26"/>
  <c r="V1065" i="26" a="1"/>
  <c r="V1065" i="26" s="1"/>
  <c r="B1065" i="26"/>
  <c r="T1064" i="26"/>
  <c r="AF1064" i="26"/>
  <c r="R1064" i="26" s="1"/>
  <c r="Q1064" i="26"/>
  <c r="V1064" i="26" a="1"/>
  <c r="V1064" i="26" s="1"/>
  <c r="B1064" i="26"/>
  <c r="T1063" i="26"/>
  <c r="AF1063" i="26"/>
  <c r="R1063" i="26" s="1"/>
  <c r="Q1063" i="26"/>
  <c r="V1063" i="26" a="1"/>
  <c r="V1063" i="26" s="1"/>
  <c r="B1063" i="26"/>
  <c r="T1062" i="26"/>
  <c r="AF1062" i="26"/>
  <c r="R1062" i="26" s="1"/>
  <c r="Q1062" i="26"/>
  <c r="V1062" i="26" a="1"/>
  <c r="V1062" i="26" s="1"/>
  <c r="B1062" i="26"/>
  <c r="T1061" i="26"/>
  <c r="AF1061" i="26"/>
  <c r="R1061" i="26" s="1"/>
  <c r="Q1061" i="26"/>
  <c r="V1061" i="26" a="1"/>
  <c r="V1061" i="26" s="1"/>
  <c r="B1061" i="26"/>
  <c r="T1060" i="26"/>
  <c r="AF1060" i="26"/>
  <c r="R1060" i="26" s="1"/>
  <c r="Q1060" i="26"/>
  <c r="V1060" i="26" a="1"/>
  <c r="V1060" i="26" s="1"/>
  <c r="B1060" i="26"/>
  <c r="T1059" i="26"/>
  <c r="AF1059" i="26"/>
  <c r="R1059" i="26" s="1"/>
  <c r="Q1059" i="26"/>
  <c r="V1059" i="26" a="1"/>
  <c r="V1059" i="26" s="1"/>
  <c r="B1059" i="26"/>
  <c r="T1058" i="26"/>
  <c r="AF1058" i="26"/>
  <c r="R1058" i="26" s="1"/>
  <c r="Q1058" i="26"/>
  <c r="V1058" i="26" a="1"/>
  <c r="V1058" i="26" s="1"/>
  <c r="B1058" i="26"/>
  <c r="T1057" i="26"/>
  <c r="AF1057" i="26"/>
  <c r="R1057" i="26" s="1"/>
  <c r="Q1057" i="26"/>
  <c r="V1057" i="26" a="1"/>
  <c r="V1057" i="26" s="1"/>
  <c r="B1057" i="26"/>
  <c r="T1056" i="26"/>
  <c r="AF1056" i="26"/>
  <c r="R1056" i="26" s="1"/>
  <c r="Q1056" i="26"/>
  <c r="V1056" i="26" a="1"/>
  <c r="V1056" i="26" s="1"/>
  <c r="B1056" i="26"/>
  <c r="T1055" i="26"/>
  <c r="AF1055" i="26"/>
  <c r="R1055" i="26" s="1"/>
  <c r="Q1055" i="26"/>
  <c r="V1055" i="26" a="1"/>
  <c r="V1055" i="26" s="1"/>
  <c r="B1055" i="26"/>
  <c r="T1054" i="26"/>
  <c r="AF1054" i="26"/>
  <c r="R1054" i="26" s="1"/>
  <c r="Q1054" i="26"/>
  <c r="V1054" i="26" a="1"/>
  <c r="V1054" i="26" s="1"/>
  <c r="B1054" i="26"/>
  <c r="T1053" i="26"/>
  <c r="AF1053" i="26"/>
  <c r="R1053" i="26" s="1"/>
  <c r="Q1053" i="26"/>
  <c r="V1053" i="26" a="1"/>
  <c r="V1053" i="26" s="1"/>
  <c r="B1053" i="26"/>
  <c r="T1052" i="26"/>
  <c r="AF1052" i="26"/>
  <c r="R1052" i="26" s="1"/>
  <c r="Q1052" i="26"/>
  <c r="V1052" i="26" a="1"/>
  <c r="V1052" i="26" s="1"/>
  <c r="B1052" i="26"/>
  <c r="T1051" i="26"/>
  <c r="AF1051" i="26"/>
  <c r="R1051" i="26" s="1"/>
  <c r="Q1051" i="26"/>
  <c r="V1051" i="26" a="1"/>
  <c r="V1051" i="26" s="1"/>
  <c r="B1051" i="26"/>
  <c r="T1050" i="26"/>
  <c r="AF1050" i="26"/>
  <c r="R1050" i="26" s="1"/>
  <c r="Q1050" i="26"/>
  <c r="V1050" i="26" a="1"/>
  <c r="V1050" i="26" s="1"/>
  <c r="B1050" i="26"/>
  <c r="T1049" i="26"/>
  <c r="AF1049" i="26"/>
  <c r="R1049" i="26" s="1"/>
  <c r="Q1049" i="26"/>
  <c r="V1049" i="26" a="1"/>
  <c r="V1049" i="26" s="1"/>
  <c r="B1049" i="26"/>
  <c r="T1048" i="26"/>
  <c r="AF1048" i="26"/>
  <c r="R1048" i="26" s="1"/>
  <c r="Q1048" i="26"/>
  <c r="V1048" i="26" a="1"/>
  <c r="V1048" i="26" s="1"/>
  <c r="B1048" i="26"/>
  <c r="T1047" i="26"/>
  <c r="AF1047" i="26"/>
  <c r="R1047" i="26" s="1"/>
  <c r="Q1047" i="26"/>
  <c r="V1047" i="26" a="1"/>
  <c r="V1047" i="26" s="1"/>
  <c r="B1047" i="26"/>
  <c r="T1046" i="26"/>
  <c r="AF1046" i="26"/>
  <c r="R1046" i="26" s="1"/>
  <c r="Q1046" i="26"/>
  <c r="V1046" i="26" a="1"/>
  <c r="V1046" i="26" s="1"/>
  <c r="B1046" i="26"/>
  <c r="T1045" i="26"/>
  <c r="AF1045" i="26"/>
  <c r="R1045" i="26" s="1"/>
  <c r="Q1045" i="26"/>
  <c r="V1045" i="26" a="1"/>
  <c r="V1045" i="26" s="1"/>
  <c r="B1045" i="26"/>
  <c r="T1044" i="26"/>
  <c r="AF1044" i="26"/>
  <c r="R1044" i="26" s="1"/>
  <c r="Q1044" i="26"/>
  <c r="V1044" i="26" a="1"/>
  <c r="V1044" i="26" s="1"/>
  <c r="B1044" i="26"/>
  <c r="T1043" i="26"/>
  <c r="AF1043" i="26"/>
  <c r="R1043" i="26" s="1"/>
  <c r="Q1043" i="26"/>
  <c r="V1043" i="26" a="1"/>
  <c r="V1043" i="26" s="1"/>
  <c r="B1043" i="26"/>
  <c r="T1042" i="26"/>
  <c r="AF1042" i="26"/>
  <c r="R1042" i="26" s="1"/>
  <c r="Q1042" i="26"/>
  <c r="V1042" i="26" a="1"/>
  <c r="V1042" i="26" s="1"/>
  <c r="B1042" i="26"/>
  <c r="T1041" i="26"/>
  <c r="AF1041" i="26"/>
  <c r="R1041" i="26" s="1"/>
  <c r="Q1041" i="26"/>
  <c r="V1041" i="26" a="1"/>
  <c r="V1041" i="26" s="1"/>
  <c r="B1041" i="26"/>
  <c r="T1040" i="26"/>
  <c r="AF1040" i="26"/>
  <c r="R1040" i="26" s="1"/>
  <c r="Q1040" i="26"/>
  <c r="V1040" i="26" a="1"/>
  <c r="V1040" i="26" s="1"/>
  <c r="B1040" i="26"/>
  <c r="T1039" i="26"/>
  <c r="AF1039" i="26"/>
  <c r="R1039" i="26" s="1"/>
  <c r="Q1039" i="26"/>
  <c r="V1039" i="26" a="1"/>
  <c r="V1039" i="26" s="1"/>
  <c r="B1039" i="26"/>
  <c r="T1038" i="26"/>
  <c r="AF1038" i="26"/>
  <c r="R1038" i="26" s="1"/>
  <c r="Q1038" i="26"/>
  <c r="V1038" i="26" a="1"/>
  <c r="V1038" i="26" s="1"/>
  <c r="B1038" i="26"/>
  <c r="T1037" i="26"/>
  <c r="AF1037" i="26"/>
  <c r="R1037" i="26" s="1"/>
  <c r="Q1037" i="26"/>
  <c r="V1037" i="26" a="1"/>
  <c r="V1037" i="26" s="1"/>
  <c r="B1037" i="26"/>
  <c r="T1036" i="26"/>
  <c r="AF1036" i="26"/>
  <c r="R1036" i="26" s="1"/>
  <c r="Q1036" i="26"/>
  <c r="V1036" i="26" a="1"/>
  <c r="V1036" i="26" s="1"/>
  <c r="B1036" i="26"/>
  <c r="T1035" i="26"/>
  <c r="AF1035" i="26"/>
  <c r="R1035" i="26" s="1"/>
  <c r="Q1035" i="26"/>
  <c r="V1035" i="26" a="1"/>
  <c r="V1035" i="26" s="1"/>
  <c r="B1035" i="26"/>
  <c r="T1034" i="26"/>
  <c r="AF1034" i="26"/>
  <c r="R1034" i="26" s="1"/>
  <c r="Q1034" i="26"/>
  <c r="V1034" i="26" a="1"/>
  <c r="V1034" i="26" s="1"/>
  <c r="B1034" i="26"/>
  <c r="T1033" i="26"/>
  <c r="AF1033" i="26"/>
  <c r="R1033" i="26" s="1"/>
  <c r="Q1033" i="26"/>
  <c r="V1033" i="26" a="1"/>
  <c r="V1033" i="26" s="1"/>
  <c r="B1033" i="26"/>
  <c r="T1032" i="26"/>
  <c r="AF1032" i="26"/>
  <c r="R1032" i="26" s="1"/>
  <c r="Q1032" i="26"/>
  <c r="V1032" i="26" a="1"/>
  <c r="V1032" i="26" s="1"/>
  <c r="B1032" i="26"/>
  <c r="T1031" i="26"/>
  <c r="AF1031" i="26"/>
  <c r="R1031" i="26" s="1"/>
  <c r="Q1031" i="26"/>
  <c r="V1031" i="26" a="1"/>
  <c r="V1031" i="26" s="1"/>
  <c r="B1031" i="26"/>
  <c r="T1030" i="26"/>
  <c r="AF1030" i="26"/>
  <c r="R1030" i="26" s="1"/>
  <c r="Q1030" i="26"/>
  <c r="V1030" i="26" a="1"/>
  <c r="V1030" i="26" s="1"/>
  <c r="B1030" i="26"/>
  <c r="T1029" i="26"/>
  <c r="AF1029" i="26"/>
  <c r="R1029" i="26" s="1"/>
  <c r="Q1029" i="26"/>
  <c r="V1029" i="26" a="1"/>
  <c r="V1029" i="26" s="1"/>
  <c r="B1029" i="26"/>
  <c r="T1028" i="26"/>
  <c r="AF1028" i="26"/>
  <c r="R1028" i="26" s="1"/>
  <c r="Q1028" i="26"/>
  <c r="V1028" i="26" a="1"/>
  <c r="V1028" i="26" s="1"/>
  <c r="B1028" i="26"/>
  <c r="T1027" i="26"/>
  <c r="AF1027" i="26"/>
  <c r="R1027" i="26" s="1"/>
  <c r="Q1027" i="26"/>
  <c r="V1027" i="26" a="1"/>
  <c r="V1027" i="26" s="1"/>
  <c r="B1027" i="26"/>
  <c r="T1026" i="26"/>
  <c r="AF1026" i="26"/>
  <c r="R1026" i="26" s="1"/>
  <c r="Q1026" i="26"/>
  <c r="V1026" i="26" a="1"/>
  <c r="V1026" i="26" s="1"/>
  <c r="B1026" i="26"/>
  <c r="T1025" i="26"/>
  <c r="AF1025" i="26"/>
  <c r="R1025" i="26" s="1"/>
  <c r="Q1025" i="26"/>
  <c r="V1025" i="26" a="1"/>
  <c r="V1025" i="26" s="1"/>
  <c r="B1025" i="26"/>
  <c r="T1024" i="26"/>
  <c r="AF1024" i="26"/>
  <c r="R1024" i="26" s="1"/>
  <c r="Q1024" i="26"/>
  <c r="V1024" i="26" a="1"/>
  <c r="V1024" i="26" s="1"/>
  <c r="B1024" i="26"/>
  <c r="T1023" i="26"/>
  <c r="AF1023" i="26"/>
  <c r="R1023" i="26" s="1"/>
  <c r="Q1023" i="26"/>
  <c r="V1023" i="26" a="1"/>
  <c r="V1023" i="26" s="1"/>
  <c r="B1023" i="26"/>
  <c r="T1022" i="26"/>
  <c r="AF1022" i="26"/>
  <c r="R1022" i="26" s="1"/>
  <c r="Q1022" i="26"/>
  <c r="V1022" i="26" a="1"/>
  <c r="V1022" i="26" s="1"/>
  <c r="B1022" i="26"/>
  <c r="T1021" i="26"/>
  <c r="AF1021" i="26"/>
  <c r="R1021" i="26" s="1"/>
  <c r="Q1021" i="26"/>
  <c r="V1021" i="26" a="1"/>
  <c r="V1021" i="26" s="1"/>
  <c r="B1021" i="26"/>
  <c r="T1020" i="26"/>
  <c r="AF1020" i="26"/>
  <c r="R1020" i="26" s="1"/>
  <c r="Q1020" i="26"/>
  <c r="V1020" i="26" a="1"/>
  <c r="V1020" i="26" s="1"/>
  <c r="B1020" i="26"/>
  <c r="T1019" i="26"/>
  <c r="AF1019" i="26"/>
  <c r="R1019" i="26" s="1"/>
  <c r="Q1019" i="26"/>
  <c r="V1019" i="26" a="1"/>
  <c r="V1019" i="26" s="1"/>
  <c r="B1019" i="26"/>
  <c r="T1018" i="26"/>
  <c r="AF1018" i="26"/>
  <c r="R1018" i="26" s="1"/>
  <c r="Q1018" i="26"/>
  <c r="V1018" i="26" a="1"/>
  <c r="V1018" i="26" s="1"/>
  <c r="B1018" i="26"/>
  <c r="T1017" i="26"/>
  <c r="AF1017" i="26"/>
  <c r="R1017" i="26" s="1"/>
  <c r="Q1017" i="26"/>
  <c r="V1017" i="26" a="1"/>
  <c r="V1017" i="26" s="1"/>
  <c r="B1017" i="26"/>
  <c r="T1016" i="26"/>
  <c r="AF1016" i="26"/>
  <c r="R1016" i="26" s="1"/>
  <c r="Q1016" i="26"/>
  <c r="V1016" i="26" a="1"/>
  <c r="V1016" i="26" s="1"/>
  <c r="B1016" i="26"/>
  <c r="T1015" i="26"/>
  <c r="AF1015" i="26"/>
  <c r="R1015" i="26" s="1"/>
  <c r="Q1015" i="26"/>
  <c r="V1015" i="26" a="1"/>
  <c r="V1015" i="26" s="1"/>
  <c r="B1015" i="26"/>
  <c r="T1014" i="26"/>
  <c r="AF1014" i="26"/>
  <c r="R1014" i="26" s="1"/>
  <c r="Q1014" i="26"/>
  <c r="V1014" i="26" a="1"/>
  <c r="V1014" i="26" s="1"/>
  <c r="B1014" i="26"/>
  <c r="T1013" i="26"/>
  <c r="AF1013" i="26"/>
  <c r="R1013" i="26" s="1"/>
  <c r="Q1013" i="26"/>
  <c r="V1013" i="26" a="1"/>
  <c r="V1013" i="26" s="1"/>
  <c r="B1013" i="26"/>
  <c r="T1012" i="26"/>
  <c r="AF1012" i="26"/>
  <c r="R1012" i="26" s="1"/>
  <c r="Q1012" i="26"/>
  <c r="V1012" i="26" a="1"/>
  <c r="V1012" i="26" s="1"/>
  <c r="B1012" i="26"/>
  <c r="T1011" i="26"/>
  <c r="AF1011" i="26"/>
  <c r="R1011" i="26" s="1"/>
  <c r="Q1011" i="26"/>
  <c r="V1011" i="26" a="1"/>
  <c r="V1011" i="26" s="1"/>
  <c r="B1011" i="26"/>
  <c r="T1010" i="26"/>
  <c r="AF1010" i="26"/>
  <c r="R1010" i="26" s="1"/>
  <c r="Q1010" i="26"/>
  <c r="V1010" i="26" a="1"/>
  <c r="V1010" i="26" s="1"/>
  <c r="B1010" i="26"/>
  <c r="T1009" i="26"/>
  <c r="AF1009" i="26"/>
  <c r="R1009" i="26" s="1"/>
  <c r="Q1009" i="26"/>
  <c r="V1009" i="26" a="1"/>
  <c r="V1009" i="26" s="1"/>
  <c r="B1009" i="26"/>
  <c r="T1008" i="26"/>
  <c r="AF1008" i="26"/>
  <c r="R1008" i="26" s="1"/>
  <c r="Q1008" i="26"/>
  <c r="V1008" i="26" a="1"/>
  <c r="V1008" i="26" s="1"/>
  <c r="B1008" i="26"/>
  <c r="T1007" i="26"/>
  <c r="AF1007" i="26"/>
  <c r="R1007" i="26" s="1"/>
  <c r="Q1007" i="26"/>
  <c r="V1007" i="26" a="1"/>
  <c r="V1007" i="26" s="1"/>
  <c r="B1007" i="26"/>
  <c r="T1006" i="26"/>
  <c r="AF1006" i="26"/>
  <c r="R1006" i="26" s="1"/>
  <c r="Q1006" i="26"/>
  <c r="V1006" i="26" a="1"/>
  <c r="V1006" i="26" s="1"/>
  <c r="B1006" i="26"/>
  <c r="T1005" i="26"/>
  <c r="AF1005" i="26"/>
  <c r="R1005" i="26" s="1"/>
  <c r="Q1005" i="26"/>
  <c r="V1005" i="26" a="1"/>
  <c r="V1005" i="26" s="1"/>
  <c r="B1005" i="26"/>
  <c r="T1004" i="26"/>
  <c r="AF1004" i="26"/>
  <c r="R1004" i="26" s="1"/>
  <c r="Q1004" i="26"/>
  <c r="V1004" i="26" a="1"/>
  <c r="V1004" i="26" s="1"/>
  <c r="B1004" i="26"/>
  <c r="T1003" i="26"/>
  <c r="AF1003" i="26"/>
  <c r="R1003" i="26" s="1"/>
  <c r="Q1003" i="26"/>
  <c r="V1003" i="26" a="1"/>
  <c r="V1003" i="26" s="1"/>
  <c r="B1003" i="26"/>
  <c r="T1002" i="26"/>
  <c r="AF1002" i="26"/>
  <c r="R1002" i="26" s="1"/>
  <c r="Q1002" i="26"/>
  <c r="V1002" i="26" a="1"/>
  <c r="V1002" i="26" s="1"/>
  <c r="B1002" i="26"/>
  <c r="T1001" i="26"/>
  <c r="AF1001" i="26"/>
  <c r="R1001" i="26" s="1"/>
  <c r="Q1001" i="26"/>
  <c r="V1001" i="26" a="1"/>
  <c r="V1001" i="26" s="1"/>
  <c r="B1001" i="26"/>
  <c r="T1000" i="26"/>
  <c r="AF1000" i="26"/>
  <c r="R1000" i="26" s="1"/>
  <c r="Q1000" i="26"/>
  <c r="V1000" i="26" a="1"/>
  <c r="V1000" i="26" s="1"/>
  <c r="B1000" i="26"/>
  <c r="T999" i="26"/>
  <c r="AF999" i="26"/>
  <c r="R999" i="26" s="1"/>
  <c r="Q999" i="26"/>
  <c r="V999" i="26" a="1"/>
  <c r="V999" i="26" s="1"/>
  <c r="B999" i="26"/>
  <c r="T998" i="26"/>
  <c r="AF998" i="26"/>
  <c r="R998" i="26" s="1"/>
  <c r="Q998" i="26"/>
  <c r="V998" i="26" a="1"/>
  <c r="V998" i="26" s="1"/>
  <c r="B998" i="26"/>
  <c r="T997" i="26"/>
  <c r="AF997" i="26"/>
  <c r="R997" i="26" s="1"/>
  <c r="Q997" i="26"/>
  <c r="V997" i="26" a="1"/>
  <c r="V997" i="26" s="1"/>
  <c r="B997" i="26"/>
  <c r="T996" i="26"/>
  <c r="AF996" i="26"/>
  <c r="R996" i="26" s="1"/>
  <c r="Q996" i="26"/>
  <c r="V996" i="26" a="1"/>
  <c r="V996" i="26" s="1"/>
  <c r="B996" i="26"/>
  <c r="T995" i="26"/>
  <c r="AF995" i="26"/>
  <c r="R995" i="26" s="1"/>
  <c r="Q995" i="26"/>
  <c r="V995" i="26" a="1"/>
  <c r="V995" i="26" s="1"/>
  <c r="B995" i="26"/>
  <c r="T994" i="26"/>
  <c r="AF994" i="26"/>
  <c r="R994" i="26" s="1"/>
  <c r="Q994" i="26"/>
  <c r="V994" i="26" a="1"/>
  <c r="V994" i="26" s="1"/>
  <c r="B994" i="26"/>
  <c r="T993" i="26"/>
  <c r="AF993" i="26"/>
  <c r="R993" i="26" s="1"/>
  <c r="Q993" i="26"/>
  <c r="V993" i="26" a="1"/>
  <c r="V993" i="26" s="1"/>
  <c r="B993" i="26"/>
  <c r="T992" i="26"/>
  <c r="AF992" i="26"/>
  <c r="R992" i="26" s="1"/>
  <c r="Q992" i="26"/>
  <c r="V992" i="26" a="1"/>
  <c r="V992" i="26" s="1"/>
  <c r="B992" i="26"/>
  <c r="T991" i="26"/>
  <c r="AF991" i="26"/>
  <c r="R991" i="26" s="1"/>
  <c r="Q991" i="26"/>
  <c r="V991" i="26" a="1"/>
  <c r="V991" i="26" s="1"/>
  <c r="B991" i="26"/>
  <c r="T990" i="26"/>
  <c r="AF990" i="26"/>
  <c r="R990" i="26" s="1"/>
  <c r="Q990" i="26"/>
  <c r="V990" i="26" a="1"/>
  <c r="V990" i="26" s="1"/>
  <c r="B990" i="26"/>
  <c r="T989" i="26"/>
  <c r="AF989" i="26"/>
  <c r="R989" i="26" s="1"/>
  <c r="Q989" i="26"/>
  <c r="V989" i="26" a="1"/>
  <c r="V989" i="26" s="1"/>
  <c r="B989" i="26"/>
  <c r="T988" i="26"/>
  <c r="AF988" i="26"/>
  <c r="R988" i="26" s="1"/>
  <c r="Q988" i="26"/>
  <c r="V988" i="26" a="1"/>
  <c r="V988" i="26" s="1"/>
  <c r="B988" i="26"/>
  <c r="T987" i="26"/>
  <c r="AF987" i="26"/>
  <c r="R987" i="26" s="1"/>
  <c r="Q987" i="26"/>
  <c r="V987" i="26" a="1"/>
  <c r="V987" i="26" s="1"/>
  <c r="B987" i="26"/>
  <c r="T986" i="26"/>
  <c r="AF986" i="26"/>
  <c r="R986" i="26" s="1"/>
  <c r="Q986" i="26"/>
  <c r="V986" i="26" a="1"/>
  <c r="V986" i="26" s="1"/>
  <c r="B986" i="26"/>
  <c r="T985" i="26"/>
  <c r="AF985" i="26"/>
  <c r="R985" i="26" s="1"/>
  <c r="Q985" i="26"/>
  <c r="V985" i="26" a="1"/>
  <c r="V985" i="26" s="1"/>
  <c r="B985" i="26"/>
  <c r="T984" i="26"/>
  <c r="AF984" i="26"/>
  <c r="R984" i="26" s="1"/>
  <c r="Q984" i="26"/>
  <c r="V984" i="26" a="1"/>
  <c r="V984" i="26" s="1"/>
  <c r="B984" i="26"/>
  <c r="T983" i="26"/>
  <c r="AF983" i="26"/>
  <c r="R983" i="26" s="1"/>
  <c r="Q983" i="26"/>
  <c r="V983" i="26" a="1"/>
  <c r="V983" i="26" s="1"/>
  <c r="B983" i="26"/>
  <c r="T982" i="26"/>
  <c r="AF982" i="26"/>
  <c r="R982" i="26" s="1"/>
  <c r="Q982" i="26"/>
  <c r="V982" i="26" a="1"/>
  <c r="V982" i="26" s="1"/>
  <c r="B982" i="26"/>
  <c r="T981" i="26"/>
  <c r="AF981" i="26"/>
  <c r="R981" i="26" s="1"/>
  <c r="Q981" i="26"/>
  <c r="V981" i="26" a="1"/>
  <c r="V981" i="26" s="1"/>
  <c r="B981" i="26"/>
  <c r="T980" i="26"/>
  <c r="AF980" i="26"/>
  <c r="R980" i="26" s="1"/>
  <c r="Q980" i="26"/>
  <c r="V980" i="26" a="1"/>
  <c r="V980" i="26" s="1"/>
  <c r="B980" i="26"/>
  <c r="T979" i="26"/>
  <c r="AF979" i="26"/>
  <c r="R979" i="26" s="1"/>
  <c r="Q979" i="26"/>
  <c r="V979" i="26" a="1"/>
  <c r="V979" i="26" s="1"/>
  <c r="B979" i="26"/>
  <c r="T978" i="26"/>
  <c r="AF978" i="26"/>
  <c r="R978" i="26" s="1"/>
  <c r="Q978" i="26"/>
  <c r="V978" i="26" a="1"/>
  <c r="V978" i="26" s="1"/>
  <c r="B978" i="26"/>
  <c r="T977" i="26"/>
  <c r="AF977" i="26"/>
  <c r="R977" i="26" s="1"/>
  <c r="Q977" i="26"/>
  <c r="V977" i="26" a="1"/>
  <c r="V977" i="26" s="1"/>
  <c r="B977" i="26"/>
  <c r="T976" i="26"/>
  <c r="AF976" i="26"/>
  <c r="R976" i="26" s="1"/>
  <c r="Q976" i="26"/>
  <c r="V976" i="26" a="1"/>
  <c r="V976" i="26" s="1"/>
  <c r="B976" i="26"/>
  <c r="T975" i="26"/>
  <c r="AF975" i="26"/>
  <c r="R975" i="26" s="1"/>
  <c r="Q975" i="26"/>
  <c r="V975" i="26" a="1"/>
  <c r="V975" i="26" s="1"/>
  <c r="B975" i="26"/>
  <c r="T974" i="26"/>
  <c r="AF974" i="26"/>
  <c r="R974" i="26" s="1"/>
  <c r="Q974" i="26"/>
  <c r="V974" i="26" a="1"/>
  <c r="V974" i="26" s="1"/>
  <c r="B974" i="26"/>
  <c r="T973" i="26"/>
  <c r="AF973" i="26"/>
  <c r="R973" i="26" s="1"/>
  <c r="Q973" i="26"/>
  <c r="V973" i="26" a="1"/>
  <c r="V973" i="26" s="1"/>
  <c r="B973" i="26"/>
  <c r="T972" i="26"/>
  <c r="AF972" i="26"/>
  <c r="R972" i="26" s="1"/>
  <c r="Q972" i="26"/>
  <c r="V972" i="26" a="1"/>
  <c r="V972" i="26" s="1"/>
  <c r="B972" i="26"/>
  <c r="T971" i="26"/>
  <c r="AF971" i="26"/>
  <c r="R971" i="26" s="1"/>
  <c r="Q971" i="26"/>
  <c r="V971" i="26" a="1"/>
  <c r="V971" i="26" s="1"/>
  <c r="B971" i="26"/>
  <c r="T970" i="26"/>
  <c r="AF970" i="26"/>
  <c r="R970" i="26" s="1"/>
  <c r="Q970" i="26"/>
  <c r="V970" i="26" a="1"/>
  <c r="V970" i="26" s="1"/>
  <c r="B970" i="26"/>
  <c r="T969" i="26"/>
  <c r="AF969" i="26"/>
  <c r="R969" i="26" s="1"/>
  <c r="Q969" i="26"/>
  <c r="V969" i="26" a="1"/>
  <c r="V969" i="26" s="1"/>
  <c r="B969" i="26"/>
  <c r="T968" i="26"/>
  <c r="AF968" i="26"/>
  <c r="R968" i="26" s="1"/>
  <c r="Q968" i="26"/>
  <c r="V968" i="26" a="1"/>
  <c r="V968" i="26" s="1"/>
  <c r="B968" i="26"/>
  <c r="T967" i="26"/>
  <c r="AF967" i="26"/>
  <c r="R967" i="26" s="1"/>
  <c r="Q967" i="26"/>
  <c r="V967" i="26" a="1"/>
  <c r="V967" i="26" s="1"/>
  <c r="B967" i="26"/>
  <c r="T966" i="26"/>
  <c r="AF966" i="26"/>
  <c r="R966" i="26" s="1"/>
  <c r="Q966" i="26"/>
  <c r="V966" i="26" a="1"/>
  <c r="V966" i="26" s="1"/>
  <c r="B966" i="26"/>
  <c r="T965" i="26"/>
  <c r="AF965" i="26"/>
  <c r="R965" i="26" s="1"/>
  <c r="Q965" i="26"/>
  <c r="V965" i="26" a="1"/>
  <c r="V965" i="26" s="1"/>
  <c r="B965" i="26"/>
  <c r="T964" i="26"/>
  <c r="AF964" i="26"/>
  <c r="R964" i="26" s="1"/>
  <c r="Q964" i="26"/>
  <c r="V964" i="26" a="1"/>
  <c r="V964" i="26" s="1"/>
  <c r="B964" i="26"/>
  <c r="T963" i="26"/>
  <c r="AF963" i="26"/>
  <c r="R963" i="26" s="1"/>
  <c r="Q963" i="26"/>
  <c r="V963" i="26" a="1"/>
  <c r="V963" i="26" s="1"/>
  <c r="B963" i="26"/>
  <c r="T962" i="26"/>
  <c r="AF962" i="26"/>
  <c r="R962" i="26" s="1"/>
  <c r="Q962" i="26"/>
  <c r="V962" i="26" a="1"/>
  <c r="V962" i="26" s="1"/>
  <c r="B962" i="26"/>
  <c r="T961" i="26"/>
  <c r="AF961" i="26"/>
  <c r="R961" i="26" s="1"/>
  <c r="Q961" i="26"/>
  <c r="V961" i="26" a="1"/>
  <c r="V961" i="26" s="1"/>
  <c r="B961" i="26"/>
  <c r="T960" i="26"/>
  <c r="AF960" i="26"/>
  <c r="R960" i="26" s="1"/>
  <c r="Q960" i="26"/>
  <c r="V960" i="26" a="1"/>
  <c r="V960" i="26" s="1"/>
  <c r="B960" i="26"/>
  <c r="T959" i="26"/>
  <c r="AF959" i="26"/>
  <c r="R959" i="26" s="1"/>
  <c r="Q959" i="26"/>
  <c r="V959" i="26" a="1"/>
  <c r="V959" i="26" s="1"/>
  <c r="B959" i="26"/>
  <c r="T958" i="26"/>
  <c r="AF958" i="26"/>
  <c r="R958" i="26" s="1"/>
  <c r="Q958" i="26"/>
  <c r="V958" i="26" a="1"/>
  <c r="V958" i="26" s="1"/>
  <c r="B958" i="26"/>
  <c r="T957" i="26"/>
  <c r="AF957" i="26"/>
  <c r="R957" i="26" s="1"/>
  <c r="Q957" i="26"/>
  <c r="V957" i="26" a="1"/>
  <c r="V957" i="26" s="1"/>
  <c r="B957" i="26"/>
  <c r="T956" i="26"/>
  <c r="AF956" i="26"/>
  <c r="R956" i="26" s="1"/>
  <c r="Q956" i="26"/>
  <c r="V956" i="26" a="1"/>
  <c r="V956" i="26" s="1"/>
  <c r="B956" i="26"/>
  <c r="T955" i="26"/>
  <c r="AF955" i="26"/>
  <c r="R955" i="26" s="1"/>
  <c r="Q955" i="26"/>
  <c r="V955" i="26" a="1"/>
  <c r="V955" i="26" s="1"/>
  <c r="B955" i="26"/>
  <c r="T954" i="26"/>
  <c r="AF954" i="26"/>
  <c r="R954" i="26" s="1"/>
  <c r="Q954" i="26"/>
  <c r="V954" i="26" a="1"/>
  <c r="V954" i="26" s="1"/>
  <c r="B954" i="26"/>
  <c r="T953" i="26"/>
  <c r="AF953" i="26"/>
  <c r="R953" i="26" s="1"/>
  <c r="Q953" i="26"/>
  <c r="V953" i="26" a="1"/>
  <c r="V953" i="26" s="1"/>
  <c r="B953" i="26"/>
  <c r="T952" i="26"/>
  <c r="AF952" i="26"/>
  <c r="R952" i="26" s="1"/>
  <c r="Q952" i="26"/>
  <c r="V952" i="26" a="1"/>
  <c r="V952" i="26" s="1"/>
  <c r="B952" i="26"/>
  <c r="T951" i="26"/>
  <c r="AF951" i="26"/>
  <c r="R951" i="26" s="1"/>
  <c r="Q951" i="26"/>
  <c r="V951" i="26" a="1"/>
  <c r="V951" i="26" s="1"/>
  <c r="B951" i="26"/>
  <c r="T950" i="26"/>
  <c r="AF950" i="26"/>
  <c r="R950" i="26" s="1"/>
  <c r="Q950" i="26"/>
  <c r="V950" i="26" a="1"/>
  <c r="V950" i="26" s="1"/>
  <c r="B950" i="26"/>
  <c r="T949" i="26"/>
  <c r="AF949" i="26"/>
  <c r="R949" i="26" s="1"/>
  <c r="Q949" i="26"/>
  <c r="V949" i="26" a="1"/>
  <c r="V949" i="26" s="1"/>
  <c r="B949" i="26"/>
  <c r="T948" i="26"/>
  <c r="AF948" i="26"/>
  <c r="R948" i="26" s="1"/>
  <c r="Q948" i="26"/>
  <c r="V948" i="26" a="1"/>
  <c r="V948" i="26" s="1"/>
  <c r="B948" i="26"/>
  <c r="T947" i="26"/>
  <c r="AF947" i="26"/>
  <c r="R947" i="26" s="1"/>
  <c r="Q947" i="26"/>
  <c r="V947" i="26" a="1"/>
  <c r="V947" i="26" s="1"/>
  <c r="B947" i="26"/>
  <c r="T946" i="26"/>
  <c r="AF946" i="26"/>
  <c r="R946" i="26" s="1"/>
  <c r="Q946" i="26"/>
  <c r="V946" i="26" a="1"/>
  <c r="V946" i="26" s="1"/>
  <c r="B946" i="26"/>
  <c r="T945" i="26"/>
  <c r="AF945" i="26"/>
  <c r="R945" i="26" s="1"/>
  <c r="Q945" i="26"/>
  <c r="V945" i="26" a="1"/>
  <c r="V945" i="26" s="1"/>
  <c r="B945" i="26"/>
  <c r="T944" i="26"/>
  <c r="AF944" i="26"/>
  <c r="R944" i="26" s="1"/>
  <c r="Q944" i="26"/>
  <c r="V944" i="26" a="1"/>
  <c r="V944" i="26" s="1"/>
  <c r="B944" i="26"/>
  <c r="T943" i="26"/>
  <c r="AF943" i="26"/>
  <c r="R943" i="26" s="1"/>
  <c r="Q943" i="26"/>
  <c r="V943" i="26" a="1"/>
  <c r="V943" i="26" s="1"/>
  <c r="B943" i="26"/>
  <c r="T942" i="26"/>
  <c r="AF942" i="26"/>
  <c r="R942" i="26" s="1"/>
  <c r="Q942" i="26"/>
  <c r="V942" i="26" a="1"/>
  <c r="V942" i="26" s="1"/>
  <c r="B942" i="26"/>
  <c r="T941" i="26"/>
  <c r="AF941" i="26"/>
  <c r="R941" i="26" s="1"/>
  <c r="Q941" i="26"/>
  <c r="V941" i="26" a="1"/>
  <c r="V941" i="26" s="1"/>
  <c r="B941" i="26"/>
  <c r="T940" i="26"/>
  <c r="AF940" i="26"/>
  <c r="R940" i="26" s="1"/>
  <c r="Q940" i="26"/>
  <c r="V940" i="26" a="1"/>
  <c r="V940" i="26" s="1"/>
  <c r="B940" i="26"/>
  <c r="T939" i="26"/>
  <c r="AF939" i="26"/>
  <c r="R939" i="26" s="1"/>
  <c r="Q939" i="26"/>
  <c r="V939" i="26" a="1"/>
  <c r="V939" i="26" s="1"/>
  <c r="B939" i="26"/>
  <c r="T938" i="26"/>
  <c r="AF938" i="26"/>
  <c r="R938" i="26" s="1"/>
  <c r="Q938" i="26"/>
  <c r="V938" i="26" a="1"/>
  <c r="V938" i="26" s="1"/>
  <c r="B938" i="26"/>
  <c r="T937" i="26"/>
  <c r="AF937" i="26"/>
  <c r="R937" i="26" s="1"/>
  <c r="Q937" i="26"/>
  <c r="V937" i="26" a="1"/>
  <c r="V937" i="26" s="1"/>
  <c r="B937" i="26"/>
  <c r="T936" i="26"/>
  <c r="AF936" i="26"/>
  <c r="R936" i="26" s="1"/>
  <c r="Q936" i="26"/>
  <c r="V936" i="26" a="1"/>
  <c r="V936" i="26" s="1"/>
  <c r="B936" i="26"/>
  <c r="T935" i="26"/>
  <c r="AF935" i="26"/>
  <c r="R935" i="26" s="1"/>
  <c r="Q935" i="26"/>
  <c r="V935" i="26" a="1"/>
  <c r="V935" i="26" s="1"/>
  <c r="B935" i="26"/>
  <c r="T934" i="26"/>
  <c r="AF934" i="26"/>
  <c r="R934" i="26" s="1"/>
  <c r="Q934" i="26"/>
  <c r="V934" i="26" a="1"/>
  <c r="V934" i="26" s="1"/>
  <c r="B934" i="26"/>
  <c r="T933" i="26"/>
  <c r="AF933" i="26"/>
  <c r="R933" i="26" s="1"/>
  <c r="Q933" i="26"/>
  <c r="V933" i="26" a="1"/>
  <c r="V933" i="26" s="1"/>
  <c r="B933" i="26"/>
  <c r="T932" i="26"/>
  <c r="AF932" i="26"/>
  <c r="R932" i="26" s="1"/>
  <c r="Q932" i="26"/>
  <c r="V932" i="26" a="1"/>
  <c r="V932" i="26" s="1"/>
  <c r="B932" i="26"/>
  <c r="T931" i="26"/>
  <c r="AF931" i="26"/>
  <c r="R931" i="26" s="1"/>
  <c r="Q931" i="26"/>
  <c r="V931" i="26" a="1"/>
  <c r="V931" i="26" s="1"/>
  <c r="B931" i="26"/>
  <c r="T930" i="26"/>
  <c r="AF930" i="26"/>
  <c r="R930" i="26" s="1"/>
  <c r="Q930" i="26"/>
  <c r="V930" i="26" a="1"/>
  <c r="V930" i="26" s="1"/>
  <c r="B930" i="26"/>
  <c r="T929" i="26"/>
  <c r="AF929" i="26"/>
  <c r="R929" i="26" s="1"/>
  <c r="Q929" i="26"/>
  <c r="V929" i="26" a="1"/>
  <c r="V929" i="26" s="1"/>
  <c r="B929" i="26"/>
  <c r="T928" i="26"/>
  <c r="AF928" i="26"/>
  <c r="R928" i="26" s="1"/>
  <c r="Q928" i="26"/>
  <c r="V928" i="26" a="1"/>
  <c r="V928" i="26" s="1"/>
  <c r="B928" i="26"/>
  <c r="T927" i="26"/>
  <c r="AF927" i="26"/>
  <c r="R927" i="26" s="1"/>
  <c r="Q927" i="26"/>
  <c r="V927" i="26" a="1"/>
  <c r="V927" i="26" s="1"/>
  <c r="B927" i="26"/>
  <c r="T926" i="26"/>
  <c r="AF926" i="26"/>
  <c r="R926" i="26" s="1"/>
  <c r="Q926" i="26"/>
  <c r="V926" i="26" a="1"/>
  <c r="V926" i="26" s="1"/>
  <c r="B926" i="26"/>
  <c r="T925" i="26"/>
  <c r="AF925" i="26"/>
  <c r="R925" i="26" s="1"/>
  <c r="Q925" i="26"/>
  <c r="V925" i="26" a="1"/>
  <c r="V925" i="26" s="1"/>
  <c r="B925" i="26"/>
  <c r="T924" i="26"/>
  <c r="AF924" i="26"/>
  <c r="R924" i="26" s="1"/>
  <c r="Q924" i="26"/>
  <c r="V924" i="26" a="1"/>
  <c r="V924" i="26" s="1"/>
  <c r="B924" i="26"/>
  <c r="T923" i="26"/>
  <c r="AF923" i="26"/>
  <c r="R923" i="26" s="1"/>
  <c r="Q923" i="26"/>
  <c r="V923" i="26" a="1"/>
  <c r="V923" i="26" s="1"/>
  <c r="B923" i="26"/>
  <c r="T922" i="26"/>
  <c r="AF922" i="26"/>
  <c r="R922" i="26" s="1"/>
  <c r="Q922" i="26"/>
  <c r="V922" i="26" a="1"/>
  <c r="V922" i="26" s="1"/>
  <c r="B922" i="26"/>
  <c r="T921" i="26"/>
  <c r="AF921" i="26"/>
  <c r="R921" i="26" s="1"/>
  <c r="Q921" i="26"/>
  <c r="V921" i="26" a="1"/>
  <c r="V921" i="26" s="1"/>
  <c r="B921" i="26"/>
  <c r="T920" i="26"/>
  <c r="AF920" i="26"/>
  <c r="R920" i="26" s="1"/>
  <c r="Q920" i="26"/>
  <c r="V920" i="26" a="1"/>
  <c r="V920" i="26" s="1"/>
  <c r="B920" i="26"/>
  <c r="T919" i="26"/>
  <c r="AF919" i="26"/>
  <c r="R919" i="26" s="1"/>
  <c r="Q919" i="26"/>
  <c r="V919" i="26" a="1"/>
  <c r="V919" i="26" s="1"/>
  <c r="B919" i="26"/>
  <c r="T918" i="26"/>
  <c r="AF918" i="26"/>
  <c r="R918" i="26" s="1"/>
  <c r="Q918" i="26"/>
  <c r="V918" i="26" a="1"/>
  <c r="V918" i="26" s="1"/>
  <c r="B918" i="26"/>
  <c r="T917" i="26"/>
  <c r="AF917" i="26"/>
  <c r="R917" i="26" s="1"/>
  <c r="Q917" i="26"/>
  <c r="V917" i="26" a="1"/>
  <c r="V917" i="26" s="1"/>
  <c r="B917" i="26"/>
  <c r="T916" i="26"/>
  <c r="AF916" i="26"/>
  <c r="R916" i="26" s="1"/>
  <c r="Q916" i="26"/>
  <c r="V916" i="26" a="1"/>
  <c r="V916" i="26" s="1"/>
  <c r="B916" i="26"/>
  <c r="T915" i="26"/>
  <c r="AF915" i="26"/>
  <c r="R915" i="26" s="1"/>
  <c r="Q915" i="26"/>
  <c r="V915" i="26" a="1"/>
  <c r="V915" i="26" s="1"/>
  <c r="B915" i="26"/>
  <c r="T914" i="26"/>
  <c r="AF914" i="26"/>
  <c r="R914" i="26" s="1"/>
  <c r="Q914" i="26"/>
  <c r="V914" i="26" a="1"/>
  <c r="V914" i="26" s="1"/>
  <c r="B914" i="26"/>
  <c r="T913" i="26"/>
  <c r="AF913" i="26"/>
  <c r="R913" i="26" s="1"/>
  <c r="Q913" i="26"/>
  <c r="V913" i="26" a="1"/>
  <c r="V913" i="26" s="1"/>
  <c r="B913" i="26"/>
  <c r="T912" i="26"/>
  <c r="AF912" i="26"/>
  <c r="R912" i="26" s="1"/>
  <c r="Q912" i="26"/>
  <c r="V912" i="26" a="1"/>
  <c r="V912" i="26" s="1"/>
  <c r="B912" i="26"/>
  <c r="T911" i="26"/>
  <c r="AF911" i="26"/>
  <c r="R911" i="26" s="1"/>
  <c r="Q911" i="26"/>
  <c r="V911" i="26" a="1"/>
  <c r="V911" i="26" s="1"/>
  <c r="B911" i="26"/>
  <c r="T910" i="26"/>
  <c r="AF910" i="26"/>
  <c r="R910" i="26" s="1"/>
  <c r="Q910" i="26"/>
  <c r="V910" i="26" a="1"/>
  <c r="V910" i="26" s="1"/>
  <c r="B910" i="26"/>
  <c r="T909" i="26"/>
  <c r="AF909" i="26"/>
  <c r="R909" i="26" s="1"/>
  <c r="Q909" i="26"/>
  <c r="V909" i="26" a="1"/>
  <c r="V909" i="26" s="1"/>
  <c r="B909" i="26"/>
  <c r="T908" i="26"/>
  <c r="AF908" i="26"/>
  <c r="R908" i="26" s="1"/>
  <c r="Q908" i="26"/>
  <c r="V908" i="26" a="1"/>
  <c r="V908" i="26" s="1"/>
  <c r="B908" i="26"/>
  <c r="T907" i="26"/>
  <c r="AF907" i="26"/>
  <c r="R907" i="26" s="1"/>
  <c r="Q907" i="26"/>
  <c r="V907" i="26" a="1"/>
  <c r="V907" i="26" s="1"/>
  <c r="B907" i="26"/>
  <c r="T906" i="26"/>
  <c r="AF906" i="26"/>
  <c r="R906" i="26" s="1"/>
  <c r="Q906" i="26"/>
  <c r="V906" i="26" a="1"/>
  <c r="V906" i="26" s="1"/>
  <c r="B906" i="26"/>
  <c r="T905" i="26"/>
  <c r="AF905" i="26"/>
  <c r="R905" i="26" s="1"/>
  <c r="Q905" i="26"/>
  <c r="V905" i="26" a="1"/>
  <c r="V905" i="26" s="1"/>
  <c r="B905" i="26"/>
  <c r="T904" i="26"/>
  <c r="AF904" i="26"/>
  <c r="R904" i="26" s="1"/>
  <c r="Q904" i="26"/>
  <c r="V904" i="26" a="1"/>
  <c r="V904" i="26" s="1"/>
  <c r="B904" i="26"/>
  <c r="T903" i="26"/>
  <c r="AF903" i="26"/>
  <c r="R903" i="26" s="1"/>
  <c r="Q903" i="26"/>
  <c r="V903" i="26" a="1"/>
  <c r="V903" i="26" s="1"/>
  <c r="B903" i="26"/>
  <c r="T902" i="26"/>
  <c r="AF902" i="26"/>
  <c r="R902" i="26" s="1"/>
  <c r="Q902" i="26"/>
  <c r="V902" i="26" a="1"/>
  <c r="V902" i="26" s="1"/>
  <c r="B902" i="26"/>
  <c r="T901" i="26"/>
  <c r="AF901" i="26"/>
  <c r="R901" i="26" s="1"/>
  <c r="Q901" i="26"/>
  <c r="V901" i="26" a="1"/>
  <c r="V901" i="26" s="1"/>
  <c r="B901" i="26"/>
  <c r="T900" i="26"/>
  <c r="AF900" i="26"/>
  <c r="R900" i="26" s="1"/>
  <c r="Q900" i="26"/>
  <c r="V900" i="26" a="1"/>
  <c r="V900" i="26" s="1"/>
  <c r="B900" i="26"/>
  <c r="T899" i="26"/>
  <c r="AF899" i="26"/>
  <c r="R899" i="26" s="1"/>
  <c r="Q899" i="26"/>
  <c r="V899" i="26" a="1"/>
  <c r="V899" i="26" s="1"/>
  <c r="B899" i="26"/>
  <c r="T898" i="26"/>
  <c r="AF898" i="26"/>
  <c r="R898" i="26" s="1"/>
  <c r="Q898" i="26"/>
  <c r="V898" i="26" a="1"/>
  <c r="V898" i="26" s="1"/>
  <c r="B898" i="26"/>
  <c r="T897" i="26"/>
  <c r="AF897" i="26"/>
  <c r="R897" i="26" s="1"/>
  <c r="Q897" i="26"/>
  <c r="V897" i="26" a="1"/>
  <c r="V897" i="26" s="1"/>
  <c r="B897" i="26"/>
  <c r="T896" i="26"/>
  <c r="AF896" i="26"/>
  <c r="R896" i="26" s="1"/>
  <c r="Q896" i="26"/>
  <c r="V896" i="26" a="1"/>
  <c r="V896" i="26" s="1"/>
  <c r="B896" i="26"/>
  <c r="T895" i="26"/>
  <c r="AF895" i="26"/>
  <c r="R895" i="26" s="1"/>
  <c r="Q895" i="26"/>
  <c r="V895" i="26" a="1"/>
  <c r="V895" i="26" s="1"/>
  <c r="B895" i="26"/>
  <c r="T894" i="26"/>
  <c r="AF894" i="26"/>
  <c r="R894" i="26" s="1"/>
  <c r="Q894" i="26"/>
  <c r="V894" i="26" a="1"/>
  <c r="V894" i="26" s="1"/>
  <c r="B894" i="26"/>
  <c r="T893" i="26"/>
  <c r="AF893" i="26"/>
  <c r="R893" i="26" s="1"/>
  <c r="Q893" i="26"/>
  <c r="V893" i="26" a="1"/>
  <c r="V893" i="26" s="1"/>
  <c r="B893" i="26"/>
  <c r="T892" i="26"/>
  <c r="AF892" i="26"/>
  <c r="R892" i="26" s="1"/>
  <c r="Q892" i="26"/>
  <c r="V892" i="26" a="1"/>
  <c r="V892" i="26" s="1"/>
  <c r="B892" i="26"/>
  <c r="T891" i="26"/>
  <c r="AF891" i="26"/>
  <c r="R891" i="26" s="1"/>
  <c r="Q891" i="26"/>
  <c r="V891" i="26" a="1"/>
  <c r="V891" i="26" s="1"/>
  <c r="B891" i="26"/>
  <c r="T890" i="26"/>
  <c r="AF890" i="26"/>
  <c r="R890" i="26" s="1"/>
  <c r="Q890" i="26"/>
  <c r="V890" i="26" a="1"/>
  <c r="V890" i="26" s="1"/>
  <c r="B890" i="26"/>
  <c r="T889" i="26"/>
  <c r="AF889" i="26"/>
  <c r="R889" i="26" s="1"/>
  <c r="Q889" i="26"/>
  <c r="V889" i="26" a="1"/>
  <c r="V889" i="26" s="1"/>
  <c r="B889" i="26"/>
  <c r="T888" i="26"/>
  <c r="AF888" i="26"/>
  <c r="R888" i="26" s="1"/>
  <c r="Q888" i="26"/>
  <c r="V888" i="26" a="1"/>
  <c r="V888" i="26" s="1"/>
  <c r="B888" i="26"/>
  <c r="T887" i="26"/>
  <c r="AF887" i="26"/>
  <c r="R887" i="26" s="1"/>
  <c r="Q887" i="26"/>
  <c r="V887" i="26" a="1"/>
  <c r="V887" i="26" s="1"/>
  <c r="B887" i="26"/>
  <c r="T886" i="26"/>
  <c r="AF886" i="26"/>
  <c r="R886" i="26" s="1"/>
  <c r="Q886" i="26"/>
  <c r="V886" i="26" a="1"/>
  <c r="V886" i="26" s="1"/>
  <c r="B886" i="26"/>
  <c r="T885" i="26"/>
  <c r="AF885" i="26"/>
  <c r="R885" i="26" s="1"/>
  <c r="Q885" i="26"/>
  <c r="V885" i="26" a="1"/>
  <c r="V885" i="26" s="1"/>
  <c r="B885" i="26"/>
  <c r="T884" i="26"/>
  <c r="AF884" i="26"/>
  <c r="R884" i="26" s="1"/>
  <c r="Q884" i="26"/>
  <c r="V884" i="26" a="1"/>
  <c r="V884" i="26" s="1"/>
  <c r="B884" i="26"/>
  <c r="T883" i="26"/>
  <c r="AF883" i="26"/>
  <c r="R883" i="26" s="1"/>
  <c r="Q883" i="26"/>
  <c r="V883" i="26" a="1"/>
  <c r="V883" i="26" s="1"/>
  <c r="B883" i="26"/>
  <c r="T882" i="26"/>
  <c r="AF882" i="26"/>
  <c r="R882" i="26" s="1"/>
  <c r="Q882" i="26"/>
  <c r="V882" i="26" a="1"/>
  <c r="V882" i="26" s="1"/>
  <c r="B882" i="26"/>
  <c r="T881" i="26"/>
  <c r="AF881" i="26"/>
  <c r="R881" i="26" s="1"/>
  <c r="Q881" i="26"/>
  <c r="V881" i="26" a="1"/>
  <c r="V881" i="26" s="1"/>
  <c r="B881" i="26"/>
  <c r="T880" i="26"/>
  <c r="AF880" i="26"/>
  <c r="R880" i="26" s="1"/>
  <c r="Q880" i="26"/>
  <c r="V880" i="26" a="1"/>
  <c r="V880" i="26" s="1"/>
  <c r="B880" i="26"/>
  <c r="T879" i="26"/>
  <c r="AF879" i="26"/>
  <c r="R879" i="26" s="1"/>
  <c r="Q879" i="26"/>
  <c r="V879" i="26" a="1"/>
  <c r="V879" i="26" s="1"/>
  <c r="B879" i="26"/>
  <c r="T878" i="26"/>
  <c r="AF878" i="26"/>
  <c r="R878" i="26" s="1"/>
  <c r="Q878" i="26"/>
  <c r="V878" i="26" a="1"/>
  <c r="V878" i="26" s="1"/>
  <c r="B878" i="26"/>
  <c r="T877" i="26"/>
  <c r="AF877" i="26"/>
  <c r="R877" i="26" s="1"/>
  <c r="Q877" i="26"/>
  <c r="V877" i="26" a="1"/>
  <c r="V877" i="26" s="1"/>
  <c r="B877" i="26"/>
  <c r="T876" i="26"/>
  <c r="AF876" i="26"/>
  <c r="R876" i="26" s="1"/>
  <c r="Q876" i="26"/>
  <c r="V876" i="26" a="1"/>
  <c r="V876" i="26" s="1"/>
  <c r="B876" i="26"/>
  <c r="T875" i="26"/>
  <c r="AF875" i="26"/>
  <c r="R875" i="26" s="1"/>
  <c r="Q875" i="26"/>
  <c r="V875" i="26" a="1"/>
  <c r="V875" i="26" s="1"/>
  <c r="B875" i="26"/>
  <c r="T874" i="26"/>
  <c r="AF874" i="26"/>
  <c r="R874" i="26" s="1"/>
  <c r="Q874" i="26"/>
  <c r="V874" i="26" a="1"/>
  <c r="V874" i="26" s="1"/>
  <c r="B874" i="26"/>
  <c r="T873" i="26"/>
  <c r="AF873" i="26"/>
  <c r="R873" i="26" s="1"/>
  <c r="Q873" i="26"/>
  <c r="V873" i="26" a="1"/>
  <c r="V873" i="26" s="1"/>
  <c r="B873" i="26"/>
  <c r="T872" i="26"/>
  <c r="AF872" i="26"/>
  <c r="R872" i="26" s="1"/>
  <c r="Q872" i="26"/>
  <c r="V872" i="26" a="1"/>
  <c r="V872" i="26" s="1"/>
  <c r="B872" i="26"/>
  <c r="T871" i="26"/>
  <c r="AF871" i="26"/>
  <c r="R871" i="26" s="1"/>
  <c r="Q871" i="26"/>
  <c r="V871" i="26" a="1"/>
  <c r="V871" i="26" s="1"/>
  <c r="B871" i="26"/>
  <c r="T870" i="26"/>
  <c r="AF870" i="26"/>
  <c r="R870" i="26" s="1"/>
  <c r="Q870" i="26"/>
  <c r="V870" i="26" a="1"/>
  <c r="V870" i="26" s="1"/>
  <c r="B870" i="26"/>
  <c r="T869" i="26"/>
  <c r="AF869" i="26"/>
  <c r="R869" i="26" s="1"/>
  <c r="Q869" i="26"/>
  <c r="V869" i="26" a="1"/>
  <c r="V869" i="26" s="1"/>
  <c r="B869" i="26"/>
  <c r="T868" i="26"/>
  <c r="AF868" i="26"/>
  <c r="R868" i="26" s="1"/>
  <c r="Q868" i="26"/>
  <c r="V868" i="26" a="1"/>
  <c r="V868" i="26" s="1"/>
  <c r="B868" i="26"/>
  <c r="T867" i="26"/>
  <c r="AF867" i="26"/>
  <c r="R867" i="26" s="1"/>
  <c r="Q867" i="26"/>
  <c r="V867" i="26" a="1"/>
  <c r="V867" i="26" s="1"/>
  <c r="B867" i="26"/>
  <c r="T866" i="26"/>
  <c r="AF866" i="26"/>
  <c r="R866" i="26" s="1"/>
  <c r="Q866" i="26"/>
  <c r="V866" i="26" a="1"/>
  <c r="V866" i="26" s="1"/>
  <c r="B866" i="26"/>
  <c r="T865" i="26"/>
  <c r="AF865" i="26"/>
  <c r="R865" i="26" s="1"/>
  <c r="Q865" i="26"/>
  <c r="V865" i="26" a="1"/>
  <c r="V865" i="26" s="1"/>
  <c r="B865" i="26"/>
  <c r="T864" i="26"/>
  <c r="AF864" i="26"/>
  <c r="R864" i="26" s="1"/>
  <c r="Q864" i="26"/>
  <c r="V864" i="26" a="1"/>
  <c r="V864" i="26" s="1"/>
  <c r="B864" i="26"/>
  <c r="T863" i="26"/>
  <c r="AF863" i="26"/>
  <c r="R863" i="26" s="1"/>
  <c r="Q863" i="26"/>
  <c r="V863" i="26" a="1"/>
  <c r="V863" i="26" s="1"/>
  <c r="B863" i="26"/>
  <c r="T862" i="26"/>
  <c r="AF862" i="26"/>
  <c r="R862" i="26" s="1"/>
  <c r="Q862" i="26"/>
  <c r="V862" i="26" a="1"/>
  <c r="V862" i="26" s="1"/>
  <c r="B862" i="26"/>
  <c r="T861" i="26"/>
  <c r="AF861" i="26"/>
  <c r="R861" i="26" s="1"/>
  <c r="Q861" i="26"/>
  <c r="V861" i="26" a="1"/>
  <c r="V861" i="26" s="1"/>
  <c r="B861" i="26"/>
  <c r="T860" i="26"/>
  <c r="AF860" i="26"/>
  <c r="R860" i="26" s="1"/>
  <c r="Q860" i="26"/>
  <c r="V860" i="26" a="1"/>
  <c r="V860" i="26" s="1"/>
  <c r="B860" i="26"/>
  <c r="T859" i="26"/>
  <c r="AF859" i="26"/>
  <c r="R859" i="26" s="1"/>
  <c r="Q859" i="26"/>
  <c r="V859" i="26" a="1"/>
  <c r="V859" i="26" s="1"/>
  <c r="B859" i="26"/>
  <c r="T858" i="26"/>
  <c r="AF858" i="26"/>
  <c r="R858" i="26" s="1"/>
  <c r="Q858" i="26"/>
  <c r="V858" i="26" a="1"/>
  <c r="V858" i="26" s="1"/>
  <c r="B858" i="26"/>
  <c r="T857" i="26"/>
  <c r="AF857" i="26"/>
  <c r="R857" i="26" s="1"/>
  <c r="Q857" i="26"/>
  <c r="V857" i="26" a="1"/>
  <c r="V857" i="26" s="1"/>
  <c r="B857" i="26"/>
  <c r="T856" i="26"/>
  <c r="AF856" i="26"/>
  <c r="R856" i="26" s="1"/>
  <c r="Q856" i="26"/>
  <c r="V856" i="26" a="1"/>
  <c r="V856" i="26" s="1"/>
  <c r="B856" i="26"/>
  <c r="T855" i="26"/>
  <c r="AF855" i="26"/>
  <c r="R855" i="26" s="1"/>
  <c r="Q855" i="26"/>
  <c r="V855" i="26" a="1"/>
  <c r="V855" i="26" s="1"/>
  <c r="B855" i="26"/>
  <c r="T854" i="26"/>
  <c r="AF854" i="26"/>
  <c r="R854" i="26" s="1"/>
  <c r="Q854" i="26"/>
  <c r="V854" i="26" a="1"/>
  <c r="V854" i="26" s="1"/>
  <c r="B854" i="26"/>
  <c r="T853" i="26"/>
  <c r="AF853" i="26"/>
  <c r="R853" i="26" s="1"/>
  <c r="Q853" i="26"/>
  <c r="V853" i="26" a="1"/>
  <c r="V853" i="26" s="1"/>
  <c r="B853" i="26"/>
  <c r="T852" i="26"/>
  <c r="AF852" i="26"/>
  <c r="R852" i="26" s="1"/>
  <c r="Q852" i="26"/>
  <c r="V852" i="26" a="1"/>
  <c r="V852" i="26" s="1"/>
  <c r="B852" i="26"/>
  <c r="T851" i="26"/>
  <c r="AF851" i="26"/>
  <c r="R851" i="26" s="1"/>
  <c r="Q851" i="26"/>
  <c r="V851" i="26" a="1"/>
  <c r="V851" i="26" s="1"/>
  <c r="B851" i="26"/>
  <c r="T850" i="26"/>
  <c r="AF850" i="26"/>
  <c r="R850" i="26" s="1"/>
  <c r="Q850" i="26"/>
  <c r="V850" i="26" a="1"/>
  <c r="V850" i="26" s="1"/>
  <c r="B850" i="26"/>
  <c r="T849" i="26"/>
  <c r="AF849" i="26"/>
  <c r="R849" i="26" s="1"/>
  <c r="Q849" i="26"/>
  <c r="V849" i="26" a="1"/>
  <c r="V849" i="26" s="1"/>
  <c r="B849" i="26"/>
  <c r="T848" i="26"/>
  <c r="AF848" i="26"/>
  <c r="R848" i="26" s="1"/>
  <c r="Q848" i="26"/>
  <c r="V848" i="26" a="1"/>
  <c r="V848" i="26" s="1"/>
  <c r="B848" i="26"/>
  <c r="T847" i="26"/>
  <c r="AF847" i="26"/>
  <c r="R847" i="26" s="1"/>
  <c r="Q847" i="26"/>
  <c r="V847" i="26" a="1"/>
  <c r="V847" i="26" s="1"/>
  <c r="B847" i="26"/>
  <c r="T846" i="26"/>
  <c r="AF846" i="26"/>
  <c r="R846" i="26" s="1"/>
  <c r="Q846" i="26"/>
  <c r="V846" i="26" a="1"/>
  <c r="V846" i="26" s="1"/>
  <c r="B846" i="26"/>
  <c r="T845" i="26"/>
  <c r="AF845" i="26"/>
  <c r="R845" i="26" s="1"/>
  <c r="Q845" i="26"/>
  <c r="V845" i="26" a="1"/>
  <c r="V845" i="26" s="1"/>
  <c r="B845" i="26"/>
  <c r="T844" i="26"/>
  <c r="AF844" i="26"/>
  <c r="R844" i="26" s="1"/>
  <c r="Q844" i="26"/>
  <c r="V844" i="26" a="1"/>
  <c r="V844" i="26" s="1"/>
  <c r="B844" i="26"/>
  <c r="T843" i="26"/>
  <c r="AF843" i="26"/>
  <c r="R843" i="26" s="1"/>
  <c r="Q843" i="26"/>
  <c r="V843" i="26" a="1"/>
  <c r="V843" i="26" s="1"/>
  <c r="B843" i="26"/>
  <c r="T842" i="26"/>
  <c r="AF842" i="26"/>
  <c r="R842" i="26" s="1"/>
  <c r="Q842" i="26"/>
  <c r="V842" i="26" a="1"/>
  <c r="V842" i="26" s="1"/>
  <c r="B842" i="26"/>
  <c r="T841" i="26"/>
  <c r="AF841" i="26"/>
  <c r="R841" i="26" s="1"/>
  <c r="Q841" i="26"/>
  <c r="V841" i="26" a="1"/>
  <c r="V841" i="26" s="1"/>
  <c r="B841" i="26"/>
  <c r="T840" i="26"/>
  <c r="AF840" i="26"/>
  <c r="R840" i="26" s="1"/>
  <c r="Q840" i="26"/>
  <c r="V840" i="26" a="1"/>
  <c r="V840" i="26" s="1"/>
  <c r="B840" i="26"/>
  <c r="T839" i="26"/>
  <c r="AF839" i="26"/>
  <c r="R839" i="26" s="1"/>
  <c r="Q839" i="26"/>
  <c r="V839" i="26" a="1"/>
  <c r="V839" i="26" s="1"/>
  <c r="B839" i="26"/>
  <c r="T838" i="26"/>
  <c r="AF838" i="26"/>
  <c r="R838" i="26" s="1"/>
  <c r="Q838" i="26"/>
  <c r="V838" i="26" a="1"/>
  <c r="V838" i="26" s="1"/>
  <c r="B838" i="26"/>
  <c r="T837" i="26"/>
  <c r="AF837" i="26"/>
  <c r="R837" i="26" s="1"/>
  <c r="Q837" i="26"/>
  <c r="V837" i="26" a="1"/>
  <c r="V837" i="26" s="1"/>
  <c r="B837" i="26"/>
  <c r="T836" i="26"/>
  <c r="AF836" i="26"/>
  <c r="R836" i="26" s="1"/>
  <c r="Q836" i="26"/>
  <c r="V836" i="26" a="1"/>
  <c r="V836" i="26" s="1"/>
  <c r="B836" i="26"/>
  <c r="T835" i="26"/>
  <c r="AF835" i="26"/>
  <c r="R835" i="26" s="1"/>
  <c r="Q835" i="26"/>
  <c r="V835" i="26" a="1"/>
  <c r="V835" i="26" s="1"/>
  <c r="B835" i="26"/>
  <c r="T834" i="26"/>
  <c r="AF834" i="26"/>
  <c r="R834" i="26" s="1"/>
  <c r="Q834" i="26"/>
  <c r="V834" i="26" a="1"/>
  <c r="V834" i="26" s="1"/>
  <c r="B834" i="26"/>
  <c r="T833" i="26"/>
  <c r="AF833" i="26"/>
  <c r="R833" i="26" s="1"/>
  <c r="Q833" i="26"/>
  <c r="V833" i="26" a="1"/>
  <c r="V833" i="26" s="1"/>
  <c r="B833" i="26"/>
  <c r="T832" i="26"/>
  <c r="AF832" i="26"/>
  <c r="R832" i="26" s="1"/>
  <c r="Q832" i="26"/>
  <c r="V832" i="26" a="1"/>
  <c r="V832" i="26" s="1"/>
  <c r="B832" i="26"/>
  <c r="T831" i="26"/>
  <c r="AF831" i="26"/>
  <c r="R831" i="26" s="1"/>
  <c r="Q831" i="26"/>
  <c r="V831" i="26" a="1"/>
  <c r="V831" i="26" s="1"/>
  <c r="B831" i="26"/>
  <c r="T830" i="26"/>
  <c r="AF830" i="26"/>
  <c r="R830" i="26" s="1"/>
  <c r="Q830" i="26"/>
  <c r="V830" i="26" a="1"/>
  <c r="V830" i="26" s="1"/>
  <c r="B830" i="26"/>
  <c r="T829" i="26"/>
  <c r="AF829" i="26"/>
  <c r="R829" i="26" s="1"/>
  <c r="Q829" i="26"/>
  <c r="V829" i="26" a="1"/>
  <c r="V829" i="26" s="1"/>
  <c r="B829" i="26"/>
  <c r="T828" i="26"/>
  <c r="AF828" i="26"/>
  <c r="R828" i="26" s="1"/>
  <c r="Q828" i="26"/>
  <c r="V828" i="26" a="1"/>
  <c r="V828" i="26" s="1"/>
  <c r="B828" i="26"/>
  <c r="T827" i="26"/>
  <c r="AF827" i="26"/>
  <c r="R827" i="26" s="1"/>
  <c r="Q827" i="26"/>
  <c r="V827" i="26" a="1"/>
  <c r="V827" i="26" s="1"/>
  <c r="B827" i="26"/>
  <c r="T826" i="26"/>
  <c r="AF826" i="26"/>
  <c r="R826" i="26" s="1"/>
  <c r="Q826" i="26"/>
  <c r="V826" i="26" a="1"/>
  <c r="V826" i="26" s="1"/>
  <c r="B826" i="26"/>
  <c r="T825" i="26"/>
  <c r="AF825" i="26"/>
  <c r="R825" i="26" s="1"/>
  <c r="Q825" i="26"/>
  <c r="V825" i="26" a="1"/>
  <c r="V825" i="26" s="1"/>
  <c r="B825" i="26"/>
  <c r="T824" i="26"/>
  <c r="AF824" i="26"/>
  <c r="R824" i="26" s="1"/>
  <c r="Q824" i="26"/>
  <c r="V824" i="26" a="1"/>
  <c r="V824" i="26" s="1"/>
  <c r="B824" i="26"/>
  <c r="T823" i="26"/>
  <c r="AF823" i="26"/>
  <c r="R823" i="26" s="1"/>
  <c r="Q823" i="26"/>
  <c r="V823" i="26" a="1"/>
  <c r="V823" i="26" s="1"/>
  <c r="B823" i="26"/>
  <c r="T822" i="26"/>
  <c r="AF822" i="26"/>
  <c r="R822" i="26" s="1"/>
  <c r="Q822" i="26"/>
  <c r="V822" i="26" a="1"/>
  <c r="V822" i="26" s="1"/>
  <c r="B822" i="26"/>
  <c r="T821" i="26"/>
  <c r="AF821" i="26"/>
  <c r="R821" i="26" s="1"/>
  <c r="Q821" i="26"/>
  <c r="V821" i="26" a="1"/>
  <c r="V821" i="26" s="1"/>
  <c r="B821" i="26"/>
  <c r="T820" i="26"/>
  <c r="AF820" i="26"/>
  <c r="R820" i="26" s="1"/>
  <c r="Q820" i="26"/>
  <c r="V820" i="26" a="1"/>
  <c r="V820" i="26" s="1"/>
  <c r="B820" i="26"/>
  <c r="T819" i="26"/>
  <c r="AF819" i="26"/>
  <c r="R819" i="26" s="1"/>
  <c r="Q819" i="26"/>
  <c r="V819" i="26" a="1"/>
  <c r="V819" i="26" s="1"/>
  <c r="B819" i="26"/>
  <c r="T818" i="26"/>
  <c r="AF818" i="26"/>
  <c r="R818" i="26" s="1"/>
  <c r="Q818" i="26"/>
  <c r="V818" i="26" a="1"/>
  <c r="V818" i="26" s="1"/>
  <c r="B818" i="26"/>
  <c r="T817" i="26"/>
  <c r="AF817" i="26"/>
  <c r="R817" i="26" s="1"/>
  <c r="Q817" i="26"/>
  <c r="V817" i="26" a="1"/>
  <c r="V817" i="26" s="1"/>
  <c r="B817" i="26"/>
  <c r="T816" i="26"/>
  <c r="AF816" i="26"/>
  <c r="R816" i="26" s="1"/>
  <c r="Q816" i="26"/>
  <c r="V816" i="26" a="1"/>
  <c r="V816" i="26" s="1"/>
  <c r="B816" i="26"/>
  <c r="T815" i="26"/>
  <c r="AF815" i="26"/>
  <c r="R815" i="26" s="1"/>
  <c r="Q815" i="26"/>
  <c r="V815" i="26" a="1"/>
  <c r="V815" i="26" s="1"/>
  <c r="B815" i="26"/>
  <c r="T814" i="26"/>
  <c r="AF814" i="26"/>
  <c r="R814" i="26" s="1"/>
  <c r="Q814" i="26"/>
  <c r="V814" i="26" a="1"/>
  <c r="V814" i="26" s="1"/>
  <c r="B814" i="26"/>
  <c r="T813" i="26"/>
  <c r="AF813" i="26"/>
  <c r="R813" i="26" s="1"/>
  <c r="Q813" i="26"/>
  <c r="V813" i="26" a="1"/>
  <c r="V813" i="26" s="1"/>
  <c r="B813" i="26"/>
  <c r="T812" i="26"/>
  <c r="AF812" i="26"/>
  <c r="R812" i="26" s="1"/>
  <c r="Q812" i="26"/>
  <c r="V812" i="26" a="1"/>
  <c r="V812" i="26" s="1"/>
  <c r="B812" i="26"/>
  <c r="T811" i="26"/>
  <c r="AF811" i="26"/>
  <c r="R811" i="26" s="1"/>
  <c r="Q811" i="26"/>
  <c r="V811" i="26" a="1"/>
  <c r="V811" i="26" s="1"/>
  <c r="B811" i="26"/>
  <c r="T810" i="26"/>
  <c r="AF810" i="26"/>
  <c r="R810" i="26" s="1"/>
  <c r="Q810" i="26"/>
  <c r="V810" i="26" a="1"/>
  <c r="V810" i="26" s="1"/>
  <c r="B810" i="26"/>
  <c r="T809" i="26"/>
  <c r="AF809" i="26"/>
  <c r="R809" i="26" s="1"/>
  <c r="Q809" i="26"/>
  <c r="V809" i="26" a="1"/>
  <c r="V809" i="26" s="1"/>
  <c r="B809" i="26"/>
  <c r="T808" i="26"/>
  <c r="AF808" i="26"/>
  <c r="R808" i="26" s="1"/>
  <c r="Q808" i="26"/>
  <c r="V808" i="26" a="1"/>
  <c r="V808" i="26" s="1"/>
  <c r="B808" i="26"/>
  <c r="T807" i="26"/>
  <c r="AF807" i="26"/>
  <c r="R807" i="26" s="1"/>
  <c r="Q807" i="26"/>
  <c r="V807" i="26" a="1"/>
  <c r="V807" i="26" s="1"/>
  <c r="B807" i="26"/>
  <c r="T806" i="26"/>
  <c r="AF806" i="26"/>
  <c r="R806" i="26" s="1"/>
  <c r="Q806" i="26"/>
  <c r="V806" i="26" a="1"/>
  <c r="V806" i="26" s="1"/>
  <c r="B806" i="26"/>
  <c r="T805" i="26"/>
  <c r="AF805" i="26"/>
  <c r="R805" i="26" s="1"/>
  <c r="Q805" i="26"/>
  <c r="V805" i="26" a="1"/>
  <c r="V805" i="26" s="1"/>
  <c r="B805" i="26"/>
  <c r="T804" i="26"/>
  <c r="AF804" i="26"/>
  <c r="R804" i="26" s="1"/>
  <c r="Q804" i="26"/>
  <c r="V804" i="26" a="1"/>
  <c r="V804" i="26" s="1"/>
  <c r="B804" i="26"/>
  <c r="T803" i="26"/>
  <c r="AF803" i="26"/>
  <c r="R803" i="26" s="1"/>
  <c r="Q803" i="26"/>
  <c r="V803" i="26" a="1"/>
  <c r="V803" i="26" s="1"/>
  <c r="B803" i="26"/>
  <c r="T802" i="26"/>
  <c r="AF802" i="26"/>
  <c r="R802" i="26" s="1"/>
  <c r="Q802" i="26"/>
  <c r="V802" i="26" a="1"/>
  <c r="V802" i="26" s="1"/>
  <c r="B802" i="26"/>
  <c r="T801" i="26"/>
  <c r="AF801" i="26"/>
  <c r="R801" i="26" s="1"/>
  <c r="Q801" i="26"/>
  <c r="V801" i="26" a="1"/>
  <c r="V801" i="26" s="1"/>
  <c r="B801" i="26"/>
  <c r="T800" i="26"/>
  <c r="AF800" i="26"/>
  <c r="R800" i="26" s="1"/>
  <c r="Q800" i="26"/>
  <c r="V800" i="26" a="1"/>
  <c r="V800" i="26" s="1"/>
  <c r="B800" i="26"/>
  <c r="T799" i="26"/>
  <c r="AF799" i="26"/>
  <c r="R799" i="26" s="1"/>
  <c r="Q799" i="26"/>
  <c r="V799" i="26" a="1"/>
  <c r="V799" i="26" s="1"/>
  <c r="B799" i="26"/>
  <c r="T798" i="26"/>
  <c r="AF798" i="26"/>
  <c r="R798" i="26" s="1"/>
  <c r="Q798" i="26"/>
  <c r="V798" i="26" a="1"/>
  <c r="V798" i="26" s="1"/>
  <c r="B798" i="26"/>
  <c r="T797" i="26"/>
  <c r="AF797" i="26"/>
  <c r="R797" i="26" s="1"/>
  <c r="Q797" i="26"/>
  <c r="V797" i="26" a="1"/>
  <c r="V797" i="26" s="1"/>
  <c r="B797" i="26"/>
  <c r="T796" i="26"/>
  <c r="AF796" i="26"/>
  <c r="R796" i="26" s="1"/>
  <c r="Q796" i="26"/>
  <c r="V796" i="26" a="1"/>
  <c r="V796" i="26" s="1"/>
  <c r="B796" i="26"/>
  <c r="T795" i="26"/>
  <c r="AF795" i="26"/>
  <c r="R795" i="26" s="1"/>
  <c r="Q795" i="26"/>
  <c r="V795" i="26" a="1"/>
  <c r="V795" i="26" s="1"/>
  <c r="B795" i="26"/>
  <c r="T794" i="26"/>
  <c r="AF794" i="26"/>
  <c r="R794" i="26" s="1"/>
  <c r="Q794" i="26"/>
  <c r="V794" i="26" a="1"/>
  <c r="V794" i="26" s="1"/>
  <c r="B794" i="26"/>
  <c r="T793" i="26"/>
  <c r="AF793" i="26"/>
  <c r="R793" i="26" s="1"/>
  <c r="Q793" i="26"/>
  <c r="V793" i="26" a="1"/>
  <c r="V793" i="26" s="1"/>
  <c r="B793" i="26"/>
  <c r="T792" i="26"/>
  <c r="AF792" i="26"/>
  <c r="R792" i="26" s="1"/>
  <c r="Q792" i="26"/>
  <c r="V792" i="26" a="1"/>
  <c r="V792" i="26" s="1"/>
  <c r="B792" i="26"/>
  <c r="T791" i="26"/>
  <c r="AF791" i="26"/>
  <c r="R791" i="26" s="1"/>
  <c r="Q791" i="26"/>
  <c r="V791" i="26" a="1"/>
  <c r="V791" i="26" s="1"/>
  <c r="B791" i="26"/>
  <c r="T790" i="26"/>
  <c r="AF790" i="26"/>
  <c r="R790" i="26" s="1"/>
  <c r="Q790" i="26"/>
  <c r="V790" i="26" a="1"/>
  <c r="V790" i="26" s="1"/>
  <c r="B790" i="26"/>
  <c r="T789" i="26"/>
  <c r="AF789" i="26"/>
  <c r="R789" i="26" s="1"/>
  <c r="Q789" i="26"/>
  <c r="V789" i="26" a="1"/>
  <c r="V789" i="26" s="1"/>
  <c r="B789" i="26"/>
  <c r="T788" i="26"/>
  <c r="AF788" i="26"/>
  <c r="R788" i="26" s="1"/>
  <c r="Q788" i="26"/>
  <c r="V788" i="26" a="1"/>
  <c r="V788" i="26" s="1"/>
  <c r="B788" i="26"/>
  <c r="T787" i="26"/>
  <c r="AF787" i="26"/>
  <c r="R787" i="26" s="1"/>
  <c r="Q787" i="26"/>
  <c r="V787" i="26" a="1"/>
  <c r="V787" i="26" s="1"/>
  <c r="B787" i="26"/>
  <c r="T786" i="26"/>
  <c r="AF786" i="26"/>
  <c r="R786" i="26" s="1"/>
  <c r="Q786" i="26"/>
  <c r="V786" i="26" a="1"/>
  <c r="V786" i="26" s="1"/>
  <c r="B786" i="26"/>
  <c r="T785" i="26"/>
  <c r="AF785" i="26"/>
  <c r="R785" i="26" s="1"/>
  <c r="Q785" i="26"/>
  <c r="V785" i="26" a="1"/>
  <c r="V785" i="26" s="1"/>
  <c r="B785" i="26"/>
  <c r="T784" i="26"/>
  <c r="AF784" i="26"/>
  <c r="R784" i="26" s="1"/>
  <c r="Q784" i="26"/>
  <c r="V784" i="26" a="1"/>
  <c r="V784" i="26" s="1"/>
  <c r="B784" i="26"/>
  <c r="T783" i="26"/>
  <c r="AF783" i="26"/>
  <c r="R783" i="26" s="1"/>
  <c r="Q783" i="26"/>
  <c r="V783" i="26" a="1"/>
  <c r="V783" i="26" s="1"/>
  <c r="B783" i="26"/>
  <c r="T782" i="26"/>
  <c r="AF782" i="26"/>
  <c r="R782" i="26" s="1"/>
  <c r="Q782" i="26"/>
  <c r="V782" i="26" a="1"/>
  <c r="V782" i="26" s="1"/>
  <c r="B782" i="26"/>
  <c r="T781" i="26"/>
  <c r="AF781" i="26"/>
  <c r="R781" i="26" s="1"/>
  <c r="Q781" i="26"/>
  <c r="V781" i="26" a="1"/>
  <c r="V781" i="26" s="1"/>
  <c r="B781" i="26"/>
  <c r="T780" i="26"/>
  <c r="AF780" i="26"/>
  <c r="R780" i="26" s="1"/>
  <c r="Q780" i="26"/>
  <c r="V780" i="26" a="1"/>
  <c r="V780" i="26" s="1"/>
  <c r="B780" i="26"/>
  <c r="T779" i="26"/>
  <c r="AF779" i="26"/>
  <c r="R779" i="26" s="1"/>
  <c r="Q779" i="26"/>
  <c r="V779" i="26" a="1"/>
  <c r="V779" i="26" s="1"/>
  <c r="B779" i="26"/>
  <c r="T778" i="26"/>
  <c r="AF778" i="26"/>
  <c r="R778" i="26" s="1"/>
  <c r="Q778" i="26"/>
  <c r="V778" i="26" a="1"/>
  <c r="V778" i="26" s="1"/>
  <c r="B778" i="26"/>
  <c r="T777" i="26"/>
  <c r="AF777" i="26"/>
  <c r="R777" i="26" s="1"/>
  <c r="Q777" i="26"/>
  <c r="V777" i="26" a="1"/>
  <c r="V777" i="26" s="1"/>
  <c r="B777" i="26"/>
  <c r="T776" i="26"/>
  <c r="AF776" i="26"/>
  <c r="R776" i="26" s="1"/>
  <c r="Q776" i="26"/>
  <c r="V776" i="26" a="1"/>
  <c r="V776" i="26" s="1"/>
  <c r="B776" i="26"/>
  <c r="T775" i="26"/>
  <c r="AF775" i="26"/>
  <c r="R775" i="26" s="1"/>
  <c r="Q775" i="26"/>
  <c r="V775" i="26" a="1"/>
  <c r="V775" i="26" s="1"/>
  <c r="B775" i="26"/>
  <c r="T774" i="26"/>
  <c r="AF774" i="26"/>
  <c r="R774" i="26" s="1"/>
  <c r="Q774" i="26"/>
  <c r="V774" i="26" a="1"/>
  <c r="V774" i="26" s="1"/>
  <c r="B774" i="26"/>
  <c r="T773" i="26"/>
  <c r="AF773" i="26"/>
  <c r="R773" i="26" s="1"/>
  <c r="Q773" i="26"/>
  <c r="V773" i="26" a="1"/>
  <c r="V773" i="26" s="1"/>
  <c r="B773" i="26"/>
  <c r="T772" i="26"/>
  <c r="AF772" i="26"/>
  <c r="R772" i="26" s="1"/>
  <c r="Q772" i="26"/>
  <c r="V772" i="26" a="1"/>
  <c r="V772" i="26" s="1"/>
  <c r="B772" i="26"/>
  <c r="T771" i="26"/>
  <c r="AF771" i="26"/>
  <c r="R771" i="26" s="1"/>
  <c r="Q771" i="26"/>
  <c r="V771" i="26" a="1"/>
  <c r="V771" i="26" s="1"/>
  <c r="B771" i="26"/>
  <c r="T770" i="26"/>
  <c r="AF770" i="26"/>
  <c r="R770" i="26" s="1"/>
  <c r="Q770" i="26"/>
  <c r="V770" i="26" a="1"/>
  <c r="V770" i="26" s="1"/>
  <c r="B770" i="26"/>
  <c r="T769" i="26"/>
  <c r="AF769" i="26"/>
  <c r="R769" i="26" s="1"/>
  <c r="Q769" i="26"/>
  <c r="V769" i="26" a="1"/>
  <c r="V769" i="26" s="1"/>
  <c r="B769" i="26"/>
  <c r="T768" i="26"/>
  <c r="AF768" i="26"/>
  <c r="R768" i="26" s="1"/>
  <c r="Q768" i="26"/>
  <c r="V768" i="26" a="1"/>
  <c r="V768" i="26" s="1"/>
  <c r="B768" i="26"/>
  <c r="T767" i="26"/>
  <c r="AF767" i="26"/>
  <c r="R767" i="26" s="1"/>
  <c r="Q767" i="26"/>
  <c r="V767" i="26" a="1"/>
  <c r="V767" i="26" s="1"/>
  <c r="B767" i="26"/>
  <c r="T766" i="26"/>
  <c r="AF766" i="26"/>
  <c r="R766" i="26" s="1"/>
  <c r="Q766" i="26"/>
  <c r="V766" i="26" a="1"/>
  <c r="V766" i="26" s="1"/>
  <c r="B766" i="26"/>
  <c r="T765" i="26"/>
  <c r="AF765" i="26"/>
  <c r="R765" i="26" s="1"/>
  <c r="Q765" i="26"/>
  <c r="V765" i="26" a="1"/>
  <c r="V765" i="26" s="1"/>
  <c r="B765" i="26"/>
  <c r="T764" i="26"/>
  <c r="AF764" i="26"/>
  <c r="R764" i="26" s="1"/>
  <c r="Q764" i="26"/>
  <c r="V764" i="26" a="1"/>
  <c r="V764" i="26" s="1"/>
  <c r="B764" i="26"/>
  <c r="T763" i="26"/>
  <c r="AF763" i="26"/>
  <c r="R763" i="26" s="1"/>
  <c r="Q763" i="26"/>
  <c r="V763" i="26" a="1"/>
  <c r="V763" i="26" s="1"/>
  <c r="B763" i="26"/>
  <c r="T762" i="26"/>
  <c r="AF762" i="26"/>
  <c r="R762" i="26" s="1"/>
  <c r="Q762" i="26"/>
  <c r="V762" i="26" a="1"/>
  <c r="V762" i="26" s="1"/>
  <c r="B762" i="26"/>
  <c r="T761" i="26"/>
  <c r="AF761" i="26"/>
  <c r="R761" i="26" s="1"/>
  <c r="Q761" i="26"/>
  <c r="V761" i="26" a="1"/>
  <c r="V761" i="26" s="1"/>
  <c r="B761" i="26"/>
  <c r="T760" i="26"/>
  <c r="AF760" i="26"/>
  <c r="R760" i="26" s="1"/>
  <c r="Q760" i="26"/>
  <c r="V760" i="26" a="1"/>
  <c r="V760" i="26" s="1"/>
  <c r="B760" i="26"/>
  <c r="T759" i="26"/>
  <c r="AF759" i="26"/>
  <c r="R759" i="26" s="1"/>
  <c r="Q759" i="26"/>
  <c r="V759" i="26" a="1"/>
  <c r="V759" i="26" s="1"/>
  <c r="B759" i="26"/>
  <c r="T758" i="26"/>
  <c r="AF758" i="26"/>
  <c r="R758" i="26" s="1"/>
  <c r="Q758" i="26"/>
  <c r="V758" i="26" a="1"/>
  <c r="V758" i="26" s="1"/>
  <c r="B758" i="26"/>
  <c r="T757" i="26"/>
  <c r="AF757" i="26"/>
  <c r="R757" i="26" s="1"/>
  <c r="Q757" i="26"/>
  <c r="V757" i="26" a="1"/>
  <c r="V757" i="26" s="1"/>
  <c r="B757" i="26"/>
  <c r="T756" i="26"/>
  <c r="AF756" i="26"/>
  <c r="R756" i="26" s="1"/>
  <c r="Q756" i="26"/>
  <c r="V756" i="26" a="1"/>
  <c r="V756" i="26" s="1"/>
  <c r="B756" i="26"/>
  <c r="T755" i="26"/>
  <c r="AF755" i="26"/>
  <c r="R755" i="26" s="1"/>
  <c r="Q755" i="26"/>
  <c r="V755" i="26" a="1"/>
  <c r="V755" i="26" s="1"/>
  <c r="B755" i="26"/>
  <c r="T754" i="26"/>
  <c r="AF754" i="26"/>
  <c r="R754" i="26" s="1"/>
  <c r="Q754" i="26"/>
  <c r="V754" i="26" a="1"/>
  <c r="V754" i="26" s="1"/>
  <c r="B754" i="26"/>
  <c r="T753" i="26"/>
  <c r="AF753" i="26"/>
  <c r="R753" i="26" s="1"/>
  <c r="Q753" i="26"/>
  <c r="V753" i="26" a="1"/>
  <c r="V753" i="26" s="1"/>
  <c r="B753" i="26"/>
  <c r="T752" i="26"/>
  <c r="AF752" i="26"/>
  <c r="R752" i="26" s="1"/>
  <c r="Q752" i="26"/>
  <c r="V752" i="26" a="1"/>
  <c r="V752" i="26" s="1"/>
  <c r="B752" i="26"/>
  <c r="T751" i="26"/>
  <c r="AF751" i="26"/>
  <c r="R751" i="26" s="1"/>
  <c r="Q751" i="26"/>
  <c r="V751" i="26" a="1"/>
  <c r="V751" i="26" s="1"/>
  <c r="B751" i="26"/>
  <c r="T750" i="26"/>
  <c r="AF750" i="26"/>
  <c r="R750" i="26" s="1"/>
  <c r="Q750" i="26"/>
  <c r="V750" i="26" a="1"/>
  <c r="V750" i="26" s="1"/>
  <c r="B750" i="26"/>
  <c r="T749" i="26"/>
  <c r="AF749" i="26"/>
  <c r="R749" i="26" s="1"/>
  <c r="Q749" i="26"/>
  <c r="V749" i="26" a="1"/>
  <c r="V749" i="26" s="1"/>
  <c r="B749" i="26"/>
  <c r="T748" i="26"/>
  <c r="AF748" i="26"/>
  <c r="R748" i="26" s="1"/>
  <c r="Q748" i="26"/>
  <c r="V748" i="26" a="1"/>
  <c r="V748" i="26" s="1"/>
  <c r="B748" i="26"/>
  <c r="T747" i="26"/>
  <c r="AF747" i="26"/>
  <c r="R747" i="26" s="1"/>
  <c r="Q747" i="26"/>
  <c r="V747" i="26" a="1"/>
  <c r="V747" i="26" s="1"/>
  <c r="B747" i="26"/>
  <c r="T746" i="26"/>
  <c r="AF746" i="26"/>
  <c r="R746" i="26" s="1"/>
  <c r="Q746" i="26"/>
  <c r="V746" i="26" a="1"/>
  <c r="V746" i="26" s="1"/>
  <c r="B746" i="26"/>
  <c r="T745" i="26"/>
  <c r="AF745" i="26"/>
  <c r="R745" i="26" s="1"/>
  <c r="Q745" i="26"/>
  <c r="V745" i="26" a="1"/>
  <c r="V745" i="26" s="1"/>
  <c r="B745" i="26"/>
  <c r="T744" i="26"/>
  <c r="AF744" i="26"/>
  <c r="R744" i="26" s="1"/>
  <c r="Q744" i="26"/>
  <c r="V744" i="26" a="1"/>
  <c r="V744" i="26" s="1"/>
  <c r="B744" i="26"/>
  <c r="T743" i="26"/>
  <c r="AF743" i="26"/>
  <c r="R743" i="26" s="1"/>
  <c r="Q743" i="26"/>
  <c r="V743" i="26" a="1"/>
  <c r="V743" i="26" s="1"/>
  <c r="B743" i="26"/>
  <c r="T742" i="26"/>
  <c r="AF742" i="26"/>
  <c r="R742" i="26" s="1"/>
  <c r="Q742" i="26"/>
  <c r="V742" i="26" a="1"/>
  <c r="V742" i="26" s="1"/>
  <c r="B742" i="26"/>
  <c r="T741" i="26"/>
  <c r="AF741" i="26"/>
  <c r="R741" i="26" s="1"/>
  <c r="Q741" i="26"/>
  <c r="V741" i="26" a="1"/>
  <c r="V741" i="26" s="1"/>
  <c r="B741" i="26"/>
  <c r="T740" i="26"/>
  <c r="AF740" i="26"/>
  <c r="R740" i="26" s="1"/>
  <c r="Q740" i="26"/>
  <c r="V740" i="26" a="1"/>
  <c r="V740" i="26" s="1"/>
  <c r="B740" i="26"/>
  <c r="T739" i="26"/>
  <c r="AF739" i="26"/>
  <c r="R739" i="26" s="1"/>
  <c r="Q739" i="26"/>
  <c r="V739" i="26" a="1"/>
  <c r="V739" i="26" s="1"/>
  <c r="B739" i="26"/>
  <c r="T738" i="26"/>
  <c r="AF738" i="26"/>
  <c r="R738" i="26" s="1"/>
  <c r="Q738" i="26"/>
  <c r="V738" i="26" a="1"/>
  <c r="V738" i="26" s="1"/>
  <c r="B738" i="26"/>
  <c r="T737" i="26"/>
  <c r="AF737" i="26"/>
  <c r="R737" i="26" s="1"/>
  <c r="Q737" i="26"/>
  <c r="V737" i="26" a="1"/>
  <c r="V737" i="26" s="1"/>
  <c r="B737" i="26"/>
  <c r="T736" i="26"/>
  <c r="AF736" i="26"/>
  <c r="R736" i="26" s="1"/>
  <c r="Q736" i="26"/>
  <c r="V736" i="26" a="1"/>
  <c r="V736" i="26" s="1"/>
  <c r="B736" i="26"/>
  <c r="T735" i="26"/>
  <c r="AF735" i="26"/>
  <c r="R735" i="26" s="1"/>
  <c r="Q735" i="26"/>
  <c r="V735" i="26" a="1"/>
  <c r="V735" i="26" s="1"/>
  <c r="B735" i="26"/>
  <c r="T734" i="26"/>
  <c r="AF734" i="26"/>
  <c r="R734" i="26" s="1"/>
  <c r="Q734" i="26"/>
  <c r="V734" i="26" a="1"/>
  <c r="V734" i="26" s="1"/>
  <c r="B734" i="26"/>
  <c r="T733" i="26"/>
  <c r="AF733" i="26"/>
  <c r="R733" i="26" s="1"/>
  <c r="Q733" i="26"/>
  <c r="V733" i="26" a="1"/>
  <c r="V733" i="26" s="1"/>
  <c r="B733" i="26"/>
  <c r="T732" i="26"/>
  <c r="AF732" i="26"/>
  <c r="R732" i="26" s="1"/>
  <c r="Q732" i="26"/>
  <c r="V732" i="26" a="1"/>
  <c r="V732" i="26" s="1"/>
  <c r="B732" i="26"/>
  <c r="T731" i="26"/>
  <c r="AF731" i="26"/>
  <c r="R731" i="26" s="1"/>
  <c r="Q731" i="26"/>
  <c r="V731" i="26" a="1"/>
  <c r="V731" i="26" s="1"/>
  <c r="B731" i="26"/>
  <c r="T730" i="26"/>
  <c r="AF730" i="26"/>
  <c r="R730" i="26" s="1"/>
  <c r="Q730" i="26"/>
  <c r="V730" i="26" a="1"/>
  <c r="V730" i="26" s="1"/>
  <c r="B730" i="26"/>
  <c r="T729" i="26"/>
  <c r="AF729" i="26"/>
  <c r="R729" i="26" s="1"/>
  <c r="Q729" i="26"/>
  <c r="V729" i="26" a="1"/>
  <c r="V729" i="26" s="1"/>
  <c r="B729" i="26"/>
  <c r="T728" i="26"/>
  <c r="AF728" i="26"/>
  <c r="R728" i="26" s="1"/>
  <c r="Q728" i="26"/>
  <c r="V728" i="26" a="1"/>
  <c r="V728" i="26" s="1"/>
  <c r="B728" i="26"/>
  <c r="T727" i="26"/>
  <c r="AF727" i="26"/>
  <c r="R727" i="26" s="1"/>
  <c r="Q727" i="26"/>
  <c r="V727" i="26" a="1"/>
  <c r="V727" i="26" s="1"/>
  <c r="B727" i="26"/>
  <c r="T726" i="26"/>
  <c r="AF726" i="26"/>
  <c r="R726" i="26" s="1"/>
  <c r="Q726" i="26"/>
  <c r="V726" i="26" a="1"/>
  <c r="V726" i="26" s="1"/>
  <c r="B726" i="26"/>
  <c r="T725" i="26"/>
  <c r="AF725" i="26"/>
  <c r="R725" i="26" s="1"/>
  <c r="Q725" i="26"/>
  <c r="V725" i="26" a="1"/>
  <c r="V725" i="26" s="1"/>
  <c r="B725" i="26"/>
  <c r="T724" i="26"/>
  <c r="AF724" i="26"/>
  <c r="R724" i="26" s="1"/>
  <c r="Q724" i="26"/>
  <c r="V724" i="26" a="1"/>
  <c r="V724" i="26" s="1"/>
  <c r="B724" i="26"/>
  <c r="T723" i="26"/>
  <c r="AF723" i="26"/>
  <c r="R723" i="26" s="1"/>
  <c r="Q723" i="26"/>
  <c r="V723" i="26" a="1"/>
  <c r="V723" i="26" s="1"/>
  <c r="B723" i="26"/>
  <c r="T722" i="26"/>
  <c r="AF722" i="26"/>
  <c r="R722" i="26" s="1"/>
  <c r="Q722" i="26"/>
  <c r="V722" i="26" a="1"/>
  <c r="V722" i="26" s="1"/>
  <c r="B722" i="26"/>
  <c r="T721" i="26"/>
  <c r="AF721" i="26"/>
  <c r="R721" i="26" s="1"/>
  <c r="Q721" i="26"/>
  <c r="V721" i="26" a="1"/>
  <c r="V721" i="26" s="1"/>
  <c r="B721" i="26"/>
  <c r="T720" i="26"/>
  <c r="AF720" i="26"/>
  <c r="R720" i="26" s="1"/>
  <c r="Q720" i="26"/>
  <c r="V720" i="26" a="1"/>
  <c r="V720" i="26" s="1"/>
  <c r="B720" i="26"/>
  <c r="T719" i="26"/>
  <c r="AF719" i="26"/>
  <c r="R719" i="26" s="1"/>
  <c r="Q719" i="26"/>
  <c r="V719" i="26" a="1"/>
  <c r="V719" i="26" s="1"/>
  <c r="B719" i="26"/>
  <c r="T718" i="26"/>
  <c r="AF718" i="26"/>
  <c r="R718" i="26" s="1"/>
  <c r="Q718" i="26"/>
  <c r="V718" i="26" a="1"/>
  <c r="V718" i="26" s="1"/>
  <c r="B718" i="26"/>
  <c r="T717" i="26"/>
  <c r="AF717" i="26"/>
  <c r="R717" i="26" s="1"/>
  <c r="Q717" i="26"/>
  <c r="V717" i="26" a="1"/>
  <c r="V717" i="26" s="1"/>
  <c r="B717" i="26"/>
  <c r="T716" i="26"/>
  <c r="AF716" i="26"/>
  <c r="R716" i="26" s="1"/>
  <c r="Q716" i="26"/>
  <c r="V716" i="26" a="1"/>
  <c r="V716" i="26" s="1"/>
  <c r="B716" i="26"/>
  <c r="T715" i="26"/>
  <c r="AF715" i="26"/>
  <c r="R715" i="26" s="1"/>
  <c r="Q715" i="26"/>
  <c r="V715" i="26" a="1"/>
  <c r="V715" i="26" s="1"/>
  <c r="B715" i="26"/>
  <c r="T714" i="26"/>
  <c r="AF714" i="26"/>
  <c r="R714" i="26" s="1"/>
  <c r="Q714" i="26"/>
  <c r="V714" i="26" a="1"/>
  <c r="V714" i="26" s="1"/>
  <c r="B714" i="26"/>
  <c r="T713" i="26"/>
  <c r="AF713" i="26"/>
  <c r="R713" i="26" s="1"/>
  <c r="Q713" i="26"/>
  <c r="V713" i="26" a="1"/>
  <c r="V713" i="26" s="1"/>
  <c r="B713" i="26"/>
  <c r="T712" i="26"/>
  <c r="AF712" i="26"/>
  <c r="R712" i="26" s="1"/>
  <c r="Q712" i="26"/>
  <c r="V712" i="26" a="1"/>
  <c r="V712" i="26" s="1"/>
  <c r="B712" i="26"/>
  <c r="T711" i="26"/>
  <c r="AF711" i="26"/>
  <c r="R711" i="26" s="1"/>
  <c r="Q711" i="26"/>
  <c r="V711" i="26" a="1"/>
  <c r="V711" i="26" s="1"/>
  <c r="B711" i="26"/>
  <c r="T710" i="26"/>
  <c r="AF710" i="26"/>
  <c r="R710" i="26" s="1"/>
  <c r="Q710" i="26"/>
  <c r="V710" i="26" a="1"/>
  <c r="V710" i="26" s="1"/>
  <c r="B710" i="26"/>
  <c r="T709" i="26"/>
  <c r="AF709" i="26"/>
  <c r="R709" i="26" s="1"/>
  <c r="Q709" i="26"/>
  <c r="V709" i="26" a="1"/>
  <c r="V709" i="26" s="1"/>
  <c r="B709" i="26"/>
  <c r="T708" i="26"/>
  <c r="AF708" i="26"/>
  <c r="R708" i="26" s="1"/>
  <c r="Q708" i="26"/>
  <c r="V708" i="26" a="1"/>
  <c r="V708" i="26" s="1"/>
  <c r="B708" i="26"/>
  <c r="T707" i="26"/>
  <c r="AF707" i="26"/>
  <c r="R707" i="26" s="1"/>
  <c r="Q707" i="26"/>
  <c r="V707" i="26" a="1"/>
  <c r="V707" i="26" s="1"/>
  <c r="B707" i="26"/>
  <c r="T706" i="26"/>
  <c r="AF706" i="26"/>
  <c r="R706" i="26" s="1"/>
  <c r="Q706" i="26"/>
  <c r="V706" i="26" a="1"/>
  <c r="V706" i="26" s="1"/>
  <c r="B706" i="26"/>
  <c r="T705" i="26"/>
  <c r="AF705" i="26"/>
  <c r="R705" i="26" s="1"/>
  <c r="Q705" i="26"/>
  <c r="V705" i="26" a="1"/>
  <c r="V705" i="26" s="1"/>
  <c r="B705" i="26"/>
  <c r="T704" i="26"/>
  <c r="AF704" i="26"/>
  <c r="R704" i="26" s="1"/>
  <c r="Q704" i="26"/>
  <c r="V704" i="26" a="1"/>
  <c r="V704" i="26" s="1"/>
  <c r="B704" i="26"/>
  <c r="T703" i="26"/>
  <c r="AF703" i="26"/>
  <c r="R703" i="26" s="1"/>
  <c r="Q703" i="26"/>
  <c r="V703" i="26" a="1"/>
  <c r="V703" i="26" s="1"/>
  <c r="B703" i="26"/>
  <c r="T702" i="26"/>
  <c r="AF702" i="26"/>
  <c r="R702" i="26" s="1"/>
  <c r="Q702" i="26"/>
  <c r="V702" i="26" a="1"/>
  <c r="V702" i="26" s="1"/>
  <c r="B702" i="26"/>
  <c r="T701" i="26"/>
  <c r="AF701" i="26"/>
  <c r="R701" i="26" s="1"/>
  <c r="Q701" i="26"/>
  <c r="V701" i="26" a="1"/>
  <c r="V701" i="26" s="1"/>
  <c r="B701" i="26"/>
  <c r="T700" i="26"/>
  <c r="AF700" i="26"/>
  <c r="R700" i="26" s="1"/>
  <c r="Q700" i="26"/>
  <c r="V700" i="26" a="1"/>
  <c r="V700" i="26" s="1"/>
  <c r="B700" i="26"/>
  <c r="T699" i="26"/>
  <c r="AF699" i="26"/>
  <c r="R699" i="26" s="1"/>
  <c r="Q699" i="26"/>
  <c r="V699" i="26" a="1"/>
  <c r="V699" i="26" s="1"/>
  <c r="B699" i="26"/>
  <c r="T698" i="26"/>
  <c r="AF698" i="26"/>
  <c r="R698" i="26" s="1"/>
  <c r="Q698" i="26"/>
  <c r="V698" i="26" a="1"/>
  <c r="V698" i="26" s="1"/>
  <c r="B698" i="26"/>
  <c r="T697" i="26"/>
  <c r="AF697" i="26"/>
  <c r="R697" i="26" s="1"/>
  <c r="Q697" i="26"/>
  <c r="V697" i="26" a="1"/>
  <c r="V697" i="26" s="1"/>
  <c r="B697" i="26"/>
  <c r="T696" i="26"/>
  <c r="AF696" i="26"/>
  <c r="R696" i="26" s="1"/>
  <c r="Q696" i="26"/>
  <c r="V696" i="26" a="1"/>
  <c r="V696" i="26" s="1"/>
  <c r="B696" i="26"/>
  <c r="T695" i="26"/>
  <c r="AF695" i="26"/>
  <c r="R695" i="26" s="1"/>
  <c r="Q695" i="26"/>
  <c r="V695" i="26" a="1"/>
  <c r="V695" i="26" s="1"/>
  <c r="B695" i="26"/>
  <c r="T694" i="26"/>
  <c r="AF694" i="26"/>
  <c r="R694" i="26" s="1"/>
  <c r="Q694" i="26"/>
  <c r="V694" i="26" a="1"/>
  <c r="V694" i="26" s="1"/>
  <c r="B694" i="26"/>
  <c r="T693" i="26"/>
  <c r="AF693" i="26"/>
  <c r="R693" i="26" s="1"/>
  <c r="Q693" i="26"/>
  <c r="V693" i="26" a="1"/>
  <c r="V693" i="26" s="1"/>
  <c r="B693" i="26"/>
  <c r="T692" i="26"/>
  <c r="AF692" i="26"/>
  <c r="R692" i="26" s="1"/>
  <c r="Q692" i="26"/>
  <c r="V692" i="26" a="1"/>
  <c r="V692" i="26" s="1"/>
  <c r="B692" i="26"/>
  <c r="T691" i="26"/>
  <c r="AF691" i="26"/>
  <c r="R691" i="26" s="1"/>
  <c r="Q691" i="26"/>
  <c r="V691" i="26" a="1"/>
  <c r="V691" i="26" s="1"/>
  <c r="B691" i="26"/>
  <c r="T690" i="26"/>
  <c r="AF690" i="26"/>
  <c r="R690" i="26" s="1"/>
  <c r="Q690" i="26"/>
  <c r="V690" i="26" a="1"/>
  <c r="V690" i="26" s="1"/>
  <c r="B690" i="26"/>
  <c r="T689" i="26"/>
  <c r="AF689" i="26"/>
  <c r="R689" i="26" s="1"/>
  <c r="Q689" i="26"/>
  <c r="V689" i="26" a="1"/>
  <c r="V689" i="26" s="1"/>
  <c r="B689" i="26"/>
  <c r="T688" i="26"/>
  <c r="AF688" i="26"/>
  <c r="R688" i="26" s="1"/>
  <c r="Q688" i="26"/>
  <c r="V688" i="26" a="1"/>
  <c r="V688" i="26" s="1"/>
  <c r="B688" i="26"/>
  <c r="T687" i="26"/>
  <c r="AF687" i="26"/>
  <c r="R687" i="26" s="1"/>
  <c r="Q687" i="26"/>
  <c r="V687" i="26" a="1"/>
  <c r="V687" i="26" s="1"/>
  <c r="B687" i="26"/>
  <c r="T686" i="26"/>
  <c r="AF686" i="26"/>
  <c r="R686" i="26" s="1"/>
  <c r="Q686" i="26"/>
  <c r="V686" i="26" a="1"/>
  <c r="V686" i="26" s="1"/>
  <c r="B686" i="26"/>
  <c r="T685" i="26"/>
  <c r="AF685" i="26"/>
  <c r="R685" i="26" s="1"/>
  <c r="Q685" i="26"/>
  <c r="V685" i="26" a="1"/>
  <c r="V685" i="26" s="1"/>
  <c r="B685" i="26"/>
  <c r="T684" i="26"/>
  <c r="AF684" i="26"/>
  <c r="R684" i="26" s="1"/>
  <c r="Q684" i="26"/>
  <c r="V684" i="26" a="1"/>
  <c r="V684" i="26" s="1"/>
  <c r="B684" i="26"/>
  <c r="T683" i="26"/>
  <c r="AF683" i="26"/>
  <c r="R683" i="26" s="1"/>
  <c r="Q683" i="26"/>
  <c r="V683" i="26" a="1"/>
  <c r="V683" i="26" s="1"/>
  <c r="B683" i="26"/>
  <c r="T682" i="26"/>
  <c r="AF682" i="26"/>
  <c r="R682" i="26" s="1"/>
  <c r="Q682" i="26"/>
  <c r="V682" i="26" a="1"/>
  <c r="V682" i="26" s="1"/>
  <c r="B682" i="26"/>
  <c r="T681" i="26"/>
  <c r="AF681" i="26"/>
  <c r="R681" i="26" s="1"/>
  <c r="Q681" i="26"/>
  <c r="V681" i="26" a="1"/>
  <c r="V681" i="26" s="1"/>
  <c r="B681" i="26"/>
  <c r="T680" i="26"/>
  <c r="AF680" i="26"/>
  <c r="R680" i="26" s="1"/>
  <c r="Q680" i="26"/>
  <c r="V680" i="26" a="1"/>
  <c r="V680" i="26" s="1"/>
  <c r="B680" i="26"/>
  <c r="T679" i="26"/>
  <c r="AF679" i="26"/>
  <c r="R679" i="26" s="1"/>
  <c r="Q679" i="26"/>
  <c r="V679" i="26" a="1"/>
  <c r="V679" i="26" s="1"/>
  <c r="B679" i="26"/>
  <c r="T678" i="26"/>
  <c r="AF678" i="26"/>
  <c r="R678" i="26" s="1"/>
  <c r="Q678" i="26"/>
  <c r="V678" i="26" a="1"/>
  <c r="V678" i="26" s="1"/>
  <c r="B678" i="26"/>
  <c r="T677" i="26"/>
  <c r="AF677" i="26"/>
  <c r="R677" i="26" s="1"/>
  <c r="Q677" i="26"/>
  <c r="V677" i="26" a="1"/>
  <c r="V677" i="26" s="1"/>
  <c r="B677" i="26"/>
  <c r="T676" i="26"/>
  <c r="AF676" i="26"/>
  <c r="R676" i="26" s="1"/>
  <c r="Q676" i="26"/>
  <c r="V676" i="26" a="1"/>
  <c r="V676" i="26" s="1"/>
  <c r="B676" i="26"/>
  <c r="T675" i="26"/>
  <c r="AF675" i="26"/>
  <c r="R675" i="26" s="1"/>
  <c r="Q675" i="26"/>
  <c r="V675" i="26" a="1"/>
  <c r="V675" i="26" s="1"/>
  <c r="B675" i="26"/>
  <c r="T674" i="26"/>
  <c r="AF674" i="26"/>
  <c r="R674" i="26" s="1"/>
  <c r="Q674" i="26"/>
  <c r="V674" i="26" a="1"/>
  <c r="V674" i="26" s="1"/>
  <c r="B674" i="26"/>
  <c r="T673" i="26"/>
  <c r="AF673" i="26"/>
  <c r="R673" i="26" s="1"/>
  <c r="Q673" i="26"/>
  <c r="V673" i="26" a="1"/>
  <c r="V673" i="26" s="1"/>
  <c r="B673" i="26"/>
  <c r="T672" i="26"/>
  <c r="AF672" i="26"/>
  <c r="R672" i="26" s="1"/>
  <c r="Q672" i="26"/>
  <c r="V672" i="26" a="1"/>
  <c r="V672" i="26" s="1"/>
  <c r="B672" i="26"/>
  <c r="T671" i="26"/>
  <c r="AF671" i="26"/>
  <c r="R671" i="26" s="1"/>
  <c r="Q671" i="26"/>
  <c r="V671" i="26" a="1"/>
  <c r="V671" i="26" s="1"/>
  <c r="B671" i="26"/>
  <c r="T670" i="26"/>
  <c r="AF670" i="26"/>
  <c r="R670" i="26" s="1"/>
  <c r="Q670" i="26"/>
  <c r="V670" i="26" a="1"/>
  <c r="V670" i="26" s="1"/>
  <c r="B670" i="26"/>
  <c r="T669" i="26"/>
  <c r="AF669" i="26"/>
  <c r="R669" i="26" s="1"/>
  <c r="Q669" i="26"/>
  <c r="V669" i="26" a="1"/>
  <c r="V669" i="26" s="1"/>
  <c r="B669" i="26"/>
  <c r="T668" i="26"/>
  <c r="AF668" i="26"/>
  <c r="R668" i="26" s="1"/>
  <c r="Q668" i="26"/>
  <c r="V668" i="26" a="1"/>
  <c r="V668" i="26" s="1"/>
  <c r="B668" i="26"/>
  <c r="T667" i="26"/>
  <c r="AF667" i="26"/>
  <c r="R667" i="26" s="1"/>
  <c r="Q667" i="26"/>
  <c r="V667" i="26" a="1"/>
  <c r="V667" i="26" s="1"/>
  <c r="B667" i="26"/>
  <c r="T666" i="26"/>
  <c r="AF666" i="26"/>
  <c r="R666" i="26" s="1"/>
  <c r="Q666" i="26"/>
  <c r="V666" i="26" a="1"/>
  <c r="V666" i="26" s="1"/>
  <c r="B666" i="26"/>
  <c r="T665" i="26"/>
  <c r="AF665" i="26"/>
  <c r="R665" i="26" s="1"/>
  <c r="Q665" i="26"/>
  <c r="V665" i="26" a="1"/>
  <c r="V665" i="26" s="1"/>
  <c r="B665" i="26"/>
  <c r="T664" i="26"/>
  <c r="AF664" i="26"/>
  <c r="R664" i="26" s="1"/>
  <c r="Q664" i="26"/>
  <c r="V664" i="26" a="1"/>
  <c r="V664" i="26" s="1"/>
  <c r="B664" i="26"/>
  <c r="T663" i="26"/>
  <c r="AF663" i="26"/>
  <c r="R663" i="26" s="1"/>
  <c r="Q663" i="26"/>
  <c r="V663" i="26" a="1"/>
  <c r="V663" i="26" s="1"/>
  <c r="B663" i="26"/>
  <c r="T662" i="26"/>
  <c r="AF662" i="26"/>
  <c r="R662" i="26" s="1"/>
  <c r="Q662" i="26"/>
  <c r="V662" i="26" a="1"/>
  <c r="V662" i="26" s="1"/>
  <c r="B662" i="26"/>
  <c r="T661" i="26"/>
  <c r="AF661" i="26"/>
  <c r="R661" i="26" s="1"/>
  <c r="Q661" i="26"/>
  <c r="V661" i="26" a="1"/>
  <c r="V661" i="26" s="1"/>
  <c r="B661" i="26"/>
  <c r="T660" i="26"/>
  <c r="AF660" i="26"/>
  <c r="R660" i="26" s="1"/>
  <c r="Q660" i="26"/>
  <c r="V660" i="26" a="1"/>
  <c r="V660" i="26" s="1"/>
  <c r="B660" i="26"/>
  <c r="T659" i="26"/>
  <c r="AF659" i="26"/>
  <c r="R659" i="26" s="1"/>
  <c r="Q659" i="26"/>
  <c r="V659" i="26" a="1"/>
  <c r="V659" i="26" s="1"/>
  <c r="B659" i="26"/>
  <c r="T658" i="26"/>
  <c r="AF658" i="26"/>
  <c r="R658" i="26" s="1"/>
  <c r="Q658" i="26"/>
  <c r="V658" i="26" a="1"/>
  <c r="V658" i="26" s="1"/>
  <c r="B658" i="26"/>
  <c r="T657" i="26"/>
  <c r="AF657" i="26"/>
  <c r="R657" i="26" s="1"/>
  <c r="Q657" i="26"/>
  <c r="V657" i="26" a="1"/>
  <c r="V657" i="26" s="1"/>
  <c r="B657" i="26"/>
  <c r="T656" i="26"/>
  <c r="AF656" i="26"/>
  <c r="R656" i="26" s="1"/>
  <c r="Q656" i="26"/>
  <c r="V656" i="26" a="1"/>
  <c r="V656" i="26" s="1"/>
  <c r="B656" i="26"/>
  <c r="T655" i="26"/>
  <c r="AF655" i="26"/>
  <c r="R655" i="26" s="1"/>
  <c r="Q655" i="26"/>
  <c r="V655" i="26" a="1"/>
  <c r="V655" i="26" s="1"/>
  <c r="B655" i="26"/>
  <c r="T654" i="26"/>
  <c r="AF654" i="26"/>
  <c r="R654" i="26" s="1"/>
  <c r="Q654" i="26"/>
  <c r="V654" i="26" a="1"/>
  <c r="V654" i="26" s="1"/>
  <c r="B654" i="26"/>
  <c r="T653" i="26"/>
  <c r="AF653" i="26"/>
  <c r="R653" i="26" s="1"/>
  <c r="Q653" i="26"/>
  <c r="V653" i="26" a="1"/>
  <c r="V653" i="26" s="1"/>
  <c r="B653" i="26"/>
  <c r="T652" i="26"/>
  <c r="AF652" i="26"/>
  <c r="R652" i="26" s="1"/>
  <c r="Q652" i="26"/>
  <c r="V652" i="26" a="1"/>
  <c r="V652" i="26" s="1"/>
  <c r="B652" i="26"/>
  <c r="T651" i="26"/>
  <c r="AF651" i="26"/>
  <c r="R651" i="26" s="1"/>
  <c r="Q651" i="26"/>
  <c r="V651" i="26" a="1"/>
  <c r="V651" i="26" s="1"/>
  <c r="B651" i="26"/>
  <c r="T650" i="26"/>
  <c r="AF650" i="26"/>
  <c r="R650" i="26" s="1"/>
  <c r="Q650" i="26"/>
  <c r="V650" i="26" a="1"/>
  <c r="V650" i="26" s="1"/>
  <c r="B650" i="26"/>
  <c r="T649" i="26"/>
  <c r="AF649" i="26"/>
  <c r="R649" i="26" s="1"/>
  <c r="Q649" i="26"/>
  <c r="V649" i="26" a="1"/>
  <c r="V649" i="26" s="1"/>
  <c r="B649" i="26"/>
  <c r="T648" i="26"/>
  <c r="AF648" i="26"/>
  <c r="R648" i="26" s="1"/>
  <c r="Q648" i="26"/>
  <c r="V648" i="26" a="1"/>
  <c r="V648" i="26" s="1"/>
  <c r="B648" i="26"/>
  <c r="T647" i="26"/>
  <c r="AF647" i="26"/>
  <c r="R647" i="26" s="1"/>
  <c r="Q647" i="26"/>
  <c r="V647" i="26" a="1"/>
  <c r="V647" i="26" s="1"/>
  <c r="B647" i="26"/>
  <c r="T646" i="26"/>
  <c r="AF646" i="26"/>
  <c r="R646" i="26" s="1"/>
  <c r="Q646" i="26"/>
  <c r="V646" i="26" a="1"/>
  <c r="V646" i="26" s="1"/>
  <c r="B646" i="26"/>
  <c r="T645" i="26"/>
  <c r="AF645" i="26"/>
  <c r="R645" i="26" s="1"/>
  <c r="Q645" i="26"/>
  <c r="V645" i="26" a="1"/>
  <c r="V645" i="26" s="1"/>
  <c r="B645" i="26"/>
  <c r="T644" i="26"/>
  <c r="AF644" i="26"/>
  <c r="R644" i="26" s="1"/>
  <c r="Q644" i="26"/>
  <c r="V644" i="26" a="1"/>
  <c r="V644" i="26" s="1"/>
  <c r="B644" i="26"/>
  <c r="T643" i="26"/>
  <c r="AF643" i="26"/>
  <c r="R643" i="26" s="1"/>
  <c r="Q643" i="26"/>
  <c r="V643" i="26" a="1"/>
  <c r="V643" i="26" s="1"/>
  <c r="B643" i="26"/>
  <c r="T642" i="26"/>
  <c r="AF642" i="26"/>
  <c r="R642" i="26" s="1"/>
  <c r="Q642" i="26"/>
  <c r="V642" i="26" a="1"/>
  <c r="V642" i="26" s="1"/>
  <c r="B642" i="26"/>
  <c r="T641" i="26"/>
  <c r="AF641" i="26"/>
  <c r="R641" i="26" s="1"/>
  <c r="Q641" i="26"/>
  <c r="V641" i="26" a="1"/>
  <c r="V641" i="26" s="1"/>
  <c r="B641" i="26"/>
  <c r="T640" i="26"/>
  <c r="AF640" i="26"/>
  <c r="R640" i="26" s="1"/>
  <c r="Q640" i="26"/>
  <c r="V640" i="26" a="1"/>
  <c r="V640" i="26" s="1"/>
  <c r="B640" i="26"/>
  <c r="T639" i="26"/>
  <c r="AF639" i="26"/>
  <c r="R639" i="26" s="1"/>
  <c r="Q639" i="26"/>
  <c r="V639" i="26" a="1"/>
  <c r="V639" i="26" s="1"/>
  <c r="B639" i="26"/>
  <c r="T638" i="26"/>
  <c r="AF638" i="26"/>
  <c r="R638" i="26" s="1"/>
  <c r="Q638" i="26"/>
  <c r="V638" i="26" a="1"/>
  <c r="V638" i="26" s="1"/>
  <c r="B638" i="26"/>
  <c r="T637" i="26"/>
  <c r="AF637" i="26"/>
  <c r="R637" i="26" s="1"/>
  <c r="Q637" i="26"/>
  <c r="V637" i="26" a="1"/>
  <c r="V637" i="26" s="1"/>
  <c r="B637" i="26"/>
  <c r="T636" i="26"/>
  <c r="AF636" i="26"/>
  <c r="R636" i="26" s="1"/>
  <c r="Q636" i="26"/>
  <c r="V636" i="26" a="1"/>
  <c r="V636" i="26" s="1"/>
  <c r="B636" i="26"/>
  <c r="T635" i="26"/>
  <c r="AF635" i="26"/>
  <c r="R635" i="26" s="1"/>
  <c r="Q635" i="26"/>
  <c r="V635" i="26" a="1"/>
  <c r="V635" i="26" s="1"/>
  <c r="B635" i="26"/>
  <c r="T634" i="26"/>
  <c r="AF634" i="26"/>
  <c r="R634" i="26" s="1"/>
  <c r="Q634" i="26"/>
  <c r="V634" i="26" a="1"/>
  <c r="V634" i="26" s="1"/>
  <c r="B634" i="26"/>
  <c r="T633" i="26"/>
  <c r="AF633" i="26"/>
  <c r="R633" i="26" s="1"/>
  <c r="Q633" i="26"/>
  <c r="V633" i="26" a="1"/>
  <c r="V633" i="26" s="1"/>
  <c r="B633" i="26"/>
  <c r="T632" i="26"/>
  <c r="AF632" i="26"/>
  <c r="R632" i="26" s="1"/>
  <c r="Q632" i="26"/>
  <c r="V632" i="26" a="1"/>
  <c r="V632" i="26" s="1"/>
  <c r="B632" i="26"/>
  <c r="T631" i="26"/>
  <c r="AF631" i="26"/>
  <c r="R631" i="26" s="1"/>
  <c r="Q631" i="26"/>
  <c r="V631" i="26" a="1"/>
  <c r="V631" i="26" s="1"/>
  <c r="B631" i="26"/>
  <c r="T630" i="26"/>
  <c r="AF630" i="26"/>
  <c r="R630" i="26" s="1"/>
  <c r="Q630" i="26"/>
  <c r="V630" i="26" a="1"/>
  <c r="V630" i="26" s="1"/>
  <c r="B630" i="26"/>
  <c r="T629" i="26"/>
  <c r="AF629" i="26"/>
  <c r="R629" i="26" s="1"/>
  <c r="Q629" i="26"/>
  <c r="V629" i="26" a="1"/>
  <c r="V629" i="26" s="1"/>
  <c r="B629" i="26"/>
  <c r="T628" i="26"/>
  <c r="AF628" i="26"/>
  <c r="R628" i="26" s="1"/>
  <c r="Q628" i="26"/>
  <c r="V628" i="26" a="1"/>
  <c r="V628" i="26" s="1"/>
  <c r="B628" i="26"/>
  <c r="T627" i="26"/>
  <c r="AF627" i="26"/>
  <c r="R627" i="26" s="1"/>
  <c r="Q627" i="26"/>
  <c r="V627" i="26" a="1"/>
  <c r="V627" i="26" s="1"/>
  <c r="B627" i="26"/>
  <c r="T626" i="26"/>
  <c r="AF626" i="26"/>
  <c r="R626" i="26" s="1"/>
  <c r="Q626" i="26"/>
  <c r="V626" i="26" a="1"/>
  <c r="V626" i="26" s="1"/>
  <c r="B626" i="26"/>
  <c r="T625" i="26"/>
  <c r="AF625" i="26"/>
  <c r="R625" i="26" s="1"/>
  <c r="Q625" i="26"/>
  <c r="V625" i="26" a="1"/>
  <c r="V625" i="26" s="1"/>
  <c r="B625" i="26"/>
  <c r="T624" i="26"/>
  <c r="AF624" i="26"/>
  <c r="R624" i="26" s="1"/>
  <c r="Q624" i="26"/>
  <c r="V624" i="26" a="1"/>
  <c r="V624" i="26" s="1"/>
  <c r="B624" i="26"/>
  <c r="T623" i="26"/>
  <c r="AF623" i="26"/>
  <c r="R623" i="26" s="1"/>
  <c r="Q623" i="26"/>
  <c r="V623" i="26" a="1"/>
  <c r="V623" i="26" s="1"/>
  <c r="B623" i="26"/>
  <c r="T622" i="26"/>
  <c r="AF622" i="26"/>
  <c r="R622" i="26" s="1"/>
  <c r="Q622" i="26"/>
  <c r="V622" i="26" a="1"/>
  <c r="V622" i="26" s="1"/>
  <c r="B622" i="26"/>
  <c r="T621" i="26"/>
  <c r="AF621" i="26"/>
  <c r="R621" i="26" s="1"/>
  <c r="Q621" i="26"/>
  <c r="V621" i="26" a="1"/>
  <c r="V621" i="26" s="1"/>
  <c r="B621" i="26"/>
  <c r="T620" i="26"/>
  <c r="AF620" i="26"/>
  <c r="R620" i="26" s="1"/>
  <c r="Q620" i="26"/>
  <c r="V620" i="26" a="1"/>
  <c r="V620" i="26" s="1"/>
  <c r="B620" i="26"/>
  <c r="T619" i="26"/>
  <c r="AF619" i="26"/>
  <c r="R619" i="26" s="1"/>
  <c r="Q619" i="26"/>
  <c r="V619" i="26" a="1"/>
  <c r="V619" i="26" s="1"/>
  <c r="B619" i="26"/>
  <c r="T618" i="26"/>
  <c r="AF618" i="26"/>
  <c r="R618" i="26" s="1"/>
  <c r="Q618" i="26"/>
  <c r="V618" i="26" a="1"/>
  <c r="V618" i="26" s="1"/>
  <c r="B618" i="26"/>
  <c r="T617" i="26"/>
  <c r="AF617" i="26"/>
  <c r="R617" i="26" s="1"/>
  <c r="Q617" i="26"/>
  <c r="V617" i="26" a="1"/>
  <c r="V617" i="26" s="1"/>
  <c r="B617" i="26"/>
  <c r="T616" i="26"/>
  <c r="AF616" i="26"/>
  <c r="R616" i="26" s="1"/>
  <c r="Q616" i="26"/>
  <c r="V616" i="26" a="1"/>
  <c r="V616" i="26" s="1"/>
  <c r="B616" i="26"/>
  <c r="T615" i="26"/>
  <c r="AF615" i="26"/>
  <c r="R615" i="26" s="1"/>
  <c r="Q615" i="26"/>
  <c r="V615" i="26" a="1"/>
  <c r="V615" i="26" s="1"/>
  <c r="B615" i="26"/>
  <c r="T614" i="26"/>
  <c r="AF614" i="26"/>
  <c r="R614" i="26" s="1"/>
  <c r="Q614" i="26"/>
  <c r="V614" i="26" a="1"/>
  <c r="V614" i="26" s="1"/>
  <c r="B614" i="26"/>
  <c r="T613" i="26"/>
  <c r="AF613" i="26"/>
  <c r="R613" i="26" s="1"/>
  <c r="Q613" i="26"/>
  <c r="V613" i="26" a="1"/>
  <c r="V613" i="26" s="1"/>
  <c r="B613" i="26"/>
  <c r="T612" i="26"/>
  <c r="AF612" i="26"/>
  <c r="R612" i="26" s="1"/>
  <c r="Q612" i="26"/>
  <c r="V612" i="26" a="1"/>
  <c r="V612" i="26" s="1"/>
  <c r="B612" i="26"/>
  <c r="T611" i="26"/>
  <c r="AF611" i="26"/>
  <c r="R611" i="26" s="1"/>
  <c r="Q611" i="26"/>
  <c r="V611" i="26" a="1"/>
  <c r="V611" i="26" s="1"/>
  <c r="B611" i="26"/>
  <c r="T610" i="26"/>
  <c r="AF610" i="26"/>
  <c r="R610" i="26" s="1"/>
  <c r="Q610" i="26"/>
  <c r="V610" i="26" a="1"/>
  <c r="V610" i="26" s="1"/>
  <c r="B610" i="26"/>
  <c r="T609" i="26"/>
  <c r="AF609" i="26"/>
  <c r="R609" i="26" s="1"/>
  <c r="Q609" i="26"/>
  <c r="V609" i="26" a="1"/>
  <c r="V609" i="26" s="1"/>
  <c r="B609" i="26"/>
  <c r="T608" i="26"/>
  <c r="AF608" i="26"/>
  <c r="R608" i="26" s="1"/>
  <c r="Q608" i="26"/>
  <c r="V608" i="26" a="1"/>
  <c r="V608" i="26" s="1"/>
  <c r="B608" i="26"/>
  <c r="T607" i="26"/>
  <c r="AF607" i="26"/>
  <c r="R607" i="26" s="1"/>
  <c r="Q607" i="26"/>
  <c r="V607" i="26" a="1"/>
  <c r="V607" i="26" s="1"/>
  <c r="B607" i="26"/>
  <c r="T606" i="26"/>
  <c r="AF606" i="26"/>
  <c r="R606" i="26" s="1"/>
  <c r="Q606" i="26"/>
  <c r="V606" i="26" a="1"/>
  <c r="V606" i="26" s="1"/>
  <c r="B606" i="26"/>
  <c r="T605" i="26"/>
  <c r="AF605" i="26"/>
  <c r="R605" i="26" s="1"/>
  <c r="Q605" i="26"/>
  <c r="V605" i="26" a="1"/>
  <c r="V605" i="26" s="1"/>
  <c r="B605" i="26"/>
  <c r="T604" i="26"/>
  <c r="AF604" i="26"/>
  <c r="R604" i="26" s="1"/>
  <c r="Q604" i="26"/>
  <c r="V604" i="26" a="1"/>
  <c r="V604" i="26" s="1"/>
  <c r="B604" i="26"/>
  <c r="T603" i="26"/>
  <c r="AF603" i="26"/>
  <c r="R603" i="26" s="1"/>
  <c r="Q603" i="26"/>
  <c r="V603" i="26" a="1"/>
  <c r="V603" i="26" s="1"/>
  <c r="B603" i="26"/>
  <c r="T602" i="26"/>
  <c r="AF602" i="26"/>
  <c r="R602" i="26" s="1"/>
  <c r="Q602" i="26"/>
  <c r="V602" i="26" a="1"/>
  <c r="V602" i="26" s="1"/>
  <c r="B602" i="26"/>
  <c r="T601" i="26"/>
  <c r="AF601" i="26"/>
  <c r="R601" i="26" s="1"/>
  <c r="Q601" i="26"/>
  <c r="V601" i="26" a="1"/>
  <c r="V601" i="26" s="1"/>
  <c r="B601" i="26"/>
  <c r="T600" i="26"/>
  <c r="AF600" i="26"/>
  <c r="R600" i="26" s="1"/>
  <c r="Q600" i="26"/>
  <c r="V600" i="26" a="1"/>
  <c r="V600" i="26" s="1"/>
  <c r="B600" i="26"/>
  <c r="T599" i="26"/>
  <c r="AF599" i="26"/>
  <c r="R599" i="26" s="1"/>
  <c r="Q599" i="26"/>
  <c r="V599" i="26" a="1"/>
  <c r="V599" i="26" s="1"/>
  <c r="B599" i="26"/>
  <c r="T598" i="26"/>
  <c r="AF598" i="26"/>
  <c r="R598" i="26" s="1"/>
  <c r="Q598" i="26"/>
  <c r="V598" i="26" a="1"/>
  <c r="V598" i="26" s="1"/>
  <c r="B598" i="26"/>
  <c r="T597" i="26"/>
  <c r="AF597" i="26"/>
  <c r="R597" i="26" s="1"/>
  <c r="Q597" i="26"/>
  <c r="V597" i="26" a="1"/>
  <c r="V597" i="26" s="1"/>
  <c r="B597" i="26"/>
  <c r="T596" i="26"/>
  <c r="AF596" i="26"/>
  <c r="R596" i="26" s="1"/>
  <c r="Q596" i="26"/>
  <c r="V596" i="26" a="1"/>
  <c r="V596" i="26" s="1"/>
  <c r="B596" i="26"/>
  <c r="T595" i="26"/>
  <c r="AF595" i="26"/>
  <c r="R595" i="26" s="1"/>
  <c r="Q595" i="26"/>
  <c r="V595" i="26" a="1"/>
  <c r="V595" i="26" s="1"/>
  <c r="B595" i="26"/>
  <c r="T594" i="26"/>
  <c r="AF594" i="26"/>
  <c r="R594" i="26" s="1"/>
  <c r="Q594" i="26"/>
  <c r="V594" i="26" a="1"/>
  <c r="V594" i="26" s="1"/>
  <c r="B594" i="26"/>
  <c r="T593" i="26"/>
  <c r="AF593" i="26"/>
  <c r="R593" i="26" s="1"/>
  <c r="Q593" i="26"/>
  <c r="V593" i="26" a="1"/>
  <c r="V593" i="26" s="1"/>
  <c r="B593" i="26"/>
  <c r="T592" i="26"/>
  <c r="AF592" i="26"/>
  <c r="R592" i="26" s="1"/>
  <c r="Q592" i="26"/>
  <c r="V592" i="26" a="1"/>
  <c r="V592" i="26" s="1"/>
  <c r="B592" i="26"/>
  <c r="T591" i="26"/>
  <c r="AF591" i="26"/>
  <c r="R591" i="26" s="1"/>
  <c r="Q591" i="26"/>
  <c r="V591" i="26" a="1"/>
  <c r="V591" i="26" s="1"/>
  <c r="B591" i="26"/>
  <c r="T590" i="26"/>
  <c r="AF590" i="26"/>
  <c r="R590" i="26" s="1"/>
  <c r="Q590" i="26"/>
  <c r="V590" i="26" a="1"/>
  <c r="V590" i="26" s="1"/>
  <c r="B590" i="26"/>
  <c r="T589" i="26"/>
  <c r="AF589" i="26"/>
  <c r="R589" i="26" s="1"/>
  <c r="Q589" i="26"/>
  <c r="V589" i="26" a="1"/>
  <c r="V589" i="26" s="1"/>
  <c r="B589" i="26"/>
  <c r="T588" i="26"/>
  <c r="AF588" i="26"/>
  <c r="R588" i="26" s="1"/>
  <c r="Q588" i="26"/>
  <c r="V588" i="26" a="1"/>
  <c r="V588" i="26" s="1"/>
  <c r="B588" i="26"/>
  <c r="T587" i="26"/>
  <c r="AF587" i="26"/>
  <c r="R587" i="26" s="1"/>
  <c r="Q587" i="26"/>
  <c r="V587" i="26" a="1"/>
  <c r="V587" i="26" s="1"/>
  <c r="B587" i="26"/>
  <c r="T586" i="26"/>
  <c r="AF586" i="26"/>
  <c r="R586" i="26" s="1"/>
  <c r="Q586" i="26"/>
  <c r="V586" i="26" a="1"/>
  <c r="V586" i="26" s="1"/>
  <c r="B586" i="26"/>
  <c r="T585" i="26"/>
  <c r="AF585" i="26"/>
  <c r="R585" i="26" s="1"/>
  <c r="Q585" i="26"/>
  <c r="V585" i="26" a="1"/>
  <c r="V585" i="26" s="1"/>
  <c r="B585" i="26"/>
  <c r="T584" i="26"/>
  <c r="AF584" i="26"/>
  <c r="R584" i="26" s="1"/>
  <c r="Q584" i="26"/>
  <c r="V584" i="26" a="1"/>
  <c r="V584" i="26" s="1"/>
  <c r="B584" i="26"/>
  <c r="T583" i="26"/>
  <c r="AF583" i="26"/>
  <c r="R583" i="26" s="1"/>
  <c r="Q583" i="26"/>
  <c r="V583" i="26" a="1"/>
  <c r="V583" i="26" s="1"/>
  <c r="B583" i="26"/>
  <c r="T582" i="26"/>
  <c r="AF582" i="26"/>
  <c r="R582" i="26" s="1"/>
  <c r="Q582" i="26"/>
  <c r="V582" i="26" a="1"/>
  <c r="V582" i="26" s="1"/>
  <c r="B582" i="26"/>
  <c r="T581" i="26"/>
  <c r="AF581" i="26"/>
  <c r="R581" i="26" s="1"/>
  <c r="Q581" i="26"/>
  <c r="V581" i="26" a="1"/>
  <c r="V581" i="26" s="1"/>
  <c r="B581" i="26"/>
  <c r="T580" i="26"/>
  <c r="AF580" i="26"/>
  <c r="R580" i="26" s="1"/>
  <c r="Q580" i="26"/>
  <c r="V580" i="26" a="1"/>
  <c r="V580" i="26" s="1"/>
  <c r="B580" i="26"/>
  <c r="T579" i="26"/>
  <c r="AF579" i="26"/>
  <c r="R579" i="26" s="1"/>
  <c r="Q579" i="26"/>
  <c r="V579" i="26" a="1"/>
  <c r="V579" i="26" s="1"/>
  <c r="B579" i="26"/>
  <c r="T578" i="26"/>
  <c r="AF578" i="26"/>
  <c r="R578" i="26" s="1"/>
  <c r="Q578" i="26"/>
  <c r="V578" i="26" a="1"/>
  <c r="V578" i="26" s="1"/>
  <c r="B578" i="26"/>
  <c r="T577" i="26"/>
  <c r="AF577" i="26"/>
  <c r="R577" i="26" s="1"/>
  <c r="Q577" i="26"/>
  <c r="V577" i="26" a="1"/>
  <c r="V577" i="26" s="1"/>
  <c r="B577" i="26"/>
  <c r="T576" i="26"/>
  <c r="AF576" i="26"/>
  <c r="R576" i="26" s="1"/>
  <c r="Q576" i="26"/>
  <c r="V576" i="26" a="1"/>
  <c r="V576" i="26" s="1"/>
  <c r="B576" i="26"/>
  <c r="T575" i="26"/>
  <c r="AF575" i="26"/>
  <c r="R575" i="26" s="1"/>
  <c r="Q575" i="26"/>
  <c r="V575" i="26" a="1"/>
  <c r="V575" i="26" s="1"/>
  <c r="B575" i="26"/>
  <c r="T574" i="26"/>
  <c r="AF574" i="26"/>
  <c r="R574" i="26" s="1"/>
  <c r="Q574" i="26"/>
  <c r="V574" i="26" a="1"/>
  <c r="V574" i="26" s="1"/>
  <c r="B574" i="26"/>
  <c r="T573" i="26"/>
  <c r="AF573" i="26"/>
  <c r="R573" i="26" s="1"/>
  <c r="Q573" i="26"/>
  <c r="V573" i="26" a="1"/>
  <c r="V573" i="26" s="1"/>
  <c r="B573" i="26"/>
  <c r="T572" i="26"/>
  <c r="AF572" i="26"/>
  <c r="R572" i="26" s="1"/>
  <c r="Q572" i="26"/>
  <c r="V572" i="26" a="1"/>
  <c r="V572" i="26" s="1"/>
  <c r="B572" i="26"/>
  <c r="T571" i="26"/>
  <c r="AF571" i="26"/>
  <c r="R571" i="26" s="1"/>
  <c r="Q571" i="26"/>
  <c r="V571" i="26" a="1"/>
  <c r="V571" i="26" s="1"/>
  <c r="B571" i="26"/>
  <c r="T570" i="26"/>
  <c r="AF570" i="26"/>
  <c r="R570" i="26" s="1"/>
  <c r="Q570" i="26"/>
  <c r="V570" i="26" a="1"/>
  <c r="V570" i="26" s="1"/>
  <c r="B570" i="26"/>
  <c r="T569" i="26"/>
  <c r="AF569" i="26"/>
  <c r="R569" i="26" s="1"/>
  <c r="Q569" i="26"/>
  <c r="V569" i="26" a="1"/>
  <c r="V569" i="26" s="1"/>
  <c r="B569" i="26"/>
  <c r="T568" i="26"/>
  <c r="AF568" i="26"/>
  <c r="R568" i="26" s="1"/>
  <c r="Q568" i="26"/>
  <c r="V568" i="26" a="1"/>
  <c r="V568" i="26" s="1"/>
  <c r="B568" i="26"/>
  <c r="T567" i="26"/>
  <c r="AF567" i="26"/>
  <c r="R567" i="26" s="1"/>
  <c r="Q567" i="26"/>
  <c r="V567" i="26" a="1"/>
  <c r="V567" i="26" s="1"/>
  <c r="B567" i="26"/>
  <c r="T566" i="26"/>
  <c r="AF566" i="26"/>
  <c r="R566" i="26" s="1"/>
  <c r="Q566" i="26"/>
  <c r="V566" i="26" a="1"/>
  <c r="V566" i="26" s="1"/>
  <c r="B566" i="26"/>
  <c r="T565" i="26"/>
  <c r="AF565" i="26"/>
  <c r="R565" i="26" s="1"/>
  <c r="Q565" i="26"/>
  <c r="V565" i="26" a="1"/>
  <c r="V565" i="26" s="1"/>
  <c r="B565" i="26"/>
  <c r="T564" i="26"/>
  <c r="AF564" i="26"/>
  <c r="R564" i="26" s="1"/>
  <c r="Q564" i="26"/>
  <c r="V564" i="26" a="1"/>
  <c r="V564" i="26" s="1"/>
  <c r="B564" i="26"/>
  <c r="T563" i="26"/>
  <c r="AF563" i="26"/>
  <c r="R563" i="26" s="1"/>
  <c r="Q563" i="26"/>
  <c r="V563" i="26" a="1"/>
  <c r="V563" i="26" s="1"/>
  <c r="B563" i="26"/>
  <c r="T562" i="26"/>
  <c r="AF562" i="26"/>
  <c r="R562" i="26" s="1"/>
  <c r="Q562" i="26"/>
  <c r="V562" i="26" a="1"/>
  <c r="V562" i="26" s="1"/>
  <c r="B562" i="26"/>
  <c r="T561" i="26"/>
  <c r="AF561" i="26"/>
  <c r="R561" i="26" s="1"/>
  <c r="Q561" i="26"/>
  <c r="V561" i="26" a="1"/>
  <c r="V561" i="26" s="1"/>
  <c r="B561" i="26"/>
  <c r="T560" i="26"/>
  <c r="AF560" i="26"/>
  <c r="R560" i="26" s="1"/>
  <c r="Q560" i="26"/>
  <c r="V560" i="26" a="1"/>
  <c r="V560" i="26" s="1"/>
  <c r="B560" i="26"/>
  <c r="T559" i="26"/>
  <c r="AF559" i="26"/>
  <c r="R559" i="26" s="1"/>
  <c r="Q559" i="26"/>
  <c r="V559" i="26" a="1"/>
  <c r="V559" i="26" s="1"/>
  <c r="B559" i="26"/>
  <c r="T558" i="26"/>
  <c r="AF558" i="26"/>
  <c r="R558" i="26" s="1"/>
  <c r="Q558" i="26"/>
  <c r="V558" i="26" a="1"/>
  <c r="V558" i="26" s="1"/>
  <c r="B558" i="26"/>
  <c r="T557" i="26"/>
  <c r="AF557" i="26"/>
  <c r="R557" i="26" s="1"/>
  <c r="Q557" i="26"/>
  <c r="V557" i="26" a="1"/>
  <c r="V557" i="26" s="1"/>
  <c r="B557" i="26"/>
  <c r="T556" i="26"/>
  <c r="AF556" i="26"/>
  <c r="R556" i="26" s="1"/>
  <c r="Q556" i="26"/>
  <c r="V556" i="26" a="1"/>
  <c r="V556" i="26" s="1"/>
  <c r="B556" i="26"/>
  <c r="T555" i="26"/>
  <c r="AF555" i="26"/>
  <c r="R555" i="26" s="1"/>
  <c r="Q555" i="26"/>
  <c r="V555" i="26" a="1"/>
  <c r="V555" i="26" s="1"/>
  <c r="B555" i="26"/>
  <c r="T554" i="26"/>
  <c r="AF554" i="26"/>
  <c r="R554" i="26" s="1"/>
  <c r="Q554" i="26"/>
  <c r="V554" i="26" a="1"/>
  <c r="V554" i="26" s="1"/>
  <c r="B554" i="26"/>
  <c r="T553" i="26"/>
  <c r="AF553" i="26"/>
  <c r="R553" i="26" s="1"/>
  <c r="Q553" i="26"/>
  <c r="V553" i="26" a="1"/>
  <c r="V553" i="26" s="1"/>
  <c r="B553" i="26"/>
  <c r="T552" i="26"/>
  <c r="AF552" i="26"/>
  <c r="R552" i="26" s="1"/>
  <c r="Q552" i="26"/>
  <c r="Z552" i="26"/>
  <c r="V552" i="26" a="1"/>
  <c r="V552" i="26" s="1"/>
  <c r="B552" i="26"/>
  <c r="T551" i="26"/>
  <c r="AF551" i="26"/>
  <c r="R551" i="26" s="1"/>
  <c r="Q551" i="26"/>
  <c r="Z551" i="26"/>
  <c r="V551" i="26" a="1"/>
  <c r="V551" i="26" s="1"/>
  <c r="B551" i="26"/>
  <c r="B489" i="26"/>
  <c r="V489" i="26" a="1"/>
  <c r="V489" i="26" s="1"/>
  <c r="AF489" i="26"/>
  <c r="B490" i="26"/>
  <c r="V490" i="26" a="1"/>
  <c r="V490" i="26" s="1"/>
  <c r="AF490" i="26"/>
  <c r="B491" i="26"/>
  <c r="V491" i="26" a="1"/>
  <c r="V491" i="26" s="1"/>
  <c r="AF491" i="26"/>
  <c r="B492" i="26"/>
  <c r="V492" i="26" a="1"/>
  <c r="V492" i="26" s="1"/>
  <c r="AF492" i="26"/>
  <c r="B493" i="26"/>
  <c r="V493" i="26" a="1"/>
  <c r="V493" i="26" s="1"/>
  <c r="AF493" i="26"/>
  <c r="B494" i="26"/>
  <c r="V494" i="26" a="1"/>
  <c r="V494" i="26" s="1"/>
  <c r="AF494" i="26"/>
  <c r="B495" i="26"/>
  <c r="V495" i="26" a="1"/>
  <c r="V495" i="26" s="1"/>
  <c r="AF495" i="26"/>
  <c r="B496" i="26"/>
  <c r="V496" i="26" a="1"/>
  <c r="V496" i="26" s="1"/>
  <c r="AF496" i="26"/>
  <c r="B497" i="26"/>
  <c r="V497" i="26" a="1"/>
  <c r="V497" i="26" s="1"/>
  <c r="AF497" i="26"/>
  <c r="B498" i="26"/>
  <c r="V498" i="26" a="1"/>
  <c r="V498" i="26" s="1"/>
  <c r="AF498" i="26"/>
  <c r="B499" i="26"/>
  <c r="V499" i="26" a="1"/>
  <c r="V499" i="26" s="1"/>
  <c r="AF499" i="26"/>
  <c r="B500" i="26"/>
  <c r="V500" i="26" a="1"/>
  <c r="V500" i="26" s="1"/>
  <c r="AF500" i="26"/>
  <c r="B501" i="26"/>
  <c r="V501" i="26" a="1"/>
  <c r="V501" i="26" s="1"/>
  <c r="AF501" i="26"/>
  <c r="B502" i="26"/>
  <c r="V502" i="26" a="1"/>
  <c r="V502" i="26" s="1"/>
  <c r="AF502" i="26"/>
  <c r="B503" i="26"/>
  <c r="V503" i="26" a="1"/>
  <c r="V503" i="26" s="1"/>
  <c r="AF503" i="26"/>
  <c r="B504" i="26"/>
  <c r="V504" i="26" a="1"/>
  <c r="V504" i="26" s="1"/>
  <c r="AF504" i="26"/>
  <c r="B505" i="26"/>
  <c r="V505" i="26" a="1"/>
  <c r="V505" i="26" s="1"/>
  <c r="AF505" i="26"/>
  <c r="B506" i="26"/>
  <c r="V506" i="26" a="1"/>
  <c r="V506" i="26" s="1"/>
  <c r="AF506" i="26"/>
  <c r="B507" i="26"/>
  <c r="V507" i="26" a="1"/>
  <c r="V507" i="26" s="1"/>
  <c r="AF507" i="26"/>
  <c r="B508" i="26"/>
  <c r="V508" i="26" a="1"/>
  <c r="V508" i="26" s="1"/>
  <c r="AF508" i="26"/>
  <c r="B509" i="26"/>
  <c r="V509" i="26" a="1"/>
  <c r="V509" i="26" s="1"/>
  <c r="AF509" i="26"/>
  <c r="B510" i="26"/>
  <c r="V510" i="26" a="1"/>
  <c r="V510" i="26" s="1"/>
  <c r="AF510" i="26"/>
  <c r="B511" i="26"/>
  <c r="V511" i="26" a="1"/>
  <c r="V511" i="26" s="1"/>
  <c r="AF511" i="26"/>
  <c r="B512" i="26"/>
  <c r="V512" i="26" a="1"/>
  <c r="V512" i="26" s="1"/>
  <c r="AF512" i="26"/>
  <c r="B513" i="26"/>
  <c r="V513" i="26" a="1"/>
  <c r="V513" i="26" s="1"/>
  <c r="AF513" i="26"/>
  <c r="B514" i="26"/>
  <c r="V514" i="26" a="1"/>
  <c r="V514" i="26" s="1"/>
  <c r="AF514" i="26"/>
  <c r="B515" i="26"/>
  <c r="V515" i="26" a="1"/>
  <c r="V515" i="26" s="1"/>
  <c r="AF515" i="26"/>
  <c r="B516" i="26"/>
  <c r="V516" i="26" a="1"/>
  <c r="V516" i="26" s="1"/>
  <c r="AF516" i="26"/>
  <c r="B517" i="26"/>
  <c r="V517" i="26" a="1"/>
  <c r="V517" i="26" s="1"/>
  <c r="AF517" i="26"/>
  <c r="B518" i="26"/>
  <c r="V518" i="26" a="1"/>
  <c r="V518" i="26" s="1"/>
  <c r="AF518" i="26"/>
  <c r="B519" i="26"/>
  <c r="V519" i="26" a="1"/>
  <c r="V519" i="26" s="1"/>
  <c r="AF519" i="26"/>
  <c r="B520" i="26"/>
  <c r="V520" i="26" a="1"/>
  <c r="V520" i="26" s="1"/>
  <c r="AF520" i="26"/>
  <c r="B521" i="26"/>
  <c r="V521" i="26" a="1"/>
  <c r="V521" i="26" s="1"/>
  <c r="AF521" i="26"/>
  <c r="B522" i="26"/>
  <c r="V522" i="26" a="1"/>
  <c r="V522" i="26" s="1"/>
  <c r="AF522" i="26"/>
  <c r="B523" i="26"/>
  <c r="V523" i="26" a="1"/>
  <c r="V523" i="26" s="1"/>
  <c r="AF523" i="26"/>
  <c r="B524" i="26"/>
  <c r="V524" i="26" a="1"/>
  <c r="V524" i="26" s="1"/>
  <c r="AF524" i="26"/>
  <c r="B525" i="26"/>
  <c r="V525" i="26" a="1"/>
  <c r="V525" i="26" s="1"/>
  <c r="AF525" i="26"/>
  <c r="B526" i="26"/>
  <c r="V526" i="26" a="1"/>
  <c r="V526" i="26" s="1"/>
  <c r="AF526" i="26"/>
  <c r="B527" i="26"/>
  <c r="V527" i="26" a="1"/>
  <c r="V527" i="26" s="1"/>
  <c r="AF527" i="26"/>
  <c r="B528" i="26"/>
  <c r="V528" i="26" a="1"/>
  <c r="V528" i="26" s="1"/>
  <c r="AF528" i="26"/>
  <c r="B529" i="26"/>
  <c r="V529" i="26" a="1"/>
  <c r="V529" i="26" s="1"/>
  <c r="AF529" i="26"/>
  <c r="B530" i="26"/>
  <c r="V530" i="26" a="1"/>
  <c r="V530" i="26" s="1"/>
  <c r="AF530" i="26"/>
  <c r="B531" i="26"/>
  <c r="V531" i="26" a="1"/>
  <c r="V531" i="26" s="1"/>
  <c r="AF531" i="26"/>
  <c r="B532" i="26"/>
  <c r="V532" i="26" a="1"/>
  <c r="V532" i="26" s="1"/>
  <c r="AF532" i="26"/>
  <c r="B533" i="26"/>
  <c r="V533" i="26" a="1"/>
  <c r="V533" i="26" s="1"/>
  <c r="AF533" i="26"/>
  <c r="B534" i="26"/>
  <c r="V534" i="26" a="1"/>
  <c r="V534" i="26" s="1"/>
  <c r="AF534" i="26"/>
  <c r="B535" i="26"/>
  <c r="V535" i="26" a="1"/>
  <c r="V535" i="26" s="1"/>
  <c r="AF535" i="26"/>
  <c r="B536" i="26"/>
  <c r="V536" i="26" a="1"/>
  <c r="V536" i="26" s="1"/>
  <c r="AF536" i="26"/>
  <c r="B537" i="26"/>
  <c r="V537" i="26" a="1"/>
  <c r="V537" i="26" s="1"/>
  <c r="AF537" i="26"/>
  <c r="B538" i="26"/>
  <c r="V538" i="26" a="1"/>
  <c r="V538" i="26" s="1"/>
  <c r="AF538" i="26"/>
  <c r="B539" i="26"/>
  <c r="V539" i="26" a="1"/>
  <c r="V539" i="26" s="1"/>
  <c r="AF539" i="26"/>
  <c r="B540" i="26"/>
  <c r="V540" i="26" a="1"/>
  <c r="V540" i="26" s="1"/>
  <c r="AF540" i="26"/>
  <c r="B541" i="26"/>
  <c r="V541" i="26" a="1"/>
  <c r="V541" i="26" s="1"/>
  <c r="AF541" i="26"/>
  <c r="B542" i="26"/>
  <c r="V542" i="26" a="1"/>
  <c r="V542" i="26" s="1"/>
  <c r="AF542" i="26"/>
  <c r="B543" i="26"/>
  <c r="V543" i="26" a="1"/>
  <c r="V543" i="26" s="1"/>
  <c r="AF543" i="26"/>
  <c r="B544" i="26"/>
  <c r="V544" i="26" a="1"/>
  <c r="V544" i="26" s="1"/>
  <c r="AF544" i="26"/>
  <c r="B545" i="26"/>
  <c r="V545" i="26" a="1"/>
  <c r="V545" i="26" s="1"/>
  <c r="AF545" i="26"/>
  <c r="B546" i="26"/>
  <c r="V546" i="26" a="1"/>
  <c r="V546" i="26" s="1"/>
  <c r="AF546" i="26"/>
  <c r="B547" i="26"/>
  <c r="V547" i="26" a="1"/>
  <c r="V547" i="26" s="1"/>
  <c r="AF547" i="26"/>
  <c r="B548" i="26"/>
  <c r="V548" i="26" a="1"/>
  <c r="V548" i="26" s="1"/>
  <c r="AF548" i="26"/>
  <c r="B549" i="26"/>
  <c r="V549" i="26" a="1"/>
  <c r="V549" i="26" s="1"/>
  <c r="AF549" i="26"/>
  <c r="B550" i="26"/>
  <c r="V550" i="26" a="1"/>
  <c r="V550" i="26" s="1"/>
  <c r="AF550" i="26"/>
  <c r="Z12" i="26"/>
  <c r="Z11" i="26"/>
  <c r="B314" i="26"/>
  <c r="V314" i="26" a="1"/>
  <c r="V314" i="26" s="1"/>
  <c r="AF314" i="26"/>
  <c r="B315" i="26"/>
  <c r="V315" i="26" a="1"/>
  <c r="V315" i="26" s="1"/>
  <c r="AF315" i="26"/>
  <c r="B316" i="26"/>
  <c r="V316" i="26" a="1"/>
  <c r="V316" i="26" s="1"/>
  <c r="AF316" i="26"/>
  <c r="B317" i="26"/>
  <c r="V317" i="26" a="1"/>
  <c r="V317" i="26" s="1"/>
  <c r="AF317" i="26"/>
  <c r="B318" i="26"/>
  <c r="V318" i="26" a="1"/>
  <c r="V318" i="26" s="1"/>
  <c r="AF318" i="26"/>
  <c r="B319" i="26"/>
  <c r="V319" i="26" a="1"/>
  <c r="V319" i="26" s="1"/>
  <c r="AF319" i="26"/>
  <c r="B320" i="26"/>
  <c r="V320" i="26" a="1"/>
  <c r="V320" i="26" s="1"/>
  <c r="AF320" i="26"/>
  <c r="B321" i="26"/>
  <c r="V321" i="26" a="1"/>
  <c r="V321" i="26" s="1"/>
  <c r="AF321" i="26"/>
  <c r="B322" i="26"/>
  <c r="V322" i="26" a="1"/>
  <c r="V322" i="26" s="1"/>
  <c r="AF322" i="26"/>
  <c r="B323" i="26"/>
  <c r="V323" i="26" a="1"/>
  <c r="V323" i="26" s="1"/>
  <c r="AF323" i="26"/>
  <c r="B324" i="26"/>
  <c r="V324" i="26" a="1"/>
  <c r="V324" i="26" s="1"/>
  <c r="AF324" i="26"/>
  <c r="B325" i="26"/>
  <c r="V325" i="26" a="1"/>
  <c r="V325" i="26" s="1"/>
  <c r="AF325" i="26"/>
  <c r="B326" i="26"/>
  <c r="V326" i="26" a="1"/>
  <c r="V326" i="26" s="1"/>
  <c r="AF326" i="26"/>
  <c r="B327" i="26"/>
  <c r="V327" i="26" a="1"/>
  <c r="V327" i="26" s="1"/>
  <c r="AF327" i="26"/>
  <c r="B328" i="26"/>
  <c r="V328" i="26" a="1"/>
  <c r="V328" i="26" s="1"/>
  <c r="AF328" i="26"/>
  <c r="B329" i="26"/>
  <c r="V329" i="26" a="1"/>
  <c r="V329" i="26" s="1"/>
  <c r="AF329" i="26"/>
  <c r="B330" i="26"/>
  <c r="V330" i="26" a="1"/>
  <c r="V330" i="26" s="1"/>
  <c r="AF330" i="26"/>
  <c r="B331" i="26"/>
  <c r="V331" i="26" a="1"/>
  <c r="V331" i="26" s="1"/>
  <c r="AF331" i="26"/>
  <c r="B332" i="26"/>
  <c r="V332" i="26" a="1"/>
  <c r="V332" i="26" s="1"/>
  <c r="AF332" i="26"/>
  <c r="B333" i="26"/>
  <c r="V333" i="26" a="1"/>
  <c r="V333" i="26" s="1"/>
  <c r="AF333" i="26"/>
  <c r="B334" i="26"/>
  <c r="V334" i="26" a="1"/>
  <c r="V334" i="26" s="1"/>
  <c r="AF334" i="26"/>
  <c r="B335" i="26"/>
  <c r="V335" i="26" a="1"/>
  <c r="V335" i="26" s="1"/>
  <c r="AF335" i="26"/>
  <c r="B336" i="26"/>
  <c r="V336" i="26" a="1"/>
  <c r="V336" i="26" s="1"/>
  <c r="AF336" i="26"/>
  <c r="B337" i="26"/>
  <c r="V337" i="26" a="1"/>
  <c r="V337" i="26" s="1"/>
  <c r="AF337" i="26"/>
  <c r="B338" i="26"/>
  <c r="V338" i="26" a="1"/>
  <c r="V338" i="26" s="1"/>
  <c r="AF338" i="26"/>
  <c r="B339" i="26"/>
  <c r="V339" i="26" a="1"/>
  <c r="V339" i="26" s="1"/>
  <c r="AF339" i="26"/>
  <c r="B340" i="26"/>
  <c r="V340" i="26" a="1"/>
  <c r="V340" i="26" s="1"/>
  <c r="AF340" i="26"/>
  <c r="B341" i="26"/>
  <c r="V341" i="26" a="1"/>
  <c r="V341" i="26" s="1"/>
  <c r="AF341" i="26"/>
  <c r="B342" i="26"/>
  <c r="V342" i="26" a="1"/>
  <c r="V342" i="26" s="1"/>
  <c r="AF342" i="26"/>
  <c r="B343" i="26"/>
  <c r="V343" i="26" a="1"/>
  <c r="V343" i="26" s="1"/>
  <c r="AF343" i="26"/>
  <c r="B344" i="26"/>
  <c r="V344" i="26" a="1"/>
  <c r="V344" i="26" s="1"/>
  <c r="AF344" i="26"/>
  <c r="B345" i="26"/>
  <c r="V345" i="26" a="1"/>
  <c r="V345" i="26" s="1"/>
  <c r="AF345" i="26"/>
  <c r="B346" i="26"/>
  <c r="V346" i="26" a="1"/>
  <c r="V346" i="26" s="1"/>
  <c r="AF346" i="26"/>
  <c r="B347" i="26"/>
  <c r="V347" i="26" a="1"/>
  <c r="V347" i="26" s="1"/>
  <c r="AF347" i="26"/>
  <c r="B348" i="26"/>
  <c r="V348" i="26" a="1"/>
  <c r="V348" i="26" s="1"/>
  <c r="AF348" i="26"/>
  <c r="B349" i="26"/>
  <c r="V349" i="26" a="1"/>
  <c r="V349" i="26" s="1"/>
  <c r="AF349" i="26"/>
  <c r="B350" i="26"/>
  <c r="V350" i="26" a="1"/>
  <c r="V350" i="26" s="1"/>
  <c r="AF350" i="26"/>
  <c r="B351" i="26"/>
  <c r="V351" i="26" a="1"/>
  <c r="V351" i="26" s="1"/>
  <c r="AF351" i="26"/>
  <c r="B352" i="26"/>
  <c r="V352" i="26" a="1"/>
  <c r="V352" i="26" s="1"/>
  <c r="AF352" i="26"/>
  <c r="B353" i="26"/>
  <c r="V353" i="26" a="1"/>
  <c r="V353" i="26" s="1"/>
  <c r="AF353" i="26"/>
  <c r="B354" i="26"/>
  <c r="V354" i="26" a="1"/>
  <c r="V354" i="26" s="1"/>
  <c r="AF354" i="26"/>
  <c r="B355" i="26"/>
  <c r="V355" i="26" a="1"/>
  <c r="V355" i="26" s="1"/>
  <c r="AF355" i="26"/>
  <c r="B356" i="26"/>
  <c r="V356" i="26" a="1"/>
  <c r="V356" i="26" s="1"/>
  <c r="AF356" i="26"/>
  <c r="B357" i="26"/>
  <c r="V357" i="26" a="1"/>
  <c r="V357" i="26" s="1"/>
  <c r="AF357" i="26"/>
  <c r="B358" i="26"/>
  <c r="V358" i="26" a="1"/>
  <c r="V358" i="26" s="1"/>
  <c r="AF358" i="26"/>
  <c r="B359" i="26"/>
  <c r="V359" i="26" a="1"/>
  <c r="V359" i="26" s="1"/>
  <c r="AF359" i="26"/>
  <c r="B360" i="26"/>
  <c r="V360" i="26" a="1"/>
  <c r="V360" i="26" s="1"/>
  <c r="AF360" i="26"/>
  <c r="B361" i="26"/>
  <c r="V361" i="26" a="1"/>
  <c r="V361" i="26" s="1"/>
  <c r="AF361" i="26"/>
  <c r="B362" i="26"/>
  <c r="V362" i="26" a="1"/>
  <c r="V362" i="26" s="1"/>
  <c r="AF362" i="26"/>
  <c r="B363" i="26"/>
  <c r="V363" i="26" a="1"/>
  <c r="V363" i="26" s="1"/>
  <c r="AF363" i="26"/>
  <c r="B364" i="26"/>
  <c r="V364" i="26" a="1"/>
  <c r="V364" i="26" s="1"/>
  <c r="AF364" i="26"/>
  <c r="B365" i="26"/>
  <c r="V365" i="26" a="1"/>
  <c r="V365" i="26" s="1"/>
  <c r="AF365" i="26"/>
  <c r="B366" i="26"/>
  <c r="V366" i="26" a="1"/>
  <c r="V366" i="26" s="1"/>
  <c r="AF366" i="26"/>
  <c r="B367" i="26"/>
  <c r="V367" i="26" a="1"/>
  <c r="V367" i="26" s="1"/>
  <c r="AF367" i="26"/>
  <c r="B368" i="26"/>
  <c r="V368" i="26" a="1"/>
  <c r="V368" i="26" s="1"/>
  <c r="AF368" i="26"/>
  <c r="B369" i="26"/>
  <c r="V369" i="26" a="1"/>
  <c r="V369" i="26" s="1"/>
  <c r="AF369" i="26"/>
  <c r="B370" i="26"/>
  <c r="V370" i="26" a="1"/>
  <c r="V370" i="26" s="1"/>
  <c r="AF370" i="26"/>
  <c r="B371" i="26"/>
  <c r="V371" i="26" a="1"/>
  <c r="V371" i="26" s="1"/>
  <c r="AF371" i="26"/>
  <c r="B372" i="26"/>
  <c r="V372" i="26" a="1"/>
  <c r="V372" i="26" s="1"/>
  <c r="AF372" i="26"/>
  <c r="B373" i="26"/>
  <c r="V373" i="26" a="1"/>
  <c r="V373" i="26" s="1"/>
  <c r="AF373" i="26"/>
  <c r="B374" i="26"/>
  <c r="V374" i="26" a="1"/>
  <c r="V374" i="26" s="1"/>
  <c r="AF374" i="26"/>
  <c r="B375" i="26"/>
  <c r="V375" i="26" a="1"/>
  <c r="V375" i="26" s="1"/>
  <c r="AF375" i="26"/>
  <c r="B376" i="26"/>
  <c r="V376" i="26" a="1"/>
  <c r="V376" i="26" s="1"/>
  <c r="AF376" i="26"/>
  <c r="B377" i="26"/>
  <c r="V377" i="26" a="1"/>
  <c r="V377" i="26" s="1"/>
  <c r="AF377" i="26"/>
  <c r="B378" i="26"/>
  <c r="V378" i="26" a="1"/>
  <c r="V378" i="26" s="1"/>
  <c r="AF378" i="26"/>
  <c r="B379" i="26"/>
  <c r="V379" i="26" a="1"/>
  <c r="V379" i="26" s="1"/>
  <c r="AF379" i="26"/>
  <c r="B380" i="26"/>
  <c r="V380" i="26" a="1"/>
  <c r="V380" i="26" s="1"/>
  <c r="AF380" i="26"/>
  <c r="B381" i="26"/>
  <c r="V381" i="26" a="1"/>
  <c r="V381" i="26" s="1"/>
  <c r="AF381" i="26"/>
  <c r="B382" i="26"/>
  <c r="V382" i="26" a="1"/>
  <c r="V382" i="26" s="1"/>
  <c r="AF382" i="26"/>
  <c r="B383" i="26"/>
  <c r="V383" i="26" a="1"/>
  <c r="V383" i="26" s="1"/>
  <c r="AF383" i="26"/>
  <c r="B384" i="26"/>
  <c r="V384" i="26" a="1"/>
  <c r="V384" i="26" s="1"/>
  <c r="AF384" i="26"/>
  <c r="B385" i="26"/>
  <c r="V385" i="26" a="1"/>
  <c r="V385" i="26" s="1"/>
  <c r="AF385" i="26"/>
  <c r="B386" i="26"/>
  <c r="V386" i="26" a="1"/>
  <c r="V386" i="26" s="1"/>
  <c r="AF386" i="26"/>
  <c r="B387" i="26"/>
  <c r="V387" i="26" a="1"/>
  <c r="V387" i="26" s="1"/>
  <c r="AF387" i="26"/>
  <c r="B388" i="26"/>
  <c r="V388" i="26" a="1"/>
  <c r="V388" i="26" s="1"/>
  <c r="AF388" i="26"/>
  <c r="B389" i="26"/>
  <c r="V389" i="26" a="1"/>
  <c r="V389" i="26" s="1"/>
  <c r="AF389" i="26"/>
  <c r="B390" i="26"/>
  <c r="V390" i="26" a="1"/>
  <c r="V390" i="26" s="1"/>
  <c r="AF390" i="26"/>
  <c r="B391" i="26"/>
  <c r="V391" i="26" a="1"/>
  <c r="V391" i="26" s="1"/>
  <c r="AF391" i="26"/>
  <c r="B392" i="26"/>
  <c r="V392" i="26" a="1"/>
  <c r="V392" i="26" s="1"/>
  <c r="AF392" i="26"/>
  <c r="B393" i="26"/>
  <c r="V393" i="26" a="1"/>
  <c r="V393" i="26" s="1"/>
  <c r="AF393" i="26"/>
  <c r="B394" i="26"/>
  <c r="V394" i="26" a="1"/>
  <c r="V394" i="26" s="1"/>
  <c r="AF394" i="26"/>
  <c r="B395" i="26"/>
  <c r="V395" i="26" a="1"/>
  <c r="V395" i="26" s="1"/>
  <c r="AF395" i="26"/>
  <c r="B396" i="26"/>
  <c r="V396" i="26" a="1"/>
  <c r="V396" i="26" s="1"/>
  <c r="AF396" i="26"/>
  <c r="B397" i="26"/>
  <c r="V397" i="26" a="1"/>
  <c r="V397" i="26" s="1"/>
  <c r="AF397" i="26"/>
  <c r="B398" i="26"/>
  <c r="V398" i="26" a="1"/>
  <c r="V398" i="26" s="1"/>
  <c r="AF398" i="26"/>
  <c r="B399" i="26"/>
  <c r="V399" i="26" a="1"/>
  <c r="V399" i="26" s="1"/>
  <c r="AF399" i="26"/>
  <c r="B400" i="26"/>
  <c r="V400" i="26" a="1"/>
  <c r="V400" i="26" s="1"/>
  <c r="AF400" i="26"/>
  <c r="B401" i="26"/>
  <c r="V401" i="26" a="1"/>
  <c r="V401" i="26" s="1"/>
  <c r="AF401" i="26"/>
  <c r="B402" i="26"/>
  <c r="V402" i="26" a="1"/>
  <c r="V402" i="26" s="1"/>
  <c r="AF402" i="26"/>
  <c r="B403" i="26"/>
  <c r="V403" i="26" a="1"/>
  <c r="V403" i="26" s="1"/>
  <c r="AF403" i="26"/>
  <c r="B404" i="26"/>
  <c r="V404" i="26" a="1"/>
  <c r="V404" i="26" s="1"/>
  <c r="AF404" i="26"/>
  <c r="B405" i="26"/>
  <c r="V405" i="26" a="1"/>
  <c r="V405" i="26" s="1"/>
  <c r="AF405" i="26"/>
  <c r="B406" i="26"/>
  <c r="V406" i="26" a="1"/>
  <c r="V406" i="26" s="1"/>
  <c r="AF406" i="26"/>
  <c r="B407" i="26"/>
  <c r="V407" i="26" a="1"/>
  <c r="V407" i="26" s="1"/>
  <c r="AF407" i="26"/>
  <c r="B408" i="26"/>
  <c r="V408" i="26" a="1"/>
  <c r="V408" i="26" s="1"/>
  <c r="AF408" i="26"/>
  <c r="B409" i="26"/>
  <c r="V409" i="26" a="1"/>
  <c r="V409" i="26" s="1"/>
  <c r="AF409" i="26"/>
  <c r="B410" i="26"/>
  <c r="V410" i="26" a="1"/>
  <c r="V410" i="26" s="1"/>
  <c r="AF410" i="26"/>
  <c r="B411" i="26"/>
  <c r="V411" i="26" a="1"/>
  <c r="V411" i="26" s="1"/>
  <c r="AF411" i="26"/>
  <c r="B412" i="26"/>
  <c r="V412" i="26" a="1"/>
  <c r="V412" i="26" s="1"/>
  <c r="AF412" i="26"/>
  <c r="B413" i="26"/>
  <c r="V413" i="26" a="1"/>
  <c r="V413" i="26" s="1"/>
  <c r="AF413" i="26"/>
  <c r="B414" i="26"/>
  <c r="V414" i="26" a="1"/>
  <c r="V414" i="26" s="1"/>
  <c r="AF414" i="26"/>
  <c r="B415" i="26"/>
  <c r="V415" i="26" a="1"/>
  <c r="V415" i="26" s="1"/>
  <c r="AF415" i="26"/>
  <c r="B416" i="26"/>
  <c r="V416" i="26" a="1"/>
  <c r="V416" i="26" s="1"/>
  <c r="AF416" i="26"/>
  <c r="B417" i="26"/>
  <c r="V417" i="26" a="1"/>
  <c r="V417" i="26" s="1"/>
  <c r="AF417" i="26"/>
  <c r="B418" i="26"/>
  <c r="V418" i="26" a="1"/>
  <c r="V418" i="26" s="1"/>
  <c r="AF418" i="26"/>
  <c r="B419" i="26"/>
  <c r="V419" i="26" a="1"/>
  <c r="V419" i="26" s="1"/>
  <c r="AF419" i="26"/>
  <c r="B420" i="26"/>
  <c r="V420" i="26" a="1"/>
  <c r="V420" i="26" s="1"/>
  <c r="AF420" i="26"/>
  <c r="B421" i="26"/>
  <c r="V421" i="26" a="1"/>
  <c r="V421" i="26" s="1"/>
  <c r="AF421" i="26"/>
  <c r="B422" i="26"/>
  <c r="V422" i="26" a="1"/>
  <c r="V422" i="26" s="1"/>
  <c r="AF422" i="26"/>
  <c r="B423" i="26"/>
  <c r="V423" i="26" a="1"/>
  <c r="V423" i="26" s="1"/>
  <c r="AF423" i="26"/>
  <c r="B424" i="26"/>
  <c r="V424" i="26" a="1"/>
  <c r="V424" i="26" s="1"/>
  <c r="AF424" i="26"/>
  <c r="B425" i="26"/>
  <c r="V425" i="26" a="1"/>
  <c r="V425" i="26" s="1"/>
  <c r="AF425" i="26"/>
  <c r="B426" i="26"/>
  <c r="V426" i="26" a="1"/>
  <c r="V426" i="26" s="1"/>
  <c r="AF426" i="26"/>
  <c r="B427" i="26"/>
  <c r="V427" i="26" a="1"/>
  <c r="V427" i="26" s="1"/>
  <c r="AF427" i="26"/>
  <c r="B428" i="26"/>
  <c r="V428" i="26" a="1"/>
  <c r="V428" i="26" s="1"/>
  <c r="AF428" i="26"/>
  <c r="B429" i="26"/>
  <c r="V429" i="26" a="1"/>
  <c r="V429" i="26" s="1"/>
  <c r="AF429" i="26"/>
  <c r="B430" i="26"/>
  <c r="V430" i="26" a="1"/>
  <c r="V430" i="26" s="1"/>
  <c r="AF430" i="26"/>
  <c r="B431" i="26"/>
  <c r="V431" i="26" a="1"/>
  <c r="V431" i="26" s="1"/>
  <c r="AF431" i="26"/>
  <c r="B432" i="26"/>
  <c r="V432" i="26" a="1"/>
  <c r="V432" i="26" s="1"/>
  <c r="AF432" i="26"/>
  <c r="B433" i="26"/>
  <c r="V433" i="26" a="1"/>
  <c r="V433" i="26" s="1"/>
  <c r="AF433" i="26"/>
  <c r="B434" i="26"/>
  <c r="V434" i="26" a="1"/>
  <c r="V434" i="26" s="1"/>
  <c r="AF434" i="26"/>
  <c r="B435" i="26"/>
  <c r="V435" i="26" a="1"/>
  <c r="V435" i="26" s="1"/>
  <c r="AF435" i="26"/>
  <c r="B436" i="26"/>
  <c r="V436" i="26" a="1"/>
  <c r="V436" i="26" s="1"/>
  <c r="AF436" i="26"/>
  <c r="B437" i="26"/>
  <c r="V437" i="26" a="1"/>
  <c r="V437" i="26" s="1"/>
  <c r="AF437" i="26"/>
  <c r="B438" i="26"/>
  <c r="V438" i="26" a="1"/>
  <c r="V438" i="26" s="1"/>
  <c r="AF438" i="26"/>
  <c r="B439" i="26"/>
  <c r="V439" i="26" a="1"/>
  <c r="V439" i="26" s="1"/>
  <c r="AF439" i="26"/>
  <c r="B440" i="26"/>
  <c r="V440" i="26" a="1"/>
  <c r="V440" i="26" s="1"/>
  <c r="AF440" i="26"/>
  <c r="B441" i="26"/>
  <c r="V441" i="26" a="1"/>
  <c r="V441" i="26" s="1"/>
  <c r="AF441" i="26"/>
  <c r="B442" i="26"/>
  <c r="V442" i="26" a="1"/>
  <c r="V442" i="26" s="1"/>
  <c r="AF442" i="26"/>
  <c r="B443" i="26"/>
  <c r="V443" i="26" a="1"/>
  <c r="V443" i="26" s="1"/>
  <c r="AF443" i="26"/>
  <c r="B444" i="26"/>
  <c r="V444" i="26" a="1"/>
  <c r="V444" i="26" s="1"/>
  <c r="AF444" i="26"/>
  <c r="B445" i="26"/>
  <c r="V445" i="26" a="1"/>
  <c r="V445" i="26" s="1"/>
  <c r="AF445" i="26"/>
  <c r="B446" i="26"/>
  <c r="V446" i="26" a="1"/>
  <c r="V446" i="26" s="1"/>
  <c r="AF446" i="26"/>
  <c r="B447" i="26"/>
  <c r="V447" i="26" a="1"/>
  <c r="V447" i="26" s="1"/>
  <c r="AF447" i="26"/>
  <c r="B448" i="26"/>
  <c r="V448" i="26" a="1"/>
  <c r="V448" i="26" s="1"/>
  <c r="AF448" i="26"/>
  <c r="B449" i="26"/>
  <c r="V449" i="26" a="1"/>
  <c r="V449" i="26" s="1"/>
  <c r="AF449" i="26"/>
  <c r="B450" i="26"/>
  <c r="V450" i="26" a="1"/>
  <c r="V450" i="26" s="1"/>
  <c r="AF450" i="26"/>
  <c r="B451" i="26"/>
  <c r="V451" i="26" a="1"/>
  <c r="V451" i="26" s="1"/>
  <c r="AF451" i="26"/>
  <c r="B452" i="26"/>
  <c r="V452" i="26" a="1"/>
  <c r="V452" i="26" s="1"/>
  <c r="AF452" i="26"/>
  <c r="B453" i="26"/>
  <c r="V453" i="26" a="1"/>
  <c r="V453" i="26" s="1"/>
  <c r="AF453" i="26"/>
  <c r="B454" i="26"/>
  <c r="V454" i="26" a="1"/>
  <c r="V454" i="26" s="1"/>
  <c r="AF454" i="26"/>
  <c r="B455" i="26"/>
  <c r="V455" i="26" a="1"/>
  <c r="V455" i="26" s="1"/>
  <c r="AF455" i="26"/>
  <c r="B456" i="26"/>
  <c r="V456" i="26" a="1"/>
  <c r="V456" i="26" s="1"/>
  <c r="AF456" i="26"/>
  <c r="B457" i="26"/>
  <c r="V457" i="26" a="1"/>
  <c r="V457" i="26" s="1"/>
  <c r="AF457" i="26"/>
  <c r="B458" i="26"/>
  <c r="V458" i="26" a="1"/>
  <c r="V458" i="26" s="1"/>
  <c r="AF458" i="26"/>
  <c r="B459" i="26"/>
  <c r="V459" i="26" a="1"/>
  <c r="V459" i="26" s="1"/>
  <c r="AF459" i="26"/>
  <c r="B460" i="26"/>
  <c r="V460" i="26" a="1"/>
  <c r="V460" i="26" s="1"/>
  <c r="AF460" i="26"/>
  <c r="B461" i="26"/>
  <c r="V461" i="26" a="1"/>
  <c r="V461" i="26" s="1"/>
  <c r="AF461" i="26"/>
  <c r="B462" i="26"/>
  <c r="V462" i="26" a="1"/>
  <c r="V462" i="26" s="1"/>
  <c r="AF462" i="26"/>
  <c r="B463" i="26"/>
  <c r="V463" i="26" a="1"/>
  <c r="V463" i="26" s="1"/>
  <c r="AF463" i="26"/>
  <c r="B464" i="26"/>
  <c r="V464" i="26" a="1"/>
  <c r="V464" i="26" s="1"/>
  <c r="AF464" i="26"/>
  <c r="B465" i="26"/>
  <c r="V465" i="26" a="1"/>
  <c r="V465" i="26" s="1"/>
  <c r="AF465" i="26"/>
  <c r="B466" i="26"/>
  <c r="V466" i="26" a="1"/>
  <c r="V466" i="26" s="1"/>
  <c r="AF466" i="26"/>
  <c r="B467" i="26"/>
  <c r="V467" i="26" a="1"/>
  <c r="V467" i="26" s="1"/>
  <c r="AF467" i="26"/>
  <c r="B468" i="26"/>
  <c r="V468" i="26" a="1"/>
  <c r="V468" i="26" s="1"/>
  <c r="AF468" i="26"/>
  <c r="B469" i="26"/>
  <c r="V469" i="26" a="1"/>
  <c r="V469" i="26" s="1"/>
  <c r="AF469" i="26"/>
  <c r="B470" i="26"/>
  <c r="V470" i="26" a="1"/>
  <c r="V470" i="26" s="1"/>
  <c r="AF470" i="26"/>
  <c r="B471" i="26"/>
  <c r="V471" i="26" a="1"/>
  <c r="V471" i="26" s="1"/>
  <c r="AF471" i="26"/>
  <c r="B472" i="26"/>
  <c r="V472" i="26" a="1"/>
  <c r="V472" i="26" s="1"/>
  <c r="AF472" i="26"/>
  <c r="B473" i="26"/>
  <c r="V473" i="26" a="1"/>
  <c r="V473" i="26" s="1"/>
  <c r="AF473" i="26"/>
  <c r="B474" i="26"/>
  <c r="V474" i="26" a="1"/>
  <c r="V474" i="26" s="1"/>
  <c r="AF474" i="26"/>
  <c r="B475" i="26"/>
  <c r="V475" i="26" a="1"/>
  <c r="V475" i="26" s="1"/>
  <c r="AF475" i="26"/>
  <c r="B476" i="26"/>
  <c r="V476" i="26" a="1"/>
  <c r="V476" i="26" s="1"/>
  <c r="AF476" i="26"/>
  <c r="B477" i="26"/>
  <c r="V477" i="26" a="1"/>
  <c r="V477" i="26" s="1"/>
  <c r="AF477" i="26"/>
  <c r="B478" i="26"/>
  <c r="V478" i="26" a="1"/>
  <c r="V478" i="26" s="1"/>
  <c r="AF478" i="26"/>
  <c r="B479" i="26"/>
  <c r="V479" i="26" a="1"/>
  <c r="V479" i="26" s="1"/>
  <c r="AF479" i="26"/>
  <c r="B480" i="26"/>
  <c r="V480" i="26" a="1"/>
  <c r="V480" i="26" s="1"/>
  <c r="AF480" i="26"/>
  <c r="B481" i="26"/>
  <c r="V481" i="26" a="1"/>
  <c r="V481" i="26" s="1"/>
  <c r="AF481" i="26"/>
  <c r="B482" i="26"/>
  <c r="V482" i="26" a="1"/>
  <c r="V482" i="26" s="1"/>
  <c r="AF482" i="26"/>
  <c r="B483" i="26"/>
  <c r="V483" i="26" a="1"/>
  <c r="V483" i="26" s="1"/>
  <c r="AF483" i="26"/>
  <c r="B484" i="26"/>
  <c r="V484" i="26" a="1"/>
  <c r="V484" i="26" s="1"/>
  <c r="AF484" i="26"/>
  <c r="B485" i="26"/>
  <c r="V485" i="26" a="1"/>
  <c r="V485" i="26" s="1"/>
  <c r="AF485" i="26"/>
  <c r="B486" i="26"/>
  <c r="V486" i="26" a="1"/>
  <c r="V486" i="26" s="1"/>
  <c r="AF486" i="26"/>
  <c r="B487" i="26"/>
  <c r="V487" i="26" a="1"/>
  <c r="V487" i="26" s="1"/>
  <c r="AF487" i="26"/>
  <c r="B488" i="26"/>
  <c r="V488" i="26" a="1"/>
  <c r="V488" i="26" s="1"/>
  <c r="AF488" i="26"/>
  <c r="B313" i="26"/>
  <c r="V313" i="26" a="1"/>
  <c r="V313" i="26" s="1"/>
  <c r="AF313" i="26"/>
  <c r="B230" i="26"/>
  <c r="B182" i="26"/>
  <c r="AC12" i="26" l="1" a="1"/>
  <c r="AC12" i="26" s="1"/>
  <c r="AA12" i="26" a="1"/>
  <c r="AA12" i="26" s="1"/>
  <c r="AC552" i="26" a="1"/>
  <c r="AC552" i="26" s="1"/>
  <c r="AA552" i="26" a="1"/>
  <c r="AA552" i="26" s="1"/>
  <c r="AC551" i="26" a="1"/>
  <c r="AC551" i="26" s="1"/>
  <c r="AA551" i="26" a="1"/>
  <c r="AA551" i="26" s="1"/>
  <c r="AC11" i="26" a="1"/>
  <c r="AC11" i="26" s="1"/>
  <c r="AA11" i="26" a="1"/>
  <c r="AA11" i="26" s="1"/>
  <c r="O11" i="26"/>
  <c r="Y11" i="26" a="1"/>
  <c r="Y11" i="26" s="1"/>
  <c r="Y552" i="26" a="1"/>
  <c r="Y552" i="26" s="1"/>
  <c r="O12" i="26"/>
  <c r="Y12" i="26" a="1"/>
  <c r="Y12" i="26" s="1"/>
  <c r="Y551" i="26" a="1"/>
  <c r="Y551" i="26" s="1"/>
  <c r="L551" i="26"/>
  <c r="L552" i="26"/>
  <c r="AB552" i="26"/>
  <c r="AB551" i="26"/>
  <c r="B109" i="26" l="1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AF261" i="26"/>
  <c r="AF262" i="26"/>
  <c r="AF263" i="26"/>
  <c r="AF264" i="26"/>
  <c r="AF265" i="26"/>
  <c r="AF266" i="26"/>
  <c r="AF267" i="26"/>
  <c r="AF268" i="26"/>
  <c r="AF269" i="26"/>
  <c r="AF270" i="26"/>
  <c r="AF271" i="26"/>
  <c r="AF272" i="26"/>
  <c r="AF273" i="26"/>
  <c r="AF274" i="26"/>
  <c r="AF275" i="26"/>
  <c r="AF276" i="26"/>
  <c r="AF277" i="26"/>
  <c r="AF278" i="26"/>
  <c r="AF279" i="26"/>
  <c r="AF280" i="26"/>
  <c r="AF281" i="26"/>
  <c r="AF282" i="26"/>
  <c r="AF283" i="26"/>
  <c r="AF284" i="26"/>
  <c r="AF285" i="26"/>
  <c r="AF286" i="26"/>
  <c r="AF287" i="26"/>
  <c r="AF288" i="26"/>
  <c r="AF289" i="26"/>
  <c r="AF290" i="26"/>
  <c r="AF291" i="26"/>
  <c r="AF292" i="26"/>
  <c r="AF293" i="26"/>
  <c r="AF294" i="26"/>
  <c r="AF295" i="26"/>
  <c r="AF296" i="26"/>
  <c r="AF297" i="26"/>
  <c r="AF298" i="26"/>
  <c r="AF299" i="26"/>
  <c r="AF300" i="26"/>
  <c r="AF301" i="26"/>
  <c r="AF302" i="26"/>
  <c r="AF303" i="26"/>
  <c r="AF304" i="26"/>
  <c r="AF305" i="26"/>
  <c r="AF306" i="26"/>
  <c r="AF307" i="26"/>
  <c r="AF308" i="26"/>
  <c r="AF309" i="26"/>
  <c r="AF310" i="26"/>
  <c r="AF311" i="26"/>
  <c r="AF312" i="26"/>
  <c r="V109" i="26" a="1"/>
  <c r="V109" i="26" s="1"/>
  <c r="V110" i="26" a="1"/>
  <c r="V110" i="26" s="1"/>
  <c r="V111" i="26" a="1"/>
  <c r="V111" i="26" s="1"/>
  <c r="V112" i="26" a="1"/>
  <c r="V112" i="26" s="1"/>
  <c r="V113" i="26" a="1"/>
  <c r="V113" i="26" s="1"/>
  <c r="V114" i="26" a="1"/>
  <c r="V114" i="26" s="1"/>
  <c r="V115" i="26" a="1"/>
  <c r="V115" i="26" s="1"/>
  <c r="V116" i="26" a="1"/>
  <c r="V116" i="26" s="1"/>
  <c r="V117" i="26" a="1"/>
  <c r="V117" i="26" s="1"/>
  <c r="V118" i="26" a="1"/>
  <c r="V118" i="26" s="1"/>
  <c r="V119" i="26" a="1"/>
  <c r="V119" i="26" s="1"/>
  <c r="V120" i="26" a="1"/>
  <c r="V120" i="26" s="1"/>
  <c r="V121" i="26" a="1"/>
  <c r="V121" i="26" s="1"/>
  <c r="V122" i="26" a="1"/>
  <c r="V122" i="26" s="1"/>
  <c r="V123" i="26" a="1"/>
  <c r="V123" i="26" s="1"/>
  <c r="V124" i="26" a="1"/>
  <c r="V124" i="26" s="1"/>
  <c r="V125" i="26" a="1"/>
  <c r="V125" i="26" s="1"/>
  <c r="V126" i="26" a="1"/>
  <c r="V126" i="26" s="1"/>
  <c r="V127" i="26" a="1"/>
  <c r="V127" i="26" s="1"/>
  <c r="V128" i="26" a="1"/>
  <c r="V128" i="26" s="1"/>
  <c r="V129" i="26" a="1"/>
  <c r="V129" i="26" s="1"/>
  <c r="V130" i="26" a="1"/>
  <c r="V130" i="26" s="1"/>
  <c r="V131" i="26" a="1"/>
  <c r="V131" i="26" s="1"/>
  <c r="V132" i="26" a="1"/>
  <c r="V132" i="26" s="1"/>
  <c r="V133" i="26" a="1"/>
  <c r="V133" i="26" s="1"/>
  <c r="V134" i="26" a="1"/>
  <c r="V134" i="26" s="1"/>
  <c r="V135" i="26" a="1"/>
  <c r="V135" i="26" s="1"/>
  <c r="V136" i="26" a="1"/>
  <c r="V136" i="26" s="1"/>
  <c r="V137" i="26" a="1"/>
  <c r="V137" i="26" s="1"/>
  <c r="V138" i="26" a="1"/>
  <c r="V138" i="26" s="1"/>
  <c r="V139" i="26" a="1"/>
  <c r="V139" i="26" s="1"/>
  <c r="V140" i="26" a="1"/>
  <c r="V140" i="26" s="1"/>
  <c r="V141" i="26" a="1"/>
  <c r="V141" i="26" s="1"/>
  <c r="V142" i="26" a="1"/>
  <c r="V142" i="26" s="1"/>
  <c r="V143" i="26" a="1"/>
  <c r="V143" i="26" s="1"/>
  <c r="V144" i="26" a="1"/>
  <c r="V144" i="26" s="1"/>
  <c r="V145" i="26" a="1"/>
  <c r="V145" i="26" s="1"/>
  <c r="V146" i="26" a="1"/>
  <c r="V146" i="26" s="1"/>
  <c r="V147" i="26" a="1"/>
  <c r="V147" i="26" s="1"/>
  <c r="V148" i="26" a="1"/>
  <c r="V148" i="26" s="1"/>
  <c r="V149" i="26" a="1"/>
  <c r="V149" i="26" s="1"/>
  <c r="V150" i="26" a="1"/>
  <c r="V150" i="26" s="1"/>
  <c r="V151" i="26" a="1"/>
  <c r="V151" i="26" s="1"/>
  <c r="V152" i="26" a="1"/>
  <c r="V152" i="26" s="1"/>
  <c r="V153" i="26" a="1"/>
  <c r="V153" i="26" s="1"/>
  <c r="V154" i="26" a="1"/>
  <c r="V154" i="26" s="1"/>
  <c r="V155" i="26" a="1"/>
  <c r="V155" i="26" s="1"/>
  <c r="V156" i="26" a="1"/>
  <c r="V156" i="26" s="1"/>
  <c r="V157" i="26" a="1"/>
  <c r="V157" i="26" s="1"/>
  <c r="V158" i="26" a="1"/>
  <c r="V158" i="26" s="1"/>
  <c r="V159" i="26" a="1"/>
  <c r="V159" i="26" s="1"/>
  <c r="V160" i="26" a="1"/>
  <c r="V160" i="26" s="1"/>
  <c r="V161" i="26" a="1"/>
  <c r="V161" i="26" s="1"/>
  <c r="V162" i="26" a="1"/>
  <c r="V162" i="26" s="1"/>
  <c r="V163" i="26" a="1"/>
  <c r="V163" i="26" s="1"/>
  <c r="V164" i="26" a="1"/>
  <c r="V164" i="26" s="1"/>
  <c r="V165" i="26" a="1"/>
  <c r="V165" i="26" s="1"/>
  <c r="V166" i="26" a="1"/>
  <c r="V166" i="26" s="1"/>
  <c r="V167" i="26" a="1"/>
  <c r="V167" i="26" s="1"/>
  <c r="V168" i="26" a="1"/>
  <c r="V168" i="26" s="1"/>
  <c r="V169" i="26" a="1"/>
  <c r="V169" i="26" s="1"/>
  <c r="V170" i="26" a="1"/>
  <c r="V170" i="26" s="1"/>
  <c r="V171" i="26" a="1"/>
  <c r="V171" i="26" s="1"/>
  <c r="V172" i="26" a="1"/>
  <c r="V172" i="26" s="1"/>
  <c r="V173" i="26" a="1"/>
  <c r="V173" i="26" s="1"/>
  <c r="V174" i="26" a="1"/>
  <c r="V174" i="26" s="1"/>
  <c r="V175" i="26" a="1"/>
  <c r="V175" i="26" s="1"/>
  <c r="V176" i="26" a="1"/>
  <c r="V176" i="26" s="1"/>
  <c r="V177" i="26" a="1"/>
  <c r="V177" i="26" s="1"/>
  <c r="V178" i="26" a="1"/>
  <c r="V178" i="26" s="1"/>
  <c r="V179" i="26" a="1"/>
  <c r="V179" i="26" s="1"/>
  <c r="V180" i="26" a="1"/>
  <c r="V180" i="26" s="1"/>
  <c r="V181" i="26" a="1"/>
  <c r="V181" i="26" s="1"/>
  <c r="V182" i="26" a="1"/>
  <c r="V182" i="26" s="1"/>
  <c r="V183" i="26" a="1"/>
  <c r="V183" i="26" s="1"/>
  <c r="V184" i="26" a="1"/>
  <c r="V184" i="26" s="1"/>
  <c r="V185" i="26" a="1"/>
  <c r="V185" i="26" s="1"/>
  <c r="V186" i="26" a="1"/>
  <c r="V186" i="26" s="1"/>
  <c r="V187" i="26" a="1"/>
  <c r="V187" i="26" s="1"/>
  <c r="V188" i="26" a="1"/>
  <c r="V188" i="26" s="1"/>
  <c r="V189" i="26" a="1"/>
  <c r="V189" i="26" s="1"/>
  <c r="V190" i="26" a="1"/>
  <c r="V190" i="26" s="1"/>
  <c r="V191" i="26" a="1"/>
  <c r="V191" i="26" s="1"/>
  <c r="V192" i="26" a="1"/>
  <c r="V192" i="26" s="1"/>
  <c r="V193" i="26" a="1"/>
  <c r="V193" i="26" s="1"/>
  <c r="V194" i="26" a="1"/>
  <c r="V194" i="26" s="1"/>
  <c r="V195" i="26" a="1"/>
  <c r="V195" i="26" s="1"/>
  <c r="V196" i="26" a="1"/>
  <c r="V196" i="26" s="1"/>
  <c r="V197" i="26" a="1"/>
  <c r="V197" i="26" s="1"/>
  <c r="V198" i="26" a="1"/>
  <c r="V198" i="26" s="1"/>
  <c r="V199" i="26" a="1"/>
  <c r="V199" i="26" s="1"/>
  <c r="V200" i="26" a="1"/>
  <c r="V200" i="26" s="1"/>
  <c r="V201" i="26" a="1"/>
  <c r="V201" i="26" s="1"/>
  <c r="V202" i="26" a="1"/>
  <c r="V202" i="26" s="1"/>
  <c r="V203" i="26" a="1"/>
  <c r="V203" i="26" s="1"/>
  <c r="V204" i="26" a="1"/>
  <c r="V204" i="26" s="1"/>
  <c r="V205" i="26" a="1"/>
  <c r="V205" i="26" s="1"/>
  <c r="V206" i="26" a="1"/>
  <c r="V206" i="26" s="1"/>
  <c r="V207" i="26" a="1"/>
  <c r="V207" i="26" s="1"/>
  <c r="V208" i="26" a="1"/>
  <c r="V208" i="26" s="1"/>
  <c r="V209" i="26" a="1"/>
  <c r="V209" i="26" s="1"/>
  <c r="V210" i="26" a="1"/>
  <c r="V210" i="26" s="1"/>
  <c r="V211" i="26" a="1"/>
  <c r="V211" i="26" s="1"/>
  <c r="V212" i="26" a="1"/>
  <c r="V212" i="26" s="1"/>
  <c r="V213" i="26" a="1"/>
  <c r="V213" i="26" s="1"/>
  <c r="V214" i="26" a="1"/>
  <c r="V214" i="26" s="1"/>
  <c r="V215" i="26" a="1"/>
  <c r="V215" i="26" s="1"/>
  <c r="V216" i="26" a="1"/>
  <c r="V216" i="26" s="1"/>
  <c r="V217" i="26" a="1"/>
  <c r="V217" i="26" s="1"/>
  <c r="V218" i="26" a="1"/>
  <c r="V218" i="26" s="1"/>
  <c r="V219" i="26" a="1"/>
  <c r="V219" i="26" s="1"/>
  <c r="V220" i="26" a="1"/>
  <c r="V220" i="26" s="1"/>
  <c r="V221" i="26" a="1"/>
  <c r="V221" i="26" s="1"/>
  <c r="V222" i="26" a="1"/>
  <c r="V222" i="26" s="1"/>
  <c r="V223" i="26" a="1"/>
  <c r="V223" i="26" s="1"/>
  <c r="V224" i="26" a="1"/>
  <c r="V224" i="26" s="1"/>
  <c r="V225" i="26" a="1"/>
  <c r="V225" i="26" s="1"/>
  <c r="V226" i="26" a="1"/>
  <c r="V226" i="26" s="1"/>
  <c r="V227" i="26" a="1"/>
  <c r="V227" i="26" s="1"/>
  <c r="V228" i="26" a="1"/>
  <c r="V228" i="26" s="1"/>
  <c r="V229" i="26" a="1"/>
  <c r="V229" i="26" s="1"/>
  <c r="V230" i="26" a="1"/>
  <c r="V230" i="26" s="1"/>
  <c r="V231" i="26" a="1"/>
  <c r="V231" i="26" s="1"/>
  <c r="V232" i="26" a="1"/>
  <c r="V232" i="26" s="1"/>
  <c r="V233" i="26" a="1"/>
  <c r="V233" i="26" s="1"/>
  <c r="V234" i="26" a="1"/>
  <c r="V234" i="26" s="1"/>
  <c r="V235" i="26" a="1"/>
  <c r="V235" i="26" s="1"/>
  <c r="V236" i="26" a="1"/>
  <c r="V236" i="26" s="1"/>
  <c r="V237" i="26" a="1"/>
  <c r="V237" i="26" s="1"/>
  <c r="V238" i="26" a="1"/>
  <c r="V238" i="26" s="1"/>
  <c r="V239" i="26" a="1"/>
  <c r="V239" i="26" s="1"/>
  <c r="V240" i="26" a="1"/>
  <c r="V240" i="26" s="1"/>
  <c r="V241" i="26" a="1"/>
  <c r="V241" i="26" s="1"/>
  <c r="V242" i="26" a="1"/>
  <c r="V242" i="26" s="1"/>
  <c r="V243" i="26" a="1"/>
  <c r="V243" i="26" s="1"/>
  <c r="V244" i="26" a="1"/>
  <c r="V244" i="26" s="1"/>
  <c r="V245" i="26" a="1"/>
  <c r="V245" i="26" s="1"/>
  <c r="V246" i="26" a="1"/>
  <c r="V246" i="26" s="1"/>
  <c r="V247" i="26" a="1"/>
  <c r="V247" i="26" s="1"/>
  <c r="V248" i="26" a="1"/>
  <c r="V248" i="26" s="1"/>
  <c r="V249" i="26" a="1"/>
  <c r="V249" i="26" s="1"/>
  <c r="V250" i="26" a="1"/>
  <c r="V250" i="26" s="1"/>
  <c r="V251" i="26" a="1"/>
  <c r="V251" i="26" s="1"/>
  <c r="V252" i="26" a="1"/>
  <c r="V252" i="26" s="1"/>
  <c r="V253" i="26" a="1"/>
  <c r="V253" i="26" s="1"/>
  <c r="V254" i="26" a="1"/>
  <c r="V254" i="26" s="1"/>
  <c r="V255" i="26" a="1"/>
  <c r="V255" i="26" s="1"/>
  <c r="V256" i="26" a="1"/>
  <c r="V256" i="26" s="1"/>
  <c r="V257" i="26" a="1"/>
  <c r="V257" i="26" s="1"/>
  <c r="V258" i="26" a="1"/>
  <c r="V258" i="26" s="1"/>
  <c r="V259" i="26" a="1"/>
  <c r="V259" i="26" s="1"/>
  <c r="V260" i="26" a="1"/>
  <c r="V260" i="26" s="1"/>
  <c r="V261" i="26" a="1"/>
  <c r="V261" i="26" s="1"/>
  <c r="V262" i="26" a="1"/>
  <c r="V262" i="26" s="1"/>
  <c r="V263" i="26" a="1"/>
  <c r="V263" i="26" s="1"/>
  <c r="V264" i="26" a="1"/>
  <c r="V264" i="26" s="1"/>
  <c r="V265" i="26" a="1"/>
  <c r="V265" i="26" s="1"/>
  <c r="V266" i="26" a="1"/>
  <c r="V266" i="26" s="1"/>
  <c r="V267" i="26" a="1"/>
  <c r="V267" i="26" s="1"/>
  <c r="V268" i="26" a="1"/>
  <c r="V268" i="26" s="1"/>
  <c r="V269" i="26" a="1"/>
  <c r="V269" i="26" s="1"/>
  <c r="V270" i="26" a="1"/>
  <c r="V270" i="26" s="1"/>
  <c r="V271" i="26" a="1"/>
  <c r="V271" i="26" s="1"/>
  <c r="V272" i="26" a="1"/>
  <c r="V272" i="26" s="1"/>
  <c r="V273" i="26" a="1"/>
  <c r="V273" i="26" s="1"/>
  <c r="V274" i="26" a="1"/>
  <c r="V274" i="26" s="1"/>
  <c r="V275" i="26" a="1"/>
  <c r="V275" i="26" s="1"/>
  <c r="V276" i="26" a="1"/>
  <c r="V276" i="26" s="1"/>
  <c r="V277" i="26" a="1"/>
  <c r="V277" i="26" s="1"/>
  <c r="V278" i="26" a="1"/>
  <c r="V278" i="26" s="1"/>
  <c r="V279" i="26" a="1"/>
  <c r="V279" i="26" s="1"/>
  <c r="V280" i="26" a="1"/>
  <c r="V280" i="26" s="1"/>
  <c r="V281" i="26" a="1"/>
  <c r="V281" i="26" s="1"/>
  <c r="V282" i="26" a="1"/>
  <c r="V282" i="26" s="1"/>
  <c r="V283" i="26" a="1"/>
  <c r="V283" i="26" s="1"/>
  <c r="V284" i="26" a="1"/>
  <c r="V284" i="26" s="1"/>
  <c r="V285" i="26" a="1"/>
  <c r="V285" i="26" s="1"/>
  <c r="V286" i="26" a="1"/>
  <c r="V286" i="26" s="1"/>
  <c r="V287" i="26" a="1"/>
  <c r="V287" i="26" s="1"/>
  <c r="V288" i="26" a="1"/>
  <c r="V288" i="26" s="1"/>
  <c r="V289" i="26" a="1"/>
  <c r="V289" i="26" s="1"/>
  <c r="V290" i="26" a="1"/>
  <c r="V290" i="26" s="1"/>
  <c r="V291" i="26" a="1"/>
  <c r="V291" i="26" s="1"/>
  <c r="V292" i="26" a="1"/>
  <c r="V292" i="26" s="1"/>
  <c r="V293" i="26" a="1"/>
  <c r="V293" i="26" s="1"/>
  <c r="V294" i="26" a="1"/>
  <c r="V294" i="26" s="1"/>
  <c r="V295" i="26" a="1"/>
  <c r="V295" i="26" s="1"/>
  <c r="V296" i="26" a="1"/>
  <c r="V296" i="26" s="1"/>
  <c r="V297" i="26" a="1"/>
  <c r="V297" i="26" s="1"/>
  <c r="V298" i="26" a="1"/>
  <c r="V298" i="26" s="1"/>
  <c r="V299" i="26" a="1"/>
  <c r="V299" i="26" s="1"/>
  <c r="V300" i="26" a="1"/>
  <c r="V300" i="26" s="1"/>
  <c r="V301" i="26" a="1"/>
  <c r="V301" i="26" s="1"/>
  <c r="V302" i="26" a="1"/>
  <c r="V302" i="26" s="1"/>
  <c r="V303" i="26" a="1"/>
  <c r="V303" i="26" s="1"/>
  <c r="V304" i="26" a="1"/>
  <c r="V304" i="26" s="1"/>
  <c r="V305" i="26" a="1"/>
  <c r="V305" i="26" s="1"/>
  <c r="V306" i="26" a="1"/>
  <c r="V306" i="26" s="1"/>
  <c r="V307" i="26" a="1"/>
  <c r="V307" i="26" s="1"/>
  <c r="V308" i="26" a="1"/>
  <c r="V308" i="26" s="1"/>
  <c r="V309" i="26" a="1"/>
  <c r="V309" i="26" s="1"/>
  <c r="V310" i="26" a="1"/>
  <c r="V310" i="26" s="1"/>
  <c r="V311" i="26" a="1"/>
  <c r="V311" i="26" s="1"/>
  <c r="V312" i="26" a="1"/>
  <c r="V312" i="26" s="1"/>
  <c r="AF12" i="26" l="1"/>
  <c r="AF13" i="26"/>
  <c r="AF14" i="26"/>
  <c r="AF15" i="26"/>
  <c r="AF16" i="26"/>
  <c r="AF17" i="26"/>
  <c r="AF18" i="26"/>
  <c r="AF19" i="26"/>
  <c r="AF20" i="26"/>
  <c r="AF21" i="26"/>
  <c r="AF22" i="26"/>
  <c r="AF23" i="26"/>
  <c r="AF24" i="26"/>
  <c r="AF25" i="26"/>
  <c r="AF26" i="26"/>
  <c r="AF27" i="26"/>
  <c r="AF28" i="26"/>
  <c r="AF29" i="26"/>
  <c r="AF30" i="26"/>
  <c r="AF31" i="26"/>
  <c r="AF32" i="26"/>
  <c r="AF33" i="26"/>
  <c r="AF34" i="26"/>
  <c r="AF35" i="26"/>
  <c r="AF36" i="26"/>
  <c r="AF37" i="26"/>
  <c r="AF38" i="26"/>
  <c r="AF39" i="26"/>
  <c r="AF40" i="26"/>
  <c r="AF41" i="26"/>
  <c r="AF42" i="26"/>
  <c r="AF43" i="26"/>
  <c r="AF44" i="26"/>
  <c r="AF45" i="26"/>
  <c r="AF46" i="26"/>
  <c r="AF47" i="26"/>
  <c r="AF48" i="26"/>
  <c r="AF49" i="26"/>
  <c r="AF50" i="26"/>
  <c r="AF51" i="26"/>
  <c r="AF52" i="26"/>
  <c r="AF53" i="26"/>
  <c r="AF54" i="26"/>
  <c r="AF55" i="26"/>
  <c r="AF56" i="26"/>
  <c r="AF57" i="26"/>
  <c r="AF58" i="26"/>
  <c r="AF59" i="26"/>
  <c r="AF60" i="26"/>
  <c r="AF61" i="26"/>
  <c r="AF62" i="26"/>
  <c r="AF63" i="26"/>
  <c r="AF64" i="26"/>
  <c r="AF65" i="26"/>
  <c r="AF66" i="26"/>
  <c r="AF67" i="26"/>
  <c r="AF68" i="26"/>
  <c r="AF69" i="26"/>
  <c r="AF70" i="26"/>
  <c r="AF71" i="26"/>
  <c r="AF72" i="26"/>
  <c r="AF73" i="26"/>
  <c r="AF74" i="26"/>
  <c r="AF75" i="26"/>
  <c r="AF76" i="26"/>
  <c r="AF77" i="26"/>
  <c r="AF78" i="26"/>
  <c r="AF79" i="26"/>
  <c r="AF80" i="26"/>
  <c r="AF81" i="26"/>
  <c r="AF82" i="26"/>
  <c r="AF83" i="26"/>
  <c r="AF84" i="26"/>
  <c r="AF85" i="26"/>
  <c r="AF86" i="26"/>
  <c r="AF87" i="26"/>
  <c r="AF88" i="26"/>
  <c r="AF89" i="26"/>
  <c r="AF90" i="26"/>
  <c r="AF91" i="26"/>
  <c r="AF92" i="26"/>
  <c r="AF93" i="26"/>
  <c r="AF94" i="26"/>
  <c r="AF95" i="26"/>
  <c r="AF96" i="26"/>
  <c r="AF97" i="26"/>
  <c r="AF98" i="26"/>
  <c r="AF99" i="26"/>
  <c r="AF100" i="26"/>
  <c r="AF101" i="26"/>
  <c r="AF102" i="26"/>
  <c r="AF103" i="26"/>
  <c r="AF104" i="26"/>
  <c r="AF105" i="26"/>
  <c r="AF106" i="26"/>
  <c r="AF107" i="26"/>
  <c r="AF108" i="26"/>
  <c r="AF109" i="26"/>
  <c r="AF110" i="26"/>
  <c r="AF111" i="26"/>
  <c r="AF112" i="26"/>
  <c r="AF113" i="26"/>
  <c r="AF114" i="26"/>
  <c r="AF115" i="26"/>
  <c r="AF116" i="26"/>
  <c r="AF117" i="26"/>
  <c r="AF118" i="26"/>
  <c r="AF119" i="26"/>
  <c r="AF120" i="26"/>
  <c r="AF121" i="26"/>
  <c r="AF122" i="26"/>
  <c r="AF123" i="26"/>
  <c r="AF124" i="26"/>
  <c r="AF125" i="26"/>
  <c r="AF126" i="26"/>
  <c r="AF127" i="26"/>
  <c r="AF128" i="26"/>
  <c r="AF129" i="26"/>
  <c r="AF130" i="26"/>
  <c r="AF131" i="26"/>
  <c r="AF132" i="26"/>
  <c r="AF133" i="26"/>
  <c r="AF134" i="26"/>
  <c r="AF135" i="26"/>
  <c r="AF136" i="26"/>
  <c r="AF137" i="26"/>
  <c r="AF138" i="26"/>
  <c r="AF139" i="26"/>
  <c r="AF140" i="26"/>
  <c r="AF141" i="26"/>
  <c r="AF142" i="26"/>
  <c r="AF143" i="26"/>
  <c r="AF144" i="26"/>
  <c r="AF145" i="26"/>
  <c r="AF146" i="26"/>
  <c r="AF147" i="26"/>
  <c r="AF148" i="26"/>
  <c r="AF149" i="26"/>
  <c r="AF150" i="26"/>
  <c r="AF151" i="26"/>
  <c r="AF152" i="26"/>
  <c r="AF153" i="26"/>
  <c r="AF154" i="26"/>
  <c r="AF155" i="26"/>
  <c r="AF156" i="26"/>
  <c r="AF157" i="26"/>
  <c r="AF158" i="26"/>
  <c r="AF159" i="26"/>
  <c r="AF160" i="26"/>
  <c r="AF161" i="26"/>
  <c r="AF162" i="26"/>
  <c r="AF163" i="26"/>
  <c r="AF164" i="26"/>
  <c r="AF165" i="26"/>
  <c r="AF166" i="26"/>
  <c r="AF167" i="26"/>
  <c r="AF168" i="26"/>
  <c r="AF169" i="26"/>
  <c r="AF170" i="26"/>
  <c r="AF171" i="26"/>
  <c r="AF172" i="26"/>
  <c r="AF173" i="26"/>
  <c r="AF174" i="26"/>
  <c r="AF175" i="26"/>
  <c r="AF176" i="26"/>
  <c r="AF177" i="26"/>
  <c r="AF178" i="26"/>
  <c r="AF179" i="26"/>
  <c r="AF180" i="26"/>
  <c r="AF181" i="26"/>
  <c r="AF182" i="26"/>
  <c r="AF183" i="26"/>
  <c r="AF184" i="26"/>
  <c r="AF185" i="26"/>
  <c r="AF186" i="26"/>
  <c r="AF187" i="26"/>
  <c r="AF188" i="26"/>
  <c r="AF189" i="26"/>
  <c r="AF190" i="26"/>
  <c r="AF191" i="26"/>
  <c r="AF192" i="26"/>
  <c r="AF193" i="26"/>
  <c r="AF194" i="26"/>
  <c r="AF195" i="26"/>
  <c r="AF196" i="26"/>
  <c r="AF197" i="26"/>
  <c r="AF198" i="26"/>
  <c r="AF199" i="26"/>
  <c r="AF200" i="26"/>
  <c r="AF201" i="26"/>
  <c r="AF202" i="26"/>
  <c r="AF203" i="26"/>
  <c r="AF204" i="26"/>
  <c r="AF205" i="26"/>
  <c r="AF206" i="26"/>
  <c r="AF207" i="26"/>
  <c r="AF208" i="26"/>
  <c r="AF209" i="26"/>
  <c r="AF210" i="26"/>
  <c r="AF211" i="26"/>
  <c r="AF212" i="26"/>
  <c r="AF213" i="26"/>
  <c r="AF214" i="26"/>
  <c r="AF215" i="26"/>
  <c r="AF216" i="26"/>
  <c r="AF217" i="26"/>
  <c r="AF218" i="26"/>
  <c r="AF219" i="26"/>
  <c r="AF220" i="26"/>
  <c r="AF221" i="26"/>
  <c r="AF222" i="26"/>
  <c r="AF223" i="26"/>
  <c r="AF224" i="26"/>
  <c r="AF225" i="26"/>
  <c r="AF226" i="26"/>
  <c r="AF227" i="26"/>
  <c r="AF228" i="26"/>
  <c r="AF229" i="26"/>
  <c r="AF230" i="26"/>
  <c r="AF231" i="26"/>
  <c r="AF232" i="26"/>
  <c r="AF233" i="26"/>
  <c r="AF234" i="26"/>
  <c r="AF235" i="26"/>
  <c r="AF236" i="26"/>
  <c r="AF237" i="26"/>
  <c r="AF238" i="26"/>
  <c r="AF239" i="26"/>
  <c r="AF240" i="26"/>
  <c r="AF241" i="26"/>
  <c r="AF242" i="26"/>
  <c r="AF243" i="26"/>
  <c r="AF244" i="26"/>
  <c r="AF245" i="26"/>
  <c r="AF246" i="26"/>
  <c r="AF247" i="26"/>
  <c r="AF248" i="26"/>
  <c r="AF249" i="26"/>
  <c r="AF250" i="26"/>
  <c r="AF251" i="26"/>
  <c r="AF252" i="26"/>
  <c r="AF253" i="26"/>
  <c r="AF254" i="26"/>
  <c r="AF255" i="26"/>
  <c r="AF256" i="26"/>
  <c r="AF257" i="26"/>
  <c r="AF258" i="26"/>
  <c r="AF259" i="26"/>
  <c r="AF260" i="26"/>
  <c r="AF11" i="26"/>
  <c r="V12" i="26" a="1"/>
  <c r="V12" i="26" s="1"/>
  <c r="V13" i="26" a="1"/>
  <c r="V13" i="26" s="1"/>
  <c r="V14" i="26" a="1"/>
  <c r="V14" i="26" s="1"/>
  <c r="V15" i="26" a="1"/>
  <c r="V15" i="26" s="1"/>
  <c r="V16" i="26" a="1"/>
  <c r="V16" i="26" s="1"/>
  <c r="V17" i="26" a="1"/>
  <c r="V17" i="26" s="1"/>
  <c r="V18" i="26" a="1"/>
  <c r="V18" i="26" s="1"/>
  <c r="V19" i="26" a="1"/>
  <c r="V19" i="26" s="1"/>
  <c r="V20" i="26" a="1"/>
  <c r="V20" i="26" s="1"/>
  <c r="V21" i="26" a="1"/>
  <c r="V21" i="26" s="1"/>
  <c r="V22" i="26" a="1"/>
  <c r="V22" i="26" s="1"/>
  <c r="V23" i="26" a="1"/>
  <c r="V23" i="26" s="1"/>
  <c r="V24" i="26" a="1"/>
  <c r="V24" i="26" s="1"/>
  <c r="V25" i="26" a="1"/>
  <c r="V25" i="26" s="1"/>
  <c r="V26" i="26" a="1"/>
  <c r="V26" i="26" s="1"/>
  <c r="V27" i="26" a="1"/>
  <c r="V27" i="26" s="1"/>
  <c r="V28" i="26" a="1"/>
  <c r="V28" i="26" s="1"/>
  <c r="V29" i="26" a="1"/>
  <c r="V29" i="26" s="1"/>
  <c r="V30" i="26" a="1"/>
  <c r="V30" i="26" s="1"/>
  <c r="V31" i="26" a="1"/>
  <c r="V31" i="26" s="1"/>
  <c r="V32" i="26" a="1"/>
  <c r="V32" i="26" s="1"/>
  <c r="V33" i="26" a="1"/>
  <c r="V33" i="26" s="1"/>
  <c r="V34" i="26" a="1"/>
  <c r="V34" i="26" s="1"/>
  <c r="V35" i="26" a="1"/>
  <c r="V35" i="26" s="1"/>
  <c r="V36" i="26" a="1"/>
  <c r="V36" i="26" s="1"/>
  <c r="V37" i="26" a="1"/>
  <c r="V37" i="26" s="1"/>
  <c r="V38" i="26" a="1"/>
  <c r="V38" i="26" s="1"/>
  <c r="V39" i="26" a="1"/>
  <c r="V39" i="26" s="1"/>
  <c r="V40" i="26" a="1"/>
  <c r="V40" i="26" s="1"/>
  <c r="V41" i="26" a="1"/>
  <c r="V41" i="26" s="1"/>
  <c r="V42" i="26" a="1"/>
  <c r="V42" i="26" s="1"/>
  <c r="V43" i="26" a="1"/>
  <c r="V43" i="26" s="1"/>
  <c r="V44" i="26" a="1"/>
  <c r="V44" i="26" s="1"/>
  <c r="V45" i="26" a="1"/>
  <c r="V45" i="26" s="1"/>
  <c r="V46" i="26" a="1"/>
  <c r="V46" i="26" s="1"/>
  <c r="V47" i="26" a="1"/>
  <c r="V47" i="26" s="1"/>
  <c r="V48" i="26" a="1"/>
  <c r="V48" i="26" s="1"/>
  <c r="V49" i="26" a="1"/>
  <c r="V49" i="26" s="1"/>
  <c r="V50" i="26" a="1"/>
  <c r="V50" i="26" s="1"/>
  <c r="V51" i="26" a="1"/>
  <c r="V51" i="26" s="1"/>
  <c r="V52" i="26" a="1"/>
  <c r="V52" i="26" s="1"/>
  <c r="V53" i="26" a="1"/>
  <c r="V53" i="26" s="1"/>
  <c r="V54" i="26" a="1"/>
  <c r="V54" i="26" s="1"/>
  <c r="V55" i="26" a="1"/>
  <c r="V55" i="26" s="1"/>
  <c r="V56" i="26" a="1"/>
  <c r="V56" i="26" s="1"/>
  <c r="V57" i="26" a="1"/>
  <c r="V57" i="26" s="1"/>
  <c r="V58" i="26" a="1"/>
  <c r="V58" i="26" s="1"/>
  <c r="V59" i="26" a="1"/>
  <c r="V59" i="26" s="1"/>
  <c r="V60" i="26" a="1"/>
  <c r="V60" i="26" s="1"/>
  <c r="V61" i="26" a="1"/>
  <c r="V61" i="26" s="1"/>
  <c r="V62" i="26" a="1"/>
  <c r="V62" i="26" s="1"/>
  <c r="V63" i="26" a="1"/>
  <c r="V63" i="26" s="1"/>
  <c r="V64" i="26" a="1"/>
  <c r="V64" i="26" s="1"/>
  <c r="V65" i="26" a="1"/>
  <c r="V65" i="26" s="1"/>
  <c r="V66" i="26" a="1"/>
  <c r="V66" i="26" s="1"/>
  <c r="V67" i="26" a="1"/>
  <c r="V67" i="26" s="1"/>
  <c r="V68" i="26" a="1"/>
  <c r="V68" i="26" s="1"/>
  <c r="V69" i="26" a="1"/>
  <c r="V69" i="26" s="1"/>
  <c r="V70" i="26" a="1"/>
  <c r="V70" i="26" s="1"/>
  <c r="V71" i="26" a="1"/>
  <c r="V71" i="26" s="1"/>
  <c r="V72" i="26" a="1"/>
  <c r="V72" i="26" s="1"/>
  <c r="V73" i="26" a="1"/>
  <c r="V73" i="26" s="1"/>
  <c r="V74" i="26" a="1"/>
  <c r="V74" i="26" s="1"/>
  <c r="V75" i="26" a="1"/>
  <c r="V75" i="26" s="1"/>
  <c r="V76" i="26" a="1"/>
  <c r="V76" i="26" s="1"/>
  <c r="V77" i="26" a="1"/>
  <c r="V77" i="26" s="1"/>
  <c r="V78" i="26" a="1"/>
  <c r="V78" i="26" s="1"/>
  <c r="V79" i="26" a="1"/>
  <c r="V79" i="26" s="1"/>
  <c r="V80" i="26" a="1"/>
  <c r="V80" i="26" s="1"/>
  <c r="V81" i="26" a="1"/>
  <c r="V81" i="26" s="1"/>
  <c r="V82" i="26" a="1"/>
  <c r="V82" i="26" s="1"/>
  <c r="V83" i="26" a="1"/>
  <c r="V83" i="26" s="1"/>
  <c r="V84" i="26" a="1"/>
  <c r="V84" i="26" s="1"/>
  <c r="V85" i="26" a="1"/>
  <c r="V85" i="26" s="1"/>
  <c r="V86" i="26" a="1"/>
  <c r="V86" i="26" s="1"/>
  <c r="V87" i="26" a="1"/>
  <c r="V87" i="26" s="1"/>
  <c r="V88" i="26" a="1"/>
  <c r="V88" i="26" s="1"/>
  <c r="V89" i="26" a="1"/>
  <c r="V89" i="26" s="1"/>
  <c r="V90" i="26" a="1"/>
  <c r="V90" i="26" s="1"/>
  <c r="V91" i="26" a="1"/>
  <c r="V91" i="26" s="1"/>
  <c r="V92" i="26" a="1"/>
  <c r="V92" i="26" s="1"/>
  <c r="V93" i="26" a="1"/>
  <c r="V93" i="26" s="1"/>
  <c r="V94" i="26" a="1"/>
  <c r="V94" i="26" s="1"/>
  <c r="V95" i="26" a="1"/>
  <c r="V95" i="26" s="1"/>
  <c r="V96" i="26" a="1"/>
  <c r="V96" i="26" s="1"/>
  <c r="V97" i="26" a="1"/>
  <c r="V97" i="26" s="1"/>
  <c r="V98" i="26" a="1"/>
  <c r="V98" i="26" s="1"/>
  <c r="V99" i="26" a="1"/>
  <c r="V99" i="26" s="1"/>
  <c r="V100" i="26" a="1"/>
  <c r="V100" i="26" s="1"/>
  <c r="V101" i="26" a="1"/>
  <c r="V101" i="26" s="1"/>
  <c r="V102" i="26" a="1"/>
  <c r="V102" i="26" s="1"/>
  <c r="V103" i="26" a="1"/>
  <c r="V103" i="26" s="1"/>
  <c r="V104" i="26" a="1"/>
  <c r="V104" i="26" s="1"/>
  <c r="V105" i="26" a="1"/>
  <c r="V105" i="26" s="1"/>
  <c r="V106" i="26" a="1"/>
  <c r="V106" i="26" s="1"/>
  <c r="V107" i="26" a="1"/>
  <c r="V107" i="26" s="1"/>
  <c r="V108" i="26" a="1"/>
  <c r="V108" i="26" s="1"/>
  <c r="V11" i="26" a="1"/>
  <c r="V11" i="26" s="1"/>
  <c r="AM12" i="26"/>
  <c r="AM13" i="26"/>
  <c r="AM14" i="26"/>
  <c r="AM15" i="26"/>
  <c r="AM16" i="26"/>
  <c r="AM17" i="26"/>
  <c r="AM18" i="26"/>
  <c r="AM19" i="26"/>
  <c r="AM20" i="26"/>
  <c r="AM21" i="26"/>
  <c r="AM22" i="26"/>
  <c r="AM23" i="26"/>
  <c r="AM24" i="26"/>
  <c r="AM25" i="26"/>
  <c r="AM26" i="26"/>
  <c r="AM27" i="26"/>
  <c r="AM28" i="26"/>
  <c r="AM29" i="26"/>
  <c r="AM30" i="26"/>
  <c r="AM31" i="26"/>
  <c r="AM32" i="26"/>
  <c r="AM33" i="26"/>
  <c r="AM34" i="26"/>
  <c r="AM35" i="26"/>
  <c r="AM36" i="26"/>
  <c r="AM37" i="26"/>
  <c r="AM38" i="26"/>
  <c r="AM11" i="26"/>
  <c r="X255" i="26" l="1"/>
  <c r="X1625" i="26"/>
  <c r="M1625" i="26" s="1"/>
  <c r="X1445" i="26"/>
  <c r="M1445" i="26" s="1"/>
  <c r="X1455" i="26"/>
  <c r="M1455" i="26" s="1"/>
  <c r="X1463" i="26"/>
  <c r="M1463" i="26" s="1"/>
  <c r="X1471" i="26"/>
  <c r="M1471" i="26" s="1"/>
  <c r="X1472" i="26"/>
  <c r="M1472" i="26" s="1"/>
  <c r="X1488" i="26"/>
  <c r="M1488" i="26" s="1"/>
  <c r="X1511" i="26"/>
  <c r="M1511" i="26" s="1"/>
  <c r="X1464" i="26"/>
  <c r="M1464" i="26" s="1"/>
  <c r="X1496" i="26"/>
  <c r="M1496" i="26" s="1"/>
  <c r="X1512" i="26"/>
  <c r="M1512" i="26" s="1"/>
  <c r="X1626" i="26"/>
  <c r="M1626" i="26" s="1"/>
  <c r="X1456" i="26"/>
  <c r="M1456" i="26" s="1"/>
  <c r="X1479" i="26"/>
  <c r="M1479" i="26" s="1"/>
  <c r="X1446" i="26"/>
  <c r="M1446" i="26" s="1"/>
  <c r="X1480" i="26"/>
  <c r="M1480" i="26" s="1"/>
  <c r="X1487" i="26"/>
  <c r="M1487" i="26" s="1"/>
  <c r="X1520" i="26"/>
  <c r="M1520" i="26" s="1"/>
  <c r="X1541" i="26"/>
  <c r="M1541" i="26" s="1"/>
  <c r="X1547" i="26"/>
  <c r="M1547" i="26" s="1"/>
  <c r="X1548" i="26"/>
  <c r="M1548" i="26" s="1"/>
  <c r="X1561" i="26"/>
  <c r="M1561" i="26" s="1"/>
  <c r="X1562" i="26"/>
  <c r="M1562" i="26" s="1"/>
  <c r="X1569" i="26"/>
  <c r="M1569" i="26" s="1"/>
  <c r="X1570" i="26"/>
  <c r="M1570" i="26" s="1"/>
  <c r="X1575" i="26"/>
  <c r="M1575" i="26" s="1"/>
  <c r="X1583" i="26"/>
  <c r="M1583" i="26" s="1"/>
  <c r="X1589" i="26"/>
  <c r="M1589" i="26" s="1"/>
  <c r="X1495" i="26"/>
  <c r="M1495" i="26" s="1"/>
  <c r="X1519" i="26"/>
  <c r="M1519" i="26" s="1"/>
  <c r="X1534" i="26"/>
  <c r="M1534" i="26" s="1"/>
  <c r="X1590" i="26"/>
  <c r="M1590" i="26" s="1"/>
  <c r="X1597" i="26"/>
  <c r="M1597" i="26" s="1"/>
  <c r="X1604" i="26"/>
  <c r="M1604" i="26" s="1"/>
  <c r="X1611" i="26"/>
  <c r="M1611" i="26" s="1"/>
  <c r="X1618" i="26"/>
  <c r="M1618" i="26" s="1"/>
  <c r="X1503" i="26"/>
  <c r="M1503" i="26" s="1"/>
  <c r="X1528" i="26"/>
  <c r="M1528" i="26" s="1"/>
  <c r="X1542" i="26"/>
  <c r="M1542" i="26" s="1"/>
  <c r="X1598" i="26"/>
  <c r="M1598" i="26" s="1"/>
  <c r="X1612" i="26"/>
  <c r="M1612" i="26" s="1"/>
  <c r="X1617" i="26"/>
  <c r="M1617" i="26" s="1"/>
  <c r="X1603" i="26"/>
  <c r="M1603" i="26" s="1"/>
  <c r="X1504" i="26"/>
  <c r="M1504" i="26" s="1"/>
  <c r="X1527" i="26"/>
  <c r="M1527" i="26" s="1"/>
  <c r="X1533" i="26"/>
  <c r="M1533" i="26" s="1"/>
  <c r="X1555" i="26"/>
  <c r="M1555" i="26" s="1"/>
  <c r="X1556" i="26"/>
  <c r="M1556" i="26" s="1"/>
  <c r="X1576" i="26"/>
  <c r="M1576" i="26" s="1"/>
  <c r="X1584" i="26"/>
  <c r="M1584" i="26" s="1"/>
  <c r="X1290" i="26"/>
  <c r="M1290" i="26" s="1"/>
  <c r="X1314" i="26"/>
  <c r="M1314" i="26" s="1"/>
  <c r="X1335" i="26"/>
  <c r="M1335" i="26" s="1"/>
  <c r="X1336" i="26"/>
  <c r="M1336" i="26" s="1"/>
  <c r="X1355" i="26"/>
  <c r="M1355" i="26" s="1"/>
  <c r="X1375" i="26"/>
  <c r="M1375" i="26" s="1"/>
  <c r="X1395" i="26"/>
  <c r="M1395" i="26" s="1"/>
  <c r="X1415" i="26"/>
  <c r="M1415" i="26" s="1"/>
  <c r="X1425" i="26"/>
  <c r="M1425" i="26" s="1"/>
  <c r="X1356" i="26"/>
  <c r="M1356" i="26" s="1"/>
  <c r="X1396" i="26"/>
  <c r="X1416" i="26"/>
  <c r="M1416" i="26" s="1"/>
  <c r="X1265" i="26"/>
  <c r="M1265" i="26" s="1"/>
  <c r="X1302" i="26"/>
  <c r="M1302" i="26" s="1"/>
  <c r="X1366" i="26"/>
  <c r="M1366" i="26" s="1"/>
  <c r="X1385" i="26"/>
  <c r="M1385" i="26" s="1"/>
  <c r="X1346" i="26"/>
  <c r="M1346" i="26" s="1"/>
  <c r="X1386" i="26"/>
  <c r="X1436" i="26"/>
  <c r="M1436" i="26" s="1"/>
  <c r="X1325" i="26"/>
  <c r="M1325" i="26" s="1"/>
  <c r="X1326" i="26"/>
  <c r="M1326" i="26" s="1"/>
  <c r="X1376" i="26"/>
  <c r="M1376" i="26" s="1"/>
  <c r="X1405" i="26"/>
  <c r="M1405" i="26" s="1"/>
  <c r="X1406" i="26"/>
  <c r="M1406" i="26" s="1"/>
  <c r="X1266" i="26"/>
  <c r="M1266" i="26" s="1"/>
  <c r="X1289" i="26"/>
  <c r="M1289" i="26" s="1"/>
  <c r="X1313" i="26"/>
  <c r="X1345" i="26"/>
  <c r="M1345" i="26" s="1"/>
  <c r="X1301" i="26"/>
  <c r="M1301" i="26" s="1"/>
  <c r="X1365" i="26"/>
  <c r="M1365" i="26" s="1"/>
  <c r="X1426" i="26"/>
  <c r="M1426" i="26" s="1"/>
  <c r="X1435" i="26"/>
  <c r="M1435" i="26" s="1"/>
  <c r="X1453" i="26"/>
  <c r="M1453" i="26" s="1"/>
  <c r="X1443" i="26"/>
  <c r="M1443" i="26" s="1"/>
  <c r="X1454" i="26"/>
  <c r="M1454" i="26" s="1"/>
  <c r="X1444" i="26"/>
  <c r="M1444" i="26" s="1"/>
  <c r="X1300" i="26"/>
  <c r="M1300" i="26" s="1"/>
  <c r="X1333" i="26"/>
  <c r="X1364" i="26"/>
  <c r="M1364" i="26" s="1"/>
  <c r="X1383" i="26"/>
  <c r="M1383" i="26" s="1"/>
  <c r="X1424" i="26"/>
  <c r="M1424" i="26" s="1"/>
  <c r="X1434" i="26"/>
  <c r="M1434" i="26" s="1"/>
  <c r="X1251" i="26"/>
  <c r="M1251" i="26" s="1"/>
  <c r="X1252" i="26"/>
  <c r="M1252" i="26" s="1"/>
  <c r="X1384" i="26"/>
  <c r="M1384" i="26" s="1"/>
  <c r="X1312" i="26"/>
  <c r="M1312" i="26" s="1"/>
  <c r="X1323" i="26"/>
  <c r="X1353" i="26"/>
  <c r="M1353" i="26" s="1"/>
  <c r="X1373" i="26"/>
  <c r="M1373" i="26" s="1"/>
  <c r="X1393" i="26"/>
  <c r="M1393" i="26" s="1"/>
  <c r="X1413" i="26"/>
  <c r="M1413" i="26" s="1"/>
  <c r="X1344" i="26"/>
  <c r="M1344" i="26" s="1"/>
  <c r="X1374" i="26"/>
  <c r="M1374" i="26" s="1"/>
  <c r="X1394" i="26"/>
  <c r="M1394" i="26" s="1"/>
  <c r="X1414" i="26"/>
  <c r="M1414" i="26" s="1"/>
  <c r="X1403" i="26"/>
  <c r="M1403" i="26" s="1"/>
  <c r="X1404" i="26"/>
  <c r="M1404" i="26" s="1"/>
  <c r="X1261" i="26"/>
  <c r="M1261" i="26" s="1"/>
  <c r="X1262" i="26"/>
  <c r="M1262" i="26" s="1"/>
  <c r="X1275" i="26"/>
  <c r="M1275" i="26" s="1"/>
  <c r="X1276" i="26"/>
  <c r="M1276" i="26" s="1"/>
  <c r="X1285" i="26"/>
  <c r="M1285" i="26" s="1"/>
  <c r="X1286" i="26"/>
  <c r="M1286" i="26" s="1"/>
  <c r="X1299" i="26"/>
  <c r="M1299" i="26" s="1"/>
  <c r="X1324" i="26"/>
  <c r="M1324" i="26" s="1"/>
  <c r="X1334" i="26"/>
  <c r="M1334" i="26" s="1"/>
  <c r="X1343" i="26"/>
  <c r="M1343" i="26" s="1"/>
  <c r="X1354" i="26"/>
  <c r="M1354" i="26" s="1"/>
  <c r="X1363" i="26"/>
  <c r="M1363" i="26" s="1"/>
  <c r="X1423" i="26"/>
  <c r="M1423" i="26" s="1"/>
  <c r="X1433" i="26"/>
  <c r="M1433" i="26" s="1"/>
  <c r="X1311" i="26"/>
  <c r="M1311" i="26" s="1"/>
  <c r="X1623" i="26"/>
  <c r="M1623" i="26" s="1"/>
  <c r="X1624" i="26"/>
  <c r="M1624" i="26" s="1"/>
  <c r="X1567" i="26"/>
  <c r="M1567" i="26" s="1"/>
  <c r="X1526" i="26"/>
  <c r="M1526" i="26" s="1"/>
  <c r="X1553" i="26"/>
  <c r="M1553" i="26" s="1"/>
  <c r="X1554" i="26"/>
  <c r="M1554" i="26" s="1"/>
  <c r="X1595" i="26"/>
  <c r="M1595" i="26" s="1"/>
  <c r="X1540" i="26"/>
  <c r="M1540" i="26" s="1"/>
  <c r="X1596" i="26"/>
  <c r="M1596" i="26" s="1"/>
  <c r="X1610" i="26"/>
  <c r="M1610" i="26" s="1"/>
  <c r="X1609" i="26"/>
  <c r="M1609" i="26" s="1"/>
  <c r="X1525" i="26"/>
  <c r="M1525" i="26" s="1"/>
  <c r="X1539" i="26"/>
  <c r="M1539" i="26" s="1"/>
  <c r="X1568" i="26"/>
  <c r="M1568" i="26" s="1"/>
  <c r="X1581" i="26"/>
  <c r="M1581" i="26" s="1"/>
  <c r="X1582" i="26"/>
  <c r="M1582" i="26" s="1"/>
  <c r="X1457" i="26"/>
  <c r="M1457" i="26" s="1"/>
  <c r="X1473" i="26"/>
  <c r="M1473" i="26" s="1"/>
  <c r="X1481" i="26"/>
  <c r="M1481" i="26" s="1"/>
  <c r="X1482" i="26"/>
  <c r="M1482" i="26" s="1"/>
  <c r="X1448" i="26"/>
  <c r="M1448" i="26" s="1"/>
  <c r="X1466" i="26"/>
  <c r="M1466" i="26" s="1"/>
  <c r="X1498" i="26"/>
  <c r="M1498" i="26" s="1"/>
  <c r="X1505" i="26"/>
  <c r="M1505" i="26" s="1"/>
  <c r="X1514" i="26"/>
  <c r="M1514" i="26" s="1"/>
  <c r="X1458" i="26"/>
  <c r="M1458" i="26" s="1"/>
  <c r="X1474" i="26"/>
  <c r="M1474" i="26" s="1"/>
  <c r="X1489" i="26"/>
  <c r="M1489" i="26" s="1"/>
  <c r="X1447" i="26"/>
  <c r="M1447" i="26" s="1"/>
  <c r="X1465" i="26"/>
  <c r="M1465" i="26" s="1"/>
  <c r="X1490" i="26"/>
  <c r="M1490" i="26" s="1"/>
  <c r="X1506" i="26"/>
  <c r="M1506" i="26" s="1"/>
  <c r="X1497" i="26"/>
  <c r="M1497" i="26" s="1"/>
  <c r="X1513" i="26"/>
  <c r="M1513" i="26" s="1"/>
  <c r="X1244" i="26"/>
  <c r="M1244" i="26" s="1"/>
  <c r="X1267" i="26"/>
  <c r="M1267" i="26" s="1"/>
  <c r="X1291" i="26"/>
  <c r="M1291" i="26" s="1"/>
  <c r="X1304" i="26"/>
  <c r="M1304" i="26" s="1"/>
  <c r="X1315" i="26"/>
  <c r="M1315" i="26" s="1"/>
  <c r="X1328" i="26"/>
  <c r="M1328" i="26" s="1"/>
  <c r="X1368" i="26"/>
  <c r="M1368" i="26" s="1"/>
  <c r="X1387" i="26"/>
  <c r="X1398" i="26"/>
  <c r="X1427" i="26"/>
  <c r="M1427" i="26" s="1"/>
  <c r="X1255" i="26"/>
  <c r="M1255" i="26" s="1"/>
  <c r="X1256" i="26"/>
  <c r="M1256" i="26" s="1"/>
  <c r="X1268" i="26"/>
  <c r="M1268" i="26" s="1"/>
  <c r="X1316" i="26"/>
  <c r="X1292" i="26"/>
  <c r="M1292" i="26" s="1"/>
  <c r="X1327" i="26"/>
  <c r="X1357" i="26"/>
  <c r="M1357" i="26" s="1"/>
  <c r="X1377" i="26"/>
  <c r="M1377" i="26" s="1"/>
  <c r="X1417" i="26"/>
  <c r="M1417" i="26" s="1"/>
  <c r="X1438" i="26"/>
  <c r="M1438" i="26" s="1"/>
  <c r="X1348" i="26"/>
  <c r="M1348" i="26" s="1"/>
  <c r="X1358" i="26"/>
  <c r="M1358" i="26" s="1"/>
  <c r="X1367" i="26"/>
  <c r="M1367" i="26" s="1"/>
  <c r="X1378" i="26"/>
  <c r="M1378" i="26" s="1"/>
  <c r="X1388" i="26"/>
  <c r="M1388" i="26" s="1"/>
  <c r="X1407" i="26"/>
  <c r="M1407" i="26" s="1"/>
  <c r="X1428" i="26"/>
  <c r="M1428" i="26" s="1"/>
  <c r="X1437" i="26"/>
  <c r="M1437" i="26" s="1"/>
  <c r="X1279" i="26"/>
  <c r="M1279" i="26" s="1"/>
  <c r="X1280" i="26"/>
  <c r="M1280" i="26" s="1"/>
  <c r="X1303" i="26"/>
  <c r="M1303" i="26" s="1"/>
  <c r="X1338" i="26"/>
  <c r="M1338" i="26" s="1"/>
  <c r="X1347" i="26"/>
  <c r="M1347" i="26" s="1"/>
  <c r="X1397" i="26"/>
  <c r="M1397" i="26" s="1"/>
  <c r="X1408" i="26"/>
  <c r="M1408" i="26" s="1"/>
  <c r="X1418" i="26"/>
  <c r="M1418" i="26" s="1"/>
  <c r="X1337" i="26"/>
  <c r="M1337" i="26" s="1"/>
  <c r="X1451" i="26"/>
  <c r="M1451" i="26" s="1"/>
  <c r="X1452" i="26"/>
  <c r="M1452" i="26" s="1"/>
  <c r="X1461" i="26"/>
  <c r="M1461" i="26" s="1"/>
  <c r="X1469" i="26"/>
  <c r="M1469" i="26" s="1"/>
  <c r="X1486" i="26"/>
  <c r="M1486" i="26" s="1"/>
  <c r="X1501" i="26"/>
  <c r="M1501" i="26" s="1"/>
  <c r="X1630" i="26"/>
  <c r="M1630" i="26" s="1"/>
  <c r="X1477" i="26"/>
  <c r="M1477" i="26" s="1"/>
  <c r="X1478" i="26"/>
  <c r="M1478" i="26" s="1"/>
  <c r="X1485" i="26"/>
  <c r="M1485" i="26" s="1"/>
  <c r="X1494" i="26"/>
  <c r="M1494" i="26" s="1"/>
  <c r="X1502" i="26"/>
  <c r="M1502" i="26" s="1"/>
  <c r="X1509" i="26"/>
  <c r="M1509" i="26" s="1"/>
  <c r="X1629" i="26"/>
  <c r="M1629" i="26" s="1"/>
  <c r="X1462" i="26"/>
  <c r="M1462" i="26" s="1"/>
  <c r="X1470" i="26"/>
  <c r="M1470" i="26" s="1"/>
  <c r="X1622" i="26"/>
  <c r="M1622" i="26" s="1"/>
  <c r="X1510" i="26"/>
  <c r="M1510" i="26" s="1"/>
  <c r="X1551" i="26"/>
  <c r="M1551" i="26" s="1"/>
  <c r="X1559" i="26"/>
  <c r="M1559" i="26" s="1"/>
  <c r="X1573" i="26"/>
  <c r="M1573" i="26" s="1"/>
  <c r="X1518" i="26"/>
  <c r="M1518" i="26" s="1"/>
  <c r="X1602" i="26"/>
  <c r="M1602" i="26" s="1"/>
  <c r="X1607" i="26"/>
  <c r="M1607" i="26" s="1"/>
  <c r="X1621" i="26"/>
  <c r="M1621" i="26" s="1"/>
  <c r="X1524" i="26"/>
  <c r="M1524" i="26" s="1"/>
  <c r="X1532" i="26"/>
  <c r="M1532" i="26" s="1"/>
  <c r="X1538" i="26"/>
  <c r="M1538" i="26" s="1"/>
  <c r="X1546" i="26"/>
  <c r="M1546" i="26" s="1"/>
  <c r="X1588" i="26"/>
  <c r="M1588" i="26" s="1"/>
  <c r="X1594" i="26"/>
  <c r="M1594" i="26" s="1"/>
  <c r="X1608" i="26"/>
  <c r="M1608" i="26" s="1"/>
  <c r="X1616" i="26"/>
  <c r="M1616" i="26" s="1"/>
  <c r="X1615" i="26"/>
  <c r="M1615" i="26" s="1"/>
  <c r="X1493" i="26"/>
  <c r="M1493" i="26" s="1"/>
  <c r="X1517" i="26"/>
  <c r="M1517" i="26" s="1"/>
  <c r="X1523" i="26"/>
  <c r="M1523" i="26" s="1"/>
  <c r="X1531" i="26"/>
  <c r="M1531" i="26" s="1"/>
  <c r="X1537" i="26"/>
  <c r="M1537" i="26" s="1"/>
  <c r="X1545" i="26"/>
  <c r="M1545" i="26" s="1"/>
  <c r="X1552" i="26"/>
  <c r="M1552" i="26" s="1"/>
  <c r="X1560" i="26"/>
  <c r="M1560" i="26" s="1"/>
  <c r="X1565" i="26"/>
  <c r="M1565" i="26" s="1"/>
  <c r="X1566" i="26"/>
  <c r="M1566" i="26" s="1"/>
  <c r="X1574" i="26"/>
  <c r="M1574" i="26" s="1"/>
  <c r="X1579" i="26"/>
  <c r="M1579" i="26" s="1"/>
  <c r="X1580" i="26"/>
  <c r="M1580" i="26" s="1"/>
  <c r="X1587" i="26"/>
  <c r="M1587" i="26" s="1"/>
  <c r="X1593" i="26"/>
  <c r="M1593" i="26" s="1"/>
  <c r="X1601" i="26"/>
  <c r="M1601" i="26" s="1"/>
  <c r="X1271" i="26"/>
  <c r="M1271" i="26" s="1"/>
  <c r="X1296" i="26"/>
  <c r="M1296" i="26" s="1"/>
  <c r="X1308" i="26"/>
  <c r="M1308" i="26" s="1"/>
  <c r="X1351" i="26"/>
  <c r="M1351" i="26" s="1"/>
  <c r="X1371" i="26"/>
  <c r="M1371" i="26" s="1"/>
  <c r="X1391" i="26"/>
  <c r="M1391" i="26" s="1"/>
  <c r="X1402" i="26"/>
  <c r="X1422" i="26"/>
  <c r="M1422" i="26" s="1"/>
  <c r="X1247" i="26"/>
  <c r="M1247" i="26" s="1"/>
  <c r="X1272" i="26"/>
  <c r="M1272" i="26" s="1"/>
  <c r="X1341" i="26"/>
  <c r="M1341" i="26" s="1"/>
  <c r="X1372" i="26"/>
  <c r="M1372" i="26" s="1"/>
  <c r="X1248" i="26"/>
  <c r="M1248" i="26" s="1"/>
  <c r="X1257" i="26"/>
  <c r="M1257" i="26" s="1"/>
  <c r="X1258" i="26"/>
  <c r="M1258" i="26" s="1"/>
  <c r="X1295" i="26"/>
  <c r="M1295" i="26" s="1"/>
  <c r="X1320" i="26"/>
  <c r="X1362" i="26"/>
  <c r="M1362" i="26" s="1"/>
  <c r="X1381" i="26"/>
  <c r="M1381" i="26" s="1"/>
  <c r="X1342" i="26"/>
  <c r="M1342" i="26" s="1"/>
  <c r="X1401" i="26"/>
  <c r="X1411" i="26"/>
  <c r="M1411" i="26" s="1"/>
  <c r="X1421" i="26"/>
  <c r="X1361" i="26"/>
  <c r="M1361" i="26" s="1"/>
  <c r="X1412" i="26"/>
  <c r="M1412" i="26" s="1"/>
  <c r="X1431" i="26"/>
  <c r="M1431" i="26" s="1"/>
  <c r="X1441" i="26"/>
  <c r="M1441" i="26" s="1"/>
  <c r="X1281" i="26"/>
  <c r="M1281" i="26" s="1"/>
  <c r="X1282" i="26"/>
  <c r="M1282" i="26" s="1"/>
  <c r="X1307" i="26"/>
  <c r="M1307" i="26" s="1"/>
  <c r="X1331" i="26"/>
  <c r="M1331" i="26" s="1"/>
  <c r="X1332" i="26"/>
  <c r="M1332" i="26" s="1"/>
  <c r="X1382" i="26"/>
  <c r="M1382" i="26" s="1"/>
  <c r="X1442" i="26"/>
  <c r="M1442" i="26" s="1"/>
  <c r="X1319" i="26"/>
  <c r="M1319" i="26" s="1"/>
  <c r="X1352" i="26"/>
  <c r="M1352" i="26" s="1"/>
  <c r="X1392" i="26"/>
  <c r="M1392" i="26" s="1"/>
  <c r="X1432" i="26"/>
  <c r="M1432" i="26" s="1"/>
  <c r="X1459" i="26"/>
  <c r="M1459" i="26" s="1"/>
  <c r="X1467" i="26"/>
  <c r="M1467" i="26" s="1"/>
  <c r="X1468" i="26"/>
  <c r="M1468" i="26" s="1"/>
  <c r="X1483" i="26"/>
  <c r="M1483" i="26" s="1"/>
  <c r="X1484" i="26"/>
  <c r="M1484" i="26" s="1"/>
  <c r="X1499" i="26"/>
  <c r="M1499" i="26" s="1"/>
  <c r="X1627" i="26"/>
  <c r="M1627" i="26" s="1"/>
  <c r="X1449" i="26"/>
  <c r="M1449" i="26" s="1"/>
  <c r="X1460" i="26"/>
  <c r="M1460" i="26" s="1"/>
  <c r="X1475" i="26"/>
  <c r="M1475" i="26" s="1"/>
  <c r="X1476" i="26"/>
  <c r="M1476" i="26" s="1"/>
  <c r="X1500" i="26"/>
  <c r="M1500" i="26" s="1"/>
  <c r="X1507" i="26"/>
  <c r="M1507" i="26" s="1"/>
  <c r="X1628" i="26"/>
  <c r="M1628" i="26" s="1"/>
  <c r="X1491" i="26"/>
  <c r="M1491" i="26" s="1"/>
  <c r="X1450" i="26"/>
  <c r="M1450" i="26" s="1"/>
  <c r="X1515" i="26"/>
  <c r="M1515" i="26" s="1"/>
  <c r="X1577" i="26"/>
  <c r="M1577" i="26" s="1"/>
  <c r="X1578" i="26"/>
  <c r="M1578" i="26" s="1"/>
  <c r="X1585" i="26"/>
  <c r="M1585" i="26" s="1"/>
  <c r="X1586" i="26"/>
  <c r="M1586" i="26" s="1"/>
  <c r="X1591" i="26"/>
  <c r="M1591" i="26" s="1"/>
  <c r="X1492" i="26"/>
  <c r="M1492" i="26" s="1"/>
  <c r="X1544" i="26"/>
  <c r="M1544" i="26" s="1"/>
  <c r="X1592" i="26"/>
  <c r="M1592" i="26" s="1"/>
  <c r="X1599" i="26"/>
  <c r="M1599" i="26" s="1"/>
  <c r="X1613" i="26"/>
  <c r="M1613" i="26" s="1"/>
  <c r="X1516" i="26"/>
  <c r="M1516" i="26" s="1"/>
  <c r="X1522" i="26"/>
  <c r="M1522" i="26" s="1"/>
  <c r="X1530" i="26"/>
  <c r="M1530" i="26" s="1"/>
  <c r="X1536" i="26"/>
  <c r="M1536" i="26" s="1"/>
  <c r="X1600" i="26"/>
  <c r="M1600" i="26" s="1"/>
  <c r="X1606" i="26"/>
  <c r="M1606" i="26" s="1"/>
  <c r="X1614" i="26"/>
  <c r="M1614" i="26" s="1"/>
  <c r="X1620" i="26"/>
  <c r="M1620" i="26" s="1"/>
  <c r="X1619" i="26"/>
  <c r="M1619" i="26" s="1"/>
  <c r="X1508" i="26"/>
  <c r="M1508" i="26" s="1"/>
  <c r="X1521" i="26"/>
  <c r="M1521" i="26" s="1"/>
  <c r="X1529" i="26"/>
  <c r="M1529" i="26" s="1"/>
  <c r="X1535" i="26"/>
  <c r="M1535" i="26" s="1"/>
  <c r="X1543" i="26"/>
  <c r="M1543" i="26" s="1"/>
  <c r="X1549" i="26"/>
  <c r="M1549" i="26" s="1"/>
  <c r="X1550" i="26"/>
  <c r="M1550" i="26" s="1"/>
  <c r="X1557" i="26"/>
  <c r="M1557" i="26" s="1"/>
  <c r="X1558" i="26"/>
  <c r="M1558" i="26" s="1"/>
  <c r="X1563" i="26"/>
  <c r="M1563" i="26" s="1"/>
  <c r="X1564" i="26"/>
  <c r="M1564" i="26" s="1"/>
  <c r="X1571" i="26"/>
  <c r="M1571" i="26" s="1"/>
  <c r="X1572" i="26"/>
  <c r="M1572" i="26" s="1"/>
  <c r="X1605" i="26"/>
  <c r="M1605" i="26" s="1"/>
  <c r="X1245" i="26"/>
  <c r="M1245" i="26" s="1"/>
  <c r="X1246" i="26"/>
  <c r="M1246" i="26" s="1"/>
  <c r="X1317" i="26"/>
  <c r="M1317" i="26" s="1"/>
  <c r="X1329" i="26"/>
  <c r="M1329" i="26" s="1"/>
  <c r="X1340" i="26"/>
  <c r="X1360" i="26"/>
  <c r="M1360" i="26" s="1"/>
  <c r="X1379" i="26"/>
  <c r="M1379" i="26" s="1"/>
  <c r="X1409" i="26"/>
  <c r="M1409" i="26" s="1"/>
  <c r="X1419" i="26"/>
  <c r="M1419" i="26" s="1"/>
  <c r="X1430" i="26"/>
  <c r="M1430" i="26" s="1"/>
  <c r="X1440" i="26"/>
  <c r="M1440" i="26" s="1"/>
  <c r="X1305" i="26"/>
  <c r="M1305" i="26" s="1"/>
  <c r="X1330" i="26"/>
  <c r="X1369" i="26"/>
  <c r="M1369" i="26" s="1"/>
  <c r="X1269" i="26"/>
  <c r="M1269" i="26" s="1"/>
  <c r="X1293" i="26"/>
  <c r="M1293" i="26" s="1"/>
  <c r="X1294" i="26"/>
  <c r="M1294" i="26" s="1"/>
  <c r="X1306" i="26"/>
  <c r="M1306" i="26" s="1"/>
  <c r="X1389" i="26"/>
  <c r="M1389" i="26" s="1"/>
  <c r="X1400" i="26"/>
  <c r="M1400" i="26" s="1"/>
  <c r="X1410" i="26"/>
  <c r="M1410" i="26" s="1"/>
  <c r="X1350" i="26"/>
  <c r="M1350" i="26" s="1"/>
  <c r="X1359" i="26"/>
  <c r="M1359" i="26" s="1"/>
  <c r="X1429" i="26"/>
  <c r="M1429" i="26" s="1"/>
  <c r="X1439" i="26"/>
  <c r="M1439" i="26" s="1"/>
  <c r="X1399" i="26"/>
  <c r="X1420" i="26"/>
  <c r="M1420" i="26" s="1"/>
  <c r="X1270" i="26"/>
  <c r="M1270" i="26" s="1"/>
  <c r="X1339" i="26"/>
  <c r="M1339" i="26" s="1"/>
  <c r="X1349" i="26"/>
  <c r="M1349" i="26" s="1"/>
  <c r="X1370" i="26"/>
  <c r="M1370" i="26" s="1"/>
  <c r="X1390" i="26"/>
  <c r="M1390" i="26" s="1"/>
  <c r="X1318" i="26"/>
  <c r="M1318" i="26" s="1"/>
  <c r="X1380" i="26"/>
  <c r="M1380" i="26" s="1"/>
  <c r="X1250" i="26"/>
  <c r="M1250" i="26" s="1"/>
  <c r="X1259" i="26"/>
  <c r="M1259" i="26" s="1"/>
  <c r="X1297" i="26"/>
  <c r="M1297" i="26" s="1"/>
  <c r="X1309" i="26"/>
  <c r="M1309" i="26" s="1"/>
  <c r="X1321" i="26"/>
  <c r="M1321" i="26" s="1"/>
  <c r="X1322" i="26"/>
  <c r="M1322" i="26" s="1"/>
  <c r="X1249" i="26"/>
  <c r="M1249" i="26" s="1"/>
  <c r="X1260" i="26"/>
  <c r="M1260" i="26" s="1"/>
  <c r="X1273" i="26"/>
  <c r="M1273" i="26" s="1"/>
  <c r="X1298" i="26"/>
  <c r="M1298" i="26" s="1"/>
  <c r="X1310" i="26"/>
  <c r="X1274" i="26"/>
  <c r="M1274" i="26" s="1"/>
  <c r="X1283" i="26"/>
  <c r="M1283" i="26" s="1"/>
  <c r="X1284" i="26"/>
  <c r="M1284" i="26" s="1"/>
  <c r="X1263" i="26"/>
  <c r="M1263" i="26" s="1"/>
  <c r="X1253" i="26"/>
  <c r="M1253" i="26" s="1"/>
  <c r="X1264" i="26"/>
  <c r="M1264" i="26" s="1"/>
  <c r="X1254" i="26"/>
  <c r="M1254" i="26" s="1"/>
  <c r="X1277" i="26"/>
  <c r="M1277" i="26" s="1"/>
  <c r="X1278" i="26"/>
  <c r="M1278" i="26" s="1"/>
  <c r="X1287" i="26"/>
  <c r="M1287" i="26" s="1"/>
  <c r="X1288" i="26"/>
  <c r="M1288" i="26" s="1"/>
  <c r="X1230" i="26"/>
  <c r="M1230" i="26" s="1"/>
  <c r="X1207" i="26"/>
  <c r="M1207" i="26" s="1"/>
  <c r="X1217" i="26"/>
  <c r="M1217" i="26" s="1"/>
  <c r="X1229" i="26"/>
  <c r="M1229" i="26" s="1"/>
  <c r="X1240" i="26"/>
  <c r="M1240" i="26" s="1"/>
  <c r="X1208" i="26"/>
  <c r="X1218" i="26"/>
  <c r="M1218" i="26" s="1"/>
  <c r="X1239" i="26"/>
  <c r="M1239" i="26" s="1"/>
  <c r="X1211" i="26"/>
  <c r="M1211" i="26" s="1"/>
  <c r="X1234" i="26"/>
  <c r="M1234" i="26" s="1"/>
  <c r="X1222" i="26"/>
  <c r="M1222" i="26" s="1"/>
  <c r="X1233" i="26"/>
  <c r="M1233" i="26" s="1"/>
  <c r="X1221" i="26"/>
  <c r="M1221" i="26" s="1"/>
  <c r="X1212" i="26"/>
  <c r="M1212" i="26" s="1"/>
  <c r="X1243" i="26"/>
  <c r="M1243" i="26" s="1"/>
  <c r="X1214" i="26"/>
  <c r="M1214" i="26" s="1"/>
  <c r="X1226" i="26"/>
  <c r="M1226" i="26" s="1"/>
  <c r="X1213" i="26"/>
  <c r="M1213" i="26" s="1"/>
  <c r="X1225" i="26"/>
  <c r="M1225" i="26" s="1"/>
  <c r="X1236" i="26"/>
  <c r="M1236" i="26" s="1"/>
  <c r="X1204" i="26"/>
  <c r="X1235" i="26"/>
  <c r="M1235" i="26" s="1"/>
  <c r="X1223" i="26"/>
  <c r="M1223" i="26" s="1"/>
  <c r="X1224" i="26"/>
  <c r="M1224" i="26" s="1"/>
  <c r="X135" i="26"/>
  <c r="X1206" i="26"/>
  <c r="X1215" i="26"/>
  <c r="M1215" i="26" s="1"/>
  <c r="X1227" i="26"/>
  <c r="M1227" i="26" s="1"/>
  <c r="X1238" i="26"/>
  <c r="M1238" i="26" s="1"/>
  <c r="X1205" i="26"/>
  <c r="M1205" i="26" s="1"/>
  <c r="X1237" i="26"/>
  <c r="M1237" i="26" s="1"/>
  <c r="X1216" i="26"/>
  <c r="M1216" i="26" s="1"/>
  <c r="X1228" i="26"/>
  <c r="M1228" i="26" s="1"/>
  <c r="X1220" i="26"/>
  <c r="M1220" i="26" s="1"/>
  <c r="X1231" i="26"/>
  <c r="M1231" i="26" s="1"/>
  <c r="X1242" i="26"/>
  <c r="M1242" i="26" s="1"/>
  <c r="X1209" i="26"/>
  <c r="M1209" i="26" s="1"/>
  <c r="X1210" i="26"/>
  <c r="X1219" i="26"/>
  <c r="M1219" i="26" s="1"/>
  <c r="X1241" i="26"/>
  <c r="M1241" i="26" s="1"/>
  <c r="X1232" i="26"/>
  <c r="M1232" i="26" s="1"/>
  <c r="X143" i="26"/>
  <c r="X1129" i="26"/>
  <c r="X1153" i="26"/>
  <c r="X1161" i="26"/>
  <c r="X1162" i="26"/>
  <c r="X1142" i="26"/>
  <c r="X1171" i="26"/>
  <c r="X1181" i="26"/>
  <c r="X1182" i="26"/>
  <c r="X1141" i="26"/>
  <c r="X1172" i="26"/>
  <c r="X1202" i="26"/>
  <c r="X1130" i="26"/>
  <c r="X1154" i="26"/>
  <c r="X1201" i="26"/>
  <c r="X115" i="26"/>
  <c r="M115" i="26" s="1"/>
  <c r="X1097" i="26"/>
  <c r="X1104" i="26"/>
  <c r="X1125" i="26"/>
  <c r="X1126" i="26"/>
  <c r="X1137" i="26"/>
  <c r="X1158" i="26"/>
  <c r="X1188" i="26"/>
  <c r="X1110" i="26"/>
  <c r="X1157" i="26"/>
  <c r="X1187" i="26"/>
  <c r="X1196" i="26"/>
  <c r="X1116" i="26"/>
  <c r="X1150" i="26"/>
  <c r="X1195" i="26"/>
  <c r="X1098" i="26"/>
  <c r="X1103" i="26"/>
  <c r="X1109" i="26"/>
  <c r="X1115" i="26"/>
  <c r="X1138" i="26"/>
  <c r="X1149" i="26"/>
  <c r="X1167" i="26"/>
  <c r="X1168" i="26"/>
  <c r="X1177" i="26"/>
  <c r="X1178" i="26"/>
  <c r="X127" i="26"/>
  <c r="X1122" i="26"/>
  <c r="X1133" i="26"/>
  <c r="X1165" i="26"/>
  <c r="X1166" i="26"/>
  <c r="X1176" i="26"/>
  <c r="X1193" i="26"/>
  <c r="X1194" i="26"/>
  <c r="X1095" i="26"/>
  <c r="X1096" i="26"/>
  <c r="X1121" i="26"/>
  <c r="X1146" i="26"/>
  <c r="X1155" i="26"/>
  <c r="X1156" i="26"/>
  <c r="X1175" i="26"/>
  <c r="X1186" i="26"/>
  <c r="X1101" i="26"/>
  <c r="X1102" i="26"/>
  <c r="X1145" i="26"/>
  <c r="X1134" i="26"/>
  <c r="X1185" i="26"/>
  <c r="X109" i="26"/>
  <c r="X1094" i="26"/>
  <c r="X1092" i="26"/>
  <c r="X1111" i="26"/>
  <c r="X1112" i="26"/>
  <c r="X1140" i="26"/>
  <c r="X1197" i="26"/>
  <c r="X1128" i="26"/>
  <c r="X1151" i="26"/>
  <c r="X1152" i="26"/>
  <c r="X1170" i="26"/>
  <c r="X1180" i="26"/>
  <c r="X1189" i="26"/>
  <c r="X1106" i="26"/>
  <c r="X1117" i="26"/>
  <c r="X1127" i="26"/>
  <c r="X1139" i="26"/>
  <c r="X1159" i="26"/>
  <c r="X1160" i="26"/>
  <c r="X1169" i="26"/>
  <c r="X1179" i="26"/>
  <c r="X1093" i="26"/>
  <c r="X1099" i="26"/>
  <c r="X1100" i="26"/>
  <c r="X1105" i="26"/>
  <c r="X1118" i="26"/>
  <c r="X1190" i="26"/>
  <c r="X1198" i="26"/>
  <c r="X1148" i="26"/>
  <c r="X1124" i="26"/>
  <c r="X1136" i="26"/>
  <c r="X1147" i="26"/>
  <c r="X1123" i="26"/>
  <c r="X1135" i="26"/>
  <c r="X141" i="26"/>
  <c r="X1199" i="26"/>
  <c r="X1200" i="26"/>
  <c r="X133" i="26"/>
  <c r="X1132" i="26"/>
  <c r="X1143" i="26"/>
  <c r="X1107" i="26"/>
  <c r="X1108" i="26"/>
  <c r="X1131" i="26"/>
  <c r="X1173" i="26"/>
  <c r="X1183" i="26"/>
  <c r="X1192" i="26"/>
  <c r="X1203" i="26"/>
  <c r="X1119" i="26"/>
  <c r="X1163" i="26"/>
  <c r="X1164" i="26"/>
  <c r="X1174" i="26"/>
  <c r="X1191" i="26"/>
  <c r="X1113" i="26"/>
  <c r="X1114" i="26"/>
  <c r="X1120" i="26"/>
  <c r="X1144" i="26"/>
  <c r="X1184" i="26"/>
  <c r="X257" i="26"/>
  <c r="M257" i="26" s="1"/>
  <c r="X253" i="26"/>
  <c r="X249" i="26"/>
  <c r="X245" i="26"/>
  <c r="M245" i="26" s="1"/>
  <c r="X241" i="26"/>
  <c r="M241" i="26" s="1"/>
  <c r="X237" i="26"/>
  <c r="X233" i="26"/>
  <c r="X229" i="26"/>
  <c r="X225" i="26"/>
  <c r="M225" i="26" s="1"/>
  <c r="X221" i="26"/>
  <c r="X217" i="26"/>
  <c r="X213" i="26"/>
  <c r="M213" i="26" s="1"/>
  <c r="X209" i="26"/>
  <c r="M209" i="26" s="1"/>
  <c r="X205" i="26"/>
  <c r="M205" i="26" s="1"/>
  <c r="X201" i="26"/>
  <c r="X197" i="26"/>
  <c r="M197" i="26" s="1"/>
  <c r="X193" i="26"/>
  <c r="M193" i="26" s="1"/>
  <c r="X189" i="26"/>
  <c r="M189" i="26" s="1"/>
  <c r="X185" i="26"/>
  <c r="X181" i="26"/>
  <c r="X177" i="26"/>
  <c r="M177" i="26" s="1"/>
  <c r="X173" i="26"/>
  <c r="X169" i="26"/>
  <c r="X165" i="26"/>
  <c r="M165" i="26" s="1"/>
  <c r="X161" i="26"/>
  <c r="X157" i="26"/>
  <c r="X153" i="26"/>
  <c r="X149" i="26"/>
  <c r="X145" i="26"/>
  <c r="M145" i="26" s="1"/>
  <c r="X137" i="26"/>
  <c r="M137" i="26" s="1"/>
  <c r="X129" i="26"/>
  <c r="X125" i="26"/>
  <c r="M125" i="26" s="1"/>
  <c r="X121" i="26"/>
  <c r="M121" i="26" s="1"/>
  <c r="X117" i="26"/>
  <c r="M117" i="26" s="1"/>
  <c r="X113" i="26"/>
  <c r="X973" i="26"/>
  <c r="X966" i="26"/>
  <c r="X958" i="26"/>
  <c r="X950" i="26"/>
  <c r="X934" i="26"/>
  <c r="X974" i="26"/>
  <c r="X965" i="26"/>
  <c r="X957" i="26"/>
  <c r="X949" i="26"/>
  <c r="X933" i="26"/>
  <c r="X918" i="26"/>
  <c r="X941" i="26"/>
  <c r="X897" i="26"/>
  <c r="X868" i="26"/>
  <c r="X942" i="26"/>
  <c r="X878" i="26"/>
  <c r="X867" i="26"/>
  <c r="X827" i="26"/>
  <c r="X925" i="26"/>
  <c r="X917" i="26"/>
  <c r="X908" i="26"/>
  <c r="X898" i="26"/>
  <c r="X887" i="26"/>
  <c r="X857" i="26"/>
  <c r="X847" i="26"/>
  <c r="X926" i="26"/>
  <c r="X907" i="26"/>
  <c r="X888" i="26"/>
  <c r="X877" i="26"/>
  <c r="X858" i="26"/>
  <c r="X848" i="26"/>
  <c r="X837" i="26"/>
  <c r="X808" i="26"/>
  <c r="X797" i="26"/>
  <c r="X728" i="26"/>
  <c r="X838" i="26"/>
  <c r="X828" i="26"/>
  <c r="X788" i="26"/>
  <c r="X776" i="26"/>
  <c r="X740" i="26"/>
  <c r="X739" i="26"/>
  <c r="X807" i="26"/>
  <c r="X752" i="26"/>
  <c r="X716" i="26"/>
  <c r="X715" i="26"/>
  <c r="X694" i="26"/>
  <c r="X818" i="26"/>
  <c r="X798" i="26"/>
  <c r="X787" i="26"/>
  <c r="X775" i="26"/>
  <c r="X763" i="26"/>
  <c r="X751" i="26"/>
  <c r="X727" i="26"/>
  <c r="X693" i="26"/>
  <c r="X682" i="26"/>
  <c r="X672" i="26"/>
  <c r="X671" i="26"/>
  <c r="X817" i="26"/>
  <c r="X764" i="26"/>
  <c r="X704" i="26"/>
  <c r="X703" i="26"/>
  <c r="X681" i="26"/>
  <c r="X659" i="26"/>
  <c r="X660" i="26"/>
  <c r="X318" i="26"/>
  <c r="X327" i="26"/>
  <c r="X328" i="26"/>
  <c r="X338" i="26"/>
  <c r="X378" i="26"/>
  <c r="X401" i="26"/>
  <c r="X410" i="26"/>
  <c r="X367" i="26"/>
  <c r="X368" i="26"/>
  <c r="X386" i="26"/>
  <c r="X393" i="26"/>
  <c r="X417" i="26"/>
  <c r="X418" i="26"/>
  <c r="X426" i="26"/>
  <c r="X433" i="26"/>
  <c r="X317" i="26"/>
  <c r="X337" i="26"/>
  <c r="X348" i="26"/>
  <c r="X357" i="26"/>
  <c r="X377" i="26"/>
  <c r="X385" i="26"/>
  <c r="X425" i="26"/>
  <c r="X434" i="26"/>
  <c r="X347" i="26"/>
  <c r="X358" i="26"/>
  <c r="X394" i="26"/>
  <c r="X402" i="26"/>
  <c r="X409" i="26"/>
  <c r="X298" i="26"/>
  <c r="X308" i="26"/>
  <c r="X268" i="26"/>
  <c r="X277" i="26"/>
  <c r="X288" i="26"/>
  <c r="X297" i="26"/>
  <c r="X287" i="26"/>
  <c r="X307" i="26"/>
  <c r="X267" i="26"/>
  <c r="X278" i="26"/>
  <c r="X63" i="26"/>
  <c r="X1082" i="26"/>
  <c r="X1076" i="26"/>
  <c r="X1061" i="26"/>
  <c r="X1048" i="26"/>
  <c r="X1090" i="26"/>
  <c r="X1081" i="26"/>
  <c r="X1068" i="26"/>
  <c r="X1067" i="26"/>
  <c r="X1062" i="26"/>
  <c r="X1089" i="26"/>
  <c r="X1075" i="26"/>
  <c r="X1034" i="26"/>
  <c r="X1054" i="26"/>
  <c r="X1053" i="26"/>
  <c r="X1047" i="26"/>
  <c r="X1039" i="26"/>
  <c r="X1040" i="26"/>
  <c r="X1033" i="26"/>
  <c r="X1025" i="26"/>
  <c r="X984" i="26"/>
  <c r="X978" i="26"/>
  <c r="X977" i="26"/>
  <c r="X970" i="26"/>
  <c r="X969" i="26"/>
  <c r="X946" i="26"/>
  <c r="X945" i="26"/>
  <c r="X1005" i="26"/>
  <c r="X997" i="26"/>
  <c r="X962" i="26"/>
  <c r="X954" i="26"/>
  <c r="X930" i="26"/>
  <c r="X929" i="26"/>
  <c r="X1020" i="26"/>
  <c r="X1011" i="26"/>
  <c r="X1006" i="26"/>
  <c r="X998" i="26"/>
  <c r="X991" i="26"/>
  <c r="X1026" i="26"/>
  <c r="X1019" i="26"/>
  <c r="X1012" i="26"/>
  <c r="X992" i="26"/>
  <c r="X983" i="26"/>
  <c r="X961" i="26"/>
  <c r="X953" i="26"/>
  <c r="X922" i="26"/>
  <c r="X937" i="26"/>
  <c r="X901" i="26"/>
  <c r="X882" i="26"/>
  <c r="X862" i="26"/>
  <c r="X938" i="26"/>
  <c r="X891" i="26"/>
  <c r="X872" i="26"/>
  <c r="X861" i="26"/>
  <c r="X851" i="26"/>
  <c r="X842" i="26"/>
  <c r="X831" i="26"/>
  <c r="X822" i="26"/>
  <c r="X912" i="26"/>
  <c r="X902" i="26"/>
  <c r="X881" i="26"/>
  <c r="X921" i="26"/>
  <c r="X911" i="26"/>
  <c r="X892" i="26"/>
  <c r="X871" i="26"/>
  <c r="X852" i="26"/>
  <c r="X832" i="26"/>
  <c r="X802" i="26"/>
  <c r="X801" i="26"/>
  <c r="X732" i="26"/>
  <c r="X731" i="26"/>
  <c r="X841" i="26"/>
  <c r="X812" i="26"/>
  <c r="X792" i="26"/>
  <c r="X780" i="26"/>
  <c r="X768" i="26"/>
  <c r="X756" i="26"/>
  <c r="X755" i="26"/>
  <c r="X742" i="26"/>
  <c r="X741" i="26"/>
  <c r="X811" i="26"/>
  <c r="X686" i="26"/>
  <c r="X821" i="26"/>
  <c r="X791" i="26"/>
  <c r="X779" i="26"/>
  <c r="X767" i="26"/>
  <c r="X708" i="26"/>
  <c r="X685" i="26"/>
  <c r="X644" i="26"/>
  <c r="X707" i="26"/>
  <c r="X696" i="26"/>
  <c r="X664" i="26"/>
  <c r="X663" i="26"/>
  <c r="X643" i="26"/>
  <c r="X634" i="26"/>
  <c r="X651" i="26"/>
  <c r="X603" i="26"/>
  <c r="X592" i="26"/>
  <c r="X579" i="26"/>
  <c r="X574" i="26"/>
  <c r="X567" i="26"/>
  <c r="X500" i="26"/>
  <c r="X507" i="26"/>
  <c r="X514" i="26"/>
  <c r="X528" i="26"/>
  <c r="X695" i="26"/>
  <c r="X674" i="26"/>
  <c r="X652" i="26"/>
  <c r="X494" i="26"/>
  <c r="X508" i="26"/>
  <c r="X521" i="26"/>
  <c r="X522" i="26"/>
  <c r="X527" i="26"/>
  <c r="X535" i="26"/>
  <c r="X542" i="26"/>
  <c r="X624" i="26"/>
  <c r="X604" i="26"/>
  <c r="X591" i="26"/>
  <c r="X580" i="26"/>
  <c r="X573" i="26"/>
  <c r="X493" i="26"/>
  <c r="X513" i="26"/>
  <c r="X536" i="26"/>
  <c r="X541" i="26"/>
  <c r="X718" i="26"/>
  <c r="X717" i="26"/>
  <c r="X673" i="26"/>
  <c r="X633" i="26"/>
  <c r="X623" i="26"/>
  <c r="X568" i="26"/>
  <c r="X499" i="26"/>
  <c r="X321" i="26"/>
  <c r="X342" i="26"/>
  <c r="X351" i="26"/>
  <c r="X372" i="26"/>
  <c r="X382" i="26"/>
  <c r="X405" i="26"/>
  <c r="X430" i="26"/>
  <c r="X438" i="26"/>
  <c r="X443" i="26"/>
  <c r="X444" i="26"/>
  <c r="X458" i="26"/>
  <c r="X549" i="26"/>
  <c r="X322" i="26"/>
  <c r="X332" i="26"/>
  <c r="X341" i="26"/>
  <c r="X361" i="26"/>
  <c r="X362" i="26"/>
  <c r="X398" i="26"/>
  <c r="X414" i="26"/>
  <c r="X421" i="26"/>
  <c r="X437" i="26"/>
  <c r="X465" i="26"/>
  <c r="X331" i="26"/>
  <c r="X371" i="26"/>
  <c r="X389" i="26"/>
  <c r="X390" i="26"/>
  <c r="X422" i="26"/>
  <c r="X429" i="26"/>
  <c r="X451" i="26"/>
  <c r="X457" i="26"/>
  <c r="X466" i="26"/>
  <c r="X479" i="26"/>
  <c r="X480" i="26"/>
  <c r="X485" i="26"/>
  <c r="X550" i="26"/>
  <c r="X352" i="26"/>
  <c r="X381" i="26"/>
  <c r="X397" i="26"/>
  <c r="X406" i="26"/>
  <c r="X413" i="26"/>
  <c r="X452" i="26"/>
  <c r="X471" i="26"/>
  <c r="X472" i="26"/>
  <c r="X486" i="26"/>
  <c r="X262" i="26"/>
  <c r="X272" i="26"/>
  <c r="X282" i="26"/>
  <c r="X292" i="26"/>
  <c r="X312" i="26"/>
  <c r="X271" i="26"/>
  <c r="X302" i="26"/>
  <c r="X261" i="26"/>
  <c r="X281" i="26"/>
  <c r="X291" i="26"/>
  <c r="X301" i="26"/>
  <c r="X311" i="26"/>
  <c r="X260" i="26"/>
  <c r="M260" i="26" s="1"/>
  <c r="X256" i="26"/>
  <c r="X252" i="26"/>
  <c r="X248" i="26"/>
  <c r="X244" i="26"/>
  <c r="M244" i="26" s="1"/>
  <c r="X240" i="26"/>
  <c r="X236" i="26"/>
  <c r="X232" i="26"/>
  <c r="X228" i="26"/>
  <c r="M228" i="26" s="1"/>
  <c r="X224" i="26"/>
  <c r="X220" i="26"/>
  <c r="X216" i="26"/>
  <c r="M216" i="26" s="1"/>
  <c r="X212" i="26"/>
  <c r="M212" i="26" s="1"/>
  <c r="X208" i="26"/>
  <c r="M208" i="26" s="1"/>
  <c r="X204" i="26"/>
  <c r="X200" i="26"/>
  <c r="X196" i="26"/>
  <c r="M196" i="26" s="1"/>
  <c r="X192" i="26"/>
  <c r="M192" i="26" s="1"/>
  <c r="X188" i="26"/>
  <c r="X184" i="26"/>
  <c r="X180" i="26"/>
  <c r="X176" i="26"/>
  <c r="X172" i="26"/>
  <c r="X168" i="26"/>
  <c r="X164" i="26"/>
  <c r="X160" i="26"/>
  <c r="M160" i="26" s="1"/>
  <c r="X156" i="26"/>
  <c r="X152" i="26"/>
  <c r="M152" i="26" s="1"/>
  <c r="X148" i="26"/>
  <c r="M148" i="26" s="1"/>
  <c r="X144" i="26"/>
  <c r="X140" i="26"/>
  <c r="X136" i="26"/>
  <c r="X132" i="26"/>
  <c r="M132" i="26" s="1"/>
  <c r="X128" i="26"/>
  <c r="M128" i="26" s="1"/>
  <c r="X124" i="26"/>
  <c r="X120" i="26"/>
  <c r="X116" i="26"/>
  <c r="X112" i="26"/>
  <c r="M112" i="26" s="1"/>
  <c r="X1070" i="26"/>
  <c r="X1056" i="26"/>
  <c r="X1084" i="26"/>
  <c r="X1055" i="26"/>
  <c r="X1028" i="26"/>
  <c r="X1083" i="26"/>
  <c r="X1069" i="26"/>
  <c r="X1042" i="26"/>
  <c r="X1041" i="26"/>
  <c r="X1013" i="26"/>
  <c r="X999" i="26"/>
  <c r="X986" i="26"/>
  <c r="X985" i="26"/>
  <c r="X1000" i="26"/>
  <c r="X1027" i="26"/>
  <c r="X1014" i="26"/>
  <c r="X544" i="26"/>
  <c r="X501" i="26"/>
  <c r="X515" i="26"/>
  <c r="X529" i="26"/>
  <c r="X530" i="26"/>
  <c r="X516" i="26"/>
  <c r="X543" i="26"/>
  <c r="X502" i="26"/>
  <c r="X446" i="26"/>
  <c r="X473" i="26"/>
  <c r="X445" i="26"/>
  <c r="X474" i="26"/>
  <c r="X487" i="26"/>
  <c r="X459" i="26"/>
  <c r="X460" i="26"/>
  <c r="X488" i="26"/>
  <c r="X55" i="26"/>
  <c r="X596" i="26"/>
  <c r="X583" i="26"/>
  <c r="X595" i="26"/>
  <c r="X608" i="26"/>
  <c r="X607" i="26"/>
  <c r="X584" i="26"/>
  <c r="X259" i="26"/>
  <c r="X251" i="26"/>
  <c r="X247" i="26"/>
  <c r="M247" i="26" s="1"/>
  <c r="X243" i="26"/>
  <c r="M243" i="26" s="1"/>
  <c r="X239" i="26"/>
  <c r="M239" i="26" s="1"/>
  <c r="X235" i="26"/>
  <c r="X231" i="26"/>
  <c r="M231" i="26" s="1"/>
  <c r="X227" i="26"/>
  <c r="M227" i="26" s="1"/>
  <c r="X223" i="26"/>
  <c r="M223" i="26" s="1"/>
  <c r="X219" i="26"/>
  <c r="X215" i="26"/>
  <c r="X211" i="26"/>
  <c r="M211" i="26" s="1"/>
  <c r="X207" i="26"/>
  <c r="M207" i="26" s="1"/>
  <c r="X203" i="26"/>
  <c r="X199" i="26"/>
  <c r="X195" i="26"/>
  <c r="M195" i="26" s="1"/>
  <c r="X191" i="26"/>
  <c r="X187" i="26"/>
  <c r="X183" i="26"/>
  <c r="X179" i="26"/>
  <c r="M179" i="26" s="1"/>
  <c r="X175" i="26"/>
  <c r="M175" i="26" s="1"/>
  <c r="X171" i="26"/>
  <c r="X167" i="26"/>
  <c r="M167" i="26" s="1"/>
  <c r="X163" i="26"/>
  <c r="M163" i="26" s="1"/>
  <c r="X159" i="26"/>
  <c r="M159" i="26" s="1"/>
  <c r="X155" i="26"/>
  <c r="X151" i="26"/>
  <c r="M151" i="26" s="1"/>
  <c r="X147" i="26"/>
  <c r="X139" i="26"/>
  <c r="M139" i="26" s="1"/>
  <c r="X131" i="26"/>
  <c r="X123" i="26"/>
  <c r="M123" i="26" s="1"/>
  <c r="X119" i="26"/>
  <c r="M119" i="26" s="1"/>
  <c r="X111" i="26"/>
  <c r="M111" i="26" s="1"/>
  <c r="X1088" i="26"/>
  <c r="X1038" i="26"/>
  <c r="X1079" i="26"/>
  <c r="X1065" i="26"/>
  <c r="X1059" i="26"/>
  <c r="X1087" i="26"/>
  <c r="X1066" i="26"/>
  <c r="X1046" i="26"/>
  <c r="X1031" i="26"/>
  <c r="X1080" i="26"/>
  <c r="X1074" i="26"/>
  <c r="X1073" i="26"/>
  <c r="X1060" i="26"/>
  <c r="X1052" i="26"/>
  <c r="X1051" i="26"/>
  <c r="X1018" i="26"/>
  <c r="X1010" i="26"/>
  <c r="X982" i="26"/>
  <c r="X981" i="26"/>
  <c r="X976" i="26"/>
  <c r="X968" i="26"/>
  <c r="X1032" i="26"/>
  <c r="X1024" i="26"/>
  <c r="X1017" i="26"/>
  <c r="X989" i="26"/>
  <c r="X960" i="26"/>
  <c r="X952" i="26"/>
  <c r="X936" i="26"/>
  <c r="X928" i="26"/>
  <c r="X927" i="26"/>
  <c r="X1023" i="26"/>
  <c r="X1003" i="26"/>
  <c r="X995" i="26"/>
  <c r="X990" i="26"/>
  <c r="X1045" i="26"/>
  <c r="X1037" i="26"/>
  <c r="X1009" i="26"/>
  <c r="X1004" i="26"/>
  <c r="X996" i="26"/>
  <c r="X975" i="26"/>
  <c r="X967" i="26"/>
  <c r="X959" i="26"/>
  <c r="X951" i="26"/>
  <c r="X935" i="26"/>
  <c r="X899" i="26"/>
  <c r="X880" i="26"/>
  <c r="X909" i="26"/>
  <c r="X889" i="26"/>
  <c r="X869" i="26"/>
  <c r="X859" i="26"/>
  <c r="X849" i="26"/>
  <c r="X839" i="26"/>
  <c r="X943" i="26"/>
  <c r="X920" i="26"/>
  <c r="X919" i="26"/>
  <c r="X910" i="26"/>
  <c r="X900" i="26"/>
  <c r="X870" i="26"/>
  <c r="X840" i="26"/>
  <c r="X944" i="26"/>
  <c r="X890" i="26"/>
  <c r="X879" i="26"/>
  <c r="X860" i="26"/>
  <c r="X850" i="26"/>
  <c r="X789" i="26"/>
  <c r="X777" i="26"/>
  <c r="X730" i="26"/>
  <c r="X729" i="26"/>
  <c r="X830" i="26"/>
  <c r="X829" i="26"/>
  <c r="X820" i="26"/>
  <c r="X810" i="26"/>
  <c r="X800" i="26"/>
  <c r="X819" i="26"/>
  <c r="X809" i="26"/>
  <c r="X799" i="26"/>
  <c r="X790" i="26"/>
  <c r="X778" i="26"/>
  <c r="X765" i="26"/>
  <c r="X661" i="26"/>
  <c r="X754" i="26"/>
  <c r="X684" i="26"/>
  <c r="X662" i="26"/>
  <c r="X642" i="26"/>
  <c r="X641" i="26"/>
  <c r="X766" i="26"/>
  <c r="X753" i="26"/>
  <c r="X622" i="26"/>
  <c r="X613" i="26"/>
  <c r="X589" i="26"/>
  <c r="X492" i="26"/>
  <c r="X506" i="26"/>
  <c r="X520" i="26"/>
  <c r="X534" i="26"/>
  <c r="X540" i="26"/>
  <c r="X706" i="26"/>
  <c r="X705" i="26"/>
  <c r="X602" i="26"/>
  <c r="X511" i="26"/>
  <c r="X512" i="26"/>
  <c r="X533" i="26"/>
  <c r="X539" i="26"/>
  <c r="X683" i="26"/>
  <c r="X631" i="26"/>
  <c r="X621" i="26"/>
  <c r="X614" i="26"/>
  <c r="X601" i="26"/>
  <c r="X497" i="26"/>
  <c r="X505" i="26"/>
  <c r="X519" i="26"/>
  <c r="X526" i="26"/>
  <c r="X547" i="26"/>
  <c r="X632" i="26"/>
  <c r="X590" i="26"/>
  <c r="X491" i="26"/>
  <c r="X498" i="26"/>
  <c r="X525" i="26"/>
  <c r="X404" i="26"/>
  <c r="X419" i="26"/>
  <c r="X478" i="26"/>
  <c r="X484" i="26"/>
  <c r="X319" i="26"/>
  <c r="X320" i="26"/>
  <c r="X329" i="26"/>
  <c r="X340" i="26"/>
  <c r="X349" i="26"/>
  <c r="X350" i="26"/>
  <c r="X380" i="26"/>
  <c r="X411" i="26"/>
  <c r="X412" i="26"/>
  <c r="X442" i="26"/>
  <c r="X450" i="26"/>
  <c r="X470" i="26"/>
  <c r="X330" i="26"/>
  <c r="X339" i="26"/>
  <c r="X359" i="26"/>
  <c r="X379" i="26"/>
  <c r="X435" i="26"/>
  <c r="X436" i="26"/>
  <c r="X548" i="26"/>
  <c r="X360" i="26"/>
  <c r="X369" i="26"/>
  <c r="X370" i="26"/>
  <c r="X387" i="26"/>
  <c r="X388" i="26"/>
  <c r="X395" i="26"/>
  <c r="X396" i="26"/>
  <c r="X403" i="26"/>
  <c r="X420" i="26"/>
  <c r="X427" i="26"/>
  <c r="X428" i="26"/>
  <c r="X441" i="26"/>
  <c r="X449" i="26"/>
  <c r="X455" i="26"/>
  <c r="X456" i="26"/>
  <c r="X463" i="26"/>
  <c r="X464" i="26"/>
  <c r="X469" i="26"/>
  <c r="X477" i="26"/>
  <c r="X483" i="26"/>
  <c r="X269" i="26"/>
  <c r="X280" i="26"/>
  <c r="X290" i="26"/>
  <c r="X310" i="26"/>
  <c r="X289" i="26"/>
  <c r="X299" i="26"/>
  <c r="X309" i="26"/>
  <c r="X279" i="26"/>
  <c r="X300" i="26"/>
  <c r="X270" i="26"/>
  <c r="X781" i="26"/>
  <c r="X769" i="26"/>
  <c r="X734" i="26"/>
  <c r="X733" i="26"/>
  <c r="X758" i="26"/>
  <c r="X757" i="26"/>
  <c r="X743" i="26"/>
  <c r="X720" i="26"/>
  <c r="X698" i="26"/>
  <c r="X782" i="26"/>
  <c r="X770" i="26"/>
  <c r="X710" i="26"/>
  <c r="X709" i="26"/>
  <c r="X697" i="26"/>
  <c r="X676" i="26"/>
  <c r="X688" i="26"/>
  <c r="X744" i="26"/>
  <c r="X687" i="26"/>
  <c r="X665" i="26"/>
  <c r="X675" i="26"/>
  <c r="X719" i="26"/>
  <c r="X666" i="26"/>
  <c r="X107" i="26"/>
  <c r="X738" i="26"/>
  <c r="X737" i="26"/>
  <c r="X748" i="26"/>
  <c r="X714" i="26"/>
  <c r="X713" i="26"/>
  <c r="X702" i="26"/>
  <c r="X701" i="26"/>
  <c r="X747" i="26"/>
  <c r="X723" i="26"/>
  <c r="X680" i="26"/>
  <c r="X669" i="26"/>
  <c r="X638" i="26"/>
  <c r="X637" i="26"/>
  <c r="X724" i="26"/>
  <c r="X692" i="26"/>
  <c r="X670" i="26"/>
  <c r="X656" i="26"/>
  <c r="X655" i="26"/>
  <c r="X648" i="26"/>
  <c r="X647" i="26"/>
  <c r="X679" i="26"/>
  <c r="X610" i="26"/>
  <c r="X691" i="26"/>
  <c r="X628" i="26"/>
  <c r="X618" i="26"/>
  <c r="X609" i="26"/>
  <c r="X598" i="26"/>
  <c r="X585" i="26"/>
  <c r="X576" i="26"/>
  <c r="X569" i="26"/>
  <c r="X564" i="26"/>
  <c r="X558" i="26"/>
  <c r="X627" i="26"/>
  <c r="X575" i="26"/>
  <c r="X563" i="26"/>
  <c r="X557" i="26"/>
  <c r="X617" i="26"/>
  <c r="X597" i="26"/>
  <c r="X586" i="26"/>
  <c r="X570" i="26"/>
  <c r="X1044" i="26"/>
  <c r="X1043" i="26"/>
  <c r="X1072" i="26"/>
  <c r="X1063" i="26"/>
  <c r="X1078" i="26"/>
  <c r="X1077" i="26"/>
  <c r="X1058" i="26"/>
  <c r="X1050" i="26"/>
  <c r="X1036" i="26"/>
  <c r="X1086" i="26"/>
  <c r="X1085" i="26"/>
  <c r="X1071" i="26"/>
  <c r="X1064" i="26"/>
  <c r="X1057" i="26"/>
  <c r="X1035" i="26"/>
  <c r="X1015" i="26"/>
  <c r="X1007" i="26"/>
  <c r="X1002" i="26"/>
  <c r="X987" i="26"/>
  <c r="X980" i="26"/>
  <c r="X972" i="26"/>
  <c r="X1049" i="26"/>
  <c r="X1030" i="26"/>
  <c r="X1021" i="26"/>
  <c r="X1008" i="26"/>
  <c r="X988" i="26"/>
  <c r="X964" i="26"/>
  <c r="X956" i="26"/>
  <c r="X948" i="26"/>
  <c r="X932" i="26"/>
  <c r="X1029" i="26"/>
  <c r="X1016" i="26"/>
  <c r="X1022" i="26"/>
  <c r="X1001" i="26"/>
  <c r="X994" i="26"/>
  <c r="X993" i="26"/>
  <c r="X979" i="26"/>
  <c r="X971" i="26"/>
  <c r="X963" i="26"/>
  <c r="X955" i="26"/>
  <c r="X947" i="26"/>
  <c r="X931" i="26"/>
  <c r="X886" i="26"/>
  <c r="X866" i="26"/>
  <c r="X846" i="26"/>
  <c r="X924" i="26"/>
  <c r="X923" i="26"/>
  <c r="X906" i="26"/>
  <c r="X895" i="26"/>
  <c r="X876" i="26"/>
  <c r="X865" i="26"/>
  <c r="X835" i="26"/>
  <c r="X825" i="26"/>
  <c r="X939" i="26"/>
  <c r="X916" i="26"/>
  <c r="X915" i="26"/>
  <c r="X896" i="26"/>
  <c r="X885" i="26"/>
  <c r="X856" i="26"/>
  <c r="X855" i="26"/>
  <c r="X845" i="26"/>
  <c r="X836" i="26"/>
  <c r="X940" i="26"/>
  <c r="X905" i="26"/>
  <c r="X875" i="26"/>
  <c r="X785" i="26"/>
  <c r="X773" i="26"/>
  <c r="X816" i="26"/>
  <c r="X815" i="26"/>
  <c r="X806" i="26"/>
  <c r="X796" i="26"/>
  <c r="X726" i="26"/>
  <c r="X826" i="26"/>
  <c r="X805" i="26"/>
  <c r="X795" i="26"/>
  <c r="X786" i="26"/>
  <c r="X774" i="26"/>
  <c r="X761" i="26"/>
  <c r="X750" i="26"/>
  <c r="X762" i="26"/>
  <c r="X749" i="26"/>
  <c r="X489" i="26"/>
  <c r="X503" i="26"/>
  <c r="X504" i="26"/>
  <c r="X532" i="26"/>
  <c r="X490" i="26"/>
  <c r="X496" i="26"/>
  <c r="X510" i="26"/>
  <c r="X518" i="26"/>
  <c r="X545" i="26"/>
  <c r="X495" i="26"/>
  <c r="X509" i="26"/>
  <c r="X523" i="26"/>
  <c r="X531" i="26"/>
  <c r="X546" i="26"/>
  <c r="X725" i="26"/>
  <c r="X517" i="26"/>
  <c r="X524" i="26"/>
  <c r="X537" i="26"/>
  <c r="X538" i="26"/>
  <c r="X315" i="26"/>
  <c r="X346" i="26"/>
  <c r="X355" i="26"/>
  <c r="X365" i="26"/>
  <c r="X383" i="26"/>
  <c r="X408" i="26"/>
  <c r="X423" i="26"/>
  <c r="X439" i="26"/>
  <c r="X440" i="26"/>
  <c r="X447" i="26"/>
  <c r="X448" i="26"/>
  <c r="X467" i="26"/>
  <c r="X475" i="26"/>
  <c r="X481" i="26"/>
  <c r="X326" i="26"/>
  <c r="X345" i="26"/>
  <c r="X366" i="26"/>
  <c r="X376" i="26"/>
  <c r="X391" i="26"/>
  <c r="X392" i="26"/>
  <c r="X399" i="26"/>
  <c r="X400" i="26"/>
  <c r="X407" i="26"/>
  <c r="X415" i="26"/>
  <c r="X416" i="26"/>
  <c r="X454" i="26"/>
  <c r="X461" i="26"/>
  <c r="X468" i="26"/>
  <c r="X476" i="26"/>
  <c r="X482" i="26"/>
  <c r="X335" i="26"/>
  <c r="X356" i="26"/>
  <c r="X375" i="26"/>
  <c r="X431" i="26"/>
  <c r="X453" i="26"/>
  <c r="X316" i="26"/>
  <c r="X325" i="26"/>
  <c r="X336" i="26"/>
  <c r="X384" i="26"/>
  <c r="X424" i="26"/>
  <c r="X432" i="26"/>
  <c r="X462" i="26"/>
  <c r="X286" i="26"/>
  <c r="X296" i="26"/>
  <c r="X305" i="26"/>
  <c r="X266" i="26"/>
  <c r="X275" i="26"/>
  <c r="X295" i="26"/>
  <c r="X285" i="26"/>
  <c r="X306" i="26"/>
  <c r="X265" i="26"/>
  <c r="X276" i="26"/>
  <c r="X105" i="26"/>
  <c r="X903" i="26"/>
  <c r="X884" i="26"/>
  <c r="X914" i="26"/>
  <c r="X904" i="26"/>
  <c r="X893" i="26"/>
  <c r="X874" i="26"/>
  <c r="X844" i="26"/>
  <c r="X913" i="26"/>
  <c r="X883" i="26"/>
  <c r="X864" i="26"/>
  <c r="X854" i="26"/>
  <c r="X853" i="26"/>
  <c r="X894" i="26"/>
  <c r="X873" i="26"/>
  <c r="X863" i="26"/>
  <c r="X843" i="26"/>
  <c r="X833" i="26"/>
  <c r="X824" i="26"/>
  <c r="X814" i="26"/>
  <c r="X793" i="26"/>
  <c r="X736" i="26"/>
  <c r="X735" i="26"/>
  <c r="X823" i="26"/>
  <c r="X834" i="26"/>
  <c r="X803" i="26"/>
  <c r="X784" i="26"/>
  <c r="X772" i="26"/>
  <c r="X760" i="26"/>
  <c r="X759" i="26"/>
  <c r="X804" i="26"/>
  <c r="X721" i="26"/>
  <c r="X712" i="26"/>
  <c r="X711" i="26"/>
  <c r="X690" i="26"/>
  <c r="X794" i="26"/>
  <c r="X783" i="26"/>
  <c r="X771" i="26"/>
  <c r="X745" i="26"/>
  <c r="X722" i="26"/>
  <c r="X689" i="26"/>
  <c r="X678" i="26"/>
  <c r="X653" i="26"/>
  <c r="X645" i="26"/>
  <c r="X636" i="26"/>
  <c r="X635" i="26"/>
  <c r="X700" i="26"/>
  <c r="X654" i="26"/>
  <c r="X646" i="26"/>
  <c r="X813" i="26"/>
  <c r="X746" i="26"/>
  <c r="X667" i="26"/>
  <c r="X616" i="26"/>
  <c r="X606" i="26"/>
  <c r="X581" i="26"/>
  <c r="X561" i="26"/>
  <c r="X556" i="26"/>
  <c r="X699" i="26"/>
  <c r="X668" i="26"/>
  <c r="X625" i="26"/>
  <c r="X615" i="26"/>
  <c r="X605" i="26"/>
  <c r="X555" i="26"/>
  <c r="X594" i="26"/>
  <c r="X582" i="26"/>
  <c r="X677" i="26"/>
  <c r="X626" i="26"/>
  <c r="X593" i="26"/>
  <c r="X562" i="26"/>
  <c r="X354" i="26"/>
  <c r="X324" i="26"/>
  <c r="X334" i="26"/>
  <c r="X363" i="26"/>
  <c r="X364" i="26"/>
  <c r="X323" i="26"/>
  <c r="X344" i="26"/>
  <c r="X373" i="26"/>
  <c r="X313" i="26"/>
  <c r="X314" i="26"/>
  <c r="X333" i="26"/>
  <c r="X343" i="26"/>
  <c r="X353" i="26"/>
  <c r="X374" i="26"/>
  <c r="X274" i="26"/>
  <c r="X284" i="26"/>
  <c r="X304" i="26"/>
  <c r="X264" i="26"/>
  <c r="X303" i="26"/>
  <c r="X273" i="26"/>
  <c r="X283" i="26"/>
  <c r="X293" i="26"/>
  <c r="X294" i="26"/>
  <c r="X263" i="26"/>
  <c r="X100" i="26"/>
  <c r="X1091" i="26"/>
  <c r="X639" i="26"/>
  <c r="X629" i="26"/>
  <c r="X619" i="26"/>
  <c r="X599" i="26"/>
  <c r="X572" i="26"/>
  <c r="X553" i="26"/>
  <c r="X658" i="26"/>
  <c r="X649" i="26"/>
  <c r="X612" i="26"/>
  <c r="X588" i="26"/>
  <c r="X578" i="26"/>
  <c r="X551" i="26"/>
  <c r="X640" i="26"/>
  <c r="X587" i="26"/>
  <c r="X571" i="26"/>
  <c r="X566" i="26"/>
  <c r="X560" i="26"/>
  <c r="X554" i="26"/>
  <c r="X657" i="26"/>
  <c r="X650" i="26"/>
  <c r="X630" i="26"/>
  <c r="X620" i="26"/>
  <c r="X611" i="26"/>
  <c r="X600" i="26"/>
  <c r="X577" i="26"/>
  <c r="X565" i="26"/>
  <c r="X559" i="26"/>
  <c r="X552" i="26"/>
  <c r="X11" i="26"/>
  <c r="U11" i="26" s="1"/>
  <c r="X258" i="26"/>
  <c r="M258" i="26" s="1"/>
  <c r="X254" i="26"/>
  <c r="M254" i="26" s="1"/>
  <c r="X250" i="26"/>
  <c r="M250" i="26" s="1"/>
  <c r="X246" i="26"/>
  <c r="X242" i="26"/>
  <c r="M242" i="26" s="1"/>
  <c r="X238" i="26"/>
  <c r="M238" i="26" s="1"/>
  <c r="X234" i="26"/>
  <c r="M234" i="26" s="1"/>
  <c r="X230" i="26"/>
  <c r="X226" i="26"/>
  <c r="M226" i="26" s="1"/>
  <c r="X222" i="26"/>
  <c r="M222" i="26" s="1"/>
  <c r="X218" i="26"/>
  <c r="M218" i="26" s="1"/>
  <c r="X214" i="26"/>
  <c r="X210" i="26"/>
  <c r="M210" i="26" s="1"/>
  <c r="X206" i="26"/>
  <c r="M206" i="26" s="1"/>
  <c r="X202" i="26"/>
  <c r="M202" i="26" s="1"/>
  <c r="X198" i="26"/>
  <c r="X194" i="26"/>
  <c r="M194" i="26" s="1"/>
  <c r="X190" i="26"/>
  <c r="M190" i="26" s="1"/>
  <c r="X186" i="26"/>
  <c r="M186" i="26" s="1"/>
  <c r="X182" i="26"/>
  <c r="X178" i="26"/>
  <c r="M178" i="26" s="1"/>
  <c r="X174" i="26"/>
  <c r="M174" i="26" s="1"/>
  <c r="X170" i="26"/>
  <c r="M170" i="26" s="1"/>
  <c r="X166" i="26"/>
  <c r="X162" i="26"/>
  <c r="M162" i="26" s="1"/>
  <c r="X158" i="26"/>
  <c r="M158" i="26" s="1"/>
  <c r="X154" i="26"/>
  <c r="M154" i="26" s="1"/>
  <c r="X150" i="26"/>
  <c r="X146" i="26"/>
  <c r="M146" i="26" s="1"/>
  <c r="X142" i="26"/>
  <c r="X138" i="26"/>
  <c r="X134" i="26"/>
  <c r="X130" i="26"/>
  <c r="M130" i="26" s="1"/>
  <c r="X126" i="26"/>
  <c r="X122" i="26"/>
  <c r="M122" i="26" s="1"/>
  <c r="X118" i="26"/>
  <c r="X114" i="26"/>
  <c r="M114" i="26" s="1"/>
  <c r="X110" i="26"/>
  <c r="M259" i="26"/>
  <c r="M255" i="26"/>
  <c r="M252" i="26"/>
  <c r="M251" i="26"/>
  <c r="M249" i="26"/>
  <c r="M246" i="26"/>
  <c r="M237" i="26"/>
  <c r="M236" i="26"/>
  <c r="M235" i="26"/>
  <c r="M233" i="26"/>
  <c r="M230" i="26"/>
  <c r="M229" i="26"/>
  <c r="M221" i="26"/>
  <c r="M220" i="26"/>
  <c r="M219" i="26"/>
  <c r="M217" i="26"/>
  <c r="M215" i="26"/>
  <c r="M214" i="26"/>
  <c r="M204" i="26"/>
  <c r="M203" i="26"/>
  <c r="M201" i="26"/>
  <c r="M199" i="26"/>
  <c r="M198" i="26"/>
  <c r="M191" i="26"/>
  <c r="M188" i="26"/>
  <c r="M187" i="26"/>
  <c r="M185" i="26"/>
  <c r="M183" i="26"/>
  <c r="M182" i="26"/>
  <c r="M181" i="26"/>
  <c r="M180" i="26"/>
  <c r="M173" i="26"/>
  <c r="M172" i="26"/>
  <c r="M171" i="26"/>
  <c r="M169" i="26"/>
  <c r="M166" i="26"/>
  <c r="M164" i="26"/>
  <c r="M161" i="26"/>
  <c r="M156" i="26"/>
  <c r="M155" i="26"/>
  <c r="M153" i="26"/>
  <c r="M150" i="26"/>
  <c r="M149" i="26"/>
  <c r="M147" i="26"/>
  <c r="M143" i="26"/>
  <c r="M142" i="26"/>
  <c r="M141" i="26"/>
  <c r="M140" i="26"/>
  <c r="M135" i="26"/>
  <c r="M134" i="26"/>
  <c r="M133" i="26"/>
  <c r="M131" i="26"/>
  <c r="M129" i="26"/>
  <c r="M127" i="26"/>
  <c r="M126" i="26"/>
  <c r="M124" i="26"/>
  <c r="M118" i="26"/>
  <c r="M116" i="26"/>
  <c r="M113" i="26"/>
  <c r="M110" i="26"/>
  <c r="M109" i="26"/>
  <c r="X39" i="26"/>
  <c r="X23" i="26"/>
  <c r="X87" i="26"/>
  <c r="X16" i="26"/>
  <c r="X76" i="26"/>
  <c r="X96" i="26"/>
  <c r="X21" i="26"/>
  <c r="X41" i="26"/>
  <c r="X53" i="26"/>
  <c r="X65" i="26"/>
  <c r="X85" i="26"/>
  <c r="X22" i="26"/>
  <c r="X42" i="26"/>
  <c r="X54" i="26"/>
  <c r="X66" i="26"/>
  <c r="X86" i="26"/>
  <c r="X75" i="26"/>
  <c r="X106" i="26"/>
  <c r="X15" i="26"/>
  <c r="X95" i="26"/>
  <c r="X12" i="26"/>
  <c r="X20" i="26"/>
  <c r="X32" i="26"/>
  <c r="X48" i="26"/>
  <c r="X60" i="26"/>
  <c r="X72" i="26"/>
  <c r="X80" i="26"/>
  <c r="X13" i="26"/>
  <c r="X25" i="26"/>
  <c r="X37" i="26"/>
  <c r="X89" i="26"/>
  <c r="X14" i="26"/>
  <c r="X26" i="26"/>
  <c r="X38" i="26"/>
  <c r="X90" i="26"/>
  <c r="X59" i="26"/>
  <c r="X31" i="26"/>
  <c r="X47" i="26"/>
  <c r="X79" i="26"/>
  <c r="X19" i="26"/>
  <c r="X99" i="26"/>
  <c r="X44" i="26"/>
  <c r="X56" i="26"/>
  <c r="X68" i="26"/>
  <c r="X43" i="26"/>
  <c r="X67" i="26"/>
  <c r="M11" i="26"/>
  <c r="X71" i="26"/>
  <c r="X108" i="26"/>
  <c r="X104" i="26"/>
  <c r="X83" i="26"/>
  <c r="X51" i="26"/>
  <c r="X35" i="26"/>
  <c r="X103" i="26"/>
  <c r="X28" i="26"/>
  <c r="X40" i="26"/>
  <c r="X52" i="26"/>
  <c r="X64" i="26"/>
  <c r="X84" i="26"/>
  <c r="X33" i="26"/>
  <c r="X93" i="26"/>
  <c r="X34" i="26"/>
  <c r="X94" i="26"/>
  <c r="X92" i="26"/>
  <c r="X49" i="26"/>
  <c r="X61" i="26"/>
  <c r="X73" i="26"/>
  <c r="X81" i="26"/>
  <c r="X50" i="26"/>
  <c r="X62" i="26"/>
  <c r="X74" i="26"/>
  <c r="X82" i="26"/>
  <c r="X102" i="26"/>
  <c r="X24" i="26"/>
  <c r="X36" i="26"/>
  <c r="X88" i="26"/>
  <c r="X17" i="26"/>
  <c r="X29" i="26"/>
  <c r="X45" i="26"/>
  <c r="X57" i="26"/>
  <c r="X69" i="26"/>
  <c r="X77" i="26"/>
  <c r="X97" i="26"/>
  <c r="X18" i="26"/>
  <c r="X30" i="26"/>
  <c r="X46" i="26"/>
  <c r="X58" i="26"/>
  <c r="X70" i="26"/>
  <c r="X78" i="26"/>
  <c r="X98" i="26"/>
  <c r="X101" i="26"/>
  <c r="X91" i="26"/>
  <c r="X27" i="26"/>
  <c r="AJ33" i="26"/>
  <c r="AJ34" i="26"/>
  <c r="AJ35" i="26"/>
  <c r="AJ36" i="26"/>
  <c r="AJ37" i="26"/>
  <c r="AJ38" i="26"/>
  <c r="AJ39" i="26"/>
  <c r="AJ40" i="26"/>
  <c r="AJ41" i="26"/>
  <c r="AJ42" i="26"/>
  <c r="AJ43" i="26"/>
  <c r="AJ44" i="26"/>
  <c r="AJ45" i="26"/>
  <c r="AJ46" i="26"/>
  <c r="AJ47" i="26"/>
  <c r="AJ48" i="26"/>
  <c r="AJ49" i="26"/>
  <c r="AJ50" i="26"/>
  <c r="AJ51" i="26"/>
  <c r="AJ52" i="26"/>
  <c r="AJ53" i="26"/>
  <c r="AJ54" i="26"/>
  <c r="AJ55" i="26"/>
  <c r="AJ56" i="26"/>
  <c r="AJ57" i="26"/>
  <c r="AJ58" i="26"/>
  <c r="AJ59" i="26"/>
  <c r="AJ60" i="26"/>
  <c r="AJ61" i="26"/>
  <c r="AJ62" i="26"/>
  <c r="AJ63" i="26"/>
  <c r="AJ64" i="26"/>
  <c r="AJ65" i="26"/>
  <c r="AJ66" i="26"/>
  <c r="AJ67" i="26"/>
  <c r="AJ68" i="26"/>
  <c r="AJ69" i="26"/>
  <c r="AJ70" i="26"/>
  <c r="AJ71" i="26"/>
  <c r="AJ72" i="26"/>
  <c r="AJ73" i="26"/>
  <c r="AJ74" i="26"/>
  <c r="AJ75" i="26"/>
  <c r="AJ76" i="26"/>
  <c r="AJ77" i="26"/>
  <c r="AJ78" i="26"/>
  <c r="AJ79" i="26"/>
  <c r="AJ80" i="26"/>
  <c r="AJ81" i="26"/>
  <c r="AJ82" i="26"/>
  <c r="AJ83" i="26"/>
  <c r="AJ84" i="26"/>
  <c r="AJ85" i="26"/>
  <c r="AJ86" i="26"/>
  <c r="AJ87" i="26"/>
  <c r="AJ88" i="26"/>
  <c r="AJ89" i="26"/>
  <c r="AJ90" i="26"/>
  <c r="AJ91" i="26"/>
  <c r="AJ92" i="26"/>
  <c r="M79" i="31"/>
  <c r="M78" i="31"/>
  <c r="M77" i="31"/>
  <c r="M76" i="31"/>
  <c r="M75" i="31"/>
  <c r="M74" i="31"/>
  <c r="M73" i="31"/>
  <c r="M72" i="31"/>
  <c r="M71" i="31"/>
  <c r="M70" i="31"/>
  <c r="M69" i="31"/>
  <c r="M68" i="31"/>
  <c r="G68" i="31"/>
  <c r="M67" i="31"/>
  <c r="G67" i="31"/>
  <c r="M66" i="31"/>
  <c r="G66" i="31"/>
  <c r="M65" i="31"/>
  <c r="G65" i="31"/>
  <c r="M64" i="31"/>
  <c r="G64" i="31"/>
  <c r="M63" i="31"/>
  <c r="G63" i="31"/>
  <c r="M62" i="31"/>
  <c r="G62" i="31"/>
  <c r="M61" i="31"/>
  <c r="G61" i="31"/>
  <c r="M60" i="31"/>
  <c r="G60" i="31"/>
  <c r="M59" i="31"/>
  <c r="G59" i="31"/>
  <c r="M58" i="31"/>
  <c r="G58" i="31"/>
  <c r="M57" i="31"/>
  <c r="G57" i="31"/>
  <c r="M56" i="31"/>
  <c r="G56" i="31"/>
  <c r="M55" i="31"/>
  <c r="G55" i="31"/>
  <c r="M54" i="31"/>
  <c r="G54" i="31"/>
  <c r="M53" i="31"/>
  <c r="G53" i="31"/>
  <c r="M52" i="31"/>
  <c r="G52" i="31"/>
  <c r="M51" i="31"/>
  <c r="G51" i="31"/>
  <c r="M50" i="31"/>
  <c r="G50" i="31"/>
  <c r="M49" i="31"/>
  <c r="G49" i="31"/>
  <c r="M48" i="31"/>
  <c r="G48" i="31"/>
  <c r="M47" i="31"/>
  <c r="G47" i="31"/>
  <c r="M46" i="31"/>
  <c r="G46" i="31"/>
  <c r="M45" i="31"/>
  <c r="G45" i="31"/>
  <c r="M44" i="31"/>
  <c r="G44" i="31"/>
  <c r="M43" i="31"/>
  <c r="G43" i="31"/>
  <c r="M42" i="31"/>
  <c r="G42" i="31"/>
  <c r="M41" i="31"/>
  <c r="G41" i="31"/>
  <c r="M40" i="31"/>
  <c r="G40" i="31"/>
  <c r="M39" i="31"/>
  <c r="G39" i="31"/>
  <c r="M38" i="31"/>
  <c r="G38" i="31"/>
  <c r="M37" i="31"/>
  <c r="G37" i="31"/>
  <c r="M36" i="31"/>
  <c r="G36" i="31"/>
  <c r="M35" i="31"/>
  <c r="G35" i="31"/>
  <c r="M34" i="31"/>
  <c r="G34" i="31"/>
  <c r="M33" i="31"/>
  <c r="G33" i="31"/>
  <c r="M32" i="31"/>
  <c r="G32" i="31"/>
  <c r="M31" i="31"/>
  <c r="G31" i="31"/>
  <c r="M30" i="31"/>
  <c r="G30" i="31"/>
  <c r="M29" i="31"/>
  <c r="G29" i="31"/>
  <c r="M28" i="31"/>
  <c r="G28" i="31"/>
  <c r="M27" i="31"/>
  <c r="G27" i="31"/>
  <c r="M26" i="31"/>
  <c r="G26" i="31"/>
  <c r="M25" i="31"/>
  <c r="G25" i="31"/>
  <c r="M24" i="31"/>
  <c r="G24" i="31"/>
  <c r="M23" i="31"/>
  <c r="G23" i="31"/>
  <c r="M22" i="31"/>
  <c r="G22" i="31"/>
  <c r="M21" i="31"/>
  <c r="G21" i="31"/>
  <c r="M20" i="31"/>
  <c r="G20" i="31"/>
  <c r="M19" i="31"/>
  <c r="G19" i="31"/>
  <c r="M18" i="31"/>
  <c r="G18" i="31"/>
  <c r="M17" i="31"/>
  <c r="G17" i="31"/>
  <c r="M16" i="31"/>
  <c r="G16" i="31"/>
  <c r="M15" i="31"/>
  <c r="G15" i="31"/>
  <c r="M14" i="31"/>
  <c r="G14" i="31"/>
  <c r="M13" i="31"/>
  <c r="G13" i="31"/>
  <c r="M12" i="31"/>
  <c r="G12" i="31"/>
  <c r="M11" i="31"/>
  <c r="G11" i="31"/>
  <c r="M10" i="31"/>
  <c r="G10" i="31"/>
  <c r="M9" i="31"/>
  <c r="G9" i="31"/>
  <c r="M8" i="31"/>
  <c r="G8" i="31"/>
  <c r="M7" i="31"/>
  <c r="G7" i="31"/>
  <c r="M6" i="31"/>
  <c r="G6" i="31"/>
  <c r="M5" i="31"/>
  <c r="G5" i="31"/>
  <c r="M4" i="31"/>
  <c r="G4" i="31"/>
  <c r="G3" i="31"/>
  <c r="G2" i="31"/>
  <c r="G1" i="31"/>
  <c r="B108" i="26"/>
  <c r="B107" i="26"/>
  <c r="B106" i="26"/>
  <c r="B105" i="26"/>
  <c r="B104" i="26"/>
  <c r="B103" i="26"/>
  <c r="B102" i="26"/>
  <c r="B101" i="26"/>
  <c r="B100" i="26"/>
  <c r="B99" i="26"/>
  <c r="B98" i="26"/>
  <c r="B97" i="26"/>
  <c r="B96" i="26"/>
  <c r="B95" i="26"/>
  <c r="B94" i="26"/>
  <c r="B93" i="26"/>
  <c r="B92" i="26"/>
  <c r="B91" i="26"/>
  <c r="B90" i="26"/>
  <c r="B89" i="26"/>
  <c r="B88" i="26"/>
  <c r="B87" i="26"/>
  <c r="B86" i="26"/>
  <c r="B85" i="26"/>
  <c r="B84" i="26"/>
  <c r="B83" i="26"/>
  <c r="B82" i="26"/>
  <c r="B81" i="26"/>
  <c r="B80" i="26"/>
  <c r="B79" i="26"/>
  <c r="B78" i="26"/>
  <c r="B77" i="26"/>
  <c r="B76" i="26"/>
  <c r="B75" i="26"/>
  <c r="B74" i="26"/>
  <c r="B73" i="26"/>
  <c r="B72" i="26"/>
  <c r="B71" i="26"/>
  <c r="B70" i="26"/>
  <c r="B69" i="26"/>
  <c r="B68" i="26"/>
  <c r="B67" i="26"/>
  <c r="B66" i="26"/>
  <c r="B65" i="26"/>
  <c r="B64" i="26"/>
  <c r="B63" i="26"/>
  <c r="B62" i="26"/>
  <c r="B61" i="26"/>
  <c r="B60" i="26"/>
  <c r="B59" i="26"/>
  <c r="B58" i="26"/>
  <c r="B57" i="26"/>
  <c r="B56" i="26"/>
  <c r="B55" i="26"/>
  <c r="B54" i="26"/>
  <c r="B53" i="26"/>
  <c r="B52" i="26"/>
  <c r="B51" i="26"/>
  <c r="B50" i="26"/>
  <c r="B49" i="26"/>
  <c r="B48" i="26"/>
  <c r="B47" i="26"/>
  <c r="B46" i="26"/>
  <c r="B45" i="26"/>
  <c r="B44" i="26"/>
  <c r="B43" i="26"/>
  <c r="B42" i="26"/>
  <c r="B41" i="26"/>
  <c r="B40" i="26"/>
  <c r="B39" i="26"/>
  <c r="B38" i="26"/>
  <c r="B37" i="26"/>
  <c r="B36" i="26"/>
  <c r="B35" i="26"/>
  <c r="B34" i="26"/>
  <c r="B33" i="26"/>
  <c r="B32" i="26"/>
  <c r="B31" i="26"/>
  <c r="B30" i="26"/>
  <c r="B29" i="26"/>
  <c r="B28" i="26"/>
  <c r="B27" i="26"/>
  <c r="B26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12" i="26"/>
  <c r="B11" i="26"/>
  <c r="AJ22" i="26"/>
  <c r="AJ23" i="26"/>
  <c r="AJ24" i="26"/>
  <c r="AJ25" i="26"/>
  <c r="AJ26" i="26"/>
  <c r="AJ27" i="26"/>
  <c r="AJ28" i="26"/>
  <c r="AJ29" i="26"/>
  <c r="AJ30" i="26"/>
  <c r="AJ31" i="26"/>
  <c r="AJ32" i="26"/>
  <c r="AJ21" i="26"/>
  <c r="Z1094" i="26" s="1"/>
  <c r="G59" i="1"/>
  <c r="Y1094" i="26" l="1" a="1"/>
  <c r="Y1094" i="26" s="1"/>
  <c r="AC1094" i="26" a="1"/>
  <c r="AC1094" i="26" s="1"/>
  <c r="AA1094" i="26" a="1"/>
  <c r="AA1094" i="26" s="1"/>
  <c r="Z1630" i="26"/>
  <c r="Z1628" i="26"/>
  <c r="Z1626" i="26"/>
  <c r="Z1624" i="26"/>
  <c r="Z1600" i="26"/>
  <c r="Z1598" i="26"/>
  <c r="Z1596" i="26"/>
  <c r="Z1602" i="26"/>
  <c r="Z1568" i="26"/>
  <c r="Z1574" i="26"/>
  <c r="Z1572" i="26"/>
  <c r="Z1570" i="26"/>
  <c r="Z1544" i="26"/>
  <c r="Z1542" i="26"/>
  <c r="Z1540" i="26"/>
  <c r="Z1546" i="26"/>
  <c r="Z1512" i="26"/>
  <c r="Z1518" i="26"/>
  <c r="Z1516" i="26"/>
  <c r="Z1514" i="26"/>
  <c r="Z1480" i="26"/>
  <c r="Z1486" i="26"/>
  <c r="Z1484" i="26"/>
  <c r="Z1482" i="26"/>
  <c r="Z1448" i="26"/>
  <c r="Z1454" i="26"/>
  <c r="Z1452" i="26"/>
  <c r="Z1446" i="26"/>
  <c r="Z1450" i="26"/>
  <c r="Z1388" i="26"/>
  <c r="Z1412" i="26"/>
  <c r="Z1390" i="26"/>
  <c r="Z1406" i="26"/>
  <c r="Z1410" i="26"/>
  <c r="Z1414" i="26"/>
  <c r="Z1392" i="26"/>
  <c r="Z1408" i="26"/>
  <c r="Z1386" i="26"/>
  <c r="Z1394" i="26"/>
  <c r="Z1372" i="26"/>
  <c r="Z1366" i="26"/>
  <c r="Z1374" i="26"/>
  <c r="Z1368" i="26"/>
  <c r="Z1370" i="26"/>
  <c r="Z1332" i="26"/>
  <c r="Z1326" i="26"/>
  <c r="Z1334" i="26"/>
  <c r="Z1328" i="26"/>
  <c r="Z1330" i="26"/>
  <c r="Z1284" i="26"/>
  <c r="Z1286" i="26"/>
  <c r="Z1280" i="26"/>
  <c r="Z1288" i="26"/>
  <c r="Z1282" i="26"/>
  <c r="Z1622" i="26"/>
  <c r="Z1620" i="26"/>
  <c r="Z1618" i="26"/>
  <c r="Z1592" i="26"/>
  <c r="Z1590" i="26"/>
  <c r="Z1594" i="26"/>
  <c r="Z1566" i="26"/>
  <c r="Z1564" i="26"/>
  <c r="Z1562" i="26"/>
  <c r="Z1536" i="26"/>
  <c r="Z1534" i="26"/>
  <c r="Z1538" i="26"/>
  <c r="Z1504" i="26"/>
  <c r="Z1510" i="26"/>
  <c r="Z1508" i="26"/>
  <c r="Z1506" i="26"/>
  <c r="Z1472" i="26"/>
  <c r="Z1478" i="26"/>
  <c r="Z1476" i="26"/>
  <c r="Z1474" i="26"/>
  <c r="Z1444" i="26"/>
  <c r="Z1436" i="26"/>
  <c r="Z1438" i="26"/>
  <c r="Z1440" i="26"/>
  <c r="Z1442" i="26"/>
  <c r="Z1356" i="26"/>
  <c r="Z1364" i="26"/>
  <c r="Z1358" i="26"/>
  <c r="Z1360" i="26"/>
  <c r="Z1362" i="26"/>
  <c r="Z1316" i="26"/>
  <c r="Z1324" i="26"/>
  <c r="Z1318" i="26"/>
  <c r="Z1320" i="26"/>
  <c r="Z1314" i="26"/>
  <c r="Z1322" i="26"/>
  <c r="Z1268" i="26"/>
  <c r="Z1276" i="26"/>
  <c r="Z1270" i="26"/>
  <c r="Z1278" i="26"/>
  <c r="Z1272" i="26"/>
  <c r="Z1266" i="26"/>
  <c r="Z1274" i="26"/>
  <c r="U1421" i="26"/>
  <c r="M1421" i="26"/>
  <c r="M1402" i="26"/>
  <c r="M1316" i="26"/>
  <c r="Z1616" i="26"/>
  <c r="Z1614" i="26"/>
  <c r="Z1612" i="26"/>
  <c r="Z1610" i="26"/>
  <c r="Z1584" i="26"/>
  <c r="Z1582" i="26"/>
  <c r="Z1588" i="26"/>
  <c r="Z1586" i="26"/>
  <c r="Z1560" i="26"/>
  <c r="Z1558" i="26"/>
  <c r="Z1556" i="26"/>
  <c r="Z1554" i="26"/>
  <c r="Z1528" i="26"/>
  <c r="Z1526" i="26"/>
  <c r="Z1532" i="26"/>
  <c r="Z1530" i="26"/>
  <c r="Z1496" i="26"/>
  <c r="Z1502" i="26"/>
  <c r="Z1500" i="26"/>
  <c r="Z1498" i="26"/>
  <c r="Z1464" i="26"/>
  <c r="Z1470" i="26"/>
  <c r="Z1468" i="26"/>
  <c r="Z1466" i="26"/>
  <c r="Z1428" i="26"/>
  <c r="Z1434" i="26"/>
  <c r="Z1430" i="26"/>
  <c r="Z1426" i="26"/>
  <c r="Z1432" i="26"/>
  <c r="Z1396" i="26"/>
  <c r="Z1404" i="26"/>
  <c r="Z1398" i="26"/>
  <c r="Z1402" i="26"/>
  <c r="Z1400" i="26"/>
  <c r="Z1380" i="26"/>
  <c r="Z1382" i="26"/>
  <c r="Z1376" i="26"/>
  <c r="Z1384" i="26"/>
  <c r="Z1378" i="26"/>
  <c r="Z1348" i="26"/>
  <c r="Z1350" i="26"/>
  <c r="Z1352" i="26"/>
  <c r="Z1346" i="26"/>
  <c r="Z1354" i="26"/>
  <c r="Z1308" i="26"/>
  <c r="Z1302" i="26"/>
  <c r="Z1310" i="26"/>
  <c r="Z1304" i="26"/>
  <c r="Z1312" i="26"/>
  <c r="Z1306" i="26"/>
  <c r="Z1260" i="26"/>
  <c r="Z1262" i="26"/>
  <c r="Z1256" i="26"/>
  <c r="Z1264" i="26"/>
  <c r="Z1258" i="26"/>
  <c r="U1399" i="26"/>
  <c r="M1399" i="26"/>
  <c r="M1398" i="26"/>
  <c r="U1323" i="26"/>
  <c r="M1323" i="26"/>
  <c r="U1313" i="26"/>
  <c r="M1313" i="26"/>
  <c r="M1396" i="26"/>
  <c r="Z1608" i="26"/>
  <c r="Z1606" i="26"/>
  <c r="Z1604" i="26"/>
  <c r="Z1576" i="26"/>
  <c r="Z1580" i="26"/>
  <c r="Z1578" i="26"/>
  <c r="Z1552" i="26"/>
  <c r="Z1550" i="26"/>
  <c r="Z1548" i="26"/>
  <c r="Z1520" i="26"/>
  <c r="Z1524" i="26"/>
  <c r="Z1522" i="26"/>
  <c r="Z1488" i="26"/>
  <c r="Z1494" i="26"/>
  <c r="Z1492" i="26"/>
  <c r="Z1490" i="26"/>
  <c r="Z1456" i="26"/>
  <c r="Z1462" i="26"/>
  <c r="Z1460" i="26"/>
  <c r="Z1458" i="26"/>
  <c r="Z1420" i="26"/>
  <c r="Z1422" i="26"/>
  <c r="Z1416" i="26"/>
  <c r="Z1424" i="26"/>
  <c r="Z1418" i="26"/>
  <c r="Z1340" i="26"/>
  <c r="Z1342" i="26"/>
  <c r="Z1336" i="26"/>
  <c r="Z1344" i="26"/>
  <c r="Z1338" i="26"/>
  <c r="Z1292" i="26"/>
  <c r="Z1300" i="26"/>
  <c r="Z1294" i="26"/>
  <c r="Z1296" i="26"/>
  <c r="Z1290" i="26"/>
  <c r="Z1298" i="26"/>
  <c r="Z1244" i="26"/>
  <c r="Z1252" i="26"/>
  <c r="Z1246" i="26"/>
  <c r="Z1254" i="26"/>
  <c r="Z1248" i="26"/>
  <c r="Z1250" i="26"/>
  <c r="M1310" i="26"/>
  <c r="M1330" i="26"/>
  <c r="M1340" i="26"/>
  <c r="U1401" i="26"/>
  <c r="M1401" i="26"/>
  <c r="M1320" i="26"/>
  <c r="U1327" i="26"/>
  <c r="M1327" i="26"/>
  <c r="U1387" i="26"/>
  <c r="M1387" i="26"/>
  <c r="U1333" i="26"/>
  <c r="M1333" i="26"/>
  <c r="M1386" i="26"/>
  <c r="Z1228" i="26"/>
  <c r="Z1222" i="26"/>
  <c r="Z1230" i="26"/>
  <c r="Z1224" i="26"/>
  <c r="Z1232" i="26"/>
  <c r="Z1226" i="26"/>
  <c r="Z1212" i="26"/>
  <c r="Z1220" i="26"/>
  <c r="Z1214" i="26"/>
  <c r="Z1216" i="26"/>
  <c r="Z1218" i="26"/>
  <c r="Z1204" i="26"/>
  <c r="Z1206" i="26"/>
  <c r="Z1208" i="26"/>
  <c r="Z1210" i="26"/>
  <c r="M1210" i="26"/>
  <c r="M1206" i="26"/>
  <c r="M1208" i="26"/>
  <c r="Z1236" i="26"/>
  <c r="Z1238" i="26"/>
  <c r="Z1240" i="26"/>
  <c r="Z1234" i="26"/>
  <c r="Z1242" i="26"/>
  <c r="M1204" i="26"/>
  <c r="M176" i="26"/>
  <c r="M240" i="26"/>
  <c r="M253" i="26"/>
  <c r="M144" i="26"/>
  <c r="M224" i="26"/>
  <c r="M256" i="26"/>
  <c r="M138" i="26"/>
  <c r="M157" i="26"/>
  <c r="S1094" i="26"/>
  <c r="O1094" i="26"/>
  <c r="P1094" i="26"/>
  <c r="L1094" i="26"/>
  <c r="AB1094" i="26"/>
  <c r="R1094" i="26" s="1"/>
  <c r="Z1132" i="26"/>
  <c r="Z1140" i="26"/>
  <c r="Z1134" i="26"/>
  <c r="Z1136" i="26"/>
  <c r="Z1130" i="26"/>
  <c r="Z1138" i="26"/>
  <c r="Z1156" i="26"/>
  <c r="Z1158" i="26"/>
  <c r="Z1160" i="26"/>
  <c r="Z1154" i="26"/>
  <c r="Z1116" i="26"/>
  <c r="Z1118" i="26"/>
  <c r="Z1114" i="26"/>
  <c r="Z1100" i="26"/>
  <c r="Z1098" i="26"/>
  <c r="Z1096" i="26"/>
  <c r="Z1200" i="26"/>
  <c r="Z1202" i="26"/>
  <c r="M1120" i="26"/>
  <c r="M1174" i="26"/>
  <c r="M1203" i="26"/>
  <c r="U1203" i="26"/>
  <c r="M1131" i="26"/>
  <c r="U1131" i="26"/>
  <c r="M1132" i="26"/>
  <c r="M1136" i="26"/>
  <c r="M1190" i="26"/>
  <c r="U1099" i="26"/>
  <c r="M1099" i="26"/>
  <c r="M1160" i="26"/>
  <c r="M1117" i="26"/>
  <c r="U1117" i="26"/>
  <c r="M1170" i="26"/>
  <c r="M1197" i="26"/>
  <c r="U1197" i="26"/>
  <c r="M1092" i="26"/>
  <c r="U1092" i="26"/>
  <c r="M1134" i="26"/>
  <c r="M1186" i="26"/>
  <c r="M1146" i="26"/>
  <c r="M1194" i="26"/>
  <c r="U1165" i="26"/>
  <c r="M1165" i="26"/>
  <c r="M1178" i="26"/>
  <c r="M1149" i="26"/>
  <c r="U1149" i="26"/>
  <c r="M1103" i="26"/>
  <c r="U1103" i="26"/>
  <c r="M1116" i="26"/>
  <c r="M1110" i="26"/>
  <c r="M1126" i="26"/>
  <c r="M1202" i="26"/>
  <c r="M1181" i="26"/>
  <c r="U1181" i="26"/>
  <c r="M1161" i="26"/>
  <c r="U1161" i="26"/>
  <c r="Z1196" i="26"/>
  <c r="Z1198" i="26"/>
  <c r="Z1192" i="26"/>
  <c r="Z1194" i="26"/>
  <c r="M1114" i="26"/>
  <c r="M1164" i="26"/>
  <c r="M1192" i="26"/>
  <c r="M1108" i="26"/>
  <c r="M1135" i="26"/>
  <c r="U1135" i="26"/>
  <c r="M1124" i="26"/>
  <c r="M1118" i="26"/>
  <c r="M1093" i="26"/>
  <c r="U1093" i="26"/>
  <c r="M1159" i="26"/>
  <c r="U1159" i="26"/>
  <c r="M1106" i="26"/>
  <c r="M1152" i="26"/>
  <c r="M1140" i="26"/>
  <c r="U1094" i="26"/>
  <c r="M1094" i="26"/>
  <c r="M1145" i="26"/>
  <c r="U1145" i="26"/>
  <c r="M1175" i="26"/>
  <c r="U1175" i="26"/>
  <c r="M1121" i="26"/>
  <c r="U1121" i="26"/>
  <c r="M1193" i="26"/>
  <c r="U1193" i="26"/>
  <c r="U1133" i="26"/>
  <c r="M1133" i="26"/>
  <c r="M1177" i="26"/>
  <c r="U1177" i="26"/>
  <c r="M1138" i="26"/>
  <c r="M1098" i="26"/>
  <c r="M1196" i="26"/>
  <c r="M1188" i="26"/>
  <c r="U1125" i="26"/>
  <c r="M1125" i="26"/>
  <c r="U1201" i="26"/>
  <c r="M1201" i="26"/>
  <c r="M1172" i="26"/>
  <c r="M1171" i="26"/>
  <c r="U1171" i="26"/>
  <c r="M1153" i="26"/>
  <c r="U1153" i="26"/>
  <c r="Z1110" i="26"/>
  <c r="Z1108" i="26"/>
  <c r="Z1112" i="26"/>
  <c r="Z1172" i="26"/>
  <c r="Z1180" i="26"/>
  <c r="Z1174" i="26"/>
  <c r="Z1176" i="26"/>
  <c r="Z1178" i="26"/>
  <c r="M1184" i="26"/>
  <c r="M1113" i="26"/>
  <c r="U1113" i="26"/>
  <c r="M1163" i="26"/>
  <c r="U1163" i="26"/>
  <c r="M1183" i="26"/>
  <c r="U1183" i="26"/>
  <c r="M1107" i="26"/>
  <c r="U1107" i="26"/>
  <c r="M1200" i="26"/>
  <c r="M1123" i="26"/>
  <c r="U1123" i="26"/>
  <c r="M1148" i="26"/>
  <c r="M1105" i="26"/>
  <c r="U1105" i="26"/>
  <c r="M1179" i="26"/>
  <c r="U1179" i="26"/>
  <c r="M1139" i="26"/>
  <c r="U1139" i="26"/>
  <c r="M1189" i="26"/>
  <c r="U1189" i="26"/>
  <c r="M1151" i="26"/>
  <c r="U1151" i="26"/>
  <c r="M1112" i="26"/>
  <c r="M1102" i="26"/>
  <c r="M1156" i="26"/>
  <c r="M1096" i="26"/>
  <c r="M1176" i="26"/>
  <c r="M1122" i="26"/>
  <c r="M1168" i="26"/>
  <c r="M1115" i="26"/>
  <c r="U1115" i="26"/>
  <c r="M1195" i="26"/>
  <c r="U1195" i="26"/>
  <c r="M1187" i="26"/>
  <c r="U1187" i="26"/>
  <c r="M1158" i="26"/>
  <c r="M1104" i="26"/>
  <c r="M1154" i="26"/>
  <c r="M1141" i="26"/>
  <c r="U1141" i="26"/>
  <c r="M1142" i="26"/>
  <c r="U1129" i="26"/>
  <c r="M1129" i="26"/>
  <c r="Z1148" i="26"/>
  <c r="Z1142" i="26"/>
  <c r="Z1150" i="26"/>
  <c r="Z1144" i="26"/>
  <c r="Z1152" i="26"/>
  <c r="Z1146" i="26"/>
  <c r="Z1188" i="26"/>
  <c r="Z1182" i="26"/>
  <c r="Z1190" i="26"/>
  <c r="Z1184" i="26"/>
  <c r="Z1186" i="26"/>
  <c r="Z1164" i="26"/>
  <c r="Z1166" i="26"/>
  <c r="Z1168" i="26"/>
  <c r="Z1162" i="26"/>
  <c r="Z1170" i="26"/>
  <c r="Z1124" i="26"/>
  <c r="Z1126" i="26"/>
  <c r="Z1120" i="26"/>
  <c r="Z1128" i="26"/>
  <c r="Z1122" i="26"/>
  <c r="Z1102" i="26"/>
  <c r="Z1106" i="26"/>
  <c r="Z1104" i="26"/>
  <c r="M1144" i="26"/>
  <c r="M1191" i="26"/>
  <c r="U1191" i="26"/>
  <c r="U1119" i="26"/>
  <c r="M1119" i="26"/>
  <c r="M1173" i="26"/>
  <c r="U1173" i="26"/>
  <c r="M1143" i="26"/>
  <c r="U1143" i="26"/>
  <c r="M1199" i="26"/>
  <c r="U1199" i="26"/>
  <c r="M1147" i="26"/>
  <c r="U1147" i="26"/>
  <c r="M1198" i="26"/>
  <c r="M1100" i="26"/>
  <c r="U1169" i="26"/>
  <c r="M1169" i="26"/>
  <c r="M1127" i="26"/>
  <c r="U1127" i="26"/>
  <c r="M1180" i="26"/>
  <c r="M1128" i="26"/>
  <c r="M1111" i="26"/>
  <c r="U1111" i="26"/>
  <c r="M1185" i="26"/>
  <c r="U1185" i="26"/>
  <c r="M1101" i="26"/>
  <c r="U1101" i="26"/>
  <c r="M1155" i="26"/>
  <c r="U1155" i="26"/>
  <c r="M1095" i="26"/>
  <c r="U1095" i="26"/>
  <c r="M1166" i="26"/>
  <c r="U1167" i="26"/>
  <c r="M1167" i="26"/>
  <c r="M1109" i="26"/>
  <c r="U1109" i="26"/>
  <c r="M1150" i="26"/>
  <c r="M1157" i="26"/>
  <c r="U1157" i="26"/>
  <c r="M1137" i="26"/>
  <c r="U1137" i="26"/>
  <c r="M1097" i="26"/>
  <c r="U1097" i="26"/>
  <c r="M1130" i="26"/>
  <c r="M1182" i="26"/>
  <c r="M1162" i="26"/>
  <c r="M168" i="26"/>
  <c r="M184" i="26"/>
  <c r="M200" i="26"/>
  <c r="M232" i="26"/>
  <c r="M248" i="26"/>
  <c r="M120" i="26"/>
  <c r="M136" i="26"/>
  <c r="Z1040" i="26"/>
  <c r="Z1038" i="26"/>
  <c r="Z1035" i="26"/>
  <c r="Z1037" i="26"/>
  <c r="Z1039" i="26"/>
  <c r="Z1036" i="26"/>
  <c r="Z495" i="26"/>
  <c r="Z498" i="26"/>
  <c r="Z499" i="26"/>
  <c r="Z500" i="26"/>
  <c r="Z496" i="26"/>
  <c r="Z497" i="26"/>
  <c r="Z954" i="26"/>
  <c r="Z952" i="26"/>
  <c r="Z950" i="26"/>
  <c r="Z948" i="26"/>
  <c r="Z953" i="26"/>
  <c r="Z949" i="26"/>
  <c r="Z951" i="26"/>
  <c r="Z947" i="26"/>
  <c r="Z410" i="26"/>
  <c r="Z414" i="26"/>
  <c r="Z407" i="26"/>
  <c r="Z411" i="26"/>
  <c r="Z408" i="26"/>
  <c r="Z412" i="26"/>
  <c r="Z409" i="26"/>
  <c r="Z413" i="26"/>
  <c r="Z670" i="26"/>
  <c r="Z664" i="26"/>
  <c r="Z663" i="26"/>
  <c r="Z662" i="26"/>
  <c r="Z665" i="26"/>
  <c r="Z668" i="26"/>
  <c r="Z661" i="26"/>
  <c r="Z659" i="26"/>
  <c r="Z120" i="26"/>
  <c r="Z124" i="26"/>
  <c r="Z128" i="26"/>
  <c r="Z669" i="26"/>
  <c r="Z666" i="26"/>
  <c r="Z660" i="26"/>
  <c r="Z121" i="26"/>
  <c r="Z125" i="26"/>
  <c r="Z129" i="26"/>
  <c r="Z667" i="26"/>
  <c r="Z122" i="26"/>
  <c r="Z126" i="26"/>
  <c r="Z130" i="26"/>
  <c r="Z127" i="26"/>
  <c r="Z119" i="26"/>
  <c r="Z123" i="26"/>
  <c r="M91" i="26"/>
  <c r="M18" i="26"/>
  <c r="M88" i="26"/>
  <c r="M81" i="26"/>
  <c r="M92" i="26"/>
  <c r="M33" i="26"/>
  <c r="M40" i="26"/>
  <c r="M51" i="26"/>
  <c r="M71" i="26"/>
  <c r="M68" i="26"/>
  <c r="M19" i="26"/>
  <c r="M59" i="26"/>
  <c r="M14" i="26"/>
  <c r="M13" i="26"/>
  <c r="M48" i="26"/>
  <c r="M95" i="26"/>
  <c r="M86" i="26"/>
  <c r="M22" i="26"/>
  <c r="M41" i="26"/>
  <c r="M16" i="26"/>
  <c r="Z554" i="26"/>
  <c r="Z553" i="26"/>
  <c r="Z13" i="26"/>
  <c r="Z14" i="26"/>
  <c r="Z608" i="26"/>
  <c r="Z604" i="26"/>
  <c r="Z601" i="26"/>
  <c r="Z611" i="26"/>
  <c r="Z607" i="26"/>
  <c r="Z64" i="26"/>
  <c r="Z68" i="26"/>
  <c r="Z72" i="26"/>
  <c r="Z610" i="26"/>
  <c r="Z606" i="26"/>
  <c r="Z603" i="26"/>
  <c r="Z61" i="26"/>
  <c r="Z65" i="26"/>
  <c r="Z69" i="26"/>
  <c r="Z612" i="26"/>
  <c r="Z609" i="26"/>
  <c r="Z605" i="26"/>
  <c r="Z602" i="26"/>
  <c r="Z62" i="26"/>
  <c r="Z66" i="26"/>
  <c r="Z70" i="26"/>
  <c r="Z63" i="26"/>
  <c r="Z67" i="26"/>
  <c r="Z71" i="26"/>
  <c r="Z571" i="26"/>
  <c r="Z570" i="26"/>
  <c r="Z568" i="26"/>
  <c r="Z28" i="26"/>
  <c r="Z32" i="26"/>
  <c r="Z572" i="26"/>
  <c r="Z567" i="26"/>
  <c r="Z29" i="26"/>
  <c r="Z569" i="26"/>
  <c r="Z30" i="26"/>
  <c r="Z31" i="26"/>
  <c r="Z27" i="26"/>
  <c r="Z1090" i="26"/>
  <c r="Z1087" i="26"/>
  <c r="Z1089" i="26"/>
  <c r="Z1086" i="26"/>
  <c r="Z1085" i="26"/>
  <c r="Z1083" i="26"/>
  <c r="Z1088" i="26"/>
  <c r="Z1084" i="26"/>
  <c r="Z543" i="26"/>
  <c r="Z547" i="26"/>
  <c r="Z549" i="26"/>
  <c r="Z550" i="26"/>
  <c r="Z544" i="26"/>
  <c r="Z548" i="26"/>
  <c r="Z545" i="26"/>
  <c r="Z546" i="26"/>
  <c r="Z1059" i="26"/>
  <c r="Z1055" i="26"/>
  <c r="Z1060" i="26"/>
  <c r="Z1058" i="26"/>
  <c r="Z1061" i="26"/>
  <c r="Z1057" i="26"/>
  <c r="Z1062" i="26"/>
  <c r="Z1056" i="26"/>
  <c r="Z517" i="26"/>
  <c r="Z519" i="26"/>
  <c r="Z520" i="26"/>
  <c r="Z515" i="26"/>
  <c r="Z522" i="26"/>
  <c r="Z516" i="26"/>
  <c r="Z518" i="26"/>
  <c r="Z521" i="26"/>
  <c r="Z1030" i="26"/>
  <c r="Z1027" i="26"/>
  <c r="Z1032" i="26"/>
  <c r="Z1031" i="26"/>
  <c r="Z1029" i="26"/>
  <c r="Z1034" i="26"/>
  <c r="Z1028" i="26"/>
  <c r="Z1033" i="26"/>
  <c r="Z493" i="26"/>
  <c r="Z491" i="26"/>
  <c r="Z489" i="26"/>
  <c r="Z492" i="26"/>
  <c r="Z490" i="26"/>
  <c r="Z494" i="26"/>
  <c r="Z487" i="26"/>
  <c r="Z488" i="26"/>
  <c r="Z1006" i="26"/>
  <c r="Z1003" i="26"/>
  <c r="Z1004" i="26"/>
  <c r="Z1001" i="26"/>
  <c r="Z1002" i="26"/>
  <c r="Z999" i="26"/>
  <c r="Z1005" i="26"/>
  <c r="Z1000" i="26"/>
  <c r="Z462" i="26"/>
  <c r="Z466" i="26"/>
  <c r="Z459" i="26"/>
  <c r="Z463" i="26"/>
  <c r="Z460" i="26"/>
  <c r="Z464" i="26"/>
  <c r="Z461" i="26"/>
  <c r="Z465" i="26"/>
  <c r="Z975" i="26"/>
  <c r="Z974" i="26"/>
  <c r="Z971" i="26"/>
  <c r="Z978" i="26"/>
  <c r="Z977" i="26"/>
  <c r="Z976" i="26"/>
  <c r="Z973" i="26"/>
  <c r="Z972" i="26"/>
  <c r="Z434" i="26"/>
  <c r="Z438" i="26"/>
  <c r="Z431" i="26"/>
  <c r="Z435" i="26"/>
  <c r="Z432" i="26"/>
  <c r="Z436" i="26"/>
  <c r="Z433" i="26"/>
  <c r="Z437" i="26"/>
  <c r="Z946" i="26"/>
  <c r="Z945" i="26"/>
  <c r="Z944" i="26"/>
  <c r="Z943" i="26"/>
  <c r="Z942" i="26"/>
  <c r="Z941" i="26"/>
  <c r="Z940" i="26"/>
  <c r="Z939" i="26"/>
  <c r="Z402" i="26"/>
  <c r="Z406" i="26"/>
  <c r="Z399" i="26"/>
  <c r="Z403" i="26"/>
  <c r="Z400" i="26"/>
  <c r="Z404" i="26"/>
  <c r="Z401" i="26"/>
  <c r="Z405" i="26"/>
  <c r="Z914" i="26"/>
  <c r="Z913" i="26"/>
  <c r="Z912" i="26"/>
  <c r="Z908" i="26"/>
  <c r="Z911" i="26"/>
  <c r="Z910" i="26"/>
  <c r="Z907" i="26"/>
  <c r="Z905" i="26"/>
  <c r="Z909" i="26"/>
  <c r="Z906" i="26"/>
  <c r="Z366" i="26"/>
  <c r="Z370" i="26"/>
  <c r="Z374" i="26"/>
  <c r="Z367" i="26"/>
  <c r="Z371" i="26"/>
  <c r="Z368" i="26"/>
  <c r="Z372" i="26"/>
  <c r="Z365" i="26"/>
  <c r="Z369" i="26"/>
  <c r="Z373" i="26"/>
  <c r="Z870" i="26"/>
  <c r="Z865" i="26"/>
  <c r="Z873" i="26"/>
  <c r="Z871" i="26"/>
  <c r="Z868" i="26"/>
  <c r="Z874" i="26"/>
  <c r="Z872" i="26"/>
  <c r="Z869" i="26"/>
  <c r="Z867" i="26"/>
  <c r="Z866" i="26"/>
  <c r="Z328" i="26"/>
  <c r="Z325" i="26"/>
  <c r="Z330" i="26"/>
  <c r="Z334" i="26"/>
  <c r="Z326" i="26"/>
  <c r="Z331" i="26"/>
  <c r="Z327" i="26"/>
  <c r="Z332" i="26"/>
  <c r="Z329" i="26"/>
  <c r="Z333" i="26"/>
  <c r="Z847" i="26"/>
  <c r="Z845" i="26"/>
  <c r="Z854" i="26"/>
  <c r="Z853" i="26"/>
  <c r="Z852" i="26"/>
  <c r="Z850" i="26"/>
  <c r="Z848" i="26"/>
  <c r="Z846" i="26"/>
  <c r="Z851" i="26"/>
  <c r="Z849" i="26"/>
  <c r="Z308" i="26"/>
  <c r="Z312" i="26"/>
  <c r="Z305" i="26"/>
  <c r="Z309" i="26"/>
  <c r="Z313" i="26"/>
  <c r="Z307" i="26"/>
  <c r="Z310" i="26"/>
  <c r="Z311" i="26"/>
  <c r="Z306" i="26"/>
  <c r="Z314" i="26"/>
  <c r="Z833" i="26"/>
  <c r="Z829" i="26"/>
  <c r="Z830" i="26"/>
  <c r="Z834" i="26"/>
  <c r="Z828" i="26"/>
  <c r="Z827" i="26"/>
  <c r="Z832" i="26"/>
  <c r="Z831" i="26"/>
  <c r="Z826" i="26"/>
  <c r="Z825" i="26"/>
  <c r="Z288" i="26"/>
  <c r="Z292" i="26"/>
  <c r="Z285" i="26"/>
  <c r="Z289" i="26"/>
  <c r="Z293" i="26"/>
  <c r="Z291" i="26"/>
  <c r="Z286" i="26"/>
  <c r="Z294" i="26"/>
  <c r="Z287" i="26"/>
  <c r="Z290" i="26"/>
  <c r="Z794" i="26"/>
  <c r="Z790" i="26"/>
  <c r="Z786" i="26"/>
  <c r="Z793" i="26"/>
  <c r="Z789" i="26"/>
  <c r="Z785" i="26"/>
  <c r="Z792" i="26"/>
  <c r="Z791" i="26"/>
  <c r="Z788" i="26"/>
  <c r="Z787" i="26"/>
  <c r="Z248" i="26"/>
  <c r="Z252" i="26"/>
  <c r="Z245" i="26"/>
  <c r="Z249" i="26"/>
  <c r="Z253" i="26"/>
  <c r="Z251" i="26"/>
  <c r="Z246" i="26"/>
  <c r="Z254" i="26"/>
  <c r="Z247" i="26"/>
  <c r="Z250" i="26"/>
  <c r="Z748" i="26"/>
  <c r="Z747" i="26"/>
  <c r="Z745" i="26"/>
  <c r="Z741" i="26"/>
  <c r="Z740" i="26"/>
  <c r="Z746" i="26"/>
  <c r="Z744" i="26"/>
  <c r="Z743" i="26"/>
  <c r="Z739" i="26"/>
  <c r="Z742" i="26"/>
  <c r="Z200" i="26"/>
  <c r="Z204" i="26"/>
  <c r="Z208" i="26"/>
  <c r="Z201" i="26"/>
  <c r="Z205" i="26"/>
  <c r="Z202" i="26"/>
  <c r="Z206" i="26"/>
  <c r="Z207" i="26"/>
  <c r="Z199" i="26"/>
  <c r="Z203" i="26"/>
  <c r="Z697" i="26"/>
  <c r="Z693" i="26"/>
  <c r="Z700" i="26"/>
  <c r="Z696" i="26"/>
  <c r="Z702" i="26"/>
  <c r="Z699" i="26"/>
  <c r="Z695" i="26"/>
  <c r="Z701" i="26"/>
  <c r="Z156" i="26"/>
  <c r="Z160" i="26"/>
  <c r="Z153" i="26"/>
  <c r="Z157" i="26"/>
  <c r="Z161" i="26"/>
  <c r="Z698" i="26"/>
  <c r="Z694" i="26"/>
  <c r="Z154" i="26"/>
  <c r="Z158" i="26"/>
  <c r="Z162" i="26"/>
  <c r="Z159" i="26"/>
  <c r="Z155" i="26"/>
  <c r="Z656" i="26"/>
  <c r="Z655" i="26"/>
  <c r="Z654" i="26"/>
  <c r="Z657" i="26"/>
  <c r="Z658" i="26"/>
  <c r="Z652" i="26"/>
  <c r="Z112" i="26"/>
  <c r="Z116" i="26"/>
  <c r="Z653" i="26"/>
  <c r="Z113" i="26"/>
  <c r="Z117" i="26"/>
  <c r="Z651" i="26"/>
  <c r="Z114" i="26"/>
  <c r="Z118" i="26"/>
  <c r="Z111" i="26"/>
  <c r="Z115" i="26"/>
  <c r="M101" i="26"/>
  <c r="M58" i="26"/>
  <c r="M97" i="26"/>
  <c r="M45" i="26"/>
  <c r="M36" i="26"/>
  <c r="M74" i="26"/>
  <c r="M73" i="26"/>
  <c r="M94" i="26"/>
  <c r="M84" i="26"/>
  <c r="M28" i="26"/>
  <c r="M83" i="26"/>
  <c r="M56" i="26"/>
  <c r="M79" i="26"/>
  <c r="M90" i="26"/>
  <c r="M89" i="26"/>
  <c r="M80" i="26"/>
  <c r="M32" i="26"/>
  <c r="M15" i="26"/>
  <c r="M66" i="26"/>
  <c r="M85" i="26"/>
  <c r="M21" i="26"/>
  <c r="M87" i="26"/>
  <c r="M565" i="26"/>
  <c r="M620" i="26"/>
  <c r="M554" i="26"/>
  <c r="M587" i="26"/>
  <c r="M588" i="26"/>
  <c r="M553" i="26"/>
  <c r="M629" i="26"/>
  <c r="M263" i="26"/>
  <c r="M273" i="26"/>
  <c r="M284" i="26"/>
  <c r="M343" i="26"/>
  <c r="M373" i="26"/>
  <c r="M363" i="26"/>
  <c r="M562" i="26"/>
  <c r="M582" i="26"/>
  <c r="M615" i="26"/>
  <c r="M556" i="26"/>
  <c r="M616" i="26"/>
  <c r="M646" i="26"/>
  <c r="M636" i="26"/>
  <c r="M689" i="26"/>
  <c r="M783" i="26"/>
  <c r="M712" i="26"/>
  <c r="M760" i="26"/>
  <c r="M834" i="26"/>
  <c r="M793" i="26"/>
  <c r="M843" i="26"/>
  <c r="M853" i="26"/>
  <c r="M913" i="26"/>
  <c r="M904" i="26"/>
  <c r="M105" i="26"/>
  <c r="M285" i="26"/>
  <c r="M305" i="26"/>
  <c r="M432" i="26"/>
  <c r="M325" i="26"/>
  <c r="M375" i="26"/>
  <c r="M476" i="26"/>
  <c r="M416" i="26"/>
  <c r="M399" i="26"/>
  <c r="M366" i="26"/>
  <c r="M475" i="26"/>
  <c r="M440" i="26"/>
  <c r="M383" i="26"/>
  <c r="M315" i="26"/>
  <c r="M517" i="26"/>
  <c r="M523" i="26"/>
  <c r="M518" i="26"/>
  <c r="M532" i="26"/>
  <c r="M749" i="26"/>
  <c r="M774" i="26"/>
  <c r="M826" i="26"/>
  <c r="M815" i="26"/>
  <c r="M875" i="26"/>
  <c r="M845" i="26"/>
  <c r="M896" i="26"/>
  <c r="M825" i="26"/>
  <c r="M895" i="26"/>
  <c r="M846" i="26"/>
  <c r="M947" i="26"/>
  <c r="M979" i="26"/>
  <c r="M1022" i="26"/>
  <c r="M948" i="26"/>
  <c r="M1008" i="26"/>
  <c r="M972" i="26"/>
  <c r="M1007" i="26"/>
  <c r="M1064" i="26"/>
  <c r="M1036" i="26"/>
  <c r="M1078" i="26"/>
  <c r="M1044" i="26"/>
  <c r="M617" i="26"/>
  <c r="M627" i="26"/>
  <c r="M576" i="26"/>
  <c r="M618" i="26"/>
  <c r="M679" i="26"/>
  <c r="M656" i="26"/>
  <c r="M637" i="26"/>
  <c r="M723" i="26"/>
  <c r="M713" i="26"/>
  <c r="M738" i="26"/>
  <c r="M675" i="26"/>
  <c r="M688" i="26"/>
  <c r="M710" i="26"/>
  <c r="M720" i="26"/>
  <c r="M733" i="26"/>
  <c r="M270" i="26"/>
  <c r="M299" i="26"/>
  <c r="M280" i="26"/>
  <c r="M469" i="26"/>
  <c r="M455" i="26"/>
  <c r="M427" i="26"/>
  <c r="M395" i="26"/>
  <c r="M369" i="26"/>
  <c r="M435" i="26"/>
  <c r="M330" i="26"/>
  <c r="M412" i="26"/>
  <c r="M349" i="26"/>
  <c r="M319" i="26"/>
  <c r="M404" i="26"/>
  <c r="M590" i="26"/>
  <c r="M519" i="26"/>
  <c r="M614" i="26"/>
  <c r="M539" i="26"/>
  <c r="M602" i="26"/>
  <c r="M534" i="26"/>
  <c r="M589" i="26"/>
  <c r="M766" i="26"/>
  <c r="M684" i="26"/>
  <c r="M778" i="26"/>
  <c r="M819" i="26"/>
  <c r="M829" i="26"/>
  <c r="M777" i="26"/>
  <c r="M879" i="26"/>
  <c r="M870" i="26"/>
  <c r="M920" i="26"/>
  <c r="M859" i="26"/>
  <c r="M880" i="26"/>
  <c r="M959" i="26"/>
  <c r="M1004" i="26"/>
  <c r="M990" i="26"/>
  <c r="M927" i="26"/>
  <c r="M960" i="26"/>
  <c r="M1032" i="26"/>
  <c r="M982" i="26"/>
  <c r="M1052" i="26"/>
  <c r="M1080" i="26"/>
  <c r="M1087" i="26"/>
  <c r="M1038" i="26"/>
  <c r="M607" i="26"/>
  <c r="M596" i="26"/>
  <c r="M459" i="26"/>
  <c r="M473" i="26"/>
  <c r="M516" i="26"/>
  <c r="M501" i="26"/>
  <c r="M1000" i="26"/>
  <c r="M1013" i="26"/>
  <c r="M1083" i="26"/>
  <c r="M1056" i="26"/>
  <c r="M311" i="26"/>
  <c r="M261" i="26"/>
  <c r="M292" i="26"/>
  <c r="M486" i="26"/>
  <c r="M413" i="26"/>
  <c r="M352" i="26"/>
  <c r="M479" i="26"/>
  <c r="M429" i="26"/>
  <c r="M371" i="26"/>
  <c r="M421" i="26"/>
  <c r="M361" i="26"/>
  <c r="M549" i="26"/>
  <c r="M438" i="26"/>
  <c r="M372" i="26"/>
  <c r="M499" i="26"/>
  <c r="M673" i="26"/>
  <c r="M536" i="26"/>
  <c r="M580" i="26"/>
  <c r="M542" i="26"/>
  <c r="M521" i="26"/>
  <c r="M674" i="26"/>
  <c r="M507" i="26"/>
  <c r="M579" i="26"/>
  <c r="M634" i="26"/>
  <c r="M696" i="26"/>
  <c r="M708" i="26"/>
  <c r="M821" i="26"/>
  <c r="M742" i="26"/>
  <c r="M780" i="26"/>
  <c r="M731" i="26"/>
  <c r="M832" i="26"/>
  <c r="M911" i="26"/>
  <c r="M912" i="26"/>
  <c r="M851" i="26"/>
  <c r="M938" i="26"/>
  <c r="M937" i="26"/>
  <c r="M983" i="26"/>
  <c r="M1026" i="26"/>
  <c r="M1011" i="26"/>
  <c r="M954" i="26"/>
  <c r="M945" i="26"/>
  <c r="M977" i="26"/>
  <c r="M1033" i="26"/>
  <c r="M1053" i="26"/>
  <c r="M1089" i="26"/>
  <c r="M1081" i="26"/>
  <c r="M1076" i="26"/>
  <c r="M267" i="26"/>
  <c r="M288" i="26"/>
  <c r="M298" i="26"/>
  <c r="M358" i="26"/>
  <c r="M385" i="26"/>
  <c r="M337" i="26"/>
  <c r="M418" i="26"/>
  <c r="M368" i="26"/>
  <c r="M378" i="26"/>
  <c r="M318" i="26"/>
  <c r="M703" i="26"/>
  <c r="M671" i="26"/>
  <c r="M727" i="26"/>
  <c r="M787" i="26"/>
  <c r="M715" i="26"/>
  <c r="M739" i="26"/>
  <c r="M828" i="26"/>
  <c r="M808" i="26"/>
  <c r="M877" i="26"/>
  <c r="M847" i="26"/>
  <c r="M908" i="26"/>
  <c r="M867" i="26"/>
  <c r="M897" i="26"/>
  <c r="M949" i="26"/>
  <c r="M934" i="26"/>
  <c r="M973" i="26"/>
  <c r="Z575" i="26"/>
  <c r="Z573" i="26"/>
  <c r="Z577" i="26"/>
  <c r="Z36" i="26"/>
  <c r="Z574" i="26"/>
  <c r="Z33" i="26"/>
  <c r="Z37" i="26"/>
  <c r="Z578" i="26"/>
  <c r="Z576" i="26"/>
  <c r="Z34" i="26"/>
  <c r="Z38" i="26"/>
  <c r="Z35" i="26"/>
  <c r="Z1066" i="26"/>
  <c r="Z1064" i="26"/>
  <c r="Z1068" i="26"/>
  <c r="Z1067" i="26"/>
  <c r="Z1065" i="26"/>
  <c r="Z1063" i="26"/>
  <c r="Z523" i="26"/>
  <c r="Z524" i="26"/>
  <c r="Z526" i="26"/>
  <c r="Z525" i="26"/>
  <c r="Z528" i="26"/>
  <c r="Z527" i="26"/>
  <c r="Z983" i="26"/>
  <c r="Z982" i="26"/>
  <c r="Z979" i="26"/>
  <c r="Z984" i="26"/>
  <c r="Z981" i="26"/>
  <c r="Z980" i="26"/>
  <c r="Z442" i="26"/>
  <c r="Z439" i="26"/>
  <c r="Z443" i="26"/>
  <c r="Z440" i="26"/>
  <c r="Z444" i="26"/>
  <c r="Z441" i="26"/>
  <c r="Z883" i="26"/>
  <c r="Z881" i="26"/>
  <c r="Z879" i="26"/>
  <c r="Z877" i="26"/>
  <c r="Z875" i="26"/>
  <c r="Z884" i="26"/>
  <c r="Z882" i="26"/>
  <c r="Z880" i="26"/>
  <c r="Z878" i="26"/>
  <c r="Z876" i="26"/>
  <c r="Z338" i="26"/>
  <c r="Z342" i="26"/>
  <c r="Z335" i="26"/>
  <c r="Z339" i="26"/>
  <c r="Z343" i="26"/>
  <c r="Z336" i="26"/>
  <c r="Z340" i="26"/>
  <c r="Z344" i="26"/>
  <c r="Z337" i="26"/>
  <c r="Z341" i="26"/>
  <c r="Z754" i="26"/>
  <c r="Z753" i="26"/>
  <c r="Z752" i="26"/>
  <c r="Z751" i="26"/>
  <c r="Z750" i="26"/>
  <c r="Z749" i="26"/>
  <c r="Z759" i="26"/>
  <c r="Z755" i="26"/>
  <c r="Z758" i="26"/>
  <c r="Z757" i="26"/>
  <c r="Z760" i="26"/>
  <c r="Z756" i="26"/>
  <c r="Z212" i="26"/>
  <c r="Z216" i="26"/>
  <c r="Z220" i="26"/>
  <c r="Z209" i="26"/>
  <c r="Z213" i="26"/>
  <c r="Z217" i="26"/>
  <c r="Z210" i="26"/>
  <c r="Z214" i="26"/>
  <c r="Z218" i="26"/>
  <c r="Z211" i="26"/>
  <c r="Z215" i="26"/>
  <c r="Z219" i="26"/>
  <c r="M70" i="26"/>
  <c r="Z594" i="26"/>
  <c r="Z591" i="26"/>
  <c r="Z600" i="26"/>
  <c r="Z597" i="26"/>
  <c r="Z593" i="26"/>
  <c r="Z590" i="26"/>
  <c r="Z52" i="26"/>
  <c r="Z56" i="26"/>
  <c r="Z60" i="26"/>
  <c r="Z599" i="26"/>
  <c r="Z596" i="26"/>
  <c r="Z592" i="26"/>
  <c r="Z589" i="26"/>
  <c r="Z49" i="26"/>
  <c r="Z53" i="26"/>
  <c r="Z57" i="26"/>
  <c r="Z598" i="26"/>
  <c r="Z595" i="26"/>
  <c r="Z50" i="26"/>
  <c r="Z54" i="26"/>
  <c r="Z58" i="26"/>
  <c r="Z51" i="26"/>
  <c r="Z55" i="26"/>
  <c r="Z59" i="26"/>
  <c r="Z1078" i="26"/>
  <c r="Z1077" i="26"/>
  <c r="Z1080" i="26"/>
  <c r="Z1082" i="26"/>
  <c r="Z1081" i="26"/>
  <c r="Z1079" i="26"/>
  <c r="Z541" i="26"/>
  <c r="Z537" i="26"/>
  <c r="Z538" i="26"/>
  <c r="Z540" i="26"/>
  <c r="Z539" i="26"/>
  <c r="Z542" i="26"/>
  <c r="Z1024" i="26"/>
  <c r="Z1021" i="26"/>
  <c r="Z1023" i="26"/>
  <c r="Z1026" i="26"/>
  <c r="Z1022" i="26"/>
  <c r="Z1025" i="26"/>
  <c r="Z482" i="26"/>
  <c r="Z486" i="26"/>
  <c r="Z483" i="26"/>
  <c r="Z484" i="26"/>
  <c r="Z481" i="26"/>
  <c r="Z485" i="26"/>
  <c r="Z966" i="26"/>
  <c r="Z964" i="26"/>
  <c r="Z967" i="26"/>
  <c r="Z965" i="26"/>
  <c r="Z963" i="26"/>
  <c r="Z970" i="26"/>
  <c r="Z969" i="26"/>
  <c r="Z968" i="26"/>
  <c r="Z426" i="26"/>
  <c r="Z430" i="26"/>
  <c r="Z423" i="26"/>
  <c r="Z427" i="26"/>
  <c r="Z424" i="26"/>
  <c r="Z428" i="26"/>
  <c r="Z425" i="26"/>
  <c r="Z429" i="26"/>
  <c r="Z902" i="26"/>
  <c r="Z900" i="26"/>
  <c r="Z898" i="26"/>
  <c r="Z896" i="26"/>
  <c r="Z903" i="26"/>
  <c r="Z901" i="26"/>
  <c r="Z899" i="26"/>
  <c r="Z897" i="26"/>
  <c r="Z904" i="26"/>
  <c r="Z895" i="26"/>
  <c r="Z358" i="26"/>
  <c r="Z362" i="26"/>
  <c r="Z355" i="26"/>
  <c r="Z359" i="26"/>
  <c r="Z363" i="26"/>
  <c r="Z356" i="26"/>
  <c r="Z360" i="26"/>
  <c r="Z364" i="26"/>
  <c r="Z357" i="26"/>
  <c r="Z361" i="26"/>
  <c r="Z689" i="26"/>
  <c r="Z685" i="26"/>
  <c r="Z692" i="26"/>
  <c r="Z688" i="26"/>
  <c r="Z684" i="26"/>
  <c r="Z691" i="26"/>
  <c r="Z687" i="26"/>
  <c r="Z683" i="26"/>
  <c r="Z681" i="26"/>
  <c r="Z682" i="26"/>
  <c r="Z144" i="26"/>
  <c r="Z148" i="26"/>
  <c r="Z152" i="26"/>
  <c r="Z141" i="26"/>
  <c r="Z145" i="26"/>
  <c r="Z149" i="26"/>
  <c r="Z690" i="26"/>
  <c r="Z686" i="26"/>
  <c r="Z142" i="26"/>
  <c r="Z146" i="26"/>
  <c r="Z150" i="26"/>
  <c r="Z143" i="26"/>
  <c r="Z147" i="26"/>
  <c r="Z151" i="26"/>
  <c r="M98" i="26"/>
  <c r="M29" i="26"/>
  <c r="M62" i="26"/>
  <c r="M34" i="26"/>
  <c r="M103" i="26"/>
  <c r="M67" i="26"/>
  <c r="M47" i="26"/>
  <c r="M37" i="26"/>
  <c r="M20" i="26"/>
  <c r="M54" i="26"/>
  <c r="M96" i="26"/>
  <c r="M23" i="26"/>
  <c r="M577" i="26"/>
  <c r="M630" i="26"/>
  <c r="M560" i="26"/>
  <c r="M640" i="26"/>
  <c r="M612" i="26"/>
  <c r="M572" i="26"/>
  <c r="M639" i="26"/>
  <c r="M294" i="26"/>
  <c r="M303" i="26"/>
  <c r="M274" i="26"/>
  <c r="M333" i="26"/>
  <c r="M344" i="26"/>
  <c r="M334" i="26"/>
  <c r="M593" i="26"/>
  <c r="M594" i="26"/>
  <c r="M625" i="26"/>
  <c r="M561" i="26"/>
  <c r="M667" i="26"/>
  <c r="M654" i="26"/>
  <c r="M645" i="26"/>
  <c r="M722" i="26"/>
  <c r="M794" i="26"/>
  <c r="M721" i="26"/>
  <c r="M772" i="26"/>
  <c r="M823" i="26"/>
  <c r="M814" i="26"/>
  <c r="M863" i="26"/>
  <c r="M854" i="26"/>
  <c r="M844" i="26"/>
  <c r="M914" i="26"/>
  <c r="M276" i="26"/>
  <c r="M295" i="26"/>
  <c r="M296" i="26"/>
  <c r="M424" i="26"/>
  <c r="M316" i="26"/>
  <c r="M356" i="26"/>
  <c r="M468" i="26"/>
  <c r="M415" i="26"/>
  <c r="M392" i="26"/>
  <c r="M345" i="26"/>
  <c r="M467" i="26"/>
  <c r="M439" i="26"/>
  <c r="M365" i="26"/>
  <c r="M538" i="26"/>
  <c r="M725" i="26"/>
  <c r="M509" i="26"/>
  <c r="M510" i="26"/>
  <c r="M504" i="26"/>
  <c r="M762" i="26"/>
  <c r="M786" i="26"/>
  <c r="M726" i="26"/>
  <c r="M816" i="26"/>
  <c r="M905" i="26"/>
  <c r="M855" i="26"/>
  <c r="M915" i="26"/>
  <c r="M835" i="26"/>
  <c r="M906" i="26"/>
  <c r="M866" i="26"/>
  <c r="M955" i="26"/>
  <c r="M993" i="26"/>
  <c r="M1016" i="26"/>
  <c r="M956" i="26"/>
  <c r="M1021" i="26"/>
  <c r="M980" i="26"/>
  <c r="M1015" i="26"/>
  <c r="M1071" i="26"/>
  <c r="M1050" i="26"/>
  <c r="M1063" i="26"/>
  <c r="M570" i="26"/>
  <c r="M557" i="26"/>
  <c r="M558" i="26"/>
  <c r="M585" i="26"/>
  <c r="M628" i="26"/>
  <c r="M647" i="26"/>
  <c r="M670" i="26"/>
  <c r="M638" i="26"/>
  <c r="M747" i="26"/>
  <c r="M714" i="26"/>
  <c r="M107" i="26"/>
  <c r="M665" i="26"/>
  <c r="M676" i="26"/>
  <c r="M770" i="26"/>
  <c r="M743" i="26"/>
  <c r="M734" i="26"/>
  <c r="M300" i="26"/>
  <c r="M289" i="26"/>
  <c r="M269" i="26"/>
  <c r="M464" i="26"/>
  <c r="M449" i="26"/>
  <c r="M420" i="26"/>
  <c r="M388" i="26"/>
  <c r="M360" i="26"/>
  <c r="M379" i="26"/>
  <c r="M470" i="26"/>
  <c r="M411" i="26"/>
  <c r="M340" i="26"/>
  <c r="M484" i="26"/>
  <c r="M525" i="26"/>
  <c r="M632" i="26"/>
  <c r="M505" i="26"/>
  <c r="M621" i="26"/>
  <c r="M533" i="26"/>
  <c r="M705" i="26"/>
  <c r="M520" i="26"/>
  <c r="M613" i="26"/>
  <c r="M641" i="26"/>
  <c r="M754" i="26"/>
  <c r="M790" i="26"/>
  <c r="M800" i="26"/>
  <c r="M830" i="26"/>
  <c r="M789" i="26"/>
  <c r="M890" i="26"/>
  <c r="M900" i="26"/>
  <c r="M943" i="26"/>
  <c r="M869" i="26"/>
  <c r="M899" i="26"/>
  <c r="M967" i="26"/>
  <c r="M1009" i="26"/>
  <c r="M995" i="26"/>
  <c r="M928" i="26"/>
  <c r="M989" i="26"/>
  <c r="M968" i="26"/>
  <c r="M1010" i="26"/>
  <c r="M1060" i="26"/>
  <c r="M1031" i="26"/>
  <c r="M1059" i="26"/>
  <c r="M1088" i="26"/>
  <c r="M608" i="26"/>
  <c r="M55" i="26"/>
  <c r="M487" i="26"/>
  <c r="M446" i="26"/>
  <c r="M530" i="26"/>
  <c r="M544" i="26"/>
  <c r="M985" i="26"/>
  <c r="M1041" i="26"/>
  <c r="M1028" i="26"/>
  <c r="M1070" i="26"/>
  <c r="M301" i="26"/>
  <c r="M302" i="26"/>
  <c r="M282" i="26"/>
  <c r="M472" i="26"/>
  <c r="M406" i="26"/>
  <c r="M550" i="26"/>
  <c r="M466" i="26"/>
  <c r="M422" i="26"/>
  <c r="M331" i="26"/>
  <c r="M414" i="26"/>
  <c r="M341" i="26"/>
  <c r="M458" i="26"/>
  <c r="M430" i="26"/>
  <c r="M351" i="26"/>
  <c r="M568" i="26"/>
  <c r="M717" i="26"/>
  <c r="M513" i="26"/>
  <c r="M591" i="26"/>
  <c r="M535" i="26"/>
  <c r="M508" i="26"/>
  <c r="M695" i="26"/>
  <c r="M500" i="26"/>
  <c r="M592" i="26"/>
  <c r="M643" i="26"/>
  <c r="M707" i="26"/>
  <c r="M767" i="26"/>
  <c r="M686" i="26"/>
  <c r="M755" i="26"/>
  <c r="M792" i="26"/>
  <c r="M732" i="26"/>
  <c r="M852" i="26"/>
  <c r="M921" i="26"/>
  <c r="M822" i="26"/>
  <c r="M861" i="26"/>
  <c r="M862" i="26"/>
  <c r="M922" i="26"/>
  <c r="M992" i="26"/>
  <c r="M991" i="26"/>
  <c r="M1020" i="26"/>
  <c r="M962" i="26"/>
  <c r="M946" i="26"/>
  <c r="M978" i="26"/>
  <c r="M1040" i="26"/>
  <c r="M1054" i="26"/>
  <c r="M1062" i="26"/>
  <c r="M1090" i="26"/>
  <c r="M1082" i="26"/>
  <c r="M307" i="26"/>
  <c r="M277" i="26"/>
  <c r="M409" i="26"/>
  <c r="M347" i="26"/>
  <c r="M377" i="26"/>
  <c r="M317" i="26"/>
  <c r="M417" i="26"/>
  <c r="M367" i="26"/>
  <c r="M338" i="26"/>
  <c r="M660" i="26"/>
  <c r="M704" i="26"/>
  <c r="M672" i="26"/>
  <c r="M751" i="26"/>
  <c r="M798" i="26"/>
  <c r="M716" i="26"/>
  <c r="M740" i="26"/>
  <c r="M838" i="26"/>
  <c r="M837" i="26"/>
  <c r="M888" i="26"/>
  <c r="M857" i="26"/>
  <c r="M917" i="26"/>
  <c r="M878" i="26"/>
  <c r="M941" i="26"/>
  <c r="M957" i="26"/>
  <c r="M950" i="26"/>
  <c r="Z614" i="26"/>
  <c r="Z620" i="26"/>
  <c r="Z617" i="26"/>
  <c r="Z76" i="26"/>
  <c r="Z80" i="26"/>
  <c r="Z619" i="26"/>
  <c r="Z616" i="26"/>
  <c r="Z613" i="26"/>
  <c r="Z73" i="26"/>
  <c r="Z77" i="26"/>
  <c r="Z618" i="26"/>
  <c r="Z615" i="26"/>
  <c r="Z74" i="26"/>
  <c r="Z78" i="26"/>
  <c r="Z79" i="26"/>
  <c r="Z75" i="26"/>
  <c r="Z560" i="26"/>
  <c r="Z557" i="26"/>
  <c r="Z559" i="26"/>
  <c r="Z16" i="26"/>
  <c r="Z20" i="26"/>
  <c r="Z556" i="26"/>
  <c r="Z17" i="26"/>
  <c r="Z558" i="26"/>
  <c r="Z555" i="26"/>
  <c r="Z18" i="26"/>
  <c r="Z15" i="26"/>
  <c r="Z19" i="26"/>
  <c r="Z1011" i="26"/>
  <c r="Z1012" i="26"/>
  <c r="Z1009" i="26"/>
  <c r="Z1010" i="26"/>
  <c r="Z1007" i="26"/>
  <c r="Z1008" i="26"/>
  <c r="Z470" i="26"/>
  <c r="Z467" i="26"/>
  <c r="Z471" i="26"/>
  <c r="Z468" i="26"/>
  <c r="Z472" i="26"/>
  <c r="Z469" i="26"/>
  <c r="Z920" i="26"/>
  <c r="Z919" i="26"/>
  <c r="Z918" i="26"/>
  <c r="Z917" i="26"/>
  <c r="Z915" i="26"/>
  <c r="Z916" i="26"/>
  <c r="Z921" i="26"/>
  <c r="Z922" i="26"/>
  <c r="Z378" i="26"/>
  <c r="Z382" i="26"/>
  <c r="Z375" i="26"/>
  <c r="Z379" i="26"/>
  <c r="Z376" i="26"/>
  <c r="Z380" i="26"/>
  <c r="Z377" i="26"/>
  <c r="Z381" i="26"/>
  <c r="Z709" i="26"/>
  <c r="Z707" i="26"/>
  <c r="Z706" i="26"/>
  <c r="Z704" i="26"/>
  <c r="Z703" i="26"/>
  <c r="Z712" i="26"/>
  <c r="Z711" i="26"/>
  <c r="Z705" i="26"/>
  <c r="Z708" i="26"/>
  <c r="Z164" i="26"/>
  <c r="Z168" i="26"/>
  <c r="Z172" i="26"/>
  <c r="Z165" i="26"/>
  <c r="Z169" i="26"/>
  <c r="Z173" i="26"/>
  <c r="Z714" i="26"/>
  <c r="Z713" i="26"/>
  <c r="Z710" i="26"/>
  <c r="Z166" i="26"/>
  <c r="Z170" i="26"/>
  <c r="Z174" i="26"/>
  <c r="Z163" i="26"/>
  <c r="Z167" i="26"/>
  <c r="Z171" i="26"/>
  <c r="M82" i="26"/>
  <c r="Z640" i="26"/>
  <c r="Z631" i="26"/>
  <c r="Z638" i="26"/>
  <c r="Z637" i="26"/>
  <c r="Z634" i="26"/>
  <c r="Z633" i="26"/>
  <c r="Z92" i="26"/>
  <c r="Z96" i="26"/>
  <c r="Z100" i="26"/>
  <c r="Z636" i="26"/>
  <c r="Z632" i="26"/>
  <c r="Z93" i="26"/>
  <c r="Z97" i="26"/>
  <c r="Z639" i="26"/>
  <c r="Z635" i="26"/>
  <c r="Z94" i="26"/>
  <c r="Z98" i="26"/>
  <c r="Z95" i="26"/>
  <c r="Z99" i="26"/>
  <c r="Z91" i="26"/>
  <c r="Z1049" i="26"/>
  <c r="Z1053" i="26"/>
  <c r="Z1054" i="26"/>
  <c r="Z1052" i="26"/>
  <c r="Z1051" i="26"/>
  <c r="Z1050" i="26"/>
  <c r="Z509" i="26"/>
  <c r="Z514" i="26"/>
  <c r="Z511" i="26"/>
  <c r="Z512" i="26"/>
  <c r="Z510" i="26"/>
  <c r="Z513" i="26"/>
  <c r="Z998" i="26"/>
  <c r="Z995" i="26"/>
  <c r="Z996" i="26"/>
  <c r="Z994" i="26"/>
  <c r="Z993" i="26"/>
  <c r="Z997" i="26"/>
  <c r="Z454" i="26"/>
  <c r="Z458" i="26"/>
  <c r="Z455" i="26"/>
  <c r="Z456" i="26"/>
  <c r="Z453" i="26"/>
  <c r="Z457" i="26"/>
  <c r="Z935" i="26"/>
  <c r="Z933" i="26"/>
  <c r="Z931" i="26"/>
  <c r="Z938" i="26"/>
  <c r="Z937" i="26"/>
  <c r="Z936" i="26"/>
  <c r="Z934" i="26"/>
  <c r="Z932" i="26"/>
  <c r="Z394" i="26"/>
  <c r="Z398" i="26"/>
  <c r="Z391" i="26"/>
  <c r="Z395" i="26"/>
  <c r="Z392" i="26"/>
  <c r="Z396" i="26"/>
  <c r="Z393" i="26"/>
  <c r="Z397" i="26"/>
  <c r="Z817" i="26"/>
  <c r="Z822" i="26"/>
  <c r="Z824" i="26"/>
  <c r="Z821" i="26"/>
  <c r="Z819" i="26"/>
  <c r="Z818" i="26"/>
  <c r="Z823" i="26"/>
  <c r="Z816" i="26"/>
  <c r="Z815" i="26"/>
  <c r="Z820" i="26"/>
  <c r="Z276" i="26"/>
  <c r="Z280" i="26"/>
  <c r="Z284" i="26"/>
  <c r="Z277" i="26"/>
  <c r="Z281" i="26"/>
  <c r="Z275" i="26"/>
  <c r="Z283" i="26"/>
  <c r="Z278" i="26"/>
  <c r="Z279" i="26"/>
  <c r="Z282" i="26"/>
  <c r="Z782" i="26"/>
  <c r="Z778" i="26"/>
  <c r="Z774" i="26"/>
  <c r="Z781" i="26"/>
  <c r="Z777" i="26"/>
  <c r="Z773" i="26"/>
  <c r="Z784" i="26"/>
  <c r="Z783" i="26"/>
  <c r="Z780" i="26"/>
  <c r="Z779" i="26"/>
  <c r="Z776" i="26"/>
  <c r="Z775" i="26"/>
  <c r="Z236" i="26"/>
  <c r="Z240" i="26"/>
  <c r="Z244" i="26"/>
  <c r="Z233" i="26"/>
  <c r="Z237" i="26"/>
  <c r="Z241" i="26"/>
  <c r="Z235" i="26"/>
  <c r="Z243" i="26"/>
  <c r="Z238" i="26"/>
  <c r="Z239" i="26"/>
  <c r="Z234" i="26"/>
  <c r="Z242" i="26"/>
  <c r="Z738" i="26"/>
  <c r="Z737" i="26"/>
  <c r="Z736" i="26"/>
  <c r="Z735" i="26"/>
  <c r="Z734" i="26"/>
  <c r="Z733" i="26"/>
  <c r="Z732" i="26"/>
  <c r="Z731" i="26"/>
  <c r="Z730" i="26"/>
  <c r="Z729" i="26"/>
  <c r="Z728" i="26"/>
  <c r="Z727" i="26"/>
  <c r="Z725" i="26"/>
  <c r="Z188" i="26"/>
  <c r="Z192" i="26"/>
  <c r="Z196" i="26"/>
  <c r="Z185" i="26"/>
  <c r="Z189" i="26"/>
  <c r="Z193" i="26"/>
  <c r="Z197" i="26"/>
  <c r="Z726" i="26"/>
  <c r="Z186" i="26"/>
  <c r="Z190" i="26"/>
  <c r="Z194" i="26"/>
  <c r="Z198" i="26"/>
  <c r="Z191" i="26"/>
  <c r="Z195" i="26"/>
  <c r="Z187" i="26"/>
  <c r="Z648" i="26"/>
  <c r="Z647" i="26"/>
  <c r="Z646" i="26"/>
  <c r="Z649" i="26"/>
  <c r="Z644" i="26"/>
  <c r="Z643" i="26"/>
  <c r="Z642" i="26"/>
  <c r="Z641" i="26"/>
  <c r="Z104" i="26"/>
  <c r="Z108" i="26"/>
  <c r="Z650" i="26"/>
  <c r="Z645" i="26"/>
  <c r="Z101" i="26"/>
  <c r="Z105" i="26"/>
  <c r="Z109" i="26"/>
  <c r="Z102" i="26"/>
  <c r="Z106" i="26"/>
  <c r="Z110" i="26"/>
  <c r="Z103" i="26"/>
  <c r="Z107" i="26"/>
  <c r="M46" i="26"/>
  <c r="M77" i="26"/>
  <c r="M24" i="26"/>
  <c r="M61" i="26"/>
  <c r="M64" i="26"/>
  <c r="M104" i="26"/>
  <c r="M44" i="26"/>
  <c r="M38" i="26"/>
  <c r="M72" i="26"/>
  <c r="M106" i="26"/>
  <c r="M65" i="26"/>
  <c r="Z627" i="26"/>
  <c r="Z624" i="26"/>
  <c r="Z621" i="26"/>
  <c r="Z630" i="26"/>
  <c r="Z626" i="26"/>
  <c r="Z623" i="26"/>
  <c r="Z84" i="26"/>
  <c r="Z88" i="26"/>
  <c r="Z629" i="26"/>
  <c r="Z622" i="26"/>
  <c r="Z81" i="26"/>
  <c r="Z85" i="26"/>
  <c r="Z89" i="26"/>
  <c r="Z628" i="26"/>
  <c r="Z625" i="26"/>
  <c r="Z82" i="26"/>
  <c r="Z86" i="26"/>
  <c r="Z90" i="26"/>
  <c r="Z83" i="26"/>
  <c r="Z87" i="26"/>
  <c r="Z587" i="26"/>
  <c r="Z582" i="26"/>
  <c r="Z580" i="26"/>
  <c r="Z586" i="26"/>
  <c r="Z584" i="26"/>
  <c r="Z40" i="26"/>
  <c r="Z44" i="26"/>
  <c r="Z48" i="26"/>
  <c r="Z583" i="26"/>
  <c r="Z581" i="26"/>
  <c r="Z579" i="26"/>
  <c r="Z41" i="26"/>
  <c r="Z45" i="26"/>
  <c r="Z588" i="26"/>
  <c r="Z585" i="26"/>
  <c r="Z42" i="26"/>
  <c r="Z46" i="26"/>
  <c r="Z47" i="26"/>
  <c r="Z39" i="26"/>
  <c r="Z43" i="26"/>
  <c r="Z566" i="26"/>
  <c r="Z563" i="26"/>
  <c r="Z565" i="26"/>
  <c r="Z562" i="26"/>
  <c r="Z24" i="26"/>
  <c r="Z561" i="26"/>
  <c r="Z21" i="26"/>
  <c r="Z25" i="26"/>
  <c r="Z564" i="26"/>
  <c r="Z22" i="26"/>
  <c r="Z26" i="26"/>
  <c r="Z23" i="26"/>
  <c r="Z1075" i="26"/>
  <c r="Z1074" i="26"/>
  <c r="Z1073" i="26"/>
  <c r="Z1071" i="26"/>
  <c r="Z1069" i="26"/>
  <c r="Z1076" i="26"/>
  <c r="Z1070" i="26"/>
  <c r="Z1072" i="26"/>
  <c r="Z531" i="26"/>
  <c r="Z536" i="26"/>
  <c r="Z532" i="26"/>
  <c r="Z534" i="26"/>
  <c r="Z529" i="26"/>
  <c r="Z530" i="26"/>
  <c r="Z533" i="26"/>
  <c r="Z535" i="26"/>
  <c r="Z1045" i="26"/>
  <c r="Z1047" i="26"/>
  <c r="Z1043" i="26"/>
  <c r="Z1042" i="26"/>
  <c r="Z1048" i="26"/>
  <c r="Z1044" i="26"/>
  <c r="Z1046" i="26"/>
  <c r="Z1041" i="26"/>
  <c r="Z505" i="26"/>
  <c r="Z502" i="26"/>
  <c r="Z503" i="26"/>
  <c r="Z501" i="26"/>
  <c r="Z504" i="26"/>
  <c r="Z506" i="26"/>
  <c r="Z507" i="26"/>
  <c r="Z508" i="26"/>
  <c r="Z1017" i="26"/>
  <c r="Z1014" i="26"/>
  <c r="Z1020" i="26"/>
  <c r="Z1016" i="26"/>
  <c r="Z1019" i="26"/>
  <c r="Z1015" i="26"/>
  <c r="Z1013" i="26"/>
  <c r="Z1018" i="26"/>
  <c r="Z474" i="26"/>
  <c r="Z478" i="26"/>
  <c r="Z475" i="26"/>
  <c r="Z479" i="26"/>
  <c r="Z476" i="26"/>
  <c r="Z480" i="26"/>
  <c r="Z473" i="26"/>
  <c r="Z477" i="26"/>
  <c r="Z989" i="26"/>
  <c r="Z988" i="26"/>
  <c r="Z991" i="26"/>
  <c r="Z990" i="26"/>
  <c r="Z992" i="26"/>
  <c r="Z987" i="26"/>
  <c r="Z986" i="26"/>
  <c r="Z985" i="26"/>
  <c r="Z446" i="26"/>
  <c r="Z450" i="26"/>
  <c r="Z447" i="26"/>
  <c r="Z451" i="26"/>
  <c r="Z448" i="26"/>
  <c r="Z452" i="26"/>
  <c r="Z445" i="26"/>
  <c r="Z449" i="26"/>
  <c r="Z962" i="26"/>
  <c r="Z960" i="26"/>
  <c r="Z958" i="26"/>
  <c r="Z956" i="26"/>
  <c r="Z961" i="26"/>
  <c r="Z959" i="26"/>
  <c r="Z957" i="26"/>
  <c r="Z955" i="26"/>
  <c r="Z418" i="26"/>
  <c r="Z422" i="26"/>
  <c r="Z415" i="26"/>
  <c r="Z419" i="26"/>
  <c r="Z416" i="26"/>
  <c r="Z420" i="26"/>
  <c r="Z417" i="26"/>
  <c r="Z421" i="26"/>
  <c r="Z930" i="26"/>
  <c r="Z929" i="26"/>
  <c r="Z928" i="26"/>
  <c r="Z927" i="26"/>
  <c r="Z926" i="26"/>
  <c r="Z925" i="26"/>
  <c r="Z924" i="26"/>
  <c r="Z923" i="26"/>
  <c r="Z386" i="26"/>
  <c r="Z390" i="26"/>
  <c r="Z383" i="26"/>
  <c r="Z387" i="26"/>
  <c r="Z384" i="26"/>
  <c r="Z388" i="26"/>
  <c r="Z385" i="26"/>
  <c r="Z389" i="26"/>
  <c r="Z887" i="26"/>
  <c r="Z885" i="26"/>
  <c r="Z894" i="26"/>
  <c r="Z892" i="26"/>
  <c r="Z890" i="26"/>
  <c r="Z888" i="26"/>
  <c r="Z886" i="26"/>
  <c r="Z893" i="26"/>
  <c r="Z891" i="26"/>
  <c r="Z889" i="26"/>
  <c r="Z346" i="26"/>
  <c r="Z350" i="26"/>
  <c r="Z354" i="26"/>
  <c r="Z347" i="26"/>
  <c r="Z351" i="26"/>
  <c r="Z348" i="26"/>
  <c r="Z352" i="26"/>
  <c r="Z345" i="26"/>
  <c r="Z349" i="26"/>
  <c r="Z353" i="26"/>
  <c r="Z861" i="26"/>
  <c r="Z859" i="26"/>
  <c r="Z864" i="26"/>
  <c r="Z857" i="26"/>
  <c r="Z856" i="26"/>
  <c r="Z855" i="26"/>
  <c r="Z863" i="26"/>
  <c r="Z860" i="26"/>
  <c r="Z858" i="26"/>
  <c r="Z862" i="26"/>
  <c r="Z316" i="26"/>
  <c r="Z320" i="26"/>
  <c r="Z324" i="26"/>
  <c r="Z317" i="26"/>
  <c r="Z321" i="26"/>
  <c r="Z315" i="26"/>
  <c r="Z323" i="26"/>
  <c r="Z318" i="26"/>
  <c r="Z319" i="26"/>
  <c r="Z322" i="26"/>
  <c r="Z843" i="26"/>
  <c r="Z841" i="26"/>
  <c r="Z837" i="26"/>
  <c r="Z838" i="26"/>
  <c r="Z844" i="26"/>
  <c r="Z835" i="26"/>
  <c r="Z839" i="26"/>
  <c r="Z842" i="26"/>
  <c r="Z836" i="26"/>
  <c r="Z840" i="26"/>
  <c r="Z296" i="26"/>
  <c r="Z300" i="26"/>
  <c r="Z304" i="26"/>
  <c r="Z297" i="26"/>
  <c r="Z301" i="26"/>
  <c r="Z299" i="26"/>
  <c r="Z302" i="26"/>
  <c r="Z295" i="26"/>
  <c r="Z303" i="26"/>
  <c r="Z298" i="26"/>
  <c r="Z813" i="26"/>
  <c r="Z809" i="26"/>
  <c r="Z811" i="26"/>
  <c r="Z807" i="26"/>
  <c r="Z805" i="26"/>
  <c r="Z814" i="26"/>
  <c r="Z812" i="26"/>
  <c r="Z810" i="26"/>
  <c r="Z806" i="26"/>
  <c r="Z808" i="26"/>
  <c r="Z268" i="26"/>
  <c r="Z272" i="26"/>
  <c r="Z265" i="26"/>
  <c r="Z269" i="26"/>
  <c r="Z273" i="26"/>
  <c r="Z267" i="26"/>
  <c r="Z270" i="26"/>
  <c r="Z271" i="26"/>
  <c r="Z266" i="26"/>
  <c r="Z274" i="26"/>
  <c r="Z770" i="26"/>
  <c r="Z769" i="26"/>
  <c r="Z772" i="26"/>
  <c r="Z771" i="26"/>
  <c r="Z768" i="26"/>
  <c r="Z767" i="26"/>
  <c r="Z765" i="26"/>
  <c r="Z763" i="26"/>
  <c r="Z761" i="26"/>
  <c r="Z766" i="26"/>
  <c r="Z764" i="26"/>
  <c r="Z762" i="26"/>
  <c r="Z224" i="26"/>
  <c r="Z228" i="26"/>
  <c r="Z232" i="26"/>
  <c r="Z221" i="26"/>
  <c r="Z225" i="26"/>
  <c r="Z229" i="26"/>
  <c r="Z222" i="26"/>
  <c r="AB222" i="26" s="1"/>
  <c r="R222" i="26" s="1"/>
  <c r="Z226" i="26"/>
  <c r="Z230" i="26"/>
  <c r="Z223" i="26"/>
  <c r="Z227" i="26"/>
  <c r="AB227" i="26" s="1"/>
  <c r="R227" i="26" s="1"/>
  <c r="Z231" i="26"/>
  <c r="Z723" i="26"/>
  <c r="Z724" i="26"/>
  <c r="Z718" i="26"/>
  <c r="Z720" i="26"/>
  <c r="Z719" i="26"/>
  <c r="Z717" i="26"/>
  <c r="Z716" i="26"/>
  <c r="Z715" i="26"/>
  <c r="Z722" i="26"/>
  <c r="Z176" i="26"/>
  <c r="Z180" i="26"/>
  <c r="Z184" i="26"/>
  <c r="Z177" i="26"/>
  <c r="Z181" i="26"/>
  <c r="Z721" i="26"/>
  <c r="Z178" i="26"/>
  <c r="Z182" i="26"/>
  <c r="Z175" i="26"/>
  <c r="Z179" i="26"/>
  <c r="L179" i="26" s="1"/>
  <c r="Z183" i="26"/>
  <c r="Z672" i="26"/>
  <c r="Z671" i="26"/>
  <c r="Z679" i="26"/>
  <c r="Z677" i="26"/>
  <c r="Z675" i="26"/>
  <c r="Z673" i="26"/>
  <c r="Z680" i="26"/>
  <c r="Z674" i="26"/>
  <c r="Z132" i="26"/>
  <c r="Z136" i="26"/>
  <c r="Z140" i="26"/>
  <c r="Z676" i="26"/>
  <c r="Z133" i="26"/>
  <c r="Z137" i="26"/>
  <c r="Z678" i="26"/>
  <c r="Z134" i="26"/>
  <c r="Z138" i="26"/>
  <c r="Z131" i="26"/>
  <c r="Z135" i="26"/>
  <c r="L135" i="26" s="1"/>
  <c r="Z139" i="26"/>
  <c r="M27" i="26"/>
  <c r="M78" i="26"/>
  <c r="M30" i="26"/>
  <c r="M69" i="26"/>
  <c r="M17" i="26"/>
  <c r="M102" i="26"/>
  <c r="M50" i="26"/>
  <c r="M49" i="26"/>
  <c r="M93" i="26"/>
  <c r="M52" i="26"/>
  <c r="M35" i="26"/>
  <c r="M108" i="26"/>
  <c r="M43" i="26"/>
  <c r="M99" i="26"/>
  <c r="M31" i="26"/>
  <c r="M26" i="26"/>
  <c r="M25" i="26"/>
  <c r="M60" i="26"/>
  <c r="M12" i="26"/>
  <c r="U12" i="26"/>
  <c r="M75" i="26"/>
  <c r="M42" i="26"/>
  <c r="M53" i="26"/>
  <c r="M76" i="26"/>
  <c r="M39" i="26"/>
  <c r="U552" i="26"/>
  <c r="M552" i="26"/>
  <c r="M600" i="26"/>
  <c r="M650" i="26"/>
  <c r="M566" i="26"/>
  <c r="M551" i="26"/>
  <c r="U551" i="26"/>
  <c r="M649" i="26"/>
  <c r="M599" i="26"/>
  <c r="M1091" i="26"/>
  <c r="U1091" i="26"/>
  <c r="M293" i="26"/>
  <c r="M264" i="26"/>
  <c r="M374" i="26"/>
  <c r="M314" i="26"/>
  <c r="M323" i="26"/>
  <c r="M324" i="26"/>
  <c r="M626" i="26"/>
  <c r="M555" i="26"/>
  <c r="M668" i="26"/>
  <c r="M581" i="26"/>
  <c r="M746" i="26"/>
  <c r="M700" i="26"/>
  <c r="M653" i="26"/>
  <c r="M745" i="26"/>
  <c r="M690" i="26"/>
  <c r="M804" i="26"/>
  <c r="M784" i="26"/>
  <c r="M735" i="26"/>
  <c r="M824" i="26"/>
  <c r="M873" i="26"/>
  <c r="M864" i="26"/>
  <c r="M874" i="26"/>
  <c r="M884" i="26"/>
  <c r="M265" i="26"/>
  <c r="M275" i="26"/>
  <c r="M286" i="26"/>
  <c r="M384" i="26"/>
  <c r="M453" i="26"/>
  <c r="M335" i="26"/>
  <c r="M461" i="26"/>
  <c r="M407" i="26"/>
  <c r="M391" i="26"/>
  <c r="M326" i="26"/>
  <c r="M448" i="26"/>
  <c r="M423" i="26"/>
  <c r="M355" i="26"/>
  <c r="M537" i="26"/>
  <c r="M546" i="26"/>
  <c r="M495" i="26"/>
  <c r="M496" i="26"/>
  <c r="M503" i="26"/>
  <c r="M750" i="26"/>
  <c r="M795" i="26"/>
  <c r="M796" i="26"/>
  <c r="M773" i="26"/>
  <c r="M940" i="26"/>
  <c r="M856" i="26"/>
  <c r="M916" i="26"/>
  <c r="M865" i="26"/>
  <c r="M923" i="26"/>
  <c r="M886" i="26"/>
  <c r="M963" i="26"/>
  <c r="M994" i="26"/>
  <c r="M1029" i="26"/>
  <c r="M964" i="26"/>
  <c r="M1030" i="26"/>
  <c r="M987" i="26"/>
  <c r="M1035" i="26"/>
  <c r="M1085" i="26"/>
  <c r="M1058" i="26"/>
  <c r="M1072" i="26"/>
  <c r="M586" i="26"/>
  <c r="M563" i="26"/>
  <c r="M564" i="26"/>
  <c r="M598" i="26"/>
  <c r="M691" i="26"/>
  <c r="M648" i="26"/>
  <c r="M692" i="26"/>
  <c r="M669" i="26"/>
  <c r="M701" i="26"/>
  <c r="M748" i="26"/>
  <c r="M666" i="26"/>
  <c r="M687" i="26"/>
  <c r="M697" i="26"/>
  <c r="M782" i="26"/>
  <c r="M757" i="26"/>
  <c r="M769" i="26"/>
  <c r="M279" i="26"/>
  <c r="M310" i="26"/>
  <c r="M483" i="26"/>
  <c r="M463" i="26"/>
  <c r="M441" i="26"/>
  <c r="M403" i="26"/>
  <c r="M387" i="26"/>
  <c r="M548" i="26"/>
  <c r="M359" i="26"/>
  <c r="M450" i="26"/>
  <c r="M380" i="26"/>
  <c r="M329" i="26"/>
  <c r="M478" i="26"/>
  <c r="M498" i="26"/>
  <c r="M547" i="26"/>
  <c r="M497" i="26"/>
  <c r="M631" i="26"/>
  <c r="M512" i="26"/>
  <c r="M706" i="26"/>
  <c r="M506" i="26"/>
  <c r="M622" i="26"/>
  <c r="M642" i="26"/>
  <c r="M661" i="26"/>
  <c r="M799" i="26"/>
  <c r="M810" i="26"/>
  <c r="M729" i="26"/>
  <c r="M850" i="26"/>
  <c r="M944" i="26"/>
  <c r="M910" i="26"/>
  <c r="M839" i="26"/>
  <c r="M889" i="26"/>
  <c r="M935" i="26"/>
  <c r="M975" i="26"/>
  <c r="M1037" i="26"/>
  <c r="M1003" i="26"/>
  <c r="M936" i="26"/>
  <c r="M1017" i="26"/>
  <c r="M976" i="26"/>
  <c r="M1018" i="26"/>
  <c r="M1073" i="26"/>
  <c r="M1046" i="26"/>
  <c r="M1065" i="26"/>
  <c r="M595" i="26"/>
  <c r="M488" i="26"/>
  <c r="M474" i="26"/>
  <c r="M502" i="26"/>
  <c r="M529" i="26"/>
  <c r="M1014" i="26"/>
  <c r="M986" i="26"/>
  <c r="M1042" i="26"/>
  <c r="M1055" i="26"/>
  <c r="M291" i="26"/>
  <c r="M271" i="26"/>
  <c r="M272" i="26"/>
  <c r="M471" i="26"/>
  <c r="M397" i="26"/>
  <c r="M485" i="26"/>
  <c r="M457" i="26"/>
  <c r="M390" i="26"/>
  <c r="M465" i="26"/>
  <c r="M398" i="26"/>
  <c r="M332" i="26"/>
  <c r="M444" i="26"/>
  <c r="M405" i="26"/>
  <c r="M342" i="26"/>
  <c r="M623" i="26"/>
  <c r="M718" i="26"/>
  <c r="M493" i="26"/>
  <c r="M604" i="26"/>
  <c r="M527" i="26"/>
  <c r="M494" i="26"/>
  <c r="M528" i="26"/>
  <c r="M567" i="26"/>
  <c r="M603" i="26"/>
  <c r="M663" i="26"/>
  <c r="M644" i="26"/>
  <c r="M779" i="26"/>
  <c r="M811" i="26"/>
  <c r="M756" i="26"/>
  <c r="M812" i="26"/>
  <c r="M801" i="26"/>
  <c r="M871" i="26"/>
  <c r="M881" i="26"/>
  <c r="M831" i="26"/>
  <c r="M872" i="26"/>
  <c r="M882" i="26"/>
  <c r="M953" i="26"/>
  <c r="M1012" i="26"/>
  <c r="M998" i="26"/>
  <c r="M929" i="26"/>
  <c r="M997" i="26"/>
  <c r="M969" i="26"/>
  <c r="M984" i="26"/>
  <c r="M1039" i="26"/>
  <c r="M1034" i="26"/>
  <c r="M1067" i="26"/>
  <c r="M1048" i="26"/>
  <c r="M63" i="26"/>
  <c r="M287" i="26"/>
  <c r="M268" i="26"/>
  <c r="M402" i="26"/>
  <c r="M434" i="26"/>
  <c r="M357" i="26"/>
  <c r="M433" i="26"/>
  <c r="M393" i="26"/>
  <c r="M410" i="26"/>
  <c r="M328" i="26"/>
  <c r="M659" i="26"/>
  <c r="M764" i="26"/>
  <c r="M682" i="26"/>
  <c r="M763" i="26"/>
  <c r="M818" i="26"/>
  <c r="M752" i="26"/>
  <c r="M776" i="26"/>
  <c r="M728" i="26"/>
  <c r="M848" i="26"/>
  <c r="M907" i="26"/>
  <c r="M887" i="26"/>
  <c r="M925" i="26"/>
  <c r="M942" i="26"/>
  <c r="M918" i="26"/>
  <c r="M965" i="26"/>
  <c r="M958" i="26"/>
  <c r="Z804" i="26"/>
  <c r="Z798" i="26"/>
  <c r="Z802" i="26"/>
  <c r="Z801" i="26"/>
  <c r="Z797" i="26"/>
  <c r="Z800" i="26"/>
  <c r="Z799" i="26"/>
  <c r="Z796" i="26"/>
  <c r="Z795" i="26"/>
  <c r="Z803" i="26"/>
  <c r="Z256" i="26"/>
  <c r="Z260" i="26"/>
  <c r="Z264" i="26"/>
  <c r="Z257" i="26"/>
  <c r="Z261" i="26"/>
  <c r="Z259" i="26"/>
  <c r="Z262" i="26"/>
  <c r="Z255" i="26"/>
  <c r="Z263" i="26"/>
  <c r="Z258" i="26"/>
  <c r="M57" i="26"/>
  <c r="M559" i="26"/>
  <c r="M611" i="26"/>
  <c r="M657" i="26"/>
  <c r="M571" i="26"/>
  <c r="M578" i="26"/>
  <c r="M658" i="26"/>
  <c r="M619" i="26"/>
  <c r="M100" i="26"/>
  <c r="M283" i="26"/>
  <c r="M304" i="26"/>
  <c r="M353" i="26"/>
  <c r="M313" i="26"/>
  <c r="M364" i="26"/>
  <c r="M354" i="26"/>
  <c r="M677" i="26"/>
  <c r="M605" i="26"/>
  <c r="M699" i="26"/>
  <c r="M606" i="26"/>
  <c r="M813" i="26"/>
  <c r="M635" i="26"/>
  <c r="M678" i="26"/>
  <c r="M771" i="26"/>
  <c r="M711" i="26"/>
  <c r="M759" i="26"/>
  <c r="M803" i="26"/>
  <c r="M736" i="26"/>
  <c r="M833" i="26"/>
  <c r="M894" i="26"/>
  <c r="M883" i="26"/>
  <c r="M893" i="26"/>
  <c r="M903" i="26"/>
  <c r="M306" i="26"/>
  <c r="M266" i="26"/>
  <c r="M462" i="26"/>
  <c r="M336" i="26"/>
  <c r="M431" i="26"/>
  <c r="M482" i="26"/>
  <c r="M454" i="26"/>
  <c r="M400" i="26"/>
  <c r="M376" i="26"/>
  <c r="M481" i="26"/>
  <c r="M447" i="26"/>
  <c r="M408" i="26"/>
  <c r="M346" i="26"/>
  <c r="M524" i="26"/>
  <c r="M531" i="26"/>
  <c r="M545" i="26"/>
  <c r="M490" i="26"/>
  <c r="M489" i="26"/>
  <c r="M761" i="26"/>
  <c r="M805" i="26"/>
  <c r="M806" i="26"/>
  <c r="M785" i="26"/>
  <c r="M836" i="26"/>
  <c r="M885" i="26"/>
  <c r="M939" i="26"/>
  <c r="M876" i="26"/>
  <c r="M924" i="26"/>
  <c r="M931" i="26"/>
  <c r="M971" i="26"/>
  <c r="M1001" i="26"/>
  <c r="M932" i="26"/>
  <c r="M988" i="26"/>
  <c r="M1049" i="26"/>
  <c r="M1002" i="26"/>
  <c r="M1057" i="26"/>
  <c r="M1086" i="26"/>
  <c r="M1077" i="26"/>
  <c r="M1043" i="26"/>
  <c r="M597" i="26"/>
  <c r="M575" i="26"/>
  <c r="M569" i="26"/>
  <c r="M609" i="26"/>
  <c r="M610" i="26"/>
  <c r="M655" i="26"/>
  <c r="M724" i="26"/>
  <c r="M680" i="26"/>
  <c r="M702" i="26"/>
  <c r="M737" i="26"/>
  <c r="M719" i="26"/>
  <c r="M744" i="26"/>
  <c r="M709" i="26"/>
  <c r="M698" i="26"/>
  <c r="M758" i="26"/>
  <c r="M781" i="26"/>
  <c r="M309" i="26"/>
  <c r="M290" i="26"/>
  <c r="M477" i="26"/>
  <c r="M456" i="26"/>
  <c r="M428" i="26"/>
  <c r="M396" i="26"/>
  <c r="M370" i="26"/>
  <c r="M436" i="26"/>
  <c r="M339" i="26"/>
  <c r="M442" i="26"/>
  <c r="M350" i="26"/>
  <c r="M320" i="26"/>
  <c r="M419" i="26"/>
  <c r="M491" i="26"/>
  <c r="M526" i="26"/>
  <c r="M601" i="26"/>
  <c r="M683" i="26"/>
  <c r="M511" i="26"/>
  <c r="M540" i="26"/>
  <c r="M492" i="26"/>
  <c r="M753" i="26"/>
  <c r="M662" i="26"/>
  <c r="M765" i="26"/>
  <c r="M809" i="26"/>
  <c r="M820" i="26"/>
  <c r="M730" i="26"/>
  <c r="M860" i="26"/>
  <c r="M840" i="26"/>
  <c r="M919" i="26"/>
  <c r="M849" i="26"/>
  <c r="M909" i="26"/>
  <c r="M951" i="26"/>
  <c r="M996" i="26"/>
  <c r="M1045" i="26"/>
  <c r="M1023" i="26"/>
  <c r="M952" i="26"/>
  <c r="M1024" i="26"/>
  <c r="M981" i="26"/>
  <c r="M1051" i="26"/>
  <c r="M1074" i="26"/>
  <c r="M1066" i="26"/>
  <c r="M1079" i="26"/>
  <c r="M584" i="26"/>
  <c r="M583" i="26"/>
  <c r="M460" i="26"/>
  <c r="M445" i="26"/>
  <c r="M543" i="26"/>
  <c r="M515" i="26"/>
  <c r="M1027" i="26"/>
  <c r="M999" i="26"/>
  <c r="M1069" i="26"/>
  <c r="M1084" i="26"/>
  <c r="M281" i="26"/>
  <c r="M312" i="26"/>
  <c r="M262" i="26"/>
  <c r="M452" i="26"/>
  <c r="M381" i="26"/>
  <c r="M480" i="26"/>
  <c r="M451" i="26"/>
  <c r="M389" i="26"/>
  <c r="M437" i="26"/>
  <c r="M362" i="26"/>
  <c r="M322" i="26"/>
  <c r="M443" i="26"/>
  <c r="M382" i="26"/>
  <c r="M321" i="26"/>
  <c r="M633" i="26"/>
  <c r="M541" i="26"/>
  <c r="M573" i="26"/>
  <c r="M624" i="26"/>
  <c r="M522" i="26"/>
  <c r="M652" i="26"/>
  <c r="M514" i="26"/>
  <c r="M574" i="26"/>
  <c r="M651" i="26"/>
  <c r="M664" i="26"/>
  <c r="M685" i="26"/>
  <c r="M791" i="26"/>
  <c r="M741" i="26"/>
  <c r="M768" i="26"/>
  <c r="M841" i="26"/>
  <c r="M802" i="26"/>
  <c r="M892" i="26"/>
  <c r="M902" i="26"/>
  <c r="M842" i="26"/>
  <c r="M891" i="26"/>
  <c r="M901" i="26"/>
  <c r="M961" i="26"/>
  <c r="M1019" i="26"/>
  <c r="M1006" i="26"/>
  <c r="M930" i="26"/>
  <c r="M1005" i="26"/>
  <c r="M970" i="26"/>
  <c r="M1025" i="26"/>
  <c r="M1047" i="26"/>
  <c r="M1075" i="26"/>
  <c r="M1068" i="26"/>
  <c r="M1061" i="26"/>
  <c r="M278" i="26"/>
  <c r="M297" i="26"/>
  <c r="M308" i="26"/>
  <c r="M394" i="26"/>
  <c r="M425" i="26"/>
  <c r="M348" i="26"/>
  <c r="M426" i="26"/>
  <c r="M386" i="26"/>
  <c r="M401" i="26"/>
  <c r="M327" i="26"/>
  <c r="M681" i="26"/>
  <c r="M817" i="26"/>
  <c r="M693" i="26"/>
  <c r="M775" i="26"/>
  <c r="M694" i="26"/>
  <c r="M807" i="26"/>
  <c r="M788" i="26"/>
  <c r="M797" i="26"/>
  <c r="M858" i="26"/>
  <c r="M926" i="26"/>
  <c r="M898" i="26"/>
  <c r="M827" i="26"/>
  <c r="M868" i="26"/>
  <c r="M933" i="26"/>
  <c r="M974" i="26"/>
  <c r="M966" i="26"/>
  <c r="L254" i="26"/>
  <c r="L253" i="26"/>
  <c r="L252" i="26"/>
  <c r="L249" i="26"/>
  <c r="L248" i="26"/>
  <c r="L247" i="26"/>
  <c r="L246" i="26"/>
  <c r="L245" i="26"/>
  <c r="L244" i="26"/>
  <c r="L243" i="26"/>
  <c r="L242" i="26"/>
  <c r="L240" i="26"/>
  <c r="L239" i="26"/>
  <c r="L236" i="26"/>
  <c r="L233" i="26"/>
  <c r="L220" i="26"/>
  <c r="L219" i="26"/>
  <c r="L217" i="26"/>
  <c r="L216" i="26"/>
  <c r="L215" i="26"/>
  <c r="L214" i="26"/>
  <c r="L213" i="26"/>
  <c r="L211" i="26"/>
  <c r="L210" i="26"/>
  <c r="L209" i="26"/>
  <c r="L208" i="26"/>
  <c r="L207" i="26"/>
  <c r="L206" i="26"/>
  <c r="L205" i="26"/>
  <c r="L203" i="26"/>
  <c r="L202" i="26"/>
  <c r="L201" i="26"/>
  <c r="L200" i="26"/>
  <c r="L199" i="26"/>
  <c r="L198" i="26"/>
  <c r="L197" i="26"/>
  <c r="L196" i="26"/>
  <c r="L194" i="26"/>
  <c r="L193" i="26"/>
  <c r="L191" i="26"/>
  <c r="L190" i="26"/>
  <c r="L188" i="26"/>
  <c r="L187" i="26"/>
  <c r="L186" i="26"/>
  <c r="L181" i="26"/>
  <c r="L173" i="26"/>
  <c r="L172" i="26"/>
  <c r="L171" i="26"/>
  <c r="L170" i="26"/>
  <c r="L169" i="26"/>
  <c r="L166" i="26"/>
  <c r="L165" i="26"/>
  <c r="L164" i="26"/>
  <c r="L163" i="26"/>
  <c r="L162" i="26"/>
  <c r="L161" i="26"/>
  <c r="L160" i="26"/>
  <c r="L159" i="26"/>
  <c r="L158" i="26"/>
  <c r="L157" i="26"/>
  <c r="L156" i="26"/>
  <c r="L153" i="26"/>
  <c r="L152" i="26"/>
  <c r="L151" i="26"/>
  <c r="L150" i="26"/>
  <c r="L149" i="26"/>
  <c r="L148" i="26"/>
  <c r="L146" i="26"/>
  <c r="L145" i="26"/>
  <c r="L144" i="26"/>
  <c r="L140" i="26"/>
  <c r="L133" i="26"/>
  <c r="L131" i="26"/>
  <c r="L130" i="26"/>
  <c r="L129" i="26"/>
  <c r="L128" i="26"/>
  <c r="L127" i="26"/>
  <c r="L126" i="26"/>
  <c r="L125" i="26"/>
  <c r="L124" i="26"/>
  <c r="L123" i="26"/>
  <c r="L122" i="26"/>
  <c r="L121" i="26"/>
  <c r="L120" i="26"/>
  <c r="L119" i="26"/>
  <c r="L118" i="26"/>
  <c r="L117" i="26"/>
  <c r="L116" i="26"/>
  <c r="L115" i="26"/>
  <c r="L114" i="26"/>
  <c r="L113" i="26"/>
  <c r="L112" i="26"/>
  <c r="L111" i="26"/>
  <c r="L110" i="26"/>
  <c r="S11" i="26"/>
  <c r="P11" i="26"/>
  <c r="S12" i="26"/>
  <c r="P12" i="26"/>
  <c r="AB259" i="26"/>
  <c r="R259" i="26" s="1"/>
  <c r="AB243" i="26"/>
  <c r="R243" i="26" s="1"/>
  <c r="AB211" i="26"/>
  <c r="R211" i="26" s="1"/>
  <c r="AB199" i="26"/>
  <c r="R199" i="26" s="1"/>
  <c r="AB167" i="26"/>
  <c r="R167" i="26" s="1"/>
  <c r="AB155" i="26"/>
  <c r="R155" i="26" s="1"/>
  <c r="AB127" i="26"/>
  <c r="R127" i="26" s="1"/>
  <c r="AB119" i="26"/>
  <c r="R119" i="26" s="1"/>
  <c r="AB242" i="26"/>
  <c r="R242" i="26" s="1"/>
  <c r="AB218" i="26"/>
  <c r="R218" i="26" s="1"/>
  <c r="AB210" i="26"/>
  <c r="R210" i="26" s="1"/>
  <c r="AB202" i="26"/>
  <c r="R202" i="26" s="1"/>
  <c r="AB194" i="26"/>
  <c r="R194" i="26" s="1"/>
  <c r="AB190" i="26"/>
  <c r="R190" i="26" s="1"/>
  <c r="AB186" i="26"/>
  <c r="R186" i="26" s="1"/>
  <c r="AB182" i="26"/>
  <c r="R182" i="26" s="1"/>
  <c r="AB174" i="26"/>
  <c r="R174" i="26" s="1"/>
  <c r="AB170" i="26"/>
  <c r="R170" i="26" s="1"/>
  <c r="AB162" i="26"/>
  <c r="R162" i="26" s="1"/>
  <c r="AB158" i="26"/>
  <c r="R158" i="26" s="1"/>
  <c r="AB154" i="26"/>
  <c r="R154" i="26" s="1"/>
  <c r="AB150" i="26"/>
  <c r="R150" i="26" s="1"/>
  <c r="AB146" i="26"/>
  <c r="R146" i="26" s="1"/>
  <c r="AB142" i="26"/>
  <c r="R142" i="26" s="1"/>
  <c r="AB134" i="26"/>
  <c r="R134" i="26" s="1"/>
  <c r="AB130" i="26"/>
  <c r="R130" i="26" s="1"/>
  <c r="AB126" i="26"/>
  <c r="R126" i="26" s="1"/>
  <c r="AB122" i="26"/>
  <c r="R122" i="26" s="1"/>
  <c r="AB118" i="26"/>
  <c r="R118" i="26" s="1"/>
  <c r="AB114" i="26"/>
  <c r="R114" i="26" s="1"/>
  <c r="AB110" i="26"/>
  <c r="R110" i="26" s="1"/>
  <c r="AB12" i="26"/>
  <c r="R12" i="26" s="1"/>
  <c r="AB23" i="26"/>
  <c r="R23" i="26" s="1"/>
  <c r="AB247" i="26"/>
  <c r="R247" i="26" s="1"/>
  <c r="AB219" i="26"/>
  <c r="R219" i="26" s="1"/>
  <c r="AB203" i="26"/>
  <c r="R203" i="26" s="1"/>
  <c r="AB187" i="26"/>
  <c r="R187" i="26" s="1"/>
  <c r="AB175" i="26"/>
  <c r="R175" i="26" s="1"/>
  <c r="AB159" i="26"/>
  <c r="R159" i="26" s="1"/>
  <c r="AB143" i="26"/>
  <c r="R143" i="26" s="1"/>
  <c r="AB75" i="26"/>
  <c r="R75" i="26" s="1"/>
  <c r="AB254" i="26"/>
  <c r="R254" i="26" s="1"/>
  <c r="AB250" i="26"/>
  <c r="R250" i="26" s="1"/>
  <c r="AB238" i="26"/>
  <c r="R238" i="26" s="1"/>
  <c r="AB226" i="26"/>
  <c r="R226" i="26" s="1"/>
  <c r="AB214" i="26"/>
  <c r="R214" i="26" s="1"/>
  <c r="AB198" i="26"/>
  <c r="R198" i="26" s="1"/>
  <c r="AB13" i="26"/>
  <c r="R13" i="26" s="1"/>
  <c r="AB63" i="26"/>
  <c r="R63" i="26" s="1"/>
  <c r="AB27" i="26"/>
  <c r="R27" i="26" s="1"/>
  <c r="AB257" i="26"/>
  <c r="R257" i="26" s="1"/>
  <c r="AB253" i="26"/>
  <c r="R253" i="26" s="1"/>
  <c r="AB249" i="26"/>
  <c r="R249" i="26" s="1"/>
  <c r="AB245" i="26"/>
  <c r="R245" i="26" s="1"/>
  <c r="AB241" i="26"/>
  <c r="R241" i="26" s="1"/>
  <c r="AB237" i="26"/>
  <c r="R237" i="26" s="1"/>
  <c r="AB233" i="26"/>
  <c r="R233" i="26" s="1"/>
  <c r="AB229" i="26"/>
  <c r="R229" i="26" s="1"/>
  <c r="AB225" i="26"/>
  <c r="R225" i="26" s="1"/>
  <c r="AB221" i="26"/>
  <c r="R221" i="26" s="1"/>
  <c r="AB217" i="26"/>
  <c r="R217" i="26" s="1"/>
  <c r="AB213" i="26"/>
  <c r="R213" i="26" s="1"/>
  <c r="AB209" i="26"/>
  <c r="R209" i="26" s="1"/>
  <c r="AB205" i="26"/>
  <c r="R205" i="26" s="1"/>
  <c r="AB201" i="26"/>
  <c r="R201" i="26" s="1"/>
  <c r="AB197" i="26"/>
  <c r="R197" i="26" s="1"/>
  <c r="AB193" i="26"/>
  <c r="R193" i="26" s="1"/>
  <c r="AB189" i="26"/>
  <c r="R189" i="26" s="1"/>
  <c r="AB177" i="26"/>
  <c r="R177" i="26" s="1"/>
  <c r="AB173" i="26"/>
  <c r="R173" i="26" s="1"/>
  <c r="AB169" i="26"/>
  <c r="R169" i="26" s="1"/>
  <c r="AB161" i="26"/>
  <c r="R161" i="26" s="1"/>
  <c r="AB157" i="26"/>
  <c r="R157" i="26" s="1"/>
  <c r="AB153" i="26"/>
  <c r="R153" i="26" s="1"/>
  <c r="AB149" i="26"/>
  <c r="R149" i="26" s="1"/>
  <c r="AB145" i="26"/>
  <c r="R145" i="26" s="1"/>
  <c r="AB141" i="26"/>
  <c r="R141" i="26" s="1"/>
  <c r="AB137" i="26"/>
  <c r="R137" i="26" s="1"/>
  <c r="AB129" i="26"/>
  <c r="R129" i="26" s="1"/>
  <c r="AB125" i="26"/>
  <c r="R125" i="26" s="1"/>
  <c r="AB121" i="26"/>
  <c r="R121" i="26" s="1"/>
  <c r="AB117" i="26"/>
  <c r="R117" i="26" s="1"/>
  <c r="AB113" i="26"/>
  <c r="R113" i="26" s="1"/>
  <c r="AB83" i="26"/>
  <c r="R83" i="26" s="1"/>
  <c r="AB239" i="26"/>
  <c r="R239" i="26" s="1"/>
  <c r="AB223" i="26"/>
  <c r="R223" i="26" s="1"/>
  <c r="AB207" i="26"/>
  <c r="R207" i="26" s="1"/>
  <c r="AB163" i="26"/>
  <c r="R163" i="26" s="1"/>
  <c r="AB147" i="26"/>
  <c r="R147" i="26" s="1"/>
  <c r="AB139" i="26"/>
  <c r="R139" i="26" s="1"/>
  <c r="AB131" i="26"/>
  <c r="R131" i="26" s="1"/>
  <c r="AB123" i="26"/>
  <c r="R123" i="26" s="1"/>
  <c r="AB111" i="26"/>
  <c r="R111" i="26" s="1"/>
  <c r="AB35" i="26"/>
  <c r="R35" i="26" s="1"/>
  <c r="AB246" i="26"/>
  <c r="R246" i="26" s="1"/>
  <c r="AB234" i="26"/>
  <c r="R234" i="26" s="1"/>
  <c r="AB206" i="26"/>
  <c r="R206" i="26" s="1"/>
  <c r="AB104" i="26"/>
  <c r="R104" i="26" s="1"/>
  <c r="AB51" i="26"/>
  <c r="R51" i="26" s="1"/>
  <c r="AB260" i="26"/>
  <c r="R260" i="26" s="1"/>
  <c r="AB256" i="26"/>
  <c r="R256" i="26" s="1"/>
  <c r="AB252" i="26"/>
  <c r="R252" i="26" s="1"/>
  <c r="AB248" i="26"/>
  <c r="R248" i="26" s="1"/>
  <c r="AB240" i="26"/>
  <c r="R240" i="26" s="1"/>
  <c r="AB236" i="26"/>
  <c r="R236" i="26" s="1"/>
  <c r="AB232" i="26"/>
  <c r="R232" i="26" s="1"/>
  <c r="AB228" i="26"/>
  <c r="R228" i="26" s="1"/>
  <c r="AB224" i="26"/>
  <c r="R224" i="26" s="1"/>
  <c r="AB220" i="26"/>
  <c r="R220" i="26" s="1"/>
  <c r="AB216" i="26"/>
  <c r="R216" i="26" s="1"/>
  <c r="AB212" i="26"/>
  <c r="R212" i="26" s="1"/>
  <c r="AB208" i="26"/>
  <c r="R208" i="26" s="1"/>
  <c r="AB204" i="26"/>
  <c r="R204" i="26" s="1"/>
  <c r="AB200" i="26"/>
  <c r="R200" i="26" s="1"/>
  <c r="AB196" i="26"/>
  <c r="R196" i="26" s="1"/>
  <c r="AB192" i="26"/>
  <c r="R192" i="26" s="1"/>
  <c r="AB188" i="26"/>
  <c r="R188" i="26" s="1"/>
  <c r="AB176" i="26"/>
  <c r="R176" i="26" s="1"/>
  <c r="AB172" i="26"/>
  <c r="R172" i="26" s="1"/>
  <c r="AB168" i="26"/>
  <c r="R168" i="26" s="1"/>
  <c r="AB164" i="26"/>
  <c r="R164" i="26" s="1"/>
  <c r="AB160" i="26"/>
  <c r="R160" i="26" s="1"/>
  <c r="AB156" i="26"/>
  <c r="R156" i="26" s="1"/>
  <c r="AB152" i="26"/>
  <c r="R152" i="26" s="1"/>
  <c r="AB148" i="26"/>
  <c r="R148" i="26" s="1"/>
  <c r="AB144" i="26"/>
  <c r="R144" i="26" s="1"/>
  <c r="AB140" i="26"/>
  <c r="R140" i="26" s="1"/>
  <c r="AB128" i="26"/>
  <c r="R128" i="26" s="1"/>
  <c r="AB124" i="26"/>
  <c r="R124" i="26" s="1"/>
  <c r="AB120" i="26"/>
  <c r="R120" i="26" s="1"/>
  <c r="AB116" i="26"/>
  <c r="R116" i="26" s="1"/>
  <c r="AB112" i="26"/>
  <c r="R112" i="26" s="1"/>
  <c r="AB107" i="26"/>
  <c r="R107" i="26" s="1"/>
  <c r="AB106" i="26"/>
  <c r="R106" i="26" s="1"/>
  <c r="AB39" i="26"/>
  <c r="R39" i="26" s="1"/>
  <c r="AB251" i="26"/>
  <c r="R251" i="26" s="1"/>
  <c r="AB215" i="26"/>
  <c r="R215" i="26" s="1"/>
  <c r="AB191" i="26"/>
  <c r="R191" i="26" s="1"/>
  <c r="AB171" i="26"/>
  <c r="R171" i="26" s="1"/>
  <c r="AB151" i="26"/>
  <c r="R151" i="26" s="1"/>
  <c r="AB115" i="26"/>
  <c r="R115" i="26" s="1"/>
  <c r="AB11" i="26"/>
  <c r="R11" i="26" s="1"/>
  <c r="L93" i="26"/>
  <c r="L53" i="26"/>
  <c r="L97" i="26"/>
  <c r="L63" i="26"/>
  <c r="L40" i="26"/>
  <c r="L107" i="26"/>
  <c r="L83" i="26"/>
  <c r="L75" i="26"/>
  <c r="L51" i="26"/>
  <c r="L35" i="26"/>
  <c r="L27" i="26"/>
  <c r="L23" i="26"/>
  <c r="L106" i="26"/>
  <c r="L70" i="26"/>
  <c r="L46" i="26"/>
  <c r="L57" i="26"/>
  <c r="L11" i="26"/>
  <c r="L13" i="26"/>
  <c r="L12" i="26"/>
  <c r="L255" i="26" l="1"/>
  <c r="AC255" i="26" a="1"/>
  <c r="AC255" i="26" s="1"/>
  <c r="S255" i="26" s="1"/>
  <c r="AA255" i="26" a="1"/>
  <c r="AA255" i="26" s="1"/>
  <c r="P255" i="26" s="1"/>
  <c r="AB255" i="26"/>
  <c r="R255" i="26" s="1"/>
  <c r="L257" i="26"/>
  <c r="AC257" i="26" a="1"/>
  <c r="AC257" i="26" s="1"/>
  <c r="AA257" i="26" a="1"/>
  <c r="AA257" i="26" s="1"/>
  <c r="Y803" i="26" a="1"/>
  <c r="Y803" i="26" s="1"/>
  <c r="U803" i="26" s="1"/>
  <c r="AC803" i="26" a="1"/>
  <c r="AC803" i="26" s="1"/>
  <c r="AA803" i="26" a="1"/>
  <c r="AA803" i="26" s="1"/>
  <c r="Y800" i="26" a="1"/>
  <c r="Y800" i="26" s="1"/>
  <c r="U800" i="26" s="1"/>
  <c r="AC800" i="26" a="1"/>
  <c r="AC800" i="26" s="1"/>
  <c r="AA800" i="26" a="1"/>
  <c r="AA800" i="26" s="1"/>
  <c r="Y798" i="26" a="1"/>
  <c r="Y798" i="26" s="1"/>
  <c r="U798" i="26" s="1"/>
  <c r="AC798" i="26" a="1"/>
  <c r="AC798" i="26" s="1"/>
  <c r="AA798" i="26" a="1"/>
  <c r="AA798" i="26" s="1"/>
  <c r="Y678" i="26" a="1"/>
  <c r="Y678" i="26" s="1"/>
  <c r="U678" i="26" s="1"/>
  <c r="AC678" i="26" a="1"/>
  <c r="AC678" i="26" s="1"/>
  <c r="AA678" i="26" a="1"/>
  <c r="AA678" i="26" s="1"/>
  <c r="Y716" i="26" a="1"/>
  <c r="Y716" i="26" s="1"/>
  <c r="U716" i="26" s="1"/>
  <c r="AC716" i="26" a="1"/>
  <c r="AC716" i="26" s="1"/>
  <c r="AA716" i="26" a="1"/>
  <c r="AA716" i="26" s="1"/>
  <c r="AB179" i="26"/>
  <c r="R179" i="26" s="1"/>
  <c r="AC262" i="26" a="1"/>
  <c r="AC262" i="26" s="1"/>
  <c r="AA262" i="26" a="1"/>
  <c r="AA262" i="26" s="1"/>
  <c r="Y795" i="26" a="1"/>
  <c r="Y795" i="26" s="1"/>
  <c r="U795" i="26" s="1"/>
  <c r="AC795" i="26" a="1"/>
  <c r="AC795" i="26" s="1"/>
  <c r="AA795" i="26" a="1"/>
  <c r="AA795" i="26" s="1"/>
  <c r="Y804" i="26" a="1"/>
  <c r="Y804" i="26" s="1"/>
  <c r="U804" i="26" s="1"/>
  <c r="AC804" i="26" a="1"/>
  <c r="AC804" i="26" s="1"/>
  <c r="AA804" i="26" a="1"/>
  <c r="AA804" i="26" s="1"/>
  <c r="AC131" i="26" a="1"/>
  <c r="AC131" i="26" s="1"/>
  <c r="S131" i="26" s="1"/>
  <c r="AA131" i="26" a="1"/>
  <c r="AA131" i="26" s="1"/>
  <c r="P131" i="26" s="1"/>
  <c r="AC137" i="26" a="1"/>
  <c r="AC137" i="26" s="1"/>
  <c r="S137" i="26" s="1"/>
  <c r="AA137" i="26" a="1"/>
  <c r="AA137" i="26" s="1"/>
  <c r="P137" i="26" s="1"/>
  <c r="AC136" i="26" a="1"/>
  <c r="AC136" i="26" s="1"/>
  <c r="S136" i="26" s="1"/>
  <c r="AA136" i="26" a="1"/>
  <c r="AA136" i="26" s="1"/>
  <c r="P136" i="26" s="1"/>
  <c r="Y673" i="26" a="1"/>
  <c r="Y673" i="26" s="1"/>
  <c r="U673" i="26" s="1"/>
  <c r="AC673" i="26" a="1"/>
  <c r="AC673" i="26" s="1"/>
  <c r="AA673" i="26" a="1"/>
  <c r="AA673" i="26" s="1"/>
  <c r="Y671" i="26" a="1"/>
  <c r="Y671" i="26" s="1"/>
  <c r="U671" i="26" s="1"/>
  <c r="AC671" i="26" a="1"/>
  <c r="AC671" i="26" s="1"/>
  <c r="AA671" i="26" a="1"/>
  <c r="AA671" i="26" s="1"/>
  <c r="AC175" i="26" a="1"/>
  <c r="AC175" i="26" s="1"/>
  <c r="S175" i="26" s="1"/>
  <c r="AA175" i="26" a="1"/>
  <c r="AA175" i="26" s="1"/>
  <c r="P175" i="26" s="1"/>
  <c r="AC181" i="26" a="1"/>
  <c r="AC181" i="26" s="1"/>
  <c r="S181" i="26" s="1"/>
  <c r="AA181" i="26" a="1"/>
  <c r="AA181" i="26" s="1"/>
  <c r="P181" i="26" s="1"/>
  <c r="AC176" i="26" a="1"/>
  <c r="AC176" i="26" s="1"/>
  <c r="S176" i="26" s="1"/>
  <c r="AA176" i="26" a="1"/>
  <c r="AA176" i="26" s="1"/>
  <c r="P176" i="26" s="1"/>
  <c r="Y724" i="26" a="1"/>
  <c r="Y724" i="26" s="1"/>
  <c r="U724" i="26" s="1"/>
  <c r="AC724" i="26" a="1"/>
  <c r="AC724" i="26" s="1"/>
  <c r="AA724" i="26" a="1"/>
  <c r="AA724" i="26" s="1"/>
  <c r="AC223" i="26" a="1"/>
  <c r="AC223" i="26" s="1"/>
  <c r="S223" i="26" s="1"/>
  <c r="AA223" i="26" a="1"/>
  <c r="AA223" i="26" s="1"/>
  <c r="P223" i="26" s="1"/>
  <c r="AC229" i="26" a="1"/>
  <c r="AC229" i="26" s="1"/>
  <c r="S229" i="26" s="1"/>
  <c r="AA229" i="26" a="1"/>
  <c r="AA229" i="26" s="1"/>
  <c r="P229" i="26" s="1"/>
  <c r="AC228" i="26" a="1"/>
  <c r="AC228" i="26" s="1"/>
  <c r="S228" i="26" s="1"/>
  <c r="AA228" i="26" a="1"/>
  <c r="AA228" i="26" s="1"/>
  <c r="P228" i="26" s="1"/>
  <c r="Y766" i="26" a="1"/>
  <c r="Y766" i="26" s="1"/>
  <c r="U766" i="26" s="1"/>
  <c r="AC766" i="26" a="1"/>
  <c r="AC766" i="26" s="1"/>
  <c r="AA766" i="26" a="1"/>
  <c r="AA766" i="26" s="1"/>
  <c r="Y767" i="26" a="1"/>
  <c r="Y767" i="26" s="1"/>
  <c r="U767" i="26" s="1"/>
  <c r="AC767" i="26" a="1"/>
  <c r="AC767" i="26" s="1"/>
  <c r="AA767" i="26" a="1"/>
  <c r="AA767" i="26" s="1"/>
  <c r="Y769" i="26" a="1"/>
  <c r="Y769" i="26" s="1"/>
  <c r="U769" i="26" s="1"/>
  <c r="AC769" i="26" a="1"/>
  <c r="AC769" i="26" s="1"/>
  <c r="AA769" i="26" a="1"/>
  <c r="AA769" i="26" s="1"/>
  <c r="AC271" i="26" a="1"/>
  <c r="AC271" i="26" s="1"/>
  <c r="AA271" i="26" a="1"/>
  <c r="AA271" i="26" s="1"/>
  <c r="AC269" i="26" a="1"/>
  <c r="AC269" i="26" s="1"/>
  <c r="AA269" i="26" a="1"/>
  <c r="AA269" i="26" s="1"/>
  <c r="Y808" i="26" a="1"/>
  <c r="Y808" i="26" s="1"/>
  <c r="U808" i="26" s="1"/>
  <c r="AC808" i="26" a="1"/>
  <c r="AC808" i="26" s="1"/>
  <c r="AA808" i="26" a="1"/>
  <c r="AA808" i="26" s="1"/>
  <c r="Y814" i="26" a="1"/>
  <c r="Y814" i="26" s="1"/>
  <c r="U814" i="26" s="1"/>
  <c r="AC814" i="26" a="1"/>
  <c r="AC814" i="26" s="1"/>
  <c r="AA814" i="26" a="1"/>
  <c r="AA814" i="26" s="1"/>
  <c r="Y809" i="26" a="1"/>
  <c r="Y809" i="26" s="1"/>
  <c r="U809" i="26" s="1"/>
  <c r="AC809" i="26" a="1"/>
  <c r="AC809" i="26" s="1"/>
  <c r="AA809" i="26" a="1"/>
  <c r="AA809" i="26" s="1"/>
  <c r="AC295" i="26" a="1"/>
  <c r="AC295" i="26" s="1"/>
  <c r="AA295" i="26" a="1"/>
  <c r="AA295" i="26" s="1"/>
  <c r="AC297" i="26" a="1"/>
  <c r="AC297" i="26" s="1"/>
  <c r="AA297" i="26" a="1"/>
  <c r="AA297" i="26" s="1"/>
  <c r="Y840" i="26" a="1"/>
  <c r="Y840" i="26" s="1"/>
  <c r="U840" i="26" s="1"/>
  <c r="AC840" i="26" a="1"/>
  <c r="AC840" i="26" s="1"/>
  <c r="AA840" i="26" a="1"/>
  <c r="AA840" i="26" s="1"/>
  <c r="Y835" i="26" a="1"/>
  <c r="Y835" i="26" s="1"/>
  <c r="U835" i="26" s="1"/>
  <c r="AC835" i="26" a="1"/>
  <c r="AC835" i="26" s="1"/>
  <c r="AA835" i="26" a="1"/>
  <c r="AA835" i="26" s="1"/>
  <c r="Y841" i="26" a="1"/>
  <c r="Y841" i="26" s="1"/>
  <c r="U841" i="26" s="1"/>
  <c r="AC841" i="26" a="1"/>
  <c r="AC841" i="26" s="1"/>
  <c r="AA841" i="26" a="1"/>
  <c r="AA841" i="26" s="1"/>
  <c r="AC318" i="26" a="1"/>
  <c r="AC318" i="26" s="1"/>
  <c r="AA318" i="26" a="1"/>
  <c r="AA318" i="26" s="1"/>
  <c r="AC317" i="26" a="1"/>
  <c r="AC317" i="26" s="1"/>
  <c r="AA317" i="26" a="1"/>
  <c r="AA317" i="26" s="1"/>
  <c r="Y862" i="26" a="1"/>
  <c r="Y862" i="26" s="1"/>
  <c r="U862" i="26" s="1"/>
  <c r="AC862" i="26" a="1"/>
  <c r="AC862" i="26" s="1"/>
  <c r="AA862" i="26" a="1"/>
  <c r="AA862" i="26" s="1"/>
  <c r="Y855" i="26" a="1"/>
  <c r="Y855" i="26" s="1"/>
  <c r="U855" i="26" s="1"/>
  <c r="AC855" i="26" a="1"/>
  <c r="AC855" i="26" s="1"/>
  <c r="AA855" i="26" a="1"/>
  <c r="AA855" i="26" s="1"/>
  <c r="Y859" i="26" a="1"/>
  <c r="Y859" i="26" s="1"/>
  <c r="U859" i="26" s="1"/>
  <c r="AC859" i="26" a="1"/>
  <c r="AC859" i="26" s="1"/>
  <c r="AA859" i="26" a="1"/>
  <c r="AA859" i="26" s="1"/>
  <c r="AC345" i="26" a="1"/>
  <c r="AC345" i="26" s="1"/>
  <c r="AA345" i="26" a="1"/>
  <c r="AA345" i="26" s="1"/>
  <c r="AC347" i="26" a="1"/>
  <c r="AC347" i="26" s="1"/>
  <c r="AA347" i="26" a="1"/>
  <c r="AA347" i="26" s="1"/>
  <c r="Y889" i="26" a="1"/>
  <c r="Y889" i="26" s="1"/>
  <c r="U889" i="26" s="1"/>
  <c r="AC889" i="26" a="1"/>
  <c r="AC889" i="26" s="1"/>
  <c r="AA889" i="26" a="1"/>
  <c r="AA889" i="26" s="1"/>
  <c r="Y888" i="26" a="1"/>
  <c r="Y888" i="26" s="1"/>
  <c r="U888" i="26" s="1"/>
  <c r="AC888" i="26" a="1"/>
  <c r="AC888" i="26" s="1"/>
  <c r="AA888" i="26" a="1"/>
  <c r="AA888" i="26" s="1"/>
  <c r="Y885" i="26" a="1"/>
  <c r="Y885" i="26" s="1"/>
  <c r="U885" i="26" s="1"/>
  <c r="AC885" i="26" a="1"/>
  <c r="AC885" i="26" s="1"/>
  <c r="AA885" i="26" a="1"/>
  <c r="AA885" i="26" s="1"/>
  <c r="AC388" i="26" a="1"/>
  <c r="AC388" i="26" s="1"/>
  <c r="AA388" i="26" a="1"/>
  <c r="AA388" i="26" s="1"/>
  <c r="AC390" i="26" a="1"/>
  <c r="AC390" i="26" s="1"/>
  <c r="AA390" i="26" a="1"/>
  <c r="AA390" i="26" s="1"/>
  <c r="Y925" i="26" a="1"/>
  <c r="Y925" i="26" s="1"/>
  <c r="U925" i="26" s="1"/>
  <c r="AC925" i="26" a="1"/>
  <c r="AC925" i="26" s="1"/>
  <c r="AA925" i="26" a="1"/>
  <c r="AA925" i="26" s="1"/>
  <c r="Y929" i="26" a="1"/>
  <c r="Y929" i="26" s="1"/>
  <c r="U929" i="26" s="1"/>
  <c r="AC929" i="26" a="1"/>
  <c r="AC929" i="26" s="1"/>
  <c r="AA929" i="26" a="1"/>
  <c r="AA929" i="26" s="1"/>
  <c r="AC420" i="26" a="1"/>
  <c r="AC420" i="26" s="1"/>
  <c r="AA420" i="26" a="1"/>
  <c r="AA420" i="26" s="1"/>
  <c r="AC422" i="26" a="1"/>
  <c r="AC422" i="26" s="1"/>
  <c r="AA422" i="26" a="1"/>
  <c r="AA422" i="26" s="1"/>
  <c r="Y959" i="26" a="1"/>
  <c r="Y959" i="26" s="1"/>
  <c r="U959" i="26" s="1"/>
  <c r="AC959" i="26" a="1"/>
  <c r="AC959" i="26" s="1"/>
  <c r="AA959" i="26" a="1"/>
  <c r="AA959" i="26" s="1"/>
  <c r="Y960" i="26" a="1"/>
  <c r="Y960" i="26" s="1"/>
  <c r="U960" i="26" s="1"/>
  <c r="AC960" i="26" a="1"/>
  <c r="AC960" i="26" s="1"/>
  <c r="AA960" i="26" a="1"/>
  <c r="AA960" i="26" s="1"/>
  <c r="AC452" i="26" a="1"/>
  <c r="AC452" i="26" s="1"/>
  <c r="AA452" i="26" a="1"/>
  <c r="AA452" i="26" s="1"/>
  <c r="AC450" i="26" a="1"/>
  <c r="AC450" i="26" s="1"/>
  <c r="AA450" i="26" a="1"/>
  <c r="AA450" i="26" s="1"/>
  <c r="Y987" i="26" a="1"/>
  <c r="Y987" i="26" s="1"/>
  <c r="U987" i="26" s="1"/>
  <c r="AC987" i="26" a="1"/>
  <c r="AC987" i="26" s="1"/>
  <c r="AA987" i="26" a="1"/>
  <c r="AA987" i="26" s="1"/>
  <c r="Y988" i="26" a="1"/>
  <c r="Y988" i="26" s="1"/>
  <c r="U988" i="26" s="1"/>
  <c r="AC988" i="26" a="1"/>
  <c r="AC988" i="26" s="1"/>
  <c r="AA988" i="26" a="1"/>
  <c r="AA988" i="26" s="1"/>
  <c r="AC480" i="26" a="1"/>
  <c r="AC480" i="26" s="1"/>
  <c r="AA480" i="26" a="1"/>
  <c r="AA480" i="26" s="1"/>
  <c r="AC478" i="26" a="1"/>
  <c r="AC478" i="26" s="1"/>
  <c r="AA478" i="26" a="1"/>
  <c r="AA478" i="26" s="1"/>
  <c r="Y1015" i="26" a="1"/>
  <c r="Y1015" i="26" s="1"/>
  <c r="U1015" i="26" s="1"/>
  <c r="AC1015" i="26" a="1"/>
  <c r="AC1015" i="26" s="1"/>
  <c r="AA1015" i="26" a="1"/>
  <c r="AA1015" i="26" s="1"/>
  <c r="Y1014" i="26" a="1"/>
  <c r="Y1014" i="26" s="1"/>
  <c r="U1014" i="26" s="1"/>
  <c r="AC1014" i="26" a="1"/>
  <c r="AC1014" i="26" s="1"/>
  <c r="AA1014" i="26" a="1"/>
  <c r="AA1014" i="26" s="1"/>
  <c r="AC506" i="26" a="1"/>
  <c r="AC506" i="26" s="1"/>
  <c r="AA506" i="26" a="1"/>
  <c r="AA506" i="26" s="1"/>
  <c r="AC502" i="26" a="1"/>
  <c r="AC502" i="26" s="1"/>
  <c r="AA502" i="26" a="1"/>
  <c r="AA502" i="26" s="1"/>
  <c r="Y1044" i="26" a="1"/>
  <c r="Y1044" i="26" s="1"/>
  <c r="U1044" i="26" s="1"/>
  <c r="AC1044" i="26" a="1"/>
  <c r="AC1044" i="26" s="1"/>
  <c r="AA1044" i="26" a="1"/>
  <c r="AA1044" i="26" s="1"/>
  <c r="Y1047" i="26" a="1"/>
  <c r="Y1047" i="26" s="1"/>
  <c r="U1047" i="26" s="1"/>
  <c r="AC1047" i="26" a="1"/>
  <c r="AC1047" i="26" s="1"/>
  <c r="AA1047" i="26" a="1"/>
  <c r="AA1047" i="26" s="1"/>
  <c r="AC530" i="26" a="1"/>
  <c r="AC530" i="26" s="1"/>
  <c r="AA530" i="26" a="1"/>
  <c r="AA530" i="26" s="1"/>
  <c r="AC536" i="26" a="1"/>
  <c r="AC536" i="26" s="1"/>
  <c r="AA536" i="26" a="1"/>
  <c r="AA536" i="26" s="1"/>
  <c r="Y1076" i="26" a="1"/>
  <c r="Y1076" i="26" s="1"/>
  <c r="U1076" i="26" s="1"/>
  <c r="AC1076" i="26" a="1"/>
  <c r="AC1076" i="26" s="1"/>
  <c r="AA1076" i="26" a="1"/>
  <c r="AA1076" i="26" s="1"/>
  <c r="Y1074" i="26" a="1"/>
  <c r="Y1074" i="26" s="1"/>
  <c r="U1074" i="26" s="1"/>
  <c r="AC1074" i="26" a="1"/>
  <c r="AC1074" i="26" s="1"/>
  <c r="AA1074" i="26" a="1"/>
  <c r="AA1074" i="26" s="1"/>
  <c r="AC22" i="26" a="1"/>
  <c r="AC22" i="26" s="1"/>
  <c r="AA22" i="26" a="1"/>
  <c r="AA22" i="26" s="1"/>
  <c r="Y561" i="26" a="1"/>
  <c r="Y561" i="26" s="1"/>
  <c r="U561" i="26" s="1"/>
  <c r="AC561" i="26" a="1"/>
  <c r="AC561" i="26" s="1"/>
  <c r="AA561" i="26" a="1"/>
  <c r="AA561" i="26" s="1"/>
  <c r="Y563" i="26" a="1"/>
  <c r="Y563" i="26" s="1"/>
  <c r="U563" i="26" s="1"/>
  <c r="AC563" i="26" a="1"/>
  <c r="AC563" i="26" s="1"/>
  <c r="AA563" i="26" a="1"/>
  <c r="AA563" i="26" s="1"/>
  <c r="AC47" i="26" a="1"/>
  <c r="AC47" i="26" s="1"/>
  <c r="AA47" i="26" a="1"/>
  <c r="AA47" i="26" s="1"/>
  <c r="Y588" i="26" a="1"/>
  <c r="Y588" i="26" s="1"/>
  <c r="U588" i="26" s="1"/>
  <c r="AC588" i="26" a="1"/>
  <c r="AC588" i="26" s="1"/>
  <c r="AA588" i="26" a="1"/>
  <c r="AA588" i="26" s="1"/>
  <c r="Y581" i="26" a="1"/>
  <c r="Y581" i="26" s="1"/>
  <c r="U581" i="26" s="1"/>
  <c r="AC581" i="26" a="1"/>
  <c r="AC581" i="26" s="1"/>
  <c r="AA581" i="26" a="1"/>
  <c r="AA581" i="26" s="1"/>
  <c r="AC40" i="26" a="1"/>
  <c r="AC40" i="26" s="1"/>
  <c r="AA40" i="26" a="1"/>
  <c r="AA40" i="26" s="1"/>
  <c r="Y582" i="26" a="1"/>
  <c r="Y582" i="26" s="1"/>
  <c r="U582" i="26" s="1"/>
  <c r="AC582" i="26" a="1"/>
  <c r="AC582" i="26" s="1"/>
  <c r="AA582" i="26" a="1"/>
  <c r="AA582" i="26" s="1"/>
  <c r="AC90" i="26" a="1"/>
  <c r="AC90" i="26" s="1"/>
  <c r="AA90" i="26" a="1"/>
  <c r="AA90" i="26" s="1"/>
  <c r="Y628" i="26" a="1"/>
  <c r="Y628" i="26" s="1"/>
  <c r="U628" i="26" s="1"/>
  <c r="AC628" i="26" a="1"/>
  <c r="AC628" i="26" s="1"/>
  <c r="AA628" i="26" a="1"/>
  <c r="AA628" i="26" s="1"/>
  <c r="Y622" i="26" a="1"/>
  <c r="Y622" i="26" s="1"/>
  <c r="U622" i="26" s="1"/>
  <c r="AC622" i="26" a="1"/>
  <c r="AC622" i="26" s="1"/>
  <c r="AA622" i="26" a="1"/>
  <c r="AA622" i="26" s="1"/>
  <c r="Y623" i="26" a="1"/>
  <c r="Y623" i="26" s="1"/>
  <c r="U623" i="26" s="1"/>
  <c r="AC623" i="26" a="1"/>
  <c r="AC623" i="26" s="1"/>
  <c r="AA623" i="26" a="1"/>
  <c r="AA623" i="26" s="1"/>
  <c r="Y624" i="26" a="1"/>
  <c r="Y624" i="26" s="1"/>
  <c r="U624" i="26" s="1"/>
  <c r="AC624" i="26" a="1"/>
  <c r="AC624" i="26" s="1"/>
  <c r="AA624" i="26" a="1"/>
  <c r="AA624" i="26" s="1"/>
  <c r="AC106" i="26" a="1"/>
  <c r="AC106" i="26" s="1"/>
  <c r="AA106" i="26" a="1"/>
  <c r="AA106" i="26" s="1"/>
  <c r="P106" i="26" s="1"/>
  <c r="AC101" i="26" a="1"/>
  <c r="AC101" i="26" s="1"/>
  <c r="AA101" i="26" a="1"/>
  <c r="AA101" i="26" s="1"/>
  <c r="AC104" i="26" a="1"/>
  <c r="AC104" i="26" s="1"/>
  <c r="S104" i="26" s="1"/>
  <c r="AA104" i="26" a="1"/>
  <c r="AA104" i="26" s="1"/>
  <c r="P104" i="26" s="1"/>
  <c r="Y644" i="26" a="1"/>
  <c r="Y644" i="26" s="1"/>
  <c r="U644" i="26" s="1"/>
  <c r="AC644" i="26" a="1"/>
  <c r="AC644" i="26" s="1"/>
  <c r="AA644" i="26" a="1"/>
  <c r="AA644" i="26" s="1"/>
  <c r="Y648" i="26" a="1"/>
  <c r="Y648" i="26" s="1"/>
  <c r="U648" i="26" s="1"/>
  <c r="AC648" i="26" a="1"/>
  <c r="AC648" i="26" s="1"/>
  <c r="AA648" i="26" a="1"/>
  <c r="AA648" i="26" s="1"/>
  <c r="AC198" i="26" a="1"/>
  <c r="AC198" i="26" s="1"/>
  <c r="AA198" i="26" a="1"/>
  <c r="AA198" i="26" s="1"/>
  <c r="P198" i="26" s="1"/>
  <c r="Y726" i="26" a="1"/>
  <c r="Y726" i="26" s="1"/>
  <c r="U726" i="26" s="1"/>
  <c r="AC726" i="26" a="1"/>
  <c r="AC726" i="26" s="1"/>
  <c r="AA726" i="26" a="1"/>
  <c r="AA726" i="26" s="1"/>
  <c r="AC185" i="26" a="1"/>
  <c r="AC185" i="26" s="1"/>
  <c r="S185" i="26" s="1"/>
  <c r="AA185" i="26" a="1"/>
  <c r="AA185" i="26" s="1"/>
  <c r="P185" i="26" s="1"/>
  <c r="Y725" i="26" a="1"/>
  <c r="Y725" i="26" s="1"/>
  <c r="U725" i="26" s="1"/>
  <c r="AC725" i="26" a="1"/>
  <c r="AC725" i="26" s="1"/>
  <c r="AA725" i="26" a="1"/>
  <c r="AA725" i="26" s="1"/>
  <c r="Y730" i="26" a="1"/>
  <c r="Y730" i="26" s="1"/>
  <c r="U730" i="26" s="1"/>
  <c r="AC730" i="26" a="1"/>
  <c r="AC730" i="26" s="1"/>
  <c r="AA730" i="26" a="1"/>
  <c r="AA730" i="26" s="1"/>
  <c r="Y734" i="26" a="1"/>
  <c r="Y734" i="26" s="1"/>
  <c r="U734" i="26" s="1"/>
  <c r="AC734" i="26" a="1"/>
  <c r="AC734" i="26" s="1"/>
  <c r="AA734" i="26" a="1"/>
  <c r="AA734" i="26" s="1"/>
  <c r="Y738" i="26" a="1"/>
  <c r="Y738" i="26" s="1"/>
  <c r="U738" i="26" s="1"/>
  <c r="AC738" i="26" a="1"/>
  <c r="AC738" i="26" s="1"/>
  <c r="AA738" i="26" a="1"/>
  <c r="AA738" i="26" s="1"/>
  <c r="AC238" i="26" a="1"/>
  <c r="AC238" i="26" s="1"/>
  <c r="S238" i="26" s="1"/>
  <c r="AA238" i="26" a="1"/>
  <c r="AA238" i="26" s="1"/>
  <c r="AC237" i="26" a="1"/>
  <c r="AC237" i="26" s="1"/>
  <c r="AA237" i="26" a="1"/>
  <c r="AA237" i="26" s="1"/>
  <c r="AC236" i="26" a="1"/>
  <c r="AC236" i="26" s="1"/>
  <c r="AA236" i="26" a="1"/>
  <c r="AA236" i="26" s="1"/>
  <c r="P236" i="26" s="1"/>
  <c r="Y780" i="26" a="1"/>
  <c r="Y780" i="26" s="1"/>
  <c r="U780" i="26" s="1"/>
  <c r="AC780" i="26" a="1"/>
  <c r="AC780" i="26" s="1"/>
  <c r="AA780" i="26" a="1"/>
  <c r="AA780" i="26" s="1"/>
  <c r="Y777" i="26" a="1"/>
  <c r="Y777" i="26" s="1"/>
  <c r="U777" i="26" s="1"/>
  <c r="AC777" i="26" a="1"/>
  <c r="AC777" i="26" s="1"/>
  <c r="AA777" i="26" a="1"/>
  <c r="AA777" i="26" s="1"/>
  <c r="Y782" i="26" a="1"/>
  <c r="Y782" i="26" s="1"/>
  <c r="U782" i="26" s="1"/>
  <c r="AC782" i="26" a="1"/>
  <c r="AC782" i="26" s="1"/>
  <c r="AA782" i="26" a="1"/>
  <c r="AA782" i="26" s="1"/>
  <c r="AC283" i="26" a="1"/>
  <c r="AC283" i="26" s="1"/>
  <c r="AA283" i="26" a="1"/>
  <c r="AA283" i="26" s="1"/>
  <c r="AC284" i="26" a="1"/>
  <c r="AC284" i="26" s="1"/>
  <c r="AA284" i="26" a="1"/>
  <c r="AA284" i="26" s="1"/>
  <c r="Y815" i="26" a="1"/>
  <c r="Y815" i="26" s="1"/>
  <c r="U815" i="26" s="1"/>
  <c r="AC815" i="26" a="1"/>
  <c r="AC815" i="26" s="1"/>
  <c r="AA815" i="26" a="1"/>
  <c r="AA815" i="26" s="1"/>
  <c r="Y819" i="26" a="1"/>
  <c r="Y819" i="26" s="1"/>
  <c r="U819" i="26" s="1"/>
  <c r="AC819" i="26" a="1"/>
  <c r="AC819" i="26" s="1"/>
  <c r="AA819" i="26" a="1"/>
  <c r="AA819" i="26" s="1"/>
  <c r="Y817" i="26" a="1"/>
  <c r="Y817" i="26" s="1"/>
  <c r="U817" i="26" s="1"/>
  <c r="AC817" i="26" a="1"/>
  <c r="AC817" i="26" s="1"/>
  <c r="AA817" i="26" a="1"/>
  <c r="AA817" i="26" s="1"/>
  <c r="AC392" i="26" a="1"/>
  <c r="AC392" i="26" s="1"/>
  <c r="AA392" i="26" a="1"/>
  <c r="AA392" i="26" s="1"/>
  <c r="AC394" i="26" a="1"/>
  <c r="AC394" i="26" s="1"/>
  <c r="AA394" i="26" a="1"/>
  <c r="AA394" i="26" s="1"/>
  <c r="Y937" i="26" a="1"/>
  <c r="Y937" i="26" s="1"/>
  <c r="U937" i="26" s="1"/>
  <c r="AC937" i="26" a="1"/>
  <c r="AC937" i="26" s="1"/>
  <c r="AA937" i="26" a="1"/>
  <c r="AA937" i="26" s="1"/>
  <c r="Y935" i="26" a="1"/>
  <c r="Y935" i="26" s="1"/>
  <c r="U935" i="26" s="1"/>
  <c r="AC935" i="26" a="1"/>
  <c r="AC935" i="26" s="1"/>
  <c r="AA935" i="26" a="1"/>
  <c r="AA935" i="26" s="1"/>
  <c r="AC455" i="26" a="1"/>
  <c r="AC455" i="26" s="1"/>
  <c r="AA455" i="26" a="1"/>
  <c r="AA455" i="26" s="1"/>
  <c r="Y993" i="26" a="1"/>
  <c r="Y993" i="26" s="1"/>
  <c r="U993" i="26" s="1"/>
  <c r="AC993" i="26" a="1"/>
  <c r="AC993" i="26" s="1"/>
  <c r="AA993" i="26" a="1"/>
  <c r="AA993" i="26" s="1"/>
  <c r="Y998" i="26" a="1"/>
  <c r="Y998" i="26" s="1"/>
  <c r="U998" i="26" s="1"/>
  <c r="AC998" i="26" a="1"/>
  <c r="AC998" i="26" s="1"/>
  <c r="AA998" i="26" a="1"/>
  <c r="AA998" i="26" s="1"/>
  <c r="AC511" i="26" a="1"/>
  <c r="AC511" i="26" s="1"/>
  <c r="AA511" i="26" a="1"/>
  <c r="AA511" i="26" s="1"/>
  <c r="Y1051" i="26" a="1"/>
  <c r="Y1051" i="26" s="1"/>
  <c r="U1051" i="26" s="1"/>
  <c r="AC1051" i="26" a="1"/>
  <c r="AC1051" i="26" s="1"/>
  <c r="AA1051" i="26" a="1"/>
  <c r="AA1051" i="26" s="1"/>
  <c r="Y1049" i="26" a="1"/>
  <c r="Y1049" i="26" s="1"/>
  <c r="U1049" i="26" s="1"/>
  <c r="AC1049" i="26" a="1"/>
  <c r="AC1049" i="26" s="1"/>
  <c r="AA1049" i="26" a="1"/>
  <c r="AA1049" i="26" s="1"/>
  <c r="AC98" i="26" a="1"/>
  <c r="AC98" i="26" s="1"/>
  <c r="AA98" i="26" a="1"/>
  <c r="AA98" i="26" s="1"/>
  <c r="AC97" i="26" a="1"/>
  <c r="AC97" i="26" s="1"/>
  <c r="AA97" i="26" a="1"/>
  <c r="AA97" i="26" s="1"/>
  <c r="AC100" i="26" a="1"/>
  <c r="AC100" i="26" s="1"/>
  <c r="AA100" i="26" a="1"/>
  <c r="AA100" i="26" s="1"/>
  <c r="Y634" i="26" a="1"/>
  <c r="Y634" i="26" s="1"/>
  <c r="U634" i="26" s="1"/>
  <c r="AC634" i="26" a="1"/>
  <c r="AC634" i="26" s="1"/>
  <c r="AA634" i="26" a="1"/>
  <c r="AA634" i="26" s="1"/>
  <c r="Y640" i="26" a="1"/>
  <c r="Y640" i="26" s="1"/>
  <c r="U640" i="26" s="1"/>
  <c r="AC640" i="26" a="1"/>
  <c r="AC640" i="26" s="1"/>
  <c r="AA640" i="26" a="1"/>
  <c r="AA640" i="26" s="1"/>
  <c r="AC163" i="26" a="1"/>
  <c r="AC163" i="26" s="1"/>
  <c r="S163" i="26" s="1"/>
  <c r="AA163" i="26" a="1"/>
  <c r="AA163" i="26" s="1"/>
  <c r="P163" i="26" s="1"/>
  <c r="Y710" i="26" a="1"/>
  <c r="Y710" i="26" s="1"/>
  <c r="U710" i="26" s="1"/>
  <c r="AC710" i="26" a="1"/>
  <c r="AC710" i="26" s="1"/>
  <c r="AA710" i="26" a="1"/>
  <c r="AA710" i="26" s="1"/>
  <c r="AC169" i="26" a="1"/>
  <c r="AC169" i="26" s="1"/>
  <c r="S169" i="26" s="1"/>
  <c r="AA169" i="26" a="1"/>
  <c r="AA169" i="26" s="1"/>
  <c r="P169" i="26" s="1"/>
  <c r="AC164" i="26" a="1"/>
  <c r="AC164" i="26" s="1"/>
  <c r="S164" i="26" s="1"/>
  <c r="AA164" i="26" a="1"/>
  <c r="AA164" i="26" s="1"/>
  <c r="P164" i="26" s="1"/>
  <c r="Y712" i="26" a="1"/>
  <c r="Y712" i="26" s="1"/>
  <c r="U712" i="26" s="1"/>
  <c r="AC712" i="26" a="1"/>
  <c r="AC712" i="26" s="1"/>
  <c r="AA712" i="26" a="1"/>
  <c r="AA712" i="26" s="1"/>
  <c r="Y707" i="26" a="1"/>
  <c r="Y707" i="26" s="1"/>
  <c r="U707" i="26" s="1"/>
  <c r="AC707" i="26" a="1"/>
  <c r="AC707" i="26" s="1"/>
  <c r="AA707" i="26" a="1"/>
  <c r="AA707" i="26" s="1"/>
  <c r="AC380" i="26" a="1"/>
  <c r="AC380" i="26" s="1"/>
  <c r="AA380" i="26" a="1"/>
  <c r="AA380" i="26" s="1"/>
  <c r="AC382" i="26" a="1"/>
  <c r="AC382" i="26" s="1"/>
  <c r="AA382" i="26" a="1"/>
  <c r="AA382" i="26" s="1"/>
  <c r="Y916" i="26" a="1"/>
  <c r="Y916" i="26" s="1"/>
  <c r="U916" i="26" s="1"/>
  <c r="AC916" i="26" a="1"/>
  <c r="AC916" i="26" s="1"/>
  <c r="AA916" i="26" a="1"/>
  <c r="AA916" i="26" s="1"/>
  <c r="Y919" i="26" a="1"/>
  <c r="Y919" i="26" s="1"/>
  <c r="U919" i="26" s="1"/>
  <c r="AC919" i="26" a="1"/>
  <c r="AC919" i="26" s="1"/>
  <c r="AA919" i="26" a="1"/>
  <c r="AA919" i="26" s="1"/>
  <c r="AC468" i="26" a="1"/>
  <c r="AC468" i="26" s="1"/>
  <c r="AA468" i="26" a="1"/>
  <c r="AA468" i="26" s="1"/>
  <c r="Y1008" i="26" a="1"/>
  <c r="Y1008" i="26" s="1"/>
  <c r="U1008" i="26" s="1"/>
  <c r="AC1008" i="26" a="1"/>
  <c r="AC1008" i="26" s="1"/>
  <c r="AA1008" i="26" a="1"/>
  <c r="AA1008" i="26" s="1"/>
  <c r="Y1012" i="26" a="1"/>
  <c r="Y1012" i="26" s="1"/>
  <c r="U1012" i="26" s="1"/>
  <c r="AC1012" i="26" a="1"/>
  <c r="AC1012" i="26" s="1"/>
  <c r="AA1012" i="26" a="1"/>
  <c r="AA1012" i="26" s="1"/>
  <c r="AC18" i="26" a="1"/>
  <c r="AC18" i="26" s="1"/>
  <c r="AA18" i="26" a="1"/>
  <c r="AA18" i="26" s="1"/>
  <c r="Y556" i="26" a="1"/>
  <c r="Y556" i="26" s="1"/>
  <c r="U556" i="26" s="1"/>
  <c r="AC556" i="26" a="1"/>
  <c r="AC556" i="26" s="1"/>
  <c r="AA556" i="26" a="1"/>
  <c r="AA556" i="26" s="1"/>
  <c r="Y557" i="26" a="1"/>
  <c r="Y557" i="26" s="1"/>
  <c r="U557" i="26" s="1"/>
  <c r="AC557" i="26" a="1"/>
  <c r="AC557" i="26" s="1"/>
  <c r="AA557" i="26" a="1"/>
  <c r="AA557" i="26" s="1"/>
  <c r="AC78" i="26" a="1"/>
  <c r="AC78" i="26" s="1"/>
  <c r="AA78" i="26" a="1"/>
  <c r="AA78" i="26" s="1"/>
  <c r="AC77" i="26" a="1"/>
  <c r="AC77" i="26" s="1"/>
  <c r="AA77" i="26" a="1"/>
  <c r="AA77" i="26" s="1"/>
  <c r="Y619" i="26" a="1"/>
  <c r="Y619" i="26" s="1"/>
  <c r="U619" i="26" s="1"/>
  <c r="AC619" i="26" a="1"/>
  <c r="AC619" i="26" s="1"/>
  <c r="AA619" i="26" a="1"/>
  <c r="AA619" i="26" s="1"/>
  <c r="Y620" i="26" a="1"/>
  <c r="Y620" i="26" s="1"/>
  <c r="U620" i="26" s="1"/>
  <c r="AC620" i="26" a="1"/>
  <c r="AC620" i="26" s="1"/>
  <c r="AA620" i="26" a="1"/>
  <c r="AA620" i="26" s="1"/>
  <c r="AC143" i="26" a="1"/>
  <c r="AC143" i="26" s="1"/>
  <c r="S143" i="26" s="1"/>
  <c r="AA143" i="26" a="1"/>
  <c r="AA143" i="26" s="1"/>
  <c r="P143" i="26" s="1"/>
  <c r="Y686" i="26" a="1"/>
  <c r="Y686" i="26" s="1"/>
  <c r="U686" i="26" s="1"/>
  <c r="AC686" i="26" a="1"/>
  <c r="AC686" i="26" s="1"/>
  <c r="AA686" i="26" a="1"/>
  <c r="AA686" i="26" s="1"/>
  <c r="AC141" i="26" a="1"/>
  <c r="AC141" i="26" s="1"/>
  <c r="S141" i="26" s="1"/>
  <c r="AA141" i="26" a="1"/>
  <c r="AA141" i="26" s="1"/>
  <c r="P141" i="26" s="1"/>
  <c r="Y682" i="26" a="1"/>
  <c r="Y682" i="26" s="1"/>
  <c r="U682" i="26" s="1"/>
  <c r="AC682" i="26" a="1"/>
  <c r="AC682" i="26" s="1"/>
  <c r="AA682" i="26" a="1"/>
  <c r="AA682" i="26" s="1"/>
  <c r="Y691" i="26" a="1"/>
  <c r="Y691" i="26" s="1"/>
  <c r="U691" i="26" s="1"/>
  <c r="AC691" i="26" a="1"/>
  <c r="AC691" i="26" s="1"/>
  <c r="AA691" i="26" a="1"/>
  <c r="AA691" i="26" s="1"/>
  <c r="Y685" i="26" a="1"/>
  <c r="Y685" i="26" s="1"/>
  <c r="U685" i="26" s="1"/>
  <c r="AC685" i="26" a="1"/>
  <c r="AC685" i="26" s="1"/>
  <c r="AA685" i="26" a="1"/>
  <c r="AA685" i="26" s="1"/>
  <c r="AC364" i="26" a="1"/>
  <c r="AC364" i="26" s="1"/>
  <c r="AA364" i="26" a="1"/>
  <c r="AA364" i="26" s="1"/>
  <c r="AC359" i="26" a="1"/>
  <c r="AC359" i="26" s="1"/>
  <c r="AA359" i="26" a="1"/>
  <c r="AA359" i="26" s="1"/>
  <c r="Y895" i="26" a="1"/>
  <c r="Y895" i="26" s="1"/>
  <c r="U895" i="26" s="1"/>
  <c r="AC895" i="26" a="1"/>
  <c r="AC895" i="26" s="1"/>
  <c r="AA895" i="26" a="1"/>
  <c r="AA895" i="26" s="1"/>
  <c r="Y901" i="26" a="1"/>
  <c r="Y901" i="26" s="1"/>
  <c r="U901" i="26" s="1"/>
  <c r="AC901" i="26" a="1"/>
  <c r="AC901" i="26" s="1"/>
  <c r="AA901" i="26" a="1"/>
  <c r="AA901" i="26" s="1"/>
  <c r="Y900" i="26" a="1"/>
  <c r="Y900" i="26" s="1"/>
  <c r="U900" i="26" s="1"/>
  <c r="AC900" i="26" a="1"/>
  <c r="AC900" i="26" s="1"/>
  <c r="AA900" i="26" a="1"/>
  <c r="AA900" i="26" s="1"/>
  <c r="AC428" i="26" a="1"/>
  <c r="AC428" i="26" s="1"/>
  <c r="AA428" i="26" a="1"/>
  <c r="AA428" i="26" s="1"/>
  <c r="AC430" i="26" a="1"/>
  <c r="AC430" i="26" s="1"/>
  <c r="AA430" i="26" a="1"/>
  <c r="AA430" i="26" s="1"/>
  <c r="Y970" i="26" a="1"/>
  <c r="Y970" i="26" s="1"/>
  <c r="U970" i="26" s="1"/>
  <c r="AC970" i="26" a="1"/>
  <c r="AC970" i="26" s="1"/>
  <c r="AA970" i="26" a="1"/>
  <c r="AA970" i="26" s="1"/>
  <c r="Y964" i="26" a="1"/>
  <c r="Y964" i="26" s="1"/>
  <c r="U964" i="26" s="1"/>
  <c r="AC964" i="26" a="1"/>
  <c r="AC964" i="26" s="1"/>
  <c r="AA964" i="26" a="1"/>
  <c r="AA964" i="26" s="1"/>
  <c r="AC484" i="26" a="1"/>
  <c r="AC484" i="26" s="1"/>
  <c r="AA484" i="26" a="1"/>
  <c r="AA484" i="26" s="1"/>
  <c r="Y1025" i="26" a="1"/>
  <c r="Y1025" i="26" s="1"/>
  <c r="U1025" i="26" s="1"/>
  <c r="AC1025" i="26" a="1"/>
  <c r="AC1025" i="26" s="1"/>
  <c r="AA1025" i="26" a="1"/>
  <c r="AA1025" i="26" s="1"/>
  <c r="Y1021" i="26" a="1"/>
  <c r="Y1021" i="26" s="1"/>
  <c r="U1021" i="26" s="1"/>
  <c r="AC1021" i="26" a="1"/>
  <c r="AC1021" i="26" s="1"/>
  <c r="AA1021" i="26" a="1"/>
  <c r="AA1021" i="26" s="1"/>
  <c r="AC540" i="26" a="1"/>
  <c r="AC540" i="26" s="1"/>
  <c r="AA540" i="26" a="1"/>
  <c r="AA540" i="26" s="1"/>
  <c r="Y1079" i="26" a="1"/>
  <c r="Y1079" i="26" s="1"/>
  <c r="U1079" i="26" s="1"/>
  <c r="AC1079" i="26" a="1"/>
  <c r="AC1079" i="26" s="1"/>
  <c r="AA1079" i="26" a="1"/>
  <c r="AA1079" i="26" s="1"/>
  <c r="Y1077" i="26" a="1"/>
  <c r="Y1077" i="26" s="1"/>
  <c r="U1077" i="26" s="1"/>
  <c r="AC1077" i="26" a="1"/>
  <c r="AC1077" i="26" s="1"/>
  <c r="AA1077" i="26" a="1"/>
  <c r="AA1077" i="26" s="1"/>
  <c r="AC51" i="26" a="1"/>
  <c r="AC51" i="26" s="1"/>
  <c r="S51" i="26" s="1"/>
  <c r="AA51" i="26" a="1"/>
  <c r="AA51" i="26" s="1"/>
  <c r="P51" i="26" s="1"/>
  <c r="Y595" i="26" a="1"/>
  <c r="Y595" i="26" s="1"/>
  <c r="U595" i="26" s="1"/>
  <c r="AC595" i="26" a="1"/>
  <c r="AC595" i="26" s="1"/>
  <c r="AA595" i="26" a="1"/>
  <c r="AA595" i="26" s="1"/>
  <c r="AC49" i="26" a="1"/>
  <c r="AC49" i="26" s="1"/>
  <c r="AA49" i="26" a="1"/>
  <c r="AA49" i="26" s="1"/>
  <c r="Y599" i="26" a="1"/>
  <c r="Y599" i="26" s="1"/>
  <c r="U599" i="26" s="1"/>
  <c r="AC599" i="26" a="1"/>
  <c r="AC599" i="26" s="1"/>
  <c r="AA599" i="26" a="1"/>
  <c r="AA599" i="26" s="1"/>
  <c r="Y590" i="26" a="1"/>
  <c r="Y590" i="26" s="1"/>
  <c r="U590" i="26" s="1"/>
  <c r="AC590" i="26" a="1"/>
  <c r="AC590" i="26" s="1"/>
  <c r="AA590" i="26" a="1"/>
  <c r="AA590" i="26" s="1"/>
  <c r="Y591" i="26" a="1"/>
  <c r="Y591" i="26" s="1"/>
  <c r="U591" i="26" s="1"/>
  <c r="AC591" i="26" a="1"/>
  <c r="AC591" i="26" s="1"/>
  <c r="AA591" i="26" a="1"/>
  <c r="AA591" i="26" s="1"/>
  <c r="AC215" i="26" a="1"/>
  <c r="AC215" i="26" s="1"/>
  <c r="S215" i="26" s="1"/>
  <c r="AA215" i="26" a="1"/>
  <c r="AA215" i="26" s="1"/>
  <c r="P215" i="26" s="1"/>
  <c r="AC210" i="26" a="1"/>
  <c r="AC210" i="26" s="1"/>
  <c r="S210" i="26" s="1"/>
  <c r="AA210" i="26" a="1"/>
  <c r="AA210" i="26" s="1"/>
  <c r="P210" i="26" s="1"/>
  <c r="AC220" i="26" a="1"/>
  <c r="AC220" i="26" s="1"/>
  <c r="S220" i="26" s="1"/>
  <c r="AA220" i="26" a="1"/>
  <c r="AA220" i="26" s="1"/>
  <c r="P220" i="26" s="1"/>
  <c r="Y760" i="26" a="1"/>
  <c r="Y760" i="26" s="1"/>
  <c r="U760" i="26" s="1"/>
  <c r="AC760" i="26" a="1"/>
  <c r="AC760" i="26" s="1"/>
  <c r="AA760" i="26" a="1"/>
  <c r="AA760" i="26" s="1"/>
  <c r="Y759" i="26" a="1"/>
  <c r="Y759" i="26" s="1"/>
  <c r="U759" i="26" s="1"/>
  <c r="AC759" i="26" a="1"/>
  <c r="AC759" i="26" s="1"/>
  <c r="AA759" i="26" a="1"/>
  <c r="AA759" i="26" s="1"/>
  <c r="Y752" i="26" a="1"/>
  <c r="Y752" i="26" s="1"/>
  <c r="U752" i="26" s="1"/>
  <c r="AC752" i="26" a="1"/>
  <c r="AC752" i="26" s="1"/>
  <c r="AA752" i="26" a="1"/>
  <c r="AA752" i="26" s="1"/>
  <c r="AC337" i="26" a="1"/>
  <c r="AC337" i="26" s="1"/>
  <c r="AA337" i="26" a="1"/>
  <c r="AA337" i="26" s="1"/>
  <c r="AC343" i="26" a="1"/>
  <c r="AC343" i="26" s="1"/>
  <c r="AA343" i="26" a="1"/>
  <c r="AA343" i="26" s="1"/>
  <c r="AC338" i="26" a="1"/>
  <c r="AC338" i="26" s="1"/>
  <c r="AA338" i="26" a="1"/>
  <c r="AA338" i="26" s="1"/>
  <c r="Y882" i="26" a="1"/>
  <c r="Y882" i="26" s="1"/>
  <c r="U882" i="26" s="1"/>
  <c r="AC882" i="26" a="1"/>
  <c r="AC882" i="26" s="1"/>
  <c r="AA882" i="26" a="1"/>
  <c r="AA882" i="26" s="1"/>
  <c r="Y879" i="26" a="1"/>
  <c r="Y879" i="26" s="1"/>
  <c r="U879" i="26" s="1"/>
  <c r="AC879" i="26" a="1"/>
  <c r="AC879" i="26" s="1"/>
  <c r="AA879" i="26" a="1"/>
  <c r="AA879" i="26" s="1"/>
  <c r="AC444" i="26" a="1"/>
  <c r="AC444" i="26" s="1"/>
  <c r="AA444" i="26" a="1"/>
  <c r="AA444" i="26" s="1"/>
  <c r="AC442" i="26" a="1"/>
  <c r="AC442" i="26" s="1"/>
  <c r="AA442" i="26" a="1"/>
  <c r="AA442" i="26" s="1"/>
  <c r="Y979" i="26" a="1"/>
  <c r="Y979" i="26" s="1"/>
  <c r="U979" i="26" s="1"/>
  <c r="AC979" i="26" a="1"/>
  <c r="AC979" i="26" s="1"/>
  <c r="AA979" i="26" a="1"/>
  <c r="AA979" i="26" s="1"/>
  <c r="AC528" i="26" a="1"/>
  <c r="AC528" i="26" s="1"/>
  <c r="AA528" i="26" a="1"/>
  <c r="AA528" i="26" s="1"/>
  <c r="AC523" i="26" a="1"/>
  <c r="AC523" i="26" s="1"/>
  <c r="AA523" i="26" a="1"/>
  <c r="AA523" i="26" s="1"/>
  <c r="Y1068" i="26" a="1"/>
  <c r="Y1068" i="26" s="1"/>
  <c r="U1068" i="26" s="1"/>
  <c r="AC1068" i="26" a="1"/>
  <c r="AC1068" i="26" s="1"/>
  <c r="AA1068" i="26" a="1"/>
  <c r="AA1068" i="26" s="1"/>
  <c r="AC38" i="26" a="1"/>
  <c r="AC38" i="26" s="1"/>
  <c r="AA38" i="26" a="1"/>
  <c r="AA38" i="26" s="1"/>
  <c r="AC37" i="26" a="1"/>
  <c r="AC37" i="26" s="1"/>
  <c r="AA37" i="26" a="1"/>
  <c r="AA37" i="26" s="1"/>
  <c r="Y577" i="26" a="1"/>
  <c r="Y577" i="26" s="1"/>
  <c r="U577" i="26" s="1"/>
  <c r="AC577" i="26" a="1"/>
  <c r="AC577" i="26" s="1"/>
  <c r="AA577" i="26" a="1"/>
  <c r="AA577" i="26" s="1"/>
  <c r="AC111" i="26" a="1"/>
  <c r="AC111" i="26" s="1"/>
  <c r="S111" i="26" s="1"/>
  <c r="AA111" i="26" a="1"/>
  <c r="AA111" i="26" s="1"/>
  <c r="P111" i="26" s="1"/>
  <c r="AC117" i="26" a="1"/>
  <c r="AC117" i="26" s="1"/>
  <c r="S117" i="26" s="1"/>
  <c r="AA117" i="26" a="1"/>
  <c r="AA117" i="26" s="1"/>
  <c r="P117" i="26" s="1"/>
  <c r="AC112" i="26" a="1"/>
  <c r="AC112" i="26" s="1"/>
  <c r="S112" i="26" s="1"/>
  <c r="AA112" i="26" a="1"/>
  <c r="AA112" i="26" s="1"/>
  <c r="P112" i="26" s="1"/>
  <c r="Y654" i="26" a="1"/>
  <c r="Y654" i="26" s="1"/>
  <c r="U654" i="26" s="1"/>
  <c r="AC654" i="26" a="1"/>
  <c r="AC654" i="26" s="1"/>
  <c r="AA654" i="26" a="1"/>
  <c r="AA654" i="26" s="1"/>
  <c r="AC159" i="26" a="1"/>
  <c r="AC159" i="26" s="1"/>
  <c r="S159" i="26" s="1"/>
  <c r="AA159" i="26" a="1"/>
  <c r="AA159" i="26" s="1"/>
  <c r="P159" i="26" s="1"/>
  <c r="Y694" i="26" a="1"/>
  <c r="Y694" i="26" s="1"/>
  <c r="U694" i="26" s="1"/>
  <c r="AC694" i="26" a="1"/>
  <c r="AC694" i="26" s="1"/>
  <c r="AA694" i="26" a="1"/>
  <c r="AA694" i="26" s="1"/>
  <c r="AC153" i="26" a="1"/>
  <c r="AC153" i="26" s="1"/>
  <c r="S153" i="26" s="1"/>
  <c r="AA153" i="26" a="1"/>
  <c r="AA153" i="26" s="1"/>
  <c r="P153" i="26" s="1"/>
  <c r="Y695" i="26" a="1"/>
  <c r="Y695" i="26" s="1"/>
  <c r="U695" i="26" s="1"/>
  <c r="AC695" i="26" a="1"/>
  <c r="AC695" i="26" s="1"/>
  <c r="AA695" i="26" a="1"/>
  <c r="AA695" i="26" s="1"/>
  <c r="Y700" i="26" a="1"/>
  <c r="Y700" i="26" s="1"/>
  <c r="U700" i="26" s="1"/>
  <c r="AC700" i="26" a="1"/>
  <c r="AC700" i="26" s="1"/>
  <c r="AA700" i="26" a="1"/>
  <c r="AA700" i="26" s="1"/>
  <c r="AC199" i="26" a="1"/>
  <c r="AC199" i="26" s="1"/>
  <c r="S199" i="26" s="1"/>
  <c r="AA199" i="26" a="1"/>
  <c r="AA199" i="26" s="1"/>
  <c r="P199" i="26" s="1"/>
  <c r="AC205" i="26" a="1"/>
  <c r="AC205" i="26" s="1"/>
  <c r="S205" i="26" s="1"/>
  <c r="AA205" i="26" a="1"/>
  <c r="AA205" i="26" s="1"/>
  <c r="P205" i="26" s="1"/>
  <c r="AC200" i="26" a="1"/>
  <c r="AC200" i="26" s="1"/>
  <c r="S200" i="26" s="1"/>
  <c r="AA200" i="26" a="1"/>
  <c r="AA200" i="26" s="1"/>
  <c r="P200" i="26" s="1"/>
  <c r="Y744" i="26" a="1"/>
  <c r="Y744" i="26" s="1"/>
  <c r="U744" i="26" s="1"/>
  <c r="AC744" i="26" a="1"/>
  <c r="AC744" i="26" s="1"/>
  <c r="AA744" i="26" a="1"/>
  <c r="AA744" i="26" s="1"/>
  <c r="Y745" i="26" a="1"/>
  <c r="Y745" i="26" s="1"/>
  <c r="U745" i="26" s="1"/>
  <c r="AC745" i="26" a="1"/>
  <c r="AC745" i="26" s="1"/>
  <c r="AA745" i="26" a="1"/>
  <c r="AA745" i="26" s="1"/>
  <c r="AC247" i="26" a="1"/>
  <c r="AC247" i="26" s="1"/>
  <c r="S247" i="26" s="1"/>
  <c r="AA247" i="26" a="1"/>
  <c r="AA247" i="26" s="1"/>
  <c r="P247" i="26" s="1"/>
  <c r="AC253" i="26" a="1"/>
  <c r="AC253" i="26" s="1"/>
  <c r="S253" i="26" s="1"/>
  <c r="AA253" i="26" a="1"/>
  <c r="AA253" i="26" s="1"/>
  <c r="P253" i="26" s="1"/>
  <c r="AC248" i="26" a="1"/>
  <c r="AC248" i="26" s="1"/>
  <c r="S248" i="26" s="1"/>
  <c r="AA248" i="26" a="1"/>
  <c r="AA248" i="26" s="1"/>
  <c r="P248" i="26" s="1"/>
  <c r="Y792" i="26" a="1"/>
  <c r="Y792" i="26" s="1"/>
  <c r="U792" i="26" s="1"/>
  <c r="AC792" i="26" a="1"/>
  <c r="AC792" i="26" s="1"/>
  <c r="AA792" i="26" a="1"/>
  <c r="AA792" i="26" s="1"/>
  <c r="Y786" i="26" a="1"/>
  <c r="Y786" i="26" s="1"/>
  <c r="U786" i="26" s="1"/>
  <c r="AC786" i="26" a="1"/>
  <c r="AC786" i="26" s="1"/>
  <c r="AA786" i="26" a="1"/>
  <c r="AA786" i="26" s="1"/>
  <c r="AC287" i="26" a="1"/>
  <c r="AC287" i="26" s="1"/>
  <c r="AA287" i="26" a="1"/>
  <c r="AA287" i="26" s="1"/>
  <c r="AC293" i="26" a="1"/>
  <c r="AC293" i="26" s="1"/>
  <c r="AA293" i="26" a="1"/>
  <c r="AA293" i="26" s="1"/>
  <c r="AC288" i="26" a="1"/>
  <c r="AC288" i="26" s="1"/>
  <c r="AA288" i="26" a="1"/>
  <c r="AA288" i="26" s="1"/>
  <c r="Y832" i="26" a="1"/>
  <c r="Y832" i="26" s="1"/>
  <c r="U832" i="26" s="1"/>
  <c r="AC832" i="26" a="1"/>
  <c r="AC832" i="26" s="1"/>
  <c r="AA832" i="26" a="1"/>
  <c r="AA832" i="26" s="1"/>
  <c r="Y830" i="26" a="1"/>
  <c r="Y830" i="26" s="1"/>
  <c r="U830" i="26" s="1"/>
  <c r="AC830" i="26" a="1"/>
  <c r="AC830" i="26" s="1"/>
  <c r="AA830" i="26" a="1"/>
  <c r="AA830" i="26" s="1"/>
  <c r="AC306" i="26" a="1"/>
  <c r="AC306" i="26" s="1"/>
  <c r="AA306" i="26" a="1"/>
  <c r="AA306" i="26" s="1"/>
  <c r="AC313" i="26" a="1"/>
  <c r="AC313" i="26" s="1"/>
  <c r="AA313" i="26" a="1"/>
  <c r="AA313" i="26" s="1"/>
  <c r="AC308" i="26" a="1"/>
  <c r="AC308" i="26" s="1"/>
  <c r="AA308" i="26" a="1"/>
  <c r="AA308" i="26" s="1"/>
  <c r="Y848" i="26" a="1"/>
  <c r="Y848" i="26" s="1"/>
  <c r="U848" i="26" s="1"/>
  <c r="AC848" i="26" a="1"/>
  <c r="AC848" i="26" s="1"/>
  <c r="AA848" i="26" a="1"/>
  <c r="AA848" i="26" s="1"/>
  <c r="Y854" i="26" a="1"/>
  <c r="Y854" i="26" s="1"/>
  <c r="U854" i="26" s="1"/>
  <c r="AC854" i="26" a="1"/>
  <c r="AC854" i="26" s="1"/>
  <c r="AA854" i="26" a="1"/>
  <c r="AA854" i="26" s="1"/>
  <c r="AC329" i="26" a="1"/>
  <c r="AC329" i="26" s="1"/>
  <c r="AA329" i="26" a="1"/>
  <c r="AA329" i="26" s="1"/>
  <c r="AC326" i="26" a="1"/>
  <c r="AC326" i="26" s="1"/>
  <c r="AA326" i="26" a="1"/>
  <c r="AA326" i="26" s="1"/>
  <c r="AC328" i="26" a="1"/>
  <c r="AC328" i="26" s="1"/>
  <c r="AA328" i="26" a="1"/>
  <c r="AA328" i="26" s="1"/>
  <c r="Y872" i="26" a="1"/>
  <c r="Y872" i="26" s="1"/>
  <c r="U872" i="26" s="1"/>
  <c r="AC872" i="26" a="1"/>
  <c r="AC872" i="26" s="1"/>
  <c r="AA872" i="26" a="1"/>
  <c r="AA872" i="26" s="1"/>
  <c r="Y873" i="26" a="1"/>
  <c r="Y873" i="26" s="1"/>
  <c r="U873" i="26" s="1"/>
  <c r="AC873" i="26" a="1"/>
  <c r="AC873" i="26" s="1"/>
  <c r="AA873" i="26" a="1"/>
  <c r="AA873" i="26" s="1"/>
  <c r="AC369" i="26" a="1"/>
  <c r="AC369" i="26" s="1"/>
  <c r="AA369" i="26" a="1"/>
  <c r="AA369" i="26" s="1"/>
  <c r="AC371" i="26" a="1"/>
  <c r="AC371" i="26" s="1"/>
  <c r="AA371" i="26" a="1"/>
  <c r="AA371" i="26" s="1"/>
  <c r="AC366" i="26" a="1"/>
  <c r="AC366" i="26" s="1"/>
  <c r="AA366" i="26" a="1"/>
  <c r="AA366" i="26" s="1"/>
  <c r="Y907" i="26" a="1"/>
  <c r="Y907" i="26" s="1"/>
  <c r="U907" i="26" s="1"/>
  <c r="AC907" i="26" a="1"/>
  <c r="AC907" i="26" s="1"/>
  <c r="AA907" i="26" a="1"/>
  <c r="AA907" i="26" s="1"/>
  <c r="Y912" i="26" a="1"/>
  <c r="Y912" i="26" s="1"/>
  <c r="U912" i="26" s="1"/>
  <c r="AC912" i="26" a="1"/>
  <c r="AC912" i="26" s="1"/>
  <c r="AA912" i="26" a="1"/>
  <c r="AA912" i="26" s="1"/>
  <c r="AC401" i="26" a="1"/>
  <c r="AC401" i="26" s="1"/>
  <c r="AA401" i="26" a="1"/>
  <c r="AA401" i="26" s="1"/>
  <c r="AC399" i="26" a="1"/>
  <c r="AC399" i="26" s="1"/>
  <c r="AA399" i="26" a="1"/>
  <c r="AA399" i="26" s="1"/>
  <c r="Y940" i="26" a="1"/>
  <c r="Y940" i="26" s="1"/>
  <c r="U940" i="26" s="1"/>
  <c r="AC940" i="26" a="1"/>
  <c r="AC940" i="26" s="1"/>
  <c r="AA940" i="26" a="1"/>
  <c r="AA940" i="26" s="1"/>
  <c r="Y944" i="26" a="1"/>
  <c r="Y944" i="26" s="1"/>
  <c r="U944" i="26" s="1"/>
  <c r="AC944" i="26" a="1"/>
  <c r="AC944" i="26" s="1"/>
  <c r="AA944" i="26" a="1"/>
  <c r="AA944" i="26" s="1"/>
  <c r="AC433" i="26" a="1"/>
  <c r="AC433" i="26" s="1"/>
  <c r="AA433" i="26" a="1"/>
  <c r="AA433" i="26" s="1"/>
  <c r="AC431" i="26" a="1"/>
  <c r="AC431" i="26" s="1"/>
  <c r="AA431" i="26" a="1"/>
  <c r="AA431" i="26" s="1"/>
  <c r="Y973" i="26" a="1"/>
  <c r="Y973" i="26" s="1"/>
  <c r="U973" i="26" s="1"/>
  <c r="AC973" i="26" a="1"/>
  <c r="AC973" i="26" s="1"/>
  <c r="AA973" i="26" a="1"/>
  <c r="AA973" i="26" s="1"/>
  <c r="Y971" i="26" a="1"/>
  <c r="Y971" i="26" s="1"/>
  <c r="U971" i="26" s="1"/>
  <c r="AC971" i="26" a="1"/>
  <c r="AC971" i="26" s="1"/>
  <c r="AA971" i="26" a="1"/>
  <c r="AA971" i="26" s="1"/>
  <c r="AC461" i="26" a="1"/>
  <c r="AC461" i="26" s="1"/>
  <c r="AA461" i="26" a="1"/>
  <c r="AA461" i="26" s="1"/>
  <c r="AC459" i="26" a="1"/>
  <c r="AC459" i="26" s="1"/>
  <c r="AA459" i="26" a="1"/>
  <c r="AA459" i="26" s="1"/>
  <c r="Y1005" i="26" a="1"/>
  <c r="Y1005" i="26" s="1"/>
  <c r="U1005" i="26" s="1"/>
  <c r="AC1005" i="26" a="1"/>
  <c r="AC1005" i="26" s="1"/>
  <c r="AA1005" i="26" a="1"/>
  <c r="AA1005" i="26" s="1"/>
  <c r="Y1004" i="26" a="1"/>
  <c r="Y1004" i="26" s="1"/>
  <c r="U1004" i="26" s="1"/>
  <c r="AC1004" i="26" a="1"/>
  <c r="AC1004" i="26" s="1"/>
  <c r="AA1004" i="26" a="1"/>
  <c r="AA1004" i="26" s="1"/>
  <c r="AC487" i="26" a="1"/>
  <c r="AC487" i="26" s="1"/>
  <c r="AA487" i="26" a="1"/>
  <c r="AA487" i="26" s="1"/>
  <c r="AC489" i="26" a="1"/>
  <c r="AC489" i="26" s="1"/>
  <c r="AA489" i="26" a="1"/>
  <c r="AA489" i="26" s="1"/>
  <c r="Y1028" i="26" a="1"/>
  <c r="Y1028" i="26" s="1"/>
  <c r="U1028" i="26" s="1"/>
  <c r="AC1028" i="26" a="1"/>
  <c r="AC1028" i="26" s="1"/>
  <c r="AA1028" i="26" a="1"/>
  <c r="AA1028" i="26" s="1"/>
  <c r="Y1032" i="26" a="1"/>
  <c r="Y1032" i="26" s="1"/>
  <c r="U1032" i="26" s="1"/>
  <c r="AC1032" i="26" a="1"/>
  <c r="AC1032" i="26" s="1"/>
  <c r="AA1032" i="26" a="1"/>
  <c r="AA1032" i="26" s="1"/>
  <c r="AC518" i="26" a="1"/>
  <c r="AC518" i="26" s="1"/>
  <c r="AA518" i="26" a="1"/>
  <c r="AA518" i="26" s="1"/>
  <c r="AC520" i="26" a="1"/>
  <c r="AC520" i="26" s="1"/>
  <c r="AA520" i="26" a="1"/>
  <c r="AA520" i="26" s="1"/>
  <c r="Y1062" i="26" a="1"/>
  <c r="Y1062" i="26" s="1"/>
  <c r="U1062" i="26" s="1"/>
  <c r="AC1062" i="26" a="1"/>
  <c r="AC1062" i="26" s="1"/>
  <c r="AA1062" i="26" a="1"/>
  <c r="AA1062" i="26" s="1"/>
  <c r="Y1060" i="26" a="1"/>
  <c r="Y1060" i="26" s="1"/>
  <c r="U1060" i="26" s="1"/>
  <c r="AC1060" i="26" a="1"/>
  <c r="AC1060" i="26" s="1"/>
  <c r="AA1060" i="26" a="1"/>
  <c r="AA1060" i="26" s="1"/>
  <c r="AC545" i="26" a="1"/>
  <c r="AC545" i="26" s="1"/>
  <c r="AA545" i="26" a="1"/>
  <c r="AA545" i="26" s="1"/>
  <c r="AC549" i="26" a="1"/>
  <c r="AC549" i="26" s="1"/>
  <c r="AA549" i="26" a="1"/>
  <c r="AA549" i="26" s="1"/>
  <c r="Y1088" i="26" a="1"/>
  <c r="Y1088" i="26" s="1"/>
  <c r="U1088" i="26" s="1"/>
  <c r="AC1088" i="26" a="1"/>
  <c r="AC1088" i="26" s="1"/>
  <c r="AA1088" i="26" a="1"/>
  <c r="AA1088" i="26" s="1"/>
  <c r="Y1089" i="26" a="1"/>
  <c r="Y1089" i="26" s="1"/>
  <c r="U1089" i="26" s="1"/>
  <c r="AC1089" i="26" a="1"/>
  <c r="AC1089" i="26" s="1"/>
  <c r="AA1089" i="26" a="1"/>
  <c r="AA1089" i="26" s="1"/>
  <c r="AC31" i="26" a="1"/>
  <c r="AC31" i="26" s="1"/>
  <c r="AA31" i="26" a="1"/>
  <c r="AA31" i="26" s="1"/>
  <c r="Y567" i="26" a="1"/>
  <c r="Y567" i="26" s="1"/>
  <c r="U567" i="26" s="1"/>
  <c r="AC567" i="26" a="1"/>
  <c r="AC567" i="26" s="1"/>
  <c r="AA567" i="26" a="1"/>
  <c r="AA567" i="26" s="1"/>
  <c r="Y568" i="26" a="1"/>
  <c r="Y568" i="26" s="1"/>
  <c r="U568" i="26" s="1"/>
  <c r="AC568" i="26" a="1"/>
  <c r="AC568" i="26" s="1"/>
  <c r="AA568" i="26" a="1"/>
  <c r="AA568" i="26" s="1"/>
  <c r="AC67" i="26" a="1"/>
  <c r="AC67" i="26" s="1"/>
  <c r="AA67" i="26" a="1"/>
  <c r="AA67" i="26" s="1"/>
  <c r="AC62" i="26" a="1"/>
  <c r="AC62" i="26" s="1"/>
  <c r="AA62" i="26" a="1"/>
  <c r="AA62" i="26" s="1"/>
  <c r="Y612" i="26" a="1"/>
  <c r="Y612" i="26" s="1"/>
  <c r="U612" i="26" s="1"/>
  <c r="AC612" i="26" a="1"/>
  <c r="AC612" i="26" s="1"/>
  <c r="AA612" i="26" a="1"/>
  <c r="AA612" i="26" s="1"/>
  <c r="Y603" i="26" a="1"/>
  <c r="Y603" i="26" s="1"/>
  <c r="U603" i="26" s="1"/>
  <c r="AC603" i="26" a="1"/>
  <c r="AC603" i="26" s="1"/>
  <c r="AA603" i="26" a="1"/>
  <c r="AA603" i="26" s="1"/>
  <c r="AC68" i="26" a="1"/>
  <c r="AC68" i="26" s="1"/>
  <c r="AA68" i="26" a="1"/>
  <c r="AA68" i="26" s="1"/>
  <c r="Y601" i="26" a="1"/>
  <c r="Y601" i="26" s="1"/>
  <c r="U601" i="26" s="1"/>
  <c r="AC601" i="26" a="1"/>
  <c r="AC601" i="26" s="1"/>
  <c r="AA601" i="26" a="1"/>
  <c r="AA601" i="26" s="1"/>
  <c r="AC13" i="26" a="1"/>
  <c r="AC13" i="26" s="1"/>
  <c r="S13" i="26" s="1"/>
  <c r="AA13" i="26" a="1"/>
  <c r="AA13" i="26" s="1"/>
  <c r="P13" i="26" s="1"/>
  <c r="AC119" i="26" a="1"/>
  <c r="AC119" i="26" s="1"/>
  <c r="S119" i="26" s="1"/>
  <c r="AA119" i="26" a="1"/>
  <c r="AA119" i="26" s="1"/>
  <c r="P119" i="26" s="1"/>
  <c r="AC122" i="26" a="1"/>
  <c r="AC122" i="26" s="1"/>
  <c r="S122" i="26" s="1"/>
  <c r="AA122" i="26" a="1"/>
  <c r="AA122" i="26" s="1"/>
  <c r="P122" i="26" s="1"/>
  <c r="AC121" i="26" a="1"/>
  <c r="AC121" i="26" s="1"/>
  <c r="S121" i="26" s="1"/>
  <c r="AA121" i="26" a="1"/>
  <c r="AA121" i="26" s="1"/>
  <c r="P121" i="26" s="1"/>
  <c r="AC128" i="26" a="1"/>
  <c r="AC128" i="26" s="1"/>
  <c r="S128" i="26" s="1"/>
  <c r="AA128" i="26" a="1"/>
  <c r="AA128" i="26" s="1"/>
  <c r="P128" i="26" s="1"/>
  <c r="Y661" i="26" a="1"/>
  <c r="Y661" i="26" s="1"/>
  <c r="U661" i="26" s="1"/>
  <c r="AC661" i="26" a="1"/>
  <c r="AC661" i="26" s="1"/>
  <c r="AA661" i="26" a="1"/>
  <c r="AA661" i="26" s="1"/>
  <c r="Y663" i="26" a="1"/>
  <c r="Y663" i="26" s="1"/>
  <c r="U663" i="26" s="1"/>
  <c r="AC663" i="26" a="1"/>
  <c r="AC663" i="26" s="1"/>
  <c r="AA663" i="26" a="1"/>
  <c r="AA663" i="26" s="1"/>
  <c r="AC409" i="26" a="1"/>
  <c r="AC409" i="26" s="1"/>
  <c r="AA409" i="26" a="1"/>
  <c r="AA409" i="26" s="1"/>
  <c r="AC407" i="26" a="1"/>
  <c r="AC407" i="26" s="1"/>
  <c r="AA407" i="26" a="1"/>
  <c r="AA407" i="26" s="1"/>
  <c r="Y951" i="26" a="1"/>
  <c r="Y951" i="26" s="1"/>
  <c r="U951" i="26" s="1"/>
  <c r="AC951" i="26" a="1"/>
  <c r="AC951" i="26" s="1"/>
  <c r="AA951" i="26" a="1"/>
  <c r="AA951" i="26" s="1"/>
  <c r="Y950" i="26" a="1"/>
  <c r="Y950" i="26" s="1"/>
  <c r="U950" i="26" s="1"/>
  <c r="AC950" i="26" a="1"/>
  <c r="AC950" i="26" s="1"/>
  <c r="AA950" i="26" a="1"/>
  <c r="AA950" i="26" s="1"/>
  <c r="AC496" i="26" a="1"/>
  <c r="AC496" i="26" s="1"/>
  <c r="AA496" i="26" a="1"/>
  <c r="AA496" i="26" s="1"/>
  <c r="AC495" i="26" a="1"/>
  <c r="AC495" i="26" s="1"/>
  <c r="AA495" i="26" a="1"/>
  <c r="AA495" i="26" s="1"/>
  <c r="Y1035" i="26" a="1"/>
  <c r="Y1035" i="26" s="1"/>
  <c r="U1035" i="26" s="1"/>
  <c r="AC1035" i="26" a="1"/>
  <c r="AC1035" i="26" s="1"/>
  <c r="AA1035" i="26" a="1"/>
  <c r="AA1035" i="26" s="1"/>
  <c r="Y1122" i="26" a="1"/>
  <c r="Y1122" i="26" s="1"/>
  <c r="U1122" i="26" s="1"/>
  <c r="AC1122" i="26" a="1"/>
  <c r="AC1122" i="26" s="1"/>
  <c r="AA1122" i="26" a="1"/>
  <c r="AA1122" i="26" s="1"/>
  <c r="Y1124" i="26" a="1"/>
  <c r="Y1124" i="26" s="1"/>
  <c r="U1124" i="26" s="1"/>
  <c r="AC1124" i="26" a="1"/>
  <c r="AC1124" i="26" s="1"/>
  <c r="AA1124" i="26" a="1"/>
  <c r="AA1124" i="26" s="1"/>
  <c r="Y1166" i="26" a="1"/>
  <c r="Y1166" i="26" s="1"/>
  <c r="U1166" i="26" s="1"/>
  <c r="AC1166" i="26" a="1"/>
  <c r="AC1166" i="26" s="1"/>
  <c r="AA1166" i="26" a="1"/>
  <c r="AA1166" i="26" s="1"/>
  <c r="Y1190" i="26" a="1"/>
  <c r="Y1190" i="26" s="1"/>
  <c r="U1190" i="26" s="1"/>
  <c r="AC1190" i="26" a="1"/>
  <c r="AC1190" i="26" s="1"/>
  <c r="AA1190" i="26" a="1"/>
  <c r="AA1190" i="26" s="1"/>
  <c r="Y1152" i="26" a="1"/>
  <c r="Y1152" i="26" s="1"/>
  <c r="U1152" i="26" s="1"/>
  <c r="AC1152" i="26" a="1"/>
  <c r="AC1152" i="26" s="1"/>
  <c r="AA1152" i="26" a="1"/>
  <c r="AA1152" i="26" s="1"/>
  <c r="Y1148" i="26" a="1"/>
  <c r="Y1148" i="26" s="1"/>
  <c r="U1148" i="26" s="1"/>
  <c r="AC1148" i="26" a="1"/>
  <c r="AC1148" i="26" s="1"/>
  <c r="AA1148" i="26" a="1"/>
  <c r="AA1148" i="26" s="1"/>
  <c r="Y1176" i="26" a="1"/>
  <c r="Y1176" i="26" s="1"/>
  <c r="U1176" i="26" s="1"/>
  <c r="AC1176" i="26" a="1"/>
  <c r="AC1176" i="26" s="1"/>
  <c r="AA1176" i="26" a="1"/>
  <c r="AA1176" i="26" s="1"/>
  <c r="Y1112" i="26" a="1"/>
  <c r="Y1112" i="26" s="1"/>
  <c r="U1112" i="26" s="1"/>
  <c r="AC1112" i="26" a="1"/>
  <c r="AC1112" i="26" s="1"/>
  <c r="AA1112" i="26" a="1"/>
  <c r="AA1112" i="26" s="1"/>
  <c r="Y1198" i="26" a="1"/>
  <c r="Y1198" i="26" s="1"/>
  <c r="U1198" i="26" s="1"/>
  <c r="AC1198" i="26" a="1"/>
  <c r="AC1198" i="26" s="1"/>
  <c r="AA1198" i="26" a="1"/>
  <c r="AA1198" i="26" s="1"/>
  <c r="Y1096" i="26" a="1"/>
  <c r="Y1096" i="26" s="1"/>
  <c r="U1096" i="26" s="1"/>
  <c r="AC1096" i="26" a="1"/>
  <c r="AC1096" i="26" s="1"/>
  <c r="AA1096" i="26" a="1"/>
  <c r="AA1096" i="26" s="1"/>
  <c r="Y1118" i="26" a="1"/>
  <c r="Y1118" i="26" s="1"/>
  <c r="U1118" i="26" s="1"/>
  <c r="AC1118" i="26" a="1"/>
  <c r="AC1118" i="26" s="1"/>
  <c r="AA1118" i="26" a="1"/>
  <c r="AA1118" i="26" s="1"/>
  <c r="Y1158" i="26" a="1"/>
  <c r="Y1158" i="26" s="1"/>
  <c r="U1158" i="26" s="1"/>
  <c r="AC1158" i="26" a="1"/>
  <c r="AC1158" i="26" s="1"/>
  <c r="AA1158" i="26" a="1"/>
  <c r="AA1158" i="26" s="1"/>
  <c r="Y1136" i="26" a="1"/>
  <c r="Y1136" i="26" s="1"/>
  <c r="U1136" i="26" s="1"/>
  <c r="AC1136" i="26" a="1"/>
  <c r="AC1136" i="26" s="1"/>
  <c r="AA1136" i="26" a="1"/>
  <c r="AA1136" i="26" s="1"/>
  <c r="AC1240" i="26" a="1"/>
  <c r="AC1240" i="26" s="1"/>
  <c r="AA1240" i="26" a="1"/>
  <c r="AA1240" i="26" s="1"/>
  <c r="AC1206" i="26" a="1"/>
  <c r="AC1206" i="26" s="1"/>
  <c r="AA1206" i="26" a="1"/>
  <c r="AA1206" i="26" s="1"/>
  <c r="AC1214" i="26" a="1"/>
  <c r="AC1214" i="26" s="1"/>
  <c r="AA1214" i="26" a="1"/>
  <c r="AA1214" i="26" s="1"/>
  <c r="AC1232" i="26" a="1"/>
  <c r="AC1232" i="26" s="1"/>
  <c r="AA1232" i="26" a="1"/>
  <c r="AA1232" i="26" s="1"/>
  <c r="AC1228" i="26" a="1"/>
  <c r="AC1228" i="26" s="1"/>
  <c r="AA1228" i="26" a="1"/>
  <c r="AA1228" i="26" s="1"/>
  <c r="Y1248" i="26" a="1"/>
  <c r="Y1248" i="26" s="1"/>
  <c r="U1248" i="26" s="1"/>
  <c r="AC1248" i="26" a="1"/>
  <c r="AC1248" i="26" s="1"/>
  <c r="S1248" i="26" s="1"/>
  <c r="AA1248" i="26" a="1"/>
  <c r="AA1248" i="26" s="1"/>
  <c r="P1248" i="26" s="1"/>
  <c r="O1248" i="26"/>
  <c r="AB1248" i="26"/>
  <c r="R1248" i="26" s="1"/>
  <c r="L1248" i="26"/>
  <c r="AC1244" i="26" a="1"/>
  <c r="AC1244" i="26" s="1"/>
  <c r="S1244" i="26" s="1"/>
  <c r="O1244" i="26"/>
  <c r="AA1244" i="26" a="1"/>
  <c r="AA1244" i="26" s="1"/>
  <c r="P1244" i="26" s="1"/>
  <c r="Y1244" i="26" a="1"/>
  <c r="Y1244" i="26" s="1"/>
  <c r="U1244" i="26" s="1"/>
  <c r="AB1244" i="26"/>
  <c r="R1244" i="26" s="1"/>
  <c r="L1244" i="26"/>
  <c r="AA1294" i="26" a="1"/>
  <c r="AA1294" i="26" s="1"/>
  <c r="P1294" i="26" s="1"/>
  <c r="O1294" i="26"/>
  <c r="Y1294" i="26" a="1"/>
  <c r="Y1294" i="26" s="1"/>
  <c r="U1294" i="26" s="1"/>
  <c r="AC1294" i="26" a="1"/>
  <c r="AC1294" i="26" s="1"/>
  <c r="S1294" i="26" s="1"/>
  <c r="L1294" i="26"/>
  <c r="AB1294" i="26"/>
  <c r="R1294" i="26" s="1"/>
  <c r="Y1344" i="26" a="1"/>
  <c r="Y1344" i="26" s="1"/>
  <c r="U1344" i="26" s="1"/>
  <c r="AC1344" i="26" a="1"/>
  <c r="AC1344" i="26" s="1"/>
  <c r="S1344" i="26" s="1"/>
  <c r="AA1344" i="26" a="1"/>
  <c r="AA1344" i="26" s="1"/>
  <c r="P1344" i="26" s="1"/>
  <c r="O1344" i="26"/>
  <c r="L1344" i="26"/>
  <c r="AB1344" i="26"/>
  <c r="R1344" i="26" s="1"/>
  <c r="AC1418" i="26" a="1"/>
  <c r="AC1418" i="26" s="1"/>
  <c r="S1418" i="26" s="1"/>
  <c r="Y1418" i="26" a="1"/>
  <c r="Y1418" i="26" s="1"/>
  <c r="U1418" i="26" s="1"/>
  <c r="AA1418" i="26" a="1"/>
  <c r="AA1418" i="26" s="1"/>
  <c r="P1418" i="26" s="1"/>
  <c r="O1418" i="26"/>
  <c r="AB1418" i="26"/>
  <c r="R1418" i="26" s="1"/>
  <c r="L1418" i="26"/>
  <c r="AC1420" i="26" a="1"/>
  <c r="AC1420" i="26" s="1"/>
  <c r="S1420" i="26" s="1"/>
  <c r="AA1420" i="26" a="1"/>
  <c r="AA1420" i="26" s="1"/>
  <c r="P1420" i="26" s="1"/>
  <c r="O1420" i="26"/>
  <c r="AB1420" i="26"/>
  <c r="R1420" i="26" s="1"/>
  <c r="Y1420" i="26" a="1"/>
  <c r="Y1420" i="26" s="1"/>
  <c r="U1420" i="26" s="1"/>
  <c r="L1420" i="26"/>
  <c r="AA1456" i="26" a="1"/>
  <c r="AA1456" i="26" s="1"/>
  <c r="P1456" i="26" s="1"/>
  <c r="Y1456" i="26" a="1"/>
  <c r="Y1456" i="26" s="1"/>
  <c r="U1456" i="26" s="1"/>
  <c r="AC1456" i="26" a="1"/>
  <c r="AC1456" i="26" s="1"/>
  <c r="S1456" i="26" s="1"/>
  <c r="L1456" i="26"/>
  <c r="AB1456" i="26"/>
  <c r="R1456" i="26" s="1"/>
  <c r="O1456" i="26"/>
  <c r="O1488" i="26"/>
  <c r="AC1488" i="26" a="1"/>
  <c r="AC1488" i="26" s="1"/>
  <c r="S1488" i="26" s="1"/>
  <c r="AA1488" i="26" a="1"/>
  <c r="AA1488" i="26" s="1"/>
  <c r="P1488" i="26" s="1"/>
  <c r="AB1488" i="26"/>
  <c r="R1488" i="26" s="1"/>
  <c r="L1488" i="26"/>
  <c r="Y1488" i="26" a="1"/>
  <c r="Y1488" i="26" s="1"/>
  <c r="U1488" i="26" s="1"/>
  <c r="O1548" i="26"/>
  <c r="AC1548" i="26" a="1"/>
  <c r="AC1548" i="26" s="1"/>
  <c r="S1548" i="26" s="1"/>
  <c r="L1548" i="26"/>
  <c r="Y1548" i="26" a="1"/>
  <c r="Y1548" i="26" s="1"/>
  <c r="U1548" i="26" s="1"/>
  <c r="AB1548" i="26"/>
  <c r="R1548" i="26" s="1"/>
  <c r="AA1548" i="26" a="1"/>
  <c r="AA1548" i="26" s="1"/>
  <c r="P1548" i="26" s="1"/>
  <c r="AC1580" i="26" a="1"/>
  <c r="AC1580" i="26" s="1"/>
  <c r="S1580" i="26" s="1"/>
  <c r="O1580" i="26"/>
  <c r="Y1580" i="26" a="1"/>
  <c r="Y1580" i="26" s="1"/>
  <c r="U1580" i="26" s="1"/>
  <c r="AB1580" i="26"/>
  <c r="R1580" i="26" s="1"/>
  <c r="AA1580" i="26" a="1"/>
  <c r="AA1580" i="26" s="1"/>
  <c r="P1580" i="26" s="1"/>
  <c r="L1580" i="26"/>
  <c r="AC1608" i="26" a="1"/>
  <c r="AC1608" i="26" s="1"/>
  <c r="S1608" i="26" s="1"/>
  <c r="AA1608" i="26" a="1"/>
  <c r="AA1608" i="26" s="1"/>
  <c r="P1608" i="26" s="1"/>
  <c r="O1608" i="26"/>
  <c r="Y1608" i="26" a="1"/>
  <c r="Y1608" i="26" s="1"/>
  <c r="U1608" i="26" s="1"/>
  <c r="L1608" i="26"/>
  <c r="AB1608" i="26"/>
  <c r="R1608" i="26" s="1"/>
  <c r="Y1264" i="26" a="1"/>
  <c r="Y1264" i="26" s="1"/>
  <c r="U1264" i="26" s="1"/>
  <c r="AC1264" i="26" a="1"/>
  <c r="AC1264" i="26" s="1"/>
  <c r="S1264" i="26" s="1"/>
  <c r="AA1264" i="26" a="1"/>
  <c r="AA1264" i="26" s="1"/>
  <c r="P1264" i="26" s="1"/>
  <c r="O1264" i="26"/>
  <c r="L1264" i="26"/>
  <c r="AB1264" i="26"/>
  <c r="R1264" i="26" s="1"/>
  <c r="AA1306" i="26" a="1"/>
  <c r="AA1306" i="26" s="1"/>
  <c r="P1306" i="26" s="1"/>
  <c r="Y1306" i="26" a="1"/>
  <c r="Y1306" i="26" s="1"/>
  <c r="U1306" i="26" s="1"/>
  <c r="AC1306" i="26" a="1"/>
  <c r="AC1306" i="26" s="1"/>
  <c r="S1306" i="26" s="1"/>
  <c r="O1306" i="26"/>
  <c r="L1306" i="26"/>
  <c r="AB1306" i="26"/>
  <c r="R1306" i="26" s="1"/>
  <c r="AA1302" i="26" a="1"/>
  <c r="AA1302" i="26" s="1"/>
  <c r="P1302" i="26" s="1"/>
  <c r="Y1302" i="26" a="1"/>
  <c r="Y1302" i="26" s="1"/>
  <c r="U1302" i="26" s="1"/>
  <c r="AC1302" i="26" a="1"/>
  <c r="AC1302" i="26" s="1"/>
  <c r="S1302" i="26" s="1"/>
  <c r="O1302" i="26"/>
  <c r="L1302" i="26"/>
  <c r="AB1302" i="26"/>
  <c r="R1302" i="26" s="1"/>
  <c r="AC1352" i="26" a="1"/>
  <c r="AC1352" i="26" s="1"/>
  <c r="S1352" i="26" s="1"/>
  <c r="O1352" i="26"/>
  <c r="AA1352" i="26" a="1"/>
  <c r="AA1352" i="26" s="1"/>
  <c r="P1352" i="26" s="1"/>
  <c r="Y1352" i="26" a="1"/>
  <c r="Y1352" i="26" s="1"/>
  <c r="U1352" i="26" s="1"/>
  <c r="L1352" i="26"/>
  <c r="AB1352" i="26"/>
  <c r="R1352" i="26" s="1"/>
  <c r="AC1384" i="26" a="1"/>
  <c r="AC1384" i="26" s="1"/>
  <c r="S1384" i="26" s="1"/>
  <c r="O1384" i="26"/>
  <c r="AA1384" i="26" a="1"/>
  <c r="AA1384" i="26" s="1"/>
  <c r="P1384" i="26" s="1"/>
  <c r="Y1384" i="26" a="1"/>
  <c r="Y1384" i="26" s="1"/>
  <c r="U1384" i="26" s="1"/>
  <c r="AB1384" i="26"/>
  <c r="R1384" i="26" s="1"/>
  <c r="L1384" i="26"/>
  <c r="AA1400" i="26" a="1"/>
  <c r="AA1400" i="26" s="1"/>
  <c r="P1400" i="26" s="1"/>
  <c r="O1400" i="26"/>
  <c r="AC1400" i="26" a="1"/>
  <c r="AC1400" i="26" s="1"/>
  <c r="S1400" i="26" s="1"/>
  <c r="Y1400" i="26" a="1"/>
  <c r="Y1400" i="26" s="1"/>
  <c r="U1400" i="26" s="1"/>
  <c r="AB1400" i="26"/>
  <c r="R1400" i="26" s="1"/>
  <c r="L1400" i="26"/>
  <c r="O1396" i="26"/>
  <c r="AC1396" i="26" a="1"/>
  <c r="AC1396" i="26" s="1"/>
  <c r="S1396" i="26" s="1"/>
  <c r="Y1396" i="26" a="1"/>
  <c r="Y1396" i="26" s="1"/>
  <c r="U1396" i="26" s="1"/>
  <c r="AA1396" i="26" a="1"/>
  <c r="AA1396" i="26" s="1"/>
  <c r="P1396" i="26" s="1"/>
  <c r="AB1396" i="26"/>
  <c r="R1396" i="26" s="1"/>
  <c r="L1396" i="26"/>
  <c r="AA1434" i="26" a="1"/>
  <c r="AA1434" i="26" s="1"/>
  <c r="P1434" i="26" s="1"/>
  <c r="Y1434" i="26" a="1"/>
  <c r="Y1434" i="26" s="1"/>
  <c r="U1434" i="26" s="1"/>
  <c r="AB1434" i="26"/>
  <c r="R1434" i="26" s="1"/>
  <c r="AC1434" i="26" a="1"/>
  <c r="AC1434" i="26" s="1"/>
  <c r="S1434" i="26" s="1"/>
  <c r="O1434" i="26"/>
  <c r="L1434" i="26"/>
  <c r="L1470" i="26"/>
  <c r="Y1470" i="26" a="1"/>
  <c r="Y1470" i="26" s="1"/>
  <c r="U1470" i="26" s="1"/>
  <c r="AB1470" i="26"/>
  <c r="R1470" i="26" s="1"/>
  <c r="AC1470" i="26" a="1"/>
  <c r="AC1470" i="26" s="1"/>
  <c r="S1470" i="26" s="1"/>
  <c r="AA1470" i="26" a="1"/>
  <c r="AA1470" i="26" s="1"/>
  <c r="P1470" i="26" s="1"/>
  <c r="O1470" i="26"/>
  <c r="O1502" i="26"/>
  <c r="L1502" i="26"/>
  <c r="AC1502" i="26" a="1"/>
  <c r="AC1502" i="26" s="1"/>
  <c r="S1502" i="26" s="1"/>
  <c r="AB1502" i="26"/>
  <c r="R1502" i="26" s="1"/>
  <c r="Y1502" i="26" a="1"/>
  <c r="Y1502" i="26" s="1"/>
  <c r="U1502" i="26" s="1"/>
  <c r="AA1502" i="26" a="1"/>
  <c r="AA1502" i="26" s="1"/>
  <c r="P1502" i="26" s="1"/>
  <c r="Y1526" i="26" a="1"/>
  <c r="Y1526" i="26" s="1"/>
  <c r="U1526" i="26" s="1"/>
  <c r="L1526" i="26"/>
  <c r="AC1526" i="26" a="1"/>
  <c r="AC1526" i="26" s="1"/>
  <c r="S1526" i="26" s="1"/>
  <c r="AB1526" i="26"/>
  <c r="R1526" i="26" s="1"/>
  <c r="O1526" i="26"/>
  <c r="AA1526" i="26" a="1"/>
  <c r="AA1526" i="26" s="1"/>
  <c r="P1526" i="26" s="1"/>
  <c r="O1558" i="26"/>
  <c r="AC1558" i="26" a="1"/>
  <c r="AC1558" i="26" s="1"/>
  <c r="S1558" i="26" s="1"/>
  <c r="AB1558" i="26"/>
  <c r="R1558" i="26" s="1"/>
  <c r="AA1558" i="26" a="1"/>
  <c r="AA1558" i="26" s="1"/>
  <c r="P1558" i="26" s="1"/>
  <c r="L1558" i="26"/>
  <c r="Y1558" i="26" a="1"/>
  <c r="Y1558" i="26" s="1"/>
  <c r="U1558" i="26" s="1"/>
  <c r="O1582" i="26"/>
  <c r="L1582" i="26"/>
  <c r="AC1582" i="26" a="1"/>
  <c r="AC1582" i="26" s="1"/>
  <c r="S1582" i="26" s="1"/>
  <c r="Y1582" i="26" a="1"/>
  <c r="Y1582" i="26" s="1"/>
  <c r="U1582" i="26" s="1"/>
  <c r="AB1582" i="26"/>
  <c r="R1582" i="26" s="1"/>
  <c r="AA1582" i="26" a="1"/>
  <c r="AA1582" i="26" s="1"/>
  <c r="P1582" i="26" s="1"/>
  <c r="AA1614" i="26" a="1"/>
  <c r="AA1614" i="26" s="1"/>
  <c r="P1614" i="26" s="1"/>
  <c r="AB1614" i="26"/>
  <c r="R1614" i="26" s="1"/>
  <c r="L1614" i="26"/>
  <c r="O1614" i="26"/>
  <c r="AC1614" i="26" a="1"/>
  <c r="AC1614" i="26" s="1"/>
  <c r="S1614" i="26" s="1"/>
  <c r="Y1614" i="26" a="1"/>
  <c r="Y1614" i="26" s="1"/>
  <c r="U1614" i="26" s="1"/>
  <c r="AA1274" i="26" a="1"/>
  <c r="AA1274" i="26" s="1"/>
  <c r="P1274" i="26" s="1"/>
  <c r="Y1274" i="26" a="1"/>
  <c r="Y1274" i="26" s="1"/>
  <c r="U1274" i="26" s="1"/>
  <c r="AC1274" i="26" a="1"/>
  <c r="AC1274" i="26" s="1"/>
  <c r="S1274" i="26" s="1"/>
  <c r="O1274" i="26"/>
  <c r="L1274" i="26"/>
  <c r="AB1274" i="26"/>
  <c r="R1274" i="26" s="1"/>
  <c r="AA1270" i="26" a="1"/>
  <c r="AA1270" i="26" s="1"/>
  <c r="P1270" i="26" s="1"/>
  <c r="Y1270" i="26" a="1"/>
  <c r="Y1270" i="26" s="1"/>
  <c r="U1270" i="26" s="1"/>
  <c r="AC1270" i="26" a="1"/>
  <c r="AC1270" i="26" s="1"/>
  <c r="S1270" i="26" s="1"/>
  <c r="O1270" i="26"/>
  <c r="L1270" i="26"/>
  <c r="AB1270" i="26"/>
  <c r="R1270" i="26" s="1"/>
  <c r="AC1314" i="26" a="1"/>
  <c r="AC1314" i="26" s="1"/>
  <c r="S1314" i="26" s="1"/>
  <c r="O1314" i="26"/>
  <c r="Y1314" i="26" a="1"/>
  <c r="Y1314" i="26" s="1"/>
  <c r="U1314" i="26" s="1"/>
  <c r="AA1314" i="26" a="1"/>
  <c r="AA1314" i="26" s="1"/>
  <c r="P1314" i="26" s="1"/>
  <c r="AB1314" i="26"/>
  <c r="R1314" i="26" s="1"/>
  <c r="L1314" i="26"/>
  <c r="O1316" i="26"/>
  <c r="AA1316" i="26" a="1"/>
  <c r="AA1316" i="26" s="1"/>
  <c r="P1316" i="26" s="1"/>
  <c r="Y1316" i="26" a="1"/>
  <c r="Y1316" i="26" s="1"/>
  <c r="U1316" i="26" s="1"/>
  <c r="AC1316" i="26" a="1"/>
  <c r="AC1316" i="26" s="1"/>
  <c r="S1316" i="26" s="1"/>
  <c r="AB1316" i="26"/>
  <c r="R1316" i="26" s="1"/>
  <c r="L1316" i="26"/>
  <c r="O1364" i="26"/>
  <c r="AC1364" i="26" a="1"/>
  <c r="AC1364" i="26" s="1"/>
  <c r="S1364" i="26" s="1"/>
  <c r="Y1364" i="26" a="1"/>
  <c r="Y1364" i="26" s="1"/>
  <c r="U1364" i="26" s="1"/>
  <c r="AA1364" i="26" a="1"/>
  <c r="AA1364" i="26" s="1"/>
  <c r="P1364" i="26" s="1"/>
  <c r="L1364" i="26"/>
  <c r="AB1364" i="26"/>
  <c r="R1364" i="26" s="1"/>
  <c r="AC1438" i="26" a="1"/>
  <c r="AC1438" i="26" s="1"/>
  <c r="S1438" i="26" s="1"/>
  <c r="O1438" i="26"/>
  <c r="Y1438" i="26" a="1"/>
  <c r="Y1438" i="26" s="1"/>
  <c r="U1438" i="26" s="1"/>
  <c r="AB1438" i="26"/>
  <c r="R1438" i="26" s="1"/>
  <c r="AA1438" i="26" a="1"/>
  <c r="AA1438" i="26" s="1"/>
  <c r="P1438" i="26" s="1"/>
  <c r="L1438" i="26"/>
  <c r="L1476" i="26"/>
  <c r="AC1476" i="26" a="1"/>
  <c r="AC1476" i="26" s="1"/>
  <c r="S1476" i="26" s="1"/>
  <c r="Y1476" i="26" a="1"/>
  <c r="Y1476" i="26" s="1"/>
  <c r="U1476" i="26" s="1"/>
  <c r="AB1476" i="26"/>
  <c r="R1476" i="26" s="1"/>
  <c r="O1476" i="26"/>
  <c r="AA1476" i="26" a="1"/>
  <c r="AA1476" i="26" s="1"/>
  <c r="P1476" i="26" s="1"/>
  <c r="AC1508" i="26" a="1"/>
  <c r="AC1508" i="26" s="1"/>
  <c r="S1508" i="26" s="1"/>
  <c r="O1508" i="26"/>
  <c r="AB1508" i="26"/>
  <c r="R1508" i="26" s="1"/>
  <c r="AA1508" i="26" a="1"/>
  <c r="AA1508" i="26" s="1"/>
  <c r="P1508" i="26" s="1"/>
  <c r="L1508" i="26"/>
  <c r="Y1508" i="26" a="1"/>
  <c r="Y1508" i="26" s="1"/>
  <c r="U1508" i="26" s="1"/>
  <c r="Y1534" i="26" a="1"/>
  <c r="Y1534" i="26" s="1"/>
  <c r="U1534" i="26" s="1"/>
  <c r="AA1534" i="26" a="1"/>
  <c r="AA1534" i="26" s="1"/>
  <c r="P1534" i="26" s="1"/>
  <c r="L1534" i="26"/>
  <c r="AC1534" i="26" a="1"/>
  <c r="AC1534" i="26" s="1"/>
  <c r="S1534" i="26" s="1"/>
  <c r="O1534" i="26"/>
  <c r="AB1534" i="26"/>
  <c r="R1534" i="26" s="1"/>
  <c r="O1566" i="26"/>
  <c r="L1566" i="26"/>
  <c r="Y1566" i="26" a="1"/>
  <c r="Y1566" i="26" s="1"/>
  <c r="U1566" i="26" s="1"/>
  <c r="AB1566" i="26"/>
  <c r="R1566" i="26" s="1"/>
  <c r="AC1566" i="26" a="1"/>
  <c r="AC1566" i="26" s="1"/>
  <c r="S1566" i="26" s="1"/>
  <c r="AA1566" i="26" a="1"/>
  <c r="AA1566" i="26" s="1"/>
  <c r="P1566" i="26" s="1"/>
  <c r="AA1618" i="26" a="1"/>
  <c r="AA1618" i="26" s="1"/>
  <c r="P1618" i="26" s="1"/>
  <c r="L1618" i="26"/>
  <c r="AB1618" i="26"/>
  <c r="R1618" i="26" s="1"/>
  <c r="AC1618" i="26" a="1"/>
  <c r="AC1618" i="26" s="1"/>
  <c r="S1618" i="26" s="1"/>
  <c r="O1618" i="26"/>
  <c r="Y1618" i="26" a="1"/>
  <c r="Y1618" i="26" s="1"/>
  <c r="U1618" i="26" s="1"/>
  <c r="AC1288" i="26" a="1"/>
  <c r="AC1288" i="26" s="1"/>
  <c r="S1288" i="26" s="1"/>
  <c r="O1288" i="26"/>
  <c r="AA1288" i="26" a="1"/>
  <c r="AA1288" i="26" s="1"/>
  <c r="P1288" i="26" s="1"/>
  <c r="Y1288" i="26" a="1"/>
  <c r="Y1288" i="26" s="1"/>
  <c r="U1288" i="26" s="1"/>
  <c r="L1288" i="26"/>
  <c r="AB1288" i="26"/>
  <c r="R1288" i="26" s="1"/>
  <c r="AA1330" i="26" a="1"/>
  <c r="AA1330" i="26" s="1"/>
  <c r="P1330" i="26" s="1"/>
  <c r="O1330" i="26"/>
  <c r="Y1330" i="26" a="1"/>
  <c r="Y1330" i="26" s="1"/>
  <c r="U1330" i="26" s="1"/>
  <c r="AB1330" i="26"/>
  <c r="R1330" i="26" s="1"/>
  <c r="AC1330" i="26" a="1"/>
  <c r="AC1330" i="26" s="1"/>
  <c r="S1330" i="26" s="1"/>
  <c r="L1330" i="26"/>
  <c r="O1332" i="26"/>
  <c r="AB1332" i="26"/>
  <c r="R1332" i="26" s="1"/>
  <c r="AA1332" i="26" a="1"/>
  <c r="AA1332" i="26" s="1"/>
  <c r="P1332" i="26" s="1"/>
  <c r="Y1332" i="26" a="1"/>
  <c r="Y1332" i="26" s="1"/>
  <c r="U1332" i="26" s="1"/>
  <c r="AC1332" i="26" a="1"/>
  <c r="AC1332" i="26" s="1"/>
  <c r="S1332" i="26" s="1"/>
  <c r="L1332" i="26"/>
  <c r="AC1366" i="26" a="1"/>
  <c r="AC1366" i="26" s="1"/>
  <c r="S1366" i="26" s="1"/>
  <c r="Y1366" i="26" a="1"/>
  <c r="Y1366" i="26" s="1"/>
  <c r="U1366" i="26" s="1"/>
  <c r="AA1366" i="26" a="1"/>
  <c r="AA1366" i="26" s="1"/>
  <c r="P1366" i="26" s="1"/>
  <c r="O1366" i="26"/>
  <c r="AB1366" i="26"/>
  <c r="R1366" i="26" s="1"/>
  <c r="L1366" i="26"/>
  <c r="Y1408" i="26" a="1"/>
  <c r="Y1408" i="26" s="1"/>
  <c r="U1408" i="26" s="1"/>
  <c r="AB1408" i="26"/>
  <c r="R1408" i="26" s="1"/>
  <c r="AC1408" i="26" a="1"/>
  <c r="AC1408" i="26" s="1"/>
  <c r="S1408" i="26" s="1"/>
  <c r="AA1408" i="26" a="1"/>
  <c r="AA1408" i="26" s="1"/>
  <c r="P1408" i="26" s="1"/>
  <c r="O1408" i="26"/>
  <c r="L1408" i="26"/>
  <c r="AA1406" i="26" a="1"/>
  <c r="AA1406" i="26" s="1"/>
  <c r="P1406" i="26" s="1"/>
  <c r="O1406" i="26"/>
  <c r="Y1406" i="26" a="1"/>
  <c r="Y1406" i="26" s="1"/>
  <c r="U1406" i="26" s="1"/>
  <c r="AC1406" i="26" a="1"/>
  <c r="AC1406" i="26" s="1"/>
  <c r="S1406" i="26" s="1"/>
  <c r="AB1406" i="26"/>
  <c r="R1406" i="26" s="1"/>
  <c r="L1406" i="26"/>
  <c r="L1450" i="26"/>
  <c r="AB1450" i="26"/>
  <c r="R1450" i="26" s="1"/>
  <c r="Y1450" i="26" a="1"/>
  <c r="Y1450" i="26" s="1"/>
  <c r="U1450" i="26" s="1"/>
  <c r="AA1450" i="26" a="1"/>
  <c r="AA1450" i="26" s="1"/>
  <c r="P1450" i="26" s="1"/>
  <c r="AC1450" i="26" a="1"/>
  <c r="AC1450" i="26" s="1"/>
  <c r="S1450" i="26" s="1"/>
  <c r="O1450" i="26"/>
  <c r="Y1448" i="26" a="1"/>
  <c r="Y1448" i="26" s="1"/>
  <c r="U1448" i="26" s="1"/>
  <c r="L1448" i="26"/>
  <c r="AB1448" i="26"/>
  <c r="R1448" i="26" s="1"/>
  <c r="AC1448" i="26" a="1"/>
  <c r="AC1448" i="26" s="1"/>
  <c r="S1448" i="26" s="1"/>
  <c r="O1448" i="26"/>
  <c r="AA1448" i="26" a="1"/>
  <c r="AA1448" i="26" s="1"/>
  <c r="P1448" i="26" s="1"/>
  <c r="AB1480" i="26"/>
  <c r="R1480" i="26" s="1"/>
  <c r="Y1480" i="26" a="1"/>
  <c r="Y1480" i="26" s="1"/>
  <c r="U1480" i="26" s="1"/>
  <c r="O1480" i="26"/>
  <c r="AC1480" i="26" a="1"/>
  <c r="AC1480" i="26" s="1"/>
  <c r="S1480" i="26" s="1"/>
  <c r="L1480" i="26"/>
  <c r="AA1480" i="26" a="1"/>
  <c r="AA1480" i="26" s="1"/>
  <c r="P1480" i="26" s="1"/>
  <c r="AB1512" i="26"/>
  <c r="R1512" i="26" s="1"/>
  <c r="AA1512" i="26" a="1"/>
  <c r="AA1512" i="26" s="1"/>
  <c r="P1512" i="26" s="1"/>
  <c r="Y1512" i="26" a="1"/>
  <c r="Y1512" i="26" s="1"/>
  <c r="U1512" i="26" s="1"/>
  <c r="AC1512" i="26" a="1"/>
  <c r="AC1512" i="26" s="1"/>
  <c r="S1512" i="26" s="1"/>
  <c r="O1512" i="26"/>
  <c r="L1512" i="26"/>
  <c r="AA1544" i="26" a="1"/>
  <c r="AA1544" i="26" s="1"/>
  <c r="P1544" i="26" s="1"/>
  <c r="L1544" i="26"/>
  <c r="AB1544" i="26"/>
  <c r="R1544" i="26" s="1"/>
  <c r="Y1544" i="26" a="1"/>
  <c r="Y1544" i="26" s="1"/>
  <c r="U1544" i="26" s="1"/>
  <c r="AC1544" i="26" a="1"/>
  <c r="AC1544" i="26" s="1"/>
  <c r="S1544" i="26" s="1"/>
  <c r="O1544" i="26"/>
  <c r="Y1568" i="26" a="1"/>
  <c r="Y1568" i="26" s="1"/>
  <c r="U1568" i="26" s="1"/>
  <c r="AB1568" i="26"/>
  <c r="R1568" i="26" s="1"/>
  <c r="AC1568" i="26" a="1"/>
  <c r="AC1568" i="26" s="1"/>
  <c r="S1568" i="26" s="1"/>
  <c r="AA1568" i="26" a="1"/>
  <c r="AA1568" i="26" s="1"/>
  <c r="P1568" i="26" s="1"/>
  <c r="O1568" i="26"/>
  <c r="L1568" i="26"/>
  <c r="AC1600" i="26" a="1"/>
  <c r="AC1600" i="26" s="1"/>
  <c r="S1600" i="26" s="1"/>
  <c r="AA1600" i="26" a="1"/>
  <c r="AA1600" i="26" s="1"/>
  <c r="P1600" i="26" s="1"/>
  <c r="O1600" i="26"/>
  <c r="Y1600" i="26" a="1"/>
  <c r="Y1600" i="26" s="1"/>
  <c r="U1600" i="26" s="1"/>
  <c r="L1600" i="26"/>
  <c r="AB1600" i="26"/>
  <c r="R1600" i="26" s="1"/>
  <c r="O1630" i="26"/>
  <c r="L1630" i="26"/>
  <c r="AB1630" i="26"/>
  <c r="R1630" i="26" s="1"/>
  <c r="AC1630" i="26" a="1"/>
  <c r="AC1630" i="26" s="1"/>
  <c r="S1630" i="26" s="1"/>
  <c r="Y1630" i="26" a="1"/>
  <c r="Y1630" i="26" s="1"/>
  <c r="U1630" i="26" s="1"/>
  <c r="AA1630" i="26" a="1"/>
  <c r="AA1630" i="26" s="1"/>
  <c r="P1630" i="26" s="1"/>
  <c r="AC140" i="26" a="1"/>
  <c r="AC140" i="26" s="1"/>
  <c r="S140" i="26" s="1"/>
  <c r="AA140" i="26" a="1"/>
  <c r="AA140" i="26" s="1"/>
  <c r="P140" i="26" s="1"/>
  <c r="Y718" i="26" a="1"/>
  <c r="Y718" i="26" s="1"/>
  <c r="U718" i="26" s="1"/>
  <c r="AC718" i="26" a="1"/>
  <c r="AC718" i="26" s="1"/>
  <c r="AA718" i="26" a="1"/>
  <c r="AA718" i="26" s="1"/>
  <c r="AB135" i="26"/>
  <c r="R135" i="26" s="1"/>
  <c r="AC264" i="26" a="1"/>
  <c r="AC264" i="26" s="1"/>
  <c r="AA264" i="26" a="1"/>
  <c r="AA264" i="26" s="1"/>
  <c r="Y797" i="26" a="1"/>
  <c r="Y797" i="26" s="1"/>
  <c r="U797" i="26" s="1"/>
  <c r="AC797" i="26" a="1"/>
  <c r="AC797" i="26" s="1"/>
  <c r="AA797" i="26" a="1"/>
  <c r="AA797" i="26" s="1"/>
  <c r="Y717" i="26" a="1"/>
  <c r="Y717" i="26" s="1"/>
  <c r="U717" i="26" s="1"/>
  <c r="AC717" i="26" a="1"/>
  <c r="AC717" i="26" s="1"/>
  <c r="AA717" i="26" a="1"/>
  <c r="AA717" i="26" s="1"/>
  <c r="AB181" i="26"/>
  <c r="R181" i="26" s="1"/>
  <c r="L176" i="26"/>
  <c r="L223" i="26"/>
  <c r="AC258" i="26" a="1"/>
  <c r="AC258" i="26" s="1"/>
  <c r="AA258" i="26" a="1"/>
  <c r="AA258" i="26" s="1"/>
  <c r="Y259" i="26" a="1"/>
  <c r="Y259" i="26" s="1"/>
  <c r="U259" i="26" s="1"/>
  <c r="AC259" i="26" a="1"/>
  <c r="AC259" i="26" s="1"/>
  <c r="AA259" i="26" a="1"/>
  <c r="AA259" i="26" s="1"/>
  <c r="Y260" i="26" a="1"/>
  <c r="Y260" i="26" s="1"/>
  <c r="U260" i="26" s="1"/>
  <c r="AC260" i="26" a="1"/>
  <c r="AC260" i="26" s="1"/>
  <c r="AA260" i="26" a="1"/>
  <c r="AA260" i="26" s="1"/>
  <c r="Y796" i="26" a="1"/>
  <c r="Y796" i="26" s="1"/>
  <c r="U796" i="26" s="1"/>
  <c r="AC796" i="26" a="1"/>
  <c r="AC796" i="26" s="1"/>
  <c r="AA796" i="26" a="1"/>
  <c r="AA796" i="26" s="1"/>
  <c r="Y801" i="26" a="1"/>
  <c r="Y801" i="26" s="1"/>
  <c r="U801" i="26" s="1"/>
  <c r="AC801" i="26" a="1"/>
  <c r="AC801" i="26" s="1"/>
  <c r="AA801" i="26" a="1"/>
  <c r="AA801" i="26" s="1"/>
  <c r="Y138" i="26" a="1"/>
  <c r="Y138" i="26" s="1"/>
  <c r="U138" i="26" s="1"/>
  <c r="AC138" i="26" a="1"/>
  <c r="AC138" i="26" s="1"/>
  <c r="S138" i="26" s="1"/>
  <c r="AA138" i="26" a="1"/>
  <c r="AA138" i="26" s="1"/>
  <c r="Y133" i="26" a="1"/>
  <c r="Y133" i="26" s="1"/>
  <c r="U133" i="26" s="1"/>
  <c r="AC133" i="26" a="1"/>
  <c r="AC133" i="26" s="1"/>
  <c r="S133" i="26" s="1"/>
  <c r="AA133" i="26" a="1"/>
  <c r="AA133" i="26" s="1"/>
  <c r="AC132" i="26" a="1"/>
  <c r="AC132" i="26" s="1"/>
  <c r="S132" i="26" s="1"/>
  <c r="AA132" i="26" a="1"/>
  <c r="AA132" i="26" s="1"/>
  <c r="Y675" i="26" a="1"/>
  <c r="Y675" i="26" s="1"/>
  <c r="U675" i="26" s="1"/>
  <c r="AC675" i="26" a="1"/>
  <c r="AC675" i="26" s="1"/>
  <c r="AA675" i="26" a="1"/>
  <c r="AA675" i="26" s="1"/>
  <c r="Y672" i="26" a="1"/>
  <c r="Y672" i="26" s="1"/>
  <c r="U672" i="26" s="1"/>
  <c r="AC672" i="26" a="1"/>
  <c r="AC672" i="26" s="1"/>
  <c r="AA672" i="26" a="1"/>
  <c r="AA672" i="26" s="1"/>
  <c r="AC182" i="26" a="1"/>
  <c r="AC182" i="26" s="1"/>
  <c r="S182" i="26" s="1"/>
  <c r="AA182" i="26" a="1"/>
  <c r="AA182" i="26" s="1"/>
  <c r="Y177" i="26" a="1"/>
  <c r="Y177" i="26" s="1"/>
  <c r="U177" i="26" s="1"/>
  <c r="AC177" i="26" a="1"/>
  <c r="AC177" i="26" s="1"/>
  <c r="AA177" i="26" a="1"/>
  <c r="AA177" i="26" s="1"/>
  <c r="Y722" i="26" a="1"/>
  <c r="Y722" i="26" s="1"/>
  <c r="U722" i="26" s="1"/>
  <c r="AC722" i="26" a="1"/>
  <c r="AC722" i="26" s="1"/>
  <c r="AA722" i="26" a="1"/>
  <c r="AA722" i="26" s="1"/>
  <c r="Y719" i="26" a="1"/>
  <c r="Y719" i="26" s="1"/>
  <c r="U719" i="26" s="1"/>
  <c r="AC719" i="26" a="1"/>
  <c r="AC719" i="26" s="1"/>
  <c r="AA719" i="26" a="1"/>
  <c r="AA719" i="26" s="1"/>
  <c r="Y723" i="26" a="1"/>
  <c r="Y723" i="26" s="1"/>
  <c r="U723" i="26" s="1"/>
  <c r="AC723" i="26" a="1"/>
  <c r="AC723" i="26" s="1"/>
  <c r="AA723" i="26" a="1"/>
  <c r="AA723" i="26" s="1"/>
  <c r="Y230" i="26" a="1"/>
  <c r="Y230" i="26" s="1"/>
  <c r="U230" i="26" s="1"/>
  <c r="AC230" i="26" a="1"/>
  <c r="AC230" i="26" s="1"/>
  <c r="S230" i="26" s="1"/>
  <c r="AA230" i="26" a="1"/>
  <c r="AA230" i="26" s="1"/>
  <c r="Y225" i="26" a="1"/>
  <c r="Y225" i="26" s="1"/>
  <c r="U225" i="26" s="1"/>
  <c r="AC225" i="26" a="1"/>
  <c r="AC225" i="26" s="1"/>
  <c r="AA225" i="26" a="1"/>
  <c r="AA225" i="26" s="1"/>
  <c r="AC224" i="26" a="1"/>
  <c r="AC224" i="26" s="1"/>
  <c r="S224" i="26" s="1"/>
  <c r="AA224" i="26" a="1"/>
  <c r="AA224" i="26" s="1"/>
  <c r="Y761" i="26" a="1"/>
  <c r="Y761" i="26" s="1"/>
  <c r="U761" i="26" s="1"/>
  <c r="AC761" i="26" a="1"/>
  <c r="AC761" i="26" s="1"/>
  <c r="AA761" i="26" a="1"/>
  <c r="AA761" i="26" s="1"/>
  <c r="Y768" i="26" a="1"/>
  <c r="Y768" i="26" s="1"/>
  <c r="U768" i="26" s="1"/>
  <c r="AC768" i="26" a="1"/>
  <c r="AC768" i="26" s="1"/>
  <c r="AA768" i="26" a="1"/>
  <c r="AA768" i="26" s="1"/>
  <c r="Y770" i="26" a="1"/>
  <c r="Y770" i="26" s="1"/>
  <c r="U770" i="26" s="1"/>
  <c r="AC770" i="26" a="1"/>
  <c r="AC770" i="26" s="1"/>
  <c r="AA770" i="26" a="1"/>
  <c r="AA770" i="26" s="1"/>
  <c r="AC270" i="26" a="1"/>
  <c r="AC270" i="26" s="1"/>
  <c r="AA270" i="26" a="1"/>
  <c r="AA270" i="26" s="1"/>
  <c r="AC265" i="26" a="1"/>
  <c r="AC265" i="26" s="1"/>
  <c r="AA265" i="26" a="1"/>
  <c r="AA265" i="26" s="1"/>
  <c r="Y806" i="26" a="1"/>
  <c r="Y806" i="26" s="1"/>
  <c r="U806" i="26" s="1"/>
  <c r="AC806" i="26" a="1"/>
  <c r="AC806" i="26" s="1"/>
  <c r="AA806" i="26" a="1"/>
  <c r="AA806" i="26" s="1"/>
  <c r="Y805" i="26" a="1"/>
  <c r="Y805" i="26" s="1"/>
  <c r="U805" i="26" s="1"/>
  <c r="AC805" i="26" a="1"/>
  <c r="AC805" i="26" s="1"/>
  <c r="AA805" i="26" a="1"/>
  <c r="AA805" i="26" s="1"/>
  <c r="Y813" i="26" a="1"/>
  <c r="Y813" i="26" s="1"/>
  <c r="U813" i="26" s="1"/>
  <c r="AC813" i="26" a="1"/>
  <c r="AC813" i="26" s="1"/>
  <c r="AA813" i="26" a="1"/>
  <c r="AA813" i="26" s="1"/>
  <c r="AC302" i="26" a="1"/>
  <c r="AC302" i="26" s="1"/>
  <c r="AA302" i="26" a="1"/>
  <c r="AA302" i="26" s="1"/>
  <c r="AC304" i="26" a="1"/>
  <c r="AC304" i="26" s="1"/>
  <c r="AA304" i="26" a="1"/>
  <c r="AA304" i="26" s="1"/>
  <c r="Y836" i="26" a="1"/>
  <c r="Y836" i="26" s="1"/>
  <c r="U836" i="26" s="1"/>
  <c r="AC836" i="26" a="1"/>
  <c r="AC836" i="26" s="1"/>
  <c r="AA836" i="26" a="1"/>
  <c r="AA836" i="26" s="1"/>
  <c r="Y844" i="26" a="1"/>
  <c r="Y844" i="26" s="1"/>
  <c r="U844" i="26" s="1"/>
  <c r="AC844" i="26" a="1"/>
  <c r="AC844" i="26" s="1"/>
  <c r="AA844" i="26" a="1"/>
  <c r="AA844" i="26" s="1"/>
  <c r="Y843" i="26" a="1"/>
  <c r="Y843" i="26" s="1"/>
  <c r="U843" i="26" s="1"/>
  <c r="AC843" i="26" a="1"/>
  <c r="AC843" i="26" s="1"/>
  <c r="AA843" i="26" a="1"/>
  <c r="AA843" i="26" s="1"/>
  <c r="AC323" i="26" a="1"/>
  <c r="AC323" i="26" s="1"/>
  <c r="AA323" i="26" a="1"/>
  <c r="AA323" i="26" s="1"/>
  <c r="AC324" i="26" a="1"/>
  <c r="AC324" i="26" s="1"/>
  <c r="AA324" i="26" a="1"/>
  <c r="AA324" i="26" s="1"/>
  <c r="Y858" i="26" a="1"/>
  <c r="Y858" i="26" s="1"/>
  <c r="U858" i="26" s="1"/>
  <c r="AC858" i="26" a="1"/>
  <c r="AC858" i="26" s="1"/>
  <c r="AA858" i="26" a="1"/>
  <c r="AA858" i="26" s="1"/>
  <c r="Y856" i="26" a="1"/>
  <c r="Y856" i="26" s="1"/>
  <c r="U856" i="26" s="1"/>
  <c r="AC856" i="26" a="1"/>
  <c r="AC856" i="26" s="1"/>
  <c r="AA856" i="26" a="1"/>
  <c r="AA856" i="26" s="1"/>
  <c r="Y861" i="26" a="1"/>
  <c r="Y861" i="26" s="1"/>
  <c r="U861" i="26" s="1"/>
  <c r="AC861" i="26" a="1"/>
  <c r="AC861" i="26" s="1"/>
  <c r="AA861" i="26" a="1"/>
  <c r="AA861" i="26" s="1"/>
  <c r="AC352" i="26" a="1"/>
  <c r="AC352" i="26" s="1"/>
  <c r="AA352" i="26" a="1"/>
  <c r="AA352" i="26" s="1"/>
  <c r="AC354" i="26" a="1"/>
  <c r="AC354" i="26" s="1"/>
  <c r="AA354" i="26" a="1"/>
  <c r="AA354" i="26" s="1"/>
  <c r="Y891" i="26" a="1"/>
  <c r="Y891" i="26" s="1"/>
  <c r="U891" i="26" s="1"/>
  <c r="AC891" i="26" a="1"/>
  <c r="AC891" i="26" s="1"/>
  <c r="AA891" i="26" a="1"/>
  <c r="AA891" i="26" s="1"/>
  <c r="Y890" i="26" a="1"/>
  <c r="Y890" i="26" s="1"/>
  <c r="U890" i="26" s="1"/>
  <c r="AC890" i="26" a="1"/>
  <c r="AC890" i="26" s="1"/>
  <c r="AA890" i="26" a="1"/>
  <c r="AA890" i="26" s="1"/>
  <c r="Y887" i="26" a="1"/>
  <c r="Y887" i="26" s="1"/>
  <c r="U887" i="26" s="1"/>
  <c r="AC887" i="26" a="1"/>
  <c r="AC887" i="26" s="1"/>
  <c r="AA887" i="26" a="1"/>
  <c r="AA887" i="26" s="1"/>
  <c r="AC384" i="26" a="1"/>
  <c r="AC384" i="26" s="1"/>
  <c r="AA384" i="26" a="1"/>
  <c r="AA384" i="26" s="1"/>
  <c r="AC386" i="26" a="1"/>
  <c r="AC386" i="26" s="1"/>
  <c r="AA386" i="26" a="1"/>
  <c r="AA386" i="26" s="1"/>
  <c r="Y926" i="26" a="1"/>
  <c r="Y926" i="26" s="1"/>
  <c r="U926" i="26" s="1"/>
  <c r="AC926" i="26" a="1"/>
  <c r="AC926" i="26" s="1"/>
  <c r="AA926" i="26" a="1"/>
  <c r="AA926" i="26" s="1"/>
  <c r="Y930" i="26" a="1"/>
  <c r="Y930" i="26" s="1"/>
  <c r="U930" i="26" s="1"/>
  <c r="AC930" i="26" a="1"/>
  <c r="AC930" i="26" s="1"/>
  <c r="AA930" i="26" a="1"/>
  <c r="AA930" i="26" s="1"/>
  <c r="AC416" i="26" a="1"/>
  <c r="AC416" i="26" s="1"/>
  <c r="AA416" i="26" a="1"/>
  <c r="AA416" i="26" s="1"/>
  <c r="AC418" i="26" a="1"/>
  <c r="AC418" i="26" s="1"/>
  <c r="AA418" i="26" a="1"/>
  <c r="AA418" i="26" s="1"/>
  <c r="Y961" i="26" a="1"/>
  <c r="Y961" i="26" s="1"/>
  <c r="U961" i="26" s="1"/>
  <c r="AC961" i="26" a="1"/>
  <c r="AC961" i="26" s="1"/>
  <c r="AA961" i="26" a="1"/>
  <c r="AA961" i="26" s="1"/>
  <c r="Y962" i="26" a="1"/>
  <c r="Y962" i="26" s="1"/>
  <c r="U962" i="26" s="1"/>
  <c r="AC962" i="26" a="1"/>
  <c r="AC962" i="26" s="1"/>
  <c r="AA962" i="26" a="1"/>
  <c r="AA962" i="26" s="1"/>
  <c r="AC448" i="26" a="1"/>
  <c r="AC448" i="26" s="1"/>
  <c r="AA448" i="26" a="1"/>
  <c r="AA448" i="26" s="1"/>
  <c r="AC446" i="26" a="1"/>
  <c r="AC446" i="26" s="1"/>
  <c r="AA446" i="26" a="1"/>
  <c r="AA446" i="26" s="1"/>
  <c r="Y992" i="26" a="1"/>
  <c r="Y992" i="26" s="1"/>
  <c r="U992" i="26" s="1"/>
  <c r="AC992" i="26" a="1"/>
  <c r="AC992" i="26" s="1"/>
  <c r="AA992" i="26" a="1"/>
  <c r="AA992" i="26" s="1"/>
  <c r="Y989" i="26" a="1"/>
  <c r="Y989" i="26" s="1"/>
  <c r="U989" i="26" s="1"/>
  <c r="AC989" i="26" a="1"/>
  <c r="AC989" i="26" s="1"/>
  <c r="AA989" i="26" a="1"/>
  <c r="AA989" i="26" s="1"/>
  <c r="AC476" i="26" a="1"/>
  <c r="AC476" i="26" s="1"/>
  <c r="AA476" i="26" a="1"/>
  <c r="AA476" i="26" s="1"/>
  <c r="AC474" i="26" a="1"/>
  <c r="AC474" i="26" s="1"/>
  <c r="AA474" i="26" a="1"/>
  <c r="AA474" i="26" s="1"/>
  <c r="Y1019" i="26" a="1"/>
  <c r="Y1019" i="26" s="1"/>
  <c r="U1019" i="26" s="1"/>
  <c r="AC1019" i="26" a="1"/>
  <c r="AC1019" i="26" s="1"/>
  <c r="AA1019" i="26" a="1"/>
  <c r="AA1019" i="26" s="1"/>
  <c r="Y1017" i="26" a="1"/>
  <c r="Y1017" i="26" s="1"/>
  <c r="U1017" i="26" s="1"/>
  <c r="AC1017" i="26" a="1"/>
  <c r="AC1017" i="26" s="1"/>
  <c r="AA1017" i="26" a="1"/>
  <c r="AA1017" i="26" s="1"/>
  <c r="AC504" i="26" a="1"/>
  <c r="AC504" i="26" s="1"/>
  <c r="AA504" i="26" a="1"/>
  <c r="AA504" i="26" s="1"/>
  <c r="AC505" i="26" a="1"/>
  <c r="AC505" i="26" s="1"/>
  <c r="AA505" i="26" a="1"/>
  <c r="AA505" i="26" s="1"/>
  <c r="Y1048" i="26" a="1"/>
  <c r="Y1048" i="26" s="1"/>
  <c r="U1048" i="26" s="1"/>
  <c r="AC1048" i="26" a="1"/>
  <c r="AC1048" i="26" s="1"/>
  <c r="AA1048" i="26" a="1"/>
  <c r="AA1048" i="26" s="1"/>
  <c r="Y1045" i="26" a="1"/>
  <c r="Y1045" i="26" s="1"/>
  <c r="U1045" i="26" s="1"/>
  <c r="AC1045" i="26" a="1"/>
  <c r="AC1045" i="26" s="1"/>
  <c r="AA1045" i="26" a="1"/>
  <c r="AA1045" i="26" s="1"/>
  <c r="AC529" i="26" a="1"/>
  <c r="AC529" i="26" s="1"/>
  <c r="AA529" i="26" a="1"/>
  <c r="AA529" i="26" s="1"/>
  <c r="AC531" i="26" a="1"/>
  <c r="AC531" i="26" s="1"/>
  <c r="AA531" i="26" a="1"/>
  <c r="AA531" i="26" s="1"/>
  <c r="Y1069" i="26" a="1"/>
  <c r="Y1069" i="26" s="1"/>
  <c r="U1069" i="26" s="1"/>
  <c r="AC1069" i="26" a="1"/>
  <c r="AC1069" i="26" s="1"/>
  <c r="AA1069" i="26" a="1"/>
  <c r="AA1069" i="26" s="1"/>
  <c r="Y1075" i="26" a="1"/>
  <c r="Y1075" i="26" s="1"/>
  <c r="U1075" i="26" s="1"/>
  <c r="AC1075" i="26" a="1"/>
  <c r="AC1075" i="26" s="1"/>
  <c r="AA1075" i="26" a="1"/>
  <c r="AA1075" i="26" s="1"/>
  <c r="Y564" i="26" a="1"/>
  <c r="Y564" i="26" s="1"/>
  <c r="U564" i="26" s="1"/>
  <c r="AC564" i="26" a="1"/>
  <c r="AC564" i="26" s="1"/>
  <c r="AA564" i="26" a="1"/>
  <c r="AA564" i="26" s="1"/>
  <c r="AC24" i="26" a="1"/>
  <c r="AC24" i="26" s="1"/>
  <c r="AA24" i="26" a="1"/>
  <c r="AA24" i="26" s="1"/>
  <c r="Y566" i="26" a="1"/>
  <c r="Y566" i="26" s="1"/>
  <c r="U566" i="26" s="1"/>
  <c r="AC566" i="26" a="1"/>
  <c r="AC566" i="26" s="1"/>
  <c r="AA566" i="26" a="1"/>
  <c r="AA566" i="26" s="1"/>
  <c r="AC46" i="26" a="1"/>
  <c r="AC46" i="26" s="1"/>
  <c r="AA46" i="26" a="1"/>
  <c r="AA46" i="26" s="1"/>
  <c r="AC45" i="26" a="1"/>
  <c r="AC45" i="26" s="1"/>
  <c r="AA45" i="26" a="1"/>
  <c r="AA45" i="26" s="1"/>
  <c r="Y583" i="26" a="1"/>
  <c r="Y583" i="26" s="1"/>
  <c r="U583" i="26" s="1"/>
  <c r="AC583" i="26" a="1"/>
  <c r="AC583" i="26" s="1"/>
  <c r="AA583" i="26" a="1"/>
  <c r="AA583" i="26" s="1"/>
  <c r="Y584" i="26" a="1"/>
  <c r="Y584" i="26" s="1"/>
  <c r="U584" i="26" s="1"/>
  <c r="AC584" i="26" a="1"/>
  <c r="AC584" i="26" s="1"/>
  <c r="AA584" i="26" a="1"/>
  <c r="AA584" i="26" s="1"/>
  <c r="Y587" i="26" a="1"/>
  <c r="Y587" i="26" s="1"/>
  <c r="U587" i="26" s="1"/>
  <c r="AC587" i="26" a="1"/>
  <c r="AC587" i="26" s="1"/>
  <c r="AA587" i="26" a="1"/>
  <c r="AA587" i="26" s="1"/>
  <c r="AC86" i="26" a="1"/>
  <c r="AC86" i="26" s="1"/>
  <c r="AA86" i="26" a="1"/>
  <c r="AA86" i="26" s="1"/>
  <c r="AC89" i="26" a="1"/>
  <c r="AC89" i="26" s="1"/>
  <c r="AA89" i="26" a="1"/>
  <c r="AA89" i="26" s="1"/>
  <c r="Y629" i="26" a="1"/>
  <c r="Y629" i="26" s="1"/>
  <c r="U629" i="26" s="1"/>
  <c r="AC629" i="26" a="1"/>
  <c r="AC629" i="26" s="1"/>
  <c r="AA629" i="26" a="1"/>
  <c r="AA629" i="26" s="1"/>
  <c r="Y626" i="26" a="1"/>
  <c r="Y626" i="26" s="1"/>
  <c r="U626" i="26" s="1"/>
  <c r="AC626" i="26" a="1"/>
  <c r="AC626" i="26" s="1"/>
  <c r="AA626" i="26" a="1"/>
  <c r="AA626" i="26" s="1"/>
  <c r="Y627" i="26" a="1"/>
  <c r="Y627" i="26" s="1"/>
  <c r="U627" i="26" s="1"/>
  <c r="AC627" i="26" a="1"/>
  <c r="AC627" i="26" s="1"/>
  <c r="AA627" i="26" a="1"/>
  <c r="AA627" i="26" s="1"/>
  <c r="AC107" i="26" a="1"/>
  <c r="AC107" i="26" s="1"/>
  <c r="S107" i="26" s="1"/>
  <c r="AA107" i="26" a="1"/>
  <c r="AA107" i="26" s="1"/>
  <c r="P107" i="26" s="1"/>
  <c r="AC102" i="26" a="1"/>
  <c r="AC102" i="26" s="1"/>
  <c r="AA102" i="26" a="1"/>
  <c r="AA102" i="26" s="1"/>
  <c r="Y645" i="26" a="1"/>
  <c r="Y645" i="26" s="1"/>
  <c r="U645" i="26" s="1"/>
  <c r="AC645" i="26" a="1"/>
  <c r="AC645" i="26" s="1"/>
  <c r="AA645" i="26" a="1"/>
  <c r="AA645" i="26" s="1"/>
  <c r="Y641" i="26" a="1"/>
  <c r="Y641" i="26" s="1"/>
  <c r="U641" i="26" s="1"/>
  <c r="AC641" i="26" a="1"/>
  <c r="AC641" i="26" s="1"/>
  <c r="AA641" i="26" a="1"/>
  <c r="AA641" i="26" s="1"/>
  <c r="Y649" i="26" a="1"/>
  <c r="Y649" i="26" s="1"/>
  <c r="U649" i="26" s="1"/>
  <c r="AC649" i="26" a="1"/>
  <c r="AC649" i="26" s="1"/>
  <c r="AA649" i="26" a="1"/>
  <c r="AA649" i="26" s="1"/>
  <c r="AC187" i="26" a="1"/>
  <c r="AC187" i="26" s="1"/>
  <c r="S187" i="26" s="1"/>
  <c r="AA187" i="26" a="1"/>
  <c r="AA187" i="26" s="1"/>
  <c r="P187" i="26" s="1"/>
  <c r="AC194" i="26" a="1"/>
  <c r="AC194" i="26" s="1"/>
  <c r="S194" i="26" s="1"/>
  <c r="AA194" i="26" a="1"/>
  <c r="AA194" i="26" s="1"/>
  <c r="P194" i="26" s="1"/>
  <c r="AC197" i="26" a="1"/>
  <c r="AC197" i="26" s="1"/>
  <c r="S197" i="26" s="1"/>
  <c r="AA197" i="26" a="1"/>
  <c r="AA197" i="26" s="1"/>
  <c r="P197" i="26" s="1"/>
  <c r="AC196" i="26" a="1"/>
  <c r="AC196" i="26" s="1"/>
  <c r="S196" i="26" s="1"/>
  <c r="AA196" i="26" a="1"/>
  <c r="AA196" i="26" s="1"/>
  <c r="P196" i="26" s="1"/>
  <c r="Y727" i="26" a="1"/>
  <c r="Y727" i="26" s="1"/>
  <c r="U727" i="26" s="1"/>
  <c r="AC727" i="26" a="1"/>
  <c r="AC727" i="26" s="1"/>
  <c r="AA727" i="26" a="1"/>
  <c r="AA727" i="26" s="1"/>
  <c r="Y731" i="26" a="1"/>
  <c r="Y731" i="26" s="1"/>
  <c r="U731" i="26" s="1"/>
  <c r="AC731" i="26" a="1"/>
  <c r="AC731" i="26" s="1"/>
  <c r="AA731" i="26" a="1"/>
  <c r="AA731" i="26" s="1"/>
  <c r="Y735" i="26" a="1"/>
  <c r="Y735" i="26" s="1"/>
  <c r="U735" i="26" s="1"/>
  <c r="AC735" i="26" a="1"/>
  <c r="AC735" i="26" s="1"/>
  <c r="AA735" i="26" a="1"/>
  <c r="AA735" i="26" s="1"/>
  <c r="AC242" i="26" a="1"/>
  <c r="AC242" i="26" s="1"/>
  <c r="S242" i="26" s="1"/>
  <c r="AA242" i="26" a="1"/>
  <c r="AA242" i="26" s="1"/>
  <c r="P242" i="26" s="1"/>
  <c r="AC243" i="26" a="1"/>
  <c r="AC243" i="26" s="1"/>
  <c r="S243" i="26" s="1"/>
  <c r="AA243" i="26" a="1"/>
  <c r="AA243" i="26" s="1"/>
  <c r="P243" i="26" s="1"/>
  <c r="AC233" i="26" a="1"/>
  <c r="AC233" i="26" s="1"/>
  <c r="S233" i="26" s="1"/>
  <c r="AA233" i="26" a="1"/>
  <c r="AA233" i="26" s="1"/>
  <c r="P233" i="26" s="1"/>
  <c r="Y775" i="26" a="1"/>
  <c r="Y775" i="26" s="1"/>
  <c r="U775" i="26" s="1"/>
  <c r="AC775" i="26" a="1"/>
  <c r="AC775" i="26" s="1"/>
  <c r="AA775" i="26" a="1"/>
  <c r="AA775" i="26" s="1"/>
  <c r="Y783" i="26" a="1"/>
  <c r="Y783" i="26" s="1"/>
  <c r="U783" i="26" s="1"/>
  <c r="AC783" i="26" a="1"/>
  <c r="AC783" i="26" s="1"/>
  <c r="AA783" i="26" a="1"/>
  <c r="AA783" i="26" s="1"/>
  <c r="Y781" i="26" a="1"/>
  <c r="Y781" i="26" s="1"/>
  <c r="U781" i="26" s="1"/>
  <c r="AC781" i="26" a="1"/>
  <c r="AC781" i="26" s="1"/>
  <c r="AA781" i="26" a="1"/>
  <c r="AA781" i="26" s="1"/>
  <c r="AC282" i="26" a="1"/>
  <c r="AC282" i="26" s="1"/>
  <c r="AA282" i="26" a="1"/>
  <c r="AA282" i="26" s="1"/>
  <c r="AC275" i="26" a="1"/>
  <c r="AC275" i="26" s="1"/>
  <c r="AA275" i="26" a="1"/>
  <c r="AA275" i="26" s="1"/>
  <c r="AC280" i="26" a="1"/>
  <c r="AC280" i="26" s="1"/>
  <c r="AA280" i="26" a="1"/>
  <c r="AA280" i="26" s="1"/>
  <c r="Y816" i="26" a="1"/>
  <c r="Y816" i="26" s="1"/>
  <c r="U816" i="26" s="1"/>
  <c r="AC816" i="26" a="1"/>
  <c r="AC816" i="26" s="1"/>
  <c r="AA816" i="26" a="1"/>
  <c r="AA816" i="26" s="1"/>
  <c r="Y821" i="26" a="1"/>
  <c r="Y821" i="26" s="1"/>
  <c r="U821" i="26" s="1"/>
  <c r="AC821" i="26" a="1"/>
  <c r="AC821" i="26" s="1"/>
  <c r="AA821" i="26" a="1"/>
  <c r="AA821" i="26" s="1"/>
  <c r="AC397" i="26" a="1"/>
  <c r="AC397" i="26" s="1"/>
  <c r="AA397" i="26" a="1"/>
  <c r="AA397" i="26" s="1"/>
  <c r="AC395" i="26" a="1"/>
  <c r="AC395" i="26" s="1"/>
  <c r="AA395" i="26" a="1"/>
  <c r="AA395" i="26" s="1"/>
  <c r="Y932" i="26" a="1"/>
  <c r="Y932" i="26" s="1"/>
  <c r="U932" i="26" s="1"/>
  <c r="AC932" i="26" a="1"/>
  <c r="AC932" i="26" s="1"/>
  <c r="AA932" i="26" a="1"/>
  <c r="AA932" i="26" s="1"/>
  <c r="Y938" i="26" a="1"/>
  <c r="Y938" i="26" s="1"/>
  <c r="U938" i="26" s="1"/>
  <c r="AC938" i="26" a="1"/>
  <c r="AC938" i="26" s="1"/>
  <c r="AA938" i="26" a="1"/>
  <c r="AA938" i="26" s="1"/>
  <c r="AC457" i="26" a="1"/>
  <c r="AC457" i="26" s="1"/>
  <c r="AA457" i="26" a="1"/>
  <c r="AA457" i="26" s="1"/>
  <c r="AC458" i="26" a="1"/>
  <c r="AC458" i="26" s="1"/>
  <c r="AA458" i="26" a="1"/>
  <c r="AA458" i="26" s="1"/>
  <c r="Y994" i="26" a="1"/>
  <c r="Y994" i="26" s="1"/>
  <c r="U994" i="26" s="1"/>
  <c r="AC994" i="26" a="1"/>
  <c r="AC994" i="26" s="1"/>
  <c r="AA994" i="26" a="1"/>
  <c r="AA994" i="26" s="1"/>
  <c r="AC513" i="26" a="1"/>
  <c r="AC513" i="26" s="1"/>
  <c r="AA513" i="26" a="1"/>
  <c r="AA513" i="26" s="1"/>
  <c r="AC514" i="26" a="1"/>
  <c r="AC514" i="26" s="1"/>
  <c r="AA514" i="26" a="1"/>
  <c r="AA514" i="26" s="1"/>
  <c r="Y1052" i="26" a="1"/>
  <c r="Y1052" i="26" s="1"/>
  <c r="U1052" i="26" s="1"/>
  <c r="AC1052" i="26" a="1"/>
  <c r="AC1052" i="26" s="1"/>
  <c r="AA1052" i="26" a="1"/>
  <c r="AA1052" i="26" s="1"/>
  <c r="AC91" i="26" a="1"/>
  <c r="AC91" i="26" s="1"/>
  <c r="AA91" i="26" a="1"/>
  <c r="AA91" i="26" s="1"/>
  <c r="AC94" i="26" a="1"/>
  <c r="AC94" i="26" s="1"/>
  <c r="AA94" i="26" a="1"/>
  <c r="AA94" i="26" s="1"/>
  <c r="AC93" i="26" a="1"/>
  <c r="AC93" i="26" s="1"/>
  <c r="AA93" i="26" a="1"/>
  <c r="AA93" i="26" s="1"/>
  <c r="AC96" i="26" a="1"/>
  <c r="AC96" i="26" s="1"/>
  <c r="AA96" i="26" a="1"/>
  <c r="AA96" i="26" s="1"/>
  <c r="Y637" i="26" a="1"/>
  <c r="Y637" i="26" s="1"/>
  <c r="U637" i="26" s="1"/>
  <c r="AC637" i="26" a="1"/>
  <c r="AC637" i="26" s="1"/>
  <c r="AA637" i="26" a="1"/>
  <c r="AA637" i="26" s="1"/>
  <c r="Y174" i="26" a="1"/>
  <c r="Y174" i="26" s="1"/>
  <c r="U174" i="26" s="1"/>
  <c r="AC174" i="26" a="1"/>
  <c r="AC174" i="26" s="1"/>
  <c r="S174" i="26" s="1"/>
  <c r="AA174" i="26" a="1"/>
  <c r="AA174" i="26" s="1"/>
  <c r="Y713" i="26" a="1"/>
  <c r="Y713" i="26" s="1"/>
  <c r="U713" i="26" s="1"/>
  <c r="AC713" i="26" a="1"/>
  <c r="AC713" i="26" s="1"/>
  <c r="AA713" i="26" a="1"/>
  <c r="AA713" i="26" s="1"/>
  <c r="Y165" i="26" a="1"/>
  <c r="Y165" i="26" s="1"/>
  <c r="U165" i="26" s="1"/>
  <c r="AC165" i="26" a="1"/>
  <c r="AC165" i="26" s="1"/>
  <c r="S165" i="26" s="1"/>
  <c r="AA165" i="26" a="1"/>
  <c r="AA165" i="26" s="1"/>
  <c r="Y708" i="26" a="1"/>
  <c r="Y708" i="26" s="1"/>
  <c r="U708" i="26" s="1"/>
  <c r="AC708" i="26" a="1"/>
  <c r="AC708" i="26" s="1"/>
  <c r="AA708" i="26" a="1"/>
  <c r="AA708" i="26" s="1"/>
  <c r="Y703" i="26" a="1"/>
  <c r="Y703" i="26" s="1"/>
  <c r="U703" i="26" s="1"/>
  <c r="AC703" i="26" a="1"/>
  <c r="AC703" i="26" s="1"/>
  <c r="AA703" i="26" a="1"/>
  <c r="AA703" i="26" s="1"/>
  <c r="Y709" i="26" a="1"/>
  <c r="Y709" i="26" s="1"/>
  <c r="U709" i="26" s="1"/>
  <c r="AC709" i="26" a="1"/>
  <c r="AC709" i="26" s="1"/>
  <c r="AA709" i="26" a="1"/>
  <c r="AA709" i="26" s="1"/>
  <c r="AC376" i="26" a="1"/>
  <c r="AC376" i="26" s="1"/>
  <c r="AA376" i="26" a="1"/>
  <c r="AA376" i="26" s="1"/>
  <c r="AC378" i="26" a="1"/>
  <c r="AC378" i="26" s="1"/>
  <c r="AA378" i="26" a="1"/>
  <c r="AA378" i="26" s="1"/>
  <c r="Y915" i="26" a="1"/>
  <c r="Y915" i="26" s="1"/>
  <c r="U915" i="26" s="1"/>
  <c r="AC915" i="26" a="1"/>
  <c r="AC915" i="26" s="1"/>
  <c r="AA915" i="26" a="1"/>
  <c r="AA915" i="26" s="1"/>
  <c r="Y920" i="26" a="1"/>
  <c r="Y920" i="26" s="1"/>
  <c r="U920" i="26" s="1"/>
  <c r="AC920" i="26" a="1"/>
  <c r="AC920" i="26" s="1"/>
  <c r="AA920" i="26" a="1"/>
  <c r="AA920" i="26" s="1"/>
  <c r="AC471" i="26" a="1"/>
  <c r="AC471" i="26" s="1"/>
  <c r="AA471" i="26" a="1"/>
  <c r="AA471" i="26" s="1"/>
  <c r="Y1007" i="26" a="1"/>
  <c r="Y1007" i="26" s="1"/>
  <c r="U1007" i="26" s="1"/>
  <c r="AC1007" i="26" a="1"/>
  <c r="AC1007" i="26" s="1"/>
  <c r="AA1007" i="26" a="1"/>
  <c r="AA1007" i="26" s="1"/>
  <c r="Y1011" i="26" a="1"/>
  <c r="Y1011" i="26" s="1"/>
  <c r="U1011" i="26" s="1"/>
  <c r="AC1011" i="26" a="1"/>
  <c r="AC1011" i="26" s="1"/>
  <c r="AA1011" i="26" a="1"/>
  <c r="AA1011" i="26" s="1"/>
  <c r="Y555" i="26" a="1"/>
  <c r="Y555" i="26" s="1"/>
  <c r="U555" i="26" s="1"/>
  <c r="AC555" i="26" a="1"/>
  <c r="AC555" i="26" s="1"/>
  <c r="AA555" i="26" a="1"/>
  <c r="AA555" i="26" s="1"/>
  <c r="AC20" i="26" a="1"/>
  <c r="AC20" i="26" s="1"/>
  <c r="AA20" i="26" a="1"/>
  <c r="AA20" i="26" s="1"/>
  <c r="Y560" i="26" a="1"/>
  <c r="Y560" i="26" s="1"/>
  <c r="U560" i="26" s="1"/>
  <c r="AC560" i="26" a="1"/>
  <c r="AC560" i="26" s="1"/>
  <c r="AA560" i="26" a="1"/>
  <c r="AA560" i="26" s="1"/>
  <c r="AC74" i="26" a="1"/>
  <c r="AC74" i="26" s="1"/>
  <c r="AA74" i="26" a="1"/>
  <c r="AA74" i="26" s="1"/>
  <c r="AC73" i="26" a="1"/>
  <c r="AC73" i="26" s="1"/>
  <c r="AA73" i="26" a="1"/>
  <c r="AA73" i="26" s="1"/>
  <c r="AC80" i="26" a="1"/>
  <c r="AC80" i="26" s="1"/>
  <c r="AA80" i="26" a="1"/>
  <c r="AA80" i="26" s="1"/>
  <c r="Y614" i="26" a="1"/>
  <c r="Y614" i="26" s="1"/>
  <c r="U614" i="26" s="1"/>
  <c r="AC614" i="26" a="1"/>
  <c r="AC614" i="26" s="1"/>
  <c r="AA614" i="26" a="1"/>
  <c r="AA614" i="26" s="1"/>
  <c r="AC150" i="26" a="1"/>
  <c r="AC150" i="26" s="1"/>
  <c r="S150" i="26" s="1"/>
  <c r="AA150" i="26" a="1"/>
  <c r="AA150" i="26" s="1"/>
  <c r="P150" i="26" s="1"/>
  <c r="Y690" i="26" a="1"/>
  <c r="Y690" i="26" s="1"/>
  <c r="U690" i="26" s="1"/>
  <c r="AC690" i="26" a="1"/>
  <c r="AC690" i="26" s="1"/>
  <c r="AA690" i="26" a="1"/>
  <c r="AA690" i="26" s="1"/>
  <c r="AC152" i="26" a="1"/>
  <c r="AC152" i="26" s="1"/>
  <c r="S152" i="26" s="1"/>
  <c r="AA152" i="26" a="1"/>
  <c r="AA152" i="26" s="1"/>
  <c r="P152" i="26" s="1"/>
  <c r="Y681" i="26" a="1"/>
  <c r="Y681" i="26" s="1"/>
  <c r="U681" i="26" s="1"/>
  <c r="AC681" i="26" a="1"/>
  <c r="AC681" i="26" s="1"/>
  <c r="AA681" i="26" a="1"/>
  <c r="AA681" i="26" s="1"/>
  <c r="Y684" i="26" a="1"/>
  <c r="Y684" i="26" s="1"/>
  <c r="U684" i="26" s="1"/>
  <c r="AC684" i="26" a="1"/>
  <c r="AC684" i="26" s="1"/>
  <c r="AA684" i="26" a="1"/>
  <c r="AA684" i="26" s="1"/>
  <c r="Y689" i="26" a="1"/>
  <c r="Y689" i="26" s="1"/>
  <c r="U689" i="26" s="1"/>
  <c r="AC689" i="26" a="1"/>
  <c r="AC689" i="26" s="1"/>
  <c r="AA689" i="26" a="1"/>
  <c r="AA689" i="26" s="1"/>
  <c r="AC360" i="26" a="1"/>
  <c r="AC360" i="26" s="1"/>
  <c r="AA360" i="26" a="1"/>
  <c r="AA360" i="26" s="1"/>
  <c r="AC355" i="26" a="1"/>
  <c r="AC355" i="26" s="1"/>
  <c r="AA355" i="26" a="1"/>
  <c r="AA355" i="26" s="1"/>
  <c r="Y904" i="26" a="1"/>
  <c r="Y904" i="26" s="1"/>
  <c r="U904" i="26" s="1"/>
  <c r="AC904" i="26" a="1"/>
  <c r="AC904" i="26" s="1"/>
  <c r="AA904" i="26" a="1"/>
  <c r="AA904" i="26" s="1"/>
  <c r="Y903" i="26" a="1"/>
  <c r="Y903" i="26" s="1"/>
  <c r="U903" i="26" s="1"/>
  <c r="AC903" i="26" a="1"/>
  <c r="AC903" i="26" s="1"/>
  <c r="AA903" i="26" a="1"/>
  <c r="AA903" i="26" s="1"/>
  <c r="Y902" i="26" a="1"/>
  <c r="Y902" i="26" s="1"/>
  <c r="U902" i="26" s="1"/>
  <c r="AC902" i="26" a="1"/>
  <c r="AC902" i="26" s="1"/>
  <c r="AA902" i="26" a="1"/>
  <c r="AA902" i="26" s="1"/>
  <c r="AC424" i="26" a="1"/>
  <c r="AC424" i="26" s="1"/>
  <c r="AA424" i="26" a="1"/>
  <c r="AA424" i="26" s="1"/>
  <c r="AC426" i="26" a="1"/>
  <c r="AC426" i="26" s="1"/>
  <c r="AA426" i="26" a="1"/>
  <c r="AA426" i="26" s="1"/>
  <c r="Y963" i="26" a="1"/>
  <c r="Y963" i="26" s="1"/>
  <c r="U963" i="26" s="1"/>
  <c r="AC963" i="26" a="1"/>
  <c r="AC963" i="26" s="1"/>
  <c r="AA963" i="26" a="1"/>
  <c r="AA963" i="26" s="1"/>
  <c r="Y966" i="26" a="1"/>
  <c r="Y966" i="26" s="1"/>
  <c r="U966" i="26" s="1"/>
  <c r="AC966" i="26" a="1"/>
  <c r="AC966" i="26" s="1"/>
  <c r="AA966" i="26" a="1"/>
  <c r="AA966" i="26" s="1"/>
  <c r="AC483" i="26" a="1"/>
  <c r="AC483" i="26" s="1"/>
  <c r="AA483" i="26" a="1"/>
  <c r="AA483" i="26" s="1"/>
  <c r="Y1022" i="26" a="1"/>
  <c r="Y1022" i="26" s="1"/>
  <c r="U1022" i="26" s="1"/>
  <c r="AC1022" i="26" a="1"/>
  <c r="AC1022" i="26" s="1"/>
  <c r="AA1022" i="26" a="1"/>
  <c r="AA1022" i="26" s="1"/>
  <c r="Y1024" i="26" a="1"/>
  <c r="Y1024" i="26" s="1"/>
  <c r="U1024" i="26" s="1"/>
  <c r="AC1024" i="26" a="1"/>
  <c r="AC1024" i="26" s="1"/>
  <c r="AA1024" i="26" a="1"/>
  <c r="AA1024" i="26" s="1"/>
  <c r="AC538" i="26" a="1"/>
  <c r="AC538" i="26" s="1"/>
  <c r="AA538" i="26" a="1"/>
  <c r="AA538" i="26" s="1"/>
  <c r="Y1081" i="26" a="1"/>
  <c r="Y1081" i="26" s="1"/>
  <c r="U1081" i="26" s="1"/>
  <c r="AC1081" i="26" a="1"/>
  <c r="AC1081" i="26" s="1"/>
  <c r="AA1081" i="26" a="1"/>
  <c r="AA1081" i="26" s="1"/>
  <c r="Y1078" i="26" a="1"/>
  <c r="Y1078" i="26" s="1"/>
  <c r="U1078" i="26" s="1"/>
  <c r="AC1078" i="26" a="1"/>
  <c r="AC1078" i="26" s="1"/>
  <c r="AA1078" i="26" a="1"/>
  <c r="AA1078" i="26" s="1"/>
  <c r="AC58" i="26" a="1"/>
  <c r="AC58" i="26" s="1"/>
  <c r="AA58" i="26" a="1"/>
  <c r="AA58" i="26" s="1"/>
  <c r="Y598" i="26" a="1"/>
  <c r="Y598" i="26" s="1"/>
  <c r="U598" i="26" s="1"/>
  <c r="AC598" i="26" a="1"/>
  <c r="AC598" i="26" s="1"/>
  <c r="AA598" i="26" a="1"/>
  <c r="AA598" i="26" s="1"/>
  <c r="Y589" i="26" a="1"/>
  <c r="Y589" i="26" s="1"/>
  <c r="U589" i="26" s="1"/>
  <c r="AC589" i="26" a="1"/>
  <c r="AC589" i="26" s="1"/>
  <c r="AA589" i="26" a="1"/>
  <c r="AA589" i="26" s="1"/>
  <c r="AC60" i="26" a="1"/>
  <c r="AC60" i="26" s="1"/>
  <c r="AA60" i="26" a="1"/>
  <c r="AA60" i="26" s="1"/>
  <c r="Y593" i="26" a="1"/>
  <c r="Y593" i="26" s="1"/>
  <c r="U593" i="26" s="1"/>
  <c r="AC593" i="26" a="1"/>
  <c r="AC593" i="26" s="1"/>
  <c r="AA593" i="26" a="1"/>
  <c r="AA593" i="26" s="1"/>
  <c r="Y594" i="26" a="1"/>
  <c r="Y594" i="26" s="1"/>
  <c r="U594" i="26" s="1"/>
  <c r="AC594" i="26" a="1"/>
  <c r="AC594" i="26" s="1"/>
  <c r="AA594" i="26" a="1"/>
  <c r="AA594" i="26" s="1"/>
  <c r="AC211" i="26" a="1"/>
  <c r="AC211" i="26" s="1"/>
  <c r="S211" i="26" s="1"/>
  <c r="AA211" i="26" a="1"/>
  <c r="AA211" i="26" s="1"/>
  <c r="P211" i="26" s="1"/>
  <c r="AC217" i="26" a="1"/>
  <c r="AC217" i="26" s="1"/>
  <c r="S217" i="26" s="1"/>
  <c r="AA217" i="26" a="1"/>
  <c r="AA217" i="26" s="1"/>
  <c r="P217" i="26" s="1"/>
  <c r="AC216" i="26" a="1"/>
  <c r="AC216" i="26" s="1"/>
  <c r="S216" i="26" s="1"/>
  <c r="AA216" i="26" a="1"/>
  <c r="AA216" i="26" s="1"/>
  <c r="P216" i="26" s="1"/>
  <c r="Y757" i="26" a="1"/>
  <c r="Y757" i="26" s="1"/>
  <c r="U757" i="26" s="1"/>
  <c r="AC757" i="26" a="1"/>
  <c r="AC757" i="26" s="1"/>
  <c r="AA757" i="26" a="1"/>
  <c r="AA757" i="26" s="1"/>
  <c r="Y749" i="26" a="1"/>
  <c r="Y749" i="26" s="1"/>
  <c r="U749" i="26" s="1"/>
  <c r="AC749" i="26" a="1"/>
  <c r="AC749" i="26" s="1"/>
  <c r="AA749" i="26" a="1"/>
  <c r="AA749" i="26" s="1"/>
  <c r="Y753" i="26" a="1"/>
  <c r="Y753" i="26" s="1"/>
  <c r="U753" i="26" s="1"/>
  <c r="AC753" i="26" a="1"/>
  <c r="AC753" i="26" s="1"/>
  <c r="AA753" i="26" a="1"/>
  <c r="AA753" i="26" s="1"/>
  <c r="AC344" i="26" a="1"/>
  <c r="AC344" i="26" s="1"/>
  <c r="AA344" i="26" a="1"/>
  <c r="AA344" i="26" s="1"/>
  <c r="AC339" i="26" a="1"/>
  <c r="AC339" i="26" s="1"/>
  <c r="AA339" i="26" a="1"/>
  <c r="AA339" i="26" s="1"/>
  <c r="Y876" i="26" a="1"/>
  <c r="Y876" i="26" s="1"/>
  <c r="U876" i="26" s="1"/>
  <c r="AC876" i="26" a="1"/>
  <c r="AC876" i="26" s="1"/>
  <c r="AA876" i="26" a="1"/>
  <c r="AA876" i="26" s="1"/>
  <c r="Y884" i="26" a="1"/>
  <c r="Y884" i="26" s="1"/>
  <c r="U884" i="26" s="1"/>
  <c r="AC884" i="26" a="1"/>
  <c r="AC884" i="26" s="1"/>
  <c r="AA884" i="26" a="1"/>
  <c r="AA884" i="26" s="1"/>
  <c r="Y881" i="26" a="1"/>
  <c r="Y881" i="26" s="1"/>
  <c r="U881" i="26" s="1"/>
  <c r="AC881" i="26" a="1"/>
  <c r="AC881" i="26" s="1"/>
  <c r="AA881" i="26" a="1"/>
  <c r="AA881" i="26" s="1"/>
  <c r="AC440" i="26" a="1"/>
  <c r="AC440" i="26" s="1"/>
  <c r="AA440" i="26" a="1"/>
  <c r="AA440" i="26" s="1"/>
  <c r="Y980" i="26" a="1"/>
  <c r="Y980" i="26" s="1"/>
  <c r="U980" i="26" s="1"/>
  <c r="AC980" i="26" a="1"/>
  <c r="AC980" i="26" s="1"/>
  <c r="AA980" i="26" a="1"/>
  <c r="AA980" i="26" s="1"/>
  <c r="Y982" i="26" a="1"/>
  <c r="Y982" i="26" s="1"/>
  <c r="U982" i="26" s="1"/>
  <c r="AC982" i="26" a="1"/>
  <c r="AC982" i="26" s="1"/>
  <c r="AA982" i="26" a="1"/>
  <c r="AA982" i="26" s="1"/>
  <c r="AC525" i="26" a="1"/>
  <c r="AC525" i="26" s="1"/>
  <c r="AA525" i="26" a="1"/>
  <c r="AA525" i="26" s="1"/>
  <c r="Y1063" i="26" a="1"/>
  <c r="Y1063" i="26" s="1"/>
  <c r="U1063" i="26" s="1"/>
  <c r="AC1063" i="26" a="1"/>
  <c r="AC1063" i="26" s="1"/>
  <c r="AA1063" i="26" a="1"/>
  <c r="AA1063" i="26" s="1"/>
  <c r="Y1064" i="26" a="1"/>
  <c r="Y1064" i="26" s="1"/>
  <c r="U1064" i="26" s="1"/>
  <c r="AC1064" i="26" a="1"/>
  <c r="AC1064" i="26" s="1"/>
  <c r="AA1064" i="26" a="1"/>
  <c r="AA1064" i="26" s="1"/>
  <c r="AC34" i="26" a="1"/>
  <c r="AC34" i="26" s="1"/>
  <c r="AA34" i="26" a="1"/>
  <c r="AA34" i="26" s="1"/>
  <c r="AC33" i="26" a="1"/>
  <c r="AC33" i="26" s="1"/>
  <c r="AA33" i="26" a="1"/>
  <c r="AA33" i="26" s="1"/>
  <c r="Y573" i="26" a="1"/>
  <c r="Y573" i="26" s="1"/>
  <c r="U573" i="26" s="1"/>
  <c r="AC573" i="26" a="1"/>
  <c r="AC573" i="26" s="1"/>
  <c r="AA573" i="26" a="1"/>
  <c r="AA573" i="26" s="1"/>
  <c r="AC118" i="26" a="1"/>
  <c r="AC118" i="26" s="1"/>
  <c r="S118" i="26" s="1"/>
  <c r="AA118" i="26" a="1"/>
  <c r="AA118" i="26" s="1"/>
  <c r="P118" i="26" s="1"/>
  <c r="AC113" i="26" a="1"/>
  <c r="AC113" i="26" s="1"/>
  <c r="S113" i="26" s="1"/>
  <c r="AA113" i="26" a="1"/>
  <c r="AA113" i="26" s="1"/>
  <c r="P113" i="26" s="1"/>
  <c r="Y652" i="26" a="1"/>
  <c r="Y652" i="26" s="1"/>
  <c r="U652" i="26" s="1"/>
  <c r="AC652" i="26" a="1"/>
  <c r="AC652" i="26" s="1"/>
  <c r="AA652" i="26" a="1"/>
  <c r="AA652" i="26" s="1"/>
  <c r="Y655" i="26" a="1"/>
  <c r="Y655" i="26" s="1"/>
  <c r="U655" i="26" s="1"/>
  <c r="AC655" i="26" a="1"/>
  <c r="AC655" i="26" s="1"/>
  <c r="AA655" i="26" a="1"/>
  <c r="AA655" i="26" s="1"/>
  <c r="AC162" i="26" a="1"/>
  <c r="AC162" i="26" s="1"/>
  <c r="S162" i="26" s="1"/>
  <c r="AA162" i="26" a="1"/>
  <c r="AA162" i="26" s="1"/>
  <c r="P162" i="26" s="1"/>
  <c r="Y698" i="26" a="1"/>
  <c r="Y698" i="26" s="1"/>
  <c r="U698" i="26" s="1"/>
  <c r="AC698" i="26" a="1"/>
  <c r="AC698" i="26" s="1"/>
  <c r="AA698" i="26" a="1"/>
  <c r="AA698" i="26" s="1"/>
  <c r="AC160" i="26" a="1"/>
  <c r="AC160" i="26" s="1"/>
  <c r="S160" i="26" s="1"/>
  <c r="AA160" i="26" a="1"/>
  <c r="AA160" i="26" s="1"/>
  <c r="P160" i="26" s="1"/>
  <c r="Y699" i="26" a="1"/>
  <c r="Y699" i="26" s="1"/>
  <c r="U699" i="26" s="1"/>
  <c r="AC699" i="26" a="1"/>
  <c r="AC699" i="26" s="1"/>
  <c r="AA699" i="26" a="1"/>
  <c r="AA699" i="26" s="1"/>
  <c r="Y693" i="26" a="1"/>
  <c r="Y693" i="26" s="1"/>
  <c r="U693" i="26" s="1"/>
  <c r="AC693" i="26" a="1"/>
  <c r="AC693" i="26" s="1"/>
  <c r="AA693" i="26" a="1"/>
  <c r="AA693" i="26" s="1"/>
  <c r="AC207" i="26" a="1"/>
  <c r="AC207" i="26" s="1"/>
  <c r="S207" i="26" s="1"/>
  <c r="AA207" i="26" a="1"/>
  <c r="AA207" i="26" s="1"/>
  <c r="P207" i="26" s="1"/>
  <c r="AC201" i="26" a="1"/>
  <c r="AC201" i="26" s="1"/>
  <c r="S201" i="26" s="1"/>
  <c r="AA201" i="26" a="1"/>
  <c r="AA201" i="26" s="1"/>
  <c r="P201" i="26" s="1"/>
  <c r="Y742" i="26" a="1"/>
  <c r="Y742" i="26" s="1"/>
  <c r="U742" i="26" s="1"/>
  <c r="AC742" i="26" a="1"/>
  <c r="AC742" i="26" s="1"/>
  <c r="AA742" i="26" a="1"/>
  <c r="AA742" i="26" s="1"/>
  <c r="Y746" i="26" a="1"/>
  <c r="Y746" i="26" s="1"/>
  <c r="U746" i="26" s="1"/>
  <c r="AC746" i="26" a="1"/>
  <c r="AC746" i="26" s="1"/>
  <c r="AA746" i="26" a="1"/>
  <c r="AA746" i="26" s="1"/>
  <c r="Y747" i="26" a="1"/>
  <c r="Y747" i="26" s="1"/>
  <c r="U747" i="26" s="1"/>
  <c r="AC747" i="26" a="1"/>
  <c r="AC747" i="26" s="1"/>
  <c r="AA747" i="26" a="1"/>
  <c r="AA747" i="26" s="1"/>
  <c r="AC254" i="26" a="1"/>
  <c r="AC254" i="26" s="1"/>
  <c r="S254" i="26" s="1"/>
  <c r="AA254" i="26" a="1"/>
  <c r="AA254" i="26" s="1"/>
  <c r="P254" i="26" s="1"/>
  <c r="AC249" i="26" a="1"/>
  <c r="AC249" i="26" s="1"/>
  <c r="S249" i="26" s="1"/>
  <c r="AA249" i="26" a="1"/>
  <c r="AA249" i="26" s="1"/>
  <c r="P249" i="26" s="1"/>
  <c r="Y787" i="26" a="1"/>
  <c r="Y787" i="26" s="1"/>
  <c r="U787" i="26" s="1"/>
  <c r="AC787" i="26" a="1"/>
  <c r="AC787" i="26" s="1"/>
  <c r="AA787" i="26" a="1"/>
  <c r="AA787" i="26" s="1"/>
  <c r="Y785" i="26" a="1"/>
  <c r="Y785" i="26" s="1"/>
  <c r="U785" i="26" s="1"/>
  <c r="AC785" i="26" a="1"/>
  <c r="AC785" i="26" s="1"/>
  <c r="AA785" i="26" a="1"/>
  <c r="AA785" i="26" s="1"/>
  <c r="Y790" i="26" a="1"/>
  <c r="Y790" i="26" s="1"/>
  <c r="U790" i="26" s="1"/>
  <c r="AC790" i="26" a="1"/>
  <c r="AC790" i="26" s="1"/>
  <c r="AA790" i="26" a="1"/>
  <c r="AA790" i="26" s="1"/>
  <c r="AC294" i="26" a="1"/>
  <c r="AC294" i="26" s="1"/>
  <c r="AA294" i="26" a="1"/>
  <c r="AA294" i="26" s="1"/>
  <c r="AC289" i="26" a="1"/>
  <c r="AC289" i="26" s="1"/>
  <c r="AA289" i="26" a="1"/>
  <c r="AA289" i="26" s="1"/>
  <c r="Y825" i="26" a="1"/>
  <c r="Y825" i="26" s="1"/>
  <c r="U825" i="26" s="1"/>
  <c r="AC825" i="26" a="1"/>
  <c r="AC825" i="26" s="1"/>
  <c r="AA825" i="26" a="1"/>
  <c r="AA825" i="26" s="1"/>
  <c r="Y827" i="26" a="1"/>
  <c r="Y827" i="26" s="1"/>
  <c r="U827" i="26" s="1"/>
  <c r="AC827" i="26" a="1"/>
  <c r="AC827" i="26" s="1"/>
  <c r="AA827" i="26" a="1"/>
  <c r="AA827" i="26" s="1"/>
  <c r="Y829" i="26" a="1"/>
  <c r="Y829" i="26" s="1"/>
  <c r="U829" i="26" s="1"/>
  <c r="AC829" i="26" a="1"/>
  <c r="AC829" i="26" s="1"/>
  <c r="AA829" i="26" a="1"/>
  <c r="AA829" i="26" s="1"/>
  <c r="AC311" i="26" a="1"/>
  <c r="AC311" i="26" s="1"/>
  <c r="AA311" i="26" a="1"/>
  <c r="AA311" i="26" s="1"/>
  <c r="AC309" i="26" a="1"/>
  <c r="AC309" i="26" s="1"/>
  <c r="AA309" i="26" a="1"/>
  <c r="AA309" i="26" s="1"/>
  <c r="Y849" i="26" a="1"/>
  <c r="Y849" i="26" s="1"/>
  <c r="U849" i="26" s="1"/>
  <c r="AC849" i="26" a="1"/>
  <c r="AC849" i="26" s="1"/>
  <c r="AA849" i="26" a="1"/>
  <c r="AA849" i="26" s="1"/>
  <c r="Y850" i="26" a="1"/>
  <c r="Y850" i="26" s="1"/>
  <c r="U850" i="26" s="1"/>
  <c r="AC850" i="26" a="1"/>
  <c r="AC850" i="26" s="1"/>
  <c r="AA850" i="26" a="1"/>
  <c r="AA850" i="26" s="1"/>
  <c r="Y845" i="26" a="1"/>
  <c r="Y845" i="26" s="1"/>
  <c r="U845" i="26" s="1"/>
  <c r="AC845" i="26" a="1"/>
  <c r="AC845" i="26" s="1"/>
  <c r="AA845" i="26" a="1"/>
  <c r="AA845" i="26" s="1"/>
  <c r="AC332" i="26" a="1"/>
  <c r="AC332" i="26" s="1"/>
  <c r="AA332" i="26" a="1"/>
  <c r="AA332" i="26" s="1"/>
  <c r="AC334" i="26" a="1"/>
  <c r="AC334" i="26" s="1"/>
  <c r="AA334" i="26" a="1"/>
  <c r="AA334" i="26" s="1"/>
  <c r="Y866" i="26" a="1"/>
  <c r="Y866" i="26" s="1"/>
  <c r="U866" i="26" s="1"/>
  <c r="AC866" i="26" a="1"/>
  <c r="AC866" i="26" s="1"/>
  <c r="AA866" i="26" a="1"/>
  <c r="AA866" i="26" s="1"/>
  <c r="Y874" i="26" a="1"/>
  <c r="Y874" i="26" s="1"/>
  <c r="U874" i="26" s="1"/>
  <c r="AC874" i="26" a="1"/>
  <c r="AC874" i="26" s="1"/>
  <c r="AA874" i="26" a="1"/>
  <c r="AA874" i="26" s="1"/>
  <c r="Y865" i="26" a="1"/>
  <c r="Y865" i="26" s="1"/>
  <c r="U865" i="26" s="1"/>
  <c r="AC865" i="26" a="1"/>
  <c r="AC865" i="26" s="1"/>
  <c r="AA865" i="26" a="1"/>
  <c r="AA865" i="26" s="1"/>
  <c r="AC365" i="26" a="1"/>
  <c r="AC365" i="26" s="1"/>
  <c r="AA365" i="26" a="1"/>
  <c r="AA365" i="26" s="1"/>
  <c r="AC367" i="26" a="1"/>
  <c r="AC367" i="26" s="1"/>
  <c r="AA367" i="26" a="1"/>
  <c r="AA367" i="26" s="1"/>
  <c r="Y906" i="26" a="1"/>
  <c r="Y906" i="26" s="1"/>
  <c r="U906" i="26" s="1"/>
  <c r="AC906" i="26" a="1"/>
  <c r="AC906" i="26" s="1"/>
  <c r="AA906" i="26" a="1"/>
  <c r="AA906" i="26" s="1"/>
  <c r="Y910" i="26" a="1"/>
  <c r="Y910" i="26" s="1"/>
  <c r="U910" i="26" s="1"/>
  <c r="AC910" i="26" a="1"/>
  <c r="AC910" i="26" s="1"/>
  <c r="AA910" i="26" a="1"/>
  <c r="AA910" i="26" s="1"/>
  <c r="Y913" i="26" a="1"/>
  <c r="Y913" i="26" s="1"/>
  <c r="U913" i="26" s="1"/>
  <c r="AC913" i="26" a="1"/>
  <c r="AC913" i="26" s="1"/>
  <c r="AA913" i="26" a="1"/>
  <c r="AA913" i="26" s="1"/>
  <c r="AC404" i="26" a="1"/>
  <c r="AC404" i="26" s="1"/>
  <c r="AA404" i="26" a="1"/>
  <c r="AA404" i="26" s="1"/>
  <c r="AC406" i="26" a="1"/>
  <c r="AC406" i="26" s="1"/>
  <c r="AA406" i="26" a="1"/>
  <c r="AA406" i="26" s="1"/>
  <c r="Y941" i="26" a="1"/>
  <c r="Y941" i="26" s="1"/>
  <c r="U941" i="26" s="1"/>
  <c r="AC941" i="26" a="1"/>
  <c r="AC941" i="26" s="1"/>
  <c r="AA941" i="26" a="1"/>
  <c r="AA941" i="26" s="1"/>
  <c r="Y945" i="26" a="1"/>
  <c r="Y945" i="26" s="1"/>
  <c r="U945" i="26" s="1"/>
  <c r="AC945" i="26" a="1"/>
  <c r="AC945" i="26" s="1"/>
  <c r="AA945" i="26" a="1"/>
  <c r="AA945" i="26" s="1"/>
  <c r="AC436" i="26" a="1"/>
  <c r="AC436" i="26" s="1"/>
  <c r="AA436" i="26" a="1"/>
  <c r="AA436" i="26" s="1"/>
  <c r="AC438" i="26" a="1"/>
  <c r="AC438" i="26" s="1"/>
  <c r="AA438" i="26" a="1"/>
  <c r="AA438" i="26" s="1"/>
  <c r="Y976" i="26" a="1"/>
  <c r="Y976" i="26" s="1"/>
  <c r="U976" i="26" s="1"/>
  <c r="AC976" i="26" a="1"/>
  <c r="AC976" i="26" s="1"/>
  <c r="AA976" i="26" a="1"/>
  <c r="AA976" i="26" s="1"/>
  <c r="Y974" i="26" a="1"/>
  <c r="Y974" i="26" s="1"/>
  <c r="U974" i="26" s="1"/>
  <c r="AC974" i="26" a="1"/>
  <c r="AC974" i="26" s="1"/>
  <c r="AA974" i="26" a="1"/>
  <c r="AA974" i="26" s="1"/>
  <c r="AC464" i="26" a="1"/>
  <c r="AC464" i="26" s="1"/>
  <c r="AA464" i="26" a="1"/>
  <c r="AA464" i="26" s="1"/>
  <c r="AC466" i="26" a="1"/>
  <c r="AC466" i="26" s="1"/>
  <c r="AA466" i="26" a="1"/>
  <c r="AA466" i="26" s="1"/>
  <c r="Y999" i="26" a="1"/>
  <c r="Y999" i="26" s="1"/>
  <c r="U999" i="26" s="1"/>
  <c r="AC999" i="26" a="1"/>
  <c r="AC999" i="26" s="1"/>
  <c r="AA999" i="26" a="1"/>
  <c r="AA999" i="26" s="1"/>
  <c r="Y1003" i="26" a="1"/>
  <c r="Y1003" i="26" s="1"/>
  <c r="U1003" i="26" s="1"/>
  <c r="AC1003" i="26" a="1"/>
  <c r="AC1003" i="26" s="1"/>
  <c r="AA1003" i="26" a="1"/>
  <c r="AA1003" i="26" s="1"/>
  <c r="AC494" i="26" a="1"/>
  <c r="AC494" i="26" s="1"/>
  <c r="AA494" i="26" a="1"/>
  <c r="AA494" i="26" s="1"/>
  <c r="AC491" i="26" a="1"/>
  <c r="AC491" i="26" s="1"/>
  <c r="AA491" i="26" a="1"/>
  <c r="AA491" i="26" s="1"/>
  <c r="Y1034" i="26" a="1"/>
  <c r="Y1034" i="26" s="1"/>
  <c r="U1034" i="26" s="1"/>
  <c r="AC1034" i="26" a="1"/>
  <c r="AC1034" i="26" s="1"/>
  <c r="AA1034" i="26" a="1"/>
  <c r="AA1034" i="26" s="1"/>
  <c r="Y1027" i="26" a="1"/>
  <c r="Y1027" i="26" s="1"/>
  <c r="U1027" i="26" s="1"/>
  <c r="AC1027" i="26" a="1"/>
  <c r="AC1027" i="26" s="1"/>
  <c r="AA1027" i="26" a="1"/>
  <c r="AA1027" i="26" s="1"/>
  <c r="AC516" i="26" a="1"/>
  <c r="AC516" i="26" s="1"/>
  <c r="AA516" i="26" a="1"/>
  <c r="AA516" i="26" s="1"/>
  <c r="AC519" i="26" a="1"/>
  <c r="AC519" i="26" s="1"/>
  <c r="AA519" i="26" a="1"/>
  <c r="AA519" i="26" s="1"/>
  <c r="Y1057" i="26" a="1"/>
  <c r="Y1057" i="26" s="1"/>
  <c r="U1057" i="26" s="1"/>
  <c r="AC1057" i="26" a="1"/>
  <c r="AC1057" i="26" s="1"/>
  <c r="AA1057" i="26" a="1"/>
  <c r="AA1057" i="26" s="1"/>
  <c r="Y1055" i="26" a="1"/>
  <c r="Y1055" i="26" s="1"/>
  <c r="U1055" i="26" s="1"/>
  <c r="AC1055" i="26" a="1"/>
  <c r="AC1055" i="26" s="1"/>
  <c r="AA1055" i="26" a="1"/>
  <c r="AA1055" i="26" s="1"/>
  <c r="AC548" i="26" a="1"/>
  <c r="AC548" i="26" s="1"/>
  <c r="AA548" i="26" a="1"/>
  <c r="AA548" i="26" s="1"/>
  <c r="AC547" i="26" a="1"/>
  <c r="AC547" i="26" s="1"/>
  <c r="AA547" i="26" a="1"/>
  <c r="AA547" i="26" s="1"/>
  <c r="Y1083" i="26" a="1"/>
  <c r="Y1083" i="26" s="1"/>
  <c r="U1083" i="26" s="1"/>
  <c r="AC1083" i="26" a="1"/>
  <c r="AC1083" i="26" s="1"/>
  <c r="AA1083" i="26" a="1"/>
  <c r="AA1083" i="26" s="1"/>
  <c r="Y1087" i="26" a="1"/>
  <c r="Y1087" i="26" s="1"/>
  <c r="U1087" i="26" s="1"/>
  <c r="AC1087" i="26" a="1"/>
  <c r="AC1087" i="26" s="1"/>
  <c r="AA1087" i="26" a="1"/>
  <c r="AA1087" i="26" s="1"/>
  <c r="AC30" i="26" a="1"/>
  <c r="AC30" i="26" s="1"/>
  <c r="AA30" i="26" a="1"/>
  <c r="AA30" i="26" s="1"/>
  <c r="Y572" i="26" a="1"/>
  <c r="Y572" i="26" s="1"/>
  <c r="U572" i="26" s="1"/>
  <c r="AC572" i="26" a="1"/>
  <c r="AC572" i="26" s="1"/>
  <c r="AA572" i="26" a="1"/>
  <c r="AA572" i="26" s="1"/>
  <c r="Y570" i="26" a="1"/>
  <c r="Y570" i="26" s="1"/>
  <c r="U570" i="26" s="1"/>
  <c r="AC570" i="26" a="1"/>
  <c r="AC570" i="26" s="1"/>
  <c r="AA570" i="26" a="1"/>
  <c r="AA570" i="26" s="1"/>
  <c r="AC63" i="26" a="1"/>
  <c r="AC63" i="26" s="1"/>
  <c r="S63" i="26" s="1"/>
  <c r="AA63" i="26" a="1"/>
  <c r="AA63" i="26" s="1"/>
  <c r="P63" i="26" s="1"/>
  <c r="Y602" i="26" a="1"/>
  <c r="Y602" i="26" s="1"/>
  <c r="U602" i="26" s="1"/>
  <c r="AC602" i="26" a="1"/>
  <c r="AC602" i="26" s="1"/>
  <c r="AA602" i="26" a="1"/>
  <c r="AA602" i="26" s="1"/>
  <c r="AC69" i="26" a="1"/>
  <c r="AC69" i="26" s="1"/>
  <c r="AA69" i="26" a="1"/>
  <c r="AA69" i="26" s="1"/>
  <c r="Y606" i="26" a="1"/>
  <c r="Y606" i="26" s="1"/>
  <c r="U606" i="26" s="1"/>
  <c r="AC606" i="26" a="1"/>
  <c r="AC606" i="26" s="1"/>
  <c r="AA606" i="26" a="1"/>
  <c r="AA606" i="26" s="1"/>
  <c r="AC64" i="26" a="1"/>
  <c r="AC64" i="26" s="1"/>
  <c r="AA64" i="26" a="1"/>
  <c r="AA64" i="26" s="1"/>
  <c r="Y604" i="26" a="1"/>
  <c r="Y604" i="26" s="1"/>
  <c r="U604" i="26" s="1"/>
  <c r="AC604" i="26" a="1"/>
  <c r="AC604" i="26" s="1"/>
  <c r="AA604" i="26" a="1"/>
  <c r="AA604" i="26" s="1"/>
  <c r="Y553" i="26" a="1"/>
  <c r="Y553" i="26" s="1"/>
  <c r="U553" i="26" s="1"/>
  <c r="AC553" i="26" a="1"/>
  <c r="AC553" i="26" s="1"/>
  <c r="AA553" i="26" a="1"/>
  <c r="AA553" i="26" s="1"/>
  <c r="AC127" i="26" a="1"/>
  <c r="AC127" i="26" s="1"/>
  <c r="S127" i="26" s="1"/>
  <c r="AA127" i="26" a="1"/>
  <c r="AA127" i="26" s="1"/>
  <c r="P127" i="26" s="1"/>
  <c r="Y667" i="26" a="1"/>
  <c r="Y667" i="26" s="1"/>
  <c r="U667" i="26" s="1"/>
  <c r="AC667" i="26" a="1"/>
  <c r="AC667" i="26" s="1"/>
  <c r="AA667" i="26" a="1"/>
  <c r="AA667" i="26" s="1"/>
  <c r="Y660" i="26" a="1"/>
  <c r="Y660" i="26" s="1"/>
  <c r="U660" i="26" s="1"/>
  <c r="AC660" i="26" a="1"/>
  <c r="AC660" i="26" s="1"/>
  <c r="AA660" i="26" a="1"/>
  <c r="AA660" i="26" s="1"/>
  <c r="AC124" i="26" a="1"/>
  <c r="AC124" i="26" s="1"/>
  <c r="S124" i="26" s="1"/>
  <c r="AA124" i="26" a="1"/>
  <c r="AA124" i="26" s="1"/>
  <c r="P124" i="26" s="1"/>
  <c r="Y668" i="26" a="1"/>
  <c r="Y668" i="26" s="1"/>
  <c r="U668" i="26" s="1"/>
  <c r="AC668" i="26" a="1"/>
  <c r="AC668" i="26" s="1"/>
  <c r="AA668" i="26" a="1"/>
  <c r="AA668" i="26" s="1"/>
  <c r="Y664" i="26" a="1"/>
  <c r="Y664" i="26" s="1"/>
  <c r="U664" i="26" s="1"/>
  <c r="AC664" i="26" a="1"/>
  <c r="AC664" i="26" s="1"/>
  <c r="AA664" i="26" a="1"/>
  <c r="AA664" i="26" s="1"/>
  <c r="AC412" i="26" a="1"/>
  <c r="AC412" i="26" s="1"/>
  <c r="AA412" i="26" a="1"/>
  <c r="AA412" i="26" s="1"/>
  <c r="AC414" i="26" a="1"/>
  <c r="AC414" i="26" s="1"/>
  <c r="AA414" i="26" a="1"/>
  <c r="AA414" i="26" s="1"/>
  <c r="Y949" i="26" a="1"/>
  <c r="Y949" i="26" s="1"/>
  <c r="U949" i="26" s="1"/>
  <c r="AC949" i="26" a="1"/>
  <c r="AC949" i="26" s="1"/>
  <c r="AA949" i="26" a="1"/>
  <c r="AA949" i="26" s="1"/>
  <c r="Y952" i="26" a="1"/>
  <c r="Y952" i="26" s="1"/>
  <c r="U952" i="26" s="1"/>
  <c r="AC952" i="26" a="1"/>
  <c r="AC952" i="26" s="1"/>
  <c r="AA952" i="26" a="1"/>
  <c r="AA952" i="26" s="1"/>
  <c r="AC500" i="26" a="1"/>
  <c r="AC500" i="26" s="1"/>
  <c r="AA500" i="26" a="1"/>
  <c r="AA500" i="26" s="1"/>
  <c r="Y1036" i="26" a="1"/>
  <c r="Y1036" i="26" s="1"/>
  <c r="U1036" i="26" s="1"/>
  <c r="AC1036" i="26" a="1"/>
  <c r="AC1036" i="26" s="1"/>
  <c r="AA1036" i="26" a="1"/>
  <c r="AA1036" i="26" s="1"/>
  <c r="Y1038" i="26" a="1"/>
  <c r="Y1038" i="26" s="1"/>
  <c r="U1038" i="26" s="1"/>
  <c r="AC1038" i="26" a="1"/>
  <c r="AC1038" i="26" s="1"/>
  <c r="AA1038" i="26" a="1"/>
  <c r="AA1038" i="26" s="1"/>
  <c r="Y1104" i="26" a="1"/>
  <c r="Y1104" i="26" s="1"/>
  <c r="U1104" i="26" s="1"/>
  <c r="AC1104" i="26" a="1"/>
  <c r="AC1104" i="26" s="1"/>
  <c r="AA1104" i="26" a="1"/>
  <c r="AA1104" i="26" s="1"/>
  <c r="Y1128" i="26" a="1"/>
  <c r="Y1128" i="26" s="1"/>
  <c r="U1128" i="26" s="1"/>
  <c r="AC1128" i="26" a="1"/>
  <c r="AC1128" i="26" s="1"/>
  <c r="AA1128" i="26" a="1"/>
  <c r="AA1128" i="26" s="1"/>
  <c r="Y1170" i="26" a="1"/>
  <c r="Y1170" i="26" s="1"/>
  <c r="U1170" i="26" s="1"/>
  <c r="AC1170" i="26" a="1"/>
  <c r="AC1170" i="26" s="1"/>
  <c r="AA1170" i="26" a="1"/>
  <c r="AA1170" i="26" s="1"/>
  <c r="Y1164" i="26" a="1"/>
  <c r="Y1164" i="26" s="1"/>
  <c r="U1164" i="26" s="1"/>
  <c r="AC1164" i="26" a="1"/>
  <c r="AC1164" i="26" s="1"/>
  <c r="AA1164" i="26" a="1"/>
  <c r="AA1164" i="26" s="1"/>
  <c r="Y1182" i="26" a="1"/>
  <c r="Y1182" i="26" s="1"/>
  <c r="U1182" i="26" s="1"/>
  <c r="AC1182" i="26" a="1"/>
  <c r="AC1182" i="26" s="1"/>
  <c r="AA1182" i="26" a="1"/>
  <c r="AA1182" i="26" s="1"/>
  <c r="Y1144" i="26" a="1"/>
  <c r="Y1144" i="26" s="1"/>
  <c r="U1144" i="26" s="1"/>
  <c r="AC1144" i="26" a="1"/>
  <c r="AC1144" i="26" s="1"/>
  <c r="AA1144" i="26" a="1"/>
  <c r="AA1144" i="26" s="1"/>
  <c r="Y1174" i="26" a="1"/>
  <c r="Y1174" i="26" s="1"/>
  <c r="U1174" i="26" s="1"/>
  <c r="AC1174" i="26" a="1"/>
  <c r="AC1174" i="26" s="1"/>
  <c r="AA1174" i="26" a="1"/>
  <c r="AA1174" i="26" s="1"/>
  <c r="Y1108" i="26" a="1"/>
  <c r="Y1108" i="26" s="1"/>
  <c r="U1108" i="26" s="1"/>
  <c r="AC1108" i="26" a="1"/>
  <c r="AC1108" i="26" s="1"/>
  <c r="AA1108" i="26" a="1"/>
  <c r="AA1108" i="26" s="1"/>
  <c r="Y1196" i="26" a="1"/>
  <c r="Y1196" i="26" s="1"/>
  <c r="U1196" i="26" s="1"/>
  <c r="AC1196" i="26" a="1"/>
  <c r="AC1196" i="26" s="1"/>
  <c r="AA1196" i="26" a="1"/>
  <c r="AA1196" i="26" s="1"/>
  <c r="Y1098" i="26" a="1"/>
  <c r="Y1098" i="26" s="1"/>
  <c r="U1098" i="26" s="1"/>
  <c r="AC1098" i="26" a="1"/>
  <c r="AC1098" i="26" s="1"/>
  <c r="AA1098" i="26" a="1"/>
  <c r="AA1098" i="26" s="1"/>
  <c r="Y1116" i="26" a="1"/>
  <c r="Y1116" i="26" s="1"/>
  <c r="U1116" i="26" s="1"/>
  <c r="AC1116" i="26" a="1"/>
  <c r="AC1116" i="26" s="1"/>
  <c r="AA1116" i="26" a="1"/>
  <c r="AA1116" i="26" s="1"/>
  <c r="Y1156" i="26" a="1"/>
  <c r="Y1156" i="26" s="1"/>
  <c r="U1156" i="26" s="1"/>
  <c r="AC1156" i="26" a="1"/>
  <c r="AC1156" i="26" s="1"/>
  <c r="AA1156" i="26" a="1"/>
  <c r="AA1156" i="26" s="1"/>
  <c r="Y1134" i="26" a="1"/>
  <c r="Y1134" i="26" s="1"/>
  <c r="U1134" i="26" s="1"/>
  <c r="AC1134" i="26" a="1"/>
  <c r="AC1134" i="26" s="1"/>
  <c r="AA1134" i="26" a="1"/>
  <c r="AA1134" i="26" s="1"/>
  <c r="AC1238" i="26" a="1"/>
  <c r="AC1238" i="26" s="1"/>
  <c r="AA1238" i="26" a="1"/>
  <c r="AA1238" i="26" s="1"/>
  <c r="AC1204" i="26" a="1"/>
  <c r="AC1204" i="26" s="1"/>
  <c r="AA1204" i="26" a="1"/>
  <c r="AA1204" i="26" s="1"/>
  <c r="AC1220" i="26" a="1"/>
  <c r="AC1220" i="26" s="1"/>
  <c r="AA1220" i="26" a="1"/>
  <c r="AA1220" i="26" s="1"/>
  <c r="AC1224" i="26" a="1"/>
  <c r="AC1224" i="26" s="1"/>
  <c r="AA1224" i="26" a="1"/>
  <c r="AA1224" i="26" s="1"/>
  <c r="AC1254" i="26" a="1"/>
  <c r="AC1254" i="26" s="1"/>
  <c r="S1254" i="26" s="1"/>
  <c r="Y1254" i="26" a="1"/>
  <c r="Y1254" i="26" s="1"/>
  <c r="U1254" i="26" s="1"/>
  <c r="AA1254" i="26" a="1"/>
  <c r="AA1254" i="26" s="1"/>
  <c r="P1254" i="26" s="1"/>
  <c r="O1254" i="26"/>
  <c r="L1254" i="26"/>
  <c r="AB1254" i="26"/>
  <c r="R1254" i="26" s="1"/>
  <c r="AA1298" i="26" a="1"/>
  <c r="AA1298" i="26" s="1"/>
  <c r="P1298" i="26" s="1"/>
  <c r="O1298" i="26"/>
  <c r="Y1298" i="26" a="1"/>
  <c r="Y1298" i="26" s="1"/>
  <c r="U1298" i="26" s="1"/>
  <c r="AC1298" i="26" a="1"/>
  <c r="AC1298" i="26" s="1"/>
  <c r="S1298" i="26" s="1"/>
  <c r="L1298" i="26"/>
  <c r="AB1298" i="26"/>
  <c r="R1298" i="26" s="1"/>
  <c r="O1300" i="26"/>
  <c r="AA1300" i="26" a="1"/>
  <c r="AA1300" i="26" s="1"/>
  <c r="P1300" i="26" s="1"/>
  <c r="Y1300" i="26" a="1"/>
  <c r="Y1300" i="26" s="1"/>
  <c r="U1300" i="26" s="1"/>
  <c r="AC1300" i="26" a="1"/>
  <c r="AC1300" i="26" s="1"/>
  <c r="S1300" i="26" s="1"/>
  <c r="L1300" i="26"/>
  <c r="AB1300" i="26"/>
  <c r="R1300" i="26" s="1"/>
  <c r="AB1336" i="26"/>
  <c r="R1336" i="26" s="1"/>
  <c r="AA1336" i="26" a="1"/>
  <c r="AA1336" i="26" s="1"/>
  <c r="P1336" i="26" s="1"/>
  <c r="O1336" i="26"/>
  <c r="AC1336" i="26" a="1"/>
  <c r="AC1336" i="26" s="1"/>
  <c r="S1336" i="26" s="1"/>
  <c r="Y1336" i="26" a="1"/>
  <c r="Y1336" i="26" s="1"/>
  <c r="U1336" i="26" s="1"/>
  <c r="L1336" i="26"/>
  <c r="Y1424" i="26" a="1"/>
  <c r="Y1424" i="26" s="1"/>
  <c r="U1424" i="26" s="1"/>
  <c r="AC1424" i="26" a="1"/>
  <c r="AC1424" i="26" s="1"/>
  <c r="S1424" i="26" s="1"/>
  <c r="AA1424" i="26" a="1"/>
  <c r="AA1424" i="26" s="1"/>
  <c r="P1424" i="26" s="1"/>
  <c r="O1424" i="26"/>
  <c r="L1424" i="26"/>
  <c r="AB1424" i="26"/>
  <c r="R1424" i="26" s="1"/>
  <c r="AB1458" i="26"/>
  <c r="R1458" i="26" s="1"/>
  <c r="AA1458" i="26" a="1"/>
  <c r="AA1458" i="26" s="1"/>
  <c r="P1458" i="26" s="1"/>
  <c r="L1458" i="26"/>
  <c r="AC1458" i="26" a="1"/>
  <c r="AC1458" i="26" s="1"/>
  <c r="S1458" i="26" s="1"/>
  <c r="Y1458" i="26" a="1"/>
  <c r="Y1458" i="26" s="1"/>
  <c r="U1458" i="26" s="1"/>
  <c r="O1458" i="26"/>
  <c r="O1490" i="26"/>
  <c r="AC1490" i="26" a="1"/>
  <c r="AC1490" i="26" s="1"/>
  <c r="S1490" i="26" s="1"/>
  <c r="L1490" i="26"/>
  <c r="AB1490" i="26"/>
  <c r="R1490" i="26" s="1"/>
  <c r="Y1490" i="26" a="1"/>
  <c r="Y1490" i="26" s="1"/>
  <c r="U1490" i="26" s="1"/>
  <c r="AA1490" i="26" a="1"/>
  <c r="AA1490" i="26" s="1"/>
  <c r="P1490" i="26" s="1"/>
  <c r="AB1522" i="26"/>
  <c r="R1522" i="26" s="1"/>
  <c r="O1522" i="26"/>
  <c r="AA1522" i="26" a="1"/>
  <c r="AA1522" i="26" s="1"/>
  <c r="P1522" i="26" s="1"/>
  <c r="L1522" i="26"/>
  <c r="AC1522" i="26" a="1"/>
  <c r="AC1522" i="26" s="1"/>
  <c r="S1522" i="26" s="1"/>
  <c r="Y1522" i="26" a="1"/>
  <c r="Y1522" i="26" s="1"/>
  <c r="U1522" i="26" s="1"/>
  <c r="O1550" i="26"/>
  <c r="L1550" i="26"/>
  <c r="AC1550" i="26" a="1"/>
  <c r="AC1550" i="26" s="1"/>
  <c r="S1550" i="26" s="1"/>
  <c r="Y1550" i="26" a="1"/>
  <c r="Y1550" i="26" s="1"/>
  <c r="U1550" i="26" s="1"/>
  <c r="AB1550" i="26"/>
  <c r="R1550" i="26" s="1"/>
  <c r="AA1550" i="26" a="1"/>
  <c r="AA1550" i="26" s="1"/>
  <c r="P1550" i="26" s="1"/>
  <c r="Y1576" i="26" a="1"/>
  <c r="Y1576" i="26" s="1"/>
  <c r="U1576" i="26" s="1"/>
  <c r="O1576" i="26"/>
  <c r="AB1576" i="26"/>
  <c r="R1576" i="26" s="1"/>
  <c r="AA1576" i="26" a="1"/>
  <c r="AA1576" i="26" s="1"/>
  <c r="P1576" i="26" s="1"/>
  <c r="L1576" i="26"/>
  <c r="AC1576" i="26" a="1"/>
  <c r="AC1576" i="26" s="1"/>
  <c r="S1576" i="26" s="1"/>
  <c r="AC1256" i="26" a="1"/>
  <c r="AC1256" i="26" s="1"/>
  <c r="S1256" i="26" s="1"/>
  <c r="O1256" i="26"/>
  <c r="AA1256" i="26" a="1"/>
  <c r="AA1256" i="26" s="1"/>
  <c r="P1256" i="26" s="1"/>
  <c r="Y1256" i="26" a="1"/>
  <c r="Y1256" i="26" s="1"/>
  <c r="U1256" i="26" s="1"/>
  <c r="L1256" i="26"/>
  <c r="AB1256" i="26"/>
  <c r="R1256" i="26" s="1"/>
  <c r="Y1312" i="26" a="1"/>
  <c r="Y1312" i="26" s="1"/>
  <c r="U1312" i="26" s="1"/>
  <c r="AC1312" i="26" a="1"/>
  <c r="AC1312" i="26" s="1"/>
  <c r="S1312" i="26" s="1"/>
  <c r="AA1312" i="26" a="1"/>
  <c r="AA1312" i="26" s="1"/>
  <c r="P1312" i="26" s="1"/>
  <c r="O1312" i="26"/>
  <c r="AB1312" i="26"/>
  <c r="R1312" i="26" s="1"/>
  <c r="L1312" i="26"/>
  <c r="AC1308" i="26" a="1"/>
  <c r="AC1308" i="26" s="1"/>
  <c r="S1308" i="26" s="1"/>
  <c r="AA1308" i="26" a="1"/>
  <c r="AA1308" i="26" s="1"/>
  <c r="P1308" i="26" s="1"/>
  <c r="O1308" i="26"/>
  <c r="Y1308" i="26" a="1"/>
  <c r="Y1308" i="26" s="1"/>
  <c r="U1308" i="26" s="1"/>
  <c r="L1308" i="26"/>
  <c r="AB1308" i="26"/>
  <c r="R1308" i="26" s="1"/>
  <c r="AA1350" i="26" a="1"/>
  <c r="AA1350" i="26" s="1"/>
  <c r="P1350" i="26" s="1"/>
  <c r="Y1350" i="26" a="1"/>
  <c r="Y1350" i="26" s="1"/>
  <c r="U1350" i="26" s="1"/>
  <c r="AC1350" i="26" a="1"/>
  <c r="AC1350" i="26" s="1"/>
  <c r="S1350" i="26" s="1"/>
  <c r="O1350" i="26"/>
  <c r="AB1350" i="26"/>
  <c r="R1350" i="26" s="1"/>
  <c r="L1350" i="26"/>
  <c r="Y1376" i="26" a="1"/>
  <c r="Y1376" i="26" s="1"/>
  <c r="U1376" i="26" s="1"/>
  <c r="AC1376" i="26" a="1"/>
  <c r="AC1376" i="26" s="1"/>
  <c r="S1376" i="26" s="1"/>
  <c r="AA1376" i="26" a="1"/>
  <c r="AA1376" i="26" s="1"/>
  <c r="P1376" i="26" s="1"/>
  <c r="AB1376" i="26"/>
  <c r="R1376" i="26" s="1"/>
  <c r="O1376" i="26"/>
  <c r="L1376" i="26"/>
  <c r="AC1402" i="26" a="1"/>
  <c r="AC1402" i="26" s="1"/>
  <c r="S1402" i="26" s="1"/>
  <c r="Y1402" i="26" a="1"/>
  <c r="Y1402" i="26" s="1"/>
  <c r="U1402" i="26" s="1"/>
  <c r="AA1402" i="26" a="1"/>
  <c r="AA1402" i="26" s="1"/>
  <c r="P1402" i="26" s="1"/>
  <c r="O1402" i="26"/>
  <c r="AB1402" i="26"/>
  <c r="R1402" i="26" s="1"/>
  <c r="L1402" i="26"/>
  <c r="AA1432" i="26" a="1"/>
  <c r="AA1432" i="26" s="1"/>
  <c r="P1432" i="26" s="1"/>
  <c r="O1432" i="26"/>
  <c r="AC1432" i="26" a="1"/>
  <c r="AC1432" i="26" s="1"/>
  <c r="S1432" i="26" s="1"/>
  <c r="Y1432" i="26" a="1"/>
  <c r="Y1432" i="26" s="1"/>
  <c r="U1432" i="26" s="1"/>
  <c r="AB1432" i="26"/>
  <c r="R1432" i="26" s="1"/>
  <c r="L1432" i="26"/>
  <c r="O1428" i="26"/>
  <c r="AA1428" i="26" a="1"/>
  <c r="AA1428" i="26" s="1"/>
  <c r="P1428" i="26" s="1"/>
  <c r="Y1428" i="26" a="1"/>
  <c r="Y1428" i="26" s="1"/>
  <c r="U1428" i="26" s="1"/>
  <c r="AC1428" i="26" a="1"/>
  <c r="AC1428" i="26" s="1"/>
  <c r="S1428" i="26" s="1"/>
  <c r="AB1428" i="26"/>
  <c r="R1428" i="26" s="1"/>
  <c r="L1428" i="26"/>
  <c r="Y1464" i="26" a="1"/>
  <c r="Y1464" i="26" s="1"/>
  <c r="U1464" i="26" s="1"/>
  <c r="AC1464" i="26" a="1"/>
  <c r="AC1464" i="26" s="1"/>
  <c r="S1464" i="26" s="1"/>
  <c r="AB1464" i="26"/>
  <c r="R1464" i="26" s="1"/>
  <c r="O1464" i="26"/>
  <c r="L1464" i="26"/>
  <c r="AA1464" i="26" a="1"/>
  <c r="AA1464" i="26" s="1"/>
  <c r="P1464" i="26" s="1"/>
  <c r="AC1496" i="26" a="1"/>
  <c r="AC1496" i="26" s="1"/>
  <c r="S1496" i="26" s="1"/>
  <c r="O1496" i="26"/>
  <c r="AA1496" i="26" a="1"/>
  <c r="AA1496" i="26" s="1"/>
  <c r="P1496" i="26" s="1"/>
  <c r="Y1496" i="26" a="1"/>
  <c r="Y1496" i="26" s="1"/>
  <c r="U1496" i="26" s="1"/>
  <c r="AB1496" i="26"/>
  <c r="R1496" i="26" s="1"/>
  <c r="L1496" i="26"/>
  <c r="O1528" i="26"/>
  <c r="AA1528" i="26" a="1"/>
  <c r="AA1528" i="26" s="1"/>
  <c r="P1528" i="26" s="1"/>
  <c r="L1528" i="26"/>
  <c r="AB1528" i="26"/>
  <c r="R1528" i="26" s="1"/>
  <c r="Y1528" i="26" a="1"/>
  <c r="Y1528" i="26" s="1"/>
  <c r="U1528" i="26" s="1"/>
  <c r="AC1528" i="26" a="1"/>
  <c r="AC1528" i="26" s="1"/>
  <c r="S1528" i="26" s="1"/>
  <c r="Y1560" i="26" a="1"/>
  <c r="Y1560" i="26" s="1"/>
  <c r="U1560" i="26" s="1"/>
  <c r="O1560" i="26"/>
  <c r="AB1560" i="26"/>
  <c r="R1560" i="26" s="1"/>
  <c r="AA1560" i="26" a="1"/>
  <c r="AA1560" i="26" s="1"/>
  <c r="P1560" i="26" s="1"/>
  <c r="L1560" i="26"/>
  <c r="AC1560" i="26" a="1"/>
  <c r="AC1560" i="26" s="1"/>
  <c r="S1560" i="26" s="1"/>
  <c r="Y1584" i="26" a="1"/>
  <c r="Y1584" i="26" s="1"/>
  <c r="U1584" i="26" s="1"/>
  <c r="AB1584" i="26"/>
  <c r="R1584" i="26" s="1"/>
  <c r="AC1584" i="26" a="1"/>
  <c r="AC1584" i="26" s="1"/>
  <c r="S1584" i="26" s="1"/>
  <c r="AA1584" i="26" a="1"/>
  <c r="AA1584" i="26" s="1"/>
  <c r="P1584" i="26" s="1"/>
  <c r="O1584" i="26"/>
  <c r="L1584" i="26"/>
  <c r="AC1616" i="26" a="1"/>
  <c r="AC1616" i="26" s="1"/>
  <c r="S1616" i="26" s="1"/>
  <c r="AA1616" i="26" a="1"/>
  <c r="AA1616" i="26" s="1"/>
  <c r="P1616" i="26" s="1"/>
  <c r="O1616" i="26"/>
  <c r="Y1616" i="26" a="1"/>
  <c r="Y1616" i="26" s="1"/>
  <c r="U1616" i="26" s="1"/>
  <c r="L1616" i="26"/>
  <c r="AB1616" i="26"/>
  <c r="R1616" i="26" s="1"/>
  <c r="AA1266" i="26" a="1"/>
  <c r="AA1266" i="26" s="1"/>
  <c r="P1266" i="26" s="1"/>
  <c r="O1266" i="26"/>
  <c r="Y1266" i="26" a="1"/>
  <c r="Y1266" i="26" s="1"/>
  <c r="U1266" i="26" s="1"/>
  <c r="AC1266" i="26" a="1"/>
  <c r="AC1266" i="26" s="1"/>
  <c r="S1266" i="26" s="1"/>
  <c r="L1266" i="26"/>
  <c r="AB1266" i="26"/>
  <c r="R1266" i="26" s="1"/>
  <c r="AC1276" i="26" a="1"/>
  <c r="AC1276" i="26" s="1"/>
  <c r="S1276" i="26" s="1"/>
  <c r="AA1276" i="26" a="1"/>
  <c r="AA1276" i="26" s="1"/>
  <c r="P1276" i="26" s="1"/>
  <c r="O1276" i="26"/>
  <c r="Y1276" i="26" a="1"/>
  <c r="Y1276" i="26" s="1"/>
  <c r="U1276" i="26" s="1"/>
  <c r="L1276" i="26"/>
  <c r="AB1276" i="26"/>
  <c r="R1276" i="26" s="1"/>
  <c r="AC1320" i="26" a="1"/>
  <c r="AC1320" i="26" s="1"/>
  <c r="S1320" i="26" s="1"/>
  <c r="O1320" i="26"/>
  <c r="AA1320" i="26" a="1"/>
  <c r="AA1320" i="26" s="1"/>
  <c r="P1320" i="26" s="1"/>
  <c r="Y1320" i="26" a="1"/>
  <c r="Y1320" i="26" s="1"/>
  <c r="U1320" i="26" s="1"/>
  <c r="AB1320" i="26"/>
  <c r="R1320" i="26" s="1"/>
  <c r="L1320" i="26"/>
  <c r="AA1362" i="26" a="1"/>
  <c r="AA1362" i="26" s="1"/>
  <c r="P1362" i="26" s="1"/>
  <c r="O1362" i="26"/>
  <c r="Y1362" i="26" a="1"/>
  <c r="Y1362" i="26" s="1"/>
  <c r="U1362" i="26" s="1"/>
  <c r="AC1362" i="26" a="1"/>
  <c r="AC1362" i="26" s="1"/>
  <c r="S1362" i="26" s="1"/>
  <c r="AB1362" i="26"/>
  <c r="R1362" i="26" s="1"/>
  <c r="L1362" i="26"/>
  <c r="AC1356" i="26" a="1"/>
  <c r="AC1356" i="26" s="1"/>
  <c r="S1356" i="26" s="1"/>
  <c r="AA1356" i="26" a="1"/>
  <c r="AA1356" i="26" s="1"/>
  <c r="P1356" i="26" s="1"/>
  <c r="O1356" i="26"/>
  <c r="Y1356" i="26" a="1"/>
  <c r="Y1356" i="26" s="1"/>
  <c r="U1356" i="26" s="1"/>
  <c r="L1356" i="26"/>
  <c r="AB1356" i="26"/>
  <c r="R1356" i="26" s="1"/>
  <c r="AB1436" i="26"/>
  <c r="R1436" i="26" s="1"/>
  <c r="AC1436" i="26" a="1"/>
  <c r="AC1436" i="26" s="1"/>
  <c r="S1436" i="26" s="1"/>
  <c r="AA1436" i="26" a="1"/>
  <c r="AA1436" i="26" s="1"/>
  <c r="P1436" i="26" s="1"/>
  <c r="O1436" i="26"/>
  <c r="Y1436" i="26" a="1"/>
  <c r="Y1436" i="26" s="1"/>
  <c r="U1436" i="26" s="1"/>
  <c r="L1436" i="26"/>
  <c r="L1478" i="26"/>
  <c r="AB1478" i="26"/>
  <c r="R1478" i="26" s="1"/>
  <c r="AA1478" i="26" a="1"/>
  <c r="AA1478" i="26" s="1"/>
  <c r="P1478" i="26" s="1"/>
  <c r="AC1478" i="26" a="1"/>
  <c r="AC1478" i="26" s="1"/>
  <c r="S1478" i="26" s="1"/>
  <c r="Y1478" i="26" a="1"/>
  <c r="Y1478" i="26" s="1"/>
  <c r="U1478" i="26" s="1"/>
  <c r="O1478" i="26"/>
  <c r="O1510" i="26"/>
  <c r="AC1510" i="26" a="1"/>
  <c r="AC1510" i="26" s="1"/>
  <c r="S1510" i="26" s="1"/>
  <c r="AB1510" i="26"/>
  <c r="R1510" i="26" s="1"/>
  <c r="AA1510" i="26" a="1"/>
  <c r="AA1510" i="26" s="1"/>
  <c r="P1510" i="26" s="1"/>
  <c r="L1510" i="26"/>
  <c r="Y1510" i="26" a="1"/>
  <c r="Y1510" i="26" s="1"/>
  <c r="U1510" i="26" s="1"/>
  <c r="O1536" i="26"/>
  <c r="AA1536" i="26" a="1"/>
  <c r="AA1536" i="26" s="1"/>
  <c r="P1536" i="26" s="1"/>
  <c r="L1536" i="26"/>
  <c r="AB1536" i="26"/>
  <c r="R1536" i="26" s="1"/>
  <c r="Y1536" i="26" a="1"/>
  <c r="Y1536" i="26" s="1"/>
  <c r="U1536" i="26" s="1"/>
  <c r="AC1536" i="26" a="1"/>
  <c r="AC1536" i="26" s="1"/>
  <c r="S1536" i="26" s="1"/>
  <c r="AA1594" i="26" a="1"/>
  <c r="AA1594" i="26" s="1"/>
  <c r="P1594" i="26" s="1"/>
  <c r="AC1594" i="26" a="1"/>
  <c r="AC1594" i="26" s="1"/>
  <c r="S1594" i="26" s="1"/>
  <c r="L1594" i="26"/>
  <c r="AB1594" i="26"/>
  <c r="R1594" i="26" s="1"/>
  <c r="O1594" i="26"/>
  <c r="Y1594" i="26" a="1"/>
  <c r="Y1594" i="26" s="1"/>
  <c r="U1594" i="26" s="1"/>
  <c r="AC1620" i="26" a="1"/>
  <c r="AC1620" i="26" s="1"/>
  <c r="S1620" i="26" s="1"/>
  <c r="O1620" i="26"/>
  <c r="AB1620" i="26"/>
  <c r="R1620" i="26" s="1"/>
  <c r="AA1620" i="26" a="1"/>
  <c r="AA1620" i="26" s="1"/>
  <c r="P1620" i="26" s="1"/>
  <c r="L1620" i="26"/>
  <c r="Y1620" i="26" a="1"/>
  <c r="Y1620" i="26" s="1"/>
  <c r="U1620" i="26" s="1"/>
  <c r="Y1280" i="26" a="1"/>
  <c r="Y1280" i="26" s="1"/>
  <c r="U1280" i="26" s="1"/>
  <c r="AC1280" i="26" a="1"/>
  <c r="AC1280" i="26" s="1"/>
  <c r="S1280" i="26" s="1"/>
  <c r="AA1280" i="26" a="1"/>
  <c r="AA1280" i="26" s="1"/>
  <c r="P1280" i="26" s="1"/>
  <c r="O1280" i="26"/>
  <c r="L1280" i="26"/>
  <c r="AB1280" i="26"/>
  <c r="R1280" i="26" s="1"/>
  <c r="Y1328" i="26" a="1"/>
  <c r="Y1328" i="26" s="1"/>
  <c r="U1328" i="26" s="1"/>
  <c r="AC1328" i="26" a="1"/>
  <c r="AC1328" i="26" s="1"/>
  <c r="S1328" i="26" s="1"/>
  <c r="AA1328" i="26" a="1"/>
  <c r="AA1328" i="26" s="1"/>
  <c r="P1328" i="26" s="1"/>
  <c r="O1328" i="26"/>
  <c r="L1328" i="26"/>
  <c r="AB1328" i="26"/>
  <c r="R1328" i="26" s="1"/>
  <c r="AC1370" i="26" a="1"/>
  <c r="AC1370" i="26" s="1"/>
  <c r="S1370" i="26" s="1"/>
  <c r="Y1370" i="26" a="1"/>
  <c r="Y1370" i="26" s="1"/>
  <c r="U1370" i="26" s="1"/>
  <c r="AA1370" i="26" a="1"/>
  <c r="AA1370" i="26" s="1"/>
  <c r="P1370" i="26" s="1"/>
  <c r="O1370" i="26"/>
  <c r="AB1370" i="26"/>
  <c r="R1370" i="26" s="1"/>
  <c r="L1370" i="26"/>
  <c r="AC1372" i="26" a="1"/>
  <c r="AC1372" i="26" s="1"/>
  <c r="S1372" i="26" s="1"/>
  <c r="AA1372" i="26" a="1"/>
  <c r="AA1372" i="26" s="1"/>
  <c r="P1372" i="26" s="1"/>
  <c r="O1372" i="26"/>
  <c r="Y1372" i="26" a="1"/>
  <c r="Y1372" i="26" s="1"/>
  <c r="U1372" i="26" s="1"/>
  <c r="L1372" i="26"/>
  <c r="AB1372" i="26"/>
  <c r="R1372" i="26" s="1"/>
  <c r="Y1392" i="26" a="1"/>
  <c r="Y1392" i="26" s="1"/>
  <c r="U1392" i="26" s="1"/>
  <c r="AC1392" i="26" a="1"/>
  <c r="AC1392" i="26" s="1"/>
  <c r="S1392" i="26" s="1"/>
  <c r="AA1392" i="26" a="1"/>
  <c r="AA1392" i="26" s="1"/>
  <c r="P1392" i="26" s="1"/>
  <c r="AB1392" i="26"/>
  <c r="R1392" i="26" s="1"/>
  <c r="O1392" i="26"/>
  <c r="L1392" i="26"/>
  <c r="AA1390" i="26" a="1"/>
  <c r="AA1390" i="26" s="1"/>
  <c r="P1390" i="26" s="1"/>
  <c r="AB1390" i="26"/>
  <c r="R1390" i="26" s="1"/>
  <c r="O1390" i="26"/>
  <c r="Y1390" i="26" a="1"/>
  <c r="Y1390" i="26" s="1"/>
  <c r="U1390" i="26" s="1"/>
  <c r="AC1390" i="26" a="1"/>
  <c r="AC1390" i="26" s="1"/>
  <c r="S1390" i="26" s="1"/>
  <c r="L1390" i="26"/>
  <c r="Y1446" i="26" a="1"/>
  <c r="Y1446" i="26" s="1"/>
  <c r="U1446" i="26" s="1"/>
  <c r="AB1446" i="26"/>
  <c r="R1446" i="26" s="1"/>
  <c r="AC1446" i="26" a="1"/>
  <c r="AC1446" i="26" s="1"/>
  <c r="S1446" i="26" s="1"/>
  <c r="AA1446" i="26" a="1"/>
  <c r="AA1446" i="26" s="1"/>
  <c r="P1446" i="26" s="1"/>
  <c r="L1446" i="26"/>
  <c r="O1446" i="26"/>
  <c r="Y1482" i="26" a="1"/>
  <c r="Y1482" i="26" s="1"/>
  <c r="U1482" i="26" s="1"/>
  <c r="L1482" i="26"/>
  <c r="AC1482" i="26" a="1"/>
  <c r="AC1482" i="26" s="1"/>
  <c r="S1482" i="26" s="1"/>
  <c r="O1482" i="26"/>
  <c r="AB1482" i="26"/>
  <c r="R1482" i="26" s="1"/>
  <c r="AA1482" i="26" a="1"/>
  <c r="AA1482" i="26" s="1"/>
  <c r="P1482" i="26" s="1"/>
  <c r="AC1514" i="26" a="1"/>
  <c r="AC1514" i="26" s="1"/>
  <c r="S1514" i="26" s="1"/>
  <c r="O1514" i="26"/>
  <c r="AB1514" i="26"/>
  <c r="R1514" i="26" s="1"/>
  <c r="AA1514" i="26" a="1"/>
  <c r="AA1514" i="26" s="1"/>
  <c r="P1514" i="26" s="1"/>
  <c r="L1514" i="26"/>
  <c r="Y1514" i="26" a="1"/>
  <c r="Y1514" i="26" s="1"/>
  <c r="U1514" i="26" s="1"/>
  <c r="O1546" i="26"/>
  <c r="AA1546" i="26" a="1"/>
  <c r="AA1546" i="26" s="1"/>
  <c r="P1546" i="26" s="1"/>
  <c r="L1546" i="26"/>
  <c r="AB1546" i="26"/>
  <c r="R1546" i="26" s="1"/>
  <c r="Y1546" i="26" a="1"/>
  <c r="Y1546" i="26" s="1"/>
  <c r="U1546" i="26" s="1"/>
  <c r="AC1546" i="26" a="1"/>
  <c r="AC1546" i="26" s="1"/>
  <c r="S1546" i="26" s="1"/>
  <c r="O1570" i="26"/>
  <c r="AC1570" i="26" a="1"/>
  <c r="AC1570" i="26" s="1"/>
  <c r="S1570" i="26" s="1"/>
  <c r="L1570" i="26"/>
  <c r="Y1570" i="26" a="1"/>
  <c r="Y1570" i="26" s="1"/>
  <c r="U1570" i="26" s="1"/>
  <c r="AB1570" i="26"/>
  <c r="R1570" i="26" s="1"/>
  <c r="AA1570" i="26" a="1"/>
  <c r="AA1570" i="26" s="1"/>
  <c r="P1570" i="26" s="1"/>
  <c r="AA1602" i="26" a="1"/>
  <c r="AA1602" i="26" s="1"/>
  <c r="P1602" i="26" s="1"/>
  <c r="AC1602" i="26" a="1"/>
  <c r="AC1602" i="26" s="1"/>
  <c r="S1602" i="26" s="1"/>
  <c r="L1602" i="26"/>
  <c r="AB1602" i="26"/>
  <c r="R1602" i="26" s="1"/>
  <c r="O1602" i="26"/>
  <c r="Y1602" i="26" a="1"/>
  <c r="Y1602" i="26" s="1"/>
  <c r="U1602" i="26" s="1"/>
  <c r="O1624" i="26"/>
  <c r="AA1624" i="26" a="1"/>
  <c r="AA1624" i="26" s="1"/>
  <c r="P1624" i="26" s="1"/>
  <c r="AB1624" i="26"/>
  <c r="R1624" i="26" s="1"/>
  <c r="L1624" i="26"/>
  <c r="AC1624" i="26" a="1"/>
  <c r="AC1624" i="26" s="1"/>
  <c r="S1624" i="26" s="1"/>
  <c r="Y1624" i="26" a="1"/>
  <c r="Y1624" i="26" s="1"/>
  <c r="U1624" i="26" s="1"/>
  <c r="AB136" i="26"/>
  <c r="R136" i="26" s="1"/>
  <c r="L136" i="26"/>
  <c r="L229" i="26"/>
  <c r="AC263" i="26" a="1"/>
  <c r="AC263" i="26" s="1"/>
  <c r="AA263" i="26" a="1"/>
  <c r="AA263" i="26" s="1"/>
  <c r="AC261" i="26" a="1"/>
  <c r="AC261" i="26" s="1"/>
  <c r="AA261" i="26" a="1"/>
  <c r="AA261" i="26" s="1"/>
  <c r="AC256" i="26" a="1"/>
  <c r="AC256" i="26" s="1"/>
  <c r="AA256" i="26" a="1"/>
  <c r="AA256" i="26" s="1"/>
  <c r="Y799" i="26" a="1"/>
  <c r="Y799" i="26" s="1"/>
  <c r="U799" i="26" s="1"/>
  <c r="AC799" i="26" a="1"/>
  <c r="AC799" i="26" s="1"/>
  <c r="AA799" i="26" a="1"/>
  <c r="AA799" i="26" s="1"/>
  <c r="Y802" i="26" a="1"/>
  <c r="Y802" i="26" s="1"/>
  <c r="U802" i="26" s="1"/>
  <c r="AC802" i="26" a="1"/>
  <c r="AC802" i="26" s="1"/>
  <c r="AA802" i="26" a="1"/>
  <c r="AA802" i="26" s="1"/>
  <c r="S139" i="26"/>
  <c r="AC139" i="26" a="1"/>
  <c r="AC139" i="26" s="1"/>
  <c r="AA139" i="26" a="1"/>
  <c r="AA139" i="26" s="1"/>
  <c r="L134" i="26"/>
  <c r="AC134" i="26" a="1"/>
  <c r="AC134" i="26" s="1"/>
  <c r="AA134" i="26" a="1"/>
  <c r="AA134" i="26" s="1"/>
  <c r="Y676" i="26" a="1"/>
  <c r="Y676" i="26" s="1"/>
  <c r="U676" i="26" s="1"/>
  <c r="AC676" i="26" a="1"/>
  <c r="AC676" i="26" s="1"/>
  <c r="AA676" i="26" a="1"/>
  <c r="AA676" i="26" s="1"/>
  <c r="Y674" i="26" a="1"/>
  <c r="Y674" i="26" s="1"/>
  <c r="U674" i="26" s="1"/>
  <c r="AC674" i="26" a="1"/>
  <c r="AC674" i="26" s="1"/>
  <c r="AA674" i="26" a="1"/>
  <c r="AA674" i="26" s="1"/>
  <c r="Y677" i="26" a="1"/>
  <c r="Y677" i="26" s="1"/>
  <c r="U677" i="26" s="1"/>
  <c r="AC677" i="26" a="1"/>
  <c r="AC677" i="26" s="1"/>
  <c r="AA677" i="26" a="1"/>
  <c r="AA677" i="26" s="1"/>
  <c r="P183" i="26"/>
  <c r="AC183" i="26" a="1"/>
  <c r="AC183" i="26" s="1"/>
  <c r="AA183" i="26" a="1"/>
  <c r="AA183" i="26" s="1"/>
  <c r="L178" i="26"/>
  <c r="AC178" i="26" a="1"/>
  <c r="AC178" i="26" s="1"/>
  <c r="AA178" i="26" a="1"/>
  <c r="AA178" i="26" s="1"/>
  <c r="L184" i="26"/>
  <c r="AC184" i="26" a="1"/>
  <c r="AC184" i="26" s="1"/>
  <c r="AA184" i="26" a="1"/>
  <c r="AA184" i="26" s="1"/>
  <c r="Y715" i="26" a="1"/>
  <c r="Y715" i="26" s="1"/>
  <c r="U715" i="26" s="1"/>
  <c r="AC715" i="26" a="1"/>
  <c r="AC715" i="26" s="1"/>
  <c r="AA715" i="26" a="1"/>
  <c r="AA715" i="26" s="1"/>
  <c r="Y720" i="26" a="1"/>
  <c r="Y720" i="26" s="1"/>
  <c r="U720" i="26" s="1"/>
  <c r="AC720" i="26" a="1"/>
  <c r="AC720" i="26" s="1"/>
  <c r="AA720" i="26" a="1"/>
  <c r="AA720" i="26" s="1"/>
  <c r="AC231" i="26" a="1"/>
  <c r="AC231" i="26" s="1"/>
  <c r="S231" i="26" s="1"/>
  <c r="AA231" i="26" a="1"/>
  <c r="AA231" i="26" s="1"/>
  <c r="P231" i="26" s="1"/>
  <c r="AC226" i="26" a="1"/>
  <c r="AC226" i="26" s="1"/>
  <c r="AA226" i="26" a="1"/>
  <c r="AA226" i="26" s="1"/>
  <c r="AC221" i="26" a="1"/>
  <c r="AC221" i="26" s="1"/>
  <c r="S221" i="26" s="1"/>
  <c r="AA221" i="26" a="1"/>
  <c r="AA221" i="26" s="1"/>
  <c r="Y762" i="26" a="1"/>
  <c r="Y762" i="26" s="1"/>
  <c r="U762" i="26" s="1"/>
  <c r="AC762" i="26" a="1"/>
  <c r="AC762" i="26" s="1"/>
  <c r="AA762" i="26" a="1"/>
  <c r="AA762" i="26" s="1"/>
  <c r="Y763" i="26" a="1"/>
  <c r="Y763" i="26" s="1"/>
  <c r="U763" i="26" s="1"/>
  <c r="AC763" i="26" a="1"/>
  <c r="AC763" i="26" s="1"/>
  <c r="AA763" i="26" a="1"/>
  <c r="AA763" i="26" s="1"/>
  <c r="Y771" i="26" a="1"/>
  <c r="Y771" i="26" s="1"/>
  <c r="U771" i="26" s="1"/>
  <c r="AC771" i="26" a="1"/>
  <c r="AC771" i="26" s="1"/>
  <c r="AA771" i="26" a="1"/>
  <c r="AA771" i="26" s="1"/>
  <c r="AC274" i="26" a="1"/>
  <c r="AC274" i="26" s="1"/>
  <c r="AA274" i="26" a="1"/>
  <c r="AA274" i="26" s="1"/>
  <c r="AC267" i="26" a="1"/>
  <c r="AC267" i="26" s="1"/>
  <c r="AA267" i="26" a="1"/>
  <c r="AA267" i="26" s="1"/>
  <c r="AC272" i="26" a="1"/>
  <c r="AC272" i="26" s="1"/>
  <c r="AA272" i="26" a="1"/>
  <c r="AA272" i="26" s="1"/>
  <c r="Y810" i="26" a="1"/>
  <c r="Y810" i="26" s="1"/>
  <c r="U810" i="26" s="1"/>
  <c r="AC810" i="26" a="1"/>
  <c r="AC810" i="26" s="1"/>
  <c r="AA810" i="26" a="1"/>
  <c r="AA810" i="26" s="1"/>
  <c r="Y807" i="26" a="1"/>
  <c r="Y807" i="26" s="1"/>
  <c r="U807" i="26" s="1"/>
  <c r="AC807" i="26" a="1"/>
  <c r="AC807" i="26" s="1"/>
  <c r="AA807" i="26" a="1"/>
  <c r="AA807" i="26" s="1"/>
  <c r="AC298" i="26" a="1"/>
  <c r="AC298" i="26" s="1"/>
  <c r="AA298" i="26" a="1"/>
  <c r="AA298" i="26" s="1"/>
  <c r="AC299" i="26" a="1"/>
  <c r="AC299" i="26" s="1"/>
  <c r="AA299" i="26" a="1"/>
  <c r="AA299" i="26" s="1"/>
  <c r="AC300" i="26" a="1"/>
  <c r="AC300" i="26" s="1"/>
  <c r="AA300" i="26" a="1"/>
  <c r="AA300" i="26" s="1"/>
  <c r="Y842" i="26" a="1"/>
  <c r="Y842" i="26" s="1"/>
  <c r="U842" i="26" s="1"/>
  <c r="AC842" i="26" a="1"/>
  <c r="AC842" i="26" s="1"/>
  <c r="AA842" i="26" a="1"/>
  <c r="AA842" i="26" s="1"/>
  <c r="Y838" i="26" a="1"/>
  <c r="Y838" i="26" s="1"/>
  <c r="U838" i="26" s="1"/>
  <c r="AC838" i="26" a="1"/>
  <c r="AC838" i="26" s="1"/>
  <c r="AA838" i="26" a="1"/>
  <c r="AA838" i="26" s="1"/>
  <c r="AC322" i="26" a="1"/>
  <c r="AC322" i="26" s="1"/>
  <c r="AA322" i="26" a="1"/>
  <c r="AA322" i="26" s="1"/>
  <c r="AC315" i="26" a="1"/>
  <c r="AC315" i="26" s="1"/>
  <c r="AA315" i="26" a="1"/>
  <c r="AA315" i="26" s="1"/>
  <c r="AC320" i="26" a="1"/>
  <c r="AC320" i="26" s="1"/>
  <c r="AA320" i="26" a="1"/>
  <c r="AA320" i="26" s="1"/>
  <c r="Y860" i="26" a="1"/>
  <c r="Y860" i="26" s="1"/>
  <c r="U860" i="26" s="1"/>
  <c r="AC860" i="26" a="1"/>
  <c r="AC860" i="26" s="1"/>
  <c r="AA860" i="26" a="1"/>
  <c r="AA860" i="26" s="1"/>
  <c r="Y857" i="26" a="1"/>
  <c r="Y857" i="26" s="1"/>
  <c r="U857" i="26" s="1"/>
  <c r="AC857" i="26" a="1"/>
  <c r="AC857" i="26" s="1"/>
  <c r="AA857" i="26" a="1"/>
  <c r="AA857" i="26" s="1"/>
  <c r="AC353" i="26" a="1"/>
  <c r="AC353" i="26" s="1"/>
  <c r="AA353" i="26" a="1"/>
  <c r="AA353" i="26" s="1"/>
  <c r="AC348" i="26" a="1"/>
  <c r="AC348" i="26" s="1"/>
  <c r="AA348" i="26" a="1"/>
  <c r="AA348" i="26" s="1"/>
  <c r="AC350" i="26" a="1"/>
  <c r="AC350" i="26" s="1"/>
  <c r="AA350" i="26" a="1"/>
  <c r="AA350" i="26" s="1"/>
  <c r="Y893" i="26" a="1"/>
  <c r="Y893" i="26" s="1"/>
  <c r="U893" i="26" s="1"/>
  <c r="AC893" i="26" a="1"/>
  <c r="AC893" i="26" s="1"/>
  <c r="AA893" i="26" a="1"/>
  <c r="AA893" i="26" s="1"/>
  <c r="Y892" i="26" a="1"/>
  <c r="Y892" i="26" s="1"/>
  <c r="U892" i="26" s="1"/>
  <c r="AC892" i="26" a="1"/>
  <c r="AC892" i="26" s="1"/>
  <c r="AA892" i="26" a="1"/>
  <c r="AA892" i="26" s="1"/>
  <c r="AC389" i="26" a="1"/>
  <c r="AC389" i="26" s="1"/>
  <c r="AA389" i="26" a="1"/>
  <c r="AA389" i="26" s="1"/>
  <c r="AC387" i="26" a="1"/>
  <c r="AC387" i="26" s="1"/>
  <c r="AA387" i="26" a="1"/>
  <c r="AA387" i="26" s="1"/>
  <c r="Y923" i="26" a="1"/>
  <c r="Y923" i="26" s="1"/>
  <c r="U923" i="26" s="1"/>
  <c r="AC923" i="26" a="1"/>
  <c r="AC923" i="26" s="1"/>
  <c r="AA923" i="26" a="1"/>
  <c r="AA923" i="26" s="1"/>
  <c r="Y927" i="26" a="1"/>
  <c r="Y927" i="26" s="1"/>
  <c r="U927" i="26" s="1"/>
  <c r="AC927" i="26" a="1"/>
  <c r="AC927" i="26" s="1"/>
  <c r="AA927" i="26" a="1"/>
  <c r="AA927" i="26" s="1"/>
  <c r="AC421" i="26" a="1"/>
  <c r="AC421" i="26" s="1"/>
  <c r="AA421" i="26" a="1"/>
  <c r="AA421" i="26" s="1"/>
  <c r="AC419" i="26" a="1"/>
  <c r="AC419" i="26" s="1"/>
  <c r="AA419" i="26" a="1"/>
  <c r="AA419" i="26" s="1"/>
  <c r="Y955" i="26" a="1"/>
  <c r="Y955" i="26" s="1"/>
  <c r="U955" i="26" s="1"/>
  <c r="AC955" i="26" a="1"/>
  <c r="AC955" i="26" s="1"/>
  <c r="AA955" i="26" a="1"/>
  <c r="AA955" i="26" s="1"/>
  <c r="Y956" i="26" a="1"/>
  <c r="Y956" i="26" s="1"/>
  <c r="U956" i="26" s="1"/>
  <c r="AC956" i="26" a="1"/>
  <c r="AC956" i="26" s="1"/>
  <c r="AA956" i="26" a="1"/>
  <c r="AA956" i="26" s="1"/>
  <c r="AC449" i="26" a="1"/>
  <c r="AC449" i="26" s="1"/>
  <c r="AA449" i="26" a="1"/>
  <c r="AA449" i="26" s="1"/>
  <c r="AC451" i="26" a="1"/>
  <c r="AC451" i="26" s="1"/>
  <c r="AA451" i="26" a="1"/>
  <c r="AA451" i="26" s="1"/>
  <c r="Y985" i="26" a="1"/>
  <c r="Y985" i="26" s="1"/>
  <c r="U985" i="26" s="1"/>
  <c r="AC985" i="26" a="1"/>
  <c r="AC985" i="26" s="1"/>
  <c r="AA985" i="26" a="1"/>
  <c r="AA985" i="26" s="1"/>
  <c r="Y990" i="26" a="1"/>
  <c r="Y990" i="26" s="1"/>
  <c r="U990" i="26" s="1"/>
  <c r="AC990" i="26" a="1"/>
  <c r="AC990" i="26" s="1"/>
  <c r="AA990" i="26" a="1"/>
  <c r="AA990" i="26" s="1"/>
  <c r="AC477" i="26" a="1"/>
  <c r="AC477" i="26" s="1"/>
  <c r="AA477" i="26" a="1"/>
  <c r="AA477" i="26" s="1"/>
  <c r="AC479" i="26" a="1"/>
  <c r="AC479" i="26" s="1"/>
  <c r="AA479" i="26" a="1"/>
  <c r="AA479" i="26" s="1"/>
  <c r="Y1018" i="26" a="1"/>
  <c r="Y1018" i="26" s="1"/>
  <c r="U1018" i="26" s="1"/>
  <c r="AC1018" i="26" a="1"/>
  <c r="AC1018" i="26" s="1"/>
  <c r="AA1018" i="26" a="1"/>
  <c r="AA1018" i="26" s="1"/>
  <c r="Y1016" i="26" a="1"/>
  <c r="Y1016" i="26" s="1"/>
  <c r="U1016" i="26" s="1"/>
  <c r="AC1016" i="26" a="1"/>
  <c r="AC1016" i="26" s="1"/>
  <c r="AA1016" i="26" a="1"/>
  <c r="AA1016" i="26" s="1"/>
  <c r="AC508" i="26" a="1"/>
  <c r="AC508" i="26" s="1"/>
  <c r="AA508" i="26" a="1"/>
  <c r="AA508" i="26" s="1"/>
  <c r="AC501" i="26" a="1"/>
  <c r="AC501" i="26" s="1"/>
  <c r="AA501" i="26" a="1"/>
  <c r="AA501" i="26" s="1"/>
  <c r="Y1041" i="26" a="1"/>
  <c r="Y1041" i="26" s="1"/>
  <c r="U1041" i="26" s="1"/>
  <c r="AC1041" i="26" a="1"/>
  <c r="AC1041" i="26" s="1"/>
  <c r="AA1041" i="26" a="1"/>
  <c r="AA1041" i="26" s="1"/>
  <c r="Y1042" i="26" a="1"/>
  <c r="Y1042" i="26" s="1"/>
  <c r="U1042" i="26" s="1"/>
  <c r="AC1042" i="26" a="1"/>
  <c r="AC1042" i="26" s="1"/>
  <c r="AA1042" i="26" a="1"/>
  <c r="AA1042" i="26" s="1"/>
  <c r="AC535" i="26" a="1"/>
  <c r="AC535" i="26" s="1"/>
  <c r="AA535" i="26" a="1"/>
  <c r="AA535" i="26" s="1"/>
  <c r="AC534" i="26" a="1"/>
  <c r="AC534" i="26" s="1"/>
  <c r="AA534" i="26" a="1"/>
  <c r="AA534" i="26" s="1"/>
  <c r="Y1072" i="26" a="1"/>
  <c r="Y1072" i="26" s="1"/>
  <c r="U1072" i="26" s="1"/>
  <c r="AC1072" i="26" a="1"/>
  <c r="AC1072" i="26" s="1"/>
  <c r="AA1072" i="26" a="1"/>
  <c r="AA1072" i="26" s="1"/>
  <c r="Y1071" i="26" a="1"/>
  <c r="Y1071" i="26" s="1"/>
  <c r="U1071" i="26" s="1"/>
  <c r="AC1071" i="26" a="1"/>
  <c r="AC1071" i="26" s="1"/>
  <c r="AA1071" i="26" a="1"/>
  <c r="AA1071" i="26" s="1"/>
  <c r="AC23" i="26" a="1"/>
  <c r="AC23" i="26" s="1"/>
  <c r="S23" i="26" s="1"/>
  <c r="AA23" i="26" a="1"/>
  <c r="AA23" i="26" s="1"/>
  <c r="P23" i="26" s="1"/>
  <c r="AC25" i="26" a="1"/>
  <c r="AC25" i="26" s="1"/>
  <c r="AA25" i="26" a="1"/>
  <c r="AA25" i="26" s="1"/>
  <c r="Y562" i="26" a="1"/>
  <c r="Y562" i="26" s="1"/>
  <c r="U562" i="26" s="1"/>
  <c r="AC562" i="26" a="1"/>
  <c r="AC562" i="26" s="1"/>
  <c r="AA562" i="26" a="1"/>
  <c r="AA562" i="26" s="1"/>
  <c r="AC43" i="26" a="1"/>
  <c r="AC43" i="26" s="1"/>
  <c r="AA43" i="26" a="1"/>
  <c r="AA43" i="26" s="1"/>
  <c r="AC42" i="26" a="1"/>
  <c r="AC42" i="26" s="1"/>
  <c r="AA42" i="26" a="1"/>
  <c r="AA42" i="26" s="1"/>
  <c r="AC41" i="26" a="1"/>
  <c r="AC41" i="26" s="1"/>
  <c r="AA41" i="26" a="1"/>
  <c r="AA41" i="26" s="1"/>
  <c r="AC48" i="26" a="1"/>
  <c r="AC48" i="26" s="1"/>
  <c r="AA48" i="26" a="1"/>
  <c r="AA48" i="26" s="1"/>
  <c r="Y586" i="26" a="1"/>
  <c r="Y586" i="26" s="1"/>
  <c r="U586" i="26" s="1"/>
  <c r="AC586" i="26" a="1"/>
  <c r="AC586" i="26" s="1"/>
  <c r="AA586" i="26" a="1"/>
  <c r="AA586" i="26" s="1"/>
  <c r="AC87" i="26" a="1"/>
  <c r="AC87" i="26" s="1"/>
  <c r="AA87" i="26" a="1"/>
  <c r="AA87" i="26" s="1"/>
  <c r="AC82" i="26" a="1"/>
  <c r="AC82" i="26" s="1"/>
  <c r="AA82" i="26" a="1"/>
  <c r="AA82" i="26" s="1"/>
  <c r="AC85" i="26" a="1"/>
  <c r="AC85" i="26" s="1"/>
  <c r="AA85" i="26" a="1"/>
  <c r="AA85" i="26" s="1"/>
  <c r="AC88" i="26" a="1"/>
  <c r="AC88" i="26" s="1"/>
  <c r="AA88" i="26" a="1"/>
  <c r="AA88" i="26" s="1"/>
  <c r="Y630" i="26" a="1"/>
  <c r="Y630" i="26" s="1"/>
  <c r="U630" i="26" s="1"/>
  <c r="AC630" i="26" a="1"/>
  <c r="AC630" i="26" s="1"/>
  <c r="AA630" i="26" a="1"/>
  <c r="AA630" i="26" s="1"/>
  <c r="Y103" i="26" a="1"/>
  <c r="Y103" i="26" s="1"/>
  <c r="U103" i="26" s="1"/>
  <c r="AC103" i="26" a="1"/>
  <c r="AC103" i="26" s="1"/>
  <c r="S103" i="26" s="1"/>
  <c r="AA103" i="26" a="1"/>
  <c r="AA103" i="26" s="1"/>
  <c r="Y109" i="26" a="1"/>
  <c r="Y109" i="26" s="1"/>
  <c r="U109" i="26" s="1"/>
  <c r="AC109" i="26" a="1"/>
  <c r="AC109" i="26" s="1"/>
  <c r="S109" i="26" s="1"/>
  <c r="AA109" i="26" a="1"/>
  <c r="AA109" i="26" s="1"/>
  <c r="Y650" i="26" a="1"/>
  <c r="Y650" i="26" s="1"/>
  <c r="U650" i="26" s="1"/>
  <c r="AC650" i="26" a="1"/>
  <c r="AC650" i="26" s="1"/>
  <c r="AA650" i="26" a="1"/>
  <c r="AA650" i="26" s="1"/>
  <c r="Y642" i="26" a="1"/>
  <c r="Y642" i="26" s="1"/>
  <c r="U642" i="26" s="1"/>
  <c r="AC642" i="26" a="1"/>
  <c r="AC642" i="26" s="1"/>
  <c r="AA642" i="26" a="1"/>
  <c r="AA642" i="26" s="1"/>
  <c r="Y646" i="26" a="1"/>
  <c r="Y646" i="26" s="1"/>
  <c r="U646" i="26" s="1"/>
  <c r="AC646" i="26" a="1"/>
  <c r="AC646" i="26" s="1"/>
  <c r="AA646" i="26" a="1"/>
  <c r="AA646" i="26" s="1"/>
  <c r="Y195" i="26" a="1"/>
  <c r="Y195" i="26" s="1"/>
  <c r="U195" i="26" s="1"/>
  <c r="AC195" i="26" a="1"/>
  <c r="AC195" i="26" s="1"/>
  <c r="S195" i="26" s="1"/>
  <c r="AA195" i="26" a="1"/>
  <c r="AA195" i="26" s="1"/>
  <c r="AC190" i="26" a="1"/>
  <c r="AC190" i="26" s="1"/>
  <c r="AA190" i="26" a="1"/>
  <c r="AA190" i="26" s="1"/>
  <c r="P190" i="26" s="1"/>
  <c r="AC193" i="26" a="1"/>
  <c r="AC193" i="26" s="1"/>
  <c r="S193" i="26" s="1"/>
  <c r="AA193" i="26" a="1"/>
  <c r="AA193" i="26" s="1"/>
  <c r="Y192" i="26" a="1"/>
  <c r="Y192" i="26" s="1"/>
  <c r="U192" i="26" s="1"/>
  <c r="AC192" i="26" a="1"/>
  <c r="AC192" i="26" s="1"/>
  <c r="S192" i="26" s="1"/>
  <c r="AA192" i="26" a="1"/>
  <c r="AA192" i="26" s="1"/>
  <c r="Y728" i="26" a="1"/>
  <c r="Y728" i="26" s="1"/>
  <c r="U728" i="26" s="1"/>
  <c r="AC728" i="26" a="1"/>
  <c r="AC728" i="26" s="1"/>
  <c r="AA728" i="26" a="1"/>
  <c r="AA728" i="26" s="1"/>
  <c r="Y732" i="26" a="1"/>
  <c r="Y732" i="26" s="1"/>
  <c r="U732" i="26" s="1"/>
  <c r="AC732" i="26" a="1"/>
  <c r="AC732" i="26" s="1"/>
  <c r="AA732" i="26" a="1"/>
  <c r="AA732" i="26" s="1"/>
  <c r="Y736" i="26" a="1"/>
  <c r="Y736" i="26" s="1"/>
  <c r="U736" i="26" s="1"/>
  <c r="AC736" i="26" a="1"/>
  <c r="AC736" i="26" s="1"/>
  <c r="AA736" i="26" a="1"/>
  <c r="AA736" i="26" s="1"/>
  <c r="Y234" i="26" a="1"/>
  <c r="Y234" i="26" s="1"/>
  <c r="U234" i="26" s="1"/>
  <c r="AC234" i="26" a="1"/>
  <c r="AC234" i="26" s="1"/>
  <c r="S234" i="26" s="1"/>
  <c r="AA234" i="26" a="1"/>
  <c r="AA234" i="26" s="1"/>
  <c r="Y235" i="26" a="1"/>
  <c r="Y235" i="26" s="1"/>
  <c r="U235" i="26" s="1"/>
  <c r="AC235" i="26" a="1"/>
  <c r="AC235" i="26" s="1"/>
  <c r="S235" i="26" s="1"/>
  <c r="AA235" i="26" a="1"/>
  <c r="AA235" i="26" s="1"/>
  <c r="AC244" i="26" a="1"/>
  <c r="AC244" i="26" s="1"/>
  <c r="S244" i="26" s="1"/>
  <c r="AA244" i="26" a="1"/>
  <c r="AA244" i="26" s="1"/>
  <c r="Y776" i="26" a="1"/>
  <c r="Y776" i="26" s="1"/>
  <c r="U776" i="26" s="1"/>
  <c r="AC776" i="26" a="1"/>
  <c r="AC776" i="26" s="1"/>
  <c r="AA776" i="26" a="1"/>
  <c r="AA776" i="26" s="1"/>
  <c r="Y784" i="26" a="1"/>
  <c r="Y784" i="26" s="1"/>
  <c r="U784" i="26" s="1"/>
  <c r="AC784" i="26" a="1"/>
  <c r="AC784" i="26" s="1"/>
  <c r="AA784" i="26" a="1"/>
  <c r="AA784" i="26" s="1"/>
  <c r="Y774" i="26" a="1"/>
  <c r="Y774" i="26" s="1"/>
  <c r="U774" i="26" s="1"/>
  <c r="AC774" i="26" a="1"/>
  <c r="AC774" i="26" s="1"/>
  <c r="AA774" i="26" a="1"/>
  <c r="AA774" i="26" s="1"/>
  <c r="AC279" i="26" a="1"/>
  <c r="AC279" i="26" s="1"/>
  <c r="AA279" i="26" a="1"/>
  <c r="AA279" i="26" s="1"/>
  <c r="AC281" i="26" a="1"/>
  <c r="AC281" i="26" s="1"/>
  <c r="AA281" i="26" a="1"/>
  <c r="AA281" i="26" s="1"/>
  <c r="AC276" i="26" a="1"/>
  <c r="AC276" i="26" s="1"/>
  <c r="AA276" i="26" a="1"/>
  <c r="AA276" i="26" s="1"/>
  <c r="Y823" i="26" a="1"/>
  <c r="Y823" i="26" s="1"/>
  <c r="U823" i="26" s="1"/>
  <c r="AC823" i="26" a="1"/>
  <c r="AC823" i="26" s="1"/>
  <c r="AA823" i="26" a="1"/>
  <c r="AA823" i="26" s="1"/>
  <c r="Y824" i="26" a="1"/>
  <c r="Y824" i="26" s="1"/>
  <c r="U824" i="26" s="1"/>
  <c r="AC824" i="26" a="1"/>
  <c r="AC824" i="26" s="1"/>
  <c r="AA824" i="26" a="1"/>
  <c r="AA824" i="26" s="1"/>
  <c r="AC393" i="26" a="1"/>
  <c r="AC393" i="26" s="1"/>
  <c r="AA393" i="26" a="1"/>
  <c r="AA393" i="26" s="1"/>
  <c r="AC391" i="26" a="1"/>
  <c r="AC391" i="26" s="1"/>
  <c r="AA391" i="26" a="1"/>
  <c r="AA391" i="26" s="1"/>
  <c r="Y934" i="26" a="1"/>
  <c r="Y934" i="26" s="1"/>
  <c r="U934" i="26" s="1"/>
  <c r="AC934" i="26" a="1"/>
  <c r="AC934" i="26" s="1"/>
  <c r="AA934" i="26" a="1"/>
  <c r="AA934" i="26" s="1"/>
  <c r="Y931" i="26" a="1"/>
  <c r="Y931" i="26" s="1"/>
  <c r="U931" i="26" s="1"/>
  <c r="AC931" i="26" a="1"/>
  <c r="AC931" i="26" s="1"/>
  <c r="AA931" i="26" a="1"/>
  <c r="AA931" i="26" s="1"/>
  <c r="AC453" i="26" a="1"/>
  <c r="AC453" i="26" s="1"/>
  <c r="AA453" i="26" a="1"/>
  <c r="AA453" i="26" s="1"/>
  <c r="AC454" i="26" a="1"/>
  <c r="AC454" i="26" s="1"/>
  <c r="AA454" i="26" a="1"/>
  <c r="AA454" i="26" s="1"/>
  <c r="Y996" i="26" a="1"/>
  <c r="Y996" i="26" s="1"/>
  <c r="U996" i="26" s="1"/>
  <c r="AC996" i="26" a="1"/>
  <c r="AC996" i="26" s="1"/>
  <c r="AA996" i="26" a="1"/>
  <c r="AA996" i="26" s="1"/>
  <c r="AC510" i="26" a="1"/>
  <c r="AC510" i="26" s="1"/>
  <c r="AA510" i="26" a="1"/>
  <c r="AA510" i="26" s="1"/>
  <c r="AC509" i="26" a="1"/>
  <c r="AC509" i="26" s="1"/>
  <c r="AA509" i="26" a="1"/>
  <c r="AA509" i="26" s="1"/>
  <c r="Y1054" i="26" a="1"/>
  <c r="Y1054" i="26" s="1"/>
  <c r="U1054" i="26" s="1"/>
  <c r="AC1054" i="26" a="1"/>
  <c r="AC1054" i="26" s="1"/>
  <c r="AA1054" i="26" a="1"/>
  <c r="AA1054" i="26" s="1"/>
  <c r="AC99" i="26" a="1"/>
  <c r="AC99" i="26" s="1"/>
  <c r="AA99" i="26" a="1"/>
  <c r="AA99" i="26" s="1"/>
  <c r="Y635" i="26" a="1"/>
  <c r="Y635" i="26" s="1"/>
  <c r="U635" i="26" s="1"/>
  <c r="AC635" i="26" a="1"/>
  <c r="AC635" i="26" s="1"/>
  <c r="AA635" i="26" a="1"/>
  <c r="AA635" i="26" s="1"/>
  <c r="Y632" i="26" a="1"/>
  <c r="Y632" i="26" s="1"/>
  <c r="U632" i="26" s="1"/>
  <c r="AC632" i="26" a="1"/>
  <c r="AC632" i="26" s="1"/>
  <c r="AA632" i="26" a="1"/>
  <c r="AA632" i="26" s="1"/>
  <c r="AC92" i="26" a="1"/>
  <c r="AC92" i="26" s="1"/>
  <c r="AA92" i="26" a="1"/>
  <c r="AA92" i="26" s="1"/>
  <c r="Y638" i="26" a="1"/>
  <c r="Y638" i="26" s="1"/>
  <c r="U638" i="26" s="1"/>
  <c r="AC638" i="26" a="1"/>
  <c r="AC638" i="26" s="1"/>
  <c r="AA638" i="26" a="1"/>
  <c r="AA638" i="26" s="1"/>
  <c r="AC171" i="26" a="1"/>
  <c r="AC171" i="26" s="1"/>
  <c r="S171" i="26" s="1"/>
  <c r="AA171" i="26" a="1"/>
  <c r="AA171" i="26" s="1"/>
  <c r="P171" i="26" s="1"/>
  <c r="AC170" i="26" a="1"/>
  <c r="AC170" i="26" s="1"/>
  <c r="S170" i="26" s="1"/>
  <c r="AA170" i="26" a="1"/>
  <c r="AA170" i="26" s="1"/>
  <c r="P170" i="26" s="1"/>
  <c r="Y714" i="26" a="1"/>
  <c r="Y714" i="26" s="1"/>
  <c r="U714" i="26" s="1"/>
  <c r="AC714" i="26" a="1"/>
  <c r="AC714" i="26" s="1"/>
  <c r="AA714" i="26" a="1"/>
  <c r="AA714" i="26" s="1"/>
  <c r="AC172" i="26" a="1"/>
  <c r="AC172" i="26" s="1"/>
  <c r="S172" i="26" s="1"/>
  <c r="AA172" i="26" a="1"/>
  <c r="AA172" i="26" s="1"/>
  <c r="P172" i="26" s="1"/>
  <c r="Y705" i="26" a="1"/>
  <c r="Y705" i="26" s="1"/>
  <c r="U705" i="26" s="1"/>
  <c r="AC705" i="26" a="1"/>
  <c r="AC705" i="26" s="1"/>
  <c r="AA705" i="26" a="1"/>
  <c r="AA705" i="26" s="1"/>
  <c r="Y704" i="26" a="1"/>
  <c r="Y704" i="26" s="1"/>
  <c r="U704" i="26" s="1"/>
  <c r="AC704" i="26" a="1"/>
  <c r="AC704" i="26" s="1"/>
  <c r="AA704" i="26" a="1"/>
  <c r="AA704" i="26" s="1"/>
  <c r="AC381" i="26" a="1"/>
  <c r="AC381" i="26" s="1"/>
  <c r="AA381" i="26" a="1"/>
  <c r="AA381" i="26" s="1"/>
  <c r="AC379" i="26" a="1"/>
  <c r="AC379" i="26" s="1"/>
  <c r="AA379" i="26" a="1"/>
  <c r="AA379" i="26" s="1"/>
  <c r="Y922" i="26" a="1"/>
  <c r="Y922" i="26" s="1"/>
  <c r="U922" i="26" s="1"/>
  <c r="AC922" i="26" a="1"/>
  <c r="AC922" i="26" s="1"/>
  <c r="AA922" i="26" a="1"/>
  <c r="AA922" i="26" s="1"/>
  <c r="Y917" i="26" a="1"/>
  <c r="Y917" i="26" s="1"/>
  <c r="U917" i="26" s="1"/>
  <c r="AC917" i="26" a="1"/>
  <c r="AC917" i="26" s="1"/>
  <c r="AA917" i="26" a="1"/>
  <c r="AA917" i="26" s="1"/>
  <c r="AC469" i="26" a="1"/>
  <c r="AC469" i="26" s="1"/>
  <c r="AA469" i="26" a="1"/>
  <c r="AA469" i="26" s="1"/>
  <c r="AC467" i="26" a="1"/>
  <c r="AC467" i="26" s="1"/>
  <c r="AA467" i="26" a="1"/>
  <c r="AA467" i="26" s="1"/>
  <c r="Y1010" i="26" a="1"/>
  <c r="Y1010" i="26" s="1"/>
  <c r="U1010" i="26" s="1"/>
  <c r="AC1010" i="26" a="1"/>
  <c r="AC1010" i="26" s="1"/>
  <c r="AA1010" i="26" a="1"/>
  <c r="AA1010" i="26" s="1"/>
  <c r="AC19" i="26" a="1"/>
  <c r="AC19" i="26" s="1"/>
  <c r="AA19" i="26" a="1"/>
  <c r="AA19" i="26" s="1"/>
  <c r="Y558" i="26" a="1"/>
  <c r="Y558" i="26" s="1"/>
  <c r="U558" i="26" s="1"/>
  <c r="AC558" i="26" a="1"/>
  <c r="AC558" i="26" s="1"/>
  <c r="AA558" i="26" a="1"/>
  <c r="AA558" i="26" s="1"/>
  <c r="AC16" i="26" a="1"/>
  <c r="AC16" i="26" s="1"/>
  <c r="AA16" i="26" a="1"/>
  <c r="AA16" i="26" s="1"/>
  <c r="AC75" i="26" a="1"/>
  <c r="AC75" i="26" s="1"/>
  <c r="S75" i="26" s="1"/>
  <c r="AA75" i="26" a="1"/>
  <c r="AA75" i="26" s="1"/>
  <c r="P75" i="26" s="1"/>
  <c r="Y615" i="26" a="1"/>
  <c r="Y615" i="26" s="1"/>
  <c r="U615" i="26" s="1"/>
  <c r="AC615" i="26" a="1"/>
  <c r="AC615" i="26" s="1"/>
  <c r="AA615" i="26" a="1"/>
  <c r="AA615" i="26" s="1"/>
  <c r="Y613" i="26" a="1"/>
  <c r="Y613" i="26" s="1"/>
  <c r="U613" i="26" s="1"/>
  <c r="AC613" i="26" a="1"/>
  <c r="AC613" i="26" s="1"/>
  <c r="AA613" i="26" a="1"/>
  <c r="AA613" i="26" s="1"/>
  <c r="AC76" i="26" a="1"/>
  <c r="AC76" i="26" s="1"/>
  <c r="AA76" i="26" a="1"/>
  <c r="AA76" i="26" s="1"/>
  <c r="AC151" i="26" a="1"/>
  <c r="AC151" i="26" s="1"/>
  <c r="S151" i="26" s="1"/>
  <c r="AA151" i="26" a="1"/>
  <c r="AA151" i="26" s="1"/>
  <c r="P151" i="26" s="1"/>
  <c r="AC146" i="26" a="1"/>
  <c r="AC146" i="26" s="1"/>
  <c r="S146" i="26" s="1"/>
  <c r="AA146" i="26" a="1"/>
  <c r="AA146" i="26" s="1"/>
  <c r="P146" i="26" s="1"/>
  <c r="AC149" i="26" a="1"/>
  <c r="AC149" i="26" s="1"/>
  <c r="S149" i="26" s="1"/>
  <c r="AA149" i="26" a="1"/>
  <c r="AA149" i="26" s="1"/>
  <c r="P149" i="26" s="1"/>
  <c r="AC148" i="26" a="1"/>
  <c r="AC148" i="26" s="1"/>
  <c r="S148" i="26" s="1"/>
  <c r="AA148" i="26" a="1"/>
  <c r="AA148" i="26" s="1"/>
  <c r="P148" i="26" s="1"/>
  <c r="Y683" i="26" a="1"/>
  <c r="Y683" i="26" s="1"/>
  <c r="U683" i="26" s="1"/>
  <c r="AC683" i="26" a="1"/>
  <c r="AC683" i="26" s="1"/>
  <c r="AA683" i="26" a="1"/>
  <c r="AA683" i="26" s="1"/>
  <c r="Y688" i="26" a="1"/>
  <c r="Y688" i="26" s="1"/>
  <c r="U688" i="26" s="1"/>
  <c r="AC688" i="26" a="1"/>
  <c r="AC688" i="26" s="1"/>
  <c r="AA688" i="26" a="1"/>
  <c r="AA688" i="26" s="1"/>
  <c r="AC361" i="26" a="1"/>
  <c r="AC361" i="26" s="1"/>
  <c r="AA361" i="26" a="1"/>
  <c r="AA361" i="26" s="1"/>
  <c r="AC356" i="26" a="1"/>
  <c r="AC356" i="26" s="1"/>
  <c r="AA356" i="26" a="1"/>
  <c r="AA356" i="26" s="1"/>
  <c r="AC362" i="26" a="1"/>
  <c r="AC362" i="26" s="1"/>
  <c r="AA362" i="26" a="1"/>
  <c r="AA362" i="26" s="1"/>
  <c r="Y897" i="26" a="1"/>
  <c r="Y897" i="26" s="1"/>
  <c r="U897" i="26" s="1"/>
  <c r="AC897" i="26" a="1"/>
  <c r="AC897" i="26" s="1"/>
  <c r="AA897" i="26" a="1"/>
  <c r="AA897" i="26" s="1"/>
  <c r="Y896" i="26" a="1"/>
  <c r="Y896" i="26" s="1"/>
  <c r="U896" i="26" s="1"/>
  <c r="AC896" i="26" a="1"/>
  <c r="AC896" i="26" s="1"/>
  <c r="AA896" i="26" a="1"/>
  <c r="AA896" i="26" s="1"/>
  <c r="AC429" i="26" a="1"/>
  <c r="AC429" i="26" s="1"/>
  <c r="AA429" i="26" a="1"/>
  <c r="AA429" i="26" s="1"/>
  <c r="AC427" i="26" a="1"/>
  <c r="AC427" i="26" s="1"/>
  <c r="AA427" i="26" a="1"/>
  <c r="AA427" i="26" s="1"/>
  <c r="Y968" i="26" a="1"/>
  <c r="Y968" i="26" s="1"/>
  <c r="U968" i="26" s="1"/>
  <c r="AC968" i="26" a="1"/>
  <c r="AC968" i="26" s="1"/>
  <c r="AA968" i="26" a="1"/>
  <c r="AA968" i="26" s="1"/>
  <c r="Y965" i="26" a="1"/>
  <c r="Y965" i="26" s="1"/>
  <c r="U965" i="26" s="1"/>
  <c r="AC965" i="26" a="1"/>
  <c r="AC965" i="26" s="1"/>
  <c r="AA965" i="26" a="1"/>
  <c r="AA965" i="26" s="1"/>
  <c r="AC485" i="26" a="1"/>
  <c r="AC485" i="26" s="1"/>
  <c r="AA485" i="26" a="1"/>
  <c r="AA485" i="26" s="1"/>
  <c r="AC486" i="26" a="1"/>
  <c r="AC486" i="26" s="1"/>
  <c r="AA486" i="26" a="1"/>
  <c r="AA486" i="26" s="1"/>
  <c r="Y1026" i="26" a="1"/>
  <c r="Y1026" i="26" s="1"/>
  <c r="U1026" i="26" s="1"/>
  <c r="AC1026" i="26" a="1"/>
  <c r="AC1026" i="26" s="1"/>
  <c r="AA1026" i="26" a="1"/>
  <c r="AA1026" i="26" s="1"/>
  <c r="AC542" i="26" a="1"/>
  <c r="AC542" i="26" s="1"/>
  <c r="AA542" i="26" a="1"/>
  <c r="AA542" i="26" s="1"/>
  <c r="AC537" i="26" a="1"/>
  <c r="AC537" i="26" s="1"/>
  <c r="AA537" i="26" a="1"/>
  <c r="AA537" i="26" s="1"/>
  <c r="Y1082" i="26" a="1"/>
  <c r="Y1082" i="26" s="1"/>
  <c r="U1082" i="26" s="1"/>
  <c r="AC1082" i="26" a="1"/>
  <c r="AC1082" i="26" s="1"/>
  <c r="AA1082" i="26" a="1"/>
  <c r="AA1082" i="26" s="1"/>
  <c r="AC59" i="26" a="1"/>
  <c r="AC59" i="26" s="1"/>
  <c r="AA59" i="26" a="1"/>
  <c r="AA59" i="26" s="1"/>
  <c r="AC54" i="26" a="1"/>
  <c r="AC54" i="26" s="1"/>
  <c r="AA54" i="26" a="1"/>
  <c r="AA54" i="26" s="1"/>
  <c r="AC57" i="26" a="1"/>
  <c r="AC57" i="26" s="1"/>
  <c r="AA57" i="26" a="1"/>
  <c r="AA57" i="26" s="1"/>
  <c r="Y592" i="26" a="1"/>
  <c r="Y592" i="26" s="1"/>
  <c r="U592" i="26" s="1"/>
  <c r="AC592" i="26" a="1"/>
  <c r="AC592" i="26" s="1"/>
  <c r="AA592" i="26" a="1"/>
  <c r="AA592" i="26" s="1"/>
  <c r="AC56" i="26" a="1"/>
  <c r="AC56" i="26" s="1"/>
  <c r="AA56" i="26" a="1"/>
  <c r="AA56" i="26" s="1"/>
  <c r="Y597" i="26" a="1"/>
  <c r="Y597" i="26" s="1"/>
  <c r="U597" i="26" s="1"/>
  <c r="AC597" i="26" a="1"/>
  <c r="AC597" i="26" s="1"/>
  <c r="AA597" i="26" a="1"/>
  <c r="AA597" i="26" s="1"/>
  <c r="Y218" i="26" a="1"/>
  <c r="Y218" i="26" s="1"/>
  <c r="U218" i="26" s="1"/>
  <c r="AC218" i="26" a="1"/>
  <c r="AC218" i="26" s="1"/>
  <c r="S218" i="26" s="1"/>
  <c r="AA218" i="26" a="1"/>
  <c r="AA218" i="26" s="1"/>
  <c r="P218" i="26" s="1"/>
  <c r="AC213" i="26" a="1"/>
  <c r="AC213" i="26" s="1"/>
  <c r="S213" i="26" s="1"/>
  <c r="AA213" i="26" a="1"/>
  <c r="AA213" i="26" s="1"/>
  <c r="P213" i="26" s="1"/>
  <c r="Y212" i="26" a="1"/>
  <c r="Y212" i="26" s="1"/>
  <c r="U212" i="26" s="1"/>
  <c r="AC212" i="26" a="1"/>
  <c r="AC212" i="26" s="1"/>
  <c r="S212" i="26" s="1"/>
  <c r="AA212" i="26" a="1"/>
  <c r="AA212" i="26" s="1"/>
  <c r="P212" i="26" s="1"/>
  <c r="Y758" i="26" a="1"/>
  <c r="Y758" i="26" s="1"/>
  <c r="U758" i="26" s="1"/>
  <c r="AC758" i="26" a="1"/>
  <c r="AC758" i="26" s="1"/>
  <c r="AA758" i="26" a="1"/>
  <c r="AA758" i="26" s="1"/>
  <c r="Y750" i="26" a="1"/>
  <c r="Y750" i="26" s="1"/>
  <c r="U750" i="26" s="1"/>
  <c r="AC750" i="26" a="1"/>
  <c r="AC750" i="26" s="1"/>
  <c r="AA750" i="26" a="1"/>
  <c r="AA750" i="26" s="1"/>
  <c r="Y754" i="26" a="1"/>
  <c r="Y754" i="26" s="1"/>
  <c r="U754" i="26" s="1"/>
  <c r="AC754" i="26" a="1"/>
  <c r="AC754" i="26" s="1"/>
  <c r="AA754" i="26" a="1"/>
  <c r="AA754" i="26" s="1"/>
  <c r="AC340" i="26" a="1"/>
  <c r="AC340" i="26" s="1"/>
  <c r="AA340" i="26" a="1"/>
  <c r="AA340" i="26" s="1"/>
  <c r="AC335" i="26" a="1"/>
  <c r="AC335" i="26" s="1"/>
  <c r="AA335" i="26" a="1"/>
  <c r="AA335" i="26" s="1"/>
  <c r="Y878" i="26" a="1"/>
  <c r="Y878" i="26" s="1"/>
  <c r="U878" i="26" s="1"/>
  <c r="AC878" i="26" a="1"/>
  <c r="AC878" i="26" s="1"/>
  <c r="AA878" i="26" a="1"/>
  <c r="AA878" i="26" s="1"/>
  <c r="Y875" i="26" a="1"/>
  <c r="Y875" i="26" s="1"/>
  <c r="U875" i="26" s="1"/>
  <c r="AC875" i="26" a="1"/>
  <c r="AC875" i="26" s="1"/>
  <c r="AA875" i="26" a="1"/>
  <c r="AA875" i="26" s="1"/>
  <c r="Y883" i="26" a="1"/>
  <c r="Y883" i="26" s="1"/>
  <c r="U883" i="26" s="1"/>
  <c r="AC883" i="26" a="1"/>
  <c r="AC883" i="26" s="1"/>
  <c r="AA883" i="26" a="1"/>
  <c r="AA883" i="26" s="1"/>
  <c r="AC443" i="26" a="1"/>
  <c r="AC443" i="26" s="1"/>
  <c r="AA443" i="26" a="1"/>
  <c r="AA443" i="26" s="1"/>
  <c r="Y981" i="26" a="1"/>
  <c r="Y981" i="26" s="1"/>
  <c r="U981" i="26" s="1"/>
  <c r="AC981" i="26" a="1"/>
  <c r="AC981" i="26" s="1"/>
  <c r="AA981" i="26" a="1"/>
  <c r="AA981" i="26" s="1"/>
  <c r="Y983" i="26" a="1"/>
  <c r="Y983" i="26" s="1"/>
  <c r="U983" i="26" s="1"/>
  <c r="AC983" i="26" a="1"/>
  <c r="AC983" i="26" s="1"/>
  <c r="AA983" i="26" a="1"/>
  <c r="AA983" i="26" s="1"/>
  <c r="AC526" i="26" a="1"/>
  <c r="AC526" i="26" s="1"/>
  <c r="AA526" i="26" a="1"/>
  <c r="AA526" i="26" s="1"/>
  <c r="Y1065" i="26" a="1"/>
  <c r="Y1065" i="26" s="1"/>
  <c r="U1065" i="26" s="1"/>
  <c r="AC1065" i="26" a="1"/>
  <c r="AC1065" i="26" s="1"/>
  <c r="AA1065" i="26" a="1"/>
  <c r="AA1065" i="26" s="1"/>
  <c r="Y1066" i="26" a="1"/>
  <c r="Y1066" i="26" s="1"/>
  <c r="U1066" i="26" s="1"/>
  <c r="AC1066" i="26" a="1"/>
  <c r="AC1066" i="26" s="1"/>
  <c r="AA1066" i="26" a="1"/>
  <c r="AA1066" i="26" s="1"/>
  <c r="Y576" i="26" a="1"/>
  <c r="Y576" i="26" s="1"/>
  <c r="U576" i="26" s="1"/>
  <c r="AC576" i="26" a="1"/>
  <c r="AC576" i="26" s="1"/>
  <c r="AA576" i="26" a="1"/>
  <c r="AA576" i="26" s="1"/>
  <c r="Y574" i="26" a="1"/>
  <c r="Y574" i="26" s="1"/>
  <c r="U574" i="26" s="1"/>
  <c r="AC574" i="26" a="1"/>
  <c r="AC574" i="26" s="1"/>
  <c r="AA574" i="26" a="1"/>
  <c r="AA574" i="26" s="1"/>
  <c r="Y575" i="26" a="1"/>
  <c r="Y575" i="26" s="1"/>
  <c r="U575" i="26" s="1"/>
  <c r="AC575" i="26" a="1"/>
  <c r="AC575" i="26" s="1"/>
  <c r="AA575" i="26" a="1"/>
  <c r="AA575" i="26" s="1"/>
  <c r="AC114" i="26" a="1"/>
  <c r="AC114" i="26" s="1"/>
  <c r="S114" i="26" s="1"/>
  <c r="AA114" i="26" a="1"/>
  <c r="AA114" i="26" s="1"/>
  <c r="P114" i="26" s="1"/>
  <c r="Y653" i="26" a="1"/>
  <c r="Y653" i="26" s="1"/>
  <c r="U653" i="26" s="1"/>
  <c r="AC653" i="26" a="1"/>
  <c r="AC653" i="26" s="1"/>
  <c r="AA653" i="26" a="1"/>
  <c r="AA653" i="26" s="1"/>
  <c r="Y658" i="26" a="1"/>
  <c r="Y658" i="26" s="1"/>
  <c r="U658" i="26" s="1"/>
  <c r="AC658" i="26" a="1"/>
  <c r="AC658" i="26" s="1"/>
  <c r="AA658" i="26" a="1"/>
  <c r="AA658" i="26" s="1"/>
  <c r="Y656" i="26" a="1"/>
  <c r="Y656" i="26" s="1"/>
  <c r="U656" i="26" s="1"/>
  <c r="AC656" i="26" a="1"/>
  <c r="AC656" i="26" s="1"/>
  <c r="AA656" i="26" a="1"/>
  <c r="AA656" i="26" s="1"/>
  <c r="AC158" i="26" a="1"/>
  <c r="AC158" i="26" s="1"/>
  <c r="S158" i="26" s="1"/>
  <c r="AA158" i="26" a="1"/>
  <c r="AA158" i="26" s="1"/>
  <c r="P158" i="26" s="1"/>
  <c r="AC161" i="26" a="1"/>
  <c r="AC161" i="26" s="1"/>
  <c r="S161" i="26" s="1"/>
  <c r="AA161" i="26" a="1"/>
  <c r="AA161" i="26" s="1"/>
  <c r="P161" i="26" s="1"/>
  <c r="AC156" i="26" a="1"/>
  <c r="AC156" i="26" s="1"/>
  <c r="S156" i="26" s="1"/>
  <c r="AA156" i="26" a="1"/>
  <c r="AA156" i="26" s="1"/>
  <c r="P156" i="26" s="1"/>
  <c r="Y702" i="26" a="1"/>
  <c r="Y702" i="26" s="1"/>
  <c r="U702" i="26" s="1"/>
  <c r="AC702" i="26" a="1"/>
  <c r="AC702" i="26" s="1"/>
  <c r="AA702" i="26" a="1"/>
  <c r="AA702" i="26" s="1"/>
  <c r="Y697" i="26" a="1"/>
  <c r="Y697" i="26" s="1"/>
  <c r="U697" i="26" s="1"/>
  <c r="AC697" i="26" a="1"/>
  <c r="AC697" i="26" s="1"/>
  <c r="AA697" i="26" a="1"/>
  <c r="AA697" i="26" s="1"/>
  <c r="AC206" i="26" a="1"/>
  <c r="AC206" i="26" s="1"/>
  <c r="S206" i="26" s="1"/>
  <c r="AA206" i="26" a="1"/>
  <c r="AA206" i="26" s="1"/>
  <c r="P206" i="26" s="1"/>
  <c r="AC208" i="26" a="1"/>
  <c r="AC208" i="26" s="1"/>
  <c r="S208" i="26" s="1"/>
  <c r="AA208" i="26" a="1"/>
  <c r="AA208" i="26" s="1"/>
  <c r="P208" i="26" s="1"/>
  <c r="Y739" i="26" a="1"/>
  <c r="Y739" i="26" s="1"/>
  <c r="U739" i="26" s="1"/>
  <c r="AC739" i="26" a="1"/>
  <c r="AC739" i="26" s="1"/>
  <c r="AA739" i="26" a="1"/>
  <c r="AA739" i="26" s="1"/>
  <c r="Y740" i="26" a="1"/>
  <c r="Y740" i="26" s="1"/>
  <c r="U740" i="26" s="1"/>
  <c r="AC740" i="26" a="1"/>
  <c r="AC740" i="26" s="1"/>
  <c r="AA740" i="26" a="1"/>
  <c r="AA740" i="26" s="1"/>
  <c r="Y748" i="26" a="1"/>
  <c r="Y748" i="26" s="1"/>
  <c r="U748" i="26" s="1"/>
  <c r="AC748" i="26" a="1"/>
  <c r="AC748" i="26" s="1"/>
  <c r="AA748" i="26" a="1"/>
  <c r="AA748" i="26" s="1"/>
  <c r="AC246" i="26" a="1"/>
  <c r="AC246" i="26" s="1"/>
  <c r="S246" i="26" s="1"/>
  <c r="AA246" i="26" a="1"/>
  <c r="AA246" i="26" s="1"/>
  <c r="P246" i="26" s="1"/>
  <c r="AC245" i="26" a="1"/>
  <c r="AC245" i="26" s="1"/>
  <c r="S245" i="26" s="1"/>
  <c r="AA245" i="26" a="1"/>
  <c r="AA245" i="26" s="1"/>
  <c r="P245" i="26" s="1"/>
  <c r="Y788" i="26" a="1"/>
  <c r="Y788" i="26" s="1"/>
  <c r="U788" i="26" s="1"/>
  <c r="AC788" i="26" a="1"/>
  <c r="AC788" i="26" s="1"/>
  <c r="AA788" i="26" a="1"/>
  <c r="AA788" i="26" s="1"/>
  <c r="Y789" i="26" a="1"/>
  <c r="Y789" i="26" s="1"/>
  <c r="U789" i="26" s="1"/>
  <c r="AC789" i="26" a="1"/>
  <c r="AC789" i="26" s="1"/>
  <c r="AA789" i="26" a="1"/>
  <c r="AA789" i="26" s="1"/>
  <c r="Y794" i="26" a="1"/>
  <c r="Y794" i="26" s="1"/>
  <c r="U794" i="26" s="1"/>
  <c r="AC794" i="26" a="1"/>
  <c r="AC794" i="26" s="1"/>
  <c r="AA794" i="26" a="1"/>
  <c r="AA794" i="26" s="1"/>
  <c r="AC286" i="26" a="1"/>
  <c r="AC286" i="26" s="1"/>
  <c r="AA286" i="26" a="1"/>
  <c r="AA286" i="26" s="1"/>
  <c r="AC285" i="26" a="1"/>
  <c r="AC285" i="26" s="1"/>
  <c r="AA285" i="26" a="1"/>
  <c r="AA285" i="26" s="1"/>
  <c r="Y826" i="26" a="1"/>
  <c r="Y826" i="26" s="1"/>
  <c r="U826" i="26" s="1"/>
  <c r="AC826" i="26" a="1"/>
  <c r="AC826" i="26" s="1"/>
  <c r="AA826" i="26" a="1"/>
  <c r="AA826" i="26" s="1"/>
  <c r="Y828" i="26" a="1"/>
  <c r="Y828" i="26" s="1"/>
  <c r="U828" i="26" s="1"/>
  <c r="AC828" i="26" a="1"/>
  <c r="AC828" i="26" s="1"/>
  <c r="AA828" i="26" a="1"/>
  <c r="AA828" i="26" s="1"/>
  <c r="Y833" i="26" a="1"/>
  <c r="Y833" i="26" s="1"/>
  <c r="U833" i="26" s="1"/>
  <c r="AC833" i="26" a="1"/>
  <c r="AC833" i="26" s="1"/>
  <c r="AA833" i="26" a="1"/>
  <c r="AA833" i="26" s="1"/>
  <c r="AC310" i="26" a="1"/>
  <c r="AC310" i="26" s="1"/>
  <c r="AA310" i="26" a="1"/>
  <c r="AA310" i="26" s="1"/>
  <c r="AC305" i="26" a="1"/>
  <c r="AC305" i="26" s="1"/>
  <c r="AA305" i="26" a="1"/>
  <c r="AA305" i="26" s="1"/>
  <c r="Y851" i="26" a="1"/>
  <c r="Y851" i="26" s="1"/>
  <c r="U851" i="26" s="1"/>
  <c r="AC851" i="26" a="1"/>
  <c r="AC851" i="26" s="1"/>
  <c r="AA851" i="26" a="1"/>
  <c r="AA851" i="26" s="1"/>
  <c r="Y852" i="26" a="1"/>
  <c r="Y852" i="26" s="1"/>
  <c r="U852" i="26" s="1"/>
  <c r="AC852" i="26" a="1"/>
  <c r="AC852" i="26" s="1"/>
  <c r="AA852" i="26" a="1"/>
  <c r="AA852" i="26" s="1"/>
  <c r="Y847" i="26" a="1"/>
  <c r="Y847" i="26" s="1"/>
  <c r="U847" i="26" s="1"/>
  <c r="AC847" i="26" a="1"/>
  <c r="AC847" i="26" s="1"/>
  <c r="AA847" i="26" a="1"/>
  <c r="AA847" i="26" s="1"/>
  <c r="AC327" i="26" a="1"/>
  <c r="AC327" i="26" s="1"/>
  <c r="AA327" i="26" a="1"/>
  <c r="AA327" i="26" s="1"/>
  <c r="AC330" i="26" a="1"/>
  <c r="AC330" i="26" s="1"/>
  <c r="AA330" i="26" a="1"/>
  <c r="AA330" i="26" s="1"/>
  <c r="Y867" i="26" a="1"/>
  <c r="Y867" i="26" s="1"/>
  <c r="U867" i="26" s="1"/>
  <c r="AC867" i="26" a="1"/>
  <c r="AC867" i="26" s="1"/>
  <c r="AA867" i="26" a="1"/>
  <c r="AA867" i="26" s="1"/>
  <c r="Y868" i="26" a="1"/>
  <c r="Y868" i="26" s="1"/>
  <c r="U868" i="26" s="1"/>
  <c r="AC868" i="26" a="1"/>
  <c r="AC868" i="26" s="1"/>
  <c r="AA868" i="26" a="1"/>
  <c r="AA868" i="26" s="1"/>
  <c r="Y870" i="26" a="1"/>
  <c r="Y870" i="26" s="1"/>
  <c r="U870" i="26" s="1"/>
  <c r="AC870" i="26" a="1"/>
  <c r="AC870" i="26" s="1"/>
  <c r="AA870" i="26" a="1"/>
  <c r="AA870" i="26" s="1"/>
  <c r="AC372" i="26" a="1"/>
  <c r="AC372" i="26" s="1"/>
  <c r="AA372" i="26" a="1"/>
  <c r="AA372" i="26" s="1"/>
  <c r="AC374" i="26" a="1"/>
  <c r="AC374" i="26" s="1"/>
  <c r="AA374" i="26" a="1"/>
  <c r="AA374" i="26" s="1"/>
  <c r="Y909" i="26" a="1"/>
  <c r="Y909" i="26" s="1"/>
  <c r="U909" i="26" s="1"/>
  <c r="AC909" i="26" a="1"/>
  <c r="AC909" i="26" s="1"/>
  <c r="AA909" i="26" a="1"/>
  <c r="AA909" i="26" s="1"/>
  <c r="Y911" i="26" a="1"/>
  <c r="Y911" i="26" s="1"/>
  <c r="U911" i="26" s="1"/>
  <c r="AC911" i="26" a="1"/>
  <c r="AC911" i="26" s="1"/>
  <c r="AA911" i="26" a="1"/>
  <c r="AA911" i="26" s="1"/>
  <c r="Y914" i="26" a="1"/>
  <c r="Y914" i="26" s="1"/>
  <c r="U914" i="26" s="1"/>
  <c r="AC914" i="26" a="1"/>
  <c r="AC914" i="26" s="1"/>
  <c r="AA914" i="26" a="1"/>
  <c r="AA914" i="26" s="1"/>
  <c r="AC400" i="26" a="1"/>
  <c r="AC400" i="26" s="1"/>
  <c r="AA400" i="26" a="1"/>
  <c r="AA400" i="26" s="1"/>
  <c r="AC402" i="26" a="1"/>
  <c r="AC402" i="26" s="1"/>
  <c r="AA402" i="26" a="1"/>
  <c r="AA402" i="26" s="1"/>
  <c r="Y942" i="26" a="1"/>
  <c r="Y942" i="26" s="1"/>
  <c r="U942" i="26" s="1"/>
  <c r="AC942" i="26" a="1"/>
  <c r="AC942" i="26" s="1"/>
  <c r="AA942" i="26" a="1"/>
  <c r="AA942" i="26" s="1"/>
  <c r="Y946" i="26" a="1"/>
  <c r="Y946" i="26" s="1"/>
  <c r="U946" i="26" s="1"/>
  <c r="AC946" i="26" a="1"/>
  <c r="AC946" i="26" s="1"/>
  <c r="AA946" i="26" a="1"/>
  <c r="AA946" i="26" s="1"/>
  <c r="AC432" i="26" a="1"/>
  <c r="AC432" i="26" s="1"/>
  <c r="AA432" i="26" a="1"/>
  <c r="AA432" i="26" s="1"/>
  <c r="AC434" i="26" a="1"/>
  <c r="AC434" i="26" s="1"/>
  <c r="AA434" i="26" a="1"/>
  <c r="AA434" i="26" s="1"/>
  <c r="Y977" i="26" a="1"/>
  <c r="Y977" i="26" s="1"/>
  <c r="U977" i="26" s="1"/>
  <c r="AC977" i="26" a="1"/>
  <c r="AC977" i="26" s="1"/>
  <c r="AA977" i="26" a="1"/>
  <c r="AA977" i="26" s="1"/>
  <c r="Y975" i="26" a="1"/>
  <c r="Y975" i="26" s="1"/>
  <c r="U975" i="26" s="1"/>
  <c r="AC975" i="26" a="1"/>
  <c r="AC975" i="26" s="1"/>
  <c r="AA975" i="26" a="1"/>
  <c r="AA975" i="26" s="1"/>
  <c r="AC460" i="26" a="1"/>
  <c r="AC460" i="26" s="1"/>
  <c r="AA460" i="26" a="1"/>
  <c r="AA460" i="26" s="1"/>
  <c r="AC462" i="26" a="1"/>
  <c r="AC462" i="26" s="1"/>
  <c r="AA462" i="26" a="1"/>
  <c r="AA462" i="26" s="1"/>
  <c r="Y1002" i="26" a="1"/>
  <c r="Y1002" i="26" s="1"/>
  <c r="U1002" i="26" s="1"/>
  <c r="AC1002" i="26" a="1"/>
  <c r="AC1002" i="26" s="1"/>
  <c r="AA1002" i="26" a="1"/>
  <c r="AA1002" i="26" s="1"/>
  <c r="Y1006" i="26" a="1"/>
  <c r="Y1006" i="26" s="1"/>
  <c r="U1006" i="26" s="1"/>
  <c r="AC1006" i="26" a="1"/>
  <c r="AC1006" i="26" s="1"/>
  <c r="AA1006" i="26" a="1"/>
  <c r="AA1006" i="26" s="1"/>
  <c r="AC490" i="26" a="1"/>
  <c r="AC490" i="26" s="1"/>
  <c r="AA490" i="26" a="1"/>
  <c r="AA490" i="26" s="1"/>
  <c r="AC493" i="26" a="1"/>
  <c r="AC493" i="26" s="1"/>
  <c r="AA493" i="26" a="1"/>
  <c r="AA493" i="26" s="1"/>
  <c r="Y1029" i="26" a="1"/>
  <c r="Y1029" i="26" s="1"/>
  <c r="U1029" i="26" s="1"/>
  <c r="AC1029" i="26" a="1"/>
  <c r="AC1029" i="26" s="1"/>
  <c r="AA1029" i="26" a="1"/>
  <c r="AA1029" i="26" s="1"/>
  <c r="Y1030" i="26" a="1"/>
  <c r="Y1030" i="26" s="1"/>
  <c r="U1030" i="26" s="1"/>
  <c r="AC1030" i="26" a="1"/>
  <c r="AC1030" i="26" s="1"/>
  <c r="AA1030" i="26" a="1"/>
  <c r="AA1030" i="26" s="1"/>
  <c r="AC522" i="26" a="1"/>
  <c r="AC522" i="26" s="1"/>
  <c r="AA522" i="26" a="1"/>
  <c r="AA522" i="26" s="1"/>
  <c r="AC517" i="26" a="1"/>
  <c r="AC517" i="26" s="1"/>
  <c r="AA517" i="26" a="1"/>
  <c r="AA517" i="26" s="1"/>
  <c r="Y1061" i="26" a="1"/>
  <c r="Y1061" i="26" s="1"/>
  <c r="U1061" i="26" s="1"/>
  <c r="AC1061" i="26" a="1"/>
  <c r="AC1061" i="26" s="1"/>
  <c r="AA1061" i="26" a="1"/>
  <c r="AA1061" i="26" s="1"/>
  <c r="Y1059" i="26" a="1"/>
  <c r="Y1059" i="26" s="1"/>
  <c r="U1059" i="26" s="1"/>
  <c r="AC1059" i="26" a="1"/>
  <c r="AC1059" i="26" s="1"/>
  <c r="AA1059" i="26" a="1"/>
  <c r="AA1059" i="26" s="1"/>
  <c r="AC544" i="26" a="1"/>
  <c r="AC544" i="26" s="1"/>
  <c r="AA544" i="26" a="1"/>
  <c r="AA544" i="26" s="1"/>
  <c r="AC543" i="26" a="1"/>
  <c r="AC543" i="26" s="1"/>
  <c r="AA543" i="26" a="1"/>
  <c r="AA543" i="26" s="1"/>
  <c r="Y1085" i="26" a="1"/>
  <c r="Y1085" i="26" s="1"/>
  <c r="U1085" i="26" s="1"/>
  <c r="AC1085" i="26" a="1"/>
  <c r="AC1085" i="26" s="1"/>
  <c r="AA1085" i="26" a="1"/>
  <c r="AA1085" i="26" s="1"/>
  <c r="Y1090" i="26" a="1"/>
  <c r="Y1090" i="26" s="1"/>
  <c r="U1090" i="26" s="1"/>
  <c r="AC1090" i="26" a="1"/>
  <c r="AC1090" i="26" s="1"/>
  <c r="AA1090" i="26" a="1"/>
  <c r="AA1090" i="26" s="1"/>
  <c r="Y569" i="26" a="1"/>
  <c r="Y569" i="26" s="1"/>
  <c r="U569" i="26" s="1"/>
  <c r="AC569" i="26" a="1"/>
  <c r="AC569" i="26" s="1"/>
  <c r="AA569" i="26" a="1"/>
  <c r="AA569" i="26" s="1"/>
  <c r="AC32" i="26" a="1"/>
  <c r="AC32" i="26" s="1"/>
  <c r="AA32" i="26" a="1"/>
  <c r="AA32" i="26" s="1"/>
  <c r="Y571" i="26" a="1"/>
  <c r="Y571" i="26" s="1"/>
  <c r="U571" i="26" s="1"/>
  <c r="AC571" i="26" a="1"/>
  <c r="AC571" i="26" s="1"/>
  <c r="AA571" i="26" a="1"/>
  <c r="AA571" i="26" s="1"/>
  <c r="AC70" i="26" a="1"/>
  <c r="AC70" i="26" s="1"/>
  <c r="AA70" i="26" a="1"/>
  <c r="AA70" i="26" s="1"/>
  <c r="Y605" i="26" a="1"/>
  <c r="Y605" i="26" s="1"/>
  <c r="U605" i="26" s="1"/>
  <c r="AC605" i="26" a="1"/>
  <c r="AC605" i="26" s="1"/>
  <c r="AA605" i="26" a="1"/>
  <c r="AA605" i="26" s="1"/>
  <c r="AC65" i="26" a="1"/>
  <c r="AC65" i="26" s="1"/>
  <c r="AA65" i="26" a="1"/>
  <c r="AA65" i="26" s="1"/>
  <c r="Y610" i="26" a="1"/>
  <c r="Y610" i="26" s="1"/>
  <c r="U610" i="26" s="1"/>
  <c r="AC610" i="26" a="1"/>
  <c r="AC610" i="26" s="1"/>
  <c r="AA610" i="26" a="1"/>
  <c r="AA610" i="26" s="1"/>
  <c r="Y607" i="26" a="1"/>
  <c r="Y607" i="26" s="1"/>
  <c r="U607" i="26" s="1"/>
  <c r="AC607" i="26" a="1"/>
  <c r="AC607" i="26" s="1"/>
  <c r="AA607" i="26" a="1"/>
  <c r="AA607" i="26" s="1"/>
  <c r="Y608" i="26" a="1"/>
  <c r="Y608" i="26" s="1"/>
  <c r="U608" i="26" s="1"/>
  <c r="AC608" i="26" a="1"/>
  <c r="AC608" i="26" s="1"/>
  <c r="AA608" i="26" a="1"/>
  <c r="AA608" i="26" s="1"/>
  <c r="Y554" i="26" a="1"/>
  <c r="Y554" i="26" s="1"/>
  <c r="U554" i="26" s="1"/>
  <c r="AC554" i="26" a="1"/>
  <c r="AC554" i="26" s="1"/>
  <c r="AA554" i="26" a="1"/>
  <c r="AA554" i="26" s="1"/>
  <c r="AC130" i="26" a="1"/>
  <c r="AC130" i="26" s="1"/>
  <c r="S130" i="26" s="1"/>
  <c r="AA130" i="26" a="1"/>
  <c r="AA130" i="26" s="1"/>
  <c r="P130" i="26" s="1"/>
  <c r="AC129" i="26" a="1"/>
  <c r="AC129" i="26" s="1"/>
  <c r="S129" i="26" s="1"/>
  <c r="AA129" i="26" a="1"/>
  <c r="AA129" i="26" s="1"/>
  <c r="P129" i="26" s="1"/>
  <c r="Y666" i="26" a="1"/>
  <c r="Y666" i="26" s="1"/>
  <c r="U666" i="26" s="1"/>
  <c r="AC666" i="26" a="1"/>
  <c r="AC666" i="26" s="1"/>
  <c r="AA666" i="26" a="1"/>
  <c r="AA666" i="26" s="1"/>
  <c r="AC120" i="26" a="1"/>
  <c r="AC120" i="26" s="1"/>
  <c r="S120" i="26" s="1"/>
  <c r="AA120" i="26" a="1"/>
  <c r="AA120" i="26" s="1"/>
  <c r="P120" i="26" s="1"/>
  <c r="Y665" i="26" a="1"/>
  <c r="Y665" i="26" s="1"/>
  <c r="U665" i="26" s="1"/>
  <c r="AC665" i="26" a="1"/>
  <c r="AC665" i="26" s="1"/>
  <c r="AA665" i="26" a="1"/>
  <c r="AA665" i="26" s="1"/>
  <c r="Y670" i="26" a="1"/>
  <c r="Y670" i="26" s="1"/>
  <c r="U670" i="26" s="1"/>
  <c r="AC670" i="26" a="1"/>
  <c r="AC670" i="26" s="1"/>
  <c r="AA670" i="26" a="1"/>
  <c r="AA670" i="26" s="1"/>
  <c r="AC408" i="26" a="1"/>
  <c r="AC408" i="26" s="1"/>
  <c r="AA408" i="26" a="1"/>
  <c r="AA408" i="26" s="1"/>
  <c r="AC410" i="26" a="1"/>
  <c r="AC410" i="26" s="1"/>
  <c r="AA410" i="26" a="1"/>
  <c r="AA410" i="26" s="1"/>
  <c r="Y953" i="26" a="1"/>
  <c r="Y953" i="26" s="1"/>
  <c r="U953" i="26" s="1"/>
  <c r="AC953" i="26" a="1"/>
  <c r="AC953" i="26" s="1"/>
  <c r="AA953" i="26" a="1"/>
  <c r="AA953" i="26" s="1"/>
  <c r="Y954" i="26" a="1"/>
  <c r="Y954" i="26" s="1"/>
  <c r="U954" i="26" s="1"/>
  <c r="AC954" i="26" a="1"/>
  <c r="AC954" i="26" s="1"/>
  <c r="AA954" i="26" a="1"/>
  <c r="AA954" i="26" s="1"/>
  <c r="AC499" i="26" a="1"/>
  <c r="AC499" i="26" s="1"/>
  <c r="AA499" i="26" a="1"/>
  <c r="AA499" i="26" s="1"/>
  <c r="Y1039" i="26" a="1"/>
  <c r="Y1039" i="26" s="1"/>
  <c r="U1039" i="26" s="1"/>
  <c r="AC1039" i="26" a="1"/>
  <c r="AC1039" i="26" s="1"/>
  <c r="AA1039" i="26" a="1"/>
  <c r="AA1039" i="26" s="1"/>
  <c r="Y1040" i="26" a="1"/>
  <c r="Y1040" i="26" s="1"/>
  <c r="U1040" i="26" s="1"/>
  <c r="AC1040" i="26" a="1"/>
  <c r="AC1040" i="26" s="1"/>
  <c r="AA1040" i="26" a="1"/>
  <c r="AA1040" i="26" s="1"/>
  <c r="Y1106" i="26" a="1"/>
  <c r="Y1106" i="26" s="1"/>
  <c r="U1106" i="26" s="1"/>
  <c r="AC1106" i="26" a="1"/>
  <c r="AC1106" i="26" s="1"/>
  <c r="AA1106" i="26" a="1"/>
  <c r="AA1106" i="26" s="1"/>
  <c r="Y1120" i="26" a="1"/>
  <c r="Y1120" i="26" s="1"/>
  <c r="U1120" i="26" s="1"/>
  <c r="AC1120" i="26" a="1"/>
  <c r="AC1120" i="26" s="1"/>
  <c r="AA1120" i="26" a="1"/>
  <c r="AA1120" i="26" s="1"/>
  <c r="Y1162" i="26" a="1"/>
  <c r="Y1162" i="26" s="1"/>
  <c r="U1162" i="26" s="1"/>
  <c r="AC1162" i="26" a="1"/>
  <c r="AC1162" i="26" s="1"/>
  <c r="AA1162" i="26" a="1"/>
  <c r="AA1162" i="26" s="1"/>
  <c r="Y1186" i="26" a="1"/>
  <c r="Y1186" i="26" s="1"/>
  <c r="U1186" i="26" s="1"/>
  <c r="AC1186" i="26" a="1"/>
  <c r="AC1186" i="26" s="1"/>
  <c r="AA1186" i="26" a="1"/>
  <c r="AA1186" i="26" s="1"/>
  <c r="Y1188" i="26" a="1"/>
  <c r="Y1188" i="26" s="1"/>
  <c r="U1188" i="26" s="1"/>
  <c r="AC1188" i="26" a="1"/>
  <c r="AC1188" i="26" s="1"/>
  <c r="AA1188" i="26" a="1"/>
  <c r="AA1188" i="26" s="1"/>
  <c r="Y1150" i="26" a="1"/>
  <c r="Y1150" i="26" s="1"/>
  <c r="U1150" i="26" s="1"/>
  <c r="AC1150" i="26" a="1"/>
  <c r="AC1150" i="26" s="1"/>
  <c r="AA1150" i="26" a="1"/>
  <c r="AA1150" i="26" s="1"/>
  <c r="Y1180" i="26" a="1"/>
  <c r="Y1180" i="26" s="1"/>
  <c r="U1180" i="26" s="1"/>
  <c r="AC1180" i="26" a="1"/>
  <c r="AC1180" i="26" s="1"/>
  <c r="AA1180" i="26" a="1"/>
  <c r="AA1180" i="26" s="1"/>
  <c r="Y1110" i="26" a="1"/>
  <c r="Y1110" i="26" s="1"/>
  <c r="U1110" i="26" s="1"/>
  <c r="AC1110" i="26" a="1"/>
  <c r="AC1110" i="26" s="1"/>
  <c r="AA1110" i="26" a="1"/>
  <c r="AA1110" i="26" s="1"/>
  <c r="Y1194" i="26" a="1"/>
  <c r="Y1194" i="26" s="1"/>
  <c r="U1194" i="26" s="1"/>
  <c r="AC1194" i="26" a="1"/>
  <c r="AC1194" i="26" s="1"/>
  <c r="AA1194" i="26" a="1"/>
  <c r="AA1194" i="26" s="1"/>
  <c r="Y1202" i="26" a="1"/>
  <c r="Y1202" i="26" s="1"/>
  <c r="U1202" i="26" s="1"/>
  <c r="AC1202" i="26" a="1"/>
  <c r="AC1202" i="26" s="1"/>
  <c r="AA1202" i="26" a="1"/>
  <c r="AA1202" i="26" s="1"/>
  <c r="Y1100" i="26" a="1"/>
  <c r="Y1100" i="26" s="1"/>
  <c r="U1100" i="26" s="1"/>
  <c r="AC1100" i="26" a="1"/>
  <c r="AC1100" i="26" s="1"/>
  <c r="AA1100" i="26" a="1"/>
  <c r="AA1100" i="26" s="1"/>
  <c r="Y1154" i="26" a="1"/>
  <c r="Y1154" i="26" s="1"/>
  <c r="U1154" i="26" s="1"/>
  <c r="AC1154" i="26" a="1"/>
  <c r="AC1154" i="26" s="1"/>
  <c r="AA1154" i="26" a="1"/>
  <c r="AA1154" i="26" s="1"/>
  <c r="Y1138" i="26" a="1"/>
  <c r="Y1138" i="26" s="1"/>
  <c r="U1138" i="26" s="1"/>
  <c r="AC1138" i="26" a="1"/>
  <c r="AC1138" i="26" s="1"/>
  <c r="AA1138" i="26" a="1"/>
  <c r="AA1138" i="26" s="1"/>
  <c r="Y1140" i="26" a="1"/>
  <c r="Y1140" i="26" s="1"/>
  <c r="U1140" i="26" s="1"/>
  <c r="AC1140" i="26" a="1"/>
  <c r="AC1140" i="26" s="1"/>
  <c r="AA1140" i="26" a="1"/>
  <c r="AA1140" i="26" s="1"/>
  <c r="AC1242" i="26" a="1"/>
  <c r="AC1242" i="26" s="1"/>
  <c r="AA1242" i="26" a="1"/>
  <c r="AA1242" i="26" s="1"/>
  <c r="AC1236" i="26" a="1"/>
  <c r="AC1236" i="26" s="1"/>
  <c r="AA1236" i="26" a="1"/>
  <c r="AA1236" i="26" s="1"/>
  <c r="AC1210" i="26" a="1"/>
  <c r="AC1210" i="26" s="1"/>
  <c r="AA1210" i="26" a="1"/>
  <c r="AA1210" i="26" s="1"/>
  <c r="AC1218" i="26" a="1"/>
  <c r="AC1218" i="26" s="1"/>
  <c r="AA1218" i="26" a="1"/>
  <c r="AA1218" i="26" s="1"/>
  <c r="AC1212" i="26" a="1"/>
  <c r="AC1212" i="26" s="1"/>
  <c r="AA1212" i="26" a="1"/>
  <c r="AA1212" i="26" s="1"/>
  <c r="AC1230" i="26" a="1"/>
  <c r="AC1230" i="26" s="1"/>
  <c r="AA1230" i="26" a="1"/>
  <c r="AA1230" i="26" s="1"/>
  <c r="O1246" i="26"/>
  <c r="AB1246" i="26"/>
  <c r="R1246" i="26" s="1"/>
  <c r="AA1246" i="26" a="1"/>
  <c r="AA1246" i="26" s="1"/>
  <c r="P1246" i="26" s="1"/>
  <c r="Y1246" i="26" a="1"/>
  <c r="Y1246" i="26" s="1"/>
  <c r="U1246" i="26" s="1"/>
  <c r="AC1246" i="26" a="1"/>
  <c r="AC1246" i="26" s="1"/>
  <c r="S1246" i="26" s="1"/>
  <c r="L1246" i="26"/>
  <c r="AC1290" i="26" a="1"/>
  <c r="AC1290" i="26" s="1"/>
  <c r="S1290" i="26" s="1"/>
  <c r="Y1290" i="26" a="1"/>
  <c r="Y1290" i="26" s="1"/>
  <c r="U1290" i="26" s="1"/>
  <c r="AA1290" i="26" a="1"/>
  <c r="AA1290" i="26" s="1"/>
  <c r="P1290" i="26" s="1"/>
  <c r="O1290" i="26"/>
  <c r="L1290" i="26"/>
  <c r="AB1290" i="26"/>
  <c r="R1290" i="26" s="1"/>
  <c r="AC1292" i="26" a="1"/>
  <c r="AC1292" i="26" s="1"/>
  <c r="S1292" i="26" s="1"/>
  <c r="AA1292" i="26" a="1"/>
  <c r="AA1292" i="26" s="1"/>
  <c r="P1292" i="26" s="1"/>
  <c r="O1292" i="26"/>
  <c r="Y1292" i="26" a="1"/>
  <c r="Y1292" i="26" s="1"/>
  <c r="U1292" i="26" s="1"/>
  <c r="L1292" i="26"/>
  <c r="AB1292" i="26"/>
  <c r="R1292" i="26" s="1"/>
  <c r="AA1342" i="26" a="1"/>
  <c r="AA1342" i="26" s="1"/>
  <c r="P1342" i="26" s="1"/>
  <c r="O1342" i="26"/>
  <c r="Y1342" i="26" a="1"/>
  <c r="Y1342" i="26" s="1"/>
  <c r="U1342" i="26" s="1"/>
  <c r="AC1342" i="26" a="1"/>
  <c r="AC1342" i="26" s="1"/>
  <c r="S1342" i="26" s="1"/>
  <c r="AB1342" i="26"/>
  <c r="R1342" i="26" s="1"/>
  <c r="L1342" i="26"/>
  <c r="AC1416" i="26" a="1"/>
  <c r="AC1416" i="26" s="1"/>
  <c r="S1416" i="26" s="1"/>
  <c r="O1416" i="26"/>
  <c r="AA1416" i="26" a="1"/>
  <c r="AA1416" i="26" s="1"/>
  <c r="P1416" i="26" s="1"/>
  <c r="Y1416" i="26" a="1"/>
  <c r="Y1416" i="26" s="1"/>
  <c r="U1416" i="26" s="1"/>
  <c r="AB1416" i="26"/>
  <c r="R1416" i="26" s="1"/>
  <c r="L1416" i="26"/>
  <c r="L1460" i="26"/>
  <c r="AA1460" i="26" a="1"/>
  <c r="AA1460" i="26" s="1"/>
  <c r="P1460" i="26" s="1"/>
  <c r="AC1460" i="26" a="1"/>
  <c r="AC1460" i="26" s="1"/>
  <c r="S1460" i="26" s="1"/>
  <c r="Y1460" i="26" a="1"/>
  <c r="Y1460" i="26" s="1"/>
  <c r="U1460" i="26" s="1"/>
  <c r="AB1460" i="26"/>
  <c r="R1460" i="26" s="1"/>
  <c r="O1460" i="26"/>
  <c r="O1492" i="26"/>
  <c r="AC1492" i="26" a="1"/>
  <c r="AC1492" i="26" s="1"/>
  <c r="S1492" i="26" s="1"/>
  <c r="AB1492" i="26"/>
  <c r="R1492" i="26" s="1"/>
  <c r="L1492" i="26"/>
  <c r="AA1492" i="26" a="1"/>
  <c r="AA1492" i="26" s="1"/>
  <c r="P1492" i="26" s="1"/>
  <c r="Y1492" i="26" a="1"/>
  <c r="Y1492" i="26" s="1"/>
  <c r="U1492" i="26" s="1"/>
  <c r="O1524" i="26"/>
  <c r="AA1524" i="26" a="1"/>
  <c r="AA1524" i="26" s="1"/>
  <c r="P1524" i="26" s="1"/>
  <c r="L1524" i="26"/>
  <c r="AB1524" i="26"/>
  <c r="R1524" i="26" s="1"/>
  <c r="Y1524" i="26" a="1"/>
  <c r="Y1524" i="26" s="1"/>
  <c r="U1524" i="26" s="1"/>
  <c r="AC1524" i="26" a="1"/>
  <c r="AC1524" i="26" s="1"/>
  <c r="S1524" i="26" s="1"/>
  <c r="Y1552" i="26" a="1"/>
  <c r="Y1552" i="26" s="1"/>
  <c r="U1552" i="26" s="1"/>
  <c r="AB1552" i="26"/>
  <c r="R1552" i="26" s="1"/>
  <c r="AC1552" i="26" a="1"/>
  <c r="AC1552" i="26" s="1"/>
  <c r="S1552" i="26" s="1"/>
  <c r="AA1552" i="26" a="1"/>
  <c r="AA1552" i="26" s="1"/>
  <c r="P1552" i="26" s="1"/>
  <c r="O1552" i="26"/>
  <c r="L1552" i="26"/>
  <c r="AA1604" i="26" a="1"/>
  <c r="AA1604" i="26" s="1"/>
  <c r="P1604" i="26" s="1"/>
  <c r="AC1604" i="26" a="1"/>
  <c r="AC1604" i="26" s="1"/>
  <c r="S1604" i="26" s="1"/>
  <c r="AB1604" i="26"/>
  <c r="R1604" i="26" s="1"/>
  <c r="Y1604" i="26" a="1"/>
  <c r="Y1604" i="26" s="1"/>
  <c r="U1604" i="26" s="1"/>
  <c r="O1604" i="26"/>
  <c r="L1604" i="26"/>
  <c r="AA1262" i="26" a="1"/>
  <c r="AA1262" i="26" s="1"/>
  <c r="P1262" i="26" s="1"/>
  <c r="O1262" i="26"/>
  <c r="Y1262" i="26" a="1"/>
  <c r="Y1262" i="26" s="1"/>
  <c r="U1262" i="26" s="1"/>
  <c r="AC1262" i="26" a="1"/>
  <c r="AC1262" i="26" s="1"/>
  <c r="S1262" i="26" s="1"/>
  <c r="L1262" i="26"/>
  <c r="AB1262" i="26"/>
  <c r="R1262" i="26" s="1"/>
  <c r="AC1304" i="26" a="1"/>
  <c r="AC1304" i="26" s="1"/>
  <c r="S1304" i="26" s="1"/>
  <c r="O1304" i="26"/>
  <c r="AA1304" i="26" a="1"/>
  <c r="AA1304" i="26" s="1"/>
  <c r="P1304" i="26" s="1"/>
  <c r="Y1304" i="26" a="1"/>
  <c r="Y1304" i="26" s="1"/>
  <c r="U1304" i="26" s="1"/>
  <c r="L1304" i="26"/>
  <c r="AB1304" i="26"/>
  <c r="R1304" i="26" s="1"/>
  <c r="AC1354" i="26" a="1"/>
  <c r="AC1354" i="26" s="1"/>
  <c r="S1354" i="26" s="1"/>
  <c r="Y1354" i="26" a="1"/>
  <c r="Y1354" i="26" s="1"/>
  <c r="U1354" i="26" s="1"/>
  <c r="AA1354" i="26" a="1"/>
  <c r="AA1354" i="26" s="1"/>
  <c r="P1354" i="26" s="1"/>
  <c r="O1354" i="26"/>
  <c r="AB1354" i="26"/>
  <c r="R1354" i="26" s="1"/>
  <c r="L1354" i="26"/>
  <c r="O1348" i="26"/>
  <c r="AA1348" i="26" a="1"/>
  <c r="AA1348" i="26" s="1"/>
  <c r="P1348" i="26" s="1"/>
  <c r="Y1348" i="26" a="1"/>
  <c r="Y1348" i="26" s="1"/>
  <c r="U1348" i="26" s="1"/>
  <c r="AC1348" i="26" a="1"/>
  <c r="AC1348" i="26" s="1"/>
  <c r="S1348" i="26" s="1"/>
  <c r="L1348" i="26"/>
  <c r="AB1348" i="26"/>
  <c r="R1348" i="26" s="1"/>
  <c r="AC1382" i="26" a="1"/>
  <c r="AC1382" i="26" s="1"/>
  <c r="S1382" i="26" s="1"/>
  <c r="Y1382" i="26" a="1"/>
  <c r="Y1382" i="26" s="1"/>
  <c r="U1382" i="26" s="1"/>
  <c r="AB1382" i="26"/>
  <c r="R1382" i="26" s="1"/>
  <c r="AA1382" i="26" a="1"/>
  <c r="AA1382" i="26" s="1"/>
  <c r="P1382" i="26" s="1"/>
  <c r="O1382" i="26"/>
  <c r="L1382" i="26"/>
  <c r="AA1398" i="26" a="1"/>
  <c r="AA1398" i="26" s="1"/>
  <c r="P1398" i="26" s="1"/>
  <c r="Y1398" i="26" a="1"/>
  <c r="Y1398" i="26" s="1"/>
  <c r="U1398" i="26" s="1"/>
  <c r="AB1398" i="26"/>
  <c r="R1398" i="26" s="1"/>
  <c r="AC1398" i="26" a="1"/>
  <c r="AC1398" i="26" s="1"/>
  <c r="S1398" i="26" s="1"/>
  <c r="O1398" i="26"/>
  <c r="L1398" i="26"/>
  <c r="AA1426" i="26" a="1"/>
  <c r="AA1426" i="26" s="1"/>
  <c r="P1426" i="26" s="1"/>
  <c r="O1426" i="26"/>
  <c r="Y1426" i="26" a="1"/>
  <c r="Y1426" i="26" s="1"/>
  <c r="U1426" i="26" s="1"/>
  <c r="AB1426" i="26"/>
  <c r="R1426" i="26" s="1"/>
  <c r="AC1426" i="26" a="1"/>
  <c r="AC1426" i="26" s="1"/>
  <c r="S1426" i="26" s="1"/>
  <c r="L1426" i="26"/>
  <c r="L1466" i="26"/>
  <c r="AC1466" i="26" a="1"/>
  <c r="AC1466" i="26" s="1"/>
  <c r="S1466" i="26" s="1"/>
  <c r="Y1466" i="26" a="1"/>
  <c r="Y1466" i="26" s="1"/>
  <c r="U1466" i="26" s="1"/>
  <c r="AB1466" i="26"/>
  <c r="R1466" i="26" s="1"/>
  <c r="AA1466" i="26" a="1"/>
  <c r="AA1466" i="26" s="1"/>
  <c r="P1466" i="26" s="1"/>
  <c r="O1466" i="26"/>
  <c r="O1498" i="26"/>
  <c r="AC1498" i="26" a="1"/>
  <c r="AC1498" i="26" s="1"/>
  <c r="S1498" i="26" s="1"/>
  <c r="L1498" i="26"/>
  <c r="AB1498" i="26"/>
  <c r="R1498" i="26" s="1"/>
  <c r="Y1498" i="26" a="1"/>
  <c r="Y1498" i="26" s="1"/>
  <c r="U1498" i="26" s="1"/>
  <c r="AA1498" i="26" a="1"/>
  <c r="AA1498" i="26" s="1"/>
  <c r="P1498" i="26" s="1"/>
  <c r="O1530" i="26"/>
  <c r="AA1530" i="26" a="1"/>
  <c r="AA1530" i="26" s="1"/>
  <c r="P1530" i="26" s="1"/>
  <c r="L1530" i="26"/>
  <c r="AB1530" i="26"/>
  <c r="R1530" i="26" s="1"/>
  <c r="Y1530" i="26" a="1"/>
  <c r="Y1530" i="26" s="1"/>
  <c r="U1530" i="26" s="1"/>
  <c r="AC1530" i="26" a="1"/>
  <c r="AC1530" i="26" s="1"/>
  <c r="S1530" i="26" s="1"/>
  <c r="O1554" i="26"/>
  <c r="AC1554" i="26" a="1"/>
  <c r="AC1554" i="26" s="1"/>
  <c r="S1554" i="26" s="1"/>
  <c r="L1554" i="26"/>
  <c r="Y1554" i="26" a="1"/>
  <c r="Y1554" i="26" s="1"/>
  <c r="U1554" i="26" s="1"/>
  <c r="AB1554" i="26"/>
  <c r="R1554" i="26" s="1"/>
  <c r="AA1554" i="26" a="1"/>
  <c r="AA1554" i="26" s="1"/>
  <c r="P1554" i="26" s="1"/>
  <c r="O1586" i="26"/>
  <c r="Y1586" i="26" a="1"/>
  <c r="Y1586" i="26" s="1"/>
  <c r="U1586" i="26" s="1"/>
  <c r="AC1586" i="26" a="1"/>
  <c r="AC1586" i="26" s="1"/>
  <c r="S1586" i="26" s="1"/>
  <c r="L1586" i="26"/>
  <c r="AB1586" i="26"/>
  <c r="R1586" i="26" s="1"/>
  <c r="AA1586" i="26" a="1"/>
  <c r="AA1586" i="26" s="1"/>
  <c r="P1586" i="26" s="1"/>
  <c r="AA1610" i="26" a="1"/>
  <c r="AA1610" i="26" s="1"/>
  <c r="P1610" i="26" s="1"/>
  <c r="AC1610" i="26" a="1"/>
  <c r="AC1610" i="26" s="1"/>
  <c r="S1610" i="26" s="1"/>
  <c r="L1610" i="26"/>
  <c r="AB1610" i="26"/>
  <c r="R1610" i="26" s="1"/>
  <c r="O1610" i="26"/>
  <c r="Y1610" i="26" a="1"/>
  <c r="Y1610" i="26" s="1"/>
  <c r="U1610" i="26" s="1"/>
  <c r="AC1272" i="26" a="1"/>
  <c r="AC1272" i="26" s="1"/>
  <c r="S1272" i="26" s="1"/>
  <c r="O1272" i="26"/>
  <c r="AA1272" i="26" a="1"/>
  <c r="AA1272" i="26" s="1"/>
  <c r="P1272" i="26" s="1"/>
  <c r="Y1272" i="26" a="1"/>
  <c r="Y1272" i="26" s="1"/>
  <c r="U1272" i="26" s="1"/>
  <c r="L1272" i="26"/>
  <c r="AB1272" i="26"/>
  <c r="R1272" i="26" s="1"/>
  <c r="O1268" i="26"/>
  <c r="AC1268" i="26" a="1"/>
  <c r="AC1268" i="26" s="1"/>
  <c r="S1268" i="26" s="1"/>
  <c r="Y1268" i="26" a="1"/>
  <c r="Y1268" i="26" s="1"/>
  <c r="U1268" i="26" s="1"/>
  <c r="AA1268" i="26" a="1"/>
  <c r="AA1268" i="26" s="1"/>
  <c r="P1268" i="26" s="1"/>
  <c r="L1268" i="26"/>
  <c r="AB1268" i="26"/>
  <c r="R1268" i="26" s="1"/>
  <c r="AC1318" i="26" a="1"/>
  <c r="AC1318" i="26" s="1"/>
  <c r="S1318" i="26" s="1"/>
  <c r="Y1318" i="26" a="1"/>
  <c r="Y1318" i="26" s="1"/>
  <c r="U1318" i="26" s="1"/>
  <c r="AA1318" i="26" a="1"/>
  <c r="AA1318" i="26" s="1"/>
  <c r="P1318" i="26" s="1"/>
  <c r="O1318" i="26"/>
  <c r="AB1318" i="26"/>
  <c r="R1318" i="26" s="1"/>
  <c r="L1318" i="26"/>
  <c r="Y1360" i="26" a="1"/>
  <c r="Y1360" i="26" s="1"/>
  <c r="U1360" i="26" s="1"/>
  <c r="AC1360" i="26" a="1"/>
  <c r="AC1360" i="26" s="1"/>
  <c r="S1360" i="26" s="1"/>
  <c r="AA1360" i="26" a="1"/>
  <c r="AA1360" i="26" s="1"/>
  <c r="P1360" i="26" s="1"/>
  <c r="O1360" i="26"/>
  <c r="L1360" i="26"/>
  <c r="AB1360" i="26"/>
  <c r="R1360" i="26" s="1"/>
  <c r="AA1442" i="26" a="1"/>
  <c r="AA1442" i="26" s="1"/>
  <c r="P1442" i="26" s="1"/>
  <c r="AB1442" i="26"/>
  <c r="R1442" i="26" s="1"/>
  <c r="O1442" i="26"/>
  <c r="Y1442" i="26" a="1"/>
  <c r="Y1442" i="26" s="1"/>
  <c r="U1442" i="26" s="1"/>
  <c r="AC1442" i="26" a="1"/>
  <c r="AC1442" i="26" s="1"/>
  <c r="S1442" i="26" s="1"/>
  <c r="L1442" i="26"/>
  <c r="L1444" i="26"/>
  <c r="Y1444" i="26" a="1"/>
  <c r="Y1444" i="26" s="1"/>
  <c r="U1444" i="26" s="1"/>
  <c r="AB1444" i="26"/>
  <c r="R1444" i="26" s="1"/>
  <c r="AA1444" i="26" a="1"/>
  <c r="AA1444" i="26" s="1"/>
  <c r="P1444" i="26" s="1"/>
  <c r="AC1444" i="26" a="1"/>
  <c r="AC1444" i="26" s="1"/>
  <c r="S1444" i="26" s="1"/>
  <c r="O1444" i="26"/>
  <c r="Y1472" i="26" a="1"/>
  <c r="Y1472" i="26" s="1"/>
  <c r="U1472" i="26" s="1"/>
  <c r="L1472" i="26"/>
  <c r="AB1472" i="26"/>
  <c r="R1472" i="26" s="1"/>
  <c r="O1472" i="26"/>
  <c r="AC1472" i="26" a="1"/>
  <c r="AC1472" i="26" s="1"/>
  <c r="S1472" i="26" s="1"/>
  <c r="AA1472" i="26" a="1"/>
  <c r="AA1472" i="26" s="1"/>
  <c r="P1472" i="26" s="1"/>
  <c r="O1504" i="26"/>
  <c r="AC1504" i="26" a="1"/>
  <c r="AC1504" i="26" s="1"/>
  <c r="S1504" i="26" s="1"/>
  <c r="AA1504" i="26" a="1"/>
  <c r="AA1504" i="26" s="1"/>
  <c r="P1504" i="26" s="1"/>
  <c r="Y1504" i="26" a="1"/>
  <c r="Y1504" i="26" s="1"/>
  <c r="U1504" i="26" s="1"/>
  <c r="AB1504" i="26"/>
  <c r="R1504" i="26" s="1"/>
  <c r="L1504" i="26"/>
  <c r="O1562" i="26"/>
  <c r="AC1562" i="26" a="1"/>
  <c r="AC1562" i="26" s="1"/>
  <c r="S1562" i="26" s="1"/>
  <c r="L1562" i="26"/>
  <c r="Y1562" i="26" a="1"/>
  <c r="Y1562" i="26" s="1"/>
  <c r="U1562" i="26" s="1"/>
  <c r="AB1562" i="26"/>
  <c r="R1562" i="26" s="1"/>
  <c r="AA1562" i="26" a="1"/>
  <c r="AA1562" i="26" s="1"/>
  <c r="P1562" i="26" s="1"/>
  <c r="AA1590" i="26" a="1"/>
  <c r="AA1590" i="26" s="1"/>
  <c r="P1590" i="26" s="1"/>
  <c r="AC1590" i="26" a="1"/>
  <c r="AC1590" i="26" s="1"/>
  <c r="S1590" i="26" s="1"/>
  <c r="AB1590" i="26"/>
  <c r="R1590" i="26" s="1"/>
  <c r="L1590" i="26"/>
  <c r="O1590" i="26"/>
  <c r="Y1590" i="26" a="1"/>
  <c r="Y1590" i="26" s="1"/>
  <c r="U1590" i="26" s="1"/>
  <c r="L1622" i="26"/>
  <c r="Y1622" i="26" a="1"/>
  <c r="Y1622" i="26" s="1"/>
  <c r="U1622" i="26" s="1"/>
  <c r="AA1622" i="26" a="1"/>
  <c r="AA1622" i="26" s="1"/>
  <c r="P1622" i="26" s="1"/>
  <c r="O1622" i="26"/>
  <c r="AB1622" i="26"/>
  <c r="R1622" i="26" s="1"/>
  <c r="AC1622" i="26" a="1"/>
  <c r="AC1622" i="26" s="1"/>
  <c r="S1622" i="26" s="1"/>
  <c r="AA1286" i="26" a="1"/>
  <c r="AA1286" i="26" s="1"/>
  <c r="P1286" i="26" s="1"/>
  <c r="Y1286" i="26" a="1"/>
  <c r="Y1286" i="26" s="1"/>
  <c r="U1286" i="26" s="1"/>
  <c r="AC1286" i="26" a="1"/>
  <c r="AC1286" i="26" s="1"/>
  <c r="S1286" i="26" s="1"/>
  <c r="O1286" i="26"/>
  <c r="L1286" i="26"/>
  <c r="AB1286" i="26"/>
  <c r="R1286" i="26" s="1"/>
  <c r="AC1334" i="26" a="1"/>
  <c r="AC1334" i="26" s="1"/>
  <c r="S1334" i="26" s="1"/>
  <c r="Y1334" i="26" a="1"/>
  <c r="Y1334" i="26" s="1"/>
  <c r="U1334" i="26" s="1"/>
  <c r="AB1334" i="26"/>
  <c r="R1334" i="26" s="1"/>
  <c r="AA1334" i="26" a="1"/>
  <c r="AA1334" i="26" s="1"/>
  <c r="P1334" i="26" s="1"/>
  <c r="O1334" i="26"/>
  <c r="L1334" i="26"/>
  <c r="AA1368" i="26" a="1"/>
  <c r="AA1368" i="26" s="1"/>
  <c r="P1368" i="26" s="1"/>
  <c r="O1368" i="26"/>
  <c r="AC1368" i="26" a="1"/>
  <c r="AC1368" i="26" s="1"/>
  <c r="S1368" i="26" s="1"/>
  <c r="Y1368" i="26" a="1"/>
  <c r="Y1368" i="26" s="1"/>
  <c r="U1368" i="26" s="1"/>
  <c r="L1368" i="26"/>
  <c r="AB1368" i="26"/>
  <c r="R1368" i="26" s="1"/>
  <c r="AA1394" i="26" a="1"/>
  <c r="AA1394" i="26" s="1"/>
  <c r="P1394" i="26" s="1"/>
  <c r="O1394" i="26"/>
  <c r="Y1394" i="26" a="1"/>
  <c r="Y1394" i="26" s="1"/>
  <c r="U1394" i="26" s="1"/>
  <c r="AC1394" i="26" a="1"/>
  <c r="AC1394" i="26" s="1"/>
  <c r="S1394" i="26" s="1"/>
  <c r="AB1394" i="26"/>
  <c r="R1394" i="26" s="1"/>
  <c r="L1394" i="26"/>
  <c r="AC1414" i="26" a="1"/>
  <c r="AC1414" i="26" s="1"/>
  <c r="S1414" i="26" s="1"/>
  <c r="Y1414" i="26" a="1"/>
  <c r="Y1414" i="26" s="1"/>
  <c r="U1414" i="26" s="1"/>
  <c r="AA1414" i="26" a="1"/>
  <c r="AA1414" i="26" s="1"/>
  <c r="P1414" i="26" s="1"/>
  <c r="O1414" i="26"/>
  <c r="L1414" i="26"/>
  <c r="AB1414" i="26"/>
  <c r="R1414" i="26" s="1"/>
  <c r="O1412" i="26"/>
  <c r="AA1412" i="26" a="1"/>
  <c r="AA1412" i="26" s="1"/>
  <c r="P1412" i="26" s="1"/>
  <c r="Y1412" i="26" a="1"/>
  <c r="Y1412" i="26" s="1"/>
  <c r="U1412" i="26" s="1"/>
  <c r="AC1412" i="26" a="1"/>
  <c r="AC1412" i="26" s="1"/>
  <c r="S1412" i="26" s="1"/>
  <c r="AB1412" i="26"/>
  <c r="R1412" i="26" s="1"/>
  <c r="L1412" i="26"/>
  <c r="AC1452" i="26" a="1"/>
  <c r="AC1452" i="26" s="1"/>
  <c r="S1452" i="26" s="1"/>
  <c r="Y1452" i="26" a="1"/>
  <c r="Y1452" i="26" s="1"/>
  <c r="U1452" i="26" s="1"/>
  <c r="AB1452" i="26"/>
  <c r="R1452" i="26" s="1"/>
  <c r="L1452" i="26"/>
  <c r="AA1452" i="26" a="1"/>
  <c r="AA1452" i="26" s="1"/>
  <c r="P1452" i="26" s="1"/>
  <c r="O1452" i="26"/>
  <c r="AB1484" i="26"/>
  <c r="R1484" i="26" s="1"/>
  <c r="AA1484" i="26" a="1"/>
  <c r="AA1484" i="26" s="1"/>
  <c r="P1484" i="26" s="1"/>
  <c r="Y1484" i="26" a="1"/>
  <c r="Y1484" i="26" s="1"/>
  <c r="U1484" i="26" s="1"/>
  <c r="L1484" i="26"/>
  <c r="O1484" i="26"/>
  <c r="AC1484" i="26" a="1"/>
  <c r="AC1484" i="26" s="1"/>
  <c r="S1484" i="26" s="1"/>
  <c r="L1516" i="26"/>
  <c r="O1516" i="26"/>
  <c r="AA1516" i="26" a="1"/>
  <c r="AA1516" i="26" s="1"/>
  <c r="P1516" i="26" s="1"/>
  <c r="AB1516" i="26"/>
  <c r="R1516" i="26" s="1"/>
  <c r="Y1516" i="26" a="1"/>
  <c r="Y1516" i="26" s="1"/>
  <c r="U1516" i="26" s="1"/>
  <c r="AC1516" i="26" a="1"/>
  <c r="AC1516" i="26" s="1"/>
  <c r="S1516" i="26" s="1"/>
  <c r="O1540" i="26"/>
  <c r="AA1540" i="26" a="1"/>
  <c r="AA1540" i="26" s="1"/>
  <c r="P1540" i="26" s="1"/>
  <c r="L1540" i="26"/>
  <c r="AB1540" i="26"/>
  <c r="R1540" i="26" s="1"/>
  <c r="Y1540" i="26" a="1"/>
  <c r="Y1540" i="26" s="1"/>
  <c r="U1540" i="26" s="1"/>
  <c r="AC1540" i="26" a="1"/>
  <c r="AC1540" i="26" s="1"/>
  <c r="S1540" i="26" s="1"/>
  <c r="O1572" i="26"/>
  <c r="L1572" i="26"/>
  <c r="AC1572" i="26" a="1"/>
  <c r="AC1572" i="26" s="1"/>
  <c r="S1572" i="26" s="1"/>
  <c r="Y1572" i="26" a="1"/>
  <c r="Y1572" i="26" s="1"/>
  <c r="U1572" i="26" s="1"/>
  <c r="AB1572" i="26"/>
  <c r="R1572" i="26" s="1"/>
  <c r="AA1572" i="26" a="1"/>
  <c r="AA1572" i="26" s="1"/>
  <c r="P1572" i="26" s="1"/>
  <c r="AC1596" i="26" a="1"/>
  <c r="AC1596" i="26" s="1"/>
  <c r="S1596" i="26" s="1"/>
  <c r="AA1596" i="26" a="1"/>
  <c r="AA1596" i="26" s="1"/>
  <c r="P1596" i="26" s="1"/>
  <c r="AB1596" i="26"/>
  <c r="R1596" i="26" s="1"/>
  <c r="Y1596" i="26" a="1"/>
  <c r="Y1596" i="26" s="1"/>
  <c r="U1596" i="26" s="1"/>
  <c r="O1596" i="26"/>
  <c r="L1596" i="26"/>
  <c r="O1626" i="26"/>
  <c r="AB1626" i="26"/>
  <c r="R1626" i="26" s="1"/>
  <c r="Y1626" i="26" a="1"/>
  <c r="Y1626" i="26" s="1"/>
  <c r="U1626" i="26" s="1"/>
  <c r="AC1626" i="26" a="1"/>
  <c r="AC1626" i="26" s="1"/>
  <c r="S1626" i="26" s="1"/>
  <c r="AA1626" i="26" a="1"/>
  <c r="AA1626" i="26" s="1"/>
  <c r="P1626" i="26" s="1"/>
  <c r="L1626" i="26"/>
  <c r="AC135" i="26" a="1"/>
  <c r="AC135" i="26" s="1"/>
  <c r="S135" i="26" s="1"/>
  <c r="AA135" i="26" a="1"/>
  <c r="AA135" i="26" s="1"/>
  <c r="P135" i="26" s="1"/>
  <c r="Y680" i="26" a="1"/>
  <c r="Y680" i="26" s="1"/>
  <c r="U680" i="26" s="1"/>
  <c r="AC680" i="26" a="1"/>
  <c r="AC680" i="26" s="1"/>
  <c r="AA680" i="26" a="1"/>
  <c r="AA680" i="26" s="1"/>
  <c r="Y679" i="26" a="1"/>
  <c r="Y679" i="26" s="1"/>
  <c r="U679" i="26" s="1"/>
  <c r="AC679" i="26" a="1"/>
  <c r="AC679" i="26" s="1"/>
  <c r="AA679" i="26" a="1"/>
  <c r="AA679" i="26" s="1"/>
  <c r="AC179" i="26" a="1"/>
  <c r="AC179" i="26" s="1"/>
  <c r="AA179" i="26" a="1"/>
  <c r="AA179" i="26" s="1"/>
  <c r="P179" i="26" s="1"/>
  <c r="Y721" i="26" a="1"/>
  <c r="Y721" i="26" s="1"/>
  <c r="U721" i="26" s="1"/>
  <c r="AC721" i="26" a="1"/>
  <c r="AC721" i="26" s="1"/>
  <c r="AA721" i="26" a="1"/>
  <c r="AA721" i="26" s="1"/>
  <c r="AC180" i="26" a="1"/>
  <c r="AC180" i="26" s="1"/>
  <c r="S180" i="26" s="1"/>
  <c r="AA180" i="26" a="1"/>
  <c r="AA180" i="26" s="1"/>
  <c r="P180" i="26" s="1"/>
  <c r="AC227" i="26" a="1"/>
  <c r="AC227" i="26" s="1"/>
  <c r="S227" i="26" s="1"/>
  <c r="AA227" i="26" a="1"/>
  <c r="AA227" i="26" s="1"/>
  <c r="P227" i="26" s="1"/>
  <c r="AC222" i="26" a="1"/>
  <c r="AC222" i="26" s="1"/>
  <c r="AA222" i="26" a="1"/>
  <c r="AA222" i="26" s="1"/>
  <c r="P222" i="26" s="1"/>
  <c r="AC232" i="26" a="1"/>
  <c r="AC232" i="26" s="1"/>
  <c r="S232" i="26" s="1"/>
  <c r="AA232" i="26" a="1"/>
  <c r="AA232" i="26" s="1"/>
  <c r="P232" i="26" s="1"/>
  <c r="Y764" i="26" a="1"/>
  <c r="Y764" i="26" s="1"/>
  <c r="U764" i="26" s="1"/>
  <c r="AC764" i="26" a="1"/>
  <c r="AC764" i="26" s="1"/>
  <c r="AA764" i="26" a="1"/>
  <c r="AA764" i="26" s="1"/>
  <c r="Y765" i="26" a="1"/>
  <c r="Y765" i="26" s="1"/>
  <c r="U765" i="26" s="1"/>
  <c r="AC765" i="26" a="1"/>
  <c r="AC765" i="26" s="1"/>
  <c r="AA765" i="26" a="1"/>
  <c r="AA765" i="26" s="1"/>
  <c r="Y772" i="26" a="1"/>
  <c r="Y772" i="26" s="1"/>
  <c r="U772" i="26" s="1"/>
  <c r="AC772" i="26" a="1"/>
  <c r="AC772" i="26" s="1"/>
  <c r="AA772" i="26" a="1"/>
  <c r="AA772" i="26" s="1"/>
  <c r="AC266" i="26" a="1"/>
  <c r="AC266" i="26" s="1"/>
  <c r="AA266" i="26" a="1"/>
  <c r="AA266" i="26" s="1"/>
  <c r="AC273" i="26" a="1"/>
  <c r="AC273" i="26" s="1"/>
  <c r="AA273" i="26" a="1"/>
  <c r="AA273" i="26" s="1"/>
  <c r="AC268" i="26" a="1"/>
  <c r="AC268" i="26" s="1"/>
  <c r="AA268" i="26" a="1"/>
  <c r="AA268" i="26" s="1"/>
  <c r="Y812" i="26" a="1"/>
  <c r="Y812" i="26" s="1"/>
  <c r="U812" i="26" s="1"/>
  <c r="AC812" i="26" a="1"/>
  <c r="AC812" i="26" s="1"/>
  <c r="AA812" i="26" a="1"/>
  <c r="AA812" i="26" s="1"/>
  <c r="Y811" i="26" a="1"/>
  <c r="Y811" i="26" s="1"/>
  <c r="U811" i="26" s="1"/>
  <c r="AC811" i="26" a="1"/>
  <c r="AC811" i="26" s="1"/>
  <c r="AA811" i="26" a="1"/>
  <c r="AA811" i="26" s="1"/>
  <c r="AC303" i="26" a="1"/>
  <c r="AC303" i="26" s="1"/>
  <c r="AA303" i="26" a="1"/>
  <c r="AA303" i="26" s="1"/>
  <c r="AC301" i="26" a="1"/>
  <c r="AC301" i="26" s="1"/>
  <c r="AA301" i="26" a="1"/>
  <c r="AA301" i="26" s="1"/>
  <c r="AC296" i="26" a="1"/>
  <c r="AC296" i="26" s="1"/>
  <c r="AA296" i="26" a="1"/>
  <c r="AA296" i="26" s="1"/>
  <c r="Y839" i="26" a="1"/>
  <c r="Y839" i="26" s="1"/>
  <c r="U839" i="26" s="1"/>
  <c r="AC839" i="26" a="1"/>
  <c r="AC839" i="26" s="1"/>
  <c r="AA839" i="26" a="1"/>
  <c r="AA839" i="26" s="1"/>
  <c r="Y837" i="26" a="1"/>
  <c r="Y837" i="26" s="1"/>
  <c r="U837" i="26" s="1"/>
  <c r="AC837" i="26" a="1"/>
  <c r="AC837" i="26" s="1"/>
  <c r="AA837" i="26" a="1"/>
  <c r="AA837" i="26" s="1"/>
  <c r="AC319" i="26" a="1"/>
  <c r="AC319" i="26" s="1"/>
  <c r="AA319" i="26" a="1"/>
  <c r="AA319" i="26" s="1"/>
  <c r="AC321" i="26" a="1"/>
  <c r="AC321" i="26" s="1"/>
  <c r="AA321" i="26" a="1"/>
  <c r="AA321" i="26" s="1"/>
  <c r="AC316" i="26" a="1"/>
  <c r="AC316" i="26" s="1"/>
  <c r="AA316" i="26" a="1"/>
  <c r="AA316" i="26" s="1"/>
  <c r="Y863" i="26" a="1"/>
  <c r="Y863" i="26" s="1"/>
  <c r="U863" i="26" s="1"/>
  <c r="AC863" i="26" a="1"/>
  <c r="AC863" i="26" s="1"/>
  <c r="AA863" i="26" a="1"/>
  <c r="AA863" i="26" s="1"/>
  <c r="Y864" i="26" a="1"/>
  <c r="Y864" i="26" s="1"/>
  <c r="U864" i="26" s="1"/>
  <c r="AC864" i="26" a="1"/>
  <c r="AC864" i="26" s="1"/>
  <c r="AA864" i="26" a="1"/>
  <c r="AA864" i="26" s="1"/>
  <c r="AC349" i="26" a="1"/>
  <c r="AC349" i="26" s="1"/>
  <c r="AA349" i="26" a="1"/>
  <c r="AA349" i="26" s="1"/>
  <c r="AC351" i="26" a="1"/>
  <c r="AC351" i="26" s="1"/>
  <c r="AA351" i="26" a="1"/>
  <c r="AA351" i="26" s="1"/>
  <c r="AC346" i="26" a="1"/>
  <c r="AC346" i="26" s="1"/>
  <c r="AA346" i="26" a="1"/>
  <c r="AA346" i="26" s="1"/>
  <c r="Y886" i="26" a="1"/>
  <c r="Y886" i="26" s="1"/>
  <c r="U886" i="26" s="1"/>
  <c r="AC886" i="26" a="1"/>
  <c r="AC886" i="26" s="1"/>
  <c r="AA886" i="26" a="1"/>
  <c r="AA886" i="26" s="1"/>
  <c r="Y894" i="26" a="1"/>
  <c r="Y894" i="26" s="1"/>
  <c r="U894" i="26" s="1"/>
  <c r="AC894" i="26" a="1"/>
  <c r="AC894" i="26" s="1"/>
  <c r="AA894" i="26" a="1"/>
  <c r="AA894" i="26" s="1"/>
  <c r="AC385" i="26" a="1"/>
  <c r="AC385" i="26" s="1"/>
  <c r="AA385" i="26" a="1"/>
  <c r="AA385" i="26" s="1"/>
  <c r="AC383" i="26" a="1"/>
  <c r="AC383" i="26" s="1"/>
  <c r="AA383" i="26" a="1"/>
  <c r="AA383" i="26" s="1"/>
  <c r="Y924" i="26" a="1"/>
  <c r="Y924" i="26" s="1"/>
  <c r="U924" i="26" s="1"/>
  <c r="AC924" i="26" a="1"/>
  <c r="AC924" i="26" s="1"/>
  <c r="AA924" i="26" a="1"/>
  <c r="AA924" i="26" s="1"/>
  <c r="Y928" i="26" a="1"/>
  <c r="Y928" i="26" s="1"/>
  <c r="U928" i="26" s="1"/>
  <c r="AC928" i="26" a="1"/>
  <c r="AC928" i="26" s="1"/>
  <c r="AA928" i="26" a="1"/>
  <c r="AA928" i="26" s="1"/>
  <c r="AC417" i="26" a="1"/>
  <c r="AC417" i="26" s="1"/>
  <c r="AA417" i="26" a="1"/>
  <c r="AA417" i="26" s="1"/>
  <c r="AC415" i="26" a="1"/>
  <c r="AC415" i="26" s="1"/>
  <c r="AA415" i="26" a="1"/>
  <c r="AA415" i="26" s="1"/>
  <c r="Y957" i="26" a="1"/>
  <c r="Y957" i="26" s="1"/>
  <c r="U957" i="26" s="1"/>
  <c r="AC957" i="26" a="1"/>
  <c r="AC957" i="26" s="1"/>
  <c r="AA957" i="26" a="1"/>
  <c r="AA957" i="26" s="1"/>
  <c r="Y958" i="26" a="1"/>
  <c r="Y958" i="26" s="1"/>
  <c r="U958" i="26" s="1"/>
  <c r="AC958" i="26" a="1"/>
  <c r="AC958" i="26" s="1"/>
  <c r="AA958" i="26" a="1"/>
  <c r="AA958" i="26" s="1"/>
  <c r="AC445" i="26" a="1"/>
  <c r="AC445" i="26" s="1"/>
  <c r="AA445" i="26" a="1"/>
  <c r="AA445" i="26" s="1"/>
  <c r="AC447" i="26" a="1"/>
  <c r="AC447" i="26" s="1"/>
  <c r="AA447" i="26" a="1"/>
  <c r="AA447" i="26" s="1"/>
  <c r="Y986" i="26" a="1"/>
  <c r="Y986" i="26" s="1"/>
  <c r="U986" i="26" s="1"/>
  <c r="AC986" i="26" a="1"/>
  <c r="AC986" i="26" s="1"/>
  <c r="AA986" i="26" a="1"/>
  <c r="AA986" i="26" s="1"/>
  <c r="Y991" i="26" a="1"/>
  <c r="Y991" i="26" s="1"/>
  <c r="U991" i="26" s="1"/>
  <c r="AC991" i="26" a="1"/>
  <c r="AC991" i="26" s="1"/>
  <c r="AA991" i="26" a="1"/>
  <c r="AA991" i="26" s="1"/>
  <c r="AC473" i="26" a="1"/>
  <c r="AC473" i="26" s="1"/>
  <c r="AA473" i="26" a="1"/>
  <c r="AA473" i="26" s="1"/>
  <c r="AC475" i="26" a="1"/>
  <c r="AC475" i="26" s="1"/>
  <c r="AA475" i="26" a="1"/>
  <c r="AA475" i="26" s="1"/>
  <c r="Y1013" i="26" a="1"/>
  <c r="Y1013" i="26" s="1"/>
  <c r="U1013" i="26" s="1"/>
  <c r="AC1013" i="26" a="1"/>
  <c r="AC1013" i="26" s="1"/>
  <c r="AA1013" i="26" a="1"/>
  <c r="AA1013" i="26" s="1"/>
  <c r="Y1020" i="26" a="1"/>
  <c r="Y1020" i="26" s="1"/>
  <c r="U1020" i="26" s="1"/>
  <c r="AC1020" i="26" a="1"/>
  <c r="AC1020" i="26" s="1"/>
  <c r="AA1020" i="26" a="1"/>
  <c r="AA1020" i="26" s="1"/>
  <c r="AC507" i="26" a="1"/>
  <c r="AC507" i="26" s="1"/>
  <c r="AA507" i="26" a="1"/>
  <c r="AA507" i="26" s="1"/>
  <c r="AC503" i="26" a="1"/>
  <c r="AC503" i="26" s="1"/>
  <c r="AA503" i="26" a="1"/>
  <c r="AA503" i="26" s="1"/>
  <c r="Y1046" i="26" a="1"/>
  <c r="Y1046" i="26" s="1"/>
  <c r="U1046" i="26" s="1"/>
  <c r="AC1046" i="26" a="1"/>
  <c r="AC1046" i="26" s="1"/>
  <c r="AA1046" i="26" a="1"/>
  <c r="AA1046" i="26" s="1"/>
  <c r="Y1043" i="26" a="1"/>
  <c r="Y1043" i="26" s="1"/>
  <c r="U1043" i="26" s="1"/>
  <c r="AC1043" i="26" a="1"/>
  <c r="AC1043" i="26" s="1"/>
  <c r="AA1043" i="26" a="1"/>
  <c r="AA1043" i="26" s="1"/>
  <c r="AC533" i="26" a="1"/>
  <c r="AC533" i="26" s="1"/>
  <c r="AA533" i="26" a="1"/>
  <c r="AA533" i="26" s="1"/>
  <c r="AC532" i="26" a="1"/>
  <c r="AC532" i="26" s="1"/>
  <c r="AA532" i="26" a="1"/>
  <c r="AA532" i="26" s="1"/>
  <c r="Y1070" i="26" a="1"/>
  <c r="Y1070" i="26" s="1"/>
  <c r="U1070" i="26" s="1"/>
  <c r="AC1070" i="26" a="1"/>
  <c r="AC1070" i="26" s="1"/>
  <c r="AA1070" i="26" a="1"/>
  <c r="AA1070" i="26" s="1"/>
  <c r="Y1073" i="26" a="1"/>
  <c r="Y1073" i="26" s="1"/>
  <c r="U1073" i="26" s="1"/>
  <c r="AC1073" i="26" a="1"/>
  <c r="AC1073" i="26" s="1"/>
  <c r="AA1073" i="26" a="1"/>
  <c r="AA1073" i="26" s="1"/>
  <c r="AC26" i="26" a="1"/>
  <c r="AC26" i="26" s="1"/>
  <c r="AA26" i="26" a="1"/>
  <c r="AA26" i="26" s="1"/>
  <c r="AC21" i="26" a="1"/>
  <c r="AC21" i="26" s="1"/>
  <c r="AA21" i="26" a="1"/>
  <c r="AA21" i="26" s="1"/>
  <c r="Y565" i="26" a="1"/>
  <c r="Y565" i="26" s="1"/>
  <c r="U565" i="26" s="1"/>
  <c r="AC565" i="26" a="1"/>
  <c r="AC565" i="26" s="1"/>
  <c r="AA565" i="26" a="1"/>
  <c r="AA565" i="26" s="1"/>
  <c r="AC39" i="26" a="1"/>
  <c r="AC39" i="26" s="1"/>
  <c r="S39" i="26" s="1"/>
  <c r="AA39" i="26" a="1"/>
  <c r="AA39" i="26" s="1"/>
  <c r="P39" i="26" s="1"/>
  <c r="Y585" i="26" a="1"/>
  <c r="Y585" i="26" s="1"/>
  <c r="U585" i="26" s="1"/>
  <c r="AC585" i="26" a="1"/>
  <c r="AC585" i="26" s="1"/>
  <c r="AA585" i="26" a="1"/>
  <c r="AA585" i="26" s="1"/>
  <c r="Y579" i="26" a="1"/>
  <c r="Y579" i="26" s="1"/>
  <c r="U579" i="26" s="1"/>
  <c r="AC579" i="26" a="1"/>
  <c r="AC579" i="26" s="1"/>
  <c r="AA579" i="26" a="1"/>
  <c r="AA579" i="26" s="1"/>
  <c r="AC44" i="26" a="1"/>
  <c r="AC44" i="26" s="1"/>
  <c r="AA44" i="26" a="1"/>
  <c r="AA44" i="26" s="1"/>
  <c r="Y580" i="26" a="1"/>
  <c r="Y580" i="26" s="1"/>
  <c r="U580" i="26" s="1"/>
  <c r="AC580" i="26" a="1"/>
  <c r="AC580" i="26" s="1"/>
  <c r="AA580" i="26" a="1"/>
  <c r="AA580" i="26" s="1"/>
  <c r="AC83" i="26" a="1"/>
  <c r="AC83" i="26" s="1"/>
  <c r="AA83" i="26" a="1"/>
  <c r="AA83" i="26" s="1"/>
  <c r="P83" i="26" s="1"/>
  <c r="Y625" i="26" a="1"/>
  <c r="Y625" i="26" s="1"/>
  <c r="U625" i="26" s="1"/>
  <c r="AC625" i="26" a="1"/>
  <c r="AC625" i="26" s="1"/>
  <c r="AA625" i="26" a="1"/>
  <c r="AA625" i="26" s="1"/>
  <c r="AC81" i="26" a="1"/>
  <c r="AC81" i="26" s="1"/>
  <c r="AA81" i="26" a="1"/>
  <c r="AA81" i="26" s="1"/>
  <c r="AC84" i="26" a="1"/>
  <c r="AC84" i="26" s="1"/>
  <c r="AA84" i="26" a="1"/>
  <c r="AA84" i="26" s="1"/>
  <c r="Y621" i="26" a="1"/>
  <c r="Y621" i="26" s="1"/>
  <c r="U621" i="26" s="1"/>
  <c r="AC621" i="26" a="1"/>
  <c r="AC621" i="26" s="1"/>
  <c r="AA621" i="26" a="1"/>
  <c r="AA621" i="26" s="1"/>
  <c r="AC110" i="26" a="1"/>
  <c r="AC110" i="26" s="1"/>
  <c r="S110" i="26" s="1"/>
  <c r="AA110" i="26" a="1"/>
  <c r="AA110" i="26" s="1"/>
  <c r="AC105" i="26" a="1"/>
  <c r="AC105" i="26" s="1"/>
  <c r="AA105" i="26" a="1"/>
  <c r="AA105" i="26" s="1"/>
  <c r="AC108" i="26" a="1"/>
  <c r="AC108" i="26" s="1"/>
  <c r="AA108" i="26" a="1"/>
  <c r="AA108" i="26" s="1"/>
  <c r="Y643" i="26" a="1"/>
  <c r="Y643" i="26" s="1"/>
  <c r="U643" i="26" s="1"/>
  <c r="AC643" i="26" a="1"/>
  <c r="AC643" i="26" s="1"/>
  <c r="AA643" i="26" a="1"/>
  <c r="AA643" i="26" s="1"/>
  <c r="Y647" i="26" a="1"/>
  <c r="Y647" i="26" s="1"/>
  <c r="U647" i="26" s="1"/>
  <c r="AC647" i="26" a="1"/>
  <c r="AC647" i="26" s="1"/>
  <c r="AA647" i="26" a="1"/>
  <c r="AA647" i="26" s="1"/>
  <c r="AC191" i="26" a="1"/>
  <c r="AC191" i="26" s="1"/>
  <c r="S191" i="26" s="1"/>
  <c r="AA191" i="26" a="1"/>
  <c r="AA191" i="26" s="1"/>
  <c r="P191" i="26" s="1"/>
  <c r="AC186" i="26" a="1"/>
  <c r="AC186" i="26" s="1"/>
  <c r="S186" i="26" s="1"/>
  <c r="AA186" i="26" a="1"/>
  <c r="AA186" i="26" s="1"/>
  <c r="P186" i="26" s="1"/>
  <c r="AC189" i="26" a="1"/>
  <c r="AC189" i="26" s="1"/>
  <c r="S189" i="26" s="1"/>
  <c r="AA189" i="26" a="1"/>
  <c r="AA189" i="26" s="1"/>
  <c r="P189" i="26" s="1"/>
  <c r="AC188" i="26" a="1"/>
  <c r="AC188" i="26" s="1"/>
  <c r="S188" i="26" s="1"/>
  <c r="AA188" i="26" a="1"/>
  <c r="AA188" i="26" s="1"/>
  <c r="P188" i="26" s="1"/>
  <c r="Y729" i="26" a="1"/>
  <c r="Y729" i="26" s="1"/>
  <c r="U729" i="26" s="1"/>
  <c r="AC729" i="26" a="1"/>
  <c r="AC729" i="26" s="1"/>
  <c r="AA729" i="26" a="1"/>
  <c r="AA729" i="26" s="1"/>
  <c r="Y733" i="26" a="1"/>
  <c r="Y733" i="26" s="1"/>
  <c r="U733" i="26" s="1"/>
  <c r="AC733" i="26" a="1"/>
  <c r="AC733" i="26" s="1"/>
  <c r="AA733" i="26" a="1"/>
  <c r="AA733" i="26" s="1"/>
  <c r="Y737" i="26" a="1"/>
  <c r="Y737" i="26" s="1"/>
  <c r="U737" i="26" s="1"/>
  <c r="AC737" i="26" a="1"/>
  <c r="AC737" i="26" s="1"/>
  <c r="AA737" i="26" a="1"/>
  <c r="AA737" i="26" s="1"/>
  <c r="AC239" i="26" a="1"/>
  <c r="AC239" i="26" s="1"/>
  <c r="S239" i="26" s="1"/>
  <c r="AA239" i="26" a="1"/>
  <c r="AA239" i="26" s="1"/>
  <c r="P239" i="26" s="1"/>
  <c r="AC241" i="26" a="1"/>
  <c r="AC241" i="26" s="1"/>
  <c r="S241" i="26" s="1"/>
  <c r="AA241" i="26" a="1"/>
  <c r="AA241" i="26" s="1"/>
  <c r="P241" i="26" s="1"/>
  <c r="AC240" i="26" a="1"/>
  <c r="AC240" i="26" s="1"/>
  <c r="S240" i="26" s="1"/>
  <c r="AA240" i="26" a="1"/>
  <c r="AA240" i="26" s="1"/>
  <c r="P240" i="26" s="1"/>
  <c r="Y779" i="26" a="1"/>
  <c r="Y779" i="26" s="1"/>
  <c r="U779" i="26" s="1"/>
  <c r="AC779" i="26" a="1"/>
  <c r="AC779" i="26" s="1"/>
  <c r="AA779" i="26" a="1"/>
  <c r="AA779" i="26" s="1"/>
  <c r="Y773" i="26" a="1"/>
  <c r="Y773" i="26" s="1"/>
  <c r="U773" i="26" s="1"/>
  <c r="AC773" i="26" a="1"/>
  <c r="AC773" i="26" s="1"/>
  <c r="AA773" i="26" a="1"/>
  <c r="AA773" i="26" s="1"/>
  <c r="Y778" i="26" a="1"/>
  <c r="Y778" i="26" s="1"/>
  <c r="U778" i="26" s="1"/>
  <c r="AC778" i="26" a="1"/>
  <c r="AC778" i="26" s="1"/>
  <c r="AA778" i="26" a="1"/>
  <c r="AA778" i="26" s="1"/>
  <c r="AC278" i="26" a="1"/>
  <c r="AC278" i="26" s="1"/>
  <c r="AA278" i="26" a="1"/>
  <c r="AA278" i="26" s="1"/>
  <c r="AC277" i="26" a="1"/>
  <c r="AC277" i="26" s="1"/>
  <c r="AA277" i="26" a="1"/>
  <c r="AA277" i="26" s="1"/>
  <c r="Y820" i="26" a="1"/>
  <c r="Y820" i="26" s="1"/>
  <c r="U820" i="26" s="1"/>
  <c r="AC820" i="26" a="1"/>
  <c r="AC820" i="26" s="1"/>
  <c r="AA820" i="26" a="1"/>
  <c r="AA820" i="26" s="1"/>
  <c r="Y818" i="26" a="1"/>
  <c r="Y818" i="26" s="1"/>
  <c r="U818" i="26" s="1"/>
  <c r="AC818" i="26" a="1"/>
  <c r="AC818" i="26" s="1"/>
  <c r="AA818" i="26" a="1"/>
  <c r="AA818" i="26" s="1"/>
  <c r="Y822" i="26" a="1"/>
  <c r="Y822" i="26" s="1"/>
  <c r="U822" i="26" s="1"/>
  <c r="AC822" i="26" a="1"/>
  <c r="AC822" i="26" s="1"/>
  <c r="AA822" i="26" a="1"/>
  <c r="AA822" i="26" s="1"/>
  <c r="AC396" i="26" a="1"/>
  <c r="AC396" i="26" s="1"/>
  <c r="AA396" i="26" a="1"/>
  <c r="AA396" i="26" s="1"/>
  <c r="AC398" i="26" a="1"/>
  <c r="AC398" i="26" s="1"/>
  <c r="AA398" i="26" a="1"/>
  <c r="AA398" i="26" s="1"/>
  <c r="Y936" i="26" a="1"/>
  <c r="Y936" i="26" s="1"/>
  <c r="U936" i="26" s="1"/>
  <c r="AC936" i="26" a="1"/>
  <c r="AC936" i="26" s="1"/>
  <c r="AA936" i="26" a="1"/>
  <c r="AA936" i="26" s="1"/>
  <c r="Y933" i="26" a="1"/>
  <c r="Y933" i="26" s="1"/>
  <c r="U933" i="26" s="1"/>
  <c r="AC933" i="26" a="1"/>
  <c r="AC933" i="26" s="1"/>
  <c r="AA933" i="26" a="1"/>
  <c r="AA933" i="26" s="1"/>
  <c r="AC456" i="26" a="1"/>
  <c r="AC456" i="26" s="1"/>
  <c r="AA456" i="26" a="1"/>
  <c r="AA456" i="26" s="1"/>
  <c r="Y997" i="26" a="1"/>
  <c r="Y997" i="26" s="1"/>
  <c r="U997" i="26" s="1"/>
  <c r="AC997" i="26" a="1"/>
  <c r="AC997" i="26" s="1"/>
  <c r="AA997" i="26" a="1"/>
  <c r="AA997" i="26" s="1"/>
  <c r="Y995" i="26" a="1"/>
  <c r="Y995" i="26" s="1"/>
  <c r="U995" i="26" s="1"/>
  <c r="AC995" i="26" a="1"/>
  <c r="AC995" i="26" s="1"/>
  <c r="AA995" i="26" a="1"/>
  <c r="AA995" i="26" s="1"/>
  <c r="AC512" i="26" a="1"/>
  <c r="AC512" i="26" s="1"/>
  <c r="AA512" i="26" a="1"/>
  <c r="AA512" i="26" s="1"/>
  <c r="Y1050" i="26" a="1"/>
  <c r="Y1050" i="26" s="1"/>
  <c r="U1050" i="26" s="1"/>
  <c r="AC1050" i="26" a="1"/>
  <c r="AC1050" i="26" s="1"/>
  <c r="AA1050" i="26" a="1"/>
  <c r="AA1050" i="26" s="1"/>
  <c r="Y1053" i="26" a="1"/>
  <c r="Y1053" i="26" s="1"/>
  <c r="U1053" i="26" s="1"/>
  <c r="AC1053" i="26" a="1"/>
  <c r="AC1053" i="26" s="1"/>
  <c r="AA1053" i="26" a="1"/>
  <c r="AA1053" i="26" s="1"/>
  <c r="AC95" i="26" a="1"/>
  <c r="AC95" i="26" s="1"/>
  <c r="AA95" i="26" a="1"/>
  <c r="AA95" i="26" s="1"/>
  <c r="Y639" i="26" a="1"/>
  <c r="Y639" i="26" s="1"/>
  <c r="U639" i="26" s="1"/>
  <c r="AC639" i="26" a="1"/>
  <c r="AC639" i="26" s="1"/>
  <c r="AA639" i="26" a="1"/>
  <c r="AA639" i="26" s="1"/>
  <c r="Y636" i="26" a="1"/>
  <c r="Y636" i="26" s="1"/>
  <c r="U636" i="26" s="1"/>
  <c r="AC636" i="26" a="1"/>
  <c r="AC636" i="26" s="1"/>
  <c r="AA636" i="26" a="1"/>
  <c r="AA636" i="26" s="1"/>
  <c r="Y633" i="26" a="1"/>
  <c r="Y633" i="26" s="1"/>
  <c r="U633" i="26" s="1"/>
  <c r="AC633" i="26" a="1"/>
  <c r="AC633" i="26" s="1"/>
  <c r="AA633" i="26" a="1"/>
  <c r="AA633" i="26" s="1"/>
  <c r="Y631" i="26" a="1"/>
  <c r="Y631" i="26" s="1"/>
  <c r="U631" i="26" s="1"/>
  <c r="AC631" i="26" a="1"/>
  <c r="AC631" i="26" s="1"/>
  <c r="AA631" i="26" a="1"/>
  <c r="AA631" i="26" s="1"/>
  <c r="AC167" i="26" a="1"/>
  <c r="AC167" i="26" s="1"/>
  <c r="S167" i="26" s="1"/>
  <c r="AA167" i="26" a="1"/>
  <c r="AA167" i="26" s="1"/>
  <c r="P167" i="26" s="1"/>
  <c r="AC166" i="26" a="1"/>
  <c r="AC166" i="26" s="1"/>
  <c r="S166" i="26" s="1"/>
  <c r="AA166" i="26" a="1"/>
  <c r="AA166" i="26" s="1"/>
  <c r="AC173" i="26" a="1"/>
  <c r="AC173" i="26" s="1"/>
  <c r="S173" i="26" s="1"/>
  <c r="AA173" i="26" a="1"/>
  <c r="AA173" i="26" s="1"/>
  <c r="P173" i="26" s="1"/>
  <c r="AC168" i="26" a="1"/>
  <c r="AC168" i="26" s="1"/>
  <c r="AA168" i="26" a="1"/>
  <c r="AA168" i="26" s="1"/>
  <c r="P168" i="26" s="1"/>
  <c r="Y711" i="26" a="1"/>
  <c r="Y711" i="26" s="1"/>
  <c r="U711" i="26" s="1"/>
  <c r="AC711" i="26" a="1"/>
  <c r="AC711" i="26" s="1"/>
  <c r="AA711" i="26" a="1"/>
  <c r="AA711" i="26" s="1"/>
  <c r="Y706" i="26" a="1"/>
  <c r="Y706" i="26" s="1"/>
  <c r="U706" i="26" s="1"/>
  <c r="AC706" i="26" a="1"/>
  <c r="AC706" i="26" s="1"/>
  <c r="AA706" i="26" a="1"/>
  <c r="AA706" i="26" s="1"/>
  <c r="AC377" i="26" a="1"/>
  <c r="AC377" i="26" s="1"/>
  <c r="AA377" i="26" a="1"/>
  <c r="AA377" i="26" s="1"/>
  <c r="AC375" i="26" a="1"/>
  <c r="AC375" i="26" s="1"/>
  <c r="AA375" i="26" a="1"/>
  <c r="AA375" i="26" s="1"/>
  <c r="Y921" i="26" a="1"/>
  <c r="Y921" i="26" s="1"/>
  <c r="U921" i="26" s="1"/>
  <c r="AC921" i="26" a="1"/>
  <c r="AC921" i="26" s="1"/>
  <c r="AA921" i="26" a="1"/>
  <c r="AA921" i="26" s="1"/>
  <c r="Y918" i="26" a="1"/>
  <c r="Y918" i="26" s="1"/>
  <c r="U918" i="26" s="1"/>
  <c r="AC918" i="26" a="1"/>
  <c r="AC918" i="26" s="1"/>
  <c r="AA918" i="26" a="1"/>
  <c r="AA918" i="26" s="1"/>
  <c r="AC472" i="26" a="1"/>
  <c r="AC472" i="26" s="1"/>
  <c r="AA472" i="26" a="1"/>
  <c r="AA472" i="26" s="1"/>
  <c r="AC470" i="26" a="1"/>
  <c r="AC470" i="26" s="1"/>
  <c r="AA470" i="26" a="1"/>
  <c r="AA470" i="26" s="1"/>
  <c r="Y1009" i="26" a="1"/>
  <c r="Y1009" i="26" s="1"/>
  <c r="U1009" i="26" s="1"/>
  <c r="AC1009" i="26" a="1"/>
  <c r="AC1009" i="26" s="1"/>
  <c r="AA1009" i="26" a="1"/>
  <c r="AA1009" i="26" s="1"/>
  <c r="AC15" i="26" a="1"/>
  <c r="AC15" i="26" s="1"/>
  <c r="S15" i="26" s="1"/>
  <c r="AA15" i="26" a="1"/>
  <c r="AA15" i="26" s="1"/>
  <c r="AC17" i="26" a="1"/>
  <c r="AC17" i="26" s="1"/>
  <c r="AA17" i="26" a="1"/>
  <c r="AA17" i="26" s="1"/>
  <c r="Y559" i="26" a="1"/>
  <c r="Y559" i="26" s="1"/>
  <c r="U559" i="26" s="1"/>
  <c r="AC559" i="26" a="1"/>
  <c r="AC559" i="26" s="1"/>
  <c r="AA559" i="26" a="1"/>
  <c r="AA559" i="26" s="1"/>
  <c r="AC79" i="26" a="1"/>
  <c r="AC79" i="26" s="1"/>
  <c r="AA79" i="26" a="1"/>
  <c r="AA79" i="26" s="1"/>
  <c r="Y618" i="26" a="1"/>
  <c r="Y618" i="26" s="1"/>
  <c r="U618" i="26" s="1"/>
  <c r="AC618" i="26" a="1"/>
  <c r="AC618" i="26" s="1"/>
  <c r="AA618" i="26" a="1"/>
  <c r="AA618" i="26" s="1"/>
  <c r="Y616" i="26" a="1"/>
  <c r="Y616" i="26" s="1"/>
  <c r="U616" i="26" s="1"/>
  <c r="AC616" i="26" a="1"/>
  <c r="AC616" i="26" s="1"/>
  <c r="AA616" i="26" a="1"/>
  <c r="AA616" i="26" s="1"/>
  <c r="Y617" i="26" a="1"/>
  <c r="Y617" i="26" s="1"/>
  <c r="U617" i="26" s="1"/>
  <c r="AC617" i="26" a="1"/>
  <c r="AC617" i="26" s="1"/>
  <c r="AA617" i="26" a="1"/>
  <c r="AA617" i="26" s="1"/>
  <c r="Y147" i="26" a="1"/>
  <c r="Y147" i="26" s="1"/>
  <c r="U147" i="26" s="1"/>
  <c r="AC147" i="26" a="1"/>
  <c r="AC147" i="26" s="1"/>
  <c r="S147" i="26" s="1"/>
  <c r="AA147" i="26" a="1"/>
  <c r="AA147" i="26" s="1"/>
  <c r="P147" i="26" s="1"/>
  <c r="Y142" i="26" a="1"/>
  <c r="Y142" i="26" s="1"/>
  <c r="U142" i="26" s="1"/>
  <c r="AC142" i="26" a="1"/>
  <c r="AC142" i="26" s="1"/>
  <c r="S142" i="26" s="1"/>
  <c r="AA142" i="26" a="1"/>
  <c r="AA142" i="26" s="1"/>
  <c r="P142" i="26" s="1"/>
  <c r="AC145" i="26" a="1"/>
  <c r="AC145" i="26" s="1"/>
  <c r="S145" i="26" s="1"/>
  <c r="AA145" i="26" a="1"/>
  <c r="AA145" i="26" s="1"/>
  <c r="P145" i="26" s="1"/>
  <c r="AC144" i="26" a="1"/>
  <c r="AC144" i="26" s="1"/>
  <c r="S144" i="26" s="1"/>
  <c r="AA144" i="26" a="1"/>
  <c r="AA144" i="26" s="1"/>
  <c r="P144" i="26" s="1"/>
  <c r="Y687" i="26" a="1"/>
  <c r="Y687" i="26" s="1"/>
  <c r="U687" i="26" s="1"/>
  <c r="AC687" i="26" a="1"/>
  <c r="AC687" i="26" s="1"/>
  <c r="AA687" i="26" a="1"/>
  <c r="AA687" i="26" s="1"/>
  <c r="Y692" i="26" a="1"/>
  <c r="Y692" i="26" s="1"/>
  <c r="U692" i="26" s="1"/>
  <c r="AC692" i="26" a="1"/>
  <c r="AC692" i="26" s="1"/>
  <c r="AA692" i="26" a="1"/>
  <c r="AA692" i="26" s="1"/>
  <c r="AC357" i="26" a="1"/>
  <c r="AC357" i="26" s="1"/>
  <c r="AA357" i="26" a="1"/>
  <c r="AA357" i="26" s="1"/>
  <c r="AC363" i="26" a="1"/>
  <c r="AC363" i="26" s="1"/>
  <c r="AA363" i="26" a="1"/>
  <c r="AA363" i="26" s="1"/>
  <c r="AC358" i="26" a="1"/>
  <c r="AC358" i="26" s="1"/>
  <c r="AA358" i="26" a="1"/>
  <c r="AA358" i="26" s="1"/>
  <c r="Y899" i="26" a="1"/>
  <c r="Y899" i="26" s="1"/>
  <c r="U899" i="26" s="1"/>
  <c r="AC899" i="26" a="1"/>
  <c r="AC899" i="26" s="1"/>
  <c r="AA899" i="26" a="1"/>
  <c r="AA899" i="26" s="1"/>
  <c r="Y898" i="26" a="1"/>
  <c r="Y898" i="26" s="1"/>
  <c r="U898" i="26" s="1"/>
  <c r="AC898" i="26" a="1"/>
  <c r="AC898" i="26" s="1"/>
  <c r="AA898" i="26" a="1"/>
  <c r="AA898" i="26" s="1"/>
  <c r="AC425" i="26" a="1"/>
  <c r="AC425" i="26" s="1"/>
  <c r="AA425" i="26" a="1"/>
  <c r="AA425" i="26" s="1"/>
  <c r="AC423" i="26" a="1"/>
  <c r="AC423" i="26" s="1"/>
  <c r="AA423" i="26" a="1"/>
  <c r="AA423" i="26" s="1"/>
  <c r="Y969" i="26" a="1"/>
  <c r="Y969" i="26" s="1"/>
  <c r="U969" i="26" s="1"/>
  <c r="AC969" i="26" a="1"/>
  <c r="AC969" i="26" s="1"/>
  <c r="AA969" i="26" a="1"/>
  <c r="AA969" i="26" s="1"/>
  <c r="Y967" i="26" a="1"/>
  <c r="Y967" i="26" s="1"/>
  <c r="U967" i="26" s="1"/>
  <c r="AC967" i="26" a="1"/>
  <c r="AC967" i="26" s="1"/>
  <c r="AA967" i="26" a="1"/>
  <c r="AA967" i="26" s="1"/>
  <c r="AC481" i="26" a="1"/>
  <c r="AC481" i="26" s="1"/>
  <c r="AA481" i="26" a="1"/>
  <c r="AA481" i="26" s="1"/>
  <c r="AC482" i="26" a="1"/>
  <c r="AC482" i="26" s="1"/>
  <c r="AA482" i="26" a="1"/>
  <c r="AA482" i="26" s="1"/>
  <c r="Y1023" i="26" a="1"/>
  <c r="Y1023" i="26" s="1"/>
  <c r="U1023" i="26" s="1"/>
  <c r="AC1023" i="26" a="1"/>
  <c r="AC1023" i="26" s="1"/>
  <c r="AA1023" i="26" a="1"/>
  <c r="AA1023" i="26" s="1"/>
  <c r="AC539" i="26" a="1"/>
  <c r="AC539" i="26" s="1"/>
  <c r="AA539" i="26" a="1"/>
  <c r="AA539" i="26" s="1"/>
  <c r="AC541" i="26" a="1"/>
  <c r="AC541" i="26" s="1"/>
  <c r="AA541" i="26" a="1"/>
  <c r="AA541" i="26" s="1"/>
  <c r="Y1080" i="26" a="1"/>
  <c r="Y1080" i="26" s="1"/>
  <c r="U1080" i="26" s="1"/>
  <c r="AC1080" i="26" a="1"/>
  <c r="AC1080" i="26" s="1"/>
  <c r="AA1080" i="26" a="1"/>
  <c r="AA1080" i="26" s="1"/>
  <c r="AC55" i="26" a="1"/>
  <c r="AC55" i="26" s="1"/>
  <c r="AA55" i="26" a="1"/>
  <c r="AA55" i="26" s="1"/>
  <c r="AC50" i="26" a="1"/>
  <c r="AC50" i="26" s="1"/>
  <c r="AA50" i="26" a="1"/>
  <c r="AA50" i="26" s="1"/>
  <c r="AC53" i="26" a="1"/>
  <c r="AC53" i="26" s="1"/>
  <c r="AA53" i="26" a="1"/>
  <c r="AA53" i="26" s="1"/>
  <c r="Y596" i="26" a="1"/>
  <c r="Y596" i="26" s="1"/>
  <c r="U596" i="26" s="1"/>
  <c r="AC596" i="26" a="1"/>
  <c r="AC596" i="26" s="1"/>
  <c r="AA596" i="26" a="1"/>
  <c r="AA596" i="26" s="1"/>
  <c r="AC52" i="26" a="1"/>
  <c r="AC52" i="26" s="1"/>
  <c r="AA52" i="26" a="1"/>
  <c r="AA52" i="26" s="1"/>
  <c r="Y600" i="26" a="1"/>
  <c r="Y600" i="26" s="1"/>
  <c r="U600" i="26" s="1"/>
  <c r="AC600" i="26" a="1"/>
  <c r="AC600" i="26" s="1"/>
  <c r="AA600" i="26" a="1"/>
  <c r="AA600" i="26" s="1"/>
  <c r="AC219" i="26" a="1"/>
  <c r="AC219" i="26" s="1"/>
  <c r="S219" i="26" s="1"/>
  <c r="AA219" i="26" a="1"/>
  <c r="AA219" i="26" s="1"/>
  <c r="P219" i="26" s="1"/>
  <c r="AC214" i="26" a="1"/>
  <c r="AC214" i="26" s="1"/>
  <c r="S214" i="26" s="1"/>
  <c r="AA214" i="26" a="1"/>
  <c r="AA214" i="26" s="1"/>
  <c r="P214" i="26" s="1"/>
  <c r="AC209" i="26" a="1"/>
  <c r="AC209" i="26" s="1"/>
  <c r="S209" i="26" s="1"/>
  <c r="AA209" i="26" a="1"/>
  <c r="AA209" i="26" s="1"/>
  <c r="P209" i="26" s="1"/>
  <c r="Y756" i="26" a="1"/>
  <c r="Y756" i="26" s="1"/>
  <c r="U756" i="26" s="1"/>
  <c r="AC756" i="26" a="1"/>
  <c r="AC756" i="26" s="1"/>
  <c r="AA756" i="26" a="1"/>
  <c r="AA756" i="26" s="1"/>
  <c r="Y755" i="26" a="1"/>
  <c r="Y755" i="26" s="1"/>
  <c r="U755" i="26" s="1"/>
  <c r="AC755" i="26" a="1"/>
  <c r="AC755" i="26" s="1"/>
  <c r="AA755" i="26" a="1"/>
  <c r="AA755" i="26" s="1"/>
  <c r="Y751" i="26" a="1"/>
  <c r="Y751" i="26" s="1"/>
  <c r="U751" i="26" s="1"/>
  <c r="AC751" i="26" a="1"/>
  <c r="AC751" i="26" s="1"/>
  <c r="AA751" i="26" a="1"/>
  <c r="AA751" i="26" s="1"/>
  <c r="AC341" i="26" a="1"/>
  <c r="AC341" i="26" s="1"/>
  <c r="AA341" i="26" a="1"/>
  <c r="AA341" i="26" s="1"/>
  <c r="AC336" i="26" a="1"/>
  <c r="AC336" i="26" s="1"/>
  <c r="AA336" i="26" a="1"/>
  <c r="AA336" i="26" s="1"/>
  <c r="AC342" i="26" a="1"/>
  <c r="AC342" i="26" s="1"/>
  <c r="AA342" i="26" a="1"/>
  <c r="AA342" i="26" s="1"/>
  <c r="Y880" i="26" a="1"/>
  <c r="Y880" i="26" s="1"/>
  <c r="U880" i="26" s="1"/>
  <c r="AC880" i="26" a="1"/>
  <c r="AC880" i="26" s="1"/>
  <c r="AA880" i="26" a="1"/>
  <c r="AA880" i="26" s="1"/>
  <c r="Y877" i="26" a="1"/>
  <c r="Y877" i="26" s="1"/>
  <c r="U877" i="26" s="1"/>
  <c r="AC877" i="26" a="1"/>
  <c r="AC877" i="26" s="1"/>
  <c r="AA877" i="26" a="1"/>
  <c r="AA877" i="26" s="1"/>
  <c r="AC441" i="26" a="1"/>
  <c r="AC441" i="26" s="1"/>
  <c r="AA441" i="26" a="1"/>
  <c r="AA441" i="26" s="1"/>
  <c r="AC439" i="26" a="1"/>
  <c r="AC439" i="26" s="1"/>
  <c r="AA439" i="26" a="1"/>
  <c r="AA439" i="26" s="1"/>
  <c r="Y984" i="26" a="1"/>
  <c r="Y984" i="26" s="1"/>
  <c r="U984" i="26" s="1"/>
  <c r="AC984" i="26" a="1"/>
  <c r="AC984" i="26" s="1"/>
  <c r="AA984" i="26" a="1"/>
  <c r="AA984" i="26" s="1"/>
  <c r="AC527" i="26" a="1"/>
  <c r="AC527" i="26" s="1"/>
  <c r="AA527" i="26" a="1"/>
  <c r="AA527" i="26" s="1"/>
  <c r="AC524" i="26" a="1"/>
  <c r="AC524" i="26" s="1"/>
  <c r="AA524" i="26" a="1"/>
  <c r="AA524" i="26" s="1"/>
  <c r="Y1067" i="26" a="1"/>
  <c r="Y1067" i="26" s="1"/>
  <c r="U1067" i="26" s="1"/>
  <c r="AC1067" i="26" a="1"/>
  <c r="AC1067" i="26" s="1"/>
  <c r="AA1067" i="26" a="1"/>
  <c r="AA1067" i="26" s="1"/>
  <c r="AC35" i="26" a="1"/>
  <c r="AC35" i="26" s="1"/>
  <c r="S35" i="26" s="1"/>
  <c r="AA35" i="26" a="1"/>
  <c r="AA35" i="26" s="1"/>
  <c r="P35" i="26" s="1"/>
  <c r="Y578" i="26" a="1"/>
  <c r="Y578" i="26" s="1"/>
  <c r="U578" i="26" s="1"/>
  <c r="AC578" i="26" a="1"/>
  <c r="AC578" i="26" s="1"/>
  <c r="AA578" i="26" a="1"/>
  <c r="AA578" i="26" s="1"/>
  <c r="AC36" i="26" a="1"/>
  <c r="AC36" i="26" s="1"/>
  <c r="AA36" i="26" a="1"/>
  <c r="AA36" i="26" s="1"/>
  <c r="AC115" i="26" a="1"/>
  <c r="AC115" i="26" s="1"/>
  <c r="S115" i="26" s="1"/>
  <c r="AA115" i="26" a="1"/>
  <c r="AA115" i="26" s="1"/>
  <c r="P115" i="26" s="1"/>
  <c r="Y651" i="26" a="1"/>
  <c r="Y651" i="26" s="1"/>
  <c r="U651" i="26" s="1"/>
  <c r="AC651" i="26" a="1"/>
  <c r="AC651" i="26" s="1"/>
  <c r="AA651" i="26" a="1"/>
  <c r="AA651" i="26" s="1"/>
  <c r="AC116" i="26" a="1"/>
  <c r="AC116" i="26" s="1"/>
  <c r="S116" i="26" s="1"/>
  <c r="AA116" i="26" a="1"/>
  <c r="AA116" i="26" s="1"/>
  <c r="P116" i="26" s="1"/>
  <c r="Y657" i="26" a="1"/>
  <c r="Y657" i="26" s="1"/>
  <c r="U657" i="26" s="1"/>
  <c r="AC657" i="26" a="1"/>
  <c r="AC657" i="26" s="1"/>
  <c r="AA657" i="26" a="1"/>
  <c r="AA657" i="26" s="1"/>
  <c r="AC155" i="26" a="1"/>
  <c r="AC155" i="26" s="1"/>
  <c r="S155" i="26" s="1"/>
  <c r="AA155" i="26" a="1"/>
  <c r="AA155" i="26" s="1"/>
  <c r="P155" i="26" s="1"/>
  <c r="AC154" i="26" a="1"/>
  <c r="AC154" i="26" s="1"/>
  <c r="S154" i="26" s="1"/>
  <c r="AA154" i="26" a="1"/>
  <c r="AA154" i="26" s="1"/>
  <c r="P154" i="26" s="1"/>
  <c r="AC157" i="26" a="1"/>
  <c r="AC157" i="26" s="1"/>
  <c r="S157" i="26" s="1"/>
  <c r="AA157" i="26" a="1"/>
  <c r="AA157" i="26" s="1"/>
  <c r="P157" i="26" s="1"/>
  <c r="Y701" i="26" a="1"/>
  <c r="Y701" i="26" s="1"/>
  <c r="U701" i="26" s="1"/>
  <c r="AC701" i="26" a="1"/>
  <c r="AC701" i="26" s="1"/>
  <c r="AA701" i="26" a="1"/>
  <c r="AA701" i="26" s="1"/>
  <c r="Y696" i="26" a="1"/>
  <c r="Y696" i="26" s="1"/>
  <c r="U696" i="26" s="1"/>
  <c r="AC696" i="26" a="1"/>
  <c r="AC696" i="26" s="1"/>
  <c r="AA696" i="26" a="1"/>
  <c r="AA696" i="26" s="1"/>
  <c r="AC203" i="26" a="1"/>
  <c r="AC203" i="26" s="1"/>
  <c r="S203" i="26" s="1"/>
  <c r="AA203" i="26" a="1"/>
  <c r="AA203" i="26" s="1"/>
  <c r="P203" i="26" s="1"/>
  <c r="AC202" i="26" a="1"/>
  <c r="AC202" i="26" s="1"/>
  <c r="AA202" i="26" a="1"/>
  <c r="AA202" i="26" s="1"/>
  <c r="AC204" i="26" a="1"/>
  <c r="AC204" i="26" s="1"/>
  <c r="S204" i="26" s="1"/>
  <c r="AA204" i="26" a="1"/>
  <c r="AA204" i="26" s="1"/>
  <c r="P204" i="26" s="1"/>
  <c r="Y743" i="26" a="1"/>
  <c r="Y743" i="26" s="1"/>
  <c r="U743" i="26" s="1"/>
  <c r="AC743" i="26" a="1"/>
  <c r="AC743" i="26" s="1"/>
  <c r="AA743" i="26" a="1"/>
  <c r="AA743" i="26" s="1"/>
  <c r="Y741" i="26" a="1"/>
  <c r="Y741" i="26" s="1"/>
  <c r="U741" i="26" s="1"/>
  <c r="AC741" i="26" a="1"/>
  <c r="AC741" i="26" s="1"/>
  <c r="AA741" i="26" a="1"/>
  <c r="AA741" i="26" s="1"/>
  <c r="AC250" i="26" a="1"/>
  <c r="AC250" i="26" s="1"/>
  <c r="S250" i="26" s="1"/>
  <c r="AA250" i="26" a="1"/>
  <c r="AA250" i="26" s="1"/>
  <c r="P250" i="26" s="1"/>
  <c r="AC251" i="26" a="1"/>
  <c r="AC251" i="26" s="1"/>
  <c r="S251" i="26" s="1"/>
  <c r="AA251" i="26" a="1"/>
  <c r="AA251" i="26" s="1"/>
  <c r="P251" i="26" s="1"/>
  <c r="AC252" i="26" a="1"/>
  <c r="AC252" i="26" s="1"/>
  <c r="S252" i="26" s="1"/>
  <c r="AA252" i="26" a="1"/>
  <c r="AA252" i="26" s="1"/>
  <c r="P252" i="26" s="1"/>
  <c r="Y791" i="26" a="1"/>
  <c r="Y791" i="26" s="1"/>
  <c r="U791" i="26" s="1"/>
  <c r="AC791" i="26" a="1"/>
  <c r="AC791" i="26" s="1"/>
  <c r="AA791" i="26" a="1"/>
  <c r="AA791" i="26" s="1"/>
  <c r="Y793" i="26" a="1"/>
  <c r="Y793" i="26" s="1"/>
  <c r="U793" i="26" s="1"/>
  <c r="AC793" i="26" a="1"/>
  <c r="AC793" i="26" s="1"/>
  <c r="AA793" i="26" a="1"/>
  <c r="AA793" i="26" s="1"/>
  <c r="AC290" i="26" a="1"/>
  <c r="AC290" i="26" s="1"/>
  <c r="AA290" i="26" a="1"/>
  <c r="AA290" i="26" s="1"/>
  <c r="AC291" i="26" a="1"/>
  <c r="AC291" i="26" s="1"/>
  <c r="AA291" i="26" a="1"/>
  <c r="AA291" i="26" s="1"/>
  <c r="AC292" i="26" a="1"/>
  <c r="AC292" i="26" s="1"/>
  <c r="AA292" i="26" a="1"/>
  <c r="AA292" i="26" s="1"/>
  <c r="Y831" i="26" a="1"/>
  <c r="Y831" i="26" s="1"/>
  <c r="U831" i="26" s="1"/>
  <c r="AC831" i="26" a="1"/>
  <c r="AC831" i="26" s="1"/>
  <c r="AA831" i="26" a="1"/>
  <c r="AA831" i="26" s="1"/>
  <c r="Y834" i="26" a="1"/>
  <c r="Y834" i="26" s="1"/>
  <c r="U834" i="26" s="1"/>
  <c r="AC834" i="26" a="1"/>
  <c r="AC834" i="26" s="1"/>
  <c r="AA834" i="26" a="1"/>
  <c r="AA834" i="26" s="1"/>
  <c r="AC314" i="26" a="1"/>
  <c r="AC314" i="26" s="1"/>
  <c r="AA314" i="26" a="1"/>
  <c r="AA314" i="26" s="1"/>
  <c r="AC307" i="26" a="1"/>
  <c r="AC307" i="26" s="1"/>
  <c r="AA307" i="26" a="1"/>
  <c r="AA307" i="26" s="1"/>
  <c r="AC312" i="26" a="1"/>
  <c r="AC312" i="26" s="1"/>
  <c r="AA312" i="26" a="1"/>
  <c r="AA312" i="26" s="1"/>
  <c r="Y846" i="26" a="1"/>
  <c r="Y846" i="26" s="1"/>
  <c r="U846" i="26" s="1"/>
  <c r="AC846" i="26" a="1"/>
  <c r="AC846" i="26" s="1"/>
  <c r="AA846" i="26" a="1"/>
  <c r="AA846" i="26" s="1"/>
  <c r="Y853" i="26" a="1"/>
  <c r="Y853" i="26" s="1"/>
  <c r="U853" i="26" s="1"/>
  <c r="AC853" i="26" a="1"/>
  <c r="AC853" i="26" s="1"/>
  <c r="AA853" i="26" a="1"/>
  <c r="AA853" i="26" s="1"/>
  <c r="AC333" i="26" a="1"/>
  <c r="AC333" i="26" s="1"/>
  <c r="AA333" i="26" a="1"/>
  <c r="AA333" i="26" s="1"/>
  <c r="AC331" i="26" a="1"/>
  <c r="AC331" i="26" s="1"/>
  <c r="AA331" i="26" a="1"/>
  <c r="AA331" i="26" s="1"/>
  <c r="AC325" i="26" a="1"/>
  <c r="AC325" i="26" s="1"/>
  <c r="AA325" i="26" a="1"/>
  <c r="AA325" i="26" s="1"/>
  <c r="Y869" i="26" a="1"/>
  <c r="Y869" i="26" s="1"/>
  <c r="U869" i="26" s="1"/>
  <c r="AC869" i="26" a="1"/>
  <c r="AC869" i="26" s="1"/>
  <c r="AA869" i="26" a="1"/>
  <c r="AA869" i="26" s="1"/>
  <c r="Y871" i="26" a="1"/>
  <c r="Y871" i="26" s="1"/>
  <c r="U871" i="26" s="1"/>
  <c r="AC871" i="26" a="1"/>
  <c r="AC871" i="26" s="1"/>
  <c r="AA871" i="26" a="1"/>
  <c r="AA871" i="26" s="1"/>
  <c r="AC373" i="26" a="1"/>
  <c r="AC373" i="26" s="1"/>
  <c r="AA373" i="26" a="1"/>
  <c r="AA373" i="26" s="1"/>
  <c r="AC368" i="26" a="1"/>
  <c r="AC368" i="26" s="1"/>
  <c r="AA368" i="26" a="1"/>
  <c r="AA368" i="26" s="1"/>
  <c r="AC370" i="26" a="1"/>
  <c r="AC370" i="26" s="1"/>
  <c r="AA370" i="26" a="1"/>
  <c r="AA370" i="26" s="1"/>
  <c r="Y905" i="26" a="1"/>
  <c r="Y905" i="26" s="1"/>
  <c r="U905" i="26" s="1"/>
  <c r="AC905" i="26" a="1"/>
  <c r="AC905" i="26" s="1"/>
  <c r="AA905" i="26" a="1"/>
  <c r="AA905" i="26" s="1"/>
  <c r="Y908" i="26" a="1"/>
  <c r="Y908" i="26" s="1"/>
  <c r="U908" i="26" s="1"/>
  <c r="AC908" i="26" a="1"/>
  <c r="AC908" i="26" s="1"/>
  <c r="AA908" i="26" a="1"/>
  <c r="AA908" i="26" s="1"/>
  <c r="AC405" i="26" a="1"/>
  <c r="AC405" i="26" s="1"/>
  <c r="AA405" i="26" a="1"/>
  <c r="AA405" i="26" s="1"/>
  <c r="AC403" i="26" a="1"/>
  <c r="AC403" i="26" s="1"/>
  <c r="AA403" i="26" a="1"/>
  <c r="AA403" i="26" s="1"/>
  <c r="Y939" i="26" a="1"/>
  <c r="Y939" i="26" s="1"/>
  <c r="U939" i="26" s="1"/>
  <c r="AC939" i="26" a="1"/>
  <c r="AC939" i="26" s="1"/>
  <c r="AA939" i="26" a="1"/>
  <c r="AA939" i="26" s="1"/>
  <c r="Y943" i="26" a="1"/>
  <c r="Y943" i="26" s="1"/>
  <c r="U943" i="26" s="1"/>
  <c r="AC943" i="26" a="1"/>
  <c r="AC943" i="26" s="1"/>
  <c r="AA943" i="26" a="1"/>
  <c r="AA943" i="26" s="1"/>
  <c r="AC437" i="26" a="1"/>
  <c r="AC437" i="26" s="1"/>
  <c r="AA437" i="26" a="1"/>
  <c r="AA437" i="26" s="1"/>
  <c r="AC435" i="26" a="1"/>
  <c r="AC435" i="26" s="1"/>
  <c r="AA435" i="26" a="1"/>
  <c r="AA435" i="26" s="1"/>
  <c r="Y972" i="26" a="1"/>
  <c r="Y972" i="26" s="1"/>
  <c r="U972" i="26" s="1"/>
  <c r="AC972" i="26" a="1"/>
  <c r="AC972" i="26" s="1"/>
  <c r="AA972" i="26" a="1"/>
  <c r="AA972" i="26" s="1"/>
  <c r="Y978" i="26" a="1"/>
  <c r="Y978" i="26" s="1"/>
  <c r="U978" i="26" s="1"/>
  <c r="AC978" i="26" a="1"/>
  <c r="AC978" i="26" s="1"/>
  <c r="AA978" i="26" a="1"/>
  <c r="AA978" i="26" s="1"/>
  <c r="AC465" i="26" a="1"/>
  <c r="AC465" i="26" s="1"/>
  <c r="AA465" i="26" a="1"/>
  <c r="AA465" i="26" s="1"/>
  <c r="AC463" i="26" a="1"/>
  <c r="AC463" i="26" s="1"/>
  <c r="AA463" i="26" a="1"/>
  <c r="AA463" i="26" s="1"/>
  <c r="Y1000" i="26" a="1"/>
  <c r="Y1000" i="26" s="1"/>
  <c r="U1000" i="26" s="1"/>
  <c r="AC1000" i="26" a="1"/>
  <c r="AC1000" i="26" s="1"/>
  <c r="AA1000" i="26" a="1"/>
  <c r="AA1000" i="26" s="1"/>
  <c r="Y1001" i="26" a="1"/>
  <c r="Y1001" i="26" s="1"/>
  <c r="U1001" i="26" s="1"/>
  <c r="AC1001" i="26" a="1"/>
  <c r="AC1001" i="26" s="1"/>
  <c r="AA1001" i="26" a="1"/>
  <c r="AA1001" i="26" s="1"/>
  <c r="AC488" i="26" a="1"/>
  <c r="AC488" i="26" s="1"/>
  <c r="AA488" i="26" a="1"/>
  <c r="AA488" i="26" s="1"/>
  <c r="AC492" i="26" a="1"/>
  <c r="AC492" i="26" s="1"/>
  <c r="AA492" i="26" a="1"/>
  <c r="AA492" i="26" s="1"/>
  <c r="Y1033" i="26" a="1"/>
  <c r="Y1033" i="26" s="1"/>
  <c r="U1033" i="26" s="1"/>
  <c r="AC1033" i="26" a="1"/>
  <c r="AC1033" i="26" s="1"/>
  <c r="AA1033" i="26" a="1"/>
  <c r="AA1033" i="26" s="1"/>
  <c r="Y1031" i="26" a="1"/>
  <c r="Y1031" i="26" s="1"/>
  <c r="U1031" i="26" s="1"/>
  <c r="AC1031" i="26" a="1"/>
  <c r="AC1031" i="26" s="1"/>
  <c r="AA1031" i="26" a="1"/>
  <c r="AA1031" i="26" s="1"/>
  <c r="AC521" i="26" a="1"/>
  <c r="AC521" i="26" s="1"/>
  <c r="AA521" i="26" a="1"/>
  <c r="AA521" i="26" s="1"/>
  <c r="AC515" i="26" a="1"/>
  <c r="AC515" i="26" s="1"/>
  <c r="AA515" i="26" a="1"/>
  <c r="AA515" i="26" s="1"/>
  <c r="Y1056" i="26" a="1"/>
  <c r="Y1056" i="26" s="1"/>
  <c r="U1056" i="26" s="1"/>
  <c r="AC1056" i="26" a="1"/>
  <c r="AC1056" i="26" s="1"/>
  <c r="AA1056" i="26" a="1"/>
  <c r="AA1056" i="26" s="1"/>
  <c r="Y1058" i="26" a="1"/>
  <c r="Y1058" i="26" s="1"/>
  <c r="U1058" i="26" s="1"/>
  <c r="AC1058" i="26" a="1"/>
  <c r="AC1058" i="26" s="1"/>
  <c r="AA1058" i="26" a="1"/>
  <c r="AA1058" i="26" s="1"/>
  <c r="AC546" i="26" a="1"/>
  <c r="AC546" i="26" s="1"/>
  <c r="AA546" i="26" a="1"/>
  <c r="AA546" i="26" s="1"/>
  <c r="AC550" i="26" a="1"/>
  <c r="AC550" i="26" s="1"/>
  <c r="AA550" i="26" a="1"/>
  <c r="AA550" i="26" s="1"/>
  <c r="Y1084" i="26" a="1"/>
  <c r="Y1084" i="26" s="1"/>
  <c r="U1084" i="26" s="1"/>
  <c r="AC1084" i="26" a="1"/>
  <c r="AC1084" i="26" s="1"/>
  <c r="AA1084" i="26" a="1"/>
  <c r="AA1084" i="26" s="1"/>
  <c r="Y1086" i="26" a="1"/>
  <c r="Y1086" i="26" s="1"/>
  <c r="U1086" i="26" s="1"/>
  <c r="AC1086" i="26" a="1"/>
  <c r="AC1086" i="26" s="1"/>
  <c r="AA1086" i="26" a="1"/>
  <c r="AA1086" i="26" s="1"/>
  <c r="AC27" i="26" a="1"/>
  <c r="AC27" i="26" s="1"/>
  <c r="S27" i="26" s="1"/>
  <c r="AA27" i="26" a="1"/>
  <c r="AA27" i="26" s="1"/>
  <c r="P27" i="26" s="1"/>
  <c r="AC29" i="26" a="1"/>
  <c r="AC29" i="26" s="1"/>
  <c r="AA29" i="26" a="1"/>
  <c r="AA29" i="26" s="1"/>
  <c r="AC28" i="26" a="1"/>
  <c r="AC28" i="26" s="1"/>
  <c r="AA28" i="26" a="1"/>
  <c r="AA28" i="26" s="1"/>
  <c r="AC71" i="26" a="1"/>
  <c r="AC71" i="26" s="1"/>
  <c r="AA71" i="26" a="1"/>
  <c r="AA71" i="26" s="1"/>
  <c r="AC66" i="26" a="1"/>
  <c r="AC66" i="26" s="1"/>
  <c r="AA66" i="26" a="1"/>
  <c r="AA66" i="26" s="1"/>
  <c r="Y609" i="26" a="1"/>
  <c r="Y609" i="26" s="1"/>
  <c r="U609" i="26" s="1"/>
  <c r="AC609" i="26" a="1"/>
  <c r="AC609" i="26" s="1"/>
  <c r="AA609" i="26" a="1"/>
  <c r="AA609" i="26" s="1"/>
  <c r="AC61" i="26" a="1"/>
  <c r="AC61" i="26" s="1"/>
  <c r="AA61" i="26" a="1"/>
  <c r="AA61" i="26" s="1"/>
  <c r="AC72" i="26" a="1"/>
  <c r="AC72" i="26" s="1"/>
  <c r="AA72" i="26" a="1"/>
  <c r="AA72" i="26" s="1"/>
  <c r="Y611" i="26" a="1"/>
  <c r="Y611" i="26" s="1"/>
  <c r="U611" i="26" s="1"/>
  <c r="AC611" i="26" a="1"/>
  <c r="AC611" i="26" s="1"/>
  <c r="AA611" i="26" a="1"/>
  <c r="AA611" i="26" s="1"/>
  <c r="AC14" i="26" a="1"/>
  <c r="AC14" i="26" s="1"/>
  <c r="AA14" i="26" a="1"/>
  <c r="AA14" i="26" s="1"/>
  <c r="AC123" i="26" a="1"/>
  <c r="AC123" i="26" s="1"/>
  <c r="S123" i="26" s="1"/>
  <c r="AA123" i="26" a="1"/>
  <c r="AA123" i="26" s="1"/>
  <c r="P123" i="26" s="1"/>
  <c r="AC126" i="26" a="1"/>
  <c r="AC126" i="26" s="1"/>
  <c r="S126" i="26" s="1"/>
  <c r="AA126" i="26" a="1"/>
  <c r="AA126" i="26" s="1"/>
  <c r="P126" i="26" s="1"/>
  <c r="AC125" i="26" a="1"/>
  <c r="AC125" i="26" s="1"/>
  <c r="S125" i="26" s="1"/>
  <c r="AA125" i="26" a="1"/>
  <c r="AA125" i="26" s="1"/>
  <c r="P125" i="26" s="1"/>
  <c r="Y669" i="26" a="1"/>
  <c r="Y669" i="26" s="1"/>
  <c r="U669" i="26" s="1"/>
  <c r="AC669" i="26" a="1"/>
  <c r="AC669" i="26" s="1"/>
  <c r="AA669" i="26" a="1"/>
  <c r="AA669" i="26" s="1"/>
  <c r="Y659" i="26" a="1"/>
  <c r="Y659" i="26" s="1"/>
  <c r="U659" i="26" s="1"/>
  <c r="AC659" i="26" a="1"/>
  <c r="AC659" i="26" s="1"/>
  <c r="AA659" i="26" a="1"/>
  <c r="AA659" i="26" s="1"/>
  <c r="Y662" i="26" a="1"/>
  <c r="Y662" i="26" s="1"/>
  <c r="U662" i="26" s="1"/>
  <c r="AC662" i="26" a="1"/>
  <c r="AC662" i="26" s="1"/>
  <c r="AA662" i="26" a="1"/>
  <c r="AA662" i="26" s="1"/>
  <c r="AC413" i="26" a="1"/>
  <c r="AC413" i="26" s="1"/>
  <c r="AA413" i="26" a="1"/>
  <c r="AA413" i="26" s="1"/>
  <c r="AC411" i="26" a="1"/>
  <c r="AC411" i="26" s="1"/>
  <c r="AA411" i="26" a="1"/>
  <c r="AA411" i="26" s="1"/>
  <c r="Y947" i="26" a="1"/>
  <c r="Y947" i="26" s="1"/>
  <c r="U947" i="26" s="1"/>
  <c r="AC947" i="26" a="1"/>
  <c r="AC947" i="26" s="1"/>
  <c r="AA947" i="26" a="1"/>
  <c r="AA947" i="26" s="1"/>
  <c r="Y948" i="26" a="1"/>
  <c r="Y948" i="26" s="1"/>
  <c r="U948" i="26" s="1"/>
  <c r="AC948" i="26" a="1"/>
  <c r="AC948" i="26" s="1"/>
  <c r="AA948" i="26" a="1"/>
  <c r="AA948" i="26" s="1"/>
  <c r="AC497" i="26" a="1"/>
  <c r="AC497" i="26" s="1"/>
  <c r="AA497" i="26" a="1"/>
  <c r="AA497" i="26" s="1"/>
  <c r="AC498" i="26" a="1"/>
  <c r="AC498" i="26" s="1"/>
  <c r="AA498" i="26" a="1"/>
  <c r="AA498" i="26" s="1"/>
  <c r="Y1037" i="26" a="1"/>
  <c r="Y1037" i="26" s="1"/>
  <c r="U1037" i="26" s="1"/>
  <c r="AC1037" i="26" a="1"/>
  <c r="AC1037" i="26" s="1"/>
  <c r="AA1037" i="26" a="1"/>
  <c r="AA1037" i="26" s="1"/>
  <c r="Y1102" i="26" a="1"/>
  <c r="Y1102" i="26" s="1"/>
  <c r="U1102" i="26" s="1"/>
  <c r="AC1102" i="26" a="1"/>
  <c r="AC1102" i="26" s="1"/>
  <c r="AA1102" i="26" a="1"/>
  <c r="AA1102" i="26" s="1"/>
  <c r="Y1126" i="26" a="1"/>
  <c r="Y1126" i="26" s="1"/>
  <c r="U1126" i="26" s="1"/>
  <c r="AC1126" i="26" a="1"/>
  <c r="AC1126" i="26" s="1"/>
  <c r="AA1126" i="26" a="1"/>
  <c r="AA1126" i="26" s="1"/>
  <c r="Y1168" i="26" a="1"/>
  <c r="Y1168" i="26" s="1"/>
  <c r="U1168" i="26" s="1"/>
  <c r="AC1168" i="26" a="1"/>
  <c r="AC1168" i="26" s="1"/>
  <c r="AA1168" i="26" a="1"/>
  <c r="AA1168" i="26" s="1"/>
  <c r="Y1184" i="26" a="1"/>
  <c r="Y1184" i="26" s="1"/>
  <c r="U1184" i="26" s="1"/>
  <c r="AC1184" i="26" a="1"/>
  <c r="AC1184" i="26" s="1"/>
  <c r="AA1184" i="26" a="1"/>
  <c r="AA1184" i="26" s="1"/>
  <c r="Y1146" i="26" a="1"/>
  <c r="Y1146" i="26" s="1"/>
  <c r="U1146" i="26" s="1"/>
  <c r="AC1146" i="26" a="1"/>
  <c r="AC1146" i="26" s="1"/>
  <c r="AA1146" i="26" a="1"/>
  <c r="AA1146" i="26" s="1"/>
  <c r="Y1142" i="26" a="1"/>
  <c r="Y1142" i="26" s="1"/>
  <c r="U1142" i="26" s="1"/>
  <c r="AC1142" i="26" a="1"/>
  <c r="AC1142" i="26" s="1"/>
  <c r="AA1142" i="26" a="1"/>
  <c r="AA1142" i="26" s="1"/>
  <c r="Y1178" i="26" a="1"/>
  <c r="Y1178" i="26" s="1"/>
  <c r="U1178" i="26" s="1"/>
  <c r="AC1178" i="26" a="1"/>
  <c r="AC1178" i="26" s="1"/>
  <c r="AA1178" i="26" a="1"/>
  <c r="AA1178" i="26" s="1"/>
  <c r="Y1172" i="26" a="1"/>
  <c r="Y1172" i="26" s="1"/>
  <c r="U1172" i="26" s="1"/>
  <c r="AC1172" i="26" a="1"/>
  <c r="AC1172" i="26" s="1"/>
  <c r="AA1172" i="26" a="1"/>
  <c r="AA1172" i="26" s="1"/>
  <c r="Y1192" i="26" a="1"/>
  <c r="Y1192" i="26" s="1"/>
  <c r="U1192" i="26" s="1"/>
  <c r="AC1192" i="26" a="1"/>
  <c r="AC1192" i="26" s="1"/>
  <c r="AA1192" i="26" a="1"/>
  <c r="AA1192" i="26" s="1"/>
  <c r="Y1200" i="26" a="1"/>
  <c r="Y1200" i="26" s="1"/>
  <c r="U1200" i="26" s="1"/>
  <c r="AC1200" i="26" a="1"/>
  <c r="AC1200" i="26" s="1"/>
  <c r="AA1200" i="26" a="1"/>
  <c r="AA1200" i="26" s="1"/>
  <c r="Y1114" i="26" a="1"/>
  <c r="Y1114" i="26" s="1"/>
  <c r="U1114" i="26" s="1"/>
  <c r="AC1114" i="26" a="1"/>
  <c r="AC1114" i="26" s="1"/>
  <c r="AA1114" i="26" a="1"/>
  <c r="AA1114" i="26" s="1"/>
  <c r="Y1160" i="26" a="1"/>
  <c r="Y1160" i="26" s="1"/>
  <c r="U1160" i="26" s="1"/>
  <c r="AC1160" i="26" a="1"/>
  <c r="AC1160" i="26" s="1"/>
  <c r="AA1160" i="26" a="1"/>
  <c r="AA1160" i="26" s="1"/>
  <c r="Y1130" i="26" a="1"/>
  <c r="Y1130" i="26" s="1"/>
  <c r="U1130" i="26" s="1"/>
  <c r="AC1130" i="26" a="1"/>
  <c r="AC1130" i="26" s="1"/>
  <c r="AA1130" i="26" a="1"/>
  <c r="AA1130" i="26" s="1"/>
  <c r="Y1132" i="26" a="1"/>
  <c r="Y1132" i="26" s="1"/>
  <c r="U1132" i="26" s="1"/>
  <c r="AC1132" i="26" a="1"/>
  <c r="AC1132" i="26" s="1"/>
  <c r="AA1132" i="26" a="1"/>
  <c r="AA1132" i="26" s="1"/>
  <c r="AC1234" i="26" a="1"/>
  <c r="AC1234" i="26" s="1"/>
  <c r="AA1234" i="26" a="1"/>
  <c r="AA1234" i="26" s="1"/>
  <c r="AC1208" i="26" a="1"/>
  <c r="AC1208" i="26" s="1"/>
  <c r="AA1208" i="26" a="1"/>
  <c r="AA1208" i="26" s="1"/>
  <c r="AC1216" i="26" a="1"/>
  <c r="AC1216" i="26" s="1"/>
  <c r="AA1216" i="26" a="1"/>
  <c r="AA1216" i="26" s="1"/>
  <c r="AC1226" i="26" a="1"/>
  <c r="AC1226" i="26" s="1"/>
  <c r="AA1226" i="26" a="1"/>
  <c r="AA1226" i="26" s="1"/>
  <c r="AC1222" i="26" a="1"/>
  <c r="AC1222" i="26" s="1"/>
  <c r="AA1222" i="26" a="1"/>
  <c r="AA1222" i="26" s="1"/>
  <c r="AA1250" i="26" a="1"/>
  <c r="AA1250" i="26" s="1"/>
  <c r="P1250" i="26" s="1"/>
  <c r="L1250" i="26"/>
  <c r="O1250" i="26"/>
  <c r="Y1250" i="26" a="1"/>
  <c r="Y1250" i="26" s="1"/>
  <c r="U1250" i="26" s="1"/>
  <c r="AC1250" i="26" a="1"/>
  <c r="AC1250" i="26" s="1"/>
  <c r="S1250" i="26" s="1"/>
  <c r="AB1250" i="26"/>
  <c r="R1250" i="26" s="1"/>
  <c r="O1252" i="26"/>
  <c r="AA1252" i="26" a="1"/>
  <c r="AA1252" i="26" s="1"/>
  <c r="P1252" i="26" s="1"/>
  <c r="Y1252" i="26" a="1"/>
  <c r="Y1252" i="26" s="1"/>
  <c r="U1252" i="26" s="1"/>
  <c r="AC1252" i="26" a="1"/>
  <c r="AC1252" i="26" s="1"/>
  <c r="S1252" i="26" s="1"/>
  <c r="L1252" i="26"/>
  <c r="AB1252" i="26"/>
  <c r="R1252" i="26" s="1"/>
  <c r="Y1296" i="26" a="1"/>
  <c r="Y1296" i="26" s="1"/>
  <c r="U1296" i="26" s="1"/>
  <c r="AC1296" i="26" a="1"/>
  <c r="AC1296" i="26" s="1"/>
  <c r="S1296" i="26" s="1"/>
  <c r="AA1296" i="26" a="1"/>
  <c r="AA1296" i="26" s="1"/>
  <c r="P1296" i="26" s="1"/>
  <c r="O1296" i="26"/>
  <c r="L1296" i="26"/>
  <c r="AB1296" i="26"/>
  <c r="R1296" i="26" s="1"/>
  <c r="AC1338" i="26" a="1"/>
  <c r="AC1338" i="26" s="1"/>
  <c r="S1338" i="26" s="1"/>
  <c r="Y1338" i="26" a="1"/>
  <c r="Y1338" i="26" s="1"/>
  <c r="U1338" i="26" s="1"/>
  <c r="AA1338" i="26" a="1"/>
  <c r="AA1338" i="26" s="1"/>
  <c r="P1338" i="26" s="1"/>
  <c r="O1338" i="26"/>
  <c r="AB1338" i="26"/>
  <c r="R1338" i="26" s="1"/>
  <c r="L1338" i="26"/>
  <c r="AB1340" i="26"/>
  <c r="R1340" i="26" s="1"/>
  <c r="AC1340" i="26" a="1"/>
  <c r="AC1340" i="26" s="1"/>
  <c r="S1340" i="26" s="1"/>
  <c r="AA1340" i="26" a="1"/>
  <c r="AA1340" i="26" s="1"/>
  <c r="P1340" i="26" s="1"/>
  <c r="O1340" i="26"/>
  <c r="Y1340" i="26" a="1"/>
  <c r="Y1340" i="26" s="1"/>
  <c r="U1340" i="26" s="1"/>
  <c r="L1340" i="26"/>
  <c r="AA1422" i="26" a="1"/>
  <c r="AA1422" i="26" s="1"/>
  <c r="P1422" i="26" s="1"/>
  <c r="O1422" i="26"/>
  <c r="Y1422" i="26" a="1"/>
  <c r="Y1422" i="26" s="1"/>
  <c r="U1422" i="26" s="1"/>
  <c r="AB1422" i="26"/>
  <c r="R1422" i="26" s="1"/>
  <c r="AC1422" i="26" a="1"/>
  <c r="AC1422" i="26" s="1"/>
  <c r="S1422" i="26" s="1"/>
  <c r="L1422" i="26"/>
  <c r="AC1462" i="26" a="1"/>
  <c r="AC1462" i="26" s="1"/>
  <c r="S1462" i="26" s="1"/>
  <c r="AA1462" i="26" a="1"/>
  <c r="AA1462" i="26" s="1"/>
  <c r="P1462" i="26" s="1"/>
  <c r="Y1462" i="26" a="1"/>
  <c r="Y1462" i="26" s="1"/>
  <c r="U1462" i="26" s="1"/>
  <c r="AB1462" i="26"/>
  <c r="R1462" i="26" s="1"/>
  <c r="L1462" i="26"/>
  <c r="O1462" i="26"/>
  <c r="AC1494" i="26" a="1"/>
  <c r="AC1494" i="26" s="1"/>
  <c r="S1494" i="26" s="1"/>
  <c r="L1494" i="26"/>
  <c r="O1494" i="26"/>
  <c r="AB1494" i="26"/>
  <c r="R1494" i="26" s="1"/>
  <c r="Y1494" i="26" a="1"/>
  <c r="Y1494" i="26" s="1"/>
  <c r="U1494" i="26" s="1"/>
  <c r="AA1494" i="26" a="1"/>
  <c r="AA1494" i="26" s="1"/>
  <c r="P1494" i="26" s="1"/>
  <c r="L1520" i="26"/>
  <c r="AB1520" i="26"/>
  <c r="R1520" i="26" s="1"/>
  <c r="Y1520" i="26" a="1"/>
  <c r="Y1520" i="26" s="1"/>
  <c r="U1520" i="26" s="1"/>
  <c r="AC1520" i="26" a="1"/>
  <c r="AC1520" i="26" s="1"/>
  <c r="S1520" i="26" s="1"/>
  <c r="O1520" i="26"/>
  <c r="AA1520" i="26" a="1"/>
  <c r="AA1520" i="26" s="1"/>
  <c r="P1520" i="26" s="1"/>
  <c r="O1578" i="26"/>
  <c r="AC1578" i="26" a="1"/>
  <c r="AC1578" i="26" s="1"/>
  <c r="S1578" i="26" s="1"/>
  <c r="L1578" i="26"/>
  <c r="Y1578" i="26" a="1"/>
  <c r="Y1578" i="26" s="1"/>
  <c r="U1578" i="26" s="1"/>
  <c r="AB1578" i="26"/>
  <c r="R1578" i="26" s="1"/>
  <c r="AA1578" i="26" a="1"/>
  <c r="AA1578" i="26" s="1"/>
  <c r="P1578" i="26" s="1"/>
  <c r="AC1606" i="26" a="1"/>
  <c r="AC1606" i="26" s="1"/>
  <c r="S1606" i="26" s="1"/>
  <c r="AA1606" i="26" a="1"/>
  <c r="AA1606" i="26" s="1"/>
  <c r="P1606" i="26" s="1"/>
  <c r="AB1606" i="26"/>
  <c r="R1606" i="26" s="1"/>
  <c r="L1606" i="26"/>
  <c r="O1606" i="26"/>
  <c r="Y1606" i="26" a="1"/>
  <c r="Y1606" i="26" s="1"/>
  <c r="U1606" i="26" s="1"/>
  <c r="AC1258" i="26" a="1"/>
  <c r="AC1258" i="26" s="1"/>
  <c r="S1258" i="26" s="1"/>
  <c r="Y1258" i="26" a="1"/>
  <c r="Y1258" i="26" s="1"/>
  <c r="U1258" i="26" s="1"/>
  <c r="AA1258" i="26" a="1"/>
  <c r="AA1258" i="26" s="1"/>
  <c r="P1258" i="26" s="1"/>
  <c r="O1258" i="26"/>
  <c r="L1258" i="26"/>
  <c r="AB1258" i="26"/>
  <c r="R1258" i="26" s="1"/>
  <c r="AC1260" i="26" a="1"/>
  <c r="AC1260" i="26" s="1"/>
  <c r="S1260" i="26" s="1"/>
  <c r="AA1260" i="26" a="1"/>
  <c r="AA1260" i="26" s="1"/>
  <c r="P1260" i="26" s="1"/>
  <c r="O1260" i="26"/>
  <c r="Y1260" i="26" a="1"/>
  <c r="Y1260" i="26" s="1"/>
  <c r="U1260" i="26" s="1"/>
  <c r="L1260" i="26"/>
  <c r="AB1260" i="26"/>
  <c r="R1260" i="26" s="1"/>
  <c r="AA1310" i="26" a="1"/>
  <c r="AA1310" i="26" s="1"/>
  <c r="P1310" i="26" s="1"/>
  <c r="O1310" i="26"/>
  <c r="Y1310" i="26" a="1"/>
  <c r="Y1310" i="26" s="1"/>
  <c r="U1310" i="26" s="1"/>
  <c r="AC1310" i="26" a="1"/>
  <c r="AC1310" i="26" s="1"/>
  <c r="S1310" i="26" s="1"/>
  <c r="AB1310" i="26"/>
  <c r="R1310" i="26" s="1"/>
  <c r="L1310" i="26"/>
  <c r="AA1346" i="26" a="1"/>
  <c r="AA1346" i="26" s="1"/>
  <c r="P1346" i="26" s="1"/>
  <c r="O1346" i="26"/>
  <c r="Y1346" i="26" a="1"/>
  <c r="Y1346" i="26" s="1"/>
  <c r="U1346" i="26" s="1"/>
  <c r="AC1346" i="26" a="1"/>
  <c r="AC1346" i="26" s="1"/>
  <c r="S1346" i="26" s="1"/>
  <c r="AB1346" i="26"/>
  <c r="R1346" i="26" s="1"/>
  <c r="L1346" i="26"/>
  <c r="AA1378" i="26" a="1"/>
  <c r="AA1378" i="26" s="1"/>
  <c r="P1378" i="26" s="1"/>
  <c r="AB1378" i="26"/>
  <c r="R1378" i="26" s="1"/>
  <c r="O1378" i="26"/>
  <c r="Y1378" i="26" a="1"/>
  <c r="Y1378" i="26" s="1"/>
  <c r="U1378" i="26" s="1"/>
  <c r="AC1378" i="26" a="1"/>
  <c r="AC1378" i="26" s="1"/>
  <c r="S1378" i="26" s="1"/>
  <c r="L1378" i="26"/>
  <c r="O1380" i="26"/>
  <c r="AA1380" i="26" a="1"/>
  <c r="AA1380" i="26" s="1"/>
  <c r="P1380" i="26" s="1"/>
  <c r="Y1380" i="26" a="1"/>
  <c r="Y1380" i="26" s="1"/>
  <c r="U1380" i="26" s="1"/>
  <c r="AC1380" i="26" a="1"/>
  <c r="AC1380" i="26" s="1"/>
  <c r="S1380" i="26" s="1"/>
  <c r="AB1380" i="26"/>
  <c r="R1380" i="26" s="1"/>
  <c r="L1380" i="26"/>
  <c r="AC1404" i="26" a="1"/>
  <c r="AC1404" i="26" s="1"/>
  <c r="S1404" i="26" s="1"/>
  <c r="AA1404" i="26" a="1"/>
  <c r="AA1404" i="26" s="1"/>
  <c r="P1404" i="26" s="1"/>
  <c r="O1404" i="26"/>
  <c r="Y1404" i="26" a="1"/>
  <c r="Y1404" i="26" s="1"/>
  <c r="U1404" i="26" s="1"/>
  <c r="AB1404" i="26"/>
  <c r="R1404" i="26" s="1"/>
  <c r="L1404" i="26"/>
  <c r="AA1430" i="26" a="1"/>
  <c r="AA1430" i="26" s="1"/>
  <c r="P1430" i="26" s="1"/>
  <c r="Y1430" i="26" a="1"/>
  <c r="Y1430" i="26" s="1"/>
  <c r="U1430" i="26" s="1"/>
  <c r="AC1430" i="26" a="1"/>
  <c r="AC1430" i="26" s="1"/>
  <c r="S1430" i="26" s="1"/>
  <c r="O1430" i="26"/>
  <c r="AB1430" i="26"/>
  <c r="R1430" i="26" s="1"/>
  <c r="L1430" i="26"/>
  <c r="Y1468" i="26" a="1"/>
  <c r="Y1468" i="26" s="1"/>
  <c r="U1468" i="26" s="1"/>
  <c r="AB1468" i="26"/>
  <c r="R1468" i="26" s="1"/>
  <c r="L1468" i="26"/>
  <c r="AC1468" i="26" a="1"/>
  <c r="AC1468" i="26" s="1"/>
  <c r="S1468" i="26" s="1"/>
  <c r="O1468" i="26"/>
  <c r="AA1468" i="26" a="1"/>
  <c r="AA1468" i="26" s="1"/>
  <c r="P1468" i="26" s="1"/>
  <c r="O1500" i="26"/>
  <c r="AC1500" i="26" a="1"/>
  <c r="AC1500" i="26" s="1"/>
  <c r="S1500" i="26" s="1"/>
  <c r="AB1500" i="26"/>
  <c r="R1500" i="26" s="1"/>
  <c r="Y1500" i="26" a="1"/>
  <c r="Y1500" i="26" s="1"/>
  <c r="U1500" i="26" s="1"/>
  <c r="L1500" i="26"/>
  <c r="AA1500" i="26" a="1"/>
  <c r="AA1500" i="26" s="1"/>
  <c r="P1500" i="26" s="1"/>
  <c r="O1532" i="26"/>
  <c r="AA1532" i="26" a="1"/>
  <c r="AA1532" i="26" s="1"/>
  <c r="P1532" i="26" s="1"/>
  <c r="L1532" i="26"/>
  <c r="AB1532" i="26"/>
  <c r="R1532" i="26" s="1"/>
  <c r="Y1532" i="26" a="1"/>
  <c r="Y1532" i="26" s="1"/>
  <c r="U1532" i="26" s="1"/>
  <c r="AC1532" i="26" a="1"/>
  <c r="AC1532" i="26" s="1"/>
  <c r="S1532" i="26" s="1"/>
  <c r="AC1556" i="26" a="1"/>
  <c r="AC1556" i="26" s="1"/>
  <c r="S1556" i="26" s="1"/>
  <c r="O1556" i="26"/>
  <c r="AB1556" i="26"/>
  <c r="R1556" i="26" s="1"/>
  <c r="AA1556" i="26" a="1"/>
  <c r="AA1556" i="26" s="1"/>
  <c r="P1556" i="26" s="1"/>
  <c r="L1556" i="26"/>
  <c r="Y1556" i="26" a="1"/>
  <c r="Y1556" i="26" s="1"/>
  <c r="U1556" i="26" s="1"/>
  <c r="AC1588" i="26" a="1"/>
  <c r="AC1588" i="26" s="1"/>
  <c r="S1588" i="26" s="1"/>
  <c r="AA1588" i="26" a="1"/>
  <c r="AA1588" i="26" s="1"/>
  <c r="P1588" i="26" s="1"/>
  <c r="Y1588" i="26" a="1"/>
  <c r="Y1588" i="26" s="1"/>
  <c r="U1588" i="26" s="1"/>
  <c r="AB1588" i="26"/>
  <c r="R1588" i="26" s="1"/>
  <c r="O1588" i="26"/>
  <c r="L1588" i="26"/>
  <c r="AC1612" i="26" a="1"/>
  <c r="AC1612" i="26" s="1"/>
  <c r="S1612" i="26" s="1"/>
  <c r="AA1612" i="26" a="1"/>
  <c r="AA1612" i="26" s="1"/>
  <c r="P1612" i="26" s="1"/>
  <c r="AB1612" i="26"/>
  <c r="R1612" i="26" s="1"/>
  <c r="Y1612" i="26" a="1"/>
  <c r="Y1612" i="26" s="1"/>
  <c r="U1612" i="26" s="1"/>
  <c r="O1612" i="26"/>
  <c r="L1612" i="26"/>
  <c r="AA1278" i="26" a="1"/>
  <c r="AA1278" i="26" s="1"/>
  <c r="P1278" i="26" s="1"/>
  <c r="O1278" i="26"/>
  <c r="Y1278" i="26" a="1"/>
  <c r="Y1278" i="26" s="1"/>
  <c r="U1278" i="26" s="1"/>
  <c r="AC1278" i="26" a="1"/>
  <c r="AC1278" i="26" s="1"/>
  <c r="S1278" i="26" s="1"/>
  <c r="L1278" i="26"/>
  <c r="AB1278" i="26"/>
  <c r="R1278" i="26" s="1"/>
  <c r="AA1322" i="26" a="1"/>
  <c r="AA1322" i="26" s="1"/>
  <c r="P1322" i="26" s="1"/>
  <c r="Y1322" i="26" a="1"/>
  <c r="Y1322" i="26" s="1"/>
  <c r="U1322" i="26" s="1"/>
  <c r="AB1322" i="26"/>
  <c r="R1322" i="26" s="1"/>
  <c r="AC1322" i="26" a="1"/>
  <c r="AC1322" i="26" s="1"/>
  <c r="S1322" i="26" s="1"/>
  <c r="O1322" i="26"/>
  <c r="L1322" i="26"/>
  <c r="AB1324" i="26"/>
  <c r="R1324" i="26" s="1"/>
  <c r="AC1324" i="26" a="1"/>
  <c r="AC1324" i="26" s="1"/>
  <c r="S1324" i="26" s="1"/>
  <c r="AA1324" i="26" a="1"/>
  <c r="AA1324" i="26" s="1"/>
  <c r="P1324" i="26" s="1"/>
  <c r="O1324" i="26"/>
  <c r="Y1324" i="26" a="1"/>
  <c r="Y1324" i="26" s="1"/>
  <c r="U1324" i="26" s="1"/>
  <c r="L1324" i="26"/>
  <c r="AA1358" i="26" a="1"/>
  <c r="AA1358" i="26" s="1"/>
  <c r="P1358" i="26" s="1"/>
  <c r="O1358" i="26"/>
  <c r="Y1358" i="26" a="1"/>
  <c r="Y1358" i="26" s="1"/>
  <c r="U1358" i="26" s="1"/>
  <c r="AC1358" i="26" a="1"/>
  <c r="AC1358" i="26" s="1"/>
  <c r="S1358" i="26" s="1"/>
  <c r="AB1358" i="26"/>
  <c r="R1358" i="26" s="1"/>
  <c r="L1358" i="26"/>
  <c r="Y1440" i="26" a="1"/>
  <c r="Y1440" i="26" s="1"/>
  <c r="U1440" i="26" s="1"/>
  <c r="AC1440" i="26" a="1"/>
  <c r="AC1440" i="26" s="1"/>
  <c r="S1440" i="26" s="1"/>
  <c r="AA1440" i="26" a="1"/>
  <c r="AA1440" i="26" s="1"/>
  <c r="P1440" i="26" s="1"/>
  <c r="AB1440" i="26"/>
  <c r="R1440" i="26" s="1"/>
  <c r="O1440" i="26"/>
  <c r="L1440" i="26"/>
  <c r="L1474" i="26"/>
  <c r="AB1474" i="26"/>
  <c r="R1474" i="26" s="1"/>
  <c r="AC1474" i="26" a="1"/>
  <c r="AC1474" i="26" s="1"/>
  <c r="S1474" i="26" s="1"/>
  <c r="Y1474" i="26" a="1"/>
  <c r="Y1474" i="26" s="1"/>
  <c r="U1474" i="26" s="1"/>
  <c r="AA1474" i="26" a="1"/>
  <c r="AA1474" i="26" s="1"/>
  <c r="P1474" i="26" s="1"/>
  <c r="O1474" i="26"/>
  <c r="AC1506" i="26" a="1"/>
  <c r="AC1506" i="26" s="1"/>
  <c r="S1506" i="26" s="1"/>
  <c r="O1506" i="26"/>
  <c r="L1506" i="26"/>
  <c r="AB1506" i="26"/>
  <c r="R1506" i="26" s="1"/>
  <c r="AA1506" i="26" a="1"/>
  <c r="AA1506" i="26" s="1"/>
  <c r="P1506" i="26" s="1"/>
  <c r="Y1506" i="26" a="1"/>
  <c r="Y1506" i="26" s="1"/>
  <c r="U1506" i="26" s="1"/>
  <c r="O1538" i="26"/>
  <c r="AA1538" i="26" a="1"/>
  <c r="AA1538" i="26" s="1"/>
  <c r="P1538" i="26" s="1"/>
  <c r="L1538" i="26"/>
  <c r="AB1538" i="26"/>
  <c r="R1538" i="26" s="1"/>
  <c r="Y1538" i="26" a="1"/>
  <c r="Y1538" i="26" s="1"/>
  <c r="U1538" i="26" s="1"/>
  <c r="AC1538" i="26" a="1"/>
  <c r="AC1538" i="26" s="1"/>
  <c r="S1538" i="26" s="1"/>
  <c r="AC1564" i="26" a="1"/>
  <c r="AC1564" i="26" s="1"/>
  <c r="S1564" i="26" s="1"/>
  <c r="O1564" i="26"/>
  <c r="AA1564" i="26" a="1"/>
  <c r="AA1564" i="26" s="1"/>
  <c r="P1564" i="26" s="1"/>
  <c r="L1564" i="26"/>
  <c r="Y1564" i="26" a="1"/>
  <c r="Y1564" i="26" s="1"/>
  <c r="U1564" i="26" s="1"/>
  <c r="AB1564" i="26"/>
  <c r="R1564" i="26" s="1"/>
  <c r="AA1592" i="26" a="1"/>
  <c r="AA1592" i="26" s="1"/>
  <c r="P1592" i="26" s="1"/>
  <c r="AC1592" i="26" a="1"/>
  <c r="AC1592" i="26" s="1"/>
  <c r="S1592" i="26" s="1"/>
  <c r="O1592" i="26"/>
  <c r="Y1592" i="26" a="1"/>
  <c r="Y1592" i="26" s="1"/>
  <c r="U1592" i="26" s="1"/>
  <c r="L1592" i="26"/>
  <c r="AB1592" i="26"/>
  <c r="R1592" i="26" s="1"/>
  <c r="AC1282" i="26" a="1"/>
  <c r="AC1282" i="26" s="1"/>
  <c r="S1282" i="26" s="1"/>
  <c r="O1282" i="26"/>
  <c r="Y1282" i="26" a="1"/>
  <c r="Y1282" i="26" s="1"/>
  <c r="U1282" i="26" s="1"/>
  <c r="AA1282" i="26" a="1"/>
  <c r="AA1282" i="26" s="1"/>
  <c r="P1282" i="26" s="1"/>
  <c r="L1282" i="26"/>
  <c r="AB1282" i="26"/>
  <c r="R1282" i="26" s="1"/>
  <c r="O1284" i="26"/>
  <c r="AA1284" i="26" a="1"/>
  <c r="AA1284" i="26" s="1"/>
  <c r="P1284" i="26" s="1"/>
  <c r="Y1284" i="26" a="1"/>
  <c r="Y1284" i="26" s="1"/>
  <c r="U1284" i="26" s="1"/>
  <c r="AC1284" i="26" a="1"/>
  <c r="AC1284" i="26" s="1"/>
  <c r="S1284" i="26" s="1"/>
  <c r="L1284" i="26"/>
  <c r="AB1284" i="26"/>
  <c r="R1284" i="26" s="1"/>
  <c r="AA1326" i="26" a="1"/>
  <c r="AA1326" i="26" s="1"/>
  <c r="P1326" i="26" s="1"/>
  <c r="O1326" i="26"/>
  <c r="Y1326" i="26" a="1"/>
  <c r="Y1326" i="26" s="1"/>
  <c r="U1326" i="26" s="1"/>
  <c r="AB1326" i="26"/>
  <c r="R1326" i="26" s="1"/>
  <c r="AC1326" i="26" a="1"/>
  <c r="AC1326" i="26" s="1"/>
  <c r="S1326" i="26" s="1"/>
  <c r="L1326" i="26"/>
  <c r="AA1374" i="26" a="1"/>
  <c r="AA1374" i="26" s="1"/>
  <c r="P1374" i="26" s="1"/>
  <c r="O1374" i="26"/>
  <c r="Y1374" i="26" a="1"/>
  <c r="Y1374" i="26" s="1"/>
  <c r="U1374" i="26" s="1"/>
  <c r="AC1374" i="26" a="1"/>
  <c r="AC1374" i="26" s="1"/>
  <c r="S1374" i="26" s="1"/>
  <c r="AB1374" i="26"/>
  <c r="R1374" i="26" s="1"/>
  <c r="L1374" i="26"/>
  <c r="AC1386" i="26" a="1"/>
  <c r="AC1386" i="26" s="1"/>
  <c r="S1386" i="26" s="1"/>
  <c r="Y1386" i="26" a="1"/>
  <c r="Y1386" i="26" s="1"/>
  <c r="U1386" i="26" s="1"/>
  <c r="AB1386" i="26"/>
  <c r="R1386" i="26" s="1"/>
  <c r="AA1386" i="26" a="1"/>
  <c r="AA1386" i="26" s="1"/>
  <c r="P1386" i="26" s="1"/>
  <c r="O1386" i="26"/>
  <c r="L1386" i="26"/>
  <c r="AA1410" i="26" a="1"/>
  <c r="AA1410" i="26" s="1"/>
  <c r="P1410" i="26" s="1"/>
  <c r="O1410" i="26"/>
  <c r="Y1410" i="26" a="1"/>
  <c r="Y1410" i="26" s="1"/>
  <c r="U1410" i="26" s="1"/>
  <c r="AB1410" i="26"/>
  <c r="R1410" i="26" s="1"/>
  <c r="AC1410" i="26" a="1"/>
  <c r="AC1410" i="26" s="1"/>
  <c r="S1410" i="26" s="1"/>
  <c r="L1410" i="26"/>
  <c r="AC1388" i="26" a="1"/>
  <c r="AC1388" i="26" s="1"/>
  <c r="S1388" i="26" s="1"/>
  <c r="AA1388" i="26" a="1"/>
  <c r="AA1388" i="26" s="1"/>
  <c r="P1388" i="26" s="1"/>
  <c r="O1388" i="26"/>
  <c r="AB1388" i="26"/>
  <c r="R1388" i="26" s="1"/>
  <c r="Y1388" i="26" a="1"/>
  <c r="Y1388" i="26" s="1"/>
  <c r="U1388" i="26" s="1"/>
  <c r="L1388" i="26"/>
  <c r="Y1454" i="26" a="1"/>
  <c r="Y1454" i="26" s="1"/>
  <c r="U1454" i="26" s="1"/>
  <c r="AB1454" i="26"/>
  <c r="R1454" i="26" s="1"/>
  <c r="AC1454" i="26" a="1"/>
  <c r="AC1454" i="26" s="1"/>
  <c r="S1454" i="26" s="1"/>
  <c r="AA1454" i="26" a="1"/>
  <c r="AA1454" i="26" s="1"/>
  <c r="P1454" i="26" s="1"/>
  <c r="L1454" i="26"/>
  <c r="O1454" i="26"/>
  <c r="L1486" i="26"/>
  <c r="O1486" i="26"/>
  <c r="AA1486" i="26" a="1"/>
  <c r="AA1486" i="26" s="1"/>
  <c r="P1486" i="26" s="1"/>
  <c r="Y1486" i="26" a="1"/>
  <c r="Y1486" i="26" s="1"/>
  <c r="U1486" i="26" s="1"/>
  <c r="AB1486" i="26"/>
  <c r="R1486" i="26" s="1"/>
  <c r="AC1486" i="26" a="1"/>
  <c r="AC1486" i="26" s="1"/>
  <c r="S1486" i="26" s="1"/>
  <c r="Y1518" i="26" a="1"/>
  <c r="Y1518" i="26" s="1"/>
  <c r="U1518" i="26" s="1"/>
  <c r="AA1518" i="26" a="1"/>
  <c r="AA1518" i="26" s="1"/>
  <c r="P1518" i="26" s="1"/>
  <c r="AB1518" i="26"/>
  <c r="R1518" i="26" s="1"/>
  <c r="L1518" i="26"/>
  <c r="AC1518" i="26" a="1"/>
  <c r="AC1518" i="26" s="1"/>
  <c r="S1518" i="26" s="1"/>
  <c r="O1518" i="26"/>
  <c r="Y1542" i="26" a="1"/>
  <c r="Y1542" i="26" s="1"/>
  <c r="U1542" i="26" s="1"/>
  <c r="L1542" i="26"/>
  <c r="AC1542" i="26" a="1"/>
  <c r="AC1542" i="26" s="1"/>
  <c r="S1542" i="26" s="1"/>
  <c r="O1542" i="26"/>
  <c r="AB1542" i="26"/>
  <c r="R1542" i="26" s="1"/>
  <c r="AA1542" i="26" a="1"/>
  <c r="AA1542" i="26" s="1"/>
  <c r="P1542" i="26" s="1"/>
  <c r="O1574" i="26"/>
  <c r="AB1574" i="26"/>
  <c r="R1574" i="26" s="1"/>
  <c r="AA1574" i="26" a="1"/>
  <c r="AA1574" i="26" s="1"/>
  <c r="P1574" i="26" s="1"/>
  <c r="AC1574" i="26" a="1"/>
  <c r="AC1574" i="26" s="1"/>
  <c r="S1574" i="26" s="1"/>
  <c r="L1574" i="26"/>
  <c r="Y1574" i="26" a="1"/>
  <c r="Y1574" i="26" s="1"/>
  <c r="U1574" i="26" s="1"/>
  <c r="AA1598" i="26" a="1"/>
  <c r="AA1598" i="26" s="1"/>
  <c r="P1598" i="26" s="1"/>
  <c r="AC1598" i="26" a="1"/>
  <c r="AC1598" i="26" s="1"/>
  <c r="S1598" i="26" s="1"/>
  <c r="AB1598" i="26"/>
  <c r="R1598" i="26" s="1"/>
  <c r="L1598" i="26"/>
  <c r="O1598" i="26"/>
  <c r="Y1598" i="26" a="1"/>
  <c r="Y1598" i="26" s="1"/>
  <c r="U1598" i="26" s="1"/>
  <c r="O1628" i="26"/>
  <c r="L1628" i="26"/>
  <c r="AC1628" i="26" a="1"/>
  <c r="AC1628" i="26" s="1"/>
  <c r="S1628" i="26" s="1"/>
  <c r="AA1628" i="26" a="1"/>
  <c r="AA1628" i="26" s="1"/>
  <c r="P1628" i="26" s="1"/>
  <c r="Y1628" i="26" a="1"/>
  <c r="Y1628" i="26" s="1"/>
  <c r="U1628" i="26" s="1"/>
  <c r="AB1628" i="26"/>
  <c r="R1628" i="26" s="1"/>
  <c r="L183" i="26"/>
  <c r="AB183" i="26"/>
  <c r="R183" i="26" s="1"/>
  <c r="P139" i="26"/>
  <c r="L139" i="26"/>
  <c r="L177" i="26"/>
  <c r="L235" i="26"/>
  <c r="S134" i="26"/>
  <c r="O258" i="26"/>
  <c r="Y258" i="26" a="1"/>
  <c r="Y258" i="26" s="1"/>
  <c r="U258" i="26" s="1"/>
  <c r="O274" i="26"/>
  <c r="Y274" i="26" a="1"/>
  <c r="Y274" i="26" s="1"/>
  <c r="U274" i="26" s="1"/>
  <c r="O267" i="26"/>
  <c r="Y267" i="26" a="1"/>
  <c r="Y267" i="26" s="1"/>
  <c r="U267" i="26" s="1"/>
  <c r="O272" i="26"/>
  <c r="Y272" i="26" a="1"/>
  <c r="Y272" i="26" s="1"/>
  <c r="U272" i="26" s="1"/>
  <c r="O298" i="26"/>
  <c r="Y298" i="26" a="1"/>
  <c r="Y298" i="26" s="1"/>
  <c r="U298" i="26" s="1"/>
  <c r="O300" i="26"/>
  <c r="Y300" i="26" a="1"/>
  <c r="Y300" i="26" s="1"/>
  <c r="U300" i="26" s="1"/>
  <c r="O23" i="26"/>
  <c r="Y23" i="26" a="1"/>
  <c r="Y23" i="26" s="1"/>
  <c r="U23" i="26" s="1"/>
  <c r="O25" i="26"/>
  <c r="Y25" i="26" a="1"/>
  <c r="Y25" i="26" s="1"/>
  <c r="U25" i="26" s="1"/>
  <c r="O43" i="26"/>
  <c r="Y43" i="26" a="1"/>
  <c r="Y43" i="26" s="1"/>
  <c r="U43" i="26" s="1"/>
  <c r="O42" i="26"/>
  <c r="Y42" i="26" a="1"/>
  <c r="Y42" i="26" s="1"/>
  <c r="U42" i="26" s="1"/>
  <c r="O41" i="26"/>
  <c r="Y41" i="26" a="1"/>
  <c r="Y41" i="26" s="1"/>
  <c r="U41" i="26" s="1"/>
  <c r="O48" i="26"/>
  <c r="Y48" i="26" a="1"/>
  <c r="Y48" i="26" s="1"/>
  <c r="U48" i="26" s="1"/>
  <c r="O87" i="26"/>
  <c r="Y87" i="26" a="1"/>
  <c r="Y87" i="26" s="1"/>
  <c r="U87" i="26" s="1"/>
  <c r="O82" i="26"/>
  <c r="Y82" i="26" a="1"/>
  <c r="Y82" i="26" s="1"/>
  <c r="U82" i="26" s="1"/>
  <c r="O85" i="26"/>
  <c r="Y85" i="26" a="1"/>
  <c r="Y85" i="26" s="1"/>
  <c r="U85" i="26" s="1"/>
  <c r="O88" i="26"/>
  <c r="Y88" i="26" a="1"/>
  <c r="Y88" i="26" s="1"/>
  <c r="U88" i="26" s="1"/>
  <c r="O143" i="26"/>
  <c r="Y143" i="26" a="1"/>
  <c r="Y143" i="26" s="1"/>
  <c r="U143" i="26" s="1"/>
  <c r="O141" i="26"/>
  <c r="Y141" i="26" a="1"/>
  <c r="Y141" i="26" s="1"/>
  <c r="U141" i="26" s="1"/>
  <c r="O364" i="26"/>
  <c r="Y364" i="26" a="1"/>
  <c r="Y364" i="26" s="1"/>
  <c r="U364" i="26" s="1"/>
  <c r="O359" i="26"/>
  <c r="Y359" i="26" a="1"/>
  <c r="Y359" i="26" s="1"/>
  <c r="U359" i="26" s="1"/>
  <c r="O428" i="26"/>
  <c r="Y428" i="26" a="1"/>
  <c r="Y428" i="26" s="1"/>
  <c r="U428" i="26" s="1"/>
  <c r="O430" i="26"/>
  <c r="Y430" i="26" a="1"/>
  <c r="Y430" i="26" s="1"/>
  <c r="U430" i="26" s="1"/>
  <c r="O484" i="26"/>
  <c r="Y484" i="26" a="1"/>
  <c r="Y484" i="26" s="1"/>
  <c r="U484" i="26" s="1"/>
  <c r="O540" i="26"/>
  <c r="Y540" i="26" a="1"/>
  <c r="Y540" i="26" s="1"/>
  <c r="U540" i="26" s="1"/>
  <c r="O51" i="26"/>
  <c r="Y51" i="26" a="1"/>
  <c r="Y51" i="26" s="1"/>
  <c r="U51" i="26" s="1"/>
  <c r="O49" i="26"/>
  <c r="Y49" i="26" a="1"/>
  <c r="Y49" i="26" s="1"/>
  <c r="U49" i="26" s="1"/>
  <c r="O115" i="26"/>
  <c r="Y115" i="26" a="1"/>
  <c r="Y115" i="26" s="1"/>
  <c r="U115" i="26" s="1"/>
  <c r="O116" i="26"/>
  <c r="Y116" i="26" a="1"/>
  <c r="Y116" i="26" s="1"/>
  <c r="U116" i="26" s="1"/>
  <c r="O155" i="26"/>
  <c r="Y155" i="26" a="1"/>
  <c r="Y155" i="26" s="1"/>
  <c r="U155" i="26" s="1"/>
  <c r="O154" i="26"/>
  <c r="Y154" i="26" a="1"/>
  <c r="Y154" i="26" s="1"/>
  <c r="U154" i="26" s="1"/>
  <c r="O157" i="26"/>
  <c r="Y157" i="26" a="1"/>
  <c r="Y157" i="26" s="1"/>
  <c r="U157" i="26" s="1"/>
  <c r="O203" i="26"/>
  <c r="Y203" i="26" a="1"/>
  <c r="Y203" i="26" s="1"/>
  <c r="U203" i="26" s="1"/>
  <c r="O202" i="26"/>
  <c r="Y202" i="26" a="1"/>
  <c r="Y202" i="26" s="1"/>
  <c r="U202" i="26" s="1"/>
  <c r="O204" i="26"/>
  <c r="Y204" i="26" a="1"/>
  <c r="Y204" i="26" s="1"/>
  <c r="U204" i="26" s="1"/>
  <c r="O250" i="26"/>
  <c r="Y250" i="26" a="1"/>
  <c r="Y250" i="26" s="1"/>
  <c r="U250" i="26" s="1"/>
  <c r="O251" i="26"/>
  <c r="Y251" i="26" a="1"/>
  <c r="Y251" i="26" s="1"/>
  <c r="U251" i="26" s="1"/>
  <c r="O252" i="26"/>
  <c r="Y252" i="26" a="1"/>
  <c r="Y252" i="26" s="1"/>
  <c r="U252" i="26" s="1"/>
  <c r="O290" i="26"/>
  <c r="Y290" i="26" a="1"/>
  <c r="Y290" i="26" s="1"/>
  <c r="U290" i="26" s="1"/>
  <c r="O291" i="26"/>
  <c r="Y291" i="26" a="1"/>
  <c r="Y291" i="26" s="1"/>
  <c r="U291" i="26" s="1"/>
  <c r="O292" i="26"/>
  <c r="Y292" i="26" a="1"/>
  <c r="Y292" i="26" s="1"/>
  <c r="U292" i="26" s="1"/>
  <c r="O314" i="26"/>
  <c r="Y314" i="26" a="1"/>
  <c r="Y314" i="26" s="1"/>
  <c r="U314" i="26" s="1"/>
  <c r="O307" i="26"/>
  <c r="Y307" i="26" a="1"/>
  <c r="Y307" i="26" s="1"/>
  <c r="U307" i="26" s="1"/>
  <c r="O312" i="26"/>
  <c r="Y312" i="26" a="1"/>
  <c r="Y312" i="26" s="1"/>
  <c r="U312" i="26" s="1"/>
  <c r="O333" i="26"/>
  <c r="Y333" i="26" a="1"/>
  <c r="Y333" i="26" s="1"/>
  <c r="U333" i="26" s="1"/>
  <c r="O331" i="26"/>
  <c r="Y331" i="26" a="1"/>
  <c r="Y331" i="26" s="1"/>
  <c r="U331" i="26" s="1"/>
  <c r="O325" i="26"/>
  <c r="Y325" i="26" a="1"/>
  <c r="Y325" i="26" s="1"/>
  <c r="U325" i="26" s="1"/>
  <c r="O373" i="26"/>
  <c r="Y373" i="26" a="1"/>
  <c r="Y373" i="26" s="1"/>
  <c r="U373" i="26" s="1"/>
  <c r="O368" i="26"/>
  <c r="Y368" i="26" a="1"/>
  <c r="Y368" i="26" s="1"/>
  <c r="U368" i="26" s="1"/>
  <c r="O226" i="26"/>
  <c r="Y226" i="26" a="1"/>
  <c r="Y226" i="26" s="1"/>
  <c r="U226" i="26" s="1"/>
  <c r="O221" i="26"/>
  <c r="Y221" i="26" a="1"/>
  <c r="Y221" i="26" s="1"/>
  <c r="U221" i="26" s="1"/>
  <c r="O322" i="26"/>
  <c r="Y322" i="26" a="1"/>
  <c r="Y322" i="26" s="1"/>
  <c r="U322" i="26" s="1"/>
  <c r="O320" i="26"/>
  <c r="Y320" i="26" a="1"/>
  <c r="Y320" i="26" s="1"/>
  <c r="U320" i="26" s="1"/>
  <c r="O353" i="26"/>
  <c r="Y353" i="26" a="1"/>
  <c r="Y353" i="26" s="1"/>
  <c r="U353" i="26" s="1"/>
  <c r="O348" i="26"/>
  <c r="Y348" i="26" a="1"/>
  <c r="Y348" i="26" s="1"/>
  <c r="U348" i="26" s="1"/>
  <c r="O350" i="26"/>
  <c r="Y350" i="26" a="1"/>
  <c r="Y350" i="26" s="1"/>
  <c r="U350" i="26" s="1"/>
  <c r="O389" i="26"/>
  <c r="Y389" i="26" a="1"/>
  <c r="Y389" i="26" s="1"/>
  <c r="U389" i="26" s="1"/>
  <c r="O421" i="26"/>
  <c r="Y421" i="26" a="1"/>
  <c r="Y421" i="26" s="1"/>
  <c r="U421" i="26" s="1"/>
  <c r="O449" i="26"/>
  <c r="Y449" i="26" a="1"/>
  <c r="Y449" i="26" s="1"/>
  <c r="U449" i="26" s="1"/>
  <c r="O477" i="26"/>
  <c r="Y477" i="26" a="1"/>
  <c r="Y477" i="26" s="1"/>
  <c r="U477" i="26" s="1"/>
  <c r="O501" i="26"/>
  <c r="Y501" i="26" a="1"/>
  <c r="Y501" i="26" s="1"/>
  <c r="U501" i="26" s="1"/>
  <c r="O535" i="26"/>
  <c r="Y535" i="26" a="1"/>
  <c r="Y535" i="26" s="1"/>
  <c r="U535" i="26" s="1"/>
  <c r="AB178" i="26"/>
  <c r="R178" i="26" s="1"/>
  <c r="P259" i="26"/>
  <c r="P202" i="26"/>
  <c r="P226" i="26"/>
  <c r="L154" i="26"/>
  <c r="L204" i="26"/>
  <c r="L226" i="26"/>
  <c r="L250" i="26"/>
  <c r="O263" i="26"/>
  <c r="Y263" i="26" a="1"/>
  <c r="Y263" i="26" s="1"/>
  <c r="U263" i="26" s="1"/>
  <c r="O261" i="26"/>
  <c r="Y261" i="26" a="1"/>
  <c r="Y261" i="26" s="1"/>
  <c r="U261" i="26" s="1"/>
  <c r="O256" i="26"/>
  <c r="Y256" i="26" a="1"/>
  <c r="Y256" i="26" s="1"/>
  <c r="U256" i="26" s="1"/>
  <c r="O135" i="26"/>
  <c r="Y135" i="26" a="1"/>
  <c r="Y135" i="26" s="1"/>
  <c r="U135" i="26" s="1"/>
  <c r="O140" i="26"/>
  <c r="Y140" i="26" a="1"/>
  <c r="Y140" i="26" s="1"/>
  <c r="U140" i="26" s="1"/>
  <c r="O179" i="26"/>
  <c r="Y179" i="26" a="1"/>
  <c r="Y179" i="26" s="1"/>
  <c r="U179" i="26" s="1"/>
  <c r="O180" i="26"/>
  <c r="Y180" i="26" a="1"/>
  <c r="Y180" i="26" s="1"/>
  <c r="U180" i="26" s="1"/>
  <c r="O227" i="26"/>
  <c r="Y227" i="26" a="1"/>
  <c r="Y227" i="26" s="1"/>
  <c r="U227" i="26" s="1"/>
  <c r="O222" i="26"/>
  <c r="Y222" i="26" a="1"/>
  <c r="Y222" i="26" s="1"/>
  <c r="U222" i="26" s="1"/>
  <c r="O232" i="26"/>
  <c r="Y232" i="26" a="1"/>
  <c r="Y232" i="26" s="1"/>
  <c r="U232" i="26" s="1"/>
  <c r="O266" i="26"/>
  <c r="Y266" i="26" a="1"/>
  <c r="Y266" i="26" s="1"/>
  <c r="U266" i="26" s="1"/>
  <c r="O273" i="26"/>
  <c r="Y273" i="26" a="1"/>
  <c r="Y273" i="26" s="1"/>
  <c r="U273" i="26" s="1"/>
  <c r="O268" i="26"/>
  <c r="Y268" i="26" a="1"/>
  <c r="Y268" i="26" s="1"/>
  <c r="U268" i="26" s="1"/>
  <c r="O303" i="26"/>
  <c r="Y303" i="26" a="1"/>
  <c r="Y303" i="26" s="1"/>
  <c r="U303" i="26" s="1"/>
  <c r="O301" i="26"/>
  <c r="Y301" i="26" a="1"/>
  <c r="Y301" i="26" s="1"/>
  <c r="U301" i="26" s="1"/>
  <c r="O296" i="26"/>
  <c r="Y296" i="26" a="1"/>
  <c r="Y296" i="26" s="1"/>
  <c r="U296" i="26" s="1"/>
  <c r="O319" i="26"/>
  <c r="Y319" i="26" a="1"/>
  <c r="Y319" i="26" s="1"/>
  <c r="U319" i="26" s="1"/>
  <c r="O321" i="26"/>
  <c r="Y321" i="26" a="1"/>
  <c r="Y321" i="26" s="1"/>
  <c r="U321" i="26" s="1"/>
  <c r="O316" i="26"/>
  <c r="Y316" i="26" a="1"/>
  <c r="Y316" i="26" s="1"/>
  <c r="U316" i="26" s="1"/>
  <c r="O349" i="26"/>
  <c r="Y349" i="26" a="1"/>
  <c r="Y349" i="26" s="1"/>
  <c r="U349" i="26" s="1"/>
  <c r="O351" i="26"/>
  <c r="Y351" i="26" a="1"/>
  <c r="Y351" i="26" s="1"/>
  <c r="U351" i="26" s="1"/>
  <c r="O346" i="26"/>
  <c r="Y346" i="26" a="1"/>
  <c r="Y346" i="26" s="1"/>
  <c r="U346" i="26" s="1"/>
  <c r="O385" i="26"/>
  <c r="Y385" i="26" a="1"/>
  <c r="Y385" i="26" s="1"/>
  <c r="U385" i="26" s="1"/>
  <c r="O383" i="26"/>
  <c r="Y383" i="26" a="1"/>
  <c r="Y383" i="26" s="1"/>
  <c r="U383" i="26" s="1"/>
  <c r="O417" i="26"/>
  <c r="Y417" i="26" a="1"/>
  <c r="Y417" i="26" s="1"/>
  <c r="U417" i="26" s="1"/>
  <c r="O415" i="26"/>
  <c r="Y415" i="26" a="1"/>
  <c r="Y415" i="26" s="1"/>
  <c r="U415" i="26" s="1"/>
  <c r="O445" i="26"/>
  <c r="Y445" i="26" a="1"/>
  <c r="Y445" i="26" s="1"/>
  <c r="U445" i="26" s="1"/>
  <c r="O139" i="26"/>
  <c r="Y139" i="26" a="1"/>
  <c r="Y139" i="26" s="1"/>
  <c r="U139" i="26" s="1"/>
  <c r="O134" i="26"/>
  <c r="Y134" i="26" a="1"/>
  <c r="Y134" i="26" s="1"/>
  <c r="U134" i="26" s="1"/>
  <c r="O183" i="26"/>
  <c r="Y183" i="26" a="1"/>
  <c r="Y183" i="26" s="1"/>
  <c r="U183" i="26" s="1"/>
  <c r="O178" i="26"/>
  <c r="Y178" i="26" a="1"/>
  <c r="Y178" i="26" s="1"/>
  <c r="U178" i="26" s="1"/>
  <c r="O184" i="26"/>
  <c r="Y184" i="26" a="1"/>
  <c r="Y184" i="26" s="1"/>
  <c r="U184" i="26" s="1"/>
  <c r="O231" i="26"/>
  <c r="Y231" i="26" a="1"/>
  <c r="Y231" i="26" s="1"/>
  <c r="U231" i="26" s="1"/>
  <c r="O299" i="26"/>
  <c r="Y299" i="26" a="1"/>
  <c r="Y299" i="26" s="1"/>
  <c r="U299" i="26" s="1"/>
  <c r="O315" i="26"/>
  <c r="Y315" i="26" a="1"/>
  <c r="Y315" i="26" s="1"/>
  <c r="U315" i="26" s="1"/>
  <c r="O387" i="26"/>
  <c r="Y387" i="26" a="1"/>
  <c r="Y387" i="26" s="1"/>
  <c r="U387" i="26" s="1"/>
  <c r="O419" i="26"/>
  <c r="Y419" i="26" a="1"/>
  <c r="Y419" i="26" s="1"/>
  <c r="U419" i="26" s="1"/>
  <c r="O451" i="26"/>
  <c r="Y451" i="26" a="1"/>
  <c r="Y451" i="26" s="1"/>
  <c r="U451" i="26" s="1"/>
  <c r="O479" i="26"/>
  <c r="Y479" i="26" a="1"/>
  <c r="Y479" i="26" s="1"/>
  <c r="U479" i="26" s="1"/>
  <c r="O508" i="26"/>
  <c r="Y508" i="26" a="1"/>
  <c r="Y508" i="26" s="1"/>
  <c r="U508" i="26" s="1"/>
  <c r="O534" i="26"/>
  <c r="Y534" i="26" a="1"/>
  <c r="Y534" i="26" s="1"/>
  <c r="U534" i="26" s="1"/>
  <c r="AB184" i="26"/>
  <c r="R184" i="26" s="1"/>
  <c r="AB258" i="26"/>
  <c r="R258" i="26" s="1"/>
  <c r="AB231" i="26"/>
  <c r="R231" i="26" s="1"/>
  <c r="S183" i="26"/>
  <c r="S259" i="26"/>
  <c r="P260" i="26"/>
  <c r="S258" i="26"/>
  <c r="S202" i="26"/>
  <c r="L141" i="26"/>
  <c r="L155" i="26"/>
  <c r="L251" i="26"/>
  <c r="O255" i="26"/>
  <c r="Y255" i="26" a="1"/>
  <c r="Y255" i="26" s="1"/>
  <c r="U255" i="26" s="1"/>
  <c r="O257" i="26"/>
  <c r="Y257" i="26" a="1"/>
  <c r="Y257" i="26" s="1"/>
  <c r="U257" i="26" s="1"/>
  <c r="O131" i="26"/>
  <c r="Y131" i="26" a="1"/>
  <c r="Y131" i="26" s="1"/>
  <c r="U131" i="26" s="1"/>
  <c r="O137" i="26"/>
  <c r="Y137" i="26" a="1"/>
  <c r="Y137" i="26" s="1"/>
  <c r="U137" i="26" s="1"/>
  <c r="O136" i="26"/>
  <c r="Y136" i="26" a="1"/>
  <c r="Y136" i="26" s="1"/>
  <c r="U136" i="26" s="1"/>
  <c r="O175" i="26"/>
  <c r="Y175" i="26" a="1"/>
  <c r="Y175" i="26" s="1"/>
  <c r="U175" i="26" s="1"/>
  <c r="O181" i="26"/>
  <c r="Y181" i="26" a="1"/>
  <c r="Y181" i="26" s="1"/>
  <c r="U181" i="26" s="1"/>
  <c r="O176" i="26"/>
  <c r="Y176" i="26" a="1"/>
  <c r="Y176" i="26" s="1"/>
  <c r="U176" i="26" s="1"/>
  <c r="O223" i="26"/>
  <c r="Y223" i="26" a="1"/>
  <c r="Y223" i="26" s="1"/>
  <c r="U223" i="26" s="1"/>
  <c r="O229" i="26"/>
  <c r="Y229" i="26" a="1"/>
  <c r="Y229" i="26" s="1"/>
  <c r="U229" i="26" s="1"/>
  <c r="O228" i="26"/>
  <c r="Y228" i="26" a="1"/>
  <c r="Y228" i="26" s="1"/>
  <c r="U228" i="26" s="1"/>
  <c r="O271" i="26"/>
  <c r="Y271" i="26" a="1"/>
  <c r="Y271" i="26" s="1"/>
  <c r="U271" i="26" s="1"/>
  <c r="O269" i="26"/>
  <c r="Y269" i="26" a="1"/>
  <c r="Y269" i="26" s="1"/>
  <c r="U269" i="26" s="1"/>
  <c r="O295" i="26"/>
  <c r="Y295" i="26" a="1"/>
  <c r="Y295" i="26" s="1"/>
  <c r="U295" i="26" s="1"/>
  <c r="O297" i="26"/>
  <c r="Y297" i="26" a="1"/>
  <c r="Y297" i="26" s="1"/>
  <c r="U297" i="26" s="1"/>
  <c r="O318" i="26"/>
  <c r="Y318" i="26" a="1"/>
  <c r="Y318" i="26" s="1"/>
  <c r="U318" i="26" s="1"/>
  <c r="O317" i="26"/>
  <c r="Y317" i="26" a="1"/>
  <c r="Y317" i="26" s="1"/>
  <c r="U317" i="26" s="1"/>
  <c r="O345" i="26"/>
  <c r="Y345" i="26" a="1"/>
  <c r="Y345" i="26" s="1"/>
  <c r="U345" i="26" s="1"/>
  <c r="O347" i="26"/>
  <c r="Y347" i="26" a="1"/>
  <c r="Y347" i="26" s="1"/>
  <c r="U347" i="26" s="1"/>
  <c r="O388" i="26"/>
  <c r="Y388" i="26" a="1"/>
  <c r="Y388" i="26" s="1"/>
  <c r="U388" i="26" s="1"/>
  <c r="O390" i="26"/>
  <c r="Y390" i="26" a="1"/>
  <c r="Y390" i="26" s="1"/>
  <c r="U390" i="26" s="1"/>
  <c r="O420" i="26"/>
  <c r="Y420" i="26" a="1"/>
  <c r="Y420" i="26" s="1"/>
  <c r="U420" i="26" s="1"/>
  <c r="O422" i="26"/>
  <c r="Y422" i="26" a="1"/>
  <c r="Y422" i="26" s="1"/>
  <c r="U422" i="26" s="1"/>
  <c r="O452" i="26"/>
  <c r="Y452" i="26" a="1"/>
  <c r="Y452" i="26" s="1"/>
  <c r="U452" i="26" s="1"/>
  <c r="O450" i="26"/>
  <c r="Y450" i="26" a="1"/>
  <c r="Y450" i="26" s="1"/>
  <c r="U450" i="26" s="1"/>
  <c r="O171" i="26"/>
  <c r="Y171" i="26" a="1"/>
  <c r="Y171" i="26" s="1"/>
  <c r="U171" i="26" s="1"/>
  <c r="O170" i="26"/>
  <c r="Y170" i="26" a="1"/>
  <c r="Y170" i="26" s="1"/>
  <c r="U170" i="26" s="1"/>
  <c r="O172" i="26"/>
  <c r="Y172" i="26" a="1"/>
  <c r="Y172" i="26" s="1"/>
  <c r="U172" i="26" s="1"/>
  <c r="O381" i="26"/>
  <c r="Y381" i="26" a="1"/>
  <c r="Y381" i="26" s="1"/>
  <c r="U381" i="26" s="1"/>
  <c r="O379" i="26"/>
  <c r="Y379" i="26" a="1"/>
  <c r="Y379" i="26" s="1"/>
  <c r="U379" i="26" s="1"/>
  <c r="O469" i="26"/>
  <c r="Y469" i="26" a="1"/>
  <c r="Y469" i="26" s="1"/>
  <c r="U469" i="26" s="1"/>
  <c r="O467" i="26"/>
  <c r="Y467" i="26" a="1"/>
  <c r="Y467" i="26" s="1"/>
  <c r="U467" i="26" s="1"/>
  <c r="O19" i="26"/>
  <c r="Y19" i="26" a="1"/>
  <c r="Y19" i="26" s="1"/>
  <c r="U19" i="26" s="1"/>
  <c r="O16" i="26"/>
  <c r="Y16" i="26" a="1"/>
  <c r="Y16" i="26" s="1"/>
  <c r="U16" i="26" s="1"/>
  <c r="O75" i="26"/>
  <c r="Y75" i="26" a="1"/>
  <c r="Y75" i="26" s="1"/>
  <c r="U75" i="26" s="1"/>
  <c r="O76" i="26"/>
  <c r="Y76" i="26" a="1"/>
  <c r="Y76" i="26" s="1"/>
  <c r="U76" i="26" s="1"/>
  <c r="P184" i="26"/>
  <c r="S260" i="26"/>
  <c r="P221" i="26"/>
  <c r="S178" i="26"/>
  <c r="L143" i="26"/>
  <c r="L231" i="26"/>
  <c r="O262" i="26"/>
  <c r="Y262" i="26" a="1"/>
  <c r="Y262" i="26" s="1"/>
  <c r="U262" i="26" s="1"/>
  <c r="O264" i="26"/>
  <c r="Y264" i="26" a="1"/>
  <c r="Y264" i="26" s="1"/>
  <c r="U264" i="26" s="1"/>
  <c r="O132" i="26"/>
  <c r="Y132" i="26" a="1"/>
  <c r="Y132" i="26" s="1"/>
  <c r="U132" i="26" s="1"/>
  <c r="O182" i="26"/>
  <c r="Y182" i="26" a="1"/>
  <c r="Y182" i="26" s="1"/>
  <c r="U182" i="26" s="1"/>
  <c r="O224" i="26"/>
  <c r="Y224" i="26" a="1"/>
  <c r="Y224" i="26" s="1"/>
  <c r="U224" i="26" s="1"/>
  <c r="O270" i="26"/>
  <c r="Y270" i="26" a="1"/>
  <c r="Y270" i="26" s="1"/>
  <c r="U270" i="26" s="1"/>
  <c r="O265" i="26"/>
  <c r="Y265" i="26" a="1"/>
  <c r="Y265" i="26" s="1"/>
  <c r="U265" i="26" s="1"/>
  <c r="O302" i="26"/>
  <c r="Y302" i="26" a="1"/>
  <c r="Y302" i="26" s="1"/>
  <c r="U302" i="26" s="1"/>
  <c r="O304" i="26"/>
  <c r="Y304" i="26" a="1"/>
  <c r="Y304" i="26" s="1"/>
  <c r="U304" i="26" s="1"/>
  <c r="O323" i="26"/>
  <c r="Y323" i="26" a="1"/>
  <c r="Y323" i="26" s="1"/>
  <c r="U323" i="26" s="1"/>
  <c r="O324" i="26"/>
  <c r="Y324" i="26" a="1"/>
  <c r="Y324" i="26" s="1"/>
  <c r="U324" i="26" s="1"/>
  <c r="O352" i="26"/>
  <c r="Y352" i="26" a="1"/>
  <c r="Y352" i="26" s="1"/>
  <c r="U352" i="26" s="1"/>
  <c r="O354" i="26"/>
  <c r="Y354" i="26" a="1"/>
  <c r="Y354" i="26" s="1"/>
  <c r="U354" i="26" s="1"/>
  <c r="O384" i="26"/>
  <c r="Y384" i="26" a="1"/>
  <c r="Y384" i="26" s="1"/>
  <c r="U384" i="26" s="1"/>
  <c r="O386" i="26"/>
  <c r="Y386" i="26" a="1"/>
  <c r="Y386" i="26" s="1"/>
  <c r="U386" i="26" s="1"/>
  <c r="O416" i="26"/>
  <c r="Y416" i="26" a="1"/>
  <c r="Y416" i="26" s="1"/>
  <c r="U416" i="26" s="1"/>
  <c r="O418" i="26"/>
  <c r="Y418" i="26" a="1"/>
  <c r="Y418" i="26" s="1"/>
  <c r="U418" i="26" s="1"/>
  <c r="O448" i="26"/>
  <c r="Y448" i="26" a="1"/>
  <c r="Y448" i="26" s="1"/>
  <c r="U448" i="26" s="1"/>
  <c r="O446" i="26"/>
  <c r="Y446" i="26" a="1"/>
  <c r="Y446" i="26" s="1"/>
  <c r="U446" i="26" s="1"/>
  <c r="O476" i="26"/>
  <c r="Y476" i="26" a="1"/>
  <c r="Y476" i="26" s="1"/>
  <c r="U476" i="26" s="1"/>
  <c r="O474" i="26"/>
  <c r="Y474" i="26" a="1"/>
  <c r="Y474" i="26" s="1"/>
  <c r="U474" i="26" s="1"/>
  <c r="O110" i="26"/>
  <c r="Y110" i="26" a="1"/>
  <c r="Y110" i="26" s="1"/>
  <c r="U110" i="26" s="1"/>
  <c r="O105" i="26"/>
  <c r="Y105" i="26" a="1"/>
  <c r="Y105" i="26" s="1"/>
  <c r="U105" i="26" s="1"/>
  <c r="O108" i="26"/>
  <c r="Y108" i="26" a="1"/>
  <c r="Y108" i="26" s="1"/>
  <c r="U108" i="26" s="1"/>
  <c r="O191" i="26"/>
  <c r="Y191" i="26" a="1"/>
  <c r="Y191" i="26" s="1"/>
  <c r="U191" i="26" s="1"/>
  <c r="O186" i="26"/>
  <c r="Y186" i="26" a="1"/>
  <c r="Y186" i="26" s="1"/>
  <c r="U186" i="26" s="1"/>
  <c r="O189" i="26"/>
  <c r="Y189" i="26" a="1"/>
  <c r="Y189" i="26" s="1"/>
  <c r="U189" i="26" s="1"/>
  <c r="O188" i="26"/>
  <c r="Y188" i="26" a="1"/>
  <c r="Y188" i="26" s="1"/>
  <c r="U188" i="26" s="1"/>
  <c r="O239" i="26"/>
  <c r="Y239" i="26" a="1"/>
  <c r="Y239" i="26" s="1"/>
  <c r="U239" i="26" s="1"/>
  <c r="O241" i="26"/>
  <c r="Y241" i="26" a="1"/>
  <c r="Y241" i="26" s="1"/>
  <c r="U241" i="26" s="1"/>
  <c r="O240" i="26"/>
  <c r="Y240" i="26" a="1"/>
  <c r="Y240" i="26" s="1"/>
  <c r="U240" i="26" s="1"/>
  <c r="O278" i="26"/>
  <c r="Y278" i="26" a="1"/>
  <c r="Y278" i="26" s="1"/>
  <c r="U278" i="26" s="1"/>
  <c r="O277" i="26"/>
  <c r="Y277" i="26" a="1"/>
  <c r="Y277" i="26" s="1"/>
  <c r="U277" i="26" s="1"/>
  <c r="O396" i="26"/>
  <c r="Y396" i="26" a="1"/>
  <c r="Y396" i="26" s="1"/>
  <c r="U396" i="26" s="1"/>
  <c r="O398" i="26"/>
  <c r="Y398" i="26" a="1"/>
  <c r="Y398" i="26" s="1"/>
  <c r="U398" i="26" s="1"/>
  <c r="O456" i="26"/>
  <c r="Y456" i="26" a="1"/>
  <c r="Y456" i="26" s="1"/>
  <c r="U456" i="26" s="1"/>
  <c r="O512" i="26"/>
  <c r="Y512" i="26" a="1"/>
  <c r="Y512" i="26" s="1"/>
  <c r="U512" i="26" s="1"/>
  <c r="O95" i="26"/>
  <c r="Y95" i="26" a="1"/>
  <c r="Y95" i="26" s="1"/>
  <c r="U95" i="26" s="1"/>
  <c r="O219" i="26"/>
  <c r="Y219" i="26" a="1"/>
  <c r="Y219" i="26" s="1"/>
  <c r="U219" i="26" s="1"/>
  <c r="O214" i="26"/>
  <c r="Y214" i="26" a="1"/>
  <c r="Y214" i="26" s="1"/>
  <c r="U214" i="26" s="1"/>
  <c r="O209" i="26"/>
  <c r="Y209" i="26" a="1"/>
  <c r="Y209" i="26" s="1"/>
  <c r="U209" i="26" s="1"/>
  <c r="O341" i="26"/>
  <c r="Y341" i="26" a="1"/>
  <c r="Y341" i="26" s="1"/>
  <c r="U341" i="26" s="1"/>
  <c r="O336" i="26"/>
  <c r="Y336" i="26" a="1"/>
  <c r="Y336" i="26" s="1"/>
  <c r="U336" i="26" s="1"/>
  <c r="O342" i="26"/>
  <c r="Y342" i="26" a="1"/>
  <c r="Y342" i="26" s="1"/>
  <c r="U342" i="26" s="1"/>
  <c r="O441" i="26"/>
  <c r="Y441" i="26" a="1"/>
  <c r="Y441" i="26" s="1"/>
  <c r="U441" i="26" s="1"/>
  <c r="O439" i="26"/>
  <c r="Y439" i="26" a="1"/>
  <c r="Y439" i="26" s="1"/>
  <c r="U439" i="26" s="1"/>
  <c r="O527" i="26"/>
  <c r="Y527" i="26" a="1"/>
  <c r="Y527" i="26" s="1"/>
  <c r="U527" i="26" s="1"/>
  <c r="O524" i="26"/>
  <c r="Y524" i="26" a="1"/>
  <c r="Y524" i="26" s="1"/>
  <c r="U524" i="26" s="1"/>
  <c r="O35" i="26"/>
  <c r="Y35" i="26" a="1"/>
  <c r="Y35" i="26" s="1"/>
  <c r="U35" i="26" s="1"/>
  <c r="O36" i="26"/>
  <c r="Y36" i="26" a="1"/>
  <c r="Y36" i="26" s="1"/>
  <c r="U36" i="26" s="1"/>
  <c r="O447" i="26"/>
  <c r="Y447" i="26" a="1"/>
  <c r="Y447" i="26" s="1"/>
  <c r="U447" i="26" s="1"/>
  <c r="O473" i="26"/>
  <c r="Y473" i="26" a="1"/>
  <c r="Y473" i="26" s="1"/>
  <c r="U473" i="26" s="1"/>
  <c r="O475" i="26"/>
  <c r="Y475" i="26" a="1"/>
  <c r="Y475" i="26" s="1"/>
  <c r="U475" i="26" s="1"/>
  <c r="O507" i="26"/>
  <c r="Y507" i="26" a="1"/>
  <c r="Y507" i="26" s="1"/>
  <c r="U507" i="26" s="1"/>
  <c r="O503" i="26"/>
  <c r="Y503" i="26" a="1"/>
  <c r="Y503" i="26" s="1"/>
  <c r="U503" i="26" s="1"/>
  <c r="O533" i="26"/>
  <c r="Y533" i="26" a="1"/>
  <c r="Y533" i="26" s="1"/>
  <c r="U533" i="26" s="1"/>
  <c r="O532" i="26"/>
  <c r="Y532" i="26" a="1"/>
  <c r="Y532" i="26" s="1"/>
  <c r="U532" i="26" s="1"/>
  <c r="O26" i="26"/>
  <c r="Y26" i="26" a="1"/>
  <c r="Y26" i="26" s="1"/>
  <c r="U26" i="26" s="1"/>
  <c r="O21" i="26"/>
  <c r="Y21" i="26" a="1"/>
  <c r="Y21" i="26" s="1"/>
  <c r="U21" i="26" s="1"/>
  <c r="O39" i="26"/>
  <c r="Y39" i="26" a="1"/>
  <c r="Y39" i="26" s="1"/>
  <c r="U39" i="26" s="1"/>
  <c r="O44" i="26"/>
  <c r="Y44" i="26" a="1"/>
  <c r="Y44" i="26" s="1"/>
  <c r="U44" i="26" s="1"/>
  <c r="O83" i="26"/>
  <c r="Y83" i="26" a="1"/>
  <c r="Y83" i="26" s="1"/>
  <c r="U83" i="26" s="1"/>
  <c r="O81" i="26"/>
  <c r="Y81" i="26" a="1"/>
  <c r="Y81" i="26" s="1"/>
  <c r="U81" i="26" s="1"/>
  <c r="O84" i="26"/>
  <c r="Y84" i="26" a="1"/>
  <c r="Y84" i="26" s="1"/>
  <c r="U84" i="26" s="1"/>
  <c r="O106" i="26"/>
  <c r="Y106" i="26" a="1"/>
  <c r="Y106" i="26" s="1"/>
  <c r="U106" i="26" s="1"/>
  <c r="O101" i="26"/>
  <c r="Y101" i="26" a="1"/>
  <c r="Y101" i="26" s="1"/>
  <c r="U101" i="26" s="1"/>
  <c r="O104" i="26"/>
  <c r="Y104" i="26" a="1"/>
  <c r="Y104" i="26" s="1"/>
  <c r="U104" i="26" s="1"/>
  <c r="O198" i="26"/>
  <c r="Y198" i="26" a="1"/>
  <c r="Y198" i="26" s="1"/>
  <c r="U198" i="26" s="1"/>
  <c r="O185" i="26"/>
  <c r="Y185" i="26" a="1"/>
  <c r="Y185" i="26" s="1"/>
  <c r="U185" i="26" s="1"/>
  <c r="O238" i="26"/>
  <c r="Y238" i="26" a="1"/>
  <c r="Y238" i="26" s="1"/>
  <c r="U238" i="26" s="1"/>
  <c r="O237" i="26"/>
  <c r="Y237" i="26" a="1"/>
  <c r="Y237" i="26" s="1"/>
  <c r="U237" i="26" s="1"/>
  <c r="O236" i="26"/>
  <c r="Y236" i="26" a="1"/>
  <c r="Y236" i="26" s="1"/>
  <c r="U236" i="26" s="1"/>
  <c r="O283" i="26"/>
  <c r="Y283" i="26" a="1"/>
  <c r="Y283" i="26" s="1"/>
  <c r="U283" i="26" s="1"/>
  <c r="O284" i="26"/>
  <c r="Y284" i="26" a="1"/>
  <c r="Y284" i="26" s="1"/>
  <c r="U284" i="26" s="1"/>
  <c r="O392" i="26"/>
  <c r="Y392" i="26" a="1"/>
  <c r="Y392" i="26" s="1"/>
  <c r="U392" i="26" s="1"/>
  <c r="O394" i="26"/>
  <c r="Y394" i="26" a="1"/>
  <c r="Y394" i="26" s="1"/>
  <c r="U394" i="26" s="1"/>
  <c r="O455" i="26"/>
  <c r="Y455" i="26" a="1"/>
  <c r="Y455" i="26" s="1"/>
  <c r="U455" i="26" s="1"/>
  <c r="O511" i="26"/>
  <c r="Y511" i="26" a="1"/>
  <c r="Y511" i="26" s="1"/>
  <c r="U511" i="26" s="1"/>
  <c r="O98" i="26"/>
  <c r="Y98" i="26" a="1"/>
  <c r="Y98" i="26" s="1"/>
  <c r="U98" i="26" s="1"/>
  <c r="O97" i="26"/>
  <c r="Y97" i="26" a="1"/>
  <c r="Y97" i="26" s="1"/>
  <c r="U97" i="26" s="1"/>
  <c r="O100" i="26"/>
  <c r="Y100" i="26" a="1"/>
  <c r="Y100" i="26" s="1"/>
  <c r="U100" i="26" s="1"/>
  <c r="O167" i="26"/>
  <c r="Y167" i="26" a="1"/>
  <c r="Y167" i="26" s="1"/>
  <c r="U167" i="26" s="1"/>
  <c r="O166" i="26"/>
  <c r="Y166" i="26" a="1"/>
  <c r="Y166" i="26" s="1"/>
  <c r="U166" i="26" s="1"/>
  <c r="O173" i="26"/>
  <c r="Y173" i="26" a="1"/>
  <c r="Y173" i="26" s="1"/>
  <c r="U173" i="26" s="1"/>
  <c r="O168" i="26"/>
  <c r="Y168" i="26" a="1"/>
  <c r="Y168" i="26" s="1"/>
  <c r="U168" i="26" s="1"/>
  <c r="O377" i="26"/>
  <c r="Y377" i="26" a="1"/>
  <c r="Y377" i="26" s="1"/>
  <c r="U377" i="26" s="1"/>
  <c r="O375" i="26"/>
  <c r="Y375" i="26" a="1"/>
  <c r="Y375" i="26" s="1"/>
  <c r="U375" i="26" s="1"/>
  <c r="O472" i="26"/>
  <c r="Y472" i="26" a="1"/>
  <c r="Y472" i="26" s="1"/>
  <c r="U472" i="26" s="1"/>
  <c r="O470" i="26"/>
  <c r="Y470" i="26" a="1"/>
  <c r="Y470" i="26" s="1"/>
  <c r="U470" i="26" s="1"/>
  <c r="O15" i="26"/>
  <c r="Y15" i="26" a="1"/>
  <c r="Y15" i="26" s="1"/>
  <c r="U15" i="26" s="1"/>
  <c r="O17" i="26"/>
  <c r="Y17" i="26" a="1"/>
  <c r="Y17" i="26" s="1"/>
  <c r="U17" i="26" s="1"/>
  <c r="O79" i="26"/>
  <c r="Y79" i="26" a="1"/>
  <c r="Y79" i="26" s="1"/>
  <c r="U79" i="26" s="1"/>
  <c r="O150" i="26"/>
  <c r="Y150" i="26" a="1"/>
  <c r="Y150" i="26" s="1"/>
  <c r="U150" i="26" s="1"/>
  <c r="O152" i="26"/>
  <c r="Y152" i="26" a="1"/>
  <c r="Y152" i="26" s="1"/>
  <c r="U152" i="26" s="1"/>
  <c r="O360" i="26"/>
  <c r="Y360" i="26" a="1"/>
  <c r="Y360" i="26" s="1"/>
  <c r="U360" i="26" s="1"/>
  <c r="O355" i="26"/>
  <c r="Y355" i="26" a="1"/>
  <c r="Y355" i="26" s="1"/>
  <c r="U355" i="26" s="1"/>
  <c r="O424" i="26"/>
  <c r="Y424" i="26" a="1"/>
  <c r="Y424" i="26" s="1"/>
  <c r="U424" i="26" s="1"/>
  <c r="O426" i="26"/>
  <c r="Y426" i="26" a="1"/>
  <c r="Y426" i="26" s="1"/>
  <c r="U426" i="26" s="1"/>
  <c r="O483" i="26"/>
  <c r="Y483" i="26" a="1"/>
  <c r="Y483" i="26" s="1"/>
  <c r="U483" i="26" s="1"/>
  <c r="O538" i="26"/>
  <c r="Y538" i="26" a="1"/>
  <c r="Y538" i="26" s="1"/>
  <c r="U538" i="26" s="1"/>
  <c r="O58" i="26"/>
  <c r="Y58" i="26" a="1"/>
  <c r="Y58" i="26" s="1"/>
  <c r="U58" i="26" s="1"/>
  <c r="O60" i="26"/>
  <c r="Y60" i="26" a="1"/>
  <c r="Y60" i="26" s="1"/>
  <c r="U60" i="26" s="1"/>
  <c r="O215" i="26"/>
  <c r="Y215" i="26" a="1"/>
  <c r="Y215" i="26" s="1"/>
  <c r="U215" i="26" s="1"/>
  <c r="O210" i="26"/>
  <c r="Y210" i="26" a="1"/>
  <c r="Y210" i="26" s="1"/>
  <c r="U210" i="26" s="1"/>
  <c r="O220" i="26"/>
  <c r="Y220" i="26" a="1"/>
  <c r="Y220" i="26" s="1"/>
  <c r="U220" i="26" s="1"/>
  <c r="O337" i="26"/>
  <c r="Y337" i="26" a="1"/>
  <c r="Y337" i="26" s="1"/>
  <c r="U337" i="26" s="1"/>
  <c r="O343" i="26"/>
  <c r="Y343" i="26" a="1"/>
  <c r="Y343" i="26" s="1"/>
  <c r="U343" i="26" s="1"/>
  <c r="O338" i="26"/>
  <c r="Y338" i="26" a="1"/>
  <c r="Y338" i="26" s="1"/>
  <c r="U338" i="26" s="1"/>
  <c r="O444" i="26"/>
  <c r="Y444" i="26" a="1"/>
  <c r="Y444" i="26" s="1"/>
  <c r="U444" i="26" s="1"/>
  <c r="O442" i="26"/>
  <c r="Y442" i="26" a="1"/>
  <c r="Y442" i="26" s="1"/>
  <c r="U442" i="26" s="1"/>
  <c r="O528" i="26"/>
  <c r="Y528" i="26" a="1"/>
  <c r="Y528" i="26" s="1"/>
  <c r="U528" i="26" s="1"/>
  <c r="O523" i="26"/>
  <c r="Y523" i="26" a="1"/>
  <c r="Y523" i="26" s="1"/>
  <c r="U523" i="26" s="1"/>
  <c r="O38" i="26"/>
  <c r="Y38" i="26" a="1"/>
  <c r="Y38" i="26" s="1"/>
  <c r="U38" i="26" s="1"/>
  <c r="O37" i="26"/>
  <c r="Y37" i="26" a="1"/>
  <c r="Y37" i="26" s="1"/>
  <c r="U37" i="26" s="1"/>
  <c r="O111" i="26"/>
  <c r="Y111" i="26" a="1"/>
  <c r="Y111" i="26" s="1"/>
  <c r="U111" i="26" s="1"/>
  <c r="O117" i="26"/>
  <c r="Y117" i="26" a="1"/>
  <c r="Y117" i="26" s="1"/>
  <c r="U117" i="26" s="1"/>
  <c r="O112" i="26"/>
  <c r="Y112" i="26" a="1"/>
  <c r="Y112" i="26" s="1"/>
  <c r="U112" i="26" s="1"/>
  <c r="O159" i="26"/>
  <c r="Y159" i="26" a="1"/>
  <c r="Y159" i="26" s="1"/>
  <c r="U159" i="26" s="1"/>
  <c r="O153" i="26"/>
  <c r="Y153" i="26" a="1"/>
  <c r="Y153" i="26" s="1"/>
  <c r="U153" i="26" s="1"/>
  <c r="O199" i="26"/>
  <c r="Y199" i="26" a="1"/>
  <c r="Y199" i="26" s="1"/>
  <c r="U199" i="26" s="1"/>
  <c r="O205" i="26"/>
  <c r="Y205" i="26" a="1"/>
  <c r="Y205" i="26" s="1"/>
  <c r="U205" i="26" s="1"/>
  <c r="O200" i="26"/>
  <c r="Y200" i="26" a="1"/>
  <c r="Y200" i="26" s="1"/>
  <c r="U200" i="26" s="1"/>
  <c r="O247" i="26"/>
  <c r="Y247" i="26" a="1"/>
  <c r="Y247" i="26" s="1"/>
  <c r="U247" i="26" s="1"/>
  <c r="O253" i="26"/>
  <c r="Y253" i="26" a="1"/>
  <c r="Y253" i="26" s="1"/>
  <c r="U253" i="26" s="1"/>
  <c r="O248" i="26"/>
  <c r="Y248" i="26" a="1"/>
  <c r="Y248" i="26" s="1"/>
  <c r="U248" i="26" s="1"/>
  <c r="O287" i="26"/>
  <c r="Y287" i="26" a="1"/>
  <c r="Y287" i="26" s="1"/>
  <c r="U287" i="26" s="1"/>
  <c r="O293" i="26"/>
  <c r="Y293" i="26" a="1"/>
  <c r="Y293" i="26" s="1"/>
  <c r="U293" i="26" s="1"/>
  <c r="O288" i="26"/>
  <c r="Y288" i="26" a="1"/>
  <c r="Y288" i="26" s="1"/>
  <c r="U288" i="26" s="1"/>
  <c r="O306" i="26"/>
  <c r="Y306" i="26" a="1"/>
  <c r="Y306" i="26" s="1"/>
  <c r="U306" i="26" s="1"/>
  <c r="O313" i="26"/>
  <c r="Y313" i="26" a="1"/>
  <c r="Y313" i="26" s="1"/>
  <c r="U313" i="26" s="1"/>
  <c r="O308" i="26"/>
  <c r="Y308" i="26" a="1"/>
  <c r="Y308" i="26" s="1"/>
  <c r="U308" i="26" s="1"/>
  <c r="O329" i="26"/>
  <c r="Y329" i="26" a="1"/>
  <c r="Y329" i="26" s="1"/>
  <c r="U329" i="26" s="1"/>
  <c r="O326" i="26"/>
  <c r="Y326" i="26" a="1"/>
  <c r="Y326" i="26" s="1"/>
  <c r="U326" i="26" s="1"/>
  <c r="O328" i="26"/>
  <c r="Y328" i="26" a="1"/>
  <c r="Y328" i="26" s="1"/>
  <c r="U328" i="26" s="1"/>
  <c r="O369" i="26"/>
  <c r="Y369" i="26" a="1"/>
  <c r="Y369" i="26" s="1"/>
  <c r="U369" i="26" s="1"/>
  <c r="O371" i="26"/>
  <c r="Y371" i="26" a="1"/>
  <c r="Y371" i="26" s="1"/>
  <c r="U371" i="26" s="1"/>
  <c r="O366" i="26"/>
  <c r="Y366" i="26" a="1"/>
  <c r="Y366" i="26" s="1"/>
  <c r="U366" i="26" s="1"/>
  <c r="O401" i="26"/>
  <c r="Y401" i="26" a="1"/>
  <c r="Y401" i="26" s="1"/>
  <c r="U401" i="26" s="1"/>
  <c r="O399" i="26"/>
  <c r="Y399" i="26" a="1"/>
  <c r="Y399" i="26" s="1"/>
  <c r="U399" i="26" s="1"/>
  <c r="O433" i="26"/>
  <c r="Y433" i="26" a="1"/>
  <c r="Y433" i="26" s="1"/>
  <c r="U433" i="26" s="1"/>
  <c r="O431" i="26"/>
  <c r="Y431" i="26" a="1"/>
  <c r="Y431" i="26" s="1"/>
  <c r="U431" i="26" s="1"/>
  <c r="O461" i="26"/>
  <c r="Y461" i="26" a="1"/>
  <c r="Y461" i="26" s="1"/>
  <c r="U461" i="26" s="1"/>
  <c r="O459" i="26"/>
  <c r="Y459" i="26" a="1"/>
  <c r="Y459" i="26" s="1"/>
  <c r="U459" i="26" s="1"/>
  <c r="O487" i="26"/>
  <c r="Y487" i="26" a="1"/>
  <c r="Y487" i="26" s="1"/>
  <c r="U487" i="26" s="1"/>
  <c r="O489" i="26"/>
  <c r="Y489" i="26" a="1"/>
  <c r="Y489" i="26" s="1"/>
  <c r="U489" i="26" s="1"/>
  <c r="O518" i="26"/>
  <c r="Y518" i="26" a="1"/>
  <c r="Y518" i="26" s="1"/>
  <c r="U518" i="26" s="1"/>
  <c r="O520" i="26"/>
  <c r="Y520" i="26" a="1"/>
  <c r="Y520" i="26" s="1"/>
  <c r="U520" i="26" s="1"/>
  <c r="O545" i="26"/>
  <c r="Y545" i="26" a="1"/>
  <c r="Y545" i="26" s="1"/>
  <c r="U545" i="26" s="1"/>
  <c r="O549" i="26"/>
  <c r="Y549" i="26" a="1"/>
  <c r="Y549" i="26" s="1"/>
  <c r="U549" i="26" s="1"/>
  <c r="O31" i="26"/>
  <c r="Y31" i="26" a="1"/>
  <c r="Y31" i="26" s="1"/>
  <c r="U31" i="26" s="1"/>
  <c r="O67" i="26"/>
  <c r="Y67" i="26" a="1"/>
  <c r="Y67" i="26" s="1"/>
  <c r="U67" i="26" s="1"/>
  <c r="O62" i="26"/>
  <c r="Y62" i="26" a="1"/>
  <c r="Y62" i="26" s="1"/>
  <c r="U62" i="26" s="1"/>
  <c r="O68" i="26"/>
  <c r="Y68" i="26" a="1"/>
  <c r="Y68" i="26" s="1"/>
  <c r="U68" i="26" s="1"/>
  <c r="O13" i="26"/>
  <c r="Y13" i="26" a="1"/>
  <c r="Y13" i="26" s="1"/>
  <c r="U13" i="26" s="1"/>
  <c r="O119" i="26"/>
  <c r="Y119" i="26" a="1"/>
  <c r="Y119" i="26" s="1"/>
  <c r="U119" i="26" s="1"/>
  <c r="O122" i="26"/>
  <c r="Y122" i="26" a="1"/>
  <c r="Y122" i="26" s="1"/>
  <c r="U122" i="26" s="1"/>
  <c r="O121" i="26"/>
  <c r="Y121" i="26" a="1"/>
  <c r="Y121" i="26" s="1"/>
  <c r="U121" i="26" s="1"/>
  <c r="O128" i="26"/>
  <c r="Y128" i="26" a="1"/>
  <c r="Y128" i="26" s="1"/>
  <c r="U128" i="26" s="1"/>
  <c r="O409" i="26"/>
  <c r="Y409" i="26" a="1"/>
  <c r="Y409" i="26" s="1"/>
  <c r="U409" i="26" s="1"/>
  <c r="O407" i="26"/>
  <c r="Y407" i="26" a="1"/>
  <c r="Y407" i="26" s="1"/>
  <c r="U407" i="26" s="1"/>
  <c r="O496" i="26"/>
  <c r="Y496" i="26" a="1"/>
  <c r="Y496" i="26" s="1"/>
  <c r="U496" i="26" s="1"/>
  <c r="O495" i="26"/>
  <c r="Y495" i="26" a="1"/>
  <c r="Y495" i="26" s="1"/>
  <c r="U495" i="26" s="1"/>
  <c r="O1242" i="26"/>
  <c r="Y1242" i="26" a="1"/>
  <c r="Y1242" i="26" s="1"/>
  <c r="U1242" i="26" s="1"/>
  <c r="S1242" i="26"/>
  <c r="P1242" i="26"/>
  <c r="AB1242" i="26"/>
  <c r="R1242" i="26" s="1"/>
  <c r="L1242" i="26"/>
  <c r="O1236" i="26"/>
  <c r="Y1236" i="26" a="1"/>
  <c r="Y1236" i="26" s="1"/>
  <c r="U1236" i="26" s="1"/>
  <c r="S1236" i="26"/>
  <c r="L1236" i="26"/>
  <c r="P1236" i="26"/>
  <c r="AB1236" i="26"/>
  <c r="R1236" i="26" s="1"/>
  <c r="O1210" i="26"/>
  <c r="Y1210" i="26" a="1"/>
  <c r="Y1210" i="26" s="1"/>
  <c r="U1210" i="26" s="1"/>
  <c r="S1210" i="26"/>
  <c r="AB1210" i="26"/>
  <c r="R1210" i="26" s="1"/>
  <c r="L1210" i="26"/>
  <c r="P1210" i="26"/>
  <c r="O1220" i="26"/>
  <c r="Y1220" i="26" a="1"/>
  <c r="Y1220" i="26" s="1"/>
  <c r="U1220" i="26" s="1"/>
  <c r="P1220" i="26"/>
  <c r="S1220" i="26"/>
  <c r="AB1220" i="26"/>
  <c r="R1220" i="26" s="1"/>
  <c r="L1220" i="26"/>
  <c r="O1224" i="26"/>
  <c r="Y1224" i="26" a="1"/>
  <c r="Y1224" i="26" s="1"/>
  <c r="U1224" i="26" s="1"/>
  <c r="S1224" i="26"/>
  <c r="P1224" i="26"/>
  <c r="AB1224" i="26"/>
  <c r="R1224" i="26" s="1"/>
  <c r="L1224" i="26"/>
  <c r="O480" i="26"/>
  <c r="Y480" i="26" a="1"/>
  <c r="Y480" i="26" s="1"/>
  <c r="U480" i="26" s="1"/>
  <c r="O478" i="26"/>
  <c r="Y478" i="26" a="1"/>
  <c r="Y478" i="26" s="1"/>
  <c r="U478" i="26" s="1"/>
  <c r="O506" i="26"/>
  <c r="Y506" i="26" a="1"/>
  <c r="Y506" i="26" s="1"/>
  <c r="U506" i="26" s="1"/>
  <c r="O502" i="26"/>
  <c r="Y502" i="26" a="1"/>
  <c r="Y502" i="26" s="1"/>
  <c r="U502" i="26" s="1"/>
  <c r="O530" i="26"/>
  <c r="Y530" i="26" a="1"/>
  <c r="Y530" i="26" s="1"/>
  <c r="U530" i="26" s="1"/>
  <c r="O536" i="26"/>
  <c r="Y536" i="26" a="1"/>
  <c r="Y536" i="26" s="1"/>
  <c r="U536" i="26" s="1"/>
  <c r="O22" i="26"/>
  <c r="Y22" i="26" a="1"/>
  <c r="Y22" i="26" s="1"/>
  <c r="U22" i="26" s="1"/>
  <c r="O47" i="26"/>
  <c r="Y47" i="26" a="1"/>
  <c r="Y47" i="26" s="1"/>
  <c r="U47" i="26" s="1"/>
  <c r="O40" i="26"/>
  <c r="Y40" i="26" a="1"/>
  <c r="Y40" i="26" s="1"/>
  <c r="U40" i="26" s="1"/>
  <c r="O90" i="26"/>
  <c r="Y90" i="26" a="1"/>
  <c r="Y90" i="26" s="1"/>
  <c r="U90" i="26" s="1"/>
  <c r="O107" i="26"/>
  <c r="Y107" i="26" a="1"/>
  <c r="Y107" i="26" s="1"/>
  <c r="U107" i="26" s="1"/>
  <c r="O102" i="26"/>
  <c r="Y102" i="26" a="1"/>
  <c r="Y102" i="26" s="1"/>
  <c r="U102" i="26" s="1"/>
  <c r="O187" i="26"/>
  <c r="Y187" i="26" a="1"/>
  <c r="Y187" i="26" s="1"/>
  <c r="U187" i="26" s="1"/>
  <c r="O194" i="26"/>
  <c r="Y194" i="26" a="1"/>
  <c r="Y194" i="26" s="1"/>
  <c r="U194" i="26" s="1"/>
  <c r="O197" i="26"/>
  <c r="Y197" i="26" a="1"/>
  <c r="Y197" i="26" s="1"/>
  <c r="U197" i="26" s="1"/>
  <c r="O196" i="26"/>
  <c r="Y196" i="26" a="1"/>
  <c r="Y196" i="26" s="1"/>
  <c r="U196" i="26" s="1"/>
  <c r="O242" i="26"/>
  <c r="Y242" i="26" a="1"/>
  <c r="Y242" i="26" s="1"/>
  <c r="U242" i="26" s="1"/>
  <c r="O243" i="26"/>
  <c r="Y243" i="26" a="1"/>
  <c r="Y243" i="26" s="1"/>
  <c r="U243" i="26" s="1"/>
  <c r="O233" i="26"/>
  <c r="Y233" i="26" a="1"/>
  <c r="Y233" i="26" s="1"/>
  <c r="U233" i="26" s="1"/>
  <c r="O282" i="26"/>
  <c r="Y282" i="26" a="1"/>
  <c r="Y282" i="26" s="1"/>
  <c r="U282" i="26" s="1"/>
  <c r="O275" i="26"/>
  <c r="Y275" i="26" a="1"/>
  <c r="Y275" i="26" s="1"/>
  <c r="U275" i="26" s="1"/>
  <c r="O280" i="26"/>
  <c r="Y280" i="26" a="1"/>
  <c r="Y280" i="26" s="1"/>
  <c r="U280" i="26" s="1"/>
  <c r="O397" i="26"/>
  <c r="Y397" i="26" a="1"/>
  <c r="Y397" i="26" s="1"/>
  <c r="U397" i="26" s="1"/>
  <c r="O395" i="26"/>
  <c r="Y395" i="26" a="1"/>
  <c r="Y395" i="26" s="1"/>
  <c r="U395" i="26" s="1"/>
  <c r="O457" i="26"/>
  <c r="Y457" i="26" a="1"/>
  <c r="Y457" i="26" s="1"/>
  <c r="U457" i="26" s="1"/>
  <c r="O458" i="26"/>
  <c r="Y458" i="26" a="1"/>
  <c r="Y458" i="26" s="1"/>
  <c r="U458" i="26" s="1"/>
  <c r="O513" i="26"/>
  <c r="Y513" i="26" a="1"/>
  <c r="Y513" i="26" s="1"/>
  <c r="U513" i="26" s="1"/>
  <c r="O514" i="26"/>
  <c r="Y514" i="26" a="1"/>
  <c r="Y514" i="26" s="1"/>
  <c r="U514" i="26" s="1"/>
  <c r="O91" i="26"/>
  <c r="Y91" i="26" a="1"/>
  <c r="Y91" i="26" s="1"/>
  <c r="U91" i="26" s="1"/>
  <c r="O94" i="26"/>
  <c r="Y94" i="26" a="1"/>
  <c r="Y94" i="26" s="1"/>
  <c r="U94" i="26" s="1"/>
  <c r="O93" i="26"/>
  <c r="Y93" i="26" a="1"/>
  <c r="Y93" i="26" s="1"/>
  <c r="U93" i="26" s="1"/>
  <c r="O96" i="26"/>
  <c r="Y96" i="26" a="1"/>
  <c r="Y96" i="26" s="1"/>
  <c r="U96" i="26" s="1"/>
  <c r="O163" i="26"/>
  <c r="Y163" i="26" a="1"/>
  <c r="Y163" i="26" s="1"/>
  <c r="U163" i="26" s="1"/>
  <c r="O169" i="26"/>
  <c r="Y169" i="26" a="1"/>
  <c r="Y169" i="26" s="1"/>
  <c r="U169" i="26" s="1"/>
  <c r="O164" i="26"/>
  <c r="Y164" i="26" a="1"/>
  <c r="Y164" i="26" s="1"/>
  <c r="U164" i="26" s="1"/>
  <c r="O380" i="26"/>
  <c r="Y380" i="26" a="1"/>
  <c r="Y380" i="26" s="1"/>
  <c r="U380" i="26" s="1"/>
  <c r="O382" i="26"/>
  <c r="Y382" i="26" a="1"/>
  <c r="Y382" i="26" s="1"/>
  <c r="U382" i="26" s="1"/>
  <c r="O468" i="26"/>
  <c r="Y468" i="26" a="1"/>
  <c r="Y468" i="26" s="1"/>
  <c r="U468" i="26" s="1"/>
  <c r="O18" i="26"/>
  <c r="Y18" i="26" a="1"/>
  <c r="Y18" i="26" s="1"/>
  <c r="U18" i="26" s="1"/>
  <c r="O78" i="26"/>
  <c r="Y78" i="26" a="1"/>
  <c r="Y78" i="26" s="1"/>
  <c r="U78" i="26" s="1"/>
  <c r="O77" i="26"/>
  <c r="Y77" i="26" a="1"/>
  <c r="Y77" i="26" s="1"/>
  <c r="U77" i="26" s="1"/>
  <c r="O151" i="26"/>
  <c r="Y151" i="26" a="1"/>
  <c r="Y151" i="26" s="1"/>
  <c r="U151" i="26" s="1"/>
  <c r="O146" i="26"/>
  <c r="Y146" i="26" a="1"/>
  <c r="Y146" i="26" s="1"/>
  <c r="U146" i="26" s="1"/>
  <c r="O149" i="26"/>
  <c r="Y149" i="26" a="1"/>
  <c r="Y149" i="26" s="1"/>
  <c r="U149" i="26" s="1"/>
  <c r="O148" i="26"/>
  <c r="Y148" i="26" a="1"/>
  <c r="Y148" i="26" s="1"/>
  <c r="U148" i="26" s="1"/>
  <c r="O361" i="26"/>
  <c r="Y361" i="26" a="1"/>
  <c r="Y361" i="26" s="1"/>
  <c r="U361" i="26" s="1"/>
  <c r="O356" i="26"/>
  <c r="Y356" i="26" a="1"/>
  <c r="Y356" i="26" s="1"/>
  <c r="U356" i="26" s="1"/>
  <c r="O362" i="26"/>
  <c r="Y362" i="26" a="1"/>
  <c r="Y362" i="26" s="1"/>
  <c r="U362" i="26" s="1"/>
  <c r="O429" i="26"/>
  <c r="Y429" i="26" a="1"/>
  <c r="Y429" i="26" s="1"/>
  <c r="U429" i="26" s="1"/>
  <c r="O427" i="26"/>
  <c r="Y427" i="26" a="1"/>
  <c r="Y427" i="26" s="1"/>
  <c r="U427" i="26" s="1"/>
  <c r="O485" i="26"/>
  <c r="Y485" i="26" a="1"/>
  <c r="Y485" i="26" s="1"/>
  <c r="U485" i="26" s="1"/>
  <c r="O486" i="26"/>
  <c r="Y486" i="26" a="1"/>
  <c r="Y486" i="26" s="1"/>
  <c r="U486" i="26" s="1"/>
  <c r="O542" i="26"/>
  <c r="Y542" i="26" a="1"/>
  <c r="Y542" i="26" s="1"/>
  <c r="U542" i="26" s="1"/>
  <c r="O537" i="26"/>
  <c r="Y537" i="26" a="1"/>
  <c r="Y537" i="26" s="1"/>
  <c r="U537" i="26" s="1"/>
  <c r="O59" i="26"/>
  <c r="Y59" i="26" a="1"/>
  <c r="Y59" i="26" s="1"/>
  <c r="U59" i="26" s="1"/>
  <c r="O54" i="26"/>
  <c r="Y54" i="26" a="1"/>
  <c r="Y54" i="26" s="1"/>
  <c r="U54" i="26" s="1"/>
  <c r="O57" i="26"/>
  <c r="Y57" i="26" a="1"/>
  <c r="Y57" i="26" s="1"/>
  <c r="U57" i="26" s="1"/>
  <c r="O56" i="26"/>
  <c r="Y56" i="26" a="1"/>
  <c r="Y56" i="26" s="1"/>
  <c r="U56" i="26" s="1"/>
  <c r="O211" i="26"/>
  <c r="Y211" i="26" a="1"/>
  <c r="Y211" i="26" s="1"/>
  <c r="U211" i="26" s="1"/>
  <c r="O217" i="26"/>
  <c r="Y217" i="26" a="1"/>
  <c r="Y217" i="26" s="1"/>
  <c r="U217" i="26" s="1"/>
  <c r="O216" i="26"/>
  <c r="Y216" i="26" a="1"/>
  <c r="Y216" i="26" s="1"/>
  <c r="U216" i="26" s="1"/>
  <c r="O344" i="26"/>
  <c r="Y344" i="26" a="1"/>
  <c r="Y344" i="26" s="1"/>
  <c r="U344" i="26" s="1"/>
  <c r="O339" i="26"/>
  <c r="Y339" i="26" a="1"/>
  <c r="Y339" i="26" s="1"/>
  <c r="U339" i="26" s="1"/>
  <c r="O440" i="26"/>
  <c r="Y440" i="26" a="1"/>
  <c r="Y440" i="26" s="1"/>
  <c r="U440" i="26" s="1"/>
  <c r="O525" i="26"/>
  <c r="Y525" i="26" a="1"/>
  <c r="Y525" i="26" s="1"/>
  <c r="U525" i="26" s="1"/>
  <c r="O34" i="26"/>
  <c r="Y34" i="26" a="1"/>
  <c r="Y34" i="26" s="1"/>
  <c r="U34" i="26" s="1"/>
  <c r="O33" i="26"/>
  <c r="Y33" i="26" a="1"/>
  <c r="Y33" i="26" s="1"/>
  <c r="U33" i="26" s="1"/>
  <c r="O118" i="26"/>
  <c r="Y118" i="26" a="1"/>
  <c r="Y118" i="26" s="1"/>
  <c r="U118" i="26" s="1"/>
  <c r="O113" i="26"/>
  <c r="Y113" i="26" a="1"/>
  <c r="Y113" i="26" s="1"/>
  <c r="U113" i="26" s="1"/>
  <c r="O162" i="26"/>
  <c r="Y162" i="26" a="1"/>
  <c r="Y162" i="26" s="1"/>
  <c r="U162" i="26" s="1"/>
  <c r="O160" i="26"/>
  <c r="Y160" i="26" a="1"/>
  <c r="Y160" i="26" s="1"/>
  <c r="U160" i="26" s="1"/>
  <c r="O207" i="26"/>
  <c r="Y207" i="26" a="1"/>
  <c r="Y207" i="26" s="1"/>
  <c r="U207" i="26" s="1"/>
  <c r="O201" i="26"/>
  <c r="Y201" i="26" a="1"/>
  <c r="Y201" i="26" s="1"/>
  <c r="U201" i="26" s="1"/>
  <c r="O254" i="26"/>
  <c r="Y254" i="26" a="1"/>
  <c r="Y254" i="26" s="1"/>
  <c r="U254" i="26" s="1"/>
  <c r="O249" i="26"/>
  <c r="Y249" i="26" a="1"/>
  <c r="Y249" i="26" s="1"/>
  <c r="U249" i="26" s="1"/>
  <c r="O294" i="26"/>
  <c r="Y294" i="26" a="1"/>
  <c r="Y294" i="26" s="1"/>
  <c r="U294" i="26" s="1"/>
  <c r="O289" i="26"/>
  <c r="Y289" i="26" a="1"/>
  <c r="Y289" i="26" s="1"/>
  <c r="U289" i="26" s="1"/>
  <c r="O311" i="26"/>
  <c r="Y311" i="26" a="1"/>
  <c r="Y311" i="26" s="1"/>
  <c r="U311" i="26" s="1"/>
  <c r="O309" i="26"/>
  <c r="Y309" i="26" a="1"/>
  <c r="Y309" i="26" s="1"/>
  <c r="U309" i="26" s="1"/>
  <c r="O332" i="26"/>
  <c r="Y332" i="26" a="1"/>
  <c r="Y332" i="26" s="1"/>
  <c r="U332" i="26" s="1"/>
  <c r="O334" i="26"/>
  <c r="Y334" i="26" a="1"/>
  <c r="Y334" i="26" s="1"/>
  <c r="U334" i="26" s="1"/>
  <c r="O365" i="26"/>
  <c r="Y365" i="26" a="1"/>
  <c r="Y365" i="26" s="1"/>
  <c r="U365" i="26" s="1"/>
  <c r="O367" i="26"/>
  <c r="Y367" i="26" a="1"/>
  <c r="Y367" i="26" s="1"/>
  <c r="U367" i="26" s="1"/>
  <c r="O404" i="26"/>
  <c r="Y404" i="26" a="1"/>
  <c r="Y404" i="26" s="1"/>
  <c r="U404" i="26" s="1"/>
  <c r="O406" i="26"/>
  <c r="Y406" i="26" a="1"/>
  <c r="Y406" i="26" s="1"/>
  <c r="U406" i="26" s="1"/>
  <c r="O436" i="26"/>
  <c r="Y436" i="26" a="1"/>
  <c r="Y436" i="26" s="1"/>
  <c r="U436" i="26" s="1"/>
  <c r="O438" i="26"/>
  <c r="Y438" i="26" a="1"/>
  <c r="Y438" i="26" s="1"/>
  <c r="U438" i="26" s="1"/>
  <c r="O464" i="26"/>
  <c r="Y464" i="26" a="1"/>
  <c r="Y464" i="26" s="1"/>
  <c r="U464" i="26" s="1"/>
  <c r="O466" i="26"/>
  <c r="Y466" i="26" a="1"/>
  <c r="Y466" i="26" s="1"/>
  <c r="U466" i="26" s="1"/>
  <c r="O494" i="26"/>
  <c r="Y494" i="26" a="1"/>
  <c r="Y494" i="26" s="1"/>
  <c r="U494" i="26" s="1"/>
  <c r="O491" i="26"/>
  <c r="Y491" i="26" a="1"/>
  <c r="Y491" i="26" s="1"/>
  <c r="U491" i="26" s="1"/>
  <c r="O516" i="26"/>
  <c r="Y516" i="26" a="1"/>
  <c r="Y516" i="26" s="1"/>
  <c r="U516" i="26" s="1"/>
  <c r="O519" i="26"/>
  <c r="Y519" i="26" a="1"/>
  <c r="Y519" i="26" s="1"/>
  <c r="U519" i="26" s="1"/>
  <c r="O548" i="26"/>
  <c r="Y548" i="26" a="1"/>
  <c r="Y548" i="26" s="1"/>
  <c r="U548" i="26" s="1"/>
  <c r="O547" i="26"/>
  <c r="Y547" i="26" a="1"/>
  <c r="Y547" i="26" s="1"/>
  <c r="U547" i="26" s="1"/>
  <c r="O30" i="26"/>
  <c r="Y30" i="26" a="1"/>
  <c r="Y30" i="26" s="1"/>
  <c r="U30" i="26" s="1"/>
  <c r="O63" i="26"/>
  <c r="Y63" i="26" a="1"/>
  <c r="Y63" i="26" s="1"/>
  <c r="U63" i="26" s="1"/>
  <c r="O69" i="26"/>
  <c r="Y69" i="26" a="1"/>
  <c r="Y69" i="26" s="1"/>
  <c r="U69" i="26" s="1"/>
  <c r="O64" i="26"/>
  <c r="Y64" i="26" a="1"/>
  <c r="Y64" i="26" s="1"/>
  <c r="U64" i="26" s="1"/>
  <c r="O127" i="26"/>
  <c r="Y127" i="26" a="1"/>
  <c r="Y127" i="26" s="1"/>
  <c r="U127" i="26" s="1"/>
  <c r="O124" i="26"/>
  <c r="Y124" i="26" a="1"/>
  <c r="Y124" i="26" s="1"/>
  <c r="U124" i="26" s="1"/>
  <c r="O412" i="26"/>
  <c r="Y412" i="26" a="1"/>
  <c r="Y412" i="26" s="1"/>
  <c r="U412" i="26" s="1"/>
  <c r="O414" i="26"/>
  <c r="Y414" i="26" a="1"/>
  <c r="Y414" i="26" s="1"/>
  <c r="U414" i="26" s="1"/>
  <c r="O500" i="26"/>
  <c r="Y500" i="26" a="1"/>
  <c r="Y500" i="26" s="1"/>
  <c r="U500" i="26" s="1"/>
  <c r="O1234" i="26"/>
  <c r="Y1234" i="26" a="1"/>
  <c r="Y1234" i="26" s="1"/>
  <c r="U1234" i="26" s="1"/>
  <c r="S1234" i="26"/>
  <c r="P1234" i="26"/>
  <c r="AB1234" i="26"/>
  <c r="R1234" i="26" s="1"/>
  <c r="L1234" i="26"/>
  <c r="O1208" i="26"/>
  <c r="Y1208" i="26" a="1"/>
  <c r="Y1208" i="26" s="1"/>
  <c r="U1208" i="26" s="1"/>
  <c r="P1208" i="26"/>
  <c r="S1208" i="26"/>
  <c r="AB1208" i="26"/>
  <c r="R1208" i="26" s="1"/>
  <c r="L1208" i="26"/>
  <c r="O1218" i="26"/>
  <c r="Y1218" i="26" a="1"/>
  <c r="Y1218" i="26" s="1"/>
  <c r="U1218" i="26" s="1"/>
  <c r="AB1218" i="26"/>
  <c r="R1218" i="26" s="1"/>
  <c r="P1218" i="26"/>
  <c r="S1218" i="26"/>
  <c r="L1218" i="26"/>
  <c r="O1212" i="26"/>
  <c r="Y1212" i="26" a="1"/>
  <c r="Y1212" i="26" s="1"/>
  <c r="U1212" i="26" s="1"/>
  <c r="S1212" i="26"/>
  <c r="P1212" i="26"/>
  <c r="AB1212" i="26"/>
  <c r="R1212" i="26" s="1"/>
  <c r="L1212" i="26"/>
  <c r="O1230" i="26"/>
  <c r="Y1230" i="26" a="1"/>
  <c r="Y1230" i="26" s="1"/>
  <c r="U1230" i="26" s="1"/>
  <c r="S1230" i="26"/>
  <c r="AB1230" i="26"/>
  <c r="R1230" i="26" s="1"/>
  <c r="L1230" i="26"/>
  <c r="P1230" i="26"/>
  <c r="O504" i="26"/>
  <c r="Y504" i="26" a="1"/>
  <c r="Y504" i="26" s="1"/>
  <c r="U504" i="26" s="1"/>
  <c r="O505" i="26"/>
  <c r="Y505" i="26" a="1"/>
  <c r="Y505" i="26" s="1"/>
  <c r="U505" i="26" s="1"/>
  <c r="O529" i="26"/>
  <c r="Y529" i="26" a="1"/>
  <c r="Y529" i="26" s="1"/>
  <c r="U529" i="26" s="1"/>
  <c r="O531" i="26"/>
  <c r="Y531" i="26" a="1"/>
  <c r="Y531" i="26" s="1"/>
  <c r="U531" i="26" s="1"/>
  <c r="O24" i="26"/>
  <c r="Y24" i="26" a="1"/>
  <c r="Y24" i="26" s="1"/>
  <c r="U24" i="26" s="1"/>
  <c r="O46" i="26"/>
  <c r="Y46" i="26" a="1"/>
  <c r="Y46" i="26" s="1"/>
  <c r="U46" i="26" s="1"/>
  <c r="O45" i="26"/>
  <c r="Y45" i="26" a="1"/>
  <c r="Y45" i="26" s="1"/>
  <c r="U45" i="26" s="1"/>
  <c r="O86" i="26"/>
  <c r="Y86" i="26" a="1"/>
  <c r="Y86" i="26" s="1"/>
  <c r="U86" i="26" s="1"/>
  <c r="O89" i="26"/>
  <c r="Y89" i="26" a="1"/>
  <c r="Y89" i="26" s="1"/>
  <c r="U89" i="26" s="1"/>
  <c r="O190" i="26"/>
  <c r="Y190" i="26" a="1"/>
  <c r="Y190" i="26" s="1"/>
  <c r="U190" i="26" s="1"/>
  <c r="O193" i="26"/>
  <c r="Y193" i="26" a="1"/>
  <c r="Y193" i="26" s="1"/>
  <c r="U193" i="26" s="1"/>
  <c r="O244" i="26"/>
  <c r="Y244" i="26" a="1"/>
  <c r="Y244" i="26" s="1"/>
  <c r="U244" i="26" s="1"/>
  <c r="O279" i="26"/>
  <c r="Y279" i="26" a="1"/>
  <c r="Y279" i="26" s="1"/>
  <c r="U279" i="26" s="1"/>
  <c r="O281" i="26"/>
  <c r="Y281" i="26" a="1"/>
  <c r="Y281" i="26" s="1"/>
  <c r="U281" i="26" s="1"/>
  <c r="O276" i="26"/>
  <c r="Y276" i="26" a="1"/>
  <c r="Y276" i="26" s="1"/>
  <c r="U276" i="26" s="1"/>
  <c r="O393" i="26"/>
  <c r="Y393" i="26" a="1"/>
  <c r="Y393" i="26" s="1"/>
  <c r="U393" i="26" s="1"/>
  <c r="O391" i="26"/>
  <c r="Y391" i="26" a="1"/>
  <c r="Y391" i="26" s="1"/>
  <c r="U391" i="26" s="1"/>
  <c r="O453" i="26"/>
  <c r="Y453" i="26" a="1"/>
  <c r="Y453" i="26" s="1"/>
  <c r="U453" i="26" s="1"/>
  <c r="O454" i="26"/>
  <c r="Y454" i="26" a="1"/>
  <c r="Y454" i="26" s="1"/>
  <c r="U454" i="26" s="1"/>
  <c r="O510" i="26"/>
  <c r="Y510" i="26" a="1"/>
  <c r="Y510" i="26" s="1"/>
  <c r="U510" i="26" s="1"/>
  <c r="O509" i="26"/>
  <c r="Y509" i="26" a="1"/>
  <c r="Y509" i="26" s="1"/>
  <c r="U509" i="26" s="1"/>
  <c r="O99" i="26"/>
  <c r="Y99" i="26" a="1"/>
  <c r="Y99" i="26" s="1"/>
  <c r="U99" i="26" s="1"/>
  <c r="O92" i="26"/>
  <c r="Y92" i="26" a="1"/>
  <c r="Y92" i="26" s="1"/>
  <c r="U92" i="26" s="1"/>
  <c r="O376" i="26"/>
  <c r="Y376" i="26" a="1"/>
  <c r="Y376" i="26" s="1"/>
  <c r="U376" i="26" s="1"/>
  <c r="O378" i="26"/>
  <c r="Y378" i="26" a="1"/>
  <c r="Y378" i="26" s="1"/>
  <c r="U378" i="26" s="1"/>
  <c r="O471" i="26"/>
  <c r="Y471" i="26" a="1"/>
  <c r="Y471" i="26" s="1"/>
  <c r="U471" i="26" s="1"/>
  <c r="O20" i="26"/>
  <c r="Y20" i="26" a="1"/>
  <c r="Y20" i="26" s="1"/>
  <c r="U20" i="26" s="1"/>
  <c r="O74" i="26"/>
  <c r="Y74" i="26" a="1"/>
  <c r="Y74" i="26" s="1"/>
  <c r="U74" i="26" s="1"/>
  <c r="O73" i="26"/>
  <c r="Y73" i="26" a="1"/>
  <c r="Y73" i="26" s="1"/>
  <c r="U73" i="26" s="1"/>
  <c r="O80" i="26"/>
  <c r="Y80" i="26" a="1"/>
  <c r="Y80" i="26" s="1"/>
  <c r="U80" i="26" s="1"/>
  <c r="O145" i="26"/>
  <c r="Y145" i="26" a="1"/>
  <c r="Y145" i="26" s="1"/>
  <c r="U145" i="26" s="1"/>
  <c r="O144" i="26"/>
  <c r="Y144" i="26" a="1"/>
  <c r="Y144" i="26" s="1"/>
  <c r="U144" i="26" s="1"/>
  <c r="O357" i="26"/>
  <c r="Y357" i="26" a="1"/>
  <c r="Y357" i="26" s="1"/>
  <c r="U357" i="26" s="1"/>
  <c r="O363" i="26"/>
  <c r="Y363" i="26" a="1"/>
  <c r="Y363" i="26" s="1"/>
  <c r="U363" i="26" s="1"/>
  <c r="O358" i="26"/>
  <c r="Y358" i="26" a="1"/>
  <c r="Y358" i="26" s="1"/>
  <c r="U358" i="26" s="1"/>
  <c r="O425" i="26"/>
  <c r="Y425" i="26" a="1"/>
  <c r="Y425" i="26" s="1"/>
  <c r="U425" i="26" s="1"/>
  <c r="O423" i="26"/>
  <c r="Y423" i="26" a="1"/>
  <c r="Y423" i="26" s="1"/>
  <c r="U423" i="26" s="1"/>
  <c r="O481" i="26"/>
  <c r="Y481" i="26" a="1"/>
  <c r="Y481" i="26" s="1"/>
  <c r="U481" i="26" s="1"/>
  <c r="O482" i="26"/>
  <c r="Y482" i="26" a="1"/>
  <c r="Y482" i="26" s="1"/>
  <c r="U482" i="26" s="1"/>
  <c r="O539" i="26"/>
  <c r="Y539" i="26" a="1"/>
  <c r="Y539" i="26" s="1"/>
  <c r="U539" i="26" s="1"/>
  <c r="O541" i="26"/>
  <c r="Y541" i="26" a="1"/>
  <c r="Y541" i="26" s="1"/>
  <c r="U541" i="26" s="1"/>
  <c r="O55" i="26"/>
  <c r="Y55" i="26" a="1"/>
  <c r="Y55" i="26" s="1"/>
  <c r="U55" i="26" s="1"/>
  <c r="O50" i="26"/>
  <c r="Y50" i="26" a="1"/>
  <c r="Y50" i="26" s="1"/>
  <c r="U50" i="26" s="1"/>
  <c r="O53" i="26"/>
  <c r="Y53" i="26" a="1"/>
  <c r="Y53" i="26" s="1"/>
  <c r="U53" i="26" s="1"/>
  <c r="O52" i="26"/>
  <c r="Y52" i="26" a="1"/>
  <c r="Y52" i="26" s="1"/>
  <c r="U52" i="26" s="1"/>
  <c r="O213" i="26"/>
  <c r="Y213" i="26" a="1"/>
  <c r="Y213" i="26" s="1"/>
  <c r="U213" i="26" s="1"/>
  <c r="O340" i="26"/>
  <c r="Y340" i="26" a="1"/>
  <c r="Y340" i="26" s="1"/>
  <c r="U340" i="26" s="1"/>
  <c r="O335" i="26"/>
  <c r="Y335" i="26" a="1"/>
  <c r="Y335" i="26" s="1"/>
  <c r="U335" i="26" s="1"/>
  <c r="O443" i="26"/>
  <c r="Y443" i="26" a="1"/>
  <c r="Y443" i="26" s="1"/>
  <c r="U443" i="26" s="1"/>
  <c r="O526" i="26"/>
  <c r="Y526" i="26" a="1"/>
  <c r="Y526" i="26" s="1"/>
  <c r="U526" i="26" s="1"/>
  <c r="O114" i="26"/>
  <c r="Y114" i="26" a="1"/>
  <c r="Y114" i="26" s="1"/>
  <c r="U114" i="26" s="1"/>
  <c r="O158" i="26"/>
  <c r="Y158" i="26" a="1"/>
  <c r="Y158" i="26" s="1"/>
  <c r="U158" i="26" s="1"/>
  <c r="O161" i="26"/>
  <c r="Y161" i="26" a="1"/>
  <c r="Y161" i="26" s="1"/>
  <c r="U161" i="26" s="1"/>
  <c r="O156" i="26"/>
  <c r="Y156" i="26" a="1"/>
  <c r="Y156" i="26" s="1"/>
  <c r="U156" i="26" s="1"/>
  <c r="O206" i="26"/>
  <c r="Y206" i="26" a="1"/>
  <c r="Y206" i="26" s="1"/>
  <c r="U206" i="26" s="1"/>
  <c r="O208" i="26"/>
  <c r="Y208" i="26" a="1"/>
  <c r="Y208" i="26" s="1"/>
  <c r="U208" i="26" s="1"/>
  <c r="O246" i="26"/>
  <c r="Y246" i="26" a="1"/>
  <c r="Y246" i="26" s="1"/>
  <c r="U246" i="26" s="1"/>
  <c r="O245" i="26"/>
  <c r="Y245" i="26" a="1"/>
  <c r="Y245" i="26" s="1"/>
  <c r="U245" i="26" s="1"/>
  <c r="O286" i="26"/>
  <c r="Y286" i="26" a="1"/>
  <c r="Y286" i="26" s="1"/>
  <c r="U286" i="26" s="1"/>
  <c r="O285" i="26"/>
  <c r="Y285" i="26" a="1"/>
  <c r="Y285" i="26" s="1"/>
  <c r="U285" i="26" s="1"/>
  <c r="O310" i="26"/>
  <c r="Y310" i="26" a="1"/>
  <c r="Y310" i="26" s="1"/>
  <c r="U310" i="26" s="1"/>
  <c r="O305" i="26"/>
  <c r="Y305" i="26" a="1"/>
  <c r="Y305" i="26" s="1"/>
  <c r="U305" i="26" s="1"/>
  <c r="O327" i="26"/>
  <c r="Y327" i="26" a="1"/>
  <c r="Y327" i="26" s="1"/>
  <c r="U327" i="26" s="1"/>
  <c r="O330" i="26"/>
  <c r="Y330" i="26" a="1"/>
  <c r="Y330" i="26" s="1"/>
  <c r="U330" i="26" s="1"/>
  <c r="O372" i="26"/>
  <c r="Y372" i="26" a="1"/>
  <c r="Y372" i="26" s="1"/>
  <c r="U372" i="26" s="1"/>
  <c r="O374" i="26"/>
  <c r="Y374" i="26" a="1"/>
  <c r="Y374" i="26" s="1"/>
  <c r="U374" i="26" s="1"/>
  <c r="O400" i="26"/>
  <c r="Y400" i="26" a="1"/>
  <c r="Y400" i="26" s="1"/>
  <c r="U400" i="26" s="1"/>
  <c r="O402" i="26"/>
  <c r="Y402" i="26" a="1"/>
  <c r="Y402" i="26" s="1"/>
  <c r="U402" i="26" s="1"/>
  <c r="O432" i="26"/>
  <c r="Y432" i="26" a="1"/>
  <c r="Y432" i="26" s="1"/>
  <c r="U432" i="26" s="1"/>
  <c r="O434" i="26"/>
  <c r="Y434" i="26" a="1"/>
  <c r="Y434" i="26" s="1"/>
  <c r="U434" i="26" s="1"/>
  <c r="O460" i="26"/>
  <c r="Y460" i="26" a="1"/>
  <c r="Y460" i="26" s="1"/>
  <c r="U460" i="26" s="1"/>
  <c r="O462" i="26"/>
  <c r="Y462" i="26" a="1"/>
  <c r="Y462" i="26" s="1"/>
  <c r="U462" i="26" s="1"/>
  <c r="O490" i="26"/>
  <c r="Y490" i="26" a="1"/>
  <c r="Y490" i="26" s="1"/>
  <c r="U490" i="26" s="1"/>
  <c r="O493" i="26"/>
  <c r="Y493" i="26" a="1"/>
  <c r="Y493" i="26" s="1"/>
  <c r="U493" i="26" s="1"/>
  <c r="O522" i="26"/>
  <c r="Y522" i="26" a="1"/>
  <c r="Y522" i="26" s="1"/>
  <c r="U522" i="26" s="1"/>
  <c r="O517" i="26"/>
  <c r="Y517" i="26" a="1"/>
  <c r="Y517" i="26" s="1"/>
  <c r="U517" i="26" s="1"/>
  <c r="O544" i="26"/>
  <c r="Y544" i="26" a="1"/>
  <c r="Y544" i="26" s="1"/>
  <c r="U544" i="26" s="1"/>
  <c r="O543" i="26"/>
  <c r="Y543" i="26" a="1"/>
  <c r="Y543" i="26" s="1"/>
  <c r="U543" i="26" s="1"/>
  <c r="O32" i="26"/>
  <c r="Y32" i="26" a="1"/>
  <c r="Y32" i="26" s="1"/>
  <c r="U32" i="26" s="1"/>
  <c r="O70" i="26"/>
  <c r="Y70" i="26" a="1"/>
  <c r="Y70" i="26" s="1"/>
  <c r="U70" i="26" s="1"/>
  <c r="O65" i="26"/>
  <c r="Y65" i="26" a="1"/>
  <c r="Y65" i="26" s="1"/>
  <c r="U65" i="26" s="1"/>
  <c r="O130" i="26"/>
  <c r="Y130" i="26" a="1"/>
  <c r="Y130" i="26" s="1"/>
  <c r="U130" i="26" s="1"/>
  <c r="O129" i="26"/>
  <c r="Y129" i="26" a="1"/>
  <c r="Y129" i="26" s="1"/>
  <c r="U129" i="26" s="1"/>
  <c r="O120" i="26"/>
  <c r="Y120" i="26" a="1"/>
  <c r="Y120" i="26" s="1"/>
  <c r="U120" i="26" s="1"/>
  <c r="O408" i="26"/>
  <c r="Y408" i="26" a="1"/>
  <c r="Y408" i="26" s="1"/>
  <c r="U408" i="26" s="1"/>
  <c r="O410" i="26"/>
  <c r="Y410" i="26" a="1"/>
  <c r="Y410" i="26" s="1"/>
  <c r="U410" i="26" s="1"/>
  <c r="O499" i="26"/>
  <c r="Y499" i="26" a="1"/>
  <c r="Y499" i="26" s="1"/>
  <c r="U499" i="26" s="1"/>
  <c r="O1240" i="26"/>
  <c r="Y1240" i="26" a="1"/>
  <c r="Y1240" i="26" s="1"/>
  <c r="U1240" i="26" s="1"/>
  <c r="S1240" i="26"/>
  <c r="L1240" i="26"/>
  <c r="P1240" i="26"/>
  <c r="AB1240" i="26"/>
  <c r="R1240" i="26" s="1"/>
  <c r="O1206" i="26"/>
  <c r="Y1206" i="26" a="1"/>
  <c r="Y1206" i="26" s="1"/>
  <c r="U1206" i="26" s="1"/>
  <c r="AB1206" i="26"/>
  <c r="R1206" i="26" s="1"/>
  <c r="L1206" i="26"/>
  <c r="P1206" i="26"/>
  <c r="S1206" i="26"/>
  <c r="O1216" i="26"/>
  <c r="Y1216" i="26" a="1"/>
  <c r="Y1216" i="26" s="1"/>
  <c r="U1216" i="26" s="1"/>
  <c r="AB1216" i="26"/>
  <c r="R1216" i="26" s="1"/>
  <c r="P1216" i="26"/>
  <c r="S1216" i="26"/>
  <c r="L1216" i="26"/>
  <c r="O1226" i="26"/>
  <c r="Y1226" i="26" a="1"/>
  <c r="Y1226" i="26" s="1"/>
  <c r="U1226" i="26" s="1"/>
  <c r="S1226" i="26"/>
  <c r="AB1226" i="26"/>
  <c r="R1226" i="26" s="1"/>
  <c r="L1226" i="26"/>
  <c r="P1226" i="26"/>
  <c r="O1222" i="26"/>
  <c r="Y1222" i="26" a="1"/>
  <c r="Y1222" i="26" s="1"/>
  <c r="U1222" i="26" s="1"/>
  <c r="S1222" i="26"/>
  <c r="AB1222" i="26"/>
  <c r="R1222" i="26" s="1"/>
  <c r="L1222" i="26"/>
  <c r="P1222" i="26"/>
  <c r="O370" i="26"/>
  <c r="Y370" i="26" a="1"/>
  <c r="Y370" i="26" s="1"/>
  <c r="U370" i="26" s="1"/>
  <c r="O405" i="26"/>
  <c r="Y405" i="26" a="1"/>
  <c r="Y405" i="26" s="1"/>
  <c r="U405" i="26" s="1"/>
  <c r="O403" i="26"/>
  <c r="Y403" i="26" a="1"/>
  <c r="Y403" i="26" s="1"/>
  <c r="U403" i="26" s="1"/>
  <c r="O437" i="26"/>
  <c r="Y437" i="26" a="1"/>
  <c r="Y437" i="26" s="1"/>
  <c r="U437" i="26" s="1"/>
  <c r="O435" i="26"/>
  <c r="Y435" i="26" a="1"/>
  <c r="Y435" i="26" s="1"/>
  <c r="U435" i="26" s="1"/>
  <c r="O465" i="26"/>
  <c r="Y465" i="26" a="1"/>
  <c r="Y465" i="26" s="1"/>
  <c r="U465" i="26" s="1"/>
  <c r="O463" i="26"/>
  <c r="Y463" i="26" a="1"/>
  <c r="Y463" i="26" s="1"/>
  <c r="U463" i="26" s="1"/>
  <c r="O488" i="26"/>
  <c r="Y488" i="26" a="1"/>
  <c r="Y488" i="26" s="1"/>
  <c r="U488" i="26" s="1"/>
  <c r="O492" i="26"/>
  <c r="Y492" i="26" a="1"/>
  <c r="Y492" i="26" s="1"/>
  <c r="U492" i="26" s="1"/>
  <c r="O521" i="26"/>
  <c r="Y521" i="26" a="1"/>
  <c r="Y521" i="26" s="1"/>
  <c r="U521" i="26" s="1"/>
  <c r="O515" i="26"/>
  <c r="Y515" i="26" a="1"/>
  <c r="Y515" i="26" s="1"/>
  <c r="U515" i="26" s="1"/>
  <c r="O546" i="26"/>
  <c r="Y546" i="26" a="1"/>
  <c r="Y546" i="26" s="1"/>
  <c r="U546" i="26" s="1"/>
  <c r="O550" i="26"/>
  <c r="Y550" i="26" a="1"/>
  <c r="Y550" i="26" s="1"/>
  <c r="U550" i="26" s="1"/>
  <c r="O27" i="26"/>
  <c r="Y27" i="26" a="1"/>
  <c r="Y27" i="26" s="1"/>
  <c r="U27" i="26" s="1"/>
  <c r="O29" i="26"/>
  <c r="Y29" i="26" a="1"/>
  <c r="Y29" i="26" s="1"/>
  <c r="U29" i="26" s="1"/>
  <c r="O28" i="26"/>
  <c r="Y28" i="26" a="1"/>
  <c r="Y28" i="26" s="1"/>
  <c r="U28" i="26" s="1"/>
  <c r="O71" i="26"/>
  <c r="Y71" i="26" a="1"/>
  <c r="Y71" i="26" s="1"/>
  <c r="U71" i="26" s="1"/>
  <c r="O66" i="26"/>
  <c r="Y66" i="26" a="1"/>
  <c r="Y66" i="26" s="1"/>
  <c r="U66" i="26" s="1"/>
  <c r="O61" i="26"/>
  <c r="Y61" i="26" a="1"/>
  <c r="Y61" i="26" s="1"/>
  <c r="U61" i="26" s="1"/>
  <c r="O72" i="26"/>
  <c r="Y72" i="26" a="1"/>
  <c r="Y72" i="26" s="1"/>
  <c r="U72" i="26" s="1"/>
  <c r="O14" i="26"/>
  <c r="Y14" i="26" a="1"/>
  <c r="Y14" i="26" s="1"/>
  <c r="U14" i="26" s="1"/>
  <c r="O123" i="26"/>
  <c r="Y123" i="26" a="1"/>
  <c r="Y123" i="26" s="1"/>
  <c r="U123" i="26" s="1"/>
  <c r="O126" i="26"/>
  <c r="Y126" i="26" a="1"/>
  <c r="Y126" i="26" s="1"/>
  <c r="U126" i="26" s="1"/>
  <c r="O125" i="26"/>
  <c r="Y125" i="26" a="1"/>
  <c r="Y125" i="26" s="1"/>
  <c r="U125" i="26" s="1"/>
  <c r="O413" i="26"/>
  <c r="Y413" i="26" a="1"/>
  <c r="Y413" i="26" s="1"/>
  <c r="U413" i="26" s="1"/>
  <c r="O411" i="26"/>
  <c r="Y411" i="26" a="1"/>
  <c r="Y411" i="26" s="1"/>
  <c r="U411" i="26" s="1"/>
  <c r="O497" i="26"/>
  <c r="Y497" i="26" a="1"/>
  <c r="Y497" i="26" s="1"/>
  <c r="U497" i="26" s="1"/>
  <c r="O498" i="26"/>
  <c r="Y498" i="26" a="1"/>
  <c r="Y498" i="26" s="1"/>
  <c r="U498" i="26" s="1"/>
  <c r="O1238" i="26"/>
  <c r="Y1238" i="26" a="1"/>
  <c r="Y1238" i="26" s="1"/>
  <c r="U1238" i="26" s="1"/>
  <c r="S1238" i="26"/>
  <c r="P1238" i="26"/>
  <c r="AB1238" i="26"/>
  <c r="R1238" i="26" s="1"/>
  <c r="L1238" i="26"/>
  <c r="O1204" i="26"/>
  <c r="Y1204" i="26" a="1"/>
  <c r="Y1204" i="26" s="1"/>
  <c r="U1204" i="26" s="1"/>
  <c r="P1204" i="26"/>
  <c r="S1204" i="26"/>
  <c r="AB1204" i="26"/>
  <c r="R1204" i="26" s="1"/>
  <c r="L1204" i="26"/>
  <c r="O1214" i="26"/>
  <c r="Y1214" i="26" a="1"/>
  <c r="Y1214" i="26" s="1"/>
  <c r="U1214" i="26" s="1"/>
  <c r="AB1214" i="26"/>
  <c r="R1214" i="26" s="1"/>
  <c r="S1214" i="26"/>
  <c r="L1214" i="26"/>
  <c r="P1214" i="26"/>
  <c r="Y1232" i="26" a="1"/>
  <c r="Y1232" i="26" s="1"/>
  <c r="U1232" i="26" s="1"/>
  <c r="L1232" i="26"/>
  <c r="O1232" i="26"/>
  <c r="S1232" i="26"/>
  <c r="P1232" i="26"/>
  <c r="AB1232" i="26"/>
  <c r="R1232" i="26" s="1"/>
  <c r="O1228" i="26"/>
  <c r="Y1228" i="26" a="1"/>
  <c r="Y1228" i="26" s="1"/>
  <c r="U1228" i="26" s="1"/>
  <c r="S1228" i="26"/>
  <c r="P1228" i="26"/>
  <c r="AB1228" i="26"/>
  <c r="R1228" i="26" s="1"/>
  <c r="L1228" i="26"/>
  <c r="L256" i="26"/>
  <c r="P257" i="26"/>
  <c r="L137" i="26"/>
  <c r="L175" i="26"/>
  <c r="L228" i="26"/>
  <c r="S257" i="26"/>
  <c r="L104" i="26"/>
  <c r="L15" i="26"/>
  <c r="L39" i="26"/>
  <c r="AB180" i="26"/>
  <c r="R180" i="26" s="1"/>
  <c r="AB185" i="26"/>
  <c r="R185" i="26" s="1"/>
  <c r="AB166" i="26"/>
  <c r="R166" i="26" s="1"/>
  <c r="AB15" i="26"/>
  <c r="R15" i="26" s="1"/>
  <c r="S179" i="26"/>
  <c r="S83" i="26"/>
  <c r="P166" i="26"/>
  <c r="S106" i="26"/>
  <c r="S168" i="26"/>
  <c r="S184" i="26"/>
  <c r="S236" i="26"/>
  <c r="P256" i="26"/>
  <c r="S198" i="26"/>
  <c r="S222" i="26"/>
  <c r="P258" i="26"/>
  <c r="P237" i="26"/>
  <c r="P110" i="26"/>
  <c r="P134" i="26"/>
  <c r="P178" i="26"/>
  <c r="S226" i="26"/>
  <c r="L167" i="26"/>
  <c r="L180" i="26"/>
  <c r="L185" i="26"/>
  <c r="L189" i="26"/>
  <c r="L221" i="26"/>
  <c r="L227" i="26"/>
  <c r="L232" i="26"/>
  <c r="L237" i="26"/>
  <c r="L241" i="26"/>
  <c r="O1122" i="26"/>
  <c r="AB1122" i="26"/>
  <c r="R1122" i="26" s="1"/>
  <c r="S1122" i="26"/>
  <c r="P1122" i="26"/>
  <c r="L1122" i="26"/>
  <c r="O1124" i="26"/>
  <c r="AB1124" i="26"/>
  <c r="R1124" i="26" s="1"/>
  <c r="S1124" i="26"/>
  <c r="L1124" i="26"/>
  <c r="P1124" i="26"/>
  <c r="O1166" i="26"/>
  <c r="L1166" i="26"/>
  <c r="AB1166" i="26"/>
  <c r="R1166" i="26" s="1"/>
  <c r="P1166" i="26"/>
  <c r="S1166" i="26"/>
  <c r="O1190" i="26"/>
  <c r="L1190" i="26"/>
  <c r="S1190" i="26"/>
  <c r="P1190" i="26"/>
  <c r="AB1190" i="26"/>
  <c r="R1190" i="26" s="1"/>
  <c r="O1152" i="26"/>
  <c r="AB1152" i="26"/>
  <c r="R1152" i="26" s="1"/>
  <c r="P1152" i="26"/>
  <c r="L1152" i="26"/>
  <c r="S1152" i="26"/>
  <c r="O1148" i="26"/>
  <c r="S1148" i="26"/>
  <c r="AB1148" i="26"/>
  <c r="R1148" i="26" s="1"/>
  <c r="L1148" i="26"/>
  <c r="P1148" i="26"/>
  <c r="O1176" i="26"/>
  <c r="L1176" i="26"/>
  <c r="P1176" i="26"/>
  <c r="AB1176" i="26"/>
  <c r="R1176" i="26" s="1"/>
  <c r="S1176" i="26"/>
  <c r="O1112" i="26"/>
  <c r="L1112" i="26"/>
  <c r="P1112" i="26"/>
  <c r="AB1112" i="26"/>
  <c r="R1112" i="26" s="1"/>
  <c r="S1112" i="26"/>
  <c r="O1192" i="26"/>
  <c r="L1192" i="26"/>
  <c r="P1192" i="26"/>
  <c r="AB1192" i="26"/>
  <c r="R1192" i="26" s="1"/>
  <c r="S1192" i="26"/>
  <c r="O1098" i="26"/>
  <c r="L1098" i="26"/>
  <c r="P1098" i="26"/>
  <c r="AB1098" i="26"/>
  <c r="R1098" i="26" s="1"/>
  <c r="S1098" i="26"/>
  <c r="O1116" i="26"/>
  <c r="AB1116" i="26"/>
  <c r="R1116" i="26" s="1"/>
  <c r="L1116" i="26"/>
  <c r="S1116" i="26"/>
  <c r="P1116" i="26"/>
  <c r="O1156" i="26"/>
  <c r="L1156" i="26"/>
  <c r="S1156" i="26"/>
  <c r="P1156" i="26"/>
  <c r="AB1156" i="26"/>
  <c r="R1156" i="26" s="1"/>
  <c r="O1134" i="26"/>
  <c r="AB1134" i="26"/>
  <c r="R1134" i="26" s="1"/>
  <c r="P1134" i="26"/>
  <c r="L1134" i="26"/>
  <c r="S1134" i="26"/>
  <c r="S256" i="26"/>
  <c r="S237" i="26"/>
  <c r="P238" i="26"/>
  <c r="P15" i="26"/>
  <c r="L168" i="26"/>
  <c r="L222" i="26"/>
  <c r="L238" i="26"/>
  <c r="L258" i="26"/>
  <c r="L138" i="26"/>
  <c r="O138" i="26"/>
  <c r="P133" i="26"/>
  <c r="O133" i="26"/>
  <c r="S177" i="26"/>
  <c r="O177" i="26"/>
  <c r="L230" i="26"/>
  <c r="O230" i="26"/>
  <c r="S225" i="26"/>
  <c r="O225" i="26"/>
  <c r="P103" i="26"/>
  <c r="O103" i="26"/>
  <c r="P109" i="26"/>
  <c r="O109" i="26"/>
  <c r="P195" i="26"/>
  <c r="O195" i="26"/>
  <c r="L192" i="26"/>
  <c r="O192" i="26"/>
  <c r="L234" i="26"/>
  <c r="O234" i="26"/>
  <c r="P235" i="26"/>
  <c r="O235" i="26"/>
  <c r="L174" i="26"/>
  <c r="O174" i="26"/>
  <c r="P165" i="26"/>
  <c r="O165" i="26"/>
  <c r="L147" i="26"/>
  <c r="O147" i="26"/>
  <c r="L142" i="26"/>
  <c r="O142" i="26"/>
  <c r="L218" i="26"/>
  <c r="O218" i="26"/>
  <c r="L212" i="26"/>
  <c r="O212" i="26"/>
  <c r="O1104" i="26"/>
  <c r="L1104" i="26"/>
  <c r="S1104" i="26"/>
  <c r="P1104" i="26"/>
  <c r="AB1104" i="26"/>
  <c r="R1104" i="26" s="1"/>
  <c r="O1128" i="26"/>
  <c r="AB1128" i="26"/>
  <c r="R1128" i="26" s="1"/>
  <c r="L1128" i="26"/>
  <c r="P1128" i="26"/>
  <c r="S1128" i="26"/>
  <c r="O1170" i="26"/>
  <c r="L1170" i="26"/>
  <c r="P1170" i="26"/>
  <c r="AB1170" i="26"/>
  <c r="R1170" i="26" s="1"/>
  <c r="S1170" i="26"/>
  <c r="O1164" i="26"/>
  <c r="L1164" i="26"/>
  <c r="P1164" i="26"/>
  <c r="AB1164" i="26"/>
  <c r="R1164" i="26" s="1"/>
  <c r="S1164" i="26"/>
  <c r="O1182" i="26"/>
  <c r="AB1182" i="26"/>
  <c r="R1182" i="26" s="1"/>
  <c r="S1182" i="26"/>
  <c r="L1182" i="26"/>
  <c r="P1182" i="26"/>
  <c r="O1144" i="26"/>
  <c r="S1144" i="26"/>
  <c r="AB1144" i="26"/>
  <c r="R1144" i="26" s="1"/>
  <c r="L1144" i="26"/>
  <c r="P1144" i="26"/>
  <c r="O1174" i="26"/>
  <c r="L1174" i="26"/>
  <c r="P1174" i="26"/>
  <c r="AB1174" i="26"/>
  <c r="R1174" i="26" s="1"/>
  <c r="S1174" i="26"/>
  <c r="O1108" i="26"/>
  <c r="AB1108" i="26"/>
  <c r="R1108" i="26" s="1"/>
  <c r="S1108" i="26"/>
  <c r="L1108" i="26"/>
  <c r="P1108" i="26"/>
  <c r="O1198" i="26"/>
  <c r="L1198" i="26"/>
  <c r="S1198" i="26"/>
  <c r="P1198" i="26"/>
  <c r="AB1198" i="26"/>
  <c r="R1198" i="26" s="1"/>
  <c r="O1202" i="26"/>
  <c r="L1202" i="26"/>
  <c r="S1202" i="26"/>
  <c r="P1202" i="26"/>
  <c r="AB1202" i="26"/>
  <c r="R1202" i="26" s="1"/>
  <c r="O1100" i="26"/>
  <c r="P1100" i="26"/>
  <c r="AB1100" i="26"/>
  <c r="R1100" i="26" s="1"/>
  <c r="S1100" i="26"/>
  <c r="L1100" i="26"/>
  <c r="O1154" i="26"/>
  <c r="AB1154" i="26"/>
  <c r="R1154" i="26" s="1"/>
  <c r="L1154" i="26"/>
  <c r="P1154" i="26"/>
  <c r="S1154" i="26"/>
  <c r="O1138" i="26"/>
  <c r="L1138" i="26"/>
  <c r="P1138" i="26"/>
  <c r="S1138" i="26"/>
  <c r="AB1138" i="26"/>
  <c r="R1138" i="26" s="1"/>
  <c r="L1140" i="26"/>
  <c r="O1140" i="26"/>
  <c r="P1140" i="26"/>
  <c r="S1140" i="26"/>
  <c r="AB1140" i="26"/>
  <c r="R1140" i="26" s="1"/>
  <c r="L259" i="26"/>
  <c r="O259" i="26"/>
  <c r="L260" i="26"/>
  <c r="O260" i="26"/>
  <c r="O1106" i="26"/>
  <c r="L1106" i="26"/>
  <c r="AB1106" i="26"/>
  <c r="R1106" i="26" s="1"/>
  <c r="P1106" i="26"/>
  <c r="S1106" i="26"/>
  <c r="O1120" i="26"/>
  <c r="L1120" i="26"/>
  <c r="P1120" i="26"/>
  <c r="AB1120" i="26"/>
  <c r="R1120" i="26" s="1"/>
  <c r="S1120" i="26"/>
  <c r="O1162" i="26"/>
  <c r="S1162" i="26"/>
  <c r="AB1162" i="26"/>
  <c r="R1162" i="26" s="1"/>
  <c r="L1162" i="26"/>
  <c r="P1162" i="26"/>
  <c r="O1186" i="26"/>
  <c r="P1186" i="26"/>
  <c r="S1186" i="26"/>
  <c r="L1186" i="26"/>
  <c r="AB1186" i="26"/>
  <c r="R1186" i="26" s="1"/>
  <c r="O1188" i="26"/>
  <c r="P1188" i="26"/>
  <c r="S1188" i="26"/>
  <c r="AB1188" i="26"/>
  <c r="R1188" i="26" s="1"/>
  <c r="L1188" i="26"/>
  <c r="O1150" i="26"/>
  <c r="AB1150" i="26"/>
  <c r="R1150" i="26" s="1"/>
  <c r="L1150" i="26"/>
  <c r="S1150" i="26"/>
  <c r="P1150" i="26"/>
  <c r="O1180" i="26"/>
  <c r="AB1180" i="26"/>
  <c r="R1180" i="26" s="1"/>
  <c r="S1180" i="26"/>
  <c r="P1180" i="26"/>
  <c r="L1180" i="26"/>
  <c r="O1110" i="26"/>
  <c r="L1110" i="26"/>
  <c r="AB1110" i="26"/>
  <c r="R1110" i="26" s="1"/>
  <c r="P1110" i="26"/>
  <c r="S1110" i="26"/>
  <c r="O1196" i="26"/>
  <c r="L1196" i="26"/>
  <c r="P1196" i="26"/>
  <c r="AB1196" i="26"/>
  <c r="R1196" i="26" s="1"/>
  <c r="S1196" i="26"/>
  <c r="O1200" i="26"/>
  <c r="L1200" i="26"/>
  <c r="P1200" i="26"/>
  <c r="AB1200" i="26"/>
  <c r="R1200" i="26" s="1"/>
  <c r="S1200" i="26"/>
  <c r="O1114" i="26"/>
  <c r="L1114" i="26"/>
  <c r="P1114" i="26"/>
  <c r="S1114" i="26"/>
  <c r="AB1114" i="26"/>
  <c r="R1114" i="26" s="1"/>
  <c r="O1160" i="26"/>
  <c r="L1160" i="26"/>
  <c r="P1160" i="26"/>
  <c r="S1160" i="26"/>
  <c r="AB1160" i="26"/>
  <c r="R1160" i="26" s="1"/>
  <c r="O1130" i="26"/>
  <c r="AB1130" i="26"/>
  <c r="R1130" i="26" s="1"/>
  <c r="P1130" i="26"/>
  <c r="S1130" i="26"/>
  <c r="L1130" i="26"/>
  <c r="O1132" i="26"/>
  <c r="AB1132" i="26"/>
  <c r="R1132" i="26" s="1"/>
  <c r="S1132" i="26"/>
  <c r="P1132" i="26"/>
  <c r="L1132" i="26"/>
  <c r="O1102" i="26"/>
  <c r="P1102" i="26"/>
  <c r="S1102" i="26"/>
  <c r="L1102" i="26"/>
  <c r="AB1102" i="26"/>
  <c r="R1102" i="26" s="1"/>
  <c r="O1126" i="26"/>
  <c r="AB1126" i="26"/>
  <c r="R1126" i="26" s="1"/>
  <c r="P1126" i="26"/>
  <c r="S1126" i="26"/>
  <c r="L1126" i="26"/>
  <c r="O1168" i="26"/>
  <c r="L1168" i="26"/>
  <c r="S1168" i="26"/>
  <c r="AB1168" i="26"/>
  <c r="R1168" i="26" s="1"/>
  <c r="P1168" i="26"/>
  <c r="O1184" i="26"/>
  <c r="P1184" i="26"/>
  <c r="S1184" i="26"/>
  <c r="AB1184" i="26"/>
  <c r="R1184" i="26" s="1"/>
  <c r="L1184" i="26"/>
  <c r="O1146" i="26"/>
  <c r="S1146" i="26"/>
  <c r="P1146" i="26"/>
  <c r="AB1146" i="26"/>
  <c r="R1146" i="26" s="1"/>
  <c r="L1146" i="26"/>
  <c r="O1142" i="26"/>
  <c r="L1142" i="26"/>
  <c r="P1142" i="26"/>
  <c r="S1142" i="26"/>
  <c r="AB1142" i="26"/>
  <c r="R1142" i="26" s="1"/>
  <c r="O1178" i="26"/>
  <c r="AB1178" i="26"/>
  <c r="R1178" i="26" s="1"/>
  <c r="P1178" i="26"/>
  <c r="L1178" i="26"/>
  <c r="S1178" i="26"/>
  <c r="O1172" i="26"/>
  <c r="L1172" i="26"/>
  <c r="P1172" i="26"/>
  <c r="AB1172" i="26"/>
  <c r="R1172" i="26" s="1"/>
  <c r="S1172" i="26"/>
  <c r="O1194" i="26"/>
  <c r="L1194" i="26"/>
  <c r="S1194" i="26"/>
  <c r="P1194" i="26"/>
  <c r="AB1194" i="26"/>
  <c r="R1194" i="26" s="1"/>
  <c r="O1096" i="26"/>
  <c r="L1096" i="26"/>
  <c r="P1096" i="26"/>
  <c r="S1096" i="26"/>
  <c r="AB1096" i="26"/>
  <c r="R1096" i="26" s="1"/>
  <c r="O1118" i="26"/>
  <c r="L1118" i="26"/>
  <c r="P1118" i="26"/>
  <c r="AB1118" i="26"/>
  <c r="R1118" i="26" s="1"/>
  <c r="S1118" i="26"/>
  <c r="O1158" i="26"/>
  <c r="AB1158" i="26"/>
  <c r="R1158" i="26" s="1"/>
  <c r="L1158" i="26"/>
  <c r="P1158" i="26"/>
  <c r="S1158" i="26"/>
  <c r="O1136" i="26"/>
  <c r="L1136" i="26"/>
  <c r="P1136" i="26"/>
  <c r="S1136" i="26"/>
  <c r="AB1136" i="26"/>
  <c r="R1136" i="26" s="1"/>
  <c r="AB235" i="26"/>
  <c r="R235" i="26" s="1"/>
  <c r="AB109" i="26"/>
  <c r="R109" i="26" s="1"/>
  <c r="AB103" i="26"/>
  <c r="R103" i="26" s="1"/>
  <c r="AB230" i="26"/>
  <c r="R230" i="26" s="1"/>
  <c r="P182" i="26"/>
  <c r="P230" i="26"/>
  <c r="P192" i="26"/>
  <c r="P224" i="26"/>
  <c r="P174" i="26"/>
  <c r="P177" i="26"/>
  <c r="P193" i="26"/>
  <c r="P225" i="26"/>
  <c r="L109" i="26"/>
  <c r="L195" i="26"/>
  <c r="L225" i="26"/>
  <c r="L224" i="26"/>
  <c r="L132" i="26"/>
  <c r="L182" i="26"/>
  <c r="L103" i="26"/>
  <c r="AB132" i="26"/>
  <c r="R132" i="26" s="1"/>
  <c r="AB244" i="26"/>
  <c r="R244" i="26" s="1"/>
  <c r="AB195" i="26"/>
  <c r="R195" i="26" s="1"/>
  <c r="AB133" i="26"/>
  <c r="R133" i="26" s="1"/>
  <c r="AB165" i="26"/>
  <c r="R165" i="26" s="1"/>
  <c r="AB138" i="26"/>
  <c r="R138" i="26" s="1"/>
  <c r="P138" i="26"/>
  <c r="P132" i="26"/>
  <c r="P244" i="26"/>
  <c r="P234" i="26"/>
  <c r="S190" i="26"/>
  <c r="AB796" i="26"/>
  <c r="L796" i="26"/>
  <c r="L801" i="26"/>
  <c r="AB801" i="26"/>
  <c r="AB676" i="26"/>
  <c r="L676" i="26"/>
  <c r="AB674" i="26"/>
  <c r="L674" i="26"/>
  <c r="AB677" i="26"/>
  <c r="L677" i="26"/>
  <c r="AB715" i="26"/>
  <c r="L715" i="26"/>
  <c r="AB720" i="26"/>
  <c r="L720" i="26"/>
  <c r="AB762" i="26"/>
  <c r="L762" i="26"/>
  <c r="AB763" i="26"/>
  <c r="L763" i="26"/>
  <c r="AB771" i="26"/>
  <c r="L771" i="26"/>
  <c r="AB274" i="26"/>
  <c r="R274" i="26" s="1"/>
  <c r="L274" i="26"/>
  <c r="S274" i="26"/>
  <c r="P274" i="26"/>
  <c r="P267" i="26"/>
  <c r="S267" i="26"/>
  <c r="AB267" i="26"/>
  <c r="R267" i="26" s="1"/>
  <c r="L267" i="26"/>
  <c r="AB272" i="26"/>
  <c r="R272" i="26" s="1"/>
  <c r="S272" i="26"/>
  <c r="L272" i="26"/>
  <c r="P272" i="26"/>
  <c r="AB810" i="26"/>
  <c r="L810" i="26"/>
  <c r="AB807" i="26"/>
  <c r="L807" i="26"/>
  <c r="P298" i="26"/>
  <c r="L298" i="26"/>
  <c r="AB298" i="26"/>
  <c r="R298" i="26" s="1"/>
  <c r="S298" i="26"/>
  <c r="AB299" i="26"/>
  <c r="R299" i="26" s="1"/>
  <c r="P299" i="26"/>
  <c r="L299" i="26"/>
  <c r="S299" i="26"/>
  <c r="AB300" i="26"/>
  <c r="R300" i="26" s="1"/>
  <c r="P300" i="26"/>
  <c r="S300" i="26"/>
  <c r="L300" i="26"/>
  <c r="AB842" i="26"/>
  <c r="L842" i="26"/>
  <c r="AB838" i="26"/>
  <c r="L838" i="26"/>
  <c r="L322" i="26"/>
  <c r="AB322" i="26"/>
  <c r="R322" i="26" s="1"/>
  <c r="S322" i="26"/>
  <c r="P322" i="26"/>
  <c r="P315" i="26"/>
  <c r="L315" i="26"/>
  <c r="AB315" i="26"/>
  <c r="R315" i="26" s="1"/>
  <c r="S315" i="26"/>
  <c r="AB320" i="26"/>
  <c r="R320" i="26" s="1"/>
  <c r="P320" i="26"/>
  <c r="S320" i="26"/>
  <c r="L320" i="26"/>
  <c r="AB860" i="26"/>
  <c r="L860" i="26"/>
  <c r="AB857" i="26"/>
  <c r="L857" i="26"/>
  <c r="P353" i="26"/>
  <c r="S353" i="26"/>
  <c r="L353" i="26"/>
  <c r="AB353" i="26"/>
  <c r="R353" i="26" s="1"/>
  <c r="P348" i="26"/>
  <c r="L348" i="26"/>
  <c r="S348" i="26"/>
  <c r="AB348" i="26"/>
  <c r="R348" i="26" s="1"/>
  <c r="S350" i="26"/>
  <c r="P350" i="26"/>
  <c r="L350" i="26"/>
  <c r="AB350" i="26"/>
  <c r="R350" i="26" s="1"/>
  <c r="L893" i="26"/>
  <c r="AB893" i="26"/>
  <c r="L892" i="26"/>
  <c r="AB892" i="26"/>
  <c r="L389" i="26"/>
  <c r="P389" i="26"/>
  <c r="S389" i="26"/>
  <c r="AB389" i="26"/>
  <c r="R389" i="26" s="1"/>
  <c r="P387" i="26"/>
  <c r="L387" i="26"/>
  <c r="S387" i="26"/>
  <c r="AB387" i="26"/>
  <c r="R387" i="26" s="1"/>
  <c r="L923" i="26"/>
  <c r="AB923" i="26"/>
  <c r="L927" i="26"/>
  <c r="AB927" i="26"/>
  <c r="AB421" i="26"/>
  <c r="R421" i="26" s="1"/>
  <c r="P421" i="26"/>
  <c r="S421" i="26"/>
  <c r="L421" i="26"/>
  <c r="AB419" i="26"/>
  <c r="R419" i="26" s="1"/>
  <c r="P419" i="26"/>
  <c r="S419" i="26"/>
  <c r="L419" i="26"/>
  <c r="L955" i="26"/>
  <c r="AB955" i="26"/>
  <c r="L956" i="26"/>
  <c r="AB956" i="26"/>
  <c r="L449" i="26"/>
  <c r="P449" i="26"/>
  <c r="S449" i="26"/>
  <c r="AB449" i="26"/>
  <c r="R449" i="26" s="1"/>
  <c r="L451" i="26"/>
  <c r="S451" i="26"/>
  <c r="AB451" i="26"/>
  <c r="R451" i="26" s="1"/>
  <c r="P451" i="26"/>
  <c r="L985" i="26"/>
  <c r="AB985" i="26"/>
  <c r="L990" i="26"/>
  <c r="AB990" i="26"/>
  <c r="P477" i="26"/>
  <c r="S477" i="26"/>
  <c r="L477" i="26"/>
  <c r="AB477" i="26"/>
  <c r="R477" i="26" s="1"/>
  <c r="P479" i="26"/>
  <c r="L479" i="26"/>
  <c r="S479" i="26"/>
  <c r="AB479" i="26"/>
  <c r="R479" i="26" s="1"/>
  <c r="AB1018" i="26"/>
  <c r="L1018" i="26"/>
  <c r="AB1016" i="26"/>
  <c r="L1016" i="26"/>
  <c r="AB508" i="26"/>
  <c r="R508" i="26" s="1"/>
  <c r="S508" i="26"/>
  <c r="P508" i="26"/>
  <c r="L508" i="26"/>
  <c r="AB501" i="26"/>
  <c r="R501" i="26" s="1"/>
  <c r="S501" i="26"/>
  <c r="P501" i="26"/>
  <c r="L501" i="26"/>
  <c r="AB1041" i="26"/>
  <c r="L1041" i="26"/>
  <c r="AB1042" i="26"/>
  <c r="L1042" i="26"/>
  <c r="AB535" i="26"/>
  <c r="R535" i="26" s="1"/>
  <c r="S535" i="26"/>
  <c r="P535" i="26"/>
  <c r="L535" i="26"/>
  <c r="AB534" i="26"/>
  <c r="R534" i="26" s="1"/>
  <c r="S534" i="26"/>
  <c r="P534" i="26"/>
  <c r="L534" i="26"/>
  <c r="L1072" i="26"/>
  <c r="AB1072" i="26"/>
  <c r="AB1071" i="26"/>
  <c r="L1071" i="26"/>
  <c r="AB562" i="26"/>
  <c r="L562" i="26"/>
  <c r="AB586" i="26"/>
  <c r="L586" i="26"/>
  <c r="AB630" i="26"/>
  <c r="L630" i="26"/>
  <c r="L643" i="26"/>
  <c r="AB643" i="26"/>
  <c r="AB647" i="26"/>
  <c r="L647" i="26"/>
  <c r="L729" i="26"/>
  <c r="AB729" i="26"/>
  <c r="L733" i="26"/>
  <c r="AB733" i="26"/>
  <c r="L737" i="26"/>
  <c r="AB737" i="26"/>
  <c r="AB779" i="26"/>
  <c r="L779" i="26"/>
  <c r="L773" i="26"/>
  <c r="AB773" i="26"/>
  <c r="L778" i="26"/>
  <c r="AB778" i="26"/>
  <c r="AB278" i="26"/>
  <c r="R278" i="26" s="1"/>
  <c r="S278" i="26"/>
  <c r="L278" i="26"/>
  <c r="P278" i="26"/>
  <c r="L277" i="26"/>
  <c r="S277" i="26"/>
  <c r="P277" i="26"/>
  <c r="AB277" i="26"/>
  <c r="R277" i="26" s="1"/>
  <c r="L820" i="26"/>
  <c r="AB820" i="26"/>
  <c r="L818" i="26"/>
  <c r="AB818" i="26"/>
  <c r="L822" i="26"/>
  <c r="AB822" i="26"/>
  <c r="L396" i="26"/>
  <c r="S396" i="26"/>
  <c r="P396" i="26"/>
  <c r="AB396" i="26"/>
  <c r="R396" i="26" s="1"/>
  <c r="S398" i="26"/>
  <c r="P398" i="26"/>
  <c r="AB398" i="26"/>
  <c r="R398" i="26" s="1"/>
  <c r="L398" i="26"/>
  <c r="AB936" i="26"/>
  <c r="L936" i="26"/>
  <c r="AB933" i="26"/>
  <c r="L933" i="26"/>
  <c r="L456" i="26"/>
  <c r="P456" i="26"/>
  <c r="S456" i="26"/>
  <c r="AB456" i="26"/>
  <c r="R456" i="26" s="1"/>
  <c r="AB997" i="26"/>
  <c r="L997" i="26"/>
  <c r="AB995" i="26"/>
  <c r="L995" i="26"/>
  <c r="AB512" i="26"/>
  <c r="R512" i="26" s="1"/>
  <c r="P512" i="26"/>
  <c r="L512" i="26"/>
  <c r="S512" i="26"/>
  <c r="AB1050" i="26"/>
  <c r="L1050" i="26"/>
  <c r="L1053" i="26"/>
  <c r="AB1053" i="26"/>
  <c r="L639" i="26"/>
  <c r="AB639" i="26"/>
  <c r="L636" i="26"/>
  <c r="AB636" i="26"/>
  <c r="AB633" i="26"/>
  <c r="L633" i="26"/>
  <c r="L631" i="26"/>
  <c r="AB631" i="26"/>
  <c r="L714" i="26"/>
  <c r="AB714" i="26"/>
  <c r="AB705" i="26"/>
  <c r="L705" i="26"/>
  <c r="L704" i="26"/>
  <c r="AB704" i="26"/>
  <c r="AB381" i="26"/>
  <c r="R381" i="26" s="1"/>
  <c r="L381" i="26"/>
  <c r="P381" i="26"/>
  <c r="S381" i="26"/>
  <c r="AB379" i="26"/>
  <c r="R379" i="26" s="1"/>
  <c r="P379" i="26"/>
  <c r="S379" i="26"/>
  <c r="L379" i="26"/>
  <c r="AB922" i="26"/>
  <c r="L922" i="26"/>
  <c r="AB917" i="26"/>
  <c r="L917" i="26"/>
  <c r="L469" i="26"/>
  <c r="P469" i="26"/>
  <c r="S469" i="26"/>
  <c r="AB469" i="26"/>
  <c r="R469" i="26" s="1"/>
  <c r="S467" i="26"/>
  <c r="P467" i="26"/>
  <c r="AB467" i="26"/>
  <c r="R467" i="26" s="1"/>
  <c r="L467" i="26"/>
  <c r="AB1010" i="26"/>
  <c r="L1010" i="26"/>
  <c r="AB558" i="26"/>
  <c r="L558" i="26"/>
  <c r="AB615" i="26"/>
  <c r="L615" i="26"/>
  <c r="AB613" i="26"/>
  <c r="L613" i="26"/>
  <c r="AB686" i="26"/>
  <c r="L686" i="26"/>
  <c r="AB682" i="26"/>
  <c r="L682" i="26"/>
  <c r="AB691" i="26"/>
  <c r="L691" i="26"/>
  <c r="AB685" i="26"/>
  <c r="L685" i="26"/>
  <c r="P364" i="26"/>
  <c r="S364" i="26"/>
  <c r="L364" i="26"/>
  <c r="AB364" i="26"/>
  <c r="R364" i="26" s="1"/>
  <c r="S359" i="26"/>
  <c r="L359" i="26"/>
  <c r="P359" i="26"/>
  <c r="AB359" i="26"/>
  <c r="R359" i="26" s="1"/>
  <c r="L895" i="26"/>
  <c r="AB895" i="26"/>
  <c r="L901" i="26"/>
  <c r="AB901" i="26"/>
  <c r="L900" i="26"/>
  <c r="AB900" i="26"/>
  <c r="L428" i="26"/>
  <c r="P428" i="26"/>
  <c r="AB428" i="26"/>
  <c r="R428" i="26" s="1"/>
  <c r="S428" i="26"/>
  <c r="S430" i="26"/>
  <c r="L430" i="26"/>
  <c r="P430" i="26"/>
  <c r="AB430" i="26"/>
  <c r="R430" i="26" s="1"/>
  <c r="L970" i="26"/>
  <c r="AB970" i="26"/>
  <c r="L964" i="26"/>
  <c r="AB964" i="26"/>
  <c r="L484" i="26"/>
  <c r="S484" i="26"/>
  <c r="AB484" i="26"/>
  <c r="R484" i="26" s="1"/>
  <c r="P484" i="26"/>
  <c r="L1025" i="26"/>
  <c r="AB1025" i="26"/>
  <c r="L1021" i="26"/>
  <c r="AB1021" i="26"/>
  <c r="AB540" i="26"/>
  <c r="R540" i="26" s="1"/>
  <c r="P540" i="26"/>
  <c r="S540" i="26"/>
  <c r="L540" i="26"/>
  <c r="L1079" i="26"/>
  <c r="AB1079" i="26"/>
  <c r="L1077" i="26"/>
  <c r="AB1077" i="26"/>
  <c r="AB595" i="26"/>
  <c r="L595" i="26"/>
  <c r="AB599" i="26"/>
  <c r="L599" i="26"/>
  <c r="AB590" i="26"/>
  <c r="L590" i="26"/>
  <c r="AB591" i="26"/>
  <c r="L591" i="26"/>
  <c r="AB756" i="26"/>
  <c r="L756" i="26"/>
  <c r="AB755" i="26"/>
  <c r="L755" i="26"/>
  <c r="AB751" i="26"/>
  <c r="L751" i="26"/>
  <c r="AB341" i="26"/>
  <c r="R341" i="26" s="1"/>
  <c r="P341" i="26"/>
  <c r="S341" i="26"/>
  <c r="L341" i="26"/>
  <c r="AB336" i="26"/>
  <c r="R336" i="26" s="1"/>
  <c r="P336" i="26"/>
  <c r="S336" i="26"/>
  <c r="L336" i="26"/>
  <c r="S342" i="26"/>
  <c r="AB342" i="26"/>
  <c r="R342" i="26" s="1"/>
  <c r="P342" i="26"/>
  <c r="L342" i="26"/>
  <c r="L880" i="26"/>
  <c r="AB880" i="26"/>
  <c r="L877" i="26"/>
  <c r="AB877" i="26"/>
  <c r="L441" i="26"/>
  <c r="P441" i="26"/>
  <c r="AB441" i="26"/>
  <c r="R441" i="26" s="1"/>
  <c r="S441" i="26"/>
  <c r="S439" i="26"/>
  <c r="AB439" i="26"/>
  <c r="R439" i="26" s="1"/>
  <c r="P439" i="26"/>
  <c r="L439" i="26"/>
  <c r="AB984" i="26"/>
  <c r="L984" i="26"/>
  <c r="AB527" i="26"/>
  <c r="R527" i="26" s="1"/>
  <c r="P527" i="26"/>
  <c r="S527" i="26"/>
  <c r="L527" i="26"/>
  <c r="AB524" i="26"/>
  <c r="R524" i="26" s="1"/>
  <c r="P524" i="26"/>
  <c r="S524" i="26"/>
  <c r="L524" i="26"/>
  <c r="L1067" i="26"/>
  <c r="AB1067" i="26"/>
  <c r="AB578" i="26"/>
  <c r="L578" i="26"/>
  <c r="AB651" i="26"/>
  <c r="L651" i="26"/>
  <c r="AB657" i="26"/>
  <c r="L657" i="26"/>
  <c r="L701" i="26"/>
  <c r="AB701" i="26"/>
  <c r="AB696" i="26"/>
  <c r="L696" i="26"/>
  <c r="AB743" i="26"/>
  <c r="L743" i="26"/>
  <c r="AB741" i="26"/>
  <c r="L741" i="26"/>
  <c r="AB791" i="26"/>
  <c r="L791" i="26"/>
  <c r="L793" i="26"/>
  <c r="AB793" i="26"/>
  <c r="L290" i="26"/>
  <c r="S290" i="26"/>
  <c r="AB290" i="26"/>
  <c r="R290" i="26" s="1"/>
  <c r="P290" i="26"/>
  <c r="S291" i="26"/>
  <c r="L291" i="26"/>
  <c r="AB291" i="26"/>
  <c r="R291" i="26" s="1"/>
  <c r="P291" i="26"/>
  <c r="P292" i="26"/>
  <c r="AB292" i="26"/>
  <c r="R292" i="26" s="1"/>
  <c r="L292" i="26"/>
  <c r="S292" i="26"/>
  <c r="AB831" i="26"/>
  <c r="L831" i="26"/>
  <c r="AB834" i="26"/>
  <c r="L834" i="26"/>
  <c r="L314" i="26"/>
  <c r="AB314" i="26"/>
  <c r="R314" i="26" s="1"/>
  <c r="S314" i="26"/>
  <c r="P314" i="26"/>
  <c r="S307" i="26"/>
  <c r="L307" i="26"/>
  <c r="P307" i="26"/>
  <c r="AB307" i="26"/>
  <c r="R307" i="26" s="1"/>
  <c r="S312" i="26"/>
  <c r="L312" i="26"/>
  <c r="P312" i="26"/>
  <c r="AB312" i="26"/>
  <c r="R312" i="26" s="1"/>
  <c r="AB846" i="26"/>
  <c r="L846" i="26"/>
  <c r="AB853" i="26"/>
  <c r="L853" i="26"/>
  <c r="AB333" i="26"/>
  <c r="R333" i="26" s="1"/>
  <c r="P333" i="26"/>
  <c r="S333" i="26"/>
  <c r="L333" i="26"/>
  <c r="AB331" i="26"/>
  <c r="R331" i="26" s="1"/>
  <c r="P331" i="26"/>
  <c r="S331" i="26"/>
  <c r="L331" i="26"/>
  <c r="P325" i="26"/>
  <c r="AB325" i="26"/>
  <c r="R325" i="26" s="1"/>
  <c r="S325" i="26"/>
  <c r="L325" i="26"/>
  <c r="L869" i="26"/>
  <c r="AB869" i="26"/>
  <c r="L871" i="26"/>
  <c r="AB871" i="26"/>
  <c r="L373" i="26"/>
  <c r="P373" i="26"/>
  <c r="S373" i="26"/>
  <c r="AB373" i="26"/>
  <c r="R373" i="26" s="1"/>
  <c r="L368" i="26"/>
  <c r="S368" i="26"/>
  <c r="AB368" i="26"/>
  <c r="R368" i="26" s="1"/>
  <c r="P368" i="26"/>
  <c r="L370" i="26"/>
  <c r="AB370" i="26"/>
  <c r="R370" i="26" s="1"/>
  <c r="P370" i="26"/>
  <c r="S370" i="26"/>
  <c r="L905" i="26"/>
  <c r="AB905" i="26"/>
  <c r="AB908" i="26"/>
  <c r="L908" i="26"/>
  <c r="S405" i="26"/>
  <c r="L405" i="26"/>
  <c r="P405" i="26"/>
  <c r="AB405" i="26"/>
  <c r="R405" i="26" s="1"/>
  <c r="S403" i="26"/>
  <c r="AB403" i="26"/>
  <c r="R403" i="26" s="1"/>
  <c r="P403" i="26"/>
  <c r="L403" i="26"/>
  <c r="AB939" i="26"/>
  <c r="L939" i="26"/>
  <c r="AB943" i="26"/>
  <c r="L943" i="26"/>
  <c r="P437" i="26"/>
  <c r="AB437" i="26"/>
  <c r="R437" i="26" s="1"/>
  <c r="S437" i="26"/>
  <c r="L437" i="26"/>
  <c r="S435" i="26"/>
  <c r="P435" i="26"/>
  <c r="L435" i="26"/>
  <c r="AB435" i="26"/>
  <c r="R435" i="26" s="1"/>
  <c r="AB972" i="26"/>
  <c r="L972" i="26"/>
  <c r="L978" i="26"/>
  <c r="AB978" i="26"/>
  <c r="S465" i="26"/>
  <c r="L465" i="26"/>
  <c r="P465" i="26"/>
  <c r="AB465" i="26"/>
  <c r="R465" i="26" s="1"/>
  <c r="S463" i="26"/>
  <c r="P463" i="26"/>
  <c r="AB463" i="26"/>
  <c r="R463" i="26" s="1"/>
  <c r="L463" i="26"/>
  <c r="AB1000" i="26"/>
  <c r="L1000" i="26"/>
  <c r="AB1001" i="26"/>
  <c r="L1001" i="26"/>
  <c r="AB488" i="26"/>
  <c r="R488" i="26" s="1"/>
  <c r="P488" i="26"/>
  <c r="L488" i="26"/>
  <c r="S488" i="26"/>
  <c r="AB492" i="26"/>
  <c r="R492" i="26" s="1"/>
  <c r="P492" i="26"/>
  <c r="S492" i="26"/>
  <c r="L492" i="26"/>
  <c r="L1033" i="26"/>
  <c r="AB1033" i="26"/>
  <c r="L1031" i="26"/>
  <c r="AB1031" i="26"/>
  <c r="AB521" i="26"/>
  <c r="R521" i="26" s="1"/>
  <c r="L521" i="26"/>
  <c r="S521" i="26"/>
  <c r="P521" i="26"/>
  <c r="L515" i="26"/>
  <c r="S515" i="26"/>
  <c r="P515" i="26"/>
  <c r="AB515" i="26"/>
  <c r="R515" i="26" s="1"/>
  <c r="L1056" i="26"/>
  <c r="AB1056" i="26"/>
  <c r="L1058" i="26"/>
  <c r="AB1058" i="26"/>
  <c r="S546" i="26"/>
  <c r="AB546" i="26"/>
  <c r="R546" i="26" s="1"/>
  <c r="P546" i="26"/>
  <c r="L546" i="26"/>
  <c r="S550" i="26"/>
  <c r="AB550" i="26"/>
  <c r="R550" i="26" s="1"/>
  <c r="P550" i="26"/>
  <c r="L550" i="26"/>
  <c r="AB1084" i="26"/>
  <c r="L1084" i="26"/>
  <c r="AB1086" i="26"/>
  <c r="L1086" i="26"/>
  <c r="AB609" i="26"/>
  <c r="L609" i="26"/>
  <c r="AB611" i="26"/>
  <c r="L611" i="26"/>
  <c r="AB669" i="26"/>
  <c r="L669" i="26"/>
  <c r="AB659" i="26"/>
  <c r="L659" i="26"/>
  <c r="AB662" i="26"/>
  <c r="L662" i="26"/>
  <c r="L413" i="26"/>
  <c r="P413" i="26"/>
  <c r="AB413" i="26"/>
  <c r="R413" i="26" s="1"/>
  <c r="S413" i="26"/>
  <c r="AB411" i="26"/>
  <c r="R411" i="26" s="1"/>
  <c r="P411" i="26"/>
  <c r="L411" i="26"/>
  <c r="S411" i="26"/>
  <c r="L947" i="26"/>
  <c r="AB947" i="26"/>
  <c r="L948" i="26"/>
  <c r="AB948" i="26"/>
  <c r="AB497" i="26"/>
  <c r="R497" i="26" s="1"/>
  <c r="P497" i="26"/>
  <c r="S497" i="26"/>
  <c r="L497" i="26"/>
  <c r="AB498" i="26"/>
  <c r="R498" i="26" s="1"/>
  <c r="P498" i="26"/>
  <c r="L498" i="26"/>
  <c r="S498" i="26"/>
  <c r="AB1037" i="26"/>
  <c r="L1037" i="26"/>
  <c r="P263" i="26"/>
  <c r="S263" i="26"/>
  <c r="L263" i="26"/>
  <c r="AB263" i="26"/>
  <c r="R263" i="26" s="1"/>
  <c r="S261" i="26"/>
  <c r="L261" i="26"/>
  <c r="P261" i="26"/>
  <c r="AB261" i="26"/>
  <c r="R261" i="26" s="1"/>
  <c r="AB799" i="26"/>
  <c r="L799" i="26"/>
  <c r="AB802" i="26"/>
  <c r="L802" i="26"/>
  <c r="AB678" i="26"/>
  <c r="L678" i="26"/>
  <c r="AB680" i="26"/>
  <c r="L680" i="26"/>
  <c r="AB679" i="26"/>
  <c r="L679" i="26"/>
  <c r="AB721" i="26"/>
  <c r="L721" i="26"/>
  <c r="AB716" i="26"/>
  <c r="L716" i="26"/>
  <c r="AB718" i="26"/>
  <c r="L718" i="26"/>
  <c r="AB764" i="26"/>
  <c r="L764" i="26"/>
  <c r="AB765" i="26"/>
  <c r="L765" i="26"/>
  <c r="AB772" i="26"/>
  <c r="L772" i="26"/>
  <c r="AB266" i="26"/>
  <c r="R266" i="26" s="1"/>
  <c r="L266" i="26"/>
  <c r="P266" i="26"/>
  <c r="S266" i="26"/>
  <c r="S273" i="26"/>
  <c r="L273" i="26"/>
  <c r="AB273" i="26"/>
  <c r="R273" i="26" s="1"/>
  <c r="P273" i="26"/>
  <c r="S268" i="26"/>
  <c r="L268" i="26"/>
  <c r="AB268" i="26"/>
  <c r="R268" i="26" s="1"/>
  <c r="P268" i="26"/>
  <c r="AB812" i="26"/>
  <c r="L812" i="26"/>
  <c r="AB811" i="26"/>
  <c r="L811" i="26"/>
  <c r="S303" i="26"/>
  <c r="L303" i="26"/>
  <c r="AB303" i="26"/>
  <c r="R303" i="26" s="1"/>
  <c r="P303" i="26"/>
  <c r="P301" i="26"/>
  <c r="S301" i="26"/>
  <c r="L301" i="26"/>
  <c r="AB301" i="26"/>
  <c r="R301" i="26" s="1"/>
  <c r="P296" i="26"/>
  <c r="AB296" i="26"/>
  <c r="R296" i="26" s="1"/>
  <c r="L296" i="26"/>
  <c r="S296" i="26"/>
  <c r="AB839" i="26"/>
  <c r="L839" i="26"/>
  <c r="AB837" i="26"/>
  <c r="L837" i="26"/>
  <c r="S319" i="26"/>
  <c r="P319" i="26"/>
  <c r="L319" i="26"/>
  <c r="AB319" i="26"/>
  <c r="R319" i="26" s="1"/>
  <c r="AB321" i="26"/>
  <c r="R321" i="26" s="1"/>
  <c r="L321" i="26"/>
  <c r="P321" i="26"/>
  <c r="S321" i="26"/>
  <c r="AB316" i="26"/>
  <c r="R316" i="26" s="1"/>
  <c r="L316" i="26"/>
  <c r="P316" i="26"/>
  <c r="S316" i="26"/>
  <c r="AB863" i="26"/>
  <c r="L863" i="26"/>
  <c r="AB864" i="26"/>
  <c r="L864" i="26"/>
  <c r="P349" i="26"/>
  <c r="S349" i="26"/>
  <c r="L349" i="26"/>
  <c r="AB349" i="26"/>
  <c r="R349" i="26" s="1"/>
  <c r="S351" i="26"/>
  <c r="L351" i="26"/>
  <c r="AB351" i="26"/>
  <c r="R351" i="26" s="1"/>
  <c r="P351" i="26"/>
  <c r="AB346" i="26"/>
  <c r="R346" i="26" s="1"/>
  <c r="P346" i="26"/>
  <c r="L346" i="26"/>
  <c r="S346" i="26"/>
  <c r="L886" i="26"/>
  <c r="AB886" i="26"/>
  <c r="L894" i="26"/>
  <c r="AB894" i="26"/>
  <c r="P385" i="26"/>
  <c r="AB385" i="26"/>
  <c r="R385" i="26" s="1"/>
  <c r="S385" i="26"/>
  <c r="L385" i="26"/>
  <c r="S383" i="26"/>
  <c r="P383" i="26"/>
  <c r="AB383" i="26"/>
  <c r="R383" i="26" s="1"/>
  <c r="L383" i="26"/>
  <c r="L924" i="26"/>
  <c r="AB924" i="26"/>
  <c r="L928" i="26"/>
  <c r="AB928" i="26"/>
  <c r="AB417" i="26"/>
  <c r="R417" i="26" s="1"/>
  <c r="S417" i="26"/>
  <c r="L417" i="26"/>
  <c r="P417" i="26"/>
  <c r="L415" i="26"/>
  <c r="S415" i="26"/>
  <c r="AB415" i="26"/>
  <c r="R415" i="26" s="1"/>
  <c r="P415" i="26"/>
  <c r="L957" i="26"/>
  <c r="AB957" i="26"/>
  <c r="L958" i="26"/>
  <c r="AB958" i="26"/>
  <c r="P445" i="26"/>
  <c r="S445" i="26"/>
  <c r="L445" i="26"/>
  <c r="AB445" i="26"/>
  <c r="R445" i="26" s="1"/>
  <c r="P447" i="26"/>
  <c r="S447" i="26"/>
  <c r="AB447" i="26"/>
  <c r="R447" i="26" s="1"/>
  <c r="L447" i="26"/>
  <c r="L986" i="26"/>
  <c r="AB986" i="26"/>
  <c r="L991" i="26"/>
  <c r="AB991" i="26"/>
  <c r="P473" i="26"/>
  <c r="S473" i="26"/>
  <c r="AB473" i="26"/>
  <c r="R473" i="26" s="1"/>
  <c r="L473" i="26"/>
  <c r="P475" i="26"/>
  <c r="S475" i="26"/>
  <c r="L475" i="26"/>
  <c r="AB475" i="26"/>
  <c r="R475" i="26" s="1"/>
  <c r="L1013" i="26"/>
  <c r="AB1013" i="26"/>
  <c r="AB1020" i="26"/>
  <c r="L1020" i="26"/>
  <c r="AB507" i="26"/>
  <c r="R507" i="26" s="1"/>
  <c r="P507" i="26"/>
  <c r="L507" i="26"/>
  <c r="S507" i="26"/>
  <c r="AB503" i="26"/>
  <c r="R503" i="26" s="1"/>
  <c r="P503" i="26"/>
  <c r="L503" i="26"/>
  <c r="S503" i="26"/>
  <c r="AB1046" i="26"/>
  <c r="L1046" i="26"/>
  <c r="AB1043" i="26"/>
  <c r="L1043" i="26"/>
  <c r="AB533" i="26"/>
  <c r="R533" i="26" s="1"/>
  <c r="P533" i="26"/>
  <c r="S533" i="26"/>
  <c r="L533" i="26"/>
  <c r="AB532" i="26"/>
  <c r="R532" i="26" s="1"/>
  <c r="S532" i="26"/>
  <c r="L532" i="26"/>
  <c r="P532" i="26"/>
  <c r="AB1070" i="26"/>
  <c r="L1070" i="26"/>
  <c r="L1073" i="26"/>
  <c r="AB1073" i="26"/>
  <c r="AB565" i="26"/>
  <c r="L565" i="26"/>
  <c r="AB585" i="26"/>
  <c r="L585" i="26"/>
  <c r="L579" i="26"/>
  <c r="AB579" i="26"/>
  <c r="AB580" i="26"/>
  <c r="L580" i="26"/>
  <c r="AB625" i="26"/>
  <c r="L625" i="26"/>
  <c r="AB621" i="26"/>
  <c r="L621" i="26"/>
  <c r="AB644" i="26"/>
  <c r="L644" i="26"/>
  <c r="AB648" i="26"/>
  <c r="L648" i="26"/>
  <c r="L726" i="26"/>
  <c r="AB726" i="26"/>
  <c r="AB725" i="26"/>
  <c r="L725" i="26"/>
  <c r="L730" i="26"/>
  <c r="AB730" i="26"/>
  <c r="L734" i="26"/>
  <c r="AB734" i="26"/>
  <c r="L738" i="26"/>
  <c r="AB738" i="26"/>
  <c r="AB780" i="26"/>
  <c r="L780" i="26"/>
  <c r="L777" i="26"/>
  <c r="AB777" i="26"/>
  <c r="L782" i="26"/>
  <c r="AB782" i="26"/>
  <c r="S283" i="26"/>
  <c r="AB283" i="26"/>
  <c r="R283" i="26" s="1"/>
  <c r="L283" i="26"/>
  <c r="P283" i="26"/>
  <c r="L284" i="26"/>
  <c r="S284" i="26"/>
  <c r="AB284" i="26"/>
  <c r="R284" i="26" s="1"/>
  <c r="P284" i="26"/>
  <c r="AB815" i="26"/>
  <c r="L815" i="26"/>
  <c r="L819" i="26"/>
  <c r="AB819" i="26"/>
  <c r="AB817" i="26"/>
  <c r="L817" i="26"/>
  <c r="P392" i="26"/>
  <c r="AB392" i="26"/>
  <c r="R392" i="26" s="1"/>
  <c r="S392" i="26"/>
  <c r="L392" i="26"/>
  <c r="S394" i="26"/>
  <c r="P394" i="26"/>
  <c r="AB394" i="26"/>
  <c r="R394" i="26" s="1"/>
  <c r="L394" i="26"/>
  <c r="AB937" i="26"/>
  <c r="L937" i="26"/>
  <c r="AB935" i="26"/>
  <c r="L935" i="26"/>
  <c r="P455" i="26"/>
  <c r="AB455" i="26"/>
  <c r="R455" i="26" s="1"/>
  <c r="L455" i="26"/>
  <c r="S455" i="26"/>
  <c r="AB993" i="26"/>
  <c r="L993" i="26"/>
  <c r="AB998" i="26"/>
  <c r="L998" i="26"/>
  <c r="P511" i="26"/>
  <c r="S511" i="26"/>
  <c r="AB511" i="26"/>
  <c r="R511" i="26" s="1"/>
  <c r="L511" i="26"/>
  <c r="AB1051" i="26"/>
  <c r="L1051" i="26"/>
  <c r="L1049" i="26"/>
  <c r="AB1049" i="26"/>
  <c r="AB634" i="26"/>
  <c r="L634" i="26"/>
  <c r="AB640" i="26"/>
  <c r="L640" i="26"/>
  <c r="AB711" i="26"/>
  <c r="L711" i="26"/>
  <c r="AB706" i="26"/>
  <c r="L706" i="26"/>
  <c r="AB377" i="26"/>
  <c r="R377" i="26" s="1"/>
  <c r="P377" i="26"/>
  <c r="S377" i="26"/>
  <c r="L377" i="26"/>
  <c r="S375" i="26"/>
  <c r="L375" i="26"/>
  <c r="P375" i="26"/>
  <c r="AB375" i="26"/>
  <c r="R375" i="26" s="1"/>
  <c r="AB921" i="26"/>
  <c r="L921" i="26"/>
  <c r="AB918" i="26"/>
  <c r="L918" i="26"/>
  <c r="L472" i="26"/>
  <c r="S472" i="26"/>
  <c r="AB472" i="26"/>
  <c r="R472" i="26" s="1"/>
  <c r="P472" i="26"/>
  <c r="S470" i="26"/>
  <c r="P470" i="26"/>
  <c r="L470" i="26"/>
  <c r="AB470" i="26"/>
  <c r="R470" i="26" s="1"/>
  <c r="AB1009" i="26"/>
  <c r="L1009" i="26"/>
  <c r="AB559" i="26"/>
  <c r="L559" i="26"/>
  <c r="AB618" i="26"/>
  <c r="L618" i="26"/>
  <c r="AB616" i="26"/>
  <c r="L616" i="26"/>
  <c r="AB617" i="26"/>
  <c r="L617" i="26"/>
  <c r="AB690" i="26"/>
  <c r="L690" i="26"/>
  <c r="AB681" i="26"/>
  <c r="L681" i="26"/>
  <c r="AB684" i="26"/>
  <c r="L684" i="26"/>
  <c r="AB689" i="26"/>
  <c r="L689" i="26"/>
  <c r="L360" i="26"/>
  <c r="AB360" i="26"/>
  <c r="R360" i="26" s="1"/>
  <c r="P360" i="26"/>
  <c r="S360" i="26"/>
  <c r="P355" i="26"/>
  <c r="L355" i="26"/>
  <c r="S355" i="26"/>
  <c r="AB355" i="26"/>
  <c r="R355" i="26" s="1"/>
  <c r="L904" i="26"/>
  <c r="AB904" i="26"/>
  <c r="L903" i="26"/>
  <c r="AB903" i="26"/>
  <c r="L902" i="26"/>
  <c r="AB902" i="26"/>
  <c r="L424" i="26"/>
  <c r="P424" i="26"/>
  <c r="AB424" i="26"/>
  <c r="R424" i="26" s="1"/>
  <c r="S424" i="26"/>
  <c r="AB426" i="26"/>
  <c r="R426" i="26" s="1"/>
  <c r="S426" i="26"/>
  <c r="L426" i="26"/>
  <c r="P426" i="26"/>
  <c r="L963" i="26"/>
  <c r="AB963" i="26"/>
  <c r="L966" i="26"/>
  <c r="AB966" i="26"/>
  <c r="P483" i="26"/>
  <c r="S483" i="26"/>
  <c r="L483" i="26"/>
  <c r="AB483" i="26"/>
  <c r="R483" i="26" s="1"/>
  <c r="AB1022" i="26"/>
  <c r="L1022" i="26"/>
  <c r="AB1024" i="26"/>
  <c r="L1024" i="26"/>
  <c r="AB538" i="26"/>
  <c r="R538" i="26" s="1"/>
  <c r="S538" i="26"/>
  <c r="P538" i="26"/>
  <c r="L538" i="26"/>
  <c r="AB1081" i="26"/>
  <c r="L1081" i="26"/>
  <c r="L1078" i="26"/>
  <c r="AB1078" i="26"/>
  <c r="AB598" i="26"/>
  <c r="L598" i="26"/>
  <c r="AB589" i="26"/>
  <c r="L589" i="26"/>
  <c r="AB593" i="26"/>
  <c r="L593" i="26"/>
  <c r="AB594" i="26"/>
  <c r="L594" i="26"/>
  <c r="AB760" i="26"/>
  <c r="L760" i="26"/>
  <c r="AB759" i="26"/>
  <c r="L759" i="26"/>
  <c r="AB752" i="26"/>
  <c r="L752" i="26"/>
  <c r="AB337" i="26"/>
  <c r="R337" i="26" s="1"/>
  <c r="L337" i="26"/>
  <c r="P337" i="26"/>
  <c r="S337" i="26"/>
  <c r="P343" i="26"/>
  <c r="L343" i="26"/>
  <c r="AB343" i="26"/>
  <c r="R343" i="26" s="1"/>
  <c r="S343" i="26"/>
  <c r="S338" i="26"/>
  <c r="AB338" i="26"/>
  <c r="R338" i="26" s="1"/>
  <c r="P338" i="26"/>
  <c r="L338" i="26"/>
  <c r="L882" i="26"/>
  <c r="AB882" i="26"/>
  <c r="L879" i="26"/>
  <c r="AB879" i="26"/>
  <c r="L444" i="26"/>
  <c r="S444" i="26"/>
  <c r="P444" i="26"/>
  <c r="AB444" i="26"/>
  <c r="R444" i="26" s="1"/>
  <c r="L442" i="26"/>
  <c r="S442" i="26"/>
  <c r="AB442" i="26"/>
  <c r="R442" i="26" s="1"/>
  <c r="P442" i="26"/>
  <c r="AB979" i="26"/>
  <c r="L979" i="26"/>
  <c r="AB528" i="26"/>
  <c r="R528" i="26" s="1"/>
  <c r="S528" i="26"/>
  <c r="P528" i="26"/>
  <c r="L528" i="26"/>
  <c r="AB523" i="26"/>
  <c r="R523" i="26" s="1"/>
  <c r="S523" i="26"/>
  <c r="P523" i="26"/>
  <c r="L523" i="26"/>
  <c r="L1068" i="26"/>
  <c r="AB1068" i="26"/>
  <c r="AB577" i="26"/>
  <c r="L577" i="26"/>
  <c r="AB654" i="26"/>
  <c r="L654" i="26"/>
  <c r="AB694" i="26"/>
  <c r="L694" i="26"/>
  <c r="AB695" i="26"/>
  <c r="L695" i="26"/>
  <c r="AB700" i="26"/>
  <c r="L700" i="26"/>
  <c r="AB744" i="26"/>
  <c r="L744" i="26"/>
  <c r="AB745" i="26"/>
  <c r="L745" i="26"/>
  <c r="AB792" i="26"/>
  <c r="L792" i="26"/>
  <c r="L786" i="26"/>
  <c r="AB786" i="26"/>
  <c r="L287" i="26"/>
  <c r="S287" i="26"/>
  <c r="P287" i="26"/>
  <c r="AB287" i="26"/>
  <c r="R287" i="26" s="1"/>
  <c r="AB293" i="26"/>
  <c r="R293" i="26" s="1"/>
  <c r="P293" i="26"/>
  <c r="L293" i="26"/>
  <c r="S293" i="26"/>
  <c r="L288" i="26"/>
  <c r="S288" i="26"/>
  <c r="AB288" i="26"/>
  <c r="R288" i="26" s="1"/>
  <c r="P288" i="26"/>
  <c r="AB832" i="26"/>
  <c r="L832" i="26"/>
  <c r="AB830" i="26"/>
  <c r="L830" i="26"/>
  <c r="P306" i="26"/>
  <c r="L306" i="26"/>
  <c r="AB306" i="26"/>
  <c r="R306" i="26" s="1"/>
  <c r="S306" i="26"/>
  <c r="S313" i="26"/>
  <c r="AB313" i="26"/>
  <c r="R313" i="26" s="1"/>
  <c r="L313" i="26"/>
  <c r="P313" i="26"/>
  <c r="P308" i="26"/>
  <c r="S308" i="26"/>
  <c r="AB308" i="26"/>
  <c r="R308" i="26" s="1"/>
  <c r="L308" i="26"/>
  <c r="AB848" i="26"/>
  <c r="L848" i="26"/>
  <c r="AB854" i="26"/>
  <c r="L854" i="26"/>
  <c r="P329" i="26"/>
  <c r="S329" i="26"/>
  <c r="AB329" i="26"/>
  <c r="R329" i="26" s="1"/>
  <c r="L329" i="26"/>
  <c r="P326" i="26"/>
  <c r="S326" i="26"/>
  <c r="L326" i="26"/>
  <c r="AB326" i="26"/>
  <c r="R326" i="26" s="1"/>
  <c r="P328" i="26"/>
  <c r="S328" i="26"/>
  <c r="AB328" i="26"/>
  <c r="R328" i="26" s="1"/>
  <c r="L328" i="26"/>
  <c r="L872" i="26"/>
  <c r="AB872" i="26"/>
  <c r="L873" i="26"/>
  <c r="AB873" i="26"/>
  <c r="AB369" i="26"/>
  <c r="R369" i="26" s="1"/>
  <c r="S369" i="26"/>
  <c r="L369" i="26"/>
  <c r="P369" i="26"/>
  <c r="S371" i="26"/>
  <c r="L371" i="26"/>
  <c r="P371" i="26"/>
  <c r="AB371" i="26"/>
  <c r="R371" i="26" s="1"/>
  <c r="AB366" i="26"/>
  <c r="R366" i="26" s="1"/>
  <c r="S366" i="26"/>
  <c r="P366" i="26"/>
  <c r="L366" i="26"/>
  <c r="L907" i="26"/>
  <c r="AB907" i="26"/>
  <c r="AB912" i="26"/>
  <c r="L912" i="26"/>
  <c r="AB401" i="26"/>
  <c r="R401" i="26" s="1"/>
  <c r="S401" i="26"/>
  <c r="L401" i="26"/>
  <c r="P401" i="26"/>
  <c r="S399" i="26"/>
  <c r="P399" i="26"/>
  <c r="L399" i="26"/>
  <c r="AB399" i="26"/>
  <c r="R399" i="26" s="1"/>
  <c r="AB940" i="26"/>
  <c r="L940" i="26"/>
  <c r="AB944" i="26"/>
  <c r="L944" i="26"/>
  <c r="S433" i="26"/>
  <c r="L433" i="26"/>
  <c r="P433" i="26"/>
  <c r="AB433" i="26"/>
  <c r="R433" i="26" s="1"/>
  <c r="S431" i="26"/>
  <c r="L431" i="26"/>
  <c r="P431" i="26"/>
  <c r="AB431" i="26"/>
  <c r="R431" i="26" s="1"/>
  <c r="L973" i="26"/>
  <c r="AB973" i="26"/>
  <c r="AB971" i="26"/>
  <c r="L971" i="26"/>
  <c r="L461" i="26"/>
  <c r="S461" i="26"/>
  <c r="P461" i="26"/>
  <c r="AB461" i="26"/>
  <c r="R461" i="26" s="1"/>
  <c r="P459" i="26"/>
  <c r="AB459" i="26"/>
  <c r="R459" i="26" s="1"/>
  <c r="L459" i="26"/>
  <c r="S459" i="26"/>
  <c r="AB1005" i="26"/>
  <c r="L1005" i="26"/>
  <c r="AB1004" i="26"/>
  <c r="L1004" i="26"/>
  <c r="P487" i="26"/>
  <c r="S487" i="26"/>
  <c r="AB487" i="26"/>
  <c r="R487" i="26" s="1"/>
  <c r="L487" i="26"/>
  <c r="L489" i="26"/>
  <c r="S489" i="26"/>
  <c r="P489" i="26"/>
  <c r="AB489" i="26"/>
  <c r="R489" i="26" s="1"/>
  <c r="AB1028" i="26"/>
  <c r="L1028" i="26"/>
  <c r="AB1032" i="26"/>
  <c r="L1032" i="26"/>
  <c r="L518" i="26"/>
  <c r="S518" i="26"/>
  <c r="P518" i="26"/>
  <c r="AB518" i="26"/>
  <c r="R518" i="26" s="1"/>
  <c r="L520" i="26"/>
  <c r="P520" i="26"/>
  <c r="S520" i="26"/>
  <c r="AB520" i="26"/>
  <c r="R520" i="26" s="1"/>
  <c r="L1062" i="26"/>
  <c r="AB1062" i="26"/>
  <c r="AB1060" i="26"/>
  <c r="L1060" i="26"/>
  <c r="S545" i="26"/>
  <c r="P545" i="26"/>
  <c r="AB545" i="26"/>
  <c r="R545" i="26" s="1"/>
  <c r="L545" i="26"/>
  <c r="S549" i="26"/>
  <c r="P549" i="26"/>
  <c r="AB549" i="26"/>
  <c r="R549" i="26" s="1"/>
  <c r="L549" i="26"/>
  <c r="L1088" i="26"/>
  <c r="AB1088" i="26"/>
  <c r="L1089" i="26"/>
  <c r="AB1089" i="26"/>
  <c r="AB567" i="26"/>
  <c r="L567" i="26"/>
  <c r="AB568" i="26"/>
  <c r="L568" i="26"/>
  <c r="AB612" i="26"/>
  <c r="L612" i="26"/>
  <c r="L603" i="26"/>
  <c r="AB603" i="26"/>
  <c r="AB601" i="26"/>
  <c r="L601" i="26"/>
  <c r="AB661" i="26"/>
  <c r="L661" i="26"/>
  <c r="AB663" i="26"/>
  <c r="L663" i="26"/>
  <c r="L409" i="26"/>
  <c r="P409" i="26"/>
  <c r="S409" i="26"/>
  <c r="AB409" i="26"/>
  <c r="R409" i="26" s="1"/>
  <c r="L407" i="26"/>
  <c r="P407" i="26"/>
  <c r="S407" i="26"/>
  <c r="AB407" i="26"/>
  <c r="R407" i="26" s="1"/>
  <c r="L951" i="26"/>
  <c r="AB951" i="26"/>
  <c r="L950" i="26"/>
  <c r="AB950" i="26"/>
  <c r="AB496" i="26"/>
  <c r="R496" i="26" s="1"/>
  <c r="S496" i="26"/>
  <c r="P496" i="26"/>
  <c r="L496" i="26"/>
  <c r="AB495" i="26"/>
  <c r="R495" i="26" s="1"/>
  <c r="P495" i="26"/>
  <c r="S495" i="26"/>
  <c r="L495" i="26"/>
  <c r="L1035" i="26"/>
  <c r="AB1035" i="26"/>
  <c r="AB803" i="26"/>
  <c r="L803" i="26"/>
  <c r="AB800" i="26"/>
  <c r="L800" i="26"/>
  <c r="L798" i="26"/>
  <c r="AB798" i="26"/>
  <c r="AB673" i="26"/>
  <c r="L673" i="26"/>
  <c r="AB671" i="26"/>
  <c r="L671" i="26"/>
  <c r="AB717" i="26"/>
  <c r="L717" i="26"/>
  <c r="AB724" i="26"/>
  <c r="L724" i="26"/>
  <c r="AB766" i="26"/>
  <c r="L766" i="26"/>
  <c r="AB767" i="26"/>
  <c r="L767" i="26"/>
  <c r="L769" i="26"/>
  <c r="AB769" i="26"/>
  <c r="S271" i="26"/>
  <c r="L271" i="26"/>
  <c r="P271" i="26"/>
  <c r="AB271" i="26"/>
  <c r="R271" i="26" s="1"/>
  <c r="P269" i="26"/>
  <c r="S269" i="26"/>
  <c r="L269" i="26"/>
  <c r="AB269" i="26"/>
  <c r="R269" i="26" s="1"/>
  <c r="AB808" i="26"/>
  <c r="L808" i="26"/>
  <c r="AB814" i="26"/>
  <c r="L814" i="26"/>
  <c r="AB809" i="26"/>
  <c r="L809" i="26"/>
  <c r="AB295" i="26"/>
  <c r="R295" i="26" s="1"/>
  <c r="P295" i="26"/>
  <c r="S295" i="26"/>
  <c r="L295" i="26"/>
  <c r="S297" i="26"/>
  <c r="AB297" i="26"/>
  <c r="R297" i="26" s="1"/>
  <c r="L297" i="26"/>
  <c r="P297" i="26"/>
  <c r="AB840" i="26"/>
  <c r="L840" i="26"/>
  <c r="AB835" i="26"/>
  <c r="L835" i="26"/>
  <c r="AB841" i="26"/>
  <c r="L841" i="26"/>
  <c r="P318" i="26"/>
  <c r="L318" i="26"/>
  <c r="S318" i="26"/>
  <c r="AB318" i="26"/>
  <c r="R318" i="26" s="1"/>
  <c r="P317" i="26"/>
  <c r="S317" i="26"/>
  <c r="AB317" i="26"/>
  <c r="R317" i="26" s="1"/>
  <c r="L317" i="26"/>
  <c r="AB862" i="26"/>
  <c r="L862" i="26"/>
  <c r="AB855" i="26"/>
  <c r="L855" i="26"/>
  <c r="AB859" i="26"/>
  <c r="L859" i="26"/>
  <c r="P345" i="26"/>
  <c r="L345" i="26"/>
  <c r="AB345" i="26"/>
  <c r="R345" i="26" s="1"/>
  <c r="S345" i="26"/>
  <c r="P347" i="26"/>
  <c r="L347" i="26"/>
  <c r="AB347" i="26"/>
  <c r="R347" i="26" s="1"/>
  <c r="S347" i="26"/>
  <c r="L889" i="26"/>
  <c r="AB889" i="26"/>
  <c r="L888" i="26"/>
  <c r="AB888" i="26"/>
  <c r="L885" i="26"/>
  <c r="AB885" i="26"/>
  <c r="S388" i="26"/>
  <c r="L388" i="26"/>
  <c r="P388" i="26"/>
  <c r="AB388" i="26"/>
  <c r="R388" i="26" s="1"/>
  <c r="P390" i="26"/>
  <c r="AB390" i="26"/>
  <c r="R390" i="26" s="1"/>
  <c r="S390" i="26"/>
  <c r="L390" i="26"/>
  <c r="AB925" i="26"/>
  <c r="L925" i="26"/>
  <c r="L929" i="26"/>
  <c r="AB929" i="26"/>
  <c r="L420" i="26"/>
  <c r="P420" i="26"/>
  <c r="AB420" i="26"/>
  <c r="R420" i="26" s="1"/>
  <c r="S420" i="26"/>
  <c r="P422" i="26"/>
  <c r="AB422" i="26"/>
  <c r="R422" i="26" s="1"/>
  <c r="S422" i="26"/>
  <c r="L422" i="26"/>
  <c r="L959" i="26"/>
  <c r="AB959" i="26"/>
  <c r="L960" i="26"/>
  <c r="AB960" i="26"/>
  <c r="L452" i="26"/>
  <c r="P452" i="26"/>
  <c r="S452" i="26"/>
  <c r="AB452" i="26"/>
  <c r="R452" i="26" s="1"/>
  <c r="S450" i="26"/>
  <c r="P450" i="26"/>
  <c r="L450" i="26"/>
  <c r="AB450" i="26"/>
  <c r="R450" i="26" s="1"/>
  <c r="L987" i="26"/>
  <c r="AB987" i="26"/>
  <c r="L988" i="26"/>
  <c r="AB988" i="26"/>
  <c r="L480" i="26"/>
  <c r="S480" i="26"/>
  <c r="P480" i="26"/>
  <c r="AB480" i="26"/>
  <c r="R480" i="26" s="1"/>
  <c r="L478" i="26"/>
  <c r="S478" i="26"/>
  <c r="AB478" i="26"/>
  <c r="R478" i="26" s="1"/>
  <c r="P478" i="26"/>
  <c r="L1015" i="26"/>
  <c r="AB1015" i="26"/>
  <c r="AB1014" i="26"/>
  <c r="L1014" i="26"/>
  <c r="AB506" i="26"/>
  <c r="R506" i="26" s="1"/>
  <c r="S506" i="26"/>
  <c r="L506" i="26"/>
  <c r="P506" i="26"/>
  <c r="AB502" i="26"/>
  <c r="R502" i="26" s="1"/>
  <c r="S502" i="26"/>
  <c r="L502" i="26"/>
  <c r="P502" i="26"/>
  <c r="L1044" i="26"/>
  <c r="AB1044" i="26"/>
  <c r="AB1047" i="26"/>
  <c r="L1047" i="26"/>
  <c r="AB530" i="26"/>
  <c r="R530" i="26" s="1"/>
  <c r="P530" i="26"/>
  <c r="S530" i="26"/>
  <c r="L530" i="26"/>
  <c r="AB536" i="26"/>
  <c r="R536" i="26" s="1"/>
  <c r="S536" i="26"/>
  <c r="L536" i="26"/>
  <c r="P536" i="26"/>
  <c r="AB1076" i="26"/>
  <c r="L1076" i="26"/>
  <c r="AB1074" i="26"/>
  <c r="L1074" i="26"/>
  <c r="AB561" i="26"/>
  <c r="L561" i="26"/>
  <c r="AB563" i="26"/>
  <c r="L563" i="26"/>
  <c r="AB588" i="26"/>
  <c r="L588" i="26"/>
  <c r="L581" i="26"/>
  <c r="AB581" i="26"/>
  <c r="AB582" i="26"/>
  <c r="L582" i="26"/>
  <c r="AB628" i="26"/>
  <c r="L628" i="26"/>
  <c r="AB622" i="26"/>
  <c r="L622" i="26"/>
  <c r="AB623" i="26"/>
  <c r="L623" i="26"/>
  <c r="AB624" i="26"/>
  <c r="L624" i="26"/>
  <c r="AB645" i="26"/>
  <c r="L645" i="26"/>
  <c r="L641" i="26"/>
  <c r="AB641" i="26"/>
  <c r="AB649" i="26"/>
  <c r="L649" i="26"/>
  <c r="L727" i="26"/>
  <c r="AB727" i="26"/>
  <c r="L731" i="26"/>
  <c r="AB731" i="26"/>
  <c r="L735" i="26"/>
  <c r="AB735" i="26"/>
  <c r="AB775" i="26"/>
  <c r="L775" i="26"/>
  <c r="AB783" i="26"/>
  <c r="L783" i="26"/>
  <c r="L781" i="26"/>
  <c r="AB781" i="26"/>
  <c r="AB282" i="26"/>
  <c r="R282" i="26" s="1"/>
  <c r="L282" i="26"/>
  <c r="S282" i="26"/>
  <c r="P282" i="26"/>
  <c r="S275" i="26"/>
  <c r="L275" i="26"/>
  <c r="P275" i="26"/>
  <c r="AB275" i="26"/>
  <c r="R275" i="26" s="1"/>
  <c r="AB280" i="26"/>
  <c r="R280" i="26" s="1"/>
  <c r="L280" i="26"/>
  <c r="S280" i="26"/>
  <c r="P280" i="26"/>
  <c r="L816" i="26"/>
  <c r="AB816" i="26"/>
  <c r="AB821" i="26"/>
  <c r="L821" i="26"/>
  <c r="AB397" i="26"/>
  <c r="R397" i="26" s="1"/>
  <c r="L397" i="26"/>
  <c r="P397" i="26"/>
  <c r="S397" i="26"/>
  <c r="AB395" i="26"/>
  <c r="R395" i="26" s="1"/>
  <c r="L395" i="26"/>
  <c r="P395" i="26"/>
  <c r="S395" i="26"/>
  <c r="AB932" i="26"/>
  <c r="L932" i="26"/>
  <c r="AB938" i="26"/>
  <c r="L938" i="26"/>
  <c r="L457" i="26"/>
  <c r="P457" i="26"/>
  <c r="S457" i="26"/>
  <c r="AB457" i="26"/>
  <c r="R457" i="26" s="1"/>
  <c r="S458" i="26"/>
  <c r="L458" i="26"/>
  <c r="P458" i="26"/>
  <c r="AB458" i="26"/>
  <c r="R458" i="26" s="1"/>
  <c r="AB994" i="26"/>
  <c r="L994" i="26"/>
  <c r="L513" i="26"/>
  <c r="P513" i="26"/>
  <c r="AB513" i="26"/>
  <c r="R513" i="26" s="1"/>
  <c r="S513" i="26"/>
  <c r="L514" i="26"/>
  <c r="P514" i="26"/>
  <c r="S514" i="26"/>
  <c r="AB514" i="26"/>
  <c r="R514" i="26" s="1"/>
  <c r="AB1052" i="26"/>
  <c r="L1052" i="26"/>
  <c r="L637" i="26"/>
  <c r="AB637" i="26"/>
  <c r="AB710" i="26"/>
  <c r="L710" i="26"/>
  <c r="AB712" i="26"/>
  <c r="L712" i="26"/>
  <c r="AB707" i="26"/>
  <c r="L707" i="26"/>
  <c r="L380" i="26"/>
  <c r="S380" i="26"/>
  <c r="AB380" i="26"/>
  <c r="R380" i="26" s="1"/>
  <c r="P380" i="26"/>
  <c r="AB382" i="26"/>
  <c r="R382" i="26" s="1"/>
  <c r="S382" i="26"/>
  <c r="P382" i="26"/>
  <c r="L382" i="26"/>
  <c r="L916" i="26"/>
  <c r="AB916" i="26"/>
  <c r="L919" i="26"/>
  <c r="AB919" i="26"/>
  <c r="S468" i="26"/>
  <c r="L468" i="26"/>
  <c r="P468" i="26"/>
  <c r="AB468" i="26"/>
  <c r="R468" i="26" s="1"/>
  <c r="AB1008" i="26"/>
  <c r="L1008" i="26"/>
  <c r="AB1012" i="26"/>
  <c r="L1012" i="26"/>
  <c r="AB556" i="26"/>
  <c r="L556" i="26"/>
  <c r="AB557" i="26"/>
  <c r="L557" i="26"/>
  <c r="AB619" i="26"/>
  <c r="L619" i="26"/>
  <c r="AB620" i="26"/>
  <c r="L620" i="26"/>
  <c r="AB683" i="26"/>
  <c r="L683" i="26"/>
  <c r="AB688" i="26"/>
  <c r="L688" i="26"/>
  <c r="L361" i="26"/>
  <c r="P361" i="26"/>
  <c r="S361" i="26"/>
  <c r="AB361" i="26"/>
  <c r="R361" i="26" s="1"/>
  <c r="S356" i="26"/>
  <c r="P356" i="26"/>
  <c r="L356" i="26"/>
  <c r="AB356" i="26"/>
  <c r="R356" i="26" s="1"/>
  <c r="L362" i="26"/>
  <c r="AB362" i="26"/>
  <c r="R362" i="26" s="1"/>
  <c r="S362" i="26"/>
  <c r="P362" i="26"/>
  <c r="L897" i="26"/>
  <c r="AB897" i="26"/>
  <c r="L896" i="26"/>
  <c r="AB896" i="26"/>
  <c r="AB429" i="26"/>
  <c r="R429" i="26" s="1"/>
  <c r="P429" i="26"/>
  <c r="S429" i="26"/>
  <c r="L429" i="26"/>
  <c r="S427" i="26"/>
  <c r="AB427" i="26"/>
  <c r="R427" i="26" s="1"/>
  <c r="L427" i="26"/>
  <c r="P427" i="26"/>
  <c r="AB968" i="26"/>
  <c r="L968" i="26"/>
  <c r="L965" i="26"/>
  <c r="AB965" i="26"/>
  <c r="S485" i="26"/>
  <c r="AB485" i="26"/>
  <c r="R485" i="26" s="1"/>
  <c r="P485" i="26"/>
  <c r="L485" i="26"/>
  <c r="P486" i="26"/>
  <c r="L486" i="26"/>
  <c r="S486" i="26"/>
  <c r="AB486" i="26"/>
  <c r="R486" i="26" s="1"/>
  <c r="AB1026" i="26"/>
  <c r="L1026" i="26"/>
  <c r="AB542" i="26"/>
  <c r="R542" i="26" s="1"/>
  <c r="P542" i="26"/>
  <c r="L542" i="26"/>
  <c r="S542" i="26"/>
  <c r="AB537" i="26"/>
  <c r="R537" i="26" s="1"/>
  <c r="L537" i="26"/>
  <c r="S537" i="26"/>
  <c r="P537" i="26"/>
  <c r="AB1082" i="26"/>
  <c r="L1082" i="26"/>
  <c r="AB592" i="26"/>
  <c r="L592" i="26"/>
  <c r="AB597" i="26"/>
  <c r="L597" i="26"/>
  <c r="AB757" i="26"/>
  <c r="L757" i="26"/>
  <c r="AB749" i="26"/>
  <c r="L749" i="26"/>
  <c r="AB753" i="26"/>
  <c r="L753" i="26"/>
  <c r="AB344" i="26"/>
  <c r="R344" i="26" s="1"/>
  <c r="P344" i="26"/>
  <c r="L344" i="26"/>
  <c r="S344" i="26"/>
  <c r="S339" i="26"/>
  <c r="AB339" i="26"/>
  <c r="R339" i="26" s="1"/>
  <c r="L339" i="26"/>
  <c r="P339" i="26"/>
  <c r="L876" i="26"/>
  <c r="AB876" i="26"/>
  <c r="L884" i="26"/>
  <c r="AB884" i="26"/>
  <c r="L881" i="26"/>
  <c r="AB881" i="26"/>
  <c r="S440" i="26"/>
  <c r="L440" i="26"/>
  <c r="P440" i="26"/>
  <c r="AB440" i="26"/>
  <c r="R440" i="26" s="1"/>
  <c r="AB980" i="26"/>
  <c r="L980" i="26"/>
  <c r="AB982" i="26"/>
  <c r="L982" i="26"/>
  <c r="AB525" i="26"/>
  <c r="R525" i="26" s="1"/>
  <c r="P525" i="26"/>
  <c r="S525" i="26"/>
  <c r="L525" i="26"/>
  <c r="L1063" i="26"/>
  <c r="AB1063" i="26"/>
  <c r="AB1064" i="26"/>
  <c r="L1064" i="26"/>
  <c r="AB573" i="26"/>
  <c r="L573" i="26"/>
  <c r="AB652" i="26"/>
  <c r="L652" i="26"/>
  <c r="AB655" i="26"/>
  <c r="L655" i="26"/>
  <c r="AB698" i="26"/>
  <c r="L698" i="26"/>
  <c r="AB699" i="26"/>
  <c r="L699" i="26"/>
  <c r="AB693" i="26"/>
  <c r="L693" i="26"/>
  <c r="AB742" i="26"/>
  <c r="L742" i="26"/>
  <c r="AB746" i="26"/>
  <c r="L746" i="26"/>
  <c r="AB747" i="26"/>
  <c r="L747" i="26"/>
  <c r="AB787" i="26"/>
  <c r="L787" i="26"/>
  <c r="L785" i="26"/>
  <c r="AB785" i="26"/>
  <c r="L790" i="26"/>
  <c r="AB790" i="26"/>
  <c r="P294" i="26"/>
  <c r="S294" i="26"/>
  <c r="L294" i="26"/>
  <c r="AB294" i="26"/>
  <c r="R294" i="26" s="1"/>
  <c r="L289" i="26"/>
  <c r="S289" i="26"/>
  <c r="P289" i="26"/>
  <c r="AB289" i="26"/>
  <c r="R289" i="26" s="1"/>
  <c r="AB825" i="26"/>
  <c r="L825" i="26"/>
  <c r="AB827" i="26"/>
  <c r="L827" i="26"/>
  <c r="AB829" i="26"/>
  <c r="L829" i="26"/>
  <c r="S311" i="26"/>
  <c r="L311" i="26"/>
  <c r="P311" i="26"/>
  <c r="AB311" i="26"/>
  <c r="R311" i="26" s="1"/>
  <c r="P309" i="26"/>
  <c r="S309" i="26"/>
  <c r="L309" i="26"/>
  <c r="AB309" i="26"/>
  <c r="R309" i="26" s="1"/>
  <c r="AB849" i="26"/>
  <c r="L849" i="26"/>
  <c r="AB850" i="26"/>
  <c r="L850" i="26"/>
  <c r="AB845" i="26"/>
  <c r="L845" i="26"/>
  <c r="S332" i="26"/>
  <c r="AB332" i="26"/>
  <c r="R332" i="26" s="1"/>
  <c r="P332" i="26"/>
  <c r="L332" i="26"/>
  <c r="AB334" i="26"/>
  <c r="R334" i="26" s="1"/>
  <c r="S334" i="26"/>
  <c r="P334" i="26"/>
  <c r="L334" i="26"/>
  <c r="L866" i="26"/>
  <c r="AB866" i="26"/>
  <c r="L874" i="26"/>
  <c r="AB874" i="26"/>
  <c r="AB865" i="26"/>
  <c r="L865" i="26"/>
  <c r="AB365" i="26"/>
  <c r="R365" i="26" s="1"/>
  <c r="L365" i="26"/>
  <c r="P365" i="26"/>
  <c r="S365" i="26"/>
  <c r="S367" i="26"/>
  <c r="L367" i="26"/>
  <c r="AB367" i="26"/>
  <c r="R367" i="26" s="1"/>
  <c r="P367" i="26"/>
  <c r="L906" i="26"/>
  <c r="AB906" i="26"/>
  <c r="L910" i="26"/>
  <c r="AB910" i="26"/>
  <c r="L913" i="26"/>
  <c r="AB913" i="26"/>
  <c r="AB404" i="26"/>
  <c r="R404" i="26" s="1"/>
  <c r="S404" i="26"/>
  <c r="L404" i="26"/>
  <c r="P404" i="26"/>
  <c r="L406" i="26"/>
  <c r="P406" i="26"/>
  <c r="AB406" i="26"/>
  <c r="R406" i="26" s="1"/>
  <c r="S406" i="26"/>
  <c r="AB941" i="26"/>
  <c r="L941" i="26"/>
  <c r="AB945" i="26"/>
  <c r="L945" i="26"/>
  <c r="P436" i="26"/>
  <c r="AB436" i="26"/>
  <c r="R436" i="26" s="1"/>
  <c r="S436" i="26"/>
  <c r="L436" i="26"/>
  <c r="S438" i="26"/>
  <c r="P438" i="26"/>
  <c r="AB438" i="26"/>
  <c r="R438" i="26" s="1"/>
  <c r="L438" i="26"/>
  <c r="AB976" i="26"/>
  <c r="L976" i="26"/>
  <c r="AB974" i="26"/>
  <c r="L974" i="26"/>
  <c r="L464" i="26"/>
  <c r="P464" i="26"/>
  <c r="S464" i="26"/>
  <c r="AB464" i="26"/>
  <c r="R464" i="26" s="1"/>
  <c r="S466" i="26"/>
  <c r="L466" i="26"/>
  <c r="P466" i="26"/>
  <c r="AB466" i="26"/>
  <c r="R466" i="26" s="1"/>
  <c r="AB999" i="26"/>
  <c r="L999" i="26"/>
  <c r="AB1003" i="26"/>
  <c r="L1003" i="26"/>
  <c r="AB494" i="26"/>
  <c r="R494" i="26" s="1"/>
  <c r="P494" i="26"/>
  <c r="L494" i="26"/>
  <c r="S494" i="26"/>
  <c r="AB491" i="26"/>
  <c r="R491" i="26" s="1"/>
  <c r="S491" i="26"/>
  <c r="L491" i="26"/>
  <c r="P491" i="26"/>
  <c r="L1034" i="26"/>
  <c r="AB1034" i="26"/>
  <c r="L1027" i="26"/>
  <c r="AB1027" i="26"/>
  <c r="L516" i="26"/>
  <c r="P516" i="26"/>
  <c r="AB516" i="26"/>
  <c r="R516" i="26" s="1"/>
  <c r="S516" i="26"/>
  <c r="L519" i="26"/>
  <c r="P519" i="26"/>
  <c r="S519" i="26"/>
  <c r="AB519" i="26"/>
  <c r="R519" i="26" s="1"/>
  <c r="L1057" i="26"/>
  <c r="AB1057" i="26"/>
  <c r="AB1055" i="26"/>
  <c r="L1055" i="26"/>
  <c r="S548" i="26"/>
  <c r="P548" i="26"/>
  <c r="AB548" i="26"/>
  <c r="R548" i="26" s="1"/>
  <c r="L548" i="26"/>
  <c r="S547" i="26"/>
  <c r="P547" i="26"/>
  <c r="AB547" i="26"/>
  <c r="R547" i="26" s="1"/>
  <c r="L547" i="26"/>
  <c r="AB1083" i="26"/>
  <c r="L1083" i="26"/>
  <c r="L1087" i="26"/>
  <c r="AB1087" i="26"/>
  <c r="AB572" i="26"/>
  <c r="L572" i="26"/>
  <c r="AB570" i="26"/>
  <c r="L570" i="26"/>
  <c r="AB602" i="26"/>
  <c r="L602" i="26"/>
  <c r="AB606" i="26"/>
  <c r="L606" i="26"/>
  <c r="AB604" i="26"/>
  <c r="L604" i="26"/>
  <c r="AB553" i="26"/>
  <c r="L553" i="26"/>
  <c r="AB667" i="26"/>
  <c r="L667" i="26"/>
  <c r="AB660" i="26"/>
  <c r="L660" i="26"/>
  <c r="AB668" i="26"/>
  <c r="L668" i="26"/>
  <c r="AB664" i="26"/>
  <c r="L664" i="26"/>
  <c r="AB412" i="26"/>
  <c r="R412" i="26" s="1"/>
  <c r="S412" i="26"/>
  <c r="L412" i="26"/>
  <c r="P412" i="26"/>
  <c r="L414" i="26"/>
  <c r="S414" i="26"/>
  <c r="AB414" i="26"/>
  <c r="R414" i="26" s="1"/>
  <c r="P414" i="26"/>
  <c r="L949" i="26"/>
  <c r="AB949" i="26"/>
  <c r="L952" i="26"/>
  <c r="AB952" i="26"/>
  <c r="AB500" i="26"/>
  <c r="R500" i="26" s="1"/>
  <c r="S500" i="26"/>
  <c r="P500" i="26"/>
  <c r="L500" i="26"/>
  <c r="AB1036" i="26"/>
  <c r="L1036" i="26"/>
  <c r="AB1038" i="26"/>
  <c r="L1038" i="26"/>
  <c r="L262" i="26"/>
  <c r="P262" i="26"/>
  <c r="S262" i="26"/>
  <c r="AB262" i="26"/>
  <c r="R262" i="26" s="1"/>
  <c r="P264" i="26"/>
  <c r="S264" i="26"/>
  <c r="AB264" i="26"/>
  <c r="R264" i="26" s="1"/>
  <c r="L264" i="26"/>
  <c r="AB795" i="26"/>
  <c r="L795" i="26"/>
  <c r="L797" i="26"/>
  <c r="AB797" i="26"/>
  <c r="AB804" i="26"/>
  <c r="L804" i="26"/>
  <c r="AB675" i="26"/>
  <c r="L675" i="26"/>
  <c r="AB672" i="26"/>
  <c r="L672" i="26"/>
  <c r="L722" i="26"/>
  <c r="AB722" i="26"/>
  <c r="AB719" i="26"/>
  <c r="L719" i="26"/>
  <c r="L723" i="26"/>
  <c r="AB723" i="26"/>
  <c r="AB761" i="26"/>
  <c r="L761" i="26"/>
  <c r="AB768" i="26"/>
  <c r="L768" i="26"/>
  <c r="L770" i="26"/>
  <c r="AB770" i="26"/>
  <c r="L270" i="26"/>
  <c r="AB270" i="26"/>
  <c r="R270" i="26" s="1"/>
  <c r="S270" i="26"/>
  <c r="P270" i="26"/>
  <c r="P265" i="26"/>
  <c r="L265" i="26"/>
  <c r="S265" i="26"/>
  <c r="AB265" i="26"/>
  <c r="R265" i="26" s="1"/>
  <c r="AB806" i="26"/>
  <c r="L806" i="26"/>
  <c r="AB805" i="26"/>
  <c r="L805" i="26"/>
  <c r="AB813" i="26"/>
  <c r="L813" i="26"/>
  <c r="P302" i="26"/>
  <c r="L302" i="26"/>
  <c r="S302" i="26"/>
  <c r="AB302" i="26"/>
  <c r="R302" i="26" s="1"/>
  <c r="S304" i="26"/>
  <c r="L304" i="26"/>
  <c r="P304" i="26"/>
  <c r="AB304" i="26"/>
  <c r="R304" i="26" s="1"/>
  <c r="AB836" i="26"/>
  <c r="L836" i="26"/>
  <c r="AB844" i="26"/>
  <c r="L844" i="26"/>
  <c r="AB843" i="26"/>
  <c r="L843" i="26"/>
  <c r="P323" i="26"/>
  <c r="AB323" i="26"/>
  <c r="R323" i="26" s="1"/>
  <c r="L323" i="26"/>
  <c r="S323" i="26"/>
  <c r="S324" i="26"/>
  <c r="P324" i="26"/>
  <c r="AB324" i="26"/>
  <c r="R324" i="26" s="1"/>
  <c r="L324" i="26"/>
  <c r="AB858" i="26"/>
  <c r="L858" i="26"/>
  <c r="AB856" i="26"/>
  <c r="L856" i="26"/>
  <c r="AB861" i="26"/>
  <c r="L861" i="26"/>
  <c r="P352" i="26"/>
  <c r="S352" i="26"/>
  <c r="L352" i="26"/>
  <c r="AB352" i="26"/>
  <c r="R352" i="26" s="1"/>
  <c r="P354" i="26"/>
  <c r="S354" i="26"/>
  <c r="L354" i="26"/>
  <c r="AB354" i="26"/>
  <c r="R354" i="26" s="1"/>
  <c r="L891" i="26"/>
  <c r="AB891" i="26"/>
  <c r="L890" i="26"/>
  <c r="AB890" i="26"/>
  <c r="L887" i="26"/>
  <c r="AB887" i="26"/>
  <c r="P384" i="26"/>
  <c r="AB384" i="26"/>
  <c r="R384" i="26" s="1"/>
  <c r="S384" i="26"/>
  <c r="L384" i="26"/>
  <c r="AB386" i="26"/>
  <c r="R386" i="26" s="1"/>
  <c r="S386" i="26"/>
  <c r="L386" i="26"/>
  <c r="P386" i="26"/>
  <c r="AB926" i="26"/>
  <c r="L926" i="26"/>
  <c r="L930" i="26"/>
  <c r="AB930" i="26"/>
  <c r="P416" i="26"/>
  <c r="AB416" i="26"/>
  <c r="R416" i="26" s="1"/>
  <c r="S416" i="26"/>
  <c r="L416" i="26"/>
  <c r="P418" i="26"/>
  <c r="AB418" i="26"/>
  <c r="R418" i="26" s="1"/>
  <c r="S418" i="26"/>
  <c r="L418" i="26"/>
  <c r="L961" i="26"/>
  <c r="AB961" i="26"/>
  <c r="L962" i="26"/>
  <c r="AB962" i="26"/>
  <c r="S448" i="26"/>
  <c r="L448" i="26"/>
  <c r="P448" i="26"/>
  <c r="AB448" i="26"/>
  <c r="R448" i="26" s="1"/>
  <c r="L446" i="26"/>
  <c r="S446" i="26"/>
  <c r="P446" i="26"/>
  <c r="AB446" i="26"/>
  <c r="R446" i="26" s="1"/>
  <c r="AB992" i="26"/>
  <c r="L992" i="26"/>
  <c r="L989" i="26"/>
  <c r="AB989" i="26"/>
  <c r="S476" i="26"/>
  <c r="L476" i="26"/>
  <c r="P476" i="26"/>
  <c r="AB476" i="26"/>
  <c r="R476" i="26" s="1"/>
  <c r="L474" i="26"/>
  <c r="S474" i="26"/>
  <c r="AB474" i="26"/>
  <c r="R474" i="26" s="1"/>
  <c r="P474" i="26"/>
  <c r="L1019" i="26"/>
  <c r="AB1019" i="26"/>
  <c r="L1017" i="26"/>
  <c r="AB1017" i="26"/>
  <c r="AB504" i="26"/>
  <c r="R504" i="26" s="1"/>
  <c r="P504" i="26"/>
  <c r="S504" i="26"/>
  <c r="L504" i="26"/>
  <c r="AB505" i="26"/>
  <c r="R505" i="26" s="1"/>
  <c r="P505" i="26"/>
  <c r="S505" i="26"/>
  <c r="L505" i="26"/>
  <c r="L1048" i="26"/>
  <c r="AB1048" i="26"/>
  <c r="L1045" i="26"/>
  <c r="AB1045" i="26"/>
  <c r="AB529" i="26"/>
  <c r="R529" i="26" s="1"/>
  <c r="P529" i="26"/>
  <c r="L529" i="26"/>
  <c r="S529" i="26"/>
  <c r="AB531" i="26"/>
  <c r="R531" i="26" s="1"/>
  <c r="P531" i="26"/>
  <c r="S531" i="26"/>
  <c r="L531" i="26"/>
  <c r="AB1069" i="26"/>
  <c r="L1069" i="26"/>
  <c r="L1075" i="26"/>
  <c r="AB1075" i="26"/>
  <c r="AB564" i="26"/>
  <c r="L564" i="26"/>
  <c r="AB566" i="26"/>
  <c r="L566" i="26"/>
  <c r="AB583" i="26"/>
  <c r="L583" i="26"/>
  <c r="AB584" i="26"/>
  <c r="L584" i="26"/>
  <c r="AB587" i="26"/>
  <c r="L587" i="26"/>
  <c r="AB629" i="26"/>
  <c r="L629" i="26"/>
  <c r="AB626" i="26"/>
  <c r="L626" i="26"/>
  <c r="AB627" i="26"/>
  <c r="L627" i="26"/>
  <c r="AB650" i="26"/>
  <c r="L650" i="26"/>
  <c r="L642" i="26"/>
  <c r="AB642" i="26"/>
  <c r="L646" i="26"/>
  <c r="AB646" i="26"/>
  <c r="AB728" i="26"/>
  <c r="L728" i="26"/>
  <c r="L732" i="26"/>
  <c r="AB732" i="26"/>
  <c r="L736" i="26"/>
  <c r="AB736" i="26"/>
  <c r="AB776" i="26"/>
  <c r="L776" i="26"/>
  <c r="AB784" i="26"/>
  <c r="L784" i="26"/>
  <c r="L774" i="26"/>
  <c r="AB774" i="26"/>
  <c r="S279" i="26"/>
  <c r="L279" i="26"/>
  <c r="P279" i="26"/>
  <c r="AB279" i="26"/>
  <c r="R279" i="26" s="1"/>
  <c r="S281" i="26"/>
  <c r="P281" i="26"/>
  <c r="AB281" i="26"/>
  <c r="R281" i="26" s="1"/>
  <c r="L281" i="26"/>
  <c r="AB276" i="26"/>
  <c r="R276" i="26" s="1"/>
  <c r="S276" i="26"/>
  <c r="P276" i="26"/>
  <c r="L276" i="26"/>
  <c r="L823" i="26"/>
  <c r="AB823" i="26"/>
  <c r="L824" i="26"/>
  <c r="AB824" i="26"/>
  <c r="AB393" i="26"/>
  <c r="R393" i="26" s="1"/>
  <c r="S393" i="26"/>
  <c r="L393" i="26"/>
  <c r="P393" i="26"/>
  <c r="L391" i="26"/>
  <c r="AB391" i="26"/>
  <c r="R391" i="26" s="1"/>
  <c r="P391" i="26"/>
  <c r="S391" i="26"/>
  <c r="AB934" i="26"/>
  <c r="L934" i="26"/>
  <c r="AB931" i="26"/>
  <c r="L931" i="26"/>
  <c r="L453" i="26"/>
  <c r="P453" i="26"/>
  <c r="S453" i="26"/>
  <c r="AB453" i="26"/>
  <c r="R453" i="26" s="1"/>
  <c r="P454" i="26"/>
  <c r="S454" i="26"/>
  <c r="L454" i="26"/>
  <c r="AB454" i="26"/>
  <c r="R454" i="26" s="1"/>
  <c r="AB996" i="26"/>
  <c r="L996" i="26"/>
  <c r="L510" i="26"/>
  <c r="P510" i="26"/>
  <c r="S510" i="26"/>
  <c r="AB510" i="26"/>
  <c r="R510" i="26" s="1"/>
  <c r="AB509" i="26"/>
  <c r="R509" i="26" s="1"/>
  <c r="P509" i="26"/>
  <c r="S509" i="26"/>
  <c r="L509" i="26"/>
  <c r="AB1054" i="26"/>
  <c r="L1054" i="26"/>
  <c r="L635" i="26"/>
  <c r="AB635" i="26"/>
  <c r="AB632" i="26"/>
  <c r="L632" i="26"/>
  <c r="L638" i="26"/>
  <c r="AB638" i="26"/>
  <c r="AB713" i="26"/>
  <c r="L713" i="26"/>
  <c r="L708" i="26"/>
  <c r="AB708" i="26"/>
  <c r="AB703" i="26"/>
  <c r="L703" i="26"/>
  <c r="L709" i="26"/>
  <c r="AB709" i="26"/>
  <c r="S376" i="26"/>
  <c r="AB376" i="26"/>
  <c r="R376" i="26" s="1"/>
  <c r="L376" i="26"/>
  <c r="P376" i="26"/>
  <c r="S378" i="26"/>
  <c r="L378" i="26"/>
  <c r="AB378" i="26"/>
  <c r="R378" i="26" s="1"/>
  <c r="P378" i="26"/>
  <c r="L915" i="26"/>
  <c r="AB915" i="26"/>
  <c r="L920" i="26"/>
  <c r="AB920" i="26"/>
  <c r="S471" i="26"/>
  <c r="P471" i="26"/>
  <c r="AB471" i="26"/>
  <c r="R471" i="26" s="1"/>
  <c r="L471" i="26"/>
  <c r="AB1007" i="26"/>
  <c r="L1007" i="26"/>
  <c r="AB1011" i="26"/>
  <c r="L1011" i="26"/>
  <c r="AB555" i="26"/>
  <c r="L555" i="26"/>
  <c r="AB560" i="26"/>
  <c r="L560" i="26"/>
  <c r="AB614" i="26"/>
  <c r="L614" i="26"/>
  <c r="AB687" i="26"/>
  <c r="L687" i="26"/>
  <c r="AB692" i="26"/>
  <c r="L692" i="26"/>
  <c r="S357" i="26"/>
  <c r="P357" i="26"/>
  <c r="L357" i="26"/>
  <c r="AB357" i="26"/>
  <c r="R357" i="26" s="1"/>
  <c r="S363" i="26"/>
  <c r="P363" i="26"/>
  <c r="L363" i="26"/>
  <c r="AB363" i="26"/>
  <c r="R363" i="26" s="1"/>
  <c r="AB358" i="26"/>
  <c r="R358" i="26" s="1"/>
  <c r="P358" i="26"/>
  <c r="S358" i="26"/>
  <c r="L358" i="26"/>
  <c r="L899" i="26"/>
  <c r="AB899" i="26"/>
  <c r="L898" i="26"/>
  <c r="AB898" i="26"/>
  <c r="P425" i="26"/>
  <c r="AB425" i="26"/>
  <c r="R425" i="26" s="1"/>
  <c r="S425" i="26"/>
  <c r="L425" i="26"/>
  <c r="AB423" i="26"/>
  <c r="R423" i="26" s="1"/>
  <c r="L423" i="26"/>
  <c r="P423" i="26"/>
  <c r="S423" i="26"/>
  <c r="L969" i="26"/>
  <c r="AB969" i="26"/>
  <c r="AB967" i="26"/>
  <c r="L967" i="26"/>
  <c r="P481" i="26"/>
  <c r="S481" i="26"/>
  <c r="AB481" i="26"/>
  <c r="R481" i="26" s="1"/>
  <c r="L481" i="26"/>
  <c r="L482" i="26"/>
  <c r="AB482" i="26"/>
  <c r="R482" i="26" s="1"/>
  <c r="S482" i="26"/>
  <c r="P482" i="26"/>
  <c r="L1023" i="26"/>
  <c r="AB1023" i="26"/>
  <c r="AB539" i="26"/>
  <c r="R539" i="26" s="1"/>
  <c r="P539" i="26"/>
  <c r="S539" i="26"/>
  <c r="L539" i="26"/>
  <c r="AB541" i="26"/>
  <c r="R541" i="26" s="1"/>
  <c r="P541" i="26"/>
  <c r="S541" i="26"/>
  <c r="L541" i="26"/>
  <c r="AB1080" i="26"/>
  <c r="L1080" i="26"/>
  <c r="AB596" i="26"/>
  <c r="L596" i="26"/>
  <c r="AB600" i="26"/>
  <c r="L600" i="26"/>
  <c r="AB758" i="26"/>
  <c r="L758" i="26"/>
  <c r="AB750" i="26"/>
  <c r="L750" i="26"/>
  <c r="AB754" i="26"/>
  <c r="L754" i="26"/>
  <c r="S340" i="26"/>
  <c r="AB340" i="26"/>
  <c r="R340" i="26" s="1"/>
  <c r="L340" i="26"/>
  <c r="P340" i="26"/>
  <c r="S335" i="26"/>
  <c r="P335" i="26"/>
  <c r="AB335" i="26"/>
  <c r="R335" i="26" s="1"/>
  <c r="L335" i="26"/>
  <c r="L878" i="26"/>
  <c r="AB878" i="26"/>
  <c r="L875" i="26"/>
  <c r="AB875" i="26"/>
  <c r="L883" i="26"/>
  <c r="AB883" i="26"/>
  <c r="L443" i="26"/>
  <c r="AB443" i="26"/>
  <c r="R443" i="26" s="1"/>
  <c r="P443" i="26"/>
  <c r="S443" i="26"/>
  <c r="L981" i="26"/>
  <c r="AB981" i="26"/>
  <c r="AB983" i="26"/>
  <c r="L983" i="26"/>
  <c r="AB526" i="26"/>
  <c r="R526" i="26" s="1"/>
  <c r="P526" i="26"/>
  <c r="S526" i="26"/>
  <c r="L526" i="26"/>
  <c r="L1065" i="26"/>
  <c r="AB1065" i="26"/>
  <c r="AB1066" i="26"/>
  <c r="L1066" i="26"/>
  <c r="AB576" i="26"/>
  <c r="L576" i="26"/>
  <c r="AB574" i="26"/>
  <c r="L574" i="26"/>
  <c r="AB575" i="26"/>
  <c r="L575" i="26"/>
  <c r="AB653" i="26"/>
  <c r="L653" i="26"/>
  <c r="AB658" i="26"/>
  <c r="L658" i="26"/>
  <c r="AB656" i="26"/>
  <c r="L656" i="26"/>
  <c r="AB702" i="26"/>
  <c r="L702" i="26"/>
  <c r="AB697" i="26"/>
  <c r="L697" i="26"/>
  <c r="AB739" i="26"/>
  <c r="L739" i="26"/>
  <c r="AB740" i="26"/>
  <c r="L740" i="26"/>
  <c r="AB748" i="26"/>
  <c r="L748" i="26"/>
  <c r="AB788" i="26"/>
  <c r="L788" i="26"/>
  <c r="L789" i="26"/>
  <c r="AB789" i="26"/>
  <c r="L794" i="26"/>
  <c r="AB794" i="26"/>
  <c r="L286" i="26"/>
  <c r="S286" i="26"/>
  <c r="P286" i="26"/>
  <c r="AB286" i="26"/>
  <c r="R286" i="26" s="1"/>
  <c r="S285" i="26"/>
  <c r="AB285" i="26"/>
  <c r="R285" i="26" s="1"/>
  <c r="L285" i="26"/>
  <c r="P285" i="26"/>
  <c r="AB826" i="26"/>
  <c r="L826" i="26"/>
  <c r="AB828" i="26"/>
  <c r="L828" i="26"/>
  <c r="AB833" i="26"/>
  <c r="L833" i="26"/>
  <c r="P310" i="26"/>
  <c r="AB310" i="26"/>
  <c r="R310" i="26" s="1"/>
  <c r="L310" i="26"/>
  <c r="S310" i="26"/>
  <c r="P305" i="26"/>
  <c r="L305" i="26"/>
  <c r="S305" i="26"/>
  <c r="AB305" i="26"/>
  <c r="R305" i="26" s="1"/>
  <c r="AB851" i="26"/>
  <c r="L851" i="26"/>
  <c r="AB852" i="26"/>
  <c r="L852" i="26"/>
  <c r="AB847" i="26"/>
  <c r="L847" i="26"/>
  <c r="S327" i="26"/>
  <c r="P327" i="26"/>
  <c r="AB327" i="26"/>
  <c r="R327" i="26" s="1"/>
  <c r="L327" i="26"/>
  <c r="P330" i="26"/>
  <c r="AB330" i="26"/>
  <c r="R330" i="26" s="1"/>
  <c r="L330" i="26"/>
  <c r="S330" i="26"/>
  <c r="L867" i="26"/>
  <c r="AB867" i="26"/>
  <c r="L868" i="26"/>
  <c r="AB868" i="26"/>
  <c r="L870" i="26"/>
  <c r="AB870" i="26"/>
  <c r="L372" i="26"/>
  <c r="AB372" i="26"/>
  <c r="R372" i="26" s="1"/>
  <c r="P372" i="26"/>
  <c r="S372" i="26"/>
  <c r="AB374" i="26"/>
  <c r="R374" i="26" s="1"/>
  <c r="S374" i="26"/>
  <c r="P374" i="26"/>
  <c r="L374" i="26"/>
  <c r="L909" i="26"/>
  <c r="AB909" i="26"/>
  <c r="AB911" i="26"/>
  <c r="L911" i="26"/>
  <c r="L914" i="26"/>
  <c r="AB914" i="26"/>
  <c r="AB400" i="26"/>
  <c r="R400" i="26" s="1"/>
  <c r="P400" i="26"/>
  <c r="S400" i="26"/>
  <c r="L400" i="26"/>
  <c r="S402" i="26"/>
  <c r="P402" i="26"/>
  <c r="AB402" i="26"/>
  <c r="R402" i="26" s="1"/>
  <c r="L402" i="26"/>
  <c r="AB942" i="26"/>
  <c r="L942" i="26"/>
  <c r="AB946" i="26"/>
  <c r="L946" i="26"/>
  <c r="L432" i="26"/>
  <c r="P432" i="26"/>
  <c r="AB432" i="26"/>
  <c r="R432" i="26" s="1"/>
  <c r="S432" i="26"/>
  <c r="L434" i="26"/>
  <c r="S434" i="26"/>
  <c r="AB434" i="26"/>
  <c r="R434" i="26" s="1"/>
  <c r="P434" i="26"/>
  <c r="L977" i="26"/>
  <c r="AB977" i="26"/>
  <c r="AB975" i="26"/>
  <c r="L975" i="26"/>
  <c r="L460" i="26"/>
  <c r="P460" i="26"/>
  <c r="S460" i="26"/>
  <c r="AB460" i="26"/>
  <c r="R460" i="26" s="1"/>
  <c r="L462" i="26"/>
  <c r="S462" i="26"/>
  <c r="P462" i="26"/>
  <c r="AB462" i="26"/>
  <c r="R462" i="26" s="1"/>
  <c r="AB1002" i="26"/>
  <c r="L1002" i="26"/>
  <c r="AB1006" i="26"/>
  <c r="L1006" i="26"/>
  <c r="AB490" i="26"/>
  <c r="R490" i="26" s="1"/>
  <c r="P490" i="26"/>
  <c r="S490" i="26"/>
  <c r="L490" i="26"/>
  <c r="AB493" i="26"/>
  <c r="R493" i="26" s="1"/>
  <c r="P493" i="26"/>
  <c r="S493" i="26"/>
  <c r="L493" i="26"/>
  <c r="L1029" i="26"/>
  <c r="AB1029" i="26"/>
  <c r="AB1030" i="26"/>
  <c r="L1030" i="26"/>
  <c r="AB522" i="26"/>
  <c r="R522" i="26" s="1"/>
  <c r="P522" i="26"/>
  <c r="S522" i="26"/>
  <c r="L522" i="26"/>
  <c r="L517" i="26"/>
  <c r="P517" i="26"/>
  <c r="AB517" i="26"/>
  <c r="R517" i="26" s="1"/>
  <c r="S517" i="26"/>
  <c r="AB1061" i="26"/>
  <c r="L1061" i="26"/>
  <c r="L1059" i="26"/>
  <c r="AB1059" i="26"/>
  <c r="AB544" i="26"/>
  <c r="R544" i="26" s="1"/>
  <c r="P544" i="26"/>
  <c r="L544" i="26"/>
  <c r="S544" i="26"/>
  <c r="P543" i="26"/>
  <c r="S543" i="26"/>
  <c r="L543" i="26"/>
  <c r="AB543" i="26"/>
  <c r="R543" i="26" s="1"/>
  <c r="L1085" i="26"/>
  <c r="AB1085" i="26"/>
  <c r="L1090" i="26"/>
  <c r="AB1090" i="26"/>
  <c r="AB569" i="26"/>
  <c r="L569" i="26"/>
  <c r="AB571" i="26"/>
  <c r="L571" i="26"/>
  <c r="AB605" i="26"/>
  <c r="L605" i="26"/>
  <c r="AB610" i="26"/>
  <c r="L610" i="26"/>
  <c r="AB607" i="26"/>
  <c r="L607" i="26"/>
  <c r="AB608" i="26"/>
  <c r="L608" i="26"/>
  <c r="AB554" i="26"/>
  <c r="L554" i="26"/>
  <c r="AB666" i="26"/>
  <c r="L666" i="26"/>
  <c r="AB665" i="26"/>
  <c r="L665" i="26"/>
  <c r="AB670" i="26"/>
  <c r="L670" i="26"/>
  <c r="S408" i="26"/>
  <c r="L408" i="26"/>
  <c r="P408" i="26"/>
  <c r="AB408" i="26"/>
  <c r="R408" i="26" s="1"/>
  <c r="S410" i="26"/>
  <c r="P410" i="26"/>
  <c r="AB410" i="26"/>
  <c r="R410" i="26" s="1"/>
  <c r="L410" i="26"/>
  <c r="L953" i="26"/>
  <c r="AB953" i="26"/>
  <c r="L954" i="26"/>
  <c r="AB954" i="26"/>
  <c r="AB499" i="26"/>
  <c r="R499" i="26" s="1"/>
  <c r="L499" i="26"/>
  <c r="S499" i="26"/>
  <c r="P499" i="26"/>
  <c r="AB1039" i="26"/>
  <c r="L1039" i="26"/>
  <c r="AB1040" i="26"/>
  <c r="L1040" i="26"/>
  <c r="S29" i="26"/>
  <c r="P29" i="26"/>
  <c r="S24" i="26"/>
  <c r="P24" i="26"/>
  <c r="S72" i="26"/>
  <c r="P72" i="26"/>
  <c r="S25" i="26"/>
  <c r="P25" i="26"/>
  <c r="S82" i="26"/>
  <c r="P82" i="26"/>
  <c r="S85" i="26"/>
  <c r="P85" i="26"/>
  <c r="S101" i="26"/>
  <c r="P101" i="26"/>
  <c r="S67" i="26"/>
  <c r="P67" i="26"/>
  <c r="S56" i="26"/>
  <c r="P56" i="26"/>
  <c r="S18" i="26"/>
  <c r="P18" i="26"/>
  <c r="S30" i="26"/>
  <c r="P30" i="26"/>
  <c r="S49" i="26"/>
  <c r="P49" i="26"/>
  <c r="S105" i="26"/>
  <c r="P105" i="26"/>
  <c r="S47" i="26"/>
  <c r="P47" i="26"/>
  <c r="S71" i="26"/>
  <c r="P71" i="26"/>
  <c r="S95" i="26"/>
  <c r="P95" i="26"/>
  <c r="S37" i="26"/>
  <c r="P37" i="26"/>
  <c r="S78" i="26"/>
  <c r="P78" i="26"/>
  <c r="S28" i="26"/>
  <c r="P28" i="26"/>
  <c r="S44" i="26"/>
  <c r="P44" i="26"/>
  <c r="S60" i="26"/>
  <c r="P60" i="26"/>
  <c r="S76" i="26"/>
  <c r="P76" i="26"/>
  <c r="S92" i="26"/>
  <c r="P92" i="26"/>
  <c r="S61" i="26"/>
  <c r="P61" i="26"/>
  <c r="S34" i="26"/>
  <c r="P34" i="26"/>
  <c r="S42" i="26"/>
  <c r="P42" i="26"/>
  <c r="S89" i="26"/>
  <c r="P89" i="26"/>
  <c r="S45" i="26"/>
  <c r="P45" i="26"/>
  <c r="S90" i="26"/>
  <c r="P90" i="26"/>
  <c r="P46" i="26"/>
  <c r="S46" i="26"/>
  <c r="S93" i="26"/>
  <c r="P93" i="26"/>
  <c r="S57" i="26"/>
  <c r="P57" i="26"/>
  <c r="P43" i="26"/>
  <c r="S43" i="26"/>
  <c r="S38" i="26"/>
  <c r="P38" i="26"/>
  <c r="S33" i="26"/>
  <c r="P33" i="26"/>
  <c r="S26" i="26"/>
  <c r="P26" i="26"/>
  <c r="S94" i="26"/>
  <c r="P94" i="26"/>
  <c r="S19" i="26"/>
  <c r="P19" i="26"/>
  <c r="S79" i="26"/>
  <c r="P79" i="26"/>
  <c r="P99" i="26"/>
  <c r="S99" i="26"/>
  <c r="S65" i="26"/>
  <c r="P65" i="26"/>
  <c r="S16" i="26"/>
  <c r="P16" i="26"/>
  <c r="S32" i="26"/>
  <c r="P32" i="26"/>
  <c r="S48" i="26"/>
  <c r="P48" i="26"/>
  <c r="S64" i="26"/>
  <c r="P64" i="26"/>
  <c r="S80" i="26"/>
  <c r="P80" i="26"/>
  <c r="S96" i="26"/>
  <c r="P96" i="26"/>
  <c r="S69" i="26"/>
  <c r="P69" i="26"/>
  <c r="S74" i="26"/>
  <c r="P74" i="26"/>
  <c r="L50" i="26"/>
  <c r="S50" i="26"/>
  <c r="P50" i="26"/>
  <c r="S97" i="26"/>
  <c r="P97" i="26"/>
  <c r="S53" i="26"/>
  <c r="P53" i="26"/>
  <c r="S98" i="26"/>
  <c r="P98" i="26"/>
  <c r="L54" i="26"/>
  <c r="S54" i="26"/>
  <c r="P54" i="26"/>
  <c r="S22" i="26"/>
  <c r="P22" i="26"/>
  <c r="S70" i="26"/>
  <c r="P70" i="26"/>
  <c r="P102" i="26"/>
  <c r="S102" i="26"/>
  <c r="S91" i="26"/>
  <c r="P91" i="26"/>
  <c r="S40" i="26"/>
  <c r="P40" i="26"/>
  <c r="S88" i="26"/>
  <c r="P88" i="26"/>
  <c r="S81" i="26"/>
  <c r="P81" i="26"/>
  <c r="S55" i="26"/>
  <c r="P55" i="26"/>
  <c r="S108" i="26"/>
  <c r="P108" i="26"/>
  <c r="S31" i="26"/>
  <c r="P31" i="26"/>
  <c r="S59" i="26"/>
  <c r="P59" i="26"/>
  <c r="S87" i="26"/>
  <c r="P87" i="26"/>
  <c r="S17" i="26"/>
  <c r="P17" i="26"/>
  <c r="S73" i="26"/>
  <c r="P73" i="26"/>
  <c r="S20" i="26"/>
  <c r="P20" i="26"/>
  <c r="S36" i="26"/>
  <c r="P36" i="26"/>
  <c r="S52" i="26"/>
  <c r="P52" i="26"/>
  <c r="S68" i="26"/>
  <c r="P68" i="26"/>
  <c r="S84" i="26"/>
  <c r="P84" i="26"/>
  <c r="S100" i="26"/>
  <c r="P100" i="26"/>
  <c r="S77" i="26"/>
  <c r="P77" i="26"/>
  <c r="S58" i="26"/>
  <c r="P58" i="26"/>
  <c r="S14" i="26"/>
  <c r="P14" i="26"/>
  <c r="S62" i="26"/>
  <c r="P62" i="26"/>
  <c r="S21" i="26"/>
  <c r="P21" i="26"/>
  <c r="S66" i="26"/>
  <c r="P66" i="26"/>
  <c r="S41" i="26"/>
  <c r="P41" i="26"/>
  <c r="S86" i="26"/>
  <c r="P86" i="26"/>
  <c r="AB47" i="26"/>
  <c r="R47" i="26" s="1"/>
  <c r="AB78" i="26"/>
  <c r="R78" i="26" s="1"/>
  <c r="L60" i="26"/>
  <c r="AB34" i="26"/>
  <c r="R34" i="26" s="1"/>
  <c r="AB26" i="26"/>
  <c r="R26" i="26" s="1"/>
  <c r="AB82" i="26"/>
  <c r="R82" i="26" s="1"/>
  <c r="AB85" i="26"/>
  <c r="R85" i="26" s="1"/>
  <c r="AB61" i="26"/>
  <c r="R61" i="26" s="1"/>
  <c r="L19" i="26"/>
  <c r="AB55" i="26"/>
  <c r="R55" i="26" s="1"/>
  <c r="L99" i="26"/>
  <c r="AB16" i="26"/>
  <c r="R16" i="26" s="1"/>
  <c r="AB32" i="26"/>
  <c r="R32" i="26" s="1"/>
  <c r="AB48" i="26"/>
  <c r="R48" i="26" s="1"/>
  <c r="AB96" i="26"/>
  <c r="R96" i="26" s="1"/>
  <c r="L42" i="26"/>
  <c r="AB95" i="26"/>
  <c r="R95" i="26" s="1"/>
  <c r="AB28" i="26"/>
  <c r="R28" i="26" s="1"/>
  <c r="L92" i="26"/>
  <c r="AB81" i="26"/>
  <c r="R81" i="26" s="1"/>
  <c r="AB49" i="26"/>
  <c r="R49" i="26" s="1"/>
  <c r="AB31" i="26"/>
  <c r="R31" i="26" s="1"/>
  <c r="AB59" i="26"/>
  <c r="R59" i="26" s="1"/>
  <c r="AB87" i="26"/>
  <c r="R87" i="26" s="1"/>
  <c r="AB73" i="26"/>
  <c r="R73" i="26" s="1"/>
  <c r="AB36" i="26"/>
  <c r="R36" i="26" s="1"/>
  <c r="AB52" i="26"/>
  <c r="R52" i="26" s="1"/>
  <c r="AB68" i="26"/>
  <c r="R68" i="26" s="1"/>
  <c r="AB100" i="26"/>
  <c r="R100" i="26" s="1"/>
  <c r="AB71" i="26"/>
  <c r="R71" i="26" s="1"/>
  <c r="AB37" i="26"/>
  <c r="R37" i="26" s="1"/>
  <c r="L44" i="26"/>
  <c r="L76" i="26"/>
  <c r="AB25" i="26"/>
  <c r="R25" i="26" s="1"/>
  <c r="AB30" i="26"/>
  <c r="R30" i="26" s="1"/>
  <c r="AB94" i="26"/>
  <c r="R94" i="26" s="1"/>
  <c r="AB20" i="26"/>
  <c r="R20" i="26" s="1"/>
  <c r="AB77" i="26"/>
  <c r="R77" i="26" s="1"/>
  <c r="AB50" i="26"/>
  <c r="R50" i="26" s="1"/>
  <c r="AB97" i="26"/>
  <c r="R97" i="26" s="1"/>
  <c r="AB98" i="26"/>
  <c r="R98" i="26" s="1"/>
  <c r="AB54" i="26"/>
  <c r="R54" i="26" s="1"/>
  <c r="AB22" i="26"/>
  <c r="R22" i="26" s="1"/>
  <c r="AB70" i="26"/>
  <c r="R70" i="26" s="1"/>
  <c r="L22" i="26"/>
  <c r="L98" i="26"/>
  <c r="AB101" i="26"/>
  <c r="R101" i="26" s="1"/>
  <c r="AB43" i="26"/>
  <c r="R43" i="26" s="1"/>
  <c r="AB29" i="26"/>
  <c r="R29" i="26" s="1"/>
  <c r="AB38" i="26"/>
  <c r="R38" i="26" s="1"/>
  <c r="AB24" i="26"/>
  <c r="R24" i="26" s="1"/>
  <c r="AB40" i="26"/>
  <c r="R40" i="26" s="1"/>
  <c r="AB56" i="26"/>
  <c r="R56" i="26" s="1"/>
  <c r="AB72" i="26"/>
  <c r="R72" i="26" s="1"/>
  <c r="AB88" i="26"/>
  <c r="R88" i="26" s="1"/>
  <c r="AB33" i="26"/>
  <c r="R33" i="26" s="1"/>
  <c r="AB18" i="26"/>
  <c r="R18" i="26" s="1"/>
  <c r="AB14" i="26"/>
  <c r="R14" i="26" s="1"/>
  <c r="AB62" i="26"/>
  <c r="R62" i="26" s="1"/>
  <c r="AB41" i="26"/>
  <c r="R41" i="26" s="1"/>
  <c r="AB86" i="26"/>
  <c r="R86" i="26" s="1"/>
  <c r="AB102" i="26"/>
  <c r="R102" i="26" s="1"/>
  <c r="L18" i="26"/>
  <c r="L30" i="26"/>
  <c r="L56" i="26"/>
  <c r="L58" i="26"/>
  <c r="L102" i="26"/>
  <c r="L38" i="26"/>
  <c r="L41" i="26"/>
  <c r="L32" i="26"/>
  <c r="L48" i="26"/>
  <c r="L28" i="26"/>
  <c r="L37" i="26"/>
  <c r="L82" i="26"/>
  <c r="L94" i="26"/>
  <c r="L49" i="26"/>
  <c r="L26" i="26"/>
  <c r="L31" i="26"/>
  <c r="L85" i="26"/>
  <c r="L105" i="26"/>
  <c r="AB105" i="26"/>
  <c r="R105" i="26" s="1"/>
  <c r="L17" i="26"/>
  <c r="AB17" i="26"/>
  <c r="R17" i="26" s="1"/>
  <c r="AB58" i="26"/>
  <c r="R58" i="26" s="1"/>
  <c r="AB21" i="26"/>
  <c r="R21" i="26" s="1"/>
  <c r="AB66" i="26"/>
  <c r="R66" i="26" s="1"/>
  <c r="AB67" i="26"/>
  <c r="R67" i="26" s="1"/>
  <c r="L84" i="26"/>
  <c r="AB84" i="26"/>
  <c r="R84" i="26" s="1"/>
  <c r="L108" i="26"/>
  <c r="AB108" i="26"/>
  <c r="R108" i="26" s="1"/>
  <c r="L33" i="26"/>
  <c r="L81" i="26"/>
  <c r="AB19" i="26"/>
  <c r="R19" i="26" s="1"/>
  <c r="AB79" i="26"/>
  <c r="R79" i="26" s="1"/>
  <c r="AB99" i="26"/>
  <c r="R99" i="26" s="1"/>
  <c r="AB44" i="26"/>
  <c r="R44" i="26" s="1"/>
  <c r="AB60" i="26"/>
  <c r="R60" i="26" s="1"/>
  <c r="AB76" i="26"/>
  <c r="R76" i="26" s="1"/>
  <c r="AB92" i="26"/>
  <c r="R92" i="26" s="1"/>
  <c r="AB42" i="26"/>
  <c r="R42" i="26" s="1"/>
  <c r="AB89" i="26"/>
  <c r="R89" i="26" s="1"/>
  <c r="L45" i="26"/>
  <c r="AB45" i="26"/>
  <c r="R45" i="26" s="1"/>
  <c r="AB90" i="26"/>
  <c r="R90" i="26" s="1"/>
  <c r="AB46" i="26"/>
  <c r="R46" i="26" s="1"/>
  <c r="AB93" i="26"/>
  <c r="R93" i="26" s="1"/>
  <c r="AB57" i="26"/>
  <c r="R57" i="26" s="1"/>
  <c r="AB91" i="26"/>
  <c r="R91" i="26" s="1"/>
  <c r="L72" i="26"/>
  <c r="L24" i="26"/>
  <c r="L88" i="26"/>
  <c r="L62" i="26"/>
  <c r="L29" i="26"/>
  <c r="L25" i="26"/>
  <c r="L66" i="26"/>
  <c r="L86" i="26"/>
  <c r="L21" i="26"/>
  <c r="AB65" i="26"/>
  <c r="R65" i="26" s="1"/>
  <c r="AB64" i="26"/>
  <c r="R64" i="26" s="1"/>
  <c r="L80" i="26"/>
  <c r="AB80" i="26"/>
  <c r="R80" i="26" s="1"/>
  <c r="AB69" i="26"/>
  <c r="R69" i="26" s="1"/>
  <c r="AB74" i="26"/>
  <c r="R74" i="26" s="1"/>
  <c r="AB53" i="26"/>
  <c r="R53" i="26" s="1"/>
  <c r="L55" i="26"/>
  <c r="L61" i="26"/>
  <c r="L89" i="26"/>
  <c r="L90" i="26"/>
  <c r="L14" i="26"/>
  <c r="L34" i="26"/>
  <c r="L96" i="26"/>
  <c r="L43" i="26"/>
  <c r="L67" i="26"/>
  <c r="L71" i="26"/>
  <c r="L73" i="26"/>
  <c r="L79" i="26"/>
  <c r="L69" i="26"/>
  <c r="L101" i="26"/>
  <c r="L95" i="26"/>
  <c r="L74" i="26"/>
  <c r="L65" i="26"/>
  <c r="L91" i="26"/>
  <c r="L16" i="26"/>
  <c r="L59" i="26"/>
  <c r="L87" i="26"/>
  <c r="L78" i="26"/>
  <c r="L68" i="26"/>
  <c r="L20" i="26"/>
  <c r="L36" i="26"/>
  <c r="L52" i="26"/>
  <c r="L77" i="26"/>
  <c r="L100" i="26"/>
  <c r="L47" i="26"/>
  <c r="L64" i="26"/>
  <c r="H2" i="28"/>
  <c r="H3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1" i="28"/>
  <c r="R226" i="24" l="1"/>
  <c r="R225" i="24"/>
  <c r="R224" i="24"/>
  <c r="R223" i="24"/>
  <c r="R222" i="24"/>
  <c r="R221" i="24"/>
  <c r="R220" i="24"/>
  <c r="R219" i="24"/>
  <c r="R218" i="24"/>
  <c r="R217" i="24"/>
  <c r="R216" i="24"/>
  <c r="R215" i="24"/>
  <c r="R214" i="24"/>
  <c r="R213" i="24"/>
  <c r="R212" i="24"/>
  <c r="R211" i="24"/>
  <c r="R210" i="24"/>
  <c r="R209" i="24"/>
  <c r="R208" i="24"/>
  <c r="R207" i="24"/>
  <c r="R206" i="24"/>
  <c r="R205" i="24"/>
  <c r="R204" i="24"/>
  <c r="R203" i="24"/>
  <c r="R202" i="24"/>
  <c r="R201" i="24"/>
  <c r="R200" i="24"/>
  <c r="R199" i="24"/>
  <c r="R198" i="24"/>
  <c r="R197" i="24"/>
  <c r="R196" i="24"/>
  <c r="R195" i="24"/>
  <c r="R194" i="24"/>
  <c r="R193" i="24"/>
  <c r="R192" i="24"/>
  <c r="R191" i="24"/>
  <c r="R190" i="24"/>
  <c r="R189" i="24"/>
  <c r="R188" i="24"/>
  <c r="R187" i="24"/>
  <c r="R186" i="24"/>
  <c r="R185" i="24"/>
  <c r="R184" i="24"/>
  <c r="R183" i="24"/>
  <c r="R182" i="24"/>
  <c r="R181" i="24"/>
  <c r="R180" i="24"/>
  <c r="R179" i="24"/>
  <c r="R178" i="24"/>
  <c r="R177" i="24"/>
  <c r="R176" i="24"/>
  <c r="R175" i="24"/>
  <c r="R174" i="24"/>
  <c r="R173" i="24"/>
  <c r="R172" i="24"/>
  <c r="R171" i="24"/>
  <c r="R170" i="24"/>
  <c r="R169" i="24"/>
  <c r="R168" i="24"/>
  <c r="R167" i="24"/>
  <c r="R166" i="24"/>
  <c r="R165" i="24"/>
  <c r="R164" i="24"/>
  <c r="R163" i="24"/>
  <c r="R162" i="24"/>
  <c r="R161" i="24"/>
  <c r="R160" i="24"/>
  <c r="R159" i="24"/>
  <c r="R158" i="24"/>
  <c r="R157" i="24"/>
  <c r="R156" i="24"/>
  <c r="R155" i="24"/>
  <c r="R154" i="24"/>
  <c r="R153" i="24"/>
  <c r="R152" i="24"/>
  <c r="R151" i="24"/>
  <c r="R150" i="24"/>
  <c r="R149" i="24"/>
  <c r="R148" i="24"/>
  <c r="R147" i="24"/>
  <c r="R146" i="24"/>
  <c r="R145" i="24"/>
  <c r="R144" i="24"/>
  <c r="R143" i="24"/>
  <c r="R142" i="24"/>
  <c r="R141" i="24"/>
  <c r="R140" i="24"/>
  <c r="R139" i="24"/>
  <c r="R138" i="24"/>
  <c r="R137" i="24"/>
  <c r="R136" i="24"/>
  <c r="R135" i="24"/>
  <c r="R134" i="24"/>
  <c r="R133" i="24"/>
  <c r="R132" i="24"/>
  <c r="R131" i="24"/>
  <c r="R130" i="24"/>
  <c r="R129" i="24"/>
  <c r="R128" i="24"/>
  <c r="R127" i="24"/>
  <c r="R126" i="24"/>
  <c r="R125" i="24"/>
  <c r="R124" i="24"/>
  <c r="R123" i="24"/>
  <c r="R122" i="24"/>
  <c r="R121" i="24"/>
  <c r="R120" i="24"/>
  <c r="R119" i="24"/>
  <c r="R118" i="24"/>
  <c r="R117" i="24"/>
  <c r="R116" i="24"/>
  <c r="R115" i="24"/>
  <c r="R114" i="24"/>
  <c r="R113" i="24"/>
  <c r="R112" i="24"/>
  <c r="R111" i="24"/>
  <c r="R110" i="24"/>
  <c r="R109" i="24"/>
  <c r="R108" i="24"/>
  <c r="R107" i="24"/>
  <c r="R106" i="24"/>
  <c r="R105" i="24"/>
  <c r="R104" i="24"/>
  <c r="R103" i="24"/>
  <c r="R102" i="24"/>
  <c r="R101" i="24"/>
  <c r="R100" i="24"/>
  <c r="R99" i="24"/>
  <c r="R98" i="24"/>
  <c r="R97" i="24"/>
  <c r="R96" i="24"/>
  <c r="R95" i="24"/>
  <c r="R94" i="24"/>
  <c r="R93" i="24"/>
  <c r="R92" i="24"/>
  <c r="R91" i="24"/>
  <c r="R90" i="24"/>
  <c r="R89" i="24"/>
  <c r="R88" i="24"/>
  <c r="R87" i="24"/>
  <c r="R86" i="24"/>
  <c r="R85" i="24"/>
  <c r="R84" i="24"/>
  <c r="R83" i="24"/>
  <c r="R82" i="24"/>
  <c r="R81" i="24"/>
  <c r="R80" i="24"/>
  <c r="R79" i="24"/>
  <c r="R78" i="24"/>
  <c r="R77" i="24"/>
  <c r="R76" i="24"/>
  <c r="R75" i="24"/>
  <c r="R74" i="24"/>
  <c r="R73" i="24"/>
  <c r="R72" i="24"/>
  <c r="R71" i="24"/>
  <c r="R70" i="24"/>
  <c r="R69" i="24"/>
  <c r="R68" i="24"/>
  <c r="R67" i="24"/>
  <c r="R66" i="24"/>
  <c r="R65" i="24"/>
  <c r="R64" i="24"/>
  <c r="R63" i="24"/>
  <c r="R62" i="24"/>
  <c r="R61" i="24"/>
  <c r="R60" i="24"/>
  <c r="R59" i="24"/>
  <c r="R58" i="24"/>
  <c r="R57" i="24"/>
  <c r="R56" i="24"/>
  <c r="R55" i="24"/>
  <c r="R54" i="24"/>
  <c r="R53" i="24"/>
  <c r="R52" i="24"/>
  <c r="R51" i="24"/>
  <c r="R50" i="24"/>
  <c r="R49" i="24"/>
  <c r="R48" i="24"/>
  <c r="R47" i="24"/>
  <c r="R46" i="24"/>
  <c r="R45" i="24"/>
  <c r="R44" i="24"/>
  <c r="R43" i="24"/>
  <c r="R42" i="24"/>
  <c r="R41" i="24"/>
  <c r="R40" i="24"/>
  <c r="R39" i="24"/>
  <c r="R38" i="24"/>
  <c r="R37" i="24"/>
  <c r="R36" i="24"/>
  <c r="R35" i="24"/>
  <c r="R34" i="24"/>
  <c r="R33" i="24"/>
  <c r="R32" i="24"/>
  <c r="R31" i="24"/>
  <c r="R30" i="24"/>
  <c r="R29" i="24"/>
  <c r="R28" i="24"/>
  <c r="R27" i="24"/>
  <c r="R26" i="24"/>
  <c r="R25" i="24"/>
  <c r="R24" i="24"/>
  <c r="R23" i="24"/>
  <c r="R22" i="24"/>
  <c r="R21" i="24"/>
  <c r="R20" i="24"/>
  <c r="R19" i="24"/>
  <c r="R18" i="24"/>
  <c r="R17" i="24"/>
  <c r="R16" i="24"/>
  <c r="R15" i="24"/>
  <c r="R14" i="24"/>
  <c r="R13" i="24"/>
  <c r="R12" i="24"/>
  <c r="R11" i="24"/>
  <c r="M226" i="24"/>
  <c r="M225" i="24"/>
  <c r="M224" i="24"/>
  <c r="M223" i="24"/>
  <c r="M222" i="24"/>
  <c r="M221" i="24"/>
  <c r="M220" i="24"/>
  <c r="M219" i="24"/>
  <c r="M218" i="24"/>
  <c r="M217" i="24"/>
  <c r="M216" i="24"/>
  <c r="M215" i="24"/>
  <c r="M214" i="24"/>
  <c r="M213" i="24"/>
  <c r="M212" i="24"/>
  <c r="M211" i="24"/>
  <c r="M210" i="24"/>
  <c r="M209" i="24"/>
  <c r="M208" i="24"/>
  <c r="M207" i="24"/>
  <c r="M206" i="24"/>
  <c r="M205" i="24"/>
  <c r="M204" i="24"/>
  <c r="M203" i="24"/>
  <c r="M202" i="24"/>
  <c r="M201" i="24"/>
  <c r="M200" i="24"/>
  <c r="M199" i="24"/>
  <c r="M198" i="24"/>
  <c r="M197" i="24"/>
  <c r="M196" i="24"/>
  <c r="M195" i="24"/>
  <c r="M194" i="24"/>
  <c r="M193" i="24"/>
  <c r="M192" i="24"/>
  <c r="M191" i="24"/>
  <c r="M190" i="24"/>
  <c r="M189" i="24"/>
  <c r="M188" i="24"/>
  <c r="M187" i="24"/>
  <c r="M186" i="24"/>
  <c r="M185" i="24"/>
  <c r="M184" i="24"/>
  <c r="M183" i="24"/>
  <c r="M182" i="24"/>
  <c r="M181" i="24"/>
  <c r="M180" i="24"/>
  <c r="M179" i="24"/>
  <c r="M178" i="24"/>
  <c r="M177" i="24"/>
  <c r="M176" i="24"/>
  <c r="M175" i="24"/>
  <c r="M174" i="24"/>
  <c r="M173" i="24"/>
  <c r="M172" i="24"/>
  <c r="M171" i="24"/>
  <c r="M170" i="24"/>
  <c r="M169" i="24"/>
  <c r="M168" i="24"/>
  <c r="M167" i="24"/>
  <c r="M166" i="24"/>
  <c r="M165" i="24"/>
  <c r="M164" i="24"/>
  <c r="M163" i="24"/>
  <c r="M162" i="24"/>
  <c r="M161" i="24"/>
  <c r="M160" i="24"/>
  <c r="M159" i="24"/>
  <c r="M158" i="24"/>
  <c r="M157" i="24"/>
  <c r="M156" i="24"/>
  <c r="M155" i="24"/>
  <c r="M154" i="24"/>
  <c r="M153" i="24"/>
  <c r="M152" i="24"/>
  <c r="M151" i="24"/>
  <c r="M150" i="24"/>
  <c r="M149" i="24"/>
  <c r="M148" i="24"/>
  <c r="M147" i="24"/>
  <c r="M146" i="24"/>
  <c r="M145" i="24"/>
  <c r="M144" i="24"/>
  <c r="M143" i="24"/>
  <c r="M142" i="24"/>
  <c r="M141" i="24"/>
  <c r="M140" i="24"/>
  <c r="M139" i="24"/>
  <c r="M138" i="24"/>
  <c r="M137" i="24"/>
  <c r="M136" i="24"/>
  <c r="M135" i="24"/>
  <c r="M134" i="24"/>
  <c r="M133" i="24"/>
  <c r="M132" i="24"/>
  <c r="M131" i="24"/>
  <c r="M130" i="24"/>
  <c r="M129" i="24"/>
  <c r="M128" i="24"/>
  <c r="M127" i="24"/>
  <c r="M126" i="24"/>
  <c r="M125" i="24"/>
  <c r="M124" i="24"/>
  <c r="M123" i="24"/>
  <c r="M122" i="24"/>
  <c r="M121" i="24"/>
  <c r="M120" i="24"/>
  <c r="M119" i="24"/>
  <c r="M118" i="24"/>
  <c r="M117" i="24"/>
  <c r="M116" i="24"/>
  <c r="M115" i="24"/>
  <c r="M114" i="24"/>
  <c r="M113" i="24"/>
  <c r="M112" i="24"/>
  <c r="M111" i="24"/>
  <c r="M110" i="24"/>
  <c r="M109" i="24"/>
  <c r="M108" i="24"/>
  <c r="M107" i="24"/>
  <c r="M106" i="24"/>
  <c r="M105" i="24"/>
  <c r="M104" i="24"/>
  <c r="M103" i="24"/>
  <c r="M102" i="24"/>
  <c r="M101" i="24"/>
  <c r="M100" i="24"/>
  <c r="M99" i="24"/>
  <c r="M98" i="24"/>
  <c r="M97" i="24"/>
  <c r="M96" i="24"/>
  <c r="M95" i="24"/>
  <c r="M94" i="24"/>
  <c r="M93" i="24"/>
  <c r="M92" i="24"/>
  <c r="M91" i="24"/>
  <c r="M90" i="24"/>
  <c r="M89" i="24"/>
  <c r="M88" i="24"/>
  <c r="M87" i="24"/>
  <c r="M86" i="24"/>
  <c r="M85" i="24"/>
  <c r="M84" i="24"/>
  <c r="M83" i="24"/>
  <c r="M82" i="24"/>
  <c r="M81" i="24"/>
  <c r="M80" i="24"/>
  <c r="M79" i="24"/>
  <c r="M78" i="24"/>
  <c r="M77" i="24"/>
  <c r="M76" i="24"/>
  <c r="M75" i="24"/>
  <c r="M74" i="24"/>
  <c r="M73" i="24"/>
  <c r="M72" i="24"/>
  <c r="M71" i="24"/>
  <c r="M70" i="24"/>
  <c r="M69" i="24"/>
  <c r="M68" i="24"/>
  <c r="M67" i="24"/>
  <c r="M66" i="24"/>
  <c r="M65" i="24"/>
  <c r="M64" i="24"/>
  <c r="M63" i="24"/>
  <c r="M62" i="24"/>
  <c r="M61" i="24"/>
  <c r="M60" i="24"/>
  <c r="M59" i="24"/>
  <c r="M58" i="24"/>
  <c r="M57" i="24"/>
  <c r="M56" i="24"/>
  <c r="M55" i="24"/>
  <c r="M54" i="24"/>
  <c r="M53" i="24"/>
  <c r="M52" i="24"/>
  <c r="M51" i="24"/>
  <c r="M50" i="24"/>
  <c r="M49" i="24"/>
  <c r="M48" i="24"/>
  <c r="M47" i="24"/>
  <c r="M46" i="24"/>
  <c r="M45" i="24"/>
  <c r="M44" i="24"/>
  <c r="M43" i="24"/>
  <c r="M42" i="24"/>
  <c r="M41" i="24"/>
  <c r="M40" i="24"/>
  <c r="M39" i="24"/>
  <c r="M38" i="24"/>
  <c r="M37" i="24"/>
  <c r="M36" i="24"/>
  <c r="M35" i="24"/>
  <c r="M34" i="24"/>
  <c r="M33" i="24"/>
  <c r="M32" i="24"/>
  <c r="M31" i="24"/>
  <c r="M30" i="24"/>
  <c r="M29" i="24"/>
  <c r="M28" i="24"/>
  <c r="M27" i="24"/>
  <c r="M26" i="24"/>
  <c r="M25" i="24"/>
  <c r="M24" i="24"/>
  <c r="M23" i="24"/>
  <c r="M22" i="24"/>
  <c r="M21" i="24"/>
  <c r="M20" i="24"/>
  <c r="M19" i="24"/>
  <c r="M18" i="24"/>
  <c r="M17" i="24"/>
  <c r="M16" i="24"/>
  <c r="M15" i="24"/>
  <c r="M14" i="24"/>
  <c r="M13" i="24"/>
  <c r="M12" i="24"/>
  <c r="M11" i="24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1" i="22"/>
  <c r="AD100" i="20"/>
  <c r="AD99" i="20"/>
  <c r="AD98" i="20"/>
  <c r="AD97" i="20"/>
  <c r="AD96" i="20"/>
  <c r="AD95" i="20"/>
  <c r="AD94" i="20"/>
  <c r="AD93" i="20"/>
  <c r="AD92" i="20"/>
  <c r="AD91" i="20"/>
  <c r="AD90" i="20"/>
  <c r="AD89" i="20"/>
  <c r="AD88" i="20"/>
  <c r="AD87" i="20"/>
  <c r="AD86" i="20"/>
  <c r="AD85" i="20"/>
  <c r="AD84" i="20"/>
  <c r="AD83" i="20"/>
  <c r="AD82" i="20"/>
  <c r="AD81" i="20"/>
  <c r="AD80" i="20"/>
  <c r="AD79" i="20"/>
  <c r="AD78" i="20"/>
  <c r="AD77" i="20"/>
  <c r="AD76" i="20"/>
  <c r="AD75" i="20"/>
  <c r="AD74" i="20"/>
  <c r="AD73" i="20"/>
  <c r="AD72" i="20"/>
  <c r="AD71" i="20"/>
  <c r="AD70" i="20"/>
  <c r="AD69" i="20"/>
  <c r="AD68" i="20"/>
  <c r="AD67" i="20"/>
  <c r="AD66" i="20"/>
  <c r="AD65" i="20"/>
  <c r="AD64" i="20"/>
  <c r="AD63" i="20"/>
  <c r="AD62" i="20"/>
  <c r="AD61" i="20"/>
  <c r="AD60" i="20"/>
  <c r="AD59" i="20"/>
  <c r="AD58" i="20"/>
  <c r="AD57" i="20"/>
  <c r="AD56" i="20"/>
  <c r="AD55" i="20"/>
  <c r="AD54" i="20"/>
  <c r="AD53" i="20"/>
  <c r="AD52" i="20"/>
  <c r="AD51" i="20"/>
  <c r="AD50" i="20"/>
  <c r="AD49" i="20"/>
  <c r="AD48" i="20"/>
  <c r="AD47" i="20"/>
  <c r="AD46" i="20"/>
  <c r="AD45" i="20"/>
  <c r="AD44" i="20"/>
  <c r="AD43" i="20"/>
  <c r="AD42" i="20"/>
  <c r="AD41" i="20"/>
  <c r="AD40" i="20"/>
  <c r="AD39" i="20"/>
  <c r="AD38" i="20"/>
  <c r="AD37" i="20"/>
  <c r="AD36" i="20"/>
  <c r="AD35" i="20"/>
  <c r="AD34" i="20"/>
  <c r="AD33" i="20"/>
  <c r="AD32" i="20"/>
  <c r="AD31" i="20"/>
  <c r="AD30" i="20"/>
  <c r="AD29" i="20"/>
  <c r="AD28" i="20"/>
  <c r="AD27" i="20"/>
  <c r="AD26" i="20"/>
  <c r="AD25" i="20"/>
  <c r="AD24" i="20"/>
  <c r="AD23" i="20"/>
  <c r="AD22" i="20"/>
  <c r="AD21" i="20"/>
  <c r="AD20" i="20"/>
  <c r="AD19" i="20"/>
  <c r="AD18" i="20"/>
  <c r="AD17" i="20"/>
  <c r="AD16" i="20"/>
  <c r="AD15" i="20"/>
  <c r="AD14" i="20"/>
  <c r="AD13" i="20"/>
  <c r="AD12" i="20"/>
  <c r="AD1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AN867" i="19" a="1"/>
  <c r="AN867" i="19" s="1"/>
  <c r="AN866" i="19" a="1"/>
  <c r="AN866" i="19" s="1"/>
  <c r="AN865" i="19" a="1"/>
  <c r="AN865" i="19" s="1"/>
  <c r="AN864" i="19" a="1"/>
  <c r="AN864" i="19" s="1"/>
  <c r="AN863" i="19" a="1"/>
  <c r="AN863" i="19" s="1"/>
  <c r="AN862" i="19" a="1"/>
  <c r="AN862" i="19" s="1"/>
  <c r="AN861" i="19" a="1"/>
  <c r="AN861" i="19" s="1"/>
  <c r="AN860" i="19" a="1"/>
  <c r="AN860" i="19" s="1"/>
  <c r="AN859" i="19" a="1"/>
  <c r="AN859" i="19" s="1"/>
  <c r="AN858" i="19" a="1"/>
  <c r="AN858" i="19" s="1"/>
  <c r="AN857" i="19" a="1"/>
  <c r="AN857" i="19" s="1"/>
  <c r="AN856" i="19" a="1"/>
  <c r="AN856" i="19" s="1"/>
  <c r="AN855" i="19" a="1"/>
  <c r="AN855" i="19" s="1"/>
  <c r="AN854" i="19" a="1"/>
  <c r="AN854" i="19" s="1"/>
  <c r="AN853" i="19" a="1"/>
  <c r="AN853" i="19" s="1"/>
  <c r="AN852" i="19" a="1"/>
  <c r="AN852" i="19" s="1"/>
  <c r="AN851" i="19" a="1"/>
  <c r="AN851" i="19" s="1"/>
  <c r="AN850" i="19" a="1"/>
  <c r="AN850" i="19" s="1"/>
  <c r="AN849" i="19" a="1"/>
  <c r="AN849" i="19" s="1"/>
  <c r="AN848" i="19" a="1"/>
  <c r="AN848" i="19" s="1"/>
  <c r="AN847" i="19" a="1"/>
  <c r="AN847" i="19" s="1"/>
  <c r="AN846" i="19" a="1"/>
  <c r="AN846" i="19" s="1"/>
  <c r="AN845" i="19" a="1"/>
  <c r="AN845" i="19" s="1"/>
  <c r="AN844" i="19" a="1"/>
  <c r="AN844" i="19" s="1"/>
  <c r="AN843" i="19" a="1"/>
  <c r="AN843" i="19" s="1"/>
  <c r="AN842" i="19" a="1"/>
  <c r="AN842" i="19" s="1"/>
  <c r="AN841" i="19" a="1"/>
  <c r="AN841" i="19" s="1"/>
  <c r="AN840" i="19" a="1"/>
  <c r="AN840" i="19" s="1"/>
  <c r="AN839" i="19" a="1"/>
  <c r="AN839" i="19" s="1"/>
  <c r="AN838" i="19" a="1"/>
  <c r="AN838" i="19" s="1"/>
  <c r="AN837" i="19" a="1"/>
  <c r="AN837" i="19" s="1"/>
  <c r="AN836" i="19" a="1"/>
  <c r="AN836" i="19" s="1"/>
  <c r="AN835" i="19" a="1"/>
  <c r="AN835" i="19" s="1"/>
  <c r="AN834" i="19" a="1"/>
  <c r="AN834" i="19" s="1"/>
  <c r="AN833" i="19" a="1"/>
  <c r="AN833" i="19" s="1"/>
  <c r="AN832" i="19" a="1"/>
  <c r="AN832" i="19" s="1"/>
  <c r="AN831" i="19" a="1"/>
  <c r="AN831" i="19" s="1"/>
  <c r="AN830" i="19" a="1"/>
  <c r="AN830" i="19" s="1"/>
  <c r="AN829" i="19" a="1"/>
  <c r="AN829" i="19" s="1"/>
  <c r="AN828" i="19" a="1"/>
  <c r="AN828" i="19" s="1"/>
  <c r="AN827" i="19" a="1"/>
  <c r="AN827" i="19" s="1"/>
  <c r="AN826" i="19" a="1"/>
  <c r="AN826" i="19" s="1"/>
  <c r="AN825" i="19" a="1"/>
  <c r="AN825" i="19" s="1"/>
  <c r="AN824" i="19" a="1"/>
  <c r="AN824" i="19" s="1"/>
  <c r="AN823" i="19" a="1"/>
  <c r="AN823" i="19" s="1"/>
  <c r="AN822" i="19" a="1"/>
  <c r="AN822" i="19" s="1"/>
  <c r="AN821" i="19" a="1"/>
  <c r="AN821" i="19" s="1"/>
  <c r="AN820" i="19" a="1"/>
  <c r="AN820" i="19" s="1"/>
  <c r="AN819" i="19" a="1"/>
  <c r="AN819" i="19" s="1"/>
  <c r="AN818" i="19" a="1"/>
  <c r="AN818" i="19" s="1"/>
  <c r="AN817" i="19" a="1"/>
  <c r="AN817" i="19" s="1"/>
  <c r="AN816" i="19" a="1"/>
  <c r="AN816" i="19" s="1"/>
  <c r="AN815" i="19" a="1"/>
  <c r="AN815" i="19" s="1"/>
  <c r="AN814" i="19" a="1"/>
  <c r="AN814" i="19" s="1"/>
  <c r="AN813" i="19" a="1"/>
  <c r="AN813" i="19" s="1"/>
  <c r="AN812" i="19" a="1"/>
  <c r="AN812" i="19" s="1"/>
  <c r="AN811" i="19" a="1"/>
  <c r="AN811" i="19" s="1"/>
  <c r="AN810" i="19" a="1"/>
  <c r="AN810" i="19" s="1"/>
  <c r="AN809" i="19" a="1"/>
  <c r="AN809" i="19" s="1"/>
  <c r="AN808" i="19" a="1"/>
  <c r="AN808" i="19" s="1"/>
  <c r="AN807" i="19" a="1"/>
  <c r="AN807" i="19" s="1"/>
  <c r="AN806" i="19" a="1"/>
  <c r="AN806" i="19" s="1"/>
  <c r="AN805" i="19" a="1"/>
  <c r="AN805" i="19" s="1"/>
  <c r="AN804" i="19" a="1"/>
  <c r="AN804" i="19" s="1"/>
  <c r="AN803" i="19" a="1"/>
  <c r="AN803" i="19" s="1"/>
  <c r="AN802" i="19" a="1"/>
  <c r="AN802" i="19" s="1"/>
  <c r="AN801" i="19" a="1"/>
  <c r="AN801" i="19" s="1"/>
  <c r="AN800" i="19" a="1"/>
  <c r="AN800" i="19" s="1"/>
  <c r="AN799" i="19" a="1"/>
  <c r="AN799" i="19" s="1"/>
  <c r="AN798" i="19" a="1"/>
  <c r="AN798" i="19" s="1"/>
  <c r="AN797" i="19" a="1"/>
  <c r="AN797" i="19" s="1"/>
  <c r="AN796" i="19" a="1"/>
  <c r="AN796" i="19" s="1"/>
  <c r="AN795" i="19" a="1"/>
  <c r="AN795" i="19" s="1"/>
  <c r="AN794" i="19" a="1"/>
  <c r="AN794" i="19" s="1"/>
  <c r="AN793" i="19" a="1"/>
  <c r="AN793" i="19" s="1"/>
  <c r="AN792" i="19" a="1"/>
  <c r="AN792" i="19" s="1"/>
  <c r="AN791" i="19" a="1"/>
  <c r="AN791" i="19" s="1"/>
  <c r="AN790" i="19" a="1"/>
  <c r="AN790" i="19" s="1"/>
  <c r="AN789" i="19" a="1"/>
  <c r="AN789" i="19" s="1"/>
  <c r="AN788" i="19" a="1"/>
  <c r="AN788" i="19" s="1"/>
  <c r="AN787" i="19" a="1"/>
  <c r="AN787" i="19" s="1"/>
  <c r="AN786" i="19" a="1"/>
  <c r="AN786" i="19" s="1"/>
  <c r="AN785" i="19" a="1"/>
  <c r="AN785" i="19" s="1"/>
  <c r="AN784" i="19" a="1"/>
  <c r="AN784" i="19" s="1"/>
  <c r="AN783" i="19" a="1"/>
  <c r="AN783" i="19" s="1"/>
  <c r="AN782" i="19" a="1"/>
  <c r="AN782" i="19" s="1"/>
  <c r="AN781" i="19" a="1"/>
  <c r="AN781" i="19" s="1"/>
  <c r="AN780" i="19" a="1"/>
  <c r="AN780" i="19" s="1"/>
  <c r="AN779" i="19" a="1"/>
  <c r="AN779" i="19" s="1"/>
  <c r="AN778" i="19" a="1"/>
  <c r="AN778" i="19" s="1"/>
  <c r="AN777" i="19" a="1"/>
  <c r="AN777" i="19" s="1"/>
  <c r="AN776" i="19" a="1"/>
  <c r="AN776" i="19" s="1"/>
  <c r="AN775" i="19" a="1"/>
  <c r="AN775" i="19" s="1"/>
  <c r="AN774" i="19" a="1"/>
  <c r="AN774" i="19" s="1"/>
  <c r="AN773" i="19" a="1"/>
  <c r="AN773" i="19" s="1"/>
  <c r="AN772" i="19" a="1"/>
  <c r="AN772" i="19" s="1"/>
  <c r="AN771" i="19" a="1"/>
  <c r="AN771" i="19" s="1"/>
  <c r="AN770" i="19" a="1"/>
  <c r="AN770" i="19" s="1"/>
  <c r="AN769" i="19" a="1"/>
  <c r="AN769" i="19" s="1"/>
  <c r="AN768" i="19" a="1"/>
  <c r="AN768" i="19" s="1"/>
  <c r="AN767" i="19" a="1"/>
  <c r="AN767" i="19" s="1"/>
  <c r="AN766" i="19" a="1"/>
  <c r="AN766" i="19" s="1"/>
  <c r="AN765" i="19" a="1"/>
  <c r="AN765" i="19" s="1"/>
  <c r="AN764" i="19" a="1"/>
  <c r="AN764" i="19" s="1"/>
  <c r="AN763" i="19"/>
  <c r="AN763" i="19" a="1"/>
  <c r="AN762" i="19" a="1"/>
  <c r="AN762" i="19" s="1"/>
  <c r="AN761" i="19" a="1"/>
  <c r="AN761" i="19" s="1"/>
  <c r="AN760" i="19" a="1"/>
  <c r="AN760" i="19" s="1"/>
  <c r="AN759" i="19"/>
  <c r="AN759" i="19" a="1"/>
  <c r="AN758" i="19" a="1"/>
  <c r="AN758" i="19" s="1"/>
  <c r="AN757" i="19" a="1"/>
  <c r="AN757" i="19" s="1"/>
  <c r="AN756" i="19" a="1"/>
  <c r="AN756" i="19" s="1"/>
  <c r="AN755" i="19"/>
  <c r="AN755" i="19" a="1"/>
  <c r="AN754" i="19" a="1"/>
  <c r="AN754" i="19" s="1"/>
  <c r="AN753" i="19"/>
  <c r="AN753" i="19" a="1"/>
  <c r="AN752" i="19" a="1"/>
  <c r="AN752" i="19" s="1"/>
  <c r="AN751" i="19" a="1"/>
  <c r="AN751" i="19" s="1"/>
  <c r="AN750" i="19" a="1"/>
  <c r="AN750" i="19" s="1"/>
  <c r="AN749" i="19" a="1"/>
  <c r="AN749" i="19" s="1"/>
  <c r="AN748" i="19" a="1"/>
  <c r="AN748" i="19" s="1"/>
  <c r="AN747" i="19"/>
  <c r="AN747" i="19" a="1"/>
  <c r="AN746" i="19" a="1"/>
  <c r="AN746" i="19" s="1"/>
  <c r="AN745" i="19" a="1"/>
  <c r="AN745" i="19" s="1"/>
  <c r="AN744" i="19" a="1"/>
  <c r="AN744" i="19" s="1"/>
  <c r="AN743" i="19"/>
  <c r="AN743" i="19" a="1"/>
  <c r="AN742" i="19" a="1"/>
  <c r="AN742" i="19" s="1"/>
  <c r="AL742" i="19" s="1"/>
  <c r="AN741" i="19" a="1"/>
  <c r="AN741" i="19" s="1"/>
  <c r="AN740" i="19" a="1"/>
  <c r="AN740" i="19" s="1"/>
  <c r="AN739" i="19"/>
  <c r="AN739" i="19" a="1"/>
  <c r="AN738" i="19" a="1"/>
  <c r="AN738" i="19" s="1"/>
  <c r="AN737" i="19"/>
  <c r="AN737" i="19" a="1"/>
  <c r="AN736" i="19" a="1"/>
  <c r="AN736" i="19" s="1"/>
  <c r="AN735" i="19" a="1"/>
  <c r="AN735" i="19" s="1"/>
  <c r="AN734" i="19" a="1"/>
  <c r="AN734" i="19" s="1"/>
  <c r="AN733" i="19" a="1"/>
  <c r="AN733" i="19" s="1"/>
  <c r="AN732" i="19" a="1"/>
  <c r="AN732" i="19" s="1"/>
  <c r="AN731" i="19"/>
  <c r="AN731" i="19" a="1"/>
  <c r="AN730" i="19" a="1"/>
  <c r="AN730" i="19" s="1"/>
  <c r="AN729" i="19" a="1"/>
  <c r="AN729" i="19" s="1"/>
  <c r="AN728" i="19" a="1"/>
  <c r="AN728" i="19" s="1"/>
  <c r="AN727" i="19"/>
  <c r="AN727" i="19" a="1"/>
  <c r="AN726" i="19" a="1"/>
  <c r="AN726" i="19" s="1"/>
  <c r="AN725" i="19" a="1"/>
  <c r="AN725" i="19" s="1"/>
  <c r="AN724" i="19" a="1"/>
  <c r="AN724" i="19" s="1"/>
  <c r="AN723" i="19"/>
  <c r="AN723" i="19" a="1"/>
  <c r="AN722" i="19" a="1"/>
  <c r="AN722" i="19" s="1"/>
  <c r="AN721" i="19"/>
  <c r="AN721" i="19" a="1"/>
  <c r="AN720" i="19" a="1"/>
  <c r="AN720" i="19" s="1"/>
  <c r="AN719" i="19" a="1"/>
  <c r="AN719" i="19" s="1"/>
  <c r="AN718" i="19" a="1"/>
  <c r="AN718" i="19" s="1"/>
  <c r="AN717" i="19" a="1"/>
  <c r="AN717" i="19" s="1"/>
  <c r="AN716" i="19" a="1"/>
  <c r="AN716" i="19" s="1"/>
  <c r="AN715" i="19"/>
  <c r="AN715" i="19" a="1"/>
  <c r="AN714" i="19" a="1"/>
  <c r="AN714" i="19" s="1"/>
  <c r="AN713" i="19" a="1"/>
  <c r="AN713" i="19" s="1"/>
  <c r="AN712" i="19" a="1"/>
  <c r="AN712" i="19" s="1"/>
  <c r="AN711" i="19"/>
  <c r="AN711" i="19" a="1"/>
  <c r="AN710" i="19" a="1"/>
  <c r="AN710" i="19" s="1"/>
  <c r="AN709" i="19" a="1"/>
  <c r="AN709" i="19" s="1"/>
  <c r="AN708" i="19" a="1"/>
  <c r="AN708" i="19" s="1"/>
  <c r="AN707" i="19"/>
  <c r="AN707" i="19" a="1"/>
  <c r="AN706" i="19" a="1"/>
  <c r="AN706" i="19" s="1"/>
  <c r="AN705" i="19"/>
  <c r="AN705" i="19" a="1"/>
  <c r="AN704" i="19" a="1"/>
  <c r="AN704" i="19" s="1"/>
  <c r="AN703" i="19" a="1"/>
  <c r="AN703" i="19" s="1"/>
  <c r="AN702" i="19" a="1"/>
  <c r="AN702" i="19" s="1"/>
  <c r="AN701" i="19" a="1"/>
  <c r="AN701" i="19" s="1"/>
  <c r="AN700" i="19" a="1"/>
  <c r="AN700" i="19" s="1"/>
  <c r="AN699" i="19"/>
  <c r="AN699" i="19" a="1"/>
  <c r="AN698" i="19" a="1"/>
  <c r="AN698" i="19" s="1"/>
  <c r="AN697" i="19" a="1"/>
  <c r="AN697" i="19" s="1"/>
  <c r="AN696" i="19" a="1"/>
  <c r="AN696" i="19" s="1"/>
  <c r="AN695" i="19"/>
  <c r="AN695" i="19" a="1"/>
  <c r="AN694" i="19" a="1"/>
  <c r="AN694" i="19" s="1"/>
  <c r="AN693" i="19" a="1"/>
  <c r="AN693" i="19" s="1"/>
  <c r="AN692" i="19" a="1"/>
  <c r="AN692" i="19" s="1"/>
  <c r="AN691" i="19"/>
  <c r="AN691" i="19" a="1"/>
  <c r="AN690" i="19" a="1"/>
  <c r="AN690" i="19" s="1"/>
  <c r="AN689" i="19" a="1"/>
  <c r="AN689" i="19" s="1"/>
  <c r="AN688" i="19" a="1"/>
  <c r="AN688" i="19" s="1"/>
  <c r="AN687" i="19"/>
  <c r="AL687" i="19" s="1"/>
  <c r="AN687" i="19" a="1"/>
  <c r="AN686" i="19" a="1"/>
  <c r="AN686" i="19" s="1"/>
  <c r="AN685" i="19" a="1"/>
  <c r="AN685" i="19" s="1"/>
  <c r="AN684" i="19" a="1"/>
  <c r="AN684" i="19" s="1"/>
  <c r="AN683" i="19" a="1"/>
  <c r="AN683" i="19" s="1"/>
  <c r="AN682" i="19" a="1"/>
  <c r="AN682" i="19" s="1"/>
  <c r="AN681" i="19" a="1"/>
  <c r="AN681" i="19" s="1"/>
  <c r="AN680" i="19" a="1"/>
  <c r="AN680" i="19" s="1"/>
  <c r="AN679" i="19"/>
  <c r="AN679" i="19" a="1"/>
  <c r="AN678" i="19" a="1"/>
  <c r="AN678" i="19" s="1"/>
  <c r="AN677" i="19" a="1"/>
  <c r="AN677" i="19" s="1"/>
  <c r="AN676" i="19" a="1"/>
  <c r="AN676" i="19" s="1"/>
  <c r="AN675" i="19" a="1"/>
  <c r="AN675" i="19" s="1"/>
  <c r="AN674" i="19" a="1"/>
  <c r="AN674" i="19" s="1"/>
  <c r="AN673" i="19" a="1"/>
  <c r="AN673" i="19" s="1"/>
  <c r="AN672" i="19" a="1"/>
  <c r="AN672" i="19" s="1"/>
  <c r="AN671" i="19"/>
  <c r="AN671" i="19" a="1"/>
  <c r="AN670" i="19" a="1"/>
  <c r="AN670" i="19" s="1"/>
  <c r="AN669" i="19" a="1"/>
  <c r="AN669" i="19" s="1"/>
  <c r="AN668" i="19" a="1"/>
  <c r="AN668" i="19" s="1"/>
  <c r="AN667" i="19" a="1"/>
  <c r="AN667" i="19" s="1"/>
  <c r="AN666" i="19" a="1"/>
  <c r="AN666" i="19" s="1"/>
  <c r="AN665" i="19" a="1"/>
  <c r="AN665" i="19" s="1"/>
  <c r="AN664" i="19" a="1"/>
  <c r="AN664" i="19" s="1"/>
  <c r="AN663" i="19"/>
  <c r="AN663" i="19" a="1"/>
  <c r="AN662" i="19" a="1"/>
  <c r="AN662" i="19" s="1"/>
  <c r="AN661" i="19" a="1"/>
  <c r="AN661" i="19" s="1"/>
  <c r="AN660" i="19" a="1"/>
  <c r="AN660" i="19" s="1"/>
  <c r="AN659" i="19" a="1"/>
  <c r="AN659" i="19" s="1"/>
  <c r="AL659" i="19" s="1"/>
  <c r="AN658" i="19" a="1"/>
  <c r="AN658" i="19" s="1"/>
  <c r="AN657" i="19" a="1"/>
  <c r="AN657" i="19" s="1"/>
  <c r="AN656" i="19" a="1"/>
  <c r="AN656" i="19" s="1"/>
  <c r="AN655" i="19"/>
  <c r="AN655" i="19" a="1"/>
  <c r="AN654" i="19" a="1"/>
  <c r="AN654" i="19" s="1"/>
  <c r="AN653" i="19" a="1"/>
  <c r="AN653" i="19" s="1"/>
  <c r="AN652" i="19" a="1"/>
  <c r="AN652" i="19" s="1"/>
  <c r="AN651" i="19" a="1"/>
  <c r="AN651" i="19" s="1"/>
  <c r="AN650" i="19" a="1"/>
  <c r="AN650" i="19" s="1"/>
  <c r="AN649" i="19" a="1"/>
  <c r="AN649" i="19" s="1"/>
  <c r="AN648" i="19" a="1"/>
  <c r="AN648" i="19" s="1"/>
  <c r="AN647" i="19"/>
  <c r="AN647" i="19" a="1"/>
  <c r="AN646" i="19" a="1"/>
  <c r="AN646" i="19" s="1"/>
  <c r="AN645" i="19" a="1"/>
  <c r="AN645" i="19" s="1"/>
  <c r="AN644" i="19" a="1"/>
  <c r="AN644" i="19" s="1"/>
  <c r="AN643" i="19" a="1"/>
  <c r="AN643" i="19" s="1"/>
  <c r="AN642" i="19" a="1"/>
  <c r="AN642" i="19" s="1"/>
  <c r="AN641" i="19" a="1"/>
  <c r="AN641" i="19" s="1"/>
  <c r="AL641" i="19" s="1"/>
  <c r="AN640" i="19" a="1"/>
  <c r="AN640" i="19" s="1"/>
  <c r="AN639" i="19"/>
  <c r="AN639" i="19" a="1"/>
  <c r="AN638" i="19" a="1"/>
  <c r="AN638" i="19" s="1"/>
  <c r="AN637" i="19" a="1"/>
  <c r="AN637" i="19" s="1"/>
  <c r="AN636" i="19" a="1"/>
  <c r="AN636" i="19" s="1"/>
  <c r="AN635" i="19" a="1"/>
  <c r="AN635" i="19" s="1"/>
  <c r="AN634" i="19" a="1"/>
  <c r="AN634" i="19" s="1"/>
  <c r="AN633" i="19" a="1"/>
  <c r="AN633" i="19" s="1"/>
  <c r="AN632" i="19" a="1"/>
  <c r="AN632" i="19" s="1"/>
  <c r="AN631" i="19"/>
  <c r="AN631" i="19" a="1"/>
  <c r="AN630" i="19" a="1"/>
  <c r="AN630" i="19" s="1"/>
  <c r="AN629" i="19" a="1"/>
  <c r="AN629" i="19" s="1"/>
  <c r="AN628" i="19" a="1"/>
  <c r="AN628" i="19" s="1"/>
  <c r="AN627" i="19" a="1"/>
  <c r="AN627" i="19" s="1"/>
  <c r="AL627" i="19" s="1"/>
  <c r="AN626" i="19" a="1"/>
  <c r="AN626" i="19" s="1"/>
  <c r="AN625" i="19" a="1"/>
  <c r="AN625" i="19" s="1"/>
  <c r="AN624" i="19" a="1"/>
  <c r="AN624" i="19" s="1"/>
  <c r="AN623" i="19"/>
  <c r="AL623" i="19" s="1"/>
  <c r="AN623" i="19" a="1"/>
  <c r="AN622" i="19" a="1"/>
  <c r="AN622" i="19" s="1"/>
  <c r="AN621" i="19" a="1"/>
  <c r="AN621" i="19" s="1"/>
  <c r="AN620" i="19" a="1"/>
  <c r="AN620" i="19" s="1"/>
  <c r="AN619" i="19" a="1"/>
  <c r="AN619" i="19" s="1"/>
  <c r="AN618" i="19" a="1"/>
  <c r="AN618" i="19" s="1"/>
  <c r="AN617" i="19" a="1"/>
  <c r="AN617" i="19" s="1"/>
  <c r="AN616" i="19" a="1"/>
  <c r="AN616" i="19" s="1"/>
  <c r="AN615" i="19"/>
  <c r="AN615" i="19" a="1"/>
  <c r="AN614" i="19" a="1"/>
  <c r="AN614" i="19" s="1"/>
  <c r="AN613" i="19" a="1"/>
  <c r="AN613" i="19" s="1"/>
  <c r="AN612" i="19" a="1"/>
  <c r="AN612" i="19" s="1"/>
  <c r="AN611" i="19" a="1"/>
  <c r="AN611" i="19" s="1"/>
  <c r="AN610" i="19" a="1"/>
  <c r="AN610" i="19" s="1"/>
  <c r="AN609" i="19" a="1"/>
  <c r="AN609" i="19" s="1"/>
  <c r="AN608" i="19" a="1"/>
  <c r="AN608" i="19" s="1"/>
  <c r="AN607" i="19"/>
  <c r="AN607" i="19" a="1"/>
  <c r="AN606" i="19" a="1"/>
  <c r="AN606" i="19" s="1"/>
  <c r="AN605" i="19" a="1"/>
  <c r="AN605" i="19" s="1"/>
  <c r="AN604" i="19" a="1"/>
  <c r="AN604" i="19" s="1"/>
  <c r="AN603" i="19" a="1"/>
  <c r="AN603" i="19" s="1"/>
  <c r="AN602" i="19" a="1"/>
  <c r="AN602" i="19" s="1"/>
  <c r="AN601" i="19" a="1"/>
  <c r="AN601" i="19" s="1"/>
  <c r="AN600" i="19" a="1"/>
  <c r="AN600" i="19" s="1"/>
  <c r="AN599" i="19"/>
  <c r="AN599" i="19" a="1"/>
  <c r="AN598" i="19" a="1"/>
  <c r="AN598" i="19" s="1"/>
  <c r="AN597" i="19" a="1"/>
  <c r="AN597" i="19" s="1"/>
  <c r="AN596" i="19" a="1"/>
  <c r="AN596" i="19" s="1"/>
  <c r="AN595" i="19" a="1"/>
  <c r="AN595" i="19" s="1"/>
  <c r="AL595" i="19" s="1"/>
  <c r="AN594" i="19" a="1"/>
  <c r="AN594" i="19" s="1"/>
  <c r="AN593" i="19" a="1"/>
  <c r="AN593" i="19" s="1"/>
  <c r="AN592" i="19" a="1"/>
  <c r="AN592" i="19" s="1"/>
  <c r="AN591" i="19"/>
  <c r="AN591" i="19" a="1"/>
  <c r="AN590" i="19" a="1"/>
  <c r="AN590" i="19" s="1"/>
  <c r="AN589" i="19" a="1"/>
  <c r="AN589" i="19" s="1"/>
  <c r="AN588" i="19" a="1"/>
  <c r="AN588" i="19" s="1"/>
  <c r="AN587" i="19" a="1"/>
  <c r="AN587" i="19" s="1"/>
  <c r="AN586" i="19" a="1"/>
  <c r="AN586" i="19" s="1"/>
  <c r="AN585" i="19" a="1"/>
  <c r="AN585" i="19" s="1"/>
  <c r="AN584" i="19" a="1"/>
  <c r="AN584" i="19" s="1"/>
  <c r="AN583" i="19"/>
  <c r="AN583" i="19" a="1"/>
  <c r="AN582" i="19" a="1"/>
  <c r="AN582" i="19" s="1"/>
  <c r="AN581" i="19" a="1"/>
  <c r="AN581" i="19" s="1"/>
  <c r="AN580" i="19" a="1"/>
  <c r="AN580" i="19" s="1"/>
  <c r="AN579" i="19" a="1"/>
  <c r="AN579" i="19" s="1"/>
  <c r="AN578" i="19" a="1"/>
  <c r="AN578" i="19" s="1"/>
  <c r="AN577" i="19" a="1"/>
  <c r="AN577" i="19" s="1"/>
  <c r="AN576" i="19" a="1"/>
  <c r="AN576" i="19" s="1"/>
  <c r="AN575" i="19"/>
  <c r="AN575" i="19" a="1"/>
  <c r="AN574" i="19" a="1"/>
  <c r="AN574" i="19" s="1"/>
  <c r="AN573" i="19" a="1"/>
  <c r="AN573" i="19" s="1"/>
  <c r="AN572" i="19" a="1"/>
  <c r="AN572" i="19" s="1"/>
  <c r="AN571" i="19" a="1"/>
  <c r="AN571" i="19" s="1"/>
  <c r="AN570" i="19" a="1"/>
  <c r="AN570" i="19" s="1"/>
  <c r="AN569" i="19" a="1"/>
  <c r="AN569" i="19" s="1"/>
  <c r="AN568" i="19" a="1"/>
  <c r="AN568" i="19" s="1"/>
  <c r="AN567" i="19"/>
  <c r="AN567" i="19" a="1"/>
  <c r="AN566" i="19" a="1"/>
  <c r="AN566" i="19" s="1"/>
  <c r="AN565" i="19" a="1"/>
  <c r="AN565" i="19" s="1"/>
  <c r="AN564" i="19" a="1"/>
  <c r="AN564" i="19" s="1"/>
  <c r="AN563" i="19" a="1"/>
  <c r="AN563" i="19" s="1"/>
  <c r="AL563" i="19" s="1"/>
  <c r="AN562" i="19" a="1"/>
  <c r="AN562" i="19" s="1"/>
  <c r="AN561" i="19" a="1"/>
  <c r="AN561" i="19" s="1"/>
  <c r="AN560" i="19" a="1"/>
  <c r="AN560" i="19" s="1"/>
  <c r="AN559" i="19"/>
  <c r="AN559" i="19" a="1"/>
  <c r="AN558" i="19" a="1"/>
  <c r="AN558" i="19" s="1"/>
  <c r="AN557" i="19" a="1"/>
  <c r="AN557" i="19" s="1"/>
  <c r="AN556" i="19" a="1"/>
  <c r="AN556" i="19" s="1"/>
  <c r="AN555" i="19" a="1"/>
  <c r="AN555" i="19" s="1"/>
  <c r="AN554" i="19" a="1"/>
  <c r="AN554" i="19" s="1"/>
  <c r="AN553" i="19" a="1"/>
  <c r="AN553" i="19" s="1"/>
  <c r="AN552" i="19" a="1"/>
  <c r="AN552" i="19" s="1"/>
  <c r="AN551" i="19"/>
  <c r="AN551" i="19" a="1"/>
  <c r="AN550" i="19" a="1"/>
  <c r="AN550" i="19" s="1"/>
  <c r="AN549" i="19" a="1"/>
  <c r="AN549" i="19" s="1"/>
  <c r="AN548" i="19" a="1"/>
  <c r="AN548" i="19" s="1"/>
  <c r="AN547" i="19" a="1"/>
  <c r="AN547" i="19" s="1"/>
  <c r="AN546" i="19" a="1"/>
  <c r="AN546" i="19" s="1"/>
  <c r="AN545" i="19" a="1"/>
  <c r="AN545" i="19" s="1"/>
  <c r="AN544" i="19" a="1"/>
  <c r="AN544" i="19" s="1"/>
  <c r="AN543" i="19"/>
  <c r="AN543" i="19" a="1"/>
  <c r="AN542" i="19" a="1"/>
  <c r="AN542" i="19" s="1"/>
  <c r="AL542" i="19" s="1"/>
  <c r="AN541" i="19"/>
  <c r="AN541" i="19" a="1"/>
  <c r="AN540" i="19" a="1"/>
  <c r="AN540" i="19" s="1"/>
  <c r="AN539" i="19"/>
  <c r="AL539" i="19" s="1"/>
  <c r="AN539" i="19" a="1"/>
  <c r="AN538" i="19" a="1"/>
  <c r="AN538" i="19" s="1"/>
  <c r="AN537" i="19"/>
  <c r="AN537" i="19" a="1"/>
  <c r="AN536" i="19" a="1"/>
  <c r="AN536" i="19" s="1"/>
  <c r="AN535" i="19"/>
  <c r="AN535" i="19" a="1"/>
  <c r="AN534" i="19" a="1"/>
  <c r="AN534" i="19" s="1"/>
  <c r="AN533" i="19"/>
  <c r="AN533" i="19" a="1"/>
  <c r="AN532" i="19" a="1"/>
  <c r="AN532" i="19" s="1"/>
  <c r="AN531" i="19"/>
  <c r="AN531" i="19" a="1"/>
  <c r="AN530" i="19" a="1"/>
  <c r="AN530" i="19" s="1"/>
  <c r="AN529" i="19"/>
  <c r="AN529" i="19" a="1"/>
  <c r="AN528" i="19" a="1"/>
  <c r="AN528" i="19" s="1"/>
  <c r="AN527" i="19"/>
  <c r="AN527" i="19" a="1"/>
  <c r="AN526" i="19" a="1"/>
  <c r="AN526" i="19" s="1"/>
  <c r="AN525" i="19"/>
  <c r="AN525" i="19" a="1"/>
  <c r="AN524" i="19" a="1"/>
  <c r="AN524" i="19" s="1"/>
  <c r="AN523" i="19"/>
  <c r="AL523" i="19" s="1"/>
  <c r="AN523" i="19" a="1"/>
  <c r="AN522" i="19" a="1"/>
  <c r="AN522" i="19" s="1"/>
  <c r="AN521" i="19" a="1"/>
  <c r="AN521" i="19" s="1"/>
  <c r="AL521" i="19" s="1"/>
  <c r="AN520" i="19" a="1"/>
  <c r="AN520" i="19" s="1"/>
  <c r="AN519" i="19" a="1"/>
  <c r="AN519" i="19" s="1"/>
  <c r="AN518" i="19" a="1"/>
  <c r="AN518" i="19" s="1"/>
  <c r="AN517" i="19" a="1"/>
  <c r="AN517" i="19" s="1"/>
  <c r="AN516" i="19" a="1"/>
  <c r="AN516" i="19" s="1"/>
  <c r="AN515" i="19"/>
  <c r="AN515" i="19" a="1"/>
  <c r="AN514" i="19" a="1"/>
  <c r="AN514" i="19" s="1"/>
  <c r="AN513" i="19" a="1"/>
  <c r="AN513" i="19" s="1"/>
  <c r="AN512" i="19" a="1"/>
  <c r="AN512" i="19" s="1"/>
  <c r="AN511" i="19" a="1"/>
  <c r="AN511" i="19" s="1"/>
  <c r="AL511" i="19" s="1"/>
  <c r="AN510" i="19" a="1"/>
  <c r="AN510" i="19" s="1"/>
  <c r="AN509" i="19" a="1"/>
  <c r="AN509" i="19" s="1"/>
  <c r="AN508" i="19" a="1"/>
  <c r="AN508" i="19" s="1"/>
  <c r="AN507" i="19"/>
  <c r="AN507" i="19" a="1"/>
  <c r="AN506" i="19" a="1"/>
  <c r="AN506" i="19" s="1"/>
  <c r="AN505" i="19" a="1"/>
  <c r="AN505" i="19" s="1"/>
  <c r="AN504" i="19" a="1"/>
  <c r="AN504" i="19" s="1"/>
  <c r="AN503" i="19" a="1"/>
  <c r="AN503" i="19" s="1"/>
  <c r="AN502" i="19" a="1"/>
  <c r="AN502" i="19" s="1"/>
  <c r="AN501" i="19" a="1"/>
  <c r="AN501" i="19" s="1"/>
  <c r="AN500" i="19" a="1"/>
  <c r="AN500" i="19" s="1"/>
  <c r="AN499" i="19"/>
  <c r="AN499" i="19" a="1"/>
  <c r="AN498" i="19" a="1"/>
  <c r="AN498" i="19" s="1"/>
  <c r="AN497" i="19" a="1"/>
  <c r="AN497" i="19" s="1"/>
  <c r="AN496" i="19" a="1"/>
  <c r="AN496" i="19" s="1"/>
  <c r="AN495" i="19" a="1"/>
  <c r="AN495" i="19" s="1"/>
  <c r="AL495" i="19" s="1"/>
  <c r="AN494" i="19" a="1"/>
  <c r="AN494" i="19" s="1"/>
  <c r="AN493" i="19" a="1"/>
  <c r="AN493" i="19" s="1"/>
  <c r="AN492" i="19" a="1"/>
  <c r="AN492" i="19" s="1"/>
  <c r="AN491" i="19"/>
  <c r="AL491" i="19" s="1"/>
  <c r="AN491" i="19" a="1"/>
  <c r="AN490" i="19" a="1"/>
  <c r="AN490" i="19" s="1"/>
  <c r="AN489" i="19" a="1"/>
  <c r="AN489" i="19" s="1"/>
  <c r="AL489" i="19" s="1"/>
  <c r="AN488" i="19" a="1"/>
  <c r="AN488" i="19" s="1"/>
  <c r="AN487" i="19" a="1"/>
  <c r="AN487" i="19" s="1"/>
  <c r="AN486" i="19" a="1"/>
  <c r="AN486" i="19" s="1"/>
  <c r="AN485" i="19" a="1"/>
  <c r="AN485" i="19" s="1"/>
  <c r="AN484" i="19" a="1"/>
  <c r="AN484" i="19" s="1"/>
  <c r="AN483" i="19"/>
  <c r="AN483" i="19" a="1"/>
  <c r="AN482" i="19" a="1"/>
  <c r="AN482" i="19" s="1"/>
  <c r="AN481" i="19" a="1"/>
  <c r="AN481" i="19" s="1"/>
  <c r="AN480" i="19" a="1"/>
  <c r="AN480" i="19" s="1"/>
  <c r="AN479" i="19" a="1"/>
  <c r="AN479" i="19" s="1"/>
  <c r="AL479" i="19" s="1"/>
  <c r="AN478" i="19" a="1"/>
  <c r="AN478" i="19" s="1"/>
  <c r="AN477" i="19" a="1"/>
  <c r="AN477" i="19" s="1"/>
  <c r="AN476" i="19" a="1"/>
  <c r="AN476" i="19" s="1"/>
  <c r="AN475" i="19"/>
  <c r="AN475" i="19" a="1"/>
  <c r="AN474" i="19" a="1"/>
  <c r="AN474" i="19" s="1"/>
  <c r="AN473" i="19" a="1"/>
  <c r="AN473" i="19" s="1"/>
  <c r="AN472" i="19" a="1"/>
  <c r="AN472" i="19" s="1"/>
  <c r="AN471" i="19" a="1"/>
  <c r="AN471" i="19" s="1"/>
  <c r="AN470" i="19" a="1"/>
  <c r="AN470" i="19" s="1"/>
  <c r="AN469" i="19" a="1"/>
  <c r="AN469" i="19" s="1"/>
  <c r="AN468" i="19" a="1"/>
  <c r="AN468" i="19" s="1"/>
  <c r="AN467" i="19"/>
  <c r="AN467" i="19" a="1"/>
  <c r="AN466" i="19" a="1"/>
  <c r="AN466" i="19" s="1"/>
  <c r="AN465" i="19" a="1"/>
  <c r="AN465" i="19" s="1"/>
  <c r="AN464" i="19" a="1"/>
  <c r="AN464" i="19" s="1"/>
  <c r="AN463" i="19" a="1"/>
  <c r="AN463" i="19" s="1"/>
  <c r="AL463" i="19" s="1"/>
  <c r="AN462" i="19" a="1"/>
  <c r="AN462" i="19" s="1"/>
  <c r="AN461" i="19" a="1"/>
  <c r="AN461" i="19" s="1"/>
  <c r="AN460" i="19" a="1"/>
  <c r="AN460" i="19" s="1"/>
  <c r="AN459" i="19"/>
  <c r="AL459" i="19" s="1"/>
  <c r="AN459" i="19" a="1"/>
  <c r="AN458" i="19" a="1"/>
  <c r="AN458" i="19" s="1"/>
  <c r="AN457" i="19" a="1"/>
  <c r="AN457" i="19" s="1"/>
  <c r="AL457" i="19" s="1"/>
  <c r="AN456" i="19" a="1"/>
  <c r="AN456" i="19" s="1"/>
  <c r="AN455" i="19" a="1"/>
  <c r="AN455" i="19" s="1"/>
  <c r="AN454" i="19" a="1"/>
  <c r="AN454" i="19" s="1"/>
  <c r="AN453" i="19" a="1"/>
  <c r="AN453" i="19" s="1"/>
  <c r="AN452" i="19" a="1"/>
  <c r="AN452" i="19" s="1"/>
  <c r="AN451" i="19"/>
  <c r="AN451" i="19" a="1"/>
  <c r="AN450" i="19" a="1"/>
  <c r="AN450" i="19" s="1"/>
  <c r="AN449" i="19" a="1"/>
  <c r="AN449" i="19" s="1"/>
  <c r="AN448" i="19" a="1"/>
  <c r="AN448" i="19" s="1"/>
  <c r="AN447" i="19" a="1"/>
  <c r="AN447" i="19" s="1"/>
  <c r="AL447" i="19" s="1"/>
  <c r="AN446" i="19" a="1"/>
  <c r="AN446" i="19" s="1"/>
  <c r="AN445" i="19" a="1"/>
  <c r="AN445" i="19" s="1"/>
  <c r="AN444" i="19" a="1"/>
  <c r="AN444" i="19" s="1"/>
  <c r="AN443" i="19"/>
  <c r="AN443" i="19" a="1"/>
  <c r="AN442" i="19" a="1"/>
  <c r="AN442" i="19" s="1"/>
  <c r="AN441" i="19" a="1"/>
  <c r="AN441" i="19" s="1"/>
  <c r="AN440" i="19" a="1"/>
  <c r="AN440" i="19" s="1"/>
  <c r="AN439" i="19" a="1"/>
  <c r="AN439" i="19" s="1"/>
  <c r="AN438" i="19" a="1"/>
  <c r="AN438" i="19" s="1"/>
  <c r="AN437" i="19" a="1"/>
  <c r="AN437" i="19" s="1"/>
  <c r="AN436" i="19" a="1"/>
  <c r="AN436" i="19" s="1"/>
  <c r="AN435" i="19"/>
  <c r="AN435" i="19" a="1"/>
  <c r="AN434" i="19" a="1"/>
  <c r="AN434" i="19" s="1"/>
  <c r="AN433" i="19" a="1"/>
  <c r="AN433" i="19" s="1"/>
  <c r="AN432" i="19" a="1"/>
  <c r="AN432" i="19" s="1"/>
  <c r="AN431" i="19" a="1"/>
  <c r="AN431" i="19" s="1"/>
  <c r="AL431" i="19" s="1"/>
  <c r="AN430" i="19" a="1"/>
  <c r="AN430" i="19" s="1"/>
  <c r="AN429" i="19" a="1"/>
  <c r="AN429" i="19" s="1"/>
  <c r="AN428" i="19" a="1"/>
  <c r="AN428" i="19" s="1"/>
  <c r="AN427" i="19"/>
  <c r="AL427" i="19" s="1"/>
  <c r="AN427" i="19" a="1"/>
  <c r="AN426" i="19" a="1"/>
  <c r="AN426" i="19" s="1"/>
  <c r="AN425" i="19" a="1"/>
  <c r="AN425" i="19" s="1"/>
  <c r="AL425" i="19" s="1"/>
  <c r="AN424" i="19" a="1"/>
  <c r="AN424" i="19" s="1"/>
  <c r="AN423" i="19" a="1"/>
  <c r="AN423" i="19" s="1"/>
  <c r="AN422" i="19" a="1"/>
  <c r="AN422" i="19" s="1"/>
  <c r="AN421" i="19" a="1"/>
  <c r="AN421" i="19" s="1"/>
  <c r="AN420" i="19" a="1"/>
  <c r="AN420" i="19" s="1"/>
  <c r="AN419" i="19"/>
  <c r="AN419" i="19" a="1"/>
  <c r="AN418" i="19" a="1"/>
  <c r="AN418" i="19" s="1"/>
  <c r="AN417" i="19" a="1"/>
  <c r="AN417" i="19" s="1"/>
  <c r="AN416" i="19" a="1"/>
  <c r="AN416" i="19" s="1"/>
  <c r="AN415" i="19" a="1"/>
  <c r="AN415" i="19" s="1"/>
  <c r="AL415" i="19" s="1"/>
  <c r="AN414" i="19" a="1"/>
  <c r="AN414" i="19" s="1"/>
  <c r="AN413" i="19" a="1"/>
  <c r="AN413" i="19" s="1"/>
  <c r="AN412" i="19" a="1"/>
  <c r="AN412" i="19" s="1"/>
  <c r="AN411" i="19"/>
  <c r="AN411" i="19" a="1"/>
  <c r="AN410" i="19" a="1"/>
  <c r="AN410" i="19" s="1"/>
  <c r="AN409" i="19" a="1"/>
  <c r="AN409" i="19" s="1"/>
  <c r="AN408" i="19" a="1"/>
  <c r="AN408" i="19" s="1"/>
  <c r="AN407" i="19" a="1"/>
  <c r="AN407" i="19" s="1"/>
  <c r="AN406" i="19" a="1"/>
  <c r="AN406" i="19" s="1"/>
  <c r="AL406" i="19" s="1"/>
  <c r="AN405" i="19" a="1"/>
  <c r="AN405" i="19" s="1"/>
  <c r="AN404" i="19" a="1"/>
  <c r="AN404" i="19" s="1"/>
  <c r="AN403" i="19"/>
  <c r="AN403" i="19" a="1"/>
  <c r="AN402" i="19" a="1"/>
  <c r="AN402" i="19" s="1"/>
  <c r="AN401" i="19" a="1"/>
  <c r="AN401" i="19" s="1"/>
  <c r="AN400" i="19" a="1"/>
  <c r="AN400" i="19" s="1"/>
  <c r="AN399" i="19" a="1"/>
  <c r="AN399" i="19" s="1"/>
  <c r="AL399" i="19" s="1"/>
  <c r="AN398" i="19" a="1"/>
  <c r="AN398" i="19" s="1"/>
  <c r="AN397" i="19" a="1"/>
  <c r="AN397" i="19" s="1"/>
  <c r="AN396" i="19" a="1"/>
  <c r="AN396" i="19" s="1"/>
  <c r="AN395" i="19"/>
  <c r="AL395" i="19" s="1"/>
  <c r="AN395" i="19" a="1"/>
  <c r="AN394" i="19" a="1"/>
  <c r="AN394" i="19" s="1"/>
  <c r="AN393" i="19" a="1"/>
  <c r="AN393" i="19" s="1"/>
  <c r="AL393" i="19" s="1"/>
  <c r="AN392" i="19" a="1"/>
  <c r="AN392" i="19" s="1"/>
  <c r="AN391" i="19" a="1"/>
  <c r="AN391" i="19" s="1"/>
  <c r="AN390" i="19" a="1"/>
  <c r="AN390" i="19" s="1"/>
  <c r="AN389" i="19" a="1"/>
  <c r="AN389" i="19" s="1"/>
  <c r="AN388" i="19" a="1"/>
  <c r="AN388" i="19" s="1"/>
  <c r="AN387" i="19"/>
  <c r="AN387" i="19" a="1"/>
  <c r="AN386" i="19" a="1"/>
  <c r="AN386" i="19" s="1"/>
  <c r="AN385" i="19" a="1"/>
  <c r="AN385" i="19" s="1"/>
  <c r="AN384" i="19" a="1"/>
  <c r="AN384" i="19" s="1"/>
  <c r="AN383" i="19" a="1"/>
  <c r="AN383" i="19" s="1"/>
  <c r="AL383" i="19" s="1"/>
  <c r="AN382" i="19" a="1"/>
  <c r="AN382" i="19" s="1"/>
  <c r="AL382" i="19" s="1"/>
  <c r="AN381" i="19" a="1"/>
  <c r="AN381" i="19" s="1"/>
  <c r="AN380" i="19" a="1"/>
  <c r="AN380" i="19" s="1"/>
  <c r="AN379" i="19"/>
  <c r="AN379" i="19" a="1"/>
  <c r="AN378" i="19" a="1"/>
  <c r="AN378" i="19" s="1"/>
  <c r="AN377" i="19" a="1"/>
  <c r="AN377" i="19" s="1"/>
  <c r="AN376" i="19" a="1"/>
  <c r="AN376" i="19" s="1"/>
  <c r="AN375" i="19" a="1"/>
  <c r="AN375" i="19" s="1"/>
  <c r="AL375" i="19" s="1"/>
  <c r="AN374" i="19" a="1"/>
  <c r="AN374" i="19" s="1"/>
  <c r="AN373" i="19" a="1"/>
  <c r="AN373" i="19" s="1"/>
  <c r="AN372" i="19" a="1"/>
  <c r="AN372" i="19" s="1"/>
  <c r="AN371" i="19"/>
  <c r="AN371" i="19" a="1"/>
  <c r="AN370" i="19" a="1"/>
  <c r="AN370" i="19" s="1"/>
  <c r="AN369" i="19" a="1"/>
  <c r="AN369" i="19" s="1"/>
  <c r="AN368" i="19" a="1"/>
  <c r="AN368" i="19" s="1"/>
  <c r="AN367" i="19" a="1"/>
  <c r="AN367" i="19" s="1"/>
  <c r="AL367" i="19" s="1"/>
  <c r="AN366" i="19" a="1"/>
  <c r="AN366" i="19" s="1"/>
  <c r="AN365" i="19" a="1"/>
  <c r="AN365" i="19" s="1"/>
  <c r="AN364" i="19" a="1"/>
  <c r="AN364" i="19" s="1"/>
  <c r="AN363" i="19"/>
  <c r="AL363" i="19" s="1"/>
  <c r="AN363" i="19" a="1"/>
  <c r="AN362" i="19" a="1"/>
  <c r="AN362" i="19" s="1"/>
  <c r="AN361" i="19" a="1"/>
  <c r="AN361" i="19" s="1"/>
  <c r="AL361" i="19" s="1"/>
  <c r="AN360" i="19" a="1"/>
  <c r="AN360" i="19" s="1"/>
  <c r="AN359" i="19" a="1"/>
  <c r="AN359" i="19" s="1"/>
  <c r="AN358" i="19" a="1"/>
  <c r="AN358" i="19" s="1"/>
  <c r="AN357" i="19" a="1"/>
  <c r="AN357" i="19" s="1"/>
  <c r="AN356" i="19" a="1"/>
  <c r="AN356" i="19" s="1"/>
  <c r="AN355" i="19"/>
  <c r="AN355" i="19" a="1"/>
  <c r="AN354" i="19" a="1"/>
  <c r="AN354" i="19" s="1"/>
  <c r="AN353" i="19" a="1"/>
  <c r="AN353" i="19" s="1"/>
  <c r="AN352" i="19" a="1"/>
  <c r="AN352" i="19" s="1"/>
  <c r="AN351" i="19" a="1"/>
  <c r="AN351" i="19" s="1"/>
  <c r="AL351" i="19" s="1"/>
  <c r="AN350" i="19" a="1"/>
  <c r="AN350" i="19" s="1"/>
  <c r="AL350" i="19" s="1"/>
  <c r="AN349" i="19" a="1"/>
  <c r="AN349" i="19" s="1"/>
  <c r="AN348" i="19" a="1"/>
  <c r="AN348" i="19" s="1"/>
  <c r="AN347" i="19"/>
  <c r="AN347" i="19" a="1"/>
  <c r="AN346" i="19" a="1"/>
  <c r="AN346" i="19" s="1"/>
  <c r="AN345" i="19" a="1"/>
  <c r="AN345" i="19" s="1"/>
  <c r="AN344" i="19" a="1"/>
  <c r="AN344" i="19" s="1"/>
  <c r="AN343" i="19" a="1"/>
  <c r="AN343" i="19" s="1"/>
  <c r="AN342" i="19" a="1"/>
  <c r="AN342" i="19" s="1"/>
  <c r="AL342" i="19" s="1"/>
  <c r="AN341" i="19" a="1"/>
  <c r="AN341" i="19" s="1"/>
  <c r="AN340" i="19" a="1"/>
  <c r="AN340" i="19" s="1"/>
  <c r="AN339" i="19"/>
  <c r="AL339" i="19" s="1"/>
  <c r="AN339" i="19" a="1"/>
  <c r="AN338" i="19" a="1"/>
  <c r="AN338" i="19" s="1"/>
  <c r="AN337" i="19" a="1"/>
  <c r="AN337" i="19" s="1"/>
  <c r="AN336" i="19" a="1"/>
  <c r="AN336" i="19" s="1"/>
  <c r="AN335" i="19" a="1"/>
  <c r="AN335" i="19" s="1"/>
  <c r="AL335" i="19" s="1"/>
  <c r="AN334" i="19" a="1"/>
  <c r="AN334" i="19" s="1"/>
  <c r="AN333" i="19" a="1"/>
  <c r="AN333" i="19" s="1"/>
  <c r="AN332" i="19" a="1"/>
  <c r="AN332" i="19" s="1"/>
  <c r="AN331" i="19"/>
  <c r="AL331" i="19" s="1"/>
  <c r="AN331" i="19" a="1"/>
  <c r="AN330" i="19" a="1"/>
  <c r="AN330" i="19" s="1"/>
  <c r="AN329" i="19" a="1"/>
  <c r="AN329" i="19" s="1"/>
  <c r="AL329" i="19" s="1"/>
  <c r="AN328" i="19" a="1"/>
  <c r="AN328" i="19" s="1"/>
  <c r="AN327" i="19" a="1"/>
  <c r="AN327" i="19" s="1"/>
  <c r="AN326" i="19" a="1"/>
  <c r="AN326" i="19" s="1"/>
  <c r="AN325" i="19" a="1"/>
  <c r="AN325" i="19" s="1"/>
  <c r="AN324" i="19" a="1"/>
  <c r="AN324" i="19" s="1"/>
  <c r="AN323" i="19"/>
  <c r="AN323" i="19" a="1"/>
  <c r="AN322" i="19" a="1"/>
  <c r="AN322" i="19" s="1"/>
  <c r="AN321" i="19" a="1"/>
  <c r="AN321" i="19" s="1"/>
  <c r="AN320" i="19" a="1"/>
  <c r="AN320" i="19" s="1"/>
  <c r="AN319" i="19" a="1"/>
  <c r="AN319" i="19" s="1"/>
  <c r="AL319" i="19" s="1"/>
  <c r="AN318" i="19" a="1"/>
  <c r="AN318" i="19" s="1"/>
  <c r="AL318" i="19" s="1"/>
  <c r="AN317" i="19" a="1"/>
  <c r="AN317" i="19" s="1"/>
  <c r="AN316" i="19" a="1"/>
  <c r="AN316" i="19" s="1"/>
  <c r="AN315" i="19"/>
  <c r="AN315" i="19" a="1"/>
  <c r="AN314" i="19" a="1"/>
  <c r="AN314" i="19" s="1"/>
  <c r="AN313" i="19" a="1"/>
  <c r="AN313" i="19" s="1"/>
  <c r="AN312" i="19" a="1"/>
  <c r="AN312" i="19" s="1"/>
  <c r="AN311" i="19" a="1"/>
  <c r="AN311" i="19" s="1"/>
  <c r="AL311" i="19" s="1"/>
  <c r="AN310" i="19" a="1"/>
  <c r="AN310" i="19" s="1"/>
  <c r="AN309" i="19" a="1"/>
  <c r="AN309" i="19" s="1"/>
  <c r="AN308" i="19" a="1"/>
  <c r="AN308" i="19" s="1"/>
  <c r="AN307" i="19"/>
  <c r="AN307" i="19" a="1"/>
  <c r="AN306" i="19" a="1"/>
  <c r="AN306" i="19" s="1"/>
  <c r="AN305" i="19" a="1"/>
  <c r="AN305" i="19" s="1"/>
  <c r="AN304" i="19" a="1"/>
  <c r="AN304" i="19" s="1"/>
  <c r="AN303" i="19" a="1"/>
  <c r="AN303" i="19" s="1"/>
  <c r="AL303" i="19" s="1"/>
  <c r="AN302" i="19" a="1"/>
  <c r="AN302" i="19" s="1"/>
  <c r="AN301" i="19" a="1"/>
  <c r="AN301" i="19" s="1"/>
  <c r="AN300" i="19" a="1"/>
  <c r="AN300" i="19" s="1"/>
  <c r="AN299" i="19"/>
  <c r="AL299" i="19" s="1"/>
  <c r="AN299" i="19" a="1"/>
  <c r="AN298" i="19" a="1"/>
  <c r="AN298" i="19" s="1"/>
  <c r="AN297" i="19" a="1"/>
  <c r="AN297" i="19" s="1"/>
  <c r="AL297" i="19" s="1"/>
  <c r="AN296" i="19" a="1"/>
  <c r="AN296" i="19" s="1"/>
  <c r="AN295" i="19" a="1"/>
  <c r="AN295" i="19" s="1"/>
  <c r="AN294" i="19" a="1"/>
  <c r="AN294" i="19" s="1"/>
  <c r="AN293" i="19" a="1"/>
  <c r="AN293" i="19" s="1"/>
  <c r="AN292" i="19" a="1"/>
  <c r="AN292" i="19" s="1"/>
  <c r="AN291" i="19"/>
  <c r="AN291" i="19" a="1"/>
  <c r="AN290" i="19" a="1"/>
  <c r="AN290" i="19" s="1"/>
  <c r="AN289" i="19" a="1"/>
  <c r="AN289" i="19" s="1"/>
  <c r="AN288" i="19" a="1"/>
  <c r="AN288" i="19" s="1"/>
  <c r="AN287" i="19" a="1"/>
  <c r="AN287" i="19" s="1"/>
  <c r="AL287" i="19" s="1"/>
  <c r="AN286" i="19" a="1"/>
  <c r="AN286" i="19" s="1"/>
  <c r="AL286" i="19" s="1"/>
  <c r="AN285" i="19" a="1"/>
  <c r="AN285" i="19" s="1"/>
  <c r="AN284" i="19" a="1"/>
  <c r="AN284" i="19" s="1"/>
  <c r="AN283" i="19"/>
  <c r="AN283" i="19" a="1"/>
  <c r="AN282" i="19" a="1"/>
  <c r="AN282" i="19" s="1"/>
  <c r="AN281" i="19" a="1"/>
  <c r="AN281" i="19" s="1"/>
  <c r="AN280" i="19" a="1"/>
  <c r="AN280" i="19" s="1"/>
  <c r="AN279" i="19" a="1"/>
  <c r="AN279" i="19" s="1"/>
  <c r="AN278" i="19" a="1"/>
  <c r="AN278" i="19" s="1"/>
  <c r="AL278" i="19" s="1"/>
  <c r="AN277" i="19" a="1"/>
  <c r="AN277" i="19" s="1"/>
  <c r="AN276" i="19" a="1"/>
  <c r="AN276" i="19" s="1"/>
  <c r="AN275" i="19"/>
  <c r="AL275" i="19" s="1"/>
  <c r="AN275" i="19" a="1"/>
  <c r="AN274" i="19" a="1"/>
  <c r="AN274" i="19" s="1"/>
  <c r="AN273" i="19" a="1"/>
  <c r="AN273" i="19" s="1"/>
  <c r="AN272" i="19" a="1"/>
  <c r="AN272" i="19" s="1"/>
  <c r="AN271" i="19" a="1"/>
  <c r="AN271" i="19" s="1"/>
  <c r="AL271" i="19" s="1"/>
  <c r="AN270" i="19" a="1"/>
  <c r="AN270" i="19" s="1"/>
  <c r="AN269" i="19" a="1"/>
  <c r="AN269" i="19" s="1"/>
  <c r="AN268" i="19" a="1"/>
  <c r="AN268" i="19" s="1"/>
  <c r="AN267" i="19"/>
  <c r="AL267" i="19" s="1"/>
  <c r="AN267" i="19" a="1"/>
  <c r="AN266" i="19" a="1"/>
  <c r="AN266" i="19" s="1"/>
  <c r="AN265" i="19" a="1"/>
  <c r="AN265" i="19" s="1"/>
  <c r="AL265" i="19" s="1"/>
  <c r="AN264" i="19" a="1"/>
  <c r="AN264" i="19" s="1"/>
  <c r="AN263" i="19" a="1"/>
  <c r="AN263" i="19" s="1"/>
  <c r="AN262" i="19" a="1"/>
  <c r="AN262" i="19" s="1"/>
  <c r="AN261" i="19" a="1"/>
  <c r="AN261" i="19" s="1"/>
  <c r="AN260" i="19" a="1"/>
  <c r="AN260" i="19" s="1"/>
  <c r="AN259" i="19"/>
  <c r="AN259" i="19" a="1"/>
  <c r="AN258" i="19" a="1"/>
  <c r="AN258" i="19" s="1"/>
  <c r="AN257" i="19" a="1"/>
  <c r="AN257" i="19" s="1"/>
  <c r="AN256" i="19" a="1"/>
  <c r="AN256" i="19" s="1"/>
  <c r="AN255" i="19" a="1"/>
  <c r="AN255" i="19" s="1"/>
  <c r="AL255" i="19" s="1"/>
  <c r="AN254" i="19" a="1"/>
  <c r="AN254" i="19" s="1"/>
  <c r="AL254" i="19" s="1"/>
  <c r="AN253" i="19" a="1"/>
  <c r="AN253" i="19" s="1"/>
  <c r="AN252" i="19" a="1"/>
  <c r="AN252" i="19" s="1"/>
  <c r="AN251" i="19"/>
  <c r="AN251" i="19" a="1"/>
  <c r="AN250" i="19" a="1"/>
  <c r="AN250" i="19" s="1"/>
  <c r="AN249" i="19" a="1"/>
  <c r="AN249" i="19" s="1"/>
  <c r="AN248" i="19" a="1"/>
  <c r="AN248" i="19" s="1"/>
  <c r="AN247" i="19" a="1"/>
  <c r="AN247" i="19" s="1"/>
  <c r="AL247" i="19" s="1"/>
  <c r="AN246" i="19" a="1"/>
  <c r="AN246" i="19" s="1"/>
  <c r="AN245" i="19" a="1"/>
  <c r="AN245" i="19" s="1"/>
  <c r="AN244" i="19" a="1"/>
  <c r="AN244" i="19" s="1"/>
  <c r="AN243" i="19"/>
  <c r="AN243" i="19" a="1"/>
  <c r="AN242" i="19" a="1"/>
  <c r="AN242" i="19" s="1"/>
  <c r="AN241" i="19" a="1"/>
  <c r="AN241" i="19" s="1"/>
  <c r="AN240" i="19" a="1"/>
  <c r="AN240" i="19" s="1"/>
  <c r="AN239" i="19" a="1"/>
  <c r="AN239" i="19" s="1"/>
  <c r="AL239" i="19" s="1"/>
  <c r="AN238" i="19" a="1"/>
  <c r="AN238" i="19" s="1"/>
  <c r="AN237" i="19" a="1"/>
  <c r="AN237" i="19" s="1"/>
  <c r="AN236" i="19" a="1"/>
  <c r="AN236" i="19" s="1"/>
  <c r="AN235" i="19"/>
  <c r="AL235" i="19" s="1"/>
  <c r="AN235" i="19" a="1"/>
  <c r="AN234" i="19" a="1"/>
  <c r="AN234" i="19" s="1"/>
  <c r="AN233" i="19" a="1"/>
  <c r="AN233" i="19" s="1"/>
  <c r="AL233" i="19" s="1"/>
  <c r="AN232" i="19" a="1"/>
  <c r="AN232" i="19" s="1"/>
  <c r="AN231" i="19" a="1"/>
  <c r="AN231" i="19" s="1"/>
  <c r="AN230" i="19" a="1"/>
  <c r="AN230" i="19" s="1"/>
  <c r="AN229" i="19" a="1"/>
  <c r="AN229" i="19" s="1"/>
  <c r="AN228" i="19" a="1"/>
  <c r="AN228" i="19" s="1"/>
  <c r="AN227" i="19"/>
  <c r="AN227" i="19" a="1"/>
  <c r="AN226" i="19" a="1"/>
  <c r="AN226" i="19" s="1"/>
  <c r="AN225" i="19" a="1"/>
  <c r="AN225" i="19" s="1"/>
  <c r="AN224" i="19" a="1"/>
  <c r="AN224" i="19" s="1"/>
  <c r="AN223" i="19" a="1"/>
  <c r="AN223" i="19" s="1"/>
  <c r="AL223" i="19" s="1"/>
  <c r="AN222" i="19" a="1"/>
  <c r="AN222" i="19" s="1"/>
  <c r="AL222" i="19" s="1"/>
  <c r="AN221" i="19" a="1"/>
  <c r="AN221" i="19" s="1"/>
  <c r="AN220" i="19" a="1"/>
  <c r="AN220" i="19" s="1"/>
  <c r="AN219" i="19"/>
  <c r="AN219" i="19" a="1"/>
  <c r="AN218" i="19" a="1"/>
  <c r="AN218" i="19" s="1"/>
  <c r="AN217" i="19" a="1"/>
  <c r="AN217" i="19" s="1"/>
  <c r="AN216" i="19" a="1"/>
  <c r="AN216" i="19" s="1"/>
  <c r="AN215" i="19" a="1"/>
  <c r="AN215" i="19" s="1"/>
  <c r="AN214" i="19" a="1"/>
  <c r="AN214" i="19" s="1"/>
  <c r="AL214" i="19" s="1"/>
  <c r="AN213" i="19" a="1"/>
  <c r="AN213" i="19" s="1"/>
  <c r="AN212" i="19" a="1"/>
  <c r="AN212" i="19" s="1"/>
  <c r="AN211" i="19"/>
  <c r="AL211" i="19" s="1"/>
  <c r="AN211" i="19" a="1"/>
  <c r="AN210" i="19" a="1"/>
  <c r="AN210" i="19" s="1"/>
  <c r="AN209" i="19" a="1"/>
  <c r="AN209" i="19" s="1"/>
  <c r="AN208" i="19" a="1"/>
  <c r="AN208" i="19" s="1"/>
  <c r="AN207" i="19" a="1"/>
  <c r="AN207" i="19" s="1"/>
  <c r="AL207" i="19" s="1"/>
  <c r="AN206" i="19" a="1"/>
  <c r="AN206" i="19" s="1"/>
  <c r="AN205" i="19" a="1"/>
  <c r="AN205" i="19" s="1"/>
  <c r="AN204" i="19" a="1"/>
  <c r="AN204" i="19" s="1"/>
  <c r="AN203" i="19"/>
  <c r="AL203" i="19" s="1"/>
  <c r="AN203" i="19" a="1"/>
  <c r="AN202" i="19" a="1"/>
  <c r="AN202" i="19" s="1"/>
  <c r="AN201" i="19" a="1"/>
  <c r="AN201" i="19" s="1"/>
  <c r="AL201" i="19" s="1"/>
  <c r="AN200" i="19" a="1"/>
  <c r="AN200" i="19" s="1"/>
  <c r="AN199" i="19" a="1"/>
  <c r="AN199" i="19" s="1"/>
  <c r="AN198" i="19" a="1"/>
  <c r="AN198" i="19" s="1"/>
  <c r="AN197" i="19" a="1"/>
  <c r="AN197" i="19" s="1"/>
  <c r="AN196" i="19" a="1"/>
  <c r="AN196" i="19" s="1"/>
  <c r="AN195" i="19"/>
  <c r="AN195" i="19" a="1"/>
  <c r="AN194" i="19" a="1"/>
  <c r="AN194" i="19" s="1"/>
  <c r="AN193" i="19" a="1"/>
  <c r="AN193" i="19" s="1"/>
  <c r="AN192" i="19" a="1"/>
  <c r="AN192" i="19" s="1"/>
  <c r="AN191" i="19" a="1"/>
  <c r="AN191" i="19" s="1"/>
  <c r="AL191" i="19" s="1"/>
  <c r="AN190" i="19" a="1"/>
  <c r="AN190" i="19" s="1"/>
  <c r="AL190" i="19" s="1"/>
  <c r="AN189" i="19" a="1"/>
  <c r="AN189" i="19" s="1"/>
  <c r="AN188" i="19" a="1"/>
  <c r="AN188" i="19" s="1"/>
  <c r="AN187" i="19"/>
  <c r="AN187" i="19" a="1"/>
  <c r="AN186" i="19" a="1"/>
  <c r="AN186" i="19" s="1"/>
  <c r="AN185" i="19" a="1"/>
  <c r="AN185" i="19" s="1"/>
  <c r="AN184" i="19" a="1"/>
  <c r="AN184" i="19" s="1"/>
  <c r="AN183" i="19" a="1"/>
  <c r="AN183" i="19" s="1"/>
  <c r="AL183" i="19" s="1"/>
  <c r="AN182" i="19" a="1"/>
  <c r="AN182" i="19" s="1"/>
  <c r="AN181" i="19" a="1"/>
  <c r="AN181" i="19" s="1"/>
  <c r="AN180" i="19" a="1"/>
  <c r="AN180" i="19" s="1"/>
  <c r="AN179" i="19"/>
  <c r="AN179" i="19" a="1"/>
  <c r="AN178" i="19" a="1"/>
  <c r="AN178" i="19" s="1"/>
  <c r="AN177" i="19" a="1"/>
  <c r="AN177" i="19" s="1"/>
  <c r="AN176" i="19" a="1"/>
  <c r="AN176" i="19" s="1"/>
  <c r="AN175" i="19" a="1"/>
  <c r="AN175" i="19" s="1"/>
  <c r="AL175" i="19" s="1"/>
  <c r="AN174" i="19" a="1"/>
  <c r="AN174" i="19" s="1"/>
  <c r="AN173" i="19" a="1"/>
  <c r="AN173" i="19" s="1"/>
  <c r="AN172" i="19" a="1"/>
  <c r="AN172" i="19" s="1"/>
  <c r="AN171" i="19"/>
  <c r="AL171" i="19" s="1"/>
  <c r="AN171" i="19" a="1"/>
  <c r="AN170" i="19" a="1"/>
  <c r="AN170" i="19" s="1"/>
  <c r="AN169" i="19" a="1"/>
  <c r="AN169" i="19" s="1"/>
  <c r="AN168" i="19" a="1"/>
  <c r="AN168" i="19" s="1"/>
  <c r="AN167" i="19" a="1"/>
  <c r="AN167" i="19" s="1"/>
  <c r="AN166" i="19" a="1"/>
  <c r="AN166" i="19" s="1"/>
  <c r="AN165" i="19" a="1"/>
  <c r="AN165" i="19" s="1"/>
  <c r="AN164" i="19" a="1"/>
  <c r="AN164" i="19" s="1"/>
  <c r="AN163" i="19"/>
  <c r="AN163" i="19" a="1"/>
  <c r="AN162" i="19" a="1"/>
  <c r="AN162" i="19" s="1"/>
  <c r="AN161" i="19" a="1"/>
  <c r="AN161" i="19" s="1"/>
  <c r="AN160" i="19" a="1"/>
  <c r="AN160" i="19" s="1"/>
  <c r="AN159" i="19" a="1"/>
  <c r="AN159" i="19" s="1"/>
  <c r="AL159" i="19" s="1"/>
  <c r="AN158" i="19" a="1"/>
  <c r="AN158" i="19" s="1"/>
  <c r="AN157" i="19" a="1"/>
  <c r="AN157" i="19" s="1"/>
  <c r="AN156" i="19" a="1"/>
  <c r="AN156" i="19" s="1"/>
  <c r="AN155" i="19"/>
  <c r="AN155" i="19" a="1"/>
  <c r="AN154" i="19" a="1"/>
  <c r="AN154" i="19" s="1"/>
  <c r="AN153" i="19" a="1"/>
  <c r="AN153" i="19" s="1"/>
  <c r="AN152" i="19" a="1"/>
  <c r="AN152" i="19" s="1"/>
  <c r="AN151" i="19" a="1"/>
  <c r="AN151" i="19" s="1"/>
  <c r="AN150" i="19" a="1"/>
  <c r="AN150" i="19" s="1"/>
  <c r="AN149" i="19" a="1"/>
  <c r="AN149" i="19" s="1"/>
  <c r="AN148" i="19" a="1"/>
  <c r="AN148" i="19" s="1"/>
  <c r="AN147" i="19"/>
  <c r="AL147" i="19" s="1"/>
  <c r="AN147" i="19" a="1"/>
  <c r="AN146" i="19" a="1"/>
  <c r="AN146" i="19" s="1"/>
  <c r="AN145" i="19" a="1"/>
  <c r="AN145" i="19" s="1"/>
  <c r="AN144" i="19" a="1"/>
  <c r="AN144" i="19" s="1"/>
  <c r="AN143" i="19" a="1"/>
  <c r="AN143" i="19" s="1"/>
  <c r="AL143" i="19" s="1"/>
  <c r="AN142" i="19" a="1"/>
  <c r="AN142" i="19" s="1"/>
  <c r="AN141" i="19" a="1"/>
  <c r="AN141" i="19" s="1"/>
  <c r="AN140" i="19" a="1"/>
  <c r="AN140" i="19" s="1"/>
  <c r="AN139" i="19"/>
  <c r="AN139" i="19" a="1"/>
  <c r="AN138" i="19" a="1"/>
  <c r="AN138" i="19" s="1"/>
  <c r="AN137" i="19" a="1"/>
  <c r="AN137" i="19" s="1"/>
  <c r="AL137" i="19" s="1"/>
  <c r="AN136" i="19" a="1"/>
  <c r="AN136" i="19" s="1"/>
  <c r="AN135" i="19" a="1"/>
  <c r="AN135" i="19" s="1"/>
  <c r="AN134" i="19" a="1"/>
  <c r="AN134" i="19" s="1"/>
  <c r="AN133" i="19" a="1"/>
  <c r="AN133" i="19" s="1"/>
  <c r="AN132" i="19" a="1"/>
  <c r="AN132" i="19" s="1"/>
  <c r="AN131" i="19"/>
  <c r="AN131" i="19" a="1"/>
  <c r="AN130" i="19" a="1"/>
  <c r="AN130" i="19" s="1"/>
  <c r="AN129" i="19" a="1"/>
  <c r="AN129" i="19" s="1"/>
  <c r="AN128" i="19" a="1"/>
  <c r="AN128" i="19" s="1"/>
  <c r="AN127" i="19" a="1"/>
  <c r="AN127" i="19" s="1"/>
  <c r="AN126" i="19" a="1"/>
  <c r="AN126" i="19" s="1"/>
  <c r="AL126" i="19" s="1"/>
  <c r="AN125" i="19" a="1"/>
  <c r="AN125" i="19" s="1"/>
  <c r="AN124" i="19" a="1"/>
  <c r="AN124" i="19" s="1"/>
  <c r="AN123" i="19"/>
  <c r="AN123" i="19" a="1"/>
  <c r="AN122" i="19" a="1"/>
  <c r="AN122" i="19" s="1"/>
  <c r="AN121" i="19" a="1"/>
  <c r="AN121" i="19" s="1"/>
  <c r="AN120" i="19" a="1"/>
  <c r="AN120" i="19" s="1"/>
  <c r="AN119" i="19" a="1"/>
  <c r="AN119" i="19" s="1"/>
  <c r="AL119" i="19" s="1"/>
  <c r="AN118" i="19" a="1"/>
  <c r="AN118" i="19" s="1"/>
  <c r="AN117" i="19" a="1"/>
  <c r="AN117" i="19" s="1"/>
  <c r="AN116" i="19" a="1"/>
  <c r="AN116" i="19" s="1"/>
  <c r="AN115" i="19"/>
  <c r="AL115" i="19" s="1"/>
  <c r="AN115" i="19" a="1"/>
  <c r="AN114" i="19" a="1"/>
  <c r="AN114" i="19" s="1"/>
  <c r="AN113" i="19" a="1"/>
  <c r="AN113" i="19" s="1"/>
  <c r="AN112" i="19" a="1"/>
  <c r="AN112" i="19" s="1"/>
  <c r="AN111" i="19" a="1"/>
  <c r="AN111" i="19" s="1"/>
  <c r="AL111" i="19" s="1"/>
  <c r="AN110" i="19" a="1"/>
  <c r="AN110" i="19" s="1"/>
  <c r="AN109" i="19" a="1"/>
  <c r="AN109" i="19" s="1"/>
  <c r="AN108" i="19" a="1"/>
  <c r="AN108" i="19" s="1"/>
  <c r="AN107" i="19"/>
  <c r="AN107" i="19" a="1"/>
  <c r="AN106" i="19" a="1"/>
  <c r="AN106" i="19" s="1"/>
  <c r="AN105" i="19" a="1"/>
  <c r="AN105" i="19" s="1"/>
  <c r="AL105" i="19" s="1"/>
  <c r="AN104" i="19" a="1"/>
  <c r="AN104" i="19" s="1"/>
  <c r="AN103" i="19" a="1"/>
  <c r="AN103" i="19" s="1"/>
  <c r="AN102" i="19" a="1"/>
  <c r="AN102" i="19" s="1"/>
  <c r="AN101" i="19" a="1"/>
  <c r="AN101" i="19" s="1"/>
  <c r="AN100" i="19" a="1"/>
  <c r="AN100" i="19" s="1"/>
  <c r="AN99" i="19"/>
  <c r="AL99" i="19" s="1"/>
  <c r="AN99" i="19" a="1"/>
  <c r="AN98" i="19" a="1"/>
  <c r="AN98" i="19" s="1"/>
  <c r="AN97" i="19" a="1"/>
  <c r="AN97" i="19" s="1"/>
  <c r="AN96" i="19" a="1"/>
  <c r="AN96" i="19" s="1"/>
  <c r="AN95" i="19" a="1"/>
  <c r="AN95" i="19" s="1"/>
  <c r="AN94" i="19" a="1"/>
  <c r="AN94" i="19" s="1"/>
  <c r="AL94" i="19" s="1"/>
  <c r="AN93" i="19" a="1"/>
  <c r="AN93" i="19" s="1"/>
  <c r="AN92" i="19" a="1"/>
  <c r="AN92" i="19" s="1"/>
  <c r="AN91" i="19" a="1"/>
  <c r="AN91" i="19" s="1"/>
  <c r="AN90" i="19" a="1"/>
  <c r="AN90" i="19" s="1"/>
  <c r="AL90" i="19" s="1"/>
  <c r="AN89" i="19" a="1"/>
  <c r="AN89" i="19" s="1"/>
  <c r="AL89" i="19" s="1"/>
  <c r="AN88" i="19" a="1"/>
  <c r="AN88" i="19" s="1"/>
  <c r="AN87" i="19" a="1"/>
  <c r="AN87" i="19" s="1"/>
  <c r="AN86" i="19" a="1"/>
  <c r="AN86" i="19" s="1"/>
  <c r="AN85" i="19" a="1"/>
  <c r="AN85" i="19" s="1"/>
  <c r="AN84" i="19" a="1"/>
  <c r="AN84" i="19" s="1"/>
  <c r="AN83" i="19" a="1"/>
  <c r="AN83" i="19" s="1"/>
  <c r="AN82" i="19" a="1"/>
  <c r="AN82" i="19" s="1"/>
  <c r="AN81" i="19" a="1"/>
  <c r="AN81" i="19" s="1"/>
  <c r="AN80" i="19" a="1"/>
  <c r="AN80" i="19" s="1"/>
  <c r="AL80" i="19" s="1"/>
  <c r="AN79" i="19" a="1"/>
  <c r="AN79" i="19" s="1"/>
  <c r="AL79" i="19" s="1"/>
  <c r="AN78" i="19" a="1"/>
  <c r="AN78" i="19" s="1"/>
  <c r="AL78" i="19" s="1"/>
  <c r="AN77" i="19" a="1"/>
  <c r="AN77" i="19" s="1"/>
  <c r="AN76" i="19" a="1"/>
  <c r="AN76" i="19" s="1"/>
  <c r="AN75" i="19" a="1"/>
  <c r="AN75" i="19" s="1"/>
  <c r="AN74" i="19" a="1"/>
  <c r="AN74" i="19" s="1"/>
  <c r="AN73" i="19" a="1"/>
  <c r="AN73" i="19" s="1"/>
  <c r="AL73" i="19" s="1"/>
  <c r="AN72" i="19" a="1"/>
  <c r="AN72" i="19" s="1"/>
  <c r="AN71" i="19" a="1"/>
  <c r="AN71" i="19" s="1"/>
  <c r="AN70" i="19" a="1"/>
  <c r="AN70" i="19" s="1"/>
  <c r="AN69" i="19" a="1"/>
  <c r="AN69" i="19" s="1"/>
  <c r="AN68" i="19" a="1"/>
  <c r="AN68" i="19" s="1"/>
  <c r="AN67" i="19" a="1"/>
  <c r="AN67" i="19" s="1"/>
  <c r="AN66" i="19" a="1"/>
  <c r="AN66" i="19" s="1"/>
  <c r="AN65" i="19" a="1"/>
  <c r="AN65" i="19" s="1"/>
  <c r="AN64" i="19" a="1"/>
  <c r="AN64" i="19" s="1"/>
  <c r="AN63" i="19" a="1"/>
  <c r="AN63" i="19" s="1"/>
  <c r="AN62" i="19" a="1"/>
  <c r="AN62" i="19" s="1"/>
  <c r="AL62" i="19" s="1"/>
  <c r="AN61" i="19" a="1"/>
  <c r="AN61" i="19" s="1"/>
  <c r="AN60" i="19" a="1"/>
  <c r="AN60" i="19" s="1"/>
  <c r="AN59" i="19" a="1"/>
  <c r="AN59" i="19" s="1"/>
  <c r="AN58" i="19" a="1"/>
  <c r="AN58" i="19" s="1"/>
  <c r="AL58" i="19" s="1"/>
  <c r="AN57" i="19" a="1"/>
  <c r="AN57" i="19" s="1"/>
  <c r="AL57" i="19" s="1"/>
  <c r="AN56" i="19" a="1"/>
  <c r="AN56" i="19" s="1"/>
  <c r="AL56" i="19" s="1"/>
  <c r="AN55" i="19" a="1"/>
  <c r="AN55" i="19" s="1"/>
  <c r="AL55" i="19" s="1"/>
  <c r="AN54" i="19" a="1"/>
  <c r="AN54" i="19" s="1"/>
  <c r="AN53" i="19" a="1"/>
  <c r="AN53" i="19" s="1"/>
  <c r="AN52" i="19" a="1"/>
  <c r="AN52" i="19" s="1"/>
  <c r="AN51" i="19" a="1"/>
  <c r="AN51" i="19" s="1"/>
  <c r="AN50" i="19" a="1"/>
  <c r="AN50" i="19" s="1"/>
  <c r="AN49" i="19" a="1"/>
  <c r="AN49" i="19" s="1"/>
  <c r="AN48" i="19" a="1"/>
  <c r="AN48" i="19" s="1"/>
  <c r="AN47" i="19" a="1"/>
  <c r="AN47" i="19" s="1"/>
  <c r="AN46" i="19" a="1"/>
  <c r="AN46" i="19" s="1"/>
  <c r="AL46" i="19" s="1"/>
  <c r="AN45" i="19" a="1"/>
  <c r="AN45" i="19" s="1"/>
  <c r="AN44" i="19" a="1"/>
  <c r="AN44" i="19" s="1"/>
  <c r="AL44" i="19" s="1"/>
  <c r="AN43" i="19" a="1"/>
  <c r="AN43" i="19" s="1"/>
  <c r="AN42" i="19" a="1"/>
  <c r="AN42" i="19" s="1"/>
  <c r="AL42" i="19" s="1"/>
  <c r="AN41" i="19" a="1"/>
  <c r="AN41" i="19" s="1"/>
  <c r="AL41" i="19" s="1"/>
  <c r="AN40" i="19" a="1"/>
  <c r="AN40" i="19" s="1"/>
  <c r="AN39" i="19" a="1"/>
  <c r="AN39" i="19" s="1"/>
  <c r="AN38" i="19" a="1"/>
  <c r="AN38" i="19" s="1"/>
  <c r="AN37" i="19" a="1"/>
  <c r="AN37" i="19" s="1"/>
  <c r="AN36" i="19" a="1"/>
  <c r="AN36" i="19" s="1"/>
  <c r="AL36" i="19" s="1"/>
  <c r="AN35" i="19" a="1"/>
  <c r="AN35" i="19" s="1"/>
  <c r="AL35" i="19" s="1"/>
  <c r="AN34" i="19" a="1"/>
  <c r="AN34" i="19" s="1"/>
  <c r="AN33" i="19" a="1"/>
  <c r="AN33" i="19" s="1"/>
  <c r="AN32" i="19" a="1"/>
  <c r="AN32" i="19" s="1"/>
  <c r="AN31" i="19" a="1"/>
  <c r="AN31" i="19" s="1"/>
  <c r="AN30" i="19" a="1"/>
  <c r="AN30" i="19" s="1"/>
  <c r="AL30" i="19" s="1"/>
  <c r="AN29" i="19" a="1"/>
  <c r="AN29" i="19" s="1"/>
  <c r="AN28" i="19" a="1"/>
  <c r="AN28" i="19" s="1"/>
  <c r="AN27" i="19" a="1"/>
  <c r="AN27" i="19" s="1"/>
  <c r="AN26" i="19" a="1"/>
  <c r="AN26" i="19" s="1"/>
  <c r="AL26" i="19" s="1"/>
  <c r="AN25" i="19" a="1"/>
  <c r="AN25" i="19" s="1"/>
  <c r="AN24" i="19" a="1"/>
  <c r="AN24" i="19" s="1"/>
  <c r="AN23" i="19" a="1"/>
  <c r="AN23" i="19" s="1"/>
  <c r="AN22" i="19" a="1"/>
  <c r="AN22" i="19" s="1"/>
  <c r="AN21" i="19" a="1"/>
  <c r="AN21" i="19" s="1"/>
  <c r="AN20" i="19" a="1"/>
  <c r="AN20" i="19" s="1"/>
  <c r="AN19" i="19" a="1"/>
  <c r="AN19" i="19" s="1"/>
  <c r="AN18" i="19" a="1"/>
  <c r="AN18" i="19" s="1"/>
  <c r="AN17" i="19" a="1"/>
  <c r="AN17" i="19" s="1"/>
  <c r="AN16" i="19" a="1"/>
  <c r="AN16" i="19" s="1"/>
  <c r="AL16" i="19" s="1"/>
  <c r="AN15" i="19" a="1"/>
  <c r="AN15" i="19" s="1"/>
  <c r="AL15" i="19" s="1"/>
  <c r="AN14" i="19" a="1"/>
  <c r="AN14" i="19" s="1"/>
  <c r="AN13" i="19" a="1"/>
  <c r="AN13" i="19" s="1"/>
  <c r="AN12" i="19" a="1"/>
  <c r="AN12" i="19" s="1"/>
  <c r="AN11" i="19" a="1"/>
  <c r="AN11" i="19" s="1"/>
  <c r="AL11" i="19" s="1"/>
  <c r="AM1484" i="19"/>
  <c r="AM1483" i="19"/>
  <c r="AM1482" i="19"/>
  <c r="AM1481" i="19"/>
  <c r="AM1480" i="19"/>
  <c r="AM1479" i="19"/>
  <c r="AM1478" i="19"/>
  <c r="AM1477" i="19"/>
  <c r="AM1476" i="19"/>
  <c r="AM1475" i="19"/>
  <c r="AM1474" i="19"/>
  <c r="AM1473" i="19"/>
  <c r="AM1472" i="19"/>
  <c r="AM1471" i="19"/>
  <c r="AM1470" i="19"/>
  <c r="AM1469" i="19"/>
  <c r="AM1468" i="19"/>
  <c r="AM1467" i="19"/>
  <c r="AM1466" i="19"/>
  <c r="AM1465" i="19"/>
  <c r="AM1464" i="19"/>
  <c r="AM1463" i="19"/>
  <c r="AM1462" i="19"/>
  <c r="AM1461" i="19"/>
  <c r="AM1460" i="19"/>
  <c r="AM1459" i="19"/>
  <c r="AM1458" i="19"/>
  <c r="AM1457" i="19"/>
  <c r="AM1456" i="19"/>
  <c r="AM1455" i="19"/>
  <c r="AM1454" i="19"/>
  <c r="AM1453" i="19"/>
  <c r="AM1452" i="19"/>
  <c r="AM1451" i="19"/>
  <c r="AM1450" i="19"/>
  <c r="AM1449" i="19"/>
  <c r="AM1448" i="19"/>
  <c r="AM1447" i="19"/>
  <c r="AM1446" i="19"/>
  <c r="AM1445" i="19"/>
  <c r="AM1444" i="19"/>
  <c r="AM1443" i="19"/>
  <c r="AM1442" i="19"/>
  <c r="AM1441" i="19"/>
  <c r="AM1440" i="19"/>
  <c r="AM1439" i="19"/>
  <c r="AM1438" i="19"/>
  <c r="AM1437" i="19"/>
  <c r="AM1436" i="19"/>
  <c r="AM1435" i="19"/>
  <c r="AM1434" i="19"/>
  <c r="AM1433" i="19"/>
  <c r="AM1432" i="19"/>
  <c r="AM1431" i="19"/>
  <c r="AM1430" i="19"/>
  <c r="AM1429" i="19"/>
  <c r="AM1428" i="19"/>
  <c r="AM1427" i="19"/>
  <c r="AM1426" i="19"/>
  <c r="AM1425" i="19"/>
  <c r="AM1424" i="19"/>
  <c r="AM1423" i="19"/>
  <c r="AM1422" i="19"/>
  <c r="AM1421" i="19"/>
  <c r="AM1420" i="19"/>
  <c r="AM1419" i="19"/>
  <c r="AM1418" i="19"/>
  <c r="AM1417" i="19"/>
  <c r="AM1416" i="19"/>
  <c r="AM1415" i="19"/>
  <c r="AM1414" i="19"/>
  <c r="AM1413" i="19"/>
  <c r="AM1412" i="19"/>
  <c r="AM1411" i="19"/>
  <c r="AM1410" i="19"/>
  <c r="AM1409" i="19"/>
  <c r="AM1408" i="19"/>
  <c r="AM1407" i="19"/>
  <c r="AM1406" i="19"/>
  <c r="AM1405" i="19"/>
  <c r="AM1404" i="19"/>
  <c r="AM1403" i="19"/>
  <c r="AM1402" i="19"/>
  <c r="AM1401" i="19"/>
  <c r="AM1400" i="19"/>
  <c r="AM1399" i="19"/>
  <c r="AM1398" i="19"/>
  <c r="AM1397" i="19"/>
  <c r="AM1396" i="19"/>
  <c r="AM1395" i="19"/>
  <c r="AM1394" i="19"/>
  <c r="AM1393" i="19"/>
  <c r="AM1392" i="19"/>
  <c r="AM1391" i="19"/>
  <c r="AM1390" i="19"/>
  <c r="AM1389" i="19"/>
  <c r="AM1388" i="19"/>
  <c r="AM1387" i="19"/>
  <c r="AM1386" i="19"/>
  <c r="AM1385" i="19"/>
  <c r="AM1384" i="19"/>
  <c r="AM1383" i="19"/>
  <c r="AM1382" i="19"/>
  <c r="AM1381" i="19"/>
  <c r="AM1380" i="19"/>
  <c r="AM1379" i="19"/>
  <c r="AM1378" i="19"/>
  <c r="AM1377" i="19"/>
  <c r="AM1376" i="19"/>
  <c r="AM1375" i="19"/>
  <c r="AM1374" i="19"/>
  <c r="AM1373" i="19"/>
  <c r="AM1372" i="19"/>
  <c r="AM1371" i="19"/>
  <c r="AM1370" i="19"/>
  <c r="AM1369" i="19"/>
  <c r="AM1368" i="19"/>
  <c r="AM1367" i="19"/>
  <c r="AM1366" i="19"/>
  <c r="AM1365" i="19"/>
  <c r="AM1364" i="19"/>
  <c r="AM1363" i="19"/>
  <c r="AM1362" i="19"/>
  <c r="AM1361" i="19"/>
  <c r="AM1360" i="19"/>
  <c r="AM1359" i="19"/>
  <c r="AM1358" i="19"/>
  <c r="AM1357" i="19"/>
  <c r="AM1356" i="19"/>
  <c r="AM1355" i="19"/>
  <c r="AM1354" i="19"/>
  <c r="AM1353" i="19"/>
  <c r="AM1352" i="19"/>
  <c r="AM1351" i="19"/>
  <c r="AM1350" i="19"/>
  <c r="AM1349" i="19"/>
  <c r="AM1348" i="19"/>
  <c r="AM1347" i="19"/>
  <c r="AM1346" i="19"/>
  <c r="AM1345" i="19"/>
  <c r="AM1344" i="19"/>
  <c r="AM1343" i="19"/>
  <c r="AM1342" i="19"/>
  <c r="AM1341" i="19"/>
  <c r="AM1340" i="19"/>
  <c r="AM1339" i="19"/>
  <c r="AM1338" i="19"/>
  <c r="AM1337" i="19"/>
  <c r="AM1336" i="19"/>
  <c r="AM1335" i="19"/>
  <c r="AM1334" i="19"/>
  <c r="AM1333" i="19"/>
  <c r="AM1332" i="19"/>
  <c r="AM1331" i="19"/>
  <c r="AM1330" i="19"/>
  <c r="AM1329" i="19"/>
  <c r="AM1328" i="19"/>
  <c r="AM1327" i="19"/>
  <c r="AM1326" i="19"/>
  <c r="AM1325" i="19"/>
  <c r="AM1324" i="19"/>
  <c r="AM1323" i="19"/>
  <c r="AM1322" i="19"/>
  <c r="AM1321" i="19"/>
  <c r="AM1320" i="19"/>
  <c r="AM1319" i="19"/>
  <c r="AM1318" i="19"/>
  <c r="AM1317" i="19"/>
  <c r="AM1316" i="19"/>
  <c r="AM1315" i="19"/>
  <c r="AM1314" i="19"/>
  <c r="AM1313" i="19"/>
  <c r="AM1312" i="19"/>
  <c r="AM1311" i="19"/>
  <c r="AM1310" i="19"/>
  <c r="AM1309" i="19"/>
  <c r="AM1308" i="19"/>
  <c r="AM1307" i="19"/>
  <c r="AM1306" i="19"/>
  <c r="AM1305" i="19"/>
  <c r="AM1304" i="19"/>
  <c r="AM1303" i="19"/>
  <c r="AM1302" i="19"/>
  <c r="AM1301" i="19"/>
  <c r="AM1300" i="19"/>
  <c r="AM1299" i="19"/>
  <c r="AM1298" i="19"/>
  <c r="AM1297" i="19"/>
  <c r="AM1296" i="19"/>
  <c r="AM1295" i="19"/>
  <c r="AM1294" i="19"/>
  <c r="AM1293" i="19"/>
  <c r="AM1292" i="19"/>
  <c r="AM1291" i="19"/>
  <c r="AM1290" i="19"/>
  <c r="AM1289" i="19"/>
  <c r="AM1288" i="19"/>
  <c r="AM1287" i="19"/>
  <c r="AM1286" i="19"/>
  <c r="AM1285" i="19"/>
  <c r="AM1284" i="19"/>
  <c r="AM1283" i="19"/>
  <c r="AM1282" i="19"/>
  <c r="AM1281" i="19"/>
  <c r="AM1280" i="19"/>
  <c r="AM1279" i="19"/>
  <c r="AM1278" i="19"/>
  <c r="AM1277" i="19"/>
  <c r="AM1276" i="19"/>
  <c r="AM1275" i="19"/>
  <c r="AM1274" i="19"/>
  <c r="AM1273" i="19"/>
  <c r="AM1272" i="19"/>
  <c r="AM1271" i="19"/>
  <c r="AM1270" i="19"/>
  <c r="AM1269" i="19"/>
  <c r="AM1268" i="19"/>
  <c r="AM1267" i="19"/>
  <c r="AM1266" i="19"/>
  <c r="AM1265" i="19"/>
  <c r="AM1264" i="19"/>
  <c r="AM1263" i="19"/>
  <c r="AM1262" i="19"/>
  <c r="AM1261" i="19"/>
  <c r="AM1260" i="19"/>
  <c r="AM1259" i="19"/>
  <c r="AM1258" i="19"/>
  <c r="AM1257" i="19"/>
  <c r="AM1256" i="19"/>
  <c r="AM1255" i="19"/>
  <c r="AM1254" i="19"/>
  <c r="AM1253" i="19"/>
  <c r="AM1252" i="19"/>
  <c r="AM1251" i="19"/>
  <c r="AM1250" i="19"/>
  <c r="AM1249" i="19"/>
  <c r="AM1248" i="19"/>
  <c r="AM1247" i="19"/>
  <c r="AM1246" i="19"/>
  <c r="AM1245" i="19"/>
  <c r="AM1244" i="19"/>
  <c r="AM1243" i="19"/>
  <c r="AM1242" i="19"/>
  <c r="AM1241" i="19"/>
  <c r="AM1240" i="19"/>
  <c r="AM1239" i="19"/>
  <c r="AM1238" i="19"/>
  <c r="AM1237" i="19"/>
  <c r="AM1236" i="19"/>
  <c r="AM1235" i="19"/>
  <c r="AM1234" i="19"/>
  <c r="AM1233" i="19"/>
  <c r="AM1232" i="19"/>
  <c r="AM1231" i="19"/>
  <c r="AM1230" i="19"/>
  <c r="AM1229" i="19"/>
  <c r="AM1228" i="19"/>
  <c r="AM1227" i="19"/>
  <c r="AM1226" i="19"/>
  <c r="AM1225" i="19"/>
  <c r="AM1224" i="19"/>
  <c r="AM1223" i="19"/>
  <c r="AM1222" i="19"/>
  <c r="AM1221" i="19"/>
  <c r="AM1220" i="19"/>
  <c r="AM1219" i="19"/>
  <c r="AM1218" i="19"/>
  <c r="AM1217" i="19"/>
  <c r="AM1216" i="19"/>
  <c r="AM1215" i="19"/>
  <c r="AM1214" i="19"/>
  <c r="AM1213" i="19"/>
  <c r="AM1212" i="19"/>
  <c r="AM1211" i="19"/>
  <c r="AM1210" i="19"/>
  <c r="AM1209" i="19"/>
  <c r="AM1208" i="19"/>
  <c r="AM1207" i="19"/>
  <c r="AM1206" i="19"/>
  <c r="AM1205" i="19"/>
  <c r="AM1204" i="19"/>
  <c r="AM1203" i="19"/>
  <c r="AM1202" i="19"/>
  <c r="AM1201" i="19"/>
  <c r="AM1200" i="19"/>
  <c r="AM1199" i="19"/>
  <c r="AM1198" i="19"/>
  <c r="AM1197" i="19"/>
  <c r="AM1196" i="19"/>
  <c r="AM1195" i="19"/>
  <c r="AM1194" i="19"/>
  <c r="AM1193" i="19"/>
  <c r="AM1192" i="19"/>
  <c r="AM1191" i="19"/>
  <c r="AM1190" i="19"/>
  <c r="AM1189" i="19"/>
  <c r="AM1188" i="19"/>
  <c r="AM1187" i="19"/>
  <c r="AM1186" i="19"/>
  <c r="AM1185" i="19"/>
  <c r="AM1184" i="19"/>
  <c r="AM1183" i="19"/>
  <c r="AM1182" i="19"/>
  <c r="AM1181" i="19"/>
  <c r="AM1180" i="19"/>
  <c r="AM1179" i="19"/>
  <c r="AM1178" i="19"/>
  <c r="AM1177" i="19"/>
  <c r="AM1176" i="19"/>
  <c r="AM1175" i="19"/>
  <c r="AM1174" i="19"/>
  <c r="AM1173" i="19"/>
  <c r="AM1172" i="19"/>
  <c r="AM1171" i="19"/>
  <c r="AM1170" i="19"/>
  <c r="AM1169" i="19"/>
  <c r="AM1168" i="19"/>
  <c r="AM1167" i="19"/>
  <c r="AM1166" i="19"/>
  <c r="AM1165" i="19"/>
  <c r="AM1164" i="19"/>
  <c r="AM1163" i="19"/>
  <c r="AM1162" i="19"/>
  <c r="AM1161" i="19"/>
  <c r="AM1160" i="19"/>
  <c r="AM1159" i="19"/>
  <c r="AM1158" i="19"/>
  <c r="AM1157" i="19"/>
  <c r="AM1156" i="19"/>
  <c r="AM1155" i="19"/>
  <c r="AM1154" i="19"/>
  <c r="AM1153" i="19"/>
  <c r="AM1152" i="19"/>
  <c r="AM1151" i="19"/>
  <c r="AM1150" i="19"/>
  <c r="AM1149" i="19"/>
  <c r="AM1148" i="19"/>
  <c r="AM1147" i="19"/>
  <c r="AM1146" i="19"/>
  <c r="AM1145" i="19"/>
  <c r="AM1144" i="19"/>
  <c r="AM1143" i="19"/>
  <c r="AM1142" i="19"/>
  <c r="AM1141" i="19"/>
  <c r="AM1140" i="19"/>
  <c r="AM1139" i="19"/>
  <c r="AM1138" i="19"/>
  <c r="AM1137" i="19"/>
  <c r="AM1136" i="19"/>
  <c r="AM1135" i="19"/>
  <c r="AM1134" i="19"/>
  <c r="AM1133" i="19"/>
  <c r="AM1132" i="19"/>
  <c r="AM1131" i="19"/>
  <c r="AM1130" i="19"/>
  <c r="AM1129" i="19"/>
  <c r="AM1128" i="19"/>
  <c r="AM1127" i="19"/>
  <c r="AM1126" i="19"/>
  <c r="AM1125" i="19"/>
  <c r="AM1124" i="19"/>
  <c r="AM1123" i="19"/>
  <c r="AM1122" i="19"/>
  <c r="AM1121" i="19"/>
  <c r="AM1120" i="19"/>
  <c r="AM1119" i="19"/>
  <c r="AM1118" i="19"/>
  <c r="AM1117" i="19"/>
  <c r="AM1116" i="19"/>
  <c r="AM1115" i="19"/>
  <c r="AM1114" i="19"/>
  <c r="AM1113" i="19"/>
  <c r="AM1112" i="19"/>
  <c r="AM1111" i="19"/>
  <c r="AM1110" i="19"/>
  <c r="AM1109" i="19"/>
  <c r="AM1108" i="19"/>
  <c r="AM1107" i="19"/>
  <c r="AM1106" i="19"/>
  <c r="AM1105" i="19"/>
  <c r="AM1104" i="19"/>
  <c r="AM1103" i="19"/>
  <c r="AM1102" i="19"/>
  <c r="AM1101" i="19"/>
  <c r="AM1100" i="19"/>
  <c r="AM1099" i="19"/>
  <c r="AM1098" i="19"/>
  <c r="AM1097" i="19"/>
  <c r="AM1096" i="19"/>
  <c r="AM1095" i="19"/>
  <c r="AM1094" i="19"/>
  <c r="AM1093" i="19"/>
  <c r="AM1092" i="19"/>
  <c r="AM1091" i="19"/>
  <c r="AM1090" i="19"/>
  <c r="AM1089" i="19"/>
  <c r="AM1088" i="19"/>
  <c r="AM1087" i="19"/>
  <c r="AM1086" i="19"/>
  <c r="AM1085" i="19"/>
  <c r="AM1084" i="19"/>
  <c r="AM1083" i="19"/>
  <c r="AM1082" i="19"/>
  <c r="AM1081" i="19"/>
  <c r="AM1080" i="19"/>
  <c r="AM1079" i="19"/>
  <c r="AM1078" i="19"/>
  <c r="AM1077" i="19"/>
  <c r="AM1076" i="19"/>
  <c r="AM1075" i="19"/>
  <c r="AM1074" i="19"/>
  <c r="AM1073" i="19"/>
  <c r="AM1072" i="19"/>
  <c r="AM1071" i="19"/>
  <c r="AM1070" i="19"/>
  <c r="AM1069" i="19"/>
  <c r="AM1068" i="19"/>
  <c r="AM1067" i="19"/>
  <c r="AM1066" i="19"/>
  <c r="AM1065" i="19"/>
  <c r="AM1064" i="19"/>
  <c r="AM1063" i="19"/>
  <c r="AM1062" i="19"/>
  <c r="AM1061" i="19"/>
  <c r="AM1060" i="19"/>
  <c r="AM1059" i="19"/>
  <c r="AM1058" i="19"/>
  <c r="AM1057" i="19"/>
  <c r="AM1056" i="19"/>
  <c r="AM1055" i="19"/>
  <c r="AM1054" i="19"/>
  <c r="AM1053" i="19"/>
  <c r="AM1052" i="19"/>
  <c r="AM1051" i="19"/>
  <c r="AM1050" i="19"/>
  <c r="AM1049" i="19"/>
  <c r="AM1048" i="19"/>
  <c r="AM1047" i="19"/>
  <c r="AM1046" i="19"/>
  <c r="AM1045" i="19"/>
  <c r="AM1044" i="19"/>
  <c r="AM1043" i="19"/>
  <c r="AM1042" i="19"/>
  <c r="AM1041" i="19"/>
  <c r="AM1040" i="19"/>
  <c r="AM1039" i="19"/>
  <c r="AM1038" i="19"/>
  <c r="AM1037" i="19"/>
  <c r="AM1036" i="19"/>
  <c r="AM1035" i="19"/>
  <c r="AM1034" i="19"/>
  <c r="AM1033" i="19"/>
  <c r="AM1032" i="19"/>
  <c r="AM1031" i="19"/>
  <c r="AM1030" i="19"/>
  <c r="AM1029" i="19"/>
  <c r="AM1028" i="19"/>
  <c r="AM1027" i="19"/>
  <c r="AM1026" i="19"/>
  <c r="AM1025" i="19"/>
  <c r="AM1024" i="19"/>
  <c r="AM1023" i="19"/>
  <c r="AM1022" i="19"/>
  <c r="AM1021" i="19"/>
  <c r="AM1020" i="19"/>
  <c r="AM1019" i="19"/>
  <c r="AM1018" i="19"/>
  <c r="AM1017" i="19"/>
  <c r="AM1016" i="19"/>
  <c r="AM1015" i="19"/>
  <c r="AM1014" i="19"/>
  <c r="AM1013" i="19"/>
  <c r="AM1012" i="19"/>
  <c r="AM1011" i="19"/>
  <c r="AM1010" i="19"/>
  <c r="AM1009" i="19"/>
  <c r="AM1008" i="19"/>
  <c r="AM1007" i="19"/>
  <c r="AM1006" i="19"/>
  <c r="AM1005" i="19"/>
  <c r="AM1004" i="19"/>
  <c r="AM1003" i="19"/>
  <c r="AM1002" i="19"/>
  <c r="AM1001" i="19"/>
  <c r="AM1000" i="19"/>
  <c r="AM999" i="19"/>
  <c r="AM998" i="19"/>
  <c r="AM997" i="19"/>
  <c r="AM996" i="19"/>
  <c r="AM995" i="19"/>
  <c r="AM994" i="19"/>
  <c r="AM993" i="19"/>
  <c r="AM992" i="19"/>
  <c r="AM991" i="19"/>
  <c r="AM990" i="19"/>
  <c r="AM989" i="19"/>
  <c r="AM988" i="19"/>
  <c r="AM987" i="19"/>
  <c r="AM986" i="19"/>
  <c r="AM985" i="19"/>
  <c r="AM984" i="19"/>
  <c r="AM983" i="19"/>
  <c r="AM982" i="19"/>
  <c r="AM981" i="19"/>
  <c r="AM980" i="19"/>
  <c r="AM979" i="19"/>
  <c r="AM978" i="19"/>
  <c r="AM977" i="19"/>
  <c r="AM976" i="19"/>
  <c r="AM975" i="19"/>
  <c r="AM974" i="19"/>
  <c r="AM973" i="19"/>
  <c r="AM972" i="19"/>
  <c r="AM971" i="19"/>
  <c r="AM970" i="19"/>
  <c r="AM969" i="19"/>
  <c r="AM968" i="19"/>
  <c r="AM967" i="19"/>
  <c r="AM966" i="19"/>
  <c r="AM965" i="19"/>
  <c r="AM964" i="19"/>
  <c r="AM963" i="19"/>
  <c r="AM962" i="19"/>
  <c r="AM961" i="19"/>
  <c r="AM960" i="19"/>
  <c r="AM959" i="19"/>
  <c r="AM958" i="19"/>
  <c r="AM957" i="19"/>
  <c r="AM956" i="19"/>
  <c r="AM955" i="19"/>
  <c r="AM954" i="19"/>
  <c r="AM953" i="19"/>
  <c r="AM952" i="19"/>
  <c r="AM951" i="19"/>
  <c r="AM950" i="19"/>
  <c r="AM949" i="19"/>
  <c r="AM948" i="19"/>
  <c r="AM947" i="19"/>
  <c r="AM946" i="19"/>
  <c r="AM945" i="19"/>
  <c r="AM944" i="19"/>
  <c r="AM943" i="19"/>
  <c r="AM942" i="19"/>
  <c r="AM941" i="19"/>
  <c r="AM940" i="19"/>
  <c r="AM939" i="19"/>
  <c r="AM938" i="19"/>
  <c r="AM937" i="19"/>
  <c r="AM936" i="19"/>
  <c r="AM935" i="19"/>
  <c r="AM934" i="19"/>
  <c r="AM933" i="19"/>
  <c r="AM932" i="19"/>
  <c r="AM931" i="19"/>
  <c r="AM930" i="19"/>
  <c r="AM929" i="19"/>
  <c r="AM928" i="19"/>
  <c r="AM927" i="19"/>
  <c r="AM926" i="19"/>
  <c r="AM925" i="19"/>
  <c r="AM924" i="19"/>
  <c r="AM923" i="19"/>
  <c r="AM922" i="19"/>
  <c r="AM921" i="19"/>
  <c r="AM920" i="19"/>
  <c r="AM919" i="19"/>
  <c r="AM918" i="19"/>
  <c r="AM917" i="19"/>
  <c r="AM916" i="19"/>
  <c r="AM915" i="19"/>
  <c r="AM914" i="19"/>
  <c r="AM913" i="19"/>
  <c r="AM912" i="19"/>
  <c r="AM911" i="19"/>
  <c r="AM910" i="19"/>
  <c r="AM909" i="19"/>
  <c r="AM908" i="19"/>
  <c r="AM907" i="19"/>
  <c r="AM906" i="19"/>
  <c r="AM905" i="19"/>
  <c r="AM904" i="19"/>
  <c r="AM903" i="19"/>
  <c r="AM902" i="19"/>
  <c r="AM901" i="19"/>
  <c r="AM900" i="19"/>
  <c r="AM899" i="19"/>
  <c r="AM898" i="19"/>
  <c r="AM897" i="19"/>
  <c r="AM896" i="19"/>
  <c r="AM895" i="19"/>
  <c r="AM894" i="19"/>
  <c r="AM893" i="19"/>
  <c r="AM892" i="19"/>
  <c r="AM891" i="19"/>
  <c r="AM890" i="19"/>
  <c r="AM889" i="19"/>
  <c r="AM888" i="19"/>
  <c r="AM887" i="19"/>
  <c r="AM886" i="19"/>
  <c r="AM885" i="19"/>
  <c r="AM884" i="19"/>
  <c r="AM883" i="19"/>
  <c r="AM882" i="19"/>
  <c r="AM881" i="19"/>
  <c r="AM880" i="19"/>
  <c r="AM879" i="19"/>
  <c r="AM878" i="19"/>
  <c r="AM877" i="19"/>
  <c r="AM876" i="19"/>
  <c r="AM875" i="19"/>
  <c r="AM874" i="19"/>
  <c r="AM873" i="19"/>
  <c r="AM872" i="19"/>
  <c r="AM871" i="19"/>
  <c r="AM870" i="19"/>
  <c r="AM869" i="19"/>
  <c r="AM868" i="19"/>
  <c r="AM867" i="19"/>
  <c r="AM866" i="19"/>
  <c r="AM865" i="19"/>
  <c r="AL865" i="19" s="1"/>
  <c r="AM864" i="19"/>
  <c r="AM863" i="19"/>
  <c r="AM862" i="19"/>
  <c r="AL862" i="19" s="1"/>
  <c r="AM861" i="19"/>
  <c r="AL861" i="19" s="1"/>
  <c r="AM860" i="19"/>
  <c r="AM859" i="19"/>
  <c r="AM858" i="19"/>
  <c r="AL858" i="19" s="1"/>
  <c r="AM857" i="19"/>
  <c r="AL857" i="19" s="1"/>
  <c r="AM856" i="19"/>
  <c r="AM855" i="19"/>
  <c r="AM854" i="19"/>
  <c r="AL854" i="19" s="1"/>
  <c r="AM853" i="19"/>
  <c r="AL853" i="19" s="1"/>
  <c r="AM852" i="19"/>
  <c r="AM851" i="19"/>
  <c r="AM850" i="19"/>
  <c r="AL850" i="19" s="1"/>
  <c r="AM849" i="19"/>
  <c r="AL849" i="19" s="1"/>
  <c r="AM848" i="19"/>
  <c r="AM847" i="19"/>
  <c r="AM846" i="19"/>
  <c r="AL846" i="19" s="1"/>
  <c r="AM845" i="19"/>
  <c r="AM844" i="19"/>
  <c r="AM843" i="19"/>
  <c r="AM842" i="19"/>
  <c r="AL842" i="19" s="1"/>
  <c r="AM841" i="19"/>
  <c r="AL841" i="19" s="1"/>
  <c r="AM840" i="19"/>
  <c r="AM839" i="19"/>
  <c r="AM838" i="19"/>
  <c r="AL838" i="19" s="1"/>
  <c r="AM837" i="19"/>
  <c r="AL837" i="19" s="1"/>
  <c r="AM836" i="19"/>
  <c r="AM835" i="19"/>
  <c r="AM834" i="19"/>
  <c r="AL834" i="19" s="1"/>
  <c r="AM833" i="19"/>
  <c r="AL833" i="19" s="1"/>
  <c r="AM832" i="19"/>
  <c r="AM831" i="19"/>
  <c r="AM830" i="19"/>
  <c r="AL830" i="19" s="1"/>
  <c r="AM829" i="19"/>
  <c r="AL829" i="19" s="1"/>
  <c r="AM828" i="19"/>
  <c r="AM827" i="19"/>
  <c r="AM826" i="19"/>
  <c r="AL826" i="19" s="1"/>
  <c r="AM825" i="19"/>
  <c r="AL825" i="19" s="1"/>
  <c r="AM824" i="19"/>
  <c r="AM823" i="19"/>
  <c r="AM822" i="19"/>
  <c r="AM821" i="19"/>
  <c r="AM820" i="19"/>
  <c r="AM819" i="19"/>
  <c r="AM818" i="19"/>
  <c r="AL818" i="19" s="1"/>
  <c r="AM817" i="19"/>
  <c r="AL817" i="19" s="1"/>
  <c r="AM816" i="19"/>
  <c r="AM815" i="19"/>
  <c r="AM814" i="19"/>
  <c r="AL814" i="19" s="1"/>
  <c r="AM813" i="19"/>
  <c r="AL813" i="19" s="1"/>
  <c r="AM812" i="19"/>
  <c r="AM811" i="19"/>
  <c r="AM810" i="19"/>
  <c r="AM809" i="19"/>
  <c r="AL809" i="19" s="1"/>
  <c r="AM808" i="19"/>
  <c r="AM807" i="19"/>
  <c r="AM806" i="19"/>
  <c r="AL806" i="19" s="1"/>
  <c r="AM805" i="19"/>
  <c r="AL805" i="19" s="1"/>
  <c r="AM804" i="19"/>
  <c r="AM803" i="19"/>
  <c r="AM802" i="19"/>
  <c r="AL802" i="19" s="1"/>
  <c r="AM801" i="19"/>
  <c r="AL801" i="19" s="1"/>
  <c r="AM800" i="19"/>
  <c r="AM799" i="19"/>
  <c r="AM798" i="19"/>
  <c r="AM797" i="19"/>
  <c r="AL797" i="19" s="1"/>
  <c r="AM796" i="19"/>
  <c r="AM795" i="19"/>
  <c r="AM794" i="19"/>
  <c r="AM793" i="19"/>
  <c r="AL793" i="19" s="1"/>
  <c r="AM792" i="19"/>
  <c r="AM791" i="19"/>
  <c r="AM790" i="19"/>
  <c r="AM789" i="19"/>
  <c r="AL789" i="19" s="1"/>
  <c r="AM788" i="19"/>
  <c r="AM787" i="19"/>
  <c r="AM786" i="19"/>
  <c r="AL786" i="19" s="1"/>
  <c r="AM785" i="19"/>
  <c r="AL785" i="19" s="1"/>
  <c r="AM784" i="19"/>
  <c r="AM783" i="19"/>
  <c r="AM782" i="19"/>
  <c r="AM781" i="19"/>
  <c r="AL781" i="19" s="1"/>
  <c r="AM780" i="19"/>
  <c r="AM779" i="19"/>
  <c r="AM778" i="19"/>
  <c r="AM777" i="19"/>
  <c r="AL777" i="19" s="1"/>
  <c r="AM776" i="19"/>
  <c r="AM775" i="19"/>
  <c r="AM774" i="19"/>
  <c r="AL774" i="19" s="1"/>
  <c r="AM773" i="19"/>
  <c r="AL773" i="19" s="1"/>
  <c r="AM772" i="19"/>
  <c r="AM771" i="19"/>
  <c r="AM770" i="19"/>
  <c r="AM769" i="19"/>
  <c r="AM768" i="19"/>
  <c r="AM767" i="19"/>
  <c r="AM766" i="19"/>
  <c r="AM765" i="19"/>
  <c r="AL765" i="19" s="1"/>
  <c r="AM764" i="19"/>
  <c r="AM763" i="19"/>
  <c r="AM762" i="19"/>
  <c r="AL762" i="19" s="1"/>
  <c r="AM761" i="19"/>
  <c r="AM760" i="19"/>
  <c r="AM759" i="19"/>
  <c r="AM758" i="19"/>
  <c r="AL758" i="19" s="1"/>
  <c r="AM757" i="19"/>
  <c r="AL757" i="19" s="1"/>
  <c r="AM756" i="19"/>
  <c r="AM755" i="19"/>
  <c r="AM754" i="19"/>
  <c r="AL754" i="19" s="1"/>
  <c r="AM753" i="19"/>
  <c r="AL753" i="19" s="1"/>
  <c r="AM752" i="19"/>
  <c r="AM751" i="19"/>
  <c r="AM750" i="19"/>
  <c r="AL750" i="19" s="1"/>
  <c r="AM749" i="19"/>
  <c r="AL749" i="19" s="1"/>
  <c r="AM748" i="19"/>
  <c r="AM747" i="19"/>
  <c r="AM746" i="19"/>
  <c r="AL746" i="19" s="1"/>
  <c r="AM745" i="19"/>
  <c r="AM744" i="19"/>
  <c r="AM743" i="19"/>
  <c r="AM742" i="19"/>
  <c r="AM741" i="19"/>
  <c r="AL741" i="19" s="1"/>
  <c r="AM740" i="19"/>
  <c r="AM739" i="19"/>
  <c r="AM738" i="19"/>
  <c r="AL738" i="19" s="1"/>
  <c r="AM737" i="19"/>
  <c r="AL737" i="19" s="1"/>
  <c r="AM736" i="19"/>
  <c r="AM735" i="19"/>
  <c r="AM734" i="19"/>
  <c r="AL734" i="19" s="1"/>
  <c r="AM733" i="19"/>
  <c r="AL733" i="19" s="1"/>
  <c r="AM732" i="19"/>
  <c r="AM731" i="19"/>
  <c r="AM730" i="19"/>
  <c r="AL730" i="19" s="1"/>
  <c r="AM729" i="19"/>
  <c r="AM728" i="19"/>
  <c r="AM727" i="19"/>
  <c r="AM726" i="19"/>
  <c r="AL726" i="19" s="1"/>
  <c r="AM725" i="19"/>
  <c r="AL725" i="19" s="1"/>
  <c r="AM724" i="19"/>
  <c r="AM723" i="19"/>
  <c r="AM722" i="19"/>
  <c r="AL722" i="19" s="1"/>
  <c r="AM721" i="19"/>
  <c r="AL721" i="19" s="1"/>
  <c r="AM720" i="19"/>
  <c r="AM719" i="19"/>
  <c r="AM718" i="19"/>
  <c r="AL718" i="19" s="1"/>
  <c r="AM717" i="19"/>
  <c r="AM716" i="19"/>
  <c r="AM715" i="19"/>
  <c r="AM714" i="19"/>
  <c r="AL714" i="19" s="1"/>
  <c r="AM713" i="19"/>
  <c r="AM712" i="19"/>
  <c r="AM711" i="19"/>
  <c r="AM710" i="19"/>
  <c r="AM709" i="19"/>
  <c r="AL709" i="19" s="1"/>
  <c r="AM708" i="19"/>
  <c r="AM707" i="19"/>
  <c r="AM706" i="19"/>
  <c r="AL706" i="19" s="1"/>
  <c r="AM705" i="19"/>
  <c r="AL705" i="19" s="1"/>
  <c r="AM704" i="19"/>
  <c r="AM703" i="19"/>
  <c r="AM702" i="19"/>
  <c r="AL702" i="19" s="1"/>
  <c r="AM701" i="19"/>
  <c r="AL701" i="19" s="1"/>
  <c r="AM700" i="19"/>
  <c r="AM699" i="19"/>
  <c r="AM698" i="19"/>
  <c r="AL698" i="19" s="1"/>
  <c r="AM697" i="19"/>
  <c r="AM696" i="19"/>
  <c r="AM695" i="19"/>
  <c r="AM694" i="19"/>
  <c r="AM693" i="19"/>
  <c r="AM692" i="19"/>
  <c r="AM691" i="19"/>
  <c r="AM690" i="19"/>
  <c r="AL690" i="19" s="1"/>
  <c r="AM689" i="19"/>
  <c r="AL689" i="19" s="1"/>
  <c r="AM688" i="19"/>
  <c r="AM687" i="19"/>
  <c r="AM686" i="19"/>
  <c r="AL686" i="19" s="1"/>
  <c r="AM685" i="19"/>
  <c r="AL685" i="19" s="1"/>
  <c r="AM684" i="19"/>
  <c r="AM683" i="19"/>
  <c r="AM682" i="19"/>
  <c r="AM681" i="19"/>
  <c r="AL681" i="19" s="1"/>
  <c r="AM680" i="19"/>
  <c r="AM679" i="19"/>
  <c r="AM678" i="19"/>
  <c r="AL678" i="19" s="1"/>
  <c r="AM677" i="19"/>
  <c r="AM676" i="19"/>
  <c r="AM675" i="19"/>
  <c r="AM674" i="19"/>
  <c r="AL674" i="19" s="1"/>
  <c r="AM673" i="19"/>
  <c r="AM672" i="19"/>
  <c r="AM671" i="19"/>
  <c r="AM670" i="19"/>
  <c r="AM669" i="19"/>
  <c r="AL669" i="19" s="1"/>
  <c r="AM668" i="19"/>
  <c r="AM667" i="19"/>
  <c r="AM666" i="19"/>
  <c r="AM665" i="19"/>
  <c r="AL665" i="19" s="1"/>
  <c r="AM664" i="19"/>
  <c r="AM663" i="19"/>
  <c r="AM662" i="19"/>
  <c r="AM661" i="19"/>
  <c r="AL661" i="19" s="1"/>
  <c r="AM660" i="19"/>
  <c r="AM659" i="19"/>
  <c r="AM658" i="19"/>
  <c r="AL658" i="19" s="1"/>
  <c r="AM657" i="19"/>
  <c r="AL657" i="19" s="1"/>
  <c r="AM656" i="19"/>
  <c r="AM655" i="19"/>
  <c r="AM654" i="19"/>
  <c r="AM653" i="19"/>
  <c r="AL653" i="19" s="1"/>
  <c r="AM652" i="19"/>
  <c r="AM651" i="19"/>
  <c r="AM650" i="19"/>
  <c r="AM649" i="19"/>
  <c r="AL649" i="19" s="1"/>
  <c r="AM648" i="19"/>
  <c r="AM647" i="19"/>
  <c r="AM646" i="19"/>
  <c r="AL646" i="19" s="1"/>
  <c r="AM645" i="19"/>
  <c r="AM644" i="19"/>
  <c r="AM643" i="19"/>
  <c r="AM642" i="19"/>
  <c r="AM641" i="19"/>
  <c r="AM640" i="19"/>
  <c r="AM639" i="19"/>
  <c r="AM638" i="19"/>
  <c r="AM637" i="19"/>
  <c r="AL637" i="19" s="1"/>
  <c r="AM636" i="19"/>
  <c r="AM635" i="19"/>
  <c r="AM634" i="19"/>
  <c r="AM633" i="19"/>
  <c r="AL633" i="19" s="1"/>
  <c r="AM632" i="19"/>
  <c r="AM631" i="19"/>
  <c r="AM630" i="19"/>
  <c r="AL630" i="19" s="1"/>
  <c r="AM629" i="19"/>
  <c r="AL629" i="19" s="1"/>
  <c r="AM628" i="19"/>
  <c r="AM627" i="19"/>
  <c r="AM626" i="19"/>
  <c r="AL626" i="19" s="1"/>
  <c r="AM625" i="19"/>
  <c r="AL625" i="19" s="1"/>
  <c r="AM624" i="19"/>
  <c r="AM623" i="19"/>
  <c r="AM622" i="19"/>
  <c r="AL622" i="19" s="1"/>
  <c r="AM621" i="19"/>
  <c r="AL621" i="19" s="1"/>
  <c r="AM620" i="19"/>
  <c r="AM619" i="19"/>
  <c r="AM618" i="19"/>
  <c r="AL618" i="19" s="1"/>
  <c r="AM617" i="19"/>
  <c r="AL617" i="19" s="1"/>
  <c r="AM616" i="19"/>
  <c r="AM615" i="19"/>
  <c r="AM614" i="19"/>
  <c r="AM613" i="19"/>
  <c r="AM612" i="19"/>
  <c r="AM611" i="19"/>
  <c r="AM610" i="19"/>
  <c r="AL610" i="19" s="1"/>
  <c r="AM609" i="19"/>
  <c r="AM608" i="19"/>
  <c r="AM607" i="19"/>
  <c r="AM606" i="19"/>
  <c r="AL606" i="19" s="1"/>
  <c r="AM605" i="19"/>
  <c r="AL605" i="19" s="1"/>
  <c r="AM604" i="19"/>
  <c r="AM603" i="19"/>
  <c r="AM602" i="19"/>
  <c r="AM601" i="19"/>
  <c r="AL601" i="19" s="1"/>
  <c r="AM600" i="19"/>
  <c r="AM599" i="19"/>
  <c r="AM598" i="19"/>
  <c r="AL598" i="19" s="1"/>
  <c r="AM597" i="19"/>
  <c r="AL597" i="19" s="1"/>
  <c r="AM596" i="19"/>
  <c r="AM595" i="19"/>
  <c r="AM594" i="19"/>
  <c r="AL594" i="19" s="1"/>
  <c r="AM593" i="19"/>
  <c r="AL593" i="19" s="1"/>
  <c r="AM592" i="19"/>
  <c r="AM591" i="19"/>
  <c r="AM590" i="19"/>
  <c r="AL590" i="19" s="1"/>
  <c r="AM589" i="19"/>
  <c r="AM588" i="19"/>
  <c r="AM587" i="19"/>
  <c r="AM586" i="19"/>
  <c r="AL586" i="19" s="1"/>
  <c r="AM585" i="19"/>
  <c r="AL585" i="19" s="1"/>
  <c r="AM584" i="19"/>
  <c r="AM583" i="19"/>
  <c r="AM582" i="19"/>
  <c r="AL582" i="19" s="1"/>
  <c r="AM581" i="19"/>
  <c r="AM580" i="19"/>
  <c r="AM579" i="19"/>
  <c r="AM578" i="19"/>
  <c r="AL578" i="19" s="1"/>
  <c r="AM577" i="19"/>
  <c r="AM576" i="19"/>
  <c r="AM575" i="19"/>
  <c r="AM574" i="19"/>
  <c r="AL574" i="19" s="1"/>
  <c r="AM573" i="19"/>
  <c r="AL573" i="19" s="1"/>
  <c r="AM572" i="19"/>
  <c r="AM571" i="19"/>
  <c r="AM570" i="19"/>
  <c r="AM569" i="19"/>
  <c r="AL569" i="19" s="1"/>
  <c r="AM568" i="19"/>
  <c r="AM567" i="19"/>
  <c r="AM566" i="19"/>
  <c r="AM565" i="19"/>
  <c r="AM564" i="19"/>
  <c r="AM563" i="19"/>
  <c r="AM562" i="19"/>
  <c r="AL562" i="19" s="1"/>
  <c r="AM561" i="19"/>
  <c r="AL561" i="19" s="1"/>
  <c r="AM560" i="19"/>
  <c r="AM559" i="19"/>
  <c r="AM558" i="19"/>
  <c r="AL558" i="19" s="1"/>
  <c r="AM557" i="19"/>
  <c r="AL557" i="19" s="1"/>
  <c r="AM556" i="19"/>
  <c r="AM555" i="19"/>
  <c r="AM554" i="19"/>
  <c r="AM553" i="19"/>
  <c r="AL553" i="19" s="1"/>
  <c r="AM552" i="19"/>
  <c r="AM551" i="19"/>
  <c r="AM550" i="19"/>
  <c r="AL550" i="19" s="1"/>
  <c r="AM549" i="19"/>
  <c r="AM548" i="19"/>
  <c r="AM547" i="19"/>
  <c r="AM546" i="19"/>
  <c r="AL546" i="19" s="1"/>
  <c r="AM545" i="19"/>
  <c r="AM544" i="19"/>
  <c r="AM543" i="19"/>
  <c r="AM542" i="19"/>
  <c r="AM541" i="19"/>
  <c r="AL541" i="19" s="1"/>
  <c r="AM540" i="19"/>
  <c r="AM539" i="19"/>
  <c r="AM538" i="19"/>
  <c r="AM537" i="19"/>
  <c r="AL537" i="19" s="1"/>
  <c r="AM536" i="19"/>
  <c r="AM535" i="19"/>
  <c r="AM534" i="19"/>
  <c r="AM533" i="19"/>
  <c r="AL533" i="19" s="1"/>
  <c r="AM532" i="19"/>
  <c r="AM531" i="19"/>
  <c r="AM530" i="19"/>
  <c r="AM529" i="19"/>
  <c r="AL529" i="19" s="1"/>
  <c r="AM528" i="19"/>
  <c r="AM527" i="19"/>
  <c r="AM526" i="19"/>
  <c r="AM525" i="19"/>
  <c r="AL525" i="19" s="1"/>
  <c r="AM524" i="19"/>
  <c r="AM523" i="19"/>
  <c r="AM522" i="19"/>
  <c r="AM521" i="19"/>
  <c r="AM520" i="19"/>
  <c r="AM519" i="19"/>
  <c r="AM518" i="19"/>
  <c r="AL518" i="19" s="1"/>
  <c r="AM517" i="19"/>
  <c r="AM516" i="19"/>
  <c r="AM515" i="19"/>
  <c r="AM514" i="19"/>
  <c r="AL514" i="19" s="1"/>
  <c r="AM513" i="19"/>
  <c r="AM512" i="19"/>
  <c r="AM511" i="19"/>
  <c r="AM510" i="19"/>
  <c r="AM509" i="19"/>
  <c r="AL509" i="19" s="1"/>
  <c r="AM508" i="19"/>
  <c r="AM507" i="19"/>
  <c r="AM506" i="19"/>
  <c r="AL506" i="19" s="1"/>
  <c r="AM505" i="19"/>
  <c r="AM504" i="19"/>
  <c r="AM503" i="19"/>
  <c r="AM502" i="19"/>
  <c r="AM501" i="19"/>
  <c r="AM500" i="19"/>
  <c r="AM499" i="19"/>
  <c r="AM498" i="19"/>
  <c r="AL498" i="19" s="1"/>
  <c r="AM497" i="19"/>
  <c r="AM496" i="19"/>
  <c r="AM495" i="19"/>
  <c r="AM494" i="19"/>
  <c r="AL494" i="19" s="1"/>
  <c r="AM493" i="19"/>
  <c r="AL493" i="19" s="1"/>
  <c r="AM492" i="19"/>
  <c r="AM491" i="19"/>
  <c r="AM490" i="19"/>
  <c r="AM489" i="19"/>
  <c r="AM488" i="19"/>
  <c r="AM487" i="19"/>
  <c r="AM486" i="19"/>
  <c r="AL486" i="19" s="1"/>
  <c r="AM485" i="19"/>
  <c r="AM484" i="19"/>
  <c r="AM483" i="19"/>
  <c r="AM482" i="19"/>
  <c r="AL482" i="19" s="1"/>
  <c r="AM481" i="19"/>
  <c r="AM480" i="19"/>
  <c r="AM479" i="19"/>
  <c r="AM478" i="19"/>
  <c r="AM477" i="19"/>
  <c r="AL477" i="19" s="1"/>
  <c r="AM476" i="19"/>
  <c r="AM475" i="19"/>
  <c r="AM474" i="19"/>
  <c r="AL474" i="19" s="1"/>
  <c r="AM473" i="19"/>
  <c r="AM472" i="19"/>
  <c r="AM471" i="19"/>
  <c r="AM470" i="19"/>
  <c r="AM469" i="19"/>
  <c r="AM468" i="19"/>
  <c r="AM467" i="19"/>
  <c r="AM466" i="19"/>
  <c r="AL466" i="19" s="1"/>
  <c r="AM465" i="19"/>
  <c r="AM464" i="19"/>
  <c r="AM463" i="19"/>
  <c r="AM462" i="19"/>
  <c r="AL462" i="19" s="1"/>
  <c r="AM461" i="19"/>
  <c r="AL461" i="19" s="1"/>
  <c r="AM460" i="19"/>
  <c r="AM459" i="19"/>
  <c r="AM458" i="19"/>
  <c r="AM457" i="19"/>
  <c r="AM456" i="19"/>
  <c r="AM455" i="19"/>
  <c r="AM454" i="19"/>
  <c r="AL454" i="19" s="1"/>
  <c r="AM453" i="19"/>
  <c r="AM452" i="19"/>
  <c r="AM451" i="19"/>
  <c r="AM450" i="19"/>
  <c r="AL450" i="19" s="1"/>
  <c r="AM449" i="19"/>
  <c r="AM448" i="19"/>
  <c r="AM447" i="19"/>
  <c r="AM446" i="19"/>
  <c r="AM445" i="19"/>
  <c r="AL445" i="19" s="1"/>
  <c r="AM444" i="19"/>
  <c r="AM443" i="19"/>
  <c r="AM442" i="19"/>
  <c r="AL442" i="19" s="1"/>
  <c r="AM441" i="19"/>
  <c r="AM440" i="19"/>
  <c r="AM439" i="19"/>
  <c r="AM438" i="19"/>
  <c r="AM437" i="19"/>
  <c r="AM436" i="19"/>
  <c r="AM435" i="19"/>
  <c r="AM434" i="19"/>
  <c r="AL434" i="19" s="1"/>
  <c r="AM433" i="19"/>
  <c r="AM432" i="19"/>
  <c r="AM431" i="19"/>
  <c r="AM430" i="19"/>
  <c r="AL430" i="19" s="1"/>
  <c r="AM429" i="19"/>
  <c r="AL429" i="19" s="1"/>
  <c r="AM428" i="19"/>
  <c r="AM427" i="19"/>
  <c r="AM426" i="19"/>
  <c r="AM425" i="19"/>
  <c r="AM424" i="19"/>
  <c r="AM423" i="19"/>
  <c r="AM422" i="19"/>
  <c r="AL422" i="19" s="1"/>
  <c r="AM421" i="19"/>
  <c r="AM420" i="19"/>
  <c r="AM419" i="19"/>
  <c r="AM418" i="19"/>
  <c r="AL418" i="19" s="1"/>
  <c r="AM417" i="19"/>
  <c r="AM416" i="19"/>
  <c r="AM415" i="19"/>
  <c r="AM414" i="19"/>
  <c r="AM413" i="19"/>
  <c r="AL413" i="19" s="1"/>
  <c r="AM412" i="19"/>
  <c r="AM411" i="19"/>
  <c r="AM410" i="19"/>
  <c r="AL410" i="19" s="1"/>
  <c r="AM409" i="19"/>
  <c r="AM408" i="19"/>
  <c r="AM407" i="19"/>
  <c r="AM406" i="19"/>
  <c r="AM405" i="19"/>
  <c r="AM404" i="19"/>
  <c r="AM403" i="19"/>
  <c r="AM402" i="19"/>
  <c r="AL402" i="19" s="1"/>
  <c r="AM401" i="19"/>
  <c r="AM400" i="19"/>
  <c r="AM399" i="19"/>
  <c r="AM398" i="19"/>
  <c r="AL398" i="19" s="1"/>
  <c r="AM397" i="19"/>
  <c r="AM396" i="19"/>
  <c r="AM395" i="19"/>
  <c r="AM394" i="19"/>
  <c r="AM393" i="19"/>
  <c r="AM392" i="19"/>
  <c r="AM391" i="19"/>
  <c r="AM390" i="19"/>
  <c r="AL390" i="19" s="1"/>
  <c r="AM389" i="19"/>
  <c r="AM388" i="19"/>
  <c r="AM387" i="19"/>
  <c r="AM386" i="19"/>
  <c r="AL386" i="19" s="1"/>
  <c r="AM385" i="19"/>
  <c r="AM384" i="19"/>
  <c r="AM383" i="19"/>
  <c r="AM382" i="19"/>
  <c r="AM381" i="19"/>
  <c r="AM380" i="19"/>
  <c r="AM379" i="19"/>
  <c r="AM378" i="19"/>
  <c r="AL378" i="19" s="1"/>
  <c r="AM377" i="19"/>
  <c r="AM376" i="19"/>
  <c r="AM375" i="19"/>
  <c r="AM374" i="19"/>
  <c r="AM373" i="19"/>
  <c r="AM372" i="19"/>
  <c r="AM371" i="19"/>
  <c r="AM370" i="19"/>
  <c r="AL370" i="19" s="1"/>
  <c r="AM369" i="19"/>
  <c r="AM368" i="19"/>
  <c r="AM367" i="19"/>
  <c r="AM366" i="19"/>
  <c r="AL366" i="19" s="1"/>
  <c r="AM365" i="19"/>
  <c r="AM364" i="19"/>
  <c r="AM363" i="19"/>
  <c r="AM362" i="19"/>
  <c r="AM361" i="19"/>
  <c r="AM360" i="19"/>
  <c r="AM359" i="19"/>
  <c r="AM358" i="19"/>
  <c r="AL358" i="19" s="1"/>
  <c r="AM357" i="19"/>
  <c r="AM356" i="19"/>
  <c r="AM355" i="19"/>
  <c r="AM354" i="19"/>
  <c r="AL354" i="19" s="1"/>
  <c r="AM353" i="19"/>
  <c r="AM352" i="19"/>
  <c r="AM351" i="19"/>
  <c r="AM350" i="19"/>
  <c r="AM349" i="19"/>
  <c r="AM348" i="19"/>
  <c r="AM347" i="19"/>
  <c r="AM346" i="19"/>
  <c r="AL346" i="19" s="1"/>
  <c r="AM345" i="19"/>
  <c r="AM344" i="19"/>
  <c r="AM343" i="19"/>
  <c r="AM342" i="19"/>
  <c r="AM341" i="19"/>
  <c r="AM340" i="19"/>
  <c r="AM339" i="19"/>
  <c r="AM338" i="19"/>
  <c r="AL338" i="19" s="1"/>
  <c r="AM337" i="19"/>
  <c r="AM336" i="19"/>
  <c r="AM335" i="19"/>
  <c r="AM334" i="19"/>
  <c r="AL334" i="19" s="1"/>
  <c r="AM333" i="19"/>
  <c r="AM332" i="19"/>
  <c r="AM331" i="19"/>
  <c r="AM330" i="19"/>
  <c r="AM329" i="19"/>
  <c r="AM328" i="19"/>
  <c r="AM327" i="19"/>
  <c r="AM326" i="19"/>
  <c r="AL326" i="19" s="1"/>
  <c r="AM325" i="19"/>
  <c r="AM324" i="19"/>
  <c r="AM323" i="19"/>
  <c r="AM322" i="19"/>
  <c r="AL322" i="19" s="1"/>
  <c r="AM321" i="19"/>
  <c r="AM320" i="19"/>
  <c r="AM319" i="19"/>
  <c r="AM318" i="19"/>
  <c r="AM317" i="19"/>
  <c r="AM316" i="19"/>
  <c r="AM315" i="19"/>
  <c r="AM314" i="19"/>
  <c r="AL314" i="19" s="1"/>
  <c r="AM313" i="19"/>
  <c r="AM312" i="19"/>
  <c r="AM311" i="19"/>
  <c r="AM310" i="19"/>
  <c r="AM309" i="19"/>
  <c r="AM308" i="19"/>
  <c r="AM307" i="19"/>
  <c r="AM306" i="19"/>
  <c r="AL306" i="19" s="1"/>
  <c r="AM305" i="19"/>
  <c r="AM304" i="19"/>
  <c r="AM303" i="19"/>
  <c r="AM302" i="19"/>
  <c r="AL302" i="19" s="1"/>
  <c r="AM301" i="19"/>
  <c r="AM300" i="19"/>
  <c r="AM299" i="19"/>
  <c r="AM298" i="19"/>
  <c r="AM297" i="19"/>
  <c r="AM296" i="19"/>
  <c r="AM295" i="19"/>
  <c r="AM294" i="19"/>
  <c r="AL294" i="19" s="1"/>
  <c r="AM293" i="19"/>
  <c r="AM292" i="19"/>
  <c r="AM291" i="19"/>
  <c r="AM290" i="19"/>
  <c r="AL290" i="19" s="1"/>
  <c r="AM289" i="19"/>
  <c r="AM288" i="19"/>
  <c r="AM287" i="19"/>
  <c r="AM286" i="19"/>
  <c r="AM285" i="19"/>
  <c r="AM284" i="19"/>
  <c r="AM283" i="19"/>
  <c r="AM282" i="19"/>
  <c r="AL282" i="19" s="1"/>
  <c r="AM281" i="19"/>
  <c r="AM280" i="19"/>
  <c r="AM279" i="19"/>
  <c r="AM278" i="19"/>
  <c r="AM277" i="19"/>
  <c r="AM276" i="19"/>
  <c r="AM275" i="19"/>
  <c r="AM274" i="19"/>
  <c r="AL274" i="19" s="1"/>
  <c r="AM273" i="19"/>
  <c r="AM272" i="19"/>
  <c r="AM271" i="19"/>
  <c r="AM270" i="19"/>
  <c r="AL270" i="19" s="1"/>
  <c r="AM269" i="19"/>
  <c r="AM268" i="19"/>
  <c r="AM267" i="19"/>
  <c r="AM266" i="19"/>
  <c r="AM265" i="19"/>
  <c r="AM264" i="19"/>
  <c r="AM263" i="19"/>
  <c r="AM262" i="19"/>
  <c r="AL262" i="19" s="1"/>
  <c r="AM261" i="19"/>
  <c r="AM260" i="19"/>
  <c r="AM259" i="19"/>
  <c r="AM258" i="19"/>
  <c r="AL258" i="19" s="1"/>
  <c r="AM257" i="19"/>
  <c r="AM256" i="19"/>
  <c r="AM255" i="19"/>
  <c r="AM254" i="19"/>
  <c r="AM253" i="19"/>
  <c r="AM252" i="19"/>
  <c r="AM251" i="19"/>
  <c r="AM250" i="19"/>
  <c r="AL250" i="19" s="1"/>
  <c r="AM249" i="19"/>
  <c r="AM248" i="19"/>
  <c r="AM247" i="19"/>
  <c r="AM246" i="19"/>
  <c r="AM245" i="19"/>
  <c r="AM244" i="19"/>
  <c r="AM243" i="19"/>
  <c r="AM242" i="19"/>
  <c r="AL242" i="19" s="1"/>
  <c r="AM241" i="19"/>
  <c r="AM240" i="19"/>
  <c r="AM239" i="19"/>
  <c r="AM238" i="19"/>
  <c r="AL238" i="19" s="1"/>
  <c r="AM237" i="19"/>
  <c r="AM236" i="19"/>
  <c r="AM235" i="19"/>
  <c r="AM234" i="19"/>
  <c r="AM233" i="19"/>
  <c r="AM232" i="19"/>
  <c r="AM231" i="19"/>
  <c r="AM230" i="19"/>
  <c r="AL230" i="19" s="1"/>
  <c r="AM229" i="19"/>
  <c r="AM228" i="19"/>
  <c r="AM227" i="19"/>
  <c r="AM226" i="19"/>
  <c r="AL226" i="19" s="1"/>
  <c r="AM225" i="19"/>
  <c r="AM224" i="19"/>
  <c r="AM223" i="19"/>
  <c r="AM222" i="19"/>
  <c r="AM221" i="19"/>
  <c r="AM220" i="19"/>
  <c r="AM219" i="19"/>
  <c r="AM218" i="19"/>
  <c r="AL218" i="19" s="1"/>
  <c r="AM217" i="19"/>
  <c r="AM216" i="19"/>
  <c r="AM215" i="19"/>
  <c r="AM214" i="19"/>
  <c r="AM213" i="19"/>
  <c r="AM212" i="19"/>
  <c r="AM211" i="19"/>
  <c r="AM210" i="19"/>
  <c r="AL210" i="19" s="1"/>
  <c r="AM209" i="19"/>
  <c r="AM208" i="19"/>
  <c r="AM207" i="19"/>
  <c r="AM206" i="19"/>
  <c r="AL206" i="19" s="1"/>
  <c r="AM205" i="19"/>
  <c r="AM204" i="19"/>
  <c r="AM203" i="19"/>
  <c r="AM202" i="19"/>
  <c r="AM201" i="19"/>
  <c r="AM200" i="19"/>
  <c r="AM199" i="19"/>
  <c r="AM198" i="19"/>
  <c r="AL198" i="19" s="1"/>
  <c r="AM197" i="19"/>
  <c r="AM196" i="19"/>
  <c r="AM195" i="19"/>
  <c r="AM194" i="19"/>
  <c r="AL194" i="19" s="1"/>
  <c r="AM193" i="19"/>
  <c r="AM192" i="19"/>
  <c r="AM191" i="19"/>
  <c r="AM190" i="19"/>
  <c r="AM189" i="19"/>
  <c r="AM188" i="19"/>
  <c r="AM187" i="19"/>
  <c r="AM186" i="19"/>
  <c r="AM185" i="19"/>
  <c r="AM184" i="19"/>
  <c r="AM183" i="19"/>
  <c r="AM182" i="19"/>
  <c r="AM181" i="19"/>
  <c r="AM180" i="19"/>
  <c r="AM179" i="19"/>
  <c r="AM178" i="19"/>
  <c r="AL178" i="19" s="1"/>
  <c r="AM177" i="19"/>
  <c r="AL177" i="19" s="1"/>
  <c r="AM176" i="19"/>
  <c r="AM175" i="19"/>
  <c r="AM174" i="19"/>
  <c r="AM173" i="19"/>
  <c r="AL173" i="19" s="1"/>
  <c r="AM172" i="19"/>
  <c r="AM171" i="19"/>
  <c r="AM170" i="19"/>
  <c r="AM169" i="19"/>
  <c r="AM168" i="19"/>
  <c r="AM167" i="19"/>
  <c r="AM166" i="19"/>
  <c r="AL166" i="19" s="1"/>
  <c r="AM165" i="19"/>
  <c r="AM164" i="19"/>
  <c r="AM163" i="19"/>
  <c r="AM162" i="19"/>
  <c r="AL162" i="19" s="1"/>
  <c r="AM161" i="19"/>
  <c r="AM160" i="19"/>
  <c r="AM159" i="19"/>
  <c r="AM158" i="19"/>
  <c r="AM157" i="19"/>
  <c r="AM156" i="19"/>
  <c r="AM155" i="19"/>
  <c r="AM154" i="19"/>
  <c r="AM153" i="19"/>
  <c r="AM152" i="19"/>
  <c r="AM151" i="19"/>
  <c r="AM150" i="19"/>
  <c r="AM149" i="19"/>
  <c r="AL149" i="19" s="1"/>
  <c r="AM148" i="19"/>
  <c r="AM147" i="19"/>
  <c r="AM146" i="19"/>
  <c r="AL146" i="19" s="1"/>
  <c r="AM145" i="19"/>
  <c r="AL145" i="19" s="1"/>
  <c r="AM144" i="19"/>
  <c r="AM143" i="19"/>
  <c r="AM142" i="19"/>
  <c r="AM141" i="19"/>
  <c r="AL141" i="19" s="1"/>
  <c r="AM140" i="19"/>
  <c r="AM139" i="19"/>
  <c r="AM138" i="19"/>
  <c r="AM137" i="19"/>
  <c r="AM136" i="19"/>
  <c r="AM135" i="19"/>
  <c r="AM134" i="19"/>
  <c r="AL134" i="19" s="1"/>
  <c r="AM133" i="19"/>
  <c r="AM132" i="19"/>
  <c r="AM131" i="19"/>
  <c r="AM130" i="19"/>
  <c r="AL130" i="19" s="1"/>
  <c r="AM129" i="19"/>
  <c r="AM128" i="19"/>
  <c r="AM127" i="19"/>
  <c r="AM126" i="19"/>
  <c r="AM125" i="19"/>
  <c r="AM124" i="19"/>
  <c r="AM123" i="19"/>
  <c r="AM122" i="19"/>
  <c r="AM121" i="19"/>
  <c r="AM120" i="19"/>
  <c r="AM119" i="19"/>
  <c r="AM118" i="19"/>
  <c r="AM117" i="19"/>
  <c r="AL117" i="19" s="1"/>
  <c r="AM116" i="19"/>
  <c r="AM115" i="19"/>
  <c r="AM114" i="19"/>
  <c r="AL114" i="19" s="1"/>
  <c r="AM113" i="19"/>
  <c r="AL113" i="19" s="1"/>
  <c r="AM112" i="19"/>
  <c r="AM111" i="19"/>
  <c r="AM110" i="19"/>
  <c r="AM109" i="19"/>
  <c r="AL109" i="19" s="1"/>
  <c r="AM108" i="19"/>
  <c r="AM107" i="19"/>
  <c r="AM106" i="19"/>
  <c r="AM105" i="19"/>
  <c r="AM104" i="19"/>
  <c r="AM103" i="19"/>
  <c r="AM102" i="19"/>
  <c r="AL102" i="19" s="1"/>
  <c r="AM101" i="19"/>
  <c r="AM100" i="19"/>
  <c r="AM99" i="19"/>
  <c r="AM98" i="19"/>
  <c r="AL98" i="19" s="1"/>
  <c r="AM97" i="19"/>
  <c r="AM96" i="19"/>
  <c r="AM95" i="19"/>
  <c r="AM94" i="19"/>
  <c r="AM93" i="19"/>
  <c r="AM92" i="19"/>
  <c r="AM91" i="19"/>
  <c r="AM90" i="19"/>
  <c r="AM89" i="19"/>
  <c r="AM88" i="19"/>
  <c r="AM87" i="19"/>
  <c r="AM86" i="19"/>
  <c r="AM85" i="19"/>
  <c r="AM84" i="19"/>
  <c r="AM83" i="19"/>
  <c r="AM82" i="19"/>
  <c r="AM81" i="19"/>
  <c r="AM80" i="19"/>
  <c r="AM79" i="19"/>
  <c r="AM78" i="19"/>
  <c r="AM77" i="19"/>
  <c r="AM76" i="19"/>
  <c r="AM75" i="19"/>
  <c r="AM74" i="19"/>
  <c r="AM73" i="19"/>
  <c r="AM72" i="19"/>
  <c r="AM71" i="19"/>
  <c r="AM70" i="19"/>
  <c r="AM69" i="19"/>
  <c r="AM68" i="19"/>
  <c r="AM67" i="19"/>
  <c r="AM66" i="19"/>
  <c r="AM65" i="19"/>
  <c r="AM64" i="19"/>
  <c r="AM63" i="19"/>
  <c r="AM62" i="19"/>
  <c r="AM61" i="19"/>
  <c r="AM60" i="19"/>
  <c r="AM59" i="19"/>
  <c r="AM58" i="19"/>
  <c r="AM57" i="19"/>
  <c r="AM56" i="19"/>
  <c r="AM55" i="19"/>
  <c r="AM54" i="19"/>
  <c r="AM53" i="19"/>
  <c r="AM52" i="19"/>
  <c r="AM51" i="19"/>
  <c r="AM50" i="19"/>
  <c r="AM49" i="19"/>
  <c r="AM48" i="19"/>
  <c r="AM47" i="19"/>
  <c r="AM46" i="19"/>
  <c r="AM45" i="19"/>
  <c r="AM44" i="19"/>
  <c r="AM43" i="19"/>
  <c r="AM42" i="19"/>
  <c r="AM41" i="19"/>
  <c r="AM40" i="19"/>
  <c r="AM39" i="19"/>
  <c r="AM38" i="19"/>
  <c r="AM37" i="19"/>
  <c r="AM36" i="19"/>
  <c r="AM35" i="19"/>
  <c r="AM34" i="19"/>
  <c r="AM33" i="19"/>
  <c r="AM32" i="19"/>
  <c r="AM31" i="19"/>
  <c r="AM30" i="19"/>
  <c r="AM29" i="19"/>
  <c r="AM28" i="19"/>
  <c r="AM27" i="19"/>
  <c r="AM26" i="19"/>
  <c r="AM25" i="19"/>
  <c r="AM24" i="19"/>
  <c r="AM23" i="19"/>
  <c r="AM22" i="19"/>
  <c r="AM21" i="19"/>
  <c r="AM20" i="19"/>
  <c r="AM19" i="19"/>
  <c r="AM18" i="19"/>
  <c r="AM17" i="19"/>
  <c r="AM16" i="19"/>
  <c r="AM15" i="19"/>
  <c r="AM14" i="19"/>
  <c r="AM13" i="19"/>
  <c r="AM12" i="19"/>
  <c r="AL19" i="19"/>
  <c r="AL23" i="19"/>
  <c r="AL31" i="19"/>
  <c r="AL39" i="19"/>
  <c r="AL47" i="19"/>
  <c r="AL51" i="19"/>
  <c r="AL63" i="19"/>
  <c r="AL67" i="19"/>
  <c r="AL71" i="19"/>
  <c r="AL83" i="19"/>
  <c r="AL87" i="19"/>
  <c r="AL95" i="19"/>
  <c r="AL103" i="19"/>
  <c r="AL127" i="19"/>
  <c r="AL131" i="19"/>
  <c r="AL135" i="19"/>
  <c r="AL151" i="19"/>
  <c r="AL155" i="19"/>
  <c r="AL163" i="19"/>
  <c r="AL167" i="19"/>
  <c r="AL179" i="19"/>
  <c r="AL187" i="19"/>
  <c r="AL195" i="19"/>
  <c r="AL199" i="19"/>
  <c r="AL215" i="19"/>
  <c r="AL219" i="19"/>
  <c r="AL227" i="19"/>
  <c r="AL231" i="19"/>
  <c r="AL243" i="19"/>
  <c r="AL251" i="19"/>
  <c r="AL259" i="19"/>
  <c r="AL263" i="19"/>
  <c r="AL279" i="19"/>
  <c r="AL283" i="19"/>
  <c r="AL291" i="19"/>
  <c r="AL295" i="19"/>
  <c r="AL307" i="19"/>
  <c r="AL315" i="19"/>
  <c r="AL323" i="19"/>
  <c r="AL327" i="19"/>
  <c r="AL343" i="19"/>
  <c r="AL347" i="19"/>
  <c r="AL355" i="19"/>
  <c r="AL359" i="19"/>
  <c r="AL371" i="19"/>
  <c r="AL379" i="19"/>
  <c r="AL387" i="19"/>
  <c r="AL391" i="19"/>
  <c r="AL403" i="19"/>
  <c r="AL407" i="19"/>
  <c r="AL411" i="19"/>
  <c r="AL419" i="19"/>
  <c r="AL423" i="19"/>
  <c r="AL435" i="19"/>
  <c r="AL439" i="19"/>
  <c r="AL443" i="19"/>
  <c r="AL451" i="19"/>
  <c r="AL455" i="19"/>
  <c r="AL467" i="19"/>
  <c r="AL471" i="19"/>
  <c r="AL475" i="19"/>
  <c r="AL483" i="19"/>
  <c r="AL487" i="19"/>
  <c r="AL499" i="19"/>
  <c r="AL503" i="19"/>
  <c r="AL507" i="19"/>
  <c r="AL515" i="19"/>
  <c r="AL519" i="19"/>
  <c r="AL527" i="19"/>
  <c r="AL530" i="19"/>
  <c r="AL531" i="19"/>
  <c r="AL535" i="19"/>
  <c r="AL543" i="19"/>
  <c r="AL547" i="19"/>
  <c r="AL551" i="19"/>
  <c r="AL554" i="19"/>
  <c r="AL555" i="19"/>
  <c r="AL559" i="19"/>
  <c r="AL566" i="19"/>
  <c r="AL567" i="19"/>
  <c r="AL571" i="19"/>
  <c r="AL575" i="19"/>
  <c r="AL579" i="19"/>
  <c r="AL583" i="19"/>
  <c r="AL587" i="19"/>
  <c r="AL591" i="19"/>
  <c r="AL599" i="19"/>
  <c r="AL603" i="19"/>
  <c r="AL607" i="19"/>
  <c r="AL611" i="19"/>
  <c r="AL615" i="19"/>
  <c r="AL619" i="19"/>
  <c r="AL631" i="19"/>
  <c r="AL635" i="19"/>
  <c r="AL638" i="19"/>
  <c r="AL639" i="19"/>
  <c r="AL643" i="19"/>
  <c r="AL647" i="19"/>
  <c r="AL650" i="19"/>
  <c r="AL651" i="19"/>
  <c r="AL655" i="19"/>
  <c r="AL662" i="19"/>
  <c r="AL663" i="19"/>
  <c r="AL667" i="19"/>
  <c r="AL670" i="19"/>
  <c r="AL671" i="19"/>
  <c r="AL675" i="19"/>
  <c r="AL679" i="19"/>
  <c r="AL682" i="19"/>
  <c r="AL683" i="19"/>
  <c r="AL691" i="19"/>
  <c r="AL694" i="19"/>
  <c r="AL695" i="19"/>
  <c r="AL699" i="19"/>
  <c r="AL703" i="19"/>
  <c r="AL707" i="19"/>
  <c r="AL711" i="19"/>
  <c r="AL715" i="19"/>
  <c r="AL719" i="19"/>
  <c r="AL723" i="19"/>
  <c r="AL727" i="19"/>
  <c r="AL731" i="19"/>
  <c r="AL735" i="19"/>
  <c r="AL739" i="19"/>
  <c r="AL743" i="19"/>
  <c r="AL747" i="19"/>
  <c r="AL751" i="19"/>
  <c r="AL755" i="19"/>
  <c r="AL759" i="19"/>
  <c r="AL763" i="19"/>
  <c r="AL766" i="19"/>
  <c r="AL767" i="19"/>
  <c r="AL771" i="19"/>
  <c r="AL775" i="19"/>
  <c r="AL778" i="19"/>
  <c r="AL779" i="19"/>
  <c r="AL783" i="19"/>
  <c r="AL787" i="19"/>
  <c r="AL790" i="19"/>
  <c r="AL791" i="19"/>
  <c r="AL795" i="19"/>
  <c r="AL798" i="19"/>
  <c r="AL799" i="19"/>
  <c r="AL803" i="19"/>
  <c r="AL807" i="19"/>
  <c r="AL810" i="19"/>
  <c r="AL811" i="19"/>
  <c r="AL815" i="19"/>
  <c r="AL819" i="19"/>
  <c r="AL822" i="19"/>
  <c r="AL823" i="19"/>
  <c r="AL827" i="19"/>
  <c r="AL831" i="19"/>
  <c r="AL835" i="19"/>
  <c r="AL839" i="19"/>
  <c r="AL843" i="19"/>
  <c r="AL847" i="19"/>
  <c r="AL851" i="19"/>
  <c r="AL855" i="19"/>
  <c r="AL863" i="19"/>
  <c r="AL867" i="19"/>
  <c r="AL845" i="19"/>
  <c r="AL821" i="19"/>
  <c r="AL794" i="19"/>
  <c r="AL769" i="19"/>
  <c r="AL717" i="19"/>
  <c r="AL693" i="19"/>
  <c r="AL666" i="19"/>
  <c r="AL614" i="19"/>
  <c r="AL589" i="19"/>
  <c r="AL565" i="19"/>
  <c r="AL538" i="19"/>
  <c r="AM11" i="19"/>
  <c r="AL866" i="19"/>
  <c r="AL864" i="19"/>
  <c r="AL860" i="19"/>
  <c r="AL859" i="19"/>
  <c r="AL856" i="19"/>
  <c r="AL852" i="19"/>
  <c r="AL848" i="19"/>
  <c r="AL844" i="19"/>
  <c r="AL840" i="19"/>
  <c r="AL836" i="19"/>
  <c r="AL832" i="19"/>
  <c r="AL828" i="19"/>
  <c r="AL824" i="19"/>
  <c r="AL820" i="19"/>
  <c r="AL816" i="19"/>
  <c r="AL812" i="19"/>
  <c r="AL808" i="19"/>
  <c r="AL804" i="19"/>
  <c r="AL800" i="19"/>
  <c r="AL796" i="19"/>
  <c r="AL792" i="19"/>
  <c r="AL788" i="19"/>
  <c r="AL784" i="19"/>
  <c r="AL782" i="19"/>
  <c r="AL780" i="19"/>
  <c r="AL776" i="19"/>
  <c r="AL772" i="19"/>
  <c r="AL770" i="19"/>
  <c r="AL768" i="19"/>
  <c r="AL764" i="19"/>
  <c r="AL760" i="19"/>
  <c r="AL756" i="19"/>
  <c r="AL752" i="19"/>
  <c r="AL748" i="19"/>
  <c r="AL744" i="19"/>
  <c r="AL740" i="19"/>
  <c r="AL736" i="19"/>
  <c r="AL732" i="19"/>
  <c r="AL728" i="19"/>
  <c r="AL724" i="19"/>
  <c r="AL720" i="19"/>
  <c r="AL716" i="19"/>
  <c r="AL712" i="19"/>
  <c r="AL708" i="19"/>
  <c r="AL704" i="19"/>
  <c r="AL700" i="19"/>
  <c r="AL696" i="19"/>
  <c r="AL692" i="19"/>
  <c r="AL688" i="19"/>
  <c r="AL684" i="19"/>
  <c r="AL680" i="19"/>
  <c r="AL676" i="19"/>
  <c r="AL672" i="19"/>
  <c r="AL668" i="19"/>
  <c r="AL664" i="19"/>
  <c r="AL660" i="19"/>
  <c r="AL656" i="19"/>
  <c r="AL654" i="19"/>
  <c r="AL652" i="19"/>
  <c r="AL648" i="19"/>
  <c r="AL644" i="19"/>
  <c r="AL642" i="19"/>
  <c r="AL640" i="19"/>
  <c r="AL636" i="19"/>
  <c r="AL632" i="19"/>
  <c r="AL628" i="19"/>
  <c r="AL624" i="19"/>
  <c r="AL620" i="19"/>
  <c r="AL616" i="19"/>
  <c r="AL612" i="19"/>
  <c r="AL608" i="19"/>
  <c r="AL604" i="19"/>
  <c r="AL600" i="19"/>
  <c r="AL596" i="19"/>
  <c r="AL592" i="19"/>
  <c r="AL588" i="19"/>
  <c r="AL584" i="19"/>
  <c r="AL580" i="19"/>
  <c r="AL576" i="19"/>
  <c r="AL572" i="19"/>
  <c r="AL568" i="19"/>
  <c r="AL564" i="19"/>
  <c r="AL560" i="19"/>
  <c r="AL556" i="19"/>
  <c r="AL552" i="19"/>
  <c r="AL548" i="19"/>
  <c r="AL544" i="19"/>
  <c r="AL540" i="19"/>
  <c r="AL536" i="19"/>
  <c r="AL532" i="19"/>
  <c r="AL528" i="19"/>
  <c r="AL524" i="19"/>
  <c r="AL522" i="19"/>
  <c r="AL520" i="19"/>
  <c r="AL516" i="19"/>
  <c r="AL512" i="19"/>
  <c r="AL510" i="19"/>
  <c r="AL508" i="19"/>
  <c r="AL504" i="19"/>
  <c r="AL502" i="19"/>
  <c r="AL500" i="19"/>
  <c r="AL496" i="19"/>
  <c r="AL492" i="19"/>
  <c r="AL490" i="19"/>
  <c r="AL488" i="19"/>
  <c r="AL484" i="19"/>
  <c r="AL480" i="19"/>
  <c r="AL478" i="19"/>
  <c r="AL476" i="19"/>
  <c r="AL472" i="19"/>
  <c r="AL470" i="19"/>
  <c r="AL468" i="19"/>
  <c r="AL464" i="19"/>
  <c r="AL460" i="19"/>
  <c r="AL458" i="19"/>
  <c r="AL456" i="19"/>
  <c r="AL452" i="19"/>
  <c r="AL448" i="19"/>
  <c r="AL446" i="19"/>
  <c r="AL444" i="19"/>
  <c r="AL440" i="19"/>
  <c r="AL438" i="19"/>
  <c r="AL436" i="19"/>
  <c r="AL432" i="19"/>
  <c r="AL428" i="19"/>
  <c r="AL426" i="19"/>
  <c r="AL424" i="19"/>
  <c r="AL420" i="19"/>
  <c r="AL416" i="19"/>
  <c r="AL414" i="19"/>
  <c r="AL412" i="19"/>
  <c r="AL408" i="19"/>
  <c r="AL404" i="19"/>
  <c r="AL400" i="19"/>
  <c r="AL396" i="19"/>
  <c r="AL394" i="19"/>
  <c r="AL392" i="19"/>
  <c r="AL388" i="19"/>
  <c r="AL384" i="19"/>
  <c r="AL380" i="19"/>
  <c r="AL376" i="19"/>
  <c r="AL374" i="19"/>
  <c r="AL372" i="19"/>
  <c r="AL368" i="19"/>
  <c r="AL364" i="19"/>
  <c r="AL362" i="19"/>
  <c r="AL360" i="19"/>
  <c r="AL356" i="19"/>
  <c r="AL352" i="19"/>
  <c r="AL348" i="19"/>
  <c r="AL344" i="19"/>
  <c r="AL340" i="19"/>
  <c r="AL336" i="19"/>
  <c r="AL332" i="19"/>
  <c r="AL330" i="19"/>
  <c r="AL328" i="19"/>
  <c r="AL324" i="19"/>
  <c r="AL320" i="19"/>
  <c r="AL316" i="19"/>
  <c r="AL312" i="19"/>
  <c r="AL310" i="19"/>
  <c r="AL308" i="19"/>
  <c r="AL304" i="19"/>
  <c r="AL300" i="19"/>
  <c r="AL298" i="19"/>
  <c r="AL296" i="19"/>
  <c r="AL292" i="19"/>
  <c r="AL288" i="19"/>
  <c r="AL284" i="19"/>
  <c r="AL280" i="19"/>
  <c r="AL276" i="19"/>
  <c r="AL272" i="19"/>
  <c r="AL268" i="19"/>
  <c r="AL266" i="19"/>
  <c r="AL264" i="19"/>
  <c r="AL260" i="19"/>
  <c r="AL256" i="19"/>
  <c r="AL252" i="19"/>
  <c r="AL248" i="19"/>
  <c r="AL246" i="19"/>
  <c r="AL244" i="19"/>
  <c r="AL240" i="19"/>
  <c r="AL236" i="19"/>
  <c r="AL234" i="19"/>
  <c r="AL232" i="19"/>
  <c r="AL228" i="19"/>
  <c r="AL224" i="19"/>
  <c r="AL220" i="19"/>
  <c r="AL216" i="19"/>
  <c r="AL212" i="19"/>
  <c r="AL208" i="19"/>
  <c r="AL204" i="19"/>
  <c r="AL202" i="19"/>
  <c r="AL200" i="19"/>
  <c r="AL196" i="19"/>
  <c r="AL192" i="19"/>
  <c r="AL188" i="19"/>
  <c r="AL186" i="19"/>
  <c r="AL185" i="19"/>
  <c r="AL184" i="19"/>
  <c r="AL180" i="19"/>
  <c r="AL176" i="19"/>
  <c r="AL174" i="19"/>
  <c r="AL172" i="19"/>
  <c r="AL170" i="19"/>
  <c r="AL169" i="19"/>
  <c r="AL168" i="19"/>
  <c r="AL164" i="19"/>
  <c r="AL160" i="19"/>
  <c r="AL158" i="19"/>
  <c r="AL156" i="19"/>
  <c r="AL154" i="19"/>
  <c r="AL153" i="19"/>
  <c r="AL152" i="19"/>
  <c r="AL148" i="19"/>
  <c r="AL144" i="19"/>
  <c r="AL142" i="19"/>
  <c r="AL140" i="19"/>
  <c r="AL138" i="19"/>
  <c r="AL136" i="19"/>
  <c r="AL132" i="19"/>
  <c r="AL128" i="19"/>
  <c r="AL124" i="19"/>
  <c r="AL122" i="19"/>
  <c r="AL121" i="19"/>
  <c r="AL120" i="19"/>
  <c r="AL116" i="19"/>
  <c r="AL112" i="19"/>
  <c r="AL110" i="19"/>
  <c r="AL108" i="19"/>
  <c r="AL106" i="19"/>
  <c r="AL104" i="19"/>
  <c r="AL100" i="19"/>
  <c r="AL96" i="19"/>
  <c r="AL92" i="19"/>
  <c r="AL88" i="19"/>
  <c r="AL84" i="19"/>
  <c r="AL76" i="19"/>
  <c r="AL74" i="19"/>
  <c r="AL72" i="19"/>
  <c r="AL68" i="19"/>
  <c r="AL64" i="19"/>
  <c r="AL60" i="19"/>
  <c r="AL52" i="19"/>
  <c r="AL48" i="19"/>
  <c r="AL40" i="19"/>
  <c r="AL32" i="19"/>
  <c r="AL28" i="19"/>
  <c r="AL25" i="19"/>
  <c r="AL24" i="19"/>
  <c r="AL20" i="19"/>
  <c r="AL14" i="19"/>
  <c r="AL12" i="19"/>
  <c r="AJ1484" i="19"/>
  <c r="AJ1483" i="19"/>
  <c r="AJ1482" i="19"/>
  <c r="AJ1481" i="19"/>
  <c r="AJ1480" i="19"/>
  <c r="AJ1479" i="19"/>
  <c r="AJ1478" i="19"/>
  <c r="AJ1477" i="19"/>
  <c r="AJ1476" i="19"/>
  <c r="AJ1475" i="19"/>
  <c r="AJ1474" i="19"/>
  <c r="AJ1473" i="19"/>
  <c r="AJ1472" i="19"/>
  <c r="AJ1471" i="19"/>
  <c r="AJ1470" i="19"/>
  <c r="AJ1469" i="19"/>
  <c r="AJ1468" i="19"/>
  <c r="AJ1467" i="19"/>
  <c r="AJ1466" i="19"/>
  <c r="AJ1465" i="19"/>
  <c r="AJ1464" i="19"/>
  <c r="AJ1463" i="19"/>
  <c r="AJ1462" i="19"/>
  <c r="AJ1461" i="19"/>
  <c r="AJ1460" i="19"/>
  <c r="AJ1459" i="19"/>
  <c r="AJ1458" i="19"/>
  <c r="AJ1457" i="19"/>
  <c r="AJ1456" i="19"/>
  <c r="AJ1455" i="19"/>
  <c r="AJ1454" i="19"/>
  <c r="AJ1453" i="19"/>
  <c r="AJ1452" i="19"/>
  <c r="AJ1451" i="19"/>
  <c r="AJ1450" i="19"/>
  <c r="AJ1449" i="19"/>
  <c r="AJ1448" i="19"/>
  <c r="AJ1447" i="19"/>
  <c r="AJ1446" i="19"/>
  <c r="AJ1445" i="19"/>
  <c r="AJ1444" i="19"/>
  <c r="AJ1443" i="19"/>
  <c r="AJ1442" i="19"/>
  <c r="AJ1441" i="19"/>
  <c r="AJ1440" i="19"/>
  <c r="AJ1439" i="19"/>
  <c r="AJ1438" i="19"/>
  <c r="AJ1437" i="19"/>
  <c r="AJ1436" i="19"/>
  <c r="AJ1435" i="19"/>
  <c r="AJ1434" i="19"/>
  <c r="AJ1433" i="19"/>
  <c r="AJ1432" i="19"/>
  <c r="AJ1431" i="19"/>
  <c r="AJ1430" i="19"/>
  <c r="AJ1429" i="19"/>
  <c r="AJ1428" i="19"/>
  <c r="AJ1427" i="19"/>
  <c r="AJ1426" i="19"/>
  <c r="AJ1425" i="19"/>
  <c r="AJ1424" i="19"/>
  <c r="AJ1423" i="19"/>
  <c r="AJ1422" i="19"/>
  <c r="AJ1421" i="19"/>
  <c r="AJ1420" i="19"/>
  <c r="AJ1419" i="19"/>
  <c r="AJ1418" i="19"/>
  <c r="AJ1417" i="19"/>
  <c r="AJ1416" i="19"/>
  <c r="AJ1415" i="19"/>
  <c r="AJ1414" i="19"/>
  <c r="AJ1413" i="19"/>
  <c r="AJ1412" i="19"/>
  <c r="AJ1411" i="19"/>
  <c r="AJ1410" i="19"/>
  <c r="AJ1409" i="19"/>
  <c r="AJ1408" i="19"/>
  <c r="AJ1407" i="19"/>
  <c r="AJ1406" i="19"/>
  <c r="AJ1405" i="19"/>
  <c r="AJ1404" i="19"/>
  <c r="AJ1403" i="19"/>
  <c r="AJ1402" i="19"/>
  <c r="AJ1401" i="19"/>
  <c r="AJ1400" i="19"/>
  <c r="AJ1399" i="19"/>
  <c r="AJ1398" i="19"/>
  <c r="AJ1397" i="19"/>
  <c r="AJ1396" i="19"/>
  <c r="AJ1395" i="19"/>
  <c r="AJ1394" i="19"/>
  <c r="AJ1393" i="19"/>
  <c r="AJ1392" i="19"/>
  <c r="AJ1391" i="19"/>
  <c r="AJ1390" i="19"/>
  <c r="AJ1389" i="19"/>
  <c r="AJ1388" i="19"/>
  <c r="AJ1387" i="19"/>
  <c r="AJ1386" i="19"/>
  <c r="AJ1385" i="19"/>
  <c r="AJ1384" i="19"/>
  <c r="AJ1383" i="19"/>
  <c r="AJ1382" i="19"/>
  <c r="AJ1381" i="19"/>
  <c r="AJ1380" i="19"/>
  <c r="AJ1379" i="19"/>
  <c r="AJ1378" i="19"/>
  <c r="AJ1377" i="19"/>
  <c r="AJ1376" i="19"/>
  <c r="AJ1375" i="19"/>
  <c r="AJ1374" i="19"/>
  <c r="AJ1373" i="19"/>
  <c r="AJ1372" i="19"/>
  <c r="AJ1371" i="19"/>
  <c r="AJ1370" i="19"/>
  <c r="AJ1369" i="19"/>
  <c r="AJ1368" i="19"/>
  <c r="AJ1367" i="19"/>
  <c r="AJ1366" i="19"/>
  <c r="AJ1365" i="19"/>
  <c r="AJ1364" i="19"/>
  <c r="AJ1363" i="19"/>
  <c r="AJ1362" i="19"/>
  <c r="AJ1361" i="19"/>
  <c r="AJ1360" i="19"/>
  <c r="AJ1359" i="19"/>
  <c r="AJ1358" i="19"/>
  <c r="AJ1357" i="19"/>
  <c r="AJ1356" i="19"/>
  <c r="AJ1355" i="19"/>
  <c r="AJ1354" i="19"/>
  <c r="AJ1353" i="19"/>
  <c r="AJ1352" i="19"/>
  <c r="AJ1351" i="19"/>
  <c r="AJ1350" i="19"/>
  <c r="AJ1349" i="19"/>
  <c r="AJ1348" i="19"/>
  <c r="AJ1347" i="19"/>
  <c r="AJ1346" i="19"/>
  <c r="AJ1345" i="19"/>
  <c r="AJ1344" i="19"/>
  <c r="AJ1343" i="19"/>
  <c r="AJ1342" i="19"/>
  <c r="AJ1341" i="19"/>
  <c r="AJ1340" i="19"/>
  <c r="AJ1339" i="19"/>
  <c r="AJ1338" i="19"/>
  <c r="AJ1337" i="19"/>
  <c r="AJ1336" i="19"/>
  <c r="AJ1335" i="19"/>
  <c r="AJ1334" i="19"/>
  <c r="AJ1333" i="19"/>
  <c r="AJ1332" i="19"/>
  <c r="AJ1331" i="19"/>
  <c r="AJ1330" i="19"/>
  <c r="AJ1329" i="19"/>
  <c r="AJ1328" i="19"/>
  <c r="AJ1327" i="19"/>
  <c r="AJ1326" i="19"/>
  <c r="AJ1325" i="19"/>
  <c r="AJ1324" i="19"/>
  <c r="AJ1323" i="19"/>
  <c r="AJ1322" i="19"/>
  <c r="AJ1321" i="19"/>
  <c r="AJ1320" i="19"/>
  <c r="AJ1319" i="19"/>
  <c r="AJ1318" i="19"/>
  <c r="AJ1317" i="19"/>
  <c r="AJ1316" i="19"/>
  <c r="AJ1315" i="19"/>
  <c r="AJ1314" i="19"/>
  <c r="AJ1313" i="19"/>
  <c r="AJ1312" i="19"/>
  <c r="AJ1311" i="19"/>
  <c r="AJ1310" i="19"/>
  <c r="AJ1309" i="19"/>
  <c r="AJ1308" i="19"/>
  <c r="AJ1307" i="19"/>
  <c r="AJ1306" i="19"/>
  <c r="AJ1305" i="19"/>
  <c r="AJ1304" i="19"/>
  <c r="AJ1303" i="19"/>
  <c r="AJ1302" i="19"/>
  <c r="AJ1301" i="19"/>
  <c r="AJ1300" i="19"/>
  <c r="AJ1299" i="19"/>
  <c r="AJ1298" i="19"/>
  <c r="AJ1297" i="19"/>
  <c r="AJ1296" i="19"/>
  <c r="AJ1295" i="19"/>
  <c r="AJ1294" i="19"/>
  <c r="AJ1293" i="19"/>
  <c r="AJ1292" i="19"/>
  <c r="AJ1291" i="19"/>
  <c r="AJ1290" i="19"/>
  <c r="AJ1289" i="19"/>
  <c r="AJ1288" i="19"/>
  <c r="AJ1287" i="19"/>
  <c r="AJ1286" i="19"/>
  <c r="AJ1285" i="19"/>
  <c r="AJ1284" i="19"/>
  <c r="AJ1283" i="19"/>
  <c r="AJ1282" i="19"/>
  <c r="AJ1281" i="19"/>
  <c r="AJ1280" i="19"/>
  <c r="AJ1279" i="19"/>
  <c r="AJ1278" i="19"/>
  <c r="AJ1277" i="19"/>
  <c r="AJ1276" i="19"/>
  <c r="AJ1275" i="19"/>
  <c r="AJ1274" i="19"/>
  <c r="AJ1273" i="19"/>
  <c r="AJ1272" i="19"/>
  <c r="AJ1271" i="19"/>
  <c r="AJ1270" i="19"/>
  <c r="AJ1269" i="19"/>
  <c r="AJ1268" i="19"/>
  <c r="AJ1267" i="19"/>
  <c r="AJ1266" i="19"/>
  <c r="AJ1265" i="19"/>
  <c r="AJ1264" i="19"/>
  <c r="AJ1263" i="19"/>
  <c r="AJ1262" i="19"/>
  <c r="AJ1261" i="19"/>
  <c r="AJ1260" i="19"/>
  <c r="AJ1259" i="19"/>
  <c r="AJ1258" i="19"/>
  <c r="AJ1257" i="19"/>
  <c r="AJ1256" i="19"/>
  <c r="AJ1255" i="19"/>
  <c r="AJ1254" i="19"/>
  <c r="AJ1253" i="19"/>
  <c r="AJ1252" i="19"/>
  <c r="AJ1251" i="19"/>
  <c r="AJ1250" i="19"/>
  <c r="AJ1249" i="19"/>
  <c r="AJ1248" i="19"/>
  <c r="AJ1247" i="19"/>
  <c r="AJ1246" i="19"/>
  <c r="AJ1245" i="19"/>
  <c r="AJ1244" i="19"/>
  <c r="AJ1243" i="19"/>
  <c r="AJ1242" i="19"/>
  <c r="AJ1241" i="19"/>
  <c r="AJ1240" i="19"/>
  <c r="AJ1239" i="19"/>
  <c r="AJ1238" i="19"/>
  <c r="AJ1237" i="19"/>
  <c r="AJ1236" i="19"/>
  <c r="AJ1235" i="19"/>
  <c r="AJ1234" i="19"/>
  <c r="AJ1233" i="19"/>
  <c r="AJ1232" i="19"/>
  <c r="AJ1231" i="19"/>
  <c r="AJ1230" i="19"/>
  <c r="AJ1229" i="19"/>
  <c r="AJ1228" i="19"/>
  <c r="AJ1227" i="19"/>
  <c r="AJ1226" i="19"/>
  <c r="AJ1225" i="19"/>
  <c r="AJ1224" i="19"/>
  <c r="AJ1223" i="19"/>
  <c r="AJ1222" i="19"/>
  <c r="AJ1221" i="19"/>
  <c r="AJ1220" i="19"/>
  <c r="AJ1219" i="19"/>
  <c r="AJ1218" i="19"/>
  <c r="AJ1217" i="19"/>
  <c r="AJ1216" i="19"/>
  <c r="AJ1215" i="19"/>
  <c r="AJ1214" i="19"/>
  <c r="AJ1213" i="19"/>
  <c r="AJ1212" i="19"/>
  <c r="AJ1211" i="19"/>
  <c r="AJ1210" i="19"/>
  <c r="AJ1209" i="19"/>
  <c r="AJ1208" i="19"/>
  <c r="AJ1207" i="19"/>
  <c r="AJ1206" i="19"/>
  <c r="AJ1205" i="19"/>
  <c r="AJ1204" i="19"/>
  <c r="AJ1203" i="19"/>
  <c r="AJ1202" i="19"/>
  <c r="AJ1201" i="19"/>
  <c r="AJ1200" i="19"/>
  <c r="AJ1199" i="19"/>
  <c r="AJ1198" i="19"/>
  <c r="AJ1197" i="19"/>
  <c r="AJ1196" i="19"/>
  <c r="AJ1195" i="19"/>
  <c r="AJ1194" i="19"/>
  <c r="AJ1193" i="19"/>
  <c r="AJ1192" i="19"/>
  <c r="AJ1191" i="19"/>
  <c r="AJ1190" i="19"/>
  <c r="AJ1189" i="19"/>
  <c r="AJ1188" i="19"/>
  <c r="AJ1187" i="19"/>
  <c r="AJ1186" i="19"/>
  <c r="AJ1185" i="19"/>
  <c r="AJ1184" i="19"/>
  <c r="AJ1183" i="19"/>
  <c r="AJ1182" i="19"/>
  <c r="AJ1181" i="19"/>
  <c r="AJ1180" i="19"/>
  <c r="AJ1179" i="19"/>
  <c r="AJ1178" i="19"/>
  <c r="AJ1177" i="19"/>
  <c r="AJ1176" i="19"/>
  <c r="AJ1175" i="19"/>
  <c r="AJ1174" i="19"/>
  <c r="AJ1173" i="19"/>
  <c r="AJ1172" i="19"/>
  <c r="AJ1171" i="19"/>
  <c r="AJ1170" i="19"/>
  <c r="AJ1169" i="19"/>
  <c r="AJ1168" i="19"/>
  <c r="AJ1167" i="19"/>
  <c r="AJ1166" i="19"/>
  <c r="AJ1165" i="19"/>
  <c r="AJ1164" i="19"/>
  <c r="AJ1163" i="19"/>
  <c r="AJ1162" i="19"/>
  <c r="AJ1161" i="19"/>
  <c r="AJ1160" i="19"/>
  <c r="AJ1159" i="19"/>
  <c r="AJ1158" i="19"/>
  <c r="AJ1157" i="19"/>
  <c r="AJ1156" i="19"/>
  <c r="AJ1155" i="19"/>
  <c r="AJ1154" i="19"/>
  <c r="AJ1153" i="19"/>
  <c r="AJ1152" i="19"/>
  <c r="AJ1151" i="19"/>
  <c r="AJ1150" i="19"/>
  <c r="AJ1149" i="19"/>
  <c r="AJ1148" i="19"/>
  <c r="AJ1147" i="19"/>
  <c r="AJ1146" i="19"/>
  <c r="AJ1145" i="19"/>
  <c r="AJ1144" i="19"/>
  <c r="AJ1143" i="19"/>
  <c r="AJ1142" i="19"/>
  <c r="AJ1141" i="19"/>
  <c r="AJ1140" i="19"/>
  <c r="AJ1139" i="19"/>
  <c r="AJ1138" i="19"/>
  <c r="AJ1137" i="19"/>
  <c r="AJ1136" i="19"/>
  <c r="AJ1135" i="19"/>
  <c r="AJ1134" i="19"/>
  <c r="AJ1133" i="19"/>
  <c r="AJ1132" i="19"/>
  <c r="AJ1131" i="19"/>
  <c r="AJ1130" i="19"/>
  <c r="AJ1129" i="19"/>
  <c r="AJ1128" i="19"/>
  <c r="AJ1127" i="19"/>
  <c r="AJ1126" i="19"/>
  <c r="AJ1125" i="19"/>
  <c r="AJ1124" i="19"/>
  <c r="AJ1123" i="19"/>
  <c r="AJ1122" i="19"/>
  <c r="AJ1121" i="19"/>
  <c r="AJ1120" i="19"/>
  <c r="AJ1119" i="19"/>
  <c r="AJ1118" i="19"/>
  <c r="AJ1117" i="19"/>
  <c r="AJ1116" i="19"/>
  <c r="AJ1115" i="19"/>
  <c r="AJ1114" i="19"/>
  <c r="AJ1113" i="19"/>
  <c r="AJ1112" i="19"/>
  <c r="AJ1111" i="19"/>
  <c r="AJ1110" i="19"/>
  <c r="AJ1109" i="19"/>
  <c r="AJ1108" i="19"/>
  <c r="AJ1107" i="19"/>
  <c r="AJ1106" i="19"/>
  <c r="AJ1105" i="19"/>
  <c r="AJ1104" i="19"/>
  <c r="AJ1103" i="19"/>
  <c r="AJ1102" i="19"/>
  <c r="AJ1101" i="19"/>
  <c r="AJ1100" i="19"/>
  <c r="AJ1099" i="19"/>
  <c r="AJ1098" i="19"/>
  <c r="AJ1097" i="19"/>
  <c r="AJ1096" i="19"/>
  <c r="AJ1095" i="19"/>
  <c r="AJ1094" i="19"/>
  <c r="AJ1093" i="19"/>
  <c r="AJ1092" i="19"/>
  <c r="AJ1091" i="19"/>
  <c r="AJ1090" i="19"/>
  <c r="AJ1089" i="19"/>
  <c r="AJ1088" i="19"/>
  <c r="AJ1087" i="19"/>
  <c r="AJ1086" i="19"/>
  <c r="AJ1085" i="19"/>
  <c r="AJ1084" i="19"/>
  <c r="AJ1083" i="19"/>
  <c r="AJ1082" i="19"/>
  <c r="AJ1081" i="19"/>
  <c r="AJ1080" i="19"/>
  <c r="AJ1079" i="19"/>
  <c r="AJ1078" i="19"/>
  <c r="AJ1077" i="19"/>
  <c r="AJ1076" i="19"/>
  <c r="AJ1075" i="19"/>
  <c r="AJ1074" i="19"/>
  <c r="AJ1073" i="19"/>
  <c r="AJ1072" i="19"/>
  <c r="AJ1071" i="19"/>
  <c r="AJ1070" i="19"/>
  <c r="AJ1069" i="19"/>
  <c r="AJ1068" i="19"/>
  <c r="AJ1067" i="19"/>
  <c r="AJ1066" i="19"/>
  <c r="AJ1065" i="19"/>
  <c r="AJ1064" i="19"/>
  <c r="AJ1063" i="19"/>
  <c r="AJ1062" i="19"/>
  <c r="AJ1061" i="19"/>
  <c r="AJ1060" i="19"/>
  <c r="AJ1059" i="19"/>
  <c r="AJ1058" i="19"/>
  <c r="AJ1057" i="19"/>
  <c r="AJ1056" i="19"/>
  <c r="AJ1055" i="19"/>
  <c r="AJ1054" i="19"/>
  <c r="AJ1053" i="19"/>
  <c r="AJ1052" i="19"/>
  <c r="AJ1051" i="19"/>
  <c r="AJ1050" i="19"/>
  <c r="AJ1049" i="19"/>
  <c r="AJ1048" i="19"/>
  <c r="AJ1047" i="19"/>
  <c r="AJ1046" i="19"/>
  <c r="AJ1045" i="19"/>
  <c r="AJ1044" i="19"/>
  <c r="AJ1043" i="19"/>
  <c r="AJ1042" i="19"/>
  <c r="AJ1041" i="19"/>
  <c r="AJ1040" i="19"/>
  <c r="AJ1039" i="19"/>
  <c r="AJ1038" i="19"/>
  <c r="AJ1037" i="19"/>
  <c r="AJ1036" i="19"/>
  <c r="AJ1035" i="19"/>
  <c r="AJ1034" i="19"/>
  <c r="AJ1033" i="19"/>
  <c r="AJ1032" i="19"/>
  <c r="AJ1031" i="19"/>
  <c r="AJ1030" i="19"/>
  <c r="AJ1029" i="19"/>
  <c r="AJ1028" i="19"/>
  <c r="AJ1027" i="19"/>
  <c r="AJ1026" i="19"/>
  <c r="AJ1025" i="19"/>
  <c r="AJ1024" i="19"/>
  <c r="AJ1023" i="19"/>
  <c r="AJ1022" i="19"/>
  <c r="AJ1021" i="19"/>
  <c r="AJ1020" i="19"/>
  <c r="AJ1019" i="19"/>
  <c r="AJ1018" i="19"/>
  <c r="AJ1017" i="19"/>
  <c r="AJ1016" i="19"/>
  <c r="AJ1015" i="19"/>
  <c r="AJ1014" i="19"/>
  <c r="AJ1013" i="19"/>
  <c r="AJ1012" i="19"/>
  <c r="AJ1011" i="19"/>
  <c r="AJ1010" i="19"/>
  <c r="AJ1009" i="19"/>
  <c r="AJ1008" i="19"/>
  <c r="AJ1007" i="19"/>
  <c r="AJ1006" i="19"/>
  <c r="AJ1005" i="19"/>
  <c r="AJ1004" i="19"/>
  <c r="AJ1003" i="19"/>
  <c r="AJ1002" i="19"/>
  <c r="AJ1001" i="19"/>
  <c r="AJ1000" i="19"/>
  <c r="AJ999" i="19"/>
  <c r="AJ998" i="19"/>
  <c r="AJ997" i="19"/>
  <c r="AJ996" i="19"/>
  <c r="AJ995" i="19"/>
  <c r="AJ994" i="19"/>
  <c r="AJ993" i="19"/>
  <c r="AJ992" i="19"/>
  <c r="AJ991" i="19"/>
  <c r="AJ990" i="19"/>
  <c r="AJ989" i="19"/>
  <c r="AJ988" i="19"/>
  <c r="AJ987" i="19"/>
  <c r="AJ986" i="19"/>
  <c r="AJ985" i="19"/>
  <c r="AJ984" i="19"/>
  <c r="AJ983" i="19"/>
  <c r="AJ982" i="19"/>
  <c r="AJ981" i="19"/>
  <c r="AJ980" i="19"/>
  <c r="AJ979" i="19"/>
  <c r="AJ978" i="19"/>
  <c r="AJ977" i="19"/>
  <c r="AJ976" i="19"/>
  <c r="AJ975" i="19"/>
  <c r="AJ974" i="19"/>
  <c r="AJ973" i="19"/>
  <c r="AJ972" i="19"/>
  <c r="AJ971" i="19"/>
  <c r="AJ970" i="19"/>
  <c r="AJ969" i="19"/>
  <c r="AJ968" i="19"/>
  <c r="AJ967" i="19"/>
  <c r="AJ966" i="19"/>
  <c r="AJ965" i="19"/>
  <c r="AJ964" i="19"/>
  <c r="AJ963" i="19"/>
  <c r="AJ962" i="19"/>
  <c r="AJ961" i="19"/>
  <c r="AJ960" i="19"/>
  <c r="AJ959" i="19"/>
  <c r="AJ958" i="19"/>
  <c r="AJ957" i="19"/>
  <c r="AJ956" i="19"/>
  <c r="AJ955" i="19"/>
  <c r="AJ954" i="19"/>
  <c r="AJ953" i="19"/>
  <c r="AJ952" i="19"/>
  <c r="AJ951" i="19"/>
  <c r="AJ950" i="19"/>
  <c r="AJ949" i="19"/>
  <c r="AJ948" i="19"/>
  <c r="AJ947" i="19"/>
  <c r="AJ946" i="19"/>
  <c r="AJ945" i="19"/>
  <c r="AJ944" i="19"/>
  <c r="AJ943" i="19"/>
  <c r="AJ942" i="19"/>
  <c r="AJ941" i="19"/>
  <c r="AJ940" i="19"/>
  <c r="AJ939" i="19"/>
  <c r="AJ938" i="19"/>
  <c r="AJ937" i="19"/>
  <c r="AJ936" i="19"/>
  <c r="AJ935" i="19"/>
  <c r="AJ934" i="19"/>
  <c r="AJ933" i="19"/>
  <c r="AJ932" i="19"/>
  <c r="AJ931" i="19"/>
  <c r="AJ930" i="19"/>
  <c r="AJ929" i="19"/>
  <c r="AJ928" i="19"/>
  <c r="AJ927" i="19"/>
  <c r="AJ926" i="19"/>
  <c r="AJ925" i="19"/>
  <c r="AJ924" i="19"/>
  <c r="AJ923" i="19"/>
  <c r="AJ922" i="19"/>
  <c r="AJ921" i="19"/>
  <c r="AJ920" i="19"/>
  <c r="AJ919" i="19"/>
  <c r="AJ918" i="19"/>
  <c r="AJ917" i="19"/>
  <c r="AJ916" i="19"/>
  <c r="AJ915" i="19"/>
  <c r="AJ914" i="19"/>
  <c r="AJ913" i="19"/>
  <c r="AJ912" i="19"/>
  <c r="AJ911" i="19"/>
  <c r="AJ910" i="19"/>
  <c r="AJ909" i="19"/>
  <c r="AJ908" i="19"/>
  <c r="AJ907" i="19"/>
  <c r="AJ906" i="19"/>
  <c r="AJ905" i="19"/>
  <c r="AJ904" i="19"/>
  <c r="AJ903" i="19"/>
  <c r="AJ902" i="19"/>
  <c r="AJ901" i="19"/>
  <c r="AJ900" i="19"/>
  <c r="AJ899" i="19"/>
  <c r="AJ898" i="19"/>
  <c r="AJ897" i="19"/>
  <c r="AJ896" i="19"/>
  <c r="AJ895" i="19"/>
  <c r="AJ894" i="19"/>
  <c r="AJ893" i="19"/>
  <c r="AJ892" i="19"/>
  <c r="AJ891" i="19"/>
  <c r="AJ890" i="19"/>
  <c r="AJ889" i="19"/>
  <c r="AJ888" i="19"/>
  <c r="AJ887" i="19"/>
  <c r="AJ886" i="19"/>
  <c r="AJ885" i="19"/>
  <c r="AJ884" i="19"/>
  <c r="AJ883" i="19"/>
  <c r="AJ882" i="19"/>
  <c r="AJ881" i="19"/>
  <c r="AJ880" i="19"/>
  <c r="AJ879" i="19"/>
  <c r="AJ878" i="19"/>
  <c r="AJ877" i="19"/>
  <c r="AJ876" i="19"/>
  <c r="AJ875" i="19"/>
  <c r="AJ874" i="19"/>
  <c r="AJ873" i="19"/>
  <c r="AJ872" i="19"/>
  <c r="AJ871" i="19"/>
  <c r="AJ870" i="19"/>
  <c r="AJ869" i="19"/>
  <c r="AJ868" i="19"/>
  <c r="AJ867" i="19"/>
  <c r="AJ866" i="19"/>
  <c r="AJ865" i="19"/>
  <c r="AJ864" i="19"/>
  <c r="AJ863" i="19"/>
  <c r="AJ862" i="19"/>
  <c r="AJ861" i="19"/>
  <c r="AJ860" i="19"/>
  <c r="AJ859" i="19"/>
  <c r="AJ858" i="19"/>
  <c r="AJ857" i="19"/>
  <c r="AJ856" i="19"/>
  <c r="AJ855" i="19"/>
  <c r="AJ854" i="19"/>
  <c r="AJ853" i="19"/>
  <c r="AJ852" i="19"/>
  <c r="AJ851" i="19"/>
  <c r="AJ850" i="19"/>
  <c r="AJ849" i="19"/>
  <c r="AJ848" i="19"/>
  <c r="AJ847" i="19"/>
  <c r="AJ846" i="19"/>
  <c r="AJ845" i="19"/>
  <c r="AJ844" i="19"/>
  <c r="AJ843" i="19"/>
  <c r="AJ842" i="19"/>
  <c r="AJ841" i="19"/>
  <c r="AJ840" i="19"/>
  <c r="AJ839" i="19"/>
  <c r="AJ838" i="19"/>
  <c r="AJ837" i="19"/>
  <c r="AJ836" i="19"/>
  <c r="AJ835" i="19"/>
  <c r="AJ834" i="19"/>
  <c r="AJ833" i="19"/>
  <c r="AJ832" i="19"/>
  <c r="AJ831" i="19"/>
  <c r="AJ830" i="19"/>
  <c r="AJ829" i="19"/>
  <c r="AJ828" i="19"/>
  <c r="AJ827" i="19"/>
  <c r="AJ826" i="19"/>
  <c r="AJ825" i="19"/>
  <c r="AJ824" i="19"/>
  <c r="AJ823" i="19"/>
  <c r="AJ822" i="19"/>
  <c r="AJ821" i="19"/>
  <c r="AJ820" i="19"/>
  <c r="AJ819" i="19"/>
  <c r="AJ818" i="19"/>
  <c r="AJ817" i="19"/>
  <c r="AJ816" i="19"/>
  <c r="AJ815" i="19"/>
  <c r="AJ814" i="19"/>
  <c r="AJ813" i="19"/>
  <c r="AJ812" i="19"/>
  <c r="AJ811" i="19"/>
  <c r="AJ810" i="19"/>
  <c r="AJ809" i="19"/>
  <c r="AJ808" i="19"/>
  <c r="AJ807" i="19"/>
  <c r="AJ806" i="19"/>
  <c r="AJ805" i="19"/>
  <c r="AJ804" i="19"/>
  <c r="AJ803" i="19"/>
  <c r="AJ802" i="19"/>
  <c r="AJ801" i="19"/>
  <c r="AJ800" i="19"/>
  <c r="AJ799" i="19"/>
  <c r="AJ798" i="19"/>
  <c r="AJ797" i="19"/>
  <c r="AJ796" i="19"/>
  <c r="AJ795" i="19"/>
  <c r="AJ794" i="19"/>
  <c r="AJ793" i="19"/>
  <c r="AJ792" i="19"/>
  <c r="AJ791" i="19"/>
  <c r="AJ790" i="19"/>
  <c r="AJ789" i="19"/>
  <c r="AJ788" i="19"/>
  <c r="AJ787" i="19"/>
  <c r="AJ786" i="19"/>
  <c r="AJ785" i="19"/>
  <c r="AJ784" i="19"/>
  <c r="AJ783" i="19"/>
  <c r="AJ782" i="19"/>
  <c r="AJ781" i="19"/>
  <c r="AJ780" i="19"/>
  <c r="AJ779" i="19"/>
  <c r="AJ778" i="19"/>
  <c r="AJ777" i="19"/>
  <c r="AJ776" i="19"/>
  <c r="AJ775" i="19"/>
  <c r="AJ774" i="19"/>
  <c r="AJ773" i="19"/>
  <c r="AJ772" i="19"/>
  <c r="AJ771" i="19"/>
  <c r="AJ770" i="19"/>
  <c r="AJ769" i="19"/>
  <c r="AJ768" i="19"/>
  <c r="AJ767" i="19"/>
  <c r="AJ766" i="19"/>
  <c r="AJ765" i="19"/>
  <c r="AJ764" i="19"/>
  <c r="AJ763" i="19"/>
  <c r="AJ762" i="19"/>
  <c r="AJ761" i="19"/>
  <c r="AJ760" i="19"/>
  <c r="AJ759" i="19"/>
  <c r="AJ758" i="19"/>
  <c r="AJ757" i="19"/>
  <c r="AJ756" i="19"/>
  <c r="AJ755" i="19"/>
  <c r="AJ754" i="19"/>
  <c r="AJ753" i="19"/>
  <c r="AJ752" i="19"/>
  <c r="AJ751" i="19"/>
  <c r="AJ750" i="19"/>
  <c r="AJ749" i="19"/>
  <c r="AJ748" i="19"/>
  <c r="AJ747" i="19"/>
  <c r="AJ746" i="19"/>
  <c r="AJ745" i="19"/>
  <c r="AJ744" i="19"/>
  <c r="AJ743" i="19"/>
  <c r="AJ742" i="19"/>
  <c r="AJ741" i="19"/>
  <c r="AJ740" i="19"/>
  <c r="AJ739" i="19"/>
  <c r="AJ738" i="19"/>
  <c r="AJ737" i="19"/>
  <c r="AJ736" i="19"/>
  <c r="AJ735" i="19"/>
  <c r="AJ734" i="19"/>
  <c r="AJ733" i="19"/>
  <c r="AJ732" i="19"/>
  <c r="AJ731" i="19"/>
  <c r="AJ730" i="19"/>
  <c r="AJ729" i="19"/>
  <c r="AJ728" i="19"/>
  <c r="AJ727" i="19"/>
  <c r="AJ726" i="19"/>
  <c r="AJ725" i="19"/>
  <c r="AJ724" i="19"/>
  <c r="AJ723" i="19"/>
  <c r="AJ722" i="19"/>
  <c r="AJ721" i="19"/>
  <c r="AJ720" i="19"/>
  <c r="AJ719" i="19"/>
  <c r="AJ718" i="19"/>
  <c r="AJ717" i="19"/>
  <c r="AJ716" i="19"/>
  <c r="AJ715" i="19"/>
  <c r="AJ714" i="19"/>
  <c r="AJ713" i="19"/>
  <c r="AJ712" i="19"/>
  <c r="AJ711" i="19"/>
  <c r="AJ710" i="19"/>
  <c r="AJ709" i="19"/>
  <c r="AJ708" i="19"/>
  <c r="AJ707" i="19"/>
  <c r="AJ706" i="19"/>
  <c r="AJ705" i="19"/>
  <c r="AJ704" i="19"/>
  <c r="AJ703" i="19"/>
  <c r="AJ702" i="19"/>
  <c r="AJ701" i="19"/>
  <c r="AJ700" i="19"/>
  <c r="AJ699" i="19"/>
  <c r="AJ698" i="19"/>
  <c r="AJ697" i="19"/>
  <c r="AJ696" i="19"/>
  <c r="AJ695" i="19"/>
  <c r="AJ694" i="19"/>
  <c r="AJ693" i="19"/>
  <c r="AJ692" i="19"/>
  <c r="AJ691" i="19"/>
  <c r="AJ690" i="19"/>
  <c r="AJ689" i="19"/>
  <c r="AJ688" i="19"/>
  <c r="AJ687" i="19"/>
  <c r="AJ686" i="19"/>
  <c r="AJ685" i="19"/>
  <c r="AJ684" i="19"/>
  <c r="AJ683" i="19"/>
  <c r="AJ682" i="19"/>
  <c r="AJ681" i="19"/>
  <c r="AJ680" i="19"/>
  <c r="AJ679" i="19"/>
  <c r="AJ678" i="19"/>
  <c r="AJ677" i="19"/>
  <c r="AJ676" i="19"/>
  <c r="AJ675" i="19"/>
  <c r="AJ674" i="19"/>
  <c r="AJ673" i="19"/>
  <c r="AJ672" i="19"/>
  <c r="AJ671" i="19"/>
  <c r="AJ670" i="19"/>
  <c r="AJ669" i="19"/>
  <c r="AJ668" i="19"/>
  <c r="AJ667" i="19"/>
  <c r="AJ666" i="19"/>
  <c r="AJ665" i="19"/>
  <c r="AJ664" i="19"/>
  <c r="AJ663" i="19"/>
  <c r="AJ662" i="19"/>
  <c r="AJ661" i="19"/>
  <c r="AJ660" i="19"/>
  <c r="AJ659" i="19"/>
  <c r="AJ658" i="19"/>
  <c r="AJ657" i="19"/>
  <c r="AJ656" i="19"/>
  <c r="AJ655" i="19"/>
  <c r="AJ654" i="19"/>
  <c r="AJ653" i="19"/>
  <c r="AJ652" i="19"/>
  <c r="AJ651" i="19"/>
  <c r="AJ650" i="19"/>
  <c r="AJ649" i="19"/>
  <c r="AJ648" i="19"/>
  <c r="AJ647" i="19"/>
  <c r="AJ646" i="19"/>
  <c r="AJ645" i="19"/>
  <c r="AJ644" i="19"/>
  <c r="AJ643" i="19"/>
  <c r="AJ642" i="19"/>
  <c r="AJ641" i="19"/>
  <c r="AJ640" i="19"/>
  <c r="AJ639" i="19"/>
  <c r="AJ638" i="19"/>
  <c r="AJ637" i="19"/>
  <c r="AJ636" i="19"/>
  <c r="AJ635" i="19"/>
  <c r="AJ634" i="19"/>
  <c r="AJ633" i="19"/>
  <c r="AJ632" i="19"/>
  <c r="AJ631" i="19"/>
  <c r="AJ630" i="19"/>
  <c r="AJ629" i="19"/>
  <c r="AJ628" i="19"/>
  <c r="AJ627" i="19"/>
  <c r="AJ626" i="19"/>
  <c r="AJ625" i="19"/>
  <c r="AJ624" i="19"/>
  <c r="AJ623" i="19"/>
  <c r="AJ622" i="19"/>
  <c r="AJ621" i="19"/>
  <c r="AJ620" i="19"/>
  <c r="AJ619" i="19"/>
  <c r="AJ618" i="19"/>
  <c r="AJ617" i="19"/>
  <c r="AJ616" i="19"/>
  <c r="AJ615" i="19"/>
  <c r="AJ614" i="19"/>
  <c r="AJ613" i="19"/>
  <c r="AJ612" i="19"/>
  <c r="AJ611" i="19"/>
  <c r="AJ610" i="19"/>
  <c r="AJ609" i="19"/>
  <c r="AJ608" i="19"/>
  <c r="AJ607" i="19"/>
  <c r="AJ606" i="19"/>
  <c r="AJ605" i="19"/>
  <c r="AJ604" i="19"/>
  <c r="AJ603" i="19"/>
  <c r="AJ602" i="19"/>
  <c r="AJ601" i="19"/>
  <c r="AJ600" i="19"/>
  <c r="AJ599" i="19"/>
  <c r="AJ598" i="19"/>
  <c r="AJ597" i="19"/>
  <c r="AJ596" i="19"/>
  <c r="AJ595" i="19"/>
  <c r="AJ594" i="19"/>
  <c r="AJ593" i="19"/>
  <c r="AJ592" i="19"/>
  <c r="AJ591" i="19"/>
  <c r="AJ590" i="19"/>
  <c r="AJ589" i="19"/>
  <c r="AJ588" i="19"/>
  <c r="AJ587" i="19"/>
  <c r="AJ586" i="19"/>
  <c r="AJ585" i="19"/>
  <c r="AJ584" i="19"/>
  <c r="AJ583" i="19"/>
  <c r="AJ582" i="19"/>
  <c r="AJ581" i="19"/>
  <c r="AJ580" i="19"/>
  <c r="AJ579" i="19"/>
  <c r="AJ578" i="19"/>
  <c r="AJ577" i="19"/>
  <c r="AJ576" i="19"/>
  <c r="AJ575" i="19"/>
  <c r="AJ574" i="19"/>
  <c r="AJ573" i="19"/>
  <c r="AJ572" i="19"/>
  <c r="AJ571" i="19"/>
  <c r="AJ570" i="19"/>
  <c r="AJ569" i="19"/>
  <c r="AJ568" i="19"/>
  <c r="AJ567" i="19"/>
  <c r="AJ566" i="19"/>
  <c r="AJ565" i="19"/>
  <c r="AJ564" i="19"/>
  <c r="AJ563" i="19"/>
  <c r="AJ562" i="19"/>
  <c r="AJ561" i="19"/>
  <c r="AJ560" i="19"/>
  <c r="AJ559" i="19"/>
  <c r="AJ558" i="19"/>
  <c r="AJ557" i="19"/>
  <c r="AJ556" i="19"/>
  <c r="AJ555" i="19"/>
  <c r="AJ554" i="19"/>
  <c r="AJ553" i="19"/>
  <c r="AJ552" i="19"/>
  <c r="AJ551" i="19"/>
  <c r="AJ550" i="19"/>
  <c r="AJ549" i="19"/>
  <c r="AJ548" i="19"/>
  <c r="AJ547" i="19"/>
  <c r="AJ546" i="19"/>
  <c r="AJ545" i="19"/>
  <c r="AJ544" i="19"/>
  <c r="AJ543" i="19"/>
  <c r="AJ542" i="19"/>
  <c r="AJ541" i="19"/>
  <c r="AJ540" i="19"/>
  <c r="AJ539" i="19"/>
  <c r="AJ538" i="19"/>
  <c r="AJ537" i="19"/>
  <c r="AJ536" i="19"/>
  <c r="AJ535" i="19"/>
  <c r="AJ534" i="19"/>
  <c r="AJ533" i="19"/>
  <c r="AJ532" i="19"/>
  <c r="AJ531" i="19"/>
  <c r="AJ530" i="19"/>
  <c r="AJ529" i="19"/>
  <c r="AJ528" i="19"/>
  <c r="AJ527" i="19"/>
  <c r="AJ526" i="19"/>
  <c r="AJ525" i="19"/>
  <c r="AJ524" i="19"/>
  <c r="AJ523" i="19"/>
  <c r="AJ522" i="19"/>
  <c r="AJ521" i="19"/>
  <c r="AJ520" i="19"/>
  <c r="AJ519" i="19"/>
  <c r="AJ518" i="19"/>
  <c r="AJ517" i="19"/>
  <c r="AJ516" i="19"/>
  <c r="AJ515" i="19"/>
  <c r="AJ514" i="19"/>
  <c r="AJ513" i="19"/>
  <c r="AJ512" i="19"/>
  <c r="AJ511" i="19"/>
  <c r="AJ510" i="19"/>
  <c r="AJ509" i="19"/>
  <c r="AJ508" i="19"/>
  <c r="AJ507" i="19"/>
  <c r="AJ506" i="19"/>
  <c r="AJ505" i="19"/>
  <c r="AJ504" i="19"/>
  <c r="AJ503" i="19"/>
  <c r="AJ502" i="19"/>
  <c r="AJ501" i="19"/>
  <c r="AJ500" i="19"/>
  <c r="AJ499" i="19"/>
  <c r="AJ498" i="19"/>
  <c r="AJ497" i="19"/>
  <c r="AJ496" i="19"/>
  <c r="AJ495" i="19"/>
  <c r="AJ494" i="19"/>
  <c r="AJ493" i="19"/>
  <c r="AJ492" i="19"/>
  <c r="AJ491" i="19"/>
  <c r="AJ490" i="19"/>
  <c r="AJ489" i="19"/>
  <c r="AJ488" i="19"/>
  <c r="AJ487" i="19"/>
  <c r="AJ486" i="19"/>
  <c r="AJ485" i="19"/>
  <c r="AJ484" i="19"/>
  <c r="AJ483" i="19"/>
  <c r="AJ482" i="19"/>
  <c r="AJ481" i="19"/>
  <c r="AJ480" i="19"/>
  <c r="AJ479" i="19"/>
  <c r="AJ478" i="19"/>
  <c r="AJ477" i="19"/>
  <c r="AJ476" i="19"/>
  <c r="AJ475" i="19"/>
  <c r="AJ474" i="19"/>
  <c r="AJ473" i="19"/>
  <c r="AJ472" i="19"/>
  <c r="AJ471" i="19"/>
  <c r="AJ470" i="19"/>
  <c r="AJ469" i="19"/>
  <c r="AJ468" i="19"/>
  <c r="AJ467" i="19"/>
  <c r="AJ466" i="19"/>
  <c r="AJ465" i="19"/>
  <c r="AJ464" i="19"/>
  <c r="AJ463" i="19"/>
  <c r="AJ462" i="19"/>
  <c r="AJ461" i="19"/>
  <c r="AJ460" i="19"/>
  <c r="AJ459" i="19"/>
  <c r="AJ458" i="19"/>
  <c r="AJ457" i="19"/>
  <c r="AJ456" i="19"/>
  <c r="AJ455" i="19"/>
  <c r="AJ454" i="19"/>
  <c r="AJ453" i="19"/>
  <c r="AJ452" i="19"/>
  <c r="AJ451" i="19"/>
  <c r="AJ450" i="19"/>
  <c r="AJ449" i="19"/>
  <c r="AJ448" i="19"/>
  <c r="AJ447" i="19"/>
  <c r="AJ446" i="19"/>
  <c r="AJ445" i="19"/>
  <c r="AJ444" i="19"/>
  <c r="AJ443" i="19"/>
  <c r="AJ442" i="19"/>
  <c r="AJ441" i="19"/>
  <c r="AJ440" i="19"/>
  <c r="AJ439" i="19"/>
  <c r="AJ438" i="19"/>
  <c r="AJ437" i="19"/>
  <c r="AJ436" i="19"/>
  <c r="AJ435" i="19"/>
  <c r="AJ434" i="19"/>
  <c r="AJ433" i="19"/>
  <c r="AJ432" i="19"/>
  <c r="AJ431" i="19"/>
  <c r="AJ430" i="19"/>
  <c r="AJ429" i="19"/>
  <c r="AJ428" i="19"/>
  <c r="AJ427" i="19"/>
  <c r="AJ426" i="19"/>
  <c r="AJ425" i="19"/>
  <c r="AJ424" i="19"/>
  <c r="AJ423" i="19"/>
  <c r="AJ422" i="19"/>
  <c r="AJ421" i="19"/>
  <c r="AJ420" i="19"/>
  <c r="AJ419" i="19"/>
  <c r="AJ418" i="19"/>
  <c r="AJ417" i="19"/>
  <c r="AJ416" i="19"/>
  <c r="AJ415" i="19"/>
  <c r="AJ414" i="19"/>
  <c r="AJ413" i="19"/>
  <c r="AJ412" i="19"/>
  <c r="AJ411" i="19"/>
  <c r="AJ410" i="19"/>
  <c r="AJ409" i="19"/>
  <c r="AJ408" i="19"/>
  <c r="AJ407" i="19"/>
  <c r="AJ406" i="19"/>
  <c r="AJ405" i="19"/>
  <c r="AJ404" i="19"/>
  <c r="AJ403" i="19"/>
  <c r="AJ402" i="19"/>
  <c r="AJ401" i="19"/>
  <c r="AJ400" i="19"/>
  <c r="AJ399" i="19"/>
  <c r="AJ398" i="19"/>
  <c r="AJ397" i="19"/>
  <c r="AJ396" i="19"/>
  <c r="AJ395" i="19"/>
  <c r="AJ394" i="19"/>
  <c r="AJ393" i="19"/>
  <c r="AJ392" i="19"/>
  <c r="AJ391" i="19"/>
  <c r="AJ390" i="19"/>
  <c r="AJ389" i="19"/>
  <c r="AJ388" i="19"/>
  <c r="AJ387" i="19"/>
  <c r="AJ386" i="19"/>
  <c r="AJ385" i="19"/>
  <c r="AJ384" i="19"/>
  <c r="AJ383" i="19"/>
  <c r="AJ382" i="19"/>
  <c r="AJ381" i="19"/>
  <c r="AJ380" i="19"/>
  <c r="AJ379" i="19"/>
  <c r="AJ378" i="19"/>
  <c r="AJ377" i="19"/>
  <c r="AJ376" i="19"/>
  <c r="AJ375" i="19"/>
  <c r="AJ374" i="19"/>
  <c r="AJ373" i="19"/>
  <c r="AJ372" i="19"/>
  <c r="AJ371" i="19"/>
  <c r="AJ370" i="19"/>
  <c r="AJ369" i="19"/>
  <c r="AJ368" i="19"/>
  <c r="AJ367" i="19"/>
  <c r="AJ366" i="19"/>
  <c r="AJ365" i="19"/>
  <c r="AJ364" i="19"/>
  <c r="AJ363" i="19"/>
  <c r="AJ362" i="19"/>
  <c r="AJ361" i="19"/>
  <c r="AJ360" i="19"/>
  <c r="AJ359" i="19"/>
  <c r="AJ358" i="19"/>
  <c r="AJ357" i="19"/>
  <c r="AJ356" i="19"/>
  <c r="AJ355" i="19"/>
  <c r="AJ354" i="19"/>
  <c r="AJ353" i="19"/>
  <c r="AJ352" i="19"/>
  <c r="AJ351" i="19"/>
  <c r="AJ350" i="19"/>
  <c r="AJ349" i="19"/>
  <c r="AJ348" i="19"/>
  <c r="AJ347" i="19"/>
  <c r="AJ346" i="19"/>
  <c r="AJ345" i="19"/>
  <c r="AJ344" i="19"/>
  <c r="AJ343" i="19"/>
  <c r="AJ342" i="19"/>
  <c r="AJ341" i="19"/>
  <c r="AJ340" i="19"/>
  <c r="AJ339" i="19"/>
  <c r="AJ338" i="19"/>
  <c r="AJ337" i="19"/>
  <c r="AJ336" i="19"/>
  <c r="AJ335" i="19"/>
  <c r="AJ334" i="19"/>
  <c r="AJ333" i="19"/>
  <c r="AJ332" i="19"/>
  <c r="AJ331" i="19"/>
  <c r="AJ330" i="19"/>
  <c r="AJ329" i="19"/>
  <c r="AJ328" i="19"/>
  <c r="AJ327" i="19"/>
  <c r="AJ326" i="19"/>
  <c r="AJ325" i="19"/>
  <c r="AJ324" i="19"/>
  <c r="AJ323" i="19"/>
  <c r="AJ322" i="19"/>
  <c r="AJ321" i="19"/>
  <c r="AJ320" i="19"/>
  <c r="AJ319" i="19"/>
  <c r="AJ318" i="19"/>
  <c r="AJ317" i="19"/>
  <c r="AJ316" i="19"/>
  <c r="AJ315" i="19"/>
  <c r="AJ314" i="19"/>
  <c r="AJ313" i="19"/>
  <c r="AJ312" i="19"/>
  <c r="AJ311" i="19"/>
  <c r="AJ310" i="19"/>
  <c r="AJ309" i="19"/>
  <c r="AJ308" i="19"/>
  <c r="AJ307" i="19"/>
  <c r="AJ306" i="19"/>
  <c r="AJ305" i="19"/>
  <c r="AJ304" i="19"/>
  <c r="AJ303" i="19"/>
  <c r="AJ302" i="19"/>
  <c r="AJ301" i="19"/>
  <c r="AJ300" i="19"/>
  <c r="AJ299" i="19"/>
  <c r="AJ298" i="19"/>
  <c r="AJ297" i="19"/>
  <c r="AJ296" i="19"/>
  <c r="AJ295" i="19"/>
  <c r="AJ294" i="19"/>
  <c r="AJ293" i="19"/>
  <c r="AJ292" i="19"/>
  <c r="AJ291" i="19"/>
  <c r="AJ290" i="19"/>
  <c r="AJ289" i="19"/>
  <c r="AJ288" i="19"/>
  <c r="AJ287" i="19"/>
  <c r="AJ286" i="19"/>
  <c r="AJ285" i="19"/>
  <c r="AJ284" i="19"/>
  <c r="AJ283" i="19"/>
  <c r="AJ282" i="19"/>
  <c r="AJ281" i="19"/>
  <c r="AJ280" i="19"/>
  <c r="AJ279" i="19"/>
  <c r="AJ278" i="19"/>
  <c r="AJ277" i="19"/>
  <c r="AJ276" i="19"/>
  <c r="AJ275" i="19"/>
  <c r="AJ274" i="19"/>
  <c r="AJ273" i="19"/>
  <c r="AJ272" i="19"/>
  <c r="AJ271" i="19"/>
  <c r="AJ270" i="19"/>
  <c r="AJ269" i="19"/>
  <c r="AJ268" i="19"/>
  <c r="AJ267" i="19"/>
  <c r="AJ266" i="19"/>
  <c r="AJ265" i="19"/>
  <c r="AJ264" i="19"/>
  <c r="AJ263" i="19"/>
  <c r="AJ262" i="19"/>
  <c r="AJ261" i="19"/>
  <c r="AJ260" i="19"/>
  <c r="AJ259" i="19"/>
  <c r="AJ258" i="19"/>
  <c r="AJ257" i="19"/>
  <c r="AJ256" i="19"/>
  <c r="AJ255" i="19"/>
  <c r="AJ254" i="19"/>
  <c r="AJ253" i="19"/>
  <c r="AJ252" i="19"/>
  <c r="AJ251" i="19"/>
  <c r="AJ250" i="19"/>
  <c r="AJ249" i="19"/>
  <c r="AJ248" i="19"/>
  <c r="AJ247" i="19"/>
  <c r="AJ246" i="19"/>
  <c r="AJ245" i="19"/>
  <c r="AJ244" i="19"/>
  <c r="AJ243" i="19"/>
  <c r="AJ242" i="19"/>
  <c r="AJ241" i="19"/>
  <c r="AJ240" i="19"/>
  <c r="AJ239" i="19"/>
  <c r="AJ238" i="19"/>
  <c r="AJ237" i="19"/>
  <c r="AJ236" i="19"/>
  <c r="AJ235" i="19"/>
  <c r="AJ234" i="19"/>
  <c r="AJ233" i="19"/>
  <c r="AJ232" i="19"/>
  <c r="AJ231" i="19"/>
  <c r="AJ230" i="19"/>
  <c r="AJ229" i="19"/>
  <c r="AJ228" i="19"/>
  <c r="AJ227" i="19"/>
  <c r="AJ226" i="19"/>
  <c r="AJ225" i="19"/>
  <c r="AJ224" i="19"/>
  <c r="AJ223" i="19"/>
  <c r="AJ222" i="19"/>
  <c r="AJ221" i="19"/>
  <c r="AJ220" i="19"/>
  <c r="AJ219" i="19"/>
  <c r="AJ218" i="19"/>
  <c r="AJ217" i="19"/>
  <c r="AJ216" i="19"/>
  <c r="AJ215" i="19"/>
  <c r="AJ214" i="19"/>
  <c r="AJ213" i="19"/>
  <c r="AJ212" i="19"/>
  <c r="AJ211" i="19"/>
  <c r="AJ210" i="19"/>
  <c r="AJ209" i="19"/>
  <c r="AJ208" i="19"/>
  <c r="AJ207" i="19"/>
  <c r="AJ206" i="19"/>
  <c r="AJ205" i="19"/>
  <c r="AJ204" i="19"/>
  <c r="AJ203" i="19"/>
  <c r="AJ202" i="19"/>
  <c r="AJ201" i="19"/>
  <c r="AJ200" i="19"/>
  <c r="AJ199" i="19"/>
  <c r="AJ198" i="19"/>
  <c r="AJ197" i="19"/>
  <c r="AJ196" i="19"/>
  <c r="AJ195" i="19"/>
  <c r="AJ194" i="19"/>
  <c r="AJ193" i="19"/>
  <c r="AJ192" i="19"/>
  <c r="AJ191" i="19"/>
  <c r="AJ190" i="19"/>
  <c r="AJ189" i="19"/>
  <c r="AJ188" i="19"/>
  <c r="AJ187" i="19"/>
  <c r="AJ186" i="19"/>
  <c r="AJ185" i="19"/>
  <c r="AJ184" i="19"/>
  <c r="AJ183" i="19"/>
  <c r="AJ182" i="19"/>
  <c r="AJ181" i="19"/>
  <c r="AJ180" i="19"/>
  <c r="AJ179" i="19"/>
  <c r="AJ178" i="19"/>
  <c r="AJ177" i="19"/>
  <c r="AJ176" i="19"/>
  <c r="AJ175" i="19"/>
  <c r="AJ174" i="19"/>
  <c r="AJ173" i="19"/>
  <c r="AJ172" i="19"/>
  <c r="AJ171" i="19"/>
  <c r="AJ170" i="19"/>
  <c r="AJ169" i="19"/>
  <c r="AJ168" i="19"/>
  <c r="AJ167" i="19"/>
  <c r="AJ166" i="19"/>
  <c r="AJ165" i="19"/>
  <c r="AJ164" i="19"/>
  <c r="AJ163" i="19"/>
  <c r="AJ162" i="19"/>
  <c r="AJ161" i="19"/>
  <c r="AJ160" i="19"/>
  <c r="AJ159" i="19"/>
  <c r="AJ158" i="19"/>
  <c r="AJ157" i="19"/>
  <c r="AJ156" i="19"/>
  <c r="AJ155" i="19"/>
  <c r="AJ154" i="19"/>
  <c r="AJ153" i="19"/>
  <c r="AJ152" i="19"/>
  <c r="AJ151" i="19"/>
  <c r="AJ150" i="19"/>
  <c r="AJ149" i="19"/>
  <c r="AJ148" i="19"/>
  <c r="AJ147" i="19"/>
  <c r="AJ146" i="19"/>
  <c r="AJ145" i="19"/>
  <c r="AJ144" i="19"/>
  <c r="AJ143" i="19"/>
  <c r="AJ142" i="19"/>
  <c r="AJ141" i="19"/>
  <c r="AJ140" i="19"/>
  <c r="AJ139" i="19"/>
  <c r="AJ138" i="19"/>
  <c r="AJ137" i="19"/>
  <c r="AJ136" i="19"/>
  <c r="AJ135" i="19"/>
  <c r="AJ134" i="19"/>
  <c r="AJ133" i="19"/>
  <c r="AJ132" i="19"/>
  <c r="AJ131" i="19"/>
  <c r="AJ130" i="19"/>
  <c r="AJ129" i="19"/>
  <c r="AJ128" i="19"/>
  <c r="AJ127" i="19"/>
  <c r="AJ126" i="19"/>
  <c r="AJ125" i="19"/>
  <c r="AJ124" i="19"/>
  <c r="AJ123" i="19"/>
  <c r="AJ122" i="19"/>
  <c r="AJ121" i="19"/>
  <c r="AJ120" i="19"/>
  <c r="AJ119" i="19"/>
  <c r="AJ118" i="19"/>
  <c r="AJ117" i="19"/>
  <c r="AJ116" i="19"/>
  <c r="AJ115" i="19"/>
  <c r="AJ114" i="19"/>
  <c r="AJ113" i="19"/>
  <c r="AJ112" i="19"/>
  <c r="AJ111" i="19"/>
  <c r="AJ110" i="19"/>
  <c r="AJ109" i="19"/>
  <c r="AJ108" i="19"/>
  <c r="AJ107" i="19"/>
  <c r="AJ106" i="19"/>
  <c r="AJ105" i="19"/>
  <c r="AJ104" i="19"/>
  <c r="AJ103" i="19"/>
  <c r="AJ102" i="19"/>
  <c r="AJ101" i="19"/>
  <c r="AJ100" i="19"/>
  <c r="AJ99" i="19"/>
  <c r="AJ98" i="19"/>
  <c r="AJ97" i="19"/>
  <c r="AJ96" i="19"/>
  <c r="AJ95" i="19"/>
  <c r="AJ94" i="19"/>
  <c r="AJ93" i="19"/>
  <c r="AJ92" i="19"/>
  <c r="AJ91" i="19"/>
  <c r="AJ90" i="19"/>
  <c r="AJ89" i="19"/>
  <c r="AJ88" i="19"/>
  <c r="AJ87" i="19"/>
  <c r="AJ86" i="19"/>
  <c r="AJ85" i="19"/>
  <c r="AJ84" i="19"/>
  <c r="AJ83" i="19"/>
  <c r="AJ82" i="19"/>
  <c r="AJ81" i="19"/>
  <c r="AJ80" i="19"/>
  <c r="AJ79" i="19"/>
  <c r="AJ78" i="19"/>
  <c r="AJ77" i="19"/>
  <c r="AJ76" i="19"/>
  <c r="AJ75" i="19"/>
  <c r="AJ74" i="19"/>
  <c r="AJ73" i="19"/>
  <c r="AJ72" i="19"/>
  <c r="AJ71" i="19"/>
  <c r="AJ70" i="19"/>
  <c r="AJ69" i="19"/>
  <c r="AJ68" i="19"/>
  <c r="AJ67" i="19"/>
  <c r="AJ66" i="19"/>
  <c r="AJ65" i="19"/>
  <c r="AJ64" i="19"/>
  <c r="AJ63" i="19"/>
  <c r="AJ62" i="19"/>
  <c r="AJ61" i="19"/>
  <c r="AJ60" i="19"/>
  <c r="AJ59" i="19"/>
  <c r="AJ58" i="19"/>
  <c r="AJ57" i="19"/>
  <c r="AJ56" i="19"/>
  <c r="AJ55" i="19"/>
  <c r="AJ54" i="19"/>
  <c r="AJ53" i="19"/>
  <c r="AJ52" i="19"/>
  <c r="AJ51" i="19"/>
  <c r="AJ50" i="19"/>
  <c r="AJ49" i="19"/>
  <c r="AJ48" i="19"/>
  <c r="AJ47" i="19"/>
  <c r="AJ46" i="19"/>
  <c r="AJ45" i="19"/>
  <c r="AJ44" i="19"/>
  <c r="AJ43" i="19"/>
  <c r="AJ42" i="19"/>
  <c r="AJ41" i="19"/>
  <c r="AJ40" i="19"/>
  <c r="AJ39" i="19"/>
  <c r="AJ38" i="19"/>
  <c r="AJ37" i="19"/>
  <c r="AJ36" i="19"/>
  <c r="AJ35" i="19"/>
  <c r="AJ34" i="19"/>
  <c r="AJ33" i="19"/>
  <c r="AJ32" i="19"/>
  <c r="AJ31" i="19"/>
  <c r="AJ30" i="19"/>
  <c r="AJ29" i="19"/>
  <c r="AJ28" i="19"/>
  <c r="AJ27" i="19"/>
  <c r="AJ26" i="19"/>
  <c r="AJ25" i="19"/>
  <c r="AJ24" i="19"/>
  <c r="AJ23" i="19"/>
  <c r="AJ22" i="19"/>
  <c r="AJ21" i="19"/>
  <c r="AJ20" i="19"/>
  <c r="AJ19" i="19"/>
  <c r="AJ18" i="19"/>
  <c r="AJ17" i="19"/>
  <c r="AJ16" i="19"/>
  <c r="AJ15" i="19"/>
  <c r="AJ14" i="19"/>
  <c r="AJ13" i="19"/>
  <c r="AJ12" i="19"/>
  <c r="AJ11" i="19"/>
  <c r="AK235" i="9"/>
  <c r="AJ235" i="9"/>
  <c r="AK234" i="9"/>
  <c r="AJ234" i="9"/>
  <c r="AK233" i="9"/>
  <c r="AJ233" i="9"/>
  <c r="AK232" i="9"/>
  <c r="AJ232" i="9"/>
  <c r="AK231" i="9"/>
  <c r="AJ231" i="9"/>
  <c r="AK230" i="9"/>
  <c r="AJ230" i="9"/>
  <c r="AK229" i="9"/>
  <c r="AJ229" i="9"/>
  <c r="AK228" i="9"/>
  <c r="AJ228" i="9"/>
  <c r="AK227" i="9"/>
  <c r="AJ227" i="9"/>
  <c r="AK226" i="9"/>
  <c r="AJ226" i="9"/>
  <c r="AK225" i="9"/>
  <c r="AJ225" i="9"/>
  <c r="AK224" i="9"/>
  <c r="AJ224" i="9"/>
  <c r="AK223" i="9"/>
  <c r="AJ223" i="9"/>
  <c r="AK222" i="9"/>
  <c r="AJ222" i="9"/>
  <c r="AK221" i="9"/>
  <c r="AJ221" i="9"/>
  <c r="AK220" i="9"/>
  <c r="AJ220" i="9"/>
  <c r="AK219" i="9"/>
  <c r="AJ219" i="9"/>
  <c r="AK218" i="9"/>
  <c r="AJ218" i="9"/>
  <c r="AK217" i="9"/>
  <c r="AJ217" i="9"/>
  <c r="AK216" i="9"/>
  <c r="AJ216" i="9"/>
  <c r="AK215" i="9"/>
  <c r="AJ215" i="9"/>
  <c r="AK214" i="9"/>
  <c r="AJ214" i="9"/>
  <c r="AK213" i="9"/>
  <c r="AJ213" i="9"/>
  <c r="AK212" i="9"/>
  <c r="AJ212" i="9"/>
  <c r="AK211" i="9"/>
  <c r="AJ211" i="9"/>
  <c r="AK210" i="9"/>
  <c r="AJ210" i="9"/>
  <c r="AK209" i="9"/>
  <c r="AJ209" i="9"/>
  <c r="AK208" i="9"/>
  <c r="AJ208" i="9"/>
  <c r="AK207" i="9"/>
  <c r="AJ207" i="9"/>
  <c r="AK206" i="9"/>
  <c r="AJ206" i="9"/>
  <c r="AK205" i="9"/>
  <c r="AJ205" i="9"/>
  <c r="AK204" i="9"/>
  <c r="AJ204" i="9"/>
  <c r="AK203" i="9"/>
  <c r="AJ203" i="9"/>
  <c r="AK202" i="9"/>
  <c r="AJ202" i="9"/>
  <c r="AK201" i="9"/>
  <c r="AJ201" i="9"/>
  <c r="AK200" i="9"/>
  <c r="AJ200" i="9"/>
  <c r="AK199" i="9"/>
  <c r="AJ199" i="9" s="1"/>
  <c r="AK198" i="9"/>
  <c r="AJ198" i="9"/>
  <c r="AK197" i="9"/>
  <c r="AJ197" i="9" s="1"/>
  <c r="AK196" i="9"/>
  <c r="AJ196" i="9"/>
  <c r="AK195" i="9"/>
  <c r="AJ195" i="9" s="1"/>
  <c r="AK194" i="9"/>
  <c r="AJ194" i="9"/>
  <c r="AK193" i="9"/>
  <c r="AJ193" i="9" s="1"/>
  <c r="AK192" i="9"/>
  <c r="AJ192" i="9"/>
  <c r="AK191" i="9"/>
  <c r="AJ191" i="9" s="1"/>
  <c r="AK190" i="9"/>
  <c r="AJ190" i="9"/>
  <c r="AK189" i="9"/>
  <c r="AJ189" i="9" s="1"/>
  <c r="AK188" i="9"/>
  <c r="AJ188" i="9"/>
  <c r="AK187" i="9"/>
  <c r="AJ187" i="9" s="1"/>
  <c r="AK186" i="9"/>
  <c r="AJ186" i="9"/>
  <c r="AK185" i="9"/>
  <c r="AJ185" i="9" s="1"/>
  <c r="AK184" i="9"/>
  <c r="AJ184" i="9"/>
  <c r="AK183" i="9"/>
  <c r="AJ183" i="9" s="1"/>
  <c r="AK182" i="9"/>
  <c r="AJ182" i="9"/>
  <c r="AK181" i="9"/>
  <c r="AJ181" i="9" s="1"/>
  <c r="AK180" i="9"/>
  <c r="AJ180" i="9"/>
  <c r="AK179" i="9"/>
  <c r="AJ179" i="9" s="1"/>
  <c r="AK178" i="9"/>
  <c r="AJ178" i="9"/>
  <c r="AK177" i="9"/>
  <c r="AJ177" i="9" s="1"/>
  <c r="AK176" i="9"/>
  <c r="AJ176" i="9"/>
  <c r="AK175" i="9"/>
  <c r="AJ175" i="9" s="1"/>
  <c r="AK174" i="9"/>
  <c r="AJ174" i="9"/>
  <c r="AK173" i="9"/>
  <c r="AJ173" i="9" s="1"/>
  <c r="AK172" i="9"/>
  <c r="AJ172" i="9"/>
  <c r="AK171" i="9"/>
  <c r="AJ171" i="9" s="1"/>
  <c r="AK170" i="9"/>
  <c r="AJ170" i="9"/>
  <c r="AK169" i="9"/>
  <c r="AJ169" i="9" s="1"/>
  <c r="AK168" i="9"/>
  <c r="AJ168" i="9"/>
  <c r="AK167" i="9"/>
  <c r="AJ167" i="9" s="1"/>
  <c r="AK166" i="9"/>
  <c r="AJ166" i="9"/>
  <c r="AK165" i="9"/>
  <c r="AJ165" i="9" s="1"/>
  <c r="AK164" i="9"/>
  <c r="AJ164" i="9"/>
  <c r="AK163" i="9"/>
  <c r="AJ163" i="9" s="1"/>
  <c r="AK162" i="9"/>
  <c r="AJ162" i="9"/>
  <c r="AK161" i="9"/>
  <c r="AJ161" i="9" s="1"/>
  <c r="AK160" i="9"/>
  <c r="AJ160" i="9"/>
  <c r="AK159" i="9"/>
  <c r="AJ159" i="9" s="1"/>
  <c r="AK158" i="9"/>
  <c r="AJ158" i="9"/>
  <c r="AK157" i="9"/>
  <c r="AJ157" i="9" s="1"/>
  <c r="AK156" i="9"/>
  <c r="AJ156" i="9"/>
  <c r="AK155" i="9"/>
  <c r="AJ155" i="9" s="1"/>
  <c r="AK154" i="9"/>
  <c r="AJ154" i="9"/>
  <c r="AK153" i="9"/>
  <c r="AJ153" i="9" s="1"/>
  <c r="AK152" i="9"/>
  <c r="AJ152" i="9"/>
  <c r="AK151" i="9"/>
  <c r="AJ151" i="9" s="1"/>
  <c r="AK150" i="9"/>
  <c r="AJ150" i="9"/>
  <c r="AK149" i="9"/>
  <c r="AJ149" i="9" s="1"/>
  <c r="AK148" i="9"/>
  <c r="AJ148" i="9"/>
  <c r="AK147" i="9"/>
  <c r="AJ147" i="9" s="1"/>
  <c r="AK146" i="9"/>
  <c r="AJ146" i="9"/>
  <c r="AK145" i="9"/>
  <c r="AJ145" i="9" s="1"/>
  <c r="AK144" i="9"/>
  <c r="AJ144" i="9"/>
  <c r="AK143" i="9"/>
  <c r="AJ143" i="9" s="1"/>
  <c r="AK142" i="9"/>
  <c r="AJ142" i="9"/>
  <c r="AK141" i="9"/>
  <c r="AJ141" i="9" s="1"/>
  <c r="AK140" i="9"/>
  <c r="AJ140" i="9"/>
  <c r="AK139" i="9"/>
  <c r="AJ139" i="9" s="1"/>
  <c r="AK138" i="9"/>
  <c r="AJ138" i="9"/>
  <c r="AK137" i="9"/>
  <c r="AJ137" i="9" s="1"/>
  <c r="AK136" i="9"/>
  <c r="AJ136" i="9"/>
  <c r="AK135" i="9"/>
  <c r="AJ135" i="9" s="1"/>
  <c r="AK134" i="9"/>
  <c r="AJ134" i="9"/>
  <c r="AK133" i="9"/>
  <c r="AJ133" i="9" s="1"/>
  <c r="AK132" i="9"/>
  <c r="AJ132" i="9"/>
  <c r="AK131" i="9"/>
  <c r="AJ131" i="9" s="1"/>
  <c r="AK130" i="9"/>
  <c r="AJ130" i="9"/>
  <c r="AK129" i="9"/>
  <c r="AJ129" i="9" s="1"/>
  <c r="AK128" i="9"/>
  <c r="AJ128" i="9"/>
  <c r="AK127" i="9"/>
  <c r="AJ127" i="9" s="1"/>
  <c r="AK126" i="9"/>
  <c r="AJ126" i="9"/>
  <c r="AK125" i="9"/>
  <c r="AJ125" i="9" s="1"/>
  <c r="AK124" i="9"/>
  <c r="AJ124" i="9"/>
  <c r="AK123" i="9"/>
  <c r="AJ123" i="9" s="1"/>
  <c r="AK122" i="9"/>
  <c r="AJ122" i="9"/>
  <c r="AH235" i="9"/>
  <c r="AG235" i="9" s="1"/>
  <c r="AH234" i="9"/>
  <c r="AG234" i="9"/>
  <c r="AH233" i="9"/>
  <c r="AG233" i="9" s="1"/>
  <c r="AH232" i="9"/>
  <c r="AG232" i="9"/>
  <c r="AH231" i="9"/>
  <c r="AG231" i="9" s="1"/>
  <c r="AH230" i="9"/>
  <c r="AG230" i="9"/>
  <c r="AH229" i="9"/>
  <c r="AG229" i="9" s="1"/>
  <c r="AH228" i="9"/>
  <c r="AG228" i="9"/>
  <c r="AH227" i="9"/>
  <c r="AG227" i="9" s="1"/>
  <c r="AH226" i="9"/>
  <c r="AG226" i="9"/>
  <c r="AH225" i="9"/>
  <c r="AG225" i="9" s="1"/>
  <c r="AH224" i="9"/>
  <c r="AG224" i="9"/>
  <c r="AH223" i="9"/>
  <c r="AG223" i="9" s="1"/>
  <c r="AH222" i="9"/>
  <c r="AG222" i="9"/>
  <c r="AH221" i="9"/>
  <c r="AG221" i="9" s="1"/>
  <c r="AH220" i="9"/>
  <c r="AG220" i="9"/>
  <c r="AH219" i="9"/>
  <c r="AG219" i="9" s="1"/>
  <c r="AH218" i="9"/>
  <c r="AG218" i="9"/>
  <c r="AH217" i="9"/>
  <c r="AG217" i="9" s="1"/>
  <c r="AH216" i="9"/>
  <c r="AG216" i="9"/>
  <c r="AH215" i="9"/>
  <c r="AG215" i="9" s="1"/>
  <c r="AH214" i="9"/>
  <c r="AG214" i="9"/>
  <c r="AH213" i="9"/>
  <c r="AG213" i="9" s="1"/>
  <c r="AH212" i="9"/>
  <c r="AG212" i="9"/>
  <c r="AH211" i="9"/>
  <c r="AG211" i="9" s="1"/>
  <c r="AH210" i="9"/>
  <c r="AG210" i="9"/>
  <c r="AH209" i="9"/>
  <c r="AG209" i="9" s="1"/>
  <c r="AH208" i="9"/>
  <c r="AG208" i="9"/>
  <c r="AH207" i="9"/>
  <c r="AG207" i="9" s="1"/>
  <c r="AH206" i="9"/>
  <c r="AG206" i="9"/>
  <c r="AH205" i="9"/>
  <c r="AG205" i="9" s="1"/>
  <c r="AH204" i="9"/>
  <c r="AG204" i="9"/>
  <c r="AH203" i="9"/>
  <c r="AG203" i="9" s="1"/>
  <c r="AH202" i="9"/>
  <c r="AG202" i="9"/>
  <c r="AH201" i="9"/>
  <c r="AG201" i="9" s="1"/>
  <c r="AH200" i="9"/>
  <c r="AG200" i="9"/>
  <c r="AH199" i="9"/>
  <c r="AG199" i="9" s="1"/>
  <c r="AH198" i="9"/>
  <c r="AG198" i="9"/>
  <c r="AH197" i="9"/>
  <c r="AG197" i="9" s="1"/>
  <c r="AH196" i="9"/>
  <c r="AG196" i="9"/>
  <c r="AH195" i="9"/>
  <c r="AG195" i="9" s="1"/>
  <c r="AH194" i="9"/>
  <c r="AG194" i="9"/>
  <c r="AH193" i="9"/>
  <c r="AG193" i="9" s="1"/>
  <c r="AH192" i="9"/>
  <c r="AG192" i="9"/>
  <c r="AH191" i="9"/>
  <c r="AG191" i="9" s="1"/>
  <c r="AH190" i="9"/>
  <c r="AG190" i="9"/>
  <c r="AH189" i="9"/>
  <c r="AG189" i="9" s="1"/>
  <c r="AH188" i="9"/>
  <c r="AG188" i="9"/>
  <c r="AH187" i="9"/>
  <c r="AG187" i="9" s="1"/>
  <c r="AH186" i="9"/>
  <c r="AG186" i="9"/>
  <c r="AH185" i="9"/>
  <c r="AG185" i="9" s="1"/>
  <c r="AH184" i="9"/>
  <c r="AG184" i="9"/>
  <c r="AH183" i="9"/>
  <c r="AG183" i="9" s="1"/>
  <c r="AH182" i="9"/>
  <c r="AG182" i="9"/>
  <c r="AH181" i="9"/>
  <c r="AG181" i="9" s="1"/>
  <c r="AH180" i="9"/>
  <c r="AG180" i="9"/>
  <c r="AH179" i="9"/>
  <c r="AG179" i="9" s="1"/>
  <c r="AH178" i="9"/>
  <c r="AG178" i="9"/>
  <c r="AH177" i="9"/>
  <c r="AG177" i="9" s="1"/>
  <c r="AH176" i="9"/>
  <c r="AG176" i="9"/>
  <c r="AH175" i="9"/>
  <c r="AG175" i="9" s="1"/>
  <c r="AH174" i="9"/>
  <c r="AG174" i="9"/>
  <c r="AH173" i="9"/>
  <c r="AG173" i="9" s="1"/>
  <c r="AH172" i="9"/>
  <c r="AG172" i="9"/>
  <c r="AH171" i="9"/>
  <c r="AG171" i="9" s="1"/>
  <c r="AH170" i="9"/>
  <c r="AG170" i="9"/>
  <c r="AH169" i="9"/>
  <c r="AG169" i="9" s="1"/>
  <c r="AH168" i="9"/>
  <c r="AG168" i="9"/>
  <c r="AH167" i="9"/>
  <c r="AG167" i="9" s="1"/>
  <c r="AH166" i="9"/>
  <c r="AG166" i="9"/>
  <c r="AH165" i="9"/>
  <c r="AG165" i="9" s="1"/>
  <c r="AH164" i="9"/>
  <c r="AG164" i="9"/>
  <c r="AH163" i="9"/>
  <c r="AG163" i="9" s="1"/>
  <c r="AH162" i="9"/>
  <c r="AG162" i="9"/>
  <c r="AH161" i="9"/>
  <c r="AG161" i="9" s="1"/>
  <c r="AH160" i="9"/>
  <c r="AG160" i="9"/>
  <c r="AH159" i="9"/>
  <c r="AG159" i="9" s="1"/>
  <c r="AH158" i="9"/>
  <c r="AG158" i="9"/>
  <c r="AH157" i="9"/>
  <c r="AG157" i="9" s="1"/>
  <c r="AH156" i="9"/>
  <c r="AG156" i="9"/>
  <c r="AH155" i="9"/>
  <c r="AG155" i="9" s="1"/>
  <c r="AH154" i="9"/>
  <c r="AG154" i="9"/>
  <c r="AH153" i="9"/>
  <c r="AG153" i="9" s="1"/>
  <c r="AH152" i="9"/>
  <c r="AG152" i="9"/>
  <c r="AH151" i="9"/>
  <c r="AG151" i="9" s="1"/>
  <c r="AH150" i="9"/>
  <c r="AG150" i="9"/>
  <c r="AH149" i="9"/>
  <c r="AG149" i="9" s="1"/>
  <c r="AH148" i="9"/>
  <c r="AG148" i="9"/>
  <c r="AH147" i="9"/>
  <c r="AG147" i="9" s="1"/>
  <c r="AH146" i="9"/>
  <c r="AG146" i="9"/>
  <c r="AH145" i="9"/>
  <c r="AG145" i="9" s="1"/>
  <c r="AH144" i="9"/>
  <c r="AG144" i="9"/>
  <c r="AH143" i="9"/>
  <c r="AG143" i="9" s="1"/>
  <c r="AH142" i="9"/>
  <c r="AG142" i="9"/>
  <c r="AH141" i="9"/>
  <c r="AG141" i="9" s="1"/>
  <c r="AH140" i="9"/>
  <c r="AG140" i="9"/>
  <c r="AH139" i="9"/>
  <c r="AG139" i="9" s="1"/>
  <c r="AH138" i="9"/>
  <c r="AG138" i="9"/>
  <c r="AH137" i="9"/>
  <c r="AG137" i="9" s="1"/>
  <c r="AH136" i="9"/>
  <c r="AG136" i="9"/>
  <c r="AH135" i="9"/>
  <c r="AG135" i="9" s="1"/>
  <c r="AH134" i="9"/>
  <c r="AG134" i="9"/>
  <c r="AH133" i="9"/>
  <c r="AG133" i="9" s="1"/>
  <c r="AH132" i="9"/>
  <c r="AG132" i="9"/>
  <c r="AH131" i="9"/>
  <c r="AG131" i="9" s="1"/>
  <c r="AH130" i="9"/>
  <c r="AG130" i="9"/>
  <c r="AH129" i="9"/>
  <c r="AG129" i="9" s="1"/>
  <c r="AH128" i="9"/>
  <c r="AG128" i="9"/>
  <c r="AH127" i="9"/>
  <c r="AG127" i="9" s="1"/>
  <c r="AH126" i="9"/>
  <c r="AG126" i="9"/>
  <c r="AH125" i="9"/>
  <c r="AG125" i="9" s="1"/>
  <c r="AH124" i="9"/>
  <c r="AG124" i="9"/>
  <c r="AH123" i="9"/>
  <c r="AG123" i="9" s="1"/>
  <c r="AH122" i="9"/>
  <c r="AG122" i="9"/>
  <c r="AL121" i="9" a="1"/>
  <c r="AL121" i="9" s="1"/>
  <c r="AK121" i="9"/>
  <c r="AJ121" i="9"/>
  <c r="AH121" i="9"/>
  <c r="AL120" i="9" a="1"/>
  <c r="AL120" i="9" s="1"/>
  <c r="AK120" i="9"/>
  <c r="AJ120" i="9" s="1"/>
  <c r="AH120" i="9"/>
  <c r="AL119" i="9" a="1"/>
  <c r="AL119" i="9" s="1"/>
  <c r="AK119" i="9"/>
  <c r="AJ119" i="9"/>
  <c r="AH119" i="9"/>
  <c r="AL118" i="9" a="1"/>
  <c r="AL118" i="9" s="1"/>
  <c r="AK118" i="9"/>
  <c r="AJ118" i="9" s="1"/>
  <c r="AH118" i="9"/>
  <c r="AL117" i="9" a="1"/>
  <c r="AL117" i="9" s="1"/>
  <c r="AK117" i="9"/>
  <c r="AJ117" i="9"/>
  <c r="AH117" i="9"/>
  <c r="AL116" i="9" a="1"/>
  <c r="AL116" i="9" s="1"/>
  <c r="AK116" i="9"/>
  <c r="AJ116" i="9" s="1"/>
  <c r="AH116" i="9"/>
  <c r="AL115" i="9" a="1"/>
  <c r="AL115" i="9" s="1"/>
  <c r="AK115" i="9"/>
  <c r="AJ115" i="9"/>
  <c r="AH115" i="9"/>
  <c r="AL114" i="9" a="1"/>
  <c r="AL114" i="9" s="1"/>
  <c r="AK114" i="9"/>
  <c r="AJ114" i="9" s="1"/>
  <c r="AH114" i="9"/>
  <c r="AL113" i="9" a="1"/>
  <c r="AL113" i="9" s="1"/>
  <c r="AK113" i="9"/>
  <c r="AJ113" i="9"/>
  <c r="AH113" i="9"/>
  <c r="AL112" i="9" a="1"/>
  <c r="AL112" i="9" s="1"/>
  <c r="AK112" i="9"/>
  <c r="AJ112" i="9" s="1"/>
  <c r="AH112" i="9"/>
  <c r="AL111" i="9" a="1"/>
  <c r="AL111" i="9" s="1"/>
  <c r="AK111" i="9"/>
  <c r="AJ111" i="9"/>
  <c r="AH111" i="9"/>
  <c r="AL110" i="9" a="1"/>
  <c r="AL110" i="9" s="1"/>
  <c r="AK110" i="9"/>
  <c r="AJ110" i="9" s="1"/>
  <c r="AH110" i="9"/>
  <c r="AL109" i="9" a="1"/>
  <c r="AL109" i="9" s="1"/>
  <c r="AK109" i="9"/>
  <c r="AJ109" i="9"/>
  <c r="AH109" i="9"/>
  <c r="AL108" i="9" a="1"/>
  <c r="AL108" i="9" s="1"/>
  <c r="AK108" i="9"/>
  <c r="AJ108" i="9" s="1"/>
  <c r="AH108" i="9"/>
  <c r="AL107" i="9" a="1"/>
  <c r="AL107" i="9" s="1"/>
  <c r="AK107" i="9"/>
  <c r="AJ107" i="9"/>
  <c r="AH107" i="9"/>
  <c r="AL106" i="9" a="1"/>
  <c r="AL106" i="9" s="1"/>
  <c r="AK106" i="9"/>
  <c r="AJ106" i="9" s="1"/>
  <c r="AH106" i="9"/>
  <c r="AL105" i="9" a="1"/>
  <c r="AL105" i="9" s="1"/>
  <c r="AK105" i="9"/>
  <c r="AJ105" i="9"/>
  <c r="AH105" i="9"/>
  <c r="AL104" i="9" a="1"/>
  <c r="AL104" i="9" s="1"/>
  <c r="AK104" i="9"/>
  <c r="AJ104" i="9" s="1"/>
  <c r="AH104" i="9"/>
  <c r="AL103" i="9" a="1"/>
  <c r="AL103" i="9" s="1"/>
  <c r="AK103" i="9"/>
  <c r="AJ103" i="9"/>
  <c r="AH103" i="9"/>
  <c r="AL102" i="9" a="1"/>
  <c r="AL102" i="9" s="1"/>
  <c r="AK102" i="9"/>
  <c r="AJ102" i="9" s="1"/>
  <c r="AH102" i="9"/>
  <c r="AL101" i="9" a="1"/>
  <c r="AL101" i="9" s="1"/>
  <c r="AK101" i="9"/>
  <c r="AJ101" i="9"/>
  <c r="AH101" i="9"/>
  <c r="AL100" i="9" a="1"/>
  <c r="AL100" i="9" s="1"/>
  <c r="AK100" i="9"/>
  <c r="AJ100" i="9" s="1"/>
  <c r="AH100" i="9"/>
  <c r="AL99" i="9" a="1"/>
  <c r="AL99" i="9" s="1"/>
  <c r="AK99" i="9"/>
  <c r="AJ99" i="9"/>
  <c r="AH99" i="9"/>
  <c r="AL98" i="9" a="1"/>
  <c r="AL98" i="9" s="1"/>
  <c r="AK98" i="9"/>
  <c r="AJ98" i="9" s="1"/>
  <c r="AH98" i="9"/>
  <c r="AL97" i="9" a="1"/>
  <c r="AL97" i="9" s="1"/>
  <c r="AK97" i="9"/>
  <c r="AJ97" i="9"/>
  <c r="AH97" i="9"/>
  <c r="AL96" i="9" a="1"/>
  <c r="AL96" i="9" s="1"/>
  <c r="AK96" i="9"/>
  <c r="AJ96" i="9" s="1"/>
  <c r="AH96" i="9"/>
  <c r="AL95" i="9" a="1"/>
  <c r="AL95" i="9" s="1"/>
  <c r="AK95" i="9"/>
  <c r="AJ95" i="9"/>
  <c r="AH95" i="9"/>
  <c r="AL94" i="9" a="1"/>
  <c r="AL94" i="9" s="1"/>
  <c r="AK94" i="9"/>
  <c r="AJ94" i="9" s="1"/>
  <c r="AH94" i="9"/>
  <c r="AL93" i="9" a="1"/>
  <c r="AL93" i="9" s="1"/>
  <c r="AK93" i="9"/>
  <c r="AJ93" i="9"/>
  <c r="AH93" i="9"/>
  <c r="AL92" i="9" a="1"/>
  <c r="AL92" i="9" s="1"/>
  <c r="AK92" i="9"/>
  <c r="AJ92" i="9" s="1"/>
  <c r="AH92" i="9"/>
  <c r="AL91" i="9" a="1"/>
  <c r="AL91" i="9" s="1"/>
  <c r="AK91" i="9"/>
  <c r="AJ91" i="9"/>
  <c r="AH91" i="9"/>
  <c r="AL90" i="9" a="1"/>
  <c r="AL90" i="9" s="1"/>
  <c r="AK90" i="9"/>
  <c r="AJ90" i="9" s="1"/>
  <c r="AH90" i="9"/>
  <c r="AL89" i="9" a="1"/>
  <c r="AL89" i="9" s="1"/>
  <c r="AK89" i="9"/>
  <c r="AJ89" i="9"/>
  <c r="AH89" i="9"/>
  <c r="AL88" i="9" a="1"/>
  <c r="AL88" i="9" s="1"/>
  <c r="AK88" i="9"/>
  <c r="AJ88" i="9" s="1"/>
  <c r="AH88" i="9"/>
  <c r="AL87" i="9" a="1"/>
  <c r="AL87" i="9" s="1"/>
  <c r="AK87" i="9"/>
  <c r="AJ87" i="9"/>
  <c r="AH87" i="9"/>
  <c r="AL86" i="9" a="1"/>
  <c r="AL86" i="9" s="1"/>
  <c r="AK86" i="9"/>
  <c r="AJ86" i="9" s="1"/>
  <c r="AH86" i="9"/>
  <c r="AL85" i="9" a="1"/>
  <c r="AL85" i="9" s="1"/>
  <c r="AK85" i="9"/>
  <c r="AJ85" i="9"/>
  <c r="AH85" i="9"/>
  <c r="AL84" i="9" a="1"/>
  <c r="AL84" i="9" s="1"/>
  <c r="AK84" i="9"/>
  <c r="AJ84" i="9" s="1"/>
  <c r="AH84" i="9"/>
  <c r="AL83" i="9" a="1"/>
  <c r="AL83" i="9" s="1"/>
  <c r="AK83" i="9"/>
  <c r="AJ83" i="9"/>
  <c r="AH83" i="9"/>
  <c r="AL82" i="9" a="1"/>
  <c r="AL82" i="9" s="1"/>
  <c r="AK82" i="9"/>
  <c r="AJ82" i="9" s="1"/>
  <c r="AH82" i="9"/>
  <c r="AL81" i="9" a="1"/>
  <c r="AL81" i="9" s="1"/>
  <c r="AK81" i="9"/>
  <c r="AJ81" i="9"/>
  <c r="AH81" i="9"/>
  <c r="AL80" i="9" a="1"/>
  <c r="AL80" i="9" s="1"/>
  <c r="AK80" i="9"/>
  <c r="AJ80" i="9" s="1"/>
  <c r="AH80" i="9"/>
  <c r="AL79" i="9" a="1"/>
  <c r="AL79" i="9" s="1"/>
  <c r="AK79" i="9"/>
  <c r="AJ79" i="9"/>
  <c r="AH79" i="9"/>
  <c r="AL78" i="9"/>
  <c r="AJ78" i="9" s="1"/>
  <c r="AL78" i="9" a="1"/>
  <c r="AK78" i="9"/>
  <c r="AH78" i="9"/>
  <c r="AL77" i="9"/>
  <c r="AJ77" i="9" s="1"/>
  <c r="AL77" i="9" a="1"/>
  <c r="AK77" i="9"/>
  <c r="AH77" i="9"/>
  <c r="AL76" i="9"/>
  <c r="AJ76" i="9" s="1"/>
  <c r="AL76" i="9" a="1"/>
  <c r="AK76" i="9"/>
  <c r="AH76" i="9"/>
  <c r="AL75" i="9"/>
  <c r="AJ75" i="9" s="1"/>
  <c r="AL75" i="9" a="1"/>
  <c r="AK75" i="9"/>
  <c r="AH75" i="9"/>
  <c r="AL74" i="9"/>
  <c r="AJ74" i="9" s="1"/>
  <c r="AL74" i="9" a="1"/>
  <c r="AK74" i="9"/>
  <c r="AH74" i="9"/>
  <c r="AL73" i="9"/>
  <c r="AJ73" i="9" s="1"/>
  <c r="AL73" i="9" a="1"/>
  <c r="AK73" i="9"/>
  <c r="AH73" i="9"/>
  <c r="AL72" i="9"/>
  <c r="AJ72" i="9" s="1"/>
  <c r="AL72" i="9" a="1"/>
  <c r="AK72" i="9"/>
  <c r="AH72" i="9"/>
  <c r="AL71" i="9"/>
  <c r="AJ71" i="9" s="1"/>
  <c r="AL71" i="9" a="1"/>
  <c r="AK71" i="9"/>
  <c r="AH71" i="9"/>
  <c r="AL70" i="9"/>
  <c r="AJ70" i="9" s="1"/>
  <c r="AL70" i="9" a="1"/>
  <c r="AK70" i="9"/>
  <c r="AH70" i="9"/>
  <c r="AL69" i="9"/>
  <c r="AJ69" i="9" s="1"/>
  <c r="AL69" i="9" a="1"/>
  <c r="AK69" i="9"/>
  <c r="AH69" i="9"/>
  <c r="AL68" i="9"/>
  <c r="AJ68" i="9" s="1"/>
  <c r="AL68" i="9" a="1"/>
  <c r="AK68" i="9"/>
  <c r="AH68" i="9"/>
  <c r="AL67" i="9"/>
  <c r="AJ67" i="9" s="1"/>
  <c r="AL67" i="9" a="1"/>
  <c r="AK67" i="9"/>
  <c r="AH67" i="9"/>
  <c r="AL66" i="9"/>
  <c r="AJ66" i="9" s="1"/>
  <c r="AL66" i="9" a="1"/>
  <c r="AK66" i="9"/>
  <c r="AH66" i="9"/>
  <c r="AL65" i="9"/>
  <c r="AJ65" i="9" s="1"/>
  <c r="AL65" i="9" a="1"/>
  <c r="AK65" i="9"/>
  <c r="AH65" i="9"/>
  <c r="AL64" i="9"/>
  <c r="AJ64" i="9" s="1"/>
  <c r="AL64" i="9" a="1"/>
  <c r="AK64" i="9"/>
  <c r="AH64" i="9"/>
  <c r="AL63" i="9"/>
  <c r="AJ63" i="9" s="1"/>
  <c r="AL63" i="9" a="1"/>
  <c r="AK63" i="9"/>
  <c r="AH63" i="9"/>
  <c r="AL62" i="9"/>
  <c r="AJ62" i="9" s="1"/>
  <c r="AL62" i="9" a="1"/>
  <c r="AK62" i="9"/>
  <c r="AH62" i="9"/>
  <c r="AL61" i="9"/>
  <c r="AJ61" i="9" s="1"/>
  <c r="AL61" i="9" a="1"/>
  <c r="AK61" i="9"/>
  <c r="AH61" i="9"/>
  <c r="AL60" i="9"/>
  <c r="AJ60" i="9" s="1"/>
  <c r="AL60" i="9" a="1"/>
  <c r="AK60" i="9"/>
  <c r="AH60" i="9"/>
  <c r="AL59" i="9"/>
  <c r="AJ59" i="9" s="1"/>
  <c r="AL59" i="9" a="1"/>
  <c r="AK59" i="9"/>
  <c r="AH59" i="9"/>
  <c r="AL58" i="9"/>
  <c r="AJ58" i="9" s="1"/>
  <c r="AL58" i="9" a="1"/>
  <c r="AK58" i="9"/>
  <c r="AH58" i="9"/>
  <c r="AL57" i="9"/>
  <c r="AJ57" i="9" s="1"/>
  <c r="AL57" i="9" a="1"/>
  <c r="AK57" i="9"/>
  <c r="AH57" i="9"/>
  <c r="AL56" i="9"/>
  <c r="AJ56" i="9" s="1"/>
  <c r="AL56" i="9" a="1"/>
  <c r="AK56" i="9"/>
  <c r="AH56" i="9"/>
  <c r="AL55" i="9"/>
  <c r="AJ55" i="9" s="1"/>
  <c r="AL55" i="9" a="1"/>
  <c r="AK55" i="9"/>
  <c r="AH55" i="9"/>
  <c r="AL54" i="9"/>
  <c r="AJ54" i="9" s="1"/>
  <c r="AL54" i="9" a="1"/>
  <c r="AK54" i="9"/>
  <c r="AH54" i="9"/>
  <c r="AL53" i="9"/>
  <c r="AJ53" i="9" s="1"/>
  <c r="AL53" i="9" a="1"/>
  <c r="AK53" i="9"/>
  <c r="AH53" i="9"/>
  <c r="AL52" i="9"/>
  <c r="AJ52" i="9" s="1"/>
  <c r="AL52" i="9" a="1"/>
  <c r="AK52" i="9"/>
  <c r="AH52" i="9"/>
  <c r="AL51" i="9"/>
  <c r="AJ51" i="9" s="1"/>
  <c r="AL51" i="9" a="1"/>
  <c r="AK51" i="9"/>
  <c r="AH51" i="9"/>
  <c r="AL50" i="9"/>
  <c r="AJ50" i="9" s="1"/>
  <c r="AL50" i="9" a="1"/>
  <c r="AK50" i="9"/>
  <c r="AH50" i="9"/>
  <c r="AL49" i="9"/>
  <c r="AJ49" i="9" s="1"/>
  <c r="AL49" i="9" a="1"/>
  <c r="AK49" i="9"/>
  <c r="AH49" i="9"/>
  <c r="AL48" i="9"/>
  <c r="AJ48" i="9" s="1"/>
  <c r="AL48" i="9" a="1"/>
  <c r="AK48" i="9"/>
  <c r="AH48" i="9"/>
  <c r="AL47" i="9"/>
  <c r="AJ47" i="9" s="1"/>
  <c r="AL47" i="9" a="1"/>
  <c r="AK47" i="9"/>
  <c r="AH47" i="9"/>
  <c r="AL46" i="9"/>
  <c r="AJ46" i="9" s="1"/>
  <c r="AL46" i="9" a="1"/>
  <c r="AK46" i="9"/>
  <c r="AH46" i="9"/>
  <c r="AL45" i="9"/>
  <c r="AJ45" i="9" s="1"/>
  <c r="AL45" i="9" a="1"/>
  <c r="AK45" i="9"/>
  <c r="AH45" i="9"/>
  <c r="AL44" i="9" a="1"/>
  <c r="AL44" i="9" s="1"/>
  <c r="AJ44" i="9" s="1"/>
  <c r="AK44" i="9"/>
  <c r="AH44" i="9"/>
  <c r="AL43" i="9"/>
  <c r="AJ43" i="9" s="1"/>
  <c r="AL43" i="9" a="1"/>
  <c r="AK43" i="9"/>
  <c r="AH43" i="9"/>
  <c r="AL42" i="9" a="1"/>
  <c r="AL42" i="9" s="1"/>
  <c r="AJ42" i="9" s="1"/>
  <c r="AK42" i="9"/>
  <c r="AH42" i="9"/>
  <c r="AL41" i="9"/>
  <c r="AJ41" i="9" s="1"/>
  <c r="AL41" i="9" a="1"/>
  <c r="AK41" i="9"/>
  <c r="AH41" i="9"/>
  <c r="AL40" i="9" a="1"/>
  <c r="AL40" i="9" s="1"/>
  <c r="AJ40" i="9" s="1"/>
  <c r="AK40" i="9"/>
  <c r="AH40" i="9"/>
  <c r="AL39" i="9"/>
  <c r="AJ39" i="9" s="1"/>
  <c r="AL39" i="9" a="1"/>
  <c r="AK39" i="9"/>
  <c r="AH39" i="9"/>
  <c r="AL38" i="9" a="1"/>
  <c r="AL38" i="9" s="1"/>
  <c r="AJ38" i="9" s="1"/>
  <c r="AK38" i="9"/>
  <c r="AH38" i="9"/>
  <c r="AL37" i="9"/>
  <c r="AJ37" i="9" s="1"/>
  <c r="AL37" i="9" a="1"/>
  <c r="AK37" i="9"/>
  <c r="AH37" i="9"/>
  <c r="AL36" i="9" a="1"/>
  <c r="AL36" i="9" s="1"/>
  <c r="AJ36" i="9" s="1"/>
  <c r="AK36" i="9"/>
  <c r="AH36" i="9"/>
  <c r="AL35" i="9" a="1"/>
  <c r="AL35" i="9" s="1"/>
  <c r="AJ35" i="9" s="1"/>
  <c r="AK35" i="9"/>
  <c r="AH35" i="9"/>
  <c r="AL34" i="9" a="1"/>
  <c r="AL34" i="9" s="1"/>
  <c r="AJ34" i="9" s="1"/>
  <c r="AK34" i="9"/>
  <c r="AH34" i="9"/>
  <c r="AL33" i="9" a="1"/>
  <c r="AL33" i="9" s="1"/>
  <c r="AJ33" i="9" s="1"/>
  <c r="AK33" i="9"/>
  <c r="AH33" i="9"/>
  <c r="AL32" i="9" a="1"/>
  <c r="AL32" i="9" s="1"/>
  <c r="AJ32" i="9" s="1"/>
  <c r="AK32" i="9"/>
  <c r="AH32" i="9"/>
  <c r="AL31" i="9" a="1"/>
  <c r="AL31" i="9" s="1"/>
  <c r="AJ31" i="9" s="1"/>
  <c r="AK31" i="9"/>
  <c r="AH31" i="9"/>
  <c r="AL30" i="9" a="1"/>
  <c r="AL30" i="9" s="1"/>
  <c r="AJ30" i="9" s="1"/>
  <c r="AK30" i="9"/>
  <c r="AH30" i="9"/>
  <c r="AL29" i="9" a="1"/>
  <c r="AL29" i="9" s="1"/>
  <c r="AJ29" i="9" s="1"/>
  <c r="AK29" i="9"/>
  <c r="AH29" i="9"/>
  <c r="AL28" i="9" a="1"/>
  <c r="AL28" i="9" s="1"/>
  <c r="AJ28" i="9" s="1"/>
  <c r="AK28" i="9"/>
  <c r="AH28" i="9"/>
  <c r="AL27" i="9" a="1"/>
  <c r="AL27" i="9" s="1"/>
  <c r="AJ27" i="9" s="1"/>
  <c r="AK27" i="9"/>
  <c r="AH27" i="9"/>
  <c r="AL26" i="9" a="1"/>
  <c r="AL26" i="9" s="1"/>
  <c r="AK26" i="9"/>
  <c r="AJ26" i="9" s="1"/>
  <c r="AH26" i="9"/>
  <c r="AL25" i="9" a="1"/>
  <c r="AL25" i="9" s="1"/>
  <c r="AK25" i="9"/>
  <c r="AJ25" i="9" s="1"/>
  <c r="AH25" i="9"/>
  <c r="AL24" i="9" a="1"/>
  <c r="AL24" i="9" s="1"/>
  <c r="AK24" i="9"/>
  <c r="AJ24" i="9" s="1"/>
  <c r="AH24" i="9"/>
  <c r="AL23" i="9" a="1"/>
  <c r="AL23" i="9" s="1"/>
  <c r="AK23" i="9"/>
  <c r="AJ23" i="9"/>
  <c r="AH23" i="9"/>
  <c r="AL22" i="9" a="1"/>
  <c r="AL22" i="9" s="1"/>
  <c r="AK22" i="9"/>
  <c r="AJ22" i="9" s="1"/>
  <c r="AH22" i="9"/>
  <c r="AL21" i="9" a="1"/>
  <c r="AL21" i="9" s="1"/>
  <c r="AK21" i="9"/>
  <c r="AJ21" i="9"/>
  <c r="AH21" i="9"/>
  <c r="AL20" i="9" a="1"/>
  <c r="AL20" i="9" s="1"/>
  <c r="AK20" i="9"/>
  <c r="AJ20" i="9" s="1"/>
  <c r="AH20" i="9"/>
  <c r="AL19" i="9" a="1"/>
  <c r="AL19" i="9" s="1"/>
  <c r="AK19" i="9"/>
  <c r="AJ19" i="9"/>
  <c r="AH19" i="9"/>
  <c r="AL18" i="9" a="1"/>
  <c r="AL18" i="9" s="1"/>
  <c r="AK18" i="9"/>
  <c r="AJ18" i="9" s="1"/>
  <c r="AH18" i="9"/>
  <c r="AL17" i="9" a="1"/>
  <c r="AL17" i="9" s="1"/>
  <c r="AK17" i="9"/>
  <c r="AJ17" i="9"/>
  <c r="AH17" i="9"/>
  <c r="AL16" i="9" a="1"/>
  <c r="AL16" i="9" s="1"/>
  <c r="AK16" i="9"/>
  <c r="AJ16" i="9" s="1"/>
  <c r="AH16" i="9"/>
  <c r="AL15" i="9" a="1"/>
  <c r="AL15" i="9" s="1"/>
  <c r="AK15" i="9"/>
  <c r="AJ15" i="9"/>
  <c r="AH15" i="9"/>
  <c r="AL14" i="9" a="1"/>
  <c r="AL14" i="9" s="1"/>
  <c r="AK14" i="9"/>
  <c r="AJ14" i="9" s="1"/>
  <c r="AH14" i="9"/>
  <c r="AL13" i="9" a="1"/>
  <c r="AL13" i="9" s="1"/>
  <c r="AK13" i="9"/>
  <c r="AJ13" i="9"/>
  <c r="AH13" i="9"/>
  <c r="AL12" i="9" a="1"/>
  <c r="AL12" i="9" s="1"/>
  <c r="AJ12" i="9" s="1"/>
  <c r="AK12" i="9"/>
  <c r="AH12" i="9"/>
  <c r="AL11" i="9" a="1"/>
  <c r="AL11" i="9" s="1"/>
  <c r="AK11" i="9"/>
  <c r="AH11" i="9"/>
  <c r="AL13" i="19" l="1"/>
  <c r="AL17" i="19"/>
  <c r="AL21" i="19"/>
  <c r="AL29" i="19"/>
  <c r="AL33" i="19"/>
  <c r="AL37" i="19"/>
  <c r="AL45" i="19"/>
  <c r="AL49" i="19"/>
  <c r="AL53" i="19"/>
  <c r="AL61" i="19"/>
  <c r="AL65" i="19"/>
  <c r="AL69" i="19"/>
  <c r="AL77" i="19"/>
  <c r="AL81" i="19"/>
  <c r="AL85" i="19"/>
  <c r="AL93" i="19"/>
  <c r="AL97" i="19"/>
  <c r="AL101" i="19"/>
  <c r="AL125" i="19"/>
  <c r="AL129" i="19"/>
  <c r="AL133" i="19"/>
  <c r="AL157" i="19"/>
  <c r="AL161" i="19"/>
  <c r="AL165" i="19"/>
  <c r="AL18" i="19"/>
  <c r="AL22" i="19"/>
  <c r="AL34" i="19"/>
  <c r="AL38" i="19"/>
  <c r="AL50" i="19"/>
  <c r="AL54" i="19"/>
  <c r="AL66" i="19"/>
  <c r="AL70" i="19"/>
  <c r="AL82" i="19"/>
  <c r="AL86" i="19"/>
  <c r="AL118" i="19"/>
  <c r="AL150" i="19"/>
  <c r="AL182" i="19"/>
  <c r="AL526" i="19"/>
  <c r="AL534" i="19"/>
  <c r="AL570" i="19"/>
  <c r="AL602" i="19"/>
  <c r="AL181" i="19"/>
  <c r="AL189" i="19"/>
  <c r="AL193" i="19"/>
  <c r="AL197" i="19"/>
  <c r="AL205" i="19"/>
  <c r="AL209" i="19"/>
  <c r="AL213" i="19"/>
  <c r="AL217" i="19"/>
  <c r="AL221" i="19"/>
  <c r="AL225" i="19"/>
  <c r="AL229" i="19"/>
  <c r="AL237" i="19"/>
  <c r="AL241" i="19"/>
  <c r="AL245" i="19"/>
  <c r="AL249" i="19"/>
  <c r="AL253" i="19"/>
  <c r="AL257" i="19"/>
  <c r="AL261" i="19"/>
  <c r="AL269" i="19"/>
  <c r="AL273" i="19"/>
  <c r="AL277" i="19"/>
  <c r="AL281" i="19"/>
  <c r="AL285" i="19"/>
  <c r="AL289" i="19"/>
  <c r="AL293" i="19"/>
  <c r="AL301" i="19"/>
  <c r="AL305" i="19"/>
  <c r="AL309" i="19"/>
  <c r="AL313" i="19"/>
  <c r="AL317" i="19"/>
  <c r="AL321" i="19"/>
  <c r="AL325" i="19"/>
  <c r="AL333" i="19"/>
  <c r="AL337" i="19"/>
  <c r="AL341" i="19"/>
  <c r="AL345" i="19"/>
  <c r="AL349" i="19"/>
  <c r="AL353" i="19"/>
  <c r="AL357" i="19"/>
  <c r="AL365" i="19"/>
  <c r="AL369" i="19"/>
  <c r="AL373" i="19"/>
  <c r="AL377" i="19"/>
  <c r="AL381" i="19"/>
  <c r="AL385" i="19"/>
  <c r="AL389" i="19"/>
  <c r="AL397" i="19"/>
  <c r="AL401" i="19"/>
  <c r="AL405" i="19"/>
  <c r="AL409" i="19"/>
  <c r="AL417" i="19"/>
  <c r="AL421" i="19"/>
  <c r="AL433" i="19"/>
  <c r="AL437" i="19"/>
  <c r="AL441" i="19"/>
  <c r="AL449" i="19"/>
  <c r="AL453" i="19"/>
  <c r="AL465" i="19"/>
  <c r="AL469" i="19"/>
  <c r="AL473" i="19"/>
  <c r="AL481" i="19"/>
  <c r="AL485" i="19"/>
  <c r="AL497" i="19"/>
  <c r="AL501" i="19"/>
  <c r="AL505" i="19"/>
  <c r="AL513" i="19"/>
  <c r="AL517" i="19"/>
  <c r="AL545" i="19"/>
  <c r="AL549" i="19"/>
  <c r="AL577" i="19"/>
  <c r="AL581" i="19"/>
  <c r="AL609" i="19"/>
  <c r="AL613" i="19"/>
  <c r="AL645" i="19"/>
  <c r="AL673" i="19"/>
  <c r="AL677" i="19"/>
  <c r="AL697" i="19"/>
  <c r="AL713" i="19"/>
  <c r="AL729" i="19"/>
  <c r="AL745" i="19"/>
  <c r="AL761" i="19"/>
  <c r="AL634" i="19"/>
  <c r="AL710" i="19"/>
  <c r="AL27" i="19"/>
  <c r="AL43" i="19"/>
  <c r="AL59" i="19"/>
  <c r="AL75" i="19"/>
  <c r="AL91" i="19"/>
  <c r="AL107" i="19"/>
  <c r="AL123" i="19"/>
  <c r="AL139" i="19"/>
  <c r="AJ11" i="9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4" i="30"/>
  <c r="O200" i="24" l="1" a="1"/>
  <c r="O200" i="24" s="1"/>
  <c r="O201" i="24" a="1"/>
  <c r="O201" i="24"/>
  <c r="O202" i="24" a="1"/>
  <c r="O202" i="24" s="1"/>
  <c r="O203" i="24" a="1"/>
  <c r="O203" i="24"/>
  <c r="O204" i="24" a="1"/>
  <c r="O204" i="24" s="1"/>
  <c r="O205" i="24" a="1"/>
  <c r="O205" i="24"/>
  <c r="O206" i="24" a="1"/>
  <c r="O206" i="24" s="1"/>
  <c r="O207" i="24" a="1"/>
  <c r="O207" i="24"/>
  <c r="O208" i="24" a="1"/>
  <c r="O208" i="24" s="1"/>
  <c r="O209" i="24" a="1"/>
  <c r="O209" i="24"/>
  <c r="O210" i="24" a="1"/>
  <c r="O210" i="24" s="1"/>
  <c r="O211" i="24" a="1"/>
  <c r="O211" i="24"/>
  <c r="O212" i="24" a="1"/>
  <c r="O212" i="24" s="1"/>
  <c r="O213" i="24" a="1"/>
  <c r="O213" i="24"/>
  <c r="O214" i="24" a="1"/>
  <c r="O214" i="24" s="1"/>
  <c r="O215" i="24" a="1"/>
  <c r="O215" i="24"/>
  <c r="O216" i="24" a="1"/>
  <c r="O216" i="24" s="1"/>
  <c r="O217" i="24" a="1"/>
  <c r="O217" i="24"/>
  <c r="O218" i="24" a="1"/>
  <c r="O218" i="24" s="1"/>
  <c r="O219" i="24" a="1"/>
  <c r="O219" i="24"/>
  <c r="O220" i="24" a="1"/>
  <c r="O220" i="24" s="1"/>
  <c r="O221" i="24" a="1"/>
  <c r="O221" i="24"/>
  <c r="O222" i="24" a="1"/>
  <c r="O222" i="24" s="1"/>
  <c r="O223" i="24" a="1"/>
  <c r="O223" i="24"/>
  <c r="O224" i="24" a="1"/>
  <c r="O224" i="24" s="1"/>
  <c r="O225" i="24" a="1"/>
  <c r="O225" i="24"/>
  <c r="O226" i="24" a="1"/>
  <c r="O226" i="24" s="1"/>
  <c r="O199" i="24" a="1"/>
  <c r="O199" i="24" s="1"/>
  <c r="O172" i="24" a="1"/>
  <c r="O172" i="24" s="1"/>
  <c r="O173" i="24" a="1"/>
  <c r="O173" i="24"/>
  <c r="O174" i="24" a="1"/>
  <c r="O174" i="24" s="1"/>
  <c r="O175" i="24" a="1"/>
  <c r="O175" i="24"/>
  <c r="O176" i="24" a="1"/>
  <c r="O176" i="24" s="1"/>
  <c r="O177" i="24" a="1"/>
  <c r="O177" i="24"/>
  <c r="O178" i="24" a="1"/>
  <c r="O178" i="24" s="1"/>
  <c r="O179" i="24" a="1"/>
  <c r="O179" i="24"/>
  <c r="O180" i="24" a="1"/>
  <c r="O180" i="24" s="1"/>
  <c r="O181" i="24" a="1"/>
  <c r="O181" i="24"/>
  <c r="O182" i="24" a="1"/>
  <c r="O182" i="24" s="1"/>
  <c r="O183" i="24" a="1"/>
  <c r="O183" i="24"/>
  <c r="O184" i="24" a="1"/>
  <c r="O184" i="24" s="1"/>
  <c r="O185" i="24" a="1"/>
  <c r="O185" i="24"/>
  <c r="O186" i="24" a="1"/>
  <c r="O186" i="24" s="1"/>
  <c r="O187" i="24" a="1"/>
  <c r="O187" i="24"/>
  <c r="O188" i="24" a="1"/>
  <c r="O188" i="24" s="1"/>
  <c r="O189" i="24" a="1"/>
  <c r="O189" i="24"/>
  <c r="O190" i="24" a="1"/>
  <c r="O190" i="24" s="1"/>
  <c r="O191" i="24" a="1"/>
  <c r="O191" i="24"/>
  <c r="O192" i="24" a="1"/>
  <c r="O192" i="24" s="1"/>
  <c r="O193" i="24" a="1"/>
  <c r="O193" i="24"/>
  <c r="O194" i="24" a="1"/>
  <c r="O194" i="24" s="1"/>
  <c r="O195" i="24" a="1"/>
  <c r="O195" i="24"/>
  <c r="O196" i="24" a="1"/>
  <c r="O196" i="24" s="1"/>
  <c r="O197" i="24" a="1"/>
  <c r="O197" i="24" s="1"/>
  <c r="O198" i="24" a="1"/>
  <c r="O198" i="24" s="1"/>
  <c r="O171" i="24" a="1"/>
  <c r="O171" i="24" s="1"/>
  <c r="O144" i="24" a="1"/>
  <c r="O144" i="24" s="1"/>
  <c r="O145" i="24" a="1"/>
  <c r="O145" i="24"/>
  <c r="O146" i="24" a="1"/>
  <c r="O146" i="24" s="1"/>
  <c r="O147" i="24" a="1"/>
  <c r="O147" i="24"/>
  <c r="O148" i="24" a="1"/>
  <c r="O148" i="24" s="1"/>
  <c r="O149" i="24" a="1"/>
  <c r="O149" i="24"/>
  <c r="O150" i="24" a="1"/>
  <c r="O150" i="24" s="1"/>
  <c r="O151" i="24" a="1"/>
  <c r="O151" i="24"/>
  <c r="O152" i="24" a="1"/>
  <c r="O152" i="24" s="1"/>
  <c r="O153" i="24" a="1"/>
  <c r="O153" i="24"/>
  <c r="O154" i="24" a="1"/>
  <c r="O154" i="24" s="1"/>
  <c r="O155" i="24" a="1"/>
  <c r="O155" i="24"/>
  <c r="O156" i="24" a="1"/>
  <c r="O156" i="24" s="1"/>
  <c r="O157" i="24" a="1"/>
  <c r="O157" i="24"/>
  <c r="O158" i="24" a="1"/>
  <c r="O158" i="24" s="1"/>
  <c r="O159" i="24" a="1"/>
  <c r="O159" i="24"/>
  <c r="O160" i="24" a="1"/>
  <c r="O160" i="24" s="1"/>
  <c r="O161" i="24" a="1"/>
  <c r="O161" i="24"/>
  <c r="O162" i="24" a="1"/>
  <c r="O162" i="24" s="1"/>
  <c r="O163" i="24" a="1"/>
  <c r="O163" i="24"/>
  <c r="O164" i="24" a="1"/>
  <c r="O164" i="24" s="1"/>
  <c r="O165" i="24" a="1"/>
  <c r="O165" i="24"/>
  <c r="O166" i="24" a="1"/>
  <c r="O166" i="24" s="1"/>
  <c r="O167" i="24" a="1"/>
  <c r="O167" i="24"/>
  <c r="O168" i="24" a="1"/>
  <c r="O168" i="24" s="1"/>
  <c r="O169" i="24" a="1"/>
  <c r="O169" i="24" s="1"/>
  <c r="O170" i="24" a="1"/>
  <c r="O170" i="24" s="1"/>
  <c r="O143" i="24" a="1"/>
  <c r="O143" i="24" s="1"/>
  <c r="O116" i="24" a="1"/>
  <c r="O116" i="24" s="1"/>
  <c r="O117" i="24" a="1"/>
  <c r="O117" i="24"/>
  <c r="O118" i="24" a="1"/>
  <c r="O118" i="24" s="1"/>
  <c r="O119" i="24" a="1"/>
  <c r="O119" i="24"/>
  <c r="O120" i="24" a="1"/>
  <c r="O120" i="24" s="1"/>
  <c r="O121" i="24" a="1"/>
  <c r="O121" i="24"/>
  <c r="O122" i="24" a="1"/>
  <c r="O122" i="24" s="1"/>
  <c r="O123" i="24" a="1"/>
  <c r="O123" i="24"/>
  <c r="O124" i="24" a="1"/>
  <c r="O124" i="24" s="1"/>
  <c r="O125" i="24" a="1"/>
  <c r="O125" i="24"/>
  <c r="O126" i="24" a="1"/>
  <c r="O126" i="24" s="1"/>
  <c r="O127" i="24" a="1"/>
  <c r="O127" i="24"/>
  <c r="O128" i="24" a="1"/>
  <c r="O128" i="24" s="1"/>
  <c r="O129" i="24" a="1"/>
  <c r="O129" i="24"/>
  <c r="O130" i="24" a="1"/>
  <c r="O130" i="24" s="1"/>
  <c r="O131" i="24" a="1"/>
  <c r="O131" i="24"/>
  <c r="O132" i="24" a="1"/>
  <c r="O132" i="24" s="1"/>
  <c r="O133" i="24" a="1"/>
  <c r="O133" i="24"/>
  <c r="O134" i="24" a="1"/>
  <c r="O134" i="24" s="1"/>
  <c r="O135" i="24" a="1"/>
  <c r="O135" i="24"/>
  <c r="O136" i="24" a="1"/>
  <c r="O136" i="24" s="1"/>
  <c r="O137" i="24" a="1"/>
  <c r="O137" i="24"/>
  <c r="O138" i="24" a="1"/>
  <c r="O138" i="24" s="1"/>
  <c r="O139" i="24" a="1"/>
  <c r="O139" i="24" s="1"/>
  <c r="O140" i="24" a="1"/>
  <c r="O140" i="24" s="1"/>
  <c r="O141" i="24" a="1"/>
  <c r="O141" i="24"/>
  <c r="O142" i="24" a="1"/>
  <c r="O142" i="24" s="1"/>
  <c r="O115" i="24" a="1"/>
  <c r="O115" i="24" s="1"/>
  <c r="O88" i="24" a="1"/>
  <c r="O88" i="24" s="1"/>
  <c r="O89" i="24" a="1"/>
  <c r="O89" i="24"/>
  <c r="O90" i="24" a="1"/>
  <c r="O90" i="24" s="1"/>
  <c r="O91" i="24" a="1"/>
  <c r="O91" i="24"/>
  <c r="O92" i="24" a="1"/>
  <c r="O92" i="24" s="1"/>
  <c r="O93" i="24" a="1"/>
  <c r="O93" i="24"/>
  <c r="O94" i="24" a="1"/>
  <c r="O94" i="24" s="1"/>
  <c r="O95" i="24" a="1"/>
  <c r="O95" i="24"/>
  <c r="O96" i="24" a="1"/>
  <c r="O96" i="24" s="1"/>
  <c r="O97" i="24" a="1"/>
  <c r="O97" i="24"/>
  <c r="O98" i="24" a="1"/>
  <c r="O98" i="24" s="1"/>
  <c r="O99" i="24" a="1"/>
  <c r="O99" i="24"/>
  <c r="O100" i="24" a="1"/>
  <c r="O100" i="24" s="1"/>
  <c r="O101" i="24" a="1"/>
  <c r="O101" i="24"/>
  <c r="O102" i="24" a="1"/>
  <c r="O102" i="24" s="1"/>
  <c r="O103" i="24" a="1"/>
  <c r="O103" i="24"/>
  <c r="O104" i="24" a="1"/>
  <c r="O104" i="24" s="1"/>
  <c r="O105" i="24" a="1"/>
  <c r="O105" i="24"/>
  <c r="O106" i="24" a="1"/>
  <c r="O106" i="24" s="1"/>
  <c r="O107" i="24" a="1"/>
  <c r="O107" i="24"/>
  <c r="O108" i="24" a="1"/>
  <c r="O108" i="24" s="1"/>
  <c r="O109" i="24" a="1"/>
  <c r="O109" i="24"/>
  <c r="O110" i="24" a="1"/>
  <c r="O110" i="24" s="1"/>
  <c r="O111" i="24" a="1"/>
  <c r="O111" i="24"/>
  <c r="O112" i="24" a="1"/>
  <c r="O112" i="24" s="1"/>
  <c r="O113" i="24" a="1"/>
  <c r="O113" i="24"/>
  <c r="O114" i="24" a="1"/>
  <c r="O114" i="24" s="1"/>
  <c r="O87" i="24" a="1"/>
  <c r="O87" i="24" s="1"/>
  <c r="O60" i="24" a="1"/>
  <c r="O60" i="24" s="1"/>
  <c r="O61" i="24" a="1"/>
  <c r="O61" i="24"/>
  <c r="O62" i="24" a="1"/>
  <c r="O62" i="24" s="1"/>
  <c r="O63" i="24" a="1"/>
  <c r="O63" i="24"/>
  <c r="O64" i="24" a="1"/>
  <c r="O64" i="24" s="1"/>
  <c r="O65" i="24" a="1"/>
  <c r="O65" i="24"/>
  <c r="O66" i="24" a="1"/>
  <c r="O66" i="24" s="1"/>
  <c r="O67" i="24" a="1"/>
  <c r="O67" i="24"/>
  <c r="O68" i="24" a="1"/>
  <c r="O68" i="24" s="1"/>
  <c r="O69" i="24" a="1"/>
  <c r="O69" i="24"/>
  <c r="O70" i="24" a="1"/>
  <c r="O70" i="24" s="1"/>
  <c r="O71" i="24" a="1"/>
  <c r="O71" i="24"/>
  <c r="O72" i="24" a="1"/>
  <c r="O72" i="24" s="1"/>
  <c r="O73" i="24" a="1"/>
  <c r="O73" i="24"/>
  <c r="O74" i="24" a="1"/>
  <c r="O74" i="24" s="1"/>
  <c r="O75" i="24" a="1"/>
  <c r="O75" i="24"/>
  <c r="O76" i="24" a="1"/>
  <c r="O76" i="24" s="1"/>
  <c r="O77" i="24" a="1"/>
  <c r="O77" i="24"/>
  <c r="O78" i="24" a="1"/>
  <c r="O78" i="24" s="1"/>
  <c r="O79" i="24" a="1"/>
  <c r="O79" i="24"/>
  <c r="O80" i="24" a="1"/>
  <c r="O80" i="24" s="1"/>
  <c r="O81" i="24" a="1"/>
  <c r="O81" i="24"/>
  <c r="O82" i="24" a="1"/>
  <c r="O82" i="24" s="1"/>
  <c r="O83" i="24" a="1"/>
  <c r="O83" i="24"/>
  <c r="O84" i="24" a="1"/>
  <c r="O84" i="24" s="1"/>
  <c r="O85" i="24" a="1"/>
  <c r="O85" i="24"/>
  <c r="O86" i="24" a="1"/>
  <c r="O86" i="24" s="1"/>
  <c r="O59" i="24" a="1"/>
  <c r="O59" i="24" s="1"/>
  <c r="O36" i="24" a="1"/>
  <c r="O36" i="24" s="1"/>
  <c r="O37" i="24" a="1"/>
  <c r="O37" i="24"/>
  <c r="O38" i="24" a="1"/>
  <c r="O38" i="24" s="1"/>
  <c r="O39" i="24" a="1"/>
  <c r="O39" i="24"/>
  <c r="O40" i="24" a="1"/>
  <c r="O40" i="24" s="1"/>
  <c r="O41" i="24" a="1"/>
  <c r="O41" i="24"/>
  <c r="O42" i="24" a="1"/>
  <c r="O42" i="24" s="1"/>
  <c r="O43" i="24" a="1"/>
  <c r="O43" i="24"/>
  <c r="O44" i="24" a="1"/>
  <c r="O44" i="24" s="1"/>
  <c r="O45" i="24" a="1"/>
  <c r="O45" i="24"/>
  <c r="O46" i="24" a="1"/>
  <c r="O46" i="24" s="1"/>
  <c r="O47" i="24" a="1"/>
  <c r="O47" i="24"/>
  <c r="O48" i="24" a="1"/>
  <c r="O48" i="24" s="1"/>
  <c r="O49" i="24" a="1"/>
  <c r="O49" i="24"/>
  <c r="O50" i="24" a="1"/>
  <c r="O50" i="24" s="1"/>
  <c r="O51" i="24" a="1"/>
  <c r="O51" i="24"/>
  <c r="O52" i="24" a="1"/>
  <c r="O52" i="24" s="1"/>
  <c r="O53" i="24" a="1"/>
  <c r="O53" i="24"/>
  <c r="O54" i="24" a="1"/>
  <c r="O54" i="24" s="1"/>
  <c r="O55" i="24" a="1"/>
  <c r="O55" i="24"/>
  <c r="O56" i="24" a="1"/>
  <c r="O56" i="24" s="1"/>
  <c r="O57" i="24" a="1"/>
  <c r="O57" i="24"/>
  <c r="O58" i="24" a="1"/>
  <c r="O58" i="24" s="1"/>
  <c r="O35" i="24" a="1"/>
  <c r="O35" i="24" s="1"/>
  <c r="M574" i="9" l="1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30" i="9"/>
  <c r="M29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28" i="9"/>
  <c r="M27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26" i="9"/>
  <c r="M25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24" i="9"/>
  <c r="M23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2" i="9"/>
  <c r="M21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0" i="9"/>
  <c r="M19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8" i="9"/>
  <c r="M17" i="9"/>
  <c r="M139" i="9"/>
  <c r="M138" i="9"/>
  <c r="M16" i="9"/>
  <c r="M15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14" i="9"/>
  <c r="M13" i="9"/>
  <c r="M32" i="9"/>
  <c r="M31" i="9"/>
  <c r="M12" i="9"/>
  <c r="M11" i="9"/>
  <c r="G68" i="30" l="1"/>
  <c r="G67" i="30"/>
  <c r="G66" i="30"/>
  <c r="G65" i="30"/>
  <c r="G64" i="30"/>
  <c r="G63" i="30"/>
  <c r="G62" i="30"/>
  <c r="G61" i="30"/>
  <c r="G60" i="30"/>
  <c r="G59" i="30"/>
  <c r="G58" i="30"/>
  <c r="G57" i="30"/>
  <c r="G56" i="30"/>
  <c r="G55" i="30"/>
  <c r="G54" i="30"/>
  <c r="G53" i="30"/>
  <c r="G52" i="30"/>
  <c r="G51" i="30"/>
  <c r="G50" i="30"/>
  <c r="G49" i="30"/>
  <c r="G48" i="30"/>
  <c r="G47" i="30"/>
  <c r="G46" i="30"/>
  <c r="G45" i="30"/>
  <c r="G44" i="30"/>
  <c r="G43" i="30"/>
  <c r="G42" i="30"/>
  <c r="G41" i="30"/>
  <c r="G40" i="30"/>
  <c r="G39" i="30"/>
  <c r="G38" i="30"/>
  <c r="G37" i="30"/>
  <c r="G36" i="30"/>
  <c r="G35" i="30"/>
  <c r="G34" i="30"/>
  <c r="G33" i="30"/>
  <c r="G32" i="30"/>
  <c r="G31" i="30"/>
  <c r="G30" i="30"/>
  <c r="G29" i="30"/>
  <c r="G28" i="30"/>
  <c r="G27" i="30"/>
  <c r="G26" i="30"/>
  <c r="G25" i="30"/>
  <c r="G24" i="30"/>
  <c r="G23" i="30"/>
  <c r="G22" i="30"/>
  <c r="G21" i="30"/>
  <c r="G20" i="30"/>
  <c r="G19" i="30"/>
  <c r="G18" i="30"/>
  <c r="G17" i="30"/>
  <c r="G16" i="30"/>
  <c r="G15" i="30"/>
  <c r="G14" i="30"/>
  <c r="G13" i="30"/>
  <c r="G12" i="30"/>
  <c r="G11" i="30"/>
  <c r="G10" i="30"/>
  <c r="G9" i="30"/>
  <c r="G8" i="30"/>
  <c r="G7" i="30"/>
  <c r="G6" i="30"/>
  <c r="G5" i="30"/>
  <c r="G4" i="30"/>
  <c r="G3" i="30"/>
  <c r="G2" i="30"/>
  <c r="G1" i="30"/>
  <c r="L226" i="24" l="1"/>
  <c r="L225" i="24"/>
  <c r="L224" i="24"/>
  <c r="L223" i="24"/>
  <c r="L222" i="24"/>
  <c r="L221" i="24"/>
  <c r="L220" i="24"/>
  <c r="L219" i="24"/>
  <c r="L218" i="24"/>
  <c r="L217" i="24"/>
  <c r="L216" i="24"/>
  <c r="L215" i="24"/>
  <c r="L214" i="24"/>
  <c r="L213" i="24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L188" i="24"/>
  <c r="L187" i="24"/>
  <c r="L186" i="24"/>
  <c r="L185" i="24"/>
  <c r="L184" i="24"/>
  <c r="L183" i="24"/>
  <c r="L182" i="24"/>
  <c r="L181" i="24"/>
  <c r="L180" i="24"/>
  <c r="L179" i="24"/>
  <c r="L178" i="24"/>
  <c r="L177" i="24"/>
  <c r="L176" i="24"/>
  <c r="L175" i="24"/>
  <c r="L174" i="24"/>
  <c r="L173" i="24"/>
  <c r="L172" i="24"/>
  <c r="L171" i="24"/>
  <c r="L170" i="24"/>
  <c r="L169" i="24"/>
  <c r="L168" i="24"/>
  <c r="L167" i="24"/>
  <c r="L166" i="24"/>
  <c r="L165" i="24"/>
  <c r="L164" i="24"/>
  <c r="L163" i="24"/>
  <c r="L162" i="24"/>
  <c r="L161" i="24"/>
  <c r="L160" i="24"/>
  <c r="L159" i="24"/>
  <c r="L158" i="24"/>
  <c r="L157" i="24"/>
  <c r="L156" i="24"/>
  <c r="L155" i="24"/>
  <c r="L154" i="24"/>
  <c r="L153" i="24"/>
  <c r="L152" i="24"/>
  <c r="L151" i="24"/>
  <c r="L150" i="24"/>
  <c r="L149" i="24"/>
  <c r="L148" i="24"/>
  <c r="L147" i="24"/>
  <c r="L146" i="24"/>
  <c r="L145" i="24"/>
  <c r="L144" i="24"/>
  <c r="L143" i="24"/>
  <c r="L142" i="24"/>
  <c r="L141" i="24"/>
  <c r="L140" i="24"/>
  <c r="L139" i="24"/>
  <c r="L138" i="24"/>
  <c r="L137" i="24"/>
  <c r="L136" i="24"/>
  <c r="L135" i="24"/>
  <c r="L134" i="24"/>
  <c r="L133" i="24"/>
  <c r="L132" i="24"/>
  <c r="L131" i="24"/>
  <c r="L130" i="24"/>
  <c r="L129" i="24"/>
  <c r="L128" i="24"/>
  <c r="L127" i="24"/>
  <c r="L126" i="24"/>
  <c r="L125" i="24"/>
  <c r="L124" i="24"/>
  <c r="L123" i="24"/>
  <c r="L122" i="24"/>
  <c r="L121" i="24"/>
  <c r="L120" i="24"/>
  <c r="L119" i="24"/>
  <c r="L118" i="24"/>
  <c r="L117" i="24"/>
  <c r="L116" i="24"/>
  <c r="L115" i="24"/>
  <c r="L114" i="24"/>
  <c r="L113" i="24"/>
  <c r="L112" i="24"/>
  <c r="L111" i="24"/>
  <c r="L110" i="24"/>
  <c r="L109" i="24"/>
  <c r="L108" i="24"/>
  <c r="L107" i="24"/>
  <c r="L106" i="24"/>
  <c r="L105" i="24"/>
  <c r="L104" i="24"/>
  <c r="L103" i="24"/>
  <c r="L102" i="24"/>
  <c r="L101" i="24"/>
  <c r="L100" i="24"/>
  <c r="L99" i="24"/>
  <c r="L98" i="24"/>
  <c r="L97" i="24"/>
  <c r="L96" i="24"/>
  <c r="L95" i="24"/>
  <c r="L94" i="24"/>
  <c r="L93" i="24"/>
  <c r="L92" i="24"/>
  <c r="L91" i="24"/>
  <c r="L90" i="24"/>
  <c r="L89" i="24"/>
  <c r="L88" i="24"/>
  <c r="L87" i="24"/>
  <c r="L86" i="24"/>
  <c r="L85" i="24"/>
  <c r="L84" i="24"/>
  <c r="L83" i="24"/>
  <c r="L82" i="24"/>
  <c r="L81" i="24"/>
  <c r="L80" i="24"/>
  <c r="L79" i="24"/>
  <c r="L78" i="24"/>
  <c r="L77" i="24"/>
  <c r="L76" i="24"/>
  <c r="L75" i="24"/>
  <c r="L74" i="24"/>
  <c r="L73" i="24"/>
  <c r="L72" i="24"/>
  <c r="L71" i="24"/>
  <c r="L70" i="24"/>
  <c r="L69" i="24"/>
  <c r="L68" i="24"/>
  <c r="L67" i="24"/>
  <c r="L66" i="24"/>
  <c r="L65" i="24"/>
  <c r="L64" i="24"/>
  <c r="L63" i="24"/>
  <c r="L62" i="24"/>
  <c r="L61" i="24"/>
  <c r="L60" i="24"/>
  <c r="L59" i="24"/>
  <c r="L58" i="24"/>
  <c r="L57" i="24"/>
  <c r="L56" i="24"/>
  <c r="L55" i="24"/>
  <c r="L54" i="24"/>
  <c r="L53" i="24"/>
  <c r="L52" i="24"/>
  <c r="L51" i="24"/>
  <c r="L50" i="24"/>
  <c r="L49" i="24"/>
  <c r="L48" i="24"/>
  <c r="L47" i="24"/>
  <c r="L46" i="24"/>
  <c r="L45" i="24"/>
  <c r="L44" i="24"/>
  <c r="L43" i="24"/>
  <c r="L42" i="24"/>
  <c r="L41" i="24"/>
  <c r="L40" i="24"/>
  <c r="L39" i="24"/>
  <c r="L38" i="24"/>
  <c r="L37" i="24"/>
  <c r="L36" i="24"/>
  <c r="L35" i="24"/>
  <c r="L34" i="24"/>
  <c r="L33" i="24"/>
  <c r="L32" i="24"/>
  <c r="L31" i="24"/>
  <c r="L30" i="24"/>
  <c r="L29" i="24"/>
  <c r="L28" i="24"/>
  <c r="L27" i="24"/>
  <c r="L26" i="24"/>
  <c r="L25" i="24"/>
  <c r="L24" i="24"/>
  <c r="L23" i="24"/>
  <c r="L22" i="24"/>
  <c r="L21" i="24"/>
  <c r="L20" i="24"/>
  <c r="L19" i="24"/>
  <c r="L18" i="24"/>
  <c r="L17" i="24"/>
  <c r="L16" i="24"/>
  <c r="L15" i="24"/>
  <c r="L14" i="24"/>
  <c r="L13" i="24"/>
  <c r="L12" i="24"/>
  <c r="L11" i="24"/>
  <c r="AD12" i="22" l="1"/>
  <c r="AD13" i="22"/>
  <c r="AD14" i="22"/>
  <c r="AD15" i="22"/>
  <c r="AD16" i="22"/>
  <c r="AD17" i="22"/>
  <c r="AD18" i="22"/>
  <c r="AD19" i="22"/>
  <c r="AD20" i="22"/>
  <c r="AD21" i="22"/>
  <c r="AD22" i="22"/>
  <c r="AD23" i="22"/>
  <c r="AD24" i="22"/>
  <c r="AD25" i="22"/>
  <c r="AD26" i="22"/>
  <c r="AD27" i="22"/>
  <c r="AD28" i="22"/>
  <c r="AD29" i="22"/>
  <c r="AD30" i="22"/>
  <c r="AD31" i="22"/>
  <c r="AD32" i="22"/>
  <c r="AD33" i="22"/>
  <c r="AD34" i="22"/>
  <c r="AD35" i="22"/>
  <c r="AD36" i="22"/>
  <c r="AD37" i="22"/>
  <c r="AD38" i="22"/>
  <c r="AD39" i="22"/>
  <c r="AD40" i="22"/>
  <c r="AD41" i="22"/>
  <c r="AD42" i="22"/>
  <c r="AD43" i="22"/>
  <c r="AD44" i="22"/>
  <c r="AD45" i="22"/>
  <c r="AD46" i="22"/>
  <c r="AD47" i="22"/>
  <c r="AD48" i="22"/>
  <c r="AD49" i="22"/>
  <c r="AD50" i="22"/>
  <c r="AD51" i="22"/>
  <c r="AD52" i="22"/>
  <c r="AD53" i="22"/>
  <c r="AD54" i="22"/>
  <c r="AD55" i="22"/>
  <c r="AD56" i="22"/>
  <c r="AD57" i="22"/>
  <c r="AD58" i="22"/>
  <c r="AD59" i="22"/>
  <c r="AD60" i="22"/>
  <c r="AD61" i="22"/>
  <c r="AD62" i="22"/>
  <c r="AD63" i="22"/>
  <c r="AD64" i="22"/>
  <c r="AD65" i="22"/>
  <c r="AD66" i="22"/>
  <c r="AD67" i="22"/>
  <c r="AD68" i="22"/>
  <c r="AD69" i="22"/>
  <c r="AD70" i="22"/>
  <c r="AD71" i="22"/>
  <c r="AD72" i="22"/>
  <c r="AD11" i="22"/>
  <c r="L13" i="22"/>
  <c r="R13" i="22" s="1"/>
  <c r="L14" i="22"/>
  <c r="R14" i="22" s="1"/>
  <c r="L15" i="22"/>
  <c r="R15" i="22" s="1"/>
  <c r="L16" i="22"/>
  <c r="R16" i="22" s="1"/>
  <c r="L17" i="22"/>
  <c r="R17" i="22" s="1"/>
  <c r="L18" i="22"/>
  <c r="R18" i="22" s="1"/>
  <c r="L19" i="22"/>
  <c r="R19" i="22" s="1"/>
  <c r="L20" i="22"/>
  <c r="R20" i="22" s="1"/>
  <c r="L21" i="22"/>
  <c r="R21" i="22" s="1"/>
  <c r="L22" i="22"/>
  <c r="R22" i="22" s="1"/>
  <c r="L23" i="22"/>
  <c r="R23" i="22" s="1"/>
  <c r="L24" i="22"/>
  <c r="R24" i="22" s="1"/>
  <c r="L25" i="22"/>
  <c r="R25" i="22" s="1"/>
  <c r="L26" i="22"/>
  <c r="R26" i="22" s="1"/>
  <c r="L27" i="22"/>
  <c r="R27" i="22" s="1"/>
  <c r="L28" i="22"/>
  <c r="R28" i="22" s="1"/>
  <c r="L29" i="22"/>
  <c r="R29" i="22" s="1"/>
  <c r="L30" i="22"/>
  <c r="R30" i="22" s="1"/>
  <c r="L31" i="22"/>
  <c r="R31" i="22" s="1"/>
  <c r="L32" i="22"/>
  <c r="R32" i="22" s="1"/>
  <c r="L33" i="22"/>
  <c r="R33" i="22" s="1"/>
  <c r="L34" i="22"/>
  <c r="R34" i="22" s="1"/>
  <c r="L35" i="22"/>
  <c r="R35" i="22" s="1"/>
  <c r="L36" i="22"/>
  <c r="R36" i="22" s="1"/>
  <c r="L37" i="22"/>
  <c r="R37" i="22" s="1"/>
  <c r="L38" i="22"/>
  <c r="R38" i="22" s="1"/>
  <c r="L39" i="22"/>
  <c r="R39" i="22" s="1"/>
  <c r="L40" i="22"/>
  <c r="R40" i="22" s="1"/>
  <c r="L41" i="22"/>
  <c r="R41" i="22" s="1"/>
  <c r="L42" i="22"/>
  <c r="R42" i="22" s="1"/>
  <c r="L43" i="22"/>
  <c r="R43" i="22" s="1"/>
  <c r="L44" i="22"/>
  <c r="R44" i="22" s="1"/>
  <c r="L45" i="22"/>
  <c r="R45" i="22" s="1"/>
  <c r="L46" i="22"/>
  <c r="R46" i="22" s="1"/>
  <c r="L47" i="22"/>
  <c r="R47" i="22" s="1"/>
  <c r="L48" i="22"/>
  <c r="R48" i="22" s="1"/>
  <c r="L49" i="22"/>
  <c r="R49" i="22" s="1"/>
  <c r="L50" i="22"/>
  <c r="R50" i="22" s="1"/>
  <c r="L51" i="22"/>
  <c r="R51" i="22" s="1"/>
  <c r="L52" i="22"/>
  <c r="R52" i="22" s="1"/>
  <c r="L53" i="22"/>
  <c r="R53" i="22" s="1"/>
  <c r="L54" i="22"/>
  <c r="R54" i="22" s="1"/>
  <c r="L55" i="22"/>
  <c r="R55" i="22" s="1"/>
  <c r="L56" i="22"/>
  <c r="R56" i="22" s="1"/>
  <c r="L57" i="22"/>
  <c r="R57" i="22" s="1"/>
  <c r="L58" i="22"/>
  <c r="R58" i="22" s="1"/>
  <c r="L59" i="22"/>
  <c r="R59" i="22" s="1"/>
  <c r="L60" i="22"/>
  <c r="R60" i="22" s="1"/>
  <c r="L61" i="22"/>
  <c r="R61" i="22" s="1"/>
  <c r="L62" i="22"/>
  <c r="R62" i="22" s="1"/>
  <c r="L63" i="22"/>
  <c r="R63" i="22" s="1"/>
  <c r="L64" i="22"/>
  <c r="R64" i="22" s="1"/>
  <c r="L65" i="22"/>
  <c r="R65" i="22" s="1"/>
  <c r="L66" i="22"/>
  <c r="R66" i="22" s="1"/>
  <c r="L67" i="22"/>
  <c r="R67" i="22" s="1"/>
  <c r="L68" i="22"/>
  <c r="R68" i="22" s="1"/>
  <c r="L69" i="22"/>
  <c r="R69" i="22" s="1"/>
  <c r="L70" i="22"/>
  <c r="R70" i="22" s="1"/>
  <c r="L71" i="22"/>
  <c r="R71" i="22" s="1"/>
  <c r="L72" i="22"/>
  <c r="R72" i="22" s="1"/>
  <c r="L73" i="22"/>
  <c r="R73" i="22" s="1"/>
  <c r="L74" i="22"/>
  <c r="R74" i="22" s="1"/>
  <c r="L75" i="22"/>
  <c r="R75" i="22" s="1"/>
  <c r="L76" i="22"/>
  <c r="R76" i="22" s="1"/>
  <c r="L77" i="22"/>
  <c r="R77" i="22" s="1"/>
  <c r="L78" i="22"/>
  <c r="R78" i="22" s="1"/>
  <c r="L79" i="22"/>
  <c r="R79" i="22" s="1"/>
  <c r="L80" i="22"/>
  <c r="R80" i="22" s="1"/>
  <c r="L81" i="22"/>
  <c r="R81" i="22" s="1"/>
  <c r="L82" i="22"/>
  <c r="R82" i="22" s="1"/>
  <c r="L83" i="22"/>
  <c r="R83" i="22" s="1"/>
  <c r="L84" i="22"/>
  <c r="R84" i="22" s="1"/>
  <c r="L85" i="22"/>
  <c r="R85" i="22" s="1"/>
  <c r="L86" i="22"/>
  <c r="R86" i="22" s="1"/>
  <c r="L87" i="22"/>
  <c r="R87" i="22" s="1"/>
  <c r="L88" i="22"/>
  <c r="R88" i="22" s="1"/>
  <c r="L89" i="22"/>
  <c r="R89" i="22" s="1"/>
  <c r="L90" i="22"/>
  <c r="R90" i="22" s="1"/>
  <c r="L91" i="22"/>
  <c r="R91" i="22" s="1"/>
  <c r="L92" i="22"/>
  <c r="R92" i="22" s="1"/>
  <c r="L93" i="22"/>
  <c r="R93" i="22" s="1"/>
  <c r="L94" i="22"/>
  <c r="R94" i="22" s="1"/>
  <c r="L95" i="22"/>
  <c r="R95" i="22" s="1"/>
  <c r="L96" i="22"/>
  <c r="R96" i="22" s="1"/>
  <c r="L97" i="22"/>
  <c r="R97" i="22" s="1"/>
  <c r="L98" i="22"/>
  <c r="R98" i="22" s="1"/>
  <c r="L99" i="22"/>
  <c r="R99" i="22" s="1"/>
  <c r="L100" i="22"/>
  <c r="R100" i="22" s="1"/>
  <c r="L101" i="22"/>
  <c r="R101" i="22" s="1"/>
  <c r="L102" i="22"/>
  <c r="R102" i="22" s="1"/>
  <c r="L103" i="22"/>
  <c r="R103" i="22" s="1"/>
  <c r="L104" i="22"/>
  <c r="R104" i="22" s="1"/>
  <c r="L105" i="22"/>
  <c r="R105" i="22" s="1"/>
  <c r="L106" i="22"/>
  <c r="R106" i="22" s="1"/>
  <c r="L107" i="22"/>
  <c r="R107" i="22" s="1"/>
  <c r="L108" i="22"/>
  <c r="R108" i="22" s="1"/>
  <c r="L109" i="22"/>
  <c r="R109" i="22" s="1"/>
  <c r="L110" i="22"/>
  <c r="R110" i="22" s="1"/>
  <c r="L111" i="22"/>
  <c r="R111" i="22" s="1"/>
  <c r="L112" i="22"/>
  <c r="R112" i="22" s="1"/>
  <c r="L113" i="22"/>
  <c r="R113" i="22" s="1"/>
  <c r="L114" i="22"/>
  <c r="R114" i="22" s="1"/>
  <c r="L115" i="22"/>
  <c r="R115" i="22" s="1"/>
  <c r="L116" i="22"/>
  <c r="R116" i="22" s="1"/>
  <c r="L117" i="22"/>
  <c r="R117" i="22" s="1"/>
  <c r="L118" i="22"/>
  <c r="R118" i="22" s="1"/>
  <c r="L119" i="22"/>
  <c r="R119" i="22" s="1"/>
  <c r="L120" i="22"/>
  <c r="R120" i="22" s="1"/>
  <c r="L121" i="22"/>
  <c r="R121" i="22" s="1"/>
  <c r="L122" i="22"/>
  <c r="R122" i="22" s="1"/>
  <c r="L123" i="22"/>
  <c r="R123" i="22" s="1"/>
  <c r="L124" i="22"/>
  <c r="R124" i="22" s="1"/>
  <c r="L125" i="22"/>
  <c r="R125" i="22" s="1"/>
  <c r="L126" i="22"/>
  <c r="R126" i="22" s="1"/>
  <c r="L127" i="22"/>
  <c r="R127" i="22" s="1"/>
  <c r="L128" i="22"/>
  <c r="R128" i="22" s="1"/>
  <c r="L129" i="22"/>
  <c r="R129" i="22" s="1"/>
  <c r="L130" i="22"/>
  <c r="R130" i="22" s="1"/>
  <c r="L131" i="22"/>
  <c r="R131" i="22" s="1"/>
  <c r="L132" i="22"/>
  <c r="R132" i="22" s="1"/>
  <c r="L133" i="22"/>
  <c r="R133" i="22" s="1"/>
  <c r="L134" i="22"/>
  <c r="R134" i="22" s="1"/>
  <c r="L135" i="22"/>
  <c r="R135" i="22" s="1"/>
  <c r="L136" i="22"/>
  <c r="R136" i="22" s="1"/>
  <c r="L137" i="22"/>
  <c r="R137" i="22" s="1"/>
  <c r="L138" i="22"/>
  <c r="R138" i="22" s="1"/>
  <c r="L139" i="22"/>
  <c r="R139" i="22" s="1"/>
  <c r="L140" i="22"/>
  <c r="R140" i="22" s="1"/>
  <c r="L141" i="22"/>
  <c r="R141" i="22" s="1"/>
  <c r="L142" i="22"/>
  <c r="R142" i="22" s="1"/>
  <c r="L143" i="22"/>
  <c r="R143" i="22" s="1"/>
  <c r="L144" i="22"/>
  <c r="R144" i="22" s="1"/>
  <c r="L145" i="22"/>
  <c r="R145" i="22" s="1"/>
  <c r="L146" i="22"/>
  <c r="R146" i="22" s="1"/>
  <c r="L147" i="22"/>
  <c r="R147" i="22" s="1"/>
  <c r="L148" i="22"/>
  <c r="R148" i="22" s="1"/>
  <c r="L149" i="22"/>
  <c r="R149" i="22" s="1"/>
  <c r="L150" i="22"/>
  <c r="R150" i="22" s="1"/>
  <c r="L151" i="22"/>
  <c r="R151" i="22" s="1"/>
  <c r="L152" i="22"/>
  <c r="R152" i="22" s="1"/>
  <c r="L153" i="22"/>
  <c r="R153" i="22" s="1"/>
  <c r="L154" i="22"/>
  <c r="R154" i="22" s="1"/>
  <c r="L155" i="22"/>
  <c r="R155" i="22" s="1"/>
  <c r="L156" i="22"/>
  <c r="R156" i="22" s="1"/>
  <c r="L157" i="22"/>
  <c r="R157" i="22" s="1"/>
  <c r="L158" i="22"/>
  <c r="R158" i="22" s="1"/>
  <c r="L159" i="22"/>
  <c r="R159" i="22" s="1"/>
  <c r="L160" i="22"/>
  <c r="R160" i="22" s="1"/>
  <c r="L161" i="22"/>
  <c r="R161" i="22" s="1"/>
  <c r="L162" i="22"/>
  <c r="R162" i="22" s="1"/>
  <c r="L163" i="22"/>
  <c r="R163" i="22" s="1"/>
  <c r="L164" i="22"/>
  <c r="R164" i="22" s="1"/>
  <c r="L165" i="22"/>
  <c r="R165" i="22" s="1"/>
  <c r="L166" i="22"/>
  <c r="R166" i="22" s="1"/>
  <c r="L167" i="22"/>
  <c r="R167" i="22" s="1"/>
  <c r="L168" i="22"/>
  <c r="R168" i="22" s="1"/>
  <c r="L169" i="22"/>
  <c r="R169" i="22" s="1"/>
  <c r="L170" i="22"/>
  <c r="R170" i="22" s="1"/>
  <c r="L171" i="22"/>
  <c r="R171" i="22" s="1"/>
  <c r="L172" i="22"/>
  <c r="R172" i="22" s="1"/>
  <c r="L173" i="22"/>
  <c r="R173" i="22" s="1"/>
  <c r="L174" i="22"/>
  <c r="R174" i="22" s="1"/>
  <c r="L175" i="22"/>
  <c r="R175" i="22" s="1"/>
  <c r="L176" i="22"/>
  <c r="R176" i="22" s="1"/>
  <c r="L177" i="22"/>
  <c r="R177" i="22" s="1"/>
  <c r="L178" i="22"/>
  <c r="R178" i="22" s="1"/>
  <c r="L179" i="22"/>
  <c r="R179" i="22" s="1"/>
  <c r="L180" i="22"/>
  <c r="R180" i="22" s="1"/>
  <c r="L181" i="22"/>
  <c r="R181" i="22" s="1"/>
  <c r="L182" i="22"/>
  <c r="R182" i="22" s="1"/>
  <c r="L183" i="22"/>
  <c r="R183" i="22" s="1"/>
  <c r="L184" i="22"/>
  <c r="R184" i="22" s="1"/>
  <c r="L185" i="22"/>
  <c r="R185" i="22" s="1"/>
  <c r="L186" i="22"/>
  <c r="R186" i="22" s="1"/>
  <c r="L187" i="22"/>
  <c r="R187" i="22" s="1"/>
  <c r="L188" i="22"/>
  <c r="R188" i="22" s="1"/>
  <c r="L189" i="22"/>
  <c r="R189" i="22" s="1"/>
  <c r="L190" i="22"/>
  <c r="R190" i="22" s="1"/>
  <c r="L191" i="22"/>
  <c r="R191" i="22" s="1"/>
  <c r="L192" i="22"/>
  <c r="R192" i="22" s="1"/>
  <c r="L193" i="22"/>
  <c r="R193" i="22" s="1"/>
  <c r="L194" i="22"/>
  <c r="R194" i="22" s="1"/>
  <c r="L195" i="22"/>
  <c r="R195" i="22" s="1"/>
  <c r="L196" i="22"/>
  <c r="R196" i="22" s="1"/>
  <c r="L12" i="22"/>
  <c r="R12" i="22" s="1"/>
  <c r="L11" i="22"/>
  <c r="R11" i="22" s="1"/>
  <c r="L21" i="20"/>
  <c r="R21" i="20" s="1"/>
  <c r="L22" i="20"/>
  <c r="R22" i="20" s="1"/>
  <c r="L23" i="20"/>
  <c r="R23" i="20" s="1"/>
  <c r="L24" i="20"/>
  <c r="R24" i="20" s="1"/>
  <c r="L25" i="20"/>
  <c r="R25" i="20" s="1"/>
  <c r="L26" i="20"/>
  <c r="R26" i="20" s="1"/>
  <c r="L27" i="20"/>
  <c r="R27" i="20" s="1"/>
  <c r="L28" i="20"/>
  <c r="R28" i="20" s="1"/>
  <c r="L29" i="20"/>
  <c r="R29" i="20" s="1"/>
  <c r="L30" i="20"/>
  <c r="R30" i="20" s="1"/>
  <c r="L31" i="20"/>
  <c r="R31" i="20" s="1"/>
  <c r="L32" i="20"/>
  <c r="R32" i="20" s="1"/>
  <c r="L33" i="20"/>
  <c r="R33" i="20" s="1"/>
  <c r="L34" i="20"/>
  <c r="R34" i="20" s="1"/>
  <c r="L35" i="20"/>
  <c r="R35" i="20" s="1"/>
  <c r="L36" i="20"/>
  <c r="R36" i="20" s="1"/>
  <c r="L37" i="20"/>
  <c r="R37" i="20" s="1"/>
  <c r="L38" i="20"/>
  <c r="R38" i="20" s="1"/>
  <c r="L39" i="20"/>
  <c r="R39" i="20" s="1"/>
  <c r="L40" i="20"/>
  <c r="R40" i="20" s="1"/>
  <c r="L41" i="20"/>
  <c r="R41" i="20" s="1"/>
  <c r="L42" i="20"/>
  <c r="R42" i="20" s="1"/>
  <c r="L43" i="20"/>
  <c r="R43" i="20" s="1"/>
  <c r="L44" i="20"/>
  <c r="R44" i="20" s="1"/>
  <c r="L45" i="20"/>
  <c r="R45" i="20" s="1"/>
  <c r="L46" i="20"/>
  <c r="R46" i="20" s="1"/>
  <c r="L47" i="20"/>
  <c r="R47" i="20" s="1"/>
  <c r="L48" i="20"/>
  <c r="R48" i="20" s="1"/>
  <c r="L49" i="20"/>
  <c r="R49" i="20" s="1"/>
  <c r="L50" i="20"/>
  <c r="R50" i="20" s="1"/>
  <c r="L51" i="20"/>
  <c r="R51" i="20" s="1"/>
  <c r="L52" i="20"/>
  <c r="R52" i="20" s="1"/>
  <c r="L53" i="20"/>
  <c r="R53" i="20" s="1"/>
  <c r="L54" i="20"/>
  <c r="R54" i="20" s="1"/>
  <c r="L55" i="20"/>
  <c r="R55" i="20" s="1"/>
  <c r="L56" i="20"/>
  <c r="R56" i="20" s="1"/>
  <c r="L57" i="20"/>
  <c r="R57" i="20" s="1"/>
  <c r="L58" i="20"/>
  <c r="R58" i="20" s="1"/>
  <c r="L59" i="20"/>
  <c r="R59" i="20" s="1"/>
  <c r="L60" i="20"/>
  <c r="R60" i="20" s="1"/>
  <c r="L61" i="20"/>
  <c r="R61" i="20" s="1"/>
  <c r="L62" i="20"/>
  <c r="R62" i="20" s="1"/>
  <c r="L63" i="20"/>
  <c r="R63" i="20" s="1"/>
  <c r="L64" i="20"/>
  <c r="R64" i="20" s="1"/>
  <c r="L65" i="20"/>
  <c r="R65" i="20" s="1"/>
  <c r="L66" i="20"/>
  <c r="R66" i="20" s="1"/>
  <c r="L67" i="20"/>
  <c r="R67" i="20" s="1"/>
  <c r="L68" i="20"/>
  <c r="R68" i="20" s="1"/>
  <c r="L69" i="20"/>
  <c r="R69" i="20" s="1"/>
  <c r="L70" i="20"/>
  <c r="R70" i="20" s="1"/>
  <c r="L71" i="20"/>
  <c r="R71" i="20" s="1"/>
  <c r="L72" i="20"/>
  <c r="R72" i="20" s="1"/>
  <c r="L73" i="20"/>
  <c r="R73" i="20" s="1"/>
  <c r="L74" i="20"/>
  <c r="R74" i="20" s="1"/>
  <c r="L75" i="20"/>
  <c r="R75" i="20" s="1"/>
  <c r="L76" i="20"/>
  <c r="R76" i="20" s="1"/>
  <c r="L77" i="20"/>
  <c r="R77" i="20" s="1"/>
  <c r="L78" i="20"/>
  <c r="R78" i="20" s="1"/>
  <c r="L79" i="20"/>
  <c r="R79" i="20" s="1"/>
  <c r="L80" i="20"/>
  <c r="R80" i="20" s="1"/>
  <c r="L81" i="20"/>
  <c r="R81" i="20" s="1"/>
  <c r="L82" i="20"/>
  <c r="R82" i="20" s="1"/>
  <c r="L83" i="20"/>
  <c r="R83" i="20" s="1"/>
  <c r="L84" i="20"/>
  <c r="R84" i="20" s="1"/>
  <c r="L85" i="20"/>
  <c r="R85" i="20" s="1"/>
  <c r="L86" i="20"/>
  <c r="R86" i="20" s="1"/>
  <c r="L87" i="20"/>
  <c r="R87" i="20" s="1"/>
  <c r="L88" i="20"/>
  <c r="R88" i="20" s="1"/>
  <c r="L89" i="20"/>
  <c r="R89" i="20" s="1"/>
  <c r="L90" i="20"/>
  <c r="R90" i="20" s="1"/>
  <c r="L91" i="20"/>
  <c r="R91" i="20" s="1"/>
  <c r="L92" i="20"/>
  <c r="R92" i="20" s="1"/>
  <c r="L93" i="20"/>
  <c r="R93" i="20" s="1"/>
  <c r="L94" i="20"/>
  <c r="R94" i="20" s="1"/>
  <c r="L95" i="20"/>
  <c r="R95" i="20" s="1"/>
  <c r="L96" i="20"/>
  <c r="R96" i="20" s="1"/>
  <c r="L97" i="20"/>
  <c r="R97" i="20" s="1"/>
  <c r="L98" i="20"/>
  <c r="R98" i="20" s="1"/>
  <c r="L99" i="20"/>
  <c r="R99" i="20" s="1"/>
  <c r="L100" i="20"/>
  <c r="R100" i="20" s="1"/>
  <c r="L101" i="20"/>
  <c r="R101" i="20" s="1"/>
  <c r="L102" i="20"/>
  <c r="R102" i="20" s="1"/>
  <c r="L103" i="20"/>
  <c r="R103" i="20" s="1"/>
  <c r="L104" i="20"/>
  <c r="R104" i="20" s="1"/>
  <c r="L105" i="20"/>
  <c r="R105" i="20" s="1"/>
  <c r="L106" i="20"/>
  <c r="R106" i="20" s="1"/>
  <c r="L107" i="20"/>
  <c r="R107" i="20" s="1"/>
  <c r="L108" i="20"/>
  <c r="R108" i="20" s="1"/>
  <c r="L109" i="20"/>
  <c r="R109" i="20" s="1"/>
  <c r="L110" i="20"/>
  <c r="R110" i="20" s="1"/>
  <c r="L111" i="20"/>
  <c r="R111" i="20" s="1"/>
  <c r="L112" i="20"/>
  <c r="R112" i="20" s="1"/>
  <c r="L113" i="20"/>
  <c r="R113" i="20" s="1"/>
  <c r="L114" i="20"/>
  <c r="R114" i="20" s="1"/>
  <c r="L115" i="20"/>
  <c r="R115" i="20" s="1"/>
  <c r="L116" i="20"/>
  <c r="R116" i="20" s="1"/>
  <c r="L117" i="20"/>
  <c r="R117" i="20" s="1"/>
  <c r="L118" i="20"/>
  <c r="R118" i="20" s="1"/>
  <c r="L119" i="20"/>
  <c r="R119" i="20" s="1"/>
  <c r="L120" i="20"/>
  <c r="R120" i="20" s="1"/>
  <c r="L121" i="20"/>
  <c r="R121" i="20" s="1"/>
  <c r="L122" i="20"/>
  <c r="R122" i="20" s="1"/>
  <c r="L123" i="20"/>
  <c r="R123" i="20" s="1"/>
  <c r="L124" i="20"/>
  <c r="R124" i="20" s="1"/>
  <c r="L125" i="20"/>
  <c r="R125" i="20" s="1"/>
  <c r="L126" i="20"/>
  <c r="R126" i="20" s="1"/>
  <c r="L127" i="20"/>
  <c r="R127" i="20" s="1"/>
  <c r="L128" i="20"/>
  <c r="R128" i="20" s="1"/>
  <c r="L129" i="20"/>
  <c r="R129" i="20" s="1"/>
  <c r="L130" i="20"/>
  <c r="R130" i="20" s="1"/>
  <c r="L131" i="20"/>
  <c r="R131" i="20" s="1"/>
  <c r="L132" i="20"/>
  <c r="R132" i="20" s="1"/>
  <c r="L133" i="20"/>
  <c r="R133" i="20" s="1"/>
  <c r="L134" i="20"/>
  <c r="R134" i="20" s="1"/>
  <c r="L135" i="20"/>
  <c r="R135" i="20" s="1"/>
  <c r="L136" i="20"/>
  <c r="R136" i="20" s="1"/>
  <c r="L137" i="20"/>
  <c r="R137" i="20" s="1"/>
  <c r="L138" i="20"/>
  <c r="R138" i="20" s="1"/>
  <c r="L139" i="20"/>
  <c r="R139" i="20" s="1"/>
  <c r="L140" i="20"/>
  <c r="R140" i="20" s="1"/>
  <c r="L141" i="20"/>
  <c r="R141" i="20" s="1"/>
  <c r="L142" i="20"/>
  <c r="R142" i="20" s="1"/>
  <c r="L143" i="20"/>
  <c r="R143" i="20" s="1"/>
  <c r="L144" i="20"/>
  <c r="R144" i="20" s="1"/>
  <c r="L145" i="20"/>
  <c r="R145" i="20" s="1"/>
  <c r="L146" i="20"/>
  <c r="R146" i="20" s="1"/>
  <c r="L147" i="20"/>
  <c r="R147" i="20" s="1"/>
  <c r="L148" i="20"/>
  <c r="R148" i="20" s="1"/>
  <c r="L149" i="20"/>
  <c r="R149" i="20" s="1"/>
  <c r="L150" i="20"/>
  <c r="R150" i="20" s="1"/>
  <c r="L151" i="20"/>
  <c r="R151" i="20" s="1"/>
  <c r="L152" i="20"/>
  <c r="R152" i="20" s="1"/>
  <c r="L153" i="20"/>
  <c r="R153" i="20" s="1"/>
  <c r="L154" i="20"/>
  <c r="R154" i="20" s="1"/>
  <c r="L155" i="20"/>
  <c r="R155" i="20" s="1"/>
  <c r="L156" i="20"/>
  <c r="R156" i="20" s="1"/>
  <c r="L157" i="20"/>
  <c r="R157" i="20" s="1"/>
  <c r="L158" i="20"/>
  <c r="R158" i="20" s="1"/>
  <c r="L159" i="20"/>
  <c r="R159" i="20" s="1"/>
  <c r="L160" i="20"/>
  <c r="R160" i="20" s="1"/>
  <c r="L161" i="20"/>
  <c r="R161" i="20" s="1"/>
  <c r="L162" i="20"/>
  <c r="R162" i="20" s="1"/>
  <c r="L163" i="20"/>
  <c r="R163" i="20" s="1"/>
  <c r="L164" i="20"/>
  <c r="R164" i="20" s="1"/>
  <c r="L165" i="20"/>
  <c r="R165" i="20" s="1"/>
  <c r="L166" i="20"/>
  <c r="R166" i="20" s="1"/>
  <c r="L167" i="20"/>
  <c r="R167" i="20" s="1"/>
  <c r="L168" i="20"/>
  <c r="R168" i="20" s="1"/>
  <c r="L169" i="20"/>
  <c r="R169" i="20" s="1"/>
  <c r="L170" i="20"/>
  <c r="R170" i="20" s="1"/>
  <c r="L171" i="20"/>
  <c r="R171" i="20" s="1"/>
  <c r="L172" i="20"/>
  <c r="R172" i="20" s="1"/>
  <c r="L173" i="20"/>
  <c r="R173" i="20" s="1"/>
  <c r="L174" i="20"/>
  <c r="R174" i="20" s="1"/>
  <c r="L175" i="20"/>
  <c r="R175" i="20" s="1"/>
  <c r="L176" i="20"/>
  <c r="R176" i="20" s="1"/>
  <c r="L177" i="20"/>
  <c r="R177" i="20" s="1"/>
  <c r="L178" i="20"/>
  <c r="R178" i="20" s="1"/>
  <c r="L179" i="20"/>
  <c r="R179" i="20" s="1"/>
  <c r="L180" i="20"/>
  <c r="R180" i="20" s="1"/>
  <c r="L181" i="20"/>
  <c r="R181" i="20" s="1"/>
  <c r="L182" i="20"/>
  <c r="R182" i="20" s="1"/>
  <c r="L183" i="20"/>
  <c r="R183" i="20" s="1"/>
  <c r="L184" i="20"/>
  <c r="R184" i="20" s="1"/>
  <c r="L185" i="20"/>
  <c r="R185" i="20" s="1"/>
  <c r="L186" i="20"/>
  <c r="R186" i="20" s="1"/>
  <c r="L187" i="20"/>
  <c r="R187" i="20" s="1"/>
  <c r="L188" i="20"/>
  <c r="R188" i="20" s="1"/>
  <c r="L189" i="20"/>
  <c r="R189" i="20" s="1"/>
  <c r="L190" i="20"/>
  <c r="R190" i="20" s="1"/>
  <c r="L191" i="20"/>
  <c r="R191" i="20" s="1"/>
  <c r="L192" i="20"/>
  <c r="R192" i="20" s="1"/>
  <c r="L193" i="20"/>
  <c r="R193" i="20" s="1"/>
  <c r="L194" i="20"/>
  <c r="R194" i="20" s="1"/>
  <c r="L195" i="20"/>
  <c r="R195" i="20" s="1"/>
  <c r="L196" i="20"/>
  <c r="R196" i="20" s="1"/>
  <c r="L197" i="20"/>
  <c r="R197" i="20" s="1"/>
  <c r="L198" i="20"/>
  <c r="R198" i="20" s="1"/>
  <c r="L199" i="20"/>
  <c r="R199" i="20" s="1"/>
  <c r="L200" i="20"/>
  <c r="R200" i="20" s="1"/>
  <c r="L201" i="20"/>
  <c r="R201" i="20" s="1"/>
  <c r="L202" i="20"/>
  <c r="R202" i="20" s="1"/>
  <c r="L203" i="20"/>
  <c r="R203" i="20" s="1"/>
  <c r="L204" i="20"/>
  <c r="R204" i="20" s="1"/>
  <c r="L205" i="20"/>
  <c r="R205" i="20" s="1"/>
  <c r="L206" i="20"/>
  <c r="R206" i="20" s="1"/>
  <c r="L207" i="20"/>
  <c r="R207" i="20" s="1"/>
  <c r="L208" i="20"/>
  <c r="R208" i="20" s="1"/>
  <c r="L209" i="20"/>
  <c r="R209" i="20" s="1"/>
  <c r="L210" i="20"/>
  <c r="R210" i="20" s="1"/>
  <c r="L211" i="20"/>
  <c r="R211" i="20" s="1"/>
  <c r="L212" i="20"/>
  <c r="R212" i="20" s="1"/>
  <c r="L213" i="20"/>
  <c r="R213" i="20" s="1"/>
  <c r="L214" i="20"/>
  <c r="R214" i="20" s="1"/>
  <c r="L215" i="20"/>
  <c r="R215" i="20" s="1"/>
  <c r="L216" i="20"/>
  <c r="R216" i="20" s="1"/>
  <c r="L217" i="20"/>
  <c r="R217" i="20" s="1"/>
  <c r="L218" i="20"/>
  <c r="R218" i="20" s="1"/>
  <c r="L219" i="20"/>
  <c r="R219" i="20" s="1"/>
  <c r="L220" i="20"/>
  <c r="R220" i="20" s="1"/>
  <c r="L221" i="20"/>
  <c r="R221" i="20" s="1"/>
  <c r="L222" i="20"/>
  <c r="R222" i="20" s="1"/>
  <c r="L223" i="20"/>
  <c r="R223" i="20" s="1"/>
  <c r="L224" i="20"/>
  <c r="R224" i="20" s="1"/>
  <c r="L225" i="20"/>
  <c r="R225" i="20" s="1"/>
  <c r="L226" i="20"/>
  <c r="R226" i="20" s="1"/>
  <c r="L227" i="20"/>
  <c r="R227" i="20" s="1"/>
  <c r="L228" i="20"/>
  <c r="R228" i="20" s="1"/>
  <c r="L229" i="20"/>
  <c r="R229" i="20" s="1"/>
  <c r="L230" i="20"/>
  <c r="R230" i="20" s="1"/>
  <c r="L231" i="20"/>
  <c r="R231" i="20" s="1"/>
  <c r="L232" i="20"/>
  <c r="R232" i="20" s="1"/>
  <c r="L233" i="20"/>
  <c r="R233" i="20" s="1"/>
  <c r="L234" i="20"/>
  <c r="R234" i="20" s="1"/>
  <c r="L235" i="20"/>
  <c r="R235" i="20" s="1"/>
  <c r="L236" i="20"/>
  <c r="R236" i="20" s="1"/>
  <c r="L237" i="20"/>
  <c r="R237" i="20" s="1"/>
  <c r="L238" i="20"/>
  <c r="R238" i="20" s="1"/>
  <c r="L239" i="20"/>
  <c r="R239" i="20" s="1"/>
  <c r="L240" i="20"/>
  <c r="R240" i="20" s="1"/>
  <c r="L241" i="20"/>
  <c r="R241" i="20" s="1"/>
  <c r="L242" i="20"/>
  <c r="R242" i="20" s="1"/>
  <c r="L243" i="20"/>
  <c r="R243" i="20" s="1"/>
  <c r="L244" i="20"/>
  <c r="R244" i="20" s="1"/>
  <c r="L245" i="20"/>
  <c r="R245" i="20" s="1"/>
  <c r="L246" i="20"/>
  <c r="R246" i="20" s="1"/>
  <c r="L247" i="20"/>
  <c r="R247" i="20" s="1"/>
  <c r="L248" i="20"/>
  <c r="R248" i="20" s="1"/>
  <c r="L249" i="20"/>
  <c r="R249" i="20" s="1"/>
  <c r="L250" i="20"/>
  <c r="R250" i="20" s="1"/>
  <c r="L251" i="20"/>
  <c r="R251" i="20" s="1"/>
  <c r="L252" i="20"/>
  <c r="R252" i="20" s="1"/>
  <c r="L253" i="20"/>
  <c r="R253" i="20" s="1"/>
  <c r="L254" i="20"/>
  <c r="R254" i="20" s="1"/>
  <c r="L255" i="20"/>
  <c r="R255" i="20" s="1"/>
  <c r="L256" i="20"/>
  <c r="R256" i="20" s="1"/>
  <c r="L257" i="20"/>
  <c r="R257" i="20" s="1"/>
  <c r="L258" i="20"/>
  <c r="R258" i="20" s="1"/>
  <c r="L259" i="20"/>
  <c r="R259" i="20" s="1"/>
  <c r="L260" i="20"/>
  <c r="R260" i="20" s="1"/>
  <c r="L261" i="20"/>
  <c r="R261" i="20" s="1"/>
  <c r="L262" i="20"/>
  <c r="R262" i="20" s="1"/>
  <c r="L263" i="20"/>
  <c r="R263" i="20" s="1"/>
  <c r="L264" i="20"/>
  <c r="R264" i="20" s="1"/>
  <c r="L265" i="20"/>
  <c r="R265" i="20" s="1"/>
  <c r="L266" i="20"/>
  <c r="R266" i="20" s="1"/>
  <c r="L267" i="20"/>
  <c r="R267" i="20" s="1"/>
  <c r="L268" i="20"/>
  <c r="R268" i="20" s="1"/>
  <c r="L269" i="20"/>
  <c r="R269" i="20" s="1"/>
  <c r="L270" i="20"/>
  <c r="R270" i="20" s="1"/>
  <c r="L271" i="20"/>
  <c r="R271" i="20" s="1"/>
  <c r="L272" i="20"/>
  <c r="R272" i="20" s="1"/>
  <c r="L273" i="20"/>
  <c r="R273" i="20" s="1"/>
  <c r="L274" i="20"/>
  <c r="R274" i="20" s="1"/>
  <c r="L275" i="20"/>
  <c r="R275" i="20" s="1"/>
  <c r="L276" i="20"/>
  <c r="R276" i="20" s="1"/>
  <c r="L277" i="20"/>
  <c r="R277" i="20" s="1"/>
  <c r="L278" i="20"/>
  <c r="R278" i="20" s="1"/>
  <c r="L279" i="20"/>
  <c r="R279" i="20" s="1"/>
  <c r="L280" i="20"/>
  <c r="R280" i="20" s="1"/>
  <c r="L12" i="20"/>
  <c r="R12" i="20" s="1"/>
  <c r="L13" i="20"/>
  <c r="R13" i="20" s="1"/>
  <c r="L14" i="20"/>
  <c r="R14" i="20" s="1"/>
  <c r="L15" i="20"/>
  <c r="R15" i="20" s="1"/>
  <c r="L16" i="20"/>
  <c r="R16" i="20" s="1"/>
  <c r="L17" i="20"/>
  <c r="R17" i="20" s="1"/>
  <c r="L18" i="20"/>
  <c r="R18" i="20" s="1"/>
  <c r="L19" i="20"/>
  <c r="R19" i="20" s="1"/>
  <c r="L20" i="20"/>
  <c r="R20" i="20" s="1"/>
  <c r="L11" i="20"/>
  <c r="R11" i="20" s="1"/>
  <c r="Y11" i="24"/>
  <c r="Y12" i="24"/>
  <c r="Y13" i="24"/>
  <c r="Y14" i="24"/>
  <c r="Y15" i="24"/>
  <c r="Y16" i="24"/>
  <c r="Y17" i="24"/>
  <c r="Y18" i="24"/>
  <c r="Y19" i="24"/>
  <c r="Y20" i="24"/>
  <c r="Y21" i="24"/>
  <c r="Y22" i="24"/>
  <c r="Y23" i="24"/>
  <c r="Y24" i="24"/>
  <c r="Y25" i="24"/>
  <c r="Y26" i="24"/>
  <c r="Y27" i="24"/>
  <c r="Y28" i="24"/>
  <c r="Y29" i="24"/>
  <c r="Y30" i="24"/>
  <c r="Y31" i="24"/>
  <c r="Y32" i="24"/>
  <c r="Y33" i="24"/>
  <c r="Y34" i="24"/>
  <c r="Y35" i="24"/>
  <c r="Y36" i="24"/>
  <c r="Y37" i="24"/>
  <c r="Y38" i="24"/>
  <c r="Y39" i="24"/>
  <c r="Y40" i="24"/>
  <c r="Y41" i="24"/>
  <c r="Y42" i="24"/>
  <c r="Y43" i="24"/>
  <c r="Y44" i="24"/>
  <c r="Y45" i="24"/>
  <c r="Y46" i="24"/>
  <c r="Y47" i="24"/>
  <c r="Y48" i="24"/>
  <c r="Y49" i="24"/>
  <c r="Y50" i="24"/>
  <c r="Y51" i="24"/>
  <c r="Y52" i="24"/>
  <c r="Y53" i="24"/>
  <c r="Y54" i="24"/>
  <c r="Y55" i="24"/>
  <c r="Y56" i="24"/>
  <c r="Y57" i="24"/>
  <c r="Y58" i="24"/>
  <c r="Y59" i="24"/>
  <c r="Y60" i="24"/>
  <c r="Y61" i="24"/>
  <c r="Y62" i="24"/>
  <c r="Y63" i="24"/>
  <c r="Y64" i="24"/>
  <c r="Y65" i="24"/>
  <c r="Y66" i="24"/>
  <c r="Y67" i="24"/>
  <c r="Y68" i="24"/>
  <c r="Y69" i="24"/>
  <c r="Y70" i="24"/>
  <c r="Y71" i="24"/>
  <c r="Y72" i="24"/>
  <c r="Y73" i="24"/>
  <c r="Y74" i="24"/>
  <c r="Y75" i="24"/>
  <c r="Y76" i="24"/>
  <c r="Y77" i="24"/>
  <c r="Y78" i="24"/>
  <c r="Y79" i="24"/>
  <c r="Y80" i="24"/>
  <c r="Y81" i="24"/>
  <c r="Y82" i="24"/>
  <c r="Y83" i="24"/>
  <c r="Y84" i="24"/>
  <c r="Y85" i="24"/>
  <c r="Y86" i="24"/>
  <c r="Y87" i="24"/>
  <c r="Y88" i="24"/>
  <c r="Y89" i="24"/>
  <c r="Y90" i="24"/>
  <c r="Y11" i="22"/>
  <c r="Y12" i="22"/>
  <c r="Y13" i="22"/>
  <c r="Y14" i="22"/>
  <c r="Y15" i="22"/>
  <c r="Y16" i="22"/>
  <c r="Y17" i="22"/>
  <c r="Y18" i="22"/>
  <c r="Y19" i="22"/>
  <c r="Y20" i="22"/>
  <c r="Y21" i="22"/>
  <c r="Y22" i="22"/>
  <c r="Y23" i="22"/>
  <c r="Y24" i="22"/>
  <c r="Y25" i="22"/>
  <c r="Y26" i="22"/>
  <c r="Y27" i="22"/>
  <c r="Y28" i="22"/>
  <c r="Y29" i="22"/>
  <c r="Y30" i="22"/>
  <c r="Y31" i="22"/>
  <c r="Y32" i="22"/>
  <c r="Y33" i="22"/>
  <c r="Y34" i="22"/>
  <c r="Y35" i="22"/>
  <c r="Y36" i="22"/>
  <c r="Y37" i="22"/>
  <c r="Y38" i="22"/>
  <c r="Y39" i="22"/>
  <c r="Y40" i="22"/>
  <c r="Y41" i="22"/>
  <c r="Y42" i="22"/>
  <c r="Y43" i="22"/>
  <c r="Y44" i="22"/>
  <c r="Y45" i="22"/>
  <c r="Y46" i="22"/>
  <c r="Y47" i="22"/>
  <c r="Y48" i="22"/>
  <c r="Y49" i="22"/>
  <c r="Y50" i="22"/>
  <c r="Y51" i="22"/>
  <c r="Y52" i="22"/>
  <c r="Y53" i="22"/>
  <c r="Y54" i="22"/>
  <c r="Y55" i="22"/>
  <c r="Y56" i="22"/>
  <c r="Y57" i="22"/>
  <c r="Y58" i="22"/>
  <c r="Y59" i="22"/>
  <c r="Y60" i="22"/>
  <c r="Y61" i="22"/>
  <c r="Y62" i="22"/>
  <c r="Y63" i="22"/>
  <c r="Y64" i="22"/>
  <c r="Y65" i="22"/>
  <c r="Y66" i="22"/>
  <c r="Y67" i="22"/>
  <c r="Y68" i="22"/>
  <c r="Y69" i="22"/>
  <c r="Y70" i="22"/>
  <c r="Y71" i="22"/>
  <c r="Y72" i="22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Z11" i="19"/>
  <c r="AH11" i="19"/>
  <c r="AQ11" i="19"/>
  <c r="AK11" i="19" s="1" a="1"/>
  <c r="AK11" i="19" s="1"/>
  <c r="Z12" i="19"/>
  <c r="AH12" i="19"/>
  <c r="AQ12" i="19"/>
  <c r="AK12" i="19" s="1" a="1"/>
  <c r="AK12" i="19" s="1"/>
  <c r="Z13" i="19"/>
  <c r="AH13" i="19"/>
  <c r="AQ13" i="19"/>
  <c r="AK13" i="19" s="1" a="1"/>
  <c r="AK13" i="19" s="1"/>
  <c r="Z14" i="19"/>
  <c r="AH14" i="19"/>
  <c r="AQ14" i="19"/>
  <c r="AK14" i="19" s="1" a="1"/>
  <c r="AK14" i="19" s="1"/>
  <c r="Z15" i="19"/>
  <c r="AH15" i="19"/>
  <c r="AQ15" i="19"/>
  <c r="AK15" i="19" s="1" a="1"/>
  <c r="AK15" i="19" s="1"/>
  <c r="Z16" i="19"/>
  <c r="AH16" i="19"/>
  <c r="AQ16" i="19"/>
  <c r="AK16" i="19" s="1" a="1"/>
  <c r="AK16" i="19" s="1"/>
  <c r="Z17" i="19"/>
  <c r="AH17" i="19"/>
  <c r="AQ17" i="19"/>
  <c r="AK17" i="19" s="1" a="1"/>
  <c r="AK17" i="19" s="1"/>
  <c r="Z18" i="19"/>
  <c r="AH18" i="19"/>
  <c r="AQ18" i="19"/>
  <c r="AK18" i="19" s="1" a="1"/>
  <c r="AK18" i="19" s="1"/>
  <c r="Z19" i="19"/>
  <c r="AH19" i="19"/>
  <c r="AQ19" i="19"/>
  <c r="AK19" i="19" s="1" a="1"/>
  <c r="AK19" i="19" s="1"/>
  <c r="Z20" i="19"/>
  <c r="AH20" i="19"/>
  <c r="AQ20" i="19"/>
  <c r="AK20" i="19" s="1" a="1"/>
  <c r="AK20" i="19" s="1"/>
  <c r="Z21" i="19"/>
  <c r="AH21" i="19"/>
  <c r="AQ21" i="19"/>
  <c r="AK21" i="19" s="1" a="1"/>
  <c r="AK21" i="19" s="1"/>
  <c r="Z22" i="19"/>
  <c r="AH22" i="19"/>
  <c r="AQ22" i="19"/>
  <c r="AK22" i="19" s="1" a="1"/>
  <c r="AK22" i="19" s="1"/>
  <c r="Z23" i="19"/>
  <c r="AH23" i="19"/>
  <c r="AQ23" i="19"/>
  <c r="AK23" i="19" s="1" a="1"/>
  <c r="AK23" i="19" s="1"/>
  <c r="Z24" i="19"/>
  <c r="AH24" i="19"/>
  <c r="AQ24" i="19"/>
  <c r="AK24" i="19" s="1" a="1"/>
  <c r="AK24" i="19" s="1"/>
  <c r="Z25" i="19"/>
  <c r="AH25" i="19"/>
  <c r="AQ25" i="19"/>
  <c r="AK25" i="19" s="1" a="1"/>
  <c r="AK25" i="19" s="1"/>
  <c r="Z26" i="19"/>
  <c r="AH26" i="19"/>
  <c r="AQ26" i="19"/>
  <c r="AK26" i="19" s="1" a="1"/>
  <c r="AK26" i="19" s="1"/>
  <c r="Z27" i="19"/>
  <c r="AH27" i="19"/>
  <c r="AQ27" i="19"/>
  <c r="AK27" i="19" s="1" a="1"/>
  <c r="AK27" i="19" s="1"/>
  <c r="Z28" i="19"/>
  <c r="AH28" i="19"/>
  <c r="AQ28" i="19"/>
  <c r="AK28" i="19" s="1" a="1"/>
  <c r="AK28" i="19" s="1"/>
  <c r="Z29" i="19"/>
  <c r="AH29" i="19"/>
  <c r="AQ29" i="19"/>
  <c r="AK29" i="19" s="1" a="1"/>
  <c r="AK29" i="19" s="1"/>
  <c r="Z30" i="19"/>
  <c r="AH30" i="19"/>
  <c r="AQ30" i="19"/>
  <c r="AK30" i="19" s="1" a="1"/>
  <c r="AK30" i="19" s="1"/>
  <c r="Z31" i="19"/>
  <c r="AH31" i="19"/>
  <c r="AQ31" i="19"/>
  <c r="AK31" i="19" s="1" a="1"/>
  <c r="AK31" i="19" s="1"/>
  <c r="Z32" i="19"/>
  <c r="AH32" i="19"/>
  <c r="AQ32" i="19"/>
  <c r="AK32" i="19" s="1" a="1"/>
  <c r="AK32" i="19" s="1"/>
  <c r="Z33" i="19"/>
  <c r="AH33" i="19"/>
  <c r="AQ33" i="19"/>
  <c r="AK33" i="19" s="1" a="1"/>
  <c r="AK33" i="19" s="1"/>
  <c r="Z34" i="19"/>
  <c r="AH34" i="19"/>
  <c r="AQ34" i="19"/>
  <c r="AK34" i="19" s="1" a="1"/>
  <c r="AK34" i="19" s="1"/>
  <c r="Z35" i="19"/>
  <c r="AH35" i="19"/>
  <c r="AQ35" i="19"/>
  <c r="AK35" i="19" s="1" a="1"/>
  <c r="AK35" i="19" s="1"/>
  <c r="Z36" i="19"/>
  <c r="AH36" i="19"/>
  <c r="AQ36" i="19"/>
  <c r="AK36" i="19" s="1" a="1"/>
  <c r="AK36" i="19" s="1"/>
  <c r="Z37" i="19"/>
  <c r="AH37" i="19"/>
  <c r="AQ37" i="19"/>
  <c r="AK37" i="19" s="1" a="1"/>
  <c r="AK37" i="19" s="1"/>
  <c r="Z38" i="19"/>
  <c r="AH38" i="19"/>
  <c r="AQ38" i="19"/>
  <c r="AK38" i="19" s="1" a="1"/>
  <c r="AK38" i="19" s="1"/>
  <c r="Z39" i="19"/>
  <c r="AH39" i="19"/>
  <c r="AQ39" i="19"/>
  <c r="AK39" i="19" s="1" a="1"/>
  <c r="AK39" i="19" s="1"/>
  <c r="Z40" i="19"/>
  <c r="AH40" i="19"/>
  <c r="AQ40" i="19"/>
  <c r="AK40" i="19" s="1" a="1"/>
  <c r="AK40" i="19" s="1"/>
  <c r="Z41" i="19"/>
  <c r="AH41" i="19"/>
  <c r="AQ41" i="19"/>
  <c r="AK41" i="19" s="1" a="1"/>
  <c r="AK41" i="19" s="1"/>
  <c r="Z42" i="19"/>
  <c r="AH42" i="19"/>
  <c r="AQ42" i="19"/>
  <c r="AK42" i="19" s="1" a="1"/>
  <c r="AK42" i="19" s="1"/>
  <c r="Z43" i="19"/>
  <c r="AH43" i="19"/>
  <c r="AQ43" i="19"/>
  <c r="AK43" i="19" s="1" a="1"/>
  <c r="AK43" i="19" s="1"/>
  <c r="Z44" i="19"/>
  <c r="AH44" i="19"/>
  <c r="AQ44" i="19"/>
  <c r="AK44" i="19" s="1" a="1"/>
  <c r="AK44" i="19" s="1"/>
  <c r="Z45" i="19"/>
  <c r="AH45" i="19"/>
  <c r="AQ45" i="19"/>
  <c r="AK45" i="19" s="1" a="1"/>
  <c r="AK45" i="19" s="1"/>
  <c r="Z46" i="19"/>
  <c r="AH46" i="19"/>
  <c r="AQ46" i="19"/>
  <c r="AK46" i="19" s="1" a="1"/>
  <c r="AK46" i="19" s="1"/>
  <c r="Z47" i="19"/>
  <c r="AH47" i="19"/>
  <c r="AQ47" i="19"/>
  <c r="AK47" i="19" s="1" a="1"/>
  <c r="AK47" i="19" s="1"/>
  <c r="Z48" i="19"/>
  <c r="AH48" i="19"/>
  <c r="AQ48" i="19"/>
  <c r="AK48" i="19" s="1" a="1"/>
  <c r="AK48" i="19" s="1"/>
  <c r="Z49" i="19"/>
  <c r="AH49" i="19"/>
  <c r="AQ49" i="19"/>
  <c r="AK49" i="19" s="1" a="1"/>
  <c r="AK49" i="19" s="1"/>
  <c r="Z50" i="19"/>
  <c r="AH50" i="19"/>
  <c r="AQ50" i="19"/>
  <c r="AK50" i="19" s="1" a="1"/>
  <c r="AK50" i="19" s="1"/>
  <c r="Z51" i="19"/>
  <c r="AH51" i="19"/>
  <c r="AQ51" i="19"/>
  <c r="AK51" i="19" s="1" a="1"/>
  <c r="AK51" i="19" s="1"/>
  <c r="Z52" i="19"/>
  <c r="AH52" i="19"/>
  <c r="AQ52" i="19"/>
  <c r="AK52" i="19" s="1" a="1"/>
  <c r="AK52" i="19" s="1"/>
  <c r="Z53" i="19"/>
  <c r="AH53" i="19"/>
  <c r="AQ53" i="19"/>
  <c r="AK53" i="19" s="1" a="1"/>
  <c r="AK53" i="19" s="1"/>
  <c r="Z54" i="19"/>
  <c r="AH54" i="19"/>
  <c r="AQ54" i="19"/>
  <c r="AK54" i="19" s="1" a="1"/>
  <c r="AK54" i="19" s="1"/>
  <c r="Z55" i="19"/>
  <c r="AH55" i="19"/>
  <c r="AQ55" i="19"/>
  <c r="AK55" i="19" s="1" a="1"/>
  <c r="AK55" i="19" s="1"/>
  <c r="Z56" i="19"/>
  <c r="AH56" i="19"/>
  <c r="AQ56" i="19"/>
  <c r="AK56" i="19" s="1" a="1"/>
  <c r="AK56" i="19" s="1"/>
  <c r="Z57" i="19"/>
  <c r="AH57" i="19"/>
  <c r="AQ57" i="19"/>
  <c r="AK57" i="19" s="1" a="1"/>
  <c r="AK57" i="19" s="1"/>
  <c r="Z58" i="19"/>
  <c r="AH58" i="19"/>
  <c r="AQ58" i="19"/>
  <c r="AK58" i="19" s="1" a="1"/>
  <c r="AK58" i="19" s="1"/>
  <c r="Z59" i="19"/>
  <c r="AH59" i="19"/>
  <c r="AQ59" i="19"/>
  <c r="AK59" i="19" s="1" a="1"/>
  <c r="AK59" i="19" s="1"/>
  <c r="Z60" i="19"/>
  <c r="AH60" i="19"/>
  <c r="AQ60" i="19"/>
  <c r="AK60" i="19" s="1" a="1"/>
  <c r="AK60" i="19" s="1"/>
  <c r="Z61" i="19"/>
  <c r="AH61" i="19"/>
  <c r="AQ61" i="19"/>
  <c r="AK61" i="19" s="1" a="1"/>
  <c r="AK61" i="19" s="1"/>
  <c r="Z62" i="19"/>
  <c r="AH62" i="19"/>
  <c r="AQ62" i="19"/>
  <c r="AK62" i="19" s="1" a="1"/>
  <c r="AK62" i="19" s="1"/>
  <c r="Z63" i="19"/>
  <c r="AH63" i="19"/>
  <c r="AQ63" i="19"/>
  <c r="AK63" i="19" s="1" a="1"/>
  <c r="AK63" i="19" s="1"/>
  <c r="Z64" i="19"/>
  <c r="AH64" i="19"/>
  <c r="AQ64" i="19"/>
  <c r="AK64" i="19" s="1" a="1"/>
  <c r="AK64" i="19" s="1"/>
  <c r="Z65" i="19"/>
  <c r="AH65" i="19"/>
  <c r="AQ65" i="19"/>
  <c r="AK65" i="19" s="1" a="1"/>
  <c r="AK65" i="19" s="1"/>
  <c r="Z66" i="19"/>
  <c r="AH66" i="19"/>
  <c r="AQ66" i="19"/>
  <c r="AK66" i="19" s="1" a="1"/>
  <c r="AK66" i="19" s="1"/>
  <c r="Z67" i="19"/>
  <c r="AH67" i="19"/>
  <c r="AQ67" i="19"/>
  <c r="AK67" i="19" s="1" a="1"/>
  <c r="AK67" i="19" s="1"/>
  <c r="Z68" i="19"/>
  <c r="AH68" i="19"/>
  <c r="AQ68" i="19"/>
  <c r="AK68" i="19" s="1" a="1"/>
  <c r="AK68" i="19" s="1"/>
  <c r="Z69" i="19"/>
  <c r="AH69" i="19"/>
  <c r="AQ69" i="19"/>
  <c r="AK69" i="19" s="1" a="1"/>
  <c r="AK69" i="19" s="1"/>
  <c r="Z70" i="19"/>
  <c r="AH70" i="19"/>
  <c r="AQ70" i="19"/>
  <c r="AK70" i="19" s="1" a="1"/>
  <c r="AK70" i="19" s="1"/>
  <c r="Z71" i="19"/>
  <c r="AH71" i="19"/>
  <c r="AQ71" i="19"/>
  <c r="AK71" i="19" s="1" a="1"/>
  <c r="AK71" i="19" s="1"/>
  <c r="Z72" i="19"/>
  <c r="AH72" i="19"/>
  <c r="AQ72" i="19"/>
  <c r="AK72" i="19" s="1" a="1"/>
  <c r="AK72" i="19" s="1"/>
  <c r="Z73" i="19"/>
  <c r="AH73" i="19"/>
  <c r="AQ73" i="19"/>
  <c r="AK73" i="19" s="1" a="1"/>
  <c r="AK73" i="19" s="1"/>
  <c r="Z74" i="19"/>
  <c r="AH74" i="19"/>
  <c r="AQ74" i="19"/>
  <c r="AK74" i="19" s="1" a="1"/>
  <c r="AK74" i="19" s="1"/>
  <c r="Z75" i="19"/>
  <c r="AH75" i="19"/>
  <c r="AQ75" i="19"/>
  <c r="AK75" i="19" s="1" a="1"/>
  <c r="AK75" i="19" s="1"/>
  <c r="Z76" i="19"/>
  <c r="AH76" i="19"/>
  <c r="AQ76" i="19"/>
  <c r="AK76" i="19" s="1" a="1"/>
  <c r="AK76" i="19" s="1"/>
  <c r="Z77" i="19"/>
  <c r="AH77" i="19"/>
  <c r="AQ77" i="19"/>
  <c r="AK77" i="19" s="1" a="1"/>
  <c r="AK77" i="19" s="1"/>
  <c r="Z78" i="19"/>
  <c r="AH78" i="19"/>
  <c r="AQ78" i="19"/>
  <c r="AK78" i="19" s="1" a="1"/>
  <c r="AK78" i="19" s="1"/>
  <c r="Z79" i="19"/>
  <c r="AH79" i="19"/>
  <c r="AQ79" i="19"/>
  <c r="AK79" i="19" s="1" a="1"/>
  <c r="AK79" i="19" s="1"/>
  <c r="Z80" i="19"/>
  <c r="AH80" i="19"/>
  <c r="AQ80" i="19"/>
  <c r="AK80" i="19" s="1" a="1"/>
  <c r="AK80" i="19" s="1"/>
  <c r="Z81" i="19"/>
  <c r="AH81" i="19"/>
  <c r="AQ81" i="19"/>
  <c r="AK81" i="19" s="1" a="1"/>
  <c r="AK81" i="19" s="1"/>
  <c r="Z82" i="19"/>
  <c r="AH82" i="19"/>
  <c r="AQ82" i="19"/>
  <c r="AK82" i="19" s="1" a="1"/>
  <c r="AK82" i="19" s="1"/>
  <c r="Z83" i="19"/>
  <c r="AH83" i="19"/>
  <c r="AQ83" i="19"/>
  <c r="AK83" i="19" s="1" a="1"/>
  <c r="AK83" i="19" s="1"/>
  <c r="Z84" i="19"/>
  <c r="AH84" i="19"/>
  <c r="AQ84" i="19"/>
  <c r="AK84" i="19" s="1" a="1"/>
  <c r="AK84" i="19" s="1"/>
  <c r="Z85" i="19"/>
  <c r="AH85" i="19"/>
  <c r="AQ85" i="19"/>
  <c r="AK85" i="19" s="1" a="1"/>
  <c r="AK85" i="19" s="1"/>
  <c r="Z86" i="19"/>
  <c r="AH86" i="19"/>
  <c r="AQ86" i="19"/>
  <c r="AK86" i="19" s="1" a="1"/>
  <c r="AK86" i="19" s="1"/>
  <c r="Z87" i="19"/>
  <c r="AH87" i="19"/>
  <c r="AQ87" i="19"/>
  <c r="AK87" i="19" s="1" a="1"/>
  <c r="AK87" i="19" s="1"/>
  <c r="Z88" i="19"/>
  <c r="AH88" i="19"/>
  <c r="AQ88" i="19"/>
  <c r="AK88" i="19" s="1" a="1"/>
  <c r="AK88" i="19" s="1"/>
  <c r="Z89" i="19"/>
  <c r="AH89" i="19"/>
  <c r="AQ89" i="19"/>
  <c r="AK89" i="19" s="1" a="1"/>
  <c r="AK89" i="19" s="1"/>
  <c r="Z90" i="19"/>
  <c r="AH90" i="19"/>
  <c r="AQ90" i="19"/>
  <c r="AK90" i="19" s="1" a="1"/>
  <c r="AK90" i="19" s="1"/>
  <c r="Z91" i="19"/>
  <c r="AH91" i="19"/>
  <c r="AQ91" i="19"/>
  <c r="AK91" i="19" s="1" a="1"/>
  <c r="AK91" i="19" s="1"/>
  <c r="Z92" i="19"/>
  <c r="AH92" i="19"/>
  <c r="AQ92" i="19"/>
  <c r="AK92" i="19" s="1" a="1"/>
  <c r="AK92" i="19" s="1"/>
  <c r="Z93" i="19"/>
  <c r="AH93" i="19"/>
  <c r="AQ93" i="19"/>
  <c r="AK93" i="19" s="1" a="1"/>
  <c r="AK93" i="19" s="1"/>
  <c r="Z94" i="19"/>
  <c r="AH94" i="19"/>
  <c r="AQ94" i="19"/>
  <c r="AK94" i="19" s="1" a="1"/>
  <c r="AK94" i="19" s="1"/>
  <c r="Z95" i="19"/>
  <c r="AH95" i="19"/>
  <c r="AQ95" i="19"/>
  <c r="AK95" i="19" s="1" a="1"/>
  <c r="AK95" i="19" s="1"/>
  <c r="Z96" i="19"/>
  <c r="AH96" i="19"/>
  <c r="AQ96" i="19"/>
  <c r="AK96" i="19" s="1" a="1"/>
  <c r="AK96" i="19" s="1"/>
  <c r="Z97" i="19"/>
  <c r="AH97" i="19"/>
  <c r="AQ97" i="19"/>
  <c r="AK97" i="19" s="1" a="1"/>
  <c r="AK97" i="19" s="1"/>
  <c r="Z98" i="19"/>
  <c r="AH98" i="19"/>
  <c r="AQ98" i="19"/>
  <c r="AK98" i="19" s="1" a="1"/>
  <c r="AK98" i="19" s="1"/>
  <c r="Z99" i="19"/>
  <c r="AH99" i="19"/>
  <c r="AQ99" i="19"/>
  <c r="AK99" i="19" s="1" a="1"/>
  <c r="AK99" i="19" s="1"/>
  <c r="Z100" i="19"/>
  <c r="AH100" i="19"/>
  <c r="AQ100" i="19"/>
  <c r="AK100" i="19" s="1" a="1"/>
  <c r="AK100" i="19" s="1"/>
  <c r="Z101" i="19"/>
  <c r="AH101" i="19"/>
  <c r="AQ101" i="19"/>
  <c r="AK101" i="19" s="1" a="1"/>
  <c r="AK101" i="19" s="1"/>
  <c r="Z102" i="19"/>
  <c r="AH102" i="19"/>
  <c r="AQ102" i="19"/>
  <c r="AK102" i="19" s="1" a="1"/>
  <c r="AK102" i="19" s="1"/>
  <c r="Z103" i="19"/>
  <c r="AH103" i="19"/>
  <c r="AQ103" i="19"/>
  <c r="AK103" i="19" s="1" a="1"/>
  <c r="AK103" i="19" s="1"/>
  <c r="Z104" i="19"/>
  <c r="AH104" i="19"/>
  <c r="AQ104" i="19"/>
  <c r="AK104" i="19" s="1" a="1"/>
  <c r="AK104" i="19" s="1"/>
  <c r="Z105" i="19"/>
  <c r="AH105" i="19"/>
  <c r="AQ105" i="19"/>
  <c r="AK105" i="19" s="1" a="1"/>
  <c r="AK105" i="19" s="1"/>
  <c r="Z106" i="19"/>
  <c r="AH106" i="19"/>
  <c r="AQ106" i="19"/>
  <c r="AK106" i="19" s="1" a="1"/>
  <c r="AK106" i="19" s="1"/>
  <c r="Z107" i="19"/>
  <c r="AH107" i="19"/>
  <c r="AQ107" i="19"/>
  <c r="AK107" i="19" s="1" a="1"/>
  <c r="AK107" i="19" s="1"/>
  <c r="Z108" i="19"/>
  <c r="AH108" i="19"/>
  <c r="AQ108" i="19"/>
  <c r="AK108" i="19" s="1" a="1"/>
  <c r="AK108" i="19" s="1"/>
  <c r="Z109" i="19"/>
  <c r="AH109" i="19"/>
  <c r="AQ109" i="19"/>
  <c r="AK109" i="19" s="1" a="1"/>
  <c r="AK109" i="19" s="1"/>
  <c r="Z110" i="19"/>
  <c r="AH110" i="19"/>
  <c r="AQ110" i="19"/>
  <c r="AK110" i="19" s="1" a="1"/>
  <c r="AK110" i="19" s="1"/>
  <c r="Z111" i="19"/>
  <c r="AH111" i="19"/>
  <c r="AQ111" i="19"/>
  <c r="AK111" i="19" s="1" a="1"/>
  <c r="AK111" i="19" s="1"/>
  <c r="Z112" i="19"/>
  <c r="AH112" i="19"/>
  <c r="AQ112" i="19"/>
  <c r="AK112" i="19" s="1" a="1"/>
  <c r="AK112" i="19" s="1"/>
  <c r="Z113" i="19"/>
  <c r="AH113" i="19"/>
  <c r="AQ113" i="19"/>
  <c r="AK113" i="19" s="1" a="1"/>
  <c r="AK113" i="19" s="1"/>
  <c r="Z114" i="19"/>
  <c r="AH114" i="19"/>
  <c r="AQ114" i="19"/>
  <c r="AK114" i="19" s="1" a="1"/>
  <c r="AK114" i="19" s="1"/>
  <c r="Z115" i="19"/>
  <c r="AH115" i="19"/>
  <c r="AQ115" i="19"/>
  <c r="AK115" i="19" s="1" a="1"/>
  <c r="AK115" i="19" s="1"/>
  <c r="Z116" i="19"/>
  <c r="AH116" i="19"/>
  <c r="AQ116" i="19"/>
  <c r="AK116" i="19" s="1" a="1"/>
  <c r="AK116" i="19" s="1"/>
  <c r="Z117" i="19"/>
  <c r="AH117" i="19"/>
  <c r="AQ117" i="19"/>
  <c r="AK117" i="19" s="1" a="1"/>
  <c r="AK117" i="19" s="1"/>
  <c r="Z118" i="19"/>
  <c r="AH118" i="19"/>
  <c r="AQ118" i="19"/>
  <c r="AK118" i="19" s="1" a="1"/>
  <c r="AK118" i="19" s="1"/>
  <c r="Z119" i="19"/>
  <c r="AH119" i="19"/>
  <c r="AQ119" i="19"/>
  <c r="AK119" i="19" s="1" a="1"/>
  <c r="AK119" i="19" s="1"/>
  <c r="Z120" i="19"/>
  <c r="AH120" i="19"/>
  <c r="AQ120" i="19"/>
  <c r="AK120" i="19" s="1" a="1"/>
  <c r="AK120" i="19" s="1"/>
  <c r="Z121" i="19"/>
  <c r="AH121" i="19"/>
  <c r="AQ121" i="19"/>
  <c r="AK121" i="19" s="1" a="1"/>
  <c r="AK121" i="19" s="1"/>
  <c r="Z122" i="19"/>
  <c r="AH122" i="19"/>
  <c r="AQ122" i="19"/>
  <c r="AK122" i="19" s="1" a="1"/>
  <c r="AK122" i="19" s="1"/>
  <c r="Z123" i="19"/>
  <c r="AH123" i="19"/>
  <c r="AQ123" i="19"/>
  <c r="AK123" i="19" s="1" a="1"/>
  <c r="AK123" i="19" s="1"/>
  <c r="Z124" i="19"/>
  <c r="AH124" i="19"/>
  <c r="AQ124" i="19"/>
  <c r="AK124" i="19" s="1" a="1"/>
  <c r="AK124" i="19" s="1"/>
  <c r="Z125" i="19"/>
  <c r="AH125" i="19"/>
  <c r="AQ125" i="19"/>
  <c r="AK125" i="19" s="1" a="1"/>
  <c r="AK125" i="19" s="1"/>
  <c r="Z126" i="19"/>
  <c r="AH126" i="19"/>
  <c r="AQ126" i="19"/>
  <c r="AK126" i="19" s="1" a="1"/>
  <c r="AK126" i="19" s="1"/>
  <c r="Z127" i="19"/>
  <c r="AH127" i="19"/>
  <c r="AQ127" i="19"/>
  <c r="AK127" i="19" s="1" a="1"/>
  <c r="AK127" i="19" s="1"/>
  <c r="Z128" i="19"/>
  <c r="AH128" i="19"/>
  <c r="AQ128" i="19"/>
  <c r="AK128" i="19" s="1" a="1"/>
  <c r="AK128" i="19" s="1"/>
  <c r="Z129" i="19"/>
  <c r="AH129" i="19"/>
  <c r="AQ129" i="19"/>
  <c r="AK129" i="19" s="1" a="1"/>
  <c r="AK129" i="19" s="1"/>
  <c r="Z130" i="19"/>
  <c r="AH130" i="19"/>
  <c r="AQ130" i="19"/>
  <c r="AK130" i="19" s="1" a="1"/>
  <c r="AK130" i="19" s="1"/>
  <c r="Z131" i="19"/>
  <c r="AH131" i="19"/>
  <c r="AQ131" i="19"/>
  <c r="AK131" i="19" s="1" a="1"/>
  <c r="AK131" i="19" s="1"/>
  <c r="Z132" i="19"/>
  <c r="AH132" i="19"/>
  <c r="AQ132" i="19"/>
  <c r="AK132" i="19" s="1" a="1"/>
  <c r="AK132" i="19" s="1"/>
  <c r="Z133" i="19"/>
  <c r="AH133" i="19"/>
  <c r="AQ133" i="19"/>
  <c r="AK133" i="19" s="1" a="1"/>
  <c r="AK133" i="19" s="1"/>
  <c r="Z134" i="19"/>
  <c r="AH134" i="19"/>
  <c r="AQ134" i="19"/>
  <c r="AK134" i="19" s="1" a="1"/>
  <c r="AK134" i="19" s="1"/>
  <c r="Z135" i="19"/>
  <c r="AH135" i="19"/>
  <c r="AQ135" i="19"/>
  <c r="AK135" i="19" s="1" a="1"/>
  <c r="AK135" i="19" s="1"/>
  <c r="Z136" i="19"/>
  <c r="AH136" i="19"/>
  <c r="AQ136" i="19"/>
  <c r="AK136" i="19" s="1" a="1"/>
  <c r="AK136" i="19" s="1"/>
  <c r="Z137" i="19"/>
  <c r="AH137" i="19"/>
  <c r="AQ137" i="19"/>
  <c r="AK137" i="19" s="1" a="1"/>
  <c r="AK137" i="19" s="1"/>
  <c r="Z138" i="19"/>
  <c r="AH138" i="19"/>
  <c r="AQ138" i="19"/>
  <c r="AK138" i="19" s="1" a="1"/>
  <c r="AK138" i="19" s="1"/>
  <c r="Z139" i="19"/>
  <c r="AH139" i="19"/>
  <c r="AQ139" i="19"/>
  <c r="AK139" i="19" s="1" a="1"/>
  <c r="AK139" i="19" s="1"/>
  <c r="Z140" i="19"/>
  <c r="AH140" i="19"/>
  <c r="AQ140" i="19"/>
  <c r="AK140" i="19" s="1" a="1"/>
  <c r="AK140" i="19" s="1"/>
  <c r="Z141" i="19"/>
  <c r="AH141" i="19"/>
  <c r="AQ141" i="19"/>
  <c r="AK141" i="19" s="1" a="1"/>
  <c r="AK141" i="19" s="1"/>
  <c r="Z142" i="19"/>
  <c r="AH142" i="19"/>
  <c r="AQ142" i="19"/>
  <c r="AK142" i="19" s="1" a="1"/>
  <c r="AK142" i="19" s="1"/>
  <c r="Z143" i="19"/>
  <c r="AH143" i="19"/>
  <c r="AQ143" i="19"/>
  <c r="AK143" i="19" s="1" a="1"/>
  <c r="AK143" i="19" s="1"/>
  <c r="Z144" i="19"/>
  <c r="AH144" i="19"/>
  <c r="AQ144" i="19"/>
  <c r="AK144" i="19" s="1" a="1"/>
  <c r="AK144" i="19" s="1"/>
  <c r="Z145" i="19"/>
  <c r="AH145" i="19"/>
  <c r="AQ145" i="19"/>
  <c r="AK145" i="19" s="1" a="1"/>
  <c r="AK145" i="19" s="1"/>
  <c r="Z146" i="19"/>
  <c r="AH146" i="19"/>
  <c r="AQ146" i="19"/>
  <c r="AK146" i="19" s="1" a="1"/>
  <c r="AK146" i="19" s="1"/>
  <c r="Z147" i="19"/>
  <c r="AH147" i="19"/>
  <c r="AQ147" i="19"/>
  <c r="AK147" i="19" s="1" a="1"/>
  <c r="AK147" i="19" s="1"/>
  <c r="Z148" i="19"/>
  <c r="AH148" i="19"/>
  <c r="AQ148" i="19"/>
  <c r="AK148" i="19" s="1" a="1"/>
  <c r="AK148" i="19" s="1"/>
  <c r="Z149" i="19"/>
  <c r="AH149" i="19"/>
  <c r="AQ149" i="19"/>
  <c r="AK149" i="19" s="1" a="1"/>
  <c r="AK149" i="19" s="1"/>
  <c r="Z150" i="19"/>
  <c r="AH150" i="19"/>
  <c r="AQ150" i="19"/>
  <c r="AK150" i="19" s="1" a="1"/>
  <c r="AK150" i="19" s="1"/>
  <c r="Z151" i="19"/>
  <c r="AH151" i="19"/>
  <c r="AQ151" i="19"/>
  <c r="AK151" i="19" s="1" a="1"/>
  <c r="AK151" i="19" s="1"/>
  <c r="Z152" i="19"/>
  <c r="AH152" i="19"/>
  <c r="AQ152" i="19"/>
  <c r="AK152" i="19" s="1" a="1"/>
  <c r="AK152" i="19" s="1"/>
  <c r="Z153" i="19"/>
  <c r="AH153" i="19"/>
  <c r="AQ153" i="19"/>
  <c r="AK153" i="19" s="1" a="1"/>
  <c r="AK153" i="19" s="1"/>
  <c r="Z154" i="19"/>
  <c r="AH154" i="19"/>
  <c r="AQ154" i="19"/>
  <c r="AK154" i="19" s="1" a="1"/>
  <c r="AK154" i="19" s="1"/>
  <c r="Z155" i="19"/>
  <c r="AH155" i="19"/>
  <c r="AQ155" i="19"/>
  <c r="AK155" i="19" s="1" a="1"/>
  <c r="AK155" i="19" s="1"/>
  <c r="Z156" i="19"/>
  <c r="AH156" i="19"/>
  <c r="AQ156" i="19"/>
  <c r="AK156" i="19" s="1" a="1"/>
  <c r="AK156" i="19" s="1"/>
  <c r="Z157" i="19"/>
  <c r="AH157" i="19"/>
  <c r="AQ157" i="19"/>
  <c r="AK157" i="19" s="1" a="1"/>
  <c r="AK157" i="19" s="1"/>
  <c r="Z158" i="19"/>
  <c r="AH158" i="19"/>
  <c r="AQ158" i="19"/>
  <c r="AK158" i="19" s="1" a="1"/>
  <c r="AK158" i="19" s="1"/>
  <c r="Z159" i="19"/>
  <c r="AH159" i="19"/>
  <c r="AQ159" i="19"/>
  <c r="AK159" i="19" s="1" a="1"/>
  <c r="AK159" i="19" s="1"/>
  <c r="Z160" i="19"/>
  <c r="AH160" i="19"/>
  <c r="AQ160" i="19"/>
  <c r="AK160" i="19" s="1" a="1"/>
  <c r="AK160" i="19" s="1"/>
  <c r="Z161" i="19"/>
  <c r="AH161" i="19"/>
  <c r="AQ161" i="19"/>
  <c r="AK161" i="19" s="1" a="1"/>
  <c r="AK161" i="19" s="1"/>
  <c r="Z162" i="19"/>
  <c r="AH162" i="19"/>
  <c r="AQ162" i="19"/>
  <c r="AK162" i="19" s="1" a="1"/>
  <c r="AK162" i="19" s="1"/>
  <c r="Z163" i="19"/>
  <c r="AH163" i="19"/>
  <c r="AQ163" i="19"/>
  <c r="AK163" i="19" s="1" a="1"/>
  <c r="AK163" i="19" s="1"/>
  <c r="Z164" i="19"/>
  <c r="AH164" i="19"/>
  <c r="AQ164" i="19"/>
  <c r="AK164" i="19" s="1" a="1"/>
  <c r="AK164" i="19" s="1"/>
  <c r="Z165" i="19"/>
  <c r="AH165" i="19"/>
  <c r="AQ165" i="19"/>
  <c r="AK165" i="19" s="1" a="1"/>
  <c r="AK165" i="19" s="1"/>
  <c r="Z166" i="19"/>
  <c r="AH166" i="19"/>
  <c r="AQ166" i="19"/>
  <c r="AK166" i="19" s="1" a="1"/>
  <c r="AK166" i="19" s="1"/>
  <c r="Z167" i="19"/>
  <c r="AH167" i="19"/>
  <c r="AQ167" i="19"/>
  <c r="AK167" i="19" s="1" a="1"/>
  <c r="AK167" i="19" s="1"/>
  <c r="Z168" i="19"/>
  <c r="AH168" i="19"/>
  <c r="AQ168" i="19"/>
  <c r="AK168" i="19" s="1" a="1"/>
  <c r="AK168" i="19" s="1"/>
  <c r="Z169" i="19"/>
  <c r="AH169" i="19"/>
  <c r="AQ169" i="19"/>
  <c r="AK169" i="19" s="1" a="1"/>
  <c r="AK169" i="19" s="1"/>
  <c r="Z170" i="19"/>
  <c r="AH170" i="19"/>
  <c r="AQ170" i="19"/>
  <c r="AK170" i="19" s="1" a="1"/>
  <c r="AK170" i="19" s="1"/>
  <c r="Z171" i="19"/>
  <c r="AH171" i="19"/>
  <c r="AQ171" i="19"/>
  <c r="AK171" i="19" s="1" a="1"/>
  <c r="AK171" i="19" s="1"/>
  <c r="Z172" i="19"/>
  <c r="AH172" i="19"/>
  <c r="AQ172" i="19"/>
  <c r="AK172" i="19" s="1" a="1"/>
  <c r="AK172" i="19" s="1"/>
  <c r="Z173" i="19"/>
  <c r="AH173" i="19"/>
  <c r="AQ173" i="19"/>
  <c r="AK173" i="19" s="1" a="1"/>
  <c r="AK173" i="19" s="1"/>
  <c r="Z174" i="19"/>
  <c r="AH174" i="19"/>
  <c r="AQ174" i="19"/>
  <c r="AK174" i="19" s="1" a="1"/>
  <c r="AK174" i="19" s="1"/>
  <c r="Z175" i="19"/>
  <c r="AH175" i="19"/>
  <c r="AQ175" i="19"/>
  <c r="AK175" i="19" s="1" a="1"/>
  <c r="AK175" i="19" s="1"/>
  <c r="Z176" i="19"/>
  <c r="AH176" i="19"/>
  <c r="AQ176" i="19"/>
  <c r="AK176" i="19" s="1" a="1"/>
  <c r="AK176" i="19" s="1"/>
  <c r="Z177" i="19"/>
  <c r="AH177" i="19"/>
  <c r="AQ177" i="19"/>
  <c r="AK177" i="19" s="1" a="1"/>
  <c r="AK177" i="19" s="1"/>
  <c r="Z178" i="19"/>
  <c r="AH178" i="19"/>
  <c r="AQ178" i="19"/>
  <c r="AK178" i="19" s="1" a="1"/>
  <c r="AK178" i="19" s="1"/>
  <c r="Z179" i="19"/>
  <c r="AH179" i="19"/>
  <c r="AQ179" i="19"/>
  <c r="AK179" i="19" s="1" a="1"/>
  <c r="AK179" i="19" s="1"/>
  <c r="Z180" i="19"/>
  <c r="AH180" i="19"/>
  <c r="AQ180" i="19"/>
  <c r="AK180" i="19" s="1" a="1"/>
  <c r="AK180" i="19" s="1"/>
  <c r="Z181" i="19"/>
  <c r="AH181" i="19"/>
  <c r="AQ181" i="19"/>
  <c r="AK181" i="19" s="1" a="1"/>
  <c r="AK181" i="19" s="1"/>
  <c r="Z182" i="19"/>
  <c r="AH182" i="19"/>
  <c r="AQ182" i="19"/>
  <c r="AK182" i="19" s="1" a="1"/>
  <c r="AK182" i="19" s="1"/>
  <c r="Z183" i="19"/>
  <c r="AH183" i="19"/>
  <c r="AQ183" i="19"/>
  <c r="AK183" i="19" s="1" a="1"/>
  <c r="AK183" i="19" s="1"/>
  <c r="Z184" i="19"/>
  <c r="AH184" i="19"/>
  <c r="AQ184" i="19"/>
  <c r="AK184" i="19" s="1" a="1"/>
  <c r="AK184" i="19" s="1"/>
  <c r="Z185" i="19"/>
  <c r="AH185" i="19"/>
  <c r="AQ185" i="19"/>
  <c r="AK185" i="19" s="1" a="1"/>
  <c r="AK185" i="19" s="1"/>
  <c r="Z186" i="19"/>
  <c r="AH186" i="19"/>
  <c r="AQ186" i="19"/>
  <c r="AK186" i="19" s="1" a="1"/>
  <c r="AK186" i="19" s="1"/>
  <c r="Z187" i="19"/>
  <c r="AH187" i="19"/>
  <c r="AQ187" i="19"/>
  <c r="AK187" i="19" s="1" a="1"/>
  <c r="AK187" i="19" s="1"/>
  <c r="Z188" i="19"/>
  <c r="AH188" i="19"/>
  <c r="AQ188" i="19"/>
  <c r="AK188" i="19" s="1" a="1"/>
  <c r="AK188" i="19" s="1"/>
  <c r="Z189" i="19"/>
  <c r="AH189" i="19"/>
  <c r="AQ189" i="19"/>
  <c r="AK189" i="19" s="1" a="1"/>
  <c r="AK189" i="19" s="1"/>
  <c r="Z190" i="19"/>
  <c r="AH190" i="19"/>
  <c r="AQ190" i="19"/>
  <c r="AK190" i="19" s="1" a="1"/>
  <c r="AK190" i="19" s="1"/>
  <c r="Z191" i="19"/>
  <c r="AH191" i="19"/>
  <c r="AQ191" i="19"/>
  <c r="AK191" i="19" s="1" a="1"/>
  <c r="AK191" i="19" s="1"/>
  <c r="Z192" i="19"/>
  <c r="AH192" i="19"/>
  <c r="AQ192" i="19"/>
  <c r="AK192" i="19" s="1" a="1"/>
  <c r="AK192" i="19" s="1"/>
  <c r="Z193" i="19"/>
  <c r="AH193" i="19"/>
  <c r="AQ193" i="19"/>
  <c r="AK193" i="19" s="1" a="1"/>
  <c r="AK193" i="19" s="1"/>
  <c r="Z194" i="19"/>
  <c r="AH194" i="19"/>
  <c r="AQ194" i="19"/>
  <c r="AK194" i="19" s="1" a="1"/>
  <c r="AK194" i="19" s="1"/>
  <c r="Z195" i="19"/>
  <c r="AH195" i="19"/>
  <c r="AQ195" i="19"/>
  <c r="AK195" i="19" s="1" a="1"/>
  <c r="AK195" i="19" s="1"/>
  <c r="Z196" i="19"/>
  <c r="AH196" i="19"/>
  <c r="AQ196" i="19"/>
  <c r="AK196" i="19" s="1" a="1"/>
  <c r="AK196" i="19" s="1"/>
  <c r="Z197" i="19"/>
  <c r="AH197" i="19"/>
  <c r="AQ197" i="19"/>
  <c r="AK197" i="19" s="1" a="1"/>
  <c r="AK197" i="19" s="1"/>
  <c r="Z198" i="19"/>
  <c r="AH198" i="19"/>
  <c r="AQ198" i="19"/>
  <c r="AK198" i="19" s="1" a="1"/>
  <c r="AK198" i="19" s="1"/>
  <c r="Z199" i="19"/>
  <c r="AH199" i="19"/>
  <c r="AQ199" i="19"/>
  <c r="AK199" i="19" s="1" a="1"/>
  <c r="AK199" i="19" s="1"/>
  <c r="Z200" i="19"/>
  <c r="AH200" i="19"/>
  <c r="AQ200" i="19"/>
  <c r="AK200" i="19" s="1" a="1"/>
  <c r="AK200" i="19" s="1"/>
  <c r="Z201" i="19"/>
  <c r="AH201" i="19"/>
  <c r="AQ201" i="19"/>
  <c r="AK201" i="19" s="1" a="1"/>
  <c r="AK201" i="19" s="1"/>
  <c r="Z202" i="19"/>
  <c r="AH202" i="19"/>
  <c r="AQ202" i="19"/>
  <c r="AK202" i="19" s="1" a="1"/>
  <c r="AK202" i="19" s="1"/>
  <c r="Z203" i="19"/>
  <c r="AH203" i="19"/>
  <c r="AQ203" i="19"/>
  <c r="AK203" i="19" s="1" a="1"/>
  <c r="AK203" i="19" s="1"/>
  <c r="Z204" i="19"/>
  <c r="AH204" i="19"/>
  <c r="AQ204" i="19"/>
  <c r="AK204" i="19" s="1" a="1"/>
  <c r="AK204" i="19" s="1"/>
  <c r="Z205" i="19"/>
  <c r="AH205" i="19"/>
  <c r="AQ205" i="19"/>
  <c r="AK205" i="19" s="1" a="1"/>
  <c r="AK205" i="19" s="1"/>
  <c r="Z206" i="19"/>
  <c r="AH206" i="19"/>
  <c r="AQ206" i="19"/>
  <c r="AK206" i="19" s="1" a="1"/>
  <c r="AK206" i="19" s="1"/>
  <c r="Z207" i="19"/>
  <c r="AH207" i="19"/>
  <c r="AQ207" i="19"/>
  <c r="AK207" i="19" s="1" a="1"/>
  <c r="AK207" i="19" s="1"/>
  <c r="Z208" i="19"/>
  <c r="AH208" i="19"/>
  <c r="AQ208" i="19"/>
  <c r="AK208" i="19" s="1" a="1"/>
  <c r="AK208" i="19" s="1"/>
  <c r="Z209" i="19"/>
  <c r="AH209" i="19"/>
  <c r="AQ209" i="19"/>
  <c r="AK209" i="19" s="1" a="1"/>
  <c r="AK209" i="19" s="1"/>
  <c r="Z210" i="19"/>
  <c r="AH210" i="19"/>
  <c r="AQ210" i="19"/>
  <c r="AK210" i="19" s="1" a="1"/>
  <c r="AK210" i="19" s="1"/>
  <c r="Z211" i="19"/>
  <c r="AH211" i="19"/>
  <c r="AQ211" i="19"/>
  <c r="AK211" i="19" s="1" a="1"/>
  <c r="AK211" i="19" s="1"/>
  <c r="Z212" i="19"/>
  <c r="AH212" i="19"/>
  <c r="AQ212" i="19"/>
  <c r="AK212" i="19" s="1" a="1"/>
  <c r="AK212" i="19" s="1"/>
  <c r="Z213" i="19"/>
  <c r="AH213" i="19"/>
  <c r="AQ213" i="19"/>
  <c r="AK213" i="19" s="1" a="1"/>
  <c r="AK213" i="19" s="1"/>
  <c r="Z214" i="19"/>
  <c r="AH214" i="19"/>
  <c r="AQ214" i="19"/>
  <c r="AK214" i="19" s="1" a="1"/>
  <c r="AK214" i="19" s="1"/>
  <c r="Z215" i="19"/>
  <c r="AH215" i="19"/>
  <c r="AQ215" i="19"/>
  <c r="AK215" i="19" s="1" a="1"/>
  <c r="AK215" i="19" s="1"/>
  <c r="Z216" i="19"/>
  <c r="AH216" i="19"/>
  <c r="AQ216" i="19"/>
  <c r="AK216" i="19" s="1" a="1"/>
  <c r="AK216" i="19" s="1"/>
  <c r="Z217" i="19"/>
  <c r="AH217" i="19"/>
  <c r="AQ217" i="19"/>
  <c r="AK217" i="19" s="1" a="1"/>
  <c r="AK217" i="19" s="1"/>
  <c r="Z218" i="19"/>
  <c r="AH218" i="19"/>
  <c r="AQ218" i="19"/>
  <c r="AK218" i="19" s="1" a="1"/>
  <c r="AK218" i="19" s="1"/>
  <c r="Z219" i="19"/>
  <c r="AH219" i="19"/>
  <c r="AQ219" i="19"/>
  <c r="AK219" i="19" s="1" a="1"/>
  <c r="AK219" i="19" s="1"/>
  <c r="Z220" i="19"/>
  <c r="AH220" i="19"/>
  <c r="AQ220" i="19"/>
  <c r="AK220" i="19" s="1" a="1"/>
  <c r="AK220" i="19" s="1"/>
  <c r="Z221" i="19"/>
  <c r="AH221" i="19"/>
  <c r="AQ221" i="19"/>
  <c r="AK221" i="19" s="1" a="1"/>
  <c r="AK221" i="19" s="1"/>
  <c r="Z222" i="19"/>
  <c r="AH222" i="19"/>
  <c r="AQ222" i="19"/>
  <c r="AK222" i="19" s="1" a="1"/>
  <c r="AK222" i="19" s="1"/>
  <c r="Z223" i="19"/>
  <c r="AH223" i="19"/>
  <c r="AQ223" i="19"/>
  <c r="AK223" i="19" s="1" a="1"/>
  <c r="AK223" i="19" s="1"/>
  <c r="Z224" i="19"/>
  <c r="AH224" i="19"/>
  <c r="AQ224" i="19"/>
  <c r="AK224" i="19" s="1" a="1"/>
  <c r="AK224" i="19" s="1"/>
  <c r="Z225" i="19"/>
  <c r="AH225" i="19"/>
  <c r="AQ225" i="19"/>
  <c r="AK225" i="19" s="1" a="1"/>
  <c r="AK225" i="19" s="1"/>
  <c r="Z226" i="19"/>
  <c r="AH226" i="19"/>
  <c r="AQ226" i="19"/>
  <c r="AK226" i="19" s="1" a="1"/>
  <c r="AK226" i="19" s="1"/>
  <c r="Z227" i="19"/>
  <c r="AH227" i="19"/>
  <c r="AQ227" i="19"/>
  <c r="AK227" i="19" s="1" a="1"/>
  <c r="AK227" i="19" s="1"/>
  <c r="Z228" i="19"/>
  <c r="AH228" i="19"/>
  <c r="AQ228" i="19"/>
  <c r="AK228" i="19" s="1" a="1"/>
  <c r="AK228" i="19" s="1"/>
  <c r="Z229" i="19"/>
  <c r="AH229" i="19"/>
  <c r="AQ229" i="19"/>
  <c r="AK229" i="19" s="1" a="1"/>
  <c r="AK229" i="19" s="1"/>
  <c r="Z230" i="19"/>
  <c r="AH230" i="19"/>
  <c r="AQ230" i="19"/>
  <c r="AK230" i="19" s="1" a="1"/>
  <c r="AK230" i="19" s="1"/>
  <c r="Z231" i="19"/>
  <c r="AH231" i="19"/>
  <c r="AQ231" i="19"/>
  <c r="AK231" i="19" s="1" a="1"/>
  <c r="AK231" i="19" s="1"/>
  <c r="Z232" i="19"/>
  <c r="AH232" i="19"/>
  <c r="AQ232" i="19"/>
  <c r="AK232" i="19" s="1" a="1"/>
  <c r="AK232" i="19" s="1"/>
  <c r="Z233" i="19"/>
  <c r="AH233" i="19"/>
  <c r="AQ233" i="19"/>
  <c r="AK233" i="19" s="1" a="1"/>
  <c r="AK233" i="19" s="1"/>
  <c r="Z234" i="19"/>
  <c r="AH234" i="19"/>
  <c r="AQ234" i="19"/>
  <c r="AK234" i="19" s="1" a="1"/>
  <c r="AK234" i="19" s="1"/>
  <c r="Z235" i="19"/>
  <c r="AH235" i="19"/>
  <c r="AQ235" i="19"/>
  <c r="AK235" i="19" s="1" a="1"/>
  <c r="AK235" i="19" s="1"/>
  <c r="Z236" i="19"/>
  <c r="AH236" i="19"/>
  <c r="AQ236" i="19"/>
  <c r="AK236" i="19" s="1" a="1"/>
  <c r="AK236" i="19" s="1"/>
  <c r="Z237" i="19"/>
  <c r="AH237" i="19"/>
  <c r="AQ237" i="19"/>
  <c r="AK237" i="19" s="1" a="1"/>
  <c r="AK237" i="19" s="1"/>
  <c r="Z238" i="19"/>
  <c r="AH238" i="19"/>
  <c r="AQ238" i="19"/>
  <c r="AK238" i="19" s="1" a="1"/>
  <c r="AK238" i="19" s="1"/>
  <c r="Z239" i="19"/>
  <c r="AH239" i="19"/>
  <c r="AQ239" i="19"/>
  <c r="AK239" i="19" s="1" a="1"/>
  <c r="AK239" i="19" s="1"/>
  <c r="Z240" i="19"/>
  <c r="AH240" i="19"/>
  <c r="AQ240" i="19"/>
  <c r="AK240" i="19" s="1" a="1"/>
  <c r="AK240" i="19" s="1"/>
  <c r="Z241" i="19"/>
  <c r="AH241" i="19"/>
  <c r="AQ241" i="19"/>
  <c r="AK241" i="19" s="1" a="1"/>
  <c r="AK241" i="19" s="1"/>
  <c r="Z242" i="19"/>
  <c r="AH242" i="19"/>
  <c r="AQ242" i="19"/>
  <c r="AK242" i="19" s="1" a="1"/>
  <c r="AK242" i="19" s="1"/>
  <c r="Z243" i="19"/>
  <c r="AH243" i="19"/>
  <c r="AQ243" i="19"/>
  <c r="AK243" i="19" s="1" a="1"/>
  <c r="AK243" i="19" s="1"/>
  <c r="Z244" i="19"/>
  <c r="AH244" i="19"/>
  <c r="AQ244" i="19"/>
  <c r="AK244" i="19" s="1" a="1"/>
  <c r="AK244" i="19" s="1"/>
  <c r="Z245" i="19"/>
  <c r="AH245" i="19"/>
  <c r="AQ245" i="19"/>
  <c r="AK245" i="19" s="1" a="1"/>
  <c r="AK245" i="19" s="1"/>
  <c r="Z246" i="19"/>
  <c r="AH246" i="19"/>
  <c r="AQ246" i="19"/>
  <c r="AK246" i="19" s="1" a="1"/>
  <c r="AK246" i="19" s="1"/>
  <c r="Z247" i="19"/>
  <c r="AH247" i="19"/>
  <c r="AQ247" i="19"/>
  <c r="AK247" i="19" s="1" a="1"/>
  <c r="AK247" i="19" s="1"/>
  <c r="Z248" i="19"/>
  <c r="AH248" i="19"/>
  <c r="AQ248" i="19"/>
  <c r="AK248" i="19" s="1" a="1"/>
  <c r="AK248" i="19" s="1"/>
  <c r="Z249" i="19"/>
  <c r="AH249" i="19"/>
  <c r="AQ249" i="19"/>
  <c r="AK249" i="19" s="1" a="1"/>
  <c r="AK249" i="19" s="1"/>
  <c r="Z250" i="19"/>
  <c r="AH250" i="19"/>
  <c r="AQ250" i="19"/>
  <c r="AK250" i="19" s="1" a="1"/>
  <c r="AK250" i="19" s="1"/>
  <c r="Z251" i="19"/>
  <c r="AH251" i="19"/>
  <c r="AQ251" i="19"/>
  <c r="AK251" i="19" s="1" a="1"/>
  <c r="AK251" i="19" s="1"/>
  <c r="Z252" i="19"/>
  <c r="AH252" i="19"/>
  <c r="AQ252" i="19"/>
  <c r="AK252" i="19" s="1" a="1"/>
  <c r="AK252" i="19" s="1"/>
  <c r="Z253" i="19"/>
  <c r="AH253" i="19"/>
  <c r="AQ253" i="19"/>
  <c r="AK253" i="19" s="1" a="1"/>
  <c r="AK253" i="19" s="1"/>
  <c r="Z254" i="19"/>
  <c r="AH254" i="19"/>
  <c r="AQ254" i="19"/>
  <c r="AK254" i="19" s="1" a="1"/>
  <c r="AK254" i="19" s="1"/>
  <c r="Z255" i="19"/>
  <c r="AH255" i="19"/>
  <c r="AQ255" i="19"/>
  <c r="AK255" i="19" s="1" a="1"/>
  <c r="AK255" i="19" s="1"/>
  <c r="Z256" i="19"/>
  <c r="AH256" i="19"/>
  <c r="AQ256" i="19"/>
  <c r="AK256" i="19" s="1" a="1"/>
  <c r="AK256" i="19" s="1"/>
  <c r="Z257" i="19"/>
  <c r="AH257" i="19"/>
  <c r="AQ257" i="19"/>
  <c r="AK257" i="19" s="1" a="1"/>
  <c r="AK257" i="19" s="1"/>
  <c r="Z258" i="19"/>
  <c r="AH258" i="19"/>
  <c r="AQ258" i="19"/>
  <c r="AK258" i="19" s="1" a="1"/>
  <c r="AK258" i="19" s="1"/>
  <c r="Z259" i="19"/>
  <c r="AH259" i="19"/>
  <c r="AQ259" i="19"/>
  <c r="AK259" i="19" s="1" a="1"/>
  <c r="AK259" i="19" s="1"/>
  <c r="Z260" i="19"/>
  <c r="AH260" i="19"/>
  <c r="AQ260" i="19"/>
  <c r="AK260" i="19" s="1" a="1"/>
  <c r="AK260" i="19" s="1"/>
  <c r="Z261" i="19"/>
  <c r="AH261" i="19"/>
  <c r="AQ261" i="19"/>
  <c r="AK261" i="19" s="1" a="1"/>
  <c r="AK261" i="19" s="1"/>
  <c r="Z262" i="19"/>
  <c r="AH262" i="19"/>
  <c r="AQ262" i="19"/>
  <c r="AK262" i="19" s="1" a="1"/>
  <c r="AK262" i="19" s="1"/>
  <c r="Z263" i="19"/>
  <c r="AH263" i="19"/>
  <c r="AQ263" i="19"/>
  <c r="AK263" i="19" s="1" a="1"/>
  <c r="AK263" i="19" s="1"/>
  <c r="Z264" i="19"/>
  <c r="AH264" i="19"/>
  <c r="AQ264" i="19"/>
  <c r="AK264" i="19" s="1" a="1"/>
  <c r="AK264" i="19" s="1"/>
  <c r="Z265" i="19"/>
  <c r="AH265" i="19"/>
  <c r="AQ265" i="19"/>
  <c r="AK265" i="19" s="1" a="1"/>
  <c r="AK265" i="19" s="1"/>
  <c r="Z266" i="19"/>
  <c r="AH266" i="19"/>
  <c r="AQ266" i="19"/>
  <c r="AK266" i="19" s="1" a="1"/>
  <c r="AK266" i="19" s="1"/>
  <c r="Z267" i="19"/>
  <c r="AH267" i="19"/>
  <c r="AQ267" i="19"/>
  <c r="AK267" i="19" s="1" a="1"/>
  <c r="AK267" i="19" s="1"/>
  <c r="Z268" i="19"/>
  <c r="AH268" i="19"/>
  <c r="AQ268" i="19"/>
  <c r="AK268" i="19" s="1" a="1"/>
  <c r="AK268" i="19" s="1"/>
  <c r="Z269" i="19"/>
  <c r="AH269" i="19"/>
  <c r="AQ269" i="19"/>
  <c r="AK269" i="19" s="1" a="1"/>
  <c r="AK269" i="19" s="1"/>
  <c r="Z270" i="19"/>
  <c r="AH270" i="19"/>
  <c r="AQ270" i="19"/>
  <c r="AK270" i="19" s="1" a="1"/>
  <c r="AK270" i="19" s="1"/>
  <c r="Z271" i="19"/>
  <c r="AH271" i="19"/>
  <c r="AQ271" i="19"/>
  <c r="AK271" i="19" s="1" a="1"/>
  <c r="AK271" i="19" s="1"/>
  <c r="Z272" i="19"/>
  <c r="AH272" i="19"/>
  <c r="AQ272" i="19"/>
  <c r="AK272" i="19" s="1" a="1"/>
  <c r="AK272" i="19" s="1"/>
  <c r="Z273" i="19"/>
  <c r="AH273" i="19"/>
  <c r="AQ273" i="19"/>
  <c r="AK273" i="19" s="1" a="1"/>
  <c r="AK273" i="19" s="1"/>
  <c r="Z274" i="19"/>
  <c r="AH274" i="19"/>
  <c r="AQ274" i="19"/>
  <c r="AK274" i="19" s="1" a="1"/>
  <c r="AK274" i="19" s="1"/>
  <c r="Z275" i="19"/>
  <c r="AH275" i="19"/>
  <c r="AQ275" i="19"/>
  <c r="AK275" i="19" s="1" a="1"/>
  <c r="AK275" i="19" s="1"/>
  <c r="Z276" i="19"/>
  <c r="AH276" i="19"/>
  <c r="AQ276" i="19"/>
  <c r="AK276" i="19" s="1" a="1"/>
  <c r="AK276" i="19" s="1"/>
  <c r="Z277" i="19"/>
  <c r="AH277" i="19"/>
  <c r="AQ277" i="19"/>
  <c r="AK277" i="19" s="1" a="1"/>
  <c r="AK277" i="19" s="1"/>
  <c r="Z278" i="19"/>
  <c r="AH278" i="19"/>
  <c r="AQ278" i="19"/>
  <c r="AK278" i="19" s="1" a="1"/>
  <c r="AK278" i="19" s="1"/>
  <c r="Z279" i="19"/>
  <c r="AH279" i="19"/>
  <c r="AQ279" i="19"/>
  <c r="AK279" i="19" s="1" a="1"/>
  <c r="AK279" i="19" s="1"/>
  <c r="Z280" i="19"/>
  <c r="AH280" i="19"/>
  <c r="AQ280" i="19"/>
  <c r="AK280" i="19" s="1" a="1"/>
  <c r="AK280" i="19" s="1"/>
  <c r="Z281" i="19"/>
  <c r="AH281" i="19"/>
  <c r="AQ281" i="19"/>
  <c r="AK281" i="19" s="1" a="1"/>
  <c r="AK281" i="19" s="1"/>
  <c r="Z282" i="19"/>
  <c r="AH282" i="19"/>
  <c r="AQ282" i="19"/>
  <c r="AK282" i="19" s="1" a="1"/>
  <c r="AK282" i="19" s="1"/>
  <c r="Z283" i="19"/>
  <c r="AH283" i="19"/>
  <c r="AQ283" i="19"/>
  <c r="AK283" i="19" s="1" a="1"/>
  <c r="AK283" i="19" s="1"/>
  <c r="Z284" i="19"/>
  <c r="AH284" i="19"/>
  <c r="AQ284" i="19"/>
  <c r="AK284" i="19" s="1" a="1"/>
  <c r="AK284" i="19" s="1"/>
  <c r="Z285" i="19"/>
  <c r="AH285" i="19"/>
  <c r="AQ285" i="19"/>
  <c r="AK285" i="19" s="1" a="1"/>
  <c r="AK285" i="19" s="1"/>
  <c r="Z286" i="19"/>
  <c r="AH286" i="19"/>
  <c r="AQ286" i="19"/>
  <c r="AK286" i="19" s="1" a="1"/>
  <c r="AK286" i="19" s="1"/>
  <c r="Z287" i="19"/>
  <c r="AH287" i="19"/>
  <c r="AQ287" i="19"/>
  <c r="AK287" i="19" s="1" a="1"/>
  <c r="AK287" i="19" s="1"/>
  <c r="Z288" i="19"/>
  <c r="AH288" i="19"/>
  <c r="AQ288" i="19"/>
  <c r="AK288" i="19" s="1" a="1"/>
  <c r="AK288" i="19" s="1"/>
  <c r="Z289" i="19"/>
  <c r="AH289" i="19"/>
  <c r="AQ289" i="19"/>
  <c r="AK289" i="19" s="1" a="1"/>
  <c r="AK289" i="19" s="1"/>
  <c r="Z290" i="19"/>
  <c r="AH290" i="19"/>
  <c r="AQ290" i="19"/>
  <c r="AK290" i="19" s="1" a="1"/>
  <c r="AK290" i="19" s="1"/>
  <c r="Z291" i="19"/>
  <c r="AH291" i="19"/>
  <c r="AQ291" i="19"/>
  <c r="AK291" i="19" s="1" a="1"/>
  <c r="AK291" i="19" s="1"/>
  <c r="Z292" i="19"/>
  <c r="AH292" i="19"/>
  <c r="AQ292" i="19"/>
  <c r="AK292" i="19" s="1" a="1"/>
  <c r="AK292" i="19" s="1"/>
  <c r="Z293" i="19"/>
  <c r="AH293" i="19"/>
  <c r="AQ293" i="19"/>
  <c r="AK293" i="19" s="1" a="1"/>
  <c r="AK293" i="19" s="1"/>
  <c r="Z294" i="19"/>
  <c r="AH294" i="19"/>
  <c r="AQ294" i="19"/>
  <c r="AK294" i="19" s="1" a="1"/>
  <c r="AK294" i="19" s="1"/>
  <c r="Z295" i="19"/>
  <c r="AH295" i="19"/>
  <c r="AQ295" i="19"/>
  <c r="AK295" i="19" s="1" a="1"/>
  <c r="AK295" i="19" s="1"/>
  <c r="Z296" i="19"/>
  <c r="AH296" i="19"/>
  <c r="AQ296" i="19"/>
  <c r="AK296" i="19" s="1" a="1"/>
  <c r="AK296" i="19" s="1"/>
  <c r="Z297" i="19"/>
  <c r="AH297" i="19"/>
  <c r="AQ297" i="19"/>
  <c r="AK297" i="19" s="1" a="1"/>
  <c r="AK297" i="19" s="1"/>
  <c r="Z298" i="19"/>
  <c r="AH298" i="19"/>
  <c r="AQ298" i="19"/>
  <c r="AK298" i="19" s="1" a="1"/>
  <c r="AK298" i="19" s="1"/>
  <c r="Z299" i="19"/>
  <c r="AH299" i="19"/>
  <c r="AQ299" i="19"/>
  <c r="AK299" i="19" s="1" a="1"/>
  <c r="AK299" i="19" s="1"/>
  <c r="Z300" i="19"/>
  <c r="AH300" i="19"/>
  <c r="AQ300" i="19"/>
  <c r="AK300" i="19" s="1" a="1"/>
  <c r="AK300" i="19" s="1"/>
  <c r="Z301" i="19"/>
  <c r="AH301" i="19"/>
  <c r="AQ301" i="19"/>
  <c r="AK301" i="19" s="1" a="1"/>
  <c r="AK301" i="19" s="1"/>
  <c r="Z302" i="19"/>
  <c r="AH302" i="19"/>
  <c r="AQ302" i="19"/>
  <c r="AK302" i="19" s="1" a="1"/>
  <c r="AK302" i="19" s="1"/>
  <c r="Z303" i="19"/>
  <c r="AH303" i="19"/>
  <c r="AQ303" i="19"/>
  <c r="AK303" i="19" s="1" a="1"/>
  <c r="AK303" i="19" s="1"/>
  <c r="Z304" i="19"/>
  <c r="AH304" i="19"/>
  <c r="AQ304" i="19"/>
  <c r="AK304" i="19" s="1" a="1"/>
  <c r="AK304" i="19" s="1"/>
  <c r="Z305" i="19"/>
  <c r="AH305" i="19"/>
  <c r="AQ305" i="19"/>
  <c r="AK305" i="19" s="1" a="1"/>
  <c r="AK305" i="19" s="1"/>
  <c r="Z306" i="19"/>
  <c r="AH306" i="19"/>
  <c r="AQ306" i="19"/>
  <c r="AK306" i="19" s="1" a="1"/>
  <c r="AK306" i="19" s="1"/>
  <c r="Z307" i="19"/>
  <c r="AH307" i="19"/>
  <c r="AQ307" i="19"/>
  <c r="AK307" i="19" s="1" a="1"/>
  <c r="AK307" i="19" s="1"/>
  <c r="Z308" i="19"/>
  <c r="AH308" i="19"/>
  <c r="AQ308" i="19"/>
  <c r="AK308" i="19" s="1" a="1"/>
  <c r="AK308" i="19" s="1"/>
  <c r="Z309" i="19"/>
  <c r="AH309" i="19"/>
  <c r="AQ309" i="19"/>
  <c r="AK309" i="19" s="1" a="1"/>
  <c r="AK309" i="19" s="1"/>
  <c r="Z310" i="19"/>
  <c r="AH310" i="19"/>
  <c r="AQ310" i="19"/>
  <c r="AK310" i="19" s="1" a="1"/>
  <c r="AK310" i="19" s="1"/>
  <c r="Z311" i="19"/>
  <c r="AH311" i="19"/>
  <c r="AQ311" i="19"/>
  <c r="AK311" i="19" s="1" a="1"/>
  <c r="AK311" i="19" s="1"/>
  <c r="Z312" i="19"/>
  <c r="AH312" i="19"/>
  <c r="AQ312" i="19"/>
  <c r="AK312" i="19" s="1" a="1"/>
  <c r="AK312" i="19" s="1"/>
  <c r="Z313" i="19"/>
  <c r="AH313" i="19"/>
  <c r="AQ313" i="19"/>
  <c r="AK313" i="19" s="1" a="1"/>
  <c r="AK313" i="19" s="1"/>
  <c r="Z314" i="19"/>
  <c r="AH314" i="19"/>
  <c r="AQ314" i="19"/>
  <c r="AK314" i="19" s="1" a="1"/>
  <c r="AK314" i="19" s="1"/>
  <c r="Z315" i="19"/>
  <c r="AH315" i="19"/>
  <c r="AQ315" i="19"/>
  <c r="AK315" i="19" s="1" a="1"/>
  <c r="AK315" i="19" s="1"/>
  <c r="Z316" i="19"/>
  <c r="AH316" i="19"/>
  <c r="AQ316" i="19"/>
  <c r="AK316" i="19" s="1" a="1"/>
  <c r="AK316" i="19" s="1"/>
  <c r="Z317" i="19"/>
  <c r="AH317" i="19"/>
  <c r="AQ317" i="19"/>
  <c r="AK317" i="19" s="1" a="1"/>
  <c r="AK317" i="19" s="1"/>
  <c r="Z318" i="19"/>
  <c r="AH318" i="19"/>
  <c r="AQ318" i="19"/>
  <c r="AK318" i="19" s="1" a="1"/>
  <c r="AK318" i="19" s="1"/>
  <c r="Z319" i="19"/>
  <c r="AH319" i="19"/>
  <c r="AQ319" i="19"/>
  <c r="AK319" i="19" s="1" a="1"/>
  <c r="AK319" i="19" s="1"/>
  <c r="Z320" i="19"/>
  <c r="AH320" i="19"/>
  <c r="AQ320" i="19"/>
  <c r="AK320" i="19" s="1" a="1"/>
  <c r="AK320" i="19" s="1"/>
  <c r="Z321" i="19"/>
  <c r="AH321" i="19"/>
  <c r="AQ321" i="19"/>
  <c r="AK321" i="19" s="1" a="1"/>
  <c r="AK321" i="19" s="1"/>
  <c r="Z322" i="19"/>
  <c r="AH322" i="19"/>
  <c r="AQ322" i="19"/>
  <c r="AK322" i="19" s="1" a="1"/>
  <c r="AK322" i="19" s="1"/>
  <c r="Z323" i="19"/>
  <c r="AH323" i="19"/>
  <c r="AQ323" i="19"/>
  <c r="AK323" i="19" s="1" a="1"/>
  <c r="AK323" i="19" s="1"/>
  <c r="Z324" i="19"/>
  <c r="AH324" i="19"/>
  <c r="AQ324" i="19"/>
  <c r="AK324" i="19" s="1" a="1"/>
  <c r="AK324" i="19" s="1"/>
  <c r="Z325" i="19"/>
  <c r="AH325" i="19"/>
  <c r="AQ325" i="19"/>
  <c r="AK325" i="19" s="1" a="1"/>
  <c r="AK325" i="19" s="1"/>
  <c r="Z326" i="19"/>
  <c r="AH326" i="19"/>
  <c r="AQ326" i="19"/>
  <c r="AK326" i="19" s="1" a="1"/>
  <c r="AK326" i="19" s="1"/>
  <c r="Z327" i="19"/>
  <c r="AH327" i="19"/>
  <c r="AQ327" i="19"/>
  <c r="AK327" i="19" s="1" a="1"/>
  <c r="AK327" i="19" s="1"/>
  <c r="Z328" i="19"/>
  <c r="AH328" i="19"/>
  <c r="AQ328" i="19"/>
  <c r="AK328" i="19" s="1" a="1"/>
  <c r="AK328" i="19" s="1"/>
  <c r="Z329" i="19"/>
  <c r="AH329" i="19"/>
  <c r="AQ329" i="19"/>
  <c r="AK329" i="19" s="1" a="1"/>
  <c r="AK329" i="19" s="1"/>
  <c r="Z330" i="19"/>
  <c r="AH330" i="19"/>
  <c r="AQ330" i="19"/>
  <c r="AK330" i="19" s="1" a="1"/>
  <c r="AK330" i="19" s="1"/>
  <c r="Z331" i="19"/>
  <c r="AH331" i="19"/>
  <c r="AQ331" i="19"/>
  <c r="AK331" i="19" s="1" a="1"/>
  <c r="AK331" i="19" s="1"/>
  <c r="Z332" i="19"/>
  <c r="AH332" i="19"/>
  <c r="AQ332" i="19"/>
  <c r="AK332" i="19" s="1" a="1"/>
  <c r="AK332" i="19" s="1"/>
  <c r="Z333" i="19"/>
  <c r="AH333" i="19"/>
  <c r="AQ333" i="19"/>
  <c r="AK333" i="19" s="1" a="1"/>
  <c r="AK333" i="19" s="1"/>
  <c r="Z334" i="19"/>
  <c r="AH334" i="19"/>
  <c r="AQ334" i="19"/>
  <c r="AK334" i="19" s="1" a="1"/>
  <c r="AK334" i="19" s="1"/>
  <c r="Z335" i="19"/>
  <c r="AH335" i="19"/>
  <c r="AQ335" i="19"/>
  <c r="AK335" i="19" s="1" a="1"/>
  <c r="AK335" i="19" s="1"/>
  <c r="Z336" i="19"/>
  <c r="AH336" i="19"/>
  <c r="AQ336" i="19"/>
  <c r="AK336" i="19" s="1" a="1"/>
  <c r="AK336" i="19" s="1"/>
  <c r="Z337" i="19"/>
  <c r="AH337" i="19"/>
  <c r="AQ337" i="19"/>
  <c r="AK337" i="19" s="1" a="1"/>
  <c r="AK337" i="19" s="1"/>
  <c r="Z338" i="19"/>
  <c r="AH338" i="19"/>
  <c r="AQ338" i="19"/>
  <c r="AK338" i="19" s="1" a="1"/>
  <c r="AK338" i="19" s="1"/>
  <c r="Z339" i="19"/>
  <c r="AH339" i="19"/>
  <c r="AQ339" i="19"/>
  <c r="AK339" i="19" s="1" a="1"/>
  <c r="AK339" i="19" s="1"/>
  <c r="Z340" i="19"/>
  <c r="AH340" i="19"/>
  <c r="AQ340" i="19"/>
  <c r="AK340" i="19" s="1" a="1"/>
  <c r="AK340" i="19" s="1"/>
  <c r="Z341" i="19"/>
  <c r="AH341" i="19"/>
  <c r="AQ341" i="19"/>
  <c r="AK341" i="19" s="1" a="1"/>
  <c r="AK341" i="19" s="1"/>
  <c r="Z342" i="19"/>
  <c r="AH342" i="19"/>
  <c r="AQ342" i="19"/>
  <c r="AK342" i="19" s="1" a="1"/>
  <c r="AK342" i="19" s="1"/>
  <c r="Z343" i="19"/>
  <c r="AH343" i="19"/>
  <c r="AQ343" i="19"/>
  <c r="AK343" i="19" s="1" a="1"/>
  <c r="AK343" i="19" s="1"/>
  <c r="Z344" i="19"/>
  <c r="AH344" i="19"/>
  <c r="AQ344" i="19"/>
  <c r="AK344" i="19" s="1" a="1"/>
  <c r="AK344" i="19" s="1"/>
  <c r="Z345" i="19"/>
  <c r="AH345" i="19"/>
  <c r="AQ345" i="19"/>
  <c r="AK345" i="19" s="1" a="1"/>
  <c r="AK345" i="19" s="1"/>
  <c r="Z346" i="19"/>
  <c r="AH346" i="19"/>
  <c r="AQ346" i="19"/>
  <c r="AK346" i="19" s="1" a="1"/>
  <c r="AK346" i="19" s="1"/>
  <c r="Z347" i="19"/>
  <c r="AH347" i="19"/>
  <c r="AQ347" i="19"/>
  <c r="AK347" i="19" s="1" a="1"/>
  <c r="AK347" i="19" s="1"/>
  <c r="Z348" i="19"/>
  <c r="AH348" i="19"/>
  <c r="AQ348" i="19"/>
  <c r="AK348" i="19" s="1" a="1"/>
  <c r="AK348" i="19" s="1"/>
  <c r="Z349" i="19"/>
  <c r="AH349" i="19"/>
  <c r="AQ349" i="19"/>
  <c r="AK349" i="19" s="1" a="1"/>
  <c r="AK349" i="19" s="1"/>
  <c r="Z350" i="19"/>
  <c r="AH350" i="19"/>
  <c r="AQ350" i="19"/>
  <c r="AK350" i="19" s="1" a="1"/>
  <c r="AK350" i="19" s="1"/>
  <c r="Z351" i="19"/>
  <c r="AH351" i="19"/>
  <c r="AQ351" i="19"/>
  <c r="AK351" i="19" s="1" a="1"/>
  <c r="AK351" i="19" s="1"/>
  <c r="Z352" i="19"/>
  <c r="AH352" i="19"/>
  <c r="AQ352" i="19"/>
  <c r="AK352" i="19" s="1" a="1"/>
  <c r="AK352" i="19" s="1"/>
  <c r="Z353" i="19"/>
  <c r="AH353" i="19"/>
  <c r="AQ353" i="19"/>
  <c r="AK353" i="19" s="1" a="1"/>
  <c r="AK353" i="19" s="1"/>
  <c r="Z354" i="19"/>
  <c r="AH354" i="19"/>
  <c r="AQ354" i="19"/>
  <c r="AK354" i="19" s="1" a="1"/>
  <c r="AK354" i="19" s="1"/>
  <c r="Z355" i="19"/>
  <c r="AH355" i="19"/>
  <c r="AQ355" i="19"/>
  <c r="AK355" i="19" s="1" a="1"/>
  <c r="AK355" i="19" s="1"/>
  <c r="Z356" i="19"/>
  <c r="AH356" i="19"/>
  <c r="AQ356" i="19"/>
  <c r="AK356" i="19" s="1" a="1"/>
  <c r="AK356" i="19" s="1"/>
  <c r="Z357" i="19"/>
  <c r="AH357" i="19"/>
  <c r="AQ357" i="19"/>
  <c r="AK357" i="19" s="1" a="1"/>
  <c r="AK357" i="19" s="1"/>
  <c r="Z358" i="19"/>
  <c r="AH358" i="19"/>
  <c r="AQ358" i="19"/>
  <c r="AK358" i="19" s="1" a="1"/>
  <c r="AK358" i="19" s="1"/>
  <c r="Z359" i="19"/>
  <c r="AH359" i="19"/>
  <c r="AQ359" i="19"/>
  <c r="AK359" i="19" s="1" a="1"/>
  <c r="AK359" i="19" s="1"/>
  <c r="Z360" i="19"/>
  <c r="AH360" i="19"/>
  <c r="AQ360" i="19"/>
  <c r="AK360" i="19" s="1" a="1"/>
  <c r="AK360" i="19" s="1"/>
  <c r="Z361" i="19"/>
  <c r="AH361" i="19"/>
  <c r="AQ361" i="19"/>
  <c r="AK361" i="19" s="1" a="1"/>
  <c r="AK361" i="19" s="1"/>
  <c r="Z362" i="19"/>
  <c r="AH362" i="19"/>
  <c r="AQ362" i="19"/>
  <c r="AK362" i="19" s="1" a="1"/>
  <c r="AK362" i="19" s="1"/>
  <c r="Z363" i="19"/>
  <c r="AH363" i="19"/>
  <c r="AQ363" i="19"/>
  <c r="AK363" i="19" s="1" a="1"/>
  <c r="AK363" i="19" s="1"/>
  <c r="Z364" i="19"/>
  <c r="AH364" i="19"/>
  <c r="AQ364" i="19"/>
  <c r="AK364" i="19" s="1" a="1"/>
  <c r="AK364" i="19" s="1"/>
  <c r="Z365" i="19"/>
  <c r="AH365" i="19"/>
  <c r="AQ365" i="19"/>
  <c r="AK365" i="19" s="1" a="1"/>
  <c r="AK365" i="19" s="1"/>
  <c r="Z366" i="19"/>
  <c r="AH366" i="19"/>
  <c r="AQ366" i="19"/>
  <c r="AK366" i="19" s="1" a="1"/>
  <c r="AK366" i="19" s="1"/>
  <c r="Z367" i="19"/>
  <c r="AH367" i="19"/>
  <c r="AQ367" i="19"/>
  <c r="AK367" i="19" s="1" a="1"/>
  <c r="AK367" i="19" s="1"/>
  <c r="Z368" i="19"/>
  <c r="AH368" i="19"/>
  <c r="AQ368" i="19"/>
  <c r="AK368" i="19" s="1" a="1"/>
  <c r="AK368" i="19" s="1"/>
  <c r="Z369" i="19"/>
  <c r="AH369" i="19"/>
  <c r="AQ369" i="19"/>
  <c r="AK369" i="19" s="1" a="1"/>
  <c r="AK369" i="19" s="1"/>
  <c r="Z370" i="19"/>
  <c r="AH370" i="19"/>
  <c r="AQ370" i="19"/>
  <c r="AK370" i="19" s="1" a="1"/>
  <c r="AK370" i="19" s="1"/>
  <c r="Z371" i="19"/>
  <c r="AH371" i="19"/>
  <c r="AQ371" i="19"/>
  <c r="AK371" i="19" s="1" a="1"/>
  <c r="AK371" i="19" s="1"/>
  <c r="Z372" i="19"/>
  <c r="AH372" i="19"/>
  <c r="AQ372" i="19"/>
  <c r="AK372" i="19" s="1" a="1"/>
  <c r="AK372" i="19" s="1"/>
  <c r="Z373" i="19"/>
  <c r="AH373" i="19"/>
  <c r="AQ373" i="19"/>
  <c r="AK373" i="19" s="1" a="1"/>
  <c r="AK373" i="19" s="1"/>
  <c r="Z374" i="19"/>
  <c r="AH374" i="19"/>
  <c r="AQ374" i="19"/>
  <c r="AK374" i="19" s="1" a="1"/>
  <c r="AK374" i="19" s="1"/>
  <c r="Z375" i="19"/>
  <c r="AH375" i="19"/>
  <c r="AQ375" i="19"/>
  <c r="AK375" i="19" s="1" a="1"/>
  <c r="AK375" i="19" s="1"/>
  <c r="Z376" i="19"/>
  <c r="AH376" i="19"/>
  <c r="AQ376" i="19"/>
  <c r="AK376" i="19" s="1" a="1"/>
  <c r="AK376" i="19" s="1"/>
  <c r="Z377" i="19"/>
  <c r="AH377" i="19"/>
  <c r="AQ377" i="19"/>
  <c r="AK377" i="19" s="1" a="1"/>
  <c r="AK377" i="19" s="1"/>
  <c r="Z378" i="19"/>
  <c r="AH378" i="19"/>
  <c r="AQ378" i="19"/>
  <c r="AK378" i="19" s="1" a="1"/>
  <c r="AK378" i="19" s="1"/>
  <c r="Z379" i="19"/>
  <c r="AH379" i="19"/>
  <c r="AQ379" i="19"/>
  <c r="AK379" i="19" s="1" a="1"/>
  <c r="AK379" i="19" s="1"/>
  <c r="Z380" i="19"/>
  <c r="AH380" i="19"/>
  <c r="AQ380" i="19"/>
  <c r="AK380" i="19" s="1" a="1"/>
  <c r="AK380" i="19" s="1"/>
  <c r="Z381" i="19"/>
  <c r="AH381" i="19"/>
  <c r="AQ381" i="19"/>
  <c r="AK381" i="19" s="1" a="1"/>
  <c r="AK381" i="19" s="1"/>
  <c r="Z382" i="19"/>
  <c r="AH382" i="19"/>
  <c r="AQ382" i="19"/>
  <c r="AK382" i="19" s="1" a="1"/>
  <c r="AK382" i="19" s="1"/>
  <c r="Z383" i="19"/>
  <c r="AH383" i="19"/>
  <c r="AQ383" i="19"/>
  <c r="AK383" i="19" s="1" a="1"/>
  <c r="AK383" i="19" s="1"/>
  <c r="Z384" i="19"/>
  <c r="AH384" i="19"/>
  <c r="AQ384" i="19"/>
  <c r="AK384" i="19" s="1" a="1"/>
  <c r="AK384" i="19" s="1"/>
  <c r="Z385" i="19"/>
  <c r="AH385" i="19"/>
  <c r="AQ385" i="19"/>
  <c r="AK385" i="19" s="1" a="1"/>
  <c r="AK385" i="19" s="1"/>
  <c r="Z386" i="19"/>
  <c r="AH386" i="19"/>
  <c r="AQ386" i="19"/>
  <c r="AK386" i="19" s="1" a="1"/>
  <c r="AK386" i="19" s="1"/>
  <c r="Z387" i="19"/>
  <c r="AH387" i="19"/>
  <c r="AQ387" i="19"/>
  <c r="AK387" i="19" s="1" a="1"/>
  <c r="AK387" i="19" s="1"/>
  <c r="Z388" i="19"/>
  <c r="AH388" i="19"/>
  <c r="AQ388" i="19"/>
  <c r="AK388" i="19" s="1" a="1"/>
  <c r="AK388" i="19" s="1"/>
  <c r="Z389" i="19"/>
  <c r="AH389" i="19"/>
  <c r="AQ389" i="19"/>
  <c r="AK389" i="19" s="1" a="1"/>
  <c r="AK389" i="19" s="1"/>
  <c r="Z390" i="19"/>
  <c r="AH390" i="19"/>
  <c r="AQ390" i="19"/>
  <c r="AK390" i="19" s="1" a="1"/>
  <c r="AK390" i="19" s="1"/>
  <c r="Z391" i="19"/>
  <c r="AH391" i="19"/>
  <c r="AQ391" i="19"/>
  <c r="AK391" i="19" s="1" a="1"/>
  <c r="AK391" i="19" s="1"/>
  <c r="Z392" i="19"/>
  <c r="AH392" i="19"/>
  <c r="AQ392" i="19"/>
  <c r="AK392" i="19" s="1" a="1"/>
  <c r="AK392" i="19" s="1"/>
  <c r="Z393" i="19"/>
  <c r="AH393" i="19"/>
  <c r="AQ393" i="19"/>
  <c r="AK393" i="19" s="1" a="1"/>
  <c r="AK393" i="19" s="1"/>
  <c r="Z394" i="19"/>
  <c r="AH394" i="19"/>
  <c r="AQ394" i="19"/>
  <c r="AK394" i="19" s="1" a="1"/>
  <c r="AK394" i="19" s="1"/>
  <c r="Z395" i="19"/>
  <c r="AH395" i="19"/>
  <c r="AQ395" i="19"/>
  <c r="AK395" i="19" s="1" a="1"/>
  <c r="AK395" i="19" s="1"/>
  <c r="Z396" i="19"/>
  <c r="AH396" i="19"/>
  <c r="AQ396" i="19"/>
  <c r="AK396" i="19" s="1" a="1"/>
  <c r="AK396" i="19" s="1"/>
  <c r="Z397" i="19"/>
  <c r="AH397" i="19"/>
  <c r="AQ397" i="19"/>
  <c r="AK397" i="19" s="1" a="1"/>
  <c r="AK397" i="19" s="1"/>
  <c r="Z398" i="19"/>
  <c r="AH398" i="19"/>
  <c r="AQ398" i="19"/>
  <c r="AK398" i="19" s="1" a="1"/>
  <c r="AK398" i="19" s="1"/>
  <c r="Z399" i="19"/>
  <c r="AH399" i="19"/>
  <c r="AQ399" i="19"/>
  <c r="AK399" i="19" s="1" a="1"/>
  <c r="AK399" i="19" s="1"/>
  <c r="Z400" i="19"/>
  <c r="AH400" i="19"/>
  <c r="AQ400" i="19"/>
  <c r="AK400" i="19" s="1" a="1"/>
  <c r="AK400" i="19" s="1"/>
  <c r="Z401" i="19"/>
  <c r="AH401" i="19"/>
  <c r="AQ401" i="19"/>
  <c r="AK401" i="19" s="1" a="1"/>
  <c r="AK401" i="19" s="1"/>
  <c r="Z402" i="19"/>
  <c r="AH402" i="19"/>
  <c r="AQ402" i="19"/>
  <c r="AK402" i="19" s="1" a="1"/>
  <c r="AK402" i="19" s="1"/>
  <c r="Z403" i="19"/>
  <c r="AH403" i="19"/>
  <c r="AQ403" i="19"/>
  <c r="AK403" i="19" s="1" a="1"/>
  <c r="AK403" i="19" s="1"/>
  <c r="Z404" i="19"/>
  <c r="AH404" i="19"/>
  <c r="AQ404" i="19"/>
  <c r="AK404" i="19" s="1" a="1"/>
  <c r="AK404" i="19" s="1"/>
  <c r="Z405" i="19"/>
  <c r="AH405" i="19"/>
  <c r="AQ405" i="19"/>
  <c r="AK405" i="19" s="1" a="1"/>
  <c r="AK405" i="19" s="1"/>
  <c r="Z406" i="19"/>
  <c r="AH406" i="19"/>
  <c r="AQ406" i="19"/>
  <c r="AK406" i="19" s="1" a="1"/>
  <c r="AK406" i="19" s="1"/>
  <c r="Z407" i="19"/>
  <c r="AH407" i="19"/>
  <c r="AQ407" i="19"/>
  <c r="AK407" i="19" s="1" a="1"/>
  <c r="AK407" i="19" s="1"/>
  <c r="Z408" i="19"/>
  <c r="AH408" i="19"/>
  <c r="AQ408" i="19"/>
  <c r="AK408" i="19" s="1" a="1"/>
  <c r="AK408" i="19" s="1"/>
  <c r="Z409" i="19"/>
  <c r="AH409" i="19"/>
  <c r="AQ409" i="19"/>
  <c r="AK409" i="19" s="1" a="1"/>
  <c r="AK409" i="19" s="1"/>
  <c r="Z410" i="19"/>
  <c r="AH410" i="19"/>
  <c r="AQ410" i="19"/>
  <c r="AK410" i="19" s="1" a="1"/>
  <c r="AK410" i="19" s="1"/>
  <c r="Z411" i="19"/>
  <c r="AH411" i="19"/>
  <c r="AQ411" i="19"/>
  <c r="AK411" i="19" s="1" a="1"/>
  <c r="AK411" i="19" s="1"/>
  <c r="Z412" i="19"/>
  <c r="AH412" i="19"/>
  <c r="AQ412" i="19"/>
  <c r="AK412" i="19" s="1" a="1"/>
  <c r="AK412" i="19" s="1"/>
  <c r="Z413" i="19"/>
  <c r="AH413" i="19"/>
  <c r="AQ413" i="19"/>
  <c r="AK413" i="19" s="1" a="1"/>
  <c r="AK413" i="19" s="1"/>
  <c r="Z414" i="19"/>
  <c r="AH414" i="19"/>
  <c r="AQ414" i="19"/>
  <c r="AK414" i="19" s="1" a="1"/>
  <c r="AK414" i="19" s="1"/>
  <c r="Z415" i="19"/>
  <c r="AH415" i="19"/>
  <c r="AQ415" i="19"/>
  <c r="AK415" i="19" s="1" a="1"/>
  <c r="AK415" i="19" s="1"/>
  <c r="Z416" i="19"/>
  <c r="AH416" i="19"/>
  <c r="AQ416" i="19"/>
  <c r="AK416" i="19" s="1" a="1"/>
  <c r="AK416" i="19" s="1"/>
  <c r="Z417" i="19"/>
  <c r="AH417" i="19"/>
  <c r="AQ417" i="19"/>
  <c r="AK417" i="19" s="1" a="1"/>
  <c r="AK417" i="19" s="1"/>
  <c r="Z418" i="19"/>
  <c r="AH418" i="19"/>
  <c r="AQ418" i="19"/>
  <c r="AK418" i="19" s="1" a="1"/>
  <c r="AK418" i="19" s="1"/>
  <c r="Z419" i="19"/>
  <c r="AH419" i="19"/>
  <c r="AQ419" i="19"/>
  <c r="AK419" i="19" s="1" a="1"/>
  <c r="AK419" i="19" s="1"/>
  <c r="Z420" i="19"/>
  <c r="AH420" i="19"/>
  <c r="AQ420" i="19"/>
  <c r="AK420" i="19" s="1" a="1"/>
  <c r="AK420" i="19" s="1"/>
  <c r="Z421" i="19"/>
  <c r="AH421" i="19"/>
  <c r="AQ421" i="19"/>
  <c r="AK421" i="19" s="1" a="1"/>
  <c r="AK421" i="19" s="1"/>
  <c r="Z422" i="19"/>
  <c r="AH422" i="19"/>
  <c r="AQ422" i="19"/>
  <c r="AK422" i="19" s="1" a="1"/>
  <c r="AK422" i="19" s="1"/>
  <c r="Z423" i="19"/>
  <c r="AH423" i="19"/>
  <c r="AQ423" i="19"/>
  <c r="AK423" i="19" s="1" a="1"/>
  <c r="AK423" i="19" s="1"/>
  <c r="Z424" i="19"/>
  <c r="AH424" i="19"/>
  <c r="AQ424" i="19"/>
  <c r="AK424" i="19" s="1" a="1"/>
  <c r="AK424" i="19" s="1"/>
  <c r="Z425" i="19"/>
  <c r="AH425" i="19"/>
  <c r="AQ425" i="19"/>
  <c r="AK425" i="19" s="1" a="1"/>
  <c r="AK425" i="19" s="1"/>
  <c r="Z426" i="19"/>
  <c r="AH426" i="19"/>
  <c r="AQ426" i="19"/>
  <c r="AK426" i="19" s="1" a="1"/>
  <c r="AK426" i="19" s="1"/>
  <c r="Z427" i="19"/>
  <c r="AH427" i="19"/>
  <c r="AQ427" i="19"/>
  <c r="AK427" i="19" s="1" a="1"/>
  <c r="AK427" i="19" s="1"/>
  <c r="Z428" i="19"/>
  <c r="AH428" i="19"/>
  <c r="AQ428" i="19"/>
  <c r="AK428" i="19" s="1" a="1"/>
  <c r="AK428" i="19" s="1"/>
  <c r="Z429" i="19"/>
  <c r="AH429" i="19"/>
  <c r="AQ429" i="19"/>
  <c r="AK429" i="19" s="1" a="1"/>
  <c r="AK429" i="19" s="1"/>
  <c r="Z430" i="19"/>
  <c r="AH430" i="19"/>
  <c r="AQ430" i="19"/>
  <c r="AK430" i="19" s="1" a="1"/>
  <c r="AK430" i="19" s="1"/>
  <c r="Z431" i="19"/>
  <c r="AH431" i="19"/>
  <c r="AQ431" i="19"/>
  <c r="AK431" i="19" s="1" a="1"/>
  <c r="AK431" i="19" s="1"/>
  <c r="Z432" i="19"/>
  <c r="AH432" i="19"/>
  <c r="AQ432" i="19"/>
  <c r="AK432" i="19" s="1" a="1"/>
  <c r="AK432" i="19" s="1"/>
  <c r="Z433" i="19"/>
  <c r="AH433" i="19"/>
  <c r="AQ433" i="19"/>
  <c r="AK433" i="19" s="1" a="1"/>
  <c r="AK433" i="19" s="1"/>
  <c r="Z434" i="19"/>
  <c r="AH434" i="19"/>
  <c r="AQ434" i="19"/>
  <c r="AK434" i="19" s="1" a="1"/>
  <c r="AK434" i="19" s="1"/>
  <c r="Z435" i="19"/>
  <c r="AH435" i="19"/>
  <c r="AQ435" i="19"/>
  <c r="AK435" i="19" s="1" a="1"/>
  <c r="AK435" i="19" s="1"/>
  <c r="Z436" i="19"/>
  <c r="AH436" i="19"/>
  <c r="AQ436" i="19"/>
  <c r="AK436" i="19" s="1" a="1"/>
  <c r="AK436" i="19" s="1"/>
  <c r="Z437" i="19"/>
  <c r="AH437" i="19"/>
  <c r="AQ437" i="19"/>
  <c r="AK437" i="19" s="1" a="1"/>
  <c r="AK437" i="19" s="1"/>
  <c r="Z438" i="19"/>
  <c r="AH438" i="19"/>
  <c r="AQ438" i="19"/>
  <c r="AK438" i="19" s="1" a="1"/>
  <c r="AK438" i="19" s="1"/>
  <c r="Z439" i="19"/>
  <c r="AH439" i="19"/>
  <c r="AQ439" i="19"/>
  <c r="AK439" i="19" s="1" a="1"/>
  <c r="AK439" i="19" s="1"/>
  <c r="Z440" i="19"/>
  <c r="AH440" i="19"/>
  <c r="AQ440" i="19"/>
  <c r="AK440" i="19" s="1" a="1"/>
  <c r="AK440" i="19" s="1"/>
  <c r="Z441" i="19"/>
  <c r="AH441" i="19"/>
  <c r="AQ441" i="19"/>
  <c r="AK441" i="19" s="1" a="1"/>
  <c r="AK441" i="19" s="1"/>
  <c r="Z442" i="19"/>
  <c r="AH442" i="19"/>
  <c r="AQ442" i="19"/>
  <c r="AK442" i="19" s="1" a="1"/>
  <c r="AK442" i="19" s="1"/>
  <c r="Z443" i="19"/>
  <c r="AH443" i="19"/>
  <c r="AQ443" i="19"/>
  <c r="AK443" i="19" s="1" a="1"/>
  <c r="AK443" i="19" s="1"/>
  <c r="Z444" i="19"/>
  <c r="AH444" i="19"/>
  <c r="AQ444" i="19"/>
  <c r="AK444" i="19" s="1" a="1"/>
  <c r="AK444" i="19" s="1"/>
  <c r="Z445" i="19"/>
  <c r="AH445" i="19"/>
  <c r="AQ445" i="19"/>
  <c r="AK445" i="19" s="1" a="1"/>
  <c r="AK445" i="19" s="1"/>
  <c r="Z446" i="19"/>
  <c r="AH446" i="19"/>
  <c r="AQ446" i="19"/>
  <c r="AK446" i="19" s="1" a="1"/>
  <c r="AK446" i="19" s="1"/>
  <c r="Z447" i="19"/>
  <c r="AH447" i="19"/>
  <c r="AQ447" i="19"/>
  <c r="AK447" i="19" s="1" a="1"/>
  <c r="AK447" i="19" s="1"/>
  <c r="Z448" i="19"/>
  <c r="AH448" i="19"/>
  <c r="AQ448" i="19"/>
  <c r="AK448" i="19" s="1" a="1"/>
  <c r="AK448" i="19" s="1"/>
  <c r="Z449" i="19"/>
  <c r="AH449" i="19"/>
  <c r="AQ449" i="19"/>
  <c r="AK449" i="19" s="1" a="1"/>
  <c r="AK449" i="19" s="1"/>
  <c r="Z450" i="19"/>
  <c r="AH450" i="19"/>
  <c r="AQ450" i="19"/>
  <c r="AK450" i="19" s="1" a="1"/>
  <c r="AK450" i="19" s="1"/>
  <c r="Z451" i="19"/>
  <c r="AH451" i="19"/>
  <c r="AQ451" i="19"/>
  <c r="AK451" i="19" s="1" a="1"/>
  <c r="AK451" i="19" s="1"/>
  <c r="Z452" i="19"/>
  <c r="AH452" i="19"/>
  <c r="AQ452" i="19"/>
  <c r="AK452" i="19" s="1" a="1"/>
  <c r="AK452" i="19" s="1"/>
  <c r="Z453" i="19"/>
  <c r="AH453" i="19"/>
  <c r="AQ453" i="19"/>
  <c r="AK453" i="19" s="1" a="1"/>
  <c r="AK453" i="19" s="1"/>
  <c r="Z454" i="19"/>
  <c r="AH454" i="19"/>
  <c r="AQ454" i="19"/>
  <c r="AK454" i="19" s="1" a="1"/>
  <c r="AK454" i="19" s="1"/>
  <c r="Z455" i="19"/>
  <c r="AH455" i="19"/>
  <c r="AQ455" i="19"/>
  <c r="AK455" i="19" s="1" a="1"/>
  <c r="AK455" i="19" s="1"/>
  <c r="Z456" i="19"/>
  <c r="AH456" i="19"/>
  <c r="AQ456" i="19"/>
  <c r="AK456" i="19" s="1" a="1"/>
  <c r="AK456" i="19" s="1"/>
  <c r="Z457" i="19"/>
  <c r="AH457" i="19"/>
  <c r="AQ457" i="19"/>
  <c r="AK457" i="19" s="1" a="1"/>
  <c r="AK457" i="19" s="1"/>
  <c r="Z458" i="19"/>
  <c r="AH458" i="19"/>
  <c r="AQ458" i="19"/>
  <c r="AK458" i="19" s="1" a="1"/>
  <c r="AK458" i="19" s="1"/>
  <c r="Z459" i="19"/>
  <c r="AH459" i="19"/>
  <c r="AQ459" i="19"/>
  <c r="AK459" i="19" s="1" a="1"/>
  <c r="AK459" i="19" s="1"/>
  <c r="Z460" i="19"/>
  <c r="AH460" i="19"/>
  <c r="AQ460" i="19"/>
  <c r="AK460" i="19" s="1" a="1"/>
  <c r="AK460" i="19" s="1"/>
  <c r="Z461" i="19"/>
  <c r="AH461" i="19"/>
  <c r="AQ461" i="19"/>
  <c r="AK461" i="19" s="1" a="1"/>
  <c r="AK461" i="19" s="1"/>
  <c r="Z462" i="19"/>
  <c r="AH462" i="19"/>
  <c r="AQ462" i="19"/>
  <c r="AK462" i="19" s="1" a="1"/>
  <c r="AK462" i="19" s="1"/>
  <c r="Z463" i="19"/>
  <c r="AH463" i="19"/>
  <c r="AQ463" i="19"/>
  <c r="AK463" i="19" s="1" a="1"/>
  <c r="AK463" i="19" s="1"/>
  <c r="Z464" i="19"/>
  <c r="AH464" i="19"/>
  <c r="AQ464" i="19"/>
  <c r="AK464" i="19" s="1" a="1"/>
  <c r="AK464" i="19" s="1"/>
  <c r="Z465" i="19"/>
  <c r="AH465" i="19"/>
  <c r="AQ465" i="19"/>
  <c r="AK465" i="19" s="1" a="1"/>
  <c r="AK465" i="19" s="1"/>
  <c r="Z466" i="19"/>
  <c r="AH466" i="19"/>
  <c r="AQ466" i="19"/>
  <c r="AK466" i="19" s="1" a="1"/>
  <c r="AK466" i="19" s="1"/>
  <c r="Z467" i="19"/>
  <c r="AH467" i="19"/>
  <c r="AQ467" i="19"/>
  <c r="AK467" i="19" s="1" a="1"/>
  <c r="AK467" i="19" s="1"/>
  <c r="Z468" i="19"/>
  <c r="AH468" i="19"/>
  <c r="AQ468" i="19"/>
  <c r="AK468" i="19" s="1" a="1"/>
  <c r="AK468" i="19" s="1"/>
  <c r="Z469" i="19"/>
  <c r="AH469" i="19"/>
  <c r="AQ469" i="19"/>
  <c r="AK469" i="19" s="1" a="1"/>
  <c r="AK469" i="19" s="1"/>
  <c r="Z470" i="19"/>
  <c r="AH470" i="19"/>
  <c r="AQ470" i="19"/>
  <c r="AK470" i="19" s="1" a="1"/>
  <c r="AK470" i="19" s="1"/>
  <c r="Z471" i="19"/>
  <c r="AH471" i="19"/>
  <c r="AQ471" i="19"/>
  <c r="AK471" i="19" s="1" a="1"/>
  <c r="AK471" i="19" s="1"/>
  <c r="Z472" i="19"/>
  <c r="AH472" i="19"/>
  <c r="AQ472" i="19"/>
  <c r="AK472" i="19" s="1" a="1"/>
  <c r="AK472" i="19" s="1"/>
  <c r="Z473" i="19"/>
  <c r="AH473" i="19"/>
  <c r="AQ473" i="19"/>
  <c r="AK473" i="19" s="1" a="1"/>
  <c r="AK473" i="19" s="1"/>
  <c r="Z474" i="19"/>
  <c r="AH474" i="19"/>
  <c r="AQ474" i="19"/>
  <c r="AK474" i="19" s="1" a="1"/>
  <c r="AK474" i="19" s="1"/>
  <c r="Z475" i="19"/>
  <c r="AH475" i="19"/>
  <c r="AQ475" i="19"/>
  <c r="AK475" i="19" s="1" a="1"/>
  <c r="AK475" i="19" s="1"/>
  <c r="Z476" i="19"/>
  <c r="AH476" i="19"/>
  <c r="AQ476" i="19"/>
  <c r="AK476" i="19" s="1" a="1"/>
  <c r="AK476" i="19" s="1"/>
  <c r="Z477" i="19"/>
  <c r="AH477" i="19"/>
  <c r="AQ477" i="19"/>
  <c r="AK477" i="19" s="1" a="1"/>
  <c r="AK477" i="19" s="1"/>
  <c r="Z478" i="19"/>
  <c r="AH478" i="19"/>
  <c r="AQ478" i="19"/>
  <c r="AK478" i="19" s="1" a="1"/>
  <c r="AK478" i="19" s="1"/>
  <c r="Z479" i="19"/>
  <c r="AH479" i="19"/>
  <c r="AQ479" i="19"/>
  <c r="AK479" i="19" s="1" a="1"/>
  <c r="AK479" i="19" s="1"/>
  <c r="Z480" i="19"/>
  <c r="AH480" i="19"/>
  <c r="AQ480" i="19"/>
  <c r="AK480" i="19" s="1" a="1"/>
  <c r="AK480" i="19" s="1"/>
  <c r="Z481" i="19"/>
  <c r="AH481" i="19"/>
  <c r="AQ481" i="19"/>
  <c r="AK481" i="19" s="1" a="1"/>
  <c r="AK481" i="19" s="1"/>
  <c r="Z482" i="19"/>
  <c r="AH482" i="19"/>
  <c r="AQ482" i="19"/>
  <c r="AK482" i="19" s="1" a="1"/>
  <c r="AK482" i="19" s="1"/>
  <c r="Z483" i="19"/>
  <c r="AH483" i="19"/>
  <c r="AQ483" i="19"/>
  <c r="AK483" i="19" s="1" a="1"/>
  <c r="AK483" i="19" s="1"/>
  <c r="Z484" i="19"/>
  <c r="AH484" i="19"/>
  <c r="AQ484" i="19"/>
  <c r="AK484" i="19" s="1" a="1"/>
  <c r="AK484" i="19" s="1"/>
  <c r="Z485" i="19"/>
  <c r="AH485" i="19"/>
  <c r="AQ485" i="19"/>
  <c r="AK485" i="19" s="1" a="1"/>
  <c r="AK485" i="19" s="1"/>
  <c r="Z486" i="19"/>
  <c r="AH486" i="19"/>
  <c r="AQ486" i="19"/>
  <c r="AK486" i="19" s="1" a="1"/>
  <c r="AK486" i="19" s="1"/>
  <c r="Z487" i="19"/>
  <c r="AH487" i="19"/>
  <c r="AQ487" i="19"/>
  <c r="AK487" i="19" s="1" a="1"/>
  <c r="AK487" i="19" s="1"/>
  <c r="Z488" i="19"/>
  <c r="AH488" i="19"/>
  <c r="AQ488" i="19"/>
  <c r="AK488" i="19" s="1" a="1"/>
  <c r="AK488" i="19" s="1"/>
  <c r="Z489" i="19"/>
  <c r="AH489" i="19"/>
  <c r="AQ489" i="19"/>
  <c r="AK489" i="19" s="1" a="1"/>
  <c r="AK489" i="19" s="1"/>
  <c r="Z490" i="19"/>
  <c r="AH490" i="19"/>
  <c r="AQ490" i="19"/>
  <c r="AK490" i="19" s="1" a="1"/>
  <c r="AK490" i="19" s="1"/>
  <c r="Z491" i="19"/>
  <c r="AH491" i="19"/>
  <c r="AQ491" i="19"/>
  <c r="AK491" i="19" s="1" a="1"/>
  <c r="AK491" i="19" s="1"/>
  <c r="Z492" i="19"/>
  <c r="AH492" i="19"/>
  <c r="AQ492" i="19"/>
  <c r="AK492" i="19" s="1" a="1"/>
  <c r="AK492" i="19" s="1"/>
  <c r="Z493" i="19"/>
  <c r="AH493" i="19"/>
  <c r="AQ493" i="19"/>
  <c r="AK493" i="19" s="1" a="1"/>
  <c r="AK493" i="19" s="1"/>
  <c r="Z494" i="19"/>
  <c r="AH494" i="19"/>
  <c r="AQ494" i="19"/>
  <c r="AK494" i="19" s="1" a="1"/>
  <c r="AK494" i="19" s="1"/>
  <c r="Z495" i="19"/>
  <c r="AH495" i="19"/>
  <c r="AQ495" i="19"/>
  <c r="AK495" i="19" s="1" a="1"/>
  <c r="AK495" i="19" s="1"/>
  <c r="Z496" i="19"/>
  <c r="AH496" i="19"/>
  <c r="AQ496" i="19"/>
  <c r="AK496" i="19" s="1" a="1"/>
  <c r="AK496" i="19" s="1"/>
  <c r="Z497" i="19"/>
  <c r="AH497" i="19"/>
  <c r="AQ497" i="19"/>
  <c r="AK497" i="19" s="1" a="1"/>
  <c r="AK497" i="19" s="1"/>
  <c r="Z498" i="19"/>
  <c r="AH498" i="19"/>
  <c r="AQ498" i="19"/>
  <c r="AK498" i="19" s="1" a="1"/>
  <c r="AK498" i="19" s="1"/>
  <c r="Z499" i="19"/>
  <c r="AH499" i="19"/>
  <c r="AQ499" i="19"/>
  <c r="AK499" i="19" s="1" a="1"/>
  <c r="AK499" i="19" s="1"/>
  <c r="Z500" i="19"/>
  <c r="AH500" i="19"/>
  <c r="AQ500" i="19"/>
  <c r="AK500" i="19" s="1" a="1"/>
  <c r="AK500" i="19" s="1"/>
  <c r="Z501" i="19"/>
  <c r="AH501" i="19"/>
  <c r="AQ501" i="19"/>
  <c r="AK501" i="19" s="1" a="1"/>
  <c r="AK501" i="19" s="1"/>
  <c r="Z502" i="19"/>
  <c r="AH502" i="19"/>
  <c r="AQ502" i="19"/>
  <c r="AK502" i="19" s="1" a="1"/>
  <c r="AK502" i="19" s="1"/>
  <c r="Z503" i="19"/>
  <c r="AH503" i="19"/>
  <c r="AQ503" i="19"/>
  <c r="AK503" i="19" s="1" a="1"/>
  <c r="AK503" i="19" s="1"/>
  <c r="Z504" i="19"/>
  <c r="AH504" i="19"/>
  <c r="AQ504" i="19"/>
  <c r="AK504" i="19" s="1" a="1"/>
  <c r="AK504" i="19" s="1"/>
  <c r="Z505" i="19"/>
  <c r="AH505" i="19"/>
  <c r="AQ505" i="19"/>
  <c r="AK505" i="19" s="1" a="1"/>
  <c r="AK505" i="19" s="1"/>
  <c r="Z506" i="19"/>
  <c r="AH506" i="19"/>
  <c r="AQ506" i="19"/>
  <c r="AK506" i="19" s="1" a="1"/>
  <c r="AK506" i="19" s="1"/>
  <c r="Z507" i="19"/>
  <c r="AH507" i="19"/>
  <c r="AQ507" i="19"/>
  <c r="AK507" i="19" s="1" a="1"/>
  <c r="AK507" i="19" s="1"/>
  <c r="Z508" i="19"/>
  <c r="AH508" i="19"/>
  <c r="AQ508" i="19"/>
  <c r="AK508" i="19" s="1" a="1"/>
  <c r="AK508" i="19" s="1"/>
  <c r="Z509" i="19"/>
  <c r="AH509" i="19"/>
  <c r="AQ509" i="19"/>
  <c r="AK509" i="19" s="1" a="1"/>
  <c r="AK509" i="19" s="1"/>
  <c r="Z510" i="19"/>
  <c r="AH510" i="19"/>
  <c r="AQ510" i="19"/>
  <c r="AK510" i="19" s="1" a="1"/>
  <c r="AK510" i="19" s="1"/>
  <c r="Z511" i="19"/>
  <c r="AH511" i="19"/>
  <c r="AQ511" i="19"/>
  <c r="AK511" i="19" s="1" a="1"/>
  <c r="AK511" i="19" s="1"/>
  <c r="Z512" i="19"/>
  <c r="AH512" i="19"/>
  <c r="AQ512" i="19"/>
  <c r="AK512" i="19" s="1" a="1"/>
  <c r="AK512" i="19" s="1"/>
  <c r="Z513" i="19"/>
  <c r="AH513" i="19"/>
  <c r="AQ513" i="19"/>
  <c r="AK513" i="19" s="1" a="1"/>
  <c r="AK513" i="19" s="1"/>
  <c r="Z514" i="19"/>
  <c r="AH514" i="19"/>
  <c r="AQ514" i="19"/>
  <c r="AK514" i="19" s="1" a="1"/>
  <c r="AK514" i="19" s="1"/>
  <c r="Z515" i="19"/>
  <c r="AH515" i="19"/>
  <c r="AQ515" i="19"/>
  <c r="AK515" i="19" s="1" a="1"/>
  <c r="AK515" i="19" s="1"/>
  <c r="Z516" i="19"/>
  <c r="AH516" i="19"/>
  <c r="AQ516" i="19"/>
  <c r="AK516" i="19" s="1" a="1"/>
  <c r="AK516" i="19" s="1"/>
  <c r="Z517" i="19"/>
  <c r="AH517" i="19"/>
  <c r="AQ517" i="19"/>
  <c r="AK517" i="19" s="1" a="1"/>
  <c r="AK517" i="19" s="1"/>
  <c r="Z518" i="19"/>
  <c r="AH518" i="19"/>
  <c r="AQ518" i="19"/>
  <c r="AK518" i="19" s="1" a="1"/>
  <c r="AK518" i="19" s="1"/>
  <c r="Z519" i="19"/>
  <c r="AH519" i="19"/>
  <c r="AQ519" i="19"/>
  <c r="AK519" i="19" s="1" a="1"/>
  <c r="AK519" i="19" s="1"/>
  <c r="Z520" i="19"/>
  <c r="AH520" i="19"/>
  <c r="AQ520" i="19"/>
  <c r="AK520" i="19" s="1" a="1"/>
  <c r="AK520" i="19" s="1"/>
  <c r="Z521" i="19"/>
  <c r="AH521" i="19"/>
  <c r="AQ521" i="19"/>
  <c r="AK521" i="19" s="1" a="1"/>
  <c r="AK521" i="19" s="1"/>
  <c r="Z522" i="19"/>
  <c r="AH522" i="19"/>
  <c r="AQ522" i="19"/>
  <c r="AK522" i="19" s="1" a="1"/>
  <c r="AK522" i="19" s="1"/>
  <c r="Z523" i="19"/>
  <c r="AH523" i="19"/>
  <c r="AQ523" i="19"/>
  <c r="AK523" i="19" s="1" a="1"/>
  <c r="AK523" i="19" s="1"/>
  <c r="Z524" i="19"/>
  <c r="AH524" i="19"/>
  <c r="AQ524" i="19"/>
  <c r="AK524" i="19" s="1" a="1"/>
  <c r="AK524" i="19" s="1"/>
  <c r="Z525" i="19"/>
  <c r="AH525" i="19"/>
  <c r="AQ525" i="19"/>
  <c r="AK525" i="19" s="1" a="1"/>
  <c r="AK525" i="19" s="1"/>
  <c r="Z526" i="19"/>
  <c r="AH526" i="19"/>
  <c r="AQ526" i="19"/>
  <c r="AK526" i="19" s="1" a="1"/>
  <c r="AK526" i="19" s="1"/>
  <c r="Z527" i="19"/>
  <c r="AH527" i="19"/>
  <c r="AQ527" i="19"/>
  <c r="AK527" i="19" s="1" a="1"/>
  <c r="AK527" i="19" s="1"/>
  <c r="Z528" i="19"/>
  <c r="AH528" i="19"/>
  <c r="AQ528" i="19"/>
  <c r="AK528" i="19" s="1" a="1"/>
  <c r="AK528" i="19" s="1"/>
  <c r="Z529" i="19"/>
  <c r="AH529" i="19"/>
  <c r="AQ529" i="19"/>
  <c r="AK529" i="19" s="1" a="1"/>
  <c r="AK529" i="19" s="1"/>
  <c r="Z530" i="19"/>
  <c r="AH530" i="19"/>
  <c r="AQ530" i="19"/>
  <c r="AK530" i="19" s="1" a="1"/>
  <c r="AK530" i="19" s="1"/>
  <c r="Z531" i="19"/>
  <c r="AH531" i="19"/>
  <c r="AQ531" i="19"/>
  <c r="AK531" i="19" s="1" a="1"/>
  <c r="AK531" i="19" s="1"/>
  <c r="Z532" i="19"/>
  <c r="AH532" i="19"/>
  <c r="AQ532" i="19"/>
  <c r="AK532" i="19" s="1" a="1"/>
  <c r="AK532" i="19" s="1"/>
  <c r="Z533" i="19"/>
  <c r="AH533" i="19"/>
  <c r="AQ533" i="19"/>
  <c r="AK533" i="19" s="1" a="1"/>
  <c r="AK533" i="19" s="1"/>
  <c r="Z534" i="19"/>
  <c r="AH534" i="19"/>
  <c r="AQ534" i="19"/>
  <c r="AK534" i="19" s="1" a="1"/>
  <c r="AK534" i="19" s="1"/>
  <c r="Z535" i="19"/>
  <c r="AH535" i="19"/>
  <c r="AQ535" i="19"/>
  <c r="AK535" i="19" s="1" a="1"/>
  <c r="AK535" i="19" s="1"/>
  <c r="Z536" i="19"/>
  <c r="AH536" i="19"/>
  <c r="AQ536" i="19"/>
  <c r="AK536" i="19" s="1" a="1"/>
  <c r="AK536" i="19" s="1"/>
  <c r="Z537" i="19"/>
  <c r="AH537" i="19"/>
  <c r="AQ537" i="19"/>
  <c r="AK537" i="19" s="1" a="1"/>
  <c r="AK537" i="19" s="1"/>
  <c r="Z538" i="19"/>
  <c r="AH538" i="19"/>
  <c r="AQ538" i="19"/>
  <c r="AK538" i="19" s="1" a="1"/>
  <c r="AK538" i="19" s="1"/>
  <c r="Z539" i="19"/>
  <c r="AH539" i="19"/>
  <c r="AQ539" i="19"/>
  <c r="AK539" i="19" s="1" a="1"/>
  <c r="AK539" i="19" s="1"/>
  <c r="Z540" i="19"/>
  <c r="AH540" i="19"/>
  <c r="AQ540" i="19"/>
  <c r="AK540" i="19" s="1" a="1"/>
  <c r="AK540" i="19" s="1"/>
  <c r="Z541" i="19"/>
  <c r="AH541" i="19"/>
  <c r="AQ541" i="19"/>
  <c r="AK541" i="19" s="1" a="1"/>
  <c r="AK541" i="19" s="1"/>
  <c r="Z542" i="19"/>
  <c r="AH542" i="19"/>
  <c r="AQ542" i="19"/>
  <c r="AK542" i="19" s="1" a="1"/>
  <c r="AK542" i="19" s="1"/>
  <c r="Z543" i="19"/>
  <c r="AH543" i="19"/>
  <c r="AQ543" i="19"/>
  <c r="AK543" i="19" s="1" a="1"/>
  <c r="AK543" i="19" s="1"/>
  <c r="Z544" i="19"/>
  <c r="AH544" i="19"/>
  <c r="AQ544" i="19"/>
  <c r="AK544" i="19" s="1" a="1"/>
  <c r="AK544" i="19" s="1"/>
  <c r="Z545" i="19"/>
  <c r="AH545" i="19"/>
  <c r="AQ545" i="19"/>
  <c r="AK545" i="19" s="1" a="1"/>
  <c r="AK545" i="19" s="1"/>
  <c r="Z546" i="19"/>
  <c r="AH546" i="19"/>
  <c r="AQ546" i="19"/>
  <c r="AK546" i="19" s="1" a="1"/>
  <c r="AK546" i="19" s="1"/>
  <c r="Z547" i="19"/>
  <c r="AH547" i="19"/>
  <c r="AQ547" i="19"/>
  <c r="AK547" i="19" s="1" a="1"/>
  <c r="AK547" i="19" s="1"/>
  <c r="Z548" i="19"/>
  <c r="AH548" i="19"/>
  <c r="AQ548" i="19"/>
  <c r="AK548" i="19" s="1" a="1"/>
  <c r="AK548" i="19" s="1"/>
  <c r="Z549" i="19"/>
  <c r="AH549" i="19"/>
  <c r="AQ549" i="19"/>
  <c r="AK549" i="19" s="1" a="1"/>
  <c r="AK549" i="19" s="1"/>
  <c r="Z550" i="19"/>
  <c r="AH550" i="19"/>
  <c r="AQ550" i="19"/>
  <c r="AK550" i="19" s="1" a="1"/>
  <c r="AK550" i="19" s="1"/>
  <c r="Z551" i="19"/>
  <c r="AH551" i="19"/>
  <c r="AQ551" i="19"/>
  <c r="AK551" i="19" s="1" a="1"/>
  <c r="AK551" i="19" s="1"/>
  <c r="Z552" i="19"/>
  <c r="AH552" i="19"/>
  <c r="AQ552" i="19"/>
  <c r="AK552" i="19" s="1" a="1"/>
  <c r="AK552" i="19" s="1"/>
  <c r="Z553" i="19"/>
  <c r="AH553" i="19"/>
  <c r="AQ553" i="19"/>
  <c r="AK553" i="19" s="1" a="1"/>
  <c r="AK553" i="19" s="1"/>
  <c r="Z554" i="19"/>
  <c r="AH554" i="19"/>
  <c r="AQ554" i="19"/>
  <c r="AK554" i="19" s="1" a="1"/>
  <c r="AK554" i="19" s="1"/>
  <c r="Z555" i="19"/>
  <c r="AH555" i="19"/>
  <c r="AQ555" i="19"/>
  <c r="AK555" i="19" s="1" a="1"/>
  <c r="AK555" i="19" s="1"/>
  <c r="Z556" i="19"/>
  <c r="AH556" i="19"/>
  <c r="AQ556" i="19"/>
  <c r="AK556" i="19" s="1" a="1"/>
  <c r="AK556" i="19" s="1"/>
  <c r="Z557" i="19"/>
  <c r="AH557" i="19"/>
  <c r="AQ557" i="19"/>
  <c r="AK557" i="19" s="1" a="1"/>
  <c r="AK557" i="19" s="1"/>
  <c r="Z558" i="19"/>
  <c r="AH558" i="19"/>
  <c r="AQ558" i="19"/>
  <c r="AK558" i="19" s="1" a="1"/>
  <c r="AK558" i="19" s="1"/>
  <c r="Z559" i="19"/>
  <c r="AH559" i="19"/>
  <c r="AQ559" i="19"/>
  <c r="AK559" i="19" s="1" a="1"/>
  <c r="AK559" i="19" s="1"/>
  <c r="Z560" i="19"/>
  <c r="AH560" i="19"/>
  <c r="AQ560" i="19"/>
  <c r="AK560" i="19" s="1" a="1"/>
  <c r="AK560" i="19" s="1"/>
  <c r="Z561" i="19"/>
  <c r="AH561" i="19"/>
  <c r="AQ561" i="19"/>
  <c r="AK561" i="19" s="1" a="1"/>
  <c r="AK561" i="19" s="1"/>
  <c r="Z562" i="19"/>
  <c r="AH562" i="19"/>
  <c r="AQ562" i="19"/>
  <c r="AK562" i="19" s="1" a="1"/>
  <c r="AK562" i="19" s="1"/>
  <c r="Z563" i="19"/>
  <c r="AH563" i="19"/>
  <c r="AQ563" i="19"/>
  <c r="AK563" i="19" s="1" a="1"/>
  <c r="AK563" i="19" s="1"/>
  <c r="Z564" i="19"/>
  <c r="AH564" i="19"/>
  <c r="AQ564" i="19"/>
  <c r="AK564" i="19" s="1" a="1"/>
  <c r="AK564" i="19" s="1"/>
  <c r="Z565" i="19"/>
  <c r="AH565" i="19"/>
  <c r="AQ565" i="19"/>
  <c r="AK565" i="19" s="1" a="1"/>
  <c r="AK565" i="19" s="1"/>
  <c r="Z566" i="19"/>
  <c r="AH566" i="19"/>
  <c r="AQ566" i="19"/>
  <c r="AK566" i="19" s="1" a="1"/>
  <c r="AK566" i="19" s="1"/>
  <c r="Z567" i="19"/>
  <c r="AH567" i="19"/>
  <c r="AQ567" i="19"/>
  <c r="AK567" i="19" s="1" a="1"/>
  <c r="AK567" i="19" s="1"/>
  <c r="Z568" i="19"/>
  <c r="AH568" i="19"/>
  <c r="AQ568" i="19"/>
  <c r="AK568" i="19" s="1" a="1"/>
  <c r="AK568" i="19" s="1"/>
  <c r="Z569" i="19"/>
  <c r="AH569" i="19"/>
  <c r="AQ569" i="19"/>
  <c r="AK569" i="19" s="1" a="1"/>
  <c r="AK569" i="19" s="1"/>
  <c r="Z570" i="19"/>
  <c r="AH570" i="19"/>
  <c r="AQ570" i="19"/>
  <c r="AK570" i="19" s="1" a="1"/>
  <c r="AK570" i="19" s="1"/>
  <c r="Z571" i="19"/>
  <c r="AH571" i="19"/>
  <c r="AQ571" i="19"/>
  <c r="AK571" i="19" s="1" a="1"/>
  <c r="AK571" i="19" s="1"/>
  <c r="Z572" i="19"/>
  <c r="AH572" i="19"/>
  <c r="AQ572" i="19"/>
  <c r="AK572" i="19" s="1" a="1"/>
  <c r="AK572" i="19" s="1"/>
  <c r="Z573" i="19"/>
  <c r="AH573" i="19"/>
  <c r="AQ573" i="19"/>
  <c r="AK573" i="19" s="1" a="1"/>
  <c r="AK573" i="19" s="1"/>
  <c r="Z574" i="19"/>
  <c r="AH574" i="19"/>
  <c r="AQ574" i="19"/>
  <c r="AK574" i="19" s="1" a="1"/>
  <c r="AK574" i="19" s="1"/>
  <c r="Z575" i="19"/>
  <c r="AH575" i="19"/>
  <c r="AQ575" i="19"/>
  <c r="AK575" i="19" s="1" a="1"/>
  <c r="AK575" i="19" s="1"/>
  <c r="Z576" i="19"/>
  <c r="AH576" i="19"/>
  <c r="AQ576" i="19"/>
  <c r="AK576" i="19" s="1" a="1"/>
  <c r="AK576" i="19" s="1"/>
  <c r="Z577" i="19"/>
  <c r="AH577" i="19"/>
  <c r="AQ577" i="19"/>
  <c r="AK577" i="19" s="1" a="1"/>
  <c r="AK577" i="19" s="1"/>
  <c r="Z578" i="19"/>
  <c r="AH578" i="19"/>
  <c r="AQ578" i="19"/>
  <c r="AK578" i="19" s="1" a="1"/>
  <c r="AK578" i="19" s="1"/>
  <c r="Z579" i="19"/>
  <c r="AH579" i="19"/>
  <c r="AQ579" i="19"/>
  <c r="AK579" i="19" s="1" a="1"/>
  <c r="AK579" i="19" s="1"/>
  <c r="Z580" i="19"/>
  <c r="AH580" i="19"/>
  <c r="AQ580" i="19"/>
  <c r="AK580" i="19" s="1" a="1"/>
  <c r="AK580" i="19" s="1"/>
  <c r="Z581" i="19"/>
  <c r="AH581" i="19"/>
  <c r="AQ581" i="19"/>
  <c r="AK581" i="19" s="1" a="1"/>
  <c r="AK581" i="19" s="1"/>
  <c r="Z582" i="19"/>
  <c r="AH582" i="19"/>
  <c r="AQ582" i="19"/>
  <c r="AK582" i="19" s="1" a="1"/>
  <c r="AK582" i="19" s="1"/>
  <c r="Z583" i="19"/>
  <c r="AH583" i="19"/>
  <c r="AQ583" i="19"/>
  <c r="AK583" i="19" s="1" a="1"/>
  <c r="AK583" i="19" s="1"/>
  <c r="Z584" i="19"/>
  <c r="AH584" i="19"/>
  <c r="AQ584" i="19"/>
  <c r="AK584" i="19" s="1" a="1"/>
  <c r="AK584" i="19" s="1"/>
  <c r="Z585" i="19"/>
  <c r="AH585" i="19"/>
  <c r="AQ585" i="19"/>
  <c r="AK585" i="19" s="1" a="1"/>
  <c r="AK585" i="19" s="1"/>
  <c r="Z586" i="19"/>
  <c r="AH586" i="19"/>
  <c r="AQ586" i="19"/>
  <c r="AK586" i="19" s="1" a="1"/>
  <c r="AK586" i="19" s="1"/>
  <c r="Z587" i="19"/>
  <c r="AH587" i="19"/>
  <c r="AQ587" i="19"/>
  <c r="AK587" i="19" s="1" a="1"/>
  <c r="AK587" i="19" s="1"/>
  <c r="Z588" i="19"/>
  <c r="AH588" i="19"/>
  <c r="AQ588" i="19"/>
  <c r="AK588" i="19" s="1" a="1"/>
  <c r="AK588" i="19" s="1"/>
  <c r="Z589" i="19"/>
  <c r="AH589" i="19"/>
  <c r="AQ589" i="19"/>
  <c r="AK589" i="19" s="1" a="1"/>
  <c r="AK589" i="19" s="1"/>
  <c r="Z590" i="19"/>
  <c r="AH590" i="19"/>
  <c r="AQ590" i="19"/>
  <c r="AK590" i="19" s="1" a="1"/>
  <c r="AK590" i="19" s="1"/>
  <c r="Z591" i="19"/>
  <c r="AH591" i="19"/>
  <c r="AQ591" i="19"/>
  <c r="AK591" i="19" s="1" a="1"/>
  <c r="AK591" i="19" s="1"/>
  <c r="Z592" i="19"/>
  <c r="AH592" i="19"/>
  <c r="AQ592" i="19"/>
  <c r="AK592" i="19" s="1" a="1"/>
  <c r="AK592" i="19" s="1"/>
  <c r="Z593" i="19"/>
  <c r="AH593" i="19"/>
  <c r="AQ593" i="19"/>
  <c r="AK593" i="19" s="1" a="1"/>
  <c r="AK593" i="19" s="1"/>
  <c r="Z594" i="19"/>
  <c r="AH594" i="19"/>
  <c r="AQ594" i="19"/>
  <c r="AK594" i="19" s="1" a="1"/>
  <c r="AK594" i="19" s="1"/>
  <c r="Z595" i="19"/>
  <c r="AH595" i="19"/>
  <c r="AQ595" i="19"/>
  <c r="AK595" i="19" s="1" a="1"/>
  <c r="AK595" i="19" s="1"/>
  <c r="Z596" i="19"/>
  <c r="AH596" i="19"/>
  <c r="AQ596" i="19"/>
  <c r="AK596" i="19" s="1" a="1"/>
  <c r="AK596" i="19" s="1"/>
  <c r="Z597" i="19"/>
  <c r="AH597" i="19"/>
  <c r="AQ597" i="19"/>
  <c r="AK597" i="19" s="1" a="1"/>
  <c r="AK597" i="19" s="1"/>
  <c r="Z598" i="19"/>
  <c r="AH598" i="19"/>
  <c r="AQ598" i="19"/>
  <c r="AK598" i="19" s="1" a="1"/>
  <c r="AK598" i="19" s="1"/>
  <c r="Z599" i="19"/>
  <c r="AH599" i="19"/>
  <c r="AQ599" i="19"/>
  <c r="AK599" i="19" s="1" a="1"/>
  <c r="AK599" i="19" s="1"/>
  <c r="Z600" i="19"/>
  <c r="AH600" i="19"/>
  <c r="AQ600" i="19"/>
  <c r="AK600" i="19" s="1" a="1"/>
  <c r="AK600" i="19" s="1"/>
  <c r="Z601" i="19"/>
  <c r="AH601" i="19"/>
  <c r="AQ601" i="19"/>
  <c r="AK601" i="19" s="1" a="1"/>
  <c r="AK601" i="19" s="1"/>
  <c r="Z602" i="19"/>
  <c r="AH602" i="19"/>
  <c r="AQ602" i="19"/>
  <c r="AK602" i="19" s="1" a="1"/>
  <c r="AK602" i="19" s="1"/>
  <c r="Z603" i="19"/>
  <c r="AH603" i="19"/>
  <c r="AQ603" i="19"/>
  <c r="AK603" i="19" s="1" a="1"/>
  <c r="AK603" i="19" s="1"/>
  <c r="Z604" i="19"/>
  <c r="AH604" i="19"/>
  <c r="AQ604" i="19"/>
  <c r="AK604" i="19" s="1" a="1"/>
  <c r="AK604" i="19" s="1"/>
  <c r="Z605" i="19"/>
  <c r="AH605" i="19"/>
  <c r="AQ605" i="19"/>
  <c r="AK605" i="19" s="1" a="1"/>
  <c r="AK605" i="19" s="1"/>
  <c r="Z606" i="19"/>
  <c r="AH606" i="19"/>
  <c r="AQ606" i="19"/>
  <c r="AK606" i="19" s="1" a="1"/>
  <c r="AK606" i="19" s="1"/>
  <c r="Z607" i="19"/>
  <c r="AH607" i="19"/>
  <c r="AQ607" i="19"/>
  <c r="AK607" i="19" s="1" a="1"/>
  <c r="AK607" i="19" s="1"/>
  <c r="Z608" i="19"/>
  <c r="AH608" i="19"/>
  <c r="AQ608" i="19"/>
  <c r="AK608" i="19" s="1" a="1"/>
  <c r="AK608" i="19" s="1"/>
  <c r="Z609" i="19"/>
  <c r="AH609" i="19"/>
  <c r="AQ609" i="19"/>
  <c r="AK609" i="19" s="1" a="1"/>
  <c r="AK609" i="19" s="1"/>
  <c r="Z610" i="19"/>
  <c r="AH610" i="19"/>
  <c r="AQ610" i="19"/>
  <c r="AK610" i="19" s="1" a="1"/>
  <c r="AK610" i="19" s="1"/>
  <c r="Z611" i="19"/>
  <c r="AH611" i="19"/>
  <c r="AQ611" i="19"/>
  <c r="AK611" i="19" s="1" a="1"/>
  <c r="AK611" i="19" s="1"/>
  <c r="Z612" i="19"/>
  <c r="AH612" i="19"/>
  <c r="AQ612" i="19"/>
  <c r="AK612" i="19" s="1" a="1"/>
  <c r="AK612" i="19" s="1"/>
  <c r="Z613" i="19"/>
  <c r="AH613" i="19"/>
  <c r="AQ613" i="19"/>
  <c r="AK613" i="19" s="1" a="1"/>
  <c r="AK613" i="19" s="1"/>
  <c r="Z614" i="19"/>
  <c r="AH614" i="19"/>
  <c r="AQ614" i="19"/>
  <c r="AK614" i="19" s="1" a="1"/>
  <c r="AK614" i="19" s="1"/>
  <c r="Z615" i="19"/>
  <c r="AH615" i="19"/>
  <c r="AQ615" i="19"/>
  <c r="AK615" i="19" s="1" a="1"/>
  <c r="AK615" i="19" s="1"/>
  <c r="Z616" i="19"/>
  <c r="AH616" i="19"/>
  <c r="AQ616" i="19"/>
  <c r="AK616" i="19" s="1" a="1"/>
  <c r="AK616" i="19" s="1"/>
  <c r="Z617" i="19"/>
  <c r="AH617" i="19"/>
  <c r="AQ617" i="19"/>
  <c r="AK617" i="19" s="1" a="1"/>
  <c r="AK617" i="19" s="1"/>
  <c r="Z618" i="19"/>
  <c r="AH618" i="19"/>
  <c r="AQ618" i="19"/>
  <c r="AK618" i="19" s="1" a="1"/>
  <c r="AK618" i="19" s="1"/>
  <c r="Z619" i="19"/>
  <c r="AH619" i="19"/>
  <c r="AQ619" i="19"/>
  <c r="AK619" i="19" s="1" a="1"/>
  <c r="AK619" i="19" s="1"/>
  <c r="Z620" i="19"/>
  <c r="AH620" i="19"/>
  <c r="AQ620" i="19"/>
  <c r="AK620" i="19" s="1" a="1"/>
  <c r="AK620" i="19" s="1"/>
  <c r="Z621" i="19"/>
  <c r="AH621" i="19"/>
  <c r="AQ621" i="19"/>
  <c r="AK621" i="19" s="1" a="1"/>
  <c r="AK621" i="19" s="1"/>
  <c r="Z622" i="19"/>
  <c r="AH622" i="19"/>
  <c r="AQ622" i="19"/>
  <c r="AK622" i="19" s="1" a="1"/>
  <c r="AK622" i="19" s="1"/>
  <c r="Z623" i="19"/>
  <c r="AH623" i="19"/>
  <c r="AQ623" i="19"/>
  <c r="AK623" i="19" s="1" a="1"/>
  <c r="AK623" i="19" s="1"/>
  <c r="Z624" i="19"/>
  <c r="AH624" i="19"/>
  <c r="AQ624" i="19"/>
  <c r="AK624" i="19" s="1" a="1"/>
  <c r="AK624" i="19" s="1"/>
  <c r="Z625" i="19"/>
  <c r="AH625" i="19"/>
  <c r="AQ625" i="19"/>
  <c r="AK625" i="19" s="1" a="1"/>
  <c r="AK625" i="19" s="1"/>
  <c r="Z626" i="19"/>
  <c r="AH626" i="19"/>
  <c r="AQ626" i="19"/>
  <c r="AK626" i="19" s="1" a="1"/>
  <c r="AK626" i="19" s="1"/>
  <c r="Z627" i="19"/>
  <c r="AH627" i="19"/>
  <c r="AQ627" i="19"/>
  <c r="AK627" i="19" s="1" a="1"/>
  <c r="AK627" i="19" s="1"/>
  <c r="Z628" i="19"/>
  <c r="AH628" i="19"/>
  <c r="AQ628" i="19"/>
  <c r="AK628" i="19" s="1" a="1"/>
  <c r="AK628" i="19" s="1"/>
  <c r="Z629" i="19"/>
  <c r="AH629" i="19"/>
  <c r="AQ629" i="19"/>
  <c r="AK629" i="19" s="1" a="1"/>
  <c r="AK629" i="19" s="1"/>
  <c r="Z630" i="19"/>
  <c r="AH630" i="19"/>
  <c r="AQ630" i="19"/>
  <c r="AK630" i="19" s="1" a="1"/>
  <c r="AK630" i="19" s="1"/>
  <c r="Z631" i="19"/>
  <c r="AH631" i="19"/>
  <c r="AQ631" i="19"/>
  <c r="AK631" i="19" s="1" a="1"/>
  <c r="AK631" i="19" s="1"/>
  <c r="Z632" i="19"/>
  <c r="AH632" i="19"/>
  <c r="AQ632" i="19"/>
  <c r="AK632" i="19" s="1" a="1"/>
  <c r="AK632" i="19" s="1"/>
  <c r="Z633" i="19"/>
  <c r="AH633" i="19"/>
  <c r="AQ633" i="19"/>
  <c r="AK633" i="19" s="1" a="1"/>
  <c r="AK633" i="19" s="1"/>
  <c r="Z634" i="19"/>
  <c r="AH634" i="19"/>
  <c r="AQ634" i="19"/>
  <c r="AK634" i="19" s="1" a="1"/>
  <c r="AK634" i="19" s="1"/>
  <c r="Z635" i="19"/>
  <c r="AH635" i="19"/>
  <c r="AQ635" i="19"/>
  <c r="AK635" i="19" s="1" a="1"/>
  <c r="AK635" i="19" s="1"/>
  <c r="Z636" i="19"/>
  <c r="AH636" i="19"/>
  <c r="AQ636" i="19"/>
  <c r="AK636" i="19" s="1" a="1"/>
  <c r="AK636" i="19" s="1"/>
  <c r="Z637" i="19"/>
  <c r="AH637" i="19"/>
  <c r="AQ637" i="19"/>
  <c r="AK637" i="19" s="1" a="1"/>
  <c r="AK637" i="19" s="1"/>
  <c r="Z638" i="19"/>
  <c r="AH638" i="19"/>
  <c r="AQ638" i="19"/>
  <c r="AK638" i="19" s="1" a="1"/>
  <c r="AK638" i="19" s="1"/>
  <c r="Z639" i="19"/>
  <c r="AH639" i="19"/>
  <c r="AQ639" i="19"/>
  <c r="AK639" i="19" s="1" a="1"/>
  <c r="AK639" i="19" s="1"/>
  <c r="Z640" i="19"/>
  <c r="AH640" i="19"/>
  <c r="AQ640" i="19"/>
  <c r="AK640" i="19" s="1" a="1"/>
  <c r="AK640" i="19" s="1"/>
  <c r="Z641" i="19"/>
  <c r="AH641" i="19"/>
  <c r="AQ641" i="19"/>
  <c r="AK641" i="19" s="1" a="1"/>
  <c r="AK641" i="19" s="1"/>
  <c r="Z642" i="19"/>
  <c r="AH642" i="19"/>
  <c r="AQ642" i="19"/>
  <c r="AK642" i="19" s="1" a="1"/>
  <c r="AK642" i="19" s="1"/>
  <c r="Z643" i="19"/>
  <c r="AH643" i="19"/>
  <c r="AQ643" i="19"/>
  <c r="AK643" i="19" s="1" a="1"/>
  <c r="AK643" i="19" s="1"/>
  <c r="Z644" i="19"/>
  <c r="AH644" i="19"/>
  <c r="AQ644" i="19"/>
  <c r="AK644" i="19" s="1" a="1"/>
  <c r="AK644" i="19" s="1"/>
  <c r="Z645" i="19"/>
  <c r="AH645" i="19"/>
  <c r="AQ645" i="19"/>
  <c r="AK645" i="19" s="1" a="1"/>
  <c r="AK645" i="19" s="1"/>
  <c r="Z646" i="19"/>
  <c r="AH646" i="19"/>
  <c r="AQ646" i="19"/>
  <c r="AK646" i="19" s="1" a="1"/>
  <c r="AK646" i="19" s="1"/>
  <c r="Z647" i="19"/>
  <c r="AH647" i="19"/>
  <c r="AQ647" i="19"/>
  <c r="AK647" i="19" s="1" a="1"/>
  <c r="AK647" i="19" s="1"/>
  <c r="Z648" i="19"/>
  <c r="AH648" i="19"/>
  <c r="AQ648" i="19"/>
  <c r="AK648" i="19" s="1" a="1"/>
  <c r="AK648" i="19" s="1"/>
  <c r="Z649" i="19"/>
  <c r="AH649" i="19"/>
  <c r="AQ649" i="19"/>
  <c r="AK649" i="19" s="1" a="1"/>
  <c r="AK649" i="19" s="1"/>
  <c r="Z650" i="19"/>
  <c r="AH650" i="19"/>
  <c r="AQ650" i="19"/>
  <c r="AK650" i="19" s="1" a="1"/>
  <c r="AK650" i="19" s="1"/>
  <c r="Z651" i="19"/>
  <c r="AH651" i="19"/>
  <c r="AQ651" i="19"/>
  <c r="AK651" i="19" s="1" a="1"/>
  <c r="AK651" i="19" s="1"/>
  <c r="Z652" i="19"/>
  <c r="AH652" i="19"/>
  <c r="AQ652" i="19"/>
  <c r="AK652" i="19" s="1" a="1"/>
  <c r="AK652" i="19" s="1"/>
  <c r="Z653" i="19"/>
  <c r="AH653" i="19"/>
  <c r="AQ653" i="19"/>
  <c r="AK653" i="19" s="1" a="1"/>
  <c r="AK653" i="19" s="1"/>
  <c r="Z654" i="19"/>
  <c r="AH654" i="19"/>
  <c r="AQ654" i="19"/>
  <c r="AK654" i="19" s="1" a="1"/>
  <c r="AK654" i="19" s="1"/>
  <c r="Z655" i="19"/>
  <c r="AH655" i="19"/>
  <c r="AQ655" i="19"/>
  <c r="AK655" i="19" s="1" a="1"/>
  <c r="AK655" i="19" s="1"/>
  <c r="Z656" i="19"/>
  <c r="AH656" i="19"/>
  <c r="AQ656" i="19"/>
  <c r="AK656" i="19" s="1" a="1"/>
  <c r="AK656" i="19" s="1"/>
  <c r="Z657" i="19"/>
  <c r="AH657" i="19"/>
  <c r="AQ657" i="19"/>
  <c r="AK657" i="19" s="1" a="1"/>
  <c r="AK657" i="19" s="1"/>
  <c r="Z658" i="19"/>
  <c r="AH658" i="19"/>
  <c r="AQ658" i="19"/>
  <c r="AK658" i="19" s="1" a="1"/>
  <c r="AK658" i="19" s="1"/>
  <c r="Z659" i="19"/>
  <c r="AH659" i="19"/>
  <c r="AQ659" i="19"/>
  <c r="AK659" i="19" s="1" a="1"/>
  <c r="AK659" i="19" s="1"/>
  <c r="Z660" i="19"/>
  <c r="AH660" i="19"/>
  <c r="AQ660" i="19"/>
  <c r="AK660" i="19" s="1" a="1"/>
  <c r="AK660" i="19" s="1"/>
  <c r="Z661" i="19"/>
  <c r="AH661" i="19"/>
  <c r="AQ661" i="19"/>
  <c r="AK661" i="19" s="1" a="1"/>
  <c r="AK661" i="19" s="1"/>
  <c r="Z662" i="19"/>
  <c r="AH662" i="19"/>
  <c r="AQ662" i="19"/>
  <c r="AK662" i="19" s="1" a="1"/>
  <c r="AK662" i="19" s="1"/>
  <c r="Z663" i="19"/>
  <c r="AH663" i="19"/>
  <c r="AQ663" i="19"/>
  <c r="AK663" i="19" s="1" a="1"/>
  <c r="AK663" i="19" s="1"/>
  <c r="Z664" i="19"/>
  <c r="AH664" i="19"/>
  <c r="AQ664" i="19"/>
  <c r="AK664" i="19" s="1" a="1"/>
  <c r="AK664" i="19" s="1"/>
  <c r="Z665" i="19"/>
  <c r="AH665" i="19"/>
  <c r="AQ665" i="19"/>
  <c r="AK665" i="19" s="1" a="1"/>
  <c r="AK665" i="19" s="1"/>
  <c r="Z666" i="19"/>
  <c r="AH666" i="19"/>
  <c r="AQ666" i="19"/>
  <c r="AK666" i="19" s="1" a="1"/>
  <c r="AK666" i="19" s="1"/>
  <c r="Z667" i="19"/>
  <c r="AH667" i="19"/>
  <c r="AQ667" i="19"/>
  <c r="AK667" i="19" s="1" a="1"/>
  <c r="AK667" i="19" s="1"/>
  <c r="Z668" i="19"/>
  <c r="AH668" i="19"/>
  <c r="AQ668" i="19"/>
  <c r="AK668" i="19" s="1" a="1"/>
  <c r="AK668" i="19" s="1"/>
  <c r="Z669" i="19"/>
  <c r="AH669" i="19"/>
  <c r="AQ669" i="19"/>
  <c r="AK669" i="19" s="1" a="1"/>
  <c r="AK669" i="19" s="1"/>
  <c r="Z670" i="19"/>
  <c r="AH670" i="19"/>
  <c r="AQ670" i="19"/>
  <c r="AK670" i="19" s="1" a="1"/>
  <c r="AK670" i="19" s="1"/>
  <c r="Z671" i="19"/>
  <c r="AH671" i="19"/>
  <c r="AQ671" i="19"/>
  <c r="AK671" i="19" s="1" a="1"/>
  <c r="AK671" i="19" s="1"/>
  <c r="Z672" i="19"/>
  <c r="AH672" i="19"/>
  <c r="AQ672" i="19"/>
  <c r="AK672" i="19" s="1" a="1"/>
  <c r="AK672" i="19" s="1"/>
  <c r="Z673" i="19"/>
  <c r="AH673" i="19"/>
  <c r="AQ673" i="19"/>
  <c r="AK673" i="19" s="1" a="1"/>
  <c r="AK673" i="19" s="1"/>
  <c r="Z674" i="19"/>
  <c r="AH674" i="19"/>
  <c r="AQ674" i="19"/>
  <c r="AK674" i="19" s="1" a="1"/>
  <c r="AK674" i="19" s="1"/>
  <c r="Z675" i="19"/>
  <c r="AH675" i="19"/>
  <c r="AQ675" i="19"/>
  <c r="AK675" i="19" s="1" a="1"/>
  <c r="AK675" i="19" s="1"/>
  <c r="Z676" i="19"/>
  <c r="AH676" i="19"/>
  <c r="AQ676" i="19"/>
  <c r="AK676" i="19" s="1" a="1"/>
  <c r="AK676" i="19" s="1"/>
  <c r="Z677" i="19"/>
  <c r="AH677" i="19"/>
  <c r="AQ677" i="19"/>
  <c r="AK677" i="19" s="1" a="1"/>
  <c r="AK677" i="19" s="1"/>
  <c r="Z678" i="19"/>
  <c r="AH678" i="19"/>
  <c r="AQ678" i="19"/>
  <c r="AK678" i="19" s="1" a="1"/>
  <c r="AK678" i="19" s="1"/>
  <c r="Z679" i="19"/>
  <c r="AH679" i="19"/>
  <c r="AQ679" i="19"/>
  <c r="AK679" i="19" s="1" a="1"/>
  <c r="AK679" i="19" s="1"/>
  <c r="Z680" i="19"/>
  <c r="AH680" i="19"/>
  <c r="AQ680" i="19"/>
  <c r="AK680" i="19" s="1" a="1"/>
  <c r="AK680" i="19" s="1"/>
  <c r="Z681" i="19"/>
  <c r="AH681" i="19"/>
  <c r="AQ681" i="19"/>
  <c r="AK681" i="19" s="1" a="1"/>
  <c r="AK681" i="19" s="1"/>
  <c r="Z682" i="19"/>
  <c r="AH682" i="19"/>
  <c r="AQ682" i="19"/>
  <c r="AK682" i="19" s="1" a="1"/>
  <c r="AK682" i="19" s="1"/>
  <c r="Z683" i="19"/>
  <c r="AH683" i="19"/>
  <c r="AQ683" i="19"/>
  <c r="AK683" i="19" s="1" a="1"/>
  <c r="AK683" i="19" s="1"/>
  <c r="Z684" i="19"/>
  <c r="AH684" i="19"/>
  <c r="AQ684" i="19"/>
  <c r="AK684" i="19" s="1" a="1"/>
  <c r="AK684" i="19" s="1"/>
  <c r="Z685" i="19"/>
  <c r="AH685" i="19"/>
  <c r="AQ685" i="19"/>
  <c r="AK685" i="19" s="1" a="1"/>
  <c r="AK685" i="19" s="1"/>
  <c r="Z686" i="19"/>
  <c r="AH686" i="19"/>
  <c r="AQ686" i="19"/>
  <c r="AK686" i="19" s="1" a="1"/>
  <c r="AK686" i="19" s="1"/>
  <c r="Z687" i="19"/>
  <c r="AH687" i="19"/>
  <c r="AQ687" i="19"/>
  <c r="AK687" i="19" s="1" a="1"/>
  <c r="AK687" i="19" s="1"/>
  <c r="Z688" i="19"/>
  <c r="AH688" i="19"/>
  <c r="AQ688" i="19"/>
  <c r="AK688" i="19" s="1" a="1"/>
  <c r="AK688" i="19" s="1"/>
  <c r="Z689" i="19"/>
  <c r="AH689" i="19"/>
  <c r="AQ689" i="19"/>
  <c r="AK689" i="19" s="1" a="1"/>
  <c r="AK689" i="19" s="1"/>
  <c r="Z690" i="19"/>
  <c r="AH690" i="19"/>
  <c r="AQ690" i="19"/>
  <c r="AK690" i="19" s="1" a="1"/>
  <c r="AK690" i="19" s="1"/>
  <c r="Z691" i="19"/>
  <c r="AH691" i="19"/>
  <c r="AQ691" i="19"/>
  <c r="AK691" i="19" s="1" a="1"/>
  <c r="AK691" i="19" s="1"/>
  <c r="Z692" i="19"/>
  <c r="AH692" i="19"/>
  <c r="AQ692" i="19"/>
  <c r="AK692" i="19" s="1" a="1"/>
  <c r="AK692" i="19" s="1"/>
  <c r="Z693" i="19"/>
  <c r="AH693" i="19"/>
  <c r="AQ693" i="19"/>
  <c r="AK693" i="19" s="1" a="1"/>
  <c r="AK693" i="19" s="1"/>
  <c r="Z694" i="19"/>
  <c r="AH694" i="19"/>
  <c r="AQ694" i="19"/>
  <c r="AK694" i="19" s="1" a="1"/>
  <c r="AK694" i="19" s="1"/>
  <c r="Z695" i="19"/>
  <c r="AH695" i="19"/>
  <c r="AQ695" i="19"/>
  <c r="AK695" i="19" s="1" a="1"/>
  <c r="AK695" i="19" s="1"/>
  <c r="Z696" i="19"/>
  <c r="AH696" i="19"/>
  <c r="AQ696" i="19"/>
  <c r="AK696" i="19" s="1" a="1"/>
  <c r="AK696" i="19" s="1"/>
  <c r="Z697" i="19"/>
  <c r="AH697" i="19"/>
  <c r="AQ697" i="19"/>
  <c r="AK697" i="19" s="1" a="1"/>
  <c r="AK697" i="19" s="1"/>
  <c r="Z698" i="19"/>
  <c r="AH698" i="19"/>
  <c r="AQ698" i="19"/>
  <c r="AK698" i="19" s="1" a="1"/>
  <c r="AK698" i="19" s="1"/>
  <c r="Z699" i="19"/>
  <c r="AH699" i="19"/>
  <c r="AQ699" i="19"/>
  <c r="AK699" i="19" s="1" a="1"/>
  <c r="AK699" i="19" s="1"/>
  <c r="Z700" i="19"/>
  <c r="AH700" i="19"/>
  <c r="AQ700" i="19"/>
  <c r="AK700" i="19" s="1" a="1"/>
  <c r="AK700" i="19" s="1"/>
  <c r="Z701" i="19"/>
  <c r="AH701" i="19"/>
  <c r="AQ701" i="19"/>
  <c r="AK701" i="19" s="1" a="1"/>
  <c r="AK701" i="19" s="1"/>
  <c r="Z702" i="19"/>
  <c r="AH702" i="19"/>
  <c r="AQ702" i="19"/>
  <c r="AK702" i="19" s="1" a="1"/>
  <c r="AK702" i="19" s="1"/>
  <c r="Z703" i="19"/>
  <c r="AH703" i="19"/>
  <c r="AQ703" i="19"/>
  <c r="AK703" i="19" s="1" a="1"/>
  <c r="AK703" i="19" s="1"/>
  <c r="Z704" i="19"/>
  <c r="AH704" i="19"/>
  <c r="AQ704" i="19"/>
  <c r="AK704" i="19" s="1" a="1"/>
  <c r="AK704" i="19" s="1"/>
  <c r="Z705" i="19"/>
  <c r="AH705" i="19"/>
  <c r="AQ705" i="19"/>
  <c r="AK705" i="19" s="1" a="1"/>
  <c r="AK705" i="19" s="1"/>
  <c r="Z706" i="19"/>
  <c r="AH706" i="19"/>
  <c r="AQ706" i="19"/>
  <c r="AK706" i="19" s="1" a="1"/>
  <c r="AK706" i="19" s="1"/>
  <c r="Z707" i="19"/>
  <c r="AH707" i="19"/>
  <c r="AQ707" i="19"/>
  <c r="AK707" i="19" s="1" a="1"/>
  <c r="AK707" i="19" s="1"/>
  <c r="Z708" i="19"/>
  <c r="AH708" i="19"/>
  <c r="AQ708" i="19"/>
  <c r="AK708" i="19" s="1" a="1"/>
  <c r="AK708" i="19" s="1"/>
  <c r="Z709" i="19"/>
  <c r="AH709" i="19"/>
  <c r="AQ709" i="19"/>
  <c r="AK709" i="19" s="1" a="1"/>
  <c r="AK709" i="19" s="1"/>
  <c r="Z710" i="19"/>
  <c r="AH710" i="19"/>
  <c r="AQ710" i="19"/>
  <c r="AK710" i="19" s="1" a="1"/>
  <c r="AK710" i="19" s="1"/>
  <c r="Z711" i="19"/>
  <c r="AH711" i="19"/>
  <c r="AQ711" i="19"/>
  <c r="AK711" i="19" s="1" a="1"/>
  <c r="AK711" i="19" s="1"/>
  <c r="Z712" i="19"/>
  <c r="AH712" i="19"/>
  <c r="AQ712" i="19"/>
  <c r="AK712" i="19" s="1" a="1"/>
  <c r="AK712" i="19" s="1"/>
  <c r="Z713" i="19"/>
  <c r="AH713" i="19"/>
  <c r="AQ713" i="19"/>
  <c r="AK713" i="19" s="1" a="1"/>
  <c r="AK713" i="19" s="1"/>
  <c r="Z714" i="19"/>
  <c r="AH714" i="19"/>
  <c r="AQ714" i="19"/>
  <c r="AK714" i="19" s="1" a="1"/>
  <c r="AK714" i="19" s="1"/>
  <c r="Z715" i="19"/>
  <c r="AH715" i="19"/>
  <c r="AQ715" i="19"/>
  <c r="AK715" i="19" s="1" a="1"/>
  <c r="AK715" i="19" s="1"/>
  <c r="Z716" i="19"/>
  <c r="AH716" i="19"/>
  <c r="AQ716" i="19"/>
  <c r="AK716" i="19" s="1" a="1"/>
  <c r="AK716" i="19" s="1"/>
  <c r="Z717" i="19"/>
  <c r="AH717" i="19"/>
  <c r="AQ717" i="19"/>
  <c r="AK717" i="19" s="1" a="1"/>
  <c r="AK717" i="19" s="1"/>
  <c r="Z718" i="19"/>
  <c r="AH718" i="19"/>
  <c r="AQ718" i="19"/>
  <c r="AK718" i="19" s="1" a="1"/>
  <c r="AK718" i="19" s="1"/>
  <c r="Z719" i="19"/>
  <c r="AH719" i="19"/>
  <c r="AQ719" i="19"/>
  <c r="AK719" i="19" s="1" a="1"/>
  <c r="AK719" i="19" s="1"/>
  <c r="Z720" i="19"/>
  <c r="AH720" i="19"/>
  <c r="AQ720" i="19"/>
  <c r="AK720" i="19" s="1" a="1"/>
  <c r="AK720" i="19" s="1"/>
  <c r="Z721" i="19"/>
  <c r="AH721" i="19"/>
  <c r="AQ721" i="19"/>
  <c r="AK721" i="19" s="1" a="1"/>
  <c r="AK721" i="19" s="1"/>
  <c r="Z722" i="19"/>
  <c r="AH722" i="19"/>
  <c r="AQ722" i="19"/>
  <c r="AK722" i="19" s="1" a="1"/>
  <c r="AK722" i="19" s="1"/>
  <c r="Z723" i="19"/>
  <c r="AH723" i="19"/>
  <c r="AQ723" i="19"/>
  <c r="AK723" i="19" s="1" a="1"/>
  <c r="AK723" i="19" s="1"/>
  <c r="Z724" i="19"/>
  <c r="AH724" i="19"/>
  <c r="AQ724" i="19"/>
  <c r="AK724" i="19" s="1" a="1"/>
  <c r="AK724" i="19" s="1"/>
  <c r="Z725" i="19"/>
  <c r="AH725" i="19"/>
  <c r="AQ725" i="19"/>
  <c r="AK725" i="19" s="1" a="1"/>
  <c r="AK725" i="19" s="1"/>
  <c r="Z726" i="19"/>
  <c r="AH726" i="19"/>
  <c r="AQ726" i="19"/>
  <c r="AK726" i="19" s="1" a="1"/>
  <c r="AK726" i="19" s="1"/>
  <c r="Z727" i="19"/>
  <c r="AH727" i="19"/>
  <c r="AQ727" i="19"/>
  <c r="AK727" i="19" s="1" a="1"/>
  <c r="AK727" i="19" s="1"/>
  <c r="Z728" i="19"/>
  <c r="AH728" i="19"/>
  <c r="AQ728" i="19"/>
  <c r="AK728" i="19" s="1" a="1"/>
  <c r="AK728" i="19" s="1"/>
  <c r="Z729" i="19"/>
  <c r="AH729" i="19"/>
  <c r="AQ729" i="19"/>
  <c r="AK729" i="19" s="1" a="1"/>
  <c r="AK729" i="19" s="1"/>
  <c r="Z730" i="19"/>
  <c r="AH730" i="19"/>
  <c r="AQ730" i="19"/>
  <c r="AK730" i="19" s="1" a="1"/>
  <c r="AK730" i="19" s="1"/>
  <c r="Z731" i="19"/>
  <c r="AH731" i="19"/>
  <c r="AQ731" i="19"/>
  <c r="AK731" i="19" s="1" a="1"/>
  <c r="AK731" i="19" s="1"/>
  <c r="Z732" i="19"/>
  <c r="AH732" i="19"/>
  <c r="AQ732" i="19"/>
  <c r="AK732" i="19" s="1" a="1"/>
  <c r="AK732" i="19" s="1"/>
  <c r="Z733" i="19"/>
  <c r="AH733" i="19"/>
  <c r="AQ733" i="19"/>
  <c r="AK733" i="19" s="1" a="1"/>
  <c r="AK733" i="19" s="1"/>
  <c r="Z734" i="19"/>
  <c r="AH734" i="19"/>
  <c r="AQ734" i="19"/>
  <c r="AK734" i="19" s="1" a="1"/>
  <c r="AK734" i="19" s="1"/>
  <c r="Z735" i="19"/>
  <c r="AH735" i="19"/>
  <c r="AQ735" i="19"/>
  <c r="AK735" i="19" s="1" a="1"/>
  <c r="AK735" i="19" s="1"/>
  <c r="Z736" i="19"/>
  <c r="AH736" i="19"/>
  <c r="AQ736" i="19"/>
  <c r="AK736" i="19" s="1" a="1"/>
  <c r="AK736" i="19" s="1"/>
  <c r="Z737" i="19"/>
  <c r="AH737" i="19"/>
  <c r="AQ737" i="19"/>
  <c r="AK737" i="19" s="1" a="1"/>
  <c r="AK737" i="19" s="1"/>
  <c r="Z738" i="19"/>
  <c r="AH738" i="19"/>
  <c r="AQ738" i="19"/>
  <c r="AK738" i="19" s="1" a="1"/>
  <c r="AK738" i="19" s="1"/>
  <c r="Z739" i="19"/>
  <c r="AH739" i="19"/>
  <c r="AQ739" i="19"/>
  <c r="AK739" i="19" s="1" a="1"/>
  <c r="AK739" i="19" s="1"/>
  <c r="Z740" i="19"/>
  <c r="AH740" i="19"/>
  <c r="AQ740" i="19"/>
  <c r="AK740" i="19" s="1" a="1"/>
  <c r="AK740" i="19" s="1"/>
  <c r="Z741" i="19"/>
  <c r="AH741" i="19"/>
  <c r="AQ741" i="19"/>
  <c r="AK741" i="19" s="1" a="1"/>
  <c r="AK741" i="19" s="1"/>
  <c r="Z742" i="19"/>
  <c r="AH742" i="19"/>
  <c r="AQ742" i="19"/>
  <c r="AK742" i="19" s="1" a="1"/>
  <c r="AK742" i="19" s="1"/>
  <c r="Z743" i="19"/>
  <c r="AH743" i="19"/>
  <c r="AQ743" i="19"/>
  <c r="AK743" i="19" s="1" a="1"/>
  <c r="AK743" i="19" s="1"/>
  <c r="Z744" i="19"/>
  <c r="AH744" i="19"/>
  <c r="AQ744" i="19"/>
  <c r="AK744" i="19" s="1" a="1"/>
  <c r="AK744" i="19" s="1"/>
  <c r="Z745" i="19"/>
  <c r="AH745" i="19"/>
  <c r="AQ745" i="19"/>
  <c r="AK745" i="19" s="1" a="1"/>
  <c r="AK745" i="19" s="1"/>
  <c r="Z746" i="19"/>
  <c r="AH746" i="19"/>
  <c r="AQ746" i="19"/>
  <c r="AK746" i="19" s="1" a="1"/>
  <c r="AK746" i="19" s="1"/>
  <c r="Z747" i="19"/>
  <c r="AH747" i="19"/>
  <c r="AQ747" i="19"/>
  <c r="AK747" i="19" s="1" a="1"/>
  <c r="AK747" i="19" s="1"/>
  <c r="Z748" i="19"/>
  <c r="AH748" i="19"/>
  <c r="AQ748" i="19"/>
  <c r="AK748" i="19" s="1" a="1"/>
  <c r="AK748" i="19" s="1"/>
  <c r="Z749" i="19"/>
  <c r="AH749" i="19"/>
  <c r="AQ749" i="19"/>
  <c r="AK749" i="19" s="1" a="1"/>
  <c r="AK749" i="19" s="1"/>
  <c r="Z750" i="19"/>
  <c r="AH750" i="19"/>
  <c r="AQ750" i="19"/>
  <c r="AK750" i="19" s="1" a="1"/>
  <c r="AK750" i="19" s="1"/>
  <c r="Z751" i="19"/>
  <c r="AH751" i="19"/>
  <c r="AQ751" i="19"/>
  <c r="AK751" i="19" s="1" a="1"/>
  <c r="AK751" i="19" s="1"/>
  <c r="Z752" i="19"/>
  <c r="AH752" i="19"/>
  <c r="AQ752" i="19"/>
  <c r="AK752" i="19" s="1" a="1"/>
  <c r="AK752" i="19" s="1"/>
  <c r="Z753" i="19"/>
  <c r="AH753" i="19"/>
  <c r="AQ753" i="19"/>
  <c r="AK753" i="19" s="1" a="1"/>
  <c r="AK753" i="19" s="1"/>
  <c r="Z754" i="19"/>
  <c r="AH754" i="19"/>
  <c r="AQ754" i="19"/>
  <c r="AK754" i="19" s="1" a="1"/>
  <c r="AK754" i="19" s="1"/>
  <c r="Z755" i="19"/>
  <c r="AH755" i="19"/>
  <c r="AQ755" i="19"/>
  <c r="AK755" i="19" s="1" a="1"/>
  <c r="AK755" i="19" s="1"/>
  <c r="Z756" i="19"/>
  <c r="AH756" i="19"/>
  <c r="AQ756" i="19"/>
  <c r="AK756" i="19" s="1" a="1"/>
  <c r="AK756" i="19" s="1"/>
  <c r="Z757" i="19"/>
  <c r="AH757" i="19"/>
  <c r="AQ757" i="19"/>
  <c r="AK757" i="19" s="1" a="1"/>
  <c r="AK757" i="19" s="1"/>
  <c r="Z758" i="19"/>
  <c r="AH758" i="19"/>
  <c r="AQ758" i="19"/>
  <c r="AK758" i="19" s="1" a="1"/>
  <c r="AK758" i="19" s="1"/>
  <c r="Z759" i="19"/>
  <c r="AH759" i="19"/>
  <c r="AQ759" i="19"/>
  <c r="AK759" i="19" s="1" a="1"/>
  <c r="AK759" i="19" s="1"/>
  <c r="Z760" i="19"/>
  <c r="AH760" i="19"/>
  <c r="AQ760" i="19"/>
  <c r="AK760" i="19" s="1" a="1"/>
  <c r="AK760" i="19" s="1"/>
  <c r="Z761" i="19"/>
  <c r="AH761" i="19"/>
  <c r="AQ761" i="19"/>
  <c r="AK761" i="19" s="1" a="1"/>
  <c r="AK761" i="19" s="1"/>
  <c r="Z762" i="19"/>
  <c r="AH762" i="19"/>
  <c r="AQ762" i="19"/>
  <c r="AK762" i="19" s="1" a="1"/>
  <c r="AK762" i="19" s="1"/>
  <c r="Z763" i="19"/>
  <c r="AH763" i="19"/>
  <c r="AQ763" i="19"/>
  <c r="AK763" i="19" s="1" a="1"/>
  <c r="AK763" i="19" s="1"/>
  <c r="Z764" i="19"/>
  <c r="AH764" i="19"/>
  <c r="AQ764" i="19"/>
  <c r="AK764" i="19" s="1" a="1"/>
  <c r="AK764" i="19" s="1"/>
  <c r="Z765" i="19"/>
  <c r="AH765" i="19"/>
  <c r="AQ765" i="19"/>
  <c r="AK765" i="19" s="1" a="1"/>
  <c r="AK765" i="19" s="1"/>
  <c r="Z766" i="19"/>
  <c r="AH766" i="19"/>
  <c r="AQ766" i="19"/>
  <c r="AK766" i="19" s="1" a="1"/>
  <c r="AK766" i="19" s="1"/>
  <c r="Z767" i="19"/>
  <c r="AH767" i="19"/>
  <c r="AQ767" i="19"/>
  <c r="AK767" i="19" s="1" a="1"/>
  <c r="AK767" i="19" s="1"/>
  <c r="Z768" i="19"/>
  <c r="AH768" i="19"/>
  <c r="AQ768" i="19"/>
  <c r="AK768" i="19" s="1" a="1"/>
  <c r="AK768" i="19" s="1"/>
  <c r="Z769" i="19"/>
  <c r="AH769" i="19"/>
  <c r="AQ769" i="19"/>
  <c r="AK769" i="19" s="1" a="1"/>
  <c r="AK769" i="19" s="1"/>
  <c r="Z770" i="19"/>
  <c r="AH770" i="19"/>
  <c r="AQ770" i="19"/>
  <c r="AK770" i="19" s="1" a="1"/>
  <c r="AK770" i="19" s="1"/>
  <c r="Z771" i="19"/>
  <c r="AH771" i="19"/>
  <c r="AQ771" i="19"/>
  <c r="AK771" i="19" s="1" a="1"/>
  <c r="AK771" i="19" s="1"/>
  <c r="Z772" i="19"/>
  <c r="AH772" i="19"/>
  <c r="AQ772" i="19"/>
  <c r="AK772" i="19" s="1" a="1"/>
  <c r="AK772" i="19" s="1"/>
  <c r="Z773" i="19"/>
  <c r="AH773" i="19"/>
  <c r="AQ773" i="19"/>
  <c r="AK773" i="19" s="1" a="1"/>
  <c r="AK773" i="19" s="1"/>
  <c r="Z774" i="19"/>
  <c r="AH774" i="19"/>
  <c r="AQ774" i="19"/>
  <c r="AK774" i="19" s="1" a="1"/>
  <c r="AK774" i="19" s="1"/>
  <c r="Z775" i="19"/>
  <c r="AH775" i="19"/>
  <c r="AQ775" i="19"/>
  <c r="AK775" i="19" s="1" a="1"/>
  <c r="AK775" i="19" s="1"/>
  <c r="Z776" i="19"/>
  <c r="AH776" i="19"/>
  <c r="AQ776" i="19"/>
  <c r="AK776" i="19" s="1" a="1"/>
  <c r="AK776" i="19" s="1"/>
  <c r="Z777" i="19"/>
  <c r="AH777" i="19"/>
  <c r="AQ777" i="19"/>
  <c r="AK777" i="19" s="1" a="1"/>
  <c r="AK777" i="19" s="1"/>
  <c r="Z778" i="19"/>
  <c r="AH778" i="19"/>
  <c r="AQ778" i="19"/>
  <c r="AK778" i="19" s="1" a="1"/>
  <c r="AK778" i="19" s="1"/>
  <c r="Z779" i="19"/>
  <c r="AH779" i="19"/>
  <c r="AQ779" i="19"/>
  <c r="AK779" i="19" s="1" a="1"/>
  <c r="AK779" i="19" s="1"/>
  <c r="Z780" i="19"/>
  <c r="AH780" i="19"/>
  <c r="AQ780" i="19"/>
  <c r="AK780" i="19" s="1" a="1"/>
  <c r="AK780" i="19" s="1"/>
  <c r="Z781" i="19"/>
  <c r="AH781" i="19"/>
  <c r="AQ781" i="19"/>
  <c r="AK781" i="19" s="1" a="1"/>
  <c r="AK781" i="19" s="1"/>
  <c r="Z782" i="19"/>
  <c r="AH782" i="19"/>
  <c r="AQ782" i="19"/>
  <c r="AK782" i="19" s="1" a="1"/>
  <c r="AK782" i="19" s="1"/>
  <c r="Z783" i="19"/>
  <c r="AH783" i="19"/>
  <c r="AQ783" i="19"/>
  <c r="AK783" i="19" s="1" a="1"/>
  <c r="AK783" i="19" s="1"/>
  <c r="Z784" i="19"/>
  <c r="AH784" i="19"/>
  <c r="AQ784" i="19"/>
  <c r="AK784" i="19" s="1" a="1"/>
  <c r="AK784" i="19" s="1"/>
  <c r="Z785" i="19"/>
  <c r="AH785" i="19"/>
  <c r="AQ785" i="19"/>
  <c r="AK785" i="19" s="1" a="1"/>
  <c r="AK785" i="19" s="1"/>
  <c r="Z786" i="19"/>
  <c r="AH786" i="19"/>
  <c r="AQ786" i="19"/>
  <c r="AK786" i="19" s="1" a="1"/>
  <c r="AK786" i="19" s="1"/>
  <c r="Z787" i="19"/>
  <c r="AH787" i="19"/>
  <c r="AQ787" i="19"/>
  <c r="AK787" i="19" s="1" a="1"/>
  <c r="AK787" i="19" s="1"/>
  <c r="Z788" i="19"/>
  <c r="AH788" i="19"/>
  <c r="AQ788" i="19"/>
  <c r="AK788" i="19" s="1" a="1"/>
  <c r="AK788" i="19" s="1"/>
  <c r="Z789" i="19"/>
  <c r="AH789" i="19"/>
  <c r="AQ789" i="19"/>
  <c r="AK789" i="19" s="1" a="1"/>
  <c r="AK789" i="19" s="1"/>
  <c r="Z790" i="19"/>
  <c r="AH790" i="19"/>
  <c r="AQ790" i="19"/>
  <c r="AK790" i="19" s="1" a="1"/>
  <c r="AK790" i="19" s="1"/>
  <c r="Z791" i="19"/>
  <c r="AH791" i="19"/>
  <c r="AQ791" i="19"/>
  <c r="AK791" i="19" s="1" a="1"/>
  <c r="AK791" i="19" s="1"/>
  <c r="Z792" i="19"/>
  <c r="AH792" i="19"/>
  <c r="AQ792" i="19"/>
  <c r="AK792" i="19" s="1" a="1"/>
  <c r="AK792" i="19" s="1"/>
  <c r="Z793" i="19"/>
  <c r="AH793" i="19"/>
  <c r="AQ793" i="19"/>
  <c r="AK793" i="19" s="1" a="1"/>
  <c r="AK793" i="19" s="1"/>
  <c r="Z794" i="19"/>
  <c r="AH794" i="19"/>
  <c r="AQ794" i="19"/>
  <c r="AK794" i="19" s="1" a="1"/>
  <c r="AK794" i="19" s="1"/>
  <c r="Z795" i="19"/>
  <c r="AH795" i="19"/>
  <c r="AQ795" i="19"/>
  <c r="AK795" i="19" s="1" a="1"/>
  <c r="AK795" i="19" s="1"/>
  <c r="Z796" i="19"/>
  <c r="AH796" i="19"/>
  <c r="AQ796" i="19"/>
  <c r="AK796" i="19" s="1" a="1"/>
  <c r="AK796" i="19" s="1"/>
  <c r="Z797" i="19"/>
  <c r="AH797" i="19"/>
  <c r="AQ797" i="19"/>
  <c r="AK797" i="19" s="1" a="1"/>
  <c r="AK797" i="19" s="1"/>
  <c r="Z798" i="19"/>
  <c r="AH798" i="19"/>
  <c r="AQ798" i="19"/>
  <c r="AK798" i="19" s="1" a="1"/>
  <c r="AK798" i="19" s="1"/>
  <c r="Z799" i="19"/>
  <c r="AH799" i="19"/>
  <c r="AQ799" i="19"/>
  <c r="AK799" i="19" s="1" a="1"/>
  <c r="AK799" i="19" s="1"/>
  <c r="Z800" i="19"/>
  <c r="AH800" i="19"/>
  <c r="AQ800" i="19"/>
  <c r="AK800" i="19" s="1" a="1"/>
  <c r="AK800" i="19" s="1"/>
  <c r="Z801" i="19"/>
  <c r="AH801" i="19"/>
  <c r="AQ801" i="19"/>
  <c r="AK801" i="19" s="1" a="1"/>
  <c r="AK801" i="19" s="1"/>
  <c r="Z802" i="19"/>
  <c r="AH802" i="19"/>
  <c r="AQ802" i="19"/>
  <c r="AK802" i="19" s="1" a="1"/>
  <c r="AK802" i="19" s="1"/>
  <c r="Z803" i="19"/>
  <c r="AH803" i="19"/>
  <c r="AQ803" i="19"/>
  <c r="AK803" i="19" s="1" a="1"/>
  <c r="AK803" i="19" s="1"/>
  <c r="Z804" i="19"/>
  <c r="AH804" i="19"/>
  <c r="AQ804" i="19"/>
  <c r="AK804" i="19" s="1" a="1"/>
  <c r="AK804" i="19" s="1"/>
  <c r="Z805" i="19"/>
  <c r="AH805" i="19"/>
  <c r="AQ805" i="19"/>
  <c r="AK805" i="19" s="1" a="1"/>
  <c r="AK805" i="19" s="1"/>
  <c r="Z806" i="19"/>
  <c r="AH806" i="19"/>
  <c r="AQ806" i="19"/>
  <c r="AK806" i="19" s="1" a="1"/>
  <c r="AK806" i="19" s="1"/>
  <c r="Z807" i="19"/>
  <c r="AH807" i="19"/>
  <c r="AQ807" i="19"/>
  <c r="AK807" i="19" s="1" a="1"/>
  <c r="AK807" i="19" s="1"/>
  <c r="Z808" i="19"/>
  <c r="AH808" i="19"/>
  <c r="AQ808" i="19"/>
  <c r="AK808" i="19" s="1" a="1"/>
  <c r="AK808" i="19" s="1"/>
  <c r="Z809" i="19"/>
  <c r="AH809" i="19"/>
  <c r="AQ809" i="19"/>
  <c r="AK809" i="19" s="1" a="1"/>
  <c r="AK809" i="19" s="1"/>
  <c r="Z810" i="19"/>
  <c r="AH810" i="19"/>
  <c r="AQ810" i="19"/>
  <c r="AK810" i="19" s="1" a="1"/>
  <c r="AK810" i="19" s="1"/>
  <c r="Z811" i="19"/>
  <c r="AH811" i="19"/>
  <c r="AQ811" i="19"/>
  <c r="AK811" i="19" s="1" a="1"/>
  <c r="AK811" i="19" s="1"/>
  <c r="Z812" i="19"/>
  <c r="AH812" i="19"/>
  <c r="AQ812" i="19"/>
  <c r="AK812" i="19" s="1" a="1"/>
  <c r="AK812" i="19" s="1"/>
  <c r="Z813" i="19"/>
  <c r="AH813" i="19"/>
  <c r="AQ813" i="19"/>
  <c r="AK813" i="19" s="1" a="1"/>
  <c r="AK813" i="19" s="1"/>
  <c r="Z814" i="19"/>
  <c r="AH814" i="19"/>
  <c r="AQ814" i="19"/>
  <c r="AK814" i="19" s="1" a="1"/>
  <c r="AK814" i="19" s="1"/>
  <c r="Z815" i="19"/>
  <c r="AH815" i="19"/>
  <c r="AQ815" i="19"/>
  <c r="AK815" i="19" s="1" a="1"/>
  <c r="AK815" i="19" s="1"/>
  <c r="Z816" i="19"/>
  <c r="AH816" i="19"/>
  <c r="AQ816" i="19"/>
  <c r="AK816" i="19" s="1" a="1"/>
  <c r="AK816" i="19" s="1"/>
  <c r="Z817" i="19"/>
  <c r="AH817" i="19"/>
  <c r="AQ817" i="19"/>
  <c r="AK817" i="19" s="1" a="1"/>
  <c r="AK817" i="19" s="1"/>
  <c r="Z818" i="19"/>
  <c r="AH818" i="19"/>
  <c r="AQ818" i="19"/>
  <c r="AK818" i="19" s="1" a="1"/>
  <c r="AK818" i="19" s="1"/>
  <c r="Z819" i="19"/>
  <c r="AH819" i="19"/>
  <c r="AQ819" i="19"/>
  <c r="AK819" i="19" s="1" a="1"/>
  <c r="AK819" i="19" s="1"/>
  <c r="Z820" i="19"/>
  <c r="AH820" i="19"/>
  <c r="AQ820" i="19"/>
  <c r="AK820" i="19" s="1" a="1"/>
  <c r="AK820" i="19" s="1"/>
  <c r="Z821" i="19"/>
  <c r="AH821" i="19"/>
  <c r="AQ821" i="19"/>
  <c r="AK821" i="19" s="1" a="1"/>
  <c r="AK821" i="19" s="1"/>
  <c r="Z822" i="19"/>
  <c r="AH822" i="19"/>
  <c r="AQ822" i="19"/>
  <c r="AK822" i="19" s="1" a="1"/>
  <c r="AK822" i="19" s="1"/>
  <c r="Z823" i="19"/>
  <c r="AH823" i="19"/>
  <c r="AQ823" i="19"/>
  <c r="AK823" i="19" s="1" a="1"/>
  <c r="AK823" i="19" s="1"/>
  <c r="Z824" i="19"/>
  <c r="AH824" i="19"/>
  <c r="AQ824" i="19"/>
  <c r="AK824" i="19" s="1" a="1"/>
  <c r="AK824" i="19" s="1"/>
  <c r="Z825" i="19"/>
  <c r="AH825" i="19"/>
  <c r="AQ825" i="19"/>
  <c r="AK825" i="19" s="1" a="1"/>
  <c r="AK825" i="19" s="1"/>
  <c r="Z826" i="19"/>
  <c r="AH826" i="19"/>
  <c r="AQ826" i="19"/>
  <c r="AK826" i="19" s="1" a="1"/>
  <c r="AK826" i="19" s="1"/>
  <c r="Z827" i="19"/>
  <c r="AH827" i="19"/>
  <c r="AQ827" i="19"/>
  <c r="AK827" i="19" s="1" a="1"/>
  <c r="AK827" i="19" s="1"/>
  <c r="Z828" i="19"/>
  <c r="AH828" i="19"/>
  <c r="AQ828" i="19"/>
  <c r="AK828" i="19" s="1" a="1"/>
  <c r="AK828" i="19" s="1"/>
  <c r="Z829" i="19"/>
  <c r="AH829" i="19"/>
  <c r="AQ829" i="19"/>
  <c r="AK829" i="19" s="1" a="1"/>
  <c r="AK829" i="19" s="1"/>
  <c r="Z830" i="19"/>
  <c r="AH830" i="19"/>
  <c r="AQ830" i="19"/>
  <c r="AK830" i="19" s="1" a="1"/>
  <c r="AK830" i="19" s="1"/>
  <c r="Z831" i="19"/>
  <c r="AH831" i="19"/>
  <c r="AQ831" i="19"/>
  <c r="AK831" i="19" s="1" a="1"/>
  <c r="AK831" i="19" s="1"/>
  <c r="Z832" i="19"/>
  <c r="AH832" i="19"/>
  <c r="AQ832" i="19"/>
  <c r="AK832" i="19" s="1" a="1"/>
  <c r="AK832" i="19" s="1"/>
  <c r="Z833" i="19"/>
  <c r="AH833" i="19"/>
  <c r="AQ833" i="19"/>
  <c r="AK833" i="19" s="1" a="1"/>
  <c r="AK833" i="19" s="1"/>
  <c r="Z834" i="19"/>
  <c r="AH834" i="19"/>
  <c r="AQ834" i="19"/>
  <c r="AK834" i="19" s="1" a="1"/>
  <c r="AK834" i="19" s="1"/>
  <c r="Z835" i="19"/>
  <c r="AH835" i="19"/>
  <c r="AQ835" i="19"/>
  <c r="AK835" i="19" s="1" a="1"/>
  <c r="AK835" i="19" s="1"/>
  <c r="Z836" i="19"/>
  <c r="AH836" i="19"/>
  <c r="AQ836" i="19"/>
  <c r="AK836" i="19" s="1" a="1"/>
  <c r="AK836" i="19" s="1"/>
  <c r="Z837" i="19"/>
  <c r="AH837" i="19"/>
  <c r="AQ837" i="19"/>
  <c r="AK837" i="19" s="1" a="1"/>
  <c r="AK837" i="19" s="1"/>
  <c r="Z838" i="19"/>
  <c r="AH838" i="19"/>
  <c r="AQ838" i="19"/>
  <c r="AK838" i="19" s="1" a="1"/>
  <c r="AK838" i="19" s="1"/>
  <c r="Z839" i="19"/>
  <c r="AH839" i="19"/>
  <c r="AQ839" i="19"/>
  <c r="AK839" i="19" s="1" a="1"/>
  <c r="AK839" i="19" s="1"/>
  <c r="Z840" i="19"/>
  <c r="AH840" i="19"/>
  <c r="AQ840" i="19"/>
  <c r="AK840" i="19" s="1" a="1"/>
  <c r="AK840" i="19" s="1"/>
  <c r="Z841" i="19"/>
  <c r="AH841" i="19"/>
  <c r="AQ841" i="19"/>
  <c r="AK841" i="19" s="1" a="1"/>
  <c r="AK841" i="19" s="1"/>
  <c r="Z842" i="19"/>
  <c r="AH842" i="19"/>
  <c r="AQ842" i="19"/>
  <c r="AK842" i="19" s="1" a="1"/>
  <c r="AK842" i="19" s="1"/>
  <c r="Z843" i="19"/>
  <c r="AH843" i="19"/>
  <c r="AQ843" i="19"/>
  <c r="AK843" i="19" s="1" a="1"/>
  <c r="AK843" i="19" s="1"/>
  <c r="Z844" i="19"/>
  <c r="AH844" i="19"/>
  <c r="AQ844" i="19"/>
  <c r="AK844" i="19" s="1" a="1"/>
  <c r="AK844" i="19" s="1"/>
  <c r="Z845" i="19"/>
  <c r="AH845" i="19"/>
  <c r="AQ845" i="19"/>
  <c r="AK845" i="19" s="1" a="1"/>
  <c r="AK845" i="19" s="1"/>
  <c r="Z846" i="19"/>
  <c r="AH846" i="19"/>
  <c r="AQ846" i="19"/>
  <c r="AK846" i="19" s="1" a="1"/>
  <c r="AK846" i="19" s="1"/>
  <c r="Z847" i="19"/>
  <c r="AH847" i="19"/>
  <c r="AQ847" i="19"/>
  <c r="AK847" i="19" s="1" a="1"/>
  <c r="AK847" i="19" s="1"/>
  <c r="Z848" i="19"/>
  <c r="AH848" i="19"/>
  <c r="AQ848" i="19"/>
  <c r="AK848" i="19" s="1" a="1"/>
  <c r="AK848" i="19" s="1"/>
  <c r="Z849" i="19"/>
  <c r="AH849" i="19"/>
  <c r="AQ849" i="19"/>
  <c r="AK849" i="19" s="1" a="1"/>
  <c r="AK849" i="19" s="1"/>
  <c r="Z850" i="19"/>
  <c r="AH850" i="19"/>
  <c r="AQ850" i="19"/>
  <c r="AK850" i="19" s="1" a="1"/>
  <c r="AK850" i="19" s="1"/>
  <c r="Z851" i="19"/>
  <c r="AH851" i="19"/>
  <c r="AQ851" i="19"/>
  <c r="AK851" i="19" s="1" a="1"/>
  <c r="AK851" i="19" s="1"/>
  <c r="Z852" i="19"/>
  <c r="AH852" i="19"/>
  <c r="AQ852" i="19"/>
  <c r="AK852" i="19" s="1" a="1"/>
  <c r="AK852" i="19" s="1"/>
  <c r="Z853" i="19"/>
  <c r="AH853" i="19"/>
  <c r="AQ853" i="19"/>
  <c r="AK853" i="19" s="1" a="1"/>
  <c r="AK853" i="19" s="1"/>
  <c r="Z854" i="19"/>
  <c r="AH854" i="19"/>
  <c r="AQ854" i="19"/>
  <c r="AK854" i="19" s="1" a="1"/>
  <c r="AK854" i="19" s="1"/>
  <c r="Z855" i="19"/>
  <c r="AH855" i="19"/>
  <c r="AQ855" i="19"/>
  <c r="AK855" i="19" s="1" a="1"/>
  <c r="AK855" i="19" s="1"/>
  <c r="Z856" i="19"/>
  <c r="AH856" i="19"/>
  <c r="AQ856" i="19"/>
  <c r="AK856" i="19" s="1" a="1"/>
  <c r="AK856" i="19" s="1"/>
  <c r="Z857" i="19"/>
  <c r="AH857" i="19"/>
  <c r="AQ857" i="19"/>
  <c r="AK857" i="19" s="1" a="1"/>
  <c r="AK857" i="19" s="1"/>
  <c r="Z858" i="19"/>
  <c r="AH858" i="19"/>
  <c r="AQ858" i="19"/>
  <c r="AK858" i="19" s="1" a="1"/>
  <c r="AK858" i="19" s="1"/>
  <c r="Z859" i="19"/>
  <c r="AH859" i="19"/>
  <c r="AQ859" i="19"/>
  <c r="AK859" i="19" s="1" a="1"/>
  <c r="AK859" i="19" s="1"/>
  <c r="Z860" i="19"/>
  <c r="AH860" i="19"/>
  <c r="AQ860" i="19"/>
  <c r="AK860" i="19" s="1" a="1"/>
  <c r="AK860" i="19" s="1"/>
  <c r="Z861" i="19"/>
  <c r="AH861" i="19"/>
  <c r="AQ861" i="19"/>
  <c r="AK861" i="19" s="1" a="1"/>
  <c r="AK861" i="19" s="1"/>
  <c r="Z862" i="19"/>
  <c r="AH862" i="19"/>
  <c r="AQ862" i="19"/>
  <c r="AK862" i="19" s="1" a="1"/>
  <c r="AK862" i="19" s="1"/>
  <c r="Z863" i="19"/>
  <c r="AH863" i="19"/>
  <c r="AQ863" i="19"/>
  <c r="AK863" i="19" s="1" a="1"/>
  <c r="AK863" i="19" s="1"/>
  <c r="Z864" i="19"/>
  <c r="AH864" i="19"/>
  <c r="AQ864" i="19"/>
  <c r="AK864" i="19" s="1" a="1"/>
  <c r="AK864" i="19" s="1"/>
  <c r="Z865" i="19"/>
  <c r="AH865" i="19"/>
  <c r="AQ865" i="19"/>
  <c r="AK865" i="19" s="1" a="1"/>
  <c r="AK865" i="19" s="1"/>
  <c r="Z866" i="19"/>
  <c r="AH866" i="19"/>
  <c r="AQ866" i="19"/>
  <c r="AK866" i="19" s="1" a="1"/>
  <c r="AK866" i="19" s="1"/>
  <c r="Z867" i="19"/>
  <c r="AH867" i="19"/>
  <c r="AQ867" i="19"/>
  <c r="AK867" i="19" s="1" a="1"/>
  <c r="AK867" i="19" s="1"/>
  <c r="Z868" i="19"/>
  <c r="Z869" i="19"/>
  <c r="Z870" i="19"/>
  <c r="Z871" i="19"/>
  <c r="Z872" i="19"/>
  <c r="Z873" i="19"/>
  <c r="Z874" i="19"/>
  <c r="Z875" i="19"/>
  <c r="Z876" i="19"/>
  <c r="Z877" i="19"/>
  <c r="Z878" i="19"/>
  <c r="Z879" i="19"/>
  <c r="Z880" i="19"/>
  <c r="Z881" i="19"/>
  <c r="Z882" i="19"/>
  <c r="Z883" i="19"/>
  <c r="Z884" i="19"/>
  <c r="Z885" i="19"/>
  <c r="Z886" i="19"/>
  <c r="Z887" i="19"/>
  <c r="Z888" i="19"/>
  <c r="Z889" i="19"/>
  <c r="Z890" i="19"/>
  <c r="Z891" i="19"/>
  <c r="Z892" i="19"/>
  <c r="Z893" i="19"/>
  <c r="Z894" i="19"/>
  <c r="Z895" i="19"/>
  <c r="Z896" i="19"/>
  <c r="Z897" i="19"/>
  <c r="Z898" i="19"/>
  <c r="Z899" i="19"/>
  <c r="Z900" i="19"/>
  <c r="Z901" i="19"/>
  <c r="Z902" i="19"/>
  <c r="Z903" i="19"/>
  <c r="Z904" i="19"/>
  <c r="Z905" i="19"/>
  <c r="Z906" i="19"/>
  <c r="Z907" i="19"/>
  <c r="Z908" i="19"/>
  <c r="Z909" i="19"/>
  <c r="Z910" i="19"/>
  <c r="Z911" i="19"/>
  <c r="Z912" i="19"/>
  <c r="Z913" i="19"/>
  <c r="Z914" i="19"/>
  <c r="Z915" i="19"/>
  <c r="Z916" i="19"/>
  <c r="Z917" i="19"/>
  <c r="Z918" i="19"/>
  <c r="Z919" i="19"/>
  <c r="Z920" i="19"/>
  <c r="Z921" i="19"/>
  <c r="Z922" i="19"/>
  <c r="Z923" i="19"/>
  <c r="Z924" i="19"/>
  <c r="Z925" i="19"/>
  <c r="Z926" i="19"/>
  <c r="Z927" i="19"/>
  <c r="Z928" i="19"/>
  <c r="Z929" i="19"/>
  <c r="Z930" i="19"/>
  <c r="Z931" i="19"/>
  <c r="Z932" i="19"/>
  <c r="Z933" i="19"/>
  <c r="Z934" i="19"/>
  <c r="Z935" i="19"/>
  <c r="Z936" i="19"/>
  <c r="Z937" i="19"/>
  <c r="Z938" i="19"/>
  <c r="Z939" i="19"/>
  <c r="Z940" i="19"/>
  <c r="Z941" i="19"/>
  <c r="Z942" i="19"/>
  <c r="Z943" i="19"/>
  <c r="Z944" i="19"/>
  <c r="Z945" i="19"/>
  <c r="Z946" i="19"/>
  <c r="Z947" i="19"/>
  <c r="Z948" i="19"/>
  <c r="Z949" i="19"/>
  <c r="Z950" i="19"/>
  <c r="Z951" i="19"/>
  <c r="Z952" i="19"/>
  <c r="Z953" i="19"/>
  <c r="Z954" i="19"/>
  <c r="Z955" i="19"/>
  <c r="Z956" i="19"/>
  <c r="Z957" i="19"/>
  <c r="Z958" i="19"/>
  <c r="Z959" i="19"/>
  <c r="Z960" i="19"/>
  <c r="Z961" i="19"/>
  <c r="Z962" i="19"/>
  <c r="Z963" i="19"/>
  <c r="Z964" i="19"/>
  <c r="Z965" i="19"/>
  <c r="Z966" i="19"/>
  <c r="Z967" i="19"/>
  <c r="Z968" i="19"/>
  <c r="Z969" i="19"/>
  <c r="Z970" i="19"/>
  <c r="Z971" i="19"/>
  <c r="Z972" i="19"/>
  <c r="Z973" i="19"/>
  <c r="Z974" i="19"/>
  <c r="Z975" i="19"/>
  <c r="Z976" i="19"/>
  <c r="Z977" i="19"/>
  <c r="Z978" i="19"/>
  <c r="Z979" i="19"/>
  <c r="Z980" i="19"/>
  <c r="Z981" i="19"/>
  <c r="Z982" i="19"/>
  <c r="Z983" i="19"/>
  <c r="Z984" i="19"/>
  <c r="Z985" i="19"/>
  <c r="Z986" i="19"/>
  <c r="Z987" i="19"/>
  <c r="Z988" i="19"/>
  <c r="Z989" i="19"/>
  <c r="Z990" i="19"/>
  <c r="Z991" i="19"/>
  <c r="Z992" i="19"/>
  <c r="Z993" i="19"/>
  <c r="Z994" i="19"/>
  <c r="Z995" i="19"/>
  <c r="Z996" i="19"/>
  <c r="Z997" i="19"/>
  <c r="Z998" i="19"/>
  <c r="Z999" i="19"/>
  <c r="Z1000" i="19"/>
  <c r="Z1001" i="19"/>
  <c r="Z1002" i="19"/>
  <c r="Z1003" i="19"/>
  <c r="Z1004" i="19"/>
  <c r="Z1005" i="19"/>
  <c r="Z1006" i="19"/>
  <c r="Z1007" i="19"/>
  <c r="Z1008" i="19"/>
  <c r="Z1009" i="19"/>
  <c r="Z1010" i="19"/>
  <c r="Z1011" i="19"/>
  <c r="Z1012" i="19"/>
  <c r="Z1013" i="19"/>
  <c r="Z1014" i="19"/>
  <c r="Z1015" i="19"/>
  <c r="Z1016" i="19"/>
  <c r="Z1017" i="19"/>
  <c r="Z1018" i="19"/>
  <c r="Z1019" i="19"/>
  <c r="Z1020" i="19"/>
  <c r="Z1021" i="19"/>
  <c r="Z1022" i="19"/>
  <c r="Z1023" i="19"/>
  <c r="Z1024" i="19"/>
  <c r="Z1025" i="19"/>
  <c r="Z1026" i="19"/>
  <c r="Z1027" i="19"/>
  <c r="Z1028" i="19"/>
  <c r="Z1029" i="19"/>
  <c r="Z1030" i="19"/>
  <c r="Z1031" i="19"/>
  <c r="Z1032" i="19"/>
  <c r="Z1033" i="19"/>
  <c r="Z1034" i="19"/>
  <c r="Z1035" i="19"/>
  <c r="Z1036" i="19"/>
  <c r="Z1037" i="19"/>
  <c r="Z1038" i="19"/>
  <c r="Z1039" i="19"/>
  <c r="Z1040" i="19"/>
  <c r="Z1041" i="19"/>
  <c r="Z1042" i="19"/>
  <c r="Z1043" i="19"/>
  <c r="Z1044" i="19"/>
  <c r="Z1045" i="19"/>
  <c r="Z1046" i="19"/>
  <c r="Z1047" i="19"/>
  <c r="Z1048" i="19"/>
  <c r="Z1049" i="19"/>
  <c r="Z1050" i="19"/>
  <c r="Z1051" i="19"/>
  <c r="Z1052" i="19"/>
  <c r="Z1053" i="19"/>
  <c r="Z1054" i="19"/>
  <c r="Z1055" i="19"/>
  <c r="Z1056" i="19"/>
  <c r="Z1057" i="19"/>
  <c r="Z1058" i="19"/>
  <c r="Z1059" i="19"/>
  <c r="Z1060" i="19"/>
  <c r="Z1061" i="19"/>
  <c r="Z1062" i="19"/>
  <c r="Z1063" i="19"/>
  <c r="Z1064" i="19"/>
  <c r="Z1065" i="19"/>
  <c r="Z1066" i="19"/>
  <c r="Z1067" i="19"/>
  <c r="Z1068" i="19"/>
  <c r="Z1069" i="19"/>
  <c r="Z1070" i="19"/>
  <c r="Z1071" i="19"/>
  <c r="Z1072" i="19"/>
  <c r="Z1073" i="19"/>
  <c r="Z1074" i="19"/>
  <c r="Z1075" i="19"/>
  <c r="Z1076" i="19"/>
  <c r="Z1077" i="19"/>
  <c r="Z1078" i="19"/>
  <c r="Z1079" i="19"/>
  <c r="Z1080" i="19"/>
  <c r="Z1081" i="19"/>
  <c r="Z1082" i="19"/>
  <c r="Z1083" i="19"/>
  <c r="Z1084" i="19"/>
  <c r="Z1085" i="19"/>
  <c r="Z1086" i="19"/>
  <c r="Z1087" i="19"/>
  <c r="Z1088" i="19"/>
  <c r="Z1089" i="19"/>
  <c r="Z1090" i="19"/>
  <c r="Z1091" i="19"/>
  <c r="Z1092" i="19"/>
  <c r="Z1093" i="19"/>
  <c r="Z1094" i="19"/>
  <c r="Z1095" i="19"/>
  <c r="Z1096" i="19"/>
  <c r="Z1097" i="19"/>
  <c r="Z1098" i="19"/>
  <c r="Z1099" i="19"/>
  <c r="Z1100" i="19"/>
  <c r="Z1101" i="19"/>
  <c r="Z1102" i="19"/>
  <c r="Z1103" i="19"/>
  <c r="Z1104" i="19"/>
  <c r="Z1105" i="19"/>
  <c r="Z1106" i="19"/>
  <c r="Z1107" i="19"/>
  <c r="Z1108" i="19"/>
  <c r="Z1109" i="19"/>
  <c r="Z1110" i="19"/>
  <c r="Z1111" i="19"/>
  <c r="Z1112" i="19"/>
  <c r="Z1113" i="19"/>
  <c r="Z1114" i="19"/>
  <c r="Z1115" i="19"/>
  <c r="Z1116" i="19"/>
  <c r="Z1117" i="19"/>
  <c r="Z1118" i="19"/>
  <c r="Z1119" i="19"/>
  <c r="Z1120" i="19"/>
  <c r="Z1121" i="19"/>
  <c r="Z1122" i="19"/>
  <c r="Z1123" i="19"/>
  <c r="Z1124" i="19"/>
  <c r="Z1125" i="19"/>
  <c r="Z1126" i="19"/>
  <c r="Z1127" i="19"/>
  <c r="Z1128" i="19"/>
  <c r="Z1129" i="19"/>
  <c r="Z1130" i="19"/>
  <c r="Z1131" i="19"/>
  <c r="Z1132" i="19"/>
  <c r="Z1133" i="19"/>
  <c r="Z1134" i="19"/>
  <c r="Z1135" i="19"/>
  <c r="Z1136" i="19"/>
  <c r="Z1137" i="19"/>
  <c r="Z1138" i="19"/>
  <c r="Z1139" i="19"/>
  <c r="Z1140" i="19"/>
  <c r="Z1141" i="19"/>
  <c r="Z1142" i="19"/>
  <c r="Z1143" i="19"/>
  <c r="Z1144" i="19"/>
  <c r="Z1145" i="19"/>
  <c r="Z1146" i="19"/>
  <c r="Z1147" i="19"/>
  <c r="Z1148" i="19"/>
  <c r="Z1149" i="19"/>
  <c r="Z1150" i="19"/>
  <c r="Z1151" i="19"/>
  <c r="Z1152" i="19"/>
  <c r="Z1153" i="19"/>
  <c r="Z1154" i="19"/>
  <c r="Z1155" i="19"/>
  <c r="Z1156" i="19"/>
  <c r="Z1157" i="19"/>
  <c r="Z1158" i="19"/>
  <c r="Z1159" i="19"/>
  <c r="Z1160" i="19"/>
  <c r="Z1161" i="19"/>
  <c r="Z1162" i="19"/>
  <c r="Z1163" i="19"/>
  <c r="Z1164" i="19"/>
  <c r="Z1165" i="19"/>
  <c r="Z1166" i="19"/>
  <c r="Z1167" i="19"/>
  <c r="Z1168" i="19"/>
  <c r="Z1169" i="19"/>
  <c r="Z1170" i="19"/>
  <c r="Z1171" i="19"/>
  <c r="Z1172" i="19"/>
  <c r="Z1173" i="19"/>
  <c r="Z1174" i="19"/>
  <c r="Z1175" i="19"/>
  <c r="Z1176" i="19"/>
  <c r="Z1177" i="19"/>
  <c r="Z1178" i="19"/>
  <c r="Z1179" i="19"/>
  <c r="Z1180" i="19"/>
  <c r="Z1181" i="19"/>
  <c r="Z1182" i="19"/>
  <c r="Z1183" i="19"/>
  <c r="Z1184" i="19"/>
  <c r="Z1185" i="19"/>
  <c r="Z1186" i="19"/>
  <c r="Z1187" i="19"/>
  <c r="Z1188" i="19"/>
  <c r="Z1189" i="19"/>
  <c r="Z1190" i="19"/>
  <c r="Z1191" i="19"/>
  <c r="Z1192" i="19"/>
  <c r="Z1193" i="19"/>
  <c r="Z1194" i="19"/>
  <c r="Z1195" i="19"/>
  <c r="Z1196" i="19"/>
  <c r="Z1197" i="19"/>
  <c r="Z1198" i="19"/>
  <c r="Z1199" i="19"/>
  <c r="Z1200" i="19"/>
  <c r="Z1201" i="19"/>
  <c r="Z1202" i="19"/>
  <c r="Z1203" i="19"/>
  <c r="Z1204" i="19"/>
  <c r="Z1205" i="19"/>
  <c r="Z1206" i="19"/>
  <c r="Z1207" i="19"/>
  <c r="Z1208" i="19"/>
  <c r="Z1209" i="19"/>
  <c r="Z1210" i="19"/>
  <c r="Z1211" i="19"/>
  <c r="Z1212" i="19"/>
  <c r="Z1213" i="19"/>
  <c r="Z1214" i="19"/>
  <c r="Z1215" i="19"/>
  <c r="Z1216" i="19"/>
  <c r="Z1217" i="19"/>
  <c r="Z1218" i="19"/>
  <c r="Z1219" i="19"/>
  <c r="Z1220" i="19"/>
  <c r="Z1221" i="19"/>
  <c r="Z1222" i="19"/>
  <c r="Z1223" i="19"/>
  <c r="Z1224" i="19"/>
  <c r="Z1225" i="19"/>
  <c r="Z1226" i="19"/>
  <c r="Z1227" i="19"/>
  <c r="Z1228" i="19"/>
  <c r="Z1229" i="19"/>
  <c r="Z1230" i="19"/>
  <c r="Z1231" i="19"/>
  <c r="Z1232" i="19"/>
  <c r="Z1233" i="19"/>
  <c r="Z1234" i="19"/>
  <c r="Z1235" i="19"/>
  <c r="Z1236" i="19"/>
  <c r="Z1237" i="19"/>
  <c r="Z1238" i="19"/>
  <c r="Z1239" i="19"/>
  <c r="Z1240" i="19"/>
  <c r="Z1241" i="19"/>
  <c r="Z1242" i="19"/>
  <c r="Z1243" i="19"/>
  <c r="Z1244" i="19"/>
  <c r="Z1245" i="19"/>
  <c r="Z1246" i="19"/>
  <c r="Z1247" i="19"/>
  <c r="Z1248" i="19"/>
  <c r="Z1249" i="19"/>
  <c r="Z1250" i="19"/>
  <c r="Z1251" i="19"/>
  <c r="Z1252" i="19"/>
  <c r="Z1253" i="19"/>
  <c r="Z1254" i="19"/>
  <c r="Z1255" i="19"/>
  <c r="Z1256" i="19"/>
  <c r="Z1257" i="19"/>
  <c r="Z1258" i="19"/>
  <c r="Z1259" i="19"/>
  <c r="Z1260" i="19"/>
  <c r="Z1261" i="19"/>
  <c r="Z1262" i="19"/>
  <c r="Z1263" i="19"/>
  <c r="Z1264" i="19"/>
  <c r="Z1265" i="19"/>
  <c r="Z1266" i="19"/>
  <c r="Z1267" i="19"/>
  <c r="Z1268" i="19"/>
  <c r="Z1269" i="19"/>
  <c r="Z1270" i="19"/>
  <c r="Z1271" i="19"/>
  <c r="Z1272" i="19"/>
  <c r="Z1273" i="19"/>
  <c r="Z1274" i="19"/>
  <c r="Z1275" i="19"/>
  <c r="Z1276" i="19"/>
  <c r="Z1277" i="19"/>
  <c r="Z1278" i="19"/>
  <c r="Z1279" i="19"/>
  <c r="Z1280" i="19"/>
  <c r="Z1281" i="19"/>
  <c r="Z1282" i="19"/>
  <c r="Z1283" i="19"/>
  <c r="Z1284" i="19"/>
  <c r="Z1285" i="19"/>
  <c r="Z1286" i="19"/>
  <c r="Z1287" i="19"/>
  <c r="Z1288" i="19"/>
  <c r="Z1289" i="19"/>
  <c r="Z1290" i="19"/>
  <c r="Z1291" i="19"/>
  <c r="Z1292" i="19"/>
  <c r="Z1293" i="19"/>
  <c r="Z1294" i="19"/>
  <c r="Z1295" i="19"/>
  <c r="Z1296" i="19"/>
  <c r="Z1297" i="19"/>
  <c r="Z1298" i="19"/>
  <c r="Z1299" i="19"/>
  <c r="Z1300" i="19"/>
  <c r="Z1301" i="19"/>
  <c r="Z1302" i="19"/>
  <c r="Z1303" i="19"/>
  <c r="Z1304" i="19"/>
  <c r="Z1305" i="19"/>
  <c r="Z1306" i="19"/>
  <c r="Z1307" i="19"/>
  <c r="Z1308" i="19"/>
  <c r="Z1309" i="19"/>
  <c r="Z1310" i="19"/>
  <c r="Z1311" i="19"/>
  <c r="Z1312" i="19"/>
  <c r="Z1313" i="19"/>
  <c r="Z1314" i="19"/>
  <c r="Z1315" i="19"/>
  <c r="Z1316" i="19"/>
  <c r="Z1317" i="19"/>
  <c r="Z1318" i="19"/>
  <c r="Z1319" i="19"/>
  <c r="Z1320" i="19"/>
  <c r="Z1321" i="19"/>
  <c r="Z1322" i="19"/>
  <c r="Z1323" i="19"/>
  <c r="Z1324" i="19"/>
  <c r="Z1325" i="19"/>
  <c r="Z1326" i="19"/>
  <c r="Z1327" i="19"/>
  <c r="Z1328" i="19"/>
  <c r="Z1329" i="19"/>
  <c r="Z1330" i="19"/>
  <c r="Z1331" i="19"/>
  <c r="Z1332" i="19"/>
  <c r="Z1333" i="19"/>
  <c r="Z1334" i="19"/>
  <c r="Z1335" i="19"/>
  <c r="Z1336" i="19"/>
  <c r="Z1337" i="19"/>
  <c r="Z1338" i="19"/>
  <c r="Z1339" i="19"/>
  <c r="Z1340" i="19"/>
  <c r="Z1341" i="19"/>
  <c r="Z1342" i="19"/>
  <c r="Z1343" i="19"/>
  <c r="Z1344" i="19"/>
  <c r="Z1345" i="19"/>
  <c r="Z1346" i="19"/>
  <c r="Z1347" i="19"/>
  <c r="Z1348" i="19"/>
  <c r="Z1349" i="19"/>
  <c r="Z1350" i="19"/>
  <c r="Z1351" i="19"/>
  <c r="Z1352" i="19"/>
  <c r="Z1353" i="19"/>
  <c r="Z1354" i="19"/>
  <c r="Z1355" i="19"/>
  <c r="Z1356" i="19"/>
  <c r="Z1357" i="19"/>
  <c r="Z1358" i="19"/>
  <c r="Z1359" i="19"/>
  <c r="Z1360" i="19"/>
  <c r="Z1361" i="19"/>
  <c r="Z1362" i="19"/>
  <c r="Z1363" i="19"/>
  <c r="Z1364" i="19"/>
  <c r="Z1365" i="19"/>
  <c r="Z1366" i="19"/>
  <c r="Z1367" i="19"/>
  <c r="Z1368" i="19"/>
  <c r="Z1369" i="19"/>
  <c r="Z1370" i="19"/>
  <c r="Z1371" i="19"/>
  <c r="Z1372" i="19"/>
  <c r="Z1373" i="19"/>
  <c r="Z1374" i="19"/>
  <c r="Z1375" i="19"/>
  <c r="Z1376" i="19"/>
  <c r="Z1377" i="19"/>
  <c r="Z1378" i="19"/>
  <c r="Z1379" i="19"/>
  <c r="Z1380" i="19"/>
  <c r="Z1381" i="19"/>
  <c r="Z1382" i="19"/>
  <c r="Z1383" i="19"/>
  <c r="Z1384" i="19"/>
  <c r="Z1385" i="19"/>
  <c r="Z1386" i="19"/>
  <c r="Z1387" i="19"/>
  <c r="Z1388" i="19"/>
  <c r="Z1389" i="19"/>
  <c r="Z1390" i="19"/>
  <c r="Z1391" i="19"/>
  <c r="Z1392" i="19"/>
  <c r="Z1393" i="19"/>
  <c r="Z1394" i="19"/>
  <c r="Z1395" i="19"/>
  <c r="Z1396" i="19"/>
  <c r="Z1397" i="19"/>
  <c r="Z1398" i="19"/>
  <c r="Z1399" i="19"/>
  <c r="Z1400" i="19"/>
  <c r="Z1401" i="19"/>
  <c r="Z1402" i="19"/>
  <c r="Z1403" i="19"/>
  <c r="Z1404" i="19"/>
  <c r="Z1405" i="19"/>
  <c r="Z1406" i="19"/>
  <c r="Z1407" i="19"/>
  <c r="Z1408" i="19"/>
  <c r="Z1409" i="19"/>
  <c r="Z1410" i="19"/>
  <c r="Z1411" i="19"/>
  <c r="Z1412" i="19"/>
  <c r="Z1413" i="19"/>
  <c r="Z1414" i="19"/>
  <c r="Z1415" i="19"/>
  <c r="Z1416" i="19"/>
  <c r="Z1417" i="19"/>
  <c r="Z1418" i="19"/>
  <c r="Z1419" i="19"/>
  <c r="Z1420" i="19"/>
  <c r="Z1421" i="19"/>
  <c r="Z1422" i="19"/>
  <c r="Z1423" i="19"/>
  <c r="Z1424" i="19"/>
  <c r="Z1425" i="19"/>
  <c r="Z1426" i="19"/>
  <c r="Z1427" i="19"/>
  <c r="Z1428" i="19"/>
  <c r="Z1429" i="19"/>
  <c r="Z1430" i="19"/>
  <c r="Z1431" i="19"/>
  <c r="Z1432" i="19"/>
  <c r="Z1433" i="19"/>
  <c r="Z1434" i="19"/>
  <c r="Z1435" i="19"/>
  <c r="Z1436" i="19"/>
  <c r="Z1437" i="19"/>
  <c r="Z1438" i="19"/>
  <c r="Z1439" i="19"/>
  <c r="Z1440" i="19"/>
  <c r="Z1441" i="19"/>
  <c r="Z1442" i="19"/>
  <c r="Z1443" i="19"/>
  <c r="Z1444" i="19"/>
  <c r="Z1445" i="19"/>
  <c r="Z1446" i="19"/>
  <c r="Z1447" i="19"/>
  <c r="Z1448" i="19"/>
  <c r="Z1449" i="19"/>
  <c r="Z1450" i="19"/>
  <c r="Z1451" i="19"/>
  <c r="Z1452" i="19"/>
  <c r="Z1453" i="19"/>
  <c r="Z1454" i="19"/>
  <c r="Z1455" i="19"/>
  <c r="Z1456" i="19"/>
  <c r="Z1457" i="19"/>
  <c r="Z1458" i="19"/>
  <c r="Z1459" i="19"/>
  <c r="Z1460" i="19"/>
  <c r="Z1461" i="19"/>
  <c r="Z1462" i="19"/>
  <c r="Z1463" i="19"/>
  <c r="Z1464" i="19"/>
  <c r="Z1465" i="19"/>
  <c r="Z1466" i="19"/>
  <c r="Z1467" i="19"/>
  <c r="Z1468" i="19"/>
  <c r="Z1469" i="19"/>
  <c r="Z1470" i="19"/>
  <c r="Z1471" i="19"/>
  <c r="Z1472" i="19"/>
  <c r="Z1473" i="19"/>
  <c r="Z1474" i="19"/>
  <c r="Z1475" i="19"/>
  <c r="Z1476" i="19"/>
  <c r="Z1477" i="19"/>
  <c r="Z1478" i="19"/>
  <c r="Z1479" i="19"/>
  <c r="Z1480" i="19"/>
  <c r="Z1481" i="19"/>
  <c r="Z1482" i="19"/>
  <c r="Z1483" i="19"/>
  <c r="Z1484" i="19"/>
  <c r="Z11" i="9"/>
  <c r="AF11" i="9"/>
  <c r="AO11" i="9"/>
  <c r="Z12" i="9"/>
  <c r="AF12" i="9"/>
  <c r="AO12" i="9"/>
  <c r="AI12" i="9" s="1" a="1"/>
  <c r="AI12" i="9" s="1"/>
  <c r="AG12" i="9" s="1"/>
  <c r="Z13" i="9"/>
  <c r="AF13" i="9"/>
  <c r="AO13" i="9"/>
  <c r="AI13" i="9" s="1" a="1"/>
  <c r="AI13" i="9" s="1"/>
  <c r="AG13" i="9" s="1"/>
  <c r="Z14" i="9"/>
  <c r="AF14" i="9"/>
  <c r="AO14" i="9"/>
  <c r="AI14" i="9" s="1" a="1"/>
  <c r="AI14" i="9" s="1"/>
  <c r="AG14" i="9" s="1"/>
  <c r="Z15" i="9"/>
  <c r="AF15" i="9"/>
  <c r="AO15" i="9"/>
  <c r="AI15" i="9" s="1" a="1"/>
  <c r="AI15" i="9" s="1"/>
  <c r="AG15" i="9" s="1"/>
  <c r="Z16" i="9"/>
  <c r="AF16" i="9"/>
  <c r="AO16" i="9"/>
  <c r="AI16" i="9" s="1" a="1"/>
  <c r="AI16" i="9" s="1"/>
  <c r="AG16" i="9" s="1"/>
  <c r="Z17" i="9"/>
  <c r="AF17" i="9"/>
  <c r="AO17" i="9"/>
  <c r="AI17" i="9" s="1" a="1"/>
  <c r="AI17" i="9" s="1"/>
  <c r="AG17" i="9" s="1"/>
  <c r="Z18" i="9"/>
  <c r="AF18" i="9"/>
  <c r="AO18" i="9"/>
  <c r="AI18" i="9" s="1" a="1"/>
  <c r="AI18" i="9" s="1"/>
  <c r="AG18" i="9" s="1"/>
  <c r="Z19" i="9"/>
  <c r="AF19" i="9"/>
  <c r="AO19" i="9"/>
  <c r="AI19" i="9" s="1" a="1"/>
  <c r="AI19" i="9" s="1"/>
  <c r="AG19" i="9" s="1"/>
  <c r="Z20" i="9"/>
  <c r="AF20" i="9"/>
  <c r="AO20" i="9"/>
  <c r="AI20" i="9" s="1" a="1"/>
  <c r="AI20" i="9" s="1"/>
  <c r="AG20" i="9" s="1"/>
  <c r="Z21" i="9"/>
  <c r="AF21" i="9"/>
  <c r="AO21" i="9"/>
  <c r="AI21" i="9" s="1" a="1"/>
  <c r="AI21" i="9" s="1"/>
  <c r="AG21" i="9" s="1"/>
  <c r="Z22" i="9"/>
  <c r="AF22" i="9"/>
  <c r="AO22" i="9"/>
  <c r="AI22" i="9" s="1" a="1"/>
  <c r="AI22" i="9" s="1"/>
  <c r="AG22" i="9" s="1"/>
  <c r="Z23" i="9"/>
  <c r="AF23" i="9"/>
  <c r="AO23" i="9"/>
  <c r="AI23" i="9" s="1" a="1"/>
  <c r="AI23" i="9" s="1"/>
  <c r="AG23" i="9" s="1"/>
  <c r="Z24" i="9"/>
  <c r="AF24" i="9"/>
  <c r="AO24" i="9"/>
  <c r="AI24" i="9" s="1" a="1"/>
  <c r="AI24" i="9" s="1"/>
  <c r="AG24" i="9" s="1"/>
  <c r="Z25" i="9"/>
  <c r="AF25" i="9"/>
  <c r="AO25" i="9"/>
  <c r="AI25" i="9" s="1" a="1"/>
  <c r="AI25" i="9" s="1"/>
  <c r="AG25" i="9" s="1"/>
  <c r="Z26" i="9"/>
  <c r="AF26" i="9"/>
  <c r="AO26" i="9"/>
  <c r="AI26" i="9" s="1" a="1"/>
  <c r="AI26" i="9" s="1"/>
  <c r="AG26" i="9" s="1"/>
  <c r="Z27" i="9"/>
  <c r="AF27" i="9"/>
  <c r="AO27" i="9"/>
  <c r="AI27" i="9" s="1" a="1"/>
  <c r="AI27" i="9" s="1"/>
  <c r="AG27" i="9" s="1"/>
  <c r="Z28" i="9"/>
  <c r="AF28" i="9"/>
  <c r="AO28" i="9"/>
  <c r="AI28" i="9" s="1" a="1"/>
  <c r="AI28" i="9" s="1"/>
  <c r="AG28" i="9" s="1"/>
  <c r="Z29" i="9"/>
  <c r="AF29" i="9"/>
  <c r="AO29" i="9"/>
  <c r="AI29" i="9" s="1" a="1"/>
  <c r="AI29" i="9" s="1"/>
  <c r="AG29" i="9" s="1"/>
  <c r="Z30" i="9"/>
  <c r="AF30" i="9"/>
  <c r="AO30" i="9"/>
  <c r="AI30" i="9" s="1" a="1"/>
  <c r="AI30" i="9" s="1"/>
  <c r="AG30" i="9" s="1"/>
  <c r="Z31" i="9"/>
  <c r="AF31" i="9"/>
  <c r="AO31" i="9"/>
  <c r="AI31" i="9" s="1" a="1"/>
  <c r="AI31" i="9" s="1"/>
  <c r="AG31" i="9" s="1"/>
  <c r="Z32" i="9"/>
  <c r="AF32" i="9"/>
  <c r="AO32" i="9"/>
  <c r="AI32" i="9" s="1" a="1"/>
  <c r="AI32" i="9" s="1"/>
  <c r="AG32" i="9" s="1"/>
  <c r="Z33" i="9"/>
  <c r="AF33" i="9"/>
  <c r="AO33" i="9"/>
  <c r="AI33" i="9" s="1" a="1"/>
  <c r="AI33" i="9" s="1"/>
  <c r="AG33" i="9" s="1"/>
  <c r="Z34" i="9"/>
  <c r="AF34" i="9"/>
  <c r="AO34" i="9"/>
  <c r="AI34" i="9" s="1" a="1"/>
  <c r="AI34" i="9" s="1"/>
  <c r="AG34" i="9" s="1"/>
  <c r="Z35" i="9"/>
  <c r="AF35" i="9"/>
  <c r="AO35" i="9"/>
  <c r="AI35" i="9" s="1" a="1"/>
  <c r="AI35" i="9" s="1"/>
  <c r="AG35" i="9" s="1"/>
  <c r="Z36" i="9"/>
  <c r="AF36" i="9"/>
  <c r="AO36" i="9"/>
  <c r="AI36" i="9" s="1" a="1"/>
  <c r="AI36" i="9" s="1"/>
  <c r="AG36" i="9" s="1"/>
  <c r="Z37" i="9"/>
  <c r="AF37" i="9"/>
  <c r="AO37" i="9"/>
  <c r="AI37" i="9" s="1" a="1"/>
  <c r="AI37" i="9" s="1"/>
  <c r="AG37" i="9" s="1"/>
  <c r="Z38" i="9"/>
  <c r="AF38" i="9"/>
  <c r="AO38" i="9"/>
  <c r="AI38" i="9" s="1" a="1"/>
  <c r="AI38" i="9" s="1"/>
  <c r="AG38" i="9" s="1"/>
  <c r="Z39" i="9"/>
  <c r="AF39" i="9"/>
  <c r="AO39" i="9"/>
  <c r="AI39" i="9" s="1" a="1"/>
  <c r="AI39" i="9" s="1"/>
  <c r="AG39" i="9" s="1"/>
  <c r="Z40" i="9"/>
  <c r="AF40" i="9"/>
  <c r="AO40" i="9"/>
  <c r="AI40" i="9" s="1" a="1"/>
  <c r="AI40" i="9" s="1"/>
  <c r="AG40" i="9" s="1"/>
  <c r="Z41" i="9"/>
  <c r="AF41" i="9"/>
  <c r="AO41" i="9"/>
  <c r="AI41" i="9" s="1" a="1"/>
  <c r="AI41" i="9" s="1"/>
  <c r="AG41" i="9" s="1"/>
  <c r="Z42" i="9"/>
  <c r="AF42" i="9"/>
  <c r="AO42" i="9"/>
  <c r="AI42" i="9" s="1" a="1"/>
  <c r="AI42" i="9" s="1"/>
  <c r="AG42" i="9" s="1"/>
  <c r="Z43" i="9"/>
  <c r="AF43" i="9"/>
  <c r="AO43" i="9"/>
  <c r="AI43" i="9" s="1" a="1"/>
  <c r="AI43" i="9" s="1"/>
  <c r="AG43" i="9" s="1"/>
  <c r="Z44" i="9"/>
  <c r="AF44" i="9"/>
  <c r="AO44" i="9"/>
  <c r="AI44" i="9" s="1" a="1"/>
  <c r="AI44" i="9" s="1"/>
  <c r="AG44" i="9" s="1"/>
  <c r="Z45" i="9"/>
  <c r="AF45" i="9"/>
  <c r="AO45" i="9"/>
  <c r="AI45" i="9" s="1" a="1"/>
  <c r="AI45" i="9" s="1"/>
  <c r="AG45" i="9" s="1"/>
  <c r="Z46" i="9"/>
  <c r="AF46" i="9"/>
  <c r="AO46" i="9"/>
  <c r="AI46" i="9" s="1" a="1"/>
  <c r="AI46" i="9" s="1"/>
  <c r="AG46" i="9" s="1"/>
  <c r="Z47" i="9"/>
  <c r="AF47" i="9"/>
  <c r="AO47" i="9"/>
  <c r="AI47" i="9" s="1" a="1"/>
  <c r="AI47" i="9" s="1"/>
  <c r="AG47" i="9" s="1"/>
  <c r="Z48" i="9"/>
  <c r="AF48" i="9"/>
  <c r="AO48" i="9"/>
  <c r="AI48" i="9" s="1" a="1"/>
  <c r="AI48" i="9" s="1"/>
  <c r="AG48" i="9" s="1"/>
  <c r="Z49" i="9"/>
  <c r="AF49" i="9"/>
  <c r="AO49" i="9"/>
  <c r="AI49" i="9" s="1" a="1"/>
  <c r="AI49" i="9" s="1"/>
  <c r="AG49" i="9" s="1"/>
  <c r="Z50" i="9"/>
  <c r="AF50" i="9"/>
  <c r="AO50" i="9"/>
  <c r="AI50" i="9" s="1" a="1"/>
  <c r="AI50" i="9" s="1"/>
  <c r="AG50" i="9" s="1"/>
  <c r="Z51" i="9"/>
  <c r="AF51" i="9"/>
  <c r="AO51" i="9"/>
  <c r="AI51" i="9" s="1" a="1"/>
  <c r="AI51" i="9" s="1"/>
  <c r="AG51" i="9" s="1"/>
  <c r="Z52" i="9"/>
  <c r="AF52" i="9"/>
  <c r="AO52" i="9"/>
  <c r="AI52" i="9" s="1" a="1"/>
  <c r="AI52" i="9" s="1"/>
  <c r="AG52" i="9" s="1"/>
  <c r="Z53" i="9"/>
  <c r="AF53" i="9"/>
  <c r="AO53" i="9"/>
  <c r="AI53" i="9" s="1" a="1"/>
  <c r="AI53" i="9" s="1"/>
  <c r="AG53" i="9" s="1"/>
  <c r="Z54" i="9"/>
  <c r="AF54" i="9"/>
  <c r="AO54" i="9"/>
  <c r="AI54" i="9" s="1" a="1"/>
  <c r="AI54" i="9" s="1"/>
  <c r="AG54" i="9" s="1"/>
  <c r="Z55" i="9"/>
  <c r="AF55" i="9"/>
  <c r="AO55" i="9"/>
  <c r="AI55" i="9" s="1" a="1"/>
  <c r="AI55" i="9" s="1"/>
  <c r="AG55" i="9" s="1"/>
  <c r="Z56" i="9"/>
  <c r="AF56" i="9"/>
  <c r="AO56" i="9"/>
  <c r="AI56" i="9" s="1" a="1"/>
  <c r="AI56" i="9" s="1"/>
  <c r="AG56" i="9" s="1"/>
  <c r="Z57" i="9"/>
  <c r="AF57" i="9"/>
  <c r="AO57" i="9"/>
  <c r="AI57" i="9" s="1" a="1"/>
  <c r="AI57" i="9" s="1"/>
  <c r="AG57" i="9" s="1"/>
  <c r="Z58" i="9"/>
  <c r="AF58" i="9"/>
  <c r="AO58" i="9"/>
  <c r="AI58" i="9" s="1" a="1"/>
  <c r="AI58" i="9" s="1"/>
  <c r="AG58" i="9" s="1"/>
  <c r="Z59" i="9"/>
  <c r="AF59" i="9"/>
  <c r="AO59" i="9"/>
  <c r="AI59" i="9" s="1" a="1"/>
  <c r="AI59" i="9" s="1"/>
  <c r="AG59" i="9" s="1"/>
  <c r="Z60" i="9"/>
  <c r="AF60" i="9"/>
  <c r="AO60" i="9"/>
  <c r="AI60" i="9" s="1" a="1"/>
  <c r="AI60" i="9" s="1"/>
  <c r="AG60" i="9" s="1"/>
  <c r="Z61" i="9"/>
  <c r="AF61" i="9"/>
  <c r="AO61" i="9"/>
  <c r="AI61" i="9" s="1" a="1"/>
  <c r="AI61" i="9" s="1"/>
  <c r="AG61" i="9" s="1"/>
  <c r="Z62" i="9"/>
  <c r="AF62" i="9"/>
  <c r="AO62" i="9"/>
  <c r="AI62" i="9" s="1" a="1"/>
  <c r="AI62" i="9" s="1"/>
  <c r="AG62" i="9" s="1"/>
  <c r="Z63" i="9"/>
  <c r="AF63" i="9"/>
  <c r="AO63" i="9"/>
  <c r="AI63" i="9" s="1" a="1"/>
  <c r="AI63" i="9" s="1"/>
  <c r="AG63" i="9" s="1"/>
  <c r="Z64" i="9"/>
  <c r="AF64" i="9"/>
  <c r="AO64" i="9"/>
  <c r="AI64" i="9" s="1" a="1"/>
  <c r="AI64" i="9" s="1"/>
  <c r="AG64" i="9" s="1"/>
  <c r="Z65" i="9"/>
  <c r="AF65" i="9"/>
  <c r="AO65" i="9"/>
  <c r="AI65" i="9" s="1" a="1"/>
  <c r="AI65" i="9" s="1"/>
  <c r="AG65" i="9" s="1"/>
  <c r="Z66" i="9"/>
  <c r="AF66" i="9"/>
  <c r="AO66" i="9"/>
  <c r="AI66" i="9" s="1" a="1"/>
  <c r="AI66" i="9" s="1"/>
  <c r="AG66" i="9" s="1"/>
  <c r="Z67" i="9"/>
  <c r="AF67" i="9"/>
  <c r="AO67" i="9"/>
  <c r="AI67" i="9" s="1" a="1"/>
  <c r="AI67" i="9" s="1"/>
  <c r="AG67" i="9" s="1"/>
  <c r="Z68" i="9"/>
  <c r="AF68" i="9"/>
  <c r="AO68" i="9"/>
  <c r="AI68" i="9" s="1" a="1"/>
  <c r="AI68" i="9" s="1"/>
  <c r="AG68" i="9" s="1"/>
  <c r="Z69" i="9"/>
  <c r="AF69" i="9"/>
  <c r="AO69" i="9"/>
  <c r="AI69" i="9" s="1" a="1"/>
  <c r="AI69" i="9" s="1"/>
  <c r="AG69" i="9" s="1"/>
  <c r="Z70" i="9"/>
  <c r="AF70" i="9"/>
  <c r="AO70" i="9"/>
  <c r="AI70" i="9" s="1" a="1"/>
  <c r="AI70" i="9" s="1"/>
  <c r="AG70" i="9" s="1"/>
  <c r="Z71" i="9"/>
  <c r="AF71" i="9"/>
  <c r="AO71" i="9"/>
  <c r="AI71" i="9" s="1" a="1"/>
  <c r="AI71" i="9" s="1"/>
  <c r="AG71" i="9" s="1"/>
  <c r="Z72" i="9"/>
  <c r="AF72" i="9"/>
  <c r="AO72" i="9"/>
  <c r="AI72" i="9" s="1" a="1"/>
  <c r="AI72" i="9" s="1"/>
  <c r="AG72" i="9" s="1"/>
  <c r="Z73" i="9"/>
  <c r="AF73" i="9"/>
  <c r="AO73" i="9"/>
  <c r="AI73" i="9" s="1" a="1"/>
  <c r="AI73" i="9" s="1"/>
  <c r="AG73" i="9" s="1"/>
  <c r="Z74" i="9"/>
  <c r="AF74" i="9"/>
  <c r="AO74" i="9"/>
  <c r="AI74" i="9" s="1" a="1"/>
  <c r="AI74" i="9" s="1"/>
  <c r="AG74" i="9" s="1"/>
  <c r="Z75" i="9"/>
  <c r="AF75" i="9"/>
  <c r="AO75" i="9"/>
  <c r="AI75" i="9" s="1" a="1"/>
  <c r="AI75" i="9" s="1"/>
  <c r="AG75" i="9" s="1"/>
  <c r="Z76" i="9"/>
  <c r="AF76" i="9"/>
  <c r="AO76" i="9"/>
  <c r="AI76" i="9" s="1" a="1"/>
  <c r="AI76" i="9" s="1"/>
  <c r="AG76" i="9" s="1"/>
  <c r="Z77" i="9"/>
  <c r="AF77" i="9"/>
  <c r="AO77" i="9"/>
  <c r="AI77" i="9" s="1" a="1"/>
  <c r="AI77" i="9" s="1"/>
  <c r="AG77" i="9" s="1"/>
  <c r="Z78" i="9"/>
  <c r="AF78" i="9"/>
  <c r="AO78" i="9"/>
  <c r="AI78" i="9" s="1" a="1"/>
  <c r="AI78" i="9" s="1"/>
  <c r="AG78" i="9" s="1"/>
  <c r="Z79" i="9"/>
  <c r="AF79" i="9"/>
  <c r="AO79" i="9"/>
  <c r="AI79" i="9" s="1" a="1"/>
  <c r="AI79" i="9" s="1"/>
  <c r="AG79" i="9" s="1"/>
  <c r="Z80" i="9"/>
  <c r="AF80" i="9"/>
  <c r="AO80" i="9"/>
  <c r="AI80" i="9" s="1" a="1"/>
  <c r="AI80" i="9" s="1"/>
  <c r="AG80" i="9" s="1"/>
  <c r="Z81" i="9"/>
  <c r="AF81" i="9"/>
  <c r="AO81" i="9"/>
  <c r="AI81" i="9" s="1" a="1"/>
  <c r="AI81" i="9" s="1"/>
  <c r="AG81" i="9" s="1"/>
  <c r="Z82" i="9"/>
  <c r="AF82" i="9"/>
  <c r="AO82" i="9"/>
  <c r="AI82" i="9" s="1" a="1"/>
  <c r="AI82" i="9" s="1"/>
  <c r="AG82" i="9" s="1"/>
  <c r="Z83" i="9"/>
  <c r="AF83" i="9"/>
  <c r="AO83" i="9"/>
  <c r="AI83" i="9" s="1" a="1"/>
  <c r="AI83" i="9" s="1"/>
  <c r="AG83" i="9" s="1"/>
  <c r="Z84" i="9"/>
  <c r="AF84" i="9"/>
  <c r="AO84" i="9"/>
  <c r="AI84" i="9" s="1" a="1"/>
  <c r="AI84" i="9" s="1"/>
  <c r="AG84" i="9" s="1"/>
  <c r="Z85" i="9"/>
  <c r="AF85" i="9"/>
  <c r="AO85" i="9"/>
  <c r="AI85" i="9" s="1" a="1"/>
  <c r="AI85" i="9" s="1"/>
  <c r="AG85" i="9" s="1"/>
  <c r="Z86" i="9"/>
  <c r="AF86" i="9"/>
  <c r="AO86" i="9"/>
  <c r="AI86" i="9" s="1" a="1"/>
  <c r="AI86" i="9" s="1"/>
  <c r="AG86" i="9" s="1"/>
  <c r="Z87" i="9"/>
  <c r="AF87" i="9"/>
  <c r="AO87" i="9"/>
  <c r="AI87" i="9" s="1" a="1"/>
  <c r="AI87" i="9" s="1"/>
  <c r="AG87" i="9" s="1"/>
  <c r="Z88" i="9"/>
  <c r="AF88" i="9"/>
  <c r="AO88" i="9"/>
  <c r="AI88" i="9" s="1" a="1"/>
  <c r="AI88" i="9" s="1"/>
  <c r="AG88" i="9" s="1"/>
  <c r="Z89" i="9"/>
  <c r="AF89" i="9"/>
  <c r="AO89" i="9"/>
  <c r="AI89" i="9" s="1" a="1"/>
  <c r="AI89" i="9" s="1"/>
  <c r="AG89" i="9" s="1"/>
  <c r="Z90" i="9"/>
  <c r="AF90" i="9"/>
  <c r="AO90" i="9"/>
  <c r="AI90" i="9" s="1" a="1"/>
  <c r="AI90" i="9" s="1"/>
  <c r="AG90" i="9" s="1"/>
  <c r="Z91" i="9"/>
  <c r="AF91" i="9"/>
  <c r="AO91" i="9"/>
  <c r="AI91" i="9" s="1" a="1"/>
  <c r="AI91" i="9" s="1"/>
  <c r="AG91" i="9" s="1"/>
  <c r="Z92" i="9"/>
  <c r="AF92" i="9"/>
  <c r="AO92" i="9"/>
  <c r="AI92" i="9" s="1" a="1"/>
  <c r="AI92" i="9" s="1"/>
  <c r="AG92" i="9" s="1"/>
  <c r="Z93" i="9"/>
  <c r="AF93" i="9"/>
  <c r="AO93" i="9"/>
  <c r="AI93" i="9" s="1" a="1"/>
  <c r="AI93" i="9" s="1"/>
  <c r="AG93" i="9" s="1"/>
  <c r="Z94" i="9"/>
  <c r="AF94" i="9"/>
  <c r="AO94" i="9"/>
  <c r="AI94" i="9" s="1" a="1"/>
  <c r="AI94" i="9" s="1"/>
  <c r="AG94" i="9" s="1"/>
  <c r="Z95" i="9"/>
  <c r="AF95" i="9"/>
  <c r="AO95" i="9"/>
  <c r="AI95" i="9" s="1" a="1"/>
  <c r="AI95" i="9" s="1"/>
  <c r="AG95" i="9" s="1"/>
  <c r="Z96" i="9"/>
  <c r="AF96" i="9"/>
  <c r="AO96" i="9"/>
  <c r="AI96" i="9" s="1" a="1"/>
  <c r="AI96" i="9" s="1"/>
  <c r="AG96" i="9" s="1"/>
  <c r="Z97" i="9"/>
  <c r="AF97" i="9"/>
  <c r="AO97" i="9"/>
  <c r="AI97" i="9" s="1" a="1"/>
  <c r="AI97" i="9" s="1"/>
  <c r="AG97" i="9" s="1"/>
  <c r="Z98" i="9"/>
  <c r="AF98" i="9"/>
  <c r="AO98" i="9"/>
  <c r="AI98" i="9" s="1" a="1"/>
  <c r="AI98" i="9" s="1"/>
  <c r="AG98" i="9" s="1"/>
  <c r="Z99" i="9"/>
  <c r="AF99" i="9"/>
  <c r="AO99" i="9"/>
  <c r="AI99" i="9" s="1" a="1"/>
  <c r="AI99" i="9" s="1"/>
  <c r="AG99" i="9" s="1"/>
  <c r="Z100" i="9"/>
  <c r="AF100" i="9"/>
  <c r="AO100" i="9"/>
  <c r="AI100" i="9" s="1" a="1"/>
  <c r="AI100" i="9" s="1"/>
  <c r="AG100" i="9" s="1"/>
  <c r="Z101" i="9"/>
  <c r="AF101" i="9"/>
  <c r="AO101" i="9"/>
  <c r="AI101" i="9" s="1" a="1"/>
  <c r="AI101" i="9" s="1"/>
  <c r="AG101" i="9" s="1"/>
  <c r="Z102" i="9"/>
  <c r="AF102" i="9"/>
  <c r="AO102" i="9"/>
  <c r="AI102" i="9" s="1" a="1"/>
  <c r="AI102" i="9" s="1"/>
  <c r="AG102" i="9" s="1"/>
  <c r="Z103" i="9"/>
  <c r="AF103" i="9"/>
  <c r="AO103" i="9"/>
  <c r="AI103" i="9" s="1" a="1"/>
  <c r="AI103" i="9" s="1"/>
  <c r="AG103" i="9" s="1"/>
  <c r="Z104" i="9"/>
  <c r="AF104" i="9"/>
  <c r="AO104" i="9"/>
  <c r="AI104" i="9" s="1" a="1"/>
  <c r="AI104" i="9" s="1"/>
  <c r="AG104" i="9" s="1"/>
  <c r="Z105" i="9"/>
  <c r="AF105" i="9"/>
  <c r="AO105" i="9"/>
  <c r="AI105" i="9" s="1" a="1"/>
  <c r="AI105" i="9" s="1"/>
  <c r="AG105" i="9" s="1"/>
  <c r="Z106" i="9"/>
  <c r="AF106" i="9"/>
  <c r="AO106" i="9"/>
  <c r="AI106" i="9" s="1" a="1"/>
  <c r="AI106" i="9" s="1"/>
  <c r="AG106" i="9" s="1"/>
  <c r="Z107" i="9"/>
  <c r="AF107" i="9"/>
  <c r="AO107" i="9"/>
  <c r="AI107" i="9" s="1" a="1"/>
  <c r="AI107" i="9" s="1"/>
  <c r="AG107" i="9" s="1"/>
  <c r="Z108" i="9"/>
  <c r="AF108" i="9"/>
  <c r="AO108" i="9"/>
  <c r="AI108" i="9" s="1" a="1"/>
  <c r="AI108" i="9" s="1"/>
  <c r="AG108" i="9" s="1"/>
  <c r="Z109" i="9"/>
  <c r="AF109" i="9"/>
  <c r="AO109" i="9"/>
  <c r="AI109" i="9" s="1" a="1"/>
  <c r="AI109" i="9" s="1"/>
  <c r="AG109" i="9" s="1"/>
  <c r="Z110" i="9"/>
  <c r="AF110" i="9"/>
  <c r="AO110" i="9"/>
  <c r="AI110" i="9" s="1" a="1"/>
  <c r="AI110" i="9" s="1"/>
  <c r="AG110" i="9" s="1"/>
  <c r="Z111" i="9"/>
  <c r="AF111" i="9"/>
  <c r="AO111" i="9"/>
  <c r="AI111" i="9" s="1" a="1"/>
  <c r="AI111" i="9" s="1"/>
  <c r="AG111" i="9" s="1"/>
  <c r="Z112" i="9"/>
  <c r="AF112" i="9"/>
  <c r="AO112" i="9"/>
  <c r="AI112" i="9" s="1" a="1"/>
  <c r="AI112" i="9" s="1"/>
  <c r="AG112" i="9" s="1"/>
  <c r="Z113" i="9"/>
  <c r="AF113" i="9"/>
  <c r="AO113" i="9"/>
  <c r="AI113" i="9" s="1" a="1"/>
  <c r="AI113" i="9" s="1"/>
  <c r="AG113" i="9" s="1"/>
  <c r="Z114" i="9"/>
  <c r="AF114" i="9"/>
  <c r="AO114" i="9"/>
  <c r="AI114" i="9" s="1" a="1"/>
  <c r="AI114" i="9" s="1"/>
  <c r="AG114" i="9" s="1"/>
  <c r="Z115" i="9"/>
  <c r="AF115" i="9"/>
  <c r="AO115" i="9"/>
  <c r="AI115" i="9" s="1" a="1"/>
  <c r="AI115" i="9" s="1"/>
  <c r="AG115" i="9" s="1"/>
  <c r="Z116" i="9"/>
  <c r="AF116" i="9"/>
  <c r="AO116" i="9"/>
  <c r="AI116" i="9" s="1" a="1"/>
  <c r="AI116" i="9" s="1"/>
  <c r="AG116" i="9" s="1"/>
  <c r="Z117" i="9"/>
  <c r="AF117" i="9"/>
  <c r="AO117" i="9"/>
  <c r="AI117" i="9" s="1" a="1"/>
  <c r="AI117" i="9" s="1"/>
  <c r="AG117" i="9" s="1"/>
  <c r="Z118" i="9"/>
  <c r="AF118" i="9"/>
  <c r="AO118" i="9"/>
  <c r="AI118" i="9" s="1" a="1"/>
  <c r="AI118" i="9" s="1"/>
  <c r="AG118" i="9" s="1"/>
  <c r="Z119" i="9"/>
  <c r="AF119" i="9"/>
  <c r="AO119" i="9"/>
  <c r="AI119" i="9" s="1" a="1"/>
  <c r="AI119" i="9" s="1"/>
  <c r="AG119" i="9" s="1"/>
  <c r="Z120" i="9"/>
  <c r="AF120" i="9"/>
  <c r="AO120" i="9"/>
  <c r="AI120" i="9" s="1" a="1"/>
  <c r="AI120" i="9" s="1"/>
  <c r="AG120" i="9" s="1"/>
  <c r="Z121" i="9"/>
  <c r="AF121" i="9"/>
  <c r="AO121" i="9"/>
  <c r="AI121" i="9" s="1" a="1"/>
  <c r="AI121" i="9" s="1"/>
  <c r="AG121" i="9" s="1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W12" i="24"/>
  <c r="X12" i="24"/>
  <c r="W13" i="24"/>
  <c r="X13" i="24"/>
  <c r="W14" i="24"/>
  <c r="X14" i="24"/>
  <c r="W15" i="24"/>
  <c r="X15" i="24"/>
  <c r="W16" i="24"/>
  <c r="X16" i="24"/>
  <c r="W17" i="24"/>
  <c r="X17" i="24"/>
  <c r="W18" i="24"/>
  <c r="X18" i="24"/>
  <c r="W19" i="24"/>
  <c r="X19" i="24"/>
  <c r="W20" i="24"/>
  <c r="X20" i="24"/>
  <c r="W21" i="24"/>
  <c r="X21" i="24"/>
  <c r="W22" i="24"/>
  <c r="X22" i="24"/>
  <c r="W23" i="24"/>
  <c r="X23" i="24"/>
  <c r="W24" i="24"/>
  <c r="X24" i="24"/>
  <c r="W25" i="24"/>
  <c r="X25" i="24"/>
  <c r="W26" i="24"/>
  <c r="X26" i="24"/>
  <c r="W27" i="24"/>
  <c r="X27" i="24"/>
  <c r="W28" i="24"/>
  <c r="X28" i="24"/>
  <c r="W29" i="24"/>
  <c r="X29" i="24"/>
  <c r="W30" i="24"/>
  <c r="X30" i="24"/>
  <c r="W31" i="24"/>
  <c r="X31" i="24"/>
  <c r="W32" i="24"/>
  <c r="X32" i="24"/>
  <c r="W33" i="24"/>
  <c r="X33" i="24"/>
  <c r="W34" i="24"/>
  <c r="X34" i="24"/>
  <c r="X35" i="24"/>
  <c r="X36" i="24"/>
  <c r="X37" i="24"/>
  <c r="X38" i="24"/>
  <c r="X39" i="24"/>
  <c r="X40" i="24"/>
  <c r="X41" i="24"/>
  <c r="X42" i="24"/>
  <c r="X43" i="24"/>
  <c r="X44" i="24"/>
  <c r="X45" i="24"/>
  <c r="X46" i="24"/>
  <c r="X47" i="24"/>
  <c r="X48" i="24"/>
  <c r="X49" i="24"/>
  <c r="X50" i="24"/>
  <c r="X51" i="24"/>
  <c r="X52" i="24"/>
  <c r="X53" i="24"/>
  <c r="X54" i="24"/>
  <c r="X55" i="24"/>
  <c r="X56" i="24"/>
  <c r="X57" i="24"/>
  <c r="X58" i="24"/>
  <c r="W59" i="24"/>
  <c r="X59" i="24"/>
  <c r="W60" i="24"/>
  <c r="X60" i="24"/>
  <c r="W61" i="24"/>
  <c r="X61" i="24"/>
  <c r="W62" i="24"/>
  <c r="X62" i="24"/>
  <c r="W63" i="24"/>
  <c r="X63" i="24"/>
  <c r="W64" i="24"/>
  <c r="X64" i="24"/>
  <c r="W65" i="24"/>
  <c r="X65" i="24"/>
  <c r="W66" i="24"/>
  <c r="X66" i="24"/>
  <c r="W67" i="24"/>
  <c r="X67" i="24"/>
  <c r="W68" i="24"/>
  <c r="X68" i="24"/>
  <c r="W69" i="24"/>
  <c r="X69" i="24"/>
  <c r="W70" i="24"/>
  <c r="X70" i="24"/>
  <c r="W71" i="24"/>
  <c r="X71" i="24"/>
  <c r="W72" i="24"/>
  <c r="X72" i="24"/>
  <c r="W73" i="24"/>
  <c r="X73" i="24"/>
  <c r="W74" i="24"/>
  <c r="X74" i="24"/>
  <c r="W75" i="24"/>
  <c r="X75" i="24"/>
  <c r="W76" i="24"/>
  <c r="X76" i="24"/>
  <c r="W77" i="24"/>
  <c r="X77" i="24"/>
  <c r="W78" i="24"/>
  <c r="X78" i="24"/>
  <c r="W79" i="24"/>
  <c r="X79" i="24"/>
  <c r="W80" i="24"/>
  <c r="X80" i="24"/>
  <c r="W81" i="24"/>
  <c r="X81" i="24"/>
  <c r="W82" i="24"/>
  <c r="X82" i="24"/>
  <c r="W83" i="24"/>
  <c r="X83" i="24"/>
  <c r="W84" i="24"/>
  <c r="X84" i="24"/>
  <c r="W85" i="24"/>
  <c r="X85" i="24"/>
  <c r="W86" i="24"/>
  <c r="X86" i="24"/>
  <c r="W87" i="24"/>
  <c r="X87" i="24"/>
  <c r="W88" i="24"/>
  <c r="X88" i="24"/>
  <c r="W89" i="24"/>
  <c r="X89" i="24"/>
  <c r="W90" i="24"/>
  <c r="X90" i="24"/>
  <c r="W91" i="24"/>
  <c r="X91" i="24"/>
  <c r="W92" i="24"/>
  <c r="X92" i="24"/>
  <c r="W93" i="24"/>
  <c r="X93" i="24"/>
  <c r="W94" i="24"/>
  <c r="X94" i="24"/>
  <c r="W95" i="24"/>
  <c r="X95" i="24"/>
  <c r="W96" i="24"/>
  <c r="X96" i="24"/>
  <c r="W97" i="24"/>
  <c r="X97" i="24"/>
  <c r="W98" i="24"/>
  <c r="X98" i="24"/>
  <c r="W99" i="24"/>
  <c r="X99" i="24"/>
  <c r="W100" i="24"/>
  <c r="X100" i="24"/>
  <c r="W101" i="24"/>
  <c r="X101" i="24"/>
  <c r="W102" i="24"/>
  <c r="X102" i="24"/>
  <c r="W103" i="24"/>
  <c r="X103" i="24"/>
  <c r="W104" i="24"/>
  <c r="X104" i="24"/>
  <c r="W105" i="24"/>
  <c r="X105" i="24"/>
  <c r="W106" i="24"/>
  <c r="X106" i="24"/>
  <c r="W107" i="24"/>
  <c r="X107" i="24"/>
  <c r="W108" i="24"/>
  <c r="X108" i="24"/>
  <c r="W109" i="24"/>
  <c r="X109" i="24"/>
  <c r="W110" i="24"/>
  <c r="X110" i="24"/>
  <c r="W111" i="24"/>
  <c r="X111" i="24"/>
  <c r="W112" i="24"/>
  <c r="X112" i="24"/>
  <c r="W113" i="24"/>
  <c r="X113" i="24"/>
  <c r="W114" i="24"/>
  <c r="X114" i="24"/>
  <c r="W115" i="24"/>
  <c r="X115" i="24"/>
  <c r="W116" i="24"/>
  <c r="X116" i="24"/>
  <c r="W117" i="24"/>
  <c r="X117" i="24"/>
  <c r="W118" i="24"/>
  <c r="X118" i="24"/>
  <c r="W119" i="24"/>
  <c r="X119" i="24"/>
  <c r="W120" i="24"/>
  <c r="X120" i="24"/>
  <c r="W121" i="24"/>
  <c r="X121" i="24"/>
  <c r="W122" i="24"/>
  <c r="X122" i="24"/>
  <c r="W123" i="24"/>
  <c r="X123" i="24"/>
  <c r="W124" i="24"/>
  <c r="X124" i="24"/>
  <c r="W125" i="24"/>
  <c r="X125" i="24"/>
  <c r="W126" i="24"/>
  <c r="X126" i="24"/>
  <c r="W127" i="24"/>
  <c r="X127" i="24"/>
  <c r="W128" i="24"/>
  <c r="X128" i="24"/>
  <c r="W129" i="24"/>
  <c r="X129" i="24"/>
  <c r="W130" i="24"/>
  <c r="X130" i="24"/>
  <c r="W131" i="24"/>
  <c r="X131" i="24"/>
  <c r="W132" i="24"/>
  <c r="X132" i="24"/>
  <c r="W133" i="24"/>
  <c r="X133" i="24"/>
  <c r="W134" i="24"/>
  <c r="X134" i="24"/>
  <c r="W135" i="24"/>
  <c r="X135" i="24"/>
  <c r="W136" i="24"/>
  <c r="X136" i="24"/>
  <c r="W137" i="24"/>
  <c r="X137" i="24"/>
  <c r="W138" i="24"/>
  <c r="X138" i="24"/>
  <c r="W139" i="24"/>
  <c r="X139" i="24"/>
  <c r="W140" i="24"/>
  <c r="X140" i="24"/>
  <c r="W141" i="24"/>
  <c r="X141" i="24"/>
  <c r="W142" i="24"/>
  <c r="X142" i="24"/>
  <c r="W143" i="24"/>
  <c r="X143" i="24"/>
  <c r="W144" i="24"/>
  <c r="X144" i="24"/>
  <c r="W145" i="24"/>
  <c r="X145" i="24"/>
  <c r="W146" i="24"/>
  <c r="X146" i="24"/>
  <c r="W147" i="24"/>
  <c r="X147" i="24"/>
  <c r="W148" i="24"/>
  <c r="X148" i="24"/>
  <c r="W149" i="24"/>
  <c r="X149" i="24"/>
  <c r="W150" i="24"/>
  <c r="X150" i="24"/>
  <c r="W151" i="24"/>
  <c r="X151" i="24"/>
  <c r="W152" i="24"/>
  <c r="X152" i="24"/>
  <c r="W153" i="24"/>
  <c r="X153" i="24"/>
  <c r="W154" i="24"/>
  <c r="X154" i="24"/>
  <c r="W155" i="24"/>
  <c r="X155" i="24"/>
  <c r="W156" i="24"/>
  <c r="X156" i="24"/>
  <c r="W157" i="24"/>
  <c r="X157" i="24"/>
  <c r="W158" i="24"/>
  <c r="X158" i="24"/>
  <c r="W159" i="24"/>
  <c r="X159" i="24"/>
  <c r="W160" i="24"/>
  <c r="X160" i="24"/>
  <c r="W161" i="24"/>
  <c r="X161" i="24"/>
  <c r="W162" i="24"/>
  <c r="X162" i="24"/>
  <c r="W163" i="24"/>
  <c r="X163" i="24"/>
  <c r="W164" i="24"/>
  <c r="X164" i="24"/>
  <c r="W165" i="24"/>
  <c r="X165" i="24"/>
  <c r="W166" i="24"/>
  <c r="X166" i="24"/>
  <c r="W167" i="24"/>
  <c r="X167" i="24"/>
  <c r="W168" i="24"/>
  <c r="X168" i="24"/>
  <c r="W169" i="24"/>
  <c r="X169" i="24"/>
  <c r="W170" i="24"/>
  <c r="X170" i="24"/>
  <c r="W171" i="24"/>
  <c r="X171" i="24"/>
  <c r="W172" i="24"/>
  <c r="X172" i="24"/>
  <c r="W173" i="24"/>
  <c r="X173" i="24"/>
  <c r="W174" i="24"/>
  <c r="X174" i="24"/>
  <c r="W175" i="24"/>
  <c r="X175" i="24"/>
  <c r="W176" i="24"/>
  <c r="X176" i="24"/>
  <c r="W177" i="24"/>
  <c r="X177" i="24"/>
  <c r="W178" i="24"/>
  <c r="X178" i="24"/>
  <c r="W179" i="24"/>
  <c r="X179" i="24"/>
  <c r="W180" i="24"/>
  <c r="X180" i="24"/>
  <c r="W181" i="24"/>
  <c r="X181" i="24"/>
  <c r="W182" i="24"/>
  <c r="X182" i="24"/>
  <c r="W183" i="24"/>
  <c r="X183" i="24"/>
  <c r="W184" i="24"/>
  <c r="X184" i="24"/>
  <c r="W185" i="24"/>
  <c r="X185" i="24"/>
  <c r="W186" i="24"/>
  <c r="X186" i="24"/>
  <c r="W187" i="24"/>
  <c r="X187" i="24"/>
  <c r="W188" i="24"/>
  <c r="X188" i="24"/>
  <c r="W189" i="24"/>
  <c r="X189" i="24"/>
  <c r="W190" i="24"/>
  <c r="X190" i="24"/>
  <c r="W191" i="24"/>
  <c r="X191" i="24"/>
  <c r="W192" i="24"/>
  <c r="X192" i="24"/>
  <c r="W193" i="24"/>
  <c r="X193" i="24"/>
  <c r="W194" i="24"/>
  <c r="X194" i="24"/>
  <c r="W195" i="24"/>
  <c r="X195" i="24"/>
  <c r="W196" i="24"/>
  <c r="X196" i="24"/>
  <c r="W197" i="24"/>
  <c r="X197" i="24"/>
  <c r="W198" i="24"/>
  <c r="X198" i="24"/>
  <c r="W199" i="24"/>
  <c r="X199" i="24"/>
  <c r="W200" i="24"/>
  <c r="X200" i="24"/>
  <c r="W201" i="24"/>
  <c r="X201" i="24"/>
  <c r="W202" i="24"/>
  <c r="X202" i="24"/>
  <c r="W203" i="24"/>
  <c r="X203" i="24"/>
  <c r="W204" i="24"/>
  <c r="X204" i="24"/>
  <c r="W205" i="24"/>
  <c r="X205" i="24"/>
  <c r="W206" i="24"/>
  <c r="X206" i="24"/>
  <c r="W207" i="24"/>
  <c r="X207" i="24"/>
  <c r="W208" i="24"/>
  <c r="X208" i="24"/>
  <c r="W209" i="24"/>
  <c r="X209" i="24"/>
  <c r="W210" i="24"/>
  <c r="X210" i="24"/>
  <c r="W211" i="24"/>
  <c r="X211" i="24"/>
  <c r="W212" i="24"/>
  <c r="X212" i="24"/>
  <c r="W213" i="24"/>
  <c r="X213" i="24"/>
  <c r="W214" i="24"/>
  <c r="X214" i="24"/>
  <c r="W215" i="24"/>
  <c r="X215" i="24"/>
  <c r="W216" i="24"/>
  <c r="X216" i="24"/>
  <c r="W217" i="24"/>
  <c r="X217" i="24"/>
  <c r="W218" i="24"/>
  <c r="X218" i="24"/>
  <c r="W219" i="24"/>
  <c r="X219" i="24"/>
  <c r="W220" i="24"/>
  <c r="X220" i="24"/>
  <c r="W221" i="24"/>
  <c r="X221" i="24"/>
  <c r="W222" i="24"/>
  <c r="X222" i="24"/>
  <c r="W223" i="24"/>
  <c r="X223" i="24"/>
  <c r="W224" i="24"/>
  <c r="X224" i="24"/>
  <c r="W225" i="24"/>
  <c r="X225" i="24"/>
  <c r="W226" i="24"/>
  <c r="X226" i="24"/>
  <c r="X11" i="24"/>
  <c r="W11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W12" i="22"/>
  <c r="X12" i="22"/>
  <c r="W13" i="22"/>
  <c r="X13" i="22"/>
  <c r="W14" i="22"/>
  <c r="X14" i="22"/>
  <c r="W15" i="22"/>
  <c r="X15" i="22"/>
  <c r="W16" i="22"/>
  <c r="X16" i="22"/>
  <c r="W17" i="22"/>
  <c r="X17" i="22"/>
  <c r="W18" i="22"/>
  <c r="X18" i="22"/>
  <c r="W19" i="22"/>
  <c r="X19" i="22"/>
  <c r="W20" i="22"/>
  <c r="X20" i="22"/>
  <c r="W21" i="22"/>
  <c r="X21" i="22"/>
  <c r="W22" i="22"/>
  <c r="X22" i="22"/>
  <c r="W23" i="22"/>
  <c r="X23" i="22"/>
  <c r="W24" i="22"/>
  <c r="X24" i="22"/>
  <c r="W25" i="22"/>
  <c r="X25" i="22"/>
  <c r="W26" i="22"/>
  <c r="X26" i="22"/>
  <c r="W27" i="22"/>
  <c r="X27" i="22"/>
  <c r="W28" i="22"/>
  <c r="X28" i="22"/>
  <c r="W29" i="22"/>
  <c r="X29" i="22"/>
  <c r="W30" i="22"/>
  <c r="X30" i="22"/>
  <c r="W31" i="22"/>
  <c r="X31" i="22"/>
  <c r="W32" i="22"/>
  <c r="X32" i="22"/>
  <c r="W33" i="22"/>
  <c r="X33" i="22"/>
  <c r="W34" i="22"/>
  <c r="X34" i="22"/>
  <c r="W35" i="22"/>
  <c r="X35" i="22"/>
  <c r="W36" i="22"/>
  <c r="X36" i="22"/>
  <c r="W37" i="22"/>
  <c r="X37" i="22"/>
  <c r="W38" i="22"/>
  <c r="X38" i="22"/>
  <c r="W39" i="22"/>
  <c r="X39" i="22"/>
  <c r="W40" i="22"/>
  <c r="X40" i="22"/>
  <c r="W41" i="22"/>
  <c r="X41" i="22"/>
  <c r="W42" i="22"/>
  <c r="X42" i="22"/>
  <c r="W43" i="22"/>
  <c r="X43" i="22"/>
  <c r="W44" i="22"/>
  <c r="X44" i="22"/>
  <c r="W45" i="22"/>
  <c r="X45" i="22"/>
  <c r="W46" i="22"/>
  <c r="X46" i="22"/>
  <c r="W47" i="22"/>
  <c r="X47" i="22"/>
  <c r="W48" i="22"/>
  <c r="X48" i="22"/>
  <c r="W49" i="22"/>
  <c r="X49" i="22"/>
  <c r="W50" i="22"/>
  <c r="X50" i="22"/>
  <c r="W51" i="22"/>
  <c r="X51" i="22"/>
  <c r="W52" i="22"/>
  <c r="X52" i="22"/>
  <c r="W53" i="22"/>
  <c r="X53" i="22"/>
  <c r="W54" i="22"/>
  <c r="X54" i="22"/>
  <c r="W55" i="22"/>
  <c r="X55" i="22"/>
  <c r="W56" i="22"/>
  <c r="X56" i="22"/>
  <c r="W57" i="22"/>
  <c r="X57" i="22"/>
  <c r="W58" i="22"/>
  <c r="X58" i="22"/>
  <c r="W59" i="22"/>
  <c r="X59" i="22"/>
  <c r="W60" i="22"/>
  <c r="X60" i="22"/>
  <c r="W61" i="22"/>
  <c r="X61" i="22"/>
  <c r="W62" i="22"/>
  <c r="X62" i="22"/>
  <c r="W63" i="22"/>
  <c r="X63" i="22"/>
  <c r="W64" i="22"/>
  <c r="X64" i="22"/>
  <c r="W65" i="22"/>
  <c r="X65" i="22"/>
  <c r="W66" i="22"/>
  <c r="X66" i="22"/>
  <c r="W67" i="22"/>
  <c r="X67" i="22"/>
  <c r="W68" i="22"/>
  <c r="X68" i="22"/>
  <c r="W69" i="22"/>
  <c r="X69" i="22"/>
  <c r="W70" i="22"/>
  <c r="X70" i="22"/>
  <c r="W71" i="22"/>
  <c r="X71" i="22"/>
  <c r="W72" i="22"/>
  <c r="X72" i="22"/>
  <c r="W73" i="22"/>
  <c r="X73" i="22"/>
  <c r="W74" i="22"/>
  <c r="X74" i="22"/>
  <c r="W75" i="22"/>
  <c r="X75" i="22"/>
  <c r="W76" i="22"/>
  <c r="X76" i="22"/>
  <c r="W77" i="22"/>
  <c r="X77" i="22"/>
  <c r="W78" i="22"/>
  <c r="X78" i="22"/>
  <c r="W79" i="22"/>
  <c r="X79" i="22"/>
  <c r="W80" i="22"/>
  <c r="X80" i="22"/>
  <c r="W81" i="22"/>
  <c r="X81" i="22"/>
  <c r="W82" i="22"/>
  <c r="X82" i="22"/>
  <c r="W83" i="22"/>
  <c r="X83" i="22"/>
  <c r="W84" i="22"/>
  <c r="X84" i="22"/>
  <c r="W85" i="22"/>
  <c r="X85" i="22"/>
  <c r="W86" i="22"/>
  <c r="X86" i="22"/>
  <c r="W87" i="22"/>
  <c r="X87" i="22"/>
  <c r="W88" i="22"/>
  <c r="X88" i="22"/>
  <c r="W89" i="22"/>
  <c r="X89" i="22"/>
  <c r="W90" i="22"/>
  <c r="X90" i="22"/>
  <c r="W91" i="22"/>
  <c r="X91" i="22"/>
  <c r="W92" i="22"/>
  <c r="X92" i="22"/>
  <c r="W93" i="22"/>
  <c r="X93" i="22"/>
  <c r="W94" i="22"/>
  <c r="X94" i="22"/>
  <c r="W95" i="22"/>
  <c r="X95" i="22"/>
  <c r="W96" i="22"/>
  <c r="X96" i="22"/>
  <c r="W97" i="22"/>
  <c r="X97" i="22"/>
  <c r="W98" i="22"/>
  <c r="X98" i="22"/>
  <c r="W99" i="22"/>
  <c r="X99" i="22"/>
  <c r="W100" i="22"/>
  <c r="X100" i="22"/>
  <c r="W101" i="22"/>
  <c r="X101" i="22"/>
  <c r="W102" i="22"/>
  <c r="X102" i="22"/>
  <c r="W103" i="22"/>
  <c r="X103" i="22"/>
  <c r="W104" i="22"/>
  <c r="X104" i="22"/>
  <c r="W105" i="22"/>
  <c r="X105" i="22"/>
  <c r="W106" i="22"/>
  <c r="X106" i="22"/>
  <c r="W107" i="22"/>
  <c r="X107" i="22"/>
  <c r="W108" i="22"/>
  <c r="X108" i="22"/>
  <c r="W109" i="22"/>
  <c r="X109" i="22"/>
  <c r="W110" i="22"/>
  <c r="X110" i="22"/>
  <c r="W111" i="22"/>
  <c r="X111" i="22"/>
  <c r="W112" i="22"/>
  <c r="X112" i="22"/>
  <c r="W113" i="22"/>
  <c r="X113" i="22"/>
  <c r="W114" i="22"/>
  <c r="X114" i="22"/>
  <c r="W115" i="22"/>
  <c r="X115" i="22"/>
  <c r="W116" i="22"/>
  <c r="X116" i="22"/>
  <c r="W117" i="22"/>
  <c r="X117" i="22"/>
  <c r="W118" i="22"/>
  <c r="X118" i="22"/>
  <c r="W119" i="22"/>
  <c r="X119" i="22"/>
  <c r="W120" i="22"/>
  <c r="X120" i="22"/>
  <c r="W121" i="22"/>
  <c r="X121" i="22"/>
  <c r="W122" i="22"/>
  <c r="X122" i="22"/>
  <c r="W123" i="22"/>
  <c r="X123" i="22"/>
  <c r="W124" i="22"/>
  <c r="X124" i="22"/>
  <c r="W125" i="22"/>
  <c r="X125" i="22"/>
  <c r="W126" i="22"/>
  <c r="X126" i="22"/>
  <c r="W127" i="22"/>
  <c r="X127" i="22"/>
  <c r="W128" i="22"/>
  <c r="X128" i="22"/>
  <c r="W129" i="22"/>
  <c r="X129" i="22"/>
  <c r="W130" i="22"/>
  <c r="X130" i="22"/>
  <c r="W131" i="22"/>
  <c r="X131" i="22"/>
  <c r="W132" i="22"/>
  <c r="X132" i="22"/>
  <c r="W133" i="22"/>
  <c r="X133" i="22"/>
  <c r="W134" i="22"/>
  <c r="X134" i="22"/>
  <c r="W135" i="22"/>
  <c r="X135" i="22"/>
  <c r="W136" i="22"/>
  <c r="X136" i="22"/>
  <c r="W137" i="22"/>
  <c r="X137" i="22"/>
  <c r="W138" i="22"/>
  <c r="X138" i="22"/>
  <c r="W139" i="22"/>
  <c r="X139" i="22"/>
  <c r="W140" i="22"/>
  <c r="X140" i="22"/>
  <c r="W141" i="22"/>
  <c r="X141" i="22"/>
  <c r="W142" i="22"/>
  <c r="X142" i="22"/>
  <c r="W143" i="22"/>
  <c r="X143" i="22"/>
  <c r="W144" i="22"/>
  <c r="X144" i="22"/>
  <c r="W145" i="22"/>
  <c r="X145" i="22"/>
  <c r="W146" i="22"/>
  <c r="X146" i="22"/>
  <c r="W147" i="22"/>
  <c r="X147" i="22"/>
  <c r="W148" i="22"/>
  <c r="X148" i="22"/>
  <c r="W149" i="22"/>
  <c r="X149" i="22"/>
  <c r="W150" i="22"/>
  <c r="X150" i="22"/>
  <c r="W151" i="22"/>
  <c r="X151" i="22"/>
  <c r="W152" i="22"/>
  <c r="X152" i="22"/>
  <c r="W153" i="22"/>
  <c r="X153" i="22"/>
  <c r="W154" i="22"/>
  <c r="X154" i="22"/>
  <c r="W155" i="22"/>
  <c r="X155" i="22"/>
  <c r="W156" i="22"/>
  <c r="X156" i="22"/>
  <c r="W157" i="22"/>
  <c r="X157" i="22"/>
  <c r="W158" i="22"/>
  <c r="X158" i="22"/>
  <c r="W159" i="22"/>
  <c r="X159" i="22"/>
  <c r="W160" i="22"/>
  <c r="X160" i="22"/>
  <c r="W161" i="22"/>
  <c r="X161" i="22"/>
  <c r="W162" i="22"/>
  <c r="X162" i="22"/>
  <c r="W163" i="22"/>
  <c r="X163" i="22"/>
  <c r="W164" i="22"/>
  <c r="X164" i="22"/>
  <c r="W165" i="22"/>
  <c r="X165" i="22"/>
  <c r="W166" i="22"/>
  <c r="X166" i="22"/>
  <c r="W167" i="22"/>
  <c r="X167" i="22"/>
  <c r="W168" i="22"/>
  <c r="X168" i="22"/>
  <c r="W169" i="22"/>
  <c r="X169" i="22"/>
  <c r="W170" i="22"/>
  <c r="X170" i="22"/>
  <c r="W171" i="22"/>
  <c r="X171" i="22"/>
  <c r="W172" i="22"/>
  <c r="X172" i="22"/>
  <c r="W173" i="22"/>
  <c r="X173" i="22"/>
  <c r="W174" i="22"/>
  <c r="X174" i="22"/>
  <c r="W175" i="22"/>
  <c r="X175" i="22"/>
  <c r="W176" i="22"/>
  <c r="X176" i="22"/>
  <c r="W177" i="22"/>
  <c r="X177" i="22"/>
  <c r="W178" i="22"/>
  <c r="X178" i="22"/>
  <c r="W179" i="22"/>
  <c r="X179" i="22"/>
  <c r="W180" i="22"/>
  <c r="X180" i="22"/>
  <c r="W181" i="22"/>
  <c r="X181" i="22"/>
  <c r="W182" i="22"/>
  <c r="X182" i="22"/>
  <c r="W183" i="22"/>
  <c r="X183" i="22"/>
  <c r="W184" i="22"/>
  <c r="X184" i="22"/>
  <c r="W185" i="22"/>
  <c r="X185" i="22"/>
  <c r="W186" i="22"/>
  <c r="X186" i="22"/>
  <c r="W187" i="22"/>
  <c r="X187" i="22"/>
  <c r="W188" i="22"/>
  <c r="X188" i="22"/>
  <c r="W189" i="22"/>
  <c r="X189" i="22"/>
  <c r="W190" i="22"/>
  <c r="X190" i="22"/>
  <c r="W191" i="22"/>
  <c r="X191" i="22"/>
  <c r="W192" i="22"/>
  <c r="X192" i="22"/>
  <c r="W193" i="22"/>
  <c r="X193" i="22"/>
  <c r="W194" i="22"/>
  <c r="X194" i="22"/>
  <c r="W195" i="22"/>
  <c r="X195" i="22"/>
  <c r="W196" i="22"/>
  <c r="X196" i="22"/>
  <c r="X11" i="22"/>
  <c r="W11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B164" i="22"/>
  <c r="B163" i="22"/>
  <c r="B162" i="22"/>
  <c r="B161" i="22"/>
  <c r="B160" i="22"/>
  <c r="B159" i="22"/>
  <c r="B134" i="22"/>
  <c r="B133" i="22"/>
  <c r="B132" i="22"/>
  <c r="O132" i="22" s="1" a="1"/>
  <c r="O132" i="22" s="1"/>
  <c r="B131" i="22"/>
  <c r="B130" i="22"/>
  <c r="B129" i="22"/>
  <c r="B128" i="22"/>
  <c r="B127" i="22"/>
  <c r="B126" i="22"/>
  <c r="B125" i="22"/>
  <c r="B124" i="22"/>
  <c r="B123" i="22"/>
  <c r="O123" i="22" s="1" a="1"/>
  <c r="O123" i="22" s="1"/>
  <c r="B122" i="22"/>
  <c r="B121" i="22"/>
  <c r="B120" i="22"/>
  <c r="B119" i="22"/>
  <c r="B118" i="22"/>
  <c r="B117" i="22"/>
  <c r="B116" i="22"/>
  <c r="O116" i="22" s="1" a="1"/>
  <c r="O116" i="22" s="1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X11" i="20"/>
  <c r="W11" i="20"/>
  <c r="B18" i="20"/>
  <c r="B19" i="20"/>
  <c r="B20" i="20"/>
  <c r="B280" i="20"/>
  <c r="B279" i="20"/>
  <c r="B278" i="20"/>
  <c r="B277" i="20"/>
  <c r="B276" i="20"/>
  <c r="B275" i="20"/>
  <c r="B274" i="20"/>
  <c r="B273" i="20"/>
  <c r="B272" i="20"/>
  <c r="O272" i="20" s="1" a="1"/>
  <c r="O272" i="20" s="1"/>
  <c r="B271" i="20"/>
  <c r="B270" i="20"/>
  <c r="O270" i="20" s="1" a="1"/>
  <c r="O270" i="20" s="1"/>
  <c r="B269" i="20"/>
  <c r="B268" i="20"/>
  <c r="O268" i="20" s="1" a="1"/>
  <c r="O268" i="20" s="1"/>
  <c r="B267" i="20"/>
  <c r="B266" i="20"/>
  <c r="O266" i="20" s="1" a="1"/>
  <c r="O266" i="20" s="1"/>
  <c r="B265" i="20"/>
  <c r="B264" i="20"/>
  <c r="O264" i="20" s="1" a="1"/>
  <c r="O264" i="20" s="1"/>
  <c r="B263" i="20"/>
  <c r="B262" i="20"/>
  <c r="O262" i="20" s="1" a="1"/>
  <c r="O262" i="20" s="1"/>
  <c r="B261" i="20"/>
  <c r="B260" i="20"/>
  <c r="O260" i="20" s="1" a="1"/>
  <c r="O260" i="20" s="1"/>
  <c r="B259" i="20"/>
  <c r="B258" i="20"/>
  <c r="O258" i="20" s="1" a="1"/>
  <c r="O258" i="20" s="1"/>
  <c r="B257" i="20"/>
  <c r="O257" i="20" s="1" a="1"/>
  <c r="O257" i="20" s="1"/>
  <c r="B256" i="20"/>
  <c r="B255" i="20"/>
  <c r="B254" i="20"/>
  <c r="B253" i="20"/>
  <c r="B252" i="20"/>
  <c r="B251" i="20"/>
  <c r="O251" i="20" s="1" a="1"/>
  <c r="O251" i="20" s="1"/>
  <c r="B250" i="20"/>
  <c r="B249" i="20"/>
  <c r="B248" i="20"/>
  <c r="B247" i="20"/>
  <c r="B246" i="20"/>
  <c r="O246" i="20" s="1" a="1"/>
  <c r="O246" i="20" s="1"/>
  <c r="B245" i="20"/>
  <c r="B244" i="20"/>
  <c r="O244" i="20" s="1" a="1"/>
  <c r="O244" i="20" s="1"/>
  <c r="B243" i="20"/>
  <c r="B242" i="20"/>
  <c r="B241" i="20"/>
  <c r="B240" i="20"/>
  <c r="B239" i="20"/>
  <c r="B238" i="20"/>
  <c r="B237" i="20"/>
  <c r="O237" i="20" s="1" a="1"/>
  <c r="O237" i="20" s="1"/>
  <c r="B236" i="20"/>
  <c r="B235" i="20"/>
  <c r="O235" i="20" s="1" a="1"/>
  <c r="O235" i="20" s="1"/>
  <c r="B234" i="20"/>
  <c r="B233" i="20"/>
  <c r="B232" i="20"/>
  <c r="B231" i="20"/>
  <c r="B230" i="20"/>
  <c r="O230" i="20" s="1" a="1"/>
  <c r="O230" i="20" s="1"/>
  <c r="B229" i="20"/>
  <c r="B228" i="20"/>
  <c r="O228" i="20" s="1" a="1"/>
  <c r="O228" i="20" s="1"/>
  <c r="B227" i="20"/>
  <c r="B226" i="20"/>
  <c r="B225" i="20"/>
  <c r="B224" i="20"/>
  <c r="B190" i="20"/>
  <c r="B189" i="20"/>
  <c r="B188" i="20"/>
  <c r="B187" i="20"/>
  <c r="B186" i="20"/>
  <c r="O186" i="20" s="1" a="1"/>
  <c r="O186" i="20" s="1"/>
  <c r="B185" i="20"/>
  <c r="B184" i="20"/>
  <c r="B183" i="20"/>
  <c r="B182" i="20"/>
  <c r="B181" i="20"/>
  <c r="O181" i="20" s="1" a="1"/>
  <c r="O181" i="20" s="1"/>
  <c r="B180" i="20"/>
  <c r="B179" i="20"/>
  <c r="O179" i="20" s="1" a="1"/>
  <c r="O179" i="20" s="1"/>
  <c r="B178" i="20"/>
  <c r="B177" i="20"/>
  <c r="O177" i="20" s="1" a="1"/>
  <c r="O177" i="20" s="1"/>
  <c r="B176" i="20"/>
  <c r="B175" i="20"/>
  <c r="B174" i="20"/>
  <c r="B173" i="20"/>
  <c r="O173" i="20" s="1" a="1"/>
  <c r="O173" i="20" s="1"/>
  <c r="B172" i="20"/>
  <c r="O172" i="20" s="1" a="1"/>
  <c r="O172" i="20" s="1"/>
  <c r="B171" i="20"/>
  <c r="B170" i="20"/>
  <c r="B169" i="20"/>
  <c r="B168" i="20"/>
  <c r="O168" i="20" s="1" a="1"/>
  <c r="O168" i="20" s="1"/>
  <c r="B167" i="20"/>
  <c r="O167" i="20" s="1" a="1"/>
  <c r="O167" i="20" s="1"/>
  <c r="B166" i="20"/>
  <c r="B165" i="20"/>
  <c r="B164" i="20"/>
  <c r="B163" i="20"/>
  <c r="B162" i="20"/>
  <c r="B161" i="20"/>
  <c r="B160" i="20"/>
  <c r="O160" i="20" s="1" a="1"/>
  <c r="O160" i="20" s="1"/>
  <c r="B159" i="20"/>
  <c r="O159" i="20" s="1" a="1"/>
  <c r="O159" i="20" s="1"/>
  <c r="B158" i="20"/>
  <c r="B157" i="20"/>
  <c r="B156" i="20"/>
  <c r="B155" i="20"/>
  <c r="B154" i="20"/>
  <c r="O154" i="20" s="1" a="1"/>
  <c r="O154" i="20" s="1"/>
  <c r="B153" i="20"/>
  <c r="O153" i="20" s="1" a="1"/>
  <c r="O153" i="20" s="1"/>
  <c r="B152" i="20"/>
  <c r="O152" i="20" s="1" a="1"/>
  <c r="O152" i="20" s="1"/>
  <c r="B151" i="20"/>
  <c r="O151" i="20" s="1" a="1"/>
  <c r="O151" i="20" s="1"/>
  <c r="B150" i="20"/>
  <c r="O150" i="20" s="1" a="1"/>
  <c r="O150" i="20" s="1"/>
  <c r="B149" i="20"/>
  <c r="O149" i="20" s="1" a="1"/>
  <c r="O149" i="20" s="1"/>
  <c r="B148" i="20"/>
  <c r="O148" i="20" s="1" a="1"/>
  <c r="O148" i="20" s="1"/>
  <c r="B147" i="20"/>
  <c r="O147" i="20" s="1" a="1"/>
  <c r="O147" i="20" s="1"/>
  <c r="B146" i="20"/>
  <c r="O146" i="20" s="1" a="1"/>
  <c r="O146" i="20" s="1"/>
  <c r="B145" i="20"/>
  <c r="O145" i="20" s="1" a="1"/>
  <c r="O145" i="20" s="1"/>
  <c r="B144" i="20"/>
  <c r="O144" i="20" s="1" a="1"/>
  <c r="O144" i="20" s="1"/>
  <c r="B143" i="20"/>
  <c r="B142" i="20"/>
  <c r="B141" i="20"/>
  <c r="B140" i="20"/>
  <c r="B139" i="20"/>
  <c r="B138" i="20"/>
  <c r="B137" i="20"/>
  <c r="B136" i="20"/>
  <c r="B135" i="20"/>
  <c r="B134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O82" i="20" s="1" a="1"/>
  <c r="O82" i="20" s="1"/>
  <c r="B81" i="20"/>
  <c r="B80" i="20"/>
  <c r="B79" i="20"/>
  <c r="B78" i="20"/>
  <c r="B77" i="20"/>
  <c r="B76" i="20"/>
  <c r="O76" i="20" s="1" a="1"/>
  <c r="O76" i="20" s="1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W12" i="19"/>
  <c r="X12" i="19"/>
  <c r="W13" i="19"/>
  <c r="X13" i="19"/>
  <c r="W14" i="19"/>
  <c r="X14" i="19"/>
  <c r="W15" i="19"/>
  <c r="X15" i="19"/>
  <c r="W16" i="19"/>
  <c r="X16" i="19"/>
  <c r="W17" i="19"/>
  <c r="X17" i="19"/>
  <c r="W18" i="19"/>
  <c r="X18" i="19"/>
  <c r="W19" i="19"/>
  <c r="X19" i="19"/>
  <c r="W20" i="19"/>
  <c r="X20" i="19"/>
  <c r="W21" i="19"/>
  <c r="X21" i="19"/>
  <c r="W22" i="19"/>
  <c r="X22" i="19"/>
  <c r="W23" i="19"/>
  <c r="X23" i="19"/>
  <c r="W24" i="19"/>
  <c r="X24" i="19"/>
  <c r="W25" i="19"/>
  <c r="X25" i="19"/>
  <c r="W26" i="19"/>
  <c r="X26" i="19"/>
  <c r="W27" i="19"/>
  <c r="X27" i="19"/>
  <c r="W28" i="19"/>
  <c r="X28" i="19"/>
  <c r="W29" i="19"/>
  <c r="X29" i="19"/>
  <c r="W30" i="19"/>
  <c r="X30" i="19"/>
  <c r="W31" i="19"/>
  <c r="X31" i="19"/>
  <c r="W32" i="19"/>
  <c r="X32" i="19"/>
  <c r="W33" i="19"/>
  <c r="X33" i="19"/>
  <c r="W34" i="19"/>
  <c r="X34" i="19"/>
  <c r="W35" i="19"/>
  <c r="X35" i="19"/>
  <c r="W36" i="19"/>
  <c r="X36" i="19"/>
  <c r="W37" i="19"/>
  <c r="X37" i="19"/>
  <c r="W38" i="19"/>
  <c r="X38" i="19"/>
  <c r="W39" i="19"/>
  <c r="X39" i="19"/>
  <c r="W40" i="19"/>
  <c r="X40" i="19"/>
  <c r="W41" i="19"/>
  <c r="X41" i="19"/>
  <c r="W42" i="19"/>
  <c r="X42" i="19"/>
  <c r="W43" i="19"/>
  <c r="X43" i="19"/>
  <c r="W44" i="19"/>
  <c r="X44" i="19"/>
  <c r="W45" i="19"/>
  <c r="X45" i="19"/>
  <c r="W46" i="19"/>
  <c r="X46" i="19"/>
  <c r="W47" i="19"/>
  <c r="X47" i="19"/>
  <c r="W48" i="19"/>
  <c r="X48" i="19"/>
  <c r="W49" i="19"/>
  <c r="X49" i="19"/>
  <c r="W50" i="19"/>
  <c r="X50" i="19"/>
  <c r="W51" i="19"/>
  <c r="X51" i="19"/>
  <c r="W52" i="19"/>
  <c r="X52" i="19"/>
  <c r="W53" i="19"/>
  <c r="X53" i="19"/>
  <c r="W54" i="19"/>
  <c r="X54" i="19"/>
  <c r="W55" i="19"/>
  <c r="X55" i="19"/>
  <c r="W56" i="19"/>
  <c r="X56" i="19"/>
  <c r="W57" i="19"/>
  <c r="X57" i="19"/>
  <c r="W58" i="19"/>
  <c r="X58" i="19"/>
  <c r="W59" i="19"/>
  <c r="X59" i="19"/>
  <c r="W60" i="19"/>
  <c r="X60" i="19"/>
  <c r="W61" i="19"/>
  <c r="X61" i="19"/>
  <c r="W62" i="19"/>
  <c r="X62" i="19"/>
  <c r="W63" i="19"/>
  <c r="X63" i="19"/>
  <c r="W64" i="19"/>
  <c r="X64" i="19"/>
  <c r="W65" i="19"/>
  <c r="X65" i="19"/>
  <c r="W66" i="19"/>
  <c r="X66" i="19"/>
  <c r="W67" i="19"/>
  <c r="X67" i="19"/>
  <c r="W68" i="19"/>
  <c r="X68" i="19"/>
  <c r="W69" i="19"/>
  <c r="X69" i="19"/>
  <c r="W70" i="19"/>
  <c r="X70" i="19"/>
  <c r="W71" i="19"/>
  <c r="X71" i="19"/>
  <c r="W72" i="19"/>
  <c r="X72" i="19"/>
  <c r="W73" i="19"/>
  <c r="X73" i="19"/>
  <c r="W74" i="19"/>
  <c r="X74" i="19"/>
  <c r="W75" i="19"/>
  <c r="X75" i="19"/>
  <c r="W76" i="19"/>
  <c r="X76" i="19"/>
  <c r="W77" i="19"/>
  <c r="X77" i="19"/>
  <c r="W78" i="19"/>
  <c r="X78" i="19"/>
  <c r="W79" i="19"/>
  <c r="X79" i="19"/>
  <c r="W80" i="19"/>
  <c r="X80" i="19"/>
  <c r="W81" i="19"/>
  <c r="X81" i="19"/>
  <c r="W82" i="19"/>
  <c r="X82" i="19"/>
  <c r="W83" i="19"/>
  <c r="X83" i="19"/>
  <c r="W84" i="19"/>
  <c r="X84" i="19"/>
  <c r="W85" i="19"/>
  <c r="X85" i="19"/>
  <c r="W86" i="19"/>
  <c r="X86" i="19"/>
  <c r="W87" i="19"/>
  <c r="X87" i="19"/>
  <c r="W88" i="19"/>
  <c r="X88" i="19"/>
  <c r="W89" i="19"/>
  <c r="X89" i="19"/>
  <c r="W90" i="19"/>
  <c r="X90" i="19"/>
  <c r="W91" i="19"/>
  <c r="X91" i="19"/>
  <c r="W92" i="19"/>
  <c r="X92" i="19"/>
  <c r="W93" i="19"/>
  <c r="X93" i="19"/>
  <c r="W94" i="19"/>
  <c r="X94" i="19"/>
  <c r="W95" i="19"/>
  <c r="X95" i="19"/>
  <c r="W96" i="19"/>
  <c r="X96" i="19"/>
  <c r="W97" i="19"/>
  <c r="X97" i="19"/>
  <c r="W98" i="19"/>
  <c r="X98" i="19"/>
  <c r="W99" i="19"/>
  <c r="X99" i="19"/>
  <c r="W100" i="19"/>
  <c r="X100" i="19"/>
  <c r="W101" i="19"/>
  <c r="X101" i="19"/>
  <c r="W102" i="19"/>
  <c r="X102" i="19"/>
  <c r="W103" i="19"/>
  <c r="X103" i="19"/>
  <c r="W104" i="19"/>
  <c r="X104" i="19"/>
  <c r="W105" i="19"/>
  <c r="X105" i="19"/>
  <c r="W106" i="19"/>
  <c r="X106" i="19"/>
  <c r="W107" i="19"/>
  <c r="X107" i="19"/>
  <c r="W108" i="19"/>
  <c r="X108" i="19"/>
  <c r="W109" i="19"/>
  <c r="X109" i="19"/>
  <c r="W110" i="19"/>
  <c r="X110" i="19"/>
  <c r="W111" i="19"/>
  <c r="X111" i="19"/>
  <c r="W112" i="19"/>
  <c r="X112" i="19"/>
  <c r="W113" i="19"/>
  <c r="X113" i="19"/>
  <c r="W114" i="19"/>
  <c r="X114" i="19"/>
  <c r="W115" i="19"/>
  <c r="X115" i="19"/>
  <c r="W116" i="19"/>
  <c r="X116" i="19"/>
  <c r="W117" i="19"/>
  <c r="X117" i="19"/>
  <c r="W118" i="19"/>
  <c r="X118" i="19"/>
  <c r="W119" i="19"/>
  <c r="X119" i="19"/>
  <c r="W120" i="19"/>
  <c r="X120" i="19"/>
  <c r="W121" i="19"/>
  <c r="X121" i="19"/>
  <c r="W122" i="19"/>
  <c r="X122" i="19"/>
  <c r="W123" i="19"/>
  <c r="X123" i="19"/>
  <c r="W124" i="19"/>
  <c r="X124" i="19"/>
  <c r="W125" i="19"/>
  <c r="X125" i="19"/>
  <c r="W126" i="19"/>
  <c r="X126" i="19"/>
  <c r="W127" i="19"/>
  <c r="X127" i="19"/>
  <c r="W128" i="19"/>
  <c r="X128" i="19"/>
  <c r="W129" i="19"/>
  <c r="X129" i="19"/>
  <c r="W130" i="19"/>
  <c r="X130" i="19"/>
  <c r="W131" i="19"/>
  <c r="X131" i="19"/>
  <c r="W132" i="19"/>
  <c r="X132" i="19"/>
  <c r="W133" i="19"/>
  <c r="X133" i="19"/>
  <c r="W134" i="19"/>
  <c r="X134" i="19"/>
  <c r="W135" i="19"/>
  <c r="X135" i="19"/>
  <c r="W136" i="19"/>
  <c r="X136" i="19"/>
  <c r="W137" i="19"/>
  <c r="X137" i="19"/>
  <c r="W138" i="19"/>
  <c r="X138" i="19"/>
  <c r="W139" i="19"/>
  <c r="X139" i="19"/>
  <c r="W140" i="19"/>
  <c r="X140" i="19"/>
  <c r="W141" i="19"/>
  <c r="X141" i="19"/>
  <c r="W142" i="19"/>
  <c r="X142" i="19"/>
  <c r="W143" i="19"/>
  <c r="X143" i="19"/>
  <c r="W144" i="19"/>
  <c r="X144" i="19"/>
  <c r="W145" i="19"/>
  <c r="X145" i="19"/>
  <c r="W146" i="19"/>
  <c r="X146" i="19"/>
  <c r="W147" i="19"/>
  <c r="X147" i="19"/>
  <c r="W148" i="19"/>
  <c r="X148" i="19"/>
  <c r="W149" i="19"/>
  <c r="X149" i="19"/>
  <c r="W150" i="19"/>
  <c r="X150" i="19"/>
  <c r="W151" i="19"/>
  <c r="X151" i="19"/>
  <c r="W152" i="19"/>
  <c r="X152" i="19"/>
  <c r="W153" i="19"/>
  <c r="X153" i="19"/>
  <c r="W154" i="19"/>
  <c r="X154" i="19"/>
  <c r="W155" i="19"/>
  <c r="X155" i="19"/>
  <c r="W156" i="19"/>
  <c r="X156" i="19"/>
  <c r="W157" i="19"/>
  <c r="X157" i="19"/>
  <c r="W158" i="19"/>
  <c r="X158" i="19"/>
  <c r="W159" i="19"/>
  <c r="X159" i="19"/>
  <c r="W160" i="19"/>
  <c r="X160" i="19"/>
  <c r="W161" i="19"/>
  <c r="X161" i="19"/>
  <c r="W162" i="19"/>
  <c r="X162" i="19"/>
  <c r="W163" i="19"/>
  <c r="X163" i="19"/>
  <c r="W164" i="19"/>
  <c r="X164" i="19"/>
  <c r="W165" i="19"/>
  <c r="X165" i="19"/>
  <c r="W166" i="19"/>
  <c r="X166" i="19"/>
  <c r="W167" i="19"/>
  <c r="X167" i="19"/>
  <c r="W168" i="19"/>
  <c r="X168" i="19"/>
  <c r="W169" i="19"/>
  <c r="X169" i="19"/>
  <c r="W170" i="19"/>
  <c r="X170" i="19"/>
  <c r="W171" i="19"/>
  <c r="X171" i="19"/>
  <c r="W172" i="19"/>
  <c r="X172" i="19"/>
  <c r="W173" i="19"/>
  <c r="X173" i="19"/>
  <c r="W174" i="19"/>
  <c r="X174" i="19"/>
  <c r="W175" i="19"/>
  <c r="X175" i="19"/>
  <c r="W176" i="19"/>
  <c r="X176" i="19"/>
  <c r="W177" i="19"/>
  <c r="X177" i="19"/>
  <c r="W178" i="19"/>
  <c r="X178" i="19"/>
  <c r="W179" i="19"/>
  <c r="X179" i="19"/>
  <c r="W180" i="19"/>
  <c r="X180" i="19"/>
  <c r="W181" i="19"/>
  <c r="X181" i="19"/>
  <c r="W182" i="19"/>
  <c r="X182" i="19"/>
  <c r="W183" i="19"/>
  <c r="X183" i="19"/>
  <c r="W184" i="19"/>
  <c r="X184" i="19"/>
  <c r="W185" i="19"/>
  <c r="X185" i="19"/>
  <c r="W186" i="19"/>
  <c r="X186" i="19"/>
  <c r="W187" i="19"/>
  <c r="X187" i="19"/>
  <c r="W188" i="19"/>
  <c r="X188" i="19"/>
  <c r="W189" i="19"/>
  <c r="X189" i="19"/>
  <c r="W190" i="19"/>
  <c r="X190" i="19"/>
  <c r="W191" i="19"/>
  <c r="X191" i="19"/>
  <c r="W192" i="19"/>
  <c r="X192" i="19"/>
  <c r="W193" i="19"/>
  <c r="X193" i="19"/>
  <c r="W194" i="19"/>
  <c r="X194" i="19"/>
  <c r="W195" i="19"/>
  <c r="X195" i="19"/>
  <c r="W196" i="19"/>
  <c r="X196" i="19"/>
  <c r="W197" i="19"/>
  <c r="X197" i="19"/>
  <c r="W198" i="19"/>
  <c r="X198" i="19"/>
  <c r="W199" i="19"/>
  <c r="X199" i="19"/>
  <c r="W200" i="19"/>
  <c r="X200" i="19"/>
  <c r="W201" i="19"/>
  <c r="X201" i="19"/>
  <c r="W202" i="19"/>
  <c r="X202" i="19"/>
  <c r="W203" i="19"/>
  <c r="X203" i="19"/>
  <c r="W204" i="19"/>
  <c r="X204" i="19"/>
  <c r="W205" i="19"/>
  <c r="X205" i="19"/>
  <c r="W206" i="19"/>
  <c r="X206" i="19"/>
  <c r="W207" i="19"/>
  <c r="X207" i="19"/>
  <c r="W208" i="19"/>
  <c r="X208" i="19"/>
  <c r="W209" i="19"/>
  <c r="X209" i="19"/>
  <c r="W210" i="19"/>
  <c r="X210" i="19"/>
  <c r="W211" i="19"/>
  <c r="X211" i="19"/>
  <c r="W212" i="19"/>
  <c r="X212" i="19"/>
  <c r="W213" i="19"/>
  <c r="X213" i="19"/>
  <c r="W214" i="19"/>
  <c r="X214" i="19"/>
  <c r="W215" i="19"/>
  <c r="X215" i="19"/>
  <c r="W216" i="19"/>
  <c r="X216" i="19"/>
  <c r="W217" i="19"/>
  <c r="X217" i="19"/>
  <c r="W218" i="19"/>
  <c r="X218" i="19"/>
  <c r="W219" i="19"/>
  <c r="X219" i="19"/>
  <c r="W220" i="19"/>
  <c r="X220" i="19"/>
  <c r="W221" i="19"/>
  <c r="X221" i="19"/>
  <c r="W222" i="19"/>
  <c r="X222" i="19"/>
  <c r="W223" i="19"/>
  <c r="X223" i="19"/>
  <c r="W224" i="19"/>
  <c r="X224" i="19"/>
  <c r="W225" i="19"/>
  <c r="X225" i="19"/>
  <c r="W226" i="19"/>
  <c r="X226" i="19"/>
  <c r="W227" i="19"/>
  <c r="X227" i="19"/>
  <c r="W228" i="19"/>
  <c r="X228" i="19"/>
  <c r="W229" i="19"/>
  <c r="X229" i="19"/>
  <c r="W230" i="19"/>
  <c r="X230" i="19"/>
  <c r="W231" i="19"/>
  <c r="X231" i="19"/>
  <c r="W232" i="19"/>
  <c r="X232" i="19"/>
  <c r="W233" i="19"/>
  <c r="X233" i="19"/>
  <c r="W234" i="19"/>
  <c r="X234" i="19"/>
  <c r="W235" i="19"/>
  <c r="X235" i="19"/>
  <c r="W236" i="19"/>
  <c r="X236" i="19"/>
  <c r="W237" i="19"/>
  <c r="X237" i="19"/>
  <c r="W238" i="19"/>
  <c r="X238" i="19"/>
  <c r="W239" i="19"/>
  <c r="X239" i="19"/>
  <c r="W240" i="19"/>
  <c r="X240" i="19"/>
  <c r="W241" i="19"/>
  <c r="X241" i="19"/>
  <c r="W242" i="19"/>
  <c r="X242" i="19"/>
  <c r="W243" i="19"/>
  <c r="X243" i="19"/>
  <c r="W244" i="19"/>
  <c r="X244" i="19"/>
  <c r="W245" i="19"/>
  <c r="X245" i="19"/>
  <c r="W246" i="19"/>
  <c r="X246" i="19"/>
  <c r="W247" i="19"/>
  <c r="X247" i="19"/>
  <c r="W248" i="19"/>
  <c r="X248" i="19"/>
  <c r="W249" i="19"/>
  <c r="X249" i="19"/>
  <c r="W250" i="19"/>
  <c r="X250" i="19"/>
  <c r="W251" i="19"/>
  <c r="X251" i="19"/>
  <c r="W252" i="19"/>
  <c r="X252" i="19"/>
  <c r="W253" i="19"/>
  <c r="X253" i="19"/>
  <c r="W254" i="19"/>
  <c r="X254" i="19"/>
  <c r="W255" i="19"/>
  <c r="X255" i="19"/>
  <c r="W256" i="19"/>
  <c r="X256" i="19"/>
  <c r="W257" i="19"/>
  <c r="X257" i="19"/>
  <c r="W258" i="19"/>
  <c r="X258" i="19"/>
  <c r="W259" i="19"/>
  <c r="X259" i="19"/>
  <c r="W260" i="19"/>
  <c r="X260" i="19"/>
  <c r="W261" i="19"/>
  <c r="X261" i="19"/>
  <c r="W262" i="19"/>
  <c r="X262" i="19"/>
  <c r="W263" i="19"/>
  <c r="X263" i="19"/>
  <c r="W264" i="19"/>
  <c r="X264" i="19"/>
  <c r="W265" i="19"/>
  <c r="X265" i="19"/>
  <c r="W266" i="19"/>
  <c r="X266" i="19"/>
  <c r="W267" i="19"/>
  <c r="X267" i="19"/>
  <c r="W268" i="19"/>
  <c r="X268" i="19"/>
  <c r="W269" i="19"/>
  <c r="X269" i="19"/>
  <c r="W270" i="19"/>
  <c r="X270" i="19"/>
  <c r="W271" i="19"/>
  <c r="X271" i="19"/>
  <c r="W272" i="19"/>
  <c r="X272" i="19"/>
  <c r="W273" i="19"/>
  <c r="X273" i="19"/>
  <c r="W274" i="19"/>
  <c r="X274" i="19"/>
  <c r="W275" i="19"/>
  <c r="X275" i="19"/>
  <c r="W276" i="19"/>
  <c r="X276" i="19"/>
  <c r="W277" i="19"/>
  <c r="X277" i="19"/>
  <c r="W278" i="19"/>
  <c r="X278" i="19"/>
  <c r="W279" i="19"/>
  <c r="X279" i="19"/>
  <c r="W280" i="19"/>
  <c r="X280" i="19"/>
  <c r="W281" i="19"/>
  <c r="X281" i="19"/>
  <c r="W282" i="19"/>
  <c r="X282" i="19"/>
  <c r="W283" i="19"/>
  <c r="X283" i="19"/>
  <c r="W284" i="19"/>
  <c r="X284" i="19"/>
  <c r="W285" i="19"/>
  <c r="X285" i="19"/>
  <c r="W286" i="19"/>
  <c r="X286" i="19"/>
  <c r="W287" i="19"/>
  <c r="X287" i="19"/>
  <c r="W288" i="19"/>
  <c r="X288" i="19"/>
  <c r="W289" i="19"/>
  <c r="X289" i="19"/>
  <c r="W290" i="19"/>
  <c r="X290" i="19"/>
  <c r="W291" i="19"/>
  <c r="X291" i="19"/>
  <c r="W292" i="19"/>
  <c r="X292" i="19"/>
  <c r="W293" i="19"/>
  <c r="X293" i="19"/>
  <c r="W294" i="19"/>
  <c r="X294" i="19"/>
  <c r="W295" i="19"/>
  <c r="X295" i="19"/>
  <c r="W296" i="19"/>
  <c r="X296" i="19"/>
  <c r="W297" i="19"/>
  <c r="X297" i="19"/>
  <c r="W298" i="19"/>
  <c r="X298" i="19"/>
  <c r="W299" i="19"/>
  <c r="X299" i="19"/>
  <c r="W300" i="19"/>
  <c r="X300" i="19"/>
  <c r="W301" i="19"/>
  <c r="X301" i="19"/>
  <c r="W302" i="19"/>
  <c r="X302" i="19"/>
  <c r="W303" i="19"/>
  <c r="X303" i="19"/>
  <c r="W304" i="19"/>
  <c r="X304" i="19"/>
  <c r="W305" i="19"/>
  <c r="X305" i="19"/>
  <c r="W306" i="19"/>
  <c r="X306" i="19"/>
  <c r="W307" i="19"/>
  <c r="X307" i="19"/>
  <c r="W308" i="19"/>
  <c r="X308" i="19"/>
  <c r="W309" i="19"/>
  <c r="X309" i="19"/>
  <c r="W310" i="19"/>
  <c r="X310" i="19"/>
  <c r="W311" i="19"/>
  <c r="X311" i="19"/>
  <c r="W312" i="19"/>
  <c r="X312" i="19"/>
  <c r="W313" i="19"/>
  <c r="X313" i="19"/>
  <c r="W314" i="19"/>
  <c r="X314" i="19"/>
  <c r="W315" i="19"/>
  <c r="X315" i="19"/>
  <c r="W316" i="19"/>
  <c r="X316" i="19"/>
  <c r="W317" i="19"/>
  <c r="X317" i="19"/>
  <c r="W318" i="19"/>
  <c r="X318" i="19"/>
  <c r="W319" i="19"/>
  <c r="X319" i="19"/>
  <c r="W320" i="19"/>
  <c r="X320" i="19"/>
  <c r="W321" i="19"/>
  <c r="X321" i="19"/>
  <c r="W322" i="19"/>
  <c r="X322" i="19"/>
  <c r="W323" i="19"/>
  <c r="X323" i="19"/>
  <c r="W324" i="19"/>
  <c r="X324" i="19"/>
  <c r="W325" i="19"/>
  <c r="X325" i="19"/>
  <c r="W326" i="19"/>
  <c r="X326" i="19"/>
  <c r="W327" i="19"/>
  <c r="X327" i="19"/>
  <c r="W328" i="19"/>
  <c r="X328" i="19"/>
  <c r="W329" i="19"/>
  <c r="X329" i="19"/>
  <c r="W330" i="19"/>
  <c r="X330" i="19"/>
  <c r="W331" i="19"/>
  <c r="X331" i="19"/>
  <c r="W332" i="19"/>
  <c r="X332" i="19"/>
  <c r="W333" i="19"/>
  <c r="X333" i="19"/>
  <c r="W334" i="19"/>
  <c r="X334" i="19"/>
  <c r="W335" i="19"/>
  <c r="X335" i="19"/>
  <c r="W336" i="19"/>
  <c r="X336" i="19"/>
  <c r="W337" i="19"/>
  <c r="X337" i="19"/>
  <c r="W338" i="19"/>
  <c r="X338" i="19"/>
  <c r="W339" i="19"/>
  <c r="X339" i="19"/>
  <c r="W340" i="19"/>
  <c r="X340" i="19"/>
  <c r="W341" i="19"/>
  <c r="X341" i="19"/>
  <c r="W342" i="19"/>
  <c r="X342" i="19"/>
  <c r="W343" i="19"/>
  <c r="X343" i="19"/>
  <c r="W344" i="19"/>
  <c r="X344" i="19"/>
  <c r="W345" i="19"/>
  <c r="X345" i="19"/>
  <c r="W346" i="19"/>
  <c r="X346" i="19"/>
  <c r="W347" i="19"/>
  <c r="X347" i="19"/>
  <c r="W348" i="19"/>
  <c r="X348" i="19"/>
  <c r="W349" i="19"/>
  <c r="X349" i="19"/>
  <c r="W350" i="19"/>
  <c r="X350" i="19"/>
  <c r="W351" i="19"/>
  <c r="X351" i="19"/>
  <c r="W352" i="19"/>
  <c r="X352" i="19"/>
  <c r="W353" i="19"/>
  <c r="X353" i="19"/>
  <c r="W354" i="19"/>
  <c r="X354" i="19"/>
  <c r="W355" i="19"/>
  <c r="X355" i="19"/>
  <c r="W356" i="19"/>
  <c r="X356" i="19"/>
  <c r="W357" i="19"/>
  <c r="X357" i="19"/>
  <c r="W358" i="19"/>
  <c r="X358" i="19"/>
  <c r="W359" i="19"/>
  <c r="X359" i="19"/>
  <c r="W360" i="19"/>
  <c r="X360" i="19"/>
  <c r="W361" i="19"/>
  <c r="X361" i="19"/>
  <c r="W362" i="19"/>
  <c r="X362" i="19"/>
  <c r="W363" i="19"/>
  <c r="X363" i="19"/>
  <c r="W364" i="19"/>
  <c r="X364" i="19"/>
  <c r="W365" i="19"/>
  <c r="X365" i="19"/>
  <c r="W366" i="19"/>
  <c r="X366" i="19"/>
  <c r="W367" i="19"/>
  <c r="X367" i="19"/>
  <c r="W368" i="19"/>
  <c r="X368" i="19"/>
  <c r="W369" i="19"/>
  <c r="X369" i="19"/>
  <c r="W370" i="19"/>
  <c r="X370" i="19"/>
  <c r="W371" i="19"/>
  <c r="X371" i="19"/>
  <c r="W372" i="19"/>
  <c r="X372" i="19"/>
  <c r="W373" i="19"/>
  <c r="X373" i="19"/>
  <c r="W374" i="19"/>
  <c r="X374" i="19"/>
  <c r="W375" i="19"/>
  <c r="X375" i="19"/>
  <c r="W376" i="19"/>
  <c r="X376" i="19"/>
  <c r="W377" i="19"/>
  <c r="X377" i="19"/>
  <c r="W378" i="19"/>
  <c r="X378" i="19"/>
  <c r="W379" i="19"/>
  <c r="X379" i="19"/>
  <c r="W380" i="19"/>
  <c r="X380" i="19"/>
  <c r="W381" i="19"/>
  <c r="X381" i="19"/>
  <c r="W382" i="19"/>
  <c r="X382" i="19"/>
  <c r="W383" i="19"/>
  <c r="X383" i="19"/>
  <c r="W384" i="19"/>
  <c r="X384" i="19"/>
  <c r="W385" i="19"/>
  <c r="X385" i="19"/>
  <c r="W386" i="19"/>
  <c r="X386" i="19"/>
  <c r="W387" i="19"/>
  <c r="X387" i="19"/>
  <c r="W388" i="19"/>
  <c r="X388" i="19"/>
  <c r="W389" i="19"/>
  <c r="X389" i="19"/>
  <c r="W390" i="19"/>
  <c r="X390" i="19"/>
  <c r="W391" i="19"/>
  <c r="X391" i="19"/>
  <c r="W392" i="19"/>
  <c r="X392" i="19"/>
  <c r="W393" i="19"/>
  <c r="X393" i="19"/>
  <c r="W394" i="19"/>
  <c r="X394" i="19"/>
  <c r="W395" i="19"/>
  <c r="X395" i="19"/>
  <c r="W396" i="19"/>
  <c r="X396" i="19"/>
  <c r="W397" i="19"/>
  <c r="X397" i="19"/>
  <c r="W398" i="19"/>
  <c r="X398" i="19"/>
  <c r="W399" i="19"/>
  <c r="X399" i="19"/>
  <c r="W400" i="19"/>
  <c r="X400" i="19"/>
  <c r="W401" i="19"/>
  <c r="X401" i="19"/>
  <c r="W402" i="19"/>
  <c r="X402" i="19"/>
  <c r="W403" i="19"/>
  <c r="X403" i="19"/>
  <c r="W404" i="19"/>
  <c r="X404" i="19"/>
  <c r="W405" i="19"/>
  <c r="X405" i="19"/>
  <c r="W406" i="19"/>
  <c r="X406" i="19"/>
  <c r="W407" i="19"/>
  <c r="X407" i="19"/>
  <c r="W408" i="19"/>
  <c r="X408" i="19"/>
  <c r="W409" i="19"/>
  <c r="X409" i="19"/>
  <c r="W410" i="19"/>
  <c r="X410" i="19"/>
  <c r="W411" i="19"/>
  <c r="X411" i="19"/>
  <c r="W412" i="19"/>
  <c r="X412" i="19"/>
  <c r="W413" i="19"/>
  <c r="X413" i="19"/>
  <c r="W414" i="19"/>
  <c r="X414" i="19"/>
  <c r="W415" i="19"/>
  <c r="X415" i="19"/>
  <c r="W416" i="19"/>
  <c r="X416" i="19"/>
  <c r="W417" i="19"/>
  <c r="X417" i="19"/>
  <c r="W418" i="19"/>
  <c r="X418" i="19"/>
  <c r="W419" i="19"/>
  <c r="X419" i="19"/>
  <c r="W420" i="19"/>
  <c r="X420" i="19"/>
  <c r="W421" i="19"/>
  <c r="X421" i="19"/>
  <c r="W422" i="19"/>
  <c r="X422" i="19"/>
  <c r="W423" i="19"/>
  <c r="X423" i="19"/>
  <c r="W424" i="19"/>
  <c r="X424" i="19"/>
  <c r="W425" i="19"/>
  <c r="X425" i="19"/>
  <c r="W426" i="19"/>
  <c r="X426" i="19"/>
  <c r="W427" i="19"/>
  <c r="X427" i="19"/>
  <c r="W428" i="19"/>
  <c r="X428" i="19"/>
  <c r="W429" i="19"/>
  <c r="X429" i="19"/>
  <c r="W430" i="19"/>
  <c r="X430" i="19"/>
  <c r="W431" i="19"/>
  <c r="X431" i="19"/>
  <c r="W432" i="19"/>
  <c r="X432" i="19"/>
  <c r="W433" i="19"/>
  <c r="X433" i="19"/>
  <c r="W434" i="19"/>
  <c r="X434" i="19"/>
  <c r="W435" i="19"/>
  <c r="X435" i="19"/>
  <c r="W436" i="19"/>
  <c r="X436" i="19"/>
  <c r="W437" i="19"/>
  <c r="X437" i="19"/>
  <c r="W438" i="19"/>
  <c r="X438" i="19"/>
  <c r="W439" i="19"/>
  <c r="X439" i="19"/>
  <c r="W440" i="19"/>
  <c r="X440" i="19"/>
  <c r="W441" i="19"/>
  <c r="X441" i="19"/>
  <c r="W442" i="19"/>
  <c r="X442" i="19"/>
  <c r="W443" i="19"/>
  <c r="X443" i="19"/>
  <c r="W444" i="19"/>
  <c r="X444" i="19"/>
  <c r="W445" i="19"/>
  <c r="X445" i="19"/>
  <c r="W446" i="19"/>
  <c r="X446" i="19"/>
  <c r="W447" i="19"/>
  <c r="X447" i="19"/>
  <c r="W448" i="19"/>
  <c r="X448" i="19"/>
  <c r="W449" i="19"/>
  <c r="X449" i="19"/>
  <c r="W450" i="19"/>
  <c r="X450" i="19"/>
  <c r="W451" i="19"/>
  <c r="X451" i="19"/>
  <c r="W452" i="19"/>
  <c r="X452" i="19"/>
  <c r="W453" i="19"/>
  <c r="X453" i="19"/>
  <c r="W454" i="19"/>
  <c r="X454" i="19"/>
  <c r="W455" i="19"/>
  <c r="X455" i="19"/>
  <c r="W456" i="19"/>
  <c r="X456" i="19"/>
  <c r="W457" i="19"/>
  <c r="X457" i="19"/>
  <c r="W458" i="19"/>
  <c r="X458" i="19"/>
  <c r="W459" i="19"/>
  <c r="X459" i="19"/>
  <c r="W460" i="19"/>
  <c r="X460" i="19"/>
  <c r="W461" i="19"/>
  <c r="X461" i="19"/>
  <c r="W462" i="19"/>
  <c r="X462" i="19"/>
  <c r="W463" i="19"/>
  <c r="X463" i="19"/>
  <c r="W464" i="19"/>
  <c r="X464" i="19"/>
  <c r="W465" i="19"/>
  <c r="X465" i="19"/>
  <c r="W466" i="19"/>
  <c r="X466" i="19"/>
  <c r="W467" i="19"/>
  <c r="X467" i="19"/>
  <c r="W468" i="19"/>
  <c r="X468" i="19"/>
  <c r="W469" i="19"/>
  <c r="X469" i="19"/>
  <c r="W470" i="19"/>
  <c r="X470" i="19"/>
  <c r="W471" i="19"/>
  <c r="X471" i="19"/>
  <c r="W472" i="19"/>
  <c r="X472" i="19"/>
  <c r="W473" i="19"/>
  <c r="X473" i="19"/>
  <c r="W474" i="19"/>
  <c r="X474" i="19"/>
  <c r="W475" i="19"/>
  <c r="X475" i="19"/>
  <c r="W476" i="19"/>
  <c r="X476" i="19"/>
  <c r="W477" i="19"/>
  <c r="X477" i="19"/>
  <c r="W478" i="19"/>
  <c r="X478" i="19"/>
  <c r="W479" i="19"/>
  <c r="X479" i="19"/>
  <c r="W480" i="19"/>
  <c r="X480" i="19"/>
  <c r="W481" i="19"/>
  <c r="X481" i="19"/>
  <c r="W482" i="19"/>
  <c r="X482" i="19"/>
  <c r="W483" i="19"/>
  <c r="X483" i="19"/>
  <c r="W484" i="19"/>
  <c r="X484" i="19"/>
  <c r="W485" i="19"/>
  <c r="X485" i="19"/>
  <c r="W486" i="19"/>
  <c r="X486" i="19"/>
  <c r="W487" i="19"/>
  <c r="X487" i="19"/>
  <c r="W488" i="19"/>
  <c r="X488" i="19"/>
  <c r="W489" i="19"/>
  <c r="X489" i="19"/>
  <c r="W490" i="19"/>
  <c r="X490" i="19"/>
  <c r="W491" i="19"/>
  <c r="X491" i="19"/>
  <c r="W492" i="19"/>
  <c r="X492" i="19"/>
  <c r="W493" i="19"/>
  <c r="X493" i="19"/>
  <c r="W494" i="19"/>
  <c r="X494" i="19"/>
  <c r="W495" i="19"/>
  <c r="X495" i="19"/>
  <c r="W496" i="19"/>
  <c r="X496" i="19"/>
  <c r="W497" i="19"/>
  <c r="X497" i="19"/>
  <c r="W498" i="19"/>
  <c r="X498" i="19"/>
  <c r="W499" i="19"/>
  <c r="X499" i="19"/>
  <c r="W500" i="19"/>
  <c r="X500" i="19"/>
  <c r="W501" i="19"/>
  <c r="X501" i="19"/>
  <c r="W502" i="19"/>
  <c r="X502" i="19"/>
  <c r="W503" i="19"/>
  <c r="X503" i="19"/>
  <c r="W504" i="19"/>
  <c r="X504" i="19"/>
  <c r="W505" i="19"/>
  <c r="X505" i="19"/>
  <c r="W506" i="19"/>
  <c r="X506" i="19"/>
  <c r="W507" i="19"/>
  <c r="X507" i="19"/>
  <c r="W508" i="19"/>
  <c r="X508" i="19"/>
  <c r="W509" i="19"/>
  <c r="X509" i="19"/>
  <c r="W510" i="19"/>
  <c r="X510" i="19"/>
  <c r="W511" i="19"/>
  <c r="X511" i="19"/>
  <c r="W512" i="19"/>
  <c r="X512" i="19"/>
  <c r="W513" i="19"/>
  <c r="X513" i="19"/>
  <c r="W514" i="19"/>
  <c r="X514" i="19"/>
  <c r="W515" i="19"/>
  <c r="X515" i="19"/>
  <c r="W516" i="19"/>
  <c r="X516" i="19"/>
  <c r="W517" i="19"/>
  <c r="X517" i="19"/>
  <c r="W518" i="19"/>
  <c r="X518" i="19"/>
  <c r="W519" i="19"/>
  <c r="X519" i="19"/>
  <c r="W520" i="19"/>
  <c r="X520" i="19"/>
  <c r="W521" i="19"/>
  <c r="X521" i="19"/>
  <c r="W522" i="19"/>
  <c r="X522" i="19"/>
  <c r="W523" i="19"/>
  <c r="X523" i="19"/>
  <c r="W524" i="19"/>
  <c r="X524" i="19"/>
  <c r="W525" i="19"/>
  <c r="X525" i="19"/>
  <c r="W526" i="19"/>
  <c r="X526" i="19"/>
  <c r="W527" i="19"/>
  <c r="X527" i="19"/>
  <c r="W528" i="19"/>
  <c r="X528" i="19"/>
  <c r="W529" i="19"/>
  <c r="X529" i="19"/>
  <c r="W530" i="19"/>
  <c r="X530" i="19"/>
  <c r="W531" i="19"/>
  <c r="X531" i="19"/>
  <c r="W532" i="19"/>
  <c r="X532" i="19"/>
  <c r="W533" i="19"/>
  <c r="X533" i="19"/>
  <c r="W534" i="19"/>
  <c r="X534" i="19"/>
  <c r="W535" i="19"/>
  <c r="X535" i="19"/>
  <c r="W536" i="19"/>
  <c r="X536" i="19"/>
  <c r="W537" i="19"/>
  <c r="X537" i="19"/>
  <c r="W538" i="19"/>
  <c r="X538" i="19"/>
  <c r="W539" i="19"/>
  <c r="X539" i="19"/>
  <c r="W540" i="19"/>
  <c r="X540" i="19"/>
  <c r="W541" i="19"/>
  <c r="X541" i="19"/>
  <c r="W542" i="19"/>
  <c r="X542" i="19"/>
  <c r="W543" i="19"/>
  <c r="X543" i="19"/>
  <c r="W544" i="19"/>
  <c r="X544" i="19"/>
  <c r="W545" i="19"/>
  <c r="X545" i="19"/>
  <c r="W546" i="19"/>
  <c r="X546" i="19"/>
  <c r="W547" i="19"/>
  <c r="X547" i="19"/>
  <c r="W548" i="19"/>
  <c r="X548" i="19"/>
  <c r="W549" i="19"/>
  <c r="X549" i="19"/>
  <c r="W550" i="19"/>
  <c r="X550" i="19"/>
  <c r="W551" i="19"/>
  <c r="X551" i="19"/>
  <c r="W552" i="19"/>
  <c r="X552" i="19"/>
  <c r="W553" i="19"/>
  <c r="X553" i="19"/>
  <c r="W554" i="19"/>
  <c r="X554" i="19"/>
  <c r="W555" i="19"/>
  <c r="X555" i="19"/>
  <c r="W556" i="19"/>
  <c r="X556" i="19"/>
  <c r="W557" i="19"/>
  <c r="X557" i="19"/>
  <c r="W558" i="19"/>
  <c r="X558" i="19"/>
  <c r="W559" i="19"/>
  <c r="X559" i="19"/>
  <c r="W560" i="19"/>
  <c r="X560" i="19"/>
  <c r="W561" i="19"/>
  <c r="X561" i="19"/>
  <c r="W562" i="19"/>
  <c r="X562" i="19"/>
  <c r="W563" i="19"/>
  <c r="X563" i="19"/>
  <c r="W564" i="19"/>
  <c r="X564" i="19"/>
  <c r="W565" i="19"/>
  <c r="X565" i="19"/>
  <c r="W566" i="19"/>
  <c r="X566" i="19"/>
  <c r="W567" i="19"/>
  <c r="X567" i="19"/>
  <c r="W568" i="19"/>
  <c r="X568" i="19"/>
  <c r="W569" i="19"/>
  <c r="X569" i="19"/>
  <c r="W570" i="19"/>
  <c r="X570" i="19"/>
  <c r="W571" i="19"/>
  <c r="X571" i="19"/>
  <c r="W572" i="19"/>
  <c r="X572" i="19"/>
  <c r="W573" i="19"/>
  <c r="X573" i="19"/>
  <c r="W574" i="19"/>
  <c r="X574" i="19"/>
  <c r="W575" i="19"/>
  <c r="X575" i="19"/>
  <c r="W576" i="19"/>
  <c r="X576" i="19"/>
  <c r="W577" i="19"/>
  <c r="X577" i="19"/>
  <c r="W578" i="19"/>
  <c r="X578" i="19"/>
  <c r="W579" i="19"/>
  <c r="X579" i="19"/>
  <c r="W580" i="19"/>
  <c r="X580" i="19"/>
  <c r="W581" i="19"/>
  <c r="X581" i="19"/>
  <c r="W582" i="19"/>
  <c r="X582" i="19"/>
  <c r="W583" i="19"/>
  <c r="X583" i="19"/>
  <c r="W584" i="19"/>
  <c r="X584" i="19"/>
  <c r="W585" i="19"/>
  <c r="X585" i="19"/>
  <c r="W586" i="19"/>
  <c r="X586" i="19"/>
  <c r="W587" i="19"/>
  <c r="X587" i="19"/>
  <c r="W588" i="19"/>
  <c r="X588" i="19"/>
  <c r="W589" i="19"/>
  <c r="X589" i="19"/>
  <c r="W590" i="19"/>
  <c r="X590" i="19"/>
  <c r="W591" i="19"/>
  <c r="X591" i="19"/>
  <c r="W592" i="19"/>
  <c r="X592" i="19"/>
  <c r="W593" i="19"/>
  <c r="X593" i="19"/>
  <c r="W594" i="19"/>
  <c r="X594" i="19"/>
  <c r="W595" i="19"/>
  <c r="X595" i="19"/>
  <c r="W596" i="19"/>
  <c r="X596" i="19"/>
  <c r="W597" i="19"/>
  <c r="X597" i="19"/>
  <c r="W598" i="19"/>
  <c r="X598" i="19"/>
  <c r="W599" i="19"/>
  <c r="X599" i="19"/>
  <c r="W600" i="19"/>
  <c r="X600" i="19"/>
  <c r="W601" i="19"/>
  <c r="X601" i="19"/>
  <c r="W602" i="19"/>
  <c r="X602" i="19"/>
  <c r="W603" i="19"/>
  <c r="X603" i="19"/>
  <c r="W604" i="19"/>
  <c r="X604" i="19"/>
  <c r="W605" i="19"/>
  <c r="X605" i="19"/>
  <c r="W606" i="19"/>
  <c r="X606" i="19"/>
  <c r="W607" i="19"/>
  <c r="X607" i="19"/>
  <c r="W608" i="19"/>
  <c r="X608" i="19"/>
  <c r="W609" i="19"/>
  <c r="X609" i="19"/>
  <c r="W610" i="19"/>
  <c r="X610" i="19"/>
  <c r="W611" i="19"/>
  <c r="X611" i="19"/>
  <c r="W612" i="19"/>
  <c r="X612" i="19"/>
  <c r="W613" i="19"/>
  <c r="X613" i="19"/>
  <c r="W614" i="19"/>
  <c r="X614" i="19"/>
  <c r="W615" i="19"/>
  <c r="X615" i="19"/>
  <c r="W616" i="19"/>
  <c r="X616" i="19"/>
  <c r="W617" i="19"/>
  <c r="X617" i="19"/>
  <c r="W618" i="19"/>
  <c r="X618" i="19"/>
  <c r="W619" i="19"/>
  <c r="X619" i="19"/>
  <c r="W620" i="19"/>
  <c r="X620" i="19"/>
  <c r="W621" i="19"/>
  <c r="X621" i="19"/>
  <c r="W622" i="19"/>
  <c r="X622" i="19"/>
  <c r="W623" i="19"/>
  <c r="X623" i="19"/>
  <c r="W624" i="19"/>
  <c r="X624" i="19"/>
  <c r="W625" i="19"/>
  <c r="X625" i="19"/>
  <c r="W626" i="19"/>
  <c r="X626" i="19"/>
  <c r="W627" i="19"/>
  <c r="X627" i="19"/>
  <c r="W628" i="19"/>
  <c r="X628" i="19"/>
  <c r="W629" i="19"/>
  <c r="X629" i="19"/>
  <c r="W630" i="19"/>
  <c r="X630" i="19"/>
  <c r="W631" i="19"/>
  <c r="X631" i="19"/>
  <c r="W632" i="19"/>
  <c r="X632" i="19"/>
  <c r="W633" i="19"/>
  <c r="X633" i="19"/>
  <c r="W634" i="19"/>
  <c r="X634" i="19"/>
  <c r="W635" i="19"/>
  <c r="X635" i="19"/>
  <c r="W636" i="19"/>
  <c r="X636" i="19"/>
  <c r="W637" i="19"/>
  <c r="X637" i="19"/>
  <c r="W638" i="19"/>
  <c r="X638" i="19"/>
  <c r="W639" i="19"/>
  <c r="X639" i="19"/>
  <c r="W640" i="19"/>
  <c r="X640" i="19"/>
  <c r="W641" i="19"/>
  <c r="X641" i="19"/>
  <c r="W642" i="19"/>
  <c r="X642" i="19"/>
  <c r="W643" i="19"/>
  <c r="X643" i="19"/>
  <c r="W644" i="19"/>
  <c r="X644" i="19"/>
  <c r="W645" i="19"/>
  <c r="X645" i="19"/>
  <c r="W646" i="19"/>
  <c r="X646" i="19"/>
  <c r="W647" i="19"/>
  <c r="X647" i="19"/>
  <c r="W648" i="19"/>
  <c r="X648" i="19"/>
  <c r="W649" i="19"/>
  <c r="X649" i="19"/>
  <c r="W650" i="19"/>
  <c r="X650" i="19"/>
  <c r="W651" i="19"/>
  <c r="X651" i="19"/>
  <c r="W652" i="19"/>
  <c r="X652" i="19"/>
  <c r="W653" i="19"/>
  <c r="X653" i="19"/>
  <c r="W654" i="19"/>
  <c r="X654" i="19"/>
  <c r="W655" i="19"/>
  <c r="X655" i="19"/>
  <c r="W656" i="19"/>
  <c r="X656" i="19"/>
  <c r="W657" i="19"/>
  <c r="X657" i="19"/>
  <c r="W658" i="19"/>
  <c r="X658" i="19"/>
  <c r="W659" i="19"/>
  <c r="X659" i="19"/>
  <c r="W660" i="19"/>
  <c r="X660" i="19"/>
  <c r="W661" i="19"/>
  <c r="X661" i="19"/>
  <c r="W662" i="19"/>
  <c r="X662" i="19"/>
  <c r="W663" i="19"/>
  <c r="X663" i="19"/>
  <c r="W664" i="19"/>
  <c r="X664" i="19"/>
  <c r="W665" i="19"/>
  <c r="X665" i="19"/>
  <c r="W666" i="19"/>
  <c r="X666" i="19"/>
  <c r="W667" i="19"/>
  <c r="X667" i="19"/>
  <c r="W668" i="19"/>
  <c r="X668" i="19"/>
  <c r="W669" i="19"/>
  <c r="X669" i="19"/>
  <c r="W670" i="19"/>
  <c r="X670" i="19"/>
  <c r="W671" i="19"/>
  <c r="X671" i="19"/>
  <c r="W672" i="19"/>
  <c r="X672" i="19"/>
  <c r="W673" i="19"/>
  <c r="X673" i="19"/>
  <c r="W674" i="19"/>
  <c r="X674" i="19"/>
  <c r="W675" i="19"/>
  <c r="X675" i="19"/>
  <c r="W676" i="19"/>
  <c r="X676" i="19"/>
  <c r="W677" i="19"/>
  <c r="X677" i="19"/>
  <c r="W678" i="19"/>
  <c r="X678" i="19"/>
  <c r="W679" i="19"/>
  <c r="X679" i="19"/>
  <c r="W680" i="19"/>
  <c r="X680" i="19"/>
  <c r="W681" i="19"/>
  <c r="X681" i="19"/>
  <c r="W682" i="19"/>
  <c r="X682" i="19"/>
  <c r="W683" i="19"/>
  <c r="X683" i="19"/>
  <c r="W684" i="19"/>
  <c r="X684" i="19"/>
  <c r="W685" i="19"/>
  <c r="X685" i="19"/>
  <c r="W686" i="19"/>
  <c r="X686" i="19"/>
  <c r="W687" i="19"/>
  <c r="X687" i="19"/>
  <c r="W688" i="19"/>
  <c r="X688" i="19"/>
  <c r="W689" i="19"/>
  <c r="X689" i="19"/>
  <c r="W690" i="19"/>
  <c r="X690" i="19"/>
  <c r="W691" i="19"/>
  <c r="X691" i="19"/>
  <c r="W692" i="19"/>
  <c r="X692" i="19"/>
  <c r="W693" i="19"/>
  <c r="X693" i="19"/>
  <c r="W694" i="19"/>
  <c r="X694" i="19"/>
  <c r="W695" i="19"/>
  <c r="X695" i="19"/>
  <c r="W696" i="19"/>
  <c r="X696" i="19"/>
  <c r="W697" i="19"/>
  <c r="X697" i="19"/>
  <c r="W698" i="19"/>
  <c r="X698" i="19"/>
  <c r="W699" i="19"/>
  <c r="X699" i="19"/>
  <c r="W700" i="19"/>
  <c r="X700" i="19"/>
  <c r="W701" i="19"/>
  <c r="X701" i="19"/>
  <c r="W702" i="19"/>
  <c r="X702" i="19"/>
  <c r="W703" i="19"/>
  <c r="X703" i="19"/>
  <c r="W704" i="19"/>
  <c r="X704" i="19"/>
  <c r="W705" i="19"/>
  <c r="X705" i="19"/>
  <c r="W706" i="19"/>
  <c r="X706" i="19"/>
  <c r="W707" i="19"/>
  <c r="X707" i="19"/>
  <c r="W708" i="19"/>
  <c r="X708" i="19"/>
  <c r="W709" i="19"/>
  <c r="X709" i="19"/>
  <c r="W710" i="19"/>
  <c r="X710" i="19"/>
  <c r="W711" i="19"/>
  <c r="X711" i="19"/>
  <c r="W712" i="19"/>
  <c r="X712" i="19"/>
  <c r="W713" i="19"/>
  <c r="X713" i="19"/>
  <c r="W714" i="19"/>
  <c r="X714" i="19"/>
  <c r="W715" i="19"/>
  <c r="X715" i="19"/>
  <c r="W716" i="19"/>
  <c r="X716" i="19"/>
  <c r="W717" i="19"/>
  <c r="X717" i="19"/>
  <c r="W718" i="19"/>
  <c r="X718" i="19"/>
  <c r="W719" i="19"/>
  <c r="X719" i="19"/>
  <c r="W720" i="19"/>
  <c r="X720" i="19"/>
  <c r="W721" i="19"/>
  <c r="X721" i="19"/>
  <c r="W722" i="19"/>
  <c r="X722" i="19"/>
  <c r="W723" i="19"/>
  <c r="X723" i="19"/>
  <c r="W724" i="19"/>
  <c r="X724" i="19"/>
  <c r="W725" i="19"/>
  <c r="X725" i="19"/>
  <c r="W726" i="19"/>
  <c r="X726" i="19"/>
  <c r="W727" i="19"/>
  <c r="X727" i="19"/>
  <c r="W728" i="19"/>
  <c r="X728" i="19"/>
  <c r="W729" i="19"/>
  <c r="X729" i="19"/>
  <c r="W730" i="19"/>
  <c r="X730" i="19"/>
  <c r="W731" i="19"/>
  <c r="X731" i="19"/>
  <c r="W732" i="19"/>
  <c r="X732" i="19"/>
  <c r="W733" i="19"/>
  <c r="X733" i="19"/>
  <c r="W734" i="19"/>
  <c r="X734" i="19"/>
  <c r="W735" i="19"/>
  <c r="X735" i="19"/>
  <c r="W736" i="19"/>
  <c r="X736" i="19"/>
  <c r="W737" i="19"/>
  <c r="X737" i="19"/>
  <c r="W738" i="19"/>
  <c r="X738" i="19"/>
  <c r="W739" i="19"/>
  <c r="X739" i="19"/>
  <c r="W740" i="19"/>
  <c r="X740" i="19"/>
  <c r="W741" i="19"/>
  <c r="X741" i="19"/>
  <c r="W742" i="19"/>
  <c r="X742" i="19"/>
  <c r="W743" i="19"/>
  <c r="X743" i="19"/>
  <c r="W744" i="19"/>
  <c r="X744" i="19"/>
  <c r="W745" i="19"/>
  <c r="X745" i="19"/>
  <c r="W746" i="19"/>
  <c r="X746" i="19"/>
  <c r="W747" i="19"/>
  <c r="X747" i="19"/>
  <c r="W748" i="19"/>
  <c r="X748" i="19"/>
  <c r="W749" i="19"/>
  <c r="X749" i="19"/>
  <c r="W750" i="19"/>
  <c r="X750" i="19"/>
  <c r="W751" i="19"/>
  <c r="X751" i="19"/>
  <c r="W752" i="19"/>
  <c r="X752" i="19"/>
  <c r="W753" i="19"/>
  <c r="X753" i="19"/>
  <c r="W754" i="19"/>
  <c r="X754" i="19"/>
  <c r="W755" i="19"/>
  <c r="X755" i="19"/>
  <c r="W756" i="19"/>
  <c r="X756" i="19"/>
  <c r="W757" i="19"/>
  <c r="X757" i="19"/>
  <c r="W758" i="19"/>
  <c r="X758" i="19"/>
  <c r="W759" i="19"/>
  <c r="X759" i="19"/>
  <c r="W760" i="19"/>
  <c r="X760" i="19"/>
  <c r="W761" i="19"/>
  <c r="X761" i="19"/>
  <c r="W762" i="19"/>
  <c r="X762" i="19"/>
  <c r="W763" i="19"/>
  <c r="X763" i="19"/>
  <c r="W764" i="19"/>
  <c r="X764" i="19"/>
  <c r="W765" i="19"/>
  <c r="X765" i="19"/>
  <c r="W766" i="19"/>
  <c r="X766" i="19"/>
  <c r="W767" i="19"/>
  <c r="X767" i="19"/>
  <c r="W768" i="19"/>
  <c r="X768" i="19"/>
  <c r="W769" i="19"/>
  <c r="X769" i="19"/>
  <c r="W770" i="19"/>
  <c r="X770" i="19"/>
  <c r="W771" i="19"/>
  <c r="X771" i="19"/>
  <c r="W772" i="19"/>
  <c r="X772" i="19"/>
  <c r="W773" i="19"/>
  <c r="X773" i="19"/>
  <c r="W774" i="19"/>
  <c r="X774" i="19"/>
  <c r="W775" i="19"/>
  <c r="X775" i="19"/>
  <c r="W776" i="19"/>
  <c r="X776" i="19"/>
  <c r="W777" i="19"/>
  <c r="X777" i="19"/>
  <c r="W778" i="19"/>
  <c r="X778" i="19"/>
  <c r="W779" i="19"/>
  <c r="X779" i="19"/>
  <c r="W780" i="19"/>
  <c r="X780" i="19"/>
  <c r="W781" i="19"/>
  <c r="X781" i="19"/>
  <c r="W782" i="19"/>
  <c r="X782" i="19"/>
  <c r="W783" i="19"/>
  <c r="X783" i="19"/>
  <c r="W784" i="19"/>
  <c r="X784" i="19"/>
  <c r="W785" i="19"/>
  <c r="X785" i="19"/>
  <c r="W786" i="19"/>
  <c r="X786" i="19"/>
  <c r="W787" i="19"/>
  <c r="X787" i="19"/>
  <c r="W788" i="19"/>
  <c r="X788" i="19"/>
  <c r="W789" i="19"/>
  <c r="X789" i="19"/>
  <c r="W790" i="19"/>
  <c r="X790" i="19"/>
  <c r="W791" i="19"/>
  <c r="X791" i="19"/>
  <c r="W792" i="19"/>
  <c r="X792" i="19"/>
  <c r="W793" i="19"/>
  <c r="X793" i="19"/>
  <c r="W794" i="19"/>
  <c r="X794" i="19"/>
  <c r="W795" i="19"/>
  <c r="X795" i="19"/>
  <c r="W796" i="19"/>
  <c r="X796" i="19"/>
  <c r="W797" i="19"/>
  <c r="X797" i="19"/>
  <c r="W798" i="19"/>
  <c r="X798" i="19"/>
  <c r="W799" i="19"/>
  <c r="X799" i="19"/>
  <c r="W800" i="19"/>
  <c r="X800" i="19"/>
  <c r="W801" i="19"/>
  <c r="X801" i="19"/>
  <c r="W802" i="19"/>
  <c r="X802" i="19"/>
  <c r="W803" i="19"/>
  <c r="X803" i="19"/>
  <c r="W804" i="19"/>
  <c r="X804" i="19"/>
  <c r="W805" i="19"/>
  <c r="X805" i="19"/>
  <c r="W806" i="19"/>
  <c r="X806" i="19"/>
  <c r="W807" i="19"/>
  <c r="X807" i="19"/>
  <c r="W808" i="19"/>
  <c r="X808" i="19"/>
  <c r="W809" i="19"/>
  <c r="X809" i="19"/>
  <c r="W810" i="19"/>
  <c r="X810" i="19"/>
  <c r="W811" i="19"/>
  <c r="X811" i="19"/>
  <c r="W812" i="19"/>
  <c r="X812" i="19"/>
  <c r="W813" i="19"/>
  <c r="X813" i="19"/>
  <c r="W814" i="19"/>
  <c r="X814" i="19"/>
  <c r="W815" i="19"/>
  <c r="X815" i="19"/>
  <c r="W816" i="19"/>
  <c r="X816" i="19"/>
  <c r="W817" i="19"/>
  <c r="X817" i="19"/>
  <c r="W818" i="19"/>
  <c r="X818" i="19"/>
  <c r="W819" i="19"/>
  <c r="X819" i="19"/>
  <c r="W820" i="19"/>
  <c r="X820" i="19"/>
  <c r="W821" i="19"/>
  <c r="X821" i="19"/>
  <c r="W822" i="19"/>
  <c r="X822" i="19"/>
  <c r="W823" i="19"/>
  <c r="X823" i="19"/>
  <c r="W824" i="19"/>
  <c r="X824" i="19"/>
  <c r="W825" i="19"/>
  <c r="X825" i="19"/>
  <c r="W826" i="19"/>
  <c r="X826" i="19"/>
  <c r="W827" i="19"/>
  <c r="X827" i="19"/>
  <c r="W828" i="19"/>
  <c r="X828" i="19"/>
  <c r="W829" i="19"/>
  <c r="X829" i="19"/>
  <c r="W830" i="19"/>
  <c r="X830" i="19"/>
  <c r="W831" i="19"/>
  <c r="X831" i="19"/>
  <c r="W832" i="19"/>
  <c r="X832" i="19"/>
  <c r="W833" i="19"/>
  <c r="X833" i="19"/>
  <c r="W834" i="19"/>
  <c r="X834" i="19"/>
  <c r="W835" i="19"/>
  <c r="X835" i="19"/>
  <c r="W836" i="19"/>
  <c r="X836" i="19"/>
  <c r="W837" i="19"/>
  <c r="X837" i="19"/>
  <c r="W838" i="19"/>
  <c r="X838" i="19"/>
  <c r="W839" i="19"/>
  <c r="X839" i="19"/>
  <c r="W840" i="19"/>
  <c r="X840" i="19"/>
  <c r="W841" i="19"/>
  <c r="X841" i="19"/>
  <c r="W842" i="19"/>
  <c r="X842" i="19"/>
  <c r="W843" i="19"/>
  <c r="X843" i="19"/>
  <c r="W844" i="19"/>
  <c r="X844" i="19"/>
  <c r="W845" i="19"/>
  <c r="X845" i="19"/>
  <c r="W846" i="19"/>
  <c r="X846" i="19"/>
  <c r="W847" i="19"/>
  <c r="X847" i="19"/>
  <c r="W848" i="19"/>
  <c r="X848" i="19"/>
  <c r="W849" i="19"/>
  <c r="X849" i="19"/>
  <c r="W850" i="19"/>
  <c r="X850" i="19"/>
  <c r="W851" i="19"/>
  <c r="X851" i="19"/>
  <c r="W852" i="19"/>
  <c r="X852" i="19"/>
  <c r="W853" i="19"/>
  <c r="X853" i="19"/>
  <c r="W854" i="19"/>
  <c r="X854" i="19"/>
  <c r="W855" i="19"/>
  <c r="X855" i="19"/>
  <c r="W856" i="19"/>
  <c r="X856" i="19"/>
  <c r="W857" i="19"/>
  <c r="X857" i="19"/>
  <c r="W858" i="19"/>
  <c r="X858" i="19"/>
  <c r="W859" i="19"/>
  <c r="X859" i="19"/>
  <c r="W860" i="19"/>
  <c r="X860" i="19"/>
  <c r="W861" i="19"/>
  <c r="X861" i="19"/>
  <c r="W862" i="19"/>
  <c r="X862" i="19"/>
  <c r="W863" i="19"/>
  <c r="X863" i="19"/>
  <c r="W864" i="19"/>
  <c r="X864" i="19"/>
  <c r="W865" i="19"/>
  <c r="X865" i="19"/>
  <c r="W866" i="19"/>
  <c r="X866" i="19"/>
  <c r="W867" i="19"/>
  <c r="X867" i="19"/>
  <c r="W868" i="19"/>
  <c r="X868" i="19"/>
  <c r="W869" i="19"/>
  <c r="X869" i="19"/>
  <c r="W870" i="19"/>
  <c r="X870" i="19"/>
  <c r="W871" i="19"/>
  <c r="X871" i="19"/>
  <c r="W872" i="19"/>
  <c r="X872" i="19"/>
  <c r="W873" i="19"/>
  <c r="X873" i="19"/>
  <c r="W874" i="19"/>
  <c r="X874" i="19"/>
  <c r="W875" i="19"/>
  <c r="X875" i="19"/>
  <c r="W876" i="19"/>
  <c r="X876" i="19"/>
  <c r="W877" i="19"/>
  <c r="X877" i="19"/>
  <c r="W878" i="19"/>
  <c r="X878" i="19"/>
  <c r="W879" i="19"/>
  <c r="X879" i="19"/>
  <c r="W880" i="19"/>
  <c r="X880" i="19"/>
  <c r="W881" i="19"/>
  <c r="X881" i="19"/>
  <c r="W882" i="19"/>
  <c r="X882" i="19"/>
  <c r="W883" i="19"/>
  <c r="X883" i="19"/>
  <c r="W884" i="19"/>
  <c r="X884" i="19"/>
  <c r="W885" i="19"/>
  <c r="X885" i="19"/>
  <c r="W886" i="19"/>
  <c r="X886" i="19"/>
  <c r="W887" i="19"/>
  <c r="X887" i="19"/>
  <c r="W888" i="19"/>
  <c r="X888" i="19"/>
  <c r="W889" i="19"/>
  <c r="X889" i="19"/>
  <c r="W890" i="19"/>
  <c r="X890" i="19"/>
  <c r="W891" i="19"/>
  <c r="X891" i="19"/>
  <c r="W892" i="19"/>
  <c r="X892" i="19"/>
  <c r="W893" i="19"/>
  <c r="X893" i="19"/>
  <c r="W894" i="19"/>
  <c r="X894" i="19"/>
  <c r="W895" i="19"/>
  <c r="X895" i="19"/>
  <c r="W896" i="19"/>
  <c r="X896" i="19"/>
  <c r="W897" i="19"/>
  <c r="X897" i="19"/>
  <c r="W898" i="19"/>
  <c r="X898" i="19"/>
  <c r="W899" i="19"/>
  <c r="X899" i="19"/>
  <c r="W900" i="19"/>
  <c r="X900" i="19"/>
  <c r="W901" i="19"/>
  <c r="X901" i="19"/>
  <c r="W902" i="19"/>
  <c r="X902" i="19"/>
  <c r="W903" i="19"/>
  <c r="X903" i="19"/>
  <c r="W904" i="19"/>
  <c r="X904" i="19"/>
  <c r="W905" i="19"/>
  <c r="X905" i="19"/>
  <c r="W906" i="19"/>
  <c r="X906" i="19"/>
  <c r="W907" i="19"/>
  <c r="X907" i="19"/>
  <c r="W908" i="19"/>
  <c r="X908" i="19"/>
  <c r="W909" i="19"/>
  <c r="X909" i="19"/>
  <c r="W910" i="19"/>
  <c r="X910" i="19"/>
  <c r="W911" i="19"/>
  <c r="X911" i="19"/>
  <c r="W912" i="19"/>
  <c r="X912" i="19"/>
  <c r="W913" i="19"/>
  <c r="X913" i="19"/>
  <c r="W914" i="19"/>
  <c r="X914" i="19"/>
  <c r="W915" i="19"/>
  <c r="X915" i="19"/>
  <c r="W916" i="19"/>
  <c r="X916" i="19"/>
  <c r="W917" i="19"/>
  <c r="X917" i="19"/>
  <c r="W918" i="19"/>
  <c r="X918" i="19"/>
  <c r="W919" i="19"/>
  <c r="X919" i="19"/>
  <c r="W920" i="19"/>
  <c r="X920" i="19"/>
  <c r="W921" i="19"/>
  <c r="X921" i="19"/>
  <c r="W922" i="19"/>
  <c r="X922" i="19"/>
  <c r="W923" i="19"/>
  <c r="X923" i="19"/>
  <c r="W924" i="19"/>
  <c r="X924" i="19"/>
  <c r="W925" i="19"/>
  <c r="X925" i="19"/>
  <c r="W926" i="19"/>
  <c r="X926" i="19"/>
  <c r="W927" i="19"/>
  <c r="X927" i="19"/>
  <c r="W928" i="19"/>
  <c r="X928" i="19"/>
  <c r="W929" i="19"/>
  <c r="X929" i="19"/>
  <c r="W930" i="19"/>
  <c r="X930" i="19"/>
  <c r="W931" i="19"/>
  <c r="X931" i="19"/>
  <c r="W932" i="19"/>
  <c r="X932" i="19"/>
  <c r="W933" i="19"/>
  <c r="X933" i="19"/>
  <c r="W934" i="19"/>
  <c r="X934" i="19"/>
  <c r="W935" i="19"/>
  <c r="X935" i="19"/>
  <c r="W936" i="19"/>
  <c r="X936" i="19"/>
  <c r="W937" i="19"/>
  <c r="X937" i="19"/>
  <c r="W938" i="19"/>
  <c r="X938" i="19"/>
  <c r="W939" i="19"/>
  <c r="X939" i="19"/>
  <c r="W940" i="19"/>
  <c r="X940" i="19"/>
  <c r="W941" i="19"/>
  <c r="X941" i="19"/>
  <c r="W942" i="19"/>
  <c r="X942" i="19"/>
  <c r="W943" i="19"/>
  <c r="X943" i="19"/>
  <c r="W944" i="19"/>
  <c r="X944" i="19"/>
  <c r="W945" i="19"/>
  <c r="X945" i="19"/>
  <c r="W946" i="19"/>
  <c r="X946" i="19"/>
  <c r="W947" i="19"/>
  <c r="X947" i="19"/>
  <c r="W948" i="19"/>
  <c r="X948" i="19"/>
  <c r="W949" i="19"/>
  <c r="X949" i="19"/>
  <c r="W950" i="19"/>
  <c r="X950" i="19"/>
  <c r="W951" i="19"/>
  <c r="X951" i="19"/>
  <c r="W952" i="19"/>
  <c r="X952" i="19"/>
  <c r="W953" i="19"/>
  <c r="X953" i="19"/>
  <c r="W954" i="19"/>
  <c r="X954" i="19"/>
  <c r="W955" i="19"/>
  <c r="X955" i="19"/>
  <c r="W956" i="19"/>
  <c r="X956" i="19"/>
  <c r="W957" i="19"/>
  <c r="X957" i="19"/>
  <c r="W958" i="19"/>
  <c r="X958" i="19"/>
  <c r="W959" i="19"/>
  <c r="X959" i="19"/>
  <c r="W960" i="19"/>
  <c r="X960" i="19"/>
  <c r="W961" i="19"/>
  <c r="X961" i="19"/>
  <c r="W962" i="19"/>
  <c r="X962" i="19"/>
  <c r="W963" i="19"/>
  <c r="X963" i="19"/>
  <c r="W964" i="19"/>
  <c r="X964" i="19"/>
  <c r="W965" i="19"/>
  <c r="X965" i="19"/>
  <c r="W966" i="19"/>
  <c r="X966" i="19"/>
  <c r="W967" i="19"/>
  <c r="X967" i="19"/>
  <c r="W968" i="19"/>
  <c r="X968" i="19"/>
  <c r="W969" i="19"/>
  <c r="X969" i="19"/>
  <c r="W970" i="19"/>
  <c r="X970" i="19"/>
  <c r="W971" i="19"/>
  <c r="X971" i="19"/>
  <c r="W972" i="19"/>
  <c r="X972" i="19"/>
  <c r="W973" i="19"/>
  <c r="X973" i="19"/>
  <c r="W974" i="19"/>
  <c r="X974" i="19"/>
  <c r="W975" i="19"/>
  <c r="X975" i="19"/>
  <c r="W976" i="19"/>
  <c r="X976" i="19"/>
  <c r="W977" i="19"/>
  <c r="X977" i="19"/>
  <c r="W978" i="19"/>
  <c r="X978" i="19"/>
  <c r="W979" i="19"/>
  <c r="X979" i="19"/>
  <c r="W980" i="19"/>
  <c r="X980" i="19"/>
  <c r="W981" i="19"/>
  <c r="X981" i="19"/>
  <c r="W982" i="19"/>
  <c r="X982" i="19"/>
  <c r="W983" i="19"/>
  <c r="X983" i="19"/>
  <c r="W984" i="19"/>
  <c r="X984" i="19"/>
  <c r="W985" i="19"/>
  <c r="X985" i="19"/>
  <c r="W986" i="19"/>
  <c r="X986" i="19"/>
  <c r="W987" i="19"/>
  <c r="X987" i="19"/>
  <c r="W988" i="19"/>
  <c r="X988" i="19"/>
  <c r="W989" i="19"/>
  <c r="X989" i="19"/>
  <c r="W990" i="19"/>
  <c r="X990" i="19"/>
  <c r="W991" i="19"/>
  <c r="X991" i="19"/>
  <c r="W992" i="19"/>
  <c r="X992" i="19"/>
  <c r="W993" i="19"/>
  <c r="X993" i="19"/>
  <c r="W994" i="19"/>
  <c r="X994" i="19"/>
  <c r="W995" i="19"/>
  <c r="X995" i="19"/>
  <c r="W996" i="19"/>
  <c r="X996" i="19"/>
  <c r="W997" i="19"/>
  <c r="X997" i="19"/>
  <c r="W998" i="19"/>
  <c r="X998" i="19"/>
  <c r="W999" i="19"/>
  <c r="X999" i="19"/>
  <c r="W1000" i="19"/>
  <c r="X1000" i="19"/>
  <c r="W1001" i="19"/>
  <c r="X1001" i="19"/>
  <c r="W1002" i="19"/>
  <c r="X1002" i="19"/>
  <c r="W1003" i="19"/>
  <c r="X1003" i="19"/>
  <c r="W1004" i="19"/>
  <c r="X1004" i="19"/>
  <c r="W1005" i="19"/>
  <c r="X1005" i="19"/>
  <c r="W1006" i="19"/>
  <c r="X1006" i="19"/>
  <c r="W1007" i="19"/>
  <c r="X1007" i="19"/>
  <c r="W1008" i="19"/>
  <c r="X1008" i="19"/>
  <c r="W1009" i="19"/>
  <c r="X1009" i="19"/>
  <c r="W1010" i="19"/>
  <c r="X1010" i="19"/>
  <c r="W1011" i="19"/>
  <c r="X1011" i="19"/>
  <c r="W1012" i="19"/>
  <c r="X1012" i="19"/>
  <c r="W1013" i="19"/>
  <c r="X1013" i="19"/>
  <c r="W1014" i="19"/>
  <c r="X1014" i="19"/>
  <c r="W1015" i="19"/>
  <c r="X1015" i="19"/>
  <c r="W1016" i="19"/>
  <c r="X1016" i="19"/>
  <c r="W1017" i="19"/>
  <c r="X1017" i="19"/>
  <c r="W1018" i="19"/>
  <c r="X1018" i="19"/>
  <c r="W1019" i="19"/>
  <c r="X1019" i="19"/>
  <c r="W1020" i="19"/>
  <c r="X1020" i="19"/>
  <c r="W1021" i="19"/>
  <c r="X1021" i="19"/>
  <c r="W1022" i="19"/>
  <c r="X1022" i="19"/>
  <c r="W1023" i="19"/>
  <c r="X1023" i="19"/>
  <c r="W1024" i="19"/>
  <c r="X1024" i="19"/>
  <c r="W1025" i="19"/>
  <c r="X1025" i="19"/>
  <c r="W1026" i="19"/>
  <c r="X1026" i="19"/>
  <c r="W1027" i="19"/>
  <c r="X1027" i="19"/>
  <c r="W1028" i="19"/>
  <c r="X1028" i="19"/>
  <c r="W1029" i="19"/>
  <c r="X1029" i="19"/>
  <c r="W1030" i="19"/>
  <c r="X1030" i="19"/>
  <c r="W1031" i="19"/>
  <c r="X1031" i="19"/>
  <c r="W1032" i="19"/>
  <c r="X1032" i="19"/>
  <c r="W1033" i="19"/>
  <c r="X1033" i="19"/>
  <c r="W1034" i="19"/>
  <c r="X1034" i="19"/>
  <c r="W1035" i="19"/>
  <c r="X1035" i="19"/>
  <c r="W1036" i="19"/>
  <c r="X1036" i="19"/>
  <c r="W1037" i="19"/>
  <c r="X1037" i="19"/>
  <c r="W1038" i="19"/>
  <c r="X1038" i="19"/>
  <c r="W1039" i="19"/>
  <c r="X1039" i="19"/>
  <c r="W1040" i="19"/>
  <c r="X1040" i="19"/>
  <c r="W1041" i="19"/>
  <c r="X1041" i="19"/>
  <c r="W1042" i="19"/>
  <c r="X1042" i="19"/>
  <c r="W1043" i="19"/>
  <c r="X1043" i="19"/>
  <c r="W1044" i="19"/>
  <c r="X1044" i="19"/>
  <c r="W1045" i="19"/>
  <c r="X1045" i="19"/>
  <c r="W1046" i="19"/>
  <c r="X1046" i="19"/>
  <c r="W1047" i="19"/>
  <c r="X1047" i="19"/>
  <c r="W1048" i="19"/>
  <c r="X1048" i="19"/>
  <c r="W1049" i="19"/>
  <c r="X1049" i="19"/>
  <c r="W1050" i="19"/>
  <c r="X1050" i="19"/>
  <c r="W1051" i="19"/>
  <c r="X1051" i="19"/>
  <c r="W1052" i="19"/>
  <c r="X1052" i="19"/>
  <c r="W1053" i="19"/>
  <c r="X1053" i="19"/>
  <c r="W1054" i="19"/>
  <c r="X1054" i="19"/>
  <c r="W1055" i="19"/>
  <c r="X1055" i="19"/>
  <c r="W1056" i="19"/>
  <c r="X1056" i="19"/>
  <c r="W1057" i="19"/>
  <c r="X1057" i="19"/>
  <c r="W1058" i="19"/>
  <c r="X1058" i="19"/>
  <c r="W1059" i="19"/>
  <c r="X1059" i="19"/>
  <c r="W1060" i="19"/>
  <c r="X1060" i="19"/>
  <c r="W1061" i="19"/>
  <c r="X1061" i="19"/>
  <c r="W1062" i="19"/>
  <c r="X1062" i="19"/>
  <c r="W1063" i="19"/>
  <c r="X1063" i="19"/>
  <c r="W1064" i="19"/>
  <c r="X1064" i="19"/>
  <c r="W1065" i="19"/>
  <c r="X1065" i="19"/>
  <c r="W1066" i="19"/>
  <c r="X1066" i="19"/>
  <c r="W1067" i="19"/>
  <c r="X1067" i="19"/>
  <c r="W1068" i="19"/>
  <c r="X1068" i="19"/>
  <c r="W1069" i="19"/>
  <c r="X1069" i="19"/>
  <c r="W1070" i="19"/>
  <c r="X1070" i="19"/>
  <c r="W1071" i="19"/>
  <c r="X1071" i="19"/>
  <c r="W1072" i="19"/>
  <c r="X1072" i="19"/>
  <c r="W1073" i="19"/>
  <c r="X1073" i="19"/>
  <c r="W1074" i="19"/>
  <c r="X1074" i="19"/>
  <c r="W1075" i="19"/>
  <c r="X1075" i="19"/>
  <c r="W1076" i="19"/>
  <c r="X1076" i="19"/>
  <c r="W1077" i="19"/>
  <c r="X1077" i="19"/>
  <c r="W1078" i="19"/>
  <c r="X1078" i="19"/>
  <c r="W1079" i="19"/>
  <c r="X1079" i="19"/>
  <c r="W1080" i="19"/>
  <c r="X1080" i="19"/>
  <c r="W1081" i="19"/>
  <c r="X1081" i="19"/>
  <c r="W1082" i="19"/>
  <c r="X1082" i="19"/>
  <c r="W1083" i="19"/>
  <c r="X1083" i="19"/>
  <c r="W1084" i="19"/>
  <c r="X1084" i="19"/>
  <c r="W1085" i="19"/>
  <c r="X1085" i="19"/>
  <c r="W1086" i="19"/>
  <c r="X1086" i="19"/>
  <c r="W1087" i="19"/>
  <c r="X1087" i="19"/>
  <c r="W1088" i="19"/>
  <c r="X1088" i="19"/>
  <c r="W1089" i="19"/>
  <c r="X1089" i="19"/>
  <c r="W1090" i="19"/>
  <c r="X1090" i="19"/>
  <c r="W1091" i="19"/>
  <c r="X1091" i="19"/>
  <c r="W1092" i="19"/>
  <c r="X1092" i="19"/>
  <c r="W1093" i="19"/>
  <c r="X1093" i="19"/>
  <c r="W1094" i="19"/>
  <c r="X1094" i="19"/>
  <c r="W1095" i="19"/>
  <c r="X1095" i="19"/>
  <c r="W1096" i="19"/>
  <c r="X1096" i="19"/>
  <c r="W1097" i="19"/>
  <c r="X1097" i="19"/>
  <c r="W1098" i="19"/>
  <c r="X1098" i="19"/>
  <c r="W1099" i="19"/>
  <c r="X1099" i="19"/>
  <c r="W1100" i="19"/>
  <c r="X1100" i="19"/>
  <c r="W1101" i="19"/>
  <c r="X1101" i="19"/>
  <c r="W1102" i="19"/>
  <c r="X1102" i="19"/>
  <c r="W1103" i="19"/>
  <c r="X1103" i="19"/>
  <c r="W1104" i="19"/>
  <c r="X1104" i="19"/>
  <c r="W1105" i="19"/>
  <c r="X1105" i="19"/>
  <c r="W1106" i="19"/>
  <c r="X1106" i="19"/>
  <c r="W1107" i="19"/>
  <c r="X1107" i="19"/>
  <c r="W1108" i="19"/>
  <c r="X1108" i="19"/>
  <c r="W1109" i="19"/>
  <c r="X1109" i="19"/>
  <c r="W1110" i="19"/>
  <c r="X1110" i="19"/>
  <c r="W1111" i="19"/>
  <c r="X1111" i="19"/>
  <c r="W1112" i="19"/>
  <c r="X1112" i="19"/>
  <c r="W1113" i="19"/>
  <c r="X1113" i="19"/>
  <c r="W1114" i="19"/>
  <c r="X1114" i="19"/>
  <c r="W1115" i="19"/>
  <c r="X1115" i="19"/>
  <c r="W1116" i="19"/>
  <c r="X1116" i="19"/>
  <c r="W1117" i="19"/>
  <c r="X1117" i="19"/>
  <c r="W1118" i="19"/>
  <c r="X1118" i="19"/>
  <c r="W1119" i="19"/>
  <c r="X1119" i="19"/>
  <c r="W1120" i="19"/>
  <c r="X1120" i="19"/>
  <c r="W1121" i="19"/>
  <c r="X1121" i="19"/>
  <c r="W1122" i="19"/>
  <c r="X1122" i="19"/>
  <c r="W1123" i="19"/>
  <c r="X1123" i="19"/>
  <c r="W1124" i="19"/>
  <c r="X1124" i="19"/>
  <c r="W1125" i="19"/>
  <c r="X1125" i="19"/>
  <c r="W1126" i="19"/>
  <c r="X1126" i="19"/>
  <c r="W1127" i="19"/>
  <c r="X1127" i="19"/>
  <c r="W1128" i="19"/>
  <c r="X1128" i="19"/>
  <c r="W1129" i="19"/>
  <c r="X1129" i="19"/>
  <c r="W1130" i="19"/>
  <c r="X1130" i="19"/>
  <c r="W1131" i="19"/>
  <c r="X1131" i="19"/>
  <c r="W1132" i="19"/>
  <c r="X1132" i="19"/>
  <c r="W1133" i="19"/>
  <c r="X1133" i="19"/>
  <c r="W1134" i="19"/>
  <c r="X1134" i="19"/>
  <c r="W1135" i="19"/>
  <c r="X1135" i="19"/>
  <c r="W1136" i="19"/>
  <c r="X1136" i="19"/>
  <c r="W1137" i="19"/>
  <c r="X1137" i="19"/>
  <c r="W1138" i="19"/>
  <c r="X1138" i="19"/>
  <c r="W1139" i="19"/>
  <c r="X1139" i="19"/>
  <c r="W1140" i="19"/>
  <c r="X1140" i="19"/>
  <c r="W1141" i="19"/>
  <c r="X1141" i="19"/>
  <c r="W1142" i="19"/>
  <c r="X1142" i="19"/>
  <c r="W1143" i="19"/>
  <c r="X1143" i="19"/>
  <c r="W1144" i="19"/>
  <c r="X1144" i="19"/>
  <c r="W1145" i="19"/>
  <c r="X1145" i="19"/>
  <c r="W1146" i="19"/>
  <c r="X1146" i="19"/>
  <c r="W1147" i="19"/>
  <c r="X1147" i="19"/>
  <c r="W1148" i="19"/>
  <c r="X1148" i="19"/>
  <c r="W1149" i="19"/>
  <c r="X1149" i="19"/>
  <c r="W1150" i="19"/>
  <c r="X1150" i="19"/>
  <c r="W1151" i="19"/>
  <c r="X1151" i="19"/>
  <c r="W1152" i="19"/>
  <c r="X1152" i="19"/>
  <c r="W1153" i="19"/>
  <c r="X1153" i="19"/>
  <c r="W1154" i="19"/>
  <c r="X1154" i="19"/>
  <c r="W1155" i="19"/>
  <c r="X1155" i="19"/>
  <c r="W1156" i="19"/>
  <c r="X1156" i="19"/>
  <c r="W1157" i="19"/>
  <c r="X1157" i="19"/>
  <c r="W1158" i="19"/>
  <c r="X1158" i="19"/>
  <c r="W1159" i="19"/>
  <c r="X1159" i="19"/>
  <c r="W1160" i="19"/>
  <c r="X1160" i="19"/>
  <c r="W1161" i="19"/>
  <c r="X1161" i="19"/>
  <c r="W1162" i="19"/>
  <c r="X1162" i="19"/>
  <c r="W1163" i="19"/>
  <c r="X1163" i="19"/>
  <c r="W1164" i="19"/>
  <c r="X1164" i="19"/>
  <c r="W1165" i="19"/>
  <c r="X1165" i="19"/>
  <c r="W1166" i="19"/>
  <c r="X1166" i="19"/>
  <c r="W1167" i="19"/>
  <c r="X1167" i="19"/>
  <c r="W1168" i="19"/>
  <c r="X1168" i="19"/>
  <c r="W1169" i="19"/>
  <c r="X1169" i="19"/>
  <c r="W1170" i="19"/>
  <c r="X1170" i="19"/>
  <c r="W1171" i="19"/>
  <c r="X1171" i="19"/>
  <c r="W1172" i="19"/>
  <c r="X1172" i="19"/>
  <c r="W1173" i="19"/>
  <c r="X1173" i="19"/>
  <c r="W1174" i="19"/>
  <c r="X1174" i="19"/>
  <c r="W1175" i="19"/>
  <c r="X1175" i="19"/>
  <c r="W1176" i="19"/>
  <c r="X1176" i="19"/>
  <c r="W1177" i="19"/>
  <c r="X1177" i="19"/>
  <c r="W1178" i="19"/>
  <c r="X1178" i="19"/>
  <c r="W1179" i="19"/>
  <c r="X1179" i="19"/>
  <c r="W1180" i="19"/>
  <c r="X1180" i="19"/>
  <c r="W1181" i="19"/>
  <c r="X1181" i="19"/>
  <c r="W1182" i="19"/>
  <c r="X1182" i="19"/>
  <c r="W1183" i="19"/>
  <c r="X1183" i="19"/>
  <c r="W1184" i="19"/>
  <c r="X1184" i="19"/>
  <c r="W1185" i="19"/>
  <c r="X1185" i="19"/>
  <c r="W1186" i="19"/>
  <c r="X1186" i="19"/>
  <c r="W1187" i="19"/>
  <c r="X1187" i="19"/>
  <c r="W1188" i="19"/>
  <c r="X1188" i="19"/>
  <c r="W1189" i="19"/>
  <c r="X1189" i="19"/>
  <c r="W1190" i="19"/>
  <c r="X1190" i="19"/>
  <c r="W1191" i="19"/>
  <c r="X1191" i="19"/>
  <c r="W1192" i="19"/>
  <c r="X1192" i="19"/>
  <c r="W1193" i="19"/>
  <c r="X1193" i="19"/>
  <c r="W1194" i="19"/>
  <c r="X1194" i="19"/>
  <c r="W1195" i="19"/>
  <c r="X1195" i="19"/>
  <c r="W1196" i="19"/>
  <c r="X1196" i="19"/>
  <c r="W1197" i="19"/>
  <c r="X1197" i="19"/>
  <c r="W1198" i="19"/>
  <c r="X1198" i="19"/>
  <c r="W1199" i="19"/>
  <c r="X1199" i="19"/>
  <c r="W1200" i="19"/>
  <c r="X1200" i="19"/>
  <c r="W1201" i="19"/>
  <c r="X1201" i="19"/>
  <c r="W1202" i="19"/>
  <c r="X1202" i="19"/>
  <c r="W1203" i="19"/>
  <c r="X1203" i="19"/>
  <c r="W1204" i="19"/>
  <c r="X1204" i="19"/>
  <c r="W1205" i="19"/>
  <c r="X1205" i="19"/>
  <c r="W1206" i="19"/>
  <c r="X1206" i="19"/>
  <c r="W1207" i="19"/>
  <c r="X1207" i="19"/>
  <c r="W1208" i="19"/>
  <c r="X1208" i="19"/>
  <c r="W1209" i="19"/>
  <c r="X1209" i="19"/>
  <c r="W1210" i="19"/>
  <c r="X1210" i="19"/>
  <c r="W1211" i="19"/>
  <c r="X1211" i="19"/>
  <c r="W1212" i="19"/>
  <c r="X1212" i="19"/>
  <c r="W1213" i="19"/>
  <c r="X1213" i="19"/>
  <c r="W1214" i="19"/>
  <c r="X1214" i="19"/>
  <c r="W1215" i="19"/>
  <c r="X1215" i="19"/>
  <c r="W1216" i="19"/>
  <c r="X1216" i="19"/>
  <c r="W1217" i="19"/>
  <c r="X1217" i="19"/>
  <c r="W1218" i="19"/>
  <c r="X1218" i="19"/>
  <c r="W1219" i="19"/>
  <c r="X1219" i="19"/>
  <c r="W1220" i="19"/>
  <c r="X1220" i="19"/>
  <c r="W1221" i="19"/>
  <c r="X1221" i="19"/>
  <c r="W1222" i="19"/>
  <c r="X1222" i="19"/>
  <c r="W1223" i="19"/>
  <c r="X1223" i="19"/>
  <c r="W1224" i="19"/>
  <c r="X1224" i="19"/>
  <c r="W1225" i="19"/>
  <c r="X1225" i="19"/>
  <c r="W1226" i="19"/>
  <c r="X1226" i="19"/>
  <c r="W1227" i="19"/>
  <c r="X1227" i="19"/>
  <c r="W1228" i="19"/>
  <c r="X1228" i="19"/>
  <c r="W1229" i="19"/>
  <c r="X1229" i="19"/>
  <c r="W1230" i="19"/>
  <c r="X1230" i="19"/>
  <c r="W1231" i="19"/>
  <c r="X1231" i="19"/>
  <c r="W1232" i="19"/>
  <c r="X1232" i="19"/>
  <c r="W1233" i="19"/>
  <c r="X1233" i="19"/>
  <c r="W1234" i="19"/>
  <c r="X1234" i="19"/>
  <c r="W1235" i="19"/>
  <c r="X1235" i="19"/>
  <c r="W1236" i="19"/>
  <c r="X1236" i="19"/>
  <c r="W1237" i="19"/>
  <c r="X1237" i="19"/>
  <c r="W1238" i="19"/>
  <c r="X1238" i="19"/>
  <c r="W1239" i="19"/>
  <c r="X1239" i="19"/>
  <c r="W1240" i="19"/>
  <c r="X1240" i="19"/>
  <c r="W1241" i="19"/>
  <c r="X1241" i="19"/>
  <c r="W1242" i="19"/>
  <c r="X1242" i="19"/>
  <c r="W1243" i="19"/>
  <c r="X1243" i="19"/>
  <c r="W1244" i="19"/>
  <c r="X1244" i="19"/>
  <c r="W1245" i="19"/>
  <c r="X1245" i="19"/>
  <c r="W1246" i="19"/>
  <c r="X1246" i="19"/>
  <c r="W1247" i="19"/>
  <c r="X1247" i="19"/>
  <c r="W1248" i="19"/>
  <c r="X1248" i="19"/>
  <c r="W1249" i="19"/>
  <c r="X1249" i="19"/>
  <c r="W1250" i="19"/>
  <c r="X1250" i="19"/>
  <c r="W1251" i="19"/>
  <c r="X1251" i="19"/>
  <c r="W1252" i="19"/>
  <c r="X1252" i="19"/>
  <c r="W1253" i="19"/>
  <c r="X1253" i="19"/>
  <c r="W1254" i="19"/>
  <c r="X1254" i="19"/>
  <c r="W1255" i="19"/>
  <c r="X1255" i="19"/>
  <c r="W1256" i="19"/>
  <c r="X1256" i="19"/>
  <c r="W1257" i="19"/>
  <c r="X1257" i="19"/>
  <c r="W1258" i="19"/>
  <c r="X1258" i="19"/>
  <c r="W1259" i="19"/>
  <c r="X1259" i="19"/>
  <c r="W1260" i="19"/>
  <c r="X1260" i="19"/>
  <c r="W1261" i="19"/>
  <c r="X1261" i="19"/>
  <c r="W1262" i="19"/>
  <c r="X1262" i="19"/>
  <c r="W1263" i="19"/>
  <c r="X1263" i="19"/>
  <c r="W1264" i="19"/>
  <c r="X1264" i="19"/>
  <c r="W1265" i="19"/>
  <c r="X1265" i="19"/>
  <c r="W1266" i="19"/>
  <c r="X1266" i="19"/>
  <c r="W1267" i="19"/>
  <c r="X1267" i="19"/>
  <c r="W1268" i="19"/>
  <c r="X1268" i="19"/>
  <c r="W1269" i="19"/>
  <c r="X1269" i="19"/>
  <c r="W1270" i="19"/>
  <c r="X1270" i="19"/>
  <c r="W1271" i="19"/>
  <c r="X1271" i="19"/>
  <c r="W1272" i="19"/>
  <c r="X1272" i="19"/>
  <c r="W1273" i="19"/>
  <c r="X1273" i="19"/>
  <c r="W1274" i="19"/>
  <c r="X1274" i="19"/>
  <c r="W1275" i="19"/>
  <c r="X1275" i="19"/>
  <c r="W1276" i="19"/>
  <c r="X1276" i="19"/>
  <c r="W1277" i="19"/>
  <c r="X1277" i="19"/>
  <c r="W1278" i="19"/>
  <c r="X1278" i="19"/>
  <c r="W1279" i="19"/>
  <c r="X1279" i="19"/>
  <c r="W1280" i="19"/>
  <c r="X1280" i="19"/>
  <c r="W1281" i="19"/>
  <c r="X1281" i="19"/>
  <c r="W1282" i="19"/>
  <c r="X1282" i="19"/>
  <c r="W1283" i="19"/>
  <c r="X1283" i="19"/>
  <c r="W1284" i="19"/>
  <c r="X1284" i="19"/>
  <c r="W1285" i="19"/>
  <c r="X1285" i="19"/>
  <c r="W1286" i="19"/>
  <c r="X1286" i="19"/>
  <c r="W1287" i="19"/>
  <c r="X1287" i="19"/>
  <c r="W1288" i="19"/>
  <c r="X1288" i="19"/>
  <c r="W1289" i="19"/>
  <c r="X1289" i="19"/>
  <c r="W1290" i="19"/>
  <c r="X1290" i="19"/>
  <c r="W1291" i="19"/>
  <c r="X1291" i="19"/>
  <c r="W1292" i="19"/>
  <c r="X1292" i="19"/>
  <c r="W1293" i="19"/>
  <c r="X1293" i="19"/>
  <c r="W1294" i="19"/>
  <c r="X1294" i="19"/>
  <c r="W1295" i="19"/>
  <c r="X1295" i="19"/>
  <c r="W1296" i="19"/>
  <c r="X1296" i="19"/>
  <c r="W1297" i="19"/>
  <c r="X1297" i="19"/>
  <c r="W1298" i="19"/>
  <c r="X1298" i="19"/>
  <c r="W1299" i="19"/>
  <c r="X1299" i="19"/>
  <c r="W1300" i="19"/>
  <c r="X1300" i="19"/>
  <c r="W1301" i="19"/>
  <c r="X1301" i="19"/>
  <c r="W1302" i="19"/>
  <c r="X1302" i="19"/>
  <c r="W1303" i="19"/>
  <c r="X1303" i="19"/>
  <c r="W1304" i="19"/>
  <c r="X1304" i="19"/>
  <c r="W1305" i="19"/>
  <c r="X1305" i="19"/>
  <c r="W1306" i="19"/>
  <c r="X1306" i="19"/>
  <c r="W1307" i="19"/>
  <c r="X1307" i="19"/>
  <c r="W1308" i="19"/>
  <c r="X1308" i="19"/>
  <c r="W1309" i="19"/>
  <c r="X1309" i="19"/>
  <c r="W1310" i="19"/>
  <c r="X1310" i="19"/>
  <c r="W1311" i="19"/>
  <c r="X1311" i="19"/>
  <c r="W1312" i="19"/>
  <c r="X1312" i="19"/>
  <c r="W1313" i="19"/>
  <c r="X1313" i="19"/>
  <c r="W1314" i="19"/>
  <c r="X1314" i="19"/>
  <c r="W1315" i="19"/>
  <c r="X1315" i="19"/>
  <c r="W1316" i="19"/>
  <c r="X1316" i="19"/>
  <c r="W1317" i="19"/>
  <c r="X1317" i="19"/>
  <c r="W1318" i="19"/>
  <c r="X1318" i="19"/>
  <c r="W1319" i="19"/>
  <c r="X1319" i="19"/>
  <c r="W1320" i="19"/>
  <c r="X1320" i="19"/>
  <c r="W1321" i="19"/>
  <c r="X1321" i="19"/>
  <c r="W1322" i="19"/>
  <c r="X1322" i="19"/>
  <c r="W1323" i="19"/>
  <c r="X1323" i="19"/>
  <c r="W1324" i="19"/>
  <c r="X1324" i="19"/>
  <c r="W1325" i="19"/>
  <c r="X1325" i="19"/>
  <c r="W1326" i="19"/>
  <c r="X1326" i="19"/>
  <c r="W1327" i="19"/>
  <c r="X1327" i="19"/>
  <c r="W1328" i="19"/>
  <c r="X1328" i="19"/>
  <c r="W1329" i="19"/>
  <c r="X1329" i="19"/>
  <c r="W1330" i="19"/>
  <c r="X1330" i="19"/>
  <c r="W1331" i="19"/>
  <c r="X1331" i="19"/>
  <c r="W1332" i="19"/>
  <c r="X1332" i="19"/>
  <c r="W1333" i="19"/>
  <c r="X1333" i="19"/>
  <c r="W1334" i="19"/>
  <c r="X1334" i="19"/>
  <c r="W1335" i="19"/>
  <c r="X1335" i="19"/>
  <c r="W1336" i="19"/>
  <c r="X1336" i="19"/>
  <c r="W1337" i="19"/>
  <c r="X1337" i="19"/>
  <c r="W1338" i="19"/>
  <c r="X1338" i="19"/>
  <c r="W1339" i="19"/>
  <c r="X1339" i="19"/>
  <c r="W1340" i="19"/>
  <c r="X1340" i="19"/>
  <c r="W1341" i="19"/>
  <c r="X1341" i="19"/>
  <c r="W1342" i="19"/>
  <c r="X1342" i="19"/>
  <c r="W1343" i="19"/>
  <c r="X1343" i="19"/>
  <c r="W1344" i="19"/>
  <c r="X1344" i="19"/>
  <c r="W1345" i="19"/>
  <c r="X1345" i="19"/>
  <c r="W1346" i="19"/>
  <c r="X1346" i="19"/>
  <c r="W1347" i="19"/>
  <c r="X1347" i="19"/>
  <c r="W1348" i="19"/>
  <c r="X1348" i="19"/>
  <c r="W1349" i="19"/>
  <c r="X1349" i="19"/>
  <c r="W1350" i="19"/>
  <c r="X1350" i="19"/>
  <c r="W1351" i="19"/>
  <c r="X1351" i="19"/>
  <c r="W1352" i="19"/>
  <c r="X1352" i="19"/>
  <c r="W1353" i="19"/>
  <c r="X1353" i="19"/>
  <c r="W1354" i="19"/>
  <c r="X1354" i="19"/>
  <c r="W1355" i="19"/>
  <c r="X1355" i="19"/>
  <c r="W1356" i="19"/>
  <c r="X1356" i="19"/>
  <c r="W1357" i="19"/>
  <c r="X1357" i="19"/>
  <c r="W1358" i="19"/>
  <c r="X1358" i="19"/>
  <c r="W1359" i="19"/>
  <c r="X1359" i="19"/>
  <c r="W1360" i="19"/>
  <c r="X1360" i="19"/>
  <c r="W1361" i="19"/>
  <c r="X1361" i="19"/>
  <c r="W1362" i="19"/>
  <c r="X1362" i="19"/>
  <c r="W1363" i="19"/>
  <c r="X1363" i="19"/>
  <c r="W1364" i="19"/>
  <c r="X1364" i="19"/>
  <c r="W1365" i="19"/>
  <c r="X1365" i="19"/>
  <c r="W1366" i="19"/>
  <c r="X1366" i="19"/>
  <c r="W1367" i="19"/>
  <c r="X1367" i="19"/>
  <c r="W1368" i="19"/>
  <c r="X1368" i="19"/>
  <c r="W1369" i="19"/>
  <c r="X1369" i="19"/>
  <c r="W1370" i="19"/>
  <c r="X1370" i="19"/>
  <c r="W1371" i="19"/>
  <c r="X1371" i="19"/>
  <c r="W1372" i="19"/>
  <c r="X1372" i="19"/>
  <c r="W1373" i="19"/>
  <c r="X1373" i="19"/>
  <c r="W1374" i="19"/>
  <c r="X1374" i="19"/>
  <c r="W1375" i="19"/>
  <c r="X1375" i="19"/>
  <c r="W1376" i="19"/>
  <c r="X1376" i="19"/>
  <c r="W1377" i="19"/>
  <c r="X1377" i="19"/>
  <c r="W1378" i="19"/>
  <c r="X1378" i="19"/>
  <c r="W1379" i="19"/>
  <c r="X1379" i="19"/>
  <c r="W1380" i="19"/>
  <c r="X1380" i="19"/>
  <c r="W1381" i="19"/>
  <c r="X1381" i="19"/>
  <c r="W1382" i="19"/>
  <c r="X1382" i="19"/>
  <c r="W1383" i="19"/>
  <c r="X1383" i="19"/>
  <c r="W1384" i="19"/>
  <c r="X1384" i="19"/>
  <c r="W1385" i="19"/>
  <c r="X1385" i="19"/>
  <c r="W1386" i="19"/>
  <c r="X1386" i="19"/>
  <c r="W1387" i="19"/>
  <c r="X1387" i="19"/>
  <c r="W1388" i="19"/>
  <c r="X1388" i="19"/>
  <c r="W1389" i="19"/>
  <c r="X1389" i="19"/>
  <c r="W1390" i="19"/>
  <c r="X1390" i="19"/>
  <c r="W1391" i="19"/>
  <c r="X1391" i="19"/>
  <c r="W1392" i="19"/>
  <c r="X1392" i="19"/>
  <c r="W1393" i="19"/>
  <c r="X1393" i="19"/>
  <c r="W1394" i="19"/>
  <c r="X1394" i="19"/>
  <c r="W1395" i="19"/>
  <c r="X1395" i="19"/>
  <c r="W1396" i="19"/>
  <c r="X1396" i="19"/>
  <c r="W1397" i="19"/>
  <c r="X1397" i="19"/>
  <c r="W1398" i="19"/>
  <c r="X1398" i="19"/>
  <c r="W1399" i="19"/>
  <c r="X1399" i="19"/>
  <c r="W1400" i="19"/>
  <c r="X1400" i="19"/>
  <c r="W1401" i="19"/>
  <c r="X1401" i="19"/>
  <c r="W1402" i="19"/>
  <c r="X1402" i="19"/>
  <c r="W1403" i="19"/>
  <c r="X1403" i="19"/>
  <c r="W1404" i="19"/>
  <c r="X1404" i="19"/>
  <c r="W1405" i="19"/>
  <c r="X1405" i="19"/>
  <c r="W1406" i="19"/>
  <c r="X1406" i="19"/>
  <c r="W1407" i="19"/>
  <c r="X1407" i="19"/>
  <c r="W1408" i="19"/>
  <c r="X1408" i="19"/>
  <c r="W1409" i="19"/>
  <c r="X1409" i="19"/>
  <c r="W1410" i="19"/>
  <c r="X1410" i="19"/>
  <c r="W1411" i="19"/>
  <c r="X1411" i="19"/>
  <c r="W1412" i="19"/>
  <c r="X1412" i="19"/>
  <c r="W1413" i="19"/>
  <c r="X1413" i="19"/>
  <c r="W1414" i="19"/>
  <c r="X1414" i="19"/>
  <c r="W1415" i="19"/>
  <c r="X1415" i="19"/>
  <c r="W1416" i="19"/>
  <c r="X1416" i="19"/>
  <c r="W1417" i="19"/>
  <c r="X1417" i="19"/>
  <c r="W1418" i="19"/>
  <c r="X1418" i="19"/>
  <c r="W1419" i="19"/>
  <c r="X1419" i="19"/>
  <c r="W1420" i="19"/>
  <c r="X1420" i="19"/>
  <c r="W1421" i="19"/>
  <c r="X1421" i="19"/>
  <c r="W1422" i="19"/>
  <c r="X1422" i="19"/>
  <c r="W1423" i="19"/>
  <c r="X1423" i="19"/>
  <c r="W1424" i="19"/>
  <c r="X1424" i="19"/>
  <c r="W1425" i="19"/>
  <c r="X1425" i="19"/>
  <c r="W1426" i="19"/>
  <c r="X1426" i="19"/>
  <c r="W1427" i="19"/>
  <c r="X1427" i="19"/>
  <c r="W1428" i="19"/>
  <c r="X1428" i="19"/>
  <c r="W1429" i="19"/>
  <c r="X1429" i="19"/>
  <c r="W1430" i="19"/>
  <c r="X1430" i="19"/>
  <c r="W1431" i="19"/>
  <c r="X1431" i="19"/>
  <c r="W1432" i="19"/>
  <c r="X1432" i="19"/>
  <c r="W1433" i="19"/>
  <c r="X1433" i="19"/>
  <c r="W1434" i="19"/>
  <c r="X1434" i="19"/>
  <c r="W1435" i="19"/>
  <c r="X1435" i="19"/>
  <c r="W1436" i="19"/>
  <c r="X1436" i="19"/>
  <c r="W1437" i="19"/>
  <c r="X1437" i="19"/>
  <c r="W1438" i="19"/>
  <c r="X1438" i="19"/>
  <c r="W1439" i="19"/>
  <c r="X1439" i="19"/>
  <c r="W1440" i="19"/>
  <c r="X1440" i="19"/>
  <c r="W1441" i="19"/>
  <c r="X1441" i="19"/>
  <c r="W1442" i="19"/>
  <c r="X1442" i="19"/>
  <c r="W1443" i="19"/>
  <c r="X1443" i="19"/>
  <c r="W1444" i="19"/>
  <c r="X1444" i="19"/>
  <c r="W1445" i="19"/>
  <c r="X1445" i="19"/>
  <c r="W1446" i="19"/>
  <c r="X1446" i="19"/>
  <c r="W1447" i="19"/>
  <c r="X1447" i="19"/>
  <c r="W1448" i="19"/>
  <c r="X1448" i="19"/>
  <c r="W1449" i="19"/>
  <c r="X1449" i="19"/>
  <c r="W1450" i="19"/>
  <c r="X1450" i="19"/>
  <c r="W1451" i="19"/>
  <c r="X1451" i="19"/>
  <c r="W1452" i="19"/>
  <c r="X1452" i="19"/>
  <c r="W1453" i="19"/>
  <c r="X1453" i="19"/>
  <c r="W1454" i="19"/>
  <c r="X1454" i="19"/>
  <c r="W1455" i="19"/>
  <c r="X1455" i="19"/>
  <c r="W1456" i="19"/>
  <c r="X1456" i="19"/>
  <c r="W1457" i="19"/>
  <c r="X1457" i="19"/>
  <c r="W1458" i="19"/>
  <c r="X1458" i="19"/>
  <c r="W1459" i="19"/>
  <c r="X1459" i="19"/>
  <c r="W1460" i="19"/>
  <c r="X1460" i="19"/>
  <c r="W1461" i="19"/>
  <c r="X1461" i="19"/>
  <c r="W1462" i="19"/>
  <c r="X1462" i="19"/>
  <c r="W1463" i="19"/>
  <c r="X1463" i="19"/>
  <c r="W1464" i="19"/>
  <c r="X1464" i="19"/>
  <c r="W1465" i="19"/>
  <c r="X1465" i="19"/>
  <c r="W1466" i="19"/>
  <c r="X1466" i="19"/>
  <c r="W1467" i="19"/>
  <c r="X1467" i="19"/>
  <c r="W1468" i="19"/>
  <c r="X1468" i="19"/>
  <c r="W1469" i="19"/>
  <c r="X1469" i="19"/>
  <c r="W1470" i="19"/>
  <c r="X1470" i="19"/>
  <c r="W1471" i="19"/>
  <c r="X1471" i="19"/>
  <c r="W1472" i="19"/>
  <c r="X1472" i="19"/>
  <c r="W1473" i="19"/>
  <c r="X1473" i="19"/>
  <c r="W1474" i="19"/>
  <c r="X1474" i="19"/>
  <c r="W1475" i="19"/>
  <c r="X1475" i="19"/>
  <c r="W1476" i="19"/>
  <c r="X1476" i="19"/>
  <c r="W1477" i="19"/>
  <c r="X1477" i="19"/>
  <c r="W1478" i="19"/>
  <c r="X1478" i="19"/>
  <c r="W1479" i="19"/>
  <c r="X1479" i="19"/>
  <c r="W1480" i="19"/>
  <c r="X1480" i="19"/>
  <c r="W1481" i="19"/>
  <c r="X1481" i="19"/>
  <c r="W1482" i="19"/>
  <c r="X1482" i="19"/>
  <c r="W1483" i="19"/>
  <c r="X1483" i="19"/>
  <c r="W1484" i="19"/>
  <c r="X1484" i="19"/>
  <c r="W1485" i="19"/>
  <c r="X1485" i="19"/>
  <c r="W1486" i="19"/>
  <c r="X1486" i="19"/>
  <c r="W1487" i="19"/>
  <c r="X1487" i="19"/>
  <c r="W1488" i="19"/>
  <c r="X1488" i="19"/>
  <c r="W1489" i="19"/>
  <c r="X1489" i="19"/>
  <c r="W1490" i="19"/>
  <c r="X1490" i="19"/>
  <c r="W1491" i="19"/>
  <c r="X1491" i="19"/>
  <c r="W1492" i="19"/>
  <c r="X1492" i="19"/>
  <c r="W1493" i="19"/>
  <c r="X1493" i="19"/>
  <c r="W1494" i="19"/>
  <c r="X1494" i="19"/>
  <c r="W1495" i="19"/>
  <c r="X1495" i="19"/>
  <c r="W1496" i="19"/>
  <c r="X1496" i="19"/>
  <c r="W1497" i="19"/>
  <c r="X1497" i="19"/>
  <c r="W1498" i="19"/>
  <c r="X1498" i="19"/>
  <c r="W1499" i="19"/>
  <c r="X1499" i="19"/>
  <c r="W1500" i="19"/>
  <c r="X1500" i="19"/>
  <c r="W1501" i="19"/>
  <c r="X1501" i="19"/>
  <c r="W1502" i="19"/>
  <c r="X1502" i="19"/>
  <c r="W1503" i="19"/>
  <c r="X1503" i="19"/>
  <c r="W1504" i="19"/>
  <c r="X1504" i="19"/>
  <c r="W1505" i="19"/>
  <c r="X1505" i="19"/>
  <c r="W1506" i="19"/>
  <c r="X1506" i="19"/>
  <c r="W1507" i="19"/>
  <c r="X1507" i="19"/>
  <c r="W1508" i="19"/>
  <c r="X1508" i="19"/>
  <c r="W1509" i="19"/>
  <c r="X1509" i="19"/>
  <c r="W1510" i="19"/>
  <c r="X1510" i="19"/>
  <c r="W1511" i="19"/>
  <c r="X1511" i="19"/>
  <c r="W1512" i="19"/>
  <c r="X1512" i="19"/>
  <c r="W1513" i="19"/>
  <c r="X1513" i="19"/>
  <c r="W1514" i="19"/>
  <c r="X1514" i="19"/>
  <c r="W1515" i="19"/>
  <c r="X1515" i="19"/>
  <c r="W1516" i="19"/>
  <c r="X1516" i="19"/>
  <c r="W1517" i="19"/>
  <c r="X1517" i="19"/>
  <c r="W1518" i="19"/>
  <c r="X1518" i="19"/>
  <c r="W1519" i="19"/>
  <c r="X1519" i="19"/>
  <c r="W1520" i="19"/>
  <c r="X1520" i="19"/>
  <c r="W1521" i="19"/>
  <c r="X1521" i="19"/>
  <c r="W1522" i="19"/>
  <c r="X1522" i="19"/>
  <c r="W1523" i="19"/>
  <c r="X1523" i="19"/>
  <c r="W1524" i="19"/>
  <c r="X1524" i="19"/>
  <c r="W1525" i="19"/>
  <c r="X1525" i="19"/>
  <c r="W1526" i="19"/>
  <c r="X1526" i="19"/>
  <c r="W1527" i="19"/>
  <c r="X1527" i="19"/>
  <c r="W1528" i="19"/>
  <c r="X1528" i="19"/>
  <c r="W1529" i="19"/>
  <c r="X1529" i="19"/>
  <c r="W1530" i="19"/>
  <c r="X1530" i="19"/>
  <c r="W1531" i="19"/>
  <c r="X1531" i="19"/>
  <c r="W1532" i="19"/>
  <c r="X1532" i="19"/>
  <c r="W1533" i="19"/>
  <c r="X1533" i="19"/>
  <c r="W1534" i="19"/>
  <c r="X1534" i="19"/>
  <c r="W1535" i="19"/>
  <c r="X1535" i="19"/>
  <c r="W1536" i="19"/>
  <c r="X1536" i="19"/>
  <c r="W1537" i="19"/>
  <c r="X1537" i="19"/>
  <c r="W1538" i="19"/>
  <c r="X1538" i="19"/>
  <c r="W1539" i="19"/>
  <c r="X1539" i="19"/>
  <c r="W1540" i="19"/>
  <c r="X1540" i="19"/>
  <c r="W1541" i="19"/>
  <c r="X1541" i="19"/>
  <c r="W1542" i="19"/>
  <c r="X1542" i="19"/>
  <c r="W1543" i="19"/>
  <c r="X1543" i="19"/>
  <c r="W1544" i="19"/>
  <c r="X1544" i="19"/>
  <c r="W1545" i="19"/>
  <c r="X1545" i="19"/>
  <c r="W1546" i="19"/>
  <c r="X1546" i="19"/>
  <c r="W1547" i="19"/>
  <c r="X1547" i="19"/>
  <c r="W1548" i="19"/>
  <c r="X1548" i="19"/>
  <c r="W1549" i="19"/>
  <c r="X1549" i="19"/>
  <c r="W1550" i="19"/>
  <c r="X1550" i="19"/>
  <c r="W1551" i="19"/>
  <c r="X1551" i="19"/>
  <c r="W1552" i="19"/>
  <c r="X1552" i="19"/>
  <c r="W1553" i="19"/>
  <c r="X1553" i="19"/>
  <c r="W1554" i="19"/>
  <c r="X1554" i="19"/>
  <c r="W1555" i="19"/>
  <c r="X1555" i="19"/>
  <c r="W1556" i="19"/>
  <c r="X1556" i="19"/>
  <c r="W1557" i="19"/>
  <c r="X1557" i="19"/>
  <c r="W1558" i="19"/>
  <c r="X1558" i="19"/>
  <c r="W1559" i="19"/>
  <c r="X1559" i="19"/>
  <c r="W1560" i="19"/>
  <c r="X1560" i="19"/>
  <c r="W1561" i="19"/>
  <c r="X1561" i="19"/>
  <c r="W1562" i="19"/>
  <c r="X1562" i="19"/>
  <c r="W1563" i="19"/>
  <c r="X1563" i="19"/>
  <c r="W1564" i="19"/>
  <c r="X1564" i="19"/>
  <c r="W1565" i="19"/>
  <c r="X1565" i="19"/>
  <c r="W1566" i="19"/>
  <c r="X1566" i="19"/>
  <c r="W1567" i="19"/>
  <c r="X1567" i="19"/>
  <c r="W1568" i="19"/>
  <c r="X1568" i="19"/>
  <c r="W1569" i="19"/>
  <c r="X1569" i="19"/>
  <c r="W1570" i="19"/>
  <c r="X1570" i="19"/>
  <c r="W1571" i="19"/>
  <c r="X1571" i="19"/>
  <c r="W1572" i="19"/>
  <c r="X1572" i="19"/>
  <c r="W1573" i="19"/>
  <c r="X1573" i="19"/>
  <c r="W1574" i="19"/>
  <c r="X1574" i="19"/>
  <c r="W1575" i="19"/>
  <c r="X1575" i="19"/>
  <c r="W1576" i="19"/>
  <c r="X1576" i="19"/>
  <c r="W1577" i="19"/>
  <c r="X1577" i="19"/>
  <c r="W1578" i="19"/>
  <c r="X1578" i="19"/>
  <c r="W1579" i="19"/>
  <c r="X1579" i="19"/>
  <c r="W1580" i="19"/>
  <c r="X1580" i="19"/>
  <c r="W1581" i="19"/>
  <c r="X1581" i="19"/>
  <c r="W1582" i="19"/>
  <c r="X1582" i="19"/>
  <c r="W1583" i="19"/>
  <c r="X1583" i="19"/>
  <c r="W1584" i="19"/>
  <c r="X1584" i="19"/>
  <c r="W1585" i="19"/>
  <c r="X1585" i="19"/>
  <c r="W1586" i="19"/>
  <c r="X1586" i="19"/>
  <c r="W1587" i="19"/>
  <c r="X1587" i="19"/>
  <c r="W1588" i="19"/>
  <c r="X1588" i="19"/>
  <c r="W1589" i="19"/>
  <c r="X1589" i="19"/>
  <c r="W1590" i="19"/>
  <c r="X1590" i="19"/>
  <c r="W1591" i="19"/>
  <c r="X1591" i="19"/>
  <c r="W1592" i="19"/>
  <c r="X1592" i="19"/>
  <c r="W1593" i="19"/>
  <c r="X1593" i="19"/>
  <c r="W1594" i="19"/>
  <c r="X1594" i="19"/>
  <c r="W1595" i="19"/>
  <c r="X1595" i="19"/>
  <c r="W1596" i="19"/>
  <c r="X1596" i="19"/>
  <c r="W1597" i="19"/>
  <c r="X1597" i="19"/>
  <c r="W1598" i="19"/>
  <c r="X1598" i="19"/>
  <c r="W1599" i="19"/>
  <c r="X1599" i="19"/>
  <c r="W1600" i="19"/>
  <c r="X1600" i="19"/>
  <c r="W1601" i="19"/>
  <c r="X1601" i="19"/>
  <c r="W1602" i="19"/>
  <c r="X1602" i="19"/>
  <c r="W1603" i="19"/>
  <c r="X1603" i="19"/>
  <c r="W1604" i="19"/>
  <c r="X1604" i="19"/>
  <c r="W1605" i="19"/>
  <c r="X1605" i="19"/>
  <c r="W1606" i="19"/>
  <c r="X1606" i="19"/>
  <c r="W1607" i="19"/>
  <c r="X1607" i="19"/>
  <c r="W1608" i="19"/>
  <c r="X1608" i="19"/>
  <c r="W1609" i="19"/>
  <c r="X1609" i="19"/>
  <c r="W1610" i="19"/>
  <c r="X1610" i="19"/>
  <c r="W1611" i="19"/>
  <c r="X1611" i="19"/>
  <c r="W1612" i="19"/>
  <c r="X1612" i="19"/>
  <c r="W1613" i="19"/>
  <c r="X1613" i="19"/>
  <c r="W1614" i="19"/>
  <c r="X1614" i="19"/>
  <c r="W1615" i="19"/>
  <c r="X1615" i="19"/>
  <c r="W1616" i="19"/>
  <c r="X1616" i="19"/>
  <c r="W1617" i="19"/>
  <c r="X1617" i="19"/>
  <c r="W1618" i="19"/>
  <c r="X1618" i="19"/>
  <c r="W1619" i="19"/>
  <c r="X1619" i="19"/>
  <c r="W1620" i="19"/>
  <c r="X1620" i="19"/>
  <c r="W1621" i="19"/>
  <c r="X1621" i="19"/>
  <c r="W1622" i="19"/>
  <c r="X1622" i="19"/>
  <c r="W1623" i="19"/>
  <c r="X1623" i="19"/>
  <c r="W1624" i="19"/>
  <c r="X1624" i="19"/>
  <c r="W1625" i="19"/>
  <c r="X1625" i="19"/>
  <c r="W1626" i="19"/>
  <c r="X1626" i="19"/>
  <c r="W1627" i="19"/>
  <c r="X1627" i="19"/>
  <c r="W1628" i="19"/>
  <c r="X1628" i="19"/>
  <c r="W1629" i="19"/>
  <c r="X1629" i="19"/>
  <c r="W1630" i="19"/>
  <c r="X1630" i="19"/>
  <c r="W1631" i="19"/>
  <c r="X1631" i="19"/>
  <c r="W1632" i="19"/>
  <c r="X1632" i="19"/>
  <c r="W1633" i="19"/>
  <c r="X1633" i="19"/>
  <c r="W1634" i="19"/>
  <c r="X1634" i="19"/>
  <c r="W1635" i="19"/>
  <c r="X1635" i="19"/>
  <c r="W1636" i="19"/>
  <c r="X1636" i="19"/>
  <c r="W1637" i="19"/>
  <c r="X1637" i="19"/>
  <c r="W1638" i="19"/>
  <c r="X1638" i="19"/>
  <c r="W1639" i="19"/>
  <c r="X1639" i="19"/>
  <c r="W1640" i="19"/>
  <c r="X1640" i="19"/>
  <c r="W1641" i="19"/>
  <c r="X1641" i="19"/>
  <c r="W1642" i="19"/>
  <c r="X1642" i="19"/>
  <c r="W1643" i="19"/>
  <c r="X1643" i="19"/>
  <c r="W1644" i="19"/>
  <c r="X1644" i="19"/>
  <c r="W1645" i="19"/>
  <c r="X1645" i="19"/>
  <c r="W1646" i="19"/>
  <c r="X1646" i="19"/>
  <c r="W1647" i="19"/>
  <c r="X1647" i="19"/>
  <c r="W1648" i="19"/>
  <c r="X1648" i="19"/>
  <c r="W1649" i="19"/>
  <c r="X1649" i="19"/>
  <c r="W1650" i="19"/>
  <c r="X1650" i="19"/>
  <c r="W1651" i="19"/>
  <c r="X1651" i="19"/>
  <c r="W1652" i="19"/>
  <c r="X1652" i="19"/>
  <c r="W1653" i="19"/>
  <c r="X1653" i="19"/>
  <c r="W1654" i="19"/>
  <c r="X1654" i="19"/>
  <c r="W1655" i="19"/>
  <c r="X1655" i="19"/>
  <c r="W1656" i="19"/>
  <c r="X1656" i="19"/>
  <c r="W1657" i="19"/>
  <c r="X1657" i="19"/>
  <c r="W1658" i="19"/>
  <c r="X1658" i="19"/>
  <c r="W1659" i="19"/>
  <c r="X1659" i="19"/>
  <c r="W1660" i="19"/>
  <c r="X1660" i="19"/>
  <c r="W1661" i="19"/>
  <c r="X1661" i="19"/>
  <c r="W1662" i="19"/>
  <c r="X1662" i="19"/>
  <c r="W1663" i="19"/>
  <c r="X1663" i="19"/>
  <c r="W1664" i="19"/>
  <c r="X1664" i="19"/>
  <c r="W1665" i="19"/>
  <c r="X1665" i="19"/>
  <c r="W1666" i="19"/>
  <c r="X1666" i="19"/>
  <c r="W1667" i="19"/>
  <c r="X1667" i="19"/>
  <c r="W1668" i="19"/>
  <c r="X1668" i="19"/>
  <c r="W1669" i="19"/>
  <c r="X1669" i="19"/>
  <c r="W1670" i="19"/>
  <c r="X1670" i="19"/>
  <c r="W1671" i="19"/>
  <c r="X1671" i="19"/>
  <c r="W1672" i="19"/>
  <c r="X1672" i="19"/>
  <c r="W1673" i="19"/>
  <c r="X1673" i="19"/>
  <c r="W1674" i="19"/>
  <c r="X1674" i="19"/>
  <c r="W1675" i="19"/>
  <c r="X1675" i="19"/>
  <c r="W1676" i="19"/>
  <c r="X1676" i="19"/>
  <c r="W1677" i="19"/>
  <c r="X1677" i="19"/>
  <c r="W1678" i="19"/>
  <c r="X1678" i="19"/>
  <c r="W1679" i="19"/>
  <c r="X1679" i="19"/>
  <c r="W1680" i="19"/>
  <c r="X1680" i="19"/>
  <c r="W1681" i="19"/>
  <c r="X1681" i="19"/>
  <c r="W1682" i="19"/>
  <c r="X1682" i="19"/>
  <c r="W1683" i="19"/>
  <c r="X1683" i="19"/>
  <c r="W1684" i="19"/>
  <c r="X1684" i="19"/>
  <c r="W1685" i="19"/>
  <c r="X1685" i="19"/>
  <c r="W1686" i="19"/>
  <c r="X1686" i="19"/>
  <c r="W1687" i="19"/>
  <c r="X1687" i="19"/>
  <c r="W1688" i="19"/>
  <c r="X1688" i="19"/>
  <c r="W1689" i="19"/>
  <c r="X1689" i="19"/>
  <c r="W1690" i="19"/>
  <c r="X1690" i="19"/>
  <c r="W1691" i="19"/>
  <c r="X1691" i="19"/>
  <c r="W1692" i="19"/>
  <c r="X1692" i="19"/>
  <c r="W1693" i="19"/>
  <c r="X1693" i="19"/>
  <c r="W1694" i="19"/>
  <c r="X1694" i="19"/>
  <c r="W1695" i="19"/>
  <c r="X1695" i="19"/>
  <c r="W1696" i="19"/>
  <c r="X1696" i="19"/>
  <c r="W1697" i="19"/>
  <c r="X1697" i="19"/>
  <c r="W1698" i="19"/>
  <c r="X1698" i="19"/>
  <c r="W1699" i="19"/>
  <c r="X1699" i="19"/>
  <c r="W1700" i="19"/>
  <c r="X1700" i="19"/>
  <c r="W1701" i="19"/>
  <c r="X1701" i="19"/>
  <c r="W1702" i="19"/>
  <c r="X1702" i="19"/>
  <c r="W1703" i="19"/>
  <c r="X1703" i="19"/>
  <c r="W1704" i="19"/>
  <c r="X1704" i="19"/>
  <c r="W1705" i="19"/>
  <c r="X1705" i="19"/>
  <c r="W1706" i="19"/>
  <c r="X1706" i="19"/>
  <c r="W1707" i="19"/>
  <c r="X1707" i="19"/>
  <c r="W1708" i="19"/>
  <c r="X1708" i="19"/>
  <c r="W1709" i="19"/>
  <c r="X1709" i="19"/>
  <c r="W1710" i="19"/>
  <c r="X1710" i="19"/>
  <c r="W1711" i="19"/>
  <c r="X1711" i="19"/>
  <c r="W1712" i="19"/>
  <c r="X1712" i="19"/>
  <c r="W1713" i="19"/>
  <c r="X1713" i="19"/>
  <c r="W1714" i="19"/>
  <c r="X1714" i="19"/>
  <c r="W1715" i="19"/>
  <c r="X1715" i="19"/>
  <c r="W1716" i="19"/>
  <c r="X1716" i="19"/>
  <c r="W1717" i="19"/>
  <c r="X1717" i="19"/>
  <c r="W1718" i="19"/>
  <c r="X1718" i="19"/>
  <c r="W1719" i="19"/>
  <c r="X1719" i="19"/>
  <c r="W1720" i="19"/>
  <c r="X1720" i="19"/>
  <c r="W1721" i="19"/>
  <c r="X1721" i="19"/>
  <c r="W1722" i="19"/>
  <c r="X1722" i="19"/>
  <c r="W1723" i="19"/>
  <c r="X1723" i="19"/>
  <c r="W1724" i="19"/>
  <c r="X1724" i="19"/>
  <c r="W1725" i="19"/>
  <c r="X1725" i="19"/>
  <c r="W1726" i="19"/>
  <c r="X1726" i="19"/>
  <c r="W1727" i="19"/>
  <c r="X1727" i="19"/>
  <c r="W1728" i="19"/>
  <c r="X1728" i="19"/>
  <c r="W1729" i="19"/>
  <c r="X1729" i="19"/>
  <c r="W1730" i="19"/>
  <c r="X1730" i="19"/>
  <c r="W1731" i="19"/>
  <c r="X1731" i="19"/>
  <c r="W1732" i="19"/>
  <c r="X1732" i="19"/>
  <c r="W1733" i="19"/>
  <c r="X1733" i="19"/>
  <c r="W1734" i="19"/>
  <c r="X1734" i="19"/>
  <c r="W1735" i="19"/>
  <c r="X1735" i="19"/>
  <c r="W1736" i="19"/>
  <c r="X1736" i="19"/>
  <c r="W1737" i="19"/>
  <c r="X1737" i="19"/>
  <c r="W1738" i="19"/>
  <c r="X1738" i="19"/>
  <c r="W1739" i="19"/>
  <c r="X1739" i="19"/>
  <c r="W1740" i="19"/>
  <c r="X1740" i="19"/>
  <c r="W1741" i="19"/>
  <c r="X1741" i="19"/>
  <c r="W1742" i="19"/>
  <c r="X1742" i="19"/>
  <c r="W1743" i="19"/>
  <c r="X1743" i="19"/>
  <c r="W1744" i="19"/>
  <c r="X1744" i="19"/>
  <c r="W1745" i="19"/>
  <c r="X1745" i="19"/>
  <c r="W1746" i="19"/>
  <c r="X1746" i="19"/>
  <c r="W1747" i="19"/>
  <c r="X1747" i="19"/>
  <c r="W1748" i="19"/>
  <c r="X1748" i="19"/>
  <c r="W1749" i="19"/>
  <c r="X1749" i="19"/>
  <c r="W1750" i="19"/>
  <c r="X1750" i="19"/>
  <c r="W1751" i="19"/>
  <c r="X1751" i="19"/>
  <c r="W1752" i="19"/>
  <c r="X1752" i="19"/>
  <c r="W1753" i="19"/>
  <c r="X1753" i="19"/>
  <c r="W1754" i="19"/>
  <c r="X1754" i="19"/>
  <c r="W1755" i="19"/>
  <c r="X1755" i="19"/>
  <c r="W1756" i="19"/>
  <c r="X1756" i="19"/>
  <c r="W1757" i="19"/>
  <c r="X1757" i="19"/>
  <c r="W1758" i="19"/>
  <c r="X1758" i="19"/>
  <c r="W1759" i="19"/>
  <c r="X1759" i="19"/>
  <c r="W1760" i="19"/>
  <c r="X1760" i="19"/>
  <c r="W1761" i="19"/>
  <c r="X1761" i="19"/>
  <c r="W1762" i="19"/>
  <c r="X1762" i="19"/>
  <c r="W1763" i="19"/>
  <c r="X1763" i="19"/>
  <c r="W1764" i="19"/>
  <c r="X1764" i="19"/>
  <c r="W1765" i="19"/>
  <c r="X1765" i="19"/>
  <c r="W1766" i="19"/>
  <c r="X1766" i="19"/>
  <c r="W1767" i="19"/>
  <c r="X1767" i="19"/>
  <c r="W1768" i="19"/>
  <c r="X1768" i="19"/>
  <c r="W1769" i="19"/>
  <c r="X1769" i="19"/>
  <c r="W1770" i="19"/>
  <c r="X1770" i="19"/>
  <c r="W1771" i="19"/>
  <c r="X1771" i="19"/>
  <c r="W1772" i="19"/>
  <c r="X1772" i="19"/>
  <c r="W1773" i="19"/>
  <c r="X1773" i="19"/>
  <c r="W1774" i="19"/>
  <c r="X1774" i="19"/>
  <c r="W1775" i="19"/>
  <c r="X1775" i="19"/>
  <c r="W1776" i="19"/>
  <c r="X1776" i="19"/>
  <c r="W1777" i="19"/>
  <c r="X1777" i="19"/>
  <c r="W1778" i="19"/>
  <c r="X1778" i="19"/>
  <c r="W1779" i="19"/>
  <c r="X1779" i="19"/>
  <c r="W1780" i="19"/>
  <c r="X1780" i="19"/>
  <c r="W1781" i="19"/>
  <c r="X1781" i="19"/>
  <c r="W1782" i="19"/>
  <c r="X1782" i="19"/>
  <c r="W1783" i="19"/>
  <c r="X1783" i="19"/>
  <c r="W1784" i="19"/>
  <c r="X1784" i="19"/>
  <c r="W1785" i="19"/>
  <c r="X1785" i="19"/>
  <c r="W1786" i="19"/>
  <c r="X1786" i="19"/>
  <c r="W1787" i="19"/>
  <c r="X1787" i="19"/>
  <c r="W1788" i="19"/>
  <c r="X1788" i="19"/>
  <c r="W1789" i="19"/>
  <c r="X1789" i="19"/>
  <c r="W1790" i="19"/>
  <c r="X1790" i="19"/>
  <c r="W1791" i="19"/>
  <c r="X1791" i="19"/>
  <c r="W1792" i="19"/>
  <c r="X1792" i="19"/>
  <c r="W1793" i="19"/>
  <c r="X1793" i="19"/>
  <c r="W1794" i="19"/>
  <c r="X1794" i="19"/>
  <c r="W1795" i="19"/>
  <c r="X1795" i="19"/>
  <c r="W1796" i="19"/>
  <c r="X1796" i="19"/>
  <c r="W1797" i="19"/>
  <c r="X1797" i="19"/>
  <c r="W1798" i="19"/>
  <c r="X1798" i="19"/>
  <c r="W1799" i="19"/>
  <c r="X1799" i="19"/>
  <c r="W1800" i="19"/>
  <c r="X1800" i="19"/>
  <c r="W1801" i="19"/>
  <c r="X1801" i="19"/>
  <c r="W1802" i="19"/>
  <c r="X1802" i="19"/>
  <c r="W1803" i="19"/>
  <c r="X1803" i="19"/>
  <c r="W1804" i="19"/>
  <c r="X1804" i="19"/>
  <c r="W1805" i="19"/>
  <c r="X1805" i="19"/>
  <c r="W1806" i="19"/>
  <c r="X1806" i="19"/>
  <c r="W1807" i="19"/>
  <c r="X1807" i="19"/>
  <c r="W1808" i="19"/>
  <c r="X1808" i="19"/>
  <c r="W1809" i="19"/>
  <c r="X1809" i="19"/>
  <c r="W1810" i="19"/>
  <c r="X1810" i="19"/>
  <c r="W1811" i="19"/>
  <c r="X1811" i="19"/>
  <c r="W1812" i="19"/>
  <c r="X1812" i="19"/>
  <c r="W1813" i="19"/>
  <c r="X1813" i="19"/>
  <c r="W1814" i="19"/>
  <c r="X1814" i="19"/>
  <c r="W1815" i="19"/>
  <c r="X1815" i="19"/>
  <c r="W1816" i="19"/>
  <c r="X1816" i="19"/>
  <c r="W1817" i="19"/>
  <c r="X1817" i="19"/>
  <c r="W1818" i="19"/>
  <c r="X1818" i="19"/>
  <c r="W1819" i="19"/>
  <c r="X1819" i="19"/>
  <c r="W1820" i="19"/>
  <c r="X1820" i="19"/>
  <c r="W1821" i="19"/>
  <c r="X1821" i="19"/>
  <c r="W1822" i="19"/>
  <c r="X1822" i="19"/>
  <c r="W1823" i="19"/>
  <c r="X1823" i="19"/>
  <c r="W1824" i="19"/>
  <c r="X1824" i="19"/>
  <c r="W1825" i="19"/>
  <c r="X1825" i="19"/>
  <c r="W1826" i="19"/>
  <c r="X1826" i="19"/>
  <c r="W1827" i="19"/>
  <c r="X1827" i="19"/>
  <c r="W1828" i="19"/>
  <c r="X1828" i="19"/>
  <c r="W1829" i="19"/>
  <c r="X1829" i="19"/>
  <c r="W1830" i="19"/>
  <c r="X1830" i="19"/>
  <c r="W1831" i="19"/>
  <c r="X1831" i="19"/>
  <c r="W1832" i="19"/>
  <c r="X1832" i="19"/>
  <c r="W1833" i="19"/>
  <c r="X1833" i="19"/>
  <c r="W1834" i="19"/>
  <c r="X1834" i="19"/>
  <c r="W1835" i="19"/>
  <c r="X1835" i="19"/>
  <c r="W1836" i="19"/>
  <c r="X1836" i="19"/>
  <c r="W1837" i="19"/>
  <c r="X1837" i="19"/>
  <c r="W1838" i="19"/>
  <c r="X1838" i="19"/>
  <c r="W1839" i="19"/>
  <c r="X1839" i="19"/>
  <c r="W1840" i="19"/>
  <c r="X1840" i="19"/>
  <c r="W1841" i="19"/>
  <c r="X1841" i="19"/>
  <c r="W1842" i="19"/>
  <c r="X1842" i="19"/>
  <c r="W1843" i="19"/>
  <c r="X1843" i="19"/>
  <c r="W1844" i="19"/>
  <c r="X1844" i="19"/>
  <c r="W1845" i="19"/>
  <c r="X1845" i="19"/>
  <c r="W1846" i="19"/>
  <c r="X1846" i="19"/>
  <c r="W1847" i="19"/>
  <c r="X1847" i="19"/>
  <c r="W1848" i="19"/>
  <c r="X1848" i="19"/>
  <c r="W1849" i="19"/>
  <c r="X1849" i="19"/>
  <c r="W1850" i="19"/>
  <c r="X1850" i="19"/>
  <c r="W1851" i="19"/>
  <c r="X1851" i="19"/>
  <c r="W1852" i="19"/>
  <c r="X1852" i="19"/>
  <c r="W1853" i="19"/>
  <c r="X1853" i="19"/>
  <c r="W1854" i="19"/>
  <c r="X1854" i="19"/>
  <c r="W1855" i="19"/>
  <c r="X1855" i="19"/>
  <c r="W1856" i="19"/>
  <c r="X1856" i="19"/>
  <c r="W1857" i="19"/>
  <c r="X1857" i="19"/>
  <c r="W1858" i="19"/>
  <c r="X1858" i="19"/>
  <c r="W1859" i="19"/>
  <c r="X1859" i="19"/>
  <c r="W1860" i="19"/>
  <c r="X1860" i="19"/>
  <c r="W1861" i="19"/>
  <c r="X1861" i="19"/>
  <c r="W1862" i="19"/>
  <c r="X1862" i="19"/>
  <c r="W1863" i="19"/>
  <c r="X1863" i="19"/>
  <c r="W1864" i="19"/>
  <c r="X1864" i="19"/>
  <c r="W1865" i="19"/>
  <c r="X1865" i="19"/>
  <c r="W1866" i="19"/>
  <c r="X1866" i="19"/>
  <c r="W1867" i="19"/>
  <c r="X1867" i="19"/>
  <c r="W1868" i="19"/>
  <c r="X1868" i="19"/>
  <c r="W1869" i="19"/>
  <c r="X1869" i="19"/>
  <c r="W1870" i="19"/>
  <c r="X1870" i="19"/>
  <c r="W1871" i="19"/>
  <c r="X1871" i="19"/>
  <c r="W1872" i="19"/>
  <c r="X1872" i="19"/>
  <c r="W1873" i="19"/>
  <c r="X1873" i="19"/>
  <c r="W1874" i="19"/>
  <c r="X1874" i="19"/>
  <c r="W1875" i="19"/>
  <c r="X1875" i="19"/>
  <c r="W1876" i="19"/>
  <c r="X1876" i="19"/>
  <c r="W1877" i="19"/>
  <c r="X1877" i="19"/>
  <c r="W1878" i="19"/>
  <c r="X1878" i="19"/>
  <c r="W1879" i="19"/>
  <c r="X1879" i="19"/>
  <c r="W1880" i="19"/>
  <c r="X1880" i="19"/>
  <c r="W1881" i="19"/>
  <c r="X1881" i="19"/>
  <c r="W1882" i="19"/>
  <c r="X1882" i="19"/>
  <c r="W1883" i="19"/>
  <c r="X1883" i="19"/>
  <c r="W1884" i="19"/>
  <c r="X1884" i="19"/>
  <c r="W1885" i="19"/>
  <c r="X1885" i="19"/>
  <c r="W1886" i="19"/>
  <c r="X1886" i="19"/>
  <c r="W1887" i="19"/>
  <c r="X1887" i="19"/>
  <c r="W1888" i="19"/>
  <c r="X1888" i="19"/>
  <c r="W1889" i="19"/>
  <c r="X1889" i="19"/>
  <c r="W1890" i="19"/>
  <c r="X1890" i="19"/>
  <c r="W1891" i="19"/>
  <c r="X1891" i="19"/>
  <c r="W1892" i="19"/>
  <c r="X1892" i="19"/>
  <c r="W1893" i="19"/>
  <c r="X1893" i="19"/>
  <c r="W1894" i="19"/>
  <c r="X1894" i="19"/>
  <c r="W1895" i="19"/>
  <c r="X1895" i="19"/>
  <c r="W1896" i="19"/>
  <c r="X1896" i="19"/>
  <c r="W1897" i="19"/>
  <c r="X1897" i="19"/>
  <c r="W1898" i="19"/>
  <c r="X1898" i="19"/>
  <c r="W1899" i="19"/>
  <c r="X1899" i="19"/>
  <c r="W1900" i="19"/>
  <c r="X1900" i="19"/>
  <c r="W1901" i="19"/>
  <c r="X1901" i="19"/>
  <c r="W1902" i="19"/>
  <c r="X1902" i="19"/>
  <c r="W1903" i="19"/>
  <c r="X1903" i="19"/>
  <c r="W1904" i="19"/>
  <c r="X1904" i="19"/>
  <c r="W1905" i="19"/>
  <c r="X1905" i="19"/>
  <c r="W1906" i="19"/>
  <c r="X1906" i="19"/>
  <c r="W1907" i="19"/>
  <c r="X1907" i="19"/>
  <c r="W1908" i="19"/>
  <c r="X1908" i="19"/>
  <c r="W1909" i="19"/>
  <c r="X1909" i="19"/>
  <c r="W1910" i="19"/>
  <c r="X1910" i="19"/>
  <c r="W1911" i="19"/>
  <c r="X1911" i="19"/>
  <c r="W1912" i="19"/>
  <c r="X1912" i="19"/>
  <c r="W1913" i="19"/>
  <c r="X1913" i="19"/>
  <c r="W1914" i="19"/>
  <c r="X1914" i="19"/>
  <c r="W1915" i="19"/>
  <c r="X1915" i="19"/>
  <c r="W1916" i="19"/>
  <c r="X1916" i="19"/>
  <c r="W1917" i="19"/>
  <c r="X1917" i="19"/>
  <c r="W1918" i="19"/>
  <c r="X1918" i="19"/>
  <c r="W1919" i="19"/>
  <c r="X1919" i="19"/>
  <c r="W1920" i="19"/>
  <c r="X1920" i="19"/>
  <c r="W1921" i="19"/>
  <c r="X1921" i="19"/>
  <c r="W1922" i="19"/>
  <c r="X1922" i="19"/>
  <c r="W1923" i="19"/>
  <c r="X1923" i="19"/>
  <c r="W1924" i="19"/>
  <c r="X1924" i="19"/>
  <c r="W1925" i="19"/>
  <c r="X1925" i="19"/>
  <c r="W1926" i="19"/>
  <c r="X1926" i="19"/>
  <c r="W1927" i="19"/>
  <c r="X1927" i="19"/>
  <c r="W1928" i="19"/>
  <c r="X1928" i="19"/>
  <c r="W1929" i="19"/>
  <c r="X1929" i="19"/>
  <c r="W1930" i="19"/>
  <c r="X1930" i="19"/>
  <c r="W1931" i="19"/>
  <c r="X1931" i="19"/>
  <c r="W1932" i="19"/>
  <c r="X1932" i="19"/>
  <c r="W1933" i="19"/>
  <c r="X1933" i="19"/>
  <c r="W1934" i="19"/>
  <c r="X1934" i="19"/>
  <c r="W1935" i="19"/>
  <c r="X1935" i="19"/>
  <c r="W1936" i="19"/>
  <c r="X1936" i="19"/>
  <c r="W1937" i="19"/>
  <c r="X1937" i="19"/>
  <c r="W1938" i="19"/>
  <c r="X1938" i="19"/>
  <c r="W1939" i="19"/>
  <c r="X1939" i="19"/>
  <c r="W1940" i="19"/>
  <c r="X1940" i="19"/>
  <c r="W1941" i="19"/>
  <c r="X1941" i="19"/>
  <c r="W1942" i="19"/>
  <c r="X1942" i="19"/>
  <c r="W1943" i="19"/>
  <c r="X1943" i="19"/>
  <c r="W1944" i="19"/>
  <c r="X1944" i="19"/>
  <c r="W1945" i="19"/>
  <c r="X1945" i="19"/>
  <c r="W1946" i="19"/>
  <c r="X1946" i="19"/>
  <c r="W1947" i="19"/>
  <c r="X1947" i="19"/>
  <c r="W1948" i="19"/>
  <c r="X1948" i="19"/>
  <c r="W1949" i="19"/>
  <c r="X1949" i="19"/>
  <c r="W1950" i="19"/>
  <c r="X1950" i="19"/>
  <c r="W1951" i="19"/>
  <c r="X1951" i="19"/>
  <c r="W1952" i="19"/>
  <c r="X1952" i="19"/>
  <c r="W1953" i="19"/>
  <c r="X1953" i="19"/>
  <c r="W1954" i="19"/>
  <c r="X1954" i="19"/>
  <c r="W1955" i="19"/>
  <c r="X1955" i="19"/>
  <c r="W1956" i="19"/>
  <c r="X1956" i="19"/>
  <c r="W1957" i="19"/>
  <c r="X1957" i="19"/>
  <c r="W1958" i="19"/>
  <c r="X1958" i="19"/>
  <c r="W1959" i="19"/>
  <c r="X1959" i="19"/>
  <c r="W1960" i="19"/>
  <c r="X1960" i="19"/>
  <c r="W1961" i="19"/>
  <c r="X1961" i="19"/>
  <c r="W1962" i="19"/>
  <c r="X1962" i="19"/>
  <c r="W1963" i="19"/>
  <c r="X1963" i="19"/>
  <c r="W1964" i="19"/>
  <c r="X1964" i="19"/>
  <c r="W1965" i="19"/>
  <c r="X1965" i="19"/>
  <c r="W1966" i="19"/>
  <c r="X1966" i="19"/>
  <c r="W1967" i="19"/>
  <c r="X1967" i="19"/>
  <c r="W1968" i="19"/>
  <c r="X1968" i="19"/>
  <c r="W1969" i="19"/>
  <c r="X1969" i="19"/>
  <c r="W1970" i="19"/>
  <c r="X1970" i="19"/>
  <c r="W1971" i="19"/>
  <c r="X1971" i="19"/>
  <c r="W1972" i="19"/>
  <c r="X1972" i="19"/>
  <c r="W1973" i="19"/>
  <c r="X1973" i="19"/>
  <c r="W1974" i="19"/>
  <c r="X1974" i="19"/>
  <c r="W1975" i="19"/>
  <c r="X1975" i="19"/>
  <c r="W1976" i="19"/>
  <c r="X1976" i="19"/>
  <c r="W1977" i="19"/>
  <c r="X1977" i="19"/>
  <c r="W1978" i="19"/>
  <c r="X1978" i="19"/>
  <c r="W1979" i="19"/>
  <c r="X1979" i="19"/>
  <c r="W1980" i="19"/>
  <c r="X1980" i="19"/>
  <c r="W1981" i="19"/>
  <c r="X1981" i="19"/>
  <c r="W1982" i="19"/>
  <c r="X1982" i="19"/>
  <c r="W1983" i="19"/>
  <c r="X1983" i="19"/>
  <c r="W1984" i="19"/>
  <c r="X1984" i="19"/>
  <c r="W1985" i="19"/>
  <c r="X1985" i="19"/>
  <c r="W1986" i="19"/>
  <c r="X1986" i="19"/>
  <c r="W1987" i="19"/>
  <c r="X1987" i="19"/>
  <c r="W1988" i="19"/>
  <c r="X1988" i="19"/>
  <c r="W1989" i="19"/>
  <c r="X1989" i="19"/>
  <c r="W1990" i="19"/>
  <c r="X1990" i="19"/>
  <c r="W1991" i="19"/>
  <c r="X1991" i="19"/>
  <c r="W1992" i="19"/>
  <c r="X1992" i="19"/>
  <c r="W1993" i="19"/>
  <c r="X1993" i="19"/>
  <c r="W1994" i="19"/>
  <c r="X1994" i="19"/>
  <c r="W1995" i="19"/>
  <c r="X1995" i="19"/>
  <c r="W1996" i="19"/>
  <c r="X1996" i="19"/>
  <c r="W1997" i="19"/>
  <c r="X1997" i="19"/>
  <c r="W1998" i="19"/>
  <c r="X1998" i="19"/>
  <c r="W1999" i="19"/>
  <c r="X1999" i="19"/>
  <c r="W2000" i="19"/>
  <c r="X2000" i="19"/>
  <c r="W2001" i="19"/>
  <c r="X2001" i="19"/>
  <c r="W2002" i="19"/>
  <c r="X2002" i="19"/>
  <c r="W2003" i="19"/>
  <c r="X2003" i="19"/>
  <c r="W2004" i="19"/>
  <c r="X2004" i="19"/>
  <c r="W2005" i="19"/>
  <c r="X2005" i="19"/>
  <c r="W2006" i="19"/>
  <c r="X2006" i="19"/>
  <c r="W2007" i="19"/>
  <c r="X2007" i="19"/>
  <c r="W2008" i="19"/>
  <c r="X2008" i="19"/>
  <c r="W2009" i="19"/>
  <c r="X2009" i="19"/>
  <c r="W2010" i="19"/>
  <c r="X2010" i="19"/>
  <c r="W2011" i="19"/>
  <c r="X2011" i="19"/>
  <c r="W2012" i="19"/>
  <c r="X2012" i="19"/>
  <c r="W2013" i="19"/>
  <c r="X2013" i="19"/>
  <c r="W2014" i="19"/>
  <c r="X2014" i="19"/>
  <c r="W2015" i="19"/>
  <c r="X2015" i="19"/>
  <c r="W2016" i="19"/>
  <c r="X2016" i="19"/>
  <c r="W2017" i="19"/>
  <c r="X2017" i="19"/>
  <c r="W2018" i="19"/>
  <c r="X2018" i="19"/>
  <c r="W2019" i="19"/>
  <c r="X2019" i="19"/>
  <c r="W2020" i="19"/>
  <c r="X2020" i="19"/>
  <c r="W2021" i="19"/>
  <c r="X2021" i="19"/>
  <c r="W2022" i="19"/>
  <c r="X2022" i="19"/>
  <c r="W2023" i="19"/>
  <c r="X2023" i="19"/>
  <c r="W2024" i="19"/>
  <c r="X2024" i="19"/>
  <c r="W2025" i="19"/>
  <c r="X2025" i="19"/>
  <c r="W2026" i="19"/>
  <c r="X2026" i="19"/>
  <c r="W2027" i="19"/>
  <c r="X2027" i="19"/>
  <c r="W2028" i="19"/>
  <c r="X2028" i="19"/>
  <c r="W2029" i="19"/>
  <c r="X2029" i="19"/>
  <c r="W2030" i="19"/>
  <c r="X2030" i="19"/>
  <c r="W2031" i="19"/>
  <c r="X2031" i="19"/>
  <c r="W2032" i="19"/>
  <c r="X2032" i="19"/>
  <c r="W2033" i="19"/>
  <c r="X2033" i="19"/>
  <c r="W2034" i="19"/>
  <c r="X2034" i="19"/>
  <c r="W2035" i="19"/>
  <c r="X2035" i="19"/>
  <c r="W2036" i="19"/>
  <c r="X2036" i="19"/>
  <c r="W2037" i="19"/>
  <c r="X2037" i="19"/>
  <c r="W2038" i="19"/>
  <c r="X2038" i="19"/>
  <c r="W2039" i="19"/>
  <c r="X2039" i="19"/>
  <c r="W2040" i="19"/>
  <c r="X2040" i="19"/>
  <c r="W2041" i="19"/>
  <c r="X2041" i="19"/>
  <c r="W2042" i="19"/>
  <c r="X2042" i="19"/>
  <c r="W2043" i="19"/>
  <c r="X2043" i="19"/>
  <c r="W2044" i="19"/>
  <c r="X2044" i="19"/>
  <c r="W2045" i="19"/>
  <c r="X2045" i="19"/>
  <c r="W2046" i="19"/>
  <c r="X2046" i="19"/>
  <c r="W2047" i="19"/>
  <c r="X2047" i="19"/>
  <c r="W2048" i="19"/>
  <c r="X2048" i="19"/>
  <c r="W2049" i="19"/>
  <c r="X2049" i="19"/>
  <c r="W2050" i="19"/>
  <c r="X2050" i="19"/>
  <c r="W2051" i="19"/>
  <c r="X2051" i="19"/>
  <c r="W2052" i="19"/>
  <c r="X2052" i="19"/>
  <c r="W2053" i="19"/>
  <c r="X2053" i="19"/>
  <c r="W2054" i="19"/>
  <c r="X2054" i="19"/>
  <c r="W2055" i="19"/>
  <c r="X2055" i="19"/>
  <c r="W2056" i="19"/>
  <c r="X2056" i="19"/>
  <c r="W2057" i="19"/>
  <c r="X2057" i="19"/>
  <c r="W2058" i="19"/>
  <c r="X2058" i="19"/>
  <c r="W2059" i="19"/>
  <c r="X2059" i="19"/>
  <c r="W2060" i="19"/>
  <c r="X2060" i="19"/>
  <c r="W2061" i="19"/>
  <c r="X2061" i="19"/>
  <c r="W2062" i="19"/>
  <c r="X2062" i="19"/>
  <c r="W2063" i="19"/>
  <c r="X2063" i="19"/>
  <c r="W2064" i="19"/>
  <c r="X2064" i="19"/>
  <c r="W2065" i="19"/>
  <c r="X2065" i="19"/>
  <c r="W2066" i="19"/>
  <c r="X2066" i="19"/>
  <c r="W2067" i="19"/>
  <c r="X2067" i="19"/>
  <c r="W2068" i="19"/>
  <c r="X2068" i="19"/>
  <c r="W2069" i="19"/>
  <c r="X2069" i="19"/>
  <c r="W2070" i="19"/>
  <c r="X2070" i="19"/>
  <c r="W2071" i="19"/>
  <c r="X2071" i="19"/>
  <c r="W2072" i="19"/>
  <c r="X2072" i="19"/>
  <c r="W2073" i="19"/>
  <c r="X2073" i="19"/>
  <c r="W2074" i="19"/>
  <c r="X2074" i="19"/>
  <c r="W2075" i="19"/>
  <c r="X2075" i="19"/>
  <c r="W2076" i="19"/>
  <c r="X2076" i="19"/>
  <c r="W2077" i="19"/>
  <c r="X2077" i="19"/>
  <c r="W2078" i="19"/>
  <c r="X2078" i="19"/>
  <c r="W2079" i="19"/>
  <c r="X2079" i="19"/>
  <c r="W2080" i="19"/>
  <c r="X2080" i="19"/>
  <c r="W2081" i="19"/>
  <c r="X2081" i="19"/>
  <c r="W2082" i="19"/>
  <c r="X2082" i="19"/>
  <c r="W2083" i="19"/>
  <c r="X2083" i="19"/>
  <c r="W2084" i="19"/>
  <c r="X2084" i="19"/>
  <c r="W2085" i="19"/>
  <c r="X2085" i="19"/>
  <c r="W2086" i="19"/>
  <c r="X2086" i="19"/>
  <c r="W2087" i="19"/>
  <c r="X2087" i="19"/>
  <c r="W2088" i="19"/>
  <c r="X2088" i="19"/>
  <c r="W2089" i="19"/>
  <c r="X2089" i="19"/>
  <c r="W2090" i="19"/>
  <c r="X2090" i="19"/>
  <c r="W2091" i="19"/>
  <c r="X2091" i="19"/>
  <c r="W2092" i="19"/>
  <c r="X2092" i="19"/>
  <c r="W2093" i="19"/>
  <c r="X2093" i="19"/>
  <c r="W2094" i="19"/>
  <c r="X2094" i="19"/>
  <c r="W2095" i="19"/>
  <c r="X2095" i="19"/>
  <c r="W2096" i="19"/>
  <c r="X2096" i="19"/>
  <c r="W2097" i="19"/>
  <c r="X2097" i="19"/>
  <c r="W2098" i="19"/>
  <c r="X2098" i="19"/>
  <c r="W2099" i="19"/>
  <c r="X2099" i="19"/>
  <c r="W2100" i="19"/>
  <c r="X2100" i="19"/>
  <c r="W2101" i="19"/>
  <c r="X2101" i="19"/>
  <c r="W2102" i="19"/>
  <c r="X2102" i="19"/>
  <c r="W2103" i="19"/>
  <c r="X2103" i="19"/>
  <c r="W2104" i="19"/>
  <c r="X2104" i="19"/>
  <c r="W2105" i="19"/>
  <c r="X2105" i="19"/>
  <c r="W2106" i="19"/>
  <c r="X2106" i="19"/>
  <c r="W2107" i="19"/>
  <c r="X2107" i="19"/>
  <c r="W2108" i="19"/>
  <c r="X2108" i="19"/>
  <c r="W2109" i="19"/>
  <c r="X2109" i="19"/>
  <c r="W2110" i="19"/>
  <c r="X2110" i="19"/>
  <c r="W2111" i="19"/>
  <c r="X2111" i="19"/>
  <c r="W2112" i="19"/>
  <c r="X2112" i="19"/>
  <c r="W2113" i="19"/>
  <c r="X2113" i="19"/>
  <c r="W2114" i="19"/>
  <c r="X2114" i="19"/>
  <c r="W2115" i="19"/>
  <c r="X2115" i="19"/>
  <c r="W2116" i="19"/>
  <c r="X2116" i="19"/>
  <c r="W2117" i="19"/>
  <c r="X2117" i="19"/>
  <c r="W2118" i="19"/>
  <c r="X2118" i="19"/>
  <c r="W2119" i="19"/>
  <c r="X2119" i="19"/>
  <c r="W2120" i="19"/>
  <c r="X2120" i="19"/>
  <c r="W2121" i="19"/>
  <c r="X2121" i="19"/>
  <c r="W2122" i="19"/>
  <c r="X2122" i="19"/>
  <c r="W2123" i="19"/>
  <c r="X2123" i="19"/>
  <c r="W2124" i="19"/>
  <c r="X2124" i="19"/>
  <c r="W2125" i="19"/>
  <c r="X2125" i="19"/>
  <c r="W2126" i="19"/>
  <c r="X2126" i="19"/>
  <c r="W2127" i="19"/>
  <c r="X2127" i="19"/>
  <c r="W2128" i="19"/>
  <c r="X2128" i="19"/>
  <c r="W2129" i="19"/>
  <c r="X2129" i="19"/>
  <c r="W2130" i="19"/>
  <c r="X2130" i="19"/>
  <c r="W2131" i="19"/>
  <c r="X2131" i="19"/>
  <c r="W2132" i="19"/>
  <c r="X2132" i="19"/>
  <c r="W2133" i="19"/>
  <c r="X2133" i="19"/>
  <c r="W2134" i="19"/>
  <c r="X2134" i="19"/>
  <c r="W2135" i="19"/>
  <c r="X2135" i="19"/>
  <c r="W2136" i="19"/>
  <c r="X2136" i="19"/>
  <c r="W2137" i="19"/>
  <c r="X2137" i="19"/>
  <c r="W2138" i="19"/>
  <c r="X2138" i="19"/>
  <c r="W2139" i="19"/>
  <c r="X2139" i="19"/>
  <c r="W2140" i="19"/>
  <c r="X2140" i="19"/>
  <c r="W2141" i="19"/>
  <c r="X2141" i="19"/>
  <c r="W2142" i="19"/>
  <c r="X2142" i="19"/>
  <c r="W2143" i="19"/>
  <c r="X2143" i="19"/>
  <c r="W2144" i="19"/>
  <c r="X2144" i="19"/>
  <c r="W2145" i="19"/>
  <c r="X2145" i="19"/>
  <c r="W2146" i="19"/>
  <c r="X2146" i="19"/>
  <c r="W2147" i="19"/>
  <c r="X2147" i="19"/>
  <c r="W2148" i="19"/>
  <c r="X2148" i="19"/>
  <c r="W2149" i="19"/>
  <c r="X2149" i="19"/>
  <c r="W2150" i="19"/>
  <c r="X2150" i="19"/>
  <c r="W2151" i="19"/>
  <c r="X2151" i="19"/>
  <c r="W2152" i="19"/>
  <c r="X2152" i="19"/>
  <c r="W2153" i="19"/>
  <c r="X2153" i="19"/>
  <c r="W2154" i="19"/>
  <c r="X2154" i="19"/>
  <c r="W2155" i="19"/>
  <c r="X2155" i="19"/>
  <c r="W2156" i="19"/>
  <c r="X2156" i="19"/>
  <c r="W2157" i="19"/>
  <c r="X2157" i="19"/>
  <c r="W2158" i="19"/>
  <c r="X2158" i="19"/>
  <c r="W2159" i="19"/>
  <c r="X2159" i="19"/>
  <c r="W2160" i="19"/>
  <c r="X2160" i="19"/>
  <c r="W2161" i="19"/>
  <c r="X2161" i="19"/>
  <c r="W2162" i="19"/>
  <c r="X2162" i="19"/>
  <c r="W2163" i="19"/>
  <c r="X2163" i="19"/>
  <c r="W2164" i="19"/>
  <c r="X2164" i="19"/>
  <c r="W2165" i="19"/>
  <c r="X2165" i="19"/>
  <c r="W2166" i="19"/>
  <c r="X2166" i="19"/>
  <c r="W2167" i="19"/>
  <c r="X2167" i="19"/>
  <c r="W2168" i="19"/>
  <c r="X2168" i="19"/>
  <c r="W2169" i="19"/>
  <c r="X2169" i="19"/>
  <c r="W2170" i="19"/>
  <c r="X2170" i="19"/>
  <c r="W2171" i="19"/>
  <c r="X2171" i="19"/>
  <c r="W2172" i="19"/>
  <c r="X2172" i="19"/>
  <c r="W2173" i="19"/>
  <c r="X2173" i="19"/>
  <c r="W2174" i="19"/>
  <c r="X2174" i="19"/>
  <c r="W2175" i="19"/>
  <c r="X2175" i="19"/>
  <c r="W2176" i="19"/>
  <c r="X2176" i="19"/>
  <c r="W2177" i="19"/>
  <c r="X2177" i="19"/>
  <c r="W2178" i="19"/>
  <c r="X2178" i="19"/>
  <c r="W2179" i="19"/>
  <c r="X2179" i="19"/>
  <c r="W2180" i="19"/>
  <c r="X2180" i="19"/>
  <c r="W2181" i="19"/>
  <c r="X2181" i="19"/>
  <c r="W2182" i="19"/>
  <c r="X2182" i="19"/>
  <c r="W2183" i="19"/>
  <c r="X2183" i="19"/>
  <c r="W2184" i="19"/>
  <c r="X2184" i="19"/>
  <c r="W2185" i="19"/>
  <c r="X2185" i="19"/>
  <c r="W2186" i="19"/>
  <c r="X2186" i="19"/>
  <c r="W2187" i="19"/>
  <c r="X2187" i="19"/>
  <c r="W2188" i="19"/>
  <c r="X2188" i="19"/>
  <c r="W2189" i="19"/>
  <c r="X2189" i="19"/>
  <c r="W2190" i="19"/>
  <c r="X2190" i="19"/>
  <c r="W2191" i="19"/>
  <c r="X2191" i="19"/>
  <c r="W2192" i="19"/>
  <c r="X2192" i="19"/>
  <c r="W2193" i="19"/>
  <c r="X2193" i="19"/>
  <c r="W2194" i="19"/>
  <c r="X2194" i="19"/>
  <c r="W2195" i="19"/>
  <c r="X2195" i="19"/>
  <c r="W2196" i="19"/>
  <c r="X2196" i="19"/>
  <c r="W2197" i="19"/>
  <c r="X2197" i="19"/>
  <c r="W2198" i="19"/>
  <c r="X2198" i="19"/>
  <c r="W2199" i="19"/>
  <c r="X2199" i="19"/>
  <c r="W2200" i="19"/>
  <c r="X2200" i="19"/>
  <c r="W2201" i="19"/>
  <c r="X2201" i="19"/>
  <c r="W2202" i="19"/>
  <c r="X2202" i="19"/>
  <c r="W2203" i="19"/>
  <c r="X2203" i="19"/>
  <c r="W2204" i="19"/>
  <c r="X2204" i="19"/>
  <c r="W2205" i="19"/>
  <c r="X2205" i="19"/>
  <c r="W2206" i="19"/>
  <c r="X2206" i="19"/>
  <c r="W2207" i="19"/>
  <c r="X2207" i="19"/>
  <c r="W2208" i="19"/>
  <c r="X2208" i="19"/>
  <c r="W2209" i="19"/>
  <c r="X2209" i="19"/>
  <c r="W2210" i="19"/>
  <c r="X2210" i="19"/>
  <c r="W2211" i="19"/>
  <c r="X2211" i="19"/>
  <c r="W2212" i="19"/>
  <c r="X2212" i="19"/>
  <c r="W2213" i="19"/>
  <c r="X2213" i="19"/>
  <c r="W2214" i="19"/>
  <c r="X2214" i="19"/>
  <c r="W2215" i="19"/>
  <c r="X2215" i="19"/>
  <c r="W2216" i="19"/>
  <c r="X2216" i="19"/>
  <c r="W2217" i="19"/>
  <c r="X2217" i="19"/>
  <c r="W2218" i="19"/>
  <c r="X2218" i="19"/>
  <c r="W2219" i="19"/>
  <c r="X2219" i="19"/>
  <c r="W2220" i="19"/>
  <c r="X2220" i="19"/>
  <c r="W2221" i="19"/>
  <c r="X2221" i="19"/>
  <c r="W2222" i="19"/>
  <c r="X2222" i="19"/>
  <c r="W2223" i="19"/>
  <c r="X2223" i="19"/>
  <c r="W2224" i="19"/>
  <c r="X2224" i="19"/>
  <c r="W2225" i="19"/>
  <c r="X2225" i="19"/>
  <c r="W2226" i="19"/>
  <c r="X2226" i="19"/>
  <c r="W2227" i="19"/>
  <c r="X2227" i="19"/>
  <c r="W2228" i="19"/>
  <c r="X2228" i="19"/>
  <c r="W2229" i="19"/>
  <c r="X2229" i="19"/>
  <c r="W2230" i="19"/>
  <c r="X2230" i="19"/>
  <c r="W2231" i="19"/>
  <c r="X2231" i="19"/>
  <c r="W2232" i="19"/>
  <c r="X2232" i="19"/>
  <c r="W2233" i="19"/>
  <c r="X2233" i="19"/>
  <c r="W2234" i="19"/>
  <c r="X2234" i="19"/>
  <c r="W2235" i="19"/>
  <c r="X2235" i="19"/>
  <c r="W2236" i="19"/>
  <c r="X2236" i="19"/>
  <c r="W2237" i="19"/>
  <c r="X2237" i="19"/>
  <c r="W2238" i="19"/>
  <c r="X2238" i="19"/>
  <c r="W2239" i="19"/>
  <c r="X2239" i="19"/>
  <c r="W2240" i="19"/>
  <c r="X2240" i="19"/>
  <c r="W2241" i="19"/>
  <c r="X2241" i="19"/>
  <c r="W2242" i="19"/>
  <c r="X2242" i="19"/>
  <c r="W2243" i="19"/>
  <c r="X2243" i="19"/>
  <c r="W2244" i="19"/>
  <c r="X2244" i="19"/>
  <c r="W2245" i="19"/>
  <c r="X2245" i="19"/>
  <c r="W2246" i="19"/>
  <c r="X2246" i="19"/>
  <c r="W2247" i="19"/>
  <c r="X2247" i="19"/>
  <c r="W2248" i="19"/>
  <c r="X2248" i="19"/>
  <c r="W2249" i="19"/>
  <c r="X2249" i="19"/>
  <c r="W2250" i="19"/>
  <c r="X2250" i="19"/>
  <c r="W2251" i="19"/>
  <c r="X2251" i="19"/>
  <c r="W2252" i="19"/>
  <c r="X2252" i="19"/>
  <c r="W2253" i="19"/>
  <c r="X2253" i="19"/>
  <c r="W2254" i="19"/>
  <c r="X2254" i="19"/>
  <c r="W2255" i="19"/>
  <c r="X2255" i="19"/>
  <c r="W2256" i="19"/>
  <c r="X2256" i="19"/>
  <c r="W2257" i="19"/>
  <c r="X2257" i="19"/>
  <c r="W2258" i="19"/>
  <c r="X2258" i="19"/>
  <c r="W2259" i="19"/>
  <c r="X2259" i="19"/>
  <c r="W2260" i="19"/>
  <c r="X2260" i="19"/>
  <c r="W2261" i="19"/>
  <c r="X2261" i="19"/>
  <c r="W2262" i="19"/>
  <c r="X2262" i="19"/>
  <c r="W2263" i="19"/>
  <c r="X2263" i="19"/>
  <c r="W2264" i="19"/>
  <c r="X2264" i="19"/>
  <c r="W2265" i="19"/>
  <c r="X2265" i="19"/>
  <c r="W2266" i="19"/>
  <c r="X2266" i="19"/>
  <c r="W2267" i="19"/>
  <c r="X2267" i="19"/>
  <c r="W2268" i="19"/>
  <c r="X2268" i="19"/>
  <c r="W2269" i="19"/>
  <c r="X2269" i="19"/>
  <c r="W2270" i="19"/>
  <c r="X2270" i="19"/>
  <c r="W2271" i="19"/>
  <c r="X2271" i="19"/>
  <c r="W2272" i="19"/>
  <c r="X2272" i="19"/>
  <c r="W2273" i="19"/>
  <c r="X2273" i="19"/>
  <c r="W2274" i="19"/>
  <c r="X2274" i="19"/>
  <c r="W2275" i="19"/>
  <c r="X2275" i="19"/>
  <c r="W2276" i="19"/>
  <c r="X2276" i="19"/>
  <c r="W2277" i="19"/>
  <c r="X2277" i="19"/>
  <c r="W2278" i="19"/>
  <c r="X2278" i="19"/>
  <c r="W2279" i="19"/>
  <c r="X2279" i="19"/>
  <c r="W2280" i="19"/>
  <c r="X2280" i="19"/>
  <c r="W2281" i="19"/>
  <c r="X2281" i="19"/>
  <c r="W2282" i="19"/>
  <c r="X2282" i="19"/>
  <c r="W2283" i="19"/>
  <c r="X2283" i="19"/>
  <c r="W2284" i="19"/>
  <c r="X2284" i="19"/>
  <c r="W2285" i="19"/>
  <c r="X2285" i="19"/>
  <c r="W2286" i="19"/>
  <c r="X2286" i="19"/>
  <c r="W2287" i="19"/>
  <c r="X2287" i="19"/>
  <c r="W2288" i="19"/>
  <c r="X2288" i="19"/>
  <c r="W2289" i="19"/>
  <c r="X2289" i="19"/>
  <c r="W2290" i="19"/>
  <c r="X2290" i="19"/>
  <c r="W2291" i="19"/>
  <c r="X2291" i="19"/>
  <c r="W2292" i="19"/>
  <c r="X2292" i="19"/>
  <c r="W2293" i="19"/>
  <c r="X2293" i="19"/>
  <c r="W2294" i="19"/>
  <c r="X2294" i="19"/>
  <c r="W2295" i="19"/>
  <c r="X2295" i="19"/>
  <c r="W2296" i="19"/>
  <c r="X2296" i="19"/>
  <c r="W2297" i="19"/>
  <c r="X2297" i="19"/>
  <c r="W2298" i="19"/>
  <c r="X2298" i="19"/>
  <c r="W2299" i="19"/>
  <c r="X2299" i="19"/>
  <c r="W2300" i="19"/>
  <c r="X2300" i="19"/>
  <c r="W2301" i="19"/>
  <c r="X2301" i="19"/>
  <c r="W2302" i="19"/>
  <c r="X2302" i="19"/>
  <c r="W2303" i="19"/>
  <c r="X2303" i="19"/>
  <c r="W2304" i="19"/>
  <c r="X2304" i="19"/>
  <c r="W2305" i="19"/>
  <c r="X2305" i="19"/>
  <c r="W2306" i="19"/>
  <c r="X2306" i="19"/>
  <c r="W2307" i="19"/>
  <c r="X2307" i="19"/>
  <c r="W2308" i="19"/>
  <c r="X2308" i="19"/>
  <c r="W2309" i="19"/>
  <c r="X2309" i="19"/>
  <c r="W2310" i="19"/>
  <c r="X2310" i="19"/>
  <c r="W2311" i="19"/>
  <c r="X2311" i="19"/>
  <c r="W2312" i="19"/>
  <c r="X2312" i="19"/>
  <c r="W2313" i="19"/>
  <c r="X2313" i="19"/>
  <c r="W2314" i="19"/>
  <c r="X2314" i="19"/>
  <c r="W2315" i="19"/>
  <c r="X2315" i="19"/>
  <c r="W2316" i="19"/>
  <c r="X2316" i="19"/>
  <c r="W2317" i="19"/>
  <c r="X2317" i="19"/>
  <c r="W2318" i="19"/>
  <c r="X2318" i="19"/>
  <c r="W2319" i="19"/>
  <c r="X2319" i="19"/>
  <c r="W2320" i="19"/>
  <c r="X2320" i="19"/>
  <c r="W2321" i="19"/>
  <c r="X2321" i="19"/>
  <c r="W2322" i="19"/>
  <c r="X2322" i="19"/>
  <c r="W2323" i="19"/>
  <c r="X2323" i="19"/>
  <c r="W2324" i="19"/>
  <c r="X2324" i="19"/>
  <c r="W2325" i="19"/>
  <c r="X2325" i="19"/>
  <c r="W2326" i="19"/>
  <c r="X2326" i="19"/>
  <c r="W2327" i="19"/>
  <c r="X2327" i="19"/>
  <c r="W2328" i="19"/>
  <c r="X2328" i="19"/>
  <c r="W2329" i="19"/>
  <c r="X2329" i="19"/>
  <c r="W2330" i="19"/>
  <c r="X2330" i="19"/>
  <c r="W2331" i="19"/>
  <c r="X2331" i="19"/>
  <c r="W2332" i="19"/>
  <c r="X2332" i="19"/>
  <c r="W2333" i="19"/>
  <c r="X2333" i="19"/>
  <c r="W2334" i="19"/>
  <c r="X2334" i="19"/>
  <c r="W2335" i="19"/>
  <c r="X2335" i="19"/>
  <c r="W2336" i="19"/>
  <c r="X2336" i="19"/>
  <c r="W2337" i="19"/>
  <c r="X2337" i="19"/>
  <c r="W2338" i="19"/>
  <c r="X2338" i="19"/>
  <c r="W2339" i="19"/>
  <c r="X2339" i="19"/>
  <c r="W2340" i="19"/>
  <c r="X2340" i="19"/>
  <c r="W2341" i="19"/>
  <c r="X2341" i="19"/>
  <c r="W2342" i="19"/>
  <c r="X2342" i="19"/>
  <c r="W2343" i="19"/>
  <c r="X2343" i="19"/>
  <c r="W2344" i="19"/>
  <c r="X2344" i="19"/>
  <c r="W2345" i="19"/>
  <c r="X2345" i="19"/>
  <c r="W2346" i="19"/>
  <c r="X2346" i="19"/>
  <c r="W2347" i="19"/>
  <c r="X2347" i="19"/>
  <c r="W2348" i="19"/>
  <c r="X2348" i="19"/>
  <c r="W2349" i="19"/>
  <c r="X2349" i="19"/>
  <c r="W2350" i="19"/>
  <c r="X2350" i="19"/>
  <c r="W2351" i="19"/>
  <c r="X2351" i="19"/>
  <c r="W2352" i="19"/>
  <c r="X2352" i="19"/>
  <c r="W2353" i="19"/>
  <c r="X2353" i="19"/>
  <c r="W2354" i="19"/>
  <c r="X2354" i="19"/>
  <c r="W2355" i="19"/>
  <c r="X2355" i="19"/>
  <c r="W2356" i="19"/>
  <c r="X2356" i="19"/>
  <c r="W2357" i="19"/>
  <c r="X2357" i="19"/>
  <c r="W2358" i="19"/>
  <c r="X2358" i="19"/>
  <c r="W2359" i="19"/>
  <c r="X2359" i="19"/>
  <c r="W2360" i="19"/>
  <c r="X2360" i="19"/>
  <c r="W2361" i="19"/>
  <c r="X2361" i="19"/>
  <c r="W2362" i="19"/>
  <c r="X2362" i="19"/>
  <c r="W2363" i="19"/>
  <c r="X2363" i="19"/>
  <c r="W2364" i="19"/>
  <c r="X2364" i="19"/>
  <c r="W2365" i="19"/>
  <c r="X2365" i="19"/>
  <c r="W2366" i="19"/>
  <c r="X2366" i="19"/>
  <c r="W2367" i="19"/>
  <c r="X2367" i="19"/>
  <c r="W2368" i="19"/>
  <c r="X2368" i="19"/>
  <c r="W2369" i="19"/>
  <c r="X2369" i="19"/>
  <c r="W2370" i="19"/>
  <c r="X2370" i="19"/>
  <c r="W2371" i="19"/>
  <c r="X2371" i="19"/>
  <c r="W2372" i="19"/>
  <c r="X2372" i="19"/>
  <c r="W2373" i="19"/>
  <c r="X2373" i="19"/>
  <c r="W2374" i="19"/>
  <c r="X2374" i="19"/>
  <c r="W2375" i="19"/>
  <c r="X2375" i="19"/>
  <c r="W2376" i="19"/>
  <c r="X2376" i="19"/>
  <c r="W2377" i="19"/>
  <c r="X2377" i="19"/>
  <c r="W2378" i="19"/>
  <c r="X2378" i="19"/>
  <c r="W2379" i="19"/>
  <c r="X2379" i="19"/>
  <c r="W2380" i="19"/>
  <c r="X2380" i="19"/>
  <c r="W2381" i="19"/>
  <c r="X2381" i="19"/>
  <c r="W2382" i="19"/>
  <c r="X2382" i="19"/>
  <c r="W2383" i="19"/>
  <c r="X2383" i="19"/>
  <c r="W2384" i="19"/>
  <c r="X2384" i="19"/>
  <c r="W2385" i="19"/>
  <c r="X2385" i="19"/>
  <c r="W2386" i="19"/>
  <c r="X2386" i="19"/>
  <c r="W2387" i="19"/>
  <c r="X2387" i="19"/>
  <c r="W2388" i="19"/>
  <c r="X2388" i="19"/>
  <c r="W2389" i="19"/>
  <c r="X2389" i="19"/>
  <c r="W2390" i="19"/>
  <c r="X2390" i="19"/>
  <c r="W2391" i="19"/>
  <c r="X2391" i="19"/>
  <c r="W2392" i="19"/>
  <c r="X2392" i="19"/>
  <c r="W2393" i="19"/>
  <c r="X2393" i="19"/>
  <c r="W2394" i="19"/>
  <c r="X2394" i="19"/>
  <c r="W2395" i="19"/>
  <c r="X2395" i="19"/>
  <c r="W2396" i="19"/>
  <c r="X2396" i="19"/>
  <c r="W2397" i="19"/>
  <c r="X2397" i="19"/>
  <c r="W2398" i="19"/>
  <c r="X2398" i="19"/>
  <c r="W2399" i="19"/>
  <c r="X2399" i="19"/>
  <c r="W2400" i="19"/>
  <c r="X2400" i="19"/>
  <c r="W2401" i="19"/>
  <c r="X2401" i="19"/>
  <c r="W2402" i="19"/>
  <c r="X2402" i="19"/>
  <c r="W2403" i="19"/>
  <c r="X2403" i="19"/>
  <c r="W2404" i="19"/>
  <c r="X2404" i="19"/>
  <c r="W2405" i="19"/>
  <c r="X2405" i="19"/>
  <c r="W2406" i="19"/>
  <c r="X2406" i="19"/>
  <c r="W2407" i="19"/>
  <c r="X2407" i="19"/>
  <c r="W2408" i="19"/>
  <c r="X2408" i="19"/>
  <c r="W2409" i="19"/>
  <c r="X2409" i="19"/>
  <c r="W2410" i="19"/>
  <c r="X2410" i="19"/>
  <c r="W2411" i="19"/>
  <c r="X2411" i="19"/>
  <c r="W2412" i="19"/>
  <c r="X2412" i="19"/>
  <c r="W2413" i="19"/>
  <c r="X2413" i="19"/>
  <c r="W2414" i="19"/>
  <c r="X2414" i="19"/>
  <c r="W2415" i="19"/>
  <c r="X2415" i="19"/>
  <c r="W2416" i="19"/>
  <c r="X2416" i="19"/>
  <c r="W2417" i="19"/>
  <c r="X2417" i="19"/>
  <c r="W2418" i="19"/>
  <c r="X2418" i="19"/>
  <c r="W2419" i="19"/>
  <c r="X2419" i="19"/>
  <c r="W2420" i="19"/>
  <c r="X2420" i="19"/>
  <c r="W2421" i="19"/>
  <c r="X2421" i="19"/>
  <c r="W2422" i="19"/>
  <c r="X2422" i="19"/>
  <c r="W2423" i="19"/>
  <c r="X2423" i="19"/>
  <c r="W2424" i="19"/>
  <c r="X2424" i="19"/>
  <c r="W2425" i="19"/>
  <c r="X2425" i="19"/>
  <c r="W2426" i="19"/>
  <c r="X2426" i="19"/>
  <c r="W2427" i="19"/>
  <c r="X2427" i="19"/>
  <c r="W2428" i="19"/>
  <c r="X2428" i="19"/>
  <c r="W2429" i="19"/>
  <c r="X2429" i="19"/>
  <c r="W2430" i="19"/>
  <c r="X2430" i="19"/>
  <c r="W2431" i="19"/>
  <c r="X2431" i="19"/>
  <c r="W2432" i="19"/>
  <c r="X2432" i="19"/>
  <c r="W2433" i="19"/>
  <c r="X2433" i="19"/>
  <c r="W2434" i="19"/>
  <c r="X2434" i="19"/>
  <c r="W2435" i="19"/>
  <c r="X2435" i="19"/>
  <c r="W2436" i="19"/>
  <c r="X2436" i="19"/>
  <c r="W2437" i="19"/>
  <c r="X2437" i="19"/>
  <c r="W2438" i="19"/>
  <c r="X2438" i="19"/>
  <c r="W2439" i="19"/>
  <c r="X2439" i="19"/>
  <c r="W2440" i="19"/>
  <c r="X2440" i="19"/>
  <c r="W2441" i="19"/>
  <c r="X2441" i="19"/>
  <c r="W2442" i="19"/>
  <c r="X2442" i="19"/>
  <c r="W2443" i="19"/>
  <c r="X2443" i="19"/>
  <c r="W2444" i="19"/>
  <c r="X2444" i="19"/>
  <c r="W2445" i="19"/>
  <c r="X2445" i="19"/>
  <c r="W2446" i="19"/>
  <c r="X2446" i="19"/>
  <c r="W2447" i="19"/>
  <c r="X2447" i="19"/>
  <c r="W2448" i="19"/>
  <c r="X2448" i="19"/>
  <c r="W2449" i="19"/>
  <c r="X2449" i="19"/>
  <c r="W2450" i="19"/>
  <c r="X2450" i="19"/>
  <c r="W2451" i="19"/>
  <c r="X2451" i="19"/>
  <c r="W2452" i="19"/>
  <c r="X2452" i="19"/>
  <c r="W2453" i="19"/>
  <c r="X2453" i="19"/>
  <c r="W2454" i="19"/>
  <c r="X2454" i="19"/>
  <c r="W2455" i="19"/>
  <c r="X2455" i="19"/>
  <c r="W2456" i="19"/>
  <c r="X2456" i="19"/>
  <c r="W2457" i="19"/>
  <c r="X2457" i="19"/>
  <c r="W2458" i="19"/>
  <c r="X2458" i="19"/>
  <c r="W2459" i="19"/>
  <c r="X2459" i="19"/>
  <c r="W2460" i="19"/>
  <c r="X2460" i="19"/>
  <c r="W2461" i="19"/>
  <c r="X2461" i="19"/>
  <c r="W2462" i="19"/>
  <c r="X2462" i="19"/>
  <c r="W2463" i="19"/>
  <c r="X2463" i="19"/>
  <c r="W2464" i="19"/>
  <c r="X2464" i="19"/>
  <c r="W2465" i="19"/>
  <c r="X2465" i="19"/>
  <c r="W2466" i="19"/>
  <c r="X2466" i="19"/>
  <c r="W2467" i="19"/>
  <c r="X2467" i="19"/>
  <c r="W2468" i="19"/>
  <c r="X2468" i="19"/>
  <c r="W2469" i="19"/>
  <c r="X2469" i="19"/>
  <c r="W2470" i="19"/>
  <c r="X2470" i="19"/>
  <c r="W2471" i="19"/>
  <c r="X2471" i="19"/>
  <c r="W2472" i="19"/>
  <c r="X2472" i="19"/>
  <c r="W2473" i="19"/>
  <c r="X2473" i="19"/>
  <c r="W2474" i="19"/>
  <c r="X2474" i="19"/>
  <c r="W2475" i="19"/>
  <c r="X2475" i="19"/>
  <c r="W2476" i="19"/>
  <c r="X2476" i="19"/>
  <c r="W2477" i="19"/>
  <c r="X2477" i="19"/>
  <c r="W2478" i="19"/>
  <c r="X2478" i="19"/>
  <c r="W2479" i="19"/>
  <c r="X2479" i="19"/>
  <c r="W2480" i="19"/>
  <c r="X2480" i="19"/>
  <c r="W2481" i="19"/>
  <c r="X2481" i="19"/>
  <c r="W2482" i="19"/>
  <c r="X2482" i="19"/>
  <c r="W2483" i="19"/>
  <c r="X2483" i="19"/>
  <c r="W2484" i="19"/>
  <c r="X2484" i="19"/>
  <c r="W2485" i="19"/>
  <c r="X2485" i="19"/>
  <c r="W2486" i="19"/>
  <c r="X2486" i="19"/>
  <c r="W2487" i="19"/>
  <c r="X2487" i="19"/>
  <c r="W2488" i="19"/>
  <c r="X2488" i="19"/>
  <c r="W2489" i="19"/>
  <c r="X2489" i="19"/>
  <c r="W2490" i="19"/>
  <c r="X2490" i="19"/>
  <c r="W2491" i="19"/>
  <c r="X2491" i="19"/>
  <c r="W2492" i="19"/>
  <c r="X2492" i="19"/>
  <c r="W2493" i="19"/>
  <c r="X2493" i="19"/>
  <c r="W2494" i="19"/>
  <c r="X2494" i="19"/>
  <c r="W2495" i="19"/>
  <c r="X2495" i="19"/>
  <c r="W2496" i="19"/>
  <c r="X2496" i="19"/>
  <c r="W2497" i="19"/>
  <c r="X2497" i="19"/>
  <c r="W2498" i="19"/>
  <c r="X2498" i="19"/>
  <c r="W2499" i="19"/>
  <c r="X2499" i="19"/>
  <c r="W2500" i="19"/>
  <c r="X2500" i="19"/>
  <c r="W2501" i="19"/>
  <c r="X2501" i="19"/>
  <c r="W2502" i="19"/>
  <c r="X2502" i="19"/>
  <c r="W2503" i="19"/>
  <c r="X2503" i="19"/>
  <c r="W2504" i="19"/>
  <c r="X2504" i="19"/>
  <c r="W2505" i="19"/>
  <c r="X2505" i="19"/>
  <c r="W2506" i="19"/>
  <c r="X2506" i="19"/>
  <c r="W2507" i="19"/>
  <c r="X2507" i="19"/>
  <c r="W2508" i="19"/>
  <c r="X2508" i="19"/>
  <c r="W2509" i="19"/>
  <c r="X2509" i="19"/>
  <c r="W2510" i="19"/>
  <c r="X2510" i="19"/>
  <c r="W2511" i="19"/>
  <c r="X2511" i="19"/>
  <c r="W2512" i="19"/>
  <c r="X2512" i="19"/>
  <c r="W2513" i="19"/>
  <c r="X2513" i="19"/>
  <c r="W2514" i="19"/>
  <c r="X2514" i="19"/>
  <c r="W2515" i="19"/>
  <c r="X2515" i="19"/>
  <c r="W2516" i="19"/>
  <c r="X2516" i="19"/>
  <c r="W2517" i="19"/>
  <c r="X2517" i="19"/>
  <c r="W2518" i="19"/>
  <c r="X2518" i="19"/>
  <c r="W2519" i="19"/>
  <c r="X2519" i="19"/>
  <c r="W2520" i="19"/>
  <c r="X2520" i="19"/>
  <c r="W2521" i="19"/>
  <c r="X2521" i="19"/>
  <c r="W2522" i="19"/>
  <c r="X2522" i="19"/>
  <c r="W2523" i="19"/>
  <c r="X2523" i="19"/>
  <c r="W2524" i="19"/>
  <c r="X2524" i="19"/>
  <c r="W2525" i="19"/>
  <c r="X2525" i="19"/>
  <c r="W2526" i="19"/>
  <c r="X2526" i="19"/>
  <c r="W2527" i="19"/>
  <c r="X2527" i="19"/>
  <c r="W2528" i="19"/>
  <c r="X2528" i="19"/>
  <c r="W2529" i="19"/>
  <c r="X2529" i="19"/>
  <c r="W2530" i="19"/>
  <c r="X2530" i="19"/>
  <c r="W2531" i="19"/>
  <c r="X2531" i="19"/>
  <c r="W2532" i="19"/>
  <c r="X2532" i="19"/>
  <c r="W2533" i="19"/>
  <c r="X2533" i="19"/>
  <c r="W2534" i="19"/>
  <c r="X2534" i="19"/>
  <c r="W2535" i="19"/>
  <c r="X2535" i="19"/>
  <c r="W2536" i="19"/>
  <c r="X2536" i="19"/>
  <c r="W2537" i="19"/>
  <c r="X2537" i="19"/>
  <c r="W2538" i="19"/>
  <c r="X2538" i="19"/>
  <c r="W2539" i="19"/>
  <c r="X2539" i="19"/>
  <c r="W2540" i="19"/>
  <c r="X2540" i="19"/>
  <c r="W2541" i="19"/>
  <c r="X2541" i="19"/>
  <c r="W2542" i="19"/>
  <c r="X2542" i="19"/>
  <c r="W2543" i="19"/>
  <c r="X2543" i="19"/>
  <c r="W2544" i="19"/>
  <c r="X2544" i="19"/>
  <c r="W2545" i="19"/>
  <c r="X2545" i="19"/>
  <c r="W2546" i="19"/>
  <c r="X2546" i="19"/>
  <c r="W2547" i="19"/>
  <c r="X2547" i="19"/>
  <c r="W2548" i="19"/>
  <c r="X2548" i="19"/>
  <c r="W2549" i="19"/>
  <c r="X2549" i="19"/>
  <c r="W2550" i="19"/>
  <c r="X2550" i="19"/>
  <c r="W2551" i="19"/>
  <c r="X2551" i="19"/>
  <c r="W2552" i="19"/>
  <c r="X2552" i="19"/>
  <c r="W2553" i="19"/>
  <c r="X2553" i="19"/>
  <c r="W2554" i="19"/>
  <c r="X2554" i="19"/>
  <c r="W2555" i="19"/>
  <c r="X2555" i="19"/>
  <c r="W2556" i="19"/>
  <c r="X2556" i="19"/>
  <c r="W2557" i="19"/>
  <c r="X2557" i="19"/>
  <c r="W2558" i="19"/>
  <c r="X2558" i="19"/>
  <c r="W2559" i="19"/>
  <c r="X2559" i="19"/>
  <c r="W2560" i="19"/>
  <c r="X2560" i="19"/>
  <c r="W2561" i="19"/>
  <c r="X2561" i="19"/>
  <c r="W2562" i="19"/>
  <c r="X2562" i="19"/>
  <c r="W2563" i="19"/>
  <c r="X2563" i="19"/>
  <c r="W2564" i="19"/>
  <c r="X2564" i="19"/>
  <c r="W2565" i="19"/>
  <c r="X2565" i="19"/>
  <c r="W2566" i="19"/>
  <c r="X2566" i="19"/>
  <c r="W2567" i="19"/>
  <c r="X2567" i="19"/>
  <c r="W2568" i="19"/>
  <c r="X2568" i="19"/>
  <c r="W2569" i="19"/>
  <c r="X2569" i="19"/>
  <c r="W2570" i="19"/>
  <c r="X2570" i="19"/>
  <c r="W2571" i="19"/>
  <c r="X2571" i="19"/>
  <c r="W2572" i="19"/>
  <c r="X2572" i="19"/>
  <c r="W2573" i="19"/>
  <c r="X2573" i="19"/>
  <c r="W2574" i="19"/>
  <c r="X2574" i="19"/>
  <c r="W2575" i="19"/>
  <c r="X2575" i="19"/>
  <c r="W2576" i="19"/>
  <c r="X2576" i="19"/>
  <c r="W2577" i="19"/>
  <c r="X2577" i="19"/>
  <c r="W2578" i="19"/>
  <c r="X2578" i="19"/>
  <c r="W2579" i="19"/>
  <c r="X2579" i="19"/>
  <c r="W2580" i="19"/>
  <c r="X2580" i="19"/>
  <c r="W2581" i="19"/>
  <c r="X2581" i="19"/>
  <c r="W2582" i="19"/>
  <c r="X2582" i="19"/>
  <c r="W2583" i="19"/>
  <c r="X2583" i="19"/>
  <c r="W2584" i="19"/>
  <c r="X2584" i="19"/>
  <c r="W2585" i="19"/>
  <c r="X2585" i="19"/>
  <c r="W2586" i="19"/>
  <c r="X2586" i="19"/>
  <c r="W2587" i="19"/>
  <c r="X2587" i="19"/>
  <c r="W2588" i="19"/>
  <c r="X2588" i="19"/>
  <c r="W2589" i="19"/>
  <c r="X2589" i="19"/>
  <c r="W2590" i="19"/>
  <c r="X2590" i="19"/>
  <c r="W2591" i="19"/>
  <c r="X2591" i="19"/>
  <c r="W2592" i="19"/>
  <c r="X2592" i="19"/>
  <c r="W2593" i="19"/>
  <c r="X2593" i="19"/>
  <c r="W2594" i="19"/>
  <c r="X2594" i="19"/>
  <c r="W2595" i="19"/>
  <c r="X2595" i="19"/>
  <c r="W2596" i="19"/>
  <c r="X2596" i="19"/>
  <c r="W2597" i="19"/>
  <c r="X2597" i="19"/>
  <c r="W2598" i="19"/>
  <c r="X2598" i="19"/>
  <c r="W2599" i="19"/>
  <c r="X2599" i="19"/>
  <c r="W2600" i="19"/>
  <c r="X2600" i="19"/>
  <c r="W2601" i="19"/>
  <c r="X2601" i="19"/>
  <c r="W2602" i="19"/>
  <c r="X2602" i="19"/>
  <c r="W2603" i="19"/>
  <c r="X2603" i="19"/>
  <c r="W2604" i="19"/>
  <c r="X2604" i="19"/>
  <c r="W2605" i="19"/>
  <c r="X2605" i="19"/>
  <c r="W2606" i="19"/>
  <c r="X2606" i="19"/>
  <c r="W2607" i="19"/>
  <c r="X2607" i="19"/>
  <c r="W2608" i="19"/>
  <c r="X2608" i="19"/>
  <c r="W2609" i="19"/>
  <c r="X2609" i="19"/>
  <c r="W2610" i="19"/>
  <c r="X2610" i="19"/>
  <c r="W2611" i="19"/>
  <c r="X2611" i="19"/>
  <c r="W2612" i="19"/>
  <c r="X2612" i="19"/>
  <c r="W2613" i="19"/>
  <c r="X2613" i="19"/>
  <c r="W2614" i="19"/>
  <c r="X2614" i="19"/>
  <c r="W2615" i="19"/>
  <c r="X2615" i="19"/>
  <c r="W2616" i="19"/>
  <c r="X2616" i="19"/>
  <c r="W2617" i="19"/>
  <c r="X2617" i="19"/>
  <c r="W2618" i="19"/>
  <c r="X2618" i="19"/>
  <c r="W2619" i="19"/>
  <c r="X2619" i="19"/>
  <c r="W2620" i="19"/>
  <c r="X2620" i="19"/>
  <c r="W2621" i="19"/>
  <c r="X2621" i="19"/>
  <c r="W2622" i="19"/>
  <c r="X2622" i="19"/>
  <c r="W2623" i="19"/>
  <c r="X2623" i="19"/>
  <c r="W2624" i="19"/>
  <c r="X2624" i="19"/>
  <c r="W2625" i="19"/>
  <c r="X2625" i="19"/>
  <c r="W2626" i="19"/>
  <c r="X2626" i="19"/>
  <c r="W2627" i="19"/>
  <c r="X2627" i="19"/>
  <c r="W2628" i="19"/>
  <c r="X2628" i="19"/>
  <c r="W2629" i="19"/>
  <c r="X2629" i="19"/>
  <c r="W2630" i="19"/>
  <c r="X2630" i="19"/>
  <c r="W2631" i="19"/>
  <c r="X2631" i="19"/>
  <c r="W2632" i="19"/>
  <c r="X2632" i="19"/>
  <c r="W2633" i="19"/>
  <c r="X2633" i="19"/>
  <c r="W2634" i="19"/>
  <c r="X2634" i="19"/>
  <c r="W2635" i="19"/>
  <c r="X2635" i="19"/>
  <c r="W2636" i="19"/>
  <c r="X2636" i="19"/>
  <c r="W2637" i="19"/>
  <c r="X2637" i="19"/>
  <c r="W2638" i="19"/>
  <c r="X2638" i="19"/>
  <c r="W2639" i="19"/>
  <c r="X2639" i="19"/>
  <c r="W2640" i="19"/>
  <c r="X2640" i="19"/>
  <c r="W2641" i="19"/>
  <c r="X2641" i="19"/>
  <c r="W2642" i="19"/>
  <c r="X2642" i="19"/>
  <c r="W2643" i="19"/>
  <c r="X2643" i="19"/>
  <c r="W2644" i="19"/>
  <c r="X2644" i="19"/>
  <c r="W2645" i="19"/>
  <c r="X2645" i="19"/>
  <c r="W2646" i="19"/>
  <c r="X2646" i="19"/>
  <c r="W2647" i="19"/>
  <c r="X2647" i="19"/>
  <c r="W2648" i="19"/>
  <c r="X2648" i="19"/>
  <c r="W2649" i="19"/>
  <c r="X2649" i="19"/>
  <c r="W2650" i="19"/>
  <c r="X2650" i="19"/>
  <c r="W2651" i="19"/>
  <c r="X2651" i="19"/>
  <c r="W2652" i="19"/>
  <c r="X2652" i="19"/>
  <c r="W2653" i="19"/>
  <c r="X2653" i="19"/>
  <c r="W2654" i="19"/>
  <c r="X2654" i="19"/>
  <c r="W2655" i="19"/>
  <c r="X2655" i="19"/>
  <c r="W2656" i="19"/>
  <c r="X2656" i="19"/>
  <c r="W2657" i="19"/>
  <c r="X2657" i="19"/>
  <c r="W2658" i="19"/>
  <c r="X2658" i="19"/>
  <c r="W2659" i="19"/>
  <c r="X2659" i="19"/>
  <c r="W2660" i="19"/>
  <c r="X2660" i="19"/>
  <c r="W2661" i="19"/>
  <c r="X2661" i="19"/>
  <c r="W2662" i="19"/>
  <c r="X2662" i="19"/>
  <c r="W2663" i="19"/>
  <c r="X2663" i="19"/>
  <c r="W2664" i="19"/>
  <c r="X2664" i="19"/>
  <c r="W2665" i="19"/>
  <c r="X2665" i="19"/>
  <c r="W2666" i="19"/>
  <c r="X2666" i="19"/>
  <c r="W2667" i="19"/>
  <c r="X2667" i="19"/>
  <c r="W2668" i="19"/>
  <c r="X2668" i="19"/>
  <c r="W2669" i="19"/>
  <c r="X2669" i="19"/>
  <c r="W2670" i="19"/>
  <c r="X2670" i="19"/>
  <c r="W2671" i="19"/>
  <c r="X2671" i="19"/>
  <c r="W2672" i="19"/>
  <c r="X2672" i="19"/>
  <c r="W2673" i="19"/>
  <c r="X2673" i="19"/>
  <c r="W2674" i="19"/>
  <c r="X2674" i="19"/>
  <c r="W2675" i="19"/>
  <c r="X2675" i="19"/>
  <c r="W2676" i="19"/>
  <c r="X2676" i="19"/>
  <c r="W2677" i="19"/>
  <c r="X2677" i="19"/>
  <c r="W2678" i="19"/>
  <c r="X2678" i="19"/>
  <c r="W2679" i="19"/>
  <c r="X2679" i="19"/>
  <c r="W2680" i="19"/>
  <c r="X2680" i="19"/>
  <c r="W2681" i="19"/>
  <c r="X2681" i="19"/>
  <c r="W2682" i="19"/>
  <c r="X2682" i="19"/>
  <c r="W2683" i="19"/>
  <c r="X2683" i="19"/>
  <c r="W2684" i="19"/>
  <c r="X2684" i="19"/>
  <c r="W2685" i="19"/>
  <c r="X2685" i="19"/>
  <c r="W2686" i="19"/>
  <c r="X2686" i="19"/>
  <c r="W2687" i="19"/>
  <c r="X2687" i="19"/>
  <c r="W2688" i="19"/>
  <c r="X2688" i="19"/>
  <c r="W2689" i="19"/>
  <c r="X2689" i="19"/>
  <c r="W2690" i="19"/>
  <c r="X2690" i="19"/>
  <c r="W2691" i="19"/>
  <c r="X2691" i="19"/>
  <c r="W2692" i="19"/>
  <c r="X2692" i="19"/>
  <c r="W2693" i="19"/>
  <c r="X2693" i="19"/>
  <c r="W2694" i="19"/>
  <c r="X2694" i="19"/>
  <c r="W2695" i="19"/>
  <c r="X2695" i="19"/>
  <c r="W2696" i="19"/>
  <c r="X2696" i="19"/>
  <c r="W2697" i="19"/>
  <c r="X2697" i="19"/>
  <c r="W2698" i="19"/>
  <c r="X2698" i="19"/>
  <c r="W2699" i="19"/>
  <c r="X2699" i="19"/>
  <c r="W2700" i="19"/>
  <c r="X2700" i="19"/>
  <c r="W2701" i="19"/>
  <c r="X2701" i="19"/>
  <c r="W2702" i="19"/>
  <c r="X2702" i="19"/>
  <c r="W2703" i="19"/>
  <c r="X2703" i="19"/>
  <c r="W2704" i="19"/>
  <c r="X2704" i="19"/>
  <c r="W2705" i="19"/>
  <c r="X2705" i="19"/>
  <c r="W2706" i="19"/>
  <c r="X2706" i="19"/>
  <c r="W2707" i="19"/>
  <c r="X2707" i="19"/>
  <c r="W2708" i="19"/>
  <c r="X2708" i="19"/>
  <c r="W2709" i="19"/>
  <c r="X2709" i="19"/>
  <c r="W2710" i="19"/>
  <c r="X2710" i="19"/>
  <c r="W2711" i="19"/>
  <c r="X2711" i="19"/>
  <c r="W2712" i="19"/>
  <c r="X2712" i="19"/>
  <c r="W2713" i="19"/>
  <c r="X2713" i="19"/>
  <c r="W2714" i="19"/>
  <c r="X2714" i="19"/>
  <c r="W2715" i="19"/>
  <c r="X2715" i="19"/>
  <c r="W2716" i="19"/>
  <c r="X2716" i="19"/>
  <c r="W2717" i="19"/>
  <c r="X2717" i="19"/>
  <c r="W2718" i="19"/>
  <c r="X2718" i="19"/>
  <c r="W2719" i="19"/>
  <c r="X2719" i="19"/>
  <c r="W2720" i="19"/>
  <c r="X2720" i="19"/>
  <c r="W2721" i="19"/>
  <c r="X2721" i="19"/>
  <c r="W2722" i="19"/>
  <c r="X2722" i="19"/>
  <c r="W2723" i="19"/>
  <c r="X2723" i="19"/>
  <c r="W2724" i="19"/>
  <c r="X2724" i="19"/>
  <c r="W2725" i="19"/>
  <c r="X2725" i="19"/>
  <c r="W2726" i="19"/>
  <c r="X2726" i="19"/>
  <c r="W2727" i="19"/>
  <c r="X2727" i="19"/>
  <c r="W2728" i="19"/>
  <c r="X2728" i="19"/>
  <c r="W2729" i="19"/>
  <c r="X2729" i="19"/>
  <c r="W2730" i="19"/>
  <c r="X2730" i="19"/>
  <c r="W2731" i="19"/>
  <c r="X2731" i="19"/>
  <c r="W2732" i="19"/>
  <c r="X2732" i="19"/>
  <c r="W2733" i="19"/>
  <c r="X2733" i="19"/>
  <c r="W2734" i="19"/>
  <c r="X2734" i="19"/>
  <c r="W2735" i="19"/>
  <c r="X2735" i="19"/>
  <c r="W2736" i="19"/>
  <c r="X2736" i="19"/>
  <c r="W2737" i="19"/>
  <c r="X2737" i="19"/>
  <c r="W2738" i="19"/>
  <c r="X2738" i="19"/>
  <c r="W2739" i="19"/>
  <c r="X2739" i="19"/>
  <c r="W2740" i="19"/>
  <c r="X2740" i="19"/>
  <c r="W2741" i="19"/>
  <c r="X2741" i="19"/>
  <c r="W2742" i="19"/>
  <c r="X2742" i="19"/>
  <c r="W2743" i="19"/>
  <c r="X2743" i="19"/>
  <c r="W2744" i="19"/>
  <c r="X2744" i="19"/>
  <c r="W2745" i="19"/>
  <c r="X2745" i="19"/>
  <c r="W2746" i="19"/>
  <c r="X2746" i="19"/>
  <c r="W2747" i="19"/>
  <c r="X2747" i="19"/>
  <c r="W2748" i="19"/>
  <c r="X2748" i="19"/>
  <c r="W2749" i="19"/>
  <c r="X2749" i="19"/>
  <c r="W2750" i="19"/>
  <c r="X2750" i="19"/>
  <c r="W2751" i="19"/>
  <c r="X2751" i="19"/>
  <c r="W2752" i="19"/>
  <c r="X2752" i="19"/>
  <c r="W2753" i="19"/>
  <c r="X2753" i="19"/>
  <c r="W2754" i="19"/>
  <c r="X2754" i="19"/>
  <c r="W2755" i="19"/>
  <c r="X2755" i="19"/>
  <c r="W2756" i="19"/>
  <c r="X2756" i="19"/>
  <c r="W2757" i="19"/>
  <c r="X2757" i="19"/>
  <c r="W2758" i="19"/>
  <c r="X2758" i="19"/>
  <c r="W2759" i="19"/>
  <c r="X2759" i="19"/>
  <c r="W2760" i="19"/>
  <c r="X2760" i="19"/>
  <c r="W2761" i="19"/>
  <c r="X2761" i="19"/>
  <c r="W2762" i="19"/>
  <c r="X2762" i="19"/>
  <c r="W2763" i="19"/>
  <c r="X2763" i="19"/>
  <c r="W2764" i="19"/>
  <c r="X2764" i="19"/>
  <c r="W2765" i="19"/>
  <c r="X2765" i="19"/>
  <c r="W2766" i="19"/>
  <c r="X2766" i="19"/>
  <c r="W2767" i="19"/>
  <c r="X2767" i="19"/>
  <c r="W2768" i="19"/>
  <c r="X2768" i="19"/>
  <c r="W2769" i="19"/>
  <c r="X2769" i="19"/>
  <c r="W2770" i="19"/>
  <c r="X2770" i="19"/>
  <c r="W2771" i="19"/>
  <c r="X2771" i="19"/>
  <c r="W2772" i="19"/>
  <c r="X2772" i="19"/>
  <c r="W2773" i="19"/>
  <c r="X2773" i="19"/>
  <c r="W2774" i="19"/>
  <c r="X2774" i="19"/>
  <c r="W2775" i="19"/>
  <c r="X2775" i="19"/>
  <c r="W2776" i="19"/>
  <c r="X2776" i="19"/>
  <c r="W2777" i="19"/>
  <c r="X2777" i="19"/>
  <c r="W2778" i="19"/>
  <c r="X2778" i="19"/>
  <c r="W2779" i="19"/>
  <c r="X2779" i="19"/>
  <c r="W2780" i="19"/>
  <c r="X2780" i="19"/>
  <c r="W2781" i="19"/>
  <c r="X2781" i="19"/>
  <c r="W2782" i="19"/>
  <c r="X2782" i="19"/>
  <c r="W2783" i="19"/>
  <c r="X2783" i="19"/>
  <c r="W2784" i="19"/>
  <c r="X2784" i="19"/>
  <c r="W2785" i="19"/>
  <c r="X2785" i="19"/>
  <c r="W2786" i="19"/>
  <c r="X2786" i="19"/>
  <c r="W2787" i="19"/>
  <c r="X2787" i="19"/>
  <c r="W2788" i="19"/>
  <c r="X2788" i="19"/>
  <c r="W2789" i="19"/>
  <c r="X2789" i="19"/>
  <c r="W2790" i="19"/>
  <c r="X2790" i="19"/>
  <c r="W2791" i="19"/>
  <c r="X2791" i="19"/>
  <c r="W2792" i="19"/>
  <c r="X2792" i="19"/>
  <c r="W2793" i="19"/>
  <c r="X2793" i="19"/>
  <c r="W2794" i="19"/>
  <c r="X2794" i="19"/>
  <c r="W2795" i="19"/>
  <c r="X2795" i="19"/>
  <c r="W2796" i="19"/>
  <c r="X2796" i="19"/>
  <c r="W2797" i="19"/>
  <c r="X2797" i="19"/>
  <c r="W2798" i="19"/>
  <c r="X2798" i="19"/>
  <c r="W2799" i="19"/>
  <c r="X2799" i="19"/>
  <c r="W2800" i="19"/>
  <c r="X2800" i="19"/>
  <c r="W2801" i="19"/>
  <c r="X2801" i="19"/>
  <c r="W2802" i="19"/>
  <c r="X2802" i="19"/>
  <c r="W2803" i="19"/>
  <c r="X2803" i="19"/>
  <c r="W2804" i="19"/>
  <c r="X2804" i="19"/>
  <c r="W2805" i="19"/>
  <c r="X2805" i="19"/>
  <c r="W2806" i="19"/>
  <c r="X2806" i="19"/>
  <c r="W2807" i="19"/>
  <c r="X2807" i="19"/>
  <c r="W2808" i="19"/>
  <c r="X2808" i="19"/>
  <c r="W2809" i="19"/>
  <c r="X2809" i="19"/>
  <c r="W2810" i="19"/>
  <c r="X2810" i="19"/>
  <c r="W2811" i="19"/>
  <c r="X2811" i="19"/>
  <c r="W2812" i="19"/>
  <c r="X2812" i="19"/>
  <c r="W2813" i="19"/>
  <c r="X2813" i="19"/>
  <c r="W2814" i="19"/>
  <c r="X2814" i="19"/>
  <c r="W2815" i="19"/>
  <c r="X2815" i="19"/>
  <c r="W2816" i="19"/>
  <c r="X2816" i="19"/>
  <c r="W2817" i="19"/>
  <c r="X2817" i="19"/>
  <c r="W2818" i="19"/>
  <c r="X2818" i="19"/>
  <c r="W2819" i="19"/>
  <c r="X2819" i="19"/>
  <c r="W2820" i="19"/>
  <c r="X2820" i="19"/>
  <c r="W2821" i="19"/>
  <c r="X2821" i="19"/>
  <c r="W2822" i="19"/>
  <c r="X2822" i="19"/>
  <c r="W2823" i="19"/>
  <c r="X2823" i="19"/>
  <c r="W2824" i="19"/>
  <c r="X2824" i="19"/>
  <c r="W2825" i="19"/>
  <c r="X2825" i="19"/>
  <c r="W2826" i="19"/>
  <c r="X2826" i="19"/>
  <c r="W2827" i="19"/>
  <c r="X2827" i="19"/>
  <c r="W2828" i="19"/>
  <c r="X2828" i="19"/>
  <c r="W2829" i="19"/>
  <c r="X2829" i="19"/>
  <c r="W2830" i="19"/>
  <c r="X2830" i="19"/>
  <c r="W2831" i="19"/>
  <c r="X2831" i="19"/>
  <c r="W2832" i="19"/>
  <c r="X2832" i="19"/>
  <c r="W2833" i="19"/>
  <c r="X2833" i="19"/>
  <c r="W2834" i="19"/>
  <c r="X2834" i="19"/>
  <c r="W2835" i="19"/>
  <c r="X2835" i="19"/>
  <c r="W2836" i="19"/>
  <c r="X2836" i="19"/>
  <c r="W2837" i="19"/>
  <c r="X2837" i="19"/>
  <c r="W2838" i="19"/>
  <c r="X2838" i="19"/>
  <c r="W2839" i="19"/>
  <c r="X2839" i="19"/>
  <c r="W2840" i="19"/>
  <c r="X2840" i="19"/>
  <c r="W2841" i="19"/>
  <c r="X2841" i="19"/>
  <c r="W2842" i="19"/>
  <c r="X2842" i="19"/>
  <c r="W2843" i="19"/>
  <c r="X2843" i="19"/>
  <c r="W2844" i="19"/>
  <c r="X2844" i="19"/>
  <c r="W2845" i="19"/>
  <c r="X2845" i="19"/>
  <c r="W2846" i="19"/>
  <c r="X2846" i="19"/>
  <c r="W2847" i="19"/>
  <c r="X2847" i="19"/>
  <c r="W2848" i="19"/>
  <c r="X2848" i="19"/>
  <c r="W2849" i="19"/>
  <c r="X2849" i="19"/>
  <c r="W2850" i="19"/>
  <c r="X2850" i="19"/>
  <c r="W2851" i="19"/>
  <c r="X2851" i="19"/>
  <c r="W2852" i="19"/>
  <c r="X2852" i="19"/>
  <c r="W2853" i="19"/>
  <c r="X2853" i="19"/>
  <c r="W2854" i="19"/>
  <c r="X2854" i="19"/>
  <c r="W2855" i="19"/>
  <c r="X2855" i="19"/>
  <c r="W2856" i="19"/>
  <c r="X2856" i="19"/>
  <c r="W2857" i="19"/>
  <c r="X2857" i="19"/>
  <c r="W2858" i="19"/>
  <c r="X2858" i="19"/>
  <c r="W2859" i="19"/>
  <c r="X2859" i="19"/>
  <c r="W2860" i="19"/>
  <c r="X2860" i="19"/>
  <c r="W2861" i="19"/>
  <c r="X2861" i="19"/>
  <c r="W2862" i="19"/>
  <c r="X2862" i="19"/>
  <c r="W2863" i="19"/>
  <c r="X2863" i="19"/>
  <c r="W2864" i="19"/>
  <c r="X2864" i="19"/>
  <c r="W2865" i="19"/>
  <c r="X2865" i="19"/>
  <c r="W2866" i="19"/>
  <c r="X2866" i="19"/>
  <c r="W2867" i="19"/>
  <c r="X2867" i="19"/>
  <c r="W2868" i="19"/>
  <c r="X2868" i="19"/>
  <c r="W2869" i="19"/>
  <c r="X2869" i="19"/>
  <c r="W2870" i="19"/>
  <c r="X2870" i="19"/>
  <c r="W2871" i="19"/>
  <c r="X2871" i="19"/>
  <c r="W2872" i="19"/>
  <c r="X2872" i="19"/>
  <c r="W2873" i="19"/>
  <c r="X2873" i="19"/>
  <c r="W2874" i="19"/>
  <c r="X2874" i="19"/>
  <c r="W2875" i="19"/>
  <c r="X2875" i="19"/>
  <c r="W2876" i="19"/>
  <c r="X2876" i="19"/>
  <c r="W2877" i="19"/>
  <c r="X2877" i="19"/>
  <c r="W2878" i="19"/>
  <c r="X2878" i="19"/>
  <c r="W2879" i="19"/>
  <c r="X2879" i="19"/>
  <c r="W2880" i="19"/>
  <c r="X2880" i="19"/>
  <c r="W2881" i="19"/>
  <c r="X2881" i="19"/>
  <c r="W2882" i="19"/>
  <c r="X2882" i="19"/>
  <c r="W2883" i="19"/>
  <c r="X2883" i="19"/>
  <c r="W2884" i="19"/>
  <c r="X2884" i="19"/>
  <c r="W2885" i="19"/>
  <c r="X2885" i="19"/>
  <c r="W2886" i="19"/>
  <c r="X2886" i="19"/>
  <c r="W2887" i="19"/>
  <c r="X2887" i="19"/>
  <c r="W2888" i="19"/>
  <c r="X2888" i="19"/>
  <c r="W2889" i="19"/>
  <c r="X2889" i="19"/>
  <c r="W2890" i="19"/>
  <c r="X2890" i="19"/>
  <c r="W2891" i="19"/>
  <c r="X2891" i="19"/>
  <c r="W2892" i="19"/>
  <c r="X2892" i="19"/>
  <c r="W2893" i="19"/>
  <c r="X2893" i="19"/>
  <c r="W2894" i="19"/>
  <c r="X2894" i="19"/>
  <c r="W2895" i="19"/>
  <c r="X2895" i="19"/>
  <c r="W2896" i="19"/>
  <c r="X2896" i="19"/>
  <c r="W2897" i="19"/>
  <c r="X2897" i="19"/>
  <c r="W2898" i="19"/>
  <c r="X2898" i="19"/>
  <c r="W2899" i="19"/>
  <c r="X2899" i="19"/>
  <c r="W2900" i="19"/>
  <c r="X2900" i="19"/>
  <c r="W2901" i="19"/>
  <c r="X2901" i="19"/>
  <c r="W2902" i="19"/>
  <c r="X2902" i="19"/>
  <c r="W2903" i="19"/>
  <c r="X2903" i="19"/>
  <c r="W2904" i="19"/>
  <c r="X2904" i="19"/>
  <c r="W2905" i="19"/>
  <c r="X2905" i="19"/>
  <c r="W2906" i="19"/>
  <c r="X2906" i="19"/>
  <c r="W2907" i="19"/>
  <c r="X2907" i="19"/>
  <c r="W2908" i="19"/>
  <c r="X2908" i="19"/>
  <c r="W2909" i="19"/>
  <c r="X2909" i="19"/>
  <c r="W2910" i="19"/>
  <c r="X2910" i="19"/>
  <c r="W2911" i="19"/>
  <c r="X2911" i="19"/>
  <c r="W2912" i="19"/>
  <c r="X2912" i="19"/>
  <c r="W2913" i="19"/>
  <c r="X2913" i="19"/>
  <c r="W2914" i="19"/>
  <c r="X2914" i="19"/>
  <c r="W2915" i="19"/>
  <c r="X2915" i="19"/>
  <c r="W2916" i="19"/>
  <c r="X2916" i="19"/>
  <c r="W2917" i="19"/>
  <c r="X2917" i="19"/>
  <c r="W2918" i="19"/>
  <c r="X2918" i="19"/>
  <c r="W2919" i="19"/>
  <c r="X2919" i="19"/>
  <c r="W2920" i="19"/>
  <c r="X2920" i="19"/>
  <c r="W2921" i="19"/>
  <c r="X2921" i="19"/>
  <c r="W2922" i="19"/>
  <c r="X2922" i="19"/>
  <c r="W2923" i="19"/>
  <c r="X2923" i="19"/>
  <c r="W2924" i="19"/>
  <c r="X2924" i="19"/>
  <c r="W2925" i="19"/>
  <c r="X2925" i="19"/>
  <c r="W2926" i="19"/>
  <c r="X2926" i="19"/>
  <c r="W2927" i="19"/>
  <c r="X2927" i="19"/>
  <c r="W2928" i="19"/>
  <c r="X2928" i="19"/>
  <c r="W2929" i="19"/>
  <c r="X2929" i="19"/>
  <c r="W2930" i="19"/>
  <c r="X2930" i="19"/>
  <c r="W2931" i="19"/>
  <c r="X2931" i="19"/>
  <c r="W2932" i="19"/>
  <c r="X2932" i="19"/>
  <c r="W2933" i="19"/>
  <c r="X2933" i="19"/>
  <c r="W2934" i="19"/>
  <c r="X2934" i="19"/>
  <c r="W2935" i="19"/>
  <c r="X2935" i="19"/>
  <c r="W2936" i="19"/>
  <c r="X2936" i="19"/>
  <c r="W2937" i="19"/>
  <c r="X2937" i="19"/>
  <c r="W2938" i="19"/>
  <c r="X2938" i="19"/>
  <c r="W2939" i="19"/>
  <c r="X2939" i="19"/>
  <c r="W2940" i="19"/>
  <c r="X2940" i="19"/>
  <c r="W2941" i="19"/>
  <c r="X2941" i="19"/>
  <c r="W2942" i="19"/>
  <c r="X2942" i="19"/>
  <c r="W2943" i="19"/>
  <c r="X2943" i="19"/>
  <c r="W2944" i="19"/>
  <c r="X2944" i="19"/>
  <c r="W2945" i="19"/>
  <c r="X2945" i="19"/>
  <c r="W2946" i="19"/>
  <c r="X2946" i="19"/>
  <c r="W2947" i="19"/>
  <c r="X2947" i="19"/>
  <c r="W2948" i="19"/>
  <c r="X2948" i="19"/>
  <c r="W2949" i="19"/>
  <c r="X2949" i="19"/>
  <c r="W2950" i="19"/>
  <c r="X2950" i="19"/>
  <c r="W2951" i="19"/>
  <c r="X2951" i="19"/>
  <c r="W2952" i="19"/>
  <c r="X2952" i="19"/>
  <c r="W2953" i="19"/>
  <c r="X2953" i="19"/>
  <c r="W2954" i="19"/>
  <c r="X2954" i="19"/>
  <c r="W2955" i="19"/>
  <c r="X2955" i="19"/>
  <c r="W2956" i="19"/>
  <c r="X2956" i="19"/>
  <c r="W2957" i="19"/>
  <c r="X2957" i="19"/>
  <c r="W2958" i="19"/>
  <c r="X2958" i="19"/>
  <c r="W2959" i="19"/>
  <c r="X2959" i="19"/>
  <c r="W2960" i="19"/>
  <c r="X2960" i="19"/>
  <c r="W2961" i="19"/>
  <c r="X2961" i="19"/>
  <c r="W2962" i="19"/>
  <c r="X2962" i="19"/>
  <c r="W2963" i="19"/>
  <c r="X2963" i="19"/>
  <c r="W2964" i="19"/>
  <c r="X2964" i="19"/>
  <c r="W2965" i="19"/>
  <c r="X2965" i="19"/>
  <c r="W2966" i="19"/>
  <c r="X2966" i="19"/>
  <c r="W2967" i="19"/>
  <c r="X2967" i="19"/>
  <c r="W2968" i="19"/>
  <c r="X2968" i="19"/>
  <c r="W2969" i="19"/>
  <c r="X2969" i="19"/>
  <c r="W2970" i="19"/>
  <c r="X2970" i="19"/>
  <c r="W2971" i="19"/>
  <c r="X2971" i="19"/>
  <c r="W2972" i="19"/>
  <c r="X2972" i="19"/>
  <c r="W2973" i="19"/>
  <c r="X2973" i="19"/>
  <c r="W2974" i="19"/>
  <c r="X2974" i="19"/>
  <c r="W2975" i="19"/>
  <c r="X2975" i="19"/>
  <c r="W2976" i="19"/>
  <c r="X2976" i="19"/>
  <c r="W2977" i="19"/>
  <c r="X2977" i="19"/>
  <c r="W2978" i="19"/>
  <c r="X2978" i="19"/>
  <c r="W2979" i="19"/>
  <c r="X2979" i="19"/>
  <c r="W2980" i="19"/>
  <c r="X2980" i="19"/>
  <c r="W2981" i="19"/>
  <c r="X2981" i="19"/>
  <c r="W2982" i="19"/>
  <c r="X2982" i="19"/>
  <c r="W2983" i="19"/>
  <c r="X2983" i="19"/>
  <c r="W2984" i="19"/>
  <c r="X2984" i="19"/>
  <c r="W2985" i="19"/>
  <c r="X2985" i="19"/>
  <c r="W2986" i="19"/>
  <c r="X2986" i="19"/>
  <c r="W2987" i="19"/>
  <c r="X2987" i="19"/>
  <c r="W2988" i="19"/>
  <c r="X2988" i="19"/>
  <c r="W2989" i="19"/>
  <c r="X2989" i="19"/>
  <c r="W2990" i="19"/>
  <c r="X2990" i="19"/>
  <c r="W2991" i="19"/>
  <c r="X2991" i="19"/>
  <c r="W2992" i="19"/>
  <c r="X2992" i="19"/>
  <c r="W2993" i="19"/>
  <c r="X2993" i="19"/>
  <c r="W2994" i="19"/>
  <c r="X2994" i="19"/>
  <c r="W2995" i="19"/>
  <c r="X2995" i="19"/>
  <c r="W2996" i="19"/>
  <c r="X2996" i="19"/>
  <c r="W2997" i="19"/>
  <c r="X2997" i="19"/>
  <c r="W2998" i="19"/>
  <c r="X2998" i="19"/>
  <c r="W2999" i="19"/>
  <c r="X2999" i="19"/>
  <c r="W3000" i="19"/>
  <c r="X3000" i="19"/>
  <c r="W3001" i="19"/>
  <c r="X3001" i="19"/>
  <c r="W3002" i="19"/>
  <c r="X3002" i="19"/>
  <c r="W3003" i="19"/>
  <c r="X3003" i="19"/>
  <c r="W3004" i="19"/>
  <c r="X3004" i="19"/>
  <c r="W3005" i="19"/>
  <c r="X3005" i="19"/>
  <c r="W3006" i="19"/>
  <c r="X3006" i="19"/>
  <c r="W3007" i="19"/>
  <c r="X3007" i="19"/>
  <c r="W3008" i="19"/>
  <c r="X3008" i="19"/>
  <c r="W3009" i="19"/>
  <c r="X3009" i="19"/>
  <c r="W3010" i="19"/>
  <c r="X3010" i="19"/>
  <c r="W3011" i="19"/>
  <c r="X3011" i="19"/>
  <c r="W3012" i="19"/>
  <c r="X3012" i="19"/>
  <c r="W3013" i="19"/>
  <c r="X3013" i="19"/>
  <c r="W3014" i="19"/>
  <c r="X3014" i="19"/>
  <c r="W3015" i="19"/>
  <c r="X3015" i="19"/>
  <c r="W3016" i="19"/>
  <c r="X3016" i="19"/>
  <c r="W3017" i="19"/>
  <c r="X3017" i="19"/>
  <c r="W3018" i="19"/>
  <c r="X3018" i="19"/>
  <c r="W3019" i="19"/>
  <c r="X3019" i="19"/>
  <c r="W3020" i="19"/>
  <c r="X3020" i="19"/>
  <c r="W3021" i="19"/>
  <c r="X3021" i="19"/>
  <c r="W3022" i="19"/>
  <c r="X3022" i="19"/>
  <c r="W3023" i="19"/>
  <c r="X3023" i="19"/>
  <c r="W3024" i="19"/>
  <c r="X3024" i="19"/>
  <c r="W3025" i="19"/>
  <c r="X3025" i="19"/>
  <c r="W3026" i="19"/>
  <c r="X3026" i="19"/>
  <c r="W3027" i="19"/>
  <c r="X3027" i="19"/>
  <c r="W3028" i="19"/>
  <c r="X3028" i="19"/>
  <c r="W3029" i="19"/>
  <c r="X3029" i="19"/>
  <c r="W3030" i="19"/>
  <c r="X3030" i="19"/>
  <c r="W3031" i="19"/>
  <c r="X3031" i="19"/>
  <c r="W3032" i="19"/>
  <c r="X3032" i="19"/>
  <c r="W3033" i="19"/>
  <c r="X3033" i="19"/>
  <c r="W3034" i="19"/>
  <c r="X3034" i="19"/>
  <c r="W3035" i="19"/>
  <c r="X3035" i="19"/>
  <c r="W3036" i="19"/>
  <c r="X3036" i="19"/>
  <c r="W3037" i="19"/>
  <c r="X3037" i="19"/>
  <c r="W3038" i="19"/>
  <c r="X3038" i="19"/>
  <c r="W3039" i="19"/>
  <c r="X3039" i="19"/>
  <c r="W3040" i="19"/>
  <c r="X3040" i="19"/>
  <c r="W3041" i="19"/>
  <c r="X3041" i="19"/>
  <c r="W3042" i="19"/>
  <c r="X3042" i="19"/>
  <c r="W3043" i="19"/>
  <c r="X3043" i="19"/>
  <c r="W3044" i="19"/>
  <c r="X3044" i="19"/>
  <c r="W3045" i="19"/>
  <c r="X3045" i="19"/>
  <c r="W3046" i="19"/>
  <c r="X3046" i="19"/>
  <c r="W3047" i="19"/>
  <c r="X3047" i="19"/>
  <c r="W3048" i="19"/>
  <c r="X3048" i="19"/>
  <c r="W3049" i="19"/>
  <c r="X3049" i="19"/>
  <c r="W3050" i="19"/>
  <c r="X3050" i="19"/>
  <c r="W3051" i="19"/>
  <c r="X3051" i="19"/>
  <c r="W3052" i="19"/>
  <c r="X3052" i="19"/>
  <c r="W3053" i="19"/>
  <c r="X3053" i="19"/>
  <c r="W3054" i="19"/>
  <c r="X3054" i="19"/>
  <c r="W3055" i="19"/>
  <c r="X3055" i="19"/>
  <c r="W3056" i="19"/>
  <c r="X3056" i="19"/>
  <c r="W3057" i="19"/>
  <c r="X3057" i="19"/>
  <c r="W3058" i="19"/>
  <c r="X3058" i="19"/>
  <c r="W3059" i="19"/>
  <c r="X3059" i="19"/>
  <c r="W3060" i="19"/>
  <c r="X3060" i="19"/>
  <c r="W3061" i="19"/>
  <c r="X3061" i="19"/>
  <c r="W3062" i="19"/>
  <c r="X3062" i="19"/>
  <c r="W3063" i="19"/>
  <c r="X3063" i="19"/>
  <c r="W3064" i="19"/>
  <c r="X3064" i="19"/>
  <c r="W3065" i="19"/>
  <c r="X3065" i="19"/>
  <c r="W3066" i="19"/>
  <c r="X3066" i="19"/>
  <c r="W3067" i="19"/>
  <c r="X3067" i="19"/>
  <c r="W3068" i="19"/>
  <c r="X3068" i="19"/>
  <c r="W3069" i="19"/>
  <c r="X3069" i="19"/>
  <c r="W3070" i="19"/>
  <c r="X3070" i="19"/>
  <c r="W3071" i="19"/>
  <c r="X3071" i="19"/>
  <c r="W3072" i="19"/>
  <c r="X3072" i="19"/>
  <c r="W3073" i="19"/>
  <c r="X3073" i="19"/>
  <c r="W3074" i="19"/>
  <c r="X3074" i="19"/>
  <c r="W3075" i="19"/>
  <c r="X3075" i="19"/>
  <c r="W3076" i="19"/>
  <c r="X3076" i="19"/>
  <c r="W3077" i="19"/>
  <c r="X3077" i="19"/>
  <c r="W3078" i="19"/>
  <c r="X3078" i="19"/>
  <c r="W3079" i="19"/>
  <c r="X3079" i="19"/>
  <c r="W3080" i="19"/>
  <c r="X3080" i="19"/>
  <c r="W3081" i="19"/>
  <c r="X3081" i="19"/>
  <c r="W3082" i="19"/>
  <c r="X3082" i="19"/>
  <c r="W3083" i="19"/>
  <c r="X3083" i="19"/>
  <c r="W3084" i="19"/>
  <c r="X3084" i="19"/>
  <c r="W3085" i="19"/>
  <c r="X3085" i="19"/>
  <c r="W3086" i="19"/>
  <c r="X3086" i="19"/>
  <c r="W3087" i="19"/>
  <c r="X3087" i="19"/>
  <c r="W3088" i="19"/>
  <c r="X3088" i="19"/>
  <c r="W3089" i="19"/>
  <c r="X3089" i="19"/>
  <c r="W3090" i="19"/>
  <c r="X3090" i="19"/>
  <c r="W3091" i="19"/>
  <c r="X3091" i="19"/>
  <c r="W3092" i="19"/>
  <c r="X3092" i="19"/>
  <c r="W3093" i="19"/>
  <c r="X3093" i="19"/>
  <c r="W3094" i="19"/>
  <c r="X3094" i="19"/>
  <c r="W3095" i="19"/>
  <c r="X3095" i="19"/>
  <c r="X11" i="19"/>
  <c r="W11" i="19"/>
  <c r="B3095" i="19"/>
  <c r="R3095" i="19" s="1" a="1"/>
  <c r="R3095" i="19" s="1"/>
  <c r="B3094" i="19"/>
  <c r="R3094" i="19" s="1" a="1"/>
  <c r="R3094" i="19" s="1"/>
  <c r="B3093" i="19"/>
  <c r="R3093" i="19" s="1" a="1"/>
  <c r="R3093" i="19" s="1"/>
  <c r="B3092" i="19"/>
  <c r="R3092" i="19" s="1" a="1"/>
  <c r="R3092" i="19" s="1"/>
  <c r="B3091" i="19"/>
  <c r="R3091" i="19" s="1" a="1"/>
  <c r="R3091" i="19" s="1"/>
  <c r="B3090" i="19"/>
  <c r="R3090" i="19" s="1" a="1"/>
  <c r="R3090" i="19" s="1"/>
  <c r="B3089" i="19"/>
  <c r="R3089" i="19" s="1" a="1"/>
  <c r="R3089" i="19" s="1"/>
  <c r="B3088" i="19"/>
  <c r="R3088" i="19" s="1" a="1"/>
  <c r="R3088" i="19" s="1"/>
  <c r="B3087" i="19"/>
  <c r="R3087" i="19" s="1" a="1"/>
  <c r="R3087" i="19" s="1"/>
  <c r="B3086" i="19"/>
  <c r="R3086" i="19" s="1" a="1"/>
  <c r="R3086" i="19" s="1"/>
  <c r="B3085" i="19"/>
  <c r="R3085" i="19" s="1" a="1"/>
  <c r="R3085" i="19" s="1"/>
  <c r="B3084" i="19"/>
  <c r="R3084" i="19" s="1" a="1"/>
  <c r="R3084" i="19" s="1"/>
  <c r="B3083" i="19"/>
  <c r="R3083" i="19" s="1" a="1"/>
  <c r="R3083" i="19" s="1"/>
  <c r="B3082" i="19"/>
  <c r="R3082" i="19" s="1" a="1"/>
  <c r="R3082" i="19" s="1"/>
  <c r="B3081" i="19"/>
  <c r="R3081" i="19" s="1" a="1"/>
  <c r="R3081" i="19" s="1"/>
  <c r="B3080" i="19"/>
  <c r="R3080" i="19" s="1" a="1"/>
  <c r="R3080" i="19" s="1"/>
  <c r="B3079" i="19"/>
  <c r="R3079" i="19" s="1" a="1"/>
  <c r="R3079" i="19" s="1"/>
  <c r="B3078" i="19"/>
  <c r="R3078" i="19" s="1" a="1"/>
  <c r="R3078" i="19" s="1"/>
  <c r="B3077" i="19"/>
  <c r="R3077" i="19" s="1" a="1"/>
  <c r="R3077" i="19" s="1"/>
  <c r="B3076" i="19"/>
  <c r="R3076" i="19" s="1" a="1"/>
  <c r="R3076" i="19" s="1"/>
  <c r="B3075" i="19"/>
  <c r="R3075" i="19" s="1" a="1"/>
  <c r="R3075" i="19" s="1"/>
  <c r="B3074" i="19"/>
  <c r="R3074" i="19" s="1" a="1"/>
  <c r="R3074" i="19" s="1"/>
  <c r="B3073" i="19"/>
  <c r="R3073" i="19" s="1" a="1"/>
  <c r="R3073" i="19" s="1"/>
  <c r="B3072" i="19"/>
  <c r="R3072" i="19" s="1" a="1"/>
  <c r="R3072" i="19" s="1"/>
  <c r="B3071" i="19"/>
  <c r="R3071" i="19" s="1" a="1"/>
  <c r="R3071" i="19" s="1"/>
  <c r="B3070" i="19"/>
  <c r="R3070" i="19" s="1" a="1"/>
  <c r="R3070" i="19" s="1"/>
  <c r="B3069" i="19"/>
  <c r="R3069" i="19" s="1" a="1"/>
  <c r="R3069" i="19" s="1"/>
  <c r="B3068" i="19"/>
  <c r="R3068" i="19" s="1" a="1"/>
  <c r="R3068" i="19" s="1"/>
  <c r="B3067" i="19"/>
  <c r="R3067" i="19" s="1" a="1"/>
  <c r="R3067" i="19" s="1"/>
  <c r="B3066" i="19"/>
  <c r="R3066" i="19" s="1" a="1"/>
  <c r="R3066" i="19" s="1"/>
  <c r="B3065" i="19"/>
  <c r="R3065" i="19" s="1" a="1"/>
  <c r="R3065" i="19" s="1"/>
  <c r="B3064" i="19"/>
  <c r="R3064" i="19" s="1" a="1"/>
  <c r="R3064" i="19" s="1"/>
  <c r="B3063" i="19"/>
  <c r="R3063" i="19" s="1" a="1"/>
  <c r="R3063" i="19" s="1"/>
  <c r="B3062" i="19"/>
  <c r="R3062" i="19" s="1" a="1"/>
  <c r="R3062" i="19" s="1"/>
  <c r="B3061" i="19"/>
  <c r="R3061" i="19" s="1" a="1"/>
  <c r="R3061" i="19" s="1"/>
  <c r="B3060" i="19"/>
  <c r="R3060" i="19" s="1" a="1"/>
  <c r="R3060" i="19" s="1"/>
  <c r="B3059" i="19"/>
  <c r="R3059" i="19" s="1" a="1"/>
  <c r="R3059" i="19" s="1"/>
  <c r="B3058" i="19"/>
  <c r="R3058" i="19" s="1" a="1"/>
  <c r="R3058" i="19" s="1"/>
  <c r="B3057" i="19"/>
  <c r="R3057" i="19" s="1" a="1"/>
  <c r="R3057" i="19" s="1"/>
  <c r="B3056" i="19"/>
  <c r="R3056" i="19" s="1" a="1"/>
  <c r="R3056" i="19" s="1"/>
  <c r="B3055" i="19"/>
  <c r="R3055" i="19" s="1" a="1"/>
  <c r="R3055" i="19" s="1"/>
  <c r="B3054" i="19"/>
  <c r="R3054" i="19" s="1" a="1"/>
  <c r="R3054" i="19" s="1"/>
  <c r="B3053" i="19"/>
  <c r="R3053" i="19" s="1" a="1"/>
  <c r="R3053" i="19" s="1"/>
  <c r="B3052" i="19"/>
  <c r="R3052" i="19" s="1" a="1"/>
  <c r="R3052" i="19" s="1"/>
  <c r="B3051" i="19"/>
  <c r="R3051" i="19" s="1" a="1"/>
  <c r="R3051" i="19" s="1"/>
  <c r="B3050" i="19"/>
  <c r="R3050" i="19" s="1" a="1"/>
  <c r="R3050" i="19" s="1"/>
  <c r="B3049" i="19"/>
  <c r="R3049" i="19" s="1" a="1"/>
  <c r="R3049" i="19" s="1"/>
  <c r="B3048" i="19"/>
  <c r="R3048" i="19" s="1" a="1"/>
  <c r="R3048" i="19" s="1"/>
  <c r="B3047" i="19"/>
  <c r="R3047" i="19" s="1" a="1"/>
  <c r="R3047" i="19" s="1"/>
  <c r="B3046" i="19"/>
  <c r="R3046" i="19" s="1" a="1"/>
  <c r="R3046" i="19" s="1"/>
  <c r="B3045" i="19"/>
  <c r="R3045" i="19" s="1" a="1"/>
  <c r="R3045" i="19" s="1"/>
  <c r="B3044" i="19"/>
  <c r="R3044" i="19" s="1" a="1"/>
  <c r="R3044" i="19" s="1"/>
  <c r="B3043" i="19"/>
  <c r="R3043" i="19" s="1" a="1"/>
  <c r="R3043" i="19" s="1"/>
  <c r="B3042" i="19"/>
  <c r="R3042" i="19" s="1" a="1"/>
  <c r="R3042" i="19" s="1"/>
  <c r="B3041" i="19"/>
  <c r="R3041" i="19" s="1" a="1"/>
  <c r="R3041" i="19" s="1"/>
  <c r="B3040" i="19"/>
  <c r="R3040" i="19" s="1" a="1"/>
  <c r="R3040" i="19" s="1"/>
  <c r="B3039" i="19"/>
  <c r="R3039" i="19" s="1" a="1"/>
  <c r="R3039" i="19" s="1"/>
  <c r="B3038" i="19"/>
  <c r="R3038" i="19" s="1" a="1"/>
  <c r="R3038" i="19" s="1"/>
  <c r="B3037" i="19"/>
  <c r="R3037" i="19" s="1" a="1"/>
  <c r="R3037" i="19" s="1"/>
  <c r="B3036" i="19"/>
  <c r="R3036" i="19" s="1" a="1"/>
  <c r="R3036" i="19" s="1"/>
  <c r="B3035" i="19"/>
  <c r="R3035" i="19" s="1" a="1"/>
  <c r="R3035" i="19" s="1"/>
  <c r="B3034" i="19"/>
  <c r="R3034" i="19" s="1" a="1"/>
  <c r="R3034" i="19" s="1"/>
  <c r="B3033" i="19"/>
  <c r="R3033" i="19" s="1" a="1"/>
  <c r="R3033" i="19" s="1"/>
  <c r="B3032" i="19"/>
  <c r="R3032" i="19" s="1" a="1"/>
  <c r="R3032" i="19" s="1"/>
  <c r="B3031" i="19"/>
  <c r="R3031" i="19" s="1" a="1"/>
  <c r="R3031" i="19" s="1"/>
  <c r="B3030" i="19"/>
  <c r="R3030" i="19" s="1" a="1"/>
  <c r="R3030" i="19" s="1"/>
  <c r="B3029" i="19"/>
  <c r="R3029" i="19" s="1" a="1"/>
  <c r="R3029" i="19" s="1"/>
  <c r="B3028" i="19"/>
  <c r="R3028" i="19" s="1" a="1"/>
  <c r="R3028" i="19" s="1"/>
  <c r="B3027" i="19"/>
  <c r="R3027" i="19" s="1" a="1"/>
  <c r="R3027" i="19" s="1"/>
  <c r="B3026" i="19"/>
  <c r="R3026" i="19" s="1" a="1"/>
  <c r="R3026" i="19" s="1"/>
  <c r="B3025" i="19"/>
  <c r="R3025" i="19" s="1" a="1"/>
  <c r="R3025" i="19" s="1"/>
  <c r="B3024" i="19"/>
  <c r="R3024" i="19" s="1" a="1"/>
  <c r="R3024" i="19" s="1"/>
  <c r="B3023" i="19"/>
  <c r="R3023" i="19" s="1" a="1"/>
  <c r="R3023" i="19" s="1"/>
  <c r="B3022" i="19"/>
  <c r="R3022" i="19" s="1" a="1"/>
  <c r="R3022" i="19" s="1"/>
  <c r="B3021" i="19"/>
  <c r="R3021" i="19" s="1" a="1"/>
  <c r="R3021" i="19" s="1"/>
  <c r="B3020" i="19"/>
  <c r="R3020" i="19" s="1" a="1"/>
  <c r="R3020" i="19" s="1"/>
  <c r="B3019" i="19"/>
  <c r="R3019" i="19" s="1" a="1"/>
  <c r="R3019" i="19" s="1"/>
  <c r="B3018" i="19"/>
  <c r="R3018" i="19" s="1" a="1"/>
  <c r="R3018" i="19" s="1"/>
  <c r="B3017" i="19"/>
  <c r="R3017" i="19" s="1" a="1"/>
  <c r="R3017" i="19" s="1"/>
  <c r="B3016" i="19"/>
  <c r="R3016" i="19" s="1" a="1"/>
  <c r="R3016" i="19" s="1"/>
  <c r="B3015" i="19"/>
  <c r="R3015" i="19" s="1" a="1"/>
  <c r="R3015" i="19" s="1"/>
  <c r="B3014" i="19"/>
  <c r="R3014" i="19" s="1" a="1"/>
  <c r="R3014" i="19" s="1"/>
  <c r="B3013" i="19"/>
  <c r="R3013" i="19" s="1" a="1"/>
  <c r="R3013" i="19" s="1"/>
  <c r="B3012" i="19"/>
  <c r="R3012" i="19" s="1" a="1"/>
  <c r="R3012" i="19" s="1"/>
  <c r="B3011" i="19"/>
  <c r="R3011" i="19" s="1" a="1"/>
  <c r="R3011" i="19" s="1"/>
  <c r="B3010" i="19"/>
  <c r="R3010" i="19" s="1" a="1"/>
  <c r="R3010" i="19" s="1"/>
  <c r="B3009" i="19"/>
  <c r="R3009" i="19" s="1" a="1"/>
  <c r="R3009" i="19" s="1"/>
  <c r="B3008" i="19"/>
  <c r="R3008" i="19" s="1" a="1"/>
  <c r="R3008" i="19" s="1"/>
  <c r="B3007" i="19"/>
  <c r="R3007" i="19" s="1" a="1"/>
  <c r="R3007" i="19" s="1"/>
  <c r="B3006" i="19"/>
  <c r="R3006" i="19" s="1" a="1"/>
  <c r="R3006" i="19" s="1"/>
  <c r="B3005" i="19"/>
  <c r="R3005" i="19" s="1" a="1"/>
  <c r="R3005" i="19" s="1"/>
  <c r="B3004" i="19"/>
  <c r="R3004" i="19" s="1" a="1"/>
  <c r="R3004" i="19" s="1"/>
  <c r="B3003" i="19"/>
  <c r="R3003" i="19" s="1" a="1"/>
  <c r="R3003" i="19" s="1"/>
  <c r="B3002" i="19"/>
  <c r="R3002" i="19" s="1" a="1"/>
  <c r="R3002" i="19" s="1"/>
  <c r="B3001" i="19"/>
  <c r="R3001" i="19" s="1" a="1"/>
  <c r="R3001" i="19" s="1"/>
  <c r="B3000" i="19"/>
  <c r="R3000" i="19" s="1" a="1"/>
  <c r="R3000" i="19" s="1"/>
  <c r="B2999" i="19"/>
  <c r="R2999" i="19" s="1" a="1"/>
  <c r="R2999" i="19" s="1"/>
  <c r="B2998" i="19"/>
  <c r="R2998" i="19" s="1" a="1"/>
  <c r="R2998" i="19" s="1"/>
  <c r="B2997" i="19"/>
  <c r="R2997" i="19" s="1" a="1"/>
  <c r="R2997" i="19" s="1"/>
  <c r="B2996" i="19"/>
  <c r="R2996" i="19" s="1" a="1"/>
  <c r="R2996" i="19" s="1"/>
  <c r="B2995" i="19"/>
  <c r="R2995" i="19" s="1" a="1"/>
  <c r="R2995" i="19" s="1"/>
  <c r="B2994" i="19"/>
  <c r="R2994" i="19" s="1" a="1"/>
  <c r="R2994" i="19" s="1"/>
  <c r="B2993" i="19"/>
  <c r="R2993" i="19" s="1" a="1"/>
  <c r="R2993" i="19" s="1"/>
  <c r="B2992" i="19"/>
  <c r="R2992" i="19" s="1" a="1"/>
  <c r="R2992" i="19" s="1"/>
  <c r="B2991" i="19"/>
  <c r="R2991" i="19" s="1" a="1"/>
  <c r="R2991" i="19" s="1"/>
  <c r="B2990" i="19"/>
  <c r="R2990" i="19" s="1" a="1"/>
  <c r="R2990" i="19" s="1"/>
  <c r="B2989" i="19"/>
  <c r="R2989" i="19" s="1" a="1"/>
  <c r="R2989" i="19" s="1"/>
  <c r="B2988" i="19"/>
  <c r="R2988" i="19" s="1" a="1"/>
  <c r="R2988" i="19" s="1"/>
  <c r="B2987" i="19"/>
  <c r="R2987" i="19" s="1" a="1"/>
  <c r="R2987" i="19" s="1"/>
  <c r="B2986" i="19"/>
  <c r="R2986" i="19" s="1" a="1"/>
  <c r="R2986" i="19" s="1"/>
  <c r="B2985" i="19"/>
  <c r="R2985" i="19" s="1" a="1"/>
  <c r="R2985" i="19" s="1"/>
  <c r="B2984" i="19"/>
  <c r="R2984" i="19" s="1" a="1"/>
  <c r="R2984" i="19" s="1"/>
  <c r="B2983" i="19"/>
  <c r="R2983" i="19" s="1" a="1"/>
  <c r="R2983" i="19" s="1"/>
  <c r="B2982" i="19"/>
  <c r="R2982" i="19" s="1" a="1"/>
  <c r="R2982" i="19" s="1"/>
  <c r="B2981" i="19"/>
  <c r="R2981" i="19" s="1" a="1"/>
  <c r="R2981" i="19" s="1"/>
  <c r="B2980" i="19"/>
  <c r="R2980" i="19" s="1" a="1"/>
  <c r="R2980" i="19" s="1"/>
  <c r="B2979" i="19"/>
  <c r="R2979" i="19" s="1" a="1"/>
  <c r="R2979" i="19" s="1"/>
  <c r="B2978" i="19"/>
  <c r="R2978" i="19" s="1" a="1"/>
  <c r="R2978" i="19" s="1"/>
  <c r="B2977" i="19"/>
  <c r="R2977" i="19" s="1" a="1"/>
  <c r="R2977" i="19" s="1"/>
  <c r="B2976" i="19"/>
  <c r="R2976" i="19" s="1" a="1"/>
  <c r="R2976" i="19" s="1"/>
  <c r="B2975" i="19"/>
  <c r="R2975" i="19" s="1" a="1"/>
  <c r="R2975" i="19" s="1"/>
  <c r="B2974" i="19"/>
  <c r="R2974" i="19" s="1" a="1"/>
  <c r="R2974" i="19" s="1"/>
  <c r="B2973" i="19"/>
  <c r="R2973" i="19" s="1" a="1"/>
  <c r="R2973" i="19" s="1"/>
  <c r="B2972" i="19"/>
  <c r="R2972" i="19" s="1" a="1"/>
  <c r="R2972" i="19" s="1"/>
  <c r="B2971" i="19"/>
  <c r="R2971" i="19" s="1" a="1"/>
  <c r="R2971" i="19" s="1"/>
  <c r="B2970" i="19"/>
  <c r="R2970" i="19" s="1" a="1"/>
  <c r="R2970" i="19" s="1"/>
  <c r="B2969" i="19"/>
  <c r="R2969" i="19" s="1" a="1"/>
  <c r="R2969" i="19" s="1"/>
  <c r="B2968" i="19"/>
  <c r="R2968" i="19" s="1" a="1"/>
  <c r="R2968" i="19" s="1"/>
  <c r="B2967" i="19"/>
  <c r="R2967" i="19" s="1" a="1"/>
  <c r="R2967" i="19" s="1"/>
  <c r="B2966" i="19"/>
  <c r="R2966" i="19" s="1" a="1"/>
  <c r="R2966" i="19" s="1"/>
  <c r="B2965" i="19"/>
  <c r="R2965" i="19" s="1" a="1"/>
  <c r="R2965" i="19" s="1"/>
  <c r="B2964" i="19"/>
  <c r="R2964" i="19" s="1" a="1"/>
  <c r="R2964" i="19" s="1"/>
  <c r="B2963" i="19"/>
  <c r="R2963" i="19" s="1" a="1"/>
  <c r="R2963" i="19" s="1"/>
  <c r="B2962" i="19"/>
  <c r="R2962" i="19" s="1" a="1"/>
  <c r="R2962" i="19" s="1"/>
  <c r="B2961" i="19"/>
  <c r="R2961" i="19" s="1" a="1"/>
  <c r="R2961" i="19" s="1"/>
  <c r="B2960" i="19"/>
  <c r="R2960" i="19" s="1" a="1"/>
  <c r="R2960" i="19" s="1"/>
  <c r="B2959" i="19"/>
  <c r="R2959" i="19" s="1" a="1"/>
  <c r="R2959" i="19" s="1"/>
  <c r="B2958" i="19"/>
  <c r="R2958" i="19" s="1" a="1"/>
  <c r="R2958" i="19" s="1"/>
  <c r="B2957" i="19"/>
  <c r="R2957" i="19" s="1" a="1"/>
  <c r="R2957" i="19" s="1"/>
  <c r="B2956" i="19"/>
  <c r="R2956" i="19" s="1" a="1"/>
  <c r="R2956" i="19" s="1"/>
  <c r="B2955" i="19"/>
  <c r="R2955" i="19" s="1" a="1"/>
  <c r="R2955" i="19" s="1"/>
  <c r="B2954" i="19"/>
  <c r="R2954" i="19" s="1" a="1"/>
  <c r="R2954" i="19" s="1"/>
  <c r="B2953" i="19"/>
  <c r="R2953" i="19" s="1" a="1"/>
  <c r="R2953" i="19" s="1"/>
  <c r="B2952" i="19"/>
  <c r="R2952" i="19" s="1" a="1"/>
  <c r="R2952" i="19" s="1"/>
  <c r="B2951" i="19"/>
  <c r="R2951" i="19" s="1" a="1"/>
  <c r="R2951" i="19" s="1"/>
  <c r="B2950" i="19"/>
  <c r="R2950" i="19" s="1" a="1"/>
  <c r="R2950" i="19" s="1"/>
  <c r="B2949" i="19"/>
  <c r="R2949" i="19" s="1" a="1"/>
  <c r="R2949" i="19" s="1"/>
  <c r="B2948" i="19"/>
  <c r="R2948" i="19" s="1" a="1"/>
  <c r="R2948" i="19" s="1"/>
  <c r="B2947" i="19"/>
  <c r="R2947" i="19" s="1" a="1"/>
  <c r="R2947" i="19" s="1"/>
  <c r="B2946" i="19"/>
  <c r="R2946" i="19" s="1" a="1"/>
  <c r="R2946" i="19" s="1"/>
  <c r="B2945" i="19"/>
  <c r="R2945" i="19" s="1" a="1"/>
  <c r="R2945" i="19" s="1"/>
  <c r="B2944" i="19"/>
  <c r="R2944" i="19" s="1" a="1"/>
  <c r="R2944" i="19" s="1"/>
  <c r="B2943" i="19"/>
  <c r="R2943" i="19" s="1" a="1"/>
  <c r="R2943" i="19" s="1"/>
  <c r="B2942" i="19"/>
  <c r="R2942" i="19" s="1" a="1"/>
  <c r="R2942" i="19" s="1"/>
  <c r="B2941" i="19"/>
  <c r="R2941" i="19" s="1" a="1"/>
  <c r="R2941" i="19" s="1"/>
  <c r="B2940" i="19"/>
  <c r="R2940" i="19" s="1" a="1"/>
  <c r="R2940" i="19" s="1"/>
  <c r="B2939" i="19"/>
  <c r="R2939" i="19" s="1" a="1"/>
  <c r="R2939" i="19" s="1"/>
  <c r="B2938" i="19"/>
  <c r="R2938" i="19" s="1" a="1"/>
  <c r="R2938" i="19" s="1"/>
  <c r="B2937" i="19"/>
  <c r="R2937" i="19" s="1" a="1"/>
  <c r="R2937" i="19" s="1"/>
  <c r="B2936" i="19"/>
  <c r="R2936" i="19" s="1" a="1"/>
  <c r="R2936" i="19" s="1"/>
  <c r="B2935" i="19"/>
  <c r="R2935" i="19" s="1" a="1"/>
  <c r="R2935" i="19" s="1"/>
  <c r="B2934" i="19"/>
  <c r="R2934" i="19" s="1" a="1"/>
  <c r="R2934" i="19" s="1"/>
  <c r="B2933" i="19"/>
  <c r="R2933" i="19" s="1" a="1"/>
  <c r="R2933" i="19" s="1"/>
  <c r="B2932" i="19"/>
  <c r="R2932" i="19" s="1" a="1"/>
  <c r="R2932" i="19" s="1"/>
  <c r="B2931" i="19"/>
  <c r="R2931" i="19" s="1" a="1"/>
  <c r="R2931" i="19" s="1"/>
  <c r="B2930" i="19"/>
  <c r="R2930" i="19" s="1" a="1"/>
  <c r="R2930" i="19" s="1"/>
  <c r="B2929" i="19"/>
  <c r="R2929" i="19" s="1" a="1"/>
  <c r="R2929" i="19" s="1"/>
  <c r="B2928" i="19"/>
  <c r="R2928" i="19" s="1" a="1"/>
  <c r="R2928" i="19" s="1"/>
  <c r="B2927" i="19"/>
  <c r="R2927" i="19" s="1" a="1"/>
  <c r="R2927" i="19" s="1"/>
  <c r="B2926" i="19"/>
  <c r="R2926" i="19" s="1" a="1"/>
  <c r="R2926" i="19" s="1"/>
  <c r="B2925" i="19"/>
  <c r="R2925" i="19" s="1" a="1"/>
  <c r="R2925" i="19" s="1"/>
  <c r="B2924" i="19"/>
  <c r="R2924" i="19" s="1" a="1"/>
  <c r="R2924" i="19" s="1"/>
  <c r="B2923" i="19"/>
  <c r="R2923" i="19" s="1" a="1"/>
  <c r="R2923" i="19" s="1"/>
  <c r="B2922" i="19"/>
  <c r="R2922" i="19" s="1" a="1"/>
  <c r="R2922" i="19" s="1"/>
  <c r="B2921" i="19"/>
  <c r="R2921" i="19" s="1" a="1"/>
  <c r="R2921" i="19" s="1"/>
  <c r="B2920" i="19"/>
  <c r="R2920" i="19" s="1" a="1"/>
  <c r="R2920" i="19" s="1"/>
  <c r="B2919" i="19"/>
  <c r="R2919" i="19" s="1" a="1"/>
  <c r="R2919" i="19" s="1"/>
  <c r="B2918" i="19"/>
  <c r="R2918" i="19" s="1" a="1"/>
  <c r="R2918" i="19" s="1"/>
  <c r="B2917" i="19"/>
  <c r="R2917" i="19" s="1" a="1"/>
  <c r="R2917" i="19" s="1"/>
  <c r="B2916" i="19"/>
  <c r="R2916" i="19" s="1" a="1"/>
  <c r="R2916" i="19" s="1"/>
  <c r="B2915" i="19"/>
  <c r="R2915" i="19" s="1" a="1"/>
  <c r="R2915" i="19" s="1"/>
  <c r="B2914" i="19"/>
  <c r="R2914" i="19" s="1" a="1"/>
  <c r="R2914" i="19" s="1"/>
  <c r="B2913" i="19"/>
  <c r="R2913" i="19" s="1" a="1"/>
  <c r="R2913" i="19" s="1"/>
  <c r="B2912" i="19"/>
  <c r="R2912" i="19" s="1" a="1"/>
  <c r="R2912" i="19" s="1"/>
  <c r="B2911" i="19"/>
  <c r="R2911" i="19" s="1" a="1"/>
  <c r="R2911" i="19" s="1"/>
  <c r="B2910" i="19"/>
  <c r="R2910" i="19" s="1" a="1"/>
  <c r="R2910" i="19" s="1"/>
  <c r="B2909" i="19"/>
  <c r="R2909" i="19" s="1" a="1"/>
  <c r="R2909" i="19" s="1"/>
  <c r="B2908" i="19"/>
  <c r="R2908" i="19" s="1" a="1"/>
  <c r="R2908" i="19" s="1"/>
  <c r="B2907" i="19"/>
  <c r="R2907" i="19" s="1" a="1"/>
  <c r="R2907" i="19" s="1"/>
  <c r="B2906" i="19"/>
  <c r="R2906" i="19" s="1" a="1"/>
  <c r="R2906" i="19" s="1"/>
  <c r="B2905" i="19"/>
  <c r="R2905" i="19" s="1" a="1"/>
  <c r="R2905" i="19" s="1"/>
  <c r="B2904" i="19"/>
  <c r="R2904" i="19" s="1" a="1"/>
  <c r="R2904" i="19" s="1"/>
  <c r="B2903" i="19"/>
  <c r="R2903" i="19" s="1" a="1"/>
  <c r="R2903" i="19" s="1"/>
  <c r="B2902" i="19"/>
  <c r="R2902" i="19" s="1" a="1"/>
  <c r="R2902" i="19" s="1"/>
  <c r="B2901" i="19"/>
  <c r="R2901" i="19" s="1" a="1"/>
  <c r="R2901" i="19" s="1"/>
  <c r="B2900" i="19"/>
  <c r="R2900" i="19" s="1" a="1"/>
  <c r="R2900" i="19" s="1"/>
  <c r="B2899" i="19"/>
  <c r="R2899" i="19" s="1" a="1"/>
  <c r="R2899" i="19" s="1"/>
  <c r="B2898" i="19"/>
  <c r="R2898" i="19" s="1" a="1"/>
  <c r="R2898" i="19" s="1"/>
  <c r="B2897" i="19"/>
  <c r="R2897" i="19" s="1" a="1"/>
  <c r="R2897" i="19" s="1"/>
  <c r="B2896" i="19"/>
  <c r="R2896" i="19" s="1" a="1"/>
  <c r="R2896" i="19" s="1"/>
  <c r="B2895" i="19"/>
  <c r="R2895" i="19" s="1" a="1"/>
  <c r="R2895" i="19" s="1"/>
  <c r="B2894" i="19"/>
  <c r="R2894" i="19" s="1" a="1"/>
  <c r="R2894" i="19" s="1"/>
  <c r="B2893" i="19"/>
  <c r="R2893" i="19" s="1" a="1"/>
  <c r="R2893" i="19" s="1"/>
  <c r="B2892" i="19"/>
  <c r="R2892" i="19" s="1" a="1"/>
  <c r="R2892" i="19" s="1"/>
  <c r="B2891" i="19"/>
  <c r="R2891" i="19" s="1" a="1"/>
  <c r="R2891" i="19" s="1"/>
  <c r="B2890" i="19"/>
  <c r="R2890" i="19" s="1" a="1"/>
  <c r="R2890" i="19" s="1"/>
  <c r="B2889" i="19"/>
  <c r="R2889" i="19" s="1" a="1"/>
  <c r="R2889" i="19" s="1"/>
  <c r="B2888" i="19"/>
  <c r="R2888" i="19" s="1" a="1"/>
  <c r="R2888" i="19" s="1"/>
  <c r="B2887" i="19"/>
  <c r="R2887" i="19" s="1" a="1"/>
  <c r="R2887" i="19" s="1"/>
  <c r="B2886" i="19"/>
  <c r="R2886" i="19" s="1" a="1"/>
  <c r="R2886" i="19" s="1"/>
  <c r="B2885" i="19"/>
  <c r="R2885" i="19" s="1" a="1"/>
  <c r="R2885" i="19" s="1"/>
  <c r="B2884" i="19"/>
  <c r="R2884" i="19" s="1" a="1"/>
  <c r="R2884" i="19" s="1"/>
  <c r="B2883" i="19"/>
  <c r="R2883" i="19" s="1" a="1"/>
  <c r="R2883" i="19" s="1"/>
  <c r="B2882" i="19"/>
  <c r="R2882" i="19" s="1" a="1"/>
  <c r="R2882" i="19" s="1"/>
  <c r="B2881" i="19"/>
  <c r="R2881" i="19" s="1" a="1"/>
  <c r="R2881" i="19" s="1"/>
  <c r="B2880" i="19"/>
  <c r="R2880" i="19" s="1" a="1"/>
  <c r="R2880" i="19" s="1"/>
  <c r="B2879" i="19"/>
  <c r="R2879" i="19" s="1" a="1"/>
  <c r="R2879" i="19" s="1"/>
  <c r="B2878" i="19"/>
  <c r="R2878" i="19" s="1" a="1"/>
  <c r="R2878" i="19" s="1"/>
  <c r="B2877" i="19"/>
  <c r="R2877" i="19" s="1" a="1"/>
  <c r="R2877" i="19" s="1"/>
  <c r="B2876" i="19"/>
  <c r="R2876" i="19" s="1" a="1"/>
  <c r="R2876" i="19" s="1"/>
  <c r="B2875" i="19"/>
  <c r="R2875" i="19" s="1" a="1"/>
  <c r="R2875" i="19" s="1"/>
  <c r="B2874" i="19"/>
  <c r="R2874" i="19" s="1" a="1"/>
  <c r="R2874" i="19" s="1"/>
  <c r="B2873" i="19"/>
  <c r="R2873" i="19" s="1" a="1"/>
  <c r="R2873" i="19" s="1"/>
  <c r="B2872" i="19"/>
  <c r="R2872" i="19" s="1" a="1"/>
  <c r="R2872" i="19" s="1"/>
  <c r="B2871" i="19"/>
  <c r="R2871" i="19" s="1" a="1"/>
  <c r="R2871" i="19" s="1"/>
  <c r="B2870" i="19"/>
  <c r="R2870" i="19" s="1" a="1"/>
  <c r="R2870" i="19" s="1"/>
  <c r="B2869" i="19"/>
  <c r="R2869" i="19" s="1" a="1"/>
  <c r="R2869" i="19" s="1"/>
  <c r="B2868" i="19"/>
  <c r="R2868" i="19" s="1" a="1"/>
  <c r="R2868" i="19" s="1"/>
  <c r="B2867" i="19"/>
  <c r="R2867" i="19" s="1" a="1"/>
  <c r="R2867" i="19" s="1"/>
  <c r="B2866" i="19"/>
  <c r="R2866" i="19" s="1" a="1"/>
  <c r="R2866" i="19" s="1"/>
  <c r="B2865" i="19"/>
  <c r="R2865" i="19" s="1" a="1"/>
  <c r="R2865" i="19" s="1"/>
  <c r="B2864" i="19"/>
  <c r="R2864" i="19" s="1" a="1"/>
  <c r="R2864" i="19" s="1"/>
  <c r="B2863" i="19"/>
  <c r="R2863" i="19" s="1" a="1"/>
  <c r="R2863" i="19" s="1"/>
  <c r="B2862" i="19"/>
  <c r="R2862" i="19" s="1" a="1"/>
  <c r="R2862" i="19" s="1"/>
  <c r="B2861" i="19"/>
  <c r="R2861" i="19" s="1" a="1"/>
  <c r="R2861" i="19" s="1"/>
  <c r="B2860" i="19"/>
  <c r="R2860" i="19" s="1" a="1"/>
  <c r="R2860" i="19" s="1"/>
  <c r="B2859" i="19"/>
  <c r="R2859" i="19" s="1" a="1"/>
  <c r="R2859" i="19" s="1"/>
  <c r="B2858" i="19"/>
  <c r="R2858" i="19" s="1" a="1"/>
  <c r="R2858" i="19" s="1"/>
  <c r="B2857" i="19"/>
  <c r="R2857" i="19" s="1" a="1"/>
  <c r="R2857" i="19" s="1"/>
  <c r="B2856" i="19"/>
  <c r="R2856" i="19" s="1" a="1"/>
  <c r="R2856" i="19" s="1"/>
  <c r="B2855" i="19"/>
  <c r="R2855" i="19" s="1" a="1"/>
  <c r="R2855" i="19" s="1"/>
  <c r="B2854" i="19"/>
  <c r="R2854" i="19" s="1" a="1"/>
  <c r="R2854" i="19" s="1"/>
  <c r="B2853" i="19"/>
  <c r="R2853" i="19" s="1" a="1"/>
  <c r="R2853" i="19" s="1"/>
  <c r="B2852" i="19"/>
  <c r="R2852" i="19" s="1" a="1"/>
  <c r="R2852" i="19" s="1"/>
  <c r="B2851" i="19"/>
  <c r="R2851" i="19" s="1" a="1"/>
  <c r="R2851" i="19" s="1"/>
  <c r="B2850" i="19"/>
  <c r="R2850" i="19" s="1" a="1"/>
  <c r="R2850" i="19" s="1"/>
  <c r="B2849" i="19"/>
  <c r="R2849" i="19" s="1" a="1"/>
  <c r="R2849" i="19" s="1"/>
  <c r="B2848" i="19"/>
  <c r="R2848" i="19" s="1" a="1"/>
  <c r="R2848" i="19" s="1"/>
  <c r="B2847" i="19"/>
  <c r="R2847" i="19" s="1" a="1"/>
  <c r="R2847" i="19" s="1"/>
  <c r="B2846" i="19"/>
  <c r="R2846" i="19" s="1" a="1"/>
  <c r="R2846" i="19" s="1"/>
  <c r="B2845" i="19"/>
  <c r="R2845" i="19" s="1" a="1"/>
  <c r="R2845" i="19" s="1"/>
  <c r="B2844" i="19"/>
  <c r="R2844" i="19" s="1" a="1"/>
  <c r="R2844" i="19" s="1"/>
  <c r="B2843" i="19"/>
  <c r="R2843" i="19" s="1" a="1"/>
  <c r="R2843" i="19" s="1"/>
  <c r="B2842" i="19"/>
  <c r="R2842" i="19" s="1" a="1"/>
  <c r="R2842" i="19" s="1"/>
  <c r="B2841" i="19"/>
  <c r="R2841" i="19" s="1" a="1"/>
  <c r="R2841" i="19" s="1"/>
  <c r="B2840" i="19"/>
  <c r="R2840" i="19" s="1" a="1"/>
  <c r="R2840" i="19" s="1"/>
  <c r="B2839" i="19"/>
  <c r="R2839" i="19" s="1" a="1"/>
  <c r="R2839" i="19" s="1"/>
  <c r="B2838" i="19"/>
  <c r="R2838" i="19" s="1" a="1"/>
  <c r="R2838" i="19" s="1"/>
  <c r="B2837" i="19"/>
  <c r="R2837" i="19" s="1" a="1"/>
  <c r="R2837" i="19" s="1"/>
  <c r="B2836" i="19"/>
  <c r="R2836" i="19" s="1" a="1"/>
  <c r="R2836" i="19" s="1"/>
  <c r="B2835" i="19"/>
  <c r="R2835" i="19" s="1" a="1"/>
  <c r="R2835" i="19" s="1"/>
  <c r="B2834" i="19"/>
  <c r="R2834" i="19" s="1" a="1"/>
  <c r="R2834" i="19" s="1"/>
  <c r="B2833" i="19"/>
  <c r="R2833" i="19" s="1" a="1"/>
  <c r="R2833" i="19" s="1"/>
  <c r="B2832" i="19"/>
  <c r="R2832" i="19" s="1" a="1"/>
  <c r="R2832" i="19" s="1"/>
  <c r="B2831" i="19"/>
  <c r="R2831" i="19" s="1" a="1"/>
  <c r="R2831" i="19" s="1"/>
  <c r="B2830" i="19"/>
  <c r="R2830" i="19" s="1" a="1"/>
  <c r="R2830" i="19" s="1"/>
  <c r="B2829" i="19"/>
  <c r="R2829" i="19" s="1" a="1"/>
  <c r="R2829" i="19" s="1"/>
  <c r="B2828" i="19"/>
  <c r="R2828" i="19" s="1" a="1"/>
  <c r="R2828" i="19" s="1"/>
  <c r="B2827" i="19"/>
  <c r="R2827" i="19" s="1" a="1"/>
  <c r="R2827" i="19" s="1"/>
  <c r="B2826" i="19"/>
  <c r="R2826" i="19" s="1" a="1"/>
  <c r="R2826" i="19" s="1"/>
  <c r="B2825" i="19"/>
  <c r="R2825" i="19" s="1" a="1"/>
  <c r="R2825" i="19" s="1"/>
  <c r="B2824" i="19"/>
  <c r="R2824" i="19" s="1" a="1"/>
  <c r="R2824" i="19" s="1"/>
  <c r="B2823" i="19"/>
  <c r="R2823" i="19" s="1" a="1"/>
  <c r="R2823" i="19" s="1"/>
  <c r="B2822" i="19"/>
  <c r="R2822" i="19" s="1" a="1"/>
  <c r="R2822" i="19" s="1"/>
  <c r="B2821" i="19"/>
  <c r="R2821" i="19" s="1" a="1"/>
  <c r="R2821" i="19" s="1"/>
  <c r="B2820" i="19"/>
  <c r="R2820" i="19" s="1" a="1"/>
  <c r="R2820" i="19" s="1"/>
  <c r="B2819" i="19"/>
  <c r="R2819" i="19" s="1" a="1"/>
  <c r="R2819" i="19" s="1"/>
  <c r="B2818" i="19"/>
  <c r="R2818" i="19" s="1" a="1"/>
  <c r="R2818" i="19" s="1"/>
  <c r="B2817" i="19"/>
  <c r="R2817" i="19" s="1" a="1"/>
  <c r="R2817" i="19" s="1"/>
  <c r="B2816" i="19"/>
  <c r="R2816" i="19" s="1" a="1"/>
  <c r="R2816" i="19" s="1"/>
  <c r="B2815" i="19"/>
  <c r="R2815" i="19" s="1" a="1"/>
  <c r="R2815" i="19" s="1"/>
  <c r="B2814" i="19"/>
  <c r="R2814" i="19" s="1" a="1"/>
  <c r="R2814" i="19" s="1"/>
  <c r="B2813" i="19"/>
  <c r="R2813" i="19" s="1" a="1"/>
  <c r="R2813" i="19" s="1"/>
  <c r="B2812" i="19"/>
  <c r="R2812" i="19" s="1" a="1"/>
  <c r="R2812" i="19" s="1"/>
  <c r="B2811" i="19"/>
  <c r="R2811" i="19" s="1" a="1"/>
  <c r="R2811" i="19" s="1"/>
  <c r="B2810" i="19"/>
  <c r="R2810" i="19" s="1" a="1"/>
  <c r="R2810" i="19" s="1"/>
  <c r="B2809" i="19"/>
  <c r="R2809" i="19" s="1" a="1"/>
  <c r="R2809" i="19" s="1"/>
  <c r="B2808" i="19"/>
  <c r="R2808" i="19" s="1" a="1"/>
  <c r="R2808" i="19" s="1"/>
  <c r="B2807" i="19"/>
  <c r="R2807" i="19" s="1" a="1"/>
  <c r="R2807" i="19" s="1"/>
  <c r="B2806" i="19"/>
  <c r="R2806" i="19" s="1" a="1"/>
  <c r="R2806" i="19" s="1"/>
  <c r="B2805" i="19"/>
  <c r="R2805" i="19" s="1" a="1"/>
  <c r="R2805" i="19" s="1"/>
  <c r="B2804" i="19"/>
  <c r="R2804" i="19" s="1" a="1"/>
  <c r="R2804" i="19" s="1"/>
  <c r="B2803" i="19"/>
  <c r="R2803" i="19" s="1" a="1"/>
  <c r="R2803" i="19" s="1"/>
  <c r="B2802" i="19"/>
  <c r="R2802" i="19" s="1" a="1"/>
  <c r="R2802" i="19" s="1"/>
  <c r="B2801" i="19"/>
  <c r="R2801" i="19" s="1" a="1"/>
  <c r="R2801" i="19" s="1"/>
  <c r="B2800" i="19"/>
  <c r="R2800" i="19" s="1" a="1"/>
  <c r="R2800" i="19" s="1"/>
  <c r="B2799" i="19"/>
  <c r="R2799" i="19" s="1" a="1"/>
  <c r="R2799" i="19" s="1"/>
  <c r="B2798" i="19"/>
  <c r="R2798" i="19" s="1" a="1"/>
  <c r="R2798" i="19" s="1"/>
  <c r="B2797" i="19"/>
  <c r="R2797" i="19" s="1" a="1"/>
  <c r="R2797" i="19" s="1"/>
  <c r="B2796" i="19"/>
  <c r="R2796" i="19" s="1" a="1"/>
  <c r="R2796" i="19" s="1"/>
  <c r="B2795" i="19"/>
  <c r="R2795" i="19" s="1" a="1"/>
  <c r="R2795" i="19" s="1"/>
  <c r="B2794" i="19"/>
  <c r="R2794" i="19" s="1" a="1"/>
  <c r="R2794" i="19" s="1"/>
  <c r="B2793" i="19"/>
  <c r="R2793" i="19" s="1" a="1"/>
  <c r="R2793" i="19" s="1"/>
  <c r="B2792" i="19"/>
  <c r="R2792" i="19" s="1" a="1"/>
  <c r="R2792" i="19" s="1"/>
  <c r="B2791" i="19"/>
  <c r="R2791" i="19" s="1" a="1"/>
  <c r="R2791" i="19" s="1"/>
  <c r="B2790" i="19"/>
  <c r="R2790" i="19" s="1" a="1"/>
  <c r="R2790" i="19" s="1"/>
  <c r="B2789" i="19"/>
  <c r="R2789" i="19" s="1" a="1"/>
  <c r="R2789" i="19" s="1"/>
  <c r="B2788" i="19"/>
  <c r="R2788" i="19" s="1" a="1"/>
  <c r="R2788" i="19" s="1"/>
  <c r="B2787" i="19"/>
  <c r="R2787" i="19" s="1" a="1"/>
  <c r="R2787" i="19" s="1"/>
  <c r="B2786" i="19"/>
  <c r="R2786" i="19" s="1" a="1"/>
  <c r="R2786" i="19" s="1"/>
  <c r="B2785" i="19"/>
  <c r="R2785" i="19" s="1" a="1"/>
  <c r="R2785" i="19" s="1"/>
  <c r="B2784" i="19"/>
  <c r="R2784" i="19" s="1" a="1"/>
  <c r="R2784" i="19" s="1"/>
  <c r="B2783" i="19"/>
  <c r="R2783" i="19" s="1" a="1"/>
  <c r="R2783" i="19" s="1"/>
  <c r="B2782" i="19"/>
  <c r="R2782" i="19" s="1" a="1"/>
  <c r="R2782" i="19" s="1"/>
  <c r="B2781" i="19"/>
  <c r="R2781" i="19" s="1" a="1"/>
  <c r="R2781" i="19" s="1"/>
  <c r="B2780" i="19"/>
  <c r="R2780" i="19" s="1" a="1"/>
  <c r="R2780" i="19" s="1"/>
  <c r="B2779" i="19"/>
  <c r="R2779" i="19" s="1" a="1"/>
  <c r="R2779" i="19" s="1"/>
  <c r="B2778" i="19"/>
  <c r="R2778" i="19" s="1" a="1"/>
  <c r="R2778" i="19" s="1"/>
  <c r="B2777" i="19"/>
  <c r="R2777" i="19" s="1" a="1"/>
  <c r="R2777" i="19" s="1"/>
  <c r="B2776" i="19"/>
  <c r="R2776" i="19" s="1" a="1"/>
  <c r="R2776" i="19" s="1"/>
  <c r="B2775" i="19"/>
  <c r="R2775" i="19" s="1" a="1"/>
  <c r="R2775" i="19" s="1"/>
  <c r="B2774" i="19"/>
  <c r="R2774" i="19" s="1" a="1"/>
  <c r="R2774" i="19" s="1"/>
  <c r="B2773" i="19"/>
  <c r="R2773" i="19" s="1" a="1"/>
  <c r="R2773" i="19" s="1"/>
  <c r="B2772" i="19"/>
  <c r="R2772" i="19" s="1" a="1"/>
  <c r="R2772" i="19" s="1"/>
  <c r="B2771" i="19"/>
  <c r="R2771" i="19" s="1" a="1"/>
  <c r="R2771" i="19" s="1"/>
  <c r="B2770" i="19"/>
  <c r="R2770" i="19" s="1" a="1"/>
  <c r="R2770" i="19" s="1"/>
  <c r="B2769" i="19"/>
  <c r="R2769" i="19" s="1" a="1"/>
  <c r="R2769" i="19" s="1"/>
  <c r="B2768" i="19"/>
  <c r="R2768" i="19" s="1" a="1"/>
  <c r="R2768" i="19" s="1"/>
  <c r="B2767" i="19"/>
  <c r="R2767" i="19" s="1" a="1"/>
  <c r="R2767" i="19" s="1"/>
  <c r="B2766" i="19"/>
  <c r="R2766" i="19" s="1" a="1"/>
  <c r="R2766" i="19" s="1"/>
  <c r="B2765" i="19"/>
  <c r="R2765" i="19" s="1" a="1"/>
  <c r="R2765" i="19" s="1"/>
  <c r="B2764" i="19"/>
  <c r="R2764" i="19" s="1" a="1"/>
  <c r="R2764" i="19" s="1"/>
  <c r="B2763" i="19"/>
  <c r="R2763" i="19" s="1" a="1"/>
  <c r="R2763" i="19" s="1"/>
  <c r="B2762" i="19"/>
  <c r="R2762" i="19" s="1" a="1"/>
  <c r="R2762" i="19" s="1"/>
  <c r="B2761" i="19"/>
  <c r="R2761" i="19" s="1" a="1"/>
  <c r="R2761" i="19" s="1"/>
  <c r="B2760" i="19"/>
  <c r="R2760" i="19" s="1" a="1"/>
  <c r="R2760" i="19" s="1"/>
  <c r="B2759" i="19"/>
  <c r="R2759" i="19" s="1" a="1"/>
  <c r="R2759" i="19" s="1"/>
  <c r="B2758" i="19"/>
  <c r="R2758" i="19" s="1" a="1"/>
  <c r="R2758" i="19" s="1"/>
  <c r="B2757" i="19"/>
  <c r="R2757" i="19" s="1" a="1"/>
  <c r="R2757" i="19" s="1"/>
  <c r="B2756" i="19"/>
  <c r="R2756" i="19" s="1" a="1"/>
  <c r="R2756" i="19" s="1"/>
  <c r="B2755" i="19"/>
  <c r="R2755" i="19" s="1" a="1"/>
  <c r="R2755" i="19" s="1"/>
  <c r="B2754" i="19"/>
  <c r="R2754" i="19" s="1" a="1"/>
  <c r="R2754" i="19" s="1"/>
  <c r="B2753" i="19"/>
  <c r="R2753" i="19" s="1" a="1"/>
  <c r="R2753" i="19" s="1"/>
  <c r="B2752" i="19"/>
  <c r="R2752" i="19" s="1" a="1"/>
  <c r="R2752" i="19" s="1"/>
  <c r="B2751" i="19"/>
  <c r="R2751" i="19" s="1" a="1"/>
  <c r="R2751" i="19" s="1"/>
  <c r="B2750" i="19"/>
  <c r="R2750" i="19" s="1" a="1"/>
  <c r="R2750" i="19" s="1"/>
  <c r="B2749" i="19"/>
  <c r="R2749" i="19" s="1" a="1"/>
  <c r="R2749" i="19" s="1"/>
  <c r="B2748" i="19"/>
  <c r="R2748" i="19" s="1" a="1"/>
  <c r="R2748" i="19" s="1"/>
  <c r="B2747" i="19"/>
  <c r="R2747" i="19" s="1" a="1"/>
  <c r="R2747" i="19" s="1"/>
  <c r="B2746" i="19"/>
  <c r="R2746" i="19" s="1" a="1"/>
  <c r="R2746" i="19" s="1"/>
  <c r="B2745" i="19"/>
  <c r="R2745" i="19" s="1" a="1"/>
  <c r="R2745" i="19" s="1"/>
  <c r="B2744" i="19"/>
  <c r="R2744" i="19" s="1" a="1"/>
  <c r="R2744" i="19" s="1"/>
  <c r="B2743" i="19"/>
  <c r="R2743" i="19" s="1" a="1"/>
  <c r="R2743" i="19" s="1"/>
  <c r="B2742" i="19"/>
  <c r="R2742" i="19" s="1" a="1"/>
  <c r="R2742" i="19" s="1"/>
  <c r="B2741" i="19"/>
  <c r="R2741" i="19" s="1" a="1"/>
  <c r="R2741" i="19" s="1"/>
  <c r="B2740" i="19"/>
  <c r="R2740" i="19" s="1" a="1"/>
  <c r="R2740" i="19" s="1"/>
  <c r="B2739" i="19"/>
  <c r="R2739" i="19" s="1" a="1"/>
  <c r="R2739" i="19" s="1"/>
  <c r="B2738" i="19"/>
  <c r="R2738" i="19" s="1" a="1"/>
  <c r="R2738" i="19" s="1"/>
  <c r="B2737" i="19"/>
  <c r="R2737" i="19" s="1" a="1"/>
  <c r="R2737" i="19" s="1"/>
  <c r="B2736" i="19"/>
  <c r="R2736" i="19" s="1" a="1"/>
  <c r="R2736" i="19" s="1"/>
  <c r="B2735" i="19"/>
  <c r="R2735" i="19" s="1" a="1"/>
  <c r="R2735" i="19" s="1"/>
  <c r="B2734" i="19"/>
  <c r="R2734" i="19" s="1" a="1"/>
  <c r="R2734" i="19" s="1"/>
  <c r="B2733" i="19"/>
  <c r="R2733" i="19" s="1" a="1"/>
  <c r="R2733" i="19" s="1"/>
  <c r="B2732" i="19"/>
  <c r="R2732" i="19" s="1" a="1"/>
  <c r="R2732" i="19" s="1"/>
  <c r="B2731" i="19"/>
  <c r="R2731" i="19" s="1" a="1"/>
  <c r="R2731" i="19" s="1"/>
  <c r="B2730" i="19"/>
  <c r="R2730" i="19" s="1" a="1"/>
  <c r="R2730" i="19" s="1"/>
  <c r="B2729" i="19"/>
  <c r="R2729" i="19" s="1" a="1"/>
  <c r="R2729" i="19" s="1"/>
  <c r="B2728" i="19"/>
  <c r="R2728" i="19" s="1" a="1"/>
  <c r="R2728" i="19" s="1"/>
  <c r="B2727" i="19"/>
  <c r="R2727" i="19" s="1" a="1"/>
  <c r="R2727" i="19" s="1"/>
  <c r="B2726" i="19"/>
  <c r="R2726" i="19" s="1" a="1"/>
  <c r="R2726" i="19" s="1"/>
  <c r="B2725" i="19"/>
  <c r="R2725" i="19" s="1" a="1"/>
  <c r="R2725" i="19" s="1"/>
  <c r="B2724" i="19"/>
  <c r="R2724" i="19" s="1" a="1"/>
  <c r="R2724" i="19" s="1"/>
  <c r="B2723" i="19"/>
  <c r="R2723" i="19" s="1" a="1"/>
  <c r="R2723" i="19" s="1"/>
  <c r="B2722" i="19"/>
  <c r="R2722" i="19" s="1" a="1"/>
  <c r="R2722" i="19" s="1"/>
  <c r="B2721" i="19"/>
  <c r="R2721" i="19" s="1" a="1"/>
  <c r="R2721" i="19" s="1"/>
  <c r="B2720" i="19"/>
  <c r="R2720" i="19" s="1" a="1"/>
  <c r="R2720" i="19" s="1"/>
  <c r="B2719" i="19"/>
  <c r="R2719" i="19" s="1" a="1"/>
  <c r="R2719" i="19" s="1"/>
  <c r="B2718" i="19"/>
  <c r="R2718" i="19" s="1" a="1"/>
  <c r="R2718" i="19" s="1"/>
  <c r="B2717" i="19"/>
  <c r="R2717" i="19" s="1" a="1"/>
  <c r="R2717" i="19" s="1"/>
  <c r="B2716" i="19"/>
  <c r="R2716" i="19" s="1" a="1"/>
  <c r="R2716" i="19" s="1"/>
  <c r="B2715" i="19"/>
  <c r="R2715" i="19" s="1" a="1"/>
  <c r="R2715" i="19" s="1"/>
  <c r="B2714" i="19"/>
  <c r="R2714" i="19" s="1" a="1"/>
  <c r="R2714" i="19" s="1"/>
  <c r="B2713" i="19"/>
  <c r="R2713" i="19" s="1" a="1"/>
  <c r="R2713" i="19" s="1"/>
  <c r="B2712" i="19"/>
  <c r="R2712" i="19" s="1" a="1"/>
  <c r="R2712" i="19" s="1"/>
  <c r="B2711" i="19"/>
  <c r="R2711" i="19" s="1" a="1"/>
  <c r="R2711" i="19" s="1"/>
  <c r="B2710" i="19"/>
  <c r="R2710" i="19" s="1" a="1"/>
  <c r="R2710" i="19" s="1"/>
  <c r="B2709" i="19"/>
  <c r="R2709" i="19" s="1" a="1"/>
  <c r="R2709" i="19" s="1"/>
  <c r="B2708" i="19"/>
  <c r="R2708" i="19" s="1" a="1"/>
  <c r="R2708" i="19" s="1"/>
  <c r="B2707" i="19"/>
  <c r="R2707" i="19" s="1" a="1"/>
  <c r="R2707" i="19" s="1"/>
  <c r="B2706" i="19"/>
  <c r="R2706" i="19" s="1" a="1"/>
  <c r="R2706" i="19" s="1"/>
  <c r="B2705" i="19"/>
  <c r="R2705" i="19" s="1" a="1"/>
  <c r="R2705" i="19" s="1"/>
  <c r="B2704" i="19"/>
  <c r="R2704" i="19" s="1" a="1"/>
  <c r="R2704" i="19" s="1"/>
  <c r="B2703" i="19"/>
  <c r="R2703" i="19" s="1" a="1"/>
  <c r="R2703" i="19" s="1"/>
  <c r="B2702" i="19"/>
  <c r="R2702" i="19" s="1" a="1"/>
  <c r="R2702" i="19" s="1"/>
  <c r="B2701" i="19"/>
  <c r="R2701" i="19" s="1" a="1"/>
  <c r="R2701" i="19" s="1"/>
  <c r="B2700" i="19"/>
  <c r="R2700" i="19" s="1" a="1"/>
  <c r="R2700" i="19" s="1"/>
  <c r="B2699" i="19"/>
  <c r="R2699" i="19" s="1" a="1"/>
  <c r="R2699" i="19" s="1"/>
  <c r="B2698" i="19"/>
  <c r="R2698" i="19" s="1" a="1"/>
  <c r="R2698" i="19" s="1"/>
  <c r="B2697" i="19"/>
  <c r="R2697" i="19" s="1" a="1"/>
  <c r="R2697" i="19" s="1"/>
  <c r="B2696" i="19"/>
  <c r="R2696" i="19" s="1" a="1"/>
  <c r="R2696" i="19" s="1"/>
  <c r="B2695" i="19"/>
  <c r="R2695" i="19" s="1" a="1"/>
  <c r="R2695" i="19" s="1"/>
  <c r="B2694" i="19"/>
  <c r="R2694" i="19" s="1" a="1"/>
  <c r="R2694" i="19" s="1"/>
  <c r="B2693" i="19"/>
  <c r="R2693" i="19" s="1" a="1"/>
  <c r="R2693" i="19" s="1"/>
  <c r="B2692" i="19"/>
  <c r="R2692" i="19" s="1" a="1"/>
  <c r="R2692" i="19" s="1"/>
  <c r="B2691" i="19"/>
  <c r="R2691" i="19" s="1" a="1"/>
  <c r="R2691" i="19" s="1"/>
  <c r="B2478" i="19"/>
  <c r="B2477" i="19"/>
  <c r="B2476" i="19"/>
  <c r="B2475" i="19"/>
  <c r="B2474" i="19"/>
  <c r="B2473" i="19"/>
  <c r="B2472" i="19"/>
  <c r="B2471" i="19"/>
  <c r="B2470" i="19"/>
  <c r="B2469" i="19"/>
  <c r="B2468" i="19"/>
  <c r="B2467" i="19"/>
  <c r="B2466" i="19"/>
  <c r="B2465" i="19"/>
  <c r="B2464" i="19"/>
  <c r="B2463" i="19"/>
  <c r="B2462" i="19"/>
  <c r="B2461" i="19"/>
  <c r="B2460" i="19"/>
  <c r="B2459" i="19"/>
  <c r="B2458" i="19"/>
  <c r="B2457" i="19"/>
  <c r="B2456" i="19"/>
  <c r="B2455" i="19"/>
  <c r="B2454" i="19"/>
  <c r="B2453" i="19"/>
  <c r="B2452" i="19"/>
  <c r="B2451" i="19"/>
  <c r="B2450" i="19"/>
  <c r="B2449" i="19"/>
  <c r="B2448" i="19"/>
  <c r="B2447" i="19"/>
  <c r="B2446" i="19"/>
  <c r="B2445" i="19"/>
  <c r="B2444" i="19"/>
  <c r="B2443" i="19"/>
  <c r="B2442" i="19"/>
  <c r="B2441" i="19"/>
  <c r="B2440" i="19"/>
  <c r="B2439" i="19"/>
  <c r="B2438" i="19"/>
  <c r="B2437" i="19"/>
  <c r="B2436" i="19"/>
  <c r="B2435" i="19"/>
  <c r="B2434" i="19"/>
  <c r="B2433" i="19"/>
  <c r="B2432" i="19"/>
  <c r="B2431" i="19"/>
  <c r="B2430" i="19"/>
  <c r="B2429" i="19"/>
  <c r="B2428" i="19"/>
  <c r="B2427" i="19"/>
  <c r="B2426" i="19"/>
  <c r="B2425" i="19"/>
  <c r="B2424" i="19"/>
  <c r="B2423" i="19"/>
  <c r="B2422" i="19"/>
  <c r="B2421" i="19"/>
  <c r="B2420" i="19"/>
  <c r="B2419" i="19"/>
  <c r="B2418" i="19"/>
  <c r="B2417" i="19"/>
  <c r="B2416" i="19"/>
  <c r="B2415" i="19"/>
  <c r="B2414" i="19"/>
  <c r="B2413" i="19"/>
  <c r="B2412" i="19"/>
  <c r="B2411" i="19"/>
  <c r="B2410" i="19"/>
  <c r="B2409" i="19"/>
  <c r="B2408" i="19"/>
  <c r="B2407" i="19"/>
  <c r="B2406" i="19"/>
  <c r="B2405" i="19"/>
  <c r="B2404" i="19"/>
  <c r="B2403" i="19"/>
  <c r="B2402" i="19"/>
  <c r="B2401" i="19"/>
  <c r="B2400" i="19"/>
  <c r="B2399" i="19"/>
  <c r="B2398" i="19"/>
  <c r="B2397" i="19"/>
  <c r="B2396" i="19"/>
  <c r="B2395" i="19"/>
  <c r="B2394" i="19"/>
  <c r="B2393" i="19"/>
  <c r="B2392" i="19"/>
  <c r="B2391" i="19"/>
  <c r="B2390" i="19"/>
  <c r="B2389" i="19"/>
  <c r="B2388" i="19"/>
  <c r="B2387" i="19"/>
  <c r="B2386" i="19"/>
  <c r="B2385" i="19"/>
  <c r="B2384" i="19"/>
  <c r="B2383" i="19"/>
  <c r="B2382" i="19"/>
  <c r="B2381" i="19"/>
  <c r="B2380" i="19"/>
  <c r="B2379" i="19"/>
  <c r="B2378" i="19"/>
  <c r="B2377" i="19"/>
  <c r="B2376" i="19"/>
  <c r="B2375" i="19"/>
  <c r="B2374" i="19"/>
  <c r="B2373" i="19"/>
  <c r="B2372" i="19"/>
  <c r="B2371" i="19"/>
  <c r="B2370" i="19"/>
  <c r="B2369" i="19"/>
  <c r="B2368" i="19"/>
  <c r="B2367" i="19"/>
  <c r="B2366" i="19"/>
  <c r="B2365" i="19"/>
  <c r="B2364" i="19"/>
  <c r="B2363" i="19"/>
  <c r="B2362" i="19"/>
  <c r="B2361" i="19"/>
  <c r="B2360" i="19"/>
  <c r="B2359" i="19"/>
  <c r="B2358" i="19"/>
  <c r="B2357" i="19"/>
  <c r="B2356" i="19"/>
  <c r="B2355" i="19"/>
  <c r="B2354" i="19"/>
  <c r="B2353" i="19"/>
  <c r="B2352" i="19"/>
  <c r="B2351" i="19"/>
  <c r="B2350" i="19"/>
  <c r="B2349" i="19"/>
  <c r="B2348" i="19"/>
  <c r="B2347" i="19"/>
  <c r="B2346" i="19"/>
  <c r="B2345" i="19"/>
  <c r="B2344" i="19"/>
  <c r="B2343" i="19"/>
  <c r="B2342" i="19"/>
  <c r="B2341" i="19"/>
  <c r="B2340" i="19"/>
  <c r="B2339" i="19"/>
  <c r="B2338" i="19"/>
  <c r="B2337" i="19"/>
  <c r="B2336" i="19"/>
  <c r="B2335" i="19"/>
  <c r="B2334" i="19"/>
  <c r="B2333" i="19"/>
  <c r="B2332" i="19"/>
  <c r="B2331" i="19"/>
  <c r="B2330" i="19"/>
  <c r="B2329" i="19"/>
  <c r="B2328" i="19"/>
  <c r="B2327" i="19"/>
  <c r="B2326" i="19"/>
  <c r="B2325" i="19"/>
  <c r="B2324" i="19"/>
  <c r="B2323" i="19"/>
  <c r="B2322" i="19"/>
  <c r="B2321" i="19"/>
  <c r="B2320" i="19"/>
  <c r="B2319" i="19"/>
  <c r="B2318" i="19"/>
  <c r="B2317" i="19"/>
  <c r="B2316" i="19"/>
  <c r="B2315" i="19"/>
  <c r="B2314" i="19"/>
  <c r="B2313" i="19"/>
  <c r="B2312" i="19"/>
  <c r="B2311" i="19"/>
  <c r="B2310" i="19"/>
  <c r="B2309" i="19"/>
  <c r="B2308" i="19"/>
  <c r="B2307" i="19"/>
  <c r="B2306" i="19"/>
  <c r="B2305" i="19"/>
  <c r="B2304" i="19"/>
  <c r="B2303" i="19"/>
  <c r="B2302" i="19"/>
  <c r="B2301" i="19"/>
  <c r="B2300" i="19"/>
  <c r="B2299" i="19"/>
  <c r="B2298" i="19"/>
  <c r="B2297" i="19"/>
  <c r="B2296" i="19"/>
  <c r="B2295" i="19"/>
  <c r="B2294" i="19"/>
  <c r="B2293" i="19"/>
  <c r="B2292" i="19"/>
  <c r="B2291" i="19"/>
  <c r="B2290" i="19"/>
  <c r="B2289" i="19"/>
  <c r="B2288" i="19"/>
  <c r="B2287" i="19"/>
  <c r="B2286" i="19"/>
  <c r="B2285" i="19"/>
  <c r="B2284" i="19"/>
  <c r="B2283" i="19"/>
  <c r="B2282" i="19"/>
  <c r="B2281" i="19"/>
  <c r="B2280" i="19"/>
  <c r="B2279" i="19"/>
  <c r="B2278" i="19"/>
  <c r="B2277" i="19"/>
  <c r="B2276" i="19"/>
  <c r="B2275" i="19"/>
  <c r="B2274" i="19"/>
  <c r="B2273" i="19"/>
  <c r="B2272" i="19"/>
  <c r="B2271" i="19"/>
  <c r="B2270" i="19"/>
  <c r="B2269" i="19"/>
  <c r="B2268" i="19"/>
  <c r="B2267" i="19"/>
  <c r="B2266" i="19"/>
  <c r="B2265" i="19"/>
  <c r="B2264" i="19"/>
  <c r="B2263" i="19"/>
  <c r="B2262" i="19"/>
  <c r="B2261" i="19"/>
  <c r="B2260" i="19"/>
  <c r="B2259" i="19"/>
  <c r="B2258" i="19"/>
  <c r="B2257" i="19"/>
  <c r="B2256" i="19"/>
  <c r="B2255" i="19"/>
  <c r="B2254" i="19"/>
  <c r="B2253" i="19"/>
  <c r="B2252" i="19"/>
  <c r="B2251" i="19"/>
  <c r="B2250" i="19"/>
  <c r="B2249" i="19"/>
  <c r="B2248" i="19"/>
  <c r="B2247" i="19"/>
  <c r="B2246" i="19"/>
  <c r="B2245" i="19"/>
  <c r="B2244" i="19"/>
  <c r="B2243" i="19"/>
  <c r="B2242" i="19"/>
  <c r="B2241" i="19"/>
  <c r="B2240" i="19"/>
  <c r="B2239" i="19"/>
  <c r="B2238" i="19"/>
  <c r="B2237" i="19"/>
  <c r="B2236" i="19"/>
  <c r="B2235" i="19"/>
  <c r="B2234" i="19"/>
  <c r="B2233" i="19"/>
  <c r="B2232" i="19"/>
  <c r="B2231" i="19"/>
  <c r="B2230" i="19"/>
  <c r="B2229" i="19"/>
  <c r="B2228" i="19"/>
  <c r="B2227" i="19"/>
  <c r="B2226" i="19"/>
  <c r="B2225" i="19"/>
  <c r="B2224" i="19"/>
  <c r="B2223" i="19"/>
  <c r="B2222" i="19"/>
  <c r="B2221" i="19"/>
  <c r="B2220" i="19"/>
  <c r="B2219" i="19"/>
  <c r="B2218" i="19"/>
  <c r="B2217" i="19"/>
  <c r="B2216" i="19"/>
  <c r="B2215" i="19"/>
  <c r="B2214" i="19"/>
  <c r="B2213" i="19"/>
  <c r="B2212" i="19"/>
  <c r="B2211" i="19"/>
  <c r="B2210" i="19"/>
  <c r="B2209" i="19"/>
  <c r="B2208" i="19"/>
  <c r="B2207" i="19"/>
  <c r="B2206" i="19"/>
  <c r="B2205" i="19"/>
  <c r="B2204" i="19"/>
  <c r="B2203" i="19"/>
  <c r="B2202" i="19"/>
  <c r="B2201" i="19"/>
  <c r="B2200" i="19"/>
  <c r="B2199" i="19"/>
  <c r="B2198" i="19"/>
  <c r="B2197" i="19"/>
  <c r="B2196" i="19"/>
  <c r="B2195" i="19"/>
  <c r="B2194" i="19"/>
  <c r="B2193" i="19"/>
  <c r="B2192" i="19"/>
  <c r="B2191" i="19"/>
  <c r="B2190" i="19"/>
  <c r="B2189" i="19"/>
  <c r="B2188" i="19"/>
  <c r="B2187" i="19"/>
  <c r="B2186" i="19"/>
  <c r="B2185" i="19"/>
  <c r="B2184" i="19"/>
  <c r="B2183" i="19"/>
  <c r="B2182" i="19"/>
  <c r="B2181" i="19"/>
  <c r="B2180" i="19"/>
  <c r="B2179" i="19"/>
  <c r="B2178" i="19"/>
  <c r="B2177" i="19"/>
  <c r="B2176" i="19"/>
  <c r="B2175" i="19"/>
  <c r="B2174" i="19"/>
  <c r="B2173" i="19"/>
  <c r="B2172" i="19"/>
  <c r="B2171" i="19"/>
  <c r="B2170" i="19"/>
  <c r="B2169" i="19"/>
  <c r="B2168" i="19"/>
  <c r="B2167" i="19"/>
  <c r="B2166" i="19"/>
  <c r="B2165" i="19"/>
  <c r="B2164" i="19"/>
  <c r="B2163" i="19"/>
  <c r="B2162" i="19"/>
  <c r="B2161" i="19"/>
  <c r="B2160" i="19"/>
  <c r="B2159" i="19"/>
  <c r="B2158" i="19"/>
  <c r="B2157" i="19"/>
  <c r="B2156" i="19"/>
  <c r="B2155" i="19"/>
  <c r="B2154" i="19"/>
  <c r="B2153" i="19"/>
  <c r="B2152" i="19"/>
  <c r="B2151" i="19"/>
  <c r="B2150" i="19"/>
  <c r="B2149" i="19"/>
  <c r="B2148" i="19"/>
  <c r="B2147" i="19"/>
  <c r="B2146" i="19"/>
  <c r="B2145" i="19"/>
  <c r="B2144" i="19"/>
  <c r="B2143" i="19"/>
  <c r="B2142" i="19"/>
  <c r="B2141" i="19"/>
  <c r="B2140" i="19"/>
  <c r="B2139" i="19"/>
  <c r="B2138" i="19"/>
  <c r="B2137" i="19"/>
  <c r="B2136" i="19"/>
  <c r="B2135" i="19"/>
  <c r="B2134" i="19"/>
  <c r="B2133" i="19"/>
  <c r="B2132" i="19"/>
  <c r="B2131" i="19"/>
  <c r="B2130" i="19"/>
  <c r="B2129" i="19"/>
  <c r="B2128" i="19"/>
  <c r="B2127" i="19"/>
  <c r="B2126" i="19"/>
  <c r="B2125" i="19"/>
  <c r="B2124" i="19"/>
  <c r="B2123" i="19"/>
  <c r="B2122" i="19"/>
  <c r="B2121" i="19"/>
  <c r="B2120" i="19"/>
  <c r="B2119" i="19"/>
  <c r="B2118" i="19"/>
  <c r="B2117" i="19"/>
  <c r="B2116" i="19"/>
  <c r="B2115" i="19"/>
  <c r="B2114" i="19"/>
  <c r="B2113" i="19"/>
  <c r="B2112" i="19"/>
  <c r="B2111" i="19"/>
  <c r="B2110" i="19"/>
  <c r="B2109" i="19"/>
  <c r="B2108" i="19"/>
  <c r="B2107" i="19"/>
  <c r="B2106" i="19"/>
  <c r="B2105" i="19"/>
  <c r="B2104" i="19"/>
  <c r="B2103" i="19"/>
  <c r="B2102" i="19"/>
  <c r="B2101" i="19"/>
  <c r="B2100" i="19"/>
  <c r="B2099" i="19"/>
  <c r="B2098" i="19"/>
  <c r="B2097" i="19"/>
  <c r="B2096" i="19"/>
  <c r="B2095" i="19"/>
  <c r="B2094" i="19"/>
  <c r="B2093" i="19"/>
  <c r="B2092" i="19"/>
  <c r="B2091" i="19"/>
  <c r="B2090" i="19"/>
  <c r="B2089" i="19"/>
  <c r="B2088" i="19"/>
  <c r="B2087" i="19"/>
  <c r="B2086" i="19"/>
  <c r="B2085" i="19"/>
  <c r="B2084" i="19"/>
  <c r="B2083" i="19"/>
  <c r="B2082" i="19"/>
  <c r="B2081" i="19"/>
  <c r="B2080" i="19"/>
  <c r="B2079" i="19"/>
  <c r="B2078" i="19"/>
  <c r="B2077" i="19"/>
  <c r="B2076" i="19"/>
  <c r="B2075" i="19"/>
  <c r="B2074" i="19"/>
  <c r="B1861" i="19"/>
  <c r="B1860" i="19"/>
  <c r="B1859" i="19"/>
  <c r="B1858" i="19"/>
  <c r="B1857" i="19"/>
  <c r="B1856" i="19"/>
  <c r="B1855" i="19"/>
  <c r="B1854" i="19"/>
  <c r="B1853" i="19"/>
  <c r="B1852" i="19"/>
  <c r="B1851" i="19"/>
  <c r="B1850" i="19"/>
  <c r="B1849" i="19"/>
  <c r="B1848" i="19"/>
  <c r="B1847" i="19"/>
  <c r="B1846" i="19"/>
  <c r="B1845" i="19"/>
  <c r="B1844" i="19"/>
  <c r="B1843" i="19"/>
  <c r="B1842" i="19"/>
  <c r="B1841" i="19"/>
  <c r="B1840" i="19"/>
  <c r="B1839" i="19"/>
  <c r="B1838" i="19"/>
  <c r="B1837" i="19"/>
  <c r="B1836" i="19"/>
  <c r="B1835" i="19"/>
  <c r="B1834" i="19"/>
  <c r="B1833" i="19"/>
  <c r="B1832" i="19"/>
  <c r="B1831" i="19"/>
  <c r="B1830" i="19"/>
  <c r="B1829" i="19"/>
  <c r="B1828" i="19"/>
  <c r="B1827" i="19"/>
  <c r="B1826" i="19"/>
  <c r="B1825" i="19"/>
  <c r="B1824" i="19"/>
  <c r="B1823" i="19"/>
  <c r="B1822" i="19"/>
  <c r="B1821" i="19"/>
  <c r="B1820" i="19"/>
  <c r="B1819" i="19"/>
  <c r="B1818" i="19"/>
  <c r="B1817" i="19"/>
  <c r="B1816" i="19"/>
  <c r="B1815" i="19"/>
  <c r="B1814" i="19"/>
  <c r="B1813" i="19"/>
  <c r="B1812" i="19"/>
  <c r="B1811" i="19"/>
  <c r="B1810" i="19"/>
  <c r="B1809" i="19"/>
  <c r="B1808" i="19"/>
  <c r="B1807" i="19"/>
  <c r="B1806" i="19"/>
  <c r="B1805" i="19"/>
  <c r="B1804" i="19"/>
  <c r="B1803" i="19"/>
  <c r="B1802" i="19"/>
  <c r="B1801" i="19"/>
  <c r="B1800" i="19"/>
  <c r="B1799" i="19"/>
  <c r="B1798" i="19"/>
  <c r="B1797" i="19"/>
  <c r="B1796" i="19"/>
  <c r="B1795" i="19"/>
  <c r="B1794" i="19"/>
  <c r="B1793" i="19"/>
  <c r="B1792" i="19"/>
  <c r="B1791" i="19"/>
  <c r="B1790" i="19"/>
  <c r="B1789" i="19"/>
  <c r="B1788" i="19"/>
  <c r="B1787" i="19"/>
  <c r="B1786" i="19"/>
  <c r="B1785" i="19"/>
  <c r="B1784" i="19"/>
  <c r="B1783" i="19"/>
  <c r="B1782" i="19"/>
  <c r="B1781" i="19"/>
  <c r="B1780" i="19"/>
  <c r="B1779" i="19"/>
  <c r="B1778" i="19"/>
  <c r="B1777" i="19"/>
  <c r="B1776" i="19"/>
  <c r="B1775" i="19"/>
  <c r="B1774" i="19"/>
  <c r="B1773" i="19"/>
  <c r="B1772" i="19"/>
  <c r="B1771" i="19"/>
  <c r="B1770" i="19"/>
  <c r="B1769" i="19"/>
  <c r="B1768" i="19"/>
  <c r="B1767" i="19"/>
  <c r="B1766" i="19"/>
  <c r="B1765" i="19"/>
  <c r="B1764" i="19"/>
  <c r="B1763" i="19"/>
  <c r="B1762" i="19"/>
  <c r="B1761" i="19"/>
  <c r="B1760" i="19"/>
  <c r="B1759" i="19"/>
  <c r="B1758" i="19"/>
  <c r="B1757" i="19"/>
  <c r="B1756" i="19"/>
  <c r="B1755" i="19"/>
  <c r="B1754" i="19"/>
  <c r="B1753" i="19"/>
  <c r="B1752" i="19"/>
  <c r="B1751" i="19"/>
  <c r="B1750" i="19"/>
  <c r="B1749" i="19"/>
  <c r="B1748" i="19"/>
  <c r="B1747" i="19"/>
  <c r="B1746" i="19"/>
  <c r="B1745" i="19"/>
  <c r="B1744" i="19"/>
  <c r="B1743" i="19"/>
  <c r="B1742" i="19"/>
  <c r="B1741" i="19"/>
  <c r="B1740" i="19"/>
  <c r="B1739" i="19"/>
  <c r="B1738" i="19"/>
  <c r="B1737" i="19"/>
  <c r="B1736" i="19"/>
  <c r="B1735" i="19"/>
  <c r="B1734" i="19"/>
  <c r="B1733" i="19"/>
  <c r="B1732" i="19"/>
  <c r="B1731" i="19"/>
  <c r="B1730" i="19"/>
  <c r="B1729" i="19"/>
  <c r="B1728" i="19"/>
  <c r="B1727" i="19"/>
  <c r="B1726" i="19"/>
  <c r="B1725" i="19"/>
  <c r="B1724" i="19"/>
  <c r="B1723" i="19"/>
  <c r="B1722" i="19"/>
  <c r="B1721" i="19"/>
  <c r="B1720" i="19"/>
  <c r="B1719" i="19"/>
  <c r="B1718" i="19"/>
  <c r="B1717" i="19"/>
  <c r="B1716" i="19"/>
  <c r="B1715" i="19"/>
  <c r="B1714" i="19"/>
  <c r="B1713" i="19"/>
  <c r="B1712" i="19"/>
  <c r="B1711" i="19"/>
  <c r="B1710" i="19"/>
  <c r="B1709" i="19"/>
  <c r="B1708" i="19"/>
  <c r="B1707" i="19"/>
  <c r="B1706" i="19"/>
  <c r="B1705" i="19"/>
  <c r="B1704" i="19"/>
  <c r="B1703" i="19"/>
  <c r="B1702" i="19"/>
  <c r="B1701" i="19"/>
  <c r="B1700" i="19"/>
  <c r="B1699" i="19"/>
  <c r="B1698" i="19"/>
  <c r="B1697" i="19"/>
  <c r="B1696" i="19"/>
  <c r="B1695" i="19"/>
  <c r="B1694" i="19"/>
  <c r="B1693" i="19"/>
  <c r="B1692" i="19"/>
  <c r="B1691" i="19"/>
  <c r="B1690" i="19"/>
  <c r="B1689" i="19"/>
  <c r="B1688" i="19"/>
  <c r="B1687" i="19"/>
  <c r="B1686" i="19"/>
  <c r="B1685" i="19"/>
  <c r="B1684" i="19"/>
  <c r="B1683" i="19"/>
  <c r="B1682" i="19"/>
  <c r="B1681" i="19"/>
  <c r="B1680" i="19"/>
  <c r="B1679" i="19"/>
  <c r="B1678" i="19"/>
  <c r="B1677" i="19"/>
  <c r="B1676" i="19"/>
  <c r="B1675" i="19"/>
  <c r="B1674" i="19"/>
  <c r="B1673" i="19"/>
  <c r="B1672" i="19"/>
  <c r="B1671" i="19"/>
  <c r="B1670" i="19"/>
  <c r="B1669" i="19"/>
  <c r="B1668" i="19"/>
  <c r="B1667" i="19"/>
  <c r="B1666" i="19"/>
  <c r="B1665" i="19"/>
  <c r="B1664" i="19"/>
  <c r="B1663" i="19"/>
  <c r="B1662" i="19"/>
  <c r="B1661" i="19"/>
  <c r="B1660" i="19"/>
  <c r="B1659" i="19"/>
  <c r="B1658" i="19"/>
  <c r="B1657" i="19"/>
  <c r="B1656" i="19"/>
  <c r="B1655" i="19"/>
  <c r="B1654" i="19"/>
  <c r="B1653" i="19"/>
  <c r="B1652" i="19"/>
  <c r="B1651" i="19"/>
  <c r="B1650" i="19"/>
  <c r="B1649" i="19"/>
  <c r="B1648" i="19"/>
  <c r="B1647" i="19"/>
  <c r="B1646" i="19"/>
  <c r="B1645" i="19"/>
  <c r="B1644" i="19"/>
  <c r="B1643" i="19"/>
  <c r="B1642" i="19"/>
  <c r="B1641" i="19"/>
  <c r="B1640" i="19"/>
  <c r="B1639" i="19"/>
  <c r="B1638" i="19"/>
  <c r="B1637" i="19"/>
  <c r="B1636" i="19"/>
  <c r="B1635" i="19"/>
  <c r="B1634" i="19"/>
  <c r="B1633" i="19"/>
  <c r="B1632" i="19"/>
  <c r="B1631" i="19"/>
  <c r="B1630" i="19"/>
  <c r="B1629" i="19"/>
  <c r="B1628" i="19"/>
  <c r="B1627" i="19"/>
  <c r="B1626" i="19"/>
  <c r="B1625" i="19"/>
  <c r="B1624" i="19"/>
  <c r="B1623" i="19"/>
  <c r="B1622" i="19"/>
  <c r="B1621" i="19"/>
  <c r="B1620" i="19"/>
  <c r="B1619" i="19"/>
  <c r="B1618" i="19"/>
  <c r="B1617" i="19"/>
  <c r="B1616" i="19"/>
  <c r="B1615" i="19"/>
  <c r="B1614" i="19"/>
  <c r="B1613" i="19"/>
  <c r="B1612" i="19"/>
  <c r="B1611" i="19"/>
  <c r="B1610" i="19"/>
  <c r="B1609" i="19"/>
  <c r="B1608" i="19"/>
  <c r="B1607" i="19"/>
  <c r="B1606" i="19"/>
  <c r="B1605" i="19"/>
  <c r="B1604" i="19"/>
  <c r="B1603" i="19"/>
  <c r="B1602" i="19"/>
  <c r="B1601" i="19"/>
  <c r="B1600" i="19"/>
  <c r="B1599" i="19"/>
  <c r="B1598" i="19"/>
  <c r="B1597" i="19"/>
  <c r="B1596" i="19"/>
  <c r="B1595" i="19"/>
  <c r="B1594" i="19"/>
  <c r="B1593" i="19"/>
  <c r="B1592" i="19"/>
  <c r="B1591" i="19"/>
  <c r="B1590" i="19"/>
  <c r="B1589" i="19"/>
  <c r="B1588" i="19"/>
  <c r="B1587" i="19"/>
  <c r="B1586" i="19"/>
  <c r="B1585" i="19"/>
  <c r="B1584" i="19"/>
  <c r="B1583" i="19"/>
  <c r="B1582" i="19"/>
  <c r="B1581" i="19"/>
  <c r="B1580" i="19"/>
  <c r="B1579" i="19"/>
  <c r="B1578" i="19"/>
  <c r="B1577" i="19"/>
  <c r="B1576" i="19"/>
  <c r="B1575" i="19"/>
  <c r="B1574" i="19"/>
  <c r="B1573" i="19"/>
  <c r="B1572" i="19"/>
  <c r="B1571" i="19"/>
  <c r="B1570" i="19"/>
  <c r="B1569" i="19"/>
  <c r="B1568" i="19"/>
  <c r="B1567" i="19"/>
  <c r="B1566" i="19"/>
  <c r="B1565" i="19"/>
  <c r="B1564" i="19"/>
  <c r="B1563" i="19"/>
  <c r="B1562" i="19"/>
  <c r="B1561" i="19"/>
  <c r="B1560" i="19"/>
  <c r="B1559" i="19"/>
  <c r="B1558" i="19"/>
  <c r="B1557" i="19"/>
  <c r="B1556" i="19"/>
  <c r="B1555" i="19"/>
  <c r="B1554" i="19"/>
  <c r="B1553" i="19"/>
  <c r="B1552" i="19"/>
  <c r="B1551" i="19"/>
  <c r="B1550" i="19"/>
  <c r="B1549" i="19"/>
  <c r="B1548" i="19"/>
  <c r="B1547" i="19"/>
  <c r="B1546" i="19"/>
  <c r="B1545" i="19"/>
  <c r="B1544" i="19"/>
  <c r="B1543" i="19"/>
  <c r="B1542" i="19"/>
  <c r="B1541" i="19"/>
  <c r="B1540" i="19"/>
  <c r="B1539" i="19"/>
  <c r="B1538" i="19"/>
  <c r="B1537" i="19"/>
  <c r="B1536" i="19"/>
  <c r="B1535" i="19"/>
  <c r="B1534" i="19"/>
  <c r="B1533" i="19"/>
  <c r="B1532" i="19"/>
  <c r="B1531" i="19"/>
  <c r="B1530" i="19"/>
  <c r="B1529" i="19"/>
  <c r="B1528" i="19"/>
  <c r="B1527" i="19"/>
  <c r="B1526" i="19"/>
  <c r="B1525" i="19"/>
  <c r="B1524" i="19"/>
  <c r="B1523" i="19"/>
  <c r="B1522" i="19"/>
  <c r="B1521" i="19"/>
  <c r="B1520" i="19"/>
  <c r="B1519" i="19"/>
  <c r="B1518" i="19"/>
  <c r="B1517" i="19"/>
  <c r="B1516" i="19"/>
  <c r="B1515" i="19"/>
  <c r="B1514" i="19"/>
  <c r="B1513" i="19"/>
  <c r="B1512" i="19"/>
  <c r="B1511" i="19"/>
  <c r="B1510" i="19"/>
  <c r="B1509" i="19"/>
  <c r="B1508" i="19"/>
  <c r="B1507" i="19"/>
  <c r="B1506" i="19"/>
  <c r="B1505" i="19"/>
  <c r="B1504" i="19"/>
  <c r="B1503" i="19"/>
  <c r="B1502" i="19"/>
  <c r="B1501" i="19"/>
  <c r="B1500" i="19"/>
  <c r="B1499" i="19"/>
  <c r="B1498" i="19"/>
  <c r="B1497" i="19"/>
  <c r="B1496" i="19"/>
  <c r="B1495" i="19"/>
  <c r="B1494" i="19"/>
  <c r="B1493" i="19"/>
  <c r="B1492" i="19"/>
  <c r="B1491" i="19"/>
  <c r="B1490" i="19"/>
  <c r="B1489" i="19"/>
  <c r="B1488" i="19"/>
  <c r="B1487" i="19"/>
  <c r="B1486" i="19"/>
  <c r="B1485" i="19"/>
  <c r="B1484" i="19"/>
  <c r="B1483" i="19"/>
  <c r="B1482" i="19"/>
  <c r="B1481" i="19"/>
  <c r="B1480" i="19"/>
  <c r="B1479" i="19"/>
  <c r="B1478" i="19"/>
  <c r="B1477" i="19"/>
  <c r="B1476" i="19"/>
  <c r="B1475" i="19"/>
  <c r="B1474" i="19"/>
  <c r="B1473" i="19"/>
  <c r="B1472" i="19"/>
  <c r="B1471" i="19"/>
  <c r="B1470" i="19"/>
  <c r="B1469" i="19"/>
  <c r="B1468" i="19"/>
  <c r="B1467" i="19"/>
  <c r="B1466" i="19"/>
  <c r="B1465" i="19"/>
  <c r="B1464" i="19"/>
  <c r="B1463" i="19"/>
  <c r="B1462" i="19"/>
  <c r="B1461" i="19"/>
  <c r="B1460" i="19"/>
  <c r="B1459" i="19"/>
  <c r="B1458" i="19"/>
  <c r="B1457" i="19"/>
  <c r="B1244" i="19"/>
  <c r="B1243" i="19"/>
  <c r="B1242" i="19"/>
  <c r="B1241" i="19"/>
  <c r="B1240" i="19"/>
  <c r="B1239" i="19"/>
  <c r="B1238" i="19"/>
  <c r="B1237" i="19"/>
  <c r="B1236" i="19"/>
  <c r="O1236" i="19" s="1" a="1"/>
  <c r="O1236" i="19" s="1"/>
  <c r="B1235" i="19"/>
  <c r="B1234" i="19"/>
  <c r="B1233" i="19"/>
  <c r="B1232" i="19"/>
  <c r="O1232" i="19" s="1" a="1"/>
  <c r="O1232" i="19" s="1"/>
  <c r="B1231" i="19"/>
  <c r="B1230" i="19"/>
  <c r="B1229" i="19"/>
  <c r="B1228" i="19"/>
  <c r="O1228" i="19" s="1" a="1"/>
  <c r="O1228" i="19" s="1"/>
  <c r="B1227" i="19"/>
  <c r="B1226" i="19"/>
  <c r="B1225" i="19"/>
  <c r="B1224" i="19"/>
  <c r="O1224" i="19" s="1" a="1"/>
  <c r="O1224" i="19" s="1"/>
  <c r="B1223" i="19"/>
  <c r="B1222" i="19"/>
  <c r="B1221" i="19"/>
  <c r="B1220" i="19"/>
  <c r="O1220" i="19" s="1" a="1"/>
  <c r="O1220" i="19" s="1"/>
  <c r="B1219" i="19"/>
  <c r="B1218" i="19"/>
  <c r="B1217" i="19"/>
  <c r="B1216" i="19"/>
  <c r="O1216" i="19" s="1" a="1"/>
  <c r="O1216" i="19" s="1"/>
  <c r="B1215" i="19"/>
  <c r="B1214" i="19"/>
  <c r="B1213" i="19"/>
  <c r="B1212" i="19"/>
  <c r="O1212" i="19" s="1" a="1"/>
  <c r="O1212" i="19" s="1"/>
  <c r="B1211" i="19"/>
  <c r="B1210" i="19"/>
  <c r="B1209" i="19"/>
  <c r="B1208" i="19"/>
  <c r="O1208" i="19" s="1" a="1"/>
  <c r="O1208" i="19" s="1"/>
  <c r="B1207" i="19"/>
  <c r="B1206" i="19"/>
  <c r="B1205" i="19"/>
  <c r="B1204" i="19"/>
  <c r="O1204" i="19" s="1" a="1"/>
  <c r="O1204" i="19" s="1"/>
  <c r="B1203" i="19"/>
  <c r="B1202" i="19"/>
  <c r="B1201" i="19"/>
  <c r="B1200" i="19"/>
  <c r="O1200" i="19" s="1" a="1"/>
  <c r="O1200" i="19" s="1"/>
  <c r="B1199" i="19"/>
  <c r="B1198" i="19"/>
  <c r="B1197" i="19"/>
  <c r="B1196" i="19"/>
  <c r="O1196" i="19" s="1" a="1"/>
  <c r="O1196" i="19" s="1"/>
  <c r="B1195" i="19"/>
  <c r="B1194" i="19"/>
  <c r="B1193" i="19"/>
  <c r="B1192" i="19"/>
  <c r="O1192" i="19" s="1" a="1"/>
  <c r="O1192" i="19" s="1"/>
  <c r="B1191" i="19"/>
  <c r="B1190" i="19"/>
  <c r="B1189" i="19"/>
  <c r="B1188" i="19"/>
  <c r="O1188" i="19" s="1" a="1"/>
  <c r="O1188" i="19" s="1"/>
  <c r="B1187" i="19"/>
  <c r="B1186" i="19"/>
  <c r="B1185" i="19"/>
  <c r="B1184" i="19"/>
  <c r="O1184" i="19" s="1" a="1"/>
  <c r="O1184" i="19" s="1"/>
  <c r="B1183" i="19"/>
  <c r="B1182" i="19"/>
  <c r="B1181" i="19"/>
  <c r="B1180" i="19"/>
  <c r="O1180" i="19" s="1" a="1"/>
  <c r="O1180" i="19" s="1"/>
  <c r="B1179" i="19"/>
  <c r="B1178" i="19"/>
  <c r="B1177" i="19"/>
  <c r="B1176" i="19"/>
  <c r="O1176" i="19" s="1" a="1"/>
  <c r="O1176" i="19" s="1"/>
  <c r="B1175" i="19"/>
  <c r="B1174" i="19"/>
  <c r="B1173" i="19"/>
  <c r="B1172" i="19"/>
  <c r="O1172" i="19" s="1" a="1"/>
  <c r="O1172" i="19" s="1"/>
  <c r="B1171" i="19"/>
  <c r="B1170" i="19"/>
  <c r="B1169" i="19"/>
  <c r="B1168" i="19"/>
  <c r="O1168" i="19" s="1" a="1"/>
  <c r="O1168" i="19" s="1"/>
  <c r="B1167" i="19"/>
  <c r="B1166" i="19"/>
  <c r="B1165" i="19"/>
  <c r="B1164" i="19"/>
  <c r="O1164" i="19" s="1" a="1"/>
  <c r="O1164" i="19" s="1"/>
  <c r="B1163" i="19"/>
  <c r="B1162" i="19"/>
  <c r="O1162" i="19" s="1" a="1"/>
  <c r="O1162" i="19" s="1"/>
  <c r="B1161" i="19"/>
  <c r="B1160" i="19"/>
  <c r="O1160" i="19" s="1" a="1"/>
  <c r="O1160" i="19" s="1"/>
  <c r="B1159" i="19"/>
  <c r="O1159" i="19" s="1" a="1"/>
  <c r="O1159" i="19" s="1"/>
  <c r="B1158" i="19"/>
  <c r="O1158" i="19" s="1" a="1"/>
  <c r="O1158" i="19" s="1"/>
  <c r="B1157" i="19"/>
  <c r="B1156" i="19"/>
  <c r="O1156" i="19" s="1" a="1"/>
  <c r="O1156" i="19" s="1"/>
  <c r="B1155" i="19"/>
  <c r="O1155" i="19" s="1" a="1"/>
  <c r="O1155" i="19" s="1"/>
  <c r="B1154" i="19"/>
  <c r="O1154" i="19" s="1" a="1"/>
  <c r="O1154" i="19" s="1"/>
  <c r="B1153" i="19"/>
  <c r="B1152" i="19"/>
  <c r="O1152" i="19" s="1" a="1"/>
  <c r="O1152" i="19" s="1"/>
  <c r="B1151" i="19"/>
  <c r="O1151" i="19" s="1" a="1"/>
  <c r="O1151" i="19" s="1"/>
  <c r="B1150" i="19"/>
  <c r="O1150" i="19" s="1" a="1"/>
  <c r="O1150" i="19" s="1"/>
  <c r="B1149" i="19"/>
  <c r="B1148" i="19"/>
  <c r="O1148" i="19" s="1" a="1"/>
  <c r="O1148" i="19" s="1"/>
  <c r="B1147" i="19"/>
  <c r="O1147" i="19" s="1" a="1"/>
  <c r="O1147" i="19" s="1"/>
  <c r="B1146" i="19"/>
  <c r="O1146" i="19" s="1" a="1"/>
  <c r="O1146" i="19" s="1"/>
  <c r="B1145" i="19"/>
  <c r="B1144" i="19"/>
  <c r="O1144" i="19" s="1" a="1"/>
  <c r="O1144" i="19" s="1"/>
  <c r="B1143" i="19"/>
  <c r="O1143" i="19" s="1" a="1"/>
  <c r="O1143" i="19" s="1"/>
  <c r="B1142" i="19"/>
  <c r="O1142" i="19" s="1" a="1"/>
  <c r="O1142" i="19" s="1"/>
  <c r="B1141" i="19"/>
  <c r="B1140" i="19"/>
  <c r="O1140" i="19" s="1" a="1"/>
  <c r="O1140" i="19" s="1"/>
  <c r="B1139" i="19"/>
  <c r="O1139" i="19" s="1" a="1"/>
  <c r="O1139" i="19" s="1"/>
  <c r="B1138" i="19"/>
  <c r="O1138" i="19" s="1" a="1"/>
  <c r="O1138" i="19" s="1"/>
  <c r="B1137" i="19"/>
  <c r="B1136" i="19"/>
  <c r="O1136" i="19" s="1" a="1"/>
  <c r="O1136" i="19" s="1"/>
  <c r="B1135" i="19"/>
  <c r="O1135" i="19" s="1" a="1"/>
  <c r="O1135" i="19" s="1"/>
  <c r="B1134" i="19"/>
  <c r="O1134" i="19" s="1" a="1"/>
  <c r="O1134" i="19" s="1"/>
  <c r="B1133" i="19"/>
  <c r="B1132" i="19"/>
  <c r="O1132" i="19" s="1" a="1"/>
  <c r="O1132" i="19" s="1"/>
  <c r="B1131" i="19"/>
  <c r="O1131" i="19" s="1" a="1"/>
  <c r="O1131" i="19" s="1"/>
  <c r="B1130" i="19"/>
  <c r="O1130" i="19" s="1" a="1"/>
  <c r="O1130" i="19" s="1"/>
  <c r="B1129" i="19"/>
  <c r="B1128" i="19"/>
  <c r="O1128" i="19" s="1" a="1"/>
  <c r="O1128" i="19" s="1"/>
  <c r="B1127" i="19"/>
  <c r="O1127" i="19" s="1" a="1"/>
  <c r="O1127" i="19" s="1"/>
  <c r="B1126" i="19"/>
  <c r="O1126" i="19" s="1" a="1"/>
  <c r="O1126" i="19" s="1"/>
  <c r="B1125" i="19"/>
  <c r="B1124" i="19"/>
  <c r="O1124" i="19" s="1" a="1"/>
  <c r="O1124" i="19" s="1"/>
  <c r="B1123" i="19"/>
  <c r="O1123" i="19" s="1" a="1"/>
  <c r="O1123" i="19" s="1"/>
  <c r="B1122" i="19"/>
  <c r="O1122" i="19" s="1" a="1"/>
  <c r="O1122" i="19" s="1"/>
  <c r="B1121" i="19"/>
  <c r="B1120" i="19"/>
  <c r="O1120" i="19" s="1" a="1"/>
  <c r="O1120" i="19" s="1"/>
  <c r="B1119" i="19"/>
  <c r="O1119" i="19" s="1" a="1"/>
  <c r="O1119" i="19" s="1"/>
  <c r="B1118" i="19"/>
  <c r="O1118" i="19" s="1" a="1"/>
  <c r="O1118" i="19" s="1"/>
  <c r="B1117" i="19"/>
  <c r="B1116" i="19"/>
  <c r="O1116" i="19" s="1" a="1"/>
  <c r="O1116" i="19" s="1"/>
  <c r="B1115" i="19"/>
  <c r="O1115" i="19" s="1" a="1"/>
  <c r="O1115" i="19" s="1"/>
  <c r="B1114" i="19"/>
  <c r="O1114" i="19" s="1" a="1"/>
  <c r="O1114" i="19" s="1"/>
  <c r="B1113" i="19"/>
  <c r="B1112" i="19"/>
  <c r="O1112" i="19" s="1" a="1"/>
  <c r="O1112" i="19" s="1"/>
  <c r="B1111" i="19"/>
  <c r="O1111" i="19" s="1" a="1"/>
  <c r="O1111" i="19" s="1"/>
  <c r="B1110" i="19"/>
  <c r="O1110" i="19" s="1" a="1"/>
  <c r="O1110" i="19" s="1"/>
  <c r="B1109" i="19"/>
  <c r="B1108" i="19"/>
  <c r="O1108" i="19" s="1" a="1"/>
  <c r="O1108" i="19" s="1"/>
  <c r="B1107" i="19"/>
  <c r="O1107" i="19" s="1" a="1"/>
  <c r="O1107" i="19" s="1"/>
  <c r="B1106" i="19"/>
  <c r="O1106" i="19" s="1" a="1"/>
  <c r="O1106" i="19" s="1"/>
  <c r="B1105" i="19"/>
  <c r="B1104" i="19"/>
  <c r="O1104" i="19" s="1" a="1"/>
  <c r="O1104" i="19" s="1"/>
  <c r="B1103" i="19"/>
  <c r="O1103" i="19" s="1" a="1"/>
  <c r="O1103" i="19" s="1"/>
  <c r="B1102" i="19"/>
  <c r="O1102" i="19" s="1" a="1"/>
  <c r="O1102" i="19" s="1"/>
  <c r="B1101" i="19"/>
  <c r="B1100" i="19"/>
  <c r="O1100" i="19" s="1" a="1"/>
  <c r="O1100" i="19" s="1"/>
  <c r="B1099" i="19"/>
  <c r="O1099" i="19" s="1" a="1"/>
  <c r="O1099" i="19" s="1"/>
  <c r="B1098" i="19"/>
  <c r="O1098" i="19" s="1" a="1"/>
  <c r="O1098" i="19" s="1"/>
  <c r="B1097" i="19"/>
  <c r="B1096" i="19"/>
  <c r="O1096" i="19" s="1" a="1"/>
  <c r="O1096" i="19" s="1"/>
  <c r="B1095" i="19"/>
  <c r="O1095" i="19" s="1" a="1"/>
  <c r="O1095" i="19" s="1"/>
  <c r="B1094" i="19"/>
  <c r="O1094" i="19" s="1" a="1"/>
  <c r="O1094" i="19" s="1"/>
  <c r="B1093" i="19"/>
  <c r="B1092" i="19"/>
  <c r="O1092" i="19" s="1" a="1"/>
  <c r="O1092" i="19" s="1"/>
  <c r="B1091" i="19"/>
  <c r="O1091" i="19" s="1" a="1"/>
  <c r="O1091" i="19" s="1"/>
  <c r="B1090" i="19"/>
  <c r="O1090" i="19" s="1" a="1"/>
  <c r="O1090" i="19" s="1"/>
  <c r="B1089" i="19"/>
  <c r="B1088" i="19"/>
  <c r="O1088" i="19" s="1" a="1"/>
  <c r="O1088" i="19" s="1"/>
  <c r="B1087" i="19"/>
  <c r="O1087" i="19" s="1" a="1"/>
  <c r="O1087" i="19" s="1"/>
  <c r="B1086" i="19"/>
  <c r="O1086" i="19" s="1" a="1"/>
  <c r="O1086" i="19" s="1"/>
  <c r="B1085" i="19"/>
  <c r="B1084" i="19"/>
  <c r="O1084" i="19" s="1" a="1"/>
  <c r="O1084" i="19" s="1"/>
  <c r="B1083" i="19"/>
  <c r="O1083" i="19" s="1" a="1"/>
  <c r="O1083" i="19" s="1"/>
  <c r="B1082" i="19"/>
  <c r="O1082" i="19" s="1" a="1"/>
  <c r="O1082" i="19" s="1"/>
  <c r="B1081" i="19"/>
  <c r="B1080" i="19"/>
  <c r="O1080" i="19" s="1" a="1"/>
  <c r="O1080" i="19" s="1"/>
  <c r="B1079" i="19"/>
  <c r="O1079" i="19" s="1" a="1"/>
  <c r="O1079" i="19" s="1"/>
  <c r="B1078" i="19"/>
  <c r="O1078" i="19" s="1" a="1"/>
  <c r="O1078" i="19" s="1"/>
  <c r="B1077" i="19"/>
  <c r="B1076" i="19"/>
  <c r="O1076" i="19" s="1" a="1"/>
  <c r="O1076" i="19" s="1"/>
  <c r="B1075" i="19"/>
  <c r="O1075" i="19" s="1" a="1"/>
  <c r="O1075" i="19" s="1"/>
  <c r="B1074" i="19"/>
  <c r="O1074" i="19" s="1" a="1"/>
  <c r="O1074" i="19" s="1"/>
  <c r="B1073" i="19"/>
  <c r="O1073" i="19" s="1" a="1"/>
  <c r="O1073" i="19" s="1"/>
  <c r="B1072" i="19"/>
  <c r="O1072" i="19" s="1" a="1"/>
  <c r="O1072" i="19" s="1"/>
  <c r="B1071" i="19"/>
  <c r="O1071" i="19" s="1" a="1"/>
  <c r="O1071" i="19" s="1"/>
  <c r="B1070" i="19"/>
  <c r="O1070" i="19" s="1" a="1"/>
  <c r="O1070" i="19" s="1"/>
  <c r="B1069" i="19"/>
  <c r="O1069" i="19" s="1" a="1"/>
  <c r="O1069" i="19" s="1"/>
  <c r="B1068" i="19"/>
  <c r="O1068" i="19" s="1" a="1"/>
  <c r="O1068" i="19" s="1"/>
  <c r="B1067" i="19"/>
  <c r="O1067" i="19" s="1" a="1"/>
  <c r="O1067" i="19" s="1"/>
  <c r="B1066" i="19"/>
  <c r="O1066" i="19" s="1" a="1"/>
  <c r="O1066" i="19" s="1"/>
  <c r="B1065" i="19"/>
  <c r="O1065" i="19" s="1" a="1"/>
  <c r="O1065" i="19" s="1"/>
  <c r="B1064" i="19"/>
  <c r="O1064" i="19" s="1" a="1"/>
  <c r="O1064" i="19" s="1"/>
  <c r="B1063" i="19"/>
  <c r="O1063" i="19" s="1" a="1"/>
  <c r="O1063" i="19" s="1"/>
  <c r="B1062" i="19"/>
  <c r="O1062" i="19" s="1" a="1"/>
  <c r="O1062" i="19" s="1"/>
  <c r="B1061" i="19"/>
  <c r="O1061" i="19" s="1" a="1"/>
  <c r="O1061" i="19" s="1"/>
  <c r="B1060" i="19"/>
  <c r="O1060" i="19" s="1" a="1"/>
  <c r="O1060" i="19" s="1"/>
  <c r="B1059" i="19"/>
  <c r="O1059" i="19" s="1" a="1"/>
  <c r="O1059" i="19" s="1"/>
  <c r="B1058" i="19"/>
  <c r="O1058" i="19" s="1" a="1"/>
  <c r="O1058" i="19" s="1"/>
  <c r="B1057" i="19"/>
  <c r="O1057" i="19" s="1" a="1"/>
  <c r="O1057" i="19" s="1"/>
  <c r="B1056" i="19"/>
  <c r="O1056" i="19" s="1" a="1"/>
  <c r="O1056" i="19" s="1"/>
  <c r="B1055" i="19"/>
  <c r="O1055" i="19" s="1" a="1"/>
  <c r="O1055" i="19" s="1"/>
  <c r="B1054" i="19"/>
  <c r="O1054" i="19" s="1" a="1"/>
  <c r="O1054" i="19" s="1"/>
  <c r="B1053" i="19"/>
  <c r="O1053" i="19" s="1" a="1"/>
  <c r="O1053" i="19" s="1"/>
  <c r="B1052" i="19"/>
  <c r="O1052" i="19" s="1" a="1"/>
  <c r="O1052" i="19" s="1"/>
  <c r="B1051" i="19"/>
  <c r="O1051" i="19" s="1" a="1"/>
  <c r="O1051" i="19" s="1"/>
  <c r="B1050" i="19"/>
  <c r="O1050" i="19" s="1" a="1"/>
  <c r="O1050" i="19" s="1"/>
  <c r="B1049" i="19"/>
  <c r="O1049" i="19" s="1" a="1"/>
  <c r="O1049" i="19" s="1"/>
  <c r="B1048" i="19"/>
  <c r="O1048" i="19" s="1" a="1"/>
  <c r="O1048" i="19" s="1"/>
  <c r="B1047" i="19"/>
  <c r="O1047" i="19" s="1" a="1"/>
  <c r="O1047" i="19" s="1"/>
  <c r="B1046" i="19"/>
  <c r="O1046" i="19" s="1" a="1"/>
  <c r="O1046" i="19" s="1"/>
  <c r="B1045" i="19"/>
  <c r="O1045" i="19" s="1" a="1"/>
  <c r="O1045" i="19" s="1"/>
  <c r="B1044" i="19"/>
  <c r="O1044" i="19" s="1" a="1"/>
  <c r="O1044" i="19" s="1"/>
  <c r="B1043" i="19"/>
  <c r="O1043" i="19" s="1" a="1"/>
  <c r="O1043" i="19" s="1"/>
  <c r="B1042" i="19"/>
  <c r="O1042" i="19" s="1" a="1"/>
  <c r="O1042" i="19" s="1"/>
  <c r="B1041" i="19"/>
  <c r="O1041" i="19" s="1" a="1"/>
  <c r="O1041" i="19" s="1"/>
  <c r="B1040" i="19"/>
  <c r="O1040" i="19" s="1" a="1"/>
  <c r="O1040" i="19" s="1"/>
  <c r="B1039" i="19"/>
  <c r="O1039" i="19" s="1" a="1"/>
  <c r="O1039" i="19" s="1"/>
  <c r="B1038" i="19"/>
  <c r="O1038" i="19" s="1" a="1"/>
  <c r="O1038" i="19" s="1"/>
  <c r="B1037" i="19"/>
  <c r="O1037" i="19" s="1" a="1"/>
  <c r="O1037" i="19" s="1"/>
  <c r="B1036" i="19"/>
  <c r="O1036" i="19" s="1" a="1"/>
  <c r="O1036" i="19" s="1"/>
  <c r="B1035" i="19"/>
  <c r="O1035" i="19" s="1" a="1"/>
  <c r="O1035" i="19" s="1"/>
  <c r="B1034" i="19"/>
  <c r="O1034" i="19" s="1" a="1"/>
  <c r="O1034" i="19" s="1"/>
  <c r="B1033" i="19"/>
  <c r="O1033" i="19" s="1" a="1"/>
  <c r="O1033" i="19" s="1"/>
  <c r="B1032" i="19"/>
  <c r="O1032" i="19" s="1" a="1"/>
  <c r="O1032" i="19" s="1"/>
  <c r="B1031" i="19"/>
  <c r="O1031" i="19" s="1" a="1"/>
  <c r="O1031" i="19" s="1"/>
  <c r="B1030" i="19"/>
  <c r="O1030" i="19" s="1" a="1"/>
  <c r="O1030" i="19" s="1"/>
  <c r="B1029" i="19"/>
  <c r="O1029" i="19" s="1" a="1"/>
  <c r="O1029" i="19" s="1"/>
  <c r="B1028" i="19"/>
  <c r="O1028" i="19" s="1" a="1"/>
  <c r="O1028" i="19" s="1"/>
  <c r="B1027" i="19"/>
  <c r="O1027" i="19" s="1" a="1"/>
  <c r="O1027" i="19" s="1"/>
  <c r="B1026" i="19"/>
  <c r="O1026" i="19" s="1" a="1"/>
  <c r="O1026" i="19" s="1"/>
  <c r="B1025" i="19"/>
  <c r="O1025" i="19" s="1" a="1"/>
  <c r="O1025" i="19" s="1"/>
  <c r="B1024" i="19"/>
  <c r="O1024" i="19" s="1" a="1"/>
  <c r="O1024" i="19" s="1"/>
  <c r="B1023" i="19"/>
  <c r="O1023" i="19" s="1" a="1"/>
  <c r="O1023" i="19" s="1"/>
  <c r="B1022" i="19"/>
  <c r="O1022" i="19" s="1" a="1"/>
  <c r="O1022" i="19" s="1"/>
  <c r="B1021" i="19"/>
  <c r="O1021" i="19" s="1" a="1"/>
  <c r="O1021" i="19" s="1"/>
  <c r="B1020" i="19"/>
  <c r="O1020" i="19" s="1" a="1"/>
  <c r="O1020" i="19" s="1"/>
  <c r="B1019" i="19"/>
  <c r="O1019" i="19" s="1" a="1"/>
  <c r="O1019" i="19" s="1"/>
  <c r="B1018" i="19"/>
  <c r="O1018" i="19" s="1" a="1"/>
  <c r="O1018" i="19" s="1"/>
  <c r="B1017" i="19"/>
  <c r="O1017" i="19" s="1" a="1"/>
  <c r="O1017" i="19" s="1"/>
  <c r="B1016" i="19"/>
  <c r="O1016" i="19" s="1" a="1"/>
  <c r="O1016" i="19" s="1"/>
  <c r="B1015" i="19"/>
  <c r="O1015" i="19" s="1" a="1"/>
  <c r="O1015" i="19" s="1"/>
  <c r="B1014" i="19"/>
  <c r="O1014" i="19" s="1" a="1"/>
  <c r="O1014" i="19" s="1"/>
  <c r="B1013" i="19"/>
  <c r="O1013" i="19" s="1" a="1"/>
  <c r="O1013" i="19" s="1"/>
  <c r="B1012" i="19"/>
  <c r="O1012" i="19" s="1" a="1"/>
  <c r="O1012" i="19" s="1"/>
  <c r="B1011" i="19"/>
  <c r="O1011" i="19" s="1" a="1"/>
  <c r="O1011" i="19" s="1"/>
  <c r="B1010" i="19"/>
  <c r="O1010" i="19" s="1" a="1"/>
  <c r="O1010" i="19" s="1"/>
  <c r="B1009" i="19"/>
  <c r="O1009" i="19" s="1" a="1"/>
  <c r="O1009" i="19" s="1"/>
  <c r="B1008" i="19"/>
  <c r="O1008" i="19" s="1" a="1"/>
  <c r="O1008" i="19" s="1"/>
  <c r="B1007" i="19"/>
  <c r="O1007" i="19" s="1" a="1"/>
  <c r="O1007" i="19" s="1"/>
  <c r="B1006" i="19"/>
  <c r="O1006" i="19" s="1" a="1"/>
  <c r="O1006" i="19" s="1"/>
  <c r="B1005" i="19"/>
  <c r="O1005" i="19" s="1" a="1"/>
  <c r="O1005" i="19" s="1"/>
  <c r="B1004" i="19"/>
  <c r="O1004" i="19" s="1" a="1"/>
  <c r="O1004" i="19" s="1"/>
  <c r="B1003" i="19"/>
  <c r="O1003" i="19" s="1" a="1"/>
  <c r="O1003" i="19" s="1"/>
  <c r="B1002" i="19"/>
  <c r="O1002" i="19" s="1" a="1"/>
  <c r="O1002" i="19" s="1"/>
  <c r="B1001" i="19"/>
  <c r="O1001" i="19" s="1" a="1"/>
  <c r="O1001" i="19" s="1"/>
  <c r="B1000" i="19"/>
  <c r="O1000" i="19" s="1" a="1"/>
  <c r="O1000" i="19" s="1"/>
  <c r="B999" i="19"/>
  <c r="O999" i="19" s="1" a="1"/>
  <c r="O999" i="19" s="1"/>
  <c r="B998" i="19"/>
  <c r="O998" i="19" s="1" a="1"/>
  <c r="O998" i="19" s="1"/>
  <c r="B997" i="19"/>
  <c r="O997" i="19" s="1" a="1"/>
  <c r="O997" i="19" s="1"/>
  <c r="B996" i="19"/>
  <c r="O996" i="19" s="1" a="1"/>
  <c r="O996" i="19" s="1"/>
  <c r="B995" i="19"/>
  <c r="O995" i="19" s="1" a="1"/>
  <c r="O995" i="19" s="1"/>
  <c r="B994" i="19"/>
  <c r="O994" i="19" s="1" a="1"/>
  <c r="O994" i="19" s="1"/>
  <c r="B993" i="19"/>
  <c r="O993" i="19" s="1" a="1"/>
  <c r="O993" i="19" s="1"/>
  <c r="B992" i="19"/>
  <c r="O992" i="19" s="1" a="1"/>
  <c r="O992" i="19" s="1"/>
  <c r="B991" i="19"/>
  <c r="O991" i="19" s="1" a="1"/>
  <c r="O991" i="19" s="1"/>
  <c r="B990" i="19"/>
  <c r="O990" i="19" s="1" a="1"/>
  <c r="O990" i="19" s="1"/>
  <c r="B989" i="19"/>
  <c r="O989" i="19" s="1" a="1"/>
  <c r="O989" i="19" s="1"/>
  <c r="B988" i="19"/>
  <c r="O988" i="19" s="1" a="1"/>
  <c r="O988" i="19" s="1"/>
  <c r="B987" i="19"/>
  <c r="O987" i="19" s="1" a="1"/>
  <c r="O987" i="19" s="1"/>
  <c r="B986" i="19"/>
  <c r="O986" i="19" s="1" a="1"/>
  <c r="O986" i="19" s="1"/>
  <c r="B985" i="19"/>
  <c r="O985" i="19" s="1" a="1"/>
  <c r="O985" i="19" s="1"/>
  <c r="B984" i="19"/>
  <c r="O984" i="19" s="1" a="1"/>
  <c r="O984" i="19" s="1"/>
  <c r="B983" i="19"/>
  <c r="O983" i="19" s="1" a="1"/>
  <c r="O983" i="19" s="1"/>
  <c r="B982" i="19"/>
  <c r="O982" i="19" s="1" a="1"/>
  <c r="O982" i="19" s="1"/>
  <c r="B981" i="19"/>
  <c r="O981" i="19" s="1" a="1"/>
  <c r="O981" i="19" s="1"/>
  <c r="B980" i="19"/>
  <c r="O980" i="19" s="1" a="1"/>
  <c r="O980" i="19" s="1"/>
  <c r="B979" i="19"/>
  <c r="O979" i="19" s="1" a="1"/>
  <c r="O979" i="19" s="1"/>
  <c r="B978" i="19"/>
  <c r="O978" i="19" s="1" a="1"/>
  <c r="O978" i="19" s="1"/>
  <c r="B977" i="19"/>
  <c r="O977" i="19" s="1" a="1"/>
  <c r="O977" i="19" s="1"/>
  <c r="B976" i="19"/>
  <c r="O976" i="19" s="1" a="1"/>
  <c r="O976" i="19" s="1"/>
  <c r="B975" i="19"/>
  <c r="O975" i="19" s="1" a="1"/>
  <c r="O975" i="19" s="1"/>
  <c r="B974" i="19"/>
  <c r="O974" i="19" s="1" a="1"/>
  <c r="O974" i="19" s="1"/>
  <c r="B973" i="19"/>
  <c r="O973" i="19" s="1" a="1"/>
  <c r="O973" i="19" s="1"/>
  <c r="B972" i="19"/>
  <c r="O972" i="19" s="1" a="1"/>
  <c r="O972" i="19" s="1"/>
  <c r="B971" i="19"/>
  <c r="O971" i="19" s="1" a="1"/>
  <c r="O971" i="19" s="1"/>
  <c r="B970" i="19"/>
  <c r="O970" i="19" s="1" a="1"/>
  <c r="O970" i="19" s="1"/>
  <c r="B969" i="19"/>
  <c r="O969" i="19" s="1" a="1"/>
  <c r="O969" i="19" s="1"/>
  <c r="B968" i="19"/>
  <c r="O968" i="19" s="1" a="1"/>
  <c r="O968" i="19" s="1"/>
  <c r="B967" i="19"/>
  <c r="O967" i="19" s="1" a="1"/>
  <c r="O967" i="19" s="1"/>
  <c r="B966" i="19"/>
  <c r="O966" i="19" s="1" a="1"/>
  <c r="O966" i="19" s="1"/>
  <c r="B965" i="19"/>
  <c r="O965" i="19" s="1" a="1"/>
  <c r="O965" i="19" s="1"/>
  <c r="B964" i="19"/>
  <c r="O964" i="19" s="1" a="1"/>
  <c r="O964" i="19" s="1"/>
  <c r="B963" i="19"/>
  <c r="O963" i="19" s="1" a="1"/>
  <c r="O963" i="19" s="1"/>
  <c r="B962" i="19"/>
  <c r="O962" i="19" s="1" a="1"/>
  <c r="O962" i="19" s="1"/>
  <c r="B961" i="19"/>
  <c r="O961" i="19" s="1" a="1"/>
  <c r="O961" i="19" s="1"/>
  <c r="B960" i="19"/>
  <c r="O960" i="19" s="1" a="1"/>
  <c r="O960" i="19" s="1"/>
  <c r="B959" i="19"/>
  <c r="O959" i="19" s="1" a="1"/>
  <c r="O959" i="19" s="1"/>
  <c r="B958" i="19"/>
  <c r="O958" i="19" s="1" a="1"/>
  <c r="O958" i="19" s="1"/>
  <c r="B957" i="19"/>
  <c r="O957" i="19" s="1" a="1"/>
  <c r="O957" i="19" s="1"/>
  <c r="B956" i="19"/>
  <c r="O956" i="19" s="1" a="1"/>
  <c r="O956" i="19" s="1"/>
  <c r="B955" i="19"/>
  <c r="O955" i="19" s="1" a="1"/>
  <c r="O955" i="19" s="1"/>
  <c r="B954" i="19"/>
  <c r="O954" i="19" s="1" a="1"/>
  <c r="O954" i="19" s="1"/>
  <c r="B953" i="19"/>
  <c r="O953" i="19" s="1" a="1"/>
  <c r="O953" i="19" s="1"/>
  <c r="B952" i="19"/>
  <c r="O952" i="19" s="1" a="1"/>
  <c r="O952" i="19" s="1"/>
  <c r="B951" i="19"/>
  <c r="O951" i="19" s="1" a="1"/>
  <c r="O951" i="19" s="1"/>
  <c r="B950" i="19"/>
  <c r="O950" i="19" s="1" a="1"/>
  <c r="O950" i="19" s="1"/>
  <c r="B949" i="19"/>
  <c r="O949" i="19" s="1" a="1"/>
  <c r="O949" i="19" s="1"/>
  <c r="B948" i="19"/>
  <c r="O948" i="19" s="1" a="1"/>
  <c r="O948" i="19" s="1"/>
  <c r="B947" i="19"/>
  <c r="O947" i="19" s="1" a="1"/>
  <c r="O947" i="19" s="1"/>
  <c r="B946" i="19"/>
  <c r="O946" i="19" s="1" a="1"/>
  <c r="O946" i="19" s="1"/>
  <c r="B945" i="19"/>
  <c r="O945" i="19" s="1" a="1"/>
  <c r="O945" i="19" s="1"/>
  <c r="B944" i="19"/>
  <c r="O944" i="19" s="1" a="1"/>
  <c r="O944" i="19" s="1"/>
  <c r="B943" i="19"/>
  <c r="O943" i="19" s="1" a="1"/>
  <c r="O943" i="19" s="1"/>
  <c r="B942" i="19"/>
  <c r="O942" i="19" s="1" a="1"/>
  <c r="O942" i="19" s="1"/>
  <c r="B941" i="19"/>
  <c r="O941" i="19" s="1" a="1"/>
  <c r="O941" i="19" s="1"/>
  <c r="B940" i="19"/>
  <c r="O940" i="19" s="1" a="1"/>
  <c r="O940" i="19" s="1"/>
  <c r="B939" i="19"/>
  <c r="O939" i="19" s="1" a="1"/>
  <c r="O939" i="19" s="1"/>
  <c r="B938" i="19"/>
  <c r="O938" i="19" s="1" a="1"/>
  <c r="O938" i="19" s="1"/>
  <c r="B937" i="19"/>
  <c r="O937" i="19" s="1" a="1"/>
  <c r="O937" i="19" s="1"/>
  <c r="B936" i="19"/>
  <c r="O936" i="19" s="1" a="1"/>
  <c r="O936" i="19" s="1"/>
  <c r="B935" i="19"/>
  <c r="O935" i="19" s="1" a="1"/>
  <c r="O935" i="19" s="1"/>
  <c r="B934" i="19"/>
  <c r="O934" i="19" s="1" a="1"/>
  <c r="O934" i="19" s="1"/>
  <c r="B933" i="19"/>
  <c r="O933" i="19" s="1" a="1"/>
  <c r="O933" i="19" s="1"/>
  <c r="B932" i="19"/>
  <c r="O932" i="19" s="1" a="1"/>
  <c r="O932" i="19" s="1"/>
  <c r="B931" i="19"/>
  <c r="O931" i="19" s="1" a="1"/>
  <c r="O931" i="19" s="1"/>
  <c r="B930" i="19"/>
  <c r="O930" i="19" s="1" a="1"/>
  <c r="O930" i="19" s="1"/>
  <c r="B929" i="19"/>
  <c r="O929" i="19" s="1" a="1"/>
  <c r="O929" i="19" s="1"/>
  <c r="B928" i="19"/>
  <c r="O928" i="19" s="1" a="1"/>
  <c r="O928" i="19" s="1"/>
  <c r="B927" i="19"/>
  <c r="O927" i="19" s="1" a="1"/>
  <c r="O927" i="19" s="1"/>
  <c r="B926" i="19"/>
  <c r="O926" i="19" s="1" a="1"/>
  <c r="O926" i="19" s="1"/>
  <c r="B925" i="19"/>
  <c r="O925" i="19" s="1" a="1"/>
  <c r="O925" i="19" s="1"/>
  <c r="B924" i="19"/>
  <c r="O924" i="19" s="1" a="1"/>
  <c r="O924" i="19" s="1"/>
  <c r="B923" i="19"/>
  <c r="O923" i="19" s="1" a="1"/>
  <c r="O923" i="19" s="1"/>
  <c r="B922" i="19"/>
  <c r="O922" i="19" s="1" a="1"/>
  <c r="O922" i="19" s="1"/>
  <c r="B921" i="19"/>
  <c r="O921" i="19" s="1" a="1"/>
  <c r="O921" i="19" s="1"/>
  <c r="B920" i="19"/>
  <c r="O920" i="19" s="1" a="1"/>
  <c r="O920" i="19" s="1"/>
  <c r="B919" i="19"/>
  <c r="O919" i="19" s="1" a="1"/>
  <c r="O919" i="19" s="1"/>
  <c r="B918" i="19"/>
  <c r="O918" i="19" s="1" a="1"/>
  <c r="O918" i="19" s="1"/>
  <c r="B917" i="19"/>
  <c r="O917" i="19" s="1" a="1"/>
  <c r="O917" i="19" s="1"/>
  <c r="B916" i="19"/>
  <c r="O916" i="19" s="1" a="1"/>
  <c r="O916" i="19" s="1"/>
  <c r="B915" i="19"/>
  <c r="O915" i="19" s="1" a="1"/>
  <c r="O915" i="19" s="1"/>
  <c r="B914" i="19"/>
  <c r="O914" i="19" s="1" a="1"/>
  <c r="O914" i="19" s="1"/>
  <c r="B913" i="19"/>
  <c r="O913" i="19" s="1" a="1"/>
  <c r="O913" i="19" s="1"/>
  <c r="B912" i="19"/>
  <c r="O912" i="19" s="1" a="1"/>
  <c r="O912" i="19" s="1"/>
  <c r="B911" i="19"/>
  <c r="O911" i="19" s="1" a="1"/>
  <c r="O911" i="19" s="1"/>
  <c r="B910" i="19"/>
  <c r="O910" i="19" s="1" a="1"/>
  <c r="O910" i="19" s="1"/>
  <c r="B909" i="19"/>
  <c r="O909" i="19" s="1" a="1"/>
  <c r="O909" i="19" s="1"/>
  <c r="B908" i="19"/>
  <c r="O908" i="19" s="1" a="1"/>
  <c r="O908" i="19" s="1"/>
  <c r="B907" i="19"/>
  <c r="O907" i="19" s="1" a="1"/>
  <c r="O907" i="19" s="1"/>
  <c r="B906" i="19"/>
  <c r="O906" i="19" s="1" a="1"/>
  <c r="O906" i="19" s="1"/>
  <c r="B905" i="19"/>
  <c r="O905" i="19" s="1" a="1"/>
  <c r="O905" i="19" s="1"/>
  <c r="B904" i="19"/>
  <c r="O904" i="19" s="1" a="1"/>
  <c r="O904" i="19" s="1"/>
  <c r="B903" i="19"/>
  <c r="O903" i="19" s="1" a="1"/>
  <c r="O903" i="19" s="1"/>
  <c r="B902" i="19"/>
  <c r="O902" i="19" s="1" a="1"/>
  <c r="O902" i="19" s="1"/>
  <c r="B901" i="19"/>
  <c r="O901" i="19" s="1" a="1"/>
  <c r="O901" i="19" s="1"/>
  <c r="B900" i="19"/>
  <c r="O900" i="19" s="1" a="1"/>
  <c r="O900" i="19" s="1"/>
  <c r="B899" i="19"/>
  <c r="O899" i="19" s="1" a="1"/>
  <c r="O899" i="19" s="1"/>
  <c r="B898" i="19"/>
  <c r="O898" i="19" s="1" a="1"/>
  <c r="O898" i="19" s="1"/>
  <c r="B897" i="19"/>
  <c r="O897" i="19" s="1" a="1"/>
  <c r="O897" i="19" s="1"/>
  <c r="B896" i="19"/>
  <c r="O896" i="19" s="1" a="1"/>
  <c r="O896" i="19" s="1"/>
  <c r="B895" i="19"/>
  <c r="O895" i="19" s="1" a="1"/>
  <c r="O895" i="19" s="1"/>
  <c r="B894" i="19"/>
  <c r="O894" i="19" s="1" a="1"/>
  <c r="O894" i="19" s="1"/>
  <c r="B893" i="19"/>
  <c r="O893" i="19" s="1" a="1"/>
  <c r="O893" i="19" s="1"/>
  <c r="B892" i="19"/>
  <c r="O892" i="19" s="1" a="1"/>
  <c r="O892" i="19" s="1"/>
  <c r="B891" i="19"/>
  <c r="O891" i="19" s="1" a="1"/>
  <c r="O891" i="19" s="1"/>
  <c r="B890" i="19"/>
  <c r="O890" i="19" s="1" a="1"/>
  <c r="O890" i="19" s="1"/>
  <c r="B889" i="19"/>
  <c r="O889" i="19" s="1" a="1"/>
  <c r="O889" i="19" s="1"/>
  <c r="B888" i="19"/>
  <c r="O888" i="19" s="1" a="1"/>
  <c r="O888" i="19" s="1"/>
  <c r="B887" i="19"/>
  <c r="O887" i="19" s="1" a="1"/>
  <c r="O887" i="19" s="1"/>
  <c r="B886" i="19"/>
  <c r="O886" i="19" s="1" a="1"/>
  <c r="O886" i="19" s="1"/>
  <c r="B885" i="19"/>
  <c r="O885" i="19" s="1" a="1"/>
  <c r="O885" i="19" s="1"/>
  <c r="B884" i="19"/>
  <c r="O884" i="19" s="1" a="1"/>
  <c r="O884" i="19" s="1"/>
  <c r="B883" i="19"/>
  <c r="O883" i="19" s="1" a="1"/>
  <c r="O883" i="19" s="1"/>
  <c r="B882" i="19"/>
  <c r="O882" i="19" s="1" a="1"/>
  <c r="O882" i="19" s="1"/>
  <c r="B881" i="19"/>
  <c r="O881" i="19" s="1" a="1"/>
  <c r="O881" i="19" s="1"/>
  <c r="B880" i="19"/>
  <c r="O880" i="19" s="1" a="1"/>
  <c r="O880" i="19" s="1"/>
  <c r="B879" i="19"/>
  <c r="O879" i="19" s="1" a="1"/>
  <c r="O879" i="19" s="1"/>
  <c r="B878" i="19"/>
  <c r="O878" i="19" s="1" a="1"/>
  <c r="O878" i="19" s="1"/>
  <c r="B877" i="19"/>
  <c r="O877" i="19" s="1" a="1"/>
  <c r="O877" i="19" s="1"/>
  <c r="B876" i="19"/>
  <c r="O876" i="19" s="1" a="1"/>
  <c r="O876" i="19" s="1"/>
  <c r="B875" i="19"/>
  <c r="O875" i="19" s="1" a="1"/>
  <c r="O875" i="19" s="1"/>
  <c r="B874" i="19"/>
  <c r="O874" i="19" s="1" a="1"/>
  <c r="O874" i="19" s="1"/>
  <c r="B873" i="19"/>
  <c r="O873" i="19" s="1" a="1"/>
  <c r="O873" i="19" s="1"/>
  <c r="B872" i="19"/>
  <c r="O872" i="19" s="1" a="1"/>
  <c r="O872" i="19" s="1"/>
  <c r="B871" i="19"/>
  <c r="O871" i="19" s="1" a="1"/>
  <c r="O871" i="19" s="1"/>
  <c r="B870" i="19"/>
  <c r="O870" i="19" s="1" a="1"/>
  <c r="O870" i="19" s="1"/>
  <c r="B869" i="19"/>
  <c r="O869" i="19" s="1" a="1"/>
  <c r="O869" i="19" s="1"/>
  <c r="B868" i="19"/>
  <c r="O868" i="19" s="1" a="1"/>
  <c r="O868" i="19" s="1"/>
  <c r="B867" i="19"/>
  <c r="O867" i="19" s="1" a="1"/>
  <c r="O867" i="19" s="1"/>
  <c r="B866" i="19"/>
  <c r="O866" i="19" s="1" a="1"/>
  <c r="O866" i="19" s="1"/>
  <c r="B865" i="19"/>
  <c r="O865" i="19" s="1" a="1"/>
  <c r="O865" i="19" s="1"/>
  <c r="B864" i="19"/>
  <c r="O864" i="19" s="1" a="1"/>
  <c r="O864" i="19" s="1"/>
  <c r="B863" i="19"/>
  <c r="O863" i="19" s="1" a="1"/>
  <c r="O863" i="19" s="1"/>
  <c r="B862" i="19"/>
  <c r="O862" i="19" s="1" a="1"/>
  <c r="O862" i="19" s="1"/>
  <c r="B861" i="19"/>
  <c r="O861" i="19" s="1" a="1"/>
  <c r="O861" i="19" s="1"/>
  <c r="B860" i="19"/>
  <c r="O860" i="19" s="1" a="1"/>
  <c r="O860" i="19" s="1"/>
  <c r="B859" i="19"/>
  <c r="O859" i="19" s="1" a="1"/>
  <c r="O859" i="19" s="1"/>
  <c r="B858" i="19"/>
  <c r="O858" i="19" s="1" a="1"/>
  <c r="O858" i="19" s="1"/>
  <c r="B857" i="19"/>
  <c r="O857" i="19" s="1" a="1"/>
  <c r="O857" i="19" s="1"/>
  <c r="B856" i="19"/>
  <c r="O856" i="19" s="1" a="1"/>
  <c r="O856" i="19" s="1"/>
  <c r="B855" i="19"/>
  <c r="O855" i="19" s="1" a="1"/>
  <c r="O855" i="19" s="1"/>
  <c r="B854" i="19"/>
  <c r="O854" i="19" s="1" a="1"/>
  <c r="O854" i="19" s="1"/>
  <c r="B853" i="19"/>
  <c r="O853" i="19" s="1" a="1"/>
  <c r="O853" i="19" s="1"/>
  <c r="B852" i="19"/>
  <c r="O852" i="19" s="1" a="1"/>
  <c r="O852" i="19" s="1"/>
  <c r="B851" i="19"/>
  <c r="O851" i="19" s="1" a="1"/>
  <c r="O851" i="19" s="1"/>
  <c r="B850" i="19"/>
  <c r="O850" i="19" s="1" a="1"/>
  <c r="O850" i="19" s="1"/>
  <c r="B849" i="19"/>
  <c r="O849" i="19" s="1" a="1"/>
  <c r="O849" i="19" s="1"/>
  <c r="B848" i="19"/>
  <c r="O848" i="19" s="1" a="1"/>
  <c r="O848" i="19" s="1"/>
  <c r="B847" i="19"/>
  <c r="O847" i="19" s="1" a="1"/>
  <c r="O847" i="19" s="1"/>
  <c r="B846" i="19"/>
  <c r="O846" i="19" s="1" a="1"/>
  <c r="O846" i="19" s="1"/>
  <c r="B845" i="19"/>
  <c r="O845" i="19" s="1" a="1"/>
  <c r="O845" i="19" s="1"/>
  <c r="B844" i="19"/>
  <c r="O844" i="19" s="1" a="1"/>
  <c r="O844" i="19" s="1"/>
  <c r="B843" i="19"/>
  <c r="O843" i="19" s="1" a="1"/>
  <c r="O843" i="19" s="1"/>
  <c r="B842" i="19"/>
  <c r="O842" i="19" s="1" a="1"/>
  <c r="O842" i="19" s="1"/>
  <c r="B841" i="19"/>
  <c r="O841" i="19" s="1" a="1"/>
  <c r="O841" i="19" s="1"/>
  <c r="B840" i="19"/>
  <c r="O840" i="19" s="1" a="1"/>
  <c r="O840" i="19" s="1"/>
  <c r="B627" i="19"/>
  <c r="B626" i="19"/>
  <c r="B625" i="19"/>
  <c r="B624" i="19"/>
  <c r="B623" i="19"/>
  <c r="B622" i="19"/>
  <c r="B621" i="19"/>
  <c r="B620" i="19"/>
  <c r="B619" i="19"/>
  <c r="B618" i="19"/>
  <c r="B617" i="19"/>
  <c r="B616" i="19"/>
  <c r="B615" i="19"/>
  <c r="B614" i="19"/>
  <c r="B613" i="19"/>
  <c r="B612" i="19"/>
  <c r="B611" i="19"/>
  <c r="B610" i="19"/>
  <c r="B609" i="19"/>
  <c r="B608" i="19"/>
  <c r="B607" i="19"/>
  <c r="B606" i="19"/>
  <c r="B605" i="19"/>
  <c r="B604" i="19"/>
  <c r="B603" i="19"/>
  <c r="B602" i="19"/>
  <c r="B601" i="19"/>
  <c r="B600" i="19"/>
  <c r="B599" i="19"/>
  <c r="B598" i="19"/>
  <c r="B597" i="19"/>
  <c r="B596" i="19"/>
  <c r="B595" i="19"/>
  <c r="B594" i="19"/>
  <c r="B593" i="19"/>
  <c r="B592" i="19"/>
  <c r="B591" i="19"/>
  <c r="B590" i="19"/>
  <c r="B589" i="19"/>
  <c r="B588" i="19"/>
  <c r="B587" i="19"/>
  <c r="B586" i="19"/>
  <c r="B585" i="19"/>
  <c r="B584" i="19"/>
  <c r="B583" i="19"/>
  <c r="B582" i="19"/>
  <c r="B581" i="19"/>
  <c r="B580" i="19"/>
  <c r="B579" i="19"/>
  <c r="B578" i="19"/>
  <c r="B577" i="19"/>
  <c r="B576" i="19"/>
  <c r="B575" i="19"/>
  <c r="B574" i="19"/>
  <c r="B573" i="19"/>
  <c r="B572" i="19"/>
  <c r="B571" i="19"/>
  <c r="B570" i="19"/>
  <c r="B569" i="19"/>
  <c r="B568" i="19"/>
  <c r="B567" i="19"/>
  <c r="B566" i="19"/>
  <c r="B565" i="19"/>
  <c r="B564" i="19"/>
  <c r="B563" i="19"/>
  <c r="B562" i="19"/>
  <c r="B561" i="19"/>
  <c r="B560" i="19"/>
  <c r="B559" i="19"/>
  <c r="B558" i="19"/>
  <c r="B557" i="19"/>
  <c r="B556" i="19"/>
  <c r="B555" i="19"/>
  <c r="B554" i="19"/>
  <c r="B553" i="19"/>
  <c r="B552" i="19"/>
  <c r="B551" i="19"/>
  <c r="B550" i="19"/>
  <c r="B549" i="19"/>
  <c r="B548" i="19"/>
  <c r="B547" i="19"/>
  <c r="B546" i="19"/>
  <c r="B545" i="19"/>
  <c r="B544" i="19"/>
  <c r="B543" i="19"/>
  <c r="B542" i="19"/>
  <c r="B541" i="19"/>
  <c r="B540" i="19"/>
  <c r="B539" i="19"/>
  <c r="B538" i="19"/>
  <c r="B537" i="19"/>
  <c r="B536" i="19"/>
  <c r="B535" i="19"/>
  <c r="B534" i="19"/>
  <c r="B533" i="19"/>
  <c r="B532" i="19"/>
  <c r="B531" i="19"/>
  <c r="B530" i="19"/>
  <c r="B529" i="19"/>
  <c r="B528" i="19"/>
  <c r="B527" i="19"/>
  <c r="B526" i="19"/>
  <c r="B525" i="19"/>
  <c r="B524" i="19"/>
  <c r="B523" i="19"/>
  <c r="B522" i="19"/>
  <c r="B521" i="19"/>
  <c r="B520" i="19"/>
  <c r="B519" i="19"/>
  <c r="B518" i="19"/>
  <c r="B517" i="19"/>
  <c r="B516" i="19"/>
  <c r="B515" i="19"/>
  <c r="B514" i="19"/>
  <c r="B513" i="19"/>
  <c r="B512" i="19"/>
  <c r="B511" i="19"/>
  <c r="B510" i="19"/>
  <c r="B509" i="19"/>
  <c r="B508" i="19"/>
  <c r="B507" i="19"/>
  <c r="B506" i="19"/>
  <c r="B505" i="19"/>
  <c r="B504" i="19"/>
  <c r="B503" i="19"/>
  <c r="B502" i="19"/>
  <c r="B501" i="19"/>
  <c r="B500" i="19"/>
  <c r="B499" i="19"/>
  <c r="B498" i="19"/>
  <c r="B497" i="19"/>
  <c r="B496" i="19"/>
  <c r="B495" i="19"/>
  <c r="B494" i="19"/>
  <c r="B493" i="19"/>
  <c r="B492" i="19"/>
  <c r="B491" i="19"/>
  <c r="B490" i="19"/>
  <c r="B489" i="19"/>
  <c r="B488" i="19"/>
  <c r="B487" i="19"/>
  <c r="B486" i="19"/>
  <c r="B485" i="19"/>
  <c r="B484" i="19"/>
  <c r="B483" i="19"/>
  <c r="B482" i="19"/>
  <c r="B481" i="19"/>
  <c r="B480" i="19"/>
  <c r="B479" i="19"/>
  <c r="B478" i="19"/>
  <c r="B477" i="19"/>
  <c r="B476" i="19"/>
  <c r="B475" i="19"/>
  <c r="B474" i="19"/>
  <c r="B473" i="19"/>
  <c r="B472" i="19"/>
  <c r="B471" i="19"/>
  <c r="B470" i="19"/>
  <c r="B469" i="19"/>
  <c r="B468" i="19"/>
  <c r="B467" i="19"/>
  <c r="B466" i="19"/>
  <c r="B465" i="19"/>
  <c r="B464" i="19"/>
  <c r="B463" i="19"/>
  <c r="B462" i="19"/>
  <c r="B461" i="19"/>
  <c r="B460" i="19"/>
  <c r="B459" i="19"/>
  <c r="B458" i="19"/>
  <c r="B457" i="19"/>
  <c r="B456" i="19"/>
  <c r="B455" i="19"/>
  <c r="B454" i="19"/>
  <c r="B453" i="19"/>
  <c r="B452" i="19"/>
  <c r="B451" i="19"/>
  <c r="B450" i="19"/>
  <c r="B449" i="19"/>
  <c r="B448" i="19"/>
  <c r="B447" i="19"/>
  <c r="B446" i="19"/>
  <c r="B445" i="19"/>
  <c r="B444" i="19"/>
  <c r="B443" i="19"/>
  <c r="B442" i="19"/>
  <c r="B441" i="19"/>
  <c r="B440" i="19"/>
  <c r="B439" i="19"/>
  <c r="B438" i="19"/>
  <c r="B437" i="19"/>
  <c r="B436" i="19"/>
  <c r="B435" i="19"/>
  <c r="B434" i="19"/>
  <c r="B433" i="19"/>
  <c r="B432" i="19"/>
  <c r="B431" i="19"/>
  <c r="B430" i="19"/>
  <c r="B429" i="19"/>
  <c r="B428" i="19"/>
  <c r="B427" i="19"/>
  <c r="B426" i="19"/>
  <c r="B425" i="19"/>
  <c r="B424" i="19"/>
  <c r="B423" i="19"/>
  <c r="B422" i="19"/>
  <c r="B421" i="19"/>
  <c r="B420" i="19"/>
  <c r="B419" i="19"/>
  <c r="B418" i="19"/>
  <c r="B417" i="19"/>
  <c r="B416" i="19"/>
  <c r="B415" i="19"/>
  <c r="B414" i="19"/>
  <c r="B413" i="19"/>
  <c r="B412" i="19"/>
  <c r="B411" i="19"/>
  <c r="B410" i="19"/>
  <c r="B409" i="19"/>
  <c r="B408" i="19"/>
  <c r="B407" i="19"/>
  <c r="B406" i="19"/>
  <c r="B405" i="19"/>
  <c r="B404" i="19"/>
  <c r="B403" i="19"/>
  <c r="B402" i="19"/>
  <c r="B401" i="19"/>
  <c r="B400" i="19"/>
  <c r="B399" i="19"/>
  <c r="B398" i="19"/>
  <c r="B397" i="19"/>
  <c r="B396" i="19"/>
  <c r="B395" i="19"/>
  <c r="B394" i="19"/>
  <c r="B393" i="19"/>
  <c r="B392" i="19"/>
  <c r="B391" i="19"/>
  <c r="B390" i="19"/>
  <c r="B389" i="19"/>
  <c r="B388" i="19"/>
  <c r="B387" i="19"/>
  <c r="B386" i="19"/>
  <c r="B385" i="19"/>
  <c r="B384" i="19"/>
  <c r="B383" i="19"/>
  <c r="B382" i="19"/>
  <c r="B381" i="19"/>
  <c r="B380" i="19"/>
  <c r="B379" i="19"/>
  <c r="B378" i="19"/>
  <c r="B377" i="19"/>
  <c r="B376" i="19"/>
  <c r="B375" i="19"/>
  <c r="B374" i="19"/>
  <c r="B373" i="19"/>
  <c r="B372" i="19"/>
  <c r="B371" i="19"/>
  <c r="B370" i="19"/>
  <c r="B369" i="19"/>
  <c r="B368" i="19"/>
  <c r="B367" i="19"/>
  <c r="B366" i="19"/>
  <c r="B365" i="19"/>
  <c r="B364" i="19"/>
  <c r="B363" i="19"/>
  <c r="B362" i="19"/>
  <c r="B361" i="19"/>
  <c r="B360" i="19"/>
  <c r="B359" i="19"/>
  <c r="B358" i="19"/>
  <c r="B357" i="19"/>
  <c r="B356" i="19"/>
  <c r="B355" i="19"/>
  <c r="B354" i="19"/>
  <c r="B353" i="19"/>
  <c r="B352" i="19"/>
  <c r="B351" i="19"/>
  <c r="B350" i="19"/>
  <c r="B349" i="19"/>
  <c r="B348" i="19"/>
  <c r="B347" i="19"/>
  <c r="B346" i="19"/>
  <c r="B345" i="19"/>
  <c r="B344" i="19"/>
  <c r="B343" i="19"/>
  <c r="B342" i="19"/>
  <c r="B341" i="19"/>
  <c r="B340" i="19"/>
  <c r="B339" i="19"/>
  <c r="B338" i="19"/>
  <c r="B337" i="19"/>
  <c r="B336" i="19"/>
  <c r="B335" i="19"/>
  <c r="B334" i="19"/>
  <c r="B333" i="19"/>
  <c r="B332" i="19"/>
  <c r="B331" i="19"/>
  <c r="B330" i="19"/>
  <c r="B329" i="19"/>
  <c r="B328" i="19"/>
  <c r="B327" i="19"/>
  <c r="B326" i="19"/>
  <c r="B325" i="19"/>
  <c r="B324" i="19"/>
  <c r="B323" i="19"/>
  <c r="B322" i="19"/>
  <c r="B321" i="19"/>
  <c r="B320" i="19"/>
  <c r="B319" i="19"/>
  <c r="B318" i="19"/>
  <c r="B317" i="19"/>
  <c r="B316" i="19"/>
  <c r="B315" i="19"/>
  <c r="B314" i="19"/>
  <c r="B313" i="19"/>
  <c r="B312" i="19"/>
  <c r="B311" i="19"/>
  <c r="B310" i="19"/>
  <c r="B309" i="19"/>
  <c r="B308" i="19"/>
  <c r="B307" i="19"/>
  <c r="B306" i="19"/>
  <c r="B305" i="19"/>
  <c r="B304" i="19"/>
  <c r="B303" i="19"/>
  <c r="B302" i="19"/>
  <c r="B301" i="19"/>
  <c r="B300" i="19"/>
  <c r="B299" i="19"/>
  <c r="B298" i="19"/>
  <c r="B297" i="19"/>
  <c r="B296" i="19"/>
  <c r="B295" i="19"/>
  <c r="B294" i="19"/>
  <c r="B293" i="19"/>
  <c r="B292" i="19"/>
  <c r="B291" i="19"/>
  <c r="B290" i="19"/>
  <c r="B289" i="19"/>
  <c r="B288" i="19"/>
  <c r="B287" i="19"/>
  <c r="B286" i="19"/>
  <c r="B285" i="19"/>
  <c r="B284" i="19"/>
  <c r="B283" i="19"/>
  <c r="B282" i="19"/>
  <c r="B281" i="19"/>
  <c r="B280" i="19"/>
  <c r="B279" i="19"/>
  <c r="B278" i="19"/>
  <c r="B277" i="19"/>
  <c r="B276" i="19"/>
  <c r="B275" i="19"/>
  <c r="B274" i="19"/>
  <c r="B273" i="19"/>
  <c r="B272" i="19"/>
  <c r="B271" i="19"/>
  <c r="B270" i="19"/>
  <c r="B269" i="19"/>
  <c r="B268" i="19"/>
  <c r="B267" i="19"/>
  <c r="B266" i="19"/>
  <c r="B265" i="19"/>
  <c r="B264" i="19"/>
  <c r="B263" i="19"/>
  <c r="B262" i="19"/>
  <c r="B261" i="19"/>
  <c r="B260" i="19"/>
  <c r="B259" i="19"/>
  <c r="B258" i="19"/>
  <c r="B257" i="19"/>
  <c r="B256" i="19"/>
  <c r="B255" i="19"/>
  <c r="B254" i="19"/>
  <c r="B253" i="19"/>
  <c r="B252" i="19"/>
  <c r="B251" i="19"/>
  <c r="B250" i="19"/>
  <c r="B249" i="19"/>
  <c r="B248" i="19"/>
  <c r="B247" i="19"/>
  <c r="B246" i="19"/>
  <c r="B245" i="19"/>
  <c r="B244" i="19"/>
  <c r="B243" i="19"/>
  <c r="B242" i="19"/>
  <c r="B241" i="19"/>
  <c r="B240" i="19"/>
  <c r="B239" i="19"/>
  <c r="B238" i="19"/>
  <c r="B237" i="19"/>
  <c r="B236" i="19"/>
  <c r="B235" i="19"/>
  <c r="B234" i="19"/>
  <c r="B233" i="19"/>
  <c r="B232" i="19"/>
  <c r="B231" i="19"/>
  <c r="B230" i="19"/>
  <c r="B229" i="19"/>
  <c r="B228" i="19"/>
  <c r="B227" i="19"/>
  <c r="B226" i="19"/>
  <c r="B225" i="19"/>
  <c r="B224" i="19"/>
  <c r="B223" i="1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11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312" i="9"/>
  <c r="X313" i="9"/>
  <c r="X314" i="9"/>
  <c r="X315" i="9"/>
  <c r="X316" i="9"/>
  <c r="X317" i="9"/>
  <c r="X318" i="9"/>
  <c r="X319" i="9"/>
  <c r="X320" i="9"/>
  <c r="X321" i="9"/>
  <c r="X322" i="9"/>
  <c r="X323" i="9"/>
  <c r="X324" i="9"/>
  <c r="X325" i="9"/>
  <c r="X326" i="9"/>
  <c r="X327" i="9"/>
  <c r="X328" i="9"/>
  <c r="X329" i="9"/>
  <c r="X330" i="9"/>
  <c r="X331" i="9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X348" i="9"/>
  <c r="X349" i="9"/>
  <c r="X350" i="9"/>
  <c r="X351" i="9"/>
  <c r="X352" i="9"/>
  <c r="X353" i="9"/>
  <c r="X354" i="9"/>
  <c r="X355" i="9"/>
  <c r="X356" i="9"/>
  <c r="X357" i="9"/>
  <c r="X358" i="9"/>
  <c r="X359" i="9"/>
  <c r="X360" i="9"/>
  <c r="X361" i="9"/>
  <c r="X362" i="9"/>
  <c r="X363" i="9"/>
  <c r="X364" i="9"/>
  <c r="X365" i="9"/>
  <c r="X366" i="9"/>
  <c r="X367" i="9"/>
  <c r="X368" i="9"/>
  <c r="X369" i="9"/>
  <c r="X370" i="9"/>
  <c r="X371" i="9"/>
  <c r="X372" i="9"/>
  <c r="X373" i="9"/>
  <c r="X374" i="9"/>
  <c r="X375" i="9"/>
  <c r="X376" i="9"/>
  <c r="X377" i="9"/>
  <c r="X378" i="9"/>
  <c r="X379" i="9"/>
  <c r="X380" i="9"/>
  <c r="X381" i="9"/>
  <c r="X382" i="9"/>
  <c r="X383" i="9"/>
  <c r="X384" i="9"/>
  <c r="X385" i="9"/>
  <c r="X386" i="9"/>
  <c r="X387" i="9"/>
  <c r="X388" i="9"/>
  <c r="X389" i="9"/>
  <c r="X390" i="9"/>
  <c r="X391" i="9"/>
  <c r="X392" i="9"/>
  <c r="X393" i="9"/>
  <c r="X394" i="9"/>
  <c r="X395" i="9"/>
  <c r="X396" i="9"/>
  <c r="X397" i="9"/>
  <c r="X398" i="9"/>
  <c r="X399" i="9"/>
  <c r="X400" i="9"/>
  <c r="X401" i="9"/>
  <c r="X402" i="9"/>
  <c r="X403" i="9"/>
  <c r="X404" i="9"/>
  <c r="X405" i="9"/>
  <c r="X406" i="9"/>
  <c r="X407" i="9"/>
  <c r="X408" i="9"/>
  <c r="X409" i="9"/>
  <c r="X410" i="9"/>
  <c r="X411" i="9"/>
  <c r="X412" i="9"/>
  <c r="X413" i="9"/>
  <c r="X414" i="9"/>
  <c r="X415" i="9"/>
  <c r="X416" i="9"/>
  <c r="X417" i="9"/>
  <c r="X418" i="9"/>
  <c r="X419" i="9"/>
  <c r="X420" i="9"/>
  <c r="X421" i="9"/>
  <c r="X422" i="9"/>
  <c r="X423" i="9"/>
  <c r="X424" i="9"/>
  <c r="X425" i="9"/>
  <c r="X426" i="9"/>
  <c r="X427" i="9"/>
  <c r="X428" i="9"/>
  <c r="X429" i="9"/>
  <c r="X430" i="9"/>
  <c r="X431" i="9"/>
  <c r="X432" i="9"/>
  <c r="X433" i="9"/>
  <c r="X434" i="9"/>
  <c r="X435" i="9"/>
  <c r="X436" i="9"/>
  <c r="X437" i="9"/>
  <c r="X438" i="9"/>
  <c r="X439" i="9"/>
  <c r="X440" i="9"/>
  <c r="X441" i="9"/>
  <c r="X442" i="9"/>
  <c r="X443" i="9"/>
  <c r="X444" i="9"/>
  <c r="X445" i="9"/>
  <c r="X446" i="9"/>
  <c r="X447" i="9"/>
  <c r="X448" i="9"/>
  <c r="X449" i="9"/>
  <c r="X450" i="9"/>
  <c r="X451" i="9"/>
  <c r="X452" i="9"/>
  <c r="X453" i="9"/>
  <c r="X454" i="9"/>
  <c r="X455" i="9"/>
  <c r="X456" i="9"/>
  <c r="X457" i="9"/>
  <c r="X458" i="9"/>
  <c r="X459" i="9"/>
  <c r="X460" i="9"/>
  <c r="X461" i="9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507" i="9"/>
  <c r="X508" i="9"/>
  <c r="X509" i="9"/>
  <c r="X510" i="9"/>
  <c r="X511" i="9"/>
  <c r="X512" i="9"/>
  <c r="X513" i="9"/>
  <c r="X514" i="9"/>
  <c r="X515" i="9"/>
  <c r="X516" i="9"/>
  <c r="X517" i="9"/>
  <c r="X518" i="9"/>
  <c r="X519" i="9"/>
  <c r="X520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X534" i="9"/>
  <c r="X535" i="9"/>
  <c r="X536" i="9"/>
  <c r="X537" i="9"/>
  <c r="X538" i="9"/>
  <c r="X539" i="9"/>
  <c r="X540" i="9"/>
  <c r="X541" i="9"/>
  <c r="X542" i="9"/>
  <c r="X543" i="9"/>
  <c r="X544" i="9"/>
  <c r="X545" i="9"/>
  <c r="X546" i="9"/>
  <c r="X547" i="9"/>
  <c r="X548" i="9"/>
  <c r="X549" i="9"/>
  <c r="X550" i="9"/>
  <c r="X551" i="9"/>
  <c r="X552" i="9"/>
  <c r="X553" i="9"/>
  <c r="X554" i="9"/>
  <c r="X555" i="9"/>
  <c r="X556" i="9"/>
  <c r="X557" i="9"/>
  <c r="X558" i="9"/>
  <c r="X559" i="9"/>
  <c r="X560" i="9"/>
  <c r="X561" i="9"/>
  <c r="X562" i="9"/>
  <c r="X563" i="9"/>
  <c r="X564" i="9"/>
  <c r="X565" i="9"/>
  <c r="X566" i="9"/>
  <c r="X567" i="9"/>
  <c r="X568" i="9"/>
  <c r="X569" i="9"/>
  <c r="X570" i="9"/>
  <c r="X571" i="9"/>
  <c r="X572" i="9"/>
  <c r="X573" i="9"/>
  <c r="X574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30" i="9"/>
  <c r="B29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26" i="9"/>
  <c r="B2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X277" i="9"/>
  <c r="B285" i="9"/>
  <c r="X276" i="9"/>
  <c r="B284" i="9"/>
  <c r="X275" i="9"/>
  <c r="B283" i="9"/>
  <c r="X274" i="9"/>
  <c r="B22" i="9"/>
  <c r="X273" i="9"/>
  <c r="B2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B17" i="9"/>
  <c r="X126" i="9"/>
  <c r="B18" i="9"/>
  <c r="X127" i="9"/>
  <c r="B140" i="9"/>
  <c r="X128" i="9"/>
  <c r="B141" i="9"/>
  <c r="X129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X18" i="9"/>
  <c r="B34" i="9"/>
  <c r="X17" i="9"/>
  <c r="B33" i="9"/>
  <c r="X16" i="9"/>
  <c r="B14" i="9"/>
  <c r="X15" i="9"/>
  <c r="B13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37" i="9"/>
  <c r="X236" i="9"/>
  <c r="X235" i="9"/>
  <c r="X234" i="9"/>
  <c r="X233" i="9"/>
  <c r="X125" i="9"/>
  <c r="X124" i="9"/>
  <c r="X123" i="9"/>
  <c r="X122" i="9"/>
  <c r="X12" i="9"/>
  <c r="X13" i="9"/>
  <c r="X14" i="9"/>
  <c r="X11" i="9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59" i="24"/>
  <c r="Q36" i="24"/>
  <c r="W36" i="24" s="1"/>
  <c r="Q37" i="24"/>
  <c r="W37" i="24" s="1"/>
  <c r="Q38" i="24"/>
  <c r="W38" i="24" s="1"/>
  <c r="Q39" i="24"/>
  <c r="W39" i="24" s="1"/>
  <c r="Q40" i="24"/>
  <c r="W40" i="24" s="1"/>
  <c r="Q41" i="24"/>
  <c r="W41" i="24" s="1"/>
  <c r="Q42" i="24"/>
  <c r="W42" i="24" s="1"/>
  <c r="Q43" i="24"/>
  <c r="W43" i="24" s="1"/>
  <c r="Q44" i="24"/>
  <c r="W44" i="24" s="1"/>
  <c r="Q45" i="24"/>
  <c r="W45" i="24" s="1"/>
  <c r="Q46" i="24"/>
  <c r="W46" i="24" s="1"/>
  <c r="Q47" i="24"/>
  <c r="W47" i="24" s="1"/>
  <c r="Q48" i="24"/>
  <c r="W48" i="24" s="1"/>
  <c r="Q49" i="24"/>
  <c r="W49" i="24" s="1"/>
  <c r="Q50" i="24"/>
  <c r="W50" i="24" s="1"/>
  <c r="Q51" i="24"/>
  <c r="W51" i="24" s="1"/>
  <c r="Q52" i="24"/>
  <c r="W52" i="24" s="1"/>
  <c r="Q53" i="24"/>
  <c r="W53" i="24" s="1"/>
  <c r="Q54" i="24"/>
  <c r="W54" i="24" s="1"/>
  <c r="Q55" i="24"/>
  <c r="W55" i="24" s="1"/>
  <c r="Q56" i="24"/>
  <c r="W56" i="24" s="1"/>
  <c r="Q57" i="24"/>
  <c r="W57" i="24" s="1"/>
  <c r="Q58" i="24"/>
  <c r="W58" i="24" s="1"/>
  <c r="Q35" i="24"/>
  <c r="W35" i="24" s="1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11" i="24"/>
  <c r="L128" i="1"/>
  <c r="A148" i="1"/>
  <c r="E148" i="1"/>
  <c r="F148" i="1"/>
  <c r="H148" i="1"/>
  <c r="I148" i="1"/>
  <c r="A149" i="1"/>
  <c r="E149" i="1"/>
  <c r="F149" i="1"/>
  <c r="H149" i="1"/>
  <c r="I149" i="1"/>
  <c r="A150" i="1"/>
  <c r="E150" i="1"/>
  <c r="F150" i="1"/>
  <c r="H150" i="1"/>
  <c r="I150" i="1"/>
  <c r="A151" i="1"/>
  <c r="E151" i="1"/>
  <c r="F151" i="1"/>
  <c r="H151" i="1"/>
  <c r="I151" i="1"/>
  <c r="A152" i="1"/>
  <c r="E152" i="1"/>
  <c r="F152" i="1"/>
  <c r="H152" i="1"/>
  <c r="I152" i="1"/>
  <c r="A153" i="1"/>
  <c r="E153" i="1"/>
  <c r="F153" i="1"/>
  <c r="H153" i="1"/>
  <c r="I153" i="1"/>
  <c r="A154" i="1"/>
  <c r="E154" i="1"/>
  <c r="F154" i="1"/>
  <c r="H154" i="1"/>
  <c r="I154" i="1"/>
  <c r="A155" i="1"/>
  <c r="E155" i="1"/>
  <c r="F155" i="1"/>
  <c r="H155" i="1"/>
  <c r="I155" i="1"/>
  <c r="A156" i="1"/>
  <c r="E156" i="1"/>
  <c r="F156" i="1"/>
  <c r="H156" i="1"/>
  <c r="I156" i="1"/>
  <c r="A157" i="1"/>
  <c r="E157" i="1"/>
  <c r="F157" i="1"/>
  <c r="H157" i="1"/>
  <c r="I157" i="1"/>
  <c r="A158" i="1"/>
  <c r="E158" i="1"/>
  <c r="F158" i="1"/>
  <c r="H158" i="1"/>
  <c r="I158" i="1"/>
  <c r="M76" i="1"/>
  <c r="M77" i="1" s="1"/>
  <c r="A91" i="1"/>
  <c r="E91" i="1"/>
  <c r="G91" i="1" s="1"/>
  <c r="H91" i="1" s="1"/>
  <c r="A92" i="1"/>
  <c r="E92" i="1"/>
  <c r="G92" i="1" s="1"/>
  <c r="H92" i="1" s="1"/>
  <c r="A93" i="1"/>
  <c r="E93" i="1"/>
  <c r="G93" i="1" s="1"/>
  <c r="H93" i="1" s="1"/>
  <c r="A94" i="1"/>
  <c r="E94" i="1"/>
  <c r="G94" i="1" s="1"/>
  <c r="H94" i="1" s="1"/>
  <c r="A95" i="1"/>
  <c r="E95" i="1"/>
  <c r="G95" i="1" s="1"/>
  <c r="H95" i="1" s="1"/>
  <c r="A96" i="1"/>
  <c r="E96" i="1"/>
  <c r="G96" i="1" s="1"/>
  <c r="H96" i="1" s="1"/>
  <c r="A97" i="1"/>
  <c r="E97" i="1"/>
  <c r="G97" i="1" s="1"/>
  <c r="H97" i="1" s="1"/>
  <c r="A98" i="1"/>
  <c r="E98" i="1"/>
  <c r="G98" i="1" s="1"/>
  <c r="H98" i="1" s="1"/>
  <c r="A99" i="1"/>
  <c r="E99" i="1"/>
  <c r="G99" i="1" s="1"/>
  <c r="H99" i="1" s="1"/>
  <c r="A100" i="1"/>
  <c r="E100" i="1"/>
  <c r="G100" i="1" s="1"/>
  <c r="H100" i="1" s="1"/>
  <c r="A101" i="1"/>
  <c r="E101" i="1"/>
  <c r="G101" i="1" s="1"/>
  <c r="H101" i="1" s="1"/>
  <c r="A102" i="1"/>
  <c r="E102" i="1"/>
  <c r="G102" i="1" s="1"/>
  <c r="H102" i="1" s="1"/>
  <c r="A103" i="1"/>
  <c r="E103" i="1"/>
  <c r="G103" i="1" s="1"/>
  <c r="H103" i="1" s="1"/>
  <c r="A104" i="1"/>
  <c r="E104" i="1"/>
  <c r="G104" i="1" s="1"/>
  <c r="H104" i="1" s="1"/>
  <c r="A105" i="1"/>
  <c r="E105" i="1"/>
  <c r="G105" i="1" s="1"/>
  <c r="H105" i="1" s="1"/>
  <c r="A106" i="1"/>
  <c r="E106" i="1"/>
  <c r="G106" i="1" s="1"/>
  <c r="H106" i="1" s="1"/>
  <c r="A107" i="1"/>
  <c r="E107" i="1"/>
  <c r="G107" i="1" s="1"/>
  <c r="H107" i="1" s="1"/>
  <c r="A108" i="1"/>
  <c r="E108" i="1"/>
  <c r="G108" i="1" s="1"/>
  <c r="H108" i="1" s="1"/>
  <c r="A109" i="1"/>
  <c r="E109" i="1"/>
  <c r="G109" i="1" s="1"/>
  <c r="H109" i="1" s="1"/>
  <c r="A110" i="1"/>
  <c r="E110" i="1"/>
  <c r="G110" i="1" s="1"/>
  <c r="H110" i="1" s="1"/>
  <c r="A111" i="1"/>
  <c r="E111" i="1"/>
  <c r="G111" i="1" s="1"/>
  <c r="H111" i="1" s="1"/>
  <c r="A112" i="1"/>
  <c r="E112" i="1"/>
  <c r="G112" i="1" s="1"/>
  <c r="H112" i="1" s="1"/>
  <c r="A113" i="1"/>
  <c r="E113" i="1"/>
  <c r="G113" i="1" s="1"/>
  <c r="H113" i="1" s="1"/>
  <c r="A114" i="1"/>
  <c r="E114" i="1"/>
  <c r="G114" i="1" s="1"/>
  <c r="H114" i="1" s="1"/>
  <c r="A115" i="1"/>
  <c r="E115" i="1"/>
  <c r="G115" i="1" s="1"/>
  <c r="H115" i="1" s="1"/>
  <c r="A116" i="1"/>
  <c r="E116" i="1"/>
  <c r="G116" i="1" s="1"/>
  <c r="H116" i="1" s="1"/>
  <c r="A117" i="1"/>
  <c r="E117" i="1"/>
  <c r="G117" i="1" s="1"/>
  <c r="H117" i="1" s="1"/>
  <c r="A118" i="1"/>
  <c r="E118" i="1"/>
  <c r="G118" i="1" s="1"/>
  <c r="H118" i="1" s="1"/>
  <c r="A119" i="1"/>
  <c r="E119" i="1"/>
  <c r="G119" i="1" s="1"/>
  <c r="H119" i="1" s="1"/>
  <c r="L40" i="1"/>
  <c r="L41" i="1" s="1"/>
  <c r="L42" i="1" s="1"/>
  <c r="A59" i="1"/>
  <c r="E59" i="1"/>
  <c r="H59" i="1"/>
  <c r="K59" i="1" s="1"/>
  <c r="A60" i="1"/>
  <c r="E60" i="1"/>
  <c r="G60" i="1"/>
  <c r="H60" i="1" s="1"/>
  <c r="K60" i="1" s="1"/>
  <c r="A61" i="1"/>
  <c r="E61" i="1"/>
  <c r="G61" i="1"/>
  <c r="H61" i="1" s="1"/>
  <c r="K61" i="1" s="1"/>
  <c r="A62" i="1"/>
  <c r="E62" i="1"/>
  <c r="G62" i="1"/>
  <c r="H62" i="1" s="1"/>
  <c r="K62" i="1" s="1"/>
  <c r="A63" i="1"/>
  <c r="E63" i="1"/>
  <c r="G63" i="1"/>
  <c r="H63" i="1" s="1"/>
  <c r="K63" i="1" s="1"/>
  <c r="A64" i="1"/>
  <c r="E64" i="1"/>
  <c r="G64" i="1"/>
  <c r="H64" i="1" s="1"/>
  <c r="K64" i="1" s="1"/>
  <c r="A65" i="1"/>
  <c r="E65" i="1"/>
  <c r="G65" i="1"/>
  <c r="H65" i="1" s="1"/>
  <c r="K65" i="1" s="1"/>
  <c r="A66" i="1"/>
  <c r="E66" i="1"/>
  <c r="G66" i="1"/>
  <c r="H66" i="1" s="1"/>
  <c r="K66" i="1" s="1"/>
  <c r="A67" i="1"/>
  <c r="E67" i="1"/>
  <c r="G67" i="1"/>
  <c r="H67" i="1" s="1"/>
  <c r="K67" i="1" s="1"/>
  <c r="A68" i="1"/>
  <c r="E68" i="1"/>
  <c r="G68" i="1"/>
  <c r="H68" i="1" s="1"/>
  <c r="K68" i="1" s="1"/>
  <c r="A69" i="1"/>
  <c r="E69" i="1"/>
  <c r="G69" i="1"/>
  <c r="H69" i="1" s="1"/>
  <c r="I69" i="1"/>
  <c r="A70" i="1"/>
  <c r="E70" i="1"/>
  <c r="G70" i="1"/>
  <c r="H70" i="1" s="1"/>
  <c r="K70" i="1" s="1"/>
  <c r="A71" i="1"/>
  <c r="E71" i="1"/>
  <c r="G71" i="1"/>
  <c r="H71" i="1" s="1"/>
  <c r="K71" i="1" s="1"/>
  <c r="A72" i="1"/>
  <c r="E72" i="1"/>
  <c r="G72" i="1"/>
  <c r="H72" i="1" s="1"/>
  <c r="K72" i="1" s="1"/>
  <c r="B12" i="22"/>
  <c r="B158" i="22"/>
  <c r="B157" i="22"/>
  <c r="B156" i="22"/>
  <c r="B155" i="22"/>
  <c r="B154" i="22"/>
  <c r="B153" i="22"/>
  <c r="B152" i="22"/>
  <c r="B151" i="22"/>
  <c r="B150" i="22"/>
  <c r="B149" i="22"/>
  <c r="B148" i="22"/>
  <c r="B147" i="22"/>
  <c r="B146" i="22"/>
  <c r="B145" i="22"/>
  <c r="B144" i="22"/>
  <c r="B143" i="22"/>
  <c r="B142" i="22"/>
  <c r="B141" i="22"/>
  <c r="B140" i="22"/>
  <c r="B139" i="22"/>
  <c r="O139" i="22" s="1" a="1"/>
  <c r="O139" i="22" s="1"/>
  <c r="B138" i="22"/>
  <c r="B137" i="22"/>
  <c r="B136" i="22"/>
  <c r="B135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34" i="22"/>
  <c r="B33" i="22"/>
  <c r="O33" i="22" s="1" a="1"/>
  <c r="O33" i="22" s="1"/>
  <c r="B32" i="22"/>
  <c r="B31" i="22"/>
  <c r="B30" i="22"/>
  <c r="B29" i="22"/>
  <c r="B28" i="22"/>
  <c r="B27" i="22"/>
  <c r="B26" i="22"/>
  <c r="O26" i="22" s="1" a="1"/>
  <c r="O26" i="22" s="1"/>
  <c r="B25" i="22"/>
  <c r="B24" i="22"/>
  <c r="B23" i="22"/>
  <c r="B22" i="22"/>
  <c r="B21" i="22"/>
  <c r="B20" i="22"/>
  <c r="B19" i="22"/>
  <c r="O19" i="22" s="1" a="1"/>
  <c r="O19" i="22" s="1"/>
  <c r="B18" i="22"/>
  <c r="B17" i="22"/>
  <c r="B16" i="22"/>
  <c r="B15" i="22"/>
  <c r="B14" i="22"/>
  <c r="B13" i="22"/>
  <c r="B11" i="22"/>
  <c r="B223" i="20"/>
  <c r="B222" i="20"/>
  <c r="B221" i="20"/>
  <c r="O221" i="20" s="1" a="1"/>
  <c r="O221" i="20" s="1"/>
  <c r="B220" i="20"/>
  <c r="B219" i="20"/>
  <c r="O219" i="20" s="1" a="1"/>
  <c r="O219" i="20" s="1"/>
  <c r="B218" i="20"/>
  <c r="B217" i="20"/>
  <c r="B216" i="20"/>
  <c r="O216" i="20" s="1" a="1"/>
  <c r="O216" i="20" s="1"/>
  <c r="B215" i="20"/>
  <c r="B214" i="20"/>
  <c r="O214" i="20" s="1" a="1"/>
  <c r="O214" i="20" s="1"/>
  <c r="B213" i="20"/>
  <c r="B212" i="20"/>
  <c r="O212" i="20" s="1" a="1"/>
  <c r="O212" i="20" s="1"/>
  <c r="B211" i="20"/>
  <c r="B210" i="20"/>
  <c r="B209" i="20"/>
  <c r="B208" i="20"/>
  <c r="B207" i="20"/>
  <c r="B206" i="20"/>
  <c r="B205" i="20"/>
  <c r="O205" i="20" s="1" a="1"/>
  <c r="O205" i="20" s="1"/>
  <c r="B204" i="20"/>
  <c r="B203" i="20"/>
  <c r="O203" i="20" s="1" a="1"/>
  <c r="O203" i="20" s="1"/>
  <c r="B202" i="20"/>
  <c r="B201" i="20"/>
  <c r="B200" i="20"/>
  <c r="B199" i="20"/>
  <c r="B198" i="20"/>
  <c r="O198" i="20" s="1" a="1"/>
  <c r="O198" i="20" s="1"/>
  <c r="B197" i="20"/>
  <c r="B196" i="20"/>
  <c r="O196" i="20" s="1" a="1"/>
  <c r="O196" i="20" s="1"/>
  <c r="B195" i="20"/>
  <c r="B194" i="20"/>
  <c r="B193" i="20"/>
  <c r="B192" i="20"/>
  <c r="B191" i="20"/>
  <c r="O191" i="20" s="1" a="1"/>
  <c r="O191" i="20" s="1"/>
  <c r="B133" i="20"/>
  <c r="B132" i="20"/>
  <c r="O132" i="20" s="1" a="1"/>
  <c r="O132" i="20" s="1"/>
  <c r="B131" i="20"/>
  <c r="O131" i="20" s="1" a="1"/>
  <c r="O131" i="20" s="1"/>
  <c r="B130" i="20"/>
  <c r="O130" i="20" s="1" a="1"/>
  <c r="O130" i="20" s="1"/>
  <c r="B129" i="20"/>
  <c r="B128" i="20"/>
  <c r="B127" i="20"/>
  <c r="B126" i="20"/>
  <c r="B125" i="20"/>
  <c r="B124" i="20"/>
  <c r="O124" i="20" s="1" a="1"/>
  <c r="O124" i="20" s="1"/>
  <c r="B123" i="20"/>
  <c r="B122" i="20"/>
  <c r="B121" i="20"/>
  <c r="B120" i="20"/>
  <c r="B119" i="20"/>
  <c r="B118" i="20"/>
  <c r="B117" i="20"/>
  <c r="B116" i="20"/>
  <c r="B115" i="20"/>
  <c r="B114" i="20"/>
  <c r="B113" i="20"/>
  <c r="O113" i="20" s="1" a="1"/>
  <c r="O113" i="20" s="1"/>
  <c r="B112" i="20"/>
  <c r="O112" i="20" s="1" a="1"/>
  <c r="O112" i="20" s="1"/>
  <c r="B111" i="20"/>
  <c r="O111" i="20" s="1" a="1"/>
  <c r="O111" i="20" s="1"/>
  <c r="B110" i="20"/>
  <c r="B109" i="20"/>
  <c r="B108" i="20"/>
  <c r="B107" i="20"/>
  <c r="O107" i="20" s="1" a="1"/>
  <c r="O107" i="20" s="1"/>
  <c r="B106" i="20"/>
  <c r="O106" i="20" s="1" a="1"/>
  <c r="O106" i="20" s="1"/>
  <c r="B105" i="20"/>
  <c r="O105" i="20" s="1" a="1"/>
  <c r="O105" i="20" s="1"/>
  <c r="B104" i="20"/>
  <c r="O104" i="20" s="1" a="1"/>
  <c r="O104" i="20" s="1"/>
  <c r="B103" i="20"/>
  <c r="O103" i="20" s="1" a="1"/>
  <c r="O103" i="20" s="1"/>
  <c r="B102" i="20"/>
  <c r="O102" i="20" s="1" a="1"/>
  <c r="O102" i="20" s="1"/>
  <c r="B101" i="20"/>
  <c r="AI857" i="19" l="1"/>
  <c r="AI845" i="19"/>
  <c r="AI833" i="19"/>
  <c r="AI821" i="19"/>
  <c r="AI809" i="19"/>
  <c r="AI797" i="19"/>
  <c r="AI785" i="19"/>
  <c r="R1242" i="19" s="1" a="1"/>
  <c r="R1242" i="19" s="1"/>
  <c r="AI773" i="19"/>
  <c r="R1230" i="19" s="1" a="1"/>
  <c r="R1230" i="19" s="1"/>
  <c r="AI761" i="19"/>
  <c r="R1218" i="19" s="1" a="1"/>
  <c r="R1218" i="19" s="1"/>
  <c r="AI749" i="19"/>
  <c r="R1206" i="19" s="1" a="1"/>
  <c r="R1206" i="19" s="1"/>
  <c r="AI737" i="19"/>
  <c r="R1194" i="19" s="1" a="1"/>
  <c r="R1194" i="19" s="1"/>
  <c r="AI725" i="19"/>
  <c r="R1182" i="19" s="1" a="1"/>
  <c r="R1182" i="19" s="1"/>
  <c r="AI713" i="19"/>
  <c r="R1170" i="19" s="1" a="1"/>
  <c r="R1170" i="19" s="1"/>
  <c r="AI701" i="19"/>
  <c r="AI689" i="19"/>
  <c r="R1146" i="19" s="1" a="1"/>
  <c r="R1146" i="19" s="1"/>
  <c r="AI677" i="19"/>
  <c r="R1134" i="19" s="1" a="1"/>
  <c r="R1134" i="19" s="1"/>
  <c r="AI665" i="19"/>
  <c r="R1122" i="19" s="1" a="1"/>
  <c r="R1122" i="19" s="1"/>
  <c r="AI653" i="19"/>
  <c r="R1110" i="19" s="1" a="1"/>
  <c r="R1110" i="19" s="1"/>
  <c r="AI641" i="19"/>
  <c r="R1098" i="19" s="1" a="1"/>
  <c r="R1098" i="19" s="1"/>
  <c r="AI629" i="19"/>
  <c r="R1086" i="19" s="1" a="1"/>
  <c r="R1086" i="19" s="1"/>
  <c r="AI617" i="19"/>
  <c r="R1074" i="19" s="1" a="1"/>
  <c r="R1074" i="19" s="1"/>
  <c r="AI605" i="19"/>
  <c r="R1062" i="19" s="1" a="1"/>
  <c r="R1062" i="19" s="1"/>
  <c r="AI593" i="19"/>
  <c r="R1050" i="19" s="1" a="1"/>
  <c r="R1050" i="19" s="1"/>
  <c r="AI582" i="19"/>
  <c r="AI570" i="19"/>
  <c r="AI558" i="19"/>
  <c r="AI546" i="19"/>
  <c r="AI534" i="19"/>
  <c r="AI522" i="19"/>
  <c r="AI510" i="19"/>
  <c r="AI498" i="19"/>
  <c r="R1035" i="19" s="1" a="1"/>
  <c r="R1035" i="19" s="1"/>
  <c r="AI486" i="19"/>
  <c r="R1023" i="19" s="1" a="1"/>
  <c r="R1023" i="19" s="1"/>
  <c r="AI474" i="19"/>
  <c r="R1011" i="19" s="1" a="1"/>
  <c r="R1011" i="19" s="1"/>
  <c r="AI462" i="19"/>
  <c r="R999" i="19" s="1" a="1"/>
  <c r="R999" i="19" s="1"/>
  <c r="AI450" i="19"/>
  <c r="R987" i="19" s="1" a="1"/>
  <c r="R987" i="19" s="1"/>
  <c r="AI438" i="19"/>
  <c r="R975" i="19" s="1" a="1"/>
  <c r="R975" i="19" s="1"/>
  <c r="AI426" i="19"/>
  <c r="R963" i="19" s="1" a="1"/>
  <c r="R963" i="19" s="1"/>
  <c r="AI414" i="19"/>
  <c r="R951" i="19" s="1" a="1"/>
  <c r="R951" i="19" s="1"/>
  <c r="AI402" i="19"/>
  <c r="AI386" i="19"/>
  <c r="R923" i="19" s="1" a="1"/>
  <c r="R923" i="19" s="1"/>
  <c r="AI374" i="19"/>
  <c r="R911" i="19" s="1" a="1"/>
  <c r="R911" i="19" s="1"/>
  <c r="AI362" i="19"/>
  <c r="R899" i="19" s="1" a="1"/>
  <c r="R899" i="19" s="1"/>
  <c r="AI350" i="19"/>
  <c r="R887" i="19" s="1" a="1"/>
  <c r="R887" i="19" s="1"/>
  <c r="AI338" i="19"/>
  <c r="R875" i="19" s="1" a="1"/>
  <c r="R875" i="19" s="1"/>
  <c r="AI326" i="19"/>
  <c r="R863" i="19" s="1" a="1"/>
  <c r="R863" i="19" s="1"/>
  <c r="AI314" i="19"/>
  <c r="R851" i="19" s="1" a="1"/>
  <c r="R851" i="19" s="1"/>
  <c r="AI302" i="19"/>
  <c r="AI290" i="19"/>
  <c r="AI278" i="19"/>
  <c r="AI266" i="19"/>
  <c r="AI254" i="19"/>
  <c r="AI242" i="19"/>
  <c r="AI230" i="19"/>
  <c r="AI218" i="19"/>
  <c r="AI206" i="19"/>
  <c r="AI194" i="19"/>
  <c r="AI182" i="19"/>
  <c r="AI170" i="19"/>
  <c r="AI158" i="19"/>
  <c r="AI146" i="19"/>
  <c r="AI134" i="19"/>
  <c r="AI122" i="19"/>
  <c r="AI110" i="19"/>
  <c r="AI98" i="19"/>
  <c r="AI86" i="19"/>
  <c r="AI864" i="19"/>
  <c r="AI860" i="19"/>
  <c r="AI856" i="19"/>
  <c r="AI852" i="19"/>
  <c r="AI848" i="19"/>
  <c r="AI844" i="19"/>
  <c r="AI840" i="19"/>
  <c r="AI836" i="19"/>
  <c r="AI832" i="19"/>
  <c r="AI828" i="19"/>
  <c r="AI824" i="19"/>
  <c r="AI820" i="19"/>
  <c r="AI816" i="19"/>
  <c r="AI812" i="19"/>
  <c r="AI808" i="19"/>
  <c r="AI804" i="19"/>
  <c r="AI800" i="19"/>
  <c r="AI796" i="19"/>
  <c r="AI792" i="19"/>
  <c r="AI788" i="19"/>
  <c r="AI784" i="19"/>
  <c r="R1241" i="19" s="1" a="1"/>
  <c r="R1241" i="19" s="1"/>
  <c r="AI780" i="19"/>
  <c r="R1237" i="19" s="1" a="1"/>
  <c r="R1237" i="19" s="1"/>
  <c r="AI776" i="19"/>
  <c r="R1233" i="19" s="1" a="1"/>
  <c r="R1233" i="19" s="1"/>
  <c r="AI772" i="19"/>
  <c r="R1229" i="19" s="1" a="1"/>
  <c r="R1229" i="19" s="1"/>
  <c r="AI768" i="19"/>
  <c r="R1225" i="19" s="1" a="1"/>
  <c r="R1225" i="19" s="1"/>
  <c r="AI764" i="19"/>
  <c r="AI760" i="19"/>
  <c r="R1217" i="19" s="1" a="1"/>
  <c r="R1217" i="19" s="1"/>
  <c r="AI756" i="19"/>
  <c r="R1213" i="19" s="1" a="1"/>
  <c r="R1213" i="19" s="1"/>
  <c r="AI752" i="19"/>
  <c r="R1209" i="19" s="1" a="1"/>
  <c r="R1209" i="19" s="1"/>
  <c r="AI748" i="19"/>
  <c r="R1205" i="19" s="1" a="1"/>
  <c r="R1205" i="19" s="1"/>
  <c r="AI744" i="19"/>
  <c r="R1201" i="19" s="1" a="1"/>
  <c r="R1201" i="19" s="1"/>
  <c r="AI740" i="19"/>
  <c r="R1197" i="19" s="1" a="1"/>
  <c r="R1197" i="19" s="1"/>
  <c r="AI736" i="19"/>
  <c r="R1193" i="19" s="1" a="1"/>
  <c r="R1193" i="19" s="1"/>
  <c r="AI732" i="19"/>
  <c r="R1189" i="19" s="1" a="1"/>
  <c r="R1189" i="19" s="1"/>
  <c r="AI728" i="19"/>
  <c r="R1185" i="19" s="1" a="1"/>
  <c r="R1185" i="19" s="1"/>
  <c r="AI724" i="19"/>
  <c r="R1181" i="19" s="1" a="1"/>
  <c r="R1181" i="19" s="1"/>
  <c r="AI720" i="19"/>
  <c r="R1177" i="19" s="1" a="1"/>
  <c r="R1177" i="19" s="1"/>
  <c r="AI716" i="19"/>
  <c r="R1173" i="19" s="1" a="1"/>
  <c r="R1173" i="19" s="1"/>
  <c r="AI712" i="19"/>
  <c r="R1169" i="19" s="1" a="1"/>
  <c r="R1169" i="19" s="1"/>
  <c r="AI708" i="19"/>
  <c r="R1165" i="19" s="1" a="1"/>
  <c r="R1165" i="19" s="1"/>
  <c r="AI704" i="19"/>
  <c r="R1161" i="19" s="1" a="1"/>
  <c r="R1161" i="19" s="1"/>
  <c r="AI700" i="19"/>
  <c r="R1157" i="19" s="1" a="1"/>
  <c r="R1157" i="19" s="1"/>
  <c r="AI696" i="19"/>
  <c r="R1153" i="19" s="1" a="1"/>
  <c r="R1153" i="19" s="1"/>
  <c r="AI692" i="19"/>
  <c r="R1149" i="19" s="1" a="1"/>
  <c r="R1149" i="19" s="1"/>
  <c r="AI688" i="19"/>
  <c r="R1145" i="19" s="1" a="1"/>
  <c r="R1145" i="19" s="1"/>
  <c r="AI684" i="19"/>
  <c r="R1141" i="19" s="1" a="1"/>
  <c r="R1141" i="19" s="1"/>
  <c r="AI680" i="19"/>
  <c r="R1137" i="19" s="1" a="1"/>
  <c r="R1137" i="19" s="1"/>
  <c r="AI676" i="19"/>
  <c r="R1133" i="19" s="1" a="1"/>
  <c r="R1133" i="19" s="1"/>
  <c r="AI672" i="19"/>
  <c r="R1129" i="19" s="1" a="1"/>
  <c r="R1129" i="19" s="1"/>
  <c r="AI668" i="19"/>
  <c r="R1125" i="19" s="1" a="1"/>
  <c r="R1125" i="19" s="1"/>
  <c r="AI664" i="19"/>
  <c r="R1121" i="19" s="1" a="1"/>
  <c r="R1121" i="19" s="1"/>
  <c r="AI660" i="19"/>
  <c r="R1117" i="19" s="1" a="1"/>
  <c r="R1117" i="19" s="1"/>
  <c r="AI656" i="19"/>
  <c r="R1113" i="19" s="1" a="1"/>
  <c r="R1113" i="19" s="1"/>
  <c r="AI652" i="19"/>
  <c r="R1109" i="19" s="1" a="1"/>
  <c r="R1109" i="19" s="1"/>
  <c r="AI648" i="19"/>
  <c r="R1105" i="19" s="1" a="1"/>
  <c r="R1105" i="19" s="1"/>
  <c r="AI644" i="19"/>
  <c r="R1101" i="19" s="1" a="1"/>
  <c r="R1101" i="19" s="1"/>
  <c r="AI640" i="19"/>
  <c r="R1097" i="19" s="1" a="1"/>
  <c r="R1097" i="19" s="1"/>
  <c r="AI636" i="19"/>
  <c r="R1093" i="19" s="1" a="1"/>
  <c r="R1093" i="19" s="1"/>
  <c r="AI632" i="19"/>
  <c r="R1089" i="19" s="1" a="1"/>
  <c r="R1089" i="19" s="1"/>
  <c r="AI628" i="19"/>
  <c r="R1085" i="19" s="1" a="1"/>
  <c r="R1085" i="19" s="1"/>
  <c r="AI624" i="19"/>
  <c r="R1081" i="19" s="1" a="1"/>
  <c r="R1081" i="19" s="1"/>
  <c r="AI620" i="19"/>
  <c r="R1077" i="19" s="1" a="1"/>
  <c r="R1077" i="19" s="1"/>
  <c r="AI616" i="19"/>
  <c r="R1073" i="19" s="1" a="1"/>
  <c r="R1073" i="19" s="1"/>
  <c r="AI612" i="19"/>
  <c r="R1069" i="19" s="1" a="1"/>
  <c r="R1069" i="19" s="1"/>
  <c r="AI608" i="19"/>
  <c r="R1065" i="19" s="1" a="1"/>
  <c r="R1065" i="19" s="1"/>
  <c r="AI604" i="19"/>
  <c r="R1061" i="19" s="1" a="1"/>
  <c r="R1061" i="19" s="1"/>
  <c r="AI600" i="19"/>
  <c r="R1057" i="19" s="1" a="1"/>
  <c r="R1057" i="19" s="1"/>
  <c r="AI596" i="19"/>
  <c r="R1053" i="19" s="1" a="1"/>
  <c r="R1053" i="19" s="1"/>
  <c r="AI589" i="19"/>
  <c r="R1046" i="19" s="1" a="1"/>
  <c r="R1046" i="19" s="1"/>
  <c r="AI585" i="19"/>
  <c r="AI581" i="19"/>
  <c r="AI577" i="19"/>
  <c r="AI573" i="19"/>
  <c r="AI569" i="19"/>
  <c r="AI565" i="19"/>
  <c r="AI561" i="19"/>
  <c r="AI557" i="19"/>
  <c r="AI553" i="19"/>
  <c r="AI549" i="19"/>
  <c r="AI545" i="19"/>
  <c r="AI541" i="19"/>
  <c r="AI537" i="19"/>
  <c r="AI533" i="19"/>
  <c r="AI529" i="19"/>
  <c r="AI525" i="19"/>
  <c r="AI521" i="19"/>
  <c r="AI517" i="19"/>
  <c r="AI513" i="19"/>
  <c r="AI509" i="19"/>
  <c r="AI505" i="19"/>
  <c r="R1042" i="19" s="1" a="1"/>
  <c r="R1042" i="19" s="1"/>
  <c r="AI501" i="19"/>
  <c r="R1038" i="19" s="1" a="1"/>
  <c r="R1038" i="19" s="1"/>
  <c r="AI497" i="19"/>
  <c r="R1034" i="19" s="1" a="1"/>
  <c r="R1034" i="19" s="1"/>
  <c r="AI493" i="19"/>
  <c r="R1030" i="19" s="1" a="1"/>
  <c r="R1030" i="19" s="1"/>
  <c r="AI489" i="19"/>
  <c r="R1026" i="19" s="1" a="1"/>
  <c r="R1026" i="19" s="1"/>
  <c r="AI485" i="19"/>
  <c r="R1022" i="19" s="1" a="1"/>
  <c r="R1022" i="19" s="1"/>
  <c r="AI481" i="19"/>
  <c r="R1018" i="19" s="1" a="1"/>
  <c r="R1018" i="19" s="1"/>
  <c r="AI477" i="19"/>
  <c r="R1014" i="19" s="1" a="1"/>
  <c r="R1014" i="19" s="1"/>
  <c r="AI473" i="19"/>
  <c r="R1010" i="19" s="1" a="1"/>
  <c r="R1010" i="19" s="1"/>
  <c r="AI469" i="19"/>
  <c r="R1006" i="19" s="1" a="1"/>
  <c r="R1006" i="19" s="1"/>
  <c r="AI465" i="19"/>
  <c r="R1002" i="19" s="1" a="1"/>
  <c r="R1002" i="19" s="1"/>
  <c r="AI461" i="19"/>
  <c r="R998" i="19" s="1" a="1"/>
  <c r="R998" i="19" s="1"/>
  <c r="AI457" i="19"/>
  <c r="R994" i="19" s="1" a="1"/>
  <c r="R994" i="19" s="1"/>
  <c r="AI453" i="19"/>
  <c r="R990" i="19" s="1" a="1"/>
  <c r="R990" i="19" s="1"/>
  <c r="AI449" i="19"/>
  <c r="R986" i="19" s="1" a="1"/>
  <c r="R986" i="19" s="1"/>
  <c r="AI445" i="19"/>
  <c r="R982" i="19" s="1" a="1"/>
  <c r="R982" i="19" s="1"/>
  <c r="AI441" i="19"/>
  <c r="R978" i="19" s="1" a="1"/>
  <c r="R978" i="19" s="1"/>
  <c r="AI437" i="19"/>
  <c r="R974" i="19" s="1" a="1"/>
  <c r="R974" i="19" s="1"/>
  <c r="AI433" i="19"/>
  <c r="R970" i="19" s="1" a="1"/>
  <c r="R970" i="19" s="1"/>
  <c r="AI429" i="19"/>
  <c r="R966" i="19" s="1" a="1"/>
  <c r="R966" i="19" s="1"/>
  <c r="AI425" i="19"/>
  <c r="R962" i="19" s="1" a="1"/>
  <c r="R962" i="19" s="1"/>
  <c r="AI421" i="19"/>
  <c r="R958" i="19" s="1" a="1"/>
  <c r="R958" i="19" s="1"/>
  <c r="AI417" i="19"/>
  <c r="R954" i="19" s="1" a="1"/>
  <c r="R954" i="19" s="1"/>
  <c r="AI413" i="19"/>
  <c r="R950" i="19" s="1" a="1"/>
  <c r="R950" i="19" s="1"/>
  <c r="AI409" i="19"/>
  <c r="R946" i="19" s="1" a="1"/>
  <c r="R946" i="19" s="1"/>
  <c r="AI405" i="19"/>
  <c r="R942" i="19" s="1" a="1"/>
  <c r="R942" i="19" s="1"/>
  <c r="AI401" i="19"/>
  <c r="R938" i="19" s="1" a="1"/>
  <c r="R938" i="19" s="1"/>
  <c r="AI397" i="19"/>
  <c r="R934" i="19" s="1" a="1"/>
  <c r="R934" i="19" s="1"/>
  <c r="AI393" i="19"/>
  <c r="R930" i="19" s="1" a="1"/>
  <c r="R930" i="19" s="1"/>
  <c r="AI389" i="19"/>
  <c r="R926" i="19" s="1" a="1"/>
  <c r="R926" i="19" s="1"/>
  <c r="AI385" i="19"/>
  <c r="R922" i="19" s="1" a="1"/>
  <c r="R922" i="19" s="1"/>
  <c r="AI381" i="19"/>
  <c r="R918" i="19" s="1" a="1"/>
  <c r="R918" i="19" s="1"/>
  <c r="AI377" i="19"/>
  <c r="R914" i="19" s="1" a="1"/>
  <c r="R914" i="19" s="1"/>
  <c r="AI373" i="19"/>
  <c r="R910" i="19" s="1" a="1"/>
  <c r="R910" i="19" s="1"/>
  <c r="AI369" i="19"/>
  <c r="R906" i="19" s="1" a="1"/>
  <c r="R906" i="19" s="1"/>
  <c r="AI365" i="19"/>
  <c r="R902" i="19" s="1" a="1"/>
  <c r="R902" i="19" s="1"/>
  <c r="AI361" i="19"/>
  <c r="R898" i="19" s="1" a="1"/>
  <c r="R898" i="19" s="1"/>
  <c r="AI357" i="19"/>
  <c r="R894" i="19" s="1" a="1"/>
  <c r="R894" i="19" s="1"/>
  <c r="AI353" i="19"/>
  <c r="R890" i="19" s="1" a="1"/>
  <c r="R890" i="19" s="1"/>
  <c r="AI349" i="19"/>
  <c r="R886" i="19" s="1" a="1"/>
  <c r="R886" i="19" s="1"/>
  <c r="AI345" i="19"/>
  <c r="R882" i="19" s="1" a="1"/>
  <c r="R882" i="19" s="1"/>
  <c r="AI341" i="19"/>
  <c r="R878" i="19" s="1" a="1"/>
  <c r="R878" i="19" s="1"/>
  <c r="AI337" i="19"/>
  <c r="R874" i="19" s="1" a="1"/>
  <c r="R874" i="19" s="1"/>
  <c r="AI333" i="19"/>
  <c r="R870" i="19" s="1" a="1"/>
  <c r="R870" i="19" s="1"/>
  <c r="AI329" i="19"/>
  <c r="R866" i="19" s="1" a="1"/>
  <c r="R866" i="19" s="1"/>
  <c r="AI325" i="19"/>
  <c r="R862" i="19" s="1" a="1"/>
  <c r="R862" i="19" s="1"/>
  <c r="AI321" i="19"/>
  <c r="R858" i="19" s="1" a="1"/>
  <c r="R858" i="19" s="1"/>
  <c r="AI317" i="19"/>
  <c r="R854" i="19" s="1" a="1"/>
  <c r="R854" i="19" s="1"/>
  <c r="AI313" i="19"/>
  <c r="R850" i="19" s="1" a="1"/>
  <c r="R850" i="19" s="1"/>
  <c r="AI309" i="19"/>
  <c r="R846" i="19" s="1" a="1"/>
  <c r="R846" i="19" s="1"/>
  <c r="AI305" i="19"/>
  <c r="R842" i="19" s="1" a="1"/>
  <c r="R842" i="19" s="1"/>
  <c r="AI301" i="19"/>
  <c r="AI297" i="19"/>
  <c r="AI293" i="19"/>
  <c r="AI289" i="19"/>
  <c r="AI285" i="19"/>
  <c r="AI281" i="19"/>
  <c r="AI277" i="19"/>
  <c r="AI273" i="19"/>
  <c r="AI269" i="19"/>
  <c r="AI265" i="19"/>
  <c r="AI261" i="19"/>
  <c r="AI257" i="19"/>
  <c r="AI253" i="19"/>
  <c r="AI249" i="19"/>
  <c r="AI245" i="19"/>
  <c r="AI241" i="19"/>
  <c r="AI237" i="19"/>
  <c r="AI233" i="19"/>
  <c r="AI229" i="19"/>
  <c r="AI225" i="19"/>
  <c r="AI221" i="19"/>
  <c r="AI217" i="19"/>
  <c r="AI213" i="19"/>
  <c r="AI209" i="19"/>
  <c r="AI205" i="19"/>
  <c r="AI201" i="19"/>
  <c r="AI197" i="19"/>
  <c r="AI193" i="19"/>
  <c r="AI189" i="19"/>
  <c r="AI185" i="19"/>
  <c r="AI181" i="19"/>
  <c r="AI177" i="19"/>
  <c r="AI173" i="19"/>
  <c r="AI169" i="19"/>
  <c r="AI165" i="19"/>
  <c r="AI161" i="19"/>
  <c r="AI157" i="19"/>
  <c r="AI153" i="19"/>
  <c r="AI149" i="19"/>
  <c r="AI145" i="19"/>
  <c r="AI141" i="19"/>
  <c r="AI137" i="19"/>
  <c r="AI133" i="19"/>
  <c r="AI129" i="19"/>
  <c r="AI125" i="19"/>
  <c r="AI121" i="19"/>
  <c r="AI117" i="19"/>
  <c r="AI113" i="19"/>
  <c r="AI109" i="19"/>
  <c r="AI105" i="19"/>
  <c r="AI101" i="19"/>
  <c r="AI97" i="19"/>
  <c r="AI93" i="19"/>
  <c r="AI89" i="19"/>
  <c r="AI85" i="19"/>
  <c r="AI81" i="19"/>
  <c r="AI77" i="19"/>
  <c r="AI73" i="19"/>
  <c r="AI69" i="19"/>
  <c r="AI65" i="19"/>
  <c r="AI61" i="19"/>
  <c r="AI57" i="19"/>
  <c r="AI53" i="19"/>
  <c r="AI49" i="19"/>
  <c r="AI45" i="19"/>
  <c r="AI41" i="19"/>
  <c r="AI37" i="19"/>
  <c r="AI33" i="19"/>
  <c r="AI29" i="19"/>
  <c r="AI25" i="19"/>
  <c r="AI22" i="19"/>
  <c r="AI18" i="19"/>
  <c r="AI14" i="19"/>
  <c r="AI865" i="19"/>
  <c r="AI849" i="19"/>
  <c r="AI841" i="19"/>
  <c r="AI825" i="19"/>
  <c r="AI813" i="19"/>
  <c r="AI805" i="19"/>
  <c r="AI789" i="19"/>
  <c r="AI777" i="19"/>
  <c r="R1234" i="19" s="1" a="1"/>
  <c r="R1234" i="19" s="1"/>
  <c r="AI765" i="19"/>
  <c r="R1222" i="19" s="1" a="1"/>
  <c r="R1222" i="19" s="1"/>
  <c r="AI753" i="19"/>
  <c r="R1210" i="19" s="1" a="1"/>
  <c r="R1210" i="19" s="1"/>
  <c r="AI741" i="19"/>
  <c r="R1198" i="19" s="1" a="1"/>
  <c r="R1198" i="19" s="1"/>
  <c r="AI729" i="19"/>
  <c r="R1186" i="19" s="1" a="1"/>
  <c r="R1186" i="19" s="1"/>
  <c r="AI717" i="19"/>
  <c r="R1174" i="19" s="1" a="1"/>
  <c r="R1174" i="19" s="1"/>
  <c r="AI709" i="19"/>
  <c r="R1166" i="19" s="1" a="1"/>
  <c r="R1166" i="19" s="1"/>
  <c r="AI693" i="19"/>
  <c r="R1150" i="19" s="1" a="1"/>
  <c r="R1150" i="19" s="1"/>
  <c r="AI685" i="19"/>
  <c r="R1142" i="19" s="1" a="1"/>
  <c r="R1142" i="19" s="1"/>
  <c r="AI673" i="19"/>
  <c r="R1130" i="19" s="1" a="1"/>
  <c r="R1130" i="19" s="1"/>
  <c r="AI657" i="19"/>
  <c r="R1114" i="19" s="1" a="1"/>
  <c r="R1114" i="19" s="1"/>
  <c r="AI645" i="19"/>
  <c r="R1102" i="19" s="1" a="1"/>
  <c r="R1102" i="19" s="1"/>
  <c r="AI633" i="19"/>
  <c r="R1090" i="19" s="1" a="1"/>
  <c r="R1090" i="19" s="1"/>
  <c r="AI621" i="19"/>
  <c r="R1078" i="19" s="1" a="1"/>
  <c r="R1078" i="19" s="1"/>
  <c r="AI609" i="19"/>
  <c r="R1066" i="19" s="1" a="1"/>
  <c r="R1066" i="19" s="1"/>
  <c r="AI597" i="19"/>
  <c r="R1054" i="19" s="1" a="1"/>
  <c r="R1054" i="19" s="1"/>
  <c r="AI586" i="19"/>
  <c r="AI574" i="19"/>
  <c r="AI566" i="19"/>
  <c r="AI554" i="19"/>
  <c r="AI538" i="19"/>
  <c r="AI530" i="19"/>
  <c r="AI518" i="19"/>
  <c r="AI506" i="19"/>
  <c r="R1043" i="19" s="1" a="1"/>
  <c r="R1043" i="19" s="1"/>
  <c r="AI494" i="19"/>
  <c r="R1031" i="19" s="1" a="1"/>
  <c r="R1031" i="19" s="1"/>
  <c r="AI478" i="19"/>
  <c r="R1015" i="19" s="1" a="1"/>
  <c r="R1015" i="19" s="1"/>
  <c r="AI470" i="19"/>
  <c r="R1007" i="19" s="1" a="1"/>
  <c r="R1007" i="19" s="1"/>
  <c r="AI458" i="19"/>
  <c r="R995" i="19" s="1" a="1"/>
  <c r="R995" i="19" s="1"/>
  <c r="AI446" i="19"/>
  <c r="R983" i="19" s="1" a="1"/>
  <c r="R983" i="19" s="1"/>
  <c r="AI434" i="19"/>
  <c r="R971" i="19" s="1" a="1"/>
  <c r="R971" i="19" s="1"/>
  <c r="AI422" i="19"/>
  <c r="R959" i="19" s="1" a="1"/>
  <c r="R959" i="19" s="1"/>
  <c r="AI410" i="19"/>
  <c r="R947" i="19" s="1" a="1"/>
  <c r="R947" i="19" s="1"/>
  <c r="AI398" i="19"/>
  <c r="R935" i="19" s="1" a="1"/>
  <c r="R935" i="19" s="1"/>
  <c r="AI390" i="19"/>
  <c r="R927" i="19" s="1" a="1"/>
  <c r="R927" i="19" s="1"/>
  <c r="AI378" i="19"/>
  <c r="R915" i="19" s="1" a="1"/>
  <c r="R915" i="19" s="1"/>
  <c r="AI366" i="19"/>
  <c r="R903" i="19" s="1" a="1"/>
  <c r="R903" i="19" s="1"/>
  <c r="AI354" i="19"/>
  <c r="R891" i="19" s="1" a="1"/>
  <c r="R891" i="19" s="1"/>
  <c r="AI342" i="19"/>
  <c r="R879" i="19" s="1" a="1"/>
  <c r="R879" i="19" s="1"/>
  <c r="AI330" i="19"/>
  <c r="R867" i="19" s="1" a="1"/>
  <c r="R867" i="19" s="1"/>
  <c r="AI318" i="19"/>
  <c r="R855" i="19" s="1" a="1"/>
  <c r="R855" i="19" s="1"/>
  <c r="AI310" i="19"/>
  <c r="R847" i="19" s="1" a="1"/>
  <c r="R847" i="19" s="1"/>
  <c r="AI294" i="19"/>
  <c r="AI282" i="19"/>
  <c r="AI270" i="19"/>
  <c r="AI258" i="19"/>
  <c r="AI246" i="19"/>
  <c r="AI234" i="19"/>
  <c r="AI222" i="19"/>
  <c r="AI210" i="19"/>
  <c r="AI198" i="19"/>
  <c r="AI186" i="19"/>
  <c r="AI174" i="19"/>
  <c r="AI162" i="19"/>
  <c r="AI150" i="19"/>
  <c r="AI138" i="19"/>
  <c r="AI130" i="19"/>
  <c r="AI118" i="19"/>
  <c r="AI102" i="19"/>
  <c r="AI94" i="19"/>
  <c r="AI82" i="19"/>
  <c r="AI74" i="19"/>
  <c r="AI66" i="19"/>
  <c r="AI58" i="19"/>
  <c r="AI50" i="19"/>
  <c r="AI42" i="19"/>
  <c r="AI30" i="19"/>
  <c r="AI26" i="19"/>
  <c r="AI19" i="19"/>
  <c r="AI867" i="19"/>
  <c r="AI863" i="19"/>
  <c r="AI859" i="19"/>
  <c r="AI855" i="19"/>
  <c r="AI851" i="19"/>
  <c r="AI847" i="19"/>
  <c r="AI843" i="19"/>
  <c r="AI839" i="19"/>
  <c r="AI835" i="19"/>
  <c r="AI831" i="19"/>
  <c r="AI827" i="19"/>
  <c r="AI823" i="19"/>
  <c r="AI819" i="19"/>
  <c r="AI815" i="19"/>
  <c r="AI811" i="19"/>
  <c r="AI807" i="19"/>
  <c r="AI803" i="19"/>
  <c r="AI799" i="19"/>
  <c r="AI795" i="19"/>
  <c r="AI791" i="19"/>
  <c r="AI787" i="19"/>
  <c r="R1244" i="19" s="1" a="1"/>
  <c r="R1244" i="19" s="1"/>
  <c r="AI783" i="19"/>
  <c r="R1240" i="19" s="1" a="1"/>
  <c r="R1240" i="19" s="1"/>
  <c r="AI779" i="19"/>
  <c r="R1236" i="19" s="1" a="1"/>
  <c r="R1236" i="19" s="1"/>
  <c r="AI775" i="19"/>
  <c r="R1232" i="19" s="1" a="1"/>
  <c r="R1232" i="19" s="1"/>
  <c r="AI771" i="19"/>
  <c r="R1228" i="19" s="1" a="1"/>
  <c r="R1228" i="19" s="1"/>
  <c r="AI767" i="19"/>
  <c r="R1224" i="19" s="1" a="1"/>
  <c r="R1224" i="19" s="1"/>
  <c r="AI763" i="19"/>
  <c r="R1220" i="19" s="1" a="1"/>
  <c r="R1220" i="19" s="1"/>
  <c r="AI759" i="19"/>
  <c r="R1216" i="19" s="1" a="1"/>
  <c r="R1216" i="19" s="1"/>
  <c r="AI755" i="19"/>
  <c r="R1212" i="19" s="1" a="1"/>
  <c r="R1212" i="19" s="1"/>
  <c r="AI751" i="19"/>
  <c r="R1208" i="19" s="1" a="1"/>
  <c r="R1208" i="19" s="1"/>
  <c r="AI747" i="19"/>
  <c r="R1204" i="19" s="1" a="1"/>
  <c r="R1204" i="19" s="1"/>
  <c r="AI743" i="19"/>
  <c r="R1200" i="19" s="1" a="1"/>
  <c r="R1200" i="19" s="1"/>
  <c r="AI739" i="19"/>
  <c r="R1196" i="19" s="1" a="1"/>
  <c r="R1196" i="19" s="1"/>
  <c r="AI735" i="19"/>
  <c r="R1192" i="19" s="1" a="1"/>
  <c r="R1192" i="19" s="1"/>
  <c r="AI731" i="19"/>
  <c r="R1188" i="19" s="1" a="1"/>
  <c r="R1188" i="19" s="1"/>
  <c r="AI727" i="19"/>
  <c r="R1184" i="19" s="1" a="1"/>
  <c r="R1184" i="19" s="1"/>
  <c r="AI723" i="19"/>
  <c r="R1180" i="19" s="1" a="1"/>
  <c r="R1180" i="19" s="1"/>
  <c r="AI719" i="19"/>
  <c r="R1176" i="19" s="1" a="1"/>
  <c r="R1176" i="19" s="1"/>
  <c r="AI715" i="19"/>
  <c r="R1172" i="19" s="1" a="1"/>
  <c r="R1172" i="19" s="1"/>
  <c r="AI711" i="19"/>
  <c r="R1168" i="19" s="1" a="1"/>
  <c r="R1168" i="19" s="1"/>
  <c r="AI707" i="19"/>
  <c r="R1164" i="19" s="1" a="1"/>
  <c r="R1164" i="19" s="1"/>
  <c r="AI703" i="19"/>
  <c r="R1160" i="19" s="1" a="1"/>
  <c r="R1160" i="19" s="1"/>
  <c r="AI699" i="19"/>
  <c r="R1156" i="19" s="1" a="1"/>
  <c r="R1156" i="19" s="1"/>
  <c r="AI695" i="19"/>
  <c r="R1152" i="19" s="1" a="1"/>
  <c r="R1152" i="19" s="1"/>
  <c r="AI691" i="19"/>
  <c r="R1148" i="19" s="1" a="1"/>
  <c r="R1148" i="19" s="1"/>
  <c r="AI687" i="19"/>
  <c r="R1144" i="19" s="1" a="1"/>
  <c r="R1144" i="19" s="1"/>
  <c r="AI683" i="19"/>
  <c r="R1140" i="19" s="1" a="1"/>
  <c r="R1140" i="19" s="1"/>
  <c r="AI679" i="19"/>
  <c r="R1136" i="19" s="1" a="1"/>
  <c r="R1136" i="19" s="1"/>
  <c r="AI675" i="19"/>
  <c r="R1132" i="19" s="1" a="1"/>
  <c r="R1132" i="19" s="1"/>
  <c r="AI671" i="19"/>
  <c r="R1128" i="19" s="1" a="1"/>
  <c r="R1128" i="19" s="1"/>
  <c r="AI667" i="19"/>
  <c r="R1124" i="19" s="1" a="1"/>
  <c r="R1124" i="19" s="1"/>
  <c r="AI663" i="19"/>
  <c r="R1120" i="19" s="1" a="1"/>
  <c r="R1120" i="19" s="1"/>
  <c r="AI659" i="19"/>
  <c r="R1116" i="19" s="1" a="1"/>
  <c r="R1116" i="19" s="1"/>
  <c r="AI655" i="19"/>
  <c r="R1112" i="19" s="1" a="1"/>
  <c r="R1112" i="19" s="1"/>
  <c r="AI651" i="19"/>
  <c r="R1108" i="19" s="1" a="1"/>
  <c r="R1108" i="19" s="1"/>
  <c r="AI647" i="19"/>
  <c r="R1104" i="19" s="1" a="1"/>
  <c r="R1104" i="19" s="1"/>
  <c r="AI643" i="19"/>
  <c r="R1100" i="19" s="1" a="1"/>
  <c r="R1100" i="19" s="1"/>
  <c r="AI639" i="19"/>
  <c r="R1096" i="19" s="1" a="1"/>
  <c r="R1096" i="19" s="1"/>
  <c r="AI635" i="19"/>
  <c r="R1092" i="19" s="1" a="1"/>
  <c r="R1092" i="19" s="1"/>
  <c r="AI631" i="19"/>
  <c r="R1088" i="19" s="1" a="1"/>
  <c r="R1088" i="19" s="1"/>
  <c r="AI627" i="19"/>
  <c r="R1084" i="19" s="1" a="1"/>
  <c r="R1084" i="19" s="1"/>
  <c r="AI623" i="19"/>
  <c r="R1080" i="19" s="1" a="1"/>
  <c r="R1080" i="19" s="1"/>
  <c r="AI619" i="19"/>
  <c r="R1076" i="19" s="1" a="1"/>
  <c r="R1076" i="19" s="1"/>
  <c r="AI615" i="19"/>
  <c r="R1072" i="19" s="1" a="1"/>
  <c r="R1072" i="19" s="1"/>
  <c r="AI611" i="19"/>
  <c r="R1068" i="19" s="1" a="1"/>
  <c r="R1068" i="19" s="1"/>
  <c r="AI607" i="19"/>
  <c r="R1064" i="19" s="1" a="1"/>
  <c r="R1064" i="19" s="1"/>
  <c r="AI603" i="19"/>
  <c r="R1060" i="19" s="1" a="1"/>
  <c r="R1060" i="19" s="1"/>
  <c r="AI599" i="19"/>
  <c r="R1056" i="19" s="1" a="1"/>
  <c r="R1056" i="19" s="1"/>
  <c r="AI595" i="19"/>
  <c r="R1052" i="19" s="1" a="1"/>
  <c r="R1052" i="19" s="1"/>
  <c r="AI592" i="19"/>
  <c r="R1049" i="19" s="1" a="1"/>
  <c r="R1049" i="19" s="1"/>
  <c r="AI588" i="19"/>
  <c r="R1045" i="19" s="1" a="1"/>
  <c r="R1045" i="19" s="1"/>
  <c r="AI584" i="19"/>
  <c r="AI580" i="19"/>
  <c r="AI576" i="19"/>
  <c r="AI572" i="19"/>
  <c r="AI568" i="19"/>
  <c r="AI564" i="19"/>
  <c r="AI560" i="19"/>
  <c r="AI556" i="19"/>
  <c r="AI552" i="19"/>
  <c r="AI548" i="19"/>
  <c r="AI544" i="19"/>
  <c r="AI540" i="19"/>
  <c r="AI536" i="19"/>
  <c r="AI532" i="19"/>
  <c r="AI528" i="19"/>
  <c r="AI524" i="19"/>
  <c r="AI520" i="19"/>
  <c r="AI516" i="19"/>
  <c r="AI512" i="19"/>
  <c r="AI508" i="19"/>
  <c r="AI504" i="19"/>
  <c r="R1041" i="19" s="1" a="1"/>
  <c r="R1041" i="19" s="1"/>
  <c r="AI500" i="19"/>
  <c r="R1037" i="19" s="1" a="1"/>
  <c r="R1037" i="19" s="1"/>
  <c r="AI496" i="19"/>
  <c r="R1033" i="19" s="1" a="1"/>
  <c r="R1033" i="19" s="1"/>
  <c r="AI492" i="19"/>
  <c r="R1029" i="19" s="1" a="1"/>
  <c r="R1029" i="19" s="1"/>
  <c r="AI488" i="19"/>
  <c r="R1025" i="19" s="1" a="1"/>
  <c r="R1025" i="19" s="1"/>
  <c r="AI484" i="19"/>
  <c r="R1021" i="19" s="1" a="1"/>
  <c r="R1021" i="19" s="1"/>
  <c r="AI480" i="19"/>
  <c r="R1017" i="19" s="1" a="1"/>
  <c r="R1017" i="19" s="1"/>
  <c r="AI476" i="19"/>
  <c r="R1013" i="19" s="1" a="1"/>
  <c r="R1013" i="19" s="1"/>
  <c r="AI472" i="19"/>
  <c r="R1009" i="19" s="1" a="1"/>
  <c r="R1009" i="19" s="1"/>
  <c r="AI468" i="19"/>
  <c r="R1005" i="19" s="1" a="1"/>
  <c r="R1005" i="19" s="1"/>
  <c r="AI464" i="19"/>
  <c r="R1001" i="19" s="1" a="1"/>
  <c r="R1001" i="19" s="1"/>
  <c r="AI460" i="19"/>
  <c r="R997" i="19" s="1" a="1"/>
  <c r="R997" i="19" s="1"/>
  <c r="AI456" i="19"/>
  <c r="R993" i="19" s="1" a="1"/>
  <c r="R993" i="19" s="1"/>
  <c r="AI452" i="19"/>
  <c r="R989" i="19" s="1" a="1"/>
  <c r="R989" i="19" s="1"/>
  <c r="AI448" i="19"/>
  <c r="R985" i="19" s="1" a="1"/>
  <c r="R985" i="19" s="1"/>
  <c r="AI444" i="19"/>
  <c r="R981" i="19" s="1" a="1"/>
  <c r="R981" i="19" s="1"/>
  <c r="AI440" i="19"/>
  <c r="R977" i="19" s="1" a="1"/>
  <c r="R977" i="19" s="1"/>
  <c r="AI436" i="19"/>
  <c r="R973" i="19" s="1" a="1"/>
  <c r="R973" i="19" s="1"/>
  <c r="AI432" i="19"/>
  <c r="R969" i="19" s="1" a="1"/>
  <c r="R969" i="19" s="1"/>
  <c r="AI428" i="19"/>
  <c r="R965" i="19" s="1" a="1"/>
  <c r="R965" i="19" s="1"/>
  <c r="AI424" i="19"/>
  <c r="R961" i="19" s="1" a="1"/>
  <c r="R961" i="19" s="1"/>
  <c r="AI420" i="19"/>
  <c r="R957" i="19" s="1" a="1"/>
  <c r="R957" i="19" s="1"/>
  <c r="AI416" i="19"/>
  <c r="R953" i="19" s="1" a="1"/>
  <c r="R953" i="19" s="1"/>
  <c r="AI412" i="19"/>
  <c r="R949" i="19" s="1" a="1"/>
  <c r="R949" i="19" s="1"/>
  <c r="AI408" i="19"/>
  <c r="R945" i="19" s="1" a="1"/>
  <c r="R945" i="19" s="1"/>
  <c r="AI404" i="19"/>
  <c r="R941" i="19" s="1" a="1"/>
  <c r="R941" i="19" s="1"/>
  <c r="AI400" i="19"/>
  <c r="R937" i="19" s="1" a="1"/>
  <c r="R937" i="19" s="1"/>
  <c r="AI396" i="19"/>
  <c r="R933" i="19" s="1" a="1"/>
  <c r="R933" i="19" s="1"/>
  <c r="AI392" i="19"/>
  <c r="R929" i="19" s="1" a="1"/>
  <c r="R929" i="19" s="1"/>
  <c r="AI388" i="19"/>
  <c r="R925" i="19" s="1" a="1"/>
  <c r="R925" i="19" s="1"/>
  <c r="AI384" i="19"/>
  <c r="R921" i="19" s="1" a="1"/>
  <c r="R921" i="19" s="1"/>
  <c r="AI380" i="19"/>
  <c r="R917" i="19" s="1" a="1"/>
  <c r="R917" i="19" s="1"/>
  <c r="AI376" i="19"/>
  <c r="R913" i="19" s="1" a="1"/>
  <c r="R913" i="19" s="1"/>
  <c r="AI372" i="19"/>
  <c r="R909" i="19" s="1" a="1"/>
  <c r="R909" i="19" s="1"/>
  <c r="AI368" i="19"/>
  <c r="R905" i="19" s="1" a="1"/>
  <c r="R905" i="19" s="1"/>
  <c r="AI364" i="19"/>
  <c r="R901" i="19" s="1" a="1"/>
  <c r="R901" i="19" s="1"/>
  <c r="AI360" i="19"/>
  <c r="R897" i="19" s="1" a="1"/>
  <c r="R897" i="19" s="1"/>
  <c r="AI356" i="19"/>
  <c r="R893" i="19" s="1" a="1"/>
  <c r="R893" i="19" s="1"/>
  <c r="AI352" i="19"/>
  <c r="R889" i="19" s="1" a="1"/>
  <c r="R889" i="19" s="1"/>
  <c r="AI348" i="19"/>
  <c r="R885" i="19" s="1" a="1"/>
  <c r="R885" i="19" s="1"/>
  <c r="AI344" i="19"/>
  <c r="R881" i="19" s="1" a="1"/>
  <c r="R881" i="19" s="1"/>
  <c r="AI340" i="19"/>
  <c r="R877" i="19" s="1" a="1"/>
  <c r="R877" i="19" s="1"/>
  <c r="AI336" i="19"/>
  <c r="R873" i="19" s="1" a="1"/>
  <c r="R873" i="19" s="1"/>
  <c r="AI332" i="19"/>
  <c r="R869" i="19" s="1" a="1"/>
  <c r="R869" i="19" s="1"/>
  <c r="AI328" i="19"/>
  <c r="R865" i="19" s="1" a="1"/>
  <c r="R865" i="19" s="1"/>
  <c r="AI324" i="19"/>
  <c r="R861" i="19" s="1" a="1"/>
  <c r="R861" i="19" s="1"/>
  <c r="AI320" i="19"/>
  <c r="R857" i="19" s="1" a="1"/>
  <c r="R857" i="19" s="1"/>
  <c r="AI316" i="19"/>
  <c r="R853" i="19" s="1" a="1"/>
  <c r="R853" i="19" s="1"/>
  <c r="AI312" i="19"/>
  <c r="R849" i="19" s="1" a="1"/>
  <c r="R849" i="19" s="1"/>
  <c r="AI308" i="19"/>
  <c r="R845" i="19" s="1" a="1"/>
  <c r="R845" i="19" s="1"/>
  <c r="AI304" i="19"/>
  <c r="R841" i="19" s="1" a="1"/>
  <c r="R841" i="19" s="1"/>
  <c r="AI300" i="19"/>
  <c r="AI296" i="19"/>
  <c r="AI292" i="19"/>
  <c r="AI288" i="19"/>
  <c r="AI284" i="19"/>
  <c r="AI280" i="19"/>
  <c r="AI276" i="19"/>
  <c r="AI272" i="19"/>
  <c r="AI268" i="19"/>
  <c r="AI264" i="19"/>
  <c r="AI260" i="19"/>
  <c r="AI256" i="19"/>
  <c r="AI252" i="19"/>
  <c r="AI248" i="19"/>
  <c r="AI244" i="19"/>
  <c r="AI240" i="19"/>
  <c r="AI236" i="19"/>
  <c r="AI232" i="19"/>
  <c r="AI228" i="19"/>
  <c r="AI224" i="19"/>
  <c r="AI220" i="19"/>
  <c r="AI216" i="19"/>
  <c r="AI212" i="19"/>
  <c r="AI208" i="19"/>
  <c r="AI204" i="19"/>
  <c r="AI200" i="19"/>
  <c r="AI196" i="19"/>
  <c r="AI192" i="19"/>
  <c r="AI188" i="19"/>
  <c r="AI184" i="19"/>
  <c r="AI180" i="19"/>
  <c r="AI176" i="19"/>
  <c r="AI172" i="19"/>
  <c r="AI168" i="19"/>
  <c r="AI164" i="19"/>
  <c r="AI160" i="19"/>
  <c r="AI156" i="19"/>
  <c r="AI152" i="19"/>
  <c r="AI148" i="19"/>
  <c r="AI144" i="19"/>
  <c r="AI140" i="19"/>
  <c r="AI136" i="19"/>
  <c r="AI132" i="19"/>
  <c r="AI128" i="19"/>
  <c r="AI124" i="19"/>
  <c r="AI120" i="19"/>
  <c r="AI116" i="19"/>
  <c r="AI112" i="19"/>
  <c r="AI108" i="19"/>
  <c r="AI104" i="19"/>
  <c r="AI100" i="19"/>
  <c r="AI96" i="19"/>
  <c r="AI92" i="19"/>
  <c r="AI88" i="19"/>
  <c r="AI84" i="19"/>
  <c r="AI80" i="19"/>
  <c r="AI76" i="19"/>
  <c r="AI72" i="19"/>
  <c r="AI68" i="19"/>
  <c r="AI64" i="19"/>
  <c r="AI60" i="19"/>
  <c r="AI56" i="19"/>
  <c r="AI52" i="19"/>
  <c r="AI48" i="19"/>
  <c r="AI44" i="19"/>
  <c r="AI40" i="19"/>
  <c r="AI36" i="19"/>
  <c r="AI32" i="19"/>
  <c r="AI28" i="19"/>
  <c r="AI21" i="19"/>
  <c r="AI17" i="19"/>
  <c r="AI13" i="19"/>
  <c r="AI861" i="19"/>
  <c r="AI853" i="19"/>
  <c r="AI837" i="19"/>
  <c r="AI829" i="19"/>
  <c r="AI817" i="19"/>
  <c r="AI801" i="19"/>
  <c r="AI793" i="19"/>
  <c r="AI781" i="19"/>
  <c r="R1238" i="19" s="1" a="1"/>
  <c r="R1238" i="19" s="1"/>
  <c r="AI769" i="19"/>
  <c r="R1226" i="19" s="1" a="1"/>
  <c r="R1226" i="19" s="1"/>
  <c r="AI757" i="19"/>
  <c r="R1214" i="19" s="1" a="1"/>
  <c r="R1214" i="19" s="1"/>
  <c r="AI745" i="19"/>
  <c r="R1202" i="19" s="1" a="1"/>
  <c r="R1202" i="19" s="1"/>
  <c r="AI733" i="19"/>
  <c r="R1190" i="19" s="1" a="1"/>
  <c r="R1190" i="19" s="1"/>
  <c r="AI721" i="19"/>
  <c r="R1178" i="19" s="1" a="1"/>
  <c r="R1178" i="19" s="1"/>
  <c r="AI705" i="19"/>
  <c r="R1162" i="19" s="1" a="1"/>
  <c r="R1162" i="19" s="1"/>
  <c r="AI697" i="19"/>
  <c r="R1154" i="19" s="1" a="1"/>
  <c r="R1154" i="19" s="1"/>
  <c r="AI681" i="19"/>
  <c r="R1138" i="19" s="1" a="1"/>
  <c r="R1138" i="19" s="1"/>
  <c r="AI669" i="19"/>
  <c r="R1126" i="19" s="1" a="1"/>
  <c r="R1126" i="19" s="1"/>
  <c r="AI661" i="19"/>
  <c r="R1118" i="19" s="1" a="1"/>
  <c r="R1118" i="19" s="1"/>
  <c r="AI649" i="19"/>
  <c r="R1106" i="19" s="1" a="1"/>
  <c r="R1106" i="19" s="1"/>
  <c r="AI637" i="19"/>
  <c r="R1094" i="19" s="1" a="1"/>
  <c r="R1094" i="19" s="1"/>
  <c r="AI625" i="19"/>
  <c r="R1082" i="19" s="1" a="1"/>
  <c r="R1082" i="19" s="1"/>
  <c r="AI613" i="19"/>
  <c r="R1070" i="19" s="1" a="1"/>
  <c r="R1070" i="19" s="1"/>
  <c r="AI601" i="19"/>
  <c r="R1058" i="19" s="1" a="1"/>
  <c r="R1058" i="19" s="1"/>
  <c r="AI590" i="19"/>
  <c r="R1047" i="19" s="1" a="1"/>
  <c r="R1047" i="19" s="1"/>
  <c r="AI578" i="19"/>
  <c r="AI562" i="19"/>
  <c r="AI550" i="19"/>
  <c r="AI542" i="19"/>
  <c r="AI526" i="19"/>
  <c r="AI514" i="19"/>
  <c r="AI502" i="19"/>
  <c r="R1039" i="19" s="1" a="1"/>
  <c r="R1039" i="19" s="1"/>
  <c r="AI490" i="19"/>
  <c r="R1027" i="19" s="1" a="1"/>
  <c r="R1027" i="19" s="1"/>
  <c r="AI482" i="19"/>
  <c r="R1019" i="19" s="1" a="1"/>
  <c r="R1019" i="19" s="1"/>
  <c r="AI466" i="19"/>
  <c r="R1003" i="19" s="1" a="1"/>
  <c r="R1003" i="19" s="1"/>
  <c r="AI454" i="19"/>
  <c r="R991" i="19" s="1" a="1"/>
  <c r="R991" i="19" s="1"/>
  <c r="AI442" i="19"/>
  <c r="R979" i="19" s="1" a="1"/>
  <c r="R979" i="19" s="1"/>
  <c r="AI430" i="19"/>
  <c r="R967" i="19" s="1" a="1"/>
  <c r="R967" i="19" s="1"/>
  <c r="AI418" i="19"/>
  <c r="R955" i="19" s="1" a="1"/>
  <c r="R955" i="19" s="1"/>
  <c r="AI406" i="19"/>
  <c r="R943" i="19" s="1" a="1"/>
  <c r="R943" i="19" s="1"/>
  <c r="AI394" i="19"/>
  <c r="R931" i="19" s="1" a="1"/>
  <c r="R931" i="19" s="1"/>
  <c r="AI382" i="19"/>
  <c r="R919" i="19" s="1" a="1"/>
  <c r="R919" i="19" s="1"/>
  <c r="AI370" i="19"/>
  <c r="R907" i="19" s="1" a="1"/>
  <c r="R907" i="19" s="1"/>
  <c r="AI358" i="19"/>
  <c r="R895" i="19" s="1" a="1"/>
  <c r="R895" i="19" s="1"/>
  <c r="AI346" i="19"/>
  <c r="R883" i="19" s="1" a="1"/>
  <c r="R883" i="19" s="1"/>
  <c r="AI334" i="19"/>
  <c r="R871" i="19" s="1" a="1"/>
  <c r="R871" i="19" s="1"/>
  <c r="AI322" i="19"/>
  <c r="AI306" i="19"/>
  <c r="R843" i="19" s="1" a="1"/>
  <c r="R843" i="19" s="1"/>
  <c r="AI298" i="19"/>
  <c r="AI286" i="19"/>
  <c r="AI274" i="19"/>
  <c r="AI262" i="19"/>
  <c r="AI250" i="19"/>
  <c r="AI238" i="19"/>
  <c r="AI226" i="19"/>
  <c r="AI214" i="19"/>
  <c r="AI202" i="19"/>
  <c r="AI190" i="19"/>
  <c r="AI178" i="19"/>
  <c r="AI166" i="19"/>
  <c r="AI154" i="19"/>
  <c r="AI142" i="19"/>
  <c r="AI126" i="19"/>
  <c r="AI114" i="19"/>
  <c r="AI106" i="19"/>
  <c r="AI90" i="19"/>
  <c r="AI78" i="19"/>
  <c r="AI70" i="19"/>
  <c r="AI62" i="19"/>
  <c r="AI54" i="19"/>
  <c r="AI46" i="19"/>
  <c r="AI38" i="19"/>
  <c r="AI34" i="19"/>
  <c r="AI23" i="19"/>
  <c r="AI15" i="19"/>
  <c r="AI866" i="19"/>
  <c r="AI862" i="19"/>
  <c r="AI858" i="19"/>
  <c r="AI854" i="19"/>
  <c r="AI850" i="19"/>
  <c r="AI846" i="19"/>
  <c r="AI842" i="19"/>
  <c r="AI838" i="19"/>
  <c r="AI834" i="19"/>
  <c r="AI830" i="19"/>
  <c r="AI826" i="19"/>
  <c r="AI822" i="19"/>
  <c r="AI818" i="19"/>
  <c r="AI814" i="19"/>
  <c r="AI810" i="19"/>
  <c r="AI806" i="19"/>
  <c r="AI802" i="19"/>
  <c r="AI798" i="19"/>
  <c r="AI794" i="19"/>
  <c r="AI790" i="19"/>
  <c r="AI786" i="19"/>
  <c r="R1243" i="19" s="1" a="1"/>
  <c r="R1243" i="19" s="1"/>
  <c r="AI782" i="19"/>
  <c r="R1239" i="19" s="1" a="1"/>
  <c r="R1239" i="19" s="1"/>
  <c r="AI778" i="19"/>
  <c r="R1235" i="19" s="1" a="1"/>
  <c r="R1235" i="19" s="1"/>
  <c r="AI774" i="19"/>
  <c r="R1231" i="19" s="1" a="1"/>
  <c r="R1231" i="19" s="1"/>
  <c r="AI770" i="19"/>
  <c r="R1227" i="19" s="1" a="1"/>
  <c r="R1227" i="19" s="1"/>
  <c r="AI766" i="19"/>
  <c r="R1223" i="19" s="1" a="1"/>
  <c r="R1223" i="19" s="1"/>
  <c r="AI762" i="19"/>
  <c r="R1219" i="19" s="1" a="1"/>
  <c r="R1219" i="19" s="1"/>
  <c r="AI758" i="19"/>
  <c r="R1215" i="19" s="1" a="1"/>
  <c r="R1215" i="19" s="1"/>
  <c r="AI754" i="19"/>
  <c r="R1211" i="19" s="1" a="1"/>
  <c r="R1211" i="19" s="1"/>
  <c r="AI750" i="19"/>
  <c r="R1207" i="19" s="1" a="1"/>
  <c r="R1207" i="19" s="1"/>
  <c r="AI746" i="19"/>
  <c r="R1203" i="19" s="1" a="1"/>
  <c r="R1203" i="19" s="1"/>
  <c r="AI742" i="19"/>
  <c r="R1199" i="19" s="1" a="1"/>
  <c r="R1199" i="19" s="1"/>
  <c r="AI738" i="19"/>
  <c r="R1195" i="19" s="1" a="1"/>
  <c r="R1195" i="19" s="1"/>
  <c r="AI734" i="19"/>
  <c r="R1191" i="19" s="1" a="1"/>
  <c r="R1191" i="19" s="1"/>
  <c r="AI730" i="19"/>
  <c r="R1187" i="19" s="1" a="1"/>
  <c r="R1187" i="19" s="1"/>
  <c r="AI726" i="19"/>
  <c r="R1183" i="19" s="1" a="1"/>
  <c r="R1183" i="19" s="1"/>
  <c r="AI722" i="19"/>
  <c r="R1179" i="19" s="1" a="1"/>
  <c r="R1179" i="19" s="1"/>
  <c r="AI718" i="19"/>
  <c r="R1175" i="19" s="1" a="1"/>
  <c r="R1175" i="19" s="1"/>
  <c r="AI714" i="19"/>
  <c r="R1171" i="19" s="1" a="1"/>
  <c r="R1171" i="19" s="1"/>
  <c r="AI710" i="19"/>
  <c r="R1167" i="19" s="1" a="1"/>
  <c r="R1167" i="19" s="1"/>
  <c r="AI706" i="19"/>
  <c r="R1163" i="19" s="1" a="1"/>
  <c r="R1163" i="19" s="1"/>
  <c r="AI702" i="19"/>
  <c r="R1159" i="19" s="1" a="1"/>
  <c r="R1159" i="19" s="1"/>
  <c r="AI698" i="19"/>
  <c r="R1155" i="19" s="1" a="1"/>
  <c r="R1155" i="19" s="1"/>
  <c r="AI694" i="19"/>
  <c r="R1151" i="19" s="1" a="1"/>
  <c r="R1151" i="19" s="1"/>
  <c r="AI690" i="19"/>
  <c r="R1147" i="19" s="1" a="1"/>
  <c r="R1147" i="19" s="1"/>
  <c r="AI686" i="19"/>
  <c r="R1143" i="19" s="1" a="1"/>
  <c r="R1143" i="19" s="1"/>
  <c r="AI682" i="19"/>
  <c r="R1139" i="19" s="1" a="1"/>
  <c r="R1139" i="19" s="1"/>
  <c r="AI678" i="19"/>
  <c r="R1135" i="19" s="1" a="1"/>
  <c r="R1135" i="19" s="1"/>
  <c r="AI674" i="19"/>
  <c r="R1131" i="19" s="1" a="1"/>
  <c r="R1131" i="19" s="1"/>
  <c r="AI670" i="19"/>
  <c r="R1127" i="19" s="1" a="1"/>
  <c r="R1127" i="19" s="1"/>
  <c r="AI666" i="19"/>
  <c r="R1123" i="19" s="1" a="1"/>
  <c r="R1123" i="19" s="1"/>
  <c r="AI662" i="19"/>
  <c r="R1119" i="19" s="1" a="1"/>
  <c r="R1119" i="19" s="1"/>
  <c r="AI658" i="19"/>
  <c r="R1115" i="19" s="1" a="1"/>
  <c r="R1115" i="19" s="1"/>
  <c r="AI654" i="19"/>
  <c r="R1111" i="19" s="1" a="1"/>
  <c r="R1111" i="19" s="1"/>
  <c r="AI650" i="19"/>
  <c r="R1107" i="19" s="1" a="1"/>
  <c r="R1107" i="19" s="1"/>
  <c r="AI646" i="19"/>
  <c r="R1103" i="19" s="1" a="1"/>
  <c r="R1103" i="19" s="1"/>
  <c r="AI642" i="19"/>
  <c r="R1099" i="19" s="1" a="1"/>
  <c r="R1099" i="19" s="1"/>
  <c r="AI638" i="19"/>
  <c r="R1095" i="19" s="1" a="1"/>
  <c r="R1095" i="19" s="1"/>
  <c r="AI634" i="19"/>
  <c r="R1091" i="19" s="1" a="1"/>
  <c r="R1091" i="19" s="1"/>
  <c r="AI630" i="19"/>
  <c r="R1087" i="19" s="1" a="1"/>
  <c r="R1087" i="19" s="1"/>
  <c r="AI626" i="19"/>
  <c r="R1083" i="19" s="1" a="1"/>
  <c r="R1083" i="19" s="1"/>
  <c r="AI622" i="19"/>
  <c r="R1079" i="19" s="1" a="1"/>
  <c r="R1079" i="19" s="1"/>
  <c r="AI618" i="19"/>
  <c r="R1075" i="19" s="1" a="1"/>
  <c r="R1075" i="19" s="1"/>
  <c r="AI614" i="19"/>
  <c r="R1071" i="19" s="1" a="1"/>
  <c r="R1071" i="19" s="1"/>
  <c r="AI610" i="19"/>
  <c r="R1067" i="19" s="1" a="1"/>
  <c r="R1067" i="19" s="1"/>
  <c r="AI606" i="19"/>
  <c r="R1063" i="19" s="1" a="1"/>
  <c r="R1063" i="19" s="1"/>
  <c r="AI602" i="19"/>
  <c r="R1059" i="19" s="1" a="1"/>
  <c r="R1059" i="19" s="1"/>
  <c r="AI598" i="19"/>
  <c r="R1055" i="19" s="1" a="1"/>
  <c r="R1055" i="19" s="1"/>
  <c r="AI594" i="19"/>
  <c r="R1051" i="19" s="1" a="1"/>
  <c r="R1051" i="19" s="1"/>
  <c r="AI591" i="19"/>
  <c r="R1048" i="19" s="1" a="1"/>
  <c r="R1048" i="19" s="1"/>
  <c r="AI587" i="19"/>
  <c r="R1044" i="19" s="1" a="1"/>
  <c r="R1044" i="19" s="1"/>
  <c r="AI583" i="19"/>
  <c r="AI579" i="19"/>
  <c r="AI575" i="19"/>
  <c r="AI571" i="19"/>
  <c r="AI567" i="19"/>
  <c r="AI563" i="19"/>
  <c r="AI559" i="19"/>
  <c r="AI555" i="19"/>
  <c r="AI551" i="19"/>
  <c r="AI547" i="19"/>
  <c r="AI543" i="19"/>
  <c r="AI539" i="19"/>
  <c r="AI535" i="19"/>
  <c r="AI531" i="19"/>
  <c r="AI527" i="19"/>
  <c r="AI523" i="19"/>
  <c r="AI519" i="19"/>
  <c r="AI515" i="19"/>
  <c r="AI511" i="19"/>
  <c r="AI507" i="19"/>
  <c r="AI503" i="19"/>
  <c r="R1040" i="19" s="1" a="1"/>
  <c r="R1040" i="19" s="1"/>
  <c r="AI499" i="19"/>
  <c r="R1036" i="19" s="1" a="1"/>
  <c r="R1036" i="19" s="1"/>
  <c r="AI495" i="19"/>
  <c r="R1032" i="19" s="1" a="1"/>
  <c r="R1032" i="19" s="1"/>
  <c r="AI491" i="19"/>
  <c r="R1028" i="19" s="1" a="1"/>
  <c r="R1028" i="19" s="1"/>
  <c r="AI487" i="19"/>
  <c r="R1024" i="19" s="1" a="1"/>
  <c r="R1024" i="19" s="1"/>
  <c r="AI483" i="19"/>
  <c r="R1020" i="19" s="1" a="1"/>
  <c r="R1020" i="19" s="1"/>
  <c r="AI479" i="19"/>
  <c r="R1016" i="19" s="1" a="1"/>
  <c r="R1016" i="19" s="1"/>
  <c r="AI475" i="19"/>
  <c r="R1012" i="19" s="1" a="1"/>
  <c r="R1012" i="19" s="1"/>
  <c r="AI471" i="19"/>
  <c r="R1008" i="19" s="1" a="1"/>
  <c r="R1008" i="19" s="1"/>
  <c r="AI467" i="19"/>
  <c r="R1004" i="19" s="1" a="1"/>
  <c r="R1004" i="19" s="1"/>
  <c r="AI463" i="19"/>
  <c r="R1000" i="19" s="1" a="1"/>
  <c r="R1000" i="19" s="1"/>
  <c r="AI459" i="19"/>
  <c r="R996" i="19" s="1" a="1"/>
  <c r="R996" i="19" s="1"/>
  <c r="AI455" i="19"/>
  <c r="R992" i="19" s="1" a="1"/>
  <c r="R992" i="19" s="1"/>
  <c r="AI451" i="19"/>
  <c r="R988" i="19" s="1" a="1"/>
  <c r="R988" i="19" s="1"/>
  <c r="AI447" i="19"/>
  <c r="R984" i="19" s="1" a="1"/>
  <c r="R984" i="19" s="1"/>
  <c r="AI443" i="19"/>
  <c r="R980" i="19" s="1" a="1"/>
  <c r="R980" i="19" s="1"/>
  <c r="AI439" i="19"/>
  <c r="R976" i="19" s="1" a="1"/>
  <c r="R976" i="19" s="1"/>
  <c r="AI435" i="19"/>
  <c r="R972" i="19" s="1" a="1"/>
  <c r="R972" i="19" s="1"/>
  <c r="AI431" i="19"/>
  <c r="R968" i="19" s="1" a="1"/>
  <c r="R968" i="19" s="1"/>
  <c r="AI427" i="19"/>
  <c r="R964" i="19" s="1" a="1"/>
  <c r="R964" i="19" s="1"/>
  <c r="AI423" i="19"/>
  <c r="R960" i="19" s="1" a="1"/>
  <c r="R960" i="19" s="1"/>
  <c r="AI419" i="19"/>
  <c r="R956" i="19" s="1" a="1"/>
  <c r="R956" i="19" s="1"/>
  <c r="AI415" i="19"/>
  <c r="R952" i="19" s="1" a="1"/>
  <c r="R952" i="19" s="1"/>
  <c r="AI411" i="19"/>
  <c r="R948" i="19" s="1" a="1"/>
  <c r="R948" i="19" s="1"/>
  <c r="AI407" i="19"/>
  <c r="R944" i="19" s="1" a="1"/>
  <c r="R944" i="19" s="1"/>
  <c r="AI403" i="19"/>
  <c r="R940" i="19" s="1" a="1"/>
  <c r="R940" i="19" s="1"/>
  <c r="AI399" i="19"/>
  <c r="R936" i="19" s="1" a="1"/>
  <c r="R936" i="19" s="1"/>
  <c r="AI395" i="19"/>
  <c r="R932" i="19" s="1" a="1"/>
  <c r="R932" i="19" s="1"/>
  <c r="AI391" i="19"/>
  <c r="R928" i="19" s="1" a="1"/>
  <c r="R928" i="19" s="1"/>
  <c r="AI387" i="19"/>
  <c r="R924" i="19" s="1" a="1"/>
  <c r="R924" i="19" s="1"/>
  <c r="AI383" i="19"/>
  <c r="R920" i="19" s="1" a="1"/>
  <c r="R920" i="19" s="1"/>
  <c r="AI379" i="19"/>
  <c r="R916" i="19" s="1" a="1"/>
  <c r="R916" i="19" s="1"/>
  <c r="AI375" i="19"/>
  <c r="R912" i="19" s="1" a="1"/>
  <c r="R912" i="19" s="1"/>
  <c r="AI371" i="19"/>
  <c r="R908" i="19" s="1" a="1"/>
  <c r="R908" i="19" s="1"/>
  <c r="AI367" i="19"/>
  <c r="R904" i="19" s="1" a="1"/>
  <c r="R904" i="19" s="1"/>
  <c r="AI363" i="19"/>
  <c r="R900" i="19" s="1" a="1"/>
  <c r="R900" i="19" s="1"/>
  <c r="AI359" i="19"/>
  <c r="R896" i="19" s="1" a="1"/>
  <c r="R896" i="19" s="1"/>
  <c r="AI355" i="19"/>
  <c r="R892" i="19" s="1" a="1"/>
  <c r="R892" i="19" s="1"/>
  <c r="AI351" i="19"/>
  <c r="R888" i="19" s="1" a="1"/>
  <c r="R888" i="19" s="1"/>
  <c r="AI347" i="19"/>
  <c r="R884" i="19" s="1" a="1"/>
  <c r="R884" i="19" s="1"/>
  <c r="AI343" i="19"/>
  <c r="R880" i="19" s="1" a="1"/>
  <c r="R880" i="19" s="1"/>
  <c r="AI339" i="19"/>
  <c r="R876" i="19" s="1" a="1"/>
  <c r="R876" i="19" s="1"/>
  <c r="AI335" i="19"/>
  <c r="R872" i="19" s="1" a="1"/>
  <c r="R872" i="19" s="1"/>
  <c r="AI331" i="19"/>
  <c r="R868" i="19" s="1" a="1"/>
  <c r="R868" i="19" s="1"/>
  <c r="AI327" i="19"/>
  <c r="R864" i="19" s="1" a="1"/>
  <c r="R864" i="19" s="1"/>
  <c r="AI323" i="19"/>
  <c r="R860" i="19" s="1" a="1"/>
  <c r="R860" i="19" s="1"/>
  <c r="AI319" i="19"/>
  <c r="R856" i="19" s="1" a="1"/>
  <c r="R856" i="19" s="1"/>
  <c r="AI315" i="19"/>
  <c r="R852" i="19" s="1" a="1"/>
  <c r="R852" i="19" s="1"/>
  <c r="AI311" i="19"/>
  <c r="R848" i="19" s="1" a="1"/>
  <c r="R848" i="19" s="1"/>
  <c r="AI307" i="19"/>
  <c r="R844" i="19" s="1" a="1"/>
  <c r="R844" i="19" s="1"/>
  <c r="AI303" i="19"/>
  <c r="R840" i="19" s="1" a="1"/>
  <c r="R840" i="19" s="1"/>
  <c r="AI299" i="19"/>
  <c r="AI295" i="19"/>
  <c r="AI291" i="19"/>
  <c r="AI287" i="19"/>
  <c r="AI283" i="19"/>
  <c r="AI279" i="19"/>
  <c r="AI275" i="19"/>
  <c r="AI271" i="19"/>
  <c r="AI267" i="19"/>
  <c r="AI263" i="19"/>
  <c r="AI259" i="19"/>
  <c r="AI255" i="19"/>
  <c r="AI251" i="19"/>
  <c r="AI247" i="19"/>
  <c r="AI243" i="19"/>
  <c r="AI239" i="19"/>
  <c r="AI235" i="19"/>
  <c r="AI231" i="19"/>
  <c r="AI227" i="19"/>
  <c r="AI223" i="19"/>
  <c r="AI219" i="19"/>
  <c r="AI215" i="19"/>
  <c r="AI211" i="19"/>
  <c r="AI207" i="19"/>
  <c r="AI203" i="19"/>
  <c r="AI199" i="19"/>
  <c r="AI195" i="19"/>
  <c r="AI191" i="19"/>
  <c r="AI187" i="19"/>
  <c r="AI183" i="19"/>
  <c r="AI179" i="19"/>
  <c r="AI175" i="19"/>
  <c r="AI171" i="19"/>
  <c r="AI167" i="19"/>
  <c r="AI163" i="19"/>
  <c r="AI159" i="19"/>
  <c r="AI155" i="19"/>
  <c r="AI151" i="19"/>
  <c r="AI147" i="19"/>
  <c r="AI143" i="19"/>
  <c r="AI139" i="19"/>
  <c r="AI135" i="19"/>
  <c r="AI131" i="19"/>
  <c r="AI127" i="19"/>
  <c r="AI123" i="19"/>
  <c r="AI119" i="19"/>
  <c r="AI115" i="19"/>
  <c r="AI111" i="19"/>
  <c r="AI107" i="19"/>
  <c r="AI103" i="19"/>
  <c r="AI99" i="19"/>
  <c r="AI95" i="19"/>
  <c r="AI91" i="19"/>
  <c r="AI87" i="19"/>
  <c r="AI83" i="19"/>
  <c r="AI79" i="19"/>
  <c r="AI75" i="19"/>
  <c r="AI71" i="19"/>
  <c r="AI67" i="19"/>
  <c r="AI63" i="19"/>
  <c r="AI59" i="19"/>
  <c r="AI55" i="19"/>
  <c r="AI51" i="19"/>
  <c r="AI47" i="19"/>
  <c r="AI43" i="19"/>
  <c r="AI39" i="19"/>
  <c r="AI35" i="19"/>
  <c r="AI31" i="19"/>
  <c r="AI27" i="19"/>
  <c r="AI24" i="19"/>
  <c r="AI20" i="19"/>
  <c r="AI16" i="19"/>
  <c r="AI12" i="19"/>
  <c r="AI11" i="19"/>
  <c r="AI11" i="9" a="1"/>
  <c r="AI11" i="9" s="1"/>
  <c r="AG11" i="9" s="1"/>
  <c r="O1163" i="19" a="1"/>
  <c r="O1163" i="19" s="1"/>
  <c r="O1167" i="19" a="1"/>
  <c r="O1167" i="19" s="1"/>
  <c r="O1171" i="19" a="1"/>
  <c r="O1171" i="19" s="1"/>
  <c r="O1077" i="19" a="1"/>
  <c r="O1077" i="19" s="1"/>
  <c r="O1081" i="19" a="1"/>
  <c r="O1081" i="19" s="1"/>
  <c r="O1085" i="19" a="1"/>
  <c r="O1085" i="19" s="1"/>
  <c r="O1089" i="19" a="1"/>
  <c r="O1089" i="19" s="1"/>
  <c r="O1093" i="19" a="1"/>
  <c r="O1093" i="19" s="1"/>
  <c r="O1097" i="19" a="1"/>
  <c r="O1097" i="19" s="1"/>
  <c r="O1101" i="19" a="1"/>
  <c r="O1101" i="19" s="1"/>
  <c r="O1105" i="19" a="1"/>
  <c r="O1105" i="19" s="1"/>
  <c r="O1109" i="19" a="1"/>
  <c r="O1109" i="19" s="1"/>
  <c r="O1113" i="19" a="1"/>
  <c r="O1113" i="19" s="1"/>
  <c r="O1117" i="19" a="1"/>
  <c r="O1117" i="19" s="1"/>
  <c r="O1121" i="19" a="1"/>
  <c r="O1121" i="19" s="1"/>
  <c r="O1175" i="19" a="1"/>
  <c r="O1175" i="19" s="1"/>
  <c r="O1179" i="19" a="1"/>
  <c r="O1179" i="19" s="1"/>
  <c r="O1183" i="19" a="1"/>
  <c r="O1183" i="19" s="1"/>
  <c r="O1125" i="19" a="1"/>
  <c r="O1125" i="19" s="1"/>
  <c r="O1129" i="19" a="1"/>
  <c r="O1129" i="19" s="1"/>
  <c r="O1133" i="19" a="1"/>
  <c r="O1133" i="19" s="1"/>
  <c r="O1137" i="19" a="1"/>
  <c r="O1137" i="19" s="1"/>
  <c r="O1141" i="19" a="1"/>
  <c r="O1141" i="19" s="1"/>
  <c r="O1145" i="19" a="1"/>
  <c r="O1145" i="19" s="1"/>
  <c r="O1149" i="19" a="1"/>
  <c r="O1149" i="19" s="1"/>
  <c r="O1153" i="19" a="1"/>
  <c r="O1153" i="19" s="1"/>
  <c r="R859" i="19" a="1"/>
  <c r="R859" i="19" s="1"/>
  <c r="O1166" i="19" a="1"/>
  <c r="O1166" i="19" s="1"/>
  <c r="O1170" i="19" a="1"/>
  <c r="O1170" i="19" s="1"/>
  <c r="O1174" i="19" a="1"/>
  <c r="O1174" i="19" s="1"/>
  <c r="O1178" i="19" a="1"/>
  <c r="O1178" i="19" s="1"/>
  <c r="O1182" i="19" a="1"/>
  <c r="O1182" i="19" s="1"/>
  <c r="O1186" i="19" a="1"/>
  <c r="O1186" i="19" s="1"/>
  <c r="O1190" i="19" a="1"/>
  <c r="O1190" i="19" s="1"/>
  <c r="O1194" i="19" a="1"/>
  <c r="O1194" i="19" s="1"/>
  <c r="O1198" i="19" a="1"/>
  <c r="O1198" i="19" s="1"/>
  <c r="O1202" i="19" a="1"/>
  <c r="O1202" i="19" s="1"/>
  <c r="O1206" i="19" a="1"/>
  <c r="O1206" i="19" s="1"/>
  <c r="O1210" i="19" a="1"/>
  <c r="O1210" i="19" s="1"/>
  <c r="O1214" i="19" a="1"/>
  <c r="O1214" i="19" s="1"/>
  <c r="O1187" i="19" a="1"/>
  <c r="O1187" i="19" s="1"/>
  <c r="O1191" i="19" a="1"/>
  <c r="O1191" i="19" s="1"/>
  <c r="O1195" i="19" a="1"/>
  <c r="O1195" i="19" s="1"/>
  <c r="O1199" i="19" a="1"/>
  <c r="O1199" i="19" s="1"/>
  <c r="O1203" i="19" a="1"/>
  <c r="O1203" i="19" s="1"/>
  <c r="O1207" i="19" a="1"/>
  <c r="O1207" i="19" s="1"/>
  <c r="O1211" i="19" a="1"/>
  <c r="O1211" i="19" s="1"/>
  <c r="O1215" i="19" a="1"/>
  <c r="O1215" i="19" s="1"/>
  <c r="O1219" i="19" a="1"/>
  <c r="O1219" i="19" s="1"/>
  <c r="O1223" i="19" a="1"/>
  <c r="O1223" i="19" s="1"/>
  <c r="O1227" i="19" a="1"/>
  <c r="O1227" i="19" s="1"/>
  <c r="O1231" i="19" a="1"/>
  <c r="O1231" i="19" s="1"/>
  <c r="O1235" i="19" a="1"/>
  <c r="O1235" i="19" s="1"/>
  <c r="O1239" i="19" a="1"/>
  <c r="O1239" i="19" s="1"/>
  <c r="O1157" i="19" a="1"/>
  <c r="O1157" i="19" s="1"/>
  <c r="O1161" i="19" a="1"/>
  <c r="O1161" i="19" s="1"/>
  <c r="O1165" i="19" a="1"/>
  <c r="O1165" i="19" s="1"/>
  <c r="O1169" i="19" a="1"/>
  <c r="O1169" i="19" s="1"/>
  <c r="O1173" i="19" a="1"/>
  <c r="O1173" i="19" s="1"/>
  <c r="O1177" i="19" a="1"/>
  <c r="O1177" i="19" s="1"/>
  <c r="O1181" i="19" a="1"/>
  <c r="O1181" i="19" s="1"/>
  <c r="O1185" i="19" a="1"/>
  <c r="O1185" i="19" s="1"/>
  <c r="O1189" i="19" a="1"/>
  <c r="O1189" i="19" s="1"/>
  <c r="O1193" i="19" a="1"/>
  <c r="O1193" i="19" s="1"/>
  <c r="O1197" i="19" a="1"/>
  <c r="O1197" i="19" s="1"/>
  <c r="O1201" i="19" a="1"/>
  <c r="O1201" i="19" s="1"/>
  <c r="O1205" i="19" a="1"/>
  <c r="O1205" i="19" s="1"/>
  <c r="O1209" i="19" a="1"/>
  <c r="O1209" i="19" s="1"/>
  <c r="O1213" i="19" a="1"/>
  <c r="O1213" i="19" s="1"/>
  <c r="O1217" i="19" a="1"/>
  <c r="O1217" i="19" s="1"/>
  <c r="O1221" i="19" a="1"/>
  <c r="O1221" i="19" s="1"/>
  <c r="O1225" i="19" a="1"/>
  <c r="O1225" i="19" s="1"/>
  <c r="O1229" i="19" a="1"/>
  <c r="O1229" i="19" s="1"/>
  <c r="O1233" i="19" a="1"/>
  <c r="O1233" i="19" s="1"/>
  <c r="O1237" i="19" a="1"/>
  <c r="O1237" i="19" s="1"/>
  <c r="O1243" i="19" a="1"/>
  <c r="O1243" i="19" s="1"/>
  <c r="O166" i="9" a="1"/>
  <c r="O166" i="9" s="1"/>
  <c r="O214" i="9" a="1"/>
  <c r="O214" i="9" s="1"/>
  <c r="O141" i="9" a="1"/>
  <c r="O141" i="9" s="1"/>
  <c r="O207" i="9" a="1"/>
  <c r="O207" i="9" s="1"/>
  <c r="R87" i="9" a="1"/>
  <c r="R87" i="9" s="1"/>
  <c r="R119" i="9" a="1"/>
  <c r="R119" i="9" s="1"/>
  <c r="O144" i="9" a="1"/>
  <c r="O144" i="9" s="1"/>
  <c r="O152" i="9" a="1"/>
  <c r="O152" i="9" s="1"/>
  <c r="O160" i="9" a="1"/>
  <c r="O160" i="9" s="1"/>
  <c r="O164" i="9" a="1"/>
  <c r="O164" i="9" s="1"/>
  <c r="O172" i="9" a="1"/>
  <c r="O172" i="9" s="1"/>
  <c r="O180" i="9" a="1"/>
  <c r="O180" i="9" s="1"/>
  <c r="O188" i="9" a="1"/>
  <c r="O188" i="9" s="1"/>
  <c r="O196" i="9" a="1"/>
  <c r="O196" i="9" s="1"/>
  <c r="O204" i="9" a="1"/>
  <c r="O204" i="9" s="1"/>
  <c r="O212" i="9" a="1"/>
  <c r="O212" i="9" s="1"/>
  <c r="O220" i="9" a="1"/>
  <c r="O220" i="9" s="1"/>
  <c r="O228" i="9" a="1"/>
  <c r="O228" i="9" s="1"/>
  <c r="O236" i="9" a="1"/>
  <c r="O236" i="9" s="1"/>
  <c r="O244" i="9" a="1"/>
  <c r="O244" i="9" s="1"/>
  <c r="O17" i="9" a="1"/>
  <c r="O17" i="9" s="1"/>
  <c r="R285" i="9" a="1"/>
  <c r="R285" i="9" s="1"/>
  <c r="O296" i="9" a="1"/>
  <c r="O296" i="9" s="1"/>
  <c r="O304" i="9" a="1"/>
  <c r="O304" i="9" s="1"/>
  <c r="O440" i="9" a="1"/>
  <c r="O440" i="9" s="1"/>
  <c r="R13" i="9" a="1"/>
  <c r="R13" i="9" s="1"/>
  <c r="O99" i="9" a="1"/>
  <c r="O99" i="9" s="1"/>
  <c r="O131" i="9" a="1"/>
  <c r="O131" i="9" s="1"/>
  <c r="O148" i="9" a="1"/>
  <c r="O148" i="9" s="1"/>
  <c r="O156" i="9" a="1"/>
  <c r="O156" i="9" s="1"/>
  <c r="O168" i="9" a="1"/>
  <c r="O168" i="9" s="1"/>
  <c r="O176" i="9" a="1"/>
  <c r="O176" i="9" s="1"/>
  <c r="O184" i="9" a="1"/>
  <c r="O184" i="9" s="1"/>
  <c r="O192" i="9" a="1"/>
  <c r="O192" i="9" s="1"/>
  <c r="O200" i="9" a="1"/>
  <c r="O200" i="9" s="1"/>
  <c r="O208" i="9" a="1"/>
  <c r="O208" i="9" s="1"/>
  <c r="O216" i="9" a="1"/>
  <c r="O216" i="9" s="1"/>
  <c r="O224" i="9" a="1"/>
  <c r="O224" i="9" s="1"/>
  <c r="O232" i="9" a="1"/>
  <c r="O232" i="9" s="1"/>
  <c r="O240" i="9" a="1"/>
  <c r="O240" i="9" s="1"/>
  <c r="O140" i="9" a="1"/>
  <c r="O140" i="9" s="1"/>
  <c r="O21" i="9" a="1"/>
  <c r="O21" i="9" s="1"/>
  <c r="O288" i="9" a="1"/>
  <c r="O288" i="9" s="1"/>
  <c r="O300" i="9" a="1"/>
  <c r="O300" i="9" s="1"/>
  <c r="O460" i="9" a="1"/>
  <c r="O460" i="9" s="1"/>
  <c r="R225" i="9" a="1"/>
  <c r="R225" i="9" s="1"/>
  <c r="R223" i="9" a="1"/>
  <c r="R223" i="9" s="1"/>
  <c r="R221" i="9" a="1"/>
  <c r="R221" i="9" s="1"/>
  <c r="R217" i="9" a="1"/>
  <c r="R217" i="9" s="1"/>
  <c r="R215" i="9" a="1"/>
  <c r="R215" i="9" s="1"/>
  <c r="O1240" i="19" a="1"/>
  <c r="O1240" i="19" s="1"/>
  <c r="O1218" i="19" a="1"/>
  <c r="O1218" i="19" s="1"/>
  <c r="O1222" i="19" a="1"/>
  <c r="O1222" i="19" s="1"/>
  <c r="O1244" i="19" a="1"/>
  <c r="O1244" i="19" s="1"/>
  <c r="O1241" i="19" a="1"/>
  <c r="O1241" i="19" s="1"/>
  <c r="O1226" i="19" a="1"/>
  <c r="O1226" i="19" s="1"/>
  <c r="O1230" i="19" a="1"/>
  <c r="O1230" i="19" s="1"/>
  <c r="O1234" i="19" a="1"/>
  <c r="O1234" i="19" s="1"/>
  <c r="O1238" i="19" a="1"/>
  <c r="O1238" i="19" s="1"/>
  <c r="O1242" i="19" a="1"/>
  <c r="O1242" i="19" s="1"/>
  <c r="O1458" i="19" a="1"/>
  <c r="O1458" i="19" s="1"/>
  <c r="R1458" i="19" a="1"/>
  <c r="R1458" i="19" s="1"/>
  <c r="O1462" i="19" a="1"/>
  <c r="O1462" i="19" s="1"/>
  <c r="R1462" i="19" a="1"/>
  <c r="R1462" i="19" s="1"/>
  <c r="O1466" i="19" a="1"/>
  <c r="O1466" i="19" s="1"/>
  <c r="R1466" i="19" a="1"/>
  <c r="R1466" i="19" s="1"/>
  <c r="O1470" i="19" a="1"/>
  <c r="O1470" i="19" s="1"/>
  <c r="R1470" i="19" a="1"/>
  <c r="R1470" i="19" s="1"/>
  <c r="O1474" i="19" a="1"/>
  <c r="O1474" i="19" s="1"/>
  <c r="R1474" i="19" a="1"/>
  <c r="R1474" i="19" s="1"/>
  <c r="O1478" i="19" a="1"/>
  <c r="O1478" i="19" s="1"/>
  <c r="R1478" i="19" a="1"/>
  <c r="R1478" i="19" s="1"/>
  <c r="O1482" i="19" a="1"/>
  <c r="O1482" i="19" s="1"/>
  <c r="R1482" i="19" a="1"/>
  <c r="R1482" i="19" s="1"/>
  <c r="R1486" i="19" a="1"/>
  <c r="R1486" i="19" s="1"/>
  <c r="O1486" i="19" a="1"/>
  <c r="O1486" i="19" s="1"/>
  <c r="R1490" i="19" a="1"/>
  <c r="R1490" i="19" s="1"/>
  <c r="O1490" i="19" a="1"/>
  <c r="O1490" i="19" s="1"/>
  <c r="R1494" i="19" a="1"/>
  <c r="R1494" i="19" s="1"/>
  <c r="O1494" i="19" a="1"/>
  <c r="O1494" i="19" s="1"/>
  <c r="R1498" i="19" a="1"/>
  <c r="R1498" i="19" s="1"/>
  <c r="O1498" i="19" a="1"/>
  <c r="O1498" i="19" s="1"/>
  <c r="R1502" i="19" a="1"/>
  <c r="R1502" i="19" s="1"/>
  <c r="O1502" i="19" a="1"/>
  <c r="O1502" i="19" s="1"/>
  <c r="R1506" i="19" a="1"/>
  <c r="R1506" i="19" s="1"/>
  <c r="O1506" i="19" a="1"/>
  <c r="O1506" i="19" s="1"/>
  <c r="R1510" i="19" a="1"/>
  <c r="R1510" i="19" s="1"/>
  <c r="O1510" i="19" a="1"/>
  <c r="O1510" i="19" s="1"/>
  <c r="R1514" i="19" a="1"/>
  <c r="R1514" i="19" s="1"/>
  <c r="O1514" i="19" a="1"/>
  <c r="O1514" i="19" s="1"/>
  <c r="R1518" i="19" a="1"/>
  <c r="R1518" i="19" s="1"/>
  <c r="O1518" i="19" a="1"/>
  <c r="O1518" i="19" s="1"/>
  <c r="R1522" i="19" a="1"/>
  <c r="R1522" i="19" s="1"/>
  <c r="O1522" i="19" a="1"/>
  <c r="O1522" i="19" s="1"/>
  <c r="O1526" i="19" a="1"/>
  <c r="O1526" i="19" s="1"/>
  <c r="R1526" i="19" a="1"/>
  <c r="R1526" i="19" s="1"/>
  <c r="O1530" i="19" a="1"/>
  <c r="O1530" i="19" s="1"/>
  <c r="R1530" i="19" a="1"/>
  <c r="R1530" i="19" s="1"/>
  <c r="O1534" i="19" a="1"/>
  <c r="O1534" i="19" s="1"/>
  <c r="R1534" i="19" a="1"/>
  <c r="R1534" i="19" s="1"/>
  <c r="R1538" i="19" a="1"/>
  <c r="R1538" i="19" s="1"/>
  <c r="O1538" i="19" a="1"/>
  <c r="O1538" i="19" s="1"/>
  <c r="R1542" i="19" a="1"/>
  <c r="R1542" i="19" s="1"/>
  <c r="O1542" i="19" a="1"/>
  <c r="O1542" i="19" s="1"/>
  <c r="R1546" i="19" a="1"/>
  <c r="R1546" i="19" s="1"/>
  <c r="O1546" i="19" a="1"/>
  <c r="O1546" i="19" s="1"/>
  <c r="R1550" i="19" a="1"/>
  <c r="R1550" i="19" s="1"/>
  <c r="O1550" i="19" a="1"/>
  <c r="O1550" i="19" s="1"/>
  <c r="R1554" i="19" a="1"/>
  <c r="R1554" i="19" s="1"/>
  <c r="O1554" i="19" a="1"/>
  <c r="O1554" i="19" s="1"/>
  <c r="R1558" i="19" a="1"/>
  <c r="R1558" i="19" s="1"/>
  <c r="O1558" i="19" a="1"/>
  <c r="O1558" i="19" s="1"/>
  <c r="R1562" i="19" a="1"/>
  <c r="R1562" i="19" s="1"/>
  <c r="O1562" i="19" a="1"/>
  <c r="O1562" i="19" s="1"/>
  <c r="R1566" i="19" a="1"/>
  <c r="R1566" i="19" s="1"/>
  <c r="O1566" i="19" a="1"/>
  <c r="O1566" i="19" s="1"/>
  <c r="R1570" i="19" a="1"/>
  <c r="R1570" i="19" s="1"/>
  <c r="O1570" i="19" a="1"/>
  <c r="O1570" i="19" s="1"/>
  <c r="R1574" i="19" a="1"/>
  <c r="R1574" i="19" s="1"/>
  <c r="O1574" i="19" a="1"/>
  <c r="O1574" i="19" s="1"/>
  <c r="R1578" i="19" a="1"/>
  <c r="R1578" i="19" s="1"/>
  <c r="O1578" i="19" a="1"/>
  <c r="O1578" i="19" s="1"/>
  <c r="O1582" i="19" a="1"/>
  <c r="O1582" i="19" s="1"/>
  <c r="R1582" i="19" a="1"/>
  <c r="R1582" i="19" s="1"/>
  <c r="O1586" i="19" a="1"/>
  <c r="O1586" i="19" s="1"/>
  <c r="R1586" i="19" a="1"/>
  <c r="R1586" i="19" s="1"/>
  <c r="R1590" i="19" a="1"/>
  <c r="R1590" i="19" s="1"/>
  <c r="O1590" i="19" a="1"/>
  <c r="O1590" i="19" s="1"/>
  <c r="R1594" i="19" a="1"/>
  <c r="R1594" i="19" s="1"/>
  <c r="O1594" i="19" a="1"/>
  <c r="O1594" i="19" s="1"/>
  <c r="R1598" i="19" a="1"/>
  <c r="R1598" i="19" s="1"/>
  <c r="O1598" i="19" a="1"/>
  <c r="O1598" i="19" s="1"/>
  <c r="R1602" i="19" a="1"/>
  <c r="R1602" i="19" s="1"/>
  <c r="O1602" i="19" a="1"/>
  <c r="O1602" i="19" s="1"/>
  <c r="R1606" i="19" a="1"/>
  <c r="R1606" i="19" s="1"/>
  <c r="O1606" i="19" a="1"/>
  <c r="O1606" i="19" s="1"/>
  <c r="R1610" i="19" a="1"/>
  <c r="R1610" i="19" s="1"/>
  <c r="O1610" i="19" a="1"/>
  <c r="O1610" i="19" s="1"/>
  <c r="R1614" i="19" a="1"/>
  <c r="R1614" i="19" s="1"/>
  <c r="O1614" i="19" a="1"/>
  <c r="O1614" i="19" s="1"/>
  <c r="R1618" i="19" a="1"/>
  <c r="R1618" i="19" s="1"/>
  <c r="O1618" i="19" a="1"/>
  <c r="O1618" i="19" s="1"/>
  <c r="R1622" i="19" a="1"/>
  <c r="R1622" i="19" s="1"/>
  <c r="O1622" i="19" a="1"/>
  <c r="O1622" i="19" s="1"/>
  <c r="R1626" i="19" a="1"/>
  <c r="R1626" i="19" s="1"/>
  <c r="O1626" i="19" a="1"/>
  <c r="O1626" i="19" s="1"/>
  <c r="R1630" i="19" a="1"/>
  <c r="R1630" i="19" s="1"/>
  <c r="O1630" i="19" a="1"/>
  <c r="O1630" i="19" s="1"/>
  <c r="R1634" i="19" a="1"/>
  <c r="R1634" i="19" s="1"/>
  <c r="O1634" i="19" a="1"/>
  <c r="O1634" i="19" s="1"/>
  <c r="R1638" i="19" a="1"/>
  <c r="R1638" i="19" s="1"/>
  <c r="O1638" i="19" a="1"/>
  <c r="O1638" i="19" s="1"/>
  <c r="R1642" i="19" a="1"/>
  <c r="R1642" i="19" s="1"/>
  <c r="O1642" i="19" a="1"/>
  <c r="O1642" i="19" s="1"/>
  <c r="R1646" i="19" a="1"/>
  <c r="R1646" i="19" s="1"/>
  <c r="O1646" i="19" a="1"/>
  <c r="O1646" i="19" s="1"/>
  <c r="R1650" i="19" a="1"/>
  <c r="R1650" i="19" s="1"/>
  <c r="O1650" i="19" a="1"/>
  <c r="O1650" i="19" s="1"/>
  <c r="R1654" i="19" a="1"/>
  <c r="R1654" i="19" s="1"/>
  <c r="O1654" i="19" a="1"/>
  <c r="O1654" i="19" s="1"/>
  <c r="R1658" i="19" a="1"/>
  <c r="R1658" i="19" s="1"/>
  <c r="O1658" i="19" a="1"/>
  <c r="O1658" i="19" s="1"/>
  <c r="R1662" i="19" a="1"/>
  <c r="R1662" i="19" s="1"/>
  <c r="O1662" i="19" a="1"/>
  <c r="O1662" i="19" s="1"/>
  <c r="R1666" i="19" a="1"/>
  <c r="R1666" i="19" s="1"/>
  <c r="O1666" i="19" a="1"/>
  <c r="O1666" i="19" s="1"/>
  <c r="R1670" i="19" a="1"/>
  <c r="R1670" i="19" s="1"/>
  <c r="O1670" i="19" a="1"/>
  <c r="O1670" i="19" s="1"/>
  <c r="R1674" i="19" a="1"/>
  <c r="R1674" i="19" s="1"/>
  <c r="O1674" i="19" a="1"/>
  <c r="O1674" i="19" s="1"/>
  <c r="R1678" i="19" a="1"/>
  <c r="R1678" i="19" s="1"/>
  <c r="O1678" i="19" a="1"/>
  <c r="O1678" i="19" s="1"/>
  <c r="R1682" i="19" a="1"/>
  <c r="R1682" i="19" s="1"/>
  <c r="O1682" i="19" a="1"/>
  <c r="O1682" i="19" s="1"/>
  <c r="R1686" i="19" a="1"/>
  <c r="R1686" i="19" s="1"/>
  <c r="O1686" i="19" a="1"/>
  <c r="O1686" i="19" s="1"/>
  <c r="O1690" i="19" a="1"/>
  <c r="O1690" i="19" s="1"/>
  <c r="R1690" i="19" a="1"/>
  <c r="R1690" i="19" s="1"/>
  <c r="O1694" i="19" a="1"/>
  <c r="O1694" i="19" s="1"/>
  <c r="R1694" i="19" a="1"/>
  <c r="R1694" i="19" s="1"/>
  <c r="O1698" i="19" a="1"/>
  <c r="O1698" i="19" s="1"/>
  <c r="R1698" i="19" a="1"/>
  <c r="R1698" i="19" s="1"/>
  <c r="O1702" i="19" a="1"/>
  <c r="O1702" i="19" s="1"/>
  <c r="R1702" i="19" a="1"/>
  <c r="R1702" i="19" s="1"/>
  <c r="R1706" i="19" a="1"/>
  <c r="R1706" i="19" s="1"/>
  <c r="O1706" i="19" a="1"/>
  <c r="O1706" i="19" s="1"/>
  <c r="R1710" i="19" a="1"/>
  <c r="R1710" i="19" s="1"/>
  <c r="O1710" i="19" a="1"/>
  <c r="O1710" i="19" s="1"/>
  <c r="R1714" i="19" a="1"/>
  <c r="R1714" i="19" s="1"/>
  <c r="O1714" i="19" a="1"/>
  <c r="O1714" i="19" s="1"/>
  <c r="R1718" i="19" a="1"/>
  <c r="R1718" i="19" s="1"/>
  <c r="O1718" i="19" a="1"/>
  <c r="O1718" i="19" s="1"/>
  <c r="R1722" i="19" a="1"/>
  <c r="R1722" i="19" s="1"/>
  <c r="O1722" i="19" a="1"/>
  <c r="O1722" i="19" s="1"/>
  <c r="R1726" i="19" a="1"/>
  <c r="R1726" i="19" s="1"/>
  <c r="O1726" i="19" a="1"/>
  <c r="O1726" i="19" s="1"/>
  <c r="O1730" i="19" a="1"/>
  <c r="O1730" i="19" s="1"/>
  <c r="R1730" i="19" a="1"/>
  <c r="R1730" i="19" s="1"/>
  <c r="O1734" i="19" a="1"/>
  <c r="O1734" i="19" s="1"/>
  <c r="R1734" i="19" a="1"/>
  <c r="R1734" i="19" s="1"/>
  <c r="R1738" i="19" a="1"/>
  <c r="R1738" i="19" s="1"/>
  <c r="O1738" i="19" a="1"/>
  <c r="O1738" i="19" s="1"/>
  <c r="R1742" i="19" a="1"/>
  <c r="R1742" i="19" s="1"/>
  <c r="O1742" i="19" a="1"/>
  <c r="O1742" i="19" s="1"/>
  <c r="R1746" i="19" a="1"/>
  <c r="R1746" i="19" s="1"/>
  <c r="O1746" i="19" a="1"/>
  <c r="O1746" i="19" s="1"/>
  <c r="R1750" i="19" a="1"/>
  <c r="R1750" i="19" s="1"/>
  <c r="O1750" i="19" a="1"/>
  <c r="O1750" i="19" s="1"/>
  <c r="R1754" i="19" a="1"/>
  <c r="R1754" i="19" s="1"/>
  <c r="O1754" i="19" a="1"/>
  <c r="O1754" i="19" s="1"/>
  <c r="R1758" i="19" a="1"/>
  <c r="R1758" i="19" s="1"/>
  <c r="O1758" i="19" a="1"/>
  <c r="O1758" i="19" s="1"/>
  <c r="R1762" i="19" a="1"/>
  <c r="R1762" i="19" s="1"/>
  <c r="O1762" i="19" a="1"/>
  <c r="O1762" i="19" s="1"/>
  <c r="R1766" i="19" a="1"/>
  <c r="R1766" i="19" s="1"/>
  <c r="O1766" i="19" a="1"/>
  <c r="O1766" i="19" s="1"/>
  <c r="O1770" i="19" a="1"/>
  <c r="O1770" i="19" s="1"/>
  <c r="R1770" i="19" a="1"/>
  <c r="R1770" i="19" s="1"/>
  <c r="O1774" i="19" a="1"/>
  <c r="O1774" i="19" s="1"/>
  <c r="R1774" i="19" a="1"/>
  <c r="R1774" i="19" s="1"/>
  <c r="O1778" i="19" a="1"/>
  <c r="O1778" i="19" s="1"/>
  <c r="R1778" i="19" a="1"/>
  <c r="R1778" i="19" s="1"/>
  <c r="O1782" i="19" a="1"/>
  <c r="O1782" i="19" s="1"/>
  <c r="R1782" i="19" a="1"/>
  <c r="R1782" i="19" s="1"/>
  <c r="R1786" i="19" a="1"/>
  <c r="R1786" i="19" s="1"/>
  <c r="O1786" i="19" a="1"/>
  <c r="O1786" i="19" s="1"/>
  <c r="R1790" i="19" a="1"/>
  <c r="R1790" i="19" s="1"/>
  <c r="O1790" i="19" a="1"/>
  <c r="O1790" i="19" s="1"/>
  <c r="R1794" i="19" a="1"/>
  <c r="R1794" i="19" s="1"/>
  <c r="O1794" i="19" a="1"/>
  <c r="O1794" i="19" s="1"/>
  <c r="R1798" i="19" a="1"/>
  <c r="R1798" i="19" s="1"/>
  <c r="O1798" i="19" a="1"/>
  <c r="O1798" i="19" s="1"/>
  <c r="R1802" i="19" a="1"/>
  <c r="R1802" i="19" s="1"/>
  <c r="O1802" i="19" a="1"/>
  <c r="O1802" i="19" s="1"/>
  <c r="R1806" i="19" a="1"/>
  <c r="R1806" i="19" s="1"/>
  <c r="O1806" i="19" a="1"/>
  <c r="O1806" i="19" s="1"/>
  <c r="R1810" i="19" a="1"/>
  <c r="R1810" i="19" s="1"/>
  <c r="O1810" i="19" a="1"/>
  <c r="O1810" i="19" s="1"/>
  <c r="R1814" i="19" a="1"/>
  <c r="R1814" i="19" s="1"/>
  <c r="O1814" i="19" a="1"/>
  <c r="O1814" i="19" s="1"/>
  <c r="R1818" i="19" a="1"/>
  <c r="R1818" i="19" s="1"/>
  <c r="O1818" i="19" a="1"/>
  <c r="O1818" i="19" s="1"/>
  <c r="R1822" i="19" a="1"/>
  <c r="R1822" i="19" s="1"/>
  <c r="O1822" i="19" a="1"/>
  <c r="O1822" i="19" s="1"/>
  <c r="R1826" i="19" a="1"/>
  <c r="R1826" i="19" s="1"/>
  <c r="O1826" i="19" a="1"/>
  <c r="O1826" i="19" s="1"/>
  <c r="R1830" i="19" a="1"/>
  <c r="R1830" i="19" s="1"/>
  <c r="O1830" i="19" a="1"/>
  <c r="O1830" i="19" s="1"/>
  <c r="O1834" i="19" a="1"/>
  <c r="O1834" i="19" s="1"/>
  <c r="R1834" i="19" a="1"/>
  <c r="R1834" i="19" s="1"/>
  <c r="O1838" i="19" a="1"/>
  <c r="O1838" i="19" s="1"/>
  <c r="R1838" i="19" a="1"/>
  <c r="R1838" i="19" s="1"/>
  <c r="O1842" i="19" a="1"/>
  <c r="O1842" i="19" s="1"/>
  <c r="R1842" i="19" a="1"/>
  <c r="R1842" i="19" s="1"/>
  <c r="R1846" i="19" a="1"/>
  <c r="R1846" i="19" s="1"/>
  <c r="O1846" i="19" a="1"/>
  <c r="O1846" i="19" s="1"/>
  <c r="R1850" i="19" a="1"/>
  <c r="R1850" i="19" s="1"/>
  <c r="O1850" i="19" a="1"/>
  <c r="O1850" i="19" s="1"/>
  <c r="R1854" i="19" a="1"/>
  <c r="R1854" i="19" s="1"/>
  <c r="O1854" i="19" a="1"/>
  <c r="O1854" i="19" s="1"/>
  <c r="R1858" i="19" a="1"/>
  <c r="R1858" i="19" s="1"/>
  <c r="O1858" i="19" a="1"/>
  <c r="O1858" i="19" s="1"/>
  <c r="R2074" i="19" a="1"/>
  <c r="R2074" i="19" s="1"/>
  <c r="O2074" i="19" a="1"/>
  <c r="O2074" i="19" s="1"/>
  <c r="R2078" i="19" a="1"/>
  <c r="R2078" i="19" s="1"/>
  <c r="O2078" i="19" a="1"/>
  <c r="O2078" i="19" s="1"/>
  <c r="R2082" i="19" a="1"/>
  <c r="R2082" i="19" s="1"/>
  <c r="O2082" i="19" a="1"/>
  <c r="O2082" i="19" s="1"/>
  <c r="R2086" i="19" a="1"/>
  <c r="R2086" i="19" s="1"/>
  <c r="O2086" i="19" a="1"/>
  <c r="O2086" i="19" s="1"/>
  <c r="O2090" i="19" a="1"/>
  <c r="O2090" i="19" s="1"/>
  <c r="R2090" i="19" a="1"/>
  <c r="R2090" i="19" s="1"/>
  <c r="O2094" i="19" a="1"/>
  <c r="O2094" i="19" s="1"/>
  <c r="R2094" i="19" a="1"/>
  <c r="R2094" i="19" s="1"/>
  <c r="O2098" i="19" a="1"/>
  <c r="O2098" i="19" s="1"/>
  <c r="R2098" i="19" a="1"/>
  <c r="R2098" i="19" s="1"/>
  <c r="O2102" i="19" a="1"/>
  <c r="O2102" i="19" s="1"/>
  <c r="R2102" i="19" a="1"/>
  <c r="R2102" i="19" s="1"/>
  <c r="O2106" i="19" a="1"/>
  <c r="O2106" i="19" s="1"/>
  <c r="R2106" i="19" a="1"/>
  <c r="R2106" i="19" s="1"/>
  <c r="R2110" i="19" a="1"/>
  <c r="R2110" i="19" s="1"/>
  <c r="O2110" i="19" a="1"/>
  <c r="O2110" i="19" s="1"/>
  <c r="R2114" i="19" a="1"/>
  <c r="R2114" i="19" s="1"/>
  <c r="O2114" i="19" a="1"/>
  <c r="O2114" i="19" s="1"/>
  <c r="R2118" i="19" a="1"/>
  <c r="R2118" i="19" s="1"/>
  <c r="O2118" i="19" a="1"/>
  <c r="O2118" i="19" s="1"/>
  <c r="R2122" i="19" a="1"/>
  <c r="R2122" i="19" s="1"/>
  <c r="O2122" i="19" a="1"/>
  <c r="O2122" i="19" s="1"/>
  <c r="R2126" i="19" a="1"/>
  <c r="R2126" i="19" s="1"/>
  <c r="O2126" i="19" a="1"/>
  <c r="O2126" i="19" s="1"/>
  <c r="R2130" i="19" a="1"/>
  <c r="R2130" i="19" s="1"/>
  <c r="O2130" i="19" a="1"/>
  <c r="O2130" i="19" s="1"/>
  <c r="R2134" i="19" a="1"/>
  <c r="R2134" i="19" s="1"/>
  <c r="O2134" i="19" a="1"/>
  <c r="O2134" i="19" s="1"/>
  <c r="R2138" i="19" a="1"/>
  <c r="R2138" i="19" s="1"/>
  <c r="O2138" i="19" a="1"/>
  <c r="O2138" i="19" s="1"/>
  <c r="O2142" i="19" a="1"/>
  <c r="O2142" i="19" s="1"/>
  <c r="R2142" i="19" a="1"/>
  <c r="R2142" i="19" s="1"/>
  <c r="R2146" i="19" a="1"/>
  <c r="R2146" i="19" s="1"/>
  <c r="O2146" i="19" a="1"/>
  <c r="O2146" i="19" s="1"/>
  <c r="R2150" i="19" a="1"/>
  <c r="R2150" i="19" s="1"/>
  <c r="O2150" i="19" a="1"/>
  <c r="O2150" i="19" s="1"/>
  <c r="R2154" i="19" a="1"/>
  <c r="R2154" i="19" s="1"/>
  <c r="O2154" i="19" a="1"/>
  <c r="O2154" i="19" s="1"/>
  <c r="R2158" i="19" a="1"/>
  <c r="R2158" i="19" s="1"/>
  <c r="O2158" i="19" a="1"/>
  <c r="O2158" i="19" s="1"/>
  <c r="R2162" i="19" a="1"/>
  <c r="R2162" i="19" s="1"/>
  <c r="O2162" i="19" a="1"/>
  <c r="O2162" i="19" s="1"/>
  <c r="R2166" i="19" a="1"/>
  <c r="R2166" i="19" s="1"/>
  <c r="O2166" i="19" a="1"/>
  <c r="O2166" i="19" s="1"/>
  <c r="R2170" i="19" a="1"/>
  <c r="R2170" i="19" s="1"/>
  <c r="O2170" i="19" a="1"/>
  <c r="O2170" i="19" s="1"/>
  <c r="R2174" i="19" a="1"/>
  <c r="R2174" i="19" s="1"/>
  <c r="O2174" i="19" a="1"/>
  <c r="O2174" i="19" s="1"/>
  <c r="O2178" i="19" a="1"/>
  <c r="O2178" i="19" s="1"/>
  <c r="R2178" i="19" a="1"/>
  <c r="R2178" i="19" s="1"/>
  <c r="O2182" i="19" a="1"/>
  <c r="O2182" i="19" s="1"/>
  <c r="R2182" i="19" a="1"/>
  <c r="R2182" i="19" s="1"/>
  <c r="R2186" i="19" a="1"/>
  <c r="R2186" i="19" s="1"/>
  <c r="O2186" i="19" a="1"/>
  <c r="O2186" i="19" s="1"/>
  <c r="R2190" i="19" a="1"/>
  <c r="R2190" i="19" s="1"/>
  <c r="O2190" i="19" a="1"/>
  <c r="O2190" i="19" s="1"/>
  <c r="R2194" i="19" a="1"/>
  <c r="R2194" i="19" s="1"/>
  <c r="O2194" i="19" a="1"/>
  <c r="O2194" i="19" s="1"/>
  <c r="R2198" i="19" a="1"/>
  <c r="R2198" i="19" s="1"/>
  <c r="O2198" i="19" a="1"/>
  <c r="O2198" i="19" s="1"/>
  <c r="R2202" i="19" a="1"/>
  <c r="R2202" i="19" s="1"/>
  <c r="O2202" i="19" a="1"/>
  <c r="O2202" i="19" s="1"/>
  <c r="R2206" i="19" a="1"/>
  <c r="R2206" i="19" s="1"/>
  <c r="O2206" i="19" a="1"/>
  <c r="O2206" i="19" s="1"/>
  <c r="R2210" i="19" a="1"/>
  <c r="R2210" i="19" s="1"/>
  <c r="O2210" i="19" a="1"/>
  <c r="O2210" i="19" s="1"/>
  <c r="R2214" i="19" a="1"/>
  <c r="R2214" i="19" s="1"/>
  <c r="O2214" i="19" a="1"/>
  <c r="O2214" i="19" s="1"/>
  <c r="O2218" i="19" a="1"/>
  <c r="O2218" i="19" s="1"/>
  <c r="R2218" i="19" a="1"/>
  <c r="R2218" i="19" s="1"/>
  <c r="O2222" i="19" a="1"/>
  <c r="O2222" i="19" s="1"/>
  <c r="R2222" i="19" a="1"/>
  <c r="R2222" i="19" s="1"/>
  <c r="O2226" i="19" a="1"/>
  <c r="O2226" i="19" s="1"/>
  <c r="R2226" i="19" a="1"/>
  <c r="R2226" i="19" s="1"/>
  <c r="O2230" i="19" a="1"/>
  <c r="O2230" i="19" s="1"/>
  <c r="R2230" i="19" a="1"/>
  <c r="R2230" i="19" s="1"/>
  <c r="R2234" i="19" a="1"/>
  <c r="R2234" i="19" s="1"/>
  <c r="O2234" i="19" a="1"/>
  <c r="O2234" i="19" s="1"/>
  <c r="R2238" i="19" a="1"/>
  <c r="R2238" i="19" s="1"/>
  <c r="O2238" i="19" a="1"/>
  <c r="O2238" i="19" s="1"/>
  <c r="R2242" i="19" a="1"/>
  <c r="R2242" i="19" s="1"/>
  <c r="O2242" i="19" a="1"/>
  <c r="O2242" i="19" s="1"/>
  <c r="R2246" i="19" a="1"/>
  <c r="R2246" i="19" s="1"/>
  <c r="O2246" i="19" a="1"/>
  <c r="O2246" i="19" s="1"/>
  <c r="R2250" i="19" a="1"/>
  <c r="R2250" i="19" s="1"/>
  <c r="O2250" i="19" a="1"/>
  <c r="O2250" i="19" s="1"/>
  <c r="R2254" i="19" a="1"/>
  <c r="R2254" i="19" s="1"/>
  <c r="O2254" i="19" a="1"/>
  <c r="O2254" i="19" s="1"/>
  <c r="R2258" i="19" a="1"/>
  <c r="R2258" i="19" s="1"/>
  <c r="O2258" i="19" a="1"/>
  <c r="O2258" i="19" s="1"/>
  <c r="R2262" i="19" a="1"/>
  <c r="R2262" i="19" s="1"/>
  <c r="O2262" i="19" a="1"/>
  <c r="O2262" i="19" s="1"/>
  <c r="R2266" i="19" a="1"/>
  <c r="R2266" i="19" s="1"/>
  <c r="O2266" i="19" a="1"/>
  <c r="O2266" i="19" s="1"/>
  <c r="R2270" i="19" a="1"/>
  <c r="R2270" i="19" s="1"/>
  <c r="O2270" i="19" a="1"/>
  <c r="O2270" i="19" s="1"/>
  <c r="R2274" i="19" a="1"/>
  <c r="R2274" i="19" s="1"/>
  <c r="O2274" i="19" a="1"/>
  <c r="O2274" i="19" s="1"/>
  <c r="R2278" i="19" a="1"/>
  <c r="R2278" i="19" s="1"/>
  <c r="O2278" i="19" a="1"/>
  <c r="O2278" i="19" s="1"/>
  <c r="R2282" i="19" a="1"/>
  <c r="R2282" i="19" s="1"/>
  <c r="O2282" i="19" a="1"/>
  <c r="O2282" i="19" s="1"/>
  <c r="R2286" i="19" a="1"/>
  <c r="R2286" i="19" s="1"/>
  <c r="O2286" i="19" a="1"/>
  <c r="O2286" i="19" s="1"/>
  <c r="R2290" i="19" a="1"/>
  <c r="R2290" i="19" s="1"/>
  <c r="O2290" i="19" a="1"/>
  <c r="O2290" i="19" s="1"/>
  <c r="R2294" i="19" a="1"/>
  <c r="R2294" i="19" s="1"/>
  <c r="O2294" i="19" a="1"/>
  <c r="O2294" i="19" s="1"/>
  <c r="R2298" i="19" a="1"/>
  <c r="R2298" i="19" s="1"/>
  <c r="O2298" i="19" a="1"/>
  <c r="O2298" i="19" s="1"/>
  <c r="R2302" i="19" a="1"/>
  <c r="R2302" i="19" s="1"/>
  <c r="O2302" i="19" a="1"/>
  <c r="O2302" i="19" s="1"/>
  <c r="R2306" i="19" a="1"/>
  <c r="R2306" i="19" s="1"/>
  <c r="O2306" i="19" a="1"/>
  <c r="O2306" i="19" s="1"/>
  <c r="R2310" i="19" a="1"/>
  <c r="R2310" i="19" s="1"/>
  <c r="O2310" i="19" a="1"/>
  <c r="O2310" i="19" s="1"/>
  <c r="R2314" i="19" a="1"/>
  <c r="R2314" i="19" s="1"/>
  <c r="O2314" i="19" a="1"/>
  <c r="O2314" i="19" s="1"/>
  <c r="O2318" i="19" a="1"/>
  <c r="O2318" i="19" s="1"/>
  <c r="R2318" i="19" a="1"/>
  <c r="R2318" i="19" s="1"/>
  <c r="O2322" i="19" a="1"/>
  <c r="O2322" i="19" s="1"/>
  <c r="R2322" i="19" a="1"/>
  <c r="R2322" i="19" s="1"/>
  <c r="O2326" i="19" a="1"/>
  <c r="O2326" i="19" s="1"/>
  <c r="R2326" i="19" a="1"/>
  <c r="R2326" i="19" s="1"/>
  <c r="O2330" i="19" a="1"/>
  <c r="O2330" i="19" s="1"/>
  <c r="R2330" i="19" a="1"/>
  <c r="R2330" i="19" s="1"/>
  <c r="O2334" i="19" a="1"/>
  <c r="O2334" i="19" s="1"/>
  <c r="R2334" i="19" a="1"/>
  <c r="R2334" i="19" s="1"/>
  <c r="O2338" i="19" a="1"/>
  <c r="O2338" i="19" s="1"/>
  <c r="R2338" i="19" a="1"/>
  <c r="R2338" i="19" s="1"/>
  <c r="O2342" i="19" a="1"/>
  <c r="O2342" i="19" s="1"/>
  <c r="R2342" i="19" a="1"/>
  <c r="R2342" i="19" s="1"/>
  <c r="R2346" i="19" a="1"/>
  <c r="R2346" i="19" s="1"/>
  <c r="O2346" i="19" a="1"/>
  <c r="O2346" i="19" s="1"/>
  <c r="R2350" i="19" a="1"/>
  <c r="R2350" i="19" s="1"/>
  <c r="O2350" i="19" a="1"/>
  <c r="O2350" i="19" s="1"/>
  <c r="R2354" i="19" a="1"/>
  <c r="R2354" i="19" s="1"/>
  <c r="O2354" i="19" a="1"/>
  <c r="O2354" i="19" s="1"/>
  <c r="R2358" i="19" a="1"/>
  <c r="R2358" i="19" s="1"/>
  <c r="O2358" i="19" a="1"/>
  <c r="O2358" i="19" s="1"/>
  <c r="R2362" i="19" a="1"/>
  <c r="R2362" i="19" s="1"/>
  <c r="O2362" i="19" a="1"/>
  <c r="O2362" i="19" s="1"/>
  <c r="R2366" i="19" a="1"/>
  <c r="R2366" i="19" s="1"/>
  <c r="O2366" i="19" a="1"/>
  <c r="O2366" i="19" s="1"/>
  <c r="R2370" i="19" a="1"/>
  <c r="R2370" i="19" s="1"/>
  <c r="O2370" i="19" a="1"/>
  <c r="O2370" i="19" s="1"/>
  <c r="R2374" i="19" a="1"/>
  <c r="R2374" i="19" s="1"/>
  <c r="O2374" i="19" a="1"/>
  <c r="O2374" i="19" s="1"/>
  <c r="R2378" i="19" a="1"/>
  <c r="R2378" i="19" s="1"/>
  <c r="O2378" i="19" a="1"/>
  <c r="O2378" i="19" s="1"/>
  <c r="R2382" i="19" a="1"/>
  <c r="R2382" i="19" s="1"/>
  <c r="O2382" i="19" a="1"/>
  <c r="O2382" i="19" s="1"/>
  <c r="O2386" i="19" a="1"/>
  <c r="O2386" i="19" s="1"/>
  <c r="R2386" i="19" a="1"/>
  <c r="R2386" i="19" s="1"/>
  <c r="R2390" i="19" a="1"/>
  <c r="R2390" i="19" s="1"/>
  <c r="O2390" i="19" a="1"/>
  <c r="O2390" i="19" s="1"/>
  <c r="R2394" i="19" a="1"/>
  <c r="R2394" i="19" s="1"/>
  <c r="O2394" i="19" a="1"/>
  <c r="O2394" i="19" s="1"/>
  <c r="R2398" i="19" a="1"/>
  <c r="R2398" i="19" s="1"/>
  <c r="O2398" i="19" a="1"/>
  <c r="O2398" i="19" s="1"/>
  <c r="R2402" i="19" a="1"/>
  <c r="R2402" i="19" s="1"/>
  <c r="O2402" i="19" a="1"/>
  <c r="O2402" i="19" s="1"/>
  <c r="R2406" i="19" a="1"/>
  <c r="R2406" i="19" s="1"/>
  <c r="O2406" i="19" a="1"/>
  <c r="O2406" i="19" s="1"/>
  <c r="R2410" i="19" a="1"/>
  <c r="R2410" i="19" s="1"/>
  <c r="O2410" i="19" a="1"/>
  <c r="O2410" i="19" s="1"/>
  <c r="O2414" i="19" a="1"/>
  <c r="O2414" i="19" s="1"/>
  <c r="R2414" i="19" a="1"/>
  <c r="R2414" i="19" s="1"/>
  <c r="O2418" i="19" a="1"/>
  <c r="O2418" i="19" s="1"/>
  <c r="R2418" i="19" a="1"/>
  <c r="R2418" i="19" s="1"/>
  <c r="O2422" i="19" a="1"/>
  <c r="O2422" i="19" s="1"/>
  <c r="R2422" i="19" a="1"/>
  <c r="R2422" i="19" s="1"/>
  <c r="O2426" i="19" a="1"/>
  <c r="O2426" i="19" s="1"/>
  <c r="R2426" i="19" a="1"/>
  <c r="R2426" i="19" s="1"/>
  <c r="O2430" i="19" a="1"/>
  <c r="O2430" i="19" s="1"/>
  <c r="R2430" i="19" a="1"/>
  <c r="R2430" i="19" s="1"/>
  <c r="O2434" i="19" a="1"/>
  <c r="O2434" i="19" s="1"/>
  <c r="R2434" i="19" a="1"/>
  <c r="R2434" i="19" s="1"/>
  <c r="O2438" i="19" a="1"/>
  <c r="O2438" i="19" s="1"/>
  <c r="R2438" i="19" a="1"/>
  <c r="R2438" i="19" s="1"/>
  <c r="O2442" i="19" a="1"/>
  <c r="O2442" i="19" s="1"/>
  <c r="R2442" i="19" a="1"/>
  <c r="R2442" i="19" s="1"/>
  <c r="O2446" i="19" a="1"/>
  <c r="O2446" i="19" s="1"/>
  <c r="R2446" i="19" a="1"/>
  <c r="R2446" i="19" s="1"/>
  <c r="R2450" i="19" a="1"/>
  <c r="R2450" i="19" s="1"/>
  <c r="O2450" i="19" a="1"/>
  <c r="O2450" i="19" s="1"/>
  <c r="R2454" i="19" a="1"/>
  <c r="R2454" i="19" s="1"/>
  <c r="O2454" i="19" a="1"/>
  <c r="O2454" i="19" s="1"/>
  <c r="R2458" i="19" a="1"/>
  <c r="R2458" i="19" s="1"/>
  <c r="O2458" i="19" a="1"/>
  <c r="O2458" i="19" s="1"/>
  <c r="R2462" i="19" a="1"/>
  <c r="R2462" i="19" s="1"/>
  <c r="O2462" i="19" a="1"/>
  <c r="O2462" i="19" s="1"/>
  <c r="R2466" i="19" a="1"/>
  <c r="R2466" i="19" s="1"/>
  <c r="O2466" i="19" a="1"/>
  <c r="O2466" i="19" s="1"/>
  <c r="R2470" i="19" a="1"/>
  <c r="R2470" i="19" s="1"/>
  <c r="O2470" i="19" a="1"/>
  <c r="O2470" i="19" s="1"/>
  <c r="R2474" i="19" a="1"/>
  <c r="R2474" i="19" s="1"/>
  <c r="O2474" i="19" a="1"/>
  <c r="O2474" i="19" s="1"/>
  <c r="R2478" i="19" a="1"/>
  <c r="R2478" i="19" s="1"/>
  <c r="O2478" i="19" a="1"/>
  <c r="O2478" i="19" s="1"/>
  <c r="O2694" i="19" a="1"/>
  <c r="O2694" i="19" s="1"/>
  <c r="O2698" i="19" a="1"/>
  <c r="O2698" i="19" s="1"/>
  <c r="O2702" i="19" a="1"/>
  <c r="O2702" i="19" s="1"/>
  <c r="O2706" i="19" a="1"/>
  <c r="O2706" i="19" s="1"/>
  <c r="O2710" i="19" a="1"/>
  <c r="O2710" i="19" s="1"/>
  <c r="O2714" i="19" a="1"/>
  <c r="O2714" i="19" s="1"/>
  <c r="O2718" i="19" a="1"/>
  <c r="O2718" i="19" s="1"/>
  <c r="O2722" i="19" a="1"/>
  <c r="O2722" i="19" s="1"/>
  <c r="O2726" i="19" a="1"/>
  <c r="O2726" i="19" s="1"/>
  <c r="O2730" i="19" a="1"/>
  <c r="O2730" i="19" s="1"/>
  <c r="O2734" i="19" a="1"/>
  <c r="O2734" i="19" s="1"/>
  <c r="O2738" i="19" a="1"/>
  <c r="O2738" i="19" s="1"/>
  <c r="O2742" i="19" a="1"/>
  <c r="O2742" i="19" s="1"/>
  <c r="O2746" i="19" a="1"/>
  <c r="O2746" i="19" s="1"/>
  <c r="O2750" i="19" a="1"/>
  <c r="O2750" i="19" s="1"/>
  <c r="O2754" i="19" a="1"/>
  <c r="O2754" i="19" s="1"/>
  <c r="O2758" i="19" a="1"/>
  <c r="O2758" i="19" s="1"/>
  <c r="O2762" i="19" a="1"/>
  <c r="O2762" i="19" s="1"/>
  <c r="O2766" i="19" a="1"/>
  <c r="O2766" i="19" s="1"/>
  <c r="O2770" i="19" a="1"/>
  <c r="O2770" i="19" s="1"/>
  <c r="O2774" i="19" a="1"/>
  <c r="O2774" i="19" s="1"/>
  <c r="O2778" i="19" a="1"/>
  <c r="O2778" i="19" s="1"/>
  <c r="O2782" i="19" a="1"/>
  <c r="O2782" i="19" s="1"/>
  <c r="O2786" i="19" a="1"/>
  <c r="O2786" i="19" s="1"/>
  <c r="O2790" i="19" a="1"/>
  <c r="O2790" i="19" s="1"/>
  <c r="O2794" i="19" a="1"/>
  <c r="O2794" i="19" s="1"/>
  <c r="O2798" i="19" a="1"/>
  <c r="O2798" i="19" s="1"/>
  <c r="O2802" i="19" a="1"/>
  <c r="O2802" i="19" s="1"/>
  <c r="O2806" i="19" a="1"/>
  <c r="O2806" i="19" s="1"/>
  <c r="O2810" i="19" a="1"/>
  <c r="O2810" i="19" s="1"/>
  <c r="O2814" i="19" a="1"/>
  <c r="O2814" i="19" s="1"/>
  <c r="O2818" i="19" a="1"/>
  <c r="O2818" i="19" s="1"/>
  <c r="O2822" i="19" a="1"/>
  <c r="O2822" i="19" s="1"/>
  <c r="O2826" i="19" a="1"/>
  <c r="O2826" i="19" s="1"/>
  <c r="O2830" i="19" a="1"/>
  <c r="O2830" i="19" s="1"/>
  <c r="O2834" i="19" a="1"/>
  <c r="O2834" i="19" s="1"/>
  <c r="O2838" i="19" a="1"/>
  <c r="O2838" i="19" s="1"/>
  <c r="O2842" i="19" a="1"/>
  <c r="O2842" i="19" s="1"/>
  <c r="O2846" i="19" a="1"/>
  <c r="O2846" i="19" s="1"/>
  <c r="O2850" i="19" a="1"/>
  <c r="O2850" i="19" s="1"/>
  <c r="O2854" i="19" a="1"/>
  <c r="O2854" i="19" s="1"/>
  <c r="O2858" i="19" a="1"/>
  <c r="O2858" i="19" s="1"/>
  <c r="O2862" i="19" a="1"/>
  <c r="O2862" i="19" s="1"/>
  <c r="O2866" i="19" a="1"/>
  <c r="O2866" i="19" s="1"/>
  <c r="O2870" i="19" a="1"/>
  <c r="O2870" i="19" s="1"/>
  <c r="O2874" i="19" a="1"/>
  <c r="O2874" i="19" s="1"/>
  <c r="O2878" i="19" a="1"/>
  <c r="O2878" i="19" s="1"/>
  <c r="O2882" i="19" a="1"/>
  <c r="O2882" i="19" s="1"/>
  <c r="O2886" i="19" a="1"/>
  <c r="O2886" i="19" s="1"/>
  <c r="O2890" i="19" a="1"/>
  <c r="O2890" i="19" s="1"/>
  <c r="O2894" i="19" a="1"/>
  <c r="O2894" i="19" s="1"/>
  <c r="O2898" i="19" a="1"/>
  <c r="O2898" i="19" s="1"/>
  <c r="O2902" i="19" a="1"/>
  <c r="O2902" i="19" s="1"/>
  <c r="O2906" i="19" a="1"/>
  <c r="O2906" i="19" s="1"/>
  <c r="O2910" i="19" a="1"/>
  <c r="O2910" i="19" s="1"/>
  <c r="O2914" i="19" a="1"/>
  <c r="O2914" i="19" s="1"/>
  <c r="O2918" i="19" a="1"/>
  <c r="O2918" i="19" s="1"/>
  <c r="O2922" i="19" a="1"/>
  <c r="O2922" i="19" s="1"/>
  <c r="O2926" i="19" a="1"/>
  <c r="O2926" i="19" s="1"/>
  <c r="O2930" i="19" a="1"/>
  <c r="O2930" i="19" s="1"/>
  <c r="O2934" i="19" a="1"/>
  <c r="O2934" i="19" s="1"/>
  <c r="O2938" i="19" a="1"/>
  <c r="O2938" i="19" s="1"/>
  <c r="O2942" i="19" a="1"/>
  <c r="O2942" i="19" s="1"/>
  <c r="O2946" i="19" a="1"/>
  <c r="O2946" i="19" s="1"/>
  <c r="O2950" i="19" a="1"/>
  <c r="O2950" i="19" s="1"/>
  <c r="O2954" i="19" a="1"/>
  <c r="O2954" i="19" s="1"/>
  <c r="O2958" i="19" a="1"/>
  <c r="O2958" i="19" s="1"/>
  <c r="O2962" i="19" a="1"/>
  <c r="O2962" i="19" s="1"/>
  <c r="O2966" i="19" a="1"/>
  <c r="O2966" i="19" s="1"/>
  <c r="O2970" i="19" a="1"/>
  <c r="O2970" i="19" s="1"/>
  <c r="O2974" i="19" a="1"/>
  <c r="O2974" i="19" s="1"/>
  <c r="O2978" i="19" a="1"/>
  <c r="O2978" i="19" s="1"/>
  <c r="O2982" i="19" a="1"/>
  <c r="O2982" i="19" s="1"/>
  <c r="O2986" i="19" a="1"/>
  <c r="O2986" i="19" s="1"/>
  <c r="O2990" i="19" a="1"/>
  <c r="O2990" i="19" s="1"/>
  <c r="O2994" i="19" a="1"/>
  <c r="O2994" i="19" s="1"/>
  <c r="O2998" i="19" a="1"/>
  <c r="O2998" i="19" s="1"/>
  <c r="O3002" i="19" a="1"/>
  <c r="O3002" i="19" s="1"/>
  <c r="O3006" i="19" a="1"/>
  <c r="O3006" i="19" s="1"/>
  <c r="O3010" i="19" a="1"/>
  <c r="O3010" i="19" s="1"/>
  <c r="O3014" i="19" a="1"/>
  <c r="O3014" i="19" s="1"/>
  <c r="O3018" i="19" a="1"/>
  <c r="O3018" i="19" s="1"/>
  <c r="O3022" i="19" a="1"/>
  <c r="O3022" i="19" s="1"/>
  <c r="O3026" i="19" a="1"/>
  <c r="O3026" i="19" s="1"/>
  <c r="O3030" i="19" a="1"/>
  <c r="O3030" i="19" s="1"/>
  <c r="O3034" i="19" a="1"/>
  <c r="O3034" i="19" s="1"/>
  <c r="O3038" i="19" a="1"/>
  <c r="O3038" i="19" s="1"/>
  <c r="O3042" i="19" a="1"/>
  <c r="O3042" i="19" s="1"/>
  <c r="O3046" i="19" a="1"/>
  <c r="O3046" i="19" s="1"/>
  <c r="O3050" i="19" a="1"/>
  <c r="O3050" i="19" s="1"/>
  <c r="O3054" i="19" a="1"/>
  <c r="O3054" i="19" s="1"/>
  <c r="O3058" i="19" a="1"/>
  <c r="O3058" i="19" s="1"/>
  <c r="O3062" i="19" a="1"/>
  <c r="O3062" i="19" s="1"/>
  <c r="O3066" i="19" a="1"/>
  <c r="O3066" i="19" s="1"/>
  <c r="O3070" i="19" a="1"/>
  <c r="O3070" i="19" s="1"/>
  <c r="O3074" i="19" a="1"/>
  <c r="O3074" i="19" s="1"/>
  <c r="O3078" i="19" a="1"/>
  <c r="O3078" i="19" s="1"/>
  <c r="O3082" i="19" a="1"/>
  <c r="O3082" i="19" s="1"/>
  <c r="O3086" i="19" a="1"/>
  <c r="O3086" i="19" s="1"/>
  <c r="O3090" i="19" a="1"/>
  <c r="O3090" i="19" s="1"/>
  <c r="O3094" i="19" a="1"/>
  <c r="O3094" i="19" s="1"/>
  <c r="R228" i="19" a="1"/>
  <c r="R228" i="19" s="1"/>
  <c r="O228" i="19" a="1"/>
  <c r="O228" i="19" s="1"/>
  <c r="R232" i="19" a="1"/>
  <c r="R232" i="19" s="1"/>
  <c r="O232" i="19" a="1"/>
  <c r="O232" i="19" s="1"/>
  <c r="R240" i="19" a="1"/>
  <c r="R240" i="19" s="1"/>
  <c r="O240" i="19" a="1"/>
  <c r="O240" i="19" s="1"/>
  <c r="O248" i="19" a="1"/>
  <c r="O248" i="19" s="1"/>
  <c r="R248" i="19" a="1"/>
  <c r="R248" i="19" s="1"/>
  <c r="R256" i="19" a="1"/>
  <c r="R256" i="19" s="1"/>
  <c r="O256" i="19" a="1"/>
  <c r="O256" i="19" s="1"/>
  <c r="R264" i="19" a="1"/>
  <c r="R264" i="19" s="1"/>
  <c r="O264" i="19" a="1"/>
  <c r="O264" i="19" s="1"/>
  <c r="R272" i="19" a="1"/>
  <c r="R272" i="19" s="1"/>
  <c r="O272" i="19" a="1"/>
  <c r="O272" i="19" s="1"/>
  <c r="O276" i="19" a="1"/>
  <c r="O276" i="19" s="1"/>
  <c r="R276" i="19" a="1"/>
  <c r="R276" i="19" s="1"/>
  <c r="R284" i="19" a="1"/>
  <c r="R284" i="19" s="1"/>
  <c r="O284" i="19" a="1"/>
  <c r="O284" i="19" s="1"/>
  <c r="R292" i="19" a="1"/>
  <c r="R292" i="19" s="1"/>
  <c r="O292" i="19" a="1"/>
  <c r="O292" i="19" s="1"/>
  <c r="R300" i="19" a="1"/>
  <c r="R300" i="19" s="1"/>
  <c r="O300" i="19" a="1"/>
  <c r="O300" i="19" s="1"/>
  <c r="O376" i="19" a="1"/>
  <c r="O376" i="19" s="1"/>
  <c r="R376" i="19" a="1"/>
  <c r="R376" i="19" s="1"/>
  <c r="R226" i="19" a="1"/>
  <c r="R226" i="19" s="1"/>
  <c r="O226" i="19" a="1"/>
  <c r="O226" i="19" s="1"/>
  <c r="R230" i="19" a="1"/>
  <c r="R230" i="19" s="1"/>
  <c r="O230" i="19" a="1"/>
  <c r="O230" i="19" s="1"/>
  <c r="R234" i="19" a="1"/>
  <c r="R234" i="19" s="1"/>
  <c r="O234" i="19" a="1"/>
  <c r="O234" i="19" s="1"/>
  <c r="R238" i="19" a="1"/>
  <c r="R238" i="19" s="1"/>
  <c r="O238" i="19" a="1"/>
  <c r="O238" i="19" s="1"/>
  <c r="R242" i="19" a="1"/>
  <c r="R242" i="19" s="1"/>
  <c r="O242" i="19" a="1"/>
  <c r="O242" i="19" s="1"/>
  <c r="O246" i="19" a="1"/>
  <c r="O246" i="19" s="1"/>
  <c r="R246" i="19" a="1"/>
  <c r="R246" i="19" s="1"/>
  <c r="O250" i="19" a="1"/>
  <c r="O250" i="19" s="1"/>
  <c r="R250" i="19" a="1"/>
  <c r="R250" i="19" s="1"/>
  <c r="R254" i="19" a="1"/>
  <c r="R254" i="19" s="1"/>
  <c r="O254" i="19" a="1"/>
  <c r="O254" i="19" s="1"/>
  <c r="R258" i="19" a="1"/>
  <c r="R258" i="19" s="1"/>
  <c r="O258" i="19" a="1"/>
  <c r="O258" i="19" s="1"/>
  <c r="R262" i="19" a="1"/>
  <c r="R262" i="19" s="1"/>
  <c r="O262" i="19" a="1"/>
  <c r="O262" i="19" s="1"/>
  <c r="R266" i="19" a="1"/>
  <c r="R266" i="19" s="1"/>
  <c r="O266" i="19" a="1"/>
  <c r="O266" i="19" s="1"/>
  <c r="R270" i="19" a="1"/>
  <c r="R270" i="19" s="1"/>
  <c r="O270" i="19" a="1"/>
  <c r="O270" i="19" s="1"/>
  <c r="R274" i="19" a="1"/>
  <c r="R274" i="19" s="1"/>
  <c r="O274" i="19" a="1"/>
  <c r="O274" i="19" s="1"/>
  <c r="O278" i="19" a="1"/>
  <c r="O278" i="19" s="1"/>
  <c r="R278" i="19" a="1"/>
  <c r="R278" i="19" s="1"/>
  <c r="O282" i="19" a="1"/>
  <c r="O282" i="19" s="1"/>
  <c r="R282" i="19" a="1"/>
  <c r="R282" i="19" s="1"/>
  <c r="R286" i="19" a="1"/>
  <c r="R286" i="19" s="1"/>
  <c r="O286" i="19" a="1"/>
  <c r="O286" i="19" s="1"/>
  <c r="R290" i="19" a="1"/>
  <c r="R290" i="19" s="1"/>
  <c r="O290" i="19" a="1"/>
  <c r="O290" i="19" s="1"/>
  <c r="R294" i="19" a="1"/>
  <c r="R294" i="19" s="1"/>
  <c r="O294" i="19" a="1"/>
  <c r="O294" i="19" s="1"/>
  <c r="R298" i="19" a="1"/>
  <c r="R298" i="19" s="1"/>
  <c r="O298" i="19" a="1"/>
  <c r="O298" i="19" s="1"/>
  <c r="R302" i="19" a="1"/>
  <c r="R302" i="19" s="1"/>
  <c r="O302" i="19" a="1"/>
  <c r="O302" i="19" s="1"/>
  <c r="R306" i="19" a="1"/>
  <c r="R306" i="19" s="1"/>
  <c r="O306" i="19" a="1"/>
  <c r="O306" i="19" s="1"/>
  <c r="O310" i="19" a="1"/>
  <c r="O310" i="19" s="1"/>
  <c r="R310" i="19" a="1"/>
  <c r="R310" i="19" s="1"/>
  <c r="O314" i="19" a="1"/>
  <c r="O314" i="19" s="1"/>
  <c r="R314" i="19" a="1"/>
  <c r="R314" i="19" s="1"/>
  <c r="R318" i="19" a="1"/>
  <c r="R318" i="19" s="1"/>
  <c r="O318" i="19" a="1"/>
  <c r="O318" i="19" s="1"/>
  <c r="R322" i="19" a="1"/>
  <c r="R322" i="19" s="1"/>
  <c r="O322" i="19" a="1"/>
  <c r="O322" i="19" s="1"/>
  <c r="R326" i="19" a="1"/>
  <c r="R326" i="19" s="1"/>
  <c r="O326" i="19" a="1"/>
  <c r="O326" i="19" s="1"/>
  <c r="R330" i="19" a="1"/>
  <c r="R330" i="19" s="1"/>
  <c r="O330" i="19" a="1"/>
  <c r="O330" i="19" s="1"/>
  <c r="R334" i="19" a="1"/>
  <c r="R334" i="19" s="1"/>
  <c r="O334" i="19" a="1"/>
  <c r="O334" i="19" s="1"/>
  <c r="R338" i="19" a="1"/>
  <c r="R338" i="19" s="1"/>
  <c r="O338" i="19" a="1"/>
  <c r="O338" i="19" s="1"/>
  <c r="O342" i="19" a="1"/>
  <c r="O342" i="19" s="1"/>
  <c r="R342" i="19" a="1"/>
  <c r="R342" i="19" s="1"/>
  <c r="O346" i="19" a="1"/>
  <c r="O346" i="19" s="1"/>
  <c r="R346" i="19" a="1"/>
  <c r="R346" i="19" s="1"/>
  <c r="R350" i="19" a="1"/>
  <c r="R350" i="19" s="1"/>
  <c r="O350" i="19" a="1"/>
  <c r="O350" i="19" s="1"/>
  <c r="R354" i="19" a="1"/>
  <c r="R354" i="19" s="1"/>
  <c r="O354" i="19" a="1"/>
  <c r="O354" i="19" s="1"/>
  <c r="R358" i="19" a="1"/>
  <c r="R358" i="19" s="1"/>
  <c r="O358" i="19" a="1"/>
  <c r="O358" i="19" s="1"/>
  <c r="R362" i="19" a="1"/>
  <c r="R362" i="19" s="1"/>
  <c r="O362" i="19" a="1"/>
  <c r="O362" i="19" s="1"/>
  <c r="R366" i="19" a="1"/>
  <c r="R366" i="19" s="1"/>
  <c r="O366" i="19" a="1"/>
  <c r="O366" i="19" s="1"/>
  <c r="R370" i="19" a="1"/>
  <c r="R370" i="19" s="1"/>
  <c r="O370" i="19" a="1"/>
  <c r="O370" i="19" s="1"/>
  <c r="O374" i="19" a="1"/>
  <c r="O374" i="19" s="1"/>
  <c r="R374" i="19" a="1"/>
  <c r="R374" i="19" s="1"/>
  <c r="O378" i="19" a="1"/>
  <c r="O378" i="19" s="1"/>
  <c r="R378" i="19" a="1"/>
  <c r="R378" i="19" s="1"/>
  <c r="R382" i="19" a="1"/>
  <c r="R382" i="19" s="1"/>
  <c r="O382" i="19" a="1"/>
  <c r="O382" i="19" s="1"/>
  <c r="R386" i="19" a="1"/>
  <c r="R386" i="19" s="1"/>
  <c r="O386" i="19" a="1"/>
  <c r="O386" i="19" s="1"/>
  <c r="R390" i="19" a="1"/>
  <c r="R390" i="19" s="1"/>
  <c r="O390" i="19" a="1"/>
  <c r="O390" i="19" s="1"/>
  <c r="R394" i="19" a="1"/>
  <c r="R394" i="19" s="1"/>
  <c r="O394" i="19" a="1"/>
  <c r="O394" i="19" s="1"/>
  <c r="R398" i="19" a="1"/>
  <c r="R398" i="19" s="1"/>
  <c r="O398" i="19" a="1"/>
  <c r="O398" i="19" s="1"/>
  <c r="O402" i="19" a="1"/>
  <c r="O402" i="19" s="1"/>
  <c r="R402" i="19" a="1"/>
  <c r="R402" i="19" s="1"/>
  <c r="R406" i="19" a="1"/>
  <c r="R406" i="19" s="1"/>
  <c r="O406" i="19" a="1"/>
  <c r="O406" i="19" s="1"/>
  <c r="R410" i="19" a="1"/>
  <c r="R410" i="19" s="1"/>
  <c r="O410" i="19" a="1"/>
  <c r="O410" i="19" s="1"/>
  <c r="R414" i="19" a="1"/>
  <c r="R414" i="19" s="1"/>
  <c r="O414" i="19" a="1"/>
  <c r="O414" i="19" s="1"/>
  <c r="R418" i="19" a="1"/>
  <c r="R418" i="19" s="1"/>
  <c r="O418" i="19" a="1"/>
  <c r="O418" i="19" s="1"/>
  <c r="R422" i="19" a="1"/>
  <c r="R422" i="19" s="1"/>
  <c r="O422" i="19" a="1"/>
  <c r="O422" i="19" s="1"/>
  <c r="R426" i="19" a="1"/>
  <c r="R426" i="19" s="1"/>
  <c r="O426" i="19" a="1"/>
  <c r="O426" i="19" s="1"/>
  <c r="R430" i="19" a="1"/>
  <c r="R430" i="19" s="1"/>
  <c r="O430" i="19" a="1"/>
  <c r="O430" i="19" s="1"/>
  <c r="O434" i="19" a="1"/>
  <c r="O434" i="19" s="1"/>
  <c r="R434" i="19" a="1"/>
  <c r="R434" i="19" s="1"/>
  <c r="R438" i="19" a="1"/>
  <c r="R438" i="19" s="1"/>
  <c r="O438" i="19" a="1"/>
  <c r="O438" i="19" s="1"/>
  <c r="R442" i="19" a="1"/>
  <c r="R442" i="19" s="1"/>
  <c r="O442" i="19" a="1"/>
  <c r="O442" i="19" s="1"/>
  <c r="R446" i="19" a="1"/>
  <c r="R446" i="19" s="1"/>
  <c r="O446" i="19" a="1"/>
  <c r="O446" i="19" s="1"/>
  <c r="R450" i="19" a="1"/>
  <c r="R450" i="19" s="1"/>
  <c r="O450" i="19" a="1"/>
  <c r="O450" i="19" s="1"/>
  <c r="R454" i="19" a="1"/>
  <c r="R454" i="19" s="1"/>
  <c r="O454" i="19" a="1"/>
  <c r="O454" i="19" s="1"/>
  <c r="R458" i="19" a="1"/>
  <c r="R458" i="19" s="1"/>
  <c r="O458" i="19" a="1"/>
  <c r="O458" i="19" s="1"/>
  <c r="R462" i="19" a="1"/>
  <c r="R462" i="19" s="1"/>
  <c r="O462" i="19" a="1"/>
  <c r="O462" i="19" s="1"/>
  <c r="R466" i="19" a="1"/>
  <c r="R466" i="19" s="1"/>
  <c r="O466" i="19" a="1"/>
  <c r="O466" i="19" s="1"/>
  <c r="R470" i="19" a="1"/>
  <c r="R470" i="19" s="1"/>
  <c r="O470" i="19" a="1"/>
  <c r="O470" i="19" s="1"/>
  <c r="R474" i="19" a="1"/>
  <c r="R474" i="19" s="1"/>
  <c r="O474" i="19" a="1"/>
  <c r="O474" i="19" s="1"/>
  <c r="R478" i="19" a="1"/>
  <c r="R478" i="19" s="1"/>
  <c r="O478" i="19" a="1"/>
  <c r="O478" i="19" s="1"/>
  <c r="R482" i="19" a="1"/>
  <c r="R482" i="19" s="1"/>
  <c r="O482" i="19" a="1"/>
  <c r="O482" i="19" s="1"/>
  <c r="R486" i="19" a="1"/>
  <c r="R486" i="19" s="1"/>
  <c r="O486" i="19" a="1"/>
  <c r="O486" i="19" s="1"/>
  <c r="R490" i="19" a="1"/>
  <c r="R490" i="19" s="1"/>
  <c r="O490" i="19" a="1"/>
  <c r="O490" i="19" s="1"/>
  <c r="O494" i="19" a="1"/>
  <c r="O494" i="19" s="1"/>
  <c r="R494" i="19" a="1"/>
  <c r="R494" i="19" s="1"/>
  <c r="O498" i="19" a="1"/>
  <c r="O498" i="19" s="1"/>
  <c r="R498" i="19" a="1"/>
  <c r="R498" i="19" s="1"/>
  <c r="O502" i="19" a="1"/>
  <c r="O502" i="19" s="1"/>
  <c r="R502" i="19" a="1"/>
  <c r="R502" i="19" s="1"/>
  <c r="O506" i="19" a="1"/>
  <c r="O506" i="19" s="1"/>
  <c r="R506" i="19" a="1"/>
  <c r="R506" i="19" s="1"/>
  <c r="O510" i="19" a="1"/>
  <c r="O510" i="19" s="1"/>
  <c r="R510" i="19" a="1"/>
  <c r="R510" i="19" s="1"/>
  <c r="O514" i="19" a="1"/>
  <c r="O514" i="19" s="1"/>
  <c r="R514" i="19" a="1"/>
  <c r="R514" i="19" s="1"/>
  <c r="O518" i="19" a="1"/>
  <c r="O518" i="19" s="1"/>
  <c r="R518" i="19" a="1"/>
  <c r="R518" i="19" s="1"/>
  <c r="O522" i="19" a="1"/>
  <c r="O522" i="19" s="1"/>
  <c r="R522" i="19" a="1"/>
  <c r="R522" i="19" s="1"/>
  <c r="O526" i="19" a="1"/>
  <c r="O526" i="19" s="1"/>
  <c r="R526" i="19" a="1"/>
  <c r="R526" i="19" s="1"/>
  <c r="O530" i="19" a="1"/>
  <c r="O530" i="19" s="1"/>
  <c r="R530" i="19" a="1"/>
  <c r="R530" i="19" s="1"/>
  <c r="O534" i="19" a="1"/>
  <c r="O534" i="19" s="1"/>
  <c r="R534" i="19" a="1"/>
  <c r="R534" i="19" s="1"/>
  <c r="O538" i="19" a="1"/>
  <c r="O538" i="19" s="1"/>
  <c r="R538" i="19" a="1"/>
  <c r="R538" i="19" s="1"/>
  <c r="O542" i="19" a="1"/>
  <c r="O542" i="19" s="1"/>
  <c r="R542" i="19" a="1"/>
  <c r="R542" i="19" s="1"/>
  <c r="O546" i="19" a="1"/>
  <c r="O546" i="19" s="1"/>
  <c r="R546" i="19" a="1"/>
  <c r="R546" i="19" s="1"/>
  <c r="O550" i="19" a="1"/>
  <c r="O550" i="19" s="1"/>
  <c r="R550" i="19" a="1"/>
  <c r="R550" i="19" s="1"/>
  <c r="O554" i="19" a="1"/>
  <c r="O554" i="19" s="1"/>
  <c r="R554" i="19" a="1"/>
  <c r="R554" i="19" s="1"/>
  <c r="O558" i="19" a="1"/>
  <c r="O558" i="19" s="1"/>
  <c r="R558" i="19" a="1"/>
  <c r="R558" i="19" s="1"/>
  <c r="O562" i="19" a="1"/>
  <c r="O562" i="19" s="1"/>
  <c r="R562" i="19" a="1"/>
  <c r="R562" i="19" s="1"/>
  <c r="O566" i="19" a="1"/>
  <c r="O566" i="19" s="1"/>
  <c r="R566" i="19" a="1"/>
  <c r="R566" i="19" s="1"/>
  <c r="O570" i="19" a="1"/>
  <c r="O570" i="19" s="1"/>
  <c r="R570" i="19" a="1"/>
  <c r="R570" i="19" s="1"/>
  <c r="O574" i="19" a="1"/>
  <c r="O574" i="19" s="1"/>
  <c r="R574" i="19" a="1"/>
  <c r="R574" i="19" s="1"/>
  <c r="O578" i="19" a="1"/>
  <c r="O578" i="19" s="1"/>
  <c r="R578" i="19" a="1"/>
  <c r="R578" i="19" s="1"/>
  <c r="O582" i="19" a="1"/>
  <c r="O582" i="19" s="1"/>
  <c r="R582" i="19" a="1"/>
  <c r="R582" i="19" s="1"/>
  <c r="O586" i="19" a="1"/>
  <c r="O586" i="19" s="1"/>
  <c r="R586" i="19" a="1"/>
  <c r="R586" i="19" s="1"/>
  <c r="O590" i="19" a="1"/>
  <c r="O590" i="19" s="1"/>
  <c r="R590" i="19" a="1"/>
  <c r="R590" i="19" s="1"/>
  <c r="O594" i="19" a="1"/>
  <c r="O594" i="19" s="1"/>
  <c r="R594" i="19" a="1"/>
  <c r="R594" i="19" s="1"/>
  <c r="O598" i="19" a="1"/>
  <c r="O598" i="19" s="1"/>
  <c r="R598" i="19" a="1"/>
  <c r="R598" i="19" s="1"/>
  <c r="O602" i="19" a="1"/>
  <c r="O602" i="19" s="1"/>
  <c r="R602" i="19" a="1"/>
  <c r="R602" i="19" s="1"/>
  <c r="O606" i="19" a="1"/>
  <c r="O606" i="19" s="1"/>
  <c r="R606" i="19" a="1"/>
  <c r="R606" i="19" s="1"/>
  <c r="O610" i="19" a="1"/>
  <c r="O610" i="19" s="1"/>
  <c r="R610" i="19" a="1"/>
  <c r="R610" i="19" s="1"/>
  <c r="O614" i="19" a="1"/>
  <c r="O614" i="19" s="1"/>
  <c r="R614" i="19" a="1"/>
  <c r="R614" i="19" s="1"/>
  <c r="O618" i="19" a="1"/>
  <c r="O618" i="19" s="1"/>
  <c r="R618" i="19" a="1"/>
  <c r="R618" i="19" s="1"/>
  <c r="O622" i="19" a="1"/>
  <c r="O622" i="19" s="1"/>
  <c r="R622" i="19" a="1"/>
  <c r="R622" i="19" s="1"/>
  <c r="O626" i="19" a="1"/>
  <c r="O626" i="19" s="1"/>
  <c r="R626" i="19" a="1"/>
  <c r="R626" i="19" s="1"/>
  <c r="R223" i="19" a="1"/>
  <c r="R223" i="19" s="1"/>
  <c r="O223" i="19" a="1"/>
  <c r="O223" i="19" s="1"/>
  <c r="R227" i="19" a="1"/>
  <c r="R227" i="19" s="1"/>
  <c r="O227" i="19" a="1"/>
  <c r="O227" i="19" s="1"/>
  <c r="O231" i="19" a="1"/>
  <c r="O231" i="19" s="1"/>
  <c r="R231" i="19" a="1"/>
  <c r="R231" i="19" s="1"/>
  <c r="R235" i="19" a="1"/>
  <c r="R235" i="19" s="1"/>
  <c r="O235" i="19" a="1"/>
  <c r="O235" i="19" s="1"/>
  <c r="R239" i="19" a="1"/>
  <c r="R239" i="19" s="1"/>
  <c r="O239" i="19" a="1"/>
  <c r="O239" i="19" s="1"/>
  <c r="R243" i="19" a="1"/>
  <c r="R243" i="19" s="1"/>
  <c r="O243" i="19" a="1"/>
  <c r="O243" i="19" s="1"/>
  <c r="R247" i="19" a="1"/>
  <c r="R247" i="19" s="1"/>
  <c r="O247" i="19" a="1"/>
  <c r="O247" i="19" s="1"/>
  <c r="R251" i="19" a="1"/>
  <c r="R251" i="19" s="1"/>
  <c r="O251" i="19" a="1"/>
  <c r="O251" i="19" s="1"/>
  <c r="R255" i="19" a="1"/>
  <c r="R255" i="19" s="1"/>
  <c r="O255" i="19" a="1"/>
  <c r="O255" i="19" s="1"/>
  <c r="R259" i="19" a="1"/>
  <c r="R259" i="19" s="1"/>
  <c r="O259" i="19" a="1"/>
  <c r="O259" i="19" s="1"/>
  <c r="O263" i="19" a="1"/>
  <c r="O263" i="19" s="1"/>
  <c r="R263" i="19" a="1"/>
  <c r="R263" i="19" s="1"/>
  <c r="R267" i="19" a="1"/>
  <c r="R267" i="19" s="1"/>
  <c r="O267" i="19" a="1"/>
  <c r="O267" i="19" s="1"/>
  <c r="R271" i="19" a="1"/>
  <c r="R271" i="19" s="1"/>
  <c r="O271" i="19" a="1"/>
  <c r="O271" i="19" s="1"/>
  <c r="R275" i="19" a="1"/>
  <c r="R275" i="19" s="1"/>
  <c r="O275" i="19" a="1"/>
  <c r="O275" i="19" s="1"/>
  <c r="R279" i="19" a="1"/>
  <c r="R279" i="19" s="1"/>
  <c r="O279" i="19" a="1"/>
  <c r="O279" i="19" s="1"/>
  <c r="R283" i="19" a="1"/>
  <c r="R283" i="19" s="1"/>
  <c r="O283" i="19" a="1"/>
  <c r="O283" i="19" s="1"/>
  <c r="R287" i="19" a="1"/>
  <c r="R287" i="19" s="1"/>
  <c r="O287" i="19" a="1"/>
  <c r="O287" i="19" s="1"/>
  <c r="R291" i="19" a="1"/>
  <c r="R291" i="19" s="1"/>
  <c r="O291" i="19" a="1"/>
  <c r="O291" i="19" s="1"/>
  <c r="O295" i="19" a="1"/>
  <c r="O295" i="19" s="1"/>
  <c r="R295" i="19" a="1"/>
  <c r="R295" i="19" s="1"/>
  <c r="R299" i="19" a="1"/>
  <c r="R299" i="19" s="1"/>
  <c r="O299" i="19" a="1"/>
  <c r="O299" i="19" s="1"/>
  <c r="R303" i="19" a="1"/>
  <c r="R303" i="19" s="1"/>
  <c r="O303" i="19" a="1"/>
  <c r="O303" i="19" s="1"/>
  <c r="R307" i="19" a="1"/>
  <c r="R307" i="19" s="1"/>
  <c r="O307" i="19" a="1"/>
  <c r="O307" i="19" s="1"/>
  <c r="R311" i="19" a="1"/>
  <c r="R311" i="19" s="1"/>
  <c r="O311" i="19" a="1"/>
  <c r="O311" i="19" s="1"/>
  <c r="R315" i="19" a="1"/>
  <c r="R315" i="19" s="1"/>
  <c r="O315" i="19" a="1"/>
  <c r="O315" i="19" s="1"/>
  <c r="R319" i="19" a="1"/>
  <c r="R319" i="19" s="1"/>
  <c r="O319" i="19" a="1"/>
  <c r="O319" i="19" s="1"/>
  <c r="R323" i="19" a="1"/>
  <c r="R323" i="19" s="1"/>
  <c r="O323" i="19" a="1"/>
  <c r="O323" i="19" s="1"/>
  <c r="O327" i="19" a="1"/>
  <c r="O327" i="19" s="1"/>
  <c r="R327" i="19" a="1"/>
  <c r="R327" i="19" s="1"/>
  <c r="R331" i="19" a="1"/>
  <c r="R331" i="19" s="1"/>
  <c r="O331" i="19" a="1"/>
  <c r="O331" i="19" s="1"/>
  <c r="R335" i="19" a="1"/>
  <c r="R335" i="19" s="1"/>
  <c r="O335" i="19" a="1"/>
  <c r="O335" i="19" s="1"/>
  <c r="R339" i="19" a="1"/>
  <c r="R339" i="19" s="1"/>
  <c r="O339" i="19" a="1"/>
  <c r="O339" i="19" s="1"/>
  <c r="R343" i="19" a="1"/>
  <c r="R343" i="19" s="1"/>
  <c r="O343" i="19" a="1"/>
  <c r="O343" i="19" s="1"/>
  <c r="R347" i="19" a="1"/>
  <c r="R347" i="19" s="1"/>
  <c r="O347" i="19" a="1"/>
  <c r="O347" i="19" s="1"/>
  <c r="R351" i="19" a="1"/>
  <c r="R351" i="19" s="1"/>
  <c r="O351" i="19" a="1"/>
  <c r="O351" i="19" s="1"/>
  <c r="R355" i="19" a="1"/>
  <c r="R355" i="19" s="1"/>
  <c r="O355" i="19" a="1"/>
  <c r="O355" i="19" s="1"/>
  <c r="O359" i="19" a="1"/>
  <c r="O359" i="19" s="1"/>
  <c r="R359" i="19" a="1"/>
  <c r="R359" i="19" s="1"/>
  <c r="R363" i="19" a="1"/>
  <c r="R363" i="19" s="1"/>
  <c r="O363" i="19" a="1"/>
  <c r="O363" i="19" s="1"/>
  <c r="R367" i="19" a="1"/>
  <c r="R367" i="19" s="1"/>
  <c r="O367" i="19" a="1"/>
  <c r="O367" i="19" s="1"/>
  <c r="R371" i="19" a="1"/>
  <c r="R371" i="19" s="1"/>
  <c r="O371" i="19" a="1"/>
  <c r="O371" i="19" s="1"/>
  <c r="R375" i="19" a="1"/>
  <c r="R375" i="19" s="1"/>
  <c r="O375" i="19" a="1"/>
  <c r="O375" i="19" s="1"/>
  <c r="R379" i="19" a="1"/>
  <c r="R379" i="19" s="1"/>
  <c r="O379" i="19" a="1"/>
  <c r="O379" i="19" s="1"/>
  <c r="R383" i="19" a="1"/>
  <c r="R383" i="19" s="1"/>
  <c r="O383" i="19" a="1"/>
  <c r="O383" i="19" s="1"/>
  <c r="R387" i="19" a="1"/>
  <c r="R387" i="19" s="1"/>
  <c r="O387" i="19" a="1"/>
  <c r="O387" i="19" s="1"/>
  <c r="O391" i="19" a="1"/>
  <c r="O391" i="19" s="1"/>
  <c r="R391" i="19" a="1"/>
  <c r="R391" i="19" s="1"/>
  <c r="R395" i="19" a="1"/>
  <c r="R395" i="19" s="1"/>
  <c r="O395" i="19" a="1"/>
  <c r="O395" i="19" s="1"/>
  <c r="R399" i="19" a="1"/>
  <c r="R399" i="19" s="1"/>
  <c r="O399" i="19" a="1"/>
  <c r="O399" i="19" s="1"/>
  <c r="R403" i="19" a="1"/>
  <c r="R403" i="19" s="1"/>
  <c r="O403" i="19" a="1"/>
  <c r="O403" i="19" s="1"/>
  <c r="R407" i="19" a="1"/>
  <c r="R407" i="19" s="1"/>
  <c r="O407" i="19" a="1"/>
  <c r="O407" i="19" s="1"/>
  <c r="R411" i="19" a="1"/>
  <c r="R411" i="19" s="1"/>
  <c r="O411" i="19" a="1"/>
  <c r="O411" i="19" s="1"/>
  <c r="R415" i="19" a="1"/>
  <c r="R415" i="19" s="1"/>
  <c r="O415" i="19" a="1"/>
  <c r="O415" i="19" s="1"/>
  <c r="O419" i="19" a="1"/>
  <c r="O419" i="19" s="1"/>
  <c r="R419" i="19" a="1"/>
  <c r="R419" i="19" s="1"/>
  <c r="R423" i="19" a="1"/>
  <c r="R423" i="19" s="1"/>
  <c r="O423" i="19" a="1"/>
  <c r="O423" i="19" s="1"/>
  <c r="R427" i="19" a="1"/>
  <c r="R427" i="19" s="1"/>
  <c r="O427" i="19" a="1"/>
  <c r="O427" i="19" s="1"/>
  <c r="R431" i="19" a="1"/>
  <c r="R431" i="19" s="1"/>
  <c r="O431" i="19" a="1"/>
  <c r="O431" i="19" s="1"/>
  <c r="R435" i="19" a="1"/>
  <c r="R435" i="19" s="1"/>
  <c r="O435" i="19" a="1"/>
  <c r="O435" i="19" s="1"/>
  <c r="R439" i="19" a="1"/>
  <c r="R439" i="19" s="1"/>
  <c r="O439" i="19" a="1"/>
  <c r="O439" i="19" s="1"/>
  <c r="R443" i="19" a="1"/>
  <c r="R443" i="19" s="1"/>
  <c r="O443" i="19" a="1"/>
  <c r="O443" i="19" s="1"/>
  <c r="R447" i="19" a="1"/>
  <c r="R447" i="19" s="1"/>
  <c r="O447" i="19" a="1"/>
  <c r="O447" i="19" s="1"/>
  <c r="R451" i="19" a="1"/>
  <c r="R451" i="19" s="1"/>
  <c r="O451" i="19" a="1"/>
  <c r="O451" i="19" s="1"/>
  <c r="R455" i="19" a="1"/>
  <c r="R455" i="19" s="1"/>
  <c r="O455" i="19" a="1"/>
  <c r="O455" i="19" s="1"/>
  <c r="R459" i="19" a="1"/>
  <c r="R459" i="19" s="1"/>
  <c r="O459" i="19" a="1"/>
  <c r="O459" i="19" s="1"/>
  <c r="O463" i="19" a="1"/>
  <c r="O463" i="19" s="1"/>
  <c r="R463" i="19" a="1"/>
  <c r="R463" i="19" s="1"/>
  <c r="O467" i="19" a="1"/>
  <c r="O467" i="19" s="1"/>
  <c r="R467" i="19" a="1"/>
  <c r="R467" i="19" s="1"/>
  <c r="O471" i="19" a="1"/>
  <c r="O471" i="19" s="1"/>
  <c r="R471" i="19" a="1"/>
  <c r="R471" i="19" s="1"/>
  <c r="R475" i="19" a="1"/>
  <c r="R475" i="19" s="1"/>
  <c r="O475" i="19" a="1"/>
  <c r="O475" i="19" s="1"/>
  <c r="R479" i="19" a="1"/>
  <c r="R479" i="19" s="1"/>
  <c r="O479" i="19" a="1"/>
  <c r="O479" i="19" s="1"/>
  <c r="R483" i="19" a="1"/>
  <c r="R483" i="19" s="1"/>
  <c r="O483" i="19" a="1"/>
  <c r="O483" i="19" s="1"/>
  <c r="R487" i="19" a="1"/>
  <c r="R487" i="19" s="1"/>
  <c r="O487" i="19" a="1"/>
  <c r="O487" i="19" s="1"/>
  <c r="R491" i="19" a="1"/>
  <c r="R491" i="19" s="1"/>
  <c r="O491" i="19" a="1"/>
  <c r="O491" i="19" s="1"/>
  <c r="R495" i="19" a="1"/>
  <c r="R495" i="19" s="1"/>
  <c r="O495" i="19" a="1"/>
  <c r="O495" i="19" s="1"/>
  <c r="R499" i="19" a="1"/>
  <c r="R499" i="19" s="1"/>
  <c r="O499" i="19" a="1"/>
  <c r="O499" i="19" s="1"/>
  <c r="R503" i="19" a="1"/>
  <c r="R503" i="19" s="1"/>
  <c r="O503" i="19" a="1"/>
  <c r="O503" i="19" s="1"/>
  <c r="R507" i="19" a="1"/>
  <c r="R507" i="19" s="1"/>
  <c r="O507" i="19" a="1"/>
  <c r="O507" i="19" s="1"/>
  <c r="R511" i="19" a="1"/>
  <c r="R511" i="19" s="1"/>
  <c r="O511" i="19" a="1"/>
  <c r="O511" i="19" s="1"/>
  <c r="R515" i="19" a="1"/>
  <c r="R515" i="19" s="1"/>
  <c r="O515" i="19" a="1"/>
  <c r="O515" i="19" s="1"/>
  <c r="R519" i="19" a="1"/>
  <c r="R519" i="19" s="1"/>
  <c r="O519" i="19" a="1"/>
  <c r="O519" i="19" s="1"/>
  <c r="R523" i="19" a="1"/>
  <c r="R523" i="19" s="1"/>
  <c r="O523" i="19" a="1"/>
  <c r="O523" i="19" s="1"/>
  <c r="R527" i="19" a="1"/>
  <c r="R527" i="19" s="1"/>
  <c r="O527" i="19" a="1"/>
  <c r="O527" i="19" s="1"/>
  <c r="R531" i="19" a="1"/>
  <c r="R531" i="19" s="1"/>
  <c r="O531" i="19" a="1"/>
  <c r="O531" i="19" s="1"/>
  <c r="R535" i="19" a="1"/>
  <c r="R535" i="19" s="1"/>
  <c r="O535" i="19" a="1"/>
  <c r="O535" i="19" s="1"/>
  <c r="R539" i="19" a="1"/>
  <c r="R539" i="19" s="1"/>
  <c r="O539" i="19" a="1"/>
  <c r="O539" i="19" s="1"/>
  <c r="R543" i="19" a="1"/>
  <c r="R543" i="19" s="1"/>
  <c r="O543" i="19" a="1"/>
  <c r="O543" i="19" s="1"/>
  <c r="R547" i="19" a="1"/>
  <c r="R547" i="19" s="1"/>
  <c r="O547" i="19" a="1"/>
  <c r="O547" i="19" s="1"/>
  <c r="R551" i="19" a="1"/>
  <c r="R551" i="19" s="1"/>
  <c r="O551" i="19" a="1"/>
  <c r="O551" i="19" s="1"/>
  <c r="R555" i="19" a="1"/>
  <c r="R555" i="19" s="1"/>
  <c r="O555" i="19" a="1"/>
  <c r="O555" i="19" s="1"/>
  <c r="R559" i="19" a="1"/>
  <c r="R559" i="19" s="1"/>
  <c r="O559" i="19" a="1"/>
  <c r="O559" i="19" s="1"/>
  <c r="R563" i="19" a="1"/>
  <c r="R563" i="19" s="1"/>
  <c r="O563" i="19" a="1"/>
  <c r="O563" i="19" s="1"/>
  <c r="R567" i="19" a="1"/>
  <c r="R567" i="19" s="1"/>
  <c r="O567" i="19" a="1"/>
  <c r="O567" i="19" s="1"/>
  <c r="R571" i="19" a="1"/>
  <c r="R571" i="19" s="1"/>
  <c r="O571" i="19" a="1"/>
  <c r="O571" i="19" s="1"/>
  <c r="R575" i="19" a="1"/>
  <c r="R575" i="19" s="1"/>
  <c r="O575" i="19" a="1"/>
  <c r="O575" i="19" s="1"/>
  <c r="R579" i="19" a="1"/>
  <c r="R579" i="19" s="1"/>
  <c r="O579" i="19" a="1"/>
  <c r="O579" i="19" s="1"/>
  <c r="R583" i="19" a="1"/>
  <c r="R583" i="19" s="1"/>
  <c r="O583" i="19" a="1"/>
  <c r="O583" i="19" s="1"/>
  <c r="R587" i="19" a="1"/>
  <c r="R587" i="19" s="1"/>
  <c r="O587" i="19" a="1"/>
  <c r="O587" i="19" s="1"/>
  <c r="R591" i="19" a="1"/>
  <c r="R591" i="19" s="1"/>
  <c r="O591" i="19" a="1"/>
  <c r="O591" i="19" s="1"/>
  <c r="R595" i="19" a="1"/>
  <c r="R595" i="19" s="1"/>
  <c r="O595" i="19" a="1"/>
  <c r="O595" i="19" s="1"/>
  <c r="R599" i="19" a="1"/>
  <c r="R599" i="19" s="1"/>
  <c r="O599" i="19" a="1"/>
  <c r="O599" i="19" s="1"/>
  <c r="R603" i="19" a="1"/>
  <c r="R603" i="19" s="1"/>
  <c r="O603" i="19" a="1"/>
  <c r="O603" i="19" s="1"/>
  <c r="R607" i="19" a="1"/>
  <c r="R607" i="19" s="1"/>
  <c r="O607" i="19" a="1"/>
  <c r="O607" i="19" s="1"/>
  <c r="R611" i="19" a="1"/>
  <c r="R611" i="19" s="1"/>
  <c r="O611" i="19" a="1"/>
  <c r="O611" i="19" s="1"/>
  <c r="R615" i="19" a="1"/>
  <c r="R615" i="19" s="1"/>
  <c r="O615" i="19" a="1"/>
  <c r="O615" i="19" s="1"/>
  <c r="R619" i="19" a="1"/>
  <c r="R619" i="19" s="1"/>
  <c r="O619" i="19" a="1"/>
  <c r="O619" i="19" s="1"/>
  <c r="R623" i="19" a="1"/>
  <c r="R623" i="19" s="1"/>
  <c r="O623" i="19" a="1"/>
  <c r="O623" i="19" s="1"/>
  <c r="R627" i="19" a="1"/>
  <c r="R627" i="19" s="1"/>
  <c r="O627" i="19" a="1"/>
  <c r="O627" i="19" s="1"/>
  <c r="R1459" i="19" a="1"/>
  <c r="R1459" i="19" s="1"/>
  <c r="O1459" i="19" a="1"/>
  <c r="O1459" i="19" s="1"/>
  <c r="R1463" i="19" a="1"/>
  <c r="R1463" i="19" s="1"/>
  <c r="O1463" i="19" a="1"/>
  <c r="O1463" i="19" s="1"/>
  <c r="R1467" i="19" a="1"/>
  <c r="R1467" i="19" s="1"/>
  <c r="O1467" i="19" a="1"/>
  <c r="O1467" i="19" s="1"/>
  <c r="R1471" i="19" a="1"/>
  <c r="R1471" i="19" s="1"/>
  <c r="O1471" i="19" a="1"/>
  <c r="O1471" i="19" s="1"/>
  <c r="R1475" i="19" a="1"/>
  <c r="R1475" i="19" s="1"/>
  <c r="O1475" i="19" a="1"/>
  <c r="O1475" i="19" s="1"/>
  <c r="R1479" i="19" a="1"/>
  <c r="R1479" i="19" s="1"/>
  <c r="O1479" i="19" a="1"/>
  <c r="O1479" i="19" s="1"/>
  <c r="R1483" i="19" a="1"/>
  <c r="R1483" i="19" s="1"/>
  <c r="O1483" i="19" a="1"/>
  <c r="O1483" i="19" s="1"/>
  <c r="R1487" i="19" a="1"/>
  <c r="R1487" i="19" s="1"/>
  <c r="O1487" i="19" a="1"/>
  <c r="O1487" i="19" s="1"/>
  <c r="R1491" i="19" a="1"/>
  <c r="R1491" i="19" s="1"/>
  <c r="O1491" i="19" a="1"/>
  <c r="O1491" i="19" s="1"/>
  <c r="R1495" i="19" a="1"/>
  <c r="R1495" i="19" s="1"/>
  <c r="O1495" i="19" a="1"/>
  <c r="O1495" i="19" s="1"/>
  <c r="O1499" i="19" a="1"/>
  <c r="O1499" i="19" s="1"/>
  <c r="R1499" i="19" a="1"/>
  <c r="R1499" i="19" s="1"/>
  <c r="O1503" i="19" a="1"/>
  <c r="O1503" i="19" s="1"/>
  <c r="R1503" i="19" a="1"/>
  <c r="R1503" i="19" s="1"/>
  <c r="O1507" i="19" a="1"/>
  <c r="O1507" i="19" s="1"/>
  <c r="R1507" i="19" a="1"/>
  <c r="R1507" i="19" s="1"/>
  <c r="R1511" i="19" a="1"/>
  <c r="R1511" i="19" s="1"/>
  <c r="O1511" i="19" a="1"/>
  <c r="O1511" i="19" s="1"/>
  <c r="R1515" i="19" a="1"/>
  <c r="R1515" i="19" s="1"/>
  <c r="O1515" i="19" a="1"/>
  <c r="O1515" i="19" s="1"/>
  <c r="R1519" i="19" a="1"/>
  <c r="R1519" i="19" s="1"/>
  <c r="O1519" i="19" a="1"/>
  <c r="O1519" i="19" s="1"/>
  <c r="R1523" i="19" a="1"/>
  <c r="R1523" i="19" s="1"/>
  <c r="O1523" i="19" a="1"/>
  <c r="O1523" i="19" s="1"/>
  <c r="R1527" i="19" a="1"/>
  <c r="R1527" i="19" s="1"/>
  <c r="O1527" i="19" a="1"/>
  <c r="O1527" i="19" s="1"/>
  <c r="R1531" i="19" a="1"/>
  <c r="R1531" i="19" s="1"/>
  <c r="O1531" i="19" a="1"/>
  <c r="O1531" i="19" s="1"/>
  <c r="R1535" i="19" a="1"/>
  <c r="R1535" i="19" s="1"/>
  <c r="O1535" i="19" a="1"/>
  <c r="O1535" i="19" s="1"/>
  <c r="R1539" i="19" a="1"/>
  <c r="R1539" i="19" s="1"/>
  <c r="O1539" i="19" a="1"/>
  <c r="O1539" i="19" s="1"/>
  <c r="R1543" i="19" a="1"/>
  <c r="R1543" i="19" s="1"/>
  <c r="O1543" i="19" a="1"/>
  <c r="O1543" i="19" s="1"/>
  <c r="R1547" i="19" a="1"/>
  <c r="R1547" i="19" s="1"/>
  <c r="O1547" i="19" a="1"/>
  <c r="O1547" i="19" s="1"/>
  <c r="O1551" i="19" a="1"/>
  <c r="O1551" i="19" s="1"/>
  <c r="R1551" i="19" a="1"/>
  <c r="R1551" i="19" s="1"/>
  <c r="O1555" i="19" a="1"/>
  <c r="O1555" i="19" s="1"/>
  <c r="R1555" i="19" a="1"/>
  <c r="R1555" i="19" s="1"/>
  <c r="O1559" i="19" a="1"/>
  <c r="O1559" i="19" s="1"/>
  <c r="R1559" i="19" a="1"/>
  <c r="R1559" i="19" s="1"/>
  <c r="O1563" i="19" a="1"/>
  <c r="O1563" i="19" s="1"/>
  <c r="R1563" i="19" a="1"/>
  <c r="R1563" i="19" s="1"/>
  <c r="R1567" i="19" a="1"/>
  <c r="R1567" i="19" s="1"/>
  <c r="O1567" i="19" a="1"/>
  <c r="O1567" i="19" s="1"/>
  <c r="R1571" i="19" a="1"/>
  <c r="R1571" i="19" s="1"/>
  <c r="O1571" i="19" a="1"/>
  <c r="O1571" i="19" s="1"/>
  <c r="R1575" i="19" a="1"/>
  <c r="R1575" i="19" s="1"/>
  <c r="O1575" i="19" a="1"/>
  <c r="O1575" i="19" s="1"/>
  <c r="R1579" i="19" a="1"/>
  <c r="R1579" i="19" s="1"/>
  <c r="O1579" i="19" a="1"/>
  <c r="O1579" i="19" s="1"/>
  <c r="R1583" i="19" a="1"/>
  <c r="R1583" i="19" s="1"/>
  <c r="O1583" i="19" a="1"/>
  <c r="O1583" i="19" s="1"/>
  <c r="R1587" i="19" a="1"/>
  <c r="R1587" i="19" s="1"/>
  <c r="O1587" i="19" a="1"/>
  <c r="O1587" i="19" s="1"/>
  <c r="R1591" i="19" a="1"/>
  <c r="R1591" i="19" s="1"/>
  <c r="O1591" i="19" a="1"/>
  <c r="O1591" i="19" s="1"/>
  <c r="R1595" i="19" a="1"/>
  <c r="R1595" i="19" s="1"/>
  <c r="O1595" i="19" a="1"/>
  <c r="O1595" i="19" s="1"/>
  <c r="R1599" i="19" a="1"/>
  <c r="R1599" i="19" s="1"/>
  <c r="O1599" i="19" a="1"/>
  <c r="O1599" i="19" s="1"/>
  <c r="R1603" i="19" a="1"/>
  <c r="R1603" i="19" s="1"/>
  <c r="O1603" i="19" a="1"/>
  <c r="O1603" i="19" s="1"/>
  <c r="R1607" i="19" a="1"/>
  <c r="R1607" i="19" s="1"/>
  <c r="O1607" i="19" a="1"/>
  <c r="O1607" i="19" s="1"/>
  <c r="R1611" i="19" a="1"/>
  <c r="R1611" i="19" s="1"/>
  <c r="O1611" i="19" a="1"/>
  <c r="O1611" i="19" s="1"/>
  <c r="R1615" i="19" a="1"/>
  <c r="R1615" i="19" s="1"/>
  <c r="O1615" i="19" a="1"/>
  <c r="O1615" i="19" s="1"/>
  <c r="R1619" i="19" a="1"/>
  <c r="R1619" i="19" s="1"/>
  <c r="O1619" i="19" a="1"/>
  <c r="O1619" i="19" s="1"/>
  <c r="R1623" i="19" a="1"/>
  <c r="R1623" i="19" s="1"/>
  <c r="O1623" i="19" a="1"/>
  <c r="O1623" i="19" s="1"/>
  <c r="R1627" i="19" a="1"/>
  <c r="R1627" i="19" s="1"/>
  <c r="O1627" i="19" a="1"/>
  <c r="O1627" i="19" s="1"/>
  <c r="R1631" i="19" a="1"/>
  <c r="R1631" i="19" s="1"/>
  <c r="O1631" i="19" a="1"/>
  <c r="O1631" i="19" s="1"/>
  <c r="R1635" i="19" a="1"/>
  <c r="R1635" i="19" s="1"/>
  <c r="O1635" i="19" a="1"/>
  <c r="O1635" i="19" s="1"/>
  <c r="R1639" i="19" a="1"/>
  <c r="R1639" i="19" s="1"/>
  <c r="O1639" i="19" a="1"/>
  <c r="O1639" i="19" s="1"/>
  <c r="R1643" i="19" a="1"/>
  <c r="R1643" i="19" s="1"/>
  <c r="O1643" i="19" a="1"/>
  <c r="O1643" i="19" s="1"/>
  <c r="O1647" i="19" a="1"/>
  <c r="O1647" i="19" s="1"/>
  <c r="R1647" i="19" a="1"/>
  <c r="R1647" i="19" s="1"/>
  <c r="O1651" i="19" a="1"/>
  <c r="O1651" i="19" s="1"/>
  <c r="R1651" i="19" a="1"/>
  <c r="R1651" i="19" s="1"/>
  <c r="O1655" i="19" a="1"/>
  <c r="O1655" i="19" s="1"/>
  <c r="R1655" i="19" a="1"/>
  <c r="R1655" i="19" s="1"/>
  <c r="O1659" i="19" a="1"/>
  <c r="O1659" i="19" s="1"/>
  <c r="R1659" i="19" a="1"/>
  <c r="R1659" i="19" s="1"/>
  <c r="O1663" i="19" a="1"/>
  <c r="O1663" i="19" s="1"/>
  <c r="R1663" i="19" a="1"/>
  <c r="R1663" i="19" s="1"/>
  <c r="O1667" i="19" a="1"/>
  <c r="O1667" i="19" s="1"/>
  <c r="R1667" i="19" a="1"/>
  <c r="R1667" i="19" s="1"/>
  <c r="O1671" i="19" a="1"/>
  <c r="O1671" i="19" s="1"/>
  <c r="R1671" i="19" a="1"/>
  <c r="R1671" i="19" s="1"/>
  <c r="O1675" i="19" a="1"/>
  <c r="O1675" i="19" s="1"/>
  <c r="R1675" i="19" a="1"/>
  <c r="R1675" i="19" s="1"/>
  <c r="R1679" i="19" a="1"/>
  <c r="R1679" i="19" s="1"/>
  <c r="O1679" i="19" a="1"/>
  <c r="O1679" i="19" s="1"/>
  <c r="R1683" i="19" a="1"/>
  <c r="R1683" i="19" s="1"/>
  <c r="O1683" i="19" a="1"/>
  <c r="O1683" i="19" s="1"/>
  <c r="R1687" i="19" a="1"/>
  <c r="R1687" i="19" s="1"/>
  <c r="O1687" i="19" a="1"/>
  <c r="O1687" i="19" s="1"/>
  <c r="R1691" i="19" a="1"/>
  <c r="R1691" i="19" s="1"/>
  <c r="O1691" i="19" a="1"/>
  <c r="O1691" i="19" s="1"/>
  <c r="R1695" i="19" a="1"/>
  <c r="R1695" i="19" s="1"/>
  <c r="O1695" i="19" a="1"/>
  <c r="O1695" i="19" s="1"/>
  <c r="R1699" i="19" a="1"/>
  <c r="R1699" i="19" s="1"/>
  <c r="O1699" i="19" a="1"/>
  <c r="O1699" i="19" s="1"/>
  <c r="R1703" i="19" a="1"/>
  <c r="R1703" i="19" s="1"/>
  <c r="O1703" i="19" a="1"/>
  <c r="O1703" i="19" s="1"/>
  <c r="R1707" i="19" a="1"/>
  <c r="R1707" i="19" s="1"/>
  <c r="O1707" i="19" a="1"/>
  <c r="O1707" i="19" s="1"/>
  <c r="R1711" i="19" a="1"/>
  <c r="R1711" i="19" s="1"/>
  <c r="O1711" i="19" a="1"/>
  <c r="O1711" i="19" s="1"/>
  <c r="O1715" i="19" a="1"/>
  <c r="O1715" i="19" s="1"/>
  <c r="R1715" i="19" a="1"/>
  <c r="R1715" i="19" s="1"/>
  <c r="O1719" i="19" a="1"/>
  <c r="O1719" i="19" s="1"/>
  <c r="R1719" i="19" a="1"/>
  <c r="R1719" i="19" s="1"/>
  <c r="R1723" i="19" a="1"/>
  <c r="R1723" i="19" s="1"/>
  <c r="O1723" i="19" a="1"/>
  <c r="O1723" i="19" s="1"/>
  <c r="R1727" i="19" a="1"/>
  <c r="R1727" i="19" s="1"/>
  <c r="O1727" i="19" a="1"/>
  <c r="O1727" i="19" s="1"/>
  <c r="R1731" i="19" a="1"/>
  <c r="R1731" i="19" s="1"/>
  <c r="O1731" i="19" a="1"/>
  <c r="O1731" i="19" s="1"/>
  <c r="R1735" i="19" a="1"/>
  <c r="R1735" i="19" s="1"/>
  <c r="O1735" i="19" a="1"/>
  <c r="O1735" i="19" s="1"/>
  <c r="R1739" i="19" a="1"/>
  <c r="R1739" i="19" s="1"/>
  <c r="O1739" i="19" a="1"/>
  <c r="O1739" i="19" s="1"/>
  <c r="O1743" i="19" a="1"/>
  <c r="O1743" i="19" s="1"/>
  <c r="R1743" i="19" a="1"/>
  <c r="R1743" i="19" s="1"/>
  <c r="O1747" i="19" a="1"/>
  <c r="O1747" i="19" s="1"/>
  <c r="R1747" i="19" a="1"/>
  <c r="R1747" i="19" s="1"/>
  <c r="R1751" i="19" a="1"/>
  <c r="R1751" i="19" s="1"/>
  <c r="O1751" i="19" a="1"/>
  <c r="O1751" i="19" s="1"/>
  <c r="R1755" i="19" a="1"/>
  <c r="R1755" i="19" s="1"/>
  <c r="O1755" i="19" a="1"/>
  <c r="O1755" i="19" s="1"/>
  <c r="R1759" i="19" a="1"/>
  <c r="R1759" i="19" s="1"/>
  <c r="O1759" i="19" a="1"/>
  <c r="O1759" i="19" s="1"/>
  <c r="R1763" i="19" a="1"/>
  <c r="R1763" i="19" s="1"/>
  <c r="O1763" i="19" a="1"/>
  <c r="O1763" i="19" s="1"/>
  <c r="R1767" i="19" a="1"/>
  <c r="R1767" i="19" s="1"/>
  <c r="O1767" i="19" a="1"/>
  <c r="O1767" i="19" s="1"/>
  <c r="R1771" i="19" a="1"/>
  <c r="R1771" i="19" s="1"/>
  <c r="O1771" i="19" a="1"/>
  <c r="O1771" i="19" s="1"/>
  <c r="R1775" i="19" a="1"/>
  <c r="R1775" i="19" s="1"/>
  <c r="O1775" i="19" a="1"/>
  <c r="O1775" i="19" s="1"/>
  <c r="R1779" i="19" a="1"/>
  <c r="R1779" i="19" s="1"/>
  <c r="O1779" i="19" a="1"/>
  <c r="O1779" i="19" s="1"/>
  <c r="R1783" i="19" a="1"/>
  <c r="R1783" i="19" s="1"/>
  <c r="O1783" i="19" a="1"/>
  <c r="O1783" i="19" s="1"/>
  <c r="R1787" i="19" a="1"/>
  <c r="R1787" i="19" s="1"/>
  <c r="O1787" i="19" a="1"/>
  <c r="O1787" i="19" s="1"/>
  <c r="R1791" i="19" a="1"/>
  <c r="R1791" i="19" s="1"/>
  <c r="O1791" i="19" a="1"/>
  <c r="O1791" i="19" s="1"/>
  <c r="R1795" i="19" a="1"/>
  <c r="R1795" i="19" s="1"/>
  <c r="O1795" i="19" a="1"/>
  <c r="O1795" i="19" s="1"/>
  <c r="O1799" i="19" a="1"/>
  <c r="O1799" i="19" s="1"/>
  <c r="R1799" i="19" a="1"/>
  <c r="R1799" i="19" s="1"/>
  <c r="O1803" i="19" a="1"/>
  <c r="O1803" i="19" s="1"/>
  <c r="R1803" i="19" a="1"/>
  <c r="R1803" i="19" s="1"/>
  <c r="O1807" i="19" a="1"/>
  <c r="O1807" i="19" s="1"/>
  <c r="R1807" i="19" a="1"/>
  <c r="R1807" i="19" s="1"/>
  <c r="O1811" i="19" a="1"/>
  <c r="O1811" i="19" s="1"/>
  <c r="R1811" i="19" a="1"/>
  <c r="R1811" i="19" s="1"/>
  <c r="R1815" i="19" a="1"/>
  <c r="R1815" i="19" s="1"/>
  <c r="O1815" i="19" a="1"/>
  <c r="O1815" i="19" s="1"/>
  <c r="R1819" i="19" a="1"/>
  <c r="R1819" i="19" s="1"/>
  <c r="O1819" i="19" a="1"/>
  <c r="O1819" i="19" s="1"/>
  <c r="R1823" i="19" a="1"/>
  <c r="R1823" i="19" s="1"/>
  <c r="O1823" i="19" a="1"/>
  <c r="O1823" i="19" s="1"/>
  <c r="R1827" i="19" a="1"/>
  <c r="R1827" i="19" s="1"/>
  <c r="O1827" i="19" a="1"/>
  <c r="O1827" i="19" s="1"/>
  <c r="R1831" i="19" a="1"/>
  <c r="R1831" i="19" s="1"/>
  <c r="O1831" i="19" a="1"/>
  <c r="O1831" i="19" s="1"/>
  <c r="R1835" i="19" a="1"/>
  <c r="R1835" i="19" s="1"/>
  <c r="O1835" i="19" a="1"/>
  <c r="O1835" i="19" s="1"/>
  <c r="R1839" i="19" a="1"/>
  <c r="R1839" i="19" s="1"/>
  <c r="O1839" i="19" a="1"/>
  <c r="O1839" i="19" s="1"/>
  <c r="R1843" i="19" a="1"/>
  <c r="R1843" i="19" s="1"/>
  <c r="O1843" i="19" a="1"/>
  <c r="O1843" i="19" s="1"/>
  <c r="R1847" i="19" a="1"/>
  <c r="R1847" i="19" s="1"/>
  <c r="O1847" i="19" a="1"/>
  <c r="O1847" i="19" s="1"/>
  <c r="O1851" i="19" a="1"/>
  <c r="O1851" i="19" s="1"/>
  <c r="R1851" i="19" a="1"/>
  <c r="R1851" i="19" s="1"/>
  <c r="R1855" i="19" a="1"/>
  <c r="R1855" i="19" s="1"/>
  <c r="O1855" i="19" a="1"/>
  <c r="O1855" i="19" s="1"/>
  <c r="R1859" i="19" a="1"/>
  <c r="R1859" i="19" s="1"/>
  <c r="O1859" i="19" a="1"/>
  <c r="O1859" i="19" s="1"/>
  <c r="R2075" i="19" a="1"/>
  <c r="R2075" i="19" s="1"/>
  <c r="O2075" i="19" a="1"/>
  <c r="O2075" i="19" s="1"/>
  <c r="O2079" i="19" a="1"/>
  <c r="O2079" i="19" s="1"/>
  <c r="R2079" i="19" a="1"/>
  <c r="R2079" i="19" s="1"/>
  <c r="R2083" i="19" a="1"/>
  <c r="R2083" i="19" s="1"/>
  <c r="O2083" i="19" a="1"/>
  <c r="O2083" i="19" s="1"/>
  <c r="R2087" i="19" a="1"/>
  <c r="R2087" i="19" s="1"/>
  <c r="O2087" i="19" a="1"/>
  <c r="O2087" i="19" s="1"/>
  <c r="R2091" i="19" a="1"/>
  <c r="R2091" i="19" s="1"/>
  <c r="O2091" i="19" a="1"/>
  <c r="O2091" i="19" s="1"/>
  <c r="R2095" i="19" a="1"/>
  <c r="R2095" i="19" s="1"/>
  <c r="O2095" i="19" a="1"/>
  <c r="O2095" i="19" s="1"/>
  <c r="R2099" i="19" a="1"/>
  <c r="R2099" i="19" s="1"/>
  <c r="O2099" i="19" a="1"/>
  <c r="O2099" i="19" s="1"/>
  <c r="R2103" i="19" a="1"/>
  <c r="R2103" i="19" s="1"/>
  <c r="O2103" i="19" a="1"/>
  <c r="O2103" i="19" s="1"/>
  <c r="R2107" i="19" a="1"/>
  <c r="R2107" i="19" s="1"/>
  <c r="O2107" i="19" a="1"/>
  <c r="O2107" i="19" s="1"/>
  <c r="R2111" i="19" a="1"/>
  <c r="R2111" i="19" s="1"/>
  <c r="O2111" i="19" a="1"/>
  <c r="O2111" i="19" s="1"/>
  <c r="O2115" i="19" a="1"/>
  <c r="O2115" i="19" s="1"/>
  <c r="R2115" i="19" a="1"/>
  <c r="R2115" i="19" s="1"/>
  <c r="O2119" i="19" a="1"/>
  <c r="O2119" i="19" s="1"/>
  <c r="R2119" i="19" a="1"/>
  <c r="R2119" i="19" s="1"/>
  <c r="R2123" i="19" a="1"/>
  <c r="R2123" i="19" s="1"/>
  <c r="O2123" i="19" a="1"/>
  <c r="O2123" i="19" s="1"/>
  <c r="R2127" i="19" a="1"/>
  <c r="R2127" i="19" s="1"/>
  <c r="O2127" i="19" a="1"/>
  <c r="O2127" i="19" s="1"/>
  <c r="R2131" i="19" a="1"/>
  <c r="R2131" i="19" s="1"/>
  <c r="O2131" i="19" a="1"/>
  <c r="O2131" i="19" s="1"/>
  <c r="R2135" i="19" a="1"/>
  <c r="R2135" i="19" s="1"/>
  <c r="O2135" i="19" a="1"/>
  <c r="O2135" i="19" s="1"/>
  <c r="R2139" i="19" a="1"/>
  <c r="R2139" i="19" s="1"/>
  <c r="O2139" i="19" a="1"/>
  <c r="O2139" i="19" s="1"/>
  <c r="R2143" i="19" a="1"/>
  <c r="R2143" i="19" s="1"/>
  <c r="O2143" i="19" a="1"/>
  <c r="O2143" i="19" s="1"/>
  <c r="R2147" i="19" a="1"/>
  <c r="R2147" i="19" s="1"/>
  <c r="O2147" i="19" a="1"/>
  <c r="O2147" i="19" s="1"/>
  <c r="R2151" i="19" a="1"/>
  <c r="R2151" i="19" s="1"/>
  <c r="O2151" i="19" a="1"/>
  <c r="O2151" i="19" s="1"/>
  <c r="O2155" i="19" a="1"/>
  <c r="O2155" i="19" s="1"/>
  <c r="R2155" i="19" a="1"/>
  <c r="R2155" i="19" s="1"/>
  <c r="O2159" i="19" a="1"/>
  <c r="O2159" i="19" s="1"/>
  <c r="R2159" i="19" a="1"/>
  <c r="R2159" i="19" s="1"/>
  <c r="O2163" i="19" a="1"/>
  <c r="O2163" i="19" s="1"/>
  <c r="R2163" i="19" a="1"/>
  <c r="R2163" i="19" s="1"/>
  <c r="O2167" i="19" a="1"/>
  <c r="O2167" i="19" s="1"/>
  <c r="R2167" i="19" a="1"/>
  <c r="R2167" i="19" s="1"/>
  <c r="O2171" i="19" a="1"/>
  <c r="O2171" i="19" s="1"/>
  <c r="R2171" i="19" a="1"/>
  <c r="R2171" i="19" s="1"/>
  <c r="R2175" i="19" a="1"/>
  <c r="R2175" i="19" s="1"/>
  <c r="O2175" i="19" a="1"/>
  <c r="O2175" i="19" s="1"/>
  <c r="R2179" i="19" a="1"/>
  <c r="R2179" i="19" s="1"/>
  <c r="O2179" i="19" a="1"/>
  <c r="O2179" i="19" s="1"/>
  <c r="R2183" i="19" a="1"/>
  <c r="R2183" i="19" s="1"/>
  <c r="O2183" i="19" a="1"/>
  <c r="O2183" i="19" s="1"/>
  <c r="R2187" i="19" a="1"/>
  <c r="R2187" i="19" s="1"/>
  <c r="O2187" i="19" a="1"/>
  <c r="O2187" i="19" s="1"/>
  <c r="R2191" i="19" a="1"/>
  <c r="R2191" i="19" s="1"/>
  <c r="O2191" i="19" a="1"/>
  <c r="O2191" i="19" s="1"/>
  <c r="R2195" i="19" a="1"/>
  <c r="R2195" i="19" s="1"/>
  <c r="O2195" i="19" a="1"/>
  <c r="O2195" i="19" s="1"/>
  <c r="R2199" i="19" a="1"/>
  <c r="R2199" i="19" s="1"/>
  <c r="O2199" i="19" a="1"/>
  <c r="O2199" i="19" s="1"/>
  <c r="R2203" i="19" a="1"/>
  <c r="R2203" i="19" s="1"/>
  <c r="O2203" i="19" a="1"/>
  <c r="O2203" i="19" s="1"/>
  <c r="O2207" i="19" a="1"/>
  <c r="O2207" i="19" s="1"/>
  <c r="R2207" i="19" a="1"/>
  <c r="R2207" i="19" s="1"/>
  <c r="R2211" i="19" a="1"/>
  <c r="R2211" i="19" s="1"/>
  <c r="O2211" i="19" a="1"/>
  <c r="O2211" i="19" s="1"/>
  <c r="R2215" i="19" a="1"/>
  <c r="R2215" i="19" s="1"/>
  <c r="O2215" i="19" a="1"/>
  <c r="O2215" i="19" s="1"/>
  <c r="R2219" i="19" a="1"/>
  <c r="R2219" i="19" s="1"/>
  <c r="O2219" i="19" a="1"/>
  <c r="O2219" i="19" s="1"/>
  <c r="R2223" i="19" a="1"/>
  <c r="R2223" i="19" s="1"/>
  <c r="O2223" i="19" a="1"/>
  <c r="O2223" i="19" s="1"/>
  <c r="R2227" i="19" a="1"/>
  <c r="R2227" i="19" s="1"/>
  <c r="O2227" i="19" a="1"/>
  <c r="O2227" i="19" s="1"/>
  <c r="R2231" i="19" a="1"/>
  <c r="R2231" i="19" s="1"/>
  <c r="O2231" i="19" a="1"/>
  <c r="O2231" i="19" s="1"/>
  <c r="R2235" i="19" a="1"/>
  <c r="R2235" i="19" s="1"/>
  <c r="O2235" i="19" a="1"/>
  <c r="O2235" i="19" s="1"/>
  <c r="R2239" i="19" a="1"/>
  <c r="R2239" i="19" s="1"/>
  <c r="O2239" i="19" a="1"/>
  <c r="O2239" i="19" s="1"/>
  <c r="R2243" i="19" a="1"/>
  <c r="R2243" i="19" s="1"/>
  <c r="O2243" i="19" a="1"/>
  <c r="O2243" i="19" s="1"/>
  <c r="R2247" i="19" a="1"/>
  <c r="R2247" i="19" s="1"/>
  <c r="O2247" i="19" a="1"/>
  <c r="O2247" i="19" s="1"/>
  <c r="O2251" i="19" a="1"/>
  <c r="O2251" i="19" s="1"/>
  <c r="R2251" i="19" a="1"/>
  <c r="R2251" i="19" s="1"/>
  <c r="O2255" i="19" a="1"/>
  <c r="O2255" i="19" s="1"/>
  <c r="R2255" i="19" a="1"/>
  <c r="R2255" i="19" s="1"/>
  <c r="O2259" i="19" a="1"/>
  <c r="O2259" i="19" s="1"/>
  <c r="R2259" i="19" a="1"/>
  <c r="R2259" i="19" s="1"/>
  <c r="O2263" i="19" a="1"/>
  <c r="O2263" i="19" s="1"/>
  <c r="R2263" i="19" a="1"/>
  <c r="R2263" i="19" s="1"/>
  <c r="O2267" i="19" a="1"/>
  <c r="O2267" i="19" s="1"/>
  <c r="R2267" i="19" a="1"/>
  <c r="R2267" i="19" s="1"/>
  <c r="O2271" i="19" a="1"/>
  <c r="O2271" i="19" s="1"/>
  <c r="R2271" i="19" a="1"/>
  <c r="R2271" i="19" s="1"/>
  <c r="O2275" i="19" a="1"/>
  <c r="O2275" i="19" s="1"/>
  <c r="R2275" i="19" a="1"/>
  <c r="R2275" i="19" s="1"/>
  <c r="O2279" i="19" a="1"/>
  <c r="O2279" i="19" s="1"/>
  <c r="R2279" i="19" a="1"/>
  <c r="R2279" i="19" s="1"/>
  <c r="O2283" i="19" a="1"/>
  <c r="O2283" i="19" s="1"/>
  <c r="R2283" i="19" a="1"/>
  <c r="R2283" i="19" s="1"/>
  <c r="R2287" i="19" a="1"/>
  <c r="R2287" i="19" s="1"/>
  <c r="O2287" i="19" a="1"/>
  <c r="O2287" i="19" s="1"/>
  <c r="R2291" i="19" a="1"/>
  <c r="R2291" i="19" s="1"/>
  <c r="O2291" i="19" a="1"/>
  <c r="O2291" i="19" s="1"/>
  <c r="R2295" i="19" a="1"/>
  <c r="R2295" i="19" s="1"/>
  <c r="O2295" i="19" a="1"/>
  <c r="O2295" i="19" s="1"/>
  <c r="R2299" i="19" a="1"/>
  <c r="R2299" i="19" s="1"/>
  <c r="O2299" i="19" a="1"/>
  <c r="O2299" i="19" s="1"/>
  <c r="R2303" i="19" a="1"/>
  <c r="R2303" i="19" s="1"/>
  <c r="O2303" i="19" a="1"/>
  <c r="O2303" i="19" s="1"/>
  <c r="R2307" i="19" a="1"/>
  <c r="R2307" i="19" s="1"/>
  <c r="O2307" i="19" a="1"/>
  <c r="O2307" i="19" s="1"/>
  <c r="R2311" i="19" a="1"/>
  <c r="R2311" i="19" s="1"/>
  <c r="O2311" i="19" a="1"/>
  <c r="O2311" i="19" s="1"/>
  <c r="R2315" i="19" a="1"/>
  <c r="R2315" i="19" s="1"/>
  <c r="O2315" i="19" a="1"/>
  <c r="O2315" i="19" s="1"/>
  <c r="R2319" i="19" a="1"/>
  <c r="R2319" i="19" s="1"/>
  <c r="O2319" i="19" a="1"/>
  <c r="O2319" i="19" s="1"/>
  <c r="R2323" i="19" a="1"/>
  <c r="R2323" i="19" s="1"/>
  <c r="O2323" i="19" a="1"/>
  <c r="O2323" i="19" s="1"/>
  <c r="R2327" i="19" a="1"/>
  <c r="R2327" i="19" s="1"/>
  <c r="O2327" i="19" a="1"/>
  <c r="O2327" i="19" s="1"/>
  <c r="R2331" i="19" a="1"/>
  <c r="R2331" i="19" s="1"/>
  <c r="O2331" i="19" a="1"/>
  <c r="O2331" i="19" s="1"/>
  <c r="R2335" i="19" a="1"/>
  <c r="R2335" i="19" s="1"/>
  <c r="O2335" i="19" a="1"/>
  <c r="O2335" i="19" s="1"/>
  <c r="R2339" i="19" a="1"/>
  <c r="R2339" i="19" s="1"/>
  <c r="O2339" i="19" a="1"/>
  <c r="O2339" i="19" s="1"/>
  <c r="R2343" i="19" a="1"/>
  <c r="R2343" i="19" s="1"/>
  <c r="O2343" i="19" a="1"/>
  <c r="O2343" i="19" s="1"/>
  <c r="R2347" i="19" a="1"/>
  <c r="R2347" i="19" s="1"/>
  <c r="O2347" i="19" a="1"/>
  <c r="O2347" i="19" s="1"/>
  <c r="R2351" i="19" a="1"/>
  <c r="R2351" i="19" s="1"/>
  <c r="O2351" i="19" a="1"/>
  <c r="O2351" i="19" s="1"/>
  <c r="R2355" i="19" a="1"/>
  <c r="R2355" i="19" s="1"/>
  <c r="O2355" i="19" a="1"/>
  <c r="O2355" i="19" s="1"/>
  <c r="R2359" i="19" a="1"/>
  <c r="R2359" i="19" s="1"/>
  <c r="O2359" i="19" a="1"/>
  <c r="O2359" i="19" s="1"/>
  <c r="R2363" i="19" a="1"/>
  <c r="R2363" i="19" s="1"/>
  <c r="O2363" i="19" a="1"/>
  <c r="O2363" i="19" s="1"/>
  <c r="R2367" i="19" a="1"/>
  <c r="R2367" i="19" s="1"/>
  <c r="O2367" i="19" a="1"/>
  <c r="O2367" i="19" s="1"/>
  <c r="O2371" i="19" a="1"/>
  <c r="O2371" i="19" s="1"/>
  <c r="R2371" i="19" a="1"/>
  <c r="R2371" i="19" s="1"/>
  <c r="O2375" i="19" a="1"/>
  <c r="O2375" i="19" s="1"/>
  <c r="R2375" i="19" a="1"/>
  <c r="R2375" i="19" s="1"/>
  <c r="O2379" i="19" a="1"/>
  <c r="O2379" i="19" s="1"/>
  <c r="R2379" i="19" a="1"/>
  <c r="R2379" i="19" s="1"/>
  <c r="R2383" i="19" a="1"/>
  <c r="R2383" i="19" s="1"/>
  <c r="O2383" i="19" a="1"/>
  <c r="O2383" i="19" s="1"/>
  <c r="R2387" i="19" a="1"/>
  <c r="R2387" i="19" s="1"/>
  <c r="O2387" i="19" a="1"/>
  <c r="O2387" i="19" s="1"/>
  <c r="R2391" i="19" a="1"/>
  <c r="R2391" i="19" s="1"/>
  <c r="O2391" i="19" a="1"/>
  <c r="O2391" i="19" s="1"/>
  <c r="R2395" i="19" a="1"/>
  <c r="R2395" i="19" s="1"/>
  <c r="O2395" i="19" a="1"/>
  <c r="O2395" i="19" s="1"/>
  <c r="R2399" i="19" a="1"/>
  <c r="R2399" i="19" s="1"/>
  <c r="O2399" i="19" a="1"/>
  <c r="O2399" i="19" s="1"/>
  <c r="R2403" i="19" a="1"/>
  <c r="R2403" i="19" s="1"/>
  <c r="O2403" i="19" a="1"/>
  <c r="O2403" i="19" s="1"/>
  <c r="R2407" i="19" a="1"/>
  <c r="R2407" i="19" s="1"/>
  <c r="O2407" i="19" a="1"/>
  <c r="O2407" i="19" s="1"/>
  <c r="R2411" i="19" a="1"/>
  <c r="R2411" i="19" s="1"/>
  <c r="O2411" i="19" a="1"/>
  <c r="O2411" i="19" s="1"/>
  <c r="R2415" i="19" a="1"/>
  <c r="R2415" i="19" s="1"/>
  <c r="O2415" i="19" a="1"/>
  <c r="O2415" i="19" s="1"/>
  <c r="R2419" i="19" a="1"/>
  <c r="R2419" i="19" s="1"/>
  <c r="O2419" i="19" a="1"/>
  <c r="O2419" i="19" s="1"/>
  <c r="R2423" i="19" a="1"/>
  <c r="R2423" i="19" s="1"/>
  <c r="O2423" i="19" a="1"/>
  <c r="O2423" i="19" s="1"/>
  <c r="R2427" i="19" a="1"/>
  <c r="R2427" i="19" s="1"/>
  <c r="O2427" i="19" a="1"/>
  <c r="O2427" i="19" s="1"/>
  <c r="R2431" i="19" a="1"/>
  <c r="R2431" i="19" s="1"/>
  <c r="O2431" i="19" a="1"/>
  <c r="O2431" i="19" s="1"/>
  <c r="R2435" i="19" a="1"/>
  <c r="R2435" i="19" s="1"/>
  <c r="O2435" i="19" a="1"/>
  <c r="O2435" i="19" s="1"/>
  <c r="R2439" i="19" a="1"/>
  <c r="R2439" i="19" s="1"/>
  <c r="O2439" i="19" a="1"/>
  <c r="O2439" i="19" s="1"/>
  <c r="R2443" i="19" a="1"/>
  <c r="R2443" i="19" s="1"/>
  <c r="O2443" i="19" a="1"/>
  <c r="O2443" i="19" s="1"/>
  <c r="R2447" i="19" a="1"/>
  <c r="R2447" i="19" s="1"/>
  <c r="O2447" i="19" a="1"/>
  <c r="O2447" i="19" s="1"/>
  <c r="R2451" i="19" a="1"/>
  <c r="R2451" i="19" s="1"/>
  <c r="O2451" i="19" a="1"/>
  <c r="O2451" i="19" s="1"/>
  <c r="R2455" i="19" a="1"/>
  <c r="R2455" i="19" s="1"/>
  <c r="O2455" i="19" a="1"/>
  <c r="O2455" i="19" s="1"/>
  <c r="R2459" i="19" a="1"/>
  <c r="R2459" i="19" s="1"/>
  <c r="O2459" i="19" a="1"/>
  <c r="O2459" i="19" s="1"/>
  <c r="R2463" i="19" a="1"/>
  <c r="R2463" i="19" s="1"/>
  <c r="O2463" i="19" a="1"/>
  <c r="O2463" i="19" s="1"/>
  <c r="O2467" i="19" a="1"/>
  <c r="O2467" i="19" s="1"/>
  <c r="R2467" i="19" a="1"/>
  <c r="R2467" i="19" s="1"/>
  <c r="O2471" i="19" a="1"/>
  <c r="O2471" i="19" s="1"/>
  <c r="R2471" i="19" a="1"/>
  <c r="R2471" i="19" s="1"/>
  <c r="O2475" i="19" a="1"/>
  <c r="O2475" i="19" s="1"/>
  <c r="R2475" i="19" a="1"/>
  <c r="R2475" i="19" s="1"/>
  <c r="O2691" i="19" a="1"/>
  <c r="O2691" i="19" s="1"/>
  <c r="O2695" i="19" a="1"/>
  <c r="O2695" i="19" s="1"/>
  <c r="O2699" i="19" a="1"/>
  <c r="O2699" i="19" s="1"/>
  <c r="O2703" i="19" a="1"/>
  <c r="O2703" i="19" s="1"/>
  <c r="O2707" i="19" a="1"/>
  <c r="O2707" i="19" s="1"/>
  <c r="O2711" i="19" a="1"/>
  <c r="O2711" i="19" s="1"/>
  <c r="O2715" i="19" a="1"/>
  <c r="O2715" i="19" s="1"/>
  <c r="O2719" i="19" a="1"/>
  <c r="O2719" i="19" s="1"/>
  <c r="O2723" i="19" a="1"/>
  <c r="O2723" i="19" s="1"/>
  <c r="O2727" i="19" a="1"/>
  <c r="O2727" i="19" s="1"/>
  <c r="O2731" i="19" a="1"/>
  <c r="O2731" i="19" s="1"/>
  <c r="O2735" i="19" a="1"/>
  <c r="O2735" i="19" s="1"/>
  <c r="O2739" i="19" a="1"/>
  <c r="O2739" i="19" s="1"/>
  <c r="O2743" i="19" a="1"/>
  <c r="O2743" i="19" s="1"/>
  <c r="O2747" i="19" a="1"/>
  <c r="O2747" i="19" s="1"/>
  <c r="O2751" i="19" a="1"/>
  <c r="O2751" i="19" s="1"/>
  <c r="O2755" i="19" a="1"/>
  <c r="O2755" i="19" s="1"/>
  <c r="O2759" i="19" a="1"/>
  <c r="O2759" i="19" s="1"/>
  <c r="O2763" i="19" a="1"/>
  <c r="O2763" i="19" s="1"/>
  <c r="O2767" i="19" a="1"/>
  <c r="O2767" i="19" s="1"/>
  <c r="O2771" i="19" a="1"/>
  <c r="O2771" i="19" s="1"/>
  <c r="O2775" i="19" a="1"/>
  <c r="O2775" i="19" s="1"/>
  <c r="O2779" i="19" a="1"/>
  <c r="O2779" i="19" s="1"/>
  <c r="O2783" i="19" a="1"/>
  <c r="O2783" i="19" s="1"/>
  <c r="O2787" i="19" a="1"/>
  <c r="O2787" i="19" s="1"/>
  <c r="O2791" i="19" a="1"/>
  <c r="O2791" i="19" s="1"/>
  <c r="O2795" i="19" a="1"/>
  <c r="O2795" i="19" s="1"/>
  <c r="O2799" i="19" a="1"/>
  <c r="O2799" i="19" s="1"/>
  <c r="O2803" i="19" a="1"/>
  <c r="O2803" i="19" s="1"/>
  <c r="O2807" i="19" a="1"/>
  <c r="O2807" i="19" s="1"/>
  <c r="O2811" i="19" a="1"/>
  <c r="O2811" i="19" s="1"/>
  <c r="O2815" i="19" a="1"/>
  <c r="O2815" i="19" s="1"/>
  <c r="O2819" i="19" a="1"/>
  <c r="O2819" i="19" s="1"/>
  <c r="O2823" i="19" a="1"/>
  <c r="O2823" i="19" s="1"/>
  <c r="O2827" i="19" a="1"/>
  <c r="O2827" i="19" s="1"/>
  <c r="O2831" i="19" a="1"/>
  <c r="O2831" i="19" s="1"/>
  <c r="O2835" i="19" a="1"/>
  <c r="O2835" i="19" s="1"/>
  <c r="O2839" i="19" a="1"/>
  <c r="O2839" i="19" s="1"/>
  <c r="O2843" i="19" a="1"/>
  <c r="O2843" i="19" s="1"/>
  <c r="O2847" i="19" a="1"/>
  <c r="O2847" i="19" s="1"/>
  <c r="O2851" i="19" a="1"/>
  <c r="O2851" i="19" s="1"/>
  <c r="O2855" i="19" a="1"/>
  <c r="O2855" i="19" s="1"/>
  <c r="O2859" i="19" a="1"/>
  <c r="O2859" i="19" s="1"/>
  <c r="O2863" i="19" a="1"/>
  <c r="O2863" i="19" s="1"/>
  <c r="O2867" i="19" a="1"/>
  <c r="O2867" i="19" s="1"/>
  <c r="O2871" i="19" a="1"/>
  <c r="O2871" i="19" s="1"/>
  <c r="O2875" i="19" a="1"/>
  <c r="O2875" i="19" s="1"/>
  <c r="O2879" i="19" a="1"/>
  <c r="O2879" i="19" s="1"/>
  <c r="O2883" i="19" a="1"/>
  <c r="O2883" i="19" s="1"/>
  <c r="O2887" i="19" a="1"/>
  <c r="O2887" i="19" s="1"/>
  <c r="O2891" i="19" a="1"/>
  <c r="O2891" i="19" s="1"/>
  <c r="O2895" i="19" a="1"/>
  <c r="O2895" i="19" s="1"/>
  <c r="O2899" i="19" a="1"/>
  <c r="O2899" i="19" s="1"/>
  <c r="O2903" i="19" a="1"/>
  <c r="O2903" i="19" s="1"/>
  <c r="O2907" i="19" a="1"/>
  <c r="O2907" i="19" s="1"/>
  <c r="O2911" i="19" a="1"/>
  <c r="O2911" i="19" s="1"/>
  <c r="O2915" i="19" a="1"/>
  <c r="O2915" i="19" s="1"/>
  <c r="O2919" i="19" a="1"/>
  <c r="O2919" i="19" s="1"/>
  <c r="O2923" i="19" a="1"/>
  <c r="O2923" i="19" s="1"/>
  <c r="O2927" i="19" a="1"/>
  <c r="O2927" i="19" s="1"/>
  <c r="O2931" i="19" a="1"/>
  <c r="O2931" i="19" s="1"/>
  <c r="O2935" i="19" a="1"/>
  <c r="O2935" i="19" s="1"/>
  <c r="O2939" i="19" a="1"/>
  <c r="O2939" i="19" s="1"/>
  <c r="O2943" i="19" a="1"/>
  <c r="O2943" i="19" s="1"/>
  <c r="O2947" i="19" a="1"/>
  <c r="O2947" i="19" s="1"/>
  <c r="O2951" i="19" a="1"/>
  <c r="O2951" i="19" s="1"/>
  <c r="O2955" i="19" a="1"/>
  <c r="O2955" i="19" s="1"/>
  <c r="O2959" i="19" a="1"/>
  <c r="O2959" i="19" s="1"/>
  <c r="O2963" i="19" a="1"/>
  <c r="O2963" i="19" s="1"/>
  <c r="O2967" i="19" a="1"/>
  <c r="O2967" i="19" s="1"/>
  <c r="O2971" i="19" a="1"/>
  <c r="O2971" i="19" s="1"/>
  <c r="O2975" i="19" a="1"/>
  <c r="O2975" i="19" s="1"/>
  <c r="O2979" i="19" a="1"/>
  <c r="O2979" i="19" s="1"/>
  <c r="O2983" i="19" a="1"/>
  <c r="O2983" i="19" s="1"/>
  <c r="O2987" i="19" a="1"/>
  <c r="O2987" i="19" s="1"/>
  <c r="O2991" i="19" a="1"/>
  <c r="O2991" i="19" s="1"/>
  <c r="O2995" i="19" a="1"/>
  <c r="O2995" i="19" s="1"/>
  <c r="O2999" i="19" a="1"/>
  <c r="O2999" i="19" s="1"/>
  <c r="O3003" i="19" a="1"/>
  <c r="O3003" i="19" s="1"/>
  <c r="O3007" i="19" a="1"/>
  <c r="O3007" i="19" s="1"/>
  <c r="O3011" i="19" a="1"/>
  <c r="O3011" i="19" s="1"/>
  <c r="O3015" i="19" a="1"/>
  <c r="O3015" i="19" s="1"/>
  <c r="O3019" i="19" a="1"/>
  <c r="O3019" i="19" s="1"/>
  <c r="O3023" i="19" a="1"/>
  <c r="O3023" i="19" s="1"/>
  <c r="O3027" i="19" a="1"/>
  <c r="O3027" i="19" s="1"/>
  <c r="O3031" i="19" a="1"/>
  <c r="O3031" i="19" s="1"/>
  <c r="O3035" i="19" a="1"/>
  <c r="O3035" i="19" s="1"/>
  <c r="O3039" i="19" a="1"/>
  <c r="O3039" i="19" s="1"/>
  <c r="O3043" i="19" a="1"/>
  <c r="O3043" i="19" s="1"/>
  <c r="O3047" i="19" a="1"/>
  <c r="O3047" i="19" s="1"/>
  <c r="O3051" i="19" a="1"/>
  <c r="O3051" i="19" s="1"/>
  <c r="O3055" i="19" a="1"/>
  <c r="O3055" i="19" s="1"/>
  <c r="O3059" i="19" a="1"/>
  <c r="O3059" i="19" s="1"/>
  <c r="O3063" i="19" a="1"/>
  <c r="O3063" i="19" s="1"/>
  <c r="O3067" i="19" a="1"/>
  <c r="O3067" i="19" s="1"/>
  <c r="O3071" i="19" a="1"/>
  <c r="O3071" i="19" s="1"/>
  <c r="O3075" i="19" a="1"/>
  <c r="O3075" i="19" s="1"/>
  <c r="O3079" i="19" a="1"/>
  <c r="O3079" i="19" s="1"/>
  <c r="O3083" i="19" a="1"/>
  <c r="O3083" i="19" s="1"/>
  <c r="O3087" i="19" a="1"/>
  <c r="O3087" i="19" s="1"/>
  <c r="O3091" i="19" a="1"/>
  <c r="O3091" i="19" s="1"/>
  <c r="O3095" i="19" a="1"/>
  <c r="O3095" i="19" s="1"/>
  <c r="R224" i="19" a="1"/>
  <c r="R224" i="19" s="1"/>
  <c r="O224" i="19" a="1"/>
  <c r="O224" i="19" s="1"/>
  <c r="R236" i="19" a="1"/>
  <c r="R236" i="19" s="1"/>
  <c r="O236" i="19" a="1"/>
  <c r="O236" i="19" s="1"/>
  <c r="O244" i="19" a="1"/>
  <c r="O244" i="19" s="1"/>
  <c r="R244" i="19" a="1"/>
  <c r="R244" i="19" s="1"/>
  <c r="R252" i="19" a="1"/>
  <c r="R252" i="19" s="1"/>
  <c r="O252" i="19" a="1"/>
  <c r="O252" i="19" s="1"/>
  <c r="R260" i="19" a="1"/>
  <c r="R260" i="19" s="1"/>
  <c r="O260" i="19" a="1"/>
  <c r="O260" i="19" s="1"/>
  <c r="R268" i="19" a="1"/>
  <c r="R268" i="19" s="1"/>
  <c r="O268" i="19" a="1"/>
  <c r="O268" i="19" s="1"/>
  <c r="O280" i="19" a="1"/>
  <c r="O280" i="19" s="1"/>
  <c r="R280" i="19" a="1"/>
  <c r="R280" i="19" s="1"/>
  <c r="R288" i="19" a="1"/>
  <c r="R288" i="19" s="1"/>
  <c r="O288" i="19" a="1"/>
  <c r="O288" i="19" s="1"/>
  <c r="R296" i="19" a="1"/>
  <c r="R296" i="19" s="1"/>
  <c r="O296" i="19" a="1"/>
  <c r="O296" i="19" s="1"/>
  <c r="R304" i="19" a="1"/>
  <c r="R304" i="19" s="1"/>
  <c r="O304" i="19" a="1"/>
  <c r="O304" i="19" s="1"/>
  <c r="O308" i="19" a="1"/>
  <c r="O308" i="19" s="1"/>
  <c r="R308" i="19" a="1"/>
  <c r="R308" i="19" s="1"/>
  <c r="O312" i="19" a="1"/>
  <c r="O312" i="19" s="1"/>
  <c r="R312" i="19" a="1"/>
  <c r="R312" i="19" s="1"/>
  <c r="R316" i="19" a="1"/>
  <c r="R316" i="19" s="1"/>
  <c r="O316" i="19" a="1"/>
  <c r="O316" i="19" s="1"/>
  <c r="R320" i="19" a="1"/>
  <c r="R320" i="19" s="1"/>
  <c r="O320" i="19" a="1"/>
  <c r="O320" i="19" s="1"/>
  <c r="R324" i="19" a="1"/>
  <c r="R324" i="19" s="1"/>
  <c r="O324" i="19" a="1"/>
  <c r="O324" i="19" s="1"/>
  <c r="R328" i="19" a="1"/>
  <c r="R328" i="19" s="1"/>
  <c r="O328" i="19" a="1"/>
  <c r="O328" i="19" s="1"/>
  <c r="R332" i="19" a="1"/>
  <c r="R332" i="19" s="1"/>
  <c r="O332" i="19" a="1"/>
  <c r="O332" i="19" s="1"/>
  <c r="R336" i="19" a="1"/>
  <c r="R336" i="19" s="1"/>
  <c r="O336" i="19" a="1"/>
  <c r="O336" i="19" s="1"/>
  <c r="O340" i="19" a="1"/>
  <c r="O340" i="19" s="1"/>
  <c r="R340" i="19" a="1"/>
  <c r="R340" i="19" s="1"/>
  <c r="O344" i="19" a="1"/>
  <c r="O344" i="19" s="1"/>
  <c r="R344" i="19" a="1"/>
  <c r="R344" i="19" s="1"/>
  <c r="R348" i="19" a="1"/>
  <c r="R348" i="19" s="1"/>
  <c r="O348" i="19" a="1"/>
  <c r="O348" i="19" s="1"/>
  <c r="R352" i="19" a="1"/>
  <c r="R352" i="19" s="1"/>
  <c r="O352" i="19" a="1"/>
  <c r="O352" i="19" s="1"/>
  <c r="R356" i="19" a="1"/>
  <c r="R356" i="19" s="1"/>
  <c r="O356" i="19" a="1"/>
  <c r="O356" i="19" s="1"/>
  <c r="R360" i="19" a="1"/>
  <c r="R360" i="19" s="1"/>
  <c r="O360" i="19" a="1"/>
  <c r="O360" i="19" s="1"/>
  <c r="R364" i="19" a="1"/>
  <c r="R364" i="19" s="1"/>
  <c r="O364" i="19" a="1"/>
  <c r="O364" i="19" s="1"/>
  <c r="R368" i="19" a="1"/>
  <c r="R368" i="19" s="1"/>
  <c r="O368" i="19" a="1"/>
  <c r="O368" i="19" s="1"/>
  <c r="O372" i="19" a="1"/>
  <c r="O372" i="19" s="1"/>
  <c r="R372" i="19" a="1"/>
  <c r="R372" i="19" s="1"/>
  <c r="R380" i="19" a="1"/>
  <c r="R380" i="19" s="1"/>
  <c r="O380" i="19" a="1"/>
  <c r="O380" i="19" s="1"/>
  <c r="R384" i="19" a="1"/>
  <c r="R384" i="19" s="1"/>
  <c r="O384" i="19" a="1"/>
  <c r="O384" i="19" s="1"/>
  <c r="R388" i="19" a="1"/>
  <c r="R388" i="19" s="1"/>
  <c r="O388" i="19" a="1"/>
  <c r="O388" i="19" s="1"/>
  <c r="R392" i="19" a="1"/>
  <c r="R392" i="19" s="1"/>
  <c r="O392" i="19" a="1"/>
  <c r="O392" i="19" s="1"/>
  <c r="R396" i="19" a="1"/>
  <c r="R396" i="19" s="1"/>
  <c r="O396" i="19" a="1"/>
  <c r="O396" i="19" s="1"/>
  <c r="R400" i="19" a="1"/>
  <c r="R400" i="19" s="1"/>
  <c r="O400" i="19" a="1"/>
  <c r="O400" i="19" s="1"/>
  <c r="O404" i="19" a="1"/>
  <c r="O404" i="19" s="1"/>
  <c r="R404" i="19" a="1"/>
  <c r="R404" i="19" s="1"/>
  <c r="R408" i="19" a="1"/>
  <c r="R408" i="19" s="1"/>
  <c r="O408" i="19" a="1"/>
  <c r="O408" i="19" s="1"/>
  <c r="R412" i="19" a="1"/>
  <c r="R412" i="19" s="1"/>
  <c r="O412" i="19" a="1"/>
  <c r="O412" i="19" s="1"/>
  <c r="R416" i="19" a="1"/>
  <c r="R416" i="19" s="1"/>
  <c r="O416" i="19" a="1"/>
  <c r="O416" i="19" s="1"/>
  <c r="R420" i="19" a="1"/>
  <c r="R420" i="19" s="1"/>
  <c r="O420" i="19" a="1"/>
  <c r="O420" i="19" s="1"/>
  <c r="R424" i="19" a="1"/>
  <c r="R424" i="19" s="1"/>
  <c r="O424" i="19" a="1"/>
  <c r="O424" i="19" s="1"/>
  <c r="R428" i="19" a="1"/>
  <c r="R428" i="19" s="1"/>
  <c r="O428" i="19" a="1"/>
  <c r="O428" i="19" s="1"/>
  <c r="R432" i="19" a="1"/>
  <c r="R432" i="19" s="1"/>
  <c r="O432" i="19" a="1"/>
  <c r="O432" i="19" s="1"/>
  <c r="O436" i="19" a="1"/>
  <c r="O436" i="19" s="1"/>
  <c r="R436" i="19" a="1"/>
  <c r="R436" i="19" s="1"/>
  <c r="R440" i="19" a="1"/>
  <c r="R440" i="19" s="1"/>
  <c r="O440" i="19" a="1"/>
  <c r="O440" i="19" s="1"/>
  <c r="R444" i="19" a="1"/>
  <c r="R444" i="19" s="1"/>
  <c r="O444" i="19" a="1"/>
  <c r="O444" i="19" s="1"/>
  <c r="R448" i="19" a="1"/>
  <c r="R448" i="19" s="1"/>
  <c r="O448" i="19" a="1"/>
  <c r="O448" i="19" s="1"/>
  <c r="R452" i="19" a="1"/>
  <c r="R452" i="19" s="1"/>
  <c r="O452" i="19" a="1"/>
  <c r="O452" i="19" s="1"/>
  <c r="R456" i="19" a="1"/>
  <c r="R456" i="19" s="1"/>
  <c r="O456" i="19" a="1"/>
  <c r="O456" i="19" s="1"/>
  <c r="R460" i="19" a="1"/>
  <c r="R460" i="19" s="1"/>
  <c r="O460" i="19" a="1"/>
  <c r="O460" i="19" s="1"/>
  <c r="R464" i="19" a="1"/>
  <c r="R464" i="19" s="1"/>
  <c r="O464" i="19" a="1"/>
  <c r="O464" i="19" s="1"/>
  <c r="R468" i="19" a="1"/>
  <c r="R468" i="19" s="1"/>
  <c r="O468" i="19" a="1"/>
  <c r="O468" i="19" s="1"/>
  <c r="R472" i="19" a="1"/>
  <c r="R472" i="19" s="1"/>
  <c r="O472" i="19" a="1"/>
  <c r="O472" i="19" s="1"/>
  <c r="R476" i="19" a="1"/>
  <c r="R476" i="19" s="1"/>
  <c r="O476" i="19" a="1"/>
  <c r="O476" i="19" s="1"/>
  <c r="R480" i="19" a="1"/>
  <c r="R480" i="19" s="1"/>
  <c r="O480" i="19" a="1"/>
  <c r="O480" i="19" s="1"/>
  <c r="R484" i="19" a="1"/>
  <c r="R484" i="19" s="1"/>
  <c r="O484" i="19" a="1"/>
  <c r="O484" i="19" s="1"/>
  <c r="R488" i="19" a="1"/>
  <c r="R488" i="19" s="1"/>
  <c r="O488" i="19" a="1"/>
  <c r="O488" i="19" s="1"/>
  <c r="O492" i="19" a="1"/>
  <c r="O492" i="19" s="1"/>
  <c r="R492" i="19" a="1"/>
  <c r="R492" i="19" s="1"/>
  <c r="O496" i="19" a="1"/>
  <c r="O496" i="19" s="1"/>
  <c r="R496" i="19" a="1"/>
  <c r="R496" i="19" s="1"/>
  <c r="O500" i="19" a="1"/>
  <c r="O500" i="19" s="1"/>
  <c r="R500" i="19" a="1"/>
  <c r="R500" i="19" s="1"/>
  <c r="O504" i="19" a="1"/>
  <c r="O504" i="19" s="1"/>
  <c r="R504" i="19" a="1"/>
  <c r="R504" i="19" s="1"/>
  <c r="O508" i="19" a="1"/>
  <c r="O508" i="19" s="1"/>
  <c r="R508" i="19" a="1"/>
  <c r="R508" i="19" s="1"/>
  <c r="O512" i="19" a="1"/>
  <c r="O512" i="19" s="1"/>
  <c r="R512" i="19" a="1"/>
  <c r="R512" i="19" s="1"/>
  <c r="O516" i="19" a="1"/>
  <c r="O516" i="19" s="1"/>
  <c r="R516" i="19" a="1"/>
  <c r="R516" i="19" s="1"/>
  <c r="O520" i="19" a="1"/>
  <c r="O520" i="19" s="1"/>
  <c r="R520" i="19" a="1"/>
  <c r="R520" i="19" s="1"/>
  <c r="O524" i="19" a="1"/>
  <c r="O524" i="19" s="1"/>
  <c r="R524" i="19" a="1"/>
  <c r="R524" i="19" s="1"/>
  <c r="O528" i="19" a="1"/>
  <c r="O528" i="19" s="1"/>
  <c r="R528" i="19" a="1"/>
  <c r="R528" i="19" s="1"/>
  <c r="O532" i="19" a="1"/>
  <c r="O532" i="19" s="1"/>
  <c r="R532" i="19" a="1"/>
  <c r="R532" i="19" s="1"/>
  <c r="O536" i="19" a="1"/>
  <c r="O536" i="19" s="1"/>
  <c r="R536" i="19" a="1"/>
  <c r="R536" i="19" s="1"/>
  <c r="O540" i="19" a="1"/>
  <c r="O540" i="19" s="1"/>
  <c r="R540" i="19" a="1"/>
  <c r="R540" i="19" s="1"/>
  <c r="O544" i="19" a="1"/>
  <c r="O544" i="19" s="1"/>
  <c r="R544" i="19" a="1"/>
  <c r="R544" i="19" s="1"/>
  <c r="O548" i="19" a="1"/>
  <c r="O548" i="19" s="1"/>
  <c r="R548" i="19" a="1"/>
  <c r="R548" i="19" s="1"/>
  <c r="O552" i="19" a="1"/>
  <c r="O552" i="19" s="1"/>
  <c r="R552" i="19" a="1"/>
  <c r="R552" i="19" s="1"/>
  <c r="O556" i="19" a="1"/>
  <c r="O556" i="19" s="1"/>
  <c r="R556" i="19" a="1"/>
  <c r="R556" i="19" s="1"/>
  <c r="O560" i="19" a="1"/>
  <c r="O560" i="19" s="1"/>
  <c r="R560" i="19" a="1"/>
  <c r="R560" i="19" s="1"/>
  <c r="O564" i="19" a="1"/>
  <c r="O564" i="19" s="1"/>
  <c r="R564" i="19" a="1"/>
  <c r="R564" i="19" s="1"/>
  <c r="O568" i="19" a="1"/>
  <c r="O568" i="19" s="1"/>
  <c r="R568" i="19" a="1"/>
  <c r="R568" i="19" s="1"/>
  <c r="O572" i="19" a="1"/>
  <c r="O572" i="19" s="1"/>
  <c r="R572" i="19" a="1"/>
  <c r="R572" i="19" s="1"/>
  <c r="O576" i="19" a="1"/>
  <c r="O576" i="19" s="1"/>
  <c r="R576" i="19" a="1"/>
  <c r="R576" i="19" s="1"/>
  <c r="O580" i="19" a="1"/>
  <c r="O580" i="19" s="1"/>
  <c r="R580" i="19" a="1"/>
  <c r="R580" i="19" s="1"/>
  <c r="O584" i="19" a="1"/>
  <c r="O584" i="19" s="1"/>
  <c r="R584" i="19" a="1"/>
  <c r="R584" i="19" s="1"/>
  <c r="O588" i="19" a="1"/>
  <c r="O588" i="19" s="1"/>
  <c r="R588" i="19" a="1"/>
  <c r="R588" i="19" s="1"/>
  <c r="O592" i="19" a="1"/>
  <c r="O592" i="19" s="1"/>
  <c r="R592" i="19" a="1"/>
  <c r="R592" i="19" s="1"/>
  <c r="O596" i="19" a="1"/>
  <c r="O596" i="19" s="1"/>
  <c r="R596" i="19" a="1"/>
  <c r="R596" i="19" s="1"/>
  <c r="O600" i="19" a="1"/>
  <c r="O600" i="19" s="1"/>
  <c r="R600" i="19" a="1"/>
  <c r="R600" i="19" s="1"/>
  <c r="O604" i="19" a="1"/>
  <c r="O604" i="19" s="1"/>
  <c r="R604" i="19" a="1"/>
  <c r="R604" i="19" s="1"/>
  <c r="O608" i="19" a="1"/>
  <c r="O608" i="19" s="1"/>
  <c r="R608" i="19" a="1"/>
  <c r="R608" i="19" s="1"/>
  <c r="O612" i="19" a="1"/>
  <c r="O612" i="19" s="1"/>
  <c r="R612" i="19" a="1"/>
  <c r="R612" i="19" s="1"/>
  <c r="O616" i="19" a="1"/>
  <c r="O616" i="19" s="1"/>
  <c r="R616" i="19" a="1"/>
  <c r="R616" i="19" s="1"/>
  <c r="O620" i="19" a="1"/>
  <c r="O620" i="19" s="1"/>
  <c r="R620" i="19" a="1"/>
  <c r="R620" i="19" s="1"/>
  <c r="O624" i="19" a="1"/>
  <c r="O624" i="19" s="1"/>
  <c r="R624" i="19" a="1"/>
  <c r="R624" i="19" s="1"/>
  <c r="O1460" i="19" a="1"/>
  <c r="O1460" i="19" s="1"/>
  <c r="R1460" i="19" a="1"/>
  <c r="R1460" i="19" s="1"/>
  <c r="O1464" i="19" a="1"/>
  <c r="O1464" i="19" s="1"/>
  <c r="R1464" i="19" a="1"/>
  <c r="R1464" i="19" s="1"/>
  <c r="O1468" i="19" a="1"/>
  <c r="O1468" i="19" s="1"/>
  <c r="R1468" i="19" a="1"/>
  <c r="R1468" i="19" s="1"/>
  <c r="O1472" i="19" a="1"/>
  <c r="O1472" i="19" s="1"/>
  <c r="R1472" i="19" a="1"/>
  <c r="R1472" i="19" s="1"/>
  <c r="O1476" i="19" a="1"/>
  <c r="O1476" i="19" s="1"/>
  <c r="R1476" i="19" a="1"/>
  <c r="R1476" i="19" s="1"/>
  <c r="O1480" i="19" a="1"/>
  <c r="O1480" i="19" s="1"/>
  <c r="R1480" i="19" a="1"/>
  <c r="R1480" i="19" s="1"/>
  <c r="R1484" i="19" a="1"/>
  <c r="R1484" i="19" s="1"/>
  <c r="O1484" i="19" a="1"/>
  <c r="O1484" i="19" s="1"/>
  <c r="R1488" i="19" a="1"/>
  <c r="R1488" i="19" s="1"/>
  <c r="O1488" i="19" a="1"/>
  <c r="O1488" i="19" s="1"/>
  <c r="R1492" i="19" a="1"/>
  <c r="R1492" i="19" s="1"/>
  <c r="O1492" i="19" a="1"/>
  <c r="O1492" i="19" s="1"/>
  <c r="R1496" i="19" a="1"/>
  <c r="R1496" i="19" s="1"/>
  <c r="O1496" i="19" a="1"/>
  <c r="O1496" i="19" s="1"/>
  <c r="R1500" i="19" a="1"/>
  <c r="R1500" i="19" s="1"/>
  <c r="O1500" i="19" a="1"/>
  <c r="O1500" i="19" s="1"/>
  <c r="R1504" i="19" a="1"/>
  <c r="R1504" i="19" s="1"/>
  <c r="O1504" i="19" a="1"/>
  <c r="O1504" i="19" s="1"/>
  <c r="R1508" i="19" a="1"/>
  <c r="R1508" i="19" s="1"/>
  <c r="O1508" i="19" a="1"/>
  <c r="O1508" i="19" s="1"/>
  <c r="R1512" i="19" a="1"/>
  <c r="R1512" i="19" s="1"/>
  <c r="O1512" i="19" a="1"/>
  <c r="O1512" i="19" s="1"/>
  <c r="R1516" i="19" a="1"/>
  <c r="R1516" i="19" s="1"/>
  <c r="O1516" i="19" a="1"/>
  <c r="O1516" i="19" s="1"/>
  <c r="R1520" i="19" a="1"/>
  <c r="R1520" i="19" s="1"/>
  <c r="O1520" i="19" a="1"/>
  <c r="O1520" i="19" s="1"/>
  <c r="R1524" i="19" a="1"/>
  <c r="R1524" i="19" s="1"/>
  <c r="O1524" i="19" a="1"/>
  <c r="O1524" i="19" s="1"/>
  <c r="O1528" i="19" a="1"/>
  <c r="O1528" i="19" s="1"/>
  <c r="R1528" i="19" a="1"/>
  <c r="R1528" i="19" s="1"/>
  <c r="O1532" i="19" a="1"/>
  <c r="O1532" i="19" s="1"/>
  <c r="R1532" i="19" a="1"/>
  <c r="R1532" i="19" s="1"/>
  <c r="R1536" i="19" a="1"/>
  <c r="R1536" i="19" s="1"/>
  <c r="O1536" i="19" a="1"/>
  <c r="O1536" i="19" s="1"/>
  <c r="R1540" i="19" a="1"/>
  <c r="R1540" i="19" s="1"/>
  <c r="O1540" i="19" a="1"/>
  <c r="O1540" i="19" s="1"/>
  <c r="R1544" i="19" a="1"/>
  <c r="R1544" i="19" s="1"/>
  <c r="O1544" i="19" a="1"/>
  <c r="O1544" i="19" s="1"/>
  <c r="R1548" i="19" a="1"/>
  <c r="R1548" i="19" s="1"/>
  <c r="O1548" i="19" a="1"/>
  <c r="O1548" i="19" s="1"/>
  <c r="R1552" i="19" a="1"/>
  <c r="R1552" i="19" s="1"/>
  <c r="O1552" i="19" a="1"/>
  <c r="O1552" i="19" s="1"/>
  <c r="R1556" i="19" a="1"/>
  <c r="R1556" i="19" s="1"/>
  <c r="O1556" i="19" a="1"/>
  <c r="O1556" i="19" s="1"/>
  <c r="R1560" i="19" a="1"/>
  <c r="R1560" i="19" s="1"/>
  <c r="O1560" i="19" a="1"/>
  <c r="O1560" i="19" s="1"/>
  <c r="R1564" i="19" a="1"/>
  <c r="R1564" i="19" s="1"/>
  <c r="O1564" i="19" a="1"/>
  <c r="O1564" i="19" s="1"/>
  <c r="R1568" i="19" a="1"/>
  <c r="R1568" i="19" s="1"/>
  <c r="O1568" i="19" a="1"/>
  <c r="O1568" i="19" s="1"/>
  <c r="R1572" i="19" a="1"/>
  <c r="R1572" i="19" s="1"/>
  <c r="O1572" i="19" a="1"/>
  <c r="O1572" i="19" s="1"/>
  <c r="R1576" i="19" a="1"/>
  <c r="R1576" i="19" s="1"/>
  <c r="O1576" i="19" a="1"/>
  <c r="O1576" i="19" s="1"/>
  <c r="R1580" i="19" a="1"/>
  <c r="R1580" i="19" s="1"/>
  <c r="O1580" i="19" a="1"/>
  <c r="O1580" i="19" s="1"/>
  <c r="O1584" i="19" a="1"/>
  <c r="O1584" i="19" s="1"/>
  <c r="R1584" i="19" a="1"/>
  <c r="R1584" i="19" s="1"/>
  <c r="R1588" i="19" a="1"/>
  <c r="R1588" i="19" s="1"/>
  <c r="O1588" i="19" a="1"/>
  <c r="O1588" i="19" s="1"/>
  <c r="R1592" i="19" a="1"/>
  <c r="R1592" i="19" s="1"/>
  <c r="O1592" i="19" a="1"/>
  <c r="O1592" i="19" s="1"/>
  <c r="R1596" i="19" a="1"/>
  <c r="R1596" i="19" s="1"/>
  <c r="O1596" i="19" a="1"/>
  <c r="O1596" i="19" s="1"/>
  <c r="R1600" i="19" a="1"/>
  <c r="R1600" i="19" s="1"/>
  <c r="O1600" i="19" a="1"/>
  <c r="O1600" i="19" s="1"/>
  <c r="R1604" i="19" a="1"/>
  <c r="R1604" i="19" s="1"/>
  <c r="O1604" i="19" a="1"/>
  <c r="O1604" i="19" s="1"/>
  <c r="R1608" i="19" a="1"/>
  <c r="R1608" i="19" s="1"/>
  <c r="O1608" i="19" a="1"/>
  <c r="O1608" i="19" s="1"/>
  <c r="R1612" i="19" a="1"/>
  <c r="R1612" i="19" s="1"/>
  <c r="O1612" i="19" a="1"/>
  <c r="O1612" i="19" s="1"/>
  <c r="R1616" i="19" a="1"/>
  <c r="R1616" i="19" s="1"/>
  <c r="O1616" i="19" a="1"/>
  <c r="O1616" i="19" s="1"/>
  <c r="R1620" i="19" a="1"/>
  <c r="R1620" i="19" s="1"/>
  <c r="O1620" i="19" a="1"/>
  <c r="O1620" i="19" s="1"/>
  <c r="R1624" i="19" a="1"/>
  <c r="R1624" i="19" s="1"/>
  <c r="O1624" i="19" a="1"/>
  <c r="O1624" i="19" s="1"/>
  <c r="R1628" i="19" a="1"/>
  <c r="R1628" i="19" s="1"/>
  <c r="O1628" i="19" a="1"/>
  <c r="O1628" i="19" s="1"/>
  <c r="R1632" i="19" a="1"/>
  <c r="R1632" i="19" s="1"/>
  <c r="O1632" i="19" a="1"/>
  <c r="O1632" i="19" s="1"/>
  <c r="R1636" i="19" a="1"/>
  <c r="R1636" i="19" s="1"/>
  <c r="O1636" i="19" a="1"/>
  <c r="O1636" i="19" s="1"/>
  <c r="R1640" i="19" a="1"/>
  <c r="R1640" i="19" s="1"/>
  <c r="O1640" i="19" a="1"/>
  <c r="O1640" i="19" s="1"/>
  <c r="R1644" i="19" a="1"/>
  <c r="R1644" i="19" s="1"/>
  <c r="O1644" i="19" a="1"/>
  <c r="O1644" i="19" s="1"/>
  <c r="R1648" i="19" a="1"/>
  <c r="R1648" i="19" s="1"/>
  <c r="O1648" i="19" a="1"/>
  <c r="O1648" i="19" s="1"/>
  <c r="R1652" i="19" a="1"/>
  <c r="R1652" i="19" s="1"/>
  <c r="O1652" i="19" a="1"/>
  <c r="O1652" i="19" s="1"/>
  <c r="R1656" i="19" a="1"/>
  <c r="R1656" i="19" s="1"/>
  <c r="O1656" i="19" a="1"/>
  <c r="O1656" i="19" s="1"/>
  <c r="R1660" i="19" a="1"/>
  <c r="R1660" i="19" s="1"/>
  <c r="O1660" i="19" a="1"/>
  <c r="O1660" i="19" s="1"/>
  <c r="R1664" i="19" a="1"/>
  <c r="R1664" i="19" s="1"/>
  <c r="O1664" i="19" a="1"/>
  <c r="O1664" i="19" s="1"/>
  <c r="R1668" i="19" a="1"/>
  <c r="R1668" i="19" s="1"/>
  <c r="O1668" i="19" a="1"/>
  <c r="O1668" i="19" s="1"/>
  <c r="R1672" i="19" a="1"/>
  <c r="R1672" i="19" s="1"/>
  <c r="O1672" i="19" a="1"/>
  <c r="O1672" i="19" s="1"/>
  <c r="R1676" i="19" a="1"/>
  <c r="R1676" i="19" s="1"/>
  <c r="O1676" i="19" a="1"/>
  <c r="O1676" i="19" s="1"/>
  <c r="R1680" i="19" a="1"/>
  <c r="R1680" i="19" s="1"/>
  <c r="O1680" i="19" a="1"/>
  <c r="O1680" i="19" s="1"/>
  <c r="R1684" i="19" a="1"/>
  <c r="R1684" i="19" s="1"/>
  <c r="O1684" i="19" a="1"/>
  <c r="O1684" i="19" s="1"/>
  <c r="O1688" i="19" a="1"/>
  <c r="O1688" i="19" s="1"/>
  <c r="R1688" i="19" a="1"/>
  <c r="R1688" i="19" s="1"/>
  <c r="O1692" i="19" a="1"/>
  <c r="O1692" i="19" s="1"/>
  <c r="R1692" i="19" a="1"/>
  <c r="R1692" i="19" s="1"/>
  <c r="O1696" i="19" a="1"/>
  <c r="O1696" i="19" s="1"/>
  <c r="R1696" i="19" a="1"/>
  <c r="R1696" i="19" s="1"/>
  <c r="O1700" i="19" a="1"/>
  <c r="O1700" i="19" s="1"/>
  <c r="R1700" i="19" a="1"/>
  <c r="R1700" i="19" s="1"/>
  <c r="O1704" i="19" a="1"/>
  <c r="O1704" i="19" s="1"/>
  <c r="R1704" i="19" a="1"/>
  <c r="R1704" i="19" s="1"/>
  <c r="R1708" i="19" a="1"/>
  <c r="R1708" i="19" s="1"/>
  <c r="O1708" i="19" a="1"/>
  <c r="O1708" i="19" s="1"/>
  <c r="R1712" i="19" a="1"/>
  <c r="R1712" i="19" s="1"/>
  <c r="O1712" i="19" a="1"/>
  <c r="O1712" i="19" s="1"/>
  <c r="R1716" i="19" a="1"/>
  <c r="R1716" i="19" s="1"/>
  <c r="O1716" i="19" a="1"/>
  <c r="O1716" i="19" s="1"/>
  <c r="R1720" i="19" a="1"/>
  <c r="R1720" i="19" s="1"/>
  <c r="O1720" i="19" a="1"/>
  <c r="O1720" i="19" s="1"/>
  <c r="R1724" i="19" a="1"/>
  <c r="R1724" i="19" s="1"/>
  <c r="O1724" i="19" a="1"/>
  <c r="O1724" i="19" s="1"/>
  <c r="O1728" i="19" a="1"/>
  <c r="O1728" i="19" s="1"/>
  <c r="R1728" i="19" a="1"/>
  <c r="R1728" i="19" s="1"/>
  <c r="O1732" i="19" a="1"/>
  <c r="O1732" i="19" s="1"/>
  <c r="R1732" i="19" a="1"/>
  <c r="R1732" i="19" s="1"/>
  <c r="R1736" i="19" a="1"/>
  <c r="R1736" i="19" s="1"/>
  <c r="O1736" i="19" a="1"/>
  <c r="O1736" i="19" s="1"/>
  <c r="R1740" i="19" a="1"/>
  <c r="R1740" i="19" s="1"/>
  <c r="O1740" i="19" a="1"/>
  <c r="O1740" i="19" s="1"/>
  <c r="R1744" i="19" a="1"/>
  <c r="R1744" i="19" s="1"/>
  <c r="O1744" i="19" a="1"/>
  <c r="O1744" i="19" s="1"/>
  <c r="R1748" i="19" a="1"/>
  <c r="R1748" i="19" s="1"/>
  <c r="O1748" i="19" a="1"/>
  <c r="O1748" i="19" s="1"/>
  <c r="R1752" i="19" a="1"/>
  <c r="R1752" i="19" s="1"/>
  <c r="O1752" i="19" a="1"/>
  <c r="O1752" i="19" s="1"/>
  <c r="R1756" i="19" a="1"/>
  <c r="R1756" i="19" s="1"/>
  <c r="O1756" i="19" a="1"/>
  <c r="O1756" i="19" s="1"/>
  <c r="R1760" i="19" a="1"/>
  <c r="R1760" i="19" s="1"/>
  <c r="O1760" i="19" a="1"/>
  <c r="O1760" i="19" s="1"/>
  <c r="R1764" i="19" a="1"/>
  <c r="R1764" i="19" s="1"/>
  <c r="O1764" i="19" a="1"/>
  <c r="O1764" i="19" s="1"/>
  <c r="O1768" i="19" a="1"/>
  <c r="O1768" i="19" s="1"/>
  <c r="R1768" i="19" a="1"/>
  <c r="R1768" i="19" s="1"/>
  <c r="O1772" i="19" a="1"/>
  <c r="O1772" i="19" s="1"/>
  <c r="R1772" i="19" a="1"/>
  <c r="R1772" i="19" s="1"/>
  <c r="O1776" i="19" a="1"/>
  <c r="O1776" i="19" s="1"/>
  <c r="R1776" i="19" a="1"/>
  <c r="R1776" i="19" s="1"/>
  <c r="O1780" i="19" a="1"/>
  <c r="O1780" i="19" s="1"/>
  <c r="R1780" i="19" a="1"/>
  <c r="R1780" i="19" s="1"/>
  <c r="R1784" i="19" a="1"/>
  <c r="R1784" i="19" s="1"/>
  <c r="O1784" i="19" a="1"/>
  <c r="O1784" i="19" s="1"/>
  <c r="R1788" i="19" a="1"/>
  <c r="R1788" i="19" s="1"/>
  <c r="O1788" i="19" a="1"/>
  <c r="O1788" i="19" s="1"/>
  <c r="R1792" i="19" a="1"/>
  <c r="R1792" i="19" s="1"/>
  <c r="O1792" i="19" a="1"/>
  <c r="O1792" i="19" s="1"/>
  <c r="R1796" i="19" a="1"/>
  <c r="R1796" i="19" s="1"/>
  <c r="O1796" i="19" a="1"/>
  <c r="O1796" i="19" s="1"/>
  <c r="R1800" i="19" a="1"/>
  <c r="R1800" i="19" s="1"/>
  <c r="O1800" i="19" a="1"/>
  <c r="O1800" i="19" s="1"/>
  <c r="R1804" i="19" a="1"/>
  <c r="R1804" i="19" s="1"/>
  <c r="O1804" i="19" a="1"/>
  <c r="O1804" i="19" s="1"/>
  <c r="R1808" i="19" a="1"/>
  <c r="R1808" i="19" s="1"/>
  <c r="O1808" i="19" a="1"/>
  <c r="O1808" i="19" s="1"/>
  <c r="R1812" i="19" a="1"/>
  <c r="R1812" i="19" s="1"/>
  <c r="O1812" i="19" a="1"/>
  <c r="O1812" i="19" s="1"/>
  <c r="R1816" i="19" a="1"/>
  <c r="R1816" i="19" s="1"/>
  <c r="O1816" i="19" a="1"/>
  <c r="O1816" i="19" s="1"/>
  <c r="R1820" i="19" a="1"/>
  <c r="R1820" i="19" s="1"/>
  <c r="O1820" i="19" a="1"/>
  <c r="O1820" i="19" s="1"/>
  <c r="R1824" i="19" a="1"/>
  <c r="R1824" i="19" s="1"/>
  <c r="O1824" i="19" a="1"/>
  <c r="O1824" i="19" s="1"/>
  <c r="R1828" i="19" a="1"/>
  <c r="R1828" i="19" s="1"/>
  <c r="O1828" i="19" a="1"/>
  <c r="O1828" i="19" s="1"/>
  <c r="O1832" i="19" a="1"/>
  <c r="O1832" i="19" s="1"/>
  <c r="R1832" i="19" a="1"/>
  <c r="R1832" i="19" s="1"/>
  <c r="O1836" i="19" a="1"/>
  <c r="O1836" i="19" s="1"/>
  <c r="R1836" i="19" a="1"/>
  <c r="R1836" i="19" s="1"/>
  <c r="O1840" i="19" a="1"/>
  <c r="O1840" i="19" s="1"/>
  <c r="R1840" i="19" a="1"/>
  <c r="R1840" i="19" s="1"/>
  <c r="R1844" i="19" a="1"/>
  <c r="R1844" i="19" s="1"/>
  <c r="O1844" i="19" a="1"/>
  <c r="O1844" i="19" s="1"/>
  <c r="R1848" i="19" a="1"/>
  <c r="R1848" i="19" s="1"/>
  <c r="O1848" i="19" a="1"/>
  <c r="O1848" i="19" s="1"/>
  <c r="R1852" i="19" a="1"/>
  <c r="R1852" i="19" s="1"/>
  <c r="O1852" i="19" a="1"/>
  <c r="O1852" i="19" s="1"/>
  <c r="R1856" i="19" a="1"/>
  <c r="R1856" i="19" s="1"/>
  <c r="O1856" i="19" a="1"/>
  <c r="O1856" i="19" s="1"/>
  <c r="O1860" i="19" a="1"/>
  <c r="O1860" i="19" s="1"/>
  <c r="R1860" i="19" a="1"/>
  <c r="R1860" i="19" s="1"/>
  <c r="R2076" i="19" a="1"/>
  <c r="R2076" i="19" s="1"/>
  <c r="O2076" i="19" a="1"/>
  <c r="O2076" i="19" s="1"/>
  <c r="R2080" i="19" a="1"/>
  <c r="R2080" i="19" s="1"/>
  <c r="O2080" i="19" a="1"/>
  <c r="O2080" i="19" s="1"/>
  <c r="R2084" i="19" a="1"/>
  <c r="R2084" i="19" s="1"/>
  <c r="O2084" i="19" a="1"/>
  <c r="O2084" i="19" s="1"/>
  <c r="R2088" i="19" a="1"/>
  <c r="R2088" i="19" s="1"/>
  <c r="O2088" i="19" a="1"/>
  <c r="O2088" i="19" s="1"/>
  <c r="O2092" i="19" a="1"/>
  <c r="O2092" i="19" s="1"/>
  <c r="R2092" i="19" a="1"/>
  <c r="R2092" i="19" s="1"/>
  <c r="O2096" i="19" a="1"/>
  <c r="O2096" i="19" s="1"/>
  <c r="R2096" i="19" a="1"/>
  <c r="R2096" i="19" s="1"/>
  <c r="O2100" i="19" a="1"/>
  <c r="O2100" i="19" s="1"/>
  <c r="R2100" i="19" a="1"/>
  <c r="R2100" i="19" s="1"/>
  <c r="O2104" i="19" a="1"/>
  <c r="O2104" i="19" s="1"/>
  <c r="R2104" i="19" a="1"/>
  <c r="R2104" i="19" s="1"/>
  <c r="O2108" i="19" a="1"/>
  <c r="O2108" i="19" s="1"/>
  <c r="R2108" i="19" a="1"/>
  <c r="R2108" i="19" s="1"/>
  <c r="R2112" i="19" a="1"/>
  <c r="R2112" i="19" s="1"/>
  <c r="O2112" i="19" a="1"/>
  <c r="O2112" i="19" s="1"/>
  <c r="R2116" i="19" a="1"/>
  <c r="R2116" i="19" s="1"/>
  <c r="O2116" i="19" a="1"/>
  <c r="O2116" i="19" s="1"/>
  <c r="R2120" i="19" a="1"/>
  <c r="R2120" i="19" s="1"/>
  <c r="O2120" i="19" a="1"/>
  <c r="O2120" i="19" s="1"/>
  <c r="R2124" i="19" a="1"/>
  <c r="R2124" i="19" s="1"/>
  <c r="O2124" i="19" a="1"/>
  <c r="O2124" i="19" s="1"/>
  <c r="R2128" i="19" a="1"/>
  <c r="R2128" i="19" s="1"/>
  <c r="O2128" i="19" a="1"/>
  <c r="O2128" i="19" s="1"/>
  <c r="R2132" i="19" a="1"/>
  <c r="R2132" i="19" s="1"/>
  <c r="O2132" i="19" a="1"/>
  <c r="O2132" i="19" s="1"/>
  <c r="R2136" i="19" a="1"/>
  <c r="R2136" i="19" s="1"/>
  <c r="O2136" i="19" a="1"/>
  <c r="O2136" i="19" s="1"/>
  <c r="R2140" i="19" a="1"/>
  <c r="R2140" i="19" s="1"/>
  <c r="O2140" i="19" a="1"/>
  <c r="O2140" i="19" s="1"/>
  <c r="O2144" i="19" a="1"/>
  <c r="O2144" i="19" s="1"/>
  <c r="R2144" i="19" a="1"/>
  <c r="R2144" i="19" s="1"/>
  <c r="R2148" i="19" a="1"/>
  <c r="R2148" i="19" s="1"/>
  <c r="O2148" i="19" a="1"/>
  <c r="O2148" i="19" s="1"/>
  <c r="R2152" i="19" a="1"/>
  <c r="R2152" i="19" s="1"/>
  <c r="O2152" i="19" a="1"/>
  <c r="O2152" i="19" s="1"/>
  <c r="R2156" i="19" a="1"/>
  <c r="R2156" i="19" s="1"/>
  <c r="O2156" i="19" a="1"/>
  <c r="O2156" i="19" s="1"/>
  <c r="R2160" i="19" a="1"/>
  <c r="R2160" i="19" s="1"/>
  <c r="O2160" i="19" a="1"/>
  <c r="O2160" i="19" s="1"/>
  <c r="R2164" i="19" a="1"/>
  <c r="R2164" i="19" s="1"/>
  <c r="O2164" i="19" a="1"/>
  <c r="O2164" i="19" s="1"/>
  <c r="R2168" i="19" a="1"/>
  <c r="R2168" i="19" s="1"/>
  <c r="O2168" i="19" a="1"/>
  <c r="O2168" i="19" s="1"/>
  <c r="R2172" i="19" a="1"/>
  <c r="R2172" i="19" s="1"/>
  <c r="O2172" i="19" a="1"/>
  <c r="O2172" i="19" s="1"/>
  <c r="R2176" i="19" a="1"/>
  <c r="R2176" i="19" s="1"/>
  <c r="O2176" i="19" a="1"/>
  <c r="O2176" i="19" s="1"/>
  <c r="O2180" i="19" a="1"/>
  <c r="O2180" i="19" s="1"/>
  <c r="R2180" i="19" a="1"/>
  <c r="R2180" i="19" s="1"/>
  <c r="O2184" i="19" a="1"/>
  <c r="O2184" i="19" s="1"/>
  <c r="R2184" i="19" a="1"/>
  <c r="R2184" i="19" s="1"/>
  <c r="R2188" i="19" a="1"/>
  <c r="R2188" i="19" s="1"/>
  <c r="O2188" i="19" a="1"/>
  <c r="O2188" i="19" s="1"/>
  <c r="R2192" i="19" a="1"/>
  <c r="R2192" i="19" s="1"/>
  <c r="O2192" i="19" a="1"/>
  <c r="O2192" i="19" s="1"/>
  <c r="R2196" i="19" a="1"/>
  <c r="R2196" i="19" s="1"/>
  <c r="O2196" i="19" a="1"/>
  <c r="O2196" i="19" s="1"/>
  <c r="R2200" i="19" a="1"/>
  <c r="R2200" i="19" s="1"/>
  <c r="O2200" i="19" a="1"/>
  <c r="O2200" i="19" s="1"/>
  <c r="R2204" i="19" a="1"/>
  <c r="R2204" i="19" s="1"/>
  <c r="O2204" i="19" a="1"/>
  <c r="O2204" i="19" s="1"/>
  <c r="R2208" i="19" a="1"/>
  <c r="R2208" i="19" s="1"/>
  <c r="O2208" i="19" a="1"/>
  <c r="O2208" i="19" s="1"/>
  <c r="R2212" i="19" a="1"/>
  <c r="R2212" i="19" s="1"/>
  <c r="O2212" i="19" a="1"/>
  <c r="O2212" i="19" s="1"/>
  <c r="R2216" i="19" a="1"/>
  <c r="R2216" i="19" s="1"/>
  <c r="O2216" i="19" a="1"/>
  <c r="O2216" i="19" s="1"/>
  <c r="O2220" i="19" a="1"/>
  <c r="O2220" i="19" s="1"/>
  <c r="R2220" i="19" a="1"/>
  <c r="R2220" i="19" s="1"/>
  <c r="O2224" i="19" a="1"/>
  <c r="O2224" i="19" s="1"/>
  <c r="R2224" i="19" a="1"/>
  <c r="R2224" i="19" s="1"/>
  <c r="O2228" i="19" a="1"/>
  <c r="O2228" i="19" s="1"/>
  <c r="R2228" i="19" a="1"/>
  <c r="R2228" i="19" s="1"/>
  <c r="O2232" i="19" a="1"/>
  <c r="O2232" i="19" s="1"/>
  <c r="R2232" i="19" a="1"/>
  <c r="R2232" i="19" s="1"/>
  <c r="R2236" i="19" a="1"/>
  <c r="R2236" i="19" s="1"/>
  <c r="O2236" i="19" a="1"/>
  <c r="O2236" i="19" s="1"/>
  <c r="R2240" i="19" a="1"/>
  <c r="R2240" i="19" s="1"/>
  <c r="O2240" i="19" a="1"/>
  <c r="O2240" i="19" s="1"/>
  <c r="R2244" i="19" a="1"/>
  <c r="R2244" i="19" s="1"/>
  <c r="O2244" i="19" a="1"/>
  <c r="O2244" i="19" s="1"/>
  <c r="R2248" i="19" a="1"/>
  <c r="R2248" i="19" s="1"/>
  <c r="O2248" i="19" a="1"/>
  <c r="O2248" i="19" s="1"/>
  <c r="R2252" i="19" a="1"/>
  <c r="R2252" i="19" s="1"/>
  <c r="O2252" i="19" a="1"/>
  <c r="O2252" i="19" s="1"/>
  <c r="R2256" i="19" a="1"/>
  <c r="R2256" i="19" s="1"/>
  <c r="O2256" i="19" a="1"/>
  <c r="O2256" i="19" s="1"/>
  <c r="R2260" i="19" a="1"/>
  <c r="R2260" i="19" s="1"/>
  <c r="O2260" i="19" a="1"/>
  <c r="O2260" i="19" s="1"/>
  <c r="R2264" i="19" a="1"/>
  <c r="R2264" i="19" s="1"/>
  <c r="O2264" i="19" a="1"/>
  <c r="O2264" i="19" s="1"/>
  <c r="R2268" i="19" a="1"/>
  <c r="R2268" i="19" s="1"/>
  <c r="O2268" i="19" a="1"/>
  <c r="O2268" i="19" s="1"/>
  <c r="R2272" i="19" a="1"/>
  <c r="R2272" i="19" s="1"/>
  <c r="O2272" i="19" a="1"/>
  <c r="O2272" i="19" s="1"/>
  <c r="R2276" i="19" a="1"/>
  <c r="R2276" i="19" s="1"/>
  <c r="O2276" i="19" a="1"/>
  <c r="O2276" i="19" s="1"/>
  <c r="R2280" i="19" a="1"/>
  <c r="R2280" i="19" s="1"/>
  <c r="O2280" i="19" a="1"/>
  <c r="O2280" i="19" s="1"/>
  <c r="R2284" i="19" a="1"/>
  <c r="R2284" i="19" s="1"/>
  <c r="O2284" i="19" a="1"/>
  <c r="O2284" i="19" s="1"/>
  <c r="R2288" i="19" a="1"/>
  <c r="R2288" i="19" s="1"/>
  <c r="O2288" i="19" a="1"/>
  <c r="O2288" i="19" s="1"/>
  <c r="R2292" i="19" a="1"/>
  <c r="R2292" i="19" s="1"/>
  <c r="O2292" i="19" a="1"/>
  <c r="O2292" i="19" s="1"/>
  <c r="R2296" i="19" a="1"/>
  <c r="R2296" i="19" s="1"/>
  <c r="O2296" i="19" a="1"/>
  <c r="O2296" i="19" s="1"/>
  <c r="R2300" i="19" a="1"/>
  <c r="R2300" i="19" s="1"/>
  <c r="O2300" i="19" a="1"/>
  <c r="O2300" i="19" s="1"/>
  <c r="R2304" i="19" a="1"/>
  <c r="R2304" i="19" s="1"/>
  <c r="O2304" i="19" a="1"/>
  <c r="O2304" i="19" s="1"/>
  <c r="R2308" i="19" a="1"/>
  <c r="R2308" i="19" s="1"/>
  <c r="O2308" i="19" a="1"/>
  <c r="O2308" i="19" s="1"/>
  <c r="R2312" i="19" a="1"/>
  <c r="R2312" i="19" s="1"/>
  <c r="O2312" i="19" a="1"/>
  <c r="O2312" i="19" s="1"/>
  <c r="R2316" i="19" a="1"/>
  <c r="R2316" i="19" s="1"/>
  <c r="O2316" i="19" a="1"/>
  <c r="O2316" i="19" s="1"/>
  <c r="O2320" i="19" a="1"/>
  <c r="O2320" i="19" s="1"/>
  <c r="R2320" i="19" a="1"/>
  <c r="R2320" i="19" s="1"/>
  <c r="O2324" i="19" a="1"/>
  <c r="O2324" i="19" s="1"/>
  <c r="R2324" i="19" a="1"/>
  <c r="R2324" i="19" s="1"/>
  <c r="O2328" i="19" a="1"/>
  <c r="O2328" i="19" s="1"/>
  <c r="R2328" i="19" a="1"/>
  <c r="R2328" i="19" s="1"/>
  <c r="O2332" i="19" a="1"/>
  <c r="O2332" i="19" s="1"/>
  <c r="R2332" i="19" a="1"/>
  <c r="R2332" i="19" s="1"/>
  <c r="O2336" i="19" a="1"/>
  <c r="O2336" i="19" s="1"/>
  <c r="R2336" i="19" a="1"/>
  <c r="R2336" i="19" s="1"/>
  <c r="O2340" i="19" a="1"/>
  <c r="O2340" i="19" s="1"/>
  <c r="R2340" i="19" a="1"/>
  <c r="R2340" i="19" s="1"/>
  <c r="O2344" i="19" a="1"/>
  <c r="O2344" i="19" s="1"/>
  <c r="R2344" i="19" a="1"/>
  <c r="R2344" i="19" s="1"/>
  <c r="R2348" i="19" a="1"/>
  <c r="R2348" i="19" s="1"/>
  <c r="O2348" i="19" a="1"/>
  <c r="O2348" i="19" s="1"/>
  <c r="R2352" i="19" a="1"/>
  <c r="R2352" i="19" s="1"/>
  <c r="O2352" i="19" a="1"/>
  <c r="O2352" i="19" s="1"/>
  <c r="R2356" i="19" a="1"/>
  <c r="R2356" i="19" s="1"/>
  <c r="O2356" i="19" a="1"/>
  <c r="O2356" i="19" s="1"/>
  <c r="R2360" i="19" a="1"/>
  <c r="R2360" i="19" s="1"/>
  <c r="O2360" i="19" a="1"/>
  <c r="O2360" i="19" s="1"/>
  <c r="R2364" i="19" a="1"/>
  <c r="R2364" i="19" s="1"/>
  <c r="O2364" i="19" a="1"/>
  <c r="O2364" i="19" s="1"/>
  <c r="R2368" i="19" a="1"/>
  <c r="R2368" i="19" s="1"/>
  <c r="O2368" i="19" a="1"/>
  <c r="O2368" i="19" s="1"/>
  <c r="R2372" i="19" a="1"/>
  <c r="R2372" i="19" s="1"/>
  <c r="O2372" i="19" a="1"/>
  <c r="O2372" i="19" s="1"/>
  <c r="R2376" i="19" a="1"/>
  <c r="R2376" i="19" s="1"/>
  <c r="O2376" i="19" a="1"/>
  <c r="O2376" i="19" s="1"/>
  <c r="R2380" i="19" a="1"/>
  <c r="R2380" i="19" s="1"/>
  <c r="O2380" i="19" a="1"/>
  <c r="O2380" i="19" s="1"/>
  <c r="R2384" i="19" a="1"/>
  <c r="R2384" i="19" s="1"/>
  <c r="O2384" i="19" a="1"/>
  <c r="O2384" i="19" s="1"/>
  <c r="O2388" i="19" a="1"/>
  <c r="O2388" i="19" s="1"/>
  <c r="R2388" i="19" a="1"/>
  <c r="R2388" i="19" s="1"/>
  <c r="R2392" i="19" a="1"/>
  <c r="R2392" i="19" s="1"/>
  <c r="O2392" i="19" a="1"/>
  <c r="O2392" i="19" s="1"/>
  <c r="R2396" i="19" a="1"/>
  <c r="R2396" i="19" s="1"/>
  <c r="O2396" i="19" a="1"/>
  <c r="O2396" i="19" s="1"/>
  <c r="R2400" i="19" a="1"/>
  <c r="R2400" i="19" s="1"/>
  <c r="O2400" i="19" a="1"/>
  <c r="O2400" i="19" s="1"/>
  <c r="R2404" i="19" a="1"/>
  <c r="R2404" i="19" s="1"/>
  <c r="O2404" i="19" a="1"/>
  <c r="O2404" i="19" s="1"/>
  <c r="R2408" i="19" a="1"/>
  <c r="R2408" i="19" s="1"/>
  <c r="O2408" i="19" a="1"/>
  <c r="O2408" i="19" s="1"/>
  <c r="R2412" i="19" a="1"/>
  <c r="R2412" i="19" s="1"/>
  <c r="O2412" i="19" a="1"/>
  <c r="O2412" i="19" s="1"/>
  <c r="O2416" i="19" a="1"/>
  <c r="O2416" i="19" s="1"/>
  <c r="R2416" i="19" a="1"/>
  <c r="R2416" i="19" s="1"/>
  <c r="O2420" i="19" a="1"/>
  <c r="O2420" i="19" s="1"/>
  <c r="R2420" i="19" a="1"/>
  <c r="R2420" i="19" s="1"/>
  <c r="O2424" i="19" a="1"/>
  <c r="O2424" i="19" s="1"/>
  <c r="R2424" i="19" a="1"/>
  <c r="R2424" i="19" s="1"/>
  <c r="O2428" i="19" a="1"/>
  <c r="O2428" i="19" s="1"/>
  <c r="R2428" i="19" a="1"/>
  <c r="R2428" i="19" s="1"/>
  <c r="O2432" i="19" a="1"/>
  <c r="O2432" i="19" s="1"/>
  <c r="R2432" i="19" a="1"/>
  <c r="R2432" i="19" s="1"/>
  <c r="O2436" i="19" a="1"/>
  <c r="O2436" i="19" s="1"/>
  <c r="R2436" i="19" a="1"/>
  <c r="R2436" i="19" s="1"/>
  <c r="O2440" i="19" a="1"/>
  <c r="O2440" i="19" s="1"/>
  <c r="R2440" i="19" a="1"/>
  <c r="R2440" i="19" s="1"/>
  <c r="O2444" i="19" a="1"/>
  <c r="O2444" i="19" s="1"/>
  <c r="R2444" i="19" a="1"/>
  <c r="R2444" i="19" s="1"/>
  <c r="O2448" i="19" a="1"/>
  <c r="O2448" i="19" s="1"/>
  <c r="R2448" i="19" a="1"/>
  <c r="R2448" i="19" s="1"/>
  <c r="R2452" i="19" a="1"/>
  <c r="R2452" i="19" s="1"/>
  <c r="O2452" i="19" a="1"/>
  <c r="O2452" i="19" s="1"/>
  <c r="R2456" i="19" a="1"/>
  <c r="R2456" i="19" s="1"/>
  <c r="O2456" i="19" a="1"/>
  <c r="O2456" i="19" s="1"/>
  <c r="R2460" i="19" a="1"/>
  <c r="R2460" i="19" s="1"/>
  <c r="O2460" i="19" a="1"/>
  <c r="O2460" i="19" s="1"/>
  <c r="R2464" i="19" a="1"/>
  <c r="R2464" i="19" s="1"/>
  <c r="O2464" i="19" a="1"/>
  <c r="O2464" i="19" s="1"/>
  <c r="R2468" i="19" a="1"/>
  <c r="R2468" i="19" s="1"/>
  <c r="O2468" i="19" a="1"/>
  <c r="O2468" i="19" s="1"/>
  <c r="R2472" i="19" a="1"/>
  <c r="R2472" i="19" s="1"/>
  <c r="O2472" i="19" a="1"/>
  <c r="O2472" i="19" s="1"/>
  <c r="R2476" i="19" a="1"/>
  <c r="R2476" i="19" s="1"/>
  <c r="O2476" i="19" a="1"/>
  <c r="O2476" i="19" s="1"/>
  <c r="O2692" i="19" a="1"/>
  <c r="O2692" i="19" s="1"/>
  <c r="O2696" i="19" a="1"/>
  <c r="O2696" i="19" s="1"/>
  <c r="O2700" i="19" a="1"/>
  <c r="O2700" i="19" s="1"/>
  <c r="O2704" i="19" a="1"/>
  <c r="O2704" i="19" s="1"/>
  <c r="O2708" i="19" a="1"/>
  <c r="O2708" i="19" s="1"/>
  <c r="O2712" i="19" a="1"/>
  <c r="O2712" i="19" s="1"/>
  <c r="O2716" i="19" a="1"/>
  <c r="O2716" i="19" s="1"/>
  <c r="O2720" i="19" a="1"/>
  <c r="O2720" i="19" s="1"/>
  <c r="O2724" i="19" a="1"/>
  <c r="O2724" i="19" s="1"/>
  <c r="O2728" i="19" a="1"/>
  <c r="O2728" i="19" s="1"/>
  <c r="O2732" i="19" a="1"/>
  <c r="O2732" i="19" s="1"/>
  <c r="O2736" i="19" a="1"/>
  <c r="O2736" i="19" s="1"/>
  <c r="O2740" i="19" a="1"/>
  <c r="O2740" i="19" s="1"/>
  <c r="O2744" i="19" a="1"/>
  <c r="O2744" i="19" s="1"/>
  <c r="O2748" i="19" a="1"/>
  <c r="O2748" i="19" s="1"/>
  <c r="O2752" i="19" a="1"/>
  <c r="O2752" i="19" s="1"/>
  <c r="O2756" i="19" a="1"/>
  <c r="O2756" i="19" s="1"/>
  <c r="O2760" i="19" a="1"/>
  <c r="O2760" i="19" s="1"/>
  <c r="O2764" i="19" a="1"/>
  <c r="O2764" i="19" s="1"/>
  <c r="O2768" i="19" a="1"/>
  <c r="O2768" i="19" s="1"/>
  <c r="O2772" i="19" a="1"/>
  <c r="O2772" i="19" s="1"/>
  <c r="O2776" i="19" a="1"/>
  <c r="O2776" i="19" s="1"/>
  <c r="O2780" i="19" a="1"/>
  <c r="O2780" i="19" s="1"/>
  <c r="O2784" i="19" a="1"/>
  <c r="O2784" i="19" s="1"/>
  <c r="O2788" i="19" a="1"/>
  <c r="O2788" i="19" s="1"/>
  <c r="O2792" i="19" a="1"/>
  <c r="O2792" i="19" s="1"/>
  <c r="O2796" i="19" a="1"/>
  <c r="O2796" i="19" s="1"/>
  <c r="O2800" i="19" a="1"/>
  <c r="O2800" i="19" s="1"/>
  <c r="O2804" i="19" a="1"/>
  <c r="O2804" i="19" s="1"/>
  <c r="O2808" i="19" a="1"/>
  <c r="O2808" i="19" s="1"/>
  <c r="O2812" i="19" a="1"/>
  <c r="O2812" i="19" s="1"/>
  <c r="O2816" i="19" a="1"/>
  <c r="O2816" i="19" s="1"/>
  <c r="O2820" i="19" a="1"/>
  <c r="O2820" i="19" s="1"/>
  <c r="O2824" i="19" a="1"/>
  <c r="O2824" i="19" s="1"/>
  <c r="O2828" i="19" a="1"/>
  <c r="O2828" i="19" s="1"/>
  <c r="O2832" i="19" a="1"/>
  <c r="O2832" i="19" s="1"/>
  <c r="O2836" i="19" a="1"/>
  <c r="O2836" i="19" s="1"/>
  <c r="O2840" i="19" a="1"/>
  <c r="O2840" i="19" s="1"/>
  <c r="O2844" i="19" a="1"/>
  <c r="O2844" i="19" s="1"/>
  <c r="O2848" i="19" a="1"/>
  <c r="O2848" i="19" s="1"/>
  <c r="O2852" i="19" a="1"/>
  <c r="O2852" i="19" s="1"/>
  <c r="O2856" i="19" a="1"/>
  <c r="O2856" i="19" s="1"/>
  <c r="O2860" i="19" a="1"/>
  <c r="O2860" i="19" s="1"/>
  <c r="O2864" i="19" a="1"/>
  <c r="O2864" i="19" s="1"/>
  <c r="O2868" i="19" a="1"/>
  <c r="O2868" i="19" s="1"/>
  <c r="O2872" i="19" a="1"/>
  <c r="O2872" i="19" s="1"/>
  <c r="O2876" i="19" a="1"/>
  <c r="O2876" i="19" s="1"/>
  <c r="O2880" i="19" a="1"/>
  <c r="O2880" i="19" s="1"/>
  <c r="O2884" i="19" a="1"/>
  <c r="O2884" i="19" s="1"/>
  <c r="O2888" i="19" a="1"/>
  <c r="O2888" i="19" s="1"/>
  <c r="O2892" i="19" a="1"/>
  <c r="O2892" i="19" s="1"/>
  <c r="O2896" i="19" a="1"/>
  <c r="O2896" i="19" s="1"/>
  <c r="O2900" i="19" a="1"/>
  <c r="O2900" i="19" s="1"/>
  <c r="O2904" i="19" a="1"/>
  <c r="O2904" i="19" s="1"/>
  <c r="O2908" i="19" a="1"/>
  <c r="O2908" i="19" s="1"/>
  <c r="O2912" i="19" a="1"/>
  <c r="O2912" i="19" s="1"/>
  <c r="O2916" i="19" a="1"/>
  <c r="O2916" i="19" s="1"/>
  <c r="O2920" i="19" a="1"/>
  <c r="O2920" i="19" s="1"/>
  <c r="O2924" i="19" a="1"/>
  <c r="O2924" i="19" s="1"/>
  <c r="O2928" i="19" a="1"/>
  <c r="O2928" i="19" s="1"/>
  <c r="O2932" i="19" a="1"/>
  <c r="O2932" i="19" s="1"/>
  <c r="O2936" i="19" a="1"/>
  <c r="O2936" i="19" s="1"/>
  <c r="O2940" i="19" a="1"/>
  <c r="O2940" i="19" s="1"/>
  <c r="O2944" i="19" a="1"/>
  <c r="O2944" i="19" s="1"/>
  <c r="O2948" i="19" a="1"/>
  <c r="O2948" i="19" s="1"/>
  <c r="O2952" i="19" a="1"/>
  <c r="O2952" i="19" s="1"/>
  <c r="O2956" i="19" a="1"/>
  <c r="O2956" i="19" s="1"/>
  <c r="O2960" i="19" a="1"/>
  <c r="O2960" i="19" s="1"/>
  <c r="O2964" i="19" a="1"/>
  <c r="O2964" i="19" s="1"/>
  <c r="O2968" i="19" a="1"/>
  <c r="O2968" i="19" s="1"/>
  <c r="O2972" i="19" a="1"/>
  <c r="O2972" i="19" s="1"/>
  <c r="O2976" i="19" a="1"/>
  <c r="O2976" i="19" s="1"/>
  <c r="O2980" i="19" a="1"/>
  <c r="O2980" i="19" s="1"/>
  <c r="O2984" i="19" a="1"/>
  <c r="O2984" i="19" s="1"/>
  <c r="O2988" i="19" a="1"/>
  <c r="O2988" i="19" s="1"/>
  <c r="O2992" i="19" a="1"/>
  <c r="O2992" i="19" s="1"/>
  <c r="O2996" i="19" a="1"/>
  <c r="O2996" i="19" s="1"/>
  <c r="O3000" i="19" a="1"/>
  <c r="O3000" i="19" s="1"/>
  <c r="O3004" i="19" a="1"/>
  <c r="O3004" i="19" s="1"/>
  <c r="O3008" i="19" a="1"/>
  <c r="O3008" i="19" s="1"/>
  <c r="O3012" i="19" a="1"/>
  <c r="O3012" i="19" s="1"/>
  <c r="O3016" i="19" a="1"/>
  <c r="O3016" i="19" s="1"/>
  <c r="O3020" i="19" a="1"/>
  <c r="O3020" i="19" s="1"/>
  <c r="O3024" i="19" a="1"/>
  <c r="O3024" i="19" s="1"/>
  <c r="O3028" i="19" a="1"/>
  <c r="O3028" i="19" s="1"/>
  <c r="O3032" i="19" a="1"/>
  <c r="O3032" i="19" s="1"/>
  <c r="O3036" i="19" a="1"/>
  <c r="O3036" i="19" s="1"/>
  <c r="O3040" i="19" a="1"/>
  <c r="O3040" i="19" s="1"/>
  <c r="O3044" i="19" a="1"/>
  <c r="O3044" i="19" s="1"/>
  <c r="O3048" i="19" a="1"/>
  <c r="O3048" i="19" s="1"/>
  <c r="O3052" i="19" a="1"/>
  <c r="O3052" i="19" s="1"/>
  <c r="O3056" i="19" a="1"/>
  <c r="O3056" i="19" s="1"/>
  <c r="O3060" i="19" a="1"/>
  <c r="O3060" i="19" s="1"/>
  <c r="O3064" i="19" a="1"/>
  <c r="O3064" i="19" s="1"/>
  <c r="O3068" i="19" a="1"/>
  <c r="O3068" i="19" s="1"/>
  <c r="O3072" i="19" a="1"/>
  <c r="O3072" i="19" s="1"/>
  <c r="O3076" i="19" a="1"/>
  <c r="O3076" i="19" s="1"/>
  <c r="O3080" i="19" a="1"/>
  <c r="O3080" i="19" s="1"/>
  <c r="O3084" i="19" a="1"/>
  <c r="O3084" i="19" s="1"/>
  <c r="O3088" i="19" a="1"/>
  <c r="O3088" i="19" s="1"/>
  <c r="O3092" i="19" a="1"/>
  <c r="O3092" i="19" s="1"/>
  <c r="R225" i="19" a="1"/>
  <c r="R225" i="19" s="1"/>
  <c r="O225" i="19" a="1"/>
  <c r="O225" i="19" s="1"/>
  <c r="O229" i="19" a="1"/>
  <c r="O229" i="19" s="1"/>
  <c r="R229" i="19" a="1"/>
  <c r="R229" i="19" s="1"/>
  <c r="O233" i="19" a="1"/>
  <c r="O233" i="19" s="1"/>
  <c r="R233" i="19" a="1"/>
  <c r="R233" i="19" s="1"/>
  <c r="R237" i="19" a="1"/>
  <c r="R237" i="19" s="1"/>
  <c r="O237" i="19" a="1"/>
  <c r="O237" i="19" s="1"/>
  <c r="R241" i="19" a="1"/>
  <c r="R241" i="19" s="1"/>
  <c r="O241" i="19" a="1"/>
  <c r="O241" i="19" s="1"/>
  <c r="R245" i="19" a="1"/>
  <c r="R245" i="19" s="1"/>
  <c r="O245" i="19" a="1"/>
  <c r="O245" i="19" s="1"/>
  <c r="R249" i="19" a="1"/>
  <c r="R249" i="19" s="1"/>
  <c r="O249" i="19" a="1"/>
  <c r="O249" i="19" s="1"/>
  <c r="R253" i="19" a="1"/>
  <c r="R253" i="19" s="1"/>
  <c r="O253" i="19" a="1"/>
  <c r="O253" i="19" s="1"/>
  <c r="R257" i="19" a="1"/>
  <c r="R257" i="19" s="1"/>
  <c r="O257" i="19" a="1"/>
  <c r="O257" i="19" s="1"/>
  <c r="O261" i="19" a="1"/>
  <c r="O261" i="19" s="1"/>
  <c r="R261" i="19" a="1"/>
  <c r="R261" i="19" s="1"/>
  <c r="O265" i="19" a="1"/>
  <c r="O265" i="19" s="1"/>
  <c r="R265" i="19" a="1"/>
  <c r="R265" i="19" s="1"/>
  <c r="R269" i="19" a="1"/>
  <c r="R269" i="19" s="1"/>
  <c r="O269" i="19" a="1"/>
  <c r="O269" i="19" s="1"/>
  <c r="R273" i="19" a="1"/>
  <c r="R273" i="19" s="1"/>
  <c r="O273" i="19" a="1"/>
  <c r="O273" i="19" s="1"/>
  <c r="R277" i="19" a="1"/>
  <c r="R277" i="19" s="1"/>
  <c r="O277" i="19" a="1"/>
  <c r="O277" i="19" s="1"/>
  <c r="R281" i="19" a="1"/>
  <c r="R281" i="19" s="1"/>
  <c r="O281" i="19" a="1"/>
  <c r="O281" i="19" s="1"/>
  <c r="R285" i="19" a="1"/>
  <c r="R285" i="19" s="1"/>
  <c r="O285" i="19" a="1"/>
  <c r="O285" i="19" s="1"/>
  <c r="R289" i="19" a="1"/>
  <c r="R289" i="19" s="1"/>
  <c r="O289" i="19" a="1"/>
  <c r="O289" i="19" s="1"/>
  <c r="O293" i="19" a="1"/>
  <c r="O293" i="19" s="1"/>
  <c r="R293" i="19" a="1"/>
  <c r="R293" i="19" s="1"/>
  <c r="O297" i="19" a="1"/>
  <c r="O297" i="19" s="1"/>
  <c r="R297" i="19" a="1"/>
  <c r="R297" i="19" s="1"/>
  <c r="R301" i="19" a="1"/>
  <c r="R301" i="19" s="1"/>
  <c r="O301" i="19" a="1"/>
  <c r="O301" i="19" s="1"/>
  <c r="R305" i="19" a="1"/>
  <c r="R305" i="19" s="1"/>
  <c r="O305" i="19" a="1"/>
  <c r="O305" i="19" s="1"/>
  <c r="R309" i="19" a="1"/>
  <c r="R309" i="19" s="1"/>
  <c r="O309" i="19" a="1"/>
  <c r="O309" i="19" s="1"/>
  <c r="R313" i="19" a="1"/>
  <c r="R313" i="19" s="1"/>
  <c r="O313" i="19" a="1"/>
  <c r="O313" i="19" s="1"/>
  <c r="R317" i="19" a="1"/>
  <c r="R317" i="19" s="1"/>
  <c r="O317" i="19" a="1"/>
  <c r="O317" i="19" s="1"/>
  <c r="R321" i="19" a="1"/>
  <c r="R321" i="19" s="1"/>
  <c r="O321" i="19" a="1"/>
  <c r="O321" i="19" s="1"/>
  <c r="O325" i="19" a="1"/>
  <c r="O325" i="19" s="1"/>
  <c r="R325" i="19" a="1"/>
  <c r="R325" i="19" s="1"/>
  <c r="O329" i="19" a="1"/>
  <c r="O329" i="19" s="1"/>
  <c r="R329" i="19" a="1"/>
  <c r="R329" i="19" s="1"/>
  <c r="R333" i="19" a="1"/>
  <c r="R333" i="19" s="1"/>
  <c r="O333" i="19" a="1"/>
  <c r="O333" i="19" s="1"/>
  <c r="R337" i="19" a="1"/>
  <c r="R337" i="19" s="1"/>
  <c r="O337" i="19" a="1"/>
  <c r="O337" i="19" s="1"/>
  <c r="R341" i="19" a="1"/>
  <c r="R341" i="19" s="1"/>
  <c r="O341" i="19" a="1"/>
  <c r="O341" i="19" s="1"/>
  <c r="R345" i="19" a="1"/>
  <c r="R345" i="19" s="1"/>
  <c r="O345" i="19" a="1"/>
  <c r="O345" i="19" s="1"/>
  <c r="R349" i="19" a="1"/>
  <c r="R349" i="19" s="1"/>
  <c r="O349" i="19" a="1"/>
  <c r="O349" i="19" s="1"/>
  <c r="R353" i="19" a="1"/>
  <c r="R353" i="19" s="1"/>
  <c r="O353" i="19" a="1"/>
  <c r="O353" i="19" s="1"/>
  <c r="O357" i="19" a="1"/>
  <c r="O357" i="19" s="1"/>
  <c r="R357" i="19" a="1"/>
  <c r="R357" i="19" s="1"/>
  <c r="O361" i="19" a="1"/>
  <c r="O361" i="19" s="1"/>
  <c r="R361" i="19" a="1"/>
  <c r="R361" i="19" s="1"/>
  <c r="R365" i="19" a="1"/>
  <c r="R365" i="19" s="1"/>
  <c r="O365" i="19" a="1"/>
  <c r="O365" i="19" s="1"/>
  <c r="R369" i="19" a="1"/>
  <c r="R369" i="19" s="1"/>
  <c r="O369" i="19" a="1"/>
  <c r="O369" i="19" s="1"/>
  <c r="R373" i="19" a="1"/>
  <c r="R373" i="19" s="1"/>
  <c r="O373" i="19" a="1"/>
  <c r="O373" i="19" s="1"/>
  <c r="R377" i="19" a="1"/>
  <c r="R377" i="19" s="1"/>
  <c r="O377" i="19" a="1"/>
  <c r="O377" i="19" s="1"/>
  <c r="R381" i="19" a="1"/>
  <c r="R381" i="19" s="1"/>
  <c r="O381" i="19" a="1"/>
  <c r="O381" i="19" s="1"/>
  <c r="R385" i="19" a="1"/>
  <c r="R385" i="19" s="1"/>
  <c r="O385" i="19" a="1"/>
  <c r="O385" i="19" s="1"/>
  <c r="O389" i="19" a="1"/>
  <c r="O389" i="19" s="1"/>
  <c r="R389" i="19" a="1"/>
  <c r="R389" i="19" s="1"/>
  <c r="O393" i="19" a="1"/>
  <c r="O393" i="19" s="1"/>
  <c r="R393" i="19" a="1"/>
  <c r="R393" i="19" s="1"/>
  <c r="R397" i="19" a="1"/>
  <c r="R397" i="19" s="1"/>
  <c r="O397" i="19" a="1"/>
  <c r="O397" i="19" s="1"/>
  <c r="R401" i="19" a="1"/>
  <c r="R401" i="19" s="1"/>
  <c r="O401" i="19" a="1"/>
  <c r="O401" i="19" s="1"/>
  <c r="R405" i="19" a="1"/>
  <c r="R405" i="19" s="1"/>
  <c r="O405" i="19" a="1"/>
  <c r="O405" i="19" s="1"/>
  <c r="R409" i="19" a="1"/>
  <c r="R409" i="19" s="1"/>
  <c r="O409" i="19" a="1"/>
  <c r="O409" i="19" s="1"/>
  <c r="R413" i="19" a="1"/>
  <c r="R413" i="19" s="1"/>
  <c r="O413" i="19" a="1"/>
  <c r="O413" i="19" s="1"/>
  <c r="O417" i="19" a="1"/>
  <c r="O417" i="19" s="1"/>
  <c r="R417" i="19" a="1"/>
  <c r="R417" i="19" s="1"/>
  <c r="R421" i="19" a="1"/>
  <c r="R421" i="19" s="1"/>
  <c r="O421" i="19" a="1"/>
  <c r="O421" i="19" s="1"/>
  <c r="R425" i="19" a="1"/>
  <c r="R425" i="19" s="1"/>
  <c r="O425" i="19" a="1"/>
  <c r="O425" i="19" s="1"/>
  <c r="R429" i="19" a="1"/>
  <c r="R429" i="19" s="1"/>
  <c r="O429" i="19" a="1"/>
  <c r="O429" i="19" s="1"/>
  <c r="R433" i="19" a="1"/>
  <c r="R433" i="19" s="1"/>
  <c r="O433" i="19" a="1"/>
  <c r="O433" i="19" s="1"/>
  <c r="R437" i="19" a="1"/>
  <c r="R437" i="19" s="1"/>
  <c r="O437" i="19" a="1"/>
  <c r="O437" i="19" s="1"/>
  <c r="R441" i="19" a="1"/>
  <c r="R441" i="19" s="1"/>
  <c r="O441" i="19" a="1"/>
  <c r="O441" i="19" s="1"/>
  <c r="R445" i="19" a="1"/>
  <c r="R445" i="19" s="1"/>
  <c r="O445" i="19" a="1"/>
  <c r="O445" i="19" s="1"/>
  <c r="R449" i="19" a="1"/>
  <c r="R449" i="19" s="1"/>
  <c r="O449" i="19" a="1"/>
  <c r="O449" i="19" s="1"/>
  <c r="R453" i="19" a="1"/>
  <c r="R453" i="19" s="1"/>
  <c r="O453" i="19" a="1"/>
  <c r="O453" i="19" s="1"/>
  <c r="R457" i="19" a="1"/>
  <c r="R457" i="19" s="1"/>
  <c r="O457" i="19" a="1"/>
  <c r="O457" i="19" s="1"/>
  <c r="O461" i="19" a="1"/>
  <c r="O461" i="19" s="1"/>
  <c r="R461" i="19" a="1"/>
  <c r="R461" i="19" s="1"/>
  <c r="O465" i="19" a="1"/>
  <c r="O465" i="19" s="1"/>
  <c r="R465" i="19" a="1"/>
  <c r="R465" i="19" s="1"/>
  <c r="O469" i="19" a="1"/>
  <c r="O469" i="19" s="1"/>
  <c r="R469" i="19" a="1"/>
  <c r="R469" i="19" s="1"/>
  <c r="R473" i="19" a="1"/>
  <c r="R473" i="19" s="1"/>
  <c r="O473" i="19" a="1"/>
  <c r="O473" i="19" s="1"/>
  <c r="R477" i="19" a="1"/>
  <c r="R477" i="19" s="1"/>
  <c r="O477" i="19" a="1"/>
  <c r="O477" i="19" s="1"/>
  <c r="R481" i="19" a="1"/>
  <c r="R481" i="19" s="1"/>
  <c r="O481" i="19" a="1"/>
  <c r="O481" i="19" s="1"/>
  <c r="R485" i="19" a="1"/>
  <c r="R485" i="19" s="1"/>
  <c r="O485" i="19" a="1"/>
  <c r="O485" i="19" s="1"/>
  <c r="R489" i="19" a="1"/>
  <c r="R489" i="19" s="1"/>
  <c r="O489" i="19" a="1"/>
  <c r="O489" i="19" s="1"/>
  <c r="R493" i="19" a="1"/>
  <c r="R493" i="19" s="1"/>
  <c r="O493" i="19" a="1"/>
  <c r="O493" i="19" s="1"/>
  <c r="R497" i="19" a="1"/>
  <c r="R497" i="19" s="1"/>
  <c r="O497" i="19" a="1"/>
  <c r="O497" i="19" s="1"/>
  <c r="R501" i="19" a="1"/>
  <c r="R501" i="19" s="1"/>
  <c r="O501" i="19" a="1"/>
  <c r="O501" i="19" s="1"/>
  <c r="R505" i="19" a="1"/>
  <c r="R505" i="19" s="1"/>
  <c r="O505" i="19" a="1"/>
  <c r="O505" i="19" s="1"/>
  <c r="R509" i="19" a="1"/>
  <c r="R509" i="19" s="1"/>
  <c r="O509" i="19" a="1"/>
  <c r="O509" i="19" s="1"/>
  <c r="R513" i="19" a="1"/>
  <c r="R513" i="19" s="1"/>
  <c r="O513" i="19" a="1"/>
  <c r="O513" i="19" s="1"/>
  <c r="R517" i="19" a="1"/>
  <c r="R517" i="19" s="1"/>
  <c r="O517" i="19" a="1"/>
  <c r="O517" i="19" s="1"/>
  <c r="R521" i="19" a="1"/>
  <c r="R521" i="19" s="1"/>
  <c r="O521" i="19" a="1"/>
  <c r="O521" i="19" s="1"/>
  <c r="R525" i="19" a="1"/>
  <c r="R525" i="19" s="1"/>
  <c r="O525" i="19" a="1"/>
  <c r="O525" i="19" s="1"/>
  <c r="R529" i="19" a="1"/>
  <c r="R529" i="19" s="1"/>
  <c r="O529" i="19" a="1"/>
  <c r="O529" i="19" s="1"/>
  <c r="R533" i="19" a="1"/>
  <c r="R533" i="19" s="1"/>
  <c r="O533" i="19" a="1"/>
  <c r="O533" i="19" s="1"/>
  <c r="R537" i="19" a="1"/>
  <c r="R537" i="19" s="1"/>
  <c r="O537" i="19" a="1"/>
  <c r="O537" i="19" s="1"/>
  <c r="R541" i="19" a="1"/>
  <c r="R541" i="19" s="1"/>
  <c r="O541" i="19" a="1"/>
  <c r="O541" i="19" s="1"/>
  <c r="R545" i="19" a="1"/>
  <c r="R545" i="19" s="1"/>
  <c r="O545" i="19" a="1"/>
  <c r="O545" i="19" s="1"/>
  <c r="R549" i="19" a="1"/>
  <c r="R549" i="19" s="1"/>
  <c r="O549" i="19" a="1"/>
  <c r="O549" i="19" s="1"/>
  <c r="R553" i="19" a="1"/>
  <c r="R553" i="19" s="1"/>
  <c r="O553" i="19" a="1"/>
  <c r="O553" i="19" s="1"/>
  <c r="R557" i="19" a="1"/>
  <c r="R557" i="19" s="1"/>
  <c r="O557" i="19" a="1"/>
  <c r="O557" i="19" s="1"/>
  <c r="R561" i="19" a="1"/>
  <c r="R561" i="19" s="1"/>
  <c r="O561" i="19" a="1"/>
  <c r="O561" i="19" s="1"/>
  <c r="R565" i="19" a="1"/>
  <c r="R565" i="19" s="1"/>
  <c r="O565" i="19" a="1"/>
  <c r="O565" i="19" s="1"/>
  <c r="R569" i="19" a="1"/>
  <c r="R569" i="19" s="1"/>
  <c r="O569" i="19" a="1"/>
  <c r="O569" i="19" s="1"/>
  <c r="R573" i="19" a="1"/>
  <c r="R573" i="19" s="1"/>
  <c r="O573" i="19" a="1"/>
  <c r="O573" i="19" s="1"/>
  <c r="R577" i="19" a="1"/>
  <c r="R577" i="19" s="1"/>
  <c r="O577" i="19" a="1"/>
  <c r="O577" i="19" s="1"/>
  <c r="R581" i="19" a="1"/>
  <c r="R581" i="19" s="1"/>
  <c r="O581" i="19" a="1"/>
  <c r="O581" i="19" s="1"/>
  <c r="R585" i="19" a="1"/>
  <c r="R585" i="19" s="1"/>
  <c r="O585" i="19" a="1"/>
  <c r="O585" i="19" s="1"/>
  <c r="R589" i="19" a="1"/>
  <c r="R589" i="19" s="1"/>
  <c r="O589" i="19" a="1"/>
  <c r="O589" i="19" s="1"/>
  <c r="R593" i="19" a="1"/>
  <c r="R593" i="19" s="1"/>
  <c r="O593" i="19" a="1"/>
  <c r="O593" i="19" s="1"/>
  <c r="R597" i="19" a="1"/>
  <c r="R597" i="19" s="1"/>
  <c r="O597" i="19" a="1"/>
  <c r="O597" i="19" s="1"/>
  <c r="R601" i="19" a="1"/>
  <c r="R601" i="19" s="1"/>
  <c r="O601" i="19" a="1"/>
  <c r="O601" i="19" s="1"/>
  <c r="R605" i="19" a="1"/>
  <c r="R605" i="19" s="1"/>
  <c r="O605" i="19" a="1"/>
  <c r="O605" i="19" s="1"/>
  <c r="R609" i="19" a="1"/>
  <c r="R609" i="19" s="1"/>
  <c r="O609" i="19" a="1"/>
  <c r="O609" i="19" s="1"/>
  <c r="R613" i="19" a="1"/>
  <c r="R613" i="19" s="1"/>
  <c r="O613" i="19" a="1"/>
  <c r="O613" i="19" s="1"/>
  <c r="R617" i="19" a="1"/>
  <c r="R617" i="19" s="1"/>
  <c r="O617" i="19" a="1"/>
  <c r="O617" i="19" s="1"/>
  <c r="R621" i="19" a="1"/>
  <c r="R621" i="19" s="1"/>
  <c r="O621" i="19" a="1"/>
  <c r="O621" i="19" s="1"/>
  <c r="R625" i="19" a="1"/>
  <c r="R625" i="19" s="1"/>
  <c r="O625" i="19" a="1"/>
  <c r="O625" i="19" s="1"/>
  <c r="R1457" i="19" a="1"/>
  <c r="R1457" i="19" s="1"/>
  <c r="O1457" i="19" a="1"/>
  <c r="O1457" i="19" s="1"/>
  <c r="R1461" i="19" a="1"/>
  <c r="R1461" i="19" s="1"/>
  <c r="O1461" i="19" a="1"/>
  <c r="O1461" i="19" s="1"/>
  <c r="R1465" i="19" a="1"/>
  <c r="R1465" i="19" s="1"/>
  <c r="O1465" i="19" a="1"/>
  <c r="O1465" i="19" s="1"/>
  <c r="R1469" i="19" a="1"/>
  <c r="R1469" i="19" s="1"/>
  <c r="O1469" i="19" a="1"/>
  <c r="O1469" i="19" s="1"/>
  <c r="R1473" i="19" a="1"/>
  <c r="R1473" i="19" s="1"/>
  <c r="O1473" i="19" a="1"/>
  <c r="O1473" i="19" s="1"/>
  <c r="R1477" i="19" a="1"/>
  <c r="R1477" i="19" s="1"/>
  <c r="O1477" i="19" a="1"/>
  <c r="O1477" i="19" s="1"/>
  <c r="R1481" i="19" a="1"/>
  <c r="R1481" i="19" s="1"/>
  <c r="O1481" i="19" a="1"/>
  <c r="O1481" i="19" s="1"/>
  <c r="R1485" i="19" a="1"/>
  <c r="R1485" i="19" s="1"/>
  <c r="O1485" i="19" a="1"/>
  <c r="O1485" i="19" s="1"/>
  <c r="R1489" i="19" a="1"/>
  <c r="R1489" i="19" s="1"/>
  <c r="O1489" i="19" a="1"/>
  <c r="O1489" i="19" s="1"/>
  <c r="R1493" i="19" a="1"/>
  <c r="R1493" i="19" s="1"/>
  <c r="O1493" i="19" a="1"/>
  <c r="O1493" i="19" s="1"/>
  <c r="R1497" i="19" a="1"/>
  <c r="R1497" i="19" s="1"/>
  <c r="O1497" i="19" a="1"/>
  <c r="O1497" i="19" s="1"/>
  <c r="O1501" i="19" a="1"/>
  <c r="O1501" i="19" s="1"/>
  <c r="R1501" i="19" a="1"/>
  <c r="R1501" i="19" s="1"/>
  <c r="O1505" i="19" a="1"/>
  <c r="O1505" i="19" s="1"/>
  <c r="R1505" i="19" a="1"/>
  <c r="R1505" i="19" s="1"/>
  <c r="O1509" i="19" a="1"/>
  <c r="O1509" i="19" s="1"/>
  <c r="R1509" i="19" a="1"/>
  <c r="R1509" i="19" s="1"/>
  <c r="R1513" i="19" a="1"/>
  <c r="R1513" i="19" s="1"/>
  <c r="O1513" i="19" a="1"/>
  <c r="O1513" i="19" s="1"/>
  <c r="R1517" i="19" a="1"/>
  <c r="R1517" i="19" s="1"/>
  <c r="O1517" i="19" a="1"/>
  <c r="O1517" i="19" s="1"/>
  <c r="R1521" i="19" a="1"/>
  <c r="R1521" i="19" s="1"/>
  <c r="O1521" i="19" a="1"/>
  <c r="O1521" i="19" s="1"/>
  <c r="R1525" i="19" a="1"/>
  <c r="R1525" i="19" s="1"/>
  <c r="O1525" i="19" a="1"/>
  <c r="O1525" i="19" s="1"/>
  <c r="R1529" i="19" a="1"/>
  <c r="R1529" i="19" s="1"/>
  <c r="O1529" i="19" a="1"/>
  <c r="O1529" i="19" s="1"/>
  <c r="R1533" i="19" a="1"/>
  <c r="R1533" i="19" s="1"/>
  <c r="O1533" i="19" a="1"/>
  <c r="O1533" i="19" s="1"/>
  <c r="R1537" i="19" a="1"/>
  <c r="R1537" i="19" s="1"/>
  <c r="O1537" i="19" a="1"/>
  <c r="O1537" i="19" s="1"/>
  <c r="R1541" i="19" a="1"/>
  <c r="R1541" i="19" s="1"/>
  <c r="O1541" i="19" a="1"/>
  <c r="O1541" i="19" s="1"/>
  <c r="R1545" i="19" a="1"/>
  <c r="R1545" i="19" s="1"/>
  <c r="O1545" i="19" a="1"/>
  <c r="O1545" i="19" s="1"/>
  <c r="R1549" i="19" a="1"/>
  <c r="R1549" i="19" s="1"/>
  <c r="O1549" i="19" a="1"/>
  <c r="O1549" i="19" s="1"/>
  <c r="O1553" i="19" a="1"/>
  <c r="O1553" i="19" s="1"/>
  <c r="R1553" i="19" a="1"/>
  <c r="R1553" i="19" s="1"/>
  <c r="O1557" i="19" a="1"/>
  <c r="O1557" i="19" s="1"/>
  <c r="R1557" i="19" a="1"/>
  <c r="R1557" i="19" s="1"/>
  <c r="O1561" i="19" a="1"/>
  <c r="O1561" i="19" s="1"/>
  <c r="R1561" i="19" a="1"/>
  <c r="R1561" i="19" s="1"/>
  <c r="O1565" i="19" a="1"/>
  <c r="O1565" i="19" s="1"/>
  <c r="R1565" i="19" a="1"/>
  <c r="R1565" i="19" s="1"/>
  <c r="R1569" i="19" a="1"/>
  <c r="R1569" i="19" s="1"/>
  <c r="O1569" i="19" a="1"/>
  <c r="O1569" i="19" s="1"/>
  <c r="R1573" i="19" a="1"/>
  <c r="R1573" i="19" s="1"/>
  <c r="O1573" i="19" a="1"/>
  <c r="O1573" i="19" s="1"/>
  <c r="R1577" i="19" a="1"/>
  <c r="R1577" i="19" s="1"/>
  <c r="O1577" i="19" a="1"/>
  <c r="O1577" i="19" s="1"/>
  <c r="R1581" i="19" a="1"/>
  <c r="R1581" i="19" s="1"/>
  <c r="O1581" i="19" a="1"/>
  <c r="O1581" i="19" s="1"/>
  <c r="R1585" i="19" a="1"/>
  <c r="R1585" i="19" s="1"/>
  <c r="O1585" i="19" a="1"/>
  <c r="O1585" i="19" s="1"/>
  <c r="R1589" i="19" a="1"/>
  <c r="R1589" i="19" s="1"/>
  <c r="O1589" i="19" a="1"/>
  <c r="O1589" i="19" s="1"/>
  <c r="R1593" i="19" a="1"/>
  <c r="R1593" i="19" s="1"/>
  <c r="O1593" i="19" a="1"/>
  <c r="O1593" i="19" s="1"/>
  <c r="R1597" i="19" a="1"/>
  <c r="R1597" i="19" s="1"/>
  <c r="O1597" i="19" a="1"/>
  <c r="O1597" i="19" s="1"/>
  <c r="R1601" i="19" a="1"/>
  <c r="R1601" i="19" s="1"/>
  <c r="O1601" i="19" a="1"/>
  <c r="O1601" i="19" s="1"/>
  <c r="R1605" i="19" a="1"/>
  <c r="R1605" i="19" s="1"/>
  <c r="O1605" i="19" a="1"/>
  <c r="O1605" i="19" s="1"/>
  <c r="R1609" i="19" a="1"/>
  <c r="R1609" i="19" s="1"/>
  <c r="O1609" i="19" a="1"/>
  <c r="O1609" i="19" s="1"/>
  <c r="R1613" i="19" a="1"/>
  <c r="R1613" i="19" s="1"/>
  <c r="O1613" i="19" a="1"/>
  <c r="O1613" i="19" s="1"/>
  <c r="R1617" i="19" a="1"/>
  <c r="R1617" i="19" s="1"/>
  <c r="O1617" i="19" a="1"/>
  <c r="O1617" i="19" s="1"/>
  <c r="R1621" i="19" a="1"/>
  <c r="R1621" i="19" s="1"/>
  <c r="O1621" i="19" a="1"/>
  <c r="O1621" i="19" s="1"/>
  <c r="R1625" i="19" a="1"/>
  <c r="R1625" i="19" s="1"/>
  <c r="O1625" i="19" a="1"/>
  <c r="O1625" i="19" s="1"/>
  <c r="R1629" i="19" a="1"/>
  <c r="R1629" i="19" s="1"/>
  <c r="O1629" i="19" a="1"/>
  <c r="O1629" i="19" s="1"/>
  <c r="R1633" i="19" a="1"/>
  <c r="R1633" i="19" s="1"/>
  <c r="O1633" i="19" a="1"/>
  <c r="O1633" i="19" s="1"/>
  <c r="R1637" i="19" a="1"/>
  <c r="R1637" i="19" s="1"/>
  <c r="O1637" i="19" a="1"/>
  <c r="O1637" i="19" s="1"/>
  <c r="R1641" i="19" a="1"/>
  <c r="R1641" i="19" s="1"/>
  <c r="O1641" i="19" a="1"/>
  <c r="O1641" i="19" s="1"/>
  <c r="O1645" i="19" a="1"/>
  <c r="O1645" i="19" s="1"/>
  <c r="R1645" i="19" a="1"/>
  <c r="R1645" i="19" s="1"/>
  <c r="O1649" i="19" a="1"/>
  <c r="O1649" i="19" s="1"/>
  <c r="R1649" i="19" a="1"/>
  <c r="R1649" i="19" s="1"/>
  <c r="O1653" i="19" a="1"/>
  <c r="O1653" i="19" s="1"/>
  <c r="R1653" i="19" a="1"/>
  <c r="R1653" i="19" s="1"/>
  <c r="O1657" i="19" a="1"/>
  <c r="O1657" i="19" s="1"/>
  <c r="R1657" i="19" a="1"/>
  <c r="R1657" i="19" s="1"/>
  <c r="O1661" i="19" a="1"/>
  <c r="O1661" i="19" s="1"/>
  <c r="R1661" i="19" a="1"/>
  <c r="R1661" i="19" s="1"/>
  <c r="O1665" i="19" a="1"/>
  <c r="O1665" i="19" s="1"/>
  <c r="R1665" i="19" a="1"/>
  <c r="R1665" i="19" s="1"/>
  <c r="O1669" i="19" a="1"/>
  <c r="O1669" i="19" s="1"/>
  <c r="R1669" i="19" a="1"/>
  <c r="R1669" i="19" s="1"/>
  <c r="O1673" i="19" a="1"/>
  <c r="O1673" i="19" s="1"/>
  <c r="R1673" i="19" a="1"/>
  <c r="R1673" i="19" s="1"/>
  <c r="R1677" i="19" a="1"/>
  <c r="R1677" i="19" s="1"/>
  <c r="O1677" i="19" a="1"/>
  <c r="O1677" i="19" s="1"/>
  <c r="R1681" i="19" a="1"/>
  <c r="R1681" i="19" s="1"/>
  <c r="O1681" i="19" a="1"/>
  <c r="O1681" i="19" s="1"/>
  <c r="R1685" i="19" a="1"/>
  <c r="R1685" i="19" s="1"/>
  <c r="O1685" i="19" a="1"/>
  <c r="O1685" i="19" s="1"/>
  <c r="R1689" i="19" a="1"/>
  <c r="R1689" i="19" s="1"/>
  <c r="O1689" i="19" a="1"/>
  <c r="O1689" i="19" s="1"/>
  <c r="R1693" i="19" a="1"/>
  <c r="R1693" i="19" s="1"/>
  <c r="O1693" i="19" a="1"/>
  <c r="O1693" i="19" s="1"/>
  <c r="R1697" i="19" a="1"/>
  <c r="R1697" i="19" s="1"/>
  <c r="O1697" i="19" a="1"/>
  <c r="O1697" i="19" s="1"/>
  <c r="R1701" i="19" a="1"/>
  <c r="R1701" i="19" s="1"/>
  <c r="O1701" i="19" a="1"/>
  <c r="O1701" i="19" s="1"/>
  <c r="R1705" i="19" a="1"/>
  <c r="R1705" i="19" s="1"/>
  <c r="O1705" i="19" a="1"/>
  <c r="O1705" i="19" s="1"/>
  <c r="R1709" i="19" a="1"/>
  <c r="R1709" i="19" s="1"/>
  <c r="O1709" i="19" a="1"/>
  <c r="O1709" i="19" s="1"/>
  <c r="O1713" i="19" a="1"/>
  <c r="O1713" i="19" s="1"/>
  <c r="R1713" i="19" a="1"/>
  <c r="R1713" i="19" s="1"/>
  <c r="O1717" i="19" a="1"/>
  <c r="O1717" i="19" s="1"/>
  <c r="R1717" i="19" a="1"/>
  <c r="R1717" i="19" s="1"/>
  <c r="R1721" i="19" a="1"/>
  <c r="R1721" i="19" s="1"/>
  <c r="O1721" i="19" a="1"/>
  <c r="O1721" i="19" s="1"/>
  <c r="R1725" i="19" a="1"/>
  <c r="R1725" i="19" s="1"/>
  <c r="O1725" i="19" a="1"/>
  <c r="O1725" i="19" s="1"/>
  <c r="R1729" i="19" a="1"/>
  <c r="R1729" i="19" s="1"/>
  <c r="O1729" i="19" a="1"/>
  <c r="O1729" i="19" s="1"/>
  <c r="R1733" i="19" a="1"/>
  <c r="R1733" i="19" s="1"/>
  <c r="O1733" i="19" a="1"/>
  <c r="O1733" i="19" s="1"/>
  <c r="R1737" i="19" a="1"/>
  <c r="R1737" i="19" s="1"/>
  <c r="O1737" i="19" a="1"/>
  <c r="O1737" i="19" s="1"/>
  <c r="O1741" i="19" a="1"/>
  <c r="O1741" i="19" s="1"/>
  <c r="R1741" i="19" a="1"/>
  <c r="R1741" i="19" s="1"/>
  <c r="O1745" i="19" a="1"/>
  <c r="O1745" i="19" s="1"/>
  <c r="R1745" i="19" a="1"/>
  <c r="R1745" i="19" s="1"/>
  <c r="R1749" i="19" a="1"/>
  <c r="R1749" i="19" s="1"/>
  <c r="O1749" i="19" a="1"/>
  <c r="O1749" i="19" s="1"/>
  <c r="R1753" i="19" a="1"/>
  <c r="R1753" i="19" s="1"/>
  <c r="O1753" i="19" a="1"/>
  <c r="O1753" i="19" s="1"/>
  <c r="R1757" i="19" a="1"/>
  <c r="R1757" i="19" s="1"/>
  <c r="O1757" i="19" a="1"/>
  <c r="O1757" i="19" s="1"/>
  <c r="R1761" i="19" a="1"/>
  <c r="R1761" i="19" s="1"/>
  <c r="O1761" i="19" a="1"/>
  <c r="O1761" i="19" s="1"/>
  <c r="R1765" i="19" a="1"/>
  <c r="R1765" i="19" s="1"/>
  <c r="O1765" i="19" a="1"/>
  <c r="O1765" i="19" s="1"/>
  <c r="R1769" i="19" a="1"/>
  <c r="R1769" i="19" s="1"/>
  <c r="O1769" i="19" a="1"/>
  <c r="O1769" i="19" s="1"/>
  <c r="R1773" i="19" a="1"/>
  <c r="R1773" i="19" s="1"/>
  <c r="O1773" i="19" a="1"/>
  <c r="O1773" i="19" s="1"/>
  <c r="R1777" i="19" a="1"/>
  <c r="R1777" i="19" s="1"/>
  <c r="O1777" i="19" a="1"/>
  <c r="O1777" i="19" s="1"/>
  <c r="R1781" i="19" a="1"/>
  <c r="R1781" i="19" s="1"/>
  <c r="O1781" i="19" a="1"/>
  <c r="O1781" i="19" s="1"/>
  <c r="R1785" i="19" a="1"/>
  <c r="R1785" i="19" s="1"/>
  <c r="O1785" i="19" a="1"/>
  <c r="O1785" i="19" s="1"/>
  <c r="R1789" i="19" a="1"/>
  <c r="R1789" i="19" s="1"/>
  <c r="O1789" i="19" a="1"/>
  <c r="O1789" i="19" s="1"/>
  <c r="R1793" i="19" a="1"/>
  <c r="R1793" i="19" s="1"/>
  <c r="O1793" i="19" a="1"/>
  <c r="O1793" i="19" s="1"/>
  <c r="R1797" i="19" a="1"/>
  <c r="R1797" i="19" s="1"/>
  <c r="O1797" i="19" a="1"/>
  <c r="O1797" i="19" s="1"/>
  <c r="O1801" i="19" a="1"/>
  <c r="O1801" i="19" s="1"/>
  <c r="R1801" i="19" a="1"/>
  <c r="R1801" i="19" s="1"/>
  <c r="O1805" i="19" a="1"/>
  <c r="O1805" i="19" s="1"/>
  <c r="R1805" i="19" a="1"/>
  <c r="R1805" i="19" s="1"/>
  <c r="O1809" i="19" a="1"/>
  <c r="O1809" i="19" s="1"/>
  <c r="R1809" i="19" a="1"/>
  <c r="R1809" i="19" s="1"/>
  <c r="O1813" i="19" a="1"/>
  <c r="O1813" i="19" s="1"/>
  <c r="R1813" i="19" a="1"/>
  <c r="R1813" i="19" s="1"/>
  <c r="R1817" i="19" a="1"/>
  <c r="R1817" i="19" s="1"/>
  <c r="O1817" i="19" a="1"/>
  <c r="O1817" i="19" s="1"/>
  <c r="R1821" i="19" a="1"/>
  <c r="R1821" i="19" s="1"/>
  <c r="O1821" i="19" a="1"/>
  <c r="O1821" i="19" s="1"/>
  <c r="R1825" i="19" a="1"/>
  <c r="R1825" i="19" s="1"/>
  <c r="O1825" i="19" a="1"/>
  <c r="O1825" i="19" s="1"/>
  <c r="R1829" i="19" a="1"/>
  <c r="R1829" i="19" s="1"/>
  <c r="O1829" i="19" a="1"/>
  <c r="O1829" i="19" s="1"/>
  <c r="R1833" i="19" a="1"/>
  <c r="R1833" i="19" s="1"/>
  <c r="O1833" i="19" a="1"/>
  <c r="O1833" i="19" s="1"/>
  <c r="R1837" i="19" a="1"/>
  <c r="R1837" i="19" s="1"/>
  <c r="O1837" i="19" a="1"/>
  <c r="O1837" i="19" s="1"/>
  <c r="R1841" i="19" a="1"/>
  <c r="R1841" i="19" s="1"/>
  <c r="O1841" i="19" a="1"/>
  <c r="O1841" i="19" s="1"/>
  <c r="R1845" i="19" a="1"/>
  <c r="R1845" i="19" s="1"/>
  <c r="O1845" i="19" a="1"/>
  <c r="O1845" i="19" s="1"/>
  <c r="O1849" i="19" a="1"/>
  <c r="O1849" i="19" s="1"/>
  <c r="R1849" i="19" a="1"/>
  <c r="R1849" i="19" s="1"/>
  <c r="R1853" i="19" a="1"/>
  <c r="R1853" i="19" s="1"/>
  <c r="O1853" i="19" a="1"/>
  <c r="O1853" i="19" s="1"/>
  <c r="R1857" i="19" a="1"/>
  <c r="R1857" i="19" s="1"/>
  <c r="O1857" i="19" a="1"/>
  <c r="O1857" i="19" s="1"/>
  <c r="R1861" i="19" a="1"/>
  <c r="R1861" i="19" s="1"/>
  <c r="O1861" i="19" a="1"/>
  <c r="O1861" i="19" s="1"/>
  <c r="O2077" i="19" a="1"/>
  <c r="O2077" i="19" s="1"/>
  <c r="R2077" i="19" a="1"/>
  <c r="R2077" i="19" s="1"/>
  <c r="O2081" i="19" a="1"/>
  <c r="O2081" i="19" s="1"/>
  <c r="R2081" i="19" a="1"/>
  <c r="R2081" i="19" s="1"/>
  <c r="R2085" i="19" a="1"/>
  <c r="R2085" i="19" s="1"/>
  <c r="O2085" i="19" a="1"/>
  <c r="O2085" i="19" s="1"/>
  <c r="R2089" i="19" a="1"/>
  <c r="R2089" i="19" s="1"/>
  <c r="O2089" i="19" a="1"/>
  <c r="O2089" i="19" s="1"/>
  <c r="R2093" i="19" a="1"/>
  <c r="R2093" i="19" s="1"/>
  <c r="O2093" i="19" a="1"/>
  <c r="O2093" i="19" s="1"/>
  <c r="R2097" i="19" a="1"/>
  <c r="R2097" i="19" s="1"/>
  <c r="O2097" i="19" a="1"/>
  <c r="O2097" i="19" s="1"/>
  <c r="R2101" i="19" a="1"/>
  <c r="R2101" i="19" s="1"/>
  <c r="O2101" i="19" a="1"/>
  <c r="O2101" i="19" s="1"/>
  <c r="R2105" i="19" a="1"/>
  <c r="R2105" i="19" s="1"/>
  <c r="O2105" i="19" a="1"/>
  <c r="O2105" i="19" s="1"/>
  <c r="R2109" i="19" a="1"/>
  <c r="R2109" i="19" s="1"/>
  <c r="O2109" i="19" a="1"/>
  <c r="O2109" i="19" s="1"/>
  <c r="R2113" i="19" a="1"/>
  <c r="R2113" i="19" s="1"/>
  <c r="O2113" i="19" a="1"/>
  <c r="O2113" i="19" s="1"/>
  <c r="O2117" i="19" a="1"/>
  <c r="O2117" i="19" s="1"/>
  <c r="R2117" i="19" a="1"/>
  <c r="R2117" i="19" s="1"/>
  <c r="R2121" i="19" a="1"/>
  <c r="R2121" i="19" s="1"/>
  <c r="O2121" i="19" a="1"/>
  <c r="O2121" i="19" s="1"/>
  <c r="R2125" i="19" a="1"/>
  <c r="R2125" i="19" s="1"/>
  <c r="O2125" i="19" a="1"/>
  <c r="O2125" i="19" s="1"/>
  <c r="R2129" i="19" a="1"/>
  <c r="R2129" i="19" s="1"/>
  <c r="O2129" i="19" a="1"/>
  <c r="O2129" i="19" s="1"/>
  <c r="R2133" i="19" a="1"/>
  <c r="R2133" i="19" s="1"/>
  <c r="O2133" i="19" a="1"/>
  <c r="O2133" i="19" s="1"/>
  <c r="R2137" i="19" a="1"/>
  <c r="R2137" i="19" s="1"/>
  <c r="O2137" i="19" a="1"/>
  <c r="O2137" i="19" s="1"/>
  <c r="R2141" i="19" a="1"/>
  <c r="R2141" i="19" s="1"/>
  <c r="O2141" i="19" a="1"/>
  <c r="O2141" i="19" s="1"/>
  <c r="R2145" i="19" a="1"/>
  <c r="R2145" i="19" s="1"/>
  <c r="O2145" i="19" a="1"/>
  <c r="O2145" i="19" s="1"/>
  <c r="R2149" i="19" a="1"/>
  <c r="R2149" i="19" s="1"/>
  <c r="O2149" i="19" a="1"/>
  <c r="O2149" i="19" s="1"/>
  <c r="O2153" i="19" a="1"/>
  <c r="O2153" i="19" s="1"/>
  <c r="R2153" i="19" a="1"/>
  <c r="R2153" i="19" s="1"/>
  <c r="O2157" i="19" a="1"/>
  <c r="O2157" i="19" s="1"/>
  <c r="R2157" i="19" a="1"/>
  <c r="R2157" i="19" s="1"/>
  <c r="O2161" i="19" a="1"/>
  <c r="O2161" i="19" s="1"/>
  <c r="R2161" i="19" a="1"/>
  <c r="R2161" i="19" s="1"/>
  <c r="O2165" i="19" a="1"/>
  <c r="O2165" i="19" s="1"/>
  <c r="R2165" i="19" a="1"/>
  <c r="R2165" i="19" s="1"/>
  <c r="O2169" i="19" a="1"/>
  <c r="O2169" i="19" s="1"/>
  <c r="R2169" i="19" a="1"/>
  <c r="R2169" i="19" s="1"/>
  <c r="R2173" i="19" a="1"/>
  <c r="R2173" i="19" s="1"/>
  <c r="O2173" i="19" a="1"/>
  <c r="O2173" i="19" s="1"/>
  <c r="R2177" i="19" a="1"/>
  <c r="R2177" i="19" s="1"/>
  <c r="O2177" i="19" a="1"/>
  <c r="O2177" i="19" s="1"/>
  <c r="R2181" i="19" a="1"/>
  <c r="R2181" i="19" s="1"/>
  <c r="O2181" i="19" a="1"/>
  <c r="O2181" i="19" s="1"/>
  <c r="R2185" i="19" a="1"/>
  <c r="R2185" i="19" s="1"/>
  <c r="O2185" i="19" a="1"/>
  <c r="O2185" i="19" s="1"/>
  <c r="R2189" i="19" a="1"/>
  <c r="R2189" i="19" s="1"/>
  <c r="O2189" i="19" a="1"/>
  <c r="O2189" i="19" s="1"/>
  <c r="R2193" i="19" a="1"/>
  <c r="R2193" i="19" s="1"/>
  <c r="O2193" i="19" a="1"/>
  <c r="O2193" i="19" s="1"/>
  <c r="R2197" i="19" a="1"/>
  <c r="R2197" i="19" s="1"/>
  <c r="O2197" i="19" a="1"/>
  <c r="O2197" i="19" s="1"/>
  <c r="R2201" i="19" a="1"/>
  <c r="R2201" i="19" s="1"/>
  <c r="O2201" i="19" a="1"/>
  <c r="O2201" i="19" s="1"/>
  <c r="O2205" i="19" a="1"/>
  <c r="O2205" i="19" s="1"/>
  <c r="R2205" i="19" a="1"/>
  <c r="R2205" i="19" s="1"/>
  <c r="O2209" i="19" a="1"/>
  <c r="O2209" i="19" s="1"/>
  <c r="R2209" i="19" a="1"/>
  <c r="R2209" i="19" s="1"/>
  <c r="R2213" i="19" a="1"/>
  <c r="R2213" i="19" s="1"/>
  <c r="O2213" i="19" a="1"/>
  <c r="O2213" i="19" s="1"/>
  <c r="R2217" i="19" a="1"/>
  <c r="R2217" i="19" s="1"/>
  <c r="O2217" i="19" a="1"/>
  <c r="O2217" i="19" s="1"/>
  <c r="R2221" i="19" a="1"/>
  <c r="R2221" i="19" s="1"/>
  <c r="O2221" i="19" a="1"/>
  <c r="O2221" i="19" s="1"/>
  <c r="R2225" i="19" a="1"/>
  <c r="R2225" i="19" s="1"/>
  <c r="O2225" i="19" a="1"/>
  <c r="O2225" i="19" s="1"/>
  <c r="R2229" i="19" a="1"/>
  <c r="R2229" i="19" s="1"/>
  <c r="O2229" i="19" a="1"/>
  <c r="O2229" i="19" s="1"/>
  <c r="R2233" i="19" a="1"/>
  <c r="R2233" i="19" s="1"/>
  <c r="O2233" i="19" a="1"/>
  <c r="O2233" i="19" s="1"/>
  <c r="R2237" i="19" a="1"/>
  <c r="R2237" i="19" s="1"/>
  <c r="O2237" i="19" a="1"/>
  <c r="O2237" i="19" s="1"/>
  <c r="R2241" i="19" a="1"/>
  <c r="R2241" i="19" s="1"/>
  <c r="O2241" i="19" a="1"/>
  <c r="O2241" i="19" s="1"/>
  <c r="R2245" i="19" a="1"/>
  <c r="R2245" i="19" s="1"/>
  <c r="O2245" i="19" a="1"/>
  <c r="O2245" i="19" s="1"/>
  <c r="O2249" i="19" a="1"/>
  <c r="O2249" i="19" s="1"/>
  <c r="R2249" i="19" a="1"/>
  <c r="R2249" i="19" s="1"/>
  <c r="O2253" i="19" a="1"/>
  <c r="O2253" i="19" s="1"/>
  <c r="R2253" i="19" a="1"/>
  <c r="R2253" i="19" s="1"/>
  <c r="O2257" i="19" a="1"/>
  <c r="O2257" i="19" s="1"/>
  <c r="R2257" i="19" a="1"/>
  <c r="R2257" i="19" s="1"/>
  <c r="O2261" i="19" a="1"/>
  <c r="O2261" i="19" s="1"/>
  <c r="R2261" i="19" a="1"/>
  <c r="R2261" i="19" s="1"/>
  <c r="O2265" i="19" a="1"/>
  <c r="O2265" i="19" s="1"/>
  <c r="R2265" i="19" a="1"/>
  <c r="R2265" i="19" s="1"/>
  <c r="O2269" i="19" a="1"/>
  <c r="O2269" i="19" s="1"/>
  <c r="R2269" i="19" a="1"/>
  <c r="R2269" i="19" s="1"/>
  <c r="O2273" i="19" a="1"/>
  <c r="O2273" i="19" s="1"/>
  <c r="R2273" i="19" a="1"/>
  <c r="R2273" i="19" s="1"/>
  <c r="O2277" i="19" a="1"/>
  <c r="O2277" i="19" s="1"/>
  <c r="R2277" i="19" a="1"/>
  <c r="R2277" i="19" s="1"/>
  <c r="O2281" i="19" a="1"/>
  <c r="O2281" i="19" s="1"/>
  <c r="R2281" i="19" a="1"/>
  <c r="R2281" i="19" s="1"/>
  <c r="O2285" i="19" a="1"/>
  <c r="O2285" i="19" s="1"/>
  <c r="R2285" i="19" a="1"/>
  <c r="R2285" i="19" s="1"/>
  <c r="R2289" i="19" a="1"/>
  <c r="R2289" i="19" s="1"/>
  <c r="O2289" i="19" a="1"/>
  <c r="O2289" i="19" s="1"/>
  <c r="R2293" i="19" a="1"/>
  <c r="R2293" i="19" s="1"/>
  <c r="O2293" i="19" a="1"/>
  <c r="O2293" i="19" s="1"/>
  <c r="R2297" i="19" a="1"/>
  <c r="R2297" i="19" s="1"/>
  <c r="O2297" i="19" a="1"/>
  <c r="O2297" i="19" s="1"/>
  <c r="R2301" i="19" a="1"/>
  <c r="R2301" i="19" s="1"/>
  <c r="O2301" i="19" a="1"/>
  <c r="O2301" i="19" s="1"/>
  <c r="R2305" i="19" a="1"/>
  <c r="R2305" i="19" s="1"/>
  <c r="O2305" i="19" a="1"/>
  <c r="O2305" i="19" s="1"/>
  <c r="R2309" i="19" a="1"/>
  <c r="R2309" i="19" s="1"/>
  <c r="O2309" i="19" a="1"/>
  <c r="O2309" i="19" s="1"/>
  <c r="R2313" i="19" a="1"/>
  <c r="R2313" i="19" s="1"/>
  <c r="O2313" i="19" a="1"/>
  <c r="O2313" i="19" s="1"/>
  <c r="R2317" i="19" a="1"/>
  <c r="R2317" i="19" s="1"/>
  <c r="O2317" i="19" a="1"/>
  <c r="O2317" i="19" s="1"/>
  <c r="R2321" i="19" a="1"/>
  <c r="R2321" i="19" s="1"/>
  <c r="O2321" i="19" a="1"/>
  <c r="O2321" i="19" s="1"/>
  <c r="R2325" i="19" a="1"/>
  <c r="R2325" i="19" s="1"/>
  <c r="O2325" i="19" a="1"/>
  <c r="O2325" i="19" s="1"/>
  <c r="R2329" i="19" a="1"/>
  <c r="R2329" i="19" s="1"/>
  <c r="O2329" i="19" a="1"/>
  <c r="O2329" i="19" s="1"/>
  <c r="R2333" i="19" a="1"/>
  <c r="R2333" i="19" s="1"/>
  <c r="O2333" i="19" a="1"/>
  <c r="O2333" i="19" s="1"/>
  <c r="R2337" i="19" a="1"/>
  <c r="R2337" i="19" s="1"/>
  <c r="O2337" i="19" a="1"/>
  <c r="O2337" i="19" s="1"/>
  <c r="R2341" i="19" a="1"/>
  <c r="R2341" i="19" s="1"/>
  <c r="O2341" i="19" a="1"/>
  <c r="O2341" i="19" s="1"/>
  <c r="R2345" i="19" a="1"/>
  <c r="R2345" i="19" s="1"/>
  <c r="O2345" i="19" a="1"/>
  <c r="O2345" i="19" s="1"/>
  <c r="R2349" i="19" a="1"/>
  <c r="R2349" i="19" s="1"/>
  <c r="O2349" i="19" a="1"/>
  <c r="O2349" i="19" s="1"/>
  <c r="R2353" i="19" a="1"/>
  <c r="R2353" i="19" s="1"/>
  <c r="O2353" i="19" a="1"/>
  <c r="O2353" i="19" s="1"/>
  <c r="R2357" i="19" a="1"/>
  <c r="R2357" i="19" s="1"/>
  <c r="O2357" i="19" a="1"/>
  <c r="O2357" i="19" s="1"/>
  <c r="R2361" i="19" a="1"/>
  <c r="R2361" i="19" s="1"/>
  <c r="O2361" i="19" a="1"/>
  <c r="O2361" i="19" s="1"/>
  <c r="R2365" i="19" a="1"/>
  <c r="R2365" i="19" s="1"/>
  <c r="O2365" i="19" a="1"/>
  <c r="O2365" i="19" s="1"/>
  <c r="O2369" i="19" a="1"/>
  <c r="O2369" i="19" s="1"/>
  <c r="R2369" i="19" a="1"/>
  <c r="R2369" i="19" s="1"/>
  <c r="O2373" i="19" a="1"/>
  <c r="O2373" i="19" s="1"/>
  <c r="R2373" i="19" a="1"/>
  <c r="R2373" i="19" s="1"/>
  <c r="O2377" i="19" a="1"/>
  <c r="O2377" i="19" s="1"/>
  <c r="R2377" i="19" a="1"/>
  <c r="R2377" i="19" s="1"/>
  <c r="R2381" i="19" a="1"/>
  <c r="R2381" i="19" s="1"/>
  <c r="O2381" i="19" a="1"/>
  <c r="O2381" i="19" s="1"/>
  <c r="R2385" i="19" a="1"/>
  <c r="R2385" i="19" s="1"/>
  <c r="O2385" i="19" a="1"/>
  <c r="O2385" i="19" s="1"/>
  <c r="R2389" i="19" a="1"/>
  <c r="R2389" i="19" s="1"/>
  <c r="O2389" i="19" a="1"/>
  <c r="O2389" i="19" s="1"/>
  <c r="R2393" i="19" a="1"/>
  <c r="R2393" i="19" s="1"/>
  <c r="O2393" i="19" a="1"/>
  <c r="O2393" i="19" s="1"/>
  <c r="R2397" i="19" a="1"/>
  <c r="R2397" i="19" s="1"/>
  <c r="O2397" i="19" a="1"/>
  <c r="O2397" i="19" s="1"/>
  <c r="R2401" i="19" a="1"/>
  <c r="R2401" i="19" s="1"/>
  <c r="O2401" i="19" a="1"/>
  <c r="O2401" i="19" s="1"/>
  <c r="R2405" i="19" a="1"/>
  <c r="R2405" i="19" s="1"/>
  <c r="O2405" i="19" a="1"/>
  <c r="O2405" i="19" s="1"/>
  <c r="R2409" i="19" a="1"/>
  <c r="R2409" i="19" s="1"/>
  <c r="O2409" i="19" a="1"/>
  <c r="O2409" i="19" s="1"/>
  <c r="R2413" i="19" a="1"/>
  <c r="R2413" i="19" s="1"/>
  <c r="O2413" i="19" a="1"/>
  <c r="O2413" i="19" s="1"/>
  <c r="R2417" i="19" a="1"/>
  <c r="R2417" i="19" s="1"/>
  <c r="O2417" i="19" a="1"/>
  <c r="O2417" i="19" s="1"/>
  <c r="R2421" i="19" a="1"/>
  <c r="R2421" i="19" s="1"/>
  <c r="O2421" i="19" a="1"/>
  <c r="O2421" i="19" s="1"/>
  <c r="R2425" i="19" a="1"/>
  <c r="R2425" i="19" s="1"/>
  <c r="O2425" i="19" a="1"/>
  <c r="O2425" i="19" s="1"/>
  <c r="R2429" i="19" a="1"/>
  <c r="R2429" i="19" s="1"/>
  <c r="O2429" i="19" a="1"/>
  <c r="O2429" i="19" s="1"/>
  <c r="R2433" i="19" a="1"/>
  <c r="R2433" i="19" s="1"/>
  <c r="O2433" i="19" a="1"/>
  <c r="O2433" i="19" s="1"/>
  <c r="R2437" i="19" a="1"/>
  <c r="R2437" i="19" s="1"/>
  <c r="O2437" i="19" a="1"/>
  <c r="O2437" i="19" s="1"/>
  <c r="R2441" i="19" a="1"/>
  <c r="R2441" i="19" s="1"/>
  <c r="O2441" i="19" a="1"/>
  <c r="O2441" i="19" s="1"/>
  <c r="R2445" i="19" a="1"/>
  <c r="R2445" i="19" s="1"/>
  <c r="O2445" i="19" a="1"/>
  <c r="O2445" i="19" s="1"/>
  <c r="R2449" i="19" a="1"/>
  <c r="R2449" i="19" s="1"/>
  <c r="O2449" i="19" a="1"/>
  <c r="O2449" i="19" s="1"/>
  <c r="R2453" i="19" a="1"/>
  <c r="R2453" i="19" s="1"/>
  <c r="O2453" i="19" a="1"/>
  <c r="O2453" i="19" s="1"/>
  <c r="R2457" i="19" a="1"/>
  <c r="R2457" i="19" s="1"/>
  <c r="O2457" i="19" a="1"/>
  <c r="O2457" i="19" s="1"/>
  <c r="R2461" i="19" a="1"/>
  <c r="R2461" i="19" s="1"/>
  <c r="O2461" i="19" a="1"/>
  <c r="O2461" i="19" s="1"/>
  <c r="O2465" i="19" a="1"/>
  <c r="O2465" i="19" s="1"/>
  <c r="R2465" i="19" a="1"/>
  <c r="R2465" i="19" s="1"/>
  <c r="O2469" i="19" a="1"/>
  <c r="O2469" i="19" s="1"/>
  <c r="R2469" i="19" a="1"/>
  <c r="R2469" i="19" s="1"/>
  <c r="O2473" i="19" a="1"/>
  <c r="O2473" i="19" s="1"/>
  <c r="R2473" i="19" a="1"/>
  <c r="R2473" i="19" s="1"/>
  <c r="O2477" i="19" a="1"/>
  <c r="O2477" i="19" s="1"/>
  <c r="R2477" i="19" a="1"/>
  <c r="R2477" i="19" s="1"/>
  <c r="O2693" i="19" a="1"/>
  <c r="O2693" i="19" s="1"/>
  <c r="O2697" i="19" a="1"/>
  <c r="O2697" i="19" s="1"/>
  <c r="O2701" i="19" a="1"/>
  <c r="O2701" i="19" s="1"/>
  <c r="O2705" i="19" a="1"/>
  <c r="O2705" i="19" s="1"/>
  <c r="O2709" i="19" a="1"/>
  <c r="O2709" i="19" s="1"/>
  <c r="O2713" i="19" a="1"/>
  <c r="O2713" i="19" s="1"/>
  <c r="O2717" i="19" a="1"/>
  <c r="O2717" i="19" s="1"/>
  <c r="O2721" i="19" a="1"/>
  <c r="O2721" i="19" s="1"/>
  <c r="O2725" i="19" a="1"/>
  <c r="O2725" i="19" s="1"/>
  <c r="O2729" i="19" a="1"/>
  <c r="O2729" i="19" s="1"/>
  <c r="O2733" i="19" a="1"/>
  <c r="O2733" i="19" s="1"/>
  <c r="O2737" i="19" a="1"/>
  <c r="O2737" i="19" s="1"/>
  <c r="O2741" i="19" a="1"/>
  <c r="O2741" i="19" s="1"/>
  <c r="O2745" i="19" a="1"/>
  <c r="O2745" i="19" s="1"/>
  <c r="O2749" i="19" a="1"/>
  <c r="O2749" i="19" s="1"/>
  <c r="O2753" i="19" a="1"/>
  <c r="O2753" i="19" s="1"/>
  <c r="O2757" i="19" a="1"/>
  <c r="O2757" i="19" s="1"/>
  <c r="O2761" i="19" a="1"/>
  <c r="O2761" i="19" s="1"/>
  <c r="O2765" i="19" a="1"/>
  <c r="O2765" i="19" s="1"/>
  <c r="O2769" i="19" a="1"/>
  <c r="O2769" i="19" s="1"/>
  <c r="O2773" i="19" a="1"/>
  <c r="O2773" i="19" s="1"/>
  <c r="O2777" i="19" a="1"/>
  <c r="O2777" i="19" s="1"/>
  <c r="O2781" i="19" a="1"/>
  <c r="O2781" i="19" s="1"/>
  <c r="O2785" i="19" a="1"/>
  <c r="O2785" i="19" s="1"/>
  <c r="O2789" i="19" a="1"/>
  <c r="O2789" i="19" s="1"/>
  <c r="O2793" i="19" a="1"/>
  <c r="O2793" i="19" s="1"/>
  <c r="O2797" i="19" a="1"/>
  <c r="O2797" i="19" s="1"/>
  <c r="O2801" i="19" a="1"/>
  <c r="O2801" i="19" s="1"/>
  <c r="O2805" i="19" a="1"/>
  <c r="O2805" i="19" s="1"/>
  <c r="O2809" i="19" a="1"/>
  <c r="O2809" i="19" s="1"/>
  <c r="O2813" i="19" a="1"/>
  <c r="O2813" i="19" s="1"/>
  <c r="O2817" i="19" a="1"/>
  <c r="O2817" i="19" s="1"/>
  <c r="O2821" i="19" a="1"/>
  <c r="O2821" i="19" s="1"/>
  <c r="O2825" i="19" a="1"/>
  <c r="O2825" i="19" s="1"/>
  <c r="O2829" i="19" a="1"/>
  <c r="O2829" i="19" s="1"/>
  <c r="O2833" i="19" a="1"/>
  <c r="O2833" i="19" s="1"/>
  <c r="O2837" i="19" a="1"/>
  <c r="O2837" i="19" s="1"/>
  <c r="O2841" i="19" a="1"/>
  <c r="O2841" i="19" s="1"/>
  <c r="O2845" i="19" a="1"/>
  <c r="O2845" i="19" s="1"/>
  <c r="O2849" i="19" a="1"/>
  <c r="O2849" i="19" s="1"/>
  <c r="O2853" i="19" a="1"/>
  <c r="O2853" i="19" s="1"/>
  <c r="O2857" i="19" a="1"/>
  <c r="O2857" i="19" s="1"/>
  <c r="O2861" i="19" a="1"/>
  <c r="O2861" i="19" s="1"/>
  <c r="O2865" i="19" a="1"/>
  <c r="O2865" i="19" s="1"/>
  <c r="O2869" i="19" a="1"/>
  <c r="O2869" i="19" s="1"/>
  <c r="O2873" i="19" a="1"/>
  <c r="O2873" i="19" s="1"/>
  <c r="O2877" i="19" a="1"/>
  <c r="O2877" i="19" s="1"/>
  <c r="O2881" i="19" a="1"/>
  <c r="O2881" i="19" s="1"/>
  <c r="O2885" i="19" a="1"/>
  <c r="O2885" i="19" s="1"/>
  <c r="O2889" i="19" a="1"/>
  <c r="O2889" i="19" s="1"/>
  <c r="O2893" i="19" a="1"/>
  <c r="O2893" i="19" s="1"/>
  <c r="O2897" i="19" a="1"/>
  <c r="O2897" i="19" s="1"/>
  <c r="O2901" i="19" a="1"/>
  <c r="O2901" i="19" s="1"/>
  <c r="O2905" i="19" a="1"/>
  <c r="O2905" i="19" s="1"/>
  <c r="O2909" i="19" a="1"/>
  <c r="O2909" i="19" s="1"/>
  <c r="O2913" i="19" a="1"/>
  <c r="O2913" i="19" s="1"/>
  <c r="O2917" i="19" a="1"/>
  <c r="O2917" i="19" s="1"/>
  <c r="O2921" i="19" a="1"/>
  <c r="O2921" i="19" s="1"/>
  <c r="O2925" i="19" a="1"/>
  <c r="O2925" i="19" s="1"/>
  <c r="O2929" i="19" a="1"/>
  <c r="O2929" i="19" s="1"/>
  <c r="O2933" i="19" a="1"/>
  <c r="O2933" i="19" s="1"/>
  <c r="O2937" i="19" a="1"/>
  <c r="O2937" i="19" s="1"/>
  <c r="O2941" i="19" a="1"/>
  <c r="O2941" i="19" s="1"/>
  <c r="O2945" i="19" a="1"/>
  <c r="O2945" i="19" s="1"/>
  <c r="O2949" i="19" a="1"/>
  <c r="O2949" i="19" s="1"/>
  <c r="O2953" i="19" a="1"/>
  <c r="O2953" i="19" s="1"/>
  <c r="O2957" i="19" a="1"/>
  <c r="O2957" i="19" s="1"/>
  <c r="O2961" i="19" a="1"/>
  <c r="O2961" i="19" s="1"/>
  <c r="O2965" i="19" a="1"/>
  <c r="O2965" i="19" s="1"/>
  <c r="O2969" i="19" a="1"/>
  <c r="O2969" i="19" s="1"/>
  <c r="O2973" i="19" a="1"/>
  <c r="O2973" i="19" s="1"/>
  <c r="O2977" i="19" a="1"/>
  <c r="O2977" i="19" s="1"/>
  <c r="O2981" i="19" a="1"/>
  <c r="O2981" i="19" s="1"/>
  <c r="O2985" i="19" a="1"/>
  <c r="O2985" i="19" s="1"/>
  <c r="O2989" i="19" a="1"/>
  <c r="O2989" i="19" s="1"/>
  <c r="O2993" i="19" a="1"/>
  <c r="O2993" i="19" s="1"/>
  <c r="O2997" i="19" a="1"/>
  <c r="O2997" i="19" s="1"/>
  <c r="O3001" i="19" a="1"/>
  <c r="O3001" i="19" s="1"/>
  <c r="O3005" i="19" a="1"/>
  <c r="O3005" i="19" s="1"/>
  <c r="O3009" i="19" a="1"/>
  <c r="O3009" i="19" s="1"/>
  <c r="O3013" i="19" a="1"/>
  <c r="O3013" i="19" s="1"/>
  <c r="O3017" i="19" a="1"/>
  <c r="O3017" i="19" s="1"/>
  <c r="O3021" i="19" a="1"/>
  <c r="O3021" i="19" s="1"/>
  <c r="O3025" i="19" a="1"/>
  <c r="O3025" i="19" s="1"/>
  <c r="O3029" i="19" a="1"/>
  <c r="O3029" i="19" s="1"/>
  <c r="O3033" i="19" a="1"/>
  <c r="O3033" i="19" s="1"/>
  <c r="O3037" i="19" a="1"/>
  <c r="O3037" i="19" s="1"/>
  <c r="O3041" i="19" a="1"/>
  <c r="O3041" i="19" s="1"/>
  <c r="O3045" i="19" a="1"/>
  <c r="O3045" i="19" s="1"/>
  <c r="O3049" i="19" a="1"/>
  <c r="O3049" i="19" s="1"/>
  <c r="O3053" i="19" a="1"/>
  <c r="O3053" i="19" s="1"/>
  <c r="O3057" i="19" a="1"/>
  <c r="O3057" i="19" s="1"/>
  <c r="O3061" i="19" a="1"/>
  <c r="O3061" i="19" s="1"/>
  <c r="O3065" i="19" a="1"/>
  <c r="O3065" i="19" s="1"/>
  <c r="O3069" i="19" a="1"/>
  <c r="O3069" i="19" s="1"/>
  <c r="O3073" i="19" a="1"/>
  <c r="O3073" i="19" s="1"/>
  <c r="O3077" i="19" a="1"/>
  <c r="O3077" i="19" s="1"/>
  <c r="O3081" i="19" a="1"/>
  <c r="O3081" i="19" s="1"/>
  <c r="O3085" i="19" a="1"/>
  <c r="O3085" i="19" s="1"/>
  <c r="O3089" i="19" a="1"/>
  <c r="O3089" i="19" s="1"/>
  <c r="O3093" i="19" a="1"/>
  <c r="O3093" i="19" s="1"/>
  <c r="O12" i="24" a="1"/>
  <c r="O12" i="24" s="1"/>
  <c r="O14" i="24" a="1"/>
  <c r="O14" i="24" s="1"/>
  <c r="O33" i="24" a="1"/>
  <c r="O33" i="24" s="1"/>
  <c r="O25" i="24" a="1"/>
  <c r="O25" i="24" s="1"/>
  <c r="O22" i="24" a="1"/>
  <c r="O22" i="24" s="1"/>
  <c r="O30" i="24" a="1"/>
  <c r="O30" i="24" s="1"/>
  <c r="O29" i="24" a="1"/>
  <c r="O29" i="24" s="1"/>
  <c r="O21" i="24" a="1"/>
  <c r="O21" i="24" s="1"/>
  <c r="O17" i="24" a="1"/>
  <c r="O17" i="24" s="1"/>
  <c r="O11" i="24" a="1"/>
  <c r="O11" i="24" s="1"/>
  <c r="O13" i="24" a="1"/>
  <c r="O13" i="24" s="1"/>
  <c r="O16" i="24" a="1"/>
  <c r="O16" i="24" s="1"/>
  <c r="O24" i="24" a="1"/>
  <c r="O24" i="24" s="1"/>
  <c r="O32" i="24" a="1"/>
  <c r="O32" i="24" s="1"/>
  <c r="O31" i="24" a="1"/>
  <c r="O31" i="24" s="1"/>
  <c r="O27" i="24" a="1"/>
  <c r="O27" i="24" s="1"/>
  <c r="O23" i="24" a="1"/>
  <c r="O23" i="24" s="1"/>
  <c r="O19" i="24" a="1"/>
  <c r="O19" i="24" s="1"/>
  <c r="O15" i="24" a="1"/>
  <c r="O15" i="24" s="1"/>
  <c r="O18" i="24" a="1"/>
  <c r="O18" i="24" s="1"/>
  <c r="O26" i="24" a="1"/>
  <c r="O26" i="24" s="1"/>
  <c r="O34" i="24" a="1"/>
  <c r="O34" i="24" s="1"/>
  <c r="O20" i="24" a="1"/>
  <c r="O20" i="24" s="1"/>
  <c r="O28" i="24" a="1"/>
  <c r="O28" i="24" s="1"/>
  <c r="O137" i="22" a="1"/>
  <c r="O137" i="22" s="1"/>
  <c r="O160" i="22" a="1"/>
  <c r="O160" i="22" s="1"/>
  <c r="O164" i="22" a="1"/>
  <c r="O164" i="22" s="1"/>
  <c r="O172" i="22" a="1"/>
  <c r="O172" i="22" s="1"/>
  <c r="O176" i="22" a="1"/>
  <c r="O176" i="22" s="1"/>
  <c r="O180" i="22" a="1"/>
  <c r="O180" i="22" s="1"/>
  <c r="O184" i="22" a="1"/>
  <c r="O184" i="22" s="1"/>
  <c r="O192" i="22" a="1"/>
  <c r="O192" i="22" s="1"/>
  <c r="O196" i="22" a="1"/>
  <c r="O196" i="22" s="1"/>
  <c r="O142" i="22" a="1"/>
  <c r="O142" i="22" s="1"/>
  <c r="O150" i="22" a="1"/>
  <c r="O150" i="22" s="1"/>
  <c r="O158" i="22" a="1"/>
  <c r="O158" i="22" s="1"/>
  <c r="O135" i="22" a="1"/>
  <c r="O135" i="22" s="1"/>
  <c r="O38" i="22" a="1"/>
  <c r="O38" i="22" s="1"/>
  <c r="O42" i="22" a="1"/>
  <c r="O42" i="22" s="1"/>
  <c r="O46" i="22" a="1"/>
  <c r="O46" i="22" s="1"/>
  <c r="O50" i="22" a="1"/>
  <c r="O50" i="22" s="1"/>
  <c r="O54" i="22" a="1"/>
  <c r="O54" i="22" s="1"/>
  <c r="O58" i="22" a="1"/>
  <c r="O58" i="22" s="1"/>
  <c r="O62" i="22" a="1"/>
  <c r="O62" i="22" s="1"/>
  <c r="O66" i="22" a="1"/>
  <c r="O66" i="22" s="1"/>
  <c r="O70" i="22" a="1"/>
  <c r="O70" i="22" s="1"/>
  <c r="O98" i="22" a="1"/>
  <c r="O98" i="22" s="1"/>
  <c r="O102" i="22" a="1"/>
  <c r="O102" i="22" s="1"/>
  <c r="O106" i="22" a="1"/>
  <c r="O106" i="22" s="1"/>
  <c r="O110" i="22" a="1"/>
  <c r="O110" i="22" s="1"/>
  <c r="O114" i="22" a="1"/>
  <c r="O114" i="22" s="1"/>
  <c r="O126" i="22" a="1"/>
  <c r="O126" i="22" s="1"/>
  <c r="O130" i="22" a="1"/>
  <c r="O130" i="22" s="1"/>
  <c r="O162" i="22" a="1"/>
  <c r="O162" i="22" s="1"/>
  <c r="O166" i="22" a="1"/>
  <c r="O166" i="22" s="1"/>
  <c r="O170" i="22" a="1"/>
  <c r="O170" i="22" s="1"/>
  <c r="O174" i="22" a="1"/>
  <c r="O174" i="22" s="1"/>
  <c r="O178" i="22" a="1"/>
  <c r="O178" i="22" s="1"/>
  <c r="O182" i="22" a="1"/>
  <c r="O182" i="22" s="1"/>
  <c r="O186" i="22" a="1"/>
  <c r="O186" i="22" s="1"/>
  <c r="O190" i="22" a="1"/>
  <c r="O190" i="22" s="1"/>
  <c r="O194" i="22" a="1"/>
  <c r="O194" i="22" s="1"/>
  <c r="O12" i="22" a="1"/>
  <c r="O12" i="22" s="1"/>
  <c r="O14" i="22" a="1"/>
  <c r="O14" i="22" s="1"/>
  <c r="O16" i="22" a="1"/>
  <c r="O16" i="22" s="1"/>
  <c r="O21" i="22" a="1"/>
  <c r="O21" i="22" s="1"/>
  <c r="O23" i="22" a="1"/>
  <c r="O23" i="22" s="1"/>
  <c r="O25" i="22" a="1"/>
  <c r="O25" i="22" s="1"/>
  <c r="O28" i="22" a="1"/>
  <c r="O28" i="22" s="1"/>
  <c r="O30" i="22" a="1"/>
  <c r="O30" i="22" s="1"/>
  <c r="O41" i="22" a="1"/>
  <c r="O41" i="22" s="1"/>
  <c r="O49" i="22" a="1"/>
  <c r="O49" i="22" s="1"/>
  <c r="O57" i="22" a="1"/>
  <c r="O57" i="22" s="1"/>
  <c r="O65" i="22" a="1"/>
  <c r="O65" i="22" s="1"/>
  <c r="O73" i="22" a="1"/>
  <c r="O73" i="22" s="1"/>
  <c r="O81" i="22" a="1"/>
  <c r="O81" i="22" s="1"/>
  <c r="O89" i="22" a="1"/>
  <c r="O89" i="22" s="1"/>
  <c r="O97" i="22" a="1"/>
  <c r="O97" i="22" s="1"/>
  <c r="O105" i="22" a="1"/>
  <c r="O105" i="22" s="1"/>
  <c r="O113" i="22" a="1"/>
  <c r="O113" i="22" s="1"/>
  <c r="O120" i="22" a="1"/>
  <c r="O120" i="22" s="1"/>
  <c r="O127" i="22" a="1"/>
  <c r="O127" i="22" s="1"/>
  <c r="O134" i="22" a="1"/>
  <c r="O134" i="22" s="1"/>
  <c r="O141" i="22" a="1"/>
  <c r="O141" i="22" s="1"/>
  <c r="O149" i="22" a="1"/>
  <c r="O149" i="22" s="1"/>
  <c r="O157" i="22" a="1"/>
  <c r="O157" i="22" s="1"/>
  <c r="O165" i="22" a="1"/>
  <c r="O165" i="22" s="1"/>
  <c r="O173" i="22" a="1"/>
  <c r="O173" i="22" s="1"/>
  <c r="O181" i="22" a="1"/>
  <c r="O181" i="22" s="1"/>
  <c r="O189" i="22" a="1"/>
  <c r="O189" i="22" s="1"/>
  <c r="O124" i="22" a="1"/>
  <c r="O124" i="22" s="1"/>
  <c r="O168" i="22" a="1"/>
  <c r="O168" i="22" s="1"/>
  <c r="O34" i="22" a="1"/>
  <c r="O34" i="22" s="1"/>
  <c r="O80" i="22" a="1"/>
  <c r="O80" i="22" s="1"/>
  <c r="O88" i="22" a="1"/>
  <c r="O88" i="22" s="1"/>
  <c r="O92" i="22" a="1"/>
  <c r="O92" i="22" s="1"/>
  <c r="O96" i="22" a="1"/>
  <c r="O96" i="22" s="1"/>
  <c r="O154" i="22" a="1"/>
  <c r="O154" i="22" s="1"/>
  <c r="O117" i="22" a="1"/>
  <c r="O117" i="22" s="1"/>
  <c r="O121" i="22" a="1"/>
  <c r="O121" i="22" s="1"/>
  <c r="O32" i="22" a="1"/>
  <c r="O32" i="22" s="1"/>
  <c r="O74" i="22" a="1"/>
  <c r="O74" i="22" s="1"/>
  <c r="O78" i="22" a="1"/>
  <c r="O78" i="22" s="1"/>
  <c r="O82" i="22" a="1"/>
  <c r="O82" i="22" s="1"/>
  <c r="O86" i="22" a="1"/>
  <c r="O86" i="22" s="1"/>
  <c r="O90" i="22" a="1"/>
  <c r="O90" i="22" s="1"/>
  <c r="O94" i="22" a="1"/>
  <c r="O94" i="22" s="1"/>
  <c r="O140" i="22" a="1"/>
  <c r="O140" i="22" s="1"/>
  <c r="O144" i="22" a="1"/>
  <c r="O144" i="22" s="1"/>
  <c r="O148" i="22" a="1"/>
  <c r="O148" i="22" s="1"/>
  <c r="O152" i="22" a="1"/>
  <c r="O152" i="22" s="1"/>
  <c r="O156" i="22" a="1"/>
  <c r="O156" i="22" s="1"/>
  <c r="O115" i="22" a="1"/>
  <c r="O115" i="22" s="1"/>
  <c r="O119" i="22" a="1"/>
  <c r="O119" i="22" s="1"/>
  <c r="O131" i="22" a="1"/>
  <c r="O131" i="22" s="1"/>
  <c r="O11" i="22" a="1"/>
  <c r="O11" i="22" s="1"/>
  <c r="O18" i="22" a="1"/>
  <c r="O18" i="22" s="1"/>
  <c r="O27" i="22" a="1"/>
  <c r="O27" i="22" s="1"/>
  <c r="O35" i="22" a="1"/>
  <c r="O35" i="22" s="1"/>
  <c r="O43" i="22" a="1"/>
  <c r="O43" i="22" s="1"/>
  <c r="O51" i="22" a="1"/>
  <c r="O51" i="22" s="1"/>
  <c r="O59" i="22" a="1"/>
  <c r="O59" i="22" s="1"/>
  <c r="O67" i="22" a="1"/>
  <c r="O67" i="22" s="1"/>
  <c r="O75" i="22" a="1"/>
  <c r="O75" i="22" s="1"/>
  <c r="O83" i="22" a="1"/>
  <c r="O83" i="22" s="1"/>
  <c r="O91" i="22" a="1"/>
  <c r="O91" i="22" s="1"/>
  <c r="O99" i="22" a="1"/>
  <c r="O99" i="22" s="1"/>
  <c r="O107" i="22" a="1"/>
  <c r="O107" i="22" s="1"/>
  <c r="O122" i="22" a="1"/>
  <c r="O122" i="22" s="1"/>
  <c r="O129" i="22" a="1"/>
  <c r="O129" i="22" s="1"/>
  <c r="O136" i="22" a="1"/>
  <c r="O136" i="22" s="1"/>
  <c r="O143" i="22" a="1"/>
  <c r="O143" i="22" s="1"/>
  <c r="O151" i="22" a="1"/>
  <c r="O151" i="22" s="1"/>
  <c r="O159" i="22" a="1"/>
  <c r="O159" i="22" s="1"/>
  <c r="O167" i="22" a="1"/>
  <c r="O167" i="22" s="1"/>
  <c r="O175" i="22" a="1"/>
  <c r="O175" i="22" s="1"/>
  <c r="O183" i="22" a="1"/>
  <c r="O183" i="22" s="1"/>
  <c r="O191" i="22" a="1"/>
  <c r="O191" i="22" s="1"/>
  <c r="O188" i="22" a="1"/>
  <c r="O188" i="22" s="1"/>
  <c r="O13" i="22" a="1"/>
  <c r="O13" i="22" s="1"/>
  <c r="O15" i="22" a="1"/>
  <c r="O15" i="22" s="1"/>
  <c r="O17" i="22" a="1"/>
  <c r="O17" i="22" s="1"/>
  <c r="O20" i="22" a="1"/>
  <c r="O20" i="22" s="1"/>
  <c r="O22" i="22" a="1"/>
  <c r="O22" i="22" s="1"/>
  <c r="O24" i="22" a="1"/>
  <c r="O24" i="22" s="1"/>
  <c r="O29" i="22" a="1"/>
  <c r="O29" i="22" s="1"/>
  <c r="O31" i="22" a="1"/>
  <c r="O31" i="22" s="1"/>
  <c r="O37" i="22" a="1"/>
  <c r="O37" i="22" s="1"/>
  <c r="O45" i="22" a="1"/>
  <c r="O45" i="22" s="1"/>
  <c r="O53" i="22" a="1"/>
  <c r="O53" i="22" s="1"/>
  <c r="O61" i="22" a="1"/>
  <c r="O61" i="22" s="1"/>
  <c r="O69" i="22" a="1"/>
  <c r="O69" i="22" s="1"/>
  <c r="O77" i="22" a="1"/>
  <c r="O77" i="22" s="1"/>
  <c r="O85" i="22" a="1"/>
  <c r="O85" i="22" s="1"/>
  <c r="O93" i="22" a="1"/>
  <c r="O93" i="22" s="1"/>
  <c r="O101" i="22" a="1"/>
  <c r="O101" i="22" s="1"/>
  <c r="O109" i="22" a="1"/>
  <c r="O109" i="22" s="1"/>
  <c r="O138" i="22" a="1"/>
  <c r="O138" i="22" s="1"/>
  <c r="O145" i="22" a="1"/>
  <c r="O145" i="22" s="1"/>
  <c r="O153" i="22" a="1"/>
  <c r="O153" i="22" s="1"/>
  <c r="O161" i="22" a="1"/>
  <c r="O161" i="22" s="1"/>
  <c r="O169" i="22" a="1"/>
  <c r="O169" i="22" s="1"/>
  <c r="O177" i="22" a="1"/>
  <c r="O177" i="22" s="1"/>
  <c r="O185" i="22" a="1"/>
  <c r="O185" i="22" s="1"/>
  <c r="O193" i="22" a="1"/>
  <c r="O193" i="22" s="1"/>
  <c r="O36" i="22" a="1"/>
  <c r="O36" i="22" s="1"/>
  <c r="O40" i="22" a="1"/>
  <c r="O40" i="22" s="1"/>
  <c r="O44" i="22" a="1"/>
  <c r="O44" i="22" s="1"/>
  <c r="O48" i="22" a="1"/>
  <c r="O48" i="22" s="1"/>
  <c r="O52" i="22" a="1"/>
  <c r="O52" i="22" s="1"/>
  <c r="O56" i="22" a="1"/>
  <c r="O56" i="22" s="1"/>
  <c r="O60" i="22" a="1"/>
  <c r="O60" i="22" s="1"/>
  <c r="O64" i="22" a="1"/>
  <c r="O64" i="22" s="1"/>
  <c r="O68" i="22" a="1"/>
  <c r="O68" i="22" s="1"/>
  <c r="O72" i="22" a="1"/>
  <c r="O72" i="22" s="1"/>
  <c r="O100" i="22" a="1"/>
  <c r="O100" i="22" s="1"/>
  <c r="O104" i="22" a="1"/>
  <c r="O104" i="22" s="1"/>
  <c r="O108" i="22" a="1"/>
  <c r="O108" i="22" s="1"/>
  <c r="O112" i="22" a="1"/>
  <c r="O112" i="22" s="1"/>
  <c r="O128" i="22" a="1"/>
  <c r="O128" i="22" s="1"/>
  <c r="O76" i="22" a="1"/>
  <c r="O76" i="22" s="1"/>
  <c r="O84" i="22" a="1"/>
  <c r="O84" i="22" s="1"/>
  <c r="O146" i="22" a="1"/>
  <c r="O146" i="22" s="1"/>
  <c r="O133" i="22" a="1"/>
  <c r="O133" i="22" s="1"/>
  <c r="O39" i="22" a="1"/>
  <c r="O39" i="22" s="1"/>
  <c r="O47" i="22" a="1"/>
  <c r="O47" i="22" s="1"/>
  <c r="O55" i="22" a="1"/>
  <c r="O55" i="22" s="1"/>
  <c r="O63" i="22" a="1"/>
  <c r="O63" i="22" s="1"/>
  <c r="O71" i="22" a="1"/>
  <c r="O71" i="22" s="1"/>
  <c r="O79" i="22" a="1"/>
  <c r="O79" i="22" s="1"/>
  <c r="O87" i="22" a="1"/>
  <c r="O87" i="22" s="1"/>
  <c r="O95" i="22" a="1"/>
  <c r="O95" i="22" s="1"/>
  <c r="O103" i="22" a="1"/>
  <c r="O103" i="22" s="1"/>
  <c r="O111" i="22" a="1"/>
  <c r="O111" i="22" s="1"/>
  <c r="O118" i="22" a="1"/>
  <c r="O118" i="22" s="1"/>
  <c r="O125" i="22" a="1"/>
  <c r="O125" i="22" s="1"/>
  <c r="O147" i="22" a="1"/>
  <c r="O147" i="22" s="1"/>
  <c r="O155" i="22" a="1"/>
  <c r="O155" i="22" s="1"/>
  <c r="O163" i="22" a="1"/>
  <c r="O163" i="22" s="1"/>
  <c r="O171" i="22" a="1"/>
  <c r="O171" i="22" s="1"/>
  <c r="O179" i="22" a="1"/>
  <c r="O179" i="22" s="1"/>
  <c r="O187" i="22" a="1"/>
  <c r="O187" i="22" s="1"/>
  <c r="O195" i="22" a="1"/>
  <c r="O195" i="22" s="1"/>
  <c r="O180" i="20" a="1"/>
  <c r="O180" i="20" s="1"/>
  <c r="O249" i="20" a="1"/>
  <c r="O249" i="20" s="1"/>
  <c r="O277" i="20" a="1"/>
  <c r="O277" i="20" s="1"/>
  <c r="O206" i="20" a="1"/>
  <c r="O206" i="20" s="1"/>
  <c r="O210" i="20" a="1"/>
  <c r="O210" i="20" s="1"/>
  <c r="O222" i="20" a="1"/>
  <c r="O222" i="20" s="1"/>
  <c r="O254" i="20" a="1"/>
  <c r="O254" i="20" s="1"/>
  <c r="O19" i="20" a="1"/>
  <c r="O19" i="20" s="1"/>
  <c r="O47" i="20" a="1"/>
  <c r="O47" i="20" s="1"/>
  <c r="O51" i="20" a="1"/>
  <c r="O51" i="20" s="1"/>
  <c r="O55" i="20" a="1"/>
  <c r="O55" i="20" s="1"/>
  <c r="O59" i="20" a="1"/>
  <c r="O59" i="20" s="1"/>
  <c r="O63" i="20" a="1"/>
  <c r="O63" i="20" s="1"/>
  <c r="O67" i="20" a="1"/>
  <c r="O67" i="20" s="1"/>
  <c r="O71" i="20" a="1"/>
  <c r="O71" i="20" s="1"/>
  <c r="O75" i="20" a="1"/>
  <c r="O75" i="20" s="1"/>
  <c r="O79" i="20" a="1"/>
  <c r="O79" i="20" s="1"/>
  <c r="O83" i="20" a="1"/>
  <c r="O83" i="20" s="1"/>
  <c r="O87" i="20" a="1"/>
  <c r="O87" i="20" s="1"/>
  <c r="O91" i="20" a="1"/>
  <c r="O91" i="20" s="1"/>
  <c r="O95" i="20" a="1"/>
  <c r="O95" i="20" s="1"/>
  <c r="O101" i="20" a="1"/>
  <c r="O101" i="20" s="1"/>
  <c r="O109" i="20" a="1"/>
  <c r="O109" i="20" s="1"/>
  <c r="O116" i="20" a="1"/>
  <c r="O116" i="20" s="1"/>
  <c r="O120" i="20" a="1"/>
  <c r="O120" i="20" s="1"/>
  <c r="O127" i="20" a="1"/>
  <c r="O127" i="20" s="1"/>
  <c r="O134" i="20" a="1"/>
  <c r="O134" i="20" s="1"/>
  <c r="O138" i="20" a="1"/>
  <c r="O138" i="20" s="1"/>
  <c r="O142" i="20" a="1"/>
  <c r="O142" i="20" s="1"/>
  <c r="O157" i="20" a="1"/>
  <c r="O157" i="20" s="1"/>
  <c r="O164" i="20" a="1"/>
  <c r="O164" i="20" s="1"/>
  <c r="O171" i="20" a="1"/>
  <c r="O171" i="20" s="1"/>
  <c r="O200" i="20" a="1"/>
  <c r="O200" i="20" s="1"/>
  <c r="O243" i="20" a="1"/>
  <c r="O243" i="20" s="1"/>
  <c r="O250" i="20" a="1"/>
  <c r="O250" i="20" s="1"/>
  <c r="O280" i="20" a="1"/>
  <c r="O280" i="20" s="1"/>
  <c r="O184" i="20" a="1"/>
  <c r="O184" i="20" s="1"/>
  <c r="O245" i="20" a="1"/>
  <c r="O245" i="20" s="1"/>
  <c r="O253" i="20" a="1"/>
  <c r="O253" i="20" s="1"/>
  <c r="O265" i="20" a="1"/>
  <c r="O265" i="20" s="1"/>
  <c r="O273" i="20" a="1"/>
  <c r="O273" i="20" s="1"/>
  <c r="O100" i="20" a="1"/>
  <c r="O100" i="20" s="1"/>
  <c r="O161" i="20" a="1"/>
  <c r="O161" i="20" s="1"/>
  <c r="O169" i="20" a="1"/>
  <c r="O169" i="20" s="1"/>
  <c r="O238" i="20" a="1"/>
  <c r="O238" i="20" s="1"/>
  <c r="O242" i="20" a="1"/>
  <c r="O242" i="20" s="1"/>
  <c r="O274" i="20" a="1"/>
  <c r="O274" i="20" s="1"/>
  <c r="O199" i="20" a="1"/>
  <c r="O199" i="20" s="1"/>
  <c r="O207" i="20" a="1"/>
  <c r="O207" i="20" s="1"/>
  <c r="O231" i="20" a="1"/>
  <c r="O231" i="20" s="1"/>
  <c r="O247" i="20" a="1"/>
  <c r="O247" i="20" s="1"/>
  <c r="O259" i="20" a="1"/>
  <c r="O259" i="20" s="1"/>
  <c r="O263" i="20" a="1"/>
  <c r="O263" i="20" s="1"/>
  <c r="O267" i="20" a="1"/>
  <c r="O267" i="20" s="1"/>
  <c r="O271" i="20" a="1"/>
  <c r="O271" i="20" s="1"/>
  <c r="O275" i="20" a="1"/>
  <c r="O275" i="20" s="1"/>
  <c r="O279" i="20" a="1"/>
  <c r="O279" i="20" s="1"/>
  <c r="O20" i="20" a="1"/>
  <c r="O20" i="20" s="1"/>
  <c r="O44" i="20" a="1"/>
  <c r="O44" i="20" s="1"/>
  <c r="O48" i="20" a="1"/>
  <c r="O48" i="20" s="1"/>
  <c r="O52" i="20" a="1"/>
  <c r="O52" i="20" s="1"/>
  <c r="O56" i="20" a="1"/>
  <c r="O56" i="20" s="1"/>
  <c r="O60" i="20" a="1"/>
  <c r="O60" i="20" s="1"/>
  <c r="O64" i="20" a="1"/>
  <c r="O64" i="20" s="1"/>
  <c r="O68" i="20" a="1"/>
  <c r="O68" i="20" s="1"/>
  <c r="O72" i="20" a="1"/>
  <c r="O72" i="20" s="1"/>
  <c r="O80" i="20" a="1"/>
  <c r="O80" i="20" s="1"/>
  <c r="O84" i="20" a="1"/>
  <c r="O84" i="20" s="1"/>
  <c r="O88" i="20" a="1"/>
  <c r="O88" i="20" s="1"/>
  <c r="O92" i="20" a="1"/>
  <c r="O92" i="20" s="1"/>
  <c r="O96" i="20" a="1"/>
  <c r="O96" i="20" s="1"/>
  <c r="O110" i="20" a="1"/>
  <c r="O110" i="20" s="1"/>
  <c r="O117" i="20" a="1"/>
  <c r="O117" i="20" s="1"/>
  <c r="O121" i="20" a="1"/>
  <c r="O121" i="20" s="1"/>
  <c r="O128" i="20" a="1"/>
  <c r="O128" i="20" s="1"/>
  <c r="O135" i="20" a="1"/>
  <c r="O135" i="20" s="1"/>
  <c r="O139" i="20" a="1"/>
  <c r="O139" i="20" s="1"/>
  <c r="O143" i="20" a="1"/>
  <c r="O143" i="20" s="1"/>
  <c r="O158" i="20" a="1"/>
  <c r="O158" i="20" s="1"/>
  <c r="O165" i="20" a="1"/>
  <c r="O165" i="20" s="1"/>
  <c r="O175" i="20" a="1"/>
  <c r="O175" i="20" s="1"/>
  <c r="O188" i="20" a="1"/>
  <c r="O188" i="20" s="1"/>
  <c r="O195" i="20" a="1"/>
  <c r="O195" i="20" s="1"/>
  <c r="O202" i="20" a="1"/>
  <c r="O202" i="20" s="1"/>
  <c r="O209" i="20" a="1"/>
  <c r="O209" i="20" s="1"/>
  <c r="O217" i="20" a="1"/>
  <c r="O217" i="20" s="1"/>
  <c r="O261" i="20" a="1"/>
  <c r="O261" i="20" s="1"/>
  <c r="O269" i="20" a="1"/>
  <c r="O269" i="20" s="1"/>
  <c r="O125" i="20" a="1"/>
  <c r="O125" i="20" s="1"/>
  <c r="O133" i="20" a="1"/>
  <c r="O133" i="20" s="1"/>
  <c r="O194" i="20" a="1"/>
  <c r="O194" i="20" s="1"/>
  <c r="O189" i="20" a="1"/>
  <c r="O189" i="20" s="1"/>
  <c r="O226" i="20" a="1"/>
  <c r="O226" i="20" s="1"/>
  <c r="O215" i="20" a="1"/>
  <c r="O215" i="20" s="1"/>
  <c r="O223" i="20" a="1"/>
  <c r="O223" i="20" s="1"/>
  <c r="O174" i="20" a="1"/>
  <c r="O174" i="20" s="1"/>
  <c r="O178" i="20" a="1"/>
  <c r="O178" i="20" s="1"/>
  <c r="O182" i="20" a="1"/>
  <c r="O182" i="20" s="1"/>
  <c r="O239" i="20" a="1"/>
  <c r="O239" i="20" s="1"/>
  <c r="O192" i="20" a="1"/>
  <c r="O192" i="20" s="1"/>
  <c r="O204" i="20" a="1"/>
  <c r="O204" i="20" s="1"/>
  <c r="O208" i="20" a="1"/>
  <c r="O208" i="20" s="1"/>
  <c r="O220" i="20" a="1"/>
  <c r="O220" i="20" s="1"/>
  <c r="O98" i="20" a="1"/>
  <c r="O98" i="20" s="1"/>
  <c r="O155" i="20" a="1"/>
  <c r="O155" i="20" s="1"/>
  <c r="O187" i="20" a="1"/>
  <c r="O187" i="20" s="1"/>
  <c r="O224" i="20" a="1"/>
  <c r="O224" i="20" s="1"/>
  <c r="O236" i="20" a="1"/>
  <c r="O236" i="20" s="1"/>
  <c r="O240" i="20" a="1"/>
  <c r="O240" i="20" s="1"/>
  <c r="O252" i="20" a="1"/>
  <c r="O252" i="20" s="1"/>
  <c r="O256" i="20" a="1"/>
  <c r="O256" i="20" s="1"/>
  <c r="O45" i="20" a="1"/>
  <c r="O45" i="20" s="1"/>
  <c r="O49" i="20" a="1"/>
  <c r="O49" i="20" s="1"/>
  <c r="O53" i="20" a="1"/>
  <c r="O53" i="20" s="1"/>
  <c r="O57" i="20" a="1"/>
  <c r="O57" i="20" s="1"/>
  <c r="O61" i="20" a="1"/>
  <c r="O61" i="20" s="1"/>
  <c r="O65" i="20" a="1"/>
  <c r="O65" i="20" s="1"/>
  <c r="O69" i="20" a="1"/>
  <c r="O69" i="20" s="1"/>
  <c r="O73" i="20" a="1"/>
  <c r="O73" i="20" s="1"/>
  <c r="O77" i="20" a="1"/>
  <c r="O77" i="20" s="1"/>
  <c r="O81" i="20" a="1"/>
  <c r="O81" i="20" s="1"/>
  <c r="O85" i="20" a="1"/>
  <c r="O85" i="20" s="1"/>
  <c r="O89" i="20" a="1"/>
  <c r="O89" i="20" s="1"/>
  <c r="O93" i="20" a="1"/>
  <c r="O93" i="20" s="1"/>
  <c r="O97" i="20" a="1"/>
  <c r="O97" i="20" s="1"/>
  <c r="O114" i="20" a="1"/>
  <c r="O114" i="20" s="1"/>
  <c r="O118" i="20" a="1"/>
  <c r="O118" i="20" s="1"/>
  <c r="O122" i="20" a="1"/>
  <c r="O122" i="20" s="1"/>
  <c r="O129" i="20" a="1"/>
  <c r="O129" i="20" s="1"/>
  <c r="O136" i="20" a="1"/>
  <c r="O136" i="20" s="1"/>
  <c r="O140" i="20" a="1"/>
  <c r="O140" i="20" s="1"/>
  <c r="O162" i="20" a="1"/>
  <c r="O162" i="20" s="1"/>
  <c r="O166" i="20" a="1"/>
  <c r="O166" i="20" s="1"/>
  <c r="O176" i="20" a="1"/>
  <c r="O176" i="20" s="1"/>
  <c r="O183" i="20" a="1"/>
  <c r="O183" i="20" s="1"/>
  <c r="O190" i="20" a="1"/>
  <c r="O190" i="20" s="1"/>
  <c r="O211" i="20" a="1"/>
  <c r="O211" i="20" s="1"/>
  <c r="O218" i="20" a="1"/>
  <c r="O218" i="20" s="1"/>
  <c r="O225" i="20" a="1"/>
  <c r="O225" i="20" s="1"/>
  <c r="O232" i="20" a="1"/>
  <c r="O232" i="20" s="1"/>
  <c r="O276" i="20" a="1"/>
  <c r="O276" i="20" s="1"/>
  <c r="O193" i="20" a="1"/>
  <c r="O193" i="20" s="1"/>
  <c r="O197" i="20" a="1"/>
  <c r="O197" i="20" s="1"/>
  <c r="O201" i="20" a="1"/>
  <c r="O201" i="20" s="1"/>
  <c r="O213" i="20" a="1"/>
  <c r="O213" i="20" s="1"/>
  <c r="O229" i="20" a="1"/>
  <c r="O229" i="20" s="1"/>
  <c r="O233" i="20" a="1"/>
  <c r="O233" i="20" s="1"/>
  <c r="O18" i="20" a="1"/>
  <c r="O18" i="20" s="1"/>
  <c r="O46" i="20" a="1"/>
  <c r="O46" i="20" s="1"/>
  <c r="O50" i="20" a="1"/>
  <c r="O50" i="20" s="1"/>
  <c r="O54" i="20" a="1"/>
  <c r="O54" i="20" s="1"/>
  <c r="O58" i="20" a="1"/>
  <c r="O58" i="20" s="1"/>
  <c r="O62" i="20" a="1"/>
  <c r="O62" i="20" s="1"/>
  <c r="O66" i="20" a="1"/>
  <c r="O66" i="20" s="1"/>
  <c r="O70" i="20" a="1"/>
  <c r="O70" i="20" s="1"/>
  <c r="O74" i="20" a="1"/>
  <c r="O74" i="20" s="1"/>
  <c r="O78" i="20" a="1"/>
  <c r="O78" i="20" s="1"/>
  <c r="O86" i="20" a="1"/>
  <c r="O86" i="20" s="1"/>
  <c r="O90" i="20" a="1"/>
  <c r="O90" i="20" s="1"/>
  <c r="O94" i="20" a="1"/>
  <c r="O94" i="20" s="1"/>
  <c r="O99" i="20" a="1"/>
  <c r="O99" i="20" s="1"/>
  <c r="O108" i="20" a="1"/>
  <c r="O108" i="20" s="1"/>
  <c r="O115" i="20" a="1"/>
  <c r="O115" i="20" s="1"/>
  <c r="O119" i="20" a="1"/>
  <c r="O119" i="20" s="1"/>
  <c r="O123" i="20" a="1"/>
  <c r="O123" i="20" s="1"/>
  <c r="O126" i="20" a="1"/>
  <c r="O126" i="20" s="1"/>
  <c r="O137" i="20" a="1"/>
  <c r="O137" i="20" s="1"/>
  <c r="O141" i="20" a="1"/>
  <c r="O141" i="20" s="1"/>
  <c r="O156" i="20" a="1"/>
  <c r="O156" i="20" s="1"/>
  <c r="O163" i="20" a="1"/>
  <c r="O163" i="20" s="1"/>
  <c r="O170" i="20" a="1"/>
  <c r="O170" i="20" s="1"/>
  <c r="O185" i="20" a="1"/>
  <c r="O185" i="20" s="1"/>
  <c r="O227" i="20" a="1"/>
  <c r="O227" i="20" s="1"/>
  <c r="O234" i="20" a="1"/>
  <c r="O234" i="20" s="1"/>
  <c r="O241" i="20" a="1"/>
  <c r="O241" i="20" s="1"/>
  <c r="O248" i="20" a="1"/>
  <c r="O248" i="20" s="1"/>
  <c r="O255" i="20" a="1"/>
  <c r="O255" i="20" s="1"/>
  <c r="O278" i="20" a="1"/>
  <c r="O278" i="20" s="1"/>
  <c r="R574" i="9" a="1"/>
  <c r="R574" i="9" s="1"/>
  <c r="R34" i="9" a="1"/>
  <c r="R34" i="9" s="1"/>
  <c r="O97" i="9" a="1"/>
  <c r="O97" i="9" s="1"/>
  <c r="O146" i="9" a="1"/>
  <c r="O146" i="9" s="1"/>
  <c r="O154" i="9" a="1"/>
  <c r="O154" i="9" s="1"/>
  <c r="O162" i="9" a="1"/>
  <c r="O162" i="9" s="1"/>
  <c r="O174" i="9" a="1"/>
  <c r="O174" i="9" s="1"/>
  <c r="O182" i="9" a="1"/>
  <c r="O182" i="9" s="1"/>
  <c r="O194" i="9" a="1"/>
  <c r="O194" i="9" s="1"/>
  <c r="O202" i="9" a="1"/>
  <c r="O202" i="9" s="1"/>
  <c r="O210" i="9" a="1"/>
  <c r="O210" i="9" s="1"/>
  <c r="O222" i="9" a="1"/>
  <c r="O222" i="9" s="1"/>
  <c r="O18" i="9" a="1"/>
  <c r="O18" i="9" s="1"/>
  <c r="O78" i="9" a="1"/>
  <c r="O78" i="9" s="1"/>
  <c r="O82" i="9" a="1"/>
  <c r="O82" i="9" s="1"/>
  <c r="R106" i="9" a="1"/>
  <c r="R106" i="9" s="1"/>
  <c r="O110" i="9" a="1"/>
  <c r="O110" i="9" s="1"/>
  <c r="O114" i="9" a="1"/>
  <c r="O114" i="9" s="1"/>
  <c r="O143" i="9" a="1"/>
  <c r="O143" i="9" s="1"/>
  <c r="O147" i="9" a="1"/>
  <c r="O147" i="9" s="1"/>
  <c r="O151" i="9" a="1"/>
  <c r="O151" i="9" s="1"/>
  <c r="O155" i="9" a="1"/>
  <c r="O155" i="9" s="1"/>
  <c r="O159" i="9" a="1"/>
  <c r="O159" i="9" s="1"/>
  <c r="O163" i="9" a="1"/>
  <c r="O163" i="9" s="1"/>
  <c r="O167" i="9" a="1"/>
  <c r="O167" i="9" s="1"/>
  <c r="O171" i="9" a="1"/>
  <c r="O171" i="9" s="1"/>
  <c r="O175" i="9" a="1"/>
  <c r="O175" i="9" s="1"/>
  <c r="O179" i="9" a="1"/>
  <c r="O179" i="9" s="1"/>
  <c r="O183" i="9" a="1"/>
  <c r="O183" i="9" s="1"/>
  <c r="O187" i="9" a="1"/>
  <c r="O187" i="9" s="1"/>
  <c r="O191" i="9" a="1"/>
  <c r="O191" i="9" s="1"/>
  <c r="O195" i="9" a="1"/>
  <c r="O195" i="9" s="1"/>
  <c r="O199" i="9" a="1"/>
  <c r="O199" i="9" s="1"/>
  <c r="O203" i="9" a="1"/>
  <c r="O203" i="9" s="1"/>
  <c r="O211" i="9" a="1"/>
  <c r="O211" i="9" s="1"/>
  <c r="O215" i="9" a="1"/>
  <c r="O215" i="9" s="1"/>
  <c r="O219" i="9" a="1"/>
  <c r="O219" i="9" s="1"/>
  <c r="O223" i="9" a="1"/>
  <c r="O223" i="9" s="1"/>
  <c r="O327" i="9" a="1"/>
  <c r="O327" i="9" s="1"/>
  <c r="R231" i="9" a="1"/>
  <c r="R231" i="9" s="1"/>
  <c r="R229" i="9" a="1"/>
  <c r="R229" i="9" s="1"/>
  <c r="R177" i="9" a="1"/>
  <c r="R177" i="9" s="1"/>
  <c r="R153" i="9" a="1"/>
  <c r="R153" i="9" s="1"/>
  <c r="R525" i="9" a="1"/>
  <c r="R525" i="9" s="1"/>
  <c r="O106" i="9" a="1"/>
  <c r="O106" i="9" s="1"/>
  <c r="R114" i="9" a="1"/>
  <c r="R114" i="9" s="1"/>
  <c r="O186" i="9" a="1"/>
  <c r="O186" i="9" s="1"/>
  <c r="R76" i="9" a="1"/>
  <c r="R76" i="9" s="1"/>
  <c r="O84" i="9" a="1"/>
  <c r="O84" i="9" s="1"/>
  <c r="O88" i="9" a="1"/>
  <c r="O88" i="9" s="1"/>
  <c r="R104" i="9" a="1"/>
  <c r="R104" i="9" s="1"/>
  <c r="R108" i="9" a="1"/>
  <c r="R108" i="9" s="1"/>
  <c r="O116" i="9" a="1"/>
  <c r="O116" i="9" s="1"/>
  <c r="O145" i="9" a="1"/>
  <c r="O145" i="9" s="1"/>
  <c r="O149" i="9" a="1"/>
  <c r="O149" i="9" s="1"/>
  <c r="O153" i="9" a="1"/>
  <c r="O153" i="9" s="1"/>
  <c r="O157" i="9" a="1"/>
  <c r="O157" i="9" s="1"/>
  <c r="O161" i="9" a="1"/>
  <c r="O161" i="9" s="1"/>
  <c r="O165" i="9" a="1"/>
  <c r="O165" i="9" s="1"/>
  <c r="O169" i="9" a="1"/>
  <c r="O169" i="9" s="1"/>
  <c r="O173" i="9" a="1"/>
  <c r="O173" i="9" s="1"/>
  <c r="O177" i="9" a="1"/>
  <c r="O177" i="9" s="1"/>
  <c r="O181" i="9" a="1"/>
  <c r="O181" i="9" s="1"/>
  <c r="O185" i="9" a="1"/>
  <c r="O185" i="9" s="1"/>
  <c r="O189" i="9" a="1"/>
  <c r="O189" i="9" s="1"/>
  <c r="O193" i="9" a="1"/>
  <c r="O193" i="9" s="1"/>
  <c r="O197" i="9" a="1"/>
  <c r="O197" i="9" s="1"/>
  <c r="O201" i="9" a="1"/>
  <c r="O201" i="9" s="1"/>
  <c r="O205" i="9" a="1"/>
  <c r="O205" i="9" s="1"/>
  <c r="O209" i="9" a="1"/>
  <c r="O209" i="9" s="1"/>
  <c r="O213" i="9" a="1"/>
  <c r="O213" i="9" s="1"/>
  <c r="O217" i="9" a="1"/>
  <c r="O217" i="9" s="1"/>
  <c r="O221" i="9" a="1"/>
  <c r="O221" i="9" s="1"/>
  <c r="O225" i="9" a="1"/>
  <c r="O225" i="9" s="1"/>
  <c r="R230" i="9" a="1"/>
  <c r="R230" i="9" s="1"/>
  <c r="R176" i="9" a="1"/>
  <c r="R176" i="9" s="1"/>
  <c r="R164" i="9" a="1"/>
  <c r="R164" i="9" s="1"/>
  <c r="R160" i="9" a="1"/>
  <c r="R160" i="9" s="1"/>
  <c r="R156" i="9" a="1"/>
  <c r="R156" i="9" s="1"/>
  <c r="R152" i="9" a="1"/>
  <c r="R152" i="9" s="1"/>
  <c r="R148" i="9" a="1"/>
  <c r="R148" i="9" s="1"/>
  <c r="R82" i="9" a="1"/>
  <c r="R82" i="9" s="1"/>
  <c r="R93" i="9" a="1"/>
  <c r="R93" i="9" s="1"/>
  <c r="O101" i="9" a="1"/>
  <c r="O101" i="9" s="1"/>
  <c r="O142" i="9" a="1"/>
  <c r="O142" i="9" s="1"/>
  <c r="O150" i="9" a="1"/>
  <c r="O150" i="9" s="1"/>
  <c r="O158" i="9" a="1"/>
  <c r="O158" i="9" s="1"/>
  <c r="O170" i="9" a="1"/>
  <c r="O170" i="9" s="1"/>
  <c r="O178" i="9" a="1"/>
  <c r="O178" i="9" s="1"/>
  <c r="O190" i="9" a="1"/>
  <c r="O190" i="9" s="1"/>
  <c r="O198" i="9" a="1"/>
  <c r="O198" i="9" s="1"/>
  <c r="O206" i="9" a="1"/>
  <c r="O206" i="9" s="1"/>
  <c r="O218" i="9" a="1"/>
  <c r="O218" i="9" s="1"/>
  <c r="O226" i="9" a="1"/>
  <c r="O226" i="9" s="1"/>
  <c r="R97" i="9" a="1"/>
  <c r="R97" i="9" s="1"/>
  <c r="O91" i="9" a="1"/>
  <c r="O91" i="9" s="1"/>
  <c r="R91" i="9" a="1"/>
  <c r="R91" i="9" s="1"/>
  <c r="R103" i="9" a="1"/>
  <c r="R103" i="9" s="1"/>
  <c r="O103" i="9" a="1"/>
  <c r="O103" i="9" s="1"/>
  <c r="O107" i="9" a="1"/>
  <c r="O107" i="9" s="1"/>
  <c r="R107" i="9" a="1"/>
  <c r="R107" i="9" s="1"/>
  <c r="R111" i="9" a="1"/>
  <c r="R111" i="9" s="1"/>
  <c r="O111" i="9" a="1"/>
  <c r="O111" i="9" s="1"/>
  <c r="O115" i="9" a="1"/>
  <c r="O115" i="9" s="1"/>
  <c r="R115" i="9" a="1"/>
  <c r="R115" i="9" s="1"/>
  <c r="R127" i="9" a="1"/>
  <c r="R127" i="9" s="1"/>
  <c r="O127" i="9" a="1"/>
  <c r="O127" i="9" s="1"/>
  <c r="O283" i="9" a="1"/>
  <c r="O283" i="9" s="1"/>
  <c r="R283" i="9" a="1"/>
  <c r="R283" i="9" s="1"/>
  <c r="R448" i="9" a="1"/>
  <c r="R448" i="9" s="1"/>
  <c r="O448" i="9" a="1"/>
  <c r="O448" i="9" s="1"/>
  <c r="R456" i="9" a="1"/>
  <c r="R456" i="9" s="1"/>
  <c r="O456" i="9" a="1"/>
  <c r="O456" i="9" s="1"/>
  <c r="R504" i="9" a="1"/>
  <c r="R504" i="9" s="1"/>
  <c r="O504" i="9" a="1"/>
  <c r="O504" i="9" s="1"/>
  <c r="O516" i="9" a="1"/>
  <c r="O516" i="9" s="1"/>
  <c r="R516" i="9" a="1"/>
  <c r="R516" i="9" s="1"/>
  <c r="R532" i="9" a="1"/>
  <c r="R532" i="9" s="1"/>
  <c r="O532" i="9" a="1"/>
  <c r="O532" i="9" s="1"/>
  <c r="R544" i="9" a="1"/>
  <c r="R544" i="9" s="1"/>
  <c r="O544" i="9" a="1"/>
  <c r="O544" i="9" s="1"/>
  <c r="O560" i="9" a="1"/>
  <c r="O560" i="9" s="1"/>
  <c r="R560" i="9" a="1"/>
  <c r="R560" i="9" s="1"/>
  <c r="R572" i="9" a="1"/>
  <c r="R572" i="9" s="1"/>
  <c r="O572" i="9" a="1"/>
  <c r="O572" i="9" s="1"/>
  <c r="O80" i="9" a="1"/>
  <c r="O80" i="9" s="1"/>
  <c r="R80" i="9" a="1"/>
  <c r="R80" i="9" s="1"/>
  <c r="R92" i="9" a="1"/>
  <c r="R92" i="9" s="1"/>
  <c r="O92" i="9" a="1"/>
  <c r="O92" i="9" s="1"/>
  <c r="R96" i="9" a="1"/>
  <c r="R96" i="9" s="1"/>
  <c r="O96" i="9" a="1"/>
  <c r="O96" i="9" s="1"/>
  <c r="R100" i="9" a="1"/>
  <c r="R100" i="9" s="1"/>
  <c r="O100" i="9" a="1"/>
  <c r="O100" i="9" s="1"/>
  <c r="R136" i="9" a="1"/>
  <c r="R136" i="9" s="1"/>
  <c r="O233" i="9" a="1"/>
  <c r="O233" i="9" s="1"/>
  <c r="O241" i="9" a="1"/>
  <c r="O241" i="9" s="1"/>
  <c r="R293" i="9" a="1"/>
  <c r="R293" i="9" s="1"/>
  <c r="O293" i="9" a="1"/>
  <c r="O293" i="9" s="1"/>
  <c r="R301" i="9" a="1"/>
  <c r="R301" i="9" s="1"/>
  <c r="O301" i="9" a="1"/>
  <c r="O301" i="9" s="1"/>
  <c r="R309" i="9" a="1"/>
  <c r="R309" i="9" s="1"/>
  <c r="O309" i="9" a="1"/>
  <c r="O309" i="9" s="1"/>
  <c r="R317" i="9" a="1"/>
  <c r="R317" i="9" s="1"/>
  <c r="O317" i="9" a="1"/>
  <c r="O317" i="9" s="1"/>
  <c r="R325" i="9" a="1"/>
  <c r="R325" i="9" s="1"/>
  <c r="O325" i="9" a="1"/>
  <c r="O325" i="9" s="1"/>
  <c r="R333" i="9" a="1"/>
  <c r="R333" i="9" s="1"/>
  <c r="O333" i="9" a="1"/>
  <c r="O333" i="9" s="1"/>
  <c r="R341" i="9" a="1"/>
  <c r="R341" i="9" s="1"/>
  <c r="O341" i="9" a="1"/>
  <c r="O341" i="9" s="1"/>
  <c r="O353" i="9" a="1"/>
  <c r="O353" i="9" s="1"/>
  <c r="R99" i="9" a="1"/>
  <c r="R99" i="9" s="1"/>
  <c r="O108" i="9" a="1"/>
  <c r="O108" i="9" s="1"/>
  <c r="R116" i="9" a="1"/>
  <c r="R116" i="9" s="1"/>
  <c r="R133" i="9" a="1"/>
  <c r="R133" i="9" s="1"/>
  <c r="O242" i="9" a="1"/>
  <c r="O242" i="9" s="1"/>
  <c r="O323" i="9" a="1"/>
  <c r="O323" i="9" s="1"/>
  <c r="O339" i="9" a="1"/>
  <c r="O339" i="9" s="1"/>
  <c r="R397" i="9" a="1"/>
  <c r="R397" i="9" s="1"/>
  <c r="O421" i="9" a="1"/>
  <c r="O421" i="9" s="1"/>
  <c r="R14" i="9" a="1"/>
  <c r="R14" i="9" s="1"/>
  <c r="O14" i="9" a="1"/>
  <c r="O14" i="9" s="1"/>
  <c r="R73" i="9" a="1"/>
  <c r="R73" i="9" s="1"/>
  <c r="O73" i="9" a="1"/>
  <c r="O73" i="9" s="1"/>
  <c r="R77" i="9" a="1"/>
  <c r="R77" i="9" s="1"/>
  <c r="O77" i="9" a="1"/>
  <c r="O77" i="9" s="1"/>
  <c r="O81" i="9" a="1"/>
  <c r="O81" i="9" s="1"/>
  <c r="R81" i="9" a="1"/>
  <c r="R81" i="9" s="1"/>
  <c r="R85" i="9" a="1"/>
  <c r="R85" i="9" s="1"/>
  <c r="O85" i="9" a="1"/>
  <c r="O85" i="9" s="1"/>
  <c r="O89" i="9" a="1"/>
  <c r="O89" i="9" s="1"/>
  <c r="R89" i="9" a="1"/>
  <c r="R89" i="9" s="1"/>
  <c r="O105" i="9" a="1"/>
  <c r="O105" i="9" s="1"/>
  <c r="R105" i="9" a="1"/>
  <c r="R105" i="9" s="1"/>
  <c r="R109" i="9" a="1"/>
  <c r="R109" i="9" s="1"/>
  <c r="O109" i="9" a="1"/>
  <c r="O109" i="9" s="1"/>
  <c r="O113" i="9" a="1"/>
  <c r="O113" i="9" s="1"/>
  <c r="R113" i="9" a="1"/>
  <c r="R113" i="9" s="1"/>
  <c r="R117" i="9" a="1"/>
  <c r="R117" i="9" s="1"/>
  <c r="O117" i="9" a="1"/>
  <c r="O117" i="9" s="1"/>
  <c r="O121" i="9" a="1"/>
  <c r="O121" i="9" s="1"/>
  <c r="R121" i="9" a="1"/>
  <c r="R121" i="9" s="1"/>
  <c r="R125" i="9" a="1"/>
  <c r="R125" i="9" s="1"/>
  <c r="O129" i="9" a="1"/>
  <c r="O129" i="9" s="1"/>
  <c r="O133" i="9" a="1"/>
  <c r="O133" i="9" s="1"/>
  <c r="O137" i="9" a="1"/>
  <c r="O137" i="9" s="1"/>
  <c r="R137" i="9" a="1"/>
  <c r="R137" i="9" s="1"/>
  <c r="O230" i="9" a="1"/>
  <c r="O230" i="9" s="1"/>
  <c r="O234" i="9" a="1"/>
  <c r="O234" i="9" s="1"/>
  <c r="O238" i="9" a="1"/>
  <c r="O238" i="9" s="1"/>
  <c r="R22" i="9" a="1"/>
  <c r="R22" i="9" s="1"/>
  <c r="O22" i="9" a="1"/>
  <c r="O22" i="9" s="1"/>
  <c r="O284" i="9" a="1"/>
  <c r="O284" i="9" s="1"/>
  <c r="R284" i="9" a="1"/>
  <c r="R284" i="9" s="1"/>
  <c r="R286" i="9" a="1"/>
  <c r="R286" i="9" s="1"/>
  <c r="O286" i="9" a="1"/>
  <c r="O286" i="9" s="1"/>
  <c r="R290" i="9" a="1"/>
  <c r="R290" i="9" s="1"/>
  <c r="O290" i="9" a="1"/>
  <c r="O290" i="9" s="1"/>
  <c r="R294" i="9" a="1"/>
  <c r="R294" i="9" s="1"/>
  <c r="O294" i="9" a="1"/>
  <c r="O294" i="9" s="1"/>
  <c r="R298" i="9" a="1"/>
  <c r="R298" i="9" s="1"/>
  <c r="O298" i="9" a="1"/>
  <c r="O298" i="9" s="1"/>
  <c r="O302" i="9" a="1"/>
  <c r="O302" i="9" s="1"/>
  <c r="R302" i="9" a="1"/>
  <c r="R302" i="9" s="1"/>
  <c r="R306" i="9" a="1"/>
  <c r="R306" i="9" s="1"/>
  <c r="O306" i="9" a="1"/>
  <c r="O306" i="9" s="1"/>
  <c r="R350" i="9" a="1"/>
  <c r="R350" i="9" s="1"/>
  <c r="O354" i="9" a="1"/>
  <c r="O354" i="9" s="1"/>
  <c r="O13" i="9" a="1"/>
  <c r="O13" i="9" s="1"/>
  <c r="O76" i="9" a="1"/>
  <c r="O76" i="9" s="1"/>
  <c r="R84" i="9" a="1"/>
  <c r="R84" i="9" s="1"/>
  <c r="O93" i="9" a="1"/>
  <c r="O93" i="9" s="1"/>
  <c r="R101" i="9" a="1"/>
  <c r="R101" i="9" s="1"/>
  <c r="R110" i="9" a="1"/>
  <c r="R110" i="9" s="1"/>
  <c r="O119" i="9" a="1"/>
  <c r="O119" i="9" s="1"/>
  <c r="O136" i="9" a="1"/>
  <c r="O136" i="9" s="1"/>
  <c r="R21" i="9" a="1"/>
  <c r="R21" i="9" s="1"/>
  <c r="R296" i="9" a="1"/>
  <c r="R296" i="9" s="1"/>
  <c r="O342" i="9" a="1"/>
  <c r="O342" i="9" s="1"/>
  <c r="O403" i="9" a="1"/>
  <c r="O403" i="9" s="1"/>
  <c r="R503" i="9" a="1"/>
  <c r="R503" i="9" s="1"/>
  <c r="R33" i="9" a="1"/>
  <c r="R33" i="9" s="1"/>
  <c r="O33" i="9" a="1"/>
  <c r="O33" i="9" s="1"/>
  <c r="R71" i="9" a="1"/>
  <c r="R71" i="9" s="1"/>
  <c r="O71" i="9" a="1"/>
  <c r="O71" i="9" s="1"/>
  <c r="O75" i="9" a="1"/>
  <c r="O75" i="9" s="1"/>
  <c r="R75" i="9" a="1"/>
  <c r="R75" i="9" s="1"/>
  <c r="R79" i="9" a="1"/>
  <c r="R79" i="9" s="1"/>
  <c r="O79" i="9" a="1"/>
  <c r="O79" i="9" s="1"/>
  <c r="O83" i="9" a="1"/>
  <c r="O83" i="9" s="1"/>
  <c r="R83" i="9" a="1"/>
  <c r="R83" i="9" s="1"/>
  <c r="R95" i="9" a="1"/>
  <c r="R95" i="9" s="1"/>
  <c r="O95" i="9" a="1"/>
  <c r="O95" i="9" s="1"/>
  <c r="O292" i="9" a="1"/>
  <c r="O292" i="9" s="1"/>
  <c r="R292" i="9" a="1"/>
  <c r="R292" i="9" s="1"/>
  <c r="R512" i="9" a="1"/>
  <c r="R512" i="9" s="1"/>
  <c r="O512" i="9" a="1"/>
  <c r="O512" i="9" s="1"/>
  <c r="O520" i="9" a="1"/>
  <c r="O520" i="9" s="1"/>
  <c r="R520" i="9" a="1"/>
  <c r="R520" i="9" s="1"/>
  <c r="R528" i="9" a="1"/>
  <c r="R528" i="9" s="1"/>
  <c r="O528" i="9" a="1"/>
  <c r="O528" i="9" s="1"/>
  <c r="O540" i="9" a="1"/>
  <c r="O540" i="9" s="1"/>
  <c r="R540" i="9" a="1"/>
  <c r="R540" i="9" s="1"/>
  <c r="R552" i="9" a="1"/>
  <c r="R552" i="9" s="1"/>
  <c r="O552" i="9" a="1"/>
  <c r="O552" i="9" s="1"/>
  <c r="O564" i="9" a="1"/>
  <c r="O564" i="9" s="1"/>
  <c r="R564" i="9" a="1"/>
  <c r="R564" i="9" s="1"/>
  <c r="O72" i="9" a="1"/>
  <c r="O72" i="9" s="1"/>
  <c r="R72" i="9" a="1"/>
  <c r="R72" i="9" s="1"/>
  <c r="O112" i="9" a="1"/>
  <c r="O112" i="9" s="1"/>
  <c r="R112" i="9" a="1"/>
  <c r="R112" i="9" s="1"/>
  <c r="O120" i="9" a="1"/>
  <c r="O120" i="9" s="1"/>
  <c r="R124" i="9" a="1"/>
  <c r="R124" i="9" s="1"/>
  <c r="O124" i="9" a="1"/>
  <c r="O124" i="9" s="1"/>
  <c r="R128" i="9" a="1"/>
  <c r="R128" i="9" s="1"/>
  <c r="O128" i="9" a="1"/>
  <c r="O128" i="9" s="1"/>
  <c r="R132" i="9" a="1"/>
  <c r="R132" i="9" s="1"/>
  <c r="O132" i="9" a="1"/>
  <c r="O132" i="9" s="1"/>
  <c r="O229" i="9" a="1"/>
  <c r="O229" i="9" s="1"/>
  <c r="O237" i="9" a="1"/>
  <c r="O237" i="9" s="1"/>
  <c r="O289" i="9" a="1"/>
  <c r="O289" i="9" s="1"/>
  <c r="R289" i="9" a="1"/>
  <c r="R289" i="9" s="1"/>
  <c r="R297" i="9" a="1"/>
  <c r="R297" i="9" s="1"/>
  <c r="O297" i="9" a="1"/>
  <c r="O297" i="9" s="1"/>
  <c r="R305" i="9" a="1"/>
  <c r="R305" i="9" s="1"/>
  <c r="O305" i="9" a="1"/>
  <c r="O305" i="9" s="1"/>
  <c r="R313" i="9" a="1"/>
  <c r="R313" i="9" s="1"/>
  <c r="O313" i="9" a="1"/>
  <c r="O313" i="9" s="1"/>
  <c r="O321" i="9" a="1"/>
  <c r="O321" i="9" s="1"/>
  <c r="R321" i="9" a="1"/>
  <c r="R321" i="9" s="1"/>
  <c r="R329" i="9" a="1"/>
  <c r="R329" i="9" s="1"/>
  <c r="O329" i="9" a="1"/>
  <c r="O329" i="9" s="1"/>
  <c r="R337" i="9" a="1"/>
  <c r="R337" i="9" s="1"/>
  <c r="O337" i="9" a="1"/>
  <c r="O337" i="9" s="1"/>
  <c r="O345" i="9" a="1"/>
  <c r="O345" i="9" s="1"/>
  <c r="R349" i="9" a="1"/>
  <c r="R349" i="9" s="1"/>
  <c r="O349" i="9" a="1"/>
  <c r="O349" i="9" s="1"/>
  <c r="R393" i="9" a="1"/>
  <c r="R393" i="9" s="1"/>
  <c r="O393" i="9" a="1"/>
  <c r="O393" i="9" s="1"/>
  <c r="O125" i="9" a="1"/>
  <c r="O125" i="9" s="1"/>
  <c r="R353" i="9" a="1"/>
  <c r="R353" i="9" s="1"/>
  <c r="O74" i="9" a="1"/>
  <c r="O74" i="9" s="1"/>
  <c r="R74" i="9" a="1"/>
  <c r="R74" i="9" s="1"/>
  <c r="O86" i="9" a="1"/>
  <c r="O86" i="9" s="1"/>
  <c r="R86" i="9" a="1"/>
  <c r="R86" i="9" s="1"/>
  <c r="R90" i="9" a="1"/>
  <c r="R90" i="9" s="1"/>
  <c r="O90" i="9" a="1"/>
  <c r="O90" i="9" s="1"/>
  <c r="O94" i="9" a="1"/>
  <c r="O94" i="9" s="1"/>
  <c r="R94" i="9" a="1"/>
  <c r="R94" i="9" s="1"/>
  <c r="R98" i="9" a="1"/>
  <c r="R98" i="9" s="1"/>
  <c r="O98" i="9" a="1"/>
  <c r="O98" i="9" s="1"/>
  <c r="O102" i="9" a="1"/>
  <c r="O102" i="9" s="1"/>
  <c r="R102" i="9" a="1"/>
  <c r="R102" i="9" s="1"/>
  <c r="O118" i="9" a="1"/>
  <c r="O118" i="9" s="1"/>
  <c r="R118" i="9" a="1"/>
  <c r="R118" i="9" s="1"/>
  <c r="R122" i="9" a="1"/>
  <c r="R122" i="9" s="1"/>
  <c r="O122" i="9" a="1"/>
  <c r="O122" i="9" s="1"/>
  <c r="O126" i="9" a="1"/>
  <c r="O126" i="9" s="1"/>
  <c r="R126" i="9" a="1"/>
  <c r="R126" i="9" s="1"/>
  <c r="R130" i="9" a="1"/>
  <c r="R130" i="9" s="1"/>
  <c r="O130" i="9" a="1"/>
  <c r="O130" i="9" s="1"/>
  <c r="O134" i="9" a="1"/>
  <c r="O134" i="9" s="1"/>
  <c r="R134" i="9" a="1"/>
  <c r="R134" i="9" s="1"/>
  <c r="O227" i="9" a="1"/>
  <c r="O227" i="9" s="1"/>
  <c r="O231" i="9" a="1"/>
  <c r="O231" i="9" s="1"/>
  <c r="O239" i="9" a="1"/>
  <c r="O239" i="9" s="1"/>
  <c r="O243" i="9" a="1"/>
  <c r="O243" i="9" s="1"/>
  <c r="R287" i="9" a="1"/>
  <c r="R287" i="9" s="1"/>
  <c r="O287" i="9" a="1"/>
  <c r="O287" i="9" s="1"/>
  <c r="R291" i="9" a="1"/>
  <c r="R291" i="9" s="1"/>
  <c r="O291" i="9" a="1"/>
  <c r="O291" i="9" s="1"/>
  <c r="R295" i="9" a="1"/>
  <c r="R295" i="9" s="1"/>
  <c r="O295" i="9" a="1"/>
  <c r="O295" i="9" s="1"/>
  <c r="R299" i="9" a="1"/>
  <c r="R299" i="9" s="1"/>
  <c r="O299" i="9" a="1"/>
  <c r="O299" i="9" s="1"/>
  <c r="R303" i="9" a="1"/>
  <c r="R303" i="9" s="1"/>
  <c r="O303" i="9" a="1"/>
  <c r="O303" i="9" s="1"/>
  <c r="O307" i="9" a="1"/>
  <c r="O307" i="9" s="1"/>
  <c r="R307" i="9" a="1"/>
  <c r="R307" i="9" s="1"/>
  <c r="R311" i="9" a="1"/>
  <c r="R311" i="9" s="1"/>
  <c r="O311" i="9" a="1"/>
  <c r="O311" i="9" s="1"/>
  <c r="O315" i="9" a="1"/>
  <c r="O315" i="9" s="1"/>
  <c r="R315" i="9" a="1"/>
  <c r="R315" i="9" s="1"/>
  <c r="R319" i="9" a="1"/>
  <c r="R319" i="9" s="1"/>
  <c r="O319" i="9" a="1"/>
  <c r="O319" i="9" s="1"/>
  <c r="R323" i="9" a="1"/>
  <c r="R323" i="9" s="1"/>
  <c r="R327" i="9" a="1"/>
  <c r="R327" i="9" s="1"/>
  <c r="R331" i="9" a="1"/>
  <c r="R331" i="9" s="1"/>
  <c r="R335" i="9" a="1"/>
  <c r="R335" i="9" s="1"/>
  <c r="O335" i="9" a="1"/>
  <c r="O335" i="9" s="1"/>
  <c r="R339" i="9" a="1"/>
  <c r="R339" i="9" s="1"/>
  <c r="O343" i="9" a="1"/>
  <c r="O343" i="9" s="1"/>
  <c r="R347" i="9" a="1"/>
  <c r="R347" i="9" s="1"/>
  <c r="R399" i="9" a="1"/>
  <c r="R399" i="9" s="1"/>
  <c r="O411" i="9" a="1"/>
  <c r="O411" i="9" s="1"/>
  <c r="O34" i="9" a="1"/>
  <c r="O34" i="9" s="1"/>
  <c r="R78" i="9" a="1"/>
  <c r="R78" i="9" s="1"/>
  <c r="O87" i="9" a="1"/>
  <c r="O87" i="9" s="1"/>
  <c r="O104" i="9" a="1"/>
  <c r="O104" i="9" s="1"/>
  <c r="R120" i="9" a="1"/>
  <c r="R120" i="9" s="1"/>
  <c r="R129" i="9" a="1"/>
  <c r="R129" i="9" s="1"/>
  <c r="O285" i="9" a="1"/>
  <c r="O285" i="9" s="1"/>
  <c r="R300" i="9" a="1"/>
  <c r="R300" i="9" s="1"/>
  <c r="O331" i="9" a="1"/>
  <c r="O331" i="9" s="1"/>
  <c r="R345" i="9" a="1"/>
  <c r="R345" i="9" s="1"/>
  <c r="O409" i="9" a="1"/>
  <c r="O409" i="9" s="1"/>
  <c r="R440" i="9" a="1"/>
  <c r="R440" i="9" s="1"/>
  <c r="O123" i="9" a="1"/>
  <c r="O123" i="9" s="1"/>
  <c r="R123" i="9" a="1"/>
  <c r="R123" i="9" s="1"/>
  <c r="R135" i="9" a="1"/>
  <c r="R135" i="9" s="1"/>
  <c r="O135" i="9" a="1"/>
  <c r="O135" i="9" s="1"/>
  <c r="O308" i="9" a="1"/>
  <c r="O308" i="9" s="1"/>
  <c r="R308" i="9" a="1"/>
  <c r="R308" i="9" s="1"/>
  <c r="R312" i="9" a="1"/>
  <c r="R312" i="9" s="1"/>
  <c r="O312" i="9" a="1"/>
  <c r="O312" i="9" s="1"/>
  <c r="O316" i="9" a="1"/>
  <c r="O316" i="9" s="1"/>
  <c r="R316" i="9" a="1"/>
  <c r="R316" i="9" s="1"/>
  <c r="R320" i="9" a="1"/>
  <c r="R320" i="9" s="1"/>
  <c r="O320" i="9" a="1"/>
  <c r="O320" i="9" s="1"/>
  <c r="O324" i="9" a="1"/>
  <c r="O324" i="9" s="1"/>
  <c r="R324" i="9" a="1"/>
  <c r="R324" i="9" s="1"/>
  <c r="R328" i="9" a="1"/>
  <c r="R328" i="9" s="1"/>
  <c r="O328" i="9" a="1"/>
  <c r="O328" i="9" s="1"/>
  <c r="O332" i="9" a="1"/>
  <c r="O332" i="9" s="1"/>
  <c r="R332" i="9" a="1"/>
  <c r="R332" i="9" s="1"/>
  <c r="O336" i="9" a="1"/>
  <c r="O336" i="9" s="1"/>
  <c r="R336" i="9" a="1"/>
  <c r="R336" i="9" s="1"/>
  <c r="O340" i="9" a="1"/>
  <c r="O340" i="9" s="1"/>
  <c r="R340" i="9" a="1"/>
  <c r="R340" i="9" s="1"/>
  <c r="R344" i="9" a="1"/>
  <c r="R344" i="9" s="1"/>
  <c r="O344" i="9" a="1"/>
  <c r="O344" i="9" s="1"/>
  <c r="O348" i="9" a="1"/>
  <c r="O348" i="9" s="1"/>
  <c r="R348" i="9" a="1"/>
  <c r="R348" i="9" s="1"/>
  <c r="O352" i="9" a="1"/>
  <c r="O352" i="9" s="1"/>
  <c r="R352" i="9" a="1"/>
  <c r="R352" i="9" s="1"/>
  <c r="O26" i="9" a="1"/>
  <c r="O26" i="9" s="1"/>
  <c r="R26" i="9" a="1"/>
  <c r="R26" i="9" s="1"/>
  <c r="O396" i="9" a="1"/>
  <c r="O396" i="9" s="1"/>
  <c r="R396" i="9" a="1"/>
  <c r="R396" i="9" s="1"/>
  <c r="O400" i="9" a="1"/>
  <c r="O400" i="9" s="1"/>
  <c r="R400" i="9" a="1"/>
  <c r="R400" i="9" s="1"/>
  <c r="O404" i="9" a="1"/>
  <c r="O404" i="9" s="1"/>
  <c r="R404" i="9" a="1"/>
  <c r="R404" i="9" s="1"/>
  <c r="R408" i="9" a="1"/>
  <c r="R408" i="9" s="1"/>
  <c r="O408" i="9" a="1"/>
  <c r="O408" i="9" s="1"/>
  <c r="O412" i="9" a="1"/>
  <c r="O412" i="9" s="1"/>
  <c r="R412" i="9" a="1"/>
  <c r="R412" i="9" s="1"/>
  <c r="O416" i="9" a="1"/>
  <c r="O416" i="9" s="1"/>
  <c r="R416" i="9" a="1"/>
  <c r="R416" i="9" s="1"/>
  <c r="R420" i="9" a="1"/>
  <c r="R420" i="9" s="1"/>
  <c r="O420" i="9" a="1"/>
  <c r="O420" i="9" s="1"/>
  <c r="O424" i="9" a="1"/>
  <c r="O424" i="9" s="1"/>
  <c r="R424" i="9" a="1"/>
  <c r="R424" i="9" s="1"/>
  <c r="R428" i="9" a="1"/>
  <c r="R428" i="9" s="1"/>
  <c r="O428" i="9" a="1"/>
  <c r="O428" i="9" s="1"/>
  <c r="O432" i="9" a="1"/>
  <c r="O432" i="9" s="1"/>
  <c r="R432" i="9" a="1"/>
  <c r="R432" i="9" s="1"/>
  <c r="R436" i="9" a="1"/>
  <c r="R436" i="9" s="1"/>
  <c r="O436" i="9" a="1"/>
  <c r="O436" i="9" s="1"/>
  <c r="R444" i="9" a="1"/>
  <c r="R444" i="9" s="1"/>
  <c r="O444" i="9" a="1"/>
  <c r="O444" i="9" s="1"/>
  <c r="O452" i="9" a="1"/>
  <c r="O452" i="9" s="1"/>
  <c r="R452" i="9" a="1"/>
  <c r="R452" i="9" s="1"/>
  <c r="R464" i="9" a="1"/>
  <c r="R464" i="9" s="1"/>
  <c r="O464" i="9" a="1"/>
  <c r="O464" i="9" s="1"/>
  <c r="O508" i="9" a="1"/>
  <c r="O508" i="9" s="1"/>
  <c r="R508" i="9" a="1"/>
  <c r="R508" i="9" s="1"/>
  <c r="R524" i="9" a="1"/>
  <c r="R524" i="9" s="1"/>
  <c r="O524" i="9" a="1"/>
  <c r="O524" i="9" s="1"/>
  <c r="R536" i="9" a="1"/>
  <c r="R536" i="9" s="1"/>
  <c r="O536" i="9" a="1"/>
  <c r="O536" i="9" s="1"/>
  <c r="O548" i="9" a="1"/>
  <c r="O548" i="9" s="1"/>
  <c r="R548" i="9" a="1"/>
  <c r="R548" i="9" s="1"/>
  <c r="R556" i="9" a="1"/>
  <c r="R556" i="9" s="1"/>
  <c r="O556" i="9" a="1"/>
  <c r="O556" i="9" s="1"/>
  <c r="R568" i="9" a="1"/>
  <c r="R568" i="9" s="1"/>
  <c r="O568" i="9" a="1"/>
  <c r="O568" i="9" s="1"/>
  <c r="R240" i="9" a="1"/>
  <c r="R240" i="9" s="1"/>
  <c r="R88" i="9" a="1"/>
  <c r="R88" i="9" s="1"/>
  <c r="R131" i="9" a="1"/>
  <c r="R131" i="9" s="1"/>
  <c r="O235" i="9" a="1"/>
  <c r="O235" i="9" s="1"/>
  <c r="R288" i="9" a="1"/>
  <c r="R288" i="9" s="1"/>
  <c r="R304" i="9" a="1"/>
  <c r="R304" i="9" s="1"/>
  <c r="R334" i="9" a="1"/>
  <c r="R334" i="9" s="1"/>
  <c r="O350" i="9" a="1"/>
  <c r="O350" i="9" s="1"/>
  <c r="O25" i="9" a="1"/>
  <c r="O25" i="9" s="1"/>
  <c r="R415" i="9" a="1"/>
  <c r="R415" i="9" s="1"/>
  <c r="R460" i="9" a="1"/>
  <c r="R460" i="9" s="1"/>
  <c r="O397" i="9" a="1"/>
  <c r="O397" i="9" s="1"/>
  <c r="R401" i="9" a="1"/>
  <c r="R401" i="9" s="1"/>
  <c r="O401" i="9" a="1"/>
  <c r="O401" i="9" s="1"/>
  <c r="R405" i="9" a="1"/>
  <c r="R405" i="9" s="1"/>
  <c r="O405" i="9" a="1"/>
  <c r="O405" i="9" s="1"/>
  <c r="R409" i="9" a="1"/>
  <c r="R409" i="9" s="1"/>
  <c r="R413" i="9" a="1"/>
  <c r="R413" i="9" s="1"/>
  <c r="O417" i="9" a="1"/>
  <c r="O417" i="9" s="1"/>
  <c r="R421" i="9" a="1"/>
  <c r="R421" i="9" s="1"/>
  <c r="R425" i="9" a="1"/>
  <c r="R425" i="9" s="1"/>
  <c r="O425" i="9" a="1"/>
  <c r="O425" i="9" s="1"/>
  <c r="R429" i="9" a="1"/>
  <c r="R429" i="9" s="1"/>
  <c r="O433" i="9" a="1"/>
  <c r="O433" i="9" s="1"/>
  <c r="R437" i="9" a="1"/>
  <c r="R437" i="9" s="1"/>
  <c r="O437" i="9" a="1"/>
  <c r="O437" i="9" s="1"/>
  <c r="R441" i="9" a="1"/>
  <c r="R441" i="9" s="1"/>
  <c r="O441" i="9" a="1"/>
  <c r="O441" i="9" s="1"/>
  <c r="O445" i="9" a="1"/>
  <c r="O445" i="9" s="1"/>
  <c r="R449" i="9" a="1"/>
  <c r="R449" i="9" s="1"/>
  <c r="O449" i="9" a="1"/>
  <c r="O449" i="9" s="1"/>
  <c r="R453" i="9" a="1"/>
  <c r="R453" i="9" s="1"/>
  <c r="O453" i="9" a="1"/>
  <c r="O453" i="9" s="1"/>
  <c r="R457" i="9" a="1"/>
  <c r="R457" i="9" s="1"/>
  <c r="O457" i="9" a="1"/>
  <c r="O457" i="9" s="1"/>
  <c r="O461" i="9" a="1"/>
  <c r="O461" i="9" s="1"/>
  <c r="R461" i="9" a="1"/>
  <c r="R461" i="9" s="1"/>
  <c r="O29" i="9" a="1"/>
  <c r="O29" i="9" s="1"/>
  <c r="R29" i="9" a="1"/>
  <c r="R29" i="9" s="1"/>
  <c r="R505" i="9" a="1"/>
  <c r="R505" i="9" s="1"/>
  <c r="O505" i="9" a="1"/>
  <c r="O505" i="9" s="1"/>
  <c r="O509" i="9" a="1"/>
  <c r="O509" i="9" s="1"/>
  <c r="R509" i="9" a="1"/>
  <c r="R509" i="9" s="1"/>
  <c r="R513" i="9" a="1"/>
  <c r="R513" i="9" s="1"/>
  <c r="O513" i="9" a="1"/>
  <c r="O513" i="9" s="1"/>
  <c r="O517" i="9" a="1"/>
  <c r="O517" i="9" s="1"/>
  <c r="R517" i="9" a="1"/>
  <c r="R517" i="9" s="1"/>
  <c r="R521" i="9" a="1"/>
  <c r="R521" i="9" s="1"/>
  <c r="O521" i="9" a="1"/>
  <c r="O521" i="9" s="1"/>
  <c r="O525" i="9" a="1"/>
  <c r="O525" i="9" s="1"/>
  <c r="R529" i="9" a="1"/>
  <c r="R529" i="9" s="1"/>
  <c r="O529" i="9" a="1"/>
  <c r="O529" i="9" s="1"/>
  <c r="O533" i="9" a="1"/>
  <c r="O533" i="9" s="1"/>
  <c r="R533" i="9" a="1"/>
  <c r="R533" i="9" s="1"/>
  <c r="R537" i="9" a="1"/>
  <c r="R537" i="9" s="1"/>
  <c r="O537" i="9" a="1"/>
  <c r="O537" i="9" s="1"/>
  <c r="O541" i="9" a="1"/>
  <c r="O541" i="9" s="1"/>
  <c r="R541" i="9" a="1"/>
  <c r="R541" i="9" s="1"/>
  <c r="R545" i="9" a="1"/>
  <c r="R545" i="9" s="1"/>
  <c r="O545" i="9" a="1"/>
  <c r="O545" i="9" s="1"/>
  <c r="O549" i="9" a="1"/>
  <c r="O549" i="9" s="1"/>
  <c r="R549" i="9" a="1"/>
  <c r="R549" i="9" s="1"/>
  <c r="R553" i="9" a="1"/>
  <c r="R553" i="9" s="1"/>
  <c r="O553" i="9" a="1"/>
  <c r="O553" i="9" s="1"/>
  <c r="O557" i="9" a="1"/>
  <c r="O557" i="9" s="1"/>
  <c r="R557" i="9" a="1"/>
  <c r="R557" i="9" s="1"/>
  <c r="R561" i="9" a="1"/>
  <c r="R561" i="9" s="1"/>
  <c r="O565" i="9" a="1"/>
  <c r="O565" i="9" s="1"/>
  <c r="R565" i="9" a="1"/>
  <c r="R565" i="9" s="1"/>
  <c r="O569" i="9" a="1"/>
  <c r="O569" i="9" s="1"/>
  <c r="R569" i="9" a="1"/>
  <c r="R569" i="9" s="1"/>
  <c r="R573" i="9" a="1"/>
  <c r="R573" i="9" s="1"/>
  <c r="O573" i="9" a="1"/>
  <c r="O573" i="9" s="1"/>
  <c r="R207" i="9" a="1"/>
  <c r="R207" i="9" s="1"/>
  <c r="R205" i="9" a="1"/>
  <c r="R205" i="9" s="1"/>
  <c r="R203" i="9" a="1"/>
  <c r="R203" i="9" s="1"/>
  <c r="R192" i="9" a="1"/>
  <c r="R192" i="9" s="1"/>
  <c r="O566" i="9" a="1"/>
  <c r="O566" i="9" s="1"/>
  <c r="R550" i="9" a="1"/>
  <c r="R550" i="9" s="1"/>
  <c r="R538" i="9" a="1"/>
  <c r="R538" i="9" s="1"/>
  <c r="O530" i="9" a="1"/>
  <c r="O530" i="9" s="1"/>
  <c r="O462" i="9" a="1"/>
  <c r="O462" i="9" s="1"/>
  <c r="O446" i="9" a="1"/>
  <c r="O446" i="9" s="1"/>
  <c r="R562" i="9" a="1"/>
  <c r="R562" i="9" s="1"/>
  <c r="R546" i="9" a="1"/>
  <c r="R546" i="9" s="1"/>
  <c r="O538" i="9" a="1"/>
  <c r="O538" i="9" s="1"/>
  <c r="O518" i="9" a="1"/>
  <c r="O518" i="9" s="1"/>
  <c r="O510" i="9" a="1"/>
  <c r="O510" i="9" s="1"/>
  <c r="R506" i="9" a="1"/>
  <c r="R506" i="9" s="1"/>
  <c r="O458" i="9" a="1"/>
  <c r="O458" i="9" s="1"/>
  <c r="R442" i="9" a="1"/>
  <c r="R442" i="9" s="1"/>
  <c r="O434" i="9" a="1"/>
  <c r="O434" i="9" s="1"/>
  <c r="R558" i="9" a="1"/>
  <c r="R558" i="9" s="1"/>
  <c r="O546" i="9" a="1"/>
  <c r="O546" i="9" s="1"/>
  <c r="O534" i="9" a="1"/>
  <c r="O534" i="9" s="1"/>
  <c r="R454" i="9" a="1"/>
  <c r="R454" i="9" s="1"/>
  <c r="O506" i="9" a="1"/>
  <c r="O506" i="9" s="1"/>
  <c r="R426" i="9" a="1"/>
  <c r="R426" i="9" s="1"/>
  <c r="R422" i="9" a="1"/>
  <c r="R422" i="9" s="1"/>
  <c r="R433" i="9" a="1"/>
  <c r="R433" i="9" s="1"/>
  <c r="R445" i="9" a="1"/>
  <c r="R445" i="9" s="1"/>
  <c r="R310" i="9" a="1"/>
  <c r="R310" i="9" s="1"/>
  <c r="R314" i="9" a="1"/>
  <c r="R314" i="9" s="1"/>
  <c r="O318" i="9" a="1"/>
  <c r="O318" i="9" s="1"/>
  <c r="R322" i="9" a="1"/>
  <c r="R322" i="9" s="1"/>
  <c r="R326" i="9" a="1"/>
  <c r="R326" i="9" s="1"/>
  <c r="R330" i="9" a="1"/>
  <c r="R330" i="9" s="1"/>
  <c r="O334" i="9" a="1"/>
  <c r="O334" i="9" s="1"/>
  <c r="R338" i="9" a="1"/>
  <c r="R338" i="9" s="1"/>
  <c r="O338" i="9" a="1"/>
  <c r="O338" i="9" s="1"/>
  <c r="R342" i="9" a="1"/>
  <c r="R342" i="9" s="1"/>
  <c r="R346" i="9" a="1"/>
  <c r="R346" i="9" s="1"/>
  <c r="O346" i="9" a="1"/>
  <c r="O346" i="9" s="1"/>
  <c r="R354" i="9" a="1"/>
  <c r="R354" i="9" s="1"/>
  <c r="O394" i="9" a="1"/>
  <c r="O394" i="9" s="1"/>
  <c r="R398" i="9" a="1"/>
  <c r="R398" i="9" s="1"/>
  <c r="O398" i="9" a="1"/>
  <c r="O398" i="9" s="1"/>
  <c r="O402" i="9" a="1"/>
  <c r="O402" i="9" s="1"/>
  <c r="R406" i="9" a="1"/>
  <c r="R406" i="9" s="1"/>
  <c r="O406" i="9" a="1"/>
  <c r="O406" i="9" s="1"/>
  <c r="R410" i="9" a="1"/>
  <c r="R410" i="9" s="1"/>
  <c r="O410" i="9" a="1"/>
  <c r="O410" i="9" s="1"/>
  <c r="O414" i="9" a="1"/>
  <c r="O414" i="9" s="1"/>
  <c r="R414" i="9" a="1"/>
  <c r="R414" i="9" s="1"/>
  <c r="R418" i="9" a="1"/>
  <c r="R418" i="9" s="1"/>
  <c r="O418" i="9" a="1"/>
  <c r="O418" i="9" s="1"/>
  <c r="O426" i="9" a="1"/>
  <c r="O426" i="9" s="1"/>
  <c r="O438" i="9" a="1"/>
  <c r="O438" i="9" s="1"/>
  <c r="R241" i="9" a="1"/>
  <c r="R241" i="9" s="1"/>
  <c r="R239" i="9" a="1"/>
  <c r="R239" i="9" s="1"/>
  <c r="R237" i="9" a="1"/>
  <c r="R237" i="9" s="1"/>
  <c r="R222" i="9" a="1"/>
  <c r="R222" i="9" s="1"/>
  <c r="R172" i="9" a="1"/>
  <c r="R172" i="9" s="1"/>
  <c r="R168" i="9" a="1"/>
  <c r="R168" i="9" s="1"/>
  <c r="O310" i="9" a="1"/>
  <c r="O310" i="9" s="1"/>
  <c r="R394" i="9" a="1"/>
  <c r="R394" i="9" s="1"/>
  <c r="R417" i="9" a="1"/>
  <c r="R417" i="9" s="1"/>
  <c r="R434" i="9" a="1"/>
  <c r="R434" i="9" s="1"/>
  <c r="R514" i="9" a="1"/>
  <c r="R514" i="9" s="1"/>
  <c r="R343" i="9" a="1"/>
  <c r="R343" i="9" s="1"/>
  <c r="O347" i="9" a="1"/>
  <c r="O347" i="9" s="1"/>
  <c r="R351" i="9" a="1"/>
  <c r="R351" i="9" s="1"/>
  <c r="O351" i="9" a="1"/>
  <c r="O351" i="9" s="1"/>
  <c r="R25" i="9" a="1"/>
  <c r="R25" i="9" s="1"/>
  <c r="O395" i="9" a="1"/>
  <c r="O395" i="9" s="1"/>
  <c r="O399" i="9" a="1"/>
  <c r="O399" i="9" s="1"/>
  <c r="R403" i="9" a="1"/>
  <c r="R403" i="9" s="1"/>
  <c r="O407" i="9" a="1"/>
  <c r="O407" i="9" s="1"/>
  <c r="R407" i="9" a="1"/>
  <c r="R407" i="9" s="1"/>
  <c r="R411" i="9" a="1"/>
  <c r="R411" i="9" s="1"/>
  <c r="O415" i="9" a="1"/>
  <c r="O415" i="9" s="1"/>
  <c r="R419" i="9" a="1"/>
  <c r="R419" i="9" s="1"/>
  <c r="O419" i="9" a="1"/>
  <c r="O419" i="9" s="1"/>
  <c r="O423" i="9" a="1"/>
  <c r="O423" i="9" s="1"/>
  <c r="R423" i="9" a="1"/>
  <c r="R423" i="9" s="1"/>
  <c r="O427" i="9" a="1"/>
  <c r="O427" i="9" s="1"/>
  <c r="R427" i="9" a="1"/>
  <c r="R427" i="9" s="1"/>
  <c r="R431" i="9" a="1"/>
  <c r="R431" i="9" s="1"/>
  <c r="O431" i="9" a="1"/>
  <c r="O431" i="9" s="1"/>
  <c r="R435" i="9" a="1"/>
  <c r="R435" i="9" s="1"/>
  <c r="O435" i="9" a="1"/>
  <c r="O435" i="9" s="1"/>
  <c r="R439" i="9" a="1"/>
  <c r="R439" i="9" s="1"/>
  <c r="O439" i="9" a="1"/>
  <c r="O439" i="9" s="1"/>
  <c r="O443" i="9" a="1"/>
  <c r="O443" i="9" s="1"/>
  <c r="R443" i="9" a="1"/>
  <c r="R443" i="9" s="1"/>
  <c r="O447" i="9" a="1"/>
  <c r="O447" i="9" s="1"/>
  <c r="R447" i="9" a="1"/>
  <c r="R447" i="9" s="1"/>
  <c r="R451" i="9" a="1"/>
  <c r="R451" i="9" s="1"/>
  <c r="O451" i="9" a="1"/>
  <c r="O451" i="9" s="1"/>
  <c r="R455" i="9" a="1"/>
  <c r="R455" i="9" s="1"/>
  <c r="O455" i="9" a="1"/>
  <c r="O455" i="9" s="1"/>
  <c r="O459" i="9" a="1"/>
  <c r="O459" i="9" s="1"/>
  <c r="R459" i="9" a="1"/>
  <c r="R459" i="9" s="1"/>
  <c r="R463" i="9" a="1"/>
  <c r="R463" i="9" s="1"/>
  <c r="O463" i="9" a="1"/>
  <c r="O463" i="9" s="1"/>
  <c r="O503" i="9" a="1"/>
  <c r="O503" i="9" s="1"/>
  <c r="R507" i="9" a="1"/>
  <c r="R507" i="9" s="1"/>
  <c r="O507" i="9" a="1"/>
  <c r="O507" i="9" s="1"/>
  <c r="R511" i="9" a="1"/>
  <c r="R511" i="9" s="1"/>
  <c r="O511" i="9" a="1"/>
  <c r="O511" i="9" s="1"/>
  <c r="R515" i="9" a="1"/>
  <c r="R515" i="9" s="1"/>
  <c r="O515" i="9" a="1"/>
  <c r="O515" i="9" s="1"/>
  <c r="R519" i="9" a="1"/>
  <c r="R519" i="9" s="1"/>
  <c r="O519" i="9" a="1"/>
  <c r="O519" i="9" s="1"/>
  <c r="R523" i="9" a="1"/>
  <c r="R523" i="9" s="1"/>
  <c r="R527" i="9" a="1"/>
  <c r="R527" i="9" s="1"/>
  <c r="O527" i="9" a="1"/>
  <c r="O527" i="9" s="1"/>
  <c r="R531" i="9" a="1"/>
  <c r="R531" i="9" s="1"/>
  <c r="O531" i="9" a="1"/>
  <c r="O531" i="9" s="1"/>
  <c r="O535" i="9" a="1"/>
  <c r="O535" i="9" s="1"/>
  <c r="R535" i="9" a="1"/>
  <c r="R535" i="9" s="1"/>
  <c r="R539" i="9" a="1"/>
  <c r="R539" i="9" s="1"/>
  <c r="O539" i="9" a="1"/>
  <c r="O539" i="9" s="1"/>
  <c r="R543" i="9" a="1"/>
  <c r="R543" i="9" s="1"/>
  <c r="O543" i="9" a="1"/>
  <c r="O543" i="9" s="1"/>
  <c r="R547" i="9" a="1"/>
  <c r="R547" i="9" s="1"/>
  <c r="O547" i="9" a="1"/>
  <c r="O547" i="9" s="1"/>
  <c r="O551" i="9" a="1"/>
  <c r="O551" i="9" s="1"/>
  <c r="R551" i="9" a="1"/>
  <c r="R551" i="9" s="1"/>
  <c r="O555" i="9" a="1"/>
  <c r="O555" i="9" s="1"/>
  <c r="R555" i="9" a="1"/>
  <c r="R555" i="9" s="1"/>
  <c r="R559" i="9" a="1"/>
  <c r="R559" i="9" s="1"/>
  <c r="O559" i="9" a="1"/>
  <c r="O559" i="9" s="1"/>
  <c r="R563" i="9" a="1"/>
  <c r="R563" i="9" s="1"/>
  <c r="O563" i="9" a="1"/>
  <c r="O563" i="9" s="1"/>
  <c r="O567" i="9" a="1"/>
  <c r="O567" i="9" s="1"/>
  <c r="R567" i="9" a="1"/>
  <c r="R567" i="9" s="1"/>
  <c r="R571" i="9" a="1"/>
  <c r="R571" i="9" s="1"/>
  <c r="O571" i="9" a="1"/>
  <c r="O571" i="9" s="1"/>
  <c r="R185" i="9" a="1"/>
  <c r="R185" i="9" s="1"/>
  <c r="R145" i="9" a="1"/>
  <c r="R145" i="9" s="1"/>
  <c r="O314" i="9" a="1"/>
  <c r="O314" i="9" s="1"/>
  <c r="R318" i="9" a="1"/>
  <c r="R318" i="9" s="1"/>
  <c r="O322" i="9" a="1"/>
  <c r="O322" i="9" s="1"/>
  <c r="O326" i="9" a="1"/>
  <c r="O326" i="9" s="1"/>
  <c r="O330" i="9" a="1"/>
  <c r="O330" i="9" s="1"/>
  <c r="R395" i="9" a="1"/>
  <c r="R395" i="9" s="1"/>
  <c r="R402" i="9" a="1"/>
  <c r="R402" i="9" s="1"/>
  <c r="O413" i="9" a="1"/>
  <c r="O413" i="9" s="1"/>
  <c r="O429" i="9" a="1"/>
  <c r="O429" i="9" s="1"/>
  <c r="R438" i="9" a="1"/>
  <c r="R438" i="9" s="1"/>
  <c r="O523" i="9" a="1"/>
  <c r="O523" i="9" s="1"/>
  <c r="O561" i="9" a="1"/>
  <c r="O561" i="9" s="1"/>
  <c r="O422" i="9" a="1"/>
  <c r="O422" i="9" s="1"/>
  <c r="O430" i="9" a="1"/>
  <c r="O430" i="9" s="1"/>
  <c r="O442" i="9" a="1"/>
  <c r="O442" i="9" s="1"/>
  <c r="R446" i="9" a="1"/>
  <c r="R446" i="9" s="1"/>
  <c r="O450" i="9" a="1"/>
  <c r="O450" i="9" s="1"/>
  <c r="O454" i="9" a="1"/>
  <c r="O454" i="9" s="1"/>
  <c r="R458" i="9" a="1"/>
  <c r="R458" i="9" s="1"/>
  <c r="R462" i="9" a="1"/>
  <c r="R462" i="9" s="1"/>
  <c r="R30" i="9" a="1"/>
  <c r="R30" i="9" s="1"/>
  <c r="R510" i="9" a="1"/>
  <c r="R510" i="9" s="1"/>
  <c r="O514" i="9" a="1"/>
  <c r="O514" i="9" s="1"/>
  <c r="R518" i="9" a="1"/>
  <c r="R518" i="9" s="1"/>
  <c r="O522" i="9" a="1"/>
  <c r="O522" i="9" s="1"/>
  <c r="R526" i="9" a="1"/>
  <c r="R526" i="9" s="1"/>
  <c r="O526" i="9" a="1"/>
  <c r="O526" i="9" s="1"/>
  <c r="R530" i="9" a="1"/>
  <c r="R530" i="9" s="1"/>
  <c r="R534" i="9" a="1"/>
  <c r="R534" i="9" s="1"/>
  <c r="R542" i="9" a="1"/>
  <c r="R542" i="9" s="1"/>
  <c r="O550" i="9" a="1"/>
  <c r="O550" i="9" s="1"/>
  <c r="R554" i="9" a="1"/>
  <c r="R554" i="9" s="1"/>
  <c r="O558" i="9" a="1"/>
  <c r="O558" i="9" s="1"/>
  <c r="O562" i="9" a="1"/>
  <c r="O562" i="9" s="1"/>
  <c r="R566" i="9" a="1"/>
  <c r="R566" i="9" s="1"/>
  <c r="R570" i="9" a="1"/>
  <c r="R570" i="9" s="1"/>
  <c r="O574" i="9" a="1"/>
  <c r="O574" i="9" s="1"/>
  <c r="R213" i="9" a="1"/>
  <c r="R213" i="9" s="1"/>
  <c r="R184" i="9" a="1"/>
  <c r="R184" i="9" s="1"/>
  <c r="R169" i="9" a="1"/>
  <c r="R169" i="9" s="1"/>
  <c r="R430" i="9" a="1"/>
  <c r="R430" i="9" s="1"/>
  <c r="R450" i="9" a="1"/>
  <c r="R450" i="9" s="1"/>
  <c r="O30" i="9" a="1"/>
  <c r="O30" i="9" s="1"/>
  <c r="R522" i="9" a="1"/>
  <c r="R522" i="9" s="1"/>
  <c r="O542" i="9" a="1"/>
  <c r="O542" i="9" s="1"/>
  <c r="O554" i="9" a="1"/>
  <c r="O554" i="9" s="1"/>
  <c r="O570" i="9" a="1"/>
  <c r="O570" i="9" s="1"/>
  <c r="R1221" i="19" a="1"/>
  <c r="R1221" i="19" s="1"/>
  <c r="R1158" i="19" a="1"/>
  <c r="R1158" i="19" s="1"/>
  <c r="R939" i="19" a="1"/>
  <c r="R939" i="19" s="1"/>
  <c r="R195" i="9" a="1"/>
  <c r="R195" i="9" s="1"/>
  <c r="R182" i="9" a="1"/>
  <c r="R182" i="9" s="1"/>
  <c r="R165" i="9" a="1"/>
  <c r="R165" i="9" s="1"/>
  <c r="R161" i="9" a="1"/>
  <c r="R161" i="9" s="1"/>
  <c r="R173" i="9" a="1"/>
  <c r="R173" i="9" s="1"/>
  <c r="R214" i="9" a="1"/>
  <c r="R214" i="9" s="1"/>
  <c r="R209" i="9" a="1"/>
  <c r="R209" i="9" s="1"/>
  <c r="R243" i="9" a="1"/>
  <c r="R243" i="9" s="1"/>
  <c r="R174" i="9" a="1"/>
  <c r="R174" i="9" s="1"/>
  <c r="R233" i="9" a="1"/>
  <c r="R233" i="9" s="1"/>
  <c r="R211" i="9" a="1"/>
  <c r="R211" i="9" s="1"/>
  <c r="R210" i="9" a="1"/>
  <c r="R210" i="9" s="1"/>
  <c r="R193" i="9" a="1"/>
  <c r="R193" i="9" s="1"/>
  <c r="R191" i="9" a="1"/>
  <c r="R191" i="9" s="1"/>
  <c r="R188" i="9" a="1"/>
  <c r="R188" i="9" s="1"/>
  <c r="R170" i="9" a="1"/>
  <c r="R170" i="9" s="1"/>
  <c r="R166" i="9" a="1"/>
  <c r="R166" i="9" s="1"/>
  <c r="R157" i="9" a="1"/>
  <c r="R157" i="9" s="1"/>
  <c r="R244" i="9" a="1"/>
  <c r="R244" i="9" s="1"/>
  <c r="R200" i="9" a="1"/>
  <c r="R200" i="9" s="1"/>
  <c r="R189" i="9" a="1"/>
  <c r="R189" i="9" s="1"/>
  <c r="R180" i="9" a="1"/>
  <c r="R180" i="9" s="1"/>
  <c r="R149" i="9" a="1"/>
  <c r="R149" i="9" s="1"/>
  <c r="R196" i="9" a="1"/>
  <c r="R196" i="9" s="1"/>
  <c r="R181" i="9" a="1"/>
  <c r="R181" i="9" s="1"/>
  <c r="R179" i="9" a="1"/>
  <c r="R179" i="9" s="1"/>
  <c r="R171" i="9" a="1"/>
  <c r="R171" i="9" s="1"/>
  <c r="R167" i="9" a="1"/>
  <c r="R167" i="9" s="1"/>
  <c r="R141" i="9" a="1"/>
  <c r="R141" i="9" s="1"/>
  <c r="R242" i="9" a="1"/>
  <c r="R242" i="9" s="1"/>
  <c r="R234" i="9" a="1"/>
  <c r="R234" i="9" s="1"/>
  <c r="R228" i="9" a="1"/>
  <c r="R228" i="9" s="1"/>
  <c r="R235" i="9" a="1"/>
  <c r="R235" i="9" s="1"/>
  <c r="R218" i="9" a="1"/>
  <c r="R218" i="9" s="1"/>
  <c r="R212" i="9" a="1"/>
  <c r="R212" i="9" s="1"/>
  <c r="R206" i="9" a="1"/>
  <c r="R206" i="9" s="1"/>
  <c r="R238" i="9" a="1"/>
  <c r="R238" i="9" s="1"/>
  <c r="R227" i="9" a="1"/>
  <c r="R227" i="9" s="1"/>
  <c r="R226" i="9" a="1"/>
  <c r="R226" i="9" s="1"/>
  <c r="R219" i="9" a="1"/>
  <c r="R219" i="9" s="1"/>
  <c r="R236" i="9" a="1"/>
  <c r="R236" i="9" s="1"/>
  <c r="R220" i="9" a="1"/>
  <c r="R220" i="9" s="1"/>
  <c r="R204" i="9" a="1"/>
  <c r="R204" i="9" s="1"/>
  <c r="R201" i="9" a="1"/>
  <c r="R201" i="9" s="1"/>
  <c r="R199" i="9" a="1"/>
  <c r="R199" i="9" s="1"/>
  <c r="R224" i="9" a="1"/>
  <c r="R224" i="9" s="1"/>
  <c r="R208" i="9" a="1"/>
  <c r="R208" i="9" s="1"/>
  <c r="R202" i="9" a="1"/>
  <c r="R202" i="9" s="1"/>
  <c r="R197" i="9" a="1"/>
  <c r="R197" i="9" s="1"/>
  <c r="R232" i="9" a="1"/>
  <c r="R232" i="9" s="1"/>
  <c r="R216" i="9" a="1"/>
  <c r="R216" i="9" s="1"/>
  <c r="R187" i="9" a="1"/>
  <c r="R187" i="9" s="1"/>
  <c r="R144" i="9" a="1"/>
  <c r="R144" i="9" s="1"/>
  <c r="R194" i="9" a="1"/>
  <c r="R194" i="9" s="1"/>
  <c r="R186" i="9" a="1"/>
  <c r="R186" i="9" s="1"/>
  <c r="R183" i="9" a="1"/>
  <c r="R183" i="9" s="1"/>
  <c r="R163" i="9" a="1"/>
  <c r="R163" i="9" s="1"/>
  <c r="R158" i="9" a="1"/>
  <c r="R158" i="9" s="1"/>
  <c r="R155" i="9" a="1"/>
  <c r="R155" i="9" s="1"/>
  <c r="R150" i="9" a="1"/>
  <c r="R150" i="9" s="1"/>
  <c r="R147" i="9" a="1"/>
  <c r="R147" i="9" s="1"/>
  <c r="R142" i="9" a="1"/>
  <c r="R142" i="9" s="1"/>
  <c r="R18" i="9" a="1"/>
  <c r="R18" i="9" s="1"/>
  <c r="R140" i="9" a="1"/>
  <c r="R140" i="9" s="1"/>
  <c r="R198" i="9" a="1"/>
  <c r="R198" i="9" s="1"/>
  <c r="R190" i="9" a="1"/>
  <c r="R190" i="9" s="1"/>
  <c r="R178" i="9" a="1"/>
  <c r="R178" i="9" s="1"/>
  <c r="R175" i="9" a="1"/>
  <c r="R175" i="9" s="1"/>
  <c r="R162" i="9" a="1"/>
  <c r="R162" i="9" s="1"/>
  <c r="R159" i="9" a="1"/>
  <c r="R159" i="9" s="1"/>
  <c r="R154" i="9" a="1"/>
  <c r="R154" i="9" s="1"/>
  <c r="R151" i="9" a="1"/>
  <c r="R151" i="9" s="1"/>
  <c r="R146" i="9" a="1"/>
  <c r="R146" i="9" s="1"/>
  <c r="R143" i="9" a="1"/>
  <c r="R143" i="9" s="1"/>
  <c r="R17" i="9" a="1"/>
  <c r="R17" i="9" s="1"/>
  <c r="J69" i="1"/>
  <c r="J67" i="1"/>
  <c r="J65" i="1"/>
  <c r="J63" i="1"/>
  <c r="J61" i="1"/>
  <c r="J59" i="1"/>
  <c r="L43" i="1"/>
  <c r="J119" i="1"/>
  <c r="K119" i="1"/>
  <c r="J117" i="1"/>
  <c r="K117" i="1"/>
  <c r="J115" i="1"/>
  <c r="K115" i="1"/>
  <c r="J113" i="1"/>
  <c r="K113" i="1"/>
  <c r="J111" i="1"/>
  <c r="K111" i="1"/>
  <c r="J109" i="1"/>
  <c r="K109" i="1"/>
  <c r="J107" i="1"/>
  <c r="K107" i="1"/>
  <c r="J105" i="1"/>
  <c r="K105" i="1"/>
  <c r="J103" i="1"/>
  <c r="K103" i="1"/>
  <c r="J101" i="1"/>
  <c r="K101" i="1"/>
  <c r="J99" i="1"/>
  <c r="K99" i="1"/>
  <c r="J97" i="1"/>
  <c r="K97" i="1"/>
  <c r="J95" i="1"/>
  <c r="K95" i="1"/>
  <c r="J93" i="1"/>
  <c r="K93" i="1"/>
  <c r="J91" i="1"/>
  <c r="K91" i="1"/>
  <c r="J118" i="1"/>
  <c r="K118" i="1"/>
  <c r="J116" i="1"/>
  <c r="K116" i="1"/>
  <c r="K114" i="1"/>
  <c r="J114" i="1"/>
  <c r="K112" i="1"/>
  <c r="J112" i="1"/>
  <c r="K110" i="1"/>
  <c r="J110" i="1"/>
  <c r="J108" i="1"/>
  <c r="K108" i="1"/>
  <c r="J106" i="1"/>
  <c r="K106" i="1"/>
  <c r="K104" i="1"/>
  <c r="J104" i="1"/>
  <c r="K102" i="1"/>
  <c r="J102" i="1"/>
  <c r="K100" i="1"/>
  <c r="J100" i="1"/>
  <c r="K98" i="1"/>
  <c r="J98" i="1"/>
  <c r="K96" i="1"/>
  <c r="J96" i="1"/>
  <c r="K94" i="1"/>
  <c r="J94" i="1"/>
  <c r="K92" i="1"/>
  <c r="J92" i="1"/>
  <c r="M78" i="1"/>
  <c r="M79" i="1"/>
  <c r="J72" i="1"/>
  <c r="J70" i="1"/>
  <c r="K69" i="1"/>
  <c r="J68" i="1"/>
  <c r="J66" i="1"/>
  <c r="J64" i="1"/>
  <c r="J62" i="1"/>
  <c r="J60" i="1"/>
  <c r="J71" i="1"/>
  <c r="B12" i="20"/>
  <c r="B13" i="20"/>
  <c r="B14" i="20"/>
  <c r="B15" i="20"/>
  <c r="B16" i="20"/>
  <c r="B17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11" i="20"/>
  <c r="O11" i="20" s="1" a="1"/>
  <c r="O11" i="20" s="1"/>
  <c r="B2690" i="19"/>
  <c r="R2690" i="19" s="1" a="1"/>
  <c r="R2690" i="19" s="1"/>
  <c r="B2689" i="19"/>
  <c r="R2689" i="19" s="1" a="1"/>
  <c r="R2689" i="19" s="1"/>
  <c r="B2688" i="19"/>
  <c r="R2688" i="19" s="1" a="1"/>
  <c r="R2688" i="19" s="1"/>
  <c r="B2687" i="19"/>
  <c r="R2687" i="19" s="1" a="1"/>
  <c r="R2687" i="19" s="1"/>
  <c r="B2686" i="19"/>
  <c r="R2686" i="19" s="1" a="1"/>
  <c r="R2686" i="19" s="1"/>
  <c r="B2685" i="19"/>
  <c r="R2685" i="19" s="1" a="1"/>
  <c r="R2685" i="19" s="1"/>
  <c r="B2684" i="19"/>
  <c r="R2684" i="19" s="1" a="1"/>
  <c r="R2684" i="19" s="1"/>
  <c r="B2683" i="19"/>
  <c r="R2683" i="19" s="1" a="1"/>
  <c r="R2683" i="19" s="1"/>
  <c r="B2682" i="19"/>
  <c r="R2682" i="19" s="1" a="1"/>
  <c r="R2682" i="19" s="1"/>
  <c r="B2681" i="19"/>
  <c r="R2681" i="19" s="1" a="1"/>
  <c r="R2681" i="19" s="1"/>
  <c r="B2680" i="19"/>
  <c r="R2680" i="19" s="1" a="1"/>
  <c r="R2680" i="19" s="1"/>
  <c r="B2679" i="19"/>
  <c r="R2679" i="19" s="1" a="1"/>
  <c r="R2679" i="19" s="1"/>
  <c r="B2678" i="19"/>
  <c r="R2678" i="19" s="1" a="1"/>
  <c r="R2678" i="19" s="1"/>
  <c r="B2677" i="19"/>
  <c r="R2677" i="19" s="1" a="1"/>
  <c r="R2677" i="19" s="1"/>
  <c r="B2676" i="19"/>
  <c r="R2676" i="19" s="1" a="1"/>
  <c r="R2676" i="19" s="1"/>
  <c r="B2675" i="19"/>
  <c r="R2675" i="19" s="1" a="1"/>
  <c r="R2675" i="19" s="1"/>
  <c r="B2674" i="19"/>
  <c r="R2674" i="19" s="1" a="1"/>
  <c r="R2674" i="19" s="1"/>
  <c r="B2673" i="19"/>
  <c r="R2673" i="19" s="1" a="1"/>
  <c r="R2673" i="19" s="1"/>
  <c r="B2672" i="19"/>
  <c r="R2672" i="19" s="1" a="1"/>
  <c r="R2672" i="19" s="1"/>
  <c r="B2671" i="19"/>
  <c r="R2671" i="19" s="1" a="1"/>
  <c r="R2671" i="19" s="1"/>
  <c r="B2670" i="19"/>
  <c r="R2670" i="19" s="1" a="1"/>
  <c r="R2670" i="19" s="1"/>
  <c r="B2669" i="19"/>
  <c r="R2669" i="19" s="1" a="1"/>
  <c r="R2669" i="19" s="1"/>
  <c r="B2668" i="19"/>
  <c r="R2668" i="19" s="1" a="1"/>
  <c r="R2668" i="19" s="1"/>
  <c r="B2667" i="19"/>
  <c r="R2667" i="19" s="1" a="1"/>
  <c r="R2667" i="19" s="1"/>
  <c r="B2666" i="19"/>
  <c r="R2666" i="19" s="1" a="1"/>
  <c r="R2666" i="19" s="1"/>
  <c r="B2665" i="19"/>
  <c r="R2665" i="19" s="1" a="1"/>
  <c r="R2665" i="19" s="1"/>
  <c r="B2664" i="19"/>
  <c r="R2664" i="19" s="1" a="1"/>
  <c r="R2664" i="19" s="1"/>
  <c r="B2663" i="19"/>
  <c r="R2663" i="19" s="1" a="1"/>
  <c r="R2663" i="19" s="1"/>
  <c r="B2662" i="19"/>
  <c r="R2662" i="19" s="1" a="1"/>
  <c r="R2662" i="19" s="1"/>
  <c r="B2661" i="19"/>
  <c r="R2661" i="19" s="1" a="1"/>
  <c r="R2661" i="19" s="1"/>
  <c r="B2660" i="19"/>
  <c r="R2660" i="19" s="1" a="1"/>
  <c r="R2660" i="19" s="1"/>
  <c r="B2659" i="19"/>
  <c r="R2659" i="19" s="1" a="1"/>
  <c r="R2659" i="19" s="1"/>
  <c r="B2658" i="19"/>
  <c r="R2658" i="19" s="1" a="1"/>
  <c r="R2658" i="19" s="1"/>
  <c r="B2657" i="19"/>
  <c r="R2657" i="19" s="1" a="1"/>
  <c r="R2657" i="19" s="1"/>
  <c r="B2656" i="19"/>
  <c r="R2656" i="19" s="1" a="1"/>
  <c r="R2656" i="19" s="1"/>
  <c r="B2655" i="19"/>
  <c r="R2655" i="19" s="1" a="1"/>
  <c r="R2655" i="19" s="1"/>
  <c r="B2654" i="19"/>
  <c r="R2654" i="19" s="1" a="1"/>
  <c r="R2654" i="19" s="1"/>
  <c r="B2653" i="19"/>
  <c r="R2653" i="19" s="1" a="1"/>
  <c r="R2653" i="19" s="1"/>
  <c r="B2652" i="19"/>
  <c r="R2652" i="19" s="1" a="1"/>
  <c r="R2652" i="19" s="1"/>
  <c r="B2651" i="19"/>
  <c r="R2651" i="19" s="1" a="1"/>
  <c r="R2651" i="19" s="1"/>
  <c r="B2650" i="19"/>
  <c r="R2650" i="19" s="1" a="1"/>
  <c r="R2650" i="19" s="1"/>
  <c r="B2649" i="19"/>
  <c r="R2649" i="19" s="1" a="1"/>
  <c r="R2649" i="19" s="1"/>
  <c r="B2648" i="19"/>
  <c r="R2648" i="19" s="1" a="1"/>
  <c r="R2648" i="19" s="1"/>
  <c r="B2647" i="19"/>
  <c r="R2647" i="19" s="1" a="1"/>
  <c r="R2647" i="19" s="1"/>
  <c r="B2646" i="19"/>
  <c r="R2646" i="19" s="1" a="1"/>
  <c r="R2646" i="19" s="1"/>
  <c r="B2645" i="19"/>
  <c r="R2645" i="19" s="1" a="1"/>
  <c r="R2645" i="19" s="1"/>
  <c r="B2644" i="19"/>
  <c r="R2644" i="19" s="1" a="1"/>
  <c r="R2644" i="19" s="1"/>
  <c r="B2643" i="19"/>
  <c r="R2643" i="19" s="1" a="1"/>
  <c r="R2643" i="19" s="1"/>
  <c r="B2642" i="19"/>
  <c r="R2642" i="19" s="1" a="1"/>
  <c r="R2642" i="19" s="1"/>
  <c r="B2641" i="19"/>
  <c r="R2641" i="19" s="1" a="1"/>
  <c r="R2641" i="19" s="1"/>
  <c r="B2640" i="19"/>
  <c r="R2640" i="19" s="1" a="1"/>
  <c r="R2640" i="19" s="1"/>
  <c r="B2639" i="19"/>
  <c r="R2639" i="19" s="1" a="1"/>
  <c r="R2639" i="19" s="1"/>
  <c r="B2638" i="19"/>
  <c r="R2638" i="19" s="1" a="1"/>
  <c r="R2638" i="19" s="1"/>
  <c r="B2637" i="19"/>
  <c r="R2637" i="19" s="1" a="1"/>
  <c r="R2637" i="19" s="1"/>
  <c r="B2636" i="19"/>
  <c r="R2636" i="19" s="1" a="1"/>
  <c r="R2636" i="19" s="1"/>
  <c r="B2635" i="19"/>
  <c r="R2635" i="19" s="1" a="1"/>
  <c r="R2635" i="19" s="1"/>
  <c r="B2634" i="19"/>
  <c r="R2634" i="19" s="1" a="1"/>
  <c r="R2634" i="19" s="1"/>
  <c r="B2633" i="19"/>
  <c r="R2633" i="19" s="1" a="1"/>
  <c r="R2633" i="19" s="1"/>
  <c r="B2632" i="19"/>
  <c r="R2632" i="19" s="1" a="1"/>
  <c r="R2632" i="19" s="1"/>
  <c r="B2631" i="19"/>
  <c r="R2631" i="19" s="1" a="1"/>
  <c r="R2631" i="19" s="1"/>
  <c r="B2630" i="19"/>
  <c r="R2630" i="19" s="1" a="1"/>
  <c r="R2630" i="19" s="1"/>
  <c r="B2629" i="19"/>
  <c r="R2629" i="19" s="1" a="1"/>
  <c r="R2629" i="19" s="1"/>
  <c r="B2628" i="19"/>
  <c r="R2628" i="19" s="1" a="1"/>
  <c r="R2628" i="19" s="1"/>
  <c r="B2627" i="19"/>
  <c r="R2627" i="19" s="1" a="1"/>
  <c r="R2627" i="19" s="1"/>
  <c r="B2626" i="19"/>
  <c r="R2626" i="19" s="1" a="1"/>
  <c r="R2626" i="19" s="1"/>
  <c r="B2625" i="19"/>
  <c r="R2625" i="19" s="1" a="1"/>
  <c r="R2625" i="19" s="1"/>
  <c r="B2624" i="19"/>
  <c r="R2624" i="19" s="1" a="1"/>
  <c r="R2624" i="19" s="1"/>
  <c r="B2623" i="19"/>
  <c r="R2623" i="19" s="1" a="1"/>
  <c r="R2623" i="19" s="1"/>
  <c r="B2622" i="19"/>
  <c r="R2622" i="19" s="1" a="1"/>
  <c r="R2622" i="19" s="1"/>
  <c r="B2621" i="19"/>
  <c r="R2621" i="19" s="1" a="1"/>
  <c r="R2621" i="19" s="1"/>
  <c r="B2620" i="19"/>
  <c r="R2620" i="19" s="1" a="1"/>
  <c r="R2620" i="19" s="1"/>
  <c r="B2619" i="19"/>
  <c r="R2619" i="19" s="1" a="1"/>
  <c r="R2619" i="19" s="1"/>
  <c r="B2618" i="19"/>
  <c r="R2618" i="19" s="1" a="1"/>
  <c r="R2618" i="19" s="1"/>
  <c r="B2617" i="19"/>
  <c r="R2617" i="19" s="1" a="1"/>
  <c r="R2617" i="19" s="1"/>
  <c r="B2616" i="19"/>
  <c r="R2616" i="19" s="1" a="1"/>
  <c r="R2616" i="19" s="1"/>
  <c r="B2615" i="19"/>
  <c r="R2615" i="19" s="1" a="1"/>
  <c r="R2615" i="19" s="1"/>
  <c r="B2614" i="19"/>
  <c r="R2614" i="19" s="1" a="1"/>
  <c r="R2614" i="19" s="1"/>
  <c r="B2613" i="19"/>
  <c r="R2613" i="19" s="1" a="1"/>
  <c r="R2613" i="19" s="1"/>
  <c r="B2612" i="19"/>
  <c r="R2612" i="19" s="1" a="1"/>
  <c r="R2612" i="19" s="1"/>
  <c r="B2611" i="19"/>
  <c r="R2611" i="19" s="1" a="1"/>
  <c r="R2611" i="19" s="1"/>
  <c r="B2610" i="19"/>
  <c r="R2610" i="19" s="1" a="1"/>
  <c r="R2610" i="19" s="1"/>
  <c r="B2609" i="19"/>
  <c r="R2609" i="19" s="1" a="1"/>
  <c r="R2609" i="19" s="1"/>
  <c r="B2608" i="19"/>
  <c r="R2608" i="19" s="1" a="1"/>
  <c r="R2608" i="19" s="1"/>
  <c r="B2607" i="19"/>
  <c r="R2607" i="19" s="1" a="1"/>
  <c r="R2607" i="19" s="1"/>
  <c r="B2606" i="19"/>
  <c r="R2606" i="19" s="1" a="1"/>
  <c r="R2606" i="19" s="1"/>
  <c r="B2605" i="19"/>
  <c r="R2605" i="19" s="1" a="1"/>
  <c r="R2605" i="19" s="1"/>
  <c r="B2604" i="19"/>
  <c r="R2604" i="19" s="1" a="1"/>
  <c r="R2604" i="19" s="1"/>
  <c r="B2603" i="19"/>
  <c r="R2603" i="19" s="1" a="1"/>
  <c r="R2603" i="19" s="1"/>
  <c r="B2602" i="19"/>
  <c r="R2602" i="19" s="1" a="1"/>
  <c r="R2602" i="19" s="1"/>
  <c r="B2601" i="19"/>
  <c r="R2601" i="19" s="1" a="1"/>
  <c r="R2601" i="19" s="1"/>
  <c r="B2600" i="19"/>
  <c r="R2600" i="19" s="1" a="1"/>
  <c r="R2600" i="19" s="1"/>
  <c r="B2599" i="19"/>
  <c r="R2599" i="19" s="1" a="1"/>
  <c r="R2599" i="19" s="1"/>
  <c r="B2598" i="19"/>
  <c r="R2598" i="19" s="1" a="1"/>
  <c r="R2598" i="19" s="1"/>
  <c r="B2597" i="19"/>
  <c r="R2597" i="19" s="1" a="1"/>
  <c r="R2597" i="19" s="1"/>
  <c r="B2596" i="19"/>
  <c r="R2596" i="19" s="1" a="1"/>
  <c r="R2596" i="19" s="1"/>
  <c r="B2595" i="19"/>
  <c r="R2595" i="19" s="1" a="1"/>
  <c r="R2595" i="19" s="1"/>
  <c r="B2594" i="19"/>
  <c r="R2594" i="19" s="1" a="1"/>
  <c r="R2594" i="19" s="1"/>
  <c r="B2593" i="19"/>
  <c r="R2593" i="19" s="1" a="1"/>
  <c r="R2593" i="19" s="1"/>
  <c r="B2592" i="19"/>
  <c r="R2592" i="19" s="1" a="1"/>
  <c r="R2592" i="19" s="1"/>
  <c r="B2591" i="19"/>
  <c r="R2591" i="19" s="1" a="1"/>
  <c r="R2591" i="19" s="1"/>
  <c r="B2590" i="19"/>
  <c r="R2590" i="19" s="1" a="1"/>
  <c r="R2590" i="19" s="1"/>
  <c r="B2589" i="19"/>
  <c r="R2589" i="19" s="1" a="1"/>
  <c r="R2589" i="19" s="1"/>
  <c r="B2588" i="19"/>
  <c r="R2588" i="19" s="1" a="1"/>
  <c r="R2588" i="19" s="1"/>
  <c r="B2587" i="19"/>
  <c r="R2587" i="19" s="1" a="1"/>
  <c r="R2587" i="19" s="1"/>
  <c r="B2586" i="19"/>
  <c r="R2586" i="19" s="1" a="1"/>
  <c r="R2586" i="19" s="1"/>
  <c r="B2585" i="19"/>
  <c r="R2585" i="19" s="1" a="1"/>
  <c r="R2585" i="19" s="1"/>
  <c r="B2584" i="19"/>
  <c r="R2584" i="19" s="1" a="1"/>
  <c r="R2584" i="19" s="1"/>
  <c r="B2583" i="19"/>
  <c r="R2583" i="19" s="1" a="1"/>
  <c r="R2583" i="19" s="1"/>
  <c r="B2582" i="19"/>
  <c r="R2582" i="19" s="1" a="1"/>
  <c r="R2582" i="19" s="1"/>
  <c r="B2581" i="19"/>
  <c r="R2581" i="19" s="1" a="1"/>
  <c r="R2581" i="19" s="1"/>
  <c r="B2580" i="19"/>
  <c r="R2580" i="19" s="1" a="1"/>
  <c r="R2580" i="19" s="1"/>
  <c r="B2579" i="19"/>
  <c r="R2579" i="19" s="1" a="1"/>
  <c r="R2579" i="19" s="1"/>
  <c r="B2578" i="19"/>
  <c r="R2578" i="19" s="1" a="1"/>
  <c r="R2578" i="19" s="1"/>
  <c r="B2577" i="19"/>
  <c r="R2577" i="19" s="1" a="1"/>
  <c r="R2577" i="19" s="1"/>
  <c r="B2576" i="19"/>
  <c r="R2576" i="19" s="1" a="1"/>
  <c r="R2576" i="19" s="1"/>
  <c r="B2575" i="19"/>
  <c r="R2575" i="19" s="1" a="1"/>
  <c r="R2575" i="19" s="1"/>
  <c r="B2574" i="19"/>
  <c r="R2574" i="19" s="1" a="1"/>
  <c r="R2574" i="19" s="1"/>
  <c r="B2573" i="19"/>
  <c r="R2573" i="19" s="1" a="1"/>
  <c r="R2573" i="19" s="1"/>
  <c r="B2572" i="19"/>
  <c r="R2572" i="19" s="1" a="1"/>
  <c r="R2572" i="19" s="1"/>
  <c r="B2571" i="19"/>
  <c r="R2571" i="19" s="1" a="1"/>
  <c r="R2571" i="19" s="1"/>
  <c r="B2570" i="19"/>
  <c r="R2570" i="19" s="1" a="1"/>
  <c r="R2570" i="19" s="1"/>
  <c r="B2569" i="19"/>
  <c r="R2569" i="19" s="1" a="1"/>
  <c r="R2569" i="19" s="1"/>
  <c r="B2568" i="19"/>
  <c r="R2568" i="19" s="1" a="1"/>
  <c r="R2568" i="19" s="1"/>
  <c r="B2567" i="19"/>
  <c r="R2567" i="19" s="1" a="1"/>
  <c r="R2567" i="19" s="1"/>
  <c r="B2566" i="19"/>
  <c r="R2566" i="19" s="1" a="1"/>
  <c r="R2566" i="19" s="1"/>
  <c r="B2565" i="19"/>
  <c r="R2565" i="19" s="1" a="1"/>
  <c r="R2565" i="19" s="1"/>
  <c r="B2564" i="19"/>
  <c r="R2564" i="19" s="1" a="1"/>
  <c r="R2564" i="19" s="1"/>
  <c r="B2563" i="19"/>
  <c r="R2563" i="19" s="1" a="1"/>
  <c r="R2563" i="19" s="1"/>
  <c r="B2562" i="19"/>
  <c r="R2562" i="19" s="1" a="1"/>
  <c r="R2562" i="19" s="1"/>
  <c r="B2561" i="19"/>
  <c r="R2561" i="19" s="1" a="1"/>
  <c r="R2561" i="19" s="1"/>
  <c r="B2560" i="19"/>
  <c r="R2560" i="19" s="1" a="1"/>
  <c r="R2560" i="19" s="1"/>
  <c r="B2559" i="19"/>
  <c r="R2559" i="19" s="1" a="1"/>
  <c r="R2559" i="19" s="1"/>
  <c r="B2558" i="19"/>
  <c r="R2558" i="19" s="1" a="1"/>
  <c r="R2558" i="19" s="1"/>
  <c r="B2557" i="19"/>
  <c r="R2557" i="19" s="1" a="1"/>
  <c r="R2557" i="19" s="1"/>
  <c r="B2556" i="19"/>
  <c r="R2556" i="19" s="1" a="1"/>
  <c r="R2556" i="19" s="1"/>
  <c r="B2555" i="19"/>
  <c r="R2555" i="19" s="1" a="1"/>
  <c r="R2555" i="19" s="1"/>
  <c r="B2554" i="19"/>
  <c r="R2554" i="19" s="1" a="1"/>
  <c r="R2554" i="19" s="1"/>
  <c r="B2553" i="19"/>
  <c r="R2553" i="19" s="1" a="1"/>
  <c r="R2553" i="19" s="1"/>
  <c r="B2552" i="19"/>
  <c r="R2552" i="19" s="1" a="1"/>
  <c r="R2552" i="19" s="1"/>
  <c r="B2551" i="19"/>
  <c r="R2551" i="19" s="1" a="1"/>
  <c r="R2551" i="19" s="1"/>
  <c r="B2550" i="19"/>
  <c r="R2550" i="19" s="1" a="1"/>
  <c r="R2550" i="19" s="1"/>
  <c r="B2549" i="19"/>
  <c r="R2549" i="19" s="1" a="1"/>
  <c r="R2549" i="19" s="1"/>
  <c r="B2548" i="19"/>
  <c r="R2548" i="19" s="1" a="1"/>
  <c r="R2548" i="19" s="1"/>
  <c r="B2547" i="19"/>
  <c r="R2547" i="19" s="1" a="1"/>
  <c r="R2547" i="19" s="1"/>
  <c r="B2546" i="19"/>
  <c r="R2546" i="19" s="1" a="1"/>
  <c r="R2546" i="19" s="1"/>
  <c r="B2545" i="19"/>
  <c r="R2545" i="19" s="1" a="1"/>
  <c r="R2545" i="19" s="1"/>
  <c r="B2544" i="19"/>
  <c r="R2544" i="19" s="1" a="1"/>
  <c r="R2544" i="19" s="1"/>
  <c r="B2543" i="19"/>
  <c r="R2543" i="19" s="1" a="1"/>
  <c r="R2543" i="19" s="1"/>
  <c r="B2542" i="19"/>
  <c r="R2542" i="19" s="1" a="1"/>
  <c r="R2542" i="19" s="1"/>
  <c r="B2541" i="19"/>
  <c r="R2541" i="19" s="1" a="1"/>
  <c r="R2541" i="19" s="1"/>
  <c r="B2540" i="19"/>
  <c r="R2540" i="19" s="1" a="1"/>
  <c r="R2540" i="19" s="1"/>
  <c r="B2539" i="19"/>
  <c r="R2539" i="19" s="1" a="1"/>
  <c r="R2539" i="19" s="1"/>
  <c r="B2538" i="19"/>
  <c r="R2538" i="19" s="1" a="1"/>
  <c r="R2538" i="19" s="1"/>
  <c r="B2537" i="19"/>
  <c r="R2537" i="19" s="1" a="1"/>
  <c r="R2537" i="19" s="1"/>
  <c r="B2536" i="19"/>
  <c r="R2536" i="19" s="1" a="1"/>
  <c r="R2536" i="19" s="1"/>
  <c r="B2535" i="19"/>
  <c r="R2535" i="19" s="1" a="1"/>
  <c r="R2535" i="19" s="1"/>
  <c r="B2534" i="19"/>
  <c r="R2534" i="19" s="1" a="1"/>
  <c r="R2534" i="19" s="1"/>
  <c r="B2533" i="19"/>
  <c r="R2533" i="19" s="1" a="1"/>
  <c r="R2533" i="19" s="1"/>
  <c r="B2532" i="19"/>
  <c r="R2532" i="19" s="1" a="1"/>
  <c r="R2532" i="19" s="1"/>
  <c r="B2531" i="19"/>
  <c r="R2531" i="19" s="1" a="1"/>
  <c r="R2531" i="19" s="1"/>
  <c r="B2530" i="19"/>
  <c r="R2530" i="19" s="1" a="1"/>
  <c r="R2530" i="19" s="1"/>
  <c r="B2529" i="19"/>
  <c r="R2529" i="19" s="1" a="1"/>
  <c r="R2529" i="19" s="1"/>
  <c r="B2528" i="19"/>
  <c r="R2528" i="19" s="1" a="1"/>
  <c r="R2528" i="19" s="1"/>
  <c r="B2527" i="19"/>
  <c r="R2527" i="19" s="1" a="1"/>
  <c r="R2527" i="19" s="1"/>
  <c r="B2526" i="19"/>
  <c r="R2526" i="19" s="1" a="1"/>
  <c r="R2526" i="19" s="1"/>
  <c r="B2525" i="19"/>
  <c r="R2525" i="19" s="1" a="1"/>
  <c r="R2525" i="19" s="1"/>
  <c r="B2524" i="19"/>
  <c r="R2524" i="19" s="1" a="1"/>
  <c r="R2524" i="19" s="1"/>
  <c r="B2523" i="19"/>
  <c r="R2523" i="19" s="1" a="1"/>
  <c r="R2523" i="19" s="1"/>
  <c r="B2522" i="19"/>
  <c r="R2522" i="19" s="1" a="1"/>
  <c r="R2522" i="19" s="1"/>
  <c r="B2521" i="19"/>
  <c r="R2521" i="19" s="1" a="1"/>
  <c r="R2521" i="19" s="1"/>
  <c r="B2520" i="19"/>
  <c r="R2520" i="19" s="1" a="1"/>
  <c r="R2520" i="19" s="1"/>
  <c r="B2519" i="19"/>
  <c r="R2519" i="19" s="1" a="1"/>
  <c r="R2519" i="19" s="1"/>
  <c r="B2518" i="19"/>
  <c r="R2518" i="19" s="1" a="1"/>
  <c r="R2518" i="19" s="1"/>
  <c r="B2517" i="19"/>
  <c r="R2517" i="19" s="1" a="1"/>
  <c r="R2517" i="19" s="1"/>
  <c r="B2516" i="19"/>
  <c r="R2516" i="19" s="1" a="1"/>
  <c r="R2516" i="19" s="1"/>
  <c r="B2515" i="19"/>
  <c r="R2515" i="19" s="1" a="1"/>
  <c r="R2515" i="19" s="1"/>
  <c r="B2514" i="19"/>
  <c r="R2514" i="19" s="1" a="1"/>
  <c r="R2514" i="19" s="1"/>
  <c r="B2513" i="19"/>
  <c r="R2513" i="19" s="1" a="1"/>
  <c r="R2513" i="19" s="1"/>
  <c r="B2512" i="19"/>
  <c r="R2512" i="19" s="1" a="1"/>
  <c r="R2512" i="19" s="1"/>
  <c r="B2511" i="19"/>
  <c r="R2511" i="19" s="1" a="1"/>
  <c r="R2511" i="19" s="1"/>
  <c r="B2510" i="19"/>
  <c r="R2510" i="19" s="1" a="1"/>
  <c r="R2510" i="19" s="1"/>
  <c r="B2509" i="19"/>
  <c r="R2509" i="19" s="1" a="1"/>
  <c r="R2509" i="19" s="1"/>
  <c r="B2508" i="19"/>
  <c r="R2508" i="19" s="1" a="1"/>
  <c r="R2508" i="19" s="1"/>
  <c r="B2507" i="19"/>
  <c r="R2507" i="19" s="1" a="1"/>
  <c r="R2507" i="19" s="1"/>
  <c r="B2506" i="19"/>
  <c r="R2506" i="19" s="1" a="1"/>
  <c r="R2506" i="19" s="1"/>
  <c r="B2505" i="19"/>
  <c r="R2505" i="19" s="1" a="1"/>
  <c r="R2505" i="19" s="1"/>
  <c r="B2504" i="19"/>
  <c r="R2504" i="19" s="1" a="1"/>
  <c r="R2504" i="19" s="1"/>
  <c r="B2503" i="19"/>
  <c r="R2503" i="19" s="1" a="1"/>
  <c r="R2503" i="19" s="1"/>
  <c r="B2502" i="19"/>
  <c r="R2502" i="19" s="1" a="1"/>
  <c r="R2502" i="19" s="1"/>
  <c r="B2501" i="19"/>
  <c r="R2501" i="19" s="1" a="1"/>
  <c r="R2501" i="19" s="1"/>
  <c r="B2500" i="19"/>
  <c r="R2500" i="19" s="1" a="1"/>
  <c r="R2500" i="19" s="1"/>
  <c r="B2499" i="19"/>
  <c r="R2499" i="19" s="1" a="1"/>
  <c r="R2499" i="19" s="1"/>
  <c r="B2498" i="19"/>
  <c r="R2498" i="19" s="1" a="1"/>
  <c r="R2498" i="19" s="1"/>
  <c r="B2497" i="19"/>
  <c r="R2497" i="19" s="1" a="1"/>
  <c r="R2497" i="19" s="1"/>
  <c r="B2496" i="19"/>
  <c r="R2496" i="19" s="1" a="1"/>
  <c r="R2496" i="19" s="1"/>
  <c r="B2495" i="19"/>
  <c r="R2495" i="19" s="1" a="1"/>
  <c r="R2495" i="19" s="1"/>
  <c r="B2494" i="19"/>
  <c r="R2494" i="19" s="1" a="1"/>
  <c r="R2494" i="19" s="1"/>
  <c r="B2493" i="19"/>
  <c r="R2493" i="19" s="1" a="1"/>
  <c r="R2493" i="19" s="1"/>
  <c r="B2492" i="19"/>
  <c r="R2492" i="19" s="1" a="1"/>
  <c r="R2492" i="19" s="1"/>
  <c r="B2491" i="19"/>
  <c r="R2491" i="19" s="1" a="1"/>
  <c r="R2491" i="19" s="1"/>
  <c r="B2490" i="19"/>
  <c r="R2490" i="19" s="1" a="1"/>
  <c r="R2490" i="19" s="1"/>
  <c r="B2489" i="19"/>
  <c r="R2489" i="19" s="1" a="1"/>
  <c r="R2489" i="19" s="1"/>
  <c r="B2488" i="19"/>
  <c r="R2488" i="19" s="1" a="1"/>
  <c r="R2488" i="19" s="1"/>
  <c r="B2487" i="19"/>
  <c r="R2487" i="19" s="1" a="1"/>
  <c r="R2487" i="19" s="1"/>
  <c r="B2486" i="19"/>
  <c r="R2486" i="19" s="1" a="1"/>
  <c r="R2486" i="19" s="1"/>
  <c r="B2485" i="19"/>
  <c r="R2485" i="19" s="1" a="1"/>
  <c r="R2485" i="19" s="1"/>
  <c r="B2484" i="19"/>
  <c r="R2484" i="19" s="1" a="1"/>
  <c r="R2484" i="19" s="1"/>
  <c r="B2483" i="19"/>
  <c r="R2483" i="19" s="1" a="1"/>
  <c r="R2483" i="19" s="1"/>
  <c r="B2482" i="19"/>
  <c r="R2482" i="19" s="1" a="1"/>
  <c r="R2482" i="19" s="1"/>
  <c r="B2481" i="19"/>
  <c r="R2481" i="19" s="1" a="1"/>
  <c r="R2481" i="19" s="1"/>
  <c r="B2480" i="19"/>
  <c r="R2480" i="19" s="1" a="1"/>
  <c r="R2480" i="19" s="1"/>
  <c r="B2479" i="19"/>
  <c r="R2479" i="19" s="1" a="1"/>
  <c r="R2479" i="19" s="1"/>
  <c r="B1905" i="19"/>
  <c r="B1906" i="19"/>
  <c r="B1907" i="19"/>
  <c r="B1908" i="19"/>
  <c r="B1909" i="19"/>
  <c r="B1910" i="19"/>
  <c r="B1911" i="19"/>
  <c r="B1912" i="19"/>
  <c r="B1913" i="19"/>
  <c r="B1914" i="19"/>
  <c r="B1915" i="19"/>
  <c r="B1916" i="19"/>
  <c r="B1917" i="19"/>
  <c r="B1918" i="19"/>
  <c r="B1919" i="19"/>
  <c r="B1920" i="19"/>
  <c r="B1921" i="19"/>
  <c r="B1922" i="19"/>
  <c r="B1923" i="19"/>
  <c r="B1924" i="19"/>
  <c r="B1925" i="19"/>
  <c r="B1926" i="19"/>
  <c r="B1927" i="19"/>
  <c r="B1928" i="19"/>
  <c r="B1929" i="19"/>
  <c r="B1930" i="19"/>
  <c r="B1931" i="19"/>
  <c r="B1932" i="19"/>
  <c r="B1933" i="19"/>
  <c r="B1934" i="19"/>
  <c r="B1935" i="19"/>
  <c r="B1936" i="19"/>
  <c r="B1937" i="19"/>
  <c r="B1938" i="19"/>
  <c r="B1939" i="19"/>
  <c r="B1940" i="19"/>
  <c r="B1941" i="19"/>
  <c r="B1942" i="19"/>
  <c r="B1943" i="19"/>
  <c r="B1944" i="19"/>
  <c r="B1945" i="19"/>
  <c r="B1946" i="19"/>
  <c r="B1947" i="19"/>
  <c r="B1948" i="19"/>
  <c r="B1949" i="19"/>
  <c r="B1950" i="19"/>
  <c r="B1951" i="19"/>
  <c r="B1952" i="19"/>
  <c r="B1953" i="19"/>
  <c r="B1954" i="19"/>
  <c r="B1955" i="19"/>
  <c r="B1956" i="19"/>
  <c r="B1957" i="19"/>
  <c r="B1958" i="19"/>
  <c r="B1959" i="19"/>
  <c r="B1960" i="19"/>
  <c r="B1961" i="19"/>
  <c r="B1962" i="19"/>
  <c r="B1963" i="19"/>
  <c r="B1964" i="19"/>
  <c r="B1965" i="19"/>
  <c r="B1966" i="19"/>
  <c r="B1967" i="19"/>
  <c r="B1968" i="19"/>
  <c r="B1969" i="19"/>
  <c r="B1970" i="19"/>
  <c r="B1971" i="19"/>
  <c r="B1972" i="19"/>
  <c r="B1973" i="19"/>
  <c r="B1974" i="19"/>
  <c r="B1975" i="19"/>
  <c r="B1976" i="19"/>
  <c r="B1977" i="19"/>
  <c r="B1978" i="19"/>
  <c r="B1979" i="19"/>
  <c r="B1980" i="19"/>
  <c r="B1981" i="19"/>
  <c r="B1982" i="19"/>
  <c r="B1983" i="19"/>
  <c r="B1984" i="19"/>
  <c r="B1985" i="19"/>
  <c r="B1986" i="19"/>
  <c r="B1987" i="19"/>
  <c r="B1988" i="19"/>
  <c r="B1989" i="19"/>
  <c r="B1990" i="19"/>
  <c r="B1991" i="19"/>
  <c r="B1992" i="19"/>
  <c r="B1993" i="19"/>
  <c r="B1994" i="19"/>
  <c r="B1995" i="19"/>
  <c r="B1996" i="19"/>
  <c r="B1997" i="19"/>
  <c r="B1998" i="19"/>
  <c r="B1999" i="19"/>
  <c r="B2000" i="19"/>
  <c r="B2001" i="19"/>
  <c r="B2002" i="19"/>
  <c r="B2003" i="19"/>
  <c r="B2004" i="19"/>
  <c r="B2005" i="19"/>
  <c r="B2006" i="19"/>
  <c r="B2007" i="19"/>
  <c r="B2008" i="19"/>
  <c r="B2009" i="19"/>
  <c r="B2010" i="19"/>
  <c r="B2011" i="19"/>
  <c r="B2012" i="19"/>
  <c r="B2013" i="19"/>
  <c r="B2014" i="19"/>
  <c r="B2015" i="19"/>
  <c r="B2016" i="19"/>
  <c r="B2017" i="19"/>
  <c r="B2018" i="19"/>
  <c r="B2019" i="19"/>
  <c r="B2020" i="19"/>
  <c r="B2021" i="19"/>
  <c r="B2022" i="19"/>
  <c r="B2023" i="19"/>
  <c r="B2024" i="19"/>
  <c r="B2025" i="19"/>
  <c r="B2026" i="19"/>
  <c r="B2027" i="19"/>
  <c r="B2028" i="19"/>
  <c r="B2029" i="19"/>
  <c r="B2030" i="19"/>
  <c r="B2031" i="19"/>
  <c r="B2032" i="19"/>
  <c r="B2033" i="19"/>
  <c r="B2034" i="19"/>
  <c r="B2035" i="19"/>
  <c r="B2036" i="19"/>
  <c r="B2037" i="19"/>
  <c r="B2038" i="19"/>
  <c r="B2039" i="19"/>
  <c r="B2040" i="19"/>
  <c r="B2041" i="19"/>
  <c r="B2042" i="19"/>
  <c r="B2043" i="19"/>
  <c r="B2044" i="19"/>
  <c r="B2045" i="19"/>
  <c r="B2046" i="19"/>
  <c r="B2047" i="19"/>
  <c r="B2048" i="19"/>
  <c r="B2049" i="19"/>
  <c r="B2050" i="19"/>
  <c r="B2051" i="19"/>
  <c r="B2052" i="19"/>
  <c r="B2053" i="19"/>
  <c r="B2054" i="19"/>
  <c r="B2055" i="19"/>
  <c r="B2056" i="19"/>
  <c r="B2057" i="19"/>
  <c r="B2058" i="19"/>
  <c r="B2059" i="19"/>
  <c r="B2060" i="19"/>
  <c r="B2061" i="19"/>
  <c r="B2062" i="19"/>
  <c r="B2063" i="19"/>
  <c r="B2064" i="19"/>
  <c r="B2065" i="19"/>
  <c r="B2066" i="19"/>
  <c r="B2067" i="19"/>
  <c r="B2068" i="19"/>
  <c r="B2069" i="19"/>
  <c r="B2070" i="19"/>
  <c r="B2071" i="19"/>
  <c r="B2072" i="19"/>
  <c r="B2073" i="19"/>
  <c r="R2069" i="19" l="1" a="1"/>
  <c r="R2069" i="19" s="1"/>
  <c r="O2069" i="19" a="1"/>
  <c r="O2069" i="19" s="1"/>
  <c r="R2053" i="19" a="1"/>
  <c r="R2053" i="19" s="1"/>
  <c r="O2053" i="19" a="1"/>
  <c r="O2053" i="19" s="1"/>
  <c r="R2037" i="19" a="1"/>
  <c r="R2037" i="19" s="1"/>
  <c r="O2037" i="19" a="1"/>
  <c r="O2037" i="19" s="1"/>
  <c r="R2021" i="19" a="1"/>
  <c r="R2021" i="19" s="1"/>
  <c r="O2021" i="19" a="1"/>
  <c r="O2021" i="19" s="1"/>
  <c r="O2009" i="19" a="1"/>
  <c r="O2009" i="19" s="1"/>
  <c r="R2009" i="19" a="1"/>
  <c r="R2009" i="19" s="1"/>
  <c r="O1993" i="19" a="1"/>
  <c r="O1993" i="19" s="1"/>
  <c r="R1993" i="19" a="1"/>
  <c r="R1993" i="19" s="1"/>
  <c r="R1973" i="19" a="1"/>
  <c r="R1973" i="19" s="1"/>
  <c r="O1973" i="19" a="1"/>
  <c r="O1973" i="19" s="1"/>
  <c r="O1957" i="19" a="1"/>
  <c r="O1957" i="19" s="1"/>
  <c r="R1957" i="19" a="1"/>
  <c r="R1957" i="19" s="1"/>
  <c r="R1933" i="19" a="1"/>
  <c r="R1933" i="19" s="1"/>
  <c r="O1933" i="19" a="1"/>
  <c r="O1933" i="19" s="1"/>
  <c r="R1917" i="19" a="1"/>
  <c r="R1917" i="19" s="1"/>
  <c r="O1917" i="19" a="1"/>
  <c r="O1917" i="19" s="1"/>
  <c r="O2486" i="19" a="1"/>
  <c r="O2486" i="19" s="1"/>
  <c r="O2502" i="19" a="1"/>
  <c r="O2502" i="19" s="1"/>
  <c r="O2518" i="19" a="1"/>
  <c r="O2518" i="19" s="1"/>
  <c r="O2534" i="19" a="1"/>
  <c r="O2534" i="19" s="1"/>
  <c r="O2546" i="19" a="1"/>
  <c r="O2546" i="19" s="1"/>
  <c r="O2562" i="19" a="1"/>
  <c r="O2562" i="19" s="1"/>
  <c r="O2574" i="19" a="1"/>
  <c r="O2574" i="19" s="1"/>
  <c r="O2586" i="19" a="1"/>
  <c r="O2586" i="19" s="1"/>
  <c r="O2598" i="19" a="1"/>
  <c r="O2598" i="19" s="1"/>
  <c r="O2606" i="19" a="1"/>
  <c r="O2606" i="19" s="1"/>
  <c r="O2614" i="19" a="1"/>
  <c r="O2614" i="19" s="1"/>
  <c r="O2634" i="19" a="1"/>
  <c r="O2634" i="19" s="1"/>
  <c r="O2670" i="19" a="1"/>
  <c r="O2670" i="19" s="1"/>
  <c r="R2070" i="19" a="1"/>
  <c r="R2070" i="19" s="1"/>
  <c r="O2070" i="19" a="1"/>
  <c r="O2070" i="19" s="1"/>
  <c r="R2066" i="19" a="1"/>
  <c r="R2066" i="19" s="1"/>
  <c r="O2066" i="19" a="1"/>
  <c r="O2066" i="19" s="1"/>
  <c r="R2062" i="19" a="1"/>
  <c r="R2062" i="19" s="1"/>
  <c r="O2062" i="19" a="1"/>
  <c r="O2062" i="19" s="1"/>
  <c r="R2058" i="19" a="1"/>
  <c r="R2058" i="19" s="1"/>
  <c r="O2058" i="19" a="1"/>
  <c r="O2058" i="19" s="1"/>
  <c r="O2054" i="19" a="1"/>
  <c r="O2054" i="19" s="1"/>
  <c r="R2054" i="19" a="1"/>
  <c r="R2054" i="19" s="1"/>
  <c r="O2050" i="19" a="1"/>
  <c r="O2050" i="19" s="1"/>
  <c r="R2050" i="19" a="1"/>
  <c r="R2050" i="19" s="1"/>
  <c r="R2046" i="19" a="1"/>
  <c r="R2046" i="19" s="1"/>
  <c r="O2046" i="19" a="1"/>
  <c r="O2046" i="19" s="1"/>
  <c r="R2042" i="19" a="1"/>
  <c r="R2042" i="19" s="1"/>
  <c r="O2042" i="19" a="1"/>
  <c r="O2042" i="19" s="1"/>
  <c r="R2038" i="19" a="1"/>
  <c r="R2038" i="19" s="1"/>
  <c r="O2038" i="19" a="1"/>
  <c r="O2038" i="19" s="1"/>
  <c r="R2034" i="19" a="1"/>
  <c r="R2034" i="19" s="1"/>
  <c r="O2034" i="19" a="1"/>
  <c r="O2034" i="19" s="1"/>
  <c r="R2030" i="19" a="1"/>
  <c r="R2030" i="19" s="1"/>
  <c r="O2030" i="19" a="1"/>
  <c r="O2030" i="19" s="1"/>
  <c r="R2026" i="19" a="1"/>
  <c r="R2026" i="19" s="1"/>
  <c r="O2026" i="19" a="1"/>
  <c r="O2026" i="19" s="1"/>
  <c r="R2022" i="19" a="1"/>
  <c r="R2022" i="19" s="1"/>
  <c r="O2022" i="19" a="1"/>
  <c r="O2022" i="19" s="1"/>
  <c r="R2018" i="19" a="1"/>
  <c r="R2018" i="19" s="1"/>
  <c r="O2018" i="19" a="1"/>
  <c r="O2018" i="19" s="1"/>
  <c r="R2014" i="19" a="1"/>
  <c r="R2014" i="19" s="1"/>
  <c r="O2014" i="19" a="1"/>
  <c r="O2014" i="19" s="1"/>
  <c r="R2010" i="19" a="1"/>
  <c r="R2010" i="19" s="1"/>
  <c r="O2010" i="19" a="1"/>
  <c r="O2010" i="19" s="1"/>
  <c r="R2006" i="19" a="1"/>
  <c r="R2006" i="19" s="1"/>
  <c r="O2006" i="19" a="1"/>
  <c r="O2006" i="19" s="1"/>
  <c r="R2002" i="19" a="1"/>
  <c r="R2002" i="19" s="1"/>
  <c r="O2002" i="19" a="1"/>
  <c r="O2002" i="19" s="1"/>
  <c r="R1998" i="19" a="1"/>
  <c r="R1998" i="19" s="1"/>
  <c r="O1998" i="19" a="1"/>
  <c r="O1998" i="19" s="1"/>
  <c r="R1994" i="19" a="1"/>
  <c r="R1994" i="19" s="1"/>
  <c r="O1994" i="19" a="1"/>
  <c r="O1994" i="19" s="1"/>
  <c r="R1990" i="19" a="1"/>
  <c r="R1990" i="19" s="1"/>
  <c r="O1990" i="19" a="1"/>
  <c r="O1990" i="19" s="1"/>
  <c r="R1986" i="19" a="1"/>
  <c r="R1986" i="19" s="1"/>
  <c r="O1986" i="19" a="1"/>
  <c r="O1986" i="19" s="1"/>
  <c r="R1982" i="19" a="1"/>
  <c r="R1982" i="19" s="1"/>
  <c r="O1982" i="19" a="1"/>
  <c r="O1982" i="19" s="1"/>
  <c r="R1978" i="19" a="1"/>
  <c r="R1978" i="19" s="1"/>
  <c r="O1978" i="19" a="1"/>
  <c r="O1978" i="19" s="1"/>
  <c r="O1974" i="19" a="1"/>
  <c r="O1974" i="19" s="1"/>
  <c r="R1974" i="19" a="1"/>
  <c r="R1974" i="19" s="1"/>
  <c r="R1970" i="19" a="1"/>
  <c r="R1970" i="19" s="1"/>
  <c r="O1970" i="19" a="1"/>
  <c r="O1970" i="19" s="1"/>
  <c r="R1966" i="19" a="1"/>
  <c r="R1966" i="19" s="1"/>
  <c r="O1966" i="19" a="1"/>
  <c r="O1966" i="19" s="1"/>
  <c r="R1962" i="19" a="1"/>
  <c r="R1962" i="19" s="1"/>
  <c r="O1962" i="19" a="1"/>
  <c r="O1962" i="19" s="1"/>
  <c r="R1958" i="19" a="1"/>
  <c r="R1958" i="19" s="1"/>
  <c r="O1958" i="19" a="1"/>
  <c r="O1958" i="19" s="1"/>
  <c r="R1954" i="19" a="1"/>
  <c r="R1954" i="19" s="1"/>
  <c r="O1954" i="19" a="1"/>
  <c r="O1954" i="19" s="1"/>
  <c r="R1950" i="19" a="1"/>
  <c r="R1950" i="19" s="1"/>
  <c r="O1950" i="19" a="1"/>
  <c r="O1950" i="19" s="1"/>
  <c r="R1946" i="19" a="1"/>
  <c r="R1946" i="19" s="1"/>
  <c r="O1946" i="19" a="1"/>
  <c r="O1946" i="19" s="1"/>
  <c r="R1942" i="19" a="1"/>
  <c r="R1942" i="19" s="1"/>
  <c r="O1942" i="19" a="1"/>
  <c r="O1942" i="19" s="1"/>
  <c r="O1938" i="19" a="1"/>
  <c r="O1938" i="19" s="1"/>
  <c r="R1938" i="19" a="1"/>
  <c r="R1938" i="19" s="1"/>
  <c r="O1934" i="19" a="1"/>
  <c r="O1934" i="19" s="1"/>
  <c r="R1934" i="19" a="1"/>
  <c r="R1934" i="19" s="1"/>
  <c r="R1930" i="19" a="1"/>
  <c r="R1930" i="19" s="1"/>
  <c r="O1930" i="19" a="1"/>
  <c r="O1930" i="19" s="1"/>
  <c r="R1926" i="19" a="1"/>
  <c r="R1926" i="19" s="1"/>
  <c r="O1926" i="19" a="1"/>
  <c r="O1926" i="19" s="1"/>
  <c r="R1922" i="19" a="1"/>
  <c r="R1922" i="19" s="1"/>
  <c r="O1922" i="19" a="1"/>
  <c r="O1922" i="19" s="1"/>
  <c r="R1918" i="19" a="1"/>
  <c r="R1918" i="19" s="1"/>
  <c r="O1918" i="19" a="1"/>
  <c r="O1918" i="19" s="1"/>
  <c r="R1914" i="19" a="1"/>
  <c r="R1914" i="19" s="1"/>
  <c r="O1914" i="19" a="1"/>
  <c r="O1914" i="19" s="1"/>
  <c r="O1910" i="19" a="1"/>
  <c r="O1910" i="19" s="1"/>
  <c r="R1910" i="19" a="1"/>
  <c r="R1910" i="19" s="1"/>
  <c r="R1906" i="19" a="1"/>
  <c r="R1906" i="19" s="1"/>
  <c r="O1906" i="19" a="1"/>
  <c r="O1906" i="19" s="1"/>
  <c r="O2481" i="19" a="1"/>
  <c r="O2481" i="19" s="1"/>
  <c r="O2485" i="19" a="1"/>
  <c r="O2485" i="19" s="1"/>
  <c r="O2489" i="19" a="1"/>
  <c r="O2489" i="19" s="1"/>
  <c r="O2493" i="19" a="1"/>
  <c r="O2493" i="19" s="1"/>
  <c r="O2497" i="19" a="1"/>
  <c r="O2497" i="19" s="1"/>
  <c r="O2501" i="19" a="1"/>
  <c r="O2501" i="19" s="1"/>
  <c r="O2505" i="19" a="1"/>
  <c r="O2505" i="19" s="1"/>
  <c r="O2509" i="19" a="1"/>
  <c r="O2509" i="19" s="1"/>
  <c r="O2513" i="19" a="1"/>
  <c r="O2513" i="19" s="1"/>
  <c r="O2517" i="19" a="1"/>
  <c r="O2517" i="19" s="1"/>
  <c r="O2521" i="19" a="1"/>
  <c r="O2521" i="19" s="1"/>
  <c r="O2525" i="19" a="1"/>
  <c r="O2525" i="19" s="1"/>
  <c r="O2529" i="19" a="1"/>
  <c r="O2529" i="19" s="1"/>
  <c r="O2533" i="19" a="1"/>
  <c r="O2533" i="19" s="1"/>
  <c r="O2537" i="19" a="1"/>
  <c r="O2537" i="19" s="1"/>
  <c r="O2541" i="19" a="1"/>
  <c r="O2541" i="19" s="1"/>
  <c r="O2545" i="19" a="1"/>
  <c r="O2545" i="19" s="1"/>
  <c r="O2549" i="19" a="1"/>
  <c r="O2549" i="19" s="1"/>
  <c r="O2553" i="19" a="1"/>
  <c r="O2553" i="19" s="1"/>
  <c r="O2557" i="19" a="1"/>
  <c r="O2557" i="19" s="1"/>
  <c r="O2561" i="19" a="1"/>
  <c r="O2561" i="19" s="1"/>
  <c r="O2565" i="19" a="1"/>
  <c r="O2565" i="19" s="1"/>
  <c r="O2569" i="19" a="1"/>
  <c r="O2569" i="19" s="1"/>
  <c r="O2573" i="19" a="1"/>
  <c r="O2573" i="19" s="1"/>
  <c r="O2577" i="19" a="1"/>
  <c r="O2577" i="19" s="1"/>
  <c r="O2581" i="19" a="1"/>
  <c r="O2581" i="19" s="1"/>
  <c r="O2585" i="19" a="1"/>
  <c r="O2585" i="19" s="1"/>
  <c r="O2589" i="19" a="1"/>
  <c r="O2589" i="19" s="1"/>
  <c r="O2593" i="19" a="1"/>
  <c r="O2593" i="19" s="1"/>
  <c r="O2597" i="19" a="1"/>
  <c r="O2597" i="19" s="1"/>
  <c r="O2601" i="19" a="1"/>
  <c r="O2601" i="19" s="1"/>
  <c r="O2605" i="19" a="1"/>
  <c r="O2605" i="19" s="1"/>
  <c r="O2609" i="19" a="1"/>
  <c r="O2609" i="19" s="1"/>
  <c r="O2613" i="19" a="1"/>
  <c r="O2613" i="19" s="1"/>
  <c r="O2617" i="19" a="1"/>
  <c r="O2617" i="19" s="1"/>
  <c r="O2621" i="19" a="1"/>
  <c r="O2621" i="19" s="1"/>
  <c r="O2625" i="19" a="1"/>
  <c r="O2625" i="19" s="1"/>
  <c r="O2629" i="19" a="1"/>
  <c r="O2629" i="19" s="1"/>
  <c r="O2633" i="19" a="1"/>
  <c r="O2633" i="19" s="1"/>
  <c r="O2637" i="19" a="1"/>
  <c r="O2637" i="19" s="1"/>
  <c r="O2641" i="19" a="1"/>
  <c r="O2641" i="19" s="1"/>
  <c r="O2645" i="19" a="1"/>
  <c r="O2645" i="19" s="1"/>
  <c r="O2649" i="19" a="1"/>
  <c r="O2649" i="19" s="1"/>
  <c r="O2653" i="19" a="1"/>
  <c r="O2653" i="19" s="1"/>
  <c r="O2657" i="19" a="1"/>
  <c r="O2657" i="19" s="1"/>
  <c r="O2661" i="19" a="1"/>
  <c r="O2661" i="19" s="1"/>
  <c r="O2665" i="19" a="1"/>
  <c r="O2665" i="19" s="1"/>
  <c r="O2669" i="19" a="1"/>
  <c r="O2669" i="19" s="1"/>
  <c r="O2673" i="19" a="1"/>
  <c r="O2673" i="19" s="1"/>
  <c r="O2677" i="19" a="1"/>
  <c r="O2677" i="19" s="1"/>
  <c r="O2681" i="19" a="1"/>
  <c r="O2681" i="19" s="1"/>
  <c r="O2685" i="19" a="1"/>
  <c r="O2685" i="19" s="1"/>
  <c r="O2689" i="19" a="1"/>
  <c r="O2689" i="19" s="1"/>
  <c r="R2061" i="19" a="1"/>
  <c r="R2061" i="19" s="1"/>
  <c r="O2061" i="19" a="1"/>
  <c r="O2061" i="19" s="1"/>
  <c r="R2041" i="19" a="1"/>
  <c r="R2041" i="19" s="1"/>
  <c r="O2041" i="19" a="1"/>
  <c r="O2041" i="19" s="1"/>
  <c r="R2025" i="19" a="1"/>
  <c r="R2025" i="19" s="1"/>
  <c r="O2025" i="19" a="1"/>
  <c r="O2025" i="19" s="1"/>
  <c r="O2005" i="19" a="1"/>
  <c r="O2005" i="19" s="1"/>
  <c r="R2005" i="19" a="1"/>
  <c r="R2005" i="19" s="1"/>
  <c r="R1985" i="19" a="1"/>
  <c r="R1985" i="19" s="1"/>
  <c r="O1985" i="19" a="1"/>
  <c r="O1985" i="19" s="1"/>
  <c r="O1965" i="19" a="1"/>
  <c r="O1965" i="19" s="1"/>
  <c r="R1965" i="19" a="1"/>
  <c r="R1965" i="19" s="1"/>
  <c r="O1945" i="19" a="1"/>
  <c r="O1945" i="19" s="1"/>
  <c r="R1945" i="19" a="1"/>
  <c r="R1945" i="19" s="1"/>
  <c r="R1929" i="19" a="1"/>
  <c r="R1929" i="19" s="1"/>
  <c r="O1929" i="19" a="1"/>
  <c r="O1929" i="19" s="1"/>
  <c r="R1909" i="19" a="1"/>
  <c r="R1909" i="19" s="1"/>
  <c r="O1909" i="19" a="1"/>
  <c r="O1909" i="19" s="1"/>
  <c r="O2490" i="19" a="1"/>
  <c r="O2490" i="19" s="1"/>
  <c r="O2506" i="19" a="1"/>
  <c r="O2506" i="19" s="1"/>
  <c r="O2522" i="19" a="1"/>
  <c r="O2522" i="19" s="1"/>
  <c r="O2550" i="19" a="1"/>
  <c r="O2550" i="19" s="1"/>
  <c r="O2578" i="19" a="1"/>
  <c r="O2578" i="19" s="1"/>
  <c r="O2638" i="19" a="1"/>
  <c r="O2638" i="19" s="1"/>
  <c r="R2065" i="19" a="1"/>
  <c r="R2065" i="19" s="1"/>
  <c r="O2065" i="19" a="1"/>
  <c r="O2065" i="19" s="1"/>
  <c r="R2049" i="19" a="1"/>
  <c r="R2049" i="19" s="1"/>
  <c r="O2049" i="19" a="1"/>
  <c r="O2049" i="19" s="1"/>
  <c r="R2033" i="19" a="1"/>
  <c r="R2033" i="19" s="1"/>
  <c r="O2033" i="19" a="1"/>
  <c r="O2033" i="19" s="1"/>
  <c r="R2013" i="19" a="1"/>
  <c r="R2013" i="19" s="1"/>
  <c r="O2013" i="19" a="1"/>
  <c r="O2013" i="19" s="1"/>
  <c r="O1997" i="19" a="1"/>
  <c r="O1997" i="19" s="1"/>
  <c r="R1997" i="19" a="1"/>
  <c r="R1997" i="19" s="1"/>
  <c r="R1981" i="19" a="1"/>
  <c r="R1981" i="19" s="1"/>
  <c r="O1981" i="19" a="1"/>
  <c r="O1981" i="19" s="1"/>
  <c r="R1969" i="19" a="1"/>
  <c r="R1969" i="19" s="1"/>
  <c r="O1969" i="19" a="1"/>
  <c r="O1969" i="19" s="1"/>
  <c r="O1953" i="19" a="1"/>
  <c r="O1953" i="19" s="1"/>
  <c r="R1953" i="19" a="1"/>
  <c r="R1953" i="19" s="1"/>
  <c r="R1937" i="19" a="1"/>
  <c r="R1937" i="19" s="1"/>
  <c r="O1937" i="19" a="1"/>
  <c r="O1937" i="19" s="1"/>
  <c r="R1921" i="19" a="1"/>
  <c r="R1921" i="19" s="1"/>
  <c r="O1921" i="19" a="1"/>
  <c r="O1921" i="19" s="1"/>
  <c r="O2482" i="19" a="1"/>
  <c r="O2482" i="19" s="1"/>
  <c r="O2498" i="19" a="1"/>
  <c r="O2498" i="19" s="1"/>
  <c r="O2514" i="19" a="1"/>
  <c r="O2514" i="19" s="1"/>
  <c r="O2530" i="19" a="1"/>
  <c r="O2530" i="19" s="1"/>
  <c r="O2542" i="19" a="1"/>
  <c r="O2542" i="19" s="1"/>
  <c r="O2558" i="19" a="1"/>
  <c r="O2558" i="19" s="1"/>
  <c r="O2570" i="19" a="1"/>
  <c r="O2570" i="19" s="1"/>
  <c r="O2582" i="19" a="1"/>
  <c r="O2582" i="19" s="1"/>
  <c r="O2594" i="19" a="1"/>
  <c r="O2594" i="19" s="1"/>
  <c r="O2602" i="19" a="1"/>
  <c r="O2602" i="19" s="1"/>
  <c r="O2610" i="19" a="1"/>
  <c r="O2610" i="19" s="1"/>
  <c r="O2618" i="19" a="1"/>
  <c r="O2618" i="19" s="1"/>
  <c r="O2626" i="19" a="1"/>
  <c r="O2626" i="19" s="1"/>
  <c r="O2630" i="19" a="1"/>
  <c r="O2630" i="19" s="1"/>
  <c r="O2642" i="19" a="1"/>
  <c r="O2642" i="19" s="1"/>
  <c r="O2646" i="19" a="1"/>
  <c r="O2646" i="19" s="1"/>
  <c r="O2650" i="19" a="1"/>
  <c r="O2650" i="19" s="1"/>
  <c r="O2654" i="19" a="1"/>
  <c r="O2654" i="19" s="1"/>
  <c r="O2658" i="19" a="1"/>
  <c r="O2658" i="19" s="1"/>
  <c r="O2662" i="19" a="1"/>
  <c r="O2662" i="19" s="1"/>
  <c r="O2666" i="19" a="1"/>
  <c r="O2666" i="19" s="1"/>
  <c r="O2674" i="19" a="1"/>
  <c r="O2674" i="19" s="1"/>
  <c r="O2678" i="19" a="1"/>
  <c r="O2678" i="19" s="1"/>
  <c r="O2682" i="19" a="1"/>
  <c r="O2682" i="19" s="1"/>
  <c r="O2686" i="19" a="1"/>
  <c r="O2686" i="19" s="1"/>
  <c r="O2690" i="19" a="1"/>
  <c r="O2690" i="19" s="1"/>
  <c r="R2072" i="19" a="1"/>
  <c r="R2072" i="19" s="1"/>
  <c r="O2072" i="19" a="1"/>
  <c r="O2072" i="19" s="1"/>
  <c r="R2060" i="19" a="1"/>
  <c r="R2060" i="19" s="1"/>
  <c r="O2060" i="19" a="1"/>
  <c r="O2060" i="19" s="1"/>
  <c r="O2052" i="19" a="1"/>
  <c r="O2052" i="19" s="1"/>
  <c r="R2052" i="19" a="1"/>
  <c r="R2052" i="19" s="1"/>
  <c r="R2044" i="19" a="1"/>
  <c r="R2044" i="19" s="1"/>
  <c r="O2044" i="19" a="1"/>
  <c r="O2044" i="19" s="1"/>
  <c r="R2036" i="19" a="1"/>
  <c r="R2036" i="19" s="1"/>
  <c r="O2036" i="19" a="1"/>
  <c r="O2036" i="19" s="1"/>
  <c r="R2028" i="19" a="1"/>
  <c r="R2028" i="19" s="1"/>
  <c r="O2028" i="19" a="1"/>
  <c r="O2028" i="19" s="1"/>
  <c r="R2020" i="19" a="1"/>
  <c r="R2020" i="19" s="1"/>
  <c r="O2020" i="19" a="1"/>
  <c r="O2020" i="19" s="1"/>
  <c r="R2012" i="19" a="1"/>
  <c r="R2012" i="19" s="1"/>
  <c r="O2012" i="19" a="1"/>
  <c r="O2012" i="19" s="1"/>
  <c r="R2000" i="19" a="1"/>
  <c r="R2000" i="19" s="1"/>
  <c r="O2000" i="19" a="1"/>
  <c r="O2000" i="19" s="1"/>
  <c r="R1992" i="19" a="1"/>
  <c r="R1992" i="19" s="1"/>
  <c r="O1992" i="19" a="1"/>
  <c r="O1992" i="19" s="1"/>
  <c r="R1984" i="19" a="1"/>
  <c r="R1984" i="19" s="1"/>
  <c r="O1984" i="19" a="1"/>
  <c r="O1984" i="19" s="1"/>
  <c r="O1976" i="19" a="1"/>
  <c r="O1976" i="19" s="1"/>
  <c r="R1976" i="19" a="1"/>
  <c r="R1976" i="19" s="1"/>
  <c r="R1964" i="19" a="1"/>
  <c r="R1964" i="19" s="1"/>
  <c r="O1964" i="19" a="1"/>
  <c r="O1964" i="19" s="1"/>
  <c r="R1948" i="19" a="1"/>
  <c r="R1948" i="19" s="1"/>
  <c r="O1948" i="19" a="1"/>
  <c r="O1948" i="19" s="1"/>
  <c r="R1940" i="19" a="1"/>
  <c r="R1940" i="19" s="1"/>
  <c r="O1940" i="19" a="1"/>
  <c r="O1940" i="19" s="1"/>
  <c r="R1932" i="19" a="1"/>
  <c r="R1932" i="19" s="1"/>
  <c r="O1932" i="19" a="1"/>
  <c r="O1932" i="19" s="1"/>
  <c r="R1924" i="19" a="1"/>
  <c r="R1924" i="19" s="1"/>
  <c r="O1924" i="19" a="1"/>
  <c r="O1924" i="19" s="1"/>
  <c r="R1916" i="19" a="1"/>
  <c r="R1916" i="19" s="1"/>
  <c r="O1916" i="19" a="1"/>
  <c r="O1916" i="19" s="1"/>
  <c r="O1908" i="19" a="1"/>
  <c r="O1908" i="19" s="1"/>
  <c r="R1908" i="19" a="1"/>
  <c r="R1908" i="19" s="1"/>
  <c r="O2487" i="19" a="1"/>
  <c r="O2487" i="19" s="1"/>
  <c r="O2495" i="19" a="1"/>
  <c r="O2495" i="19" s="1"/>
  <c r="O2503" i="19" a="1"/>
  <c r="O2503" i="19" s="1"/>
  <c r="O2511" i="19" a="1"/>
  <c r="O2511" i="19" s="1"/>
  <c r="O2519" i="19" a="1"/>
  <c r="O2519" i="19" s="1"/>
  <c r="O2527" i="19" a="1"/>
  <c r="O2527" i="19" s="1"/>
  <c r="O2539" i="19" a="1"/>
  <c r="O2539" i="19" s="1"/>
  <c r="O2547" i="19" a="1"/>
  <c r="O2547" i="19" s="1"/>
  <c r="O2555" i="19" a="1"/>
  <c r="O2555" i="19" s="1"/>
  <c r="O2563" i="19" a="1"/>
  <c r="O2563" i="19" s="1"/>
  <c r="O2575" i="19" a="1"/>
  <c r="O2575" i="19" s="1"/>
  <c r="O2583" i="19" a="1"/>
  <c r="O2583" i="19" s="1"/>
  <c r="O2591" i="19" a="1"/>
  <c r="O2591" i="19" s="1"/>
  <c r="O2603" i="19" a="1"/>
  <c r="O2603" i="19" s="1"/>
  <c r="O2619" i="19" a="1"/>
  <c r="O2619" i="19" s="1"/>
  <c r="O2659" i="19" a="1"/>
  <c r="O2659" i="19" s="1"/>
  <c r="R2073" i="19" a="1"/>
  <c r="R2073" i="19" s="1"/>
  <c r="O2073" i="19" a="1"/>
  <c r="O2073" i="19" s="1"/>
  <c r="R2057" i="19" a="1"/>
  <c r="R2057" i="19" s="1"/>
  <c r="O2057" i="19" a="1"/>
  <c r="O2057" i="19" s="1"/>
  <c r="R2045" i="19" a="1"/>
  <c r="R2045" i="19" s="1"/>
  <c r="O2045" i="19" a="1"/>
  <c r="O2045" i="19" s="1"/>
  <c r="R2029" i="19" a="1"/>
  <c r="R2029" i="19" s="1"/>
  <c r="O2029" i="19" a="1"/>
  <c r="O2029" i="19" s="1"/>
  <c r="R2017" i="19" a="1"/>
  <c r="R2017" i="19" s="1"/>
  <c r="O2017" i="19" a="1"/>
  <c r="O2017" i="19" s="1"/>
  <c r="O2001" i="19" a="1"/>
  <c r="O2001" i="19" s="1"/>
  <c r="R2001" i="19" a="1"/>
  <c r="R2001" i="19" s="1"/>
  <c r="R1989" i="19" a="1"/>
  <c r="R1989" i="19" s="1"/>
  <c r="O1989" i="19" a="1"/>
  <c r="O1989" i="19" s="1"/>
  <c r="R1977" i="19" a="1"/>
  <c r="R1977" i="19" s="1"/>
  <c r="O1977" i="19" a="1"/>
  <c r="O1977" i="19" s="1"/>
  <c r="O1961" i="19" a="1"/>
  <c r="O1961" i="19" s="1"/>
  <c r="R1961" i="19" a="1"/>
  <c r="R1961" i="19" s="1"/>
  <c r="O1949" i="19" a="1"/>
  <c r="O1949" i="19" s="1"/>
  <c r="R1949" i="19" a="1"/>
  <c r="R1949" i="19" s="1"/>
  <c r="R1941" i="19" a="1"/>
  <c r="R1941" i="19" s="1"/>
  <c r="O1941" i="19" a="1"/>
  <c r="O1941" i="19" s="1"/>
  <c r="O1925" i="19" a="1"/>
  <c r="O1925" i="19" s="1"/>
  <c r="R1925" i="19" a="1"/>
  <c r="R1925" i="19" s="1"/>
  <c r="R1913" i="19" a="1"/>
  <c r="R1913" i="19" s="1"/>
  <c r="O1913" i="19" a="1"/>
  <c r="O1913" i="19" s="1"/>
  <c r="R1905" i="19" a="1"/>
  <c r="R1905" i="19" s="1"/>
  <c r="O1905" i="19" a="1"/>
  <c r="O1905" i="19" s="1"/>
  <c r="O2494" i="19" a="1"/>
  <c r="O2494" i="19" s="1"/>
  <c r="O2510" i="19" a="1"/>
  <c r="O2510" i="19" s="1"/>
  <c r="O2526" i="19" a="1"/>
  <c r="O2526" i="19" s="1"/>
  <c r="O2538" i="19" a="1"/>
  <c r="O2538" i="19" s="1"/>
  <c r="O2554" i="19" a="1"/>
  <c r="O2554" i="19" s="1"/>
  <c r="O2566" i="19" a="1"/>
  <c r="O2566" i="19" s="1"/>
  <c r="O2590" i="19" a="1"/>
  <c r="O2590" i="19" s="1"/>
  <c r="O2622" i="19" a="1"/>
  <c r="O2622" i="19" s="1"/>
  <c r="R2068" i="19" a="1"/>
  <c r="R2068" i="19" s="1"/>
  <c r="O2068" i="19" a="1"/>
  <c r="O2068" i="19" s="1"/>
  <c r="R2064" i="19" a="1"/>
  <c r="R2064" i="19" s="1"/>
  <c r="O2064" i="19" a="1"/>
  <c r="O2064" i="19" s="1"/>
  <c r="O2056" i="19" a="1"/>
  <c r="O2056" i="19" s="1"/>
  <c r="R2056" i="19" a="1"/>
  <c r="R2056" i="19" s="1"/>
  <c r="R2048" i="19" a="1"/>
  <c r="R2048" i="19" s="1"/>
  <c r="O2048" i="19" a="1"/>
  <c r="O2048" i="19" s="1"/>
  <c r="R2040" i="19" a="1"/>
  <c r="R2040" i="19" s="1"/>
  <c r="O2040" i="19" a="1"/>
  <c r="O2040" i="19" s="1"/>
  <c r="R2032" i="19" a="1"/>
  <c r="R2032" i="19" s="1"/>
  <c r="O2032" i="19" a="1"/>
  <c r="O2032" i="19" s="1"/>
  <c r="R2024" i="19" a="1"/>
  <c r="R2024" i="19" s="1"/>
  <c r="O2024" i="19" a="1"/>
  <c r="O2024" i="19" s="1"/>
  <c r="R2016" i="19" a="1"/>
  <c r="R2016" i="19" s="1"/>
  <c r="O2016" i="19" a="1"/>
  <c r="O2016" i="19" s="1"/>
  <c r="R2008" i="19" a="1"/>
  <c r="R2008" i="19" s="1"/>
  <c r="O2008" i="19" a="1"/>
  <c r="O2008" i="19" s="1"/>
  <c r="R2004" i="19" a="1"/>
  <c r="R2004" i="19" s="1"/>
  <c r="O2004" i="19" a="1"/>
  <c r="O2004" i="19" s="1"/>
  <c r="R1996" i="19" a="1"/>
  <c r="R1996" i="19" s="1"/>
  <c r="O1996" i="19" a="1"/>
  <c r="O1996" i="19" s="1"/>
  <c r="R1988" i="19" a="1"/>
  <c r="R1988" i="19" s="1"/>
  <c r="O1988" i="19" a="1"/>
  <c r="O1988" i="19" s="1"/>
  <c r="R1980" i="19" a="1"/>
  <c r="R1980" i="19" s="1"/>
  <c r="O1980" i="19" a="1"/>
  <c r="O1980" i="19" s="1"/>
  <c r="O1972" i="19" a="1"/>
  <c r="O1972" i="19" s="1"/>
  <c r="R1972" i="19" a="1"/>
  <c r="R1972" i="19" s="1"/>
  <c r="R1968" i="19" a="1"/>
  <c r="R1968" i="19" s="1"/>
  <c r="O1968" i="19" a="1"/>
  <c r="O1968" i="19" s="1"/>
  <c r="R1960" i="19" a="1"/>
  <c r="R1960" i="19" s="1"/>
  <c r="O1960" i="19" a="1"/>
  <c r="O1960" i="19" s="1"/>
  <c r="R1956" i="19" a="1"/>
  <c r="R1956" i="19" s="1"/>
  <c r="O1956" i="19" a="1"/>
  <c r="O1956" i="19" s="1"/>
  <c r="R1952" i="19" a="1"/>
  <c r="R1952" i="19" s="1"/>
  <c r="O1952" i="19" a="1"/>
  <c r="O1952" i="19" s="1"/>
  <c r="R1944" i="19" a="1"/>
  <c r="R1944" i="19" s="1"/>
  <c r="O1944" i="19" a="1"/>
  <c r="O1944" i="19" s="1"/>
  <c r="O1936" i="19" a="1"/>
  <c r="O1936" i="19" s="1"/>
  <c r="R1936" i="19" a="1"/>
  <c r="R1936" i="19" s="1"/>
  <c r="R1928" i="19" a="1"/>
  <c r="R1928" i="19" s="1"/>
  <c r="O1928" i="19" a="1"/>
  <c r="O1928" i="19" s="1"/>
  <c r="R1920" i="19" a="1"/>
  <c r="R1920" i="19" s="1"/>
  <c r="O1920" i="19" a="1"/>
  <c r="O1920" i="19" s="1"/>
  <c r="R1912" i="19" a="1"/>
  <c r="R1912" i="19" s="1"/>
  <c r="O1912" i="19" a="1"/>
  <c r="O1912" i="19" s="1"/>
  <c r="O2479" i="19" a="1"/>
  <c r="O2479" i="19" s="1"/>
  <c r="O2483" i="19" a="1"/>
  <c r="O2483" i="19" s="1"/>
  <c r="O2491" i="19" a="1"/>
  <c r="O2491" i="19" s="1"/>
  <c r="O2499" i="19" a="1"/>
  <c r="O2499" i="19" s="1"/>
  <c r="O2507" i="19" a="1"/>
  <c r="O2507" i="19" s="1"/>
  <c r="O2515" i="19" a="1"/>
  <c r="O2515" i="19" s="1"/>
  <c r="O2523" i="19" a="1"/>
  <c r="O2523" i="19" s="1"/>
  <c r="O2531" i="19" a="1"/>
  <c r="O2531" i="19" s="1"/>
  <c r="O2535" i="19" a="1"/>
  <c r="O2535" i="19" s="1"/>
  <c r="O2543" i="19" a="1"/>
  <c r="O2543" i="19" s="1"/>
  <c r="O2551" i="19" a="1"/>
  <c r="O2551" i="19" s="1"/>
  <c r="O2559" i="19" a="1"/>
  <c r="O2559" i="19" s="1"/>
  <c r="O2567" i="19" a="1"/>
  <c r="O2567" i="19" s="1"/>
  <c r="O2571" i="19" a="1"/>
  <c r="O2571" i="19" s="1"/>
  <c r="O2579" i="19" a="1"/>
  <c r="O2579" i="19" s="1"/>
  <c r="O2587" i="19" a="1"/>
  <c r="O2587" i="19" s="1"/>
  <c r="O2595" i="19" a="1"/>
  <c r="O2595" i="19" s="1"/>
  <c r="O2599" i="19" a="1"/>
  <c r="O2599" i="19" s="1"/>
  <c r="O2607" i="19" a="1"/>
  <c r="O2607" i="19" s="1"/>
  <c r="O2611" i="19" a="1"/>
  <c r="O2611" i="19" s="1"/>
  <c r="O2615" i="19" a="1"/>
  <c r="O2615" i="19" s="1"/>
  <c r="O2623" i="19" a="1"/>
  <c r="O2623" i="19" s="1"/>
  <c r="O2627" i="19" a="1"/>
  <c r="O2627" i="19" s="1"/>
  <c r="O2631" i="19" a="1"/>
  <c r="O2631" i="19" s="1"/>
  <c r="O2635" i="19" a="1"/>
  <c r="O2635" i="19" s="1"/>
  <c r="O2639" i="19" a="1"/>
  <c r="O2639" i="19" s="1"/>
  <c r="O2643" i="19" a="1"/>
  <c r="O2643" i="19" s="1"/>
  <c r="O2647" i="19" a="1"/>
  <c r="O2647" i="19" s="1"/>
  <c r="O2651" i="19" a="1"/>
  <c r="O2651" i="19" s="1"/>
  <c r="O2655" i="19" a="1"/>
  <c r="O2655" i="19" s="1"/>
  <c r="O2663" i="19" a="1"/>
  <c r="O2663" i="19" s="1"/>
  <c r="O2667" i="19" a="1"/>
  <c r="O2667" i="19" s="1"/>
  <c r="O2671" i="19" a="1"/>
  <c r="O2671" i="19" s="1"/>
  <c r="O2675" i="19" a="1"/>
  <c r="O2675" i="19" s="1"/>
  <c r="O2679" i="19" a="1"/>
  <c r="O2679" i="19" s="1"/>
  <c r="O2683" i="19" a="1"/>
  <c r="O2683" i="19" s="1"/>
  <c r="O2687" i="19" a="1"/>
  <c r="O2687" i="19" s="1"/>
  <c r="R2071" i="19" a="1"/>
  <c r="R2071" i="19" s="1"/>
  <c r="O2071" i="19" a="1"/>
  <c r="O2071" i="19" s="1"/>
  <c r="R2067" i="19" a="1"/>
  <c r="R2067" i="19" s="1"/>
  <c r="O2067" i="19" a="1"/>
  <c r="O2067" i="19" s="1"/>
  <c r="R2063" i="19" a="1"/>
  <c r="R2063" i="19" s="1"/>
  <c r="O2063" i="19" a="1"/>
  <c r="O2063" i="19" s="1"/>
  <c r="R2059" i="19" a="1"/>
  <c r="R2059" i="19" s="1"/>
  <c r="O2059" i="19" a="1"/>
  <c r="O2059" i="19" s="1"/>
  <c r="R2055" i="19" a="1"/>
  <c r="R2055" i="19" s="1"/>
  <c r="O2055" i="19" a="1"/>
  <c r="O2055" i="19" s="1"/>
  <c r="R2051" i="19" a="1"/>
  <c r="R2051" i="19" s="1"/>
  <c r="O2051" i="19" a="1"/>
  <c r="O2051" i="19" s="1"/>
  <c r="R2047" i="19" a="1"/>
  <c r="R2047" i="19" s="1"/>
  <c r="O2047" i="19" a="1"/>
  <c r="O2047" i="19" s="1"/>
  <c r="R2043" i="19" a="1"/>
  <c r="R2043" i="19" s="1"/>
  <c r="O2043" i="19" a="1"/>
  <c r="O2043" i="19" s="1"/>
  <c r="R2039" i="19" a="1"/>
  <c r="R2039" i="19" s="1"/>
  <c r="O2039" i="19" a="1"/>
  <c r="O2039" i="19" s="1"/>
  <c r="R2035" i="19" a="1"/>
  <c r="R2035" i="19" s="1"/>
  <c r="O2035" i="19" a="1"/>
  <c r="O2035" i="19" s="1"/>
  <c r="R2031" i="19" a="1"/>
  <c r="R2031" i="19" s="1"/>
  <c r="O2031" i="19" a="1"/>
  <c r="O2031" i="19" s="1"/>
  <c r="R2027" i="19" a="1"/>
  <c r="R2027" i="19" s="1"/>
  <c r="O2027" i="19" a="1"/>
  <c r="O2027" i="19" s="1"/>
  <c r="R2023" i="19" a="1"/>
  <c r="R2023" i="19" s="1"/>
  <c r="O2023" i="19" a="1"/>
  <c r="O2023" i="19" s="1"/>
  <c r="R2019" i="19" a="1"/>
  <c r="R2019" i="19" s="1"/>
  <c r="O2019" i="19" a="1"/>
  <c r="O2019" i="19" s="1"/>
  <c r="R2015" i="19" a="1"/>
  <c r="R2015" i="19" s="1"/>
  <c r="O2015" i="19" a="1"/>
  <c r="O2015" i="19" s="1"/>
  <c r="O2011" i="19" a="1"/>
  <c r="O2011" i="19" s="1"/>
  <c r="R2011" i="19" a="1"/>
  <c r="R2011" i="19" s="1"/>
  <c r="O2007" i="19" a="1"/>
  <c r="O2007" i="19" s="1"/>
  <c r="R2007" i="19" a="1"/>
  <c r="R2007" i="19" s="1"/>
  <c r="O2003" i="19" a="1"/>
  <c r="O2003" i="19" s="1"/>
  <c r="R2003" i="19" a="1"/>
  <c r="R2003" i="19" s="1"/>
  <c r="O1999" i="19" a="1"/>
  <c r="O1999" i="19" s="1"/>
  <c r="R1999" i="19" a="1"/>
  <c r="R1999" i="19" s="1"/>
  <c r="O1995" i="19" a="1"/>
  <c r="O1995" i="19" s="1"/>
  <c r="R1995" i="19" a="1"/>
  <c r="R1995" i="19" s="1"/>
  <c r="O1991" i="19" a="1"/>
  <c r="O1991" i="19" s="1"/>
  <c r="R1991" i="19" a="1"/>
  <c r="R1991" i="19" s="1"/>
  <c r="R1987" i="19" a="1"/>
  <c r="R1987" i="19" s="1"/>
  <c r="O1987" i="19" a="1"/>
  <c r="O1987" i="19" s="1"/>
  <c r="R1983" i="19" a="1"/>
  <c r="R1983" i="19" s="1"/>
  <c r="O1983" i="19" a="1"/>
  <c r="O1983" i="19" s="1"/>
  <c r="R1979" i="19" a="1"/>
  <c r="R1979" i="19" s="1"/>
  <c r="O1979" i="19" a="1"/>
  <c r="O1979" i="19" s="1"/>
  <c r="R1975" i="19" a="1"/>
  <c r="R1975" i="19" s="1"/>
  <c r="O1975" i="19" a="1"/>
  <c r="O1975" i="19" s="1"/>
  <c r="R1971" i="19" a="1"/>
  <c r="R1971" i="19" s="1"/>
  <c r="O1971" i="19" a="1"/>
  <c r="O1971" i="19" s="1"/>
  <c r="R1967" i="19" a="1"/>
  <c r="R1967" i="19" s="1"/>
  <c r="O1967" i="19" a="1"/>
  <c r="O1967" i="19" s="1"/>
  <c r="O1963" i="19" a="1"/>
  <c r="O1963" i="19" s="1"/>
  <c r="R1963" i="19" a="1"/>
  <c r="R1963" i="19" s="1"/>
  <c r="O1959" i="19" a="1"/>
  <c r="O1959" i="19" s="1"/>
  <c r="R1959" i="19" a="1"/>
  <c r="R1959" i="19" s="1"/>
  <c r="O1955" i="19" a="1"/>
  <c r="O1955" i="19" s="1"/>
  <c r="R1955" i="19" a="1"/>
  <c r="R1955" i="19" s="1"/>
  <c r="O1951" i="19" a="1"/>
  <c r="O1951" i="19" s="1"/>
  <c r="R1951" i="19" a="1"/>
  <c r="R1951" i="19" s="1"/>
  <c r="O1947" i="19" a="1"/>
  <c r="O1947" i="19" s="1"/>
  <c r="R1947" i="19" a="1"/>
  <c r="R1947" i="19" s="1"/>
  <c r="R1943" i="19" a="1"/>
  <c r="R1943" i="19" s="1"/>
  <c r="O1943" i="19" a="1"/>
  <c r="O1943" i="19" s="1"/>
  <c r="R1939" i="19" a="1"/>
  <c r="R1939" i="19" s="1"/>
  <c r="O1939" i="19" a="1"/>
  <c r="O1939" i="19" s="1"/>
  <c r="R1935" i="19" a="1"/>
  <c r="R1935" i="19" s="1"/>
  <c r="O1935" i="19" a="1"/>
  <c r="O1935" i="19" s="1"/>
  <c r="R1931" i="19" a="1"/>
  <c r="R1931" i="19" s="1"/>
  <c r="O1931" i="19" a="1"/>
  <c r="O1931" i="19" s="1"/>
  <c r="O1927" i="19" a="1"/>
  <c r="O1927" i="19" s="1"/>
  <c r="R1927" i="19" a="1"/>
  <c r="R1927" i="19" s="1"/>
  <c r="O1923" i="19" a="1"/>
  <c r="O1923" i="19" s="1"/>
  <c r="R1923" i="19" a="1"/>
  <c r="R1923" i="19" s="1"/>
  <c r="R1919" i="19" a="1"/>
  <c r="R1919" i="19" s="1"/>
  <c r="O1919" i="19" a="1"/>
  <c r="O1919" i="19" s="1"/>
  <c r="R1915" i="19" a="1"/>
  <c r="R1915" i="19" s="1"/>
  <c r="O1915" i="19" a="1"/>
  <c r="O1915" i="19" s="1"/>
  <c r="R1911" i="19" a="1"/>
  <c r="R1911" i="19" s="1"/>
  <c r="O1911" i="19" a="1"/>
  <c r="O1911" i="19" s="1"/>
  <c r="R1907" i="19" a="1"/>
  <c r="R1907" i="19" s="1"/>
  <c r="O1907" i="19" a="1"/>
  <c r="O1907" i="19" s="1"/>
  <c r="O2480" i="19" a="1"/>
  <c r="O2480" i="19" s="1"/>
  <c r="O2484" i="19" a="1"/>
  <c r="O2484" i="19" s="1"/>
  <c r="O2488" i="19" a="1"/>
  <c r="O2488" i="19" s="1"/>
  <c r="O2492" i="19" a="1"/>
  <c r="O2492" i="19" s="1"/>
  <c r="O2496" i="19" a="1"/>
  <c r="O2496" i="19" s="1"/>
  <c r="O2500" i="19" a="1"/>
  <c r="O2500" i="19" s="1"/>
  <c r="O2504" i="19" a="1"/>
  <c r="O2504" i="19" s="1"/>
  <c r="O2508" i="19" a="1"/>
  <c r="O2508" i="19" s="1"/>
  <c r="O2512" i="19" a="1"/>
  <c r="O2512" i="19" s="1"/>
  <c r="O2516" i="19" a="1"/>
  <c r="O2516" i="19" s="1"/>
  <c r="O2520" i="19" a="1"/>
  <c r="O2520" i="19" s="1"/>
  <c r="O2524" i="19" a="1"/>
  <c r="O2524" i="19" s="1"/>
  <c r="O2528" i="19" a="1"/>
  <c r="O2528" i="19" s="1"/>
  <c r="O2532" i="19" a="1"/>
  <c r="O2532" i="19" s="1"/>
  <c r="O2536" i="19" a="1"/>
  <c r="O2536" i="19" s="1"/>
  <c r="O2540" i="19" a="1"/>
  <c r="O2540" i="19" s="1"/>
  <c r="O2544" i="19" a="1"/>
  <c r="O2544" i="19" s="1"/>
  <c r="O2548" i="19" a="1"/>
  <c r="O2548" i="19" s="1"/>
  <c r="O2552" i="19" a="1"/>
  <c r="O2552" i="19" s="1"/>
  <c r="O2556" i="19" a="1"/>
  <c r="O2556" i="19" s="1"/>
  <c r="O2560" i="19" a="1"/>
  <c r="O2560" i="19" s="1"/>
  <c r="O2564" i="19" a="1"/>
  <c r="O2564" i="19" s="1"/>
  <c r="O2568" i="19" a="1"/>
  <c r="O2568" i="19" s="1"/>
  <c r="O2572" i="19" a="1"/>
  <c r="O2572" i="19" s="1"/>
  <c r="O2576" i="19" a="1"/>
  <c r="O2576" i="19" s="1"/>
  <c r="O2580" i="19" a="1"/>
  <c r="O2580" i="19" s="1"/>
  <c r="O2584" i="19" a="1"/>
  <c r="O2584" i="19" s="1"/>
  <c r="O2588" i="19" a="1"/>
  <c r="O2588" i="19" s="1"/>
  <c r="O2592" i="19" a="1"/>
  <c r="O2592" i="19" s="1"/>
  <c r="O2596" i="19" a="1"/>
  <c r="O2596" i="19" s="1"/>
  <c r="O2600" i="19" a="1"/>
  <c r="O2600" i="19" s="1"/>
  <c r="O2604" i="19" a="1"/>
  <c r="O2604" i="19" s="1"/>
  <c r="O2608" i="19" a="1"/>
  <c r="O2608" i="19" s="1"/>
  <c r="O2612" i="19" a="1"/>
  <c r="O2612" i="19" s="1"/>
  <c r="O2616" i="19" a="1"/>
  <c r="O2616" i="19" s="1"/>
  <c r="O2620" i="19" a="1"/>
  <c r="O2620" i="19" s="1"/>
  <c r="O2624" i="19" a="1"/>
  <c r="O2624" i="19" s="1"/>
  <c r="O2628" i="19" a="1"/>
  <c r="O2628" i="19" s="1"/>
  <c r="O2632" i="19" a="1"/>
  <c r="O2632" i="19" s="1"/>
  <c r="O2636" i="19" a="1"/>
  <c r="O2636" i="19" s="1"/>
  <c r="O2640" i="19" a="1"/>
  <c r="O2640" i="19" s="1"/>
  <c r="O2644" i="19" a="1"/>
  <c r="O2644" i="19" s="1"/>
  <c r="O2648" i="19" a="1"/>
  <c r="O2648" i="19" s="1"/>
  <c r="O2652" i="19" a="1"/>
  <c r="O2652" i="19" s="1"/>
  <c r="O2656" i="19" a="1"/>
  <c r="O2656" i="19" s="1"/>
  <c r="O2660" i="19" a="1"/>
  <c r="O2660" i="19" s="1"/>
  <c r="O2664" i="19" a="1"/>
  <c r="O2664" i="19" s="1"/>
  <c r="O2668" i="19" a="1"/>
  <c r="O2668" i="19" s="1"/>
  <c r="O2672" i="19" a="1"/>
  <c r="O2672" i="19" s="1"/>
  <c r="O2676" i="19" a="1"/>
  <c r="O2676" i="19" s="1"/>
  <c r="O2680" i="19" a="1"/>
  <c r="O2680" i="19" s="1"/>
  <c r="O2684" i="19" a="1"/>
  <c r="O2684" i="19" s="1"/>
  <c r="O2688" i="19" a="1"/>
  <c r="O2688" i="19" s="1"/>
  <c r="O41" i="20" a="1"/>
  <c r="O41" i="20" s="1"/>
  <c r="O37" i="20" a="1"/>
  <c r="O37" i="20" s="1"/>
  <c r="O33" i="20" a="1"/>
  <c r="O33" i="20" s="1"/>
  <c r="O29" i="20" a="1"/>
  <c r="O29" i="20" s="1"/>
  <c r="O21" i="20" a="1"/>
  <c r="O21" i="20" s="1"/>
  <c r="O14" i="20" a="1"/>
  <c r="O14" i="20" s="1"/>
  <c r="O43" i="20" a="1"/>
  <c r="O43" i="20" s="1"/>
  <c r="O39" i="20" a="1"/>
  <c r="O39" i="20" s="1"/>
  <c r="O35" i="20" a="1"/>
  <c r="O35" i="20" s="1"/>
  <c r="O31" i="20" a="1"/>
  <c r="O31" i="20" s="1"/>
  <c r="O27" i="20" a="1"/>
  <c r="O27" i="20" s="1"/>
  <c r="O23" i="20" a="1"/>
  <c r="O23" i="20" s="1"/>
  <c r="O16" i="20" a="1"/>
  <c r="O16" i="20" s="1"/>
  <c r="O12" i="20" a="1"/>
  <c r="O12" i="20" s="1"/>
  <c r="O42" i="20" a="1"/>
  <c r="O42" i="20" s="1"/>
  <c r="O38" i="20" a="1"/>
  <c r="O38" i="20" s="1"/>
  <c r="O34" i="20" a="1"/>
  <c r="O34" i="20" s="1"/>
  <c r="O30" i="20" a="1"/>
  <c r="O30" i="20" s="1"/>
  <c r="O26" i="20" a="1"/>
  <c r="O26" i="20" s="1"/>
  <c r="O22" i="20" a="1"/>
  <c r="O22" i="20" s="1"/>
  <c r="O15" i="20" a="1"/>
  <c r="O15" i="20" s="1"/>
  <c r="O25" i="20" a="1"/>
  <c r="O25" i="20" s="1"/>
  <c r="O40" i="20" a="1"/>
  <c r="O40" i="20" s="1"/>
  <c r="O36" i="20" a="1"/>
  <c r="O36" i="20" s="1"/>
  <c r="O32" i="20" a="1"/>
  <c r="O32" i="20" s="1"/>
  <c r="O28" i="20" a="1"/>
  <c r="O28" i="20" s="1"/>
  <c r="O24" i="20" a="1"/>
  <c r="O24" i="20" s="1"/>
  <c r="O17" i="20" a="1"/>
  <c r="O17" i="20" s="1"/>
  <c r="O13" i="20" a="1"/>
  <c r="O13" i="20" s="1"/>
  <c r="B1288" i="19"/>
  <c r="B1289" i="19"/>
  <c r="B1290" i="19"/>
  <c r="B1291" i="19"/>
  <c r="B1292" i="19"/>
  <c r="B1293" i="19"/>
  <c r="B1294" i="19"/>
  <c r="B1295" i="19"/>
  <c r="B1296" i="19"/>
  <c r="B1297" i="19"/>
  <c r="B1298" i="19"/>
  <c r="B1299" i="19"/>
  <c r="B1300" i="19"/>
  <c r="B1301" i="19"/>
  <c r="B1302" i="19"/>
  <c r="B1303" i="19"/>
  <c r="B1304" i="19"/>
  <c r="B1305" i="19"/>
  <c r="B1306" i="19"/>
  <c r="B1307" i="19"/>
  <c r="B1308" i="19"/>
  <c r="B1309" i="19"/>
  <c r="B1310" i="19"/>
  <c r="B1311" i="19"/>
  <c r="B1312" i="19"/>
  <c r="B1313" i="19"/>
  <c r="B1314" i="19"/>
  <c r="B1315" i="19"/>
  <c r="B1316" i="19"/>
  <c r="B1317" i="19"/>
  <c r="B1318" i="19"/>
  <c r="B1319" i="19"/>
  <c r="B1320" i="19"/>
  <c r="B1321" i="19"/>
  <c r="B1322" i="19"/>
  <c r="B1323" i="19"/>
  <c r="B1324" i="19"/>
  <c r="B1325" i="19"/>
  <c r="B1326" i="19"/>
  <c r="B1327" i="19"/>
  <c r="B1328" i="19"/>
  <c r="B1329" i="19"/>
  <c r="B1330" i="19"/>
  <c r="B1331" i="19"/>
  <c r="B1332" i="19"/>
  <c r="B1333" i="19"/>
  <c r="B1334" i="19"/>
  <c r="B1335" i="19"/>
  <c r="B1336" i="19"/>
  <c r="B1337" i="19"/>
  <c r="B1338" i="19"/>
  <c r="B1339" i="19"/>
  <c r="B1340" i="19"/>
  <c r="B1341" i="19"/>
  <c r="B1342" i="19"/>
  <c r="B1343" i="19"/>
  <c r="B1344" i="19"/>
  <c r="B1345" i="19"/>
  <c r="B1346" i="19"/>
  <c r="B1347" i="19"/>
  <c r="B1348" i="19"/>
  <c r="B1349" i="19"/>
  <c r="B1350" i="19"/>
  <c r="B1351" i="19"/>
  <c r="B1352" i="19"/>
  <c r="B1353" i="19"/>
  <c r="B1354" i="19"/>
  <c r="B1355" i="19"/>
  <c r="B1356" i="19"/>
  <c r="B1357" i="19"/>
  <c r="B1358" i="19"/>
  <c r="B1359" i="19"/>
  <c r="B1360" i="19"/>
  <c r="B1361" i="19"/>
  <c r="B1362" i="19"/>
  <c r="B1363" i="19"/>
  <c r="B1364" i="19"/>
  <c r="B1365" i="19"/>
  <c r="B1366" i="19"/>
  <c r="B1367" i="19"/>
  <c r="B1368" i="19"/>
  <c r="B1369" i="19"/>
  <c r="B1370" i="19"/>
  <c r="B1371" i="19"/>
  <c r="B1372" i="19"/>
  <c r="B1373" i="19"/>
  <c r="B1374" i="19"/>
  <c r="B1375" i="19"/>
  <c r="B1376" i="19"/>
  <c r="B1377" i="19"/>
  <c r="B1378" i="19"/>
  <c r="B1379" i="19"/>
  <c r="B1380" i="19"/>
  <c r="B1381" i="19"/>
  <c r="B1382" i="19"/>
  <c r="B1383" i="19"/>
  <c r="B1384" i="19"/>
  <c r="B1385" i="19"/>
  <c r="B1386" i="19"/>
  <c r="B1387" i="19"/>
  <c r="B1388" i="19"/>
  <c r="B1389" i="19"/>
  <c r="B1390" i="19"/>
  <c r="B1391" i="19"/>
  <c r="B1392" i="19"/>
  <c r="B1393" i="19"/>
  <c r="B1394" i="19"/>
  <c r="B1395" i="19"/>
  <c r="B1396" i="19"/>
  <c r="B1397" i="19"/>
  <c r="B1398" i="19"/>
  <c r="B1399" i="19"/>
  <c r="B1400" i="19"/>
  <c r="B1401" i="19"/>
  <c r="B1402" i="19"/>
  <c r="B1403" i="19"/>
  <c r="B1404" i="19"/>
  <c r="B1405" i="19"/>
  <c r="B1406" i="19"/>
  <c r="B1407" i="19"/>
  <c r="B1408" i="19"/>
  <c r="B1409" i="19"/>
  <c r="B1410" i="19"/>
  <c r="B1411" i="19"/>
  <c r="B1412" i="19"/>
  <c r="B1413" i="19"/>
  <c r="B1414" i="19"/>
  <c r="B1415" i="19"/>
  <c r="B1416" i="19"/>
  <c r="B1417" i="19"/>
  <c r="B1418" i="19"/>
  <c r="B1419" i="19"/>
  <c r="B1420" i="19"/>
  <c r="B1421" i="19"/>
  <c r="B1422" i="19"/>
  <c r="B1423" i="19"/>
  <c r="B1424" i="19"/>
  <c r="B1425" i="19"/>
  <c r="B1426" i="19"/>
  <c r="B1427" i="19"/>
  <c r="B1428" i="19"/>
  <c r="B1429" i="19"/>
  <c r="B1430" i="19"/>
  <c r="B1431" i="19"/>
  <c r="B1432" i="19"/>
  <c r="B1433" i="19"/>
  <c r="B1434" i="19"/>
  <c r="B1435" i="19"/>
  <c r="B1436" i="19"/>
  <c r="B1437" i="19"/>
  <c r="B1438" i="19"/>
  <c r="B1439" i="19"/>
  <c r="B1440" i="19"/>
  <c r="B1441" i="19"/>
  <c r="B1442" i="19"/>
  <c r="B1443" i="19"/>
  <c r="B1444" i="19"/>
  <c r="B1445" i="19"/>
  <c r="B1446" i="19"/>
  <c r="B1447" i="19"/>
  <c r="B1448" i="19"/>
  <c r="B1449" i="19"/>
  <c r="B1450" i="19"/>
  <c r="B1451" i="19"/>
  <c r="B1452" i="19"/>
  <c r="B1453" i="19"/>
  <c r="B1454" i="19"/>
  <c r="B1455" i="19"/>
  <c r="B1456" i="19"/>
  <c r="B839" i="19"/>
  <c r="B838" i="19"/>
  <c r="B837" i="19"/>
  <c r="O837" i="19" s="1" a="1"/>
  <c r="O837" i="19" s="1"/>
  <c r="B836" i="19"/>
  <c r="O836" i="19" s="1" a="1"/>
  <c r="O836" i="19" s="1"/>
  <c r="B835" i="19"/>
  <c r="O835" i="19" s="1" a="1"/>
  <c r="O835" i="19" s="1"/>
  <c r="B834" i="19"/>
  <c r="O834" i="19" s="1" a="1"/>
  <c r="O834" i="19" s="1"/>
  <c r="B833" i="19"/>
  <c r="O833" i="19" s="1" a="1"/>
  <c r="O833" i="19" s="1"/>
  <c r="B832" i="19"/>
  <c r="O832" i="19" s="1" a="1"/>
  <c r="O832" i="19" s="1"/>
  <c r="B831" i="19"/>
  <c r="B830" i="19"/>
  <c r="B829" i="19"/>
  <c r="O829" i="19" s="1" a="1"/>
  <c r="O829" i="19" s="1"/>
  <c r="B828" i="19"/>
  <c r="O828" i="19" s="1" a="1"/>
  <c r="O828" i="19" s="1"/>
  <c r="B827" i="19"/>
  <c r="O827" i="19" s="1" a="1"/>
  <c r="O827" i="19" s="1"/>
  <c r="B826" i="19"/>
  <c r="O826" i="19" s="1" a="1"/>
  <c r="O826" i="19" s="1"/>
  <c r="B825" i="19"/>
  <c r="O825" i="19" s="1" a="1"/>
  <c r="O825" i="19" s="1"/>
  <c r="B824" i="19"/>
  <c r="O824" i="19" s="1" a="1"/>
  <c r="O824" i="19" s="1"/>
  <c r="B823" i="19"/>
  <c r="O823" i="19" s="1" a="1"/>
  <c r="O823" i="19" s="1"/>
  <c r="B822" i="19"/>
  <c r="O822" i="19" s="1" a="1"/>
  <c r="O822" i="19" s="1"/>
  <c r="B821" i="19"/>
  <c r="O821" i="19" s="1" a="1"/>
  <c r="O821" i="19" s="1"/>
  <c r="B820" i="19"/>
  <c r="O820" i="19" s="1" a="1"/>
  <c r="O820" i="19" s="1"/>
  <c r="B819" i="19"/>
  <c r="O819" i="19" s="1" a="1"/>
  <c r="O819" i="19" s="1"/>
  <c r="B818" i="19"/>
  <c r="O818" i="19" s="1" a="1"/>
  <c r="O818" i="19" s="1"/>
  <c r="B817" i="19"/>
  <c r="O817" i="19" s="1" a="1"/>
  <c r="O817" i="19" s="1"/>
  <c r="B816" i="19"/>
  <c r="O816" i="19" s="1" a="1"/>
  <c r="O816" i="19" s="1"/>
  <c r="B815" i="19"/>
  <c r="O815" i="19" s="1" a="1"/>
  <c r="O815" i="19" s="1"/>
  <c r="B814" i="19"/>
  <c r="B813" i="19"/>
  <c r="O813" i="19" s="1" a="1"/>
  <c r="O813" i="19" s="1"/>
  <c r="B812" i="19"/>
  <c r="O812" i="19" s="1" a="1"/>
  <c r="O812" i="19" s="1"/>
  <c r="B811" i="19"/>
  <c r="O811" i="19" s="1" a="1"/>
  <c r="O811" i="19" s="1"/>
  <c r="B810" i="19"/>
  <c r="O810" i="19" s="1" a="1"/>
  <c r="O810" i="19" s="1"/>
  <c r="B809" i="19"/>
  <c r="O809" i="19" s="1" a="1"/>
  <c r="O809" i="19" s="1"/>
  <c r="B808" i="19"/>
  <c r="O808" i="19" s="1" a="1"/>
  <c r="O808" i="19" s="1"/>
  <c r="B807" i="19"/>
  <c r="O807" i="19" s="1" a="1"/>
  <c r="O807" i="19" s="1"/>
  <c r="B806" i="19"/>
  <c r="O806" i="19" s="1" a="1"/>
  <c r="O806" i="19" s="1"/>
  <c r="B805" i="19"/>
  <c r="O805" i="19" s="1" a="1"/>
  <c r="O805" i="19" s="1"/>
  <c r="B804" i="19"/>
  <c r="O804" i="19" s="1" a="1"/>
  <c r="O804" i="19" s="1"/>
  <c r="B803" i="19"/>
  <c r="O803" i="19" s="1" a="1"/>
  <c r="O803" i="19" s="1"/>
  <c r="B802" i="19"/>
  <c r="B801" i="19"/>
  <c r="O801" i="19" s="1" a="1"/>
  <c r="O801" i="19" s="1"/>
  <c r="B800" i="19"/>
  <c r="O800" i="19" s="1" a="1"/>
  <c r="O800" i="19" s="1"/>
  <c r="B799" i="19"/>
  <c r="O799" i="19" s="1" a="1"/>
  <c r="O799" i="19" s="1"/>
  <c r="B798" i="19"/>
  <c r="O798" i="19" s="1" a="1"/>
  <c r="O798" i="19" s="1"/>
  <c r="B797" i="19"/>
  <c r="O797" i="19" s="1" a="1"/>
  <c r="O797" i="19" s="1"/>
  <c r="B796" i="19"/>
  <c r="O796" i="19" s="1" a="1"/>
  <c r="O796" i="19" s="1"/>
  <c r="B795" i="19"/>
  <c r="O795" i="19" s="1" a="1"/>
  <c r="O795" i="19" s="1"/>
  <c r="B794" i="19"/>
  <c r="O794" i="19" s="1" a="1"/>
  <c r="O794" i="19" s="1"/>
  <c r="B793" i="19"/>
  <c r="O793" i="19" s="1" a="1"/>
  <c r="O793" i="19" s="1"/>
  <c r="B792" i="19"/>
  <c r="O792" i="19" s="1" a="1"/>
  <c r="O792" i="19" s="1"/>
  <c r="B791" i="19"/>
  <c r="O791" i="19" s="1" a="1"/>
  <c r="O791" i="19" s="1"/>
  <c r="B790" i="19"/>
  <c r="O790" i="19" s="1" a="1"/>
  <c r="O790" i="19" s="1"/>
  <c r="B789" i="19"/>
  <c r="O789" i="19" s="1" a="1"/>
  <c r="O789" i="19" s="1"/>
  <c r="B788" i="19"/>
  <c r="O788" i="19" s="1" a="1"/>
  <c r="O788" i="19" s="1"/>
  <c r="B787" i="19"/>
  <c r="O787" i="19" s="1" a="1"/>
  <c r="O787" i="19" s="1"/>
  <c r="B786" i="19"/>
  <c r="O786" i="19" s="1" a="1"/>
  <c r="O786" i="19" s="1"/>
  <c r="B785" i="19"/>
  <c r="O785" i="19" s="1" a="1"/>
  <c r="O785" i="19" s="1"/>
  <c r="B784" i="19"/>
  <c r="O784" i="19" s="1" a="1"/>
  <c r="O784" i="19" s="1"/>
  <c r="B783" i="19"/>
  <c r="O783" i="19" s="1" a="1"/>
  <c r="O783" i="19" s="1"/>
  <c r="B782" i="19"/>
  <c r="O782" i="19" s="1" a="1"/>
  <c r="O782" i="19" s="1"/>
  <c r="B781" i="19"/>
  <c r="O781" i="19" s="1" a="1"/>
  <c r="O781" i="19" s="1"/>
  <c r="B780" i="19"/>
  <c r="O780" i="19" s="1" a="1"/>
  <c r="O780" i="19" s="1"/>
  <c r="B779" i="19"/>
  <c r="O779" i="19" s="1" a="1"/>
  <c r="O779" i="19" s="1"/>
  <c r="B778" i="19"/>
  <c r="O778" i="19" s="1" a="1"/>
  <c r="O778" i="19" s="1"/>
  <c r="B777" i="19"/>
  <c r="O777" i="19" s="1" a="1"/>
  <c r="O777" i="19" s="1"/>
  <c r="B776" i="19"/>
  <c r="O776" i="19" s="1" a="1"/>
  <c r="O776" i="19" s="1"/>
  <c r="B775" i="19"/>
  <c r="O775" i="19" s="1" a="1"/>
  <c r="O775" i="19" s="1"/>
  <c r="B774" i="19"/>
  <c r="B773" i="19"/>
  <c r="O773" i="19" s="1" a="1"/>
  <c r="O773" i="19" s="1"/>
  <c r="B772" i="19"/>
  <c r="B771" i="19"/>
  <c r="B770" i="19"/>
  <c r="B769" i="19"/>
  <c r="O769" i="19" s="1" a="1"/>
  <c r="O769" i="19" s="1"/>
  <c r="B768" i="19"/>
  <c r="O768" i="19" s="1" a="1"/>
  <c r="O768" i="19" s="1"/>
  <c r="B767" i="19"/>
  <c r="O767" i="19" s="1" a="1"/>
  <c r="O767" i="19" s="1"/>
  <c r="B766" i="19"/>
  <c r="B765" i="19"/>
  <c r="O765" i="19" s="1" a="1"/>
  <c r="O765" i="19" s="1"/>
  <c r="B764" i="19"/>
  <c r="B763" i="19"/>
  <c r="B762" i="19"/>
  <c r="B761" i="19"/>
  <c r="O761" i="19" s="1" a="1"/>
  <c r="O761" i="19" s="1"/>
  <c r="B760" i="19"/>
  <c r="O760" i="19" s="1" a="1"/>
  <c r="O760" i="19" s="1"/>
  <c r="B759" i="19"/>
  <c r="O759" i="19" s="1" a="1"/>
  <c r="O759" i="19" s="1"/>
  <c r="B758" i="19"/>
  <c r="B757" i="19"/>
  <c r="O757" i="19" s="1" a="1"/>
  <c r="O757" i="19" s="1"/>
  <c r="B756" i="19"/>
  <c r="B755" i="19"/>
  <c r="B754" i="19"/>
  <c r="B753" i="19"/>
  <c r="O753" i="19" s="1" a="1"/>
  <c r="O753" i="19" s="1"/>
  <c r="B752" i="19"/>
  <c r="O752" i="19" s="1" a="1"/>
  <c r="O752" i="19" s="1"/>
  <c r="B751" i="19"/>
  <c r="O751" i="19" s="1" a="1"/>
  <c r="O751" i="19" s="1"/>
  <c r="B750" i="19"/>
  <c r="B749" i="19"/>
  <c r="O749" i="19" s="1" a="1"/>
  <c r="O749" i="19" s="1"/>
  <c r="B748" i="19"/>
  <c r="O748" i="19" s="1" a="1"/>
  <c r="O748" i="19" s="1"/>
  <c r="B747" i="19"/>
  <c r="B746" i="19"/>
  <c r="B745" i="19"/>
  <c r="O745" i="19" s="1" a="1"/>
  <c r="O745" i="19" s="1"/>
  <c r="B744" i="19"/>
  <c r="O744" i="19" s="1" a="1"/>
  <c r="O744" i="19" s="1"/>
  <c r="B743" i="19"/>
  <c r="O743" i="19" s="1" a="1"/>
  <c r="O743" i="19" s="1"/>
  <c r="B742" i="19"/>
  <c r="O742" i="19" s="1" a="1"/>
  <c r="O742" i="19" s="1"/>
  <c r="B741" i="19"/>
  <c r="O741" i="19" s="1" a="1"/>
  <c r="O741" i="19" s="1"/>
  <c r="B740" i="19"/>
  <c r="B739" i="19"/>
  <c r="O739" i="19" s="1" a="1"/>
  <c r="O739" i="19" s="1"/>
  <c r="B738" i="19"/>
  <c r="B737" i="19"/>
  <c r="O737" i="19" s="1" a="1"/>
  <c r="O737" i="19" s="1"/>
  <c r="B736" i="19"/>
  <c r="O736" i="19" s="1" a="1"/>
  <c r="O736" i="19" s="1"/>
  <c r="B735" i="19"/>
  <c r="O735" i="19" s="1" a="1"/>
  <c r="O735" i="19" s="1"/>
  <c r="B734" i="19"/>
  <c r="B733" i="19"/>
  <c r="O733" i="19" s="1" a="1"/>
  <c r="O733" i="19" s="1"/>
  <c r="B732" i="19"/>
  <c r="O732" i="19" s="1" a="1"/>
  <c r="O732" i="19" s="1"/>
  <c r="B731" i="19"/>
  <c r="B730" i="19"/>
  <c r="O730" i="19" s="1" a="1"/>
  <c r="O730" i="19" s="1"/>
  <c r="B729" i="19"/>
  <c r="O729" i="19" s="1" a="1"/>
  <c r="O729" i="19" s="1"/>
  <c r="B728" i="19"/>
  <c r="O728" i="19" s="1" a="1"/>
  <c r="O728" i="19" s="1"/>
  <c r="B727" i="19"/>
  <c r="O727" i="19" s="1" a="1"/>
  <c r="O727" i="19" s="1"/>
  <c r="B726" i="19"/>
  <c r="O726" i="19" s="1" a="1"/>
  <c r="O726" i="19" s="1"/>
  <c r="B725" i="19"/>
  <c r="O725" i="19" s="1" a="1"/>
  <c r="O725" i="19" s="1"/>
  <c r="B724" i="19"/>
  <c r="O724" i="19" s="1" a="1"/>
  <c r="O724" i="19" s="1"/>
  <c r="B723" i="19"/>
  <c r="O723" i="19" s="1" a="1"/>
  <c r="O723" i="19" s="1"/>
  <c r="B722" i="19"/>
  <c r="O722" i="19" s="1" a="1"/>
  <c r="O722" i="19" s="1"/>
  <c r="B721" i="19"/>
  <c r="O721" i="19" s="1" a="1"/>
  <c r="O721" i="19" s="1"/>
  <c r="B720" i="19"/>
  <c r="O720" i="19" s="1" a="1"/>
  <c r="O720" i="19" s="1"/>
  <c r="B719" i="19"/>
  <c r="O719" i="19" s="1" a="1"/>
  <c r="O719" i="19" s="1"/>
  <c r="B718" i="19"/>
  <c r="O718" i="19" s="1" a="1"/>
  <c r="O718" i="19" s="1"/>
  <c r="B717" i="19"/>
  <c r="O717" i="19" s="1" a="1"/>
  <c r="O717" i="19" s="1"/>
  <c r="B716" i="19"/>
  <c r="O716" i="19" s="1" a="1"/>
  <c r="O716" i="19" s="1"/>
  <c r="B715" i="19"/>
  <c r="O715" i="19" s="1" a="1"/>
  <c r="O715" i="19" s="1"/>
  <c r="B714" i="19"/>
  <c r="O714" i="19" s="1" a="1"/>
  <c r="O714" i="19" s="1"/>
  <c r="B713" i="19"/>
  <c r="O713" i="19" s="1" a="1"/>
  <c r="O713" i="19" s="1"/>
  <c r="B712" i="19"/>
  <c r="O712" i="19" s="1" a="1"/>
  <c r="O712" i="19" s="1"/>
  <c r="B711" i="19"/>
  <c r="O711" i="19" s="1" a="1"/>
  <c r="O711" i="19" s="1"/>
  <c r="B710" i="19"/>
  <c r="O710" i="19" s="1" a="1"/>
  <c r="O710" i="19" s="1"/>
  <c r="B709" i="19"/>
  <c r="O709" i="19" s="1" a="1"/>
  <c r="O709" i="19" s="1"/>
  <c r="B708" i="19"/>
  <c r="O708" i="19" s="1" a="1"/>
  <c r="O708" i="19" s="1"/>
  <c r="B707" i="19"/>
  <c r="O707" i="19" s="1" a="1"/>
  <c r="O707" i="19" s="1"/>
  <c r="B706" i="19"/>
  <c r="O706" i="19" s="1" a="1"/>
  <c r="O706" i="19" s="1"/>
  <c r="B705" i="19"/>
  <c r="O705" i="19" s="1" a="1"/>
  <c r="O705" i="19" s="1"/>
  <c r="B704" i="19"/>
  <c r="O704" i="19" s="1" a="1"/>
  <c r="O704" i="19" s="1"/>
  <c r="B703" i="19"/>
  <c r="B702" i="19"/>
  <c r="B701" i="19"/>
  <c r="O701" i="19" s="1" a="1"/>
  <c r="O701" i="19" s="1"/>
  <c r="B700" i="19"/>
  <c r="O700" i="19" s="1" a="1"/>
  <c r="O700" i="19" s="1"/>
  <c r="B699" i="19"/>
  <c r="B698" i="19"/>
  <c r="O698" i="19" s="1" a="1"/>
  <c r="O698" i="19" s="1"/>
  <c r="B697" i="19"/>
  <c r="O697" i="19" s="1" a="1"/>
  <c r="O697" i="19" s="1"/>
  <c r="B696" i="19"/>
  <c r="O696" i="19" s="1" a="1"/>
  <c r="O696" i="19" s="1"/>
  <c r="B695" i="19"/>
  <c r="B694" i="19"/>
  <c r="B693" i="19"/>
  <c r="O693" i="19" s="1" a="1"/>
  <c r="O693" i="19" s="1"/>
  <c r="B692" i="19"/>
  <c r="O692" i="19" s="1" a="1"/>
  <c r="O692" i="19" s="1"/>
  <c r="B691" i="19"/>
  <c r="O691" i="19" s="1" a="1"/>
  <c r="O691" i="19" s="1"/>
  <c r="B690" i="19"/>
  <c r="B689" i="19"/>
  <c r="O689" i="19" s="1" a="1"/>
  <c r="O689" i="19" s="1"/>
  <c r="B688" i="19"/>
  <c r="O688" i="19" s="1" a="1"/>
  <c r="O688" i="19" s="1"/>
  <c r="B687" i="19"/>
  <c r="O687" i="19" s="1" a="1"/>
  <c r="O687" i="19" s="1"/>
  <c r="B686" i="19"/>
  <c r="B685" i="19"/>
  <c r="O685" i="19" s="1" a="1"/>
  <c r="O685" i="19" s="1"/>
  <c r="B684" i="19"/>
  <c r="O684" i="19" s="1" a="1"/>
  <c r="O684" i="19" s="1"/>
  <c r="B683" i="19"/>
  <c r="B682" i="19"/>
  <c r="B681" i="19"/>
  <c r="O681" i="19" s="1" a="1"/>
  <c r="O681" i="19" s="1"/>
  <c r="B680" i="19"/>
  <c r="O680" i="19" s="1" a="1"/>
  <c r="O680" i="19" s="1"/>
  <c r="B679" i="19"/>
  <c r="B678" i="19"/>
  <c r="O678" i="19" s="1" a="1"/>
  <c r="O678" i="19" s="1"/>
  <c r="B677" i="19"/>
  <c r="O677" i="19" s="1" a="1"/>
  <c r="O677" i="19" s="1"/>
  <c r="B676" i="19"/>
  <c r="O676" i="19" s="1" a="1"/>
  <c r="O676" i="19" s="1"/>
  <c r="B675" i="19"/>
  <c r="O675" i="19" s="1" a="1"/>
  <c r="O675" i="19" s="1"/>
  <c r="B674" i="19"/>
  <c r="O674" i="19" s="1" a="1"/>
  <c r="O674" i="19" s="1"/>
  <c r="B673" i="19"/>
  <c r="O673" i="19" s="1" a="1"/>
  <c r="O673" i="19" s="1"/>
  <c r="B672" i="19"/>
  <c r="O672" i="19" s="1" a="1"/>
  <c r="O672" i="19" s="1"/>
  <c r="B671" i="19"/>
  <c r="O671" i="19" s="1" a="1"/>
  <c r="O671" i="19" s="1"/>
  <c r="B670" i="19"/>
  <c r="O670" i="19" s="1" a="1"/>
  <c r="O670" i="19" s="1"/>
  <c r="B669" i="19"/>
  <c r="O669" i="19" s="1" a="1"/>
  <c r="O669" i="19" s="1"/>
  <c r="B668" i="19"/>
  <c r="O668" i="19" s="1" a="1"/>
  <c r="O668" i="19" s="1"/>
  <c r="B667" i="19"/>
  <c r="O667" i="19" s="1" a="1"/>
  <c r="O667" i="19" s="1"/>
  <c r="B666" i="19"/>
  <c r="O666" i="19" s="1" a="1"/>
  <c r="O666" i="19" s="1"/>
  <c r="B665" i="19"/>
  <c r="O665" i="19" s="1" a="1"/>
  <c r="O665" i="19" s="1"/>
  <c r="B664" i="19"/>
  <c r="O664" i="19" s="1" a="1"/>
  <c r="O664" i="19" s="1"/>
  <c r="B663" i="19"/>
  <c r="O663" i="19" s="1" a="1"/>
  <c r="O663" i="19" s="1"/>
  <c r="B662" i="19"/>
  <c r="B661" i="19"/>
  <c r="O661" i="19" s="1" a="1"/>
  <c r="O661" i="19" s="1"/>
  <c r="B660" i="19"/>
  <c r="O660" i="19" s="1" a="1"/>
  <c r="O660" i="19" s="1"/>
  <c r="B659" i="19"/>
  <c r="O659" i="19" s="1" a="1"/>
  <c r="O659" i="19" s="1"/>
  <c r="B658" i="19"/>
  <c r="B657" i="19"/>
  <c r="O657" i="19" s="1" a="1"/>
  <c r="O657" i="19" s="1"/>
  <c r="B656" i="19"/>
  <c r="O656" i="19" s="1" a="1"/>
  <c r="O656" i="19" s="1"/>
  <c r="B655" i="19"/>
  <c r="O655" i="19" s="1" a="1"/>
  <c r="O655" i="19" s="1"/>
  <c r="B654" i="19"/>
  <c r="O654" i="19" s="1" a="1"/>
  <c r="O654" i="19" s="1"/>
  <c r="B653" i="19"/>
  <c r="O653" i="19" s="1" a="1"/>
  <c r="O653" i="19" s="1"/>
  <c r="B652" i="19"/>
  <c r="O652" i="19" s="1" a="1"/>
  <c r="O652" i="19" s="1"/>
  <c r="B651" i="19"/>
  <c r="O651" i="19" s="1" a="1"/>
  <c r="O651" i="19" s="1"/>
  <c r="B650" i="19"/>
  <c r="B649" i="19"/>
  <c r="O649" i="19" s="1" a="1"/>
  <c r="O649" i="19" s="1"/>
  <c r="B648" i="19"/>
  <c r="O648" i="19" s="1" a="1"/>
  <c r="O648" i="19" s="1"/>
  <c r="B647" i="19"/>
  <c r="O647" i="19" s="1" a="1"/>
  <c r="O647" i="19" s="1"/>
  <c r="B646" i="19"/>
  <c r="B645" i="19"/>
  <c r="O645" i="19" s="1" a="1"/>
  <c r="O645" i="19" s="1"/>
  <c r="B644" i="19"/>
  <c r="O644" i="19" s="1" a="1"/>
  <c r="O644" i="19" s="1"/>
  <c r="B643" i="19"/>
  <c r="O643" i="19" s="1" a="1"/>
  <c r="O643" i="19" s="1"/>
  <c r="B642" i="19"/>
  <c r="B641" i="19"/>
  <c r="O641" i="19" s="1" a="1"/>
  <c r="O641" i="19" s="1"/>
  <c r="B640" i="19"/>
  <c r="O640" i="19" s="1" a="1"/>
  <c r="O640" i="19" s="1"/>
  <c r="B639" i="19"/>
  <c r="B638" i="19"/>
  <c r="B637" i="19"/>
  <c r="O637" i="19" s="1" a="1"/>
  <c r="O637" i="19" s="1"/>
  <c r="B636" i="19"/>
  <c r="O636" i="19" s="1" a="1"/>
  <c r="O636" i="19" s="1"/>
  <c r="B635" i="19"/>
  <c r="B634" i="19"/>
  <c r="B633" i="19"/>
  <c r="O633" i="19" s="1" a="1"/>
  <c r="O633" i="19" s="1"/>
  <c r="B632" i="19"/>
  <c r="O632" i="19" s="1" a="1"/>
  <c r="O632" i="19" s="1"/>
  <c r="B631" i="19"/>
  <c r="O631" i="19" s="1" a="1"/>
  <c r="O631" i="19" s="1"/>
  <c r="B630" i="19"/>
  <c r="B629" i="19"/>
  <c r="O629" i="19" s="1" a="1"/>
  <c r="O629" i="19" s="1"/>
  <c r="B628" i="19"/>
  <c r="O628" i="19" s="1" a="1"/>
  <c r="O628" i="19" s="1"/>
  <c r="B222" i="19"/>
  <c r="B221" i="19"/>
  <c r="B220" i="19"/>
  <c r="B219" i="19"/>
  <c r="B218" i="19"/>
  <c r="B217" i="19"/>
  <c r="B216" i="19"/>
  <c r="B215" i="19"/>
  <c r="B214" i="19"/>
  <c r="B213" i="19"/>
  <c r="B212" i="19"/>
  <c r="B211" i="19"/>
  <c r="B210" i="19"/>
  <c r="B209" i="19"/>
  <c r="B208" i="19"/>
  <c r="B207" i="19"/>
  <c r="B206" i="19"/>
  <c r="B205" i="19"/>
  <c r="B204" i="19"/>
  <c r="B203" i="19"/>
  <c r="B202" i="19"/>
  <c r="B201" i="19"/>
  <c r="B200" i="19"/>
  <c r="B199" i="19"/>
  <c r="B198" i="19"/>
  <c r="B197" i="19"/>
  <c r="B196" i="19"/>
  <c r="B195" i="19"/>
  <c r="B194" i="19"/>
  <c r="B193" i="19"/>
  <c r="B192" i="19"/>
  <c r="B191" i="19"/>
  <c r="B190" i="19"/>
  <c r="B189" i="19"/>
  <c r="B188" i="19"/>
  <c r="B187" i="19"/>
  <c r="B186" i="19"/>
  <c r="B185" i="19"/>
  <c r="B184" i="19"/>
  <c r="B183" i="19"/>
  <c r="B182" i="19"/>
  <c r="B181" i="19"/>
  <c r="B180" i="19"/>
  <c r="B179" i="19"/>
  <c r="B178" i="19"/>
  <c r="B177" i="19"/>
  <c r="B176" i="19"/>
  <c r="B175" i="19"/>
  <c r="B174" i="19"/>
  <c r="B173" i="19"/>
  <c r="B172" i="19"/>
  <c r="B171" i="19"/>
  <c r="B170" i="19"/>
  <c r="B169" i="19"/>
  <c r="B168" i="19"/>
  <c r="B167" i="19"/>
  <c r="B166" i="19"/>
  <c r="B165" i="19"/>
  <c r="B164" i="19"/>
  <c r="B163" i="19"/>
  <c r="B162" i="19"/>
  <c r="B161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904" i="19"/>
  <c r="B1903" i="19"/>
  <c r="B1902" i="19"/>
  <c r="B1901" i="19"/>
  <c r="B1900" i="19"/>
  <c r="B1899" i="19"/>
  <c r="B1898" i="19"/>
  <c r="B1897" i="19"/>
  <c r="B1896" i="19"/>
  <c r="B1895" i="19"/>
  <c r="B1894" i="19"/>
  <c r="B1893" i="19"/>
  <c r="B1892" i="19"/>
  <c r="B1891" i="19"/>
  <c r="B1890" i="19"/>
  <c r="B1889" i="19"/>
  <c r="B1888" i="19"/>
  <c r="B1887" i="19"/>
  <c r="B1886" i="19"/>
  <c r="B1885" i="19"/>
  <c r="B1884" i="19"/>
  <c r="B1883" i="19"/>
  <c r="B1882" i="19"/>
  <c r="B1881" i="19"/>
  <c r="B1880" i="19"/>
  <c r="B1879" i="19"/>
  <c r="B1878" i="19"/>
  <c r="B1877" i="19"/>
  <c r="B1876" i="19"/>
  <c r="B1875" i="19"/>
  <c r="B1874" i="19"/>
  <c r="B1873" i="19"/>
  <c r="B1872" i="19"/>
  <c r="B1871" i="19"/>
  <c r="B1870" i="19"/>
  <c r="B1869" i="19"/>
  <c r="B1868" i="19"/>
  <c r="B1867" i="19"/>
  <c r="B1866" i="19"/>
  <c r="B1865" i="19"/>
  <c r="B1864" i="19"/>
  <c r="B1863" i="19"/>
  <c r="B1862" i="19"/>
  <c r="B1287" i="19"/>
  <c r="B1286" i="19"/>
  <c r="B1285" i="19"/>
  <c r="B1284" i="19"/>
  <c r="B1283" i="19"/>
  <c r="B1282" i="19"/>
  <c r="B1281" i="19"/>
  <c r="B1280" i="19"/>
  <c r="B1279" i="19"/>
  <c r="B1278" i="19"/>
  <c r="B1277" i="19"/>
  <c r="B1276" i="19"/>
  <c r="B1275" i="19"/>
  <c r="B1274" i="19"/>
  <c r="B1273" i="19"/>
  <c r="B1272" i="19"/>
  <c r="B1271" i="19"/>
  <c r="B1270" i="19"/>
  <c r="B1269" i="19"/>
  <c r="B1268" i="19"/>
  <c r="B1267" i="19"/>
  <c r="B1266" i="19"/>
  <c r="B1265" i="19"/>
  <c r="B1264" i="19"/>
  <c r="B1263" i="19"/>
  <c r="B1262" i="19"/>
  <c r="B1261" i="19"/>
  <c r="B1260" i="19"/>
  <c r="B1259" i="19"/>
  <c r="B1258" i="19"/>
  <c r="B1257" i="19"/>
  <c r="B1256" i="19"/>
  <c r="B1255" i="19"/>
  <c r="B1254" i="19"/>
  <c r="B1253" i="19"/>
  <c r="B1252" i="19"/>
  <c r="B1251" i="19"/>
  <c r="B1250" i="19"/>
  <c r="B1249" i="19"/>
  <c r="B1248" i="19"/>
  <c r="B1247" i="19"/>
  <c r="B1246" i="19"/>
  <c r="B1245" i="19"/>
  <c r="R785" i="19" l="1" a="1"/>
  <c r="R785" i="19" s="1"/>
  <c r="R833" i="19" a="1"/>
  <c r="R833" i="19" s="1"/>
  <c r="R795" i="19" a="1"/>
  <c r="R795" i="19" s="1"/>
  <c r="R715" i="19" a="1"/>
  <c r="R715" i="19" s="1"/>
  <c r="R631" i="19" a="1"/>
  <c r="R631" i="19" s="1"/>
  <c r="R783" i="19" a="1"/>
  <c r="R783" i="19" s="1"/>
  <c r="R759" i="19" a="1"/>
  <c r="R759" i="19" s="1"/>
  <c r="R835" i="19" a="1"/>
  <c r="R835" i="19" s="1"/>
  <c r="R813" i="19" a="1"/>
  <c r="R813" i="19" s="1"/>
  <c r="R805" i="19" a="1"/>
  <c r="R805" i="19" s="1"/>
  <c r="O658" i="19" a="1"/>
  <c r="O658" i="19" s="1"/>
  <c r="R658" i="19" a="1"/>
  <c r="R658" i="19" s="1"/>
  <c r="O662" i="19" a="1"/>
  <c r="O662" i="19" s="1"/>
  <c r="R662" i="19" a="1"/>
  <c r="R662" i="19" s="1"/>
  <c r="O682" i="19" a="1"/>
  <c r="O682" i="19" s="1"/>
  <c r="R682" i="19" a="1"/>
  <c r="R682" i="19" s="1"/>
  <c r="O686" i="19" a="1"/>
  <c r="O686" i="19" s="1"/>
  <c r="R686" i="19" a="1"/>
  <c r="R686" i="19" s="1"/>
  <c r="O690" i="19" a="1"/>
  <c r="O690" i="19" s="1"/>
  <c r="R690" i="19" a="1"/>
  <c r="R690" i="19" s="1"/>
  <c r="O694" i="19" a="1"/>
  <c r="O694" i="19" s="1"/>
  <c r="R694" i="19" a="1"/>
  <c r="R694" i="19" s="1"/>
  <c r="O734" i="19" a="1"/>
  <c r="O734" i="19" s="1"/>
  <c r="R734" i="19" a="1"/>
  <c r="R734" i="19" s="1"/>
  <c r="O738" i="19" a="1"/>
  <c r="O738" i="19" s="1"/>
  <c r="R738" i="19" a="1"/>
  <c r="R738" i="19" s="1"/>
  <c r="O830" i="19" a="1"/>
  <c r="O830" i="19" s="1"/>
  <c r="R830" i="19" a="1"/>
  <c r="R830" i="19" s="1"/>
  <c r="R798" i="19" a="1"/>
  <c r="R798" i="19" s="1"/>
  <c r="R732" i="19" a="1"/>
  <c r="R732" i="19" s="1"/>
  <c r="R1246" i="19" a="1"/>
  <c r="R1246" i="19" s="1"/>
  <c r="O1246" i="19" a="1"/>
  <c r="O1246" i="19" s="1"/>
  <c r="R1250" i="19" a="1"/>
  <c r="R1250" i="19" s="1"/>
  <c r="O1250" i="19" a="1"/>
  <c r="O1250" i="19" s="1"/>
  <c r="O1254" i="19" a="1"/>
  <c r="O1254" i="19" s="1"/>
  <c r="R1254" i="19" a="1"/>
  <c r="R1254" i="19" s="1"/>
  <c r="O1258" i="19" a="1"/>
  <c r="O1258" i="19" s="1"/>
  <c r="R1258" i="19" a="1"/>
  <c r="R1258" i="19" s="1"/>
  <c r="O1262" i="19" a="1"/>
  <c r="O1262" i="19" s="1"/>
  <c r="R1262" i="19" a="1"/>
  <c r="R1262" i="19" s="1"/>
  <c r="O1266" i="19" a="1"/>
  <c r="O1266" i="19" s="1"/>
  <c r="R1266" i="19" a="1"/>
  <c r="R1266" i="19" s="1"/>
  <c r="R1270" i="19" a="1"/>
  <c r="R1270" i="19" s="1"/>
  <c r="O1270" i="19" a="1"/>
  <c r="O1270" i="19" s="1"/>
  <c r="R1274" i="19" a="1"/>
  <c r="R1274" i="19" s="1"/>
  <c r="O1274" i="19" a="1"/>
  <c r="O1274" i="19" s="1"/>
  <c r="R1278" i="19" a="1"/>
  <c r="R1278" i="19" s="1"/>
  <c r="O1278" i="19" a="1"/>
  <c r="O1278" i="19" s="1"/>
  <c r="R1282" i="19" a="1"/>
  <c r="R1282" i="19" s="1"/>
  <c r="O1282" i="19" a="1"/>
  <c r="O1282" i="19" s="1"/>
  <c r="R1286" i="19" a="1"/>
  <c r="R1286" i="19" s="1"/>
  <c r="O1286" i="19" a="1"/>
  <c r="O1286" i="19" s="1"/>
  <c r="R1864" i="19" a="1"/>
  <c r="R1864" i="19" s="1"/>
  <c r="O1864" i="19" a="1"/>
  <c r="O1864" i="19" s="1"/>
  <c r="R1868" i="19" a="1"/>
  <c r="R1868" i="19" s="1"/>
  <c r="O1868" i="19" a="1"/>
  <c r="O1868" i="19" s="1"/>
  <c r="R1872" i="19" a="1"/>
  <c r="R1872" i="19" s="1"/>
  <c r="O1872" i="19" a="1"/>
  <c r="O1872" i="19" s="1"/>
  <c r="R1876" i="19" a="1"/>
  <c r="R1876" i="19" s="1"/>
  <c r="O1876" i="19" a="1"/>
  <c r="O1876" i="19" s="1"/>
  <c r="R1880" i="19" a="1"/>
  <c r="R1880" i="19" s="1"/>
  <c r="O1880" i="19" a="1"/>
  <c r="O1880" i="19" s="1"/>
  <c r="R1884" i="19" a="1"/>
  <c r="R1884" i="19" s="1"/>
  <c r="O1884" i="19" a="1"/>
  <c r="O1884" i="19" s="1"/>
  <c r="O1888" i="19" a="1"/>
  <c r="O1888" i="19" s="1"/>
  <c r="R1888" i="19" a="1"/>
  <c r="R1888" i="19" s="1"/>
  <c r="R1892" i="19" a="1"/>
  <c r="R1892" i="19" s="1"/>
  <c r="O1892" i="19" a="1"/>
  <c r="O1892" i="19" s="1"/>
  <c r="R1896" i="19" a="1"/>
  <c r="R1896" i="19" s="1"/>
  <c r="O1896" i="19" a="1"/>
  <c r="O1896" i="19" s="1"/>
  <c r="R1900" i="19" a="1"/>
  <c r="R1900" i="19" s="1"/>
  <c r="O1900" i="19" a="1"/>
  <c r="O1900" i="19" s="1"/>
  <c r="R1904" i="19" a="1"/>
  <c r="R1904" i="19" s="1"/>
  <c r="O1904" i="19" a="1"/>
  <c r="O1904" i="19" s="1"/>
  <c r="R14" i="19" a="1"/>
  <c r="R14" i="19" s="1"/>
  <c r="O14" i="19" a="1"/>
  <c r="O14" i="19" s="1"/>
  <c r="R18" i="19" a="1"/>
  <c r="R18" i="19" s="1"/>
  <c r="O18" i="19" a="1"/>
  <c r="O18" i="19" s="1"/>
  <c r="R22" i="19" a="1"/>
  <c r="R22" i="19" s="1"/>
  <c r="O22" i="19" a="1"/>
  <c r="O22" i="19" s="1"/>
  <c r="R26" i="19" a="1"/>
  <c r="R26" i="19" s="1"/>
  <c r="O26" i="19" a="1"/>
  <c r="O26" i="19" s="1"/>
  <c r="R30" i="19" a="1"/>
  <c r="R30" i="19" s="1"/>
  <c r="O30" i="19" a="1"/>
  <c r="O30" i="19" s="1"/>
  <c r="R34" i="19" a="1"/>
  <c r="R34" i="19" s="1"/>
  <c r="O34" i="19" a="1"/>
  <c r="O34" i="19" s="1"/>
  <c r="R38" i="19" a="1"/>
  <c r="R38" i="19" s="1"/>
  <c r="O38" i="19" a="1"/>
  <c r="O38" i="19" s="1"/>
  <c r="R42" i="19" a="1"/>
  <c r="R42" i="19" s="1"/>
  <c r="O42" i="19" a="1"/>
  <c r="O42" i="19" s="1"/>
  <c r="R46" i="19" a="1"/>
  <c r="R46" i="19" s="1"/>
  <c r="O46" i="19" a="1"/>
  <c r="O46" i="19" s="1"/>
  <c r="R50" i="19" a="1"/>
  <c r="R50" i="19" s="1"/>
  <c r="O50" i="19" a="1"/>
  <c r="O50" i="19" s="1"/>
  <c r="O54" i="19" a="1"/>
  <c r="O54" i="19" s="1"/>
  <c r="R54" i="19" a="1"/>
  <c r="R54" i="19" s="1"/>
  <c r="O58" i="19" a="1"/>
  <c r="O58" i="19" s="1"/>
  <c r="R58" i="19" a="1"/>
  <c r="R58" i="19" s="1"/>
  <c r="O62" i="19" a="1"/>
  <c r="O62" i="19" s="1"/>
  <c r="R62" i="19" a="1"/>
  <c r="R62" i="19" s="1"/>
  <c r="O66" i="19" a="1"/>
  <c r="O66" i="19" s="1"/>
  <c r="R66" i="19" a="1"/>
  <c r="R66" i="19" s="1"/>
  <c r="R70" i="19" a="1"/>
  <c r="R70" i="19" s="1"/>
  <c r="O70" i="19" a="1"/>
  <c r="O70" i="19" s="1"/>
  <c r="R74" i="19" a="1"/>
  <c r="R74" i="19" s="1"/>
  <c r="O74" i="19" a="1"/>
  <c r="O74" i="19" s="1"/>
  <c r="R78" i="19" a="1"/>
  <c r="R78" i="19" s="1"/>
  <c r="O78" i="19" a="1"/>
  <c r="O78" i="19" s="1"/>
  <c r="R82" i="19" a="1"/>
  <c r="R82" i="19" s="1"/>
  <c r="O82" i="19" a="1"/>
  <c r="O82" i="19" s="1"/>
  <c r="R86" i="19" a="1"/>
  <c r="R86" i="19" s="1"/>
  <c r="O86" i="19" a="1"/>
  <c r="O86" i="19" s="1"/>
  <c r="R90" i="19" a="1"/>
  <c r="R90" i="19" s="1"/>
  <c r="O90" i="19" a="1"/>
  <c r="O90" i="19" s="1"/>
  <c r="R94" i="19" a="1"/>
  <c r="R94" i="19" s="1"/>
  <c r="O94" i="19" a="1"/>
  <c r="O94" i="19" s="1"/>
  <c r="R98" i="19" a="1"/>
  <c r="R98" i="19" s="1"/>
  <c r="O98" i="19" a="1"/>
  <c r="O98" i="19" s="1"/>
  <c r="R102" i="19" a="1"/>
  <c r="R102" i="19" s="1"/>
  <c r="O102" i="19" a="1"/>
  <c r="O102" i="19" s="1"/>
  <c r="R106" i="19" a="1"/>
  <c r="R106" i="19" s="1"/>
  <c r="O106" i="19" a="1"/>
  <c r="O106" i="19" s="1"/>
  <c r="R110" i="19" a="1"/>
  <c r="R110" i="19" s="1"/>
  <c r="O110" i="19" a="1"/>
  <c r="O110" i="19" s="1"/>
  <c r="R114" i="19" a="1"/>
  <c r="R114" i="19" s="1"/>
  <c r="O114" i="19" a="1"/>
  <c r="O114" i="19" s="1"/>
  <c r="O118" i="19" a="1"/>
  <c r="O118" i="19" s="1"/>
  <c r="R118" i="19" a="1"/>
  <c r="R118" i="19" s="1"/>
  <c r="O122" i="19" a="1"/>
  <c r="O122" i="19" s="1"/>
  <c r="R122" i="19" a="1"/>
  <c r="R122" i="19" s="1"/>
  <c r="R126" i="19" a="1"/>
  <c r="R126" i="19" s="1"/>
  <c r="O126" i="19" a="1"/>
  <c r="O126" i="19" s="1"/>
  <c r="R130" i="19" a="1"/>
  <c r="R130" i="19" s="1"/>
  <c r="O130" i="19" a="1"/>
  <c r="O130" i="19" s="1"/>
  <c r="R134" i="19" a="1"/>
  <c r="R134" i="19" s="1"/>
  <c r="O134" i="19" a="1"/>
  <c r="O134" i="19" s="1"/>
  <c r="R138" i="19" a="1"/>
  <c r="R138" i="19" s="1"/>
  <c r="O138" i="19" a="1"/>
  <c r="O138" i="19" s="1"/>
  <c r="R142" i="19" a="1"/>
  <c r="R142" i="19" s="1"/>
  <c r="O142" i="19" a="1"/>
  <c r="O142" i="19" s="1"/>
  <c r="R146" i="19" a="1"/>
  <c r="R146" i="19" s="1"/>
  <c r="O146" i="19" a="1"/>
  <c r="O146" i="19" s="1"/>
  <c r="O150" i="19" a="1"/>
  <c r="O150" i="19" s="1"/>
  <c r="R150" i="19" a="1"/>
  <c r="R150" i="19" s="1"/>
  <c r="O154" i="19" a="1"/>
  <c r="O154" i="19" s="1"/>
  <c r="R154" i="19" a="1"/>
  <c r="R154" i="19" s="1"/>
  <c r="R158" i="19" a="1"/>
  <c r="R158" i="19" s="1"/>
  <c r="O158" i="19" a="1"/>
  <c r="O158" i="19" s="1"/>
  <c r="R162" i="19" a="1"/>
  <c r="R162" i="19" s="1"/>
  <c r="O162" i="19" a="1"/>
  <c r="O162" i="19" s="1"/>
  <c r="R166" i="19" a="1"/>
  <c r="R166" i="19" s="1"/>
  <c r="O166" i="19" a="1"/>
  <c r="O166" i="19" s="1"/>
  <c r="R170" i="19" a="1"/>
  <c r="R170" i="19" s="1"/>
  <c r="O170" i="19" a="1"/>
  <c r="O170" i="19" s="1"/>
  <c r="R174" i="19" a="1"/>
  <c r="R174" i="19" s="1"/>
  <c r="O174" i="19" a="1"/>
  <c r="O174" i="19" s="1"/>
  <c r="R178" i="19" a="1"/>
  <c r="R178" i="19" s="1"/>
  <c r="O178" i="19" a="1"/>
  <c r="O178" i="19" s="1"/>
  <c r="O182" i="19" a="1"/>
  <c r="O182" i="19" s="1"/>
  <c r="R182" i="19" a="1"/>
  <c r="R182" i="19" s="1"/>
  <c r="O186" i="19" a="1"/>
  <c r="O186" i="19" s="1"/>
  <c r="R186" i="19" a="1"/>
  <c r="R186" i="19" s="1"/>
  <c r="R190" i="19" a="1"/>
  <c r="R190" i="19" s="1"/>
  <c r="O190" i="19" a="1"/>
  <c r="O190" i="19" s="1"/>
  <c r="R194" i="19" a="1"/>
  <c r="R194" i="19" s="1"/>
  <c r="O194" i="19" a="1"/>
  <c r="O194" i="19" s="1"/>
  <c r="R198" i="19" a="1"/>
  <c r="R198" i="19" s="1"/>
  <c r="O198" i="19" a="1"/>
  <c r="O198" i="19" s="1"/>
  <c r="R202" i="19" a="1"/>
  <c r="R202" i="19" s="1"/>
  <c r="O202" i="19" a="1"/>
  <c r="O202" i="19" s="1"/>
  <c r="R206" i="19" a="1"/>
  <c r="R206" i="19" s="1"/>
  <c r="O206" i="19" a="1"/>
  <c r="O206" i="19" s="1"/>
  <c r="R210" i="19" a="1"/>
  <c r="R210" i="19" s="1"/>
  <c r="O210" i="19" a="1"/>
  <c r="O210" i="19" s="1"/>
  <c r="O214" i="19" a="1"/>
  <c r="O214" i="19" s="1"/>
  <c r="R214" i="19" a="1"/>
  <c r="R214" i="19" s="1"/>
  <c r="O218" i="19" a="1"/>
  <c r="O218" i="19" s="1"/>
  <c r="R218" i="19" a="1"/>
  <c r="R218" i="19" s="1"/>
  <c r="R222" i="19" a="1"/>
  <c r="R222" i="19" s="1"/>
  <c r="O222" i="19" a="1"/>
  <c r="O222" i="19" s="1"/>
  <c r="O635" i="19" a="1"/>
  <c r="O635" i="19" s="1"/>
  <c r="R635" i="19" a="1"/>
  <c r="R635" i="19" s="1"/>
  <c r="O639" i="19" a="1"/>
  <c r="O639" i="19" s="1"/>
  <c r="R639" i="19" a="1"/>
  <c r="R639" i="19" s="1"/>
  <c r="O679" i="19" a="1"/>
  <c r="O679" i="19" s="1"/>
  <c r="R679" i="19" a="1"/>
  <c r="R679" i="19" s="1"/>
  <c r="O683" i="19" a="1"/>
  <c r="O683" i="19" s="1"/>
  <c r="R683" i="19" a="1"/>
  <c r="R683" i="19" s="1"/>
  <c r="O695" i="19" a="1"/>
  <c r="O695" i="19" s="1"/>
  <c r="R695" i="19" a="1"/>
  <c r="R695" i="19" s="1"/>
  <c r="O699" i="19" a="1"/>
  <c r="O699" i="19" s="1"/>
  <c r="R699" i="19" a="1"/>
  <c r="R699" i="19" s="1"/>
  <c r="O703" i="19" a="1"/>
  <c r="O703" i="19" s="1"/>
  <c r="R703" i="19" a="1"/>
  <c r="R703" i="19" s="1"/>
  <c r="O731" i="19" a="1"/>
  <c r="O731" i="19" s="1"/>
  <c r="R731" i="19" a="1"/>
  <c r="R731" i="19" s="1"/>
  <c r="O747" i="19" a="1"/>
  <c r="O747" i="19" s="1"/>
  <c r="R747" i="19" a="1"/>
  <c r="R747" i="19" s="1"/>
  <c r="O755" i="19" a="1"/>
  <c r="O755" i="19" s="1"/>
  <c r="R755" i="19" a="1"/>
  <c r="R755" i="19" s="1"/>
  <c r="O763" i="19" a="1"/>
  <c r="O763" i="19" s="1"/>
  <c r="R763" i="19" a="1"/>
  <c r="R763" i="19" s="1"/>
  <c r="O771" i="19" a="1"/>
  <c r="O771" i="19" s="1"/>
  <c r="R771" i="19" a="1"/>
  <c r="R771" i="19" s="1"/>
  <c r="O831" i="19" a="1"/>
  <c r="O831" i="19" s="1"/>
  <c r="R831" i="19" a="1"/>
  <c r="R831" i="19" s="1"/>
  <c r="O839" i="19" a="1"/>
  <c r="O839" i="19" s="1"/>
  <c r="R839" i="19" a="1"/>
  <c r="R839" i="19" s="1"/>
  <c r="R1453" i="19" a="1"/>
  <c r="R1453" i="19" s="1"/>
  <c r="O1453" i="19" a="1"/>
  <c r="O1453" i="19" s="1"/>
  <c r="R1449" i="19" a="1"/>
  <c r="R1449" i="19" s="1"/>
  <c r="O1449" i="19" a="1"/>
  <c r="O1449" i="19" s="1"/>
  <c r="R1445" i="19" a="1"/>
  <c r="R1445" i="19" s="1"/>
  <c r="O1445" i="19" a="1"/>
  <c r="O1445" i="19" s="1"/>
  <c r="R1441" i="19" a="1"/>
  <c r="R1441" i="19" s="1"/>
  <c r="O1441" i="19" a="1"/>
  <c r="O1441" i="19" s="1"/>
  <c r="R1437" i="19" a="1"/>
  <c r="R1437" i="19" s="1"/>
  <c r="O1437" i="19" a="1"/>
  <c r="O1437" i="19" s="1"/>
  <c r="R1433" i="19" a="1"/>
  <c r="R1433" i="19" s="1"/>
  <c r="O1433" i="19" a="1"/>
  <c r="O1433" i="19" s="1"/>
  <c r="R1429" i="19" a="1"/>
  <c r="R1429" i="19" s="1"/>
  <c r="O1429" i="19" a="1"/>
  <c r="O1429" i="19" s="1"/>
  <c r="R1425" i="19" a="1"/>
  <c r="R1425" i="19" s="1"/>
  <c r="O1425" i="19" a="1"/>
  <c r="O1425" i="19" s="1"/>
  <c r="O1421" i="19" a="1"/>
  <c r="O1421" i="19" s="1"/>
  <c r="R1421" i="19" a="1"/>
  <c r="R1421" i="19" s="1"/>
  <c r="O1417" i="19" a="1"/>
  <c r="O1417" i="19" s="1"/>
  <c r="R1417" i="19" a="1"/>
  <c r="R1417" i="19" s="1"/>
  <c r="O1413" i="19" a="1"/>
  <c r="O1413" i="19" s="1"/>
  <c r="R1413" i="19" a="1"/>
  <c r="R1413" i="19" s="1"/>
  <c r="O1409" i="19" a="1"/>
  <c r="O1409" i="19" s="1"/>
  <c r="R1409" i="19" a="1"/>
  <c r="R1409" i="19" s="1"/>
  <c r="O1405" i="19" a="1"/>
  <c r="O1405" i="19" s="1"/>
  <c r="R1405" i="19" a="1"/>
  <c r="R1405" i="19" s="1"/>
  <c r="O1401" i="19" a="1"/>
  <c r="O1401" i="19" s="1"/>
  <c r="R1401" i="19" a="1"/>
  <c r="R1401" i="19" s="1"/>
  <c r="O1397" i="19" a="1"/>
  <c r="O1397" i="19" s="1"/>
  <c r="R1397" i="19" a="1"/>
  <c r="R1397" i="19" s="1"/>
  <c r="O1393" i="19" a="1"/>
  <c r="O1393" i="19" s="1"/>
  <c r="R1393" i="19" a="1"/>
  <c r="R1393" i="19" s="1"/>
  <c r="R1389" i="19" a="1"/>
  <c r="R1389" i="19" s="1"/>
  <c r="O1389" i="19" a="1"/>
  <c r="O1389" i="19" s="1"/>
  <c r="R1385" i="19" a="1"/>
  <c r="R1385" i="19" s="1"/>
  <c r="O1385" i="19" a="1"/>
  <c r="O1385" i="19" s="1"/>
  <c r="R1381" i="19" a="1"/>
  <c r="R1381" i="19" s="1"/>
  <c r="O1381" i="19" a="1"/>
  <c r="O1381" i="19" s="1"/>
  <c r="R1377" i="19" a="1"/>
  <c r="R1377" i="19" s="1"/>
  <c r="O1377" i="19" a="1"/>
  <c r="O1377" i="19" s="1"/>
  <c r="R1373" i="19" a="1"/>
  <c r="R1373" i="19" s="1"/>
  <c r="O1373" i="19" a="1"/>
  <c r="O1373" i="19" s="1"/>
  <c r="R1369" i="19" a="1"/>
  <c r="R1369" i="19" s="1"/>
  <c r="O1369" i="19" a="1"/>
  <c r="O1369" i="19" s="1"/>
  <c r="R1365" i="19" a="1"/>
  <c r="R1365" i="19" s="1"/>
  <c r="O1365" i="19" a="1"/>
  <c r="O1365" i="19" s="1"/>
  <c r="R1361" i="19" a="1"/>
  <c r="R1361" i="19" s="1"/>
  <c r="O1361" i="19" a="1"/>
  <c r="O1361" i="19" s="1"/>
  <c r="R1357" i="19" a="1"/>
  <c r="R1357" i="19" s="1"/>
  <c r="O1357" i="19" a="1"/>
  <c r="O1357" i="19" s="1"/>
  <c r="R1353" i="19" a="1"/>
  <c r="R1353" i="19" s="1"/>
  <c r="O1353" i="19" a="1"/>
  <c r="O1353" i="19" s="1"/>
  <c r="R1349" i="19" a="1"/>
  <c r="R1349" i="19" s="1"/>
  <c r="O1349" i="19" a="1"/>
  <c r="O1349" i="19" s="1"/>
  <c r="R1345" i="19" a="1"/>
  <c r="R1345" i="19" s="1"/>
  <c r="O1345" i="19" a="1"/>
  <c r="O1345" i="19" s="1"/>
  <c r="R1341" i="19" a="1"/>
  <c r="R1341" i="19" s="1"/>
  <c r="O1341" i="19" a="1"/>
  <c r="O1341" i="19" s="1"/>
  <c r="R1337" i="19" a="1"/>
  <c r="R1337" i="19" s="1"/>
  <c r="O1337" i="19" a="1"/>
  <c r="O1337" i="19" s="1"/>
  <c r="R1333" i="19" a="1"/>
  <c r="R1333" i="19" s="1"/>
  <c r="O1333" i="19" a="1"/>
  <c r="O1333" i="19" s="1"/>
  <c r="O1329" i="19" a="1"/>
  <c r="O1329" i="19" s="1"/>
  <c r="R1329" i="19" a="1"/>
  <c r="R1329" i="19" s="1"/>
  <c r="O1325" i="19" a="1"/>
  <c r="O1325" i="19" s="1"/>
  <c r="R1325" i="19" a="1"/>
  <c r="R1325" i="19" s="1"/>
  <c r="O1321" i="19" a="1"/>
  <c r="O1321" i="19" s="1"/>
  <c r="R1321" i="19" a="1"/>
  <c r="R1321" i="19" s="1"/>
  <c r="O1317" i="19" a="1"/>
  <c r="O1317" i="19" s="1"/>
  <c r="R1317" i="19" a="1"/>
  <c r="R1317" i="19" s="1"/>
  <c r="R1313" i="19" a="1"/>
  <c r="R1313" i="19" s="1"/>
  <c r="O1313" i="19" a="1"/>
  <c r="O1313" i="19" s="1"/>
  <c r="R1309" i="19" a="1"/>
  <c r="R1309" i="19" s="1"/>
  <c r="O1309" i="19" a="1"/>
  <c r="O1309" i="19" s="1"/>
  <c r="R1305" i="19" a="1"/>
  <c r="R1305" i="19" s="1"/>
  <c r="O1305" i="19" a="1"/>
  <c r="O1305" i="19" s="1"/>
  <c r="R1301" i="19" a="1"/>
  <c r="R1301" i="19" s="1"/>
  <c r="O1301" i="19" a="1"/>
  <c r="O1301" i="19" s="1"/>
  <c r="R1297" i="19" a="1"/>
  <c r="R1297" i="19" s="1"/>
  <c r="O1297" i="19" a="1"/>
  <c r="O1297" i="19" s="1"/>
  <c r="O1293" i="19" a="1"/>
  <c r="O1293" i="19" s="1"/>
  <c r="R1293" i="19" a="1"/>
  <c r="R1293" i="19" s="1"/>
  <c r="O1289" i="19" a="1"/>
  <c r="O1289" i="19" s="1"/>
  <c r="R1289" i="19" a="1"/>
  <c r="R1289" i="19" s="1"/>
  <c r="R782" i="19" a="1"/>
  <c r="R782" i="19" s="1"/>
  <c r="R714" i="19" a="1"/>
  <c r="R714" i="19" s="1"/>
  <c r="R752" i="19" a="1"/>
  <c r="R752" i="19" s="1"/>
  <c r="R819" i="19" a="1"/>
  <c r="R819" i="19" s="1"/>
  <c r="R629" i="19" a="1"/>
  <c r="R629" i="19" s="1"/>
  <c r="R787" i="19" a="1"/>
  <c r="R787" i="19" s="1"/>
  <c r="R825" i="19" a="1"/>
  <c r="R825" i="19" s="1"/>
  <c r="R745" i="19" a="1"/>
  <c r="R745" i="19" s="1"/>
  <c r="R693" i="19" a="1"/>
  <c r="R693" i="19" s="1"/>
  <c r="R648" i="19" a="1"/>
  <c r="R648" i="19" s="1"/>
  <c r="R698" i="19" a="1"/>
  <c r="R698" i="19" s="1"/>
  <c r="R706" i="19" a="1"/>
  <c r="R706" i="19" s="1"/>
  <c r="R824" i="19" a="1"/>
  <c r="R824" i="19" s="1"/>
  <c r="R777" i="19" a="1"/>
  <c r="R777" i="19" s="1"/>
  <c r="R708" i="19" a="1"/>
  <c r="R708" i="19" s="1"/>
  <c r="R656" i="19" a="1"/>
  <c r="R656" i="19" s="1"/>
  <c r="R692" i="19" a="1"/>
  <c r="R692" i="19" s="1"/>
  <c r="R822" i="19" a="1"/>
  <c r="R822" i="19" s="1"/>
  <c r="R730" i="19" a="1"/>
  <c r="R730" i="19" s="1"/>
  <c r="R713" i="19" a="1"/>
  <c r="R713" i="19" s="1"/>
  <c r="R790" i="19" a="1"/>
  <c r="R790" i="19" s="1"/>
  <c r="R724" i="19" a="1"/>
  <c r="R724" i="19" s="1"/>
  <c r="R827" i="19" a="1"/>
  <c r="R827" i="19" s="1"/>
  <c r="R775" i="19" a="1"/>
  <c r="R775" i="19" s="1"/>
  <c r="R779" i="19" a="1"/>
  <c r="R779" i="19" s="1"/>
  <c r="R761" i="19" a="1"/>
  <c r="R761" i="19" s="1"/>
  <c r="R727" i="19" a="1"/>
  <c r="R727" i="19" s="1"/>
  <c r="R653" i="19" a="1"/>
  <c r="R653" i="19" s="1"/>
  <c r="R688" i="19" a="1"/>
  <c r="R688" i="19" s="1"/>
  <c r="R652" i="19" a="1"/>
  <c r="R652" i="19" s="1"/>
  <c r="R778" i="19" a="1"/>
  <c r="R778" i="19" s="1"/>
  <c r="R643" i="19" a="1"/>
  <c r="R643" i="19" s="1"/>
  <c r="R784" i="19" a="1"/>
  <c r="R784" i="19" s="1"/>
  <c r="R716" i="19" a="1"/>
  <c r="R716" i="19" s="1"/>
  <c r="R816" i="19" a="1"/>
  <c r="R816" i="19" s="1"/>
  <c r="R707" i="19" a="1"/>
  <c r="R707" i="19" s="1"/>
  <c r="R743" i="19" a="1"/>
  <c r="R743" i="19" s="1"/>
  <c r="R751" i="19" a="1"/>
  <c r="R751" i="19" s="1"/>
  <c r="R809" i="19" a="1"/>
  <c r="R809" i="19" s="1"/>
  <c r="R773" i="19" a="1"/>
  <c r="R773" i="19" s="1"/>
  <c r="R696" i="19" a="1"/>
  <c r="R696" i="19" s="1"/>
  <c r="R681" i="19" a="1"/>
  <c r="R681" i="19" s="1"/>
  <c r="R1247" i="19" a="1"/>
  <c r="R1247" i="19" s="1"/>
  <c r="O1247" i="19" a="1"/>
  <c r="O1247" i="19" s="1"/>
  <c r="R1251" i="19" a="1"/>
  <c r="R1251" i="19" s="1"/>
  <c r="O1251" i="19" a="1"/>
  <c r="O1251" i="19" s="1"/>
  <c r="R1255" i="19" a="1"/>
  <c r="R1255" i="19" s="1"/>
  <c r="O1255" i="19" a="1"/>
  <c r="O1255" i="19" s="1"/>
  <c r="R1259" i="19" a="1"/>
  <c r="R1259" i="19" s="1"/>
  <c r="O1259" i="19" a="1"/>
  <c r="O1259" i="19" s="1"/>
  <c r="R1263" i="19" a="1"/>
  <c r="R1263" i="19" s="1"/>
  <c r="O1263" i="19" a="1"/>
  <c r="O1263" i="19" s="1"/>
  <c r="R1267" i="19" a="1"/>
  <c r="R1267" i="19" s="1"/>
  <c r="O1267" i="19" a="1"/>
  <c r="O1267" i="19" s="1"/>
  <c r="R1271" i="19" a="1"/>
  <c r="R1271" i="19" s="1"/>
  <c r="O1271" i="19" a="1"/>
  <c r="O1271" i="19" s="1"/>
  <c r="R1275" i="19" a="1"/>
  <c r="R1275" i="19" s="1"/>
  <c r="O1275" i="19" a="1"/>
  <c r="O1275" i="19" s="1"/>
  <c r="R1279" i="19" a="1"/>
  <c r="R1279" i="19" s="1"/>
  <c r="O1279" i="19" a="1"/>
  <c r="O1279" i="19" s="1"/>
  <c r="R1283" i="19" a="1"/>
  <c r="R1283" i="19" s="1"/>
  <c r="O1283" i="19" a="1"/>
  <c r="O1283" i="19" s="1"/>
  <c r="O1287" i="19" a="1"/>
  <c r="O1287" i="19" s="1"/>
  <c r="R1287" i="19" a="1"/>
  <c r="R1287" i="19" s="1"/>
  <c r="R1865" i="19" a="1"/>
  <c r="R1865" i="19" s="1"/>
  <c r="O1865" i="19" a="1"/>
  <c r="O1865" i="19" s="1"/>
  <c r="O1869" i="19" a="1"/>
  <c r="O1869" i="19" s="1"/>
  <c r="R1869" i="19" a="1"/>
  <c r="R1869" i="19" s="1"/>
  <c r="O1873" i="19" a="1"/>
  <c r="O1873" i="19" s="1"/>
  <c r="R1873" i="19" a="1"/>
  <c r="R1873" i="19" s="1"/>
  <c r="O1877" i="19" a="1"/>
  <c r="O1877" i="19" s="1"/>
  <c r="R1877" i="19" a="1"/>
  <c r="R1877" i="19" s="1"/>
  <c r="R1881" i="19" a="1"/>
  <c r="R1881" i="19" s="1"/>
  <c r="O1881" i="19" a="1"/>
  <c r="O1881" i="19" s="1"/>
  <c r="R1885" i="19" a="1"/>
  <c r="R1885" i="19" s="1"/>
  <c r="O1885" i="19" a="1"/>
  <c r="O1885" i="19" s="1"/>
  <c r="R1889" i="19" a="1"/>
  <c r="R1889" i="19" s="1"/>
  <c r="O1889" i="19" a="1"/>
  <c r="O1889" i="19" s="1"/>
  <c r="R1893" i="19" a="1"/>
  <c r="R1893" i="19" s="1"/>
  <c r="O1893" i="19" a="1"/>
  <c r="O1893" i="19" s="1"/>
  <c r="O1897" i="19" a="1"/>
  <c r="O1897" i="19" s="1"/>
  <c r="R1897" i="19" a="1"/>
  <c r="R1897" i="19" s="1"/>
  <c r="R1901" i="19" a="1"/>
  <c r="R1901" i="19" s="1"/>
  <c r="O1901" i="19" a="1"/>
  <c r="O1901" i="19" s="1"/>
  <c r="R11" i="19" a="1"/>
  <c r="R11" i="19" s="1"/>
  <c r="O11" i="19" a="1"/>
  <c r="O11" i="19" s="1"/>
  <c r="R15" i="19" a="1"/>
  <c r="R15" i="19" s="1"/>
  <c r="O15" i="19" a="1"/>
  <c r="O15" i="19" s="1"/>
  <c r="R19" i="19" a="1"/>
  <c r="R19" i="19" s="1"/>
  <c r="O19" i="19" a="1"/>
  <c r="O19" i="19" s="1"/>
  <c r="O23" i="19" a="1"/>
  <c r="O23" i="19" s="1"/>
  <c r="R23" i="19" a="1"/>
  <c r="R23" i="19" s="1"/>
  <c r="O27" i="19" a="1"/>
  <c r="O27" i="19" s="1"/>
  <c r="R27" i="19" a="1"/>
  <c r="R27" i="19" s="1"/>
  <c r="O31" i="19" a="1"/>
  <c r="O31" i="19" s="1"/>
  <c r="R31" i="19" a="1"/>
  <c r="R31" i="19" s="1"/>
  <c r="O35" i="19" a="1"/>
  <c r="O35" i="19" s="1"/>
  <c r="R35" i="19" a="1"/>
  <c r="R35" i="19" s="1"/>
  <c r="R39" i="19" a="1"/>
  <c r="R39" i="19" s="1"/>
  <c r="O39" i="19" a="1"/>
  <c r="O39" i="19" s="1"/>
  <c r="R43" i="19" a="1"/>
  <c r="R43" i="19" s="1"/>
  <c r="O43" i="19" a="1"/>
  <c r="O43" i="19" s="1"/>
  <c r="R47" i="19" a="1"/>
  <c r="R47" i="19" s="1"/>
  <c r="O47" i="19" a="1"/>
  <c r="O47" i="19" s="1"/>
  <c r="R51" i="19" a="1"/>
  <c r="R51" i="19" s="1"/>
  <c r="O51" i="19" a="1"/>
  <c r="O51" i="19" s="1"/>
  <c r="R55" i="19" a="1"/>
  <c r="R55" i="19" s="1"/>
  <c r="O55" i="19" a="1"/>
  <c r="O55" i="19" s="1"/>
  <c r="R59" i="19" a="1"/>
  <c r="R59" i="19" s="1"/>
  <c r="O59" i="19" a="1"/>
  <c r="O59" i="19" s="1"/>
  <c r="R63" i="19" a="1"/>
  <c r="R63" i="19" s="1"/>
  <c r="O63" i="19" a="1"/>
  <c r="O63" i="19" s="1"/>
  <c r="R67" i="19" a="1"/>
  <c r="R67" i="19" s="1"/>
  <c r="O67" i="19" a="1"/>
  <c r="O67" i="19" s="1"/>
  <c r="R71" i="19" a="1"/>
  <c r="R71" i="19" s="1"/>
  <c r="O71" i="19" a="1"/>
  <c r="O71" i="19" s="1"/>
  <c r="R75" i="19" a="1"/>
  <c r="R75" i="19" s="1"/>
  <c r="O75" i="19" a="1"/>
  <c r="O75" i="19" s="1"/>
  <c r="R79" i="19" a="1"/>
  <c r="R79" i="19" s="1"/>
  <c r="O79" i="19" a="1"/>
  <c r="O79" i="19" s="1"/>
  <c r="R83" i="19" a="1"/>
  <c r="R83" i="19" s="1"/>
  <c r="O83" i="19" a="1"/>
  <c r="O83" i="19" s="1"/>
  <c r="O87" i="19" a="1"/>
  <c r="O87" i="19" s="1"/>
  <c r="R87" i="19" a="1"/>
  <c r="R87" i="19" s="1"/>
  <c r="O91" i="19" a="1"/>
  <c r="O91" i="19" s="1"/>
  <c r="R91" i="19" a="1"/>
  <c r="R91" i="19" s="1"/>
  <c r="O95" i="19" a="1"/>
  <c r="O95" i="19" s="1"/>
  <c r="R95" i="19" a="1"/>
  <c r="R95" i="19" s="1"/>
  <c r="O99" i="19" a="1"/>
  <c r="O99" i="19" s="1"/>
  <c r="R99" i="19" a="1"/>
  <c r="R99" i="19" s="1"/>
  <c r="R103" i="19" a="1"/>
  <c r="R103" i="19" s="1"/>
  <c r="O103" i="19" a="1"/>
  <c r="O103" i="19" s="1"/>
  <c r="R107" i="19" a="1"/>
  <c r="R107" i="19" s="1"/>
  <c r="O107" i="19" a="1"/>
  <c r="O107" i="19" s="1"/>
  <c r="R111" i="19" a="1"/>
  <c r="R111" i="19" s="1"/>
  <c r="O111" i="19" a="1"/>
  <c r="O111" i="19" s="1"/>
  <c r="R115" i="19" a="1"/>
  <c r="R115" i="19" s="1"/>
  <c r="O115" i="19" a="1"/>
  <c r="O115" i="19" s="1"/>
  <c r="R119" i="19" a="1"/>
  <c r="R119" i="19" s="1"/>
  <c r="O119" i="19" a="1"/>
  <c r="O119" i="19" s="1"/>
  <c r="R123" i="19" a="1"/>
  <c r="R123" i="19" s="1"/>
  <c r="O123" i="19" a="1"/>
  <c r="O123" i="19" s="1"/>
  <c r="R127" i="19" a="1"/>
  <c r="R127" i="19" s="1"/>
  <c r="O127" i="19" a="1"/>
  <c r="O127" i="19" s="1"/>
  <c r="R131" i="19" a="1"/>
  <c r="R131" i="19" s="1"/>
  <c r="O131" i="19" a="1"/>
  <c r="O131" i="19" s="1"/>
  <c r="O135" i="19" a="1"/>
  <c r="O135" i="19" s="1"/>
  <c r="R135" i="19" a="1"/>
  <c r="R135" i="19" s="1"/>
  <c r="R139" i="19" a="1"/>
  <c r="R139" i="19" s="1"/>
  <c r="O139" i="19" a="1"/>
  <c r="O139" i="19" s="1"/>
  <c r="R143" i="19" a="1"/>
  <c r="R143" i="19" s="1"/>
  <c r="O143" i="19" a="1"/>
  <c r="O143" i="19" s="1"/>
  <c r="R147" i="19" a="1"/>
  <c r="R147" i="19" s="1"/>
  <c r="O147" i="19" a="1"/>
  <c r="O147" i="19" s="1"/>
  <c r="R151" i="19" a="1"/>
  <c r="R151" i="19" s="1"/>
  <c r="O151" i="19" a="1"/>
  <c r="O151" i="19" s="1"/>
  <c r="R155" i="19" a="1"/>
  <c r="R155" i="19" s="1"/>
  <c r="O155" i="19" a="1"/>
  <c r="O155" i="19" s="1"/>
  <c r="R159" i="19" a="1"/>
  <c r="R159" i="19" s="1"/>
  <c r="O159" i="19" a="1"/>
  <c r="O159" i="19" s="1"/>
  <c r="R163" i="19" a="1"/>
  <c r="R163" i="19" s="1"/>
  <c r="O163" i="19" a="1"/>
  <c r="O163" i="19" s="1"/>
  <c r="O167" i="19" a="1"/>
  <c r="O167" i="19" s="1"/>
  <c r="R167" i="19" a="1"/>
  <c r="R167" i="19" s="1"/>
  <c r="R171" i="19" a="1"/>
  <c r="R171" i="19" s="1"/>
  <c r="O171" i="19" a="1"/>
  <c r="O171" i="19" s="1"/>
  <c r="R175" i="19" a="1"/>
  <c r="R175" i="19" s="1"/>
  <c r="O175" i="19" a="1"/>
  <c r="O175" i="19" s="1"/>
  <c r="R179" i="19" a="1"/>
  <c r="R179" i="19" s="1"/>
  <c r="O179" i="19" a="1"/>
  <c r="O179" i="19" s="1"/>
  <c r="R183" i="19" a="1"/>
  <c r="R183" i="19" s="1"/>
  <c r="O183" i="19" a="1"/>
  <c r="O183" i="19" s="1"/>
  <c r="R187" i="19" a="1"/>
  <c r="R187" i="19" s="1"/>
  <c r="O187" i="19" a="1"/>
  <c r="O187" i="19" s="1"/>
  <c r="R191" i="19" a="1"/>
  <c r="R191" i="19" s="1"/>
  <c r="O191" i="19" a="1"/>
  <c r="O191" i="19" s="1"/>
  <c r="R195" i="19" a="1"/>
  <c r="R195" i="19" s="1"/>
  <c r="O195" i="19" a="1"/>
  <c r="O195" i="19" s="1"/>
  <c r="O199" i="19" a="1"/>
  <c r="O199" i="19" s="1"/>
  <c r="R199" i="19" a="1"/>
  <c r="R199" i="19" s="1"/>
  <c r="R203" i="19" a="1"/>
  <c r="R203" i="19" s="1"/>
  <c r="O203" i="19" a="1"/>
  <c r="O203" i="19" s="1"/>
  <c r="R207" i="19" a="1"/>
  <c r="R207" i="19" s="1"/>
  <c r="O207" i="19" a="1"/>
  <c r="O207" i="19" s="1"/>
  <c r="R211" i="19" a="1"/>
  <c r="R211" i="19" s="1"/>
  <c r="O211" i="19" a="1"/>
  <c r="O211" i="19" s="1"/>
  <c r="R215" i="19" a="1"/>
  <c r="R215" i="19" s="1"/>
  <c r="O215" i="19" a="1"/>
  <c r="O215" i="19" s="1"/>
  <c r="R219" i="19" a="1"/>
  <c r="R219" i="19" s="1"/>
  <c r="O219" i="19" a="1"/>
  <c r="O219" i="19" s="1"/>
  <c r="O740" i="19" a="1"/>
  <c r="O740" i="19" s="1"/>
  <c r="R740" i="19" a="1"/>
  <c r="R740" i="19" s="1"/>
  <c r="O756" i="19" a="1"/>
  <c r="O756" i="19" s="1"/>
  <c r="R756" i="19" a="1"/>
  <c r="R756" i="19" s="1"/>
  <c r="O764" i="19" a="1"/>
  <c r="O764" i="19" s="1"/>
  <c r="R764" i="19" a="1"/>
  <c r="R764" i="19" s="1"/>
  <c r="O772" i="19" a="1"/>
  <c r="O772" i="19" s="1"/>
  <c r="R772" i="19" a="1"/>
  <c r="R772" i="19" s="1"/>
  <c r="O1456" i="19" a="1"/>
  <c r="O1456" i="19" s="1"/>
  <c r="R1456" i="19" a="1"/>
  <c r="R1456" i="19" s="1"/>
  <c r="R1452" i="19" a="1"/>
  <c r="R1452" i="19" s="1"/>
  <c r="O1452" i="19" a="1"/>
  <c r="O1452" i="19" s="1"/>
  <c r="R1448" i="19" a="1"/>
  <c r="R1448" i="19" s="1"/>
  <c r="O1448" i="19" a="1"/>
  <c r="O1448" i="19" s="1"/>
  <c r="R1444" i="19" a="1"/>
  <c r="R1444" i="19" s="1"/>
  <c r="O1444" i="19" a="1"/>
  <c r="O1444" i="19" s="1"/>
  <c r="R1440" i="19" a="1"/>
  <c r="R1440" i="19" s="1"/>
  <c r="O1440" i="19" a="1"/>
  <c r="O1440" i="19" s="1"/>
  <c r="R1436" i="19" a="1"/>
  <c r="R1436" i="19" s="1"/>
  <c r="O1436" i="19" a="1"/>
  <c r="O1436" i="19" s="1"/>
  <c r="R1432" i="19" a="1"/>
  <c r="R1432" i="19" s="1"/>
  <c r="O1432" i="19" a="1"/>
  <c r="O1432" i="19" s="1"/>
  <c r="R1428" i="19" a="1"/>
  <c r="R1428" i="19" s="1"/>
  <c r="O1428" i="19" a="1"/>
  <c r="O1428" i="19" s="1"/>
  <c r="R1424" i="19" a="1"/>
  <c r="R1424" i="19" s="1"/>
  <c r="O1424" i="19" a="1"/>
  <c r="O1424" i="19" s="1"/>
  <c r="R1420" i="19" a="1"/>
  <c r="R1420" i="19" s="1"/>
  <c r="O1420" i="19" a="1"/>
  <c r="O1420" i="19" s="1"/>
  <c r="R1416" i="19" a="1"/>
  <c r="R1416" i="19" s="1"/>
  <c r="O1416" i="19" a="1"/>
  <c r="O1416" i="19" s="1"/>
  <c r="R1412" i="19" a="1"/>
  <c r="R1412" i="19" s="1"/>
  <c r="O1412" i="19" a="1"/>
  <c r="O1412" i="19" s="1"/>
  <c r="R1408" i="19" a="1"/>
  <c r="R1408" i="19" s="1"/>
  <c r="O1408" i="19" a="1"/>
  <c r="O1408" i="19" s="1"/>
  <c r="R1404" i="19" a="1"/>
  <c r="R1404" i="19" s="1"/>
  <c r="O1404" i="19" a="1"/>
  <c r="O1404" i="19" s="1"/>
  <c r="R1400" i="19" a="1"/>
  <c r="R1400" i="19" s="1"/>
  <c r="O1400" i="19" a="1"/>
  <c r="O1400" i="19" s="1"/>
  <c r="R1396" i="19" a="1"/>
  <c r="R1396" i="19" s="1"/>
  <c r="O1396" i="19" a="1"/>
  <c r="O1396" i="19" s="1"/>
  <c r="R1392" i="19" a="1"/>
  <c r="R1392" i="19" s="1"/>
  <c r="O1392" i="19" a="1"/>
  <c r="O1392" i="19" s="1"/>
  <c r="R1388" i="19" a="1"/>
  <c r="R1388" i="19" s="1"/>
  <c r="O1388" i="19" a="1"/>
  <c r="O1388" i="19" s="1"/>
  <c r="R1384" i="19" a="1"/>
  <c r="R1384" i="19" s="1"/>
  <c r="O1384" i="19" a="1"/>
  <c r="O1384" i="19" s="1"/>
  <c r="R1380" i="19" a="1"/>
  <c r="R1380" i="19" s="1"/>
  <c r="O1380" i="19" a="1"/>
  <c r="O1380" i="19" s="1"/>
  <c r="R1376" i="19" a="1"/>
  <c r="R1376" i="19" s="1"/>
  <c r="O1376" i="19" a="1"/>
  <c r="O1376" i="19" s="1"/>
  <c r="R1372" i="19" a="1"/>
  <c r="R1372" i="19" s="1"/>
  <c r="O1372" i="19" a="1"/>
  <c r="O1372" i="19" s="1"/>
  <c r="R1368" i="19" a="1"/>
  <c r="R1368" i="19" s="1"/>
  <c r="O1368" i="19" a="1"/>
  <c r="O1368" i="19" s="1"/>
  <c r="R1364" i="19" a="1"/>
  <c r="R1364" i="19" s="1"/>
  <c r="O1364" i="19" a="1"/>
  <c r="O1364" i="19" s="1"/>
  <c r="R1360" i="19" a="1"/>
  <c r="R1360" i="19" s="1"/>
  <c r="O1360" i="19" a="1"/>
  <c r="O1360" i="19" s="1"/>
  <c r="O1356" i="19" a="1"/>
  <c r="O1356" i="19" s="1"/>
  <c r="R1356" i="19" a="1"/>
  <c r="R1356" i="19" s="1"/>
  <c r="O1352" i="19" a="1"/>
  <c r="O1352" i="19" s="1"/>
  <c r="R1352" i="19" a="1"/>
  <c r="R1352" i="19" s="1"/>
  <c r="O1348" i="19" a="1"/>
  <c r="O1348" i="19" s="1"/>
  <c r="R1348" i="19" a="1"/>
  <c r="R1348" i="19" s="1"/>
  <c r="O1344" i="19" a="1"/>
  <c r="O1344" i="19" s="1"/>
  <c r="R1344" i="19" a="1"/>
  <c r="R1344" i="19" s="1"/>
  <c r="O1340" i="19" a="1"/>
  <c r="O1340" i="19" s="1"/>
  <c r="R1340" i="19" a="1"/>
  <c r="R1340" i="19" s="1"/>
  <c r="R1336" i="19" a="1"/>
  <c r="R1336" i="19" s="1"/>
  <c r="O1336" i="19" a="1"/>
  <c r="O1336" i="19" s="1"/>
  <c r="R1332" i="19" a="1"/>
  <c r="R1332" i="19" s="1"/>
  <c r="O1332" i="19" a="1"/>
  <c r="O1332" i="19" s="1"/>
  <c r="R1328" i="19" a="1"/>
  <c r="R1328" i="19" s="1"/>
  <c r="O1328" i="19" a="1"/>
  <c r="O1328" i="19" s="1"/>
  <c r="R1324" i="19" a="1"/>
  <c r="R1324" i="19" s="1"/>
  <c r="O1324" i="19" a="1"/>
  <c r="O1324" i="19" s="1"/>
  <c r="R1320" i="19" a="1"/>
  <c r="R1320" i="19" s="1"/>
  <c r="O1320" i="19" a="1"/>
  <c r="O1320" i="19" s="1"/>
  <c r="R1316" i="19" a="1"/>
  <c r="R1316" i="19" s="1"/>
  <c r="O1316" i="19" a="1"/>
  <c r="O1316" i="19" s="1"/>
  <c r="O1312" i="19" a="1"/>
  <c r="O1312" i="19" s="1"/>
  <c r="R1312" i="19" a="1"/>
  <c r="R1312" i="19" s="1"/>
  <c r="O1308" i="19" a="1"/>
  <c r="O1308" i="19" s="1"/>
  <c r="R1308" i="19" a="1"/>
  <c r="R1308" i="19" s="1"/>
  <c r="O1304" i="19" a="1"/>
  <c r="O1304" i="19" s="1"/>
  <c r="R1304" i="19" a="1"/>
  <c r="R1304" i="19" s="1"/>
  <c r="R1300" i="19" a="1"/>
  <c r="R1300" i="19" s="1"/>
  <c r="O1300" i="19" a="1"/>
  <c r="O1300" i="19" s="1"/>
  <c r="R1296" i="19" a="1"/>
  <c r="R1296" i="19" s="1"/>
  <c r="O1296" i="19" a="1"/>
  <c r="O1296" i="19" s="1"/>
  <c r="R1292" i="19" a="1"/>
  <c r="R1292" i="19" s="1"/>
  <c r="O1292" i="19" a="1"/>
  <c r="O1292" i="19" s="1"/>
  <c r="R1288" i="19" a="1"/>
  <c r="R1288" i="19" s="1"/>
  <c r="O1288" i="19" a="1"/>
  <c r="O1288" i="19" s="1"/>
  <c r="R674" i="19" a="1"/>
  <c r="R674" i="19" s="1"/>
  <c r="R722" i="19" a="1"/>
  <c r="R722" i="19" s="1"/>
  <c r="R748" i="19" a="1"/>
  <c r="R748" i="19" s="1"/>
  <c r="R749" i="19" a="1"/>
  <c r="R749" i="19" s="1"/>
  <c r="R677" i="19" a="1"/>
  <c r="R677" i="19" s="1"/>
  <c r="R794" i="19" a="1"/>
  <c r="R794" i="19" s="1"/>
  <c r="R781" i="19" a="1"/>
  <c r="R781" i="19" s="1"/>
  <c r="R808" i="19" a="1"/>
  <c r="R808" i="19" s="1"/>
  <c r="R712" i="19" a="1"/>
  <c r="R712" i="19" s="1"/>
  <c r="R709" i="19" a="1"/>
  <c r="R709" i="19" s="1"/>
  <c r="R669" i="19" a="1"/>
  <c r="R669" i="19" s="1"/>
  <c r="R676" i="19" a="1"/>
  <c r="R676" i="19" s="1"/>
  <c r="R806" i="19" a="1"/>
  <c r="R806" i="19" s="1"/>
  <c r="R769" i="19" a="1"/>
  <c r="R769" i="19" s="1"/>
  <c r="R691" i="19" a="1"/>
  <c r="R691" i="19" s="1"/>
  <c r="R780" i="19" a="1"/>
  <c r="R780" i="19" s="1"/>
  <c r="R710" i="19" a="1"/>
  <c r="R710" i="19" s="1"/>
  <c r="R659" i="19" a="1"/>
  <c r="R659" i="19" s="1"/>
  <c r="R744" i="19" a="1"/>
  <c r="R744" i="19" s="1"/>
  <c r="R837" i="19" a="1"/>
  <c r="R837" i="19" s="1"/>
  <c r="R812" i="19" a="1"/>
  <c r="R812" i="19" s="1"/>
  <c r="R765" i="19" a="1"/>
  <c r="R765" i="19" s="1"/>
  <c r="R705" i="19" a="1"/>
  <c r="R705" i="19" s="1"/>
  <c r="R640" i="19" a="1"/>
  <c r="R640" i="19" s="1"/>
  <c r="R661" i="19" a="1"/>
  <c r="R661" i="19" s="1"/>
  <c r="R633" i="19" a="1"/>
  <c r="R633" i="19" s="1"/>
  <c r="R810" i="19" a="1"/>
  <c r="R810" i="19" s="1"/>
  <c r="R632" i="19" a="1"/>
  <c r="R632" i="19" s="1"/>
  <c r="R776" i="19" a="1"/>
  <c r="R776" i="19" s="1"/>
  <c r="R655" i="19" a="1"/>
  <c r="R655" i="19" s="1"/>
  <c r="R792" i="19" a="1"/>
  <c r="R792" i="19" s="1"/>
  <c r="R660" i="19" a="1"/>
  <c r="R660" i="19" s="1"/>
  <c r="R836" i="19" a="1"/>
  <c r="R836" i="19" s="1"/>
  <c r="R800" i="19" a="1"/>
  <c r="R800" i="19" s="1"/>
  <c r="R793" i="19" a="1"/>
  <c r="R793" i="19" s="1"/>
  <c r="R741" i="19" a="1"/>
  <c r="R741" i="19" s="1"/>
  <c r="R680" i="19" a="1"/>
  <c r="R680" i="19" s="1"/>
  <c r="R685" i="19" a="1"/>
  <c r="R685" i="19" s="1"/>
  <c r="R1248" i="19" a="1"/>
  <c r="R1248" i="19" s="1"/>
  <c r="O1248" i="19" a="1"/>
  <c r="O1248" i="19" s="1"/>
  <c r="O1252" i="19" a="1"/>
  <c r="O1252" i="19" s="1"/>
  <c r="R1252" i="19" a="1"/>
  <c r="R1252" i="19" s="1"/>
  <c r="O1256" i="19" a="1"/>
  <c r="O1256" i="19" s="1"/>
  <c r="R1256" i="19" a="1"/>
  <c r="R1256" i="19" s="1"/>
  <c r="O1260" i="19" a="1"/>
  <c r="O1260" i="19" s="1"/>
  <c r="R1260" i="19" a="1"/>
  <c r="R1260" i="19" s="1"/>
  <c r="O1264" i="19" a="1"/>
  <c r="O1264" i="19" s="1"/>
  <c r="R1264" i="19" a="1"/>
  <c r="R1264" i="19" s="1"/>
  <c r="R1268" i="19" a="1"/>
  <c r="R1268" i="19" s="1"/>
  <c r="O1268" i="19" a="1"/>
  <c r="O1268" i="19" s="1"/>
  <c r="R1272" i="19" a="1"/>
  <c r="R1272" i="19" s="1"/>
  <c r="O1272" i="19" a="1"/>
  <c r="O1272" i="19" s="1"/>
  <c r="R1276" i="19" a="1"/>
  <c r="R1276" i="19" s="1"/>
  <c r="O1276" i="19" a="1"/>
  <c r="O1276" i="19" s="1"/>
  <c r="R1280" i="19" a="1"/>
  <c r="R1280" i="19" s="1"/>
  <c r="O1280" i="19" a="1"/>
  <c r="O1280" i="19" s="1"/>
  <c r="R1284" i="19" a="1"/>
  <c r="R1284" i="19" s="1"/>
  <c r="O1284" i="19" a="1"/>
  <c r="O1284" i="19" s="1"/>
  <c r="O1862" i="19" a="1"/>
  <c r="O1862" i="19" s="1"/>
  <c r="R1862" i="19" a="1"/>
  <c r="R1862" i="19" s="1"/>
  <c r="R1866" i="19" a="1"/>
  <c r="R1866" i="19" s="1"/>
  <c r="O1866" i="19" a="1"/>
  <c r="O1866" i="19" s="1"/>
  <c r="R1870" i="19" a="1"/>
  <c r="R1870" i="19" s="1"/>
  <c r="O1870" i="19" a="1"/>
  <c r="O1870" i="19" s="1"/>
  <c r="R1874" i="19" a="1"/>
  <c r="R1874" i="19" s="1"/>
  <c r="O1874" i="19" a="1"/>
  <c r="O1874" i="19" s="1"/>
  <c r="R1878" i="19" a="1"/>
  <c r="R1878" i="19" s="1"/>
  <c r="O1878" i="19" a="1"/>
  <c r="O1878" i="19" s="1"/>
  <c r="R1882" i="19" a="1"/>
  <c r="R1882" i="19" s="1"/>
  <c r="O1882" i="19" a="1"/>
  <c r="O1882" i="19" s="1"/>
  <c r="O1886" i="19" a="1"/>
  <c r="O1886" i="19" s="1"/>
  <c r="R1886" i="19" a="1"/>
  <c r="R1886" i="19" s="1"/>
  <c r="O1890" i="19" a="1"/>
  <c r="O1890" i="19" s="1"/>
  <c r="R1890" i="19" a="1"/>
  <c r="R1890" i="19" s="1"/>
  <c r="R1894" i="19" a="1"/>
  <c r="R1894" i="19" s="1"/>
  <c r="O1894" i="19" a="1"/>
  <c r="O1894" i="19" s="1"/>
  <c r="R1898" i="19" a="1"/>
  <c r="R1898" i="19" s="1"/>
  <c r="O1898" i="19" a="1"/>
  <c r="O1898" i="19" s="1"/>
  <c r="R1902" i="19" a="1"/>
  <c r="R1902" i="19" s="1"/>
  <c r="O1902" i="19" a="1"/>
  <c r="O1902" i="19" s="1"/>
  <c r="R12" i="19" a="1"/>
  <c r="R12" i="19" s="1"/>
  <c r="O12" i="19" a="1"/>
  <c r="O12" i="19" s="1"/>
  <c r="R16" i="19" a="1"/>
  <c r="R16" i="19" s="1"/>
  <c r="O16" i="19" a="1"/>
  <c r="O16" i="19" s="1"/>
  <c r="R20" i="19" a="1"/>
  <c r="R20" i="19" s="1"/>
  <c r="O20" i="19" a="1"/>
  <c r="O20" i="19" s="1"/>
  <c r="R24" i="19" a="1"/>
  <c r="R24" i="19" s="1"/>
  <c r="O24" i="19" a="1"/>
  <c r="O24" i="19" s="1"/>
  <c r="R28" i="19" a="1"/>
  <c r="R28" i="19" s="1"/>
  <c r="O28" i="19" a="1"/>
  <c r="O28" i="19" s="1"/>
  <c r="R32" i="19" a="1"/>
  <c r="R32" i="19" s="1"/>
  <c r="O32" i="19" a="1"/>
  <c r="O32" i="19" s="1"/>
  <c r="R36" i="19" a="1"/>
  <c r="R36" i="19" s="1"/>
  <c r="O36" i="19" a="1"/>
  <c r="O36" i="19" s="1"/>
  <c r="R40" i="19" a="1"/>
  <c r="R40" i="19" s="1"/>
  <c r="O40" i="19" a="1"/>
  <c r="O40" i="19" s="1"/>
  <c r="R44" i="19" a="1"/>
  <c r="R44" i="19" s="1"/>
  <c r="O44" i="19" a="1"/>
  <c r="O44" i="19" s="1"/>
  <c r="R48" i="19" a="1"/>
  <c r="R48" i="19" s="1"/>
  <c r="O48" i="19" a="1"/>
  <c r="O48" i="19" s="1"/>
  <c r="O52" i="19" a="1"/>
  <c r="O52" i="19" s="1"/>
  <c r="R52" i="19" a="1"/>
  <c r="R52" i="19" s="1"/>
  <c r="O56" i="19" a="1"/>
  <c r="O56" i="19" s="1"/>
  <c r="R56" i="19" a="1"/>
  <c r="R56" i="19" s="1"/>
  <c r="O60" i="19" a="1"/>
  <c r="O60" i="19" s="1"/>
  <c r="R60" i="19" a="1"/>
  <c r="R60" i="19" s="1"/>
  <c r="O64" i="19" a="1"/>
  <c r="O64" i="19" s="1"/>
  <c r="R64" i="19" a="1"/>
  <c r="R64" i="19" s="1"/>
  <c r="O68" i="19" a="1"/>
  <c r="O68" i="19" s="1"/>
  <c r="R68" i="19" a="1"/>
  <c r="R68" i="19" s="1"/>
  <c r="R72" i="19" a="1"/>
  <c r="R72" i="19" s="1"/>
  <c r="O72" i="19" a="1"/>
  <c r="O72" i="19" s="1"/>
  <c r="R76" i="19" a="1"/>
  <c r="R76" i="19" s="1"/>
  <c r="O76" i="19" a="1"/>
  <c r="O76" i="19" s="1"/>
  <c r="R80" i="19" a="1"/>
  <c r="R80" i="19" s="1"/>
  <c r="O80" i="19" a="1"/>
  <c r="O80" i="19" s="1"/>
  <c r="R84" i="19" a="1"/>
  <c r="R84" i="19" s="1"/>
  <c r="O84" i="19" a="1"/>
  <c r="O84" i="19" s="1"/>
  <c r="R88" i="19" a="1"/>
  <c r="R88" i="19" s="1"/>
  <c r="O88" i="19" a="1"/>
  <c r="O88" i="19" s="1"/>
  <c r="R92" i="19" a="1"/>
  <c r="R92" i="19" s="1"/>
  <c r="O92" i="19" a="1"/>
  <c r="O92" i="19" s="1"/>
  <c r="R96" i="19" a="1"/>
  <c r="R96" i="19" s="1"/>
  <c r="O96" i="19" a="1"/>
  <c r="O96" i="19" s="1"/>
  <c r="R100" i="19" a="1"/>
  <c r="R100" i="19" s="1"/>
  <c r="O100" i="19" a="1"/>
  <c r="O100" i="19" s="1"/>
  <c r="R104" i="19" a="1"/>
  <c r="R104" i="19" s="1"/>
  <c r="O104" i="19" a="1"/>
  <c r="O104" i="19" s="1"/>
  <c r="R108" i="19" a="1"/>
  <c r="R108" i="19" s="1"/>
  <c r="O108" i="19" a="1"/>
  <c r="O108" i="19" s="1"/>
  <c r="R112" i="19" a="1"/>
  <c r="R112" i="19" s="1"/>
  <c r="O112" i="19" a="1"/>
  <c r="O112" i="19" s="1"/>
  <c r="O116" i="19" a="1"/>
  <c r="O116" i="19" s="1"/>
  <c r="R116" i="19" a="1"/>
  <c r="R116" i="19" s="1"/>
  <c r="O120" i="19" a="1"/>
  <c r="O120" i="19" s="1"/>
  <c r="R120" i="19" a="1"/>
  <c r="R120" i="19" s="1"/>
  <c r="R124" i="19" a="1"/>
  <c r="R124" i="19" s="1"/>
  <c r="O124" i="19" a="1"/>
  <c r="O124" i="19" s="1"/>
  <c r="R128" i="19" a="1"/>
  <c r="R128" i="19" s="1"/>
  <c r="O128" i="19" a="1"/>
  <c r="O128" i="19" s="1"/>
  <c r="R132" i="19" a="1"/>
  <c r="R132" i="19" s="1"/>
  <c r="O132" i="19" a="1"/>
  <c r="O132" i="19" s="1"/>
  <c r="R136" i="19" a="1"/>
  <c r="R136" i="19" s="1"/>
  <c r="O136" i="19" a="1"/>
  <c r="O136" i="19" s="1"/>
  <c r="R140" i="19" a="1"/>
  <c r="R140" i="19" s="1"/>
  <c r="O140" i="19" a="1"/>
  <c r="O140" i="19" s="1"/>
  <c r="R144" i="19" a="1"/>
  <c r="R144" i="19" s="1"/>
  <c r="O144" i="19" a="1"/>
  <c r="O144" i="19" s="1"/>
  <c r="O148" i="19" a="1"/>
  <c r="O148" i="19" s="1"/>
  <c r="R148" i="19" a="1"/>
  <c r="R148" i="19" s="1"/>
  <c r="O152" i="19" a="1"/>
  <c r="O152" i="19" s="1"/>
  <c r="R152" i="19" a="1"/>
  <c r="R152" i="19" s="1"/>
  <c r="R156" i="19" a="1"/>
  <c r="R156" i="19" s="1"/>
  <c r="O156" i="19" a="1"/>
  <c r="O156" i="19" s="1"/>
  <c r="R160" i="19" a="1"/>
  <c r="R160" i="19" s="1"/>
  <c r="O160" i="19" a="1"/>
  <c r="O160" i="19" s="1"/>
  <c r="R164" i="19" a="1"/>
  <c r="R164" i="19" s="1"/>
  <c r="O164" i="19" a="1"/>
  <c r="O164" i="19" s="1"/>
  <c r="R168" i="19" a="1"/>
  <c r="R168" i="19" s="1"/>
  <c r="O168" i="19" a="1"/>
  <c r="O168" i="19" s="1"/>
  <c r="R172" i="19" a="1"/>
  <c r="R172" i="19" s="1"/>
  <c r="O172" i="19" a="1"/>
  <c r="O172" i="19" s="1"/>
  <c r="R176" i="19" a="1"/>
  <c r="R176" i="19" s="1"/>
  <c r="O176" i="19" a="1"/>
  <c r="O176" i="19" s="1"/>
  <c r="O180" i="19" a="1"/>
  <c r="O180" i="19" s="1"/>
  <c r="R180" i="19" a="1"/>
  <c r="R180" i="19" s="1"/>
  <c r="O184" i="19" a="1"/>
  <c r="O184" i="19" s="1"/>
  <c r="R184" i="19" a="1"/>
  <c r="R184" i="19" s="1"/>
  <c r="R188" i="19" a="1"/>
  <c r="R188" i="19" s="1"/>
  <c r="O188" i="19" a="1"/>
  <c r="O188" i="19" s="1"/>
  <c r="R192" i="19" a="1"/>
  <c r="R192" i="19" s="1"/>
  <c r="O192" i="19" a="1"/>
  <c r="O192" i="19" s="1"/>
  <c r="R196" i="19" a="1"/>
  <c r="R196" i="19" s="1"/>
  <c r="O196" i="19" a="1"/>
  <c r="O196" i="19" s="1"/>
  <c r="R200" i="19" a="1"/>
  <c r="R200" i="19" s="1"/>
  <c r="O200" i="19" a="1"/>
  <c r="O200" i="19" s="1"/>
  <c r="R204" i="19" a="1"/>
  <c r="R204" i="19" s="1"/>
  <c r="O204" i="19" a="1"/>
  <c r="O204" i="19" s="1"/>
  <c r="R208" i="19" a="1"/>
  <c r="R208" i="19" s="1"/>
  <c r="O208" i="19" a="1"/>
  <c r="O208" i="19" s="1"/>
  <c r="O212" i="19" a="1"/>
  <c r="O212" i="19" s="1"/>
  <c r="R212" i="19" a="1"/>
  <c r="R212" i="19" s="1"/>
  <c r="O216" i="19" a="1"/>
  <c r="O216" i="19" s="1"/>
  <c r="R216" i="19" a="1"/>
  <c r="R216" i="19" s="1"/>
  <c r="R220" i="19" a="1"/>
  <c r="R220" i="19" s="1"/>
  <c r="O220" i="19" a="1"/>
  <c r="O220" i="19" s="1"/>
  <c r="R1455" i="19" a="1"/>
  <c r="R1455" i="19" s="1"/>
  <c r="O1455" i="19" a="1"/>
  <c r="O1455" i="19" s="1"/>
  <c r="R1451" i="19" a="1"/>
  <c r="R1451" i="19" s="1"/>
  <c r="O1451" i="19" a="1"/>
  <c r="O1451" i="19" s="1"/>
  <c r="R1447" i="19" a="1"/>
  <c r="R1447" i="19" s="1"/>
  <c r="O1447" i="19" a="1"/>
  <c r="O1447" i="19" s="1"/>
  <c r="R1443" i="19" a="1"/>
  <c r="R1443" i="19" s="1"/>
  <c r="O1443" i="19" a="1"/>
  <c r="O1443" i="19" s="1"/>
  <c r="R1439" i="19" a="1"/>
  <c r="R1439" i="19" s="1"/>
  <c r="O1439" i="19" a="1"/>
  <c r="O1439" i="19" s="1"/>
  <c r="R1435" i="19" a="1"/>
  <c r="R1435" i="19" s="1"/>
  <c r="O1435" i="19" a="1"/>
  <c r="O1435" i="19" s="1"/>
  <c r="R1431" i="19" a="1"/>
  <c r="R1431" i="19" s="1"/>
  <c r="O1431" i="19" a="1"/>
  <c r="O1431" i="19" s="1"/>
  <c r="R1427" i="19" a="1"/>
  <c r="R1427" i="19" s="1"/>
  <c r="O1427" i="19" a="1"/>
  <c r="O1427" i="19" s="1"/>
  <c r="R1423" i="19" a="1"/>
  <c r="R1423" i="19" s="1"/>
  <c r="O1423" i="19" a="1"/>
  <c r="O1423" i="19" s="1"/>
  <c r="O1419" i="19" a="1"/>
  <c r="O1419" i="19" s="1"/>
  <c r="R1419" i="19" a="1"/>
  <c r="R1419" i="19" s="1"/>
  <c r="O1415" i="19" a="1"/>
  <c r="O1415" i="19" s="1"/>
  <c r="R1415" i="19" a="1"/>
  <c r="R1415" i="19" s="1"/>
  <c r="O1411" i="19" a="1"/>
  <c r="O1411" i="19" s="1"/>
  <c r="R1411" i="19" a="1"/>
  <c r="R1411" i="19" s="1"/>
  <c r="O1407" i="19" a="1"/>
  <c r="O1407" i="19" s="1"/>
  <c r="R1407" i="19" a="1"/>
  <c r="R1407" i="19" s="1"/>
  <c r="O1403" i="19" a="1"/>
  <c r="O1403" i="19" s="1"/>
  <c r="R1403" i="19" a="1"/>
  <c r="R1403" i="19" s="1"/>
  <c r="O1399" i="19" a="1"/>
  <c r="O1399" i="19" s="1"/>
  <c r="R1399" i="19" a="1"/>
  <c r="R1399" i="19" s="1"/>
  <c r="O1395" i="19" a="1"/>
  <c r="O1395" i="19" s="1"/>
  <c r="R1395" i="19" a="1"/>
  <c r="R1395" i="19" s="1"/>
  <c r="O1391" i="19" a="1"/>
  <c r="O1391" i="19" s="1"/>
  <c r="R1391" i="19" a="1"/>
  <c r="R1391" i="19" s="1"/>
  <c r="R1387" i="19" a="1"/>
  <c r="R1387" i="19" s="1"/>
  <c r="O1387" i="19" a="1"/>
  <c r="O1387" i="19" s="1"/>
  <c r="R1383" i="19" a="1"/>
  <c r="R1383" i="19" s="1"/>
  <c r="O1383" i="19" a="1"/>
  <c r="O1383" i="19" s="1"/>
  <c r="R1379" i="19" a="1"/>
  <c r="R1379" i="19" s="1"/>
  <c r="O1379" i="19" a="1"/>
  <c r="O1379" i="19" s="1"/>
  <c r="R1375" i="19" a="1"/>
  <c r="R1375" i="19" s="1"/>
  <c r="O1375" i="19" a="1"/>
  <c r="O1375" i="19" s="1"/>
  <c r="R1371" i="19" a="1"/>
  <c r="R1371" i="19" s="1"/>
  <c r="O1371" i="19" a="1"/>
  <c r="O1371" i="19" s="1"/>
  <c r="R1367" i="19" a="1"/>
  <c r="R1367" i="19" s="1"/>
  <c r="O1367" i="19" a="1"/>
  <c r="O1367" i="19" s="1"/>
  <c r="R1363" i="19" a="1"/>
  <c r="R1363" i="19" s="1"/>
  <c r="O1363" i="19" a="1"/>
  <c r="O1363" i="19" s="1"/>
  <c r="R1359" i="19" a="1"/>
  <c r="R1359" i="19" s="1"/>
  <c r="O1359" i="19" a="1"/>
  <c r="O1359" i="19" s="1"/>
  <c r="R1355" i="19" a="1"/>
  <c r="R1355" i="19" s="1"/>
  <c r="O1355" i="19" a="1"/>
  <c r="O1355" i="19" s="1"/>
  <c r="R1351" i="19" a="1"/>
  <c r="R1351" i="19" s="1"/>
  <c r="O1351" i="19" a="1"/>
  <c r="O1351" i="19" s="1"/>
  <c r="R1347" i="19" a="1"/>
  <c r="R1347" i="19" s="1"/>
  <c r="O1347" i="19" a="1"/>
  <c r="O1347" i="19" s="1"/>
  <c r="R1343" i="19" a="1"/>
  <c r="R1343" i="19" s="1"/>
  <c r="O1343" i="19" a="1"/>
  <c r="O1343" i="19" s="1"/>
  <c r="R1339" i="19" a="1"/>
  <c r="R1339" i="19" s="1"/>
  <c r="O1339" i="19" a="1"/>
  <c r="O1339" i="19" s="1"/>
  <c r="R1335" i="19" a="1"/>
  <c r="R1335" i="19" s="1"/>
  <c r="O1335" i="19" a="1"/>
  <c r="O1335" i="19" s="1"/>
  <c r="R1331" i="19" a="1"/>
  <c r="R1331" i="19" s="1"/>
  <c r="O1331" i="19" a="1"/>
  <c r="O1331" i="19" s="1"/>
  <c r="O1327" i="19" a="1"/>
  <c r="O1327" i="19" s="1"/>
  <c r="R1327" i="19" a="1"/>
  <c r="R1327" i="19" s="1"/>
  <c r="O1323" i="19" a="1"/>
  <c r="O1323" i="19" s="1"/>
  <c r="R1323" i="19" a="1"/>
  <c r="R1323" i="19" s="1"/>
  <c r="O1319" i="19" a="1"/>
  <c r="O1319" i="19" s="1"/>
  <c r="R1319" i="19" a="1"/>
  <c r="R1319" i="19" s="1"/>
  <c r="R1315" i="19" a="1"/>
  <c r="R1315" i="19" s="1"/>
  <c r="O1315" i="19" a="1"/>
  <c r="O1315" i="19" s="1"/>
  <c r="R1311" i="19" a="1"/>
  <c r="R1311" i="19" s="1"/>
  <c r="O1311" i="19" a="1"/>
  <c r="O1311" i="19" s="1"/>
  <c r="R1307" i="19" a="1"/>
  <c r="R1307" i="19" s="1"/>
  <c r="O1307" i="19" a="1"/>
  <c r="O1307" i="19" s="1"/>
  <c r="R1303" i="19" a="1"/>
  <c r="R1303" i="19" s="1"/>
  <c r="O1303" i="19" a="1"/>
  <c r="O1303" i="19" s="1"/>
  <c r="R1299" i="19" a="1"/>
  <c r="R1299" i="19" s="1"/>
  <c r="O1299" i="19" a="1"/>
  <c r="O1299" i="19" s="1"/>
  <c r="O1295" i="19" a="1"/>
  <c r="O1295" i="19" s="1"/>
  <c r="R1295" i="19" a="1"/>
  <c r="R1295" i="19" s="1"/>
  <c r="O1291" i="19" a="1"/>
  <c r="O1291" i="19" s="1"/>
  <c r="R1291" i="19" a="1"/>
  <c r="R1291" i="19" s="1"/>
  <c r="R667" i="19" a="1"/>
  <c r="R667" i="19" s="1"/>
  <c r="R829" i="19" a="1"/>
  <c r="R829" i="19" s="1"/>
  <c r="R678" i="19" a="1"/>
  <c r="R678" i="19" s="1"/>
  <c r="R663" i="19" a="1"/>
  <c r="R663" i="19" s="1"/>
  <c r="R719" i="19" a="1"/>
  <c r="R719" i="19" s="1"/>
  <c r="R665" i="19" a="1"/>
  <c r="R665" i="19" s="1"/>
  <c r="R645" i="19" a="1"/>
  <c r="R645" i="19" s="1"/>
  <c r="R807" i="19" a="1"/>
  <c r="R807" i="19" s="1"/>
  <c r="R789" i="19" a="1"/>
  <c r="R789" i="19" s="1"/>
  <c r="R757" i="19" a="1"/>
  <c r="R757" i="19" s="1"/>
  <c r="R700" i="19" a="1"/>
  <c r="R700" i="19" s="1"/>
  <c r="R641" i="19" a="1"/>
  <c r="R641" i="19" s="1"/>
  <c r="R636" i="19" a="1"/>
  <c r="R636" i="19" s="1"/>
  <c r="R768" i="19" a="1"/>
  <c r="R768" i="19" s="1"/>
  <c r="R737" i="19" a="1"/>
  <c r="R737" i="19" s="1"/>
  <c r="R651" i="19" a="1"/>
  <c r="R651" i="19" s="1"/>
  <c r="R823" i="19" a="1"/>
  <c r="R823" i="19" s="1"/>
  <c r="R739" i="19" a="1"/>
  <c r="R739" i="19" s="1"/>
  <c r="R735" i="19" a="1"/>
  <c r="R735" i="19" s="1"/>
  <c r="R820" i="19" a="1"/>
  <c r="R820" i="19" s="1"/>
  <c r="R821" i="19" a="1"/>
  <c r="R821" i="19" s="1"/>
  <c r="R797" i="19" a="1"/>
  <c r="R797" i="19" s="1"/>
  <c r="R733" i="19" a="1"/>
  <c r="R733" i="19" s="1"/>
  <c r="R697" i="19" a="1"/>
  <c r="R697" i="19" s="1"/>
  <c r="R684" i="19" a="1"/>
  <c r="R684" i="19" s="1"/>
  <c r="R689" i="19" a="1"/>
  <c r="R689" i="19" s="1"/>
  <c r="R811" i="19" a="1"/>
  <c r="R811" i="19" s="1"/>
  <c r="R718" i="19" a="1"/>
  <c r="R718" i="19" s="1"/>
  <c r="R723" i="19" a="1"/>
  <c r="R723" i="19" s="1"/>
  <c r="R815" i="19" a="1"/>
  <c r="R815" i="19" s="1"/>
  <c r="R729" i="19" a="1"/>
  <c r="R729" i="19" s="1"/>
  <c r="R675" i="19" a="1"/>
  <c r="R675" i="19" s="1"/>
  <c r="R817" i="19" a="1"/>
  <c r="R817" i="19" s="1"/>
  <c r="R736" i="19" a="1"/>
  <c r="R736" i="19" s="1"/>
  <c r="R760" i="19" a="1"/>
  <c r="R760" i="19" s="1"/>
  <c r="R721" i="19" a="1"/>
  <c r="R721" i="19" s="1"/>
  <c r="R668" i="19" a="1"/>
  <c r="R668" i="19" s="1"/>
  <c r="R664" i="19" a="1"/>
  <c r="R664" i="19" s="1"/>
  <c r="R1245" i="19" a="1"/>
  <c r="R1245" i="19" s="1"/>
  <c r="O1245" i="19" a="1"/>
  <c r="O1245" i="19" s="1"/>
  <c r="R1249" i="19" a="1"/>
  <c r="R1249" i="19" s="1"/>
  <c r="O1249" i="19" a="1"/>
  <c r="O1249" i="19" s="1"/>
  <c r="R1253" i="19" a="1"/>
  <c r="R1253" i="19" s="1"/>
  <c r="O1253" i="19" a="1"/>
  <c r="O1253" i="19" s="1"/>
  <c r="R1257" i="19" a="1"/>
  <c r="R1257" i="19" s="1"/>
  <c r="O1257" i="19" a="1"/>
  <c r="O1257" i="19" s="1"/>
  <c r="R1261" i="19" a="1"/>
  <c r="R1261" i="19" s="1"/>
  <c r="O1261" i="19" a="1"/>
  <c r="O1261" i="19" s="1"/>
  <c r="R1265" i="19" a="1"/>
  <c r="R1265" i="19" s="1"/>
  <c r="O1265" i="19" a="1"/>
  <c r="O1265" i="19" s="1"/>
  <c r="R1269" i="19" a="1"/>
  <c r="R1269" i="19" s="1"/>
  <c r="O1269" i="19" a="1"/>
  <c r="O1269" i="19" s="1"/>
  <c r="R1273" i="19" a="1"/>
  <c r="R1273" i="19" s="1"/>
  <c r="O1273" i="19" a="1"/>
  <c r="O1273" i="19" s="1"/>
  <c r="R1277" i="19" a="1"/>
  <c r="R1277" i="19" s="1"/>
  <c r="O1277" i="19" a="1"/>
  <c r="O1277" i="19" s="1"/>
  <c r="R1281" i="19" a="1"/>
  <c r="R1281" i="19" s="1"/>
  <c r="O1281" i="19" a="1"/>
  <c r="O1281" i="19" s="1"/>
  <c r="O1285" i="19" a="1"/>
  <c r="O1285" i="19" s="1"/>
  <c r="R1285" i="19" a="1"/>
  <c r="R1285" i="19" s="1"/>
  <c r="R1863" i="19" a="1"/>
  <c r="R1863" i="19" s="1"/>
  <c r="O1863" i="19" a="1"/>
  <c r="O1863" i="19" s="1"/>
  <c r="R1867" i="19" a="1"/>
  <c r="R1867" i="19" s="1"/>
  <c r="O1867" i="19" a="1"/>
  <c r="O1867" i="19" s="1"/>
  <c r="O1871" i="19" a="1"/>
  <c r="O1871" i="19" s="1"/>
  <c r="R1871" i="19" a="1"/>
  <c r="R1871" i="19" s="1"/>
  <c r="O1875" i="19" a="1"/>
  <c r="O1875" i="19" s="1"/>
  <c r="R1875" i="19" a="1"/>
  <c r="R1875" i="19" s="1"/>
  <c r="O1879" i="19" a="1"/>
  <c r="O1879" i="19" s="1"/>
  <c r="R1879" i="19" a="1"/>
  <c r="R1879" i="19" s="1"/>
  <c r="R1883" i="19" a="1"/>
  <c r="R1883" i="19" s="1"/>
  <c r="O1883" i="19" a="1"/>
  <c r="O1883" i="19" s="1"/>
  <c r="R1887" i="19" a="1"/>
  <c r="R1887" i="19" s="1"/>
  <c r="O1887" i="19" a="1"/>
  <c r="O1887" i="19" s="1"/>
  <c r="R1891" i="19" a="1"/>
  <c r="R1891" i="19" s="1"/>
  <c r="O1891" i="19" a="1"/>
  <c r="O1891" i="19" s="1"/>
  <c r="R1895" i="19" a="1"/>
  <c r="R1895" i="19" s="1"/>
  <c r="O1895" i="19" a="1"/>
  <c r="O1895" i="19" s="1"/>
  <c r="O1899" i="19" a="1"/>
  <c r="O1899" i="19" s="1"/>
  <c r="R1899" i="19" a="1"/>
  <c r="R1899" i="19" s="1"/>
  <c r="R1903" i="19" a="1"/>
  <c r="R1903" i="19" s="1"/>
  <c r="O1903" i="19" a="1"/>
  <c r="O1903" i="19" s="1"/>
  <c r="R13" i="19" a="1"/>
  <c r="R13" i="19" s="1"/>
  <c r="O13" i="19" a="1"/>
  <c r="O13" i="19" s="1"/>
  <c r="R17" i="19" a="1"/>
  <c r="R17" i="19" s="1"/>
  <c r="O17" i="19" a="1"/>
  <c r="O17" i="19" s="1"/>
  <c r="O21" i="19" a="1"/>
  <c r="O21" i="19" s="1"/>
  <c r="R21" i="19" a="1"/>
  <c r="R21" i="19" s="1"/>
  <c r="O25" i="19" a="1"/>
  <c r="O25" i="19" s="1"/>
  <c r="R25" i="19" a="1"/>
  <c r="R25" i="19" s="1"/>
  <c r="O29" i="19" a="1"/>
  <c r="O29" i="19" s="1"/>
  <c r="R29" i="19" a="1"/>
  <c r="R29" i="19" s="1"/>
  <c r="O33" i="19" a="1"/>
  <c r="O33" i="19" s="1"/>
  <c r="R33" i="19" a="1"/>
  <c r="R33" i="19" s="1"/>
  <c r="R37" i="19" a="1"/>
  <c r="R37" i="19" s="1"/>
  <c r="O37" i="19" a="1"/>
  <c r="O37" i="19" s="1"/>
  <c r="R41" i="19" a="1"/>
  <c r="R41" i="19" s="1"/>
  <c r="O41" i="19" a="1"/>
  <c r="O41" i="19" s="1"/>
  <c r="R45" i="19" a="1"/>
  <c r="R45" i="19" s="1"/>
  <c r="O45" i="19" a="1"/>
  <c r="O45" i="19" s="1"/>
  <c r="R49" i="19" a="1"/>
  <c r="R49" i="19" s="1"/>
  <c r="O49" i="19" a="1"/>
  <c r="O49" i="19" s="1"/>
  <c r="R53" i="19" a="1"/>
  <c r="R53" i="19" s="1"/>
  <c r="O53" i="19" a="1"/>
  <c r="O53" i="19" s="1"/>
  <c r="R57" i="19" a="1"/>
  <c r="R57" i="19" s="1"/>
  <c r="O57" i="19" a="1"/>
  <c r="O57" i="19" s="1"/>
  <c r="R61" i="19" a="1"/>
  <c r="R61" i="19" s="1"/>
  <c r="O61" i="19" a="1"/>
  <c r="O61" i="19" s="1"/>
  <c r="R65" i="19" a="1"/>
  <c r="R65" i="19" s="1"/>
  <c r="O65" i="19" a="1"/>
  <c r="O65" i="19" s="1"/>
  <c r="R69" i="19" a="1"/>
  <c r="R69" i="19" s="1"/>
  <c r="O69" i="19" a="1"/>
  <c r="O69" i="19" s="1"/>
  <c r="R73" i="19" a="1"/>
  <c r="R73" i="19" s="1"/>
  <c r="O73" i="19" a="1"/>
  <c r="O73" i="19" s="1"/>
  <c r="R77" i="19" a="1"/>
  <c r="R77" i="19" s="1"/>
  <c r="O77" i="19" a="1"/>
  <c r="O77" i="19" s="1"/>
  <c r="R81" i="19" a="1"/>
  <c r="R81" i="19" s="1"/>
  <c r="O81" i="19" a="1"/>
  <c r="O81" i="19" s="1"/>
  <c r="O85" i="19" a="1"/>
  <c r="O85" i="19" s="1"/>
  <c r="R85" i="19" a="1"/>
  <c r="R85" i="19" s="1"/>
  <c r="O89" i="19" a="1"/>
  <c r="O89" i="19" s="1"/>
  <c r="R89" i="19" a="1"/>
  <c r="R89" i="19" s="1"/>
  <c r="O93" i="19" a="1"/>
  <c r="O93" i="19" s="1"/>
  <c r="R93" i="19" a="1"/>
  <c r="R93" i="19" s="1"/>
  <c r="O97" i="19" a="1"/>
  <c r="O97" i="19" s="1"/>
  <c r="R97" i="19" a="1"/>
  <c r="R97" i="19" s="1"/>
  <c r="R101" i="19" a="1"/>
  <c r="R101" i="19" s="1"/>
  <c r="O101" i="19" a="1"/>
  <c r="O101" i="19" s="1"/>
  <c r="R105" i="19" a="1"/>
  <c r="R105" i="19" s="1"/>
  <c r="O105" i="19" a="1"/>
  <c r="O105" i="19" s="1"/>
  <c r="R109" i="19" a="1"/>
  <c r="R109" i="19" s="1"/>
  <c r="O109" i="19" a="1"/>
  <c r="O109" i="19" s="1"/>
  <c r="R113" i="19" a="1"/>
  <c r="R113" i="19" s="1"/>
  <c r="O113" i="19" a="1"/>
  <c r="O113" i="19" s="1"/>
  <c r="R117" i="19" a="1"/>
  <c r="R117" i="19" s="1"/>
  <c r="O117" i="19" a="1"/>
  <c r="O117" i="19" s="1"/>
  <c r="R121" i="19" a="1"/>
  <c r="R121" i="19" s="1"/>
  <c r="O121" i="19" a="1"/>
  <c r="O121" i="19" s="1"/>
  <c r="R125" i="19" a="1"/>
  <c r="R125" i="19" s="1"/>
  <c r="O125" i="19" a="1"/>
  <c r="O125" i="19" s="1"/>
  <c r="R129" i="19" a="1"/>
  <c r="R129" i="19" s="1"/>
  <c r="O129" i="19" a="1"/>
  <c r="O129" i="19" s="1"/>
  <c r="O133" i="19" a="1"/>
  <c r="O133" i="19" s="1"/>
  <c r="R133" i="19" a="1"/>
  <c r="R133" i="19" s="1"/>
  <c r="O137" i="19" a="1"/>
  <c r="O137" i="19" s="1"/>
  <c r="R137" i="19" a="1"/>
  <c r="R137" i="19" s="1"/>
  <c r="R141" i="19" a="1"/>
  <c r="R141" i="19" s="1"/>
  <c r="O141" i="19" a="1"/>
  <c r="O141" i="19" s="1"/>
  <c r="R145" i="19" a="1"/>
  <c r="R145" i="19" s="1"/>
  <c r="O145" i="19" a="1"/>
  <c r="O145" i="19" s="1"/>
  <c r="R149" i="19" a="1"/>
  <c r="R149" i="19" s="1"/>
  <c r="O149" i="19" a="1"/>
  <c r="O149" i="19" s="1"/>
  <c r="R153" i="19" a="1"/>
  <c r="R153" i="19" s="1"/>
  <c r="O153" i="19" a="1"/>
  <c r="O153" i="19" s="1"/>
  <c r="R157" i="19" a="1"/>
  <c r="R157" i="19" s="1"/>
  <c r="O157" i="19" a="1"/>
  <c r="O157" i="19" s="1"/>
  <c r="R161" i="19" a="1"/>
  <c r="R161" i="19" s="1"/>
  <c r="O161" i="19" a="1"/>
  <c r="O161" i="19" s="1"/>
  <c r="O165" i="19" a="1"/>
  <c r="O165" i="19" s="1"/>
  <c r="R165" i="19" a="1"/>
  <c r="R165" i="19" s="1"/>
  <c r="O169" i="19" a="1"/>
  <c r="O169" i="19" s="1"/>
  <c r="R169" i="19" a="1"/>
  <c r="R169" i="19" s="1"/>
  <c r="R173" i="19" a="1"/>
  <c r="R173" i="19" s="1"/>
  <c r="O173" i="19" a="1"/>
  <c r="O173" i="19" s="1"/>
  <c r="R177" i="19" a="1"/>
  <c r="R177" i="19" s="1"/>
  <c r="O177" i="19" a="1"/>
  <c r="O177" i="19" s="1"/>
  <c r="R181" i="19" a="1"/>
  <c r="R181" i="19" s="1"/>
  <c r="O181" i="19" a="1"/>
  <c r="O181" i="19" s="1"/>
  <c r="R185" i="19" a="1"/>
  <c r="R185" i="19" s="1"/>
  <c r="O185" i="19" a="1"/>
  <c r="O185" i="19" s="1"/>
  <c r="R189" i="19" a="1"/>
  <c r="R189" i="19" s="1"/>
  <c r="O189" i="19" a="1"/>
  <c r="O189" i="19" s="1"/>
  <c r="R193" i="19" a="1"/>
  <c r="R193" i="19" s="1"/>
  <c r="O193" i="19" a="1"/>
  <c r="O193" i="19" s="1"/>
  <c r="O197" i="19" a="1"/>
  <c r="O197" i="19" s="1"/>
  <c r="R197" i="19" a="1"/>
  <c r="R197" i="19" s="1"/>
  <c r="O201" i="19" a="1"/>
  <c r="O201" i="19" s="1"/>
  <c r="R201" i="19" a="1"/>
  <c r="R201" i="19" s="1"/>
  <c r="R205" i="19" a="1"/>
  <c r="R205" i="19" s="1"/>
  <c r="O205" i="19" a="1"/>
  <c r="O205" i="19" s="1"/>
  <c r="R209" i="19" a="1"/>
  <c r="R209" i="19" s="1"/>
  <c r="O209" i="19" a="1"/>
  <c r="O209" i="19" s="1"/>
  <c r="R213" i="19" a="1"/>
  <c r="R213" i="19" s="1"/>
  <c r="O213" i="19" a="1"/>
  <c r="O213" i="19" s="1"/>
  <c r="R217" i="19" a="1"/>
  <c r="R217" i="19" s="1"/>
  <c r="O217" i="19" a="1"/>
  <c r="O217" i="19" s="1"/>
  <c r="R221" i="19" a="1"/>
  <c r="R221" i="19" s="1"/>
  <c r="O221" i="19" a="1"/>
  <c r="O221" i="19" s="1"/>
  <c r="O630" i="19" a="1"/>
  <c r="O630" i="19" s="1"/>
  <c r="R630" i="19" a="1"/>
  <c r="R630" i="19" s="1"/>
  <c r="O634" i="19" a="1"/>
  <c r="O634" i="19" s="1"/>
  <c r="R634" i="19" a="1"/>
  <c r="R634" i="19" s="1"/>
  <c r="O638" i="19" a="1"/>
  <c r="O638" i="19" s="1"/>
  <c r="R638" i="19" a="1"/>
  <c r="R638" i="19" s="1"/>
  <c r="O642" i="19" a="1"/>
  <c r="O642" i="19" s="1"/>
  <c r="R642" i="19" a="1"/>
  <c r="R642" i="19" s="1"/>
  <c r="O646" i="19" a="1"/>
  <c r="O646" i="19" s="1"/>
  <c r="R646" i="19" a="1"/>
  <c r="R646" i="19" s="1"/>
  <c r="O650" i="19" a="1"/>
  <c r="O650" i="19" s="1"/>
  <c r="R650" i="19" a="1"/>
  <c r="R650" i="19" s="1"/>
  <c r="O702" i="19" a="1"/>
  <c r="O702" i="19" s="1"/>
  <c r="R702" i="19" a="1"/>
  <c r="R702" i="19" s="1"/>
  <c r="O746" i="19" a="1"/>
  <c r="O746" i="19" s="1"/>
  <c r="R746" i="19" a="1"/>
  <c r="R746" i="19" s="1"/>
  <c r="O750" i="19" a="1"/>
  <c r="O750" i="19" s="1"/>
  <c r="R750" i="19" a="1"/>
  <c r="R750" i="19" s="1"/>
  <c r="O754" i="19" a="1"/>
  <c r="O754" i="19" s="1"/>
  <c r="R754" i="19" a="1"/>
  <c r="R754" i="19" s="1"/>
  <c r="O758" i="19" a="1"/>
  <c r="O758" i="19" s="1"/>
  <c r="R758" i="19" a="1"/>
  <c r="R758" i="19" s="1"/>
  <c r="O762" i="19" a="1"/>
  <c r="O762" i="19" s="1"/>
  <c r="R762" i="19" a="1"/>
  <c r="R762" i="19" s="1"/>
  <c r="O766" i="19" a="1"/>
  <c r="O766" i="19" s="1"/>
  <c r="R766" i="19" a="1"/>
  <c r="R766" i="19" s="1"/>
  <c r="O770" i="19" a="1"/>
  <c r="O770" i="19" s="1"/>
  <c r="R770" i="19" a="1"/>
  <c r="R770" i="19" s="1"/>
  <c r="O774" i="19" a="1"/>
  <c r="O774" i="19" s="1"/>
  <c r="R774" i="19" a="1"/>
  <c r="R774" i="19" s="1"/>
  <c r="O802" i="19" a="1"/>
  <c r="O802" i="19" s="1"/>
  <c r="R802" i="19" a="1"/>
  <c r="R802" i="19" s="1"/>
  <c r="O814" i="19" a="1"/>
  <c r="O814" i="19" s="1"/>
  <c r="R814" i="19" a="1"/>
  <c r="R814" i="19" s="1"/>
  <c r="O838" i="19" a="1"/>
  <c r="O838" i="19" s="1"/>
  <c r="R838" i="19" a="1"/>
  <c r="R838" i="19" s="1"/>
  <c r="O1454" i="19" a="1"/>
  <c r="O1454" i="19" s="1"/>
  <c r="R1454" i="19" a="1"/>
  <c r="R1454" i="19" s="1"/>
  <c r="R1450" i="19" a="1"/>
  <c r="R1450" i="19" s="1"/>
  <c r="O1450" i="19" a="1"/>
  <c r="O1450" i="19" s="1"/>
  <c r="R1446" i="19" a="1"/>
  <c r="R1446" i="19" s="1"/>
  <c r="O1446" i="19" a="1"/>
  <c r="O1446" i="19" s="1"/>
  <c r="R1442" i="19" a="1"/>
  <c r="R1442" i="19" s="1"/>
  <c r="O1442" i="19" a="1"/>
  <c r="O1442" i="19" s="1"/>
  <c r="R1438" i="19" a="1"/>
  <c r="R1438" i="19" s="1"/>
  <c r="O1438" i="19" a="1"/>
  <c r="O1438" i="19" s="1"/>
  <c r="R1434" i="19" a="1"/>
  <c r="R1434" i="19" s="1"/>
  <c r="O1434" i="19" a="1"/>
  <c r="O1434" i="19" s="1"/>
  <c r="R1430" i="19" a="1"/>
  <c r="R1430" i="19" s="1"/>
  <c r="O1430" i="19" a="1"/>
  <c r="O1430" i="19" s="1"/>
  <c r="R1426" i="19" a="1"/>
  <c r="R1426" i="19" s="1"/>
  <c r="O1426" i="19" a="1"/>
  <c r="O1426" i="19" s="1"/>
  <c r="R1422" i="19" a="1"/>
  <c r="R1422" i="19" s="1"/>
  <c r="O1422" i="19" a="1"/>
  <c r="O1422" i="19" s="1"/>
  <c r="R1418" i="19" a="1"/>
  <c r="R1418" i="19" s="1"/>
  <c r="O1418" i="19" a="1"/>
  <c r="O1418" i="19" s="1"/>
  <c r="R1414" i="19" a="1"/>
  <c r="R1414" i="19" s="1"/>
  <c r="O1414" i="19" a="1"/>
  <c r="O1414" i="19" s="1"/>
  <c r="R1410" i="19" a="1"/>
  <c r="R1410" i="19" s="1"/>
  <c r="O1410" i="19" a="1"/>
  <c r="O1410" i="19" s="1"/>
  <c r="R1406" i="19" a="1"/>
  <c r="R1406" i="19" s="1"/>
  <c r="O1406" i="19" a="1"/>
  <c r="O1406" i="19" s="1"/>
  <c r="R1402" i="19" a="1"/>
  <c r="R1402" i="19" s="1"/>
  <c r="O1402" i="19" a="1"/>
  <c r="O1402" i="19" s="1"/>
  <c r="R1398" i="19" a="1"/>
  <c r="R1398" i="19" s="1"/>
  <c r="O1398" i="19" a="1"/>
  <c r="O1398" i="19" s="1"/>
  <c r="R1394" i="19" a="1"/>
  <c r="R1394" i="19" s="1"/>
  <c r="O1394" i="19" a="1"/>
  <c r="O1394" i="19" s="1"/>
  <c r="R1390" i="19" a="1"/>
  <c r="R1390" i="19" s="1"/>
  <c r="O1390" i="19" a="1"/>
  <c r="O1390" i="19" s="1"/>
  <c r="R1386" i="19" a="1"/>
  <c r="R1386" i="19" s="1"/>
  <c r="O1386" i="19" a="1"/>
  <c r="O1386" i="19" s="1"/>
  <c r="R1382" i="19" a="1"/>
  <c r="R1382" i="19" s="1"/>
  <c r="O1382" i="19" a="1"/>
  <c r="O1382" i="19" s="1"/>
  <c r="R1378" i="19" a="1"/>
  <c r="R1378" i="19" s="1"/>
  <c r="O1378" i="19" a="1"/>
  <c r="O1378" i="19" s="1"/>
  <c r="R1374" i="19" a="1"/>
  <c r="R1374" i="19" s="1"/>
  <c r="O1374" i="19" a="1"/>
  <c r="O1374" i="19" s="1"/>
  <c r="R1370" i="19" a="1"/>
  <c r="R1370" i="19" s="1"/>
  <c r="O1370" i="19" a="1"/>
  <c r="O1370" i="19" s="1"/>
  <c r="R1366" i="19" a="1"/>
  <c r="R1366" i="19" s="1"/>
  <c r="O1366" i="19" a="1"/>
  <c r="O1366" i="19" s="1"/>
  <c r="R1362" i="19" a="1"/>
  <c r="R1362" i="19" s="1"/>
  <c r="O1362" i="19" a="1"/>
  <c r="O1362" i="19" s="1"/>
  <c r="O1358" i="19" a="1"/>
  <c r="O1358" i="19" s="1"/>
  <c r="R1358" i="19" a="1"/>
  <c r="R1358" i="19" s="1"/>
  <c r="O1354" i="19" a="1"/>
  <c r="O1354" i="19" s="1"/>
  <c r="R1354" i="19" a="1"/>
  <c r="R1354" i="19" s="1"/>
  <c r="O1350" i="19" a="1"/>
  <c r="O1350" i="19" s="1"/>
  <c r="R1350" i="19" a="1"/>
  <c r="R1350" i="19" s="1"/>
  <c r="O1346" i="19" a="1"/>
  <c r="O1346" i="19" s="1"/>
  <c r="R1346" i="19" a="1"/>
  <c r="R1346" i="19" s="1"/>
  <c r="O1342" i="19" a="1"/>
  <c r="O1342" i="19" s="1"/>
  <c r="R1342" i="19" a="1"/>
  <c r="R1342" i="19" s="1"/>
  <c r="O1338" i="19" a="1"/>
  <c r="O1338" i="19" s="1"/>
  <c r="R1338" i="19" a="1"/>
  <c r="R1338" i="19" s="1"/>
  <c r="R1334" i="19" a="1"/>
  <c r="R1334" i="19" s="1"/>
  <c r="O1334" i="19" a="1"/>
  <c r="O1334" i="19" s="1"/>
  <c r="R1330" i="19" a="1"/>
  <c r="R1330" i="19" s="1"/>
  <c r="O1330" i="19" a="1"/>
  <c r="O1330" i="19" s="1"/>
  <c r="R1326" i="19" a="1"/>
  <c r="R1326" i="19" s="1"/>
  <c r="O1326" i="19" a="1"/>
  <c r="O1326" i="19" s="1"/>
  <c r="R1322" i="19" a="1"/>
  <c r="R1322" i="19" s="1"/>
  <c r="O1322" i="19" a="1"/>
  <c r="O1322" i="19" s="1"/>
  <c r="R1318" i="19" a="1"/>
  <c r="R1318" i="19" s="1"/>
  <c r="O1318" i="19" a="1"/>
  <c r="O1318" i="19" s="1"/>
  <c r="R1314" i="19" a="1"/>
  <c r="R1314" i="19" s="1"/>
  <c r="O1314" i="19" a="1"/>
  <c r="O1314" i="19" s="1"/>
  <c r="O1310" i="19" a="1"/>
  <c r="O1310" i="19" s="1"/>
  <c r="R1310" i="19" a="1"/>
  <c r="R1310" i="19" s="1"/>
  <c r="O1306" i="19" a="1"/>
  <c r="O1306" i="19" s="1"/>
  <c r="R1306" i="19" a="1"/>
  <c r="R1306" i="19" s="1"/>
  <c r="O1302" i="19" a="1"/>
  <c r="O1302" i="19" s="1"/>
  <c r="R1302" i="19" a="1"/>
  <c r="R1302" i="19" s="1"/>
  <c r="R1298" i="19" a="1"/>
  <c r="R1298" i="19" s="1"/>
  <c r="O1298" i="19" a="1"/>
  <c r="O1298" i="19" s="1"/>
  <c r="R1294" i="19" a="1"/>
  <c r="R1294" i="19" s="1"/>
  <c r="O1294" i="19" a="1"/>
  <c r="O1294" i="19" s="1"/>
  <c r="R1290" i="19" a="1"/>
  <c r="R1290" i="19" s="1"/>
  <c r="O1290" i="19" a="1"/>
  <c r="O1290" i="19" s="1"/>
  <c r="R826" i="19" a="1"/>
  <c r="R826" i="19" s="1"/>
  <c r="R726" i="19" a="1"/>
  <c r="R726" i="19" s="1"/>
  <c r="R796" i="19" a="1"/>
  <c r="R796" i="19" s="1"/>
  <c r="R704" i="19" a="1"/>
  <c r="R704" i="19" s="1"/>
  <c r="R644" i="19" a="1"/>
  <c r="R644" i="19" s="1"/>
  <c r="R786" i="19" a="1"/>
  <c r="R786" i="19" s="1"/>
  <c r="R742" i="19" a="1"/>
  <c r="R742" i="19" s="1"/>
  <c r="R791" i="19" a="1"/>
  <c r="R791" i="19" s="1"/>
  <c r="R801" i="19" a="1"/>
  <c r="R801" i="19" s="1"/>
  <c r="R728" i="19" a="1"/>
  <c r="R728" i="19" s="1"/>
  <c r="R701" i="19" a="1"/>
  <c r="R701" i="19" s="1"/>
  <c r="R672" i="19" a="1"/>
  <c r="R672" i="19" s="1"/>
  <c r="R834" i="19" a="1"/>
  <c r="R834" i="19" s="1"/>
  <c r="R687" i="19" a="1"/>
  <c r="R687" i="19" s="1"/>
  <c r="R753" i="19" a="1"/>
  <c r="R753" i="19" s="1"/>
  <c r="R818" i="19" a="1"/>
  <c r="R818" i="19" s="1"/>
  <c r="R654" i="19" a="1"/>
  <c r="R654" i="19" s="1"/>
  <c r="R670" i="19" a="1"/>
  <c r="R670" i="19" s="1"/>
  <c r="R803" i="19" a="1"/>
  <c r="R803" i="19" s="1"/>
  <c r="R804" i="19" a="1"/>
  <c r="R804" i="19" s="1"/>
  <c r="R767" i="19" a="1"/>
  <c r="R767" i="19" s="1"/>
  <c r="R711" i="19" a="1"/>
  <c r="R711" i="19" s="1"/>
  <c r="R717" i="19" a="1"/>
  <c r="R717" i="19" s="1"/>
  <c r="R657" i="19" a="1"/>
  <c r="R657" i="19" s="1"/>
  <c r="R673" i="19" a="1"/>
  <c r="R673" i="19" s="1"/>
  <c r="R788" i="19" a="1"/>
  <c r="R788" i="19" s="1"/>
  <c r="R666" i="19" a="1"/>
  <c r="R666" i="19" s="1"/>
  <c r="R671" i="19" a="1"/>
  <c r="R671" i="19" s="1"/>
  <c r="R832" i="19" a="1"/>
  <c r="R832" i="19" s="1"/>
  <c r="R628" i="19" a="1"/>
  <c r="R628" i="19" s="1"/>
  <c r="R647" i="19" a="1"/>
  <c r="R647" i="19" s="1"/>
  <c r="R799" i="19" a="1"/>
  <c r="R799" i="19" s="1"/>
  <c r="R828" i="19" a="1"/>
  <c r="R828" i="19" s="1"/>
  <c r="R720" i="19" a="1"/>
  <c r="R720" i="19" s="1"/>
  <c r="R725" i="19" a="1"/>
  <c r="R725" i="19" s="1"/>
  <c r="R637" i="19" a="1"/>
  <c r="R637" i="19" s="1"/>
  <c r="R649" i="19" a="1"/>
  <c r="R649" i="19" s="1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28" i="9"/>
  <c r="B27" i="9"/>
  <c r="R467" i="9" l="1" a="1"/>
  <c r="R467" i="9" s="1"/>
  <c r="O467" i="9" a="1"/>
  <c r="O467" i="9" s="1"/>
  <c r="R471" i="9" a="1"/>
  <c r="R471" i="9" s="1"/>
  <c r="O471" i="9" a="1"/>
  <c r="O471" i="9" s="1"/>
  <c r="R475" i="9" a="1"/>
  <c r="R475" i="9" s="1"/>
  <c r="O475" i="9" a="1"/>
  <c r="O475" i="9" s="1"/>
  <c r="R479" i="9" a="1"/>
  <c r="R479" i="9" s="1"/>
  <c r="O479" i="9" a="1"/>
  <c r="O479" i="9" s="1"/>
  <c r="R483" i="9" a="1"/>
  <c r="R483" i="9" s="1"/>
  <c r="O483" i="9" a="1"/>
  <c r="O483" i="9" s="1"/>
  <c r="R487" i="9" a="1"/>
  <c r="R487" i="9" s="1"/>
  <c r="O487" i="9" a="1"/>
  <c r="O487" i="9" s="1"/>
  <c r="O491" i="9" a="1"/>
  <c r="O491" i="9" s="1"/>
  <c r="R491" i="9" a="1"/>
  <c r="R491" i="9" s="1"/>
  <c r="O495" i="9" a="1"/>
  <c r="O495" i="9" s="1"/>
  <c r="R495" i="9" a="1"/>
  <c r="R495" i="9" s="1"/>
  <c r="O499" i="9" a="1"/>
  <c r="O499" i="9" s="1"/>
  <c r="R499" i="9" a="1"/>
  <c r="R499" i="9" s="1"/>
  <c r="R468" i="9" a="1"/>
  <c r="R468" i="9" s="1"/>
  <c r="O468" i="9" a="1"/>
  <c r="O468" i="9" s="1"/>
  <c r="R472" i="9" a="1"/>
  <c r="R472" i="9" s="1"/>
  <c r="O472" i="9" a="1"/>
  <c r="O472" i="9" s="1"/>
  <c r="O476" i="9" a="1"/>
  <c r="O476" i="9" s="1"/>
  <c r="R476" i="9" a="1"/>
  <c r="R476" i="9" s="1"/>
  <c r="R480" i="9" a="1"/>
  <c r="R480" i="9" s="1"/>
  <c r="O480" i="9" a="1"/>
  <c r="O480" i="9" s="1"/>
  <c r="O484" i="9" a="1"/>
  <c r="O484" i="9" s="1"/>
  <c r="R484" i="9" a="1"/>
  <c r="R484" i="9" s="1"/>
  <c r="O488" i="9" a="1"/>
  <c r="O488" i="9" s="1"/>
  <c r="R488" i="9" a="1"/>
  <c r="R488" i="9" s="1"/>
  <c r="O492" i="9" a="1"/>
  <c r="O492" i="9" s="1"/>
  <c r="R492" i="9" a="1"/>
  <c r="R492" i="9" s="1"/>
  <c r="R496" i="9" a="1"/>
  <c r="R496" i="9" s="1"/>
  <c r="O496" i="9" a="1"/>
  <c r="O496" i="9" s="1"/>
  <c r="O500" i="9" a="1"/>
  <c r="O500" i="9" s="1"/>
  <c r="R500" i="9" a="1"/>
  <c r="R500" i="9" s="1"/>
  <c r="O28" i="9" a="1"/>
  <c r="O28" i="9" s="1"/>
  <c r="R28" i="9" a="1"/>
  <c r="R28" i="9" s="1"/>
  <c r="R465" i="9" a="1"/>
  <c r="R465" i="9" s="1"/>
  <c r="O465" i="9" a="1"/>
  <c r="O465" i="9" s="1"/>
  <c r="R469" i="9" a="1"/>
  <c r="R469" i="9" s="1"/>
  <c r="O469" i="9" a="1"/>
  <c r="O469" i="9" s="1"/>
  <c r="O473" i="9" a="1"/>
  <c r="O473" i="9" s="1"/>
  <c r="R473" i="9" a="1"/>
  <c r="R473" i="9" s="1"/>
  <c r="R477" i="9" a="1"/>
  <c r="R477" i="9" s="1"/>
  <c r="O477" i="9" a="1"/>
  <c r="O477" i="9" s="1"/>
  <c r="O481" i="9" a="1"/>
  <c r="O481" i="9" s="1"/>
  <c r="R481" i="9" a="1"/>
  <c r="R481" i="9" s="1"/>
  <c r="O485" i="9" a="1"/>
  <c r="O485" i="9" s="1"/>
  <c r="R485" i="9" a="1"/>
  <c r="R485" i="9" s="1"/>
  <c r="O489" i="9" a="1"/>
  <c r="O489" i="9" s="1"/>
  <c r="R489" i="9" a="1"/>
  <c r="R489" i="9" s="1"/>
  <c r="R493" i="9" a="1"/>
  <c r="R493" i="9" s="1"/>
  <c r="O493" i="9" a="1"/>
  <c r="O493" i="9" s="1"/>
  <c r="R497" i="9" a="1"/>
  <c r="R497" i="9" s="1"/>
  <c r="O497" i="9" a="1"/>
  <c r="O497" i="9" s="1"/>
  <c r="R501" i="9" a="1"/>
  <c r="R501" i="9" s="1"/>
  <c r="O501" i="9" a="1"/>
  <c r="O501" i="9" s="1"/>
  <c r="R27" i="9" a="1"/>
  <c r="R27" i="9" s="1"/>
  <c r="O27" i="9" a="1"/>
  <c r="O27" i="9" s="1"/>
  <c r="O466" i="9" a="1"/>
  <c r="O466" i="9" s="1"/>
  <c r="R466" i="9" a="1"/>
  <c r="R466" i="9" s="1"/>
  <c r="R470" i="9" a="1"/>
  <c r="R470" i="9" s="1"/>
  <c r="O470" i="9" a="1"/>
  <c r="O470" i="9" s="1"/>
  <c r="R474" i="9" a="1"/>
  <c r="R474" i="9" s="1"/>
  <c r="O474" i="9" a="1"/>
  <c r="O474" i="9" s="1"/>
  <c r="R478" i="9" a="1"/>
  <c r="R478" i="9" s="1"/>
  <c r="O478" i="9" a="1"/>
  <c r="O478" i="9" s="1"/>
  <c r="R482" i="9" a="1"/>
  <c r="R482" i="9" s="1"/>
  <c r="O482" i="9" a="1"/>
  <c r="O482" i="9" s="1"/>
  <c r="O486" i="9" a="1"/>
  <c r="O486" i="9" s="1"/>
  <c r="R486" i="9" a="1"/>
  <c r="R486" i="9" s="1"/>
  <c r="R490" i="9" a="1"/>
  <c r="R490" i="9" s="1"/>
  <c r="O490" i="9" a="1"/>
  <c r="O490" i="9" s="1"/>
  <c r="R494" i="9" a="1"/>
  <c r="R494" i="9" s="1"/>
  <c r="O494" i="9" a="1"/>
  <c r="O494" i="9" s="1"/>
  <c r="R498" i="9" a="1"/>
  <c r="R498" i="9" s="1"/>
  <c r="O498" i="9" a="1"/>
  <c r="O498" i="9" s="1"/>
  <c r="R502" i="9" a="1"/>
  <c r="R502" i="9" s="1"/>
  <c r="O502" i="9" a="1"/>
  <c r="O502" i="9" s="1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24" i="9"/>
  <c r="B2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0" i="9"/>
  <c r="B19" i="9"/>
  <c r="O19" i="9" l="1" a="1"/>
  <c r="O19" i="9" s="1"/>
  <c r="R19" i="9" a="1"/>
  <c r="R19" i="9" s="1"/>
  <c r="O255" i="9" a="1"/>
  <c r="O255" i="9" s="1"/>
  <c r="R255" i="9" a="1"/>
  <c r="R255" i="9" s="1"/>
  <c r="O267" i="9" a="1"/>
  <c r="O267" i="9" s="1"/>
  <c r="R267" i="9" a="1"/>
  <c r="R267" i="9" s="1"/>
  <c r="R23" i="9" a="1"/>
  <c r="R23" i="9" s="1"/>
  <c r="O23" i="9" a="1"/>
  <c r="O23" i="9" s="1"/>
  <c r="R365" i="9" a="1"/>
  <c r="R365" i="9" s="1"/>
  <c r="O365" i="9" a="1"/>
  <c r="O365" i="9" s="1"/>
  <c r="R369" i="9" a="1"/>
  <c r="R369" i="9" s="1"/>
  <c r="O369" i="9" a="1"/>
  <c r="O369" i="9" s="1"/>
  <c r="O373" i="9" a="1"/>
  <c r="O373" i="9" s="1"/>
  <c r="R373" i="9" a="1"/>
  <c r="R373" i="9" s="1"/>
  <c r="R377" i="9" a="1"/>
  <c r="R377" i="9" s="1"/>
  <c r="O377" i="9" a="1"/>
  <c r="O377" i="9" s="1"/>
  <c r="O381" i="9" a="1"/>
  <c r="O381" i="9" s="1"/>
  <c r="R381" i="9" a="1"/>
  <c r="R381" i="9" s="1"/>
  <c r="R385" i="9" a="1"/>
  <c r="R385" i="9" s="1"/>
  <c r="O385" i="9" a="1"/>
  <c r="O385" i="9" s="1"/>
  <c r="O389" i="9" a="1"/>
  <c r="O389" i="9" s="1"/>
  <c r="R389" i="9" a="1"/>
  <c r="R389" i="9" s="1"/>
  <c r="O246" i="9" a="1"/>
  <c r="O246" i="9" s="1"/>
  <c r="R246" i="9" a="1"/>
  <c r="R246" i="9" s="1"/>
  <c r="O254" i="9" a="1"/>
  <c r="O254" i="9" s="1"/>
  <c r="R254" i="9" a="1"/>
  <c r="R254" i="9" s="1"/>
  <c r="O258" i="9" a="1"/>
  <c r="O258" i="9" s="1"/>
  <c r="R258" i="9" a="1"/>
  <c r="R258" i="9" s="1"/>
  <c r="O262" i="9" a="1"/>
  <c r="O262" i="9" s="1"/>
  <c r="R262" i="9" a="1"/>
  <c r="R262" i="9" s="1"/>
  <c r="R266" i="9" a="1"/>
  <c r="R266" i="9" s="1"/>
  <c r="O266" i="9" a="1"/>
  <c r="O266" i="9" s="1"/>
  <c r="R270" i="9" a="1"/>
  <c r="R270" i="9" s="1"/>
  <c r="O270" i="9" a="1"/>
  <c r="O270" i="9" s="1"/>
  <c r="R274" i="9" a="1"/>
  <c r="R274" i="9" s="1"/>
  <c r="O274" i="9" a="1"/>
  <c r="O274" i="9" s="1"/>
  <c r="O278" i="9" a="1"/>
  <c r="O278" i="9" s="1"/>
  <c r="R278" i="9" a="1"/>
  <c r="R278" i="9" s="1"/>
  <c r="R282" i="9" a="1"/>
  <c r="R282" i="9" s="1"/>
  <c r="O282" i="9" a="1"/>
  <c r="O282" i="9" s="1"/>
  <c r="R356" i="9" a="1"/>
  <c r="R356" i="9" s="1"/>
  <c r="O356" i="9" a="1"/>
  <c r="O356" i="9" s="1"/>
  <c r="R360" i="9" a="1"/>
  <c r="R360" i="9" s="1"/>
  <c r="O360" i="9" a="1"/>
  <c r="O360" i="9" s="1"/>
  <c r="O364" i="9" a="1"/>
  <c r="O364" i="9" s="1"/>
  <c r="R364" i="9" a="1"/>
  <c r="R364" i="9" s="1"/>
  <c r="O368" i="9" a="1"/>
  <c r="O368" i="9" s="1"/>
  <c r="R368" i="9" a="1"/>
  <c r="R368" i="9" s="1"/>
  <c r="R372" i="9" a="1"/>
  <c r="R372" i="9" s="1"/>
  <c r="O372" i="9" a="1"/>
  <c r="O372" i="9" s="1"/>
  <c r="R376" i="9" a="1"/>
  <c r="R376" i="9" s="1"/>
  <c r="O376" i="9" a="1"/>
  <c r="O376" i="9" s="1"/>
  <c r="O380" i="9" a="1"/>
  <c r="O380" i="9" s="1"/>
  <c r="R380" i="9" a="1"/>
  <c r="R380" i="9" s="1"/>
  <c r="R384" i="9" a="1"/>
  <c r="R384" i="9" s="1"/>
  <c r="O384" i="9" a="1"/>
  <c r="O384" i="9" s="1"/>
  <c r="O388" i="9" a="1"/>
  <c r="O388" i="9" s="1"/>
  <c r="R388" i="9" a="1"/>
  <c r="R388" i="9" s="1"/>
  <c r="R392" i="9" a="1"/>
  <c r="R392" i="9" s="1"/>
  <c r="O392" i="9" a="1"/>
  <c r="O392" i="9" s="1"/>
  <c r="O251" i="9" a="1"/>
  <c r="O251" i="9" s="1"/>
  <c r="R251" i="9" a="1"/>
  <c r="R251" i="9" s="1"/>
  <c r="R263" i="9" a="1"/>
  <c r="R263" i="9" s="1"/>
  <c r="O263" i="9" a="1"/>
  <c r="O263" i="9" s="1"/>
  <c r="R275" i="9" a="1"/>
  <c r="R275" i="9" s="1"/>
  <c r="O275" i="9" a="1"/>
  <c r="O275" i="9" s="1"/>
  <c r="R357" i="9" a="1"/>
  <c r="R357" i="9" s="1"/>
  <c r="O357" i="9" a="1"/>
  <c r="O357" i="9" s="1"/>
  <c r="R20" i="9" a="1"/>
  <c r="R20" i="9" s="1"/>
  <c r="O20" i="9" a="1"/>
  <c r="O20" i="9" s="1"/>
  <c r="R252" i="9" a="1"/>
  <c r="R252" i="9" s="1"/>
  <c r="O252" i="9" a="1"/>
  <c r="O252" i="9" s="1"/>
  <c r="R260" i="9" a="1"/>
  <c r="R260" i="9" s="1"/>
  <c r="O260" i="9" a="1"/>
  <c r="O260" i="9" s="1"/>
  <c r="R272" i="9" a="1"/>
  <c r="R272" i="9" s="1"/>
  <c r="O272" i="9" a="1"/>
  <c r="O272" i="9" s="1"/>
  <c r="O24" i="9" a="1"/>
  <c r="O24" i="9" s="1"/>
  <c r="R24" i="9" a="1"/>
  <c r="R24" i="9" s="1"/>
  <c r="R362" i="9" a="1"/>
  <c r="R362" i="9" s="1"/>
  <c r="O362" i="9" a="1"/>
  <c r="O362" i="9" s="1"/>
  <c r="O386" i="9" a="1"/>
  <c r="O386" i="9" s="1"/>
  <c r="R386" i="9" a="1"/>
  <c r="R386" i="9" s="1"/>
  <c r="R250" i="9" a="1"/>
  <c r="R250" i="9" s="1"/>
  <c r="O250" i="9" a="1"/>
  <c r="O250" i="9" s="1"/>
  <c r="O247" i="9" a="1"/>
  <c r="O247" i="9" s="1"/>
  <c r="R247" i="9" a="1"/>
  <c r="R247" i="9" s="1"/>
  <c r="O259" i="9" a="1"/>
  <c r="O259" i="9" s="1"/>
  <c r="R259" i="9" a="1"/>
  <c r="R259" i="9" s="1"/>
  <c r="O271" i="9" a="1"/>
  <c r="O271" i="9" s="1"/>
  <c r="R271" i="9" a="1"/>
  <c r="R271" i="9" s="1"/>
  <c r="R279" i="9" a="1"/>
  <c r="R279" i="9" s="1"/>
  <c r="O279" i="9" a="1"/>
  <c r="O279" i="9" s="1"/>
  <c r="O361" i="9" a="1"/>
  <c r="O361" i="9" s="1"/>
  <c r="R361" i="9" a="1"/>
  <c r="R361" i="9" s="1"/>
  <c r="R248" i="9" a="1"/>
  <c r="R248" i="9" s="1"/>
  <c r="O248" i="9" a="1"/>
  <c r="O248" i="9" s="1"/>
  <c r="R256" i="9" a="1"/>
  <c r="R256" i="9" s="1"/>
  <c r="O256" i="9" a="1"/>
  <c r="O256" i="9" s="1"/>
  <c r="O264" i="9" a="1"/>
  <c r="O264" i="9" s="1"/>
  <c r="R264" i="9" a="1"/>
  <c r="R264" i="9" s="1"/>
  <c r="O268" i="9" a="1"/>
  <c r="O268" i="9" s="1"/>
  <c r="R268" i="9" a="1"/>
  <c r="R268" i="9" s="1"/>
  <c r="O276" i="9" a="1"/>
  <c r="O276" i="9" s="1"/>
  <c r="R276" i="9" a="1"/>
  <c r="R276" i="9" s="1"/>
  <c r="R280" i="9" a="1"/>
  <c r="R280" i="9" s="1"/>
  <c r="O280" i="9" a="1"/>
  <c r="O280" i="9" s="1"/>
  <c r="R358" i="9" a="1"/>
  <c r="R358" i="9" s="1"/>
  <c r="O358" i="9" a="1"/>
  <c r="O358" i="9" s="1"/>
  <c r="O366" i="9" a="1"/>
  <c r="O366" i="9" s="1"/>
  <c r="R366" i="9" a="1"/>
  <c r="R366" i="9" s="1"/>
  <c r="R370" i="9" a="1"/>
  <c r="R370" i="9" s="1"/>
  <c r="O370" i="9" a="1"/>
  <c r="O370" i="9" s="1"/>
  <c r="O374" i="9" a="1"/>
  <c r="O374" i="9" s="1"/>
  <c r="R374" i="9" a="1"/>
  <c r="R374" i="9" s="1"/>
  <c r="R378" i="9" a="1"/>
  <c r="R378" i="9" s="1"/>
  <c r="O378" i="9" a="1"/>
  <c r="O378" i="9" s="1"/>
  <c r="O382" i="9" a="1"/>
  <c r="O382" i="9" s="1"/>
  <c r="R382" i="9" a="1"/>
  <c r="R382" i="9" s="1"/>
  <c r="R390" i="9" a="1"/>
  <c r="R390" i="9" s="1"/>
  <c r="O390" i="9" a="1"/>
  <c r="O390" i="9" s="1"/>
  <c r="R245" i="9" a="1"/>
  <c r="R245" i="9" s="1"/>
  <c r="O245" i="9" a="1"/>
  <c r="O245" i="9" s="1"/>
  <c r="O249" i="9" a="1"/>
  <c r="O249" i="9" s="1"/>
  <c r="R249" i="9" a="1"/>
  <c r="R249" i="9" s="1"/>
  <c r="R253" i="9" a="1"/>
  <c r="R253" i="9" s="1"/>
  <c r="O253" i="9" a="1"/>
  <c r="O253" i="9" s="1"/>
  <c r="O257" i="9" a="1"/>
  <c r="O257" i="9" s="1"/>
  <c r="R257" i="9" a="1"/>
  <c r="R257" i="9" s="1"/>
  <c r="O261" i="9" a="1"/>
  <c r="O261" i="9" s="1"/>
  <c r="R261" i="9" a="1"/>
  <c r="R261" i="9" s="1"/>
  <c r="O265" i="9" a="1"/>
  <c r="O265" i="9" s="1"/>
  <c r="R265" i="9" a="1"/>
  <c r="R265" i="9" s="1"/>
  <c r="O269" i="9" a="1"/>
  <c r="O269" i="9" s="1"/>
  <c r="R269" i="9" a="1"/>
  <c r="R269" i="9" s="1"/>
  <c r="R273" i="9" a="1"/>
  <c r="R273" i="9" s="1"/>
  <c r="O273" i="9" a="1"/>
  <c r="O273" i="9" s="1"/>
  <c r="O277" i="9" a="1"/>
  <c r="O277" i="9" s="1"/>
  <c r="R277" i="9" a="1"/>
  <c r="R277" i="9" s="1"/>
  <c r="R281" i="9" a="1"/>
  <c r="R281" i="9" s="1"/>
  <c r="O281" i="9" a="1"/>
  <c r="O281" i="9" s="1"/>
  <c r="R355" i="9" a="1"/>
  <c r="R355" i="9" s="1"/>
  <c r="O355" i="9" a="1"/>
  <c r="O355" i="9" s="1"/>
  <c r="R359" i="9" a="1"/>
  <c r="R359" i="9" s="1"/>
  <c r="O359" i="9" a="1"/>
  <c r="O359" i="9" s="1"/>
  <c r="O363" i="9" a="1"/>
  <c r="O363" i="9" s="1"/>
  <c r="R363" i="9" a="1"/>
  <c r="R363" i="9" s="1"/>
  <c r="R367" i="9" a="1"/>
  <c r="R367" i="9" s="1"/>
  <c r="O367" i="9" a="1"/>
  <c r="O367" i="9" s="1"/>
  <c r="O371" i="9" a="1"/>
  <c r="O371" i="9" s="1"/>
  <c r="R371" i="9" a="1"/>
  <c r="R371" i="9" s="1"/>
  <c r="O375" i="9" a="1"/>
  <c r="O375" i="9" s="1"/>
  <c r="R375" i="9" a="1"/>
  <c r="R375" i="9" s="1"/>
  <c r="R379" i="9" a="1"/>
  <c r="R379" i="9" s="1"/>
  <c r="O379" i="9" a="1"/>
  <c r="O379" i="9" s="1"/>
  <c r="R383" i="9" a="1"/>
  <c r="R383" i="9" s="1"/>
  <c r="O383" i="9" a="1"/>
  <c r="O383" i="9" s="1"/>
  <c r="O387" i="9" a="1"/>
  <c r="O387" i="9" s="1"/>
  <c r="R387" i="9" a="1"/>
  <c r="R387" i="9" s="1"/>
  <c r="R391" i="9" a="1"/>
  <c r="R391" i="9" s="1"/>
  <c r="O391" i="9" a="1"/>
  <c r="O391" i="9" s="1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2" i="9"/>
  <c r="B31" i="9"/>
  <c r="B12" i="9"/>
  <c r="B11" i="9"/>
  <c r="B16" i="9"/>
  <c r="B138" i="9"/>
  <c r="B139" i="9"/>
  <c r="B15" i="9"/>
  <c r="R11" i="9" l="1" a="1"/>
  <c r="R11" i="9" s="1"/>
  <c r="O11" i="9" a="1"/>
  <c r="O11" i="9" s="1"/>
  <c r="R39" i="9" a="1"/>
  <c r="R39" i="9" s="1"/>
  <c r="O39" i="9" a="1"/>
  <c r="O39" i="9" s="1"/>
  <c r="R47" i="9" a="1"/>
  <c r="R47" i="9" s="1"/>
  <c r="O47" i="9" a="1"/>
  <c r="O47" i="9" s="1"/>
  <c r="O55" i="9" a="1"/>
  <c r="O55" i="9" s="1"/>
  <c r="R55" i="9" a="1"/>
  <c r="R55" i="9" s="1"/>
  <c r="O63" i="9" a="1"/>
  <c r="O63" i="9" s="1"/>
  <c r="R63" i="9" a="1"/>
  <c r="R63" i="9" s="1"/>
  <c r="O139" i="9" a="1"/>
  <c r="O139" i="9" s="1"/>
  <c r="R139" i="9" a="1"/>
  <c r="R139" i="9" s="1"/>
  <c r="O12" i="9" a="1"/>
  <c r="O12" i="9" s="1"/>
  <c r="R12" i="9" a="1"/>
  <c r="R12" i="9" s="1"/>
  <c r="O36" i="9" a="1"/>
  <c r="O36" i="9" s="1"/>
  <c r="R36" i="9" a="1"/>
  <c r="R36" i="9" s="1"/>
  <c r="R40" i="9" a="1"/>
  <c r="R40" i="9" s="1"/>
  <c r="O40" i="9" a="1"/>
  <c r="O40" i="9" s="1"/>
  <c r="R44" i="9" a="1"/>
  <c r="R44" i="9" s="1"/>
  <c r="O44" i="9" a="1"/>
  <c r="O44" i="9" s="1"/>
  <c r="R48" i="9" a="1"/>
  <c r="R48" i="9" s="1"/>
  <c r="O48" i="9" a="1"/>
  <c r="O48" i="9" s="1"/>
  <c r="R52" i="9" a="1"/>
  <c r="R52" i="9" s="1"/>
  <c r="O52" i="9" a="1"/>
  <c r="O52" i="9" s="1"/>
  <c r="O56" i="9" a="1"/>
  <c r="O56" i="9" s="1"/>
  <c r="R56" i="9" a="1"/>
  <c r="R56" i="9" s="1"/>
  <c r="R60" i="9" a="1"/>
  <c r="R60" i="9" s="1"/>
  <c r="O60" i="9" a="1"/>
  <c r="O60" i="9" s="1"/>
  <c r="O64" i="9" a="1"/>
  <c r="O64" i="9" s="1"/>
  <c r="R64" i="9" a="1"/>
  <c r="R64" i="9" s="1"/>
  <c r="R68" i="9" a="1"/>
  <c r="R68" i="9" s="1"/>
  <c r="O68" i="9" a="1"/>
  <c r="O68" i="9" s="1"/>
  <c r="O138" i="9" a="1"/>
  <c r="O138" i="9" s="1"/>
  <c r="R138" i="9" a="1"/>
  <c r="R138" i="9" s="1"/>
  <c r="R31" i="9" a="1"/>
  <c r="R31" i="9" s="1"/>
  <c r="O31" i="9" a="1"/>
  <c r="O31" i="9" s="1"/>
  <c r="O37" i="9" a="1"/>
  <c r="O37" i="9" s="1"/>
  <c r="R37" i="9" a="1"/>
  <c r="R37" i="9" s="1"/>
  <c r="R41" i="9" a="1"/>
  <c r="R41" i="9" s="1"/>
  <c r="O41" i="9" a="1"/>
  <c r="O41" i="9" s="1"/>
  <c r="R45" i="9" a="1"/>
  <c r="R45" i="9" s="1"/>
  <c r="O45" i="9" a="1"/>
  <c r="O45" i="9" s="1"/>
  <c r="R49" i="9" a="1"/>
  <c r="R49" i="9" s="1"/>
  <c r="O49" i="9" a="1"/>
  <c r="O49" i="9" s="1"/>
  <c r="O53" i="9" a="1"/>
  <c r="O53" i="9" s="1"/>
  <c r="R53" i="9" a="1"/>
  <c r="R53" i="9" s="1"/>
  <c r="R57" i="9" a="1"/>
  <c r="R57" i="9" s="1"/>
  <c r="O57" i="9" a="1"/>
  <c r="O57" i="9" s="1"/>
  <c r="O61" i="9" a="1"/>
  <c r="O61" i="9" s="1"/>
  <c r="R61" i="9" a="1"/>
  <c r="R61" i="9" s="1"/>
  <c r="R65" i="9" a="1"/>
  <c r="R65" i="9" s="1"/>
  <c r="O65" i="9" a="1"/>
  <c r="O65" i="9" s="1"/>
  <c r="O69" i="9" a="1"/>
  <c r="O69" i="9" s="1"/>
  <c r="R69" i="9" a="1"/>
  <c r="R69" i="9" s="1"/>
  <c r="O15" i="9" a="1"/>
  <c r="O15" i="9" s="1"/>
  <c r="R15" i="9" a="1"/>
  <c r="R15" i="9" s="1"/>
  <c r="R35" i="9" a="1"/>
  <c r="R35" i="9" s="1"/>
  <c r="O35" i="9" a="1"/>
  <c r="O35" i="9" s="1"/>
  <c r="R43" i="9" a="1"/>
  <c r="R43" i="9" s="1"/>
  <c r="O43" i="9" a="1"/>
  <c r="O43" i="9" s="1"/>
  <c r="R51" i="9" a="1"/>
  <c r="R51" i="9" s="1"/>
  <c r="O51" i="9" a="1"/>
  <c r="O51" i="9" s="1"/>
  <c r="O59" i="9" a="1"/>
  <c r="O59" i="9" s="1"/>
  <c r="R59" i="9" a="1"/>
  <c r="R59" i="9" s="1"/>
  <c r="R67" i="9" a="1"/>
  <c r="R67" i="9" s="1"/>
  <c r="O67" i="9" a="1"/>
  <c r="O67" i="9" s="1"/>
  <c r="O16" i="9" a="1"/>
  <c r="O16" i="9" s="1"/>
  <c r="R16" i="9" a="1"/>
  <c r="R16" i="9" s="1"/>
  <c r="R32" i="9" a="1"/>
  <c r="R32" i="9" s="1"/>
  <c r="O32" i="9" a="1"/>
  <c r="O32" i="9" s="1"/>
  <c r="R38" i="9" a="1"/>
  <c r="R38" i="9" s="1"/>
  <c r="O38" i="9" a="1"/>
  <c r="O38" i="9" s="1"/>
  <c r="R42" i="9" a="1"/>
  <c r="R42" i="9" s="1"/>
  <c r="O42" i="9" a="1"/>
  <c r="O42" i="9" s="1"/>
  <c r="R46" i="9" a="1"/>
  <c r="R46" i="9" s="1"/>
  <c r="O46" i="9" a="1"/>
  <c r="O46" i="9" s="1"/>
  <c r="R50" i="9" a="1"/>
  <c r="R50" i="9" s="1"/>
  <c r="O50" i="9" a="1"/>
  <c r="O50" i="9" s="1"/>
  <c r="R54" i="9" a="1"/>
  <c r="R54" i="9" s="1"/>
  <c r="O54" i="9" a="1"/>
  <c r="O54" i="9" s="1"/>
  <c r="R58" i="9" a="1"/>
  <c r="R58" i="9" s="1"/>
  <c r="O58" i="9" a="1"/>
  <c r="O58" i="9" s="1"/>
  <c r="R62" i="9" a="1"/>
  <c r="R62" i="9" s="1"/>
  <c r="O62" i="9" a="1"/>
  <c r="O62" i="9" s="1"/>
  <c r="R66" i="9" a="1"/>
  <c r="R66" i="9" s="1"/>
  <c r="O66" i="9" a="1"/>
  <c r="O66" i="9" s="1"/>
  <c r="R70" i="9" a="1"/>
  <c r="R70" i="9" s="1"/>
  <c r="O70" i="9" a="1"/>
  <c r="O70" i="9" s="1"/>
  <c r="A34" i="1"/>
  <c r="F34" i="1"/>
  <c r="G34" i="1" s="1"/>
  <c r="I34" i="1" s="1"/>
  <c r="A24" i="1"/>
  <c r="F24" i="1"/>
  <c r="G24" i="1" s="1"/>
  <c r="I24" i="1" s="1"/>
  <c r="H34" i="1" l="1"/>
  <c r="H24" i="1"/>
  <c r="F23" i="1" l="1"/>
  <c r="F25" i="1"/>
  <c r="F26" i="1"/>
  <c r="F27" i="1"/>
  <c r="F28" i="1"/>
  <c r="F29" i="1"/>
  <c r="F30" i="1"/>
  <c r="F31" i="1"/>
  <c r="F32" i="1"/>
  <c r="F33" i="1"/>
  <c r="F22" i="1"/>
  <c r="H22" i="1" s="1"/>
  <c r="K3" i="1"/>
  <c r="K6" i="1" l="1"/>
  <c r="K4" i="1"/>
  <c r="K5" i="1" s="1"/>
  <c r="A33" i="1"/>
  <c r="G33" i="1"/>
  <c r="I33" i="1" s="1"/>
  <c r="H32" i="1"/>
  <c r="G32" i="1"/>
  <c r="I32" i="1" s="1"/>
  <c r="A32" i="1"/>
  <c r="H30" i="1"/>
  <c r="H26" i="1"/>
  <c r="G31" i="1"/>
  <c r="I31" i="1" s="1"/>
  <c r="A31" i="1"/>
  <c r="G30" i="1"/>
  <c r="I30" i="1" s="1"/>
  <c r="A30" i="1"/>
  <c r="G29" i="1"/>
  <c r="I29" i="1" s="1"/>
  <c r="H29" i="1"/>
  <c r="A29" i="1"/>
  <c r="H28" i="1"/>
  <c r="A28" i="1"/>
  <c r="G27" i="1"/>
  <c r="I27" i="1" s="1"/>
  <c r="A27" i="1"/>
  <c r="G26" i="1"/>
  <c r="I26" i="1" s="1"/>
  <c r="A26" i="1"/>
  <c r="H25" i="1"/>
  <c r="A25" i="1"/>
  <c r="H23" i="1"/>
  <c r="A23" i="1"/>
  <c r="G22" i="1"/>
  <c r="I22" i="1" s="1"/>
  <c r="G25" i="1" l="1"/>
  <c r="I25" i="1" s="1"/>
  <c r="G23" i="1"/>
  <c r="I23" i="1" s="1"/>
  <c r="G28" i="1"/>
  <c r="I28" i="1" s="1"/>
  <c r="H27" i="1"/>
  <c r="H31" i="1"/>
  <c r="H33" i="1"/>
  <c r="A22" i="1"/>
</calcChain>
</file>

<file path=xl/sharedStrings.xml><?xml version="1.0" encoding="utf-8"?>
<sst xmlns="http://schemas.openxmlformats.org/spreadsheetml/2006/main" count="54961" uniqueCount="728">
  <si>
    <t>M</t>
    <phoneticPr fontId="1" type="noConversion"/>
  </si>
  <si>
    <t>외경</t>
    <phoneticPr fontId="1" type="noConversion"/>
  </si>
  <si>
    <t>호칭기호</t>
    <phoneticPr fontId="1" type="noConversion"/>
  </si>
  <si>
    <t>d</t>
    <phoneticPr fontId="1" type="noConversion"/>
  </si>
  <si>
    <t>유효경</t>
    <phoneticPr fontId="1" type="noConversion"/>
  </si>
  <si>
    <t>골지름</t>
    <phoneticPr fontId="1" type="noConversion"/>
  </si>
  <si>
    <t>d2</t>
    <phoneticPr fontId="1" type="noConversion"/>
  </si>
  <si>
    <t>d1</t>
    <phoneticPr fontId="1" type="noConversion"/>
  </si>
  <si>
    <t>피치</t>
    <phoneticPr fontId="1" type="noConversion"/>
  </si>
  <si>
    <t>접촉높이</t>
    <phoneticPr fontId="1" type="noConversion"/>
  </si>
  <si>
    <t>H1</t>
    <phoneticPr fontId="1" type="noConversion"/>
  </si>
  <si>
    <t>P</t>
    <phoneticPr fontId="1" type="noConversion"/>
  </si>
  <si>
    <t>나사호칭</t>
    <phoneticPr fontId="1" type="noConversion"/>
  </si>
  <si>
    <t>산높이</t>
    <phoneticPr fontId="1" type="noConversion"/>
  </si>
  <si>
    <t>H</t>
    <phoneticPr fontId="1" type="noConversion"/>
  </si>
  <si>
    <t>산각</t>
    <phoneticPr fontId="1" type="noConversion"/>
  </si>
  <si>
    <t>A</t>
    <phoneticPr fontId="1" type="noConversion"/>
  </si>
  <si>
    <t>H=</t>
    <phoneticPr fontId="1" type="noConversion"/>
  </si>
  <si>
    <t>H1=</t>
    <phoneticPr fontId="1" type="noConversion"/>
  </si>
  <si>
    <t>H-3×H/8</t>
    <phoneticPr fontId="1" type="noConversion"/>
  </si>
  <si>
    <t>d2=</t>
    <phoneticPr fontId="1" type="noConversion"/>
  </si>
  <si>
    <t>d-6×(H/8)</t>
    <phoneticPr fontId="1" type="noConversion"/>
  </si>
  <si>
    <t>=</t>
    <phoneticPr fontId="1" type="noConversion"/>
  </si>
  <si>
    <t>=d-</t>
    <phoneticPr fontId="1" type="noConversion"/>
  </si>
  <si>
    <t>d1=</t>
    <phoneticPr fontId="1" type="noConversion"/>
  </si>
  <si>
    <t>d-H1×2</t>
    <phoneticPr fontId="1" type="noConversion"/>
  </si>
  <si>
    <t>TAN(A)/2n×25.4</t>
    <phoneticPr fontId="1" type="noConversion"/>
  </si>
  <si>
    <t>/n×25.4</t>
    <phoneticPr fontId="1" type="noConversion"/>
  </si>
  <si>
    <t>No. 0</t>
    <phoneticPr fontId="1" type="noConversion"/>
  </si>
  <si>
    <t>산수</t>
    <phoneticPr fontId="1" type="noConversion"/>
  </si>
  <si>
    <t>n</t>
    <phoneticPr fontId="1" type="noConversion"/>
  </si>
  <si>
    <t>나사종류</t>
    <phoneticPr fontId="1" type="noConversion"/>
  </si>
  <si>
    <t>No. 1</t>
    <phoneticPr fontId="1" type="noConversion"/>
  </si>
  <si>
    <t>No. 2</t>
    <phoneticPr fontId="1" type="noConversion"/>
  </si>
  <si>
    <t>No. 3</t>
    <phoneticPr fontId="1" type="noConversion"/>
  </si>
  <si>
    <t>No. 4</t>
    <phoneticPr fontId="1" type="noConversion"/>
  </si>
  <si>
    <t>No. 5</t>
    <phoneticPr fontId="1" type="noConversion"/>
  </si>
  <si>
    <t>No. 6</t>
    <phoneticPr fontId="1" type="noConversion"/>
  </si>
  <si>
    <t>No. 8</t>
    <phoneticPr fontId="1" type="noConversion"/>
  </si>
  <si>
    <t>No. 10</t>
    <phoneticPr fontId="1" type="noConversion"/>
  </si>
  <si>
    <t>No. 12</t>
    <phoneticPr fontId="1" type="noConversion"/>
  </si>
  <si>
    <t>1/4</t>
    <phoneticPr fontId="1" type="noConversion"/>
  </si>
  <si>
    <t>UNF</t>
    <phoneticPr fontId="1" type="noConversion"/>
  </si>
  <si>
    <t>5/16</t>
    <phoneticPr fontId="1" type="noConversion"/>
  </si>
  <si>
    <t>1-1/2</t>
    <phoneticPr fontId="1" type="noConversion"/>
  </si>
  <si>
    <t>/n)×25.4</t>
    <phoneticPr fontId="1" type="noConversion"/>
  </si>
  <si>
    <t>=(d(in) -</t>
    <phoneticPr fontId="1" type="noConversion"/>
  </si>
  <si>
    <t>=(d(in) -</t>
    <phoneticPr fontId="1" type="noConversion"/>
  </si>
  <si>
    <t>UNEF</t>
    <phoneticPr fontId="1" type="noConversion"/>
  </si>
  <si>
    <t>5/16</t>
    <phoneticPr fontId="1" type="noConversion"/>
  </si>
  <si>
    <t>1/2</t>
    <phoneticPr fontId="1" type="noConversion"/>
  </si>
  <si>
    <t>9/16</t>
    <phoneticPr fontId="1" type="noConversion"/>
  </si>
  <si>
    <t>inch</t>
    <phoneticPr fontId="1" type="noConversion"/>
  </si>
  <si>
    <t>mm</t>
    <phoneticPr fontId="1" type="noConversion"/>
  </si>
  <si>
    <t>1 1/2</t>
    <phoneticPr fontId="1" type="noConversion"/>
  </si>
  <si>
    <t>1 1/8</t>
    <phoneticPr fontId="1" type="noConversion"/>
  </si>
  <si>
    <t>1 1/4</t>
    <phoneticPr fontId="1" type="noConversion"/>
  </si>
  <si>
    <t>1 3/4</t>
    <phoneticPr fontId="1" type="noConversion"/>
  </si>
  <si>
    <t>2</t>
    <phoneticPr fontId="1" type="noConversion"/>
  </si>
  <si>
    <t>2 1/4</t>
    <phoneticPr fontId="1" type="noConversion"/>
  </si>
  <si>
    <t>2 1/2</t>
    <phoneticPr fontId="1" type="noConversion"/>
  </si>
  <si>
    <t>2 3/4</t>
    <phoneticPr fontId="1" type="noConversion"/>
  </si>
  <si>
    <t>3 1/4</t>
    <phoneticPr fontId="1" type="noConversion"/>
  </si>
  <si>
    <t>3 1/2</t>
    <phoneticPr fontId="1" type="noConversion"/>
  </si>
  <si>
    <t>3 3/4</t>
    <phoneticPr fontId="1" type="noConversion"/>
  </si>
  <si>
    <t>4</t>
    <phoneticPr fontId="1" type="noConversion"/>
  </si>
  <si>
    <t>P</t>
    <phoneticPr fontId="1" type="noConversion"/>
  </si>
  <si>
    <t>P</t>
    <phoneticPr fontId="1" type="noConversion"/>
  </si>
  <si>
    <t>1/16</t>
    <phoneticPr fontId="1" type="noConversion"/>
  </si>
  <si>
    <t>1/8</t>
    <phoneticPr fontId="1" type="noConversion"/>
  </si>
  <si>
    <t>1/4</t>
    <phoneticPr fontId="1" type="noConversion"/>
  </si>
  <si>
    <t>3/8</t>
    <phoneticPr fontId="1" type="noConversion"/>
  </si>
  <si>
    <t>1/2</t>
    <phoneticPr fontId="1" type="noConversion"/>
  </si>
  <si>
    <t>5/8</t>
    <phoneticPr fontId="1" type="noConversion"/>
  </si>
  <si>
    <t>3/4</t>
    <phoneticPr fontId="1" type="noConversion"/>
  </si>
  <si>
    <t>7/8</t>
    <phoneticPr fontId="1" type="noConversion"/>
  </si>
  <si>
    <t>1</t>
    <phoneticPr fontId="1" type="noConversion"/>
  </si>
  <si>
    <t>1 1/8</t>
    <phoneticPr fontId="1" type="noConversion"/>
  </si>
  <si>
    <t>2</t>
    <phoneticPr fontId="1" type="noConversion"/>
  </si>
  <si>
    <t>2 3/4</t>
    <phoneticPr fontId="1" type="noConversion"/>
  </si>
  <si>
    <t>3</t>
    <phoneticPr fontId="1" type="noConversion"/>
  </si>
  <si>
    <t>5</t>
    <phoneticPr fontId="1" type="noConversion"/>
  </si>
  <si>
    <t>6</t>
    <phoneticPr fontId="1" type="noConversion"/>
  </si>
  <si>
    <t>7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</si>
  <si>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</si>
  <si>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</si>
  <si>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</si>
  <si>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12</t>
    <phoneticPr fontId="1" type="noConversion"/>
  </si>
  <si>
    <t>P=</t>
    <phoneticPr fontId="1" type="noConversion"/>
  </si>
  <si>
    <t>25.4/n</t>
    <phoneticPr fontId="1" type="noConversion"/>
  </si>
  <si>
    <t>P=</t>
    <phoneticPr fontId="1" type="noConversion"/>
  </si>
  <si>
    <t>25.4/n</t>
    <phoneticPr fontId="1" type="noConversion"/>
  </si>
  <si>
    <t>TAN(90-A/2)×P</t>
    <phoneticPr fontId="1" type="noConversion"/>
  </si>
  <si>
    <t>H-2×H/6×P</t>
    <phoneticPr fontId="1" type="noConversion"/>
  </si>
  <si>
    <t>H1 (h)</t>
    <phoneticPr fontId="1" type="noConversion"/>
  </si>
  <si>
    <t>H1(h)=</t>
    <phoneticPr fontId="1" type="noConversion"/>
  </si>
  <si>
    <t>d-2H1</t>
    <phoneticPr fontId="1" type="noConversion"/>
  </si>
  <si>
    <t>d-H1</t>
    <phoneticPr fontId="1" type="noConversion"/>
  </si>
  <si>
    <t>=d(in) -</t>
    <phoneticPr fontId="1" type="noConversion"/>
  </si>
  <si>
    <t>=d(in) -</t>
    <phoneticPr fontId="1" type="noConversion"/>
  </si>
  <si>
    <t>G (PF)</t>
    <phoneticPr fontId="1" type="noConversion"/>
  </si>
  <si>
    <t>mm</t>
    <phoneticPr fontId="1" type="noConversion"/>
  </si>
  <si>
    <t>deg.</t>
    <phoneticPr fontId="1" type="noConversion"/>
  </si>
  <si>
    <t>mm</t>
    <phoneticPr fontId="1" type="noConversion"/>
  </si>
  <si>
    <t>deg.</t>
    <phoneticPr fontId="1" type="noConversion"/>
  </si>
  <si>
    <t>mm</t>
    <phoneticPr fontId="1" type="noConversion"/>
  </si>
  <si>
    <t>mm</t>
    <phoneticPr fontId="1" type="noConversion"/>
  </si>
  <si>
    <t>4 1/2</t>
    <phoneticPr fontId="1" type="noConversion"/>
  </si>
  <si>
    <t>5 1/2</t>
    <phoneticPr fontId="1" type="noConversion"/>
  </si>
  <si>
    <t>기호</t>
    <phoneticPr fontId="1" type="noConversion"/>
  </si>
  <si>
    <t>No.1</t>
  </si>
  <si>
    <t>No.2</t>
  </si>
  <si>
    <t>No.3</t>
  </si>
  <si>
    <t>No.4</t>
  </si>
  <si>
    <t>No.5</t>
  </si>
  <si>
    <t>No.6</t>
  </si>
  <si>
    <t>No.8</t>
  </si>
  <si>
    <t>No.10</t>
  </si>
  <si>
    <t>No.12</t>
  </si>
  <si>
    <t>TAN(90-A/2)/2×P</t>
    <phoneticPr fontId="1" type="noConversion"/>
  </si>
  <si>
    <t>d-6×(H/8)</t>
    <phoneticPr fontId="1" type="noConversion"/>
  </si>
  <si>
    <t>P</t>
    <phoneticPr fontId="1" type="noConversion"/>
  </si>
  <si>
    <t>d-H1×2</t>
    <phoneticPr fontId="1" type="noConversion"/>
  </si>
  <si>
    <t>H-3×H/8</t>
    <phoneticPr fontId="1" type="noConversion"/>
  </si>
  <si>
    <t>A=</t>
    <phoneticPr fontId="1" type="noConversion"/>
  </si>
  <si>
    <t>˚</t>
    <phoneticPr fontId="1" type="noConversion"/>
  </si>
  <si>
    <t>0.5×P</t>
    <phoneticPr fontId="1" type="noConversion"/>
  </si>
  <si>
    <t>d-P</t>
    <phoneticPr fontId="1" type="noConversion"/>
  </si>
  <si>
    <t>d-0.5P</t>
    <phoneticPr fontId="1" type="noConversion"/>
  </si>
  <si>
    <t>TR</t>
    <phoneticPr fontId="1" type="noConversion"/>
  </si>
  <si>
    <t>이하</t>
    <phoneticPr fontId="1" type="noConversion"/>
  </si>
  <si>
    <t>-</t>
    <phoneticPr fontId="1" type="noConversion"/>
  </si>
  <si>
    <t>게이지 종류</t>
    <phoneticPr fontId="1" type="noConversion"/>
  </si>
  <si>
    <t>GP</t>
    <phoneticPr fontId="1" type="noConversion"/>
  </si>
  <si>
    <t>NP</t>
    <phoneticPr fontId="1" type="noConversion"/>
  </si>
  <si>
    <t>M</t>
    <phoneticPr fontId="1" type="noConversion"/>
  </si>
  <si>
    <t>5H</t>
    <phoneticPr fontId="1" type="noConversion"/>
  </si>
  <si>
    <t>위</t>
    <phoneticPr fontId="1" type="noConversion"/>
  </si>
  <si>
    <t>아래</t>
    <phoneticPr fontId="1" type="noConversion"/>
  </si>
  <si>
    <t>기호</t>
    <phoneticPr fontId="1" type="noConversion"/>
  </si>
  <si>
    <t>6H</t>
    <phoneticPr fontId="1" type="noConversion"/>
  </si>
  <si>
    <t>μm</t>
    <phoneticPr fontId="1" type="noConversion"/>
  </si>
  <si>
    <t>7H</t>
    <phoneticPr fontId="1" type="noConversion"/>
  </si>
  <si>
    <t>피치</t>
    <phoneticPr fontId="1" type="noConversion"/>
  </si>
  <si>
    <t>호칭</t>
    <phoneticPr fontId="1" type="noConversion"/>
  </si>
  <si>
    <t>산각</t>
    <phoneticPr fontId="1" type="noConversion"/>
  </si>
  <si>
    <t>´</t>
    <phoneticPr fontId="1" type="noConversion"/>
  </si>
  <si>
    <t>NP</t>
    <phoneticPr fontId="1" type="noConversion"/>
  </si>
  <si>
    <t>4H</t>
    <phoneticPr fontId="1" type="noConversion"/>
  </si>
  <si>
    <t>허용차</t>
    <phoneticPr fontId="1" type="noConversion"/>
  </si>
  <si>
    <t>˚</t>
    <phoneticPr fontId="1" type="noConversion"/>
  </si>
  <si>
    <t>P</t>
    <phoneticPr fontId="1" type="noConversion"/>
  </si>
  <si>
    <t>A</t>
    <phoneticPr fontId="1" type="noConversion"/>
  </si>
  <si>
    <t>바깥
지름</t>
    <phoneticPr fontId="1" type="noConversion"/>
  </si>
  <si>
    <t>D</t>
    <phoneticPr fontId="1" type="noConversion"/>
  </si>
  <si>
    <t>등급</t>
    <phoneticPr fontId="1" type="noConversion"/>
  </si>
  <si>
    <t>유효지름</t>
    <phoneticPr fontId="1" type="noConversion"/>
  </si>
  <si>
    <r>
      <t>D</t>
    </r>
    <r>
      <rPr>
        <vertAlign val="subscript"/>
        <sz val="10"/>
        <color theme="1"/>
        <rFont val="맑은 고딕"/>
        <family val="3"/>
        <charset val="129"/>
        <scheme val="minor"/>
      </rPr>
      <t>2max</t>
    </r>
    <phoneticPr fontId="1" type="noConversion"/>
  </si>
  <si>
    <r>
      <t>D</t>
    </r>
    <r>
      <rPr>
        <vertAlign val="subscript"/>
        <sz val="10"/>
        <color theme="1"/>
        <rFont val="맑은 고딕"/>
        <family val="3"/>
        <charset val="129"/>
        <scheme val="minor"/>
      </rPr>
      <t>2min</t>
    </r>
    <phoneticPr fontId="1" type="noConversion"/>
  </si>
  <si>
    <r>
      <t>T</t>
    </r>
    <r>
      <rPr>
        <vertAlign val="subscript"/>
        <sz val="10"/>
        <color theme="1"/>
        <rFont val="맑은 고딕"/>
        <family val="3"/>
        <charset val="129"/>
        <scheme val="minor"/>
      </rPr>
      <t>D2</t>
    </r>
    <phoneticPr fontId="1" type="noConversion"/>
  </si>
  <si>
    <t>초과</t>
    <phoneticPr fontId="1" type="noConversion"/>
  </si>
  <si>
    <t>-</t>
    <phoneticPr fontId="1" type="noConversion"/>
  </si>
  <si>
    <t>-</t>
    <phoneticPr fontId="1" type="noConversion"/>
  </si>
  <si>
    <t>호칭지름 (mm)</t>
    <phoneticPr fontId="1" type="noConversion"/>
  </si>
  <si>
    <r>
      <t>공차정밀도 (μm), T</t>
    </r>
    <r>
      <rPr>
        <vertAlign val="subscript"/>
        <sz val="10"/>
        <color theme="1"/>
        <rFont val="맑은 고딕"/>
        <family val="3"/>
        <charset val="129"/>
        <scheme val="minor"/>
      </rPr>
      <t>D2</t>
    </r>
    <phoneticPr fontId="1" type="noConversion"/>
  </si>
  <si>
    <t>P (mm)</t>
    <phoneticPr fontId="1" type="noConversion"/>
  </si>
  <si>
    <t>안지름</t>
    <phoneticPr fontId="1" type="noConversion"/>
  </si>
  <si>
    <r>
      <t>D</t>
    </r>
    <r>
      <rPr>
        <vertAlign val="subscript"/>
        <sz val="10"/>
        <color theme="1"/>
        <rFont val="맑은 고딕"/>
        <family val="3"/>
        <charset val="129"/>
        <scheme val="minor"/>
      </rPr>
      <t>1max</t>
    </r>
    <phoneticPr fontId="1" type="noConversion"/>
  </si>
  <si>
    <r>
      <t>D</t>
    </r>
    <r>
      <rPr>
        <vertAlign val="subscript"/>
        <sz val="10"/>
        <color theme="1"/>
        <rFont val="맑은 고딕"/>
        <family val="3"/>
        <charset val="129"/>
        <scheme val="minor"/>
      </rPr>
      <t>1min</t>
    </r>
    <phoneticPr fontId="1" type="noConversion"/>
  </si>
  <si>
    <r>
      <t>T</t>
    </r>
    <r>
      <rPr>
        <vertAlign val="subscript"/>
        <sz val="10"/>
        <color theme="1"/>
        <rFont val="맑은 고딕"/>
        <family val="3"/>
        <charset val="129"/>
        <scheme val="minor"/>
      </rPr>
      <t>D1</t>
    </r>
    <phoneticPr fontId="1" type="noConversion"/>
  </si>
  <si>
    <t>4H</t>
    <phoneticPr fontId="1" type="noConversion"/>
  </si>
  <si>
    <t>4H</t>
    <phoneticPr fontId="1" type="noConversion"/>
  </si>
  <si>
    <t>5H</t>
    <phoneticPr fontId="1" type="noConversion"/>
  </si>
  <si>
    <r>
      <t>공차정밀도 (μm), T</t>
    </r>
    <r>
      <rPr>
        <vertAlign val="subscript"/>
        <sz val="10"/>
        <color theme="1"/>
        <rFont val="맑은 고딕"/>
        <family val="3"/>
        <charset val="129"/>
        <scheme val="minor"/>
      </rPr>
      <t>D1</t>
    </r>
    <phoneticPr fontId="1" type="noConversion"/>
  </si>
  <si>
    <t>1급</t>
    <phoneticPr fontId="1" type="noConversion"/>
  </si>
  <si>
    <t>2급</t>
    <phoneticPr fontId="1" type="noConversion"/>
  </si>
  <si>
    <t>3급</t>
    <phoneticPr fontId="1" type="noConversion"/>
  </si>
  <si>
    <r>
      <t>공차정밀도 (μm), T</t>
    </r>
    <r>
      <rPr>
        <vertAlign val="subscript"/>
        <sz val="10"/>
        <color theme="1"/>
        <rFont val="맑은 고딕"/>
        <family val="3"/>
        <charset val="129"/>
        <scheme val="minor"/>
      </rPr>
      <t>d</t>
    </r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</si>
  <si>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</si>
  <si>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</si>
  <si>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</si>
  <si>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r>
      <t>공차정밀도 (μm), T</t>
    </r>
    <r>
      <rPr>
        <vertAlign val="subscript"/>
        <sz val="10"/>
        <color theme="1"/>
        <rFont val="맑은 고딕"/>
        <family val="3"/>
        <charset val="129"/>
        <scheme val="minor"/>
      </rPr>
      <t>d2</t>
    </r>
    <phoneticPr fontId="1" type="noConversion"/>
  </si>
  <si>
    <t>바깥지름</t>
    <phoneticPr fontId="1" type="noConversion"/>
  </si>
  <si>
    <t>g</t>
    <phoneticPr fontId="1" type="noConversion"/>
  </si>
  <si>
    <t>표 2. 기초가 되는 치수 허용차</t>
    <phoneticPr fontId="1" type="noConversion"/>
  </si>
  <si>
    <t>수나사</t>
    <phoneticPr fontId="1" type="noConversion"/>
  </si>
  <si>
    <t>h</t>
    <phoneticPr fontId="1" type="noConversion"/>
  </si>
  <si>
    <t>암나사</t>
    <phoneticPr fontId="1" type="noConversion"/>
  </si>
  <si>
    <t>EI</t>
    <phoneticPr fontId="1" type="noConversion"/>
  </si>
  <si>
    <t>H</t>
    <phoneticPr fontId="1" type="noConversion"/>
  </si>
  <si>
    <t>G</t>
    <phoneticPr fontId="1" type="noConversion"/>
  </si>
  <si>
    <t>e</t>
    <phoneticPr fontId="1" type="noConversion"/>
  </si>
  <si>
    <t>es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</si>
  <si>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</si>
  <si>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</si>
  <si>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</si>
  <si>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표 5. 수나사 바깥지름의 공차</t>
    <phoneticPr fontId="1" type="noConversion"/>
  </si>
  <si>
    <t>KS B 0235:2000, 미터 나사의 공차 방식</t>
    <phoneticPr fontId="1" type="noConversion"/>
  </si>
  <si>
    <t>표 7. 수나사 유효지름의 공차</t>
    <phoneticPr fontId="1" type="noConversion"/>
  </si>
  <si>
    <t>부표 1, 부표 3, 부표 5, 부속서 1 부표 1, 부표 3, 부표 5, 부속서 1 표 1.</t>
    <phoneticPr fontId="1" type="noConversion"/>
  </si>
  <si>
    <t>표 4. 암나사 안지름의 공차</t>
    <phoneticPr fontId="1" type="noConversion"/>
  </si>
  <si>
    <t>표 6. 암나사 유효지름의 공차</t>
    <phoneticPr fontId="1" type="noConversion"/>
  </si>
  <si>
    <t>KS B 0211:1987, 미터 보통 나사의 허용한계 치수 및 공차</t>
    <phoneticPr fontId="1" type="noConversion"/>
  </si>
  <si>
    <t>KS B 0214:2017, 미터 가는 나사의 허용한계 치수 및 공차</t>
    <phoneticPr fontId="1" type="noConversion"/>
  </si>
  <si>
    <t>호칭지름</t>
    <phoneticPr fontId="1" type="noConversion"/>
  </si>
  <si>
    <t>이하</t>
    <phoneticPr fontId="1" type="noConversion"/>
  </si>
  <si>
    <t>mm</t>
    <phoneticPr fontId="1" type="noConversion"/>
  </si>
  <si>
    <t>※ 암나사용</t>
    <phoneticPr fontId="1" type="noConversion"/>
  </si>
  <si>
    <t>표 2, 부표 3, 부표 5, 부속서 1 부표 1, 부표 3, 부표 5, 부속서 1 표 1.</t>
    <phoneticPr fontId="1" type="noConversion"/>
  </si>
  <si>
    <t>6H</t>
    <phoneticPr fontId="1" type="noConversion"/>
  </si>
  <si>
    <t>7H</t>
    <phoneticPr fontId="1" type="noConversion"/>
  </si>
  <si>
    <t>허용차</t>
    <phoneticPr fontId="1" type="noConversion"/>
  </si>
  <si>
    <t>D</t>
    <phoneticPr fontId="1" type="noConversion"/>
  </si>
  <si>
    <t>EI</t>
    <phoneticPr fontId="1" type="noConversion"/>
  </si>
  <si>
    <t>기초가되는 치수허용차</t>
    <phoneticPr fontId="1" type="noConversion"/>
  </si>
  <si>
    <t>※ 표 1. 암나사용</t>
    <phoneticPr fontId="1" type="noConversion"/>
  </si>
  <si>
    <t>D'</t>
    <phoneticPr fontId="1" type="noConversion"/>
  </si>
  <si>
    <t>기준치수</t>
    <phoneticPr fontId="1" type="noConversion"/>
  </si>
  <si>
    <t>D'</t>
    <phoneticPr fontId="1" type="noConversion"/>
  </si>
  <si>
    <t>기준치수</t>
    <phoneticPr fontId="1" type="noConversion"/>
  </si>
  <si>
    <t>-</t>
    <phoneticPr fontId="1" type="noConversion"/>
  </si>
  <si>
    <r>
      <t>D</t>
    </r>
    <r>
      <rPr>
        <vertAlign val="subscript"/>
        <sz val="10"/>
        <color theme="1"/>
        <rFont val="맑은 고딕"/>
        <family val="3"/>
        <charset val="129"/>
        <scheme val="minor"/>
      </rPr>
      <t>2min</t>
    </r>
    <phoneticPr fontId="1" type="noConversion"/>
  </si>
  <si>
    <t>D</t>
    <phoneticPr fontId="1" type="noConversion"/>
  </si>
  <si>
    <t>UNC</t>
    <phoneticPr fontId="1" type="noConversion"/>
  </si>
  <si>
    <t>No.1</t>
    <phoneticPr fontId="1" type="noConversion"/>
  </si>
  <si>
    <t>No.10</t>
    <phoneticPr fontId="1" type="noConversion"/>
  </si>
  <si>
    <t>No.12</t>
    <phoneticPr fontId="1" type="noConversion"/>
  </si>
  <si>
    <t>1/4</t>
    <phoneticPr fontId="1" type="noConversion"/>
  </si>
  <si>
    <t>5/16</t>
    <phoneticPr fontId="1" type="noConversion"/>
  </si>
  <si>
    <t>3/8</t>
    <phoneticPr fontId="1" type="noConversion"/>
  </si>
  <si>
    <t>7/16</t>
    <phoneticPr fontId="1" type="noConversion"/>
  </si>
  <si>
    <t>1/2</t>
    <phoneticPr fontId="1" type="noConversion"/>
  </si>
  <si>
    <t>9/16</t>
    <phoneticPr fontId="1" type="noConversion"/>
  </si>
  <si>
    <t>5/8</t>
    <phoneticPr fontId="1" type="noConversion"/>
  </si>
  <si>
    <t>3/4</t>
    <phoneticPr fontId="1" type="noConversion"/>
  </si>
  <si>
    <t>7/8</t>
    <phoneticPr fontId="1" type="noConversion"/>
  </si>
  <si>
    <t>1</t>
    <phoneticPr fontId="1" type="noConversion"/>
  </si>
  <si>
    <t>1 1/8</t>
    <phoneticPr fontId="1" type="noConversion"/>
  </si>
  <si>
    <t>1 1/4</t>
    <phoneticPr fontId="1" type="noConversion"/>
  </si>
  <si>
    <t>1 3/8</t>
    <phoneticPr fontId="1" type="noConversion"/>
  </si>
  <si>
    <t>1 1/2</t>
    <phoneticPr fontId="1" type="noConversion"/>
  </si>
  <si>
    <t>1 3/4</t>
    <phoneticPr fontId="1" type="noConversion"/>
  </si>
  <si>
    <t>2</t>
    <phoneticPr fontId="1" type="noConversion"/>
  </si>
  <si>
    <t>2 1/4</t>
    <phoneticPr fontId="1" type="noConversion"/>
  </si>
  <si>
    <t>2 1/2</t>
    <phoneticPr fontId="1" type="noConversion"/>
  </si>
  <si>
    <t>2 3/4</t>
    <phoneticPr fontId="1" type="noConversion"/>
  </si>
  <si>
    <t>3</t>
    <phoneticPr fontId="1" type="noConversion"/>
  </si>
  <si>
    <t>3 1/4</t>
    <phoneticPr fontId="1" type="noConversion"/>
  </si>
  <si>
    <t>3 1/2</t>
    <phoneticPr fontId="1" type="noConversion"/>
  </si>
  <si>
    <t>3 3/4</t>
    <phoneticPr fontId="1" type="noConversion"/>
  </si>
  <si>
    <t>4</t>
    <phoneticPr fontId="1" type="noConversion"/>
  </si>
  <si>
    <t>개</t>
    <phoneticPr fontId="1" type="noConversion"/>
  </si>
  <si>
    <t>3B</t>
    <phoneticPr fontId="1" type="noConversion"/>
  </si>
  <si>
    <t>1B</t>
    <phoneticPr fontId="1" type="noConversion"/>
  </si>
  <si>
    <t>치수</t>
    <phoneticPr fontId="1" type="noConversion"/>
  </si>
  <si>
    <t>치수</t>
    <phoneticPr fontId="1" type="noConversion"/>
  </si>
  <si>
    <t>inch</t>
    <phoneticPr fontId="1" type="noConversion"/>
  </si>
  <si>
    <t>UNC</t>
    <phoneticPr fontId="1" type="noConversion"/>
  </si>
  <si>
    <t>산수</t>
    <phoneticPr fontId="1" type="noConversion"/>
  </si>
  <si>
    <t>개</t>
    <phoneticPr fontId="1" type="noConversion"/>
  </si>
  <si>
    <t>3B</t>
    <phoneticPr fontId="1" type="noConversion"/>
  </si>
  <si>
    <t>2B</t>
    <phoneticPr fontId="1" type="noConversion"/>
  </si>
  <si>
    <t>1B</t>
    <phoneticPr fontId="1" type="noConversion"/>
  </si>
  <si>
    <t>-</t>
    <phoneticPr fontId="1" type="noConversion"/>
  </si>
  <si>
    <t>-</t>
    <phoneticPr fontId="1" type="noConversion"/>
  </si>
  <si>
    <t>No.0</t>
    <phoneticPr fontId="1" type="noConversion"/>
  </si>
  <si>
    <t>1B</t>
    <phoneticPr fontId="1" type="noConversion"/>
  </si>
  <si>
    <t>GP</t>
  </si>
  <si>
    <t>GP</t>
    <phoneticPr fontId="1" type="noConversion"/>
  </si>
  <si>
    <t>1/4</t>
  </si>
  <si>
    <t>3/8</t>
  </si>
  <si>
    <t>1/2</t>
  </si>
  <si>
    <t>5/8</t>
  </si>
  <si>
    <t>3/4</t>
  </si>
  <si>
    <t>7/8</t>
  </si>
  <si>
    <t>1</t>
  </si>
  <si>
    <t>1 1/8</t>
  </si>
  <si>
    <t>1 1/8</t>
    <phoneticPr fontId="1" type="noConversion"/>
  </si>
  <si>
    <t>1 1/4</t>
  </si>
  <si>
    <t>1 1/4</t>
    <phoneticPr fontId="1" type="noConversion"/>
  </si>
  <si>
    <t>1 1/2</t>
  </si>
  <si>
    <t>1 3/4</t>
  </si>
  <si>
    <t>1 3/4</t>
    <phoneticPr fontId="1" type="noConversion"/>
  </si>
  <si>
    <t>2</t>
  </si>
  <si>
    <t>2 1/4</t>
  </si>
  <si>
    <t>2 1/2</t>
  </si>
  <si>
    <t>2 3/4</t>
  </si>
  <si>
    <t>2 3/4</t>
    <phoneticPr fontId="1" type="noConversion"/>
  </si>
  <si>
    <t>3</t>
  </si>
  <si>
    <t>3 1/2</t>
  </si>
  <si>
    <t>3 1/2</t>
    <phoneticPr fontId="1" type="noConversion"/>
  </si>
  <si>
    <t>4</t>
  </si>
  <si>
    <t>4</t>
    <phoneticPr fontId="1" type="noConversion"/>
  </si>
  <si>
    <t>4 1/2</t>
  </si>
  <si>
    <t>4 1/2</t>
    <phoneticPr fontId="1" type="noConversion"/>
  </si>
  <si>
    <t>5</t>
  </si>
  <si>
    <t>5</t>
    <phoneticPr fontId="1" type="noConversion"/>
  </si>
  <si>
    <t>5 1/2</t>
  </si>
  <si>
    <t>5 1/2</t>
    <phoneticPr fontId="1" type="noConversion"/>
  </si>
  <si>
    <t>6</t>
  </si>
  <si>
    <t>6</t>
    <phoneticPr fontId="1" type="noConversion"/>
  </si>
  <si>
    <t xml:space="preserve"> 1/16</t>
    <phoneticPr fontId="1" type="noConversion"/>
  </si>
  <si>
    <t xml:space="preserve"> 1/8</t>
    <phoneticPr fontId="1" type="noConversion"/>
  </si>
  <si>
    <t xml:space="preserve"> 1/4</t>
    <phoneticPr fontId="1" type="noConversion"/>
  </si>
  <si>
    <t xml:space="preserve"> 3/8</t>
    <phoneticPr fontId="1" type="noConversion"/>
  </si>
  <si>
    <t xml:space="preserve"> 1/2</t>
    <phoneticPr fontId="1" type="noConversion"/>
  </si>
  <si>
    <t xml:space="preserve"> 5/8</t>
    <phoneticPr fontId="1" type="noConversion"/>
  </si>
  <si>
    <t xml:space="preserve"> 3/4</t>
    <phoneticPr fontId="1" type="noConversion"/>
  </si>
  <si>
    <t xml:space="preserve"> 7/8</t>
    <phoneticPr fontId="1" type="noConversion"/>
  </si>
  <si>
    <t>2B</t>
    <phoneticPr fontId="1" type="noConversion"/>
  </si>
  <si>
    <t>통과 나사 플러그 게이지</t>
    <phoneticPr fontId="1" type="noConversion"/>
  </si>
  <si>
    <t>통과 나사 플러그 게이지 (공작·검사공용)</t>
  </si>
  <si>
    <t>공작용 정지 나사 플러그 게이지</t>
  </si>
  <si>
    <t>검사용 정지 나사 플러그 게이지</t>
  </si>
  <si>
    <t>정지 나사 플러그 게이지</t>
  </si>
  <si>
    <t>통과 나사 플러그 게이지</t>
    <phoneticPr fontId="1" type="noConversion"/>
  </si>
  <si>
    <t>통과 나사 플러그 게이지 (공작·검사공용)</t>
    <phoneticPr fontId="1" type="noConversion"/>
  </si>
  <si>
    <t>통과 나사 플러그 게이지</t>
    <phoneticPr fontId="1" type="noConversion"/>
  </si>
  <si>
    <t>D'</t>
  </si>
  <si>
    <t>PF</t>
    <phoneticPr fontId="1" type="noConversion"/>
  </si>
  <si>
    <t>7</t>
    <phoneticPr fontId="1" type="noConversion"/>
  </si>
  <si>
    <t>8</t>
    <phoneticPr fontId="1" type="noConversion"/>
  </si>
  <si>
    <t>10</t>
    <phoneticPr fontId="1" type="noConversion"/>
  </si>
  <si>
    <t>12</t>
    <phoneticPr fontId="1" type="noConversion"/>
  </si>
  <si>
    <t>PF</t>
    <phoneticPr fontId="1" type="noConversion"/>
  </si>
  <si>
    <t>A</t>
    <phoneticPr fontId="1" type="noConversion"/>
  </si>
  <si>
    <t>B</t>
    <phoneticPr fontId="1" type="noConversion"/>
  </si>
  <si>
    <t>A</t>
    <phoneticPr fontId="1" type="noConversion"/>
  </si>
  <si>
    <t>B</t>
    <phoneticPr fontId="1" type="noConversion"/>
  </si>
  <si>
    <t>A</t>
    <phoneticPr fontId="1" type="noConversion"/>
  </si>
  <si>
    <t>B</t>
    <phoneticPr fontId="1" type="noConversion"/>
  </si>
  <si>
    <t>UNEF</t>
  </si>
  <si>
    <t>11/16</t>
  </si>
  <si>
    <t>13/16</t>
  </si>
  <si>
    <t>1 1/16</t>
  </si>
  <si>
    <t>1 5/16</t>
  </si>
  <si>
    <t>1 7/16</t>
  </si>
  <si>
    <t>1 9/16</t>
  </si>
  <si>
    <t>1 5/8</t>
  </si>
  <si>
    <t>1 11/16</t>
  </si>
  <si>
    <t>No.10</t>
    <phoneticPr fontId="1" type="noConversion"/>
  </si>
  <si>
    <t>0.390</t>
  </si>
  <si>
    <t>1 7/8</t>
  </si>
  <si>
    <t>2 1/16</t>
  </si>
  <si>
    <t>2 3/16</t>
  </si>
  <si>
    <t>2 5/16</t>
  </si>
  <si>
    <t>2 7/16</t>
  </si>
  <si>
    <t>3 1/4</t>
  </si>
  <si>
    <t>3 3/4</t>
  </si>
  <si>
    <t>4 1/4</t>
  </si>
  <si>
    <t>4 3/4</t>
  </si>
  <si>
    <t>5 1/4</t>
  </si>
  <si>
    <t>5 3/4</t>
  </si>
  <si>
    <t>UN</t>
  </si>
  <si>
    <t>1 3/16</t>
  </si>
  <si>
    <t>1 3/8</t>
  </si>
  <si>
    <t>1 13/16</t>
  </si>
  <si>
    <t>2 1/8</t>
  </si>
  <si>
    <t>2 3/8</t>
  </si>
  <si>
    <t>2 5/8</t>
  </si>
  <si>
    <t>2 7/8</t>
  </si>
  <si>
    <t>3 1/8</t>
  </si>
  <si>
    <t>3 3/8</t>
  </si>
  <si>
    <t>3 5/8</t>
  </si>
  <si>
    <t>3 7/8</t>
  </si>
  <si>
    <t>15/16</t>
  </si>
  <si>
    <t>1 15/16</t>
  </si>
  <si>
    <t>4 1/8</t>
  </si>
  <si>
    <t>4 3/8</t>
  </si>
  <si>
    <t>4 5/8</t>
  </si>
  <si>
    <t>4 7/8</t>
  </si>
  <si>
    <t>5 1/8</t>
  </si>
  <si>
    <t>5 3/8</t>
  </si>
  <si>
    <t>5 5/8</t>
  </si>
  <si>
    <t>7/16</t>
  </si>
  <si>
    <t>9/16</t>
  </si>
  <si>
    <t>5 7/8</t>
  </si>
  <si>
    <t>5/16</t>
  </si>
  <si>
    <t>7H</t>
    <phoneticPr fontId="1" type="noConversion"/>
  </si>
  <si>
    <t>1급</t>
    <phoneticPr fontId="1" type="noConversion"/>
  </si>
  <si>
    <t>2급</t>
    <phoneticPr fontId="1" type="noConversion"/>
  </si>
  <si>
    <t>3급</t>
    <phoneticPr fontId="1" type="noConversion"/>
  </si>
  <si>
    <t>1급</t>
    <phoneticPr fontId="1" type="noConversion"/>
  </si>
  <si>
    <t>2급</t>
    <phoneticPr fontId="1" type="noConversion"/>
  </si>
  <si>
    <t>3급</t>
    <phoneticPr fontId="1" type="noConversion"/>
  </si>
  <si>
    <t>2급</t>
    <phoneticPr fontId="1" type="noConversion"/>
  </si>
  <si>
    <t>3급</t>
    <phoneticPr fontId="1" type="noConversion"/>
  </si>
  <si>
    <t>7H</t>
    <phoneticPr fontId="1" type="noConversion"/>
  </si>
  <si>
    <t>4H</t>
    <phoneticPr fontId="1" type="noConversion"/>
  </si>
  <si>
    <t>4H</t>
    <phoneticPr fontId="1" type="noConversion"/>
  </si>
  <si>
    <t>기호</t>
    <phoneticPr fontId="1" type="noConversion"/>
  </si>
  <si>
    <t>구분</t>
    <phoneticPr fontId="1" type="noConversion"/>
  </si>
  <si>
    <t>D</t>
    <phoneticPr fontId="1" type="noConversion"/>
  </si>
  <si>
    <t>참조</t>
    <phoneticPr fontId="1" type="noConversion"/>
  </si>
  <si>
    <t>D</t>
    <phoneticPr fontId="1" type="noConversion"/>
  </si>
  <si>
    <t>d2</t>
    <phoneticPr fontId="1" type="noConversion"/>
  </si>
  <si>
    <t>바깥지름 (D) 허용차</t>
    <phoneticPr fontId="1" type="noConversion"/>
  </si>
  <si>
    <t>유효지름(d2) 허용차</t>
    <phoneticPr fontId="1" type="noConversion"/>
  </si>
  <si>
    <t>5H</t>
    <phoneticPr fontId="1" type="noConversion"/>
  </si>
  <si>
    <t>6H</t>
    <phoneticPr fontId="1" type="noConversion"/>
  </si>
  <si>
    <t>5H</t>
    <phoneticPr fontId="1" type="noConversion"/>
  </si>
  <si>
    <t>6H</t>
    <phoneticPr fontId="1" type="noConversion"/>
  </si>
  <si>
    <t>1급</t>
    <phoneticPr fontId="1" type="noConversion"/>
  </si>
  <si>
    <t>등급</t>
    <phoneticPr fontId="1" type="noConversion"/>
  </si>
  <si>
    <t>피치</t>
    <phoneticPr fontId="1" type="noConversion"/>
  </si>
  <si>
    <t>반각</t>
    <phoneticPr fontId="1" type="noConversion"/>
  </si>
  <si>
    <t>2급</t>
    <phoneticPr fontId="1" type="noConversion"/>
  </si>
  <si>
    <t>-</t>
    <phoneticPr fontId="1" type="noConversion"/>
  </si>
  <si>
    <t>KS B 5221:2008 미터 보통 나사용 한계 게이지</t>
    <phoneticPr fontId="1" type="noConversion"/>
  </si>
  <si>
    <t>표 9 - 통과나사 플러그게이지(GP)의 모양, 치수, 허용차 및 공차</t>
    <phoneticPr fontId="1" type="noConversion"/>
  </si>
  <si>
    <t>표 10 - 정지나사 플러그게이지(NP)의 모양, 치수, 허용차 및 공차</t>
    <phoneticPr fontId="1" type="noConversion"/>
  </si>
  <si>
    <t>부속서 A 표 A.8 - 통과나사 플러그게이지(공작·검사 공용)(GP)의 모양, 치수, 허용차 및 공차</t>
    <phoneticPr fontId="1" type="noConversion"/>
  </si>
  <si>
    <t>부속서 A 표 A.9 - 공작용 정지나사 플러그게이지(WP)의 모양, 치수, 허용차 및 공차</t>
    <phoneticPr fontId="1" type="noConversion"/>
  </si>
  <si>
    <t>부속서 A 표 A.10 - 검사용 정지나사 플러그게이지(IP)의 모양, 치수, 허용차 및 공차</t>
    <phoneticPr fontId="1" type="noConversion"/>
  </si>
  <si>
    <t>D</t>
    <phoneticPr fontId="1" type="noConversion"/>
  </si>
  <si>
    <t>6H</t>
    <phoneticPr fontId="1" type="noConversion"/>
  </si>
  <si>
    <t>7H</t>
    <phoneticPr fontId="1" type="noConversion"/>
  </si>
  <si>
    <t>KS B 5222:2009 미터 가는 나사용 한계 게이지</t>
    <phoneticPr fontId="1" type="noConversion"/>
  </si>
  <si>
    <t>표 9 - 통과나사 플러그게이지(GP)의 모양, 치수, 허용차 및 공차</t>
    <phoneticPr fontId="1" type="noConversion"/>
  </si>
  <si>
    <t>표 10 - 정지나사 플러그게이지(NP)의 모양, 치수, 허용차 및 공차</t>
    <phoneticPr fontId="1" type="noConversion"/>
  </si>
  <si>
    <t>7H</t>
    <phoneticPr fontId="1" type="noConversion"/>
  </si>
  <si>
    <t>부속서 A 표 A.8 - 통과나사 플러그게이지(공작·검사 공용)(GP)의 모양, 치수, 허용차 및 공차</t>
    <phoneticPr fontId="1" type="noConversion"/>
  </si>
  <si>
    <t>부속서 A 표 A.9 - 공작용 정지나사 플러그게이지(WP)의 모양, 치수, 허용차 및 공차</t>
    <phoneticPr fontId="1" type="noConversion"/>
  </si>
  <si>
    <t>2급</t>
    <phoneticPr fontId="1" type="noConversion"/>
  </si>
  <si>
    <t>부속서 A 표 A.10 - 검사용 정지나사 플러그게이지(IP)의 모양, 치수, 허용차 및 공차</t>
    <phoneticPr fontId="1" type="noConversion"/>
  </si>
  <si>
    <t>1B</t>
    <phoneticPr fontId="1" type="noConversion"/>
  </si>
  <si>
    <t>3B</t>
    <phoneticPr fontId="1" type="noConversion"/>
  </si>
  <si>
    <t>2B</t>
    <phoneticPr fontId="1" type="noConversion"/>
  </si>
  <si>
    <t>1B</t>
    <phoneticPr fontId="1" type="noConversion"/>
  </si>
  <si>
    <t>3B</t>
    <phoneticPr fontId="1" type="noConversion"/>
  </si>
  <si>
    <t>KS B 5228:2001 유니파이 보통 나사용 한계 게이지</t>
    <phoneticPr fontId="1" type="noConversion"/>
  </si>
  <si>
    <t>표 8 - 통과나사 플러그 게이지(공작·검사 공용)의 모양, 치수, 허용차 및 공차</t>
    <phoneticPr fontId="1" type="noConversion"/>
  </si>
  <si>
    <t>표 9 - 공작용 정지 나사 플러그 게이지의 모양, 치수, 허용차 및 공차</t>
    <phoneticPr fontId="1" type="noConversion"/>
  </si>
  <si>
    <t>표 10 - 검사용 정지 나사 플러그 게이지의 모양, 치수, 허용차 및 공차</t>
    <phoneticPr fontId="1" type="noConversion"/>
  </si>
  <si>
    <t>바깥지름</t>
    <phoneticPr fontId="1" type="noConversion"/>
  </si>
  <si>
    <t>KS B 5229:2009 유니파이 가는 나사용 한계 게이지</t>
    <phoneticPr fontId="1" type="noConversion"/>
  </si>
  <si>
    <t>표 8 - 통과 나사 플러그 게이지(공작·검사 공용)의 모양, 치수, 허용차 및 공차</t>
    <phoneticPr fontId="1" type="noConversion"/>
  </si>
  <si>
    <t>표 9 - 공작용 정지 나사 플러그 게이지의 모양, 치수, 허용차 및 공차</t>
    <phoneticPr fontId="1" type="noConversion"/>
  </si>
  <si>
    <t>KS B 5223:2001 관용 평행 나사 게이지</t>
    <phoneticPr fontId="1" type="noConversion"/>
  </si>
  <si>
    <t>부표 3 - 통과 나사 플러그 게이지(GP)의 모양, 치수, 허용차 및 공차</t>
    <phoneticPr fontId="1" type="noConversion"/>
  </si>
  <si>
    <t>부표 4 - 정지 나사 플러그 게이지(NP)의 모양, 치수, 허용차 및 공차</t>
    <phoneticPr fontId="1" type="noConversion"/>
  </si>
  <si>
    <t>부속서 표 6 - 통과 나사 플러그 게이지(공작·검사 공용)의 모양, 치수, 허용차 및 공차</t>
    <phoneticPr fontId="1" type="noConversion"/>
  </si>
  <si>
    <t>부속서 표 7 - 공작용 정지 나사 플러그 게이지의 모양, 치수, 허용차 및 공차</t>
    <phoneticPr fontId="1" type="noConversion"/>
  </si>
  <si>
    <t>부속서 표 8 - 공작용 정지 나사 플러그 게이지의 모양, 치수, 허용차 및 공차</t>
    <phoneticPr fontId="1" type="noConversion"/>
  </si>
  <si>
    <t>호칭</t>
    <phoneticPr fontId="1" type="noConversion"/>
  </si>
  <si>
    <t>No.8</t>
    <phoneticPr fontId="1" type="noConversion"/>
  </si>
  <si>
    <t>No.12</t>
    <phoneticPr fontId="1" type="noConversion"/>
  </si>
  <si>
    <t>외경</t>
    <phoneticPr fontId="1" type="noConversion"/>
  </si>
  <si>
    <t>mm</t>
    <phoneticPr fontId="1" type="noConversion"/>
  </si>
  <si>
    <t>치수</t>
    <phoneticPr fontId="1" type="noConversion"/>
  </si>
  <si>
    <t>치수</t>
    <phoneticPr fontId="1" type="noConversion"/>
  </si>
  <si>
    <t>mm</t>
    <phoneticPr fontId="1" type="noConversion"/>
  </si>
  <si>
    <t>유니파이 보통 나사</t>
    <phoneticPr fontId="1" type="noConversion"/>
  </si>
  <si>
    <t>※ 미터 보통 나사</t>
    <phoneticPr fontId="1" type="noConversion"/>
  </si>
  <si>
    <t>※ 미터 가는 나사</t>
    <phoneticPr fontId="1" type="noConversion"/>
  </si>
  <si>
    <t>※ 유니파이 보통 나사</t>
    <phoneticPr fontId="1" type="noConversion"/>
  </si>
  <si>
    <t>※ 유니파이 가는 나사</t>
    <phoneticPr fontId="1" type="noConversion"/>
  </si>
  <si>
    <t>※ 관용 평행 나사</t>
    <phoneticPr fontId="1" type="noConversion"/>
  </si>
  <si>
    <t>※ KS 규격 외</t>
    <phoneticPr fontId="1" type="noConversion"/>
  </si>
  <si>
    <t>4H</t>
  </si>
  <si>
    <t>5H</t>
  </si>
  <si>
    <t>WP</t>
  </si>
  <si>
    <t>WP</t>
    <phoneticPr fontId="1" type="noConversion"/>
  </si>
  <si>
    <t>IP</t>
  </si>
  <si>
    <t>IP</t>
    <phoneticPr fontId="1" type="noConversion"/>
  </si>
  <si>
    <t>WP</t>
    <phoneticPr fontId="1" type="noConversion"/>
  </si>
  <si>
    <t>GPNP</t>
    <phoneticPr fontId="1" type="noConversion"/>
  </si>
  <si>
    <t>GPWP</t>
    <phoneticPr fontId="1" type="noConversion"/>
  </si>
  <si>
    <t>GPIP</t>
    <phoneticPr fontId="1" type="noConversion"/>
  </si>
  <si>
    <t>GP</t>
    <phoneticPr fontId="1" type="noConversion"/>
  </si>
  <si>
    <t>GPWP</t>
    <phoneticPr fontId="1" type="noConversion"/>
  </si>
  <si>
    <t>GPIP</t>
    <phoneticPr fontId="1" type="noConversion"/>
  </si>
  <si>
    <t>-A</t>
    <phoneticPr fontId="1" type="noConversion"/>
  </si>
  <si>
    <t>-B</t>
    <phoneticPr fontId="1" type="noConversion"/>
  </si>
  <si>
    <t>GPWP</t>
    <phoneticPr fontId="1" type="noConversion"/>
  </si>
  <si>
    <t xml:space="preserve"> 3B</t>
    <phoneticPr fontId="1" type="noConversion"/>
  </si>
  <si>
    <t xml:space="preserve"> 2B</t>
    <phoneticPr fontId="1" type="noConversion"/>
  </si>
  <si>
    <t xml:space="preserve"> 1B</t>
    <phoneticPr fontId="1" type="noConversion"/>
  </si>
  <si>
    <t xml:space="preserve"> I</t>
    <phoneticPr fontId="1" type="noConversion"/>
  </si>
  <si>
    <t xml:space="preserve"> II</t>
    <phoneticPr fontId="1" type="noConversion"/>
  </si>
  <si>
    <t xml:space="preserve"> III</t>
    <phoneticPr fontId="1" type="noConversion"/>
  </si>
  <si>
    <t>GP</t>
    <phoneticPr fontId="1" type="noConversion"/>
  </si>
  <si>
    <t>GP</t>
    <phoneticPr fontId="1" type="noConversion"/>
  </si>
  <si>
    <t>IP</t>
    <phoneticPr fontId="1" type="noConversion"/>
  </si>
  <si>
    <t>IP</t>
    <phoneticPr fontId="1" type="noConversion"/>
  </si>
  <si>
    <t>WP</t>
    <phoneticPr fontId="1" type="noConversion"/>
  </si>
  <si>
    <t>GP</t>
    <phoneticPr fontId="1" type="noConversion"/>
  </si>
  <si>
    <t>바깥지름</t>
    <phoneticPr fontId="1" type="noConversion"/>
  </si>
  <si>
    <t>산수
(TPI)</t>
    <phoneticPr fontId="1" type="noConversion"/>
  </si>
  <si>
    <t>나사 종류</t>
    <phoneticPr fontId="1" type="noConversion"/>
  </si>
  <si>
    <t>미터 보통 나사</t>
    <phoneticPr fontId="1" type="noConversion"/>
  </si>
  <si>
    <t>미터 가는 나사</t>
    <phoneticPr fontId="1" type="noConversion"/>
  </si>
  <si>
    <t>유니파이 가는 나사</t>
    <phoneticPr fontId="1" type="noConversion"/>
  </si>
  <si>
    <t>관용 평행 나사</t>
    <phoneticPr fontId="1" type="noConversion"/>
  </si>
  <si>
    <t>산수(TPI)
피치(P)</t>
    <phoneticPr fontId="1" type="noConversion"/>
  </si>
  <si>
    <t>±min.</t>
    <phoneticPr fontId="1" type="noConversion"/>
  </si>
  <si>
    <t>개/in</t>
    <phoneticPr fontId="1" type="noConversion"/>
  </si>
  <si>
    <t>X</t>
    <phoneticPr fontId="1" type="noConversion"/>
  </si>
  <si>
    <t>W</t>
    <phoneticPr fontId="1" type="noConversion"/>
  </si>
  <si>
    <t>직경</t>
    <phoneticPr fontId="1" type="noConversion"/>
  </si>
  <si>
    <t>-</t>
    <phoneticPr fontId="1" type="noConversion"/>
  </si>
  <si>
    <t>ANSI/ASME B1.2-1983 AN AMERICAN NATIONAL STANDARD TABEL 6 X GAGE TOLERANCE FOR THREAD GAGES</t>
    <phoneticPr fontId="1" type="noConversion"/>
  </si>
  <si>
    <t>ANSI/ASME B1.2-1983 AN AMERICAN NATIONAL STANDARD TABEL 7 W GAGE TOLERANCE FOR THREAD GAGES</t>
    <phoneticPr fontId="1" type="noConversion"/>
  </si>
  <si>
    <t>2B</t>
  </si>
  <si>
    <t>in</t>
    <phoneticPr fontId="1" type="noConversion"/>
  </si>
  <si>
    <t>외경(inch)</t>
    <phoneticPr fontId="1" type="noConversion"/>
  </si>
  <si>
    <t>1/4</t>
    <phoneticPr fontId="1" type="noConversion"/>
  </si>
  <si>
    <t>3B</t>
  </si>
  <si>
    <t>5/16</t>
    <phoneticPr fontId="1" type="noConversion"/>
  </si>
  <si>
    <t>3/8</t>
    <phoneticPr fontId="1" type="noConversion"/>
  </si>
  <si>
    <t>7/16</t>
    <phoneticPr fontId="1" type="noConversion"/>
  </si>
  <si>
    <t>1/2</t>
    <phoneticPr fontId="1" type="noConversion"/>
  </si>
  <si>
    <t>9/16</t>
    <phoneticPr fontId="1" type="noConversion"/>
  </si>
  <si>
    <t>5/8</t>
    <phoneticPr fontId="1" type="noConversion"/>
  </si>
  <si>
    <t>11/16</t>
    <phoneticPr fontId="1" type="noConversion"/>
  </si>
  <si>
    <t>3/4</t>
    <phoneticPr fontId="1" type="noConversion"/>
  </si>
  <si>
    <t>13/16</t>
    <phoneticPr fontId="1" type="noConversion"/>
  </si>
  <si>
    <t>7/8</t>
    <phoneticPr fontId="1" type="noConversion"/>
  </si>
  <si>
    <t>15/16</t>
    <phoneticPr fontId="1" type="noConversion"/>
  </si>
  <si>
    <t>GO</t>
    <phoneticPr fontId="1" type="noConversion"/>
  </si>
  <si>
    <t>GO</t>
    <phoneticPr fontId="1" type="noConversion"/>
  </si>
  <si>
    <t>NOT GO</t>
    <phoneticPr fontId="1" type="noConversion"/>
  </si>
  <si>
    <t>UNS</t>
    <phoneticPr fontId="1" type="noConversion"/>
  </si>
  <si>
    <t>0.390</t>
    <phoneticPr fontId="1" type="noConversion"/>
  </si>
  <si>
    <t>1</t>
    <phoneticPr fontId="1" type="noConversion"/>
  </si>
  <si>
    <t>1 1/16</t>
    <phoneticPr fontId="1" type="noConversion"/>
  </si>
  <si>
    <t>1 1/8</t>
    <phoneticPr fontId="1" type="noConversion"/>
  </si>
  <si>
    <t>1 3/16</t>
    <phoneticPr fontId="1" type="noConversion"/>
  </si>
  <si>
    <t>1 1/4</t>
    <phoneticPr fontId="1" type="noConversion"/>
  </si>
  <si>
    <t>1 5/16</t>
    <phoneticPr fontId="1" type="noConversion"/>
  </si>
  <si>
    <t>1 3/8</t>
    <phoneticPr fontId="1" type="noConversion"/>
  </si>
  <si>
    <t>1 7/16</t>
    <phoneticPr fontId="1" type="noConversion"/>
  </si>
  <si>
    <t>1 1/2</t>
    <phoneticPr fontId="1" type="noConversion"/>
  </si>
  <si>
    <t>1 9/16</t>
    <phoneticPr fontId="1" type="noConversion"/>
  </si>
  <si>
    <t>1 5/8</t>
    <phoneticPr fontId="1" type="noConversion"/>
  </si>
  <si>
    <t>1 11/16</t>
    <phoneticPr fontId="1" type="noConversion"/>
  </si>
  <si>
    <t>1 3/4</t>
    <phoneticPr fontId="1" type="noConversion"/>
  </si>
  <si>
    <t>1 13/16</t>
    <phoneticPr fontId="1" type="noConversion"/>
  </si>
  <si>
    <t>1 7/8</t>
    <phoneticPr fontId="1" type="noConversion"/>
  </si>
  <si>
    <t>1 15/16</t>
    <phoneticPr fontId="1" type="noConversion"/>
  </si>
  <si>
    <t>2</t>
    <phoneticPr fontId="1" type="noConversion"/>
  </si>
  <si>
    <t>2 1/16</t>
    <phoneticPr fontId="1" type="noConversion"/>
  </si>
  <si>
    <t>2 1/8</t>
    <phoneticPr fontId="1" type="noConversion"/>
  </si>
  <si>
    <t>2 3/16</t>
    <phoneticPr fontId="1" type="noConversion"/>
  </si>
  <si>
    <t>2 1/4</t>
    <phoneticPr fontId="1" type="noConversion"/>
  </si>
  <si>
    <t>2 5/16</t>
    <phoneticPr fontId="1" type="noConversion"/>
  </si>
  <si>
    <t>2 3/8</t>
    <phoneticPr fontId="1" type="noConversion"/>
  </si>
  <si>
    <t>2 7/16</t>
    <phoneticPr fontId="1" type="noConversion"/>
  </si>
  <si>
    <t>2 1/2</t>
    <phoneticPr fontId="1" type="noConversion"/>
  </si>
  <si>
    <t>2 5/8</t>
    <phoneticPr fontId="1" type="noConversion"/>
  </si>
  <si>
    <t>2 3/4</t>
    <phoneticPr fontId="1" type="noConversion"/>
  </si>
  <si>
    <t>2 7/8</t>
    <phoneticPr fontId="1" type="noConversion"/>
  </si>
  <si>
    <t>3</t>
    <phoneticPr fontId="1" type="noConversion"/>
  </si>
  <si>
    <t>3 1/8</t>
    <phoneticPr fontId="1" type="noConversion"/>
  </si>
  <si>
    <t>3 1/4</t>
    <phoneticPr fontId="1" type="noConversion"/>
  </si>
  <si>
    <t>3 3/8</t>
    <phoneticPr fontId="1" type="noConversion"/>
  </si>
  <si>
    <t>3 1/2</t>
    <phoneticPr fontId="1" type="noConversion"/>
  </si>
  <si>
    <t>3 5/8</t>
    <phoneticPr fontId="1" type="noConversion"/>
  </si>
  <si>
    <t>3 3/4</t>
    <phoneticPr fontId="1" type="noConversion"/>
  </si>
  <si>
    <t>3 7/8</t>
    <phoneticPr fontId="1" type="noConversion"/>
  </si>
  <si>
    <t>4</t>
    <phoneticPr fontId="1" type="noConversion"/>
  </si>
  <si>
    <t>4 1/8</t>
    <phoneticPr fontId="1" type="noConversion"/>
  </si>
  <si>
    <t>4 1/4</t>
    <phoneticPr fontId="1" type="noConversion"/>
  </si>
  <si>
    <t>4 3/8</t>
    <phoneticPr fontId="1" type="noConversion"/>
  </si>
  <si>
    <t>4 1/2</t>
    <phoneticPr fontId="1" type="noConversion"/>
  </si>
  <si>
    <t>4 5/8</t>
    <phoneticPr fontId="1" type="noConversion"/>
  </si>
  <si>
    <t>4 3/4</t>
    <phoneticPr fontId="1" type="noConversion"/>
  </si>
  <si>
    <t>4 7/8</t>
    <phoneticPr fontId="1" type="noConversion"/>
  </si>
  <si>
    <t>5</t>
    <phoneticPr fontId="1" type="noConversion"/>
  </si>
  <si>
    <t>5 1/8</t>
    <phoneticPr fontId="1" type="noConversion"/>
  </si>
  <si>
    <t>5 1/4</t>
    <phoneticPr fontId="1" type="noConversion"/>
  </si>
  <si>
    <t>5 3/8</t>
    <phoneticPr fontId="1" type="noConversion"/>
  </si>
  <si>
    <t>5 1/2</t>
    <phoneticPr fontId="1" type="noConversion"/>
  </si>
  <si>
    <t>5 5/8</t>
    <phoneticPr fontId="1" type="noConversion"/>
  </si>
  <si>
    <t>5 3/4</t>
    <phoneticPr fontId="1" type="noConversion"/>
  </si>
  <si>
    <t>5 7/8</t>
    <phoneticPr fontId="1" type="noConversion"/>
  </si>
  <si>
    <t>6</t>
    <phoneticPr fontId="1" type="noConversion"/>
  </si>
  <si>
    <t>7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</si>
  <si>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</si>
  <si>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</si>
  <si>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</si>
  <si>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11</t>
    <phoneticPr fontId="1" type="noConversion"/>
  </si>
  <si>
    <t>12</t>
    <phoneticPr fontId="1" type="noConversion"/>
  </si>
  <si>
    <t>NOT GO</t>
    <phoneticPr fontId="1" type="noConversion"/>
  </si>
  <si>
    <t>2B</t>
    <phoneticPr fontId="1" type="noConversion"/>
  </si>
  <si>
    <t xml:space="preserve"> 3B</t>
    <phoneticPr fontId="1" type="noConversion"/>
  </si>
  <si>
    <t xml:space="preserve"> 2B</t>
    <phoneticPr fontId="1" type="noConversion"/>
  </si>
  <si>
    <t>Threads</t>
    <phoneticPr fontId="1" type="noConversion"/>
  </si>
  <si>
    <t>GO product inspection gauge</t>
    <phoneticPr fontId="1" type="noConversion"/>
  </si>
  <si>
    <t>product inspection gages</t>
    <phoneticPr fontId="1" type="noConversion"/>
  </si>
  <si>
    <t>thread setting gages</t>
    <phoneticPr fontId="1" type="noConversion"/>
  </si>
  <si>
    <t>피치</t>
    <phoneticPr fontId="1" type="noConversion"/>
  </si>
  <si>
    <t>X</t>
    <phoneticPr fontId="1" type="noConversion"/>
  </si>
  <si>
    <t>Pitch
(inch)</t>
    <phoneticPr fontId="1" type="noConversion"/>
  </si>
  <si>
    <t>Above 4</t>
    <phoneticPr fontId="1" type="noConversion"/>
  </si>
  <si>
    <t>Above 8</t>
    <phoneticPr fontId="1" type="noConversion"/>
  </si>
  <si>
    <t>Read</t>
    <phoneticPr fontId="1" type="noConversion"/>
  </si>
  <si>
    <t>Above 0.5</t>
    <phoneticPr fontId="1" type="noConversion"/>
  </si>
  <si>
    <t>-</t>
    <phoneticPr fontId="1" type="noConversion"/>
  </si>
  <si>
    <t>2B</t>
    <phoneticPr fontId="1" type="noConversion"/>
  </si>
  <si>
    <t>UNIFIED SCREW THREADS</t>
    <phoneticPr fontId="1" type="noConversion"/>
  </si>
  <si>
    <t>3B</t>
    <phoneticPr fontId="1" type="noConversion"/>
  </si>
  <si>
    <t>1</t>
    <phoneticPr fontId="1" type="noConversion"/>
  </si>
  <si>
    <t>UNEF</t>
    <phoneticPr fontId="1" type="noConversion"/>
  </si>
  <si>
    <t>UN</t>
    <phoneticPr fontId="1" type="noConversion"/>
  </si>
  <si>
    <t>1 1/16</t>
    <phoneticPr fontId="1" type="noConversion"/>
  </si>
  <si>
    <t>1 1/8</t>
    <phoneticPr fontId="1" type="noConversion"/>
  </si>
  <si>
    <t>1 3/16</t>
    <phoneticPr fontId="1" type="noConversion"/>
  </si>
  <si>
    <t>1 1/4</t>
    <phoneticPr fontId="1" type="noConversion"/>
  </si>
  <si>
    <t>1 5/16</t>
    <phoneticPr fontId="1" type="noConversion"/>
  </si>
  <si>
    <t>1 3/8</t>
    <phoneticPr fontId="1" type="noConversion"/>
  </si>
  <si>
    <t>1 7/16</t>
    <phoneticPr fontId="1" type="noConversion"/>
  </si>
  <si>
    <t>1 1/2</t>
    <phoneticPr fontId="1" type="noConversion"/>
  </si>
  <si>
    <t>1 9/16</t>
    <phoneticPr fontId="1" type="noConversion"/>
  </si>
  <si>
    <t>1 5/8</t>
    <phoneticPr fontId="1" type="noConversion"/>
  </si>
  <si>
    <t>1 11/16</t>
    <phoneticPr fontId="1" type="noConversion"/>
  </si>
  <si>
    <t>1 3/4</t>
    <phoneticPr fontId="1" type="noConversion"/>
  </si>
  <si>
    <t>1 13/16</t>
    <phoneticPr fontId="1" type="noConversion"/>
  </si>
  <si>
    <t>1 7/8</t>
    <phoneticPr fontId="1" type="noConversion"/>
  </si>
  <si>
    <t>1 15/16</t>
    <phoneticPr fontId="1" type="noConversion"/>
  </si>
  <si>
    <t>2</t>
    <phoneticPr fontId="1" type="noConversion"/>
  </si>
  <si>
    <t>2 1/8</t>
    <phoneticPr fontId="1" type="noConversion"/>
  </si>
  <si>
    <t>2 1/4</t>
    <phoneticPr fontId="1" type="noConversion"/>
  </si>
  <si>
    <t>2 3/8</t>
    <phoneticPr fontId="1" type="noConversion"/>
  </si>
  <si>
    <t>2 1/2</t>
    <phoneticPr fontId="1" type="noConversion"/>
  </si>
  <si>
    <t>2 5/8</t>
    <phoneticPr fontId="1" type="noConversion"/>
  </si>
  <si>
    <t>2 3/4</t>
    <phoneticPr fontId="1" type="noConversion"/>
  </si>
  <si>
    <t>2 7/8</t>
    <phoneticPr fontId="1" type="noConversion"/>
  </si>
  <si>
    <t>3</t>
    <phoneticPr fontId="1" type="noConversion"/>
  </si>
  <si>
    <t>3 1/8</t>
    <phoneticPr fontId="1" type="noConversion"/>
  </si>
  <si>
    <t>3 1/4</t>
    <phoneticPr fontId="1" type="noConversion"/>
  </si>
  <si>
    <t>3 3/8</t>
    <phoneticPr fontId="1" type="noConversion"/>
  </si>
  <si>
    <t>3 1/2</t>
    <phoneticPr fontId="1" type="noConversion"/>
  </si>
  <si>
    <t>3 5/8</t>
    <phoneticPr fontId="1" type="noConversion"/>
  </si>
  <si>
    <t>3 3/4</t>
    <phoneticPr fontId="1" type="noConversion"/>
  </si>
  <si>
    <t>3 7/8</t>
    <phoneticPr fontId="1" type="noConversion"/>
  </si>
  <si>
    <t>4</t>
    <phoneticPr fontId="1" type="noConversion"/>
  </si>
  <si>
    <t>4 1/8</t>
    <phoneticPr fontId="1" type="noConversion"/>
  </si>
  <si>
    <t>4 1/4</t>
    <phoneticPr fontId="1" type="noConversion"/>
  </si>
  <si>
    <t>4 3/8</t>
    <phoneticPr fontId="1" type="noConversion"/>
  </si>
  <si>
    <t>4 1/2</t>
    <phoneticPr fontId="1" type="noConversion"/>
  </si>
  <si>
    <t>4 5/8</t>
    <phoneticPr fontId="1" type="noConversion"/>
  </si>
  <si>
    <t>4 3/4</t>
    <phoneticPr fontId="1" type="noConversion"/>
  </si>
  <si>
    <t>4 7/8</t>
    <phoneticPr fontId="1" type="noConversion"/>
  </si>
  <si>
    <t>5</t>
    <phoneticPr fontId="1" type="noConversion"/>
  </si>
  <si>
    <t>5 1/8</t>
    <phoneticPr fontId="1" type="noConversion"/>
  </si>
  <si>
    <t>5 1/4</t>
    <phoneticPr fontId="1" type="noConversion"/>
  </si>
  <si>
    <t>5 3/8</t>
    <phoneticPr fontId="1" type="noConversion"/>
  </si>
  <si>
    <t>5 1/2</t>
    <phoneticPr fontId="1" type="noConversion"/>
  </si>
  <si>
    <t>5 5/8</t>
    <phoneticPr fontId="1" type="noConversion"/>
  </si>
  <si>
    <t>5 3/4</t>
    <phoneticPr fontId="1" type="noConversion"/>
  </si>
  <si>
    <t>5 7/8</t>
    <phoneticPr fontId="1" type="noConversion"/>
  </si>
  <si>
    <t>6</t>
    <phoneticPr fontId="1" type="noConversion"/>
  </si>
  <si>
    <t>UNEF</t>
    <phoneticPr fontId="1" type="noConversion"/>
  </si>
  <si>
    <t>NO.12</t>
    <phoneticPr fontId="1" type="noConversion"/>
  </si>
  <si>
    <t>GO</t>
    <phoneticPr fontId="1" type="noConversion"/>
  </si>
  <si>
    <t>Tolerance</t>
    <phoneticPr fontId="1" type="noConversion"/>
  </si>
  <si>
    <t>1/4</t>
    <phoneticPr fontId="1" type="noConversion"/>
  </si>
  <si>
    <t>UN</t>
    <phoneticPr fontId="1" type="noConversion"/>
  </si>
  <si>
    <t>5/16</t>
    <phoneticPr fontId="1" type="noConversion"/>
  </si>
  <si>
    <t>2A</t>
    <phoneticPr fontId="1" type="noConversion"/>
  </si>
  <si>
    <t>3A</t>
    <phoneticPr fontId="1" type="noConversion"/>
  </si>
  <si>
    <t>3A</t>
    <phoneticPr fontId="1" type="noConversion"/>
  </si>
  <si>
    <t>2A</t>
    <phoneticPr fontId="1" type="noConversion"/>
  </si>
  <si>
    <t xml:space="preserve"> 3A</t>
    <phoneticPr fontId="1" type="noConversion"/>
  </si>
  <si>
    <t xml:space="preserve"> 2A</t>
    <phoneticPr fontId="1" type="noConversion"/>
  </si>
  <si>
    <t>UNEF</t>
    <phoneticPr fontId="1" type="noConversion"/>
  </si>
  <si>
    <t>3/8</t>
    <phoneticPr fontId="1" type="noConversion"/>
  </si>
  <si>
    <t>7/16</t>
    <phoneticPr fontId="1" type="noConversion"/>
  </si>
  <si>
    <t>1/2</t>
    <phoneticPr fontId="1" type="noConversion"/>
  </si>
  <si>
    <t>9/16</t>
    <phoneticPr fontId="1" type="noConversion"/>
  </si>
  <si>
    <t>UN</t>
    <phoneticPr fontId="1" type="noConversion"/>
  </si>
  <si>
    <t>5/8</t>
    <phoneticPr fontId="1" type="noConversion"/>
  </si>
  <si>
    <t>11/16</t>
    <phoneticPr fontId="1" type="noConversion"/>
  </si>
  <si>
    <t>3/4</t>
    <phoneticPr fontId="1" type="noConversion"/>
  </si>
  <si>
    <t>13/16</t>
    <phoneticPr fontId="1" type="noConversion"/>
  </si>
  <si>
    <t>UNEF</t>
    <phoneticPr fontId="1" type="noConversion"/>
  </si>
  <si>
    <t>7/8</t>
    <phoneticPr fontId="1" type="noConversion"/>
  </si>
  <si>
    <t>15/16</t>
    <phoneticPr fontId="1" type="noConversion"/>
  </si>
  <si>
    <t>1</t>
    <phoneticPr fontId="1" type="noConversion"/>
  </si>
  <si>
    <t>1 1/16</t>
    <phoneticPr fontId="1" type="noConversion"/>
  </si>
  <si>
    <t>1 1/8</t>
    <phoneticPr fontId="1" type="noConversion"/>
  </si>
  <si>
    <t>1 3/16</t>
    <phoneticPr fontId="1" type="noConversion"/>
  </si>
  <si>
    <t>1 1/4</t>
    <phoneticPr fontId="1" type="noConversion"/>
  </si>
  <si>
    <t>1 5/16</t>
    <phoneticPr fontId="1" type="noConversion"/>
  </si>
  <si>
    <t>1 3/8</t>
    <phoneticPr fontId="1" type="noConversion"/>
  </si>
  <si>
    <t>1 7/16</t>
    <phoneticPr fontId="1" type="noConversion"/>
  </si>
  <si>
    <t>1 1/2</t>
    <phoneticPr fontId="1" type="noConversion"/>
  </si>
  <si>
    <t>1 9/16</t>
    <phoneticPr fontId="1" type="noConversion"/>
  </si>
  <si>
    <t>1 5/8</t>
    <phoneticPr fontId="1" type="noConversion"/>
  </si>
  <si>
    <t>1 11/16</t>
    <phoneticPr fontId="1" type="noConversion"/>
  </si>
  <si>
    <t>1 3/4</t>
    <phoneticPr fontId="1" type="noConversion"/>
  </si>
  <si>
    <t>1 13/16</t>
    <phoneticPr fontId="1" type="noConversion"/>
  </si>
  <si>
    <t>1 7/8</t>
    <phoneticPr fontId="1" type="noConversion"/>
  </si>
  <si>
    <t>1 15/16</t>
    <phoneticPr fontId="1" type="noConversion"/>
  </si>
  <si>
    <t>2</t>
    <phoneticPr fontId="1" type="noConversion"/>
  </si>
  <si>
    <t>2 1/8</t>
    <phoneticPr fontId="1" type="noConversion"/>
  </si>
  <si>
    <t>2 1/4</t>
    <phoneticPr fontId="1" type="noConversion"/>
  </si>
  <si>
    <t>2 3/8</t>
    <phoneticPr fontId="1" type="noConversion"/>
  </si>
  <si>
    <t>2 5/8</t>
    <phoneticPr fontId="1" type="noConversion"/>
  </si>
  <si>
    <t>2 3/4</t>
    <phoneticPr fontId="1" type="noConversion"/>
  </si>
  <si>
    <t>2 7/8</t>
    <phoneticPr fontId="1" type="noConversion"/>
  </si>
  <si>
    <t>3</t>
    <phoneticPr fontId="1" type="noConversion"/>
  </si>
  <si>
    <t>3 1/8</t>
    <phoneticPr fontId="1" type="noConversion"/>
  </si>
  <si>
    <t>3 1/4</t>
    <phoneticPr fontId="1" type="noConversion"/>
  </si>
  <si>
    <t>3 3/8</t>
    <phoneticPr fontId="1" type="noConversion"/>
  </si>
  <si>
    <t>3 1/2</t>
    <phoneticPr fontId="1" type="noConversion"/>
  </si>
  <si>
    <t>3 5/8</t>
    <phoneticPr fontId="1" type="noConversion"/>
  </si>
  <si>
    <t>3 3/4</t>
    <phoneticPr fontId="1" type="noConversion"/>
  </si>
  <si>
    <t>3 7/8</t>
    <phoneticPr fontId="1" type="noConversion"/>
  </si>
  <si>
    <t>4</t>
    <phoneticPr fontId="1" type="noConversion"/>
  </si>
  <si>
    <t>4 1/8</t>
    <phoneticPr fontId="1" type="noConversion"/>
  </si>
  <si>
    <t>4 1/4</t>
    <phoneticPr fontId="1" type="noConversion"/>
  </si>
  <si>
    <t>4 3/8</t>
    <phoneticPr fontId="1" type="noConversion"/>
  </si>
  <si>
    <t>4 1/2</t>
    <phoneticPr fontId="1" type="noConversion"/>
  </si>
  <si>
    <t>4 5/8</t>
    <phoneticPr fontId="1" type="noConversion"/>
  </si>
  <si>
    <t>4 3/4</t>
    <phoneticPr fontId="1" type="noConversion"/>
  </si>
  <si>
    <t>4 7/8</t>
    <phoneticPr fontId="1" type="noConversion"/>
  </si>
  <si>
    <t>5</t>
    <phoneticPr fontId="1" type="noConversion"/>
  </si>
  <si>
    <t>5 1/8</t>
    <phoneticPr fontId="1" type="noConversion"/>
  </si>
  <si>
    <t>5 1/4</t>
    <phoneticPr fontId="1" type="noConversion"/>
  </si>
  <si>
    <t>5 3/8</t>
    <phoneticPr fontId="1" type="noConversion"/>
  </si>
  <si>
    <t>5 1/2</t>
    <phoneticPr fontId="1" type="noConversion"/>
  </si>
  <si>
    <t>5 5/8</t>
    <phoneticPr fontId="1" type="noConversion"/>
  </si>
  <si>
    <t>5 3/4</t>
    <phoneticPr fontId="1" type="noConversion"/>
  </si>
  <si>
    <t>5 7/8</t>
    <phoneticPr fontId="1" type="noConversion"/>
  </si>
  <si>
    <t>6</t>
    <phoneticPr fontId="1" type="noConversion"/>
  </si>
  <si>
    <t>GO/NOT GO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</si>
</sst>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0.000000"/>
    <numFmt numFmtId="177" formatCode="0.0000"/>
    <numFmt numFmtId="178" formatCode="0.00000"/>
    <numFmt numFmtId="179" formatCode="0.000"/>
    <numFmt numFmtId="180" formatCode="0.000_ "/>
  </numFmts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vertAlign val="subscript"/>
      <sz val="10"/>
      <color theme="1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9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2" borderId="0" xfId="0" applyNumberFormat="1" applyFill="1">
      <alignment vertical="center"/>
    </xf>
    <xf numFmtId="0" fontId="0" fillId="0" borderId="0" xfId="0" applyAlignment="1">
      <alignment horizontal="right" vertical="center"/>
    </xf>
    <xf numFmtId="0" fontId="0" fillId="0" borderId="0" xfId="0" quotePrefix="1">
      <alignment vertical="center"/>
    </xf>
    <xf numFmtId="12" fontId="0" fillId="0" borderId="0" xfId="0" quotePrefix="1" applyNumberFormat="1">
      <alignment vertical="center"/>
    </xf>
    <xf numFmtId="178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178" fontId="0" fillId="2" borderId="0" xfId="0" applyNumberFormat="1" applyFill="1">
      <alignment vertical="center"/>
    </xf>
    <xf numFmtId="49" fontId="0" fillId="0" borderId="0" xfId="0" applyNumberFormat="1">
      <alignment vertical="center"/>
    </xf>
    <xf numFmtId="177" fontId="0" fillId="2" borderId="0" xfId="0" applyNumberFormat="1" applyFill="1">
      <alignment vertical="center"/>
    </xf>
    <xf numFmtId="0" fontId="0" fillId="2" borderId="0" xfId="0" applyNumberFormat="1" applyFill="1">
      <alignment vertical="center"/>
    </xf>
    <xf numFmtId="179" fontId="0" fillId="2" borderId="0" xfId="0" applyNumberFormat="1" applyFill="1">
      <alignment vertical="center"/>
    </xf>
    <xf numFmtId="179" fontId="0" fillId="0" borderId="0" xfId="0" applyNumberFormat="1">
      <alignment vertical="center"/>
    </xf>
    <xf numFmtId="2" fontId="0" fillId="0" borderId="0" xfId="0" applyNumberFormat="1">
      <alignment vertical="center"/>
    </xf>
    <xf numFmtId="180" fontId="0" fillId="0" borderId="0" xfId="0" applyNumberFormat="1">
      <alignment vertical="center"/>
    </xf>
    <xf numFmtId="0" fontId="3" fillId="0" borderId="0" xfId="0" applyNumberFormat="1" applyFont="1" applyAlignment="1">
      <alignment vertical="center"/>
    </xf>
    <xf numFmtId="0" fontId="2" fillId="0" borderId="0" xfId="0" applyNumberFormat="1" applyFont="1" applyAlignment="1">
      <alignment vertical="center"/>
    </xf>
    <xf numFmtId="0" fontId="2" fillId="4" borderId="1" xfId="0" applyNumberFormat="1" applyFont="1" applyFill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2" fillId="0" borderId="6" xfId="0" applyNumberFormat="1" applyFont="1" applyBorder="1" applyAlignment="1">
      <alignment horizontal="center" vertical="center"/>
    </xf>
    <xf numFmtId="0" fontId="2" fillId="0" borderId="7" xfId="0" applyNumberFormat="1" applyFont="1" applyBorder="1" applyAlignment="1">
      <alignment horizontal="center" vertical="center"/>
    </xf>
    <xf numFmtId="0" fontId="2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horizontal="center" vertical="center"/>
    </xf>
    <xf numFmtId="0" fontId="2" fillId="6" borderId="1" xfId="0" applyNumberFormat="1" applyFont="1" applyFill="1" applyBorder="1" applyAlignment="1">
      <alignment vertical="center"/>
    </xf>
    <xf numFmtId="0" fontId="2" fillId="6" borderId="1" xfId="0" applyNumberFormat="1" applyFont="1" applyFill="1" applyBorder="1" applyAlignment="1">
      <alignment horizontal="center" vertical="center"/>
    </xf>
    <xf numFmtId="0" fontId="2" fillId="7" borderId="1" xfId="0" applyNumberFormat="1" applyFont="1" applyFill="1" applyBorder="1" applyAlignment="1">
      <alignment vertical="center"/>
    </xf>
    <xf numFmtId="0" fontId="2" fillId="7" borderId="1" xfId="0" applyNumberFormat="1" applyFont="1" applyFill="1" applyBorder="1" applyAlignment="1">
      <alignment horizontal="center" vertical="center"/>
    </xf>
    <xf numFmtId="0" fontId="2" fillId="2" borderId="2" xfId="0" applyNumberFormat="1" applyFont="1" applyFill="1" applyBorder="1" applyAlignment="1">
      <alignment horizontal="center" vertical="center"/>
    </xf>
    <xf numFmtId="0" fontId="2" fillId="7" borderId="2" xfId="0" applyNumberFormat="1" applyFont="1" applyFill="1" applyBorder="1" applyAlignment="1">
      <alignment horizontal="center" vertical="center"/>
    </xf>
    <xf numFmtId="0" fontId="2" fillId="6" borderId="2" xfId="0" applyNumberFormat="1" applyFont="1" applyFill="1" applyBorder="1" applyAlignment="1">
      <alignment horizontal="center" vertical="center"/>
    </xf>
    <xf numFmtId="0" fontId="2" fillId="8" borderId="2" xfId="0" applyNumberFormat="1" applyFont="1" applyFill="1" applyBorder="1" applyAlignment="1">
      <alignment horizontal="center" vertical="center"/>
    </xf>
    <xf numFmtId="0" fontId="2" fillId="8" borderId="1" xfId="0" applyNumberFormat="1" applyFont="1" applyFill="1" applyBorder="1" applyAlignment="1">
      <alignment vertical="center"/>
    </xf>
    <xf numFmtId="0" fontId="2" fillId="8" borderId="1" xfId="0" applyNumberFormat="1" applyFont="1" applyFill="1" applyBorder="1" applyAlignment="1">
      <alignment horizontal="center" vertical="center"/>
    </xf>
    <xf numFmtId="179" fontId="2" fillId="5" borderId="1" xfId="0" applyNumberFormat="1" applyFont="1" applyFill="1" applyBorder="1" applyAlignment="1">
      <alignment horizontal="center" vertical="center"/>
    </xf>
    <xf numFmtId="0" fontId="5" fillId="0" borderId="0" xfId="0" applyNumberFormat="1" applyFont="1" applyAlignment="1">
      <alignment vertical="center"/>
    </xf>
    <xf numFmtId="0" fontId="2" fillId="4" borderId="5" xfId="0" applyNumberFormat="1" applyFont="1" applyFill="1" applyBorder="1" applyAlignment="1">
      <alignment horizontal="center" vertical="center"/>
    </xf>
    <xf numFmtId="0" fontId="5" fillId="0" borderId="10" xfId="0" applyNumberFormat="1" applyFont="1" applyBorder="1" applyAlignment="1">
      <alignment vertical="center"/>
    </xf>
    <xf numFmtId="0" fontId="2" fillId="0" borderId="1" xfId="0" applyNumberFormat="1" applyFont="1" applyBorder="1" applyAlignment="1">
      <alignment horizontal="center" vertical="center"/>
    </xf>
    <xf numFmtId="0" fontId="2" fillId="4" borderId="5" xfId="0" applyNumberFormat="1" applyFont="1" applyFill="1" applyBorder="1" applyAlignment="1">
      <alignment horizontal="center" vertical="center"/>
    </xf>
    <xf numFmtId="0" fontId="2" fillId="4" borderId="6" xfId="0" applyNumberFormat="1" applyFont="1" applyFill="1" applyBorder="1" applyAlignment="1">
      <alignment horizontal="center" vertical="center"/>
    </xf>
    <xf numFmtId="0" fontId="2" fillId="4" borderId="7" xfId="0" applyNumberFormat="1" applyFont="1" applyFill="1" applyBorder="1" applyAlignment="1">
      <alignment horizontal="center" vertical="center"/>
    </xf>
    <xf numFmtId="0" fontId="2" fillId="4" borderId="1" xfId="0" applyNumberFormat="1" applyFont="1" applyFill="1" applyBorder="1" applyAlignment="1">
      <alignment horizontal="center" vertical="center"/>
    </xf>
    <xf numFmtId="0" fontId="2" fillId="4" borderId="5" xfId="0" applyNumberFormat="1" applyFont="1" applyFill="1" applyBorder="1" applyAlignment="1">
      <alignment horizontal="center" vertical="center"/>
    </xf>
    <xf numFmtId="0" fontId="2" fillId="4" borderId="1" xfId="0" applyNumberFormat="1" applyFont="1" applyFill="1" applyBorder="1" applyAlignment="1">
      <alignment horizontal="center" vertical="center"/>
    </xf>
    <xf numFmtId="0" fontId="2" fillId="4" borderId="1" xfId="0" applyNumberFormat="1" applyFont="1" applyFill="1" applyBorder="1" applyAlignment="1">
      <alignment vertical="center"/>
    </xf>
    <xf numFmtId="0" fontId="2" fillId="4" borderId="5" xfId="0" applyNumberFormat="1" applyFont="1" applyFill="1" applyBorder="1" applyAlignment="1">
      <alignment vertical="center"/>
    </xf>
    <xf numFmtId="0" fontId="2" fillId="4" borderId="5" xfId="0" applyNumberFormat="1" applyFont="1" applyFill="1" applyBorder="1" applyAlignment="1">
      <alignment horizontal="center" vertical="center" wrapText="1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2" fillId="5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Border="1">
      <alignment vertical="center"/>
    </xf>
    <xf numFmtId="0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2" fillId="0" borderId="2" xfId="0" applyNumberFormat="1" applyFont="1" applyFill="1" applyBorder="1" applyAlignment="1">
      <alignment horizontal="center" vertical="center"/>
    </xf>
    <xf numFmtId="179" fontId="2" fillId="0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>
      <alignment vertical="center"/>
    </xf>
    <xf numFmtId="49" fontId="2" fillId="0" borderId="1" xfId="0" applyNumberFormat="1" applyFont="1" applyFill="1" applyBorder="1">
      <alignment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6" fillId="3" borderId="1" xfId="0" applyFont="1" applyFill="1" applyBorder="1">
      <alignment vertical="center"/>
    </xf>
    <xf numFmtId="0" fontId="2" fillId="3" borderId="7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7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vertical="center" wrapText="1"/>
    </xf>
    <xf numFmtId="0" fontId="2" fillId="3" borderId="1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horizontal="right" vertical="center" indent="1"/>
    </xf>
    <xf numFmtId="49" fontId="2" fillId="3" borderId="1" xfId="0" applyNumberFormat="1" applyFont="1" applyFill="1" applyBorder="1">
      <alignment vertical="center"/>
    </xf>
    <xf numFmtId="0" fontId="6" fillId="2" borderId="1" xfId="0" applyFont="1" applyFill="1" applyBorder="1" applyAlignment="1">
      <alignment horizontal="right" vertical="center" indent="1"/>
    </xf>
    <xf numFmtId="49" fontId="2" fillId="2" borderId="1" xfId="0" applyNumberFormat="1" applyFont="1" applyFill="1" applyBorder="1">
      <alignment vertical="center"/>
    </xf>
    <xf numFmtId="0" fontId="2" fillId="3" borderId="1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8" fillId="0" borderId="0" xfId="0" applyFont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4" borderId="1" xfId="0" applyNumberFormat="1" applyFont="1" applyFill="1" applyBorder="1" applyAlignment="1">
      <alignment horizontal="center" vertical="center"/>
    </xf>
    <xf numFmtId="0" fontId="7" fillId="3" borderId="1" xfId="0" applyNumberFormat="1" applyFont="1" applyFill="1" applyBorder="1">
      <alignment vertical="center"/>
    </xf>
    <xf numFmtId="0" fontId="7" fillId="2" borderId="1" xfId="0" applyNumberFormat="1" applyFont="1" applyFill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2" borderId="7" xfId="0" applyFont="1" applyFill="1" applyBorder="1" applyAlignment="1">
      <alignment horizontal="center" vertical="center"/>
    </xf>
    <xf numFmtId="0" fontId="2" fillId="4" borderId="1" xfId="0" applyNumberFormat="1" applyFont="1" applyFill="1" applyBorder="1" applyAlignment="1">
      <alignment horizontal="center" vertical="center"/>
    </xf>
    <xf numFmtId="0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79" fontId="2" fillId="0" borderId="0" xfId="0" applyNumberFormat="1" applyFont="1">
      <alignment vertical="center"/>
    </xf>
    <xf numFmtId="0" fontId="2" fillId="4" borderId="5" xfId="0" applyNumberFormat="1" applyFont="1" applyFill="1" applyBorder="1" applyAlignment="1">
      <alignment horizontal="center" vertical="center"/>
    </xf>
    <xf numFmtId="0" fontId="2" fillId="4" borderId="1" xfId="0" applyNumberFormat="1" applyFont="1" applyFill="1" applyBorder="1" applyAlignment="1">
      <alignment horizontal="center" vertical="center"/>
    </xf>
    <xf numFmtId="12" fontId="2" fillId="0" borderId="1" xfId="0" applyNumberFormat="1" applyFont="1" applyFill="1" applyBorder="1">
      <alignment vertical="center"/>
    </xf>
    <xf numFmtId="177" fontId="7" fillId="3" borderId="1" xfId="0" applyNumberFormat="1" applyFont="1" applyFill="1" applyBorder="1">
      <alignment vertical="center"/>
    </xf>
    <xf numFmtId="0" fontId="2" fillId="0" borderId="0" xfId="0" applyNumberFormat="1" applyFo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176" fontId="2" fillId="0" borderId="1" xfId="0" applyNumberFormat="1" applyFont="1" applyFill="1" applyBorder="1">
      <alignment vertical="center"/>
    </xf>
    <xf numFmtId="0" fontId="9" fillId="0" borderId="0" xfId="0" applyFont="1" applyAlignment="1">
      <alignment horizontal="center" vertical="center"/>
    </xf>
    <xf numFmtId="0" fontId="9" fillId="4" borderId="1" xfId="0" applyNumberFormat="1" applyFont="1" applyFill="1" applyBorder="1" applyAlignment="1">
      <alignment horizontal="center" vertical="center"/>
    </xf>
    <xf numFmtId="12" fontId="2" fillId="0" borderId="1" xfId="0" applyNumberFormat="1" applyFont="1" applyFill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177" fontId="7" fillId="0" borderId="1" xfId="0" applyNumberFormat="1" applyFont="1" applyFill="1" applyBorder="1">
      <alignment vertical="center"/>
    </xf>
    <xf numFmtId="0" fontId="2" fillId="0" borderId="0" xfId="0" applyFont="1" applyFill="1">
      <alignment vertical="center"/>
    </xf>
    <xf numFmtId="0" fontId="9" fillId="0" borderId="1" xfId="0" applyNumberFormat="1" applyFont="1" applyBorder="1">
      <alignment vertical="center"/>
    </xf>
    <xf numFmtId="0" fontId="2" fillId="4" borderId="5" xfId="0" applyNumberFormat="1" applyFont="1" applyFill="1" applyBorder="1" applyAlignment="1">
      <alignment horizontal="center" vertical="center"/>
    </xf>
    <xf numFmtId="0" fontId="2" fillId="4" borderId="7" xfId="0" applyNumberFormat="1" applyFont="1" applyFill="1" applyBorder="1" applyAlignment="1">
      <alignment horizontal="center" vertical="center"/>
    </xf>
    <xf numFmtId="0" fontId="2" fillId="4" borderId="8" xfId="0" applyNumberFormat="1" applyFont="1" applyFill="1" applyBorder="1" applyAlignment="1">
      <alignment horizontal="center" vertical="center"/>
    </xf>
    <xf numFmtId="0" fontId="2" fillId="4" borderId="11" xfId="0" applyNumberFormat="1" applyFont="1" applyFill="1" applyBorder="1" applyAlignment="1">
      <alignment horizontal="center" vertical="center"/>
    </xf>
    <xf numFmtId="0" fontId="2" fillId="4" borderId="12" xfId="0" applyNumberFormat="1" applyFont="1" applyFill="1" applyBorder="1" applyAlignment="1">
      <alignment horizontal="center" vertical="center"/>
    </xf>
    <xf numFmtId="0" fontId="2" fillId="4" borderId="9" xfId="0" applyNumberFormat="1" applyFont="1" applyFill="1" applyBorder="1" applyAlignment="1">
      <alignment horizontal="center" vertical="center"/>
    </xf>
    <xf numFmtId="0" fontId="2" fillId="4" borderId="10" xfId="0" applyNumberFormat="1" applyFont="1" applyFill="1" applyBorder="1" applyAlignment="1">
      <alignment horizontal="center" vertical="center"/>
    </xf>
    <xf numFmtId="0" fontId="2" fillId="4" borderId="13" xfId="0" applyNumberFormat="1" applyFont="1" applyFill="1" applyBorder="1" applyAlignment="1">
      <alignment horizontal="center" vertical="center"/>
    </xf>
    <xf numFmtId="0" fontId="2" fillId="4" borderId="2" xfId="0" applyNumberFormat="1" applyFont="1" applyFill="1" applyBorder="1" applyAlignment="1">
      <alignment horizontal="center" vertical="center"/>
    </xf>
    <xf numFmtId="0" fontId="2" fillId="4" borderId="3" xfId="0" applyNumberFormat="1" applyFont="1" applyFill="1" applyBorder="1" applyAlignment="1">
      <alignment horizontal="center" vertical="center"/>
    </xf>
    <xf numFmtId="0" fontId="2" fillId="4" borderId="4" xfId="0" applyNumberFormat="1" applyFont="1" applyFill="1" applyBorder="1" applyAlignment="1">
      <alignment horizontal="center" vertical="center"/>
    </xf>
    <xf numFmtId="0" fontId="2" fillId="4" borderId="1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6" xfId="0" applyNumberFormat="1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9" fillId="4" borderId="2" xfId="0" applyNumberFormat="1" applyFont="1" applyFill="1" applyBorder="1" applyAlignment="1">
      <alignment horizontal="center" vertical="center"/>
    </xf>
    <xf numFmtId="0" fontId="9" fillId="4" borderId="4" xfId="0" applyNumberFormat="1" applyFont="1" applyFill="1" applyBorder="1" applyAlignment="1">
      <alignment horizontal="center" vertical="center"/>
    </xf>
  </cellXfs>
  <cellStyles count="1">
    <cellStyle name="표준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333987</xdr:colOff>
      <xdr:row>16</xdr:row>
      <xdr:rowOff>162416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82112" cy="351521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37</xdr:row>
      <xdr:rowOff>0</xdr:rowOff>
    </xdr:from>
    <xdr:ext cx="4391638" cy="35247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91638" cy="352474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6858000" cy="2305050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58000" cy="23050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5448300" cy="43920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30559"/>
        <a:stretch/>
      </xdr:blipFill>
      <xdr:spPr>
        <a:xfrm>
          <a:off x="0" y="25565100"/>
          <a:ext cx="5448300" cy="43920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161</xdr:row>
      <xdr:rowOff>0</xdr:rowOff>
    </xdr:from>
    <xdr:to>
      <xdr:col>9</xdr:col>
      <xdr:colOff>534509</xdr:colOff>
      <xdr:row>182</xdr:row>
      <xdr:rowOff>86351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37550"/>
          <a:ext cx="7944959" cy="44869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U158"/>
  <sheetViews>
    <sheetView workbookViewId="0">
      <selection activeCell="K3" sqref="K3"/>
    </sheetView>
  </sheetViews>
  <sheetFormatPr defaultRowHeight="16.5" x14ac:dyDescent="0.3"/>
  <cols>
    <col min="1" max="1" width="16.875" bestFit="1" customWidth="1"/>
    <col min="3" max="3" width="9" bestFit="1" customWidth="1"/>
    <col min="4" max="4" width="5.5" bestFit="1" customWidth="1"/>
    <col min="5" max="5" width="12.75" bestFit="1" customWidth="1"/>
    <col min="6" max="8" width="9" bestFit="1" customWidth="1"/>
    <col min="9" max="10" width="17.125" bestFit="1" customWidth="1"/>
    <col min="11" max="11" width="15.125" bestFit="1" customWidth="1"/>
    <col min="12" max="12" width="12.75" bestFit="1" customWidth="1"/>
    <col min="13" max="13" width="8.875" bestFit="1" customWidth="1"/>
    <col min="14" max="15" width="2.625" bestFit="1" customWidth="1"/>
    <col min="16" max="16" width="6.375" customWidth="1"/>
    <col min="17" max="17" width="6.625" customWidth="1"/>
  </cols>
  <sheetData>
    <row r="2" spans="8:12" x14ac:dyDescent="0.3">
      <c r="H2" s="3" t="s">
        <v>124</v>
      </c>
      <c r="I2">
        <v>60</v>
      </c>
      <c r="J2" t="s">
        <v>125</v>
      </c>
    </row>
    <row r="3" spans="8:12" x14ac:dyDescent="0.3">
      <c r="H3" s="3" t="s">
        <v>17</v>
      </c>
      <c r="I3" t="s">
        <v>119</v>
      </c>
      <c r="J3" t="s">
        <v>22</v>
      </c>
      <c r="K3">
        <f>TAN(RADIANS(90-I2/2))/2</f>
        <v>0.86602540378443837</v>
      </c>
      <c r="L3" t="s">
        <v>11</v>
      </c>
    </row>
    <row r="4" spans="8:12" x14ac:dyDescent="0.3">
      <c r="H4" s="3" t="s">
        <v>18</v>
      </c>
      <c r="I4" t="s">
        <v>123</v>
      </c>
      <c r="J4" t="s">
        <v>22</v>
      </c>
      <c r="K4">
        <f>K3-3*K3/8</f>
        <v>0.54126587736527398</v>
      </c>
      <c r="L4" t="s">
        <v>11</v>
      </c>
    </row>
    <row r="5" spans="8:12" x14ac:dyDescent="0.3">
      <c r="H5" s="3" t="s">
        <v>24</v>
      </c>
      <c r="I5" t="s">
        <v>122</v>
      </c>
      <c r="J5" s="4" t="s">
        <v>23</v>
      </c>
      <c r="K5">
        <f>K4*2</f>
        <v>1.082531754730548</v>
      </c>
      <c r="L5" t="s">
        <v>11</v>
      </c>
    </row>
    <row r="6" spans="8:12" x14ac:dyDescent="0.3">
      <c r="H6" s="3" t="s">
        <v>20</v>
      </c>
      <c r="I6" t="s">
        <v>120</v>
      </c>
      <c r="J6" s="4" t="s">
        <v>23</v>
      </c>
      <c r="K6">
        <f>6*K3/8</f>
        <v>0.64951905283832878</v>
      </c>
      <c r="L6" t="s">
        <v>121</v>
      </c>
    </row>
    <row r="19" spans="1:21" x14ac:dyDescent="0.3">
      <c r="A19" t="s">
        <v>12</v>
      </c>
      <c r="B19" t="s">
        <v>2</v>
      </c>
      <c r="C19" t="s">
        <v>1</v>
      </c>
      <c r="D19" t="s">
        <v>8</v>
      </c>
      <c r="E19" t="s">
        <v>15</v>
      </c>
      <c r="F19" t="s">
        <v>13</v>
      </c>
      <c r="G19" t="s">
        <v>9</v>
      </c>
      <c r="H19" t="s">
        <v>4</v>
      </c>
      <c r="I19" t="s">
        <v>5</v>
      </c>
    </row>
    <row r="20" spans="1:21" x14ac:dyDescent="0.3">
      <c r="C20" t="s">
        <v>3</v>
      </c>
      <c r="D20" t="s">
        <v>11</v>
      </c>
      <c r="E20" t="s">
        <v>16</v>
      </c>
      <c r="F20" t="s">
        <v>14</v>
      </c>
      <c r="G20" t="s">
        <v>10</v>
      </c>
      <c r="H20" t="s">
        <v>6</v>
      </c>
      <c r="I20" t="s">
        <v>7</v>
      </c>
    </row>
    <row r="21" spans="1:21" x14ac:dyDescent="0.3">
      <c r="C21" t="s">
        <v>103</v>
      </c>
      <c r="D21" t="s">
        <v>101</v>
      </c>
      <c r="E21" t="s">
        <v>102</v>
      </c>
      <c r="F21" t="s">
        <v>103</v>
      </c>
      <c r="G21" t="s">
        <v>103</v>
      </c>
      <c r="H21" t="s">
        <v>103</v>
      </c>
      <c r="I21" t="s">
        <v>103</v>
      </c>
    </row>
    <row r="22" spans="1:21" x14ac:dyDescent="0.3">
      <c r="A22" s="1" t="str">
        <f t="shared" ref="A22:A34" si="0">CONCATENATE(B22,C22,"×",D22)</f>
        <v>M1×0.2</v>
      </c>
      <c r="B22" t="s">
        <v>0</v>
      </c>
      <c r="C22">
        <v>1</v>
      </c>
      <c r="D22">
        <v>0.2</v>
      </c>
      <c r="E22">
        <v>60</v>
      </c>
      <c r="F22" s="2">
        <f>TAN(RADIANS(90-E22/2))*D22/2</f>
        <v>0.17320508075688767</v>
      </c>
      <c r="G22" s="2">
        <f t="shared" ref="G22:G33" si="1">F22-3*F22/8</f>
        <v>0.1082531754730548</v>
      </c>
      <c r="H22" s="13">
        <f t="shared" ref="H22:H34" si="2">C22-6*(F22/8)</f>
        <v>0.87009618943233424</v>
      </c>
      <c r="I22" s="13">
        <f t="shared" ref="I22:I34" si="3">C22-G22*2</f>
        <v>0.78349364905389041</v>
      </c>
      <c r="J22" s="8"/>
      <c r="L22" s="14"/>
      <c r="M22" s="8"/>
      <c r="N22" s="16"/>
      <c r="O22" s="8"/>
      <c r="Q22" s="15"/>
      <c r="R22" s="15"/>
    </row>
    <row r="23" spans="1:21" x14ac:dyDescent="0.3">
      <c r="A23" s="1" t="str">
        <f t="shared" si="0"/>
        <v>M1.1×0.25</v>
      </c>
      <c r="B23" t="s">
        <v>0</v>
      </c>
      <c r="C23">
        <v>1.1000000000000001</v>
      </c>
      <c r="D23">
        <v>0.25</v>
      </c>
      <c r="E23">
        <v>60</v>
      </c>
      <c r="F23" s="2">
        <f t="shared" ref="F23:F33" si="4">TAN(RADIANS(90-E23/2))*D23/2</f>
        <v>0.21650635094610959</v>
      </c>
      <c r="G23" s="2">
        <f t="shared" si="1"/>
        <v>0.1353164693413185</v>
      </c>
      <c r="H23" s="13">
        <f t="shared" si="2"/>
        <v>0.93762023679041784</v>
      </c>
      <c r="I23" s="13">
        <f t="shared" si="3"/>
        <v>0.82936706131736315</v>
      </c>
      <c r="J23" s="8"/>
      <c r="L23" s="14"/>
      <c r="M23" s="8"/>
      <c r="N23" s="16"/>
      <c r="O23" s="8"/>
      <c r="Q23" s="15"/>
      <c r="R23" s="15"/>
    </row>
    <row r="24" spans="1:21" x14ac:dyDescent="0.3">
      <c r="A24" s="1" t="str">
        <f t="shared" si="0"/>
        <v>M1.2×0.25</v>
      </c>
      <c r="B24" t="s">
        <v>0</v>
      </c>
      <c r="C24">
        <v>1.2</v>
      </c>
      <c r="D24">
        <v>0.25</v>
      </c>
      <c r="E24">
        <v>60</v>
      </c>
      <c r="F24" s="2">
        <f t="shared" ref="F24" si="5">TAN(RADIANS(90-E24/2))*D24/2</f>
        <v>0.21650635094610959</v>
      </c>
      <c r="G24" s="2">
        <f t="shared" ref="G24" si="6">F24-3*F24/8</f>
        <v>0.1353164693413185</v>
      </c>
      <c r="H24" s="13">
        <f t="shared" si="2"/>
        <v>1.0376202367904177</v>
      </c>
      <c r="I24" s="13">
        <f t="shared" si="3"/>
        <v>0.92936706131736302</v>
      </c>
      <c r="J24" s="8"/>
      <c r="L24" s="14"/>
      <c r="M24" s="8"/>
      <c r="N24" s="16"/>
      <c r="O24" s="8"/>
      <c r="Q24" s="15"/>
      <c r="R24" s="15"/>
    </row>
    <row r="25" spans="1:21" x14ac:dyDescent="0.3">
      <c r="A25" s="1" t="str">
        <f t="shared" si="0"/>
        <v>M1.4×0.3</v>
      </c>
      <c r="B25" t="s">
        <v>0</v>
      </c>
      <c r="C25">
        <v>1.4</v>
      </c>
      <c r="D25">
        <v>0.3</v>
      </c>
      <c r="E25">
        <v>60</v>
      </c>
      <c r="F25" s="2">
        <f t="shared" si="4"/>
        <v>0.25980762113533151</v>
      </c>
      <c r="G25" s="2">
        <f t="shared" si="1"/>
        <v>0.1623797632095822</v>
      </c>
      <c r="H25" s="13">
        <f t="shared" si="2"/>
        <v>1.2051442841485014</v>
      </c>
      <c r="I25" s="13">
        <f t="shared" si="3"/>
        <v>1.0752404735808354</v>
      </c>
      <c r="J25" s="8"/>
      <c r="L25" s="14"/>
      <c r="M25" s="8"/>
      <c r="N25" s="16"/>
      <c r="O25" s="8"/>
      <c r="Q25" s="15"/>
      <c r="R25" s="15"/>
    </row>
    <row r="26" spans="1:21" x14ac:dyDescent="0.3">
      <c r="A26" s="1" t="str">
        <f t="shared" si="0"/>
        <v>M1.6×0.35</v>
      </c>
      <c r="B26" t="s">
        <v>0</v>
      </c>
      <c r="C26">
        <v>1.6</v>
      </c>
      <c r="D26">
        <v>0.35</v>
      </c>
      <c r="E26">
        <v>60</v>
      </c>
      <c r="F26" s="2">
        <f t="shared" si="4"/>
        <v>0.30310889132455343</v>
      </c>
      <c r="G26" s="2">
        <f t="shared" si="1"/>
        <v>0.18944305707784589</v>
      </c>
      <c r="H26" s="13">
        <f t="shared" si="2"/>
        <v>1.3726683315065851</v>
      </c>
      <c r="I26" s="13">
        <f t="shared" si="3"/>
        <v>1.2211138858443082</v>
      </c>
      <c r="K26" s="14"/>
      <c r="M26" s="8"/>
      <c r="O26" s="14"/>
      <c r="P26" s="8"/>
      <c r="Q26" s="16"/>
      <c r="R26" s="8"/>
      <c r="T26" s="15"/>
      <c r="U26" s="15"/>
    </row>
    <row r="27" spans="1:21" x14ac:dyDescent="0.3">
      <c r="A27" s="1" t="str">
        <f t="shared" si="0"/>
        <v>M1.7×0.35</v>
      </c>
      <c r="B27" t="s">
        <v>0</v>
      </c>
      <c r="C27">
        <v>1.7</v>
      </c>
      <c r="D27">
        <v>0.35</v>
      </c>
      <c r="E27">
        <v>60</v>
      </c>
      <c r="F27" s="2">
        <f t="shared" si="4"/>
        <v>0.30310889132455343</v>
      </c>
      <c r="G27" s="2">
        <f t="shared" si="1"/>
        <v>0.18944305707784589</v>
      </c>
      <c r="H27" s="13">
        <f t="shared" si="2"/>
        <v>1.4726683315065849</v>
      </c>
      <c r="I27" s="13">
        <f t="shared" si="3"/>
        <v>1.3211138858443081</v>
      </c>
      <c r="K27" s="14"/>
      <c r="M27" s="8"/>
      <c r="O27" s="14"/>
      <c r="P27" s="8"/>
      <c r="Q27" s="16"/>
      <c r="R27" s="8"/>
      <c r="T27" s="15"/>
      <c r="U27" s="15"/>
    </row>
    <row r="28" spans="1:21" x14ac:dyDescent="0.3">
      <c r="A28" s="1" t="str">
        <f t="shared" si="0"/>
        <v>M1.8×0.35</v>
      </c>
      <c r="B28" t="s">
        <v>0</v>
      </c>
      <c r="C28">
        <v>1.8</v>
      </c>
      <c r="D28">
        <v>0.35</v>
      </c>
      <c r="E28">
        <v>60</v>
      </c>
      <c r="F28" s="2">
        <f t="shared" si="4"/>
        <v>0.30310889132455343</v>
      </c>
      <c r="G28" s="2">
        <f t="shared" si="1"/>
        <v>0.18944305707784589</v>
      </c>
      <c r="H28" s="13">
        <f t="shared" si="2"/>
        <v>1.572668331506585</v>
      </c>
      <c r="I28" s="13">
        <f t="shared" si="3"/>
        <v>1.4211138858443082</v>
      </c>
      <c r="K28" s="14"/>
      <c r="M28" s="8"/>
      <c r="O28" s="14"/>
      <c r="P28" s="8"/>
      <c r="Q28" s="16"/>
      <c r="R28" s="8"/>
      <c r="T28" s="15"/>
      <c r="U28" s="15"/>
    </row>
    <row r="29" spans="1:21" x14ac:dyDescent="0.3">
      <c r="A29" s="1" t="str">
        <f t="shared" si="0"/>
        <v>M2×0.4</v>
      </c>
      <c r="B29" t="s">
        <v>0</v>
      </c>
      <c r="C29">
        <v>2</v>
      </c>
      <c r="D29">
        <v>0.4</v>
      </c>
      <c r="E29">
        <v>60</v>
      </c>
      <c r="F29" s="2">
        <f t="shared" si="4"/>
        <v>0.34641016151377535</v>
      </c>
      <c r="G29" s="2">
        <f t="shared" si="1"/>
        <v>0.21650635094610959</v>
      </c>
      <c r="H29" s="13">
        <f t="shared" si="2"/>
        <v>1.7401923788646685</v>
      </c>
      <c r="I29" s="13">
        <f t="shared" si="3"/>
        <v>1.5669872981077808</v>
      </c>
      <c r="K29" s="14"/>
      <c r="M29" s="8"/>
      <c r="O29" s="14"/>
      <c r="P29" s="8"/>
      <c r="Q29" s="16"/>
      <c r="R29" s="8"/>
      <c r="T29" s="15"/>
      <c r="U29" s="15"/>
    </row>
    <row r="30" spans="1:21" x14ac:dyDescent="0.3">
      <c r="A30" s="1" t="str">
        <f t="shared" si="0"/>
        <v>M2.2×0.45</v>
      </c>
      <c r="B30" t="s">
        <v>0</v>
      </c>
      <c r="C30">
        <v>2.2000000000000002</v>
      </c>
      <c r="D30">
        <v>0.45</v>
      </c>
      <c r="E30">
        <v>60</v>
      </c>
      <c r="F30" s="2">
        <f t="shared" si="4"/>
        <v>0.38971143170299727</v>
      </c>
      <c r="G30" s="2">
        <f t="shared" si="1"/>
        <v>0.24356964481437329</v>
      </c>
      <c r="H30" s="13">
        <f t="shared" si="2"/>
        <v>1.9077164262227522</v>
      </c>
      <c r="I30" s="13">
        <f t="shared" si="3"/>
        <v>1.7128607103712536</v>
      </c>
      <c r="K30" s="14"/>
      <c r="M30" s="8"/>
      <c r="O30" s="14"/>
      <c r="P30" s="8"/>
      <c r="Q30" s="16"/>
      <c r="R30" s="8"/>
      <c r="T30" s="15"/>
      <c r="U30" s="15"/>
    </row>
    <row r="31" spans="1:21" x14ac:dyDescent="0.3">
      <c r="A31" s="1" t="str">
        <f t="shared" si="0"/>
        <v>M2.3×0.4</v>
      </c>
      <c r="B31" t="s">
        <v>0</v>
      </c>
      <c r="C31">
        <v>2.2999999999999998</v>
      </c>
      <c r="D31">
        <v>0.4</v>
      </c>
      <c r="E31">
        <v>60</v>
      </c>
      <c r="F31" s="2">
        <f t="shared" si="4"/>
        <v>0.34641016151377535</v>
      </c>
      <c r="G31" s="2">
        <f t="shared" si="1"/>
        <v>0.21650635094610959</v>
      </c>
      <c r="H31" s="13">
        <f t="shared" si="2"/>
        <v>2.0401923788646683</v>
      </c>
      <c r="I31" s="13">
        <f t="shared" si="3"/>
        <v>1.8669872981077806</v>
      </c>
      <c r="K31" s="14"/>
      <c r="M31" s="8"/>
      <c r="O31" s="14"/>
      <c r="P31" s="8"/>
      <c r="Q31" s="16"/>
      <c r="R31" s="8"/>
      <c r="T31" s="15"/>
      <c r="U31" s="15"/>
    </row>
    <row r="32" spans="1:21" x14ac:dyDescent="0.3">
      <c r="A32" s="1" t="str">
        <f t="shared" si="0"/>
        <v>M2.5×0.45</v>
      </c>
      <c r="B32" t="s">
        <v>0</v>
      </c>
      <c r="C32">
        <v>2.5</v>
      </c>
      <c r="D32">
        <v>0.45</v>
      </c>
      <c r="E32">
        <v>60</v>
      </c>
      <c r="F32" s="2">
        <f t="shared" si="4"/>
        <v>0.38971143170299727</v>
      </c>
      <c r="G32" s="2">
        <f t="shared" si="1"/>
        <v>0.24356964481437329</v>
      </c>
      <c r="H32" s="13">
        <f t="shared" si="2"/>
        <v>2.2077164262227522</v>
      </c>
      <c r="I32" s="13">
        <f t="shared" si="3"/>
        <v>2.0128607103712532</v>
      </c>
      <c r="K32" s="14"/>
      <c r="M32" s="8"/>
      <c r="O32" s="14"/>
      <c r="P32" s="8"/>
      <c r="Q32" s="16"/>
      <c r="R32" s="8"/>
      <c r="T32" s="15"/>
      <c r="U32" s="15"/>
    </row>
    <row r="33" spans="1:21" x14ac:dyDescent="0.3">
      <c r="A33" s="1" t="str">
        <f t="shared" si="0"/>
        <v>M2.6×0.45</v>
      </c>
      <c r="B33" t="s">
        <v>0</v>
      </c>
      <c r="C33">
        <v>2.6</v>
      </c>
      <c r="D33">
        <v>0.45</v>
      </c>
      <c r="E33">
        <v>60</v>
      </c>
      <c r="F33" s="2">
        <f t="shared" si="4"/>
        <v>0.38971143170299727</v>
      </c>
      <c r="G33" s="2">
        <f t="shared" si="1"/>
        <v>0.24356964481437329</v>
      </c>
      <c r="H33" s="13">
        <f t="shared" si="2"/>
        <v>2.3077164262227523</v>
      </c>
      <c r="I33" s="13">
        <f t="shared" si="3"/>
        <v>2.1128607103712533</v>
      </c>
      <c r="K33" s="14"/>
      <c r="M33" s="8"/>
      <c r="O33" s="14"/>
      <c r="P33" s="8"/>
      <c r="Q33" s="16"/>
      <c r="R33" s="8"/>
      <c r="T33" s="15"/>
      <c r="U33" s="15"/>
    </row>
    <row r="34" spans="1:21" x14ac:dyDescent="0.3">
      <c r="A34" s="1" t="str">
        <f t="shared" si="0"/>
        <v>M3×0.5</v>
      </c>
      <c r="B34" t="s">
        <v>0</v>
      </c>
      <c r="C34">
        <v>3</v>
      </c>
      <c r="D34">
        <v>0.5</v>
      </c>
      <c r="E34">
        <v>60</v>
      </c>
      <c r="F34" s="2">
        <f t="shared" ref="F34" si="7">TAN(RADIANS(90-E34/2))*D34/2</f>
        <v>0.43301270189221919</v>
      </c>
      <c r="G34" s="2">
        <f t="shared" ref="G34" si="8">F34-3*F34/8</f>
        <v>0.27063293868263699</v>
      </c>
      <c r="H34" s="13">
        <f t="shared" si="2"/>
        <v>2.6752404735808355</v>
      </c>
      <c r="I34" s="13">
        <f t="shared" si="3"/>
        <v>2.4587341226347261</v>
      </c>
      <c r="K34" s="14"/>
      <c r="M34" s="8"/>
      <c r="O34" s="14"/>
      <c r="P34" s="8"/>
      <c r="Q34" s="16"/>
      <c r="R34" s="8"/>
      <c r="T34" s="15"/>
      <c r="U34" s="15"/>
    </row>
    <row r="40" spans="1:21" x14ac:dyDescent="0.3">
      <c r="I40" s="3" t="s">
        <v>17</v>
      </c>
      <c r="J40" t="s">
        <v>26</v>
      </c>
      <c r="K40" t="s">
        <v>22</v>
      </c>
      <c r="L40">
        <f>TAN(RADIANS(60))/2</f>
        <v>0.86602540378443837</v>
      </c>
      <c r="M40" s="4" t="s">
        <v>27</v>
      </c>
    </row>
    <row r="41" spans="1:21" x14ac:dyDescent="0.3">
      <c r="I41" s="3" t="s">
        <v>18</v>
      </c>
      <c r="J41" t="s">
        <v>19</v>
      </c>
      <c r="K41" t="s">
        <v>22</v>
      </c>
      <c r="L41">
        <f>L40-3*L40/8</f>
        <v>0.54126587736527398</v>
      </c>
      <c r="M41" s="4" t="s">
        <v>27</v>
      </c>
    </row>
    <row r="42" spans="1:21" x14ac:dyDescent="0.3">
      <c r="I42" s="3" t="s">
        <v>24</v>
      </c>
      <c r="J42" t="s">
        <v>25</v>
      </c>
      <c r="K42" s="4" t="s">
        <v>46</v>
      </c>
      <c r="L42">
        <f>L41*2</f>
        <v>1.082531754730548</v>
      </c>
      <c r="M42" s="4" t="s">
        <v>45</v>
      </c>
    </row>
    <row r="43" spans="1:21" x14ac:dyDescent="0.3">
      <c r="I43" s="3" t="s">
        <v>20</v>
      </c>
      <c r="J43" t="s">
        <v>21</v>
      </c>
      <c r="K43" s="4" t="s">
        <v>47</v>
      </c>
      <c r="L43">
        <f>6*L40/8</f>
        <v>0.64951905283832878</v>
      </c>
      <c r="M43" s="4" t="s">
        <v>45</v>
      </c>
    </row>
    <row r="44" spans="1:21" x14ac:dyDescent="0.3">
      <c r="I44" s="3" t="s">
        <v>88</v>
      </c>
      <c r="J44" t="s">
        <v>89</v>
      </c>
    </row>
    <row r="45" spans="1:21" x14ac:dyDescent="0.3">
      <c r="I45" s="8"/>
      <c r="J45" s="6"/>
    </row>
    <row r="46" spans="1:21" x14ac:dyDescent="0.3">
      <c r="J46" s="6"/>
      <c r="M46" s="6"/>
    </row>
    <row r="47" spans="1:21" x14ac:dyDescent="0.3">
      <c r="J47" s="6"/>
    </row>
    <row r="48" spans="1:21" x14ac:dyDescent="0.3">
      <c r="J48" s="6"/>
    </row>
    <row r="49" spans="1:12" x14ac:dyDescent="0.3">
      <c r="J49" s="6"/>
    </row>
    <row r="50" spans="1:12" x14ac:dyDescent="0.3">
      <c r="J50" s="6"/>
    </row>
    <row r="51" spans="1:12" x14ac:dyDescent="0.3">
      <c r="J51" s="6"/>
    </row>
    <row r="52" spans="1:12" x14ac:dyDescent="0.3">
      <c r="J52" s="6"/>
    </row>
    <row r="53" spans="1:12" x14ac:dyDescent="0.3">
      <c r="J53" s="6"/>
    </row>
    <row r="54" spans="1:12" x14ac:dyDescent="0.3">
      <c r="J54" s="6"/>
    </row>
    <row r="56" spans="1:12" x14ac:dyDescent="0.3">
      <c r="A56" t="s">
        <v>12</v>
      </c>
      <c r="B56" t="s">
        <v>31</v>
      </c>
      <c r="C56" t="s">
        <v>2</v>
      </c>
      <c r="D56" t="s">
        <v>29</v>
      </c>
      <c r="E56" t="s">
        <v>8</v>
      </c>
      <c r="F56" t="s">
        <v>15</v>
      </c>
      <c r="G56" t="s">
        <v>13</v>
      </c>
      <c r="H56" t="s">
        <v>9</v>
      </c>
      <c r="I56" t="s">
        <v>1</v>
      </c>
      <c r="J56" t="s">
        <v>4</v>
      </c>
      <c r="K56" t="s">
        <v>5</v>
      </c>
    </row>
    <row r="57" spans="1:12" x14ac:dyDescent="0.3">
      <c r="D57" t="s">
        <v>30</v>
      </c>
      <c r="E57" t="s">
        <v>11</v>
      </c>
      <c r="F57" t="s">
        <v>16</v>
      </c>
      <c r="G57" t="s">
        <v>14</v>
      </c>
      <c r="H57" t="s">
        <v>10</v>
      </c>
      <c r="I57" t="s">
        <v>3</v>
      </c>
      <c r="J57" t="s">
        <v>6</v>
      </c>
      <c r="K57" t="s">
        <v>7</v>
      </c>
    </row>
    <row r="58" spans="1:12" x14ac:dyDescent="0.3">
      <c r="E58" t="s">
        <v>101</v>
      </c>
      <c r="F58" t="s">
        <v>104</v>
      </c>
      <c r="G58" t="s">
        <v>105</v>
      </c>
      <c r="H58" t="s">
        <v>101</v>
      </c>
      <c r="I58" t="s">
        <v>106</v>
      </c>
      <c r="J58" t="s">
        <v>106</v>
      </c>
      <c r="K58" t="s">
        <v>106</v>
      </c>
    </row>
    <row r="59" spans="1:12" x14ac:dyDescent="0.3">
      <c r="A59" s="1" t="str">
        <f t="shared" ref="A59:A72" si="9">CONCATENATE(C59," - ",D59," ",B59)</f>
        <v>No. 0 - 80 UNF</v>
      </c>
      <c r="B59" t="s">
        <v>42</v>
      </c>
      <c r="C59" t="s">
        <v>28</v>
      </c>
      <c r="D59">
        <v>80</v>
      </c>
      <c r="E59" s="1">
        <f t="shared" ref="E59:E72" si="10">25.4/D59</f>
        <v>0.3175</v>
      </c>
      <c r="F59">
        <v>60</v>
      </c>
      <c r="G59" s="2">
        <f t="shared" ref="G59:G72" si="11">TAN(RADIANS(60))/2/D59*25.4</f>
        <v>0.27496306570155915</v>
      </c>
      <c r="H59" s="2">
        <f t="shared" ref="H59:H72" si="12">G59-3*G59/8</f>
        <v>0.17185191606347447</v>
      </c>
      <c r="I59" s="8">
        <v>1.524</v>
      </c>
      <c r="J59" s="9">
        <f t="shared" ref="J59:J72" si="13">I59-6*(G59/8)</f>
        <v>1.3177777007238307</v>
      </c>
      <c r="K59" s="2">
        <f t="shared" ref="K59:K72" si="14">I59-H59*2</f>
        <v>1.180296167873051</v>
      </c>
      <c r="L59" s="7"/>
    </row>
    <row r="60" spans="1:12" x14ac:dyDescent="0.3">
      <c r="A60" s="1" t="str">
        <f t="shared" si="9"/>
        <v>No. 1 - 72 UNF</v>
      </c>
      <c r="B60" t="s">
        <v>42</v>
      </c>
      <c r="C60" t="s">
        <v>32</v>
      </c>
      <c r="D60">
        <v>72</v>
      </c>
      <c r="E60" s="1">
        <f t="shared" si="10"/>
        <v>0.35277777777777775</v>
      </c>
      <c r="F60">
        <v>60</v>
      </c>
      <c r="G60" s="2">
        <f t="shared" si="11"/>
        <v>0.30551451744617686</v>
      </c>
      <c r="H60" s="2">
        <f t="shared" si="12"/>
        <v>0.19094657340386054</v>
      </c>
      <c r="I60" s="8">
        <v>1.8540000000000001</v>
      </c>
      <c r="J60" s="9">
        <f t="shared" si="13"/>
        <v>1.6248641119153675</v>
      </c>
      <c r="K60" s="2">
        <f t="shared" si="14"/>
        <v>1.472106853192279</v>
      </c>
      <c r="L60" s="7"/>
    </row>
    <row r="61" spans="1:12" x14ac:dyDescent="0.3">
      <c r="A61" s="1" t="str">
        <f t="shared" si="9"/>
        <v>No. 2 - 64 UNF</v>
      </c>
      <c r="B61" t="s">
        <v>42</v>
      </c>
      <c r="C61" t="s">
        <v>33</v>
      </c>
      <c r="D61">
        <v>64</v>
      </c>
      <c r="E61" s="1">
        <f t="shared" si="10"/>
        <v>0.39687499999999998</v>
      </c>
      <c r="F61">
        <v>60</v>
      </c>
      <c r="G61" s="2">
        <f t="shared" si="11"/>
        <v>0.34370383212694894</v>
      </c>
      <c r="H61" s="2">
        <f t="shared" si="12"/>
        <v>0.21481489507934309</v>
      </c>
      <c r="I61" s="8">
        <v>2.1840000000000002</v>
      </c>
      <c r="J61" s="9">
        <f t="shared" si="13"/>
        <v>1.9262221259047885</v>
      </c>
      <c r="K61" s="2">
        <f t="shared" si="14"/>
        <v>1.7543702098413139</v>
      </c>
      <c r="L61" s="7"/>
    </row>
    <row r="62" spans="1:12" x14ac:dyDescent="0.3">
      <c r="A62" s="1" t="str">
        <f t="shared" si="9"/>
        <v>No. 3 - 56 UNF</v>
      </c>
      <c r="B62" t="s">
        <v>42</v>
      </c>
      <c r="C62" t="s">
        <v>34</v>
      </c>
      <c r="D62">
        <v>56</v>
      </c>
      <c r="E62" s="1">
        <f t="shared" si="10"/>
        <v>0.45357142857142857</v>
      </c>
      <c r="F62">
        <v>60</v>
      </c>
      <c r="G62" s="2">
        <f t="shared" si="11"/>
        <v>0.39280437957365594</v>
      </c>
      <c r="H62" s="2">
        <f t="shared" si="12"/>
        <v>0.24550273723353497</v>
      </c>
      <c r="I62" s="8">
        <v>2.5150000000000001</v>
      </c>
      <c r="J62" s="9">
        <f t="shared" si="13"/>
        <v>2.2203967153197581</v>
      </c>
      <c r="K62" s="2">
        <f t="shared" si="14"/>
        <v>2.0239945255329301</v>
      </c>
      <c r="L62" s="7"/>
    </row>
    <row r="63" spans="1:12" x14ac:dyDescent="0.3">
      <c r="A63" s="1" t="str">
        <f t="shared" si="9"/>
        <v>No. 4 - 48 UNF</v>
      </c>
      <c r="B63" t="s">
        <v>42</v>
      </c>
      <c r="C63" t="s">
        <v>35</v>
      </c>
      <c r="D63">
        <v>48</v>
      </c>
      <c r="E63" s="1">
        <f t="shared" si="10"/>
        <v>0.52916666666666667</v>
      </c>
      <c r="F63">
        <v>60</v>
      </c>
      <c r="G63" s="2">
        <f t="shared" si="11"/>
        <v>0.45827177616926529</v>
      </c>
      <c r="H63" s="2">
        <f t="shared" si="12"/>
        <v>0.28641986010579079</v>
      </c>
      <c r="I63" s="8">
        <v>2.8450000000000002</v>
      </c>
      <c r="J63" s="9">
        <f t="shared" si="13"/>
        <v>2.5012961678730514</v>
      </c>
      <c r="K63" s="2">
        <f t="shared" si="14"/>
        <v>2.2721602797884186</v>
      </c>
      <c r="L63" s="7"/>
    </row>
    <row r="64" spans="1:12" x14ac:dyDescent="0.3">
      <c r="A64" s="1" t="str">
        <f t="shared" si="9"/>
        <v>No. 5 - 44 UNF</v>
      </c>
      <c r="B64" t="s">
        <v>42</v>
      </c>
      <c r="C64" t="s">
        <v>36</v>
      </c>
      <c r="D64">
        <v>44</v>
      </c>
      <c r="E64" s="1">
        <f t="shared" si="10"/>
        <v>0.57727272727272727</v>
      </c>
      <c r="F64">
        <v>60</v>
      </c>
      <c r="G64" s="2">
        <f t="shared" si="11"/>
        <v>0.49993284673010757</v>
      </c>
      <c r="H64" s="2">
        <f t="shared" si="12"/>
        <v>0.31245802920631727</v>
      </c>
      <c r="I64" s="8">
        <v>3.1749999999999998</v>
      </c>
      <c r="J64" s="9">
        <f t="shared" si="13"/>
        <v>2.8000503649524191</v>
      </c>
      <c r="K64" s="2">
        <f t="shared" si="14"/>
        <v>2.5500839415873653</v>
      </c>
      <c r="L64" s="7"/>
    </row>
    <row r="65" spans="1:14" x14ac:dyDescent="0.3">
      <c r="A65" s="1" t="str">
        <f t="shared" si="9"/>
        <v>No. 6 - 40 UNF</v>
      </c>
      <c r="B65" t="s">
        <v>42</v>
      </c>
      <c r="C65" t="s">
        <v>37</v>
      </c>
      <c r="D65">
        <v>40</v>
      </c>
      <c r="E65" s="1">
        <f t="shared" si="10"/>
        <v>0.63500000000000001</v>
      </c>
      <c r="F65">
        <v>60</v>
      </c>
      <c r="G65" s="2">
        <f t="shared" si="11"/>
        <v>0.5499261314031183</v>
      </c>
      <c r="H65" s="2">
        <f t="shared" si="12"/>
        <v>0.34370383212694894</v>
      </c>
      <c r="I65" s="8">
        <v>3.5049999999999999</v>
      </c>
      <c r="J65" s="9">
        <f t="shared" si="13"/>
        <v>3.0925554014476613</v>
      </c>
      <c r="K65" s="2">
        <f t="shared" si="14"/>
        <v>2.8175923357461019</v>
      </c>
      <c r="L65" s="7"/>
    </row>
    <row r="66" spans="1:14" x14ac:dyDescent="0.3">
      <c r="A66" s="1" t="str">
        <f t="shared" si="9"/>
        <v>No. 8 - 36 UNF</v>
      </c>
      <c r="B66" t="s">
        <v>42</v>
      </c>
      <c r="C66" t="s">
        <v>38</v>
      </c>
      <c r="D66">
        <v>36</v>
      </c>
      <c r="E66" s="1">
        <f t="shared" si="10"/>
        <v>0.70555555555555549</v>
      </c>
      <c r="F66">
        <v>60</v>
      </c>
      <c r="G66" s="2">
        <f t="shared" si="11"/>
        <v>0.61102903489235372</v>
      </c>
      <c r="H66" s="2">
        <f t="shared" si="12"/>
        <v>0.38189314680772107</v>
      </c>
      <c r="I66" s="8">
        <v>4.1660000000000004</v>
      </c>
      <c r="J66" s="9">
        <f t="shared" si="13"/>
        <v>3.7077282238307352</v>
      </c>
      <c r="K66" s="2">
        <f t="shared" si="14"/>
        <v>3.4022137063845581</v>
      </c>
      <c r="L66" s="7"/>
    </row>
    <row r="67" spans="1:14" x14ac:dyDescent="0.3">
      <c r="A67" s="1" t="str">
        <f t="shared" si="9"/>
        <v>No. 10 - 32 UNF</v>
      </c>
      <c r="B67" t="s">
        <v>42</v>
      </c>
      <c r="C67" t="s">
        <v>39</v>
      </c>
      <c r="D67">
        <v>32</v>
      </c>
      <c r="E67" s="1">
        <f t="shared" si="10"/>
        <v>0.79374999999999996</v>
      </c>
      <c r="F67">
        <v>60</v>
      </c>
      <c r="G67" s="2">
        <f t="shared" si="11"/>
        <v>0.68740766425389788</v>
      </c>
      <c r="H67" s="2">
        <f t="shared" si="12"/>
        <v>0.42962979015868619</v>
      </c>
      <c r="I67" s="8">
        <v>4.8259999999999996</v>
      </c>
      <c r="J67" s="9">
        <f t="shared" si="13"/>
        <v>4.3104442518095762</v>
      </c>
      <c r="K67" s="2">
        <f t="shared" si="14"/>
        <v>3.966740419682627</v>
      </c>
      <c r="L67" s="7"/>
    </row>
    <row r="68" spans="1:14" x14ac:dyDescent="0.3">
      <c r="A68" s="1" t="str">
        <f t="shared" si="9"/>
        <v>No. 12 - 28 UNF</v>
      </c>
      <c r="B68" t="s">
        <v>42</v>
      </c>
      <c r="C68" t="s">
        <v>40</v>
      </c>
      <c r="D68">
        <v>28</v>
      </c>
      <c r="E68" s="1">
        <f t="shared" si="10"/>
        <v>0.90714285714285714</v>
      </c>
      <c r="F68">
        <v>60</v>
      </c>
      <c r="G68" s="2">
        <f t="shared" si="11"/>
        <v>0.78560875914731187</v>
      </c>
      <c r="H68" s="2">
        <f t="shared" si="12"/>
        <v>0.49100547446706994</v>
      </c>
      <c r="I68" s="8">
        <v>5.4859999999999998</v>
      </c>
      <c r="J68" s="9">
        <f t="shared" si="13"/>
        <v>4.8967934306395158</v>
      </c>
      <c r="K68" s="2">
        <f t="shared" si="14"/>
        <v>4.5039890510658598</v>
      </c>
      <c r="L68" s="7"/>
    </row>
    <row r="69" spans="1:14" x14ac:dyDescent="0.3">
      <c r="A69" s="1" t="str">
        <f t="shared" si="9"/>
        <v>1/4 - 28 UNF</v>
      </c>
      <c r="B69" t="s">
        <v>42</v>
      </c>
      <c r="C69" s="4" t="s">
        <v>41</v>
      </c>
      <c r="D69">
        <v>28</v>
      </c>
      <c r="E69" s="1">
        <f t="shared" si="10"/>
        <v>0.90714285714285714</v>
      </c>
      <c r="F69">
        <v>60</v>
      </c>
      <c r="G69" s="2">
        <f t="shared" si="11"/>
        <v>0.78560875914731187</v>
      </c>
      <c r="H69" s="2">
        <f t="shared" si="12"/>
        <v>0.49100547446706994</v>
      </c>
      <c r="I69" s="8">
        <f>1/4*25.4</f>
        <v>6.35</v>
      </c>
      <c r="J69" s="9">
        <f t="shared" si="13"/>
        <v>5.7607934306395157</v>
      </c>
      <c r="K69" s="2">
        <f t="shared" si="14"/>
        <v>5.3679890510658597</v>
      </c>
      <c r="L69" s="7"/>
    </row>
    <row r="70" spans="1:14" x14ac:dyDescent="0.3">
      <c r="A70" s="1" t="str">
        <f t="shared" si="9"/>
        <v>5/16 - 24 UNF</v>
      </c>
      <c r="B70" t="s">
        <v>42</v>
      </c>
      <c r="C70" s="4" t="s">
        <v>43</v>
      </c>
      <c r="D70">
        <v>24</v>
      </c>
      <c r="E70" s="1">
        <f t="shared" si="10"/>
        <v>1.0583333333333333</v>
      </c>
      <c r="F70">
        <v>60</v>
      </c>
      <c r="G70" s="2">
        <f t="shared" si="11"/>
        <v>0.91654355233853058</v>
      </c>
      <c r="H70" s="2">
        <f t="shared" si="12"/>
        <v>0.57283972021158158</v>
      </c>
      <c r="I70" s="8">
        <v>7.9379999999999997</v>
      </c>
      <c r="J70" s="9">
        <f t="shared" si="13"/>
        <v>7.2505923357461022</v>
      </c>
      <c r="K70" s="2">
        <f t="shared" si="14"/>
        <v>6.7923205595768366</v>
      </c>
      <c r="L70" s="7"/>
    </row>
    <row r="71" spans="1:14" x14ac:dyDescent="0.3">
      <c r="A71" s="1" t="str">
        <f t="shared" si="9"/>
        <v>1-1/2 - 12 UNF</v>
      </c>
      <c r="B71" t="s">
        <v>42</v>
      </c>
      <c r="C71" s="5" t="s">
        <v>44</v>
      </c>
      <c r="D71">
        <v>12</v>
      </c>
      <c r="E71" s="1">
        <f t="shared" si="10"/>
        <v>2.1166666666666667</v>
      </c>
      <c r="F71">
        <v>60</v>
      </c>
      <c r="G71" s="2">
        <f t="shared" si="11"/>
        <v>1.8330871046770612</v>
      </c>
      <c r="H71" s="2">
        <f t="shared" si="12"/>
        <v>1.1456794404231632</v>
      </c>
      <c r="I71" s="8">
        <v>38.1</v>
      </c>
      <c r="J71" s="9">
        <f t="shared" si="13"/>
        <v>36.725184671492208</v>
      </c>
      <c r="K71" s="2">
        <f t="shared" si="14"/>
        <v>35.808641119153677</v>
      </c>
      <c r="L71" s="7"/>
    </row>
    <row r="72" spans="1:14" x14ac:dyDescent="0.3">
      <c r="A72" s="1" t="str">
        <f t="shared" si="9"/>
        <v>No. 12 - 32 UNEF</v>
      </c>
      <c r="B72" t="s">
        <v>48</v>
      </c>
      <c r="C72" t="s">
        <v>40</v>
      </c>
      <c r="D72">
        <v>32</v>
      </c>
      <c r="E72" s="1">
        <f t="shared" si="10"/>
        <v>0.79374999999999996</v>
      </c>
      <c r="F72">
        <v>60</v>
      </c>
      <c r="G72" s="2">
        <f t="shared" si="11"/>
        <v>0.68740766425389788</v>
      </c>
      <c r="H72" s="2">
        <f t="shared" si="12"/>
        <v>0.42962979015868619</v>
      </c>
      <c r="I72" s="8">
        <v>5.4859999999999998</v>
      </c>
      <c r="J72" s="9">
        <f t="shared" si="13"/>
        <v>4.9704442518095764</v>
      </c>
      <c r="K72" s="2">
        <f t="shared" si="14"/>
        <v>4.6267404196826272</v>
      </c>
    </row>
    <row r="76" spans="1:14" x14ac:dyDescent="0.3">
      <c r="J76" s="3" t="s">
        <v>17</v>
      </c>
      <c r="K76" t="s">
        <v>92</v>
      </c>
      <c r="L76" t="s">
        <v>22</v>
      </c>
      <c r="M76" s="7">
        <f>TAN(RADIANS(90-55/2))/2</f>
        <v>0.96049106348558311</v>
      </c>
      <c r="N76" s="4" t="s">
        <v>66</v>
      </c>
    </row>
    <row r="77" spans="1:14" x14ac:dyDescent="0.3">
      <c r="J77" s="3" t="s">
        <v>95</v>
      </c>
      <c r="K77" t="s">
        <v>93</v>
      </c>
      <c r="L77" t="s">
        <v>22</v>
      </c>
      <c r="M77" s="7">
        <f>M76-2*M76/6</f>
        <v>0.64032737565705533</v>
      </c>
      <c r="N77" s="4" t="s">
        <v>66</v>
      </c>
    </row>
    <row r="78" spans="1:14" x14ac:dyDescent="0.3">
      <c r="J78" s="3" t="s">
        <v>24</v>
      </c>
      <c r="K78" t="s">
        <v>96</v>
      </c>
      <c r="L78" s="4" t="s">
        <v>98</v>
      </c>
      <c r="M78" s="7">
        <f>2*M77</f>
        <v>1.2806547513141107</v>
      </c>
      <c r="N78" s="4" t="s">
        <v>67</v>
      </c>
    </row>
    <row r="79" spans="1:14" x14ac:dyDescent="0.3">
      <c r="J79" s="3" t="s">
        <v>20</v>
      </c>
      <c r="K79" t="s">
        <v>97</v>
      </c>
      <c r="L79" s="4" t="s">
        <v>99</v>
      </c>
      <c r="M79" s="7">
        <f>M77</f>
        <v>0.64032737565705533</v>
      </c>
      <c r="N79" s="4" t="s">
        <v>67</v>
      </c>
    </row>
    <row r="80" spans="1:14" x14ac:dyDescent="0.3">
      <c r="J80" s="3" t="s">
        <v>90</v>
      </c>
      <c r="K80" t="s">
        <v>91</v>
      </c>
      <c r="M80" s="6"/>
    </row>
    <row r="86" spans="1:11" x14ac:dyDescent="0.3">
      <c r="J86" s="6"/>
    </row>
    <row r="87" spans="1:11" x14ac:dyDescent="0.3">
      <c r="J87" s="6"/>
    </row>
    <row r="88" spans="1:11" x14ac:dyDescent="0.3">
      <c r="A88" t="s">
        <v>12</v>
      </c>
      <c r="B88" t="s">
        <v>31</v>
      </c>
      <c r="C88" t="s">
        <v>2</v>
      </c>
      <c r="D88" t="s">
        <v>29</v>
      </c>
      <c r="E88" t="s">
        <v>8</v>
      </c>
      <c r="F88" t="s">
        <v>15</v>
      </c>
      <c r="G88" t="s">
        <v>13</v>
      </c>
      <c r="H88" t="s">
        <v>9</v>
      </c>
      <c r="I88" t="s">
        <v>1</v>
      </c>
      <c r="J88" t="s">
        <v>4</v>
      </c>
      <c r="K88" t="s">
        <v>5</v>
      </c>
    </row>
    <row r="89" spans="1:11" x14ac:dyDescent="0.3">
      <c r="D89" t="s">
        <v>30</v>
      </c>
      <c r="E89" t="s">
        <v>11</v>
      </c>
      <c r="F89" t="s">
        <v>16</v>
      </c>
      <c r="G89" t="s">
        <v>14</v>
      </c>
      <c r="H89" t="s">
        <v>94</v>
      </c>
      <c r="I89" t="s">
        <v>3</v>
      </c>
      <c r="J89" t="s">
        <v>6</v>
      </c>
      <c r="K89" t="s">
        <v>7</v>
      </c>
    </row>
    <row r="90" spans="1:11" x14ac:dyDescent="0.3">
      <c r="E90" t="s">
        <v>101</v>
      </c>
      <c r="F90" t="s">
        <v>104</v>
      </c>
      <c r="G90" t="s">
        <v>105</v>
      </c>
      <c r="H90" t="s">
        <v>101</v>
      </c>
      <c r="I90" t="s">
        <v>106</v>
      </c>
      <c r="J90" t="s">
        <v>106</v>
      </c>
      <c r="K90" t="s">
        <v>106</v>
      </c>
    </row>
    <row r="91" spans="1:11" x14ac:dyDescent="0.3">
      <c r="A91" s="1" t="str">
        <f t="shared" ref="A91:A119" si="15">CONCATENATE(B91," ",C91)</f>
        <v>G (PF) 1/16</v>
      </c>
      <c r="B91" t="s">
        <v>100</v>
      </c>
      <c r="C91" s="10" t="s">
        <v>68</v>
      </c>
      <c r="D91">
        <v>28</v>
      </c>
      <c r="E91" s="11">
        <f t="shared" ref="E91:E119" si="16">25.4/D91</f>
        <v>0.90714285714285714</v>
      </c>
      <c r="F91">
        <v>55</v>
      </c>
      <c r="G91" s="2">
        <f t="shared" ref="G91:G119" si="17">TAN(RADIANS(90-55/2))/2*E91</f>
        <v>0.87130260759049327</v>
      </c>
      <c r="H91" s="2">
        <f t="shared" ref="H91:H119" si="18">G91-2*G91/6</f>
        <v>0.58086840506032877</v>
      </c>
      <c r="I91">
        <v>7.7229999999999999</v>
      </c>
      <c r="J91" s="2">
        <f t="shared" ref="J91:J119" si="19">I91-H91</f>
        <v>7.1421315949396709</v>
      </c>
      <c r="K91" s="2">
        <f t="shared" ref="K91:K119" si="20">I91-2*H91</f>
        <v>6.5612631898793428</v>
      </c>
    </row>
    <row r="92" spans="1:11" x14ac:dyDescent="0.3">
      <c r="A92" s="1" t="str">
        <f t="shared" si="15"/>
        <v>G (PF) 1/8</v>
      </c>
      <c r="B92" t="s">
        <v>100</v>
      </c>
      <c r="C92" s="10" t="s">
        <v>69</v>
      </c>
      <c r="D92">
        <v>28</v>
      </c>
      <c r="E92" s="11">
        <f t="shared" si="16"/>
        <v>0.90714285714285714</v>
      </c>
      <c r="F92">
        <v>55</v>
      </c>
      <c r="G92" s="2">
        <f t="shared" si="17"/>
        <v>0.87130260759049327</v>
      </c>
      <c r="H92" s="2">
        <f t="shared" si="18"/>
        <v>0.58086840506032877</v>
      </c>
      <c r="I92">
        <v>9.7279999999999998</v>
      </c>
      <c r="J92" s="2">
        <f t="shared" si="19"/>
        <v>9.1471315949396708</v>
      </c>
      <c r="K92" s="2">
        <f t="shared" si="20"/>
        <v>8.5662631898793418</v>
      </c>
    </row>
    <row r="93" spans="1:11" x14ac:dyDescent="0.3">
      <c r="A93" s="1" t="str">
        <f t="shared" si="15"/>
        <v>G (PF) 1/4</v>
      </c>
      <c r="B93" t="s">
        <v>100</v>
      </c>
      <c r="C93" s="10" t="s">
        <v>70</v>
      </c>
      <c r="D93">
        <v>19</v>
      </c>
      <c r="E93" s="11">
        <f t="shared" si="16"/>
        <v>1.3368421052631578</v>
      </c>
      <c r="F93">
        <v>55</v>
      </c>
      <c r="G93" s="2">
        <f t="shared" si="17"/>
        <v>1.2840248953965163</v>
      </c>
      <c r="H93" s="2">
        <f t="shared" si="18"/>
        <v>0.85601659693101095</v>
      </c>
      <c r="I93">
        <v>13.157</v>
      </c>
      <c r="J93" s="2">
        <f t="shared" si="19"/>
        <v>12.300983403068988</v>
      </c>
      <c r="K93" s="2">
        <f t="shared" si="20"/>
        <v>11.444966806137979</v>
      </c>
    </row>
    <row r="94" spans="1:11" x14ac:dyDescent="0.3">
      <c r="A94" s="1" t="str">
        <f t="shared" si="15"/>
        <v>G (PF) 3/8</v>
      </c>
      <c r="B94" t="s">
        <v>100</v>
      </c>
      <c r="C94" s="10" t="s">
        <v>71</v>
      </c>
      <c r="D94">
        <v>19</v>
      </c>
      <c r="E94" s="11">
        <f t="shared" si="16"/>
        <v>1.3368421052631578</v>
      </c>
      <c r="F94">
        <v>55</v>
      </c>
      <c r="G94" s="2">
        <f t="shared" si="17"/>
        <v>1.2840248953965163</v>
      </c>
      <c r="H94" s="2">
        <f t="shared" si="18"/>
        <v>0.85601659693101095</v>
      </c>
      <c r="I94">
        <v>16.661999999999999</v>
      </c>
      <c r="J94" s="2">
        <f t="shared" si="19"/>
        <v>15.805983403068987</v>
      </c>
      <c r="K94" s="2">
        <f t="shared" si="20"/>
        <v>14.949966806137978</v>
      </c>
    </row>
    <row r="95" spans="1:11" x14ac:dyDescent="0.3">
      <c r="A95" s="1" t="str">
        <f t="shared" si="15"/>
        <v>G (PF) 1/2</v>
      </c>
      <c r="B95" t="s">
        <v>100</v>
      </c>
      <c r="C95" s="10" t="s">
        <v>72</v>
      </c>
      <c r="D95">
        <v>14</v>
      </c>
      <c r="E95" s="11">
        <f t="shared" si="16"/>
        <v>1.8142857142857143</v>
      </c>
      <c r="F95">
        <v>55</v>
      </c>
      <c r="G95" s="2">
        <f t="shared" si="17"/>
        <v>1.7426052151809865</v>
      </c>
      <c r="H95" s="2">
        <f t="shared" si="18"/>
        <v>1.1617368101206575</v>
      </c>
      <c r="I95">
        <v>20.954999999999998</v>
      </c>
      <c r="J95" s="2">
        <f t="shared" si="19"/>
        <v>19.79326318987934</v>
      </c>
      <c r="K95" s="2">
        <f t="shared" si="20"/>
        <v>18.631526379758682</v>
      </c>
    </row>
    <row r="96" spans="1:11" x14ac:dyDescent="0.3">
      <c r="A96" s="1" t="str">
        <f t="shared" si="15"/>
        <v>G (PF) 5/8</v>
      </c>
      <c r="B96" t="s">
        <v>100</v>
      </c>
      <c r="C96" s="10" t="s">
        <v>73</v>
      </c>
      <c r="D96">
        <v>14</v>
      </c>
      <c r="E96" s="11">
        <f t="shared" si="16"/>
        <v>1.8142857142857143</v>
      </c>
      <c r="F96">
        <v>55</v>
      </c>
      <c r="G96" s="2">
        <f t="shared" si="17"/>
        <v>1.7426052151809865</v>
      </c>
      <c r="H96" s="2">
        <f t="shared" si="18"/>
        <v>1.1617368101206575</v>
      </c>
      <c r="I96">
        <v>22.911000000000001</v>
      </c>
      <c r="J96" s="2">
        <f t="shared" si="19"/>
        <v>21.749263189879343</v>
      </c>
      <c r="K96" s="2">
        <f t="shared" si="20"/>
        <v>20.587526379758685</v>
      </c>
    </row>
    <row r="97" spans="1:11" x14ac:dyDescent="0.3">
      <c r="A97" s="1" t="str">
        <f t="shared" si="15"/>
        <v>G (PF) 3/4</v>
      </c>
      <c r="B97" t="s">
        <v>100</v>
      </c>
      <c r="C97" s="10" t="s">
        <v>74</v>
      </c>
      <c r="D97">
        <v>14</v>
      </c>
      <c r="E97" s="11">
        <f t="shared" si="16"/>
        <v>1.8142857142857143</v>
      </c>
      <c r="F97">
        <v>55</v>
      </c>
      <c r="G97" s="2">
        <f t="shared" si="17"/>
        <v>1.7426052151809865</v>
      </c>
      <c r="H97" s="2">
        <f t="shared" si="18"/>
        <v>1.1617368101206575</v>
      </c>
      <c r="I97">
        <v>26.440999999999999</v>
      </c>
      <c r="J97" s="2">
        <f t="shared" si="19"/>
        <v>25.279263189879341</v>
      </c>
      <c r="K97" s="2">
        <f t="shared" si="20"/>
        <v>24.117526379758683</v>
      </c>
    </row>
    <row r="98" spans="1:11" x14ac:dyDescent="0.3">
      <c r="A98" s="1" t="str">
        <f t="shared" si="15"/>
        <v>G (PF) 7/8</v>
      </c>
      <c r="B98" t="s">
        <v>100</v>
      </c>
      <c r="C98" s="10" t="s">
        <v>75</v>
      </c>
      <c r="D98">
        <v>14</v>
      </c>
      <c r="E98" s="11">
        <f t="shared" si="16"/>
        <v>1.8142857142857143</v>
      </c>
      <c r="F98">
        <v>55</v>
      </c>
      <c r="G98" s="2">
        <f t="shared" si="17"/>
        <v>1.7426052151809865</v>
      </c>
      <c r="H98" s="2">
        <f t="shared" si="18"/>
        <v>1.1617368101206575</v>
      </c>
      <c r="I98">
        <v>30.201000000000001</v>
      </c>
      <c r="J98" s="2">
        <f t="shared" si="19"/>
        <v>29.039263189879343</v>
      </c>
      <c r="K98" s="2">
        <f t="shared" si="20"/>
        <v>27.877526379758685</v>
      </c>
    </row>
    <row r="99" spans="1:11" x14ac:dyDescent="0.3">
      <c r="A99" s="1" t="str">
        <f t="shared" si="15"/>
        <v>G (PF) 1</v>
      </c>
      <c r="B99" t="s">
        <v>100</v>
      </c>
      <c r="C99" s="10" t="s">
        <v>76</v>
      </c>
      <c r="D99">
        <v>11</v>
      </c>
      <c r="E99" s="11">
        <f t="shared" si="16"/>
        <v>2.3090909090909091</v>
      </c>
      <c r="F99">
        <v>55</v>
      </c>
      <c r="G99" s="2">
        <f t="shared" si="17"/>
        <v>2.2178611829576194</v>
      </c>
      <c r="H99" s="2">
        <f t="shared" si="18"/>
        <v>1.4785741219717461</v>
      </c>
      <c r="I99">
        <v>33.249000000000002</v>
      </c>
      <c r="J99" s="2">
        <f t="shared" si="19"/>
        <v>31.770425878028256</v>
      </c>
      <c r="K99" s="2">
        <f t="shared" si="20"/>
        <v>30.291851756056509</v>
      </c>
    </row>
    <row r="100" spans="1:11" x14ac:dyDescent="0.3">
      <c r="A100" s="1" t="str">
        <f t="shared" si="15"/>
        <v>G (PF) 1 1/8</v>
      </c>
      <c r="B100" t="s">
        <v>100</v>
      </c>
      <c r="C100" s="10" t="s">
        <v>77</v>
      </c>
      <c r="D100">
        <v>11</v>
      </c>
      <c r="E100" s="11">
        <f t="shared" si="16"/>
        <v>2.3090909090909091</v>
      </c>
      <c r="F100">
        <v>55</v>
      </c>
      <c r="G100" s="2">
        <f t="shared" si="17"/>
        <v>2.2178611829576194</v>
      </c>
      <c r="H100" s="2">
        <f t="shared" si="18"/>
        <v>1.4785741219717461</v>
      </c>
      <c r="I100">
        <v>37.896999999999998</v>
      </c>
      <c r="J100" s="2">
        <f t="shared" si="19"/>
        <v>36.418425878028252</v>
      </c>
      <c r="K100" s="2">
        <f t="shared" si="20"/>
        <v>34.939851756056505</v>
      </c>
    </row>
    <row r="101" spans="1:11" x14ac:dyDescent="0.3">
      <c r="A101" s="1" t="str">
        <f t="shared" si="15"/>
        <v>G (PF) 1 1/4</v>
      </c>
      <c r="B101" t="s">
        <v>100</v>
      </c>
      <c r="C101" s="10" t="s">
        <v>56</v>
      </c>
      <c r="D101">
        <v>11</v>
      </c>
      <c r="E101" s="11">
        <f t="shared" si="16"/>
        <v>2.3090909090909091</v>
      </c>
      <c r="F101">
        <v>55</v>
      </c>
      <c r="G101" s="2">
        <f t="shared" si="17"/>
        <v>2.2178611829576194</v>
      </c>
      <c r="H101" s="2">
        <f t="shared" si="18"/>
        <v>1.4785741219717461</v>
      </c>
      <c r="I101">
        <v>41.91</v>
      </c>
      <c r="J101" s="2">
        <f t="shared" si="19"/>
        <v>40.43142587802825</v>
      </c>
      <c r="K101" s="2">
        <f t="shared" si="20"/>
        <v>38.952851756056504</v>
      </c>
    </row>
    <row r="102" spans="1:11" x14ac:dyDescent="0.3">
      <c r="A102" s="1" t="str">
        <f t="shared" si="15"/>
        <v>G (PF) 1 1/2</v>
      </c>
      <c r="B102" t="s">
        <v>100</v>
      </c>
      <c r="C102" s="10" t="s">
        <v>54</v>
      </c>
      <c r="D102">
        <v>11</v>
      </c>
      <c r="E102" s="11">
        <f t="shared" si="16"/>
        <v>2.3090909090909091</v>
      </c>
      <c r="F102">
        <v>55</v>
      </c>
      <c r="G102" s="2">
        <f t="shared" si="17"/>
        <v>2.2178611829576194</v>
      </c>
      <c r="H102" s="2">
        <f t="shared" si="18"/>
        <v>1.4785741219717461</v>
      </c>
      <c r="I102">
        <v>47.802999999999997</v>
      </c>
      <c r="J102" s="2">
        <f t="shared" si="19"/>
        <v>46.324425878028251</v>
      </c>
      <c r="K102" s="2">
        <f t="shared" si="20"/>
        <v>44.845851756056504</v>
      </c>
    </row>
    <row r="103" spans="1:11" x14ac:dyDescent="0.3">
      <c r="A103" s="1" t="str">
        <f t="shared" si="15"/>
        <v>G (PF) 1 3/4</v>
      </c>
      <c r="B103" t="s">
        <v>100</v>
      </c>
      <c r="C103" s="10" t="s">
        <v>57</v>
      </c>
      <c r="D103">
        <v>11</v>
      </c>
      <c r="E103" s="11">
        <f t="shared" si="16"/>
        <v>2.3090909090909091</v>
      </c>
      <c r="F103">
        <v>55</v>
      </c>
      <c r="G103" s="2">
        <f t="shared" si="17"/>
        <v>2.2178611829576194</v>
      </c>
      <c r="H103" s="2">
        <f t="shared" si="18"/>
        <v>1.4785741219717461</v>
      </c>
      <c r="I103">
        <v>53.746000000000002</v>
      </c>
      <c r="J103" s="2">
        <f t="shared" si="19"/>
        <v>52.267425878028256</v>
      </c>
      <c r="K103" s="2">
        <f t="shared" si="20"/>
        <v>50.788851756056509</v>
      </c>
    </row>
    <row r="104" spans="1:11" x14ac:dyDescent="0.3">
      <c r="A104" s="1" t="str">
        <f t="shared" si="15"/>
        <v>G (PF) 2</v>
      </c>
      <c r="B104" t="s">
        <v>100</v>
      </c>
      <c r="C104" s="10" t="s">
        <v>78</v>
      </c>
      <c r="D104">
        <v>11</v>
      </c>
      <c r="E104" s="11">
        <f t="shared" si="16"/>
        <v>2.3090909090909091</v>
      </c>
      <c r="F104">
        <v>55</v>
      </c>
      <c r="G104" s="2">
        <f t="shared" si="17"/>
        <v>2.2178611829576194</v>
      </c>
      <c r="H104" s="2">
        <f t="shared" si="18"/>
        <v>1.4785741219717461</v>
      </c>
      <c r="I104">
        <v>59.613999999999997</v>
      </c>
      <c r="J104" s="2">
        <f t="shared" si="19"/>
        <v>58.135425878028251</v>
      </c>
      <c r="K104" s="2">
        <f t="shared" si="20"/>
        <v>56.656851756056504</v>
      </c>
    </row>
    <row r="105" spans="1:11" x14ac:dyDescent="0.3">
      <c r="A105" s="1" t="str">
        <f t="shared" si="15"/>
        <v>G (PF) 2 1/4</v>
      </c>
      <c r="B105" t="s">
        <v>100</v>
      </c>
      <c r="C105" s="10" t="s">
        <v>59</v>
      </c>
      <c r="D105">
        <v>11</v>
      </c>
      <c r="E105" s="11">
        <f t="shared" si="16"/>
        <v>2.3090909090909091</v>
      </c>
      <c r="F105">
        <v>55</v>
      </c>
      <c r="G105" s="2">
        <f t="shared" si="17"/>
        <v>2.2178611829576194</v>
      </c>
      <c r="H105" s="2">
        <f t="shared" si="18"/>
        <v>1.4785741219717461</v>
      </c>
      <c r="I105">
        <v>65.709999999999994</v>
      </c>
      <c r="J105" s="2">
        <f t="shared" si="19"/>
        <v>64.231425878028247</v>
      </c>
      <c r="K105" s="2">
        <f t="shared" si="20"/>
        <v>62.752851756056501</v>
      </c>
    </row>
    <row r="106" spans="1:11" x14ac:dyDescent="0.3">
      <c r="A106" s="1" t="str">
        <f t="shared" si="15"/>
        <v>G (PF) 2 1/2</v>
      </c>
      <c r="B106" t="s">
        <v>100</v>
      </c>
      <c r="C106" s="10" t="s">
        <v>60</v>
      </c>
      <c r="D106">
        <v>11</v>
      </c>
      <c r="E106" s="11">
        <f t="shared" si="16"/>
        <v>2.3090909090909091</v>
      </c>
      <c r="F106">
        <v>55</v>
      </c>
      <c r="G106" s="2">
        <f t="shared" si="17"/>
        <v>2.2178611829576194</v>
      </c>
      <c r="H106" s="2">
        <f t="shared" si="18"/>
        <v>1.4785741219717461</v>
      </c>
      <c r="I106">
        <v>75.183999999999997</v>
      </c>
      <c r="J106" s="2">
        <f t="shared" si="19"/>
        <v>73.705425878028251</v>
      </c>
      <c r="K106" s="2">
        <f t="shared" si="20"/>
        <v>72.226851756056504</v>
      </c>
    </row>
    <row r="107" spans="1:11" x14ac:dyDescent="0.3">
      <c r="A107" s="1" t="str">
        <f t="shared" si="15"/>
        <v>G (PF) 2 3/4</v>
      </c>
      <c r="B107" t="s">
        <v>100</v>
      </c>
      <c r="C107" s="10" t="s">
        <v>79</v>
      </c>
      <c r="D107">
        <v>11</v>
      </c>
      <c r="E107" s="11">
        <f t="shared" si="16"/>
        <v>2.3090909090909091</v>
      </c>
      <c r="F107">
        <v>55</v>
      </c>
      <c r="G107" s="2">
        <f t="shared" si="17"/>
        <v>2.2178611829576194</v>
      </c>
      <c r="H107" s="2">
        <f t="shared" si="18"/>
        <v>1.4785741219717461</v>
      </c>
      <c r="I107">
        <v>81.534000000000006</v>
      </c>
      <c r="J107" s="2">
        <f t="shared" si="19"/>
        <v>80.055425878028259</v>
      </c>
      <c r="K107" s="2">
        <f t="shared" si="20"/>
        <v>78.576851756056513</v>
      </c>
    </row>
    <row r="108" spans="1:11" x14ac:dyDescent="0.3">
      <c r="A108" s="1" t="str">
        <f t="shared" si="15"/>
        <v>G (PF) 3</v>
      </c>
      <c r="B108" t="s">
        <v>100</v>
      </c>
      <c r="C108" s="10" t="s">
        <v>80</v>
      </c>
      <c r="D108">
        <v>11</v>
      </c>
      <c r="E108" s="11">
        <f t="shared" si="16"/>
        <v>2.3090909090909091</v>
      </c>
      <c r="F108">
        <v>55</v>
      </c>
      <c r="G108" s="2">
        <f t="shared" si="17"/>
        <v>2.2178611829576194</v>
      </c>
      <c r="H108" s="2">
        <f t="shared" si="18"/>
        <v>1.4785741219717461</v>
      </c>
      <c r="I108">
        <v>87.884</v>
      </c>
      <c r="J108" s="2">
        <f t="shared" si="19"/>
        <v>86.405425878028254</v>
      </c>
      <c r="K108" s="2">
        <f t="shared" si="20"/>
        <v>84.926851756056507</v>
      </c>
    </row>
    <row r="109" spans="1:11" x14ac:dyDescent="0.3">
      <c r="A109" s="1" t="str">
        <f t="shared" si="15"/>
        <v>G (PF) 3 1/2</v>
      </c>
      <c r="B109" t="s">
        <v>100</v>
      </c>
      <c r="C109" s="10" t="s">
        <v>63</v>
      </c>
      <c r="D109">
        <v>11</v>
      </c>
      <c r="E109" s="11">
        <f t="shared" si="16"/>
        <v>2.3090909090909091</v>
      </c>
      <c r="F109">
        <v>55</v>
      </c>
      <c r="G109" s="2">
        <f t="shared" si="17"/>
        <v>2.2178611829576194</v>
      </c>
      <c r="H109" s="2">
        <f t="shared" si="18"/>
        <v>1.4785741219717461</v>
      </c>
      <c r="I109">
        <v>100.33</v>
      </c>
      <c r="J109" s="2">
        <f t="shared" si="19"/>
        <v>98.851425878028252</v>
      </c>
      <c r="K109" s="2">
        <f t="shared" si="20"/>
        <v>97.372851756056505</v>
      </c>
    </row>
    <row r="110" spans="1:11" x14ac:dyDescent="0.3">
      <c r="A110" s="1" t="str">
        <f t="shared" si="15"/>
        <v>G (PF) 4</v>
      </c>
      <c r="B110" t="s">
        <v>100</v>
      </c>
      <c r="C110" s="10" t="s">
        <v>65</v>
      </c>
      <c r="D110">
        <v>11</v>
      </c>
      <c r="E110" s="11">
        <f t="shared" si="16"/>
        <v>2.3090909090909091</v>
      </c>
      <c r="F110">
        <v>55</v>
      </c>
      <c r="G110" s="2">
        <f t="shared" si="17"/>
        <v>2.2178611829576194</v>
      </c>
      <c r="H110" s="2">
        <f t="shared" si="18"/>
        <v>1.4785741219717461</v>
      </c>
      <c r="I110">
        <v>113.03</v>
      </c>
      <c r="J110" s="2">
        <f t="shared" si="19"/>
        <v>111.55142587802825</v>
      </c>
      <c r="K110" s="2">
        <f t="shared" si="20"/>
        <v>110.07285175605651</v>
      </c>
    </row>
    <row r="111" spans="1:11" x14ac:dyDescent="0.3">
      <c r="A111" s="1" t="str">
        <f t="shared" si="15"/>
        <v>G (PF) 4 1/2</v>
      </c>
      <c r="B111" t="s">
        <v>100</v>
      </c>
      <c r="C111" s="10" t="s">
        <v>107</v>
      </c>
      <c r="D111">
        <v>11</v>
      </c>
      <c r="E111" s="11">
        <f t="shared" si="16"/>
        <v>2.3090909090909091</v>
      </c>
      <c r="F111">
        <v>55</v>
      </c>
      <c r="G111" s="2">
        <f t="shared" si="17"/>
        <v>2.2178611829576194</v>
      </c>
      <c r="H111" s="2">
        <f t="shared" si="18"/>
        <v>1.4785741219717461</v>
      </c>
      <c r="I111">
        <v>125.73</v>
      </c>
      <c r="J111" s="2">
        <f t="shared" si="19"/>
        <v>124.25142587802826</v>
      </c>
      <c r="K111" s="2">
        <f t="shared" si="20"/>
        <v>122.77285175605651</v>
      </c>
    </row>
    <row r="112" spans="1:11" x14ac:dyDescent="0.3">
      <c r="A112" s="1" t="str">
        <f t="shared" si="15"/>
        <v>G (PF) 5</v>
      </c>
      <c r="B112" t="s">
        <v>100</v>
      </c>
      <c r="C112" s="10" t="s">
        <v>81</v>
      </c>
      <c r="D112">
        <v>11</v>
      </c>
      <c r="E112" s="11">
        <f t="shared" si="16"/>
        <v>2.3090909090909091</v>
      </c>
      <c r="F112">
        <v>55</v>
      </c>
      <c r="G112" s="2">
        <f t="shared" si="17"/>
        <v>2.2178611829576194</v>
      </c>
      <c r="H112" s="2">
        <f t="shared" si="18"/>
        <v>1.4785741219717461</v>
      </c>
      <c r="I112">
        <v>138.43</v>
      </c>
      <c r="J112" s="2">
        <f t="shared" si="19"/>
        <v>136.95142587802826</v>
      </c>
      <c r="K112" s="2">
        <f t="shared" si="20"/>
        <v>135.47285175605651</v>
      </c>
    </row>
    <row r="113" spans="1:13" x14ac:dyDescent="0.3">
      <c r="A113" s="1" t="str">
        <f t="shared" si="15"/>
        <v>G (PF) 5 1/2</v>
      </c>
      <c r="B113" t="s">
        <v>100</v>
      </c>
      <c r="C113" s="10" t="s">
        <v>108</v>
      </c>
      <c r="D113">
        <v>11</v>
      </c>
      <c r="E113" s="11">
        <f t="shared" si="16"/>
        <v>2.3090909090909091</v>
      </c>
      <c r="F113">
        <v>55</v>
      </c>
      <c r="G113" s="2">
        <f t="shared" si="17"/>
        <v>2.2178611829576194</v>
      </c>
      <c r="H113" s="2">
        <f t="shared" si="18"/>
        <v>1.4785741219717461</v>
      </c>
      <c r="I113">
        <v>151.13</v>
      </c>
      <c r="J113" s="2">
        <f t="shared" si="19"/>
        <v>149.65142587802825</v>
      </c>
      <c r="K113" s="2">
        <f t="shared" si="20"/>
        <v>148.1728517560565</v>
      </c>
    </row>
    <row r="114" spans="1:13" x14ac:dyDescent="0.3">
      <c r="A114" s="1" t="str">
        <f t="shared" si="15"/>
        <v>G (PF) 6</v>
      </c>
      <c r="B114" t="s">
        <v>100</v>
      </c>
      <c r="C114" s="10" t="s">
        <v>82</v>
      </c>
      <c r="D114">
        <v>11</v>
      </c>
      <c r="E114" s="11">
        <f t="shared" si="16"/>
        <v>2.3090909090909091</v>
      </c>
      <c r="F114">
        <v>55</v>
      </c>
      <c r="G114" s="2">
        <f t="shared" si="17"/>
        <v>2.2178611829576194</v>
      </c>
      <c r="H114" s="2">
        <f t="shared" si="18"/>
        <v>1.4785741219717461</v>
      </c>
      <c r="I114">
        <v>163.83000000000001</v>
      </c>
      <c r="J114" s="2">
        <f t="shared" si="19"/>
        <v>162.35142587802827</v>
      </c>
      <c r="K114" s="2">
        <f t="shared" si="20"/>
        <v>160.87285175605652</v>
      </c>
    </row>
    <row r="115" spans="1:13" x14ac:dyDescent="0.3">
      <c r="A115" s="1" t="str">
        <f t="shared" si="15"/>
        <v>G (PF) 7</v>
      </c>
      <c r="B115" t="s">
        <v>100</v>
      </c>
      <c r="C115" s="10" t="s">
        <v>83</v>
      </c>
      <c r="D115">
        <v>11</v>
      </c>
      <c r="E115" s="11">
        <f t="shared" si="16"/>
        <v>2.3090909090909091</v>
      </c>
      <c r="F115">
        <v>55</v>
      </c>
      <c r="G115" s="2">
        <f t="shared" si="17"/>
        <v>2.2178611829576194</v>
      </c>
      <c r="H115" s="2">
        <f t="shared" si="18"/>
        <v>1.4785741219717461</v>
      </c>
      <c r="I115">
        <v>189.23</v>
      </c>
      <c r="J115" s="2">
        <f t="shared" si="19"/>
        <v>187.75142587802824</v>
      </c>
      <c r="K115" s="2">
        <f t="shared" si="20"/>
        <v>186.2728517560565</v>
      </c>
    </row>
    <row r="116" spans="1:13" x14ac:dyDescent="0.3">
      <c r="A116" s="1" t="str">
        <f t="shared" si="15"/>
        <v>G (PF) 8</v>
      </c>
      <c r="B116" t="s">
        <v>100</v>
      </c>
      <c r="C116" s="10" t="s">
        <v>84</v>
      </c>
      <c r="D116">
        <v>11</v>
      </c>
      <c r="E116" s="11">
        <f t="shared" si="16"/>
        <v>2.3090909090909091</v>
      </c>
      <c r="F116">
        <v>55</v>
      </c>
      <c r="G116" s="2">
        <f t="shared" si="17"/>
        <v>2.2178611829576194</v>
      </c>
      <c r="H116" s="2">
        <f t="shared" si="18"/>
        <v>1.4785741219717461</v>
      </c>
      <c r="I116">
        <v>214.63</v>
      </c>
      <c r="J116" s="2">
        <f t="shared" si="19"/>
        <v>213.15142587802825</v>
      </c>
      <c r="K116" s="2">
        <f t="shared" si="20"/>
        <v>211.6728517560565</v>
      </c>
    </row>
    <row r="117" spans="1:13" x14ac:dyDescent="0.3">
      <c r="A117" s="1" t="str">
        <f t="shared" si="15"/>
        <v>G (PF) 9</v>
      </c>
      <c r="B117" t="s">
        <v>100</v>
      </c>
      <c r="C117" s="10" t="s">
        <v>85</v>
      </c>
      <c r="D117">
        <v>11</v>
      </c>
      <c r="E117" s="11">
        <f t="shared" si="16"/>
        <v>2.3090909090909091</v>
      </c>
      <c r="F117">
        <v>55</v>
      </c>
      <c r="G117" s="2">
        <f t="shared" si="17"/>
        <v>2.2178611829576194</v>
      </c>
      <c r="H117" s="2">
        <f t="shared" si="18"/>
        <v>1.4785741219717461</v>
      </c>
      <c r="I117">
        <v>240.03</v>
      </c>
      <c r="J117" s="2">
        <f t="shared" si="19"/>
        <v>238.55142587802825</v>
      </c>
      <c r="K117" s="2">
        <f t="shared" si="20"/>
        <v>237.07285175605651</v>
      </c>
    </row>
    <row r="118" spans="1:13" x14ac:dyDescent="0.3">
      <c r="A118" s="1" t="str">
        <f t="shared" si="15"/>
        <v>G (PF) 10</v>
      </c>
      <c r="B118" t="s">
        <v>100</v>
      </c>
      <c r="C118" s="10" t="s">
        <v>86</v>
      </c>
      <c r="D118">
        <v>11</v>
      </c>
      <c r="E118" s="11">
        <f t="shared" si="16"/>
        <v>2.3090909090909091</v>
      </c>
      <c r="F118">
        <v>55</v>
      </c>
      <c r="G118" s="2">
        <f t="shared" si="17"/>
        <v>2.2178611829576194</v>
      </c>
      <c r="H118" s="2">
        <f t="shared" si="18"/>
        <v>1.4785741219717461</v>
      </c>
      <c r="I118">
        <v>265.43</v>
      </c>
      <c r="J118" s="2">
        <f t="shared" si="19"/>
        <v>263.95142587802826</v>
      </c>
      <c r="K118" s="2">
        <f t="shared" si="20"/>
        <v>262.47285175605651</v>
      </c>
    </row>
    <row r="119" spans="1:13" x14ac:dyDescent="0.3">
      <c r="A119" s="1" t="str">
        <f t="shared" si="15"/>
        <v>G (PF) 12</v>
      </c>
      <c r="B119" t="s">
        <v>100</v>
      </c>
      <c r="C119" s="10" t="s">
        <v>87</v>
      </c>
      <c r="D119">
        <v>11</v>
      </c>
      <c r="E119" s="11">
        <f t="shared" si="16"/>
        <v>2.3090909090909091</v>
      </c>
      <c r="F119">
        <v>55</v>
      </c>
      <c r="G119" s="2">
        <f t="shared" si="17"/>
        <v>2.2178611829576194</v>
      </c>
      <c r="H119" s="2">
        <f t="shared" si="18"/>
        <v>1.4785741219717461</v>
      </c>
      <c r="I119">
        <v>316.23</v>
      </c>
      <c r="J119" s="2">
        <f t="shared" si="19"/>
        <v>314.75142587802827</v>
      </c>
      <c r="K119" s="2">
        <f t="shared" si="20"/>
        <v>313.27285175605653</v>
      </c>
    </row>
    <row r="127" spans="1:13" x14ac:dyDescent="0.3">
      <c r="I127" s="3" t="s">
        <v>124</v>
      </c>
      <c r="J127">
        <v>30</v>
      </c>
      <c r="K127" t="s">
        <v>125</v>
      </c>
    </row>
    <row r="128" spans="1:13" x14ac:dyDescent="0.3">
      <c r="I128" s="3" t="s">
        <v>17</v>
      </c>
      <c r="J128" t="s">
        <v>119</v>
      </c>
      <c r="K128" t="s">
        <v>22</v>
      </c>
      <c r="L128">
        <f>TAN(RADIANS(90-J127/2))/2</f>
        <v>1.8660254037844388</v>
      </c>
      <c r="M128" t="s">
        <v>11</v>
      </c>
    </row>
    <row r="129" spans="9:13" x14ac:dyDescent="0.3">
      <c r="I129" s="3" t="s">
        <v>18</v>
      </c>
      <c r="J129" t="s">
        <v>126</v>
      </c>
      <c r="K129" t="s">
        <v>22</v>
      </c>
      <c r="L129">
        <v>0.5</v>
      </c>
      <c r="M129" t="s">
        <v>11</v>
      </c>
    </row>
    <row r="130" spans="9:13" x14ac:dyDescent="0.3">
      <c r="I130" s="3" t="s">
        <v>24</v>
      </c>
      <c r="J130" t="s">
        <v>127</v>
      </c>
      <c r="K130" s="4" t="s">
        <v>23</v>
      </c>
      <c r="L130">
        <v>1</v>
      </c>
      <c r="M130" t="s">
        <v>11</v>
      </c>
    </row>
    <row r="131" spans="9:13" x14ac:dyDescent="0.3">
      <c r="I131" s="3" t="s">
        <v>20</v>
      </c>
      <c r="J131" t="s">
        <v>128</v>
      </c>
      <c r="K131" s="4" t="s">
        <v>23</v>
      </c>
      <c r="L131">
        <v>0.5</v>
      </c>
      <c r="M131" t="s">
        <v>11</v>
      </c>
    </row>
    <row r="145" spans="1:9" x14ac:dyDescent="0.3">
      <c r="A145" t="s">
        <v>12</v>
      </c>
      <c r="B145" t="s">
        <v>2</v>
      </c>
      <c r="C145" t="s">
        <v>8</v>
      </c>
      <c r="D145" t="s">
        <v>15</v>
      </c>
      <c r="E145" t="s">
        <v>13</v>
      </c>
      <c r="F145" t="s">
        <v>9</v>
      </c>
      <c r="G145" t="s">
        <v>1</v>
      </c>
      <c r="H145" t="s">
        <v>4</v>
      </c>
      <c r="I145" t="s">
        <v>5</v>
      </c>
    </row>
    <row r="146" spans="1:9" x14ac:dyDescent="0.3">
      <c r="C146" t="s">
        <v>11</v>
      </c>
      <c r="D146" t="s">
        <v>16</v>
      </c>
      <c r="E146" t="s">
        <v>14</v>
      </c>
      <c r="F146" t="s">
        <v>10</v>
      </c>
      <c r="G146" t="s">
        <v>3</v>
      </c>
      <c r="H146" t="s">
        <v>6</v>
      </c>
      <c r="I146" t="s">
        <v>7</v>
      </c>
    </row>
    <row r="147" spans="1:9" x14ac:dyDescent="0.3">
      <c r="C147" t="s">
        <v>101</v>
      </c>
      <c r="D147" t="s">
        <v>102</v>
      </c>
      <c r="E147" t="s">
        <v>103</v>
      </c>
      <c r="F147" t="s">
        <v>103</v>
      </c>
      <c r="G147" t="s">
        <v>103</v>
      </c>
      <c r="H147" t="s">
        <v>103</v>
      </c>
      <c r="I147" t="s">
        <v>103</v>
      </c>
    </row>
    <row r="148" spans="1:9" x14ac:dyDescent="0.3">
      <c r="A148" s="1" t="str">
        <f t="shared" ref="A148:A158" si="21">CONCATENATE(B148,G148,"×",C148)</f>
        <v>TR14×3</v>
      </c>
      <c r="B148" t="s">
        <v>129</v>
      </c>
      <c r="C148">
        <v>3</v>
      </c>
      <c r="D148">
        <v>30</v>
      </c>
      <c r="E148" s="2">
        <f t="shared" ref="E148:E158" si="22">TAN(RADIANS(90-D148/2))*C148/2</f>
        <v>5.598076211353316</v>
      </c>
      <c r="F148" s="12">
        <f t="shared" ref="F148:F158" si="23">0.5*C148</f>
        <v>1.5</v>
      </c>
      <c r="G148">
        <v>14</v>
      </c>
      <c r="H148" s="12">
        <f t="shared" ref="H148:H158" si="24">G148-0.5*C148</f>
        <v>12.5</v>
      </c>
      <c r="I148" s="12">
        <f t="shared" ref="I148:I158" si="25">G148-C148</f>
        <v>11</v>
      </c>
    </row>
    <row r="149" spans="1:9" x14ac:dyDescent="0.3">
      <c r="A149" s="1" t="str">
        <f t="shared" si="21"/>
        <v>TR14×2</v>
      </c>
      <c r="B149" t="s">
        <v>129</v>
      </c>
      <c r="C149">
        <v>2</v>
      </c>
      <c r="D149">
        <v>30</v>
      </c>
      <c r="E149" s="2">
        <f t="shared" si="22"/>
        <v>3.7320508075688776</v>
      </c>
      <c r="F149" s="12">
        <f t="shared" si="23"/>
        <v>1</v>
      </c>
      <c r="G149">
        <v>14</v>
      </c>
      <c r="H149" s="12">
        <f t="shared" si="24"/>
        <v>13</v>
      </c>
      <c r="I149" s="12">
        <f t="shared" si="25"/>
        <v>12</v>
      </c>
    </row>
    <row r="150" spans="1:9" x14ac:dyDescent="0.3">
      <c r="A150" s="1" t="str">
        <f t="shared" si="21"/>
        <v>TR16×4</v>
      </c>
      <c r="B150" t="s">
        <v>129</v>
      </c>
      <c r="C150">
        <v>4</v>
      </c>
      <c r="D150">
        <v>30</v>
      </c>
      <c r="E150" s="2">
        <f t="shared" si="22"/>
        <v>7.4641016151377553</v>
      </c>
      <c r="F150" s="12">
        <f t="shared" si="23"/>
        <v>2</v>
      </c>
      <c r="G150">
        <v>16</v>
      </c>
      <c r="H150" s="12">
        <f t="shared" si="24"/>
        <v>14</v>
      </c>
      <c r="I150" s="12">
        <f t="shared" si="25"/>
        <v>12</v>
      </c>
    </row>
    <row r="151" spans="1:9" x14ac:dyDescent="0.3">
      <c r="A151" s="1" t="str">
        <f t="shared" si="21"/>
        <v>TR16×2</v>
      </c>
      <c r="B151" t="s">
        <v>129</v>
      </c>
      <c r="C151">
        <v>2</v>
      </c>
      <c r="D151">
        <v>30</v>
      </c>
      <c r="E151" s="2">
        <f t="shared" si="22"/>
        <v>3.7320508075688776</v>
      </c>
      <c r="F151" s="12">
        <f t="shared" si="23"/>
        <v>1</v>
      </c>
      <c r="G151">
        <v>16</v>
      </c>
      <c r="H151" s="12">
        <f t="shared" si="24"/>
        <v>15</v>
      </c>
      <c r="I151" s="12">
        <f t="shared" si="25"/>
        <v>14</v>
      </c>
    </row>
    <row r="152" spans="1:9" x14ac:dyDescent="0.3">
      <c r="A152" s="1" t="str">
        <f t="shared" si="21"/>
        <v>TR18×4</v>
      </c>
      <c r="B152" t="s">
        <v>129</v>
      </c>
      <c r="C152">
        <v>4</v>
      </c>
      <c r="D152">
        <v>30</v>
      </c>
      <c r="E152" s="2">
        <f t="shared" si="22"/>
        <v>7.4641016151377553</v>
      </c>
      <c r="F152" s="12">
        <f t="shared" si="23"/>
        <v>2</v>
      </c>
      <c r="G152">
        <v>18</v>
      </c>
      <c r="H152" s="12">
        <f t="shared" si="24"/>
        <v>16</v>
      </c>
      <c r="I152" s="12">
        <f t="shared" si="25"/>
        <v>14</v>
      </c>
    </row>
    <row r="153" spans="1:9" x14ac:dyDescent="0.3">
      <c r="A153" s="1" t="str">
        <f t="shared" si="21"/>
        <v>TR18×2</v>
      </c>
      <c r="B153" t="s">
        <v>129</v>
      </c>
      <c r="C153">
        <v>2</v>
      </c>
      <c r="D153">
        <v>30</v>
      </c>
      <c r="E153" s="2">
        <f t="shared" si="22"/>
        <v>3.7320508075688776</v>
      </c>
      <c r="F153" s="12">
        <f t="shared" si="23"/>
        <v>1</v>
      </c>
      <c r="G153">
        <v>18</v>
      </c>
      <c r="H153" s="12">
        <f t="shared" si="24"/>
        <v>17</v>
      </c>
      <c r="I153" s="12">
        <f t="shared" si="25"/>
        <v>16</v>
      </c>
    </row>
    <row r="154" spans="1:9" x14ac:dyDescent="0.3">
      <c r="A154" s="1" t="str">
        <f t="shared" si="21"/>
        <v>TR20×4</v>
      </c>
      <c r="B154" t="s">
        <v>129</v>
      </c>
      <c r="C154">
        <v>4</v>
      </c>
      <c r="D154">
        <v>30</v>
      </c>
      <c r="E154" s="2">
        <f t="shared" si="22"/>
        <v>7.4641016151377553</v>
      </c>
      <c r="F154" s="12">
        <f t="shared" si="23"/>
        <v>2</v>
      </c>
      <c r="G154">
        <v>20</v>
      </c>
      <c r="H154" s="12">
        <f t="shared" si="24"/>
        <v>18</v>
      </c>
      <c r="I154" s="12">
        <f t="shared" si="25"/>
        <v>16</v>
      </c>
    </row>
    <row r="155" spans="1:9" x14ac:dyDescent="0.3">
      <c r="A155" s="1" t="str">
        <f t="shared" si="21"/>
        <v>TR20×2</v>
      </c>
      <c r="B155" t="s">
        <v>129</v>
      </c>
      <c r="C155">
        <v>2</v>
      </c>
      <c r="D155">
        <v>30</v>
      </c>
      <c r="E155" s="2">
        <f t="shared" si="22"/>
        <v>3.7320508075688776</v>
      </c>
      <c r="F155" s="12">
        <f t="shared" si="23"/>
        <v>1</v>
      </c>
      <c r="G155">
        <v>20</v>
      </c>
      <c r="H155" s="12">
        <f t="shared" si="24"/>
        <v>19</v>
      </c>
      <c r="I155" s="12">
        <f t="shared" si="25"/>
        <v>18</v>
      </c>
    </row>
    <row r="156" spans="1:9" x14ac:dyDescent="0.3">
      <c r="A156" s="1" t="str">
        <f t="shared" si="21"/>
        <v>TR22×8</v>
      </c>
      <c r="B156" t="s">
        <v>129</v>
      </c>
      <c r="C156">
        <v>8</v>
      </c>
      <c r="D156">
        <v>30</v>
      </c>
      <c r="E156" s="2">
        <f t="shared" si="22"/>
        <v>14.928203230275511</v>
      </c>
      <c r="F156" s="12">
        <f t="shared" si="23"/>
        <v>4</v>
      </c>
      <c r="G156">
        <v>22</v>
      </c>
      <c r="H156" s="12">
        <f t="shared" si="24"/>
        <v>18</v>
      </c>
      <c r="I156" s="12">
        <f t="shared" si="25"/>
        <v>14</v>
      </c>
    </row>
    <row r="157" spans="1:9" x14ac:dyDescent="0.3">
      <c r="A157" s="1" t="str">
        <f t="shared" si="21"/>
        <v>TR22×5</v>
      </c>
      <c r="B157" t="s">
        <v>129</v>
      </c>
      <c r="C157">
        <v>5</v>
      </c>
      <c r="D157">
        <v>30</v>
      </c>
      <c r="E157" s="2">
        <f t="shared" si="22"/>
        <v>9.3301270189221945</v>
      </c>
      <c r="F157" s="12">
        <f t="shared" si="23"/>
        <v>2.5</v>
      </c>
      <c r="G157">
        <v>22</v>
      </c>
      <c r="H157" s="12">
        <f t="shared" si="24"/>
        <v>19.5</v>
      </c>
      <c r="I157" s="12">
        <f t="shared" si="25"/>
        <v>17</v>
      </c>
    </row>
    <row r="158" spans="1:9" x14ac:dyDescent="0.3">
      <c r="A158" s="1" t="str">
        <f t="shared" si="21"/>
        <v>TR22×3</v>
      </c>
      <c r="B158" t="s">
        <v>129</v>
      </c>
      <c r="C158">
        <v>3</v>
      </c>
      <c r="D158">
        <v>30</v>
      </c>
      <c r="E158" s="2">
        <f t="shared" si="22"/>
        <v>5.598076211353316</v>
      </c>
      <c r="F158" s="12">
        <f t="shared" si="23"/>
        <v>1.5</v>
      </c>
      <c r="G158">
        <v>22</v>
      </c>
      <c r="H158" s="12">
        <f t="shared" si="24"/>
        <v>20.5</v>
      </c>
      <c r="I158" s="12">
        <f t="shared" si="25"/>
        <v>19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AE50"/>
  <sheetViews>
    <sheetView workbookViewId="0"/>
  </sheetViews>
  <sheetFormatPr defaultRowHeight="16.5" x14ac:dyDescent="0.3"/>
  <cols>
    <col min="1" max="1" width="3.625" customWidth="1"/>
    <col min="2" max="2" width="7.625" style="18" customWidth="1"/>
    <col min="3" max="7" width="5.625" customWidth="1"/>
    <col min="8" max="12" width="5.625" style="18" customWidth="1"/>
    <col min="13" max="15" width="5.625" customWidth="1"/>
    <col min="16" max="16" width="3.625" customWidth="1"/>
    <col min="17" max="19" width="7.625" style="18" customWidth="1"/>
    <col min="20" max="24" width="4.625" style="18" customWidth="1"/>
    <col min="25" max="31" width="4.625" customWidth="1"/>
    <col min="32" max="32" width="3.625" customWidth="1"/>
  </cols>
  <sheetData>
    <row r="1" spans="2:31" x14ac:dyDescent="0.3">
      <c r="B1" s="36" t="s">
        <v>197</v>
      </c>
      <c r="Y1" s="18"/>
      <c r="Z1" s="18"/>
      <c r="AA1" s="18"/>
      <c r="AB1" s="18"/>
      <c r="AC1" s="18"/>
      <c r="AD1" s="18"/>
      <c r="AE1" s="18"/>
    </row>
    <row r="2" spans="2:31" x14ac:dyDescent="0.3">
      <c r="B2" s="38" t="s">
        <v>184</v>
      </c>
      <c r="D2" s="38"/>
      <c r="E2" s="38"/>
      <c r="F2" s="38"/>
      <c r="G2" s="18"/>
      <c r="H2" s="36" t="s">
        <v>200</v>
      </c>
      <c r="M2" s="36" t="s">
        <v>196</v>
      </c>
      <c r="N2" s="18"/>
      <c r="O2" s="18"/>
      <c r="P2" s="18"/>
      <c r="S2" s="36" t="s">
        <v>201</v>
      </c>
      <c r="Y2" s="36" t="s">
        <v>198</v>
      </c>
      <c r="Z2" s="18"/>
      <c r="AA2" s="18"/>
      <c r="AB2" s="18"/>
      <c r="AC2" s="18"/>
      <c r="AD2" s="18"/>
      <c r="AE2" s="18"/>
    </row>
    <row r="3" spans="2:31" x14ac:dyDescent="0.3">
      <c r="B3" s="124" t="s">
        <v>8</v>
      </c>
      <c r="C3" s="132" t="s">
        <v>187</v>
      </c>
      <c r="D3" s="134"/>
      <c r="E3" s="132" t="s">
        <v>185</v>
      </c>
      <c r="F3" s="133"/>
      <c r="G3" s="134"/>
      <c r="H3" s="126" t="s">
        <v>173</v>
      </c>
      <c r="I3" s="127"/>
      <c r="J3" s="127"/>
      <c r="K3" s="127"/>
      <c r="L3" s="128"/>
      <c r="M3" s="135" t="s">
        <v>177</v>
      </c>
      <c r="N3" s="135"/>
      <c r="O3" s="135"/>
      <c r="P3" s="18"/>
      <c r="Q3" s="126" t="s">
        <v>163</v>
      </c>
      <c r="R3" s="128"/>
      <c r="S3" s="124" t="s">
        <v>8</v>
      </c>
      <c r="T3" s="126" t="s">
        <v>164</v>
      </c>
      <c r="U3" s="127"/>
      <c r="V3" s="127"/>
      <c r="W3" s="127"/>
      <c r="X3" s="128"/>
      <c r="Y3" s="126" t="s">
        <v>181</v>
      </c>
      <c r="Z3" s="127"/>
      <c r="AA3" s="127"/>
      <c r="AB3" s="127"/>
      <c r="AC3" s="127"/>
      <c r="AD3" s="127"/>
      <c r="AE3" s="128"/>
    </row>
    <row r="4" spans="2:31" x14ac:dyDescent="0.3">
      <c r="B4" s="125"/>
      <c r="C4" s="132" t="s">
        <v>188</v>
      </c>
      <c r="D4" s="134"/>
      <c r="E4" s="132" t="s">
        <v>192</v>
      </c>
      <c r="F4" s="133"/>
      <c r="G4" s="134"/>
      <c r="H4" s="129"/>
      <c r="I4" s="130"/>
      <c r="J4" s="130"/>
      <c r="K4" s="130"/>
      <c r="L4" s="131"/>
      <c r="M4" s="135"/>
      <c r="N4" s="135"/>
      <c r="O4" s="135"/>
      <c r="P4" s="18"/>
      <c r="Q4" s="129"/>
      <c r="R4" s="131"/>
      <c r="S4" s="125"/>
      <c r="T4" s="129"/>
      <c r="U4" s="130"/>
      <c r="V4" s="130"/>
      <c r="W4" s="130"/>
      <c r="X4" s="131"/>
      <c r="Y4" s="129"/>
      <c r="Z4" s="130"/>
      <c r="AA4" s="130"/>
      <c r="AB4" s="130"/>
      <c r="AC4" s="130"/>
      <c r="AD4" s="130"/>
      <c r="AE4" s="131"/>
    </row>
    <row r="5" spans="2:31" x14ac:dyDescent="0.3">
      <c r="B5" s="19" t="s">
        <v>165</v>
      </c>
      <c r="C5" s="19" t="s">
        <v>189</v>
      </c>
      <c r="D5" s="19" t="s">
        <v>190</v>
      </c>
      <c r="E5" s="19" t="s">
        <v>186</v>
      </c>
      <c r="F5" s="19" t="s">
        <v>183</v>
      </c>
      <c r="G5" s="19" t="s">
        <v>191</v>
      </c>
      <c r="H5" s="19">
        <v>4</v>
      </c>
      <c r="I5" s="19">
        <v>5</v>
      </c>
      <c r="J5" s="19">
        <v>6</v>
      </c>
      <c r="K5" s="19">
        <v>7</v>
      </c>
      <c r="L5" s="19">
        <v>8</v>
      </c>
      <c r="M5" s="19">
        <v>4</v>
      </c>
      <c r="N5" s="19">
        <v>6</v>
      </c>
      <c r="O5" s="19">
        <v>8</v>
      </c>
      <c r="P5" s="18"/>
      <c r="Q5" s="19" t="s">
        <v>160</v>
      </c>
      <c r="R5" s="19" t="s">
        <v>130</v>
      </c>
      <c r="S5" s="19" t="s">
        <v>165</v>
      </c>
      <c r="T5" s="19">
        <v>4</v>
      </c>
      <c r="U5" s="19">
        <v>5</v>
      </c>
      <c r="V5" s="19">
        <v>6</v>
      </c>
      <c r="W5" s="19">
        <v>7</v>
      </c>
      <c r="X5" s="19">
        <v>8</v>
      </c>
      <c r="Y5" s="19">
        <v>3</v>
      </c>
      <c r="Z5" s="19">
        <v>4</v>
      </c>
      <c r="AA5" s="19">
        <v>5</v>
      </c>
      <c r="AB5" s="19">
        <v>6</v>
      </c>
      <c r="AC5" s="19">
        <v>7</v>
      </c>
      <c r="AD5" s="19">
        <v>8</v>
      </c>
      <c r="AE5" s="19">
        <v>9</v>
      </c>
    </row>
    <row r="6" spans="2:31" x14ac:dyDescent="0.3">
      <c r="B6" s="20">
        <v>0.2</v>
      </c>
      <c r="C6" s="20">
        <v>0</v>
      </c>
      <c r="D6" s="20">
        <v>17</v>
      </c>
      <c r="E6" s="20">
        <v>0</v>
      </c>
      <c r="F6" s="20">
        <v>-17</v>
      </c>
      <c r="G6" s="20" t="s">
        <v>193</v>
      </c>
      <c r="H6" s="20">
        <v>38</v>
      </c>
      <c r="I6" s="20" t="s">
        <v>161</v>
      </c>
      <c r="J6" s="20" t="s">
        <v>162</v>
      </c>
      <c r="K6" s="20" t="s">
        <v>161</v>
      </c>
      <c r="L6" s="20" t="s">
        <v>161</v>
      </c>
      <c r="M6" s="20">
        <v>36</v>
      </c>
      <c r="N6" s="20">
        <v>56</v>
      </c>
      <c r="O6" s="20" t="s">
        <v>162</v>
      </c>
      <c r="P6" s="18"/>
      <c r="Q6" s="20">
        <v>0.99</v>
      </c>
      <c r="R6" s="20">
        <v>1.4</v>
      </c>
      <c r="S6" s="20">
        <v>0.2</v>
      </c>
      <c r="T6" s="20">
        <v>40</v>
      </c>
      <c r="U6" s="20" t="s">
        <v>131</v>
      </c>
      <c r="V6" s="20" t="s">
        <v>131</v>
      </c>
      <c r="W6" s="20" t="s">
        <v>131</v>
      </c>
      <c r="X6" s="20" t="s">
        <v>131</v>
      </c>
      <c r="Y6" s="20">
        <v>24</v>
      </c>
      <c r="Z6" s="20">
        <v>30</v>
      </c>
      <c r="AA6" s="20">
        <v>38</v>
      </c>
      <c r="AB6" s="20">
        <v>48</v>
      </c>
      <c r="AC6" s="20" t="s">
        <v>131</v>
      </c>
      <c r="AD6" s="20" t="s">
        <v>131</v>
      </c>
      <c r="AE6" s="20" t="s">
        <v>131</v>
      </c>
    </row>
    <row r="7" spans="2:31" x14ac:dyDescent="0.3">
      <c r="B7" s="21">
        <v>0.25</v>
      </c>
      <c r="C7" s="21">
        <v>0</v>
      </c>
      <c r="D7" s="21">
        <v>18</v>
      </c>
      <c r="E7" s="21">
        <v>0</v>
      </c>
      <c r="F7" s="21">
        <v>-18</v>
      </c>
      <c r="G7" s="21" t="s">
        <v>194</v>
      </c>
      <c r="H7" s="21">
        <v>45</v>
      </c>
      <c r="I7" s="21">
        <v>56</v>
      </c>
      <c r="J7" s="21" t="s">
        <v>162</v>
      </c>
      <c r="K7" s="21" t="s">
        <v>161</v>
      </c>
      <c r="L7" s="21" t="s">
        <v>161</v>
      </c>
      <c r="M7" s="21">
        <v>42</v>
      </c>
      <c r="N7" s="21">
        <v>67</v>
      </c>
      <c r="O7" s="21" t="s">
        <v>162</v>
      </c>
      <c r="P7" s="18"/>
      <c r="Q7" s="21">
        <v>0.99</v>
      </c>
      <c r="R7" s="21">
        <v>1.4</v>
      </c>
      <c r="S7" s="21">
        <v>0.25</v>
      </c>
      <c r="T7" s="21">
        <v>45</v>
      </c>
      <c r="U7" s="21">
        <v>56</v>
      </c>
      <c r="V7" s="21" t="s">
        <v>131</v>
      </c>
      <c r="W7" s="21" t="s">
        <v>131</v>
      </c>
      <c r="X7" s="21" t="s">
        <v>131</v>
      </c>
      <c r="Y7" s="21">
        <v>26</v>
      </c>
      <c r="Z7" s="21">
        <v>34</v>
      </c>
      <c r="AA7" s="21">
        <v>42</v>
      </c>
      <c r="AB7" s="21">
        <v>53</v>
      </c>
      <c r="AC7" s="21" t="s">
        <v>131</v>
      </c>
      <c r="AD7" s="21" t="s">
        <v>131</v>
      </c>
      <c r="AE7" s="21" t="s">
        <v>131</v>
      </c>
    </row>
    <row r="8" spans="2:31" x14ac:dyDescent="0.3">
      <c r="B8" s="22">
        <v>0.3</v>
      </c>
      <c r="C8" s="22">
        <v>0</v>
      </c>
      <c r="D8" s="22">
        <v>18</v>
      </c>
      <c r="E8" s="22">
        <v>0</v>
      </c>
      <c r="F8" s="22">
        <v>-18</v>
      </c>
      <c r="G8" s="22" t="s">
        <v>194</v>
      </c>
      <c r="H8" s="22">
        <v>53</v>
      </c>
      <c r="I8" s="22">
        <v>67</v>
      </c>
      <c r="J8" s="22">
        <v>85</v>
      </c>
      <c r="K8" s="22" t="s">
        <v>161</v>
      </c>
      <c r="L8" s="22" t="s">
        <v>161</v>
      </c>
      <c r="M8" s="22">
        <v>48</v>
      </c>
      <c r="N8" s="22">
        <v>75</v>
      </c>
      <c r="O8" s="22" t="s">
        <v>161</v>
      </c>
      <c r="P8" s="18"/>
      <c r="Q8" s="22">
        <v>0.99</v>
      </c>
      <c r="R8" s="22">
        <v>1.4</v>
      </c>
      <c r="S8" s="22">
        <v>0.3</v>
      </c>
      <c r="T8" s="22">
        <v>48</v>
      </c>
      <c r="U8" s="22">
        <v>60</v>
      </c>
      <c r="V8" s="22">
        <v>75</v>
      </c>
      <c r="W8" s="22" t="s">
        <v>131</v>
      </c>
      <c r="X8" s="22" t="s">
        <v>131</v>
      </c>
      <c r="Y8" s="22">
        <v>28</v>
      </c>
      <c r="Z8" s="22">
        <v>36</v>
      </c>
      <c r="AA8" s="22">
        <v>45</v>
      </c>
      <c r="AB8" s="22">
        <v>56</v>
      </c>
      <c r="AC8" s="22" t="s">
        <v>131</v>
      </c>
      <c r="AD8" s="22" t="s">
        <v>131</v>
      </c>
      <c r="AE8" s="22" t="s">
        <v>131</v>
      </c>
    </row>
    <row r="9" spans="2:31" x14ac:dyDescent="0.3">
      <c r="B9" s="20">
        <v>0.35</v>
      </c>
      <c r="C9" s="20">
        <v>0</v>
      </c>
      <c r="D9" s="20">
        <v>19</v>
      </c>
      <c r="E9" s="20">
        <v>0</v>
      </c>
      <c r="F9" s="20">
        <v>-19</v>
      </c>
      <c r="G9" s="20" t="s">
        <v>193</v>
      </c>
      <c r="H9" s="20">
        <v>63</v>
      </c>
      <c r="I9" s="20">
        <v>80</v>
      </c>
      <c r="J9" s="20">
        <v>100</v>
      </c>
      <c r="K9" s="20" t="s">
        <v>161</v>
      </c>
      <c r="L9" s="20" t="s">
        <v>161</v>
      </c>
      <c r="M9" s="20">
        <v>53</v>
      </c>
      <c r="N9" s="20">
        <v>85</v>
      </c>
      <c r="O9" s="20" t="s">
        <v>161</v>
      </c>
      <c r="P9" s="18"/>
      <c r="Q9" s="20">
        <v>1.4</v>
      </c>
      <c r="R9" s="20">
        <v>2.8</v>
      </c>
      <c r="S9" s="20">
        <v>0.2</v>
      </c>
      <c r="T9" s="20">
        <v>42</v>
      </c>
      <c r="U9" s="20" t="s">
        <v>131</v>
      </c>
      <c r="V9" s="20" t="s">
        <v>131</v>
      </c>
      <c r="W9" s="20" t="s">
        <v>131</v>
      </c>
      <c r="X9" s="20" t="s">
        <v>131</v>
      </c>
      <c r="Y9" s="20">
        <v>25</v>
      </c>
      <c r="Z9" s="20">
        <v>32</v>
      </c>
      <c r="AA9" s="20">
        <v>40</v>
      </c>
      <c r="AB9" s="20">
        <v>50</v>
      </c>
      <c r="AC9" s="20" t="s">
        <v>131</v>
      </c>
      <c r="AD9" s="20" t="s">
        <v>131</v>
      </c>
      <c r="AE9" s="20" t="s">
        <v>131</v>
      </c>
    </row>
    <row r="10" spans="2:31" x14ac:dyDescent="0.3">
      <c r="B10" s="21">
        <v>0.4</v>
      </c>
      <c r="C10" s="21">
        <v>0</v>
      </c>
      <c r="D10" s="21">
        <v>19</v>
      </c>
      <c r="E10" s="21">
        <v>0</v>
      </c>
      <c r="F10" s="21">
        <v>-19</v>
      </c>
      <c r="G10" s="21" t="s">
        <v>195</v>
      </c>
      <c r="H10" s="21">
        <v>71</v>
      </c>
      <c r="I10" s="21">
        <v>90</v>
      </c>
      <c r="J10" s="21">
        <v>112</v>
      </c>
      <c r="K10" s="21" t="s">
        <v>161</v>
      </c>
      <c r="L10" s="21" t="s">
        <v>161</v>
      </c>
      <c r="M10" s="21">
        <v>60</v>
      </c>
      <c r="N10" s="21">
        <v>96</v>
      </c>
      <c r="O10" s="21" t="s">
        <v>161</v>
      </c>
      <c r="P10" s="18"/>
      <c r="Q10" s="21">
        <v>1.4</v>
      </c>
      <c r="R10" s="21">
        <v>2.8</v>
      </c>
      <c r="S10" s="21">
        <v>0.25</v>
      </c>
      <c r="T10" s="21">
        <v>48</v>
      </c>
      <c r="U10" s="21">
        <v>60</v>
      </c>
      <c r="V10" s="21" t="s">
        <v>131</v>
      </c>
      <c r="W10" s="21" t="s">
        <v>131</v>
      </c>
      <c r="X10" s="21" t="s">
        <v>131</v>
      </c>
      <c r="Y10" s="21">
        <v>28</v>
      </c>
      <c r="Z10" s="21">
        <v>36</v>
      </c>
      <c r="AA10" s="21">
        <v>45</v>
      </c>
      <c r="AB10" s="21">
        <v>56</v>
      </c>
      <c r="AC10" s="21" t="s">
        <v>131</v>
      </c>
      <c r="AD10" s="21" t="s">
        <v>131</v>
      </c>
      <c r="AE10" s="21" t="s">
        <v>131</v>
      </c>
    </row>
    <row r="11" spans="2:31" x14ac:dyDescent="0.3">
      <c r="B11" s="22">
        <v>0.45</v>
      </c>
      <c r="C11" s="22">
        <v>0</v>
      </c>
      <c r="D11" s="22">
        <v>20</v>
      </c>
      <c r="E11" s="22">
        <v>0</v>
      </c>
      <c r="F11" s="22">
        <v>-20</v>
      </c>
      <c r="G11" s="22" t="s">
        <v>193</v>
      </c>
      <c r="H11" s="22">
        <v>80</v>
      </c>
      <c r="I11" s="22">
        <v>100</v>
      </c>
      <c r="J11" s="22">
        <v>125</v>
      </c>
      <c r="K11" s="22" t="s">
        <v>161</v>
      </c>
      <c r="L11" s="22" t="s">
        <v>161</v>
      </c>
      <c r="M11" s="22">
        <v>63</v>
      </c>
      <c r="N11" s="22">
        <v>100</v>
      </c>
      <c r="O11" s="22" t="s">
        <v>161</v>
      </c>
      <c r="P11" s="18"/>
      <c r="Q11" s="21">
        <v>1.4</v>
      </c>
      <c r="R11" s="21">
        <v>2.8</v>
      </c>
      <c r="S11" s="21">
        <v>0.35</v>
      </c>
      <c r="T11" s="21">
        <v>53</v>
      </c>
      <c r="U11" s="21">
        <v>67</v>
      </c>
      <c r="V11" s="21">
        <v>85</v>
      </c>
      <c r="W11" s="21" t="s">
        <v>131</v>
      </c>
      <c r="X11" s="21" t="s">
        <v>131</v>
      </c>
      <c r="Y11" s="21">
        <v>32</v>
      </c>
      <c r="Z11" s="21">
        <v>40</v>
      </c>
      <c r="AA11" s="21">
        <v>50</v>
      </c>
      <c r="AB11" s="21">
        <v>63</v>
      </c>
      <c r="AC11" s="21">
        <v>80</v>
      </c>
      <c r="AD11" s="21" t="s">
        <v>131</v>
      </c>
      <c r="AE11" s="21" t="s">
        <v>131</v>
      </c>
    </row>
    <row r="12" spans="2:31" x14ac:dyDescent="0.3">
      <c r="B12" s="20">
        <v>0.5</v>
      </c>
      <c r="C12" s="20">
        <v>0</v>
      </c>
      <c r="D12" s="20">
        <v>20</v>
      </c>
      <c r="E12" s="20">
        <v>0</v>
      </c>
      <c r="F12" s="20">
        <v>-20</v>
      </c>
      <c r="G12" s="20">
        <v>-50</v>
      </c>
      <c r="H12" s="20">
        <v>90</v>
      </c>
      <c r="I12" s="20">
        <v>112</v>
      </c>
      <c r="J12" s="20">
        <v>140</v>
      </c>
      <c r="K12" s="20">
        <v>180</v>
      </c>
      <c r="L12" s="20" t="s">
        <v>161</v>
      </c>
      <c r="M12" s="20">
        <v>67</v>
      </c>
      <c r="N12" s="20">
        <v>106</v>
      </c>
      <c r="O12" s="20" t="s">
        <v>178</v>
      </c>
      <c r="P12" s="18"/>
      <c r="Q12" s="21">
        <v>1.4</v>
      </c>
      <c r="R12" s="21">
        <v>2.8</v>
      </c>
      <c r="S12" s="21">
        <v>0.4</v>
      </c>
      <c r="T12" s="21">
        <v>56</v>
      </c>
      <c r="U12" s="21">
        <v>71</v>
      </c>
      <c r="V12" s="21">
        <v>90</v>
      </c>
      <c r="W12" s="21" t="s">
        <v>131</v>
      </c>
      <c r="X12" s="21" t="s">
        <v>131</v>
      </c>
      <c r="Y12" s="21">
        <v>34</v>
      </c>
      <c r="Z12" s="21">
        <v>42</v>
      </c>
      <c r="AA12" s="21">
        <v>53</v>
      </c>
      <c r="AB12" s="21">
        <v>67</v>
      </c>
      <c r="AC12" s="21">
        <v>85</v>
      </c>
      <c r="AD12" s="21" t="s">
        <v>131</v>
      </c>
      <c r="AE12" s="21" t="s">
        <v>131</v>
      </c>
    </row>
    <row r="13" spans="2:31" x14ac:dyDescent="0.3">
      <c r="B13" s="21">
        <v>0.6</v>
      </c>
      <c r="C13" s="21">
        <v>0</v>
      </c>
      <c r="D13" s="21">
        <v>21</v>
      </c>
      <c r="E13" s="21">
        <v>0</v>
      </c>
      <c r="F13" s="21">
        <v>-21</v>
      </c>
      <c r="G13" s="21">
        <v>-53</v>
      </c>
      <c r="H13" s="21">
        <v>100</v>
      </c>
      <c r="I13" s="21">
        <v>125</v>
      </c>
      <c r="J13" s="21">
        <v>160</v>
      </c>
      <c r="K13" s="21">
        <v>200</v>
      </c>
      <c r="L13" s="21" t="s">
        <v>161</v>
      </c>
      <c r="M13" s="21">
        <v>80</v>
      </c>
      <c r="N13" s="21">
        <v>125</v>
      </c>
      <c r="O13" s="21" t="s">
        <v>161</v>
      </c>
      <c r="P13" s="18"/>
      <c r="Q13" s="22">
        <v>1.4</v>
      </c>
      <c r="R13" s="22">
        <v>2.8</v>
      </c>
      <c r="S13" s="22">
        <v>0.45</v>
      </c>
      <c r="T13" s="22">
        <v>60</v>
      </c>
      <c r="U13" s="22">
        <v>75</v>
      </c>
      <c r="V13" s="22">
        <v>95</v>
      </c>
      <c r="W13" s="22" t="s">
        <v>131</v>
      </c>
      <c r="X13" s="22" t="s">
        <v>131</v>
      </c>
      <c r="Y13" s="22">
        <v>36</v>
      </c>
      <c r="Z13" s="22">
        <v>45</v>
      </c>
      <c r="AA13" s="22">
        <v>56</v>
      </c>
      <c r="AB13" s="22">
        <v>71</v>
      </c>
      <c r="AC13" s="22">
        <v>90</v>
      </c>
      <c r="AD13" s="22" t="s">
        <v>131</v>
      </c>
      <c r="AE13" s="22" t="s">
        <v>131</v>
      </c>
    </row>
    <row r="14" spans="2:31" x14ac:dyDescent="0.3">
      <c r="B14" s="22">
        <v>0.7</v>
      </c>
      <c r="C14" s="22">
        <v>0</v>
      </c>
      <c r="D14" s="22">
        <v>22</v>
      </c>
      <c r="E14" s="22">
        <v>0</v>
      </c>
      <c r="F14" s="22">
        <v>-22</v>
      </c>
      <c r="G14" s="22">
        <v>-56</v>
      </c>
      <c r="H14" s="22">
        <v>112</v>
      </c>
      <c r="I14" s="22">
        <v>140</v>
      </c>
      <c r="J14" s="22">
        <v>180</v>
      </c>
      <c r="K14" s="22">
        <v>224</v>
      </c>
      <c r="L14" s="22" t="s">
        <v>161</v>
      </c>
      <c r="M14" s="22">
        <v>90</v>
      </c>
      <c r="N14" s="22">
        <v>140</v>
      </c>
      <c r="O14" s="22" t="s">
        <v>161</v>
      </c>
      <c r="P14" s="18"/>
      <c r="Q14" s="20">
        <v>2.8</v>
      </c>
      <c r="R14" s="20">
        <v>5.6</v>
      </c>
      <c r="S14" s="20">
        <v>0.35</v>
      </c>
      <c r="T14" s="20">
        <v>56</v>
      </c>
      <c r="U14" s="20">
        <v>71</v>
      </c>
      <c r="V14" s="20">
        <v>90</v>
      </c>
      <c r="W14" s="20" t="s">
        <v>131</v>
      </c>
      <c r="X14" s="20" t="s">
        <v>131</v>
      </c>
      <c r="Y14" s="20">
        <v>34</v>
      </c>
      <c r="Z14" s="20">
        <v>42</v>
      </c>
      <c r="AA14" s="20">
        <v>53</v>
      </c>
      <c r="AB14" s="20">
        <v>67</v>
      </c>
      <c r="AC14" s="20">
        <v>85</v>
      </c>
      <c r="AD14" s="20" t="s">
        <v>131</v>
      </c>
      <c r="AE14" s="20" t="s">
        <v>131</v>
      </c>
    </row>
    <row r="15" spans="2:31" x14ac:dyDescent="0.3">
      <c r="B15" s="20">
        <v>0.75</v>
      </c>
      <c r="C15" s="20">
        <v>0</v>
      </c>
      <c r="D15" s="20">
        <v>22</v>
      </c>
      <c r="E15" s="20">
        <v>0</v>
      </c>
      <c r="F15" s="20">
        <v>-22</v>
      </c>
      <c r="G15" s="20">
        <v>-56</v>
      </c>
      <c r="H15" s="20">
        <v>118</v>
      </c>
      <c r="I15" s="20">
        <v>150</v>
      </c>
      <c r="J15" s="20">
        <v>190</v>
      </c>
      <c r="K15" s="20">
        <v>236</v>
      </c>
      <c r="L15" s="20" t="s">
        <v>161</v>
      </c>
      <c r="M15" s="20">
        <v>90</v>
      </c>
      <c r="N15" s="20">
        <v>140</v>
      </c>
      <c r="O15" s="20" t="s">
        <v>161</v>
      </c>
      <c r="P15" s="18"/>
      <c r="Q15" s="21">
        <v>2.8</v>
      </c>
      <c r="R15" s="21">
        <v>5.6</v>
      </c>
      <c r="S15" s="21">
        <v>0.5</v>
      </c>
      <c r="T15" s="21">
        <v>63</v>
      </c>
      <c r="U15" s="21">
        <v>80</v>
      </c>
      <c r="V15" s="21">
        <v>100</v>
      </c>
      <c r="W15" s="21">
        <v>125</v>
      </c>
      <c r="X15" s="21" t="s">
        <v>131</v>
      </c>
      <c r="Y15" s="21">
        <v>38</v>
      </c>
      <c r="Z15" s="21">
        <v>48</v>
      </c>
      <c r="AA15" s="21">
        <v>60</v>
      </c>
      <c r="AB15" s="21">
        <v>75</v>
      </c>
      <c r="AC15" s="21">
        <v>95</v>
      </c>
      <c r="AD15" s="21" t="s">
        <v>131</v>
      </c>
      <c r="AE15" s="21" t="s">
        <v>131</v>
      </c>
    </row>
    <row r="16" spans="2:31" x14ac:dyDescent="0.3">
      <c r="B16" s="21">
        <v>0.8</v>
      </c>
      <c r="C16" s="21">
        <v>0</v>
      </c>
      <c r="D16" s="21">
        <v>24</v>
      </c>
      <c r="E16" s="21">
        <v>0</v>
      </c>
      <c r="F16" s="21">
        <v>-24</v>
      </c>
      <c r="G16" s="21">
        <v>-60</v>
      </c>
      <c r="H16" s="21">
        <v>125</v>
      </c>
      <c r="I16" s="21">
        <v>160</v>
      </c>
      <c r="J16" s="21">
        <v>200</v>
      </c>
      <c r="K16" s="21">
        <v>250</v>
      </c>
      <c r="L16" s="21">
        <v>315</v>
      </c>
      <c r="M16" s="21">
        <v>95</v>
      </c>
      <c r="N16" s="21">
        <v>150</v>
      </c>
      <c r="O16" s="21">
        <v>236</v>
      </c>
      <c r="P16" s="18"/>
      <c r="Q16" s="21">
        <v>2.8</v>
      </c>
      <c r="R16" s="21">
        <v>5.6</v>
      </c>
      <c r="S16" s="21">
        <v>0.6</v>
      </c>
      <c r="T16" s="21">
        <v>71</v>
      </c>
      <c r="U16" s="21">
        <v>90</v>
      </c>
      <c r="V16" s="21">
        <v>112</v>
      </c>
      <c r="W16" s="21">
        <v>140</v>
      </c>
      <c r="X16" s="21" t="s">
        <v>131</v>
      </c>
      <c r="Y16" s="21">
        <v>42</v>
      </c>
      <c r="Z16" s="21">
        <v>53</v>
      </c>
      <c r="AA16" s="21">
        <v>67</v>
      </c>
      <c r="AB16" s="21">
        <v>85</v>
      </c>
      <c r="AC16" s="21">
        <v>106</v>
      </c>
      <c r="AD16" s="21" t="s">
        <v>131</v>
      </c>
      <c r="AE16" s="21" t="s">
        <v>131</v>
      </c>
    </row>
    <row r="17" spans="2:31" x14ac:dyDescent="0.3">
      <c r="B17" s="22">
        <v>1</v>
      </c>
      <c r="C17" s="22">
        <v>0</v>
      </c>
      <c r="D17" s="22">
        <v>26</v>
      </c>
      <c r="E17" s="22">
        <v>0</v>
      </c>
      <c r="F17" s="22">
        <v>-26</v>
      </c>
      <c r="G17" s="22">
        <v>-60</v>
      </c>
      <c r="H17" s="22">
        <v>150</v>
      </c>
      <c r="I17" s="22">
        <v>190</v>
      </c>
      <c r="J17" s="22">
        <v>236</v>
      </c>
      <c r="K17" s="22">
        <v>300</v>
      </c>
      <c r="L17" s="22">
        <v>375</v>
      </c>
      <c r="M17" s="22">
        <v>112</v>
      </c>
      <c r="N17" s="22">
        <v>180</v>
      </c>
      <c r="O17" s="22">
        <v>280</v>
      </c>
      <c r="P17" s="18"/>
      <c r="Q17" s="21">
        <v>2.8</v>
      </c>
      <c r="R17" s="21">
        <v>5.6</v>
      </c>
      <c r="S17" s="21">
        <v>0.7</v>
      </c>
      <c r="T17" s="21">
        <v>75</v>
      </c>
      <c r="U17" s="21">
        <v>95</v>
      </c>
      <c r="V17" s="21">
        <v>118</v>
      </c>
      <c r="W17" s="21">
        <v>150</v>
      </c>
      <c r="X17" s="21" t="s">
        <v>131</v>
      </c>
      <c r="Y17" s="21">
        <v>45</v>
      </c>
      <c r="Z17" s="21">
        <v>56</v>
      </c>
      <c r="AA17" s="21">
        <v>71</v>
      </c>
      <c r="AB17" s="21">
        <v>90</v>
      </c>
      <c r="AC17" s="21">
        <v>112</v>
      </c>
      <c r="AD17" s="21" t="s">
        <v>131</v>
      </c>
      <c r="AE17" s="21" t="s">
        <v>131</v>
      </c>
    </row>
    <row r="18" spans="2:31" x14ac:dyDescent="0.3">
      <c r="B18" s="20">
        <v>1.25</v>
      </c>
      <c r="C18" s="20">
        <v>0</v>
      </c>
      <c r="D18" s="20">
        <v>28</v>
      </c>
      <c r="E18" s="20">
        <v>0</v>
      </c>
      <c r="F18" s="20">
        <v>-28</v>
      </c>
      <c r="G18" s="20">
        <v>-63</v>
      </c>
      <c r="H18" s="20">
        <v>170</v>
      </c>
      <c r="I18" s="20">
        <v>212</v>
      </c>
      <c r="J18" s="20">
        <v>265</v>
      </c>
      <c r="K18" s="20">
        <v>335</v>
      </c>
      <c r="L18" s="20">
        <v>425</v>
      </c>
      <c r="M18" s="20">
        <v>132</v>
      </c>
      <c r="N18" s="20">
        <v>212</v>
      </c>
      <c r="O18" s="20">
        <v>335</v>
      </c>
      <c r="P18" s="18"/>
      <c r="Q18" s="21">
        <v>2.8</v>
      </c>
      <c r="R18" s="21">
        <v>5.6</v>
      </c>
      <c r="S18" s="21">
        <v>0.75</v>
      </c>
      <c r="T18" s="21">
        <v>75</v>
      </c>
      <c r="U18" s="21">
        <v>95</v>
      </c>
      <c r="V18" s="21">
        <v>118</v>
      </c>
      <c r="W18" s="21">
        <v>150</v>
      </c>
      <c r="X18" s="21" t="s">
        <v>131</v>
      </c>
      <c r="Y18" s="21">
        <v>45</v>
      </c>
      <c r="Z18" s="21">
        <v>56</v>
      </c>
      <c r="AA18" s="21">
        <v>71</v>
      </c>
      <c r="AB18" s="21">
        <v>90</v>
      </c>
      <c r="AC18" s="21">
        <v>112</v>
      </c>
      <c r="AD18" s="21" t="s">
        <v>131</v>
      </c>
      <c r="AE18" s="21" t="s">
        <v>131</v>
      </c>
    </row>
    <row r="19" spans="2:31" x14ac:dyDescent="0.3">
      <c r="B19" s="21">
        <v>1.5</v>
      </c>
      <c r="C19" s="21">
        <v>0</v>
      </c>
      <c r="D19" s="21">
        <v>32</v>
      </c>
      <c r="E19" s="21">
        <v>0</v>
      </c>
      <c r="F19" s="21">
        <v>-32</v>
      </c>
      <c r="G19" s="21">
        <v>-67</v>
      </c>
      <c r="H19" s="21">
        <v>190</v>
      </c>
      <c r="I19" s="21">
        <v>236</v>
      </c>
      <c r="J19" s="21">
        <v>300</v>
      </c>
      <c r="K19" s="21">
        <v>375</v>
      </c>
      <c r="L19" s="21">
        <v>475</v>
      </c>
      <c r="M19" s="21">
        <v>150</v>
      </c>
      <c r="N19" s="21">
        <v>236</v>
      </c>
      <c r="O19" s="21">
        <v>375</v>
      </c>
      <c r="P19" s="18"/>
      <c r="Q19" s="22">
        <v>2.8</v>
      </c>
      <c r="R19" s="22">
        <v>5.6</v>
      </c>
      <c r="S19" s="22">
        <v>0.8</v>
      </c>
      <c r="T19" s="22">
        <v>80</v>
      </c>
      <c r="U19" s="22">
        <v>100</v>
      </c>
      <c r="V19" s="22">
        <v>125</v>
      </c>
      <c r="W19" s="22">
        <v>160</v>
      </c>
      <c r="X19" s="22">
        <v>200</v>
      </c>
      <c r="Y19" s="22">
        <v>48</v>
      </c>
      <c r="Z19" s="22">
        <v>60</v>
      </c>
      <c r="AA19" s="22">
        <v>75</v>
      </c>
      <c r="AB19" s="22">
        <v>95</v>
      </c>
      <c r="AC19" s="22">
        <v>118</v>
      </c>
      <c r="AD19" s="22">
        <v>150</v>
      </c>
      <c r="AE19" s="22">
        <v>190</v>
      </c>
    </row>
    <row r="20" spans="2:31" x14ac:dyDescent="0.3">
      <c r="B20" s="22">
        <v>1.75</v>
      </c>
      <c r="C20" s="22">
        <v>0</v>
      </c>
      <c r="D20" s="22">
        <v>34</v>
      </c>
      <c r="E20" s="22">
        <v>0</v>
      </c>
      <c r="F20" s="22">
        <v>-34</v>
      </c>
      <c r="G20" s="22">
        <v>-71</v>
      </c>
      <c r="H20" s="22">
        <v>212</v>
      </c>
      <c r="I20" s="22">
        <v>265</v>
      </c>
      <c r="J20" s="22">
        <v>335</v>
      </c>
      <c r="K20" s="22">
        <v>425</v>
      </c>
      <c r="L20" s="22">
        <v>530</v>
      </c>
      <c r="M20" s="22">
        <v>170</v>
      </c>
      <c r="N20" s="22">
        <v>265</v>
      </c>
      <c r="O20" s="22">
        <v>425</v>
      </c>
      <c r="P20" s="18"/>
      <c r="Q20" s="20">
        <v>5.6</v>
      </c>
      <c r="R20" s="20">
        <v>11.2</v>
      </c>
      <c r="S20" s="20">
        <v>0.75</v>
      </c>
      <c r="T20" s="20">
        <v>85</v>
      </c>
      <c r="U20" s="20">
        <v>106</v>
      </c>
      <c r="V20" s="20">
        <v>132</v>
      </c>
      <c r="W20" s="20">
        <v>170</v>
      </c>
      <c r="X20" s="20" t="s">
        <v>131</v>
      </c>
      <c r="Y20" s="20">
        <v>50</v>
      </c>
      <c r="Z20" s="20">
        <v>63</v>
      </c>
      <c r="AA20" s="20">
        <v>80</v>
      </c>
      <c r="AB20" s="20">
        <v>100</v>
      </c>
      <c r="AC20" s="20">
        <v>125</v>
      </c>
      <c r="AD20" s="20" t="s">
        <v>131</v>
      </c>
      <c r="AE20" s="20" t="s">
        <v>131</v>
      </c>
    </row>
    <row r="21" spans="2:31" x14ac:dyDescent="0.3">
      <c r="B21" s="20">
        <v>2</v>
      </c>
      <c r="C21" s="20">
        <v>0</v>
      </c>
      <c r="D21" s="20">
        <v>38</v>
      </c>
      <c r="E21" s="20">
        <v>0</v>
      </c>
      <c r="F21" s="20">
        <v>-38</v>
      </c>
      <c r="G21" s="20">
        <v>-71</v>
      </c>
      <c r="H21" s="20">
        <v>236</v>
      </c>
      <c r="I21" s="20">
        <v>300</v>
      </c>
      <c r="J21" s="20">
        <v>375</v>
      </c>
      <c r="K21" s="20">
        <v>475</v>
      </c>
      <c r="L21" s="20">
        <v>600</v>
      </c>
      <c r="M21" s="20">
        <v>180</v>
      </c>
      <c r="N21" s="20">
        <v>280</v>
      </c>
      <c r="O21" s="20">
        <v>450</v>
      </c>
      <c r="P21" s="18"/>
      <c r="Q21" s="21">
        <v>5.6</v>
      </c>
      <c r="R21" s="21">
        <v>11.2</v>
      </c>
      <c r="S21" s="21">
        <v>1</v>
      </c>
      <c r="T21" s="21">
        <v>95</v>
      </c>
      <c r="U21" s="21">
        <v>118</v>
      </c>
      <c r="V21" s="21">
        <v>150</v>
      </c>
      <c r="W21" s="21">
        <v>190</v>
      </c>
      <c r="X21" s="21">
        <v>236</v>
      </c>
      <c r="Y21" s="21">
        <v>56</v>
      </c>
      <c r="Z21" s="21">
        <v>71</v>
      </c>
      <c r="AA21" s="21">
        <v>90</v>
      </c>
      <c r="AB21" s="21">
        <v>112</v>
      </c>
      <c r="AC21" s="21">
        <v>140</v>
      </c>
      <c r="AD21" s="21">
        <v>180</v>
      </c>
      <c r="AE21" s="21">
        <v>224</v>
      </c>
    </row>
    <row r="22" spans="2:31" x14ac:dyDescent="0.3">
      <c r="B22" s="21">
        <v>2.5</v>
      </c>
      <c r="C22" s="21">
        <v>0</v>
      </c>
      <c r="D22" s="21">
        <v>42</v>
      </c>
      <c r="E22" s="21">
        <v>0</v>
      </c>
      <c r="F22" s="21">
        <v>-42</v>
      </c>
      <c r="G22" s="21">
        <v>-80</v>
      </c>
      <c r="H22" s="21">
        <v>280</v>
      </c>
      <c r="I22" s="21">
        <v>355</v>
      </c>
      <c r="J22" s="21">
        <v>450</v>
      </c>
      <c r="K22" s="21">
        <v>560</v>
      </c>
      <c r="L22" s="21">
        <v>710</v>
      </c>
      <c r="M22" s="21">
        <v>212</v>
      </c>
      <c r="N22" s="21">
        <v>335</v>
      </c>
      <c r="O22" s="21">
        <v>530</v>
      </c>
      <c r="P22" s="18"/>
      <c r="Q22" s="21">
        <v>5.6</v>
      </c>
      <c r="R22" s="21">
        <v>11.2</v>
      </c>
      <c r="S22" s="21">
        <v>1.25</v>
      </c>
      <c r="T22" s="21">
        <v>100</v>
      </c>
      <c r="U22" s="21">
        <v>125</v>
      </c>
      <c r="V22" s="21">
        <v>160</v>
      </c>
      <c r="W22" s="21">
        <v>200</v>
      </c>
      <c r="X22" s="21">
        <v>250</v>
      </c>
      <c r="Y22" s="21">
        <v>60</v>
      </c>
      <c r="Z22" s="21">
        <v>75</v>
      </c>
      <c r="AA22" s="21">
        <v>95</v>
      </c>
      <c r="AB22" s="21">
        <v>118</v>
      </c>
      <c r="AC22" s="21">
        <v>150</v>
      </c>
      <c r="AD22" s="21">
        <v>190</v>
      </c>
      <c r="AE22" s="21">
        <v>236</v>
      </c>
    </row>
    <row r="23" spans="2:31" x14ac:dyDescent="0.3">
      <c r="B23" s="22">
        <v>3</v>
      </c>
      <c r="C23" s="22">
        <v>0</v>
      </c>
      <c r="D23" s="22">
        <v>48</v>
      </c>
      <c r="E23" s="22">
        <v>0</v>
      </c>
      <c r="F23" s="22">
        <v>-48</v>
      </c>
      <c r="G23" s="22">
        <v>-85</v>
      </c>
      <c r="H23" s="22">
        <v>315</v>
      </c>
      <c r="I23" s="22">
        <v>400</v>
      </c>
      <c r="J23" s="22">
        <v>500</v>
      </c>
      <c r="K23" s="22">
        <v>630</v>
      </c>
      <c r="L23" s="22">
        <v>800</v>
      </c>
      <c r="M23" s="22">
        <v>236</v>
      </c>
      <c r="N23" s="22">
        <v>375</v>
      </c>
      <c r="O23" s="22">
        <v>600</v>
      </c>
      <c r="P23" s="18"/>
      <c r="Q23" s="22">
        <v>5.6</v>
      </c>
      <c r="R23" s="22">
        <v>11.2</v>
      </c>
      <c r="S23" s="22">
        <v>1.5</v>
      </c>
      <c r="T23" s="22">
        <v>112</v>
      </c>
      <c r="U23" s="22">
        <v>140</v>
      </c>
      <c r="V23" s="22">
        <v>180</v>
      </c>
      <c r="W23" s="22">
        <v>224</v>
      </c>
      <c r="X23" s="22">
        <v>280</v>
      </c>
      <c r="Y23" s="22">
        <v>67</v>
      </c>
      <c r="Z23" s="22">
        <v>85</v>
      </c>
      <c r="AA23" s="22">
        <v>106</v>
      </c>
      <c r="AB23" s="22">
        <v>132</v>
      </c>
      <c r="AC23" s="22">
        <v>170</v>
      </c>
      <c r="AD23" s="22">
        <v>212</v>
      </c>
      <c r="AE23" s="22">
        <v>265</v>
      </c>
    </row>
    <row r="24" spans="2:31" x14ac:dyDescent="0.3">
      <c r="B24" s="20">
        <v>3.5</v>
      </c>
      <c r="C24" s="20">
        <v>0</v>
      </c>
      <c r="D24" s="20">
        <v>53</v>
      </c>
      <c r="E24" s="20">
        <v>0</v>
      </c>
      <c r="F24" s="20">
        <v>-53</v>
      </c>
      <c r="G24" s="20">
        <v>-90</v>
      </c>
      <c r="H24" s="20">
        <v>355</v>
      </c>
      <c r="I24" s="20">
        <v>450</v>
      </c>
      <c r="J24" s="20">
        <v>560</v>
      </c>
      <c r="K24" s="20">
        <v>710</v>
      </c>
      <c r="L24" s="20">
        <v>900</v>
      </c>
      <c r="M24" s="20">
        <v>265</v>
      </c>
      <c r="N24" s="20">
        <v>425</v>
      </c>
      <c r="O24" s="20">
        <v>670</v>
      </c>
      <c r="P24" s="18"/>
      <c r="Q24" s="20">
        <v>11.2</v>
      </c>
      <c r="R24" s="20">
        <v>22.4</v>
      </c>
      <c r="S24" s="20">
        <v>1</v>
      </c>
      <c r="T24" s="20">
        <v>100</v>
      </c>
      <c r="U24" s="20">
        <v>125</v>
      </c>
      <c r="V24" s="20">
        <v>160</v>
      </c>
      <c r="W24" s="20">
        <v>200</v>
      </c>
      <c r="X24" s="20">
        <v>250</v>
      </c>
      <c r="Y24" s="20">
        <v>60</v>
      </c>
      <c r="Z24" s="20">
        <v>75</v>
      </c>
      <c r="AA24" s="20">
        <v>95</v>
      </c>
      <c r="AB24" s="20">
        <v>118</v>
      </c>
      <c r="AC24" s="20">
        <v>150</v>
      </c>
      <c r="AD24" s="20">
        <v>190</v>
      </c>
      <c r="AE24" s="20">
        <v>236</v>
      </c>
    </row>
    <row r="25" spans="2:31" x14ac:dyDescent="0.3">
      <c r="B25" s="21">
        <v>4</v>
      </c>
      <c r="C25" s="21">
        <v>0</v>
      </c>
      <c r="D25" s="21">
        <v>60</v>
      </c>
      <c r="E25" s="21">
        <v>0</v>
      </c>
      <c r="F25" s="21">
        <v>-60</v>
      </c>
      <c r="G25" s="21">
        <v>-95</v>
      </c>
      <c r="H25" s="21">
        <v>375</v>
      </c>
      <c r="I25" s="21">
        <v>475</v>
      </c>
      <c r="J25" s="21">
        <v>600</v>
      </c>
      <c r="K25" s="21">
        <v>750</v>
      </c>
      <c r="L25" s="21">
        <v>950</v>
      </c>
      <c r="M25" s="21">
        <v>300</v>
      </c>
      <c r="N25" s="21">
        <v>475</v>
      </c>
      <c r="O25" s="21">
        <v>750</v>
      </c>
      <c r="P25" s="18"/>
      <c r="Q25" s="21">
        <v>11.2</v>
      </c>
      <c r="R25" s="21">
        <v>22.4</v>
      </c>
      <c r="S25" s="21">
        <v>1.25</v>
      </c>
      <c r="T25" s="21">
        <v>112</v>
      </c>
      <c r="U25" s="21">
        <v>140</v>
      </c>
      <c r="V25" s="21">
        <v>180</v>
      </c>
      <c r="W25" s="21">
        <v>224</v>
      </c>
      <c r="X25" s="21">
        <v>280</v>
      </c>
      <c r="Y25" s="21">
        <v>67</v>
      </c>
      <c r="Z25" s="21">
        <v>85</v>
      </c>
      <c r="AA25" s="21">
        <v>106</v>
      </c>
      <c r="AB25" s="21">
        <v>132</v>
      </c>
      <c r="AC25" s="21">
        <v>170</v>
      </c>
      <c r="AD25" s="21">
        <v>212</v>
      </c>
      <c r="AE25" s="21">
        <v>265</v>
      </c>
    </row>
    <row r="26" spans="2:31" x14ac:dyDescent="0.3">
      <c r="B26" s="22">
        <v>4.5</v>
      </c>
      <c r="C26" s="22">
        <v>0</v>
      </c>
      <c r="D26" s="22">
        <v>63</v>
      </c>
      <c r="E26" s="22">
        <v>0</v>
      </c>
      <c r="F26" s="22">
        <v>-63</v>
      </c>
      <c r="G26" s="22">
        <v>-100</v>
      </c>
      <c r="H26" s="22">
        <v>425</v>
      </c>
      <c r="I26" s="22">
        <v>530</v>
      </c>
      <c r="J26" s="22">
        <v>670</v>
      </c>
      <c r="K26" s="22">
        <v>850</v>
      </c>
      <c r="L26" s="22">
        <v>1060</v>
      </c>
      <c r="M26" s="22">
        <v>315</v>
      </c>
      <c r="N26" s="22">
        <v>500</v>
      </c>
      <c r="O26" s="22">
        <v>800</v>
      </c>
      <c r="P26" s="18"/>
      <c r="Q26" s="21">
        <v>11.2</v>
      </c>
      <c r="R26" s="21">
        <v>22.4</v>
      </c>
      <c r="S26" s="21">
        <v>1.5</v>
      </c>
      <c r="T26" s="21">
        <v>118</v>
      </c>
      <c r="U26" s="21">
        <v>150</v>
      </c>
      <c r="V26" s="21">
        <v>190</v>
      </c>
      <c r="W26" s="21">
        <v>236</v>
      </c>
      <c r="X26" s="21">
        <v>300</v>
      </c>
      <c r="Y26" s="21">
        <v>71</v>
      </c>
      <c r="Z26" s="21">
        <v>90</v>
      </c>
      <c r="AA26" s="21">
        <v>112</v>
      </c>
      <c r="AB26" s="21">
        <v>140</v>
      </c>
      <c r="AC26" s="21">
        <v>180</v>
      </c>
      <c r="AD26" s="21">
        <v>224</v>
      </c>
      <c r="AE26" s="21">
        <v>280</v>
      </c>
    </row>
    <row r="27" spans="2:31" x14ac:dyDescent="0.3">
      <c r="B27" s="20">
        <v>5</v>
      </c>
      <c r="C27" s="20">
        <v>0</v>
      </c>
      <c r="D27" s="20">
        <v>71</v>
      </c>
      <c r="E27" s="20">
        <v>0</v>
      </c>
      <c r="F27" s="20">
        <v>-71</v>
      </c>
      <c r="G27" s="20">
        <v>-106</v>
      </c>
      <c r="H27" s="20">
        <v>450</v>
      </c>
      <c r="I27" s="20">
        <v>560</v>
      </c>
      <c r="J27" s="20">
        <v>710</v>
      </c>
      <c r="K27" s="20">
        <v>900</v>
      </c>
      <c r="L27" s="20">
        <v>1120</v>
      </c>
      <c r="M27" s="20">
        <v>335</v>
      </c>
      <c r="N27" s="20">
        <v>530</v>
      </c>
      <c r="O27" s="20">
        <v>850</v>
      </c>
      <c r="P27" s="18"/>
      <c r="Q27" s="21">
        <v>11.2</v>
      </c>
      <c r="R27" s="21">
        <v>22.4</v>
      </c>
      <c r="S27" s="21">
        <v>1.75</v>
      </c>
      <c r="T27" s="21">
        <v>125</v>
      </c>
      <c r="U27" s="21">
        <v>160</v>
      </c>
      <c r="V27" s="21">
        <v>200</v>
      </c>
      <c r="W27" s="21">
        <v>250</v>
      </c>
      <c r="X27" s="21">
        <v>315</v>
      </c>
      <c r="Y27" s="21">
        <v>75</v>
      </c>
      <c r="Z27" s="21">
        <v>95</v>
      </c>
      <c r="AA27" s="21">
        <v>118</v>
      </c>
      <c r="AB27" s="21">
        <v>150</v>
      </c>
      <c r="AC27" s="21">
        <v>190</v>
      </c>
      <c r="AD27" s="21">
        <v>236</v>
      </c>
      <c r="AE27" s="21">
        <v>300</v>
      </c>
    </row>
    <row r="28" spans="2:31" x14ac:dyDescent="0.3">
      <c r="B28" s="21">
        <v>5.5</v>
      </c>
      <c r="C28" s="21">
        <v>0</v>
      </c>
      <c r="D28" s="21">
        <v>75</v>
      </c>
      <c r="E28" s="21">
        <v>0</v>
      </c>
      <c r="F28" s="21">
        <v>-75</v>
      </c>
      <c r="G28" s="21">
        <v>-112</v>
      </c>
      <c r="H28" s="21">
        <v>475</v>
      </c>
      <c r="I28" s="21">
        <v>600</v>
      </c>
      <c r="J28" s="21">
        <v>750</v>
      </c>
      <c r="K28" s="21">
        <v>950</v>
      </c>
      <c r="L28" s="21">
        <v>1180</v>
      </c>
      <c r="M28" s="21">
        <v>355</v>
      </c>
      <c r="N28" s="21">
        <v>560</v>
      </c>
      <c r="O28" s="21">
        <v>900</v>
      </c>
      <c r="P28" s="18"/>
      <c r="Q28" s="21">
        <v>11.2</v>
      </c>
      <c r="R28" s="21">
        <v>22.4</v>
      </c>
      <c r="S28" s="21">
        <v>2</v>
      </c>
      <c r="T28" s="21">
        <v>132</v>
      </c>
      <c r="U28" s="21">
        <v>170</v>
      </c>
      <c r="V28" s="21">
        <v>212</v>
      </c>
      <c r="W28" s="21">
        <v>265</v>
      </c>
      <c r="X28" s="21">
        <v>335</v>
      </c>
      <c r="Y28" s="21">
        <v>80</v>
      </c>
      <c r="Z28" s="21">
        <v>100</v>
      </c>
      <c r="AA28" s="21">
        <v>125</v>
      </c>
      <c r="AB28" s="21">
        <v>160</v>
      </c>
      <c r="AC28" s="21">
        <v>200</v>
      </c>
      <c r="AD28" s="21">
        <v>250</v>
      </c>
      <c r="AE28" s="21">
        <v>315</v>
      </c>
    </row>
    <row r="29" spans="2:31" x14ac:dyDescent="0.3">
      <c r="B29" s="22">
        <v>6</v>
      </c>
      <c r="C29" s="22">
        <v>0</v>
      </c>
      <c r="D29" s="22">
        <v>80</v>
      </c>
      <c r="E29" s="22">
        <v>0</v>
      </c>
      <c r="F29" s="22">
        <v>-80</v>
      </c>
      <c r="G29" s="22">
        <v>-118</v>
      </c>
      <c r="H29" s="22">
        <v>500</v>
      </c>
      <c r="I29" s="22">
        <v>630</v>
      </c>
      <c r="J29" s="22">
        <v>800</v>
      </c>
      <c r="K29" s="22">
        <v>1000</v>
      </c>
      <c r="L29" s="22">
        <v>1250</v>
      </c>
      <c r="M29" s="22">
        <v>375</v>
      </c>
      <c r="N29" s="22">
        <v>600</v>
      </c>
      <c r="O29" s="22">
        <v>950</v>
      </c>
      <c r="P29" s="18"/>
      <c r="Q29" s="22">
        <v>11.2</v>
      </c>
      <c r="R29" s="22">
        <v>22.4</v>
      </c>
      <c r="S29" s="22">
        <v>2.5</v>
      </c>
      <c r="T29" s="22">
        <v>140</v>
      </c>
      <c r="U29" s="22">
        <v>180</v>
      </c>
      <c r="V29" s="22">
        <v>224</v>
      </c>
      <c r="W29" s="22">
        <v>280</v>
      </c>
      <c r="X29" s="22">
        <v>355</v>
      </c>
      <c r="Y29" s="22">
        <v>85</v>
      </c>
      <c r="Z29" s="22">
        <v>106</v>
      </c>
      <c r="AA29" s="22">
        <v>132</v>
      </c>
      <c r="AB29" s="22">
        <v>170</v>
      </c>
      <c r="AC29" s="22">
        <v>212</v>
      </c>
      <c r="AD29" s="22">
        <v>265</v>
      </c>
      <c r="AE29" s="22">
        <v>335</v>
      </c>
    </row>
    <row r="30" spans="2:31" x14ac:dyDescent="0.3">
      <c r="Q30" s="20">
        <v>22.4</v>
      </c>
      <c r="R30" s="20">
        <v>45</v>
      </c>
      <c r="S30" s="20">
        <v>1</v>
      </c>
      <c r="T30" s="20">
        <v>106</v>
      </c>
      <c r="U30" s="20">
        <v>132</v>
      </c>
      <c r="V30" s="20">
        <v>170</v>
      </c>
      <c r="W30" s="20">
        <v>212</v>
      </c>
      <c r="X30" s="20" t="s">
        <v>131</v>
      </c>
      <c r="Y30" s="20">
        <v>63</v>
      </c>
      <c r="Z30" s="20">
        <v>80</v>
      </c>
      <c r="AA30" s="20">
        <v>100</v>
      </c>
      <c r="AB30" s="20">
        <v>125</v>
      </c>
      <c r="AC30" s="20">
        <v>160</v>
      </c>
      <c r="AD30" s="20">
        <v>200</v>
      </c>
      <c r="AE30" s="20">
        <v>250</v>
      </c>
    </row>
    <row r="31" spans="2:31" x14ac:dyDescent="0.3">
      <c r="Q31" s="21">
        <v>22.4</v>
      </c>
      <c r="R31" s="21">
        <v>45</v>
      </c>
      <c r="S31" s="21">
        <v>1.5</v>
      </c>
      <c r="T31" s="21">
        <v>125</v>
      </c>
      <c r="U31" s="21">
        <v>160</v>
      </c>
      <c r="V31" s="21">
        <v>200</v>
      </c>
      <c r="W31" s="21">
        <v>250</v>
      </c>
      <c r="X31" s="21">
        <v>315</v>
      </c>
      <c r="Y31" s="21">
        <v>75</v>
      </c>
      <c r="Z31" s="21">
        <v>95</v>
      </c>
      <c r="AA31" s="21">
        <v>118</v>
      </c>
      <c r="AB31" s="21">
        <v>150</v>
      </c>
      <c r="AC31" s="21">
        <v>190</v>
      </c>
      <c r="AD31" s="21">
        <v>236</v>
      </c>
      <c r="AE31" s="21">
        <v>300</v>
      </c>
    </row>
    <row r="32" spans="2:31" x14ac:dyDescent="0.3">
      <c r="Q32" s="21">
        <v>22.4</v>
      </c>
      <c r="R32" s="21">
        <v>45</v>
      </c>
      <c r="S32" s="21">
        <v>2</v>
      </c>
      <c r="T32" s="21">
        <v>140</v>
      </c>
      <c r="U32" s="21">
        <v>180</v>
      </c>
      <c r="V32" s="21">
        <v>224</v>
      </c>
      <c r="W32" s="21">
        <v>280</v>
      </c>
      <c r="X32" s="21">
        <v>355</v>
      </c>
      <c r="Y32" s="21">
        <v>85</v>
      </c>
      <c r="Z32" s="21">
        <v>106</v>
      </c>
      <c r="AA32" s="21">
        <v>132</v>
      </c>
      <c r="AB32" s="21">
        <v>170</v>
      </c>
      <c r="AC32" s="21">
        <v>212</v>
      </c>
      <c r="AD32" s="21">
        <v>265</v>
      </c>
      <c r="AE32" s="21">
        <v>335</v>
      </c>
    </row>
    <row r="33" spans="17:31" x14ac:dyDescent="0.3">
      <c r="Q33" s="21">
        <v>22.4</v>
      </c>
      <c r="R33" s="21">
        <v>45</v>
      </c>
      <c r="S33" s="21">
        <v>3</v>
      </c>
      <c r="T33" s="21">
        <v>170</v>
      </c>
      <c r="U33" s="21">
        <v>212</v>
      </c>
      <c r="V33" s="21">
        <v>265</v>
      </c>
      <c r="W33" s="21">
        <v>335</v>
      </c>
      <c r="X33" s="21">
        <v>425</v>
      </c>
      <c r="Y33" s="21">
        <v>100</v>
      </c>
      <c r="Z33" s="21">
        <v>125</v>
      </c>
      <c r="AA33" s="21">
        <v>160</v>
      </c>
      <c r="AB33" s="21">
        <v>200</v>
      </c>
      <c r="AC33" s="21">
        <v>250</v>
      </c>
      <c r="AD33" s="21">
        <v>315</v>
      </c>
      <c r="AE33" s="21">
        <v>400</v>
      </c>
    </row>
    <row r="34" spans="17:31" x14ac:dyDescent="0.3">
      <c r="Q34" s="21">
        <v>22.4</v>
      </c>
      <c r="R34" s="21">
        <v>45</v>
      </c>
      <c r="S34" s="21">
        <v>3.5</v>
      </c>
      <c r="T34" s="21">
        <v>180</v>
      </c>
      <c r="U34" s="21">
        <v>224</v>
      </c>
      <c r="V34" s="21">
        <v>280</v>
      </c>
      <c r="W34" s="21">
        <v>355</v>
      </c>
      <c r="X34" s="21">
        <v>450</v>
      </c>
      <c r="Y34" s="21">
        <v>106</v>
      </c>
      <c r="Z34" s="21">
        <v>132</v>
      </c>
      <c r="AA34" s="21">
        <v>170</v>
      </c>
      <c r="AB34" s="21">
        <v>212</v>
      </c>
      <c r="AC34" s="21">
        <v>265</v>
      </c>
      <c r="AD34" s="21">
        <v>335</v>
      </c>
      <c r="AE34" s="21">
        <v>425</v>
      </c>
    </row>
    <row r="35" spans="17:31" x14ac:dyDescent="0.3">
      <c r="Q35" s="21">
        <v>22.4</v>
      </c>
      <c r="R35" s="21">
        <v>45</v>
      </c>
      <c r="S35" s="21">
        <v>4</v>
      </c>
      <c r="T35" s="21">
        <v>190</v>
      </c>
      <c r="U35" s="21">
        <v>236</v>
      </c>
      <c r="V35" s="21">
        <v>300</v>
      </c>
      <c r="W35" s="21">
        <v>375</v>
      </c>
      <c r="X35" s="21">
        <v>475</v>
      </c>
      <c r="Y35" s="21">
        <v>112</v>
      </c>
      <c r="Z35" s="21">
        <v>140</v>
      </c>
      <c r="AA35" s="21">
        <v>180</v>
      </c>
      <c r="AB35" s="21">
        <v>224</v>
      </c>
      <c r="AC35" s="21">
        <v>280</v>
      </c>
      <c r="AD35" s="21">
        <v>355</v>
      </c>
      <c r="AE35" s="21">
        <v>450</v>
      </c>
    </row>
    <row r="36" spans="17:31" x14ac:dyDescent="0.3">
      <c r="Q36" s="22">
        <v>22.4</v>
      </c>
      <c r="R36" s="22">
        <v>45</v>
      </c>
      <c r="S36" s="22">
        <v>4.5</v>
      </c>
      <c r="T36" s="22">
        <v>200</v>
      </c>
      <c r="U36" s="22">
        <v>250</v>
      </c>
      <c r="V36" s="22">
        <v>315</v>
      </c>
      <c r="W36" s="22">
        <v>400</v>
      </c>
      <c r="X36" s="22">
        <v>500</v>
      </c>
      <c r="Y36" s="22">
        <v>118</v>
      </c>
      <c r="Z36" s="22">
        <v>150</v>
      </c>
      <c r="AA36" s="22">
        <v>190</v>
      </c>
      <c r="AB36" s="22">
        <v>236</v>
      </c>
      <c r="AC36" s="22">
        <v>300</v>
      </c>
      <c r="AD36" s="22">
        <v>375</v>
      </c>
      <c r="AE36" s="22">
        <v>475</v>
      </c>
    </row>
    <row r="37" spans="17:31" x14ac:dyDescent="0.3">
      <c r="Q37" s="20">
        <v>45</v>
      </c>
      <c r="R37" s="20">
        <v>90</v>
      </c>
      <c r="S37" s="20">
        <v>1.5</v>
      </c>
      <c r="T37" s="20">
        <v>132</v>
      </c>
      <c r="U37" s="20">
        <v>170</v>
      </c>
      <c r="V37" s="20">
        <v>212</v>
      </c>
      <c r="W37" s="20">
        <v>265</v>
      </c>
      <c r="X37" s="20">
        <v>335</v>
      </c>
      <c r="Y37" s="20">
        <v>80</v>
      </c>
      <c r="Z37" s="20">
        <v>100</v>
      </c>
      <c r="AA37" s="20">
        <v>125</v>
      </c>
      <c r="AB37" s="20">
        <v>160</v>
      </c>
      <c r="AC37" s="20">
        <v>200</v>
      </c>
      <c r="AD37" s="20">
        <v>250</v>
      </c>
      <c r="AE37" s="20">
        <v>315</v>
      </c>
    </row>
    <row r="38" spans="17:31" x14ac:dyDescent="0.3">
      <c r="Q38" s="21">
        <v>45</v>
      </c>
      <c r="R38" s="21">
        <v>90</v>
      </c>
      <c r="S38" s="21">
        <v>2</v>
      </c>
      <c r="T38" s="21">
        <v>150</v>
      </c>
      <c r="U38" s="21">
        <v>190</v>
      </c>
      <c r="V38" s="21">
        <v>236</v>
      </c>
      <c r="W38" s="21">
        <v>300</v>
      </c>
      <c r="X38" s="21">
        <v>375</v>
      </c>
      <c r="Y38" s="21">
        <v>90</v>
      </c>
      <c r="Z38" s="21">
        <v>112</v>
      </c>
      <c r="AA38" s="21">
        <v>140</v>
      </c>
      <c r="AB38" s="21">
        <v>180</v>
      </c>
      <c r="AC38" s="21">
        <v>224</v>
      </c>
      <c r="AD38" s="21">
        <v>280</v>
      </c>
      <c r="AE38" s="21">
        <v>355</v>
      </c>
    </row>
    <row r="39" spans="17:31" x14ac:dyDescent="0.3">
      <c r="Q39" s="21">
        <v>45</v>
      </c>
      <c r="R39" s="21">
        <v>90</v>
      </c>
      <c r="S39" s="21">
        <v>3</v>
      </c>
      <c r="T39" s="21">
        <v>180</v>
      </c>
      <c r="U39" s="21">
        <v>224</v>
      </c>
      <c r="V39" s="21">
        <v>280</v>
      </c>
      <c r="W39" s="21">
        <v>355</v>
      </c>
      <c r="X39" s="21">
        <v>450</v>
      </c>
      <c r="Y39" s="21">
        <v>106</v>
      </c>
      <c r="Z39" s="21">
        <v>132</v>
      </c>
      <c r="AA39" s="21">
        <v>170</v>
      </c>
      <c r="AB39" s="21">
        <v>212</v>
      </c>
      <c r="AC39" s="21">
        <v>265</v>
      </c>
      <c r="AD39" s="21">
        <v>335</v>
      </c>
      <c r="AE39" s="21">
        <v>425</v>
      </c>
    </row>
    <row r="40" spans="17:31" x14ac:dyDescent="0.3">
      <c r="Q40" s="21">
        <v>45</v>
      </c>
      <c r="R40" s="21">
        <v>90</v>
      </c>
      <c r="S40" s="21">
        <v>4</v>
      </c>
      <c r="T40" s="21">
        <v>200</v>
      </c>
      <c r="U40" s="21">
        <v>250</v>
      </c>
      <c r="V40" s="21">
        <v>315</v>
      </c>
      <c r="W40" s="21">
        <v>400</v>
      </c>
      <c r="X40" s="21">
        <v>500</v>
      </c>
      <c r="Y40" s="21">
        <v>118</v>
      </c>
      <c r="Z40" s="21">
        <v>150</v>
      </c>
      <c r="AA40" s="21">
        <v>190</v>
      </c>
      <c r="AB40" s="21">
        <v>236</v>
      </c>
      <c r="AC40" s="21">
        <v>300</v>
      </c>
      <c r="AD40" s="21">
        <v>375</v>
      </c>
      <c r="AE40" s="21">
        <v>475</v>
      </c>
    </row>
    <row r="41" spans="17:31" x14ac:dyDescent="0.3">
      <c r="Q41" s="21">
        <v>45</v>
      </c>
      <c r="R41" s="21">
        <v>90</v>
      </c>
      <c r="S41" s="21">
        <v>5</v>
      </c>
      <c r="T41" s="21">
        <v>212</v>
      </c>
      <c r="U41" s="21">
        <v>265</v>
      </c>
      <c r="V41" s="21">
        <v>335</v>
      </c>
      <c r="W41" s="21">
        <v>425</v>
      </c>
      <c r="X41" s="21">
        <v>530</v>
      </c>
      <c r="Y41" s="21">
        <v>125</v>
      </c>
      <c r="Z41" s="21">
        <v>160</v>
      </c>
      <c r="AA41" s="21">
        <v>200</v>
      </c>
      <c r="AB41" s="21">
        <v>250</v>
      </c>
      <c r="AC41" s="21">
        <v>315</v>
      </c>
      <c r="AD41" s="21">
        <v>400</v>
      </c>
      <c r="AE41" s="21">
        <v>500</v>
      </c>
    </row>
    <row r="42" spans="17:31" x14ac:dyDescent="0.3">
      <c r="Q42" s="21">
        <v>45</v>
      </c>
      <c r="R42" s="21">
        <v>90</v>
      </c>
      <c r="S42" s="21">
        <v>5.5</v>
      </c>
      <c r="T42" s="21">
        <v>224</v>
      </c>
      <c r="U42" s="21">
        <v>280</v>
      </c>
      <c r="V42" s="21">
        <v>355</v>
      </c>
      <c r="W42" s="21">
        <v>450</v>
      </c>
      <c r="X42" s="21">
        <v>560</v>
      </c>
      <c r="Y42" s="21">
        <v>132</v>
      </c>
      <c r="Z42" s="21">
        <v>170</v>
      </c>
      <c r="AA42" s="21">
        <v>212</v>
      </c>
      <c r="AB42" s="21">
        <v>265</v>
      </c>
      <c r="AC42" s="21">
        <v>335</v>
      </c>
      <c r="AD42" s="21">
        <v>425</v>
      </c>
      <c r="AE42" s="21">
        <v>530</v>
      </c>
    </row>
    <row r="43" spans="17:31" x14ac:dyDescent="0.3">
      <c r="Q43" s="22">
        <v>45</v>
      </c>
      <c r="R43" s="22">
        <v>90</v>
      </c>
      <c r="S43" s="22">
        <v>6</v>
      </c>
      <c r="T43" s="22">
        <v>236</v>
      </c>
      <c r="U43" s="22">
        <v>300</v>
      </c>
      <c r="V43" s="22">
        <v>375</v>
      </c>
      <c r="W43" s="22">
        <v>475</v>
      </c>
      <c r="X43" s="22">
        <v>600</v>
      </c>
      <c r="Y43" s="22">
        <v>140</v>
      </c>
      <c r="Z43" s="22">
        <v>180</v>
      </c>
      <c r="AA43" s="22">
        <v>224</v>
      </c>
      <c r="AB43" s="22">
        <v>280</v>
      </c>
      <c r="AC43" s="22">
        <v>355</v>
      </c>
      <c r="AD43" s="22">
        <v>450</v>
      </c>
      <c r="AE43" s="22">
        <v>560</v>
      </c>
    </row>
    <row r="44" spans="17:31" x14ac:dyDescent="0.3">
      <c r="Q44" s="20">
        <v>90</v>
      </c>
      <c r="R44" s="20">
        <v>180</v>
      </c>
      <c r="S44" s="20">
        <v>2</v>
      </c>
      <c r="T44" s="20">
        <v>160</v>
      </c>
      <c r="U44" s="20">
        <v>200</v>
      </c>
      <c r="V44" s="20">
        <v>250</v>
      </c>
      <c r="W44" s="20">
        <v>315</v>
      </c>
      <c r="X44" s="20">
        <v>400</v>
      </c>
      <c r="Y44" s="20">
        <v>95</v>
      </c>
      <c r="Z44" s="20">
        <v>118</v>
      </c>
      <c r="AA44" s="20">
        <v>150</v>
      </c>
      <c r="AB44" s="20">
        <v>190</v>
      </c>
      <c r="AC44" s="20">
        <v>265</v>
      </c>
      <c r="AD44" s="20">
        <v>300</v>
      </c>
      <c r="AE44" s="20">
        <v>375</v>
      </c>
    </row>
    <row r="45" spans="17:31" x14ac:dyDescent="0.3">
      <c r="Q45" s="21">
        <v>90</v>
      </c>
      <c r="R45" s="21">
        <v>180</v>
      </c>
      <c r="S45" s="21">
        <v>3</v>
      </c>
      <c r="T45" s="21">
        <v>190</v>
      </c>
      <c r="U45" s="21">
        <v>236</v>
      </c>
      <c r="V45" s="21">
        <v>300</v>
      </c>
      <c r="W45" s="21">
        <v>375</v>
      </c>
      <c r="X45" s="21">
        <v>475</v>
      </c>
      <c r="Y45" s="21">
        <v>112</v>
      </c>
      <c r="Z45" s="21">
        <v>140</v>
      </c>
      <c r="AA45" s="21">
        <v>180</v>
      </c>
      <c r="AB45" s="21">
        <v>224</v>
      </c>
      <c r="AC45" s="21">
        <v>280</v>
      </c>
      <c r="AD45" s="21">
        <v>355</v>
      </c>
      <c r="AE45" s="21">
        <v>450</v>
      </c>
    </row>
    <row r="46" spans="17:31" x14ac:dyDescent="0.3">
      <c r="Q46" s="21">
        <v>90</v>
      </c>
      <c r="R46" s="21">
        <v>180</v>
      </c>
      <c r="S46" s="21">
        <v>4</v>
      </c>
      <c r="T46" s="21">
        <v>212</v>
      </c>
      <c r="U46" s="21">
        <v>265</v>
      </c>
      <c r="V46" s="21">
        <v>335</v>
      </c>
      <c r="W46" s="21">
        <v>425</v>
      </c>
      <c r="X46" s="21">
        <v>530</v>
      </c>
      <c r="Y46" s="21">
        <v>125</v>
      </c>
      <c r="Z46" s="21">
        <v>160</v>
      </c>
      <c r="AA46" s="21">
        <v>200</v>
      </c>
      <c r="AB46" s="21">
        <v>250</v>
      </c>
      <c r="AC46" s="21">
        <v>315</v>
      </c>
      <c r="AD46" s="21">
        <v>400</v>
      </c>
      <c r="AE46" s="21">
        <v>500</v>
      </c>
    </row>
    <row r="47" spans="17:31" x14ac:dyDescent="0.3">
      <c r="Q47" s="22">
        <v>90</v>
      </c>
      <c r="R47" s="22">
        <v>180</v>
      </c>
      <c r="S47" s="22">
        <v>6</v>
      </c>
      <c r="T47" s="22">
        <v>250</v>
      </c>
      <c r="U47" s="22">
        <v>315</v>
      </c>
      <c r="V47" s="22">
        <v>400</v>
      </c>
      <c r="W47" s="22">
        <v>500</v>
      </c>
      <c r="X47" s="22">
        <v>630</v>
      </c>
      <c r="Y47" s="22">
        <v>150</v>
      </c>
      <c r="Z47" s="22">
        <v>190</v>
      </c>
      <c r="AA47" s="22">
        <v>236</v>
      </c>
      <c r="AB47" s="22">
        <v>300</v>
      </c>
      <c r="AC47" s="22">
        <v>375</v>
      </c>
      <c r="AD47" s="22">
        <v>475</v>
      </c>
      <c r="AE47" s="22">
        <v>600</v>
      </c>
    </row>
    <row r="48" spans="17:31" x14ac:dyDescent="0.3">
      <c r="Q48" s="20">
        <v>180</v>
      </c>
      <c r="R48" s="20">
        <v>355</v>
      </c>
      <c r="S48" s="20">
        <v>3</v>
      </c>
      <c r="T48" s="20">
        <v>212</v>
      </c>
      <c r="U48" s="20">
        <v>265</v>
      </c>
      <c r="V48" s="20">
        <v>335</v>
      </c>
      <c r="W48" s="20">
        <v>425</v>
      </c>
      <c r="X48" s="20">
        <v>530</v>
      </c>
      <c r="Y48" s="20">
        <v>125</v>
      </c>
      <c r="Z48" s="20">
        <v>160</v>
      </c>
      <c r="AA48" s="20">
        <v>200</v>
      </c>
      <c r="AB48" s="20">
        <v>250</v>
      </c>
      <c r="AC48" s="20">
        <v>315</v>
      </c>
      <c r="AD48" s="20">
        <v>400</v>
      </c>
      <c r="AE48" s="20">
        <v>500</v>
      </c>
    </row>
    <row r="49" spans="17:31" x14ac:dyDescent="0.3">
      <c r="Q49" s="21">
        <v>180</v>
      </c>
      <c r="R49" s="21">
        <v>355</v>
      </c>
      <c r="S49" s="21">
        <v>4</v>
      </c>
      <c r="T49" s="21">
        <v>236</v>
      </c>
      <c r="U49" s="21">
        <v>300</v>
      </c>
      <c r="V49" s="21">
        <v>375</v>
      </c>
      <c r="W49" s="21">
        <v>475</v>
      </c>
      <c r="X49" s="21">
        <v>600</v>
      </c>
      <c r="Y49" s="21">
        <v>140</v>
      </c>
      <c r="Z49" s="21">
        <v>180</v>
      </c>
      <c r="AA49" s="21">
        <v>224</v>
      </c>
      <c r="AB49" s="21">
        <v>280</v>
      </c>
      <c r="AC49" s="21">
        <v>355</v>
      </c>
      <c r="AD49" s="21">
        <v>450</v>
      </c>
      <c r="AE49" s="21">
        <v>560</v>
      </c>
    </row>
    <row r="50" spans="17:31" x14ac:dyDescent="0.3">
      <c r="Q50" s="22">
        <v>180</v>
      </c>
      <c r="R50" s="22">
        <v>355</v>
      </c>
      <c r="S50" s="22">
        <v>6</v>
      </c>
      <c r="T50" s="22">
        <v>265</v>
      </c>
      <c r="U50" s="22">
        <v>335</v>
      </c>
      <c r="V50" s="22">
        <v>425</v>
      </c>
      <c r="W50" s="22">
        <v>530</v>
      </c>
      <c r="X50" s="22">
        <v>670</v>
      </c>
      <c r="Y50" s="22">
        <v>160</v>
      </c>
      <c r="Z50" s="22">
        <v>200</v>
      </c>
      <c r="AA50" s="22">
        <v>250</v>
      </c>
      <c r="AB50" s="22">
        <v>315</v>
      </c>
      <c r="AC50" s="22">
        <v>400</v>
      </c>
      <c r="AD50" s="22">
        <v>500</v>
      </c>
      <c r="AE50" s="22">
        <v>630</v>
      </c>
    </row>
  </sheetData>
  <mergeCells count="11">
    <mergeCell ref="Y3:AE4"/>
    <mergeCell ref="M3:O4"/>
    <mergeCell ref="C3:D3"/>
    <mergeCell ref="C4:D4"/>
    <mergeCell ref="H3:L4"/>
    <mergeCell ref="B3:B4"/>
    <mergeCell ref="T3:X4"/>
    <mergeCell ref="S3:S4"/>
    <mergeCell ref="Q3:R4"/>
    <mergeCell ref="E4:G4"/>
    <mergeCell ref="E3:G3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O1484"/>
  <sheetViews>
    <sheetView topLeftCell="A561" workbookViewId="0"/>
  </sheetViews>
  <sheetFormatPr defaultRowHeight="13.5" x14ac:dyDescent="0.3"/>
  <cols>
    <col min="1" max="1" width="3.625" style="50" customWidth="1"/>
    <col min="2" max="2" width="14.875" style="50" bestFit="1" customWidth="1"/>
    <col min="3" max="3" width="3" style="50" bestFit="1" customWidth="1"/>
    <col min="4" max="4" width="5.375" style="50" bestFit="1" customWidth="1"/>
    <col min="5" max="9" width="8.75" style="50" bestFit="1" customWidth="1"/>
    <col min="10" max="10" width="33.75" style="50" bestFit="1" customWidth="1"/>
    <col min="11" max="11" width="12.75" style="50" bestFit="1" customWidth="1"/>
    <col min="12" max="12" width="12" style="50" bestFit="1" customWidth="1"/>
    <col min="13" max="14" width="8.75" style="50" bestFit="1" customWidth="1"/>
    <col min="15" max="15" width="8" style="50" bestFit="1" customWidth="1"/>
    <col min="16" max="16" width="3.875" style="50" bestFit="1" customWidth="1"/>
    <col min="17" max="17" width="4.75" style="50" bestFit="1" customWidth="1"/>
    <col min="18" max="18" width="8" style="50" bestFit="1" customWidth="1"/>
    <col min="19" max="19" width="4.125" style="50" bestFit="1" customWidth="1"/>
    <col min="20" max="22" width="4.75" style="50" bestFit="1" customWidth="1"/>
    <col min="23" max="25" width="3.625" style="50" customWidth="1"/>
    <col min="26" max="26" width="9.25" style="18" bestFit="1" customWidth="1"/>
    <col min="27" max="27" width="4.75" style="18" bestFit="1" customWidth="1"/>
    <col min="28" max="28" width="8" style="18" bestFit="1" customWidth="1"/>
    <col min="29" max="29" width="5" style="18" bestFit="1" customWidth="1"/>
    <col min="30" max="31" width="4.75" style="18" bestFit="1" customWidth="1"/>
    <col min="32" max="32" width="19.25" style="18" bestFit="1" customWidth="1"/>
    <col min="33" max="39" width="8.625" style="18" customWidth="1"/>
    <col min="40" max="40" width="1.625" style="18" customWidth="1"/>
    <col min="41" max="41" width="8" style="18" bestFit="1" customWidth="1"/>
    <col min="42" max="16384" width="9" style="50"/>
  </cols>
  <sheetData>
    <row r="1" spans="1:41" x14ac:dyDescent="0.3">
      <c r="A1" s="49" t="s">
        <v>408</v>
      </c>
      <c r="Y1" s="17" t="s">
        <v>202</v>
      </c>
    </row>
    <row r="2" spans="1:41" x14ac:dyDescent="0.3">
      <c r="A2" s="49" t="s">
        <v>409</v>
      </c>
      <c r="Y2" s="17" t="s">
        <v>215</v>
      </c>
    </row>
    <row r="3" spans="1:41" x14ac:dyDescent="0.3">
      <c r="A3" s="49" t="s">
        <v>410</v>
      </c>
      <c r="Y3" s="17" t="s">
        <v>199</v>
      </c>
    </row>
    <row r="4" spans="1:41" x14ac:dyDescent="0.3">
      <c r="A4" s="49" t="s">
        <v>411</v>
      </c>
      <c r="J4" s="49"/>
      <c r="K4" s="49"/>
      <c r="Z4" s="17"/>
    </row>
    <row r="5" spans="1:41" x14ac:dyDescent="0.3">
      <c r="A5" s="49" t="s">
        <v>412</v>
      </c>
      <c r="J5" s="49"/>
      <c r="K5" s="49"/>
      <c r="Z5" s="17"/>
    </row>
    <row r="6" spans="1:41" x14ac:dyDescent="0.3">
      <c r="A6" s="49" t="s">
        <v>413</v>
      </c>
      <c r="J6" s="49"/>
      <c r="K6" s="49"/>
      <c r="Z6" s="17"/>
    </row>
    <row r="7" spans="1:41" x14ac:dyDescent="0.3">
      <c r="A7" s="49"/>
      <c r="B7" s="92" t="s">
        <v>453</v>
      </c>
      <c r="Z7" s="17"/>
    </row>
    <row r="8" spans="1:41" x14ac:dyDescent="0.3">
      <c r="B8" s="136" t="s">
        <v>144</v>
      </c>
      <c r="C8" s="140" t="s">
        <v>393</v>
      </c>
      <c r="D8" s="141"/>
      <c r="E8" s="136" t="s">
        <v>391</v>
      </c>
      <c r="F8" s="136" t="s">
        <v>449</v>
      </c>
      <c r="G8" s="136" t="s">
        <v>143</v>
      </c>
      <c r="H8" s="136" t="s">
        <v>390</v>
      </c>
      <c r="I8" s="136" t="s">
        <v>403</v>
      </c>
      <c r="J8" s="139" t="s">
        <v>132</v>
      </c>
      <c r="K8" s="139" t="s">
        <v>489</v>
      </c>
      <c r="L8" s="51" t="s">
        <v>434</v>
      </c>
      <c r="M8" s="68" t="s">
        <v>8</v>
      </c>
      <c r="N8" s="51" t="s">
        <v>145</v>
      </c>
      <c r="O8" s="143" t="s">
        <v>396</v>
      </c>
      <c r="P8" s="144"/>
      <c r="Q8" s="144"/>
      <c r="R8" s="143" t="s">
        <v>397</v>
      </c>
      <c r="S8" s="144"/>
      <c r="T8" s="144"/>
      <c r="U8" s="139" t="s">
        <v>211</v>
      </c>
      <c r="V8" s="139"/>
      <c r="Z8" s="124" t="s">
        <v>144</v>
      </c>
      <c r="AA8" s="124" t="s">
        <v>139</v>
      </c>
      <c r="AB8" s="40" t="s">
        <v>153</v>
      </c>
      <c r="AC8" s="40" t="s">
        <v>143</v>
      </c>
      <c r="AD8" s="44" t="s">
        <v>15</v>
      </c>
      <c r="AE8" s="47" t="s">
        <v>155</v>
      </c>
      <c r="AF8" s="48" t="s">
        <v>214</v>
      </c>
      <c r="AG8" s="126" t="s">
        <v>156</v>
      </c>
      <c r="AH8" s="127"/>
      <c r="AI8" s="128"/>
      <c r="AJ8" s="126" t="s">
        <v>166</v>
      </c>
      <c r="AK8" s="127"/>
      <c r="AL8" s="128"/>
      <c r="AM8" s="43" t="s">
        <v>219</v>
      </c>
      <c r="AO8" s="19" t="s">
        <v>204</v>
      </c>
    </row>
    <row r="9" spans="1:41" ht="15" x14ac:dyDescent="0.3">
      <c r="B9" s="137"/>
      <c r="C9" s="55" t="s">
        <v>394</v>
      </c>
      <c r="D9" s="55" t="s">
        <v>395</v>
      </c>
      <c r="E9" s="137"/>
      <c r="F9" s="137"/>
      <c r="G9" s="137"/>
      <c r="H9" s="137"/>
      <c r="I9" s="137"/>
      <c r="J9" s="139"/>
      <c r="K9" s="139"/>
      <c r="L9" s="55" t="s">
        <v>154</v>
      </c>
      <c r="M9" s="70" t="s">
        <v>11</v>
      </c>
      <c r="N9" s="55" t="s">
        <v>16</v>
      </c>
      <c r="O9" s="54" t="s">
        <v>217</v>
      </c>
      <c r="P9" s="55" t="s">
        <v>137</v>
      </c>
      <c r="Q9" s="55" t="s">
        <v>138</v>
      </c>
      <c r="R9" s="54" t="s">
        <v>217</v>
      </c>
      <c r="S9" s="55" t="s">
        <v>137</v>
      </c>
      <c r="T9" s="55" t="s">
        <v>138</v>
      </c>
      <c r="U9" s="53" t="s">
        <v>404</v>
      </c>
      <c r="V9" s="53" t="s">
        <v>405</v>
      </c>
      <c r="Z9" s="142"/>
      <c r="AA9" s="142"/>
      <c r="AB9" s="60" t="s">
        <v>154</v>
      </c>
      <c r="AC9" s="19" t="s">
        <v>151</v>
      </c>
      <c r="AD9" s="45" t="s">
        <v>16</v>
      </c>
      <c r="AE9" s="46"/>
      <c r="AF9" s="43" t="s">
        <v>213</v>
      </c>
      <c r="AG9" s="60" t="s">
        <v>157</v>
      </c>
      <c r="AH9" s="60" t="s">
        <v>158</v>
      </c>
      <c r="AI9" s="19" t="s">
        <v>159</v>
      </c>
      <c r="AJ9" s="19" t="s">
        <v>167</v>
      </c>
      <c r="AK9" s="19" t="s">
        <v>168</v>
      </c>
      <c r="AL9" s="19" t="s">
        <v>169</v>
      </c>
      <c r="AM9" s="60" t="s">
        <v>218</v>
      </c>
      <c r="AO9" s="19" t="s">
        <v>205</v>
      </c>
    </row>
    <row r="10" spans="1:41" x14ac:dyDescent="0.3">
      <c r="B10" s="138"/>
      <c r="C10" s="55"/>
      <c r="D10" s="55"/>
      <c r="E10" s="138"/>
      <c r="F10" s="138"/>
      <c r="G10" s="138"/>
      <c r="H10" s="138"/>
      <c r="I10" s="138"/>
      <c r="J10" s="139"/>
      <c r="K10" s="139"/>
      <c r="L10" s="55" t="s">
        <v>53</v>
      </c>
      <c r="M10" s="70" t="s">
        <v>53</v>
      </c>
      <c r="N10" s="55" t="s">
        <v>150</v>
      </c>
      <c r="O10" s="55" t="s">
        <v>53</v>
      </c>
      <c r="P10" s="55" t="s">
        <v>141</v>
      </c>
      <c r="Q10" s="55" t="s">
        <v>141</v>
      </c>
      <c r="R10" s="55" t="s">
        <v>53</v>
      </c>
      <c r="S10" s="55" t="s">
        <v>141</v>
      </c>
      <c r="T10" s="55" t="s">
        <v>141</v>
      </c>
      <c r="U10" s="55" t="s">
        <v>141</v>
      </c>
      <c r="V10" s="55" t="s">
        <v>146</v>
      </c>
      <c r="Z10" s="125"/>
      <c r="AA10" s="125"/>
      <c r="AB10" s="19" t="s">
        <v>53</v>
      </c>
      <c r="AC10" s="19" t="s">
        <v>53</v>
      </c>
      <c r="AD10" s="45" t="s">
        <v>125</v>
      </c>
      <c r="AE10" s="46"/>
      <c r="AF10" s="43" t="s">
        <v>53</v>
      </c>
      <c r="AG10" s="19" t="s">
        <v>53</v>
      </c>
      <c r="AH10" s="19" t="s">
        <v>53</v>
      </c>
      <c r="AI10" s="19" t="s">
        <v>53</v>
      </c>
      <c r="AJ10" s="19" t="s">
        <v>53</v>
      </c>
      <c r="AK10" s="19" t="s">
        <v>53</v>
      </c>
      <c r="AL10" s="19" t="s">
        <v>53</v>
      </c>
      <c r="AM10" s="43" t="s">
        <v>53</v>
      </c>
      <c r="AO10" s="19" t="s">
        <v>206</v>
      </c>
    </row>
    <row r="11" spans="1:41" ht="15" x14ac:dyDescent="0.3">
      <c r="B11" s="72" t="str">
        <f t="shared" ref="B11:B74" si="0">CONCATENATE(E11,L11,"×",G11)</f>
        <v>M1×0.25</v>
      </c>
      <c r="C11" s="71" t="s">
        <v>392</v>
      </c>
      <c r="D11" s="73" t="s">
        <v>221</v>
      </c>
      <c r="E11" s="71" t="s">
        <v>135</v>
      </c>
      <c r="F11" s="58">
        <v>1</v>
      </c>
      <c r="G11" s="58">
        <v>0.25</v>
      </c>
      <c r="H11" s="71" t="s">
        <v>133</v>
      </c>
      <c r="I11" s="73" t="s">
        <v>388</v>
      </c>
      <c r="J11" s="58" t="s">
        <v>310</v>
      </c>
      <c r="K11" s="58" t="s">
        <v>490</v>
      </c>
      <c r="L11" s="58">
        <v>1</v>
      </c>
      <c r="M11" s="58">
        <f t="shared" ref="M11:M74" si="1">G11</f>
        <v>0.25</v>
      </c>
      <c r="N11" s="71">
        <v>60</v>
      </c>
      <c r="O11" s="100">
        <f t="array" ref="O11">IFERROR(INDEX($AB$11:$AM$235,MATCH($B11&amp;$I11,$Z$11:$Z$235&amp;$AE$11:$AE$235,0),MATCH($C11,$AB$9:$AM$9,0)),"-")</f>
        <v>1</v>
      </c>
      <c r="P11" s="58">
        <v>6</v>
      </c>
      <c r="Q11" s="58">
        <v>-6</v>
      </c>
      <c r="R11" s="100">
        <f t="array" ref="R11">IFERROR(INDEX($AB$11:$AM$235,MATCH($B11&amp;$I11,$Z$11:$Z$235&amp;$AE$11:$AE$235,0),MATCH($D11,$AB$9:$AM$9,0)),"-")</f>
        <v>0.83760000000000001</v>
      </c>
      <c r="S11" s="58">
        <v>3</v>
      </c>
      <c r="T11" s="58">
        <v>-3</v>
      </c>
      <c r="U11" s="58">
        <v>5</v>
      </c>
      <c r="V11" s="58">
        <v>48</v>
      </c>
      <c r="W11" s="50">
        <f>IF(P11="-","-",P11-Q11)</f>
        <v>12</v>
      </c>
      <c r="X11" s="50">
        <f t="shared" ref="X11:X18" si="2">S11-T11</f>
        <v>6</v>
      </c>
      <c r="Z11" s="23" t="str">
        <f t="shared" ref="Z11:Z74" si="3">CONCATENATE(AA11,AB11,"×",AC11)</f>
        <v>M1×0.25</v>
      </c>
      <c r="AA11" s="24" t="s">
        <v>135</v>
      </c>
      <c r="AB11" s="23">
        <v>1</v>
      </c>
      <c r="AC11" s="23">
        <v>0.25</v>
      </c>
      <c r="AD11" s="24">
        <v>60</v>
      </c>
      <c r="AE11" s="29" t="s">
        <v>171</v>
      </c>
      <c r="AF11" s="29">
        <f>INDEX(공차방식!$C$6:$D$29,MATCH(AC11,공차방식!$B$6:$B$29,0),MATCH(RIGHT(AE11,1),공차방식!$C$5:$D$5,0))/1000</f>
        <v>0</v>
      </c>
      <c r="AG11" s="24">
        <f ca="1">ROUND(AH11+AI11,4)</f>
        <v>0.88260000000000005</v>
      </c>
      <c r="AH11" s="24">
        <f>ROUND(AB11-0.649519*AC11,4)</f>
        <v>0.83760000000000001</v>
      </c>
      <c r="AI11" s="24">
        <f t="array" aca="1" ref="AI11" ca="1">ROUND(INDEX(공차방식!T$6:X$50,MATCH(AO11&amp;AC11,공차방식!R$6:R$50&amp;공차방식!S$6:S$50,0),MATCH(VALUE(LEFT(AE11,1)),공차방식!T$5:X$5,0))/1000,4)</f>
        <v>4.4999999999999998E-2</v>
      </c>
      <c r="AJ11" s="24">
        <f>ROUND(AK11+AL11,4)</f>
        <v>0.77439999999999998</v>
      </c>
      <c r="AK11" s="24">
        <f>ROUND(AB11-1.082532*AC11,4)</f>
        <v>0.72940000000000005</v>
      </c>
      <c r="AL11" s="24">
        <f t="array" ref="AL11">ROUND(INDEX(공차방식!H$6:L$29,MATCH(AC11,공차방식!B$6:B$29,0),MATCH(VALUE(LEFT(AE11,1)),공차방식!H$5:L$5,0))/1000,4)</f>
        <v>4.4999999999999998E-2</v>
      </c>
      <c r="AM11" s="24">
        <v>0.93600000000000005</v>
      </c>
      <c r="AO11" s="39">
        <f ca="1">OFFSET(공차방식!R$5,COUNTIF(공차방식!R$6:R$50,"&lt;"&amp;AB11)+1,0)</f>
        <v>1.4</v>
      </c>
    </row>
    <row r="12" spans="1:41" ht="15" x14ac:dyDescent="0.3">
      <c r="B12" s="72" t="str">
        <f t="shared" si="0"/>
        <v>M1.1×0.25</v>
      </c>
      <c r="C12" s="71" t="s">
        <v>392</v>
      </c>
      <c r="D12" s="73" t="s">
        <v>221</v>
      </c>
      <c r="E12" s="71" t="s">
        <v>135</v>
      </c>
      <c r="F12" s="58">
        <v>1.1000000000000001</v>
      </c>
      <c r="G12" s="58">
        <v>0.25</v>
      </c>
      <c r="H12" s="71" t="s">
        <v>133</v>
      </c>
      <c r="I12" s="73" t="s">
        <v>388</v>
      </c>
      <c r="J12" s="58" t="s">
        <v>310</v>
      </c>
      <c r="K12" s="58" t="s">
        <v>490</v>
      </c>
      <c r="L12" s="58">
        <v>1.1000000000000001</v>
      </c>
      <c r="M12" s="58">
        <f t="shared" si="1"/>
        <v>0.25</v>
      </c>
      <c r="N12" s="71">
        <v>60</v>
      </c>
      <c r="O12" s="100">
        <f t="array" ref="O12">IFERROR(INDEX($AB$11:$AM$235,MATCH($B12&amp;$I12,$Z$11:$Z$235&amp;$AE$11:$AE$235,0),MATCH($C12,$AB$9:$AM$9,0)),"-")</f>
        <v>1.1000000000000001</v>
      </c>
      <c r="P12" s="58">
        <v>6</v>
      </c>
      <c r="Q12" s="58">
        <v>-6</v>
      </c>
      <c r="R12" s="100">
        <f t="array" ref="R12">IFERROR(INDEX($AB$11:$AM$235,MATCH($B12&amp;$I12,$Z$11:$Z$235&amp;$AE$11:$AE$235,0),MATCH($D12,$AB$9:$AM$9,0)),"-")</f>
        <v>0.93759999999999999</v>
      </c>
      <c r="S12" s="58">
        <v>3</v>
      </c>
      <c r="T12" s="58">
        <v>-3</v>
      </c>
      <c r="U12" s="58">
        <v>5</v>
      </c>
      <c r="V12" s="58">
        <v>48</v>
      </c>
      <c r="W12" s="50">
        <f t="shared" ref="W12:W75" si="4">IF(P12="-","-",P12-Q12)</f>
        <v>12</v>
      </c>
      <c r="X12" s="50">
        <f t="shared" si="2"/>
        <v>6</v>
      </c>
      <c r="Z12" s="23" t="str">
        <f t="shared" si="3"/>
        <v>M1.1×0.25</v>
      </c>
      <c r="AA12" s="24" t="s">
        <v>135</v>
      </c>
      <c r="AB12" s="23">
        <v>1.1000000000000001</v>
      </c>
      <c r="AC12" s="23">
        <v>0.25</v>
      </c>
      <c r="AD12" s="24">
        <v>60</v>
      </c>
      <c r="AE12" s="29" t="s">
        <v>171</v>
      </c>
      <c r="AF12" s="29">
        <f>INDEX(공차방식!$C$6:$D$29,MATCH(AC12,공차방식!$B$6:$B$29,0),MATCH(RIGHT(AE12,1),공차방식!$C$5:$D$5,0))/1000</f>
        <v>0</v>
      </c>
      <c r="AG12" s="24">
        <f t="shared" ref="AG12:AG75" ca="1" si="5">ROUND(AH12+AI12,4)</f>
        <v>0.98260000000000003</v>
      </c>
      <c r="AH12" s="24">
        <f t="shared" ref="AH12:AH75" si="6">ROUND(AB12-0.649519*AC12,4)</f>
        <v>0.93759999999999999</v>
      </c>
      <c r="AI12" s="24">
        <f t="array" aca="1" ref="AI12" ca="1">ROUND(INDEX(공차방식!T$6:X$50,MATCH(AO12&amp;AC12,공차방식!R$6:R$50&amp;공차방식!S$6:S$50,0),MATCH(VALUE(LEFT(AE12,1)),공차방식!T$5:X$5,0))/1000,4)</f>
        <v>4.4999999999999998E-2</v>
      </c>
      <c r="AJ12" s="24">
        <f t="shared" ref="AJ12:AJ75" si="7">ROUND(AK12+AL12,4)</f>
        <v>0.87439999999999996</v>
      </c>
      <c r="AK12" s="24">
        <f t="shared" ref="AK12:AK75" si="8">ROUND(AB12-1.082532*AC12,4)</f>
        <v>0.82940000000000003</v>
      </c>
      <c r="AL12" s="24">
        <f t="array" ref="AL12">ROUND(INDEX(공차방식!H$6:L$29,MATCH(AC12,공차방식!B$6:B$29,0),MATCH(VALUE(LEFT(AE12,1)),공차방식!H$5:L$5,0))/1000,4)</f>
        <v>4.4999999999999998E-2</v>
      </c>
      <c r="AM12" s="24">
        <v>1.036</v>
      </c>
      <c r="AO12" s="39">
        <f ca="1">OFFSET(공차방식!R$5,COUNTIF(공차방식!R$6:R$50,"&lt;"&amp;AB12)+1,0)</f>
        <v>1.4</v>
      </c>
    </row>
    <row r="13" spans="1:41" ht="15" x14ac:dyDescent="0.3">
      <c r="B13" s="76" t="str">
        <f t="shared" si="0"/>
        <v>M1×0.25</v>
      </c>
      <c r="C13" s="74" t="s">
        <v>392</v>
      </c>
      <c r="D13" s="77" t="s">
        <v>221</v>
      </c>
      <c r="E13" s="74" t="s">
        <v>0</v>
      </c>
      <c r="F13" s="75">
        <v>1</v>
      </c>
      <c r="G13" s="75">
        <v>0.25</v>
      </c>
      <c r="H13" s="74" t="s">
        <v>133</v>
      </c>
      <c r="I13" s="77" t="s">
        <v>398</v>
      </c>
      <c r="J13" s="75" t="s">
        <v>310</v>
      </c>
      <c r="K13" s="58" t="s">
        <v>490</v>
      </c>
      <c r="L13" s="75">
        <v>1</v>
      </c>
      <c r="M13" s="75">
        <f t="shared" si="1"/>
        <v>0.25</v>
      </c>
      <c r="N13" s="74">
        <v>60</v>
      </c>
      <c r="O13" s="101">
        <f t="array" ref="O13">IFERROR(INDEX($AB$11:$AM$235,MATCH($B13&amp;$I13,$Z$11:$Z$235&amp;$AE$11:$AE$235,0),MATCH($C13,$AB$9:$AM$9,0)),"-")</f>
        <v>1</v>
      </c>
      <c r="P13" s="75">
        <v>8</v>
      </c>
      <c r="Q13" s="75">
        <v>-4</v>
      </c>
      <c r="R13" s="101">
        <f t="array" ref="R13">IFERROR(INDEX($AB$11:$AM$235,MATCH($B13&amp;$I13,$Z$11:$Z$235&amp;$AE$11:$AE$235,0),MATCH($D13,$AB$9:$AM$9,0)),"-")</f>
        <v>0.83760000000000001</v>
      </c>
      <c r="S13" s="75">
        <v>5</v>
      </c>
      <c r="T13" s="75">
        <v>-1</v>
      </c>
      <c r="U13" s="75">
        <v>5</v>
      </c>
      <c r="V13" s="75">
        <v>48</v>
      </c>
      <c r="W13" s="50">
        <f t="shared" si="4"/>
        <v>12</v>
      </c>
      <c r="X13" s="50">
        <f t="shared" si="2"/>
        <v>6</v>
      </c>
      <c r="Z13" s="23" t="str">
        <f t="shared" si="3"/>
        <v>M1.2×0.25</v>
      </c>
      <c r="AA13" s="24" t="s">
        <v>135</v>
      </c>
      <c r="AB13" s="23">
        <v>1.2</v>
      </c>
      <c r="AC13" s="23">
        <v>0.25</v>
      </c>
      <c r="AD13" s="24">
        <v>60</v>
      </c>
      <c r="AE13" s="29" t="s">
        <v>171</v>
      </c>
      <c r="AF13" s="29">
        <f>INDEX(공차방식!$C$6:$D$29,MATCH(AC13,공차방식!$B$6:$B$29,0),MATCH(RIGHT(AE13,1),공차방식!$C$5:$D$5,0))/1000</f>
        <v>0</v>
      </c>
      <c r="AG13" s="24">
        <f t="shared" ca="1" si="5"/>
        <v>1.0826</v>
      </c>
      <c r="AH13" s="24">
        <f t="shared" si="6"/>
        <v>1.0376000000000001</v>
      </c>
      <c r="AI13" s="24">
        <f t="array" aca="1" ref="AI13" ca="1">ROUND(INDEX(공차방식!T$6:X$50,MATCH(AO13&amp;AC13,공차방식!R$6:R$50&amp;공차방식!S$6:S$50,0),MATCH(VALUE(LEFT(AE13,1)),공차방식!T$5:X$5,0))/1000,4)</f>
        <v>4.4999999999999998E-2</v>
      </c>
      <c r="AJ13" s="24">
        <f t="shared" si="7"/>
        <v>0.97440000000000004</v>
      </c>
      <c r="AK13" s="24">
        <f t="shared" si="8"/>
        <v>0.9294</v>
      </c>
      <c r="AL13" s="24">
        <f t="array" ref="AL13">ROUND(INDEX(공차방식!H$6:L$29,MATCH(AC13,공차방식!B$6:B$29,0),MATCH(VALUE(LEFT(AE13,1)),공차방식!H$5:L$5,0))/1000,4)</f>
        <v>4.4999999999999998E-2</v>
      </c>
      <c r="AM13" s="24">
        <v>1.1359999999999999</v>
      </c>
      <c r="AO13" s="39">
        <f ca="1">OFFSET(공차방식!R$5,COUNTIF(공차방식!R$6:R$50,"&lt;"&amp;AB13)+1,0)</f>
        <v>1.4</v>
      </c>
    </row>
    <row r="14" spans="1:41" ht="15" x14ac:dyDescent="0.3">
      <c r="B14" s="76" t="str">
        <f t="shared" si="0"/>
        <v>M1.1×0.25</v>
      </c>
      <c r="C14" s="74" t="s">
        <v>392</v>
      </c>
      <c r="D14" s="77" t="s">
        <v>221</v>
      </c>
      <c r="E14" s="74" t="s">
        <v>0</v>
      </c>
      <c r="F14" s="75">
        <v>1.1000000000000001</v>
      </c>
      <c r="G14" s="75">
        <v>0.25</v>
      </c>
      <c r="H14" s="74" t="s">
        <v>133</v>
      </c>
      <c r="I14" s="77" t="s">
        <v>398</v>
      </c>
      <c r="J14" s="75" t="s">
        <v>310</v>
      </c>
      <c r="K14" s="58" t="s">
        <v>490</v>
      </c>
      <c r="L14" s="75">
        <v>1.1000000000000001</v>
      </c>
      <c r="M14" s="75">
        <f t="shared" si="1"/>
        <v>0.25</v>
      </c>
      <c r="N14" s="74">
        <v>60</v>
      </c>
      <c r="O14" s="101">
        <f t="array" ref="O14">IFERROR(INDEX($AB$11:$AM$235,MATCH($B14&amp;$I14,$Z$11:$Z$235&amp;$AE$11:$AE$235,0),MATCH($C14,$AB$9:$AM$9,0)),"-")</f>
        <v>1.1000000000000001</v>
      </c>
      <c r="P14" s="75">
        <v>8</v>
      </c>
      <c r="Q14" s="75">
        <v>-4</v>
      </c>
      <c r="R14" s="101">
        <f t="array" ref="R14">IFERROR(INDEX($AB$11:$AM$235,MATCH($B14&amp;$I14,$Z$11:$Z$235&amp;$AE$11:$AE$235,0),MATCH($D14,$AB$9:$AM$9,0)),"-")</f>
        <v>0.93759999999999999</v>
      </c>
      <c r="S14" s="75">
        <v>5</v>
      </c>
      <c r="T14" s="75">
        <v>-1</v>
      </c>
      <c r="U14" s="75">
        <v>5</v>
      </c>
      <c r="V14" s="75">
        <v>48</v>
      </c>
      <c r="W14" s="50">
        <f t="shared" si="4"/>
        <v>12</v>
      </c>
      <c r="X14" s="50">
        <f t="shared" si="2"/>
        <v>6</v>
      </c>
      <c r="Z14" s="23" t="str">
        <f t="shared" si="3"/>
        <v>M1.4×0.3</v>
      </c>
      <c r="AA14" s="24" t="s">
        <v>135</v>
      </c>
      <c r="AB14" s="23">
        <v>1.4</v>
      </c>
      <c r="AC14" s="23">
        <v>0.3</v>
      </c>
      <c r="AD14" s="24">
        <v>60</v>
      </c>
      <c r="AE14" s="29" t="s">
        <v>171</v>
      </c>
      <c r="AF14" s="29">
        <f>INDEX(공차방식!$C$6:$D$29,MATCH(AC14,공차방식!$B$6:$B$29,0),MATCH(RIGHT(AE14,1),공차방식!$C$5:$D$5,0))/1000</f>
        <v>0</v>
      </c>
      <c r="AG14" s="24">
        <f t="shared" ca="1" si="5"/>
        <v>1.2531000000000001</v>
      </c>
      <c r="AH14" s="24">
        <f t="shared" si="6"/>
        <v>1.2051000000000001</v>
      </c>
      <c r="AI14" s="24">
        <f t="array" aca="1" ref="AI14" ca="1">ROUND(INDEX(공차방식!T$6:X$50,MATCH(AO14&amp;AC14,공차방식!R$6:R$50&amp;공차방식!S$6:S$50,0),MATCH(VALUE(LEFT(AE14,1)),공차방식!T$5:X$5,0))/1000,4)</f>
        <v>4.8000000000000001E-2</v>
      </c>
      <c r="AJ14" s="24">
        <f t="shared" si="7"/>
        <v>1.1282000000000001</v>
      </c>
      <c r="AK14" s="24">
        <f t="shared" si="8"/>
        <v>1.0751999999999999</v>
      </c>
      <c r="AL14" s="24">
        <f t="array" ref="AL14">ROUND(INDEX(공차방식!H$6:L$29,MATCH(AC14,공차방식!B$6:B$29,0),MATCH(VALUE(LEFT(AE14,1)),공차방식!H$5:L$5,0))/1000,4)</f>
        <v>5.2999999999999999E-2</v>
      </c>
      <c r="AM14" s="24">
        <v>1.3160000000000001</v>
      </c>
      <c r="AO14" s="39">
        <f ca="1">OFFSET(공차방식!R$5,COUNTIF(공차방식!R$6:R$50,"&lt;"&amp;AB14)+1,0)</f>
        <v>1.4</v>
      </c>
    </row>
    <row r="15" spans="1:41" ht="15" x14ac:dyDescent="0.3">
      <c r="B15" s="72" t="str">
        <f t="shared" si="0"/>
        <v>M1×0.25</v>
      </c>
      <c r="C15" s="88" t="s">
        <v>216</v>
      </c>
      <c r="D15" s="73" t="s">
        <v>157</v>
      </c>
      <c r="E15" s="71" t="s">
        <v>135</v>
      </c>
      <c r="F15" s="58">
        <v>1</v>
      </c>
      <c r="G15" s="58">
        <v>0.25</v>
      </c>
      <c r="H15" s="71" t="s">
        <v>147</v>
      </c>
      <c r="I15" s="73" t="s">
        <v>389</v>
      </c>
      <c r="J15" s="58" t="s">
        <v>314</v>
      </c>
      <c r="K15" s="58" t="s">
        <v>490</v>
      </c>
      <c r="L15" s="58">
        <v>1</v>
      </c>
      <c r="M15" s="58">
        <f t="shared" si="1"/>
        <v>0.25</v>
      </c>
      <c r="N15" s="71">
        <v>60</v>
      </c>
      <c r="O15" s="100">
        <f t="array" ref="O15">IFERROR(INDEX($AB$11:$AM$235,MATCH($B15&amp;$I15,$Z$11:$Z$235&amp;$AE$11:$AE$235,0),MATCH($C15,$AB$9:$AM$9,0)),"-")</f>
        <v>0.93600000000000005</v>
      </c>
      <c r="P15" s="58">
        <v>6</v>
      </c>
      <c r="Q15" s="58">
        <v>-6</v>
      </c>
      <c r="R15" s="100">
        <f t="array" aca="1" ref="R15" ca="1">IFERROR(INDEX($AB$11:$AM$235,MATCH($B15&amp;$I15,$Z$11:$Z$235&amp;$AE$11:$AE$235,0),MATCH($D15,$AB$9:$AM$9,0)),"-")</f>
        <v>0.88260000000000005</v>
      </c>
      <c r="S15" s="58">
        <v>6</v>
      </c>
      <c r="T15" s="58">
        <v>0</v>
      </c>
      <c r="U15" s="58">
        <v>5</v>
      </c>
      <c r="V15" s="58">
        <v>48</v>
      </c>
      <c r="W15" s="50">
        <f t="shared" si="4"/>
        <v>12</v>
      </c>
      <c r="X15" s="50">
        <f t="shared" si="2"/>
        <v>6</v>
      </c>
      <c r="Z15" s="27" t="str">
        <f t="shared" si="3"/>
        <v>M1×0.25</v>
      </c>
      <c r="AA15" s="28" t="s">
        <v>135</v>
      </c>
      <c r="AB15" s="27">
        <v>1</v>
      </c>
      <c r="AC15" s="27">
        <v>0.25</v>
      </c>
      <c r="AD15" s="28">
        <v>60</v>
      </c>
      <c r="AE15" s="30" t="s">
        <v>172</v>
      </c>
      <c r="AF15" s="30">
        <f>INDEX(공차방식!$C$6:$D$29,MATCH(AC15,공차방식!$B$6:$B$29,0),MATCH(RIGHT(AE15,1),공차방식!$C$5:$D$5,0))/1000</f>
        <v>0</v>
      </c>
      <c r="AG15" s="28">
        <f t="shared" ca="1" si="5"/>
        <v>0.89359999999999995</v>
      </c>
      <c r="AH15" s="28">
        <f t="shared" si="6"/>
        <v>0.83760000000000001</v>
      </c>
      <c r="AI15" s="28">
        <f t="array" aca="1" ref="AI15" ca="1">ROUND(INDEX(공차방식!T$6:X$50,MATCH(AO15&amp;AC15,공차방식!R$6:R$50&amp;공차방식!S$6:S$50,0),MATCH(VALUE(LEFT(AE15,1)),공차방식!T$5:X$5,0))/1000,4)</f>
        <v>5.6000000000000001E-2</v>
      </c>
      <c r="AJ15" s="28">
        <f t="shared" si="7"/>
        <v>0.78539999999999999</v>
      </c>
      <c r="AK15" s="28">
        <f t="shared" si="8"/>
        <v>0.72940000000000005</v>
      </c>
      <c r="AL15" s="28">
        <f t="array" ref="AL15">ROUND(INDEX(공차방식!H$6:L$29,MATCH(AC15,공차방식!B$6:B$29,0),MATCH(VALUE(LEFT(AE15,1)),공차방식!H$5:L$5,0))/1000,4)</f>
        <v>5.6000000000000001E-2</v>
      </c>
      <c r="AM15" s="28">
        <v>0.94699999999999995</v>
      </c>
      <c r="AO15" s="39">
        <f ca="1">OFFSET(공차방식!R$5,COUNTIF(공차방식!R$6:R$50,"&lt;"&amp;AB15)+1,0)</f>
        <v>1.4</v>
      </c>
    </row>
    <row r="16" spans="1:41" ht="15" x14ac:dyDescent="0.3">
      <c r="B16" s="72" t="str">
        <f t="shared" si="0"/>
        <v>M1.1×0.25</v>
      </c>
      <c r="C16" s="88" t="s">
        <v>216</v>
      </c>
      <c r="D16" s="73" t="s">
        <v>157</v>
      </c>
      <c r="E16" s="71" t="s">
        <v>135</v>
      </c>
      <c r="F16" s="58">
        <v>1.1000000000000001</v>
      </c>
      <c r="G16" s="58">
        <v>0.25</v>
      </c>
      <c r="H16" s="71" t="s">
        <v>147</v>
      </c>
      <c r="I16" s="73" t="s">
        <v>389</v>
      </c>
      <c r="J16" s="58" t="s">
        <v>314</v>
      </c>
      <c r="K16" s="58" t="s">
        <v>490</v>
      </c>
      <c r="L16" s="58">
        <v>1.1000000000000001</v>
      </c>
      <c r="M16" s="58">
        <f t="shared" si="1"/>
        <v>0.25</v>
      </c>
      <c r="N16" s="71">
        <v>60</v>
      </c>
      <c r="O16" s="100">
        <f t="array" ref="O16">IFERROR(INDEX($AB$11:$AM$235,MATCH($B16&amp;$I16,$Z$11:$Z$235&amp;$AE$11:$AE$235,0),MATCH($C16,$AB$9:$AM$9,0)),"-")</f>
        <v>1.036</v>
      </c>
      <c r="P16" s="58">
        <v>6</v>
      </c>
      <c r="Q16" s="58">
        <v>-6</v>
      </c>
      <c r="R16" s="100">
        <f t="array" aca="1" ref="R16" ca="1">IFERROR(INDEX($AB$11:$AM$235,MATCH($B16&amp;$I16,$Z$11:$Z$235&amp;$AE$11:$AE$235,0),MATCH($D16,$AB$9:$AM$9,0)),"-")</f>
        <v>0.98260000000000003</v>
      </c>
      <c r="S16" s="58">
        <v>6</v>
      </c>
      <c r="T16" s="58">
        <v>0</v>
      </c>
      <c r="U16" s="58">
        <v>5</v>
      </c>
      <c r="V16" s="58">
        <v>48</v>
      </c>
      <c r="W16" s="50">
        <f t="shared" si="4"/>
        <v>12</v>
      </c>
      <c r="X16" s="50">
        <f t="shared" si="2"/>
        <v>6</v>
      </c>
      <c r="Z16" s="27" t="str">
        <f t="shared" si="3"/>
        <v>M1.1×0.25</v>
      </c>
      <c r="AA16" s="28" t="s">
        <v>135</v>
      </c>
      <c r="AB16" s="27">
        <v>1.1000000000000001</v>
      </c>
      <c r="AC16" s="27">
        <v>0.25</v>
      </c>
      <c r="AD16" s="28">
        <v>60</v>
      </c>
      <c r="AE16" s="30" t="s">
        <v>172</v>
      </c>
      <c r="AF16" s="30">
        <f>INDEX(공차방식!$C$6:$D$29,MATCH(AC16,공차방식!$B$6:$B$29,0),MATCH(RIGHT(AE16,1),공차방식!$C$5:$D$5,0))/1000</f>
        <v>0</v>
      </c>
      <c r="AG16" s="28">
        <f t="shared" ca="1" si="5"/>
        <v>0.99360000000000004</v>
      </c>
      <c r="AH16" s="28">
        <f t="shared" si="6"/>
        <v>0.93759999999999999</v>
      </c>
      <c r="AI16" s="28">
        <f t="array" aca="1" ref="AI16" ca="1">ROUND(INDEX(공차방식!T$6:X$50,MATCH(AO16&amp;AC16,공차방식!R$6:R$50&amp;공차방식!S$6:S$50,0),MATCH(VALUE(LEFT(AE16,1)),공차방식!T$5:X$5,0))/1000,4)</f>
        <v>5.6000000000000001E-2</v>
      </c>
      <c r="AJ16" s="28">
        <f t="shared" si="7"/>
        <v>0.88539999999999996</v>
      </c>
      <c r="AK16" s="28">
        <f t="shared" si="8"/>
        <v>0.82940000000000003</v>
      </c>
      <c r="AL16" s="28">
        <f t="array" ref="AL16">ROUND(INDEX(공차방식!H$6:L$29,MATCH(AC16,공차방식!B$6:B$29,0),MATCH(VALUE(LEFT(AE16,1)),공차방식!H$5:L$5,0))/1000,4)</f>
        <v>5.6000000000000001E-2</v>
      </c>
      <c r="AM16" s="28">
        <v>1.0469999999999999</v>
      </c>
      <c r="AO16" s="39">
        <f ca="1">OFFSET(공차방식!R$5,COUNTIF(공차방식!R$6:R$50,"&lt;"&amp;AB16)+1,0)</f>
        <v>1.4</v>
      </c>
    </row>
    <row r="17" spans="2:41" ht="15" x14ac:dyDescent="0.3">
      <c r="B17" s="76" t="str">
        <f t="shared" si="0"/>
        <v>M1×0.25</v>
      </c>
      <c r="C17" s="89" t="s">
        <v>216</v>
      </c>
      <c r="D17" s="77" t="s">
        <v>157</v>
      </c>
      <c r="E17" s="74" t="s">
        <v>0</v>
      </c>
      <c r="F17" s="75">
        <v>1</v>
      </c>
      <c r="G17" s="75">
        <v>0.25</v>
      </c>
      <c r="H17" s="74" t="s">
        <v>147</v>
      </c>
      <c r="I17" s="77" t="s">
        <v>400</v>
      </c>
      <c r="J17" s="75" t="s">
        <v>314</v>
      </c>
      <c r="K17" s="58" t="s">
        <v>490</v>
      </c>
      <c r="L17" s="75">
        <v>1</v>
      </c>
      <c r="M17" s="75">
        <f t="shared" si="1"/>
        <v>0.25</v>
      </c>
      <c r="N17" s="74">
        <v>60</v>
      </c>
      <c r="O17" s="101">
        <f t="array" ref="O17">IFERROR(INDEX($AB$11:$AM$235,MATCH($B17&amp;$I17,$Z$11:$Z$235&amp;$AE$11:$AE$235,0),MATCH($C17,$AB$9:$AM$9,0)),"-")</f>
        <v>0.94699999999999995</v>
      </c>
      <c r="P17" s="75">
        <v>6</v>
      </c>
      <c r="Q17" s="75">
        <v>-6</v>
      </c>
      <c r="R17" s="101">
        <f t="array" aca="1" ref="R17" ca="1">IFERROR(INDEX($AB$11:$AM$235,MATCH($B17&amp;$I17,$Z$11:$Z$235&amp;$AE$11:$AE$235,0),MATCH($D17,$AB$9:$AM$9,0)),"-")</f>
        <v>0.89359999999999995</v>
      </c>
      <c r="S17" s="75">
        <v>6</v>
      </c>
      <c r="T17" s="75">
        <v>0</v>
      </c>
      <c r="U17" s="75">
        <v>5</v>
      </c>
      <c r="V17" s="75">
        <v>48</v>
      </c>
      <c r="W17" s="50">
        <f t="shared" si="4"/>
        <v>12</v>
      </c>
      <c r="X17" s="50">
        <f t="shared" si="2"/>
        <v>6</v>
      </c>
      <c r="Z17" s="27" t="str">
        <f t="shared" si="3"/>
        <v>M1.2×0.25</v>
      </c>
      <c r="AA17" s="28" t="s">
        <v>135</v>
      </c>
      <c r="AB17" s="27">
        <v>1.2</v>
      </c>
      <c r="AC17" s="27">
        <v>0.25</v>
      </c>
      <c r="AD17" s="28">
        <v>60</v>
      </c>
      <c r="AE17" s="30" t="s">
        <v>172</v>
      </c>
      <c r="AF17" s="30">
        <f>INDEX(공차방식!$C$6:$D$29,MATCH(AC17,공차방식!$B$6:$B$29,0),MATCH(RIGHT(AE17,1),공차방식!$C$5:$D$5,0))/1000</f>
        <v>0</v>
      </c>
      <c r="AG17" s="28">
        <f t="shared" ca="1" si="5"/>
        <v>1.0935999999999999</v>
      </c>
      <c r="AH17" s="28">
        <f t="shared" si="6"/>
        <v>1.0376000000000001</v>
      </c>
      <c r="AI17" s="28">
        <f t="array" aca="1" ref="AI17" ca="1">ROUND(INDEX(공차방식!T$6:X$50,MATCH(AO17&amp;AC17,공차방식!R$6:R$50&amp;공차방식!S$6:S$50,0),MATCH(VALUE(LEFT(AE17,1)),공차방식!T$5:X$5,0))/1000,4)</f>
        <v>5.6000000000000001E-2</v>
      </c>
      <c r="AJ17" s="28">
        <f t="shared" si="7"/>
        <v>0.98540000000000005</v>
      </c>
      <c r="AK17" s="28">
        <f t="shared" si="8"/>
        <v>0.9294</v>
      </c>
      <c r="AL17" s="28">
        <f t="array" ref="AL17">ROUND(INDEX(공차방식!H$6:L$29,MATCH(AC17,공차방식!B$6:B$29,0),MATCH(VALUE(LEFT(AE17,1)),공차방식!H$5:L$5,0))/1000,4)</f>
        <v>5.6000000000000001E-2</v>
      </c>
      <c r="AM17" s="28">
        <v>1.147</v>
      </c>
      <c r="AO17" s="39">
        <f ca="1">OFFSET(공차방식!R$5,COUNTIF(공차방식!R$6:R$50,"&lt;"&amp;AB17)+1,0)</f>
        <v>1.4</v>
      </c>
    </row>
    <row r="18" spans="2:41" ht="15" x14ac:dyDescent="0.3">
      <c r="B18" s="76" t="str">
        <f t="shared" si="0"/>
        <v>M1.1×0.25</v>
      </c>
      <c r="C18" s="89" t="s">
        <v>216</v>
      </c>
      <c r="D18" s="77" t="s">
        <v>157</v>
      </c>
      <c r="E18" s="74" t="s">
        <v>0</v>
      </c>
      <c r="F18" s="75">
        <v>1.1000000000000001</v>
      </c>
      <c r="G18" s="75">
        <v>0.25</v>
      </c>
      <c r="H18" s="74" t="s">
        <v>147</v>
      </c>
      <c r="I18" s="77" t="s">
        <v>400</v>
      </c>
      <c r="J18" s="75" t="s">
        <v>314</v>
      </c>
      <c r="K18" s="58" t="s">
        <v>490</v>
      </c>
      <c r="L18" s="75">
        <v>1.1000000000000001</v>
      </c>
      <c r="M18" s="75">
        <f t="shared" si="1"/>
        <v>0.25</v>
      </c>
      <c r="N18" s="74">
        <v>60</v>
      </c>
      <c r="O18" s="101">
        <f t="array" ref="O18">IFERROR(INDEX($AB$11:$AM$235,MATCH($B18&amp;$I18,$Z$11:$Z$235&amp;$AE$11:$AE$235,0),MATCH($C18,$AB$9:$AM$9,0)),"-")</f>
        <v>1.0469999999999999</v>
      </c>
      <c r="P18" s="75">
        <v>6</v>
      </c>
      <c r="Q18" s="75">
        <v>-6</v>
      </c>
      <c r="R18" s="101">
        <f t="array" aca="1" ref="R18" ca="1">IFERROR(INDEX($AB$11:$AM$235,MATCH($B18&amp;$I18,$Z$11:$Z$235&amp;$AE$11:$AE$235,0),MATCH($D18,$AB$9:$AM$9,0)),"-")</f>
        <v>0.99360000000000004</v>
      </c>
      <c r="S18" s="75">
        <v>6</v>
      </c>
      <c r="T18" s="75">
        <v>0</v>
      </c>
      <c r="U18" s="75">
        <v>5</v>
      </c>
      <c r="V18" s="75">
        <v>48</v>
      </c>
      <c r="W18" s="50">
        <f t="shared" si="4"/>
        <v>12</v>
      </c>
      <c r="X18" s="50">
        <f t="shared" si="2"/>
        <v>6</v>
      </c>
      <c r="Z18" s="27" t="str">
        <f t="shared" si="3"/>
        <v>M1.4×0.3</v>
      </c>
      <c r="AA18" s="28" t="s">
        <v>135</v>
      </c>
      <c r="AB18" s="27">
        <v>1.4</v>
      </c>
      <c r="AC18" s="27">
        <v>0.3</v>
      </c>
      <c r="AD18" s="28">
        <v>60</v>
      </c>
      <c r="AE18" s="30" t="s">
        <v>172</v>
      </c>
      <c r="AF18" s="30">
        <f>INDEX(공차방식!$C$6:$D$29,MATCH(AC18,공차방식!$B$6:$B$29,0),MATCH(RIGHT(AE18,1),공차방식!$C$5:$D$5,0))/1000</f>
        <v>0</v>
      </c>
      <c r="AG18" s="28">
        <f t="shared" ca="1" si="5"/>
        <v>1.2650999999999999</v>
      </c>
      <c r="AH18" s="28">
        <f t="shared" si="6"/>
        <v>1.2051000000000001</v>
      </c>
      <c r="AI18" s="28">
        <f t="array" aca="1" ref="AI18" ca="1">ROUND(INDEX(공차방식!T$6:X$50,MATCH(AO18&amp;AC18,공차방식!R$6:R$50&amp;공차방식!S$6:S$50,0),MATCH(VALUE(LEFT(AE18,1)),공차방식!T$5:X$5,0))/1000,4)</f>
        <v>0.06</v>
      </c>
      <c r="AJ18" s="28">
        <f t="shared" si="7"/>
        <v>1.1422000000000001</v>
      </c>
      <c r="AK18" s="28">
        <f t="shared" si="8"/>
        <v>1.0751999999999999</v>
      </c>
      <c r="AL18" s="28">
        <f t="array" ref="AL18">ROUND(INDEX(공차방식!H$6:L$29,MATCH(AC18,공차방식!B$6:B$29,0),MATCH(VALUE(LEFT(AE18,1)),공차방식!H$5:L$5,0))/1000,4)</f>
        <v>6.7000000000000004E-2</v>
      </c>
      <c r="AM18" s="28">
        <v>1.3280000000000001</v>
      </c>
      <c r="AO18" s="39">
        <f ca="1">OFFSET(공차방식!R$5,COUNTIF(공차방식!R$6:R$50,"&lt;"&amp;AB18)+1,0)</f>
        <v>1.4</v>
      </c>
    </row>
    <row r="19" spans="2:41" ht="15" x14ac:dyDescent="0.3">
      <c r="B19" s="72" t="str">
        <f t="shared" si="0"/>
        <v>M1×0.25</v>
      </c>
      <c r="C19" s="88" t="s">
        <v>212</v>
      </c>
      <c r="D19" s="73" t="s">
        <v>221</v>
      </c>
      <c r="E19" s="71" t="s">
        <v>135</v>
      </c>
      <c r="F19" s="58">
        <v>1</v>
      </c>
      <c r="G19" s="58">
        <v>0.25</v>
      </c>
      <c r="H19" s="71" t="s">
        <v>267</v>
      </c>
      <c r="I19" s="73" t="s">
        <v>402</v>
      </c>
      <c r="J19" s="58" t="s">
        <v>311</v>
      </c>
      <c r="K19" s="58" t="s">
        <v>490</v>
      </c>
      <c r="L19" s="58">
        <v>1</v>
      </c>
      <c r="M19" s="58">
        <f t="shared" si="1"/>
        <v>0.25</v>
      </c>
      <c r="N19" s="71">
        <v>60</v>
      </c>
      <c r="O19" s="100">
        <f t="array" ref="O19">IFERROR(INDEX($AB$11:$AM$235,MATCH($B19&amp;$I19,$Z$11:$Z$235&amp;$AE$11:$AE$235,0),MATCH($C19,$AB$9:$AM$9,0)),"-")</f>
        <v>1</v>
      </c>
      <c r="P19" s="58">
        <v>18</v>
      </c>
      <c r="Q19" s="58">
        <v>6</v>
      </c>
      <c r="R19" s="100">
        <f t="array" ref="R19">IFERROR(INDEX($AB$11:$AM$235,MATCH($B19&amp;$I19,$Z$11:$Z$235&amp;$AE$11:$AE$235,0),MATCH($D19,$AB$9:$AM$9,0)),"-")</f>
        <v>0.83760000000000001</v>
      </c>
      <c r="S19" s="58">
        <v>9</v>
      </c>
      <c r="T19" s="58">
        <v>3</v>
      </c>
      <c r="U19" s="58">
        <v>4</v>
      </c>
      <c r="V19" s="58">
        <v>41</v>
      </c>
      <c r="W19" s="50">
        <f t="shared" si="4"/>
        <v>12</v>
      </c>
      <c r="X19" s="50">
        <f t="shared" ref="X19:X82" si="9">S19-T19</f>
        <v>6</v>
      </c>
      <c r="Z19" s="27" t="str">
        <f t="shared" si="3"/>
        <v>M1.6×0.35</v>
      </c>
      <c r="AA19" s="28" t="s">
        <v>135</v>
      </c>
      <c r="AB19" s="27">
        <v>1.6</v>
      </c>
      <c r="AC19" s="27">
        <v>0.35</v>
      </c>
      <c r="AD19" s="28">
        <v>60</v>
      </c>
      <c r="AE19" s="30" t="s">
        <v>172</v>
      </c>
      <c r="AF19" s="30">
        <f>INDEX(공차방식!$C$6:$D$29,MATCH(AC19,공차방식!$B$6:$B$29,0),MATCH(RIGHT(AE19,1),공차방식!$C$5:$D$5,0))/1000</f>
        <v>0</v>
      </c>
      <c r="AG19" s="28">
        <f t="shared" ca="1" si="5"/>
        <v>1.4397</v>
      </c>
      <c r="AH19" s="28">
        <f t="shared" si="6"/>
        <v>1.3727</v>
      </c>
      <c r="AI19" s="28">
        <f t="array" aca="1" ref="AI19" ca="1">ROUND(INDEX(공차방식!T$6:X$50,MATCH(AO19&amp;AC19,공차방식!R$6:R$50&amp;공차방식!S$6:S$50,0),MATCH(VALUE(LEFT(AE19,1)),공차방식!T$5:X$5,0))/1000,4)</f>
        <v>6.7000000000000004E-2</v>
      </c>
      <c r="AJ19" s="28">
        <f t="shared" si="7"/>
        <v>1.3010999999999999</v>
      </c>
      <c r="AK19" s="28">
        <f t="shared" si="8"/>
        <v>1.2211000000000001</v>
      </c>
      <c r="AL19" s="28">
        <f t="array" ref="AL19">ROUND(INDEX(공차방식!H$6:L$29,MATCH(AC19,공차방식!B$6:B$29,0),MATCH(VALUE(LEFT(AE19,1)),공차방식!H$5:L$5,0))/1000,4)</f>
        <v>0.08</v>
      </c>
      <c r="AM19" s="28">
        <v>1.5129999999999999</v>
      </c>
      <c r="AO19" s="39">
        <f ca="1">OFFSET(공차방식!R$5,COUNTIF(공차방식!R$6:R$50,"&lt;"&amp;AB19)+1,0)</f>
        <v>2.8</v>
      </c>
    </row>
    <row r="20" spans="2:41" ht="15" x14ac:dyDescent="0.3">
      <c r="B20" s="72" t="str">
        <f t="shared" si="0"/>
        <v>M1.1×0.25</v>
      </c>
      <c r="C20" s="88" t="s">
        <v>212</v>
      </c>
      <c r="D20" s="73" t="s">
        <v>221</v>
      </c>
      <c r="E20" s="71" t="s">
        <v>135</v>
      </c>
      <c r="F20" s="58">
        <v>1.1000000000000001</v>
      </c>
      <c r="G20" s="58">
        <v>0.25</v>
      </c>
      <c r="H20" s="71" t="s">
        <v>267</v>
      </c>
      <c r="I20" s="73" t="s">
        <v>402</v>
      </c>
      <c r="J20" s="58" t="s">
        <v>311</v>
      </c>
      <c r="K20" s="58" t="s">
        <v>490</v>
      </c>
      <c r="L20" s="58">
        <v>1.1000000000000001</v>
      </c>
      <c r="M20" s="58">
        <f t="shared" si="1"/>
        <v>0.25</v>
      </c>
      <c r="N20" s="71">
        <v>60</v>
      </c>
      <c r="O20" s="100">
        <f t="array" ref="O20">IFERROR(INDEX($AB$11:$AM$235,MATCH($B20&amp;$I20,$Z$11:$Z$235&amp;$AE$11:$AE$235,0),MATCH($C20,$AB$9:$AM$9,0)),"-")</f>
        <v>1.1000000000000001</v>
      </c>
      <c r="P20" s="58">
        <v>18</v>
      </c>
      <c r="Q20" s="58">
        <v>6</v>
      </c>
      <c r="R20" s="100">
        <f t="array" ref="R20">IFERROR(INDEX($AB$11:$AM$235,MATCH($B20&amp;$I20,$Z$11:$Z$235&amp;$AE$11:$AE$235,0),MATCH($D20,$AB$9:$AM$9,0)),"-")</f>
        <v>0.93759999999999999</v>
      </c>
      <c r="S20" s="58">
        <v>9</v>
      </c>
      <c r="T20" s="58">
        <v>3</v>
      </c>
      <c r="U20" s="58">
        <v>4</v>
      </c>
      <c r="V20" s="58">
        <v>41</v>
      </c>
      <c r="W20" s="50">
        <f t="shared" si="4"/>
        <v>12</v>
      </c>
      <c r="X20" s="50">
        <f t="shared" si="9"/>
        <v>6</v>
      </c>
      <c r="Z20" s="27" t="str">
        <f t="shared" si="3"/>
        <v>M1.8×0.35</v>
      </c>
      <c r="AA20" s="28" t="s">
        <v>135</v>
      </c>
      <c r="AB20" s="27">
        <v>1.8</v>
      </c>
      <c r="AC20" s="27">
        <v>0.35</v>
      </c>
      <c r="AD20" s="28">
        <v>60</v>
      </c>
      <c r="AE20" s="30" t="s">
        <v>172</v>
      </c>
      <c r="AF20" s="30">
        <f>INDEX(공차방식!$C$6:$D$29,MATCH(AC20,공차방식!$B$6:$B$29,0),MATCH(RIGHT(AE20,1),공차방식!$C$5:$D$5,0))/1000</f>
        <v>0</v>
      </c>
      <c r="AG20" s="28">
        <f t="shared" ca="1" si="5"/>
        <v>1.6396999999999999</v>
      </c>
      <c r="AH20" s="28">
        <f t="shared" si="6"/>
        <v>1.5727</v>
      </c>
      <c r="AI20" s="28">
        <f t="array" aca="1" ref="AI20" ca="1">ROUND(INDEX(공차방식!T$6:X$50,MATCH(AO20&amp;AC20,공차방식!R$6:R$50&amp;공차방식!S$6:S$50,0),MATCH(VALUE(LEFT(AE20,1)),공차방식!T$5:X$5,0))/1000,4)</f>
        <v>6.7000000000000004E-2</v>
      </c>
      <c r="AJ20" s="28">
        <f t="shared" si="7"/>
        <v>1.5011000000000001</v>
      </c>
      <c r="AK20" s="28">
        <f t="shared" si="8"/>
        <v>1.4211</v>
      </c>
      <c r="AL20" s="28">
        <f t="array" ref="AL20">ROUND(INDEX(공차방식!H$6:L$29,MATCH(AC20,공차방식!B$6:B$29,0),MATCH(VALUE(LEFT(AE20,1)),공차방식!H$5:L$5,0))/1000,4)</f>
        <v>0.08</v>
      </c>
      <c r="AM20" s="28">
        <v>1.7130000000000001</v>
      </c>
      <c r="AO20" s="39">
        <f ca="1">OFFSET(공차방식!R$5,COUNTIF(공차방식!R$6:R$50,"&lt;"&amp;AB20)+1,0)</f>
        <v>2.8</v>
      </c>
    </row>
    <row r="21" spans="2:41" ht="15" x14ac:dyDescent="0.3">
      <c r="B21" s="76" t="str">
        <f t="shared" si="0"/>
        <v>M1×0.25</v>
      </c>
      <c r="C21" s="89" t="s">
        <v>212</v>
      </c>
      <c r="D21" s="77" t="s">
        <v>221</v>
      </c>
      <c r="E21" s="74" t="s">
        <v>0</v>
      </c>
      <c r="F21" s="75">
        <v>1</v>
      </c>
      <c r="G21" s="75">
        <v>0.25</v>
      </c>
      <c r="H21" s="74" t="s">
        <v>267</v>
      </c>
      <c r="I21" s="77" t="s">
        <v>380</v>
      </c>
      <c r="J21" s="75" t="s">
        <v>311</v>
      </c>
      <c r="K21" s="58" t="s">
        <v>490</v>
      </c>
      <c r="L21" s="75">
        <v>1</v>
      </c>
      <c r="M21" s="75">
        <f t="shared" si="1"/>
        <v>0.25</v>
      </c>
      <c r="N21" s="74">
        <v>60</v>
      </c>
      <c r="O21" s="101">
        <f t="array" ref="O21">IFERROR(INDEX($AB$11:$AM$235,MATCH($B21&amp;$I21,$Z$11:$Z$235&amp;$AE$11:$AE$235,0),MATCH($C21,$AB$9:$AM$9,0)),"-")</f>
        <v>1</v>
      </c>
      <c r="P21" s="75">
        <v>18</v>
      </c>
      <c r="Q21" s="75">
        <v>6</v>
      </c>
      <c r="R21" s="101">
        <f t="array" ref="R21">IFERROR(INDEX($AB$11:$AM$235,MATCH($B21&amp;$I21,$Z$11:$Z$235&amp;$AE$11:$AE$235,0),MATCH($D21,$AB$9:$AM$9,0)),"-")</f>
        <v>0.83760000000000001</v>
      </c>
      <c r="S21" s="75">
        <v>12</v>
      </c>
      <c r="T21" s="75">
        <v>4</v>
      </c>
      <c r="U21" s="75">
        <v>4</v>
      </c>
      <c r="V21" s="75">
        <v>41</v>
      </c>
      <c r="W21" s="50">
        <f t="shared" si="4"/>
        <v>12</v>
      </c>
      <c r="X21" s="50">
        <f t="shared" si="9"/>
        <v>8</v>
      </c>
      <c r="Z21" s="27" t="str">
        <f t="shared" si="3"/>
        <v>M2×0.4</v>
      </c>
      <c r="AA21" s="28" t="s">
        <v>135</v>
      </c>
      <c r="AB21" s="27">
        <v>2</v>
      </c>
      <c r="AC21" s="27">
        <v>0.4</v>
      </c>
      <c r="AD21" s="28">
        <v>60</v>
      </c>
      <c r="AE21" s="30" t="s">
        <v>172</v>
      </c>
      <c r="AF21" s="30">
        <f>INDEX(공차방식!$C$6:$D$29,MATCH(AC21,공차방식!$B$6:$B$29,0),MATCH(RIGHT(AE21,1),공차방식!$C$5:$D$5,0))/1000</f>
        <v>0</v>
      </c>
      <c r="AG21" s="28">
        <f t="shared" ca="1" si="5"/>
        <v>1.8111999999999999</v>
      </c>
      <c r="AH21" s="28">
        <f t="shared" si="6"/>
        <v>1.7402</v>
      </c>
      <c r="AI21" s="28">
        <f t="array" aca="1" ref="AI21" ca="1">ROUND(INDEX(공차방식!T$6:X$50,MATCH(AO21&amp;AC21,공차방식!R$6:R$50&amp;공차방식!S$6:S$50,0),MATCH(VALUE(LEFT(AE21,1)),공차방식!T$5:X$5,0))/1000,4)</f>
        <v>7.0999999999999994E-2</v>
      </c>
      <c r="AJ21" s="28">
        <f t="shared" si="7"/>
        <v>1.657</v>
      </c>
      <c r="AK21" s="28">
        <f t="shared" si="8"/>
        <v>1.5669999999999999</v>
      </c>
      <c r="AL21" s="28">
        <f t="array" ref="AL21">ROUND(INDEX(공차방식!H$6:L$29,MATCH(AC21,공차방식!B$6:B$29,0),MATCH(VALUE(LEFT(AE21,1)),공차방식!H$5:L$5,0))/1000,4)</f>
        <v>0.09</v>
      </c>
      <c r="AM21" s="28">
        <v>1.8939999999999999</v>
      </c>
      <c r="AO21" s="39">
        <f ca="1">OFFSET(공차방식!R$5,COUNTIF(공차방식!R$6:R$50,"&lt;"&amp;AB21)+1,0)</f>
        <v>2.8</v>
      </c>
    </row>
    <row r="22" spans="2:41" ht="15" x14ac:dyDescent="0.3">
      <c r="B22" s="76" t="str">
        <f t="shared" si="0"/>
        <v>M1.1×0.25</v>
      </c>
      <c r="C22" s="89" t="s">
        <v>212</v>
      </c>
      <c r="D22" s="77" t="s">
        <v>221</v>
      </c>
      <c r="E22" s="74" t="s">
        <v>0</v>
      </c>
      <c r="F22" s="75">
        <v>1.1000000000000001</v>
      </c>
      <c r="G22" s="75">
        <v>0.25</v>
      </c>
      <c r="H22" s="74" t="s">
        <v>267</v>
      </c>
      <c r="I22" s="77" t="s">
        <v>380</v>
      </c>
      <c r="J22" s="75" t="s">
        <v>311</v>
      </c>
      <c r="K22" s="58" t="s">
        <v>490</v>
      </c>
      <c r="L22" s="75">
        <v>1.1000000000000001</v>
      </c>
      <c r="M22" s="75">
        <f t="shared" si="1"/>
        <v>0.25</v>
      </c>
      <c r="N22" s="74">
        <v>60</v>
      </c>
      <c r="O22" s="101">
        <f t="array" ref="O22">IFERROR(INDEX($AB$11:$AM$235,MATCH($B22&amp;$I22,$Z$11:$Z$235&amp;$AE$11:$AE$235,0),MATCH($C22,$AB$9:$AM$9,0)),"-")</f>
        <v>1.1000000000000001</v>
      </c>
      <c r="P22" s="75">
        <v>18</v>
      </c>
      <c r="Q22" s="75">
        <v>6</v>
      </c>
      <c r="R22" s="101">
        <f t="array" ref="R22">IFERROR(INDEX($AB$11:$AM$235,MATCH($B22&amp;$I22,$Z$11:$Z$235&amp;$AE$11:$AE$235,0),MATCH($D22,$AB$9:$AM$9,0)),"-")</f>
        <v>0.93759999999999999</v>
      </c>
      <c r="S22" s="75">
        <v>12</v>
      </c>
      <c r="T22" s="75">
        <v>4</v>
      </c>
      <c r="U22" s="75">
        <v>4</v>
      </c>
      <c r="V22" s="75">
        <v>41</v>
      </c>
      <c r="W22" s="50">
        <f t="shared" si="4"/>
        <v>12</v>
      </c>
      <c r="X22" s="50">
        <f t="shared" si="9"/>
        <v>8</v>
      </c>
      <c r="Z22" s="27" t="str">
        <f t="shared" si="3"/>
        <v>M2.2×0.45</v>
      </c>
      <c r="AA22" s="28" t="s">
        <v>135</v>
      </c>
      <c r="AB22" s="27">
        <v>2.2000000000000002</v>
      </c>
      <c r="AC22" s="27">
        <v>0.45</v>
      </c>
      <c r="AD22" s="28">
        <v>60</v>
      </c>
      <c r="AE22" s="30" t="s">
        <v>172</v>
      </c>
      <c r="AF22" s="30">
        <f>INDEX(공차방식!$C$6:$D$29,MATCH(AC22,공차방식!$B$6:$B$29,0),MATCH(RIGHT(AE22,1),공차방식!$C$5:$D$5,0))/1000</f>
        <v>0</v>
      </c>
      <c r="AG22" s="28">
        <f t="shared" ca="1" si="5"/>
        <v>1.9826999999999999</v>
      </c>
      <c r="AH22" s="28">
        <f t="shared" si="6"/>
        <v>1.9077</v>
      </c>
      <c r="AI22" s="28">
        <f t="array" aca="1" ref="AI22" ca="1">ROUND(INDEX(공차방식!T$6:X$50,MATCH(AO22&amp;AC22,공차방식!R$6:R$50&amp;공차방식!S$6:S$50,0),MATCH(VALUE(LEFT(AE22,1)),공차방식!T$5:X$5,0))/1000,4)</f>
        <v>7.4999999999999997E-2</v>
      </c>
      <c r="AJ22" s="28">
        <f t="shared" si="7"/>
        <v>1.8129</v>
      </c>
      <c r="AK22" s="28">
        <f t="shared" si="8"/>
        <v>1.7129000000000001</v>
      </c>
      <c r="AL22" s="28">
        <f t="array" ref="AL22">ROUND(INDEX(공차방식!H$6:L$29,MATCH(AC22,공차방식!B$6:B$29,0),MATCH(VALUE(LEFT(AE22,1)),공차방식!H$5:L$5,0))/1000,4)</f>
        <v>0.1</v>
      </c>
      <c r="AM22" s="28">
        <v>2.0760000000000001</v>
      </c>
      <c r="AO22" s="39">
        <f ca="1">OFFSET(공차방식!R$5,COUNTIF(공차방식!R$6:R$50,"&lt;"&amp;AB22)+1,0)</f>
        <v>2.8</v>
      </c>
    </row>
    <row r="23" spans="2:41" ht="15" x14ac:dyDescent="0.3">
      <c r="B23" s="76" t="str">
        <f t="shared" si="0"/>
        <v>M1×0.25</v>
      </c>
      <c r="C23" s="89" t="s">
        <v>216</v>
      </c>
      <c r="D23" s="77" t="s">
        <v>221</v>
      </c>
      <c r="E23" s="74" t="s">
        <v>135</v>
      </c>
      <c r="F23" s="75">
        <v>1</v>
      </c>
      <c r="G23" s="75">
        <v>0.25</v>
      </c>
      <c r="H23" s="74" t="s">
        <v>461</v>
      </c>
      <c r="I23" s="77" t="s">
        <v>402</v>
      </c>
      <c r="J23" s="75" t="s">
        <v>312</v>
      </c>
      <c r="K23" s="58" t="s">
        <v>490</v>
      </c>
      <c r="L23" s="75">
        <v>1</v>
      </c>
      <c r="M23" s="75">
        <f t="shared" si="1"/>
        <v>0.25</v>
      </c>
      <c r="N23" s="74">
        <v>60</v>
      </c>
      <c r="O23" s="101">
        <f t="array" ref="O23">IFERROR(INDEX($AB$11:$AM$235,MATCH($B23&amp;$I23,$Z$11:$Z$235&amp;$AE$11:$AE$235,0),MATCH($C23,$AB$9:$AM$9,0)),"-")</f>
        <v>0.95</v>
      </c>
      <c r="P23" s="75" t="s">
        <v>161</v>
      </c>
      <c r="Q23" s="75" t="s">
        <v>161</v>
      </c>
      <c r="R23" s="101">
        <f t="array" ref="R23">IFERROR(INDEX($AB$11:$AM$235,MATCH($B23&amp;$I23,$Z$11:$Z$235&amp;$AE$11:$AE$235,0),MATCH($D23,$AB$9:$AM$9,0)),"-")</f>
        <v>0.83760000000000001</v>
      </c>
      <c r="S23" s="75">
        <v>35</v>
      </c>
      <c r="T23" s="75">
        <v>29</v>
      </c>
      <c r="U23" s="75">
        <v>4</v>
      </c>
      <c r="V23" s="75">
        <v>78</v>
      </c>
      <c r="W23" s="50" t="str">
        <f t="shared" si="4"/>
        <v>-</v>
      </c>
      <c r="X23" s="50">
        <f t="shared" si="9"/>
        <v>6</v>
      </c>
      <c r="Z23" s="27" t="str">
        <f t="shared" si="3"/>
        <v>M2.5×0.45</v>
      </c>
      <c r="AA23" s="28" t="s">
        <v>135</v>
      </c>
      <c r="AB23" s="27">
        <v>2.5</v>
      </c>
      <c r="AC23" s="27">
        <v>0.45</v>
      </c>
      <c r="AD23" s="28">
        <v>60</v>
      </c>
      <c r="AE23" s="30" t="s">
        <v>172</v>
      </c>
      <c r="AF23" s="30">
        <f>INDEX(공차방식!$C$6:$D$29,MATCH(AC23,공차방식!$B$6:$B$29,0),MATCH(RIGHT(AE23,1),공차방식!$C$5:$D$5,0))/1000</f>
        <v>0</v>
      </c>
      <c r="AG23" s="28">
        <f t="shared" ca="1" si="5"/>
        <v>2.2827000000000002</v>
      </c>
      <c r="AH23" s="28">
        <f t="shared" si="6"/>
        <v>2.2077</v>
      </c>
      <c r="AI23" s="28">
        <f t="array" aca="1" ref="AI23" ca="1">ROUND(INDEX(공차방식!T$6:X$50,MATCH(AO23&amp;AC23,공차방식!R$6:R$50&amp;공차방식!S$6:S$50,0),MATCH(VALUE(LEFT(AE23,1)),공차방식!T$5:X$5,0))/1000,4)</f>
        <v>7.4999999999999997E-2</v>
      </c>
      <c r="AJ23" s="28">
        <f t="shared" si="7"/>
        <v>2.1128999999999998</v>
      </c>
      <c r="AK23" s="28">
        <f t="shared" si="8"/>
        <v>2.0129000000000001</v>
      </c>
      <c r="AL23" s="28">
        <f t="array" ref="AL23">ROUND(INDEX(공차방식!H$6:L$29,MATCH(AC23,공차방식!B$6:B$29,0),MATCH(VALUE(LEFT(AE23,1)),공차방식!H$5:L$5,0))/1000,4)</f>
        <v>0.1</v>
      </c>
      <c r="AM23" s="28">
        <v>2.3759999999999999</v>
      </c>
      <c r="AO23" s="39">
        <f ca="1">OFFSET(공차방식!R$5,COUNTIF(공차방식!R$6:R$50,"&lt;"&amp;AB23)+1,0)</f>
        <v>2.8</v>
      </c>
    </row>
    <row r="24" spans="2:41" ht="15" x14ac:dyDescent="0.3">
      <c r="B24" s="76" t="str">
        <f t="shared" si="0"/>
        <v>M1.1×0.25</v>
      </c>
      <c r="C24" s="89" t="s">
        <v>216</v>
      </c>
      <c r="D24" s="77" t="s">
        <v>221</v>
      </c>
      <c r="E24" s="74" t="s">
        <v>135</v>
      </c>
      <c r="F24" s="75">
        <v>1.1000000000000001</v>
      </c>
      <c r="G24" s="75">
        <v>0.25</v>
      </c>
      <c r="H24" s="74" t="s">
        <v>461</v>
      </c>
      <c r="I24" s="77" t="s">
        <v>402</v>
      </c>
      <c r="J24" s="75" t="s">
        <v>312</v>
      </c>
      <c r="K24" s="58" t="s">
        <v>490</v>
      </c>
      <c r="L24" s="75">
        <v>1.1000000000000001</v>
      </c>
      <c r="M24" s="75">
        <f t="shared" si="1"/>
        <v>0.25</v>
      </c>
      <c r="N24" s="74">
        <v>60</v>
      </c>
      <c r="O24" s="101">
        <f t="array" ref="O24">IFERROR(INDEX($AB$11:$AM$235,MATCH($B24&amp;$I24,$Z$11:$Z$235&amp;$AE$11:$AE$235,0),MATCH($C24,$AB$9:$AM$9,0)),"-")</f>
        <v>1.0900000000000001</v>
      </c>
      <c r="P24" s="75" t="s">
        <v>161</v>
      </c>
      <c r="Q24" s="75" t="s">
        <v>161</v>
      </c>
      <c r="R24" s="101">
        <f t="array" ref="R24">IFERROR(INDEX($AB$11:$AM$235,MATCH($B24&amp;$I24,$Z$11:$Z$235&amp;$AE$11:$AE$235,0),MATCH($D24,$AB$9:$AM$9,0)),"-")</f>
        <v>0.93759999999999999</v>
      </c>
      <c r="S24" s="75">
        <v>45</v>
      </c>
      <c r="T24" s="75">
        <v>39</v>
      </c>
      <c r="U24" s="75">
        <v>4</v>
      </c>
      <c r="V24" s="75">
        <v>78</v>
      </c>
      <c r="W24" s="50" t="str">
        <f t="shared" si="4"/>
        <v>-</v>
      </c>
      <c r="X24" s="50">
        <f t="shared" si="9"/>
        <v>6</v>
      </c>
      <c r="Z24" s="27" t="str">
        <f t="shared" si="3"/>
        <v>M3×0.5</v>
      </c>
      <c r="AA24" s="28" t="s">
        <v>135</v>
      </c>
      <c r="AB24" s="27">
        <v>3</v>
      </c>
      <c r="AC24" s="27">
        <v>0.5</v>
      </c>
      <c r="AD24" s="28">
        <v>60</v>
      </c>
      <c r="AE24" s="30" t="s">
        <v>172</v>
      </c>
      <c r="AF24" s="30">
        <f>INDEX(공차방식!$C$6:$D$29,MATCH(AC24,공차방식!$B$6:$B$29,0),MATCH(RIGHT(AE24,1),공차방식!$C$5:$D$5,0))/1000</f>
        <v>0</v>
      </c>
      <c r="AG24" s="28">
        <f t="shared" ca="1" si="5"/>
        <v>2.7551999999999999</v>
      </c>
      <c r="AH24" s="28">
        <f t="shared" si="6"/>
        <v>2.6751999999999998</v>
      </c>
      <c r="AI24" s="28">
        <f t="array" aca="1" ref="AI24" ca="1">ROUND(INDEX(공차방식!T$6:X$50,MATCH(AO24&amp;AC24,공차방식!R$6:R$50&amp;공차방식!S$6:S$50,0),MATCH(VALUE(LEFT(AE24,1)),공차방식!T$5:X$5,0))/1000,4)</f>
        <v>0.08</v>
      </c>
      <c r="AJ24" s="28">
        <f t="shared" si="7"/>
        <v>2.5707</v>
      </c>
      <c r="AK24" s="28">
        <f t="shared" si="8"/>
        <v>2.4586999999999999</v>
      </c>
      <c r="AL24" s="28">
        <f t="array" ref="AL24">ROUND(INDEX(공차방식!H$6:L$29,MATCH(AC24,공차방식!B$6:B$29,0),MATCH(VALUE(LEFT(AE24,1)),공차방식!H$5:L$5,0))/1000,4)</f>
        <v>0.112</v>
      </c>
      <c r="AM24" s="28">
        <v>2.8580000000000001</v>
      </c>
      <c r="AO24" s="39">
        <f ca="1">OFFSET(공차방식!R$5,COUNTIF(공차방식!R$6:R$50,"&lt;"&amp;AB24)+1,0)</f>
        <v>5.6</v>
      </c>
    </row>
    <row r="25" spans="2:41" ht="15" x14ac:dyDescent="0.3">
      <c r="B25" s="72" t="str">
        <f t="shared" si="0"/>
        <v>M1×0.25</v>
      </c>
      <c r="C25" s="88" t="s">
        <v>216</v>
      </c>
      <c r="D25" s="73" t="s">
        <v>221</v>
      </c>
      <c r="E25" s="71" t="s">
        <v>0</v>
      </c>
      <c r="F25" s="58">
        <v>1</v>
      </c>
      <c r="G25" s="58">
        <v>0.25</v>
      </c>
      <c r="H25" s="71" t="s">
        <v>461</v>
      </c>
      <c r="I25" s="73" t="s">
        <v>406</v>
      </c>
      <c r="J25" s="58" t="s">
        <v>312</v>
      </c>
      <c r="K25" s="58" t="s">
        <v>490</v>
      </c>
      <c r="L25" s="58">
        <v>1</v>
      </c>
      <c r="M25" s="58">
        <f t="shared" si="1"/>
        <v>0.25</v>
      </c>
      <c r="N25" s="71">
        <v>60</v>
      </c>
      <c r="O25" s="100">
        <f t="array" ref="O25">IFERROR(INDEX($AB$11:$AM$235,MATCH($B25&amp;$I25,$Z$11:$Z$235&amp;$AE$11:$AE$235,0),MATCH($C25,$AB$9:$AM$9,0)),"-")</f>
        <v>0.97</v>
      </c>
      <c r="P25" s="58" t="s">
        <v>161</v>
      </c>
      <c r="Q25" s="58" t="s">
        <v>161</v>
      </c>
      <c r="R25" s="100">
        <f t="array" ref="R25">IFERROR(INDEX($AB$11:$AM$235,MATCH($B25&amp;$I25,$Z$11:$Z$235&amp;$AE$11:$AE$235,0),MATCH($D25,$AB$9:$AM$9,0)),"-")</f>
        <v>0.83760000000000001</v>
      </c>
      <c r="S25" s="58">
        <v>60</v>
      </c>
      <c r="T25" s="58">
        <v>52</v>
      </c>
      <c r="U25" s="58">
        <v>4</v>
      </c>
      <c r="V25" s="58">
        <v>78</v>
      </c>
      <c r="W25" s="50" t="str">
        <f t="shared" si="4"/>
        <v>-</v>
      </c>
      <c r="X25" s="50">
        <f t="shared" si="9"/>
        <v>8</v>
      </c>
      <c r="Z25" s="27" t="str">
        <f t="shared" si="3"/>
        <v>M3.5×0.6</v>
      </c>
      <c r="AA25" s="28" t="s">
        <v>135</v>
      </c>
      <c r="AB25" s="27">
        <v>3.5</v>
      </c>
      <c r="AC25" s="27">
        <v>0.6</v>
      </c>
      <c r="AD25" s="28">
        <v>60</v>
      </c>
      <c r="AE25" s="30" t="s">
        <v>172</v>
      </c>
      <c r="AF25" s="30">
        <f>INDEX(공차방식!$C$6:$D$29,MATCH(AC25,공차방식!$B$6:$B$29,0),MATCH(RIGHT(AE25,1),공차방식!$C$5:$D$5,0))/1000</f>
        <v>0</v>
      </c>
      <c r="AG25" s="28">
        <f t="shared" ca="1" si="5"/>
        <v>3.2002999999999999</v>
      </c>
      <c r="AH25" s="28">
        <f t="shared" si="6"/>
        <v>3.1103000000000001</v>
      </c>
      <c r="AI25" s="28">
        <f t="array" aca="1" ref="AI25" ca="1">ROUND(INDEX(공차방식!T$6:X$50,MATCH(AO25&amp;AC25,공차방식!R$6:R$50&amp;공차방식!S$6:S$50,0),MATCH(VALUE(LEFT(AE25,1)),공차방식!T$5:X$5,0))/1000,4)</f>
        <v>0.09</v>
      </c>
      <c r="AJ25" s="28">
        <f t="shared" si="7"/>
        <v>2.9754999999999998</v>
      </c>
      <c r="AK25" s="28">
        <f t="shared" si="8"/>
        <v>2.8504999999999998</v>
      </c>
      <c r="AL25" s="28">
        <f t="array" ref="AL25">ROUND(INDEX(공차방식!H$6:L$29,MATCH(AC25,공차방식!B$6:B$29,0),MATCH(VALUE(LEFT(AE25,1)),공차방식!H$5:L$5,0))/1000,4)</f>
        <v>0.125</v>
      </c>
      <c r="AM25" s="28">
        <v>3.3239999999999998</v>
      </c>
      <c r="AO25" s="39">
        <f ca="1">OFFSET(공차방식!R$5,COUNTIF(공차방식!R$6:R$50,"&lt;"&amp;AB25)+1,0)</f>
        <v>5.6</v>
      </c>
    </row>
    <row r="26" spans="2:41" ht="15" x14ac:dyDescent="0.3">
      <c r="B26" s="72" t="str">
        <f t="shared" si="0"/>
        <v>M1.1×0.25</v>
      </c>
      <c r="C26" s="88" t="s">
        <v>216</v>
      </c>
      <c r="D26" s="73" t="s">
        <v>221</v>
      </c>
      <c r="E26" s="71" t="s">
        <v>0</v>
      </c>
      <c r="F26" s="58">
        <v>1.1000000000000001</v>
      </c>
      <c r="G26" s="58">
        <v>0.25</v>
      </c>
      <c r="H26" s="71" t="s">
        <v>461</v>
      </c>
      <c r="I26" s="73" t="s">
        <v>406</v>
      </c>
      <c r="J26" s="58" t="s">
        <v>312</v>
      </c>
      <c r="K26" s="58" t="s">
        <v>490</v>
      </c>
      <c r="L26" s="58">
        <v>1.1000000000000001</v>
      </c>
      <c r="M26" s="58">
        <f t="shared" si="1"/>
        <v>0.25</v>
      </c>
      <c r="N26" s="71">
        <v>60</v>
      </c>
      <c r="O26" s="100">
        <f t="array" ref="O26">IFERROR(INDEX($AB$11:$AM$235,MATCH($B26&amp;$I26,$Z$11:$Z$235&amp;$AE$11:$AE$235,0),MATCH($C26,$AB$9:$AM$9,0)),"-")</f>
        <v>1.1000000000000001</v>
      </c>
      <c r="P26" s="58" t="s">
        <v>161</v>
      </c>
      <c r="Q26" s="58" t="s">
        <v>161</v>
      </c>
      <c r="R26" s="100">
        <f t="array" ref="R26">IFERROR(INDEX($AB$11:$AM$235,MATCH($B26&amp;$I26,$Z$11:$Z$235&amp;$AE$11:$AE$235,0),MATCH($D26,$AB$9:$AM$9,0)),"-")</f>
        <v>0.93759999999999999</v>
      </c>
      <c r="S26" s="58">
        <v>56</v>
      </c>
      <c r="T26" s="58">
        <v>48</v>
      </c>
      <c r="U26" s="58">
        <v>4</v>
      </c>
      <c r="V26" s="58">
        <v>78</v>
      </c>
      <c r="W26" s="50" t="str">
        <f t="shared" si="4"/>
        <v>-</v>
      </c>
      <c r="X26" s="50">
        <f t="shared" si="9"/>
        <v>8</v>
      </c>
      <c r="Z26" s="27" t="str">
        <f t="shared" si="3"/>
        <v>M4×0.7</v>
      </c>
      <c r="AA26" s="28" t="s">
        <v>135</v>
      </c>
      <c r="AB26" s="27">
        <v>4</v>
      </c>
      <c r="AC26" s="27">
        <v>0.7</v>
      </c>
      <c r="AD26" s="28">
        <v>60</v>
      </c>
      <c r="AE26" s="30" t="s">
        <v>172</v>
      </c>
      <c r="AF26" s="30">
        <f>INDEX(공차방식!$C$6:$D$29,MATCH(AC26,공차방식!$B$6:$B$29,0),MATCH(RIGHT(AE26,1),공차방식!$C$5:$D$5,0))/1000</f>
        <v>0</v>
      </c>
      <c r="AG26" s="28">
        <f t="shared" ca="1" si="5"/>
        <v>3.6402999999999999</v>
      </c>
      <c r="AH26" s="28">
        <f t="shared" si="6"/>
        <v>3.5453000000000001</v>
      </c>
      <c r="AI26" s="28">
        <f t="array" aca="1" ref="AI26" ca="1">ROUND(INDEX(공차방식!T$6:X$50,MATCH(AO26&amp;AC26,공차방식!R$6:R$50&amp;공차방식!S$6:S$50,0),MATCH(VALUE(LEFT(AE26,1)),공차방식!T$5:X$5,0))/1000,4)</f>
        <v>9.5000000000000001E-2</v>
      </c>
      <c r="AJ26" s="28">
        <f t="shared" si="7"/>
        <v>3.3822000000000001</v>
      </c>
      <c r="AK26" s="28">
        <f t="shared" si="8"/>
        <v>3.2422</v>
      </c>
      <c r="AL26" s="28">
        <f t="array" ref="AL26">ROUND(INDEX(공차방식!H$6:L$29,MATCH(AC26,공차방식!B$6:B$29,0),MATCH(VALUE(LEFT(AE26,1)),공차방식!H$5:L$5,0))/1000,4)</f>
        <v>0.14000000000000001</v>
      </c>
      <c r="AM26" s="28">
        <v>3.7839999999999998</v>
      </c>
      <c r="AO26" s="39">
        <f ca="1">OFFSET(공차방식!R$5,COUNTIF(공차방식!R$6:R$50,"&lt;"&amp;AB26)+1,0)</f>
        <v>5.6</v>
      </c>
    </row>
    <row r="27" spans="2:41" ht="15" x14ac:dyDescent="0.3">
      <c r="B27" s="72" t="str">
        <f t="shared" si="0"/>
        <v>M1×0.25</v>
      </c>
      <c r="C27" s="88" t="s">
        <v>216</v>
      </c>
      <c r="D27" s="73" t="s">
        <v>221</v>
      </c>
      <c r="E27" s="71" t="s">
        <v>135</v>
      </c>
      <c r="F27" s="58">
        <v>1</v>
      </c>
      <c r="G27" s="58">
        <v>0.25</v>
      </c>
      <c r="H27" s="71" t="s">
        <v>463</v>
      </c>
      <c r="I27" s="73" t="s">
        <v>402</v>
      </c>
      <c r="J27" s="58" t="s">
        <v>313</v>
      </c>
      <c r="K27" s="58" t="s">
        <v>490</v>
      </c>
      <c r="L27" s="58">
        <v>1</v>
      </c>
      <c r="M27" s="58">
        <f t="shared" si="1"/>
        <v>0.25</v>
      </c>
      <c r="N27" s="71">
        <v>60</v>
      </c>
      <c r="O27" s="100">
        <f t="array" ref="O27">IFERROR(INDEX($AB$11:$AM$235,MATCH($B27&amp;$I27,$Z$11:$Z$235&amp;$AE$11:$AE$235,0),MATCH($C27,$AB$9:$AM$9,0)),"-")</f>
        <v>0.95</v>
      </c>
      <c r="P27" s="58" t="s">
        <v>179</v>
      </c>
      <c r="Q27" s="58" t="s">
        <v>180</v>
      </c>
      <c r="R27" s="100">
        <f t="array" ref="R27">IFERROR(INDEX($AB$11:$AM$235,MATCH($B27&amp;$I27,$Z$11:$Z$235&amp;$AE$11:$AE$235,0),MATCH($D27,$AB$9:$AM$9,0)),"-")</f>
        <v>0.83760000000000001</v>
      </c>
      <c r="S27" s="58">
        <v>41</v>
      </c>
      <c r="T27" s="58">
        <v>35</v>
      </c>
      <c r="U27" s="58">
        <v>4</v>
      </c>
      <c r="V27" s="58">
        <v>78</v>
      </c>
      <c r="W27" s="50" t="str">
        <f t="shared" si="4"/>
        <v>-</v>
      </c>
      <c r="X27" s="50">
        <f t="shared" si="9"/>
        <v>6</v>
      </c>
      <c r="Z27" s="27" t="str">
        <f t="shared" si="3"/>
        <v>M4.5×0.75</v>
      </c>
      <c r="AA27" s="28" t="s">
        <v>135</v>
      </c>
      <c r="AB27" s="27">
        <v>4.5</v>
      </c>
      <c r="AC27" s="27">
        <v>0.75</v>
      </c>
      <c r="AD27" s="28">
        <v>60</v>
      </c>
      <c r="AE27" s="30" t="s">
        <v>172</v>
      </c>
      <c r="AF27" s="30">
        <f>INDEX(공차방식!$C$6:$D$29,MATCH(AC27,공차방식!$B$6:$B$29,0),MATCH(RIGHT(AE27,1),공차방식!$C$5:$D$5,0))/1000</f>
        <v>0</v>
      </c>
      <c r="AG27" s="28">
        <f t="shared" ca="1" si="5"/>
        <v>4.1078999999999999</v>
      </c>
      <c r="AH27" s="28">
        <f t="shared" si="6"/>
        <v>4.0129000000000001</v>
      </c>
      <c r="AI27" s="28">
        <f t="array" aca="1" ref="AI27" ca="1">ROUND(INDEX(공차방식!T$6:X$50,MATCH(AO27&amp;AC27,공차방식!R$6:R$50&amp;공차방식!S$6:S$50,0),MATCH(VALUE(LEFT(AE27,1)),공차방식!T$5:X$5,0))/1000,4)</f>
        <v>9.5000000000000001E-2</v>
      </c>
      <c r="AJ27" s="28">
        <f t="shared" si="7"/>
        <v>3.8380999999999998</v>
      </c>
      <c r="AK27" s="28">
        <f t="shared" si="8"/>
        <v>3.6880999999999999</v>
      </c>
      <c r="AL27" s="28">
        <f t="array" ref="AL27">ROUND(INDEX(공차방식!H$6:L$29,MATCH(AC27,공차방식!B$6:B$29,0),MATCH(VALUE(LEFT(AE27,1)),공차방식!H$5:L$5,0))/1000,4)</f>
        <v>0.15</v>
      </c>
      <c r="AM27" s="28">
        <v>4.2619999999999996</v>
      </c>
      <c r="AO27" s="39">
        <f ca="1">OFFSET(공차방식!R$5,COUNTIF(공차방식!R$6:R$50,"&lt;"&amp;AB27)+1,0)</f>
        <v>5.6</v>
      </c>
    </row>
    <row r="28" spans="2:41" ht="15" x14ac:dyDescent="0.3">
      <c r="B28" s="72" t="str">
        <f t="shared" si="0"/>
        <v>M1.1×0.25</v>
      </c>
      <c r="C28" s="88" t="s">
        <v>216</v>
      </c>
      <c r="D28" s="73" t="s">
        <v>221</v>
      </c>
      <c r="E28" s="71" t="s">
        <v>135</v>
      </c>
      <c r="F28" s="58">
        <v>1.1000000000000001</v>
      </c>
      <c r="G28" s="58">
        <v>0.25</v>
      </c>
      <c r="H28" s="71" t="s">
        <v>463</v>
      </c>
      <c r="I28" s="73" t="s">
        <v>402</v>
      </c>
      <c r="J28" s="58" t="s">
        <v>313</v>
      </c>
      <c r="K28" s="58" t="s">
        <v>490</v>
      </c>
      <c r="L28" s="58">
        <v>1.1000000000000001</v>
      </c>
      <c r="M28" s="58">
        <f t="shared" si="1"/>
        <v>0.25</v>
      </c>
      <c r="N28" s="71">
        <v>60</v>
      </c>
      <c r="O28" s="100">
        <f t="array" ref="O28">IFERROR(INDEX($AB$11:$AM$235,MATCH($B28&amp;$I28,$Z$11:$Z$235&amp;$AE$11:$AE$235,0),MATCH($C28,$AB$9:$AM$9,0)),"-")</f>
        <v>1.0900000000000001</v>
      </c>
      <c r="P28" s="58" t="s">
        <v>179</v>
      </c>
      <c r="Q28" s="58" t="s">
        <v>180</v>
      </c>
      <c r="R28" s="100">
        <f t="array" ref="R28">IFERROR(INDEX($AB$11:$AM$235,MATCH($B28&amp;$I28,$Z$11:$Z$235&amp;$AE$11:$AE$235,0),MATCH($D28,$AB$9:$AM$9,0)),"-")</f>
        <v>0.93759999999999999</v>
      </c>
      <c r="S28" s="58">
        <v>51</v>
      </c>
      <c r="T28" s="58">
        <v>45</v>
      </c>
      <c r="U28" s="58">
        <v>4</v>
      </c>
      <c r="V28" s="58">
        <v>78</v>
      </c>
      <c r="W28" s="50" t="str">
        <f t="shared" si="4"/>
        <v>-</v>
      </c>
      <c r="X28" s="50">
        <f t="shared" si="9"/>
        <v>6</v>
      </c>
      <c r="Z28" s="27" t="str">
        <f t="shared" si="3"/>
        <v>M5×0.8</v>
      </c>
      <c r="AA28" s="28" t="s">
        <v>135</v>
      </c>
      <c r="AB28" s="27">
        <v>5</v>
      </c>
      <c r="AC28" s="27">
        <v>0.8</v>
      </c>
      <c r="AD28" s="28">
        <v>60</v>
      </c>
      <c r="AE28" s="30" t="s">
        <v>172</v>
      </c>
      <c r="AF28" s="30">
        <f>INDEX(공차방식!$C$6:$D$29,MATCH(AC28,공차방식!$B$6:$B$29,0),MATCH(RIGHT(AE28,1),공차방식!$C$5:$D$5,0))/1000</f>
        <v>0</v>
      </c>
      <c r="AG28" s="28">
        <f t="shared" ca="1" si="5"/>
        <v>4.5804</v>
      </c>
      <c r="AH28" s="28">
        <f t="shared" si="6"/>
        <v>4.4804000000000004</v>
      </c>
      <c r="AI28" s="28">
        <f t="array" aca="1" ref="AI28" ca="1">ROUND(INDEX(공차방식!T$6:X$50,MATCH(AO28&amp;AC28,공차방식!R$6:R$50&amp;공차방식!S$6:S$50,0),MATCH(VALUE(LEFT(AE28,1)),공차방식!T$5:X$5,0))/1000,4)</f>
        <v>0.1</v>
      </c>
      <c r="AJ28" s="28">
        <f t="shared" si="7"/>
        <v>4.2939999999999996</v>
      </c>
      <c r="AK28" s="28">
        <f t="shared" si="8"/>
        <v>4.1340000000000003</v>
      </c>
      <c r="AL28" s="28">
        <f t="array" ref="AL28">ROUND(INDEX(공차방식!H$6:L$29,MATCH(AC28,공차방식!B$6:B$29,0),MATCH(VALUE(LEFT(AE28,1)),공차방식!H$5:L$5,0))/1000,4)</f>
        <v>0.16</v>
      </c>
      <c r="AM28" s="28">
        <v>4.7439999999999998</v>
      </c>
      <c r="AO28" s="39">
        <f ca="1">OFFSET(공차방식!R$5,COUNTIF(공차방식!R$6:R$50,"&lt;"&amp;AB28)+1,0)</f>
        <v>5.6</v>
      </c>
    </row>
    <row r="29" spans="2:41" ht="15" x14ac:dyDescent="0.3">
      <c r="B29" s="76" t="str">
        <f t="shared" si="0"/>
        <v>M1×0.25</v>
      </c>
      <c r="C29" s="89" t="s">
        <v>216</v>
      </c>
      <c r="D29" s="77" t="s">
        <v>221</v>
      </c>
      <c r="E29" s="74" t="s">
        <v>0</v>
      </c>
      <c r="F29" s="75">
        <v>1</v>
      </c>
      <c r="G29" s="75">
        <v>0.25</v>
      </c>
      <c r="H29" s="74" t="s">
        <v>463</v>
      </c>
      <c r="I29" s="77" t="s">
        <v>385</v>
      </c>
      <c r="J29" s="75" t="s">
        <v>313</v>
      </c>
      <c r="K29" s="58" t="s">
        <v>490</v>
      </c>
      <c r="L29" s="75">
        <v>1</v>
      </c>
      <c r="M29" s="75">
        <f t="shared" si="1"/>
        <v>0.25</v>
      </c>
      <c r="N29" s="74">
        <v>60</v>
      </c>
      <c r="O29" s="101">
        <f t="array" ref="O29">IFERROR(INDEX($AB$11:$AM$235,MATCH($B29&amp;$I29,$Z$11:$Z$235&amp;$AE$11:$AE$235,0),MATCH($C29,$AB$9:$AM$9,0)),"-")</f>
        <v>0.97</v>
      </c>
      <c r="P29" s="75" t="s">
        <v>179</v>
      </c>
      <c r="Q29" s="75" t="s">
        <v>180</v>
      </c>
      <c r="R29" s="101">
        <f t="array" ref="R29">IFERROR(INDEX($AB$11:$AM$235,MATCH($B29&amp;$I29,$Z$11:$Z$235&amp;$AE$11:$AE$235,0),MATCH($D29,$AB$9:$AM$9,0)),"-")</f>
        <v>0.83760000000000001</v>
      </c>
      <c r="S29" s="75">
        <v>68</v>
      </c>
      <c r="T29" s="75">
        <v>60</v>
      </c>
      <c r="U29" s="75">
        <v>4</v>
      </c>
      <c r="V29" s="75">
        <v>78</v>
      </c>
      <c r="W29" s="50" t="str">
        <f t="shared" si="4"/>
        <v>-</v>
      </c>
      <c r="X29" s="50">
        <f t="shared" si="9"/>
        <v>8</v>
      </c>
      <c r="Z29" s="27" t="str">
        <f t="shared" si="3"/>
        <v>M6×1</v>
      </c>
      <c r="AA29" s="28" t="s">
        <v>135</v>
      </c>
      <c r="AB29" s="27">
        <v>6</v>
      </c>
      <c r="AC29" s="27">
        <v>1</v>
      </c>
      <c r="AD29" s="28">
        <v>60</v>
      </c>
      <c r="AE29" s="30" t="s">
        <v>172</v>
      </c>
      <c r="AF29" s="30">
        <f>INDEX(공차방식!$C$6:$D$29,MATCH(AC29,공차방식!$B$6:$B$29,0),MATCH(RIGHT(AE29,1),공차방식!$C$5:$D$5,0))/1000</f>
        <v>0</v>
      </c>
      <c r="AG29" s="28">
        <f t="shared" ca="1" si="5"/>
        <v>5.4684999999999997</v>
      </c>
      <c r="AH29" s="28">
        <f t="shared" si="6"/>
        <v>5.3505000000000003</v>
      </c>
      <c r="AI29" s="28">
        <f t="array" aca="1" ref="AI29" ca="1">ROUND(INDEX(공차방식!T$6:X$50,MATCH(AO29&amp;AC29,공차방식!R$6:R$50&amp;공차방식!S$6:S$50,0),MATCH(VALUE(LEFT(AE29,1)),공차방식!T$5:X$5,0))/1000,4)</f>
        <v>0.11799999999999999</v>
      </c>
      <c r="AJ29" s="28">
        <f t="shared" si="7"/>
        <v>5.1074999999999999</v>
      </c>
      <c r="AK29" s="28">
        <f t="shared" si="8"/>
        <v>4.9175000000000004</v>
      </c>
      <c r="AL29" s="28">
        <f t="array" ref="AL29">ROUND(INDEX(공차방식!H$6:L$29,MATCH(AC29,공차방식!B$6:B$29,0),MATCH(VALUE(LEFT(AE29,1)),공차방식!H$5:L$5,0))/1000,4)</f>
        <v>0.19</v>
      </c>
      <c r="AM29" s="28">
        <v>5.6719999999999997</v>
      </c>
      <c r="AO29" s="39">
        <f ca="1">OFFSET(공차방식!R$5,COUNTIF(공차방식!R$6:R$50,"&lt;"&amp;AB29)+1,0)</f>
        <v>11.2</v>
      </c>
    </row>
    <row r="30" spans="2:41" ht="15" x14ac:dyDescent="0.3">
      <c r="B30" s="76" t="str">
        <f t="shared" si="0"/>
        <v>M1.1×0.25</v>
      </c>
      <c r="C30" s="89" t="s">
        <v>216</v>
      </c>
      <c r="D30" s="77" t="s">
        <v>221</v>
      </c>
      <c r="E30" s="74" t="s">
        <v>0</v>
      </c>
      <c r="F30" s="75">
        <v>1.1000000000000001</v>
      </c>
      <c r="G30" s="75">
        <v>0.25</v>
      </c>
      <c r="H30" s="74" t="s">
        <v>463</v>
      </c>
      <c r="I30" s="77" t="s">
        <v>385</v>
      </c>
      <c r="J30" s="75" t="s">
        <v>313</v>
      </c>
      <c r="K30" s="58" t="s">
        <v>490</v>
      </c>
      <c r="L30" s="75">
        <v>1.1000000000000001</v>
      </c>
      <c r="M30" s="75">
        <f t="shared" si="1"/>
        <v>0.25</v>
      </c>
      <c r="N30" s="74">
        <v>60</v>
      </c>
      <c r="O30" s="101">
        <f t="array" ref="O30">IFERROR(INDEX($AB$11:$AM$235,MATCH($B30&amp;$I30,$Z$11:$Z$235&amp;$AE$11:$AE$235,0),MATCH($C30,$AB$9:$AM$9,0)),"-")</f>
        <v>1.1000000000000001</v>
      </c>
      <c r="P30" s="75" t="s">
        <v>179</v>
      </c>
      <c r="Q30" s="75" t="s">
        <v>180</v>
      </c>
      <c r="R30" s="101">
        <f t="array" ref="R30">IFERROR(INDEX($AB$11:$AM$235,MATCH($B30&amp;$I30,$Z$11:$Z$235&amp;$AE$11:$AE$235,0),MATCH($D30,$AB$9:$AM$9,0)),"-")</f>
        <v>0.93759999999999999</v>
      </c>
      <c r="S30" s="75">
        <v>64</v>
      </c>
      <c r="T30" s="75">
        <v>56</v>
      </c>
      <c r="U30" s="75">
        <v>4</v>
      </c>
      <c r="V30" s="75">
        <v>78</v>
      </c>
      <c r="W30" s="50" t="str">
        <f t="shared" si="4"/>
        <v>-</v>
      </c>
      <c r="X30" s="50">
        <f t="shared" si="9"/>
        <v>8</v>
      </c>
      <c r="Z30" s="27" t="str">
        <f t="shared" si="3"/>
        <v>M7×1</v>
      </c>
      <c r="AA30" s="28" t="s">
        <v>135</v>
      </c>
      <c r="AB30" s="27">
        <v>7</v>
      </c>
      <c r="AC30" s="27">
        <v>1</v>
      </c>
      <c r="AD30" s="28">
        <v>60</v>
      </c>
      <c r="AE30" s="30" t="s">
        <v>172</v>
      </c>
      <c r="AF30" s="30">
        <f>INDEX(공차방식!$C$6:$D$29,MATCH(AC30,공차방식!$B$6:$B$29,0),MATCH(RIGHT(AE30,1),공차방식!$C$5:$D$5,0))/1000</f>
        <v>0</v>
      </c>
      <c r="AG30" s="28">
        <f t="shared" ca="1" si="5"/>
        <v>6.4684999999999997</v>
      </c>
      <c r="AH30" s="28">
        <f t="shared" si="6"/>
        <v>6.3505000000000003</v>
      </c>
      <c r="AI30" s="28">
        <f t="array" aca="1" ref="AI30" ca="1">ROUND(INDEX(공차방식!T$6:X$50,MATCH(AO30&amp;AC30,공차방식!R$6:R$50&amp;공차방식!S$6:S$50,0),MATCH(VALUE(LEFT(AE30,1)),공차방식!T$5:X$5,0))/1000,4)</f>
        <v>0.11799999999999999</v>
      </c>
      <c r="AJ30" s="28">
        <f t="shared" si="7"/>
        <v>6.1074999999999999</v>
      </c>
      <c r="AK30" s="28">
        <f t="shared" si="8"/>
        <v>5.9175000000000004</v>
      </c>
      <c r="AL30" s="28">
        <f t="array" ref="AL30">ROUND(INDEX(공차방식!H$6:L$29,MATCH(AC30,공차방식!B$6:B$29,0),MATCH(VALUE(LEFT(AE30,1)),공차방식!H$5:L$5,0))/1000,4)</f>
        <v>0.19</v>
      </c>
      <c r="AM30" s="28">
        <v>6.6719999999999997</v>
      </c>
      <c r="AO30" s="39">
        <f ca="1">OFFSET(공차방식!R$5,COUNTIF(공차방식!R$6:R$50,"&lt;"&amp;AB30)+1,0)</f>
        <v>11.2</v>
      </c>
    </row>
    <row r="31" spans="2:41" ht="15" x14ac:dyDescent="0.3">
      <c r="B31" s="72" t="str">
        <f t="shared" si="0"/>
        <v>M1.2×0.25</v>
      </c>
      <c r="C31" s="71" t="s">
        <v>392</v>
      </c>
      <c r="D31" s="73" t="s">
        <v>221</v>
      </c>
      <c r="E31" s="71" t="s">
        <v>135</v>
      </c>
      <c r="F31" s="58">
        <v>1.2</v>
      </c>
      <c r="G31" s="58">
        <v>0.25</v>
      </c>
      <c r="H31" s="71" t="s">
        <v>133</v>
      </c>
      <c r="I31" s="73" t="s">
        <v>388</v>
      </c>
      <c r="J31" s="58" t="s">
        <v>310</v>
      </c>
      <c r="K31" s="58" t="s">
        <v>490</v>
      </c>
      <c r="L31" s="58">
        <v>1.2</v>
      </c>
      <c r="M31" s="58">
        <f t="shared" si="1"/>
        <v>0.25</v>
      </c>
      <c r="N31" s="71">
        <v>60</v>
      </c>
      <c r="O31" s="100">
        <f t="array" ref="O31">IFERROR(INDEX($AB$11:$AM$235,MATCH($B31&amp;$I31,$Z$11:$Z$235&amp;$AE$11:$AE$235,0),MATCH($C31,$AB$9:$AM$9,0)),"-")</f>
        <v>1.2</v>
      </c>
      <c r="P31" s="58">
        <v>6</v>
      </c>
      <c r="Q31" s="58">
        <v>-6</v>
      </c>
      <c r="R31" s="100">
        <f t="array" ref="R31">IFERROR(INDEX($AB$11:$AM$235,MATCH($B31&amp;$I31,$Z$11:$Z$235&amp;$AE$11:$AE$235,0),MATCH($D31,$AB$9:$AM$9,0)),"-")</f>
        <v>1.0376000000000001</v>
      </c>
      <c r="S31" s="58">
        <v>3</v>
      </c>
      <c r="T31" s="58">
        <v>-3</v>
      </c>
      <c r="U31" s="58">
        <v>5</v>
      </c>
      <c r="V31" s="58">
        <v>48</v>
      </c>
      <c r="W31" s="50">
        <f t="shared" si="4"/>
        <v>12</v>
      </c>
      <c r="X31" s="50">
        <f t="shared" si="9"/>
        <v>6</v>
      </c>
      <c r="Z31" s="27" t="str">
        <f t="shared" si="3"/>
        <v>M8×1.25</v>
      </c>
      <c r="AA31" s="28" t="s">
        <v>135</v>
      </c>
      <c r="AB31" s="27">
        <v>8</v>
      </c>
      <c r="AC31" s="27">
        <v>1.25</v>
      </c>
      <c r="AD31" s="28">
        <v>60</v>
      </c>
      <c r="AE31" s="30" t="s">
        <v>172</v>
      </c>
      <c r="AF31" s="30">
        <f>INDEX(공차방식!$C$6:$D$29,MATCH(AC31,공차방식!$B$6:$B$29,0),MATCH(RIGHT(AE31,1),공차방식!$C$5:$D$5,0))/1000</f>
        <v>0</v>
      </c>
      <c r="AG31" s="28">
        <f t="shared" ca="1" si="5"/>
        <v>7.3131000000000004</v>
      </c>
      <c r="AH31" s="28">
        <f t="shared" si="6"/>
        <v>7.1881000000000004</v>
      </c>
      <c r="AI31" s="28">
        <f t="array" aca="1" ref="AI31" ca="1">ROUND(INDEX(공차방식!T$6:X$50,MATCH(AO31&amp;AC31,공차방식!R$6:R$50&amp;공차방식!S$6:S$50,0),MATCH(VALUE(LEFT(AE31,1)),공차방식!T$5:X$5,0))/1000,4)</f>
        <v>0.125</v>
      </c>
      <c r="AJ31" s="28">
        <f t="shared" si="7"/>
        <v>6.8587999999999996</v>
      </c>
      <c r="AK31" s="28">
        <f t="shared" si="8"/>
        <v>6.6467999999999998</v>
      </c>
      <c r="AL31" s="28">
        <f t="array" ref="AL31">ROUND(INDEX(공차방식!H$6:L$29,MATCH(AC31,공차방식!B$6:B$29,0),MATCH(VALUE(LEFT(AE31,1)),공차방식!H$5:L$5,0))/1000,4)</f>
        <v>0.21199999999999999</v>
      </c>
      <c r="AM31" s="28">
        <v>7.5670000000000002</v>
      </c>
      <c r="AO31" s="39">
        <f ca="1">OFFSET(공차방식!R$5,COUNTIF(공차방식!R$6:R$50,"&lt;"&amp;AB31)+1,0)</f>
        <v>11.2</v>
      </c>
    </row>
    <row r="32" spans="2:41" ht="15" x14ac:dyDescent="0.3">
      <c r="B32" s="72" t="str">
        <f t="shared" si="0"/>
        <v>M1.4×0.3</v>
      </c>
      <c r="C32" s="71" t="s">
        <v>392</v>
      </c>
      <c r="D32" s="73" t="s">
        <v>221</v>
      </c>
      <c r="E32" s="71" t="s">
        <v>135</v>
      </c>
      <c r="F32" s="58">
        <v>1.4</v>
      </c>
      <c r="G32" s="58">
        <v>0.3</v>
      </c>
      <c r="H32" s="71" t="s">
        <v>133</v>
      </c>
      <c r="I32" s="73" t="s">
        <v>388</v>
      </c>
      <c r="J32" s="58" t="s">
        <v>310</v>
      </c>
      <c r="K32" s="58" t="s">
        <v>490</v>
      </c>
      <c r="L32" s="58">
        <v>1.4</v>
      </c>
      <c r="M32" s="58">
        <f t="shared" si="1"/>
        <v>0.3</v>
      </c>
      <c r="N32" s="71">
        <v>60</v>
      </c>
      <c r="O32" s="100">
        <f t="array" ref="O32">IFERROR(INDEX($AB$11:$AM$235,MATCH($B32&amp;$I32,$Z$11:$Z$235&amp;$AE$11:$AE$235,0),MATCH($C32,$AB$9:$AM$9,0)),"-")</f>
        <v>1.4</v>
      </c>
      <c r="P32" s="58">
        <v>6</v>
      </c>
      <c r="Q32" s="58">
        <v>-6</v>
      </c>
      <c r="R32" s="100">
        <f t="array" ref="R32">IFERROR(INDEX($AB$11:$AM$235,MATCH($B32&amp;$I32,$Z$11:$Z$235&amp;$AE$11:$AE$235,0),MATCH($D32,$AB$9:$AM$9,0)),"-")</f>
        <v>1.2051000000000001</v>
      </c>
      <c r="S32" s="58">
        <v>3</v>
      </c>
      <c r="T32" s="58">
        <v>-3</v>
      </c>
      <c r="U32" s="58">
        <v>5</v>
      </c>
      <c r="V32" s="58">
        <v>40</v>
      </c>
      <c r="W32" s="50">
        <f t="shared" si="4"/>
        <v>12</v>
      </c>
      <c r="X32" s="50">
        <f t="shared" si="9"/>
        <v>6</v>
      </c>
      <c r="Z32" s="27" t="str">
        <f t="shared" si="3"/>
        <v>M9×1.25</v>
      </c>
      <c r="AA32" s="28" t="s">
        <v>135</v>
      </c>
      <c r="AB32" s="27">
        <v>9</v>
      </c>
      <c r="AC32" s="27">
        <v>1.25</v>
      </c>
      <c r="AD32" s="28">
        <v>60</v>
      </c>
      <c r="AE32" s="30" t="s">
        <v>172</v>
      </c>
      <c r="AF32" s="30">
        <f>INDEX(공차방식!$C$6:$D$29,MATCH(AC32,공차방식!$B$6:$B$29,0),MATCH(RIGHT(AE32,1),공차방식!$C$5:$D$5,0))/1000</f>
        <v>0</v>
      </c>
      <c r="AG32" s="28">
        <f t="shared" ca="1" si="5"/>
        <v>8.3131000000000004</v>
      </c>
      <c r="AH32" s="28">
        <f t="shared" si="6"/>
        <v>8.1881000000000004</v>
      </c>
      <c r="AI32" s="28">
        <f t="array" aca="1" ref="AI32" ca="1">ROUND(INDEX(공차방식!T$6:X$50,MATCH(AO32&amp;AC32,공차방식!R$6:R$50&amp;공차방식!S$6:S$50,0),MATCH(VALUE(LEFT(AE32,1)),공차방식!T$5:X$5,0))/1000,4)</f>
        <v>0.125</v>
      </c>
      <c r="AJ32" s="28">
        <f t="shared" si="7"/>
        <v>7.8587999999999996</v>
      </c>
      <c r="AK32" s="28">
        <f t="shared" si="8"/>
        <v>7.6467999999999998</v>
      </c>
      <c r="AL32" s="28">
        <f t="array" ref="AL32">ROUND(INDEX(공차방식!H$6:L$29,MATCH(AC32,공차방식!B$6:B$29,0),MATCH(VALUE(LEFT(AE32,1)),공차방식!H$5:L$5,0))/1000,4)</f>
        <v>0.21199999999999999</v>
      </c>
      <c r="AM32" s="28">
        <v>8.5670000000000002</v>
      </c>
      <c r="AO32" s="39">
        <f ca="1">OFFSET(공차방식!R$5,COUNTIF(공차방식!R$6:R$50,"&lt;"&amp;AB32)+1,0)</f>
        <v>11.2</v>
      </c>
    </row>
    <row r="33" spans="2:41" ht="15" x14ac:dyDescent="0.3">
      <c r="B33" s="76" t="str">
        <f t="shared" si="0"/>
        <v>M1.2×0.25</v>
      </c>
      <c r="C33" s="74" t="s">
        <v>392</v>
      </c>
      <c r="D33" s="77" t="s">
        <v>221</v>
      </c>
      <c r="E33" s="74" t="s">
        <v>0</v>
      </c>
      <c r="F33" s="75">
        <v>1.2</v>
      </c>
      <c r="G33" s="75">
        <v>0.25</v>
      </c>
      <c r="H33" s="74" t="s">
        <v>133</v>
      </c>
      <c r="I33" s="77" t="s">
        <v>398</v>
      </c>
      <c r="J33" s="75" t="s">
        <v>310</v>
      </c>
      <c r="K33" s="58" t="s">
        <v>490</v>
      </c>
      <c r="L33" s="75">
        <v>1.2</v>
      </c>
      <c r="M33" s="75">
        <f t="shared" si="1"/>
        <v>0.25</v>
      </c>
      <c r="N33" s="74">
        <v>60</v>
      </c>
      <c r="O33" s="101">
        <f t="array" ref="O33">IFERROR(INDEX($AB$11:$AM$235,MATCH($B33&amp;$I33,$Z$11:$Z$235&amp;$AE$11:$AE$235,0),MATCH($C33,$AB$9:$AM$9,0)),"-")</f>
        <v>1.2</v>
      </c>
      <c r="P33" s="75">
        <v>8</v>
      </c>
      <c r="Q33" s="75">
        <v>-4</v>
      </c>
      <c r="R33" s="101">
        <f t="array" ref="R33">IFERROR(INDEX($AB$11:$AM$235,MATCH($B33&amp;$I33,$Z$11:$Z$235&amp;$AE$11:$AE$235,0),MATCH($D33,$AB$9:$AM$9,0)),"-")</f>
        <v>1.0376000000000001</v>
      </c>
      <c r="S33" s="75">
        <v>5</v>
      </c>
      <c r="T33" s="75">
        <v>-1</v>
      </c>
      <c r="U33" s="75">
        <v>5</v>
      </c>
      <c r="V33" s="75">
        <v>48</v>
      </c>
      <c r="W33" s="50">
        <f t="shared" si="4"/>
        <v>12</v>
      </c>
      <c r="X33" s="50">
        <f t="shared" si="9"/>
        <v>6</v>
      </c>
      <c r="Z33" s="27" t="str">
        <f t="shared" si="3"/>
        <v>M10×1.5</v>
      </c>
      <c r="AA33" s="28" t="s">
        <v>135</v>
      </c>
      <c r="AB33" s="27">
        <v>10</v>
      </c>
      <c r="AC33" s="27">
        <v>1.5</v>
      </c>
      <c r="AD33" s="28">
        <v>60</v>
      </c>
      <c r="AE33" s="30" t="s">
        <v>172</v>
      </c>
      <c r="AF33" s="30">
        <f>INDEX(공차방식!$C$6:$D$29,MATCH(AC33,공차방식!$B$6:$B$29,0),MATCH(RIGHT(AE33,1),공차방식!$C$5:$D$5,0))/1000</f>
        <v>0</v>
      </c>
      <c r="AG33" s="28">
        <f t="shared" ca="1" si="5"/>
        <v>9.1656999999999993</v>
      </c>
      <c r="AH33" s="28">
        <f t="shared" si="6"/>
        <v>9.0257000000000005</v>
      </c>
      <c r="AI33" s="28">
        <f t="array" aca="1" ref="AI33" ca="1">ROUND(INDEX(공차방식!T$6:X$50,MATCH(AO33&amp;AC33,공차방식!R$6:R$50&amp;공차방식!S$6:S$50,0),MATCH(VALUE(LEFT(AE33,1)),공차방식!T$5:X$5,0))/1000,4)</f>
        <v>0.14000000000000001</v>
      </c>
      <c r="AJ33" s="28">
        <f t="shared" si="7"/>
        <v>8.6121999999999996</v>
      </c>
      <c r="AK33" s="28">
        <f t="shared" si="8"/>
        <v>8.3762000000000008</v>
      </c>
      <c r="AL33" s="28">
        <f t="array" ref="AL33">ROUND(INDEX(공차방식!H$6:L$29,MATCH(AC33,공차방식!B$6:B$29,0),MATCH(VALUE(LEFT(AE33,1)),공차방식!H$5:L$5,0))/1000,4)</f>
        <v>0.23599999999999999</v>
      </c>
      <c r="AM33" s="28">
        <v>9471</v>
      </c>
      <c r="AO33" s="39">
        <f ca="1">OFFSET(공차방식!R$5,COUNTIF(공차방식!R$6:R$50,"&lt;"&amp;AB33)+1,0)</f>
        <v>11.2</v>
      </c>
    </row>
    <row r="34" spans="2:41" ht="15" x14ac:dyDescent="0.3">
      <c r="B34" s="76" t="str">
        <f t="shared" si="0"/>
        <v>M1.4×0.3</v>
      </c>
      <c r="C34" s="74" t="s">
        <v>392</v>
      </c>
      <c r="D34" s="77" t="s">
        <v>221</v>
      </c>
      <c r="E34" s="74" t="s">
        <v>0</v>
      </c>
      <c r="F34" s="75">
        <v>1.4</v>
      </c>
      <c r="G34" s="75">
        <v>0.3</v>
      </c>
      <c r="H34" s="74" t="s">
        <v>133</v>
      </c>
      <c r="I34" s="77" t="s">
        <v>398</v>
      </c>
      <c r="J34" s="75" t="s">
        <v>310</v>
      </c>
      <c r="K34" s="58" t="s">
        <v>490</v>
      </c>
      <c r="L34" s="75">
        <v>1.4</v>
      </c>
      <c r="M34" s="75">
        <f t="shared" si="1"/>
        <v>0.3</v>
      </c>
      <c r="N34" s="74">
        <v>60</v>
      </c>
      <c r="O34" s="101">
        <f t="array" ref="O34">IFERROR(INDEX($AB$11:$AM$235,MATCH($B34&amp;$I34,$Z$11:$Z$235&amp;$AE$11:$AE$235,0),MATCH($C34,$AB$9:$AM$9,0)),"-")</f>
        <v>1.4</v>
      </c>
      <c r="P34" s="75">
        <v>8</v>
      </c>
      <c r="Q34" s="75">
        <v>-4</v>
      </c>
      <c r="R34" s="101">
        <f t="array" ref="R34">IFERROR(INDEX($AB$11:$AM$235,MATCH($B34&amp;$I34,$Z$11:$Z$235&amp;$AE$11:$AE$235,0),MATCH($D34,$AB$9:$AM$9,0)),"-")</f>
        <v>1.2051000000000001</v>
      </c>
      <c r="S34" s="75">
        <v>5</v>
      </c>
      <c r="T34" s="75">
        <v>-1</v>
      </c>
      <c r="U34" s="75">
        <v>5</v>
      </c>
      <c r="V34" s="75">
        <v>40</v>
      </c>
      <c r="W34" s="50">
        <f t="shared" si="4"/>
        <v>12</v>
      </c>
      <c r="X34" s="50">
        <f t="shared" si="9"/>
        <v>6</v>
      </c>
      <c r="Z34" s="27" t="str">
        <f t="shared" si="3"/>
        <v>M11×1.5</v>
      </c>
      <c r="AA34" s="28" t="s">
        <v>135</v>
      </c>
      <c r="AB34" s="27">
        <v>11</v>
      </c>
      <c r="AC34" s="27">
        <v>1.5</v>
      </c>
      <c r="AD34" s="28">
        <v>60</v>
      </c>
      <c r="AE34" s="30" t="s">
        <v>172</v>
      </c>
      <c r="AF34" s="30">
        <f>INDEX(공차방식!$C$6:$D$29,MATCH(AC34,공차방식!$B$6:$B$29,0),MATCH(RIGHT(AE34,1),공차방식!$C$5:$D$5,0))/1000</f>
        <v>0</v>
      </c>
      <c r="AG34" s="28">
        <f t="shared" ca="1" si="5"/>
        <v>10.165699999999999</v>
      </c>
      <c r="AH34" s="28">
        <f t="shared" si="6"/>
        <v>10.025700000000001</v>
      </c>
      <c r="AI34" s="28">
        <f t="array" aca="1" ref="AI34" ca="1">ROUND(INDEX(공차방식!T$6:X$50,MATCH(AO34&amp;AC34,공차방식!R$6:R$50&amp;공차방식!S$6:S$50,0),MATCH(VALUE(LEFT(AE34,1)),공차방식!T$5:X$5,0))/1000,4)</f>
        <v>0.14000000000000001</v>
      </c>
      <c r="AJ34" s="28">
        <f t="shared" si="7"/>
        <v>9.6121999999999996</v>
      </c>
      <c r="AK34" s="28">
        <f t="shared" si="8"/>
        <v>9.3762000000000008</v>
      </c>
      <c r="AL34" s="28">
        <f t="array" ref="AL34">ROUND(INDEX(공차방식!H$6:L$29,MATCH(AC34,공차방식!B$6:B$29,0),MATCH(VALUE(LEFT(AE34,1)),공차방식!H$5:L$5,0))/1000,4)</f>
        <v>0.23599999999999999</v>
      </c>
      <c r="AM34" s="28">
        <v>10.471</v>
      </c>
      <c r="AO34" s="39">
        <f ca="1">OFFSET(공차방식!R$5,COUNTIF(공차방식!R$6:R$50,"&lt;"&amp;AB34)+1,0)</f>
        <v>11.2</v>
      </c>
    </row>
    <row r="35" spans="2:41" ht="15" x14ac:dyDescent="0.3">
      <c r="B35" s="76" t="str">
        <f t="shared" si="0"/>
        <v>M1.6×0.35</v>
      </c>
      <c r="C35" s="74" t="s">
        <v>392</v>
      </c>
      <c r="D35" s="77" t="s">
        <v>221</v>
      </c>
      <c r="E35" s="74" t="s">
        <v>135</v>
      </c>
      <c r="F35" s="75">
        <v>1.6</v>
      </c>
      <c r="G35" s="75">
        <v>0.35</v>
      </c>
      <c r="H35" s="74" t="s">
        <v>133</v>
      </c>
      <c r="I35" s="77" t="s">
        <v>398</v>
      </c>
      <c r="J35" s="75" t="s">
        <v>310</v>
      </c>
      <c r="K35" s="58" t="s">
        <v>490</v>
      </c>
      <c r="L35" s="75">
        <v>1.6</v>
      </c>
      <c r="M35" s="75">
        <f t="shared" si="1"/>
        <v>0.35</v>
      </c>
      <c r="N35" s="74">
        <v>60</v>
      </c>
      <c r="O35" s="101">
        <f t="array" ref="O35">IFERROR(INDEX($AB$11:$AM$235,MATCH($B35&amp;$I35,$Z$11:$Z$235&amp;$AE$11:$AE$235,0),MATCH($C35,$AB$9:$AM$9,0)),"-")</f>
        <v>1.6</v>
      </c>
      <c r="P35" s="75">
        <v>8</v>
      </c>
      <c r="Q35" s="75">
        <v>-4</v>
      </c>
      <c r="R35" s="101">
        <f t="array" ref="R35">IFERROR(INDEX($AB$11:$AM$235,MATCH($B35&amp;$I35,$Z$11:$Z$235&amp;$AE$11:$AE$235,0),MATCH($D35,$AB$9:$AM$9,0)),"-")</f>
        <v>1.3727</v>
      </c>
      <c r="S35" s="75">
        <v>5</v>
      </c>
      <c r="T35" s="75">
        <v>-1</v>
      </c>
      <c r="U35" s="75">
        <v>5</v>
      </c>
      <c r="V35" s="75">
        <v>35</v>
      </c>
      <c r="W35" s="50">
        <f t="shared" si="4"/>
        <v>12</v>
      </c>
      <c r="X35" s="50">
        <f t="shared" si="9"/>
        <v>6</v>
      </c>
      <c r="Z35" s="27" t="str">
        <f t="shared" si="3"/>
        <v>M12×1.75</v>
      </c>
      <c r="AA35" s="28" t="s">
        <v>135</v>
      </c>
      <c r="AB35" s="27">
        <v>12</v>
      </c>
      <c r="AC35" s="27">
        <v>1.75</v>
      </c>
      <c r="AD35" s="28">
        <v>60</v>
      </c>
      <c r="AE35" s="30" t="s">
        <v>172</v>
      </c>
      <c r="AF35" s="30">
        <f>INDEX(공차방식!$C$6:$D$29,MATCH(AC35,공차방식!$B$6:$B$29,0),MATCH(RIGHT(AE35,1),공차방식!$C$5:$D$5,0))/1000</f>
        <v>0</v>
      </c>
      <c r="AG35" s="28">
        <f t="shared" ca="1" si="5"/>
        <v>11.023300000000001</v>
      </c>
      <c r="AH35" s="28">
        <f t="shared" si="6"/>
        <v>10.863300000000001</v>
      </c>
      <c r="AI35" s="28">
        <f t="array" aca="1" ref="AI35" ca="1">ROUND(INDEX(공차방식!T$6:X$50,MATCH(AO35&amp;AC35,공차방식!R$6:R$50&amp;공차방식!S$6:S$50,0),MATCH(VALUE(LEFT(AE35,1)),공차방식!T$5:X$5,0))/1000,4)</f>
        <v>0.16</v>
      </c>
      <c r="AJ35" s="28">
        <f t="shared" si="7"/>
        <v>10.3706</v>
      </c>
      <c r="AK35" s="28">
        <f t="shared" si="8"/>
        <v>10.105600000000001</v>
      </c>
      <c r="AL35" s="28">
        <f t="array" ref="AL35">ROUND(INDEX(공차방식!H$6:L$29,MATCH(AC35,공차방식!B$6:B$29,0),MATCH(VALUE(LEFT(AE35,1)),공차방식!H$5:L$5,0))/1000,4)</f>
        <v>0.26500000000000001</v>
      </c>
      <c r="AM35" s="28">
        <v>11.378</v>
      </c>
      <c r="AO35" s="39">
        <f ca="1">OFFSET(공차방식!R$5,COUNTIF(공차방식!R$6:R$50,"&lt;"&amp;AB35)+1,0)</f>
        <v>22.4</v>
      </c>
    </row>
    <row r="36" spans="2:41" ht="15" x14ac:dyDescent="0.3">
      <c r="B36" s="76" t="str">
        <f t="shared" si="0"/>
        <v>M1.8×0.35</v>
      </c>
      <c r="C36" s="74" t="s">
        <v>392</v>
      </c>
      <c r="D36" s="77" t="s">
        <v>221</v>
      </c>
      <c r="E36" s="74" t="s">
        <v>135</v>
      </c>
      <c r="F36" s="75">
        <v>1.8</v>
      </c>
      <c r="G36" s="75">
        <v>0.35</v>
      </c>
      <c r="H36" s="74" t="s">
        <v>133</v>
      </c>
      <c r="I36" s="77" t="s">
        <v>398</v>
      </c>
      <c r="J36" s="75" t="s">
        <v>310</v>
      </c>
      <c r="K36" s="58" t="s">
        <v>490</v>
      </c>
      <c r="L36" s="75">
        <v>1.8</v>
      </c>
      <c r="M36" s="75">
        <f t="shared" si="1"/>
        <v>0.35</v>
      </c>
      <c r="N36" s="74">
        <v>60</v>
      </c>
      <c r="O36" s="101">
        <f t="array" ref="O36">IFERROR(INDEX($AB$11:$AM$235,MATCH($B36&amp;$I36,$Z$11:$Z$235&amp;$AE$11:$AE$235,0),MATCH($C36,$AB$9:$AM$9,0)),"-")</f>
        <v>1.8</v>
      </c>
      <c r="P36" s="75">
        <v>8</v>
      </c>
      <c r="Q36" s="75">
        <v>-4</v>
      </c>
      <c r="R36" s="101">
        <f t="array" ref="R36">IFERROR(INDEX($AB$11:$AM$235,MATCH($B36&amp;$I36,$Z$11:$Z$235&amp;$AE$11:$AE$235,0),MATCH($D36,$AB$9:$AM$9,0)),"-")</f>
        <v>1.5727</v>
      </c>
      <c r="S36" s="75">
        <v>5</v>
      </c>
      <c r="T36" s="75">
        <v>-1</v>
      </c>
      <c r="U36" s="75">
        <v>5</v>
      </c>
      <c r="V36" s="75">
        <v>35</v>
      </c>
      <c r="W36" s="50">
        <f t="shared" si="4"/>
        <v>12</v>
      </c>
      <c r="X36" s="50">
        <f t="shared" si="9"/>
        <v>6</v>
      </c>
      <c r="Z36" s="27" t="str">
        <f t="shared" si="3"/>
        <v>M14×2</v>
      </c>
      <c r="AA36" s="28" t="s">
        <v>135</v>
      </c>
      <c r="AB36" s="27">
        <v>14</v>
      </c>
      <c r="AC36" s="27">
        <v>2</v>
      </c>
      <c r="AD36" s="28">
        <v>60</v>
      </c>
      <c r="AE36" s="30" t="s">
        <v>172</v>
      </c>
      <c r="AF36" s="30">
        <f>INDEX(공차방식!$C$6:$D$29,MATCH(AC36,공차방식!$B$6:$B$29,0),MATCH(RIGHT(AE36,1),공차방식!$C$5:$D$5,0))/1000</f>
        <v>0</v>
      </c>
      <c r="AG36" s="28">
        <f t="shared" ca="1" si="5"/>
        <v>12.871</v>
      </c>
      <c r="AH36" s="28">
        <f t="shared" si="6"/>
        <v>12.701000000000001</v>
      </c>
      <c r="AI36" s="28">
        <f t="array" aca="1" ref="AI36" ca="1">ROUND(INDEX(공차방식!T$6:X$50,MATCH(AO36&amp;AC36,공차방식!R$6:R$50&amp;공차방식!S$6:S$50,0),MATCH(VALUE(LEFT(AE36,1)),공차방식!T$5:X$5,0))/1000,4)</f>
        <v>0.17</v>
      </c>
      <c r="AJ36" s="28">
        <f t="shared" si="7"/>
        <v>12.1349</v>
      </c>
      <c r="AK36" s="28">
        <f t="shared" si="8"/>
        <v>11.834899999999999</v>
      </c>
      <c r="AL36" s="28">
        <f t="array" ref="AL36">ROUND(INDEX(공차방식!H$6:L$29,MATCH(AC36,공차방식!B$6:B$29,0),MATCH(VALUE(LEFT(AE36,1)),공차방식!H$5:L$5,0))/1000,4)</f>
        <v>0.3</v>
      </c>
      <c r="AM36" s="28">
        <v>13.295999999999999</v>
      </c>
      <c r="AO36" s="39">
        <f ca="1">OFFSET(공차방식!R$5,COUNTIF(공차방식!R$6:R$50,"&lt;"&amp;AB36)+1,0)</f>
        <v>22.4</v>
      </c>
    </row>
    <row r="37" spans="2:41" ht="15" x14ac:dyDescent="0.3">
      <c r="B37" s="76" t="str">
        <f t="shared" si="0"/>
        <v>M2×0.4</v>
      </c>
      <c r="C37" s="74" t="s">
        <v>392</v>
      </c>
      <c r="D37" s="77" t="s">
        <v>221</v>
      </c>
      <c r="E37" s="74" t="s">
        <v>135</v>
      </c>
      <c r="F37" s="75">
        <v>2</v>
      </c>
      <c r="G37" s="75">
        <v>0.4</v>
      </c>
      <c r="H37" s="74" t="s">
        <v>133</v>
      </c>
      <c r="I37" s="77" t="s">
        <v>398</v>
      </c>
      <c r="J37" s="75" t="s">
        <v>310</v>
      </c>
      <c r="K37" s="58" t="s">
        <v>490</v>
      </c>
      <c r="L37" s="75">
        <v>2</v>
      </c>
      <c r="M37" s="75">
        <f t="shared" si="1"/>
        <v>0.4</v>
      </c>
      <c r="N37" s="74">
        <v>60</v>
      </c>
      <c r="O37" s="101">
        <f t="array" ref="O37">IFERROR(INDEX($AB$11:$AM$235,MATCH($B37&amp;$I37,$Z$11:$Z$235&amp;$AE$11:$AE$235,0),MATCH($C37,$AB$9:$AM$9,0)),"-")</f>
        <v>2</v>
      </c>
      <c r="P37" s="75">
        <v>8</v>
      </c>
      <c r="Q37" s="75">
        <v>-4</v>
      </c>
      <c r="R37" s="101">
        <f t="array" ref="R37">IFERROR(INDEX($AB$11:$AM$235,MATCH($B37&amp;$I37,$Z$11:$Z$235&amp;$AE$11:$AE$235,0),MATCH($D37,$AB$9:$AM$9,0)),"-")</f>
        <v>1.7402</v>
      </c>
      <c r="S37" s="75">
        <v>5</v>
      </c>
      <c r="T37" s="75">
        <v>-1</v>
      </c>
      <c r="U37" s="75">
        <v>5</v>
      </c>
      <c r="V37" s="75">
        <v>31</v>
      </c>
      <c r="W37" s="50">
        <f t="shared" si="4"/>
        <v>12</v>
      </c>
      <c r="X37" s="50">
        <f t="shared" si="9"/>
        <v>6</v>
      </c>
      <c r="Z37" s="27" t="str">
        <f t="shared" si="3"/>
        <v>M16×2</v>
      </c>
      <c r="AA37" s="28" t="s">
        <v>135</v>
      </c>
      <c r="AB37" s="27">
        <v>16</v>
      </c>
      <c r="AC37" s="27">
        <v>2</v>
      </c>
      <c r="AD37" s="28">
        <v>60</v>
      </c>
      <c r="AE37" s="30" t="s">
        <v>172</v>
      </c>
      <c r="AF37" s="30">
        <f>INDEX(공차방식!$C$6:$D$29,MATCH(AC37,공차방식!$B$6:$B$29,0),MATCH(RIGHT(AE37,1),공차방식!$C$5:$D$5,0))/1000</f>
        <v>0</v>
      </c>
      <c r="AG37" s="28">
        <f t="shared" ca="1" si="5"/>
        <v>14.871</v>
      </c>
      <c r="AH37" s="28">
        <f t="shared" si="6"/>
        <v>14.701000000000001</v>
      </c>
      <c r="AI37" s="28">
        <f t="array" aca="1" ref="AI37" ca="1">ROUND(INDEX(공차방식!T$6:X$50,MATCH(AO37&amp;AC37,공차방식!R$6:R$50&amp;공차방식!S$6:S$50,0),MATCH(VALUE(LEFT(AE37,1)),공차방식!T$5:X$5,0))/1000,4)</f>
        <v>0.17</v>
      </c>
      <c r="AJ37" s="28">
        <f t="shared" si="7"/>
        <v>14.1349</v>
      </c>
      <c r="AK37" s="28">
        <f t="shared" si="8"/>
        <v>13.834899999999999</v>
      </c>
      <c r="AL37" s="28">
        <f t="array" ref="AL37">ROUND(INDEX(공차방식!H$6:L$29,MATCH(AC37,공차방식!B$6:B$29,0),MATCH(VALUE(LEFT(AE37,1)),공차방식!H$5:L$5,0))/1000,4)</f>
        <v>0.3</v>
      </c>
      <c r="AM37" s="28">
        <v>15.276</v>
      </c>
      <c r="AO37" s="39">
        <f ca="1">OFFSET(공차방식!R$5,COUNTIF(공차방식!R$6:R$50,"&lt;"&amp;AB37)+1,0)</f>
        <v>22.4</v>
      </c>
    </row>
    <row r="38" spans="2:41" ht="15" x14ac:dyDescent="0.3">
      <c r="B38" s="76" t="str">
        <f t="shared" si="0"/>
        <v>M2.2×0.45</v>
      </c>
      <c r="C38" s="74" t="s">
        <v>392</v>
      </c>
      <c r="D38" s="77" t="s">
        <v>221</v>
      </c>
      <c r="E38" s="74" t="s">
        <v>135</v>
      </c>
      <c r="F38" s="75">
        <v>2.2000000000000002</v>
      </c>
      <c r="G38" s="75">
        <v>0.45</v>
      </c>
      <c r="H38" s="74" t="s">
        <v>133</v>
      </c>
      <c r="I38" s="77" t="s">
        <v>398</v>
      </c>
      <c r="J38" s="75" t="s">
        <v>310</v>
      </c>
      <c r="K38" s="58" t="s">
        <v>490</v>
      </c>
      <c r="L38" s="75">
        <v>2.2000000000000002</v>
      </c>
      <c r="M38" s="75">
        <f t="shared" si="1"/>
        <v>0.45</v>
      </c>
      <c r="N38" s="74">
        <v>60</v>
      </c>
      <c r="O38" s="101">
        <f t="array" ref="O38">IFERROR(INDEX($AB$11:$AM$235,MATCH($B38&amp;$I38,$Z$11:$Z$235&amp;$AE$11:$AE$235,0),MATCH($C38,$AB$9:$AM$9,0)),"-")</f>
        <v>2.2000000000000002</v>
      </c>
      <c r="P38" s="75">
        <v>8</v>
      </c>
      <c r="Q38" s="75">
        <v>-4</v>
      </c>
      <c r="R38" s="101">
        <f t="array" ref="R38">IFERROR(INDEX($AB$11:$AM$235,MATCH($B38&amp;$I38,$Z$11:$Z$235&amp;$AE$11:$AE$235,0),MATCH($D38,$AB$9:$AM$9,0)),"-")</f>
        <v>1.9077</v>
      </c>
      <c r="S38" s="75">
        <v>5</v>
      </c>
      <c r="T38" s="75">
        <v>-1</v>
      </c>
      <c r="U38" s="75">
        <v>5</v>
      </c>
      <c r="V38" s="75">
        <v>26</v>
      </c>
      <c r="W38" s="50">
        <f t="shared" si="4"/>
        <v>12</v>
      </c>
      <c r="X38" s="50">
        <f t="shared" si="9"/>
        <v>6</v>
      </c>
      <c r="Z38" s="27" t="str">
        <f t="shared" si="3"/>
        <v>M18×2.5</v>
      </c>
      <c r="AA38" s="28" t="s">
        <v>135</v>
      </c>
      <c r="AB38" s="27">
        <v>18</v>
      </c>
      <c r="AC38" s="27">
        <v>2.5</v>
      </c>
      <c r="AD38" s="28">
        <v>60</v>
      </c>
      <c r="AE38" s="30" t="s">
        <v>172</v>
      </c>
      <c r="AF38" s="30">
        <f>INDEX(공차방식!$C$6:$D$29,MATCH(AC38,공차방식!$B$6:$B$29,0),MATCH(RIGHT(AE38,1),공차방식!$C$5:$D$5,0))/1000</f>
        <v>0</v>
      </c>
      <c r="AG38" s="28">
        <f t="shared" ca="1" si="5"/>
        <v>16.5562</v>
      </c>
      <c r="AH38" s="28">
        <f t="shared" si="6"/>
        <v>16.376200000000001</v>
      </c>
      <c r="AI38" s="28">
        <f t="array" aca="1" ref="AI38" ca="1">ROUND(INDEX(공차방식!T$6:X$50,MATCH(AO38&amp;AC38,공차방식!R$6:R$50&amp;공차방식!S$6:S$50,0),MATCH(VALUE(LEFT(AE38,1)),공차방식!T$5:X$5,0))/1000,4)</f>
        <v>0.18</v>
      </c>
      <c r="AJ38" s="28">
        <f t="shared" si="7"/>
        <v>15.6487</v>
      </c>
      <c r="AK38" s="28">
        <f t="shared" si="8"/>
        <v>15.293699999999999</v>
      </c>
      <c r="AL38" s="28">
        <f t="array" ref="AL38">ROUND(INDEX(공차방식!H$6:L$29,MATCH(AC38,공차방식!B$6:B$29,0),MATCH(VALUE(LEFT(AE38,1)),공차방식!H$5:L$5,0))/1000,4)</f>
        <v>0.35499999999999998</v>
      </c>
      <c r="AM38" s="28">
        <v>17.061</v>
      </c>
      <c r="AO38" s="39">
        <f ca="1">OFFSET(공차방식!R$5,COUNTIF(공차방식!R$6:R$50,"&lt;"&amp;AB38)+1,0)</f>
        <v>22.4</v>
      </c>
    </row>
    <row r="39" spans="2:41" ht="15" x14ac:dyDescent="0.3">
      <c r="B39" s="76" t="str">
        <f t="shared" si="0"/>
        <v>M2.5×0.45</v>
      </c>
      <c r="C39" s="74" t="s">
        <v>392</v>
      </c>
      <c r="D39" s="77" t="s">
        <v>221</v>
      </c>
      <c r="E39" s="74" t="s">
        <v>135</v>
      </c>
      <c r="F39" s="75">
        <v>2.5</v>
      </c>
      <c r="G39" s="75">
        <v>0.45</v>
      </c>
      <c r="H39" s="74" t="s">
        <v>133</v>
      </c>
      <c r="I39" s="77" t="s">
        <v>398</v>
      </c>
      <c r="J39" s="75" t="s">
        <v>310</v>
      </c>
      <c r="K39" s="58" t="s">
        <v>490</v>
      </c>
      <c r="L39" s="75">
        <v>2.5</v>
      </c>
      <c r="M39" s="75">
        <f t="shared" si="1"/>
        <v>0.45</v>
      </c>
      <c r="N39" s="74">
        <v>60</v>
      </c>
      <c r="O39" s="101">
        <f t="array" ref="O39">IFERROR(INDEX($AB$11:$AM$235,MATCH($B39&amp;$I39,$Z$11:$Z$235&amp;$AE$11:$AE$235,0),MATCH($C39,$AB$9:$AM$9,0)),"-")</f>
        <v>2.5</v>
      </c>
      <c r="P39" s="75">
        <v>8</v>
      </c>
      <c r="Q39" s="75">
        <v>-4</v>
      </c>
      <c r="R39" s="101">
        <f t="array" ref="R39">IFERROR(INDEX($AB$11:$AM$235,MATCH($B39&amp;$I39,$Z$11:$Z$235&amp;$AE$11:$AE$235,0),MATCH($D39,$AB$9:$AM$9,0)),"-")</f>
        <v>2.2077</v>
      </c>
      <c r="S39" s="75">
        <v>5</v>
      </c>
      <c r="T39" s="75">
        <v>-1</v>
      </c>
      <c r="U39" s="75">
        <v>5</v>
      </c>
      <c r="V39" s="75">
        <v>26</v>
      </c>
      <c r="W39" s="50">
        <f t="shared" si="4"/>
        <v>12</v>
      </c>
      <c r="X39" s="50">
        <f t="shared" si="9"/>
        <v>6</v>
      </c>
      <c r="Z39" s="27" t="str">
        <f t="shared" si="3"/>
        <v>M20×2.5</v>
      </c>
      <c r="AA39" s="28" t="s">
        <v>135</v>
      </c>
      <c r="AB39" s="27">
        <v>20</v>
      </c>
      <c r="AC39" s="27">
        <v>2.5</v>
      </c>
      <c r="AD39" s="28">
        <v>60</v>
      </c>
      <c r="AE39" s="30" t="s">
        <v>172</v>
      </c>
      <c r="AF39" s="30">
        <f>INDEX(공차방식!$C$6:$D$29,MATCH(AC39,공차방식!$B$6:$B$29,0),MATCH(RIGHT(AE39,1),공차방식!$C$5:$D$5,0))/1000</f>
        <v>0</v>
      </c>
      <c r="AG39" s="28">
        <f t="shared" ca="1" si="5"/>
        <v>18.5562</v>
      </c>
      <c r="AH39" s="28">
        <f t="shared" si="6"/>
        <v>18.376200000000001</v>
      </c>
      <c r="AI39" s="28">
        <f t="array" aca="1" ref="AI39" ca="1">ROUND(INDEX(공차방식!T$6:X$50,MATCH(AO39&amp;AC39,공차방식!R$6:R$50&amp;공차방식!S$6:S$50,0),MATCH(VALUE(LEFT(AE39,1)),공차방식!T$5:X$5,0))/1000,4)</f>
        <v>0.18</v>
      </c>
      <c r="AJ39" s="28">
        <f t="shared" si="7"/>
        <v>17.648700000000002</v>
      </c>
      <c r="AK39" s="28">
        <f t="shared" si="8"/>
        <v>17.293700000000001</v>
      </c>
      <c r="AL39" s="28">
        <f t="array" ref="AL39">ROUND(INDEX(공차방식!H$6:L$29,MATCH(AC39,공차방식!B$6:B$29,0),MATCH(VALUE(LEFT(AE39,1)),공차방식!H$5:L$5,0))/1000,4)</f>
        <v>0.35499999999999998</v>
      </c>
      <c r="AM39" s="28">
        <v>19.061</v>
      </c>
      <c r="AO39" s="39">
        <f ca="1">OFFSET(공차방식!R$5,COUNTIF(공차방식!R$6:R$50,"&lt;"&amp;AB39)+1,0)</f>
        <v>22.4</v>
      </c>
    </row>
    <row r="40" spans="2:41" ht="15" x14ac:dyDescent="0.3">
      <c r="B40" s="76" t="str">
        <f t="shared" si="0"/>
        <v>M3×0.5</v>
      </c>
      <c r="C40" s="74" t="s">
        <v>392</v>
      </c>
      <c r="D40" s="77" t="s">
        <v>221</v>
      </c>
      <c r="E40" s="74" t="s">
        <v>135</v>
      </c>
      <c r="F40" s="75">
        <v>3</v>
      </c>
      <c r="G40" s="75">
        <v>0.5</v>
      </c>
      <c r="H40" s="74" t="s">
        <v>133</v>
      </c>
      <c r="I40" s="77" t="s">
        <v>398</v>
      </c>
      <c r="J40" s="75" t="s">
        <v>310</v>
      </c>
      <c r="K40" s="58" t="s">
        <v>490</v>
      </c>
      <c r="L40" s="75">
        <v>3</v>
      </c>
      <c r="M40" s="75">
        <f t="shared" si="1"/>
        <v>0.5</v>
      </c>
      <c r="N40" s="74">
        <v>60</v>
      </c>
      <c r="O40" s="101">
        <f t="array" ref="O40">IFERROR(INDEX($AB$11:$AM$235,MATCH($B40&amp;$I40,$Z$11:$Z$235&amp;$AE$11:$AE$235,0),MATCH($C40,$AB$9:$AM$9,0)),"-")</f>
        <v>3</v>
      </c>
      <c r="P40" s="75">
        <v>8</v>
      </c>
      <c r="Q40" s="75">
        <v>-4</v>
      </c>
      <c r="R40" s="101">
        <f t="array" ref="R40">IFERROR(INDEX($AB$11:$AM$235,MATCH($B40&amp;$I40,$Z$11:$Z$235&amp;$AE$11:$AE$235,0),MATCH($D40,$AB$9:$AM$9,0)),"-")</f>
        <v>2.6751999999999998</v>
      </c>
      <c r="S40" s="75">
        <v>5</v>
      </c>
      <c r="T40" s="75">
        <v>-1</v>
      </c>
      <c r="U40" s="75">
        <v>5</v>
      </c>
      <c r="V40" s="75">
        <v>25</v>
      </c>
      <c r="W40" s="50">
        <f t="shared" si="4"/>
        <v>12</v>
      </c>
      <c r="X40" s="50">
        <f t="shared" si="9"/>
        <v>6</v>
      </c>
      <c r="Z40" s="27" t="str">
        <f t="shared" si="3"/>
        <v>M22×2.5</v>
      </c>
      <c r="AA40" s="28" t="s">
        <v>135</v>
      </c>
      <c r="AB40" s="27">
        <v>22</v>
      </c>
      <c r="AC40" s="27">
        <v>2.5</v>
      </c>
      <c r="AD40" s="28">
        <v>60</v>
      </c>
      <c r="AE40" s="30" t="s">
        <v>172</v>
      </c>
      <c r="AF40" s="30">
        <f>INDEX(공차방식!$C$6:$D$29,MATCH(AC40,공차방식!$B$6:$B$29,0),MATCH(RIGHT(AE40,1),공차방식!$C$5:$D$5,0))/1000</f>
        <v>0</v>
      </c>
      <c r="AG40" s="28">
        <f t="shared" ca="1" si="5"/>
        <v>20.5562</v>
      </c>
      <c r="AH40" s="28">
        <f t="shared" si="6"/>
        <v>20.376200000000001</v>
      </c>
      <c r="AI40" s="28">
        <f t="array" aca="1" ref="AI40" ca="1">ROUND(INDEX(공차방식!T$6:X$50,MATCH(AO40&amp;AC40,공차방식!R$6:R$50&amp;공차방식!S$6:S$50,0),MATCH(VALUE(LEFT(AE40,1)),공차방식!T$5:X$5,0))/1000,4)</f>
        <v>0.18</v>
      </c>
      <c r="AJ40" s="28">
        <f t="shared" si="7"/>
        <v>19.648700000000002</v>
      </c>
      <c r="AK40" s="28">
        <f t="shared" si="8"/>
        <v>19.293700000000001</v>
      </c>
      <c r="AL40" s="28">
        <f t="array" ref="AL40">ROUND(INDEX(공차방식!H$6:L$29,MATCH(AC40,공차방식!B$6:B$29,0),MATCH(VALUE(LEFT(AE40,1)),공차방식!H$5:L$5,0))/1000,4)</f>
        <v>0.35499999999999998</v>
      </c>
      <c r="AM40" s="28">
        <v>21.061</v>
      </c>
      <c r="AO40" s="39">
        <f ca="1">OFFSET(공차방식!R$5,COUNTIF(공차방식!R$6:R$50,"&lt;"&amp;AB40)+1,0)</f>
        <v>22.4</v>
      </c>
    </row>
    <row r="41" spans="2:41" ht="15" x14ac:dyDescent="0.3">
      <c r="B41" s="76" t="str">
        <f t="shared" si="0"/>
        <v>M3.5×0.6</v>
      </c>
      <c r="C41" s="74" t="s">
        <v>392</v>
      </c>
      <c r="D41" s="77" t="s">
        <v>221</v>
      </c>
      <c r="E41" s="74" t="s">
        <v>135</v>
      </c>
      <c r="F41" s="75">
        <v>3.5</v>
      </c>
      <c r="G41" s="75">
        <v>0.6</v>
      </c>
      <c r="H41" s="74" t="s">
        <v>133</v>
      </c>
      <c r="I41" s="77" t="s">
        <v>398</v>
      </c>
      <c r="J41" s="75" t="s">
        <v>310</v>
      </c>
      <c r="K41" s="58" t="s">
        <v>490</v>
      </c>
      <c r="L41" s="75">
        <v>3.5</v>
      </c>
      <c r="M41" s="75">
        <f t="shared" si="1"/>
        <v>0.6</v>
      </c>
      <c r="N41" s="74">
        <v>60</v>
      </c>
      <c r="O41" s="101">
        <f t="array" ref="O41">IFERROR(INDEX($AB$11:$AM$235,MATCH($B41&amp;$I41,$Z$11:$Z$235&amp;$AE$11:$AE$235,0),MATCH($C41,$AB$9:$AM$9,0)),"-")</f>
        <v>3.5</v>
      </c>
      <c r="P41" s="75">
        <v>14</v>
      </c>
      <c r="Q41" s="75">
        <v>-2</v>
      </c>
      <c r="R41" s="101">
        <f t="array" ref="R41">IFERROR(INDEX($AB$11:$AM$235,MATCH($B41&amp;$I41,$Z$11:$Z$235&amp;$AE$11:$AE$235,0),MATCH($D41,$AB$9:$AM$9,0)),"-")</f>
        <v>3.1103000000000001</v>
      </c>
      <c r="S41" s="75">
        <v>10</v>
      </c>
      <c r="T41" s="75">
        <v>2</v>
      </c>
      <c r="U41" s="75">
        <v>5</v>
      </c>
      <c r="V41" s="75">
        <v>21</v>
      </c>
      <c r="W41" s="50">
        <f t="shared" si="4"/>
        <v>16</v>
      </c>
      <c r="X41" s="50">
        <f t="shared" si="9"/>
        <v>8</v>
      </c>
      <c r="Z41" s="27" t="str">
        <f t="shared" si="3"/>
        <v>M24×3</v>
      </c>
      <c r="AA41" s="28" t="s">
        <v>135</v>
      </c>
      <c r="AB41" s="27">
        <v>24</v>
      </c>
      <c r="AC41" s="27">
        <v>3</v>
      </c>
      <c r="AD41" s="28">
        <v>60</v>
      </c>
      <c r="AE41" s="30" t="s">
        <v>172</v>
      </c>
      <c r="AF41" s="30">
        <f>INDEX(공차방식!$C$6:$D$29,MATCH(AC41,공차방식!$B$6:$B$29,0),MATCH(RIGHT(AE41,1),공차방식!$C$5:$D$5,0))/1000</f>
        <v>0</v>
      </c>
      <c r="AG41" s="28">
        <f t="shared" ca="1" si="5"/>
        <v>22.263400000000001</v>
      </c>
      <c r="AH41" s="28">
        <f t="shared" si="6"/>
        <v>22.051400000000001</v>
      </c>
      <c r="AI41" s="28">
        <f t="array" aca="1" ref="AI41" ca="1">ROUND(INDEX(공차방식!T$6:X$50,MATCH(AO41&amp;AC41,공차방식!R$6:R$50&amp;공차방식!S$6:S$50,0),MATCH(VALUE(LEFT(AE41,1)),공차방식!T$5:X$5,0))/1000,4)</f>
        <v>0.21199999999999999</v>
      </c>
      <c r="AJ41" s="28">
        <f t="shared" si="7"/>
        <v>21.1524</v>
      </c>
      <c r="AK41" s="28">
        <f t="shared" si="8"/>
        <v>20.752400000000002</v>
      </c>
      <c r="AL41" s="28">
        <f t="array" ref="AL41">ROUND(INDEX(공차방식!H$6:L$29,MATCH(AC41,공차방식!B$6:B$29,0),MATCH(VALUE(LEFT(AE41,1)),공차방식!H$5:L$5,0))/1000,4)</f>
        <v>0.4</v>
      </c>
      <c r="AM41" s="28">
        <v>22.87</v>
      </c>
      <c r="AO41" s="39">
        <f ca="1">OFFSET(공차방식!R$5,COUNTIF(공차방식!R$6:R$50,"&lt;"&amp;AB41)+1,0)</f>
        <v>45</v>
      </c>
    </row>
    <row r="42" spans="2:41" ht="15" x14ac:dyDescent="0.3">
      <c r="B42" s="76" t="str">
        <f t="shared" si="0"/>
        <v>M4×0.7</v>
      </c>
      <c r="C42" s="74" t="s">
        <v>392</v>
      </c>
      <c r="D42" s="77" t="s">
        <v>221</v>
      </c>
      <c r="E42" s="74" t="s">
        <v>135</v>
      </c>
      <c r="F42" s="75">
        <v>4</v>
      </c>
      <c r="G42" s="75">
        <v>0.7</v>
      </c>
      <c r="H42" s="74" t="s">
        <v>133</v>
      </c>
      <c r="I42" s="77" t="s">
        <v>398</v>
      </c>
      <c r="J42" s="75" t="s">
        <v>310</v>
      </c>
      <c r="K42" s="58" t="s">
        <v>490</v>
      </c>
      <c r="L42" s="75">
        <v>4</v>
      </c>
      <c r="M42" s="75">
        <f t="shared" si="1"/>
        <v>0.7</v>
      </c>
      <c r="N42" s="74">
        <v>60</v>
      </c>
      <c r="O42" s="101">
        <f t="array" ref="O42">IFERROR(INDEX($AB$11:$AM$235,MATCH($B42&amp;$I42,$Z$11:$Z$235&amp;$AE$11:$AE$235,0),MATCH($C42,$AB$9:$AM$9,0)),"-")</f>
        <v>4</v>
      </c>
      <c r="P42" s="75">
        <v>14</v>
      </c>
      <c r="Q42" s="75">
        <v>-2</v>
      </c>
      <c r="R42" s="101">
        <f t="array" ref="R42">IFERROR(INDEX($AB$11:$AM$235,MATCH($B42&amp;$I42,$Z$11:$Z$235&amp;$AE$11:$AE$235,0),MATCH($D42,$AB$9:$AM$9,0)),"-")</f>
        <v>3.5453000000000001</v>
      </c>
      <c r="S42" s="75">
        <v>10</v>
      </c>
      <c r="T42" s="75">
        <v>2</v>
      </c>
      <c r="U42" s="75">
        <v>5</v>
      </c>
      <c r="V42" s="75">
        <v>18</v>
      </c>
      <c r="W42" s="50">
        <f t="shared" si="4"/>
        <v>16</v>
      </c>
      <c r="X42" s="50">
        <f t="shared" si="9"/>
        <v>8</v>
      </c>
      <c r="Z42" s="27" t="str">
        <f t="shared" si="3"/>
        <v>M27×3</v>
      </c>
      <c r="AA42" s="28" t="s">
        <v>135</v>
      </c>
      <c r="AB42" s="27">
        <v>27</v>
      </c>
      <c r="AC42" s="27">
        <v>3</v>
      </c>
      <c r="AD42" s="28">
        <v>60</v>
      </c>
      <c r="AE42" s="30" t="s">
        <v>172</v>
      </c>
      <c r="AF42" s="30">
        <f>INDEX(공차방식!$C$6:$D$29,MATCH(AC42,공차방식!$B$6:$B$29,0),MATCH(RIGHT(AE42,1),공차방식!$C$5:$D$5,0))/1000</f>
        <v>0</v>
      </c>
      <c r="AG42" s="28">
        <f t="shared" ca="1" si="5"/>
        <v>25.263400000000001</v>
      </c>
      <c r="AH42" s="28">
        <f t="shared" si="6"/>
        <v>25.051400000000001</v>
      </c>
      <c r="AI42" s="28">
        <f t="array" aca="1" ref="AI42" ca="1">ROUND(INDEX(공차방식!T$6:X$50,MATCH(AO42&amp;AC42,공차방식!R$6:R$50&amp;공차방식!S$6:S$50,0),MATCH(VALUE(LEFT(AE42,1)),공차방식!T$5:X$5,0))/1000,4)</f>
        <v>0.21199999999999999</v>
      </c>
      <c r="AJ42" s="28">
        <f t="shared" si="7"/>
        <v>24.1524</v>
      </c>
      <c r="AK42" s="28">
        <f t="shared" si="8"/>
        <v>23.752400000000002</v>
      </c>
      <c r="AL42" s="28">
        <f t="array" ref="AL42">ROUND(INDEX(공차방식!H$6:L$29,MATCH(AC42,공차방식!B$6:B$29,0),MATCH(VALUE(LEFT(AE42,1)),공차방식!H$5:L$5,0))/1000,4)</f>
        <v>0.4</v>
      </c>
      <c r="AM42" s="28">
        <v>25.87</v>
      </c>
      <c r="AO42" s="39">
        <f ca="1">OFFSET(공차방식!R$5,COUNTIF(공차방식!R$6:R$50,"&lt;"&amp;AB42)+1,0)</f>
        <v>45</v>
      </c>
    </row>
    <row r="43" spans="2:41" ht="15" x14ac:dyDescent="0.3">
      <c r="B43" s="76" t="str">
        <f t="shared" si="0"/>
        <v>M4.5×0.75</v>
      </c>
      <c r="C43" s="74" t="s">
        <v>392</v>
      </c>
      <c r="D43" s="77" t="s">
        <v>221</v>
      </c>
      <c r="E43" s="74" t="s">
        <v>135</v>
      </c>
      <c r="F43" s="75">
        <v>4.5</v>
      </c>
      <c r="G43" s="75">
        <v>0.75</v>
      </c>
      <c r="H43" s="74" t="s">
        <v>133</v>
      </c>
      <c r="I43" s="77" t="s">
        <v>398</v>
      </c>
      <c r="J43" s="75" t="s">
        <v>310</v>
      </c>
      <c r="K43" s="58" t="s">
        <v>490</v>
      </c>
      <c r="L43" s="75">
        <v>4.5</v>
      </c>
      <c r="M43" s="75">
        <f t="shared" si="1"/>
        <v>0.75</v>
      </c>
      <c r="N43" s="74">
        <v>60</v>
      </c>
      <c r="O43" s="101">
        <f t="array" ref="O43">IFERROR(INDEX($AB$11:$AM$235,MATCH($B43&amp;$I43,$Z$11:$Z$235&amp;$AE$11:$AE$235,0),MATCH($C43,$AB$9:$AM$9,0)),"-")</f>
        <v>4.5</v>
      </c>
      <c r="P43" s="75">
        <v>14</v>
      </c>
      <c r="Q43" s="75">
        <v>-2</v>
      </c>
      <c r="R43" s="101">
        <f t="array" ref="R43">IFERROR(INDEX($AB$11:$AM$235,MATCH($B43&amp;$I43,$Z$11:$Z$235&amp;$AE$11:$AE$235,0),MATCH($D43,$AB$9:$AM$9,0)),"-")</f>
        <v>4.0129000000000001</v>
      </c>
      <c r="S43" s="75">
        <v>10</v>
      </c>
      <c r="T43" s="75">
        <v>2</v>
      </c>
      <c r="U43" s="75">
        <v>5</v>
      </c>
      <c r="V43" s="75">
        <v>17</v>
      </c>
      <c r="W43" s="50">
        <f t="shared" si="4"/>
        <v>16</v>
      </c>
      <c r="X43" s="50">
        <f t="shared" si="9"/>
        <v>8</v>
      </c>
      <c r="Z43" s="27" t="str">
        <f t="shared" si="3"/>
        <v>M30×3.5</v>
      </c>
      <c r="AA43" s="28" t="s">
        <v>135</v>
      </c>
      <c r="AB43" s="27">
        <v>30</v>
      </c>
      <c r="AC43" s="27">
        <v>3.5</v>
      </c>
      <c r="AD43" s="28">
        <v>60</v>
      </c>
      <c r="AE43" s="30" t="s">
        <v>172</v>
      </c>
      <c r="AF43" s="30">
        <f>INDEX(공차방식!$C$6:$D$29,MATCH(AC43,공차방식!$B$6:$B$29,0),MATCH(RIGHT(AE43,1),공차방식!$C$5:$D$5,0))/1000</f>
        <v>0</v>
      </c>
      <c r="AG43" s="28">
        <f t="shared" ca="1" si="5"/>
        <v>27.950700000000001</v>
      </c>
      <c r="AH43" s="28">
        <f t="shared" si="6"/>
        <v>27.726700000000001</v>
      </c>
      <c r="AI43" s="28">
        <f t="array" aca="1" ref="AI43" ca="1">ROUND(INDEX(공차방식!T$6:X$50,MATCH(AO43&amp;AC43,공차방식!R$6:R$50&amp;공차방식!S$6:S$50,0),MATCH(VALUE(LEFT(AE43,1)),공차방식!T$5:X$5,0))/1000,4)</f>
        <v>0.224</v>
      </c>
      <c r="AJ43" s="28">
        <f t="shared" si="7"/>
        <v>26.661100000000001</v>
      </c>
      <c r="AK43" s="28">
        <f t="shared" si="8"/>
        <v>26.211099999999998</v>
      </c>
      <c r="AL43" s="28">
        <f t="array" ref="AL43">ROUND(INDEX(공차방식!H$6:L$29,MATCH(AC43,공차방식!B$6:B$29,0),MATCH(VALUE(LEFT(AE43,1)),공차방식!H$5:L$5,0))/1000,4)</f>
        <v>0.45</v>
      </c>
      <c r="AM43" s="28">
        <v>28.658000000000001</v>
      </c>
      <c r="AO43" s="39">
        <f ca="1">OFFSET(공차방식!R$5,COUNTIF(공차방식!R$6:R$50,"&lt;"&amp;AB43)+1,0)</f>
        <v>45</v>
      </c>
    </row>
    <row r="44" spans="2:41" ht="15" x14ac:dyDescent="0.3">
      <c r="B44" s="76" t="str">
        <f t="shared" si="0"/>
        <v>M5×0.8</v>
      </c>
      <c r="C44" s="74" t="s">
        <v>392</v>
      </c>
      <c r="D44" s="77" t="s">
        <v>221</v>
      </c>
      <c r="E44" s="74" t="s">
        <v>135</v>
      </c>
      <c r="F44" s="75">
        <v>5</v>
      </c>
      <c r="G44" s="75">
        <v>0.8</v>
      </c>
      <c r="H44" s="74" t="s">
        <v>133</v>
      </c>
      <c r="I44" s="77" t="s">
        <v>398</v>
      </c>
      <c r="J44" s="75" t="s">
        <v>310</v>
      </c>
      <c r="K44" s="58" t="s">
        <v>490</v>
      </c>
      <c r="L44" s="75">
        <v>5</v>
      </c>
      <c r="M44" s="75">
        <f t="shared" si="1"/>
        <v>0.8</v>
      </c>
      <c r="N44" s="74">
        <v>60</v>
      </c>
      <c r="O44" s="101">
        <f t="array" ref="O44">IFERROR(INDEX($AB$11:$AM$235,MATCH($B44&amp;$I44,$Z$11:$Z$235&amp;$AE$11:$AE$235,0),MATCH($C44,$AB$9:$AM$9,0)),"-")</f>
        <v>5</v>
      </c>
      <c r="P44" s="75">
        <v>14</v>
      </c>
      <c r="Q44" s="75">
        <v>-2</v>
      </c>
      <c r="R44" s="101">
        <f t="array" ref="R44">IFERROR(INDEX($AB$11:$AM$235,MATCH($B44&amp;$I44,$Z$11:$Z$235&amp;$AE$11:$AE$235,0),MATCH($D44,$AB$9:$AM$9,0)),"-")</f>
        <v>4.4804000000000004</v>
      </c>
      <c r="S44" s="75">
        <v>10</v>
      </c>
      <c r="T44" s="75">
        <v>2</v>
      </c>
      <c r="U44" s="75">
        <v>5</v>
      </c>
      <c r="V44" s="75">
        <v>16</v>
      </c>
      <c r="W44" s="50">
        <f t="shared" si="4"/>
        <v>16</v>
      </c>
      <c r="X44" s="50">
        <f t="shared" si="9"/>
        <v>8</v>
      </c>
      <c r="Z44" s="27" t="str">
        <f t="shared" si="3"/>
        <v>M33×3.5</v>
      </c>
      <c r="AA44" s="28" t="s">
        <v>135</v>
      </c>
      <c r="AB44" s="27">
        <v>33</v>
      </c>
      <c r="AC44" s="27">
        <v>3.5</v>
      </c>
      <c r="AD44" s="28">
        <v>60</v>
      </c>
      <c r="AE44" s="30" t="s">
        <v>172</v>
      </c>
      <c r="AF44" s="30">
        <f>INDEX(공차방식!$C$6:$D$29,MATCH(AC44,공차방식!$B$6:$B$29,0),MATCH(RIGHT(AE44,1),공차방식!$C$5:$D$5,0))/1000</f>
        <v>0</v>
      </c>
      <c r="AG44" s="28">
        <f t="shared" ca="1" si="5"/>
        <v>30.950700000000001</v>
      </c>
      <c r="AH44" s="28">
        <f t="shared" si="6"/>
        <v>30.726700000000001</v>
      </c>
      <c r="AI44" s="28">
        <f t="array" aca="1" ref="AI44" ca="1">ROUND(INDEX(공차방식!T$6:X$50,MATCH(AO44&amp;AC44,공차방식!R$6:R$50&amp;공차방식!S$6:S$50,0),MATCH(VALUE(LEFT(AE44,1)),공차방식!T$5:X$5,0))/1000,4)</f>
        <v>0.224</v>
      </c>
      <c r="AJ44" s="28">
        <f t="shared" si="7"/>
        <v>29.661100000000001</v>
      </c>
      <c r="AK44" s="28">
        <f t="shared" si="8"/>
        <v>29.211099999999998</v>
      </c>
      <c r="AL44" s="28">
        <f t="array" ref="AL44">ROUND(INDEX(공차방식!H$6:L$29,MATCH(AC44,공차방식!B$6:B$29,0),MATCH(VALUE(LEFT(AE44,1)),공차방식!H$5:L$5,0))/1000,4)</f>
        <v>0.45</v>
      </c>
      <c r="AM44" s="28">
        <v>31.658000000000001</v>
      </c>
      <c r="AO44" s="39">
        <f ca="1">OFFSET(공차방식!R$5,COUNTIF(공차방식!R$6:R$50,"&lt;"&amp;AB44)+1,0)</f>
        <v>45</v>
      </c>
    </row>
    <row r="45" spans="2:41" ht="15" x14ac:dyDescent="0.3">
      <c r="B45" s="76" t="str">
        <f t="shared" si="0"/>
        <v>M6×1</v>
      </c>
      <c r="C45" s="74" t="s">
        <v>392</v>
      </c>
      <c r="D45" s="77" t="s">
        <v>221</v>
      </c>
      <c r="E45" s="74" t="s">
        <v>135</v>
      </c>
      <c r="F45" s="75">
        <v>6</v>
      </c>
      <c r="G45" s="75">
        <v>1</v>
      </c>
      <c r="H45" s="74" t="s">
        <v>133</v>
      </c>
      <c r="I45" s="77" t="s">
        <v>398</v>
      </c>
      <c r="J45" s="75" t="s">
        <v>310</v>
      </c>
      <c r="K45" s="58" t="s">
        <v>490</v>
      </c>
      <c r="L45" s="75">
        <v>6</v>
      </c>
      <c r="M45" s="75">
        <f t="shared" si="1"/>
        <v>1</v>
      </c>
      <c r="N45" s="74">
        <v>60</v>
      </c>
      <c r="O45" s="101">
        <f t="array" ref="O45">IFERROR(INDEX($AB$11:$AM$235,MATCH($B45&amp;$I45,$Z$11:$Z$235&amp;$AE$11:$AE$235,0),MATCH($C45,$AB$9:$AM$9,0)),"-")</f>
        <v>6</v>
      </c>
      <c r="P45" s="75">
        <v>14</v>
      </c>
      <c r="Q45" s="75">
        <v>-2</v>
      </c>
      <c r="R45" s="101">
        <f t="array" ref="R45">IFERROR(INDEX($AB$11:$AM$235,MATCH($B45&amp;$I45,$Z$11:$Z$235&amp;$AE$11:$AE$235,0),MATCH($D45,$AB$9:$AM$9,0)),"-")</f>
        <v>5.3505000000000003</v>
      </c>
      <c r="S45" s="75">
        <v>10</v>
      </c>
      <c r="T45" s="75">
        <v>2</v>
      </c>
      <c r="U45" s="75">
        <v>5</v>
      </c>
      <c r="V45" s="75">
        <v>15</v>
      </c>
      <c r="W45" s="50">
        <f t="shared" si="4"/>
        <v>16</v>
      </c>
      <c r="X45" s="50">
        <f t="shared" si="9"/>
        <v>8</v>
      </c>
      <c r="Z45" s="27" t="str">
        <f t="shared" si="3"/>
        <v>M36×4</v>
      </c>
      <c r="AA45" s="28" t="s">
        <v>135</v>
      </c>
      <c r="AB45" s="27">
        <v>36</v>
      </c>
      <c r="AC45" s="27">
        <v>4</v>
      </c>
      <c r="AD45" s="28">
        <v>60</v>
      </c>
      <c r="AE45" s="30" t="s">
        <v>172</v>
      </c>
      <c r="AF45" s="30">
        <f>INDEX(공차방식!$C$6:$D$29,MATCH(AC45,공차방식!$B$6:$B$29,0),MATCH(RIGHT(AE45,1),공차방식!$C$5:$D$5,0))/1000</f>
        <v>0</v>
      </c>
      <c r="AG45" s="28">
        <f t="shared" ca="1" si="5"/>
        <v>33.637900000000002</v>
      </c>
      <c r="AH45" s="28">
        <f t="shared" si="6"/>
        <v>33.401899999999998</v>
      </c>
      <c r="AI45" s="28">
        <f t="array" aca="1" ref="AI45" ca="1">ROUND(INDEX(공차방식!T$6:X$50,MATCH(AO45&amp;AC45,공차방식!R$6:R$50&amp;공차방식!S$6:S$50,0),MATCH(VALUE(LEFT(AE45,1)),공차방식!T$5:X$5,0))/1000,4)</f>
        <v>0.23599999999999999</v>
      </c>
      <c r="AJ45" s="28">
        <f t="shared" si="7"/>
        <v>32.1449</v>
      </c>
      <c r="AK45" s="28">
        <f t="shared" si="8"/>
        <v>31.669899999999998</v>
      </c>
      <c r="AL45" s="28">
        <f t="array" ref="AL45">ROUND(INDEX(공차방식!H$6:L$29,MATCH(AC45,공차방식!B$6:B$29,0),MATCH(VALUE(LEFT(AE45,1)),공차방식!H$5:L$5,0))/1000,4)</f>
        <v>0.47499999999999998</v>
      </c>
      <c r="AM45" s="28">
        <v>34.445</v>
      </c>
      <c r="AO45" s="39">
        <f ca="1">OFFSET(공차방식!R$5,COUNTIF(공차방식!R$6:R$50,"&lt;"&amp;AB45)+1,0)</f>
        <v>45</v>
      </c>
    </row>
    <row r="46" spans="2:41" ht="15" x14ac:dyDescent="0.3">
      <c r="B46" s="76" t="str">
        <f t="shared" si="0"/>
        <v>M7×1</v>
      </c>
      <c r="C46" s="74" t="s">
        <v>392</v>
      </c>
      <c r="D46" s="77" t="s">
        <v>221</v>
      </c>
      <c r="E46" s="74" t="s">
        <v>135</v>
      </c>
      <c r="F46" s="75">
        <v>7</v>
      </c>
      <c r="G46" s="75">
        <v>1</v>
      </c>
      <c r="H46" s="74" t="s">
        <v>133</v>
      </c>
      <c r="I46" s="77" t="s">
        <v>398</v>
      </c>
      <c r="J46" s="75" t="s">
        <v>310</v>
      </c>
      <c r="K46" s="58" t="s">
        <v>490</v>
      </c>
      <c r="L46" s="75">
        <v>7</v>
      </c>
      <c r="M46" s="75">
        <f t="shared" si="1"/>
        <v>1</v>
      </c>
      <c r="N46" s="74">
        <v>60</v>
      </c>
      <c r="O46" s="101">
        <f t="array" ref="O46">IFERROR(INDEX($AB$11:$AM$235,MATCH($B46&amp;$I46,$Z$11:$Z$235&amp;$AE$11:$AE$235,0),MATCH($C46,$AB$9:$AM$9,0)),"-")</f>
        <v>7</v>
      </c>
      <c r="P46" s="75">
        <v>14</v>
      </c>
      <c r="Q46" s="75">
        <v>-2</v>
      </c>
      <c r="R46" s="101">
        <f t="array" ref="R46">IFERROR(INDEX($AB$11:$AM$235,MATCH($B46&amp;$I46,$Z$11:$Z$235&amp;$AE$11:$AE$235,0),MATCH($D46,$AB$9:$AM$9,0)),"-")</f>
        <v>6.3505000000000003</v>
      </c>
      <c r="S46" s="75">
        <v>10</v>
      </c>
      <c r="T46" s="75">
        <v>2</v>
      </c>
      <c r="U46" s="75">
        <v>5</v>
      </c>
      <c r="V46" s="75">
        <v>15</v>
      </c>
      <c r="W46" s="50">
        <f t="shared" si="4"/>
        <v>16</v>
      </c>
      <c r="X46" s="50">
        <f t="shared" si="9"/>
        <v>8</v>
      </c>
      <c r="Z46" s="27" t="str">
        <f t="shared" si="3"/>
        <v>M39×4</v>
      </c>
      <c r="AA46" s="28" t="s">
        <v>135</v>
      </c>
      <c r="AB46" s="27">
        <v>39</v>
      </c>
      <c r="AC46" s="27">
        <v>4</v>
      </c>
      <c r="AD46" s="28">
        <v>60</v>
      </c>
      <c r="AE46" s="30" t="s">
        <v>172</v>
      </c>
      <c r="AF46" s="30">
        <f>INDEX(공차방식!$C$6:$D$29,MATCH(AC46,공차방식!$B$6:$B$29,0),MATCH(RIGHT(AE46,1),공차방식!$C$5:$D$5,0))/1000</f>
        <v>0</v>
      </c>
      <c r="AG46" s="28">
        <f t="shared" ca="1" si="5"/>
        <v>36.637900000000002</v>
      </c>
      <c r="AH46" s="28">
        <f t="shared" si="6"/>
        <v>36.401899999999998</v>
      </c>
      <c r="AI46" s="28">
        <f t="array" aca="1" ref="AI46" ca="1">ROUND(INDEX(공차방식!T$6:X$50,MATCH(AO46&amp;AC46,공차방식!R$6:R$50&amp;공차방식!S$6:S$50,0),MATCH(VALUE(LEFT(AE46,1)),공차방식!T$5:X$5,0))/1000,4)</f>
        <v>0.23599999999999999</v>
      </c>
      <c r="AJ46" s="28">
        <f t="shared" si="7"/>
        <v>35.1449</v>
      </c>
      <c r="AK46" s="28">
        <f t="shared" si="8"/>
        <v>34.669899999999998</v>
      </c>
      <c r="AL46" s="28">
        <f t="array" ref="AL46">ROUND(INDEX(공차방식!H$6:L$29,MATCH(AC46,공차방식!B$6:B$29,0),MATCH(VALUE(LEFT(AE46,1)),공차방식!H$5:L$5,0))/1000,4)</f>
        <v>0.47499999999999998</v>
      </c>
      <c r="AM46" s="28">
        <v>37.445</v>
      </c>
      <c r="AO46" s="39">
        <f ca="1">OFFSET(공차방식!R$5,COUNTIF(공차방식!R$6:R$50,"&lt;"&amp;AB46)+1,0)</f>
        <v>45</v>
      </c>
    </row>
    <row r="47" spans="2:41" ht="15" x14ac:dyDescent="0.3">
      <c r="B47" s="76" t="str">
        <f t="shared" si="0"/>
        <v>M8×1.25</v>
      </c>
      <c r="C47" s="74" t="s">
        <v>392</v>
      </c>
      <c r="D47" s="77" t="s">
        <v>221</v>
      </c>
      <c r="E47" s="74" t="s">
        <v>135</v>
      </c>
      <c r="F47" s="75">
        <v>8</v>
      </c>
      <c r="G47" s="75">
        <v>1.25</v>
      </c>
      <c r="H47" s="74" t="s">
        <v>133</v>
      </c>
      <c r="I47" s="77" t="s">
        <v>398</v>
      </c>
      <c r="J47" s="75" t="s">
        <v>310</v>
      </c>
      <c r="K47" s="58" t="s">
        <v>490</v>
      </c>
      <c r="L47" s="75">
        <v>8</v>
      </c>
      <c r="M47" s="75">
        <f t="shared" si="1"/>
        <v>1.25</v>
      </c>
      <c r="N47" s="74">
        <v>60</v>
      </c>
      <c r="O47" s="101">
        <f t="array" ref="O47">IFERROR(INDEX($AB$11:$AM$235,MATCH($B47&amp;$I47,$Z$11:$Z$235&amp;$AE$11:$AE$235,0),MATCH($C47,$AB$9:$AM$9,0)),"-")</f>
        <v>8</v>
      </c>
      <c r="P47" s="75">
        <v>14</v>
      </c>
      <c r="Q47" s="75">
        <v>-2</v>
      </c>
      <c r="R47" s="101">
        <f t="array" ref="R47">IFERROR(INDEX($AB$11:$AM$235,MATCH($B47&amp;$I47,$Z$11:$Z$235&amp;$AE$11:$AE$235,0),MATCH($D47,$AB$9:$AM$9,0)),"-")</f>
        <v>7.1881000000000004</v>
      </c>
      <c r="S47" s="75">
        <v>10</v>
      </c>
      <c r="T47" s="75">
        <v>2</v>
      </c>
      <c r="U47" s="75">
        <v>5</v>
      </c>
      <c r="V47" s="75">
        <v>13</v>
      </c>
      <c r="W47" s="50">
        <f t="shared" si="4"/>
        <v>16</v>
      </c>
      <c r="X47" s="50">
        <f t="shared" si="9"/>
        <v>8</v>
      </c>
      <c r="Z47" s="27" t="str">
        <f t="shared" si="3"/>
        <v>M42×4.5</v>
      </c>
      <c r="AA47" s="28" t="s">
        <v>135</v>
      </c>
      <c r="AB47" s="27">
        <v>42</v>
      </c>
      <c r="AC47" s="27">
        <v>4.5</v>
      </c>
      <c r="AD47" s="28">
        <v>60</v>
      </c>
      <c r="AE47" s="30" t="s">
        <v>172</v>
      </c>
      <c r="AF47" s="30">
        <f>INDEX(공차방식!$C$6:$D$29,MATCH(AC47,공차방식!$B$6:$B$29,0),MATCH(RIGHT(AE47,1),공차방식!$C$5:$D$5,0))/1000</f>
        <v>0</v>
      </c>
      <c r="AG47" s="28">
        <f t="shared" ca="1" si="5"/>
        <v>39.327199999999998</v>
      </c>
      <c r="AH47" s="28">
        <f t="shared" si="6"/>
        <v>39.077199999999998</v>
      </c>
      <c r="AI47" s="28">
        <f t="array" aca="1" ref="AI47" ca="1">ROUND(INDEX(공차방식!T$6:X$50,MATCH(AO47&amp;AC47,공차방식!R$6:R$50&amp;공차방식!S$6:S$50,0),MATCH(VALUE(LEFT(AE47,1)),공차방식!T$5:X$5,0))/1000,4)</f>
        <v>0.25</v>
      </c>
      <c r="AJ47" s="28">
        <f t="shared" si="7"/>
        <v>37.6586</v>
      </c>
      <c r="AK47" s="28">
        <f t="shared" si="8"/>
        <v>37.128599999999999</v>
      </c>
      <c r="AL47" s="28">
        <f t="array" ref="AL47">ROUND(INDEX(공차방식!H$6:L$29,MATCH(AC47,공차방식!B$6:B$29,0),MATCH(VALUE(LEFT(AE47,1)),공차방식!H$5:L$5,0))/1000,4)</f>
        <v>0.53</v>
      </c>
      <c r="AM47" s="28">
        <v>40.234000000000002</v>
      </c>
      <c r="AO47" s="39">
        <f ca="1">OFFSET(공차방식!R$5,COUNTIF(공차방식!R$6:R$50,"&lt;"&amp;AB47)+1,0)</f>
        <v>45</v>
      </c>
    </row>
    <row r="48" spans="2:41" ht="15" x14ac:dyDescent="0.3">
      <c r="B48" s="76" t="str">
        <f t="shared" si="0"/>
        <v>M9×1.25</v>
      </c>
      <c r="C48" s="74" t="s">
        <v>392</v>
      </c>
      <c r="D48" s="77" t="s">
        <v>221</v>
      </c>
      <c r="E48" s="74" t="s">
        <v>135</v>
      </c>
      <c r="F48" s="75">
        <v>9</v>
      </c>
      <c r="G48" s="75">
        <v>1.25</v>
      </c>
      <c r="H48" s="74" t="s">
        <v>133</v>
      </c>
      <c r="I48" s="77" t="s">
        <v>398</v>
      </c>
      <c r="J48" s="75" t="s">
        <v>310</v>
      </c>
      <c r="K48" s="58" t="s">
        <v>490</v>
      </c>
      <c r="L48" s="75">
        <v>9</v>
      </c>
      <c r="M48" s="75">
        <f t="shared" si="1"/>
        <v>1.25</v>
      </c>
      <c r="N48" s="74">
        <v>60</v>
      </c>
      <c r="O48" s="101">
        <f t="array" ref="O48">IFERROR(INDEX($AB$11:$AM$235,MATCH($B48&amp;$I48,$Z$11:$Z$235&amp;$AE$11:$AE$235,0),MATCH($C48,$AB$9:$AM$9,0)),"-")</f>
        <v>9</v>
      </c>
      <c r="P48" s="75">
        <v>14</v>
      </c>
      <c r="Q48" s="75">
        <v>-2</v>
      </c>
      <c r="R48" s="101">
        <f t="array" ref="R48">IFERROR(INDEX($AB$11:$AM$235,MATCH($B48&amp;$I48,$Z$11:$Z$235&amp;$AE$11:$AE$235,0),MATCH($D48,$AB$9:$AM$9,0)),"-")</f>
        <v>8.1881000000000004</v>
      </c>
      <c r="S48" s="75">
        <v>10</v>
      </c>
      <c r="T48" s="75">
        <v>2</v>
      </c>
      <c r="U48" s="75">
        <v>5</v>
      </c>
      <c r="V48" s="75">
        <v>13</v>
      </c>
      <c r="W48" s="50">
        <f t="shared" si="4"/>
        <v>16</v>
      </c>
      <c r="X48" s="50">
        <f t="shared" si="9"/>
        <v>8</v>
      </c>
      <c r="Z48" s="27" t="str">
        <f t="shared" si="3"/>
        <v>M45×4.5</v>
      </c>
      <c r="AA48" s="28" t="s">
        <v>135</v>
      </c>
      <c r="AB48" s="27">
        <v>45</v>
      </c>
      <c r="AC48" s="27">
        <v>4.5</v>
      </c>
      <c r="AD48" s="28">
        <v>60</v>
      </c>
      <c r="AE48" s="30" t="s">
        <v>172</v>
      </c>
      <c r="AF48" s="30">
        <f>INDEX(공차방식!$C$6:$D$29,MATCH(AC48,공차방식!$B$6:$B$29,0),MATCH(RIGHT(AE48,1),공차방식!$C$5:$D$5,0))/1000</f>
        <v>0</v>
      </c>
      <c r="AG48" s="28">
        <f t="shared" ca="1" si="5"/>
        <v>42.327199999999998</v>
      </c>
      <c r="AH48" s="28">
        <f t="shared" si="6"/>
        <v>42.077199999999998</v>
      </c>
      <c r="AI48" s="28">
        <f t="array" aca="1" ref="AI48" ca="1">ROUND(INDEX(공차방식!T$6:X$50,MATCH(AO48&amp;AC48,공차방식!R$6:R$50&amp;공차방식!S$6:S$50,0),MATCH(VALUE(LEFT(AE48,1)),공차방식!T$5:X$5,0))/1000,4)</f>
        <v>0.25</v>
      </c>
      <c r="AJ48" s="28">
        <f t="shared" si="7"/>
        <v>40.6586</v>
      </c>
      <c r="AK48" s="28">
        <f t="shared" si="8"/>
        <v>40.128599999999999</v>
      </c>
      <c r="AL48" s="28">
        <f t="array" ref="AL48">ROUND(INDEX(공차방식!H$6:L$29,MATCH(AC48,공차방식!B$6:B$29,0),MATCH(VALUE(LEFT(AE48,1)),공차방식!H$5:L$5,0))/1000,4)</f>
        <v>0.53</v>
      </c>
      <c r="AM48" s="28">
        <v>43.234000000000002</v>
      </c>
      <c r="AO48" s="39">
        <f ca="1">OFFSET(공차방식!R$5,COUNTIF(공차방식!R$6:R$50,"&lt;"&amp;AB48)+1,0)</f>
        <v>45</v>
      </c>
    </row>
    <row r="49" spans="2:41" ht="15" x14ac:dyDescent="0.3">
      <c r="B49" s="76" t="str">
        <f t="shared" si="0"/>
        <v>M10×1.5</v>
      </c>
      <c r="C49" s="74" t="s">
        <v>392</v>
      </c>
      <c r="D49" s="77" t="s">
        <v>221</v>
      </c>
      <c r="E49" s="74" t="s">
        <v>135</v>
      </c>
      <c r="F49" s="75">
        <v>10</v>
      </c>
      <c r="G49" s="75">
        <v>1.5</v>
      </c>
      <c r="H49" s="74" t="s">
        <v>133</v>
      </c>
      <c r="I49" s="77" t="s">
        <v>398</v>
      </c>
      <c r="J49" s="75" t="s">
        <v>310</v>
      </c>
      <c r="K49" s="58" t="s">
        <v>490</v>
      </c>
      <c r="L49" s="75">
        <v>10</v>
      </c>
      <c r="M49" s="75">
        <f t="shared" si="1"/>
        <v>1.5</v>
      </c>
      <c r="N49" s="74">
        <v>60</v>
      </c>
      <c r="O49" s="101">
        <f t="array" ref="O49">IFERROR(INDEX($AB$11:$AM$235,MATCH($B49&amp;$I49,$Z$11:$Z$235&amp;$AE$11:$AE$235,0),MATCH($C49,$AB$9:$AM$9,0)),"-")</f>
        <v>10</v>
      </c>
      <c r="P49" s="75">
        <v>22</v>
      </c>
      <c r="Q49" s="75">
        <v>2</v>
      </c>
      <c r="R49" s="101">
        <f t="array" ref="R49">IFERROR(INDEX($AB$11:$AM$235,MATCH($B49&amp;$I49,$Z$11:$Z$235&amp;$AE$11:$AE$235,0),MATCH($D49,$AB$9:$AM$9,0)),"-")</f>
        <v>9.0257000000000005</v>
      </c>
      <c r="S49" s="75">
        <v>17</v>
      </c>
      <c r="T49" s="75">
        <v>7</v>
      </c>
      <c r="U49" s="75">
        <v>5</v>
      </c>
      <c r="V49" s="75">
        <v>12</v>
      </c>
      <c r="W49" s="50">
        <f t="shared" si="4"/>
        <v>20</v>
      </c>
      <c r="X49" s="50">
        <f t="shared" si="9"/>
        <v>10</v>
      </c>
      <c r="Z49" s="27" t="str">
        <f t="shared" si="3"/>
        <v>M48×5</v>
      </c>
      <c r="AA49" s="28" t="s">
        <v>135</v>
      </c>
      <c r="AB49" s="27">
        <v>48</v>
      </c>
      <c r="AC49" s="27">
        <v>5</v>
      </c>
      <c r="AD49" s="28">
        <v>60</v>
      </c>
      <c r="AE49" s="30" t="s">
        <v>172</v>
      </c>
      <c r="AF49" s="30">
        <f>INDEX(공차방식!$C$6:$D$29,MATCH(AC49,공차방식!$B$6:$B$29,0),MATCH(RIGHT(AE49,1),공차방식!$C$5:$D$5,0))/1000</f>
        <v>0</v>
      </c>
      <c r="AG49" s="28">
        <f t="shared" ca="1" si="5"/>
        <v>45.017400000000002</v>
      </c>
      <c r="AH49" s="28">
        <f t="shared" si="6"/>
        <v>44.752400000000002</v>
      </c>
      <c r="AI49" s="28">
        <f t="array" aca="1" ref="AI49" ca="1">ROUND(INDEX(공차방식!T$6:X$50,MATCH(AO49&amp;AC49,공차방식!R$6:R$50&amp;공차방식!S$6:S$50,0),MATCH(VALUE(LEFT(AE49,1)),공차방식!T$5:X$5,0))/1000,4)</f>
        <v>0.26500000000000001</v>
      </c>
      <c r="AJ49" s="28">
        <f t="shared" si="7"/>
        <v>43.147300000000001</v>
      </c>
      <c r="AK49" s="28">
        <f t="shared" si="8"/>
        <v>42.587299999999999</v>
      </c>
      <c r="AL49" s="28">
        <f t="array" ref="AL49">ROUND(INDEX(공차방식!H$6:L$29,MATCH(AC49,공차방식!B$6:B$29,0),MATCH(VALUE(LEFT(AE49,1)),공차방식!H$5:L$5,0))/1000,4)</f>
        <v>0.56000000000000005</v>
      </c>
      <c r="AM49" s="28">
        <v>46.024000000000001</v>
      </c>
      <c r="AO49" s="39">
        <f ca="1">OFFSET(공차방식!R$5,COUNTIF(공차방식!R$6:R$50,"&lt;"&amp;AB49)+1,0)</f>
        <v>90</v>
      </c>
    </row>
    <row r="50" spans="2:41" ht="15" x14ac:dyDescent="0.3">
      <c r="B50" s="76" t="str">
        <f t="shared" si="0"/>
        <v>M11×1.5</v>
      </c>
      <c r="C50" s="74" t="s">
        <v>392</v>
      </c>
      <c r="D50" s="77" t="s">
        <v>221</v>
      </c>
      <c r="E50" s="74" t="s">
        <v>135</v>
      </c>
      <c r="F50" s="75">
        <v>11</v>
      </c>
      <c r="G50" s="75">
        <v>1.5</v>
      </c>
      <c r="H50" s="74" t="s">
        <v>133</v>
      </c>
      <c r="I50" s="77" t="s">
        <v>398</v>
      </c>
      <c r="J50" s="75" t="s">
        <v>310</v>
      </c>
      <c r="K50" s="58" t="s">
        <v>490</v>
      </c>
      <c r="L50" s="75">
        <v>11</v>
      </c>
      <c r="M50" s="75">
        <f t="shared" si="1"/>
        <v>1.5</v>
      </c>
      <c r="N50" s="74">
        <v>60</v>
      </c>
      <c r="O50" s="101">
        <f t="array" ref="O50">IFERROR(INDEX($AB$11:$AM$235,MATCH($B50&amp;$I50,$Z$11:$Z$235&amp;$AE$11:$AE$235,0),MATCH($C50,$AB$9:$AM$9,0)),"-")</f>
        <v>11</v>
      </c>
      <c r="P50" s="75">
        <v>22</v>
      </c>
      <c r="Q50" s="75">
        <v>2</v>
      </c>
      <c r="R50" s="101">
        <f t="array" ref="R50">IFERROR(INDEX($AB$11:$AM$235,MATCH($B50&amp;$I50,$Z$11:$Z$235&amp;$AE$11:$AE$235,0),MATCH($D50,$AB$9:$AM$9,0)),"-")</f>
        <v>10.025700000000001</v>
      </c>
      <c r="S50" s="75">
        <v>17</v>
      </c>
      <c r="T50" s="75">
        <v>7</v>
      </c>
      <c r="U50" s="75">
        <v>5</v>
      </c>
      <c r="V50" s="75">
        <v>12</v>
      </c>
      <c r="W50" s="50">
        <f t="shared" si="4"/>
        <v>20</v>
      </c>
      <c r="X50" s="50">
        <f t="shared" si="9"/>
        <v>10</v>
      </c>
      <c r="Z50" s="27" t="str">
        <f t="shared" si="3"/>
        <v>M52×5</v>
      </c>
      <c r="AA50" s="28" t="s">
        <v>135</v>
      </c>
      <c r="AB50" s="27">
        <v>52</v>
      </c>
      <c r="AC50" s="27">
        <v>5</v>
      </c>
      <c r="AD50" s="28">
        <v>60</v>
      </c>
      <c r="AE50" s="30" t="s">
        <v>172</v>
      </c>
      <c r="AF50" s="30">
        <f>INDEX(공차방식!$C$6:$D$29,MATCH(AC50,공차방식!$B$6:$B$29,0),MATCH(RIGHT(AE50,1),공차방식!$C$5:$D$5,0))/1000</f>
        <v>0</v>
      </c>
      <c r="AG50" s="28">
        <f t="shared" ca="1" si="5"/>
        <v>49.017400000000002</v>
      </c>
      <c r="AH50" s="28">
        <f t="shared" si="6"/>
        <v>48.752400000000002</v>
      </c>
      <c r="AI50" s="28">
        <f t="array" aca="1" ref="AI50" ca="1">ROUND(INDEX(공차방식!T$6:X$50,MATCH(AO50&amp;AC50,공차방식!R$6:R$50&amp;공차방식!S$6:S$50,0),MATCH(VALUE(LEFT(AE50,1)),공차방식!T$5:X$5,0))/1000,4)</f>
        <v>0.26500000000000001</v>
      </c>
      <c r="AJ50" s="28">
        <f t="shared" si="7"/>
        <v>47.147300000000001</v>
      </c>
      <c r="AK50" s="28">
        <f t="shared" si="8"/>
        <v>46.587299999999999</v>
      </c>
      <c r="AL50" s="28">
        <f t="array" ref="AL50">ROUND(INDEX(공차방식!H$6:L$29,MATCH(AC50,공차방식!B$6:B$29,0),MATCH(VALUE(LEFT(AE50,1)),공차방식!H$5:L$5,0))/1000,4)</f>
        <v>0.56000000000000005</v>
      </c>
      <c r="AM50" s="28">
        <v>50.024000000000001</v>
      </c>
      <c r="AO50" s="39">
        <f ca="1">OFFSET(공차방식!R$5,COUNTIF(공차방식!R$6:R$50,"&lt;"&amp;AB50)+1,0)</f>
        <v>90</v>
      </c>
    </row>
    <row r="51" spans="2:41" ht="15" x14ac:dyDescent="0.3">
      <c r="B51" s="76" t="str">
        <f t="shared" si="0"/>
        <v>M12×1.75</v>
      </c>
      <c r="C51" s="74" t="s">
        <v>392</v>
      </c>
      <c r="D51" s="77" t="s">
        <v>221</v>
      </c>
      <c r="E51" s="74" t="s">
        <v>135</v>
      </c>
      <c r="F51" s="75">
        <v>12</v>
      </c>
      <c r="G51" s="75">
        <v>1.75</v>
      </c>
      <c r="H51" s="74" t="s">
        <v>133</v>
      </c>
      <c r="I51" s="77" t="s">
        <v>398</v>
      </c>
      <c r="J51" s="75" t="s">
        <v>310</v>
      </c>
      <c r="K51" s="58" t="s">
        <v>490</v>
      </c>
      <c r="L51" s="75">
        <v>12</v>
      </c>
      <c r="M51" s="75">
        <f t="shared" si="1"/>
        <v>1.75</v>
      </c>
      <c r="N51" s="74">
        <v>60</v>
      </c>
      <c r="O51" s="101">
        <f t="array" ref="O51">IFERROR(INDEX($AB$11:$AM$235,MATCH($B51&amp;$I51,$Z$11:$Z$235&amp;$AE$11:$AE$235,0),MATCH($C51,$AB$9:$AM$9,0)),"-")</f>
        <v>12</v>
      </c>
      <c r="P51" s="75">
        <v>22</v>
      </c>
      <c r="Q51" s="75">
        <v>2</v>
      </c>
      <c r="R51" s="101">
        <f t="array" ref="R51">IFERROR(INDEX($AB$11:$AM$235,MATCH($B51&amp;$I51,$Z$11:$Z$235&amp;$AE$11:$AE$235,0),MATCH($D51,$AB$9:$AM$9,0)),"-")</f>
        <v>10.863300000000001</v>
      </c>
      <c r="S51" s="75">
        <v>17</v>
      </c>
      <c r="T51" s="75">
        <v>7</v>
      </c>
      <c r="U51" s="75">
        <v>5</v>
      </c>
      <c r="V51" s="75">
        <v>11</v>
      </c>
      <c r="W51" s="50">
        <f t="shared" si="4"/>
        <v>20</v>
      </c>
      <c r="X51" s="50">
        <f t="shared" si="9"/>
        <v>10</v>
      </c>
      <c r="Z51" s="27" t="str">
        <f t="shared" si="3"/>
        <v>M56×5.5</v>
      </c>
      <c r="AA51" s="28" t="s">
        <v>135</v>
      </c>
      <c r="AB51" s="27">
        <v>56</v>
      </c>
      <c r="AC51" s="27">
        <v>5.5</v>
      </c>
      <c r="AD51" s="28">
        <v>60</v>
      </c>
      <c r="AE51" s="30" t="s">
        <v>172</v>
      </c>
      <c r="AF51" s="30">
        <f>INDEX(공차방식!$C$6:$D$29,MATCH(AC51,공차방식!$B$6:$B$29,0),MATCH(RIGHT(AE51,1),공차방식!$C$5:$D$5,0))/1000</f>
        <v>0</v>
      </c>
      <c r="AG51" s="28">
        <f t="shared" ca="1" si="5"/>
        <v>52.707599999999999</v>
      </c>
      <c r="AH51" s="28">
        <f t="shared" si="6"/>
        <v>52.427599999999998</v>
      </c>
      <c r="AI51" s="28">
        <f t="array" aca="1" ref="AI51" ca="1">ROUND(INDEX(공차방식!T$6:X$50,MATCH(AO51&amp;AC51,공차방식!R$6:R$50&amp;공차방식!S$6:S$50,0),MATCH(VALUE(LEFT(AE51,1)),공차방식!T$5:X$5,0))/1000,4)</f>
        <v>0.28000000000000003</v>
      </c>
      <c r="AJ51" s="28">
        <f t="shared" si="7"/>
        <v>50.646099999999997</v>
      </c>
      <c r="AK51" s="28">
        <f t="shared" si="8"/>
        <v>50.046100000000003</v>
      </c>
      <c r="AL51" s="28">
        <f t="array" ref="AL51">ROUND(INDEX(공차방식!H$6:L$29,MATCH(AC51,공차방식!B$6:B$29,0),MATCH(VALUE(LEFT(AE51,1)),공차방식!H$5:L$5,0))/1000,4)</f>
        <v>0.6</v>
      </c>
      <c r="AM51" s="28">
        <v>53.814999999999998</v>
      </c>
      <c r="AO51" s="39">
        <f ca="1">OFFSET(공차방식!R$5,COUNTIF(공차방식!R$6:R$50,"&lt;"&amp;AB51)+1,0)</f>
        <v>90</v>
      </c>
    </row>
    <row r="52" spans="2:41" ht="15" x14ac:dyDescent="0.3">
      <c r="B52" s="76" t="str">
        <f t="shared" si="0"/>
        <v>M14×2</v>
      </c>
      <c r="C52" s="74" t="s">
        <v>392</v>
      </c>
      <c r="D52" s="77" t="s">
        <v>221</v>
      </c>
      <c r="E52" s="74" t="s">
        <v>135</v>
      </c>
      <c r="F52" s="75">
        <v>14</v>
      </c>
      <c r="G52" s="75">
        <v>2</v>
      </c>
      <c r="H52" s="74" t="s">
        <v>133</v>
      </c>
      <c r="I52" s="77" t="s">
        <v>398</v>
      </c>
      <c r="J52" s="75" t="s">
        <v>310</v>
      </c>
      <c r="K52" s="58" t="s">
        <v>490</v>
      </c>
      <c r="L52" s="75">
        <v>14</v>
      </c>
      <c r="M52" s="75">
        <f t="shared" si="1"/>
        <v>2</v>
      </c>
      <c r="N52" s="74">
        <v>60</v>
      </c>
      <c r="O52" s="101">
        <f t="array" ref="O52">IFERROR(INDEX($AB$11:$AM$235,MATCH($B52&amp;$I52,$Z$11:$Z$235&amp;$AE$11:$AE$235,0),MATCH($C52,$AB$9:$AM$9,0)),"-")</f>
        <v>14</v>
      </c>
      <c r="P52" s="75">
        <v>22</v>
      </c>
      <c r="Q52" s="75">
        <v>2</v>
      </c>
      <c r="R52" s="101">
        <f t="array" ref="R52">IFERROR(INDEX($AB$11:$AM$235,MATCH($B52&amp;$I52,$Z$11:$Z$235&amp;$AE$11:$AE$235,0),MATCH($D52,$AB$9:$AM$9,0)),"-")</f>
        <v>12.701000000000001</v>
      </c>
      <c r="S52" s="75">
        <v>17</v>
      </c>
      <c r="T52" s="75">
        <v>7</v>
      </c>
      <c r="U52" s="75">
        <v>5</v>
      </c>
      <c r="V52" s="75">
        <v>10</v>
      </c>
      <c r="W52" s="50">
        <f t="shared" si="4"/>
        <v>20</v>
      </c>
      <c r="X52" s="50">
        <f t="shared" si="9"/>
        <v>10</v>
      </c>
      <c r="Z52" s="27" t="str">
        <f t="shared" si="3"/>
        <v>M60×5.5</v>
      </c>
      <c r="AA52" s="28" t="s">
        <v>135</v>
      </c>
      <c r="AB52" s="27">
        <v>60</v>
      </c>
      <c r="AC52" s="27">
        <v>5.5</v>
      </c>
      <c r="AD52" s="28">
        <v>60</v>
      </c>
      <c r="AE52" s="30" t="s">
        <v>172</v>
      </c>
      <c r="AF52" s="30">
        <f>INDEX(공차방식!$C$6:$D$29,MATCH(AC52,공차방식!$B$6:$B$29,0),MATCH(RIGHT(AE52,1),공차방식!$C$5:$D$5,0))/1000</f>
        <v>0</v>
      </c>
      <c r="AG52" s="28">
        <f t="shared" ca="1" si="5"/>
        <v>56.707599999999999</v>
      </c>
      <c r="AH52" s="28">
        <f t="shared" si="6"/>
        <v>56.427599999999998</v>
      </c>
      <c r="AI52" s="28">
        <f t="array" aca="1" ref="AI52" ca="1">ROUND(INDEX(공차방식!T$6:X$50,MATCH(AO52&amp;AC52,공차방식!R$6:R$50&amp;공차방식!S$6:S$50,0),MATCH(VALUE(LEFT(AE52,1)),공차방식!T$5:X$5,0))/1000,4)</f>
        <v>0.28000000000000003</v>
      </c>
      <c r="AJ52" s="28">
        <f t="shared" si="7"/>
        <v>54.646099999999997</v>
      </c>
      <c r="AK52" s="28">
        <f t="shared" si="8"/>
        <v>54.046100000000003</v>
      </c>
      <c r="AL52" s="28">
        <f t="array" ref="AL52">ROUND(INDEX(공차방식!H$6:L$29,MATCH(AC52,공차방식!B$6:B$29,0),MATCH(VALUE(LEFT(AE52,1)),공차방식!H$5:L$5,0))/1000,4)</f>
        <v>0.6</v>
      </c>
      <c r="AM52" s="28">
        <v>57.814999999999998</v>
      </c>
      <c r="AO52" s="39">
        <f ca="1">OFFSET(공차방식!R$5,COUNTIF(공차방식!R$6:R$50,"&lt;"&amp;AB52)+1,0)</f>
        <v>90</v>
      </c>
    </row>
    <row r="53" spans="2:41" ht="15" x14ac:dyDescent="0.3">
      <c r="B53" s="76" t="str">
        <f t="shared" si="0"/>
        <v>M16×2</v>
      </c>
      <c r="C53" s="74" t="s">
        <v>392</v>
      </c>
      <c r="D53" s="77" t="s">
        <v>221</v>
      </c>
      <c r="E53" s="74" t="s">
        <v>135</v>
      </c>
      <c r="F53" s="75">
        <v>16</v>
      </c>
      <c r="G53" s="75">
        <v>2</v>
      </c>
      <c r="H53" s="74" t="s">
        <v>133</v>
      </c>
      <c r="I53" s="77" t="s">
        <v>398</v>
      </c>
      <c r="J53" s="75" t="s">
        <v>310</v>
      </c>
      <c r="K53" s="58" t="s">
        <v>490</v>
      </c>
      <c r="L53" s="75">
        <v>16</v>
      </c>
      <c r="M53" s="75">
        <f t="shared" si="1"/>
        <v>2</v>
      </c>
      <c r="N53" s="74">
        <v>60</v>
      </c>
      <c r="O53" s="101">
        <f t="array" ref="O53">IFERROR(INDEX($AB$11:$AM$235,MATCH($B53&amp;$I53,$Z$11:$Z$235&amp;$AE$11:$AE$235,0),MATCH($C53,$AB$9:$AM$9,0)),"-")</f>
        <v>16</v>
      </c>
      <c r="P53" s="75">
        <v>22</v>
      </c>
      <c r="Q53" s="75">
        <v>2</v>
      </c>
      <c r="R53" s="101">
        <f t="array" ref="R53">IFERROR(INDEX($AB$11:$AM$235,MATCH($B53&amp;$I53,$Z$11:$Z$235&amp;$AE$11:$AE$235,0),MATCH($D53,$AB$9:$AM$9,0)),"-")</f>
        <v>14.701000000000001</v>
      </c>
      <c r="S53" s="75">
        <v>17</v>
      </c>
      <c r="T53" s="75">
        <v>7</v>
      </c>
      <c r="U53" s="75">
        <v>5</v>
      </c>
      <c r="V53" s="75">
        <v>10</v>
      </c>
      <c r="W53" s="50">
        <f t="shared" si="4"/>
        <v>20</v>
      </c>
      <c r="X53" s="50">
        <f t="shared" si="9"/>
        <v>10</v>
      </c>
      <c r="Z53" s="27" t="str">
        <f t="shared" si="3"/>
        <v>M64×6</v>
      </c>
      <c r="AA53" s="28" t="s">
        <v>135</v>
      </c>
      <c r="AB53" s="27">
        <v>64</v>
      </c>
      <c r="AC53" s="27">
        <v>6</v>
      </c>
      <c r="AD53" s="28">
        <v>60</v>
      </c>
      <c r="AE53" s="30" t="s">
        <v>172</v>
      </c>
      <c r="AF53" s="30">
        <f>INDEX(공차방식!$C$6:$D$29,MATCH(AC53,공차방식!$B$6:$B$29,0),MATCH(RIGHT(AE53,1),공차방식!$C$5:$D$5,0))/1000</f>
        <v>0</v>
      </c>
      <c r="AG53" s="28">
        <f t="shared" ca="1" si="5"/>
        <v>60.402900000000002</v>
      </c>
      <c r="AH53" s="28">
        <f t="shared" si="6"/>
        <v>60.102899999999998</v>
      </c>
      <c r="AI53" s="28">
        <f t="array" aca="1" ref="AI53" ca="1">ROUND(INDEX(공차방식!T$6:X$50,MATCH(AO53&amp;AC53,공차방식!R$6:R$50&amp;공차방식!S$6:S$50,0),MATCH(VALUE(LEFT(AE53,1)),공차방식!T$5:X$5,0))/1000,4)</f>
        <v>0.3</v>
      </c>
      <c r="AJ53" s="28">
        <f t="shared" si="7"/>
        <v>58.134799999999998</v>
      </c>
      <c r="AK53" s="28">
        <f t="shared" si="8"/>
        <v>57.504800000000003</v>
      </c>
      <c r="AL53" s="28">
        <f t="array" ref="AL53">ROUND(INDEX(공차방식!H$6:L$29,MATCH(AC53,공차방식!B$6:B$29,0),MATCH(VALUE(LEFT(AE53,1)),공차방식!H$5:L$5,0))/1000,4)</f>
        <v>0.63</v>
      </c>
      <c r="AM53" s="28">
        <v>61.61</v>
      </c>
      <c r="AO53" s="39">
        <f ca="1">OFFSET(공차방식!R$5,COUNTIF(공차방식!R$6:R$50,"&lt;"&amp;AB53)+1,0)</f>
        <v>90</v>
      </c>
    </row>
    <row r="54" spans="2:41" ht="15" x14ac:dyDescent="0.3">
      <c r="B54" s="76" t="str">
        <f t="shared" si="0"/>
        <v>M18×2.5</v>
      </c>
      <c r="C54" s="74" t="s">
        <v>392</v>
      </c>
      <c r="D54" s="77" t="s">
        <v>221</v>
      </c>
      <c r="E54" s="74" t="s">
        <v>135</v>
      </c>
      <c r="F54" s="75">
        <v>18</v>
      </c>
      <c r="G54" s="75">
        <v>2.5</v>
      </c>
      <c r="H54" s="74" t="s">
        <v>133</v>
      </c>
      <c r="I54" s="77" t="s">
        <v>398</v>
      </c>
      <c r="J54" s="75" t="s">
        <v>310</v>
      </c>
      <c r="K54" s="58" t="s">
        <v>490</v>
      </c>
      <c r="L54" s="75">
        <v>18</v>
      </c>
      <c r="M54" s="75">
        <f t="shared" si="1"/>
        <v>2.5</v>
      </c>
      <c r="N54" s="74">
        <v>60</v>
      </c>
      <c r="O54" s="101">
        <f t="array" ref="O54">IFERROR(INDEX($AB$11:$AM$235,MATCH($B54&amp;$I54,$Z$11:$Z$235&amp;$AE$11:$AE$235,0),MATCH($C54,$AB$9:$AM$9,0)),"-")</f>
        <v>18</v>
      </c>
      <c r="P54" s="75">
        <v>22</v>
      </c>
      <c r="Q54" s="75">
        <v>2</v>
      </c>
      <c r="R54" s="101">
        <f t="array" ref="R54">IFERROR(INDEX($AB$11:$AM$235,MATCH($B54&amp;$I54,$Z$11:$Z$235&amp;$AE$11:$AE$235,0),MATCH($D54,$AB$9:$AM$9,0)),"-")</f>
        <v>16.376200000000001</v>
      </c>
      <c r="S54" s="75">
        <v>17</v>
      </c>
      <c r="T54" s="75">
        <v>7</v>
      </c>
      <c r="U54" s="75">
        <v>5</v>
      </c>
      <c r="V54" s="75">
        <v>10</v>
      </c>
      <c r="W54" s="50">
        <f t="shared" si="4"/>
        <v>20</v>
      </c>
      <c r="X54" s="50">
        <f t="shared" si="9"/>
        <v>10</v>
      </c>
      <c r="Z54" s="27" t="str">
        <f t="shared" si="3"/>
        <v>M68×6</v>
      </c>
      <c r="AA54" s="28" t="s">
        <v>135</v>
      </c>
      <c r="AB54" s="27">
        <v>68</v>
      </c>
      <c r="AC54" s="27">
        <v>6</v>
      </c>
      <c r="AD54" s="28">
        <v>60</v>
      </c>
      <c r="AE54" s="30" t="s">
        <v>172</v>
      </c>
      <c r="AF54" s="30">
        <f>INDEX(공차방식!$C$6:$D$29,MATCH(AC54,공차방식!$B$6:$B$29,0),MATCH(RIGHT(AE54,1),공차방식!$C$5:$D$5,0))/1000</f>
        <v>0</v>
      </c>
      <c r="AG54" s="28">
        <f t="shared" ca="1" si="5"/>
        <v>64.402900000000002</v>
      </c>
      <c r="AH54" s="28">
        <f t="shared" si="6"/>
        <v>64.102900000000005</v>
      </c>
      <c r="AI54" s="28">
        <f t="array" aca="1" ref="AI54" ca="1">ROUND(INDEX(공차방식!T$6:X$50,MATCH(AO54&amp;AC54,공차방식!R$6:R$50&amp;공차방식!S$6:S$50,0),MATCH(VALUE(LEFT(AE54,1)),공차방식!T$5:X$5,0))/1000,4)</f>
        <v>0.3</v>
      </c>
      <c r="AJ54" s="28">
        <f t="shared" si="7"/>
        <v>62.134799999999998</v>
      </c>
      <c r="AK54" s="28">
        <f t="shared" si="8"/>
        <v>61.504800000000003</v>
      </c>
      <c r="AL54" s="28">
        <f t="array" ref="AL54">ROUND(INDEX(공차방식!H$6:L$29,MATCH(AC54,공차방식!B$6:B$29,0),MATCH(VALUE(LEFT(AE54,1)),공차방식!H$5:L$5,0))/1000,4)</f>
        <v>0.63</v>
      </c>
      <c r="AM54" s="28">
        <v>65.61</v>
      </c>
      <c r="AO54" s="39">
        <f ca="1">OFFSET(공차방식!R$5,COUNTIF(공차방식!R$6:R$50,"&lt;"&amp;AB54)+1,0)</f>
        <v>90</v>
      </c>
    </row>
    <row r="55" spans="2:41" ht="15" x14ac:dyDescent="0.3">
      <c r="B55" s="76" t="str">
        <f t="shared" si="0"/>
        <v>M20×2.5</v>
      </c>
      <c r="C55" s="74" t="s">
        <v>392</v>
      </c>
      <c r="D55" s="77" t="s">
        <v>221</v>
      </c>
      <c r="E55" s="74" t="s">
        <v>135</v>
      </c>
      <c r="F55" s="75">
        <v>20</v>
      </c>
      <c r="G55" s="75">
        <v>2.5</v>
      </c>
      <c r="H55" s="74" t="s">
        <v>133</v>
      </c>
      <c r="I55" s="77" t="s">
        <v>398</v>
      </c>
      <c r="J55" s="75" t="s">
        <v>310</v>
      </c>
      <c r="K55" s="58" t="s">
        <v>490</v>
      </c>
      <c r="L55" s="75">
        <v>20</v>
      </c>
      <c r="M55" s="75">
        <f t="shared" si="1"/>
        <v>2.5</v>
      </c>
      <c r="N55" s="74">
        <v>60</v>
      </c>
      <c r="O55" s="101">
        <f t="array" ref="O55">IFERROR(INDEX($AB$11:$AM$235,MATCH($B55&amp;$I55,$Z$11:$Z$235&amp;$AE$11:$AE$235,0),MATCH($C55,$AB$9:$AM$9,0)),"-")</f>
        <v>20</v>
      </c>
      <c r="P55" s="75">
        <v>22</v>
      </c>
      <c r="Q55" s="75">
        <v>2</v>
      </c>
      <c r="R55" s="101">
        <f t="array" ref="R55">IFERROR(INDEX($AB$11:$AM$235,MATCH($B55&amp;$I55,$Z$11:$Z$235&amp;$AE$11:$AE$235,0),MATCH($D55,$AB$9:$AM$9,0)),"-")</f>
        <v>18.376200000000001</v>
      </c>
      <c r="S55" s="75">
        <v>17</v>
      </c>
      <c r="T55" s="75">
        <v>7</v>
      </c>
      <c r="U55" s="75">
        <v>5</v>
      </c>
      <c r="V55" s="75">
        <v>10</v>
      </c>
      <c r="W55" s="50">
        <f t="shared" si="4"/>
        <v>20</v>
      </c>
      <c r="X55" s="50">
        <f t="shared" si="9"/>
        <v>10</v>
      </c>
      <c r="Z55" s="23" t="str">
        <f t="shared" si="3"/>
        <v>M1.6×0.35</v>
      </c>
      <c r="AA55" s="24" t="s">
        <v>135</v>
      </c>
      <c r="AB55" s="23">
        <v>1.6</v>
      </c>
      <c r="AC55" s="23">
        <v>0.35</v>
      </c>
      <c r="AD55" s="24">
        <v>60</v>
      </c>
      <c r="AE55" s="29" t="s">
        <v>140</v>
      </c>
      <c r="AF55" s="29">
        <f>INDEX(공차방식!$C$6:$D$29,MATCH(AC55,공차방식!$B$6:$B$29,0),MATCH(RIGHT(AE55,1),공차방식!$C$5:$D$5,0))/1000</f>
        <v>0</v>
      </c>
      <c r="AG55" s="24">
        <f t="shared" ca="1" si="5"/>
        <v>1.4577</v>
      </c>
      <c r="AH55" s="24">
        <f t="shared" si="6"/>
        <v>1.3727</v>
      </c>
      <c r="AI55" s="24">
        <f t="array" aca="1" ref="AI55" ca="1">ROUND(INDEX(공차방식!T$6:X$50,MATCH(AO55&amp;AC55,공차방식!R$6:R$50&amp;공차방식!S$6:S$50,0),MATCH(VALUE(LEFT(AE55,1)),공차방식!T$5:X$5,0))/1000,4)</f>
        <v>8.5000000000000006E-2</v>
      </c>
      <c r="AJ55" s="24">
        <f t="shared" si="7"/>
        <v>1.3210999999999999</v>
      </c>
      <c r="AK55" s="24">
        <f t="shared" si="8"/>
        <v>1.2211000000000001</v>
      </c>
      <c r="AL55" s="24">
        <f t="array" ref="AL55">ROUND(INDEX(공차방식!H$6:L$29,MATCH(AC55,공차방식!B$6:B$29,0),MATCH(VALUE(LEFT(AE55,1)),공차방식!H$5:L$5,0))/1000,4)</f>
        <v>0.1</v>
      </c>
      <c r="AM55" s="24">
        <v>1.532</v>
      </c>
      <c r="AO55" s="39">
        <f ca="1">OFFSET(공차방식!R$5,COUNTIF(공차방식!R$6:R$50,"&lt;"&amp;AB55)+1,0)</f>
        <v>2.8</v>
      </c>
    </row>
    <row r="56" spans="2:41" ht="15" x14ac:dyDescent="0.3">
      <c r="B56" s="76" t="str">
        <f t="shared" si="0"/>
        <v>M22×2.5</v>
      </c>
      <c r="C56" s="74" t="s">
        <v>392</v>
      </c>
      <c r="D56" s="77" t="s">
        <v>221</v>
      </c>
      <c r="E56" s="74" t="s">
        <v>135</v>
      </c>
      <c r="F56" s="75">
        <v>22</v>
      </c>
      <c r="G56" s="75">
        <v>2.5</v>
      </c>
      <c r="H56" s="74" t="s">
        <v>133</v>
      </c>
      <c r="I56" s="77" t="s">
        <v>398</v>
      </c>
      <c r="J56" s="75" t="s">
        <v>310</v>
      </c>
      <c r="K56" s="58" t="s">
        <v>490</v>
      </c>
      <c r="L56" s="75">
        <v>22</v>
      </c>
      <c r="M56" s="75">
        <f t="shared" si="1"/>
        <v>2.5</v>
      </c>
      <c r="N56" s="74">
        <v>60</v>
      </c>
      <c r="O56" s="101">
        <f t="array" ref="O56">IFERROR(INDEX($AB$11:$AM$235,MATCH($B56&amp;$I56,$Z$11:$Z$235&amp;$AE$11:$AE$235,0),MATCH($C56,$AB$9:$AM$9,0)),"-")</f>
        <v>22</v>
      </c>
      <c r="P56" s="75">
        <v>22</v>
      </c>
      <c r="Q56" s="75">
        <v>2</v>
      </c>
      <c r="R56" s="101">
        <f t="array" ref="R56">IFERROR(INDEX($AB$11:$AM$235,MATCH($B56&amp;$I56,$Z$11:$Z$235&amp;$AE$11:$AE$235,0),MATCH($D56,$AB$9:$AM$9,0)),"-")</f>
        <v>20.376200000000001</v>
      </c>
      <c r="S56" s="75">
        <v>17</v>
      </c>
      <c r="T56" s="75">
        <v>7</v>
      </c>
      <c r="U56" s="75">
        <v>5</v>
      </c>
      <c r="V56" s="75">
        <v>10</v>
      </c>
      <c r="W56" s="50">
        <f t="shared" si="4"/>
        <v>20</v>
      </c>
      <c r="X56" s="50">
        <f t="shared" si="9"/>
        <v>10</v>
      </c>
      <c r="Z56" s="23" t="str">
        <f t="shared" si="3"/>
        <v>M1.8×0.35</v>
      </c>
      <c r="AA56" s="24" t="s">
        <v>135</v>
      </c>
      <c r="AB56" s="23">
        <v>1.8</v>
      </c>
      <c r="AC56" s="23">
        <v>0.35</v>
      </c>
      <c r="AD56" s="24">
        <v>60</v>
      </c>
      <c r="AE56" s="29" t="s">
        <v>140</v>
      </c>
      <c r="AF56" s="29">
        <f>INDEX(공차방식!$C$6:$D$29,MATCH(AC56,공차방식!$B$6:$B$29,0),MATCH(RIGHT(AE56,1),공차방식!$C$5:$D$5,0))/1000</f>
        <v>0</v>
      </c>
      <c r="AG56" s="24">
        <f t="shared" ca="1" si="5"/>
        <v>1.6577</v>
      </c>
      <c r="AH56" s="24">
        <f t="shared" si="6"/>
        <v>1.5727</v>
      </c>
      <c r="AI56" s="24">
        <f t="array" aca="1" ref="AI56" ca="1">ROUND(INDEX(공차방식!T$6:X$50,MATCH(AO56&amp;AC56,공차방식!R$6:R$50&amp;공차방식!S$6:S$50,0),MATCH(VALUE(LEFT(AE56,1)),공차방식!T$5:X$5,0))/1000,4)</f>
        <v>8.5000000000000006E-2</v>
      </c>
      <c r="AJ56" s="24">
        <f t="shared" si="7"/>
        <v>1.5210999999999999</v>
      </c>
      <c r="AK56" s="24">
        <f t="shared" si="8"/>
        <v>1.4211</v>
      </c>
      <c r="AL56" s="24">
        <f t="array" ref="AL56">ROUND(INDEX(공차방식!H$6:L$29,MATCH(AC56,공차방식!B$6:B$29,0),MATCH(VALUE(LEFT(AE56,1)),공차방식!H$5:L$5,0))/1000,4)</f>
        <v>0.1</v>
      </c>
      <c r="AM56" s="24">
        <v>1.732</v>
      </c>
      <c r="AO56" s="39">
        <f ca="1">OFFSET(공차방식!R$5,COUNTIF(공차방식!R$6:R$50,"&lt;"&amp;AB56)+1,0)</f>
        <v>2.8</v>
      </c>
    </row>
    <row r="57" spans="2:41" ht="15" x14ac:dyDescent="0.3">
      <c r="B57" s="76" t="str">
        <f t="shared" si="0"/>
        <v>M24×3</v>
      </c>
      <c r="C57" s="74" t="s">
        <v>392</v>
      </c>
      <c r="D57" s="77" t="s">
        <v>221</v>
      </c>
      <c r="E57" s="74" t="s">
        <v>135</v>
      </c>
      <c r="F57" s="75">
        <v>24</v>
      </c>
      <c r="G57" s="75">
        <v>3</v>
      </c>
      <c r="H57" s="74" t="s">
        <v>133</v>
      </c>
      <c r="I57" s="77" t="s">
        <v>398</v>
      </c>
      <c r="J57" s="75" t="s">
        <v>310</v>
      </c>
      <c r="K57" s="58" t="s">
        <v>490</v>
      </c>
      <c r="L57" s="75">
        <v>24</v>
      </c>
      <c r="M57" s="75">
        <f t="shared" si="1"/>
        <v>3</v>
      </c>
      <c r="N57" s="74">
        <v>60</v>
      </c>
      <c r="O57" s="101">
        <f t="array" ref="O57">IFERROR(INDEX($AB$11:$AM$235,MATCH($B57&amp;$I57,$Z$11:$Z$235&amp;$AE$11:$AE$235,0),MATCH($C57,$AB$9:$AM$9,0)),"-")</f>
        <v>24</v>
      </c>
      <c r="P57" s="75">
        <v>30</v>
      </c>
      <c r="Q57" s="75">
        <v>2</v>
      </c>
      <c r="R57" s="101">
        <f t="array" ref="R57">IFERROR(INDEX($AB$11:$AM$235,MATCH($B57&amp;$I57,$Z$11:$Z$235&amp;$AE$11:$AE$235,0),MATCH($D57,$AB$9:$AM$9,0)),"-")</f>
        <v>22.051400000000001</v>
      </c>
      <c r="S57" s="75">
        <v>23</v>
      </c>
      <c r="T57" s="75">
        <v>9</v>
      </c>
      <c r="U57" s="75">
        <v>5</v>
      </c>
      <c r="V57" s="75">
        <v>9</v>
      </c>
      <c r="W57" s="50">
        <f t="shared" si="4"/>
        <v>28</v>
      </c>
      <c r="X57" s="50">
        <f t="shared" si="9"/>
        <v>14</v>
      </c>
      <c r="Z57" s="23" t="str">
        <f t="shared" si="3"/>
        <v>M2×0.4</v>
      </c>
      <c r="AA57" s="24" t="s">
        <v>135</v>
      </c>
      <c r="AB57" s="23">
        <v>2</v>
      </c>
      <c r="AC57" s="23">
        <v>0.4</v>
      </c>
      <c r="AD57" s="24">
        <v>60</v>
      </c>
      <c r="AE57" s="29" t="s">
        <v>140</v>
      </c>
      <c r="AF57" s="29">
        <f>INDEX(공차방식!$C$6:$D$29,MATCH(AC57,공차방식!$B$6:$B$29,0),MATCH(RIGHT(AE57,1),공차방식!$C$5:$D$5,0))/1000</f>
        <v>0</v>
      </c>
      <c r="AG57" s="24">
        <f t="shared" ca="1" si="5"/>
        <v>1.8302</v>
      </c>
      <c r="AH57" s="24">
        <f t="shared" si="6"/>
        <v>1.7402</v>
      </c>
      <c r="AI57" s="24">
        <f t="array" aca="1" ref="AI57" ca="1">ROUND(INDEX(공차방식!T$6:X$50,MATCH(AO57&amp;AC57,공차방식!R$6:R$50&amp;공차방식!S$6:S$50,0),MATCH(VALUE(LEFT(AE57,1)),공차방식!T$5:X$5,0))/1000,4)</f>
        <v>0.09</v>
      </c>
      <c r="AJ57" s="24">
        <f t="shared" si="7"/>
        <v>1.679</v>
      </c>
      <c r="AK57" s="24">
        <f t="shared" si="8"/>
        <v>1.5669999999999999</v>
      </c>
      <c r="AL57" s="24">
        <f t="array" ref="AL57">ROUND(INDEX(공차방식!H$6:L$29,MATCH(AC57,공차방식!B$6:B$29,0),MATCH(VALUE(LEFT(AE57,1)),공차방식!H$5:L$5,0))/1000,4)</f>
        <v>0.112</v>
      </c>
      <c r="AM57" s="24">
        <v>1.9139999999999999</v>
      </c>
      <c r="AO57" s="39">
        <f ca="1">OFFSET(공차방식!R$5,COUNTIF(공차방식!R$6:R$50,"&lt;"&amp;AB57)+1,0)</f>
        <v>2.8</v>
      </c>
    </row>
    <row r="58" spans="2:41" ht="15" x14ac:dyDescent="0.3">
      <c r="B58" s="76" t="str">
        <f t="shared" si="0"/>
        <v>M27×3</v>
      </c>
      <c r="C58" s="74" t="s">
        <v>392</v>
      </c>
      <c r="D58" s="77" t="s">
        <v>221</v>
      </c>
      <c r="E58" s="74" t="s">
        <v>135</v>
      </c>
      <c r="F58" s="75">
        <v>27</v>
      </c>
      <c r="G58" s="75">
        <v>3</v>
      </c>
      <c r="H58" s="74" t="s">
        <v>133</v>
      </c>
      <c r="I58" s="77" t="s">
        <v>398</v>
      </c>
      <c r="J58" s="75" t="s">
        <v>310</v>
      </c>
      <c r="K58" s="58" t="s">
        <v>490</v>
      </c>
      <c r="L58" s="75">
        <v>27</v>
      </c>
      <c r="M58" s="75">
        <f t="shared" si="1"/>
        <v>3</v>
      </c>
      <c r="N58" s="74">
        <v>60</v>
      </c>
      <c r="O58" s="101">
        <f t="array" ref="O58">IFERROR(INDEX($AB$11:$AM$235,MATCH($B58&amp;$I58,$Z$11:$Z$235&amp;$AE$11:$AE$235,0),MATCH($C58,$AB$9:$AM$9,0)),"-")</f>
        <v>27</v>
      </c>
      <c r="P58" s="75">
        <v>30</v>
      </c>
      <c r="Q58" s="75">
        <v>2</v>
      </c>
      <c r="R58" s="101">
        <f t="array" ref="R58">IFERROR(INDEX($AB$11:$AM$235,MATCH($B58&amp;$I58,$Z$11:$Z$235&amp;$AE$11:$AE$235,0),MATCH($D58,$AB$9:$AM$9,0)),"-")</f>
        <v>25.051400000000001</v>
      </c>
      <c r="S58" s="75">
        <v>23</v>
      </c>
      <c r="T58" s="75">
        <v>9</v>
      </c>
      <c r="U58" s="75">
        <v>5</v>
      </c>
      <c r="V58" s="75">
        <v>9</v>
      </c>
      <c r="W58" s="50">
        <f t="shared" si="4"/>
        <v>28</v>
      </c>
      <c r="X58" s="50">
        <f t="shared" si="9"/>
        <v>14</v>
      </c>
      <c r="Z58" s="23" t="str">
        <f t="shared" si="3"/>
        <v>M2.2×0.45</v>
      </c>
      <c r="AA58" s="24" t="s">
        <v>135</v>
      </c>
      <c r="AB58" s="23">
        <v>2.2000000000000002</v>
      </c>
      <c r="AC58" s="23">
        <v>0.45</v>
      </c>
      <c r="AD58" s="24">
        <v>60</v>
      </c>
      <c r="AE58" s="29" t="s">
        <v>140</v>
      </c>
      <c r="AF58" s="29">
        <f>INDEX(공차방식!$C$6:$D$29,MATCH(AC58,공차방식!$B$6:$B$29,0),MATCH(RIGHT(AE58,1),공차방식!$C$5:$D$5,0))/1000</f>
        <v>0</v>
      </c>
      <c r="AG58" s="24">
        <f t="shared" ca="1" si="5"/>
        <v>2.0026999999999999</v>
      </c>
      <c r="AH58" s="24">
        <f t="shared" si="6"/>
        <v>1.9077</v>
      </c>
      <c r="AI58" s="24">
        <f t="array" aca="1" ref="AI58" ca="1">ROUND(INDEX(공차방식!T$6:X$50,MATCH(AO58&amp;AC58,공차방식!R$6:R$50&amp;공차방식!S$6:S$50,0),MATCH(VALUE(LEFT(AE58,1)),공차방식!T$5:X$5,0))/1000,4)</f>
        <v>9.5000000000000001E-2</v>
      </c>
      <c r="AJ58" s="24">
        <f t="shared" si="7"/>
        <v>1.8379000000000001</v>
      </c>
      <c r="AK58" s="24">
        <f t="shared" si="8"/>
        <v>1.7129000000000001</v>
      </c>
      <c r="AL58" s="24">
        <f t="array" ref="AL58">ROUND(INDEX(공차방식!H$6:L$29,MATCH(AC58,공차방식!B$6:B$29,0),MATCH(VALUE(LEFT(AE58,1)),공차방식!H$5:L$5,0))/1000,4)</f>
        <v>0.125</v>
      </c>
      <c r="AM58" s="24">
        <v>2.097</v>
      </c>
      <c r="AO58" s="39">
        <f ca="1">OFFSET(공차방식!R$5,COUNTIF(공차방식!R$6:R$50,"&lt;"&amp;AB58)+1,0)</f>
        <v>2.8</v>
      </c>
    </row>
    <row r="59" spans="2:41" ht="15" x14ac:dyDescent="0.3">
      <c r="B59" s="76" t="str">
        <f t="shared" si="0"/>
        <v>M30×3.5</v>
      </c>
      <c r="C59" s="74" t="s">
        <v>392</v>
      </c>
      <c r="D59" s="77" t="s">
        <v>221</v>
      </c>
      <c r="E59" s="74" t="s">
        <v>135</v>
      </c>
      <c r="F59" s="75">
        <v>30</v>
      </c>
      <c r="G59" s="75">
        <v>3.5</v>
      </c>
      <c r="H59" s="74" t="s">
        <v>133</v>
      </c>
      <c r="I59" s="77" t="s">
        <v>398</v>
      </c>
      <c r="J59" s="75" t="s">
        <v>310</v>
      </c>
      <c r="K59" s="58" t="s">
        <v>490</v>
      </c>
      <c r="L59" s="75">
        <v>30</v>
      </c>
      <c r="M59" s="75">
        <f t="shared" si="1"/>
        <v>3.5</v>
      </c>
      <c r="N59" s="74">
        <v>60</v>
      </c>
      <c r="O59" s="101">
        <f t="array" ref="O59">IFERROR(INDEX($AB$11:$AM$235,MATCH($B59&amp;$I59,$Z$11:$Z$235&amp;$AE$11:$AE$235,0),MATCH($C59,$AB$9:$AM$9,0)),"-")</f>
        <v>30</v>
      </c>
      <c r="P59" s="75">
        <v>30</v>
      </c>
      <c r="Q59" s="75">
        <v>2</v>
      </c>
      <c r="R59" s="101">
        <f t="array" ref="R59">IFERROR(INDEX($AB$11:$AM$235,MATCH($B59&amp;$I59,$Z$11:$Z$235&amp;$AE$11:$AE$235,0),MATCH($D59,$AB$9:$AM$9,0)),"-")</f>
        <v>27.726700000000001</v>
      </c>
      <c r="S59" s="75">
        <v>23</v>
      </c>
      <c r="T59" s="75">
        <v>9</v>
      </c>
      <c r="U59" s="75">
        <v>5</v>
      </c>
      <c r="V59" s="75">
        <v>9</v>
      </c>
      <c r="W59" s="50">
        <f t="shared" si="4"/>
        <v>28</v>
      </c>
      <c r="X59" s="50">
        <f t="shared" si="9"/>
        <v>14</v>
      </c>
      <c r="Z59" s="23" t="str">
        <f t="shared" si="3"/>
        <v>M2.5×0.45</v>
      </c>
      <c r="AA59" s="24" t="s">
        <v>135</v>
      </c>
      <c r="AB59" s="23">
        <v>2.5</v>
      </c>
      <c r="AC59" s="23">
        <v>0.45</v>
      </c>
      <c r="AD59" s="24">
        <v>60</v>
      </c>
      <c r="AE59" s="29" t="s">
        <v>140</v>
      </c>
      <c r="AF59" s="29">
        <f>INDEX(공차방식!$C$6:$D$29,MATCH(AC59,공차방식!$B$6:$B$29,0),MATCH(RIGHT(AE59,1),공차방식!$C$5:$D$5,0))/1000</f>
        <v>0</v>
      </c>
      <c r="AG59" s="24">
        <f t="shared" ca="1" si="5"/>
        <v>2.3027000000000002</v>
      </c>
      <c r="AH59" s="24">
        <f t="shared" si="6"/>
        <v>2.2077</v>
      </c>
      <c r="AI59" s="24">
        <f t="array" aca="1" ref="AI59" ca="1">ROUND(INDEX(공차방식!T$6:X$50,MATCH(AO59&amp;AC59,공차방식!R$6:R$50&amp;공차방식!S$6:S$50,0),MATCH(VALUE(LEFT(AE59,1)),공차방식!T$5:X$5,0))/1000,4)</f>
        <v>9.5000000000000001E-2</v>
      </c>
      <c r="AJ59" s="24">
        <f t="shared" si="7"/>
        <v>2.1379000000000001</v>
      </c>
      <c r="AK59" s="24">
        <f t="shared" si="8"/>
        <v>2.0129000000000001</v>
      </c>
      <c r="AL59" s="24">
        <f t="array" ref="AL59">ROUND(INDEX(공차방식!H$6:L$29,MATCH(AC59,공차방식!B$6:B$29,0),MATCH(VALUE(LEFT(AE59,1)),공차방식!H$5:L$5,0))/1000,4)</f>
        <v>0.125</v>
      </c>
      <c r="AM59" s="24">
        <v>2.3969999999999998</v>
      </c>
      <c r="AO59" s="39">
        <f ca="1">OFFSET(공차방식!R$5,COUNTIF(공차방식!R$6:R$50,"&lt;"&amp;AB59)+1,0)</f>
        <v>2.8</v>
      </c>
    </row>
    <row r="60" spans="2:41" ht="15" x14ac:dyDescent="0.3">
      <c r="B60" s="76" t="str">
        <f t="shared" si="0"/>
        <v>M33×3.5</v>
      </c>
      <c r="C60" s="74" t="s">
        <v>392</v>
      </c>
      <c r="D60" s="77" t="s">
        <v>221</v>
      </c>
      <c r="E60" s="74" t="s">
        <v>135</v>
      </c>
      <c r="F60" s="75">
        <v>33</v>
      </c>
      <c r="G60" s="75">
        <v>3.5</v>
      </c>
      <c r="H60" s="74" t="s">
        <v>133</v>
      </c>
      <c r="I60" s="77" t="s">
        <v>398</v>
      </c>
      <c r="J60" s="75" t="s">
        <v>310</v>
      </c>
      <c r="K60" s="58" t="s">
        <v>490</v>
      </c>
      <c r="L60" s="75">
        <v>33</v>
      </c>
      <c r="M60" s="75">
        <f t="shared" si="1"/>
        <v>3.5</v>
      </c>
      <c r="N60" s="74">
        <v>60</v>
      </c>
      <c r="O60" s="101">
        <f t="array" ref="O60">IFERROR(INDEX($AB$11:$AM$235,MATCH($B60&amp;$I60,$Z$11:$Z$235&amp;$AE$11:$AE$235,0),MATCH($C60,$AB$9:$AM$9,0)),"-")</f>
        <v>33</v>
      </c>
      <c r="P60" s="75">
        <v>30</v>
      </c>
      <c r="Q60" s="75">
        <v>2</v>
      </c>
      <c r="R60" s="101">
        <f t="array" ref="R60">IFERROR(INDEX($AB$11:$AM$235,MATCH($B60&amp;$I60,$Z$11:$Z$235&amp;$AE$11:$AE$235,0),MATCH($D60,$AB$9:$AM$9,0)),"-")</f>
        <v>30.726700000000001</v>
      </c>
      <c r="S60" s="75">
        <v>23</v>
      </c>
      <c r="T60" s="75">
        <v>9</v>
      </c>
      <c r="U60" s="75">
        <v>5</v>
      </c>
      <c r="V60" s="75">
        <v>9</v>
      </c>
      <c r="W60" s="50">
        <f t="shared" si="4"/>
        <v>28</v>
      </c>
      <c r="X60" s="50">
        <f t="shared" si="9"/>
        <v>14</v>
      </c>
      <c r="Z60" s="23" t="str">
        <f t="shared" si="3"/>
        <v>M3×0.5</v>
      </c>
      <c r="AA60" s="24" t="s">
        <v>135</v>
      </c>
      <c r="AB60" s="23">
        <v>3</v>
      </c>
      <c r="AC60" s="23">
        <v>0.5</v>
      </c>
      <c r="AD60" s="24">
        <v>60</v>
      </c>
      <c r="AE60" s="29" t="s">
        <v>140</v>
      </c>
      <c r="AF60" s="29">
        <f>INDEX(공차방식!$C$6:$D$29,MATCH(AC60,공차방식!$B$6:$B$29,0),MATCH(RIGHT(AE60,1),공차방식!$C$5:$D$5,0))/1000</f>
        <v>0</v>
      </c>
      <c r="AG60" s="24">
        <f t="shared" ca="1" si="5"/>
        <v>2.7751999999999999</v>
      </c>
      <c r="AH60" s="24">
        <f t="shared" si="6"/>
        <v>2.6751999999999998</v>
      </c>
      <c r="AI60" s="24">
        <f t="array" aca="1" ref="AI60" ca="1">ROUND(INDEX(공차방식!T$6:X$50,MATCH(AO60&amp;AC60,공차방식!R$6:R$50&amp;공차방식!S$6:S$50,0),MATCH(VALUE(LEFT(AE60,1)),공차방식!T$5:X$5,0))/1000,4)</f>
        <v>0.1</v>
      </c>
      <c r="AJ60" s="24">
        <f t="shared" si="7"/>
        <v>2.5987</v>
      </c>
      <c r="AK60" s="24">
        <f t="shared" si="8"/>
        <v>2.4586999999999999</v>
      </c>
      <c r="AL60" s="24">
        <f t="array" ref="AL60">ROUND(INDEX(공차방식!H$6:L$29,MATCH(AC60,공차방식!B$6:B$29,0),MATCH(VALUE(LEFT(AE60,1)),공차방식!H$5:L$5,0))/1000,4)</f>
        <v>0.14000000000000001</v>
      </c>
      <c r="AM60" s="24">
        <v>2.879</v>
      </c>
      <c r="AO60" s="39">
        <f ca="1">OFFSET(공차방식!R$5,COUNTIF(공차방식!R$6:R$50,"&lt;"&amp;AB60)+1,0)</f>
        <v>5.6</v>
      </c>
    </row>
    <row r="61" spans="2:41" ht="15" x14ac:dyDescent="0.3">
      <c r="B61" s="76" t="str">
        <f t="shared" si="0"/>
        <v>M36×4</v>
      </c>
      <c r="C61" s="74" t="s">
        <v>392</v>
      </c>
      <c r="D61" s="77" t="s">
        <v>221</v>
      </c>
      <c r="E61" s="74" t="s">
        <v>135</v>
      </c>
      <c r="F61" s="75">
        <v>36</v>
      </c>
      <c r="G61" s="75">
        <v>4</v>
      </c>
      <c r="H61" s="74" t="s">
        <v>133</v>
      </c>
      <c r="I61" s="77" t="s">
        <v>398</v>
      </c>
      <c r="J61" s="75" t="s">
        <v>310</v>
      </c>
      <c r="K61" s="58" t="s">
        <v>490</v>
      </c>
      <c r="L61" s="75">
        <v>36</v>
      </c>
      <c r="M61" s="75">
        <f t="shared" si="1"/>
        <v>4</v>
      </c>
      <c r="N61" s="74">
        <v>60</v>
      </c>
      <c r="O61" s="101">
        <f t="array" ref="O61">IFERROR(INDEX($AB$11:$AM$235,MATCH($B61&amp;$I61,$Z$11:$Z$235&amp;$AE$11:$AE$235,0),MATCH($C61,$AB$9:$AM$9,0)),"-")</f>
        <v>36</v>
      </c>
      <c r="P61" s="75">
        <v>30</v>
      </c>
      <c r="Q61" s="75">
        <v>2</v>
      </c>
      <c r="R61" s="101">
        <f t="array" ref="R61">IFERROR(INDEX($AB$11:$AM$235,MATCH($B61&amp;$I61,$Z$11:$Z$235&amp;$AE$11:$AE$235,0),MATCH($D61,$AB$9:$AM$9,0)),"-")</f>
        <v>33.401899999999998</v>
      </c>
      <c r="S61" s="75">
        <v>23</v>
      </c>
      <c r="T61" s="75">
        <v>9</v>
      </c>
      <c r="U61" s="75">
        <v>5</v>
      </c>
      <c r="V61" s="75">
        <v>8</v>
      </c>
      <c r="W61" s="50">
        <f t="shared" si="4"/>
        <v>28</v>
      </c>
      <c r="X61" s="50">
        <f t="shared" si="9"/>
        <v>14</v>
      </c>
      <c r="Z61" s="23" t="str">
        <f t="shared" si="3"/>
        <v>M3.5×0.6</v>
      </c>
      <c r="AA61" s="24" t="s">
        <v>135</v>
      </c>
      <c r="AB61" s="23">
        <v>3.5</v>
      </c>
      <c r="AC61" s="23">
        <v>0.6</v>
      </c>
      <c r="AD61" s="24">
        <v>60</v>
      </c>
      <c r="AE61" s="29" t="s">
        <v>140</v>
      </c>
      <c r="AF61" s="29">
        <f>INDEX(공차방식!$C$6:$D$29,MATCH(AC61,공차방식!$B$6:$B$29,0),MATCH(RIGHT(AE61,1),공차방식!$C$5:$D$5,0))/1000</f>
        <v>0</v>
      </c>
      <c r="AG61" s="24">
        <f t="shared" ca="1" si="5"/>
        <v>3.2223000000000002</v>
      </c>
      <c r="AH61" s="24">
        <f t="shared" si="6"/>
        <v>3.1103000000000001</v>
      </c>
      <c r="AI61" s="24">
        <f t="array" aca="1" ref="AI61" ca="1">ROUND(INDEX(공차방식!T$6:X$50,MATCH(AO61&amp;AC61,공차방식!R$6:R$50&amp;공차방식!S$6:S$50,0),MATCH(VALUE(LEFT(AE61,1)),공차방식!T$5:X$5,0))/1000,4)</f>
        <v>0.112</v>
      </c>
      <c r="AJ61" s="24">
        <f t="shared" si="7"/>
        <v>3.0105</v>
      </c>
      <c r="AK61" s="24">
        <f t="shared" si="8"/>
        <v>2.8504999999999998</v>
      </c>
      <c r="AL61" s="24">
        <f t="array" ref="AL61">ROUND(INDEX(공차방식!H$6:L$29,MATCH(AC61,공차방식!B$6:B$29,0),MATCH(VALUE(LEFT(AE61,1)),공차방식!H$5:L$5,0))/1000,4)</f>
        <v>0.16</v>
      </c>
      <c r="AM61" s="24">
        <v>3.3460000000000001</v>
      </c>
      <c r="AO61" s="39">
        <f ca="1">OFFSET(공차방식!R$5,COUNTIF(공차방식!R$6:R$50,"&lt;"&amp;AB61)+1,0)</f>
        <v>5.6</v>
      </c>
    </row>
    <row r="62" spans="2:41" ht="15" x14ac:dyDescent="0.3">
      <c r="B62" s="76" t="str">
        <f t="shared" si="0"/>
        <v>M39×4</v>
      </c>
      <c r="C62" s="74" t="s">
        <v>392</v>
      </c>
      <c r="D62" s="77" t="s">
        <v>221</v>
      </c>
      <c r="E62" s="74" t="s">
        <v>135</v>
      </c>
      <c r="F62" s="75">
        <v>39</v>
      </c>
      <c r="G62" s="75">
        <v>4</v>
      </c>
      <c r="H62" s="74" t="s">
        <v>133</v>
      </c>
      <c r="I62" s="77" t="s">
        <v>398</v>
      </c>
      <c r="J62" s="75" t="s">
        <v>310</v>
      </c>
      <c r="K62" s="58" t="s">
        <v>490</v>
      </c>
      <c r="L62" s="75">
        <v>39</v>
      </c>
      <c r="M62" s="75">
        <f t="shared" si="1"/>
        <v>4</v>
      </c>
      <c r="N62" s="74">
        <v>60</v>
      </c>
      <c r="O62" s="101">
        <f t="array" ref="O62">IFERROR(INDEX($AB$11:$AM$235,MATCH($B62&amp;$I62,$Z$11:$Z$235&amp;$AE$11:$AE$235,0),MATCH($C62,$AB$9:$AM$9,0)),"-")</f>
        <v>39</v>
      </c>
      <c r="P62" s="75">
        <v>30</v>
      </c>
      <c r="Q62" s="75">
        <v>2</v>
      </c>
      <c r="R62" s="101">
        <f t="array" ref="R62">IFERROR(INDEX($AB$11:$AM$235,MATCH($B62&amp;$I62,$Z$11:$Z$235&amp;$AE$11:$AE$235,0),MATCH($D62,$AB$9:$AM$9,0)),"-")</f>
        <v>36.401899999999998</v>
      </c>
      <c r="S62" s="75">
        <v>23</v>
      </c>
      <c r="T62" s="75">
        <v>9</v>
      </c>
      <c r="U62" s="75">
        <v>5</v>
      </c>
      <c r="V62" s="75">
        <v>8</v>
      </c>
      <c r="W62" s="50">
        <f t="shared" si="4"/>
        <v>28</v>
      </c>
      <c r="X62" s="50">
        <f t="shared" si="9"/>
        <v>14</v>
      </c>
      <c r="Z62" s="23" t="str">
        <f t="shared" si="3"/>
        <v>M4×0.7</v>
      </c>
      <c r="AA62" s="24" t="s">
        <v>135</v>
      </c>
      <c r="AB62" s="23">
        <v>4</v>
      </c>
      <c r="AC62" s="23">
        <v>0.7</v>
      </c>
      <c r="AD62" s="24">
        <v>60</v>
      </c>
      <c r="AE62" s="29" t="s">
        <v>140</v>
      </c>
      <c r="AF62" s="29">
        <f>INDEX(공차방식!$C$6:$D$29,MATCH(AC62,공차방식!$B$6:$B$29,0),MATCH(RIGHT(AE62,1),공차방식!$C$5:$D$5,0))/1000</f>
        <v>0</v>
      </c>
      <c r="AG62" s="24">
        <f t="shared" ca="1" si="5"/>
        <v>3.6633</v>
      </c>
      <c r="AH62" s="24">
        <f t="shared" si="6"/>
        <v>3.5453000000000001</v>
      </c>
      <c r="AI62" s="24">
        <f t="array" aca="1" ref="AI62" ca="1">ROUND(INDEX(공차방식!T$6:X$50,MATCH(AO62&amp;AC62,공차방식!R$6:R$50&amp;공차방식!S$6:S$50,0),MATCH(VALUE(LEFT(AE62,1)),공차방식!T$5:X$5,0))/1000,4)</f>
        <v>0.11799999999999999</v>
      </c>
      <c r="AJ62" s="24">
        <f t="shared" si="7"/>
        <v>3.4222000000000001</v>
      </c>
      <c r="AK62" s="24">
        <f t="shared" si="8"/>
        <v>3.2422</v>
      </c>
      <c r="AL62" s="24">
        <f t="array" ref="AL62">ROUND(INDEX(공차방식!H$6:L$29,MATCH(AC62,공차방식!B$6:B$29,0),MATCH(VALUE(LEFT(AE62,1)),공차방식!H$5:L$5,0))/1000,4)</f>
        <v>0.18</v>
      </c>
      <c r="AM62" s="24">
        <v>3.8069999999999999</v>
      </c>
      <c r="AO62" s="39">
        <f ca="1">OFFSET(공차방식!R$5,COUNTIF(공차방식!R$6:R$50,"&lt;"&amp;AB62)+1,0)</f>
        <v>5.6</v>
      </c>
    </row>
    <row r="63" spans="2:41" ht="15" x14ac:dyDescent="0.3">
      <c r="B63" s="76" t="str">
        <f t="shared" si="0"/>
        <v>M42×4.5</v>
      </c>
      <c r="C63" s="74" t="s">
        <v>392</v>
      </c>
      <c r="D63" s="77" t="s">
        <v>221</v>
      </c>
      <c r="E63" s="74" t="s">
        <v>135</v>
      </c>
      <c r="F63" s="75">
        <v>42</v>
      </c>
      <c r="G63" s="75">
        <v>4.5</v>
      </c>
      <c r="H63" s="74" t="s">
        <v>133</v>
      </c>
      <c r="I63" s="77" t="s">
        <v>398</v>
      </c>
      <c r="J63" s="75" t="s">
        <v>310</v>
      </c>
      <c r="K63" s="58" t="s">
        <v>490</v>
      </c>
      <c r="L63" s="75">
        <v>42</v>
      </c>
      <c r="M63" s="75">
        <f t="shared" si="1"/>
        <v>4.5</v>
      </c>
      <c r="N63" s="74">
        <v>60</v>
      </c>
      <c r="O63" s="101">
        <f t="array" ref="O63">IFERROR(INDEX($AB$11:$AM$235,MATCH($B63&amp;$I63,$Z$11:$Z$235&amp;$AE$11:$AE$235,0),MATCH($C63,$AB$9:$AM$9,0)),"-")</f>
        <v>42</v>
      </c>
      <c r="P63" s="75">
        <v>30</v>
      </c>
      <c r="Q63" s="75">
        <v>2</v>
      </c>
      <c r="R63" s="101">
        <f t="array" ref="R63">IFERROR(INDEX($AB$11:$AM$235,MATCH($B63&amp;$I63,$Z$11:$Z$235&amp;$AE$11:$AE$235,0),MATCH($D63,$AB$9:$AM$9,0)),"-")</f>
        <v>39.077199999999998</v>
      </c>
      <c r="S63" s="75">
        <v>23</v>
      </c>
      <c r="T63" s="75">
        <v>9</v>
      </c>
      <c r="U63" s="75">
        <v>6</v>
      </c>
      <c r="V63" s="75">
        <v>8</v>
      </c>
      <c r="W63" s="50">
        <f t="shared" si="4"/>
        <v>28</v>
      </c>
      <c r="X63" s="50">
        <f t="shared" si="9"/>
        <v>14</v>
      </c>
      <c r="Z63" s="23" t="str">
        <f t="shared" si="3"/>
        <v>M4.5×0.75</v>
      </c>
      <c r="AA63" s="24" t="s">
        <v>135</v>
      </c>
      <c r="AB63" s="23">
        <v>4.5</v>
      </c>
      <c r="AC63" s="23">
        <v>0.75</v>
      </c>
      <c r="AD63" s="24">
        <v>60</v>
      </c>
      <c r="AE63" s="29" t="s">
        <v>140</v>
      </c>
      <c r="AF63" s="29">
        <f>INDEX(공차방식!$C$6:$D$29,MATCH(AC63,공차방식!$B$6:$B$29,0),MATCH(RIGHT(AE63,1),공차방식!$C$5:$D$5,0))/1000</f>
        <v>0</v>
      </c>
      <c r="AG63" s="24">
        <f t="shared" ca="1" si="5"/>
        <v>4.1308999999999996</v>
      </c>
      <c r="AH63" s="24">
        <f t="shared" si="6"/>
        <v>4.0129000000000001</v>
      </c>
      <c r="AI63" s="24">
        <f t="array" aca="1" ref="AI63" ca="1">ROUND(INDEX(공차방식!T$6:X$50,MATCH(AO63&amp;AC63,공차방식!R$6:R$50&amp;공차방식!S$6:S$50,0),MATCH(VALUE(LEFT(AE63,1)),공차방식!T$5:X$5,0))/1000,4)</f>
        <v>0.11799999999999999</v>
      </c>
      <c r="AJ63" s="24">
        <f t="shared" si="7"/>
        <v>3.8780999999999999</v>
      </c>
      <c r="AK63" s="24">
        <f t="shared" si="8"/>
        <v>3.6880999999999999</v>
      </c>
      <c r="AL63" s="24">
        <f t="array" ref="AL63">ROUND(INDEX(공차방식!H$6:L$29,MATCH(AC63,공차방식!B$6:B$29,0),MATCH(VALUE(LEFT(AE63,1)),공차방식!H$5:L$5,0))/1000,4)</f>
        <v>0.19</v>
      </c>
      <c r="AM63" s="24">
        <v>4.2850000000000001</v>
      </c>
      <c r="AO63" s="39">
        <f ca="1">OFFSET(공차방식!R$5,COUNTIF(공차방식!R$6:R$50,"&lt;"&amp;AB63)+1,0)</f>
        <v>5.6</v>
      </c>
    </row>
    <row r="64" spans="2:41" ht="15" x14ac:dyDescent="0.3">
      <c r="B64" s="76" t="str">
        <f t="shared" si="0"/>
        <v>M45×4.5</v>
      </c>
      <c r="C64" s="74" t="s">
        <v>392</v>
      </c>
      <c r="D64" s="77" t="s">
        <v>221</v>
      </c>
      <c r="E64" s="74" t="s">
        <v>135</v>
      </c>
      <c r="F64" s="75">
        <v>45</v>
      </c>
      <c r="G64" s="75">
        <v>4.5</v>
      </c>
      <c r="H64" s="74" t="s">
        <v>133</v>
      </c>
      <c r="I64" s="77" t="s">
        <v>398</v>
      </c>
      <c r="J64" s="75" t="s">
        <v>310</v>
      </c>
      <c r="K64" s="58" t="s">
        <v>490</v>
      </c>
      <c r="L64" s="75">
        <v>45</v>
      </c>
      <c r="M64" s="75">
        <f t="shared" si="1"/>
        <v>4.5</v>
      </c>
      <c r="N64" s="74">
        <v>60</v>
      </c>
      <c r="O64" s="101">
        <f t="array" ref="O64">IFERROR(INDEX($AB$11:$AM$235,MATCH($B64&amp;$I64,$Z$11:$Z$235&amp;$AE$11:$AE$235,0),MATCH($C64,$AB$9:$AM$9,0)),"-")</f>
        <v>45</v>
      </c>
      <c r="P64" s="75">
        <v>30</v>
      </c>
      <c r="Q64" s="75">
        <v>2</v>
      </c>
      <c r="R64" s="101">
        <f t="array" ref="R64">IFERROR(INDEX($AB$11:$AM$235,MATCH($B64&amp;$I64,$Z$11:$Z$235&amp;$AE$11:$AE$235,0),MATCH($D64,$AB$9:$AM$9,0)),"-")</f>
        <v>42.077199999999998</v>
      </c>
      <c r="S64" s="75">
        <v>23</v>
      </c>
      <c r="T64" s="75">
        <v>9</v>
      </c>
      <c r="U64" s="75">
        <v>6</v>
      </c>
      <c r="V64" s="75">
        <v>8</v>
      </c>
      <c r="W64" s="50">
        <f t="shared" si="4"/>
        <v>28</v>
      </c>
      <c r="X64" s="50">
        <f t="shared" si="9"/>
        <v>14</v>
      </c>
      <c r="Z64" s="23" t="str">
        <f t="shared" si="3"/>
        <v>M5×0.8</v>
      </c>
      <c r="AA64" s="24" t="s">
        <v>135</v>
      </c>
      <c r="AB64" s="23">
        <v>5</v>
      </c>
      <c r="AC64" s="23">
        <v>0.8</v>
      </c>
      <c r="AD64" s="24">
        <v>60</v>
      </c>
      <c r="AE64" s="29" t="s">
        <v>140</v>
      </c>
      <c r="AF64" s="29">
        <f>INDEX(공차방식!$C$6:$D$29,MATCH(AC64,공차방식!$B$6:$B$29,0),MATCH(RIGHT(AE64,1),공차방식!$C$5:$D$5,0))/1000</f>
        <v>0</v>
      </c>
      <c r="AG64" s="24">
        <f t="shared" ca="1" si="5"/>
        <v>4.6054000000000004</v>
      </c>
      <c r="AH64" s="24">
        <f t="shared" si="6"/>
        <v>4.4804000000000004</v>
      </c>
      <c r="AI64" s="24">
        <f t="array" aca="1" ref="AI64" ca="1">ROUND(INDEX(공차방식!T$6:X$50,MATCH(AO64&amp;AC64,공차방식!R$6:R$50&amp;공차방식!S$6:S$50,0),MATCH(VALUE(LEFT(AE64,1)),공차방식!T$5:X$5,0))/1000,4)</f>
        <v>0.125</v>
      </c>
      <c r="AJ64" s="24">
        <f t="shared" si="7"/>
        <v>4.3339999999999996</v>
      </c>
      <c r="AK64" s="24">
        <f t="shared" si="8"/>
        <v>4.1340000000000003</v>
      </c>
      <c r="AL64" s="24">
        <f t="array" ref="AL64">ROUND(INDEX(공차방식!H$6:L$29,MATCH(AC64,공차방식!B$6:B$29,0),MATCH(VALUE(LEFT(AE64,1)),공차방식!H$5:L$5,0))/1000,4)</f>
        <v>0.2</v>
      </c>
      <c r="AM64" s="24">
        <v>4.7690000000000001</v>
      </c>
      <c r="AO64" s="39">
        <f ca="1">OFFSET(공차방식!R$5,COUNTIF(공차방식!R$6:R$50,"&lt;"&amp;AB64)+1,0)</f>
        <v>5.6</v>
      </c>
    </row>
    <row r="65" spans="2:41" ht="15" x14ac:dyDescent="0.3">
      <c r="B65" s="76" t="str">
        <f t="shared" si="0"/>
        <v>M48×5</v>
      </c>
      <c r="C65" s="74" t="s">
        <v>392</v>
      </c>
      <c r="D65" s="77" t="s">
        <v>221</v>
      </c>
      <c r="E65" s="74" t="s">
        <v>135</v>
      </c>
      <c r="F65" s="75">
        <v>48</v>
      </c>
      <c r="G65" s="75">
        <v>5</v>
      </c>
      <c r="H65" s="74" t="s">
        <v>133</v>
      </c>
      <c r="I65" s="77" t="s">
        <v>398</v>
      </c>
      <c r="J65" s="75" t="s">
        <v>310</v>
      </c>
      <c r="K65" s="58" t="s">
        <v>490</v>
      </c>
      <c r="L65" s="75">
        <v>48</v>
      </c>
      <c r="M65" s="75">
        <f t="shared" si="1"/>
        <v>5</v>
      </c>
      <c r="N65" s="74">
        <v>60</v>
      </c>
      <c r="O65" s="101">
        <f t="array" ref="O65">IFERROR(INDEX($AB$11:$AM$235,MATCH($B65&amp;$I65,$Z$11:$Z$235&amp;$AE$11:$AE$235,0),MATCH($C65,$AB$9:$AM$9,0)),"-")</f>
        <v>48</v>
      </c>
      <c r="P65" s="75">
        <v>30</v>
      </c>
      <c r="Q65" s="75">
        <v>2</v>
      </c>
      <c r="R65" s="101">
        <f t="array" ref="R65">IFERROR(INDEX($AB$11:$AM$235,MATCH($B65&amp;$I65,$Z$11:$Z$235&amp;$AE$11:$AE$235,0),MATCH($D65,$AB$9:$AM$9,0)),"-")</f>
        <v>44.752400000000002</v>
      </c>
      <c r="S65" s="75">
        <v>23</v>
      </c>
      <c r="T65" s="75">
        <v>9</v>
      </c>
      <c r="U65" s="75">
        <v>6</v>
      </c>
      <c r="V65" s="75">
        <v>8</v>
      </c>
      <c r="W65" s="50">
        <f t="shared" si="4"/>
        <v>28</v>
      </c>
      <c r="X65" s="50">
        <f t="shared" si="9"/>
        <v>14</v>
      </c>
      <c r="Z65" s="23" t="str">
        <f t="shared" si="3"/>
        <v>M6×1</v>
      </c>
      <c r="AA65" s="24" t="s">
        <v>135</v>
      </c>
      <c r="AB65" s="23">
        <v>6</v>
      </c>
      <c r="AC65" s="23">
        <v>1</v>
      </c>
      <c r="AD65" s="24">
        <v>60</v>
      </c>
      <c r="AE65" s="29" t="s">
        <v>140</v>
      </c>
      <c r="AF65" s="29">
        <f>INDEX(공차방식!$C$6:$D$29,MATCH(AC65,공차방식!$B$6:$B$29,0),MATCH(RIGHT(AE65,1),공차방식!$C$5:$D$5,0))/1000</f>
        <v>0</v>
      </c>
      <c r="AG65" s="24">
        <f t="shared" ca="1" si="5"/>
        <v>5.5004999999999997</v>
      </c>
      <c r="AH65" s="24">
        <f t="shared" si="6"/>
        <v>5.3505000000000003</v>
      </c>
      <c r="AI65" s="24">
        <f t="array" aca="1" ref="AI65" ca="1">ROUND(INDEX(공차방식!T$6:X$50,MATCH(AO65&amp;AC65,공차방식!R$6:R$50&amp;공차방식!S$6:S$50,0),MATCH(VALUE(LEFT(AE65,1)),공차방식!T$5:X$5,0))/1000,4)</f>
        <v>0.15</v>
      </c>
      <c r="AJ65" s="24">
        <f t="shared" si="7"/>
        <v>5.1535000000000002</v>
      </c>
      <c r="AK65" s="24">
        <f t="shared" si="8"/>
        <v>4.9175000000000004</v>
      </c>
      <c r="AL65" s="24">
        <f t="array" ref="AL65">ROUND(INDEX(공차방식!H$6:L$29,MATCH(AC65,공차방식!B$6:B$29,0),MATCH(VALUE(LEFT(AE65,1)),공차방식!H$5:L$5,0))/1000,4)</f>
        <v>0.23599999999999999</v>
      </c>
      <c r="AM65" s="24">
        <v>5.7050000000000001</v>
      </c>
      <c r="AO65" s="39">
        <f ca="1">OFFSET(공차방식!R$5,COUNTIF(공차방식!R$6:R$50,"&lt;"&amp;AB65)+1,0)</f>
        <v>11.2</v>
      </c>
    </row>
    <row r="66" spans="2:41" ht="15" x14ac:dyDescent="0.3">
      <c r="B66" s="76" t="str">
        <f t="shared" si="0"/>
        <v>M52×5</v>
      </c>
      <c r="C66" s="74" t="s">
        <v>392</v>
      </c>
      <c r="D66" s="77" t="s">
        <v>221</v>
      </c>
      <c r="E66" s="74" t="s">
        <v>135</v>
      </c>
      <c r="F66" s="75">
        <v>52</v>
      </c>
      <c r="G66" s="75">
        <v>5</v>
      </c>
      <c r="H66" s="74" t="s">
        <v>133</v>
      </c>
      <c r="I66" s="77" t="s">
        <v>398</v>
      </c>
      <c r="J66" s="75" t="s">
        <v>310</v>
      </c>
      <c r="K66" s="58" t="s">
        <v>490</v>
      </c>
      <c r="L66" s="75">
        <v>52</v>
      </c>
      <c r="M66" s="75">
        <f t="shared" si="1"/>
        <v>5</v>
      </c>
      <c r="N66" s="74">
        <v>60</v>
      </c>
      <c r="O66" s="101">
        <f t="array" ref="O66">IFERROR(INDEX($AB$11:$AM$235,MATCH($B66&amp;$I66,$Z$11:$Z$235&amp;$AE$11:$AE$235,0),MATCH($C66,$AB$9:$AM$9,0)),"-")</f>
        <v>52</v>
      </c>
      <c r="P66" s="75">
        <v>30</v>
      </c>
      <c r="Q66" s="75">
        <v>2</v>
      </c>
      <c r="R66" s="101">
        <f t="array" ref="R66">IFERROR(INDEX($AB$11:$AM$235,MATCH($B66&amp;$I66,$Z$11:$Z$235&amp;$AE$11:$AE$235,0),MATCH($D66,$AB$9:$AM$9,0)),"-")</f>
        <v>48.752400000000002</v>
      </c>
      <c r="S66" s="75">
        <v>23</v>
      </c>
      <c r="T66" s="75">
        <v>9</v>
      </c>
      <c r="U66" s="75">
        <v>6</v>
      </c>
      <c r="V66" s="75">
        <v>8</v>
      </c>
      <c r="W66" s="50">
        <f t="shared" si="4"/>
        <v>28</v>
      </c>
      <c r="X66" s="50">
        <f t="shared" si="9"/>
        <v>14</v>
      </c>
      <c r="Z66" s="23" t="str">
        <f t="shared" si="3"/>
        <v>M7×1</v>
      </c>
      <c r="AA66" s="24" t="s">
        <v>135</v>
      </c>
      <c r="AB66" s="23">
        <v>7</v>
      </c>
      <c r="AC66" s="23">
        <v>1</v>
      </c>
      <c r="AD66" s="24">
        <v>60</v>
      </c>
      <c r="AE66" s="29" t="s">
        <v>140</v>
      </c>
      <c r="AF66" s="29">
        <f>INDEX(공차방식!$C$6:$D$29,MATCH(AC66,공차방식!$B$6:$B$29,0),MATCH(RIGHT(AE66,1),공차방식!$C$5:$D$5,0))/1000</f>
        <v>0</v>
      </c>
      <c r="AG66" s="24">
        <f t="shared" ca="1" si="5"/>
        <v>6.5004999999999997</v>
      </c>
      <c r="AH66" s="24">
        <f t="shared" si="6"/>
        <v>6.3505000000000003</v>
      </c>
      <c r="AI66" s="24">
        <f t="array" aca="1" ref="AI66" ca="1">ROUND(INDEX(공차방식!T$6:X$50,MATCH(AO66&amp;AC66,공차방식!R$6:R$50&amp;공차방식!S$6:S$50,0),MATCH(VALUE(LEFT(AE66,1)),공차방식!T$5:X$5,0))/1000,4)</f>
        <v>0.15</v>
      </c>
      <c r="AJ66" s="24">
        <f t="shared" si="7"/>
        <v>6.1535000000000002</v>
      </c>
      <c r="AK66" s="24">
        <f t="shared" si="8"/>
        <v>5.9175000000000004</v>
      </c>
      <c r="AL66" s="24">
        <f t="array" ref="AL66">ROUND(INDEX(공차방식!H$6:L$29,MATCH(AC66,공차방식!B$6:B$29,0),MATCH(VALUE(LEFT(AE66,1)),공차방식!H$5:L$5,0))/1000,4)</f>
        <v>0.23599999999999999</v>
      </c>
      <c r="AM66" s="24">
        <v>6.7050000000000001</v>
      </c>
      <c r="AO66" s="39">
        <f ca="1">OFFSET(공차방식!R$5,COUNTIF(공차방식!R$6:R$50,"&lt;"&amp;AB66)+1,0)</f>
        <v>11.2</v>
      </c>
    </row>
    <row r="67" spans="2:41" ht="15" x14ac:dyDescent="0.3">
      <c r="B67" s="76" t="str">
        <f t="shared" si="0"/>
        <v>M56×5.5</v>
      </c>
      <c r="C67" s="74" t="s">
        <v>392</v>
      </c>
      <c r="D67" s="77" t="s">
        <v>221</v>
      </c>
      <c r="E67" s="74" t="s">
        <v>135</v>
      </c>
      <c r="F67" s="75">
        <v>56</v>
      </c>
      <c r="G67" s="75">
        <v>5.5</v>
      </c>
      <c r="H67" s="74" t="s">
        <v>133</v>
      </c>
      <c r="I67" s="77" t="s">
        <v>398</v>
      </c>
      <c r="J67" s="75" t="s">
        <v>310</v>
      </c>
      <c r="K67" s="58" t="s">
        <v>490</v>
      </c>
      <c r="L67" s="75">
        <v>56</v>
      </c>
      <c r="M67" s="75">
        <f t="shared" si="1"/>
        <v>5.5</v>
      </c>
      <c r="N67" s="74">
        <v>60</v>
      </c>
      <c r="O67" s="101">
        <f t="array" ref="O67">IFERROR(INDEX($AB$11:$AM$235,MATCH($B67&amp;$I67,$Z$11:$Z$235&amp;$AE$11:$AE$235,0),MATCH($C67,$AB$9:$AM$9,0)),"-")</f>
        <v>56</v>
      </c>
      <c r="P67" s="75">
        <v>30</v>
      </c>
      <c r="Q67" s="75">
        <v>2</v>
      </c>
      <c r="R67" s="101">
        <f t="array" ref="R67">IFERROR(INDEX($AB$11:$AM$235,MATCH($B67&amp;$I67,$Z$11:$Z$235&amp;$AE$11:$AE$235,0),MATCH($D67,$AB$9:$AM$9,0)),"-")</f>
        <v>52.427599999999998</v>
      </c>
      <c r="S67" s="75">
        <v>23</v>
      </c>
      <c r="T67" s="75">
        <v>9</v>
      </c>
      <c r="U67" s="75">
        <v>6</v>
      </c>
      <c r="V67" s="75">
        <v>8</v>
      </c>
      <c r="W67" s="50">
        <f t="shared" si="4"/>
        <v>28</v>
      </c>
      <c r="X67" s="50">
        <f t="shared" si="9"/>
        <v>14</v>
      </c>
      <c r="Z67" s="23" t="str">
        <f t="shared" si="3"/>
        <v>M8×1.25</v>
      </c>
      <c r="AA67" s="24" t="s">
        <v>135</v>
      </c>
      <c r="AB67" s="23">
        <v>8</v>
      </c>
      <c r="AC67" s="23">
        <v>1.25</v>
      </c>
      <c r="AD67" s="24">
        <v>60</v>
      </c>
      <c r="AE67" s="29" t="s">
        <v>140</v>
      </c>
      <c r="AF67" s="29">
        <f>INDEX(공차방식!$C$6:$D$29,MATCH(AC67,공차방식!$B$6:$B$29,0),MATCH(RIGHT(AE67,1),공차방식!$C$5:$D$5,0))/1000</f>
        <v>0</v>
      </c>
      <c r="AG67" s="24">
        <f t="shared" ca="1" si="5"/>
        <v>7.3480999999999996</v>
      </c>
      <c r="AH67" s="24">
        <f t="shared" si="6"/>
        <v>7.1881000000000004</v>
      </c>
      <c r="AI67" s="24">
        <f t="array" aca="1" ref="AI67" ca="1">ROUND(INDEX(공차방식!T$6:X$50,MATCH(AO67&amp;AC67,공차방식!R$6:R$50&amp;공차방식!S$6:S$50,0),MATCH(VALUE(LEFT(AE67,1)),공차방식!T$5:X$5,0))/1000,4)</f>
        <v>0.16</v>
      </c>
      <c r="AJ67" s="24">
        <f t="shared" si="7"/>
        <v>6.9118000000000004</v>
      </c>
      <c r="AK67" s="24">
        <f t="shared" si="8"/>
        <v>6.6467999999999998</v>
      </c>
      <c r="AL67" s="24">
        <f t="array" ref="AL67">ROUND(INDEX(공차방식!H$6:L$29,MATCH(AC67,공차방식!B$6:B$29,0),MATCH(VALUE(LEFT(AE67,1)),공차방식!H$5:L$5,0))/1000,4)</f>
        <v>0.26500000000000001</v>
      </c>
      <c r="AM67" s="24">
        <v>7.6029999999999998</v>
      </c>
      <c r="AO67" s="39">
        <f ca="1">OFFSET(공차방식!R$5,COUNTIF(공차방식!R$6:R$50,"&lt;"&amp;AB67)+1,0)</f>
        <v>11.2</v>
      </c>
    </row>
    <row r="68" spans="2:41" ht="15" x14ac:dyDescent="0.3">
      <c r="B68" s="76" t="str">
        <f t="shared" si="0"/>
        <v>M60×5.5</v>
      </c>
      <c r="C68" s="74" t="s">
        <v>392</v>
      </c>
      <c r="D68" s="77" t="s">
        <v>221</v>
      </c>
      <c r="E68" s="74" t="s">
        <v>135</v>
      </c>
      <c r="F68" s="75">
        <v>60</v>
      </c>
      <c r="G68" s="75">
        <v>5.5</v>
      </c>
      <c r="H68" s="74" t="s">
        <v>133</v>
      </c>
      <c r="I68" s="77" t="s">
        <v>398</v>
      </c>
      <c r="J68" s="75" t="s">
        <v>310</v>
      </c>
      <c r="K68" s="58" t="s">
        <v>490</v>
      </c>
      <c r="L68" s="75">
        <v>60</v>
      </c>
      <c r="M68" s="75">
        <f t="shared" si="1"/>
        <v>5.5</v>
      </c>
      <c r="N68" s="74">
        <v>60</v>
      </c>
      <c r="O68" s="101">
        <f t="array" ref="O68">IFERROR(INDEX($AB$11:$AM$235,MATCH($B68&amp;$I68,$Z$11:$Z$235&amp;$AE$11:$AE$235,0),MATCH($C68,$AB$9:$AM$9,0)),"-")</f>
        <v>60</v>
      </c>
      <c r="P68" s="75">
        <v>30</v>
      </c>
      <c r="Q68" s="75">
        <v>2</v>
      </c>
      <c r="R68" s="101">
        <f t="array" ref="R68">IFERROR(INDEX($AB$11:$AM$235,MATCH($B68&amp;$I68,$Z$11:$Z$235&amp;$AE$11:$AE$235,0),MATCH($D68,$AB$9:$AM$9,0)),"-")</f>
        <v>56.427599999999998</v>
      </c>
      <c r="S68" s="75">
        <v>23</v>
      </c>
      <c r="T68" s="75">
        <v>9</v>
      </c>
      <c r="U68" s="75">
        <v>6</v>
      </c>
      <c r="V68" s="75">
        <v>8</v>
      </c>
      <c r="W68" s="50">
        <f t="shared" si="4"/>
        <v>28</v>
      </c>
      <c r="X68" s="50">
        <f t="shared" si="9"/>
        <v>14</v>
      </c>
      <c r="Z68" s="23" t="str">
        <f t="shared" si="3"/>
        <v>M9×1.25</v>
      </c>
      <c r="AA68" s="24" t="s">
        <v>135</v>
      </c>
      <c r="AB68" s="23">
        <v>9</v>
      </c>
      <c r="AC68" s="23">
        <v>1.25</v>
      </c>
      <c r="AD68" s="24">
        <v>60</v>
      </c>
      <c r="AE68" s="29" t="s">
        <v>140</v>
      </c>
      <c r="AF68" s="29">
        <f>INDEX(공차방식!$C$6:$D$29,MATCH(AC68,공차방식!$B$6:$B$29,0),MATCH(RIGHT(AE68,1),공차방식!$C$5:$D$5,0))/1000</f>
        <v>0</v>
      </c>
      <c r="AG68" s="24">
        <f t="shared" ca="1" si="5"/>
        <v>8.3481000000000005</v>
      </c>
      <c r="AH68" s="24">
        <f t="shared" si="6"/>
        <v>8.1881000000000004</v>
      </c>
      <c r="AI68" s="24">
        <f t="array" aca="1" ref="AI68" ca="1">ROUND(INDEX(공차방식!T$6:X$50,MATCH(AO68&amp;AC68,공차방식!R$6:R$50&amp;공차방식!S$6:S$50,0),MATCH(VALUE(LEFT(AE68,1)),공차방식!T$5:X$5,0))/1000,4)</f>
        <v>0.16</v>
      </c>
      <c r="AJ68" s="24">
        <f t="shared" si="7"/>
        <v>7.9118000000000004</v>
      </c>
      <c r="AK68" s="24">
        <f t="shared" si="8"/>
        <v>7.6467999999999998</v>
      </c>
      <c r="AL68" s="24">
        <f t="array" ref="AL68">ROUND(INDEX(공차방식!H$6:L$29,MATCH(AC68,공차방식!B$6:B$29,0),MATCH(VALUE(LEFT(AE68,1)),공차방식!H$5:L$5,0))/1000,4)</f>
        <v>0.26500000000000001</v>
      </c>
      <c r="AM68" s="24">
        <v>8.6029999999999998</v>
      </c>
      <c r="AO68" s="39">
        <f ca="1">OFFSET(공차방식!R$5,COUNTIF(공차방식!R$6:R$50,"&lt;"&amp;AB68)+1,0)</f>
        <v>11.2</v>
      </c>
    </row>
    <row r="69" spans="2:41" ht="15" x14ac:dyDescent="0.3">
      <c r="B69" s="76" t="str">
        <f t="shared" si="0"/>
        <v>M64×6</v>
      </c>
      <c r="C69" s="74" t="s">
        <v>392</v>
      </c>
      <c r="D69" s="77" t="s">
        <v>221</v>
      </c>
      <c r="E69" s="74" t="s">
        <v>135</v>
      </c>
      <c r="F69" s="75">
        <v>64</v>
      </c>
      <c r="G69" s="75">
        <v>6</v>
      </c>
      <c r="H69" s="74" t="s">
        <v>133</v>
      </c>
      <c r="I69" s="77" t="s">
        <v>398</v>
      </c>
      <c r="J69" s="75" t="s">
        <v>310</v>
      </c>
      <c r="K69" s="58" t="s">
        <v>490</v>
      </c>
      <c r="L69" s="75">
        <v>64</v>
      </c>
      <c r="M69" s="75">
        <f t="shared" si="1"/>
        <v>6</v>
      </c>
      <c r="N69" s="74">
        <v>60</v>
      </c>
      <c r="O69" s="101">
        <f t="array" ref="O69">IFERROR(INDEX($AB$11:$AM$235,MATCH($B69&amp;$I69,$Z$11:$Z$235&amp;$AE$11:$AE$235,0),MATCH($C69,$AB$9:$AM$9,0)),"-")</f>
        <v>64</v>
      </c>
      <c r="P69" s="75">
        <v>30</v>
      </c>
      <c r="Q69" s="75">
        <v>2</v>
      </c>
      <c r="R69" s="101">
        <f t="array" ref="R69">IFERROR(INDEX($AB$11:$AM$235,MATCH($B69&amp;$I69,$Z$11:$Z$235&amp;$AE$11:$AE$235,0),MATCH($D69,$AB$9:$AM$9,0)),"-")</f>
        <v>60.102899999999998</v>
      </c>
      <c r="S69" s="75">
        <v>23</v>
      </c>
      <c r="T69" s="75">
        <v>9</v>
      </c>
      <c r="U69" s="75">
        <v>6</v>
      </c>
      <c r="V69" s="75">
        <v>8</v>
      </c>
      <c r="W69" s="50">
        <f t="shared" si="4"/>
        <v>28</v>
      </c>
      <c r="X69" s="50">
        <f t="shared" si="9"/>
        <v>14</v>
      </c>
      <c r="Z69" s="23" t="str">
        <f t="shared" si="3"/>
        <v>M10×1.5</v>
      </c>
      <c r="AA69" s="24" t="s">
        <v>135</v>
      </c>
      <c r="AB69" s="23">
        <v>10</v>
      </c>
      <c r="AC69" s="23">
        <v>1.5</v>
      </c>
      <c r="AD69" s="24">
        <v>60</v>
      </c>
      <c r="AE69" s="29" t="s">
        <v>140</v>
      </c>
      <c r="AF69" s="29">
        <f>INDEX(공차방식!$C$6:$D$29,MATCH(AC69,공차방식!$B$6:$B$29,0),MATCH(RIGHT(AE69,1),공차방식!$C$5:$D$5,0))/1000</f>
        <v>0</v>
      </c>
      <c r="AG69" s="24">
        <f t="shared" ca="1" si="5"/>
        <v>9.2057000000000002</v>
      </c>
      <c r="AH69" s="24">
        <f t="shared" si="6"/>
        <v>9.0257000000000005</v>
      </c>
      <c r="AI69" s="24">
        <f t="array" aca="1" ref="AI69" ca="1">ROUND(INDEX(공차방식!T$6:X$50,MATCH(AO69&amp;AC69,공차방식!R$6:R$50&amp;공차방식!S$6:S$50,0),MATCH(VALUE(LEFT(AE69,1)),공차방식!T$5:X$5,0))/1000,4)</f>
        <v>0.18</v>
      </c>
      <c r="AJ69" s="24">
        <f t="shared" si="7"/>
        <v>8.6761999999999997</v>
      </c>
      <c r="AK69" s="24">
        <f t="shared" si="8"/>
        <v>8.3762000000000008</v>
      </c>
      <c r="AL69" s="24">
        <f t="array" ref="AL69">ROUND(INDEX(공차방식!H$6:L$29,MATCH(AC69,공차방식!B$6:B$29,0),MATCH(VALUE(LEFT(AE69,1)),공차방식!H$5:L$5,0))/1000,4)</f>
        <v>0.3</v>
      </c>
      <c r="AM69" s="24">
        <v>9.5109999999999992</v>
      </c>
      <c r="AO69" s="39">
        <f ca="1">OFFSET(공차방식!R$5,COUNTIF(공차방식!R$6:R$50,"&lt;"&amp;AB69)+1,0)</f>
        <v>11.2</v>
      </c>
    </row>
    <row r="70" spans="2:41" ht="15" x14ac:dyDescent="0.3">
      <c r="B70" s="76" t="str">
        <f t="shared" si="0"/>
        <v>M68×6</v>
      </c>
      <c r="C70" s="74" t="s">
        <v>392</v>
      </c>
      <c r="D70" s="77" t="s">
        <v>221</v>
      </c>
      <c r="E70" s="74" t="s">
        <v>135</v>
      </c>
      <c r="F70" s="75">
        <v>68</v>
      </c>
      <c r="G70" s="75">
        <v>6</v>
      </c>
      <c r="H70" s="74" t="s">
        <v>133</v>
      </c>
      <c r="I70" s="77" t="s">
        <v>398</v>
      </c>
      <c r="J70" s="75" t="s">
        <v>310</v>
      </c>
      <c r="K70" s="58" t="s">
        <v>490</v>
      </c>
      <c r="L70" s="75">
        <v>68</v>
      </c>
      <c r="M70" s="75">
        <f t="shared" si="1"/>
        <v>6</v>
      </c>
      <c r="N70" s="74">
        <v>60</v>
      </c>
      <c r="O70" s="101">
        <f t="array" ref="O70">IFERROR(INDEX($AB$11:$AM$235,MATCH($B70&amp;$I70,$Z$11:$Z$235&amp;$AE$11:$AE$235,0),MATCH($C70,$AB$9:$AM$9,0)),"-")</f>
        <v>68</v>
      </c>
      <c r="P70" s="75">
        <v>30</v>
      </c>
      <c r="Q70" s="75">
        <v>2</v>
      </c>
      <c r="R70" s="101">
        <f t="array" ref="R70">IFERROR(INDEX($AB$11:$AM$235,MATCH($B70&amp;$I70,$Z$11:$Z$235&amp;$AE$11:$AE$235,0),MATCH($D70,$AB$9:$AM$9,0)),"-")</f>
        <v>64.102900000000005</v>
      </c>
      <c r="S70" s="75">
        <v>23</v>
      </c>
      <c r="T70" s="75">
        <v>9</v>
      </c>
      <c r="U70" s="75">
        <v>6</v>
      </c>
      <c r="V70" s="75">
        <v>8</v>
      </c>
      <c r="W70" s="50">
        <f t="shared" si="4"/>
        <v>28</v>
      </c>
      <c r="X70" s="50">
        <f t="shared" si="9"/>
        <v>14</v>
      </c>
      <c r="Z70" s="23" t="str">
        <f t="shared" si="3"/>
        <v>M11×1.5</v>
      </c>
      <c r="AA70" s="24" t="s">
        <v>135</v>
      </c>
      <c r="AB70" s="23">
        <v>11</v>
      </c>
      <c r="AC70" s="23">
        <v>1.5</v>
      </c>
      <c r="AD70" s="24">
        <v>60</v>
      </c>
      <c r="AE70" s="29" t="s">
        <v>140</v>
      </c>
      <c r="AF70" s="29">
        <f>INDEX(공차방식!$C$6:$D$29,MATCH(AC70,공차방식!$B$6:$B$29,0),MATCH(RIGHT(AE70,1),공차방식!$C$5:$D$5,0))/1000</f>
        <v>0</v>
      </c>
      <c r="AG70" s="24">
        <f t="shared" ca="1" si="5"/>
        <v>10.2057</v>
      </c>
      <c r="AH70" s="24">
        <f t="shared" si="6"/>
        <v>10.025700000000001</v>
      </c>
      <c r="AI70" s="24">
        <f t="array" aca="1" ref="AI70" ca="1">ROUND(INDEX(공차방식!T$6:X$50,MATCH(AO70&amp;AC70,공차방식!R$6:R$50&amp;공차방식!S$6:S$50,0),MATCH(VALUE(LEFT(AE70,1)),공차방식!T$5:X$5,0))/1000,4)</f>
        <v>0.18</v>
      </c>
      <c r="AJ70" s="24">
        <f t="shared" si="7"/>
        <v>9.6761999999999997</v>
      </c>
      <c r="AK70" s="24">
        <f t="shared" si="8"/>
        <v>9.3762000000000008</v>
      </c>
      <c r="AL70" s="24">
        <f t="array" ref="AL70">ROUND(INDEX(공차방식!H$6:L$29,MATCH(AC70,공차방식!B$6:B$29,0),MATCH(VALUE(LEFT(AE70,1)),공차방식!H$5:L$5,0))/1000,4)</f>
        <v>0.3</v>
      </c>
      <c r="AM70" s="24">
        <v>10.510999999999999</v>
      </c>
      <c r="AO70" s="39">
        <f ca="1">OFFSET(공차방식!R$5,COUNTIF(공차방식!R$6:R$50,"&lt;"&amp;AB70)+1,0)</f>
        <v>11.2</v>
      </c>
    </row>
    <row r="71" spans="2:41" ht="15" x14ac:dyDescent="0.3">
      <c r="B71" s="72" t="str">
        <f t="shared" si="0"/>
        <v>M1.6×0.35</v>
      </c>
      <c r="C71" s="71" t="s">
        <v>392</v>
      </c>
      <c r="D71" s="73" t="s">
        <v>221</v>
      </c>
      <c r="E71" s="71" t="s">
        <v>0</v>
      </c>
      <c r="F71" s="58">
        <v>1.6</v>
      </c>
      <c r="G71" s="58">
        <v>0.35</v>
      </c>
      <c r="H71" s="71" t="s">
        <v>133</v>
      </c>
      <c r="I71" s="73" t="s">
        <v>399</v>
      </c>
      <c r="J71" s="58" t="s">
        <v>310</v>
      </c>
      <c r="K71" s="58" t="s">
        <v>490</v>
      </c>
      <c r="L71" s="58">
        <v>1.6</v>
      </c>
      <c r="M71" s="58">
        <f t="shared" si="1"/>
        <v>0.35</v>
      </c>
      <c r="N71" s="71">
        <v>60</v>
      </c>
      <c r="O71" s="100">
        <f t="array" ref="O71">IFERROR(INDEX($AB$11:$AM$235,MATCH($B71&amp;$I71,$Z$11:$Z$235&amp;$AE$11:$AE$235,0),MATCH($C71,$AB$9:$AM$9,0)),"-")</f>
        <v>1.6</v>
      </c>
      <c r="P71" s="58">
        <v>14</v>
      </c>
      <c r="Q71" s="58">
        <v>-2</v>
      </c>
      <c r="R71" s="100">
        <f t="array" ref="R71">IFERROR(INDEX($AB$11:$AM$235,MATCH($B71&amp;$I71,$Z$11:$Z$235&amp;$AE$11:$AE$235,0),MATCH($D71,$AB$9:$AM$9,0)),"-")</f>
        <v>1.3727</v>
      </c>
      <c r="S71" s="58">
        <v>10</v>
      </c>
      <c r="T71" s="58">
        <v>2</v>
      </c>
      <c r="U71" s="58">
        <v>5</v>
      </c>
      <c r="V71" s="58">
        <v>35</v>
      </c>
      <c r="W71" s="50">
        <f t="shared" si="4"/>
        <v>16</v>
      </c>
      <c r="X71" s="50">
        <f t="shared" si="9"/>
        <v>8</v>
      </c>
      <c r="Z71" s="23" t="str">
        <f t="shared" si="3"/>
        <v>M12×1.75</v>
      </c>
      <c r="AA71" s="24" t="s">
        <v>135</v>
      </c>
      <c r="AB71" s="23">
        <v>12</v>
      </c>
      <c r="AC71" s="23">
        <v>1.75</v>
      </c>
      <c r="AD71" s="24">
        <v>60</v>
      </c>
      <c r="AE71" s="29" t="s">
        <v>140</v>
      </c>
      <c r="AF71" s="29">
        <f>INDEX(공차방식!$C$6:$D$29,MATCH(AC71,공차방식!$B$6:$B$29,0),MATCH(RIGHT(AE71,1),공차방식!$C$5:$D$5,0))/1000</f>
        <v>0</v>
      </c>
      <c r="AG71" s="24">
        <f t="shared" ca="1" si="5"/>
        <v>11.0633</v>
      </c>
      <c r="AH71" s="24">
        <f t="shared" si="6"/>
        <v>10.863300000000001</v>
      </c>
      <c r="AI71" s="24">
        <f t="array" aca="1" ref="AI71" ca="1">ROUND(INDEX(공차방식!T$6:X$50,MATCH(AO71&amp;AC71,공차방식!R$6:R$50&amp;공차방식!S$6:S$50,0),MATCH(VALUE(LEFT(AE71,1)),공차방식!T$5:X$5,0))/1000,4)</f>
        <v>0.2</v>
      </c>
      <c r="AJ71" s="24">
        <f t="shared" si="7"/>
        <v>10.4406</v>
      </c>
      <c r="AK71" s="24">
        <f t="shared" si="8"/>
        <v>10.105600000000001</v>
      </c>
      <c r="AL71" s="24">
        <f t="array" ref="AL71">ROUND(INDEX(공차방식!H$6:L$29,MATCH(AC71,공차방식!B$6:B$29,0),MATCH(VALUE(LEFT(AE71,1)),공차방식!H$5:L$5,0))/1000,4)</f>
        <v>0.33500000000000002</v>
      </c>
      <c r="AM71" s="24">
        <v>11.417999999999999</v>
      </c>
      <c r="AO71" s="39">
        <f ca="1">OFFSET(공차방식!R$5,COUNTIF(공차방식!R$6:R$50,"&lt;"&amp;AB71)+1,0)</f>
        <v>22.4</v>
      </c>
    </row>
    <row r="72" spans="2:41" ht="15" x14ac:dyDescent="0.3">
      <c r="B72" s="72" t="str">
        <f t="shared" si="0"/>
        <v>M1.8×0.35</v>
      </c>
      <c r="C72" s="71" t="s">
        <v>392</v>
      </c>
      <c r="D72" s="73" t="s">
        <v>221</v>
      </c>
      <c r="E72" s="71" t="s">
        <v>0</v>
      </c>
      <c r="F72" s="58">
        <v>1.8</v>
      </c>
      <c r="G72" s="58">
        <v>0.35</v>
      </c>
      <c r="H72" s="71" t="s">
        <v>133</v>
      </c>
      <c r="I72" s="73" t="s">
        <v>399</v>
      </c>
      <c r="J72" s="58" t="s">
        <v>310</v>
      </c>
      <c r="K72" s="58" t="s">
        <v>490</v>
      </c>
      <c r="L72" s="58">
        <v>1.8</v>
      </c>
      <c r="M72" s="58">
        <f t="shared" si="1"/>
        <v>0.35</v>
      </c>
      <c r="N72" s="71">
        <v>60</v>
      </c>
      <c r="O72" s="100">
        <f t="array" ref="O72">IFERROR(INDEX($AB$11:$AM$235,MATCH($B72&amp;$I72,$Z$11:$Z$235&amp;$AE$11:$AE$235,0),MATCH($C72,$AB$9:$AM$9,0)),"-")</f>
        <v>1.8</v>
      </c>
      <c r="P72" s="58">
        <v>14</v>
      </c>
      <c r="Q72" s="58">
        <v>-2</v>
      </c>
      <c r="R72" s="100">
        <f t="array" ref="R72">IFERROR(INDEX($AB$11:$AM$235,MATCH($B72&amp;$I72,$Z$11:$Z$235&amp;$AE$11:$AE$235,0),MATCH($D72,$AB$9:$AM$9,0)),"-")</f>
        <v>1.5727</v>
      </c>
      <c r="S72" s="58">
        <v>10</v>
      </c>
      <c r="T72" s="58">
        <v>2</v>
      </c>
      <c r="U72" s="58">
        <v>5</v>
      </c>
      <c r="V72" s="58">
        <v>35</v>
      </c>
      <c r="W72" s="50">
        <f t="shared" si="4"/>
        <v>16</v>
      </c>
      <c r="X72" s="50">
        <f t="shared" si="9"/>
        <v>8</v>
      </c>
      <c r="Z72" s="23" t="str">
        <f t="shared" si="3"/>
        <v>M14×2</v>
      </c>
      <c r="AA72" s="24" t="s">
        <v>135</v>
      </c>
      <c r="AB72" s="23">
        <v>14</v>
      </c>
      <c r="AC72" s="23">
        <v>2</v>
      </c>
      <c r="AD72" s="24">
        <v>60</v>
      </c>
      <c r="AE72" s="29" t="s">
        <v>140</v>
      </c>
      <c r="AF72" s="29">
        <f>INDEX(공차방식!$C$6:$D$29,MATCH(AC72,공차방식!$B$6:$B$29,0),MATCH(RIGHT(AE72,1),공차방식!$C$5:$D$5,0))/1000</f>
        <v>0</v>
      </c>
      <c r="AG72" s="24">
        <f t="shared" ca="1" si="5"/>
        <v>12.913</v>
      </c>
      <c r="AH72" s="24">
        <f t="shared" si="6"/>
        <v>12.701000000000001</v>
      </c>
      <c r="AI72" s="24">
        <f t="array" aca="1" ref="AI72" ca="1">ROUND(INDEX(공차방식!T$6:X$50,MATCH(AO72&amp;AC72,공차방식!R$6:R$50&amp;공차방식!S$6:S$50,0),MATCH(VALUE(LEFT(AE72,1)),공차방식!T$5:X$5,0))/1000,4)</f>
        <v>0.21199999999999999</v>
      </c>
      <c r="AJ72" s="24">
        <f t="shared" si="7"/>
        <v>12.209899999999999</v>
      </c>
      <c r="AK72" s="24">
        <f t="shared" si="8"/>
        <v>11.834899999999999</v>
      </c>
      <c r="AL72" s="24">
        <f t="array" ref="AL72">ROUND(INDEX(공차방식!H$6:L$29,MATCH(AC72,공차방식!B$6:B$29,0),MATCH(VALUE(LEFT(AE72,1)),공차방식!H$5:L$5,0))/1000,4)</f>
        <v>0.375</v>
      </c>
      <c r="AM72" s="24">
        <v>13.32</v>
      </c>
      <c r="AO72" s="39">
        <f ca="1">OFFSET(공차방식!R$5,COUNTIF(공차방식!R$6:R$50,"&lt;"&amp;AB72)+1,0)</f>
        <v>22.4</v>
      </c>
    </row>
    <row r="73" spans="2:41" ht="15" x14ac:dyDescent="0.3">
      <c r="B73" s="72" t="str">
        <f t="shared" si="0"/>
        <v>M2×0.4</v>
      </c>
      <c r="C73" s="71" t="s">
        <v>392</v>
      </c>
      <c r="D73" s="73" t="s">
        <v>221</v>
      </c>
      <c r="E73" s="71" t="s">
        <v>0</v>
      </c>
      <c r="F73" s="58">
        <v>2</v>
      </c>
      <c r="G73" s="58">
        <v>0.4</v>
      </c>
      <c r="H73" s="71" t="s">
        <v>133</v>
      </c>
      <c r="I73" s="73" t="s">
        <v>399</v>
      </c>
      <c r="J73" s="58" t="s">
        <v>310</v>
      </c>
      <c r="K73" s="58" t="s">
        <v>490</v>
      </c>
      <c r="L73" s="58">
        <v>2</v>
      </c>
      <c r="M73" s="58">
        <f t="shared" si="1"/>
        <v>0.4</v>
      </c>
      <c r="N73" s="71">
        <v>60</v>
      </c>
      <c r="O73" s="100">
        <f t="array" ref="O73">IFERROR(INDEX($AB$11:$AM$235,MATCH($B73&amp;$I73,$Z$11:$Z$235&amp;$AE$11:$AE$235,0),MATCH($C73,$AB$9:$AM$9,0)),"-")</f>
        <v>2</v>
      </c>
      <c r="P73" s="58">
        <v>14</v>
      </c>
      <c r="Q73" s="58">
        <v>-2</v>
      </c>
      <c r="R73" s="100">
        <f t="array" ref="R73">IFERROR(INDEX($AB$11:$AM$235,MATCH($B73&amp;$I73,$Z$11:$Z$235&amp;$AE$11:$AE$235,0),MATCH($D73,$AB$9:$AM$9,0)),"-")</f>
        <v>1.7402</v>
      </c>
      <c r="S73" s="58">
        <v>10</v>
      </c>
      <c r="T73" s="58">
        <v>2</v>
      </c>
      <c r="U73" s="58">
        <v>5</v>
      </c>
      <c r="V73" s="58">
        <v>31</v>
      </c>
      <c r="W73" s="50">
        <f t="shared" si="4"/>
        <v>16</v>
      </c>
      <c r="X73" s="50">
        <f t="shared" si="9"/>
        <v>8</v>
      </c>
      <c r="Z73" s="23" t="str">
        <f t="shared" si="3"/>
        <v>M16×2</v>
      </c>
      <c r="AA73" s="24" t="s">
        <v>135</v>
      </c>
      <c r="AB73" s="23">
        <v>16</v>
      </c>
      <c r="AC73" s="23">
        <v>2</v>
      </c>
      <c r="AD73" s="24">
        <v>60</v>
      </c>
      <c r="AE73" s="29" t="s">
        <v>140</v>
      </c>
      <c r="AF73" s="29">
        <f>INDEX(공차방식!$C$6:$D$29,MATCH(AC73,공차방식!$B$6:$B$29,0),MATCH(RIGHT(AE73,1),공차방식!$C$5:$D$5,0))/1000</f>
        <v>0</v>
      </c>
      <c r="AG73" s="24">
        <f t="shared" ca="1" si="5"/>
        <v>14.913</v>
      </c>
      <c r="AH73" s="24">
        <f t="shared" si="6"/>
        <v>14.701000000000001</v>
      </c>
      <c r="AI73" s="24">
        <f t="array" aca="1" ref="AI73" ca="1">ROUND(INDEX(공차방식!T$6:X$50,MATCH(AO73&amp;AC73,공차방식!R$6:R$50&amp;공차방식!S$6:S$50,0),MATCH(VALUE(LEFT(AE73,1)),공차방식!T$5:X$5,0))/1000,4)</f>
        <v>0.21199999999999999</v>
      </c>
      <c r="AJ73" s="24">
        <f t="shared" si="7"/>
        <v>14.209899999999999</v>
      </c>
      <c r="AK73" s="24">
        <f t="shared" si="8"/>
        <v>13.834899999999999</v>
      </c>
      <c r="AL73" s="24">
        <f t="array" ref="AL73">ROUND(INDEX(공차방식!H$6:L$29,MATCH(AC73,공차방식!B$6:B$29,0),MATCH(VALUE(LEFT(AE73,1)),공차방식!H$5:L$5,0))/1000,4)</f>
        <v>0.375</v>
      </c>
      <c r="AM73" s="24">
        <v>15.32</v>
      </c>
      <c r="AO73" s="39">
        <f ca="1">OFFSET(공차방식!R$5,COUNTIF(공차방식!R$6:R$50,"&lt;"&amp;AB73)+1,0)</f>
        <v>22.4</v>
      </c>
    </row>
    <row r="74" spans="2:41" ht="15" x14ac:dyDescent="0.3">
      <c r="B74" s="72" t="str">
        <f t="shared" si="0"/>
        <v>M2.2×0.45</v>
      </c>
      <c r="C74" s="71" t="s">
        <v>392</v>
      </c>
      <c r="D74" s="73" t="s">
        <v>221</v>
      </c>
      <c r="E74" s="71" t="s">
        <v>0</v>
      </c>
      <c r="F74" s="58">
        <v>2.2000000000000002</v>
      </c>
      <c r="G74" s="58">
        <v>0.45</v>
      </c>
      <c r="H74" s="71" t="s">
        <v>133</v>
      </c>
      <c r="I74" s="73" t="s">
        <v>399</v>
      </c>
      <c r="J74" s="58" t="s">
        <v>310</v>
      </c>
      <c r="K74" s="58" t="s">
        <v>490</v>
      </c>
      <c r="L74" s="58">
        <v>2.2000000000000002</v>
      </c>
      <c r="M74" s="58">
        <f t="shared" si="1"/>
        <v>0.45</v>
      </c>
      <c r="N74" s="71">
        <v>60</v>
      </c>
      <c r="O74" s="100">
        <f t="array" ref="O74">IFERROR(INDEX($AB$11:$AM$235,MATCH($B74&amp;$I74,$Z$11:$Z$235&amp;$AE$11:$AE$235,0),MATCH($C74,$AB$9:$AM$9,0)),"-")</f>
        <v>2.2000000000000002</v>
      </c>
      <c r="P74" s="58">
        <v>14</v>
      </c>
      <c r="Q74" s="58">
        <v>-2</v>
      </c>
      <c r="R74" s="100">
        <f t="array" ref="R74">IFERROR(INDEX($AB$11:$AM$235,MATCH($B74&amp;$I74,$Z$11:$Z$235&amp;$AE$11:$AE$235,0),MATCH($D74,$AB$9:$AM$9,0)),"-")</f>
        <v>1.9077</v>
      </c>
      <c r="S74" s="58">
        <v>10</v>
      </c>
      <c r="T74" s="58">
        <v>2</v>
      </c>
      <c r="U74" s="58">
        <v>5</v>
      </c>
      <c r="V74" s="58">
        <v>26</v>
      </c>
      <c r="W74" s="50">
        <f t="shared" si="4"/>
        <v>16</v>
      </c>
      <c r="X74" s="50">
        <f t="shared" si="9"/>
        <v>8</v>
      </c>
      <c r="Z74" s="23" t="str">
        <f t="shared" si="3"/>
        <v>M18×2.5</v>
      </c>
      <c r="AA74" s="24" t="s">
        <v>135</v>
      </c>
      <c r="AB74" s="23">
        <v>18</v>
      </c>
      <c r="AC74" s="23">
        <v>2.5</v>
      </c>
      <c r="AD74" s="24">
        <v>60</v>
      </c>
      <c r="AE74" s="29" t="s">
        <v>140</v>
      </c>
      <c r="AF74" s="29">
        <f>INDEX(공차방식!$C$6:$D$29,MATCH(AC74,공차방식!$B$6:$B$29,0),MATCH(RIGHT(AE74,1),공차방식!$C$5:$D$5,0))/1000</f>
        <v>0</v>
      </c>
      <c r="AG74" s="24">
        <f t="shared" ca="1" si="5"/>
        <v>16.600200000000001</v>
      </c>
      <c r="AH74" s="24">
        <f t="shared" si="6"/>
        <v>16.376200000000001</v>
      </c>
      <c r="AI74" s="24">
        <f t="array" aca="1" ref="AI74" ca="1">ROUND(INDEX(공차방식!T$6:X$50,MATCH(AO74&amp;AC74,공차방식!R$6:R$50&amp;공차방식!S$6:S$50,0),MATCH(VALUE(LEFT(AE74,1)),공차방식!T$5:X$5,0))/1000,4)</f>
        <v>0.224</v>
      </c>
      <c r="AJ74" s="24">
        <f t="shared" si="7"/>
        <v>15.7437</v>
      </c>
      <c r="AK74" s="24">
        <f t="shared" si="8"/>
        <v>15.293699999999999</v>
      </c>
      <c r="AL74" s="24">
        <f t="array" ref="AL74">ROUND(INDEX(공차방식!H$6:L$29,MATCH(AC74,공차방식!B$6:B$29,0),MATCH(VALUE(LEFT(AE74,1)),공차방식!H$5:L$5,0))/1000,4)</f>
        <v>0.45</v>
      </c>
      <c r="AM74" s="24">
        <v>17.106999999999999</v>
      </c>
      <c r="AO74" s="39">
        <f ca="1">OFFSET(공차방식!R$5,COUNTIF(공차방식!R$6:R$50,"&lt;"&amp;AB74)+1,0)</f>
        <v>22.4</v>
      </c>
    </row>
    <row r="75" spans="2:41" ht="15" x14ac:dyDescent="0.3">
      <c r="B75" s="72" t="str">
        <f t="shared" ref="B75:B138" si="10">CONCATENATE(E75,L75,"×",G75)</f>
        <v>M2.5×0.45</v>
      </c>
      <c r="C75" s="71" t="s">
        <v>392</v>
      </c>
      <c r="D75" s="73" t="s">
        <v>221</v>
      </c>
      <c r="E75" s="71" t="s">
        <v>0</v>
      </c>
      <c r="F75" s="58">
        <v>2.5</v>
      </c>
      <c r="G75" s="58">
        <v>0.45</v>
      </c>
      <c r="H75" s="71" t="s">
        <v>133</v>
      </c>
      <c r="I75" s="73" t="s">
        <v>399</v>
      </c>
      <c r="J75" s="58" t="s">
        <v>310</v>
      </c>
      <c r="K75" s="58" t="s">
        <v>490</v>
      </c>
      <c r="L75" s="58">
        <v>2.5</v>
      </c>
      <c r="M75" s="58">
        <f t="shared" ref="M75:M138" si="11">G75</f>
        <v>0.45</v>
      </c>
      <c r="N75" s="71">
        <v>60</v>
      </c>
      <c r="O75" s="100">
        <f t="array" ref="O75">IFERROR(INDEX($AB$11:$AM$235,MATCH($B75&amp;$I75,$Z$11:$Z$235&amp;$AE$11:$AE$235,0),MATCH($C75,$AB$9:$AM$9,0)),"-")</f>
        <v>2.5</v>
      </c>
      <c r="P75" s="58">
        <v>14</v>
      </c>
      <c r="Q75" s="58">
        <v>-2</v>
      </c>
      <c r="R75" s="100">
        <f t="array" ref="R75">IFERROR(INDEX($AB$11:$AM$235,MATCH($B75&amp;$I75,$Z$11:$Z$235&amp;$AE$11:$AE$235,0),MATCH($D75,$AB$9:$AM$9,0)),"-")</f>
        <v>2.2077</v>
      </c>
      <c r="S75" s="58">
        <v>10</v>
      </c>
      <c r="T75" s="58">
        <v>2</v>
      </c>
      <c r="U75" s="58">
        <v>5</v>
      </c>
      <c r="V75" s="58">
        <v>26</v>
      </c>
      <c r="W75" s="50">
        <f t="shared" si="4"/>
        <v>16</v>
      </c>
      <c r="X75" s="50">
        <f t="shared" si="9"/>
        <v>8</v>
      </c>
      <c r="Z75" s="23" t="str">
        <f t="shared" ref="Z75:Z138" si="12">CONCATENATE(AA75,AB75,"×",AC75)</f>
        <v>M20×2.5</v>
      </c>
      <c r="AA75" s="24" t="s">
        <v>135</v>
      </c>
      <c r="AB75" s="23">
        <v>20</v>
      </c>
      <c r="AC75" s="23">
        <v>2.5</v>
      </c>
      <c r="AD75" s="24">
        <v>60</v>
      </c>
      <c r="AE75" s="29" t="s">
        <v>140</v>
      </c>
      <c r="AF75" s="29">
        <f>INDEX(공차방식!$C$6:$D$29,MATCH(AC75,공차방식!$B$6:$B$29,0),MATCH(RIGHT(AE75,1),공차방식!$C$5:$D$5,0))/1000</f>
        <v>0</v>
      </c>
      <c r="AG75" s="24">
        <f t="shared" ca="1" si="5"/>
        <v>18.600200000000001</v>
      </c>
      <c r="AH75" s="24">
        <f t="shared" si="6"/>
        <v>18.376200000000001</v>
      </c>
      <c r="AI75" s="24">
        <f t="array" aca="1" ref="AI75" ca="1">ROUND(INDEX(공차방식!T$6:X$50,MATCH(AO75&amp;AC75,공차방식!R$6:R$50&amp;공차방식!S$6:S$50,0),MATCH(VALUE(LEFT(AE75,1)),공차방식!T$5:X$5,0))/1000,4)</f>
        <v>0.224</v>
      </c>
      <c r="AJ75" s="24">
        <f t="shared" si="7"/>
        <v>17.7437</v>
      </c>
      <c r="AK75" s="24">
        <f t="shared" si="8"/>
        <v>17.293700000000001</v>
      </c>
      <c r="AL75" s="24">
        <f t="array" ref="AL75">ROUND(INDEX(공차방식!H$6:L$29,MATCH(AC75,공차방식!B$6:B$29,0),MATCH(VALUE(LEFT(AE75,1)),공차방식!H$5:L$5,0))/1000,4)</f>
        <v>0.45</v>
      </c>
      <c r="AM75" s="24">
        <v>19.106999999999999</v>
      </c>
      <c r="AO75" s="39">
        <f ca="1">OFFSET(공차방식!R$5,COUNTIF(공차방식!R$6:R$50,"&lt;"&amp;AB75)+1,0)</f>
        <v>22.4</v>
      </c>
    </row>
    <row r="76" spans="2:41" ht="15" x14ac:dyDescent="0.3">
      <c r="B76" s="72" t="str">
        <f t="shared" si="10"/>
        <v>M3×0.5</v>
      </c>
      <c r="C76" s="71" t="s">
        <v>392</v>
      </c>
      <c r="D76" s="73" t="s">
        <v>221</v>
      </c>
      <c r="E76" s="71" t="s">
        <v>0</v>
      </c>
      <c r="F76" s="58">
        <v>3</v>
      </c>
      <c r="G76" s="58">
        <v>0.5</v>
      </c>
      <c r="H76" s="71" t="s">
        <v>133</v>
      </c>
      <c r="I76" s="73" t="s">
        <v>399</v>
      </c>
      <c r="J76" s="58" t="s">
        <v>310</v>
      </c>
      <c r="K76" s="58" t="s">
        <v>490</v>
      </c>
      <c r="L76" s="58">
        <v>3</v>
      </c>
      <c r="M76" s="58">
        <f t="shared" si="11"/>
        <v>0.5</v>
      </c>
      <c r="N76" s="71">
        <v>60</v>
      </c>
      <c r="O76" s="100">
        <f t="array" ref="O76">IFERROR(INDEX($AB$11:$AM$235,MATCH($B76&amp;$I76,$Z$11:$Z$235&amp;$AE$11:$AE$235,0),MATCH($C76,$AB$9:$AM$9,0)),"-")</f>
        <v>3</v>
      </c>
      <c r="P76" s="58">
        <v>14</v>
      </c>
      <c r="Q76" s="58">
        <v>-2</v>
      </c>
      <c r="R76" s="100">
        <f t="array" ref="R76">IFERROR(INDEX($AB$11:$AM$235,MATCH($B76&amp;$I76,$Z$11:$Z$235&amp;$AE$11:$AE$235,0),MATCH($D76,$AB$9:$AM$9,0)),"-")</f>
        <v>2.6751999999999998</v>
      </c>
      <c r="S76" s="58">
        <v>10</v>
      </c>
      <c r="T76" s="58">
        <v>2</v>
      </c>
      <c r="U76" s="58">
        <v>5</v>
      </c>
      <c r="V76" s="58">
        <v>25</v>
      </c>
      <c r="W76" s="50">
        <f t="shared" ref="W76:W139" si="13">IF(P76="-","-",P76-Q76)</f>
        <v>16</v>
      </c>
      <c r="X76" s="50">
        <f t="shared" si="9"/>
        <v>8</v>
      </c>
      <c r="Z76" s="23" t="str">
        <f t="shared" si="12"/>
        <v>M22×2.5</v>
      </c>
      <c r="AA76" s="24" t="s">
        <v>135</v>
      </c>
      <c r="AB76" s="23">
        <v>22</v>
      </c>
      <c r="AC76" s="23">
        <v>2.5</v>
      </c>
      <c r="AD76" s="24">
        <v>60</v>
      </c>
      <c r="AE76" s="29" t="s">
        <v>140</v>
      </c>
      <c r="AF76" s="29">
        <f>INDEX(공차방식!$C$6:$D$29,MATCH(AC76,공차방식!$B$6:$B$29,0),MATCH(RIGHT(AE76,1),공차방식!$C$5:$D$5,0))/1000</f>
        <v>0</v>
      </c>
      <c r="AG76" s="24">
        <f t="shared" ref="AG76:AG121" ca="1" si="14">ROUND(AH76+AI76,4)</f>
        <v>20.600200000000001</v>
      </c>
      <c r="AH76" s="24">
        <f t="shared" ref="AH76:AH121" si="15">ROUND(AB76-0.649519*AC76,4)</f>
        <v>20.376200000000001</v>
      </c>
      <c r="AI76" s="24">
        <f t="array" aca="1" ref="AI76" ca="1">ROUND(INDEX(공차방식!T$6:X$50,MATCH(AO76&amp;AC76,공차방식!R$6:R$50&amp;공차방식!S$6:S$50,0),MATCH(VALUE(LEFT(AE76,1)),공차방식!T$5:X$5,0))/1000,4)</f>
        <v>0.224</v>
      </c>
      <c r="AJ76" s="24">
        <f t="shared" ref="AJ76:AJ121" si="16">ROUND(AK76+AL76,4)</f>
        <v>19.7437</v>
      </c>
      <c r="AK76" s="24">
        <f t="shared" ref="AK76:AK121" si="17">ROUND(AB76-1.082532*AC76,4)</f>
        <v>19.293700000000001</v>
      </c>
      <c r="AL76" s="24">
        <f t="array" ref="AL76">ROUND(INDEX(공차방식!H$6:L$29,MATCH(AC76,공차방식!B$6:B$29,0),MATCH(VALUE(LEFT(AE76,1)),공차방식!H$5:L$5,0))/1000,4)</f>
        <v>0.45</v>
      </c>
      <c r="AM76" s="24">
        <v>21.106999999999999</v>
      </c>
      <c r="AO76" s="39">
        <f ca="1">OFFSET(공차방식!R$5,COUNTIF(공차방식!R$6:R$50,"&lt;"&amp;AB76)+1,0)</f>
        <v>22.4</v>
      </c>
    </row>
    <row r="77" spans="2:41" ht="15" x14ac:dyDescent="0.3">
      <c r="B77" s="72" t="str">
        <f t="shared" si="10"/>
        <v>M3.5×0.6</v>
      </c>
      <c r="C77" s="71" t="s">
        <v>392</v>
      </c>
      <c r="D77" s="73" t="s">
        <v>221</v>
      </c>
      <c r="E77" s="71" t="s">
        <v>0</v>
      </c>
      <c r="F77" s="58">
        <v>3.5</v>
      </c>
      <c r="G77" s="58">
        <v>0.6</v>
      </c>
      <c r="H77" s="71" t="s">
        <v>133</v>
      </c>
      <c r="I77" s="73" t="s">
        <v>399</v>
      </c>
      <c r="J77" s="58" t="s">
        <v>310</v>
      </c>
      <c r="K77" s="58" t="s">
        <v>490</v>
      </c>
      <c r="L77" s="58">
        <v>3.5</v>
      </c>
      <c r="M77" s="58">
        <f t="shared" si="11"/>
        <v>0.6</v>
      </c>
      <c r="N77" s="71">
        <v>60</v>
      </c>
      <c r="O77" s="100">
        <f t="array" ref="O77">IFERROR(INDEX($AB$11:$AM$235,MATCH($B77&amp;$I77,$Z$11:$Z$235&amp;$AE$11:$AE$235,0),MATCH($C77,$AB$9:$AM$9,0)),"-")</f>
        <v>3.5</v>
      </c>
      <c r="P77" s="58">
        <v>14</v>
      </c>
      <c r="Q77" s="58">
        <v>-2</v>
      </c>
      <c r="R77" s="100">
        <f t="array" ref="R77">IFERROR(INDEX($AB$11:$AM$235,MATCH($B77&amp;$I77,$Z$11:$Z$235&amp;$AE$11:$AE$235,0),MATCH($D77,$AB$9:$AM$9,0)),"-")</f>
        <v>3.1103000000000001</v>
      </c>
      <c r="S77" s="58">
        <v>10</v>
      </c>
      <c r="T77" s="58">
        <v>2</v>
      </c>
      <c r="U77" s="58">
        <v>5</v>
      </c>
      <c r="V77" s="58">
        <v>21</v>
      </c>
      <c r="W77" s="50">
        <f t="shared" si="13"/>
        <v>16</v>
      </c>
      <c r="X77" s="50">
        <f t="shared" si="9"/>
        <v>8</v>
      </c>
      <c r="Z77" s="23" t="str">
        <f t="shared" si="12"/>
        <v>M24×3</v>
      </c>
      <c r="AA77" s="24" t="s">
        <v>135</v>
      </c>
      <c r="AB77" s="23">
        <v>24</v>
      </c>
      <c r="AC77" s="23">
        <v>3</v>
      </c>
      <c r="AD77" s="24">
        <v>60</v>
      </c>
      <c r="AE77" s="29" t="s">
        <v>140</v>
      </c>
      <c r="AF77" s="29">
        <f>INDEX(공차방식!$C$6:$D$29,MATCH(AC77,공차방식!$B$6:$B$29,0),MATCH(RIGHT(AE77,1),공차방식!$C$5:$D$5,0))/1000</f>
        <v>0</v>
      </c>
      <c r="AG77" s="24">
        <f t="shared" ca="1" si="14"/>
        <v>22.316400000000002</v>
      </c>
      <c r="AH77" s="24">
        <f t="shared" si="15"/>
        <v>22.051400000000001</v>
      </c>
      <c r="AI77" s="24">
        <f t="array" aca="1" ref="AI77" ca="1">ROUND(INDEX(공차방식!T$6:X$50,MATCH(AO77&amp;AC77,공차방식!R$6:R$50&amp;공차방식!S$6:S$50,0),MATCH(VALUE(LEFT(AE77,1)),공차방식!T$5:X$5,0))/1000,4)</f>
        <v>0.26500000000000001</v>
      </c>
      <c r="AJ77" s="24">
        <f t="shared" si="16"/>
        <v>21.252400000000002</v>
      </c>
      <c r="AK77" s="24">
        <f t="shared" si="17"/>
        <v>20.752400000000002</v>
      </c>
      <c r="AL77" s="24">
        <f t="array" ref="AL77">ROUND(INDEX(공차방식!H$6:L$29,MATCH(AC77,공차방식!B$6:B$29,0),MATCH(VALUE(LEFT(AE77,1)),공차방식!H$5:L$5,0))/1000,4)</f>
        <v>0.5</v>
      </c>
      <c r="AM77" s="24">
        <v>22.922999999999998</v>
      </c>
      <c r="AO77" s="39">
        <f ca="1">OFFSET(공차방식!R$5,COUNTIF(공차방식!R$6:R$50,"&lt;"&amp;AB77)+1,0)</f>
        <v>45</v>
      </c>
    </row>
    <row r="78" spans="2:41" ht="15" x14ac:dyDescent="0.3">
      <c r="B78" s="72" t="str">
        <f t="shared" si="10"/>
        <v>M4×0.7</v>
      </c>
      <c r="C78" s="71" t="s">
        <v>392</v>
      </c>
      <c r="D78" s="73" t="s">
        <v>221</v>
      </c>
      <c r="E78" s="71" t="s">
        <v>0</v>
      </c>
      <c r="F78" s="58">
        <v>4</v>
      </c>
      <c r="G78" s="58">
        <v>0.7</v>
      </c>
      <c r="H78" s="71" t="s">
        <v>133</v>
      </c>
      <c r="I78" s="73" t="s">
        <v>399</v>
      </c>
      <c r="J78" s="58" t="s">
        <v>310</v>
      </c>
      <c r="K78" s="58" t="s">
        <v>490</v>
      </c>
      <c r="L78" s="58">
        <v>4</v>
      </c>
      <c r="M78" s="58">
        <f t="shared" si="11"/>
        <v>0.7</v>
      </c>
      <c r="N78" s="71">
        <v>60</v>
      </c>
      <c r="O78" s="100">
        <f t="array" ref="O78">IFERROR(INDEX($AB$11:$AM$235,MATCH($B78&amp;$I78,$Z$11:$Z$235&amp;$AE$11:$AE$235,0),MATCH($C78,$AB$9:$AM$9,0)),"-")</f>
        <v>4</v>
      </c>
      <c r="P78" s="58">
        <v>14</v>
      </c>
      <c r="Q78" s="58">
        <v>-2</v>
      </c>
      <c r="R78" s="100">
        <f t="array" ref="R78">IFERROR(INDEX($AB$11:$AM$235,MATCH($B78&amp;$I78,$Z$11:$Z$235&amp;$AE$11:$AE$235,0),MATCH($D78,$AB$9:$AM$9,0)),"-")</f>
        <v>3.5453000000000001</v>
      </c>
      <c r="S78" s="58">
        <v>10</v>
      </c>
      <c r="T78" s="58">
        <v>2</v>
      </c>
      <c r="U78" s="58">
        <v>5</v>
      </c>
      <c r="V78" s="58">
        <v>18</v>
      </c>
      <c r="W78" s="50">
        <f t="shared" si="13"/>
        <v>16</v>
      </c>
      <c r="X78" s="50">
        <f t="shared" si="9"/>
        <v>8</v>
      </c>
      <c r="Z78" s="23" t="str">
        <f t="shared" si="12"/>
        <v>M27×3</v>
      </c>
      <c r="AA78" s="24" t="s">
        <v>135</v>
      </c>
      <c r="AB78" s="23">
        <v>27</v>
      </c>
      <c r="AC78" s="23">
        <v>3</v>
      </c>
      <c r="AD78" s="24">
        <v>60</v>
      </c>
      <c r="AE78" s="29" t="s">
        <v>140</v>
      </c>
      <c r="AF78" s="29">
        <f>INDEX(공차방식!$C$6:$D$29,MATCH(AC78,공차방식!$B$6:$B$29,0),MATCH(RIGHT(AE78,1),공차방식!$C$5:$D$5,0))/1000</f>
        <v>0</v>
      </c>
      <c r="AG78" s="24">
        <f t="shared" ca="1" si="14"/>
        <v>25.316400000000002</v>
      </c>
      <c r="AH78" s="24">
        <f t="shared" si="15"/>
        <v>25.051400000000001</v>
      </c>
      <c r="AI78" s="24">
        <f t="array" aca="1" ref="AI78" ca="1">ROUND(INDEX(공차방식!T$6:X$50,MATCH(AO78&amp;AC78,공차방식!R$6:R$50&amp;공차방식!S$6:S$50,0),MATCH(VALUE(LEFT(AE78,1)),공차방식!T$5:X$5,0))/1000,4)</f>
        <v>0.26500000000000001</v>
      </c>
      <c r="AJ78" s="24">
        <f t="shared" si="16"/>
        <v>24.252400000000002</v>
      </c>
      <c r="AK78" s="24">
        <f t="shared" si="17"/>
        <v>23.752400000000002</v>
      </c>
      <c r="AL78" s="24">
        <f t="array" ref="AL78">ROUND(INDEX(공차방식!H$6:L$29,MATCH(AC78,공차방식!B$6:B$29,0),MATCH(VALUE(LEFT(AE78,1)),공차방식!H$5:L$5,0))/1000,4)</f>
        <v>0.5</v>
      </c>
      <c r="AM78" s="24">
        <v>25.922999999999998</v>
      </c>
      <c r="AO78" s="39">
        <f ca="1">OFFSET(공차방식!R$5,COUNTIF(공차방식!R$6:R$50,"&lt;"&amp;AB78)+1,0)</f>
        <v>45</v>
      </c>
    </row>
    <row r="79" spans="2:41" ht="15" x14ac:dyDescent="0.3">
      <c r="B79" s="72" t="str">
        <f t="shared" si="10"/>
        <v>M4.5×0.75</v>
      </c>
      <c r="C79" s="71" t="s">
        <v>392</v>
      </c>
      <c r="D79" s="73" t="s">
        <v>221</v>
      </c>
      <c r="E79" s="71" t="s">
        <v>0</v>
      </c>
      <c r="F79" s="58">
        <v>4.5</v>
      </c>
      <c r="G79" s="58">
        <v>0.75</v>
      </c>
      <c r="H79" s="71" t="s">
        <v>133</v>
      </c>
      <c r="I79" s="73" t="s">
        <v>399</v>
      </c>
      <c r="J79" s="58" t="s">
        <v>310</v>
      </c>
      <c r="K79" s="58" t="s">
        <v>490</v>
      </c>
      <c r="L79" s="58">
        <v>4.5</v>
      </c>
      <c r="M79" s="58">
        <f t="shared" si="11"/>
        <v>0.75</v>
      </c>
      <c r="N79" s="71">
        <v>60</v>
      </c>
      <c r="O79" s="100">
        <f t="array" ref="O79">IFERROR(INDEX($AB$11:$AM$235,MATCH($B79&amp;$I79,$Z$11:$Z$235&amp;$AE$11:$AE$235,0),MATCH($C79,$AB$9:$AM$9,0)),"-")</f>
        <v>4.5</v>
      </c>
      <c r="P79" s="58">
        <v>14</v>
      </c>
      <c r="Q79" s="58">
        <v>-2</v>
      </c>
      <c r="R79" s="100">
        <f t="array" ref="R79">IFERROR(INDEX($AB$11:$AM$235,MATCH($B79&amp;$I79,$Z$11:$Z$235&amp;$AE$11:$AE$235,0),MATCH($D79,$AB$9:$AM$9,0)),"-")</f>
        <v>4.0129000000000001</v>
      </c>
      <c r="S79" s="58">
        <v>10</v>
      </c>
      <c r="T79" s="58">
        <v>2</v>
      </c>
      <c r="U79" s="58">
        <v>5</v>
      </c>
      <c r="V79" s="58">
        <v>17</v>
      </c>
      <c r="W79" s="50">
        <f t="shared" si="13"/>
        <v>16</v>
      </c>
      <c r="X79" s="50">
        <f t="shared" si="9"/>
        <v>8</v>
      </c>
      <c r="Z79" s="23" t="str">
        <f t="shared" si="12"/>
        <v>M30×3.5</v>
      </c>
      <c r="AA79" s="24" t="s">
        <v>135</v>
      </c>
      <c r="AB79" s="23">
        <v>30</v>
      </c>
      <c r="AC79" s="23">
        <v>3.5</v>
      </c>
      <c r="AD79" s="24">
        <v>60</v>
      </c>
      <c r="AE79" s="29" t="s">
        <v>140</v>
      </c>
      <c r="AF79" s="29">
        <f>INDEX(공차방식!$C$6:$D$29,MATCH(AC79,공차방식!$B$6:$B$29,0),MATCH(RIGHT(AE79,1),공차방식!$C$5:$D$5,0))/1000</f>
        <v>0</v>
      </c>
      <c r="AG79" s="24">
        <f t="shared" ca="1" si="14"/>
        <v>28.006699999999999</v>
      </c>
      <c r="AH79" s="24">
        <f t="shared" si="15"/>
        <v>27.726700000000001</v>
      </c>
      <c r="AI79" s="24">
        <f t="array" aca="1" ref="AI79" ca="1">ROUND(INDEX(공차방식!T$6:X$50,MATCH(AO79&amp;AC79,공차방식!R$6:R$50&amp;공차방식!S$6:S$50,0),MATCH(VALUE(LEFT(AE79,1)),공차방식!T$5:X$5,0))/1000,4)</f>
        <v>0.28000000000000003</v>
      </c>
      <c r="AJ79" s="24">
        <f t="shared" si="16"/>
        <v>26.771100000000001</v>
      </c>
      <c r="AK79" s="24">
        <f t="shared" si="17"/>
        <v>26.211099999999998</v>
      </c>
      <c r="AL79" s="24">
        <f t="array" ref="AL79">ROUND(INDEX(공차방식!H$6:L$29,MATCH(AC79,공차방식!B$6:B$29,0),MATCH(VALUE(LEFT(AE79,1)),공차방식!H$5:L$5,0))/1000,4)</f>
        <v>0.56000000000000005</v>
      </c>
      <c r="AM79" s="24">
        <v>28.713999999999999</v>
      </c>
      <c r="AO79" s="39">
        <f ca="1">OFFSET(공차방식!R$5,COUNTIF(공차방식!R$6:R$50,"&lt;"&amp;AB79)+1,0)</f>
        <v>45</v>
      </c>
    </row>
    <row r="80" spans="2:41" ht="15" x14ac:dyDescent="0.3">
      <c r="B80" s="72" t="str">
        <f t="shared" si="10"/>
        <v>M5×0.8</v>
      </c>
      <c r="C80" s="71" t="s">
        <v>392</v>
      </c>
      <c r="D80" s="73" t="s">
        <v>221</v>
      </c>
      <c r="E80" s="71" t="s">
        <v>0</v>
      </c>
      <c r="F80" s="58">
        <v>5</v>
      </c>
      <c r="G80" s="58">
        <v>0.8</v>
      </c>
      <c r="H80" s="71" t="s">
        <v>133</v>
      </c>
      <c r="I80" s="73" t="s">
        <v>399</v>
      </c>
      <c r="J80" s="58" t="s">
        <v>310</v>
      </c>
      <c r="K80" s="58" t="s">
        <v>490</v>
      </c>
      <c r="L80" s="58">
        <v>5</v>
      </c>
      <c r="M80" s="58">
        <f t="shared" si="11"/>
        <v>0.8</v>
      </c>
      <c r="N80" s="71">
        <v>60</v>
      </c>
      <c r="O80" s="100">
        <f t="array" ref="O80">IFERROR(INDEX($AB$11:$AM$235,MATCH($B80&amp;$I80,$Z$11:$Z$235&amp;$AE$11:$AE$235,0),MATCH($C80,$AB$9:$AM$9,0)),"-")</f>
        <v>5</v>
      </c>
      <c r="P80" s="58">
        <v>14</v>
      </c>
      <c r="Q80" s="58">
        <v>-2</v>
      </c>
      <c r="R80" s="100">
        <f t="array" ref="R80">IFERROR(INDEX($AB$11:$AM$235,MATCH($B80&amp;$I80,$Z$11:$Z$235&amp;$AE$11:$AE$235,0),MATCH($D80,$AB$9:$AM$9,0)),"-")</f>
        <v>4.4804000000000004</v>
      </c>
      <c r="S80" s="58">
        <v>10</v>
      </c>
      <c r="T80" s="58">
        <v>2</v>
      </c>
      <c r="U80" s="58">
        <v>5</v>
      </c>
      <c r="V80" s="58">
        <v>16</v>
      </c>
      <c r="W80" s="50">
        <f t="shared" si="13"/>
        <v>16</v>
      </c>
      <c r="X80" s="50">
        <f t="shared" si="9"/>
        <v>8</v>
      </c>
      <c r="Z80" s="23" t="str">
        <f t="shared" si="12"/>
        <v>M33×3.5</v>
      </c>
      <c r="AA80" s="24" t="s">
        <v>135</v>
      </c>
      <c r="AB80" s="23">
        <v>33</v>
      </c>
      <c r="AC80" s="23">
        <v>3.5</v>
      </c>
      <c r="AD80" s="24">
        <v>60</v>
      </c>
      <c r="AE80" s="29" t="s">
        <v>140</v>
      </c>
      <c r="AF80" s="29">
        <f>INDEX(공차방식!$C$6:$D$29,MATCH(AC80,공차방식!$B$6:$B$29,0),MATCH(RIGHT(AE80,1),공차방식!$C$5:$D$5,0))/1000</f>
        <v>0</v>
      </c>
      <c r="AG80" s="24">
        <f t="shared" ca="1" si="14"/>
        <v>31.006699999999999</v>
      </c>
      <c r="AH80" s="24">
        <f t="shared" si="15"/>
        <v>30.726700000000001</v>
      </c>
      <c r="AI80" s="24">
        <f t="array" aca="1" ref="AI80" ca="1">ROUND(INDEX(공차방식!T$6:X$50,MATCH(AO80&amp;AC80,공차방식!R$6:R$50&amp;공차방식!S$6:S$50,0),MATCH(VALUE(LEFT(AE80,1)),공차방식!T$5:X$5,0))/1000,4)</f>
        <v>0.28000000000000003</v>
      </c>
      <c r="AJ80" s="24">
        <f t="shared" si="16"/>
        <v>29.771100000000001</v>
      </c>
      <c r="AK80" s="24">
        <f t="shared" si="17"/>
        <v>29.211099999999998</v>
      </c>
      <c r="AL80" s="24">
        <f t="array" ref="AL80">ROUND(INDEX(공차방식!H$6:L$29,MATCH(AC80,공차방식!B$6:B$29,0),MATCH(VALUE(LEFT(AE80,1)),공차방식!H$5:L$5,0))/1000,4)</f>
        <v>0.56000000000000005</v>
      </c>
      <c r="AM80" s="24">
        <v>31.713999999999999</v>
      </c>
      <c r="AO80" s="39">
        <f ca="1">OFFSET(공차방식!R$5,COUNTIF(공차방식!R$6:R$50,"&lt;"&amp;AB80)+1,0)</f>
        <v>45</v>
      </c>
    </row>
    <row r="81" spans="2:41" ht="15" x14ac:dyDescent="0.3">
      <c r="B81" s="72" t="str">
        <f t="shared" si="10"/>
        <v>M6×1</v>
      </c>
      <c r="C81" s="71" t="s">
        <v>392</v>
      </c>
      <c r="D81" s="73" t="s">
        <v>221</v>
      </c>
      <c r="E81" s="71" t="s">
        <v>0</v>
      </c>
      <c r="F81" s="58">
        <v>6</v>
      </c>
      <c r="G81" s="58">
        <v>1</v>
      </c>
      <c r="H81" s="71" t="s">
        <v>133</v>
      </c>
      <c r="I81" s="73" t="s">
        <v>399</v>
      </c>
      <c r="J81" s="58" t="s">
        <v>310</v>
      </c>
      <c r="K81" s="58" t="s">
        <v>490</v>
      </c>
      <c r="L81" s="58">
        <v>6</v>
      </c>
      <c r="M81" s="58">
        <f t="shared" si="11"/>
        <v>1</v>
      </c>
      <c r="N81" s="71">
        <v>60</v>
      </c>
      <c r="O81" s="100">
        <f t="array" ref="O81">IFERROR(INDEX($AB$11:$AM$235,MATCH($B81&amp;$I81,$Z$11:$Z$235&amp;$AE$11:$AE$235,0),MATCH($C81,$AB$9:$AM$9,0)),"-")</f>
        <v>6</v>
      </c>
      <c r="P81" s="58">
        <v>22</v>
      </c>
      <c r="Q81" s="58">
        <v>2</v>
      </c>
      <c r="R81" s="100">
        <f t="array" ref="R81">IFERROR(INDEX($AB$11:$AM$235,MATCH($B81&amp;$I81,$Z$11:$Z$235&amp;$AE$11:$AE$235,0),MATCH($D81,$AB$9:$AM$9,0)),"-")</f>
        <v>5.3505000000000003</v>
      </c>
      <c r="S81" s="58">
        <v>17</v>
      </c>
      <c r="T81" s="58">
        <v>7</v>
      </c>
      <c r="U81" s="58">
        <v>5</v>
      </c>
      <c r="V81" s="58">
        <v>15</v>
      </c>
      <c r="W81" s="50">
        <f t="shared" si="13"/>
        <v>20</v>
      </c>
      <c r="X81" s="50">
        <f t="shared" si="9"/>
        <v>10</v>
      </c>
      <c r="Z81" s="23" t="str">
        <f t="shared" si="12"/>
        <v>M36×4</v>
      </c>
      <c r="AA81" s="24" t="s">
        <v>135</v>
      </c>
      <c r="AB81" s="23">
        <v>36</v>
      </c>
      <c r="AC81" s="23">
        <v>4</v>
      </c>
      <c r="AD81" s="24">
        <v>60</v>
      </c>
      <c r="AE81" s="29" t="s">
        <v>140</v>
      </c>
      <c r="AF81" s="29">
        <f>INDEX(공차방식!$C$6:$D$29,MATCH(AC81,공차방식!$B$6:$B$29,0),MATCH(RIGHT(AE81,1),공차방식!$C$5:$D$5,0))/1000</f>
        <v>0</v>
      </c>
      <c r="AG81" s="24">
        <f t="shared" ca="1" si="14"/>
        <v>33.701900000000002</v>
      </c>
      <c r="AH81" s="24">
        <f t="shared" si="15"/>
        <v>33.401899999999998</v>
      </c>
      <c r="AI81" s="24">
        <f t="array" aca="1" ref="AI81" ca="1">ROUND(INDEX(공차방식!T$6:X$50,MATCH(AO81&amp;AC81,공차방식!R$6:R$50&amp;공차방식!S$6:S$50,0),MATCH(VALUE(LEFT(AE81,1)),공차방식!T$5:X$5,0))/1000,4)</f>
        <v>0.3</v>
      </c>
      <c r="AJ81" s="24">
        <f t="shared" si="16"/>
        <v>32.2699</v>
      </c>
      <c r="AK81" s="24">
        <f t="shared" si="17"/>
        <v>31.669899999999998</v>
      </c>
      <c r="AL81" s="24">
        <f t="array" ref="AL81">ROUND(INDEX(공차방식!H$6:L$29,MATCH(AC81,공차방식!B$6:B$29,0),MATCH(VALUE(LEFT(AE81,1)),공차방식!H$5:L$5,0))/1000,4)</f>
        <v>0.6</v>
      </c>
      <c r="AM81" s="24">
        <v>34.509</v>
      </c>
      <c r="AO81" s="39">
        <f ca="1">OFFSET(공차방식!R$5,COUNTIF(공차방식!R$6:R$50,"&lt;"&amp;AB81)+1,0)</f>
        <v>45</v>
      </c>
    </row>
    <row r="82" spans="2:41" ht="15" x14ac:dyDescent="0.3">
      <c r="B82" s="72" t="str">
        <f t="shared" si="10"/>
        <v>M7×1</v>
      </c>
      <c r="C82" s="71" t="s">
        <v>392</v>
      </c>
      <c r="D82" s="73" t="s">
        <v>221</v>
      </c>
      <c r="E82" s="71" t="s">
        <v>0</v>
      </c>
      <c r="F82" s="58">
        <v>7</v>
      </c>
      <c r="G82" s="58">
        <v>1</v>
      </c>
      <c r="H82" s="71" t="s">
        <v>133</v>
      </c>
      <c r="I82" s="73" t="s">
        <v>399</v>
      </c>
      <c r="J82" s="58" t="s">
        <v>310</v>
      </c>
      <c r="K82" s="58" t="s">
        <v>490</v>
      </c>
      <c r="L82" s="58">
        <v>7</v>
      </c>
      <c r="M82" s="58">
        <f t="shared" si="11"/>
        <v>1</v>
      </c>
      <c r="N82" s="71">
        <v>60</v>
      </c>
      <c r="O82" s="100">
        <f t="array" ref="O82">IFERROR(INDEX($AB$11:$AM$235,MATCH($B82&amp;$I82,$Z$11:$Z$235&amp;$AE$11:$AE$235,0),MATCH($C82,$AB$9:$AM$9,0)),"-")</f>
        <v>7</v>
      </c>
      <c r="P82" s="58">
        <v>22</v>
      </c>
      <c r="Q82" s="58">
        <v>2</v>
      </c>
      <c r="R82" s="100">
        <f t="array" ref="R82">IFERROR(INDEX($AB$11:$AM$235,MATCH($B82&amp;$I82,$Z$11:$Z$235&amp;$AE$11:$AE$235,0),MATCH($D82,$AB$9:$AM$9,0)),"-")</f>
        <v>6.3505000000000003</v>
      </c>
      <c r="S82" s="58">
        <v>17</v>
      </c>
      <c r="T82" s="58">
        <v>7</v>
      </c>
      <c r="U82" s="58">
        <v>5</v>
      </c>
      <c r="V82" s="58">
        <v>15</v>
      </c>
      <c r="W82" s="50">
        <f t="shared" si="13"/>
        <v>20</v>
      </c>
      <c r="X82" s="50">
        <f t="shared" si="9"/>
        <v>10</v>
      </c>
      <c r="Z82" s="23" t="str">
        <f t="shared" si="12"/>
        <v>M39×4</v>
      </c>
      <c r="AA82" s="24" t="s">
        <v>135</v>
      </c>
      <c r="AB82" s="23">
        <v>39</v>
      </c>
      <c r="AC82" s="23">
        <v>4</v>
      </c>
      <c r="AD82" s="24">
        <v>60</v>
      </c>
      <c r="AE82" s="29" t="s">
        <v>140</v>
      </c>
      <c r="AF82" s="29">
        <f>INDEX(공차방식!$C$6:$D$29,MATCH(AC82,공차방식!$B$6:$B$29,0),MATCH(RIGHT(AE82,1),공차방식!$C$5:$D$5,0))/1000</f>
        <v>0</v>
      </c>
      <c r="AG82" s="24">
        <f t="shared" ca="1" si="14"/>
        <v>36.701900000000002</v>
      </c>
      <c r="AH82" s="24">
        <f t="shared" si="15"/>
        <v>36.401899999999998</v>
      </c>
      <c r="AI82" s="24">
        <f t="array" aca="1" ref="AI82" ca="1">ROUND(INDEX(공차방식!T$6:X$50,MATCH(AO82&amp;AC82,공차방식!R$6:R$50&amp;공차방식!S$6:S$50,0),MATCH(VALUE(LEFT(AE82,1)),공차방식!T$5:X$5,0))/1000,4)</f>
        <v>0.3</v>
      </c>
      <c r="AJ82" s="24">
        <f t="shared" si="16"/>
        <v>35.2699</v>
      </c>
      <c r="AK82" s="24">
        <f t="shared" si="17"/>
        <v>34.669899999999998</v>
      </c>
      <c r="AL82" s="24">
        <f t="array" ref="AL82">ROUND(INDEX(공차방식!H$6:L$29,MATCH(AC82,공차방식!B$6:B$29,0),MATCH(VALUE(LEFT(AE82,1)),공차방식!H$5:L$5,0))/1000,4)</f>
        <v>0.6</v>
      </c>
      <c r="AM82" s="24">
        <v>37.509</v>
      </c>
      <c r="AO82" s="39">
        <f ca="1">OFFSET(공차방식!R$5,COUNTIF(공차방식!R$6:R$50,"&lt;"&amp;AB82)+1,0)</f>
        <v>45</v>
      </c>
    </row>
    <row r="83" spans="2:41" ht="15" x14ac:dyDescent="0.3">
      <c r="B83" s="72" t="str">
        <f t="shared" si="10"/>
        <v>M8×1.25</v>
      </c>
      <c r="C83" s="71" t="s">
        <v>392</v>
      </c>
      <c r="D83" s="73" t="s">
        <v>221</v>
      </c>
      <c r="E83" s="71" t="s">
        <v>0</v>
      </c>
      <c r="F83" s="58">
        <v>8</v>
      </c>
      <c r="G83" s="58">
        <v>1.25</v>
      </c>
      <c r="H83" s="71" t="s">
        <v>133</v>
      </c>
      <c r="I83" s="73" t="s">
        <v>399</v>
      </c>
      <c r="J83" s="58" t="s">
        <v>310</v>
      </c>
      <c r="K83" s="58" t="s">
        <v>490</v>
      </c>
      <c r="L83" s="58">
        <v>8</v>
      </c>
      <c r="M83" s="58">
        <f t="shared" si="11"/>
        <v>1.25</v>
      </c>
      <c r="N83" s="71">
        <v>60</v>
      </c>
      <c r="O83" s="100">
        <f t="array" ref="O83">IFERROR(INDEX($AB$11:$AM$235,MATCH($B83&amp;$I83,$Z$11:$Z$235&amp;$AE$11:$AE$235,0),MATCH($C83,$AB$9:$AM$9,0)),"-")</f>
        <v>8</v>
      </c>
      <c r="P83" s="58">
        <v>22</v>
      </c>
      <c r="Q83" s="58">
        <v>2</v>
      </c>
      <c r="R83" s="100">
        <f t="array" ref="R83">IFERROR(INDEX($AB$11:$AM$235,MATCH($B83&amp;$I83,$Z$11:$Z$235&amp;$AE$11:$AE$235,0),MATCH($D83,$AB$9:$AM$9,0)),"-")</f>
        <v>7.1881000000000004</v>
      </c>
      <c r="S83" s="58">
        <v>17</v>
      </c>
      <c r="T83" s="58">
        <v>7</v>
      </c>
      <c r="U83" s="58">
        <v>5</v>
      </c>
      <c r="V83" s="58">
        <v>13</v>
      </c>
      <c r="W83" s="50">
        <f t="shared" si="13"/>
        <v>20</v>
      </c>
      <c r="X83" s="50">
        <f t="shared" ref="X83:X121" si="18">S83-T83</f>
        <v>10</v>
      </c>
      <c r="Z83" s="23" t="str">
        <f t="shared" si="12"/>
        <v>M42×4.5</v>
      </c>
      <c r="AA83" s="24" t="s">
        <v>135</v>
      </c>
      <c r="AB83" s="23">
        <v>42</v>
      </c>
      <c r="AC83" s="23">
        <v>4.5</v>
      </c>
      <c r="AD83" s="24">
        <v>60</v>
      </c>
      <c r="AE83" s="29" t="s">
        <v>140</v>
      </c>
      <c r="AF83" s="29">
        <f>INDEX(공차방식!$C$6:$D$29,MATCH(AC83,공차방식!$B$6:$B$29,0),MATCH(RIGHT(AE83,1),공차방식!$C$5:$D$5,0))/1000</f>
        <v>0</v>
      </c>
      <c r="AG83" s="24">
        <f t="shared" ca="1" si="14"/>
        <v>39.392200000000003</v>
      </c>
      <c r="AH83" s="24">
        <f t="shared" si="15"/>
        <v>39.077199999999998</v>
      </c>
      <c r="AI83" s="24">
        <f t="array" aca="1" ref="AI83" ca="1">ROUND(INDEX(공차방식!T$6:X$50,MATCH(AO83&amp;AC83,공차방식!R$6:R$50&amp;공차방식!S$6:S$50,0),MATCH(VALUE(LEFT(AE83,1)),공차방식!T$5:X$5,0))/1000,4)</f>
        <v>0.315</v>
      </c>
      <c r="AJ83" s="24">
        <f t="shared" si="16"/>
        <v>37.7986</v>
      </c>
      <c r="AK83" s="24">
        <f t="shared" si="17"/>
        <v>37.128599999999999</v>
      </c>
      <c r="AL83" s="24">
        <f t="array" ref="AL83">ROUND(INDEX(공차방식!H$6:L$29,MATCH(AC83,공차방식!B$6:B$29,0),MATCH(VALUE(LEFT(AE83,1)),공차방식!H$5:L$5,0))/1000,4)</f>
        <v>0.67</v>
      </c>
      <c r="AM83" s="24">
        <v>40.298999999999999</v>
      </c>
      <c r="AO83" s="39">
        <f ca="1">OFFSET(공차방식!R$5,COUNTIF(공차방식!R$6:R$50,"&lt;"&amp;AB83)+1,0)</f>
        <v>45</v>
      </c>
    </row>
    <row r="84" spans="2:41" ht="15" x14ac:dyDescent="0.3">
      <c r="B84" s="72" t="str">
        <f t="shared" si="10"/>
        <v>M9×1.25</v>
      </c>
      <c r="C84" s="71" t="s">
        <v>392</v>
      </c>
      <c r="D84" s="73" t="s">
        <v>221</v>
      </c>
      <c r="E84" s="71" t="s">
        <v>0</v>
      </c>
      <c r="F84" s="58">
        <v>9</v>
      </c>
      <c r="G84" s="58">
        <v>1.25</v>
      </c>
      <c r="H84" s="71" t="s">
        <v>133</v>
      </c>
      <c r="I84" s="73" t="s">
        <v>399</v>
      </c>
      <c r="J84" s="58" t="s">
        <v>310</v>
      </c>
      <c r="K84" s="58" t="s">
        <v>490</v>
      </c>
      <c r="L84" s="58">
        <v>9</v>
      </c>
      <c r="M84" s="58">
        <f t="shared" si="11"/>
        <v>1.25</v>
      </c>
      <c r="N84" s="71">
        <v>60</v>
      </c>
      <c r="O84" s="100">
        <f t="array" ref="O84">IFERROR(INDEX($AB$11:$AM$235,MATCH($B84&amp;$I84,$Z$11:$Z$235&amp;$AE$11:$AE$235,0),MATCH($C84,$AB$9:$AM$9,0)),"-")</f>
        <v>9</v>
      </c>
      <c r="P84" s="58">
        <v>22</v>
      </c>
      <c r="Q84" s="58">
        <v>2</v>
      </c>
      <c r="R84" s="100">
        <f t="array" ref="R84">IFERROR(INDEX($AB$11:$AM$235,MATCH($B84&amp;$I84,$Z$11:$Z$235&amp;$AE$11:$AE$235,0),MATCH($D84,$AB$9:$AM$9,0)),"-")</f>
        <v>8.1881000000000004</v>
      </c>
      <c r="S84" s="58">
        <v>17</v>
      </c>
      <c r="T84" s="58">
        <v>7</v>
      </c>
      <c r="U84" s="58">
        <v>5</v>
      </c>
      <c r="V84" s="58">
        <v>13</v>
      </c>
      <c r="W84" s="50">
        <f t="shared" si="13"/>
        <v>20</v>
      </c>
      <c r="X84" s="50">
        <f t="shared" si="18"/>
        <v>10</v>
      </c>
      <c r="Z84" s="23" t="str">
        <f t="shared" si="12"/>
        <v>M45×4.5</v>
      </c>
      <c r="AA84" s="24" t="s">
        <v>135</v>
      </c>
      <c r="AB84" s="23">
        <v>45</v>
      </c>
      <c r="AC84" s="23">
        <v>4.5</v>
      </c>
      <c r="AD84" s="24">
        <v>60</v>
      </c>
      <c r="AE84" s="29" t="s">
        <v>140</v>
      </c>
      <c r="AF84" s="29">
        <f>INDEX(공차방식!$C$6:$D$29,MATCH(AC84,공차방식!$B$6:$B$29,0),MATCH(RIGHT(AE84,1),공차방식!$C$5:$D$5,0))/1000</f>
        <v>0</v>
      </c>
      <c r="AG84" s="24">
        <f t="shared" ca="1" si="14"/>
        <v>42.392200000000003</v>
      </c>
      <c r="AH84" s="24">
        <f t="shared" si="15"/>
        <v>42.077199999999998</v>
      </c>
      <c r="AI84" s="24">
        <f t="array" aca="1" ref="AI84" ca="1">ROUND(INDEX(공차방식!T$6:X$50,MATCH(AO84&amp;AC84,공차방식!R$6:R$50&amp;공차방식!S$6:S$50,0),MATCH(VALUE(LEFT(AE84,1)),공차방식!T$5:X$5,0))/1000,4)</f>
        <v>0.315</v>
      </c>
      <c r="AJ84" s="24">
        <f t="shared" si="16"/>
        <v>40.7986</v>
      </c>
      <c r="AK84" s="24">
        <f t="shared" si="17"/>
        <v>40.128599999999999</v>
      </c>
      <c r="AL84" s="24">
        <f t="array" ref="AL84">ROUND(INDEX(공차방식!H$6:L$29,MATCH(AC84,공차방식!B$6:B$29,0),MATCH(VALUE(LEFT(AE84,1)),공차방식!H$5:L$5,0))/1000,4)</f>
        <v>0.67</v>
      </c>
      <c r="AM84" s="24">
        <v>43.298999999999999</v>
      </c>
      <c r="AO84" s="39">
        <f ca="1">OFFSET(공차방식!R$5,COUNTIF(공차방식!R$6:R$50,"&lt;"&amp;AB84)+1,0)</f>
        <v>45</v>
      </c>
    </row>
    <row r="85" spans="2:41" ht="15" x14ac:dyDescent="0.3">
      <c r="B85" s="72" t="str">
        <f t="shared" si="10"/>
        <v>M10×1.5</v>
      </c>
      <c r="C85" s="71" t="s">
        <v>392</v>
      </c>
      <c r="D85" s="73" t="s">
        <v>221</v>
      </c>
      <c r="E85" s="71" t="s">
        <v>0</v>
      </c>
      <c r="F85" s="58">
        <v>10</v>
      </c>
      <c r="G85" s="58">
        <v>1.5</v>
      </c>
      <c r="H85" s="71" t="s">
        <v>133</v>
      </c>
      <c r="I85" s="73" t="s">
        <v>399</v>
      </c>
      <c r="J85" s="58" t="s">
        <v>310</v>
      </c>
      <c r="K85" s="58" t="s">
        <v>490</v>
      </c>
      <c r="L85" s="58">
        <v>10</v>
      </c>
      <c r="M85" s="58">
        <f t="shared" si="11"/>
        <v>1.5</v>
      </c>
      <c r="N85" s="71">
        <v>60</v>
      </c>
      <c r="O85" s="100">
        <f t="array" ref="O85">IFERROR(INDEX($AB$11:$AM$235,MATCH($B85&amp;$I85,$Z$11:$Z$235&amp;$AE$11:$AE$235,0),MATCH($C85,$AB$9:$AM$9,0)),"-")</f>
        <v>10</v>
      </c>
      <c r="P85" s="58">
        <v>22</v>
      </c>
      <c r="Q85" s="58">
        <v>2</v>
      </c>
      <c r="R85" s="100">
        <f t="array" ref="R85">IFERROR(INDEX($AB$11:$AM$235,MATCH($B85&amp;$I85,$Z$11:$Z$235&amp;$AE$11:$AE$235,0),MATCH($D85,$AB$9:$AM$9,0)),"-")</f>
        <v>9.0257000000000005</v>
      </c>
      <c r="S85" s="58">
        <v>17</v>
      </c>
      <c r="T85" s="58">
        <v>7</v>
      </c>
      <c r="U85" s="58">
        <v>5</v>
      </c>
      <c r="V85" s="58">
        <v>12</v>
      </c>
      <c r="W85" s="50">
        <f t="shared" si="13"/>
        <v>20</v>
      </c>
      <c r="X85" s="50">
        <f t="shared" si="18"/>
        <v>10</v>
      </c>
      <c r="Z85" s="23" t="str">
        <f t="shared" si="12"/>
        <v>M48×5</v>
      </c>
      <c r="AA85" s="24" t="s">
        <v>135</v>
      </c>
      <c r="AB85" s="23">
        <v>48</v>
      </c>
      <c r="AC85" s="23">
        <v>5</v>
      </c>
      <c r="AD85" s="24">
        <v>60</v>
      </c>
      <c r="AE85" s="29" t="s">
        <v>140</v>
      </c>
      <c r="AF85" s="29">
        <f>INDEX(공차방식!$C$6:$D$29,MATCH(AC85,공차방식!$B$6:$B$29,0),MATCH(RIGHT(AE85,1),공차방식!$C$5:$D$5,0))/1000</f>
        <v>0</v>
      </c>
      <c r="AG85" s="24">
        <f t="shared" ca="1" si="14"/>
        <v>45.087400000000002</v>
      </c>
      <c r="AH85" s="24">
        <f t="shared" si="15"/>
        <v>44.752400000000002</v>
      </c>
      <c r="AI85" s="24">
        <f t="array" aca="1" ref="AI85" ca="1">ROUND(INDEX(공차방식!T$6:X$50,MATCH(AO85&amp;AC85,공차방식!R$6:R$50&amp;공차방식!S$6:S$50,0),MATCH(VALUE(LEFT(AE85,1)),공차방식!T$5:X$5,0))/1000,4)</f>
        <v>0.33500000000000002</v>
      </c>
      <c r="AJ85" s="24">
        <f t="shared" si="16"/>
        <v>43.2973</v>
      </c>
      <c r="AK85" s="24">
        <f t="shared" si="17"/>
        <v>42.587299999999999</v>
      </c>
      <c r="AL85" s="24">
        <f t="array" ref="AL85">ROUND(INDEX(공차방식!H$6:L$29,MATCH(AC85,공차방식!B$6:B$29,0),MATCH(VALUE(LEFT(AE85,1)),공차방식!H$5:L$5,0))/1000,4)</f>
        <v>0.71</v>
      </c>
      <c r="AM85" s="24">
        <v>46.095999999999997</v>
      </c>
      <c r="AO85" s="39">
        <f ca="1">OFFSET(공차방식!R$5,COUNTIF(공차방식!R$6:R$50,"&lt;"&amp;AB85)+1,0)</f>
        <v>90</v>
      </c>
    </row>
    <row r="86" spans="2:41" ht="15" x14ac:dyDescent="0.3">
      <c r="B86" s="72" t="str">
        <f t="shared" si="10"/>
        <v>M11×1.5</v>
      </c>
      <c r="C86" s="71" t="s">
        <v>392</v>
      </c>
      <c r="D86" s="73" t="s">
        <v>221</v>
      </c>
      <c r="E86" s="71" t="s">
        <v>0</v>
      </c>
      <c r="F86" s="58">
        <v>11</v>
      </c>
      <c r="G86" s="58">
        <v>1.5</v>
      </c>
      <c r="H86" s="71" t="s">
        <v>133</v>
      </c>
      <c r="I86" s="73" t="s">
        <v>399</v>
      </c>
      <c r="J86" s="58" t="s">
        <v>310</v>
      </c>
      <c r="K86" s="58" t="s">
        <v>490</v>
      </c>
      <c r="L86" s="58">
        <v>11</v>
      </c>
      <c r="M86" s="58">
        <f t="shared" si="11"/>
        <v>1.5</v>
      </c>
      <c r="N86" s="71">
        <v>60</v>
      </c>
      <c r="O86" s="100">
        <f t="array" ref="O86">IFERROR(INDEX($AB$11:$AM$235,MATCH($B86&amp;$I86,$Z$11:$Z$235&amp;$AE$11:$AE$235,0),MATCH($C86,$AB$9:$AM$9,0)),"-")</f>
        <v>11</v>
      </c>
      <c r="P86" s="58">
        <v>22</v>
      </c>
      <c r="Q86" s="58">
        <v>2</v>
      </c>
      <c r="R86" s="100">
        <f t="array" ref="R86">IFERROR(INDEX($AB$11:$AM$235,MATCH($B86&amp;$I86,$Z$11:$Z$235&amp;$AE$11:$AE$235,0),MATCH($D86,$AB$9:$AM$9,0)),"-")</f>
        <v>10.025700000000001</v>
      </c>
      <c r="S86" s="58">
        <v>17</v>
      </c>
      <c r="T86" s="58">
        <v>7</v>
      </c>
      <c r="U86" s="58">
        <v>5</v>
      </c>
      <c r="V86" s="58">
        <v>12</v>
      </c>
      <c r="W86" s="50">
        <f t="shared" si="13"/>
        <v>20</v>
      </c>
      <c r="X86" s="50">
        <f t="shared" si="18"/>
        <v>10</v>
      </c>
      <c r="Z86" s="23" t="str">
        <f t="shared" si="12"/>
        <v>M52×5</v>
      </c>
      <c r="AA86" s="24" t="s">
        <v>135</v>
      </c>
      <c r="AB86" s="23">
        <v>52</v>
      </c>
      <c r="AC86" s="23">
        <v>5</v>
      </c>
      <c r="AD86" s="24">
        <v>60</v>
      </c>
      <c r="AE86" s="29" t="s">
        <v>140</v>
      </c>
      <c r="AF86" s="29">
        <f>INDEX(공차방식!$C$6:$D$29,MATCH(AC86,공차방식!$B$6:$B$29,0),MATCH(RIGHT(AE86,1),공차방식!$C$5:$D$5,0))/1000</f>
        <v>0</v>
      </c>
      <c r="AG86" s="24">
        <f t="shared" ca="1" si="14"/>
        <v>49.087400000000002</v>
      </c>
      <c r="AH86" s="24">
        <f t="shared" si="15"/>
        <v>48.752400000000002</v>
      </c>
      <c r="AI86" s="24">
        <f t="array" aca="1" ref="AI86" ca="1">ROUND(INDEX(공차방식!T$6:X$50,MATCH(AO86&amp;AC86,공차방식!R$6:R$50&amp;공차방식!S$6:S$50,0),MATCH(VALUE(LEFT(AE86,1)),공차방식!T$5:X$5,0))/1000,4)</f>
        <v>0.33500000000000002</v>
      </c>
      <c r="AJ86" s="24">
        <f t="shared" si="16"/>
        <v>47.2973</v>
      </c>
      <c r="AK86" s="24">
        <f t="shared" si="17"/>
        <v>46.587299999999999</v>
      </c>
      <c r="AL86" s="24">
        <f t="array" ref="AL86">ROUND(INDEX(공차방식!H$6:L$29,MATCH(AC86,공차방식!B$6:B$29,0),MATCH(VALUE(LEFT(AE86,1)),공차방식!H$5:L$5,0))/1000,4)</f>
        <v>0.71</v>
      </c>
      <c r="AM86" s="24">
        <v>50.095999999999997</v>
      </c>
      <c r="AO86" s="39">
        <f ca="1">OFFSET(공차방식!R$5,COUNTIF(공차방식!R$6:R$50,"&lt;"&amp;AB86)+1,0)</f>
        <v>90</v>
      </c>
    </row>
    <row r="87" spans="2:41" ht="15" x14ac:dyDescent="0.3">
      <c r="B87" s="72" t="str">
        <f t="shared" si="10"/>
        <v>M12×1.75</v>
      </c>
      <c r="C87" s="71" t="s">
        <v>392</v>
      </c>
      <c r="D87" s="73" t="s">
        <v>221</v>
      </c>
      <c r="E87" s="71" t="s">
        <v>0</v>
      </c>
      <c r="F87" s="58">
        <v>12</v>
      </c>
      <c r="G87" s="58">
        <v>1.75</v>
      </c>
      <c r="H87" s="71" t="s">
        <v>133</v>
      </c>
      <c r="I87" s="73" t="s">
        <v>399</v>
      </c>
      <c r="J87" s="58" t="s">
        <v>310</v>
      </c>
      <c r="K87" s="58" t="s">
        <v>490</v>
      </c>
      <c r="L87" s="58">
        <v>12</v>
      </c>
      <c r="M87" s="58">
        <f t="shared" si="11"/>
        <v>1.75</v>
      </c>
      <c r="N87" s="71">
        <v>60</v>
      </c>
      <c r="O87" s="100">
        <f t="array" ref="O87">IFERROR(INDEX($AB$11:$AM$235,MATCH($B87&amp;$I87,$Z$11:$Z$235&amp;$AE$11:$AE$235,0),MATCH($C87,$AB$9:$AM$9,0)),"-")</f>
        <v>12</v>
      </c>
      <c r="P87" s="58">
        <v>22</v>
      </c>
      <c r="Q87" s="58">
        <v>2</v>
      </c>
      <c r="R87" s="100">
        <f t="array" ref="R87">IFERROR(INDEX($AB$11:$AM$235,MATCH($B87&amp;$I87,$Z$11:$Z$235&amp;$AE$11:$AE$235,0),MATCH($D87,$AB$9:$AM$9,0)),"-")</f>
        <v>10.863300000000001</v>
      </c>
      <c r="S87" s="58">
        <v>17</v>
      </c>
      <c r="T87" s="58">
        <v>7</v>
      </c>
      <c r="U87" s="58">
        <v>5</v>
      </c>
      <c r="V87" s="58">
        <v>11</v>
      </c>
      <c r="W87" s="50">
        <f t="shared" si="13"/>
        <v>20</v>
      </c>
      <c r="X87" s="50">
        <f t="shared" si="18"/>
        <v>10</v>
      </c>
      <c r="Z87" s="23" t="str">
        <f t="shared" si="12"/>
        <v>M56×5.5</v>
      </c>
      <c r="AA87" s="24" t="s">
        <v>135</v>
      </c>
      <c r="AB87" s="23">
        <v>56</v>
      </c>
      <c r="AC87" s="23">
        <v>5.5</v>
      </c>
      <c r="AD87" s="24">
        <v>60</v>
      </c>
      <c r="AE87" s="29" t="s">
        <v>140</v>
      </c>
      <c r="AF87" s="29">
        <f>INDEX(공차방식!$C$6:$D$29,MATCH(AC87,공차방식!$B$6:$B$29,0),MATCH(RIGHT(AE87,1),공차방식!$C$5:$D$5,0))/1000</f>
        <v>0</v>
      </c>
      <c r="AG87" s="24">
        <f t="shared" ca="1" si="14"/>
        <v>52.782600000000002</v>
      </c>
      <c r="AH87" s="24">
        <f t="shared" si="15"/>
        <v>52.427599999999998</v>
      </c>
      <c r="AI87" s="24">
        <f t="array" aca="1" ref="AI87" ca="1">ROUND(INDEX(공차방식!T$6:X$50,MATCH(AO87&amp;AC87,공차방식!R$6:R$50&amp;공차방식!S$6:S$50,0),MATCH(VALUE(LEFT(AE87,1)),공차방식!T$5:X$5,0))/1000,4)</f>
        <v>0.35499999999999998</v>
      </c>
      <c r="AJ87" s="24">
        <f t="shared" si="16"/>
        <v>50.796100000000003</v>
      </c>
      <c r="AK87" s="24">
        <f t="shared" si="17"/>
        <v>50.046100000000003</v>
      </c>
      <c r="AL87" s="24">
        <f t="array" ref="AL87">ROUND(INDEX(공차방식!H$6:L$29,MATCH(AC87,공차방식!B$6:B$29,0),MATCH(VALUE(LEFT(AE87,1)),공차방식!H$5:L$5,0))/1000,4)</f>
        <v>0.75</v>
      </c>
      <c r="AM87" s="24">
        <v>53.892000000000003</v>
      </c>
      <c r="AO87" s="39">
        <f ca="1">OFFSET(공차방식!R$5,COUNTIF(공차방식!R$6:R$50,"&lt;"&amp;AB87)+1,0)</f>
        <v>90</v>
      </c>
    </row>
    <row r="88" spans="2:41" ht="15" x14ac:dyDescent="0.3">
      <c r="B88" s="72" t="str">
        <f t="shared" si="10"/>
        <v>M14×2</v>
      </c>
      <c r="C88" s="71" t="s">
        <v>392</v>
      </c>
      <c r="D88" s="73" t="s">
        <v>221</v>
      </c>
      <c r="E88" s="71" t="s">
        <v>0</v>
      </c>
      <c r="F88" s="58">
        <v>14</v>
      </c>
      <c r="G88" s="58">
        <v>2</v>
      </c>
      <c r="H88" s="71" t="s">
        <v>133</v>
      </c>
      <c r="I88" s="73" t="s">
        <v>399</v>
      </c>
      <c r="J88" s="58" t="s">
        <v>310</v>
      </c>
      <c r="K88" s="58" t="s">
        <v>490</v>
      </c>
      <c r="L88" s="58">
        <v>14</v>
      </c>
      <c r="M88" s="58">
        <f t="shared" si="11"/>
        <v>2</v>
      </c>
      <c r="N88" s="71">
        <v>60</v>
      </c>
      <c r="O88" s="100">
        <f t="array" ref="O88">IFERROR(INDEX($AB$11:$AM$235,MATCH($B88&amp;$I88,$Z$11:$Z$235&amp;$AE$11:$AE$235,0),MATCH($C88,$AB$9:$AM$9,0)),"-")</f>
        <v>14</v>
      </c>
      <c r="P88" s="58">
        <v>30</v>
      </c>
      <c r="Q88" s="58">
        <v>2</v>
      </c>
      <c r="R88" s="100">
        <f t="array" ref="R88">IFERROR(INDEX($AB$11:$AM$235,MATCH($B88&amp;$I88,$Z$11:$Z$235&amp;$AE$11:$AE$235,0),MATCH($D88,$AB$9:$AM$9,0)),"-")</f>
        <v>12.701000000000001</v>
      </c>
      <c r="S88" s="58">
        <v>23</v>
      </c>
      <c r="T88" s="58">
        <v>9</v>
      </c>
      <c r="U88" s="58">
        <v>5</v>
      </c>
      <c r="V88" s="58">
        <v>10</v>
      </c>
      <c r="W88" s="50">
        <f t="shared" si="13"/>
        <v>28</v>
      </c>
      <c r="X88" s="50">
        <f t="shared" si="18"/>
        <v>14</v>
      </c>
      <c r="Z88" s="23" t="str">
        <f t="shared" si="12"/>
        <v>M60×5.5</v>
      </c>
      <c r="AA88" s="24" t="s">
        <v>135</v>
      </c>
      <c r="AB88" s="23">
        <v>60</v>
      </c>
      <c r="AC88" s="23">
        <v>5.5</v>
      </c>
      <c r="AD88" s="24">
        <v>60</v>
      </c>
      <c r="AE88" s="29" t="s">
        <v>140</v>
      </c>
      <c r="AF88" s="29">
        <f>INDEX(공차방식!$C$6:$D$29,MATCH(AC88,공차방식!$B$6:$B$29,0),MATCH(RIGHT(AE88,1),공차방식!$C$5:$D$5,0))/1000</f>
        <v>0</v>
      </c>
      <c r="AG88" s="24">
        <f t="shared" ca="1" si="14"/>
        <v>56.782600000000002</v>
      </c>
      <c r="AH88" s="24">
        <f t="shared" si="15"/>
        <v>56.427599999999998</v>
      </c>
      <c r="AI88" s="24">
        <f t="array" aca="1" ref="AI88" ca="1">ROUND(INDEX(공차방식!T$6:X$50,MATCH(AO88&amp;AC88,공차방식!R$6:R$50&amp;공차방식!S$6:S$50,0),MATCH(VALUE(LEFT(AE88,1)),공차방식!T$5:X$5,0))/1000,4)</f>
        <v>0.35499999999999998</v>
      </c>
      <c r="AJ88" s="24">
        <f t="shared" si="16"/>
        <v>54.796100000000003</v>
      </c>
      <c r="AK88" s="24">
        <f t="shared" si="17"/>
        <v>54.046100000000003</v>
      </c>
      <c r="AL88" s="24">
        <f t="array" ref="AL88">ROUND(INDEX(공차방식!H$6:L$29,MATCH(AC88,공차방식!B$6:B$29,0),MATCH(VALUE(LEFT(AE88,1)),공차방식!H$5:L$5,0))/1000,4)</f>
        <v>0.75</v>
      </c>
      <c r="AM88" s="24">
        <v>57.892000000000003</v>
      </c>
      <c r="AO88" s="39">
        <f ca="1">OFFSET(공차방식!R$5,COUNTIF(공차방식!R$6:R$50,"&lt;"&amp;AB88)+1,0)</f>
        <v>90</v>
      </c>
    </row>
    <row r="89" spans="2:41" ht="15" x14ac:dyDescent="0.3">
      <c r="B89" s="72" t="str">
        <f t="shared" si="10"/>
        <v>M16×2</v>
      </c>
      <c r="C89" s="71" t="s">
        <v>392</v>
      </c>
      <c r="D89" s="73" t="s">
        <v>221</v>
      </c>
      <c r="E89" s="71" t="s">
        <v>0</v>
      </c>
      <c r="F89" s="58">
        <v>16</v>
      </c>
      <c r="G89" s="58">
        <v>2</v>
      </c>
      <c r="H89" s="71" t="s">
        <v>133</v>
      </c>
      <c r="I89" s="73" t="s">
        <v>399</v>
      </c>
      <c r="J89" s="58" t="s">
        <v>310</v>
      </c>
      <c r="K89" s="58" t="s">
        <v>490</v>
      </c>
      <c r="L89" s="58">
        <v>16</v>
      </c>
      <c r="M89" s="58">
        <f t="shared" si="11"/>
        <v>2</v>
      </c>
      <c r="N89" s="71">
        <v>60</v>
      </c>
      <c r="O89" s="100">
        <f t="array" ref="O89">IFERROR(INDEX($AB$11:$AM$235,MATCH($B89&amp;$I89,$Z$11:$Z$235&amp;$AE$11:$AE$235,0),MATCH($C89,$AB$9:$AM$9,0)),"-")</f>
        <v>16</v>
      </c>
      <c r="P89" s="58">
        <v>30</v>
      </c>
      <c r="Q89" s="58">
        <v>2</v>
      </c>
      <c r="R89" s="100">
        <f t="array" ref="R89">IFERROR(INDEX($AB$11:$AM$235,MATCH($B89&amp;$I89,$Z$11:$Z$235&amp;$AE$11:$AE$235,0),MATCH($D89,$AB$9:$AM$9,0)),"-")</f>
        <v>14.701000000000001</v>
      </c>
      <c r="S89" s="58">
        <v>23</v>
      </c>
      <c r="T89" s="58">
        <v>9</v>
      </c>
      <c r="U89" s="58">
        <v>5</v>
      </c>
      <c r="V89" s="58">
        <v>10</v>
      </c>
      <c r="W89" s="50">
        <f t="shared" si="13"/>
        <v>28</v>
      </c>
      <c r="X89" s="50">
        <f t="shared" si="18"/>
        <v>14</v>
      </c>
      <c r="Z89" s="23" t="str">
        <f t="shared" si="12"/>
        <v>M64×6</v>
      </c>
      <c r="AA89" s="24" t="s">
        <v>135</v>
      </c>
      <c r="AB89" s="23">
        <v>64</v>
      </c>
      <c r="AC89" s="23">
        <v>6</v>
      </c>
      <c r="AD89" s="24">
        <v>60</v>
      </c>
      <c r="AE89" s="29" t="s">
        <v>140</v>
      </c>
      <c r="AF89" s="29">
        <f>INDEX(공차방식!$C$6:$D$29,MATCH(AC89,공차방식!$B$6:$B$29,0),MATCH(RIGHT(AE89,1),공차방식!$C$5:$D$5,0))/1000</f>
        <v>0</v>
      </c>
      <c r="AG89" s="24">
        <f t="shared" ca="1" si="14"/>
        <v>60.477899999999998</v>
      </c>
      <c r="AH89" s="24">
        <f t="shared" si="15"/>
        <v>60.102899999999998</v>
      </c>
      <c r="AI89" s="24">
        <f t="array" aca="1" ref="AI89" ca="1">ROUND(INDEX(공차방식!T$6:X$50,MATCH(AO89&amp;AC89,공차방식!R$6:R$50&amp;공차방식!S$6:S$50,0),MATCH(VALUE(LEFT(AE89,1)),공차방식!T$5:X$5,0))/1000,4)</f>
        <v>0.375</v>
      </c>
      <c r="AJ89" s="24">
        <f t="shared" si="16"/>
        <v>58.3048</v>
      </c>
      <c r="AK89" s="24">
        <f t="shared" si="17"/>
        <v>57.504800000000003</v>
      </c>
      <c r="AL89" s="24">
        <f t="array" ref="AL89">ROUND(INDEX(공차방식!H$6:L$29,MATCH(AC89,공차방식!B$6:B$29,0),MATCH(VALUE(LEFT(AE89,1)),공차방식!H$5:L$5,0))/1000,4)</f>
        <v>0.8</v>
      </c>
      <c r="AM89" s="24">
        <v>61.686999999999998</v>
      </c>
      <c r="AO89" s="39">
        <f ca="1">OFFSET(공차방식!R$5,COUNTIF(공차방식!R$6:R$50,"&lt;"&amp;AB89)+1,0)</f>
        <v>90</v>
      </c>
    </row>
    <row r="90" spans="2:41" ht="15" x14ac:dyDescent="0.3">
      <c r="B90" s="72" t="str">
        <f t="shared" si="10"/>
        <v>M18×2.5</v>
      </c>
      <c r="C90" s="71" t="s">
        <v>392</v>
      </c>
      <c r="D90" s="73" t="s">
        <v>221</v>
      </c>
      <c r="E90" s="71" t="s">
        <v>0</v>
      </c>
      <c r="F90" s="58">
        <v>18</v>
      </c>
      <c r="G90" s="58">
        <v>2.5</v>
      </c>
      <c r="H90" s="71" t="s">
        <v>133</v>
      </c>
      <c r="I90" s="73" t="s">
        <v>399</v>
      </c>
      <c r="J90" s="58" t="s">
        <v>310</v>
      </c>
      <c r="K90" s="58" t="s">
        <v>490</v>
      </c>
      <c r="L90" s="58">
        <v>18</v>
      </c>
      <c r="M90" s="58">
        <f t="shared" si="11"/>
        <v>2.5</v>
      </c>
      <c r="N90" s="71">
        <v>60</v>
      </c>
      <c r="O90" s="100">
        <f t="array" ref="O90">IFERROR(INDEX($AB$11:$AM$235,MATCH($B90&amp;$I90,$Z$11:$Z$235&amp;$AE$11:$AE$235,0),MATCH($C90,$AB$9:$AM$9,0)),"-")</f>
        <v>18</v>
      </c>
      <c r="P90" s="58">
        <v>30</v>
      </c>
      <c r="Q90" s="58">
        <v>2</v>
      </c>
      <c r="R90" s="100">
        <f t="array" ref="R90">IFERROR(INDEX($AB$11:$AM$235,MATCH($B90&amp;$I90,$Z$11:$Z$235&amp;$AE$11:$AE$235,0),MATCH($D90,$AB$9:$AM$9,0)),"-")</f>
        <v>16.376200000000001</v>
      </c>
      <c r="S90" s="58">
        <v>23</v>
      </c>
      <c r="T90" s="58">
        <v>9</v>
      </c>
      <c r="U90" s="58">
        <v>5</v>
      </c>
      <c r="V90" s="58">
        <v>10</v>
      </c>
      <c r="W90" s="50">
        <f t="shared" si="13"/>
        <v>28</v>
      </c>
      <c r="X90" s="50">
        <f t="shared" si="18"/>
        <v>14</v>
      </c>
      <c r="Z90" s="23" t="str">
        <f t="shared" si="12"/>
        <v>M68×6</v>
      </c>
      <c r="AA90" s="24" t="s">
        <v>135</v>
      </c>
      <c r="AB90" s="23">
        <v>68</v>
      </c>
      <c r="AC90" s="23">
        <v>6</v>
      </c>
      <c r="AD90" s="24">
        <v>60</v>
      </c>
      <c r="AE90" s="29" t="s">
        <v>140</v>
      </c>
      <c r="AF90" s="29">
        <f>INDEX(공차방식!$C$6:$D$29,MATCH(AC90,공차방식!$B$6:$B$29,0),MATCH(RIGHT(AE90,1),공차방식!$C$5:$D$5,0))/1000</f>
        <v>0</v>
      </c>
      <c r="AG90" s="24">
        <f t="shared" ca="1" si="14"/>
        <v>64.477900000000005</v>
      </c>
      <c r="AH90" s="24">
        <f t="shared" si="15"/>
        <v>64.102900000000005</v>
      </c>
      <c r="AI90" s="24">
        <f t="array" aca="1" ref="AI90" ca="1">ROUND(INDEX(공차방식!T$6:X$50,MATCH(AO90&amp;AC90,공차방식!R$6:R$50&amp;공차방식!S$6:S$50,0),MATCH(VALUE(LEFT(AE90,1)),공차방식!T$5:X$5,0))/1000,4)</f>
        <v>0.375</v>
      </c>
      <c r="AJ90" s="24">
        <f t="shared" si="16"/>
        <v>62.3048</v>
      </c>
      <c r="AK90" s="24">
        <f t="shared" si="17"/>
        <v>61.504800000000003</v>
      </c>
      <c r="AL90" s="24">
        <f t="array" ref="AL90">ROUND(INDEX(공차방식!H$6:L$29,MATCH(AC90,공차방식!B$6:B$29,0),MATCH(VALUE(LEFT(AE90,1)),공차방식!H$5:L$5,0))/1000,4)</f>
        <v>0.8</v>
      </c>
      <c r="AM90" s="24">
        <v>65.686999999999998</v>
      </c>
      <c r="AO90" s="39">
        <f ca="1">OFFSET(공차방식!R$5,COUNTIF(공차방식!R$6:R$50,"&lt;"&amp;AB90)+1,0)</f>
        <v>90</v>
      </c>
    </row>
    <row r="91" spans="2:41" ht="15" x14ac:dyDescent="0.3">
      <c r="B91" s="72" t="str">
        <f t="shared" si="10"/>
        <v>M20×2.5</v>
      </c>
      <c r="C91" s="71" t="s">
        <v>392</v>
      </c>
      <c r="D91" s="73" t="s">
        <v>221</v>
      </c>
      <c r="E91" s="71" t="s">
        <v>0</v>
      </c>
      <c r="F91" s="58">
        <v>20</v>
      </c>
      <c r="G91" s="58">
        <v>2.5</v>
      </c>
      <c r="H91" s="71" t="s">
        <v>133</v>
      </c>
      <c r="I91" s="73" t="s">
        <v>399</v>
      </c>
      <c r="J91" s="58" t="s">
        <v>310</v>
      </c>
      <c r="K91" s="58" t="s">
        <v>490</v>
      </c>
      <c r="L91" s="58">
        <v>20</v>
      </c>
      <c r="M91" s="58">
        <f t="shared" si="11"/>
        <v>2.5</v>
      </c>
      <c r="N91" s="71">
        <v>60</v>
      </c>
      <c r="O91" s="100">
        <f t="array" ref="O91">IFERROR(INDEX($AB$11:$AM$235,MATCH($B91&amp;$I91,$Z$11:$Z$235&amp;$AE$11:$AE$235,0),MATCH($C91,$AB$9:$AM$9,0)),"-")</f>
        <v>20</v>
      </c>
      <c r="P91" s="58">
        <v>30</v>
      </c>
      <c r="Q91" s="58">
        <v>2</v>
      </c>
      <c r="R91" s="100">
        <f t="array" ref="R91">IFERROR(INDEX($AB$11:$AM$235,MATCH($B91&amp;$I91,$Z$11:$Z$235&amp;$AE$11:$AE$235,0),MATCH($D91,$AB$9:$AM$9,0)),"-")</f>
        <v>18.376200000000001</v>
      </c>
      <c r="S91" s="58">
        <v>23</v>
      </c>
      <c r="T91" s="58">
        <v>9</v>
      </c>
      <c r="U91" s="58">
        <v>5</v>
      </c>
      <c r="V91" s="58">
        <v>10</v>
      </c>
      <c r="W91" s="50">
        <f t="shared" si="13"/>
        <v>28</v>
      </c>
      <c r="X91" s="50">
        <f t="shared" si="18"/>
        <v>14</v>
      </c>
      <c r="Z91" s="27" t="str">
        <f t="shared" si="12"/>
        <v>M3×0.5</v>
      </c>
      <c r="AA91" s="28" t="s">
        <v>135</v>
      </c>
      <c r="AB91" s="27">
        <v>3</v>
      </c>
      <c r="AC91" s="27">
        <v>0.5</v>
      </c>
      <c r="AD91" s="28">
        <v>60</v>
      </c>
      <c r="AE91" s="30" t="s">
        <v>142</v>
      </c>
      <c r="AF91" s="30">
        <f>INDEX(공차방식!$C$6:$D$29,MATCH(AC91,공차방식!$B$6:$B$29,0),MATCH(RIGHT(AE91,1),공차방식!$C$5:$D$5,0))/1000</f>
        <v>0</v>
      </c>
      <c r="AG91" s="28">
        <f t="shared" ca="1" si="14"/>
        <v>2.8001999999999998</v>
      </c>
      <c r="AH91" s="28">
        <f t="shared" si="15"/>
        <v>2.6751999999999998</v>
      </c>
      <c r="AI91" s="28">
        <f t="array" aca="1" ref="AI91" ca="1">ROUND(INDEX(공차방식!T$6:X$50,MATCH(AO91&amp;AC91,공차방식!R$6:R$50&amp;공차방식!S$6:S$50,0),MATCH(VALUE(LEFT(AE91,1)),공차방식!T$5:X$5,0))/1000,4)</f>
        <v>0.125</v>
      </c>
      <c r="AJ91" s="28">
        <f t="shared" si="16"/>
        <v>2.6387</v>
      </c>
      <c r="AK91" s="28">
        <f t="shared" si="17"/>
        <v>2.4586999999999999</v>
      </c>
      <c r="AL91" s="28">
        <f t="array" ref="AL91">ROUND(INDEX(공차방식!H$6:L$29,MATCH(AC91,공차방식!B$6:B$29,0),MATCH(VALUE(LEFT(AE91,1)),공차방식!H$5:L$5,0))/1000,4)</f>
        <v>0.18</v>
      </c>
      <c r="AM91" s="28">
        <v>2.9039999999999999</v>
      </c>
      <c r="AO91" s="39">
        <f ca="1">OFFSET(공차방식!R$5,COUNTIF(공차방식!R$6:R$50,"&lt;"&amp;AB91)+1,0)</f>
        <v>5.6</v>
      </c>
    </row>
    <row r="92" spans="2:41" ht="15" x14ac:dyDescent="0.3">
      <c r="B92" s="72" t="str">
        <f t="shared" si="10"/>
        <v>M22×2.5</v>
      </c>
      <c r="C92" s="71" t="s">
        <v>392</v>
      </c>
      <c r="D92" s="73" t="s">
        <v>221</v>
      </c>
      <c r="E92" s="71" t="s">
        <v>0</v>
      </c>
      <c r="F92" s="58">
        <v>22</v>
      </c>
      <c r="G92" s="58">
        <v>2.5</v>
      </c>
      <c r="H92" s="71" t="s">
        <v>133</v>
      </c>
      <c r="I92" s="73" t="s">
        <v>399</v>
      </c>
      <c r="J92" s="58" t="s">
        <v>310</v>
      </c>
      <c r="K92" s="58" t="s">
        <v>490</v>
      </c>
      <c r="L92" s="58">
        <v>22</v>
      </c>
      <c r="M92" s="58">
        <f t="shared" si="11"/>
        <v>2.5</v>
      </c>
      <c r="N92" s="71">
        <v>60</v>
      </c>
      <c r="O92" s="100">
        <f t="array" ref="O92">IFERROR(INDEX($AB$11:$AM$235,MATCH($B92&amp;$I92,$Z$11:$Z$235&amp;$AE$11:$AE$235,0),MATCH($C92,$AB$9:$AM$9,0)),"-")</f>
        <v>22</v>
      </c>
      <c r="P92" s="58">
        <v>30</v>
      </c>
      <c r="Q92" s="58">
        <v>2</v>
      </c>
      <c r="R92" s="100">
        <f t="array" ref="R92">IFERROR(INDEX($AB$11:$AM$235,MATCH($B92&amp;$I92,$Z$11:$Z$235&amp;$AE$11:$AE$235,0),MATCH($D92,$AB$9:$AM$9,0)),"-")</f>
        <v>20.376200000000001</v>
      </c>
      <c r="S92" s="58">
        <v>23</v>
      </c>
      <c r="T92" s="58">
        <v>9</v>
      </c>
      <c r="U92" s="58">
        <v>5</v>
      </c>
      <c r="V92" s="58">
        <v>10</v>
      </c>
      <c r="W92" s="50">
        <f t="shared" si="13"/>
        <v>28</v>
      </c>
      <c r="X92" s="50">
        <f t="shared" si="18"/>
        <v>14</v>
      </c>
      <c r="Z92" s="27" t="str">
        <f t="shared" si="12"/>
        <v>M3.5×0.6</v>
      </c>
      <c r="AA92" s="28" t="s">
        <v>135</v>
      </c>
      <c r="AB92" s="27">
        <v>3.5</v>
      </c>
      <c r="AC92" s="27">
        <v>0.6</v>
      </c>
      <c r="AD92" s="28">
        <v>60</v>
      </c>
      <c r="AE92" s="30" t="s">
        <v>142</v>
      </c>
      <c r="AF92" s="30">
        <f>INDEX(공차방식!$C$6:$D$29,MATCH(AC92,공차방식!$B$6:$B$29,0),MATCH(RIGHT(AE92,1),공차방식!$C$5:$D$5,0))/1000</f>
        <v>0</v>
      </c>
      <c r="AG92" s="28">
        <f t="shared" ca="1" si="14"/>
        <v>3.2503000000000002</v>
      </c>
      <c r="AH92" s="28">
        <f t="shared" si="15"/>
        <v>3.1103000000000001</v>
      </c>
      <c r="AI92" s="28">
        <f t="array" aca="1" ref="AI92" ca="1">ROUND(INDEX(공차방식!T$6:X$50,MATCH(AO92&amp;AC92,공차방식!R$6:R$50&amp;공차방식!S$6:S$50,0),MATCH(VALUE(LEFT(AE92,1)),공차방식!T$5:X$5,0))/1000,4)</f>
        <v>0.14000000000000001</v>
      </c>
      <c r="AJ92" s="28">
        <f t="shared" si="16"/>
        <v>3.0505</v>
      </c>
      <c r="AK92" s="28">
        <f t="shared" si="17"/>
        <v>2.8504999999999998</v>
      </c>
      <c r="AL92" s="28">
        <f t="array" ref="AL92">ROUND(INDEX(공차방식!H$6:L$29,MATCH(AC92,공차방식!B$6:B$29,0),MATCH(VALUE(LEFT(AE92,1)),공차방식!H$5:L$5,0))/1000,4)</f>
        <v>0.2</v>
      </c>
      <c r="AM92" s="28">
        <v>3.375</v>
      </c>
      <c r="AO92" s="39">
        <f ca="1">OFFSET(공차방식!R$5,COUNTIF(공차방식!R$6:R$50,"&lt;"&amp;AB92)+1,0)</f>
        <v>5.6</v>
      </c>
    </row>
    <row r="93" spans="2:41" ht="15" x14ac:dyDescent="0.3">
      <c r="B93" s="72" t="str">
        <f t="shared" si="10"/>
        <v>M24×3</v>
      </c>
      <c r="C93" s="71" t="s">
        <v>392</v>
      </c>
      <c r="D93" s="73" t="s">
        <v>221</v>
      </c>
      <c r="E93" s="71" t="s">
        <v>0</v>
      </c>
      <c r="F93" s="58">
        <v>24</v>
      </c>
      <c r="G93" s="58">
        <v>3</v>
      </c>
      <c r="H93" s="71" t="s">
        <v>133</v>
      </c>
      <c r="I93" s="73" t="s">
        <v>399</v>
      </c>
      <c r="J93" s="58" t="s">
        <v>310</v>
      </c>
      <c r="K93" s="58" t="s">
        <v>490</v>
      </c>
      <c r="L93" s="58">
        <v>24</v>
      </c>
      <c r="M93" s="58">
        <f t="shared" si="11"/>
        <v>3</v>
      </c>
      <c r="N93" s="71">
        <v>60</v>
      </c>
      <c r="O93" s="100">
        <f t="array" ref="O93">IFERROR(INDEX($AB$11:$AM$235,MATCH($B93&amp;$I93,$Z$11:$Z$235&amp;$AE$11:$AE$235,0),MATCH($C93,$AB$9:$AM$9,0)),"-")</f>
        <v>24</v>
      </c>
      <c r="P93" s="58">
        <v>30</v>
      </c>
      <c r="Q93" s="58">
        <v>2</v>
      </c>
      <c r="R93" s="100">
        <f t="array" ref="R93">IFERROR(INDEX($AB$11:$AM$235,MATCH($B93&amp;$I93,$Z$11:$Z$235&amp;$AE$11:$AE$235,0),MATCH($D93,$AB$9:$AM$9,0)),"-")</f>
        <v>22.051400000000001</v>
      </c>
      <c r="S93" s="58">
        <v>23</v>
      </c>
      <c r="T93" s="58">
        <v>9</v>
      </c>
      <c r="U93" s="58">
        <v>5</v>
      </c>
      <c r="V93" s="58">
        <v>9</v>
      </c>
      <c r="W93" s="50">
        <f t="shared" si="13"/>
        <v>28</v>
      </c>
      <c r="X93" s="50">
        <f t="shared" si="18"/>
        <v>14</v>
      </c>
      <c r="Z93" s="27" t="str">
        <f t="shared" si="12"/>
        <v>M4×0.7</v>
      </c>
      <c r="AA93" s="28" t="s">
        <v>135</v>
      </c>
      <c r="AB93" s="27">
        <v>4</v>
      </c>
      <c r="AC93" s="27">
        <v>0.7</v>
      </c>
      <c r="AD93" s="28">
        <v>60</v>
      </c>
      <c r="AE93" s="30" t="s">
        <v>142</v>
      </c>
      <c r="AF93" s="30">
        <f>INDEX(공차방식!$C$6:$D$29,MATCH(AC93,공차방식!$B$6:$B$29,0),MATCH(RIGHT(AE93,1),공차방식!$C$5:$D$5,0))/1000</f>
        <v>0</v>
      </c>
      <c r="AG93" s="28">
        <f t="shared" ca="1" si="14"/>
        <v>3.6953</v>
      </c>
      <c r="AH93" s="28">
        <f t="shared" si="15"/>
        <v>3.5453000000000001</v>
      </c>
      <c r="AI93" s="28">
        <f t="array" aca="1" ref="AI93" ca="1">ROUND(INDEX(공차방식!T$6:X$50,MATCH(AO93&amp;AC93,공차방식!R$6:R$50&amp;공차방식!S$6:S$50,0),MATCH(VALUE(LEFT(AE93,1)),공차방식!T$5:X$5,0))/1000,4)</f>
        <v>0.15</v>
      </c>
      <c r="AJ93" s="28">
        <f t="shared" si="16"/>
        <v>3.4662000000000002</v>
      </c>
      <c r="AK93" s="28">
        <f t="shared" si="17"/>
        <v>3.2422</v>
      </c>
      <c r="AL93" s="28">
        <f t="array" ref="AL93">ROUND(INDEX(공차방식!H$6:L$29,MATCH(AC93,공차방식!B$6:B$29,0),MATCH(VALUE(LEFT(AE93,1)),공차방식!H$5:L$5,0))/1000,4)</f>
        <v>0.224</v>
      </c>
      <c r="AM93" s="28">
        <v>3.84</v>
      </c>
      <c r="AO93" s="39">
        <f ca="1">OFFSET(공차방식!R$5,COUNTIF(공차방식!R$6:R$50,"&lt;"&amp;AB93)+1,0)</f>
        <v>5.6</v>
      </c>
    </row>
    <row r="94" spans="2:41" ht="15" x14ac:dyDescent="0.3">
      <c r="B94" s="72" t="str">
        <f t="shared" si="10"/>
        <v>M27×3</v>
      </c>
      <c r="C94" s="71" t="s">
        <v>392</v>
      </c>
      <c r="D94" s="73" t="s">
        <v>221</v>
      </c>
      <c r="E94" s="71" t="s">
        <v>0</v>
      </c>
      <c r="F94" s="58">
        <v>27</v>
      </c>
      <c r="G94" s="58">
        <v>3</v>
      </c>
      <c r="H94" s="71" t="s">
        <v>133</v>
      </c>
      <c r="I94" s="73" t="s">
        <v>399</v>
      </c>
      <c r="J94" s="58" t="s">
        <v>310</v>
      </c>
      <c r="K94" s="58" t="s">
        <v>490</v>
      </c>
      <c r="L94" s="58">
        <v>27</v>
      </c>
      <c r="M94" s="58">
        <f t="shared" si="11"/>
        <v>3</v>
      </c>
      <c r="N94" s="71">
        <v>60</v>
      </c>
      <c r="O94" s="100">
        <f t="array" ref="O94">IFERROR(INDEX($AB$11:$AM$235,MATCH($B94&amp;$I94,$Z$11:$Z$235&amp;$AE$11:$AE$235,0),MATCH($C94,$AB$9:$AM$9,0)),"-")</f>
        <v>27</v>
      </c>
      <c r="P94" s="58">
        <v>30</v>
      </c>
      <c r="Q94" s="58">
        <v>2</v>
      </c>
      <c r="R94" s="100">
        <f t="array" ref="R94">IFERROR(INDEX($AB$11:$AM$235,MATCH($B94&amp;$I94,$Z$11:$Z$235&amp;$AE$11:$AE$235,0),MATCH($D94,$AB$9:$AM$9,0)),"-")</f>
        <v>25.051400000000001</v>
      </c>
      <c r="S94" s="58">
        <v>23</v>
      </c>
      <c r="T94" s="58">
        <v>9</v>
      </c>
      <c r="U94" s="58">
        <v>5</v>
      </c>
      <c r="V94" s="58">
        <v>9</v>
      </c>
      <c r="W94" s="50">
        <f t="shared" si="13"/>
        <v>28</v>
      </c>
      <c r="X94" s="50">
        <f t="shared" si="18"/>
        <v>14</v>
      </c>
      <c r="Z94" s="27" t="str">
        <f t="shared" si="12"/>
        <v>M4.5×0.75</v>
      </c>
      <c r="AA94" s="28" t="s">
        <v>135</v>
      </c>
      <c r="AB94" s="27">
        <v>4.5</v>
      </c>
      <c r="AC94" s="27">
        <v>0.75</v>
      </c>
      <c r="AD94" s="28">
        <v>60</v>
      </c>
      <c r="AE94" s="30" t="s">
        <v>142</v>
      </c>
      <c r="AF94" s="30">
        <f>INDEX(공차방식!$C$6:$D$29,MATCH(AC94,공차방식!$B$6:$B$29,0),MATCH(RIGHT(AE94,1),공차방식!$C$5:$D$5,0))/1000</f>
        <v>0</v>
      </c>
      <c r="AG94" s="28">
        <f t="shared" ca="1" si="14"/>
        <v>4.1628999999999996</v>
      </c>
      <c r="AH94" s="28">
        <f t="shared" si="15"/>
        <v>4.0129000000000001</v>
      </c>
      <c r="AI94" s="28">
        <f t="array" aca="1" ref="AI94" ca="1">ROUND(INDEX(공차방식!T$6:X$50,MATCH(AO94&amp;AC94,공차방식!R$6:R$50&amp;공차방식!S$6:S$50,0),MATCH(VALUE(LEFT(AE94,1)),공차방식!T$5:X$5,0))/1000,4)</f>
        <v>0.15</v>
      </c>
      <c r="AJ94" s="28">
        <f t="shared" si="16"/>
        <v>3.9241000000000001</v>
      </c>
      <c r="AK94" s="28">
        <f t="shared" si="17"/>
        <v>3.6880999999999999</v>
      </c>
      <c r="AL94" s="28">
        <f t="array" ref="AL94">ROUND(INDEX(공차방식!H$6:L$29,MATCH(AC94,공차방식!B$6:B$29,0),MATCH(VALUE(LEFT(AE94,1)),공차방식!H$5:L$5,0))/1000,4)</f>
        <v>0.23599999999999999</v>
      </c>
      <c r="AM94" s="28">
        <v>4.3179999999999996</v>
      </c>
      <c r="AO94" s="39">
        <f ca="1">OFFSET(공차방식!R$5,COUNTIF(공차방식!R$6:R$50,"&lt;"&amp;AB94)+1,0)</f>
        <v>5.6</v>
      </c>
    </row>
    <row r="95" spans="2:41" ht="15" x14ac:dyDescent="0.3">
      <c r="B95" s="72" t="str">
        <f t="shared" si="10"/>
        <v>M30×3.5</v>
      </c>
      <c r="C95" s="71" t="s">
        <v>392</v>
      </c>
      <c r="D95" s="73" t="s">
        <v>221</v>
      </c>
      <c r="E95" s="71" t="s">
        <v>0</v>
      </c>
      <c r="F95" s="58">
        <v>30</v>
      </c>
      <c r="G95" s="58">
        <v>3.5</v>
      </c>
      <c r="H95" s="71" t="s">
        <v>133</v>
      </c>
      <c r="I95" s="73" t="s">
        <v>399</v>
      </c>
      <c r="J95" s="58" t="s">
        <v>310</v>
      </c>
      <c r="K95" s="58" t="s">
        <v>490</v>
      </c>
      <c r="L95" s="58">
        <v>30</v>
      </c>
      <c r="M95" s="58">
        <f t="shared" si="11"/>
        <v>3.5</v>
      </c>
      <c r="N95" s="71">
        <v>60</v>
      </c>
      <c r="O95" s="100">
        <f t="array" ref="O95">IFERROR(INDEX($AB$11:$AM$235,MATCH($B95&amp;$I95,$Z$11:$Z$235&amp;$AE$11:$AE$235,0),MATCH($C95,$AB$9:$AM$9,0)),"-")</f>
        <v>30</v>
      </c>
      <c r="P95" s="58">
        <v>30</v>
      </c>
      <c r="Q95" s="58">
        <v>2</v>
      </c>
      <c r="R95" s="100">
        <f t="array" ref="R95">IFERROR(INDEX($AB$11:$AM$235,MATCH($B95&amp;$I95,$Z$11:$Z$235&amp;$AE$11:$AE$235,0),MATCH($D95,$AB$9:$AM$9,0)),"-")</f>
        <v>27.726700000000001</v>
      </c>
      <c r="S95" s="58">
        <v>23</v>
      </c>
      <c r="T95" s="58">
        <v>9</v>
      </c>
      <c r="U95" s="58">
        <v>5</v>
      </c>
      <c r="V95" s="58">
        <v>9</v>
      </c>
      <c r="W95" s="50">
        <f t="shared" si="13"/>
        <v>28</v>
      </c>
      <c r="X95" s="50">
        <f t="shared" si="18"/>
        <v>14</v>
      </c>
      <c r="Z95" s="27" t="str">
        <f t="shared" si="12"/>
        <v>M5×0.8</v>
      </c>
      <c r="AA95" s="28" t="s">
        <v>135</v>
      </c>
      <c r="AB95" s="27">
        <v>5</v>
      </c>
      <c r="AC95" s="27">
        <v>0.8</v>
      </c>
      <c r="AD95" s="28">
        <v>60</v>
      </c>
      <c r="AE95" s="30" t="s">
        <v>142</v>
      </c>
      <c r="AF95" s="30">
        <f>INDEX(공차방식!$C$6:$D$29,MATCH(AC95,공차방식!$B$6:$B$29,0),MATCH(RIGHT(AE95,1),공차방식!$C$5:$D$5,0))/1000</f>
        <v>0</v>
      </c>
      <c r="AG95" s="28">
        <f t="shared" ca="1" si="14"/>
        <v>4.6403999999999996</v>
      </c>
      <c r="AH95" s="28">
        <f t="shared" si="15"/>
        <v>4.4804000000000004</v>
      </c>
      <c r="AI95" s="28">
        <f t="array" aca="1" ref="AI95" ca="1">ROUND(INDEX(공차방식!T$6:X$50,MATCH(AO95&amp;AC95,공차방식!R$6:R$50&amp;공차방식!S$6:S$50,0),MATCH(VALUE(LEFT(AE95,1)),공차방식!T$5:X$5,0))/1000,4)</f>
        <v>0.16</v>
      </c>
      <c r="AJ95" s="28">
        <f t="shared" si="16"/>
        <v>4.3840000000000003</v>
      </c>
      <c r="AK95" s="28">
        <f t="shared" si="17"/>
        <v>4.1340000000000003</v>
      </c>
      <c r="AL95" s="28">
        <f t="array" ref="AL95">ROUND(INDEX(공차방식!H$6:L$29,MATCH(AC95,공차방식!B$6:B$29,0),MATCH(VALUE(LEFT(AE95,1)),공차방식!H$5:L$5,0))/1000,4)</f>
        <v>0.25</v>
      </c>
      <c r="AM95" s="28">
        <v>4.8049999999999997</v>
      </c>
      <c r="AO95" s="39">
        <f ca="1">OFFSET(공차방식!R$5,COUNTIF(공차방식!R$6:R$50,"&lt;"&amp;AB95)+1,0)</f>
        <v>5.6</v>
      </c>
    </row>
    <row r="96" spans="2:41" ht="15" x14ac:dyDescent="0.3">
      <c r="B96" s="72" t="str">
        <f t="shared" si="10"/>
        <v>M33×3.5</v>
      </c>
      <c r="C96" s="71" t="s">
        <v>392</v>
      </c>
      <c r="D96" s="73" t="s">
        <v>221</v>
      </c>
      <c r="E96" s="71" t="s">
        <v>0</v>
      </c>
      <c r="F96" s="58">
        <v>33</v>
      </c>
      <c r="G96" s="58">
        <v>3.5</v>
      </c>
      <c r="H96" s="71" t="s">
        <v>133</v>
      </c>
      <c r="I96" s="73" t="s">
        <v>399</v>
      </c>
      <c r="J96" s="58" t="s">
        <v>310</v>
      </c>
      <c r="K96" s="58" t="s">
        <v>490</v>
      </c>
      <c r="L96" s="58">
        <v>33</v>
      </c>
      <c r="M96" s="58">
        <f t="shared" si="11"/>
        <v>3.5</v>
      </c>
      <c r="N96" s="71">
        <v>60</v>
      </c>
      <c r="O96" s="100">
        <f t="array" ref="O96">IFERROR(INDEX($AB$11:$AM$235,MATCH($B96&amp;$I96,$Z$11:$Z$235&amp;$AE$11:$AE$235,0),MATCH($C96,$AB$9:$AM$9,0)),"-")</f>
        <v>33</v>
      </c>
      <c r="P96" s="58">
        <v>30</v>
      </c>
      <c r="Q96" s="58">
        <v>2</v>
      </c>
      <c r="R96" s="100">
        <f t="array" ref="R96">IFERROR(INDEX($AB$11:$AM$235,MATCH($B96&amp;$I96,$Z$11:$Z$235&amp;$AE$11:$AE$235,0),MATCH($D96,$AB$9:$AM$9,0)),"-")</f>
        <v>30.726700000000001</v>
      </c>
      <c r="S96" s="58">
        <v>23</v>
      </c>
      <c r="T96" s="58">
        <v>9</v>
      </c>
      <c r="U96" s="58">
        <v>5</v>
      </c>
      <c r="V96" s="58">
        <v>9</v>
      </c>
      <c r="W96" s="50">
        <f t="shared" si="13"/>
        <v>28</v>
      </c>
      <c r="X96" s="50">
        <f t="shared" si="18"/>
        <v>14</v>
      </c>
      <c r="Z96" s="27" t="str">
        <f t="shared" si="12"/>
        <v>M6×1</v>
      </c>
      <c r="AA96" s="28" t="s">
        <v>135</v>
      </c>
      <c r="AB96" s="27">
        <v>6</v>
      </c>
      <c r="AC96" s="27">
        <v>1</v>
      </c>
      <c r="AD96" s="28">
        <v>60</v>
      </c>
      <c r="AE96" s="30" t="s">
        <v>142</v>
      </c>
      <c r="AF96" s="30">
        <f>INDEX(공차방식!$C$6:$D$29,MATCH(AC96,공차방식!$B$6:$B$29,0),MATCH(RIGHT(AE96,1),공차방식!$C$5:$D$5,0))/1000</f>
        <v>0</v>
      </c>
      <c r="AG96" s="28">
        <f t="shared" ca="1" si="14"/>
        <v>5.5404999999999998</v>
      </c>
      <c r="AH96" s="28">
        <f t="shared" si="15"/>
        <v>5.3505000000000003</v>
      </c>
      <c r="AI96" s="28">
        <f t="array" aca="1" ref="AI96" ca="1">ROUND(INDEX(공차방식!T$6:X$50,MATCH(AO96&amp;AC96,공차방식!R$6:R$50&amp;공차방식!S$6:S$50,0),MATCH(VALUE(LEFT(AE96,1)),공차방식!T$5:X$5,0))/1000,4)</f>
        <v>0.19</v>
      </c>
      <c r="AJ96" s="28">
        <f t="shared" si="16"/>
        <v>5.2175000000000002</v>
      </c>
      <c r="AK96" s="28">
        <f t="shared" si="17"/>
        <v>4.9175000000000004</v>
      </c>
      <c r="AL96" s="28">
        <f t="array" ref="AL96">ROUND(INDEX(공차방식!H$6:L$29,MATCH(AC96,공차방식!B$6:B$29,0),MATCH(VALUE(LEFT(AE96,1)),공차방식!H$5:L$5,0))/1000,4)</f>
        <v>0.3</v>
      </c>
      <c r="AM96" s="28">
        <v>5.7450000000000001</v>
      </c>
      <c r="AO96" s="39">
        <f ca="1">OFFSET(공차방식!R$5,COUNTIF(공차방식!R$6:R$50,"&lt;"&amp;AB96)+1,0)</f>
        <v>11.2</v>
      </c>
    </row>
    <row r="97" spans="2:41" ht="15" x14ac:dyDescent="0.3">
      <c r="B97" s="72" t="str">
        <f t="shared" si="10"/>
        <v>M36×4</v>
      </c>
      <c r="C97" s="71" t="s">
        <v>392</v>
      </c>
      <c r="D97" s="73" t="s">
        <v>221</v>
      </c>
      <c r="E97" s="71" t="s">
        <v>0</v>
      </c>
      <c r="F97" s="58">
        <v>36</v>
      </c>
      <c r="G97" s="58">
        <v>4</v>
      </c>
      <c r="H97" s="71" t="s">
        <v>133</v>
      </c>
      <c r="I97" s="73" t="s">
        <v>399</v>
      </c>
      <c r="J97" s="58" t="s">
        <v>310</v>
      </c>
      <c r="K97" s="58" t="s">
        <v>490</v>
      </c>
      <c r="L97" s="58">
        <v>36</v>
      </c>
      <c r="M97" s="58">
        <f t="shared" si="11"/>
        <v>4</v>
      </c>
      <c r="N97" s="71">
        <v>60</v>
      </c>
      <c r="O97" s="100">
        <f t="array" ref="O97">IFERROR(INDEX($AB$11:$AM$235,MATCH($B97&amp;$I97,$Z$11:$Z$235&amp;$AE$11:$AE$235,0),MATCH($C97,$AB$9:$AM$9,0)),"-")</f>
        <v>36</v>
      </c>
      <c r="P97" s="58">
        <v>30</v>
      </c>
      <c r="Q97" s="58">
        <v>2</v>
      </c>
      <c r="R97" s="100">
        <f t="array" ref="R97">IFERROR(INDEX($AB$11:$AM$235,MATCH($B97&amp;$I97,$Z$11:$Z$235&amp;$AE$11:$AE$235,0),MATCH($D97,$AB$9:$AM$9,0)),"-")</f>
        <v>33.401899999999998</v>
      </c>
      <c r="S97" s="58">
        <v>23</v>
      </c>
      <c r="T97" s="58">
        <v>9</v>
      </c>
      <c r="U97" s="58">
        <v>5</v>
      </c>
      <c r="V97" s="58">
        <v>8</v>
      </c>
      <c r="W97" s="50">
        <f t="shared" si="13"/>
        <v>28</v>
      </c>
      <c r="X97" s="50">
        <f t="shared" si="18"/>
        <v>14</v>
      </c>
      <c r="Z97" s="27" t="str">
        <f t="shared" si="12"/>
        <v>M7×1</v>
      </c>
      <c r="AA97" s="28" t="s">
        <v>135</v>
      </c>
      <c r="AB97" s="27">
        <v>7</v>
      </c>
      <c r="AC97" s="27">
        <v>1</v>
      </c>
      <c r="AD97" s="28">
        <v>60</v>
      </c>
      <c r="AE97" s="30" t="s">
        <v>142</v>
      </c>
      <c r="AF97" s="30">
        <f>INDEX(공차방식!$C$6:$D$29,MATCH(AC97,공차방식!$B$6:$B$29,0),MATCH(RIGHT(AE97,1),공차방식!$C$5:$D$5,0))/1000</f>
        <v>0</v>
      </c>
      <c r="AG97" s="28">
        <f t="shared" ca="1" si="14"/>
        <v>6.5404999999999998</v>
      </c>
      <c r="AH97" s="28">
        <f t="shared" si="15"/>
        <v>6.3505000000000003</v>
      </c>
      <c r="AI97" s="28">
        <f t="array" aca="1" ref="AI97" ca="1">ROUND(INDEX(공차방식!T$6:X$50,MATCH(AO97&amp;AC97,공차방식!R$6:R$50&amp;공차방식!S$6:S$50,0),MATCH(VALUE(LEFT(AE97,1)),공차방식!T$5:X$5,0))/1000,4)</f>
        <v>0.19</v>
      </c>
      <c r="AJ97" s="28">
        <f t="shared" si="16"/>
        <v>6.2175000000000002</v>
      </c>
      <c r="AK97" s="28">
        <f t="shared" si="17"/>
        <v>5.9175000000000004</v>
      </c>
      <c r="AL97" s="28">
        <f t="array" ref="AL97">ROUND(INDEX(공차방식!H$6:L$29,MATCH(AC97,공차방식!B$6:B$29,0),MATCH(VALUE(LEFT(AE97,1)),공차방식!H$5:L$5,0))/1000,4)</f>
        <v>0.3</v>
      </c>
      <c r="AM97" s="28">
        <v>6.7450000000000001</v>
      </c>
      <c r="AO97" s="39">
        <f ca="1">OFFSET(공차방식!R$5,COUNTIF(공차방식!R$6:R$50,"&lt;"&amp;AB97)+1,0)</f>
        <v>11.2</v>
      </c>
    </row>
    <row r="98" spans="2:41" ht="15" x14ac:dyDescent="0.3">
      <c r="B98" s="72" t="str">
        <f t="shared" si="10"/>
        <v>M39×4</v>
      </c>
      <c r="C98" s="71" t="s">
        <v>392</v>
      </c>
      <c r="D98" s="73" t="s">
        <v>221</v>
      </c>
      <c r="E98" s="71" t="s">
        <v>0</v>
      </c>
      <c r="F98" s="58">
        <v>39</v>
      </c>
      <c r="G98" s="58">
        <v>4</v>
      </c>
      <c r="H98" s="71" t="s">
        <v>133</v>
      </c>
      <c r="I98" s="73" t="s">
        <v>399</v>
      </c>
      <c r="J98" s="58" t="s">
        <v>310</v>
      </c>
      <c r="K98" s="58" t="s">
        <v>490</v>
      </c>
      <c r="L98" s="58">
        <v>39</v>
      </c>
      <c r="M98" s="58">
        <f t="shared" si="11"/>
        <v>4</v>
      </c>
      <c r="N98" s="71">
        <v>60</v>
      </c>
      <c r="O98" s="100">
        <f t="array" ref="O98">IFERROR(INDEX($AB$11:$AM$235,MATCH($B98&amp;$I98,$Z$11:$Z$235&amp;$AE$11:$AE$235,0),MATCH($C98,$AB$9:$AM$9,0)),"-")</f>
        <v>39</v>
      </c>
      <c r="P98" s="58">
        <v>30</v>
      </c>
      <c r="Q98" s="58">
        <v>2</v>
      </c>
      <c r="R98" s="100">
        <f t="array" ref="R98">IFERROR(INDEX($AB$11:$AM$235,MATCH($B98&amp;$I98,$Z$11:$Z$235&amp;$AE$11:$AE$235,0),MATCH($D98,$AB$9:$AM$9,0)),"-")</f>
        <v>36.401899999999998</v>
      </c>
      <c r="S98" s="58">
        <v>23</v>
      </c>
      <c r="T98" s="58">
        <v>9</v>
      </c>
      <c r="U98" s="58">
        <v>5</v>
      </c>
      <c r="V98" s="58">
        <v>8</v>
      </c>
      <c r="W98" s="50">
        <f t="shared" si="13"/>
        <v>28</v>
      </c>
      <c r="X98" s="50">
        <f t="shared" si="18"/>
        <v>14</v>
      </c>
      <c r="Z98" s="27" t="str">
        <f t="shared" si="12"/>
        <v>M8×1.25</v>
      </c>
      <c r="AA98" s="28" t="s">
        <v>135</v>
      </c>
      <c r="AB98" s="27">
        <v>8</v>
      </c>
      <c r="AC98" s="27">
        <v>1.25</v>
      </c>
      <c r="AD98" s="28">
        <v>60</v>
      </c>
      <c r="AE98" s="30" t="s">
        <v>142</v>
      </c>
      <c r="AF98" s="30">
        <f>INDEX(공차방식!$C$6:$D$29,MATCH(AC98,공차방식!$B$6:$B$29,0),MATCH(RIGHT(AE98,1),공차방식!$C$5:$D$5,0))/1000</f>
        <v>0</v>
      </c>
      <c r="AG98" s="28">
        <f t="shared" ca="1" si="14"/>
        <v>7.3880999999999997</v>
      </c>
      <c r="AH98" s="28">
        <f t="shared" si="15"/>
        <v>7.1881000000000004</v>
      </c>
      <c r="AI98" s="28">
        <f t="array" aca="1" ref="AI98" ca="1">ROUND(INDEX(공차방식!T$6:X$50,MATCH(AO98&amp;AC98,공차방식!R$6:R$50&amp;공차방식!S$6:S$50,0),MATCH(VALUE(LEFT(AE98,1)),공차방식!T$5:X$5,0))/1000,4)</f>
        <v>0.2</v>
      </c>
      <c r="AJ98" s="28">
        <f t="shared" si="16"/>
        <v>6.9817999999999998</v>
      </c>
      <c r="AK98" s="28">
        <f t="shared" si="17"/>
        <v>6.6467999999999998</v>
      </c>
      <c r="AL98" s="28">
        <f t="array" ref="AL98">ROUND(INDEX(공차방식!H$6:L$29,MATCH(AC98,공차방식!B$6:B$29,0),MATCH(VALUE(LEFT(AE98,1)),공차방식!H$5:L$5,0))/1000,4)</f>
        <v>0.33500000000000002</v>
      </c>
      <c r="AM98" s="28">
        <v>7.6429999999999998</v>
      </c>
      <c r="AO98" s="39">
        <f ca="1">OFFSET(공차방식!R$5,COUNTIF(공차방식!R$6:R$50,"&lt;"&amp;AB98)+1,0)</f>
        <v>11.2</v>
      </c>
    </row>
    <row r="99" spans="2:41" ht="15" x14ac:dyDescent="0.3">
      <c r="B99" s="72" t="str">
        <f t="shared" si="10"/>
        <v>M42×4.5</v>
      </c>
      <c r="C99" s="71" t="s">
        <v>392</v>
      </c>
      <c r="D99" s="73" t="s">
        <v>221</v>
      </c>
      <c r="E99" s="71" t="s">
        <v>0</v>
      </c>
      <c r="F99" s="58">
        <v>42</v>
      </c>
      <c r="G99" s="58">
        <v>4.5</v>
      </c>
      <c r="H99" s="71" t="s">
        <v>133</v>
      </c>
      <c r="I99" s="73" t="s">
        <v>399</v>
      </c>
      <c r="J99" s="58" t="s">
        <v>310</v>
      </c>
      <c r="K99" s="58" t="s">
        <v>490</v>
      </c>
      <c r="L99" s="58">
        <v>42</v>
      </c>
      <c r="M99" s="58">
        <f t="shared" si="11"/>
        <v>4.5</v>
      </c>
      <c r="N99" s="71">
        <v>60</v>
      </c>
      <c r="O99" s="100">
        <f t="array" ref="O99">IFERROR(INDEX($AB$11:$AM$235,MATCH($B99&amp;$I99,$Z$11:$Z$235&amp;$AE$11:$AE$235,0),MATCH($C99,$AB$9:$AM$9,0)),"-")</f>
        <v>42</v>
      </c>
      <c r="P99" s="58">
        <v>30</v>
      </c>
      <c r="Q99" s="58">
        <v>2</v>
      </c>
      <c r="R99" s="100">
        <f t="array" ref="R99">IFERROR(INDEX($AB$11:$AM$235,MATCH($B99&amp;$I99,$Z$11:$Z$235&amp;$AE$11:$AE$235,0),MATCH($D99,$AB$9:$AM$9,0)),"-")</f>
        <v>39.077199999999998</v>
      </c>
      <c r="S99" s="58">
        <v>23</v>
      </c>
      <c r="T99" s="58">
        <v>9</v>
      </c>
      <c r="U99" s="58">
        <v>6</v>
      </c>
      <c r="V99" s="58">
        <v>8</v>
      </c>
      <c r="W99" s="50">
        <f t="shared" si="13"/>
        <v>28</v>
      </c>
      <c r="X99" s="50">
        <f t="shared" si="18"/>
        <v>14</v>
      </c>
      <c r="Z99" s="27" t="str">
        <f t="shared" si="12"/>
        <v>M9×1.25</v>
      </c>
      <c r="AA99" s="28" t="s">
        <v>135</v>
      </c>
      <c r="AB99" s="27">
        <v>9</v>
      </c>
      <c r="AC99" s="27">
        <v>1.25</v>
      </c>
      <c r="AD99" s="28">
        <v>60</v>
      </c>
      <c r="AE99" s="30" t="s">
        <v>142</v>
      </c>
      <c r="AF99" s="30">
        <f>INDEX(공차방식!$C$6:$D$29,MATCH(AC99,공차방식!$B$6:$B$29,0),MATCH(RIGHT(AE99,1),공차방식!$C$5:$D$5,0))/1000</f>
        <v>0</v>
      </c>
      <c r="AG99" s="28">
        <f t="shared" ca="1" si="14"/>
        <v>8.3880999999999997</v>
      </c>
      <c r="AH99" s="28">
        <f t="shared" si="15"/>
        <v>8.1881000000000004</v>
      </c>
      <c r="AI99" s="28">
        <f t="array" aca="1" ref="AI99" ca="1">ROUND(INDEX(공차방식!T$6:X$50,MATCH(AO99&amp;AC99,공차방식!R$6:R$50&amp;공차방식!S$6:S$50,0),MATCH(VALUE(LEFT(AE99,1)),공차방식!T$5:X$5,0))/1000,4)</f>
        <v>0.2</v>
      </c>
      <c r="AJ99" s="28">
        <f t="shared" si="16"/>
        <v>7.9817999999999998</v>
      </c>
      <c r="AK99" s="28">
        <f t="shared" si="17"/>
        <v>7.6467999999999998</v>
      </c>
      <c r="AL99" s="28">
        <f t="array" ref="AL99">ROUND(INDEX(공차방식!H$6:L$29,MATCH(AC99,공차방식!B$6:B$29,0),MATCH(VALUE(LEFT(AE99,1)),공차방식!H$5:L$5,0))/1000,4)</f>
        <v>0.33500000000000002</v>
      </c>
      <c r="AM99" s="28">
        <v>8.6430000000000007</v>
      </c>
      <c r="AO99" s="39">
        <f ca="1">OFFSET(공차방식!R$5,COUNTIF(공차방식!R$6:R$50,"&lt;"&amp;AB99)+1,0)</f>
        <v>11.2</v>
      </c>
    </row>
    <row r="100" spans="2:41" ht="15" x14ac:dyDescent="0.3">
      <c r="B100" s="72" t="str">
        <f t="shared" si="10"/>
        <v>M45×4.5</v>
      </c>
      <c r="C100" s="71" t="s">
        <v>392</v>
      </c>
      <c r="D100" s="73" t="s">
        <v>221</v>
      </c>
      <c r="E100" s="71" t="s">
        <v>0</v>
      </c>
      <c r="F100" s="58">
        <v>45</v>
      </c>
      <c r="G100" s="58">
        <v>4.5</v>
      </c>
      <c r="H100" s="71" t="s">
        <v>133</v>
      </c>
      <c r="I100" s="73" t="s">
        <v>399</v>
      </c>
      <c r="J100" s="58" t="s">
        <v>310</v>
      </c>
      <c r="K100" s="58" t="s">
        <v>490</v>
      </c>
      <c r="L100" s="58">
        <v>45</v>
      </c>
      <c r="M100" s="58">
        <f t="shared" si="11"/>
        <v>4.5</v>
      </c>
      <c r="N100" s="71">
        <v>60</v>
      </c>
      <c r="O100" s="100">
        <f t="array" ref="O100">IFERROR(INDEX($AB$11:$AM$235,MATCH($B100&amp;$I100,$Z$11:$Z$235&amp;$AE$11:$AE$235,0),MATCH($C100,$AB$9:$AM$9,0)),"-")</f>
        <v>45</v>
      </c>
      <c r="P100" s="58">
        <v>30</v>
      </c>
      <c r="Q100" s="58">
        <v>2</v>
      </c>
      <c r="R100" s="100">
        <f t="array" ref="R100">IFERROR(INDEX($AB$11:$AM$235,MATCH($B100&amp;$I100,$Z$11:$Z$235&amp;$AE$11:$AE$235,0),MATCH($D100,$AB$9:$AM$9,0)),"-")</f>
        <v>42.077199999999998</v>
      </c>
      <c r="S100" s="58">
        <v>23</v>
      </c>
      <c r="T100" s="58">
        <v>9</v>
      </c>
      <c r="U100" s="58">
        <v>6</v>
      </c>
      <c r="V100" s="58">
        <v>8</v>
      </c>
      <c r="W100" s="50">
        <f t="shared" si="13"/>
        <v>28</v>
      </c>
      <c r="X100" s="50">
        <f t="shared" si="18"/>
        <v>14</v>
      </c>
      <c r="Z100" s="27" t="str">
        <f t="shared" si="12"/>
        <v>M10×1.5</v>
      </c>
      <c r="AA100" s="28" t="s">
        <v>135</v>
      </c>
      <c r="AB100" s="27">
        <v>10</v>
      </c>
      <c r="AC100" s="27">
        <v>1.5</v>
      </c>
      <c r="AD100" s="28">
        <v>60</v>
      </c>
      <c r="AE100" s="30" t="s">
        <v>142</v>
      </c>
      <c r="AF100" s="30">
        <f>INDEX(공차방식!$C$6:$D$29,MATCH(AC100,공차방식!$B$6:$B$29,0),MATCH(RIGHT(AE100,1),공차방식!$C$5:$D$5,0))/1000</f>
        <v>0</v>
      </c>
      <c r="AG100" s="28">
        <f t="shared" ca="1" si="14"/>
        <v>9.2497000000000007</v>
      </c>
      <c r="AH100" s="28">
        <f t="shared" si="15"/>
        <v>9.0257000000000005</v>
      </c>
      <c r="AI100" s="28">
        <f t="array" aca="1" ref="AI100" ca="1">ROUND(INDEX(공차방식!T$6:X$50,MATCH(AO100&amp;AC100,공차방식!R$6:R$50&amp;공차방식!S$6:S$50,0),MATCH(VALUE(LEFT(AE100,1)),공차방식!T$5:X$5,0))/1000,4)</f>
        <v>0.224</v>
      </c>
      <c r="AJ100" s="28">
        <f t="shared" si="16"/>
        <v>8.7512000000000008</v>
      </c>
      <c r="AK100" s="28">
        <f t="shared" si="17"/>
        <v>8.3762000000000008</v>
      </c>
      <c r="AL100" s="28">
        <f t="array" ref="AL100">ROUND(INDEX(공차방식!H$6:L$29,MATCH(AC100,공차방식!B$6:B$29,0),MATCH(VALUE(LEFT(AE100,1)),공차방식!H$5:L$5,0))/1000,4)</f>
        <v>0.375</v>
      </c>
      <c r="AM100" s="28">
        <v>9.5570000000000004</v>
      </c>
      <c r="AO100" s="39">
        <f ca="1">OFFSET(공차방식!R$5,COUNTIF(공차방식!R$6:R$50,"&lt;"&amp;AB100)+1,0)</f>
        <v>11.2</v>
      </c>
    </row>
    <row r="101" spans="2:41" ht="15" x14ac:dyDescent="0.3">
      <c r="B101" s="72" t="str">
        <f t="shared" si="10"/>
        <v>M48×5</v>
      </c>
      <c r="C101" s="71" t="s">
        <v>392</v>
      </c>
      <c r="D101" s="73" t="s">
        <v>221</v>
      </c>
      <c r="E101" s="71" t="s">
        <v>0</v>
      </c>
      <c r="F101" s="58">
        <v>48</v>
      </c>
      <c r="G101" s="58">
        <v>5</v>
      </c>
      <c r="H101" s="71" t="s">
        <v>133</v>
      </c>
      <c r="I101" s="73" t="s">
        <v>399</v>
      </c>
      <c r="J101" s="58" t="s">
        <v>310</v>
      </c>
      <c r="K101" s="58" t="s">
        <v>490</v>
      </c>
      <c r="L101" s="58">
        <v>48</v>
      </c>
      <c r="M101" s="58">
        <f t="shared" si="11"/>
        <v>5</v>
      </c>
      <c r="N101" s="71">
        <v>60</v>
      </c>
      <c r="O101" s="100">
        <f t="array" ref="O101">IFERROR(INDEX($AB$11:$AM$235,MATCH($B101&amp;$I101,$Z$11:$Z$235&amp;$AE$11:$AE$235,0),MATCH($C101,$AB$9:$AM$9,0)),"-")</f>
        <v>48</v>
      </c>
      <c r="P101" s="58">
        <v>42</v>
      </c>
      <c r="Q101" s="58">
        <v>2</v>
      </c>
      <c r="R101" s="100">
        <f t="array" ref="R101">IFERROR(INDEX($AB$11:$AM$235,MATCH($B101&amp;$I101,$Z$11:$Z$235&amp;$AE$11:$AE$235,0),MATCH($D101,$AB$9:$AM$9,0)),"-")</f>
        <v>44.752400000000002</v>
      </c>
      <c r="S101" s="58">
        <v>33</v>
      </c>
      <c r="T101" s="58">
        <v>15</v>
      </c>
      <c r="U101" s="58">
        <v>6</v>
      </c>
      <c r="V101" s="58">
        <v>8</v>
      </c>
      <c r="W101" s="50">
        <f t="shared" si="13"/>
        <v>40</v>
      </c>
      <c r="X101" s="50">
        <f t="shared" si="18"/>
        <v>18</v>
      </c>
      <c r="Z101" s="27" t="str">
        <f t="shared" si="12"/>
        <v>M11×1.5</v>
      </c>
      <c r="AA101" s="28" t="s">
        <v>135</v>
      </c>
      <c r="AB101" s="27">
        <v>11</v>
      </c>
      <c r="AC101" s="27">
        <v>1.5</v>
      </c>
      <c r="AD101" s="28">
        <v>60</v>
      </c>
      <c r="AE101" s="30" t="s">
        <v>142</v>
      </c>
      <c r="AF101" s="30">
        <f>INDEX(공차방식!$C$6:$D$29,MATCH(AC101,공차방식!$B$6:$B$29,0),MATCH(RIGHT(AE101,1),공차방식!$C$5:$D$5,0))/1000</f>
        <v>0</v>
      </c>
      <c r="AG101" s="28">
        <f t="shared" ca="1" si="14"/>
        <v>10.249700000000001</v>
      </c>
      <c r="AH101" s="28">
        <f t="shared" si="15"/>
        <v>10.025700000000001</v>
      </c>
      <c r="AI101" s="28">
        <f t="array" aca="1" ref="AI101" ca="1">ROUND(INDEX(공차방식!T$6:X$50,MATCH(AO101&amp;AC101,공차방식!R$6:R$50&amp;공차방식!S$6:S$50,0),MATCH(VALUE(LEFT(AE101,1)),공차방식!T$5:X$5,0))/1000,4)</f>
        <v>0.224</v>
      </c>
      <c r="AJ101" s="28">
        <f t="shared" si="16"/>
        <v>9.7512000000000008</v>
      </c>
      <c r="AK101" s="28">
        <f t="shared" si="17"/>
        <v>9.3762000000000008</v>
      </c>
      <c r="AL101" s="28">
        <f t="array" ref="AL101">ROUND(INDEX(공차방식!H$6:L$29,MATCH(AC101,공차방식!B$6:B$29,0),MATCH(VALUE(LEFT(AE101,1)),공차방식!H$5:L$5,0))/1000,4)</f>
        <v>0.375</v>
      </c>
      <c r="AM101" s="28">
        <v>10.557</v>
      </c>
      <c r="AO101" s="39">
        <f ca="1">OFFSET(공차방식!R$5,COUNTIF(공차방식!R$6:R$50,"&lt;"&amp;AB101)+1,0)</f>
        <v>11.2</v>
      </c>
    </row>
    <row r="102" spans="2:41" ht="15" x14ac:dyDescent="0.3">
      <c r="B102" s="72" t="str">
        <f t="shared" si="10"/>
        <v>M52×5</v>
      </c>
      <c r="C102" s="71" t="s">
        <v>392</v>
      </c>
      <c r="D102" s="73" t="s">
        <v>221</v>
      </c>
      <c r="E102" s="71" t="s">
        <v>0</v>
      </c>
      <c r="F102" s="58">
        <v>52</v>
      </c>
      <c r="G102" s="58">
        <v>5</v>
      </c>
      <c r="H102" s="71" t="s">
        <v>133</v>
      </c>
      <c r="I102" s="73" t="s">
        <v>399</v>
      </c>
      <c r="J102" s="58" t="s">
        <v>310</v>
      </c>
      <c r="K102" s="58" t="s">
        <v>490</v>
      </c>
      <c r="L102" s="58">
        <v>52</v>
      </c>
      <c r="M102" s="58">
        <f t="shared" si="11"/>
        <v>5</v>
      </c>
      <c r="N102" s="71">
        <v>60</v>
      </c>
      <c r="O102" s="100">
        <f t="array" ref="O102">IFERROR(INDEX($AB$11:$AM$235,MATCH($B102&amp;$I102,$Z$11:$Z$235&amp;$AE$11:$AE$235,0),MATCH($C102,$AB$9:$AM$9,0)),"-")</f>
        <v>52</v>
      </c>
      <c r="P102" s="58">
        <v>42</v>
      </c>
      <c r="Q102" s="58">
        <v>2</v>
      </c>
      <c r="R102" s="100">
        <f t="array" ref="R102">IFERROR(INDEX($AB$11:$AM$235,MATCH($B102&amp;$I102,$Z$11:$Z$235&amp;$AE$11:$AE$235,0),MATCH($D102,$AB$9:$AM$9,0)),"-")</f>
        <v>48.752400000000002</v>
      </c>
      <c r="S102" s="58">
        <v>33</v>
      </c>
      <c r="T102" s="58">
        <v>15</v>
      </c>
      <c r="U102" s="58">
        <v>6</v>
      </c>
      <c r="V102" s="58">
        <v>8</v>
      </c>
      <c r="W102" s="50">
        <f t="shared" si="13"/>
        <v>40</v>
      </c>
      <c r="X102" s="50">
        <f t="shared" si="18"/>
        <v>18</v>
      </c>
      <c r="Z102" s="27" t="str">
        <f t="shared" si="12"/>
        <v>M12×1.75</v>
      </c>
      <c r="AA102" s="28" t="s">
        <v>135</v>
      </c>
      <c r="AB102" s="27">
        <v>12</v>
      </c>
      <c r="AC102" s="27">
        <v>1.75</v>
      </c>
      <c r="AD102" s="28">
        <v>60</v>
      </c>
      <c r="AE102" s="30" t="s">
        <v>142</v>
      </c>
      <c r="AF102" s="30">
        <f>INDEX(공차방식!$C$6:$D$29,MATCH(AC102,공차방식!$B$6:$B$29,0),MATCH(RIGHT(AE102,1),공차방식!$C$5:$D$5,0))/1000</f>
        <v>0</v>
      </c>
      <c r="AG102" s="28">
        <f t="shared" ca="1" si="14"/>
        <v>11.113300000000001</v>
      </c>
      <c r="AH102" s="28">
        <f t="shared" si="15"/>
        <v>10.863300000000001</v>
      </c>
      <c r="AI102" s="28">
        <f t="array" aca="1" ref="AI102" ca="1">ROUND(INDEX(공차방식!T$6:X$50,MATCH(AO102&amp;AC102,공차방식!R$6:R$50&amp;공차방식!S$6:S$50,0),MATCH(VALUE(LEFT(AE102,1)),공차방식!T$5:X$5,0))/1000,4)</f>
        <v>0.25</v>
      </c>
      <c r="AJ102" s="28">
        <f t="shared" si="16"/>
        <v>10.5306</v>
      </c>
      <c r="AK102" s="28">
        <f t="shared" si="17"/>
        <v>10.105600000000001</v>
      </c>
      <c r="AL102" s="28">
        <f t="array" ref="AL102">ROUND(INDEX(공차방식!H$6:L$29,MATCH(AC102,공차방식!B$6:B$29,0),MATCH(VALUE(LEFT(AE102,1)),공차방식!H$5:L$5,0))/1000,4)</f>
        <v>0.42499999999999999</v>
      </c>
      <c r="AM102" s="28">
        <v>11.47</v>
      </c>
      <c r="AO102" s="39">
        <f ca="1">OFFSET(공차방식!R$5,COUNTIF(공차방식!R$6:R$50,"&lt;"&amp;AB102)+1,0)</f>
        <v>22.4</v>
      </c>
    </row>
    <row r="103" spans="2:41" ht="15" x14ac:dyDescent="0.3">
      <c r="B103" s="72" t="str">
        <f t="shared" si="10"/>
        <v>M56×5.5</v>
      </c>
      <c r="C103" s="71" t="s">
        <v>392</v>
      </c>
      <c r="D103" s="73" t="s">
        <v>221</v>
      </c>
      <c r="E103" s="71" t="s">
        <v>0</v>
      </c>
      <c r="F103" s="58">
        <v>56</v>
      </c>
      <c r="G103" s="58">
        <v>5.5</v>
      </c>
      <c r="H103" s="71" t="s">
        <v>133</v>
      </c>
      <c r="I103" s="73" t="s">
        <v>399</v>
      </c>
      <c r="J103" s="58" t="s">
        <v>310</v>
      </c>
      <c r="K103" s="58" t="s">
        <v>490</v>
      </c>
      <c r="L103" s="58">
        <v>56</v>
      </c>
      <c r="M103" s="58">
        <f t="shared" si="11"/>
        <v>5.5</v>
      </c>
      <c r="N103" s="71">
        <v>60</v>
      </c>
      <c r="O103" s="100">
        <f t="array" ref="O103">IFERROR(INDEX($AB$11:$AM$235,MATCH($B103&amp;$I103,$Z$11:$Z$235&amp;$AE$11:$AE$235,0),MATCH($C103,$AB$9:$AM$9,0)),"-")</f>
        <v>56</v>
      </c>
      <c r="P103" s="58">
        <v>42</v>
      </c>
      <c r="Q103" s="58">
        <v>2</v>
      </c>
      <c r="R103" s="100">
        <f t="array" ref="R103">IFERROR(INDEX($AB$11:$AM$235,MATCH($B103&amp;$I103,$Z$11:$Z$235&amp;$AE$11:$AE$235,0),MATCH($D103,$AB$9:$AM$9,0)),"-")</f>
        <v>52.427599999999998</v>
      </c>
      <c r="S103" s="58">
        <v>33</v>
      </c>
      <c r="T103" s="58">
        <v>15</v>
      </c>
      <c r="U103" s="58">
        <v>6</v>
      </c>
      <c r="V103" s="58">
        <v>8</v>
      </c>
      <c r="W103" s="50">
        <f t="shared" si="13"/>
        <v>40</v>
      </c>
      <c r="X103" s="50">
        <f t="shared" si="18"/>
        <v>18</v>
      </c>
      <c r="Z103" s="27" t="str">
        <f t="shared" si="12"/>
        <v>M14×2</v>
      </c>
      <c r="AA103" s="28" t="s">
        <v>135</v>
      </c>
      <c r="AB103" s="27">
        <v>14</v>
      </c>
      <c r="AC103" s="27">
        <v>2</v>
      </c>
      <c r="AD103" s="28">
        <v>60</v>
      </c>
      <c r="AE103" s="30" t="s">
        <v>142</v>
      </c>
      <c r="AF103" s="30">
        <f>INDEX(공차방식!$C$6:$D$29,MATCH(AC103,공차방식!$B$6:$B$29,0),MATCH(RIGHT(AE103,1),공차방식!$C$5:$D$5,0))/1000</f>
        <v>0</v>
      </c>
      <c r="AG103" s="28">
        <f t="shared" ca="1" si="14"/>
        <v>12.965999999999999</v>
      </c>
      <c r="AH103" s="28">
        <f t="shared" si="15"/>
        <v>12.701000000000001</v>
      </c>
      <c r="AI103" s="28">
        <f t="array" aca="1" ref="AI103" ca="1">ROUND(INDEX(공차방식!T$6:X$50,MATCH(AO103&amp;AC103,공차방식!R$6:R$50&amp;공차방식!S$6:S$50,0),MATCH(VALUE(LEFT(AE103,1)),공차방식!T$5:X$5,0))/1000,4)</f>
        <v>0.26500000000000001</v>
      </c>
      <c r="AJ103" s="28">
        <f t="shared" si="16"/>
        <v>12.309900000000001</v>
      </c>
      <c r="AK103" s="28">
        <f t="shared" si="17"/>
        <v>11.834899999999999</v>
      </c>
      <c r="AL103" s="28">
        <f t="array" ref="AL103">ROUND(INDEX(공차방식!H$6:L$29,MATCH(AC103,공차방식!B$6:B$29,0),MATCH(VALUE(LEFT(AE103,1)),공차방식!H$5:L$5,0))/1000,4)</f>
        <v>0.47499999999999998</v>
      </c>
      <c r="AM103" s="28">
        <v>13.372999999999999</v>
      </c>
      <c r="AO103" s="39">
        <f ca="1">OFFSET(공차방식!R$5,COUNTIF(공차방식!R$6:R$50,"&lt;"&amp;AB103)+1,0)</f>
        <v>22.4</v>
      </c>
    </row>
    <row r="104" spans="2:41" ht="15" x14ac:dyDescent="0.3">
      <c r="B104" s="72" t="str">
        <f t="shared" si="10"/>
        <v>M60×5.5</v>
      </c>
      <c r="C104" s="71" t="s">
        <v>392</v>
      </c>
      <c r="D104" s="73" t="s">
        <v>221</v>
      </c>
      <c r="E104" s="71" t="s">
        <v>0</v>
      </c>
      <c r="F104" s="58">
        <v>60</v>
      </c>
      <c r="G104" s="58">
        <v>5.5</v>
      </c>
      <c r="H104" s="71" t="s">
        <v>133</v>
      </c>
      <c r="I104" s="73" t="s">
        <v>399</v>
      </c>
      <c r="J104" s="58" t="s">
        <v>310</v>
      </c>
      <c r="K104" s="58" t="s">
        <v>490</v>
      </c>
      <c r="L104" s="58">
        <v>60</v>
      </c>
      <c r="M104" s="58">
        <f t="shared" si="11"/>
        <v>5.5</v>
      </c>
      <c r="N104" s="71">
        <v>60</v>
      </c>
      <c r="O104" s="100">
        <f t="array" ref="O104">IFERROR(INDEX($AB$11:$AM$235,MATCH($B104&amp;$I104,$Z$11:$Z$235&amp;$AE$11:$AE$235,0),MATCH($C104,$AB$9:$AM$9,0)),"-")</f>
        <v>60</v>
      </c>
      <c r="P104" s="58">
        <v>42</v>
      </c>
      <c r="Q104" s="58">
        <v>2</v>
      </c>
      <c r="R104" s="100">
        <f t="array" ref="R104">IFERROR(INDEX($AB$11:$AM$235,MATCH($B104&amp;$I104,$Z$11:$Z$235&amp;$AE$11:$AE$235,0),MATCH($D104,$AB$9:$AM$9,0)),"-")</f>
        <v>56.427599999999998</v>
      </c>
      <c r="S104" s="58">
        <v>33</v>
      </c>
      <c r="T104" s="58">
        <v>15</v>
      </c>
      <c r="U104" s="58">
        <v>6</v>
      </c>
      <c r="V104" s="58">
        <v>8</v>
      </c>
      <c r="W104" s="50">
        <f t="shared" si="13"/>
        <v>40</v>
      </c>
      <c r="X104" s="50">
        <f t="shared" si="18"/>
        <v>18</v>
      </c>
      <c r="Z104" s="27" t="str">
        <f t="shared" si="12"/>
        <v>M16×2</v>
      </c>
      <c r="AA104" s="28" t="s">
        <v>135</v>
      </c>
      <c r="AB104" s="27">
        <v>16</v>
      </c>
      <c r="AC104" s="27">
        <v>2</v>
      </c>
      <c r="AD104" s="28">
        <v>60</v>
      </c>
      <c r="AE104" s="30" t="s">
        <v>142</v>
      </c>
      <c r="AF104" s="30">
        <f>INDEX(공차방식!$C$6:$D$29,MATCH(AC104,공차방식!$B$6:$B$29,0),MATCH(RIGHT(AE104,1),공차방식!$C$5:$D$5,0))/1000</f>
        <v>0</v>
      </c>
      <c r="AG104" s="28">
        <f t="shared" ca="1" si="14"/>
        <v>14.965999999999999</v>
      </c>
      <c r="AH104" s="28">
        <f t="shared" si="15"/>
        <v>14.701000000000001</v>
      </c>
      <c r="AI104" s="28">
        <f t="array" aca="1" ref="AI104" ca="1">ROUND(INDEX(공차방식!T$6:X$50,MATCH(AO104&amp;AC104,공차방식!R$6:R$50&amp;공차방식!S$6:S$50,0),MATCH(VALUE(LEFT(AE104,1)),공차방식!T$5:X$5,0))/1000,4)</f>
        <v>0.26500000000000001</v>
      </c>
      <c r="AJ104" s="28">
        <f t="shared" si="16"/>
        <v>14.309900000000001</v>
      </c>
      <c r="AK104" s="28">
        <f t="shared" si="17"/>
        <v>13.834899999999999</v>
      </c>
      <c r="AL104" s="28">
        <f t="array" ref="AL104">ROUND(INDEX(공차방식!H$6:L$29,MATCH(AC104,공차방식!B$6:B$29,0),MATCH(VALUE(LEFT(AE104,1)),공차방식!H$5:L$5,0))/1000,4)</f>
        <v>0.47499999999999998</v>
      </c>
      <c r="AM104" s="28">
        <v>15.372999999999999</v>
      </c>
      <c r="AO104" s="39">
        <f ca="1">OFFSET(공차방식!R$5,COUNTIF(공차방식!R$6:R$50,"&lt;"&amp;AB104)+1,0)</f>
        <v>22.4</v>
      </c>
    </row>
    <row r="105" spans="2:41" ht="15" x14ac:dyDescent="0.3">
      <c r="B105" s="72" t="str">
        <f t="shared" si="10"/>
        <v>M64×6</v>
      </c>
      <c r="C105" s="71" t="s">
        <v>392</v>
      </c>
      <c r="D105" s="73" t="s">
        <v>221</v>
      </c>
      <c r="E105" s="71" t="s">
        <v>0</v>
      </c>
      <c r="F105" s="58">
        <v>64</v>
      </c>
      <c r="G105" s="58">
        <v>6</v>
      </c>
      <c r="H105" s="71" t="s">
        <v>133</v>
      </c>
      <c r="I105" s="73" t="s">
        <v>399</v>
      </c>
      <c r="J105" s="58" t="s">
        <v>310</v>
      </c>
      <c r="K105" s="58" t="s">
        <v>490</v>
      </c>
      <c r="L105" s="58">
        <v>64</v>
      </c>
      <c r="M105" s="58">
        <f t="shared" si="11"/>
        <v>6</v>
      </c>
      <c r="N105" s="71">
        <v>60</v>
      </c>
      <c r="O105" s="100">
        <f t="array" ref="O105">IFERROR(INDEX($AB$11:$AM$235,MATCH($B105&amp;$I105,$Z$11:$Z$235&amp;$AE$11:$AE$235,0),MATCH($C105,$AB$9:$AM$9,0)),"-")</f>
        <v>64</v>
      </c>
      <c r="P105" s="58">
        <v>42</v>
      </c>
      <c r="Q105" s="58">
        <v>2</v>
      </c>
      <c r="R105" s="100">
        <f t="array" ref="R105">IFERROR(INDEX($AB$11:$AM$235,MATCH($B105&amp;$I105,$Z$11:$Z$235&amp;$AE$11:$AE$235,0),MATCH($D105,$AB$9:$AM$9,0)),"-")</f>
        <v>60.102899999999998</v>
      </c>
      <c r="S105" s="58">
        <v>33</v>
      </c>
      <c r="T105" s="58">
        <v>15</v>
      </c>
      <c r="U105" s="58">
        <v>6</v>
      </c>
      <c r="V105" s="58">
        <v>8</v>
      </c>
      <c r="W105" s="50">
        <f t="shared" si="13"/>
        <v>40</v>
      </c>
      <c r="X105" s="50">
        <f t="shared" si="18"/>
        <v>18</v>
      </c>
      <c r="Z105" s="27" t="str">
        <f t="shared" si="12"/>
        <v>M18×2.5</v>
      </c>
      <c r="AA105" s="28" t="s">
        <v>135</v>
      </c>
      <c r="AB105" s="27">
        <v>18</v>
      </c>
      <c r="AC105" s="27">
        <v>2.5</v>
      </c>
      <c r="AD105" s="28">
        <v>60</v>
      </c>
      <c r="AE105" s="30" t="s">
        <v>142</v>
      </c>
      <c r="AF105" s="30">
        <f>INDEX(공차방식!$C$6:$D$29,MATCH(AC105,공차방식!$B$6:$B$29,0),MATCH(RIGHT(AE105,1),공차방식!$C$5:$D$5,0))/1000</f>
        <v>0</v>
      </c>
      <c r="AG105" s="28">
        <f t="shared" ca="1" si="14"/>
        <v>16.656199999999998</v>
      </c>
      <c r="AH105" s="28">
        <f t="shared" si="15"/>
        <v>16.376200000000001</v>
      </c>
      <c r="AI105" s="28">
        <f t="array" aca="1" ref="AI105" ca="1">ROUND(INDEX(공차방식!T$6:X$50,MATCH(AO105&amp;AC105,공차방식!R$6:R$50&amp;공차방식!S$6:S$50,0),MATCH(VALUE(LEFT(AE105,1)),공차방식!T$5:X$5,0))/1000,4)</f>
        <v>0.28000000000000003</v>
      </c>
      <c r="AJ105" s="28">
        <f t="shared" si="16"/>
        <v>15.8537</v>
      </c>
      <c r="AK105" s="28">
        <f t="shared" si="17"/>
        <v>15.293699999999999</v>
      </c>
      <c r="AL105" s="28">
        <f t="array" ref="AL105">ROUND(INDEX(공차방식!H$6:L$29,MATCH(AC105,공차방식!B$6:B$29,0),MATCH(VALUE(LEFT(AE105,1)),공차방식!H$5:L$5,0))/1000,4)</f>
        <v>0.56000000000000005</v>
      </c>
      <c r="AM105" s="28">
        <v>17.163</v>
      </c>
      <c r="AO105" s="39">
        <f ca="1">OFFSET(공차방식!R$5,COUNTIF(공차방식!R$6:R$50,"&lt;"&amp;AB105)+1,0)</f>
        <v>22.4</v>
      </c>
    </row>
    <row r="106" spans="2:41" ht="15" x14ac:dyDescent="0.3">
      <c r="B106" s="72" t="str">
        <f t="shared" si="10"/>
        <v>M68×6</v>
      </c>
      <c r="C106" s="71" t="s">
        <v>392</v>
      </c>
      <c r="D106" s="73" t="s">
        <v>221</v>
      </c>
      <c r="E106" s="71" t="s">
        <v>0</v>
      </c>
      <c r="F106" s="58">
        <v>68</v>
      </c>
      <c r="G106" s="58">
        <v>6</v>
      </c>
      <c r="H106" s="71" t="s">
        <v>133</v>
      </c>
      <c r="I106" s="73" t="s">
        <v>399</v>
      </c>
      <c r="J106" s="58" t="s">
        <v>310</v>
      </c>
      <c r="K106" s="58" t="s">
        <v>490</v>
      </c>
      <c r="L106" s="58">
        <v>68</v>
      </c>
      <c r="M106" s="58">
        <f t="shared" si="11"/>
        <v>6</v>
      </c>
      <c r="N106" s="71">
        <v>60</v>
      </c>
      <c r="O106" s="100">
        <f t="array" ref="O106">IFERROR(INDEX($AB$11:$AM$235,MATCH($B106&amp;$I106,$Z$11:$Z$235&amp;$AE$11:$AE$235,0),MATCH($C106,$AB$9:$AM$9,0)),"-")</f>
        <v>68</v>
      </c>
      <c r="P106" s="58">
        <v>42</v>
      </c>
      <c r="Q106" s="58">
        <v>2</v>
      </c>
      <c r="R106" s="100">
        <f t="array" ref="R106">IFERROR(INDEX($AB$11:$AM$235,MATCH($B106&amp;$I106,$Z$11:$Z$235&amp;$AE$11:$AE$235,0),MATCH($D106,$AB$9:$AM$9,0)),"-")</f>
        <v>64.102900000000005</v>
      </c>
      <c r="S106" s="58">
        <v>33</v>
      </c>
      <c r="T106" s="58">
        <v>15</v>
      </c>
      <c r="U106" s="58">
        <v>6</v>
      </c>
      <c r="V106" s="58">
        <v>8</v>
      </c>
      <c r="W106" s="50">
        <f t="shared" si="13"/>
        <v>40</v>
      </c>
      <c r="X106" s="50">
        <f t="shared" si="18"/>
        <v>18</v>
      </c>
      <c r="Z106" s="27" t="str">
        <f t="shared" si="12"/>
        <v>M20×2.5</v>
      </c>
      <c r="AA106" s="28" t="s">
        <v>135</v>
      </c>
      <c r="AB106" s="27">
        <v>20</v>
      </c>
      <c r="AC106" s="27">
        <v>2.5</v>
      </c>
      <c r="AD106" s="28">
        <v>60</v>
      </c>
      <c r="AE106" s="30" t="s">
        <v>142</v>
      </c>
      <c r="AF106" s="30">
        <f>INDEX(공차방식!$C$6:$D$29,MATCH(AC106,공차방식!$B$6:$B$29,0),MATCH(RIGHT(AE106,1),공차방식!$C$5:$D$5,0))/1000</f>
        <v>0</v>
      </c>
      <c r="AG106" s="28">
        <f t="shared" ca="1" si="14"/>
        <v>18.656199999999998</v>
      </c>
      <c r="AH106" s="28">
        <f t="shared" si="15"/>
        <v>18.376200000000001</v>
      </c>
      <c r="AI106" s="28">
        <f t="array" aca="1" ref="AI106" ca="1">ROUND(INDEX(공차방식!T$6:X$50,MATCH(AO106&amp;AC106,공차방식!R$6:R$50&amp;공차방식!S$6:S$50,0),MATCH(VALUE(LEFT(AE106,1)),공차방식!T$5:X$5,0))/1000,4)</f>
        <v>0.28000000000000003</v>
      </c>
      <c r="AJ106" s="28">
        <f t="shared" si="16"/>
        <v>17.8537</v>
      </c>
      <c r="AK106" s="28">
        <f t="shared" si="17"/>
        <v>17.293700000000001</v>
      </c>
      <c r="AL106" s="28">
        <f t="array" ref="AL106">ROUND(INDEX(공차방식!H$6:L$29,MATCH(AC106,공차방식!B$6:B$29,0),MATCH(VALUE(LEFT(AE106,1)),공차방식!H$5:L$5,0))/1000,4)</f>
        <v>0.56000000000000005</v>
      </c>
      <c r="AM106" s="28">
        <v>19.163</v>
      </c>
      <c r="AO106" s="39">
        <f ca="1">OFFSET(공차방식!R$5,COUNTIF(공차방식!R$6:R$50,"&lt;"&amp;AB106)+1,0)</f>
        <v>22.4</v>
      </c>
    </row>
    <row r="107" spans="2:41" ht="15" x14ac:dyDescent="0.3">
      <c r="B107" s="76" t="str">
        <f t="shared" si="10"/>
        <v>M3×0.5</v>
      </c>
      <c r="C107" s="74" t="s">
        <v>392</v>
      </c>
      <c r="D107" s="77" t="s">
        <v>221</v>
      </c>
      <c r="E107" s="74" t="s">
        <v>0</v>
      </c>
      <c r="F107" s="75">
        <v>3</v>
      </c>
      <c r="G107" s="75">
        <v>0.5</v>
      </c>
      <c r="H107" s="74" t="s">
        <v>133</v>
      </c>
      <c r="I107" s="77" t="s">
        <v>378</v>
      </c>
      <c r="J107" s="75" t="s">
        <v>310</v>
      </c>
      <c r="K107" s="58" t="s">
        <v>490</v>
      </c>
      <c r="L107" s="75">
        <v>3</v>
      </c>
      <c r="M107" s="75">
        <f t="shared" si="11"/>
        <v>0.5</v>
      </c>
      <c r="N107" s="74">
        <v>60</v>
      </c>
      <c r="O107" s="101">
        <f t="array" ref="O107">IFERROR(INDEX($AB$11:$AM$235,MATCH($B107&amp;$I107,$Z$11:$Z$235&amp;$AE$11:$AE$235,0),MATCH($C107,$AB$9:$AM$9,0)),"-")</f>
        <v>3</v>
      </c>
      <c r="P107" s="75">
        <v>14</v>
      </c>
      <c r="Q107" s="75">
        <v>-2</v>
      </c>
      <c r="R107" s="101">
        <f t="array" ref="R107">IFERROR(INDEX($AB$11:$AM$235,MATCH($B107&amp;$I107,$Z$11:$Z$235&amp;$AE$11:$AE$235,0),MATCH($D107,$AB$9:$AM$9,0)),"-")</f>
        <v>2.6751999999999998</v>
      </c>
      <c r="S107" s="75">
        <v>10</v>
      </c>
      <c r="T107" s="75">
        <v>2</v>
      </c>
      <c r="U107" s="75">
        <v>5</v>
      </c>
      <c r="V107" s="75">
        <v>25</v>
      </c>
      <c r="W107" s="50">
        <f t="shared" si="13"/>
        <v>16</v>
      </c>
      <c r="X107" s="50">
        <f t="shared" si="18"/>
        <v>8</v>
      </c>
      <c r="Z107" s="27" t="str">
        <f t="shared" si="12"/>
        <v>M22×2.5</v>
      </c>
      <c r="AA107" s="28" t="s">
        <v>135</v>
      </c>
      <c r="AB107" s="27">
        <v>22</v>
      </c>
      <c r="AC107" s="27">
        <v>2.5</v>
      </c>
      <c r="AD107" s="28">
        <v>60</v>
      </c>
      <c r="AE107" s="30" t="s">
        <v>142</v>
      </c>
      <c r="AF107" s="30">
        <f>INDEX(공차방식!$C$6:$D$29,MATCH(AC107,공차방식!$B$6:$B$29,0),MATCH(RIGHT(AE107,1),공차방식!$C$5:$D$5,0))/1000</f>
        <v>0</v>
      </c>
      <c r="AG107" s="28">
        <f t="shared" ca="1" si="14"/>
        <v>20.656199999999998</v>
      </c>
      <c r="AH107" s="28">
        <f t="shared" si="15"/>
        <v>20.376200000000001</v>
      </c>
      <c r="AI107" s="28">
        <f t="array" aca="1" ref="AI107" ca="1">ROUND(INDEX(공차방식!T$6:X$50,MATCH(AO107&amp;AC107,공차방식!R$6:R$50&amp;공차방식!S$6:S$50,0),MATCH(VALUE(LEFT(AE107,1)),공차방식!T$5:X$5,0))/1000,4)</f>
        <v>0.28000000000000003</v>
      </c>
      <c r="AJ107" s="28">
        <f t="shared" si="16"/>
        <v>19.8537</v>
      </c>
      <c r="AK107" s="28">
        <f t="shared" si="17"/>
        <v>19.293700000000001</v>
      </c>
      <c r="AL107" s="28">
        <f t="array" ref="AL107">ROUND(INDEX(공차방식!H$6:L$29,MATCH(AC107,공차방식!B$6:B$29,0),MATCH(VALUE(LEFT(AE107,1)),공차방식!H$5:L$5,0))/1000,4)</f>
        <v>0.56000000000000005</v>
      </c>
      <c r="AM107" s="28">
        <v>21.163</v>
      </c>
      <c r="AO107" s="39">
        <f ca="1">OFFSET(공차방식!R$5,COUNTIF(공차방식!R$6:R$50,"&lt;"&amp;AB107)+1,0)</f>
        <v>22.4</v>
      </c>
    </row>
    <row r="108" spans="2:41" ht="15" x14ac:dyDescent="0.3">
      <c r="B108" s="76" t="str">
        <f t="shared" si="10"/>
        <v>M3.5×0.6</v>
      </c>
      <c r="C108" s="74" t="s">
        <v>392</v>
      </c>
      <c r="D108" s="77" t="s">
        <v>221</v>
      </c>
      <c r="E108" s="74" t="s">
        <v>0</v>
      </c>
      <c r="F108" s="75">
        <v>3.5</v>
      </c>
      <c r="G108" s="75">
        <v>0.6</v>
      </c>
      <c r="H108" s="74" t="s">
        <v>133</v>
      </c>
      <c r="I108" s="77" t="s">
        <v>378</v>
      </c>
      <c r="J108" s="75" t="s">
        <v>310</v>
      </c>
      <c r="K108" s="58" t="s">
        <v>490</v>
      </c>
      <c r="L108" s="75">
        <v>3.5</v>
      </c>
      <c r="M108" s="75">
        <f t="shared" si="11"/>
        <v>0.6</v>
      </c>
      <c r="N108" s="74">
        <v>60</v>
      </c>
      <c r="O108" s="101">
        <f t="array" ref="O108">IFERROR(INDEX($AB$11:$AM$235,MATCH($B108&amp;$I108,$Z$11:$Z$235&amp;$AE$11:$AE$235,0),MATCH($C108,$AB$9:$AM$9,0)),"-")</f>
        <v>3.5</v>
      </c>
      <c r="P108" s="75">
        <v>22</v>
      </c>
      <c r="Q108" s="75">
        <v>2</v>
      </c>
      <c r="R108" s="101">
        <f t="array" ref="R108">IFERROR(INDEX($AB$11:$AM$235,MATCH($B108&amp;$I108,$Z$11:$Z$235&amp;$AE$11:$AE$235,0),MATCH($D108,$AB$9:$AM$9,0)),"-")</f>
        <v>3.1103000000000001</v>
      </c>
      <c r="S108" s="75">
        <v>17</v>
      </c>
      <c r="T108" s="75">
        <v>7</v>
      </c>
      <c r="U108" s="75">
        <v>5</v>
      </c>
      <c r="V108" s="75">
        <v>21</v>
      </c>
      <c r="W108" s="50">
        <f t="shared" si="13"/>
        <v>20</v>
      </c>
      <c r="X108" s="50">
        <f t="shared" si="18"/>
        <v>10</v>
      </c>
      <c r="Z108" s="27" t="str">
        <f t="shared" si="12"/>
        <v>M24×3</v>
      </c>
      <c r="AA108" s="28" t="s">
        <v>135</v>
      </c>
      <c r="AB108" s="27">
        <v>24</v>
      </c>
      <c r="AC108" s="27">
        <v>3</v>
      </c>
      <c r="AD108" s="28">
        <v>60</v>
      </c>
      <c r="AE108" s="30" t="s">
        <v>142</v>
      </c>
      <c r="AF108" s="30">
        <f>INDEX(공차방식!$C$6:$D$29,MATCH(AC108,공차방식!$B$6:$B$29,0),MATCH(RIGHT(AE108,1),공차방식!$C$5:$D$5,0))/1000</f>
        <v>0</v>
      </c>
      <c r="AG108" s="28">
        <f t="shared" ca="1" si="14"/>
        <v>22.386399999999998</v>
      </c>
      <c r="AH108" s="28">
        <f t="shared" si="15"/>
        <v>22.051400000000001</v>
      </c>
      <c r="AI108" s="28">
        <f t="array" aca="1" ref="AI108" ca="1">ROUND(INDEX(공차방식!T$6:X$50,MATCH(AO108&amp;AC108,공차방식!R$6:R$50&amp;공차방식!S$6:S$50,0),MATCH(VALUE(LEFT(AE108,1)),공차방식!T$5:X$5,0))/1000,4)</f>
        <v>0.33500000000000002</v>
      </c>
      <c r="AJ108" s="28">
        <f t="shared" si="16"/>
        <v>21.382400000000001</v>
      </c>
      <c r="AK108" s="28">
        <f t="shared" si="17"/>
        <v>20.752400000000002</v>
      </c>
      <c r="AL108" s="28">
        <f t="array" ref="AL108">ROUND(INDEX(공차방식!H$6:L$29,MATCH(AC108,공차방식!B$6:B$29,0),MATCH(VALUE(LEFT(AE108,1)),공차방식!H$5:L$5,0))/1000,4)</f>
        <v>0.63</v>
      </c>
      <c r="AM108" s="28">
        <v>22.995000000000001</v>
      </c>
      <c r="AO108" s="39">
        <f ca="1">OFFSET(공차방식!R$5,COUNTIF(공차방식!R$6:R$50,"&lt;"&amp;AB108)+1,0)</f>
        <v>45</v>
      </c>
    </row>
    <row r="109" spans="2:41" ht="15" x14ac:dyDescent="0.3">
      <c r="B109" s="76" t="str">
        <f t="shared" si="10"/>
        <v>M4×0.7</v>
      </c>
      <c r="C109" s="74" t="s">
        <v>392</v>
      </c>
      <c r="D109" s="77" t="s">
        <v>221</v>
      </c>
      <c r="E109" s="74" t="s">
        <v>0</v>
      </c>
      <c r="F109" s="75">
        <v>4</v>
      </c>
      <c r="G109" s="75">
        <v>0.7</v>
      </c>
      <c r="H109" s="74" t="s">
        <v>133</v>
      </c>
      <c r="I109" s="77" t="s">
        <v>378</v>
      </c>
      <c r="J109" s="75" t="s">
        <v>310</v>
      </c>
      <c r="K109" s="58" t="s">
        <v>490</v>
      </c>
      <c r="L109" s="75">
        <v>4</v>
      </c>
      <c r="M109" s="75">
        <f t="shared" si="11"/>
        <v>0.7</v>
      </c>
      <c r="N109" s="74">
        <v>60</v>
      </c>
      <c r="O109" s="101">
        <f t="array" ref="O109">IFERROR(INDEX($AB$11:$AM$235,MATCH($B109&amp;$I109,$Z$11:$Z$235&amp;$AE$11:$AE$235,0),MATCH($C109,$AB$9:$AM$9,0)),"-")</f>
        <v>4</v>
      </c>
      <c r="P109" s="75">
        <v>22</v>
      </c>
      <c r="Q109" s="75">
        <v>2</v>
      </c>
      <c r="R109" s="101">
        <f t="array" ref="R109">IFERROR(INDEX($AB$11:$AM$235,MATCH($B109&amp;$I109,$Z$11:$Z$235&amp;$AE$11:$AE$235,0),MATCH($D109,$AB$9:$AM$9,0)),"-")</f>
        <v>3.5453000000000001</v>
      </c>
      <c r="S109" s="75">
        <v>17</v>
      </c>
      <c r="T109" s="75">
        <v>7</v>
      </c>
      <c r="U109" s="75">
        <v>5</v>
      </c>
      <c r="V109" s="75">
        <v>18</v>
      </c>
      <c r="W109" s="50">
        <f t="shared" si="13"/>
        <v>20</v>
      </c>
      <c r="X109" s="50">
        <f t="shared" si="18"/>
        <v>10</v>
      </c>
      <c r="Z109" s="27" t="str">
        <f t="shared" si="12"/>
        <v>M27×3</v>
      </c>
      <c r="AA109" s="28" t="s">
        <v>135</v>
      </c>
      <c r="AB109" s="27">
        <v>27</v>
      </c>
      <c r="AC109" s="27">
        <v>3</v>
      </c>
      <c r="AD109" s="28">
        <v>60</v>
      </c>
      <c r="AE109" s="30" t="s">
        <v>142</v>
      </c>
      <c r="AF109" s="30">
        <f>INDEX(공차방식!$C$6:$D$29,MATCH(AC109,공차방식!$B$6:$B$29,0),MATCH(RIGHT(AE109,1),공차방식!$C$5:$D$5,0))/1000</f>
        <v>0</v>
      </c>
      <c r="AG109" s="28">
        <f t="shared" ca="1" si="14"/>
        <v>25.386399999999998</v>
      </c>
      <c r="AH109" s="28">
        <f t="shared" si="15"/>
        <v>25.051400000000001</v>
      </c>
      <c r="AI109" s="28">
        <f t="array" aca="1" ref="AI109" ca="1">ROUND(INDEX(공차방식!T$6:X$50,MATCH(AO109&amp;AC109,공차방식!R$6:R$50&amp;공차방식!S$6:S$50,0),MATCH(VALUE(LEFT(AE109,1)),공차방식!T$5:X$5,0))/1000,4)</f>
        <v>0.33500000000000002</v>
      </c>
      <c r="AJ109" s="28">
        <f t="shared" si="16"/>
        <v>24.382400000000001</v>
      </c>
      <c r="AK109" s="28">
        <f t="shared" si="17"/>
        <v>23.752400000000002</v>
      </c>
      <c r="AL109" s="28">
        <f t="array" ref="AL109">ROUND(INDEX(공차방식!H$6:L$29,MATCH(AC109,공차방식!B$6:B$29,0),MATCH(VALUE(LEFT(AE109,1)),공차방식!H$5:L$5,0))/1000,4)</f>
        <v>0.63</v>
      </c>
      <c r="AM109" s="28">
        <v>25.995000000000001</v>
      </c>
      <c r="AO109" s="39">
        <f ca="1">OFFSET(공차방식!R$5,COUNTIF(공차방식!R$6:R$50,"&lt;"&amp;AB109)+1,0)</f>
        <v>45</v>
      </c>
    </row>
    <row r="110" spans="2:41" ht="15" x14ac:dyDescent="0.3">
      <c r="B110" s="76" t="str">
        <f t="shared" si="10"/>
        <v>M4.5×0.75</v>
      </c>
      <c r="C110" s="74" t="s">
        <v>392</v>
      </c>
      <c r="D110" s="77" t="s">
        <v>221</v>
      </c>
      <c r="E110" s="74" t="s">
        <v>0</v>
      </c>
      <c r="F110" s="75">
        <v>4.5</v>
      </c>
      <c r="G110" s="75">
        <v>0.75</v>
      </c>
      <c r="H110" s="74" t="s">
        <v>133</v>
      </c>
      <c r="I110" s="77" t="s">
        <v>378</v>
      </c>
      <c r="J110" s="75" t="s">
        <v>310</v>
      </c>
      <c r="K110" s="58" t="s">
        <v>490</v>
      </c>
      <c r="L110" s="75">
        <v>4.5</v>
      </c>
      <c r="M110" s="75">
        <f t="shared" si="11"/>
        <v>0.75</v>
      </c>
      <c r="N110" s="74">
        <v>60</v>
      </c>
      <c r="O110" s="101">
        <f t="array" ref="O110">IFERROR(INDEX($AB$11:$AM$235,MATCH($B110&amp;$I110,$Z$11:$Z$235&amp;$AE$11:$AE$235,0),MATCH($C110,$AB$9:$AM$9,0)),"-")</f>
        <v>4.5</v>
      </c>
      <c r="P110" s="75">
        <v>22</v>
      </c>
      <c r="Q110" s="75">
        <v>2</v>
      </c>
      <c r="R110" s="101">
        <f t="array" ref="R110">IFERROR(INDEX($AB$11:$AM$235,MATCH($B110&amp;$I110,$Z$11:$Z$235&amp;$AE$11:$AE$235,0),MATCH($D110,$AB$9:$AM$9,0)),"-")</f>
        <v>4.0129000000000001</v>
      </c>
      <c r="S110" s="75">
        <v>17</v>
      </c>
      <c r="T110" s="75">
        <v>7</v>
      </c>
      <c r="U110" s="75">
        <v>5</v>
      </c>
      <c r="V110" s="75">
        <v>17</v>
      </c>
      <c r="W110" s="50">
        <f t="shared" si="13"/>
        <v>20</v>
      </c>
      <c r="X110" s="50">
        <f t="shared" si="18"/>
        <v>10</v>
      </c>
      <c r="Z110" s="27" t="str">
        <f t="shared" si="12"/>
        <v>M30×3.5</v>
      </c>
      <c r="AA110" s="28" t="s">
        <v>135</v>
      </c>
      <c r="AB110" s="27">
        <v>30</v>
      </c>
      <c r="AC110" s="27">
        <v>3.5</v>
      </c>
      <c r="AD110" s="28">
        <v>60</v>
      </c>
      <c r="AE110" s="30" t="s">
        <v>142</v>
      </c>
      <c r="AF110" s="30">
        <f>INDEX(공차방식!$C$6:$D$29,MATCH(AC110,공차방식!$B$6:$B$29,0),MATCH(RIGHT(AE110,1),공차방식!$C$5:$D$5,0))/1000</f>
        <v>0</v>
      </c>
      <c r="AG110" s="28">
        <f t="shared" ca="1" si="14"/>
        <v>28.081700000000001</v>
      </c>
      <c r="AH110" s="28">
        <f t="shared" si="15"/>
        <v>27.726700000000001</v>
      </c>
      <c r="AI110" s="28">
        <f t="array" aca="1" ref="AI110" ca="1">ROUND(INDEX(공차방식!T$6:X$50,MATCH(AO110&amp;AC110,공차방식!R$6:R$50&amp;공차방식!S$6:S$50,0),MATCH(VALUE(LEFT(AE110,1)),공차방식!T$5:X$5,0))/1000,4)</f>
        <v>0.35499999999999998</v>
      </c>
      <c r="AJ110" s="28">
        <f t="shared" si="16"/>
        <v>26.921099999999999</v>
      </c>
      <c r="AK110" s="28">
        <f t="shared" si="17"/>
        <v>26.211099999999998</v>
      </c>
      <c r="AL110" s="28">
        <f t="array" ref="AL110">ROUND(INDEX(공차방식!H$6:L$29,MATCH(AC110,공차방식!B$6:B$29,0),MATCH(VALUE(LEFT(AE110,1)),공차방식!H$5:L$5,0))/1000,4)</f>
        <v>0.71</v>
      </c>
      <c r="AM110" s="28">
        <v>28.791</v>
      </c>
      <c r="AO110" s="39">
        <f ca="1">OFFSET(공차방식!R$5,COUNTIF(공차방식!R$6:R$50,"&lt;"&amp;AB110)+1,0)</f>
        <v>45</v>
      </c>
    </row>
    <row r="111" spans="2:41" ht="15" x14ac:dyDescent="0.3">
      <c r="B111" s="76" t="str">
        <f t="shared" si="10"/>
        <v>M5×0.8</v>
      </c>
      <c r="C111" s="74" t="s">
        <v>392</v>
      </c>
      <c r="D111" s="77" t="s">
        <v>221</v>
      </c>
      <c r="E111" s="74" t="s">
        <v>0</v>
      </c>
      <c r="F111" s="75">
        <v>5</v>
      </c>
      <c r="G111" s="75">
        <v>0.8</v>
      </c>
      <c r="H111" s="74" t="s">
        <v>133</v>
      </c>
      <c r="I111" s="77" t="s">
        <v>378</v>
      </c>
      <c r="J111" s="75" t="s">
        <v>310</v>
      </c>
      <c r="K111" s="58" t="s">
        <v>490</v>
      </c>
      <c r="L111" s="75">
        <v>5</v>
      </c>
      <c r="M111" s="75">
        <f t="shared" si="11"/>
        <v>0.8</v>
      </c>
      <c r="N111" s="74">
        <v>60</v>
      </c>
      <c r="O111" s="101">
        <f t="array" ref="O111">IFERROR(INDEX($AB$11:$AM$235,MATCH($B111&amp;$I111,$Z$11:$Z$235&amp;$AE$11:$AE$235,0),MATCH($C111,$AB$9:$AM$9,0)),"-")</f>
        <v>5</v>
      </c>
      <c r="P111" s="75">
        <v>22</v>
      </c>
      <c r="Q111" s="75">
        <v>2</v>
      </c>
      <c r="R111" s="101">
        <f t="array" ref="R111">IFERROR(INDEX($AB$11:$AM$235,MATCH($B111&amp;$I111,$Z$11:$Z$235&amp;$AE$11:$AE$235,0),MATCH($D111,$AB$9:$AM$9,0)),"-")</f>
        <v>4.4804000000000004</v>
      </c>
      <c r="S111" s="75">
        <v>17</v>
      </c>
      <c r="T111" s="75">
        <v>7</v>
      </c>
      <c r="U111" s="75">
        <v>5</v>
      </c>
      <c r="V111" s="75">
        <v>16</v>
      </c>
      <c r="W111" s="50">
        <f t="shared" si="13"/>
        <v>20</v>
      </c>
      <c r="X111" s="50">
        <f t="shared" si="18"/>
        <v>10</v>
      </c>
      <c r="Z111" s="27" t="str">
        <f t="shared" si="12"/>
        <v>M33×3.5</v>
      </c>
      <c r="AA111" s="28" t="s">
        <v>135</v>
      </c>
      <c r="AB111" s="27">
        <v>33</v>
      </c>
      <c r="AC111" s="27">
        <v>3.5</v>
      </c>
      <c r="AD111" s="28">
        <v>60</v>
      </c>
      <c r="AE111" s="30" t="s">
        <v>142</v>
      </c>
      <c r="AF111" s="30">
        <f>INDEX(공차방식!$C$6:$D$29,MATCH(AC111,공차방식!$B$6:$B$29,0),MATCH(RIGHT(AE111,1),공차방식!$C$5:$D$5,0))/1000</f>
        <v>0</v>
      </c>
      <c r="AG111" s="28">
        <f t="shared" ca="1" si="14"/>
        <v>31.081700000000001</v>
      </c>
      <c r="AH111" s="28">
        <f t="shared" si="15"/>
        <v>30.726700000000001</v>
      </c>
      <c r="AI111" s="28">
        <f t="array" aca="1" ref="AI111" ca="1">ROUND(INDEX(공차방식!T$6:X$50,MATCH(AO111&amp;AC111,공차방식!R$6:R$50&amp;공차방식!S$6:S$50,0),MATCH(VALUE(LEFT(AE111,1)),공차방식!T$5:X$5,0))/1000,4)</f>
        <v>0.35499999999999998</v>
      </c>
      <c r="AJ111" s="28">
        <f t="shared" si="16"/>
        <v>29.921099999999999</v>
      </c>
      <c r="AK111" s="28">
        <f t="shared" si="17"/>
        <v>29.211099999999998</v>
      </c>
      <c r="AL111" s="28">
        <f t="array" ref="AL111">ROUND(INDEX(공차방식!H$6:L$29,MATCH(AC111,공차방식!B$6:B$29,0),MATCH(VALUE(LEFT(AE111,1)),공차방식!H$5:L$5,0))/1000,4)</f>
        <v>0.71</v>
      </c>
      <c r="AM111" s="28">
        <v>31.791</v>
      </c>
      <c r="AO111" s="39">
        <f ca="1">OFFSET(공차방식!R$5,COUNTIF(공차방식!R$6:R$50,"&lt;"&amp;AB111)+1,0)</f>
        <v>45</v>
      </c>
    </row>
    <row r="112" spans="2:41" ht="15" x14ac:dyDescent="0.3">
      <c r="B112" s="76" t="str">
        <f t="shared" si="10"/>
        <v>M6×1</v>
      </c>
      <c r="C112" s="74" t="s">
        <v>392</v>
      </c>
      <c r="D112" s="77" t="s">
        <v>221</v>
      </c>
      <c r="E112" s="74" t="s">
        <v>0</v>
      </c>
      <c r="F112" s="75">
        <v>6</v>
      </c>
      <c r="G112" s="75">
        <v>1</v>
      </c>
      <c r="H112" s="74" t="s">
        <v>133</v>
      </c>
      <c r="I112" s="77" t="s">
        <v>378</v>
      </c>
      <c r="J112" s="75" t="s">
        <v>310</v>
      </c>
      <c r="K112" s="58" t="s">
        <v>490</v>
      </c>
      <c r="L112" s="75">
        <v>6</v>
      </c>
      <c r="M112" s="75">
        <f t="shared" si="11"/>
        <v>1</v>
      </c>
      <c r="N112" s="74">
        <v>60</v>
      </c>
      <c r="O112" s="101">
        <f t="array" ref="O112">IFERROR(INDEX($AB$11:$AM$235,MATCH($B112&amp;$I112,$Z$11:$Z$235&amp;$AE$11:$AE$235,0),MATCH($C112,$AB$9:$AM$9,0)),"-")</f>
        <v>6</v>
      </c>
      <c r="P112" s="75">
        <v>22</v>
      </c>
      <c r="Q112" s="75">
        <v>2</v>
      </c>
      <c r="R112" s="101">
        <f t="array" ref="R112">IFERROR(INDEX($AB$11:$AM$235,MATCH($B112&amp;$I112,$Z$11:$Z$235&amp;$AE$11:$AE$235,0),MATCH($D112,$AB$9:$AM$9,0)),"-")</f>
        <v>5.3505000000000003</v>
      </c>
      <c r="S112" s="75">
        <v>17</v>
      </c>
      <c r="T112" s="75">
        <v>7</v>
      </c>
      <c r="U112" s="75">
        <v>5</v>
      </c>
      <c r="V112" s="75">
        <v>15</v>
      </c>
      <c r="W112" s="50">
        <f t="shared" si="13"/>
        <v>20</v>
      </c>
      <c r="X112" s="50">
        <f t="shared" si="18"/>
        <v>10</v>
      </c>
      <c r="Z112" s="27" t="str">
        <f t="shared" si="12"/>
        <v>M36×4</v>
      </c>
      <c r="AA112" s="28" t="s">
        <v>135</v>
      </c>
      <c r="AB112" s="27">
        <v>36</v>
      </c>
      <c r="AC112" s="27">
        <v>4</v>
      </c>
      <c r="AD112" s="28">
        <v>60</v>
      </c>
      <c r="AE112" s="30" t="s">
        <v>142</v>
      </c>
      <c r="AF112" s="30">
        <f>INDEX(공차방식!$C$6:$D$29,MATCH(AC112,공차방식!$B$6:$B$29,0),MATCH(RIGHT(AE112,1),공차방식!$C$5:$D$5,0))/1000</f>
        <v>0</v>
      </c>
      <c r="AG112" s="28">
        <f t="shared" ca="1" si="14"/>
        <v>33.776899999999998</v>
      </c>
      <c r="AH112" s="28">
        <f t="shared" si="15"/>
        <v>33.401899999999998</v>
      </c>
      <c r="AI112" s="28">
        <f t="array" aca="1" ref="AI112" ca="1">ROUND(INDEX(공차방식!T$6:X$50,MATCH(AO112&amp;AC112,공차방식!R$6:R$50&amp;공차방식!S$6:S$50,0),MATCH(VALUE(LEFT(AE112,1)),공차방식!T$5:X$5,0))/1000,4)</f>
        <v>0.375</v>
      </c>
      <c r="AJ112" s="28">
        <f t="shared" si="16"/>
        <v>32.419899999999998</v>
      </c>
      <c r="AK112" s="28">
        <f t="shared" si="17"/>
        <v>31.669899999999998</v>
      </c>
      <c r="AL112" s="28">
        <f t="array" ref="AL112">ROUND(INDEX(공차방식!H$6:L$29,MATCH(AC112,공차방식!B$6:B$29,0),MATCH(VALUE(LEFT(AE112,1)),공차방식!H$5:L$5,0))/1000,4)</f>
        <v>0.75</v>
      </c>
      <c r="AM112" s="28">
        <v>34.585999999999999</v>
      </c>
      <c r="AO112" s="39">
        <f ca="1">OFFSET(공차방식!R$5,COUNTIF(공차방식!R$6:R$50,"&lt;"&amp;AB112)+1,0)</f>
        <v>45</v>
      </c>
    </row>
    <row r="113" spans="2:41" ht="15" x14ac:dyDescent="0.3">
      <c r="B113" s="76" t="str">
        <f t="shared" si="10"/>
        <v>M7×1</v>
      </c>
      <c r="C113" s="74" t="s">
        <v>392</v>
      </c>
      <c r="D113" s="77" t="s">
        <v>221</v>
      </c>
      <c r="E113" s="74" t="s">
        <v>0</v>
      </c>
      <c r="F113" s="75">
        <v>7</v>
      </c>
      <c r="G113" s="75">
        <v>1</v>
      </c>
      <c r="H113" s="74" t="s">
        <v>133</v>
      </c>
      <c r="I113" s="77" t="s">
        <v>378</v>
      </c>
      <c r="J113" s="75" t="s">
        <v>310</v>
      </c>
      <c r="K113" s="58" t="s">
        <v>490</v>
      </c>
      <c r="L113" s="75">
        <v>7</v>
      </c>
      <c r="M113" s="75">
        <f t="shared" si="11"/>
        <v>1</v>
      </c>
      <c r="N113" s="74">
        <v>60</v>
      </c>
      <c r="O113" s="101">
        <f t="array" ref="O113">IFERROR(INDEX($AB$11:$AM$235,MATCH($B113&amp;$I113,$Z$11:$Z$235&amp;$AE$11:$AE$235,0),MATCH($C113,$AB$9:$AM$9,0)),"-")</f>
        <v>7</v>
      </c>
      <c r="P113" s="75">
        <v>22</v>
      </c>
      <c r="Q113" s="75">
        <v>2</v>
      </c>
      <c r="R113" s="101">
        <f t="array" ref="R113">IFERROR(INDEX($AB$11:$AM$235,MATCH($B113&amp;$I113,$Z$11:$Z$235&amp;$AE$11:$AE$235,0),MATCH($D113,$AB$9:$AM$9,0)),"-")</f>
        <v>6.3505000000000003</v>
      </c>
      <c r="S113" s="75">
        <v>17</v>
      </c>
      <c r="T113" s="75">
        <v>7</v>
      </c>
      <c r="U113" s="75">
        <v>5</v>
      </c>
      <c r="V113" s="75">
        <v>15</v>
      </c>
      <c r="W113" s="50">
        <f t="shared" si="13"/>
        <v>20</v>
      </c>
      <c r="X113" s="50">
        <f t="shared" si="18"/>
        <v>10</v>
      </c>
      <c r="Z113" s="27" t="str">
        <f t="shared" si="12"/>
        <v>M39×4</v>
      </c>
      <c r="AA113" s="28" t="s">
        <v>135</v>
      </c>
      <c r="AB113" s="27">
        <v>39</v>
      </c>
      <c r="AC113" s="27">
        <v>4</v>
      </c>
      <c r="AD113" s="28">
        <v>60</v>
      </c>
      <c r="AE113" s="30" t="s">
        <v>142</v>
      </c>
      <c r="AF113" s="30">
        <f>INDEX(공차방식!$C$6:$D$29,MATCH(AC113,공차방식!$B$6:$B$29,0),MATCH(RIGHT(AE113,1),공차방식!$C$5:$D$5,0))/1000</f>
        <v>0</v>
      </c>
      <c r="AG113" s="28">
        <f t="shared" ca="1" si="14"/>
        <v>36.776899999999998</v>
      </c>
      <c r="AH113" s="28">
        <f t="shared" si="15"/>
        <v>36.401899999999998</v>
      </c>
      <c r="AI113" s="28">
        <f t="array" aca="1" ref="AI113" ca="1">ROUND(INDEX(공차방식!T$6:X$50,MATCH(AO113&amp;AC113,공차방식!R$6:R$50&amp;공차방식!S$6:S$50,0),MATCH(VALUE(LEFT(AE113,1)),공차방식!T$5:X$5,0))/1000,4)</f>
        <v>0.375</v>
      </c>
      <c r="AJ113" s="28">
        <f t="shared" si="16"/>
        <v>35.419899999999998</v>
      </c>
      <c r="AK113" s="28">
        <f t="shared" si="17"/>
        <v>34.669899999999998</v>
      </c>
      <c r="AL113" s="28">
        <f t="array" ref="AL113">ROUND(INDEX(공차방식!H$6:L$29,MATCH(AC113,공차방식!B$6:B$29,0),MATCH(VALUE(LEFT(AE113,1)),공차방식!H$5:L$5,0))/1000,4)</f>
        <v>0.75</v>
      </c>
      <c r="AM113" s="28">
        <v>37.585999999999999</v>
      </c>
      <c r="AO113" s="39">
        <f ca="1">OFFSET(공차방식!R$5,COUNTIF(공차방식!R$6:R$50,"&lt;"&amp;AB113)+1,0)</f>
        <v>45</v>
      </c>
    </row>
    <row r="114" spans="2:41" ht="15" x14ac:dyDescent="0.3">
      <c r="B114" s="76" t="str">
        <f t="shared" si="10"/>
        <v>M8×1.25</v>
      </c>
      <c r="C114" s="74" t="s">
        <v>392</v>
      </c>
      <c r="D114" s="77" t="s">
        <v>221</v>
      </c>
      <c r="E114" s="74" t="s">
        <v>0</v>
      </c>
      <c r="F114" s="75">
        <v>8</v>
      </c>
      <c r="G114" s="75">
        <v>1.25</v>
      </c>
      <c r="H114" s="74" t="s">
        <v>133</v>
      </c>
      <c r="I114" s="77" t="s">
        <v>378</v>
      </c>
      <c r="J114" s="75" t="s">
        <v>310</v>
      </c>
      <c r="K114" s="58" t="s">
        <v>490</v>
      </c>
      <c r="L114" s="75">
        <v>8</v>
      </c>
      <c r="M114" s="75">
        <f t="shared" si="11"/>
        <v>1.25</v>
      </c>
      <c r="N114" s="74">
        <v>60</v>
      </c>
      <c r="O114" s="101">
        <f t="array" ref="O114">IFERROR(INDEX($AB$11:$AM$235,MATCH($B114&amp;$I114,$Z$11:$Z$235&amp;$AE$11:$AE$235,0),MATCH($C114,$AB$9:$AM$9,0)),"-")</f>
        <v>8</v>
      </c>
      <c r="P114" s="75">
        <v>22</v>
      </c>
      <c r="Q114" s="75">
        <v>2</v>
      </c>
      <c r="R114" s="101">
        <f t="array" ref="R114">IFERROR(INDEX($AB$11:$AM$235,MATCH($B114&amp;$I114,$Z$11:$Z$235&amp;$AE$11:$AE$235,0),MATCH($D114,$AB$9:$AM$9,0)),"-")</f>
        <v>7.1881000000000004</v>
      </c>
      <c r="S114" s="75">
        <v>17</v>
      </c>
      <c r="T114" s="75">
        <v>7</v>
      </c>
      <c r="U114" s="75">
        <v>5</v>
      </c>
      <c r="V114" s="75">
        <v>13</v>
      </c>
      <c r="W114" s="50">
        <f t="shared" si="13"/>
        <v>20</v>
      </c>
      <c r="X114" s="50">
        <f t="shared" si="18"/>
        <v>10</v>
      </c>
      <c r="Z114" s="27" t="str">
        <f t="shared" si="12"/>
        <v>M42×4.5</v>
      </c>
      <c r="AA114" s="28" t="s">
        <v>135</v>
      </c>
      <c r="AB114" s="27">
        <v>42</v>
      </c>
      <c r="AC114" s="27">
        <v>4.5</v>
      </c>
      <c r="AD114" s="28">
        <v>60</v>
      </c>
      <c r="AE114" s="30" t="s">
        <v>142</v>
      </c>
      <c r="AF114" s="30">
        <f>INDEX(공차방식!$C$6:$D$29,MATCH(AC114,공차방식!$B$6:$B$29,0),MATCH(RIGHT(AE114,1),공차방식!$C$5:$D$5,0))/1000</f>
        <v>0</v>
      </c>
      <c r="AG114" s="28">
        <f t="shared" ca="1" si="14"/>
        <v>39.477200000000003</v>
      </c>
      <c r="AH114" s="28">
        <f t="shared" si="15"/>
        <v>39.077199999999998</v>
      </c>
      <c r="AI114" s="28">
        <f t="array" aca="1" ref="AI114" ca="1">ROUND(INDEX(공차방식!T$6:X$50,MATCH(AO114&amp;AC114,공차방식!R$6:R$50&amp;공차방식!S$6:S$50,0),MATCH(VALUE(LEFT(AE114,1)),공차방식!T$5:X$5,0))/1000,4)</f>
        <v>0.4</v>
      </c>
      <c r="AJ114" s="28">
        <f t="shared" si="16"/>
        <v>37.9786</v>
      </c>
      <c r="AK114" s="28">
        <f t="shared" si="17"/>
        <v>37.128599999999999</v>
      </c>
      <c r="AL114" s="28">
        <f t="array" ref="AL114">ROUND(INDEX(공차방식!H$6:L$29,MATCH(AC114,공차방식!B$6:B$29,0),MATCH(VALUE(LEFT(AE114,1)),공차방식!H$5:L$5,0))/1000,4)</f>
        <v>0.85</v>
      </c>
      <c r="AM114" s="28">
        <v>40.386000000000003</v>
      </c>
      <c r="AO114" s="39">
        <f ca="1">OFFSET(공차방식!R$5,COUNTIF(공차방식!R$6:R$50,"&lt;"&amp;AB114)+1,0)</f>
        <v>45</v>
      </c>
    </row>
    <row r="115" spans="2:41" ht="15" x14ac:dyDescent="0.3">
      <c r="B115" s="76" t="str">
        <f t="shared" si="10"/>
        <v>M9×1.25</v>
      </c>
      <c r="C115" s="74" t="s">
        <v>392</v>
      </c>
      <c r="D115" s="77" t="s">
        <v>221</v>
      </c>
      <c r="E115" s="74" t="s">
        <v>0</v>
      </c>
      <c r="F115" s="75">
        <v>9</v>
      </c>
      <c r="G115" s="75">
        <v>1.25</v>
      </c>
      <c r="H115" s="74" t="s">
        <v>133</v>
      </c>
      <c r="I115" s="77" t="s">
        <v>378</v>
      </c>
      <c r="J115" s="75" t="s">
        <v>310</v>
      </c>
      <c r="K115" s="58" t="s">
        <v>490</v>
      </c>
      <c r="L115" s="75">
        <v>9</v>
      </c>
      <c r="M115" s="75">
        <f t="shared" si="11"/>
        <v>1.25</v>
      </c>
      <c r="N115" s="74">
        <v>60</v>
      </c>
      <c r="O115" s="101">
        <f t="array" ref="O115">IFERROR(INDEX($AB$11:$AM$235,MATCH($B115&amp;$I115,$Z$11:$Z$235&amp;$AE$11:$AE$235,0),MATCH($C115,$AB$9:$AM$9,0)),"-")</f>
        <v>9</v>
      </c>
      <c r="P115" s="75">
        <v>22</v>
      </c>
      <c r="Q115" s="75">
        <v>2</v>
      </c>
      <c r="R115" s="101">
        <f t="array" ref="R115">IFERROR(INDEX($AB$11:$AM$235,MATCH($B115&amp;$I115,$Z$11:$Z$235&amp;$AE$11:$AE$235,0),MATCH($D115,$AB$9:$AM$9,0)),"-")</f>
        <v>8.1881000000000004</v>
      </c>
      <c r="S115" s="75">
        <v>17</v>
      </c>
      <c r="T115" s="75">
        <v>7</v>
      </c>
      <c r="U115" s="75">
        <v>5</v>
      </c>
      <c r="V115" s="75">
        <v>13</v>
      </c>
      <c r="W115" s="50">
        <f t="shared" si="13"/>
        <v>20</v>
      </c>
      <c r="X115" s="50">
        <f t="shared" si="18"/>
        <v>10</v>
      </c>
      <c r="Z115" s="27" t="str">
        <f t="shared" si="12"/>
        <v>M45×4.5</v>
      </c>
      <c r="AA115" s="28" t="s">
        <v>135</v>
      </c>
      <c r="AB115" s="27">
        <v>45</v>
      </c>
      <c r="AC115" s="27">
        <v>4.5</v>
      </c>
      <c r="AD115" s="28">
        <v>60</v>
      </c>
      <c r="AE115" s="30" t="s">
        <v>142</v>
      </c>
      <c r="AF115" s="30">
        <f>INDEX(공차방식!$C$6:$D$29,MATCH(AC115,공차방식!$B$6:$B$29,0),MATCH(RIGHT(AE115,1),공차방식!$C$5:$D$5,0))/1000</f>
        <v>0</v>
      </c>
      <c r="AG115" s="28">
        <f t="shared" ca="1" si="14"/>
        <v>42.477200000000003</v>
      </c>
      <c r="AH115" s="28">
        <f t="shared" si="15"/>
        <v>42.077199999999998</v>
      </c>
      <c r="AI115" s="28">
        <f t="array" aca="1" ref="AI115" ca="1">ROUND(INDEX(공차방식!T$6:X$50,MATCH(AO115&amp;AC115,공차방식!R$6:R$50&amp;공차방식!S$6:S$50,0),MATCH(VALUE(LEFT(AE115,1)),공차방식!T$5:X$5,0))/1000,4)</f>
        <v>0.4</v>
      </c>
      <c r="AJ115" s="28">
        <f t="shared" si="16"/>
        <v>40.9786</v>
      </c>
      <c r="AK115" s="28">
        <f t="shared" si="17"/>
        <v>40.128599999999999</v>
      </c>
      <c r="AL115" s="28">
        <f t="array" ref="AL115">ROUND(INDEX(공차방식!H$6:L$29,MATCH(AC115,공차방식!B$6:B$29,0),MATCH(VALUE(LEFT(AE115,1)),공차방식!H$5:L$5,0))/1000,4)</f>
        <v>0.85</v>
      </c>
      <c r="AM115" s="28">
        <v>43.386000000000003</v>
      </c>
      <c r="AO115" s="39">
        <f ca="1">OFFSET(공차방식!R$5,COUNTIF(공차방식!R$6:R$50,"&lt;"&amp;AB115)+1,0)</f>
        <v>45</v>
      </c>
    </row>
    <row r="116" spans="2:41" ht="15" x14ac:dyDescent="0.3">
      <c r="B116" s="76" t="str">
        <f t="shared" si="10"/>
        <v>M10×1.5</v>
      </c>
      <c r="C116" s="74" t="s">
        <v>392</v>
      </c>
      <c r="D116" s="77" t="s">
        <v>221</v>
      </c>
      <c r="E116" s="74" t="s">
        <v>0</v>
      </c>
      <c r="F116" s="75">
        <v>10</v>
      </c>
      <c r="G116" s="75">
        <v>1.5</v>
      </c>
      <c r="H116" s="74" t="s">
        <v>133</v>
      </c>
      <c r="I116" s="77" t="s">
        <v>378</v>
      </c>
      <c r="J116" s="75" t="s">
        <v>310</v>
      </c>
      <c r="K116" s="58" t="s">
        <v>490</v>
      </c>
      <c r="L116" s="75">
        <v>10</v>
      </c>
      <c r="M116" s="75">
        <f t="shared" si="11"/>
        <v>1.5</v>
      </c>
      <c r="N116" s="74">
        <v>60</v>
      </c>
      <c r="O116" s="101">
        <f t="array" ref="O116">IFERROR(INDEX($AB$11:$AM$235,MATCH($B116&amp;$I116,$Z$11:$Z$235&amp;$AE$11:$AE$235,0),MATCH($C116,$AB$9:$AM$9,0)),"-")</f>
        <v>10</v>
      </c>
      <c r="P116" s="75">
        <v>30</v>
      </c>
      <c r="Q116" s="75">
        <v>2</v>
      </c>
      <c r="R116" s="101">
        <f t="array" ref="R116">IFERROR(INDEX($AB$11:$AM$235,MATCH($B116&amp;$I116,$Z$11:$Z$235&amp;$AE$11:$AE$235,0),MATCH($D116,$AB$9:$AM$9,0)),"-")</f>
        <v>9.0257000000000005</v>
      </c>
      <c r="S116" s="75">
        <v>23</v>
      </c>
      <c r="T116" s="75">
        <v>9</v>
      </c>
      <c r="U116" s="75">
        <v>5</v>
      </c>
      <c r="V116" s="75">
        <v>12</v>
      </c>
      <c r="W116" s="50">
        <f t="shared" si="13"/>
        <v>28</v>
      </c>
      <c r="X116" s="50">
        <f t="shared" si="18"/>
        <v>14</v>
      </c>
      <c r="Z116" s="27" t="str">
        <f t="shared" si="12"/>
        <v>M48×5</v>
      </c>
      <c r="AA116" s="28" t="s">
        <v>135</v>
      </c>
      <c r="AB116" s="27">
        <v>48</v>
      </c>
      <c r="AC116" s="27">
        <v>5</v>
      </c>
      <c r="AD116" s="28">
        <v>60</v>
      </c>
      <c r="AE116" s="30" t="s">
        <v>142</v>
      </c>
      <c r="AF116" s="30">
        <f>INDEX(공차방식!$C$6:$D$29,MATCH(AC116,공차방식!$B$6:$B$29,0),MATCH(RIGHT(AE116,1),공차방식!$C$5:$D$5,0))/1000</f>
        <v>0</v>
      </c>
      <c r="AG116" s="28">
        <f t="shared" ca="1" si="14"/>
        <v>45.177399999999999</v>
      </c>
      <c r="AH116" s="28">
        <f t="shared" si="15"/>
        <v>44.752400000000002</v>
      </c>
      <c r="AI116" s="28">
        <f t="array" aca="1" ref="AI116" ca="1">ROUND(INDEX(공차방식!T$6:X$50,MATCH(AO116&amp;AC116,공차방식!R$6:R$50&amp;공차방식!S$6:S$50,0),MATCH(VALUE(LEFT(AE116,1)),공차방식!T$5:X$5,0))/1000,4)</f>
        <v>0.42499999999999999</v>
      </c>
      <c r="AJ116" s="28">
        <f t="shared" si="16"/>
        <v>43.487299999999998</v>
      </c>
      <c r="AK116" s="28">
        <f t="shared" si="17"/>
        <v>42.587299999999999</v>
      </c>
      <c r="AL116" s="28">
        <f t="array" ref="AL116">ROUND(INDEX(공차방식!H$6:L$29,MATCH(AC116,공차방식!B$6:B$29,0),MATCH(VALUE(LEFT(AE116,1)),공차방식!H$5:L$5,0))/1000,4)</f>
        <v>0.9</v>
      </c>
      <c r="AM116" s="28">
        <v>46.186</v>
      </c>
      <c r="AO116" s="39">
        <f ca="1">OFFSET(공차방식!R$5,COUNTIF(공차방식!R$6:R$50,"&lt;"&amp;AB116)+1,0)</f>
        <v>90</v>
      </c>
    </row>
    <row r="117" spans="2:41" ht="15" x14ac:dyDescent="0.3">
      <c r="B117" s="76" t="str">
        <f t="shared" si="10"/>
        <v>M11×1.5</v>
      </c>
      <c r="C117" s="74" t="s">
        <v>392</v>
      </c>
      <c r="D117" s="77" t="s">
        <v>221</v>
      </c>
      <c r="E117" s="74" t="s">
        <v>0</v>
      </c>
      <c r="F117" s="75">
        <v>11</v>
      </c>
      <c r="G117" s="75">
        <v>1.5</v>
      </c>
      <c r="H117" s="74" t="s">
        <v>133</v>
      </c>
      <c r="I117" s="77" t="s">
        <v>378</v>
      </c>
      <c r="J117" s="75" t="s">
        <v>310</v>
      </c>
      <c r="K117" s="58" t="s">
        <v>490</v>
      </c>
      <c r="L117" s="75">
        <v>11</v>
      </c>
      <c r="M117" s="75">
        <f t="shared" si="11"/>
        <v>1.5</v>
      </c>
      <c r="N117" s="74">
        <v>60</v>
      </c>
      <c r="O117" s="101">
        <f t="array" ref="O117">IFERROR(INDEX($AB$11:$AM$235,MATCH($B117&amp;$I117,$Z$11:$Z$235&amp;$AE$11:$AE$235,0),MATCH($C117,$AB$9:$AM$9,0)),"-")</f>
        <v>11</v>
      </c>
      <c r="P117" s="75">
        <v>30</v>
      </c>
      <c r="Q117" s="75">
        <v>2</v>
      </c>
      <c r="R117" s="101">
        <f t="array" ref="R117">IFERROR(INDEX($AB$11:$AM$235,MATCH($B117&amp;$I117,$Z$11:$Z$235&amp;$AE$11:$AE$235,0),MATCH($D117,$AB$9:$AM$9,0)),"-")</f>
        <v>10.025700000000001</v>
      </c>
      <c r="S117" s="75">
        <v>23</v>
      </c>
      <c r="T117" s="75">
        <v>9</v>
      </c>
      <c r="U117" s="75">
        <v>5</v>
      </c>
      <c r="V117" s="75">
        <v>12</v>
      </c>
      <c r="W117" s="50">
        <f t="shared" si="13"/>
        <v>28</v>
      </c>
      <c r="X117" s="50">
        <f t="shared" si="18"/>
        <v>14</v>
      </c>
      <c r="Z117" s="27" t="str">
        <f t="shared" si="12"/>
        <v>M52×5</v>
      </c>
      <c r="AA117" s="28" t="s">
        <v>135</v>
      </c>
      <c r="AB117" s="27">
        <v>52</v>
      </c>
      <c r="AC117" s="27">
        <v>5</v>
      </c>
      <c r="AD117" s="28">
        <v>60</v>
      </c>
      <c r="AE117" s="30" t="s">
        <v>142</v>
      </c>
      <c r="AF117" s="30">
        <f>INDEX(공차방식!$C$6:$D$29,MATCH(AC117,공차방식!$B$6:$B$29,0),MATCH(RIGHT(AE117,1),공차방식!$C$5:$D$5,0))/1000</f>
        <v>0</v>
      </c>
      <c r="AG117" s="28">
        <f t="shared" ca="1" si="14"/>
        <v>49.177399999999999</v>
      </c>
      <c r="AH117" s="28">
        <f t="shared" si="15"/>
        <v>48.752400000000002</v>
      </c>
      <c r="AI117" s="28">
        <f t="array" aca="1" ref="AI117" ca="1">ROUND(INDEX(공차방식!T$6:X$50,MATCH(AO117&amp;AC117,공차방식!R$6:R$50&amp;공차방식!S$6:S$50,0),MATCH(VALUE(LEFT(AE117,1)),공차방식!T$5:X$5,0))/1000,4)</f>
        <v>0.42499999999999999</v>
      </c>
      <c r="AJ117" s="28">
        <f t="shared" si="16"/>
        <v>47.487299999999998</v>
      </c>
      <c r="AK117" s="28">
        <f t="shared" si="17"/>
        <v>46.587299999999999</v>
      </c>
      <c r="AL117" s="28">
        <f t="array" ref="AL117">ROUND(INDEX(공차방식!H$6:L$29,MATCH(AC117,공차방식!B$6:B$29,0),MATCH(VALUE(LEFT(AE117,1)),공차방식!H$5:L$5,0))/1000,4)</f>
        <v>0.9</v>
      </c>
      <c r="AM117" s="28">
        <v>50.186</v>
      </c>
      <c r="AO117" s="39">
        <f ca="1">OFFSET(공차방식!R$5,COUNTIF(공차방식!R$6:R$50,"&lt;"&amp;AB117)+1,0)</f>
        <v>90</v>
      </c>
    </row>
    <row r="118" spans="2:41" ht="15" x14ac:dyDescent="0.3">
      <c r="B118" s="76" t="str">
        <f t="shared" si="10"/>
        <v>M12×1.75</v>
      </c>
      <c r="C118" s="74" t="s">
        <v>392</v>
      </c>
      <c r="D118" s="77" t="s">
        <v>221</v>
      </c>
      <c r="E118" s="74" t="s">
        <v>0</v>
      </c>
      <c r="F118" s="75">
        <v>12</v>
      </c>
      <c r="G118" s="75">
        <v>1.75</v>
      </c>
      <c r="H118" s="74" t="s">
        <v>133</v>
      </c>
      <c r="I118" s="77" t="s">
        <v>378</v>
      </c>
      <c r="J118" s="75" t="s">
        <v>310</v>
      </c>
      <c r="K118" s="58" t="s">
        <v>490</v>
      </c>
      <c r="L118" s="75">
        <v>12</v>
      </c>
      <c r="M118" s="75">
        <f t="shared" si="11"/>
        <v>1.75</v>
      </c>
      <c r="N118" s="74">
        <v>60</v>
      </c>
      <c r="O118" s="101">
        <f t="array" ref="O118">IFERROR(INDEX($AB$11:$AM$235,MATCH($B118&amp;$I118,$Z$11:$Z$235&amp;$AE$11:$AE$235,0),MATCH($C118,$AB$9:$AM$9,0)),"-")</f>
        <v>12</v>
      </c>
      <c r="P118" s="75">
        <v>30</v>
      </c>
      <c r="Q118" s="75">
        <v>2</v>
      </c>
      <c r="R118" s="101">
        <f t="array" ref="R118">IFERROR(INDEX($AB$11:$AM$235,MATCH($B118&amp;$I118,$Z$11:$Z$235&amp;$AE$11:$AE$235,0),MATCH($D118,$AB$9:$AM$9,0)),"-")</f>
        <v>10.863300000000001</v>
      </c>
      <c r="S118" s="75">
        <v>23</v>
      </c>
      <c r="T118" s="75">
        <v>9</v>
      </c>
      <c r="U118" s="75">
        <v>5</v>
      </c>
      <c r="V118" s="75">
        <v>11</v>
      </c>
      <c r="W118" s="50">
        <f t="shared" si="13"/>
        <v>28</v>
      </c>
      <c r="X118" s="50">
        <f t="shared" si="18"/>
        <v>14</v>
      </c>
      <c r="Z118" s="27" t="str">
        <f t="shared" si="12"/>
        <v>M56×5.5</v>
      </c>
      <c r="AA118" s="28" t="s">
        <v>135</v>
      </c>
      <c r="AB118" s="27">
        <v>56</v>
      </c>
      <c r="AC118" s="27">
        <v>5.5</v>
      </c>
      <c r="AD118" s="28">
        <v>60</v>
      </c>
      <c r="AE118" s="30" t="s">
        <v>142</v>
      </c>
      <c r="AF118" s="30">
        <f>INDEX(공차방식!$C$6:$D$29,MATCH(AC118,공차방식!$B$6:$B$29,0),MATCH(RIGHT(AE118,1),공차방식!$C$5:$D$5,0))/1000</f>
        <v>0</v>
      </c>
      <c r="AG118" s="28">
        <f t="shared" ca="1" si="14"/>
        <v>52.877600000000001</v>
      </c>
      <c r="AH118" s="28">
        <f t="shared" si="15"/>
        <v>52.427599999999998</v>
      </c>
      <c r="AI118" s="28">
        <f t="array" aca="1" ref="AI118" ca="1">ROUND(INDEX(공차방식!T$6:X$50,MATCH(AO118&amp;AC118,공차방식!R$6:R$50&amp;공차방식!S$6:S$50,0),MATCH(VALUE(LEFT(AE118,1)),공차방식!T$5:X$5,0))/1000,4)</f>
        <v>0.45</v>
      </c>
      <c r="AJ118" s="28">
        <f t="shared" si="16"/>
        <v>50.996099999999998</v>
      </c>
      <c r="AK118" s="28">
        <f t="shared" si="17"/>
        <v>50.046100000000003</v>
      </c>
      <c r="AL118" s="28">
        <f t="array" ref="AL118">ROUND(INDEX(공차방식!H$6:L$29,MATCH(AC118,공차방식!B$6:B$29,0),MATCH(VALUE(LEFT(AE118,1)),공차방식!H$5:L$5,0))/1000,4)</f>
        <v>0.95</v>
      </c>
      <c r="AM118" s="28">
        <v>53.987000000000002</v>
      </c>
      <c r="AO118" s="39">
        <f ca="1">OFFSET(공차방식!R$5,COUNTIF(공차방식!R$6:R$50,"&lt;"&amp;AB118)+1,0)</f>
        <v>90</v>
      </c>
    </row>
    <row r="119" spans="2:41" ht="15" x14ac:dyDescent="0.3">
      <c r="B119" s="76" t="str">
        <f t="shared" si="10"/>
        <v>M14×2</v>
      </c>
      <c r="C119" s="74" t="s">
        <v>392</v>
      </c>
      <c r="D119" s="77" t="s">
        <v>221</v>
      </c>
      <c r="E119" s="74" t="s">
        <v>0</v>
      </c>
      <c r="F119" s="75">
        <v>14</v>
      </c>
      <c r="G119" s="75">
        <v>2</v>
      </c>
      <c r="H119" s="74" t="s">
        <v>133</v>
      </c>
      <c r="I119" s="77" t="s">
        <v>378</v>
      </c>
      <c r="J119" s="75" t="s">
        <v>310</v>
      </c>
      <c r="K119" s="58" t="s">
        <v>490</v>
      </c>
      <c r="L119" s="75">
        <v>14</v>
      </c>
      <c r="M119" s="75">
        <f t="shared" si="11"/>
        <v>2</v>
      </c>
      <c r="N119" s="74">
        <v>60</v>
      </c>
      <c r="O119" s="101">
        <f t="array" ref="O119">IFERROR(INDEX($AB$11:$AM$235,MATCH($B119&amp;$I119,$Z$11:$Z$235&amp;$AE$11:$AE$235,0),MATCH($C119,$AB$9:$AM$9,0)),"-")</f>
        <v>14</v>
      </c>
      <c r="P119" s="75">
        <v>30</v>
      </c>
      <c r="Q119" s="75">
        <v>2</v>
      </c>
      <c r="R119" s="101">
        <f t="array" ref="R119">IFERROR(INDEX($AB$11:$AM$235,MATCH($B119&amp;$I119,$Z$11:$Z$235&amp;$AE$11:$AE$235,0),MATCH($D119,$AB$9:$AM$9,0)),"-")</f>
        <v>12.701000000000001</v>
      </c>
      <c r="S119" s="75">
        <v>23</v>
      </c>
      <c r="T119" s="75">
        <v>9</v>
      </c>
      <c r="U119" s="75">
        <v>5</v>
      </c>
      <c r="V119" s="75">
        <v>10</v>
      </c>
      <c r="W119" s="50">
        <f t="shared" si="13"/>
        <v>28</v>
      </c>
      <c r="X119" s="50">
        <f t="shared" si="18"/>
        <v>14</v>
      </c>
      <c r="Z119" s="27" t="str">
        <f t="shared" si="12"/>
        <v>M60×5.5</v>
      </c>
      <c r="AA119" s="28" t="s">
        <v>135</v>
      </c>
      <c r="AB119" s="27">
        <v>60</v>
      </c>
      <c r="AC119" s="27">
        <v>5.5</v>
      </c>
      <c r="AD119" s="28">
        <v>60</v>
      </c>
      <c r="AE119" s="30" t="s">
        <v>142</v>
      </c>
      <c r="AF119" s="30">
        <f>INDEX(공차방식!$C$6:$D$29,MATCH(AC119,공차방식!$B$6:$B$29,0),MATCH(RIGHT(AE119,1),공차방식!$C$5:$D$5,0))/1000</f>
        <v>0</v>
      </c>
      <c r="AG119" s="28">
        <f t="shared" ca="1" si="14"/>
        <v>56.877600000000001</v>
      </c>
      <c r="AH119" s="28">
        <f t="shared" si="15"/>
        <v>56.427599999999998</v>
      </c>
      <c r="AI119" s="28">
        <f t="array" aca="1" ref="AI119" ca="1">ROUND(INDEX(공차방식!T$6:X$50,MATCH(AO119&amp;AC119,공차방식!R$6:R$50&amp;공차방식!S$6:S$50,0),MATCH(VALUE(LEFT(AE119,1)),공차방식!T$5:X$5,0))/1000,4)</f>
        <v>0.45</v>
      </c>
      <c r="AJ119" s="28">
        <f t="shared" si="16"/>
        <v>54.996099999999998</v>
      </c>
      <c r="AK119" s="28">
        <f t="shared" si="17"/>
        <v>54.046100000000003</v>
      </c>
      <c r="AL119" s="28">
        <f t="array" ref="AL119">ROUND(INDEX(공차방식!H$6:L$29,MATCH(AC119,공차방식!B$6:B$29,0),MATCH(VALUE(LEFT(AE119,1)),공차방식!H$5:L$5,0))/1000,4)</f>
        <v>0.95</v>
      </c>
      <c r="AM119" s="28">
        <v>57.987000000000002</v>
      </c>
      <c r="AO119" s="39">
        <f ca="1">OFFSET(공차방식!R$5,COUNTIF(공차방식!R$6:R$50,"&lt;"&amp;AB119)+1,0)</f>
        <v>90</v>
      </c>
    </row>
    <row r="120" spans="2:41" ht="15" x14ac:dyDescent="0.3">
      <c r="B120" s="76" t="str">
        <f t="shared" si="10"/>
        <v>M16×2</v>
      </c>
      <c r="C120" s="74" t="s">
        <v>392</v>
      </c>
      <c r="D120" s="77" t="s">
        <v>221</v>
      </c>
      <c r="E120" s="74" t="s">
        <v>0</v>
      </c>
      <c r="F120" s="75">
        <v>16</v>
      </c>
      <c r="G120" s="75">
        <v>2</v>
      </c>
      <c r="H120" s="74" t="s">
        <v>133</v>
      </c>
      <c r="I120" s="77" t="s">
        <v>378</v>
      </c>
      <c r="J120" s="75" t="s">
        <v>310</v>
      </c>
      <c r="K120" s="58" t="s">
        <v>490</v>
      </c>
      <c r="L120" s="75">
        <v>16</v>
      </c>
      <c r="M120" s="75">
        <f t="shared" si="11"/>
        <v>2</v>
      </c>
      <c r="N120" s="74">
        <v>60</v>
      </c>
      <c r="O120" s="101">
        <f t="array" ref="O120">IFERROR(INDEX($AB$11:$AM$235,MATCH($B120&amp;$I120,$Z$11:$Z$235&amp;$AE$11:$AE$235,0),MATCH($C120,$AB$9:$AM$9,0)),"-")</f>
        <v>16</v>
      </c>
      <c r="P120" s="75">
        <v>30</v>
      </c>
      <c r="Q120" s="75">
        <v>2</v>
      </c>
      <c r="R120" s="101">
        <f t="array" ref="R120">IFERROR(INDEX($AB$11:$AM$235,MATCH($B120&amp;$I120,$Z$11:$Z$235&amp;$AE$11:$AE$235,0),MATCH($D120,$AB$9:$AM$9,0)),"-")</f>
        <v>14.701000000000001</v>
      </c>
      <c r="S120" s="75">
        <v>23</v>
      </c>
      <c r="T120" s="75">
        <v>9</v>
      </c>
      <c r="U120" s="75">
        <v>5</v>
      </c>
      <c r="V120" s="75">
        <v>10</v>
      </c>
      <c r="W120" s="50">
        <f t="shared" si="13"/>
        <v>28</v>
      </c>
      <c r="X120" s="50">
        <f t="shared" si="18"/>
        <v>14</v>
      </c>
      <c r="Z120" s="27" t="str">
        <f t="shared" si="12"/>
        <v>M64×6</v>
      </c>
      <c r="AA120" s="28" t="s">
        <v>135</v>
      </c>
      <c r="AB120" s="27">
        <v>64</v>
      </c>
      <c r="AC120" s="27">
        <v>6</v>
      </c>
      <c r="AD120" s="28">
        <v>60</v>
      </c>
      <c r="AE120" s="30" t="s">
        <v>142</v>
      </c>
      <c r="AF120" s="30">
        <f>INDEX(공차방식!$C$6:$D$29,MATCH(AC120,공차방식!$B$6:$B$29,0),MATCH(RIGHT(AE120,1),공차방식!$C$5:$D$5,0))/1000</f>
        <v>0</v>
      </c>
      <c r="AG120" s="28">
        <f t="shared" ca="1" si="14"/>
        <v>60.5779</v>
      </c>
      <c r="AH120" s="28">
        <f t="shared" si="15"/>
        <v>60.102899999999998</v>
      </c>
      <c r="AI120" s="28">
        <f t="array" aca="1" ref="AI120" ca="1">ROUND(INDEX(공차방식!T$6:X$50,MATCH(AO120&amp;AC120,공차방식!R$6:R$50&amp;공차방식!S$6:S$50,0),MATCH(VALUE(LEFT(AE120,1)),공차방식!T$5:X$5,0))/1000,4)</f>
        <v>0.47499999999999998</v>
      </c>
      <c r="AJ120" s="28">
        <f t="shared" si="16"/>
        <v>58.504800000000003</v>
      </c>
      <c r="AK120" s="28">
        <f t="shared" si="17"/>
        <v>57.504800000000003</v>
      </c>
      <c r="AL120" s="28">
        <f t="array" ref="AL120">ROUND(INDEX(공차방식!H$6:L$29,MATCH(AC120,공차방식!B$6:B$29,0),MATCH(VALUE(LEFT(AE120,1)),공차방식!H$5:L$5,0))/1000,4)</f>
        <v>1</v>
      </c>
      <c r="AM120" s="28">
        <v>61.786999999999999</v>
      </c>
      <c r="AO120" s="39">
        <f ca="1">OFFSET(공차방식!R$5,COUNTIF(공차방식!R$6:R$50,"&lt;"&amp;AB120)+1,0)</f>
        <v>90</v>
      </c>
    </row>
    <row r="121" spans="2:41" ht="15" x14ac:dyDescent="0.3">
      <c r="B121" s="76" t="str">
        <f t="shared" si="10"/>
        <v>M18×2.5</v>
      </c>
      <c r="C121" s="74" t="s">
        <v>392</v>
      </c>
      <c r="D121" s="77" t="s">
        <v>221</v>
      </c>
      <c r="E121" s="74" t="s">
        <v>0</v>
      </c>
      <c r="F121" s="75">
        <v>18</v>
      </c>
      <c r="G121" s="75">
        <v>2.5</v>
      </c>
      <c r="H121" s="74" t="s">
        <v>133</v>
      </c>
      <c r="I121" s="77" t="s">
        <v>378</v>
      </c>
      <c r="J121" s="75" t="s">
        <v>310</v>
      </c>
      <c r="K121" s="58" t="s">
        <v>490</v>
      </c>
      <c r="L121" s="75">
        <v>18</v>
      </c>
      <c r="M121" s="75">
        <f t="shared" si="11"/>
        <v>2.5</v>
      </c>
      <c r="N121" s="74">
        <v>60</v>
      </c>
      <c r="O121" s="101">
        <f t="array" ref="O121">IFERROR(INDEX($AB$11:$AM$235,MATCH($B121&amp;$I121,$Z$11:$Z$235&amp;$AE$11:$AE$235,0),MATCH($C121,$AB$9:$AM$9,0)),"-")</f>
        <v>18</v>
      </c>
      <c r="P121" s="75">
        <v>30</v>
      </c>
      <c r="Q121" s="75">
        <v>2</v>
      </c>
      <c r="R121" s="101">
        <f t="array" ref="R121">IFERROR(INDEX($AB$11:$AM$235,MATCH($B121&amp;$I121,$Z$11:$Z$235&amp;$AE$11:$AE$235,0),MATCH($D121,$AB$9:$AM$9,0)),"-")</f>
        <v>16.376200000000001</v>
      </c>
      <c r="S121" s="75">
        <v>23</v>
      </c>
      <c r="T121" s="75">
        <v>9</v>
      </c>
      <c r="U121" s="75">
        <v>5</v>
      </c>
      <c r="V121" s="75">
        <v>10</v>
      </c>
      <c r="W121" s="50">
        <f t="shared" si="13"/>
        <v>28</v>
      </c>
      <c r="X121" s="50">
        <f t="shared" si="18"/>
        <v>14</v>
      </c>
      <c r="Z121" s="27" t="str">
        <f t="shared" si="12"/>
        <v>M68×6</v>
      </c>
      <c r="AA121" s="28" t="s">
        <v>135</v>
      </c>
      <c r="AB121" s="27">
        <v>68</v>
      </c>
      <c r="AC121" s="27">
        <v>6</v>
      </c>
      <c r="AD121" s="28">
        <v>60</v>
      </c>
      <c r="AE121" s="30" t="s">
        <v>142</v>
      </c>
      <c r="AF121" s="30">
        <f>INDEX(공차방식!$C$6:$D$29,MATCH(AC121,공차방식!$B$6:$B$29,0),MATCH(RIGHT(AE121,1),공차방식!$C$5:$D$5,0))/1000</f>
        <v>0</v>
      </c>
      <c r="AG121" s="28">
        <f t="shared" ca="1" si="14"/>
        <v>64.5779</v>
      </c>
      <c r="AH121" s="28">
        <f t="shared" si="15"/>
        <v>64.102900000000005</v>
      </c>
      <c r="AI121" s="28">
        <f t="array" aca="1" ref="AI121" ca="1">ROUND(INDEX(공차방식!T$6:X$50,MATCH(AO121&amp;AC121,공차방식!R$6:R$50&amp;공차방식!S$6:S$50,0),MATCH(VALUE(LEFT(AE121,1)),공차방식!T$5:X$5,0))/1000,4)</f>
        <v>0.47499999999999998</v>
      </c>
      <c r="AJ121" s="28">
        <f t="shared" si="16"/>
        <v>62.504800000000003</v>
      </c>
      <c r="AK121" s="28">
        <f t="shared" si="17"/>
        <v>61.504800000000003</v>
      </c>
      <c r="AL121" s="28">
        <f t="array" ref="AL121">ROUND(INDEX(공차방식!H$6:L$29,MATCH(AC121,공차방식!B$6:B$29,0),MATCH(VALUE(LEFT(AE121,1)),공차방식!H$5:L$5,0))/1000,4)</f>
        <v>1</v>
      </c>
      <c r="AM121" s="28">
        <v>65.787000000000006</v>
      </c>
      <c r="AO121" s="39">
        <f ca="1">OFFSET(공차방식!R$5,COUNTIF(공차방식!R$6:R$50,"&lt;"&amp;AB121)+1,0)</f>
        <v>90</v>
      </c>
    </row>
    <row r="122" spans="2:41" ht="15" x14ac:dyDescent="0.3">
      <c r="B122" s="76" t="str">
        <f t="shared" si="10"/>
        <v>M20×2.5</v>
      </c>
      <c r="C122" s="103" t="s">
        <v>392</v>
      </c>
      <c r="D122" s="77" t="s">
        <v>221</v>
      </c>
      <c r="E122" s="74" t="s">
        <v>0</v>
      </c>
      <c r="F122" s="75">
        <v>20</v>
      </c>
      <c r="G122" s="75">
        <v>2.5</v>
      </c>
      <c r="H122" s="74" t="s">
        <v>133</v>
      </c>
      <c r="I122" s="77" t="s">
        <v>378</v>
      </c>
      <c r="J122" s="75" t="s">
        <v>310</v>
      </c>
      <c r="K122" s="58" t="s">
        <v>490</v>
      </c>
      <c r="L122" s="75">
        <v>20</v>
      </c>
      <c r="M122" s="75">
        <f t="shared" si="11"/>
        <v>2.5</v>
      </c>
      <c r="N122" s="74">
        <v>60</v>
      </c>
      <c r="O122" s="101">
        <f t="array" ref="O122">IFERROR(INDEX($AB$11:$AM$235,MATCH($B122&amp;$I122,$Z$11:$Z$235&amp;$AE$11:$AE$235,0),MATCH($C122,$AB$9:$AM$9,0)),"-")</f>
        <v>20</v>
      </c>
      <c r="P122" s="75">
        <v>30</v>
      </c>
      <c r="Q122" s="75">
        <v>2</v>
      </c>
      <c r="R122" s="101">
        <f t="array" ref="R122">IFERROR(INDEX($AB$11:$AM$235,MATCH($B122&amp;$I122,$Z$11:$Z$235&amp;$AE$11:$AE$235,0),MATCH($D122,$AB$9:$AM$9,0)),"-")</f>
        <v>18.376200000000001</v>
      </c>
      <c r="S122" s="75">
        <v>23</v>
      </c>
      <c r="T122" s="75">
        <v>9</v>
      </c>
      <c r="U122" s="75">
        <v>5</v>
      </c>
      <c r="V122" s="75">
        <v>10</v>
      </c>
      <c r="W122" s="50">
        <f t="shared" si="13"/>
        <v>28</v>
      </c>
      <c r="X122" s="50">
        <f t="shared" ref="X122:X129" si="19">S122-T122</f>
        <v>14</v>
      </c>
      <c r="Z122" s="25" t="str">
        <f t="shared" si="12"/>
        <v>M1×0.25</v>
      </c>
      <c r="AA122" s="26" t="s">
        <v>135</v>
      </c>
      <c r="AB122" s="25">
        <v>1</v>
      </c>
      <c r="AC122" s="25">
        <v>0.25</v>
      </c>
      <c r="AD122" s="26">
        <v>60</v>
      </c>
      <c r="AE122" s="31" t="s">
        <v>174</v>
      </c>
      <c r="AF122" s="31">
        <v>0</v>
      </c>
      <c r="AG122" s="26">
        <f t="shared" ref="AG122:AG185" si="20">ROUND(AH122+AI122,4)</f>
        <v>0.87260000000000004</v>
      </c>
      <c r="AH122" s="26">
        <f t="shared" ref="AH122:AH185" si="21">ROUND(AB122-0.649519*AC122,4)</f>
        <v>0.83760000000000001</v>
      </c>
      <c r="AI122" s="60">
        <v>3.5000000000000003E-2</v>
      </c>
      <c r="AJ122" s="26">
        <f t="shared" ref="AJ122:AJ185" si="22">ROUND(AK122+AL122,4)</f>
        <v>0.77439999999999998</v>
      </c>
      <c r="AK122" s="26">
        <f t="shared" ref="AK122:AK185" si="23">ROUND(AB122-1.082532*AC122,4)</f>
        <v>0.72940000000000005</v>
      </c>
      <c r="AL122" s="60">
        <v>4.4999999999999998E-2</v>
      </c>
      <c r="AM122" s="102">
        <v>0.95</v>
      </c>
    </row>
    <row r="123" spans="2:41" ht="15" x14ac:dyDescent="0.3">
      <c r="B123" s="76" t="str">
        <f t="shared" si="10"/>
        <v>M22×2.5</v>
      </c>
      <c r="C123" s="103" t="s">
        <v>392</v>
      </c>
      <c r="D123" s="77" t="s">
        <v>221</v>
      </c>
      <c r="E123" s="74" t="s">
        <v>0</v>
      </c>
      <c r="F123" s="75">
        <v>22</v>
      </c>
      <c r="G123" s="75">
        <v>2.5</v>
      </c>
      <c r="H123" s="74" t="s">
        <v>133</v>
      </c>
      <c r="I123" s="77" t="s">
        <v>378</v>
      </c>
      <c r="J123" s="75" t="s">
        <v>310</v>
      </c>
      <c r="K123" s="58" t="s">
        <v>490</v>
      </c>
      <c r="L123" s="75">
        <v>22</v>
      </c>
      <c r="M123" s="75">
        <f t="shared" si="11"/>
        <v>2.5</v>
      </c>
      <c r="N123" s="74">
        <v>60</v>
      </c>
      <c r="O123" s="101">
        <f t="array" ref="O123">IFERROR(INDEX($AB$11:$AM$235,MATCH($B123&amp;$I123,$Z$11:$Z$235&amp;$AE$11:$AE$235,0),MATCH($C123,$AB$9:$AM$9,0)),"-")</f>
        <v>22</v>
      </c>
      <c r="P123" s="75">
        <v>30</v>
      </c>
      <c r="Q123" s="75">
        <v>2</v>
      </c>
      <c r="R123" s="101">
        <f t="array" ref="R123">IFERROR(INDEX($AB$11:$AM$235,MATCH($B123&amp;$I123,$Z$11:$Z$235&amp;$AE$11:$AE$235,0),MATCH($D123,$AB$9:$AM$9,0)),"-")</f>
        <v>20.376200000000001</v>
      </c>
      <c r="S123" s="75">
        <v>23</v>
      </c>
      <c r="T123" s="75">
        <v>9</v>
      </c>
      <c r="U123" s="75">
        <v>5</v>
      </c>
      <c r="V123" s="75">
        <v>10</v>
      </c>
      <c r="W123" s="50">
        <f t="shared" si="13"/>
        <v>28</v>
      </c>
      <c r="X123" s="50">
        <f t="shared" si="19"/>
        <v>14</v>
      </c>
      <c r="Z123" s="25" t="str">
        <f t="shared" si="12"/>
        <v>M1.1×0.25</v>
      </c>
      <c r="AA123" s="26" t="s">
        <v>135</v>
      </c>
      <c r="AB123" s="25">
        <v>1.1000000000000001</v>
      </c>
      <c r="AC123" s="25">
        <v>0.25</v>
      </c>
      <c r="AD123" s="26">
        <v>60</v>
      </c>
      <c r="AE123" s="31" t="s">
        <v>174</v>
      </c>
      <c r="AF123" s="31">
        <v>0</v>
      </c>
      <c r="AG123" s="26">
        <f t="shared" si="20"/>
        <v>0.98260000000000003</v>
      </c>
      <c r="AH123" s="26">
        <f t="shared" si="21"/>
        <v>0.93759999999999999</v>
      </c>
      <c r="AI123" s="60">
        <v>4.4999999999999998E-2</v>
      </c>
      <c r="AJ123" s="26">
        <f t="shared" si="22"/>
        <v>0.87439999999999996</v>
      </c>
      <c r="AK123" s="26">
        <f t="shared" si="23"/>
        <v>0.82940000000000003</v>
      </c>
      <c r="AL123" s="60">
        <v>4.4999999999999998E-2</v>
      </c>
      <c r="AM123" s="102">
        <v>1.0900000000000001</v>
      </c>
    </row>
    <row r="124" spans="2:41" ht="15" x14ac:dyDescent="0.3">
      <c r="B124" s="76" t="str">
        <f t="shared" si="10"/>
        <v>M24×3</v>
      </c>
      <c r="C124" s="103" t="s">
        <v>392</v>
      </c>
      <c r="D124" s="77" t="s">
        <v>221</v>
      </c>
      <c r="E124" s="74" t="s">
        <v>0</v>
      </c>
      <c r="F124" s="75">
        <v>24</v>
      </c>
      <c r="G124" s="75">
        <v>3</v>
      </c>
      <c r="H124" s="74" t="s">
        <v>133</v>
      </c>
      <c r="I124" s="77" t="s">
        <v>378</v>
      </c>
      <c r="J124" s="75" t="s">
        <v>310</v>
      </c>
      <c r="K124" s="58" t="s">
        <v>490</v>
      </c>
      <c r="L124" s="75">
        <v>24</v>
      </c>
      <c r="M124" s="75">
        <f t="shared" si="11"/>
        <v>3</v>
      </c>
      <c r="N124" s="74">
        <v>60</v>
      </c>
      <c r="O124" s="101">
        <f t="array" ref="O124">IFERROR(INDEX($AB$11:$AM$235,MATCH($B124&amp;$I124,$Z$11:$Z$235&amp;$AE$11:$AE$235,0),MATCH($C124,$AB$9:$AM$9,0)),"-")</f>
        <v>24</v>
      </c>
      <c r="P124" s="75">
        <v>42</v>
      </c>
      <c r="Q124" s="75">
        <v>6</v>
      </c>
      <c r="R124" s="101">
        <f t="array" ref="R124">IFERROR(INDEX($AB$11:$AM$235,MATCH($B124&amp;$I124,$Z$11:$Z$235&amp;$AE$11:$AE$235,0),MATCH($D124,$AB$9:$AM$9,0)),"-")</f>
        <v>22.051400000000001</v>
      </c>
      <c r="S124" s="75">
        <v>33</v>
      </c>
      <c r="T124" s="75">
        <v>15</v>
      </c>
      <c r="U124" s="75">
        <v>5</v>
      </c>
      <c r="V124" s="75">
        <v>9</v>
      </c>
      <c r="W124" s="50">
        <f t="shared" si="13"/>
        <v>36</v>
      </c>
      <c r="X124" s="50">
        <f t="shared" si="19"/>
        <v>18</v>
      </c>
      <c r="Z124" s="25" t="str">
        <f t="shared" si="12"/>
        <v>M1.2×0.25</v>
      </c>
      <c r="AA124" s="26" t="s">
        <v>135</v>
      </c>
      <c r="AB124" s="25">
        <v>1.2</v>
      </c>
      <c r="AC124" s="25">
        <v>0.25</v>
      </c>
      <c r="AD124" s="26">
        <v>60</v>
      </c>
      <c r="AE124" s="31" t="s">
        <v>174</v>
      </c>
      <c r="AF124" s="31">
        <v>0</v>
      </c>
      <c r="AG124" s="26">
        <f t="shared" si="20"/>
        <v>1.0726</v>
      </c>
      <c r="AH124" s="26">
        <f t="shared" si="21"/>
        <v>1.0376000000000001</v>
      </c>
      <c r="AI124" s="60">
        <v>3.5000000000000003E-2</v>
      </c>
      <c r="AJ124" s="26">
        <f t="shared" si="22"/>
        <v>0.97440000000000004</v>
      </c>
      <c r="AK124" s="26">
        <f t="shared" si="23"/>
        <v>0.9294</v>
      </c>
      <c r="AL124" s="60">
        <v>4.4999999999999998E-2</v>
      </c>
      <c r="AM124" s="102">
        <v>1.1499999999999999</v>
      </c>
    </row>
    <row r="125" spans="2:41" ht="15" x14ac:dyDescent="0.3">
      <c r="B125" s="76" t="str">
        <f t="shared" si="10"/>
        <v>M27×3</v>
      </c>
      <c r="C125" s="103" t="s">
        <v>392</v>
      </c>
      <c r="D125" s="77" t="s">
        <v>221</v>
      </c>
      <c r="E125" s="74" t="s">
        <v>0</v>
      </c>
      <c r="F125" s="75">
        <v>27</v>
      </c>
      <c r="G125" s="75">
        <v>3</v>
      </c>
      <c r="H125" s="74" t="s">
        <v>133</v>
      </c>
      <c r="I125" s="77" t="s">
        <v>378</v>
      </c>
      <c r="J125" s="75" t="s">
        <v>310</v>
      </c>
      <c r="K125" s="58" t="s">
        <v>490</v>
      </c>
      <c r="L125" s="75">
        <v>27</v>
      </c>
      <c r="M125" s="75">
        <f t="shared" si="11"/>
        <v>3</v>
      </c>
      <c r="N125" s="74">
        <v>60</v>
      </c>
      <c r="O125" s="101">
        <f t="array" ref="O125">IFERROR(INDEX($AB$11:$AM$235,MATCH($B125&amp;$I125,$Z$11:$Z$235&amp;$AE$11:$AE$235,0),MATCH($C125,$AB$9:$AM$9,0)),"-")</f>
        <v>27</v>
      </c>
      <c r="P125" s="75">
        <v>42</v>
      </c>
      <c r="Q125" s="75">
        <v>6</v>
      </c>
      <c r="R125" s="101">
        <f t="array" ref="R125">IFERROR(INDEX($AB$11:$AM$235,MATCH($B125&amp;$I125,$Z$11:$Z$235&amp;$AE$11:$AE$235,0),MATCH($D125,$AB$9:$AM$9,0)),"-")</f>
        <v>25.051400000000001</v>
      </c>
      <c r="S125" s="75">
        <v>33</v>
      </c>
      <c r="T125" s="75">
        <v>15</v>
      </c>
      <c r="U125" s="75">
        <v>5</v>
      </c>
      <c r="V125" s="75">
        <v>9</v>
      </c>
      <c r="W125" s="50">
        <f t="shared" si="13"/>
        <v>36</v>
      </c>
      <c r="X125" s="50">
        <f t="shared" si="19"/>
        <v>18</v>
      </c>
      <c r="Z125" s="25" t="str">
        <f t="shared" si="12"/>
        <v>M1.4×0.3</v>
      </c>
      <c r="AA125" s="26" t="s">
        <v>135</v>
      </c>
      <c r="AB125" s="25">
        <v>1.4</v>
      </c>
      <c r="AC125" s="25">
        <v>0.3</v>
      </c>
      <c r="AD125" s="26">
        <v>60</v>
      </c>
      <c r="AE125" s="31" t="s">
        <v>174</v>
      </c>
      <c r="AF125" s="31">
        <v>0</v>
      </c>
      <c r="AG125" s="26">
        <f t="shared" si="20"/>
        <v>1.2401</v>
      </c>
      <c r="AH125" s="26">
        <f t="shared" si="21"/>
        <v>1.2051000000000001</v>
      </c>
      <c r="AI125" s="60">
        <v>3.5000000000000003E-2</v>
      </c>
      <c r="AJ125" s="26">
        <f t="shared" si="22"/>
        <v>1.1282000000000001</v>
      </c>
      <c r="AK125" s="26">
        <f t="shared" si="23"/>
        <v>1.0751999999999999</v>
      </c>
      <c r="AL125" s="60">
        <v>5.2999999999999999E-2</v>
      </c>
      <c r="AM125" s="102">
        <v>1.33</v>
      </c>
    </row>
    <row r="126" spans="2:41" ht="15" x14ac:dyDescent="0.3">
      <c r="B126" s="76" t="str">
        <f t="shared" si="10"/>
        <v>M30×3.5</v>
      </c>
      <c r="C126" s="103" t="s">
        <v>392</v>
      </c>
      <c r="D126" s="77" t="s">
        <v>221</v>
      </c>
      <c r="E126" s="74" t="s">
        <v>0</v>
      </c>
      <c r="F126" s="75">
        <v>30</v>
      </c>
      <c r="G126" s="75">
        <v>3.5</v>
      </c>
      <c r="H126" s="74" t="s">
        <v>133</v>
      </c>
      <c r="I126" s="77" t="s">
        <v>378</v>
      </c>
      <c r="J126" s="75" t="s">
        <v>310</v>
      </c>
      <c r="K126" s="58" t="s">
        <v>490</v>
      </c>
      <c r="L126" s="75">
        <v>30</v>
      </c>
      <c r="M126" s="75">
        <f t="shared" si="11"/>
        <v>3.5</v>
      </c>
      <c r="N126" s="74">
        <v>60</v>
      </c>
      <c r="O126" s="101">
        <f t="array" ref="O126">IFERROR(INDEX($AB$11:$AM$235,MATCH($B126&amp;$I126,$Z$11:$Z$235&amp;$AE$11:$AE$235,0),MATCH($C126,$AB$9:$AM$9,0)),"-")</f>
        <v>30</v>
      </c>
      <c r="P126" s="75">
        <v>42</v>
      </c>
      <c r="Q126" s="75">
        <v>6</v>
      </c>
      <c r="R126" s="101">
        <f t="array" ref="R126">IFERROR(INDEX($AB$11:$AM$235,MATCH($B126&amp;$I126,$Z$11:$Z$235&amp;$AE$11:$AE$235,0),MATCH($D126,$AB$9:$AM$9,0)),"-")</f>
        <v>27.726700000000001</v>
      </c>
      <c r="S126" s="75">
        <v>33</v>
      </c>
      <c r="T126" s="75">
        <v>15</v>
      </c>
      <c r="U126" s="75">
        <v>5</v>
      </c>
      <c r="V126" s="75">
        <v>9</v>
      </c>
      <c r="W126" s="50">
        <f t="shared" si="13"/>
        <v>36</v>
      </c>
      <c r="X126" s="50">
        <f t="shared" si="19"/>
        <v>18</v>
      </c>
      <c r="Z126" s="25" t="str">
        <f t="shared" si="12"/>
        <v>M1.6×0.35</v>
      </c>
      <c r="AA126" s="26" t="s">
        <v>135</v>
      </c>
      <c r="AB126" s="25">
        <v>1.6</v>
      </c>
      <c r="AC126" s="25">
        <v>0.35</v>
      </c>
      <c r="AD126" s="26">
        <v>60</v>
      </c>
      <c r="AE126" s="31" t="s">
        <v>174</v>
      </c>
      <c r="AF126" s="31">
        <v>0</v>
      </c>
      <c r="AG126" s="26">
        <f t="shared" si="20"/>
        <v>1.4397</v>
      </c>
      <c r="AH126" s="26">
        <f t="shared" si="21"/>
        <v>1.3727</v>
      </c>
      <c r="AI126" s="60">
        <v>6.7000000000000004E-2</v>
      </c>
      <c r="AJ126" s="26">
        <f t="shared" si="22"/>
        <v>1.3010999999999999</v>
      </c>
      <c r="AK126" s="26">
        <f t="shared" si="23"/>
        <v>1.2211000000000001</v>
      </c>
      <c r="AL126" s="60">
        <v>0.08</v>
      </c>
      <c r="AM126" s="102">
        <v>1.59</v>
      </c>
    </row>
    <row r="127" spans="2:41" ht="15" x14ac:dyDescent="0.3">
      <c r="B127" s="76" t="str">
        <f t="shared" si="10"/>
        <v>M33×3.5</v>
      </c>
      <c r="C127" s="103" t="s">
        <v>392</v>
      </c>
      <c r="D127" s="77" t="s">
        <v>221</v>
      </c>
      <c r="E127" s="74" t="s">
        <v>0</v>
      </c>
      <c r="F127" s="75">
        <v>33</v>
      </c>
      <c r="G127" s="75">
        <v>3.5</v>
      </c>
      <c r="H127" s="74" t="s">
        <v>133</v>
      </c>
      <c r="I127" s="77" t="s">
        <v>378</v>
      </c>
      <c r="J127" s="75" t="s">
        <v>310</v>
      </c>
      <c r="K127" s="58" t="s">
        <v>490</v>
      </c>
      <c r="L127" s="75">
        <v>33</v>
      </c>
      <c r="M127" s="75">
        <f t="shared" si="11"/>
        <v>3.5</v>
      </c>
      <c r="N127" s="74">
        <v>60</v>
      </c>
      <c r="O127" s="101">
        <f t="array" ref="O127">IFERROR(INDEX($AB$11:$AM$235,MATCH($B127&amp;$I127,$Z$11:$Z$235&amp;$AE$11:$AE$235,0),MATCH($C127,$AB$9:$AM$9,0)),"-")</f>
        <v>33</v>
      </c>
      <c r="P127" s="75">
        <v>42</v>
      </c>
      <c r="Q127" s="75">
        <v>6</v>
      </c>
      <c r="R127" s="101">
        <f t="array" ref="R127">IFERROR(INDEX($AB$11:$AM$235,MATCH($B127&amp;$I127,$Z$11:$Z$235&amp;$AE$11:$AE$235,0),MATCH($D127,$AB$9:$AM$9,0)),"-")</f>
        <v>30.726700000000001</v>
      </c>
      <c r="S127" s="75">
        <v>33</v>
      </c>
      <c r="T127" s="75">
        <v>15</v>
      </c>
      <c r="U127" s="75">
        <v>5</v>
      </c>
      <c r="V127" s="75">
        <v>9</v>
      </c>
      <c r="W127" s="50">
        <f t="shared" si="13"/>
        <v>36</v>
      </c>
      <c r="X127" s="50">
        <f t="shared" si="19"/>
        <v>18</v>
      </c>
      <c r="Z127" s="25" t="str">
        <f t="shared" si="12"/>
        <v>M1.8×0.35</v>
      </c>
      <c r="AA127" s="26" t="s">
        <v>135</v>
      </c>
      <c r="AB127" s="25">
        <v>1.8</v>
      </c>
      <c r="AC127" s="25">
        <v>0.35</v>
      </c>
      <c r="AD127" s="26">
        <v>60</v>
      </c>
      <c r="AE127" s="31" t="s">
        <v>174</v>
      </c>
      <c r="AF127" s="31">
        <v>0</v>
      </c>
      <c r="AG127" s="26">
        <f t="shared" si="20"/>
        <v>1.6396999999999999</v>
      </c>
      <c r="AH127" s="26">
        <f t="shared" si="21"/>
        <v>1.5727</v>
      </c>
      <c r="AI127" s="60">
        <v>6.7000000000000004E-2</v>
      </c>
      <c r="AJ127" s="26">
        <f t="shared" si="22"/>
        <v>1.5011000000000001</v>
      </c>
      <c r="AK127" s="26">
        <f t="shared" si="23"/>
        <v>1.4211</v>
      </c>
      <c r="AL127" s="60">
        <v>0.08</v>
      </c>
      <c r="AM127" s="102">
        <v>1.79</v>
      </c>
    </row>
    <row r="128" spans="2:41" ht="15" x14ac:dyDescent="0.3">
      <c r="B128" s="76" t="str">
        <f t="shared" si="10"/>
        <v>M36×4</v>
      </c>
      <c r="C128" s="103" t="s">
        <v>392</v>
      </c>
      <c r="D128" s="77" t="s">
        <v>221</v>
      </c>
      <c r="E128" s="74" t="s">
        <v>0</v>
      </c>
      <c r="F128" s="75">
        <v>36</v>
      </c>
      <c r="G128" s="75">
        <v>4</v>
      </c>
      <c r="H128" s="74" t="s">
        <v>133</v>
      </c>
      <c r="I128" s="77" t="s">
        <v>378</v>
      </c>
      <c r="J128" s="75" t="s">
        <v>310</v>
      </c>
      <c r="K128" s="58" t="s">
        <v>490</v>
      </c>
      <c r="L128" s="75">
        <v>36</v>
      </c>
      <c r="M128" s="75">
        <f t="shared" si="11"/>
        <v>4</v>
      </c>
      <c r="N128" s="74">
        <v>60</v>
      </c>
      <c r="O128" s="101">
        <f t="array" ref="O128">IFERROR(INDEX($AB$11:$AM$235,MATCH($B128&amp;$I128,$Z$11:$Z$235&amp;$AE$11:$AE$235,0),MATCH($C128,$AB$9:$AM$9,0)),"-")</f>
        <v>36</v>
      </c>
      <c r="P128" s="75">
        <v>42</v>
      </c>
      <c r="Q128" s="75">
        <v>6</v>
      </c>
      <c r="R128" s="101">
        <f t="array" ref="R128">IFERROR(INDEX($AB$11:$AM$235,MATCH($B128&amp;$I128,$Z$11:$Z$235&amp;$AE$11:$AE$235,0),MATCH($D128,$AB$9:$AM$9,0)),"-")</f>
        <v>33.401899999999998</v>
      </c>
      <c r="S128" s="75">
        <v>33</v>
      </c>
      <c r="T128" s="75">
        <v>15</v>
      </c>
      <c r="U128" s="75">
        <v>5</v>
      </c>
      <c r="V128" s="75">
        <v>8</v>
      </c>
      <c r="W128" s="50">
        <f t="shared" si="13"/>
        <v>36</v>
      </c>
      <c r="X128" s="50">
        <f t="shared" si="19"/>
        <v>18</v>
      </c>
      <c r="Z128" s="25" t="str">
        <f t="shared" si="12"/>
        <v>M2×0.4</v>
      </c>
      <c r="AA128" s="26" t="s">
        <v>135</v>
      </c>
      <c r="AB128" s="25">
        <v>2</v>
      </c>
      <c r="AC128" s="25">
        <v>0.4</v>
      </c>
      <c r="AD128" s="26">
        <v>60</v>
      </c>
      <c r="AE128" s="31" t="s">
        <v>174</v>
      </c>
      <c r="AF128" s="31">
        <v>0</v>
      </c>
      <c r="AG128" s="26">
        <f t="shared" si="20"/>
        <v>1.7802</v>
      </c>
      <c r="AH128" s="26">
        <f t="shared" si="21"/>
        <v>1.7402</v>
      </c>
      <c r="AI128" s="60">
        <v>0.04</v>
      </c>
      <c r="AJ128" s="26">
        <f t="shared" si="22"/>
        <v>1.657</v>
      </c>
      <c r="AK128" s="26">
        <f t="shared" si="23"/>
        <v>1.5669999999999999</v>
      </c>
      <c r="AL128" s="60">
        <v>0.09</v>
      </c>
      <c r="AM128" s="102">
        <v>1.9</v>
      </c>
    </row>
    <row r="129" spans="2:39" ht="15" x14ac:dyDescent="0.3">
      <c r="B129" s="76" t="str">
        <f t="shared" si="10"/>
        <v>M39×4</v>
      </c>
      <c r="C129" s="103" t="s">
        <v>392</v>
      </c>
      <c r="D129" s="77" t="s">
        <v>221</v>
      </c>
      <c r="E129" s="74" t="s">
        <v>0</v>
      </c>
      <c r="F129" s="75">
        <v>39</v>
      </c>
      <c r="G129" s="75">
        <v>4</v>
      </c>
      <c r="H129" s="74" t="s">
        <v>133</v>
      </c>
      <c r="I129" s="77" t="s">
        <v>378</v>
      </c>
      <c r="J129" s="75" t="s">
        <v>310</v>
      </c>
      <c r="K129" s="58" t="s">
        <v>490</v>
      </c>
      <c r="L129" s="75">
        <v>39</v>
      </c>
      <c r="M129" s="75">
        <f t="shared" si="11"/>
        <v>4</v>
      </c>
      <c r="N129" s="74">
        <v>60</v>
      </c>
      <c r="O129" s="101">
        <f t="array" ref="O129">IFERROR(INDEX($AB$11:$AM$235,MATCH($B129&amp;$I129,$Z$11:$Z$235&amp;$AE$11:$AE$235,0),MATCH($C129,$AB$9:$AM$9,0)),"-")</f>
        <v>39</v>
      </c>
      <c r="P129" s="75">
        <v>42</v>
      </c>
      <c r="Q129" s="75">
        <v>6</v>
      </c>
      <c r="R129" s="101">
        <f t="array" ref="R129">IFERROR(INDEX($AB$11:$AM$235,MATCH($B129&amp;$I129,$Z$11:$Z$235&amp;$AE$11:$AE$235,0),MATCH($D129,$AB$9:$AM$9,0)),"-")</f>
        <v>36.401899999999998</v>
      </c>
      <c r="S129" s="75">
        <v>33</v>
      </c>
      <c r="T129" s="75">
        <v>15</v>
      </c>
      <c r="U129" s="75">
        <v>5</v>
      </c>
      <c r="V129" s="75">
        <v>8</v>
      </c>
      <c r="W129" s="50">
        <f t="shared" si="13"/>
        <v>36</v>
      </c>
      <c r="X129" s="50">
        <f t="shared" si="19"/>
        <v>18</v>
      </c>
      <c r="Z129" s="25" t="str">
        <f t="shared" si="12"/>
        <v>M2.2×0.45</v>
      </c>
      <c r="AA129" s="26" t="s">
        <v>135</v>
      </c>
      <c r="AB129" s="25">
        <v>2.2000000000000002</v>
      </c>
      <c r="AC129" s="25">
        <v>0.45</v>
      </c>
      <c r="AD129" s="26">
        <v>60</v>
      </c>
      <c r="AE129" s="31" t="s">
        <v>174</v>
      </c>
      <c r="AF129" s="31">
        <v>0</v>
      </c>
      <c r="AG129" s="26">
        <f t="shared" si="20"/>
        <v>1.9826999999999999</v>
      </c>
      <c r="AH129" s="26">
        <f t="shared" si="21"/>
        <v>1.9077</v>
      </c>
      <c r="AI129" s="60">
        <v>7.4999999999999997E-2</v>
      </c>
      <c r="AJ129" s="26">
        <f t="shared" si="22"/>
        <v>1.8129</v>
      </c>
      <c r="AK129" s="26">
        <f t="shared" si="23"/>
        <v>1.7129000000000001</v>
      </c>
      <c r="AL129" s="60">
        <v>0.1</v>
      </c>
      <c r="AM129" s="102">
        <v>2.1800000000000002</v>
      </c>
    </row>
    <row r="130" spans="2:39" ht="15" x14ac:dyDescent="0.3">
      <c r="B130" s="76" t="str">
        <f t="shared" si="10"/>
        <v>M42×4.5</v>
      </c>
      <c r="C130" s="103" t="s">
        <v>392</v>
      </c>
      <c r="D130" s="77" t="s">
        <v>221</v>
      </c>
      <c r="E130" s="74" t="s">
        <v>0</v>
      </c>
      <c r="F130" s="75">
        <v>42</v>
      </c>
      <c r="G130" s="75">
        <v>4.5</v>
      </c>
      <c r="H130" s="74" t="s">
        <v>133</v>
      </c>
      <c r="I130" s="77" t="s">
        <v>378</v>
      </c>
      <c r="J130" s="75" t="s">
        <v>310</v>
      </c>
      <c r="K130" s="58" t="s">
        <v>490</v>
      </c>
      <c r="L130" s="75">
        <v>42</v>
      </c>
      <c r="M130" s="75">
        <f t="shared" si="11"/>
        <v>4.5</v>
      </c>
      <c r="N130" s="74">
        <v>60</v>
      </c>
      <c r="O130" s="101">
        <f t="array" ref="O130">IFERROR(INDEX($AB$11:$AM$235,MATCH($B130&amp;$I130,$Z$11:$Z$235&amp;$AE$11:$AE$235,0),MATCH($C130,$AB$9:$AM$9,0)),"-")</f>
        <v>42</v>
      </c>
      <c r="P130" s="75">
        <v>42</v>
      </c>
      <c r="Q130" s="75">
        <v>6</v>
      </c>
      <c r="R130" s="101">
        <f t="array" ref="R130">IFERROR(INDEX($AB$11:$AM$235,MATCH($B130&amp;$I130,$Z$11:$Z$235&amp;$AE$11:$AE$235,0),MATCH($D130,$AB$9:$AM$9,0)),"-")</f>
        <v>39.077199999999998</v>
      </c>
      <c r="S130" s="75">
        <v>33</v>
      </c>
      <c r="T130" s="75">
        <v>15</v>
      </c>
      <c r="U130" s="75">
        <v>6</v>
      </c>
      <c r="V130" s="75">
        <v>8</v>
      </c>
      <c r="W130" s="50">
        <f t="shared" si="13"/>
        <v>36</v>
      </c>
      <c r="X130" s="50">
        <f t="shared" ref="X130:X165" si="24">S130-T130</f>
        <v>18</v>
      </c>
      <c r="Z130" s="25" t="str">
        <f t="shared" si="12"/>
        <v>M2.5×0.45</v>
      </c>
      <c r="AA130" s="26" t="s">
        <v>135</v>
      </c>
      <c r="AB130" s="25">
        <v>2.5</v>
      </c>
      <c r="AC130" s="25">
        <v>0.45</v>
      </c>
      <c r="AD130" s="26">
        <v>60</v>
      </c>
      <c r="AE130" s="31" t="s">
        <v>174</v>
      </c>
      <c r="AF130" s="31">
        <v>0</v>
      </c>
      <c r="AG130" s="26">
        <f t="shared" si="20"/>
        <v>2.2827000000000002</v>
      </c>
      <c r="AH130" s="26">
        <f t="shared" si="21"/>
        <v>2.2077</v>
      </c>
      <c r="AI130" s="60">
        <v>7.4999999999999997E-2</v>
      </c>
      <c r="AJ130" s="26">
        <f t="shared" si="22"/>
        <v>2.1128999999999998</v>
      </c>
      <c r="AK130" s="26">
        <f t="shared" si="23"/>
        <v>2.0129000000000001</v>
      </c>
      <c r="AL130" s="60">
        <v>0.1</v>
      </c>
      <c r="AM130" s="102">
        <v>2.48</v>
      </c>
    </row>
    <row r="131" spans="2:39" ht="15" x14ac:dyDescent="0.3">
      <c r="B131" s="76" t="str">
        <f t="shared" si="10"/>
        <v>M45×4.5</v>
      </c>
      <c r="C131" s="103" t="s">
        <v>392</v>
      </c>
      <c r="D131" s="77" t="s">
        <v>221</v>
      </c>
      <c r="E131" s="74" t="s">
        <v>0</v>
      </c>
      <c r="F131" s="75">
        <v>45</v>
      </c>
      <c r="G131" s="75">
        <v>4.5</v>
      </c>
      <c r="H131" s="74" t="s">
        <v>133</v>
      </c>
      <c r="I131" s="77" t="s">
        <v>378</v>
      </c>
      <c r="J131" s="75" t="s">
        <v>310</v>
      </c>
      <c r="K131" s="58" t="s">
        <v>490</v>
      </c>
      <c r="L131" s="75">
        <v>45</v>
      </c>
      <c r="M131" s="75">
        <f t="shared" si="11"/>
        <v>4.5</v>
      </c>
      <c r="N131" s="74">
        <v>60</v>
      </c>
      <c r="O131" s="101">
        <f t="array" ref="O131">IFERROR(INDEX($AB$11:$AM$235,MATCH($B131&amp;$I131,$Z$11:$Z$235&amp;$AE$11:$AE$235,0),MATCH($C131,$AB$9:$AM$9,0)),"-")</f>
        <v>45</v>
      </c>
      <c r="P131" s="75">
        <v>42</v>
      </c>
      <c r="Q131" s="75">
        <v>6</v>
      </c>
      <c r="R131" s="101">
        <f t="array" ref="R131">IFERROR(INDEX($AB$11:$AM$235,MATCH($B131&amp;$I131,$Z$11:$Z$235&amp;$AE$11:$AE$235,0),MATCH($D131,$AB$9:$AM$9,0)),"-")</f>
        <v>42.077199999999998</v>
      </c>
      <c r="S131" s="75">
        <v>33</v>
      </c>
      <c r="T131" s="75">
        <v>15</v>
      </c>
      <c r="U131" s="75">
        <v>6</v>
      </c>
      <c r="V131" s="75">
        <v>8</v>
      </c>
      <c r="W131" s="50">
        <f t="shared" si="13"/>
        <v>36</v>
      </c>
      <c r="X131" s="50">
        <f t="shared" si="24"/>
        <v>18</v>
      </c>
      <c r="Z131" s="25" t="str">
        <f t="shared" si="12"/>
        <v>M3×0.5</v>
      </c>
      <c r="AA131" s="26" t="s">
        <v>135</v>
      </c>
      <c r="AB131" s="25">
        <v>3</v>
      </c>
      <c r="AC131" s="25">
        <v>0.5</v>
      </c>
      <c r="AD131" s="26">
        <v>60</v>
      </c>
      <c r="AE131" s="31" t="s">
        <v>174</v>
      </c>
      <c r="AF131" s="31">
        <v>0</v>
      </c>
      <c r="AG131" s="26">
        <f t="shared" si="20"/>
        <v>2.7551999999999999</v>
      </c>
      <c r="AH131" s="26">
        <f t="shared" si="21"/>
        <v>2.6751999999999998</v>
      </c>
      <c r="AI131" s="60">
        <v>0.08</v>
      </c>
      <c r="AJ131" s="26">
        <f t="shared" si="22"/>
        <v>2.5707</v>
      </c>
      <c r="AK131" s="26">
        <f t="shared" si="23"/>
        <v>2.4586999999999999</v>
      </c>
      <c r="AL131" s="60">
        <v>0.112</v>
      </c>
      <c r="AM131" s="102">
        <v>2.97</v>
      </c>
    </row>
    <row r="132" spans="2:39" ht="15" x14ac:dyDescent="0.3">
      <c r="B132" s="76" t="str">
        <f t="shared" si="10"/>
        <v>M48×5</v>
      </c>
      <c r="C132" s="103" t="s">
        <v>392</v>
      </c>
      <c r="D132" s="77" t="s">
        <v>221</v>
      </c>
      <c r="E132" s="74" t="s">
        <v>0</v>
      </c>
      <c r="F132" s="75">
        <v>48</v>
      </c>
      <c r="G132" s="75">
        <v>5</v>
      </c>
      <c r="H132" s="74" t="s">
        <v>133</v>
      </c>
      <c r="I132" s="77" t="s">
        <v>378</v>
      </c>
      <c r="J132" s="75" t="s">
        <v>310</v>
      </c>
      <c r="K132" s="58" t="s">
        <v>490</v>
      </c>
      <c r="L132" s="75">
        <v>48</v>
      </c>
      <c r="M132" s="75">
        <f t="shared" si="11"/>
        <v>5</v>
      </c>
      <c r="N132" s="74">
        <v>60</v>
      </c>
      <c r="O132" s="101">
        <f t="array" ref="O132">IFERROR(INDEX($AB$11:$AM$235,MATCH($B132&amp;$I132,$Z$11:$Z$235&amp;$AE$11:$AE$235,0),MATCH($C132,$AB$9:$AM$9,0)),"-")</f>
        <v>48</v>
      </c>
      <c r="P132" s="75">
        <v>42</v>
      </c>
      <c r="Q132" s="75">
        <v>6</v>
      </c>
      <c r="R132" s="101">
        <f t="array" ref="R132">IFERROR(INDEX($AB$11:$AM$235,MATCH($B132&amp;$I132,$Z$11:$Z$235&amp;$AE$11:$AE$235,0),MATCH($D132,$AB$9:$AM$9,0)),"-")</f>
        <v>44.752400000000002</v>
      </c>
      <c r="S132" s="75">
        <v>33</v>
      </c>
      <c r="T132" s="75">
        <v>15</v>
      </c>
      <c r="U132" s="75">
        <v>6</v>
      </c>
      <c r="V132" s="75">
        <v>8</v>
      </c>
      <c r="W132" s="50">
        <f t="shared" si="13"/>
        <v>36</v>
      </c>
      <c r="X132" s="50">
        <f t="shared" si="24"/>
        <v>18</v>
      </c>
      <c r="Z132" s="25" t="str">
        <f t="shared" si="12"/>
        <v>M3.5×0.6</v>
      </c>
      <c r="AA132" s="26" t="s">
        <v>135</v>
      </c>
      <c r="AB132" s="25">
        <v>3.5</v>
      </c>
      <c r="AC132" s="25">
        <v>0.6</v>
      </c>
      <c r="AD132" s="26">
        <v>60</v>
      </c>
      <c r="AE132" s="31" t="s">
        <v>174</v>
      </c>
      <c r="AF132" s="31">
        <v>0</v>
      </c>
      <c r="AG132" s="26">
        <f t="shared" si="20"/>
        <v>3.1602999999999999</v>
      </c>
      <c r="AH132" s="26">
        <f t="shared" si="21"/>
        <v>3.1103000000000001</v>
      </c>
      <c r="AI132" s="60">
        <v>0.05</v>
      </c>
      <c r="AJ132" s="26">
        <f t="shared" si="22"/>
        <v>2.9754999999999998</v>
      </c>
      <c r="AK132" s="26">
        <f t="shared" si="23"/>
        <v>2.8504999999999998</v>
      </c>
      <c r="AL132" s="60">
        <v>0.125</v>
      </c>
      <c r="AM132" s="102">
        <v>3.33</v>
      </c>
    </row>
    <row r="133" spans="2:39" ht="15" x14ac:dyDescent="0.3">
      <c r="B133" s="76" t="str">
        <f t="shared" si="10"/>
        <v>M52×5</v>
      </c>
      <c r="C133" s="103" t="s">
        <v>392</v>
      </c>
      <c r="D133" s="77" t="s">
        <v>221</v>
      </c>
      <c r="E133" s="74" t="s">
        <v>0</v>
      </c>
      <c r="F133" s="75">
        <v>52</v>
      </c>
      <c r="G133" s="75">
        <v>5</v>
      </c>
      <c r="H133" s="74" t="s">
        <v>133</v>
      </c>
      <c r="I133" s="77" t="s">
        <v>378</v>
      </c>
      <c r="J133" s="75" t="s">
        <v>310</v>
      </c>
      <c r="K133" s="58" t="s">
        <v>490</v>
      </c>
      <c r="L133" s="75">
        <v>52</v>
      </c>
      <c r="M133" s="75">
        <f t="shared" si="11"/>
        <v>5</v>
      </c>
      <c r="N133" s="74">
        <v>60</v>
      </c>
      <c r="O133" s="101">
        <f t="array" ref="O133">IFERROR(INDEX($AB$11:$AM$235,MATCH($B133&amp;$I133,$Z$11:$Z$235&amp;$AE$11:$AE$235,0),MATCH($C133,$AB$9:$AM$9,0)),"-")</f>
        <v>52</v>
      </c>
      <c r="P133" s="75">
        <v>42</v>
      </c>
      <c r="Q133" s="75">
        <v>6</v>
      </c>
      <c r="R133" s="101">
        <f t="array" ref="R133">IFERROR(INDEX($AB$11:$AM$235,MATCH($B133&amp;$I133,$Z$11:$Z$235&amp;$AE$11:$AE$235,0),MATCH($D133,$AB$9:$AM$9,0)),"-")</f>
        <v>48.752400000000002</v>
      </c>
      <c r="S133" s="75">
        <v>33</v>
      </c>
      <c r="T133" s="75">
        <v>15</v>
      </c>
      <c r="U133" s="75">
        <v>6</v>
      </c>
      <c r="V133" s="75">
        <v>8</v>
      </c>
      <c r="W133" s="50">
        <f t="shared" si="13"/>
        <v>36</v>
      </c>
      <c r="X133" s="50">
        <f t="shared" si="24"/>
        <v>18</v>
      </c>
      <c r="Z133" s="25" t="str">
        <f t="shared" si="12"/>
        <v>M4×0.7</v>
      </c>
      <c r="AA133" s="26" t="s">
        <v>135</v>
      </c>
      <c r="AB133" s="25">
        <v>4</v>
      </c>
      <c r="AC133" s="25">
        <v>0.7</v>
      </c>
      <c r="AD133" s="26">
        <v>60</v>
      </c>
      <c r="AE133" s="31" t="s">
        <v>174</v>
      </c>
      <c r="AF133" s="31">
        <v>0</v>
      </c>
      <c r="AG133" s="26">
        <f t="shared" si="20"/>
        <v>3.6402999999999999</v>
      </c>
      <c r="AH133" s="26">
        <f t="shared" si="21"/>
        <v>3.5453000000000001</v>
      </c>
      <c r="AI133" s="60">
        <v>9.5000000000000001E-2</v>
      </c>
      <c r="AJ133" s="26">
        <f t="shared" si="22"/>
        <v>3.3822000000000001</v>
      </c>
      <c r="AK133" s="26">
        <f t="shared" si="23"/>
        <v>3.2422</v>
      </c>
      <c r="AL133" s="60">
        <v>0.14000000000000001</v>
      </c>
      <c r="AM133" s="102">
        <v>3.94</v>
      </c>
    </row>
    <row r="134" spans="2:39" ht="15" x14ac:dyDescent="0.3">
      <c r="B134" s="76" t="str">
        <f t="shared" si="10"/>
        <v>M56×5.5</v>
      </c>
      <c r="C134" s="103" t="s">
        <v>392</v>
      </c>
      <c r="D134" s="77" t="s">
        <v>221</v>
      </c>
      <c r="E134" s="74" t="s">
        <v>0</v>
      </c>
      <c r="F134" s="75">
        <v>56</v>
      </c>
      <c r="G134" s="75">
        <v>5.5</v>
      </c>
      <c r="H134" s="74" t="s">
        <v>133</v>
      </c>
      <c r="I134" s="77" t="s">
        <v>378</v>
      </c>
      <c r="J134" s="75" t="s">
        <v>310</v>
      </c>
      <c r="K134" s="58" t="s">
        <v>490</v>
      </c>
      <c r="L134" s="75">
        <v>56</v>
      </c>
      <c r="M134" s="75">
        <f t="shared" si="11"/>
        <v>5.5</v>
      </c>
      <c r="N134" s="74">
        <v>60</v>
      </c>
      <c r="O134" s="101">
        <f t="array" ref="O134">IFERROR(INDEX($AB$11:$AM$235,MATCH($B134&amp;$I134,$Z$11:$Z$235&amp;$AE$11:$AE$235,0),MATCH($C134,$AB$9:$AM$9,0)),"-")</f>
        <v>56</v>
      </c>
      <c r="P134" s="75">
        <v>42</v>
      </c>
      <c r="Q134" s="75">
        <v>6</v>
      </c>
      <c r="R134" s="101">
        <f t="array" ref="R134">IFERROR(INDEX($AB$11:$AM$235,MATCH($B134&amp;$I134,$Z$11:$Z$235&amp;$AE$11:$AE$235,0),MATCH($D134,$AB$9:$AM$9,0)),"-")</f>
        <v>52.427599999999998</v>
      </c>
      <c r="S134" s="75">
        <v>33</v>
      </c>
      <c r="T134" s="75">
        <v>15</v>
      </c>
      <c r="U134" s="75">
        <v>6</v>
      </c>
      <c r="V134" s="75">
        <v>8</v>
      </c>
      <c r="W134" s="50">
        <f t="shared" si="13"/>
        <v>36</v>
      </c>
      <c r="X134" s="50">
        <f t="shared" si="24"/>
        <v>18</v>
      </c>
      <c r="Z134" s="25" t="str">
        <f t="shared" si="12"/>
        <v>M4.5×0.75</v>
      </c>
      <c r="AA134" s="26" t="s">
        <v>135</v>
      </c>
      <c r="AB134" s="25">
        <v>4.5</v>
      </c>
      <c r="AC134" s="25">
        <v>0.75</v>
      </c>
      <c r="AD134" s="26">
        <v>60</v>
      </c>
      <c r="AE134" s="31" t="s">
        <v>174</v>
      </c>
      <c r="AF134" s="31">
        <v>0</v>
      </c>
      <c r="AG134" s="26">
        <f t="shared" si="20"/>
        <v>4.0728999999999997</v>
      </c>
      <c r="AH134" s="26">
        <f t="shared" si="21"/>
        <v>4.0129000000000001</v>
      </c>
      <c r="AI134" s="60">
        <v>0.06</v>
      </c>
      <c r="AJ134" s="26">
        <f t="shared" si="22"/>
        <v>3.8380999999999998</v>
      </c>
      <c r="AK134" s="26">
        <f t="shared" si="23"/>
        <v>3.6880999999999999</v>
      </c>
      <c r="AL134" s="60">
        <v>0.15</v>
      </c>
      <c r="AM134" s="102">
        <v>4.29</v>
      </c>
    </row>
    <row r="135" spans="2:39" ht="15" x14ac:dyDescent="0.3">
      <c r="B135" s="76" t="str">
        <f t="shared" si="10"/>
        <v>M60×5.5</v>
      </c>
      <c r="C135" s="103" t="s">
        <v>392</v>
      </c>
      <c r="D135" s="77" t="s">
        <v>221</v>
      </c>
      <c r="E135" s="74" t="s">
        <v>0</v>
      </c>
      <c r="F135" s="75">
        <v>60</v>
      </c>
      <c r="G135" s="75">
        <v>5.5</v>
      </c>
      <c r="H135" s="74" t="s">
        <v>133</v>
      </c>
      <c r="I135" s="77" t="s">
        <v>378</v>
      </c>
      <c r="J135" s="75" t="s">
        <v>310</v>
      </c>
      <c r="K135" s="58" t="s">
        <v>490</v>
      </c>
      <c r="L135" s="75">
        <v>60</v>
      </c>
      <c r="M135" s="75">
        <f t="shared" si="11"/>
        <v>5.5</v>
      </c>
      <c r="N135" s="74">
        <v>60</v>
      </c>
      <c r="O135" s="101">
        <f t="array" ref="O135">IFERROR(INDEX($AB$11:$AM$235,MATCH($B135&amp;$I135,$Z$11:$Z$235&amp;$AE$11:$AE$235,0),MATCH($C135,$AB$9:$AM$9,0)),"-")</f>
        <v>60</v>
      </c>
      <c r="P135" s="75">
        <v>42</v>
      </c>
      <c r="Q135" s="75">
        <v>6</v>
      </c>
      <c r="R135" s="101">
        <f t="array" ref="R135">IFERROR(INDEX($AB$11:$AM$235,MATCH($B135&amp;$I135,$Z$11:$Z$235&amp;$AE$11:$AE$235,0),MATCH($D135,$AB$9:$AM$9,0)),"-")</f>
        <v>56.427599999999998</v>
      </c>
      <c r="S135" s="75">
        <v>33</v>
      </c>
      <c r="T135" s="75">
        <v>15</v>
      </c>
      <c r="U135" s="75">
        <v>6</v>
      </c>
      <c r="V135" s="75">
        <v>8</v>
      </c>
      <c r="W135" s="50">
        <f t="shared" si="13"/>
        <v>36</v>
      </c>
      <c r="X135" s="50">
        <f t="shared" si="24"/>
        <v>18</v>
      </c>
      <c r="Z135" s="25" t="str">
        <f t="shared" si="12"/>
        <v>M5×0.8</v>
      </c>
      <c r="AA135" s="26" t="s">
        <v>135</v>
      </c>
      <c r="AB135" s="25">
        <v>5</v>
      </c>
      <c r="AC135" s="25">
        <v>0.8</v>
      </c>
      <c r="AD135" s="26">
        <v>60</v>
      </c>
      <c r="AE135" s="31" t="s">
        <v>174</v>
      </c>
      <c r="AF135" s="31">
        <v>0</v>
      </c>
      <c r="AG135" s="26">
        <f t="shared" si="20"/>
        <v>4.5804</v>
      </c>
      <c r="AH135" s="26">
        <f t="shared" si="21"/>
        <v>4.4804000000000004</v>
      </c>
      <c r="AI135" s="60">
        <v>0.1</v>
      </c>
      <c r="AJ135" s="26">
        <f t="shared" si="22"/>
        <v>4.2939999999999996</v>
      </c>
      <c r="AK135" s="26">
        <f t="shared" si="23"/>
        <v>4.1340000000000003</v>
      </c>
      <c r="AL135" s="60">
        <v>0.16</v>
      </c>
      <c r="AM135" s="102">
        <v>4.93</v>
      </c>
    </row>
    <row r="136" spans="2:39" ht="15" x14ac:dyDescent="0.3">
      <c r="B136" s="76" t="str">
        <f t="shared" si="10"/>
        <v>M64×6</v>
      </c>
      <c r="C136" s="103" t="s">
        <v>392</v>
      </c>
      <c r="D136" s="77" t="s">
        <v>221</v>
      </c>
      <c r="E136" s="74" t="s">
        <v>0</v>
      </c>
      <c r="F136" s="75">
        <v>64</v>
      </c>
      <c r="G136" s="75">
        <v>6</v>
      </c>
      <c r="H136" s="74" t="s">
        <v>133</v>
      </c>
      <c r="I136" s="77" t="s">
        <v>378</v>
      </c>
      <c r="J136" s="75" t="s">
        <v>310</v>
      </c>
      <c r="K136" s="58" t="s">
        <v>490</v>
      </c>
      <c r="L136" s="75">
        <v>64</v>
      </c>
      <c r="M136" s="75">
        <f t="shared" si="11"/>
        <v>6</v>
      </c>
      <c r="N136" s="74">
        <v>60</v>
      </c>
      <c r="O136" s="101">
        <f t="array" ref="O136">IFERROR(INDEX($AB$11:$AM$235,MATCH($B136&amp;$I136,$Z$11:$Z$235&amp;$AE$11:$AE$235,0),MATCH($C136,$AB$9:$AM$9,0)),"-")</f>
        <v>64</v>
      </c>
      <c r="P136" s="75">
        <v>42</v>
      </c>
      <c r="Q136" s="75">
        <v>6</v>
      </c>
      <c r="R136" s="101">
        <f t="array" ref="R136">IFERROR(INDEX($AB$11:$AM$235,MATCH($B136&amp;$I136,$Z$11:$Z$235&amp;$AE$11:$AE$235,0),MATCH($D136,$AB$9:$AM$9,0)),"-")</f>
        <v>60.102899999999998</v>
      </c>
      <c r="S136" s="75">
        <v>33</v>
      </c>
      <c r="T136" s="75">
        <v>15</v>
      </c>
      <c r="U136" s="75">
        <v>6</v>
      </c>
      <c r="V136" s="75">
        <v>8</v>
      </c>
      <c r="W136" s="50">
        <f t="shared" si="13"/>
        <v>36</v>
      </c>
      <c r="X136" s="50">
        <f t="shared" si="24"/>
        <v>18</v>
      </c>
      <c r="Z136" s="25" t="str">
        <f t="shared" si="12"/>
        <v>M6×1</v>
      </c>
      <c r="AA136" s="26" t="s">
        <v>135</v>
      </c>
      <c r="AB136" s="25">
        <v>6</v>
      </c>
      <c r="AC136" s="25">
        <v>1</v>
      </c>
      <c r="AD136" s="26">
        <v>60</v>
      </c>
      <c r="AE136" s="31" t="s">
        <v>174</v>
      </c>
      <c r="AF136" s="31">
        <v>0</v>
      </c>
      <c r="AG136" s="26">
        <f t="shared" si="20"/>
        <v>5.4204999999999997</v>
      </c>
      <c r="AH136" s="26">
        <f t="shared" si="21"/>
        <v>5.3505000000000003</v>
      </c>
      <c r="AI136" s="60">
        <v>7.0000000000000007E-2</v>
      </c>
      <c r="AJ136" s="26">
        <f t="shared" si="22"/>
        <v>5.1074999999999999</v>
      </c>
      <c r="AK136" s="26">
        <f t="shared" si="23"/>
        <v>4.9175000000000004</v>
      </c>
      <c r="AL136" s="60">
        <v>0.19</v>
      </c>
      <c r="AM136" s="102">
        <v>5.71</v>
      </c>
    </row>
    <row r="137" spans="2:39" ht="15" x14ac:dyDescent="0.3">
      <c r="B137" s="76" t="str">
        <f t="shared" si="10"/>
        <v>M68×6</v>
      </c>
      <c r="C137" s="103" t="s">
        <v>392</v>
      </c>
      <c r="D137" s="77" t="s">
        <v>221</v>
      </c>
      <c r="E137" s="74" t="s">
        <v>0</v>
      </c>
      <c r="F137" s="75">
        <v>68</v>
      </c>
      <c r="G137" s="75">
        <v>6</v>
      </c>
      <c r="H137" s="74" t="s">
        <v>133</v>
      </c>
      <c r="I137" s="77" t="s">
        <v>378</v>
      </c>
      <c r="J137" s="75" t="s">
        <v>310</v>
      </c>
      <c r="K137" s="58" t="s">
        <v>490</v>
      </c>
      <c r="L137" s="75">
        <v>68</v>
      </c>
      <c r="M137" s="75">
        <f t="shared" si="11"/>
        <v>6</v>
      </c>
      <c r="N137" s="74">
        <v>60</v>
      </c>
      <c r="O137" s="101">
        <f t="array" ref="O137">IFERROR(INDEX($AB$11:$AM$235,MATCH($B137&amp;$I137,$Z$11:$Z$235&amp;$AE$11:$AE$235,0),MATCH($C137,$AB$9:$AM$9,0)),"-")</f>
        <v>68</v>
      </c>
      <c r="P137" s="75">
        <v>42</v>
      </c>
      <c r="Q137" s="75">
        <v>6</v>
      </c>
      <c r="R137" s="101">
        <f t="array" ref="R137">IFERROR(INDEX($AB$11:$AM$235,MATCH($B137&amp;$I137,$Z$11:$Z$235&amp;$AE$11:$AE$235,0),MATCH($D137,$AB$9:$AM$9,0)),"-")</f>
        <v>64.102900000000005</v>
      </c>
      <c r="S137" s="75">
        <v>33</v>
      </c>
      <c r="T137" s="75">
        <v>15</v>
      </c>
      <c r="U137" s="75">
        <v>6</v>
      </c>
      <c r="V137" s="75">
        <v>8</v>
      </c>
      <c r="W137" s="50">
        <f t="shared" si="13"/>
        <v>36</v>
      </c>
      <c r="X137" s="50">
        <f t="shared" si="24"/>
        <v>18</v>
      </c>
      <c r="Z137" s="25" t="str">
        <f t="shared" si="12"/>
        <v>M7×1</v>
      </c>
      <c r="AA137" s="26" t="s">
        <v>135</v>
      </c>
      <c r="AB137" s="25">
        <v>7</v>
      </c>
      <c r="AC137" s="25">
        <v>1</v>
      </c>
      <c r="AD137" s="26">
        <v>60</v>
      </c>
      <c r="AE137" s="31" t="s">
        <v>174</v>
      </c>
      <c r="AF137" s="31">
        <v>0</v>
      </c>
      <c r="AG137" s="26">
        <f t="shared" si="20"/>
        <v>6.4204999999999997</v>
      </c>
      <c r="AH137" s="26">
        <f t="shared" si="21"/>
        <v>6.3505000000000003</v>
      </c>
      <c r="AI137" s="60">
        <v>7.0000000000000007E-2</v>
      </c>
      <c r="AJ137" s="26">
        <f t="shared" si="22"/>
        <v>6.1074999999999999</v>
      </c>
      <c r="AK137" s="26">
        <f t="shared" si="23"/>
        <v>5.9175000000000004</v>
      </c>
      <c r="AL137" s="60">
        <v>0.19</v>
      </c>
      <c r="AM137" s="102">
        <v>6.71</v>
      </c>
    </row>
    <row r="138" spans="2:39" ht="15" x14ac:dyDescent="0.3">
      <c r="B138" s="72" t="str">
        <f t="shared" si="10"/>
        <v>M1.2×0.25</v>
      </c>
      <c r="C138" s="73" t="s">
        <v>216</v>
      </c>
      <c r="D138" s="73" t="s">
        <v>157</v>
      </c>
      <c r="E138" s="71" t="s">
        <v>135</v>
      </c>
      <c r="F138" s="58">
        <v>1.2</v>
      </c>
      <c r="G138" s="58">
        <v>0.25</v>
      </c>
      <c r="H138" s="71" t="s">
        <v>147</v>
      </c>
      <c r="I138" s="73" t="s">
        <v>389</v>
      </c>
      <c r="J138" s="58" t="s">
        <v>314</v>
      </c>
      <c r="K138" s="58" t="s">
        <v>490</v>
      </c>
      <c r="L138" s="58">
        <v>1.2</v>
      </c>
      <c r="M138" s="58">
        <f t="shared" si="11"/>
        <v>0.25</v>
      </c>
      <c r="N138" s="71">
        <v>60</v>
      </c>
      <c r="O138" s="100">
        <f t="array" ref="O138">IFERROR(INDEX($AB$11:$AM$235,MATCH($B138&amp;$I138,$Z$11:$Z$235&amp;$AE$11:$AE$235,0),MATCH($C138,$AB$9:$AM$9,0)),"-")</f>
        <v>1.1359999999999999</v>
      </c>
      <c r="P138" s="58">
        <v>6</v>
      </c>
      <c r="Q138" s="58">
        <v>-6</v>
      </c>
      <c r="R138" s="100">
        <f t="array" aca="1" ref="R138" ca="1">IFERROR(INDEX($AB$11:$AM$235,MATCH($B138&amp;$I138,$Z$11:$Z$235&amp;$AE$11:$AE$235,0),MATCH($D138,$AB$9:$AM$9,0)),"-")</f>
        <v>1.0826</v>
      </c>
      <c r="S138" s="58">
        <v>6</v>
      </c>
      <c r="T138" s="58">
        <v>0</v>
      </c>
      <c r="U138" s="58">
        <v>5</v>
      </c>
      <c r="V138" s="58">
        <v>48</v>
      </c>
      <c r="W138" s="50">
        <f t="shared" si="13"/>
        <v>12</v>
      </c>
      <c r="X138" s="50">
        <f t="shared" si="24"/>
        <v>6</v>
      </c>
      <c r="Z138" s="25" t="str">
        <f t="shared" si="12"/>
        <v>M8×1.25</v>
      </c>
      <c r="AA138" s="26" t="s">
        <v>135</v>
      </c>
      <c r="AB138" s="25">
        <v>8</v>
      </c>
      <c r="AC138" s="25">
        <v>1.25</v>
      </c>
      <c r="AD138" s="26">
        <v>60</v>
      </c>
      <c r="AE138" s="31" t="s">
        <v>174</v>
      </c>
      <c r="AF138" s="31">
        <v>0</v>
      </c>
      <c r="AG138" s="26">
        <f t="shared" si="20"/>
        <v>7.2680999999999996</v>
      </c>
      <c r="AH138" s="26">
        <f t="shared" si="21"/>
        <v>7.1881000000000004</v>
      </c>
      <c r="AI138" s="60">
        <v>0.08</v>
      </c>
      <c r="AJ138" s="26">
        <f t="shared" si="22"/>
        <v>6.8587999999999996</v>
      </c>
      <c r="AK138" s="26">
        <f t="shared" si="23"/>
        <v>6.6467999999999998</v>
      </c>
      <c r="AL138" s="60">
        <v>0.21199999999999999</v>
      </c>
      <c r="AM138" s="102">
        <v>7.63</v>
      </c>
    </row>
    <row r="139" spans="2:39" ht="15" x14ac:dyDescent="0.3">
      <c r="B139" s="72" t="str">
        <f t="shared" ref="B139:B202" si="25">CONCATENATE(E139,L139,"×",G139)</f>
        <v>M1.4×0.3</v>
      </c>
      <c r="C139" s="73" t="s">
        <v>216</v>
      </c>
      <c r="D139" s="73" t="s">
        <v>157</v>
      </c>
      <c r="E139" s="71" t="s">
        <v>135</v>
      </c>
      <c r="F139" s="58">
        <v>1.4</v>
      </c>
      <c r="G139" s="58">
        <v>0.3</v>
      </c>
      <c r="H139" s="71" t="s">
        <v>147</v>
      </c>
      <c r="I139" s="73" t="s">
        <v>389</v>
      </c>
      <c r="J139" s="58" t="s">
        <v>314</v>
      </c>
      <c r="K139" s="58" t="s">
        <v>490</v>
      </c>
      <c r="L139" s="58">
        <v>1.4</v>
      </c>
      <c r="M139" s="58">
        <f t="shared" ref="M139:M202" si="26">G139</f>
        <v>0.3</v>
      </c>
      <c r="N139" s="71">
        <v>60</v>
      </c>
      <c r="O139" s="100">
        <f t="array" ref="O139">IFERROR(INDEX($AB$11:$AM$235,MATCH($B139&amp;$I139,$Z$11:$Z$235&amp;$AE$11:$AE$235,0),MATCH($C139,$AB$9:$AM$9,0)),"-")</f>
        <v>1.3160000000000001</v>
      </c>
      <c r="P139" s="58">
        <v>6</v>
      </c>
      <c r="Q139" s="58">
        <v>-6</v>
      </c>
      <c r="R139" s="100">
        <f t="array" aca="1" ref="R139" ca="1">IFERROR(INDEX($AB$11:$AM$235,MATCH($B139&amp;$I139,$Z$11:$Z$235&amp;$AE$11:$AE$235,0),MATCH($D139,$AB$9:$AM$9,0)),"-")</f>
        <v>1.2531000000000001</v>
      </c>
      <c r="S139" s="58">
        <v>6</v>
      </c>
      <c r="T139" s="58">
        <v>0</v>
      </c>
      <c r="U139" s="58">
        <v>5</v>
      </c>
      <c r="V139" s="58">
        <v>40</v>
      </c>
      <c r="W139" s="50">
        <f t="shared" si="13"/>
        <v>12</v>
      </c>
      <c r="X139" s="50">
        <f t="shared" si="24"/>
        <v>6</v>
      </c>
      <c r="Z139" s="25" t="str">
        <f t="shared" ref="Z139:Z202" si="27">CONCATENATE(AA139,AB139,"×",AC139)</f>
        <v>M9×1.25</v>
      </c>
      <c r="AA139" s="26" t="s">
        <v>135</v>
      </c>
      <c r="AB139" s="25">
        <v>9</v>
      </c>
      <c r="AC139" s="25">
        <v>1.25</v>
      </c>
      <c r="AD139" s="26">
        <v>60</v>
      </c>
      <c r="AE139" s="31" t="s">
        <v>174</v>
      </c>
      <c r="AF139" s="31">
        <v>0</v>
      </c>
      <c r="AG139" s="26">
        <f t="shared" si="20"/>
        <v>8.2681000000000004</v>
      </c>
      <c r="AH139" s="26">
        <f t="shared" si="21"/>
        <v>8.1881000000000004</v>
      </c>
      <c r="AI139" s="60">
        <v>0.08</v>
      </c>
      <c r="AJ139" s="26">
        <f t="shared" si="22"/>
        <v>7.8587999999999996</v>
      </c>
      <c r="AK139" s="26">
        <f t="shared" si="23"/>
        <v>7.6467999999999998</v>
      </c>
      <c r="AL139" s="60">
        <v>0.21199999999999999</v>
      </c>
      <c r="AM139" s="102">
        <v>8.6300000000000008</v>
      </c>
    </row>
    <row r="140" spans="2:39" ht="15" x14ac:dyDescent="0.3">
      <c r="B140" s="76" t="str">
        <f t="shared" si="25"/>
        <v>M1.2×0.25</v>
      </c>
      <c r="C140" s="77" t="s">
        <v>216</v>
      </c>
      <c r="D140" s="77" t="s">
        <v>157</v>
      </c>
      <c r="E140" s="74" t="s">
        <v>0</v>
      </c>
      <c r="F140" s="75">
        <v>1.2</v>
      </c>
      <c r="G140" s="75">
        <v>0.25</v>
      </c>
      <c r="H140" s="74" t="s">
        <v>147</v>
      </c>
      <c r="I140" s="77" t="s">
        <v>400</v>
      </c>
      <c r="J140" s="75" t="s">
        <v>314</v>
      </c>
      <c r="K140" s="58" t="s">
        <v>490</v>
      </c>
      <c r="L140" s="75">
        <v>1.2</v>
      </c>
      <c r="M140" s="75">
        <f t="shared" si="26"/>
        <v>0.25</v>
      </c>
      <c r="N140" s="74">
        <v>60</v>
      </c>
      <c r="O140" s="101">
        <f t="array" ref="O140">IFERROR(INDEX($AB$11:$AM$235,MATCH($B140&amp;$I140,$Z$11:$Z$235&amp;$AE$11:$AE$235,0),MATCH($C140,$AB$9:$AM$9,0)),"-")</f>
        <v>1.147</v>
      </c>
      <c r="P140" s="75">
        <v>6</v>
      </c>
      <c r="Q140" s="75">
        <v>-6</v>
      </c>
      <c r="R140" s="101">
        <f t="array" aca="1" ref="R140" ca="1">IFERROR(INDEX($AB$11:$AM$235,MATCH($B140&amp;$I140,$Z$11:$Z$235&amp;$AE$11:$AE$235,0),MATCH($D140,$AB$9:$AM$9,0)),"-")</f>
        <v>1.0935999999999999</v>
      </c>
      <c r="S140" s="75">
        <v>6</v>
      </c>
      <c r="T140" s="75">
        <v>0</v>
      </c>
      <c r="U140" s="75">
        <v>5</v>
      </c>
      <c r="V140" s="75">
        <v>48</v>
      </c>
      <c r="W140" s="50">
        <f t="shared" ref="W140:W203" si="28">IF(P140="-","-",P140-Q140)</f>
        <v>12</v>
      </c>
      <c r="X140" s="50">
        <f t="shared" si="24"/>
        <v>6</v>
      </c>
      <c r="Z140" s="25" t="str">
        <f t="shared" si="27"/>
        <v>M10×1.5</v>
      </c>
      <c r="AA140" s="26" t="s">
        <v>135</v>
      </c>
      <c r="AB140" s="25">
        <v>10</v>
      </c>
      <c r="AC140" s="25">
        <v>1.5</v>
      </c>
      <c r="AD140" s="26">
        <v>60</v>
      </c>
      <c r="AE140" s="31" t="s">
        <v>174</v>
      </c>
      <c r="AF140" s="31">
        <v>0</v>
      </c>
      <c r="AG140" s="26">
        <f t="shared" si="20"/>
        <v>9.1057000000000006</v>
      </c>
      <c r="AH140" s="26">
        <f t="shared" si="21"/>
        <v>9.0257000000000005</v>
      </c>
      <c r="AI140" s="60">
        <v>0.08</v>
      </c>
      <c r="AJ140" s="26">
        <f t="shared" si="22"/>
        <v>8.6121999999999996</v>
      </c>
      <c r="AK140" s="26">
        <f t="shared" si="23"/>
        <v>8.3762000000000008</v>
      </c>
      <c r="AL140" s="60">
        <v>0.23599999999999999</v>
      </c>
      <c r="AM140" s="102">
        <v>9.5399999999999991</v>
      </c>
    </row>
    <row r="141" spans="2:39" ht="15" x14ac:dyDescent="0.3">
      <c r="B141" s="76" t="str">
        <f t="shared" si="25"/>
        <v>M1.4×0.3</v>
      </c>
      <c r="C141" s="77" t="s">
        <v>216</v>
      </c>
      <c r="D141" s="77" t="s">
        <v>157</v>
      </c>
      <c r="E141" s="74" t="s">
        <v>0</v>
      </c>
      <c r="F141" s="75">
        <v>1.4</v>
      </c>
      <c r="G141" s="75">
        <v>0.3</v>
      </c>
      <c r="H141" s="74" t="s">
        <v>147</v>
      </c>
      <c r="I141" s="77" t="s">
        <v>400</v>
      </c>
      <c r="J141" s="75" t="s">
        <v>314</v>
      </c>
      <c r="K141" s="58" t="s">
        <v>490</v>
      </c>
      <c r="L141" s="75">
        <v>1.4</v>
      </c>
      <c r="M141" s="75">
        <f t="shared" si="26"/>
        <v>0.3</v>
      </c>
      <c r="N141" s="74">
        <v>60</v>
      </c>
      <c r="O141" s="101">
        <f t="array" ref="O141">IFERROR(INDEX($AB$11:$AM$235,MATCH($B141&amp;$I141,$Z$11:$Z$235&amp;$AE$11:$AE$235,0),MATCH($C141,$AB$9:$AM$9,0)),"-")</f>
        <v>1.3280000000000001</v>
      </c>
      <c r="P141" s="75">
        <v>6</v>
      </c>
      <c r="Q141" s="75">
        <v>-6</v>
      </c>
      <c r="R141" s="101">
        <f t="array" aca="1" ref="R141" ca="1">IFERROR(INDEX($AB$11:$AM$235,MATCH($B141&amp;$I141,$Z$11:$Z$235&amp;$AE$11:$AE$235,0),MATCH($D141,$AB$9:$AM$9,0)),"-")</f>
        <v>1.2650999999999999</v>
      </c>
      <c r="S141" s="75">
        <v>6</v>
      </c>
      <c r="T141" s="75">
        <v>0</v>
      </c>
      <c r="U141" s="75">
        <v>5</v>
      </c>
      <c r="V141" s="75">
        <v>40</v>
      </c>
      <c r="W141" s="50">
        <f t="shared" si="28"/>
        <v>12</v>
      </c>
      <c r="X141" s="50">
        <f t="shared" si="24"/>
        <v>6</v>
      </c>
      <c r="Z141" s="25" t="str">
        <f t="shared" si="27"/>
        <v>M11×1.5</v>
      </c>
      <c r="AA141" s="26" t="s">
        <v>135</v>
      </c>
      <c r="AB141" s="25">
        <v>11</v>
      </c>
      <c r="AC141" s="25">
        <v>1.5</v>
      </c>
      <c r="AD141" s="26">
        <v>60</v>
      </c>
      <c r="AE141" s="31" t="s">
        <v>174</v>
      </c>
      <c r="AF141" s="31">
        <v>0</v>
      </c>
      <c r="AG141" s="26">
        <f t="shared" si="20"/>
        <v>10.165699999999999</v>
      </c>
      <c r="AH141" s="26">
        <f t="shared" si="21"/>
        <v>10.025700000000001</v>
      </c>
      <c r="AI141" s="60">
        <v>0.14000000000000001</v>
      </c>
      <c r="AJ141" s="26">
        <f t="shared" si="22"/>
        <v>9.6121999999999996</v>
      </c>
      <c r="AK141" s="26">
        <f t="shared" si="23"/>
        <v>9.3762000000000008</v>
      </c>
      <c r="AL141" s="60">
        <v>0.23599999999999999</v>
      </c>
      <c r="AM141" s="102">
        <v>10.82</v>
      </c>
    </row>
    <row r="142" spans="2:39" ht="15" x14ac:dyDescent="0.3">
      <c r="B142" s="76" t="str">
        <f t="shared" si="25"/>
        <v>M1.6×0.35</v>
      </c>
      <c r="C142" s="77" t="s">
        <v>216</v>
      </c>
      <c r="D142" s="77" t="s">
        <v>157</v>
      </c>
      <c r="E142" s="74" t="s">
        <v>0</v>
      </c>
      <c r="F142" s="75">
        <v>1.6</v>
      </c>
      <c r="G142" s="75">
        <v>0.35</v>
      </c>
      <c r="H142" s="74" t="s">
        <v>147</v>
      </c>
      <c r="I142" s="77" t="s">
        <v>400</v>
      </c>
      <c r="J142" s="75" t="s">
        <v>314</v>
      </c>
      <c r="K142" s="58" t="s">
        <v>490</v>
      </c>
      <c r="L142" s="75">
        <v>1.6</v>
      </c>
      <c r="M142" s="75">
        <f t="shared" si="26"/>
        <v>0.35</v>
      </c>
      <c r="N142" s="74">
        <v>60</v>
      </c>
      <c r="O142" s="101">
        <f t="array" ref="O142">IFERROR(INDEX($AB$11:$AM$235,MATCH($B142&amp;$I142,$Z$11:$Z$235&amp;$AE$11:$AE$235,0),MATCH($C142,$AB$9:$AM$9,0)),"-")</f>
        <v>1.5129999999999999</v>
      </c>
      <c r="P142" s="75">
        <v>6</v>
      </c>
      <c r="Q142" s="75">
        <v>-6</v>
      </c>
      <c r="R142" s="101">
        <f t="array" aca="1" ref="R142" ca="1">IFERROR(INDEX($AB$11:$AM$235,MATCH($B142&amp;$I142,$Z$11:$Z$235&amp;$AE$11:$AE$235,0),MATCH($D142,$AB$9:$AM$9,0)),"-")</f>
        <v>1.4397</v>
      </c>
      <c r="S142" s="75">
        <v>6</v>
      </c>
      <c r="T142" s="75">
        <v>0</v>
      </c>
      <c r="U142" s="75">
        <v>5</v>
      </c>
      <c r="V142" s="75">
        <v>35</v>
      </c>
      <c r="W142" s="50">
        <f t="shared" si="28"/>
        <v>12</v>
      </c>
      <c r="X142" s="50">
        <f t="shared" si="24"/>
        <v>6</v>
      </c>
      <c r="Z142" s="25" t="str">
        <f t="shared" si="27"/>
        <v>M12×1.75</v>
      </c>
      <c r="AA142" s="26" t="s">
        <v>135</v>
      </c>
      <c r="AB142" s="25">
        <v>12</v>
      </c>
      <c r="AC142" s="25">
        <v>1.75</v>
      </c>
      <c r="AD142" s="26">
        <v>60</v>
      </c>
      <c r="AE142" s="31" t="s">
        <v>174</v>
      </c>
      <c r="AF142" s="31">
        <v>0</v>
      </c>
      <c r="AG142" s="26">
        <f t="shared" si="20"/>
        <v>10.9533</v>
      </c>
      <c r="AH142" s="26">
        <f t="shared" si="21"/>
        <v>10.863300000000001</v>
      </c>
      <c r="AI142" s="60">
        <v>0.09</v>
      </c>
      <c r="AJ142" s="26">
        <f t="shared" si="22"/>
        <v>10.3706</v>
      </c>
      <c r="AK142" s="26">
        <f t="shared" si="23"/>
        <v>10.105600000000001</v>
      </c>
      <c r="AL142" s="60">
        <v>0.26500000000000001</v>
      </c>
      <c r="AM142" s="102">
        <v>11.46</v>
      </c>
    </row>
    <row r="143" spans="2:39" ht="15" x14ac:dyDescent="0.3">
      <c r="B143" s="76" t="str">
        <f t="shared" si="25"/>
        <v>M1.8×0.35</v>
      </c>
      <c r="C143" s="77" t="s">
        <v>216</v>
      </c>
      <c r="D143" s="77" t="s">
        <v>157</v>
      </c>
      <c r="E143" s="74" t="s">
        <v>0</v>
      </c>
      <c r="F143" s="75">
        <v>1.8</v>
      </c>
      <c r="G143" s="75">
        <v>0.35</v>
      </c>
      <c r="H143" s="74" t="s">
        <v>147</v>
      </c>
      <c r="I143" s="77" t="s">
        <v>400</v>
      </c>
      <c r="J143" s="75" t="s">
        <v>314</v>
      </c>
      <c r="K143" s="58" t="s">
        <v>490</v>
      </c>
      <c r="L143" s="75">
        <v>1.8</v>
      </c>
      <c r="M143" s="75">
        <f t="shared" si="26"/>
        <v>0.35</v>
      </c>
      <c r="N143" s="74">
        <v>60</v>
      </c>
      <c r="O143" s="101">
        <f t="array" ref="O143">IFERROR(INDEX($AB$11:$AM$235,MATCH($B143&amp;$I143,$Z$11:$Z$235&amp;$AE$11:$AE$235,0),MATCH($C143,$AB$9:$AM$9,0)),"-")</f>
        <v>1.7130000000000001</v>
      </c>
      <c r="P143" s="75">
        <v>6</v>
      </c>
      <c r="Q143" s="75">
        <v>-6</v>
      </c>
      <c r="R143" s="101">
        <f t="array" aca="1" ref="R143" ca="1">IFERROR(INDEX($AB$11:$AM$235,MATCH($B143&amp;$I143,$Z$11:$Z$235&amp;$AE$11:$AE$235,0),MATCH($D143,$AB$9:$AM$9,0)),"-")</f>
        <v>1.6396999999999999</v>
      </c>
      <c r="S143" s="75">
        <v>6</v>
      </c>
      <c r="T143" s="75">
        <v>0</v>
      </c>
      <c r="U143" s="75">
        <v>5</v>
      </c>
      <c r="V143" s="75">
        <v>35</v>
      </c>
      <c r="W143" s="50">
        <f t="shared" si="28"/>
        <v>12</v>
      </c>
      <c r="X143" s="50">
        <f t="shared" si="24"/>
        <v>6</v>
      </c>
      <c r="Z143" s="25" t="str">
        <f t="shared" si="27"/>
        <v>M14×2</v>
      </c>
      <c r="AA143" s="26" t="s">
        <v>135</v>
      </c>
      <c r="AB143" s="25">
        <v>14</v>
      </c>
      <c r="AC143" s="25">
        <v>2</v>
      </c>
      <c r="AD143" s="26">
        <v>60</v>
      </c>
      <c r="AE143" s="31" t="s">
        <v>174</v>
      </c>
      <c r="AF143" s="31">
        <v>0</v>
      </c>
      <c r="AG143" s="26">
        <f t="shared" si="20"/>
        <v>12.801</v>
      </c>
      <c r="AH143" s="26">
        <f t="shared" si="21"/>
        <v>12.701000000000001</v>
      </c>
      <c r="AI143" s="60">
        <v>0.1</v>
      </c>
      <c r="AJ143" s="26">
        <f t="shared" si="22"/>
        <v>12.1349</v>
      </c>
      <c r="AK143" s="26">
        <f t="shared" si="23"/>
        <v>11.834899999999999</v>
      </c>
      <c r="AL143" s="60">
        <v>0.3</v>
      </c>
      <c r="AM143" s="102">
        <v>13.38</v>
      </c>
    </row>
    <row r="144" spans="2:39" ht="15" x14ac:dyDescent="0.3">
      <c r="B144" s="76" t="str">
        <f t="shared" si="25"/>
        <v>M2×0.4</v>
      </c>
      <c r="C144" s="77" t="s">
        <v>216</v>
      </c>
      <c r="D144" s="77" t="s">
        <v>157</v>
      </c>
      <c r="E144" s="74" t="s">
        <v>0</v>
      </c>
      <c r="F144" s="75">
        <v>2</v>
      </c>
      <c r="G144" s="75">
        <v>0.4</v>
      </c>
      <c r="H144" s="74" t="s">
        <v>147</v>
      </c>
      <c r="I144" s="77" t="s">
        <v>400</v>
      </c>
      <c r="J144" s="75" t="s">
        <v>314</v>
      </c>
      <c r="K144" s="58" t="s">
        <v>490</v>
      </c>
      <c r="L144" s="75">
        <v>2</v>
      </c>
      <c r="M144" s="75">
        <f t="shared" si="26"/>
        <v>0.4</v>
      </c>
      <c r="N144" s="74">
        <v>60</v>
      </c>
      <c r="O144" s="101">
        <f t="array" ref="O144">IFERROR(INDEX($AB$11:$AM$235,MATCH($B144&amp;$I144,$Z$11:$Z$235&amp;$AE$11:$AE$235,0),MATCH($C144,$AB$9:$AM$9,0)),"-")</f>
        <v>1.8939999999999999</v>
      </c>
      <c r="P144" s="75">
        <v>6</v>
      </c>
      <c r="Q144" s="75">
        <v>-6</v>
      </c>
      <c r="R144" s="101">
        <f t="array" aca="1" ref="R144" ca="1">IFERROR(INDEX($AB$11:$AM$235,MATCH($B144&amp;$I144,$Z$11:$Z$235&amp;$AE$11:$AE$235,0),MATCH($D144,$AB$9:$AM$9,0)),"-")</f>
        <v>1.8111999999999999</v>
      </c>
      <c r="S144" s="75">
        <v>6</v>
      </c>
      <c r="T144" s="75">
        <v>0</v>
      </c>
      <c r="U144" s="75">
        <v>5</v>
      </c>
      <c r="V144" s="75">
        <v>31</v>
      </c>
      <c r="W144" s="50">
        <f t="shared" si="28"/>
        <v>12</v>
      </c>
      <c r="X144" s="50">
        <f t="shared" si="24"/>
        <v>6</v>
      </c>
      <c r="Z144" s="25" t="str">
        <f t="shared" si="27"/>
        <v>M16×2</v>
      </c>
      <c r="AA144" s="26" t="s">
        <v>135</v>
      </c>
      <c r="AB144" s="25">
        <v>16</v>
      </c>
      <c r="AC144" s="25">
        <v>2</v>
      </c>
      <c r="AD144" s="26">
        <v>60</v>
      </c>
      <c r="AE144" s="31" t="s">
        <v>174</v>
      </c>
      <c r="AF144" s="31">
        <v>0</v>
      </c>
      <c r="AG144" s="26">
        <f t="shared" si="20"/>
        <v>14.801</v>
      </c>
      <c r="AH144" s="26">
        <f t="shared" si="21"/>
        <v>14.701000000000001</v>
      </c>
      <c r="AI144" s="60">
        <v>0.1</v>
      </c>
      <c r="AJ144" s="26">
        <f t="shared" si="22"/>
        <v>14.1349</v>
      </c>
      <c r="AK144" s="26">
        <f t="shared" si="23"/>
        <v>13.834899999999999</v>
      </c>
      <c r="AL144" s="60">
        <v>0.3</v>
      </c>
      <c r="AM144" s="102">
        <v>15.38</v>
      </c>
    </row>
    <row r="145" spans="2:39" ht="15" x14ac:dyDescent="0.3">
      <c r="B145" s="76" t="str">
        <f t="shared" si="25"/>
        <v>M2.2×0.45</v>
      </c>
      <c r="C145" s="77" t="s">
        <v>216</v>
      </c>
      <c r="D145" s="77" t="s">
        <v>157</v>
      </c>
      <c r="E145" s="74" t="s">
        <v>0</v>
      </c>
      <c r="F145" s="75">
        <v>2.2000000000000002</v>
      </c>
      <c r="G145" s="75">
        <v>0.45</v>
      </c>
      <c r="H145" s="74" t="s">
        <v>147</v>
      </c>
      <c r="I145" s="77" t="s">
        <v>400</v>
      </c>
      <c r="J145" s="75" t="s">
        <v>314</v>
      </c>
      <c r="K145" s="58" t="s">
        <v>490</v>
      </c>
      <c r="L145" s="75">
        <v>2.2000000000000002</v>
      </c>
      <c r="M145" s="75">
        <f t="shared" si="26"/>
        <v>0.45</v>
      </c>
      <c r="N145" s="74">
        <v>60</v>
      </c>
      <c r="O145" s="101">
        <f t="array" ref="O145">IFERROR(INDEX($AB$11:$AM$235,MATCH($B145&amp;$I145,$Z$11:$Z$235&amp;$AE$11:$AE$235,0),MATCH($C145,$AB$9:$AM$9,0)),"-")</f>
        <v>2.0760000000000001</v>
      </c>
      <c r="P145" s="75">
        <v>6</v>
      </c>
      <c r="Q145" s="75">
        <v>-6</v>
      </c>
      <c r="R145" s="101">
        <f t="array" aca="1" ref="R145" ca="1">IFERROR(INDEX($AB$11:$AM$235,MATCH($B145&amp;$I145,$Z$11:$Z$235&amp;$AE$11:$AE$235,0),MATCH($D145,$AB$9:$AM$9,0)),"-")</f>
        <v>1.9826999999999999</v>
      </c>
      <c r="S145" s="75">
        <v>6</v>
      </c>
      <c r="T145" s="75">
        <v>0</v>
      </c>
      <c r="U145" s="75">
        <v>5</v>
      </c>
      <c r="V145" s="75">
        <v>26</v>
      </c>
      <c r="W145" s="50">
        <f t="shared" si="28"/>
        <v>12</v>
      </c>
      <c r="X145" s="50">
        <f t="shared" si="24"/>
        <v>6</v>
      </c>
      <c r="Z145" s="25" t="str">
        <f t="shared" si="27"/>
        <v>M18×2.5</v>
      </c>
      <c r="AA145" s="26" t="s">
        <v>135</v>
      </c>
      <c r="AB145" s="25">
        <v>18</v>
      </c>
      <c r="AC145" s="25">
        <v>2.5</v>
      </c>
      <c r="AD145" s="26">
        <v>60</v>
      </c>
      <c r="AE145" s="31" t="s">
        <v>174</v>
      </c>
      <c r="AF145" s="31">
        <v>0</v>
      </c>
      <c r="AG145" s="26">
        <f t="shared" si="20"/>
        <v>16.4862</v>
      </c>
      <c r="AH145" s="26">
        <f t="shared" si="21"/>
        <v>16.376200000000001</v>
      </c>
      <c r="AI145" s="60">
        <v>0.11</v>
      </c>
      <c r="AJ145" s="26">
        <f t="shared" si="22"/>
        <v>15.6487</v>
      </c>
      <c r="AK145" s="26">
        <f t="shared" si="23"/>
        <v>15.293699999999999</v>
      </c>
      <c r="AL145" s="60">
        <v>0.35499999999999998</v>
      </c>
      <c r="AM145" s="102">
        <v>17.21</v>
      </c>
    </row>
    <row r="146" spans="2:39" ht="15" x14ac:dyDescent="0.3">
      <c r="B146" s="76" t="str">
        <f t="shared" si="25"/>
        <v>M2.5×0.45</v>
      </c>
      <c r="C146" s="77" t="s">
        <v>216</v>
      </c>
      <c r="D146" s="77" t="s">
        <v>157</v>
      </c>
      <c r="E146" s="74" t="s">
        <v>0</v>
      </c>
      <c r="F146" s="75">
        <v>2.5</v>
      </c>
      <c r="G146" s="75">
        <v>0.45</v>
      </c>
      <c r="H146" s="74" t="s">
        <v>147</v>
      </c>
      <c r="I146" s="77" t="s">
        <v>400</v>
      </c>
      <c r="J146" s="75" t="s">
        <v>314</v>
      </c>
      <c r="K146" s="58" t="s">
        <v>490</v>
      </c>
      <c r="L146" s="75">
        <v>2.5</v>
      </c>
      <c r="M146" s="75">
        <f t="shared" si="26"/>
        <v>0.45</v>
      </c>
      <c r="N146" s="74">
        <v>60</v>
      </c>
      <c r="O146" s="101">
        <f t="array" ref="O146">IFERROR(INDEX($AB$11:$AM$235,MATCH($B146&amp;$I146,$Z$11:$Z$235&amp;$AE$11:$AE$235,0),MATCH($C146,$AB$9:$AM$9,0)),"-")</f>
        <v>2.3759999999999999</v>
      </c>
      <c r="P146" s="75">
        <v>6</v>
      </c>
      <c r="Q146" s="75">
        <v>-6</v>
      </c>
      <c r="R146" s="101">
        <f t="array" aca="1" ref="R146" ca="1">IFERROR(INDEX($AB$11:$AM$235,MATCH($B146&amp;$I146,$Z$11:$Z$235&amp;$AE$11:$AE$235,0),MATCH($D146,$AB$9:$AM$9,0)),"-")</f>
        <v>2.2827000000000002</v>
      </c>
      <c r="S146" s="75">
        <v>6</v>
      </c>
      <c r="T146" s="75">
        <v>0</v>
      </c>
      <c r="U146" s="75">
        <v>5</v>
      </c>
      <c r="V146" s="75">
        <v>26</v>
      </c>
      <c r="W146" s="50">
        <f t="shared" si="28"/>
        <v>12</v>
      </c>
      <c r="X146" s="50">
        <f t="shared" si="24"/>
        <v>6</v>
      </c>
      <c r="Z146" s="25" t="str">
        <f t="shared" si="27"/>
        <v>M20×2.5</v>
      </c>
      <c r="AA146" s="26" t="s">
        <v>135</v>
      </c>
      <c r="AB146" s="25">
        <v>20</v>
      </c>
      <c r="AC146" s="25">
        <v>2.5</v>
      </c>
      <c r="AD146" s="26">
        <v>60</v>
      </c>
      <c r="AE146" s="31" t="s">
        <v>174</v>
      </c>
      <c r="AF146" s="31">
        <v>0</v>
      </c>
      <c r="AG146" s="26">
        <f t="shared" si="20"/>
        <v>18.4862</v>
      </c>
      <c r="AH146" s="26">
        <f t="shared" si="21"/>
        <v>18.376200000000001</v>
      </c>
      <c r="AI146" s="60">
        <v>0.11</v>
      </c>
      <c r="AJ146" s="26">
        <f t="shared" si="22"/>
        <v>17.648700000000002</v>
      </c>
      <c r="AK146" s="26">
        <f t="shared" si="23"/>
        <v>17.293700000000001</v>
      </c>
      <c r="AL146" s="60">
        <v>0.35499999999999998</v>
      </c>
      <c r="AM146" s="102">
        <v>19.21</v>
      </c>
    </row>
    <row r="147" spans="2:39" ht="15" x14ac:dyDescent="0.3">
      <c r="B147" s="76" t="str">
        <f t="shared" si="25"/>
        <v>M3×0.5</v>
      </c>
      <c r="C147" s="77" t="s">
        <v>216</v>
      </c>
      <c r="D147" s="77" t="s">
        <v>157</v>
      </c>
      <c r="E147" s="74" t="s">
        <v>0</v>
      </c>
      <c r="F147" s="75">
        <v>3</v>
      </c>
      <c r="G147" s="75">
        <v>0.5</v>
      </c>
      <c r="H147" s="74" t="s">
        <v>147</v>
      </c>
      <c r="I147" s="77" t="s">
        <v>400</v>
      </c>
      <c r="J147" s="75" t="s">
        <v>314</v>
      </c>
      <c r="K147" s="58" t="s">
        <v>490</v>
      </c>
      <c r="L147" s="75">
        <v>3</v>
      </c>
      <c r="M147" s="75">
        <f t="shared" si="26"/>
        <v>0.5</v>
      </c>
      <c r="N147" s="74">
        <v>60</v>
      </c>
      <c r="O147" s="101">
        <f t="array" ref="O147">IFERROR(INDEX($AB$11:$AM$235,MATCH($B147&amp;$I147,$Z$11:$Z$235&amp;$AE$11:$AE$235,0),MATCH($C147,$AB$9:$AM$9,0)),"-")</f>
        <v>2.8580000000000001</v>
      </c>
      <c r="P147" s="75">
        <v>6</v>
      </c>
      <c r="Q147" s="75">
        <v>-6</v>
      </c>
      <c r="R147" s="101">
        <f t="array" aca="1" ref="R147" ca="1">IFERROR(INDEX($AB$11:$AM$235,MATCH($B147&amp;$I147,$Z$11:$Z$235&amp;$AE$11:$AE$235,0),MATCH($D147,$AB$9:$AM$9,0)),"-")</f>
        <v>2.7551999999999999</v>
      </c>
      <c r="S147" s="75">
        <v>6</v>
      </c>
      <c r="T147" s="75">
        <v>0</v>
      </c>
      <c r="U147" s="75">
        <v>5</v>
      </c>
      <c r="V147" s="75">
        <v>25</v>
      </c>
      <c r="W147" s="50">
        <f t="shared" si="28"/>
        <v>12</v>
      </c>
      <c r="X147" s="50">
        <f t="shared" si="24"/>
        <v>6</v>
      </c>
      <c r="Z147" s="25" t="str">
        <f t="shared" si="27"/>
        <v>M22×2.5</v>
      </c>
      <c r="AA147" s="26" t="s">
        <v>135</v>
      </c>
      <c r="AB147" s="25">
        <v>22</v>
      </c>
      <c r="AC147" s="25">
        <v>2.5</v>
      </c>
      <c r="AD147" s="26">
        <v>60</v>
      </c>
      <c r="AE147" s="31" t="s">
        <v>174</v>
      </c>
      <c r="AF147" s="31">
        <v>0</v>
      </c>
      <c r="AG147" s="26">
        <f t="shared" si="20"/>
        <v>20.4862</v>
      </c>
      <c r="AH147" s="26">
        <f t="shared" si="21"/>
        <v>20.376200000000001</v>
      </c>
      <c r="AI147" s="60">
        <v>0.11</v>
      </c>
      <c r="AJ147" s="26">
        <f t="shared" si="22"/>
        <v>19.648700000000002</v>
      </c>
      <c r="AK147" s="26">
        <f t="shared" si="23"/>
        <v>19.293700000000001</v>
      </c>
      <c r="AL147" s="60">
        <v>0.35499999999999998</v>
      </c>
      <c r="AM147" s="102">
        <v>21.21</v>
      </c>
    </row>
    <row r="148" spans="2:39" ht="15" x14ac:dyDescent="0.3">
      <c r="B148" s="76" t="str">
        <f t="shared" si="25"/>
        <v>M3.5×0.6</v>
      </c>
      <c r="C148" s="77" t="s">
        <v>216</v>
      </c>
      <c r="D148" s="77" t="s">
        <v>157</v>
      </c>
      <c r="E148" s="74" t="s">
        <v>0</v>
      </c>
      <c r="F148" s="75">
        <v>3.5</v>
      </c>
      <c r="G148" s="75">
        <v>0.6</v>
      </c>
      <c r="H148" s="74" t="s">
        <v>147</v>
      </c>
      <c r="I148" s="77" t="s">
        <v>400</v>
      </c>
      <c r="J148" s="75" t="s">
        <v>314</v>
      </c>
      <c r="K148" s="58" t="s">
        <v>490</v>
      </c>
      <c r="L148" s="75">
        <v>3.5</v>
      </c>
      <c r="M148" s="75">
        <f t="shared" si="26"/>
        <v>0.6</v>
      </c>
      <c r="N148" s="74">
        <v>60</v>
      </c>
      <c r="O148" s="101">
        <f t="array" ref="O148">IFERROR(INDEX($AB$11:$AM$235,MATCH($B148&amp;$I148,$Z$11:$Z$235&amp;$AE$11:$AE$235,0),MATCH($C148,$AB$9:$AM$9,0)),"-")</f>
        <v>3.3239999999999998</v>
      </c>
      <c r="P148" s="75">
        <v>8</v>
      </c>
      <c r="Q148" s="75">
        <v>-8</v>
      </c>
      <c r="R148" s="101">
        <f t="array" aca="1" ref="R148" ca="1">IFERROR(INDEX($AB$11:$AM$235,MATCH($B148&amp;$I148,$Z$11:$Z$235&amp;$AE$11:$AE$235,0),MATCH($D148,$AB$9:$AM$9,0)),"-")</f>
        <v>3.2002999999999999</v>
      </c>
      <c r="S148" s="75">
        <v>8</v>
      </c>
      <c r="T148" s="75">
        <v>0</v>
      </c>
      <c r="U148" s="75">
        <v>5</v>
      </c>
      <c r="V148" s="75">
        <v>21</v>
      </c>
      <c r="W148" s="50">
        <f t="shared" si="28"/>
        <v>16</v>
      </c>
      <c r="X148" s="50">
        <f t="shared" si="24"/>
        <v>8</v>
      </c>
      <c r="Z148" s="25" t="str">
        <f t="shared" si="27"/>
        <v>M24×3</v>
      </c>
      <c r="AA148" s="26" t="s">
        <v>135</v>
      </c>
      <c r="AB148" s="25">
        <v>24</v>
      </c>
      <c r="AC148" s="25">
        <v>3</v>
      </c>
      <c r="AD148" s="26">
        <v>60</v>
      </c>
      <c r="AE148" s="31" t="s">
        <v>174</v>
      </c>
      <c r="AF148" s="31">
        <v>0</v>
      </c>
      <c r="AG148" s="26">
        <f t="shared" si="20"/>
        <v>22.171399999999998</v>
      </c>
      <c r="AH148" s="26">
        <f t="shared" si="21"/>
        <v>22.051400000000001</v>
      </c>
      <c r="AI148" s="60">
        <v>0.12</v>
      </c>
      <c r="AJ148" s="26">
        <f t="shared" si="22"/>
        <v>21.1524</v>
      </c>
      <c r="AK148" s="26">
        <f t="shared" si="23"/>
        <v>20.752400000000002</v>
      </c>
      <c r="AL148" s="60">
        <v>0.4</v>
      </c>
      <c r="AM148" s="102">
        <v>23.04</v>
      </c>
    </row>
    <row r="149" spans="2:39" ht="15" x14ac:dyDescent="0.3">
      <c r="B149" s="76" t="str">
        <f t="shared" si="25"/>
        <v>M4×0.7</v>
      </c>
      <c r="C149" s="77" t="s">
        <v>216</v>
      </c>
      <c r="D149" s="77" t="s">
        <v>157</v>
      </c>
      <c r="E149" s="74" t="s">
        <v>0</v>
      </c>
      <c r="F149" s="75">
        <v>4</v>
      </c>
      <c r="G149" s="75">
        <v>0.7</v>
      </c>
      <c r="H149" s="74" t="s">
        <v>147</v>
      </c>
      <c r="I149" s="77" t="s">
        <v>400</v>
      </c>
      <c r="J149" s="75" t="s">
        <v>314</v>
      </c>
      <c r="K149" s="58" t="s">
        <v>490</v>
      </c>
      <c r="L149" s="75">
        <v>4</v>
      </c>
      <c r="M149" s="75">
        <f t="shared" si="26"/>
        <v>0.7</v>
      </c>
      <c r="N149" s="74">
        <v>60</v>
      </c>
      <c r="O149" s="101">
        <f t="array" ref="O149">IFERROR(INDEX($AB$11:$AM$235,MATCH($B149&amp;$I149,$Z$11:$Z$235&amp;$AE$11:$AE$235,0),MATCH($C149,$AB$9:$AM$9,0)),"-")</f>
        <v>3.7839999999999998</v>
      </c>
      <c r="P149" s="75">
        <v>8</v>
      </c>
      <c r="Q149" s="75">
        <v>-8</v>
      </c>
      <c r="R149" s="101">
        <f t="array" aca="1" ref="R149" ca="1">IFERROR(INDEX($AB$11:$AM$235,MATCH($B149&amp;$I149,$Z$11:$Z$235&amp;$AE$11:$AE$235,0),MATCH($D149,$AB$9:$AM$9,0)),"-")</f>
        <v>3.6402999999999999</v>
      </c>
      <c r="S149" s="75">
        <v>8</v>
      </c>
      <c r="T149" s="75">
        <v>0</v>
      </c>
      <c r="U149" s="75">
        <v>5</v>
      </c>
      <c r="V149" s="75">
        <v>18</v>
      </c>
      <c r="W149" s="50">
        <f t="shared" si="28"/>
        <v>16</v>
      </c>
      <c r="X149" s="50">
        <f t="shared" si="24"/>
        <v>8</v>
      </c>
      <c r="Z149" s="25" t="str">
        <f t="shared" si="27"/>
        <v>M27×3</v>
      </c>
      <c r="AA149" s="26" t="s">
        <v>135</v>
      </c>
      <c r="AB149" s="25">
        <v>27</v>
      </c>
      <c r="AC149" s="25">
        <v>3</v>
      </c>
      <c r="AD149" s="26">
        <v>60</v>
      </c>
      <c r="AE149" s="31" t="s">
        <v>174</v>
      </c>
      <c r="AF149" s="31">
        <v>0</v>
      </c>
      <c r="AG149" s="26">
        <f t="shared" si="20"/>
        <v>25.171399999999998</v>
      </c>
      <c r="AH149" s="26">
        <f t="shared" si="21"/>
        <v>25.051400000000001</v>
      </c>
      <c r="AI149" s="60">
        <v>0.12</v>
      </c>
      <c r="AJ149" s="26">
        <f t="shared" si="22"/>
        <v>24.1524</v>
      </c>
      <c r="AK149" s="26">
        <f t="shared" si="23"/>
        <v>23.752400000000002</v>
      </c>
      <c r="AL149" s="60">
        <v>0.4</v>
      </c>
      <c r="AM149" s="102">
        <v>26.04</v>
      </c>
    </row>
    <row r="150" spans="2:39" ht="15" x14ac:dyDescent="0.3">
      <c r="B150" s="76" t="str">
        <f t="shared" si="25"/>
        <v>M4.5×0.75</v>
      </c>
      <c r="C150" s="77" t="s">
        <v>216</v>
      </c>
      <c r="D150" s="77" t="s">
        <v>157</v>
      </c>
      <c r="E150" s="74" t="s">
        <v>0</v>
      </c>
      <c r="F150" s="75">
        <v>4.5</v>
      </c>
      <c r="G150" s="75">
        <v>0.75</v>
      </c>
      <c r="H150" s="74" t="s">
        <v>147</v>
      </c>
      <c r="I150" s="77" t="s">
        <v>400</v>
      </c>
      <c r="J150" s="75" t="s">
        <v>314</v>
      </c>
      <c r="K150" s="58" t="s">
        <v>490</v>
      </c>
      <c r="L150" s="75">
        <v>4.5</v>
      </c>
      <c r="M150" s="75">
        <f t="shared" si="26"/>
        <v>0.75</v>
      </c>
      <c r="N150" s="74">
        <v>60</v>
      </c>
      <c r="O150" s="101">
        <f t="array" ref="O150">IFERROR(INDEX($AB$11:$AM$235,MATCH($B150&amp;$I150,$Z$11:$Z$235&amp;$AE$11:$AE$235,0),MATCH($C150,$AB$9:$AM$9,0)),"-")</f>
        <v>4.2619999999999996</v>
      </c>
      <c r="P150" s="75">
        <v>8</v>
      </c>
      <c r="Q150" s="75">
        <v>-8</v>
      </c>
      <c r="R150" s="101">
        <f t="array" aca="1" ref="R150" ca="1">IFERROR(INDEX($AB$11:$AM$235,MATCH($B150&amp;$I150,$Z$11:$Z$235&amp;$AE$11:$AE$235,0),MATCH($D150,$AB$9:$AM$9,0)),"-")</f>
        <v>4.1078999999999999</v>
      </c>
      <c r="S150" s="75">
        <v>8</v>
      </c>
      <c r="T150" s="75">
        <v>0</v>
      </c>
      <c r="U150" s="75">
        <v>5</v>
      </c>
      <c r="V150" s="75">
        <v>17</v>
      </c>
      <c r="W150" s="50">
        <f t="shared" si="28"/>
        <v>16</v>
      </c>
      <c r="X150" s="50">
        <f t="shared" si="24"/>
        <v>8</v>
      </c>
      <c r="Z150" s="25" t="str">
        <f t="shared" si="27"/>
        <v>M30×3.5</v>
      </c>
      <c r="AA150" s="26" t="s">
        <v>135</v>
      </c>
      <c r="AB150" s="25">
        <v>30</v>
      </c>
      <c r="AC150" s="25">
        <v>3.5</v>
      </c>
      <c r="AD150" s="26">
        <v>60</v>
      </c>
      <c r="AE150" s="31" t="s">
        <v>174</v>
      </c>
      <c r="AF150" s="31">
        <v>0</v>
      </c>
      <c r="AG150" s="26">
        <f t="shared" si="20"/>
        <v>27.8567</v>
      </c>
      <c r="AH150" s="26">
        <f t="shared" si="21"/>
        <v>27.726700000000001</v>
      </c>
      <c r="AI150" s="60">
        <v>0.13</v>
      </c>
      <c r="AJ150" s="26">
        <f t="shared" si="22"/>
        <v>26.661100000000001</v>
      </c>
      <c r="AK150" s="26">
        <f t="shared" si="23"/>
        <v>26.211099999999998</v>
      </c>
      <c r="AL150" s="60">
        <v>0.45</v>
      </c>
      <c r="AM150" s="102">
        <v>28.87</v>
      </c>
    </row>
    <row r="151" spans="2:39" ht="15" x14ac:dyDescent="0.3">
      <c r="B151" s="76" t="str">
        <f t="shared" si="25"/>
        <v>M5×0.8</v>
      </c>
      <c r="C151" s="77" t="s">
        <v>216</v>
      </c>
      <c r="D151" s="77" t="s">
        <v>157</v>
      </c>
      <c r="E151" s="74" t="s">
        <v>0</v>
      </c>
      <c r="F151" s="75">
        <v>5</v>
      </c>
      <c r="G151" s="75">
        <v>0.8</v>
      </c>
      <c r="H151" s="74" t="s">
        <v>147</v>
      </c>
      <c r="I151" s="77" t="s">
        <v>400</v>
      </c>
      <c r="J151" s="75" t="s">
        <v>314</v>
      </c>
      <c r="K151" s="58" t="s">
        <v>490</v>
      </c>
      <c r="L151" s="75">
        <v>5</v>
      </c>
      <c r="M151" s="75">
        <f t="shared" si="26"/>
        <v>0.8</v>
      </c>
      <c r="N151" s="74">
        <v>60</v>
      </c>
      <c r="O151" s="101">
        <f t="array" ref="O151">IFERROR(INDEX($AB$11:$AM$235,MATCH($B151&amp;$I151,$Z$11:$Z$235&amp;$AE$11:$AE$235,0),MATCH($C151,$AB$9:$AM$9,0)),"-")</f>
        <v>4.7439999999999998</v>
      </c>
      <c r="P151" s="75">
        <v>8</v>
      </c>
      <c r="Q151" s="75">
        <v>-8</v>
      </c>
      <c r="R151" s="101">
        <f t="array" aca="1" ref="R151" ca="1">IFERROR(INDEX($AB$11:$AM$235,MATCH($B151&amp;$I151,$Z$11:$Z$235&amp;$AE$11:$AE$235,0),MATCH($D151,$AB$9:$AM$9,0)),"-")</f>
        <v>4.5804</v>
      </c>
      <c r="S151" s="75">
        <v>8</v>
      </c>
      <c r="T151" s="75">
        <v>0</v>
      </c>
      <c r="U151" s="75">
        <v>5</v>
      </c>
      <c r="V151" s="75">
        <v>16</v>
      </c>
      <c r="W151" s="50">
        <f t="shared" si="28"/>
        <v>16</v>
      </c>
      <c r="X151" s="50">
        <f t="shared" si="24"/>
        <v>8</v>
      </c>
      <c r="Z151" s="25" t="str">
        <f t="shared" si="27"/>
        <v>M33×3.5</v>
      </c>
      <c r="AA151" s="26" t="s">
        <v>135</v>
      </c>
      <c r="AB151" s="25">
        <v>33</v>
      </c>
      <c r="AC151" s="25">
        <v>3.5</v>
      </c>
      <c r="AD151" s="26">
        <v>60</v>
      </c>
      <c r="AE151" s="31" t="s">
        <v>174</v>
      </c>
      <c r="AF151" s="31">
        <v>0</v>
      </c>
      <c r="AG151" s="26">
        <f t="shared" si="20"/>
        <v>30.8567</v>
      </c>
      <c r="AH151" s="26">
        <f t="shared" si="21"/>
        <v>30.726700000000001</v>
      </c>
      <c r="AI151" s="60">
        <v>0.13</v>
      </c>
      <c r="AJ151" s="26">
        <f t="shared" si="22"/>
        <v>29.661100000000001</v>
      </c>
      <c r="AK151" s="26">
        <f t="shared" si="23"/>
        <v>29.211099999999998</v>
      </c>
      <c r="AL151" s="60">
        <v>0.45</v>
      </c>
      <c r="AM151" s="102">
        <v>31.87</v>
      </c>
    </row>
    <row r="152" spans="2:39" ht="15" x14ac:dyDescent="0.3">
      <c r="B152" s="76" t="str">
        <f t="shared" si="25"/>
        <v>M6×1</v>
      </c>
      <c r="C152" s="77" t="s">
        <v>216</v>
      </c>
      <c r="D152" s="77" t="s">
        <v>157</v>
      </c>
      <c r="E152" s="74" t="s">
        <v>0</v>
      </c>
      <c r="F152" s="75">
        <v>6</v>
      </c>
      <c r="G152" s="75">
        <v>1</v>
      </c>
      <c r="H152" s="74" t="s">
        <v>147</v>
      </c>
      <c r="I152" s="77" t="s">
        <v>400</v>
      </c>
      <c r="J152" s="75" t="s">
        <v>314</v>
      </c>
      <c r="K152" s="58" t="s">
        <v>490</v>
      </c>
      <c r="L152" s="75">
        <v>6</v>
      </c>
      <c r="M152" s="75">
        <f t="shared" si="26"/>
        <v>1</v>
      </c>
      <c r="N152" s="74">
        <v>60</v>
      </c>
      <c r="O152" s="101">
        <f t="array" ref="O152">IFERROR(INDEX($AB$11:$AM$235,MATCH($B152&amp;$I152,$Z$11:$Z$235&amp;$AE$11:$AE$235,0),MATCH($C152,$AB$9:$AM$9,0)),"-")</f>
        <v>5.6719999999999997</v>
      </c>
      <c r="P152" s="75">
        <v>8</v>
      </c>
      <c r="Q152" s="75">
        <v>-8</v>
      </c>
      <c r="R152" s="101">
        <f t="array" aca="1" ref="R152" ca="1">IFERROR(INDEX($AB$11:$AM$235,MATCH($B152&amp;$I152,$Z$11:$Z$235&amp;$AE$11:$AE$235,0),MATCH($D152,$AB$9:$AM$9,0)),"-")</f>
        <v>5.4684999999999997</v>
      </c>
      <c r="S152" s="75">
        <v>8</v>
      </c>
      <c r="T152" s="75">
        <v>0</v>
      </c>
      <c r="U152" s="75">
        <v>5</v>
      </c>
      <c r="V152" s="75">
        <v>16</v>
      </c>
      <c r="W152" s="50">
        <f t="shared" si="28"/>
        <v>16</v>
      </c>
      <c r="X152" s="50">
        <f t="shared" si="24"/>
        <v>8</v>
      </c>
      <c r="Z152" s="25" t="str">
        <f t="shared" si="27"/>
        <v>M36×4</v>
      </c>
      <c r="AA152" s="26" t="s">
        <v>135</v>
      </c>
      <c r="AB152" s="25">
        <v>36</v>
      </c>
      <c r="AC152" s="25">
        <v>4</v>
      </c>
      <c r="AD152" s="26">
        <v>60</v>
      </c>
      <c r="AE152" s="31" t="s">
        <v>174</v>
      </c>
      <c r="AF152" s="31">
        <v>0</v>
      </c>
      <c r="AG152" s="26">
        <f t="shared" si="20"/>
        <v>33.5319</v>
      </c>
      <c r="AH152" s="26">
        <f t="shared" si="21"/>
        <v>33.401899999999998</v>
      </c>
      <c r="AI152" s="60">
        <v>0.13</v>
      </c>
      <c r="AJ152" s="26">
        <f t="shared" si="22"/>
        <v>32.1449</v>
      </c>
      <c r="AK152" s="26">
        <f t="shared" si="23"/>
        <v>31.669899999999998</v>
      </c>
      <c r="AL152" s="60">
        <v>0.47499999999999998</v>
      </c>
      <c r="AM152" s="102">
        <v>34.69</v>
      </c>
    </row>
    <row r="153" spans="2:39" ht="15" x14ac:dyDescent="0.3">
      <c r="B153" s="76" t="str">
        <f t="shared" si="25"/>
        <v>M7×1</v>
      </c>
      <c r="C153" s="77" t="s">
        <v>216</v>
      </c>
      <c r="D153" s="77" t="s">
        <v>157</v>
      </c>
      <c r="E153" s="74" t="s">
        <v>0</v>
      </c>
      <c r="F153" s="75">
        <v>7</v>
      </c>
      <c r="G153" s="75">
        <v>1</v>
      </c>
      <c r="H153" s="74" t="s">
        <v>147</v>
      </c>
      <c r="I153" s="77" t="s">
        <v>400</v>
      </c>
      <c r="J153" s="75" t="s">
        <v>314</v>
      </c>
      <c r="K153" s="58" t="s">
        <v>490</v>
      </c>
      <c r="L153" s="75">
        <v>7</v>
      </c>
      <c r="M153" s="75">
        <f t="shared" si="26"/>
        <v>1</v>
      </c>
      <c r="N153" s="74">
        <v>60</v>
      </c>
      <c r="O153" s="101">
        <f t="array" ref="O153">IFERROR(INDEX($AB$11:$AM$235,MATCH($B153&amp;$I153,$Z$11:$Z$235&amp;$AE$11:$AE$235,0),MATCH($C153,$AB$9:$AM$9,0)),"-")</f>
        <v>6.6719999999999997</v>
      </c>
      <c r="P153" s="75">
        <v>8</v>
      </c>
      <c r="Q153" s="75">
        <v>-8</v>
      </c>
      <c r="R153" s="101">
        <f t="array" aca="1" ref="R153" ca="1">IFERROR(INDEX($AB$11:$AM$235,MATCH($B153&amp;$I153,$Z$11:$Z$235&amp;$AE$11:$AE$235,0),MATCH($D153,$AB$9:$AM$9,0)),"-")</f>
        <v>6.4684999999999997</v>
      </c>
      <c r="S153" s="75">
        <v>8</v>
      </c>
      <c r="T153" s="75">
        <v>0</v>
      </c>
      <c r="U153" s="75">
        <v>5</v>
      </c>
      <c r="V153" s="75">
        <v>16</v>
      </c>
      <c r="W153" s="50">
        <f t="shared" si="28"/>
        <v>16</v>
      </c>
      <c r="X153" s="50">
        <f t="shared" si="24"/>
        <v>8</v>
      </c>
      <c r="Z153" s="25" t="str">
        <f t="shared" si="27"/>
        <v>M39×4</v>
      </c>
      <c r="AA153" s="26" t="s">
        <v>135</v>
      </c>
      <c r="AB153" s="25">
        <v>39</v>
      </c>
      <c r="AC153" s="25">
        <v>4</v>
      </c>
      <c r="AD153" s="26">
        <v>60</v>
      </c>
      <c r="AE153" s="31" t="s">
        <v>174</v>
      </c>
      <c r="AF153" s="31">
        <v>0</v>
      </c>
      <c r="AG153" s="26">
        <f t="shared" si="20"/>
        <v>36.5319</v>
      </c>
      <c r="AH153" s="26">
        <f t="shared" si="21"/>
        <v>36.401899999999998</v>
      </c>
      <c r="AI153" s="60">
        <v>0.13</v>
      </c>
      <c r="AJ153" s="26">
        <f t="shared" si="22"/>
        <v>35.1449</v>
      </c>
      <c r="AK153" s="26">
        <f t="shared" si="23"/>
        <v>34.669899999999998</v>
      </c>
      <c r="AL153" s="60">
        <v>0.47499999999999998</v>
      </c>
      <c r="AM153" s="102">
        <v>37.69</v>
      </c>
    </row>
    <row r="154" spans="2:39" ht="15" x14ac:dyDescent="0.3">
      <c r="B154" s="76" t="str">
        <f t="shared" si="25"/>
        <v>M8×1.25</v>
      </c>
      <c r="C154" s="77" t="s">
        <v>216</v>
      </c>
      <c r="D154" s="77" t="s">
        <v>157</v>
      </c>
      <c r="E154" s="74" t="s">
        <v>0</v>
      </c>
      <c r="F154" s="75">
        <v>8</v>
      </c>
      <c r="G154" s="75">
        <v>1.25</v>
      </c>
      <c r="H154" s="74" t="s">
        <v>147</v>
      </c>
      <c r="I154" s="77" t="s">
        <v>400</v>
      </c>
      <c r="J154" s="75" t="s">
        <v>314</v>
      </c>
      <c r="K154" s="58" t="s">
        <v>490</v>
      </c>
      <c r="L154" s="75">
        <v>8</v>
      </c>
      <c r="M154" s="75">
        <f t="shared" si="26"/>
        <v>1.25</v>
      </c>
      <c r="N154" s="74">
        <v>60</v>
      </c>
      <c r="O154" s="101">
        <f t="array" ref="O154">IFERROR(INDEX($AB$11:$AM$235,MATCH($B154&amp;$I154,$Z$11:$Z$235&amp;$AE$11:$AE$235,0),MATCH($C154,$AB$9:$AM$9,0)),"-")</f>
        <v>7.5670000000000002</v>
      </c>
      <c r="P154" s="75">
        <v>8</v>
      </c>
      <c r="Q154" s="75">
        <v>-8</v>
      </c>
      <c r="R154" s="101">
        <f t="array" aca="1" ref="R154" ca="1">IFERROR(INDEX($AB$11:$AM$235,MATCH($B154&amp;$I154,$Z$11:$Z$235&amp;$AE$11:$AE$235,0),MATCH($D154,$AB$9:$AM$9,0)),"-")</f>
        <v>7.3131000000000004</v>
      </c>
      <c r="S154" s="75">
        <v>8</v>
      </c>
      <c r="T154" s="75">
        <v>0</v>
      </c>
      <c r="U154" s="75">
        <v>5</v>
      </c>
      <c r="V154" s="75">
        <v>16</v>
      </c>
      <c r="W154" s="50">
        <f t="shared" si="28"/>
        <v>16</v>
      </c>
      <c r="X154" s="50">
        <f t="shared" si="24"/>
        <v>8</v>
      </c>
      <c r="Z154" s="25" t="str">
        <f t="shared" si="27"/>
        <v>M42×4.5</v>
      </c>
      <c r="AA154" s="26" t="s">
        <v>135</v>
      </c>
      <c r="AB154" s="25">
        <v>42</v>
      </c>
      <c r="AC154" s="25">
        <v>4.5</v>
      </c>
      <c r="AD154" s="26">
        <v>60</v>
      </c>
      <c r="AE154" s="31" t="s">
        <v>174</v>
      </c>
      <c r="AF154" s="31">
        <v>0</v>
      </c>
      <c r="AG154" s="26">
        <f t="shared" si="20"/>
        <v>39.217199999999998</v>
      </c>
      <c r="AH154" s="26">
        <f t="shared" si="21"/>
        <v>39.077199999999998</v>
      </c>
      <c r="AI154" s="60">
        <v>0.14000000000000001</v>
      </c>
      <c r="AJ154" s="26">
        <f t="shared" si="22"/>
        <v>37.6586</v>
      </c>
      <c r="AK154" s="26">
        <f t="shared" si="23"/>
        <v>37.128599999999999</v>
      </c>
      <c r="AL154" s="60">
        <v>0.53</v>
      </c>
      <c r="AM154" s="102">
        <v>40.520000000000003</v>
      </c>
    </row>
    <row r="155" spans="2:39" ht="15" x14ac:dyDescent="0.3">
      <c r="B155" s="76" t="str">
        <f t="shared" si="25"/>
        <v>M9×1.25</v>
      </c>
      <c r="C155" s="77" t="s">
        <v>216</v>
      </c>
      <c r="D155" s="77" t="s">
        <v>157</v>
      </c>
      <c r="E155" s="74" t="s">
        <v>0</v>
      </c>
      <c r="F155" s="75">
        <v>9</v>
      </c>
      <c r="G155" s="75">
        <v>1.25</v>
      </c>
      <c r="H155" s="74" t="s">
        <v>147</v>
      </c>
      <c r="I155" s="77" t="s">
        <v>400</v>
      </c>
      <c r="J155" s="75" t="s">
        <v>314</v>
      </c>
      <c r="K155" s="58" t="s">
        <v>490</v>
      </c>
      <c r="L155" s="75">
        <v>9</v>
      </c>
      <c r="M155" s="75">
        <f t="shared" si="26"/>
        <v>1.25</v>
      </c>
      <c r="N155" s="74">
        <v>60</v>
      </c>
      <c r="O155" s="101">
        <f t="array" ref="O155">IFERROR(INDEX($AB$11:$AM$235,MATCH($B155&amp;$I155,$Z$11:$Z$235&amp;$AE$11:$AE$235,0),MATCH($C155,$AB$9:$AM$9,0)),"-")</f>
        <v>8.5670000000000002</v>
      </c>
      <c r="P155" s="75">
        <v>8</v>
      </c>
      <c r="Q155" s="75">
        <v>-8</v>
      </c>
      <c r="R155" s="101">
        <f t="array" aca="1" ref="R155" ca="1">IFERROR(INDEX($AB$11:$AM$235,MATCH($B155&amp;$I155,$Z$11:$Z$235&amp;$AE$11:$AE$235,0),MATCH($D155,$AB$9:$AM$9,0)),"-")</f>
        <v>8.3131000000000004</v>
      </c>
      <c r="S155" s="75">
        <v>8</v>
      </c>
      <c r="T155" s="75">
        <v>0</v>
      </c>
      <c r="U155" s="75">
        <v>5</v>
      </c>
      <c r="V155" s="75">
        <v>16</v>
      </c>
      <c r="W155" s="50">
        <f t="shared" si="28"/>
        <v>16</v>
      </c>
      <c r="X155" s="50">
        <f t="shared" si="24"/>
        <v>8</v>
      </c>
      <c r="Z155" s="25" t="str">
        <f t="shared" si="27"/>
        <v>M45×4.5</v>
      </c>
      <c r="AA155" s="26" t="s">
        <v>135</v>
      </c>
      <c r="AB155" s="25">
        <v>45</v>
      </c>
      <c r="AC155" s="25">
        <v>4.5</v>
      </c>
      <c r="AD155" s="26">
        <v>60</v>
      </c>
      <c r="AE155" s="31" t="s">
        <v>174</v>
      </c>
      <c r="AF155" s="31">
        <v>0</v>
      </c>
      <c r="AG155" s="26">
        <f t="shared" si="20"/>
        <v>42.217199999999998</v>
      </c>
      <c r="AH155" s="26">
        <f t="shared" si="21"/>
        <v>42.077199999999998</v>
      </c>
      <c r="AI155" s="60">
        <v>0.14000000000000001</v>
      </c>
      <c r="AJ155" s="26">
        <f t="shared" si="22"/>
        <v>40.6586</v>
      </c>
      <c r="AK155" s="26">
        <f t="shared" si="23"/>
        <v>40.128599999999999</v>
      </c>
      <c r="AL155" s="60">
        <v>0.53</v>
      </c>
      <c r="AM155" s="102">
        <v>43.52</v>
      </c>
    </row>
    <row r="156" spans="2:39" ht="15" x14ac:dyDescent="0.3">
      <c r="B156" s="76" t="str">
        <f t="shared" si="25"/>
        <v>M10×1.5</v>
      </c>
      <c r="C156" s="77" t="s">
        <v>216</v>
      </c>
      <c r="D156" s="77" t="s">
        <v>157</v>
      </c>
      <c r="E156" s="74" t="s">
        <v>0</v>
      </c>
      <c r="F156" s="75">
        <v>10</v>
      </c>
      <c r="G156" s="75">
        <v>1.5</v>
      </c>
      <c r="H156" s="74" t="s">
        <v>147</v>
      </c>
      <c r="I156" s="77" t="s">
        <v>400</v>
      </c>
      <c r="J156" s="75" t="s">
        <v>314</v>
      </c>
      <c r="K156" s="58" t="s">
        <v>490</v>
      </c>
      <c r="L156" s="75">
        <v>10</v>
      </c>
      <c r="M156" s="75">
        <f t="shared" si="26"/>
        <v>1.5</v>
      </c>
      <c r="N156" s="74">
        <v>60</v>
      </c>
      <c r="O156" s="101">
        <f t="array" ref="O156">IFERROR(INDEX($AB$11:$AM$235,MATCH($B156&amp;$I156,$Z$11:$Z$235&amp;$AE$11:$AE$235,0),MATCH($C156,$AB$9:$AM$9,0)),"-")</f>
        <v>9471</v>
      </c>
      <c r="P156" s="75">
        <v>10</v>
      </c>
      <c r="Q156" s="75">
        <v>-10</v>
      </c>
      <c r="R156" s="101">
        <f t="array" aca="1" ref="R156" ca="1">IFERROR(INDEX($AB$11:$AM$235,MATCH($B156&amp;$I156,$Z$11:$Z$235&amp;$AE$11:$AE$235,0),MATCH($D156,$AB$9:$AM$9,0)),"-")</f>
        <v>9.1656999999999993</v>
      </c>
      <c r="S156" s="75">
        <v>10</v>
      </c>
      <c r="T156" s="75">
        <v>0</v>
      </c>
      <c r="U156" s="75">
        <v>5</v>
      </c>
      <c r="V156" s="75">
        <v>16</v>
      </c>
      <c r="W156" s="50">
        <f t="shared" si="28"/>
        <v>20</v>
      </c>
      <c r="X156" s="50">
        <f t="shared" si="24"/>
        <v>10</v>
      </c>
      <c r="Z156" s="25" t="str">
        <f t="shared" si="27"/>
        <v>M48×5</v>
      </c>
      <c r="AA156" s="26" t="s">
        <v>135</v>
      </c>
      <c r="AB156" s="25">
        <v>48</v>
      </c>
      <c r="AC156" s="25">
        <v>5</v>
      </c>
      <c r="AD156" s="26">
        <v>60</v>
      </c>
      <c r="AE156" s="31" t="s">
        <v>174</v>
      </c>
      <c r="AF156" s="31">
        <v>0</v>
      </c>
      <c r="AG156" s="26">
        <f t="shared" si="20"/>
        <v>44.9024</v>
      </c>
      <c r="AH156" s="26">
        <f t="shared" si="21"/>
        <v>44.752400000000002</v>
      </c>
      <c r="AI156" s="60">
        <v>0.15</v>
      </c>
      <c r="AJ156" s="26">
        <f t="shared" si="22"/>
        <v>43.147300000000001</v>
      </c>
      <c r="AK156" s="26">
        <f t="shared" si="23"/>
        <v>42.587299999999999</v>
      </c>
      <c r="AL156" s="60">
        <v>0.56000000000000005</v>
      </c>
      <c r="AM156" s="102">
        <v>46.35</v>
      </c>
    </row>
    <row r="157" spans="2:39" ht="15" x14ac:dyDescent="0.3">
      <c r="B157" s="76" t="str">
        <f t="shared" si="25"/>
        <v>M11×1.5</v>
      </c>
      <c r="C157" s="77" t="s">
        <v>216</v>
      </c>
      <c r="D157" s="77" t="s">
        <v>157</v>
      </c>
      <c r="E157" s="74" t="s">
        <v>0</v>
      </c>
      <c r="F157" s="75">
        <v>11</v>
      </c>
      <c r="G157" s="75">
        <v>1.5</v>
      </c>
      <c r="H157" s="74" t="s">
        <v>147</v>
      </c>
      <c r="I157" s="77" t="s">
        <v>400</v>
      </c>
      <c r="J157" s="75" t="s">
        <v>314</v>
      </c>
      <c r="K157" s="58" t="s">
        <v>490</v>
      </c>
      <c r="L157" s="75">
        <v>11</v>
      </c>
      <c r="M157" s="75">
        <f t="shared" si="26"/>
        <v>1.5</v>
      </c>
      <c r="N157" s="74">
        <v>60</v>
      </c>
      <c r="O157" s="101">
        <f t="array" ref="O157">IFERROR(INDEX($AB$11:$AM$235,MATCH($B157&amp;$I157,$Z$11:$Z$235&amp;$AE$11:$AE$235,0),MATCH($C157,$AB$9:$AM$9,0)),"-")</f>
        <v>10.471</v>
      </c>
      <c r="P157" s="75">
        <v>10</v>
      </c>
      <c r="Q157" s="75">
        <v>-10</v>
      </c>
      <c r="R157" s="101">
        <f t="array" aca="1" ref="R157" ca="1">IFERROR(INDEX($AB$11:$AM$235,MATCH($B157&amp;$I157,$Z$11:$Z$235&amp;$AE$11:$AE$235,0),MATCH($D157,$AB$9:$AM$9,0)),"-")</f>
        <v>10.165699999999999</v>
      </c>
      <c r="S157" s="75">
        <v>10</v>
      </c>
      <c r="T157" s="75">
        <v>0</v>
      </c>
      <c r="U157" s="75">
        <v>5</v>
      </c>
      <c r="V157" s="75">
        <v>16</v>
      </c>
      <c r="W157" s="50">
        <f t="shared" si="28"/>
        <v>20</v>
      </c>
      <c r="X157" s="50">
        <f t="shared" si="24"/>
        <v>10</v>
      </c>
      <c r="Z157" s="25" t="str">
        <f t="shared" si="27"/>
        <v>M52×5</v>
      </c>
      <c r="AA157" s="26" t="s">
        <v>135</v>
      </c>
      <c r="AB157" s="25">
        <v>52</v>
      </c>
      <c r="AC157" s="25">
        <v>5</v>
      </c>
      <c r="AD157" s="26">
        <v>60</v>
      </c>
      <c r="AE157" s="31" t="s">
        <v>174</v>
      </c>
      <c r="AF157" s="31">
        <v>0</v>
      </c>
      <c r="AG157" s="26">
        <f t="shared" si="20"/>
        <v>49.017400000000002</v>
      </c>
      <c r="AH157" s="26">
        <f t="shared" si="21"/>
        <v>48.752400000000002</v>
      </c>
      <c r="AI157" s="60">
        <v>0.26500000000000001</v>
      </c>
      <c r="AJ157" s="26">
        <f t="shared" si="22"/>
        <v>47.147300000000001</v>
      </c>
      <c r="AK157" s="26">
        <f t="shared" si="23"/>
        <v>46.587299999999999</v>
      </c>
      <c r="AL157" s="60">
        <v>0.56000000000000005</v>
      </c>
      <c r="AM157" s="102">
        <v>51.18</v>
      </c>
    </row>
    <row r="158" spans="2:39" ht="15" x14ac:dyDescent="0.3">
      <c r="B158" s="76" t="str">
        <f t="shared" si="25"/>
        <v>M12×1.75</v>
      </c>
      <c r="C158" s="77" t="s">
        <v>216</v>
      </c>
      <c r="D158" s="77" t="s">
        <v>157</v>
      </c>
      <c r="E158" s="74" t="s">
        <v>0</v>
      </c>
      <c r="F158" s="75">
        <v>12</v>
      </c>
      <c r="G158" s="75">
        <v>1.75</v>
      </c>
      <c r="H158" s="74" t="s">
        <v>147</v>
      </c>
      <c r="I158" s="77" t="s">
        <v>400</v>
      </c>
      <c r="J158" s="75" t="s">
        <v>314</v>
      </c>
      <c r="K158" s="58" t="s">
        <v>490</v>
      </c>
      <c r="L158" s="75">
        <v>12</v>
      </c>
      <c r="M158" s="75">
        <f t="shared" si="26"/>
        <v>1.75</v>
      </c>
      <c r="N158" s="74">
        <v>60</v>
      </c>
      <c r="O158" s="101">
        <f t="array" ref="O158">IFERROR(INDEX($AB$11:$AM$235,MATCH($B158&amp;$I158,$Z$11:$Z$235&amp;$AE$11:$AE$235,0),MATCH($C158,$AB$9:$AM$9,0)),"-")</f>
        <v>11.378</v>
      </c>
      <c r="P158" s="75">
        <v>10</v>
      </c>
      <c r="Q158" s="75">
        <v>-10</v>
      </c>
      <c r="R158" s="101">
        <f t="array" aca="1" ref="R158" ca="1">IFERROR(INDEX($AB$11:$AM$235,MATCH($B158&amp;$I158,$Z$11:$Z$235&amp;$AE$11:$AE$235,0),MATCH($D158,$AB$9:$AM$9,0)),"-")</f>
        <v>11.023300000000001</v>
      </c>
      <c r="S158" s="75">
        <v>10</v>
      </c>
      <c r="T158" s="75">
        <v>0</v>
      </c>
      <c r="U158" s="75">
        <v>5</v>
      </c>
      <c r="V158" s="75">
        <v>16</v>
      </c>
      <c r="W158" s="50">
        <f t="shared" si="28"/>
        <v>20</v>
      </c>
      <c r="X158" s="50">
        <f t="shared" si="24"/>
        <v>10</v>
      </c>
      <c r="Z158" s="25" t="str">
        <f t="shared" si="27"/>
        <v>M56×5.5</v>
      </c>
      <c r="AA158" s="26" t="s">
        <v>135</v>
      </c>
      <c r="AB158" s="25">
        <v>56</v>
      </c>
      <c r="AC158" s="25">
        <v>5.5</v>
      </c>
      <c r="AD158" s="26">
        <v>60</v>
      </c>
      <c r="AE158" s="31" t="s">
        <v>174</v>
      </c>
      <c r="AF158" s="31">
        <v>0</v>
      </c>
      <c r="AG158" s="26">
        <f t="shared" si="20"/>
        <v>52.707599999999999</v>
      </c>
      <c r="AH158" s="26">
        <f t="shared" si="21"/>
        <v>52.427599999999998</v>
      </c>
      <c r="AI158" s="60">
        <v>0.28000000000000003</v>
      </c>
      <c r="AJ158" s="26">
        <f t="shared" si="22"/>
        <v>50.646099999999997</v>
      </c>
      <c r="AK158" s="26">
        <f t="shared" si="23"/>
        <v>50.046100000000003</v>
      </c>
      <c r="AL158" s="60">
        <v>0.6</v>
      </c>
      <c r="AM158" s="102">
        <v>55.09</v>
      </c>
    </row>
    <row r="159" spans="2:39" ht="15" x14ac:dyDescent="0.3">
      <c r="B159" s="76" t="str">
        <f t="shared" si="25"/>
        <v>M14×2</v>
      </c>
      <c r="C159" s="77" t="s">
        <v>216</v>
      </c>
      <c r="D159" s="77" t="s">
        <v>157</v>
      </c>
      <c r="E159" s="74" t="s">
        <v>0</v>
      </c>
      <c r="F159" s="75">
        <v>14</v>
      </c>
      <c r="G159" s="75">
        <v>2</v>
      </c>
      <c r="H159" s="74" t="s">
        <v>147</v>
      </c>
      <c r="I159" s="77" t="s">
        <v>400</v>
      </c>
      <c r="J159" s="75" t="s">
        <v>314</v>
      </c>
      <c r="K159" s="58" t="s">
        <v>490</v>
      </c>
      <c r="L159" s="75">
        <v>14</v>
      </c>
      <c r="M159" s="75">
        <f t="shared" si="26"/>
        <v>2</v>
      </c>
      <c r="N159" s="74">
        <v>60</v>
      </c>
      <c r="O159" s="101">
        <f t="array" ref="O159">IFERROR(INDEX($AB$11:$AM$235,MATCH($B159&amp;$I159,$Z$11:$Z$235&amp;$AE$11:$AE$235,0),MATCH($C159,$AB$9:$AM$9,0)),"-")</f>
        <v>13.295999999999999</v>
      </c>
      <c r="P159" s="75">
        <v>10</v>
      </c>
      <c r="Q159" s="75">
        <v>-10</v>
      </c>
      <c r="R159" s="101">
        <f t="array" aca="1" ref="R159" ca="1">IFERROR(INDEX($AB$11:$AM$235,MATCH($B159&amp;$I159,$Z$11:$Z$235&amp;$AE$11:$AE$235,0),MATCH($D159,$AB$9:$AM$9,0)),"-")</f>
        <v>12.871</v>
      </c>
      <c r="S159" s="75">
        <v>10</v>
      </c>
      <c r="T159" s="75">
        <v>0</v>
      </c>
      <c r="U159" s="75">
        <v>5</v>
      </c>
      <c r="V159" s="75">
        <v>14</v>
      </c>
      <c r="W159" s="50">
        <f t="shared" si="28"/>
        <v>20</v>
      </c>
      <c r="X159" s="50">
        <f t="shared" si="24"/>
        <v>10</v>
      </c>
      <c r="Z159" s="25" t="str">
        <f t="shared" si="27"/>
        <v>M60×5.5</v>
      </c>
      <c r="AA159" s="26" t="s">
        <v>135</v>
      </c>
      <c r="AB159" s="25">
        <v>60</v>
      </c>
      <c r="AC159" s="25">
        <v>5.5</v>
      </c>
      <c r="AD159" s="26">
        <v>60</v>
      </c>
      <c r="AE159" s="31" t="s">
        <v>174</v>
      </c>
      <c r="AF159" s="31">
        <v>0</v>
      </c>
      <c r="AG159" s="26">
        <f t="shared" si="20"/>
        <v>56.707599999999999</v>
      </c>
      <c r="AH159" s="26">
        <f t="shared" si="21"/>
        <v>56.427599999999998</v>
      </c>
      <c r="AI159" s="60">
        <v>0.28000000000000003</v>
      </c>
      <c r="AJ159" s="26">
        <f t="shared" si="22"/>
        <v>54.646099999999997</v>
      </c>
      <c r="AK159" s="26">
        <f t="shared" si="23"/>
        <v>54.046100000000003</v>
      </c>
      <c r="AL159" s="60">
        <v>0.6</v>
      </c>
      <c r="AM159" s="102">
        <v>59.09</v>
      </c>
    </row>
    <row r="160" spans="2:39" ht="15" x14ac:dyDescent="0.3">
      <c r="B160" s="76" t="str">
        <f t="shared" si="25"/>
        <v>M16×2</v>
      </c>
      <c r="C160" s="77" t="s">
        <v>216</v>
      </c>
      <c r="D160" s="77" t="s">
        <v>157</v>
      </c>
      <c r="E160" s="74" t="s">
        <v>0</v>
      </c>
      <c r="F160" s="75">
        <v>16</v>
      </c>
      <c r="G160" s="75">
        <v>2</v>
      </c>
      <c r="H160" s="74" t="s">
        <v>147</v>
      </c>
      <c r="I160" s="77" t="s">
        <v>400</v>
      </c>
      <c r="J160" s="75" t="s">
        <v>314</v>
      </c>
      <c r="K160" s="58" t="s">
        <v>490</v>
      </c>
      <c r="L160" s="75">
        <v>16</v>
      </c>
      <c r="M160" s="75">
        <f t="shared" si="26"/>
        <v>2</v>
      </c>
      <c r="N160" s="74">
        <v>60</v>
      </c>
      <c r="O160" s="101">
        <f t="array" ref="O160">IFERROR(INDEX($AB$11:$AM$235,MATCH($B160&amp;$I160,$Z$11:$Z$235&amp;$AE$11:$AE$235,0),MATCH($C160,$AB$9:$AM$9,0)),"-")</f>
        <v>15.276</v>
      </c>
      <c r="P160" s="75">
        <v>10</v>
      </c>
      <c r="Q160" s="75">
        <v>-10</v>
      </c>
      <c r="R160" s="101">
        <f t="array" aca="1" ref="R160" ca="1">IFERROR(INDEX($AB$11:$AM$235,MATCH($B160&amp;$I160,$Z$11:$Z$235&amp;$AE$11:$AE$235,0),MATCH($D160,$AB$9:$AM$9,0)),"-")</f>
        <v>14.871</v>
      </c>
      <c r="S160" s="75">
        <v>10</v>
      </c>
      <c r="T160" s="75">
        <v>0</v>
      </c>
      <c r="U160" s="75">
        <v>5</v>
      </c>
      <c r="V160" s="75">
        <v>14</v>
      </c>
      <c r="W160" s="50">
        <f t="shared" si="28"/>
        <v>20</v>
      </c>
      <c r="X160" s="50">
        <f t="shared" si="24"/>
        <v>10</v>
      </c>
      <c r="Z160" s="25" t="str">
        <f t="shared" si="27"/>
        <v>M64×6</v>
      </c>
      <c r="AA160" s="26" t="s">
        <v>135</v>
      </c>
      <c r="AB160" s="25">
        <v>64</v>
      </c>
      <c r="AC160" s="25">
        <v>6</v>
      </c>
      <c r="AD160" s="26">
        <v>60</v>
      </c>
      <c r="AE160" s="31" t="s">
        <v>174</v>
      </c>
      <c r="AF160" s="31">
        <v>0</v>
      </c>
      <c r="AG160" s="26">
        <f t="shared" si="20"/>
        <v>60.402900000000002</v>
      </c>
      <c r="AH160" s="26">
        <f t="shared" si="21"/>
        <v>60.102899999999998</v>
      </c>
      <c r="AI160" s="60">
        <v>0.3</v>
      </c>
      <c r="AJ160" s="26">
        <f t="shared" si="22"/>
        <v>58.134799999999998</v>
      </c>
      <c r="AK160" s="26">
        <f t="shared" si="23"/>
        <v>57.504800000000003</v>
      </c>
      <c r="AL160" s="60">
        <v>0.63</v>
      </c>
      <c r="AM160" s="102">
        <v>63</v>
      </c>
    </row>
    <row r="161" spans="2:39" ht="15" x14ac:dyDescent="0.3">
      <c r="B161" s="76" t="str">
        <f t="shared" si="25"/>
        <v>M18×2.5</v>
      </c>
      <c r="C161" s="77" t="s">
        <v>216</v>
      </c>
      <c r="D161" s="77" t="s">
        <v>157</v>
      </c>
      <c r="E161" s="74" t="s">
        <v>0</v>
      </c>
      <c r="F161" s="75">
        <v>18</v>
      </c>
      <c r="G161" s="75">
        <v>2.5</v>
      </c>
      <c r="H161" s="74" t="s">
        <v>147</v>
      </c>
      <c r="I161" s="77" t="s">
        <v>400</v>
      </c>
      <c r="J161" s="75" t="s">
        <v>314</v>
      </c>
      <c r="K161" s="58" t="s">
        <v>490</v>
      </c>
      <c r="L161" s="75">
        <v>18</v>
      </c>
      <c r="M161" s="75">
        <f t="shared" si="26"/>
        <v>2.5</v>
      </c>
      <c r="N161" s="74">
        <v>60</v>
      </c>
      <c r="O161" s="101">
        <f t="array" ref="O161">IFERROR(INDEX($AB$11:$AM$235,MATCH($B161&amp;$I161,$Z$11:$Z$235&amp;$AE$11:$AE$235,0),MATCH($C161,$AB$9:$AM$9,0)),"-")</f>
        <v>17.061</v>
      </c>
      <c r="P161" s="75">
        <v>10</v>
      </c>
      <c r="Q161" s="75">
        <v>-10</v>
      </c>
      <c r="R161" s="101">
        <f t="array" aca="1" ref="R161" ca="1">IFERROR(INDEX($AB$11:$AM$235,MATCH($B161&amp;$I161,$Z$11:$Z$235&amp;$AE$11:$AE$235,0),MATCH($D161,$AB$9:$AM$9,0)),"-")</f>
        <v>16.5562</v>
      </c>
      <c r="S161" s="75">
        <v>10</v>
      </c>
      <c r="T161" s="75">
        <v>0</v>
      </c>
      <c r="U161" s="75">
        <v>5</v>
      </c>
      <c r="V161" s="75">
        <v>14</v>
      </c>
      <c r="W161" s="50">
        <f t="shared" si="28"/>
        <v>20</v>
      </c>
      <c r="X161" s="50">
        <f t="shared" si="24"/>
        <v>10</v>
      </c>
      <c r="Z161" s="25" t="str">
        <f t="shared" si="27"/>
        <v>M68×6</v>
      </c>
      <c r="AA161" s="26" t="s">
        <v>135</v>
      </c>
      <c r="AB161" s="25">
        <v>68</v>
      </c>
      <c r="AC161" s="25">
        <v>6</v>
      </c>
      <c r="AD161" s="26">
        <v>60</v>
      </c>
      <c r="AE161" s="31" t="s">
        <v>174</v>
      </c>
      <c r="AF161" s="31">
        <v>0</v>
      </c>
      <c r="AG161" s="26">
        <f t="shared" si="20"/>
        <v>64.402900000000002</v>
      </c>
      <c r="AH161" s="26">
        <f t="shared" si="21"/>
        <v>64.102900000000005</v>
      </c>
      <c r="AI161" s="60">
        <v>0.3</v>
      </c>
      <c r="AJ161" s="26">
        <f t="shared" si="22"/>
        <v>62.134799999999998</v>
      </c>
      <c r="AK161" s="26">
        <f t="shared" si="23"/>
        <v>61.504800000000003</v>
      </c>
      <c r="AL161" s="60">
        <v>0.63</v>
      </c>
      <c r="AM161" s="102">
        <v>67</v>
      </c>
    </row>
    <row r="162" spans="2:39" ht="15" x14ac:dyDescent="0.3">
      <c r="B162" s="76" t="str">
        <f t="shared" si="25"/>
        <v>M20×2.5</v>
      </c>
      <c r="C162" s="77" t="s">
        <v>216</v>
      </c>
      <c r="D162" s="77" t="s">
        <v>157</v>
      </c>
      <c r="E162" s="74" t="s">
        <v>0</v>
      </c>
      <c r="F162" s="75">
        <v>20</v>
      </c>
      <c r="G162" s="75">
        <v>2.5</v>
      </c>
      <c r="H162" s="74" t="s">
        <v>147</v>
      </c>
      <c r="I162" s="77" t="s">
        <v>400</v>
      </c>
      <c r="J162" s="75" t="s">
        <v>314</v>
      </c>
      <c r="K162" s="58" t="s">
        <v>490</v>
      </c>
      <c r="L162" s="75">
        <v>20</v>
      </c>
      <c r="M162" s="75">
        <f t="shared" si="26"/>
        <v>2.5</v>
      </c>
      <c r="N162" s="74">
        <v>60</v>
      </c>
      <c r="O162" s="101">
        <f t="array" ref="O162">IFERROR(INDEX($AB$11:$AM$235,MATCH($B162&amp;$I162,$Z$11:$Z$235&amp;$AE$11:$AE$235,0),MATCH($C162,$AB$9:$AM$9,0)),"-")</f>
        <v>19.061</v>
      </c>
      <c r="P162" s="75">
        <v>10</v>
      </c>
      <c r="Q162" s="75">
        <v>-10</v>
      </c>
      <c r="R162" s="101">
        <f t="array" aca="1" ref="R162" ca="1">IFERROR(INDEX($AB$11:$AM$235,MATCH($B162&amp;$I162,$Z$11:$Z$235&amp;$AE$11:$AE$235,0),MATCH($D162,$AB$9:$AM$9,0)),"-")</f>
        <v>18.5562</v>
      </c>
      <c r="S162" s="75">
        <v>10</v>
      </c>
      <c r="T162" s="75">
        <v>0</v>
      </c>
      <c r="U162" s="75">
        <v>5</v>
      </c>
      <c r="V162" s="75">
        <v>14</v>
      </c>
      <c r="W162" s="50">
        <f t="shared" si="28"/>
        <v>20</v>
      </c>
      <c r="X162" s="50">
        <f t="shared" si="24"/>
        <v>10</v>
      </c>
      <c r="Z162" s="33" t="str">
        <f t="shared" si="27"/>
        <v>M1×0.25</v>
      </c>
      <c r="AA162" s="34" t="s">
        <v>135</v>
      </c>
      <c r="AB162" s="33">
        <v>1</v>
      </c>
      <c r="AC162" s="33">
        <v>0.25</v>
      </c>
      <c r="AD162" s="34">
        <v>60</v>
      </c>
      <c r="AE162" s="32" t="s">
        <v>175</v>
      </c>
      <c r="AF162" s="32">
        <v>0</v>
      </c>
      <c r="AG162" s="32">
        <f t="shared" si="20"/>
        <v>0.89759999999999995</v>
      </c>
      <c r="AH162" s="32">
        <f t="shared" si="21"/>
        <v>0.83760000000000001</v>
      </c>
      <c r="AI162" s="60">
        <v>0.06</v>
      </c>
      <c r="AJ162" s="32">
        <f t="shared" si="22"/>
        <v>0.78539999999999999</v>
      </c>
      <c r="AK162" s="32">
        <f t="shared" si="23"/>
        <v>0.72940000000000005</v>
      </c>
      <c r="AL162" s="60">
        <v>5.6000000000000001E-2</v>
      </c>
      <c r="AM162" s="102">
        <v>0.97</v>
      </c>
    </row>
    <row r="163" spans="2:39" ht="15" x14ac:dyDescent="0.3">
      <c r="B163" s="76" t="str">
        <f t="shared" si="25"/>
        <v>M22×2.5</v>
      </c>
      <c r="C163" s="77" t="s">
        <v>216</v>
      </c>
      <c r="D163" s="77" t="s">
        <v>157</v>
      </c>
      <c r="E163" s="74" t="s">
        <v>0</v>
      </c>
      <c r="F163" s="75">
        <v>22</v>
      </c>
      <c r="G163" s="75">
        <v>2.5</v>
      </c>
      <c r="H163" s="74" t="s">
        <v>147</v>
      </c>
      <c r="I163" s="77" t="s">
        <v>400</v>
      </c>
      <c r="J163" s="75" t="s">
        <v>314</v>
      </c>
      <c r="K163" s="58" t="s">
        <v>490</v>
      </c>
      <c r="L163" s="75">
        <v>22</v>
      </c>
      <c r="M163" s="75">
        <f t="shared" si="26"/>
        <v>2.5</v>
      </c>
      <c r="N163" s="74">
        <v>60</v>
      </c>
      <c r="O163" s="101">
        <f t="array" ref="O163">IFERROR(INDEX($AB$11:$AM$235,MATCH($B163&amp;$I163,$Z$11:$Z$235&amp;$AE$11:$AE$235,0),MATCH($C163,$AB$9:$AM$9,0)),"-")</f>
        <v>21.061</v>
      </c>
      <c r="P163" s="75">
        <v>10</v>
      </c>
      <c r="Q163" s="75">
        <v>-10</v>
      </c>
      <c r="R163" s="101">
        <f t="array" aca="1" ref="R163" ca="1">IFERROR(INDEX($AB$11:$AM$235,MATCH($B163&amp;$I163,$Z$11:$Z$235&amp;$AE$11:$AE$235,0),MATCH($D163,$AB$9:$AM$9,0)),"-")</f>
        <v>20.5562</v>
      </c>
      <c r="S163" s="75">
        <v>10</v>
      </c>
      <c r="T163" s="75">
        <v>0</v>
      </c>
      <c r="U163" s="75">
        <v>5</v>
      </c>
      <c r="V163" s="75">
        <v>14</v>
      </c>
      <c r="W163" s="50">
        <f t="shared" si="28"/>
        <v>20</v>
      </c>
      <c r="X163" s="50">
        <f t="shared" si="24"/>
        <v>10</v>
      </c>
      <c r="Z163" s="33" t="str">
        <f t="shared" si="27"/>
        <v>M1.1×0.25</v>
      </c>
      <c r="AA163" s="34" t="s">
        <v>135</v>
      </c>
      <c r="AB163" s="33">
        <v>1.1000000000000001</v>
      </c>
      <c r="AC163" s="33">
        <v>0.25</v>
      </c>
      <c r="AD163" s="34">
        <v>60</v>
      </c>
      <c r="AE163" s="32" t="s">
        <v>175</v>
      </c>
      <c r="AF163" s="32">
        <v>0</v>
      </c>
      <c r="AG163" s="32">
        <f t="shared" si="20"/>
        <v>1.4976</v>
      </c>
      <c r="AH163" s="32">
        <f t="shared" si="21"/>
        <v>0.93759999999999999</v>
      </c>
      <c r="AI163" s="60">
        <v>0.56000000000000005</v>
      </c>
      <c r="AJ163" s="32">
        <f t="shared" si="22"/>
        <v>0.88539999999999996</v>
      </c>
      <c r="AK163" s="32">
        <f t="shared" si="23"/>
        <v>0.82940000000000003</v>
      </c>
      <c r="AL163" s="60">
        <v>5.6000000000000001E-2</v>
      </c>
      <c r="AM163" s="102">
        <v>1.1000000000000001</v>
      </c>
    </row>
    <row r="164" spans="2:39" ht="15" x14ac:dyDescent="0.3">
      <c r="B164" s="76" t="str">
        <f t="shared" si="25"/>
        <v>M24×3</v>
      </c>
      <c r="C164" s="77" t="s">
        <v>216</v>
      </c>
      <c r="D164" s="77" t="s">
        <v>157</v>
      </c>
      <c r="E164" s="74" t="s">
        <v>0</v>
      </c>
      <c r="F164" s="75">
        <v>24</v>
      </c>
      <c r="G164" s="75">
        <v>3</v>
      </c>
      <c r="H164" s="74" t="s">
        <v>147</v>
      </c>
      <c r="I164" s="77" t="s">
        <v>400</v>
      </c>
      <c r="J164" s="75" t="s">
        <v>314</v>
      </c>
      <c r="K164" s="58" t="s">
        <v>490</v>
      </c>
      <c r="L164" s="75">
        <v>24</v>
      </c>
      <c r="M164" s="75">
        <f t="shared" si="26"/>
        <v>3</v>
      </c>
      <c r="N164" s="74">
        <v>60</v>
      </c>
      <c r="O164" s="101">
        <f t="array" ref="O164">IFERROR(INDEX($AB$11:$AM$235,MATCH($B164&amp;$I164,$Z$11:$Z$235&amp;$AE$11:$AE$235,0),MATCH($C164,$AB$9:$AM$9,0)),"-")</f>
        <v>22.87</v>
      </c>
      <c r="P164" s="75">
        <v>14</v>
      </c>
      <c r="Q164" s="75">
        <v>-14</v>
      </c>
      <c r="R164" s="101">
        <f t="array" aca="1" ref="R164" ca="1">IFERROR(INDEX($AB$11:$AM$235,MATCH($B164&amp;$I164,$Z$11:$Z$235&amp;$AE$11:$AE$235,0),MATCH($D164,$AB$9:$AM$9,0)),"-")</f>
        <v>22.263400000000001</v>
      </c>
      <c r="S164" s="75">
        <v>14</v>
      </c>
      <c r="T164" s="75">
        <v>0</v>
      </c>
      <c r="U164" s="75">
        <v>5</v>
      </c>
      <c r="V164" s="75">
        <v>13</v>
      </c>
      <c r="W164" s="50">
        <f t="shared" si="28"/>
        <v>28</v>
      </c>
      <c r="X164" s="50">
        <f t="shared" si="24"/>
        <v>14</v>
      </c>
      <c r="Z164" s="33" t="str">
        <f t="shared" si="27"/>
        <v>M1.2×0.25</v>
      </c>
      <c r="AA164" s="34" t="s">
        <v>135</v>
      </c>
      <c r="AB164" s="33">
        <v>1.2</v>
      </c>
      <c r="AC164" s="33">
        <v>0.25</v>
      </c>
      <c r="AD164" s="34">
        <v>60</v>
      </c>
      <c r="AE164" s="32" t="s">
        <v>175</v>
      </c>
      <c r="AF164" s="32">
        <v>0</v>
      </c>
      <c r="AG164" s="32">
        <f t="shared" si="20"/>
        <v>1.0975999999999999</v>
      </c>
      <c r="AH164" s="32">
        <f t="shared" si="21"/>
        <v>1.0376000000000001</v>
      </c>
      <c r="AI164" s="60">
        <v>0.06</v>
      </c>
      <c r="AJ164" s="32">
        <f t="shared" si="22"/>
        <v>0.98540000000000005</v>
      </c>
      <c r="AK164" s="32">
        <f t="shared" si="23"/>
        <v>0.9294</v>
      </c>
      <c r="AL164" s="60">
        <v>5.6000000000000001E-2</v>
      </c>
      <c r="AM164" s="102">
        <v>1.17</v>
      </c>
    </row>
    <row r="165" spans="2:39" ht="15" x14ac:dyDescent="0.3">
      <c r="B165" s="76" t="str">
        <f t="shared" si="25"/>
        <v>M27×3</v>
      </c>
      <c r="C165" s="77" t="s">
        <v>216</v>
      </c>
      <c r="D165" s="77" t="s">
        <v>157</v>
      </c>
      <c r="E165" s="74" t="s">
        <v>0</v>
      </c>
      <c r="F165" s="75">
        <v>27</v>
      </c>
      <c r="G165" s="75">
        <v>3</v>
      </c>
      <c r="H165" s="74" t="s">
        <v>147</v>
      </c>
      <c r="I165" s="77" t="s">
        <v>400</v>
      </c>
      <c r="J165" s="75" t="s">
        <v>314</v>
      </c>
      <c r="K165" s="58" t="s">
        <v>490</v>
      </c>
      <c r="L165" s="75">
        <v>27</v>
      </c>
      <c r="M165" s="75">
        <f t="shared" si="26"/>
        <v>3</v>
      </c>
      <c r="N165" s="74">
        <v>60</v>
      </c>
      <c r="O165" s="101">
        <f t="array" ref="O165">IFERROR(INDEX($AB$11:$AM$235,MATCH($B165&amp;$I165,$Z$11:$Z$235&amp;$AE$11:$AE$235,0),MATCH($C165,$AB$9:$AM$9,0)),"-")</f>
        <v>25.87</v>
      </c>
      <c r="P165" s="75">
        <v>14</v>
      </c>
      <c r="Q165" s="75">
        <v>-14</v>
      </c>
      <c r="R165" s="101">
        <f t="array" aca="1" ref="R165" ca="1">IFERROR(INDEX($AB$11:$AM$235,MATCH($B165&amp;$I165,$Z$11:$Z$235&amp;$AE$11:$AE$235,0),MATCH($D165,$AB$9:$AM$9,0)),"-")</f>
        <v>25.263400000000001</v>
      </c>
      <c r="S165" s="75">
        <v>14</v>
      </c>
      <c r="T165" s="75">
        <v>0</v>
      </c>
      <c r="U165" s="75">
        <v>5</v>
      </c>
      <c r="V165" s="75">
        <v>13</v>
      </c>
      <c r="W165" s="50">
        <f t="shared" si="28"/>
        <v>28</v>
      </c>
      <c r="X165" s="50">
        <f t="shared" si="24"/>
        <v>14</v>
      </c>
      <c r="Z165" s="33" t="str">
        <f t="shared" si="27"/>
        <v>M1.4×0.3</v>
      </c>
      <c r="AA165" s="34" t="s">
        <v>135</v>
      </c>
      <c r="AB165" s="33">
        <v>1.4</v>
      </c>
      <c r="AC165" s="33">
        <v>0.3</v>
      </c>
      <c r="AD165" s="34">
        <v>60</v>
      </c>
      <c r="AE165" s="32" t="s">
        <v>175</v>
      </c>
      <c r="AF165" s="32">
        <v>0</v>
      </c>
      <c r="AG165" s="32">
        <f t="shared" si="20"/>
        <v>1.2650999999999999</v>
      </c>
      <c r="AH165" s="32">
        <f t="shared" si="21"/>
        <v>1.2051000000000001</v>
      </c>
      <c r="AI165" s="60">
        <v>0.06</v>
      </c>
      <c r="AJ165" s="32">
        <f t="shared" si="22"/>
        <v>1.1422000000000001</v>
      </c>
      <c r="AK165" s="32">
        <f t="shared" si="23"/>
        <v>1.0751999999999999</v>
      </c>
      <c r="AL165" s="60">
        <v>6.7000000000000004E-2</v>
      </c>
      <c r="AM165" s="102">
        <v>1.36</v>
      </c>
    </row>
    <row r="166" spans="2:39" ht="15" x14ac:dyDescent="0.3">
      <c r="B166" s="76" t="str">
        <f t="shared" si="25"/>
        <v>M30×3.5</v>
      </c>
      <c r="C166" s="77" t="s">
        <v>216</v>
      </c>
      <c r="D166" s="77" t="s">
        <v>157</v>
      </c>
      <c r="E166" s="74" t="s">
        <v>0</v>
      </c>
      <c r="F166" s="75">
        <v>30</v>
      </c>
      <c r="G166" s="75">
        <v>3.5</v>
      </c>
      <c r="H166" s="74" t="s">
        <v>147</v>
      </c>
      <c r="I166" s="77" t="s">
        <v>400</v>
      </c>
      <c r="J166" s="75" t="s">
        <v>314</v>
      </c>
      <c r="K166" s="58" t="s">
        <v>490</v>
      </c>
      <c r="L166" s="75">
        <v>30</v>
      </c>
      <c r="M166" s="75">
        <f t="shared" si="26"/>
        <v>3.5</v>
      </c>
      <c r="N166" s="74">
        <v>60</v>
      </c>
      <c r="O166" s="101">
        <f t="array" ref="O166">IFERROR(INDEX($AB$11:$AM$235,MATCH($B166&amp;$I166,$Z$11:$Z$235&amp;$AE$11:$AE$235,0),MATCH($C166,$AB$9:$AM$9,0)),"-")</f>
        <v>28.658000000000001</v>
      </c>
      <c r="P166" s="75">
        <v>14</v>
      </c>
      <c r="Q166" s="75">
        <v>-14</v>
      </c>
      <c r="R166" s="101">
        <f t="array" aca="1" ref="R166" ca="1">IFERROR(INDEX($AB$11:$AM$235,MATCH($B166&amp;$I166,$Z$11:$Z$235&amp;$AE$11:$AE$235,0),MATCH($D166,$AB$9:$AM$9,0)),"-")</f>
        <v>27.950700000000001</v>
      </c>
      <c r="S166" s="75">
        <v>14</v>
      </c>
      <c r="T166" s="75">
        <v>0</v>
      </c>
      <c r="U166" s="75">
        <v>5</v>
      </c>
      <c r="V166" s="75">
        <v>12</v>
      </c>
      <c r="W166" s="50">
        <f t="shared" si="28"/>
        <v>28</v>
      </c>
      <c r="X166" s="50">
        <f t="shared" ref="X166:X201" si="29">S166-T166</f>
        <v>14</v>
      </c>
      <c r="Z166" s="33" t="str">
        <f t="shared" si="27"/>
        <v>M1.6×0.35</v>
      </c>
      <c r="AA166" s="34" t="s">
        <v>135</v>
      </c>
      <c r="AB166" s="33">
        <v>1.6</v>
      </c>
      <c r="AC166" s="33">
        <v>0.35</v>
      </c>
      <c r="AD166" s="34">
        <v>60</v>
      </c>
      <c r="AE166" s="32" t="s">
        <v>175</v>
      </c>
      <c r="AF166" s="32">
        <v>0</v>
      </c>
      <c r="AG166" s="32">
        <f t="shared" si="20"/>
        <v>1.4577</v>
      </c>
      <c r="AH166" s="32">
        <f t="shared" si="21"/>
        <v>1.3727</v>
      </c>
      <c r="AI166" s="60">
        <v>8.5000000000000006E-2</v>
      </c>
      <c r="AJ166" s="32">
        <f t="shared" si="22"/>
        <v>1.3210999999999999</v>
      </c>
      <c r="AK166" s="32">
        <f t="shared" si="23"/>
        <v>1.2211000000000001</v>
      </c>
      <c r="AL166" s="60">
        <v>0.1</v>
      </c>
      <c r="AM166" s="102">
        <v>1.6</v>
      </c>
    </row>
    <row r="167" spans="2:39" ht="15" x14ac:dyDescent="0.3">
      <c r="B167" s="76" t="str">
        <f t="shared" si="25"/>
        <v>M33×3.5</v>
      </c>
      <c r="C167" s="77" t="s">
        <v>216</v>
      </c>
      <c r="D167" s="77" t="s">
        <v>157</v>
      </c>
      <c r="E167" s="74" t="s">
        <v>0</v>
      </c>
      <c r="F167" s="75">
        <v>33</v>
      </c>
      <c r="G167" s="75">
        <v>3.5</v>
      </c>
      <c r="H167" s="74" t="s">
        <v>147</v>
      </c>
      <c r="I167" s="77" t="s">
        <v>400</v>
      </c>
      <c r="J167" s="75" t="s">
        <v>314</v>
      </c>
      <c r="K167" s="58" t="s">
        <v>490</v>
      </c>
      <c r="L167" s="75">
        <v>33</v>
      </c>
      <c r="M167" s="75">
        <f t="shared" si="26"/>
        <v>3.5</v>
      </c>
      <c r="N167" s="74">
        <v>60</v>
      </c>
      <c r="O167" s="101">
        <f t="array" ref="O167">IFERROR(INDEX($AB$11:$AM$235,MATCH($B167&amp;$I167,$Z$11:$Z$235&amp;$AE$11:$AE$235,0),MATCH($C167,$AB$9:$AM$9,0)),"-")</f>
        <v>31.658000000000001</v>
      </c>
      <c r="P167" s="75">
        <v>14</v>
      </c>
      <c r="Q167" s="75">
        <v>-14</v>
      </c>
      <c r="R167" s="101">
        <f t="array" aca="1" ref="R167" ca="1">IFERROR(INDEX($AB$11:$AM$235,MATCH($B167&amp;$I167,$Z$11:$Z$235&amp;$AE$11:$AE$235,0),MATCH($D167,$AB$9:$AM$9,0)),"-")</f>
        <v>30.950700000000001</v>
      </c>
      <c r="S167" s="75">
        <v>14</v>
      </c>
      <c r="T167" s="75">
        <v>0</v>
      </c>
      <c r="U167" s="75">
        <v>5</v>
      </c>
      <c r="V167" s="75">
        <v>12</v>
      </c>
      <c r="W167" s="50">
        <f t="shared" si="28"/>
        <v>28</v>
      </c>
      <c r="X167" s="50">
        <f t="shared" si="29"/>
        <v>14</v>
      </c>
      <c r="Z167" s="33" t="str">
        <f t="shared" si="27"/>
        <v>M1.8×0.35</v>
      </c>
      <c r="AA167" s="34" t="s">
        <v>135</v>
      </c>
      <c r="AB167" s="33">
        <v>1.8</v>
      </c>
      <c r="AC167" s="33">
        <v>0.35</v>
      </c>
      <c r="AD167" s="34">
        <v>60</v>
      </c>
      <c r="AE167" s="32" t="s">
        <v>175</v>
      </c>
      <c r="AF167" s="32">
        <v>0</v>
      </c>
      <c r="AG167" s="32">
        <f t="shared" si="20"/>
        <v>1.6577</v>
      </c>
      <c r="AH167" s="32">
        <f t="shared" si="21"/>
        <v>1.5727</v>
      </c>
      <c r="AI167" s="60">
        <v>8.5000000000000006E-2</v>
      </c>
      <c r="AJ167" s="32">
        <f t="shared" si="22"/>
        <v>1.5210999999999999</v>
      </c>
      <c r="AK167" s="32">
        <f t="shared" si="23"/>
        <v>1.4211</v>
      </c>
      <c r="AL167" s="60">
        <v>0.1</v>
      </c>
      <c r="AM167" s="102">
        <v>1.8</v>
      </c>
    </row>
    <row r="168" spans="2:39" ht="15" x14ac:dyDescent="0.3">
      <c r="B168" s="76" t="str">
        <f t="shared" si="25"/>
        <v>M36×4</v>
      </c>
      <c r="C168" s="77" t="s">
        <v>216</v>
      </c>
      <c r="D168" s="77" t="s">
        <v>157</v>
      </c>
      <c r="E168" s="74" t="s">
        <v>0</v>
      </c>
      <c r="F168" s="75">
        <v>36</v>
      </c>
      <c r="G168" s="75">
        <v>4</v>
      </c>
      <c r="H168" s="74" t="s">
        <v>147</v>
      </c>
      <c r="I168" s="77" t="s">
        <v>400</v>
      </c>
      <c r="J168" s="75" t="s">
        <v>314</v>
      </c>
      <c r="K168" s="58" t="s">
        <v>490</v>
      </c>
      <c r="L168" s="75">
        <v>36</v>
      </c>
      <c r="M168" s="75">
        <f t="shared" si="26"/>
        <v>4</v>
      </c>
      <c r="N168" s="74">
        <v>60</v>
      </c>
      <c r="O168" s="101">
        <f t="array" ref="O168">IFERROR(INDEX($AB$11:$AM$235,MATCH($B168&amp;$I168,$Z$11:$Z$235&amp;$AE$11:$AE$235,0),MATCH($C168,$AB$9:$AM$9,0)),"-")</f>
        <v>34.445</v>
      </c>
      <c r="P168" s="75">
        <v>14</v>
      </c>
      <c r="Q168" s="75">
        <v>-14</v>
      </c>
      <c r="R168" s="101">
        <f t="array" aca="1" ref="R168" ca="1">IFERROR(INDEX($AB$11:$AM$235,MATCH($B168&amp;$I168,$Z$11:$Z$235&amp;$AE$11:$AE$235,0),MATCH($D168,$AB$9:$AM$9,0)),"-")</f>
        <v>33.637900000000002</v>
      </c>
      <c r="S168" s="75">
        <v>14</v>
      </c>
      <c r="T168" s="75">
        <v>0</v>
      </c>
      <c r="U168" s="75">
        <v>5</v>
      </c>
      <c r="V168" s="75">
        <v>11</v>
      </c>
      <c r="W168" s="50">
        <f t="shared" si="28"/>
        <v>28</v>
      </c>
      <c r="X168" s="50">
        <f t="shared" si="29"/>
        <v>14</v>
      </c>
      <c r="Z168" s="33" t="str">
        <f t="shared" si="27"/>
        <v>M2×0.4</v>
      </c>
      <c r="AA168" s="34" t="s">
        <v>135</v>
      </c>
      <c r="AB168" s="33">
        <v>2</v>
      </c>
      <c r="AC168" s="33">
        <v>0.4</v>
      </c>
      <c r="AD168" s="34">
        <v>60</v>
      </c>
      <c r="AE168" s="32" t="s">
        <v>175</v>
      </c>
      <c r="AF168" s="32">
        <v>0</v>
      </c>
      <c r="AG168" s="32">
        <f t="shared" si="20"/>
        <v>1.8102</v>
      </c>
      <c r="AH168" s="32">
        <f t="shared" si="21"/>
        <v>1.7402</v>
      </c>
      <c r="AI168" s="60">
        <v>7.0000000000000007E-2</v>
      </c>
      <c r="AJ168" s="32">
        <f t="shared" si="22"/>
        <v>1.679</v>
      </c>
      <c r="AK168" s="32">
        <f t="shared" si="23"/>
        <v>1.5669999999999999</v>
      </c>
      <c r="AL168" s="60">
        <v>0.112</v>
      </c>
      <c r="AM168" s="102">
        <v>1.93</v>
      </c>
    </row>
    <row r="169" spans="2:39" ht="15" x14ac:dyDescent="0.3">
      <c r="B169" s="76" t="str">
        <f t="shared" si="25"/>
        <v>M39×4</v>
      </c>
      <c r="C169" s="77" t="s">
        <v>216</v>
      </c>
      <c r="D169" s="77" t="s">
        <v>157</v>
      </c>
      <c r="E169" s="74" t="s">
        <v>0</v>
      </c>
      <c r="F169" s="75">
        <v>39</v>
      </c>
      <c r="G169" s="75">
        <v>4</v>
      </c>
      <c r="H169" s="74" t="s">
        <v>147</v>
      </c>
      <c r="I169" s="77" t="s">
        <v>400</v>
      </c>
      <c r="J169" s="75" t="s">
        <v>314</v>
      </c>
      <c r="K169" s="58" t="s">
        <v>490</v>
      </c>
      <c r="L169" s="75">
        <v>39</v>
      </c>
      <c r="M169" s="75">
        <f t="shared" si="26"/>
        <v>4</v>
      </c>
      <c r="N169" s="74">
        <v>60</v>
      </c>
      <c r="O169" s="101">
        <f t="array" ref="O169">IFERROR(INDEX($AB$11:$AM$235,MATCH($B169&amp;$I169,$Z$11:$Z$235&amp;$AE$11:$AE$235,0),MATCH($C169,$AB$9:$AM$9,0)),"-")</f>
        <v>37.445</v>
      </c>
      <c r="P169" s="75">
        <v>14</v>
      </c>
      <c r="Q169" s="75">
        <v>-14</v>
      </c>
      <c r="R169" s="101">
        <f t="array" aca="1" ref="R169" ca="1">IFERROR(INDEX($AB$11:$AM$235,MATCH($B169&amp;$I169,$Z$11:$Z$235&amp;$AE$11:$AE$235,0),MATCH($D169,$AB$9:$AM$9,0)),"-")</f>
        <v>36.637900000000002</v>
      </c>
      <c r="S169" s="75">
        <v>14</v>
      </c>
      <c r="T169" s="75">
        <v>0</v>
      </c>
      <c r="U169" s="75">
        <v>5</v>
      </c>
      <c r="V169" s="75">
        <v>11</v>
      </c>
      <c r="W169" s="50">
        <f t="shared" si="28"/>
        <v>28</v>
      </c>
      <c r="X169" s="50">
        <f t="shared" si="29"/>
        <v>14</v>
      </c>
      <c r="Z169" s="33" t="str">
        <f t="shared" si="27"/>
        <v>M2.2×0.45</v>
      </c>
      <c r="AA169" s="34" t="s">
        <v>135</v>
      </c>
      <c r="AB169" s="33">
        <v>2.2000000000000002</v>
      </c>
      <c r="AC169" s="33">
        <v>0.45</v>
      </c>
      <c r="AD169" s="34">
        <v>60</v>
      </c>
      <c r="AE169" s="32" t="s">
        <v>175</v>
      </c>
      <c r="AF169" s="32">
        <v>0</v>
      </c>
      <c r="AG169" s="32">
        <f t="shared" si="20"/>
        <v>2.0026999999999999</v>
      </c>
      <c r="AH169" s="32">
        <f t="shared" si="21"/>
        <v>1.9077</v>
      </c>
      <c r="AI169" s="60">
        <v>9.5000000000000001E-2</v>
      </c>
      <c r="AJ169" s="32">
        <f t="shared" si="22"/>
        <v>1.8379000000000001</v>
      </c>
      <c r="AK169" s="32">
        <f t="shared" si="23"/>
        <v>1.7129000000000001</v>
      </c>
      <c r="AL169" s="60">
        <v>0.125</v>
      </c>
      <c r="AM169" s="102">
        <v>2.2000000000000002</v>
      </c>
    </row>
    <row r="170" spans="2:39" ht="15" x14ac:dyDescent="0.3">
      <c r="B170" s="76" t="str">
        <f t="shared" si="25"/>
        <v>M42×4.5</v>
      </c>
      <c r="C170" s="77" t="s">
        <v>216</v>
      </c>
      <c r="D170" s="77" t="s">
        <v>157</v>
      </c>
      <c r="E170" s="74" t="s">
        <v>0</v>
      </c>
      <c r="F170" s="75">
        <v>42</v>
      </c>
      <c r="G170" s="75">
        <v>4.5</v>
      </c>
      <c r="H170" s="74" t="s">
        <v>147</v>
      </c>
      <c r="I170" s="77" t="s">
        <v>400</v>
      </c>
      <c r="J170" s="75" t="s">
        <v>314</v>
      </c>
      <c r="K170" s="58" t="s">
        <v>490</v>
      </c>
      <c r="L170" s="75">
        <v>42</v>
      </c>
      <c r="M170" s="75">
        <f t="shared" si="26"/>
        <v>4.5</v>
      </c>
      <c r="N170" s="74">
        <v>60</v>
      </c>
      <c r="O170" s="101">
        <f t="array" ref="O170">IFERROR(INDEX($AB$11:$AM$235,MATCH($B170&amp;$I170,$Z$11:$Z$235&amp;$AE$11:$AE$235,0),MATCH($C170,$AB$9:$AM$9,0)),"-")</f>
        <v>40.234000000000002</v>
      </c>
      <c r="P170" s="75">
        <v>14</v>
      </c>
      <c r="Q170" s="75">
        <v>-14</v>
      </c>
      <c r="R170" s="101">
        <f t="array" aca="1" ref="R170" ca="1">IFERROR(INDEX($AB$11:$AM$235,MATCH($B170&amp;$I170,$Z$11:$Z$235&amp;$AE$11:$AE$235,0),MATCH($D170,$AB$9:$AM$9,0)),"-")</f>
        <v>39.327199999999998</v>
      </c>
      <c r="S170" s="75">
        <v>14</v>
      </c>
      <c r="T170" s="75">
        <v>0</v>
      </c>
      <c r="U170" s="75">
        <v>5</v>
      </c>
      <c r="V170" s="75">
        <v>11</v>
      </c>
      <c r="W170" s="50">
        <f t="shared" si="28"/>
        <v>28</v>
      </c>
      <c r="X170" s="50">
        <f t="shared" si="29"/>
        <v>14</v>
      </c>
      <c r="Z170" s="33" t="str">
        <f t="shared" si="27"/>
        <v>M2.5×0.45</v>
      </c>
      <c r="AA170" s="34" t="s">
        <v>135</v>
      </c>
      <c r="AB170" s="33">
        <v>2.5</v>
      </c>
      <c r="AC170" s="33">
        <v>0.45</v>
      </c>
      <c r="AD170" s="34">
        <v>60</v>
      </c>
      <c r="AE170" s="32" t="s">
        <v>175</v>
      </c>
      <c r="AF170" s="32">
        <v>0</v>
      </c>
      <c r="AG170" s="32">
        <f t="shared" si="20"/>
        <v>2.3027000000000002</v>
      </c>
      <c r="AH170" s="32">
        <f t="shared" si="21"/>
        <v>2.2077</v>
      </c>
      <c r="AI170" s="60">
        <v>9.5000000000000001E-2</v>
      </c>
      <c r="AJ170" s="32">
        <f t="shared" si="22"/>
        <v>2.1379000000000001</v>
      </c>
      <c r="AK170" s="32">
        <f t="shared" si="23"/>
        <v>2.0129000000000001</v>
      </c>
      <c r="AL170" s="60">
        <v>0.125</v>
      </c>
      <c r="AM170" s="102">
        <v>2.5</v>
      </c>
    </row>
    <row r="171" spans="2:39" ht="15" x14ac:dyDescent="0.3">
      <c r="B171" s="76" t="str">
        <f t="shared" si="25"/>
        <v>M45×4.5</v>
      </c>
      <c r="C171" s="77" t="s">
        <v>216</v>
      </c>
      <c r="D171" s="77" t="s">
        <v>157</v>
      </c>
      <c r="E171" s="74" t="s">
        <v>0</v>
      </c>
      <c r="F171" s="75">
        <v>45</v>
      </c>
      <c r="G171" s="75">
        <v>4.5</v>
      </c>
      <c r="H171" s="74" t="s">
        <v>147</v>
      </c>
      <c r="I171" s="77" t="s">
        <v>400</v>
      </c>
      <c r="J171" s="75" t="s">
        <v>314</v>
      </c>
      <c r="K171" s="58" t="s">
        <v>490</v>
      </c>
      <c r="L171" s="75">
        <v>45</v>
      </c>
      <c r="M171" s="75">
        <f t="shared" si="26"/>
        <v>4.5</v>
      </c>
      <c r="N171" s="74">
        <v>60</v>
      </c>
      <c r="O171" s="101">
        <f t="array" ref="O171">IFERROR(INDEX($AB$11:$AM$235,MATCH($B171&amp;$I171,$Z$11:$Z$235&amp;$AE$11:$AE$235,0),MATCH($C171,$AB$9:$AM$9,0)),"-")</f>
        <v>43.234000000000002</v>
      </c>
      <c r="P171" s="75">
        <v>14</v>
      </c>
      <c r="Q171" s="75">
        <v>-14</v>
      </c>
      <c r="R171" s="101">
        <f t="array" aca="1" ref="R171" ca="1">IFERROR(INDEX($AB$11:$AM$235,MATCH($B171&amp;$I171,$Z$11:$Z$235&amp;$AE$11:$AE$235,0),MATCH($D171,$AB$9:$AM$9,0)),"-")</f>
        <v>42.327199999999998</v>
      </c>
      <c r="S171" s="75">
        <v>14</v>
      </c>
      <c r="T171" s="75">
        <v>0</v>
      </c>
      <c r="U171" s="75">
        <v>5</v>
      </c>
      <c r="V171" s="75">
        <v>11</v>
      </c>
      <c r="W171" s="50">
        <f t="shared" si="28"/>
        <v>28</v>
      </c>
      <c r="X171" s="50">
        <f t="shared" si="29"/>
        <v>14</v>
      </c>
      <c r="Z171" s="33" t="str">
        <f t="shared" si="27"/>
        <v>M3×0.5</v>
      </c>
      <c r="AA171" s="34" t="s">
        <v>135</v>
      </c>
      <c r="AB171" s="33">
        <v>3</v>
      </c>
      <c r="AC171" s="33">
        <v>0.5</v>
      </c>
      <c r="AD171" s="34">
        <v>60</v>
      </c>
      <c r="AE171" s="32" t="s">
        <v>175</v>
      </c>
      <c r="AF171" s="32">
        <v>0</v>
      </c>
      <c r="AG171" s="32">
        <f t="shared" si="20"/>
        <v>2.7751999999999999</v>
      </c>
      <c r="AH171" s="32">
        <f t="shared" si="21"/>
        <v>2.6751999999999998</v>
      </c>
      <c r="AI171" s="60">
        <v>0.1</v>
      </c>
      <c r="AJ171" s="32">
        <f t="shared" si="22"/>
        <v>2.5987</v>
      </c>
      <c r="AK171" s="32">
        <f t="shared" si="23"/>
        <v>2.4586999999999999</v>
      </c>
      <c r="AL171" s="60">
        <v>0.14000000000000001</v>
      </c>
      <c r="AM171" s="102">
        <v>2.99</v>
      </c>
    </row>
    <row r="172" spans="2:39" ht="15" x14ac:dyDescent="0.3">
      <c r="B172" s="76" t="str">
        <f t="shared" si="25"/>
        <v>M48×5</v>
      </c>
      <c r="C172" s="77" t="s">
        <v>216</v>
      </c>
      <c r="D172" s="77" t="s">
        <v>157</v>
      </c>
      <c r="E172" s="74" t="s">
        <v>0</v>
      </c>
      <c r="F172" s="75">
        <v>48</v>
      </c>
      <c r="G172" s="75">
        <v>5</v>
      </c>
      <c r="H172" s="74" t="s">
        <v>147</v>
      </c>
      <c r="I172" s="77" t="s">
        <v>400</v>
      </c>
      <c r="J172" s="75" t="s">
        <v>314</v>
      </c>
      <c r="K172" s="58" t="s">
        <v>490</v>
      </c>
      <c r="L172" s="75">
        <v>48</v>
      </c>
      <c r="M172" s="75">
        <f t="shared" si="26"/>
        <v>5</v>
      </c>
      <c r="N172" s="74">
        <v>60</v>
      </c>
      <c r="O172" s="101">
        <f t="array" ref="O172">IFERROR(INDEX($AB$11:$AM$235,MATCH($B172&amp;$I172,$Z$11:$Z$235&amp;$AE$11:$AE$235,0),MATCH($C172,$AB$9:$AM$9,0)),"-")</f>
        <v>46.024000000000001</v>
      </c>
      <c r="P172" s="75">
        <v>14</v>
      </c>
      <c r="Q172" s="75">
        <v>-14</v>
      </c>
      <c r="R172" s="101">
        <f t="array" aca="1" ref="R172" ca="1">IFERROR(INDEX($AB$11:$AM$235,MATCH($B172&amp;$I172,$Z$11:$Z$235&amp;$AE$11:$AE$235,0),MATCH($D172,$AB$9:$AM$9,0)),"-")</f>
        <v>45.017400000000002</v>
      </c>
      <c r="S172" s="75">
        <v>14</v>
      </c>
      <c r="T172" s="75">
        <v>0</v>
      </c>
      <c r="U172" s="75">
        <v>5</v>
      </c>
      <c r="V172" s="75">
        <v>11</v>
      </c>
      <c r="W172" s="50">
        <f t="shared" si="28"/>
        <v>28</v>
      </c>
      <c r="X172" s="50">
        <f t="shared" si="29"/>
        <v>14</v>
      </c>
      <c r="Z172" s="33" t="str">
        <f t="shared" si="27"/>
        <v>M3.5×0.6</v>
      </c>
      <c r="AA172" s="34" t="s">
        <v>135</v>
      </c>
      <c r="AB172" s="33">
        <v>3.5</v>
      </c>
      <c r="AC172" s="33">
        <v>0.6</v>
      </c>
      <c r="AD172" s="34">
        <v>60</v>
      </c>
      <c r="AE172" s="32" t="s">
        <v>175</v>
      </c>
      <c r="AF172" s="32">
        <v>0</v>
      </c>
      <c r="AG172" s="32">
        <f t="shared" si="20"/>
        <v>3.2002999999999999</v>
      </c>
      <c r="AH172" s="32">
        <f t="shared" si="21"/>
        <v>3.1103000000000001</v>
      </c>
      <c r="AI172" s="60">
        <v>0.09</v>
      </c>
      <c r="AJ172" s="32">
        <f t="shared" si="22"/>
        <v>3.0105</v>
      </c>
      <c r="AK172" s="32">
        <f t="shared" si="23"/>
        <v>2.8504999999999998</v>
      </c>
      <c r="AL172" s="60">
        <v>0.16</v>
      </c>
      <c r="AM172" s="102">
        <v>3.37</v>
      </c>
    </row>
    <row r="173" spans="2:39" ht="15" x14ac:dyDescent="0.3">
      <c r="B173" s="76" t="str">
        <f t="shared" si="25"/>
        <v>M52×5</v>
      </c>
      <c r="C173" s="77" t="s">
        <v>216</v>
      </c>
      <c r="D173" s="77" t="s">
        <v>157</v>
      </c>
      <c r="E173" s="74" t="s">
        <v>0</v>
      </c>
      <c r="F173" s="75">
        <v>52</v>
      </c>
      <c r="G173" s="75">
        <v>5</v>
      </c>
      <c r="H173" s="74" t="s">
        <v>147</v>
      </c>
      <c r="I173" s="77" t="s">
        <v>400</v>
      </c>
      <c r="J173" s="75" t="s">
        <v>314</v>
      </c>
      <c r="K173" s="58" t="s">
        <v>490</v>
      </c>
      <c r="L173" s="75">
        <v>52</v>
      </c>
      <c r="M173" s="75">
        <f t="shared" si="26"/>
        <v>5</v>
      </c>
      <c r="N173" s="74">
        <v>60</v>
      </c>
      <c r="O173" s="101">
        <f t="array" ref="O173">IFERROR(INDEX($AB$11:$AM$235,MATCH($B173&amp;$I173,$Z$11:$Z$235&amp;$AE$11:$AE$235,0),MATCH($C173,$AB$9:$AM$9,0)),"-")</f>
        <v>50.024000000000001</v>
      </c>
      <c r="P173" s="75">
        <v>14</v>
      </c>
      <c r="Q173" s="75">
        <v>-14</v>
      </c>
      <c r="R173" s="101">
        <f t="array" aca="1" ref="R173" ca="1">IFERROR(INDEX($AB$11:$AM$235,MATCH($B173&amp;$I173,$Z$11:$Z$235&amp;$AE$11:$AE$235,0),MATCH($D173,$AB$9:$AM$9,0)),"-")</f>
        <v>49.017400000000002</v>
      </c>
      <c r="S173" s="75">
        <v>14</v>
      </c>
      <c r="T173" s="75">
        <v>0</v>
      </c>
      <c r="U173" s="75">
        <v>5</v>
      </c>
      <c r="V173" s="75">
        <v>11</v>
      </c>
      <c r="W173" s="50">
        <f t="shared" si="28"/>
        <v>28</v>
      </c>
      <c r="X173" s="50">
        <f t="shared" si="29"/>
        <v>14</v>
      </c>
      <c r="Z173" s="33" t="str">
        <f t="shared" si="27"/>
        <v>M4×0.7</v>
      </c>
      <c r="AA173" s="34" t="s">
        <v>135</v>
      </c>
      <c r="AB173" s="33">
        <v>4</v>
      </c>
      <c r="AC173" s="33">
        <v>0.7</v>
      </c>
      <c r="AD173" s="34">
        <v>60</v>
      </c>
      <c r="AE173" s="32" t="s">
        <v>175</v>
      </c>
      <c r="AF173" s="32">
        <v>0</v>
      </c>
      <c r="AG173" s="32">
        <f t="shared" si="20"/>
        <v>3.6633</v>
      </c>
      <c r="AH173" s="32">
        <f t="shared" si="21"/>
        <v>3.5453000000000001</v>
      </c>
      <c r="AI173" s="60">
        <v>0.11799999999999999</v>
      </c>
      <c r="AJ173" s="32">
        <f t="shared" si="22"/>
        <v>3.4222000000000001</v>
      </c>
      <c r="AK173" s="32">
        <f t="shared" si="23"/>
        <v>3.2422</v>
      </c>
      <c r="AL173" s="60">
        <v>0.18</v>
      </c>
      <c r="AM173" s="102">
        <v>3.97</v>
      </c>
    </row>
    <row r="174" spans="2:39" ht="15" x14ac:dyDescent="0.3">
      <c r="B174" s="76" t="str">
        <f t="shared" si="25"/>
        <v>M56×5.5</v>
      </c>
      <c r="C174" s="77" t="s">
        <v>216</v>
      </c>
      <c r="D174" s="77" t="s">
        <v>157</v>
      </c>
      <c r="E174" s="74" t="s">
        <v>0</v>
      </c>
      <c r="F174" s="75">
        <v>56</v>
      </c>
      <c r="G174" s="75">
        <v>5.5</v>
      </c>
      <c r="H174" s="74" t="s">
        <v>147</v>
      </c>
      <c r="I174" s="77" t="s">
        <v>400</v>
      </c>
      <c r="J174" s="75" t="s">
        <v>314</v>
      </c>
      <c r="K174" s="58" t="s">
        <v>490</v>
      </c>
      <c r="L174" s="75">
        <v>56</v>
      </c>
      <c r="M174" s="75">
        <f t="shared" si="26"/>
        <v>5.5</v>
      </c>
      <c r="N174" s="74">
        <v>60</v>
      </c>
      <c r="O174" s="101">
        <f t="array" ref="O174">IFERROR(INDEX($AB$11:$AM$235,MATCH($B174&amp;$I174,$Z$11:$Z$235&amp;$AE$11:$AE$235,0),MATCH($C174,$AB$9:$AM$9,0)),"-")</f>
        <v>53.814999999999998</v>
      </c>
      <c r="P174" s="75">
        <v>14</v>
      </c>
      <c r="Q174" s="75">
        <v>-14</v>
      </c>
      <c r="R174" s="101">
        <f t="array" aca="1" ref="R174" ca="1">IFERROR(INDEX($AB$11:$AM$235,MATCH($B174&amp;$I174,$Z$11:$Z$235&amp;$AE$11:$AE$235,0),MATCH($D174,$AB$9:$AM$9,0)),"-")</f>
        <v>52.707599999999999</v>
      </c>
      <c r="S174" s="75">
        <v>14</v>
      </c>
      <c r="T174" s="75">
        <v>0</v>
      </c>
      <c r="U174" s="75">
        <v>5</v>
      </c>
      <c r="V174" s="75">
        <v>10</v>
      </c>
      <c r="W174" s="50">
        <f t="shared" si="28"/>
        <v>28</v>
      </c>
      <c r="X174" s="50">
        <f t="shared" si="29"/>
        <v>14</v>
      </c>
      <c r="Z174" s="33" t="str">
        <f t="shared" si="27"/>
        <v>M4.5×0.75</v>
      </c>
      <c r="AA174" s="34" t="s">
        <v>135</v>
      </c>
      <c r="AB174" s="33">
        <v>4.5</v>
      </c>
      <c r="AC174" s="33">
        <v>0.75</v>
      </c>
      <c r="AD174" s="34">
        <v>60</v>
      </c>
      <c r="AE174" s="32" t="s">
        <v>175</v>
      </c>
      <c r="AF174" s="32">
        <v>0</v>
      </c>
      <c r="AG174" s="32">
        <f t="shared" si="20"/>
        <v>4.1128999999999998</v>
      </c>
      <c r="AH174" s="32">
        <f t="shared" si="21"/>
        <v>4.0129000000000001</v>
      </c>
      <c r="AI174" s="60">
        <v>0.1</v>
      </c>
      <c r="AJ174" s="32">
        <f t="shared" si="22"/>
        <v>3.8780999999999999</v>
      </c>
      <c r="AK174" s="32">
        <f t="shared" si="23"/>
        <v>3.6880999999999999</v>
      </c>
      <c r="AL174" s="60">
        <v>0.19</v>
      </c>
      <c r="AM174" s="102">
        <v>4.33</v>
      </c>
    </row>
    <row r="175" spans="2:39" ht="15" x14ac:dyDescent="0.3">
      <c r="B175" s="76" t="str">
        <f t="shared" si="25"/>
        <v>M60×5.5</v>
      </c>
      <c r="C175" s="77" t="s">
        <v>216</v>
      </c>
      <c r="D175" s="77" t="s">
        <v>157</v>
      </c>
      <c r="E175" s="74" t="s">
        <v>0</v>
      </c>
      <c r="F175" s="75">
        <v>60</v>
      </c>
      <c r="G175" s="75">
        <v>5.5</v>
      </c>
      <c r="H175" s="74" t="s">
        <v>147</v>
      </c>
      <c r="I175" s="77" t="s">
        <v>400</v>
      </c>
      <c r="J175" s="75" t="s">
        <v>314</v>
      </c>
      <c r="K175" s="58" t="s">
        <v>490</v>
      </c>
      <c r="L175" s="75">
        <v>60</v>
      </c>
      <c r="M175" s="75">
        <f t="shared" si="26"/>
        <v>5.5</v>
      </c>
      <c r="N175" s="74">
        <v>60</v>
      </c>
      <c r="O175" s="101">
        <f t="array" ref="O175">IFERROR(INDEX($AB$11:$AM$235,MATCH($B175&amp;$I175,$Z$11:$Z$235&amp;$AE$11:$AE$235,0),MATCH($C175,$AB$9:$AM$9,0)),"-")</f>
        <v>57.814999999999998</v>
      </c>
      <c r="P175" s="75">
        <v>14</v>
      </c>
      <c r="Q175" s="75">
        <v>-14</v>
      </c>
      <c r="R175" s="101">
        <f t="array" aca="1" ref="R175" ca="1">IFERROR(INDEX($AB$11:$AM$235,MATCH($B175&amp;$I175,$Z$11:$Z$235&amp;$AE$11:$AE$235,0),MATCH($D175,$AB$9:$AM$9,0)),"-")</f>
        <v>56.707599999999999</v>
      </c>
      <c r="S175" s="75">
        <v>14</v>
      </c>
      <c r="T175" s="75">
        <v>0</v>
      </c>
      <c r="U175" s="75">
        <v>5</v>
      </c>
      <c r="V175" s="75">
        <v>10</v>
      </c>
      <c r="W175" s="50">
        <f t="shared" si="28"/>
        <v>28</v>
      </c>
      <c r="X175" s="50">
        <f t="shared" si="29"/>
        <v>14</v>
      </c>
      <c r="Z175" s="33" t="str">
        <f t="shared" si="27"/>
        <v>M5×0.8</v>
      </c>
      <c r="AA175" s="34" t="s">
        <v>135</v>
      </c>
      <c r="AB175" s="33">
        <v>5</v>
      </c>
      <c r="AC175" s="33">
        <v>0.8</v>
      </c>
      <c r="AD175" s="34">
        <v>60</v>
      </c>
      <c r="AE175" s="32" t="s">
        <v>175</v>
      </c>
      <c r="AF175" s="32">
        <v>0</v>
      </c>
      <c r="AG175" s="32">
        <f t="shared" si="20"/>
        <v>4.6054000000000004</v>
      </c>
      <c r="AH175" s="32">
        <f t="shared" si="21"/>
        <v>4.4804000000000004</v>
      </c>
      <c r="AI175" s="60">
        <v>0.125</v>
      </c>
      <c r="AJ175" s="32">
        <f t="shared" si="22"/>
        <v>4.3339999999999996</v>
      </c>
      <c r="AK175" s="32">
        <f t="shared" si="23"/>
        <v>4.1340000000000003</v>
      </c>
      <c r="AL175" s="60">
        <v>0.2</v>
      </c>
      <c r="AM175" s="102">
        <v>4.95</v>
      </c>
    </row>
    <row r="176" spans="2:39" ht="15" x14ac:dyDescent="0.3">
      <c r="B176" s="76" t="str">
        <f t="shared" si="25"/>
        <v>M64×6</v>
      </c>
      <c r="C176" s="77" t="s">
        <v>216</v>
      </c>
      <c r="D176" s="77" t="s">
        <v>157</v>
      </c>
      <c r="E176" s="74" t="s">
        <v>0</v>
      </c>
      <c r="F176" s="75">
        <v>64</v>
      </c>
      <c r="G176" s="75">
        <v>6</v>
      </c>
      <c r="H176" s="74" t="s">
        <v>147</v>
      </c>
      <c r="I176" s="77" t="s">
        <v>400</v>
      </c>
      <c r="J176" s="75" t="s">
        <v>314</v>
      </c>
      <c r="K176" s="58" t="s">
        <v>490</v>
      </c>
      <c r="L176" s="75">
        <v>64</v>
      </c>
      <c r="M176" s="75">
        <f t="shared" si="26"/>
        <v>6</v>
      </c>
      <c r="N176" s="74">
        <v>60</v>
      </c>
      <c r="O176" s="101">
        <f t="array" ref="O176">IFERROR(INDEX($AB$11:$AM$235,MATCH($B176&amp;$I176,$Z$11:$Z$235&amp;$AE$11:$AE$235,0),MATCH($C176,$AB$9:$AM$9,0)),"-")</f>
        <v>61.61</v>
      </c>
      <c r="P176" s="75">
        <v>14</v>
      </c>
      <c r="Q176" s="75">
        <v>-14</v>
      </c>
      <c r="R176" s="101">
        <f t="array" aca="1" ref="R176" ca="1">IFERROR(INDEX($AB$11:$AM$235,MATCH($B176&amp;$I176,$Z$11:$Z$235&amp;$AE$11:$AE$235,0),MATCH($D176,$AB$9:$AM$9,0)),"-")</f>
        <v>60.402900000000002</v>
      </c>
      <c r="S176" s="75">
        <v>14</v>
      </c>
      <c r="T176" s="75">
        <v>0</v>
      </c>
      <c r="U176" s="75">
        <v>6</v>
      </c>
      <c r="V176" s="75">
        <v>10</v>
      </c>
      <c r="W176" s="50">
        <f t="shared" si="28"/>
        <v>28</v>
      </c>
      <c r="X176" s="50">
        <f t="shared" si="29"/>
        <v>14</v>
      </c>
      <c r="Z176" s="33" t="str">
        <f t="shared" si="27"/>
        <v>M6×1</v>
      </c>
      <c r="AA176" s="34" t="s">
        <v>135</v>
      </c>
      <c r="AB176" s="33">
        <v>6</v>
      </c>
      <c r="AC176" s="33">
        <v>1</v>
      </c>
      <c r="AD176" s="34">
        <v>60</v>
      </c>
      <c r="AE176" s="32" t="s">
        <v>175</v>
      </c>
      <c r="AF176" s="32">
        <v>0</v>
      </c>
      <c r="AG176" s="32">
        <f t="shared" si="20"/>
        <v>5.4705000000000004</v>
      </c>
      <c r="AH176" s="32">
        <f t="shared" si="21"/>
        <v>5.3505000000000003</v>
      </c>
      <c r="AI176" s="60">
        <v>0.12</v>
      </c>
      <c r="AJ176" s="32">
        <f t="shared" si="22"/>
        <v>5.1535000000000002</v>
      </c>
      <c r="AK176" s="32">
        <f t="shared" si="23"/>
        <v>4.9175000000000004</v>
      </c>
      <c r="AL176" s="60">
        <v>0.23599999999999999</v>
      </c>
      <c r="AM176" s="102">
        <v>5.76</v>
      </c>
    </row>
    <row r="177" spans="2:39" ht="15" x14ac:dyDescent="0.3">
      <c r="B177" s="76" t="str">
        <f t="shared" si="25"/>
        <v>M68×6</v>
      </c>
      <c r="C177" s="77" t="s">
        <v>216</v>
      </c>
      <c r="D177" s="77" t="s">
        <v>157</v>
      </c>
      <c r="E177" s="74" t="s">
        <v>0</v>
      </c>
      <c r="F177" s="75">
        <v>68</v>
      </c>
      <c r="G177" s="75">
        <v>6</v>
      </c>
      <c r="H177" s="74" t="s">
        <v>147</v>
      </c>
      <c r="I177" s="77" t="s">
        <v>400</v>
      </c>
      <c r="J177" s="75" t="s">
        <v>314</v>
      </c>
      <c r="K177" s="58" t="s">
        <v>490</v>
      </c>
      <c r="L177" s="75">
        <v>68</v>
      </c>
      <c r="M177" s="75">
        <f t="shared" si="26"/>
        <v>6</v>
      </c>
      <c r="N177" s="74">
        <v>60</v>
      </c>
      <c r="O177" s="101">
        <f t="array" ref="O177">IFERROR(INDEX($AB$11:$AM$235,MATCH($B177&amp;$I177,$Z$11:$Z$235&amp;$AE$11:$AE$235,0),MATCH($C177,$AB$9:$AM$9,0)),"-")</f>
        <v>65.61</v>
      </c>
      <c r="P177" s="75">
        <v>14</v>
      </c>
      <c r="Q177" s="75">
        <v>-14</v>
      </c>
      <c r="R177" s="101">
        <f t="array" aca="1" ref="R177" ca="1">IFERROR(INDEX($AB$11:$AM$235,MATCH($B177&amp;$I177,$Z$11:$Z$235&amp;$AE$11:$AE$235,0),MATCH($D177,$AB$9:$AM$9,0)),"-")</f>
        <v>64.402900000000002</v>
      </c>
      <c r="S177" s="75">
        <v>14</v>
      </c>
      <c r="T177" s="75">
        <v>0</v>
      </c>
      <c r="U177" s="75">
        <v>6</v>
      </c>
      <c r="V177" s="75">
        <v>10</v>
      </c>
      <c r="W177" s="50">
        <f t="shared" si="28"/>
        <v>28</v>
      </c>
      <c r="X177" s="50">
        <f t="shared" si="29"/>
        <v>14</v>
      </c>
      <c r="Z177" s="33" t="str">
        <f t="shared" si="27"/>
        <v>M7×1</v>
      </c>
      <c r="AA177" s="34" t="s">
        <v>135</v>
      </c>
      <c r="AB177" s="33">
        <v>7</v>
      </c>
      <c r="AC177" s="33">
        <v>1</v>
      </c>
      <c r="AD177" s="34">
        <v>60</v>
      </c>
      <c r="AE177" s="32" t="s">
        <v>175</v>
      </c>
      <c r="AF177" s="32">
        <v>0</v>
      </c>
      <c r="AG177" s="32">
        <f t="shared" si="20"/>
        <v>6.4705000000000004</v>
      </c>
      <c r="AH177" s="32">
        <f t="shared" si="21"/>
        <v>6.3505000000000003</v>
      </c>
      <c r="AI177" s="60">
        <v>0.12</v>
      </c>
      <c r="AJ177" s="32">
        <f t="shared" si="22"/>
        <v>6.1535000000000002</v>
      </c>
      <c r="AK177" s="32">
        <f t="shared" si="23"/>
        <v>5.9175000000000004</v>
      </c>
      <c r="AL177" s="60">
        <v>0.23599999999999999</v>
      </c>
      <c r="AM177" s="102">
        <v>6.76</v>
      </c>
    </row>
    <row r="178" spans="2:39" ht="15" x14ac:dyDescent="0.3">
      <c r="B178" s="72" t="str">
        <f t="shared" si="25"/>
        <v>M1.6×0.35</v>
      </c>
      <c r="C178" s="73" t="s">
        <v>216</v>
      </c>
      <c r="D178" s="73" t="s">
        <v>157</v>
      </c>
      <c r="E178" s="71" t="s">
        <v>0</v>
      </c>
      <c r="F178" s="58">
        <v>1.6</v>
      </c>
      <c r="G178" s="58">
        <v>0.35</v>
      </c>
      <c r="H178" s="71" t="s">
        <v>147</v>
      </c>
      <c r="I178" s="73" t="s">
        <v>401</v>
      </c>
      <c r="J178" s="58" t="s">
        <v>314</v>
      </c>
      <c r="K178" s="58" t="s">
        <v>490</v>
      </c>
      <c r="L178" s="58">
        <v>1.6</v>
      </c>
      <c r="M178" s="58">
        <f t="shared" si="26"/>
        <v>0.35</v>
      </c>
      <c r="N178" s="71">
        <v>60</v>
      </c>
      <c r="O178" s="100">
        <f t="array" ref="O178">IFERROR(INDEX($AB$11:$AM$235,MATCH($B178&amp;$I178,$Z$11:$Z$235&amp;$AE$11:$AE$235,0),MATCH($C178,$AB$9:$AM$9,0)),"-")</f>
        <v>1.532</v>
      </c>
      <c r="P178" s="58">
        <v>6</v>
      </c>
      <c r="Q178" s="58">
        <v>-6</v>
      </c>
      <c r="R178" s="100">
        <f t="array" aca="1" ref="R178" ca="1">IFERROR(INDEX($AB$11:$AM$235,MATCH($B178&amp;$I178,$Z$11:$Z$235&amp;$AE$11:$AE$235,0),MATCH($D178,$AB$9:$AM$9,0)),"-")</f>
        <v>1.4577</v>
      </c>
      <c r="S178" s="58">
        <v>8</v>
      </c>
      <c r="T178" s="58">
        <v>0</v>
      </c>
      <c r="U178" s="58">
        <v>5</v>
      </c>
      <c r="V178" s="58">
        <v>35</v>
      </c>
      <c r="W178" s="50">
        <f t="shared" si="28"/>
        <v>12</v>
      </c>
      <c r="X178" s="50">
        <f t="shared" si="29"/>
        <v>8</v>
      </c>
      <c r="Z178" s="33" t="str">
        <f t="shared" si="27"/>
        <v>M8×1.25</v>
      </c>
      <c r="AA178" s="34" t="s">
        <v>135</v>
      </c>
      <c r="AB178" s="33">
        <v>8</v>
      </c>
      <c r="AC178" s="33">
        <v>1.25</v>
      </c>
      <c r="AD178" s="34">
        <v>60</v>
      </c>
      <c r="AE178" s="32" t="s">
        <v>175</v>
      </c>
      <c r="AF178" s="32">
        <v>0</v>
      </c>
      <c r="AG178" s="32">
        <f t="shared" si="20"/>
        <v>7.3181000000000003</v>
      </c>
      <c r="AH178" s="32">
        <f t="shared" si="21"/>
        <v>7.1881000000000004</v>
      </c>
      <c r="AI178" s="60">
        <v>0.13</v>
      </c>
      <c r="AJ178" s="32">
        <f t="shared" si="22"/>
        <v>6.9118000000000004</v>
      </c>
      <c r="AK178" s="32">
        <f t="shared" si="23"/>
        <v>6.6467999999999998</v>
      </c>
      <c r="AL178" s="60">
        <v>0.26500000000000001</v>
      </c>
      <c r="AM178" s="102">
        <v>7.68</v>
      </c>
    </row>
    <row r="179" spans="2:39" ht="15" x14ac:dyDescent="0.3">
      <c r="B179" s="72" t="str">
        <f t="shared" si="25"/>
        <v>M1.8×0.35</v>
      </c>
      <c r="C179" s="73" t="s">
        <v>216</v>
      </c>
      <c r="D179" s="73" t="s">
        <v>157</v>
      </c>
      <c r="E179" s="71" t="s">
        <v>0</v>
      </c>
      <c r="F179" s="58">
        <v>1.8</v>
      </c>
      <c r="G179" s="58">
        <v>0.35</v>
      </c>
      <c r="H179" s="71" t="s">
        <v>147</v>
      </c>
      <c r="I179" s="73" t="s">
        <v>401</v>
      </c>
      <c r="J179" s="58" t="s">
        <v>314</v>
      </c>
      <c r="K179" s="58" t="s">
        <v>490</v>
      </c>
      <c r="L179" s="58">
        <v>1.8</v>
      </c>
      <c r="M179" s="58">
        <f t="shared" si="26"/>
        <v>0.35</v>
      </c>
      <c r="N179" s="71">
        <v>60</v>
      </c>
      <c r="O179" s="100">
        <f t="array" ref="O179">IFERROR(INDEX($AB$11:$AM$235,MATCH($B179&amp;$I179,$Z$11:$Z$235&amp;$AE$11:$AE$235,0),MATCH($C179,$AB$9:$AM$9,0)),"-")</f>
        <v>1.732</v>
      </c>
      <c r="P179" s="58">
        <v>8</v>
      </c>
      <c r="Q179" s="58">
        <v>-8</v>
      </c>
      <c r="R179" s="100">
        <f t="array" aca="1" ref="R179" ca="1">IFERROR(INDEX($AB$11:$AM$235,MATCH($B179&amp;$I179,$Z$11:$Z$235&amp;$AE$11:$AE$235,0),MATCH($D179,$AB$9:$AM$9,0)),"-")</f>
        <v>1.6577</v>
      </c>
      <c r="S179" s="58">
        <v>8</v>
      </c>
      <c r="T179" s="58">
        <v>0</v>
      </c>
      <c r="U179" s="58">
        <v>5</v>
      </c>
      <c r="V179" s="58">
        <v>35</v>
      </c>
      <c r="W179" s="50">
        <f t="shared" si="28"/>
        <v>16</v>
      </c>
      <c r="X179" s="50">
        <f t="shared" si="29"/>
        <v>8</v>
      </c>
      <c r="Z179" s="33" t="str">
        <f t="shared" si="27"/>
        <v>M9×1.25</v>
      </c>
      <c r="AA179" s="34" t="s">
        <v>135</v>
      </c>
      <c r="AB179" s="33">
        <v>9</v>
      </c>
      <c r="AC179" s="33">
        <v>1.25</v>
      </c>
      <c r="AD179" s="34">
        <v>60</v>
      </c>
      <c r="AE179" s="32" t="s">
        <v>175</v>
      </c>
      <c r="AF179" s="32">
        <v>0</v>
      </c>
      <c r="AG179" s="32">
        <f t="shared" si="20"/>
        <v>8.3180999999999994</v>
      </c>
      <c r="AH179" s="32">
        <f t="shared" si="21"/>
        <v>8.1881000000000004</v>
      </c>
      <c r="AI179" s="60">
        <v>0.13</v>
      </c>
      <c r="AJ179" s="32">
        <f t="shared" si="22"/>
        <v>7.9118000000000004</v>
      </c>
      <c r="AK179" s="32">
        <f t="shared" si="23"/>
        <v>7.6467999999999998</v>
      </c>
      <c r="AL179" s="60">
        <v>0.26500000000000001</v>
      </c>
      <c r="AM179" s="102">
        <v>8.68</v>
      </c>
    </row>
    <row r="180" spans="2:39" ht="15" x14ac:dyDescent="0.3">
      <c r="B180" s="72" t="str">
        <f t="shared" si="25"/>
        <v>M2×0.4</v>
      </c>
      <c r="C180" s="73" t="s">
        <v>216</v>
      </c>
      <c r="D180" s="73" t="s">
        <v>157</v>
      </c>
      <c r="E180" s="71" t="s">
        <v>0</v>
      </c>
      <c r="F180" s="58">
        <v>2</v>
      </c>
      <c r="G180" s="58">
        <v>0.4</v>
      </c>
      <c r="H180" s="71" t="s">
        <v>147</v>
      </c>
      <c r="I180" s="73" t="s">
        <v>401</v>
      </c>
      <c r="J180" s="58" t="s">
        <v>314</v>
      </c>
      <c r="K180" s="58" t="s">
        <v>490</v>
      </c>
      <c r="L180" s="58">
        <v>2</v>
      </c>
      <c r="M180" s="58">
        <f t="shared" si="26"/>
        <v>0.4</v>
      </c>
      <c r="N180" s="71">
        <v>60</v>
      </c>
      <c r="O180" s="100">
        <f t="array" ref="O180">IFERROR(INDEX($AB$11:$AM$235,MATCH($B180&amp;$I180,$Z$11:$Z$235&amp;$AE$11:$AE$235,0),MATCH($C180,$AB$9:$AM$9,0)),"-")</f>
        <v>1.9139999999999999</v>
      </c>
      <c r="P180" s="58">
        <v>8</v>
      </c>
      <c r="Q180" s="58">
        <v>-8</v>
      </c>
      <c r="R180" s="100">
        <f t="array" aca="1" ref="R180" ca="1">IFERROR(INDEX($AB$11:$AM$235,MATCH($B180&amp;$I180,$Z$11:$Z$235&amp;$AE$11:$AE$235,0),MATCH($D180,$AB$9:$AM$9,0)),"-")</f>
        <v>1.8302</v>
      </c>
      <c r="S180" s="58">
        <v>8</v>
      </c>
      <c r="T180" s="58">
        <v>0</v>
      </c>
      <c r="U180" s="58">
        <v>5</v>
      </c>
      <c r="V180" s="58">
        <v>31</v>
      </c>
      <c r="W180" s="50">
        <f t="shared" si="28"/>
        <v>16</v>
      </c>
      <c r="X180" s="50">
        <f t="shared" si="29"/>
        <v>8</v>
      </c>
      <c r="Z180" s="33" t="str">
        <f t="shared" si="27"/>
        <v>M10×1.5</v>
      </c>
      <c r="AA180" s="34" t="s">
        <v>135</v>
      </c>
      <c r="AB180" s="33">
        <v>10</v>
      </c>
      <c r="AC180" s="33">
        <v>1.5</v>
      </c>
      <c r="AD180" s="34">
        <v>60</v>
      </c>
      <c r="AE180" s="32" t="s">
        <v>175</v>
      </c>
      <c r="AF180" s="32">
        <v>0</v>
      </c>
      <c r="AG180" s="32">
        <f t="shared" si="20"/>
        <v>9.1656999999999993</v>
      </c>
      <c r="AH180" s="32">
        <f t="shared" si="21"/>
        <v>9.0257000000000005</v>
      </c>
      <c r="AI180" s="60">
        <v>0.14000000000000001</v>
      </c>
      <c r="AJ180" s="32">
        <f t="shared" si="22"/>
        <v>8.6761999999999997</v>
      </c>
      <c r="AK180" s="32">
        <f t="shared" si="23"/>
        <v>8.3762000000000008</v>
      </c>
      <c r="AL180" s="60">
        <v>0.3</v>
      </c>
      <c r="AM180" s="102">
        <v>9.6</v>
      </c>
    </row>
    <row r="181" spans="2:39" ht="15" x14ac:dyDescent="0.3">
      <c r="B181" s="72" t="str">
        <f t="shared" si="25"/>
        <v>M2.2×0.45</v>
      </c>
      <c r="C181" s="73" t="s">
        <v>216</v>
      </c>
      <c r="D181" s="73" t="s">
        <v>157</v>
      </c>
      <c r="E181" s="71" t="s">
        <v>0</v>
      </c>
      <c r="F181" s="58">
        <v>2.2000000000000002</v>
      </c>
      <c r="G181" s="58">
        <v>0.45</v>
      </c>
      <c r="H181" s="71" t="s">
        <v>147</v>
      </c>
      <c r="I181" s="73" t="s">
        <v>401</v>
      </c>
      <c r="J181" s="58" t="s">
        <v>314</v>
      </c>
      <c r="K181" s="58" t="s">
        <v>490</v>
      </c>
      <c r="L181" s="58">
        <v>2.2000000000000002</v>
      </c>
      <c r="M181" s="58">
        <f t="shared" si="26"/>
        <v>0.45</v>
      </c>
      <c r="N181" s="71">
        <v>60</v>
      </c>
      <c r="O181" s="100">
        <f t="array" ref="O181">IFERROR(INDEX($AB$11:$AM$235,MATCH($B181&amp;$I181,$Z$11:$Z$235&amp;$AE$11:$AE$235,0),MATCH($C181,$AB$9:$AM$9,0)),"-")</f>
        <v>2.097</v>
      </c>
      <c r="P181" s="58">
        <v>8</v>
      </c>
      <c r="Q181" s="58">
        <v>-8</v>
      </c>
      <c r="R181" s="100">
        <f t="array" aca="1" ref="R181" ca="1">IFERROR(INDEX($AB$11:$AM$235,MATCH($B181&amp;$I181,$Z$11:$Z$235&amp;$AE$11:$AE$235,0),MATCH($D181,$AB$9:$AM$9,0)),"-")</f>
        <v>2.0026999999999999</v>
      </c>
      <c r="S181" s="58">
        <v>8</v>
      </c>
      <c r="T181" s="58">
        <v>0</v>
      </c>
      <c r="U181" s="58">
        <v>5</v>
      </c>
      <c r="V181" s="58">
        <v>26</v>
      </c>
      <c r="W181" s="50">
        <f t="shared" si="28"/>
        <v>16</v>
      </c>
      <c r="X181" s="50">
        <f t="shared" si="29"/>
        <v>8</v>
      </c>
      <c r="Z181" s="33" t="str">
        <f t="shared" si="27"/>
        <v>M11×1.5</v>
      </c>
      <c r="AA181" s="34" t="s">
        <v>135</v>
      </c>
      <c r="AB181" s="33">
        <v>11</v>
      </c>
      <c r="AC181" s="33">
        <v>1.5</v>
      </c>
      <c r="AD181" s="34">
        <v>60</v>
      </c>
      <c r="AE181" s="32" t="s">
        <v>175</v>
      </c>
      <c r="AF181" s="32">
        <v>0</v>
      </c>
      <c r="AG181" s="32">
        <f t="shared" si="20"/>
        <v>10.2057</v>
      </c>
      <c r="AH181" s="32">
        <f t="shared" si="21"/>
        <v>10.025700000000001</v>
      </c>
      <c r="AI181" s="60">
        <v>0.18</v>
      </c>
      <c r="AJ181" s="32">
        <f t="shared" si="22"/>
        <v>9.6761999999999997</v>
      </c>
      <c r="AK181" s="32">
        <f t="shared" si="23"/>
        <v>9.3762000000000008</v>
      </c>
      <c r="AL181" s="60">
        <v>0.3</v>
      </c>
      <c r="AM181" s="102">
        <v>10.86</v>
      </c>
    </row>
    <row r="182" spans="2:39" ht="15" x14ac:dyDescent="0.3">
      <c r="B182" s="72" t="str">
        <f t="shared" si="25"/>
        <v>M2.5×0.45</v>
      </c>
      <c r="C182" s="73" t="s">
        <v>216</v>
      </c>
      <c r="D182" s="73" t="s">
        <v>157</v>
      </c>
      <c r="E182" s="71" t="s">
        <v>0</v>
      </c>
      <c r="F182" s="58">
        <v>2.5</v>
      </c>
      <c r="G182" s="58">
        <v>0.45</v>
      </c>
      <c r="H182" s="71" t="s">
        <v>147</v>
      </c>
      <c r="I182" s="73" t="s">
        <v>401</v>
      </c>
      <c r="J182" s="58" t="s">
        <v>314</v>
      </c>
      <c r="K182" s="58" t="s">
        <v>490</v>
      </c>
      <c r="L182" s="58">
        <v>2.5</v>
      </c>
      <c r="M182" s="58">
        <f t="shared" si="26"/>
        <v>0.45</v>
      </c>
      <c r="N182" s="71">
        <v>60</v>
      </c>
      <c r="O182" s="100">
        <f t="array" ref="O182">IFERROR(INDEX($AB$11:$AM$235,MATCH($B182&amp;$I182,$Z$11:$Z$235&amp;$AE$11:$AE$235,0),MATCH($C182,$AB$9:$AM$9,0)),"-")</f>
        <v>2.3969999999999998</v>
      </c>
      <c r="P182" s="58">
        <v>8</v>
      </c>
      <c r="Q182" s="58">
        <v>-8</v>
      </c>
      <c r="R182" s="100">
        <f t="array" aca="1" ref="R182" ca="1">IFERROR(INDEX($AB$11:$AM$235,MATCH($B182&amp;$I182,$Z$11:$Z$235&amp;$AE$11:$AE$235,0),MATCH($D182,$AB$9:$AM$9,0)),"-")</f>
        <v>2.3027000000000002</v>
      </c>
      <c r="S182" s="58">
        <v>8</v>
      </c>
      <c r="T182" s="58">
        <v>0</v>
      </c>
      <c r="U182" s="58">
        <v>5</v>
      </c>
      <c r="V182" s="58">
        <v>26</v>
      </c>
      <c r="W182" s="50">
        <f t="shared" si="28"/>
        <v>16</v>
      </c>
      <c r="X182" s="50">
        <f t="shared" si="29"/>
        <v>8</v>
      </c>
      <c r="Z182" s="33" t="str">
        <f t="shared" si="27"/>
        <v>M12×1.75</v>
      </c>
      <c r="AA182" s="34" t="s">
        <v>135</v>
      </c>
      <c r="AB182" s="33">
        <v>12</v>
      </c>
      <c r="AC182" s="33">
        <v>1.75</v>
      </c>
      <c r="AD182" s="34">
        <v>60</v>
      </c>
      <c r="AE182" s="32" t="s">
        <v>175</v>
      </c>
      <c r="AF182" s="32">
        <v>0</v>
      </c>
      <c r="AG182" s="32">
        <f t="shared" si="20"/>
        <v>11.023300000000001</v>
      </c>
      <c r="AH182" s="32">
        <f t="shared" si="21"/>
        <v>10.863300000000001</v>
      </c>
      <c r="AI182" s="60">
        <v>0.16</v>
      </c>
      <c r="AJ182" s="32">
        <f t="shared" si="22"/>
        <v>10.4406</v>
      </c>
      <c r="AK182" s="32">
        <f t="shared" si="23"/>
        <v>10.105600000000001</v>
      </c>
      <c r="AL182" s="60">
        <v>0.33500000000000002</v>
      </c>
      <c r="AM182" s="102">
        <v>11.53</v>
      </c>
    </row>
    <row r="183" spans="2:39" ht="15" x14ac:dyDescent="0.3">
      <c r="B183" s="72" t="str">
        <f t="shared" si="25"/>
        <v>M3×0.5</v>
      </c>
      <c r="C183" s="73" t="s">
        <v>216</v>
      </c>
      <c r="D183" s="73" t="s">
        <v>157</v>
      </c>
      <c r="E183" s="71" t="s">
        <v>0</v>
      </c>
      <c r="F183" s="58">
        <v>3</v>
      </c>
      <c r="G183" s="58">
        <v>0.5</v>
      </c>
      <c r="H183" s="71" t="s">
        <v>147</v>
      </c>
      <c r="I183" s="73" t="s">
        <v>401</v>
      </c>
      <c r="J183" s="58" t="s">
        <v>314</v>
      </c>
      <c r="K183" s="58" t="s">
        <v>490</v>
      </c>
      <c r="L183" s="58">
        <v>3</v>
      </c>
      <c r="M183" s="58">
        <f t="shared" si="26"/>
        <v>0.5</v>
      </c>
      <c r="N183" s="71">
        <v>60</v>
      </c>
      <c r="O183" s="100">
        <f t="array" ref="O183">IFERROR(INDEX($AB$11:$AM$235,MATCH($B183&amp;$I183,$Z$11:$Z$235&amp;$AE$11:$AE$235,0),MATCH($C183,$AB$9:$AM$9,0)),"-")</f>
        <v>2.879</v>
      </c>
      <c r="P183" s="58">
        <v>8</v>
      </c>
      <c r="Q183" s="58">
        <v>-8</v>
      </c>
      <c r="R183" s="100">
        <f t="array" aca="1" ref="R183" ca="1">IFERROR(INDEX($AB$11:$AM$235,MATCH($B183&amp;$I183,$Z$11:$Z$235&amp;$AE$11:$AE$235,0),MATCH($D183,$AB$9:$AM$9,0)),"-")</f>
        <v>2.7751999999999999</v>
      </c>
      <c r="S183" s="58">
        <v>8</v>
      </c>
      <c r="T183" s="58">
        <v>0</v>
      </c>
      <c r="U183" s="58">
        <v>5</v>
      </c>
      <c r="V183" s="58">
        <v>25</v>
      </c>
      <c r="W183" s="50">
        <f t="shared" si="28"/>
        <v>16</v>
      </c>
      <c r="X183" s="50">
        <f t="shared" si="29"/>
        <v>8</v>
      </c>
      <c r="Z183" s="33" t="str">
        <f t="shared" si="27"/>
        <v>M14×2</v>
      </c>
      <c r="AA183" s="34" t="s">
        <v>135</v>
      </c>
      <c r="AB183" s="33">
        <v>14</v>
      </c>
      <c r="AC183" s="33">
        <v>2</v>
      </c>
      <c r="AD183" s="34">
        <v>60</v>
      </c>
      <c r="AE183" s="32" t="s">
        <v>175</v>
      </c>
      <c r="AF183" s="32">
        <v>0</v>
      </c>
      <c r="AG183" s="32">
        <f t="shared" si="20"/>
        <v>12.871</v>
      </c>
      <c r="AH183" s="32">
        <f t="shared" si="21"/>
        <v>12.701000000000001</v>
      </c>
      <c r="AI183" s="60">
        <v>0.17</v>
      </c>
      <c r="AJ183" s="32">
        <f t="shared" si="22"/>
        <v>12.209899999999999</v>
      </c>
      <c r="AK183" s="32">
        <f t="shared" si="23"/>
        <v>11.834899999999999</v>
      </c>
      <c r="AL183" s="60">
        <v>0.375</v>
      </c>
      <c r="AM183" s="102">
        <v>13.45</v>
      </c>
    </row>
    <row r="184" spans="2:39" ht="15" x14ac:dyDescent="0.3">
      <c r="B184" s="72" t="str">
        <f t="shared" si="25"/>
        <v>M3.5×0.6</v>
      </c>
      <c r="C184" s="73" t="s">
        <v>216</v>
      </c>
      <c r="D184" s="73" t="s">
        <v>157</v>
      </c>
      <c r="E184" s="71" t="s">
        <v>0</v>
      </c>
      <c r="F184" s="58">
        <v>3.5</v>
      </c>
      <c r="G184" s="58">
        <v>0.6</v>
      </c>
      <c r="H184" s="71" t="s">
        <v>147</v>
      </c>
      <c r="I184" s="73" t="s">
        <v>401</v>
      </c>
      <c r="J184" s="58" t="s">
        <v>314</v>
      </c>
      <c r="K184" s="58" t="s">
        <v>490</v>
      </c>
      <c r="L184" s="58">
        <v>3.5</v>
      </c>
      <c r="M184" s="58">
        <f t="shared" si="26"/>
        <v>0.6</v>
      </c>
      <c r="N184" s="71">
        <v>60</v>
      </c>
      <c r="O184" s="100">
        <f t="array" ref="O184">IFERROR(INDEX($AB$11:$AM$235,MATCH($B184&amp;$I184,$Z$11:$Z$235&amp;$AE$11:$AE$235,0),MATCH($C184,$AB$9:$AM$9,0)),"-")</f>
        <v>3.3460000000000001</v>
      </c>
      <c r="P184" s="58">
        <v>8</v>
      </c>
      <c r="Q184" s="58">
        <v>-8</v>
      </c>
      <c r="R184" s="100">
        <f t="array" aca="1" ref="R184" ca="1">IFERROR(INDEX($AB$11:$AM$235,MATCH($B184&amp;$I184,$Z$11:$Z$235&amp;$AE$11:$AE$235,0),MATCH($D184,$AB$9:$AM$9,0)),"-")</f>
        <v>3.2223000000000002</v>
      </c>
      <c r="S184" s="58">
        <v>8</v>
      </c>
      <c r="T184" s="58">
        <v>0</v>
      </c>
      <c r="U184" s="58">
        <v>5</v>
      </c>
      <c r="V184" s="58">
        <v>21</v>
      </c>
      <c r="W184" s="50">
        <f t="shared" si="28"/>
        <v>16</v>
      </c>
      <c r="X184" s="50">
        <f t="shared" si="29"/>
        <v>8</v>
      </c>
      <c r="Z184" s="33" t="str">
        <f t="shared" si="27"/>
        <v>M16×2</v>
      </c>
      <c r="AA184" s="34" t="s">
        <v>135</v>
      </c>
      <c r="AB184" s="33">
        <v>16</v>
      </c>
      <c r="AC184" s="33">
        <v>2</v>
      </c>
      <c r="AD184" s="34">
        <v>60</v>
      </c>
      <c r="AE184" s="32" t="s">
        <v>175</v>
      </c>
      <c r="AF184" s="32">
        <v>0</v>
      </c>
      <c r="AG184" s="32">
        <f t="shared" si="20"/>
        <v>14.871</v>
      </c>
      <c r="AH184" s="32">
        <f t="shared" si="21"/>
        <v>14.701000000000001</v>
      </c>
      <c r="AI184" s="60">
        <v>0.17</v>
      </c>
      <c r="AJ184" s="32">
        <f t="shared" si="22"/>
        <v>14.209899999999999</v>
      </c>
      <c r="AK184" s="32">
        <f t="shared" si="23"/>
        <v>13.834899999999999</v>
      </c>
      <c r="AL184" s="60">
        <v>0.375</v>
      </c>
      <c r="AM184" s="102">
        <v>15.45</v>
      </c>
    </row>
    <row r="185" spans="2:39" ht="15" x14ac:dyDescent="0.3">
      <c r="B185" s="72" t="str">
        <f t="shared" si="25"/>
        <v>M4×0.7</v>
      </c>
      <c r="C185" s="73" t="s">
        <v>216</v>
      </c>
      <c r="D185" s="73" t="s">
        <v>157</v>
      </c>
      <c r="E185" s="71" t="s">
        <v>0</v>
      </c>
      <c r="F185" s="58">
        <v>4</v>
      </c>
      <c r="G185" s="58">
        <v>0.7</v>
      </c>
      <c r="H185" s="71" t="s">
        <v>147</v>
      </c>
      <c r="I185" s="73" t="s">
        <v>401</v>
      </c>
      <c r="J185" s="58" t="s">
        <v>314</v>
      </c>
      <c r="K185" s="58" t="s">
        <v>490</v>
      </c>
      <c r="L185" s="58">
        <v>4</v>
      </c>
      <c r="M185" s="58">
        <f t="shared" si="26"/>
        <v>0.7</v>
      </c>
      <c r="N185" s="71">
        <v>60</v>
      </c>
      <c r="O185" s="100">
        <f t="array" ref="O185">IFERROR(INDEX($AB$11:$AM$235,MATCH($B185&amp;$I185,$Z$11:$Z$235&amp;$AE$11:$AE$235,0),MATCH($C185,$AB$9:$AM$9,0)),"-")</f>
        <v>3.8069999999999999</v>
      </c>
      <c r="P185" s="58">
        <v>8</v>
      </c>
      <c r="Q185" s="58">
        <v>-8</v>
      </c>
      <c r="R185" s="100">
        <f t="array" aca="1" ref="R185" ca="1">IFERROR(INDEX($AB$11:$AM$235,MATCH($B185&amp;$I185,$Z$11:$Z$235&amp;$AE$11:$AE$235,0),MATCH($D185,$AB$9:$AM$9,0)),"-")</f>
        <v>3.6633</v>
      </c>
      <c r="S185" s="58">
        <v>8</v>
      </c>
      <c r="T185" s="58">
        <v>0</v>
      </c>
      <c r="U185" s="58">
        <v>5</v>
      </c>
      <c r="V185" s="58">
        <v>18</v>
      </c>
      <c r="W185" s="50">
        <f t="shared" si="28"/>
        <v>16</v>
      </c>
      <c r="X185" s="50">
        <f t="shared" si="29"/>
        <v>8</v>
      </c>
      <c r="Z185" s="33" t="str">
        <f t="shared" si="27"/>
        <v>M18×2.5</v>
      </c>
      <c r="AA185" s="34" t="s">
        <v>135</v>
      </c>
      <c r="AB185" s="33">
        <v>18</v>
      </c>
      <c r="AC185" s="33">
        <v>2.5</v>
      </c>
      <c r="AD185" s="34">
        <v>60</v>
      </c>
      <c r="AE185" s="32" t="s">
        <v>175</v>
      </c>
      <c r="AF185" s="32">
        <v>0</v>
      </c>
      <c r="AG185" s="32">
        <f t="shared" si="20"/>
        <v>16.566199999999998</v>
      </c>
      <c r="AH185" s="32">
        <f t="shared" si="21"/>
        <v>16.376200000000001</v>
      </c>
      <c r="AI185" s="60">
        <v>0.19</v>
      </c>
      <c r="AJ185" s="32">
        <f t="shared" si="22"/>
        <v>15.7437</v>
      </c>
      <c r="AK185" s="32">
        <f t="shared" si="23"/>
        <v>15.293699999999999</v>
      </c>
      <c r="AL185" s="60">
        <v>0.45</v>
      </c>
      <c r="AM185" s="102">
        <v>17.29</v>
      </c>
    </row>
    <row r="186" spans="2:39" ht="15" x14ac:dyDescent="0.3">
      <c r="B186" s="72" t="str">
        <f t="shared" si="25"/>
        <v>M4.5×0.75</v>
      </c>
      <c r="C186" s="73" t="s">
        <v>216</v>
      </c>
      <c r="D186" s="73" t="s">
        <v>157</v>
      </c>
      <c r="E186" s="71" t="s">
        <v>0</v>
      </c>
      <c r="F186" s="58">
        <v>4.5</v>
      </c>
      <c r="G186" s="58">
        <v>0.75</v>
      </c>
      <c r="H186" s="71" t="s">
        <v>147</v>
      </c>
      <c r="I186" s="73" t="s">
        <v>401</v>
      </c>
      <c r="J186" s="58" t="s">
        <v>314</v>
      </c>
      <c r="K186" s="58" t="s">
        <v>490</v>
      </c>
      <c r="L186" s="58">
        <v>4.5</v>
      </c>
      <c r="M186" s="58">
        <f t="shared" si="26"/>
        <v>0.75</v>
      </c>
      <c r="N186" s="71">
        <v>60</v>
      </c>
      <c r="O186" s="100">
        <f t="array" ref="O186">IFERROR(INDEX($AB$11:$AM$235,MATCH($B186&amp;$I186,$Z$11:$Z$235&amp;$AE$11:$AE$235,0),MATCH($C186,$AB$9:$AM$9,0)),"-")</f>
        <v>4.2850000000000001</v>
      </c>
      <c r="P186" s="58">
        <v>8</v>
      </c>
      <c r="Q186" s="58">
        <v>-8</v>
      </c>
      <c r="R186" s="100">
        <f t="array" aca="1" ref="R186" ca="1">IFERROR(INDEX($AB$11:$AM$235,MATCH($B186&amp;$I186,$Z$11:$Z$235&amp;$AE$11:$AE$235,0),MATCH($D186,$AB$9:$AM$9,0)),"-")</f>
        <v>4.1308999999999996</v>
      </c>
      <c r="S186" s="58">
        <v>8</v>
      </c>
      <c r="T186" s="58">
        <v>0</v>
      </c>
      <c r="U186" s="58">
        <v>5</v>
      </c>
      <c r="V186" s="58">
        <v>17</v>
      </c>
      <c r="W186" s="50">
        <f t="shared" si="28"/>
        <v>16</v>
      </c>
      <c r="X186" s="50">
        <f t="shared" si="29"/>
        <v>8</v>
      </c>
      <c r="Z186" s="33" t="str">
        <f t="shared" si="27"/>
        <v>M20×2.5</v>
      </c>
      <c r="AA186" s="34" t="s">
        <v>135</v>
      </c>
      <c r="AB186" s="33">
        <v>20</v>
      </c>
      <c r="AC186" s="33">
        <v>2.5</v>
      </c>
      <c r="AD186" s="34">
        <v>60</v>
      </c>
      <c r="AE186" s="32" t="s">
        <v>175</v>
      </c>
      <c r="AF186" s="32">
        <v>0</v>
      </c>
      <c r="AG186" s="32">
        <f t="shared" ref="AG186:AG235" si="30">ROUND(AH186+AI186,4)</f>
        <v>37.376199999999997</v>
      </c>
      <c r="AH186" s="32">
        <f t="shared" ref="AH186:AH235" si="31">ROUND(AB186-0.649519*AC186,4)</f>
        <v>18.376200000000001</v>
      </c>
      <c r="AI186" s="60">
        <v>19</v>
      </c>
      <c r="AJ186" s="32">
        <f t="shared" ref="AJ186:AJ235" si="32">ROUND(AK186+AL186,4)</f>
        <v>17.7437</v>
      </c>
      <c r="AK186" s="32">
        <f t="shared" ref="AK186:AK235" si="33">ROUND(AB186-1.082532*AC186,4)</f>
        <v>17.293700000000001</v>
      </c>
      <c r="AL186" s="60">
        <v>0.45</v>
      </c>
      <c r="AM186" s="102">
        <v>19.29</v>
      </c>
    </row>
    <row r="187" spans="2:39" ht="15" x14ac:dyDescent="0.3">
      <c r="B187" s="72" t="str">
        <f t="shared" si="25"/>
        <v>M5×0.8</v>
      </c>
      <c r="C187" s="73" t="s">
        <v>216</v>
      </c>
      <c r="D187" s="73" t="s">
        <v>157</v>
      </c>
      <c r="E187" s="71" t="s">
        <v>0</v>
      </c>
      <c r="F187" s="58">
        <v>5</v>
      </c>
      <c r="G187" s="58">
        <v>0.8</v>
      </c>
      <c r="H187" s="71" t="s">
        <v>147</v>
      </c>
      <c r="I187" s="73" t="s">
        <v>401</v>
      </c>
      <c r="J187" s="58" t="s">
        <v>314</v>
      </c>
      <c r="K187" s="58" t="s">
        <v>490</v>
      </c>
      <c r="L187" s="58">
        <v>5</v>
      </c>
      <c r="M187" s="58">
        <f t="shared" si="26"/>
        <v>0.8</v>
      </c>
      <c r="N187" s="71">
        <v>60</v>
      </c>
      <c r="O187" s="100">
        <f t="array" ref="O187">IFERROR(INDEX($AB$11:$AM$235,MATCH($B187&amp;$I187,$Z$11:$Z$235&amp;$AE$11:$AE$235,0),MATCH($C187,$AB$9:$AM$9,0)),"-")</f>
        <v>4.7690000000000001</v>
      </c>
      <c r="P187" s="58">
        <v>8</v>
      </c>
      <c r="Q187" s="58">
        <v>-8</v>
      </c>
      <c r="R187" s="100">
        <f t="array" aca="1" ref="R187" ca="1">IFERROR(INDEX($AB$11:$AM$235,MATCH($B187&amp;$I187,$Z$11:$Z$235&amp;$AE$11:$AE$235,0),MATCH($D187,$AB$9:$AM$9,0)),"-")</f>
        <v>4.6054000000000004</v>
      </c>
      <c r="S187" s="58">
        <v>8</v>
      </c>
      <c r="T187" s="58">
        <v>0</v>
      </c>
      <c r="U187" s="58">
        <v>5</v>
      </c>
      <c r="V187" s="58">
        <v>16</v>
      </c>
      <c r="W187" s="50">
        <f t="shared" si="28"/>
        <v>16</v>
      </c>
      <c r="X187" s="50">
        <f t="shared" si="29"/>
        <v>8</v>
      </c>
      <c r="Z187" s="33" t="str">
        <f t="shared" si="27"/>
        <v>M22×2.5</v>
      </c>
      <c r="AA187" s="34" t="s">
        <v>135</v>
      </c>
      <c r="AB187" s="33">
        <v>22</v>
      </c>
      <c r="AC187" s="33">
        <v>2.5</v>
      </c>
      <c r="AD187" s="34">
        <v>60</v>
      </c>
      <c r="AE187" s="32" t="s">
        <v>175</v>
      </c>
      <c r="AF187" s="32">
        <v>0</v>
      </c>
      <c r="AG187" s="32">
        <f t="shared" si="30"/>
        <v>20.566199999999998</v>
      </c>
      <c r="AH187" s="32">
        <f t="shared" si="31"/>
        <v>20.376200000000001</v>
      </c>
      <c r="AI187" s="60">
        <v>0.19</v>
      </c>
      <c r="AJ187" s="32">
        <f t="shared" si="32"/>
        <v>19.7437</v>
      </c>
      <c r="AK187" s="32">
        <f t="shared" si="33"/>
        <v>19.293700000000001</v>
      </c>
      <c r="AL187" s="60">
        <v>0.45</v>
      </c>
      <c r="AM187" s="102">
        <v>21.29</v>
      </c>
    </row>
    <row r="188" spans="2:39" ht="15" x14ac:dyDescent="0.3">
      <c r="B188" s="72" t="str">
        <f t="shared" si="25"/>
        <v>M6×1</v>
      </c>
      <c r="C188" s="73" t="s">
        <v>216</v>
      </c>
      <c r="D188" s="73" t="s">
        <v>157</v>
      </c>
      <c r="E188" s="71" t="s">
        <v>0</v>
      </c>
      <c r="F188" s="58">
        <v>6</v>
      </c>
      <c r="G188" s="58">
        <v>1</v>
      </c>
      <c r="H188" s="71" t="s">
        <v>147</v>
      </c>
      <c r="I188" s="73" t="s">
        <v>401</v>
      </c>
      <c r="J188" s="58" t="s">
        <v>314</v>
      </c>
      <c r="K188" s="58" t="s">
        <v>490</v>
      </c>
      <c r="L188" s="58">
        <v>6</v>
      </c>
      <c r="M188" s="58">
        <f t="shared" si="26"/>
        <v>1</v>
      </c>
      <c r="N188" s="71">
        <v>60</v>
      </c>
      <c r="O188" s="100">
        <f t="array" ref="O188">IFERROR(INDEX($AB$11:$AM$235,MATCH($B188&amp;$I188,$Z$11:$Z$235&amp;$AE$11:$AE$235,0),MATCH($C188,$AB$9:$AM$9,0)),"-")</f>
        <v>5.7050000000000001</v>
      </c>
      <c r="P188" s="58">
        <v>10</v>
      </c>
      <c r="Q188" s="58">
        <v>-10</v>
      </c>
      <c r="R188" s="100">
        <f t="array" aca="1" ref="R188" ca="1">IFERROR(INDEX($AB$11:$AM$235,MATCH($B188&amp;$I188,$Z$11:$Z$235&amp;$AE$11:$AE$235,0),MATCH($D188,$AB$9:$AM$9,0)),"-")</f>
        <v>5.5004999999999997</v>
      </c>
      <c r="S188" s="58">
        <v>10</v>
      </c>
      <c r="T188" s="58">
        <v>0</v>
      </c>
      <c r="U188" s="58">
        <v>5</v>
      </c>
      <c r="V188" s="58">
        <v>16</v>
      </c>
      <c r="W188" s="50">
        <f t="shared" si="28"/>
        <v>20</v>
      </c>
      <c r="X188" s="50">
        <f t="shared" si="29"/>
        <v>10</v>
      </c>
      <c r="Z188" s="33" t="str">
        <f t="shared" si="27"/>
        <v>M24×3</v>
      </c>
      <c r="AA188" s="34" t="s">
        <v>135</v>
      </c>
      <c r="AB188" s="33">
        <v>24</v>
      </c>
      <c r="AC188" s="33">
        <v>3</v>
      </c>
      <c r="AD188" s="34">
        <v>60</v>
      </c>
      <c r="AE188" s="32" t="s">
        <v>175</v>
      </c>
      <c r="AF188" s="32">
        <v>0</v>
      </c>
      <c r="AG188" s="32">
        <f t="shared" si="30"/>
        <v>22.2514</v>
      </c>
      <c r="AH188" s="32">
        <f t="shared" si="31"/>
        <v>22.051400000000001</v>
      </c>
      <c r="AI188" s="60">
        <v>0.2</v>
      </c>
      <c r="AJ188" s="32">
        <f t="shared" si="32"/>
        <v>21.252400000000002</v>
      </c>
      <c r="AK188" s="32">
        <f t="shared" si="33"/>
        <v>20.752400000000002</v>
      </c>
      <c r="AL188" s="60">
        <v>0.5</v>
      </c>
      <c r="AM188" s="102">
        <v>23.12</v>
      </c>
    </row>
    <row r="189" spans="2:39" ht="15" x14ac:dyDescent="0.3">
      <c r="B189" s="72" t="str">
        <f t="shared" si="25"/>
        <v>M7×1</v>
      </c>
      <c r="C189" s="73" t="s">
        <v>216</v>
      </c>
      <c r="D189" s="73" t="s">
        <v>157</v>
      </c>
      <c r="E189" s="71" t="s">
        <v>0</v>
      </c>
      <c r="F189" s="58">
        <v>7</v>
      </c>
      <c r="G189" s="58">
        <v>1</v>
      </c>
      <c r="H189" s="71" t="s">
        <v>147</v>
      </c>
      <c r="I189" s="73" t="s">
        <v>401</v>
      </c>
      <c r="J189" s="58" t="s">
        <v>314</v>
      </c>
      <c r="K189" s="58" t="s">
        <v>490</v>
      </c>
      <c r="L189" s="58">
        <v>7</v>
      </c>
      <c r="M189" s="58">
        <f t="shared" si="26"/>
        <v>1</v>
      </c>
      <c r="N189" s="71">
        <v>60</v>
      </c>
      <c r="O189" s="100">
        <f t="array" ref="O189">IFERROR(INDEX($AB$11:$AM$235,MATCH($B189&amp;$I189,$Z$11:$Z$235&amp;$AE$11:$AE$235,0),MATCH($C189,$AB$9:$AM$9,0)),"-")</f>
        <v>6.7050000000000001</v>
      </c>
      <c r="P189" s="58">
        <v>10</v>
      </c>
      <c r="Q189" s="58">
        <v>-10</v>
      </c>
      <c r="R189" s="100">
        <f t="array" aca="1" ref="R189" ca="1">IFERROR(INDEX($AB$11:$AM$235,MATCH($B189&amp;$I189,$Z$11:$Z$235&amp;$AE$11:$AE$235,0),MATCH($D189,$AB$9:$AM$9,0)),"-")</f>
        <v>6.5004999999999997</v>
      </c>
      <c r="S189" s="58">
        <v>10</v>
      </c>
      <c r="T189" s="58">
        <v>0</v>
      </c>
      <c r="U189" s="58">
        <v>5</v>
      </c>
      <c r="V189" s="58">
        <v>16</v>
      </c>
      <c r="W189" s="50">
        <f t="shared" si="28"/>
        <v>20</v>
      </c>
      <c r="X189" s="50">
        <f t="shared" si="29"/>
        <v>10</v>
      </c>
      <c r="Z189" s="33" t="str">
        <f t="shared" si="27"/>
        <v>M27×3</v>
      </c>
      <c r="AA189" s="34" t="s">
        <v>135</v>
      </c>
      <c r="AB189" s="33">
        <v>27</v>
      </c>
      <c r="AC189" s="33">
        <v>3</v>
      </c>
      <c r="AD189" s="34">
        <v>60</v>
      </c>
      <c r="AE189" s="32" t="s">
        <v>175</v>
      </c>
      <c r="AF189" s="32">
        <v>0</v>
      </c>
      <c r="AG189" s="32">
        <f t="shared" si="30"/>
        <v>25.2514</v>
      </c>
      <c r="AH189" s="32">
        <f t="shared" si="31"/>
        <v>25.051400000000001</v>
      </c>
      <c r="AI189" s="60">
        <v>0.2</v>
      </c>
      <c r="AJ189" s="32">
        <f t="shared" si="32"/>
        <v>24.252400000000002</v>
      </c>
      <c r="AK189" s="32">
        <f t="shared" si="33"/>
        <v>23.752400000000002</v>
      </c>
      <c r="AL189" s="60">
        <v>0.5</v>
      </c>
      <c r="AM189" s="102">
        <v>26.12</v>
      </c>
    </row>
    <row r="190" spans="2:39" ht="15" x14ac:dyDescent="0.3">
      <c r="B190" s="72" t="str">
        <f t="shared" si="25"/>
        <v>M8×1.25</v>
      </c>
      <c r="C190" s="73" t="s">
        <v>216</v>
      </c>
      <c r="D190" s="73" t="s">
        <v>157</v>
      </c>
      <c r="E190" s="71" t="s">
        <v>0</v>
      </c>
      <c r="F190" s="58">
        <v>8</v>
      </c>
      <c r="G190" s="58">
        <v>1.25</v>
      </c>
      <c r="H190" s="71" t="s">
        <v>147</v>
      </c>
      <c r="I190" s="73" t="s">
        <v>401</v>
      </c>
      <c r="J190" s="58" t="s">
        <v>314</v>
      </c>
      <c r="K190" s="58" t="s">
        <v>490</v>
      </c>
      <c r="L190" s="58">
        <v>8</v>
      </c>
      <c r="M190" s="58">
        <f t="shared" si="26"/>
        <v>1.25</v>
      </c>
      <c r="N190" s="71">
        <v>60</v>
      </c>
      <c r="O190" s="100">
        <f t="array" ref="O190">IFERROR(INDEX($AB$11:$AM$235,MATCH($B190&amp;$I190,$Z$11:$Z$235&amp;$AE$11:$AE$235,0),MATCH($C190,$AB$9:$AM$9,0)),"-")</f>
        <v>7.6029999999999998</v>
      </c>
      <c r="P190" s="58">
        <v>10</v>
      </c>
      <c r="Q190" s="58">
        <v>-10</v>
      </c>
      <c r="R190" s="100">
        <f t="array" aca="1" ref="R190" ca="1">IFERROR(INDEX($AB$11:$AM$235,MATCH($B190&amp;$I190,$Z$11:$Z$235&amp;$AE$11:$AE$235,0),MATCH($D190,$AB$9:$AM$9,0)),"-")</f>
        <v>7.3480999999999996</v>
      </c>
      <c r="S190" s="58">
        <v>10</v>
      </c>
      <c r="T190" s="58">
        <v>0</v>
      </c>
      <c r="U190" s="58">
        <v>5</v>
      </c>
      <c r="V190" s="58">
        <v>16</v>
      </c>
      <c r="W190" s="50">
        <f t="shared" si="28"/>
        <v>20</v>
      </c>
      <c r="X190" s="50">
        <f t="shared" si="29"/>
        <v>10</v>
      </c>
      <c r="Z190" s="33" t="str">
        <f t="shared" si="27"/>
        <v>M30×3.5</v>
      </c>
      <c r="AA190" s="34" t="s">
        <v>135</v>
      </c>
      <c r="AB190" s="33">
        <v>30</v>
      </c>
      <c r="AC190" s="33">
        <v>3.5</v>
      </c>
      <c r="AD190" s="34">
        <v>60</v>
      </c>
      <c r="AE190" s="32" t="s">
        <v>175</v>
      </c>
      <c r="AF190" s="32">
        <v>0</v>
      </c>
      <c r="AG190" s="32">
        <f t="shared" si="30"/>
        <v>27.9467</v>
      </c>
      <c r="AH190" s="32">
        <f t="shared" si="31"/>
        <v>27.726700000000001</v>
      </c>
      <c r="AI190" s="60">
        <v>0.22</v>
      </c>
      <c r="AJ190" s="32">
        <f t="shared" si="32"/>
        <v>26.771100000000001</v>
      </c>
      <c r="AK190" s="32">
        <f t="shared" si="33"/>
        <v>26.211099999999998</v>
      </c>
      <c r="AL190" s="60">
        <v>0.56000000000000005</v>
      </c>
      <c r="AM190" s="102">
        <v>28.96</v>
      </c>
    </row>
    <row r="191" spans="2:39" ht="15" x14ac:dyDescent="0.3">
      <c r="B191" s="72" t="str">
        <f t="shared" si="25"/>
        <v>M9×1.25</v>
      </c>
      <c r="C191" s="73" t="s">
        <v>216</v>
      </c>
      <c r="D191" s="73" t="s">
        <v>157</v>
      </c>
      <c r="E191" s="71" t="s">
        <v>0</v>
      </c>
      <c r="F191" s="58">
        <v>9</v>
      </c>
      <c r="G191" s="58">
        <v>1.25</v>
      </c>
      <c r="H191" s="71" t="s">
        <v>147</v>
      </c>
      <c r="I191" s="73" t="s">
        <v>401</v>
      </c>
      <c r="J191" s="58" t="s">
        <v>314</v>
      </c>
      <c r="K191" s="58" t="s">
        <v>490</v>
      </c>
      <c r="L191" s="58">
        <v>9</v>
      </c>
      <c r="M191" s="58">
        <f t="shared" si="26"/>
        <v>1.25</v>
      </c>
      <c r="N191" s="71">
        <v>60</v>
      </c>
      <c r="O191" s="100">
        <f t="array" ref="O191">IFERROR(INDEX($AB$11:$AM$235,MATCH($B191&amp;$I191,$Z$11:$Z$235&amp;$AE$11:$AE$235,0),MATCH($C191,$AB$9:$AM$9,0)),"-")</f>
        <v>8.6029999999999998</v>
      </c>
      <c r="P191" s="58">
        <v>10</v>
      </c>
      <c r="Q191" s="58">
        <v>-10</v>
      </c>
      <c r="R191" s="100">
        <f t="array" aca="1" ref="R191" ca="1">IFERROR(INDEX($AB$11:$AM$235,MATCH($B191&amp;$I191,$Z$11:$Z$235&amp;$AE$11:$AE$235,0),MATCH($D191,$AB$9:$AM$9,0)),"-")</f>
        <v>8.3481000000000005</v>
      </c>
      <c r="S191" s="58">
        <v>10</v>
      </c>
      <c r="T191" s="58">
        <v>0</v>
      </c>
      <c r="U191" s="58">
        <v>5</v>
      </c>
      <c r="V191" s="58">
        <v>16</v>
      </c>
      <c r="W191" s="50">
        <f t="shared" si="28"/>
        <v>20</v>
      </c>
      <c r="X191" s="50">
        <f t="shared" si="29"/>
        <v>10</v>
      </c>
      <c r="Z191" s="33" t="str">
        <f t="shared" si="27"/>
        <v>M33×3.5</v>
      </c>
      <c r="AA191" s="34" t="s">
        <v>135</v>
      </c>
      <c r="AB191" s="33">
        <v>33</v>
      </c>
      <c r="AC191" s="33">
        <v>3.5</v>
      </c>
      <c r="AD191" s="34">
        <v>60</v>
      </c>
      <c r="AE191" s="32" t="s">
        <v>175</v>
      </c>
      <c r="AF191" s="32">
        <v>0</v>
      </c>
      <c r="AG191" s="32">
        <f t="shared" si="30"/>
        <v>30.9467</v>
      </c>
      <c r="AH191" s="32">
        <f t="shared" si="31"/>
        <v>30.726700000000001</v>
      </c>
      <c r="AI191" s="60">
        <v>0.22</v>
      </c>
      <c r="AJ191" s="32">
        <f t="shared" si="32"/>
        <v>29.771100000000001</v>
      </c>
      <c r="AK191" s="32">
        <f t="shared" si="33"/>
        <v>29.211099999999998</v>
      </c>
      <c r="AL191" s="60">
        <v>0.56000000000000005</v>
      </c>
      <c r="AM191" s="102">
        <v>31.96</v>
      </c>
    </row>
    <row r="192" spans="2:39" ht="15" x14ac:dyDescent="0.3">
      <c r="B192" s="72" t="str">
        <f t="shared" si="25"/>
        <v>M10×1.5</v>
      </c>
      <c r="C192" s="73" t="s">
        <v>216</v>
      </c>
      <c r="D192" s="73" t="s">
        <v>157</v>
      </c>
      <c r="E192" s="71" t="s">
        <v>0</v>
      </c>
      <c r="F192" s="58">
        <v>10</v>
      </c>
      <c r="G192" s="58">
        <v>1.5</v>
      </c>
      <c r="H192" s="71" t="s">
        <v>147</v>
      </c>
      <c r="I192" s="73" t="s">
        <v>401</v>
      </c>
      <c r="J192" s="58" t="s">
        <v>314</v>
      </c>
      <c r="K192" s="58" t="s">
        <v>490</v>
      </c>
      <c r="L192" s="58">
        <v>10</v>
      </c>
      <c r="M192" s="58">
        <f t="shared" si="26"/>
        <v>1.5</v>
      </c>
      <c r="N192" s="71">
        <v>60</v>
      </c>
      <c r="O192" s="100">
        <f t="array" ref="O192">IFERROR(INDEX($AB$11:$AM$235,MATCH($B192&amp;$I192,$Z$11:$Z$235&amp;$AE$11:$AE$235,0),MATCH($C192,$AB$9:$AM$9,0)),"-")</f>
        <v>9.5109999999999992</v>
      </c>
      <c r="P192" s="58">
        <v>10</v>
      </c>
      <c r="Q192" s="58">
        <v>-10</v>
      </c>
      <c r="R192" s="100">
        <f t="array" aca="1" ref="R192" ca="1">IFERROR(INDEX($AB$11:$AM$235,MATCH($B192&amp;$I192,$Z$11:$Z$235&amp;$AE$11:$AE$235,0),MATCH($D192,$AB$9:$AM$9,0)),"-")</f>
        <v>9.2057000000000002</v>
      </c>
      <c r="S192" s="58">
        <v>10</v>
      </c>
      <c r="T192" s="58">
        <v>0</v>
      </c>
      <c r="U192" s="58">
        <v>5</v>
      </c>
      <c r="V192" s="58">
        <v>16</v>
      </c>
      <c r="W192" s="50">
        <f t="shared" si="28"/>
        <v>20</v>
      </c>
      <c r="X192" s="50">
        <f t="shared" si="29"/>
        <v>10</v>
      </c>
      <c r="Z192" s="33" t="str">
        <f t="shared" si="27"/>
        <v>M36×4</v>
      </c>
      <c r="AA192" s="34" t="s">
        <v>135</v>
      </c>
      <c r="AB192" s="33">
        <v>36</v>
      </c>
      <c r="AC192" s="33">
        <v>4</v>
      </c>
      <c r="AD192" s="34">
        <v>60</v>
      </c>
      <c r="AE192" s="32" t="s">
        <v>175</v>
      </c>
      <c r="AF192" s="32">
        <v>0</v>
      </c>
      <c r="AG192" s="32">
        <f t="shared" si="30"/>
        <v>33.631900000000002</v>
      </c>
      <c r="AH192" s="32">
        <f t="shared" si="31"/>
        <v>33.401899999999998</v>
      </c>
      <c r="AI192" s="60">
        <v>0.23</v>
      </c>
      <c r="AJ192" s="32">
        <f t="shared" si="32"/>
        <v>32.2699</v>
      </c>
      <c r="AK192" s="32">
        <f t="shared" si="33"/>
        <v>31.669899999999998</v>
      </c>
      <c r="AL192" s="60">
        <v>0.6</v>
      </c>
      <c r="AM192" s="102">
        <v>34.79</v>
      </c>
    </row>
    <row r="193" spans="2:39" ht="15" x14ac:dyDescent="0.3">
      <c r="B193" s="72" t="str">
        <f t="shared" si="25"/>
        <v>M11×1.5</v>
      </c>
      <c r="C193" s="73" t="s">
        <v>216</v>
      </c>
      <c r="D193" s="73" t="s">
        <v>157</v>
      </c>
      <c r="E193" s="71" t="s">
        <v>0</v>
      </c>
      <c r="F193" s="58">
        <v>11</v>
      </c>
      <c r="G193" s="58">
        <v>1.5</v>
      </c>
      <c r="H193" s="71" t="s">
        <v>147</v>
      </c>
      <c r="I193" s="73" t="s">
        <v>401</v>
      </c>
      <c r="J193" s="58" t="s">
        <v>314</v>
      </c>
      <c r="K193" s="58" t="s">
        <v>490</v>
      </c>
      <c r="L193" s="58">
        <v>11</v>
      </c>
      <c r="M193" s="58">
        <f t="shared" si="26"/>
        <v>1.5</v>
      </c>
      <c r="N193" s="71">
        <v>60</v>
      </c>
      <c r="O193" s="100">
        <f t="array" ref="O193">IFERROR(INDEX($AB$11:$AM$235,MATCH($B193&amp;$I193,$Z$11:$Z$235&amp;$AE$11:$AE$235,0),MATCH($C193,$AB$9:$AM$9,0)),"-")</f>
        <v>10.510999999999999</v>
      </c>
      <c r="P193" s="58">
        <v>10</v>
      </c>
      <c r="Q193" s="58">
        <v>-10</v>
      </c>
      <c r="R193" s="100">
        <f t="array" aca="1" ref="R193" ca="1">IFERROR(INDEX($AB$11:$AM$235,MATCH($B193&amp;$I193,$Z$11:$Z$235&amp;$AE$11:$AE$235,0),MATCH($D193,$AB$9:$AM$9,0)),"-")</f>
        <v>10.2057</v>
      </c>
      <c r="S193" s="58">
        <v>10</v>
      </c>
      <c r="T193" s="58">
        <v>0</v>
      </c>
      <c r="U193" s="58">
        <v>5</v>
      </c>
      <c r="V193" s="58">
        <v>16</v>
      </c>
      <c r="W193" s="50">
        <f t="shared" si="28"/>
        <v>20</v>
      </c>
      <c r="X193" s="50">
        <f t="shared" si="29"/>
        <v>10</v>
      </c>
      <c r="Z193" s="33" t="str">
        <f t="shared" si="27"/>
        <v>M39×4</v>
      </c>
      <c r="AA193" s="34" t="s">
        <v>135</v>
      </c>
      <c r="AB193" s="33">
        <v>39</v>
      </c>
      <c r="AC193" s="33">
        <v>4</v>
      </c>
      <c r="AD193" s="34">
        <v>60</v>
      </c>
      <c r="AE193" s="32" t="s">
        <v>175</v>
      </c>
      <c r="AF193" s="32">
        <v>0</v>
      </c>
      <c r="AG193" s="32">
        <f t="shared" si="30"/>
        <v>36.631900000000002</v>
      </c>
      <c r="AH193" s="32">
        <f t="shared" si="31"/>
        <v>36.401899999999998</v>
      </c>
      <c r="AI193" s="60">
        <v>0.23</v>
      </c>
      <c r="AJ193" s="32">
        <f t="shared" si="32"/>
        <v>35.2699</v>
      </c>
      <c r="AK193" s="32">
        <f t="shared" si="33"/>
        <v>34.669899999999998</v>
      </c>
      <c r="AL193" s="60">
        <v>0.6</v>
      </c>
      <c r="AM193" s="102">
        <v>67.790000000000006</v>
      </c>
    </row>
    <row r="194" spans="2:39" ht="15" x14ac:dyDescent="0.3">
      <c r="B194" s="72" t="str">
        <f t="shared" si="25"/>
        <v>M12×1.75</v>
      </c>
      <c r="C194" s="73" t="s">
        <v>216</v>
      </c>
      <c r="D194" s="73" t="s">
        <v>157</v>
      </c>
      <c r="E194" s="71" t="s">
        <v>0</v>
      </c>
      <c r="F194" s="58">
        <v>12</v>
      </c>
      <c r="G194" s="58">
        <v>1.75</v>
      </c>
      <c r="H194" s="71" t="s">
        <v>147</v>
      </c>
      <c r="I194" s="73" t="s">
        <v>401</v>
      </c>
      <c r="J194" s="58" t="s">
        <v>314</v>
      </c>
      <c r="K194" s="58" t="s">
        <v>490</v>
      </c>
      <c r="L194" s="58">
        <v>12</v>
      </c>
      <c r="M194" s="58">
        <f t="shared" si="26"/>
        <v>1.75</v>
      </c>
      <c r="N194" s="71">
        <v>60</v>
      </c>
      <c r="O194" s="100">
        <f t="array" ref="O194">IFERROR(INDEX($AB$11:$AM$235,MATCH($B194&amp;$I194,$Z$11:$Z$235&amp;$AE$11:$AE$235,0),MATCH($C194,$AB$9:$AM$9,0)),"-")</f>
        <v>11.417999999999999</v>
      </c>
      <c r="P194" s="58">
        <v>10</v>
      </c>
      <c r="Q194" s="58">
        <v>-10</v>
      </c>
      <c r="R194" s="100">
        <f t="array" aca="1" ref="R194" ca="1">IFERROR(INDEX($AB$11:$AM$235,MATCH($B194&amp;$I194,$Z$11:$Z$235&amp;$AE$11:$AE$235,0),MATCH($D194,$AB$9:$AM$9,0)),"-")</f>
        <v>11.0633</v>
      </c>
      <c r="S194" s="58">
        <v>10</v>
      </c>
      <c r="T194" s="58">
        <v>0</v>
      </c>
      <c r="U194" s="58">
        <v>5</v>
      </c>
      <c r="V194" s="58">
        <v>16</v>
      </c>
      <c r="W194" s="50">
        <f t="shared" si="28"/>
        <v>20</v>
      </c>
      <c r="X194" s="50">
        <f t="shared" si="29"/>
        <v>10</v>
      </c>
      <c r="Z194" s="33" t="str">
        <f t="shared" si="27"/>
        <v>M42×4.5</v>
      </c>
      <c r="AA194" s="34" t="s">
        <v>135</v>
      </c>
      <c r="AB194" s="33">
        <v>42</v>
      </c>
      <c r="AC194" s="33">
        <v>4.5</v>
      </c>
      <c r="AD194" s="34">
        <v>60</v>
      </c>
      <c r="AE194" s="32" t="s">
        <v>175</v>
      </c>
      <c r="AF194" s="32">
        <v>0</v>
      </c>
      <c r="AG194" s="32">
        <f t="shared" si="30"/>
        <v>39.327199999999998</v>
      </c>
      <c r="AH194" s="32">
        <f t="shared" si="31"/>
        <v>39.077199999999998</v>
      </c>
      <c r="AI194" s="60">
        <v>0.25</v>
      </c>
      <c r="AJ194" s="32">
        <f t="shared" si="32"/>
        <v>37.7986</v>
      </c>
      <c r="AK194" s="32">
        <f t="shared" si="33"/>
        <v>37.128599999999999</v>
      </c>
      <c r="AL194" s="60">
        <v>0.67</v>
      </c>
      <c r="AM194" s="102">
        <v>40.630000000000003</v>
      </c>
    </row>
    <row r="195" spans="2:39" ht="15" x14ac:dyDescent="0.3">
      <c r="B195" s="72" t="str">
        <f t="shared" si="25"/>
        <v>M14×2</v>
      </c>
      <c r="C195" s="73" t="s">
        <v>216</v>
      </c>
      <c r="D195" s="73" t="s">
        <v>157</v>
      </c>
      <c r="E195" s="71" t="s">
        <v>0</v>
      </c>
      <c r="F195" s="58">
        <v>14</v>
      </c>
      <c r="G195" s="58">
        <v>2</v>
      </c>
      <c r="H195" s="71" t="s">
        <v>147</v>
      </c>
      <c r="I195" s="73" t="s">
        <v>401</v>
      </c>
      <c r="J195" s="58" t="s">
        <v>314</v>
      </c>
      <c r="K195" s="58" t="s">
        <v>490</v>
      </c>
      <c r="L195" s="58">
        <v>14</v>
      </c>
      <c r="M195" s="58">
        <f t="shared" si="26"/>
        <v>2</v>
      </c>
      <c r="N195" s="71">
        <v>60</v>
      </c>
      <c r="O195" s="100">
        <f t="array" ref="O195">IFERROR(INDEX($AB$11:$AM$235,MATCH($B195&amp;$I195,$Z$11:$Z$235&amp;$AE$11:$AE$235,0),MATCH($C195,$AB$9:$AM$9,0)),"-")</f>
        <v>13.32</v>
      </c>
      <c r="P195" s="58">
        <v>14</v>
      </c>
      <c r="Q195" s="58">
        <v>-14</v>
      </c>
      <c r="R195" s="100">
        <f t="array" aca="1" ref="R195" ca="1">IFERROR(INDEX($AB$11:$AM$235,MATCH($B195&amp;$I195,$Z$11:$Z$235&amp;$AE$11:$AE$235,0),MATCH($D195,$AB$9:$AM$9,0)),"-")</f>
        <v>12.913</v>
      </c>
      <c r="S195" s="58">
        <v>14</v>
      </c>
      <c r="T195" s="58">
        <v>0</v>
      </c>
      <c r="U195" s="58">
        <v>5</v>
      </c>
      <c r="V195" s="58">
        <v>14</v>
      </c>
      <c r="W195" s="50">
        <f t="shared" si="28"/>
        <v>28</v>
      </c>
      <c r="X195" s="50">
        <f t="shared" si="29"/>
        <v>14</v>
      </c>
      <c r="Z195" s="33" t="str">
        <f t="shared" si="27"/>
        <v>M45×4.5</v>
      </c>
      <c r="AA195" s="34" t="s">
        <v>135</v>
      </c>
      <c r="AB195" s="33">
        <v>45</v>
      </c>
      <c r="AC195" s="33">
        <v>4.5</v>
      </c>
      <c r="AD195" s="34">
        <v>60</v>
      </c>
      <c r="AE195" s="32" t="s">
        <v>175</v>
      </c>
      <c r="AF195" s="32">
        <v>0</v>
      </c>
      <c r="AG195" s="32">
        <f t="shared" si="30"/>
        <v>42.327199999999998</v>
      </c>
      <c r="AH195" s="32">
        <f t="shared" si="31"/>
        <v>42.077199999999998</v>
      </c>
      <c r="AI195" s="60">
        <v>0.25</v>
      </c>
      <c r="AJ195" s="32">
        <f t="shared" si="32"/>
        <v>40.7986</v>
      </c>
      <c r="AK195" s="32">
        <f t="shared" si="33"/>
        <v>40.128599999999999</v>
      </c>
      <c r="AL195" s="60">
        <v>0.67</v>
      </c>
      <c r="AM195" s="102">
        <v>43.63</v>
      </c>
    </row>
    <row r="196" spans="2:39" ht="15" x14ac:dyDescent="0.3">
      <c r="B196" s="72" t="str">
        <f t="shared" si="25"/>
        <v>M16×2</v>
      </c>
      <c r="C196" s="73" t="s">
        <v>216</v>
      </c>
      <c r="D196" s="73" t="s">
        <v>157</v>
      </c>
      <c r="E196" s="71" t="s">
        <v>0</v>
      </c>
      <c r="F196" s="58">
        <v>16</v>
      </c>
      <c r="G196" s="58">
        <v>2</v>
      </c>
      <c r="H196" s="71" t="s">
        <v>147</v>
      </c>
      <c r="I196" s="73" t="s">
        <v>401</v>
      </c>
      <c r="J196" s="58" t="s">
        <v>314</v>
      </c>
      <c r="K196" s="58" t="s">
        <v>490</v>
      </c>
      <c r="L196" s="58">
        <v>16</v>
      </c>
      <c r="M196" s="58">
        <f t="shared" si="26"/>
        <v>2</v>
      </c>
      <c r="N196" s="71">
        <v>60</v>
      </c>
      <c r="O196" s="100">
        <f t="array" ref="O196">IFERROR(INDEX($AB$11:$AM$235,MATCH($B196&amp;$I196,$Z$11:$Z$235&amp;$AE$11:$AE$235,0),MATCH($C196,$AB$9:$AM$9,0)),"-")</f>
        <v>15.32</v>
      </c>
      <c r="P196" s="58">
        <v>14</v>
      </c>
      <c r="Q196" s="58">
        <v>-14</v>
      </c>
      <c r="R196" s="100">
        <f t="array" aca="1" ref="R196" ca="1">IFERROR(INDEX($AB$11:$AM$235,MATCH($B196&amp;$I196,$Z$11:$Z$235&amp;$AE$11:$AE$235,0),MATCH($D196,$AB$9:$AM$9,0)),"-")</f>
        <v>14.913</v>
      </c>
      <c r="S196" s="58">
        <v>14</v>
      </c>
      <c r="T196" s="58">
        <v>0</v>
      </c>
      <c r="U196" s="58">
        <v>5</v>
      </c>
      <c r="V196" s="58">
        <v>14</v>
      </c>
      <c r="W196" s="50">
        <f t="shared" si="28"/>
        <v>28</v>
      </c>
      <c r="X196" s="50">
        <f t="shared" si="29"/>
        <v>14</v>
      </c>
      <c r="Z196" s="33" t="str">
        <f t="shared" si="27"/>
        <v>M48×5</v>
      </c>
      <c r="AA196" s="34" t="s">
        <v>135</v>
      </c>
      <c r="AB196" s="33">
        <v>48</v>
      </c>
      <c r="AC196" s="33">
        <v>5</v>
      </c>
      <c r="AD196" s="34">
        <v>60</v>
      </c>
      <c r="AE196" s="32" t="s">
        <v>175</v>
      </c>
      <c r="AF196" s="32">
        <v>0</v>
      </c>
      <c r="AG196" s="32">
        <f t="shared" si="30"/>
        <v>45.0124</v>
      </c>
      <c r="AH196" s="32">
        <f t="shared" si="31"/>
        <v>44.752400000000002</v>
      </c>
      <c r="AI196" s="60">
        <v>0.26</v>
      </c>
      <c r="AJ196" s="32">
        <f t="shared" si="32"/>
        <v>43.2973</v>
      </c>
      <c r="AK196" s="32">
        <f t="shared" si="33"/>
        <v>42.587299999999999</v>
      </c>
      <c r="AL196" s="60">
        <v>0.71</v>
      </c>
      <c r="AM196" s="102">
        <v>46.46</v>
      </c>
    </row>
    <row r="197" spans="2:39" ht="15" x14ac:dyDescent="0.3">
      <c r="B197" s="72" t="str">
        <f t="shared" si="25"/>
        <v>M18×2.5</v>
      </c>
      <c r="C197" s="73" t="s">
        <v>216</v>
      </c>
      <c r="D197" s="73" t="s">
        <v>157</v>
      </c>
      <c r="E197" s="71" t="s">
        <v>0</v>
      </c>
      <c r="F197" s="58">
        <v>18</v>
      </c>
      <c r="G197" s="58">
        <v>2.5</v>
      </c>
      <c r="H197" s="71" t="s">
        <v>147</v>
      </c>
      <c r="I197" s="73" t="s">
        <v>401</v>
      </c>
      <c r="J197" s="58" t="s">
        <v>314</v>
      </c>
      <c r="K197" s="58" t="s">
        <v>490</v>
      </c>
      <c r="L197" s="58">
        <v>18</v>
      </c>
      <c r="M197" s="58">
        <f t="shared" si="26"/>
        <v>2.5</v>
      </c>
      <c r="N197" s="71">
        <v>60</v>
      </c>
      <c r="O197" s="100">
        <f t="array" ref="O197">IFERROR(INDEX($AB$11:$AM$235,MATCH($B197&amp;$I197,$Z$11:$Z$235&amp;$AE$11:$AE$235,0),MATCH($C197,$AB$9:$AM$9,0)),"-")</f>
        <v>17.106999999999999</v>
      </c>
      <c r="P197" s="58">
        <v>14</v>
      </c>
      <c r="Q197" s="58">
        <v>-14</v>
      </c>
      <c r="R197" s="100">
        <f t="array" aca="1" ref="R197" ca="1">IFERROR(INDEX($AB$11:$AM$235,MATCH($B197&amp;$I197,$Z$11:$Z$235&amp;$AE$11:$AE$235,0),MATCH($D197,$AB$9:$AM$9,0)),"-")</f>
        <v>16.600200000000001</v>
      </c>
      <c r="S197" s="58">
        <v>14</v>
      </c>
      <c r="T197" s="58">
        <v>0</v>
      </c>
      <c r="U197" s="58">
        <v>5</v>
      </c>
      <c r="V197" s="58">
        <v>14</v>
      </c>
      <c r="W197" s="50">
        <f t="shared" si="28"/>
        <v>28</v>
      </c>
      <c r="X197" s="50">
        <f t="shared" si="29"/>
        <v>14</v>
      </c>
      <c r="Z197" s="33" t="str">
        <f t="shared" si="27"/>
        <v>M52×5</v>
      </c>
      <c r="AA197" s="34" t="s">
        <v>135</v>
      </c>
      <c r="AB197" s="33">
        <v>52</v>
      </c>
      <c r="AC197" s="33">
        <v>5</v>
      </c>
      <c r="AD197" s="34">
        <v>60</v>
      </c>
      <c r="AE197" s="32" t="s">
        <v>175</v>
      </c>
      <c r="AF197" s="32">
        <v>0</v>
      </c>
      <c r="AG197" s="32">
        <f t="shared" si="30"/>
        <v>49.087400000000002</v>
      </c>
      <c r="AH197" s="32">
        <f t="shared" si="31"/>
        <v>48.752400000000002</v>
      </c>
      <c r="AI197" s="60">
        <v>0.33500000000000002</v>
      </c>
      <c r="AJ197" s="32">
        <f t="shared" si="32"/>
        <v>47.2973</v>
      </c>
      <c r="AK197" s="32">
        <f t="shared" si="33"/>
        <v>46.587299999999999</v>
      </c>
      <c r="AL197" s="60">
        <v>0.71</v>
      </c>
      <c r="AM197" s="102">
        <v>51.25</v>
      </c>
    </row>
    <row r="198" spans="2:39" ht="15" x14ac:dyDescent="0.3">
      <c r="B198" s="72" t="str">
        <f t="shared" si="25"/>
        <v>M20×2.5</v>
      </c>
      <c r="C198" s="73" t="s">
        <v>216</v>
      </c>
      <c r="D198" s="73" t="s">
        <v>157</v>
      </c>
      <c r="E198" s="71" t="s">
        <v>0</v>
      </c>
      <c r="F198" s="58">
        <v>20</v>
      </c>
      <c r="G198" s="58">
        <v>2.5</v>
      </c>
      <c r="H198" s="71" t="s">
        <v>147</v>
      </c>
      <c r="I198" s="73" t="s">
        <v>401</v>
      </c>
      <c r="J198" s="58" t="s">
        <v>314</v>
      </c>
      <c r="K198" s="58" t="s">
        <v>490</v>
      </c>
      <c r="L198" s="58">
        <v>20</v>
      </c>
      <c r="M198" s="58">
        <f t="shared" si="26"/>
        <v>2.5</v>
      </c>
      <c r="N198" s="71">
        <v>60</v>
      </c>
      <c r="O198" s="100">
        <f t="array" ref="O198">IFERROR(INDEX($AB$11:$AM$235,MATCH($B198&amp;$I198,$Z$11:$Z$235&amp;$AE$11:$AE$235,0),MATCH($C198,$AB$9:$AM$9,0)),"-")</f>
        <v>19.106999999999999</v>
      </c>
      <c r="P198" s="58">
        <v>14</v>
      </c>
      <c r="Q198" s="58">
        <v>-14</v>
      </c>
      <c r="R198" s="100">
        <f t="array" aca="1" ref="R198" ca="1">IFERROR(INDEX($AB$11:$AM$235,MATCH($B198&amp;$I198,$Z$11:$Z$235&amp;$AE$11:$AE$235,0),MATCH($D198,$AB$9:$AM$9,0)),"-")</f>
        <v>18.600200000000001</v>
      </c>
      <c r="S198" s="58">
        <v>14</v>
      </c>
      <c r="T198" s="58">
        <v>0</v>
      </c>
      <c r="U198" s="58">
        <v>5</v>
      </c>
      <c r="V198" s="58">
        <v>14</v>
      </c>
      <c r="W198" s="50">
        <f t="shared" si="28"/>
        <v>28</v>
      </c>
      <c r="X198" s="50">
        <f t="shared" si="29"/>
        <v>14</v>
      </c>
      <c r="Z198" s="33" t="str">
        <f t="shared" si="27"/>
        <v>M56×5.5</v>
      </c>
      <c r="AA198" s="34" t="s">
        <v>135</v>
      </c>
      <c r="AB198" s="33">
        <v>56</v>
      </c>
      <c r="AC198" s="33">
        <v>5.5</v>
      </c>
      <c r="AD198" s="34">
        <v>60</v>
      </c>
      <c r="AE198" s="32" t="s">
        <v>175</v>
      </c>
      <c r="AF198" s="32">
        <v>0</v>
      </c>
      <c r="AG198" s="32">
        <f t="shared" si="30"/>
        <v>52.782600000000002</v>
      </c>
      <c r="AH198" s="32">
        <f t="shared" si="31"/>
        <v>52.427599999999998</v>
      </c>
      <c r="AI198" s="60">
        <v>0.35499999999999998</v>
      </c>
      <c r="AJ198" s="32">
        <f t="shared" si="32"/>
        <v>50.796100000000003</v>
      </c>
      <c r="AK198" s="32">
        <f t="shared" si="33"/>
        <v>50.046100000000003</v>
      </c>
      <c r="AL198" s="60">
        <v>0.75</v>
      </c>
      <c r="AM198" s="102">
        <v>55.16</v>
      </c>
    </row>
    <row r="199" spans="2:39" ht="15" x14ac:dyDescent="0.3">
      <c r="B199" s="72" t="str">
        <f t="shared" si="25"/>
        <v>M22×2.5</v>
      </c>
      <c r="C199" s="73" t="s">
        <v>216</v>
      </c>
      <c r="D199" s="73" t="s">
        <v>157</v>
      </c>
      <c r="E199" s="71" t="s">
        <v>0</v>
      </c>
      <c r="F199" s="58">
        <v>22</v>
      </c>
      <c r="G199" s="58">
        <v>2.5</v>
      </c>
      <c r="H199" s="71" t="s">
        <v>147</v>
      </c>
      <c r="I199" s="73" t="s">
        <v>401</v>
      </c>
      <c r="J199" s="58" t="s">
        <v>314</v>
      </c>
      <c r="K199" s="58" t="s">
        <v>490</v>
      </c>
      <c r="L199" s="58">
        <v>22</v>
      </c>
      <c r="M199" s="58">
        <f t="shared" si="26"/>
        <v>2.5</v>
      </c>
      <c r="N199" s="71">
        <v>60</v>
      </c>
      <c r="O199" s="100">
        <f t="array" ref="O199">IFERROR(INDEX($AB$11:$AM$235,MATCH($B199&amp;$I199,$Z$11:$Z$235&amp;$AE$11:$AE$235,0),MATCH($C199,$AB$9:$AM$9,0)),"-")</f>
        <v>21.106999999999999</v>
      </c>
      <c r="P199" s="58">
        <v>14</v>
      </c>
      <c r="Q199" s="58">
        <v>-14</v>
      </c>
      <c r="R199" s="100">
        <f t="array" aca="1" ref="R199" ca="1">IFERROR(INDEX($AB$11:$AM$235,MATCH($B199&amp;$I199,$Z$11:$Z$235&amp;$AE$11:$AE$235,0),MATCH($D199,$AB$9:$AM$9,0)),"-")</f>
        <v>20.600200000000001</v>
      </c>
      <c r="S199" s="58">
        <v>14</v>
      </c>
      <c r="T199" s="58">
        <v>0</v>
      </c>
      <c r="U199" s="58">
        <v>5</v>
      </c>
      <c r="V199" s="58">
        <v>14</v>
      </c>
      <c r="W199" s="50">
        <f t="shared" si="28"/>
        <v>28</v>
      </c>
      <c r="X199" s="50">
        <f t="shared" si="29"/>
        <v>14</v>
      </c>
      <c r="Z199" s="33" t="str">
        <f t="shared" si="27"/>
        <v>M60×5.5</v>
      </c>
      <c r="AA199" s="34" t="s">
        <v>135</v>
      </c>
      <c r="AB199" s="33">
        <v>60</v>
      </c>
      <c r="AC199" s="33">
        <v>5.5</v>
      </c>
      <c r="AD199" s="34">
        <v>60</v>
      </c>
      <c r="AE199" s="32" t="s">
        <v>175</v>
      </c>
      <c r="AF199" s="32">
        <v>0</v>
      </c>
      <c r="AG199" s="32">
        <f t="shared" si="30"/>
        <v>56.782600000000002</v>
      </c>
      <c r="AH199" s="32">
        <f t="shared" si="31"/>
        <v>56.427599999999998</v>
      </c>
      <c r="AI199" s="60">
        <v>0.35499999999999998</v>
      </c>
      <c r="AJ199" s="32">
        <f t="shared" si="32"/>
        <v>54.796100000000003</v>
      </c>
      <c r="AK199" s="32">
        <f t="shared" si="33"/>
        <v>54.046100000000003</v>
      </c>
      <c r="AL199" s="60">
        <v>0.75</v>
      </c>
      <c r="AM199" s="102">
        <v>59.16</v>
      </c>
    </row>
    <row r="200" spans="2:39" ht="15" x14ac:dyDescent="0.3">
      <c r="B200" s="72" t="str">
        <f t="shared" si="25"/>
        <v>M24×3</v>
      </c>
      <c r="C200" s="73" t="s">
        <v>216</v>
      </c>
      <c r="D200" s="73" t="s">
        <v>157</v>
      </c>
      <c r="E200" s="71" t="s">
        <v>0</v>
      </c>
      <c r="F200" s="58">
        <v>24</v>
      </c>
      <c r="G200" s="58">
        <v>3</v>
      </c>
      <c r="H200" s="71" t="s">
        <v>147</v>
      </c>
      <c r="I200" s="73" t="s">
        <v>401</v>
      </c>
      <c r="J200" s="58" t="s">
        <v>314</v>
      </c>
      <c r="K200" s="58" t="s">
        <v>490</v>
      </c>
      <c r="L200" s="58">
        <v>24</v>
      </c>
      <c r="M200" s="58">
        <f t="shared" si="26"/>
        <v>3</v>
      </c>
      <c r="N200" s="71">
        <v>60</v>
      </c>
      <c r="O200" s="100">
        <f t="array" ref="O200">IFERROR(INDEX($AB$11:$AM$235,MATCH($B200&amp;$I200,$Z$11:$Z$235&amp;$AE$11:$AE$235,0),MATCH($C200,$AB$9:$AM$9,0)),"-")</f>
        <v>22.922999999999998</v>
      </c>
      <c r="P200" s="58">
        <v>14</v>
      </c>
      <c r="Q200" s="58">
        <v>-14</v>
      </c>
      <c r="R200" s="100">
        <f t="array" aca="1" ref="R200" ca="1">IFERROR(INDEX($AB$11:$AM$235,MATCH($B200&amp;$I200,$Z$11:$Z$235&amp;$AE$11:$AE$235,0),MATCH($D200,$AB$9:$AM$9,0)),"-")</f>
        <v>22.316400000000002</v>
      </c>
      <c r="S200" s="58">
        <v>14</v>
      </c>
      <c r="T200" s="58">
        <v>0</v>
      </c>
      <c r="U200" s="58">
        <v>5</v>
      </c>
      <c r="V200" s="58">
        <v>13</v>
      </c>
      <c r="W200" s="50">
        <f t="shared" si="28"/>
        <v>28</v>
      </c>
      <c r="X200" s="50">
        <f t="shared" si="29"/>
        <v>14</v>
      </c>
      <c r="Z200" s="33" t="str">
        <f t="shared" si="27"/>
        <v>M64×6</v>
      </c>
      <c r="AA200" s="34" t="s">
        <v>135</v>
      </c>
      <c r="AB200" s="33">
        <v>64</v>
      </c>
      <c r="AC200" s="33">
        <v>6</v>
      </c>
      <c r="AD200" s="34">
        <v>60</v>
      </c>
      <c r="AE200" s="32" t="s">
        <v>175</v>
      </c>
      <c r="AF200" s="32">
        <v>0</v>
      </c>
      <c r="AG200" s="32">
        <f t="shared" si="30"/>
        <v>60.477899999999998</v>
      </c>
      <c r="AH200" s="32">
        <f t="shared" si="31"/>
        <v>60.102899999999998</v>
      </c>
      <c r="AI200" s="60">
        <v>0.375</v>
      </c>
      <c r="AJ200" s="32">
        <f t="shared" si="32"/>
        <v>58.3048</v>
      </c>
      <c r="AK200" s="32">
        <f t="shared" si="33"/>
        <v>57.504800000000003</v>
      </c>
      <c r="AL200" s="60">
        <v>0.8</v>
      </c>
      <c r="AM200" s="102">
        <v>63.08</v>
      </c>
    </row>
    <row r="201" spans="2:39" ht="15" x14ac:dyDescent="0.3">
      <c r="B201" s="72" t="str">
        <f t="shared" si="25"/>
        <v>M27×3</v>
      </c>
      <c r="C201" s="73" t="s">
        <v>216</v>
      </c>
      <c r="D201" s="73" t="s">
        <v>157</v>
      </c>
      <c r="E201" s="71" t="s">
        <v>0</v>
      </c>
      <c r="F201" s="58">
        <v>27</v>
      </c>
      <c r="G201" s="58">
        <v>3</v>
      </c>
      <c r="H201" s="71" t="s">
        <v>147</v>
      </c>
      <c r="I201" s="73" t="s">
        <v>401</v>
      </c>
      <c r="J201" s="58" t="s">
        <v>314</v>
      </c>
      <c r="K201" s="58" t="s">
        <v>490</v>
      </c>
      <c r="L201" s="58">
        <v>27</v>
      </c>
      <c r="M201" s="58">
        <f t="shared" si="26"/>
        <v>3</v>
      </c>
      <c r="N201" s="71">
        <v>60</v>
      </c>
      <c r="O201" s="100">
        <f t="array" ref="O201">IFERROR(INDEX($AB$11:$AM$235,MATCH($B201&amp;$I201,$Z$11:$Z$235&amp;$AE$11:$AE$235,0),MATCH($C201,$AB$9:$AM$9,0)),"-")</f>
        <v>25.922999999999998</v>
      </c>
      <c r="P201" s="58">
        <v>14</v>
      </c>
      <c r="Q201" s="58">
        <v>-14</v>
      </c>
      <c r="R201" s="100">
        <f t="array" aca="1" ref="R201" ca="1">IFERROR(INDEX($AB$11:$AM$235,MATCH($B201&amp;$I201,$Z$11:$Z$235&amp;$AE$11:$AE$235,0),MATCH($D201,$AB$9:$AM$9,0)),"-")</f>
        <v>25.316400000000002</v>
      </c>
      <c r="S201" s="58">
        <v>14</v>
      </c>
      <c r="T201" s="58">
        <v>0</v>
      </c>
      <c r="U201" s="58">
        <v>5</v>
      </c>
      <c r="V201" s="58">
        <v>13</v>
      </c>
      <c r="W201" s="50">
        <f t="shared" si="28"/>
        <v>28</v>
      </c>
      <c r="X201" s="50">
        <f t="shared" si="29"/>
        <v>14</v>
      </c>
      <c r="Z201" s="33" t="str">
        <f t="shared" si="27"/>
        <v>M68×6</v>
      </c>
      <c r="AA201" s="34" t="s">
        <v>135</v>
      </c>
      <c r="AB201" s="33">
        <v>68</v>
      </c>
      <c r="AC201" s="33">
        <v>6</v>
      </c>
      <c r="AD201" s="34">
        <v>60</v>
      </c>
      <c r="AE201" s="32" t="s">
        <v>175</v>
      </c>
      <c r="AF201" s="32">
        <v>0</v>
      </c>
      <c r="AG201" s="32">
        <f t="shared" si="30"/>
        <v>64.477900000000005</v>
      </c>
      <c r="AH201" s="32">
        <f t="shared" si="31"/>
        <v>64.102900000000005</v>
      </c>
      <c r="AI201" s="60">
        <v>0.375</v>
      </c>
      <c r="AJ201" s="32">
        <f t="shared" si="32"/>
        <v>62.3048</v>
      </c>
      <c r="AK201" s="32">
        <f t="shared" si="33"/>
        <v>61.504800000000003</v>
      </c>
      <c r="AL201" s="60">
        <v>0.8</v>
      </c>
      <c r="AM201" s="102">
        <v>67.08</v>
      </c>
    </row>
    <row r="202" spans="2:39" ht="15" x14ac:dyDescent="0.3">
      <c r="B202" s="72" t="str">
        <f t="shared" si="25"/>
        <v>M30×3.5</v>
      </c>
      <c r="C202" s="73" t="s">
        <v>216</v>
      </c>
      <c r="D202" s="73" t="s">
        <v>157</v>
      </c>
      <c r="E202" s="71" t="s">
        <v>0</v>
      </c>
      <c r="F202" s="58">
        <v>30</v>
      </c>
      <c r="G202" s="58">
        <v>3.5</v>
      </c>
      <c r="H202" s="71" t="s">
        <v>147</v>
      </c>
      <c r="I202" s="73" t="s">
        <v>401</v>
      </c>
      <c r="J202" s="58" t="s">
        <v>314</v>
      </c>
      <c r="K202" s="58" t="s">
        <v>490</v>
      </c>
      <c r="L202" s="58">
        <v>30</v>
      </c>
      <c r="M202" s="58">
        <f t="shared" si="26"/>
        <v>3.5</v>
      </c>
      <c r="N202" s="71">
        <v>60</v>
      </c>
      <c r="O202" s="100">
        <f t="array" ref="O202">IFERROR(INDEX($AB$11:$AM$235,MATCH($B202&amp;$I202,$Z$11:$Z$235&amp;$AE$11:$AE$235,0),MATCH($C202,$AB$9:$AM$9,0)),"-")</f>
        <v>28.713999999999999</v>
      </c>
      <c r="P202" s="58">
        <v>14</v>
      </c>
      <c r="Q202" s="58">
        <v>-14</v>
      </c>
      <c r="R202" s="100">
        <f t="array" aca="1" ref="R202" ca="1">IFERROR(INDEX($AB$11:$AM$235,MATCH($B202&amp;$I202,$Z$11:$Z$235&amp;$AE$11:$AE$235,0),MATCH($D202,$AB$9:$AM$9,0)),"-")</f>
        <v>28.006699999999999</v>
      </c>
      <c r="S202" s="58">
        <v>14</v>
      </c>
      <c r="T202" s="58">
        <v>0</v>
      </c>
      <c r="U202" s="58">
        <v>5</v>
      </c>
      <c r="V202" s="58">
        <v>12</v>
      </c>
      <c r="W202" s="50">
        <f t="shared" si="28"/>
        <v>28</v>
      </c>
      <c r="X202" s="50">
        <f t="shared" ref="X202:X232" si="34">S202-T202</f>
        <v>14</v>
      </c>
      <c r="Z202" s="25" t="str">
        <f t="shared" si="27"/>
        <v>M3×0.5</v>
      </c>
      <c r="AA202" s="26" t="s">
        <v>135</v>
      </c>
      <c r="AB202" s="25">
        <v>3</v>
      </c>
      <c r="AC202" s="25">
        <v>0.5</v>
      </c>
      <c r="AD202" s="26">
        <v>60</v>
      </c>
      <c r="AE202" s="31" t="s">
        <v>176</v>
      </c>
      <c r="AF202" s="31">
        <v>0</v>
      </c>
      <c r="AG202" s="31">
        <f t="shared" si="30"/>
        <v>2.8001999999999998</v>
      </c>
      <c r="AH202" s="31">
        <f t="shared" si="31"/>
        <v>2.6751999999999998</v>
      </c>
      <c r="AI202" s="60">
        <v>0.125</v>
      </c>
      <c r="AJ202" s="31">
        <f t="shared" si="32"/>
        <v>2.6387</v>
      </c>
      <c r="AK202" s="31">
        <f t="shared" si="33"/>
        <v>2.4586999999999999</v>
      </c>
      <c r="AL202" s="60">
        <v>0.18</v>
      </c>
      <c r="AM202" s="102">
        <v>2.99</v>
      </c>
    </row>
    <row r="203" spans="2:39" ht="15" x14ac:dyDescent="0.3">
      <c r="B203" s="72" t="str">
        <f t="shared" ref="B203:B266" si="35">CONCATENATE(E203,L203,"×",G203)</f>
        <v>M33×3.5</v>
      </c>
      <c r="C203" s="73" t="s">
        <v>216</v>
      </c>
      <c r="D203" s="73" t="s">
        <v>157</v>
      </c>
      <c r="E203" s="71" t="s">
        <v>0</v>
      </c>
      <c r="F203" s="58">
        <v>33</v>
      </c>
      <c r="G203" s="58">
        <v>3.5</v>
      </c>
      <c r="H203" s="71" t="s">
        <v>147</v>
      </c>
      <c r="I203" s="73" t="s">
        <v>401</v>
      </c>
      <c r="J203" s="58" t="s">
        <v>314</v>
      </c>
      <c r="K203" s="58" t="s">
        <v>490</v>
      </c>
      <c r="L203" s="58">
        <v>33</v>
      </c>
      <c r="M203" s="58">
        <f t="shared" ref="M203:M266" si="36">G203</f>
        <v>3.5</v>
      </c>
      <c r="N203" s="71">
        <v>60</v>
      </c>
      <c r="O203" s="100">
        <f t="array" ref="O203">IFERROR(INDEX($AB$11:$AM$235,MATCH($B203&amp;$I203,$Z$11:$Z$235&amp;$AE$11:$AE$235,0),MATCH($C203,$AB$9:$AM$9,0)),"-")</f>
        <v>31.713999999999999</v>
      </c>
      <c r="P203" s="58">
        <v>14</v>
      </c>
      <c r="Q203" s="58">
        <v>-14</v>
      </c>
      <c r="R203" s="100">
        <f t="array" aca="1" ref="R203" ca="1">IFERROR(INDEX($AB$11:$AM$235,MATCH($B203&amp;$I203,$Z$11:$Z$235&amp;$AE$11:$AE$235,0),MATCH($D203,$AB$9:$AM$9,0)),"-")</f>
        <v>31.006699999999999</v>
      </c>
      <c r="S203" s="58">
        <v>14</v>
      </c>
      <c r="T203" s="58">
        <v>0</v>
      </c>
      <c r="U203" s="58">
        <v>5</v>
      </c>
      <c r="V203" s="58">
        <v>12</v>
      </c>
      <c r="W203" s="50">
        <f t="shared" si="28"/>
        <v>28</v>
      </c>
      <c r="X203" s="50">
        <f t="shared" si="34"/>
        <v>14</v>
      </c>
      <c r="Z203" s="25" t="str">
        <f t="shared" ref="Z203:Z235" si="37">CONCATENATE(AA203,AB203,"×",AC203)</f>
        <v>M3.5×0.6</v>
      </c>
      <c r="AA203" s="26" t="s">
        <v>135</v>
      </c>
      <c r="AB203" s="25">
        <v>3.5</v>
      </c>
      <c r="AC203" s="25">
        <v>0.6</v>
      </c>
      <c r="AD203" s="26">
        <v>60</v>
      </c>
      <c r="AE203" s="31" t="s">
        <v>176</v>
      </c>
      <c r="AF203" s="31">
        <v>0</v>
      </c>
      <c r="AG203" s="31">
        <f t="shared" si="30"/>
        <v>3.2403</v>
      </c>
      <c r="AH203" s="31">
        <f t="shared" si="31"/>
        <v>3.1103000000000001</v>
      </c>
      <c r="AI203" s="60">
        <v>0.13</v>
      </c>
      <c r="AJ203" s="31">
        <f t="shared" si="32"/>
        <v>3.0505</v>
      </c>
      <c r="AK203" s="31">
        <f t="shared" si="33"/>
        <v>2.8504999999999998</v>
      </c>
      <c r="AL203" s="60">
        <v>0.2</v>
      </c>
      <c r="AM203" s="102">
        <v>3.41</v>
      </c>
    </row>
    <row r="204" spans="2:39" ht="15" x14ac:dyDescent="0.3">
      <c r="B204" s="72" t="str">
        <f t="shared" si="35"/>
        <v>M36×4</v>
      </c>
      <c r="C204" s="73" t="s">
        <v>216</v>
      </c>
      <c r="D204" s="73" t="s">
        <v>157</v>
      </c>
      <c r="E204" s="71" t="s">
        <v>0</v>
      </c>
      <c r="F204" s="58">
        <v>36</v>
      </c>
      <c r="G204" s="58">
        <v>4</v>
      </c>
      <c r="H204" s="71" t="s">
        <v>147</v>
      </c>
      <c r="I204" s="73" t="s">
        <v>401</v>
      </c>
      <c r="J204" s="58" t="s">
        <v>314</v>
      </c>
      <c r="K204" s="58" t="s">
        <v>490</v>
      </c>
      <c r="L204" s="58">
        <v>36</v>
      </c>
      <c r="M204" s="58">
        <f t="shared" si="36"/>
        <v>4</v>
      </c>
      <c r="N204" s="71">
        <v>60</v>
      </c>
      <c r="O204" s="100">
        <f t="array" ref="O204">IFERROR(INDEX($AB$11:$AM$235,MATCH($B204&amp;$I204,$Z$11:$Z$235&amp;$AE$11:$AE$235,0),MATCH($C204,$AB$9:$AM$9,0)),"-")</f>
        <v>34.509</v>
      </c>
      <c r="P204" s="58">
        <v>14</v>
      </c>
      <c r="Q204" s="58">
        <v>-14</v>
      </c>
      <c r="R204" s="100">
        <f t="array" aca="1" ref="R204" ca="1">IFERROR(INDEX($AB$11:$AM$235,MATCH($B204&amp;$I204,$Z$11:$Z$235&amp;$AE$11:$AE$235,0),MATCH($D204,$AB$9:$AM$9,0)),"-")</f>
        <v>33.701900000000002</v>
      </c>
      <c r="S204" s="58">
        <v>14</v>
      </c>
      <c r="T204" s="58">
        <v>0</v>
      </c>
      <c r="U204" s="58">
        <v>5</v>
      </c>
      <c r="V204" s="58">
        <v>11</v>
      </c>
      <c r="W204" s="50">
        <f t="shared" ref="W204:W267" si="38">IF(P204="-","-",P204-Q204)</f>
        <v>28</v>
      </c>
      <c r="X204" s="50">
        <f t="shared" si="34"/>
        <v>14</v>
      </c>
      <c r="Z204" s="25" t="str">
        <f t="shared" si="37"/>
        <v>M4×0.7</v>
      </c>
      <c r="AA204" s="26" t="s">
        <v>135</v>
      </c>
      <c r="AB204" s="25">
        <v>4</v>
      </c>
      <c r="AC204" s="25">
        <v>0.7</v>
      </c>
      <c r="AD204" s="26">
        <v>60</v>
      </c>
      <c r="AE204" s="31" t="s">
        <v>176</v>
      </c>
      <c r="AF204" s="31">
        <v>0</v>
      </c>
      <c r="AG204" s="31">
        <f t="shared" si="30"/>
        <v>3.6953</v>
      </c>
      <c r="AH204" s="31">
        <f t="shared" si="31"/>
        <v>3.5453000000000001</v>
      </c>
      <c r="AI204" s="60">
        <v>0.15</v>
      </c>
      <c r="AJ204" s="31">
        <f t="shared" si="32"/>
        <v>3.4662000000000002</v>
      </c>
      <c r="AK204" s="31">
        <f t="shared" si="33"/>
        <v>3.2422</v>
      </c>
      <c r="AL204" s="60">
        <v>0.224</v>
      </c>
      <c r="AM204" s="102">
        <v>3.98</v>
      </c>
    </row>
    <row r="205" spans="2:39" ht="15" x14ac:dyDescent="0.3">
      <c r="B205" s="72" t="str">
        <f t="shared" si="35"/>
        <v>M39×4</v>
      </c>
      <c r="C205" s="73" t="s">
        <v>216</v>
      </c>
      <c r="D205" s="73" t="s">
        <v>157</v>
      </c>
      <c r="E205" s="71" t="s">
        <v>0</v>
      </c>
      <c r="F205" s="58">
        <v>39</v>
      </c>
      <c r="G205" s="58">
        <v>4</v>
      </c>
      <c r="H205" s="71" t="s">
        <v>147</v>
      </c>
      <c r="I205" s="73" t="s">
        <v>401</v>
      </c>
      <c r="J205" s="58" t="s">
        <v>314</v>
      </c>
      <c r="K205" s="58" t="s">
        <v>490</v>
      </c>
      <c r="L205" s="58">
        <v>39</v>
      </c>
      <c r="M205" s="58">
        <f t="shared" si="36"/>
        <v>4</v>
      </c>
      <c r="N205" s="71">
        <v>60</v>
      </c>
      <c r="O205" s="100">
        <f t="array" ref="O205">IFERROR(INDEX($AB$11:$AM$235,MATCH($B205&amp;$I205,$Z$11:$Z$235&amp;$AE$11:$AE$235,0),MATCH($C205,$AB$9:$AM$9,0)),"-")</f>
        <v>37.509</v>
      </c>
      <c r="P205" s="58">
        <v>14</v>
      </c>
      <c r="Q205" s="58">
        <v>-14</v>
      </c>
      <c r="R205" s="100">
        <f t="array" aca="1" ref="R205" ca="1">IFERROR(INDEX($AB$11:$AM$235,MATCH($B205&amp;$I205,$Z$11:$Z$235&amp;$AE$11:$AE$235,0),MATCH($D205,$AB$9:$AM$9,0)),"-")</f>
        <v>36.701900000000002</v>
      </c>
      <c r="S205" s="58">
        <v>14</v>
      </c>
      <c r="T205" s="58">
        <v>0</v>
      </c>
      <c r="U205" s="58">
        <v>5</v>
      </c>
      <c r="V205" s="58">
        <v>11</v>
      </c>
      <c r="W205" s="50">
        <f t="shared" si="38"/>
        <v>28</v>
      </c>
      <c r="X205" s="50">
        <f t="shared" si="34"/>
        <v>14</v>
      </c>
      <c r="Z205" s="25" t="str">
        <f t="shared" si="37"/>
        <v>M4.5×0.75</v>
      </c>
      <c r="AA205" s="26" t="s">
        <v>135</v>
      </c>
      <c r="AB205" s="25">
        <v>4.5</v>
      </c>
      <c r="AC205" s="25">
        <v>0.75</v>
      </c>
      <c r="AD205" s="26">
        <v>60</v>
      </c>
      <c r="AE205" s="31" t="s">
        <v>176</v>
      </c>
      <c r="AF205" s="31">
        <v>0</v>
      </c>
      <c r="AG205" s="31">
        <f t="shared" si="30"/>
        <v>4.1628999999999996</v>
      </c>
      <c r="AH205" s="31">
        <f t="shared" si="31"/>
        <v>4.0129000000000001</v>
      </c>
      <c r="AI205" s="60">
        <v>0.15</v>
      </c>
      <c r="AJ205" s="31">
        <f t="shared" si="32"/>
        <v>3.9241000000000001</v>
      </c>
      <c r="AK205" s="31">
        <f t="shared" si="33"/>
        <v>3.6880999999999999</v>
      </c>
      <c r="AL205" s="60">
        <v>0.23599999999999999</v>
      </c>
      <c r="AM205" s="102">
        <v>4.38</v>
      </c>
    </row>
    <row r="206" spans="2:39" ht="15" x14ac:dyDescent="0.3">
      <c r="B206" s="72" t="str">
        <f t="shared" si="35"/>
        <v>M42×4.5</v>
      </c>
      <c r="C206" s="73" t="s">
        <v>216</v>
      </c>
      <c r="D206" s="73" t="s">
        <v>157</v>
      </c>
      <c r="E206" s="71" t="s">
        <v>0</v>
      </c>
      <c r="F206" s="58">
        <v>42</v>
      </c>
      <c r="G206" s="58">
        <v>4.5</v>
      </c>
      <c r="H206" s="71" t="s">
        <v>147</v>
      </c>
      <c r="I206" s="73" t="s">
        <v>401</v>
      </c>
      <c r="J206" s="58" t="s">
        <v>314</v>
      </c>
      <c r="K206" s="58" t="s">
        <v>490</v>
      </c>
      <c r="L206" s="58">
        <v>42</v>
      </c>
      <c r="M206" s="58">
        <f t="shared" si="36"/>
        <v>4.5</v>
      </c>
      <c r="N206" s="71">
        <v>60</v>
      </c>
      <c r="O206" s="100">
        <f t="array" ref="O206">IFERROR(INDEX($AB$11:$AM$235,MATCH($B206&amp;$I206,$Z$11:$Z$235&amp;$AE$11:$AE$235,0),MATCH($C206,$AB$9:$AM$9,0)),"-")</f>
        <v>40.298999999999999</v>
      </c>
      <c r="P206" s="58">
        <v>14</v>
      </c>
      <c r="Q206" s="58">
        <v>-14</v>
      </c>
      <c r="R206" s="100">
        <f t="array" aca="1" ref="R206" ca="1">IFERROR(INDEX($AB$11:$AM$235,MATCH($B206&amp;$I206,$Z$11:$Z$235&amp;$AE$11:$AE$235,0),MATCH($D206,$AB$9:$AM$9,0)),"-")</f>
        <v>39.392200000000003</v>
      </c>
      <c r="S206" s="58">
        <v>14</v>
      </c>
      <c r="T206" s="58">
        <v>0</v>
      </c>
      <c r="U206" s="58">
        <v>5</v>
      </c>
      <c r="V206" s="58">
        <v>11</v>
      </c>
      <c r="W206" s="50">
        <f t="shared" si="38"/>
        <v>28</v>
      </c>
      <c r="X206" s="50">
        <f t="shared" si="34"/>
        <v>14</v>
      </c>
      <c r="Z206" s="25" t="str">
        <f t="shared" si="37"/>
        <v>M5×0.8</v>
      </c>
      <c r="AA206" s="26" t="s">
        <v>135</v>
      </c>
      <c r="AB206" s="25">
        <v>5</v>
      </c>
      <c r="AC206" s="25">
        <v>0.8</v>
      </c>
      <c r="AD206" s="26">
        <v>60</v>
      </c>
      <c r="AE206" s="31" t="s">
        <v>176</v>
      </c>
      <c r="AF206" s="31">
        <v>0</v>
      </c>
      <c r="AG206" s="31">
        <f t="shared" si="30"/>
        <v>4.6403999999999996</v>
      </c>
      <c r="AH206" s="31">
        <f t="shared" si="31"/>
        <v>4.4804000000000004</v>
      </c>
      <c r="AI206" s="60">
        <v>0.16</v>
      </c>
      <c r="AJ206" s="31">
        <f t="shared" si="32"/>
        <v>4.3840000000000003</v>
      </c>
      <c r="AK206" s="31">
        <f t="shared" si="33"/>
        <v>4.1340000000000003</v>
      </c>
      <c r="AL206" s="60">
        <v>0.25</v>
      </c>
      <c r="AM206" s="102">
        <v>4.9800000000000004</v>
      </c>
    </row>
    <row r="207" spans="2:39" ht="15" x14ac:dyDescent="0.3">
      <c r="B207" s="72" t="str">
        <f t="shared" si="35"/>
        <v>M45×4.5</v>
      </c>
      <c r="C207" s="73" t="s">
        <v>216</v>
      </c>
      <c r="D207" s="73" t="s">
        <v>157</v>
      </c>
      <c r="E207" s="71" t="s">
        <v>0</v>
      </c>
      <c r="F207" s="58">
        <v>45</v>
      </c>
      <c r="G207" s="58">
        <v>4.5</v>
      </c>
      <c r="H207" s="71" t="s">
        <v>147</v>
      </c>
      <c r="I207" s="73" t="s">
        <v>401</v>
      </c>
      <c r="J207" s="58" t="s">
        <v>314</v>
      </c>
      <c r="K207" s="58" t="s">
        <v>490</v>
      </c>
      <c r="L207" s="58">
        <v>45</v>
      </c>
      <c r="M207" s="58">
        <f t="shared" si="36"/>
        <v>4.5</v>
      </c>
      <c r="N207" s="71">
        <v>60</v>
      </c>
      <c r="O207" s="100">
        <f t="array" ref="O207">IFERROR(INDEX($AB$11:$AM$235,MATCH($B207&amp;$I207,$Z$11:$Z$235&amp;$AE$11:$AE$235,0),MATCH($C207,$AB$9:$AM$9,0)),"-")</f>
        <v>43.298999999999999</v>
      </c>
      <c r="P207" s="58">
        <v>14</v>
      </c>
      <c r="Q207" s="58">
        <v>-14</v>
      </c>
      <c r="R207" s="100">
        <f t="array" aca="1" ref="R207" ca="1">IFERROR(INDEX($AB$11:$AM$235,MATCH($B207&amp;$I207,$Z$11:$Z$235&amp;$AE$11:$AE$235,0),MATCH($D207,$AB$9:$AM$9,0)),"-")</f>
        <v>42.392200000000003</v>
      </c>
      <c r="S207" s="58">
        <v>14</v>
      </c>
      <c r="T207" s="58">
        <v>0</v>
      </c>
      <c r="U207" s="58">
        <v>5</v>
      </c>
      <c r="V207" s="58">
        <v>11</v>
      </c>
      <c r="W207" s="50">
        <f t="shared" si="38"/>
        <v>28</v>
      </c>
      <c r="X207" s="50">
        <f t="shared" si="34"/>
        <v>14</v>
      </c>
      <c r="Z207" s="25" t="str">
        <f t="shared" si="37"/>
        <v>M6×1</v>
      </c>
      <c r="AA207" s="26" t="s">
        <v>135</v>
      </c>
      <c r="AB207" s="25">
        <v>6</v>
      </c>
      <c r="AC207" s="25">
        <v>1</v>
      </c>
      <c r="AD207" s="26">
        <v>60</v>
      </c>
      <c r="AE207" s="31" t="s">
        <v>176</v>
      </c>
      <c r="AF207" s="31">
        <v>0</v>
      </c>
      <c r="AG207" s="31">
        <f t="shared" si="30"/>
        <v>5.5205000000000002</v>
      </c>
      <c r="AH207" s="31">
        <f t="shared" si="31"/>
        <v>5.3505000000000003</v>
      </c>
      <c r="AI207" s="60">
        <v>0.17</v>
      </c>
      <c r="AJ207" s="31">
        <f t="shared" si="32"/>
        <v>5.2175000000000002</v>
      </c>
      <c r="AK207" s="31">
        <f t="shared" si="33"/>
        <v>4.9175000000000004</v>
      </c>
      <c r="AL207" s="60">
        <v>0.3</v>
      </c>
      <c r="AM207" s="102">
        <v>5.81</v>
      </c>
    </row>
    <row r="208" spans="2:39" ht="15" x14ac:dyDescent="0.3">
      <c r="B208" s="72" t="str">
        <f t="shared" si="35"/>
        <v>M48×5</v>
      </c>
      <c r="C208" s="73" t="s">
        <v>216</v>
      </c>
      <c r="D208" s="73" t="s">
        <v>157</v>
      </c>
      <c r="E208" s="71" t="s">
        <v>0</v>
      </c>
      <c r="F208" s="58">
        <v>48</v>
      </c>
      <c r="G208" s="58">
        <v>5</v>
      </c>
      <c r="H208" s="71" t="s">
        <v>147</v>
      </c>
      <c r="I208" s="73" t="s">
        <v>401</v>
      </c>
      <c r="J208" s="58" t="s">
        <v>314</v>
      </c>
      <c r="K208" s="58" t="s">
        <v>490</v>
      </c>
      <c r="L208" s="58">
        <v>48</v>
      </c>
      <c r="M208" s="58">
        <f t="shared" si="36"/>
        <v>5</v>
      </c>
      <c r="N208" s="71">
        <v>60</v>
      </c>
      <c r="O208" s="100">
        <f t="array" ref="O208">IFERROR(INDEX($AB$11:$AM$235,MATCH($B208&amp;$I208,$Z$11:$Z$235&amp;$AE$11:$AE$235,0),MATCH($C208,$AB$9:$AM$9,0)),"-")</f>
        <v>46.095999999999997</v>
      </c>
      <c r="P208" s="58">
        <v>18</v>
      </c>
      <c r="Q208" s="58">
        <v>-18</v>
      </c>
      <c r="R208" s="100">
        <f t="array" aca="1" ref="R208" ca="1">IFERROR(INDEX($AB$11:$AM$235,MATCH($B208&amp;$I208,$Z$11:$Z$235&amp;$AE$11:$AE$235,0),MATCH($D208,$AB$9:$AM$9,0)),"-")</f>
        <v>45.087400000000002</v>
      </c>
      <c r="S208" s="58">
        <v>18</v>
      </c>
      <c r="T208" s="58">
        <v>0</v>
      </c>
      <c r="U208" s="58">
        <v>5</v>
      </c>
      <c r="V208" s="58">
        <v>11</v>
      </c>
      <c r="W208" s="50">
        <f t="shared" si="38"/>
        <v>36</v>
      </c>
      <c r="X208" s="50">
        <f t="shared" si="34"/>
        <v>18</v>
      </c>
      <c r="Z208" s="25" t="str">
        <f t="shared" si="37"/>
        <v>M7×1</v>
      </c>
      <c r="AA208" s="26" t="s">
        <v>135</v>
      </c>
      <c r="AB208" s="25">
        <v>7</v>
      </c>
      <c r="AC208" s="25">
        <v>1</v>
      </c>
      <c r="AD208" s="26">
        <v>60</v>
      </c>
      <c r="AE208" s="31" t="s">
        <v>176</v>
      </c>
      <c r="AF208" s="31">
        <v>0</v>
      </c>
      <c r="AG208" s="31">
        <f t="shared" si="30"/>
        <v>6.5205000000000002</v>
      </c>
      <c r="AH208" s="31">
        <f t="shared" si="31"/>
        <v>6.3505000000000003</v>
      </c>
      <c r="AI208" s="60">
        <v>0.17</v>
      </c>
      <c r="AJ208" s="31">
        <f t="shared" si="32"/>
        <v>6.2175000000000002</v>
      </c>
      <c r="AK208" s="31">
        <f t="shared" si="33"/>
        <v>5.9175000000000004</v>
      </c>
      <c r="AL208" s="60">
        <v>0.3</v>
      </c>
      <c r="AM208" s="102">
        <v>6.81</v>
      </c>
    </row>
    <row r="209" spans="2:39" ht="15" x14ac:dyDescent="0.3">
      <c r="B209" s="72" t="str">
        <f t="shared" si="35"/>
        <v>M52×5</v>
      </c>
      <c r="C209" s="73" t="s">
        <v>216</v>
      </c>
      <c r="D209" s="73" t="s">
        <v>157</v>
      </c>
      <c r="E209" s="71" t="s">
        <v>0</v>
      </c>
      <c r="F209" s="58">
        <v>52</v>
      </c>
      <c r="G209" s="58">
        <v>5</v>
      </c>
      <c r="H209" s="71" t="s">
        <v>147</v>
      </c>
      <c r="I209" s="73" t="s">
        <v>401</v>
      </c>
      <c r="J209" s="58" t="s">
        <v>314</v>
      </c>
      <c r="K209" s="58" t="s">
        <v>490</v>
      </c>
      <c r="L209" s="58">
        <v>52</v>
      </c>
      <c r="M209" s="58">
        <f t="shared" si="36"/>
        <v>5</v>
      </c>
      <c r="N209" s="71">
        <v>60</v>
      </c>
      <c r="O209" s="100">
        <f t="array" ref="O209">IFERROR(INDEX($AB$11:$AM$235,MATCH($B209&amp;$I209,$Z$11:$Z$235&amp;$AE$11:$AE$235,0),MATCH($C209,$AB$9:$AM$9,0)),"-")</f>
        <v>50.095999999999997</v>
      </c>
      <c r="P209" s="58">
        <v>18</v>
      </c>
      <c r="Q209" s="58">
        <v>-18</v>
      </c>
      <c r="R209" s="100">
        <f t="array" aca="1" ref="R209" ca="1">IFERROR(INDEX($AB$11:$AM$235,MATCH($B209&amp;$I209,$Z$11:$Z$235&amp;$AE$11:$AE$235,0),MATCH($D209,$AB$9:$AM$9,0)),"-")</f>
        <v>49.087400000000002</v>
      </c>
      <c r="S209" s="58">
        <v>18</v>
      </c>
      <c r="T209" s="58">
        <v>0</v>
      </c>
      <c r="U209" s="58">
        <v>5</v>
      </c>
      <c r="V209" s="58">
        <v>11</v>
      </c>
      <c r="W209" s="50">
        <f t="shared" si="38"/>
        <v>36</v>
      </c>
      <c r="X209" s="50">
        <f t="shared" si="34"/>
        <v>18</v>
      </c>
      <c r="Z209" s="25" t="str">
        <f t="shared" si="37"/>
        <v>M8×1.25</v>
      </c>
      <c r="AA209" s="26" t="s">
        <v>135</v>
      </c>
      <c r="AB209" s="25">
        <v>8</v>
      </c>
      <c r="AC209" s="25">
        <v>1.25</v>
      </c>
      <c r="AD209" s="26">
        <v>60</v>
      </c>
      <c r="AE209" s="31" t="s">
        <v>176</v>
      </c>
      <c r="AF209" s="31">
        <v>0</v>
      </c>
      <c r="AG209" s="31">
        <f t="shared" si="30"/>
        <v>7.3780999999999999</v>
      </c>
      <c r="AH209" s="31">
        <f t="shared" si="31"/>
        <v>7.1881000000000004</v>
      </c>
      <c r="AI209" s="60">
        <v>0.19</v>
      </c>
      <c r="AJ209" s="31">
        <f t="shared" si="32"/>
        <v>6.9817999999999998</v>
      </c>
      <c r="AK209" s="31">
        <f t="shared" si="33"/>
        <v>6.6467999999999998</v>
      </c>
      <c r="AL209" s="60">
        <v>0.33500000000000002</v>
      </c>
      <c r="AM209" s="102">
        <v>7.74</v>
      </c>
    </row>
    <row r="210" spans="2:39" ht="15" x14ac:dyDescent="0.3">
      <c r="B210" s="72" t="str">
        <f t="shared" si="35"/>
        <v>M56×5.5</v>
      </c>
      <c r="C210" s="73" t="s">
        <v>216</v>
      </c>
      <c r="D210" s="73" t="s">
        <v>157</v>
      </c>
      <c r="E210" s="71" t="s">
        <v>0</v>
      </c>
      <c r="F210" s="58">
        <v>56</v>
      </c>
      <c r="G210" s="58">
        <v>5.5</v>
      </c>
      <c r="H210" s="71" t="s">
        <v>147</v>
      </c>
      <c r="I210" s="73" t="s">
        <v>401</v>
      </c>
      <c r="J210" s="58" t="s">
        <v>314</v>
      </c>
      <c r="K210" s="58" t="s">
        <v>490</v>
      </c>
      <c r="L210" s="58">
        <v>56</v>
      </c>
      <c r="M210" s="58">
        <f t="shared" si="36"/>
        <v>5.5</v>
      </c>
      <c r="N210" s="71">
        <v>60</v>
      </c>
      <c r="O210" s="100">
        <f t="array" ref="O210">IFERROR(INDEX($AB$11:$AM$235,MATCH($B210&amp;$I210,$Z$11:$Z$235&amp;$AE$11:$AE$235,0),MATCH($C210,$AB$9:$AM$9,0)),"-")</f>
        <v>53.892000000000003</v>
      </c>
      <c r="P210" s="58">
        <v>18</v>
      </c>
      <c r="Q210" s="58">
        <v>-18</v>
      </c>
      <c r="R210" s="100">
        <f t="array" aca="1" ref="R210" ca="1">IFERROR(INDEX($AB$11:$AM$235,MATCH($B210&amp;$I210,$Z$11:$Z$235&amp;$AE$11:$AE$235,0),MATCH($D210,$AB$9:$AM$9,0)),"-")</f>
        <v>52.782600000000002</v>
      </c>
      <c r="S210" s="58">
        <v>18</v>
      </c>
      <c r="T210" s="58">
        <v>0</v>
      </c>
      <c r="U210" s="58">
        <v>5</v>
      </c>
      <c r="V210" s="58">
        <v>10</v>
      </c>
      <c r="W210" s="50">
        <f t="shared" si="38"/>
        <v>36</v>
      </c>
      <c r="X210" s="50">
        <f t="shared" si="34"/>
        <v>18</v>
      </c>
      <c r="Z210" s="25" t="str">
        <f t="shared" si="37"/>
        <v>M9×1.25</v>
      </c>
      <c r="AA210" s="26" t="s">
        <v>135</v>
      </c>
      <c r="AB210" s="25">
        <v>9</v>
      </c>
      <c r="AC210" s="25">
        <v>1.25</v>
      </c>
      <c r="AD210" s="26">
        <v>60</v>
      </c>
      <c r="AE210" s="31" t="s">
        <v>176</v>
      </c>
      <c r="AF210" s="31">
        <v>0</v>
      </c>
      <c r="AG210" s="31">
        <f t="shared" si="30"/>
        <v>8.3780999999999999</v>
      </c>
      <c r="AH210" s="31">
        <f t="shared" si="31"/>
        <v>8.1881000000000004</v>
      </c>
      <c r="AI210" s="60">
        <v>0.19</v>
      </c>
      <c r="AJ210" s="31">
        <f t="shared" si="32"/>
        <v>7.9817999999999998</v>
      </c>
      <c r="AK210" s="31">
        <f t="shared" si="33"/>
        <v>7.6467999999999998</v>
      </c>
      <c r="AL210" s="60">
        <v>0.33500000000000002</v>
      </c>
      <c r="AM210" s="102">
        <v>8.74</v>
      </c>
    </row>
    <row r="211" spans="2:39" ht="15" x14ac:dyDescent="0.3">
      <c r="B211" s="72" t="str">
        <f t="shared" si="35"/>
        <v>M60×5.5</v>
      </c>
      <c r="C211" s="73" t="s">
        <v>216</v>
      </c>
      <c r="D211" s="73" t="s">
        <v>157</v>
      </c>
      <c r="E211" s="71" t="s">
        <v>0</v>
      </c>
      <c r="F211" s="58">
        <v>60</v>
      </c>
      <c r="G211" s="58">
        <v>5.5</v>
      </c>
      <c r="H211" s="71" t="s">
        <v>147</v>
      </c>
      <c r="I211" s="73" t="s">
        <v>401</v>
      </c>
      <c r="J211" s="58" t="s">
        <v>314</v>
      </c>
      <c r="K211" s="58" t="s">
        <v>490</v>
      </c>
      <c r="L211" s="58">
        <v>60</v>
      </c>
      <c r="M211" s="58">
        <f t="shared" si="36"/>
        <v>5.5</v>
      </c>
      <c r="N211" s="71">
        <v>60</v>
      </c>
      <c r="O211" s="100">
        <f t="array" ref="O211">IFERROR(INDEX($AB$11:$AM$235,MATCH($B211&amp;$I211,$Z$11:$Z$235&amp;$AE$11:$AE$235,0),MATCH($C211,$AB$9:$AM$9,0)),"-")</f>
        <v>57.892000000000003</v>
      </c>
      <c r="P211" s="58">
        <v>18</v>
      </c>
      <c r="Q211" s="58">
        <v>-18</v>
      </c>
      <c r="R211" s="100">
        <f t="array" aca="1" ref="R211" ca="1">IFERROR(INDEX($AB$11:$AM$235,MATCH($B211&amp;$I211,$Z$11:$Z$235&amp;$AE$11:$AE$235,0),MATCH($D211,$AB$9:$AM$9,0)),"-")</f>
        <v>56.782600000000002</v>
      </c>
      <c r="S211" s="58">
        <v>18</v>
      </c>
      <c r="T211" s="58">
        <v>0</v>
      </c>
      <c r="U211" s="58">
        <v>5</v>
      </c>
      <c r="V211" s="58">
        <v>10</v>
      </c>
      <c r="W211" s="50">
        <f t="shared" si="38"/>
        <v>36</v>
      </c>
      <c r="X211" s="50">
        <f t="shared" si="34"/>
        <v>18</v>
      </c>
      <c r="Z211" s="25" t="str">
        <f t="shared" si="37"/>
        <v>M10×1.5</v>
      </c>
      <c r="AA211" s="26" t="s">
        <v>135</v>
      </c>
      <c r="AB211" s="25">
        <v>10</v>
      </c>
      <c r="AC211" s="25">
        <v>1.5</v>
      </c>
      <c r="AD211" s="26">
        <v>60</v>
      </c>
      <c r="AE211" s="31" t="s">
        <v>176</v>
      </c>
      <c r="AF211" s="31">
        <v>0</v>
      </c>
      <c r="AG211" s="31">
        <f t="shared" si="30"/>
        <v>9.2356999999999996</v>
      </c>
      <c r="AH211" s="31">
        <f t="shared" si="31"/>
        <v>9.0257000000000005</v>
      </c>
      <c r="AI211" s="60">
        <v>0.21</v>
      </c>
      <c r="AJ211" s="31">
        <f t="shared" si="32"/>
        <v>8.7512000000000008</v>
      </c>
      <c r="AK211" s="31">
        <f t="shared" si="33"/>
        <v>8.3762000000000008</v>
      </c>
      <c r="AL211" s="60">
        <v>0.375</v>
      </c>
      <c r="AM211" s="102">
        <v>9.67</v>
      </c>
    </row>
    <row r="212" spans="2:39" ht="15" x14ac:dyDescent="0.3">
      <c r="B212" s="72" t="str">
        <f t="shared" si="35"/>
        <v>M64×6</v>
      </c>
      <c r="C212" s="73" t="s">
        <v>216</v>
      </c>
      <c r="D212" s="73" t="s">
        <v>157</v>
      </c>
      <c r="E212" s="71" t="s">
        <v>0</v>
      </c>
      <c r="F212" s="58">
        <v>64</v>
      </c>
      <c r="G212" s="58">
        <v>6</v>
      </c>
      <c r="H212" s="71" t="s">
        <v>147</v>
      </c>
      <c r="I212" s="73" t="s">
        <v>401</v>
      </c>
      <c r="J212" s="58" t="s">
        <v>314</v>
      </c>
      <c r="K212" s="58" t="s">
        <v>490</v>
      </c>
      <c r="L212" s="58">
        <v>64</v>
      </c>
      <c r="M212" s="58">
        <f t="shared" si="36"/>
        <v>6</v>
      </c>
      <c r="N212" s="71">
        <v>60</v>
      </c>
      <c r="O212" s="100">
        <f t="array" ref="O212">IFERROR(INDEX($AB$11:$AM$235,MATCH($B212&amp;$I212,$Z$11:$Z$235&amp;$AE$11:$AE$235,0),MATCH($C212,$AB$9:$AM$9,0)),"-")</f>
        <v>61.686999999999998</v>
      </c>
      <c r="P212" s="58">
        <v>18</v>
      </c>
      <c r="Q212" s="58">
        <v>-18</v>
      </c>
      <c r="R212" s="100">
        <f t="array" aca="1" ref="R212" ca="1">IFERROR(INDEX($AB$11:$AM$235,MATCH($B212&amp;$I212,$Z$11:$Z$235&amp;$AE$11:$AE$235,0),MATCH($D212,$AB$9:$AM$9,0)),"-")</f>
        <v>60.477899999999998</v>
      </c>
      <c r="S212" s="58">
        <v>18</v>
      </c>
      <c r="T212" s="58">
        <v>0</v>
      </c>
      <c r="U212" s="58">
        <v>6</v>
      </c>
      <c r="V212" s="58">
        <v>10</v>
      </c>
      <c r="W212" s="50">
        <f t="shared" si="38"/>
        <v>36</v>
      </c>
      <c r="X212" s="50">
        <f t="shared" si="34"/>
        <v>18</v>
      </c>
      <c r="Z212" s="25" t="str">
        <f t="shared" si="37"/>
        <v>M11×1.5</v>
      </c>
      <c r="AA212" s="26" t="s">
        <v>135</v>
      </c>
      <c r="AB212" s="25">
        <v>11</v>
      </c>
      <c r="AC212" s="25">
        <v>1.5</v>
      </c>
      <c r="AD212" s="26">
        <v>60</v>
      </c>
      <c r="AE212" s="31" t="s">
        <v>176</v>
      </c>
      <c r="AF212" s="31">
        <v>0</v>
      </c>
      <c r="AG212" s="31">
        <f t="shared" si="30"/>
        <v>10.249700000000001</v>
      </c>
      <c r="AH212" s="31">
        <f t="shared" si="31"/>
        <v>10.025700000000001</v>
      </c>
      <c r="AI212" s="60">
        <v>0.224</v>
      </c>
      <c r="AJ212" s="31">
        <f t="shared" si="32"/>
        <v>9.7512000000000008</v>
      </c>
      <c r="AK212" s="31">
        <f t="shared" si="33"/>
        <v>9.3762000000000008</v>
      </c>
      <c r="AL212" s="60">
        <v>0.375</v>
      </c>
      <c r="AM212" s="102">
        <v>10.9</v>
      </c>
    </row>
    <row r="213" spans="2:39" ht="15" x14ac:dyDescent="0.3">
      <c r="B213" s="72" t="str">
        <f t="shared" si="35"/>
        <v>M68×6</v>
      </c>
      <c r="C213" s="73" t="s">
        <v>216</v>
      </c>
      <c r="D213" s="73" t="s">
        <v>157</v>
      </c>
      <c r="E213" s="71" t="s">
        <v>0</v>
      </c>
      <c r="F213" s="58">
        <v>68</v>
      </c>
      <c r="G213" s="58">
        <v>6</v>
      </c>
      <c r="H213" s="71" t="s">
        <v>147</v>
      </c>
      <c r="I213" s="73" t="s">
        <v>401</v>
      </c>
      <c r="J213" s="58" t="s">
        <v>314</v>
      </c>
      <c r="K213" s="58" t="s">
        <v>490</v>
      </c>
      <c r="L213" s="58">
        <v>68</v>
      </c>
      <c r="M213" s="58">
        <f t="shared" si="36"/>
        <v>6</v>
      </c>
      <c r="N213" s="71">
        <v>60</v>
      </c>
      <c r="O213" s="100">
        <f t="array" ref="O213">IFERROR(INDEX($AB$11:$AM$235,MATCH($B213&amp;$I213,$Z$11:$Z$235&amp;$AE$11:$AE$235,0),MATCH($C213,$AB$9:$AM$9,0)),"-")</f>
        <v>65.686999999999998</v>
      </c>
      <c r="P213" s="58">
        <v>18</v>
      </c>
      <c r="Q213" s="58">
        <v>-18</v>
      </c>
      <c r="R213" s="100">
        <f t="array" aca="1" ref="R213" ca="1">IFERROR(INDEX($AB$11:$AM$235,MATCH($B213&amp;$I213,$Z$11:$Z$235&amp;$AE$11:$AE$235,0),MATCH($D213,$AB$9:$AM$9,0)),"-")</f>
        <v>64.477900000000005</v>
      </c>
      <c r="S213" s="58">
        <v>18</v>
      </c>
      <c r="T213" s="58">
        <v>0</v>
      </c>
      <c r="U213" s="58">
        <v>6</v>
      </c>
      <c r="V213" s="58">
        <v>10</v>
      </c>
      <c r="W213" s="50">
        <f t="shared" si="38"/>
        <v>36</v>
      </c>
      <c r="X213" s="50">
        <f t="shared" si="34"/>
        <v>18</v>
      </c>
      <c r="Z213" s="25" t="str">
        <f t="shared" si="37"/>
        <v>M12×1.75</v>
      </c>
      <c r="AA213" s="26" t="s">
        <v>135</v>
      </c>
      <c r="AB213" s="25">
        <v>12</v>
      </c>
      <c r="AC213" s="25">
        <v>1.75</v>
      </c>
      <c r="AD213" s="26">
        <v>60</v>
      </c>
      <c r="AE213" s="31" t="s">
        <v>176</v>
      </c>
      <c r="AF213" s="31">
        <v>0</v>
      </c>
      <c r="AG213" s="31">
        <f t="shared" si="30"/>
        <v>11.083299999999999</v>
      </c>
      <c r="AH213" s="31">
        <f t="shared" si="31"/>
        <v>10.863300000000001</v>
      </c>
      <c r="AI213" s="60">
        <v>0.22</v>
      </c>
      <c r="AJ213" s="31">
        <f t="shared" si="32"/>
        <v>10.5306</v>
      </c>
      <c r="AK213" s="31">
        <f t="shared" si="33"/>
        <v>10.105600000000001</v>
      </c>
      <c r="AL213" s="60">
        <v>0.42499999999999999</v>
      </c>
      <c r="AM213" s="102">
        <v>11.59</v>
      </c>
    </row>
    <row r="214" spans="2:39" ht="15" x14ac:dyDescent="0.3">
      <c r="B214" s="76" t="str">
        <f t="shared" si="35"/>
        <v>M3×0.5</v>
      </c>
      <c r="C214" s="77" t="s">
        <v>216</v>
      </c>
      <c r="D214" s="77" t="s">
        <v>157</v>
      </c>
      <c r="E214" s="74" t="s">
        <v>0</v>
      </c>
      <c r="F214" s="75">
        <v>3</v>
      </c>
      <c r="G214" s="75">
        <v>0.5</v>
      </c>
      <c r="H214" s="74" t="s">
        <v>147</v>
      </c>
      <c r="I214" s="77" t="s">
        <v>387</v>
      </c>
      <c r="J214" s="75" t="s">
        <v>314</v>
      </c>
      <c r="K214" s="58" t="s">
        <v>490</v>
      </c>
      <c r="L214" s="75">
        <v>3</v>
      </c>
      <c r="M214" s="75">
        <f t="shared" si="36"/>
        <v>0.5</v>
      </c>
      <c r="N214" s="74">
        <v>60</v>
      </c>
      <c r="O214" s="101">
        <f t="array" ref="O214">IFERROR(INDEX($AB$11:$AM$235,MATCH($B214&amp;$I214,$Z$11:$Z$235&amp;$AE$11:$AE$235,0),MATCH($C214,$AB$9:$AM$9,0)),"-")</f>
        <v>2.9039999999999999</v>
      </c>
      <c r="P214" s="75">
        <v>8</v>
      </c>
      <c r="Q214" s="75">
        <v>-8</v>
      </c>
      <c r="R214" s="101">
        <f t="array" aca="1" ref="R214" ca="1">IFERROR(INDEX($AB$11:$AM$235,MATCH($B214&amp;$I214,$Z$11:$Z$235&amp;$AE$11:$AE$235,0),MATCH($D214,$AB$9:$AM$9,0)),"-")</f>
        <v>2.8001999999999998</v>
      </c>
      <c r="S214" s="75">
        <v>8</v>
      </c>
      <c r="T214" s="75">
        <v>0</v>
      </c>
      <c r="U214" s="75">
        <v>5</v>
      </c>
      <c r="V214" s="75">
        <v>25</v>
      </c>
      <c r="W214" s="50">
        <f t="shared" si="38"/>
        <v>16</v>
      </c>
      <c r="X214" s="50">
        <f t="shared" si="34"/>
        <v>8</v>
      </c>
      <c r="Z214" s="25" t="str">
        <f t="shared" si="37"/>
        <v>M14×2</v>
      </c>
      <c r="AA214" s="26" t="s">
        <v>135</v>
      </c>
      <c r="AB214" s="25">
        <v>14</v>
      </c>
      <c r="AC214" s="25">
        <v>2</v>
      </c>
      <c r="AD214" s="26">
        <v>60</v>
      </c>
      <c r="AE214" s="31" t="s">
        <v>176</v>
      </c>
      <c r="AF214" s="31">
        <v>0</v>
      </c>
      <c r="AG214" s="31">
        <f t="shared" si="30"/>
        <v>12.941000000000001</v>
      </c>
      <c r="AH214" s="31">
        <f t="shared" si="31"/>
        <v>12.701000000000001</v>
      </c>
      <c r="AI214" s="60">
        <v>0.24</v>
      </c>
      <c r="AJ214" s="31">
        <f t="shared" si="32"/>
        <v>12.309900000000001</v>
      </c>
      <c r="AK214" s="31">
        <f t="shared" si="33"/>
        <v>11.834899999999999</v>
      </c>
      <c r="AL214" s="60">
        <v>0.47499999999999998</v>
      </c>
      <c r="AM214" s="102">
        <v>13.52</v>
      </c>
    </row>
    <row r="215" spans="2:39" ht="15" x14ac:dyDescent="0.3">
      <c r="B215" s="76" t="str">
        <f t="shared" si="35"/>
        <v>M3.5×0.6</v>
      </c>
      <c r="C215" s="77" t="s">
        <v>216</v>
      </c>
      <c r="D215" s="77" t="s">
        <v>157</v>
      </c>
      <c r="E215" s="74" t="s">
        <v>0</v>
      </c>
      <c r="F215" s="75">
        <v>3.5</v>
      </c>
      <c r="G215" s="75">
        <v>0.6</v>
      </c>
      <c r="H215" s="74" t="s">
        <v>147</v>
      </c>
      <c r="I215" s="77" t="s">
        <v>387</v>
      </c>
      <c r="J215" s="75" t="s">
        <v>314</v>
      </c>
      <c r="K215" s="58" t="s">
        <v>490</v>
      </c>
      <c r="L215" s="75">
        <v>3.5</v>
      </c>
      <c r="M215" s="75">
        <f t="shared" si="36"/>
        <v>0.6</v>
      </c>
      <c r="N215" s="74">
        <v>60</v>
      </c>
      <c r="O215" s="101">
        <f t="array" ref="O215">IFERROR(INDEX($AB$11:$AM$235,MATCH($B215&amp;$I215,$Z$11:$Z$235&amp;$AE$11:$AE$235,0),MATCH($C215,$AB$9:$AM$9,0)),"-")</f>
        <v>3.375</v>
      </c>
      <c r="P215" s="75">
        <v>10</v>
      </c>
      <c r="Q215" s="75">
        <v>-10</v>
      </c>
      <c r="R215" s="101">
        <f t="array" aca="1" ref="R215" ca="1">IFERROR(INDEX($AB$11:$AM$235,MATCH($B215&amp;$I215,$Z$11:$Z$235&amp;$AE$11:$AE$235,0),MATCH($D215,$AB$9:$AM$9,0)),"-")</f>
        <v>3.2503000000000002</v>
      </c>
      <c r="S215" s="75">
        <v>10</v>
      </c>
      <c r="T215" s="75">
        <v>0</v>
      </c>
      <c r="U215" s="75">
        <v>5</v>
      </c>
      <c r="V215" s="75">
        <v>21</v>
      </c>
      <c r="W215" s="50">
        <f t="shared" si="38"/>
        <v>20</v>
      </c>
      <c r="X215" s="50">
        <f t="shared" si="34"/>
        <v>10</v>
      </c>
      <c r="Z215" s="25" t="str">
        <f t="shared" si="37"/>
        <v>M16×2</v>
      </c>
      <c r="AA215" s="26" t="s">
        <v>135</v>
      </c>
      <c r="AB215" s="25">
        <v>16</v>
      </c>
      <c r="AC215" s="25">
        <v>2</v>
      </c>
      <c r="AD215" s="26">
        <v>60</v>
      </c>
      <c r="AE215" s="31" t="s">
        <v>176</v>
      </c>
      <c r="AF215" s="31">
        <v>0</v>
      </c>
      <c r="AG215" s="31">
        <f t="shared" si="30"/>
        <v>14.941000000000001</v>
      </c>
      <c r="AH215" s="31">
        <f t="shared" si="31"/>
        <v>14.701000000000001</v>
      </c>
      <c r="AI215" s="60">
        <v>0.24</v>
      </c>
      <c r="AJ215" s="31">
        <f t="shared" si="32"/>
        <v>14.309900000000001</v>
      </c>
      <c r="AK215" s="31">
        <f t="shared" si="33"/>
        <v>13.834899999999999</v>
      </c>
      <c r="AL215" s="60">
        <v>0.47499999999999998</v>
      </c>
      <c r="AM215" s="102">
        <v>15.52</v>
      </c>
    </row>
    <row r="216" spans="2:39" ht="15" x14ac:dyDescent="0.3">
      <c r="B216" s="76" t="str">
        <f t="shared" si="35"/>
        <v>M4×0.7</v>
      </c>
      <c r="C216" s="77" t="s">
        <v>216</v>
      </c>
      <c r="D216" s="77" t="s">
        <v>157</v>
      </c>
      <c r="E216" s="74" t="s">
        <v>0</v>
      </c>
      <c r="F216" s="75">
        <v>4</v>
      </c>
      <c r="G216" s="75">
        <v>0.7</v>
      </c>
      <c r="H216" s="74" t="s">
        <v>147</v>
      </c>
      <c r="I216" s="77" t="s">
        <v>387</v>
      </c>
      <c r="J216" s="75" t="s">
        <v>314</v>
      </c>
      <c r="K216" s="58" t="s">
        <v>490</v>
      </c>
      <c r="L216" s="75">
        <v>4</v>
      </c>
      <c r="M216" s="75">
        <f t="shared" si="36"/>
        <v>0.7</v>
      </c>
      <c r="N216" s="74">
        <v>60</v>
      </c>
      <c r="O216" s="101">
        <f t="array" ref="O216">IFERROR(INDEX($AB$11:$AM$235,MATCH($B216&amp;$I216,$Z$11:$Z$235&amp;$AE$11:$AE$235,0),MATCH($C216,$AB$9:$AM$9,0)),"-")</f>
        <v>3.84</v>
      </c>
      <c r="P216" s="75">
        <v>10</v>
      </c>
      <c r="Q216" s="75">
        <v>-10</v>
      </c>
      <c r="R216" s="101">
        <f t="array" aca="1" ref="R216" ca="1">IFERROR(INDEX($AB$11:$AM$235,MATCH($B216&amp;$I216,$Z$11:$Z$235&amp;$AE$11:$AE$235,0),MATCH($D216,$AB$9:$AM$9,0)),"-")</f>
        <v>3.6953</v>
      </c>
      <c r="S216" s="75">
        <v>10</v>
      </c>
      <c r="T216" s="75">
        <v>0</v>
      </c>
      <c r="U216" s="75">
        <v>5</v>
      </c>
      <c r="V216" s="75">
        <v>18</v>
      </c>
      <c r="W216" s="50">
        <f t="shared" si="38"/>
        <v>20</v>
      </c>
      <c r="X216" s="50">
        <f t="shared" si="34"/>
        <v>10</v>
      </c>
      <c r="Z216" s="25" t="str">
        <f t="shared" si="37"/>
        <v>M18×2.5</v>
      </c>
      <c r="AA216" s="26" t="s">
        <v>135</v>
      </c>
      <c r="AB216" s="25">
        <v>18</v>
      </c>
      <c r="AC216" s="25">
        <v>2.5</v>
      </c>
      <c r="AD216" s="26">
        <v>60</v>
      </c>
      <c r="AE216" s="31" t="s">
        <v>176</v>
      </c>
      <c r="AF216" s="31">
        <v>0</v>
      </c>
      <c r="AG216" s="31">
        <f t="shared" si="30"/>
        <v>16.6462</v>
      </c>
      <c r="AH216" s="31">
        <f t="shared" si="31"/>
        <v>16.376200000000001</v>
      </c>
      <c r="AI216" s="60">
        <v>0.27</v>
      </c>
      <c r="AJ216" s="31">
        <f t="shared" si="32"/>
        <v>15.8537</v>
      </c>
      <c r="AK216" s="31">
        <f t="shared" si="33"/>
        <v>15.293699999999999</v>
      </c>
      <c r="AL216" s="60">
        <v>0.56000000000000005</v>
      </c>
      <c r="AM216" s="102">
        <v>17.37</v>
      </c>
    </row>
    <row r="217" spans="2:39" ht="15" x14ac:dyDescent="0.3">
      <c r="B217" s="76" t="str">
        <f t="shared" si="35"/>
        <v>M4.5×0.75</v>
      </c>
      <c r="C217" s="77" t="s">
        <v>216</v>
      </c>
      <c r="D217" s="77" t="s">
        <v>157</v>
      </c>
      <c r="E217" s="74" t="s">
        <v>0</v>
      </c>
      <c r="F217" s="75">
        <v>4.5</v>
      </c>
      <c r="G217" s="75">
        <v>0.75</v>
      </c>
      <c r="H217" s="74" t="s">
        <v>147</v>
      </c>
      <c r="I217" s="77" t="s">
        <v>387</v>
      </c>
      <c r="J217" s="75" t="s">
        <v>314</v>
      </c>
      <c r="K217" s="58" t="s">
        <v>490</v>
      </c>
      <c r="L217" s="75">
        <v>4.5</v>
      </c>
      <c r="M217" s="75">
        <f t="shared" si="36"/>
        <v>0.75</v>
      </c>
      <c r="N217" s="74">
        <v>60</v>
      </c>
      <c r="O217" s="101">
        <f t="array" ref="O217">IFERROR(INDEX($AB$11:$AM$235,MATCH($B217&amp;$I217,$Z$11:$Z$235&amp;$AE$11:$AE$235,0),MATCH($C217,$AB$9:$AM$9,0)),"-")</f>
        <v>4.3179999999999996</v>
      </c>
      <c r="P217" s="75">
        <v>10</v>
      </c>
      <c r="Q217" s="75">
        <v>-10</v>
      </c>
      <c r="R217" s="101">
        <f t="array" aca="1" ref="R217" ca="1">IFERROR(INDEX($AB$11:$AM$235,MATCH($B217&amp;$I217,$Z$11:$Z$235&amp;$AE$11:$AE$235,0),MATCH($D217,$AB$9:$AM$9,0)),"-")</f>
        <v>4.1628999999999996</v>
      </c>
      <c r="S217" s="75">
        <v>10</v>
      </c>
      <c r="T217" s="75">
        <v>0</v>
      </c>
      <c r="U217" s="75">
        <v>5</v>
      </c>
      <c r="V217" s="75">
        <v>17</v>
      </c>
      <c r="W217" s="50">
        <f t="shared" si="38"/>
        <v>20</v>
      </c>
      <c r="X217" s="50">
        <f t="shared" si="34"/>
        <v>10</v>
      </c>
      <c r="Z217" s="25" t="str">
        <f t="shared" si="37"/>
        <v>M20×2.5</v>
      </c>
      <c r="AA217" s="26" t="s">
        <v>135</v>
      </c>
      <c r="AB217" s="25">
        <v>20</v>
      </c>
      <c r="AC217" s="25">
        <v>2.5</v>
      </c>
      <c r="AD217" s="26">
        <v>60</v>
      </c>
      <c r="AE217" s="31" t="s">
        <v>176</v>
      </c>
      <c r="AF217" s="31">
        <v>0</v>
      </c>
      <c r="AG217" s="31">
        <f t="shared" si="30"/>
        <v>18.6462</v>
      </c>
      <c r="AH217" s="31">
        <f t="shared" si="31"/>
        <v>18.376200000000001</v>
      </c>
      <c r="AI217" s="60">
        <v>0.27</v>
      </c>
      <c r="AJ217" s="31">
        <f t="shared" si="32"/>
        <v>17.8537</v>
      </c>
      <c r="AK217" s="31">
        <f t="shared" si="33"/>
        <v>17.293700000000001</v>
      </c>
      <c r="AL217" s="60">
        <v>0.56000000000000005</v>
      </c>
      <c r="AM217" s="102">
        <v>19.37</v>
      </c>
    </row>
    <row r="218" spans="2:39" ht="15" x14ac:dyDescent="0.3">
      <c r="B218" s="76" t="str">
        <f t="shared" si="35"/>
        <v>M5×0.8</v>
      </c>
      <c r="C218" s="77" t="s">
        <v>216</v>
      </c>
      <c r="D218" s="77" t="s">
        <v>157</v>
      </c>
      <c r="E218" s="74" t="s">
        <v>0</v>
      </c>
      <c r="F218" s="75">
        <v>5</v>
      </c>
      <c r="G218" s="75">
        <v>0.8</v>
      </c>
      <c r="H218" s="74" t="s">
        <v>147</v>
      </c>
      <c r="I218" s="77" t="s">
        <v>387</v>
      </c>
      <c r="J218" s="75" t="s">
        <v>314</v>
      </c>
      <c r="K218" s="58" t="s">
        <v>490</v>
      </c>
      <c r="L218" s="75">
        <v>5</v>
      </c>
      <c r="M218" s="75">
        <f t="shared" si="36"/>
        <v>0.8</v>
      </c>
      <c r="N218" s="74">
        <v>60</v>
      </c>
      <c r="O218" s="101">
        <f t="array" ref="O218">IFERROR(INDEX($AB$11:$AM$235,MATCH($B218&amp;$I218,$Z$11:$Z$235&amp;$AE$11:$AE$235,0),MATCH($C218,$AB$9:$AM$9,0)),"-")</f>
        <v>4.8049999999999997</v>
      </c>
      <c r="P218" s="75">
        <v>10</v>
      </c>
      <c r="Q218" s="75">
        <v>-10</v>
      </c>
      <c r="R218" s="101">
        <f t="array" aca="1" ref="R218" ca="1">IFERROR(INDEX($AB$11:$AM$235,MATCH($B218&amp;$I218,$Z$11:$Z$235&amp;$AE$11:$AE$235,0),MATCH($D218,$AB$9:$AM$9,0)),"-")</f>
        <v>4.6403999999999996</v>
      </c>
      <c r="S218" s="75">
        <v>10</v>
      </c>
      <c r="T218" s="75">
        <v>0</v>
      </c>
      <c r="U218" s="75">
        <v>5</v>
      </c>
      <c r="V218" s="75">
        <v>16</v>
      </c>
      <c r="W218" s="50">
        <f t="shared" si="38"/>
        <v>20</v>
      </c>
      <c r="X218" s="50">
        <f t="shared" si="34"/>
        <v>10</v>
      </c>
      <c r="Z218" s="25" t="str">
        <f t="shared" si="37"/>
        <v>M22×2.5</v>
      </c>
      <c r="AA218" s="26" t="s">
        <v>135</v>
      </c>
      <c r="AB218" s="25">
        <v>22</v>
      </c>
      <c r="AC218" s="25">
        <v>2.5</v>
      </c>
      <c r="AD218" s="26">
        <v>60</v>
      </c>
      <c r="AE218" s="31" t="s">
        <v>176</v>
      </c>
      <c r="AF218" s="31">
        <v>0</v>
      </c>
      <c r="AG218" s="31">
        <f t="shared" si="30"/>
        <v>20.6462</v>
      </c>
      <c r="AH218" s="31">
        <f t="shared" si="31"/>
        <v>20.376200000000001</v>
      </c>
      <c r="AI218" s="60">
        <v>0.27</v>
      </c>
      <c r="AJ218" s="31">
        <f t="shared" si="32"/>
        <v>19.8537</v>
      </c>
      <c r="AK218" s="31">
        <f t="shared" si="33"/>
        <v>19.293700000000001</v>
      </c>
      <c r="AL218" s="60">
        <v>0.56000000000000005</v>
      </c>
      <c r="AM218" s="102">
        <v>21.37</v>
      </c>
    </row>
    <row r="219" spans="2:39" ht="15" x14ac:dyDescent="0.3">
      <c r="B219" s="76" t="str">
        <f t="shared" si="35"/>
        <v>M6×1</v>
      </c>
      <c r="C219" s="77" t="s">
        <v>216</v>
      </c>
      <c r="D219" s="77" t="s">
        <v>157</v>
      </c>
      <c r="E219" s="74" t="s">
        <v>0</v>
      </c>
      <c r="F219" s="75">
        <v>6</v>
      </c>
      <c r="G219" s="75">
        <v>1</v>
      </c>
      <c r="H219" s="74" t="s">
        <v>147</v>
      </c>
      <c r="I219" s="77" t="s">
        <v>387</v>
      </c>
      <c r="J219" s="75" t="s">
        <v>314</v>
      </c>
      <c r="K219" s="58" t="s">
        <v>490</v>
      </c>
      <c r="L219" s="75">
        <v>6</v>
      </c>
      <c r="M219" s="75">
        <f t="shared" si="36"/>
        <v>1</v>
      </c>
      <c r="N219" s="74">
        <v>60</v>
      </c>
      <c r="O219" s="101">
        <f t="array" ref="O219">IFERROR(INDEX($AB$11:$AM$235,MATCH($B219&amp;$I219,$Z$11:$Z$235&amp;$AE$11:$AE$235,0),MATCH($C219,$AB$9:$AM$9,0)),"-")</f>
        <v>5.7450000000000001</v>
      </c>
      <c r="P219" s="75">
        <v>10</v>
      </c>
      <c r="Q219" s="75">
        <v>-10</v>
      </c>
      <c r="R219" s="101">
        <f t="array" aca="1" ref="R219" ca="1">IFERROR(INDEX($AB$11:$AM$235,MATCH($B219&amp;$I219,$Z$11:$Z$235&amp;$AE$11:$AE$235,0),MATCH($D219,$AB$9:$AM$9,0)),"-")</f>
        <v>5.5404999999999998</v>
      </c>
      <c r="S219" s="75">
        <v>10</v>
      </c>
      <c r="T219" s="75">
        <v>0</v>
      </c>
      <c r="U219" s="75">
        <v>5</v>
      </c>
      <c r="V219" s="75">
        <v>16</v>
      </c>
      <c r="W219" s="50">
        <f t="shared" si="38"/>
        <v>20</v>
      </c>
      <c r="X219" s="50">
        <f t="shared" si="34"/>
        <v>10</v>
      </c>
      <c r="Z219" s="25" t="str">
        <f t="shared" si="37"/>
        <v>M24×3</v>
      </c>
      <c r="AA219" s="26" t="s">
        <v>135</v>
      </c>
      <c r="AB219" s="25">
        <v>24</v>
      </c>
      <c r="AC219" s="25">
        <v>3</v>
      </c>
      <c r="AD219" s="26">
        <v>60</v>
      </c>
      <c r="AE219" s="31" t="s">
        <v>176</v>
      </c>
      <c r="AF219" s="31">
        <v>0</v>
      </c>
      <c r="AG219" s="31">
        <f t="shared" si="30"/>
        <v>22.331399999999999</v>
      </c>
      <c r="AH219" s="31">
        <f t="shared" si="31"/>
        <v>22.051400000000001</v>
      </c>
      <c r="AI219" s="60">
        <v>0.28000000000000003</v>
      </c>
      <c r="AJ219" s="31">
        <f t="shared" si="32"/>
        <v>21.382400000000001</v>
      </c>
      <c r="AK219" s="31">
        <f t="shared" si="33"/>
        <v>20.752400000000002</v>
      </c>
      <c r="AL219" s="60">
        <v>0.63</v>
      </c>
      <c r="AM219" s="102">
        <v>23.2</v>
      </c>
    </row>
    <row r="220" spans="2:39" ht="15" x14ac:dyDescent="0.3">
      <c r="B220" s="76" t="str">
        <f t="shared" si="35"/>
        <v>M7×1</v>
      </c>
      <c r="C220" s="77" t="s">
        <v>216</v>
      </c>
      <c r="D220" s="77" t="s">
        <v>157</v>
      </c>
      <c r="E220" s="74" t="s">
        <v>0</v>
      </c>
      <c r="F220" s="75">
        <v>7</v>
      </c>
      <c r="G220" s="75">
        <v>1</v>
      </c>
      <c r="H220" s="74" t="s">
        <v>147</v>
      </c>
      <c r="I220" s="77" t="s">
        <v>387</v>
      </c>
      <c r="J220" s="75" t="s">
        <v>314</v>
      </c>
      <c r="K220" s="58" t="s">
        <v>490</v>
      </c>
      <c r="L220" s="75">
        <v>7</v>
      </c>
      <c r="M220" s="75">
        <f t="shared" si="36"/>
        <v>1</v>
      </c>
      <c r="N220" s="74">
        <v>60</v>
      </c>
      <c r="O220" s="101">
        <f t="array" ref="O220">IFERROR(INDEX($AB$11:$AM$235,MATCH($B220&amp;$I220,$Z$11:$Z$235&amp;$AE$11:$AE$235,0),MATCH($C220,$AB$9:$AM$9,0)),"-")</f>
        <v>6.7450000000000001</v>
      </c>
      <c r="P220" s="75">
        <v>10</v>
      </c>
      <c r="Q220" s="75">
        <v>-10</v>
      </c>
      <c r="R220" s="101">
        <f t="array" aca="1" ref="R220" ca="1">IFERROR(INDEX($AB$11:$AM$235,MATCH($B220&amp;$I220,$Z$11:$Z$235&amp;$AE$11:$AE$235,0),MATCH($D220,$AB$9:$AM$9,0)),"-")</f>
        <v>6.5404999999999998</v>
      </c>
      <c r="S220" s="75">
        <v>10</v>
      </c>
      <c r="T220" s="75">
        <v>0</v>
      </c>
      <c r="U220" s="75">
        <v>5</v>
      </c>
      <c r="V220" s="75">
        <v>16</v>
      </c>
      <c r="W220" s="50">
        <f t="shared" si="38"/>
        <v>20</v>
      </c>
      <c r="X220" s="50">
        <f t="shared" si="34"/>
        <v>10</v>
      </c>
      <c r="Z220" s="25" t="str">
        <f t="shared" si="37"/>
        <v>M27×3</v>
      </c>
      <c r="AA220" s="26" t="s">
        <v>135</v>
      </c>
      <c r="AB220" s="25">
        <v>27</v>
      </c>
      <c r="AC220" s="25">
        <v>3</v>
      </c>
      <c r="AD220" s="26">
        <v>60</v>
      </c>
      <c r="AE220" s="31" t="s">
        <v>176</v>
      </c>
      <c r="AF220" s="31">
        <v>0</v>
      </c>
      <c r="AG220" s="31">
        <f t="shared" si="30"/>
        <v>25.331399999999999</v>
      </c>
      <c r="AH220" s="31">
        <f t="shared" si="31"/>
        <v>25.051400000000001</v>
      </c>
      <c r="AI220" s="60">
        <v>0.28000000000000003</v>
      </c>
      <c r="AJ220" s="31">
        <f t="shared" si="32"/>
        <v>24.382400000000001</v>
      </c>
      <c r="AK220" s="31">
        <f t="shared" si="33"/>
        <v>23.752400000000002</v>
      </c>
      <c r="AL220" s="60">
        <v>0.63</v>
      </c>
      <c r="AM220" s="102">
        <v>26.2</v>
      </c>
    </row>
    <row r="221" spans="2:39" ht="15" x14ac:dyDescent="0.3">
      <c r="B221" s="76" t="str">
        <f t="shared" si="35"/>
        <v>M8×1.25</v>
      </c>
      <c r="C221" s="77" t="s">
        <v>216</v>
      </c>
      <c r="D221" s="77" t="s">
        <v>157</v>
      </c>
      <c r="E221" s="74" t="s">
        <v>0</v>
      </c>
      <c r="F221" s="75">
        <v>8</v>
      </c>
      <c r="G221" s="75">
        <v>1.25</v>
      </c>
      <c r="H221" s="74" t="s">
        <v>147</v>
      </c>
      <c r="I221" s="77" t="s">
        <v>387</v>
      </c>
      <c r="J221" s="75" t="s">
        <v>314</v>
      </c>
      <c r="K221" s="58" t="s">
        <v>490</v>
      </c>
      <c r="L221" s="75">
        <v>8</v>
      </c>
      <c r="M221" s="75">
        <f t="shared" si="36"/>
        <v>1.25</v>
      </c>
      <c r="N221" s="74">
        <v>60</v>
      </c>
      <c r="O221" s="101">
        <f t="array" ref="O221">IFERROR(INDEX($AB$11:$AM$235,MATCH($B221&amp;$I221,$Z$11:$Z$235&amp;$AE$11:$AE$235,0),MATCH($C221,$AB$9:$AM$9,0)),"-")</f>
        <v>7.6429999999999998</v>
      </c>
      <c r="P221" s="75">
        <v>10</v>
      </c>
      <c r="Q221" s="75">
        <v>-10</v>
      </c>
      <c r="R221" s="101">
        <f t="array" aca="1" ref="R221" ca="1">IFERROR(INDEX($AB$11:$AM$235,MATCH($B221&amp;$I221,$Z$11:$Z$235&amp;$AE$11:$AE$235,0),MATCH($D221,$AB$9:$AM$9,0)),"-")</f>
        <v>7.3880999999999997</v>
      </c>
      <c r="S221" s="75">
        <v>10</v>
      </c>
      <c r="T221" s="75">
        <v>0</v>
      </c>
      <c r="U221" s="75">
        <v>5</v>
      </c>
      <c r="V221" s="75">
        <v>16</v>
      </c>
      <c r="W221" s="50">
        <f t="shared" si="38"/>
        <v>20</v>
      </c>
      <c r="X221" s="50">
        <f t="shared" si="34"/>
        <v>10</v>
      </c>
      <c r="Z221" s="25" t="str">
        <f t="shared" si="37"/>
        <v>M30×3.5</v>
      </c>
      <c r="AA221" s="26" t="s">
        <v>135</v>
      </c>
      <c r="AB221" s="25">
        <v>30</v>
      </c>
      <c r="AC221" s="25">
        <v>3.5</v>
      </c>
      <c r="AD221" s="26">
        <v>60</v>
      </c>
      <c r="AE221" s="31" t="s">
        <v>176</v>
      </c>
      <c r="AF221" s="31">
        <v>0</v>
      </c>
      <c r="AG221" s="31">
        <f t="shared" si="30"/>
        <v>28.0367</v>
      </c>
      <c r="AH221" s="31">
        <f t="shared" si="31"/>
        <v>27.726700000000001</v>
      </c>
      <c r="AI221" s="60">
        <v>0.31</v>
      </c>
      <c r="AJ221" s="31">
        <f t="shared" si="32"/>
        <v>26.921099999999999</v>
      </c>
      <c r="AK221" s="31">
        <f t="shared" si="33"/>
        <v>26.211099999999998</v>
      </c>
      <c r="AL221" s="60">
        <v>0.71</v>
      </c>
      <c r="AM221" s="102">
        <v>29.05</v>
      </c>
    </row>
    <row r="222" spans="2:39" ht="15" x14ac:dyDescent="0.3">
      <c r="B222" s="76" t="str">
        <f t="shared" si="35"/>
        <v>M9×1.25</v>
      </c>
      <c r="C222" s="77" t="s">
        <v>216</v>
      </c>
      <c r="D222" s="77" t="s">
        <v>157</v>
      </c>
      <c r="E222" s="74" t="s">
        <v>0</v>
      </c>
      <c r="F222" s="75">
        <v>9</v>
      </c>
      <c r="G222" s="75">
        <v>1.25</v>
      </c>
      <c r="H222" s="74" t="s">
        <v>147</v>
      </c>
      <c r="I222" s="77" t="s">
        <v>387</v>
      </c>
      <c r="J222" s="75" t="s">
        <v>314</v>
      </c>
      <c r="K222" s="58" t="s">
        <v>490</v>
      </c>
      <c r="L222" s="75">
        <v>9</v>
      </c>
      <c r="M222" s="75">
        <f t="shared" si="36"/>
        <v>1.25</v>
      </c>
      <c r="N222" s="74">
        <v>60</v>
      </c>
      <c r="O222" s="101">
        <f t="array" ref="O222">IFERROR(INDEX($AB$11:$AM$235,MATCH($B222&amp;$I222,$Z$11:$Z$235&amp;$AE$11:$AE$235,0),MATCH($C222,$AB$9:$AM$9,0)),"-")</f>
        <v>8.6430000000000007</v>
      </c>
      <c r="P222" s="75">
        <v>10</v>
      </c>
      <c r="Q222" s="75">
        <v>-10</v>
      </c>
      <c r="R222" s="101">
        <f t="array" aca="1" ref="R222" ca="1">IFERROR(INDEX($AB$11:$AM$235,MATCH($B222&amp;$I222,$Z$11:$Z$235&amp;$AE$11:$AE$235,0),MATCH($D222,$AB$9:$AM$9,0)),"-")</f>
        <v>8.3880999999999997</v>
      </c>
      <c r="S222" s="75">
        <v>10</v>
      </c>
      <c r="T222" s="75">
        <v>0</v>
      </c>
      <c r="U222" s="75">
        <v>5</v>
      </c>
      <c r="V222" s="75">
        <v>16</v>
      </c>
      <c r="W222" s="50">
        <f t="shared" si="38"/>
        <v>20</v>
      </c>
      <c r="X222" s="50">
        <f t="shared" si="34"/>
        <v>10</v>
      </c>
      <c r="Z222" s="25" t="str">
        <f t="shared" si="37"/>
        <v>M33×3.5</v>
      </c>
      <c r="AA222" s="26" t="s">
        <v>135</v>
      </c>
      <c r="AB222" s="25">
        <v>33</v>
      </c>
      <c r="AC222" s="25">
        <v>3.5</v>
      </c>
      <c r="AD222" s="26">
        <v>60</v>
      </c>
      <c r="AE222" s="31" t="s">
        <v>176</v>
      </c>
      <c r="AF222" s="31">
        <v>0</v>
      </c>
      <c r="AG222" s="31">
        <f t="shared" si="30"/>
        <v>31.0367</v>
      </c>
      <c r="AH222" s="31">
        <f t="shared" si="31"/>
        <v>30.726700000000001</v>
      </c>
      <c r="AI222" s="60">
        <v>0.31</v>
      </c>
      <c r="AJ222" s="31">
        <f t="shared" si="32"/>
        <v>29.921099999999999</v>
      </c>
      <c r="AK222" s="31">
        <f t="shared" si="33"/>
        <v>29.211099999999998</v>
      </c>
      <c r="AL222" s="60">
        <v>0.71</v>
      </c>
      <c r="AM222" s="102">
        <v>32.049999999999997</v>
      </c>
    </row>
    <row r="223" spans="2:39" ht="15" x14ac:dyDescent="0.3">
      <c r="B223" s="76" t="str">
        <f t="shared" si="35"/>
        <v>M10×1.5</v>
      </c>
      <c r="C223" s="77" t="s">
        <v>216</v>
      </c>
      <c r="D223" s="77" t="s">
        <v>157</v>
      </c>
      <c r="E223" s="74" t="s">
        <v>0</v>
      </c>
      <c r="F223" s="75">
        <v>10</v>
      </c>
      <c r="G223" s="75">
        <v>1.5</v>
      </c>
      <c r="H223" s="74" t="s">
        <v>147</v>
      </c>
      <c r="I223" s="77" t="s">
        <v>387</v>
      </c>
      <c r="J223" s="75" t="s">
        <v>314</v>
      </c>
      <c r="K223" s="58" t="s">
        <v>490</v>
      </c>
      <c r="L223" s="75">
        <v>10</v>
      </c>
      <c r="M223" s="75">
        <f t="shared" si="36"/>
        <v>1.5</v>
      </c>
      <c r="N223" s="74">
        <v>60</v>
      </c>
      <c r="O223" s="101">
        <f t="array" ref="O223">IFERROR(INDEX($AB$11:$AM$235,MATCH($B223&amp;$I223,$Z$11:$Z$235&amp;$AE$11:$AE$235,0),MATCH($C223,$AB$9:$AM$9,0)),"-")</f>
        <v>9.5570000000000004</v>
      </c>
      <c r="P223" s="75">
        <v>14</v>
      </c>
      <c r="Q223" s="75">
        <v>-14</v>
      </c>
      <c r="R223" s="101">
        <f t="array" aca="1" ref="R223" ca="1">IFERROR(INDEX($AB$11:$AM$235,MATCH($B223&amp;$I223,$Z$11:$Z$235&amp;$AE$11:$AE$235,0),MATCH($D223,$AB$9:$AM$9,0)),"-")</f>
        <v>9.2497000000000007</v>
      </c>
      <c r="S223" s="75">
        <v>14</v>
      </c>
      <c r="T223" s="75">
        <v>0</v>
      </c>
      <c r="U223" s="75">
        <v>5</v>
      </c>
      <c r="V223" s="75">
        <v>16</v>
      </c>
      <c r="W223" s="50">
        <f t="shared" si="38"/>
        <v>28</v>
      </c>
      <c r="X223" s="50">
        <f t="shared" si="34"/>
        <v>14</v>
      </c>
      <c r="Z223" s="25" t="str">
        <f t="shared" si="37"/>
        <v>M36×4</v>
      </c>
      <c r="AA223" s="26" t="s">
        <v>135</v>
      </c>
      <c r="AB223" s="25">
        <v>36</v>
      </c>
      <c r="AC223" s="25">
        <v>4</v>
      </c>
      <c r="AD223" s="26">
        <v>60</v>
      </c>
      <c r="AE223" s="31" t="s">
        <v>176</v>
      </c>
      <c r="AF223" s="31">
        <v>0</v>
      </c>
      <c r="AG223" s="31">
        <f t="shared" si="30"/>
        <v>33.741900000000001</v>
      </c>
      <c r="AH223" s="31">
        <f t="shared" si="31"/>
        <v>33.401899999999998</v>
      </c>
      <c r="AI223" s="60">
        <v>0.34</v>
      </c>
      <c r="AJ223" s="31">
        <f t="shared" si="32"/>
        <v>32.419899999999998</v>
      </c>
      <c r="AK223" s="31">
        <f t="shared" si="33"/>
        <v>31.669899999999998</v>
      </c>
      <c r="AL223" s="60">
        <v>0.75</v>
      </c>
      <c r="AM223" s="102">
        <v>34.9</v>
      </c>
    </row>
    <row r="224" spans="2:39" ht="15" x14ac:dyDescent="0.3">
      <c r="B224" s="76" t="str">
        <f t="shared" si="35"/>
        <v>M11×1.5</v>
      </c>
      <c r="C224" s="77" t="s">
        <v>216</v>
      </c>
      <c r="D224" s="77" t="s">
        <v>157</v>
      </c>
      <c r="E224" s="74" t="s">
        <v>0</v>
      </c>
      <c r="F224" s="75">
        <v>11</v>
      </c>
      <c r="G224" s="75">
        <v>1.5</v>
      </c>
      <c r="H224" s="74" t="s">
        <v>147</v>
      </c>
      <c r="I224" s="77" t="s">
        <v>387</v>
      </c>
      <c r="J224" s="75" t="s">
        <v>314</v>
      </c>
      <c r="K224" s="58" t="s">
        <v>490</v>
      </c>
      <c r="L224" s="75">
        <v>11</v>
      </c>
      <c r="M224" s="75">
        <f t="shared" si="36"/>
        <v>1.5</v>
      </c>
      <c r="N224" s="74">
        <v>60</v>
      </c>
      <c r="O224" s="101">
        <f t="array" ref="O224">IFERROR(INDEX($AB$11:$AM$235,MATCH($B224&amp;$I224,$Z$11:$Z$235&amp;$AE$11:$AE$235,0),MATCH($C224,$AB$9:$AM$9,0)),"-")</f>
        <v>10.557</v>
      </c>
      <c r="P224" s="75">
        <v>14</v>
      </c>
      <c r="Q224" s="75">
        <v>-14</v>
      </c>
      <c r="R224" s="101">
        <f t="array" aca="1" ref="R224" ca="1">IFERROR(INDEX($AB$11:$AM$235,MATCH($B224&amp;$I224,$Z$11:$Z$235&amp;$AE$11:$AE$235,0),MATCH($D224,$AB$9:$AM$9,0)),"-")</f>
        <v>10.249700000000001</v>
      </c>
      <c r="S224" s="75">
        <v>14</v>
      </c>
      <c r="T224" s="75">
        <v>0</v>
      </c>
      <c r="U224" s="75">
        <v>5</v>
      </c>
      <c r="V224" s="75">
        <v>16</v>
      </c>
      <c r="W224" s="50">
        <f t="shared" si="38"/>
        <v>28</v>
      </c>
      <c r="X224" s="50">
        <f t="shared" si="34"/>
        <v>14</v>
      </c>
      <c r="Z224" s="25" t="str">
        <f t="shared" si="37"/>
        <v>M39×4</v>
      </c>
      <c r="AA224" s="26" t="s">
        <v>135</v>
      </c>
      <c r="AB224" s="25">
        <v>39</v>
      </c>
      <c r="AC224" s="25">
        <v>4</v>
      </c>
      <c r="AD224" s="26">
        <v>60</v>
      </c>
      <c r="AE224" s="31" t="s">
        <v>176</v>
      </c>
      <c r="AF224" s="31">
        <v>0</v>
      </c>
      <c r="AG224" s="31">
        <f t="shared" si="30"/>
        <v>36.741900000000001</v>
      </c>
      <c r="AH224" s="31">
        <f t="shared" si="31"/>
        <v>36.401899999999998</v>
      </c>
      <c r="AI224" s="60">
        <v>0.34</v>
      </c>
      <c r="AJ224" s="31">
        <f t="shared" si="32"/>
        <v>35.419899999999998</v>
      </c>
      <c r="AK224" s="31">
        <f t="shared" si="33"/>
        <v>34.669899999999998</v>
      </c>
      <c r="AL224" s="60">
        <v>0.75</v>
      </c>
      <c r="AM224" s="102">
        <v>37.9</v>
      </c>
    </row>
    <row r="225" spans="2:41" ht="15" x14ac:dyDescent="0.3">
      <c r="B225" s="76" t="str">
        <f t="shared" si="35"/>
        <v>M12×1.75</v>
      </c>
      <c r="C225" s="77" t="s">
        <v>216</v>
      </c>
      <c r="D225" s="77" t="s">
        <v>157</v>
      </c>
      <c r="E225" s="74" t="s">
        <v>0</v>
      </c>
      <c r="F225" s="75">
        <v>12</v>
      </c>
      <c r="G225" s="75">
        <v>1.75</v>
      </c>
      <c r="H225" s="74" t="s">
        <v>147</v>
      </c>
      <c r="I225" s="77" t="s">
        <v>387</v>
      </c>
      <c r="J225" s="75" t="s">
        <v>314</v>
      </c>
      <c r="K225" s="58" t="s">
        <v>490</v>
      </c>
      <c r="L225" s="75">
        <v>12</v>
      </c>
      <c r="M225" s="75">
        <f t="shared" si="36"/>
        <v>1.75</v>
      </c>
      <c r="N225" s="74">
        <v>60</v>
      </c>
      <c r="O225" s="101">
        <f t="array" ref="O225">IFERROR(INDEX($AB$11:$AM$235,MATCH($B225&amp;$I225,$Z$11:$Z$235&amp;$AE$11:$AE$235,0),MATCH($C225,$AB$9:$AM$9,0)),"-")</f>
        <v>11.47</v>
      </c>
      <c r="P225" s="75">
        <v>14</v>
      </c>
      <c r="Q225" s="75">
        <v>-14</v>
      </c>
      <c r="R225" s="101">
        <f t="array" aca="1" ref="R225" ca="1">IFERROR(INDEX($AB$11:$AM$235,MATCH($B225&amp;$I225,$Z$11:$Z$235&amp;$AE$11:$AE$235,0),MATCH($D225,$AB$9:$AM$9,0)),"-")</f>
        <v>11.113300000000001</v>
      </c>
      <c r="S225" s="75">
        <v>14</v>
      </c>
      <c r="T225" s="75">
        <v>0</v>
      </c>
      <c r="U225" s="75">
        <v>5</v>
      </c>
      <c r="V225" s="75">
        <v>16</v>
      </c>
      <c r="W225" s="50">
        <f t="shared" si="38"/>
        <v>28</v>
      </c>
      <c r="X225" s="50">
        <f t="shared" si="34"/>
        <v>14</v>
      </c>
      <c r="Z225" s="25" t="str">
        <f t="shared" si="37"/>
        <v>M42×4.5</v>
      </c>
      <c r="AA225" s="26" t="s">
        <v>135</v>
      </c>
      <c r="AB225" s="25">
        <v>42</v>
      </c>
      <c r="AC225" s="25">
        <v>4.5</v>
      </c>
      <c r="AD225" s="26">
        <v>60</v>
      </c>
      <c r="AE225" s="31" t="s">
        <v>176</v>
      </c>
      <c r="AF225" s="31">
        <v>0</v>
      </c>
      <c r="AG225" s="31">
        <f t="shared" si="30"/>
        <v>39.437199999999997</v>
      </c>
      <c r="AH225" s="31">
        <f t="shared" si="31"/>
        <v>39.077199999999998</v>
      </c>
      <c r="AI225" s="60">
        <v>0.36</v>
      </c>
      <c r="AJ225" s="31">
        <f t="shared" si="32"/>
        <v>37.9786</v>
      </c>
      <c r="AK225" s="31">
        <f t="shared" si="33"/>
        <v>37.128599999999999</v>
      </c>
      <c r="AL225" s="60">
        <v>0.85</v>
      </c>
      <c r="AM225" s="102">
        <v>40.74</v>
      </c>
    </row>
    <row r="226" spans="2:41" ht="15" x14ac:dyDescent="0.3">
      <c r="B226" s="76" t="str">
        <f t="shared" si="35"/>
        <v>M14×2</v>
      </c>
      <c r="C226" s="77" t="s">
        <v>216</v>
      </c>
      <c r="D226" s="77" t="s">
        <v>157</v>
      </c>
      <c r="E226" s="74" t="s">
        <v>0</v>
      </c>
      <c r="F226" s="75">
        <v>14</v>
      </c>
      <c r="G226" s="75">
        <v>2</v>
      </c>
      <c r="H226" s="74" t="s">
        <v>147</v>
      </c>
      <c r="I226" s="77" t="s">
        <v>387</v>
      </c>
      <c r="J226" s="75" t="s">
        <v>314</v>
      </c>
      <c r="K226" s="58" t="s">
        <v>490</v>
      </c>
      <c r="L226" s="75">
        <v>14</v>
      </c>
      <c r="M226" s="75">
        <f t="shared" si="36"/>
        <v>2</v>
      </c>
      <c r="N226" s="74">
        <v>60</v>
      </c>
      <c r="O226" s="101">
        <f t="array" ref="O226">IFERROR(INDEX($AB$11:$AM$235,MATCH($B226&amp;$I226,$Z$11:$Z$235&amp;$AE$11:$AE$235,0),MATCH($C226,$AB$9:$AM$9,0)),"-")</f>
        <v>13.372999999999999</v>
      </c>
      <c r="P226" s="75">
        <v>14</v>
      </c>
      <c r="Q226" s="75">
        <v>-14</v>
      </c>
      <c r="R226" s="101">
        <f t="array" aca="1" ref="R226" ca="1">IFERROR(INDEX($AB$11:$AM$235,MATCH($B226&amp;$I226,$Z$11:$Z$235&amp;$AE$11:$AE$235,0),MATCH($D226,$AB$9:$AM$9,0)),"-")</f>
        <v>12.965999999999999</v>
      </c>
      <c r="S226" s="75">
        <v>14</v>
      </c>
      <c r="T226" s="75">
        <v>0</v>
      </c>
      <c r="U226" s="75">
        <v>5</v>
      </c>
      <c r="V226" s="75">
        <v>14</v>
      </c>
      <c r="W226" s="50">
        <f t="shared" si="38"/>
        <v>28</v>
      </c>
      <c r="X226" s="50">
        <f t="shared" si="34"/>
        <v>14</v>
      </c>
      <c r="Z226" s="25" t="str">
        <f t="shared" si="37"/>
        <v>M45×4.5</v>
      </c>
      <c r="AA226" s="26" t="s">
        <v>135</v>
      </c>
      <c r="AB226" s="25">
        <v>45</v>
      </c>
      <c r="AC226" s="25">
        <v>4.5</v>
      </c>
      <c r="AD226" s="26">
        <v>60</v>
      </c>
      <c r="AE226" s="31" t="s">
        <v>176</v>
      </c>
      <c r="AF226" s="31">
        <v>0</v>
      </c>
      <c r="AG226" s="31">
        <f t="shared" si="30"/>
        <v>42.437199999999997</v>
      </c>
      <c r="AH226" s="31">
        <f t="shared" si="31"/>
        <v>42.077199999999998</v>
      </c>
      <c r="AI226" s="60">
        <v>0.36</v>
      </c>
      <c r="AJ226" s="31">
        <f t="shared" si="32"/>
        <v>40.9786</v>
      </c>
      <c r="AK226" s="31">
        <f t="shared" si="33"/>
        <v>40.128599999999999</v>
      </c>
      <c r="AL226" s="60">
        <v>0.85</v>
      </c>
      <c r="AM226" s="102">
        <v>43.74</v>
      </c>
    </row>
    <row r="227" spans="2:41" ht="15" x14ac:dyDescent="0.3">
      <c r="B227" s="76" t="str">
        <f t="shared" si="35"/>
        <v>M16×2</v>
      </c>
      <c r="C227" s="77" t="s">
        <v>216</v>
      </c>
      <c r="D227" s="77" t="s">
        <v>157</v>
      </c>
      <c r="E227" s="74" t="s">
        <v>0</v>
      </c>
      <c r="F227" s="75">
        <v>16</v>
      </c>
      <c r="G227" s="75">
        <v>2</v>
      </c>
      <c r="H227" s="74" t="s">
        <v>147</v>
      </c>
      <c r="I227" s="77" t="s">
        <v>387</v>
      </c>
      <c r="J227" s="75" t="s">
        <v>314</v>
      </c>
      <c r="K227" s="58" t="s">
        <v>490</v>
      </c>
      <c r="L227" s="75">
        <v>16</v>
      </c>
      <c r="M227" s="75">
        <f t="shared" si="36"/>
        <v>2</v>
      </c>
      <c r="N227" s="74">
        <v>60</v>
      </c>
      <c r="O227" s="101">
        <f t="array" ref="O227">IFERROR(INDEX($AB$11:$AM$235,MATCH($B227&amp;$I227,$Z$11:$Z$235&amp;$AE$11:$AE$235,0),MATCH($C227,$AB$9:$AM$9,0)),"-")</f>
        <v>15.372999999999999</v>
      </c>
      <c r="P227" s="75">
        <v>14</v>
      </c>
      <c r="Q227" s="75">
        <v>-14</v>
      </c>
      <c r="R227" s="101">
        <f t="array" aca="1" ref="R227" ca="1">IFERROR(INDEX($AB$11:$AM$235,MATCH($B227&amp;$I227,$Z$11:$Z$235&amp;$AE$11:$AE$235,0),MATCH($D227,$AB$9:$AM$9,0)),"-")</f>
        <v>14.965999999999999</v>
      </c>
      <c r="S227" s="75">
        <v>14</v>
      </c>
      <c r="T227" s="75">
        <v>0</v>
      </c>
      <c r="U227" s="75">
        <v>5</v>
      </c>
      <c r="V227" s="75">
        <v>14</v>
      </c>
      <c r="W227" s="50">
        <f t="shared" si="38"/>
        <v>28</v>
      </c>
      <c r="X227" s="50">
        <f t="shared" si="34"/>
        <v>14</v>
      </c>
      <c r="Z227" s="25" t="str">
        <f t="shared" si="37"/>
        <v>M48×5</v>
      </c>
      <c r="AA227" s="26" t="s">
        <v>135</v>
      </c>
      <c r="AB227" s="25">
        <v>48</v>
      </c>
      <c r="AC227" s="25">
        <v>5</v>
      </c>
      <c r="AD227" s="26">
        <v>60</v>
      </c>
      <c r="AE227" s="31" t="s">
        <v>176</v>
      </c>
      <c r="AF227" s="31">
        <v>0</v>
      </c>
      <c r="AG227" s="31">
        <f t="shared" si="30"/>
        <v>45.132399999999997</v>
      </c>
      <c r="AH227" s="31">
        <f t="shared" si="31"/>
        <v>44.752400000000002</v>
      </c>
      <c r="AI227" s="60">
        <v>0.38</v>
      </c>
      <c r="AJ227" s="31">
        <f t="shared" si="32"/>
        <v>43.487299999999998</v>
      </c>
      <c r="AK227" s="31">
        <f t="shared" si="33"/>
        <v>42.587299999999999</v>
      </c>
      <c r="AL227" s="60">
        <v>0.9</v>
      </c>
      <c r="AM227" s="102">
        <v>46.58</v>
      </c>
    </row>
    <row r="228" spans="2:41" ht="15" x14ac:dyDescent="0.3">
      <c r="B228" s="76" t="str">
        <f t="shared" si="35"/>
        <v>M18×2.5</v>
      </c>
      <c r="C228" s="77" t="s">
        <v>216</v>
      </c>
      <c r="D228" s="77" t="s">
        <v>157</v>
      </c>
      <c r="E228" s="74" t="s">
        <v>0</v>
      </c>
      <c r="F228" s="75">
        <v>18</v>
      </c>
      <c r="G228" s="75">
        <v>2.5</v>
      </c>
      <c r="H228" s="74" t="s">
        <v>147</v>
      </c>
      <c r="I228" s="77" t="s">
        <v>387</v>
      </c>
      <c r="J228" s="75" t="s">
        <v>314</v>
      </c>
      <c r="K228" s="58" t="s">
        <v>490</v>
      </c>
      <c r="L228" s="75">
        <v>18</v>
      </c>
      <c r="M228" s="75">
        <f t="shared" si="36"/>
        <v>2.5</v>
      </c>
      <c r="N228" s="74">
        <v>60</v>
      </c>
      <c r="O228" s="101">
        <f t="array" ref="O228">IFERROR(INDEX($AB$11:$AM$235,MATCH($B228&amp;$I228,$Z$11:$Z$235&amp;$AE$11:$AE$235,0),MATCH($C228,$AB$9:$AM$9,0)),"-")</f>
        <v>17.163</v>
      </c>
      <c r="P228" s="75">
        <v>14</v>
      </c>
      <c r="Q228" s="75">
        <v>-14</v>
      </c>
      <c r="R228" s="101">
        <f t="array" aca="1" ref="R228" ca="1">IFERROR(INDEX($AB$11:$AM$235,MATCH($B228&amp;$I228,$Z$11:$Z$235&amp;$AE$11:$AE$235,0),MATCH($D228,$AB$9:$AM$9,0)),"-")</f>
        <v>16.656199999999998</v>
      </c>
      <c r="S228" s="75">
        <v>14</v>
      </c>
      <c r="T228" s="75">
        <v>0</v>
      </c>
      <c r="U228" s="75">
        <v>5</v>
      </c>
      <c r="V228" s="75">
        <v>14</v>
      </c>
      <c r="W228" s="50">
        <f t="shared" si="38"/>
        <v>28</v>
      </c>
      <c r="X228" s="50">
        <f t="shared" si="34"/>
        <v>14</v>
      </c>
      <c r="Z228" s="25" t="str">
        <f t="shared" si="37"/>
        <v>M52×5</v>
      </c>
      <c r="AA228" s="26" t="s">
        <v>135</v>
      </c>
      <c r="AB228" s="25">
        <v>52</v>
      </c>
      <c r="AC228" s="25">
        <v>5</v>
      </c>
      <c r="AD228" s="26">
        <v>60</v>
      </c>
      <c r="AE228" s="31" t="s">
        <v>176</v>
      </c>
      <c r="AF228" s="31">
        <v>0</v>
      </c>
      <c r="AG228" s="31">
        <f t="shared" si="30"/>
        <v>49.177399999999999</v>
      </c>
      <c r="AH228" s="31">
        <f t="shared" si="31"/>
        <v>48.752400000000002</v>
      </c>
      <c r="AI228" s="60">
        <v>0.42499999999999999</v>
      </c>
      <c r="AJ228" s="31">
        <f t="shared" si="32"/>
        <v>47.487299999999998</v>
      </c>
      <c r="AK228" s="31">
        <f t="shared" si="33"/>
        <v>46.587299999999999</v>
      </c>
      <c r="AL228" s="60">
        <v>0.9</v>
      </c>
      <c r="AM228" s="102">
        <v>51.34</v>
      </c>
    </row>
    <row r="229" spans="2:41" ht="15" x14ac:dyDescent="0.3">
      <c r="B229" s="76" t="str">
        <f t="shared" si="35"/>
        <v>M20×2.5</v>
      </c>
      <c r="C229" s="77" t="s">
        <v>216</v>
      </c>
      <c r="D229" s="77" t="s">
        <v>157</v>
      </c>
      <c r="E229" s="74" t="s">
        <v>0</v>
      </c>
      <c r="F229" s="75">
        <v>20</v>
      </c>
      <c r="G229" s="75">
        <v>2.5</v>
      </c>
      <c r="H229" s="74" t="s">
        <v>147</v>
      </c>
      <c r="I229" s="77" t="s">
        <v>387</v>
      </c>
      <c r="J229" s="75" t="s">
        <v>314</v>
      </c>
      <c r="K229" s="58" t="s">
        <v>490</v>
      </c>
      <c r="L229" s="75">
        <v>20</v>
      </c>
      <c r="M229" s="75">
        <f t="shared" si="36"/>
        <v>2.5</v>
      </c>
      <c r="N229" s="74">
        <v>60</v>
      </c>
      <c r="O229" s="101">
        <f t="array" ref="O229">IFERROR(INDEX($AB$11:$AM$235,MATCH($B229&amp;$I229,$Z$11:$Z$235&amp;$AE$11:$AE$235,0),MATCH($C229,$AB$9:$AM$9,0)),"-")</f>
        <v>19.163</v>
      </c>
      <c r="P229" s="75">
        <v>14</v>
      </c>
      <c r="Q229" s="75">
        <v>-14</v>
      </c>
      <c r="R229" s="101">
        <f t="array" aca="1" ref="R229" ca="1">IFERROR(INDEX($AB$11:$AM$235,MATCH($B229&amp;$I229,$Z$11:$Z$235&amp;$AE$11:$AE$235,0),MATCH($D229,$AB$9:$AM$9,0)),"-")</f>
        <v>18.656199999999998</v>
      </c>
      <c r="S229" s="75">
        <v>14</v>
      </c>
      <c r="T229" s="75">
        <v>0</v>
      </c>
      <c r="U229" s="75">
        <v>5</v>
      </c>
      <c r="V229" s="75">
        <v>14</v>
      </c>
      <c r="W229" s="50">
        <f t="shared" si="38"/>
        <v>28</v>
      </c>
      <c r="X229" s="50">
        <f t="shared" si="34"/>
        <v>14</v>
      </c>
      <c r="Z229" s="25" t="str">
        <f t="shared" si="37"/>
        <v>M56×5.5</v>
      </c>
      <c r="AA229" s="26" t="s">
        <v>135</v>
      </c>
      <c r="AB229" s="25">
        <v>56</v>
      </c>
      <c r="AC229" s="25">
        <v>5.5</v>
      </c>
      <c r="AD229" s="26">
        <v>60</v>
      </c>
      <c r="AE229" s="31" t="s">
        <v>176</v>
      </c>
      <c r="AF229" s="31">
        <v>0</v>
      </c>
      <c r="AG229" s="31">
        <f t="shared" si="30"/>
        <v>52.877600000000001</v>
      </c>
      <c r="AH229" s="31">
        <f t="shared" si="31"/>
        <v>52.427599999999998</v>
      </c>
      <c r="AI229" s="60">
        <v>0.45</v>
      </c>
      <c r="AJ229" s="31">
        <f t="shared" si="32"/>
        <v>50.996099999999998</v>
      </c>
      <c r="AK229" s="31">
        <f t="shared" si="33"/>
        <v>50.046100000000003</v>
      </c>
      <c r="AL229" s="60">
        <v>0.95</v>
      </c>
      <c r="AM229" s="102">
        <v>55.26</v>
      </c>
    </row>
    <row r="230" spans="2:41" ht="15" x14ac:dyDescent="0.3">
      <c r="B230" s="76" t="str">
        <f t="shared" si="35"/>
        <v>M22×2.5</v>
      </c>
      <c r="C230" s="77" t="s">
        <v>216</v>
      </c>
      <c r="D230" s="77" t="s">
        <v>157</v>
      </c>
      <c r="E230" s="74" t="s">
        <v>0</v>
      </c>
      <c r="F230" s="75">
        <v>22</v>
      </c>
      <c r="G230" s="75">
        <v>2.5</v>
      </c>
      <c r="H230" s="74" t="s">
        <v>147</v>
      </c>
      <c r="I230" s="77" t="s">
        <v>387</v>
      </c>
      <c r="J230" s="75" t="s">
        <v>314</v>
      </c>
      <c r="K230" s="58" t="s">
        <v>490</v>
      </c>
      <c r="L230" s="75">
        <v>22</v>
      </c>
      <c r="M230" s="75">
        <f t="shared" si="36"/>
        <v>2.5</v>
      </c>
      <c r="N230" s="74">
        <v>60</v>
      </c>
      <c r="O230" s="101">
        <f t="array" ref="O230">IFERROR(INDEX($AB$11:$AM$235,MATCH($B230&amp;$I230,$Z$11:$Z$235&amp;$AE$11:$AE$235,0),MATCH($C230,$AB$9:$AM$9,0)),"-")</f>
        <v>21.163</v>
      </c>
      <c r="P230" s="75">
        <v>14</v>
      </c>
      <c r="Q230" s="75">
        <v>-14</v>
      </c>
      <c r="R230" s="101">
        <f t="array" aca="1" ref="R230" ca="1">IFERROR(INDEX($AB$11:$AM$235,MATCH($B230&amp;$I230,$Z$11:$Z$235&amp;$AE$11:$AE$235,0),MATCH($D230,$AB$9:$AM$9,0)),"-")</f>
        <v>20.656199999999998</v>
      </c>
      <c r="S230" s="75">
        <v>14</v>
      </c>
      <c r="T230" s="75">
        <v>0</v>
      </c>
      <c r="U230" s="75">
        <v>5</v>
      </c>
      <c r="V230" s="75">
        <v>14</v>
      </c>
      <c r="W230" s="50">
        <f t="shared" si="38"/>
        <v>28</v>
      </c>
      <c r="X230" s="50">
        <f t="shared" si="34"/>
        <v>14</v>
      </c>
      <c r="Z230" s="25" t="str">
        <f t="shared" si="37"/>
        <v>M60×5.5</v>
      </c>
      <c r="AA230" s="26" t="s">
        <v>135</v>
      </c>
      <c r="AB230" s="25">
        <v>60</v>
      </c>
      <c r="AC230" s="25">
        <v>5.5</v>
      </c>
      <c r="AD230" s="26">
        <v>60</v>
      </c>
      <c r="AE230" s="31" t="s">
        <v>176</v>
      </c>
      <c r="AF230" s="31">
        <v>0</v>
      </c>
      <c r="AG230" s="31">
        <f t="shared" si="30"/>
        <v>56.877600000000001</v>
      </c>
      <c r="AH230" s="31">
        <f t="shared" si="31"/>
        <v>56.427599999999998</v>
      </c>
      <c r="AI230" s="60">
        <v>0.45</v>
      </c>
      <c r="AJ230" s="31">
        <f t="shared" si="32"/>
        <v>54.996099999999998</v>
      </c>
      <c r="AK230" s="31">
        <f t="shared" si="33"/>
        <v>54.046100000000003</v>
      </c>
      <c r="AL230" s="60">
        <v>0.95</v>
      </c>
      <c r="AM230" s="102">
        <v>59.26</v>
      </c>
    </row>
    <row r="231" spans="2:41" ht="15" x14ac:dyDescent="0.3">
      <c r="B231" s="76" t="str">
        <f t="shared" si="35"/>
        <v>M24×3</v>
      </c>
      <c r="C231" s="77" t="s">
        <v>216</v>
      </c>
      <c r="D231" s="77" t="s">
        <v>157</v>
      </c>
      <c r="E231" s="74" t="s">
        <v>0</v>
      </c>
      <c r="F231" s="75">
        <v>24</v>
      </c>
      <c r="G231" s="75">
        <v>3</v>
      </c>
      <c r="H231" s="74" t="s">
        <v>147</v>
      </c>
      <c r="I231" s="77" t="s">
        <v>387</v>
      </c>
      <c r="J231" s="75" t="s">
        <v>314</v>
      </c>
      <c r="K231" s="58" t="s">
        <v>490</v>
      </c>
      <c r="L231" s="75">
        <v>24</v>
      </c>
      <c r="M231" s="75">
        <f t="shared" si="36"/>
        <v>3</v>
      </c>
      <c r="N231" s="74">
        <v>60</v>
      </c>
      <c r="O231" s="101">
        <f t="array" ref="O231">IFERROR(INDEX($AB$11:$AM$235,MATCH($B231&amp;$I231,$Z$11:$Z$235&amp;$AE$11:$AE$235,0),MATCH($C231,$AB$9:$AM$9,0)),"-")</f>
        <v>22.995000000000001</v>
      </c>
      <c r="P231" s="75">
        <v>18</v>
      </c>
      <c r="Q231" s="75">
        <v>-18</v>
      </c>
      <c r="R231" s="101">
        <f t="array" aca="1" ref="R231" ca="1">IFERROR(INDEX($AB$11:$AM$235,MATCH($B231&amp;$I231,$Z$11:$Z$235&amp;$AE$11:$AE$235,0),MATCH($D231,$AB$9:$AM$9,0)),"-")</f>
        <v>22.386399999999998</v>
      </c>
      <c r="S231" s="75">
        <v>18</v>
      </c>
      <c r="T231" s="75">
        <v>0</v>
      </c>
      <c r="U231" s="75">
        <v>5</v>
      </c>
      <c r="V231" s="75">
        <v>13</v>
      </c>
      <c r="W231" s="50">
        <f t="shared" si="38"/>
        <v>36</v>
      </c>
      <c r="X231" s="50">
        <f t="shared" si="34"/>
        <v>18</v>
      </c>
      <c r="Z231" s="25" t="str">
        <f t="shared" si="37"/>
        <v>M64×6</v>
      </c>
      <c r="AA231" s="26" t="s">
        <v>135</v>
      </c>
      <c r="AB231" s="25">
        <v>64</v>
      </c>
      <c r="AC231" s="25">
        <v>6</v>
      </c>
      <c r="AD231" s="26">
        <v>60</v>
      </c>
      <c r="AE231" s="31" t="s">
        <v>176</v>
      </c>
      <c r="AF231" s="31">
        <v>0</v>
      </c>
      <c r="AG231" s="31">
        <f t="shared" si="30"/>
        <v>60.5779</v>
      </c>
      <c r="AH231" s="31">
        <f t="shared" si="31"/>
        <v>60.102899999999998</v>
      </c>
      <c r="AI231" s="60">
        <v>0.47499999999999998</v>
      </c>
      <c r="AJ231" s="31">
        <f t="shared" si="32"/>
        <v>58.504800000000003</v>
      </c>
      <c r="AK231" s="31">
        <f t="shared" si="33"/>
        <v>57.504800000000003</v>
      </c>
      <c r="AL231" s="60">
        <v>1</v>
      </c>
      <c r="AM231" s="102">
        <v>63.18</v>
      </c>
    </row>
    <row r="232" spans="2:41" ht="15" x14ac:dyDescent="0.3">
      <c r="B232" s="76" t="str">
        <f t="shared" si="35"/>
        <v>M27×3</v>
      </c>
      <c r="C232" s="77" t="s">
        <v>216</v>
      </c>
      <c r="D232" s="77" t="s">
        <v>157</v>
      </c>
      <c r="E232" s="74" t="s">
        <v>0</v>
      </c>
      <c r="F232" s="75">
        <v>27</v>
      </c>
      <c r="G232" s="75">
        <v>3</v>
      </c>
      <c r="H232" s="74" t="s">
        <v>147</v>
      </c>
      <c r="I232" s="77" t="s">
        <v>387</v>
      </c>
      <c r="J232" s="75" t="s">
        <v>314</v>
      </c>
      <c r="K232" s="58" t="s">
        <v>490</v>
      </c>
      <c r="L232" s="75">
        <v>27</v>
      </c>
      <c r="M232" s="75">
        <f t="shared" si="36"/>
        <v>3</v>
      </c>
      <c r="N232" s="74">
        <v>60</v>
      </c>
      <c r="O232" s="101">
        <f t="array" ref="O232">IFERROR(INDEX($AB$11:$AM$235,MATCH($B232&amp;$I232,$Z$11:$Z$235&amp;$AE$11:$AE$235,0),MATCH($C232,$AB$9:$AM$9,0)),"-")</f>
        <v>25.995000000000001</v>
      </c>
      <c r="P232" s="75">
        <v>18</v>
      </c>
      <c r="Q232" s="75">
        <v>-18</v>
      </c>
      <c r="R232" s="101">
        <f t="array" aca="1" ref="R232" ca="1">IFERROR(INDEX($AB$11:$AM$235,MATCH($B232&amp;$I232,$Z$11:$Z$235&amp;$AE$11:$AE$235,0),MATCH($D232,$AB$9:$AM$9,0)),"-")</f>
        <v>25.386399999999998</v>
      </c>
      <c r="S232" s="75">
        <v>18</v>
      </c>
      <c r="T232" s="75">
        <v>0</v>
      </c>
      <c r="U232" s="75">
        <v>5</v>
      </c>
      <c r="V232" s="75">
        <v>13</v>
      </c>
      <c r="W232" s="50">
        <f t="shared" si="38"/>
        <v>36</v>
      </c>
      <c r="X232" s="50">
        <f t="shared" si="34"/>
        <v>18</v>
      </c>
      <c r="Z232" s="25" t="str">
        <f t="shared" si="37"/>
        <v>M68×6</v>
      </c>
      <c r="AA232" s="26" t="s">
        <v>135</v>
      </c>
      <c r="AB232" s="25">
        <v>68</v>
      </c>
      <c r="AC232" s="25">
        <v>6</v>
      </c>
      <c r="AD232" s="26">
        <v>60</v>
      </c>
      <c r="AE232" s="31" t="s">
        <v>176</v>
      </c>
      <c r="AF232" s="31">
        <v>0</v>
      </c>
      <c r="AG232" s="31">
        <f t="shared" si="30"/>
        <v>64.5779</v>
      </c>
      <c r="AH232" s="31">
        <f t="shared" si="31"/>
        <v>64.102900000000005</v>
      </c>
      <c r="AI232" s="60">
        <v>0.47499999999999998</v>
      </c>
      <c r="AJ232" s="31">
        <f t="shared" si="32"/>
        <v>62.504800000000003</v>
      </c>
      <c r="AK232" s="31">
        <f t="shared" si="33"/>
        <v>61.504800000000003</v>
      </c>
      <c r="AL232" s="60">
        <v>1</v>
      </c>
      <c r="AM232" s="102">
        <v>67.180000000000007</v>
      </c>
    </row>
    <row r="233" spans="2:41" ht="15" x14ac:dyDescent="0.3">
      <c r="B233" s="76" t="str">
        <f t="shared" si="35"/>
        <v>M30×3.5</v>
      </c>
      <c r="C233" s="77" t="s">
        <v>216</v>
      </c>
      <c r="D233" s="77" t="s">
        <v>157</v>
      </c>
      <c r="E233" s="74" t="s">
        <v>0</v>
      </c>
      <c r="F233" s="75">
        <v>30</v>
      </c>
      <c r="G233" s="75">
        <v>3.5</v>
      </c>
      <c r="H233" s="74" t="s">
        <v>147</v>
      </c>
      <c r="I233" s="77" t="s">
        <v>387</v>
      </c>
      <c r="J233" s="75" t="s">
        <v>314</v>
      </c>
      <c r="K233" s="58" t="s">
        <v>490</v>
      </c>
      <c r="L233" s="75">
        <v>30</v>
      </c>
      <c r="M233" s="75">
        <f t="shared" si="36"/>
        <v>3.5</v>
      </c>
      <c r="N233" s="74">
        <v>60</v>
      </c>
      <c r="O233" s="101">
        <f t="array" ref="O233">IFERROR(INDEX($AB$11:$AM$235,MATCH($B233&amp;$I233,$Z$11:$Z$235&amp;$AE$11:$AE$235,0),MATCH($C233,$AB$9:$AM$9,0)),"-")</f>
        <v>28.791</v>
      </c>
      <c r="P233" s="75">
        <v>18</v>
      </c>
      <c r="Q233" s="75">
        <v>-18</v>
      </c>
      <c r="R233" s="101">
        <f t="array" aca="1" ref="R233" ca="1">IFERROR(INDEX($AB$11:$AM$235,MATCH($B233&amp;$I233,$Z$11:$Z$235&amp;$AE$11:$AE$235,0),MATCH($D233,$AB$9:$AM$9,0)),"-")</f>
        <v>28.081700000000001</v>
      </c>
      <c r="S233" s="75">
        <v>18</v>
      </c>
      <c r="T233" s="75">
        <v>0</v>
      </c>
      <c r="U233" s="75">
        <v>5</v>
      </c>
      <c r="V233" s="75">
        <v>12</v>
      </c>
      <c r="W233" s="50">
        <f t="shared" si="38"/>
        <v>36</v>
      </c>
      <c r="X233" s="50">
        <f t="shared" ref="X233:X277" si="39">S233-T233</f>
        <v>18</v>
      </c>
      <c r="Z233" s="33" t="str">
        <f t="shared" si="37"/>
        <v>M1.7×0.35</v>
      </c>
      <c r="AA233" s="34" t="s">
        <v>135</v>
      </c>
      <c r="AB233" s="33">
        <v>1.7</v>
      </c>
      <c r="AC233" s="33">
        <v>0.35</v>
      </c>
      <c r="AD233" s="34">
        <v>60</v>
      </c>
      <c r="AE233" s="32" t="s">
        <v>175</v>
      </c>
      <c r="AF233" s="32">
        <v>0</v>
      </c>
      <c r="AG233" s="32">
        <f t="shared" si="30"/>
        <v>1.5427</v>
      </c>
      <c r="AH233" s="32">
        <f t="shared" si="31"/>
        <v>1.4726999999999999</v>
      </c>
      <c r="AI233" s="60">
        <v>7.0000000000000007E-2</v>
      </c>
      <c r="AJ233" s="32">
        <f t="shared" si="32"/>
        <v>1.4211</v>
      </c>
      <c r="AK233" s="32">
        <f t="shared" si="33"/>
        <v>1.3210999999999999</v>
      </c>
      <c r="AL233" s="60">
        <v>0.1</v>
      </c>
      <c r="AM233" s="102">
        <v>1.64</v>
      </c>
    </row>
    <row r="234" spans="2:41" ht="15" x14ac:dyDescent="0.3">
      <c r="B234" s="76" t="str">
        <f t="shared" si="35"/>
        <v>M33×3.5</v>
      </c>
      <c r="C234" s="77" t="s">
        <v>216</v>
      </c>
      <c r="D234" s="77" t="s">
        <v>157</v>
      </c>
      <c r="E234" s="74" t="s">
        <v>0</v>
      </c>
      <c r="F234" s="75">
        <v>33</v>
      </c>
      <c r="G234" s="75">
        <v>3.5</v>
      </c>
      <c r="H234" s="74" t="s">
        <v>147</v>
      </c>
      <c r="I234" s="77" t="s">
        <v>387</v>
      </c>
      <c r="J234" s="75" t="s">
        <v>314</v>
      </c>
      <c r="K234" s="58" t="s">
        <v>490</v>
      </c>
      <c r="L234" s="75">
        <v>33</v>
      </c>
      <c r="M234" s="75">
        <f t="shared" si="36"/>
        <v>3.5</v>
      </c>
      <c r="N234" s="74">
        <v>60</v>
      </c>
      <c r="O234" s="101">
        <f t="array" ref="O234">IFERROR(INDEX($AB$11:$AM$235,MATCH($B234&amp;$I234,$Z$11:$Z$235&amp;$AE$11:$AE$235,0),MATCH($C234,$AB$9:$AM$9,0)),"-")</f>
        <v>31.791</v>
      </c>
      <c r="P234" s="75">
        <v>18</v>
      </c>
      <c r="Q234" s="75">
        <v>-18</v>
      </c>
      <c r="R234" s="101">
        <f t="array" aca="1" ref="R234" ca="1">IFERROR(INDEX($AB$11:$AM$235,MATCH($B234&amp;$I234,$Z$11:$Z$235&amp;$AE$11:$AE$235,0),MATCH($D234,$AB$9:$AM$9,0)),"-")</f>
        <v>31.081700000000001</v>
      </c>
      <c r="S234" s="75">
        <v>18</v>
      </c>
      <c r="T234" s="75">
        <v>0</v>
      </c>
      <c r="U234" s="75">
        <v>5</v>
      </c>
      <c r="V234" s="75">
        <v>12</v>
      </c>
      <c r="W234" s="50">
        <f t="shared" si="38"/>
        <v>36</v>
      </c>
      <c r="X234" s="50">
        <f t="shared" si="39"/>
        <v>18</v>
      </c>
      <c r="Z234" s="33" t="str">
        <f t="shared" si="37"/>
        <v>M2.3×0.4</v>
      </c>
      <c r="AA234" s="34" t="s">
        <v>135</v>
      </c>
      <c r="AB234" s="33">
        <v>2.2999999999999998</v>
      </c>
      <c r="AC234" s="33">
        <v>0.4</v>
      </c>
      <c r="AD234" s="34">
        <v>60</v>
      </c>
      <c r="AE234" s="32" t="s">
        <v>175</v>
      </c>
      <c r="AF234" s="32">
        <v>0</v>
      </c>
      <c r="AG234" s="32">
        <f t="shared" si="30"/>
        <v>2.1101999999999999</v>
      </c>
      <c r="AH234" s="32">
        <f t="shared" si="31"/>
        <v>2.0402</v>
      </c>
      <c r="AI234" s="60">
        <v>7.0000000000000007E-2</v>
      </c>
      <c r="AJ234" s="32">
        <f t="shared" si="32"/>
        <v>1.9790000000000001</v>
      </c>
      <c r="AK234" s="32">
        <f t="shared" si="33"/>
        <v>1.867</v>
      </c>
      <c r="AL234" s="60">
        <v>0.112</v>
      </c>
      <c r="AM234" s="102">
        <v>2.23</v>
      </c>
    </row>
    <row r="235" spans="2:41" ht="15" x14ac:dyDescent="0.3">
      <c r="B235" s="76" t="str">
        <f t="shared" si="35"/>
        <v>M36×4</v>
      </c>
      <c r="C235" s="77" t="s">
        <v>216</v>
      </c>
      <c r="D235" s="77" t="s">
        <v>157</v>
      </c>
      <c r="E235" s="74" t="s">
        <v>0</v>
      </c>
      <c r="F235" s="75">
        <v>36</v>
      </c>
      <c r="G235" s="75">
        <v>4</v>
      </c>
      <c r="H235" s="74" t="s">
        <v>147</v>
      </c>
      <c r="I235" s="77" t="s">
        <v>387</v>
      </c>
      <c r="J235" s="75" t="s">
        <v>314</v>
      </c>
      <c r="K235" s="58" t="s">
        <v>490</v>
      </c>
      <c r="L235" s="75">
        <v>36</v>
      </c>
      <c r="M235" s="75">
        <f t="shared" si="36"/>
        <v>4</v>
      </c>
      <c r="N235" s="74">
        <v>60</v>
      </c>
      <c r="O235" s="101">
        <f t="array" ref="O235">IFERROR(INDEX($AB$11:$AM$235,MATCH($B235&amp;$I235,$Z$11:$Z$235&amp;$AE$11:$AE$235,0),MATCH($C235,$AB$9:$AM$9,0)),"-")</f>
        <v>34.585999999999999</v>
      </c>
      <c r="P235" s="75">
        <v>18</v>
      </c>
      <c r="Q235" s="75">
        <v>-18</v>
      </c>
      <c r="R235" s="101">
        <f t="array" aca="1" ref="R235" ca="1">IFERROR(INDEX($AB$11:$AM$235,MATCH($B235&amp;$I235,$Z$11:$Z$235&amp;$AE$11:$AE$235,0),MATCH($D235,$AB$9:$AM$9,0)),"-")</f>
        <v>33.776899999999998</v>
      </c>
      <c r="S235" s="75">
        <v>18</v>
      </c>
      <c r="T235" s="75">
        <v>0</v>
      </c>
      <c r="U235" s="75">
        <v>5</v>
      </c>
      <c r="V235" s="75">
        <v>11</v>
      </c>
      <c r="W235" s="50">
        <f t="shared" si="38"/>
        <v>36</v>
      </c>
      <c r="X235" s="50">
        <f t="shared" si="39"/>
        <v>18</v>
      </c>
      <c r="Z235" s="33" t="str">
        <f t="shared" si="37"/>
        <v>M2.6×0.45</v>
      </c>
      <c r="AA235" s="34" t="s">
        <v>135</v>
      </c>
      <c r="AB235" s="33">
        <v>2.6</v>
      </c>
      <c r="AC235" s="33">
        <v>0.45</v>
      </c>
      <c r="AD235" s="34">
        <v>60</v>
      </c>
      <c r="AE235" s="32" t="s">
        <v>175</v>
      </c>
      <c r="AF235" s="32">
        <v>0</v>
      </c>
      <c r="AG235" s="32">
        <f t="shared" si="30"/>
        <v>2.3877000000000002</v>
      </c>
      <c r="AH235" s="32">
        <f t="shared" si="31"/>
        <v>2.3077000000000001</v>
      </c>
      <c r="AI235" s="60">
        <v>0.08</v>
      </c>
      <c r="AJ235" s="32">
        <f t="shared" si="32"/>
        <v>2.2378999999999998</v>
      </c>
      <c r="AK235" s="32">
        <f t="shared" si="33"/>
        <v>2.1128999999999998</v>
      </c>
      <c r="AL235" s="60">
        <v>0.125</v>
      </c>
      <c r="AM235" s="102">
        <v>2.52</v>
      </c>
    </row>
    <row r="236" spans="2:41" ht="15" x14ac:dyDescent="0.3">
      <c r="B236" s="76" t="str">
        <f t="shared" si="35"/>
        <v>M39×4</v>
      </c>
      <c r="C236" s="77" t="s">
        <v>216</v>
      </c>
      <c r="D236" s="77" t="s">
        <v>157</v>
      </c>
      <c r="E236" s="74" t="s">
        <v>0</v>
      </c>
      <c r="F236" s="75">
        <v>39</v>
      </c>
      <c r="G236" s="75">
        <v>4</v>
      </c>
      <c r="H236" s="74" t="s">
        <v>147</v>
      </c>
      <c r="I236" s="77" t="s">
        <v>387</v>
      </c>
      <c r="J236" s="75" t="s">
        <v>314</v>
      </c>
      <c r="K236" s="58" t="s">
        <v>490</v>
      </c>
      <c r="L236" s="75">
        <v>39</v>
      </c>
      <c r="M236" s="75">
        <f t="shared" si="36"/>
        <v>4</v>
      </c>
      <c r="N236" s="74">
        <v>60</v>
      </c>
      <c r="O236" s="101">
        <f t="array" ref="O236">IFERROR(INDEX($AB$11:$AM$235,MATCH($B236&amp;$I236,$Z$11:$Z$235&amp;$AE$11:$AE$235,0),MATCH($C236,$AB$9:$AM$9,0)),"-")</f>
        <v>37.585999999999999</v>
      </c>
      <c r="P236" s="75">
        <v>18</v>
      </c>
      <c r="Q236" s="75">
        <v>-18</v>
      </c>
      <c r="R236" s="101">
        <f t="array" aca="1" ref="R236" ca="1">IFERROR(INDEX($AB$11:$AM$235,MATCH($B236&amp;$I236,$Z$11:$Z$235&amp;$AE$11:$AE$235,0),MATCH($D236,$AB$9:$AM$9,0)),"-")</f>
        <v>36.776899999999998</v>
      </c>
      <c r="S236" s="75">
        <v>18</v>
      </c>
      <c r="T236" s="75">
        <v>0</v>
      </c>
      <c r="U236" s="75">
        <v>5</v>
      </c>
      <c r="V236" s="75">
        <v>11</v>
      </c>
      <c r="W236" s="50">
        <f t="shared" si="38"/>
        <v>36</v>
      </c>
      <c r="X236" s="50">
        <f t="shared" si="39"/>
        <v>18</v>
      </c>
      <c r="AO236" s="50"/>
    </row>
    <row r="237" spans="2:41" ht="15" x14ac:dyDescent="0.3">
      <c r="B237" s="76" t="str">
        <f t="shared" si="35"/>
        <v>M42×4.5</v>
      </c>
      <c r="C237" s="77" t="s">
        <v>216</v>
      </c>
      <c r="D237" s="77" t="s">
        <v>157</v>
      </c>
      <c r="E237" s="74" t="s">
        <v>0</v>
      </c>
      <c r="F237" s="75">
        <v>42</v>
      </c>
      <c r="G237" s="75">
        <v>4.5</v>
      </c>
      <c r="H237" s="74" t="s">
        <v>147</v>
      </c>
      <c r="I237" s="77" t="s">
        <v>387</v>
      </c>
      <c r="J237" s="75" t="s">
        <v>314</v>
      </c>
      <c r="K237" s="58" t="s">
        <v>490</v>
      </c>
      <c r="L237" s="75">
        <v>42</v>
      </c>
      <c r="M237" s="75">
        <f t="shared" si="36"/>
        <v>4.5</v>
      </c>
      <c r="N237" s="74">
        <v>60</v>
      </c>
      <c r="O237" s="101">
        <f t="array" ref="O237">IFERROR(INDEX($AB$11:$AM$235,MATCH($B237&amp;$I237,$Z$11:$Z$235&amp;$AE$11:$AE$235,0),MATCH($C237,$AB$9:$AM$9,0)),"-")</f>
        <v>40.386000000000003</v>
      </c>
      <c r="P237" s="75">
        <v>18</v>
      </c>
      <c r="Q237" s="75">
        <v>-18</v>
      </c>
      <c r="R237" s="101">
        <f t="array" aca="1" ref="R237" ca="1">IFERROR(INDEX($AB$11:$AM$235,MATCH($B237&amp;$I237,$Z$11:$Z$235&amp;$AE$11:$AE$235,0),MATCH($D237,$AB$9:$AM$9,0)),"-")</f>
        <v>39.477200000000003</v>
      </c>
      <c r="S237" s="75">
        <v>18</v>
      </c>
      <c r="T237" s="75">
        <v>0</v>
      </c>
      <c r="U237" s="75">
        <v>5</v>
      </c>
      <c r="V237" s="75">
        <v>11</v>
      </c>
      <c r="W237" s="50">
        <f t="shared" si="38"/>
        <v>36</v>
      </c>
      <c r="X237" s="50">
        <f t="shared" si="39"/>
        <v>18</v>
      </c>
      <c r="AO237" s="50"/>
    </row>
    <row r="238" spans="2:41" ht="15" x14ac:dyDescent="0.3">
      <c r="B238" s="76" t="str">
        <f t="shared" si="35"/>
        <v>M45×4.5</v>
      </c>
      <c r="C238" s="77" t="s">
        <v>216</v>
      </c>
      <c r="D238" s="77" t="s">
        <v>157</v>
      </c>
      <c r="E238" s="74" t="s">
        <v>0</v>
      </c>
      <c r="F238" s="75">
        <v>45</v>
      </c>
      <c r="G238" s="75">
        <v>4.5</v>
      </c>
      <c r="H238" s="74" t="s">
        <v>147</v>
      </c>
      <c r="I238" s="77" t="s">
        <v>387</v>
      </c>
      <c r="J238" s="75" t="s">
        <v>314</v>
      </c>
      <c r="K238" s="58" t="s">
        <v>490</v>
      </c>
      <c r="L238" s="75">
        <v>45</v>
      </c>
      <c r="M238" s="75">
        <f t="shared" si="36"/>
        <v>4.5</v>
      </c>
      <c r="N238" s="74">
        <v>60</v>
      </c>
      <c r="O238" s="101">
        <f t="array" ref="O238">IFERROR(INDEX($AB$11:$AM$235,MATCH($B238&amp;$I238,$Z$11:$Z$235&amp;$AE$11:$AE$235,0),MATCH($C238,$AB$9:$AM$9,0)),"-")</f>
        <v>43.386000000000003</v>
      </c>
      <c r="P238" s="75">
        <v>18</v>
      </c>
      <c r="Q238" s="75">
        <v>-18</v>
      </c>
      <c r="R238" s="101">
        <f t="array" aca="1" ref="R238" ca="1">IFERROR(INDEX($AB$11:$AM$235,MATCH($B238&amp;$I238,$Z$11:$Z$235&amp;$AE$11:$AE$235,0),MATCH($D238,$AB$9:$AM$9,0)),"-")</f>
        <v>42.477200000000003</v>
      </c>
      <c r="S238" s="75">
        <v>18</v>
      </c>
      <c r="T238" s="75">
        <v>0</v>
      </c>
      <c r="U238" s="75">
        <v>5</v>
      </c>
      <c r="V238" s="75">
        <v>11</v>
      </c>
      <c r="W238" s="50">
        <f t="shared" si="38"/>
        <v>36</v>
      </c>
      <c r="X238" s="50">
        <f t="shared" si="39"/>
        <v>18</v>
      </c>
      <c r="AO238" s="50"/>
    </row>
    <row r="239" spans="2:41" ht="15" x14ac:dyDescent="0.3">
      <c r="B239" s="76" t="str">
        <f t="shared" si="35"/>
        <v>M48×5</v>
      </c>
      <c r="C239" s="77" t="s">
        <v>216</v>
      </c>
      <c r="D239" s="77" t="s">
        <v>157</v>
      </c>
      <c r="E239" s="74" t="s">
        <v>0</v>
      </c>
      <c r="F239" s="75">
        <v>48</v>
      </c>
      <c r="G239" s="75">
        <v>5</v>
      </c>
      <c r="H239" s="74" t="s">
        <v>147</v>
      </c>
      <c r="I239" s="77" t="s">
        <v>387</v>
      </c>
      <c r="J239" s="75" t="s">
        <v>314</v>
      </c>
      <c r="K239" s="58" t="s">
        <v>490</v>
      </c>
      <c r="L239" s="75">
        <v>48</v>
      </c>
      <c r="M239" s="75">
        <f t="shared" si="36"/>
        <v>5</v>
      </c>
      <c r="N239" s="74">
        <v>60</v>
      </c>
      <c r="O239" s="101">
        <f t="array" ref="O239">IFERROR(INDEX($AB$11:$AM$235,MATCH($B239&amp;$I239,$Z$11:$Z$235&amp;$AE$11:$AE$235,0),MATCH($C239,$AB$9:$AM$9,0)),"-")</f>
        <v>46.186</v>
      </c>
      <c r="P239" s="75">
        <v>18</v>
      </c>
      <c r="Q239" s="75">
        <v>-18</v>
      </c>
      <c r="R239" s="101">
        <f t="array" aca="1" ref="R239" ca="1">IFERROR(INDEX($AB$11:$AM$235,MATCH($B239&amp;$I239,$Z$11:$Z$235&amp;$AE$11:$AE$235,0),MATCH($D239,$AB$9:$AM$9,0)),"-")</f>
        <v>45.177399999999999</v>
      </c>
      <c r="S239" s="75">
        <v>18</v>
      </c>
      <c r="T239" s="75">
        <v>0</v>
      </c>
      <c r="U239" s="75">
        <v>5</v>
      </c>
      <c r="V239" s="75">
        <v>11</v>
      </c>
      <c r="W239" s="50">
        <f t="shared" si="38"/>
        <v>36</v>
      </c>
      <c r="X239" s="50">
        <f t="shared" si="39"/>
        <v>18</v>
      </c>
      <c r="AO239" s="50"/>
    </row>
    <row r="240" spans="2:41" ht="15" x14ac:dyDescent="0.3">
      <c r="B240" s="76" t="str">
        <f t="shared" si="35"/>
        <v>M52×5</v>
      </c>
      <c r="C240" s="77" t="s">
        <v>216</v>
      </c>
      <c r="D240" s="77" t="s">
        <v>157</v>
      </c>
      <c r="E240" s="74" t="s">
        <v>0</v>
      </c>
      <c r="F240" s="75">
        <v>52</v>
      </c>
      <c r="G240" s="75">
        <v>5</v>
      </c>
      <c r="H240" s="74" t="s">
        <v>147</v>
      </c>
      <c r="I240" s="77" t="s">
        <v>387</v>
      </c>
      <c r="J240" s="75" t="s">
        <v>314</v>
      </c>
      <c r="K240" s="58" t="s">
        <v>490</v>
      </c>
      <c r="L240" s="75">
        <v>52</v>
      </c>
      <c r="M240" s="75">
        <f t="shared" si="36"/>
        <v>5</v>
      </c>
      <c r="N240" s="74">
        <v>60</v>
      </c>
      <c r="O240" s="101">
        <f t="array" ref="O240">IFERROR(INDEX($AB$11:$AM$235,MATCH($B240&amp;$I240,$Z$11:$Z$235&amp;$AE$11:$AE$235,0),MATCH($C240,$AB$9:$AM$9,0)),"-")</f>
        <v>50.186</v>
      </c>
      <c r="P240" s="75">
        <v>18</v>
      </c>
      <c r="Q240" s="75">
        <v>-18</v>
      </c>
      <c r="R240" s="101">
        <f t="array" aca="1" ref="R240" ca="1">IFERROR(INDEX($AB$11:$AM$235,MATCH($B240&amp;$I240,$Z$11:$Z$235&amp;$AE$11:$AE$235,0),MATCH($D240,$AB$9:$AM$9,0)),"-")</f>
        <v>49.177399999999999</v>
      </c>
      <c r="S240" s="75">
        <v>18</v>
      </c>
      <c r="T240" s="75">
        <v>0</v>
      </c>
      <c r="U240" s="75">
        <v>5</v>
      </c>
      <c r="V240" s="75">
        <v>11</v>
      </c>
      <c r="W240" s="50">
        <f t="shared" si="38"/>
        <v>36</v>
      </c>
      <c r="X240" s="50">
        <f t="shared" si="39"/>
        <v>18</v>
      </c>
      <c r="AO240" s="50"/>
    </row>
    <row r="241" spans="2:41" ht="15" x14ac:dyDescent="0.3">
      <c r="B241" s="76" t="str">
        <f t="shared" si="35"/>
        <v>M56×5.5</v>
      </c>
      <c r="C241" s="77" t="s">
        <v>216</v>
      </c>
      <c r="D241" s="77" t="s">
        <v>157</v>
      </c>
      <c r="E241" s="74" t="s">
        <v>0</v>
      </c>
      <c r="F241" s="75">
        <v>56</v>
      </c>
      <c r="G241" s="75">
        <v>5.5</v>
      </c>
      <c r="H241" s="74" t="s">
        <v>147</v>
      </c>
      <c r="I241" s="77" t="s">
        <v>387</v>
      </c>
      <c r="J241" s="75" t="s">
        <v>314</v>
      </c>
      <c r="K241" s="58" t="s">
        <v>490</v>
      </c>
      <c r="L241" s="75">
        <v>56</v>
      </c>
      <c r="M241" s="75">
        <f t="shared" si="36"/>
        <v>5.5</v>
      </c>
      <c r="N241" s="74">
        <v>60</v>
      </c>
      <c r="O241" s="101">
        <f t="array" ref="O241">IFERROR(INDEX($AB$11:$AM$235,MATCH($B241&amp;$I241,$Z$11:$Z$235&amp;$AE$11:$AE$235,0),MATCH($C241,$AB$9:$AM$9,0)),"-")</f>
        <v>53.987000000000002</v>
      </c>
      <c r="P241" s="75">
        <v>18</v>
      </c>
      <c r="Q241" s="75">
        <v>-18</v>
      </c>
      <c r="R241" s="101">
        <f t="array" aca="1" ref="R241" ca="1">IFERROR(INDEX($AB$11:$AM$235,MATCH($B241&amp;$I241,$Z$11:$Z$235&amp;$AE$11:$AE$235,0),MATCH($D241,$AB$9:$AM$9,0)),"-")</f>
        <v>52.877600000000001</v>
      </c>
      <c r="S241" s="75">
        <v>18</v>
      </c>
      <c r="T241" s="75">
        <v>0</v>
      </c>
      <c r="U241" s="75">
        <v>5</v>
      </c>
      <c r="V241" s="75">
        <v>10</v>
      </c>
      <c r="W241" s="50">
        <f t="shared" si="38"/>
        <v>36</v>
      </c>
      <c r="X241" s="50">
        <f t="shared" si="39"/>
        <v>18</v>
      </c>
      <c r="AO241" s="50"/>
    </row>
    <row r="242" spans="2:41" ht="15" x14ac:dyDescent="0.3">
      <c r="B242" s="76" t="str">
        <f t="shared" si="35"/>
        <v>M60×5.5</v>
      </c>
      <c r="C242" s="77" t="s">
        <v>216</v>
      </c>
      <c r="D242" s="77" t="s">
        <v>157</v>
      </c>
      <c r="E242" s="74" t="s">
        <v>0</v>
      </c>
      <c r="F242" s="75">
        <v>60</v>
      </c>
      <c r="G242" s="75">
        <v>5.5</v>
      </c>
      <c r="H242" s="74" t="s">
        <v>147</v>
      </c>
      <c r="I242" s="77" t="s">
        <v>387</v>
      </c>
      <c r="J242" s="75" t="s">
        <v>314</v>
      </c>
      <c r="K242" s="58" t="s">
        <v>490</v>
      </c>
      <c r="L242" s="75">
        <v>60</v>
      </c>
      <c r="M242" s="75">
        <f t="shared" si="36"/>
        <v>5.5</v>
      </c>
      <c r="N242" s="74">
        <v>60</v>
      </c>
      <c r="O242" s="101">
        <f t="array" ref="O242">IFERROR(INDEX($AB$11:$AM$235,MATCH($B242&amp;$I242,$Z$11:$Z$235&amp;$AE$11:$AE$235,0),MATCH($C242,$AB$9:$AM$9,0)),"-")</f>
        <v>57.987000000000002</v>
      </c>
      <c r="P242" s="75">
        <v>18</v>
      </c>
      <c r="Q242" s="75">
        <v>-18</v>
      </c>
      <c r="R242" s="101">
        <f t="array" aca="1" ref="R242" ca="1">IFERROR(INDEX($AB$11:$AM$235,MATCH($B242&amp;$I242,$Z$11:$Z$235&amp;$AE$11:$AE$235,0),MATCH($D242,$AB$9:$AM$9,0)),"-")</f>
        <v>56.877600000000001</v>
      </c>
      <c r="S242" s="75">
        <v>18</v>
      </c>
      <c r="T242" s="75">
        <v>0</v>
      </c>
      <c r="U242" s="75">
        <v>5</v>
      </c>
      <c r="V242" s="75">
        <v>10</v>
      </c>
      <c r="W242" s="50">
        <f t="shared" si="38"/>
        <v>36</v>
      </c>
      <c r="X242" s="50">
        <f t="shared" si="39"/>
        <v>18</v>
      </c>
      <c r="AO242" s="50"/>
    </row>
    <row r="243" spans="2:41" ht="15" x14ac:dyDescent="0.3">
      <c r="B243" s="76" t="str">
        <f t="shared" si="35"/>
        <v>M64×6</v>
      </c>
      <c r="C243" s="77" t="s">
        <v>216</v>
      </c>
      <c r="D243" s="77" t="s">
        <v>157</v>
      </c>
      <c r="E243" s="74" t="s">
        <v>0</v>
      </c>
      <c r="F243" s="75">
        <v>64</v>
      </c>
      <c r="G243" s="75">
        <v>6</v>
      </c>
      <c r="H243" s="74" t="s">
        <v>147</v>
      </c>
      <c r="I243" s="77" t="s">
        <v>387</v>
      </c>
      <c r="J243" s="75" t="s">
        <v>314</v>
      </c>
      <c r="K243" s="58" t="s">
        <v>490</v>
      </c>
      <c r="L243" s="75">
        <v>64</v>
      </c>
      <c r="M243" s="75">
        <f t="shared" si="36"/>
        <v>6</v>
      </c>
      <c r="N243" s="74">
        <v>60</v>
      </c>
      <c r="O243" s="101">
        <f t="array" ref="O243">IFERROR(INDEX($AB$11:$AM$235,MATCH($B243&amp;$I243,$Z$11:$Z$235&amp;$AE$11:$AE$235,0),MATCH($C243,$AB$9:$AM$9,0)),"-")</f>
        <v>61.786999999999999</v>
      </c>
      <c r="P243" s="75">
        <v>18</v>
      </c>
      <c r="Q243" s="75">
        <v>-18</v>
      </c>
      <c r="R243" s="101">
        <f t="array" aca="1" ref="R243" ca="1">IFERROR(INDEX($AB$11:$AM$235,MATCH($B243&amp;$I243,$Z$11:$Z$235&amp;$AE$11:$AE$235,0),MATCH($D243,$AB$9:$AM$9,0)),"-")</f>
        <v>60.5779</v>
      </c>
      <c r="S243" s="75">
        <v>18</v>
      </c>
      <c r="T243" s="75">
        <v>0</v>
      </c>
      <c r="U243" s="75">
        <v>6</v>
      </c>
      <c r="V243" s="75">
        <v>10</v>
      </c>
      <c r="W243" s="50">
        <f t="shared" si="38"/>
        <v>36</v>
      </c>
      <c r="X243" s="50">
        <f t="shared" si="39"/>
        <v>18</v>
      </c>
      <c r="AO243" s="50"/>
    </row>
    <row r="244" spans="2:41" ht="15" x14ac:dyDescent="0.3">
      <c r="B244" s="76" t="str">
        <f t="shared" si="35"/>
        <v>M68×6</v>
      </c>
      <c r="C244" s="77" t="s">
        <v>216</v>
      </c>
      <c r="D244" s="77" t="s">
        <v>157</v>
      </c>
      <c r="E244" s="74" t="s">
        <v>0</v>
      </c>
      <c r="F244" s="75">
        <v>68</v>
      </c>
      <c r="G244" s="75">
        <v>6</v>
      </c>
      <c r="H244" s="74" t="s">
        <v>147</v>
      </c>
      <c r="I244" s="77" t="s">
        <v>387</v>
      </c>
      <c r="J244" s="75" t="s">
        <v>314</v>
      </c>
      <c r="K244" s="58" t="s">
        <v>490</v>
      </c>
      <c r="L244" s="75">
        <v>68</v>
      </c>
      <c r="M244" s="75">
        <f t="shared" si="36"/>
        <v>6</v>
      </c>
      <c r="N244" s="74">
        <v>60</v>
      </c>
      <c r="O244" s="101">
        <f t="array" ref="O244">IFERROR(INDEX($AB$11:$AM$235,MATCH($B244&amp;$I244,$Z$11:$Z$235&amp;$AE$11:$AE$235,0),MATCH($C244,$AB$9:$AM$9,0)),"-")</f>
        <v>65.787000000000006</v>
      </c>
      <c r="P244" s="75">
        <v>18</v>
      </c>
      <c r="Q244" s="75">
        <v>-18</v>
      </c>
      <c r="R244" s="101">
        <f t="array" aca="1" ref="R244" ca="1">IFERROR(INDEX($AB$11:$AM$235,MATCH($B244&amp;$I244,$Z$11:$Z$235&amp;$AE$11:$AE$235,0),MATCH($D244,$AB$9:$AM$9,0)),"-")</f>
        <v>64.5779</v>
      </c>
      <c r="S244" s="75">
        <v>18</v>
      </c>
      <c r="T244" s="75">
        <v>0</v>
      </c>
      <c r="U244" s="75">
        <v>6</v>
      </c>
      <c r="V244" s="75">
        <v>10</v>
      </c>
      <c r="W244" s="50">
        <f t="shared" si="38"/>
        <v>36</v>
      </c>
      <c r="X244" s="50">
        <f t="shared" si="39"/>
        <v>18</v>
      </c>
      <c r="AO244" s="50"/>
    </row>
    <row r="245" spans="2:41" ht="15" x14ac:dyDescent="0.3">
      <c r="B245" s="72" t="str">
        <f t="shared" si="35"/>
        <v>M1.2×0.25</v>
      </c>
      <c r="C245" s="73" t="s">
        <v>212</v>
      </c>
      <c r="D245" s="73" t="s">
        <v>221</v>
      </c>
      <c r="E245" s="71" t="s">
        <v>135</v>
      </c>
      <c r="F245" s="58">
        <v>1.2</v>
      </c>
      <c r="G245" s="58">
        <v>0.25</v>
      </c>
      <c r="H245" s="71" t="s">
        <v>267</v>
      </c>
      <c r="I245" s="73" t="s">
        <v>402</v>
      </c>
      <c r="J245" s="58" t="s">
        <v>311</v>
      </c>
      <c r="K245" s="58" t="s">
        <v>490</v>
      </c>
      <c r="L245" s="58">
        <v>1.2</v>
      </c>
      <c r="M245" s="58">
        <f t="shared" si="36"/>
        <v>0.25</v>
      </c>
      <c r="N245" s="71">
        <v>60</v>
      </c>
      <c r="O245" s="100">
        <f t="array" ref="O245">IFERROR(INDEX($AB$11:$AM$235,MATCH($B245&amp;$I245,$Z$11:$Z$235&amp;$AE$11:$AE$235,0),MATCH($C245,$AB$9:$AM$9,0)),"-")</f>
        <v>1.2</v>
      </c>
      <c r="P245" s="58">
        <v>18</v>
      </c>
      <c r="Q245" s="58">
        <v>6</v>
      </c>
      <c r="R245" s="100">
        <f t="array" ref="R245">IFERROR(INDEX($AB$11:$AM$235,MATCH($B245&amp;$I245,$Z$11:$Z$235&amp;$AE$11:$AE$235,0),MATCH($D245,$AB$9:$AM$9,0)),"-")</f>
        <v>1.0376000000000001</v>
      </c>
      <c r="S245" s="58">
        <v>9</v>
      </c>
      <c r="T245" s="58">
        <v>3</v>
      </c>
      <c r="U245" s="58">
        <v>4</v>
      </c>
      <c r="V245" s="58">
        <v>41</v>
      </c>
      <c r="W245" s="50">
        <f t="shared" si="38"/>
        <v>12</v>
      </c>
      <c r="X245" s="50">
        <f t="shared" si="39"/>
        <v>6</v>
      </c>
      <c r="AO245" s="50"/>
    </row>
    <row r="246" spans="2:41" ht="15" x14ac:dyDescent="0.3">
      <c r="B246" s="72" t="str">
        <f t="shared" si="35"/>
        <v>M1.4×0.3</v>
      </c>
      <c r="C246" s="73" t="s">
        <v>212</v>
      </c>
      <c r="D246" s="73" t="s">
        <v>221</v>
      </c>
      <c r="E246" s="71" t="s">
        <v>135</v>
      </c>
      <c r="F246" s="58">
        <v>1.4</v>
      </c>
      <c r="G246" s="58">
        <v>0.3</v>
      </c>
      <c r="H246" s="71" t="s">
        <v>267</v>
      </c>
      <c r="I246" s="73" t="s">
        <v>402</v>
      </c>
      <c r="J246" s="58" t="s">
        <v>311</v>
      </c>
      <c r="K246" s="58" t="s">
        <v>490</v>
      </c>
      <c r="L246" s="58">
        <v>1.4</v>
      </c>
      <c r="M246" s="58">
        <f t="shared" si="36"/>
        <v>0.3</v>
      </c>
      <c r="N246" s="71">
        <v>60</v>
      </c>
      <c r="O246" s="100">
        <f t="array" ref="O246">IFERROR(INDEX($AB$11:$AM$235,MATCH($B246&amp;$I246,$Z$11:$Z$235&amp;$AE$11:$AE$235,0),MATCH($C246,$AB$9:$AM$9,0)),"-")</f>
        <v>1.4</v>
      </c>
      <c r="P246" s="58">
        <v>18</v>
      </c>
      <c r="Q246" s="58">
        <v>6</v>
      </c>
      <c r="R246" s="100">
        <f t="array" ref="R246">IFERROR(INDEX($AB$11:$AM$235,MATCH($B246&amp;$I246,$Z$11:$Z$235&amp;$AE$11:$AE$235,0),MATCH($D246,$AB$9:$AM$9,0)),"-")</f>
        <v>1.2051000000000001</v>
      </c>
      <c r="S246" s="58">
        <v>9</v>
      </c>
      <c r="T246" s="58">
        <v>3</v>
      </c>
      <c r="U246" s="58">
        <v>4</v>
      </c>
      <c r="V246" s="58">
        <v>35</v>
      </c>
      <c r="W246" s="50">
        <f t="shared" si="38"/>
        <v>12</v>
      </c>
      <c r="X246" s="50">
        <f t="shared" si="39"/>
        <v>6</v>
      </c>
      <c r="AO246" s="50"/>
    </row>
    <row r="247" spans="2:41" ht="15" x14ac:dyDescent="0.3">
      <c r="B247" s="72" t="str">
        <f t="shared" si="35"/>
        <v>M1.6×0.35</v>
      </c>
      <c r="C247" s="73" t="s">
        <v>212</v>
      </c>
      <c r="D247" s="73" t="s">
        <v>221</v>
      </c>
      <c r="E247" s="71" t="s">
        <v>135</v>
      </c>
      <c r="F247" s="58">
        <v>1.6</v>
      </c>
      <c r="G247" s="58">
        <v>0.35</v>
      </c>
      <c r="H247" s="71" t="s">
        <v>267</v>
      </c>
      <c r="I247" s="73" t="s">
        <v>402</v>
      </c>
      <c r="J247" s="58" t="s">
        <v>311</v>
      </c>
      <c r="K247" s="58" t="s">
        <v>490</v>
      </c>
      <c r="L247" s="58">
        <v>1.6</v>
      </c>
      <c r="M247" s="58">
        <f t="shared" si="36"/>
        <v>0.35</v>
      </c>
      <c r="N247" s="71">
        <v>60</v>
      </c>
      <c r="O247" s="100">
        <f t="array" ref="O247">IFERROR(INDEX($AB$11:$AM$235,MATCH($B247&amp;$I247,$Z$11:$Z$235&amp;$AE$11:$AE$235,0),MATCH($C247,$AB$9:$AM$9,0)),"-")</f>
        <v>1.6</v>
      </c>
      <c r="P247" s="58">
        <v>18</v>
      </c>
      <c r="Q247" s="58">
        <v>6</v>
      </c>
      <c r="R247" s="100">
        <f t="array" ref="R247">IFERROR(INDEX($AB$11:$AM$235,MATCH($B247&amp;$I247,$Z$11:$Z$235&amp;$AE$11:$AE$235,0),MATCH($D247,$AB$9:$AM$9,0)),"-")</f>
        <v>1.3727</v>
      </c>
      <c r="S247" s="58">
        <v>9</v>
      </c>
      <c r="T247" s="58">
        <v>3</v>
      </c>
      <c r="U247" s="58">
        <v>4</v>
      </c>
      <c r="V247" s="58">
        <v>31</v>
      </c>
      <c r="W247" s="50">
        <f t="shared" si="38"/>
        <v>12</v>
      </c>
      <c r="X247" s="50">
        <f t="shared" si="39"/>
        <v>6</v>
      </c>
      <c r="AO247" s="50"/>
    </row>
    <row r="248" spans="2:41" ht="15" x14ac:dyDescent="0.3">
      <c r="B248" s="72" t="str">
        <f t="shared" si="35"/>
        <v>M1.8×0.35</v>
      </c>
      <c r="C248" s="73" t="s">
        <v>212</v>
      </c>
      <c r="D248" s="73" t="s">
        <v>221</v>
      </c>
      <c r="E248" s="71" t="s">
        <v>135</v>
      </c>
      <c r="F248" s="58">
        <v>1.8</v>
      </c>
      <c r="G248" s="58">
        <v>0.35</v>
      </c>
      <c r="H248" s="71" t="s">
        <v>267</v>
      </c>
      <c r="I248" s="73" t="s">
        <v>402</v>
      </c>
      <c r="J248" s="58" t="s">
        <v>311</v>
      </c>
      <c r="K248" s="58" t="s">
        <v>490</v>
      </c>
      <c r="L248" s="58">
        <v>1.8</v>
      </c>
      <c r="M248" s="58">
        <f t="shared" si="36"/>
        <v>0.35</v>
      </c>
      <c r="N248" s="71">
        <v>60</v>
      </c>
      <c r="O248" s="100">
        <f t="array" ref="O248">IFERROR(INDEX($AB$11:$AM$235,MATCH($B248&amp;$I248,$Z$11:$Z$235&amp;$AE$11:$AE$235,0),MATCH($C248,$AB$9:$AM$9,0)),"-")</f>
        <v>1.8</v>
      </c>
      <c r="P248" s="58">
        <v>18</v>
      </c>
      <c r="Q248" s="58">
        <v>6</v>
      </c>
      <c r="R248" s="100">
        <f t="array" ref="R248">IFERROR(INDEX($AB$11:$AM$235,MATCH($B248&amp;$I248,$Z$11:$Z$235&amp;$AE$11:$AE$235,0),MATCH($D248,$AB$9:$AM$9,0)),"-")</f>
        <v>1.5727</v>
      </c>
      <c r="S248" s="58">
        <v>9</v>
      </c>
      <c r="T248" s="58">
        <v>3</v>
      </c>
      <c r="U248" s="58">
        <v>4</v>
      </c>
      <c r="V248" s="58">
        <v>31</v>
      </c>
      <c r="W248" s="50">
        <f t="shared" si="38"/>
        <v>12</v>
      </c>
      <c r="X248" s="50">
        <f t="shared" si="39"/>
        <v>6</v>
      </c>
      <c r="AO248" s="50"/>
    </row>
    <row r="249" spans="2:41" ht="15" x14ac:dyDescent="0.3">
      <c r="B249" s="72" t="str">
        <f t="shared" si="35"/>
        <v>M2×0.4</v>
      </c>
      <c r="C249" s="73" t="s">
        <v>212</v>
      </c>
      <c r="D249" s="73" t="s">
        <v>221</v>
      </c>
      <c r="E249" s="71" t="s">
        <v>135</v>
      </c>
      <c r="F249" s="58">
        <v>2</v>
      </c>
      <c r="G249" s="58">
        <v>0.4</v>
      </c>
      <c r="H249" s="71" t="s">
        <v>267</v>
      </c>
      <c r="I249" s="73" t="s">
        <v>402</v>
      </c>
      <c r="J249" s="58" t="s">
        <v>311</v>
      </c>
      <c r="K249" s="58" t="s">
        <v>490</v>
      </c>
      <c r="L249" s="58">
        <v>2</v>
      </c>
      <c r="M249" s="58">
        <f t="shared" si="36"/>
        <v>0.4</v>
      </c>
      <c r="N249" s="71">
        <v>60</v>
      </c>
      <c r="O249" s="100">
        <f t="array" ref="O249">IFERROR(INDEX($AB$11:$AM$235,MATCH($B249&amp;$I249,$Z$11:$Z$235&amp;$AE$11:$AE$235,0),MATCH($C249,$AB$9:$AM$9,0)),"-")</f>
        <v>2</v>
      </c>
      <c r="P249" s="58">
        <v>18</v>
      </c>
      <c r="Q249" s="58">
        <v>6</v>
      </c>
      <c r="R249" s="100">
        <f t="array" ref="R249">IFERROR(INDEX($AB$11:$AM$235,MATCH($B249&amp;$I249,$Z$11:$Z$235&amp;$AE$11:$AE$235,0),MATCH($D249,$AB$9:$AM$9,0)),"-")</f>
        <v>1.7402</v>
      </c>
      <c r="S249" s="58">
        <v>9</v>
      </c>
      <c r="T249" s="58">
        <v>3</v>
      </c>
      <c r="U249" s="58">
        <v>4</v>
      </c>
      <c r="V249" s="58">
        <v>28</v>
      </c>
      <c r="W249" s="50">
        <f t="shared" si="38"/>
        <v>12</v>
      </c>
      <c r="X249" s="50">
        <f t="shared" si="39"/>
        <v>6</v>
      </c>
      <c r="AO249" s="50"/>
    </row>
    <row r="250" spans="2:41" ht="15" x14ac:dyDescent="0.3">
      <c r="B250" s="72" t="str">
        <f t="shared" si="35"/>
        <v>M2.2×0.45</v>
      </c>
      <c r="C250" s="73" t="s">
        <v>212</v>
      </c>
      <c r="D250" s="73" t="s">
        <v>221</v>
      </c>
      <c r="E250" s="71" t="s">
        <v>135</v>
      </c>
      <c r="F250" s="58">
        <v>2.2000000000000002</v>
      </c>
      <c r="G250" s="58">
        <v>0.45</v>
      </c>
      <c r="H250" s="71" t="s">
        <v>267</v>
      </c>
      <c r="I250" s="73" t="s">
        <v>402</v>
      </c>
      <c r="J250" s="58" t="s">
        <v>311</v>
      </c>
      <c r="K250" s="58" t="s">
        <v>490</v>
      </c>
      <c r="L250" s="58">
        <v>2.2000000000000002</v>
      </c>
      <c r="M250" s="58">
        <f t="shared" si="36"/>
        <v>0.45</v>
      </c>
      <c r="N250" s="71">
        <v>60</v>
      </c>
      <c r="O250" s="100">
        <f t="array" ref="O250">IFERROR(INDEX($AB$11:$AM$235,MATCH($B250&amp;$I250,$Z$11:$Z$235&amp;$AE$11:$AE$235,0),MATCH($C250,$AB$9:$AM$9,0)),"-")</f>
        <v>2.2000000000000002</v>
      </c>
      <c r="P250" s="58">
        <v>18</v>
      </c>
      <c r="Q250" s="58">
        <v>6</v>
      </c>
      <c r="R250" s="100">
        <f t="array" ref="R250">IFERROR(INDEX($AB$11:$AM$235,MATCH($B250&amp;$I250,$Z$11:$Z$235&amp;$AE$11:$AE$235,0),MATCH($D250,$AB$9:$AM$9,0)),"-")</f>
        <v>1.9077</v>
      </c>
      <c r="S250" s="58">
        <v>9</v>
      </c>
      <c r="T250" s="58">
        <v>3</v>
      </c>
      <c r="U250" s="58">
        <v>4</v>
      </c>
      <c r="V250" s="58">
        <v>25</v>
      </c>
      <c r="W250" s="50">
        <f t="shared" si="38"/>
        <v>12</v>
      </c>
      <c r="X250" s="50">
        <f t="shared" si="39"/>
        <v>6</v>
      </c>
      <c r="AO250" s="50"/>
    </row>
    <row r="251" spans="2:41" ht="15" x14ac:dyDescent="0.3">
      <c r="B251" s="72" t="str">
        <f t="shared" si="35"/>
        <v>M2.5×0.45</v>
      </c>
      <c r="C251" s="73" t="s">
        <v>212</v>
      </c>
      <c r="D251" s="73" t="s">
        <v>221</v>
      </c>
      <c r="E251" s="71" t="s">
        <v>135</v>
      </c>
      <c r="F251" s="58">
        <v>2.5</v>
      </c>
      <c r="G251" s="58">
        <v>0.45</v>
      </c>
      <c r="H251" s="71" t="s">
        <v>267</v>
      </c>
      <c r="I251" s="73" t="s">
        <v>402</v>
      </c>
      <c r="J251" s="58" t="s">
        <v>311</v>
      </c>
      <c r="K251" s="58" t="s">
        <v>490</v>
      </c>
      <c r="L251" s="58">
        <v>2.5</v>
      </c>
      <c r="M251" s="58">
        <f t="shared" si="36"/>
        <v>0.45</v>
      </c>
      <c r="N251" s="71">
        <v>60</v>
      </c>
      <c r="O251" s="100">
        <f t="array" ref="O251">IFERROR(INDEX($AB$11:$AM$235,MATCH($B251&amp;$I251,$Z$11:$Z$235&amp;$AE$11:$AE$235,0),MATCH($C251,$AB$9:$AM$9,0)),"-")</f>
        <v>2.5</v>
      </c>
      <c r="P251" s="58">
        <v>18</v>
      </c>
      <c r="Q251" s="58">
        <v>6</v>
      </c>
      <c r="R251" s="100">
        <f t="array" ref="R251">IFERROR(INDEX($AB$11:$AM$235,MATCH($B251&amp;$I251,$Z$11:$Z$235&amp;$AE$11:$AE$235,0),MATCH($D251,$AB$9:$AM$9,0)),"-")</f>
        <v>2.2077</v>
      </c>
      <c r="S251" s="58">
        <v>9</v>
      </c>
      <c r="T251" s="58">
        <v>3</v>
      </c>
      <c r="U251" s="58">
        <v>4</v>
      </c>
      <c r="V251" s="58">
        <v>25</v>
      </c>
      <c r="W251" s="50">
        <f t="shared" si="38"/>
        <v>12</v>
      </c>
      <c r="X251" s="50">
        <f t="shared" si="39"/>
        <v>6</v>
      </c>
      <c r="AO251" s="50"/>
    </row>
    <row r="252" spans="2:41" ht="15" x14ac:dyDescent="0.3">
      <c r="B252" s="72" t="str">
        <f t="shared" si="35"/>
        <v>M3×0.5</v>
      </c>
      <c r="C252" s="73" t="s">
        <v>212</v>
      </c>
      <c r="D252" s="73" t="s">
        <v>221</v>
      </c>
      <c r="E252" s="71" t="s">
        <v>135</v>
      </c>
      <c r="F252" s="58">
        <v>3</v>
      </c>
      <c r="G252" s="58">
        <v>0.5</v>
      </c>
      <c r="H252" s="71" t="s">
        <v>267</v>
      </c>
      <c r="I252" s="73" t="s">
        <v>402</v>
      </c>
      <c r="J252" s="58" t="s">
        <v>311</v>
      </c>
      <c r="K252" s="58" t="s">
        <v>490</v>
      </c>
      <c r="L252" s="58">
        <v>3</v>
      </c>
      <c r="M252" s="58">
        <f t="shared" si="36"/>
        <v>0.5</v>
      </c>
      <c r="N252" s="71">
        <v>60</v>
      </c>
      <c r="O252" s="100">
        <f t="array" ref="O252">IFERROR(INDEX($AB$11:$AM$235,MATCH($B252&amp;$I252,$Z$11:$Z$235&amp;$AE$11:$AE$235,0),MATCH($C252,$AB$9:$AM$9,0)),"-")</f>
        <v>3</v>
      </c>
      <c r="P252" s="58">
        <v>18</v>
      </c>
      <c r="Q252" s="58">
        <v>6</v>
      </c>
      <c r="R252" s="100">
        <f t="array" ref="R252">IFERROR(INDEX($AB$11:$AM$235,MATCH($B252&amp;$I252,$Z$11:$Z$235&amp;$AE$11:$AE$235,0),MATCH($D252,$AB$9:$AM$9,0)),"-")</f>
        <v>2.6751999999999998</v>
      </c>
      <c r="S252" s="58">
        <v>9</v>
      </c>
      <c r="T252" s="58">
        <v>3</v>
      </c>
      <c r="U252" s="58">
        <v>4</v>
      </c>
      <c r="V252" s="58">
        <v>23</v>
      </c>
      <c r="W252" s="50">
        <f t="shared" si="38"/>
        <v>12</v>
      </c>
      <c r="X252" s="50">
        <f t="shared" si="39"/>
        <v>6</v>
      </c>
      <c r="AO252" s="50"/>
    </row>
    <row r="253" spans="2:41" ht="15" x14ac:dyDescent="0.3">
      <c r="B253" s="72" t="str">
        <f t="shared" si="35"/>
        <v>M3.5×0.6</v>
      </c>
      <c r="C253" s="73" t="s">
        <v>212</v>
      </c>
      <c r="D253" s="73" t="s">
        <v>221</v>
      </c>
      <c r="E253" s="71" t="s">
        <v>135</v>
      </c>
      <c r="F253" s="58">
        <v>3.5</v>
      </c>
      <c r="G253" s="58">
        <v>0.6</v>
      </c>
      <c r="H253" s="71" t="s">
        <v>267</v>
      </c>
      <c r="I253" s="73" t="s">
        <v>402</v>
      </c>
      <c r="J253" s="58" t="s">
        <v>311</v>
      </c>
      <c r="K253" s="58" t="s">
        <v>490</v>
      </c>
      <c r="L253" s="58">
        <v>3.5</v>
      </c>
      <c r="M253" s="58">
        <f t="shared" si="36"/>
        <v>0.6</v>
      </c>
      <c r="N253" s="71">
        <v>60</v>
      </c>
      <c r="O253" s="100">
        <f t="array" ref="O253">IFERROR(INDEX($AB$11:$AM$235,MATCH($B253&amp;$I253,$Z$11:$Z$235&amp;$AE$11:$AE$235,0),MATCH($C253,$AB$9:$AM$9,0)),"-")</f>
        <v>3.5</v>
      </c>
      <c r="P253" s="58">
        <v>18</v>
      </c>
      <c r="Q253" s="58">
        <v>6</v>
      </c>
      <c r="R253" s="100">
        <f t="array" ref="R253">IFERROR(INDEX($AB$11:$AM$235,MATCH($B253&amp;$I253,$Z$11:$Z$235&amp;$AE$11:$AE$235,0),MATCH($D253,$AB$9:$AM$9,0)),"-")</f>
        <v>3.1103000000000001</v>
      </c>
      <c r="S253" s="58">
        <v>9</v>
      </c>
      <c r="T253" s="58">
        <v>3</v>
      </c>
      <c r="U253" s="58">
        <v>4</v>
      </c>
      <c r="V253" s="58">
        <v>20</v>
      </c>
      <c r="W253" s="50">
        <f t="shared" si="38"/>
        <v>12</v>
      </c>
      <c r="X253" s="50">
        <f t="shared" si="39"/>
        <v>6</v>
      </c>
      <c r="AO253" s="50"/>
    </row>
    <row r="254" spans="2:41" ht="15" x14ac:dyDescent="0.3">
      <c r="B254" s="72" t="str">
        <f t="shared" si="35"/>
        <v>M4×0.7</v>
      </c>
      <c r="C254" s="73" t="s">
        <v>212</v>
      </c>
      <c r="D254" s="73" t="s">
        <v>221</v>
      </c>
      <c r="E254" s="71" t="s">
        <v>135</v>
      </c>
      <c r="F254" s="58">
        <v>4</v>
      </c>
      <c r="G254" s="58">
        <v>0.7</v>
      </c>
      <c r="H254" s="71" t="s">
        <v>267</v>
      </c>
      <c r="I254" s="73" t="s">
        <v>402</v>
      </c>
      <c r="J254" s="58" t="s">
        <v>311</v>
      </c>
      <c r="K254" s="58" t="s">
        <v>490</v>
      </c>
      <c r="L254" s="58">
        <v>4</v>
      </c>
      <c r="M254" s="58">
        <f t="shared" si="36"/>
        <v>0.7</v>
      </c>
      <c r="N254" s="71">
        <v>60</v>
      </c>
      <c r="O254" s="100">
        <f t="array" ref="O254">IFERROR(INDEX($AB$11:$AM$235,MATCH($B254&amp;$I254,$Z$11:$Z$235&amp;$AE$11:$AE$235,0),MATCH($C254,$AB$9:$AM$9,0)),"-")</f>
        <v>4</v>
      </c>
      <c r="P254" s="58">
        <v>18</v>
      </c>
      <c r="Q254" s="58">
        <v>6</v>
      </c>
      <c r="R254" s="100">
        <f t="array" ref="R254">IFERROR(INDEX($AB$11:$AM$235,MATCH($B254&amp;$I254,$Z$11:$Z$235&amp;$AE$11:$AE$235,0),MATCH($D254,$AB$9:$AM$9,0)),"-")</f>
        <v>3.5453000000000001</v>
      </c>
      <c r="S254" s="58">
        <v>9</v>
      </c>
      <c r="T254" s="58">
        <v>3</v>
      </c>
      <c r="U254" s="58">
        <v>4</v>
      </c>
      <c r="V254" s="58">
        <v>18</v>
      </c>
      <c r="W254" s="50">
        <f t="shared" si="38"/>
        <v>12</v>
      </c>
      <c r="X254" s="50">
        <f t="shared" si="39"/>
        <v>6</v>
      </c>
      <c r="AO254" s="50"/>
    </row>
    <row r="255" spans="2:41" ht="15" x14ac:dyDescent="0.3">
      <c r="B255" s="72" t="str">
        <f t="shared" si="35"/>
        <v>M4.5×0.75</v>
      </c>
      <c r="C255" s="73" t="s">
        <v>212</v>
      </c>
      <c r="D255" s="73" t="s">
        <v>221</v>
      </c>
      <c r="E255" s="71" t="s">
        <v>135</v>
      </c>
      <c r="F255" s="58">
        <v>4.5</v>
      </c>
      <c r="G255" s="58">
        <v>0.75</v>
      </c>
      <c r="H255" s="71" t="s">
        <v>267</v>
      </c>
      <c r="I255" s="73" t="s">
        <v>402</v>
      </c>
      <c r="J255" s="58" t="s">
        <v>311</v>
      </c>
      <c r="K255" s="58" t="s">
        <v>490</v>
      </c>
      <c r="L255" s="58">
        <v>4.5</v>
      </c>
      <c r="M255" s="58">
        <f t="shared" si="36"/>
        <v>0.75</v>
      </c>
      <c r="N255" s="71">
        <v>60</v>
      </c>
      <c r="O255" s="100">
        <f t="array" ref="O255">IFERROR(INDEX($AB$11:$AM$235,MATCH($B255&amp;$I255,$Z$11:$Z$235&amp;$AE$11:$AE$235,0),MATCH($C255,$AB$9:$AM$9,0)),"-")</f>
        <v>4.5</v>
      </c>
      <c r="P255" s="58">
        <v>18</v>
      </c>
      <c r="Q255" s="58">
        <v>6</v>
      </c>
      <c r="R255" s="100">
        <f t="array" ref="R255">IFERROR(INDEX($AB$11:$AM$235,MATCH($B255&amp;$I255,$Z$11:$Z$235&amp;$AE$11:$AE$235,0),MATCH($D255,$AB$9:$AM$9,0)),"-")</f>
        <v>4.0129000000000001</v>
      </c>
      <c r="S255" s="58">
        <v>9</v>
      </c>
      <c r="T255" s="58">
        <v>3</v>
      </c>
      <c r="U255" s="58">
        <v>4</v>
      </c>
      <c r="V255" s="58">
        <v>18</v>
      </c>
      <c r="W255" s="50">
        <f t="shared" si="38"/>
        <v>12</v>
      </c>
      <c r="X255" s="50">
        <f t="shared" si="39"/>
        <v>6</v>
      </c>
      <c r="AO255" s="50"/>
    </row>
    <row r="256" spans="2:41" ht="15" x14ac:dyDescent="0.3">
      <c r="B256" s="72" t="str">
        <f t="shared" si="35"/>
        <v>M5×0.8</v>
      </c>
      <c r="C256" s="73" t="s">
        <v>212</v>
      </c>
      <c r="D256" s="73" t="s">
        <v>221</v>
      </c>
      <c r="E256" s="71" t="s">
        <v>135</v>
      </c>
      <c r="F256" s="58">
        <v>5</v>
      </c>
      <c r="G256" s="58">
        <v>0.8</v>
      </c>
      <c r="H256" s="71" t="s">
        <v>267</v>
      </c>
      <c r="I256" s="73" t="s">
        <v>402</v>
      </c>
      <c r="J256" s="58" t="s">
        <v>311</v>
      </c>
      <c r="K256" s="58" t="s">
        <v>490</v>
      </c>
      <c r="L256" s="58">
        <v>5</v>
      </c>
      <c r="M256" s="58">
        <f t="shared" si="36"/>
        <v>0.8</v>
      </c>
      <c r="N256" s="71">
        <v>60</v>
      </c>
      <c r="O256" s="100">
        <f t="array" ref="O256">IFERROR(INDEX($AB$11:$AM$235,MATCH($B256&amp;$I256,$Z$11:$Z$235&amp;$AE$11:$AE$235,0),MATCH($C256,$AB$9:$AM$9,0)),"-")</f>
        <v>5</v>
      </c>
      <c r="P256" s="58">
        <v>18</v>
      </c>
      <c r="Q256" s="58">
        <v>6</v>
      </c>
      <c r="R256" s="100">
        <f t="array" ref="R256">IFERROR(INDEX($AB$11:$AM$235,MATCH($B256&amp;$I256,$Z$11:$Z$235&amp;$AE$11:$AE$235,0),MATCH($D256,$AB$9:$AM$9,0)),"-")</f>
        <v>4.4804000000000004</v>
      </c>
      <c r="S256" s="58">
        <v>9</v>
      </c>
      <c r="T256" s="58">
        <v>3</v>
      </c>
      <c r="U256" s="58">
        <v>4</v>
      </c>
      <c r="V256" s="58">
        <v>17</v>
      </c>
      <c r="W256" s="50">
        <f t="shared" si="38"/>
        <v>12</v>
      </c>
      <c r="X256" s="50">
        <f t="shared" si="39"/>
        <v>6</v>
      </c>
      <c r="AO256" s="50"/>
    </row>
    <row r="257" spans="2:41" ht="15" x14ac:dyDescent="0.3">
      <c r="B257" s="72" t="str">
        <f t="shared" si="35"/>
        <v>M6×1</v>
      </c>
      <c r="C257" s="73" t="s">
        <v>212</v>
      </c>
      <c r="D257" s="73" t="s">
        <v>221</v>
      </c>
      <c r="E257" s="71" t="s">
        <v>135</v>
      </c>
      <c r="F257" s="58">
        <v>6</v>
      </c>
      <c r="G257" s="58">
        <v>1</v>
      </c>
      <c r="H257" s="71" t="s">
        <v>267</v>
      </c>
      <c r="I257" s="73" t="s">
        <v>402</v>
      </c>
      <c r="J257" s="58" t="s">
        <v>311</v>
      </c>
      <c r="K257" s="58" t="s">
        <v>490</v>
      </c>
      <c r="L257" s="58">
        <v>6</v>
      </c>
      <c r="M257" s="58">
        <f t="shared" si="36"/>
        <v>1</v>
      </c>
      <c r="N257" s="71">
        <v>60</v>
      </c>
      <c r="O257" s="100">
        <f t="array" ref="O257">IFERROR(INDEX($AB$11:$AM$235,MATCH($B257&amp;$I257,$Z$11:$Z$235&amp;$AE$11:$AE$235,0),MATCH($C257,$AB$9:$AM$9,0)),"-")</f>
        <v>6</v>
      </c>
      <c r="P257" s="58">
        <v>18</v>
      </c>
      <c r="Q257" s="58">
        <v>6</v>
      </c>
      <c r="R257" s="100">
        <f t="array" ref="R257">IFERROR(INDEX($AB$11:$AM$235,MATCH($B257&amp;$I257,$Z$11:$Z$235&amp;$AE$11:$AE$235,0),MATCH($D257,$AB$9:$AM$9,0)),"-")</f>
        <v>5.3505000000000003</v>
      </c>
      <c r="S257" s="58">
        <v>9</v>
      </c>
      <c r="T257" s="58">
        <v>3</v>
      </c>
      <c r="U257" s="58">
        <v>4</v>
      </c>
      <c r="V257" s="58">
        <v>15</v>
      </c>
      <c r="W257" s="50">
        <f t="shared" si="38"/>
        <v>12</v>
      </c>
      <c r="X257" s="50">
        <f t="shared" si="39"/>
        <v>6</v>
      </c>
      <c r="AO257" s="50"/>
    </row>
    <row r="258" spans="2:41" ht="15" x14ac:dyDescent="0.3">
      <c r="B258" s="72" t="str">
        <f t="shared" si="35"/>
        <v>M7×1</v>
      </c>
      <c r="C258" s="73" t="s">
        <v>212</v>
      </c>
      <c r="D258" s="73" t="s">
        <v>221</v>
      </c>
      <c r="E258" s="71" t="s">
        <v>135</v>
      </c>
      <c r="F258" s="58">
        <v>7</v>
      </c>
      <c r="G258" s="58">
        <v>1</v>
      </c>
      <c r="H258" s="71" t="s">
        <v>267</v>
      </c>
      <c r="I258" s="73" t="s">
        <v>402</v>
      </c>
      <c r="J258" s="58" t="s">
        <v>311</v>
      </c>
      <c r="K258" s="58" t="s">
        <v>490</v>
      </c>
      <c r="L258" s="58">
        <v>7</v>
      </c>
      <c r="M258" s="58">
        <f t="shared" si="36"/>
        <v>1</v>
      </c>
      <c r="N258" s="71">
        <v>60</v>
      </c>
      <c r="O258" s="100">
        <f t="array" ref="O258">IFERROR(INDEX($AB$11:$AM$235,MATCH($B258&amp;$I258,$Z$11:$Z$235&amp;$AE$11:$AE$235,0),MATCH($C258,$AB$9:$AM$9,0)),"-")</f>
        <v>7</v>
      </c>
      <c r="P258" s="58">
        <v>18</v>
      </c>
      <c r="Q258" s="58">
        <v>6</v>
      </c>
      <c r="R258" s="100">
        <f t="array" ref="R258">IFERROR(INDEX($AB$11:$AM$235,MATCH($B258&amp;$I258,$Z$11:$Z$235&amp;$AE$11:$AE$235,0),MATCH($D258,$AB$9:$AM$9,0)),"-")</f>
        <v>6.3505000000000003</v>
      </c>
      <c r="S258" s="58">
        <v>9</v>
      </c>
      <c r="T258" s="58">
        <v>3</v>
      </c>
      <c r="U258" s="58">
        <v>4</v>
      </c>
      <c r="V258" s="58">
        <v>15</v>
      </c>
      <c r="W258" s="50">
        <f t="shared" si="38"/>
        <v>12</v>
      </c>
      <c r="X258" s="50">
        <f t="shared" si="39"/>
        <v>6</v>
      </c>
      <c r="AO258" s="50"/>
    </row>
    <row r="259" spans="2:41" ht="15" x14ac:dyDescent="0.3">
      <c r="B259" s="72" t="str">
        <f t="shared" si="35"/>
        <v>M8×1.25</v>
      </c>
      <c r="C259" s="73" t="s">
        <v>212</v>
      </c>
      <c r="D259" s="73" t="s">
        <v>221</v>
      </c>
      <c r="E259" s="71" t="s">
        <v>135</v>
      </c>
      <c r="F259" s="58">
        <v>8</v>
      </c>
      <c r="G259" s="58">
        <v>1.25</v>
      </c>
      <c r="H259" s="71" t="s">
        <v>267</v>
      </c>
      <c r="I259" s="73" t="s">
        <v>402</v>
      </c>
      <c r="J259" s="58" t="s">
        <v>311</v>
      </c>
      <c r="K259" s="58" t="s">
        <v>490</v>
      </c>
      <c r="L259" s="58">
        <v>8</v>
      </c>
      <c r="M259" s="58">
        <f t="shared" si="36"/>
        <v>1.25</v>
      </c>
      <c r="N259" s="71">
        <v>60</v>
      </c>
      <c r="O259" s="100">
        <f t="array" ref="O259">IFERROR(INDEX($AB$11:$AM$235,MATCH($B259&amp;$I259,$Z$11:$Z$235&amp;$AE$11:$AE$235,0),MATCH($C259,$AB$9:$AM$9,0)),"-")</f>
        <v>8</v>
      </c>
      <c r="P259" s="58">
        <v>18</v>
      </c>
      <c r="Q259" s="58">
        <v>6</v>
      </c>
      <c r="R259" s="100">
        <f t="array" ref="R259">IFERROR(INDEX($AB$11:$AM$235,MATCH($B259&amp;$I259,$Z$11:$Z$235&amp;$AE$11:$AE$235,0),MATCH($D259,$AB$9:$AM$9,0)),"-")</f>
        <v>7.1881000000000004</v>
      </c>
      <c r="S259" s="58">
        <v>9</v>
      </c>
      <c r="T259" s="58">
        <v>3</v>
      </c>
      <c r="U259" s="58">
        <v>4</v>
      </c>
      <c r="V259" s="58">
        <v>13</v>
      </c>
      <c r="W259" s="50">
        <f t="shared" si="38"/>
        <v>12</v>
      </c>
      <c r="X259" s="50">
        <f t="shared" si="39"/>
        <v>6</v>
      </c>
      <c r="AO259" s="50"/>
    </row>
    <row r="260" spans="2:41" ht="15" x14ac:dyDescent="0.3">
      <c r="B260" s="72" t="str">
        <f t="shared" si="35"/>
        <v>M9×1.25</v>
      </c>
      <c r="C260" s="73" t="s">
        <v>212</v>
      </c>
      <c r="D260" s="73" t="s">
        <v>221</v>
      </c>
      <c r="E260" s="71" t="s">
        <v>135</v>
      </c>
      <c r="F260" s="58">
        <v>9</v>
      </c>
      <c r="G260" s="58">
        <v>1.25</v>
      </c>
      <c r="H260" s="71" t="s">
        <v>267</v>
      </c>
      <c r="I260" s="73" t="s">
        <v>402</v>
      </c>
      <c r="J260" s="58" t="s">
        <v>311</v>
      </c>
      <c r="K260" s="58" t="s">
        <v>490</v>
      </c>
      <c r="L260" s="58">
        <v>9</v>
      </c>
      <c r="M260" s="58">
        <f t="shared" si="36"/>
        <v>1.25</v>
      </c>
      <c r="N260" s="71">
        <v>60</v>
      </c>
      <c r="O260" s="100">
        <f t="array" ref="O260">IFERROR(INDEX($AB$11:$AM$235,MATCH($B260&amp;$I260,$Z$11:$Z$235&amp;$AE$11:$AE$235,0),MATCH($C260,$AB$9:$AM$9,0)),"-")</f>
        <v>9</v>
      </c>
      <c r="P260" s="58">
        <v>18</v>
      </c>
      <c r="Q260" s="58">
        <v>6</v>
      </c>
      <c r="R260" s="100">
        <f t="array" ref="R260">IFERROR(INDEX($AB$11:$AM$235,MATCH($B260&amp;$I260,$Z$11:$Z$235&amp;$AE$11:$AE$235,0),MATCH($D260,$AB$9:$AM$9,0)),"-")</f>
        <v>8.1881000000000004</v>
      </c>
      <c r="S260" s="58">
        <v>9</v>
      </c>
      <c r="T260" s="58">
        <v>3</v>
      </c>
      <c r="U260" s="58">
        <v>4</v>
      </c>
      <c r="V260" s="58">
        <v>13</v>
      </c>
      <c r="W260" s="50">
        <f t="shared" si="38"/>
        <v>12</v>
      </c>
      <c r="X260" s="50">
        <f t="shared" si="39"/>
        <v>6</v>
      </c>
      <c r="AO260" s="50"/>
    </row>
    <row r="261" spans="2:41" ht="15" x14ac:dyDescent="0.3">
      <c r="B261" s="72" t="str">
        <f t="shared" si="35"/>
        <v>M10×1.5</v>
      </c>
      <c r="C261" s="73" t="s">
        <v>212</v>
      </c>
      <c r="D261" s="73" t="s">
        <v>221</v>
      </c>
      <c r="E261" s="71" t="s">
        <v>135</v>
      </c>
      <c r="F261" s="58">
        <v>10</v>
      </c>
      <c r="G261" s="58">
        <v>1.5</v>
      </c>
      <c r="H261" s="71" t="s">
        <v>267</v>
      </c>
      <c r="I261" s="73" t="s">
        <v>402</v>
      </c>
      <c r="J261" s="58" t="s">
        <v>311</v>
      </c>
      <c r="K261" s="58" t="s">
        <v>490</v>
      </c>
      <c r="L261" s="58">
        <v>10</v>
      </c>
      <c r="M261" s="58">
        <f t="shared" si="36"/>
        <v>1.5</v>
      </c>
      <c r="N261" s="71">
        <v>60</v>
      </c>
      <c r="O261" s="100">
        <f t="array" ref="O261">IFERROR(INDEX($AB$11:$AM$235,MATCH($B261&amp;$I261,$Z$11:$Z$235&amp;$AE$11:$AE$235,0),MATCH($C261,$AB$9:$AM$9,0)),"-")</f>
        <v>10</v>
      </c>
      <c r="P261" s="58">
        <v>18</v>
      </c>
      <c r="Q261" s="58">
        <v>6</v>
      </c>
      <c r="R261" s="100">
        <f t="array" ref="R261">IFERROR(INDEX($AB$11:$AM$235,MATCH($B261&amp;$I261,$Z$11:$Z$235&amp;$AE$11:$AE$235,0),MATCH($D261,$AB$9:$AM$9,0)),"-")</f>
        <v>9.0257000000000005</v>
      </c>
      <c r="S261" s="58">
        <v>9</v>
      </c>
      <c r="T261" s="58">
        <v>3</v>
      </c>
      <c r="U261" s="58">
        <v>4</v>
      </c>
      <c r="V261" s="58">
        <v>12</v>
      </c>
      <c r="W261" s="50">
        <f t="shared" si="38"/>
        <v>12</v>
      </c>
      <c r="X261" s="50">
        <f t="shared" si="39"/>
        <v>6</v>
      </c>
      <c r="AO261" s="50"/>
    </row>
    <row r="262" spans="2:41" ht="15" x14ac:dyDescent="0.3">
      <c r="B262" s="72" t="str">
        <f t="shared" si="35"/>
        <v>M11×1.5</v>
      </c>
      <c r="C262" s="73" t="s">
        <v>212</v>
      </c>
      <c r="D262" s="73" t="s">
        <v>221</v>
      </c>
      <c r="E262" s="71" t="s">
        <v>135</v>
      </c>
      <c r="F262" s="58">
        <v>11</v>
      </c>
      <c r="G262" s="58">
        <v>1.5</v>
      </c>
      <c r="H262" s="71" t="s">
        <v>267</v>
      </c>
      <c r="I262" s="73" t="s">
        <v>402</v>
      </c>
      <c r="J262" s="58" t="s">
        <v>311</v>
      </c>
      <c r="K262" s="58" t="s">
        <v>490</v>
      </c>
      <c r="L262" s="58">
        <v>11</v>
      </c>
      <c r="M262" s="58">
        <f t="shared" si="36"/>
        <v>1.5</v>
      </c>
      <c r="N262" s="71">
        <v>60</v>
      </c>
      <c r="O262" s="100">
        <f t="array" ref="O262">IFERROR(INDEX($AB$11:$AM$235,MATCH($B262&amp;$I262,$Z$11:$Z$235&amp;$AE$11:$AE$235,0),MATCH($C262,$AB$9:$AM$9,0)),"-")</f>
        <v>11</v>
      </c>
      <c r="P262" s="58">
        <v>18</v>
      </c>
      <c r="Q262" s="58">
        <v>6</v>
      </c>
      <c r="R262" s="100">
        <f t="array" ref="R262">IFERROR(INDEX($AB$11:$AM$235,MATCH($B262&amp;$I262,$Z$11:$Z$235&amp;$AE$11:$AE$235,0),MATCH($D262,$AB$9:$AM$9,0)),"-")</f>
        <v>10.025700000000001</v>
      </c>
      <c r="S262" s="58">
        <v>9</v>
      </c>
      <c r="T262" s="58">
        <v>3</v>
      </c>
      <c r="U262" s="58">
        <v>4</v>
      </c>
      <c r="V262" s="58">
        <v>12</v>
      </c>
      <c r="W262" s="50">
        <f t="shared" si="38"/>
        <v>12</v>
      </c>
      <c r="X262" s="50">
        <f t="shared" si="39"/>
        <v>6</v>
      </c>
      <c r="AO262" s="50"/>
    </row>
    <row r="263" spans="2:41" ht="15" x14ac:dyDescent="0.3">
      <c r="B263" s="72" t="str">
        <f t="shared" si="35"/>
        <v>M12×1.75</v>
      </c>
      <c r="C263" s="73" t="s">
        <v>212</v>
      </c>
      <c r="D263" s="73" t="s">
        <v>221</v>
      </c>
      <c r="E263" s="71" t="s">
        <v>135</v>
      </c>
      <c r="F263" s="58">
        <v>12</v>
      </c>
      <c r="G263" s="58">
        <v>1.75</v>
      </c>
      <c r="H263" s="71" t="s">
        <v>267</v>
      </c>
      <c r="I263" s="73" t="s">
        <v>402</v>
      </c>
      <c r="J263" s="58" t="s">
        <v>311</v>
      </c>
      <c r="K263" s="58" t="s">
        <v>490</v>
      </c>
      <c r="L263" s="58">
        <v>12</v>
      </c>
      <c r="M263" s="58">
        <f t="shared" si="36"/>
        <v>1.75</v>
      </c>
      <c r="N263" s="71">
        <v>60</v>
      </c>
      <c r="O263" s="100">
        <f t="array" ref="O263">IFERROR(INDEX($AB$11:$AM$235,MATCH($B263&amp;$I263,$Z$11:$Z$235&amp;$AE$11:$AE$235,0),MATCH($C263,$AB$9:$AM$9,0)),"-")</f>
        <v>12</v>
      </c>
      <c r="P263" s="58">
        <v>18</v>
      </c>
      <c r="Q263" s="58">
        <v>6</v>
      </c>
      <c r="R263" s="100">
        <f t="array" ref="R263">IFERROR(INDEX($AB$11:$AM$235,MATCH($B263&amp;$I263,$Z$11:$Z$235&amp;$AE$11:$AE$235,0),MATCH($D263,$AB$9:$AM$9,0)),"-")</f>
        <v>10.863300000000001</v>
      </c>
      <c r="S263" s="58">
        <v>9</v>
      </c>
      <c r="T263" s="58">
        <v>3</v>
      </c>
      <c r="U263" s="58">
        <v>4</v>
      </c>
      <c r="V263" s="58">
        <v>11</v>
      </c>
      <c r="W263" s="50">
        <f t="shared" si="38"/>
        <v>12</v>
      </c>
      <c r="X263" s="50">
        <f t="shared" si="39"/>
        <v>6</v>
      </c>
      <c r="AO263" s="50"/>
    </row>
    <row r="264" spans="2:41" ht="15" x14ac:dyDescent="0.3">
      <c r="B264" s="72" t="str">
        <f t="shared" si="35"/>
        <v>M14×2</v>
      </c>
      <c r="C264" s="73" t="s">
        <v>212</v>
      </c>
      <c r="D264" s="73" t="s">
        <v>221</v>
      </c>
      <c r="E264" s="71" t="s">
        <v>135</v>
      </c>
      <c r="F264" s="58">
        <v>14</v>
      </c>
      <c r="G264" s="58">
        <v>2</v>
      </c>
      <c r="H264" s="71" t="s">
        <v>267</v>
      </c>
      <c r="I264" s="73" t="s">
        <v>402</v>
      </c>
      <c r="J264" s="58" t="s">
        <v>311</v>
      </c>
      <c r="K264" s="58" t="s">
        <v>490</v>
      </c>
      <c r="L264" s="58">
        <v>14</v>
      </c>
      <c r="M264" s="58">
        <f t="shared" si="36"/>
        <v>2</v>
      </c>
      <c r="N264" s="71">
        <v>60</v>
      </c>
      <c r="O264" s="100">
        <f t="array" ref="O264">IFERROR(INDEX($AB$11:$AM$235,MATCH($B264&amp;$I264,$Z$11:$Z$235&amp;$AE$11:$AE$235,0),MATCH($C264,$AB$9:$AM$9,0)),"-")</f>
        <v>14</v>
      </c>
      <c r="P264" s="58">
        <v>18</v>
      </c>
      <c r="Q264" s="58">
        <v>6</v>
      </c>
      <c r="R264" s="100">
        <f t="array" ref="R264">IFERROR(INDEX($AB$11:$AM$235,MATCH($B264&amp;$I264,$Z$11:$Z$235&amp;$AE$11:$AE$235,0),MATCH($D264,$AB$9:$AM$9,0)),"-")</f>
        <v>12.701000000000001</v>
      </c>
      <c r="S264" s="58">
        <v>9</v>
      </c>
      <c r="T264" s="58">
        <v>3</v>
      </c>
      <c r="U264" s="58">
        <v>4</v>
      </c>
      <c r="V264" s="58">
        <v>10</v>
      </c>
      <c r="W264" s="50">
        <f t="shared" si="38"/>
        <v>12</v>
      </c>
      <c r="X264" s="50">
        <f t="shared" si="39"/>
        <v>6</v>
      </c>
      <c r="AO264" s="50"/>
    </row>
    <row r="265" spans="2:41" ht="15" x14ac:dyDescent="0.3">
      <c r="B265" s="72" t="str">
        <f t="shared" si="35"/>
        <v>M16×2</v>
      </c>
      <c r="C265" s="73" t="s">
        <v>212</v>
      </c>
      <c r="D265" s="73" t="s">
        <v>221</v>
      </c>
      <c r="E265" s="71" t="s">
        <v>135</v>
      </c>
      <c r="F265" s="58">
        <v>16</v>
      </c>
      <c r="G265" s="58">
        <v>2</v>
      </c>
      <c r="H265" s="71" t="s">
        <v>267</v>
      </c>
      <c r="I265" s="73" t="s">
        <v>402</v>
      </c>
      <c r="J265" s="58" t="s">
        <v>311</v>
      </c>
      <c r="K265" s="58" t="s">
        <v>490</v>
      </c>
      <c r="L265" s="58">
        <v>16</v>
      </c>
      <c r="M265" s="58">
        <f t="shared" si="36"/>
        <v>2</v>
      </c>
      <c r="N265" s="71">
        <v>60</v>
      </c>
      <c r="O265" s="100">
        <f t="array" ref="O265">IFERROR(INDEX($AB$11:$AM$235,MATCH($B265&amp;$I265,$Z$11:$Z$235&amp;$AE$11:$AE$235,0),MATCH($C265,$AB$9:$AM$9,0)),"-")</f>
        <v>16</v>
      </c>
      <c r="P265" s="58">
        <v>18</v>
      </c>
      <c r="Q265" s="58">
        <v>6</v>
      </c>
      <c r="R265" s="100">
        <f t="array" ref="R265">IFERROR(INDEX($AB$11:$AM$235,MATCH($B265&amp;$I265,$Z$11:$Z$235&amp;$AE$11:$AE$235,0),MATCH($D265,$AB$9:$AM$9,0)),"-")</f>
        <v>14.701000000000001</v>
      </c>
      <c r="S265" s="58">
        <v>9</v>
      </c>
      <c r="T265" s="58">
        <v>3</v>
      </c>
      <c r="U265" s="58">
        <v>4</v>
      </c>
      <c r="V265" s="58">
        <v>10</v>
      </c>
      <c r="W265" s="50">
        <f t="shared" si="38"/>
        <v>12</v>
      </c>
      <c r="X265" s="50">
        <f t="shared" si="39"/>
        <v>6</v>
      </c>
      <c r="AO265" s="50"/>
    </row>
    <row r="266" spans="2:41" ht="15" x14ac:dyDescent="0.3">
      <c r="B266" s="72" t="str">
        <f t="shared" si="35"/>
        <v>M18×2.5</v>
      </c>
      <c r="C266" s="73" t="s">
        <v>212</v>
      </c>
      <c r="D266" s="73" t="s">
        <v>221</v>
      </c>
      <c r="E266" s="71" t="s">
        <v>135</v>
      </c>
      <c r="F266" s="58">
        <v>18</v>
      </c>
      <c r="G266" s="58">
        <v>2.5</v>
      </c>
      <c r="H266" s="71" t="s">
        <v>267</v>
      </c>
      <c r="I266" s="73" t="s">
        <v>402</v>
      </c>
      <c r="J266" s="58" t="s">
        <v>311</v>
      </c>
      <c r="K266" s="58" t="s">
        <v>490</v>
      </c>
      <c r="L266" s="58">
        <v>18</v>
      </c>
      <c r="M266" s="58">
        <f t="shared" si="36"/>
        <v>2.5</v>
      </c>
      <c r="N266" s="71">
        <v>60</v>
      </c>
      <c r="O266" s="100">
        <f t="array" ref="O266">IFERROR(INDEX($AB$11:$AM$235,MATCH($B266&amp;$I266,$Z$11:$Z$235&amp;$AE$11:$AE$235,0),MATCH($C266,$AB$9:$AM$9,0)),"-")</f>
        <v>18</v>
      </c>
      <c r="P266" s="58">
        <v>24</v>
      </c>
      <c r="Q266" s="58">
        <v>8</v>
      </c>
      <c r="R266" s="100">
        <f t="array" ref="R266">IFERROR(INDEX($AB$11:$AM$235,MATCH($B266&amp;$I266,$Z$11:$Z$235&amp;$AE$11:$AE$235,0),MATCH($D266,$AB$9:$AM$9,0)),"-")</f>
        <v>16.376200000000001</v>
      </c>
      <c r="S266" s="58">
        <v>12</v>
      </c>
      <c r="T266" s="58">
        <v>4</v>
      </c>
      <c r="U266" s="58">
        <v>4</v>
      </c>
      <c r="V266" s="58">
        <v>9</v>
      </c>
      <c r="W266" s="50">
        <f t="shared" si="38"/>
        <v>16</v>
      </c>
      <c r="X266" s="50">
        <f t="shared" si="39"/>
        <v>8</v>
      </c>
      <c r="AO266" s="50"/>
    </row>
    <row r="267" spans="2:41" ht="15" x14ac:dyDescent="0.3">
      <c r="B267" s="72" t="str">
        <f t="shared" ref="B267:B330" si="40">CONCATENATE(E267,L267,"×",G267)</f>
        <v>M20×2.5</v>
      </c>
      <c r="C267" s="73" t="s">
        <v>212</v>
      </c>
      <c r="D267" s="73" t="s">
        <v>221</v>
      </c>
      <c r="E267" s="71" t="s">
        <v>135</v>
      </c>
      <c r="F267" s="58">
        <v>20</v>
      </c>
      <c r="G267" s="58">
        <v>2.5</v>
      </c>
      <c r="H267" s="71" t="s">
        <v>267</v>
      </c>
      <c r="I267" s="73" t="s">
        <v>402</v>
      </c>
      <c r="J267" s="58" t="s">
        <v>311</v>
      </c>
      <c r="K267" s="58" t="s">
        <v>490</v>
      </c>
      <c r="L267" s="58">
        <v>20</v>
      </c>
      <c r="M267" s="58">
        <f t="shared" ref="M267:M330" si="41">G267</f>
        <v>2.5</v>
      </c>
      <c r="N267" s="71">
        <v>60</v>
      </c>
      <c r="O267" s="100">
        <f t="array" ref="O267">IFERROR(INDEX($AB$11:$AM$235,MATCH($B267&amp;$I267,$Z$11:$Z$235&amp;$AE$11:$AE$235,0),MATCH($C267,$AB$9:$AM$9,0)),"-")</f>
        <v>20</v>
      </c>
      <c r="P267" s="58">
        <v>24</v>
      </c>
      <c r="Q267" s="58">
        <v>8</v>
      </c>
      <c r="R267" s="100">
        <f t="array" ref="R267">IFERROR(INDEX($AB$11:$AM$235,MATCH($B267&amp;$I267,$Z$11:$Z$235&amp;$AE$11:$AE$235,0),MATCH($D267,$AB$9:$AM$9,0)),"-")</f>
        <v>18.376200000000001</v>
      </c>
      <c r="S267" s="58">
        <v>12</v>
      </c>
      <c r="T267" s="58">
        <v>4</v>
      </c>
      <c r="U267" s="58">
        <v>4</v>
      </c>
      <c r="V267" s="58">
        <v>9</v>
      </c>
      <c r="W267" s="50">
        <f t="shared" si="38"/>
        <v>16</v>
      </c>
      <c r="X267" s="50">
        <f t="shared" si="39"/>
        <v>8</v>
      </c>
      <c r="AO267" s="50"/>
    </row>
    <row r="268" spans="2:41" ht="15" x14ac:dyDescent="0.3">
      <c r="B268" s="72" t="str">
        <f t="shared" si="40"/>
        <v>M22×2.5</v>
      </c>
      <c r="C268" s="73" t="s">
        <v>212</v>
      </c>
      <c r="D268" s="73" t="s">
        <v>221</v>
      </c>
      <c r="E268" s="71" t="s">
        <v>135</v>
      </c>
      <c r="F268" s="58">
        <v>22</v>
      </c>
      <c r="G268" s="58">
        <v>2.5</v>
      </c>
      <c r="H268" s="71" t="s">
        <v>267</v>
      </c>
      <c r="I268" s="73" t="s">
        <v>402</v>
      </c>
      <c r="J268" s="58" t="s">
        <v>311</v>
      </c>
      <c r="K268" s="58" t="s">
        <v>490</v>
      </c>
      <c r="L268" s="58">
        <v>22</v>
      </c>
      <c r="M268" s="58">
        <f t="shared" si="41"/>
        <v>2.5</v>
      </c>
      <c r="N268" s="71">
        <v>60</v>
      </c>
      <c r="O268" s="100">
        <f t="array" ref="O268">IFERROR(INDEX($AB$11:$AM$235,MATCH($B268&amp;$I268,$Z$11:$Z$235&amp;$AE$11:$AE$235,0),MATCH($C268,$AB$9:$AM$9,0)),"-")</f>
        <v>22</v>
      </c>
      <c r="P268" s="58">
        <v>24</v>
      </c>
      <c r="Q268" s="58">
        <v>8</v>
      </c>
      <c r="R268" s="100">
        <f t="array" ref="R268">IFERROR(INDEX($AB$11:$AM$235,MATCH($B268&amp;$I268,$Z$11:$Z$235&amp;$AE$11:$AE$235,0),MATCH($D268,$AB$9:$AM$9,0)),"-")</f>
        <v>20.376200000000001</v>
      </c>
      <c r="S268" s="58">
        <v>12</v>
      </c>
      <c r="T268" s="58">
        <v>4</v>
      </c>
      <c r="U268" s="58">
        <v>4</v>
      </c>
      <c r="V268" s="58">
        <v>9</v>
      </c>
      <c r="W268" s="50">
        <f t="shared" ref="W268:W331" si="42">IF(P268="-","-",P268-Q268)</f>
        <v>16</v>
      </c>
      <c r="X268" s="50">
        <f t="shared" si="39"/>
        <v>8</v>
      </c>
      <c r="AO268" s="50"/>
    </row>
    <row r="269" spans="2:41" ht="15" x14ac:dyDescent="0.3">
      <c r="B269" s="72" t="str">
        <f t="shared" si="40"/>
        <v>M24×3</v>
      </c>
      <c r="C269" s="73" t="s">
        <v>212</v>
      </c>
      <c r="D269" s="73" t="s">
        <v>221</v>
      </c>
      <c r="E269" s="71" t="s">
        <v>135</v>
      </c>
      <c r="F269" s="58">
        <v>24</v>
      </c>
      <c r="G269" s="58">
        <v>3</v>
      </c>
      <c r="H269" s="71" t="s">
        <v>267</v>
      </c>
      <c r="I269" s="73" t="s">
        <v>402</v>
      </c>
      <c r="J269" s="58" t="s">
        <v>311</v>
      </c>
      <c r="K269" s="58" t="s">
        <v>490</v>
      </c>
      <c r="L269" s="58">
        <v>24</v>
      </c>
      <c r="M269" s="58">
        <f t="shared" si="41"/>
        <v>3</v>
      </c>
      <c r="N269" s="71">
        <v>60</v>
      </c>
      <c r="O269" s="100">
        <f t="array" ref="O269">IFERROR(INDEX($AB$11:$AM$235,MATCH($B269&amp;$I269,$Z$11:$Z$235&amp;$AE$11:$AE$235,0),MATCH($C269,$AB$9:$AM$9,0)),"-")</f>
        <v>24</v>
      </c>
      <c r="P269" s="58">
        <v>24</v>
      </c>
      <c r="Q269" s="58">
        <v>8</v>
      </c>
      <c r="R269" s="100">
        <f t="array" ref="R269">IFERROR(INDEX($AB$11:$AM$235,MATCH($B269&amp;$I269,$Z$11:$Z$235&amp;$AE$11:$AE$235,0),MATCH($D269,$AB$9:$AM$9,0)),"-")</f>
        <v>22.051400000000001</v>
      </c>
      <c r="S269" s="58">
        <v>12</v>
      </c>
      <c r="T269" s="58">
        <v>4</v>
      </c>
      <c r="U269" s="58">
        <v>4</v>
      </c>
      <c r="V269" s="58">
        <v>9</v>
      </c>
      <c r="W269" s="50">
        <f t="shared" si="42"/>
        <v>16</v>
      </c>
      <c r="X269" s="50">
        <f t="shared" si="39"/>
        <v>8</v>
      </c>
      <c r="AO269" s="50"/>
    </row>
    <row r="270" spans="2:41" ht="15" x14ac:dyDescent="0.3">
      <c r="B270" s="72" t="str">
        <f t="shared" si="40"/>
        <v>M27×3</v>
      </c>
      <c r="C270" s="73" t="s">
        <v>212</v>
      </c>
      <c r="D270" s="73" t="s">
        <v>221</v>
      </c>
      <c r="E270" s="71" t="s">
        <v>135</v>
      </c>
      <c r="F270" s="58">
        <v>27</v>
      </c>
      <c r="G270" s="58">
        <v>3</v>
      </c>
      <c r="H270" s="71" t="s">
        <v>267</v>
      </c>
      <c r="I270" s="73" t="s">
        <v>402</v>
      </c>
      <c r="J270" s="58" t="s">
        <v>311</v>
      </c>
      <c r="K270" s="58" t="s">
        <v>490</v>
      </c>
      <c r="L270" s="58">
        <v>27</v>
      </c>
      <c r="M270" s="58">
        <f t="shared" si="41"/>
        <v>3</v>
      </c>
      <c r="N270" s="71">
        <v>60</v>
      </c>
      <c r="O270" s="100">
        <f t="array" ref="O270">IFERROR(INDEX($AB$11:$AM$235,MATCH($B270&amp;$I270,$Z$11:$Z$235&amp;$AE$11:$AE$235,0),MATCH($C270,$AB$9:$AM$9,0)),"-")</f>
        <v>27</v>
      </c>
      <c r="P270" s="58">
        <v>24</v>
      </c>
      <c r="Q270" s="58">
        <v>8</v>
      </c>
      <c r="R270" s="100">
        <f t="array" ref="R270">IFERROR(INDEX($AB$11:$AM$235,MATCH($B270&amp;$I270,$Z$11:$Z$235&amp;$AE$11:$AE$235,0),MATCH($D270,$AB$9:$AM$9,0)),"-")</f>
        <v>25.051400000000001</v>
      </c>
      <c r="S270" s="58">
        <v>12</v>
      </c>
      <c r="T270" s="58">
        <v>4</v>
      </c>
      <c r="U270" s="58">
        <v>4</v>
      </c>
      <c r="V270" s="58">
        <v>9</v>
      </c>
      <c r="W270" s="50">
        <f t="shared" si="42"/>
        <v>16</v>
      </c>
      <c r="X270" s="50">
        <f t="shared" si="39"/>
        <v>8</v>
      </c>
      <c r="AO270" s="50"/>
    </row>
    <row r="271" spans="2:41" ht="15" x14ac:dyDescent="0.3">
      <c r="B271" s="72" t="str">
        <f t="shared" si="40"/>
        <v>M30×3.5</v>
      </c>
      <c r="C271" s="73" t="s">
        <v>212</v>
      </c>
      <c r="D271" s="73" t="s">
        <v>221</v>
      </c>
      <c r="E271" s="71" t="s">
        <v>135</v>
      </c>
      <c r="F271" s="58">
        <v>30</v>
      </c>
      <c r="G271" s="58">
        <v>3.5</v>
      </c>
      <c r="H271" s="71" t="s">
        <v>267</v>
      </c>
      <c r="I271" s="73" t="s">
        <v>402</v>
      </c>
      <c r="J271" s="58" t="s">
        <v>311</v>
      </c>
      <c r="K271" s="58" t="s">
        <v>490</v>
      </c>
      <c r="L271" s="58">
        <v>30</v>
      </c>
      <c r="M271" s="58">
        <f t="shared" si="41"/>
        <v>3.5</v>
      </c>
      <c r="N271" s="71">
        <v>60</v>
      </c>
      <c r="O271" s="100">
        <f t="array" ref="O271">IFERROR(INDEX($AB$11:$AM$235,MATCH($B271&amp;$I271,$Z$11:$Z$235&amp;$AE$11:$AE$235,0),MATCH($C271,$AB$9:$AM$9,0)),"-")</f>
        <v>30</v>
      </c>
      <c r="P271" s="58">
        <v>24</v>
      </c>
      <c r="Q271" s="58">
        <v>8</v>
      </c>
      <c r="R271" s="100">
        <f t="array" ref="R271">IFERROR(INDEX($AB$11:$AM$235,MATCH($B271&amp;$I271,$Z$11:$Z$235&amp;$AE$11:$AE$235,0),MATCH($D271,$AB$9:$AM$9,0)),"-")</f>
        <v>27.726700000000001</v>
      </c>
      <c r="S271" s="58">
        <v>12</v>
      </c>
      <c r="T271" s="58">
        <v>4</v>
      </c>
      <c r="U271" s="58">
        <v>4</v>
      </c>
      <c r="V271" s="58">
        <v>9</v>
      </c>
      <c r="W271" s="50">
        <f t="shared" si="42"/>
        <v>16</v>
      </c>
      <c r="X271" s="50">
        <f t="shared" si="39"/>
        <v>8</v>
      </c>
      <c r="AO271" s="50"/>
    </row>
    <row r="272" spans="2:41" ht="15" x14ac:dyDescent="0.3">
      <c r="B272" s="72" t="str">
        <f t="shared" si="40"/>
        <v>M33×3.5</v>
      </c>
      <c r="C272" s="73" t="s">
        <v>212</v>
      </c>
      <c r="D272" s="73" t="s">
        <v>221</v>
      </c>
      <c r="E272" s="71" t="s">
        <v>135</v>
      </c>
      <c r="F272" s="58">
        <v>33</v>
      </c>
      <c r="G272" s="58">
        <v>3.5</v>
      </c>
      <c r="H272" s="71" t="s">
        <v>267</v>
      </c>
      <c r="I272" s="73" t="s">
        <v>402</v>
      </c>
      <c r="J272" s="58" t="s">
        <v>311</v>
      </c>
      <c r="K272" s="58" t="s">
        <v>490</v>
      </c>
      <c r="L272" s="58">
        <v>33</v>
      </c>
      <c r="M272" s="58">
        <f t="shared" si="41"/>
        <v>3.5</v>
      </c>
      <c r="N272" s="71">
        <v>60</v>
      </c>
      <c r="O272" s="100">
        <f t="array" ref="O272">IFERROR(INDEX($AB$11:$AM$235,MATCH($B272&amp;$I272,$Z$11:$Z$235&amp;$AE$11:$AE$235,0),MATCH($C272,$AB$9:$AM$9,0)),"-")</f>
        <v>33</v>
      </c>
      <c r="P272" s="58">
        <v>24</v>
      </c>
      <c r="Q272" s="58">
        <v>8</v>
      </c>
      <c r="R272" s="100">
        <f t="array" ref="R272">IFERROR(INDEX($AB$11:$AM$235,MATCH($B272&amp;$I272,$Z$11:$Z$235&amp;$AE$11:$AE$235,0),MATCH($D272,$AB$9:$AM$9,0)),"-")</f>
        <v>30.726700000000001</v>
      </c>
      <c r="S272" s="58">
        <v>12</v>
      </c>
      <c r="T272" s="58">
        <v>4</v>
      </c>
      <c r="U272" s="58">
        <v>4</v>
      </c>
      <c r="V272" s="58">
        <v>9</v>
      </c>
      <c r="W272" s="50">
        <f t="shared" si="42"/>
        <v>16</v>
      </c>
      <c r="X272" s="50">
        <f t="shared" si="39"/>
        <v>8</v>
      </c>
      <c r="AO272" s="50"/>
    </row>
    <row r="273" spans="2:41" ht="15" x14ac:dyDescent="0.3">
      <c r="B273" s="72" t="str">
        <f t="shared" si="40"/>
        <v>M36×4</v>
      </c>
      <c r="C273" s="73" t="s">
        <v>212</v>
      </c>
      <c r="D273" s="73" t="s">
        <v>221</v>
      </c>
      <c r="E273" s="71" t="s">
        <v>135</v>
      </c>
      <c r="F273" s="58">
        <v>36</v>
      </c>
      <c r="G273" s="58">
        <v>4</v>
      </c>
      <c r="H273" s="71" t="s">
        <v>267</v>
      </c>
      <c r="I273" s="73" t="s">
        <v>402</v>
      </c>
      <c r="J273" s="58" t="s">
        <v>311</v>
      </c>
      <c r="K273" s="58" t="s">
        <v>490</v>
      </c>
      <c r="L273" s="58">
        <v>36</v>
      </c>
      <c r="M273" s="58">
        <f t="shared" si="41"/>
        <v>4</v>
      </c>
      <c r="N273" s="71">
        <v>60</v>
      </c>
      <c r="O273" s="100">
        <f t="array" ref="O273">IFERROR(INDEX($AB$11:$AM$235,MATCH($B273&amp;$I273,$Z$11:$Z$235&amp;$AE$11:$AE$235,0),MATCH($C273,$AB$9:$AM$9,0)),"-")</f>
        <v>36</v>
      </c>
      <c r="P273" s="58">
        <v>24</v>
      </c>
      <c r="Q273" s="58">
        <v>8</v>
      </c>
      <c r="R273" s="100">
        <f t="array" ref="R273">IFERROR(INDEX($AB$11:$AM$235,MATCH($B273&amp;$I273,$Z$11:$Z$235&amp;$AE$11:$AE$235,0),MATCH($D273,$AB$9:$AM$9,0)),"-")</f>
        <v>33.401899999999998</v>
      </c>
      <c r="S273" s="58">
        <v>12</v>
      </c>
      <c r="T273" s="58">
        <v>4</v>
      </c>
      <c r="U273" s="58">
        <v>4</v>
      </c>
      <c r="V273" s="58">
        <v>8</v>
      </c>
      <c r="W273" s="50">
        <f t="shared" si="42"/>
        <v>16</v>
      </c>
      <c r="X273" s="50">
        <f t="shared" si="39"/>
        <v>8</v>
      </c>
      <c r="AO273" s="50"/>
    </row>
    <row r="274" spans="2:41" ht="15" x14ac:dyDescent="0.3">
      <c r="B274" s="72" t="str">
        <f t="shared" si="40"/>
        <v>M39×4</v>
      </c>
      <c r="C274" s="73" t="s">
        <v>212</v>
      </c>
      <c r="D274" s="73" t="s">
        <v>221</v>
      </c>
      <c r="E274" s="71" t="s">
        <v>135</v>
      </c>
      <c r="F274" s="58">
        <v>39</v>
      </c>
      <c r="G274" s="58">
        <v>4</v>
      </c>
      <c r="H274" s="71" t="s">
        <v>267</v>
      </c>
      <c r="I274" s="73" t="s">
        <v>402</v>
      </c>
      <c r="J274" s="58" t="s">
        <v>311</v>
      </c>
      <c r="K274" s="58" t="s">
        <v>490</v>
      </c>
      <c r="L274" s="58">
        <v>39</v>
      </c>
      <c r="M274" s="58">
        <f t="shared" si="41"/>
        <v>4</v>
      </c>
      <c r="N274" s="71">
        <v>60</v>
      </c>
      <c r="O274" s="100">
        <f t="array" ref="O274">IFERROR(INDEX($AB$11:$AM$235,MATCH($B274&amp;$I274,$Z$11:$Z$235&amp;$AE$11:$AE$235,0),MATCH($C274,$AB$9:$AM$9,0)),"-")</f>
        <v>39</v>
      </c>
      <c r="P274" s="58">
        <v>24</v>
      </c>
      <c r="Q274" s="58">
        <v>8</v>
      </c>
      <c r="R274" s="100">
        <f t="array" ref="R274">IFERROR(INDEX($AB$11:$AM$235,MATCH($B274&amp;$I274,$Z$11:$Z$235&amp;$AE$11:$AE$235,0),MATCH($D274,$AB$9:$AM$9,0)),"-")</f>
        <v>36.401899999999998</v>
      </c>
      <c r="S274" s="58">
        <v>12</v>
      </c>
      <c r="T274" s="58">
        <v>4</v>
      </c>
      <c r="U274" s="58">
        <v>4</v>
      </c>
      <c r="V274" s="58">
        <v>8</v>
      </c>
      <c r="W274" s="50">
        <f t="shared" si="42"/>
        <v>16</v>
      </c>
      <c r="X274" s="50">
        <f t="shared" si="39"/>
        <v>8</v>
      </c>
      <c r="AO274" s="50"/>
    </row>
    <row r="275" spans="2:41" ht="15" x14ac:dyDescent="0.3">
      <c r="B275" s="72" t="str">
        <f t="shared" si="40"/>
        <v>M42×4.5</v>
      </c>
      <c r="C275" s="73" t="s">
        <v>212</v>
      </c>
      <c r="D275" s="73" t="s">
        <v>221</v>
      </c>
      <c r="E275" s="71" t="s">
        <v>135</v>
      </c>
      <c r="F275" s="58">
        <v>42</v>
      </c>
      <c r="G275" s="58">
        <v>4.5</v>
      </c>
      <c r="H275" s="71" t="s">
        <v>267</v>
      </c>
      <c r="I275" s="73" t="s">
        <v>402</v>
      </c>
      <c r="J275" s="58" t="s">
        <v>311</v>
      </c>
      <c r="K275" s="58" t="s">
        <v>490</v>
      </c>
      <c r="L275" s="58">
        <v>42</v>
      </c>
      <c r="M275" s="58">
        <f t="shared" si="41"/>
        <v>4.5</v>
      </c>
      <c r="N275" s="71">
        <v>60</v>
      </c>
      <c r="O275" s="100">
        <f t="array" ref="O275">IFERROR(INDEX($AB$11:$AM$235,MATCH($B275&amp;$I275,$Z$11:$Z$235&amp;$AE$11:$AE$235,0),MATCH($C275,$AB$9:$AM$9,0)),"-")</f>
        <v>42</v>
      </c>
      <c r="P275" s="58">
        <v>24</v>
      </c>
      <c r="Q275" s="58">
        <v>8</v>
      </c>
      <c r="R275" s="100">
        <f t="array" ref="R275">IFERROR(INDEX($AB$11:$AM$235,MATCH($B275&amp;$I275,$Z$11:$Z$235&amp;$AE$11:$AE$235,0),MATCH($D275,$AB$9:$AM$9,0)),"-")</f>
        <v>39.077199999999998</v>
      </c>
      <c r="S275" s="58">
        <v>12</v>
      </c>
      <c r="T275" s="58">
        <v>4</v>
      </c>
      <c r="U275" s="58">
        <v>4</v>
      </c>
      <c r="V275" s="58">
        <v>8</v>
      </c>
      <c r="W275" s="50">
        <f t="shared" si="42"/>
        <v>16</v>
      </c>
      <c r="X275" s="50">
        <f t="shared" si="39"/>
        <v>8</v>
      </c>
      <c r="AO275" s="50"/>
    </row>
    <row r="276" spans="2:41" ht="15" x14ac:dyDescent="0.3">
      <c r="B276" s="72" t="str">
        <f t="shared" si="40"/>
        <v>M45×4.5</v>
      </c>
      <c r="C276" s="73" t="s">
        <v>212</v>
      </c>
      <c r="D276" s="73" t="s">
        <v>221</v>
      </c>
      <c r="E276" s="71" t="s">
        <v>135</v>
      </c>
      <c r="F276" s="58">
        <v>45</v>
      </c>
      <c r="G276" s="58">
        <v>4.5</v>
      </c>
      <c r="H276" s="71" t="s">
        <v>267</v>
      </c>
      <c r="I276" s="73" t="s">
        <v>402</v>
      </c>
      <c r="J276" s="58" t="s">
        <v>311</v>
      </c>
      <c r="K276" s="58" t="s">
        <v>490</v>
      </c>
      <c r="L276" s="58">
        <v>45</v>
      </c>
      <c r="M276" s="58">
        <f t="shared" si="41"/>
        <v>4.5</v>
      </c>
      <c r="N276" s="71">
        <v>60</v>
      </c>
      <c r="O276" s="100">
        <f t="array" ref="O276">IFERROR(INDEX($AB$11:$AM$235,MATCH($B276&amp;$I276,$Z$11:$Z$235&amp;$AE$11:$AE$235,0),MATCH($C276,$AB$9:$AM$9,0)),"-")</f>
        <v>45</v>
      </c>
      <c r="P276" s="58">
        <v>24</v>
      </c>
      <c r="Q276" s="58">
        <v>8</v>
      </c>
      <c r="R276" s="100">
        <f t="array" ref="R276">IFERROR(INDEX($AB$11:$AM$235,MATCH($B276&amp;$I276,$Z$11:$Z$235&amp;$AE$11:$AE$235,0),MATCH($D276,$AB$9:$AM$9,0)),"-")</f>
        <v>42.077199999999998</v>
      </c>
      <c r="S276" s="58">
        <v>12</v>
      </c>
      <c r="T276" s="58">
        <v>4</v>
      </c>
      <c r="U276" s="58">
        <v>4</v>
      </c>
      <c r="V276" s="58">
        <v>8</v>
      </c>
      <c r="W276" s="50">
        <f t="shared" si="42"/>
        <v>16</v>
      </c>
      <c r="X276" s="50">
        <f t="shared" si="39"/>
        <v>8</v>
      </c>
      <c r="AO276" s="50"/>
    </row>
    <row r="277" spans="2:41" ht="15" x14ac:dyDescent="0.3">
      <c r="B277" s="72" t="str">
        <f t="shared" si="40"/>
        <v>M48×5</v>
      </c>
      <c r="C277" s="73" t="s">
        <v>212</v>
      </c>
      <c r="D277" s="73" t="s">
        <v>221</v>
      </c>
      <c r="E277" s="71" t="s">
        <v>135</v>
      </c>
      <c r="F277" s="58">
        <v>48</v>
      </c>
      <c r="G277" s="58">
        <v>5</v>
      </c>
      <c r="H277" s="71" t="s">
        <v>267</v>
      </c>
      <c r="I277" s="73" t="s">
        <v>402</v>
      </c>
      <c r="J277" s="58" t="s">
        <v>311</v>
      </c>
      <c r="K277" s="58" t="s">
        <v>490</v>
      </c>
      <c r="L277" s="58">
        <v>48</v>
      </c>
      <c r="M277" s="58">
        <f t="shared" si="41"/>
        <v>5</v>
      </c>
      <c r="N277" s="71">
        <v>60</v>
      </c>
      <c r="O277" s="100">
        <f t="array" ref="O277">IFERROR(INDEX($AB$11:$AM$235,MATCH($B277&amp;$I277,$Z$11:$Z$235&amp;$AE$11:$AE$235,0),MATCH($C277,$AB$9:$AM$9,0)),"-")</f>
        <v>48</v>
      </c>
      <c r="P277" s="58">
        <v>24</v>
      </c>
      <c r="Q277" s="58">
        <v>8</v>
      </c>
      <c r="R277" s="100">
        <f t="array" ref="R277">IFERROR(INDEX($AB$11:$AM$235,MATCH($B277&amp;$I277,$Z$11:$Z$235&amp;$AE$11:$AE$235,0),MATCH($D277,$AB$9:$AM$9,0)),"-")</f>
        <v>44.752400000000002</v>
      </c>
      <c r="S277" s="58">
        <v>12</v>
      </c>
      <c r="T277" s="58">
        <v>4</v>
      </c>
      <c r="U277" s="58">
        <v>4</v>
      </c>
      <c r="V277" s="58">
        <v>8</v>
      </c>
      <c r="W277" s="50">
        <f t="shared" si="42"/>
        <v>16</v>
      </c>
      <c r="X277" s="50">
        <f t="shared" si="39"/>
        <v>8</v>
      </c>
      <c r="AO277" s="50"/>
    </row>
    <row r="278" spans="2:41" ht="15" x14ac:dyDescent="0.3">
      <c r="B278" s="72" t="str">
        <f t="shared" si="40"/>
        <v>M52×5</v>
      </c>
      <c r="C278" s="73" t="s">
        <v>212</v>
      </c>
      <c r="D278" s="73" t="s">
        <v>221</v>
      </c>
      <c r="E278" s="71" t="s">
        <v>135</v>
      </c>
      <c r="F278" s="58">
        <v>52</v>
      </c>
      <c r="G278" s="58">
        <v>5</v>
      </c>
      <c r="H278" s="71" t="s">
        <v>267</v>
      </c>
      <c r="I278" s="73" t="s">
        <v>402</v>
      </c>
      <c r="J278" s="58" t="s">
        <v>311</v>
      </c>
      <c r="K278" s="58" t="s">
        <v>490</v>
      </c>
      <c r="L278" s="58">
        <v>52</v>
      </c>
      <c r="M278" s="58">
        <f t="shared" si="41"/>
        <v>5</v>
      </c>
      <c r="N278" s="71">
        <v>60</v>
      </c>
      <c r="O278" s="100">
        <f t="array" ref="O278">IFERROR(INDEX($AB$11:$AM$235,MATCH($B278&amp;$I278,$Z$11:$Z$235&amp;$AE$11:$AE$235,0),MATCH($C278,$AB$9:$AM$9,0)),"-")</f>
        <v>52</v>
      </c>
      <c r="P278" s="58">
        <v>24</v>
      </c>
      <c r="Q278" s="58">
        <v>8</v>
      </c>
      <c r="R278" s="100">
        <f t="array" ref="R278">IFERROR(INDEX($AB$11:$AM$235,MATCH($B278&amp;$I278,$Z$11:$Z$235&amp;$AE$11:$AE$235,0),MATCH($D278,$AB$9:$AM$9,0)),"-")</f>
        <v>48.752400000000002</v>
      </c>
      <c r="S278" s="58">
        <v>12</v>
      </c>
      <c r="T278" s="58">
        <v>4</v>
      </c>
      <c r="U278" s="58">
        <v>4</v>
      </c>
      <c r="V278" s="58">
        <v>8</v>
      </c>
      <c r="W278" s="50">
        <f t="shared" si="42"/>
        <v>16</v>
      </c>
      <c r="X278" s="50">
        <f t="shared" ref="X278:X341" si="43">S278-T278</f>
        <v>8</v>
      </c>
      <c r="AO278" s="50"/>
    </row>
    <row r="279" spans="2:41" ht="15" x14ac:dyDescent="0.3">
      <c r="B279" s="72" t="str">
        <f t="shared" si="40"/>
        <v>M56×5.5</v>
      </c>
      <c r="C279" s="73" t="s">
        <v>212</v>
      </c>
      <c r="D279" s="73" t="s">
        <v>221</v>
      </c>
      <c r="E279" s="71" t="s">
        <v>135</v>
      </c>
      <c r="F279" s="58">
        <v>56</v>
      </c>
      <c r="G279" s="58">
        <v>5.5</v>
      </c>
      <c r="H279" s="71" t="s">
        <v>267</v>
      </c>
      <c r="I279" s="73" t="s">
        <v>402</v>
      </c>
      <c r="J279" s="58" t="s">
        <v>311</v>
      </c>
      <c r="K279" s="58" t="s">
        <v>490</v>
      </c>
      <c r="L279" s="58">
        <v>56</v>
      </c>
      <c r="M279" s="58">
        <f t="shared" si="41"/>
        <v>5.5</v>
      </c>
      <c r="N279" s="71">
        <v>60</v>
      </c>
      <c r="O279" s="100">
        <f t="array" ref="O279">IFERROR(INDEX($AB$11:$AM$235,MATCH($B279&amp;$I279,$Z$11:$Z$235&amp;$AE$11:$AE$235,0),MATCH($C279,$AB$9:$AM$9,0)),"-")</f>
        <v>56</v>
      </c>
      <c r="P279" s="58">
        <v>27</v>
      </c>
      <c r="Q279" s="58">
        <v>9</v>
      </c>
      <c r="R279" s="100">
        <f t="array" ref="R279">IFERROR(INDEX($AB$11:$AM$235,MATCH($B279&amp;$I279,$Z$11:$Z$235&amp;$AE$11:$AE$235,0),MATCH($D279,$AB$9:$AM$9,0)),"-")</f>
        <v>52.427599999999998</v>
      </c>
      <c r="S279" s="58">
        <v>15</v>
      </c>
      <c r="T279" s="58">
        <v>5</v>
      </c>
      <c r="U279" s="58">
        <v>4</v>
      </c>
      <c r="V279" s="58">
        <v>8</v>
      </c>
      <c r="W279" s="50">
        <f t="shared" si="42"/>
        <v>18</v>
      </c>
      <c r="X279" s="50">
        <f t="shared" si="43"/>
        <v>10</v>
      </c>
      <c r="AO279" s="50"/>
    </row>
    <row r="280" spans="2:41" ht="15" x14ac:dyDescent="0.3">
      <c r="B280" s="72" t="str">
        <f t="shared" si="40"/>
        <v>M60×5.5</v>
      </c>
      <c r="C280" s="73" t="s">
        <v>212</v>
      </c>
      <c r="D280" s="73" t="s">
        <v>221</v>
      </c>
      <c r="E280" s="71" t="s">
        <v>135</v>
      </c>
      <c r="F280" s="58">
        <v>60</v>
      </c>
      <c r="G280" s="58">
        <v>5.5</v>
      </c>
      <c r="H280" s="71" t="s">
        <v>267</v>
      </c>
      <c r="I280" s="73" t="s">
        <v>402</v>
      </c>
      <c r="J280" s="58" t="s">
        <v>311</v>
      </c>
      <c r="K280" s="58" t="s">
        <v>490</v>
      </c>
      <c r="L280" s="58">
        <v>60</v>
      </c>
      <c r="M280" s="58">
        <f t="shared" si="41"/>
        <v>5.5</v>
      </c>
      <c r="N280" s="71">
        <v>60</v>
      </c>
      <c r="O280" s="100">
        <f t="array" ref="O280">IFERROR(INDEX($AB$11:$AM$235,MATCH($B280&amp;$I280,$Z$11:$Z$235&amp;$AE$11:$AE$235,0),MATCH($C280,$AB$9:$AM$9,0)),"-")</f>
        <v>60</v>
      </c>
      <c r="P280" s="58">
        <v>27</v>
      </c>
      <c r="Q280" s="58">
        <v>9</v>
      </c>
      <c r="R280" s="100">
        <f t="array" ref="R280">IFERROR(INDEX($AB$11:$AM$235,MATCH($B280&amp;$I280,$Z$11:$Z$235&amp;$AE$11:$AE$235,0),MATCH($D280,$AB$9:$AM$9,0)),"-")</f>
        <v>56.427599999999998</v>
      </c>
      <c r="S280" s="58">
        <v>15</v>
      </c>
      <c r="T280" s="58">
        <v>5</v>
      </c>
      <c r="U280" s="58">
        <v>4</v>
      </c>
      <c r="V280" s="58">
        <v>8</v>
      </c>
      <c r="W280" s="50">
        <f t="shared" si="42"/>
        <v>18</v>
      </c>
      <c r="X280" s="50">
        <f t="shared" si="43"/>
        <v>10</v>
      </c>
      <c r="AO280" s="50"/>
    </row>
    <row r="281" spans="2:41" ht="15" x14ac:dyDescent="0.3">
      <c r="B281" s="72" t="str">
        <f t="shared" si="40"/>
        <v>M64×6</v>
      </c>
      <c r="C281" s="73" t="s">
        <v>212</v>
      </c>
      <c r="D281" s="73" t="s">
        <v>221</v>
      </c>
      <c r="E281" s="71" t="s">
        <v>135</v>
      </c>
      <c r="F281" s="58">
        <v>64</v>
      </c>
      <c r="G281" s="58">
        <v>6</v>
      </c>
      <c r="H281" s="71" t="s">
        <v>267</v>
      </c>
      <c r="I281" s="73" t="s">
        <v>402</v>
      </c>
      <c r="J281" s="58" t="s">
        <v>311</v>
      </c>
      <c r="K281" s="58" t="s">
        <v>490</v>
      </c>
      <c r="L281" s="58">
        <v>64</v>
      </c>
      <c r="M281" s="58">
        <f t="shared" si="41"/>
        <v>6</v>
      </c>
      <c r="N281" s="71">
        <v>60</v>
      </c>
      <c r="O281" s="100">
        <f t="array" ref="O281">IFERROR(INDEX($AB$11:$AM$235,MATCH($B281&amp;$I281,$Z$11:$Z$235&amp;$AE$11:$AE$235,0),MATCH($C281,$AB$9:$AM$9,0)),"-")</f>
        <v>64</v>
      </c>
      <c r="P281" s="58">
        <v>27</v>
      </c>
      <c r="Q281" s="58">
        <v>9</v>
      </c>
      <c r="R281" s="100">
        <f t="array" ref="R281">IFERROR(INDEX($AB$11:$AM$235,MATCH($B281&amp;$I281,$Z$11:$Z$235&amp;$AE$11:$AE$235,0),MATCH($D281,$AB$9:$AM$9,0)),"-")</f>
        <v>60.102899999999998</v>
      </c>
      <c r="S281" s="58">
        <v>15</v>
      </c>
      <c r="T281" s="58">
        <v>5</v>
      </c>
      <c r="U281" s="58">
        <v>4</v>
      </c>
      <c r="V281" s="58">
        <v>7</v>
      </c>
      <c r="W281" s="50">
        <f t="shared" si="42"/>
        <v>18</v>
      </c>
      <c r="X281" s="50">
        <f t="shared" si="43"/>
        <v>10</v>
      </c>
      <c r="AO281" s="50"/>
    </row>
    <row r="282" spans="2:41" ht="15" x14ac:dyDescent="0.3">
      <c r="B282" s="72" t="str">
        <f t="shared" si="40"/>
        <v>M68×6</v>
      </c>
      <c r="C282" s="73" t="s">
        <v>212</v>
      </c>
      <c r="D282" s="73" t="s">
        <v>221</v>
      </c>
      <c r="E282" s="71" t="s">
        <v>135</v>
      </c>
      <c r="F282" s="58">
        <v>68</v>
      </c>
      <c r="G282" s="58">
        <v>6</v>
      </c>
      <c r="H282" s="71" t="s">
        <v>267</v>
      </c>
      <c r="I282" s="73" t="s">
        <v>402</v>
      </c>
      <c r="J282" s="58" t="s">
        <v>311</v>
      </c>
      <c r="K282" s="58" t="s">
        <v>490</v>
      </c>
      <c r="L282" s="58">
        <v>68</v>
      </c>
      <c r="M282" s="58">
        <f t="shared" si="41"/>
        <v>6</v>
      </c>
      <c r="N282" s="71">
        <v>60</v>
      </c>
      <c r="O282" s="100">
        <f t="array" ref="O282">IFERROR(INDEX($AB$11:$AM$235,MATCH($B282&amp;$I282,$Z$11:$Z$235&amp;$AE$11:$AE$235,0),MATCH($C282,$AB$9:$AM$9,0)),"-")</f>
        <v>68</v>
      </c>
      <c r="P282" s="58">
        <v>27</v>
      </c>
      <c r="Q282" s="58">
        <v>9</v>
      </c>
      <c r="R282" s="100">
        <f t="array" ref="R282">IFERROR(INDEX($AB$11:$AM$235,MATCH($B282&amp;$I282,$Z$11:$Z$235&amp;$AE$11:$AE$235,0),MATCH($D282,$AB$9:$AM$9,0)),"-")</f>
        <v>64.102900000000005</v>
      </c>
      <c r="S282" s="58">
        <v>15</v>
      </c>
      <c r="T282" s="58">
        <v>5</v>
      </c>
      <c r="U282" s="58">
        <v>4</v>
      </c>
      <c r="V282" s="58">
        <v>7</v>
      </c>
      <c r="W282" s="50">
        <f t="shared" si="42"/>
        <v>18</v>
      </c>
      <c r="X282" s="50">
        <f t="shared" si="43"/>
        <v>10</v>
      </c>
      <c r="AO282" s="50"/>
    </row>
    <row r="283" spans="2:41" ht="15" x14ac:dyDescent="0.3">
      <c r="B283" s="76" t="str">
        <f t="shared" si="40"/>
        <v>M1.2×0.25</v>
      </c>
      <c r="C283" s="77" t="s">
        <v>212</v>
      </c>
      <c r="D283" s="77" t="s">
        <v>221</v>
      </c>
      <c r="E283" s="74" t="s">
        <v>0</v>
      </c>
      <c r="F283" s="75">
        <v>1.2</v>
      </c>
      <c r="G283" s="75">
        <v>0.25</v>
      </c>
      <c r="H283" s="74" t="s">
        <v>267</v>
      </c>
      <c r="I283" s="77" t="s">
        <v>380</v>
      </c>
      <c r="J283" s="75" t="s">
        <v>311</v>
      </c>
      <c r="K283" s="58" t="s">
        <v>490</v>
      </c>
      <c r="L283" s="75">
        <v>1.2</v>
      </c>
      <c r="M283" s="75">
        <f t="shared" si="41"/>
        <v>0.25</v>
      </c>
      <c r="N283" s="74">
        <v>60</v>
      </c>
      <c r="O283" s="101">
        <f t="array" ref="O283">IFERROR(INDEX($AB$11:$AM$235,MATCH($B283&amp;$I283,$Z$11:$Z$235&amp;$AE$11:$AE$235,0),MATCH($C283,$AB$9:$AM$9,0)),"-")</f>
        <v>1.2</v>
      </c>
      <c r="P283" s="75">
        <v>18</v>
      </c>
      <c r="Q283" s="75">
        <v>6</v>
      </c>
      <c r="R283" s="101">
        <f t="array" ref="R283">IFERROR(INDEX($AB$11:$AM$235,MATCH($B283&amp;$I283,$Z$11:$Z$235&amp;$AE$11:$AE$235,0),MATCH($D283,$AB$9:$AM$9,0)),"-")</f>
        <v>1.0376000000000001</v>
      </c>
      <c r="S283" s="75">
        <v>12</v>
      </c>
      <c r="T283" s="75">
        <v>4</v>
      </c>
      <c r="U283" s="75">
        <v>4</v>
      </c>
      <c r="V283" s="75">
        <v>41</v>
      </c>
      <c r="W283" s="50">
        <f t="shared" si="42"/>
        <v>12</v>
      </c>
      <c r="X283" s="50">
        <f t="shared" si="43"/>
        <v>8</v>
      </c>
      <c r="AO283" s="50"/>
    </row>
    <row r="284" spans="2:41" ht="15" x14ac:dyDescent="0.3">
      <c r="B284" s="76" t="str">
        <f t="shared" si="40"/>
        <v>M1.4×0.3</v>
      </c>
      <c r="C284" s="77" t="s">
        <v>212</v>
      </c>
      <c r="D284" s="77" t="s">
        <v>221</v>
      </c>
      <c r="E284" s="74" t="s">
        <v>0</v>
      </c>
      <c r="F284" s="75">
        <v>1.4</v>
      </c>
      <c r="G284" s="75">
        <v>0.3</v>
      </c>
      <c r="H284" s="74" t="s">
        <v>267</v>
      </c>
      <c r="I284" s="77" t="s">
        <v>380</v>
      </c>
      <c r="J284" s="75" t="s">
        <v>311</v>
      </c>
      <c r="K284" s="58" t="s">
        <v>490</v>
      </c>
      <c r="L284" s="75">
        <v>1.4</v>
      </c>
      <c r="M284" s="75">
        <f t="shared" si="41"/>
        <v>0.3</v>
      </c>
      <c r="N284" s="74">
        <v>60</v>
      </c>
      <c r="O284" s="101">
        <f t="array" ref="O284">IFERROR(INDEX($AB$11:$AM$235,MATCH($B284&amp;$I284,$Z$11:$Z$235&amp;$AE$11:$AE$235,0),MATCH($C284,$AB$9:$AM$9,0)),"-")</f>
        <v>1.4</v>
      </c>
      <c r="P284" s="75">
        <v>18</v>
      </c>
      <c r="Q284" s="75">
        <v>6</v>
      </c>
      <c r="R284" s="101">
        <f t="array" ref="R284">IFERROR(INDEX($AB$11:$AM$235,MATCH($B284&amp;$I284,$Z$11:$Z$235&amp;$AE$11:$AE$235,0),MATCH($D284,$AB$9:$AM$9,0)),"-")</f>
        <v>1.2051000000000001</v>
      </c>
      <c r="S284" s="75">
        <v>12</v>
      </c>
      <c r="T284" s="75">
        <v>4</v>
      </c>
      <c r="U284" s="75">
        <v>4</v>
      </c>
      <c r="V284" s="75">
        <v>35</v>
      </c>
      <c r="W284" s="50">
        <f t="shared" si="42"/>
        <v>12</v>
      </c>
      <c r="X284" s="50">
        <f t="shared" si="43"/>
        <v>8</v>
      </c>
      <c r="AO284" s="50"/>
    </row>
    <row r="285" spans="2:41" ht="15" x14ac:dyDescent="0.3">
      <c r="B285" s="76" t="str">
        <f t="shared" si="40"/>
        <v>M1.6×0.35</v>
      </c>
      <c r="C285" s="77" t="s">
        <v>212</v>
      </c>
      <c r="D285" s="77" t="s">
        <v>221</v>
      </c>
      <c r="E285" s="74" t="s">
        <v>0</v>
      </c>
      <c r="F285" s="75">
        <v>1.6</v>
      </c>
      <c r="G285" s="75">
        <v>0.35</v>
      </c>
      <c r="H285" s="74" t="s">
        <v>267</v>
      </c>
      <c r="I285" s="77" t="s">
        <v>380</v>
      </c>
      <c r="J285" s="75" t="s">
        <v>311</v>
      </c>
      <c r="K285" s="58" t="s">
        <v>490</v>
      </c>
      <c r="L285" s="75">
        <v>1.6</v>
      </c>
      <c r="M285" s="75">
        <f t="shared" si="41"/>
        <v>0.35</v>
      </c>
      <c r="N285" s="74">
        <v>60</v>
      </c>
      <c r="O285" s="101">
        <f t="array" ref="O285">IFERROR(INDEX($AB$11:$AM$235,MATCH($B285&amp;$I285,$Z$11:$Z$235&amp;$AE$11:$AE$235,0),MATCH($C285,$AB$9:$AM$9,0)),"-")</f>
        <v>1.6</v>
      </c>
      <c r="P285" s="75">
        <v>18</v>
      </c>
      <c r="Q285" s="75">
        <v>6</v>
      </c>
      <c r="R285" s="101">
        <f t="array" ref="R285">IFERROR(INDEX($AB$11:$AM$235,MATCH($B285&amp;$I285,$Z$11:$Z$235&amp;$AE$11:$AE$235,0),MATCH($D285,$AB$9:$AM$9,0)),"-")</f>
        <v>1.3727</v>
      </c>
      <c r="S285" s="75">
        <v>12</v>
      </c>
      <c r="T285" s="75">
        <v>4</v>
      </c>
      <c r="U285" s="75">
        <v>4</v>
      </c>
      <c r="V285" s="75">
        <v>31</v>
      </c>
      <c r="W285" s="50">
        <f t="shared" si="42"/>
        <v>12</v>
      </c>
      <c r="X285" s="50">
        <f t="shared" si="43"/>
        <v>8</v>
      </c>
      <c r="AO285" s="50"/>
    </row>
    <row r="286" spans="2:41" ht="15" x14ac:dyDescent="0.3">
      <c r="B286" s="76" t="str">
        <f t="shared" si="40"/>
        <v>M1.7×0.35</v>
      </c>
      <c r="C286" s="77" t="s">
        <v>212</v>
      </c>
      <c r="D286" s="77" t="s">
        <v>221</v>
      </c>
      <c r="E286" s="74" t="s">
        <v>0</v>
      </c>
      <c r="F286" s="75">
        <v>1.7</v>
      </c>
      <c r="G286" s="75">
        <v>0.35</v>
      </c>
      <c r="H286" s="74" t="s">
        <v>267</v>
      </c>
      <c r="I286" s="77" t="s">
        <v>380</v>
      </c>
      <c r="J286" s="75" t="s">
        <v>311</v>
      </c>
      <c r="K286" s="58" t="s">
        <v>490</v>
      </c>
      <c r="L286" s="75">
        <v>1.7</v>
      </c>
      <c r="M286" s="75">
        <f t="shared" si="41"/>
        <v>0.35</v>
      </c>
      <c r="N286" s="74">
        <v>60</v>
      </c>
      <c r="O286" s="101">
        <f t="array" ref="O286">IFERROR(INDEX($AB$11:$AM$235,MATCH($B286&amp;$I286,$Z$11:$Z$235&amp;$AE$11:$AE$235,0),MATCH($C286,$AB$9:$AM$9,0)),"-")</f>
        <v>1.7</v>
      </c>
      <c r="P286" s="75">
        <v>18</v>
      </c>
      <c r="Q286" s="75">
        <v>6</v>
      </c>
      <c r="R286" s="101">
        <f t="array" ref="R286">IFERROR(INDEX($AB$11:$AM$235,MATCH($B286&amp;$I286,$Z$11:$Z$235&amp;$AE$11:$AE$235,0),MATCH($D286,$AB$9:$AM$9,0)),"-")</f>
        <v>1.4726999999999999</v>
      </c>
      <c r="S286" s="75">
        <v>12</v>
      </c>
      <c r="T286" s="75">
        <v>4</v>
      </c>
      <c r="U286" s="75">
        <v>4</v>
      </c>
      <c r="V286" s="75">
        <v>31</v>
      </c>
      <c r="W286" s="50">
        <f t="shared" si="42"/>
        <v>12</v>
      </c>
      <c r="X286" s="50">
        <f t="shared" si="43"/>
        <v>8</v>
      </c>
      <c r="AO286" s="50"/>
    </row>
    <row r="287" spans="2:41" ht="15" x14ac:dyDescent="0.3">
      <c r="B287" s="76" t="str">
        <f t="shared" si="40"/>
        <v>M1.8×0.35</v>
      </c>
      <c r="C287" s="77" t="s">
        <v>212</v>
      </c>
      <c r="D287" s="77" t="s">
        <v>221</v>
      </c>
      <c r="E287" s="74" t="s">
        <v>0</v>
      </c>
      <c r="F287" s="75">
        <v>1.8</v>
      </c>
      <c r="G287" s="75">
        <v>0.35</v>
      </c>
      <c r="H287" s="74" t="s">
        <v>267</v>
      </c>
      <c r="I287" s="77" t="s">
        <v>380</v>
      </c>
      <c r="J287" s="75" t="s">
        <v>311</v>
      </c>
      <c r="K287" s="58" t="s">
        <v>490</v>
      </c>
      <c r="L287" s="75">
        <v>1.8</v>
      </c>
      <c r="M287" s="75">
        <f t="shared" si="41"/>
        <v>0.35</v>
      </c>
      <c r="N287" s="74">
        <v>60</v>
      </c>
      <c r="O287" s="101">
        <f t="array" ref="O287">IFERROR(INDEX($AB$11:$AM$235,MATCH($B287&amp;$I287,$Z$11:$Z$235&amp;$AE$11:$AE$235,0),MATCH($C287,$AB$9:$AM$9,0)),"-")</f>
        <v>1.8</v>
      </c>
      <c r="P287" s="75">
        <v>18</v>
      </c>
      <c r="Q287" s="75">
        <v>6</v>
      </c>
      <c r="R287" s="101">
        <f t="array" ref="R287">IFERROR(INDEX($AB$11:$AM$235,MATCH($B287&amp;$I287,$Z$11:$Z$235&amp;$AE$11:$AE$235,0),MATCH($D287,$AB$9:$AM$9,0)),"-")</f>
        <v>1.5727</v>
      </c>
      <c r="S287" s="75">
        <v>12</v>
      </c>
      <c r="T287" s="75">
        <v>4</v>
      </c>
      <c r="U287" s="75">
        <v>4</v>
      </c>
      <c r="V287" s="75">
        <v>31</v>
      </c>
      <c r="W287" s="50">
        <f t="shared" si="42"/>
        <v>12</v>
      </c>
      <c r="X287" s="50">
        <f t="shared" si="43"/>
        <v>8</v>
      </c>
      <c r="AO287" s="50"/>
    </row>
    <row r="288" spans="2:41" ht="15" x14ac:dyDescent="0.3">
      <c r="B288" s="76" t="str">
        <f t="shared" si="40"/>
        <v>M2×0.4</v>
      </c>
      <c r="C288" s="77" t="s">
        <v>212</v>
      </c>
      <c r="D288" s="77" t="s">
        <v>221</v>
      </c>
      <c r="E288" s="74" t="s">
        <v>0</v>
      </c>
      <c r="F288" s="75">
        <v>2</v>
      </c>
      <c r="G288" s="75">
        <v>0.4</v>
      </c>
      <c r="H288" s="74" t="s">
        <v>267</v>
      </c>
      <c r="I288" s="77" t="s">
        <v>380</v>
      </c>
      <c r="J288" s="75" t="s">
        <v>311</v>
      </c>
      <c r="K288" s="58" t="s">
        <v>490</v>
      </c>
      <c r="L288" s="75">
        <v>2</v>
      </c>
      <c r="M288" s="75">
        <f t="shared" si="41"/>
        <v>0.4</v>
      </c>
      <c r="N288" s="74">
        <v>60</v>
      </c>
      <c r="O288" s="101">
        <f t="array" ref="O288">IFERROR(INDEX($AB$11:$AM$235,MATCH($B288&amp;$I288,$Z$11:$Z$235&amp;$AE$11:$AE$235,0),MATCH($C288,$AB$9:$AM$9,0)),"-")</f>
        <v>2</v>
      </c>
      <c r="P288" s="75">
        <v>18</v>
      </c>
      <c r="Q288" s="75">
        <v>6</v>
      </c>
      <c r="R288" s="101">
        <f t="array" ref="R288">IFERROR(INDEX($AB$11:$AM$235,MATCH($B288&amp;$I288,$Z$11:$Z$235&amp;$AE$11:$AE$235,0),MATCH($D288,$AB$9:$AM$9,0)),"-")</f>
        <v>1.7402</v>
      </c>
      <c r="S288" s="75">
        <v>12</v>
      </c>
      <c r="T288" s="75">
        <v>4</v>
      </c>
      <c r="U288" s="75">
        <v>4</v>
      </c>
      <c r="V288" s="75">
        <v>28</v>
      </c>
      <c r="W288" s="50">
        <f t="shared" si="42"/>
        <v>12</v>
      </c>
      <c r="X288" s="50">
        <f t="shared" si="43"/>
        <v>8</v>
      </c>
      <c r="AO288" s="50"/>
    </row>
    <row r="289" spans="2:41" ht="15" x14ac:dyDescent="0.3">
      <c r="B289" s="76" t="str">
        <f t="shared" si="40"/>
        <v>M2.2×0.45</v>
      </c>
      <c r="C289" s="77" t="s">
        <v>212</v>
      </c>
      <c r="D289" s="77" t="s">
        <v>221</v>
      </c>
      <c r="E289" s="74" t="s">
        <v>0</v>
      </c>
      <c r="F289" s="75">
        <v>2.2000000000000002</v>
      </c>
      <c r="G289" s="75">
        <v>0.45</v>
      </c>
      <c r="H289" s="74" t="s">
        <v>267</v>
      </c>
      <c r="I289" s="77" t="s">
        <v>380</v>
      </c>
      <c r="J289" s="75" t="s">
        <v>311</v>
      </c>
      <c r="K289" s="58" t="s">
        <v>490</v>
      </c>
      <c r="L289" s="75">
        <v>2.2000000000000002</v>
      </c>
      <c r="M289" s="75">
        <f t="shared" si="41"/>
        <v>0.45</v>
      </c>
      <c r="N289" s="74">
        <v>60</v>
      </c>
      <c r="O289" s="101">
        <f t="array" ref="O289">IFERROR(INDEX($AB$11:$AM$235,MATCH($B289&amp;$I289,$Z$11:$Z$235&amp;$AE$11:$AE$235,0),MATCH($C289,$AB$9:$AM$9,0)),"-")</f>
        <v>2.2000000000000002</v>
      </c>
      <c r="P289" s="75">
        <v>18</v>
      </c>
      <c r="Q289" s="75">
        <v>6</v>
      </c>
      <c r="R289" s="101">
        <f t="array" ref="R289">IFERROR(INDEX($AB$11:$AM$235,MATCH($B289&amp;$I289,$Z$11:$Z$235&amp;$AE$11:$AE$235,0),MATCH($D289,$AB$9:$AM$9,0)),"-")</f>
        <v>1.9077</v>
      </c>
      <c r="S289" s="75">
        <v>12</v>
      </c>
      <c r="T289" s="75">
        <v>4</v>
      </c>
      <c r="U289" s="75">
        <v>4</v>
      </c>
      <c r="V289" s="75">
        <v>25</v>
      </c>
      <c r="W289" s="50">
        <f t="shared" si="42"/>
        <v>12</v>
      </c>
      <c r="X289" s="50">
        <f t="shared" si="43"/>
        <v>8</v>
      </c>
      <c r="AO289" s="50"/>
    </row>
    <row r="290" spans="2:41" ht="15" x14ac:dyDescent="0.3">
      <c r="B290" s="76" t="str">
        <f t="shared" si="40"/>
        <v>M2.3×0.4</v>
      </c>
      <c r="C290" s="77" t="s">
        <v>212</v>
      </c>
      <c r="D290" s="77" t="s">
        <v>221</v>
      </c>
      <c r="E290" s="74" t="s">
        <v>0</v>
      </c>
      <c r="F290" s="75">
        <v>2.2999999999999998</v>
      </c>
      <c r="G290" s="75">
        <v>0.4</v>
      </c>
      <c r="H290" s="74" t="s">
        <v>267</v>
      </c>
      <c r="I290" s="77" t="s">
        <v>380</v>
      </c>
      <c r="J290" s="75" t="s">
        <v>311</v>
      </c>
      <c r="K290" s="58" t="s">
        <v>490</v>
      </c>
      <c r="L290" s="75">
        <v>2.2999999999999998</v>
      </c>
      <c r="M290" s="75">
        <f t="shared" si="41"/>
        <v>0.4</v>
      </c>
      <c r="N290" s="74">
        <v>60</v>
      </c>
      <c r="O290" s="101">
        <f t="array" ref="O290">IFERROR(INDEX($AB$11:$AM$235,MATCH($B290&amp;$I290,$Z$11:$Z$235&amp;$AE$11:$AE$235,0),MATCH($C290,$AB$9:$AM$9,0)),"-")</f>
        <v>2.2999999999999998</v>
      </c>
      <c r="P290" s="75">
        <v>18</v>
      </c>
      <c r="Q290" s="75">
        <v>6</v>
      </c>
      <c r="R290" s="101">
        <f t="array" ref="R290">IFERROR(INDEX($AB$11:$AM$235,MATCH($B290&amp;$I290,$Z$11:$Z$235&amp;$AE$11:$AE$235,0),MATCH($D290,$AB$9:$AM$9,0)),"-")</f>
        <v>2.0402</v>
      </c>
      <c r="S290" s="75">
        <v>12</v>
      </c>
      <c r="T290" s="75">
        <v>4</v>
      </c>
      <c r="U290" s="75">
        <v>4</v>
      </c>
      <c r="V290" s="75">
        <v>28</v>
      </c>
      <c r="W290" s="50">
        <f t="shared" si="42"/>
        <v>12</v>
      </c>
      <c r="X290" s="50">
        <f t="shared" si="43"/>
        <v>8</v>
      </c>
      <c r="AO290" s="50"/>
    </row>
    <row r="291" spans="2:41" ht="15" x14ac:dyDescent="0.3">
      <c r="B291" s="76" t="str">
        <f t="shared" si="40"/>
        <v>M2.5×0.45</v>
      </c>
      <c r="C291" s="77" t="s">
        <v>212</v>
      </c>
      <c r="D291" s="77" t="s">
        <v>221</v>
      </c>
      <c r="E291" s="74" t="s">
        <v>0</v>
      </c>
      <c r="F291" s="75">
        <v>2.5</v>
      </c>
      <c r="G291" s="75">
        <v>0.45</v>
      </c>
      <c r="H291" s="74" t="s">
        <v>267</v>
      </c>
      <c r="I291" s="77" t="s">
        <v>380</v>
      </c>
      <c r="J291" s="75" t="s">
        <v>311</v>
      </c>
      <c r="K291" s="58" t="s">
        <v>490</v>
      </c>
      <c r="L291" s="75">
        <v>2.5</v>
      </c>
      <c r="M291" s="75">
        <f t="shared" si="41"/>
        <v>0.45</v>
      </c>
      <c r="N291" s="74">
        <v>60</v>
      </c>
      <c r="O291" s="101">
        <f t="array" ref="O291">IFERROR(INDEX($AB$11:$AM$235,MATCH($B291&amp;$I291,$Z$11:$Z$235&amp;$AE$11:$AE$235,0),MATCH($C291,$AB$9:$AM$9,0)),"-")</f>
        <v>2.5</v>
      </c>
      <c r="P291" s="75">
        <v>18</v>
      </c>
      <c r="Q291" s="75">
        <v>6</v>
      </c>
      <c r="R291" s="101">
        <f t="array" ref="R291">IFERROR(INDEX($AB$11:$AM$235,MATCH($B291&amp;$I291,$Z$11:$Z$235&amp;$AE$11:$AE$235,0),MATCH($D291,$AB$9:$AM$9,0)),"-")</f>
        <v>2.2077</v>
      </c>
      <c r="S291" s="75">
        <v>12</v>
      </c>
      <c r="T291" s="75">
        <v>4</v>
      </c>
      <c r="U291" s="75">
        <v>4</v>
      </c>
      <c r="V291" s="75">
        <v>25</v>
      </c>
      <c r="W291" s="50">
        <f t="shared" si="42"/>
        <v>12</v>
      </c>
      <c r="X291" s="50">
        <f t="shared" si="43"/>
        <v>8</v>
      </c>
      <c r="AO291" s="50"/>
    </row>
    <row r="292" spans="2:41" ht="15" x14ac:dyDescent="0.3">
      <c r="B292" s="76" t="str">
        <f t="shared" si="40"/>
        <v>M2.6×0.45</v>
      </c>
      <c r="C292" s="77" t="s">
        <v>212</v>
      </c>
      <c r="D292" s="77" t="s">
        <v>221</v>
      </c>
      <c r="E292" s="74" t="s">
        <v>0</v>
      </c>
      <c r="F292" s="75">
        <v>2.6</v>
      </c>
      <c r="G292" s="75">
        <v>0.45</v>
      </c>
      <c r="H292" s="74" t="s">
        <v>267</v>
      </c>
      <c r="I292" s="77" t="s">
        <v>380</v>
      </c>
      <c r="J292" s="75" t="s">
        <v>311</v>
      </c>
      <c r="K292" s="58" t="s">
        <v>490</v>
      </c>
      <c r="L292" s="75">
        <v>2.6</v>
      </c>
      <c r="M292" s="75">
        <f t="shared" si="41"/>
        <v>0.45</v>
      </c>
      <c r="N292" s="74">
        <v>60</v>
      </c>
      <c r="O292" s="101">
        <f t="array" ref="O292">IFERROR(INDEX($AB$11:$AM$235,MATCH($B292&amp;$I292,$Z$11:$Z$235&amp;$AE$11:$AE$235,0),MATCH($C292,$AB$9:$AM$9,0)),"-")</f>
        <v>2.6</v>
      </c>
      <c r="P292" s="75">
        <v>18</v>
      </c>
      <c r="Q292" s="75">
        <v>6</v>
      </c>
      <c r="R292" s="101">
        <f t="array" ref="R292">IFERROR(INDEX($AB$11:$AM$235,MATCH($B292&amp;$I292,$Z$11:$Z$235&amp;$AE$11:$AE$235,0),MATCH($D292,$AB$9:$AM$9,0)),"-")</f>
        <v>2.3077000000000001</v>
      </c>
      <c r="S292" s="75">
        <v>12</v>
      </c>
      <c r="T292" s="75">
        <v>4</v>
      </c>
      <c r="U292" s="75">
        <v>4</v>
      </c>
      <c r="V292" s="75">
        <v>25</v>
      </c>
      <c r="W292" s="50">
        <f t="shared" si="42"/>
        <v>12</v>
      </c>
      <c r="X292" s="50">
        <f t="shared" si="43"/>
        <v>8</v>
      </c>
      <c r="AO292" s="50"/>
    </row>
    <row r="293" spans="2:41" ht="15" x14ac:dyDescent="0.3">
      <c r="B293" s="76" t="str">
        <f t="shared" si="40"/>
        <v>M3×0.5</v>
      </c>
      <c r="C293" s="77" t="s">
        <v>212</v>
      </c>
      <c r="D293" s="77" t="s">
        <v>221</v>
      </c>
      <c r="E293" s="74" t="s">
        <v>0</v>
      </c>
      <c r="F293" s="75">
        <v>3</v>
      </c>
      <c r="G293" s="75">
        <v>0.5</v>
      </c>
      <c r="H293" s="74" t="s">
        <v>267</v>
      </c>
      <c r="I293" s="77" t="s">
        <v>380</v>
      </c>
      <c r="J293" s="75" t="s">
        <v>311</v>
      </c>
      <c r="K293" s="58" t="s">
        <v>490</v>
      </c>
      <c r="L293" s="75">
        <v>3</v>
      </c>
      <c r="M293" s="75">
        <f t="shared" si="41"/>
        <v>0.5</v>
      </c>
      <c r="N293" s="74">
        <v>60</v>
      </c>
      <c r="O293" s="101">
        <f t="array" ref="O293">IFERROR(INDEX($AB$11:$AM$235,MATCH($B293&amp;$I293,$Z$11:$Z$235&amp;$AE$11:$AE$235,0),MATCH($C293,$AB$9:$AM$9,0)),"-")</f>
        <v>3</v>
      </c>
      <c r="P293" s="75">
        <v>18</v>
      </c>
      <c r="Q293" s="75">
        <v>6</v>
      </c>
      <c r="R293" s="101">
        <f t="array" ref="R293">IFERROR(INDEX($AB$11:$AM$235,MATCH($B293&amp;$I293,$Z$11:$Z$235&amp;$AE$11:$AE$235,0),MATCH($D293,$AB$9:$AM$9,0)),"-")</f>
        <v>2.6751999999999998</v>
      </c>
      <c r="S293" s="75">
        <v>12</v>
      </c>
      <c r="T293" s="75">
        <v>4</v>
      </c>
      <c r="U293" s="75">
        <v>4</v>
      </c>
      <c r="V293" s="75">
        <v>23</v>
      </c>
      <c r="W293" s="50">
        <f t="shared" si="42"/>
        <v>12</v>
      </c>
      <c r="X293" s="50">
        <f t="shared" si="43"/>
        <v>8</v>
      </c>
      <c r="AO293" s="50"/>
    </row>
    <row r="294" spans="2:41" ht="15" x14ac:dyDescent="0.3">
      <c r="B294" s="76" t="str">
        <f t="shared" si="40"/>
        <v>M3.5×0.6</v>
      </c>
      <c r="C294" s="77" t="s">
        <v>212</v>
      </c>
      <c r="D294" s="77" t="s">
        <v>221</v>
      </c>
      <c r="E294" s="74" t="s">
        <v>0</v>
      </c>
      <c r="F294" s="75">
        <v>3.5</v>
      </c>
      <c r="G294" s="75">
        <v>0.6</v>
      </c>
      <c r="H294" s="74" t="s">
        <v>267</v>
      </c>
      <c r="I294" s="77" t="s">
        <v>380</v>
      </c>
      <c r="J294" s="75" t="s">
        <v>311</v>
      </c>
      <c r="K294" s="58" t="s">
        <v>490</v>
      </c>
      <c r="L294" s="75">
        <v>3.5</v>
      </c>
      <c r="M294" s="75">
        <f t="shared" si="41"/>
        <v>0.6</v>
      </c>
      <c r="N294" s="74">
        <v>60</v>
      </c>
      <c r="O294" s="101">
        <f t="array" ref="O294">IFERROR(INDEX($AB$11:$AM$235,MATCH($B294&amp;$I294,$Z$11:$Z$235&amp;$AE$11:$AE$235,0),MATCH($C294,$AB$9:$AM$9,0)),"-")</f>
        <v>3.5</v>
      </c>
      <c r="P294" s="75">
        <v>18</v>
      </c>
      <c r="Q294" s="75">
        <v>6</v>
      </c>
      <c r="R294" s="101">
        <f t="array" ref="R294">IFERROR(INDEX($AB$11:$AM$235,MATCH($B294&amp;$I294,$Z$11:$Z$235&amp;$AE$11:$AE$235,0),MATCH($D294,$AB$9:$AM$9,0)),"-")</f>
        <v>3.1103000000000001</v>
      </c>
      <c r="S294" s="75">
        <v>12</v>
      </c>
      <c r="T294" s="75">
        <v>4</v>
      </c>
      <c r="U294" s="75">
        <v>4</v>
      </c>
      <c r="V294" s="75">
        <v>20</v>
      </c>
      <c r="W294" s="50">
        <f t="shared" si="42"/>
        <v>12</v>
      </c>
      <c r="X294" s="50">
        <f t="shared" si="43"/>
        <v>8</v>
      </c>
      <c r="AO294" s="50"/>
    </row>
    <row r="295" spans="2:41" ht="15" x14ac:dyDescent="0.3">
      <c r="B295" s="76" t="str">
        <f t="shared" si="40"/>
        <v>M4×0.7</v>
      </c>
      <c r="C295" s="77" t="s">
        <v>212</v>
      </c>
      <c r="D295" s="77" t="s">
        <v>221</v>
      </c>
      <c r="E295" s="74" t="s">
        <v>0</v>
      </c>
      <c r="F295" s="75">
        <v>4</v>
      </c>
      <c r="G295" s="75">
        <v>0.7</v>
      </c>
      <c r="H295" s="74" t="s">
        <v>267</v>
      </c>
      <c r="I295" s="77" t="s">
        <v>380</v>
      </c>
      <c r="J295" s="75" t="s">
        <v>311</v>
      </c>
      <c r="K295" s="58" t="s">
        <v>490</v>
      </c>
      <c r="L295" s="75">
        <v>4</v>
      </c>
      <c r="M295" s="75">
        <f t="shared" si="41"/>
        <v>0.7</v>
      </c>
      <c r="N295" s="74">
        <v>60</v>
      </c>
      <c r="O295" s="101">
        <f t="array" ref="O295">IFERROR(INDEX($AB$11:$AM$235,MATCH($B295&amp;$I295,$Z$11:$Z$235&amp;$AE$11:$AE$235,0),MATCH($C295,$AB$9:$AM$9,0)),"-")</f>
        <v>4</v>
      </c>
      <c r="P295" s="75">
        <v>18</v>
      </c>
      <c r="Q295" s="75">
        <v>6</v>
      </c>
      <c r="R295" s="101">
        <f t="array" ref="R295">IFERROR(INDEX($AB$11:$AM$235,MATCH($B295&amp;$I295,$Z$11:$Z$235&amp;$AE$11:$AE$235,0),MATCH($D295,$AB$9:$AM$9,0)),"-")</f>
        <v>3.5453000000000001</v>
      </c>
      <c r="S295" s="75">
        <v>12</v>
      </c>
      <c r="T295" s="75">
        <v>4</v>
      </c>
      <c r="U295" s="75">
        <v>4</v>
      </c>
      <c r="V295" s="75">
        <v>18</v>
      </c>
      <c r="W295" s="50">
        <f t="shared" si="42"/>
        <v>12</v>
      </c>
      <c r="X295" s="50">
        <f t="shared" si="43"/>
        <v>8</v>
      </c>
      <c r="AO295" s="50"/>
    </row>
    <row r="296" spans="2:41" ht="15" x14ac:dyDescent="0.3">
      <c r="B296" s="76" t="str">
        <f t="shared" si="40"/>
        <v>M4.5×0.75</v>
      </c>
      <c r="C296" s="77" t="s">
        <v>212</v>
      </c>
      <c r="D296" s="77" t="s">
        <v>221</v>
      </c>
      <c r="E296" s="74" t="s">
        <v>0</v>
      </c>
      <c r="F296" s="75">
        <v>4.5</v>
      </c>
      <c r="G296" s="75">
        <v>0.75</v>
      </c>
      <c r="H296" s="74" t="s">
        <v>267</v>
      </c>
      <c r="I296" s="77" t="s">
        <v>380</v>
      </c>
      <c r="J296" s="75" t="s">
        <v>311</v>
      </c>
      <c r="K296" s="58" t="s">
        <v>490</v>
      </c>
      <c r="L296" s="75">
        <v>4.5</v>
      </c>
      <c r="M296" s="75">
        <f t="shared" si="41"/>
        <v>0.75</v>
      </c>
      <c r="N296" s="74">
        <v>60</v>
      </c>
      <c r="O296" s="101">
        <f t="array" ref="O296">IFERROR(INDEX($AB$11:$AM$235,MATCH($B296&amp;$I296,$Z$11:$Z$235&amp;$AE$11:$AE$235,0),MATCH($C296,$AB$9:$AM$9,0)),"-")</f>
        <v>4.5</v>
      </c>
      <c r="P296" s="75">
        <v>18</v>
      </c>
      <c r="Q296" s="75">
        <v>6</v>
      </c>
      <c r="R296" s="101">
        <f t="array" ref="R296">IFERROR(INDEX($AB$11:$AM$235,MATCH($B296&amp;$I296,$Z$11:$Z$235&amp;$AE$11:$AE$235,0),MATCH($D296,$AB$9:$AM$9,0)),"-")</f>
        <v>4.0129000000000001</v>
      </c>
      <c r="S296" s="75">
        <v>12</v>
      </c>
      <c r="T296" s="75">
        <v>4</v>
      </c>
      <c r="U296" s="75">
        <v>4</v>
      </c>
      <c r="V296" s="75">
        <v>18</v>
      </c>
      <c r="W296" s="50">
        <f t="shared" si="42"/>
        <v>12</v>
      </c>
      <c r="X296" s="50">
        <f t="shared" si="43"/>
        <v>8</v>
      </c>
      <c r="AO296" s="50"/>
    </row>
    <row r="297" spans="2:41" ht="15" x14ac:dyDescent="0.3">
      <c r="B297" s="76" t="str">
        <f t="shared" si="40"/>
        <v>M5×0.8</v>
      </c>
      <c r="C297" s="77" t="s">
        <v>212</v>
      </c>
      <c r="D297" s="77" t="s">
        <v>221</v>
      </c>
      <c r="E297" s="74" t="s">
        <v>0</v>
      </c>
      <c r="F297" s="75">
        <v>5</v>
      </c>
      <c r="G297" s="75">
        <v>0.8</v>
      </c>
      <c r="H297" s="74" t="s">
        <v>267</v>
      </c>
      <c r="I297" s="77" t="s">
        <v>380</v>
      </c>
      <c r="J297" s="75" t="s">
        <v>311</v>
      </c>
      <c r="K297" s="58" t="s">
        <v>490</v>
      </c>
      <c r="L297" s="75">
        <v>5</v>
      </c>
      <c r="M297" s="75">
        <f t="shared" si="41"/>
        <v>0.8</v>
      </c>
      <c r="N297" s="74">
        <v>60</v>
      </c>
      <c r="O297" s="101">
        <f t="array" ref="O297">IFERROR(INDEX($AB$11:$AM$235,MATCH($B297&amp;$I297,$Z$11:$Z$235&amp;$AE$11:$AE$235,0),MATCH($C297,$AB$9:$AM$9,0)),"-")</f>
        <v>5</v>
      </c>
      <c r="P297" s="75">
        <v>18</v>
      </c>
      <c r="Q297" s="75">
        <v>6</v>
      </c>
      <c r="R297" s="101">
        <f t="array" ref="R297">IFERROR(INDEX($AB$11:$AM$235,MATCH($B297&amp;$I297,$Z$11:$Z$235&amp;$AE$11:$AE$235,0),MATCH($D297,$AB$9:$AM$9,0)),"-")</f>
        <v>4.4804000000000004</v>
      </c>
      <c r="S297" s="75">
        <v>12</v>
      </c>
      <c r="T297" s="75">
        <v>4</v>
      </c>
      <c r="U297" s="75">
        <v>4</v>
      </c>
      <c r="V297" s="75">
        <v>17</v>
      </c>
      <c r="W297" s="50">
        <f t="shared" si="42"/>
        <v>12</v>
      </c>
      <c r="X297" s="50">
        <f t="shared" si="43"/>
        <v>8</v>
      </c>
      <c r="AO297" s="50"/>
    </row>
    <row r="298" spans="2:41" ht="15" x14ac:dyDescent="0.3">
      <c r="B298" s="76" t="str">
        <f t="shared" si="40"/>
        <v>M6×1</v>
      </c>
      <c r="C298" s="77" t="s">
        <v>212</v>
      </c>
      <c r="D298" s="77" t="s">
        <v>221</v>
      </c>
      <c r="E298" s="74" t="s">
        <v>0</v>
      </c>
      <c r="F298" s="75">
        <v>6</v>
      </c>
      <c r="G298" s="75">
        <v>1</v>
      </c>
      <c r="H298" s="74" t="s">
        <v>267</v>
      </c>
      <c r="I298" s="77" t="s">
        <v>380</v>
      </c>
      <c r="J298" s="75" t="s">
        <v>311</v>
      </c>
      <c r="K298" s="58" t="s">
        <v>490</v>
      </c>
      <c r="L298" s="75">
        <v>6</v>
      </c>
      <c r="M298" s="75">
        <f t="shared" si="41"/>
        <v>1</v>
      </c>
      <c r="N298" s="74">
        <v>60</v>
      </c>
      <c r="O298" s="101">
        <f t="array" ref="O298">IFERROR(INDEX($AB$11:$AM$235,MATCH($B298&amp;$I298,$Z$11:$Z$235&amp;$AE$11:$AE$235,0),MATCH($C298,$AB$9:$AM$9,0)),"-")</f>
        <v>6</v>
      </c>
      <c r="P298" s="75">
        <v>18</v>
      </c>
      <c r="Q298" s="75">
        <v>6</v>
      </c>
      <c r="R298" s="101">
        <f t="array" ref="R298">IFERROR(INDEX($AB$11:$AM$235,MATCH($B298&amp;$I298,$Z$11:$Z$235&amp;$AE$11:$AE$235,0),MATCH($D298,$AB$9:$AM$9,0)),"-")</f>
        <v>5.3505000000000003</v>
      </c>
      <c r="S298" s="75">
        <v>12</v>
      </c>
      <c r="T298" s="75">
        <v>4</v>
      </c>
      <c r="U298" s="75">
        <v>4</v>
      </c>
      <c r="V298" s="75">
        <v>15</v>
      </c>
      <c r="W298" s="50">
        <f t="shared" si="42"/>
        <v>12</v>
      </c>
      <c r="X298" s="50">
        <f t="shared" si="43"/>
        <v>8</v>
      </c>
      <c r="AO298" s="50"/>
    </row>
    <row r="299" spans="2:41" ht="15" x14ac:dyDescent="0.3">
      <c r="B299" s="76" t="str">
        <f t="shared" si="40"/>
        <v>M7×1</v>
      </c>
      <c r="C299" s="77" t="s">
        <v>212</v>
      </c>
      <c r="D299" s="77" t="s">
        <v>221</v>
      </c>
      <c r="E299" s="74" t="s">
        <v>0</v>
      </c>
      <c r="F299" s="75">
        <v>7</v>
      </c>
      <c r="G299" s="75">
        <v>1</v>
      </c>
      <c r="H299" s="74" t="s">
        <v>267</v>
      </c>
      <c r="I299" s="77" t="s">
        <v>380</v>
      </c>
      <c r="J299" s="75" t="s">
        <v>311</v>
      </c>
      <c r="K299" s="58" t="s">
        <v>490</v>
      </c>
      <c r="L299" s="75">
        <v>7</v>
      </c>
      <c r="M299" s="75">
        <f t="shared" si="41"/>
        <v>1</v>
      </c>
      <c r="N299" s="74">
        <v>60</v>
      </c>
      <c r="O299" s="101">
        <f t="array" ref="O299">IFERROR(INDEX($AB$11:$AM$235,MATCH($B299&amp;$I299,$Z$11:$Z$235&amp;$AE$11:$AE$235,0),MATCH($C299,$AB$9:$AM$9,0)),"-")</f>
        <v>7</v>
      </c>
      <c r="P299" s="75">
        <v>18</v>
      </c>
      <c r="Q299" s="75">
        <v>6</v>
      </c>
      <c r="R299" s="101">
        <f t="array" ref="R299">IFERROR(INDEX($AB$11:$AM$235,MATCH($B299&amp;$I299,$Z$11:$Z$235&amp;$AE$11:$AE$235,0),MATCH($D299,$AB$9:$AM$9,0)),"-")</f>
        <v>6.3505000000000003</v>
      </c>
      <c r="S299" s="75">
        <v>12</v>
      </c>
      <c r="T299" s="75">
        <v>4</v>
      </c>
      <c r="U299" s="75">
        <v>4</v>
      </c>
      <c r="V299" s="75">
        <v>15</v>
      </c>
      <c r="W299" s="50">
        <f t="shared" si="42"/>
        <v>12</v>
      </c>
      <c r="X299" s="50">
        <f t="shared" si="43"/>
        <v>8</v>
      </c>
      <c r="AO299" s="50"/>
    </row>
    <row r="300" spans="2:41" ht="15" x14ac:dyDescent="0.3">
      <c r="B300" s="76" t="str">
        <f t="shared" si="40"/>
        <v>M8×1.25</v>
      </c>
      <c r="C300" s="77" t="s">
        <v>212</v>
      </c>
      <c r="D300" s="77" t="s">
        <v>221</v>
      </c>
      <c r="E300" s="74" t="s">
        <v>0</v>
      </c>
      <c r="F300" s="75">
        <v>8</v>
      </c>
      <c r="G300" s="75">
        <v>1.25</v>
      </c>
      <c r="H300" s="74" t="s">
        <v>267</v>
      </c>
      <c r="I300" s="77" t="s">
        <v>380</v>
      </c>
      <c r="J300" s="75" t="s">
        <v>311</v>
      </c>
      <c r="K300" s="58" t="s">
        <v>490</v>
      </c>
      <c r="L300" s="75">
        <v>8</v>
      </c>
      <c r="M300" s="75">
        <f t="shared" si="41"/>
        <v>1.25</v>
      </c>
      <c r="N300" s="74">
        <v>60</v>
      </c>
      <c r="O300" s="101">
        <f t="array" ref="O300">IFERROR(INDEX($AB$11:$AM$235,MATCH($B300&amp;$I300,$Z$11:$Z$235&amp;$AE$11:$AE$235,0),MATCH($C300,$AB$9:$AM$9,0)),"-")</f>
        <v>8</v>
      </c>
      <c r="P300" s="75">
        <v>18</v>
      </c>
      <c r="Q300" s="75">
        <v>6</v>
      </c>
      <c r="R300" s="101">
        <f t="array" ref="R300">IFERROR(INDEX($AB$11:$AM$235,MATCH($B300&amp;$I300,$Z$11:$Z$235&amp;$AE$11:$AE$235,0),MATCH($D300,$AB$9:$AM$9,0)),"-")</f>
        <v>7.1881000000000004</v>
      </c>
      <c r="S300" s="75">
        <v>12</v>
      </c>
      <c r="T300" s="75">
        <v>4</v>
      </c>
      <c r="U300" s="75">
        <v>4</v>
      </c>
      <c r="V300" s="75">
        <v>13</v>
      </c>
      <c r="W300" s="50">
        <f t="shared" si="42"/>
        <v>12</v>
      </c>
      <c r="X300" s="50">
        <f t="shared" si="43"/>
        <v>8</v>
      </c>
      <c r="AO300" s="50"/>
    </row>
    <row r="301" spans="2:41" ht="15" x14ac:dyDescent="0.3">
      <c r="B301" s="76" t="str">
        <f t="shared" si="40"/>
        <v>M9×1.25</v>
      </c>
      <c r="C301" s="77" t="s">
        <v>212</v>
      </c>
      <c r="D301" s="77" t="s">
        <v>221</v>
      </c>
      <c r="E301" s="74" t="s">
        <v>0</v>
      </c>
      <c r="F301" s="75">
        <v>9</v>
      </c>
      <c r="G301" s="75">
        <v>1.25</v>
      </c>
      <c r="H301" s="74" t="s">
        <v>267</v>
      </c>
      <c r="I301" s="77" t="s">
        <v>380</v>
      </c>
      <c r="J301" s="75" t="s">
        <v>311</v>
      </c>
      <c r="K301" s="58" t="s">
        <v>490</v>
      </c>
      <c r="L301" s="75">
        <v>9</v>
      </c>
      <c r="M301" s="75">
        <f t="shared" si="41"/>
        <v>1.25</v>
      </c>
      <c r="N301" s="74">
        <v>60</v>
      </c>
      <c r="O301" s="101">
        <f t="array" ref="O301">IFERROR(INDEX($AB$11:$AM$235,MATCH($B301&amp;$I301,$Z$11:$Z$235&amp;$AE$11:$AE$235,0),MATCH($C301,$AB$9:$AM$9,0)),"-")</f>
        <v>9</v>
      </c>
      <c r="P301" s="75">
        <v>18</v>
      </c>
      <c r="Q301" s="75">
        <v>6</v>
      </c>
      <c r="R301" s="101">
        <f t="array" ref="R301">IFERROR(INDEX($AB$11:$AM$235,MATCH($B301&amp;$I301,$Z$11:$Z$235&amp;$AE$11:$AE$235,0),MATCH($D301,$AB$9:$AM$9,0)),"-")</f>
        <v>8.1881000000000004</v>
      </c>
      <c r="S301" s="75">
        <v>12</v>
      </c>
      <c r="T301" s="75">
        <v>4</v>
      </c>
      <c r="U301" s="75">
        <v>4</v>
      </c>
      <c r="V301" s="75">
        <v>13</v>
      </c>
      <c r="W301" s="50">
        <f t="shared" si="42"/>
        <v>12</v>
      </c>
      <c r="X301" s="50">
        <f t="shared" si="43"/>
        <v>8</v>
      </c>
      <c r="AO301" s="50"/>
    </row>
    <row r="302" spans="2:41" ht="15" x14ac:dyDescent="0.3">
      <c r="B302" s="76" t="str">
        <f t="shared" si="40"/>
        <v>M10×1.5</v>
      </c>
      <c r="C302" s="77" t="s">
        <v>212</v>
      </c>
      <c r="D302" s="77" t="s">
        <v>221</v>
      </c>
      <c r="E302" s="74" t="s">
        <v>0</v>
      </c>
      <c r="F302" s="75">
        <v>10</v>
      </c>
      <c r="G302" s="75">
        <v>1.5</v>
      </c>
      <c r="H302" s="74" t="s">
        <v>267</v>
      </c>
      <c r="I302" s="77" t="s">
        <v>380</v>
      </c>
      <c r="J302" s="75" t="s">
        <v>311</v>
      </c>
      <c r="K302" s="58" t="s">
        <v>490</v>
      </c>
      <c r="L302" s="75">
        <v>10</v>
      </c>
      <c r="M302" s="75">
        <f t="shared" si="41"/>
        <v>1.5</v>
      </c>
      <c r="N302" s="74">
        <v>60</v>
      </c>
      <c r="O302" s="101">
        <f t="array" ref="O302">IFERROR(INDEX($AB$11:$AM$235,MATCH($B302&amp;$I302,$Z$11:$Z$235&amp;$AE$11:$AE$235,0),MATCH($C302,$AB$9:$AM$9,0)),"-")</f>
        <v>10</v>
      </c>
      <c r="P302" s="75">
        <v>18</v>
      </c>
      <c r="Q302" s="75">
        <v>6</v>
      </c>
      <c r="R302" s="101">
        <f t="array" ref="R302">IFERROR(INDEX($AB$11:$AM$235,MATCH($B302&amp;$I302,$Z$11:$Z$235&amp;$AE$11:$AE$235,0),MATCH($D302,$AB$9:$AM$9,0)),"-")</f>
        <v>9.0257000000000005</v>
      </c>
      <c r="S302" s="75">
        <v>12</v>
      </c>
      <c r="T302" s="75">
        <v>4</v>
      </c>
      <c r="U302" s="75">
        <v>4</v>
      </c>
      <c r="V302" s="75">
        <v>12</v>
      </c>
      <c r="W302" s="50">
        <f t="shared" si="42"/>
        <v>12</v>
      </c>
      <c r="X302" s="50">
        <f t="shared" si="43"/>
        <v>8</v>
      </c>
      <c r="AO302" s="50"/>
    </row>
    <row r="303" spans="2:41" ht="15" x14ac:dyDescent="0.3">
      <c r="B303" s="76" t="str">
        <f t="shared" si="40"/>
        <v>M11×1.5</v>
      </c>
      <c r="C303" s="77" t="s">
        <v>212</v>
      </c>
      <c r="D303" s="77" t="s">
        <v>221</v>
      </c>
      <c r="E303" s="74" t="s">
        <v>0</v>
      </c>
      <c r="F303" s="75">
        <v>11</v>
      </c>
      <c r="G303" s="75">
        <v>1.5</v>
      </c>
      <c r="H303" s="74" t="s">
        <v>267</v>
      </c>
      <c r="I303" s="77" t="s">
        <v>380</v>
      </c>
      <c r="J303" s="75" t="s">
        <v>311</v>
      </c>
      <c r="K303" s="58" t="s">
        <v>490</v>
      </c>
      <c r="L303" s="75">
        <v>11</v>
      </c>
      <c r="M303" s="75">
        <f t="shared" si="41"/>
        <v>1.5</v>
      </c>
      <c r="N303" s="74">
        <v>60</v>
      </c>
      <c r="O303" s="101">
        <f t="array" ref="O303">IFERROR(INDEX($AB$11:$AM$235,MATCH($B303&amp;$I303,$Z$11:$Z$235&amp;$AE$11:$AE$235,0),MATCH($C303,$AB$9:$AM$9,0)),"-")</f>
        <v>11</v>
      </c>
      <c r="P303" s="75">
        <v>18</v>
      </c>
      <c r="Q303" s="75">
        <v>6</v>
      </c>
      <c r="R303" s="101">
        <f t="array" ref="R303">IFERROR(INDEX($AB$11:$AM$235,MATCH($B303&amp;$I303,$Z$11:$Z$235&amp;$AE$11:$AE$235,0),MATCH($D303,$AB$9:$AM$9,0)),"-")</f>
        <v>10.025700000000001</v>
      </c>
      <c r="S303" s="75">
        <v>12</v>
      </c>
      <c r="T303" s="75">
        <v>4</v>
      </c>
      <c r="U303" s="75">
        <v>4</v>
      </c>
      <c r="V303" s="75">
        <v>12</v>
      </c>
      <c r="W303" s="50">
        <f t="shared" si="42"/>
        <v>12</v>
      </c>
      <c r="X303" s="50">
        <f t="shared" si="43"/>
        <v>8</v>
      </c>
      <c r="AO303" s="50"/>
    </row>
    <row r="304" spans="2:41" ht="15" x14ac:dyDescent="0.3">
      <c r="B304" s="76" t="str">
        <f t="shared" si="40"/>
        <v>M12×1.75</v>
      </c>
      <c r="C304" s="77" t="s">
        <v>212</v>
      </c>
      <c r="D304" s="77" t="s">
        <v>221</v>
      </c>
      <c r="E304" s="74" t="s">
        <v>0</v>
      </c>
      <c r="F304" s="75">
        <v>12</v>
      </c>
      <c r="G304" s="75">
        <v>1.75</v>
      </c>
      <c r="H304" s="74" t="s">
        <v>267</v>
      </c>
      <c r="I304" s="77" t="s">
        <v>380</v>
      </c>
      <c r="J304" s="75" t="s">
        <v>311</v>
      </c>
      <c r="K304" s="58" t="s">
        <v>490</v>
      </c>
      <c r="L304" s="75">
        <v>12</v>
      </c>
      <c r="M304" s="75">
        <f t="shared" si="41"/>
        <v>1.75</v>
      </c>
      <c r="N304" s="74">
        <v>60</v>
      </c>
      <c r="O304" s="101">
        <f t="array" ref="O304">IFERROR(INDEX($AB$11:$AM$235,MATCH($B304&amp;$I304,$Z$11:$Z$235&amp;$AE$11:$AE$235,0),MATCH($C304,$AB$9:$AM$9,0)),"-")</f>
        <v>12</v>
      </c>
      <c r="P304" s="75">
        <v>18</v>
      </c>
      <c r="Q304" s="75">
        <v>6</v>
      </c>
      <c r="R304" s="101">
        <f t="array" ref="R304">IFERROR(INDEX($AB$11:$AM$235,MATCH($B304&amp;$I304,$Z$11:$Z$235&amp;$AE$11:$AE$235,0),MATCH($D304,$AB$9:$AM$9,0)),"-")</f>
        <v>10.863300000000001</v>
      </c>
      <c r="S304" s="75">
        <v>12</v>
      </c>
      <c r="T304" s="75">
        <v>4</v>
      </c>
      <c r="U304" s="75">
        <v>4</v>
      </c>
      <c r="V304" s="75">
        <v>11</v>
      </c>
      <c r="W304" s="50">
        <f t="shared" si="42"/>
        <v>12</v>
      </c>
      <c r="X304" s="50">
        <f t="shared" si="43"/>
        <v>8</v>
      </c>
      <c r="AO304" s="50"/>
    </row>
    <row r="305" spans="2:41" ht="15" x14ac:dyDescent="0.3">
      <c r="B305" s="76" t="str">
        <f t="shared" si="40"/>
        <v>M14×2</v>
      </c>
      <c r="C305" s="77" t="s">
        <v>212</v>
      </c>
      <c r="D305" s="77" t="s">
        <v>221</v>
      </c>
      <c r="E305" s="74" t="s">
        <v>0</v>
      </c>
      <c r="F305" s="75">
        <v>14</v>
      </c>
      <c r="G305" s="75">
        <v>2</v>
      </c>
      <c r="H305" s="74" t="s">
        <v>267</v>
      </c>
      <c r="I305" s="77" t="s">
        <v>380</v>
      </c>
      <c r="J305" s="75" t="s">
        <v>311</v>
      </c>
      <c r="K305" s="58" t="s">
        <v>490</v>
      </c>
      <c r="L305" s="75">
        <v>14</v>
      </c>
      <c r="M305" s="75">
        <f t="shared" si="41"/>
        <v>2</v>
      </c>
      <c r="N305" s="74">
        <v>60</v>
      </c>
      <c r="O305" s="101">
        <f t="array" ref="O305">IFERROR(INDEX($AB$11:$AM$235,MATCH($B305&amp;$I305,$Z$11:$Z$235&amp;$AE$11:$AE$235,0),MATCH($C305,$AB$9:$AM$9,0)),"-")</f>
        <v>14</v>
      </c>
      <c r="P305" s="75">
        <v>18</v>
      </c>
      <c r="Q305" s="75">
        <v>6</v>
      </c>
      <c r="R305" s="101">
        <f t="array" ref="R305">IFERROR(INDEX($AB$11:$AM$235,MATCH($B305&amp;$I305,$Z$11:$Z$235&amp;$AE$11:$AE$235,0),MATCH($D305,$AB$9:$AM$9,0)),"-")</f>
        <v>12.701000000000001</v>
      </c>
      <c r="S305" s="75">
        <v>12</v>
      </c>
      <c r="T305" s="75">
        <v>4</v>
      </c>
      <c r="U305" s="75">
        <v>4</v>
      </c>
      <c r="V305" s="75">
        <v>10</v>
      </c>
      <c r="W305" s="50">
        <f t="shared" si="42"/>
        <v>12</v>
      </c>
      <c r="X305" s="50">
        <f t="shared" si="43"/>
        <v>8</v>
      </c>
      <c r="AO305" s="50"/>
    </row>
    <row r="306" spans="2:41" ht="15" x14ac:dyDescent="0.3">
      <c r="B306" s="76" t="str">
        <f t="shared" si="40"/>
        <v>M16×2</v>
      </c>
      <c r="C306" s="77" t="s">
        <v>212</v>
      </c>
      <c r="D306" s="77" t="s">
        <v>221</v>
      </c>
      <c r="E306" s="74" t="s">
        <v>0</v>
      </c>
      <c r="F306" s="75">
        <v>16</v>
      </c>
      <c r="G306" s="75">
        <v>2</v>
      </c>
      <c r="H306" s="74" t="s">
        <v>267</v>
      </c>
      <c r="I306" s="77" t="s">
        <v>380</v>
      </c>
      <c r="J306" s="75" t="s">
        <v>311</v>
      </c>
      <c r="K306" s="58" t="s">
        <v>490</v>
      </c>
      <c r="L306" s="75">
        <v>16</v>
      </c>
      <c r="M306" s="75">
        <f t="shared" si="41"/>
        <v>2</v>
      </c>
      <c r="N306" s="74">
        <v>60</v>
      </c>
      <c r="O306" s="101">
        <f t="array" ref="O306">IFERROR(INDEX($AB$11:$AM$235,MATCH($B306&amp;$I306,$Z$11:$Z$235&amp;$AE$11:$AE$235,0),MATCH($C306,$AB$9:$AM$9,0)),"-")</f>
        <v>16</v>
      </c>
      <c r="P306" s="75">
        <v>18</v>
      </c>
      <c r="Q306" s="75">
        <v>6</v>
      </c>
      <c r="R306" s="101">
        <f t="array" ref="R306">IFERROR(INDEX($AB$11:$AM$235,MATCH($B306&amp;$I306,$Z$11:$Z$235&amp;$AE$11:$AE$235,0),MATCH($D306,$AB$9:$AM$9,0)),"-")</f>
        <v>14.701000000000001</v>
      </c>
      <c r="S306" s="75">
        <v>12</v>
      </c>
      <c r="T306" s="75">
        <v>4</v>
      </c>
      <c r="U306" s="75">
        <v>4</v>
      </c>
      <c r="V306" s="75">
        <v>10</v>
      </c>
      <c r="W306" s="50">
        <f t="shared" si="42"/>
        <v>12</v>
      </c>
      <c r="X306" s="50">
        <f t="shared" si="43"/>
        <v>8</v>
      </c>
      <c r="AO306" s="50"/>
    </row>
    <row r="307" spans="2:41" ht="15" x14ac:dyDescent="0.3">
      <c r="B307" s="76" t="str">
        <f t="shared" si="40"/>
        <v>M18×2.5</v>
      </c>
      <c r="C307" s="77" t="s">
        <v>212</v>
      </c>
      <c r="D307" s="77" t="s">
        <v>221</v>
      </c>
      <c r="E307" s="74" t="s">
        <v>0</v>
      </c>
      <c r="F307" s="75">
        <v>18</v>
      </c>
      <c r="G307" s="75">
        <v>2.5</v>
      </c>
      <c r="H307" s="74" t="s">
        <v>267</v>
      </c>
      <c r="I307" s="77" t="s">
        <v>380</v>
      </c>
      <c r="J307" s="75" t="s">
        <v>311</v>
      </c>
      <c r="K307" s="58" t="s">
        <v>490</v>
      </c>
      <c r="L307" s="75">
        <v>18</v>
      </c>
      <c r="M307" s="75">
        <f t="shared" si="41"/>
        <v>2.5</v>
      </c>
      <c r="N307" s="74">
        <v>60</v>
      </c>
      <c r="O307" s="101">
        <f t="array" ref="O307">IFERROR(INDEX($AB$11:$AM$235,MATCH($B307&amp;$I307,$Z$11:$Z$235&amp;$AE$11:$AE$235,0),MATCH($C307,$AB$9:$AM$9,0)),"-")</f>
        <v>18</v>
      </c>
      <c r="P307" s="75">
        <v>24</v>
      </c>
      <c r="Q307" s="75">
        <v>8</v>
      </c>
      <c r="R307" s="101">
        <f t="array" ref="R307">IFERROR(INDEX($AB$11:$AM$235,MATCH($B307&amp;$I307,$Z$11:$Z$235&amp;$AE$11:$AE$235,0),MATCH($D307,$AB$9:$AM$9,0)),"-")</f>
        <v>16.376200000000001</v>
      </c>
      <c r="S307" s="75">
        <v>16</v>
      </c>
      <c r="T307" s="75">
        <v>6</v>
      </c>
      <c r="U307" s="75">
        <v>4</v>
      </c>
      <c r="V307" s="75">
        <v>9</v>
      </c>
      <c r="W307" s="50">
        <f t="shared" si="42"/>
        <v>16</v>
      </c>
      <c r="X307" s="50">
        <f t="shared" si="43"/>
        <v>10</v>
      </c>
      <c r="AO307" s="50"/>
    </row>
    <row r="308" spans="2:41" ht="15" x14ac:dyDescent="0.3">
      <c r="B308" s="76" t="str">
        <f t="shared" si="40"/>
        <v>M20×2.5</v>
      </c>
      <c r="C308" s="77" t="s">
        <v>212</v>
      </c>
      <c r="D308" s="77" t="s">
        <v>221</v>
      </c>
      <c r="E308" s="74" t="s">
        <v>0</v>
      </c>
      <c r="F308" s="75">
        <v>20</v>
      </c>
      <c r="G308" s="75">
        <v>2.5</v>
      </c>
      <c r="H308" s="74" t="s">
        <v>267</v>
      </c>
      <c r="I308" s="77" t="s">
        <v>380</v>
      </c>
      <c r="J308" s="75" t="s">
        <v>311</v>
      </c>
      <c r="K308" s="58" t="s">
        <v>490</v>
      </c>
      <c r="L308" s="75">
        <v>20</v>
      </c>
      <c r="M308" s="75">
        <f t="shared" si="41"/>
        <v>2.5</v>
      </c>
      <c r="N308" s="74">
        <v>60</v>
      </c>
      <c r="O308" s="101">
        <f t="array" ref="O308">IFERROR(INDEX($AB$11:$AM$235,MATCH($B308&amp;$I308,$Z$11:$Z$235&amp;$AE$11:$AE$235,0),MATCH($C308,$AB$9:$AM$9,0)),"-")</f>
        <v>20</v>
      </c>
      <c r="P308" s="75">
        <v>24</v>
      </c>
      <c r="Q308" s="75">
        <v>8</v>
      </c>
      <c r="R308" s="101">
        <f t="array" ref="R308">IFERROR(INDEX($AB$11:$AM$235,MATCH($B308&amp;$I308,$Z$11:$Z$235&amp;$AE$11:$AE$235,0),MATCH($D308,$AB$9:$AM$9,0)),"-")</f>
        <v>18.376200000000001</v>
      </c>
      <c r="S308" s="75">
        <v>16</v>
      </c>
      <c r="T308" s="75">
        <v>6</v>
      </c>
      <c r="U308" s="75">
        <v>4</v>
      </c>
      <c r="V308" s="75">
        <v>9</v>
      </c>
      <c r="W308" s="50">
        <f t="shared" si="42"/>
        <v>16</v>
      </c>
      <c r="X308" s="50">
        <f t="shared" si="43"/>
        <v>10</v>
      </c>
      <c r="AO308" s="50"/>
    </row>
    <row r="309" spans="2:41" ht="15" x14ac:dyDescent="0.3">
      <c r="B309" s="76" t="str">
        <f t="shared" si="40"/>
        <v>M22×2.5</v>
      </c>
      <c r="C309" s="77" t="s">
        <v>212</v>
      </c>
      <c r="D309" s="77" t="s">
        <v>221</v>
      </c>
      <c r="E309" s="74" t="s">
        <v>0</v>
      </c>
      <c r="F309" s="75">
        <v>22</v>
      </c>
      <c r="G309" s="75">
        <v>2.5</v>
      </c>
      <c r="H309" s="74" t="s">
        <v>267</v>
      </c>
      <c r="I309" s="77" t="s">
        <v>380</v>
      </c>
      <c r="J309" s="75" t="s">
        <v>311</v>
      </c>
      <c r="K309" s="58" t="s">
        <v>490</v>
      </c>
      <c r="L309" s="75">
        <v>22</v>
      </c>
      <c r="M309" s="75">
        <f t="shared" si="41"/>
        <v>2.5</v>
      </c>
      <c r="N309" s="74">
        <v>60</v>
      </c>
      <c r="O309" s="101">
        <f t="array" ref="O309">IFERROR(INDEX($AB$11:$AM$235,MATCH($B309&amp;$I309,$Z$11:$Z$235&amp;$AE$11:$AE$235,0),MATCH($C309,$AB$9:$AM$9,0)),"-")</f>
        <v>22</v>
      </c>
      <c r="P309" s="75">
        <v>24</v>
      </c>
      <c r="Q309" s="75">
        <v>8</v>
      </c>
      <c r="R309" s="101">
        <f t="array" ref="R309">IFERROR(INDEX($AB$11:$AM$235,MATCH($B309&amp;$I309,$Z$11:$Z$235&amp;$AE$11:$AE$235,0),MATCH($D309,$AB$9:$AM$9,0)),"-")</f>
        <v>20.376200000000001</v>
      </c>
      <c r="S309" s="75">
        <v>16</v>
      </c>
      <c r="T309" s="75">
        <v>6</v>
      </c>
      <c r="U309" s="75">
        <v>4</v>
      </c>
      <c r="V309" s="75">
        <v>9</v>
      </c>
      <c r="W309" s="50">
        <f t="shared" si="42"/>
        <v>16</v>
      </c>
      <c r="X309" s="50">
        <f t="shared" si="43"/>
        <v>10</v>
      </c>
      <c r="AO309" s="50"/>
    </row>
    <row r="310" spans="2:41" ht="15" x14ac:dyDescent="0.3">
      <c r="B310" s="76" t="str">
        <f t="shared" si="40"/>
        <v>M24×3</v>
      </c>
      <c r="C310" s="77" t="s">
        <v>212</v>
      </c>
      <c r="D310" s="77" t="s">
        <v>221</v>
      </c>
      <c r="E310" s="74" t="s">
        <v>0</v>
      </c>
      <c r="F310" s="75">
        <v>24</v>
      </c>
      <c r="G310" s="75">
        <v>3</v>
      </c>
      <c r="H310" s="74" t="s">
        <v>267</v>
      </c>
      <c r="I310" s="77" t="s">
        <v>380</v>
      </c>
      <c r="J310" s="75" t="s">
        <v>311</v>
      </c>
      <c r="K310" s="58" t="s">
        <v>490</v>
      </c>
      <c r="L310" s="75">
        <v>24</v>
      </c>
      <c r="M310" s="75">
        <f t="shared" si="41"/>
        <v>3</v>
      </c>
      <c r="N310" s="74">
        <v>60</v>
      </c>
      <c r="O310" s="101">
        <f t="array" ref="O310">IFERROR(INDEX($AB$11:$AM$235,MATCH($B310&amp;$I310,$Z$11:$Z$235&amp;$AE$11:$AE$235,0),MATCH($C310,$AB$9:$AM$9,0)),"-")</f>
        <v>24</v>
      </c>
      <c r="P310" s="75">
        <v>24</v>
      </c>
      <c r="Q310" s="75">
        <v>8</v>
      </c>
      <c r="R310" s="101">
        <f t="array" ref="R310">IFERROR(INDEX($AB$11:$AM$235,MATCH($B310&amp;$I310,$Z$11:$Z$235&amp;$AE$11:$AE$235,0),MATCH($D310,$AB$9:$AM$9,0)),"-")</f>
        <v>22.051400000000001</v>
      </c>
      <c r="S310" s="75">
        <v>16</v>
      </c>
      <c r="T310" s="75">
        <v>6</v>
      </c>
      <c r="U310" s="75">
        <v>4</v>
      </c>
      <c r="V310" s="75">
        <v>9</v>
      </c>
      <c r="W310" s="50">
        <f t="shared" si="42"/>
        <v>16</v>
      </c>
      <c r="X310" s="50">
        <f t="shared" si="43"/>
        <v>10</v>
      </c>
      <c r="AO310" s="50"/>
    </row>
    <row r="311" spans="2:41" ht="15" x14ac:dyDescent="0.3">
      <c r="B311" s="76" t="str">
        <f t="shared" si="40"/>
        <v>M27×3</v>
      </c>
      <c r="C311" s="77" t="s">
        <v>212</v>
      </c>
      <c r="D311" s="77" t="s">
        <v>221</v>
      </c>
      <c r="E311" s="74" t="s">
        <v>0</v>
      </c>
      <c r="F311" s="75">
        <v>27</v>
      </c>
      <c r="G311" s="75">
        <v>3</v>
      </c>
      <c r="H311" s="74" t="s">
        <v>267</v>
      </c>
      <c r="I311" s="77" t="s">
        <v>380</v>
      </c>
      <c r="J311" s="75" t="s">
        <v>311</v>
      </c>
      <c r="K311" s="58" t="s">
        <v>490</v>
      </c>
      <c r="L311" s="75">
        <v>27</v>
      </c>
      <c r="M311" s="75">
        <f t="shared" si="41"/>
        <v>3</v>
      </c>
      <c r="N311" s="74">
        <v>60</v>
      </c>
      <c r="O311" s="101">
        <f t="array" ref="O311">IFERROR(INDEX($AB$11:$AM$235,MATCH($B311&amp;$I311,$Z$11:$Z$235&amp;$AE$11:$AE$235,0),MATCH($C311,$AB$9:$AM$9,0)),"-")</f>
        <v>27</v>
      </c>
      <c r="P311" s="75">
        <v>24</v>
      </c>
      <c r="Q311" s="75">
        <v>8</v>
      </c>
      <c r="R311" s="101">
        <f t="array" ref="R311">IFERROR(INDEX($AB$11:$AM$235,MATCH($B311&amp;$I311,$Z$11:$Z$235&amp;$AE$11:$AE$235,0),MATCH($D311,$AB$9:$AM$9,0)),"-")</f>
        <v>25.051400000000001</v>
      </c>
      <c r="S311" s="75">
        <v>16</v>
      </c>
      <c r="T311" s="75">
        <v>6</v>
      </c>
      <c r="U311" s="75">
        <v>4</v>
      </c>
      <c r="V311" s="75">
        <v>9</v>
      </c>
      <c r="W311" s="50">
        <f t="shared" si="42"/>
        <v>16</v>
      </c>
      <c r="X311" s="50">
        <f t="shared" si="43"/>
        <v>10</v>
      </c>
      <c r="AO311" s="50"/>
    </row>
    <row r="312" spans="2:41" ht="15" x14ac:dyDescent="0.3">
      <c r="B312" s="76" t="str">
        <f t="shared" si="40"/>
        <v>M30×3.5</v>
      </c>
      <c r="C312" s="77" t="s">
        <v>212</v>
      </c>
      <c r="D312" s="77" t="s">
        <v>221</v>
      </c>
      <c r="E312" s="74" t="s">
        <v>0</v>
      </c>
      <c r="F312" s="75">
        <v>30</v>
      </c>
      <c r="G312" s="75">
        <v>3.5</v>
      </c>
      <c r="H312" s="74" t="s">
        <v>267</v>
      </c>
      <c r="I312" s="77" t="s">
        <v>380</v>
      </c>
      <c r="J312" s="75" t="s">
        <v>311</v>
      </c>
      <c r="K312" s="58" t="s">
        <v>490</v>
      </c>
      <c r="L312" s="75">
        <v>30</v>
      </c>
      <c r="M312" s="75">
        <f t="shared" si="41"/>
        <v>3.5</v>
      </c>
      <c r="N312" s="74">
        <v>60</v>
      </c>
      <c r="O312" s="101">
        <f t="array" ref="O312">IFERROR(INDEX($AB$11:$AM$235,MATCH($B312&amp;$I312,$Z$11:$Z$235&amp;$AE$11:$AE$235,0),MATCH($C312,$AB$9:$AM$9,0)),"-")</f>
        <v>30</v>
      </c>
      <c r="P312" s="75">
        <v>24</v>
      </c>
      <c r="Q312" s="75">
        <v>8</v>
      </c>
      <c r="R312" s="101">
        <f t="array" ref="R312">IFERROR(INDEX($AB$11:$AM$235,MATCH($B312&amp;$I312,$Z$11:$Z$235&amp;$AE$11:$AE$235,0),MATCH($D312,$AB$9:$AM$9,0)),"-")</f>
        <v>27.726700000000001</v>
      </c>
      <c r="S312" s="75">
        <v>16</v>
      </c>
      <c r="T312" s="75">
        <v>6</v>
      </c>
      <c r="U312" s="75">
        <v>4</v>
      </c>
      <c r="V312" s="75">
        <v>9</v>
      </c>
      <c r="W312" s="50">
        <f t="shared" si="42"/>
        <v>16</v>
      </c>
      <c r="X312" s="50">
        <f t="shared" si="43"/>
        <v>10</v>
      </c>
      <c r="AO312" s="50"/>
    </row>
    <row r="313" spans="2:41" ht="15" x14ac:dyDescent="0.3">
      <c r="B313" s="76" t="str">
        <f t="shared" si="40"/>
        <v>M33×3.5</v>
      </c>
      <c r="C313" s="77" t="s">
        <v>212</v>
      </c>
      <c r="D313" s="77" t="s">
        <v>221</v>
      </c>
      <c r="E313" s="74" t="s">
        <v>0</v>
      </c>
      <c r="F313" s="75">
        <v>33</v>
      </c>
      <c r="G313" s="75">
        <v>3.5</v>
      </c>
      <c r="H313" s="74" t="s">
        <v>267</v>
      </c>
      <c r="I313" s="77" t="s">
        <v>380</v>
      </c>
      <c r="J313" s="75" t="s">
        <v>311</v>
      </c>
      <c r="K313" s="58" t="s">
        <v>490</v>
      </c>
      <c r="L313" s="75">
        <v>33</v>
      </c>
      <c r="M313" s="75">
        <f t="shared" si="41"/>
        <v>3.5</v>
      </c>
      <c r="N313" s="74">
        <v>60</v>
      </c>
      <c r="O313" s="101">
        <f t="array" ref="O313">IFERROR(INDEX($AB$11:$AM$235,MATCH($B313&amp;$I313,$Z$11:$Z$235&amp;$AE$11:$AE$235,0),MATCH($C313,$AB$9:$AM$9,0)),"-")</f>
        <v>33</v>
      </c>
      <c r="P313" s="75">
        <v>24</v>
      </c>
      <c r="Q313" s="75">
        <v>8</v>
      </c>
      <c r="R313" s="101">
        <f t="array" ref="R313">IFERROR(INDEX($AB$11:$AM$235,MATCH($B313&amp;$I313,$Z$11:$Z$235&amp;$AE$11:$AE$235,0),MATCH($D313,$AB$9:$AM$9,0)),"-")</f>
        <v>30.726700000000001</v>
      </c>
      <c r="S313" s="75">
        <v>16</v>
      </c>
      <c r="T313" s="75">
        <v>6</v>
      </c>
      <c r="U313" s="75">
        <v>4</v>
      </c>
      <c r="V313" s="75">
        <v>9</v>
      </c>
      <c r="W313" s="50">
        <f t="shared" si="42"/>
        <v>16</v>
      </c>
      <c r="X313" s="50">
        <f t="shared" si="43"/>
        <v>10</v>
      </c>
      <c r="AO313" s="50"/>
    </row>
    <row r="314" spans="2:41" ht="15" x14ac:dyDescent="0.3">
      <c r="B314" s="76" t="str">
        <f t="shared" si="40"/>
        <v>M36×4</v>
      </c>
      <c r="C314" s="77" t="s">
        <v>212</v>
      </c>
      <c r="D314" s="77" t="s">
        <v>221</v>
      </c>
      <c r="E314" s="74" t="s">
        <v>0</v>
      </c>
      <c r="F314" s="75">
        <v>36</v>
      </c>
      <c r="G314" s="75">
        <v>4</v>
      </c>
      <c r="H314" s="74" t="s">
        <v>267</v>
      </c>
      <c r="I314" s="77" t="s">
        <v>380</v>
      </c>
      <c r="J314" s="75" t="s">
        <v>311</v>
      </c>
      <c r="K314" s="58" t="s">
        <v>490</v>
      </c>
      <c r="L314" s="75">
        <v>36</v>
      </c>
      <c r="M314" s="75">
        <f t="shared" si="41"/>
        <v>4</v>
      </c>
      <c r="N314" s="74">
        <v>60</v>
      </c>
      <c r="O314" s="101">
        <f t="array" ref="O314">IFERROR(INDEX($AB$11:$AM$235,MATCH($B314&amp;$I314,$Z$11:$Z$235&amp;$AE$11:$AE$235,0),MATCH($C314,$AB$9:$AM$9,0)),"-")</f>
        <v>36</v>
      </c>
      <c r="P314" s="75">
        <v>24</v>
      </c>
      <c r="Q314" s="75">
        <v>8</v>
      </c>
      <c r="R314" s="101">
        <f t="array" ref="R314">IFERROR(INDEX($AB$11:$AM$235,MATCH($B314&amp;$I314,$Z$11:$Z$235&amp;$AE$11:$AE$235,0),MATCH($D314,$AB$9:$AM$9,0)),"-")</f>
        <v>33.401899999999998</v>
      </c>
      <c r="S314" s="75">
        <v>16</v>
      </c>
      <c r="T314" s="75">
        <v>6</v>
      </c>
      <c r="U314" s="75">
        <v>4</v>
      </c>
      <c r="V314" s="75">
        <v>8</v>
      </c>
      <c r="W314" s="50">
        <f t="shared" si="42"/>
        <v>16</v>
      </c>
      <c r="X314" s="50">
        <f t="shared" si="43"/>
        <v>10</v>
      </c>
      <c r="AO314" s="50"/>
    </row>
    <row r="315" spans="2:41" ht="15" x14ac:dyDescent="0.3">
      <c r="B315" s="76" t="str">
        <f t="shared" si="40"/>
        <v>M39×4</v>
      </c>
      <c r="C315" s="77" t="s">
        <v>212</v>
      </c>
      <c r="D315" s="77" t="s">
        <v>221</v>
      </c>
      <c r="E315" s="74" t="s">
        <v>0</v>
      </c>
      <c r="F315" s="75">
        <v>39</v>
      </c>
      <c r="G315" s="75">
        <v>4</v>
      </c>
      <c r="H315" s="74" t="s">
        <v>267</v>
      </c>
      <c r="I315" s="77" t="s">
        <v>380</v>
      </c>
      <c r="J315" s="75" t="s">
        <v>311</v>
      </c>
      <c r="K315" s="58" t="s">
        <v>490</v>
      </c>
      <c r="L315" s="75">
        <v>39</v>
      </c>
      <c r="M315" s="75">
        <f t="shared" si="41"/>
        <v>4</v>
      </c>
      <c r="N315" s="74">
        <v>60</v>
      </c>
      <c r="O315" s="101">
        <f t="array" ref="O315">IFERROR(INDEX($AB$11:$AM$235,MATCH($B315&amp;$I315,$Z$11:$Z$235&amp;$AE$11:$AE$235,0),MATCH($C315,$AB$9:$AM$9,0)),"-")</f>
        <v>39</v>
      </c>
      <c r="P315" s="75">
        <v>24</v>
      </c>
      <c r="Q315" s="75">
        <v>8</v>
      </c>
      <c r="R315" s="101">
        <f t="array" ref="R315">IFERROR(INDEX($AB$11:$AM$235,MATCH($B315&amp;$I315,$Z$11:$Z$235&amp;$AE$11:$AE$235,0),MATCH($D315,$AB$9:$AM$9,0)),"-")</f>
        <v>36.401899999999998</v>
      </c>
      <c r="S315" s="75">
        <v>16</v>
      </c>
      <c r="T315" s="75">
        <v>6</v>
      </c>
      <c r="U315" s="75">
        <v>4</v>
      </c>
      <c r="V315" s="75">
        <v>8</v>
      </c>
      <c r="W315" s="50">
        <f t="shared" si="42"/>
        <v>16</v>
      </c>
      <c r="X315" s="50">
        <f t="shared" si="43"/>
        <v>10</v>
      </c>
      <c r="AO315" s="50"/>
    </row>
    <row r="316" spans="2:41" ht="15" x14ac:dyDescent="0.3">
      <c r="B316" s="76" t="str">
        <f t="shared" si="40"/>
        <v>M42×4.5</v>
      </c>
      <c r="C316" s="77" t="s">
        <v>212</v>
      </c>
      <c r="D316" s="77" t="s">
        <v>221</v>
      </c>
      <c r="E316" s="74" t="s">
        <v>0</v>
      </c>
      <c r="F316" s="75">
        <v>42</v>
      </c>
      <c r="G316" s="75">
        <v>4.5</v>
      </c>
      <c r="H316" s="74" t="s">
        <v>267</v>
      </c>
      <c r="I316" s="77" t="s">
        <v>380</v>
      </c>
      <c r="J316" s="75" t="s">
        <v>311</v>
      </c>
      <c r="K316" s="58" t="s">
        <v>490</v>
      </c>
      <c r="L316" s="75">
        <v>42</v>
      </c>
      <c r="M316" s="75">
        <f t="shared" si="41"/>
        <v>4.5</v>
      </c>
      <c r="N316" s="74">
        <v>60</v>
      </c>
      <c r="O316" s="101">
        <f t="array" ref="O316">IFERROR(INDEX($AB$11:$AM$235,MATCH($B316&amp;$I316,$Z$11:$Z$235&amp;$AE$11:$AE$235,0),MATCH($C316,$AB$9:$AM$9,0)),"-")</f>
        <v>42</v>
      </c>
      <c r="P316" s="75">
        <v>24</v>
      </c>
      <c r="Q316" s="75">
        <v>8</v>
      </c>
      <c r="R316" s="101">
        <f t="array" ref="R316">IFERROR(INDEX($AB$11:$AM$235,MATCH($B316&amp;$I316,$Z$11:$Z$235&amp;$AE$11:$AE$235,0),MATCH($D316,$AB$9:$AM$9,0)),"-")</f>
        <v>39.077199999999998</v>
      </c>
      <c r="S316" s="75">
        <v>16</v>
      </c>
      <c r="T316" s="75">
        <v>6</v>
      </c>
      <c r="U316" s="75">
        <v>4</v>
      </c>
      <c r="V316" s="75">
        <v>8</v>
      </c>
      <c r="W316" s="50">
        <f t="shared" si="42"/>
        <v>16</v>
      </c>
      <c r="X316" s="50">
        <f t="shared" si="43"/>
        <v>10</v>
      </c>
      <c r="AO316" s="50"/>
    </row>
    <row r="317" spans="2:41" ht="15" x14ac:dyDescent="0.3">
      <c r="B317" s="76" t="str">
        <f t="shared" si="40"/>
        <v>M45×4.5</v>
      </c>
      <c r="C317" s="77" t="s">
        <v>212</v>
      </c>
      <c r="D317" s="77" t="s">
        <v>221</v>
      </c>
      <c r="E317" s="74" t="s">
        <v>0</v>
      </c>
      <c r="F317" s="75">
        <v>45</v>
      </c>
      <c r="G317" s="75">
        <v>4.5</v>
      </c>
      <c r="H317" s="74" t="s">
        <v>267</v>
      </c>
      <c r="I317" s="77" t="s">
        <v>380</v>
      </c>
      <c r="J317" s="75" t="s">
        <v>311</v>
      </c>
      <c r="K317" s="58" t="s">
        <v>490</v>
      </c>
      <c r="L317" s="75">
        <v>45</v>
      </c>
      <c r="M317" s="75">
        <f t="shared" si="41"/>
        <v>4.5</v>
      </c>
      <c r="N317" s="74">
        <v>60</v>
      </c>
      <c r="O317" s="101">
        <f t="array" ref="O317">IFERROR(INDEX($AB$11:$AM$235,MATCH($B317&amp;$I317,$Z$11:$Z$235&amp;$AE$11:$AE$235,0),MATCH($C317,$AB$9:$AM$9,0)),"-")</f>
        <v>45</v>
      </c>
      <c r="P317" s="75">
        <v>24</v>
      </c>
      <c r="Q317" s="75">
        <v>8</v>
      </c>
      <c r="R317" s="101">
        <f t="array" ref="R317">IFERROR(INDEX($AB$11:$AM$235,MATCH($B317&amp;$I317,$Z$11:$Z$235&amp;$AE$11:$AE$235,0),MATCH($D317,$AB$9:$AM$9,0)),"-")</f>
        <v>42.077199999999998</v>
      </c>
      <c r="S317" s="75">
        <v>16</v>
      </c>
      <c r="T317" s="75">
        <v>6</v>
      </c>
      <c r="U317" s="75">
        <v>4</v>
      </c>
      <c r="V317" s="75">
        <v>8</v>
      </c>
      <c r="W317" s="50">
        <f t="shared" si="42"/>
        <v>16</v>
      </c>
      <c r="X317" s="50">
        <f t="shared" si="43"/>
        <v>10</v>
      </c>
      <c r="AO317" s="50"/>
    </row>
    <row r="318" spans="2:41" ht="15" x14ac:dyDescent="0.3">
      <c r="B318" s="76" t="str">
        <f t="shared" si="40"/>
        <v>M48×5</v>
      </c>
      <c r="C318" s="77" t="s">
        <v>212</v>
      </c>
      <c r="D318" s="77" t="s">
        <v>221</v>
      </c>
      <c r="E318" s="74" t="s">
        <v>0</v>
      </c>
      <c r="F318" s="75">
        <v>48</v>
      </c>
      <c r="G318" s="75">
        <v>5</v>
      </c>
      <c r="H318" s="74" t="s">
        <v>267</v>
      </c>
      <c r="I318" s="77" t="s">
        <v>380</v>
      </c>
      <c r="J318" s="75" t="s">
        <v>311</v>
      </c>
      <c r="K318" s="58" t="s">
        <v>490</v>
      </c>
      <c r="L318" s="75">
        <v>48</v>
      </c>
      <c r="M318" s="75">
        <f t="shared" si="41"/>
        <v>5</v>
      </c>
      <c r="N318" s="74">
        <v>60</v>
      </c>
      <c r="O318" s="101">
        <f t="array" ref="O318">IFERROR(INDEX($AB$11:$AM$235,MATCH($B318&amp;$I318,$Z$11:$Z$235&amp;$AE$11:$AE$235,0),MATCH($C318,$AB$9:$AM$9,0)),"-")</f>
        <v>48</v>
      </c>
      <c r="P318" s="75">
        <v>24</v>
      </c>
      <c r="Q318" s="75">
        <v>8</v>
      </c>
      <c r="R318" s="101">
        <f t="array" ref="R318">IFERROR(INDEX($AB$11:$AM$235,MATCH($B318&amp;$I318,$Z$11:$Z$235&amp;$AE$11:$AE$235,0),MATCH($D318,$AB$9:$AM$9,0)),"-")</f>
        <v>44.752400000000002</v>
      </c>
      <c r="S318" s="75">
        <v>16</v>
      </c>
      <c r="T318" s="75">
        <v>6</v>
      </c>
      <c r="U318" s="75">
        <v>4</v>
      </c>
      <c r="V318" s="75">
        <v>8</v>
      </c>
      <c r="W318" s="50">
        <f t="shared" si="42"/>
        <v>16</v>
      </c>
      <c r="X318" s="50">
        <f t="shared" si="43"/>
        <v>10</v>
      </c>
      <c r="AO318" s="50"/>
    </row>
    <row r="319" spans="2:41" ht="15" x14ac:dyDescent="0.3">
      <c r="B319" s="76" t="str">
        <f t="shared" si="40"/>
        <v>M52×5</v>
      </c>
      <c r="C319" s="77" t="s">
        <v>212</v>
      </c>
      <c r="D319" s="77" t="s">
        <v>221</v>
      </c>
      <c r="E319" s="74" t="s">
        <v>0</v>
      </c>
      <c r="F319" s="75">
        <v>52</v>
      </c>
      <c r="G319" s="75">
        <v>5</v>
      </c>
      <c r="H319" s="74" t="s">
        <v>267</v>
      </c>
      <c r="I319" s="77" t="s">
        <v>380</v>
      </c>
      <c r="J319" s="75" t="s">
        <v>311</v>
      </c>
      <c r="K319" s="58" t="s">
        <v>490</v>
      </c>
      <c r="L319" s="75">
        <v>52</v>
      </c>
      <c r="M319" s="75">
        <f t="shared" si="41"/>
        <v>5</v>
      </c>
      <c r="N319" s="74">
        <v>60</v>
      </c>
      <c r="O319" s="101">
        <f t="array" ref="O319">IFERROR(INDEX($AB$11:$AM$235,MATCH($B319&amp;$I319,$Z$11:$Z$235&amp;$AE$11:$AE$235,0),MATCH($C319,$AB$9:$AM$9,0)),"-")</f>
        <v>52</v>
      </c>
      <c r="P319" s="75">
        <v>24</v>
      </c>
      <c r="Q319" s="75">
        <v>8</v>
      </c>
      <c r="R319" s="101">
        <f t="array" ref="R319">IFERROR(INDEX($AB$11:$AM$235,MATCH($B319&amp;$I319,$Z$11:$Z$235&amp;$AE$11:$AE$235,0),MATCH($D319,$AB$9:$AM$9,0)),"-")</f>
        <v>48.752400000000002</v>
      </c>
      <c r="S319" s="75">
        <v>16</v>
      </c>
      <c r="T319" s="75">
        <v>6</v>
      </c>
      <c r="U319" s="75">
        <v>4</v>
      </c>
      <c r="V319" s="75">
        <v>8</v>
      </c>
      <c r="W319" s="50">
        <f t="shared" si="42"/>
        <v>16</v>
      </c>
      <c r="X319" s="50">
        <f t="shared" si="43"/>
        <v>10</v>
      </c>
      <c r="AO319" s="50"/>
    </row>
    <row r="320" spans="2:41" ht="15" x14ac:dyDescent="0.3">
      <c r="B320" s="76" t="str">
        <f t="shared" si="40"/>
        <v>M56×5.5</v>
      </c>
      <c r="C320" s="77" t="s">
        <v>212</v>
      </c>
      <c r="D320" s="77" t="s">
        <v>221</v>
      </c>
      <c r="E320" s="74" t="s">
        <v>0</v>
      </c>
      <c r="F320" s="75">
        <v>56</v>
      </c>
      <c r="G320" s="75">
        <v>5.5</v>
      </c>
      <c r="H320" s="74" t="s">
        <v>267</v>
      </c>
      <c r="I320" s="77" t="s">
        <v>380</v>
      </c>
      <c r="J320" s="75" t="s">
        <v>311</v>
      </c>
      <c r="K320" s="58" t="s">
        <v>490</v>
      </c>
      <c r="L320" s="75">
        <v>56</v>
      </c>
      <c r="M320" s="75">
        <f t="shared" si="41"/>
        <v>5.5</v>
      </c>
      <c r="N320" s="74">
        <v>60</v>
      </c>
      <c r="O320" s="101">
        <f t="array" ref="O320">IFERROR(INDEX($AB$11:$AM$235,MATCH($B320&amp;$I320,$Z$11:$Z$235&amp;$AE$11:$AE$235,0),MATCH($C320,$AB$9:$AM$9,0)),"-")</f>
        <v>56</v>
      </c>
      <c r="P320" s="75">
        <v>27</v>
      </c>
      <c r="Q320" s="75">
        <v>9</v>
      </c>
      <c r="R320" s="101">
        <f t="array" ref="R320">IFERROR(INDEX($AB$11:$AM$235,MATCH($B320&amp;$I320,$Z$11:$Z$235&amp;$AE$11:$AE$235,0),MATCH($D320,$AB$9:$AM$9,0)),"-")</f>
        <v>52.427599999999998</v>
      </c>
      <c r="S320" s="75">
        <v>18</v>
      </c>
      <c r="T320" s="75">
        <v>6</v>
      </c>
      <c r="U320" s="75">
        <v>4</v>
      </c>
      <c r="V320" s="75">
        <v>8</v>
      </c>
      <c r="W320" s="50">
        <f t="shared" si="42"/>
        <v>18</v>
      </c>
      <c r="X320" s="50">
        <f t="shared" si="43"/>
        <v>12</v>
      </c>
      <c r="AO320" s="50"/>
    </row>
    <row r="321" spans="2:41" ht="15" x14ac:dyDescent="0.3">
      <c r="B321" s="76" t="str">
        <f t="shared" si="40"/>
        <v>M60×5.5</v>
      </c>
      <c r="C321" s="77" t="s">
        <v>212</v>
      </c>
      <c r="D321" s="77" t="s">
        <v>221</v>
      </c>
      <c r="E321" s="74" t="s">
        <v>0</v>
      </c>
      <c r="F321" s="75">
        <v>60</v>
      </c>
      <c r="G321" s="75">
        <v>5.5</v>
      </c>
      <c r="H321" s="74" t="s">
        <v>267</v>
      </c>
      <c r="I321" s="77" t="s">
        <v>380</v>
      </c>
      <c r="J321" s="75" t="s">
        <v>311</v>
      </c>
      <c r="K321" s="58" t="s">
        <v>490</v>
      </c>
      <c r="L321" s="75">
        <v>60</v>
      </c>
      <c r="M321" s="75">
        <f t="shared" si="41"/>
        <v>5.5</v>
      </c>
      <c r="N321" s="74">
        <v>60</v>
      </c>
      <c r="O321" s="101">
        <f t="array" ref="O321">IFERROR(INDEX($AB$11:$AM$235,MATCH($B321&amp;$I321,$Z$11:$Z$235&amp;$AE$11:$AE$235,0),MATCH($C321,$AB$9:$AM$9,0)),"-")</f>
        <v>60</v>
      </c>
      <c r="P321" s="75">
        <v>27</v>
      </c>
      <c r="Q321" s="75">
        <v>9</v>
      </c>
      <c r="R321" s="101">
        <f t="array" ref="R321">IFERROR(INDEX($AB$11:$AM$235,MATCH($B321&amp;$I321,$Z$11:$Z$235&amp;$AE$11:$AE$235,0),MATCH($D321,$AB$9:$AM$9,0)),"-")</f>
        <v>56.427599999999998</v>
      </c>
      <c r="S321" s="75">
        <v>18</v>
      </c>
      <c r="T321" s="75">
        <v>6</v>
      </c>
      <c r="U321" s="75">
        <v>4</v>
      </c>
      <c r="V321" s="75">
        <v>8</v>
      </c>
      <c r="W321" s="50">
        <f t="shared" si="42"/>
        <v>18</v>
      </c>
      <c r="X321" s="50">
        <f t="shared" si="43"/>
        <v>12</v>
      </c>
      <c r="AO321" s="50"/>
    </row>
    <row r="322" spans="2:41" ht="15" x14ac:dyDescent="0.3">
      <c r="B322" s="76" t="str">
        <f t="shared" si="40"/>
        <v>M64×6</v>
      </c>
      <c r="C322" s="77" t="s">
        <v>212</v>
      </c>
      <c r="D322" s="77" t="s">
        <v>221</v>
      </c>
      <c r="E322" s="74" t="s">
        <v>0</v>
      </c>
      <c r="F322" s="75">
        <v>64</v>
      </c>
      <c r="G322" s="75">
        <v>6</v>
      </c>
      <c r="H322" s="74" t="s">
        <v>267</v>
      </c>
      <c r="I322" s="77" t="s">
        <v>380</v>
      </c>
      <c r="J322" s="75" t="s">
        <v>311</v>
      </c>
      <c r="K322" s="58" t="s">
        <v>490</v>
      </c>
      <c r="L322" s="75">
        <v>64</v>
      </c>
      <c r="M322" s="75">
        <f t="shared" si="41"/>
        <v>6</v>
      </c>
      <c r="N322" s="74">
        <v>60</v>
      </c>
      <c r="O322" s="101">
        <f t="array" ref="O322">IFERROR(INDEX($AB$11:$AM$235,MATCH($B322&amp;$I322,$Z$11:$Z$235&amp;$AE$11:$AE$235,0),MATCH($C322,$AB$9:$AM$9,0)),"-")</f>
        <v>64</v>
      </c>
      <c r="P322" s="75">
        <v>27</v>
      </c>
      <c r="Q322" s="75">
        <v>9</v>
      </c>
      <c r="R322" s="101">
        <f t="array" ref="R322">IFERROR(INDEX($AB$11:$AM$235,MATCH($B322&amp;$I322,$Z$11:$Z$235&amp;$AE$11:$AE$235,0),MATCH($D322,$AB$9:$AM$9,0)),"-")</f>
        <v>60.102899999999998</v>
      </c>
      <c r="S322" s="75">
        <v>18</v>
      </c>
      <c r="T322" s="75">
        <v>6</v>
      </c>
      <c r="U322" s="75">
        <v>4</v>
      </c>
      <c r="V322" s="75">
        <v>7</v>
      </c>
      <c r="W322" s="50">
        <f t="shared" si="42"/>
        <v>18</v>
      </c>
      <c r="X322" s="50">
        <f t="shared" si="43"/>
        <v>12</v>
      </c>
      <c r="AO322" s="50"/>
    </row>
    <row r="323" spans="2:41" ht="15" x14ac:dyDescent="0.3">
      <c r="B323" s="76" t="str">
        <f t="shared" si="40"/>
        <v>M68×6</v>
      </c>
      <c r="C323" s="77" t="s">
        <v>212</v>
      </c>
      <c r="D323" s="77" t="s">
        <v>221</v>
      </c>
      <c r="E323" s="74" t="s">
        <v>0</v>
      </c>
      <c r="F323" s="75">
        <v>68</v>
      </c>
      <c r="G323" s="75">
        <v>6</v>
      </c>
      <c r="H323" s="74" t="s">
        <v>267</v>
      </c>
      <c r="I323" s="77" t="s">
        <v>380</v>
      </c>
      <c r="J323" s="75" t="s">
        <v>311</v>
      </c>
      <c r="K323" s="58" t="s">
        <v>490</v>
      </c>
      <c r="L323" s="75">
        <v>68</v>
      </c>
      <c r="M323" s="75">
        <f t="shared" si="41"/>
        <v>6</v>
      </c>
      <c r="N323" s="74">
        <v>60</v>
      </c>
      <c r="O323" s="101">
        <f t="array" ref="O323">IFERROR(INDEX($AB$11:$AM$235,MATCH($B323&amp;$I323,$Z$11:$Z$235&amp;$AE$11:$AE$235,0),MATCH($C323,$AB$9:$AM$9,0)),"-")</f>
        <v>68</v>
      </c>
      <c r="P323" s="75">
        <v>27</v>
      </c>
      <c r="Q323" s="75">
        <v>9</v>
      </c>
      <c r="R323" s="101">
        <f t="array" ref="R323">IFERROR(INDEX($AB$11:$AM$235,MATCH($B323&amp;$I323,$Z$11:$Z$235&amp;$AE$11:$AE$235,0),MATCH($D323,$AB$9:$AM$9,0)),"-")</f>
        <v>64.102900000000005</v>
      </c>
      <c r="S323" s="75">
        <v>18</v>
      </c>
      <c r="T323" s="75">
        <v>6</v>
      </c>
      <c r="U323" s="75">
        <v>4</v>
      </c>
      <c r="V323" s="75">
        <v>7</v>
      </c>
      <c r="W323" s="50">
        <f t="shared" si="42"/>
        <v>18</v>
      </c>
      <c r="X323" s="50">
        <f t="shared" si="43"/>
        <v>12</v>
      </c>
      <c r="AO323" s="50"/>
    </row>
    <row r="324" spans="2:41" ht="15" x14ac:dyDescent="0.3">
      <c r="B324" s="72" t="str">
        <f t="shared" si="40"/>
        <v>M3×0.5</v>
      </c>
      <c r="C324" s="73" t="s">
        <v>212</v>
      </c>
      <c r="D324" s="73" t="s">
        <v>221</v>
      </c>
      <c r="E324" s="71" t="s">
        <v>0</v>
      </c>
      <c r="F324" s="58">
        <v>3</v>
      </c>
      <c r="G324" s="58">
        <v>0.5</v>
      </c>
      <c r="H324" s="71" t="s">
        <v>267</v>
      </c>
      <c r="I324" s="73" t="s">
        <v>384</v>
      </c>
      <c r="J324" s="58" t="s">
        <v>311</v>
      </c>
      <c r="K324" s="58" t="s">
        <v>490</v>
      </c>
      <c r="L324" s="58">
        <v>3</v>
      </c>
      <c r="M324" s="58">
        <f t="shared" si="41"/>
        <v>0.5</v>
      </c>
      <c r="N324" s="71">
        <v>60</v>
      </c>
      <c r="O324" s="100">
        <f t="array" ref="O324">IFERROR(INDEX($AB$11:$AM$235,MATCH($B324&amp;$I324,$Z$11:$Z$235&amp;$AE$11:$AE$235,0),MATCH($C324,$AB$9:$AM$9,0)),"-")</f>
        <v>3</v>
      </c>
      <c r="P324" s="58">
        <v>18</v>
      </c>
      <c r="Q324" s="58">
        <v>6</v>
      </c>
      <c r="R324" s="100">
        <f t="array" ref="R324">IFERROR(INDEX($AB$11:$AM$235,MATCH($B324&amp;$I324,$Z$11:$Z$235&amp;$AE$11:$AE$235,0),MATCH($D324,$AB$9:$AM$9,0)),"-")</f>
        <v>2.6751999999999998</v>
      </c>
      <c r="S324" s="58">
        <v>18</v>
      </c>
      <c r="T324" s="58">
        <v>6</v>
      </c>
      <c r="U324" s="58">
        <v>4</v>
      </c>
      <c r="V324" s="58">
        <v>23</v>
      </c>
      <c r="W324" s="50">
        <f t="shared" si="42"/>
        <v>12</v>
      </c>
      <c r="X324" s="50">
        <f t="shared" si="43"/>
        <v>12</v>
      </c>
      <c r="AO324" s="50"/>
    </row>
    <row r="325" spans="2:41" ht="15" x14ac:dyDescent="0.3">
      <c r="B325" s="72" t="str">
        <f t="shared" si="40"/>
        <v>M3.5×0.6</v>
      </c>
      <c r="C325" s="73" t="s">
        <v>212</v>
      </c>
      <c r="D325" s="73" t="s">
        <v>221</v>
      </c>
      <c r="E325" s="71" t="s">
        <v>0</v>
      </c>
      <c r="F325" s="58">
        <v>3.5</v>
      </c>
      <c r="G325" s="58">
        <v>0.6</v>
      </c>
      <c r="H325" s="71" t="s">
        <v>267</v>
      </c>
      <c r="I325" s="73" t="s">
        <v>384</v>
      </c>
      <c r="J325" s="58" t="s">
        <v>311</v>
      </c>
      <c r="K325" s="58" t="s">
        <v>490</v>
      </c>
      <c r="L325" s="58">
        <v>3.5</v>
      </c>
      <c r="M325" s="58">
        <f t="shared" si="41"/>
        <v>0.6</v>
      </c>
      <c r="N325" s="71">
        <v>60</v>
      </c>
      <c r="O325" s="100">
        <f t="array" ref="O325">IFERROR(INDEX($AB$11:$AM$235,MATCH($B325&amp;$I325,$Z$11:$Z$235&amp;$AE$11:$AE$235,0),MATCH($C325,$AB$9:$AM$9,0)),"-")</f>
        <v>3.5</v>
      </c>
      <c r="P325" s="58">
        <v>18</v>
      </c>
      <c r="Q325" s="58">
        <v>6</v>
      </c>
      <c r="R325" s="100">
        <f t="array" ref="R325">IFERROR(INDEX($AB$11:$AM$235,MATCH($B325&amp;$I325,$Z$11:$Z$235&amp;$AE$11:$AE$235,0),MATCH($D325,$AB$9:$AM$9,0)),"-")</f>
        <v>3.1103000000000001</v>
      </c>
      <c r="S325" s="58">
        <v>18</v>
      </c>
      <c r="T325" s="58">
        <v>6</v>
      </c>
      <c r="U325" s="58">
        <v>4</v>
      </c>
      <c r="V325" s="58">
        <v>20</v>
      </c>
      <c r="W325" s="50">
        <f t="shared" si="42"/>
        <v>12</v>
      </c>
      <c r="X325" s="50">
        <f t="shared" si="43"/>
        <v>12</v>
      </c>
      <c r="AO325" s="50"/>
    </row>
    <row r="326" spans="2:41" ht="15" x14ac:dyDescent="0.3">
      <c r="B326" s="72" t="str">
        <f t="shared" si="40"/>
        <v>M4×0.7</v>
      </c>
      <c r="C326" s="73" t="s">
        <v>212</v>
      </c>
      <c r="D326" s="73" t="s">
        <v>221</v>
      </c>
      <c r="E326" s="71" t="s">
        <v>0</v>
      </c>
      <c r="F326" s="58">
        <v>4</v>
      </c>
      <c r="G326" s="58">
        <v>0.7</v>
      </c>
      <c r="H326" s="71" t="s">
        <v>267</v>
      </c>
      <c r="I326" s="73" t="s">
        <v>384</v>
      </c>
      <c r="J326" s="58" t="s">
        <v>311</v>
      </c>
      <c r="K326" s="58" t="s">
        <v>490</v>
      </c>
      <c r="L326" s="58">
        <v>4</v>
      </c>
      <c r="M326" s="58">
        <f t="shared" si="41"/>
        <v>0.7</v>
      </c>
      <c r="N326" s="71">
        <v>60</v>
      </c>
      <c r="O326" s="100">
        <f t="array" ref="O326">IFERROR(INDEX($AB$11:$AM$235,MATCH($B326&amp;$I326,$Z$11:$Z$235&amp;$AE$11:$AE$235,0),MATCH($C326,$AB$9:$AM$9,0)),"-")</f>
        <v>4</v>
      </c>
      <c r="P326" s="58">
        <v>18</v>
      </c>
      <c r="Q326" s="58">
        <v>6</v>
      </c>
      <c r="R326" s="100">
        <f t="array" ref="R326">IFERROR(INDEX($AB$11:$AM$235,MATCH($B326&amp;$I326,$Z$11:$Z$235&amp;$AE$11:$AE$235,0),MATCH($D326,$AB$9:$AM$9,0)),"-")</f>
        <v>3.5453000000000001</v>
      </c>
      <c r="S326" s="58">
        <v>18</v>
      </c>
      <c r="T326" s="58">
        <v>6</v>
      </c>
      <c r="U326" s="58">
        <v>4</v>
      </c>
      <c r="V326" s="58">
        <v>18</v>
      </c>
      <c r="W326" s="50">
        <f t="shared" si="42"/>
        <v>12</v>
      </c>
      <c r="X326" s="50">
        <f t="shared" si="43"/>
        <v>12</v>
      </c>
      <c r="AO326" s="50"/>
    </row>
    <row r="327" spans="2:41" ht="15" x14ac:dyDescent="0.3">
      <c r="B327" s="72" t="str">
        <f t="shared" si="40"/>
        <v>M4.5×0.75</v>
      </c>
      <c r="C327" s="73" t="s">
        <v>212</v>
      </c>
      <c r="D327" s="73" t="s">
        <v>221</v>
      </c>
      <c r="E327" s="71" t="s">
        <v>0</v>
      </c>
      <c r="F327" s="58">
        <v>4.5</v>
      </c>
      <c r="G327" s="58">
        <v>0.75</v>
      </c>
      <c r="H327" s="71" t="s">
        <v>267</v>
      </c>
      <c r="I327" s="73" t="s">
        <v>384</v>
      </c>
      <c r="J327" s="58" t="s">
        <v>311</v>
      </c>
      <c r="K327" s="58" t="s">
        <v>490</v>
      </c>
      <c r="L327" s="58">
        <v>4.5</v>
      </c>
      <c r="M327" s="58">
        <f t="shared" si="41"/>
        <v>0.75</v>
      </c>
      <c r="N327" s="71">
        <v>60</v>
      </c>
      <c r="O327" s="100">
        <f t="array" ref="O327">IFERROR(INDEX($AB$11:$AM$235,MATCH($B327&amp;$I327,$Z$11:$Z$235&amp;$AE$11:$AE$235,0),MATCH($C327,$AB$9:$AM$9,0)),"-")</f>
        <v>4.5</v>
      </c>
      <c r="P327" s="58">
        <v>18</v>
      </c>
      <c r="Q327" s="58">
        <v>6</v>
      </c>
      <c r="R327" s="100">
        <f t="array" ref="R327">IFERROR(INDEX($AB$11:$AM$235,MATCH($B327&amp;$I327,$Z$11:$Z$235&amp;$AE$11:$AE$235,0),MATCH($D327,$AB$9:$AM$9,0)),"-")</f>
        <v>4.0129000000000001</v>
      </c>
      <c r="S327" s="58">
        <v>18</v>
      </c>
      <c r="T327" s="58">
        <v>6</v>
      </c>
      <c r="U327" s="58">
        <v>4</v>
      </c>
      <c r="V327" s="58">
        <v>18</v>
      </c>
      <c r="W327" s="50">
        <f t="shared" si="42"/>
        <v>12</v>
      </c>
      <c r="X327" s="50">
        <f t="shared" si="43"/>
        <v>12</v>
      </c>
      <c r="AO327" s="50"/>
    </row>
    <row r="328" spans="2:41" ht="15" x14ac:dyDescent="0.3">
      <c r="B328" s="72" t="str">
        <f t="shared" si="40"/>
        <v>M5×0.8</v>
      </c>
      <c r="C328" s="73" t="s">
        <v>212</v>
      </c>
      <c r="D328" s="73" t="s">
        <v>221</v>
      </c>
      <c r="E328" s="71" t="s">
        <v>0</v>
      </c>
      <c r="F328" s="58">
        <v>5</v>
      </c>
      <c r="G328" s="58">
        <v>0.8</v>
      </c>
      <c r="H328" s="71" t="s">
        <v>267</v>
      </c>
      <c r="I328" s="73" t="s">
        <v>384</v>
      </c>
      <c r="J328" s="58" t="s">
        <v>311</v>
      </c>
      <c r="K328" s="58" t="s">
        <v>490</v>
      </c>
      <c r="L328" s="58">
        <v>5</v>
      </c>
      <c r="M328" s="58">
        <f t="shared" si="41"/>
        <v>0.8</v>
      </c>
      <c r="N328" s="71">
        <v>60</v>
      </c>
      <c r="O328" s="100">
        <f t="array" ref="O328">IFERROR(INDEX($AB$11:$AM$235,MATCH($B328&amp;$I328,$Z$11:$Z$235&amp;$AE$11:$AE$235,0),MATCH($C328,$AB$9:$AM$9,0)),"-")</f>
        <v>5</v>
      </c>
      <c r="P328" s="58">
        <v>18</v>
      </c>
      <c r="Q328" s="58">
        <v>6</v>
      </c>
      <c r="R328" s="100">
        <f t="array" ref="R328">IFERROR(INDEX($AB$11:$AM$235,MATCH($B328&amp;$I328,$Z$11:$Z$235&amp;$AE$11:$AE$235,0),MATCH($D328,$AB$9:$AM$9,0)),"-")</f>
        <v>4.4804000000000004</v>
      </c>
      <c r="S328" s="58">
        <v>18</v>
      </c>
      <c r="T328" s="58">
        <v>6</v>
      </c>
      <c r="U328" s="58">
        <v>4</v>
      </c>
      <c r="V328" s="58">
        <v>17</v>
      </c>
      <c r="W328" s="50">
        <f t="shared" si="42"/>
        <v>12</v>
      </c>
      <c r="X328" s="50">
        <f t="shared" si="43"/>
        <v>12</v>
      </c>
      <c r="AO328" s="50"/>
    </row>
    <row r="329" spans="2:41" ht="15" x14ac:dyDescent="0.3">
      <c r="B329" s="72" t="str">
        <f t="shared" si="40"/>
        <v>M6×1</v>
      </c>
      <c r="C329" s="73" t="s">
        <v>212</v>
      </c>
      <c r="D329" s="73" t="s">
        <v>221</v>
      </c>
      <c r="E329" s="71" t="s">
        <v>0</v>
      </c>
      <c r="F329" s="58">
        <v>6</v>
      </c>
      <c r="G329" s="58">
        <v>1</v>
      </c>
      <c r="H329" s="71" t="s">
        <v>267</v>
      </c>
      <c r="I329" s="73" t="s">
        <v>384</v>
      </c>
      <c r="J329" s="58" t="s">
        <v>311</v>
      </c>
      <c r="K329" s="58" t="s">
        <v>490</v>
      </c>
      <c r="L329" s="58">
        <v>6</v>
      </c>
      <c r="M329" s="58">
        <f t="shared" si="41"/>
        <v>1</v>
      </c>
      <c r="N329" s="71">
        <v>60</v>
      </c>
      <c r="O329" s="100">
        <f t="array" ref="O329">IFERROR(INDEX($AB$11:$AM$235,MATCH($B329&amp;$I329,$Z$11:$Z$235&amp;$AE$11:$AE$235,0),MATCH($C329,$AB$9:$AM$9,0)),"-")</f>
        <v>6</v>
      </c>
      <c r="P329" s="58">
        <v>18</v>
      </c>
      <c r="Q329" s="58">
        <v>6</v>
      </c>
      <c r="R329" s="100">
        <f t="array" ref="R329">IFERROR(INDEX($AB$11:$AM$235,MATCH($B329&amp;$I329,$Z$11:$Z$235&amp;$AE$11:$AE$235,0),MATCH($D329,$AB$9:$AM$9,0)),"-")</f>
        <v>5.3505000000000003</v>
      </c>
      <c r="S329" s="58">
        <v>18</v>
      </c>
      <c r="T329" s="58">
        <v>6</v>
      </c>
      <c r="U329" s="58">
        <v>4</v>
      </c>
      <c r="V329" s="58">
        <v>15</v>
      </c>
      <c r="W329" s="50">
        <f t="shared" si="42"/>
        <v>12</v>
      </c>
      <c r="X329" s="50">
        <f t="shared" si="43"/>
        <v>12</v>
      </c>
      <c r="AO329" s="50"/>
    </row>
    <row r="330" spans="2:41" ht="15" x14ac:dyDescent="0.3">
      <c r="B330" s="72" t="str">
        <f t="shared" si="40"/>
        <v>M7×1</v>
      </c>
      <c r="C330" s="73" t="s">
        <v>212</v>
      </c>
      <c r="D330" s="73" t="s">
        <v>221</v>
      </c>
      <c r="E330" s="71" t="s">
        <v>0</v>
      </c>
      <c r="F330" s="58">
        <v>7</v>
      </c>
      <c r="G330" s="58">
        <v>1</v>
      </c>
      <c r="H330" s="71" t="s">
        <v>267</v>
      </c>
      <c r="I330" s="73" t="s">
        <v>384</v>
      </c>
      <c r="J330" s="58" t="s">
        <v>311</v>
      </c>
      <c r="K330" s="58" t="s">
        <v>490</v>
      </c>
      <c r="L330" s="58">
        <v>7</v>
      </c>
      <c r="M330" s="58">
        <f t="shared" si="41"/>
        <v>1</v>
      </c>
      <c r="N330" s="71">
        <v>60</v>
      </c>
      <c r="O330" s="100">
        <f t="array" ref="O330">IFERROR(INDEX($AB$11:$AM$235,MATCH($B330&amp;$I330,$Z$11:$Z$235&amp;$AE$11:$AE$235,0),MATCH($C330,$AB$9:$AM$9,0)),"-")</f>
        <v>7</v>
      </c>
      <c r="P330" s="58">
        <v>18</v>
      </c>
      <c r="Q330" s="58">
        <v>6</v>
      </c>
      <c r="R330" s="100">
        <f t="array" ref="R330">IFERROR(INDEX($AB$11:$AM$235,MATCH($B330&amp;$I330,$Z$11:$Z$235&amp;$AE$11:$AE$235,0),MATCH($D330,$AB$9:$AM$9,0)),"-")</f>
        <v>6.3505000000000003</v>
      </c>
      <c r="S330" s="58">
        <v>18</v>
      </c>
      <c r="T330" s="58">
        <v>6</v>
      </c>
      <c r="U330" s="58">
        <v>4</v>
      </c>
      <c r="V330" s="58">
        <v>15</v>
      </c>
      <c r="W330" s="50">
        <f t="shared" si="42"/>
        <v>12</v>
      </c>
      <c r="X330" s="50">
        <f t="shared" si="43"/>
        <v>12</v>
      </c>
      <c r="AO330" s="50"/>
    </row>
    <row r="331" spans="2:41" ht="15" x14ac:dyDescent="0.3">
      <c r="B331" s="72" t="str">
        <f t="shared" ref="B331:B394" si="44">CONCATENATE(E331,L331,"×",G331)</f>
        <v>M8×1.25</v>
      </c>
      <c r="C331" s="73" t="s">
        <v>212</v>
      </c>
      <c r="D331" s="73" t="s">
        <v>221</v>
      </c>
      <c r="E331" s="71" t="s">
        <v>0</v>
      </c>
      <c r="F331" s="58">
        <v>8</v>
      </c>
      <c r="G331" s="58">
        <v>1.25</v>
      </c>
      <c r="H331" s="71" t="s">
        <v>267</v>
      </c>
      <c r="I331" s="73" t="s">
        <v>384</v>
      </c>
      <c r="J331" s="58" t="s">
        <v>311</v>
      </c>
      <c r="K331" s="58" t="s">
        <v>490</v>
      </c>
      <c r="L331" s="58">
        <v>8</v>
      </c>
      <c r="M331" s="58">
        <f t="shared" ref="M331:M394" si="45">G331</f>
        <v>1.25</v>
      </c>
      <c r="N331" s="71">
        <v>60</v>
      </c>
      <c r="O331" s="100">
        <f t="array" ref="O331">IFERROR(INDEX($AB$11:$AM$235,MATCH($B331&amp;$I331,$Z$11:$Z$235&amp;$AE$11:$AE$235,0),MATCH($C331,$AB$9:$AM$9,0)),"-")</f>
        <v>8</v>
      </c>
      <c r="P331" s="58">
        <v>18</v>
      </c>
      <c r="Q331" s="58">
        <v>6</v>
      </c>
      <c r="R331" s="100">
        <f t="array" ref="R331">IFERROR(INDEX($AB$11:$AM$235,MATCH($B331&amp;$I331,$Z$11:$Z$235&amp;$AE$11:$AE$235,0),MATCH($D331,$AB$9:$AM$9,0)),"-")</f>
        <v>7.1881000000000004</v>
      </c>
      <c r="S331" s="58">
        <v>18</v>
      </c>
      <c r="T331" s="58">
        <v>6</v>
      </c>
      <c r="U331" s="58">
        <v>4</v>
      </c>
      <c r="V331" s="58">
        <v>13</v>
      </c>
      <c r="W331" s="50">
        <f t="shared" si="42"/>
        <v>12</v>
      </c>
      <c r="X331" s="50">
        <f t="shared" si="43"/>
        <v>12</v>
      </c>
      <c r="AO331" s="50"/>
    </row>
    <row r="332" spans="2:41" ht="15" x14ac:dyDescent="0.3">
      <c r="B332" s="72" t="str">
        <f t="shared" si="44"/>
        <v>M9×1.25</v>
      </c>
      <c r="C332" s="73" t="s">
        <v>212</v>
      </c>
      <c r="D332" s="73" t="s">
        <v>221</v>
      </c>
      <c r="E332" s="71" t="s">
        <v>0</v>
      </c>
      <c r="F332" s="58">
        <v>9</v>
      </c>
      <c r="G332" s="58">
        <v>1.25</v>
      </c>
      <c r="H332" s="71" t="s">
        <v>267</v>
      </c>
      <c r="I332" s="73" t="s">
        <v>384</v>
      </c>
      <c r="J332" s="58" t="s">
        <v>311</v>
      </c>
      <c r="K332" s="58" t="s">
        <v>490</v>
      </c>
      <c r="L332" s="58">
        <v>9</v>
      </c>
      <c r="M332" s="58">
        <f t="shared" si="45"/>
        <v>1.25</v>
      </c>
      <c r="N332" s="71">
        <v>60</v>
      </c>
      <c r="O332" s="100">
        <f t="array" ref="O332">IFERROR(INDEX($AB$11:$AM$235,MATCH($B332&amp;$I332,$Z$11:$Z$235&amp;$AE$11:$AE$235,0),MATCH($C332,$AB$9:$AM$9,0)),"-")</f>
        <v>9</v>
      </c>
      <c r="P332" s="58">
        <v>18</v>
      </c>
      <c r="Q332" s="58">
        <v>6</v>
      </c>
      <c r="R332" s="100">
        <f t="array" ref="R332">IFERROR(INDEX($AB$11:$AM$235,MATCH($B332&amp;$I332,$Z$11:$Z$235&amp;$AE$11:$AE$235,0),MATCH($D332,$AB$9:$AM$9,0)),"-")</f>
        <v>8.1881000000000004</v>
      </c>
      <c r="S332" s="58">
        <v>18</v>
      </c>
      <c r="T332" s="58">
        <v>6</v>
      </c>
      <c r="U332" s="58">
        <v>4</v>
      </c>
      <c r="V332" s="58">
        <v>13</v>
      </c>
      <c r="W332" s="50">
        <f t="shared" ref="W332:W395" si="46">IF(P332="-","-",P332-Q332)</f>
        <v>12</v>
      </c>
      <c r="X332" s="50">
        <f t="shared" si="43"/>
        <v>12</v>
      </c>
      <c r="AO332" s="50"/>
    </row>
    <row r="333" spans="2:41" ht="15" x14ac:dyDescent="0.3">
      <c r="B333" s="72" t="str">
        <f t="shared" si="44"/>
        <v>M10×1.5</v>
      </c>
      <c r="C333" s="73" t="s">
        <v>212</v>
      </c>
      <c r="D333" s="73" t="s">
        <v>221</v>
      </c>
      <c r="E333" s="71" t="s">
        <v>0</v>
      </c>
      <c r="F333" s="58">
        <v>10</v>
      </c>
      <c r="G333" s="58">
        <v>1.5</v>
      </c>
      <c r="H333" s="71" t="s">
        <v>267</v>
      </c>
      <c r="I333" s="73" t="s">
        <v>384</v>
      </c>
      <c r="J333" s="58" t="s">
        <v>311</v>
      </c>
      <c r="K333" s="58" t="s">
        <v>490</v>
      </c>
      <c r="L333" s="58">
        <v>10</v>
      </c>
      <c r="M333" s="58">
        <f t="shared" si="45"/>
        <v>1.5</v>
      </c>
      <c r="N333" s="71">
        <v>60</v>
      </c>
      <c r="O333" s="100">
        <f t="array" ref="O333">IFERROR(INDEX($AB$11:$AM$235,MATCH($B333&amp;$I333,$Z$11:$Z$235&amp;$AE$11:$AE$235,0),MATCH($C333,$AB$9:$AM$9,0)),"-")</f>
        <v>10</v>
      </c>
      <c r="P333" s="58">
        <v>18</v>
      </c>
      <c r="Q333" s="58">
        <v>6</v>
      </c>
      <c r="R333" s="100">
        <f t="array" ref="R333">IFERROR(INDEX($AB$11:$AM$235,MATCH($B333&amp;$I333,$Z$11:$Z$235&amp;$AE$11:$AE$235,0),MATCH($D333,$AB$9:$AM$9,0)),"-")</f>
        <v>9.0257000000000005</v>
      </c>
      <c r="S333" s="58">
        <v>18</v>
      </c>
      <c r="T333" s="58">
        <v>6</v>
      </c>
      <c r="U333" s="58">
        <v>4</v>
      </c>
      <c r="V333" s="58">
        <v>12</v>
      </c>
      <c r="W333" s="50">
        <f t="shared" si="46"/>
        <v>12</v>
      </c>
      <c r="X333" s="50">
        <f t="shared" si="43"/>
        <v>12</v>
      </c>
      <c r="AO333" s="50"/>
    </row>
    <row r="334" spans="2:41" ht="15" x14ac:dyDescent="0.3">
      <c r="B334" s="72" t="str">
        <f t="shared" si="44"/>
        <v>M11×1.5</v>
      </c>
      <c r="C334" s="73" t="s">
        <v>212</v>
      </c>
      <c r="D334" s="73" t="s">
        <v>221</v>
      </c>
      <c r="E334" s="71" t="s">
        <v>0</v>
      </c>
      <c r="F334" s="58">
        <v>11</v>
      </c>
      <c r="G334" s="58">
        <v>1.5</v>
      </c>
      <c r="H334" s="71" t="s">
        <v>267</v>
      </c>
      <c r="I334" s="73" t="s">
        <v>384</v>
      </c>
      <c r="J334" s="58" t="s">
        <v>311</v>
      </c>
      <c r="K334" s="58" t="s">
        <v>490</v>
      </c>
      <c r="L334" s="58">
        <v>11</v>
      </c>
      <c r="M334" s="58">
        <f t="shared" si="45"/>
        <v>1.5</v>
      </c>
      <c r="N334" s="71">
        <v>60</v>
      </c>
      <c r="O334" s="100">
        <f t="array" ref="O334">IFERROR(INDEX($AB$11:$AM$235,MATCH($B334&amp;$I334,$Z$11:$Z$235&amp;$AE$11:$AE$235,0),MATCH($C334,$AB$9:$AM$9,0)),"-")</f>
        <v>11</v>
      </c>
      <c r="P334" s="58">
        <v>18</v>
      </c>
      <c r="Q334" s="58">
        <v>6</v>
      </c>
      <c r="R334" s="100">
        <f t="array" ref="R334">IFERROR(INDEX($AB$11:$AM$235,MATCH($B334&amp;$I334,$Z$11:$Z$235&amp;$AE$11:$AE$235,0),MATCH($D334,$AB$9:$AM$9,0)),"-")</f>
        <v>10.025700000000001</v>
      </c>
      <c r="S334" s="58">
        <v>18</v>
      </c>
      <c r="T334" s="58">
        <v>6</v>
      </c>
      <c r="U334" s="58">
        <v>4</v>
      </c>
      <c r="V334" s="58">
        <v>12</v>
      </c>
      <c r="W334" s="50">
        <f t="shared" si="46"/>
        <v>12</v>
      </c>
      <c r="X334" s="50">
        <f t="shared" si="43"/>
        <v>12</v>
      </c>
      <c r="AO334" s="50"/>
    </row>
    <row r="335" spans="2:41" ht="15" x14ac:dyDescent="0.3">
      <c r="B335" s="72" t="str">
        <f t="shared" si="44"/>
        <v>M12×1.75</v>
      </c>
      <c r="C335" s="73" t="s">
        <v>212</v>
      </c>
      <c r="D335" s="73" t="s">
        <v>221</v>
      </c>
      <c r="E335" s="71" t="s">
        <v>0</v>
      </c>
      <c r="F335" s="58">
        <v>12</v>
      </c>
      <c r="G335" s="58">
        <v>1.75</v>
      </c>
      <c r="H335" s="71" t="s">
        <v>267</v>
      </c>
      <c r="I335" s="73" t="s">
        <v>384</v>
      </c>
      <c r="J335" s="58" t="s">
        <v>311</v>
      </c>
      <c r="K335" s="58" t="s">
        <v>490</v>
      </c>
      <c r="L335" s="58">
        <v>12</v>
      </c>
      <c r="M335" s="58">
        <f t="shared" si="45"/>
        <v>1.75</v>
      </c>
      <c r="N335" s="71">
        <v>60</v>
      </c>
      <c r="O335" s="100">
        <f t="array" ref="O335">IFERROR(INDEX($AB$11:$AM$235,MATCH($B335&amp;$I335,$Z$11:$Z$235&amp;$AE$11:$AE$235,0),MATCH($C335,$AB$9:$AM$9,0)),"-")</f>
        <v>12</v>
      </c>
      <c r="P335" s="58">
        <v>18</v>
      </c>
      <c r="Q335" s="58">
        <v>6</v>
      </c>
      <c r="R335" s="100">
        <f t="array" ref="R335">IFERROR(INDEX($AB$11:$AM$235,MATCH($B335&amp;$I335,$Z$11:$Z$235&amp;$AE$11:$AE$235,0),MATCH($D335,$AB$9:$AM$9,0)),"-")</f>
        <v>10.863300000000001</v>
      </c>
      <c r="S335" s="58">
        <v>18</v>
      </c>
      <c r="T335" s="58">
        <v>6</v>
      </c>
      <c r="U335" s="58">
        <v>4</v>
      </c>
      <c r="V335" s="58">
        <v>11</v>
      </c>
      <c r="W335" s="50">
        <f t="shared" si="46"/>
        <v>12</v>
      </c>
      <c r="X335" s="50">
        <f t="shared" si="43"/>
        <v>12</v>
      </c>
      <c r="AO335" s="50"/>
    </row>
    <row r="336" spans="2:41" ht="15" x14ac:dyDescent="0.3">
      <c r="B336" s="72" t="str">
        <f t="shared" si="44"/>
        <v>M14×2</v>
      </c>
      <c r="C336" s="73" t="s">
        <v>212</v>
      </c>
      <c r="D336" s="73" t="s">
        <v>221</v>
      </c>
      <c r="E336" s="71" t="s">
        <v>0</v>
      </c>
      <c r="F336" s="58">
        <v>14</v>
      </c>
      <c r="G336" s="58">
        <v>2</v>
      </c>
      <c r="H336" s="71" t="s">
        <v>267</v>
      </c>
      <c r="I336" s="73" t="s">
        <v>384</v>
      </c>
      <c r="J336" s="58" t="s">
        <v>311</v>
      </c>
      <c r="K336" s="58" t="s">
        <v>490</v>
      </c>
      <c r="L336" s="58">
        <v>14</v>
      </c>
      <c r="M336" s="58">
        <f t="shared" si="45"/>
        <v>2</v>
      </c>
      <c r="N336" s="71">
        <v>60</v>
      </c>
      <c r="O336" s="100">
        <f t="array" ref="O336">IFERROR(INDEX($AB$11:$AM$235,MATCH($B336&amp;$I336,$Z$11:$Z$235&amp;$AE$11:$AE$235,0),MATCH($C336,$AB$9:$AM$9,0)),"-")</f>
        <v>14</v>
      </c>
      <c r="P336" s="58">
        <v>18</v>
      </c>
      <c r="Q336" s="58">
        <v>6</v>
      </c>
      <c r="R336" s="100">
        <f t="array" ref="R336">IFERROR(INDEX($AB$11:$AM$235,MATCH($B336&amp;$I336,$Z$11:$Z$235&amp;$AE$11:$AE$235,0),MATCH($D336,$AB$9:$AM$9,0)),"-")</f>
        <v>12.701000000000001</v>
      </c>
      <c r="S336" s="58">
        <v>18</v>
      </c>
      <c r="T336" s="58">
        <v>6</v>
      </c>
      <c r="U336" s="58">
        <v>4</v>
      </c>
      <c r="V336" s="58">
        <v>10</v>
      </c>
      <c r="W336" s="50">
        <f t="shared" si="46"/>
        <v>12</v>
      </c>
      <c r="X336" s="50">
        <f t="shared" si="43"/>
        <v>12</v>
      </c>
      <c r="AO336" s="50"/>
    </row>
    <row r="337" spans="2:41" ht="15" x14ac:dyDescent="0.3">
      <c r="B337" s="72" t="str">
        <f t="shared" si="44"/>
        <v>M16×2</v>
      </c>
      <c r="C337" s="73" t="s">
        <v>212</v>
      </c>
      <c r="D337" s="73" t="s">
        <v>221</v>
      </c>
      <c r="E337" s="71" t="s">
        <v>0</v>
      </c>
      <c r="F337" s="58">
        <v>16</v>
      </c>
      <c r="G337" s="58">
        <v>2</v>
      </c>
      <c r="H337" s="71" t="s">
        <v>267</v>
      </c>
      <c r="I337" s="73" t="s">
        <v>384</v>
      </c>
      <c r="J337" s="58" t="s">
        <v>311</v>
      </c>
      <c r="K337" s="58" t="s">
        <v>490</v>
      </c>
      <c r="L337" s="58">
        <v>16</v>
      </c>
      <c r="M337" s="58">
        <f t="shared" si="45"/>
        <v>2</v>
      </c>
      <c r="N337" s="71">
        <v>60</v>
      </c>
      <c r="O337" s="100">
        <f t="array" ref="O337">IFERROR(INDEX($AB$11:$AM$235,MATCH($B337&amp;$I337,$Z$11:$Z$235&amp;$AE$11:$AE$235,0),MATCH($C337,$AB$9:$AM$9,0)),"-")</f>
        <v>16</v>
      </c>
      <c r="P337" s="58">
        <v>18</v>
      </c>
      <c r="Q337" s="58">
        <v>6</v>
      </c>
      <c r="R337" s="100">
        <f t="array" ref="R337">IFERROR(INDEX($AB$11:$AM$235,MATCH($B337&amp;$I337,$Z$11:$Z$235&amp;$AE$11:$AE$235,0),MATCH($D337,$AB$9:$AM$9,0)),"-")</f>
        <v>14.701000000000001</v>
      </c>
      <c r="S337" s="58">
        <v>18</v>
      </c>
      <c r="T337" s="58">
        <v>6</v>
      </c>
      <c r="U337" s="58">
        <v>4</v>
      </c>
      <c r="V337" s="58">
        <v>10</v>
      </c>
      <c r="W337" s="50">
        <f t="shared" si="46"/>
        <v>12</v>
      </c>
      <c r="X337" s="50">
        <f t="shared" si="43"/>
        <v>12</v>
      </c>
      <c r="AO337" s="50"/>
    </row>
    <row r="338" spans="2:41" ht="15" x14ac:dyDescent="0.3">
      <c r="B338" s="72" t="str">
        <f t="shared" si="44"/>
        <v>M18×2.5</v>
      </c>
      <c r="C338" s="73" t="s">
        <v>212</v>
      </c>
      <c r="D338" s="73" t="s">
        <v>221</v>
      </c>
      <c r="E338" s="71" t="s">
        <v>0</v>
      </c>
      <c r="F338" s="58">
        <v>18</v>
      </c>
      <c r="G338" s="58">
        <v>2.5</v>
      </c>
      <c r="H338" s="71" t="s">
        <v>267</v>
      </c>
      <c r="I338" s="73" t="s">
        <v>384</v>
      </c>
      <c r="J338" s="58" t="s">
        <v>311</v>
      </c>
      <c r="K338" s="58" t="s">
        <v>490</v>
      </c>
      <c r="L338" s="58">
        <v>18</v>
      </c>
      <c r="M338" s="58">
        <f t="shared" si="45"/>
        <v>2.5</v>
      </c>
      <c r="N338" s="71">
        <v>60</v>
      </c>
      <c r="O338" s="100">
        <f t="array" ref="O338">IFERROR(INDEX($AB$11:$AM$235,MATCH($B338&amp;$I338,$Z$11:$Z$235&amp;$AE$11:$AE$235,0),MATCH($C338,$AB$9:$AM$9,0)),"-")</f>
        <v>18</v>
      </c>
      <c r="P338" s="58">
        <v>24</v>
      </c>
      <c r="Q338" s="58">
        <v>8</v>
      </c>
      <c r="R338" s="100">
        <f t="array" ref="R338">IFERROR(INDEX($AB$11:$AM$235,MATCH($B338&amp;$I338,$Z$11:$Z$235&amp;$AE$11:$AE$235,0),MATCH($D338,$AB$9:$AM$9,0)),"-")</f>
        <v>16.376200000000001</v>
      </c>
      <c r="S338" s="58">
        <v>24</v>
      </c>
      <c r="T338" s="58">
        <v>8</v>
      </c>
      <c r="U338" s="58">
        <v>4</v>
      </c>
      <c r="V338" s="58">
        <v>9</v>
      </c>
      <c r="W338" s="50">
        <f t="shared" si="46"/>
        <v>16</v>
      </c>
      <c r="X338" s="50">
        <f t="shared" si="43"/>
        <v>16</v>
      </c>
      <c r="AO338" s="50"/>
    </row>
    <row r="339" spans="2:41" ht="15" x14ac:dyDescent="0.3">
      <c r="B339" s="72" t="str">
        <f t="shared" si="44"/>
        <v>M20×2.5</v>
      </c>
      <c r="C339" s="73" t="s">
        <v>212</v>
      </c>
      <c r="D339" s="73" t="s">
        <v>221</v>
      </c>
      <c r="E339" s="71" t="s">
        <v>0</v>
      </c>
      <c r="F339" s="58">
        <v>20</v>
      </c>
      <c r="G339" s="58">
        <v>2.5</v>
      </c>
      <c r="H339" s="71" t="s">
        <v>267</v>
      </c>
      <c r="I339" s="73" t="s">
        <v>384</v>
      </c>
      <c r="J339" s="58" t="s">
        <v>311</v>
      </c>
      <c r="K339" s="58" t="s">
        <v>490</v>
      </c>
      <c r="L339" s="58">
        <v>20</v>
      </c>
      <c r="M339" s="58">
        <f t="shared" si="45"/>
        <v>2.5</v>
      </c>
      <c r="N339" s="71">
        <v>60</v>
      </c>
      <c r="O339" s="100">
        <f t="array" ref="O339">IFERROR(INDEX($AB$11:$AM$235,MATCH($B339&amp;$I339,$Z$11:$Z$235&amp;$AE$11:$AE$235,0),MATCH($C339,$AB$9:$AM$9,0)),"-")</f>
        <v>20</v>
      </c>
      <c r="P339" s="58">
        <v>24</v>
      </c>
      <c r="Q339" s="58">
        <v>8</v>
      </c>
      <c r="R339" s="100">
        <f t="array" ref="R339">IFERROR(INDEX($AB$11:$AM$235,MATCH($B339&amp;$I339,$Z$11:$Z$235&amp;$AE$11:$AE$235,0),MATCH($D339,$AB$9:$AM$9,0)),"-")</f>
        <v>18.376200000000001</v>
      </c>
      <c r="S339" s="58">
        <v>24</v>
      </c>
      <c r="T339" s="58">
        <v>8</v>
      </c>
      <c r="U339" s="58">
        <v>4</v>
      </c>
      <c r="V339" s="58">
        <v>9</v>
      </c>
      <c r="W339" s="50">
        <f t="shared" si="46"/>
        <v>16</v>
      </c>
      <c r="X339" s="50">
        <f t="shared" si="43"/>
        <v>16</v>
      </c>
      <c r="AO339" s="50"/>
    </row>
    <row r="340" spans="2:41" ht="15" x14ac:dyDescent="0.3">
      <c r="B340" s="72" t="str">
        <f t="shared" si="44"/>
        <v>M22×2.5</v>
      </c>
      <c r="C340" s="73" t="s">
        <v>212</v>
      </c>
      <c r="D340" s="73" t="s">
        <v>221</v>
      </c>
      <c r="E340" s="71" t="s">
        <v>0</v>
      </c>
      <c r="F340" s="58">
        <v>22</v>
      </c>
      <c r="G340" s="58">
        <v>2.5</v>
      </c>
      <c r="H340" s="71" t="s">
        <v>267</v>
      </c>
      <c r="I340" s="73" t="s">
        <v>384</v>
      </c>
      <c r="J340" s="58" t="s">
        <v>311</v>
      </c>
      <c r="K340" s="58" t="s">
        <v>490</v>
      </c>
      <c r="L340" s="58">
        <v>22</v>
      </c>
      <c r="M340" s="58">
        <f t="shared" si="45"/>
        <v>2.5</v>
      </c>
      <c r="N340" s="71">
        <v>60</v>
      </c>
      <c r="O340" s="100">
        <f t="array" ref="O340">IFERROR(INDEX($AB$11:$AM$235,MATCH($B340&amp;$I340,$Z$11:$Z$235&amp;$AE$11:$AE$235,0),MATCH($C340,$AB$9:$AM$9,0)),"-")</f>
        <v>22</v>
      </c>
      <c r="P340" s="58">
        <v>24</v>
      </c>
      <c r="Q340" s="58">
        <v>8</v>
      </c>
      <c r="R340" s="100">
        <f t="array" ref="R340">IFERROR(INDEX($AB$11:$AM$235,MATCH($B340&amp;$I340,$Z$11:$Z$235&amp;$AE$11:$AE$235,0),MATCH($D340,$AB$9:$AM$9,0)),"-")</f>
        <v>20.376200000000001</v>
      </c>
      <c r="S340" s="58">
        <v>24</v>
      </c>
      <c r="T340" s="58">
        <v>8</v>
      </c>
      <c r="U340" s="58">
        <v>4</v>
      </c>
      <c r="V340" s="58">
        <v>9</v>
      </c>
      <c r="W340" s="50">
        <f t="shared" si="46"/>
        <v>16</v>
      </c>
      <c r="X340" s="50">
        <f t="shared" si="43"/>
        <v>16</v>
      </c>
      <c r="AO340" s="50"/>
    </row>
    <row r="341" spans="2:41" ht="15" x14ac:dyDescent="0.3">
      <c r="B341" s="72" t="str">
        <f t="shared" si="44"/>
        <v>M24×3</v>
      </c>
      <c r="C341" s="73" t="s">
        <v>212</v>
      </c>
      <c r="D341" s="73" t="s">
        <v>221</v>
      </c>
      <c r="E341" s="71" t="s">
        <v>0</v>
      </c>
      <c r="F341" s="58">
        <v>24</v>
      </c>
      <c r="G341" s="58">
        <v>3</v>
      </c>
      <c r="H341" s="71" t="s">
        <v>267</v>
      </c>
      <c r="I341" s="73" t="s">
        <v>384</v>
      </c>
      <c r="J341" s="58" t="s">
        <v>311</v>
      </c>
      <c r="K341" s="58" t="s">
        <v>490</v>
      </c>
      <c r="L341" s="58">
        <v>24</v>
      </c>
      <c r="M341" s="58">
        <f t="shared" si="45"/>
        <v>3</v>
      </c>
      <c r="N341" s="71">
        <v>60</v>
      </c>
      <c r="O341" s="100">
        <f t="array" ref="O341">IFERROR(INDEX($AB$11:$AM$235,MATCH($B341&amp;$I341,$Z$11:$Z$235&amp;$AE$11:$AE$235,0),MATCH($C341,$AB$9:$AM$9,0)),"-")</f>
        <v>24</v>
      </c>
      <c r="P341" s="58">
        <v>24</v>
      </c>
      <c r="Q341" s="58">
        <v>8</v>
      </c>
      <c r="R341" s="100">
        <f t="array" ref="R341">IFERROR(INDEX($AB$11:$AM$235,MATCH($B341&amp;$I341,$Z$11:$Z$235&amp;$AE$11:$AE$235,0),MATCH($D341,$AB$9:$AM$9,0)),"-")</f>
        <v>22.051400000000001</v>
      </c>
      <c r="S341" s="58">
        <v>24</v>
      </c>
      <c r="T341" s="58">
        <v>8</v>
      </c>
      <c r="U341" s="58">
        <v>4</v>
      </c>
      <c r="V341" s="58">
        <v>9</v>
      </c>
      <c r="W341" s="50">
        <f t="shared" si="46"/>
        <v>16</v>
      </c>
      <c r="X341" s="50">
        <f t="shared" si="43"/>
        <v>16</v>
      </c>
      <c r="AO341" s="50"/>
    </row>
    <row r="342" spans="2:41" ht="15" x14ac:dyDescent="0.3">
      <c r="B342" s="72" t="str">
        <f t="shared" si="44"/>
        <v>M27×3</v>
      </c>
      <c r="C342" s="73" t="s">
        <v>212</v>
      </c>
      <c r="D342" s="73" t="s">
        <v>221</v>
      </c>
      <c r="E342" s="71" t="s">
        <v>0</v>
      </c>
      <c r="F342" s="58">
        <v>27</v>
      </c>
      <c r="G342" s="58">
        <v>3</v>
      </c>
      <c r="H342" s="71" t="s">
        <v>267</v>
      </c>
      <c r="I342" s="73" t="s">
        <v>384</v>
      </c>
      <c r="J342" s="58" t="s">
        <v>311</v>
      </c>
      <c r="K342" s="58" t="s">
        <v>490</v>
      </c>
      <c r="L342" s="58">
        <v>27</v>
      </c>
      <c r="M342" s="58">
        <f t="shared" si="45"/>
        <v>3</v>
      </c>
      <c r="N342" s="71">
        <v>60</v>
      </c>
      <c r="O342" s="100">
        <f t="array" ref="O342">IFERROR(INDEX($AB$11:$AM$235,MATCH($B342&amp;$I342,$Z$11:$Z$235&amp;$AE$11:$AE$235,0),MATCH($C342,$AB$9:$AM$9,0)),"-")</f>
        <v>27</v>
      </c>
      <c r="P342" s="58">
        <v>24</v>
      </c>
      <c r="Q342" s="58">
        <v>8</v>
      </c>
      <c r="R342" s="100">
        <f t="array" ref="R342">IFERROR(INDEX($AB$11:$AM$235,MATCH($B342&amp;$I342,$Z$11:$Z$235&amp;$AE$11:$AE$235,0),MATCH($D342,$AB$9:$AM$9,0)),"-")</f>
        <v>25.051400000000001</v>
      </c>
      <c r="S342" s="58">
        <v>24</v>
      </c>
      <c r="T342" s="58">
        <v>8</v>
      </c>
      <c r="U342" s="58">
        <v>4</v>
      </c>
      <c r="V342" s="58">
        <v>9</v>
      </c>
      <c r="W342" s="50">
        <f t="shared" si="46"/>
        <v>16</v>
      </c>
      <c r="X342" s="50">
        <f t="shared" ref="X342:X405" si="47">S342-T342</f>
        <v>16</v>
      </c>
      <c r="AO342" s="50"/>
    </row>
    <row r="343" spans="2:41" ht="15" x14ac:dyDescent="0.3">
      <c r="B343" s="72" t="str">
        <f t="shared" si="44"/>
        <v>M30×3.5</v>
      </c>
      <c r="C343" s="73" t="s">
        <v>212</v>
      </c>
      <c r="D343" s="73" t="s">
        <v>221</v>
      </c>
      <c r="E343" s="71" t="s">
        <v>0</v>
      </c>
      <c r="F343" s="58">
        <v>30</v>
      </c>
      <c r="G343" s="58">
        <v>3.5</v>
      </c>
      <c r="H343" s="71" t="s">
        <v>267</v>
      </c>
      <c r="I343" s="73" t="s">
        <v>384</v>
      </c>
      <c r="J343" s="58" t="s">
        <v>311</v>
      </c>
      <c r="K343" s="58" t="s">
        <v>490</v>
      </c>
      <c r="L343" s="58">
        <v>30</v>
      </c>
      <c r="M343" s="58">
        <f t="shared" si="45"/>
        <v>3.5</v>
      </c>
      <c r="N343" s="71">
        <v>60</v>
      </c>
      <c r="O343" s="100">
        <f t="array" ref="O343">IFERROR(INDEX($AB$11:$AM$235,MATCH($B343&amp;$I343,$Z$11:$Z$235&amp;$AE$11:$AE$235,0),MATCH($C343,$AB$9:$AM$9,0)),"-")</f>
        <v>30</v>
      </c>
      <c r="P343" s="58">
        <v>24</v>
      </c>
      <c r="Q343" s="58">
        <v>8</v>
      </c>
      <c r="R343" s="100">
        <f t="array" ref="R343">IFERROR(INDEX($AB$11:$AM$235,MATCH($B343&amp;$I343,$Z$11:$Z$235&amp;$AE$11:$AE$235,0),MATCH($D343,$AB$9:$AM$9,0)),"-")</f>
        <v>27.726700000000001</v>
      </c>
      <c r="S343" s="58">
        <v>24</v>
      </c>
      <c r="T343" s="58">
        <v>8</v>
      </c>
      <c r="U343" s="58">
        <v>4</v>
      </c>
      <c r="V343" s="58">
        <v>9</v>
      </c>
      <c r="W343" s="50">
        <f t="shared" si="46"/>
        <v>16</v>
      </c>
      <c r="X343" s="50">
        <f t="shared" si="47"/>
        <v>16</v>
      </c>
      <c r="AO343" s="50"/>
    </row>
    <row r="344" spans="2:41" ht="15" x14ac:dyDescent="0.3">
      <c r="B344" s="72" t="str">
        <f t="shared" si="44"/>
        <v>M33×3.5</v>
      </c>
      <c r="C344" s="73" t="s">
        <v>212</v>
      </c>
      <c r="D344" s="73" t="s">
        <v>221</v>
      </c>
      <c r="E344" s="71" t="s">
        <v>0</v>
      </c>
      <c r="F344" s="58">
        <v>33</v>
      </c>
      <c r="G344" s="58">
        <v>3.5</v>
      </c>
      <c r="H344" s="71" t="s">
        <v>267</v>
      </c>
      <c r="I344" s="73" t="s">
        <v>384</v>
      </c>
      <c r="J344" s="58" t="s">
        <v>311</v>
      </c>
      <c r="K344" s="58" t="s">
        <v>490</v>
      </c>
      <c r="L344" s="58">
        <v>33</v>
      </c>
      <c r="M344" s="58">
        <f t="shared" si="45"/>
        <v>3.5</v>
      </c>
      <c r="N344" s="71">
        <v>60</v>
      </c>
      <c r="O344" s="100">
        <f t="array" ref="O344">IFERROR(INDEX($AB$11:$AM$235,MATCH($B344&amp;$I344,$Z$11:$Z$235&amp;$AE$11:$AE$235,0),MATCH($C344,$AB$9:$AM$9,0)),"-")</f>
        <v>33</v>
      </c>
      <c r="P344" s="58">
        <v>24</v>
      </c>
      <c r="Q344" s="58">
        <v>8</v>
      </c>
      <c r="R344" s="100">
        <f t="array" ref="R344">IFERROR(INDEX($AB$11:$AM$235,MATCH($B344&amp;$I344,$Z$11:$Z$235&amp;$AE$11:$AE$235,0),MATCH($D344,$AB$9:$AM$9,0)),"-")</f>
        <v>30.726700000000001</v>
      </c>
      <c r="S344" s="58">
        <v>24</v>
      </c>
      <c r="T344" s="58">
        <v>8</v>
      </c>
      <c r="U344" s="58">
        <v>4</v>
      </c>
      <c r="V344" s="58">
        <v>9</v>
      </c>
      <c r="W344" s="50">
        <f t="shared" si="46"/>
        <v>16</v>
      </c>
      <c r="X344" s="50">
        <f t="shared" si="47"/>
        <v>16</v>
      </c>
      <c r="AO344" s="50"/>
    </row>
    <row r="345" spans="2:41" ht="15" x14ac:dyDescent="0.3">
      <c r="B345" s="72" t="str">
        <f t="shared" si="44"/>
        <v>M36×4</v>
      </c>
      <c r="C345" s="73" t="s">
        <v>212</v>
      </c>
      <c r="D345" s="73" t="s">
        <v>221</v>
      </c>
      <c r="E345" s="71" t="s">
        <v>0</v>
      </c>
      <c r="F345" s="58">
        <v>36</v>
      </c>
      <c r="G345" s="58">
        <v>4</v>
      </c>
      <c r="H345" s="71" t="s">
        <v>267</v>
      </c>
      <c r="I345" s="73" t="s">
        <v>384</v>
      </c>
      <c r="J345" s="58" t="s">
        <v>311</v>
      </c>
      <c r="K345" s="58" t="s">
        <v>490</v>
      </c>
      <c r="L345" s="58">
        <v>36</v>
      </c>
      <c r="M345" s="58">
        <f t="shared" si="45"/>
        <v>4</v>
      </c>
      <c r="N345" s="71">
        <v>60</v>
      </c>
      <c r="O345" s="100">
        <f t="array" ref="O345">IFERROR(INDEX($AB$11:$AM$235,MATCH($B345&amp;$I345,$Z$11:$Z$235&amp;$AE$11:$AE$235,0),MATCH($C345,$AB$9:$AM$9,0)),"-")</f>
        <v>36</v>
      </c>
      <c r="P345" s="58">
        <v>24</v>
      </c>
      <c r="Q345" s="58">
        <v>8</v>
      </c>
      <c r="R345" s="100">
        <f t="array" ref="R345">IFERROR(INDEX($AB$11:$AM$235,MATCH($B345&amp;$I345,$Z$11:$Z$235&amp;$AE$11:$AE$235,0),MATCH($D345,$AB$9:$AM$9,0)),"-")</f>
        <v>33.401899999999998</v>
      </c>
      <c r="S345" s="58">
        <v>24</v>
      </c>
      <c r="T345" s="58">
        <v>8</v>
      </c>
      <c r="U345" s="58">
        <v>4</v>
      </c>
      <c r="V345" s="58">
        <v>8</v>
      </c>
      <c r="W345" s="50">
        <f t="shared" si="46"/>
        <v>16</v>
      </c>
      <c r="X345" s="50">
        <f t="shared" si="47"/>
        <v>16</v>
      </c>
      <c r="AO345" s="50"/>
    </row>
    <row r="346" spans="2:41" ht="15" x14ac:dyDescent="0.3">
      <c r="B346" s="72" t="str">
        <f t="shared" si="44"/>
        <v>M39×4</v>
      </c>
      <c r="C346" s="73" t="s">
        <v>212</v>
      </c>
      <c r="D346" s="73" t="s">
        <v>221</v>
      </c>
      <c r="E346" s="71" t="s">
        <v>0</v>
      </c>
      <c r="F346" s="58">
        <v>39</v>
      </c>
      <c r="G346" s="58">
        <v>4</v>
      </c>
      <c r="H346" s="71" t="s">
        <v>267</v>
      </c>
      <c r="I346" s="73" t="s">
        <v>384</v>
      </c>
      <c r="J346" s="58" t="s">
        <v>311</v>
      </c>
      <c r="K346" s="58" t="s">
        <v>490</v>
      </c>
      <c r="L346" s="58">
        <v>39</v>
      </c>
      <c r="M346" s="58">
        <f t="shared" si="45"/>
        <v>4</v>
      </c>
      <c r="N346" s="71">
        <v>60</v>
      </c>
      <c r="O346" s="100">
        <f t="array" ref="O346">IFERROR(INDEX($AB$11:$AM$235,MATCH($B346&amp;$I346,$Z$11:$Z$235&amp;$AE$11:$AE$235,0),MATCH($C346,$AB$9:$AM$9,0)),"-")</f>
        <v>39</v>
      </c>
      <c r="P346" s="58">
        <v>24</v>
      </c>
      <c r="Q346" s="58">
        <v>8</v>
      </c>
      <c r="R346" s="100">
        <f t="array" ref="R346">IFERROR(INDEX($AB$11:$AM$235,MATCH($B346&amp;$I346,$Z$11:$Z$235&amp;$AE$11:$AE$235,0),MATCH($D346,$AB$9:$AM$9,0)),"-")</f>
        <v>36.401899999999998</v>
      </c>
      <c r="S346" s="58">
        <v>24</v>
      </c>
      <c r="T346" s="58">
        <v>8</v>
      </c>
      <c r="U346" s="58">
        <v>4</v>
      </c>
      <c r="V346" s="58">
        <v>8</v>
      </c>
      <c r="W346" s="50">
        <f t="shared" si="46"/>
        <v>16</v>
      </c>
      <c r="X346" s="50">
        <f t="shared" si="47"/>
        <v>16</v>
      </c>
      <c r="AO346" s="50"/>
    </row>
    <row r="347" spans="2:41" ht="15" x14ac:dyDescent="0.3">
      <c r="B347" s="72" t="str">
        <f t="shared" si="44"/>
        <v>M42×4.5</v>
      </c>
      <c r="C347" s="73" t="s">
        <v>212</v>
      </c>
      <c r="D347" s="73" t="s">
        <v>221</v>
      </c>
      <c r="E347" s="71" t="s">
        <v>0</v>
      </c>
      <c r="F347" s="58">
        <v>42</v>
      </c>
      <c r="G347" s="58">
        <v>4.5</v>
      </c>
      <c r="H347" s="71" t="s">
        <v>267</v>
      </c>
      <c r="I347" s="73" t="s">
        <v>384</v>
      </c>
      <c r="J347" s="58" t="s">
        <v>311</v>
      </c>
      <c r="K347" s="58" t="s">
        <v>490</v>
      </c>
      <c r="L347" s="58">
        <v>42</v>
      </c>
      <c r="M347" s="58">
        <f t="shared" si="45"/>
        <v>4.5</v>
      </c>
      <c r="N347" s="71">
        <v>60</v>
      </c>
      <c r="O347" s="100">
        <f t="array" ref="O347">IFERROR(INDEX($AB$11:$AM$235,MATCH($B347&amp;$I347,$Z$11:$Z$235&amp;$AE$11:$AE$235,0),MATCH($C347,$AB$9:$AM$9,0)),"-")</f>
        <v>42</v>
      </c>
      <c r="P347" s="58">
        <v>24</v>
      </c>
      <c r="Q347" s="58">
        <v>8</v>
      </c>
      <c r="R347" s="100">
        <f t="array" ref="R347">IFERROR(INDEX($AB$11:$AM$235,MATCH($B347&amp;$I347,$Z$11:$Z$235&amp;$AE$11:$AE$235,0),MATCH($D347,$AB$9:$AM$9,0)),"-")</f>
        <v>39.077199999999998</v>
      </c>
      <c r="S347" s="58">
        <v>24</v>
      </c>
      <c r="T347" s="58">
        <v>8</v>
      </c>
      <c r="U347" s="58">
        <v>4</v>
      </c>
      <c r="V347" s="58">
        <v>8</v>
      </c>
      <c r="W347" s="50">
        <f t="shared" si="46"/>
        <v>16</v>
      </c>
      <c r="X347" s="50">
        <f t="shared" si="47"/>
        <v>16</v>
      </c>
      <c r="AO347" s="50"/>
    </row>
    <row r="348" spans="2:41" ht="15" x14ac:dyDescent="0.3">
      <c r="B348" s="72" t="str">
        <f t="shared" si="44"/>
        <v>M45×4.5</v>
      </c>
      <c r="C348" s="73" t="s">
        <v>212</v>
      </c>
      <c r="D348" s="73" t="s">
        <v>221</v>
      </c>
      <c r="E348" s="71" t="s">
        <v>0</v>
      </c>
      <c r="F348" s="58">
        <v>45</v>
      </c>
      <c r="G348" s="58">
        <v>4.5</v>
      </c>
      <c r="H348" s="71" t="s">
        <v>267</v>
      </c>
      <c r="I348" s="73" t="s">
        <v>384</v>
      </c>
      <c r="J348" s="58" t="s">
        <v>311</v>
      </c>
      <c r="K348" s="58" t="s">
        <v>490</v>
      </c>
      <c r="L348" s="58">
        <v>45</v>
      </c>
      <c r="M348" s="58">
        <f t="shared" si="45"/>
        <v>4.5</v>
      </c>
      <c r="N348" s="71">
        <v>60</v>
      </c>
      <c r="O348" s="100">
        <f t="array" ref="O348">IFERROR(INDEX($AB$11:$AM$235,MATCH($B348&amp;$I348,$Z$11:$Z$235&amp;$AE$11:$AE$235,0),MATCH($C348,$AB$9:$AM$9,0)),"-")</f>
        <v>45</v>
      </c>
      <c r="P348" s="58">
        <v>24</v>
      </c>
      <c r="Q348" s="58">
        <v>8</v>
      </c>
      <c r="R348" s="100">
        <f t="array" ref="R348">IFERROR(INDEX($AB$11:$AM$235,MATCH($B348&amp;$I348,$Z$11:$Z$235&amp;$AE$11:$AE$235,0),MATCH($D348,$AB$9:$AM$9,0)),"-")</f>
        <v>42.077199999999998</v>
      </c>
      <c r="S348" s="58">
        <v>24</v>
      </c>
      <c r="T348" s="58">
        <v>8</v>
      </c>
      <c r="U348" s="58">
        <v>4</v>
      </c>
      <c r="V348" s="58">
        <v>8</v>
      </c>
      <c r="W348" s="50">
        <f t="shared" si="46"/>
        <v>16</v>
      </c>
      <c r="X348" s="50">
        <f t="shared" si="47"/>
        <v>16</v>
      </c>
      <c r="AO348" s="50"/>
    </row>
    <row r="349" spans="2:41" ht="15" x14ac:dyDescent="0.3">
      <c r="B349" s="72" t="str">
        <f t="shared" si="44"/>
        <v>M48×5</v>
      </c>
      <c r="C349" s="73" t="s">
        <v>212</v>
      </c>
      <c r="D349" s="73" t="s">
        <v>221</v>
      </c>
      <c r="E349" s="71" t="s">
        <v>0</v>
      </c>
      <c r="F349" s="58">
        <v>48</v>
      </c>
      <c r="G349" s="58">
        <v>5</v>
      </c>
      <c r="H349" s="71" t="s">
        <v>267</v>
      </c>
      <c r="I349" s="73" t="s">
        <v>384</v>
      </c>
      <c r="J349" s="58" t="s">
        <v>311</v>
      </c>
      <c r="K349" s="58" t="s">
        <v>490</v>
      </c>
      <c r="L349" s="58">
        <v>48</v>
      </c>
      <c r="M349" s="58">
        <f t="shared" si="45"/>
        <v>5</v>
      </c>
      <c r="N349" s="71">
        <v>60</v>
      </c>
      <c r="O349" s="100">
        <f t="array" ref="O349">IFERROR(INDEX($AB$11:$AM$235,MATCH($B349&amp;$I349,$Z$11:$Z$235&amp;$AE$11:$AE$235,0),MATCH($C349,$AB$9:$AM$9,0)),"-")</f>
        <v>48</v>
      </c>
      <c r="P349" s="58">
        <v>24</v>
      </c>
      <c r="Q349" s="58">
        <v>8</v>
      </c>
      <c r="R349" s="100">
        <f t="array" ref="R349">IFERROR(INDEX($AB$11:$AM$235,MATCH($B349&amp;$I349,$Z$11:$Z$235&amp;$AE$11:$AE$235,0),MATCH($D349,$AB$9:$AM$9,0)),"-")</f>
        <v>44.752400000000002</v>
      </c>
      <c r="S349" s="58">
        <v>24</v>
      </c>
      <c r="T349" s="58">
        <v>8</v>
      </c>
      <c r="U349" s="58">
        <v>4</v>
      </c>
      <c r="V349" s="58">
        <v>8</v>
      </c>
      <c r="W349" s="50">
        <f t="shared" si="46"/>
        <v>16</v>
      </c>
      <c r="X349" s="50">
        <f t="shared" si="47"/>
        <v>16</v>
      </c>
      <c r="AO349" s="50"/>
    </row>
    <row r="350" spans="2:41" ht="15" x14ac:dyDescent="0.3">
      <c r="B350" s="72" t="str">
        <f t="shared" si="44"/>
        <v>M52×5</v>
      </c>
      <c r="C350" s="73" t="s">
        <v>212</v>
      </c>
      <c r="D350" s="73" t="s">
        <v>221</v>
      </c>
      <c r="E350" s="71" t="s">
        <v>0</v>
      </c>
      <c r="F350" s="58">
        <v>52</v>
      </c>
      <c r="G350" s="58">
        <v>5</v>
      </c>
      <c r="H350" s="71" t="s">
        <v>267</v>
      </c>
      <c r="I350" s="73" t="s">
        <v>384</v>
      </c>
      <c r="J350" s="58" t="s">
        <v>311</v>
      </c>
      <c r="K350" s="58" t="s">
        <v>490</v>
      </c>
      <c r="L350" s="58">
        <v>52</v>
      </c>
      <c r="M350" s="58">
        <f t="shared" si="45"/>
        <v>5</v>
      </c>
      <c r="N350" s="71">
        <v>60</v>
      </c>
      <c r="O350" s="100">
        <f t="array" ref="O350">IFERROR(INDEX($AB$11:$AM$235,MATCH($B350&amp;$I350,$Z$11:$Z$235&amp;$AE$11:$AE$235,0),MATCH($C350,$AB$9:$AM$9,0)),"-")</f>
        <v>52</v>
      </c>
      <c r="P350" s="58">
        <v>24</v>
      </c>
      <c r="Q350" s="58">
        <v>8</v>
      </c>
      <c r="R350" s="100">
        <f t="array" ref="R350">IFERROR(INDEX($AB$11:$AM$235,MATCH($B350&amp;$I350,$Z$11:$Z$235&amp;$AE$11:$AE$235,0),MATCH($D350,$AB$9:$AM$9,0)),"-")</f>
        <v>48.752400000000002</v>
      </c>
      <c r="S350" s="58">
        <v>24</v>
      </c>
      <c r="T350" s="58">
        <v>8</v>
      </c>
      <c r="U350" s="58">
        <v>4</v>
      </c>
      <c r="V350" s="58">
        <v>8</v>
      </c>
      <c r="W350" s="50">
        <f t="shared" si="46"/>
        <v>16</v>
      </c>
      <c r="X350" s="50">
        <f t="shared" si="47"/>
        <v>16</v>
      </c>
      <c r="AO350" s="50"/>
    </row>
    <row r="351" spans="2:41" ht="15" x14ac:dyDescent="0.3">
      <c r="B351" s="72" t="str">
        <f t="shared" si="44"/>
        <v>M56×5.5</v>
      </c>
      <c r="C351" s="73" t="s">
        <v>212</v>
      </c>
      <c r="D351" s="73" t="s">
        <v>221</v>
      </c>
      <c r="E351" s="71" t="s">
        <v>0</v>
      </c>
      <c r="F351" s="58">
        <v>56</v>
      </c>
      <c r="G351" s="58">
        <v>5.5</v>
      </c>
      <c r="H351" s="71" t="s">
        <v>267</v>
      </c>
      <c r="I351" s="73" t="s">
        <v>384</v>
      </c>
      <c r="J351" s="58" t="s">
        <v>311</v>
      </c>
      <c r="K351" s="58" t="s">
        <v>490</v>
      </c>
      <c r="L351" s="58">
        <v>56</v>
      </c>
      <c r="M351" s="58">
        <f t="shared" si="45"/>
        <v>5.5</v>
      </c>
      <c r="N351" s="71">
        <v>60</v>
      </c>
      <c r="O351" s="100">
        <f t="array" ref="O351">IFERROR(INDEX($AB$11:$AM$235,MATCH($B351&amp;$I351,$Z$11:$Z$235&amp;$AE$11:$AE$235,0),MATCH($C351,$AB$9:$AM$9,0)),"-")</f>
        <v>56</v>
      </c>
      <c r="P351" s="58">
        <v>27</v>
      </c>
      <c r="Q351" s="58">
        <v>9</v>
      </c>
      <c r="R351" s="100">
        <f t="array" ref="R351">IFERROR(INDEX($AB$11:$AM$235,MATCH($B351&amp;$I351,$Z$11:$Z$235&amp;$AE$11:$AE$235,0),MATCH($D351,$AB$9:$AM$9,0)),"-")</f>
        <v>52.427599999999998</v>
      </c>
      <c r="S351" s="58">
        <v>27</v>
      </c>
      <c r="T351" s="58">
        <v>9</v>
      </c>
      <c r="U351" s="58">
        <v>4</v>
      </c>
      <c r="V351" s="58">
        <v>8</v>
      </c>
      <c r="W351" s="50">
        <f t="shared" si="46"/>
        <v>18</v>
      </c>
      <c r="X351" s="50">
        <f t="shared" si="47"/>
        <v>18</v>
      </c>
      <c r="AO351" s="50"/>
    </row>
    <row r="352" spans="2:41" ht="15" x14ac:dyDescent="0.3">
      <c r="B352" s="72" t="str">
        <f t="shared" si="44"/>
        <v>M60×5.5</v>
      </c>
      <c r="C352" s="73" t="s">
        <v>212</v>
      </c>
      <c r="D352" s="73" t="s">
        <v>221</v>
      </c>
      <c r="E352" s="71" t="s">
        <v>0</v>
      </c>
      <c r="F352" s="58">
        <v>60</v>
      </c>
      <c r="G352" s="58">
        <v>5.5</v>
      </c>
      <c r="H352" s="71" t="s">
        <v>267</v>
      </c>
      <c r="I352" s="73" t="s">
        <v>384</v>
      </c>
      <c r="J352" s="58" t="s">
        <v>311</v>
      </c>
      <c r="K352" s="58" t="s">
        <v>490</v>
      </c>
      <c r="L352" s="58">
        <v>60</v>
      </c>
      <c r="M352" s="58">
        <f t="shared" si="45"/>
        <v>5.5</v>
      </c>
      <c r="N352" s="71">
        <v>60</v>
      </c>
      <c r="O352" s="100">
        <f t="array" ref="O352">IFERROR(INDEX($AB$11:$AM$235,MATCH($B352&amp;$I352,$Z$11:$Z$235&amp;$AE$11:$AE$235,0),MATCH($C352,$AB$9:$AM$9,0)),"-")</f>
        <v>60</v>
      </c>
      <c r="P352" s="58">
        <v>27</v>
      </c>
      <c r="Q352" s="58">
        <v>9</v>
      </c>
      <c r="R352" s="100">
        <f t="array" ref="R352">IFERROR(INDEX($AB$11:$AM$235,MATCH($B352&amp;$I352,$Z$11:$Z$235&amp;$AE$11:$AE$235,0),MATCH($D352,$AB$9:$AM$9,0)),"-")</f>
        <v>56.427599999999998</v>
      </c>
      <c r="S352" s="58">
        <v>27</v>
      </c>
      <c r="T352" s="58">
        <v>9</v>
      </c>
      <c r="U352" s="58">
        <v>4</v>
      </c>
      <c r="V352" s="58">
        <v>8</v>
      </c>
      <c r="W352" s="50">
        <f t="shared" si="46"/>
        <v>18</v>
      </c>
      <c r="X352" s="50">
        <f t="shared" si="47"/>
        <v>18</v>
      </c>
      <c r="AO352" s="50"/>
    </row>
    <row r="353" spans="2:41" ht="15" x14ac:dyDescent="0.3">
      <c r="B353" s="72" t="str">
        <f t="shared" si="44"/>
        <v>M64×6</v>
      </c>
      <c r="C353" s="73" t="s">
        <v>212</v>
      </c>
      <c r="D353" s="73" t="s">
        <v>221</v>
      </c>
      <c r="E353" s="71" t="s">
        <v>0</v>
      </c>
      <c r="F353" s="58">
        <v>64</v>
      </c>
      <c r="G353" s="58">
        <v>6</v>
      </c>
      <c r="H353" s="71" t="s">
        <v>267</v>
      </c>
      <c r="I353" s="73" t="s">
        <v>384</v>
      </c>
      <c r="J353" s="58" t="s">
        <v>311</v>
      </c>
      <c r="K353" s="58" t="s">
        <v>490</v>
      </c>
      <c r="L353" s="58">
        <v>64</v>
      </c>
      <c r="M353" s="58">
        <f t="shared" si="45"/>
        <v>6</v>
      </c>
      <c r="N353" s="71">
        <v>60</v>
      </c>
      <c r="O353" s="100">
        <f t="array" ref="O353">IFERROR(INDEX($AB$11:$AM$235,MATCH($B353&amp;$I353,$Z$11:$Z$235&amp;$AE$11:$AE$235,0),MATCH($C353,$AB$9:$AM$9,0)),"-")</f>
        <v>64</v>
      </c>
      <c r="P353" s="58">
        <v>27</v>
      </c>
      <c r="Q353" s="58">
        <v>9</v>
      </c>
      <c r="R353" s="100">
        <f t="array" ref="R353">IFERROR(INDEX($AB$11:$AM$235,MATCH($B353&amp;$I353,$Z$11:$Z$235&amp;$AE$11:$AE$235,0),MATCH($D353,$AB$9:$AM$9,0)),"-")</f>
        <v>60.102899999999998</v>
      </c>
      <c r="S353" s="58">
        <v>27</v>
      </c>
      <c r="T353" s="58">
        <v>9</v>
      </c>
      <c r="U353" s="58">
        <v>4</v>
      </c>
      <c r="V353" s="58">
        <v>7</v>
      </c>
      <c r="W353" s="50">
        <f t="shared" si="46"/>
        <v>18</v>
      </c>
      <c r="X353" s="50">
        <f t="shared" si="47"/>
        <v>18</v>
      </c>
      <c r="AO353" s="50"/>
    </row>
    <row r="354" spans="2:41" ht="15" x14ac:dyDescent="0.3">
      <c r="B354" s="72" t="str">
        <f t="shared" si="44"/>
        <v>M68×6</v>
      </c>
      <c r="C354" s="73" t="s">
        <v>212</v>
      </c>
      <c r="D354" s="73" t="s">
        <v>221</v>
      </c>
      <c r="E354" s="71" t="s">
        <v>0</v>
      </c>
      <c r="F354" s="58">
        <v>68</v>
      </c>
      <c r="G354" s="58">
        <v>6</v>
      </c>
      <c r="H354" s="71" t="s">
        <v>267</v>
      </c>
      <c r="I354" s="73" t="s">
        <v>384</v>
      </c>
      <c r="J354" s="58" t="s">
        <v>311</v>
      </c>
      <c r="K354" s="58" t="s">
        <v>490</v>
      </c>
      <c r="L354" s="58">
        <v>68</v>
      </c>
      <c r="M354" s="58">
        <f t="shared" si="45"/>
        <v>6</v>
      </c>
      <c r="N354" s="71">
        <v>60</v>
      </c>
      <c r="O354" s="100">
        <f t="array" ref="O354">IFERROR(INDEX($AB$11:$AM$235,MATCH($B354&amp;$I354,$Z$11:$Z$235&amp;$AE$11:$AE$235,0),MATCH($C354,$AB$9:$AM$9,0)),"-")</f>
        <v>68</v>
      </c>
      <c r="P354" s="58">
        <v>27</v>
      </c>
      <c r="Q354" s="58">
        <v>9</v>
      </c>
      <c r="R354" s="100">
        <f t="array" ref="R354">IFERROR(INDEX($AB$11:$AM$235,MATCH($B354&amp;$I354,$Z$11:$Z$235&amp;$AE$11:$AE$235,0),MATCH($D354,$AB$9:$AM$9,0)),"-")</f>
        <v>64.102900000000005</v>
      </c>
      <c r="S354" s="58">
        <v>27</v>
      </c>
      <c r="T354" s="58">
        <v>9</v>
      </c>
      <c r="U354" s="58">
        <v>4</v>
      </c>
      <c r="V354" s="58">
        <v>7</v>
      </c>
      <c r="W354" s="50">
        <f t="shared" si="46"/>
        <v>18</v>
      </c>
      <c r="X354" s="50">
        <f t="shared" si="47"/>
        <v>18</v>
      </c>
      <c r="AO354" s="50"/>
    </row>
    <row r="355" spans="2:41" ht="15" x14ac:dyDescent="0.3">
      <c r="B355" s="76" t="str">
        <f t="shared" si="44"/>
        <v>M1.2×0.25</v>
      </c>
      <c r="C355" s="77" t="s">
        <v>216</v>
      </c>
      <c r="D355" s="77" t="s">
        <v>221</v>
      </c>
      <c r="E355" s="74" t="s">
        <v>135</v>
      </c>
      <c r="F355" s="75">
        <v>1.2</v>
      </c>
      <c r="G355" s="75">
        <v>0.25</v>
      </c>
      <c r="H355" s="74" t="s">
        <v>461</v>
      </c>
      <c r="I355" s="77" t="s">
        <v>402</v>
      </c>
      <c r="J355" s="75" t="s">
        <v>312</v>
      </c>
      <c r="K355" s="58" t="s">
        <v>490</v>
      </c>
      <c r="L355" s="75">
        <v>1.2</v>
      </c>
      <c r="M355" s="75">
        <f t="shared" si="45"/>
        <v>0.25</v>
      </c>
      <c r="N355" s="74">
        <v>60</v>
      </c>
      <c r="O355" s="101">
        <f t="array" ref="O355">IFERROR(INDEX($AB$11:$AM$235,MATCH($B355&amp;$I355,$Z$11:$Z$235&amp;$AE$11:$AE$235,0),MATCH($C355,$AB$9:$AM$9,0)),"-")</f>
        <v>1.1499999999999999</v>
      </c>
      <c r="P355" s="75" t="s">
        <v>161</v>
      </c>
      <c r="Q355" s="75" t="s">
        <v>161</v>
      </c>
      <c r="R355" s="101">
        <f t="array" ref="R355">IFERROR(INDEX($AB$11:$AM$235,MATCH($B355&amp;$I355,$Z$11:$Z$235&amp;$AE$11:$AE$235,0),MATCH($D355,$AB$9:$AM$9,0)),"-")</f>
        <v>1.0376000000000001</v>
      </c>
      <c r="S355" s="75">
        <v>35</v>
      </c>
      <c r="T355" s="75">
        <v>29</v>
      </c>
      <c r="U355" s="75">
        <v>4</v>
      </c>
      <c r="V355" s="75">
        <v>78</v>
      </c>
      <c r="W355" s="50" t="str">
        <f t="shared" si="46"/>
        <v>-</v>
      </c>
      <c r="X355" s="50">
        <f t="shared" si="47"/>
        <v>6</v>
      </c>
      <c r="AO355" s="50"/>
    </row>
    <row r="356" spans="2:41" ht="15" x14ac:dyDescent="0.3">
      <c r="B356" s="76" t="str">
        <f t="shared" si="44"/>
        <v>M1.4×0.3</v>
      </c>
      <c r="C356" s="77" t="s">
        <v>216</v>
      </c>
      <c r="D356" s="77" t="s">
        <v>221</v>
      </c>
      <c r="E356" s="74" t="s">
        <v>135</v>
      </c>
      <c r="F356" s="75">
        <v>1.4</v>
      </c>
      <c r="G356" s="75">
        <v>0.3</v>
      </c>
      <c r="H356" s="74" t="s">
        <v>461</v>
      </c>
      <c r="I356" s="77" t="s">
        <v>402</v>
      </c>
      <c r="J356" s="75" t="s">
        <v>312</v>
      </c>
      <c r="K356" s="58" t="s">
        <v>490</v>
      </c>
      <c r="L356" s="75">
        <v>1.4</v>
      </c>
      <c r="M356" s="75">
        <f t="shared" si="45"/>
        <v>0.3</v>
      </c>
      <c r="N356" s="74">
        <v>60</v>
      </c>
      <c r="O356" s="101">
        <f t="array" ref="O356">IFERROR(INDEX($AB$11:$AM$235,MATCH($B356&amp;$I356,$Z$11:$Z$235&amp;$AE$11:$AE$235,0),MATCH($C356,$AB$9:$AM$9,0)),"-")</f>
        <v>1.33</v>
      </c>
      <c r="P356" s="75" t="s">
        <v>161</v>
      </c>
      <c r="Q356" s="75" t="s">
        <v>161</v>
      </c>
      <c r="R356" s="101">
        <f t="array" ref="R356">IFERROR(INDEX($AB$11:$AM$235,MATCH($B356&amp;$I356,$Z$11:$Z$235&amp;$AE$11:$AE$235,0),MATCH($D356,$AB$9:$AM$9,0)),"-")</f>
        <v>1.2051000000000001</v>
      </c>
      <c r="S356" s="75">
        <v>35</v>
      </c>
      <c r="T356" s="75">
        <v>29</v>
      </c>
      <c r="U356" s="75">
        <v>4</v>
      </c>
      <c r="V356" s="75">
        <v>66</v>
      </c>
      <c r="W356" s="50" t="str">
        <f t="shared" si="46"/>
        <v>-</v>
      </c>
      <c r="X356" s="50">
        <f t="shared" si="47"/>
        <v>6</v>
      </c>
      <c r="AO356" s="50"/>
    </row>
    <row r="357" spans="2:41" ht="15" x14ac:dyDescent="0.3">
      <c r="B357" s="76" t="str">
        <f t="shared" si="44"/>
        <v>M1.6×0.35</v>
      </c>
      <c r="C357" s="77" t="s">
        <v>216</v>
      </c>
      <c r="D357" s="77" t="s">
        <v>221</v>
      </c>
      <c r="E357" s="74" t="s">
        <v>135</v>
      </c>
      <c r="F357" s="75">
        <v>1.6</v>
      </c>
      <c r="G357" s="75">
        <v>0.35</v>
      </c>
      <c r="H357" s="74" t="s">
        <v>461</v>
      </c>
      <c r="I357" s="77" t="s">
        <v>402</v>
      </c>
      <c r="J357" s="75" t="s">
        <v>312</v>
      </c>
      <c r="K357" s="58" t="s">
        <v>490</v>
      </c>
      <c r="L357" s="75">
        <v>1.6</v>
      </c>
      <c r="M357" s="75">
        <f t="shared" si="45"/>
        <v>0.35</v>
      </c>
      <c r="N357" s="74">
        <v>60</v>
      </c>
      <c r="O357" s="101">
        <f t="array" ref="O357">IFERROR(INDEX($AB$11:$AM$235,MATCH($B357&amp;$I357,$Z$11:$Z$235&amp;$AE$11:$AE$235,0),MATCH($C357,$AB$9:$AM$9,0)),"-")</f>
        <v>1.59</v>
      </c>
      <c r="P357" s="75" t="s">
        <v>161</v>
      </c>
      <c r="Q357" s="75" t="s">
        <v>161</v>
      </c>
      <c r="R357" s="101">
        <f t="array" ref="R357">IFERROR(INDEX($AB$11:$AM$235,MATCH($B357&amp;$I357,$Z$11:$Z$235&amp;$AE$11:$AE$235,0),MATCH($D357,$AB$9:$AM$9,0)),"-")</f>
        <v>1.3727</v>
      </c>
      <c r="S357" s="75">
        <v>67</v>
      </c>
      <c r="T357" s="75">
        <v>61</v>
      </c>
      <c r="U357" s="75">
        <v>4</v>
      </c>
      <c r="V357" s="75">
        <v>57</v>
      </c>
      <c r="W357" s="50" t="str">
        <f t="shared" si="46"/>
        <v>-</v>
      </c>
      <c r="X357" s="50">
        <f t="shared" si="47"/>
        <v>6</v>
      </c>
      <c r="AO357" s="50"/>
    </row>
    <row r="358" spans="2:41" ht="15" x14ac:dyDescent="0.3">
      <c r="B358" s="76" t="str">
        <f t="shared" si="44"/>
        <v>M1.8×0.35</v>
      </c>
      <c r="C358" s="77" t="s">
        <v>216</v>
      </c>
      <c r="D358" s="77" t="s">
        <v>221</v>
      </c>
      <c r="E358" s="74" t="s">
        <v>135</v>
      </c>
      <c r="F358" s="75">
        <v>1.8</v>
      </c>
      <c r="G358" s="75">
        <v>0.35</v>
      </c>
      <c r="H358" s="74" t="s">
        <v>461</v>
      </c>
      <c r="I358" s="77" t="s">
        <v>402</v>
      </c>
      <c r="J358" s="75" t="s">
        <v>312</v>
      </c>
      <c r="K358" s="58" t="s">
        <v>490</v>
      </c>
      <c r="L358" s="75">
        <v>1.8</v>
      </c>
      <c r="M358" s="75">
        <f t="shared" si="45"/>
        <v>0.35</v>
      </c>
      <c r="N358" s="74">
        <v>60</v>
      </c>
      <c r="O358" s="101">
        <f t="array" ref="O358">IFERROR(INDEX($AB$11:$AM$235,MATCH($B358&amp;$I358,$Z$11:$Z$235&amp;$AE$11:$AE$235,0),MATCH($C358,$AB$9:$AM$9,0)),"-")</f>
        <v>1.79</v>
      </c>
      <c r="P358" s="75" t="s">
        <v>161</v>
      </c>
      <c r="Q358" s="75" t="s">
        <v>161</v>
      </c>
      <c r="R358" s="101">
        <f t="array" ref="R358">IFERROR(INDEX($AB$11:$AM$235,MATCH($B358&amp;$I358,$Z$11:$Z$235&amp;$AE$11:$AE$235,0),MATCH($D358,$AB$9:$AM$9,0)),"-")</f>
        <v>1.5727</v>
      </c>
      <c r="S358" s="75">
        <v>67</v>
      </c>
      <c r="T358" s="75">
        <v>61</v>
      </c>
      <c r="U358" s="75">
        <v>4</v>
      </c>
      <c r="V358" s="75">
        <v>57</v>
      </c>
      <c r="W358" s="50" t="str">
        <f t="shared" si="46"/>
        <v>-</v>
      </c>
      <c r="X358" s="50">
        <f t="shared" si="47"/>
        <v>6</v>
      </c>
      <c r="AO358" s="50"/>
    </row>
    <row r="359" spans="2:41" ht="15" x14ac:dyDescent="0.3">
      <c r="B359" s="76" t="str">
        <f t="shared" si="44"/>
        <v>M2×0.4</v>
      </c>
      <c r="C359" s="77" t="s">
        <v>216</v>
      </c>
      <c r="D359" s="77" t="s">
        <v>221</v>
      </c>
      <c r="E359" s="74" t="s">
        <v>135</v>
      </c>
      <c r="F359" s="75">
        <v>2</v>
      </c>
      <c r="G359" s="75">
        <v>0.4</v>
      </c>
      <c r="H359" s="74" t="s">
        <v>461</v>
      </c>
      <c r="I359" s="77" t="s">
        <v>402</v>
      </c>
      <c r="J359" s="75" t="s">
        <v>312</v>
      </c>
      <c r="K359" s="58" t="s">
        <v>490</v>
      </c>
      <c r="L359" s="75">
        <v>2</v>
      </c>
      <c r="M359" s="75">
        <f t="shared" si="45"/>
        <v>0.4</v>
      </c>
      <c r="N359" s="74">
        <v>60</v>
      </c>
      <c r="O359" s="101">
        <f t="array" ref="O359">IFERROR(INDEX($AB$11:$AM$235,MATCH($B359&amp;$I359,$Z$11:$Z$235&amp;$AE$11:$AE$235,0),MATCH($C359,$AB$9:$AM$9,0)),"-")</f>
        <v>1.9</v>
      </c>
      <c r="P359" s="75" t="s">
        <v>161</v>
      </c>
      <c r="Q359" s="75" t="s">
        <v>161</v>
      </c>
      <c r="R359" s="101">
        <f t="array" ref="R359">IFERROR(INDEX($AB$11:$AM$235,MATCH($B359&amp;$I359,$Z$11:$Z$235&amp;$AE$11:$AE$235,0),MATCH($D359,$AB$9:$AM$9,0)),"-")</f>
        <v>1.7402</v>
      </c>
      <c r="S359" s="75">
        <v>40</v>
      </c>
      <c r="T359" s="75">
        <v>34</v>
      </c>
      <c r="U359" s="75">
        <v>4</v>
      </c>
      <c r="V359" s="75">
        <v>51</v>
      </c>
      <c r="W359" s="50" t="str">
        <f t="shared" si="46"/>
        <v>-</v>
      </c>
      <c r="X359" s="50">
        <f t="shared" si="47"/>
        <v>6</v>
      </c>
      <c r="AO359" s="50"/>
    </row>
    <row r="360" spans="2:41" ht="15" x14ac:dyDescent="0.3">
      <c r="B360" s="76" t="str">
        <f t="shared" si="44"/>
        <v>M2.2×0.45</v>
      </c>
      <c r="C360" s="77" t="s">
        <v>216</v>
      </c>
      <c r="D360" s="77" t="s">
        <v>221</v>
      </c>
      <c r="E360" s="74" t="s">
        <v>135</v>
      </c>
      <c r="F360" s="75">
        <v>2.2000000000000002</v>
      </c>
      <c r="G360" s="75">
        <v>0.45</v>
      </c>
      <c r="H360" s="74" t="s">
        <v>461</v>
      </c>
      <c r="I360" s="77" t="s">
        <v>402</v>
      </c>
      <c r="J360" s="75" t="s">
        <v>312</v>
      </c>
      <c r="K360" s="58" t="s">
        <v>490</v>
      </c>
      <c r="L360" s="75">
        <v>2.2000000000000002</v>
      </c>
      <c r="M360" s="75">
        <f t="shared" si="45"/>
        <v>0.45</v>
      </c>
      <c r="N360" s="74">
        <v>60</v>
      </c>
      <c r="O360" s="101">
        <f t="array" ref="O360">IFERROR(INDEX($AB$11:$AM$235,MATCH($B360&amp;$I360,$Z$11:$Z$235&amp;$AE$11:$AE$235,0),MATCH($C360,$AB$9:$AM$9,0)),"-")</f>
        <v>2.1800000000000002</v>
      </c>
      <c r="P360" s="75" t="s">
        <v>161</v>
      </c>
      <c r="Q360" s="75" t="s">
        <v>161</v>
      </c>
      <c r="R360" s="101">
        <f t="array" ref="R360">IFERROR(INDEX($AB$11:$AM$235,MATCH($B360&amp;$I360,$Z$11:$Z$235&amp;$AE$11:$AE$235,0),MATCH($D360,$AB$9:$AM$9,0)),"-")</f>
        <v>1.9077</v>
      </c>
      <c r="S360" s="75">
        <v>75</v>
      </c>
      <c r="T360" s="75">
        <v>69</v>
      </c>
      <c r="U360" s="75">
        <v>4</v>
      </c>
      <c r="V360" s="75">
        <v>46</v>
      </c>
      <c r="W360" s="50" t="str">
        <f t="shared" si="46"/>
        <v>-</v>
      </c>
      <c r="X360" s="50">
        <f t="shared" si="47"/>
        <v>6</v>
      </c>
      <c r="AO360" s="50"/>
    </row>
    <row r="361" spans="2:41" ht="15" x14ac:dyDescent="0.3">
      <c r="B361" s="76" t="str">
        <f t="shared" si="44"/>
        <v>M2.5×0.45</v>
      </c>
      <c r="C361" s="77" t="s">
        <v>216</v>
      </c>
      <c r="D361" s="77" t="s">
        <v>221</v>
      </c>
      <c r="E361" s="74" t="s">
        <v>135</v>
      </c>
      <c r="F361" s="75">
        <v>2.5</v>
      </c>
      <c r="G361" s="75">
        <v>0.45</v>
      </c>
      <c r="H361" s="74" t="s">
        <v>461</v>
      </c>
      <c r="I361" s="77" t="s">
        <v>402</v>
      </c>
      <c r="J361" s="75" t="s">
        <v>312</v>
      </c>
      <c r="K361" s="58" t="s">
        <v>490</v>
      </c>
      <c r="L361" s="75">
        <v>2.5</v>
      </c>
      <c r="M361" s="75">
        <f t="shared" si="45"/>
        <v>0.45</v>
      </c>
      <c r="N361" s="74">
        <v>60</v>
      </c>
      <c r="O361" s="101">
        <f t="array" ref="O361">IFERROR(INDEX($AB$11:$AM$235,MATCH($B361&amp;$I361,$Z$11:$Z$235&amp;$AE$11:$AE$235,0),MATCH($C361,$AB$9:$AM$9,0)),"-")</f>
        <v>2.48</v>
      </c>
      <c r="P361" s="75" t="s">
        <v>161</v>
      </c>
      <c r="Q361" s="75" t="s">
        <v>161</v>
      </c>
      <c r="R361" s="101">
        <f t="array" ref="R361">IFERROR(INDEX($AB$11:$AM$235,MATCH($B361&amp;$I361,$Z$11:$Z$235&amp;$AE$11:$AE$235,0),MATCH($D361,$AB$9:$AM$9,0)),"-")</f>
        <v>2.2077</v>
      </c>
      <c r="S361" s="75">
        <v>75</v>
      </c>
      <c r="T361" s="75">
        <v>69</v>
      </c>
      <c r="U361" s="75">
        <v>4</v>
      </c>
      <c r="V361" s="75">
        <v>46</v>
      </c>
      <c r="W361" s="50" t="str">
        <f t="shared" si="46"/>
        <v>-</v>
      </c>
      <c r="X361" s="50">
        <f t="shared" si="47"/>
        <v>6</v>
      </c>
      <c r="AO361" s="50"/>
    </row>
    <row r="362" spans="2:41" ht="15" x14ac:dyDescent="0.3">
      <c r="B362" s="76" t="str">
        <f t="shared" si="44"/>
        <v>M3×0.5</v>
      </c>
      <c r="C362" s="77" t="s">
        <v>216</v>
      </c>
      <c r="D362" s="77" t="s">
        <v>221</v>
      </c>
      <c r="E362" s="74" t="s">
        <v>135</v>
      </c>
      <c r="F362" s="75">
        <v>3</v>
      </c>
      <c r="G362" s="75">
        <v>0.5</v>
      </c>
      <c r="H362" s="74" t="s">
        <v>461</v>
      </c>
      <c r="I362" s="77" t="s">
        <v>402</v>
      </c>
      <c r="J362" s="75" t="s">
        <v>312</v>
      </c>
      <c r="K362" s="58" t="s">
        <v>490</v>
      </c>
      <c r="L362" s="75">
        <v>3</v>
      </c>
      <c r="M362" s="75">
        <f t="shared" si="45"/>
        <v>0.5</v>
      </c>
      <c r="N362" s="74">
        <v>60</v>
      </c>
      <c r="O362" s="101">
        <f t="array" ref="O362">IFERROR(INDEX($AB$11:$AM$235,MATCH($B362&amp;$I362,$Z$11:$Z$235&amp;$AE$11:$AE$235,0),MATCH($C362,$AB$9:$AM$9,0)),"-")</f>
        <v>2.97</v>
      </c>
      <c r="P362" s="75" t="s">
        <v>161</v>
      </c>
      <c r="Q362" s="75" t="s">
        <v>161</v>
      </c>
      <c r="R362" s="101">
        <f t="array" ref="R362">IFERROR(INDEX($AB$11:$AM$235,MATCH($B362&amp;$I362,$Z$11:$Z$235&amp;$AE$11:$AE$235,0),MATCH($D362,$AB$9:$AM$9,0)),"-")</f>
        <v>2.6751999999999998</v>
      </c>
      <c r="S362" s="75">
        <v>80</v>
      </c>
      <c r="T362" s="75">
        <v>74</v>
      </c>
      <c r="U362" s="75">
        <v>4</v>
      </c>
      <c r="V362" s="75">
        <v>42</v>
      </c>
      <c r="W362" s="50" t="str">
        <f t="shared" si="46"/>
        <v>-</v>
      </c>
      <c r="X362" s="50">
        <f t="shared" si="47"/>
        <v>6</v>
      </c>
      <c r="AO362" s="50"/>
    </row>
    <row r="363" spans="2:41" ht="15" x14ac:dyDescent="0.3">
      <c r="B363" s="76" t="str">
        <f t="shared" si="44"/>
        <v>M3.5×0.6</v>
      </c>
      <c r="C363" s="77" t="s">
        <v>216</v>
      </c>
      <c r="D363" s="77" t="s">
        <v>221</v>
      </c>
      <c r="E363" s="74" t="s">
        <v>135</v>
      </c>
      <c r="F363" s="75">
        <v>3.5</v>
      </c>
      <c r="G363" s="75">
        <v>0.6</v>
      </c>
      <c r="H363" s="74" t="s">
        <v>461</v>
      </c>
      <c r="I363" s="77" t="s">
        <v>402</v>
      </c>
      <c r="J363" s="75" t="s">
        <v>312</v>
      </c>
      <c r="K363" s="58" t="s">
        <v>490</v>
      </c>
      <c r="L363" s="75">
        <v>3.5</v>
      </c>
      <c r="M363" s="75">
        <f t="shared" si="45"/>
        <v>0.6</v>
      </c>
      <c r="N363" s="74">
        <v>60</v>
      </c>
      <c r="O363" s="101">
        <f t="array" ref="O363">IFERROR(INDEX($AB$11:$AM$235,MATCH($B363&amp;$I363,$Z$11:$Z$235&amp;$AE$11:$AE$235,0),MATCH($C363,$AB$9:$AM$9,0)),"-")</f>
        <v>3.33</v>
      </c>
      <c r="P363" s="75" t="s">
        <v>161</v>
      </c>
      <c r="Q363" s="75" t="s">
        <v>161</v>
      </c>
      <c r="R363" s="101">
        <f t="array" ref="R363">IFERROR(INDEX($AB$11:$AM$235,MATCH($B363&amp;$I363,$Z$11:$Z$235&amp;$AE$11:$AE$235,0),MATCH($D363,$AB$9:$AM$9,0)),"-")</f>
        <v>3.1103000000000001</v>
      </c>
      <c r="S363" s="75">
        <v>50</v>
      </c>
      <c r="T363" s="75">
        <v>44</v>
      </c>
      <c r="U363" s="75">
        <v>4</v>
      </c>
      <c r="V363" s="75">
        <v>36</v>
      </c>
      <c r="W363" s="50" t="str">
        <f t="shared" si="46"/>
        <v>-</v>
      </c>
      <c r="X363" s="50">
        <f t="shared" si="47"/>
        <v>6</v>
      </c>
      <c r="AO363" s="50"/>
    </row>
    <row r="364" spans="2:41" ht="15" x14ac:dyDescent="0.3">
      <c r="B364" s="76" t="str">
        <f t="shared" si="44"/>
        <v>M4×0.7</v>
      </c>
      <c r="C364" s="77" t="s">
        <v>216</v>
      </c>
      <c r="D364" s="77" t="s">
        <v>221</v>
      </c>
      <c r="E364" s="74" t="s">
        <v>135</v>
      </c>
      <c r="F364" s="75">
        <v>4</v>
      </c>
      <c r="G364" s="75">
        <v>0.7</v>
      </c>
      <c r="H364" s="74" t="s">
        <v>461</v>
      </c>
      <c r="I364" s="77" t="s">
        <v>402</v>
      </c>
      <c r="J364" s="75" t="s">
        <v>312</v>
      </c>
      <c r="K364" s="58" t="s">
        <v>490</v>
      </c>
      <c r="L364" s="75">
        <v>4</v>
      </c>
      <c r="M364" s="75">
        <f t="shared" si="45"/>
        <v>0.7</v>
      </c>
      <c r="N364" s="74">
        <v>60</v>
      </c>
      <c r="O364" s="101">
        <f t="array" ref="O364">IFERROR(INDEX($AB$11:$AM$235,MATCH($B364&amp;$I364,$Z$11:$Z$235&amp;$AE$11:$AE$235,0),MATCH($C364,$AB$9:$AM$9,0)),"-")</f>
        <v>3.94</v>
      </c>
      <c r="P364" s="75" t="s">
        <v>161</v>
      </c>
      <c r="Q364" s="75" t="s">
        <v>161</v>
      </c>
      <c r="R364" s="101">
        <f t="array" ref="R364">IFERROR(INDEX($AB$11:$AM$235,MATCH($B364&amp;$I364,$Z$11:$Z$235&amp;$AE$11:$AE$235,0),MATCH($D364,$AB$9:$AM$9,0)),"-")</f>
        <v>3.5453000000000001</v>
      </c>
      <c r="S364" s="75">
        <v>95</v>
      </c>
      <c r="T364" s="75">
        <v>89</v>
      </c>
      <c r="U364" s="75">
        <v>4</v>
      </c>
      <c r="V364" s="75">
        <v>32</v>
      </c>
      <c r="W364" s="50" t="str">
        <f t="shared" si="46"/>
        <v>-</v>
      </c>
      <c r="X364" s="50">
        <f t="shared" si="47"/>
        <v>6</v>
      </c>
      <c r="AO364" s="50"/>
    </row>
    <row r="365" spans="2:41" ht="15" x14ac:dyDescent="0.3">
      <c r="B365" s="76" t="str">
        <f t="shared" si="44"/>
        <v>M4.5×0.75</v>
      </c>
      <c r="C365" s="77" t="s">
        <v>216</v>
      </c>
      <c r="D365" s="77" t="s">
        <v>221</v>
      </c>
      <c r="E365" s="74" t="s">
        <v>135</v>
      </c>
      <c r="F365" s="75">
        <v>4.5</v>
      </c>
      <c r="G365" s="75">
        <v>0.75</v>
      </c>
      <c r="H365" s="74" t="s">
        <v>461</v>
      </c>
      <c r="I365" s="77" t="s">
        <v>402</v>
      </c>
      <c r="J365" s="75" t="s">
        <v>312</v>
      </c>
      <c r="K365" s="58" t="s">
        <v>490</v>
      </c>
      <c r="L365" s="75">
        <v>4.5</v>
      </c>
      <c r="M365" s="75">
        <f t="shared" si="45"/>
        <v>0.75</v>
      </c>
      <c r="N365" s="74">
        <v>60</v>
      </c>
      <c r="O365" s="101">
        <f t="array" ref="O365">IFERROR(INDEX($AB$11:$AM$235,MATCH($B365&amp;$I365,$Z$11:$Z$235&amp;$AE$11:$AE$235,0),MATCH($C365,$AB$9:$AM$9,0)),"-")</f>
        <v>4.29</v>
      </c>
      <c r="P365" s="75" t="s">
        <v>161</v>
      </c>
      <c r="Q365" s="75" t="s">
        <v>161</v>
      </c>
      <c r="R365" s="101">
        <f t="array" ref="R365">IFERROR(INDEX($AB$11:$AM$235,MATCH($B365&amp;$I365,$Z$11:$Z$235&amp;$AE$11:$AE$235,0),MATCH($D365,$AB$9:$AM$9,0)),"-")</f>
        <v>4.0129000000000001</v>
      </c>
      <c r="S365" s="75">
        <v>60</v>
      </c>
      <c r="T365" s="75">
        <v>54</v>
      </c>
      <c r="U365" s="75">
        <v>4</v>
      </c>
      <c r="V365" s="75">
        <v>30</v>
      </c>
      <c r="W365" s="50" t="str">
        <f t="shared" si="46"/>
        <v>-</v>
      </c>
      <c r="X365" s="50">
        <f t="shared" si="47"/>
        <v>6</v>
      </c>
      <c r="AO365" s="50"/>
    </row>
    <row r="366" spans="2:41" ht="15" x14ac:dyDescent="0.3">
      <c r="B366" s="76" t="str">
        <f t="shared" si="44"/>
        <v>M5×0.8</v>
      </c>
      <c r="C366" s="77" t="s">
        <v>216</v>
      </c>
      <c r="D366" s="77" t="s">
        <v>221</v>
      </c>
      <c r="E366" s="74" t="s">
        <v>135</v>
      </c>
      <c r="F366" s="75">
        <v>5</v>
      </c>
      <c r="G366" s="75">
        <v>0.8</v>
      </c>
      <c r="H366" s="74" t="s">
        <v>461</v>
      </c>
      <c r="I366" s="77" t="s">
        <v>402</v>
      </c>
      <c r="J366" s="75" t="s">
        <v>312</v>
      </c>
      <c r="K366" s="58" t="s">
        <v>490</v>
      </c>
      <c r="L366" s="75">
        <v>5</v>
      </c>
      <c r="M366" s="75">
        <f t="shared" si="45"/>
        <v>0.8</v>
      </c>
      <c r="N366" s="74">
        <v>60</v>
      </c>
      <c r="O366" s="101">
        <f t="array" ref="O366">IFERROR(INDEX($AB$11:$AM$235,MATCH($B366&amp;$I366,$Z$11:$Z$235&amp;$AE$11:$AE$235,0),MATCH($C366,$AB$9:$AM$9,0)),"-")</f>
        <v>4.93</v>
      </c>
      <c r="P366" s="75" t="s">
        <v>161</v>
      </c>
      <c r="Q366" s="75" t="s">
        <v>161</v>
      </c>
      <c r="R366" s="101">
        <f t="array" ref="R366">IFERROR(INDEX($AB$11:$AM$235,MATCH($B366&amp;$I366,$Z$11:$Z$235&amp;$AE$11:$AE$235,0),MATCH($D366,$AB$9:$AM$9,0)),"-")</f>
        <v>4.4804000000000004</v>
      </c>
      <c r="S366" s="75">
        <v>100</v>
      </c>
      <c r="T366" s="75">
        <v>94</v>
      </c>
      <c r="U366" s="75">
        <v>4</v>
      </c>
      <c r="V366" s="75">
        <v>29</v>
      </c>
      <c r="W366" s="50" t="str">
        <f t="shared" si="46"/>
        <v>-</v>
      </c>
      <c r="X366" s="50">
        <f t="shared" si="47"/>
        <v>6</v>
      </c>
      <c r="AO366" s="50"/>
    </row>
    <row r="367" spans="2:41" ht="15" x14ac:dyDescent="0.3">
      <c r="B367" s="76" t="str">
        <f t="shared" si="44"/>
        <v>M6×1</v>
      </c>
      <c r="C367" s="77" t="s">
        <v>216</v>
      </c>
      <c r="D367" s="77" t="s">
        <v>221</v>
      </c>
      <c r="E367" s="74" t="s">
        <v>135</v>
      </c>
      <c r="F367" s="75">
        <v>6</v>
      </c>
      <c r="G367" s="75">
        <v>1</v>
      </c>
      <c r="H367" s="74" t="s">
        <v>461</v>
      </c>
      <c r="I367" s="77" t="s">
        <v>402</v>
      </c>
      <c r="J367" s="75" t="s">
        <v>312</v>
      </c>
      <c r="K367" s="58" t="s">
        <v>490</v>
      </c>
      <c r="L367" s="75">
        <v>6</v>
      </c>
      <c r="M367" s="75">
        <f t="shared" si="45"/>
        <v>1</v>
      </c>
      <c r="N367" s="74">
        <v>60</v>
      </c>
      <c r="O367" s="101">
        <f t="array" ref="O367">IFERROR(INDEX($AB$11:$AM$235,MATCH($B367&amp;$I367,$Z$11:$Z$235&amp;$AE$11:$AE$235,0),MATCH($C367,$AB$9:$AM$9,0)),"-")</f>
        <v>5.71</v>
      </c>
      <c r="P367" s="75" t="s">
        <v>161</v>
      </c>
      <c r="Q367" s="75" t="s">
        <v>161</v>
      </c>
      <c r="R367" s="101">
        <f t="array" ref="R367">IFERROR(INDEX($AB$11:$AM$235,MATCH($B367&amp;$I367,$Z$11:$Z$235&amp;$AE$11:$AE$235,0),MATCH($D367,$AB$9:$AM$9,0)),"-")</f>
        <v>5.3505000000000003</v>
      </c>
      <c r="S367" s="75">
        <v>70</v>
      </c>
      <c r="T367" s="75">
        <v>64</v>
      </c>
      <c r="U367" s="75">
        <v>4</v>
      </c>
      <c r="V367" s="75">
        <v>24</v>
      </c>
      <c r="W367" s="50" t="str">
        <f t="shared" si="46"/>
        <v>-</v>
      </c>
      <c r="X367" s="50">
        <f t="shared" si="47"/>
        <v>6</v>
      </c>
      <c r="AO367" s="50"/>
    </row>
    <row r="368" spans="2:41" ht="15" x14ac:dyDescent="0.3">
      <c r="B368" s="76" t="str">
        <f t="shared" si="44"/>
        <v>M7×1</v>
      </c>
      <c r="C368" s="77" t="s">
        <v>216</v>
      </c>
      <c r="D368" s="77" t="s">
        <v>221</v>
      </c>
      <c r="E368" s="74" t="s">
        <v>135</v>
      </c>
      <c r="F368" s="75">
        <v>7</v>
      </c>
      <c r="G368" s="75">
        <v>1</v>
      </c>
      <c r="H368" s="74" t="s">
        <v>461</v>
      </c>
      <c r="I368" s="77" t="s">
        <v>402</v>
      </c>
      <c r="J368" s="75" t="s">
        <v>312</v>
      </c>
      <c r="K368" s="58" t="s">
        <v>490</v>
      </c>
      <c r="L368" s="75">
        <v>7</v>
      </c>
      <c r="M368" s="75">
        <f t="shared" si="45"/>
        <v>1</v>
      </c>
      <c r="N368" s="74">
        <v>60</v>
      </c>
      <c r="O368" s="101">
        <f t="array" ref="O368">IFERROR(INDEX($AB$11:$AM$235,MATCH($B368&amp;$I368,$Z$11:$Z$235&amp;$AE$11:$AE$235,0),MATCH($C368,$AB$9:$AM$9,0)),"-")</f>
        <v>6.71</v>
      </c>
      <c r="P368" s="75" t="s">
        <v>161</v>
      </c>
      <c r="Q368" s="75" t="s">
        <v>161</v>
      </c>
      <c r="R368" s="101">
        <f t="array" ref="R368">IFERROR(INDEX($AB$11:$AM$235,MATCH($B368&amp;$I368,$Z$11:$Z$235&amp;$AE$11:$AE$235,0),MATCH($D368,$AB$9:$AM$9,0)),"-")</f>
        <v>6.3505000000000003</v>
      </c>
      <c r="S368" s="75">
        <v>70</v>
      </c>
      <c r="T368" s="75">
        <v>64</v>
      </c>
      <c r="U368" s="75">
        <v>4</v>
      </c>
      <c r="V368" s="75">
        <v>24</v>
      </c>
      <c r="W368" s="50" t="str">
        <f t="shared" si="46"/>
        <v>-</v>
      </c>
      <c r="X368" s="50">
        <f t="shared" si="47"/>
        <v>6</v>
      </c>
      <c r="AO368" s="50"/>
    </row>
    <row r="369" spans="2:41" ht="15" x14ac:dyDescent="0.3">
      <c r="B369" s="76" t="str">
        <f t="shared" si="44"/>
        <v>M8×1.25</v>
      </c>
      <c r="C369" s="77" t="s">
        <v>216</v>
      </c>
      <c r="D369" s="77" t="s">
        <v>221</v>
      </c>
      <c r="E369" s="74" t="s">
        <v>135</v>
      </c>
      <c r="F369" s="75">
        <v>8</v>
      </c>
      <c r="G369" s="75">
        <v>1.25</v>
      </c>
      <c r="H369" s="74" t="s">
        <v>461</v>
      </c>
      <c r="I369" s="77" t="s">
        <v>402</v>
      </c>
      <c r="J369" s="75" t="s">
        <v>312</v>
      </c>
      <c r="K369" s="58" t="s">
        <v>490</v>
      </c>
      <c r="L369" s="75">
        <v>8</v>
      </c>
      <c r="M369" s="75">
        <f t="shared" si="45"/>
        <v>1.25</v>
      </c>
      <c r="N369" s="74">
        <v>60</v>
      </c>
      <c r="O369" s="101">
        <f t="array" ref="O369">IFERROR(INDEX($AB$11:$AM$235,MATCH($B369&amp;$I369,$Z$11:$Z$235&amp;$AE$11:$AE$235,0),MATCH($C369,$AB$9:$AM$9,0)),"-")</f>
        <v>7.63</v>
      </c>
      <c r="P369" s="75" t="s">
        <v>161</v>
      </c>
      <c r="Q369" s="75" t="s">
        <v>161</v>
      </c>
      <c r="R369" s="101">
        <f t="array" ref="R369">IFERROR(INDEX($AB$11:$AM$235,MATCH($B369&amp;$I369,$Z$11:$Z$235&amp;$AE$11:$AE$235,0),MATCH($D369,$AB$9:$AM$9,0)),"-")</f>
        <v>7.1881000000000004</v>
      </c>
      <c r="S369" s="75">
        <v>80</v>
      </c>
      <c r="T369" s="75">
        <v>74</v>
      </c>
      <c r="U369" s="75">
        <v>4</v>
      </c>
      <c r="V369" s="75">
        <v>20</v>
      </c>
      <c r="W369" s="50" t="str">
        <f t="shared" si="46"/>
        <v>-</v>
      </c>
      <c r="X369" s="50">
        <f t="shared" si="47"/>
        <v>6</v>
      </c>
      <c r="AO369" s="50"/>
    </row>
    <row r="370" spans="2:41" ht="15" x14ac:dyDescent="0.3">
      <c r="B370" s="76" t="str">
        <f t="shared" si="44"/>
        <v>M9×1.25</v>
      </c>
      <c r="C370" s="77" t="s">
        <v>216</v>
      </c>
      <c r="D370" s="77" t="s">
        <v>221</v>
      </c>
      <c r="E370" s="74" t="s">
        <v>135</v>
      </c>
      <c r="F370" s="75">
        <v>9</v>
      </c>
      <c r="G370" s="75">
        <v>1.25</v>
      </c>
      <c r="H370" s="74" t="s">
        <v>461</v>
      </c>
      <c r="I370" s="77" t="s">
        <v>402</v>
      </c>
      <c r="J370" s="75" t="s">
        <v>312</v>
      </c>
      <c r="K370" s="58" t="s">
        <v>490</v>
      </c>
      <c r="L370" s="75">
        <v>9</v>
      </c>
      <c r="M370" s="75">
        <f t="shared" si="45"/>
        <v>1.25</v>
      </c>
      <c r="N370" s="74">
        <v>60</v>
      </c>
      <c r="O370" s="101">
        <f t="array" ref="O370">IFERROR(INDEX($AB$11:$AM$235,MATCH($B370&amp;$I370,$Z$11:$Z$235&amp;$AE$11:$AE$235,0),MATCH($C370,$AB$9:$AM$9,0)),"-")</f>
        <v>8.6300000000000008</v>
      </c>
      <c r="P370" s="75" t="s">
        <v>161</v>
      </c>
      <c r="Q370" s="75" t="s">
        <v>161</v>
      </c>
      <c r="R370" s="101">
        <f t="array" ref="R370">IFERROR(INDEX($AB$11:$AM$235,MATCH($B370&amp;$I370,$Z$11:$Z$235&amp;$AE$11:$AE$235,0),MATCH($D370,$AB$9:$AM$9,0)),"-")</f>
        <v>8.1881000000000004</v>
      </c>
      <c r="S370" s="75">
        <v>80</v>
      </c>
      <c r="T370" s="75">
        <v>74</v>
      </c>
      <c r="U370" s="75">
        <v>4</v>
      </c>
      <c r="V370" s="75">
        <v>20</v>
      </c>
      <c r="W370" s="50" t="str">
        <f t="shared" si="46"/>
        <v>-</v>
      </c>
      <c r="X370" s="50">
        <f t="shared" si="47"/>
        <v>6</v>
      </c>
      <c r="AO370" s="50"/>
    </row>
    <row r="371" spans="2:41" ht="15" x14ac:dyDescent="0.3">
      <c r="B371" s="76" t="str">
        <f t="shared" si="44"/>
        <v>M10×1.5</v>
      </c>
      <c r="C371" s="77" t="s">
        <v>216</v>
      </c>
      <c r="D371" s="77" t="s">
        <v>221</v>
      </c>
      <c r="E371" s="74" t="s">
        <v>135</v>
      </c>
      <c r="F371" s="75">
        <v>10</v>
      </c>
      <c r="G371" s="75">
        <v>1.5</v>
      </c>
      <c r="H371" s="74" t="s">
        <v>461</v>
      </c>
      <c r="I371" s="77" t="s">
        <v>402</v>
      </c>
      <c r="J371" s="75" t="s">
        <v>312</v>
      </c>
      <c r="K371" s="58" t="s">
        <v>490</v>
      </c>
      <c r="L371" s="75">
        <v>10</v>
      </c>
      <c r="M371" s="75">
        <f t="shared" si="45"/>
        <v>1.5</v>
      </c>
      <c r="N371" s="74">
        <v>60</v>
      </c>
      <c r="O371" s="101">
        <f t="array" ref="O371">IFERROR(INDEX($AB$11:$AM$235,MATCH($B371&amp;$I371,$Z$11:$Z$235&amp;$AE$11:$AE$235,0),MATCH($C371,$AB$9:$AM$9,0)),"-")</f>
        <v>9.5399999999999991</v>
      </c>
      <c r="P371" s="75" t="s">
        <v>161</v>
      </c>
      <c r="Q371" s="75" t="s">
        <v>161</v>
      </c>
      <c r="R371" s="101">
        <f t="array" ref="R371">IFERROR(INDEX($AB$11:$AM$235,MATCH($B371&amp;$I371,$Z$11:$Z$235&amp;$AE$11:$AE$235,0),MATCH($D371,$AB$9:$AM$9,0)),"-")</f>
        <v>9.0257000000000005</v>
      </c>
      <c r="S371" s="75">
        <v>80</v>
      </c>
      <c r="T371" s="75">
        <v>74</v>
      </c>
      <c r="U371" s="75">
        <v>4</v>
      </c>
      <c r="V371" s="75">
        <v>18</v>
      </c>
      <c r="W371" s="50" t="str">
        <f t="shared" si="46"/>
        <v>-</v>
      </c>
      <c r="X371" s="50">
        <f t="shared" si="47"/>
        <v>6</v>
      </c>
      <c r="AO371" s="50"/>
    </row>
    <row r="372" spans="2:41" ht="15" x14ac:dyDescent="0.3">
      <c r="B372" s="76" t="str">
        <f t="shared" si="44"/>
        <v>M11×1.5</v>
      </c>
      <c r="C372" s="77" t="s">
        <v>216</v>
      </c>
      <c r="D372" s="77" t="s">
        <v>221</v>
      </c>
      <c r="E372" s="74" t="s">
        <v>135</v>
      </c>
      <c r="F372" s="75">
        <v>11</v>
      </c>
      <c r="G372" s="75">
        <v>1.5</v>
      </c>
      <c r="H372" s="74" t="s">
        <v>461</v>
      </c>
      <c r="I372" s="77" t="s">
        <v>402</v>
      </c>
      <c r="J372" s="75" t="s">
        <v>312</v>
      </c>
      <c r="K372" s="58" t="s">
        <v>490</v>
      </c>
      <c r="L372" s="75">
        <v>11</v>
      </c>
      <c r="M372" s="75">
        <f t="shared" si="45"/>
        <v>1.5</v>
      </c>
      <c r="N372" s="74">
        <v>60</v>
      </c>
      <c r="O372" s="101">
        <f t="array" ref="O372">IFERROR(INDEX($AB$11:$AM$235,MATCH($B372&amp;$I372,$Z$11:$Z$235&amp;$AE$11:$AE$235,0),MATCH($C372,$AB$9:$AM$9,0)),"-")</f>
        <v>10.82</v>
      </c>
      <c r="P372" s="75" t="s">
        <v>161</v>
      </c>
      <c r="Q372" s="75" t="s">
        <v>161</v>
      </c>
      <c r="R372" s="101">
        <f t="array" ref="R372">IFERROR(INDEX($AB$11:$AM$235,MATCH($B372&amp;$I372,$Z$11:$Z$235&amp;$AE$11:$AE$235,0),MATCH($D372,$AB$9:$AM$9,0)),"-")</f>
        <v>10.025700000000001</v>
      </c>
      <c r="S372" s="75">
        <v>140</v>
      </c>
      <c r="T372" s="75">
        <v>134</v>
      </c>
      <c r="U372" s="75">
        <v>4</v>
      </c>
      <c r="V372" s="75">
        <v>18</v>
      </c>
      <c r="W372" s="50" t="str">
        <f t="shared" si="46"/>
        <v>-</v>
      </c>
      <c r="X372" s="50">
        <f t="shared" si="47"/>
        <v>6</v>
      </c>
      <c r="AO372" s="50"/>
    </row>
    <row r="373" spans="2:41" ht="15" x14ac:dyDescent="0.3">
      <c r="B373" s="76" t="str">
        <f t="shared" si="44"/>
        <v>M12×1.75</v>
      </c>
      <c r="C373" s="77" t="s">
        <v>216</v>
      </c>
      <c r="D373" s="77" t="s">
        <v>221</v>
      </c>
      <c r="E373" s="74" t="s">
        <v>135</v>
      </c>
      <c r="F373" s="75">
        <v>12</v>
      </c>
      <c r="G373" s="75">
        <v>1.75</v>
      </c>
      <c r="H373" s="74" t="s">
        <v>461</v>
      </c>
      <c r="I373" s="77" t="s">
        <v>402</v>
      </c>
      <c r="J373" s="75" t="s">
        <v>312</v>
      </c>
      <c r="K373" s="58" t="s">
        <v>490</v>
      </c>
      <c r="L373" s="75">
        <v>12</v>
      </c>
      <c r="M373" s="75">
        <f t="shared" si="45"/>
        <v>1.75</v>
      </c>
      <c r="N373" s="74">
        <v>60</v>
      </c>
      <c r="O373" s="101">
        <f t="array" ref="O373">IFERROR(INDEX($AB$11:$AM$235,MATCH($B373&amp;$I373,$Z$11:$Z$235&amp;$AE$11:$AE$235,0),MATCH($C373,$AB$9:$AM$9,0)),"-")</f>
        <v>11.46</v>
      </c>
      <c r="P373" s="75" t="s">
        <v>161</v>
      </c>
      <c r="Q373" s="75" t="s">
        <v>161</v>
      </c>
      <c r="R373" s="101">
        <f t="array" ref="R373">IFERROR(INDEX($AB$11:$AM$235,MATCH($B373&amp;$I373,$Z$11:$Z$235&amp;$AE$11:$AE$235,0),MATCH($D373,$AB$9:$AM$9,0)),"-")</f>
        <v>10.863300000000001</v>
      </c>
      <c r="S373" s="75">
        <v>90</v>
      </c>
      <c r="T373" s="75">
        <v>84</v>
      </c>
      <c r="U373" s="75">
        <v>4</v>
      </c>
      <c r="V373" s="75">
        <v>16</v>
      </c>
      <c r="W373" s="50" t="str">
        <f t="shared" si="46"/>
        <v>-</v>
      </c>
      <c r="X373" s="50">
        <f t="shared" si="47"/>
        <v>6</v>
      </c>
      <c r="AO373" s="50"/>
    </row>
    <row r="374" spans="2:41" ht="15" x14ac:dyDescent="0.3">
      <c r="B374" s="76" t="str">
        <f t="shared" si="44"/>
        <v>M14×2</v>
      </c>
      <c r="C374" s="77" t="s">
        <v>216</v>
      </c>
      <c r="D374" s="77" t="s">
        <v>221</v>
      </c>
      <c r="E374" s="74" t="s">
        <v>135</v>
      </c>
      <c r="F374" s="75">
        <v>14</v>
      </c>
      <c r="G374" s="75">
        <v>2</v>
      </c>
      <c r="H374" s="74" t="s">
        <v>461</v>
      </c>
      <c r="I374" s="77" t="s">
        <v>402</v>
      </c>
      <c r="J374" s="75" t="s">
        <v>312</v>
      </c>
      <c r="K374" s="58" t="s">
        <v>490</v>
      </c>
      <c r="L374" s="75">
        <v>14</v>
      </c>
      <c r="M374" s="75">
        <f t="shared" si="45"/>
        <v>2</v>
      </c>
      <c r="N374" s="74">
        <v>60</v>
      </c>
      <c r="O374" s="101">
        <f t="array" ref="O374">IFERROR(INDEX($AB$11:$AM$235,MATCH($B374&amp;$I374,$Z$11:$Z$235&amp;$AE$11:$AE$235,0),MATCH($C374,$AB$9:$AM$9,0)),"-")</f>
        <v>13.38</v>
      </c>
      <c r="P374" s="75" t="s">
        <v>161</v>
      </c>
      <c r="Q374" s="75" t="s">
        <v>161</v>
      </c>
      <c r="R374" s="101">
        <f t="array" ref="R374">IFERROR(INDEX($AB$11:$AM$235,MATCH($B374&amp;$I374,$Z$11:$Z$235&amp;$AE$11:$AE$235,0),MATCH($D374,$AB$9:$AM$9,0)),"-")</f>
        <v>12.701000000000001</v>
      </c>
      <c r="S374" s="75">
        <v>100</v>
      </c>
      <c r="T374" s="75">
        <v>94</v>
      </c>
      <c r="U374" s="75">
        <v>4</v>
      </c>
      <c r="V374" s="75">
        <v>15</v>
      </c>
      <c r="W374" s="50" t="str">
        <f t="shared" si="46"/>
        <v>-</v>
      </c>
      <c r="X374" s="50">
        <f t="shared" si="47"/>
        <v>6</v>
      </c>
      <c r="AO374" s="50"/>
    </row>
    <row r="375" spans="2:41" ht="15" x14ac:dyDescent="0.3">
      <c r="B375" s="76" t="str">
        <f t="shared" si="44"/>
        <v>M16×2</v>
      </c>
      <c r="C375" s="77" t="s">
        <v>216</v>
      </c>
      <c r="D375" s="77" t="s">
        <v>221</v>
      </c>
      <c r="E375" s="74" t="s">
        <v>135</v>
      </c>
      <c r="F375" s="75">
        <v>16</v>
      </c>
      <c r="G375" s="75">
        <v>2</v>
      </c>
      <c r="H375" s="74" t="s">
        <v>461</v>
      </c>
      <c r="I375" s="77" t="s">
        <v>402</v>
      </c>
      <c r="J375" s="75" t="s">
        <v>312</v>
      </c>
      <c r="K375" s="58" t="s">
        <v>490</v>
      </c>
      <c r="L375" s="75">
        <v>16</v>
      </c>
      <c r="M375" s="75">
        <f t="shared" si="45"/>
        <v>2</v>
      </c>
      <c r="N375" s="74">
        <v>60</v>
      </c>
      <c r="O375" s="101">
        <f t="array" ref="O375">IFERROR(INDEX($AB$11:$AM$235,MATCH($B375&amp;$I375,$Z$11:$Z$235&amp;$AE$11:$AE$235,0),MATCH($C375,$AB$9:$AM$9,0)),"-")</f>
        <v>15.38</v>
      </c>
      <c r="P375" s="75" t="s">
        <v>161</v>
      </c>
      <c r="Q375" s="75" t="s">
        <v>161</v>
      </c>
      <c r="R375" s="101">
        <f t="array" ref="R375">IFERROR(INDEX($AB$11:$AM$235,MATCH($B375&amp;$I375,$Z$11:$Z$235&amp;$AE$11:$AE$235,0),MATCH($D375,$AB$9:$AM$9,0)),"-")</f>
        <v>14.701000000000001</v>
      </c>
      <c r="S375" s="75">
        <v>100</v>
      </c>
      <c r="T375" s="75">
        <v>94</v>
      </c>
      <c r="U375" s="75">
        <v>4</v>
      </c>
      <c r="V375" s="75">
        <v>15</v>
      </c>
      <c r="W375" s="50" t="str">
        <f t="shared" si="46"/>
        <v>-</v>
      </c>
      <c r="X375" s="50">
        <f t="shared" si="47"/>
        <v>6</v>
      </c>
      <c r="AO375" s="50"/>
    </row>
    <row r="376" spans="2:41" ht="15" x14ac:dyDescent="0.3">
      <c r="B376" s="76" t="str">
        <f t="shared" si="44"/>
        <v>M18×2.5</v>
      </c>
      <c r="C376" s="77" t="s">
        <v>216</v>
      </c>
      <c r="D376" s="77" t="s">
        <v>221</v>
      </c>
      <c r="E376" s="74" t="s">
        <v>135</v>
      </c>
      <c r="F376" s="75">
        <v>18</v>
      </c>
      <c r="G376" s="75">
        <v>2.5</v>
      </c>
      <c r="H376" s="74" t="s">
        <v>461</v>
      </c>
      <c r="I376" s="77" t="s">
        <v>402</v>
      </c>
      <c r="J376" s="75" t="s">
        <v>312</v>
      </c>
      <c r="K376" s="58" t="s">
        <v>490</v>
      </c>
      <c r="L376" s="75">
        <v>18</v>
      </c>
      <c r="M376" s="75">
        <f t="shared" si="45"/>
        <v>2.5</v>
      </c>
      <c r="N376" s="74">
        <v>60</v>
      </c>
      <c r="O376" s="101">
        <f t="array" ref="O376">IFERROR(INDEX($AB$11:$AM$235,MATCH($B376&amp;$I376,$Z$11:$Z$235&amp;$AE$11:$AE$235,0),MATCH($C376,$AB$9:$AM$9,0)),"-")</f>
        <v>17.21</v>
      </c>
      <c r="P376" s="75" t="s">
        <v>161</v>
      </c>
      <c r="Q376" s="75" t="s">
        <v>161</v>
      </c>
      <c r="R376" s="101">
        <f t="array" ref="R376">IFERROR(INDEX($AB$11:$AM$235,MATCH($B376&amp;$I376,$Z$11:$Z$235&amp;$AE$11:$AE$235,0),MATCH($D376,$AB$9:$AM$9,0)),"-")</f>
        <v>16.376200000000001</v>
      </c>
      <c r="S376" s="75">
        <v>110</v>
      </c>
      <c r="T376" s="75">
        <v>102</v>
      </c>
      <c r="U376" s="75">
        <v>5</v>
      </c>
      <c r="V376" s="75">
        <v>13</v>
      </c>
      <c r="W376" s="50" t="str">
        <f t="shared" si="46"/>
        <v>-</v>
      </c>
      <c r="X376" s="50">
        <f t="shared" si="47"/>
        <v>8</v>
      </c>
      <c r="AO376" s="50"/>
    </row>
    <row r="377" spans="2:41" ht="15" x14ac:dyDescent="0.3">
      <c r="B377" s="76" t="str">
        <f t="shared" si="44"/>
        <v>M20×2.5</v>
      </c>
      <c r="C377" s="77" t="s">
        <v>216</v>
      </c>
      <c r="D377" s="77" t="s">
        <v>221</v>
      </c>
      <c r="E377" s="74" t="s">
        <v>135</v>
      </c>
      <c r="F377" s="75">
        <v>20</v>
      </c>
      <c r="G377" s="75">
        <v>2.5</v>
      </c>
      <c r="H377" s="74" t="s">
        <v>461</v>
      </c>
      <c r="I377" s="77" t="s">
        <v>402</v>
      </c>
      <c r="J377" s="75" t="s">
        <v>312</v>
      </c>
      <c r="K377" s="58" t="s">
        <v>490</v>
      </c>
      <c r="L377" s="75">
        <v>20</v>
      </c>
      <c r="M377" s="75">
        <f t="shared" si="45"/>
        <v>2.5</v>
      </c>
      <c r="N377" s="74">
        <v>60</v>
      </c>
      <c r="O377" s="101">
        <f t="array" ref="O377">IFERROR(INDEX($AB$11:$AM$235,MATCH($B377&amp;$I377,$Z$11:$Z$235&amp;$AE$11:$AE$235,0),MATCH($C377,$AB$9:$AM$9,0)),"-")</f>
        <v>19.21</v>
      </c>
      <c r="P377" s="75" t="s">
        <v>161</v>
      </c>
      <c r="Q377" s="75" t="s">
        <v>161</v>
      </c>
      <c r="R377" s="101">
        <f t="array" ref="R377">IFERROR(INDEX($AB$11:$AM$235,MATCH($B377&amp;$I377,$Z$11:$Z$235&amp;$AE$11:$AE$235,0),MATCH($D377,$AB$9:$AM$9,0)),"-")</f>
        <v>18.376200000000001</v>
      </c>
      <c r="S377" s="75">
        <v>110</v>
      </c>
      <c r="T377" s="75">
        <v>102</v>
      </c>
      <c r="U377" s="75">
        <v>5</v>
      </c>
      <c r="V377" s="75">
        <v>13</v>
      </c>
      <c r="W377" s="50" t="str">
        <f t="shared" si="46"/>
        <v>-</v>
      </c>
      <c r="X377" s="50">
        <f t="shared" si="47"/>
        <v>8</v>
      </c>
      <c r="AO377" s="50"/>
    </row>
    <row r="378" spans="2:41" ht="15" x14ac:dyDescent="0.3">
      <c r="B378" s="76" t="str">
        <f t="shared" si="44"/>
        <v>M22×2.5</v>
      </c>
      <c r="C378" s="77" t="s">
        <v>216</v>
      </c>
      <c r="D378" s="77" t="s">
        <v>221</v>
      </c>
      <c r="E378" s="74" t="s">
        <v>135</v>
      </c>
      <c r="F378" s="75">
        <v>22</v>
      </c>
      <c r="G378" s="75">
        <v>2.5</v>
      </c>
      <c r="H378" s="74" t="s">
        <v>461</v>
      </c>
      <c r="I378" s="77" t="s">
        <v>402</v>
      </c>
      <c r="J378" s="75" t="s">
        <v>312</v>
      </c>
      <c r="K378" s="58" t="s">
        <v>490</v>
      </c>
      <c r="L378" s="75">
        <v>22</v>
      </c>
      <c r="M378" s="75">
        <f t="shared" si="45"/>
        <v>2.5</v>
      </c>
      <c r="N378" s="74">
        <v>60</v>
      </c>
      <c r="O378" s="101">
        <f t="array" ref="O378">IFERROR(INDEX($AB$11:$AM$235,MATCH($B378&amp;$I378,$Z$11:$Z$235&amp;$AE$11:$AE$235,0),MATCH($C378,$AB$9:$AM$9,0)),"-")</f>
        <v>21.21</v>
      </c>
      <c r="P378" s="75" t="s">
        <v>161</v>
      </c>
      <c r="Q378" s="75" t="s">
        <v>161</v>
      </c>
      <c r="R378" s="101">
        <f t="array" ref="R378">IFERROR(INDEX($AB$11:$AM$235,MATCH($B378&amp;$I378,$Z$11:$Z$235&amp;$AE$11:$AE$235,0),MATCH($D378,$AB$9:$AM$9,0)),"-")</f>
        <v>20.376200000000001</v>
      </c>
      <c r="S378" s="75">
        <v>110</v>
      </c>
      <c r="T378" s="75">
        <v>102</v>
      </c>
      <c r="U378" s="75">
        <v>5</v>
      </c>
      <c r="V378" s="75">
        <v>13</v>
      </c>
      <c r="W378" s="50" t="str">
        <f t="shared" si="46"/>
        <v>-</v>
      </c>
      <c r="X378" s="50">
        <f t="shared" si="47"/>
        <v>8</v>
      </c>
      <c r="AO378" s="50"/>
    </row>
    <row r="379" spans="2:41" ht="15" x14ac:dyDescent="0.3">
      <c r="B379" s="76" t="str">
        <f t="shared" si="44"/>
        <v>M24×3</v>
      </c>
      <c r="C379" s="77" t="s">
        <v>216</v>
      </c>
      <c r="D379" s="77" t="s">
        <v>221</v>
      </c>
      <c r="E379" s="74" t="s">
        <v>135</v>
      </c>
      <c r="F379" s="75">
        <v>24</v>
      </c>
      <c r="G379" s="75">
        <v>3</v>
      </c>
      <c r="H379" s="74" t="s">
        <v>461</v>
      </c>
      <c r="I379" s="77" t="s">
        <v>402</v>
      </c>
      <c r="J379" s="75" t="s">
        <v>312</v>
      </c>
      <c r="K379" s="58" t="s">
        <v>490</v>
      </c>
      <c r="L379" s="75">
        <v>24</v>
      </c>
      <c r="M379" s="75">
        <f t="shared" si="45"/>
        <v>3</v>
      </c>
      <c r="N379" s="74">
        <v>60</v>
      </c>
      <c r="O379" s="101">
        <f t="array" ref="O379">IFERROR(INDEX($AB$11:$AM$235,MATCH($B379&amp;$I379,$Z$11:$Z$235&amp;$AE$11:$AE$235,0),MATCH($C379,$AB$9:$AM$9,0)),"-")</f>
        <v>23.04</v>
      </c>
      <c r="P379" s="75" t="s">
        <v>161</v>
      </c>
      <c r="Q379" s="75" t="s">
        <v>161</v>
      </c>
      <c r="R379" s="101">
        <f t="array" ref="R379">IFERROR(INDEX($AB$11:$AM$235,MATCH($B379&amp;$I379,$Z$11:$Z$235&amp;$AE$11:$AE$235,0),MATCH($D379,$AB$9:$AM$9,0)),"-")</f>
        <v>22.051400000000001</v>
      </c>
      <c r="S379" s="75">
        <v>120</v>
      </c>
      <c r="T379" s="75">
        <v>112</v>
      </c>
      <c r="U379" s="75">
        <v>5</v>
      </c>
      <c r="V379" s="75">
        <v>12</v>
      </c>
      <c r="W379" s="50" t="str">
        <f t="shared" si="46"/>
        <v>-</v>
      </c>
      <c r="X379" s="50">
        <f t="shared" si="47"/>
        <v>8</v>
      </c>
      <c r="AO379" s="50"/>
    </row>
    <row r="380" spans="2:41" ht="15" x14ac:dyDescent="0.3">
      <c r="B380" s="76" t="str">
        <f t="shared" si="44"/>
        <v>M27×3</v>
      </c>
      <c r="C380" s="77" t="s">
        <v>216</v>
      </c>
      <c r="D380" s="77" t="s">
        <v>221</v>
      </c>
      <c r="E380" s="74" t="s">
        <v>135</v>
      </c>
      <c r="F380" s="75">
        <v>27</v>
      </c>
      <c r="G380" s="75">
        <v>3</v>
      </c>
      <c r="H380" s="74" t="s">
        <v>461</v>
      </c>
      <c r="I380" s="77" t="s">
        <v>402</v>
      </c>
      <c r="J380" s="75" t="s">
        <v>312</v>
      </c>
      <c r="K380" s="58" t="s">
        <v>490</v>
      </c>
      <c r="L380" s="75">
        <v>27</v>
      </c>
      <c r="M380" s="75">
        <f t="shared" si="45"/>
        <v>3</v>
      </c>
      <c r="N380" s="74">
        <v>60</v>
      </c>
      <c r="O380" s="101">
        <f t="array" ref="O380">IFERROR(INDEX($AB$11:$AM$235,MATCH($B380&amp;$I380,$Z$11:$Z$235&amp;$AE$11:$AE$235,0),MATCH($C380,$AB$9:$AM$9,0)),"-")</f>
        <v>26.04</v>
      </c>
      <c r="P380" s="75" t="s">
        <v>161</v>
      </c>
      <c r="Q380" s="75" t="s">
        <v>161</v>
      </c>
      <c r="R380" s="101">
        <f t="array" ref="R380">IFERROR(INDEX($AB$11:$AM$235,MATCH($B380&amp;$I380,$Z$11:$Z$235&amp;$AE$11:$AE$235,0),MATCH($D380,$AB$9:$AM$9,0)),"-")</f>
        <v>25.051400000000001</v>
      </c>
      <c r="S380" s="75">
        <v>120</v>
      </c>
      <c r="T380" s="75">
        <v>112</v>
      </c>
      <c r="U380" s="75">
        <v>5</v>
      </c>
      <c r="V380" s="75">
        <v>12</v>
      </c>
      <c r="W380" s="50" t="str">
        <f t="shared" si="46"/>
        <v>-</v>
      </c>
      <c r="X380" s="50">
        <f t="shared" si="47"/>
        <v>8</v>
      </c>
      <c r="AO380" s="50"/>
    </row>
    <row r="381" spans="2:41" ht="15" x14ac:dyDescent="0.3">
      <c r="B381" s="76" t="str">
        <f t="shared" si="44"/>
        <v>M30×3.5</v>
      </c>
      <c r="C381" s="77" t="s">
        <v>216</v>
      </c>
      <c r="D381" s="77" t="s">
        <v>221</v>
      </c>
      <c r="E381" s="74" t="s">
        <v>135</v>
      </c>
      <c r="F381" s="75">
        <v>30</v>
      </c>
      <c r="G381" s="75">
        <v>3.5</v>
      </c>
      <c r="H381" s="74" t="s">
        <v>461</v>
      </c>
      <c r="I381" s="77" t="s">
        <v>402</v>
      </c>
      <c r="J381" s="75" t="s">
        <v>312</v>
      </c>
      <c r="K381" s="58" t="s">
        <v>490</v>
      </c>
      <c r="L381" s="75">
        <v>30</v>
      </c>
      <c r="M381" s="75">
        <f t="shared" si="45"/>
        <v>3.5</v>
      </c>
      <c r="N381" s="74">
        <v>60</v>
      </c>
      <c r="O381" s="101">
        <f t="array" ref="O381">IFERROR(INDEX($AB$11:$AM$235,MATCH($B381&amp;$I381,$Z$11:$Z$235&amp;$AE$11:$AE$235,0),MATCH($C381,$AB$9:$AM$9,0)),"-")</f>
        <v>28.87</v>
      </c>
      <c r="P381" s="75" t="s">
        <v>161</v>
      </c>
      <c r="Q381" s="75" t="s">
        <v>161</v>
      </c>
      <c r="R381" s="101">
        <f t="array" ref="R381">IFERROR(INDEX($AB$11:$AM$235,MATCH($B381&amp;$I381,$Z$11:$Z$235&amp;$AE$11:$AE$235,0),MATCH($D381,$AB$9:$AM$9,0)),"-")</f>
        <v>27.726700000000001</v>
      </c>
      <c r="S381" s="75">
        <v>130</v>
      </c>
      <c r="T381" s="75">
        <v>122</v>
      </c>
      <c r="U381" s="75">
        <v>5</v>
      </c>
      <c r="V381" s="75">
        <v>11</v>
      </c>
      <c r="W381" s="50" t="str">
        <f t="shared" si="46"/>
        <v>-</v>
      </c>
      <c r="X381" s="50">
        <f t="shared" si="47"/>
        <v>8</v>
      </c>
      <c r="AO381" s="50"/>
    </row>
    <row r="382" spans="2:41" ht="15" x14ac:dyDescent="0.3">
      <c r="B382" s="76" t="str">
        <f t="shared" si="44"/>
        <v>M33×3.5</v>
      </c>
      <c r="C382" s="77" t="s">
        <v>216</v>
      </c>
      <c r="D382" s="77" t="s">
        <v>221</v>
      </c>
      <c r="E382" s="74" t="s">
        <v>135</v>
      </c>
      <c r="F382" s="75">
        <v>33</v>
      </c>
      <c r="G382" s="75">
        <v>3.5</v>
      </c>
      <c r="H382" s="74" t="s">
        <v>461</v>
      </c>
      <c r="I382" s="77" t="s">
        <v>402</v>
      </c>
      <c r="J382" s="75" t="s">
        <v>312</v>
      </c>
      <c r="K382" s="58" t="s">
        <v>490</v>
      </c>
      <c r="L382" s="75">
        <v>33</v>
      </c>
      <c r="M382" s="75">
        <f t="shared" si="45"/>
        <v>3.5</v>
      </c>
      <c r="N382" s="74">
        <v>60</v>
      </c>
      <c r="O382" s="101">
        <f t="array" ref="O382">IFERROR(INDEX($AB$11:$AM$235,MATCH($B382&amp;$I382,$Z$11:$Z$235&amp;$AE$11:$AE$235,0),MATCH($C382,$AB$9:$AM$9,0)),"-")</f>
        <v>31.87</v>
      </c>
      <c r="P382" s="75" t="s">
        <v>161</v>
      </c>
      <c r="Q382" s="75" t="s">
        <v>161</v>
      </c>
      <c r="R382" s="101">
        <f t="array" ref="R382">IFERROR(INDEX($AB$11:$AM$235,MATCH($B382&amp;$I382,$Z$11:$Z$235&amp;$AE$11:$AE$235,0),MATCH($D382,$AB$9:$AM$9,0)),"-")</f>
        <v>30.726700000000001</v>
      </c>
      <c r="S382" s="75">
        <v>130</v>
      </c>
      <c r="T382" s="75">
        <v>122</v>
      </c>
      <c r="U382" s="75">
        <v>5</v>
      </c>
      <c r="V382" s="75">
        <v>11</v>
      </c>
      <c r="W382" s="50" t="str">
        <f t="shared" si="46"/>
        <v>-</v>
      </c>
      <c r="X382" s="50">
        <f t="shared" si="47"/>
        <v>8</v>
      </c>
      <c r="AO382" s="50"/>
    </row>
    <row r="383" spans="2:41" ht="15" x14ac:dyDescent="0.3">
      <c r="B383" s="76" t="str">
        <f t="shared" si="44"/>
        <v>M36×4</v>
      </c>
      <c r="C383" s="77" t="s">
        <v>216</v>
      </c>
      <c r="D383" s="77" t="s">
        <v>221</v>
      </c>
      <c r="E383" s="74" t="s">
        <v>135</v>
      </c>
      <c r="F383" s="75">
        <v>36</v>
      </c>
      <c r="G383" s="75">
        <v>4</v>
      </c>
      <c r="H383" s="74" t="s">
        <v>461</v>
      </c>
      <c r="I383" s="77" t="s">
        <v>402</v>
      </c>
      <c r="J383" s="75" t="s">
        <v>312</v>
      </c>
      <c r="K383" s="58" t="s">
        <v>490</v>
      </c>
      <c r="L383" s="75">
        <v>36</v>
      </c>
      <c r="M383" s="75">
        <f t="shared" si="45"/>
        <v>4</v>
      </c>
      <c r="N383" s="74">
        <v>60</v>
      </c>
      <c r="O383" s="101">
        <f t="array" ref="O383">IFERROR(INDEX($AB$11:$AM$235,MATCH($B383&amp;$I383,$Z$11:$Z$235&amp;$AE$11:$AE$235,0),MATCH($C383,$AB$9:$AM$9,0)),"-")</f>
        <v>34.69</v>
      </c>
      <c r="P383" s="75" t="s">
        <v>161</v>
      </c>
      <c r="Q383" s="75" t="s">
        <v>161</v>
      </c>
      <c r="R383" s="101">
        <f t="array" ref="R383">IFERROR(INDEX($AB$11:$AM$235,MATCH($B383&amp;$I383,$Z$11:$Z$235&amp;$AE$11:$AE$235,0),MATCH($D383,$AB$9:$AM$9,0)),"-")</f>
        <v>33.401899999999998</v>
      </c>
      <c r="S383" s="75">
        <v>130</v>
      </c>
      <c r="T383" s="75">
        <v>122</v>
      </c>
      <c r="U383" s="75">
        <v>5</v>
      </c>
      <c r="V383" s="75">
        <v>11</v>
      </c>
      <c r="W383" s="50" t="str">
        <f t="shared" si="46"/>
        <v>-</v>
      </c>
      <c r="X383" s="50">
        <f t="shared" si="47"/>
        <v>8</v>
      </c>
      <c r="AO383" s="50"/>
    </row>
    <row r="384" spans="2:41" ht="15" x14ac:dyDescent="0.3">
      <c r="B384" s="76" t="str">
        <f t="shared" si="44"/>
        <v>M39×4</v>
      </c>
      <c r="C384" s="77" t="s">
        <v>216</v>
      </c>
      <c r="D384" s="77" t="s">
        <v>221</v>
      </c>
      <c r="E384" s="74" t="s">
        <v>135</v>
      </c>
      <c r="F384" s="75">
        <v>39</v>
      </c>
      <c r="G384" s="75">
        <v>4</v>
      </c>
      <c r="H384" s="74" t="s">
        <v>461</v>
      </c>
      <c r="I384" s="77" t="s">
        <v>402</v>
      </c>
      <c r="J384" s="75" t="s">
        <v>312</v>
      </c>
      <c r="K384" s="58" t="s">
        <v>490</v>
      </c>
      <c r="L384" s="75">
        <v>39</v>
      </c>
      <c r="M384" s="75">
        <f t="shared" si="45"/>
        <v>4</v>
      </c>
      <c r="N384" s="74">
        <v>60</v>
      </c>
      <c r="O384" s="101">
        <f t="array" ref="O384">IFERROR(INDEX($AB$11:$AM$235,MATCH($B384&amp;$I384,$Z$11:$Z$235&amp;$AE$11:$AE$235,0),MATCH($C384,$AB$9:$AM$9,0)),"-")</f>
        <v>37.69</v>
      </c>
      <c r="P384" s="75" t="s">
        <v>161</v>
      </c>
      <c r="Q384" s="75" t="s">
        <v>161</v>
      </c>
      <c r="R384" s="101">
        <f t="array" ref="R384">IFERROR(INDEX($AB$11:$AM$235,MATCH($B384&amp;$I384,$Z$11:$Z$235&amp;$AE$11:$AE$235,0),MATCH($D384,$AB$9:$AM$9,0)),"-")</f>
        <v>36.401899999999998</v>
      </c>
      <c r="S384" s="75">
        <v>130</v>
      </c>
      <c r="T384" s="75">
        <v>122</v>
      </c>
      <c r="U384" s="75">
        <v>5</v>
      </c>
      <c r="V384" s="75">
        <v>11</v>
      </c>
      <c r="W384" s="50" t="str">
        <f t="shared" si="46"/>
        <v>-</v>
      </c>
      <c r="X384" s="50">
        <f t="shared" si="47"/>
        <v>8</v>
      </c>
      <c r="AO384" s="50"/>
    </row>
    <row r="385" spans="2:41" ht="15" x14ac:dyDescent="0.3">
      <c r="B385" s="76" t="str">
        <f t="shared" si="44"/>
        <v>M42×4.5</v>
      </c>
      <c r="C385" s="77" t="s">
        <v>216</v>
      </c>
      <c r="D385" s="77" t="s">
        <v>221</v>
      </c>
      <c r="E385" s="74" t="s">
        <v>135</v>
      </c>
      <c r="F385" s="75">
        <v>42</v>
      </c>
      <c r="G385" s="75">
        <v>4.5</v>
      </c>
      <c r="H385" s="74" t="s">
        <v>461</v>
      </c>
      <c r="I385" s="77" t="s">
        <v>402</v>
      </c>
      <c r="J385" s="75" t="s">
        <v>312</v>
      </c>
      <c r="K385" s="58" t="s">
        <v>490</v>
      </c>
      <c r="L385" s="75">
        <v>42</v>
      </c>
      <c r="M385" s="75">
        <f t="shared" si="45"/>
        <v>4.5</v>
      </c>
      <c r="N385" s="74">
        <v>60</v>
      </c>
      <c r="O385" s="101">
        <f t="array" ref="O385">IFERROR(INDEX($AB$11:$AM$235,MATCH($B385&amp;$I385,$Z$11:$Z$235&amp;$AE$11:$AE$235,0),MATCH($C385,$AB$9:$AM$9,0)),"-")</f>
        <v>40.520000000000003</v>
      </c>
      <c r="P385" s="75" t="s">
        <v>161</v>
      </c>
      <c r="Q385" s="75" t="s">
        <v>161</v>
      </c>
      <c r="R385" s="101">
        <f t="array" ref="R385">IFERROR(INDEX($AB$11:$AM$235,MATCH($B385&amp;$I385,$Z$11:$Z$235&amp;$AE$11:$AE$235,0),MATCH($D385,$AB$9:$AM$9,0)),"-")</f>
        <v>39.077199999999998</v>
      </c>
      <c r="S385" s="75">
        <v>140</v>
      </c>
      <c r="T385" s="75">
        <v>132</v>
      </c>
      <c r="U385" s="75">
        <v>5</v>
      </c>
      <c r="V385" s="75">
        <v>10</v>
      </c>
      <c r="W385" s="50" t="str">
        <f t="shared" si="46"/>
        <v>-</v>
      </c>
      <c r="X385" s="50">
        <f t="shared" si="47"/>
        <v>8</v>
      </c>
      <c r="AO385" s="50"/>
    </row>
    <row r="386" spans="2:41" ht="15" x14ac:dyDescent="0.3">
      <c r="B386" s="76" t="str">
        <f t="shared" si="44"/>
        <v>M45×4.5</v>
      </c>
      <c r="C386" s="77" t="s">
        <v>216</v>
      </c>
      <c r="D386" s="77" t="s">
        <v>221</v>
      </c>
      <c r="E386" s="74" t="s">
        <v>135</v>
      </c>
      <c r="F386" s="75">
        <v>45</v>
      </c>
      <c r="G386" s="75">
        <v>4.5</v>
      </c>
      <c r="H386" s="74" t="s">
        <v>461</v>
      </c>
      <c r="I386" s="77" t="s">
        <v>402</v>
      </c>
      <c r="J386" s="75" t="s">
        <v>312</v>
      </c>
      <c r="K386" s="58" t="s">
        <v>490</v>
      </c>
      <c r="L386" s="75">
        <v>45</v>
      </c>
      <c r="M386" s="75">
        <f t="shared" si="45"/>
        <v>4.5</v>
      </c>
      <c r="N386" s="74">
        <v>60</v>
      </c>
      <c r="O386" s="101">
        <f t="array" ref="O386">IFERROR(INDEX($AB$11:$AM$235,MATCH($B386&amp;$I386,$Z$11:$Z$235&amp;$AE$11:$AE$235,0),MATCH($C386,$AB$9:$AM$9,0)),"-")</f>
        <v>43.52</v>
      </c>
      <c r="P386" s="75" t="s">
        <v>161</v>
      </c>
      <c r="Q386" s="75" t="s">
        <v>161</v>
      </c>
      <c r="R386" s="101">
        <f t="array" ref="R386">IFERROR(INDEX($AB$11:$AM$235,MATCH($B386&amp;$I386,$Z$11:$Z$235&amp;$AE$11:$AE$235,0),MATCH($D386,$AB$9:$AM$9,0)),"-")</f>
        <v>42.077199999999998</v>
      </c>
      <c r="S386" s="75">
        <v>140</v>
      </c>
      <c r="T386" s="75">
        <v>132</v>
      </c>
      <c r="U386" s="75">
        <v>5</v>
      </c>
      <c r="V386" s="75">
        <v>10</v>
      </c>
      <c r="W386" s="50" t="str">
        <f t="shared" si="46"/>
        <v>-</v>
      </c>
      <c r="X386" s="50">
        <f t="shared" si="47"/>
        <v>8</v>
      </c>
      <c r="AO386" s="50"/>
    </row>
    <row r="387" spans="2:41" ht="15" x14ac:dyDescent="0.3">
      <c r="B387" s="76" t="str">
        <f t="shared" si="44"/>
        <v>M48×5</v>
      </c>
      <c r="C387" s="77" t="s">
        <v>216</v>
      </c>
      <c r="D387" s="77" t="s">
        <v>221</v>
      </c>
      <c r="E387" s="74" t="s">
        <v>135</v>
      </c>
      <c r="F387" s="75">
        <v>48</v>
      </c>
      <c r="G387" s="75">
        <v>5</v>
      </c>
      <c r="H387" s="74" t="s">
        <v>461</v>
      </c>
      <c r="I387" s="77" t="s">
        <v>402</v>
      </c>
      <c r="J387" s="75" t="s">
        <v>312</v>
      </c>
      <c r="K387" s="58" t="s">
        <v>490</v>
      </c>
      <c r="L387" s="75">
        <v>48</v>
      </c>
      <c r="M387" s="75">
        <f t="shared" si="45"/>
        <v>5</v>
      </c>
      <c r="N387" s="74">
        <v>60</v>
      </c>
      <c r="O387" s="101">
        <f t="array" ref="O387">IFERROR(INDEX($AB$11:$AM$235,MATCH($B387&amp;$I387,$Z$11:$Z$235&amp;$AE$11:$AE$235,0),MATCH($C387,$AB$9:$AM$9,0)),"-")</f>
        <v>46.35</v>
      </c>
      <c r="P387" s="75" t="s">
        <v>161</v>
      </c>
      <c r="Q387" s="75" t="s">
        <v>161</v>
      </c>
      <c r="R387" s="101">
        <f t="array" ref="R387">IFERROR(INDEX($AB$11:$AM$235,MATCH($B387&amp;$I387,$Z$11:$Z$235&amp;$AE$11:$AE$235,0),MATCH($D387,$AB$9:$AM$9,0)),"-")</f>
        <v>44.752400000000002</v>
      </c>
      <c r="S387" s="75">
        <v>150</v>
      </c>
      <c r="T387" s="75">
        <v>142</v>
      </c>
      <c r="U387" s="75">
        <v>5</v>
      </c>
      <c r="V387" s="75">
        <v>10</v>
      </c>
      <c r="W387" s="50" t="str">
        <f t="shared" si="46"/>
        <v>-</v>
      </c>
      <c r="X387" s="50">
        <f t="shared" si="47"/>
        <v>8</v>
      </c>
      <c r="AO387" s="50"/>
    </row>
    <row r="388" spans="2:41" ht="15" x14ac:dyDescent="0.3">
      <c r="B388" s="76" t="str">
        <f t="shared" si="44"/>
        <v>M52×5</v>
      </c>
      <c r="C388" s="77" t="s">
        <v>216</v>
      </c>
      <c r="D388" s="77" t="s">
        <v>221</v>
      </c>
      <c r="E388" s="74" t="s">
        <v>135</v>
      </c>
      <c r="F388" s="75">
        <v>52</v>
      </c>
      <c r="G388" s="75">
        <v>5</v>
      </c>
      <c r="H388" s="74" t="s">
        <v>461</v>
      </c>
      <c r="I388" s="77" t="s">
        <v>402</v>
      </c>
      <c r="J388" s="75" t="s">
        <v>312</v>
      </c>
      <c r="K388" s="58" t="s">
        <v>490</v>
      </c>
      <c r="L388" s="75">
        <v>52</v>
      </c>
      <c r="M388" s="75">
        <f t="shared" si="45"/>
        <v>5</v>
      </c>
      <c r="N388" s="74">
        <v>60</v>
      </c>
      <c r="O388" s="101">
        <f t="array" ref="O388">IFERROR(INDEX($AB$11:$AM$235,MATCH($B388&amp;$I388,$Z$11:$Z$235&amp;$AE$11:$AE$235,0),MATCH($C388,$AB$9:$AM$9,0)),"-")</f>
        <v>51.18</v>
      </c>
      <c r="P388" s="75" t="s">
        <v>161</v>
      </c>
      <c r="Q388" s="75" t="s">
        <v>161</v>
      </c>
      <c r="R388" s="101">
        <f t="array" ref="R388">IFERROR(INDEX($AB$11:$AM$235,MATCH($B388&amp;$I388,$Z$11:$Z$235&amp;$AE$11:$AE$235,0),MATCH($D388,$AB$9:$AM$9,0)),"-")</f>
        <v>48.752400000000002</v>
      </c>
      <c r="S388" s="75">
        <v>265</v>
      </c>
      <c r="T388" s="75">
        <v>257</v>
      </c>
      <c r="U388" s="75">
        <v>5</v>
      </c>
      <c r="V388" s="75">
        <v>10</v>
      </c>
      <c r="W388" s="50" t="str">
        <f t="shared" si="46"/>
        <v>-</v>
      </c>
      <c r="X388" s="50">
        <f t="shared" si="47"/>
        <v>8</v>
      </c>
      <c r="AO388" s="50"/>
    </row>
    <row r="389" spans="2:41" ht="15" x14ac:dyDescent="0.3">
      <c r="B389" s="76" t="str">
        <f t="shared" si="44"/>
        <v>M56×5.5</v>
      </c>
      <c r="C389" s="77" t="s">
        <v>216</v>
      </c>
      <c r="D389" s="77" t="s">
        <v>221</v>
      </c>
      <c r="E389" s="74" t="s">
        <v>135</v>
      </c>
      <c r="F389" s="75">
        <v>56</v>
      </c>
      <c r="G389" s="75">
        <v>5.5</v>
      </c>
      <c r="H389" s="74" t="s">
        <v>461</v>
      </c>
      <c r="I389" s="77" t="s">
        <v>402</v>
      </c>
      <c r="J389" s="75" t="s">
        <v>312</v>
      </c>
      <c r="K389" s="58" t="s">
        <v>490</v>
      </c>
      <c r="L389" s="75">
        <v>56</v>
      </c>
      <c r="M389" s="75">
        <f t="shared" si="45"/>
        <v>5.5</v>
      </c>
      <c r="N389" s="74">
        <v>60</v>
      </c>
      <c r="O389" s="101">
        <f t="array" ref="O389">IFERROR(INDEX($AB$11:$AM$235,MATCH($B389&amp;$I389,$Z$11:$Z$235&amp;$AE$11:$AE$235,0),MATCH($C389,$AB$9:$AM$9,0)),"-")</f>
        <v>55.09</v>
      </c>
      <c r="P389" s="75" t="s">
        <v>161</v>
      </c>
      <c r="Q389" s="75" t="s">
        <v>161</v>
      </c>
      <c r="R389" s="101">
        <f t="array" ref="R389">IFERROR(INDEX($AB$11:$AM$235,MATCH($B389&amp;$I389,$Z$11:$Z$235&amp;$AE$11:$AE$235,0),MATCH($D389,$AB$9:$AM$9,0)),"-")</f>
        <v>52.427599999999998</v>
      </c>
      <c r="S389" s="75">
        <v>280</v>
      </c>
      <c r="T389" s="75">
        <v>270</v>
      </c>
      <c r="U389" s="75">
        <v>5</v>
      </c>
      <c r="V389" s="75">
        <v>9</v>
      </c>
      <c r="W389" s="50" t="str">
        <f t="shared" si="46"/>
        <v>-</v>
      </c>
      <c r="X389" s="50">
        <f t="shared" si="47"/>
        <v>10</v>
      </c>
      <c r="AO389" s="50"/>
    </row>
    <row r="390" spans="2:41" ht="15" x14ac:dyDescent="0.3">
      <c r="B390" s="76" t="str">
        <f t="shared" si="44"/>
        <v>M60×5.5</v>
      </c>
      <c r="C390" s="77" t="s">
        <v>216</v>
      </c>
      <c r="D390" s="77" t="s">
        <v>221</v>
      </c>
      <c r="E390" s="74" t="s">
        <v>135</v>
      </c>
      <c r="F390" s="75">
        <v>60</v>
      </c>
      <c r="G390" s="75">
        <v>5.5</v>
      </c>
      <c r="H390" s="74" t="s">
        <v>461</v>
      </c>
      <c r="I390" s="77" t="s">
        <v>402</v>
      </c>
      <c r="J390" s="75" t="s">
        <v>312</v>
      </c>
      <c r="K390" s="58" t="s">
        <v>490</v>
      </c>
      <c r="L390" s="75">
        <v>60</v>
      </c>
      <c r="M390" s="75">
        <f t="shared" si="45"/>
        <v>5.5</v>
      </c>
      <c r="N390" s="74">
        <v>60</v>
      </c>
      <c r="O390" s="101">
        <f t="array" ref="O390">IFERROR(INDEX($AB$11:$AM$235,MATCH($B390&amp;$I390,$Z$11:$Z$235&amp;$AE$11:$AE$235,0),MATCH($C390,$AB$9:$AM$9,0)),"-")</f>
        <v>59.09</v>
      </c>
      <c r="P390" s="75" t="s">
        <v>161</v>
      </c>
      <c r="Q390" s="75" t="s">
        <v>161</v>
      </c>
      <c r="R390" s="101">
        <f t="array" ref="R390">IFERROR(INDEX($AB$11:$AM$235,MATCH($B390&amp;$I390,$Z$11:$Z$235&amp;$AE$11:$AE$235,0),MATCH($D390,$AB$9:$AM$9,0)),"-")</f>
        <v>56.427599999999998</v>
      </c>
      <c r="S390" s="75">
        <v>280</v>
      </c>
      <c r="T390" s="75">
        <v>270</v>
      </c>
      <c r="U390" s="75">
        <v>5</v>
      </c>
      <c r="V390" s="75">
        <v>9</v>
      </c>
      <c r="W390" s="50" t="str">
        <f t="shared" si="46"/>
        <v>-</v>
      </c>
      <c r="X390" s="50">
        <f t="shared" si="47"/>
        <v>10</v>
      </c>
      <c r="AO390" s="50"/>
    </row>
    <row r="391" spans="2:41" ht="15" x14ac:dyDescent="0.3">
      <c r="B391" s="76" t="str">
        <f t="shared" si="44"/>
        <v>M64×6</v>
      </c>
      <c r="C391" s="77" t="s">
        <v>216</v>
      </c>
      <c r="D391" s="77" t="s">
        <v>221</v>
      </c>
      <c r="E391" s="74" t="s">
        <v>135</v>
      </c>
      <c r="F391" s="75">
        <v>64</v>
      </c>
      <c r="G391" s="75">
        <v>6</v>
      </c>
      <c r="H391" s="74" t="s">
        <v>461</v>
      </c>
      <c r="I391" s="77" t="s">
        <v>402</v>
      </c>
      <c r="J391" s="75" t="s">
        <v>312</v>
      </c>
      <c r="K391" s="58" t="s">
        <v>490</v>
      </c>
      <c r="L391" s="75">
        <v>64</v>
      </c>
      <c r="M391" s="75">
        <f t="shared" si="45"/>
        <v>6</v>
      </c>
      <c r="N391" s="74">
        <v>60</v>
      </c>
      <c r="O391" s="101">
        <f t="array" ref="O391">IFERROR(INDEX($AB$11:$AM$235,MATCH($B391&amp;$I391,$Z$11:$Z$235&amp;$AE$11:$AE$235,0),MATCH($C391,$AB$9:$AM$9,0)),"-")</f>
        <v>63</v>
      </c>
      <c r="P391" s="75" t="s">
        <v>161</v>
      </c>
      <c r="Q391" s="75" t="s">
        <v>161</v>
      </c>
      <c r="R391" s="101">
        <f t="array" ref="R391">IFERROR(INDEX($AB$11:$AM$235,MATCH($B391&amp;$I391,$Z$11:$Z$235&amp;$AE$11:$AE$235,0),MATCH($D391,$AB$9:$AM$9,0)),"-")</f>
        <v>60.102899999999998</v>
      </c>
      <c r="S391" s="75">
        <v>300</v>
      </c>
      <c r="T391" s="75">
        <v>290</v>
      </c>
      <c r="U391" s="75">
        <v>5</v>
      </c>
      <c r="V391" s="75">
        <v>9</v>
      </c>
      <c r="W391" s="50" t="str">
        <f t="shared" si="46"/>
        <v>-</v>
      </c>
      <c r="X391" s="50">
        <f t="shared" si="47"/>
        <v>10</v>
      </c>
      <c r="AO391" s="50"/>
    </row>
    <row r="392" spans="2:41" ht="15" x14ac:dyDescent="0.3">
      <c r="B392" s="76" t="str">
        <f t="shared" si="44"/>
        <v>M68×6</v>
      </c>
      <c r="C392" s="77" t="s">
        <v>216</v>
      </c>
      <c r="D392" s="77" t="s">
        <v>221</v>
      </c>
      <c r="E392" s="74" t="s">
        <v>135</v>
      </c>
      <c r="F392" s="75">
        <v>68</v>
      </c>
      <c r="G392" s="75">
        <v>6</v>
      </c>
      <c r="H392" s="74" t="s">
        <v>461</v>
      </c>
      <c r="I392" s="77" t="s">
        <v>402</v>
      </c>
      <c r="J392" s="75" t="s">
        <v>312</v>
      </c>
      <c r="K392" s="58" t="s">
        <v>490</v>
      </c>
      <c r="L392" s="75">
        <v>68</v>
      </c>
      <c r="M392" s="75">
        <f t="shared" si="45"/>
        <v>6</v>
      </c>
      <c r="N392" s="74">
        <v>60</v>
      </c>
      <c r="O392" s="101">
        <f t="array" ref="O392">IFERROR(INDEX($AB$11:$AM$235,MATCH($B392&amp;$I392,$Z$11:$Z$235&amp;$AE$11:$AE$235,0),MATCH($C392,$AB$9:$AM$9,0)),"-")</f>
        <v>67</v>
      </c>
      <c r="P392" s="75" t="s">
        <v>161</v>
      </c>
      <c r="Q392" s="75" t="s">
        <v>161</v>
      </c>
      <c r="R392" s="101">
        <f t="array" ref="R392">IFERROR(INDEX($AB$11:$AM$235,MATCH($B392&amp;$I392,$Z$11:$Z$235&amp;$AE$11:$AE$235,0),MATCH($D392,$AB$9:$AM$9,0)),"-")</f>
        <v>64.102900000000005</v>
      </c>
      <c r="S392" s="75">
        <v>300</v>
      </c>
      <c r="T392" s="75">
        <v>290</v>
      </c>
      <c r="U392" s="75">
        <v>5</v>
      </c>
      <c r="V392" s="75">
        <v>9</v>
      </c>
      <c r="W392" s="50" t="str">
        <f t="shared" si="46"/>
        <v>-</v>
      </c>
      <c r="X392" s="50">
        <f t="shared" si="47"/>
        <v>10</v>
      </c>
      <c r="AO392" s="50"/>
    </row>
    <row r="393" spans="2:41" ht="15" x14ac:dyDescent="0.3">
      <c r="B393" s="72" t="str">
        <f t="shared" si="44"/>
        <v>M1.2×0.25</v>
      </c>
      <c r="C393" s="73" t="s">
        <v>216</v>
      </c>
      <c r="D393" s="73" t="s">
        <v>221</v>
      </c>
      <c r="E393" s="71" t="s">
        <v>0</v>
      </c>
      <c r="F393" s="58">
        <v>1.2</v>
      </c>
      <c r="G393" s="58">
        <v>0.25</v>
      </c>
      <c r="H393" s="71" t="s">
        <v>461</v>
      </c>
      <c r="I393" s="73" t="s">
        <v>406</v>
      </c>
      <c r="J393" s="58" t="s">
        <v>312</v>
      </c>
      <c r="K393" s="58" t="s">
        <v>490</v>
      </c>
      <c r="L393" s="58">
        <v>1.2</v>
      </c>
      <c r="M393" s="58">
        <f t="shared" si="45"/>
        <v>0.25</v>
      </c>
      <c r="N393" s="71">
        <v>60</v>
      </c>
      <c r="O393" s="100">
        <f t="array" ref="O393">IFERROR(INDEX($AB$11:$AM$235,MATCH($B393&amp;$I393,$Z$11:$Z$235&amp;$AE$11:$AE$235,0),MATCH($C393,$AB$9:$AM$9,0)),"-")</f>
        <v>1.17</v>
      </c>
      <c r="P393" s="58" t="s">
        <v>161</v>
      </c>
      <c r="Q393" s="58" t="s">
        <v>161</v>
      </c>
      <c r="R393" s="100">
        <f t="array" ref="R393">IFERROR(INDEX($AB$11:$AM$235,MATCH($B393&amp;$I393,$Z$11:$Z$235&amp;$AE$11:$AE$235,0),MATCH($D393,$AB$9:$AM$9,0)),"-")</f>
        <v>1.0376000000000001</v>
      </c>
      <c r="S393" s="58">
        <v>60</v>
      </c>
      <c r="T393" s="58">
        <v>52</v>
      </c>
      <c r="U393" s="58">
        <v>4</v>
      </c>
      <c r="V393" s="58">
        <v>78</v>
      </c>
      <c r="W393" s="50" t="str">
        <f t="shared" si="46"/>
        <v>-</v>
      </c>
      <c r="X393" s="50">
        <f t="shared" si="47"/>
        <v>8</v>
      </c>
      <c r="AO393" s="50"/>
    </row>
    <row r="394" spans="2:41" ht="15" x14ac:dyDescent="0.3">
      <c r="B394" s="72" t="str">
        <f t="shared" si="44"/>
        <v>M1.4×0.3</v>
      </c>
      <c r="C394" s="73" t="s">
        <v>216</v>
      </c>
      <c r="D394" s="73" t="s">
        <v>221</v>
      </c>
      <c r="E394" s="71" t="s">
        <v>0</v>
      </c>
      <c r="F394" s="58">
        <v>1.4</v>
      </c>
      <c r="G394" s="58">
        <v>0.3</v>
      </c>
      <c r="H394" s="71" t="s">
        <v>461</v>
      </c>
      <c r="I394" s="73" t="s">
        <v>406</v>
      </c>
      <c r="J394" s="58" t="s">
        <v>312</v>
      </c>
      <c r="K394" s="58" t="s">
        <v>490</v>
      </c>
      <c r="L394" s="58">
        <v>1.4</v>
      </c>
      <c r="M394" s="58">
        <f t="shared" si="45"/>
        <v>0.3</v>
      </c>
      <c r="N394" s="71">
        <v>60</v>
      </c>
      <c r="O394" s="100">
        <f t="array" ref="O394">IFERROR(INDEX($AB$11:$AM$235,MATCH($B394&amp;$I394,$Z$11:$Z$235&amp;$AE$11:$AE$235,0),MATCH($C394,$AB$9:$AM$9,0)),"-")</f>
        <v>1.36</v>
      </c>
      <c r="P394" s="58" t="s">
        <v>161</v>
      </c>
      <c r="Q394" s="58" t="s">
        <v>161</v>
      </c>
      <c r="R394" s="100">
        <f t="array" ref="R394">IFERROR(INDEX($AB$11:$AM$235,MATCH($B394&amp;$I394,$Z$11:$Z$235&amp;$AE$11:$AE$235,0),MATCH($D394,$AB$9:$AM$9,0)),"-")</f>
        <v>1.2051000000000001</v>
      </c>
      <c r="S394" s="58">
        <v>60</v>
      </c>
      <c r="T394" s="58">
        <v>52</v>
      </c>
      <c r="U394" s="58">
        <v>4</v>
      </c>
      <c r="V394" s="58">
        <v>66</v>
      </c>
      <c r="W394" s="50" t="str">
        <f t="shared" si="46"/>
        <v>-</v>
      </c>
      <c r="X394" s="50">
        <f t="shared" si="47"/>
        <v>8</v>
      </c>
      <c r="AO394" s="50"/>
    </row>
    <row r="395" spans="2:41" ht="15" x14ac:dyDescent="0.3">
      <c r="B395" s="72" t="str">
        <f t="shared" ref="B395:B458" si="48">CONCATENATE(E395,L395,"×",G395)</f>
        <v>M1.6×0.35</v>
      </c>
      <c r="C395" s="73" t="s">
        <v>216</v>
      </c>
      <c r="D395" s="73" t="s">
        <v>221</v>
      </c>
      <c r="E395" s="71" t="s">
        <v>0</v>
      </c>
      <c r="F395" s="58">
        <v>1.6</v>
      </c>
      <c r="G395" s="58">
        <v>0.35</v>
      </c>
      <c r="H395" s="71" t="s">
        <v>461</v>
      </c>
      <c r="I395" s="73" t="s">
        <v>406</v>
      </c>
      <c r="J395" s="58" t="s">
        <v>312</v>
      </c>
      <c r="K395" s="58" t="s">
        <v>490</v>
      </c>
      <c r="L395" s="58">
        <v>1.6</v>
      </c>
      <c r="M395" s="58">
        <f t="shared" ref="M395:M458" si="49">G395</f>
        <v>0.35</v>
      </c>
      <c r="N395" s="71">
        <v>60</v>
      </c>
      <c r="O395" s="100">
        <f t="array" ref="O395">IFERROR(INDEX($AB$11:$AM$235,MATCH($B395&amp;$I395,$Z$11:$Z$235&amp;$AE$11:$AE$235,0),MATCH($C395,$AB$9:$AM$9,0)),"-")</f>
        <v>1.6</v>
      </c>
      <c r="P395" s="58" t="s">
        <v>161</v>
      </c>
      <c r="Q395" s="58" t="s">
        <v>161</v>
      </c>
      <c r="R395" s="100">
        <f t="array" ref="R395">IFERROR(INDEX($AB$11:$AM$235,MATCH($B395&amp;$I395,$Z$11:$Z$235&amp;$AE$11:$AE$235,0),MATCH($D395,$AB$9:$AM$9,0)),"-")</f>
        <v>1.3727</v>
      </c>
      <c r="S395" s="58">
        <v>85</v>
      </c>
      <c r="T395" s="58">
        <v>77</v>
      </c>
      <c r="U395" s="58">
        <v>4</v>
      </c>
      <c r="V395" s="58">
        <v>57</v>
      </c>
      <c r="W395" s="50" t="str">
        <f t="shared" si="46"/>
        <v>-</v>
      </c>
      <c r="X395" s="50">
        <f t="shared" si="47"/>
        <v>8</v>
      </c>
      <c r="AO395" s="50"/>
    </row>
    <row r="396" spans="2:41" ht="15" x14ac:dyDescent="0.3">
      <c r="B396" s="72" t="str">
        <f t="shared" si="48"/>
        <v>M1.7×0.35</v>
      </c>
      <c r="C396" s="73" t="s">
        <v>216</v>
      </c>
      <c r="D396" s="73" t="s">
        <v>221</v>
      </c>
      <c r="E396" s="71" t="s">
        <v>0</v>
      </c>
      <c r="F396" s="58">
        <v>1.7</v>
      </c>
      <c r="G396" s="58">
        <v>0.35</v>
      </c>
      <c r="H396" s="71" t="s">
        <v>461</v>
      </c>
      <c r="I396" s="73" t="s">
        <v>406</v>
      </c>
      <c r="J396" s="58" t="s">
        <v>312</v>
      </c>
      <c r="K396" s="58" t="s">
        <v>490</v>
      </c>
      <c r="L396" s="58">
        <v>1.7</v>
      </c>
      <c r="M396" s="58">
        <f t="shared" si="49"/>
        <v>0.35</v>
      </c>
      <c r="N396" s="71">
        <v>60</v>
      </c>
      <c r="O396" s="100">
        <f t="array" ref="O396">IFERROR(INDEX($AB$11:$AM$235,MATCH($B396&amp;$I396,$Z$11:$Z$235&amp;$AE$11:$AE$235,0),MATCH($C396,$AB$9:$AM$9,0)),"-")</f>
        <v>1.64</v>
      </c>
      <c r="P396" s="58" t="s">
        <v>161</v>
      </c>
      <c r="Q396" s="58" t="s">
        <v>161</v>
      </c>
      <c r="R396" s="100">
        <f t="array" ref="R396">IFERROR(INDEX($AB$11:$AM$235,MATCH($B396&amp;$I396,$Z$11:$Z$235&amp;$AE$11:$AE$235,0),MATCH($D396,$AB$9:$AM$9,0)),"-")</f>
        <v>1.4726999999999999</v>
      </c>
      <c r="S396" s="58">
        <v>70</v>
      </c>
      <c r="T396" s="58">
        <v>62</v>
      </c>
      <c r="U396" s="58">
        <v>4</v>
      </c>
      <c r="V396" s="58">
        <v>57</v>
      </c>
      <c r="W396" s="50" t="str">
        <f t="shared" ref="W396:W459" si="50">IF(P396="-","-",P396-Q396)</f>
        <v>-</v>
      </c>
      <c r="X396" s="50">
        <f t="shared" si="47"/>
        <v>8</v>
      </c>
      <c r="AO396" s="50"/>
    </row>
    <row r="397" spans="2:41" ht="15" x14ac:dyDescent="0.3">
      <c r="B397" s="72" t="str">
        <f t="shared" si="48"/>
        <v>M1.8×0.35</v>
      </c>
      <c r="C397" s="73" t="s">
        <v>216</v>
      </c>
      <c r="D397" s="73" t="s">
        <v>221</v>
      </c>
      <c r="E397" s="71" t="s">
        <v>0</v>
      </c>
      <c r="F397" s="58">
        <v>1.8</v>
      </c>
      <c r="G397" s="58">
        <v>0.35</v>
      </c>
      <c r="H397" s="71" t="s">
        <v>461</v>
      </c>
      <c r="I397" s="73" t="s">
        <v>406</v>
      </c>
      <c r="J397" s="58" t="s">
        <v>312</v>
      </c>
      <c r="K397" s="58" t="s">
        <v>490</v>
      </c>
      <c r="L397" s="58">
        <v>1.8</v>
      </c>
      <c r="M397" s="58">
        <f t="shared" si="49"/>
        <v>0.35</v>
      </c>
      <c r="N397" s="71">
        <v>60</v>
      </c>
      <c r="O397" s="100">
        <f t="array" ref="O397">IFERROR(INDEX($AB$11:$AM$235,MATCH($B397&amp;$I397,$Z$11:$Z$235&amp;$AE$11:$AE$235,0),MATCH($C397,$AB$9:$AM$9,0)),"-")</f>
        <v>1.8</v>
      </c>
      <c r="P397" s="58" t="s">
        <v>161</v>
      </c>
      <c r="Q397" s="58" t="s">
        <v>161</v>
      </c>
      <c r="R397" s="100">
        <f t="array" ref="R397">IFERROR(INDEX($AB$11:$AM$235,MATCH($B397&amp;$I397,$Z$11:$Z$235&amp;$AE$11:$AE$235,0),MATCH($D397,$AB$9:$AM$9,0)),"-")</f>
        <v>1.5727</v>
      </c>
      <c r="S397" s="58">
        <v>85</v>
      </c>
      <c r="T397" s="58">
        <v>77</v>
      </c>
      <c r="U397" s="58">
        <v>4</v>
      </c>
      <c r="V397" s="58">
        <v>57</v>
      </c>
      <c r="W397" s="50" t="str">
        <f t="shared" si="50"/>
        <v>-</v>
      </c>
      <c r="X397" s="50">
        <f t="shared" si="47"/>
        <v>8</v>
      </c>
      <c r="AO397" s="50"/>
    </row>
    <row r="398" spans="2:41" ht="15" x14ac:dyDescent="0.3">
      <c r="B398" s="72" t="str">
        <f t="shared" si="48"/>
        <v>M2×0.4</v>
      </c>
      <c r="C398" s="73" t="s">
        <v>216</v>
      </c>
      <c r="D398" s="73" t="s">
        <v>221</v>
      </c>
      <c r="E398" s="71" t="s">
        <v>0</v>
      </c>
      <c r="F398" s="58">
        <v>2</v>
      </c>
      <c r="G398" s="58">
        <v>0.4</v>
      </c>
      <c r="H398" s="71" t="s">
        <v>461</v>
      </c>
      <c r="I398" s="73" t="s">
        <v>406</v>
      </c>
      <c r="J398" s="58" t="s">
        <v>312</v>
      </c>
      <c r="K398" s="58" t="s">
        <v>490</v>
      </c>
      <c r="L398" s="58">
        <v>2</v>
      </c>
      <c r="M398" s="58">
        <f t="shared" si="49"/>
        <v>0.4</v>
      </c>
      <c r="N398" s="71">
        <v>60</v>
      </c>
      <c r="O398" s="100">
        <f t="array" ref="O398">IFERROR(INDEX($AB$11:$AM$235,MATCH($B398&amp;$I398,$Z$11:$Z$235&amp;$AE$11:$AE$235,0),MATCH($C398,$AB$9:$AM$9,0)),"-")</f>
        <v>1.93</v>
      </c>
      <c r="P398" s="58" t="s">
        <v>161</v>
      </c>
      <c r="Q398" s="58" t="s">
        <v>161</v>
      </c>
      <c r="R398" s="100">
        <f t="array" ref="R398">IFERROR(INDEX($AB$11:$AM$235,MATCH($B398&amp;$I398,$Z$11:$Z$235&amp;$AE$11:$AE$235,0),MATCH($D398,$AB$9:$AM$9,0)),"-")</f>
        <v>1.7402</v>
      </c>
      <c r="S398" s="58">
        <v>70</v>
      </c>
      <c r="T398" s="58">
        <v>62</v>
      </c>
      <c r="U398" s="58">
        <v>4</v>
      </c>
      <c r="V398" s="58">
        <v>51</v>
      </c>
      <c r="W398" s="50" t="str">
        <f t="shared" si="50"/>
        <v>-</v>
      </c>
      <c r="X398" s="50">
        <f t="shared" si="47"/>
        <v>8</v>
      </c>
      <c r="AO398" s="50"/>
    </row>
    <row r="399" spans="2:41" ht="15" x14ac:dyDescent="0.3">
      <c r="B399" s="72" t="str">
        <f t="shared" si="48"/>
        <v>M2.2×0.45</v>
      </c>
      <c r="C399" s="73" t="s">
        <v>216</v>
      </c>
      <c r="D399" s="73" t="s">
        <v>221</v>
      </c>
      <c r="E399" s="71" t="s">
        <v>0</v>
      </c>
      <c r="F399" s="58">
        <v>2.2000000000000002</v>
      </c>
      <c r="G399" s="58">
        <v>0.45</v>
      </c>
      <c r="H399" s="71" t="s">
        <v>461</v>
      </c>
      <c r="I399" s="73" t="s">
        <v>406</v>
      </c>
      <c r="J399" s="58" t="s">
        <v>312</v>
      </c>
      <c r="K399" s="58" t="s">
        <v>490</v>
      </c>
      <c r="L399" s="58">
        <v>2.2000000000000002</v>
      </c>
      <c r="M399" s="58">
        <f t="shared" si="49"/>
        <v>0.45</v>
      </c>
      <c r="N399" s="71">
        <v>60</v>
      </c>
      <c r="O399" s="100">
        <f t="array" ref="O399">IFERROR(INDEX($AB$11:$AM$235,MATCH($B399&amp;$I399,$Z$11:$Z$235&amp;$AE$11:$AE$235,0),MATCH($C399,$AB$9:$AM$9,0)),"-")</f>
        <v>2.2000000000000002</v>
      </c>
      <c r="P399" s="58" t="s">
        <v>161</v>
      </c>
      <c r="Q399" s="58" t="s">
        <v>161</v>
      </c>
      <c r="R399" s="100">
        <f t="array" ref="R399">IFERROR(INDEX($AB$11:$AM$235,MATCH($B399&amp;$I399,$Z$11:$Z$235&amp;$AE$11:$AE$235,0),MATCH($D399,$AB$9:$AM$9,0)),"-")</f>
        <v>1.9077</v>
      </c>
      <c r="S399" s="58">
        <v>95</v>
      </c>
      <c r="T399" s="58">
        <v>87</v>
      </c>
      <c r="U399" s="58">
        <v>4</v>
      </c>
      <c r="V399" s="58">
        <v>46</v>
      </c>
      <c r="W399" s="50" t="str">
        <f t="shared" si="50"/>
        <v>-</v>
      </c>
      <c r="X399" s="50">
        <f t="shared" si="47"/>
        <v>8</v>
      </c>
      <c r="AO399" s="50"/>
    </row>
    <row r="400" spans="2:41" ht="15" x14ac:dyDescent="0.3">
      <c r="B400" s="72" t="str">
        <f t="shared" si="48"/>
        <v>M2.3×0.4</v>
      </c>
      <c r="C400" s="73" t="s">
        <v>216</v>
      </c>
      <c r="D400" s="73" t="s">
        <v>221</v>
      </c>
      <c r="E400" s="71" t="s">
        <v>0</v>
      </c>
      <c r="F400" s="58">
        <v>2.2999999999999998</v>
      </c>
      <c r="G400" s="58">
        <v>0.4</v>
      </c>
      <c r="H400" s="71" t="s">
        <v>461</v>
      </c>
      <c r="I400" s="73" t="s">
        <v>406</v>
      </c>
      <c r="J400" s="58" t="s">
        <v>312</v>
      </c>
      <c r="K400" s="58" t="s">
        <v>490</v>
      </c>
      <c r="L400" s="58">
        <v>2.2999999999999998</v>
      </c>
      <c r="M400" s="58">
        <f t="shared" si="49"/>
        <v>0.4</v>
      </c>
      <c r="N400" s="71">
        <v>60</v>
      </c>
      <c r="O400" s="100">
        <f t="array" ref="O400">IFERROR(INDEX($AB$11:$AM$235,MATCH($B400&amp;$I400,$Z$11:$Z$235&amp;$AE$11:$AE$235,0),MATCH($C400,$AB$9:$AM$9,0)),"-")</f>
        <v>2.23</v>
      </c>
      <c r="P400" s="58" t="s">
        <v>161</v>
      </c>
      <c r="Q400" s="58" t="s">
        <v>161</v>
      </c>
      <c r="R400" s="100">
        <f t="array" ref="R400">IFERROR(INDEX($AB$11:$AM$235,MATCH($B400&amp;$I400,$Z$11:$Z$235&amp;$AE$11:$AE$235,0),MATCH($D400,$AB$9:$AM$9,0)),"-")</f>
        <v>2.0402</v>
      </c>
      <c r="S400" s="58">
        <v>70</v>
      </c>
      <c r="T400" s="58">
        <v>62</v>
      </c>
      <c r="U400" s="58">
        <v>4</v>
      </c>
      <c r="V400" s="58">
        <v>51</v>
      </c>
      <c r="W400" s="50" t="str">
        <f t="shared" si="50"/>
        <v>-</v>
      </c>
      <c r="X400" s="50">
        <f t="shared" si="47"/>
        <v>8</v>
      </c>
      <c r="AO400" s="50"/>
    </row>
    <row r="401" spans="2:41" ht="15" x14ac:dyDescent="0.3">
      <c r="B401" s="72" t="str">
        <f t="shared" si="48"/>
        <v>M2.5×0.45</v>
      </c>
      <c r="C401" s="73" t="s">
        <v>216</v>
      </c>
      <c r="D401" s="73" t="s">
        <v>221</v>
      </c>
      <c r="E401" s="71" t="s">
        <v>0</v>
      </c>
      <c r="F401" s="58">
        <v>2.5</v>
      </c>
      <c r="G401" s="58">
        <v>0.45</v>
      </c>
      <c r="H401" s="71" t="s">
        <v>461</v>
      </c>
      <c r="I401" s="73" t="s">
        <v>406</v>
      </c>
      <c r="J401" s="58" t="s">
        <v>312</v>
      </c>
      <c r="K401" s="58" t="s">
        <v>490</v>
      </c>
      <c r="L401" s="58">
        <v>2.5</v>
      </c>
      <c r="M401" s="58">
        <f t="shared" si="49"/>
        <v>0.45</v>
      </c>
      <c r="N401" s="71">
        <v>60</v>
      </c>
      <c r="O401" s="100">
        <f t="array" ref="O401">IFERROR(INDEX($AB$11:$AM$235,MATCH($B401&amp;$I401,$Z$11:$Z$235&amp;$AE$11:$AE$235,0),MATCH($C401,$AB$9:$AM$9,0)),"-")</f>
        <v>2.5</v>
      </c>
      <c r="P401" s="58" t="s">
        <v>161</v>
      </c>
      <c r="Q401" s="58" t="s">
        <v>161</v>
      </c>
      <c r="R401" s="100">
        <f t="array" ref="R401">IFERROR(INDEX($AB$11:$AM$235,MATCH($B401&amp;$I401,$Z$11:$Z$235&amp;$AE$11:$AE$235,0),MATCH($D401,$AB$9:$AM$9,0)),"-")</f>
        <v>2.2077</v>
      </c>
      <c r="S401" s="58">
        <v>95</v>
      </c>
      <c r="T401" s="58">
        <v>87</v>
      </c>
      <c r="U401" s="58">
        <v>4</v>
      </c>
      <c r="V401" s="58">
        <v>46</v>
      </c>
      <c r="W401" s="50" t="str">
        <f t="shared" si="50"/>
        <v>-</v>
      </c>
      <c r="X401" s="50">
        <f t="shared" si="47"/>
        <v>8</v>
      </c>
      <c r="AO401" s="50"/>
    </row>
    <row r="402" spans="2:41" ht="15" x14ac:dyDescent="0.3">
      <c r="B402" s="72" t="str">
        <f t="shared" si="48"/>
        <v>M2.6×0.45</v>
      </c>
      <c r="C402" s="73" t="s">
        <v>216</v>
      </c>
      <c r="D402" s="73" t="s">
        <v>221</v>
      </c>
      <c r="E402" s="71" t="s">
        <v>0</v>
      </c>
      <c r="F402" s="58">
        <v>2.6</v>
      </c>
      <c r="G402" s="58">
        <v>0.45</v>
      </c>
      <c r="H402" s="71" t="s">
        <v>461</v>
      </c>
      <c r="I402" s="73" t="s">
        <v>406</v>
      </c>
      <c r="J402" s="58" t="s">
        <v>312</v>
      </c>
      <c r="K402" s="58" t="s">
        <v>490</v>
      </c>
      <c r="L402" s="58">
        <v>2.6</v>
      </c>
      <c r="M402" s="58">
        <f t="shared" si="49"/>
        <v>0.45</v>
      </c>
      <c r="N402" s="71">
        <v>60</v>
      </c>
      <c r="O402" s="100">
        <f t="array" ref="O402">IFERROR(INDEX($AB$11:$AM$235,MATCH($B402&amp;$I402,$Z$11:$Z$235&amp;$AE$11:$AE$235,0),MATCH($C402,$AB$9:$AM$9,0)),"-")</f>
        <v>2.52</v>
      </c>
      <c r="P402" s="58" t="s">
        <v>161</v>
      </c>
      <c r="Q402" s="58" t="s">
        <v>161</v>
      </c>
      <c r="R402" s="100">
        <f t="array" ref="R402">IFERROR(INDEX($AB$11:$AM$235,MATCH($B402&amp;$I402,$Z$11:$Z$235&amp;$AE$11:$AE$235,0),MATCH($D402,$AB$9:$AM$9,0)),"-")</f>
        <v>2.3077000000000001</v>
      </c>
      <c r="S402" s="58">
        <v>80</v>
      </c>
      <c r="T402" s="58">
        <v>72</v>
      </c>
      <c r="U402" s="58">
        <v>4</v>
      </c>
      <c r="V402" s="58">
        <v>46</v>
      </c>
      <c r="W402" s="50" t="str">
        <f t="shared" si="50"/>
        <v>-</v>
      </c>
      <c r="X402" s="50">
        <f t="shared" si="47"/>
        <v>8</v>
      </c>
      <c r="AO402" s="50"/>
    </row>
    <row r="403" spans="2:41" ht="15" x14ac:dyDescent="0.3">
      <c r="B403" s="72" t="str">
        <f t="shared" si="48"/>
        <v>M3×0.5</v>
      </c>
      <c r="C403" s="73" t="s">
        <v>216</v>
      </c>
      <c r="D403" s="73" t="s">
        <v>221</v>
      </c>
      <c r="E403" s="71" t="s">
        <v>0</v>
      </c>
      <c r="F403" s="58">
        <v>3</v>
      </c>
      <c r="G403" s="58">
        <v>0.5</v>
      </c>
      <c r="H403" s="71" t="s">
        <v>461</v>
      </c>
      <c r="I403" s="73" t="s">
        <v>406</v>
      </c>
      <c r="J403" s="58" t="s">
        <v>312</v>
      </c>
      <c r="K403" s="58" t="s">
        <v>490</v>
      </c>
      <c r="L403" s="58">
        <v>3</v>
      </c>
      <c r="M403" s="58">
        <f t="shared" si="49"/>
        <v>0.5</v>
      </c>
      <c r="N403" s="71">
        <v>60</v>
      </c>
      <c r="O403" s="100">
        <f t="array" ref="O403">IFERROR(INDEX($AB$11:$AM$235,MATCH($B403&amp;$I403,$Z$11:$Z$235&amp;$AE$11:$AE$235,0),MATCH($C403,$AB$9:$AM$9,0)),"-")</f>
        <v>2.99</v>
      </c>
      <c r="P403" s="58" t="s">
        <v>161</v>
      </c>
      <c r="Q403" s="58" t="s">
        <v>161</v>
      </c>
      <c r="R403" s="100">
        <f t="array" ref="R403">IFERROR(INDEX($AB$11:$AM$235,MATCH($B403&amp;$I403,$Z$11:$Z$235&amp;$AE$11:$AE$235,0),MATCH($D403,$AB$9:$AM$9,0)),"-")</f>
        <v>2.6751999999999998</v>
      </c>
      <c r="S403" s="58">
        <v>100</v>
      </c>
      <c r="T403" s="58">
        <v>92</v>
      </c>
      <c r="U403" s="58">
        <v>4</v>
      </c>
      <c r="V403" s="58">
        <v>42</v>
      </c>
      <c r="W403" s="50" t="str">
        <f t="shared" si="50"/>
        <v>-</v>
      </c>
      <c r="X403" s="50">
        <f t="shared" si="47"/>
        <v>8</v>
      </c>
      <c r="AO403" s="50"/>
    </row>
    <row r="404" spans="2:41" ht="15" x14ac:dyDescent="0.3">
      <c r="B404" s="72" t="str">
        <f t="shared" si="48"/>
        <v>M3.5×0.6</v>
      </c>
      <c r="C404" s="73" t="s">
        <v>216</v>
      </c>
      <c r="D404" s="73" t="s">
        <v>221</v>
      </c>
      <c r="E404" s="71" t="s">
        <v>0</v>
      </c>
      <c r="F404" s="58">
        <v>3.5</v>
      </c>
      <c r="G404" s="58">
        <v>0.6</v>
      </c>
      <c r="H404" s="71" t="s">
        <v>461</v>
      </c>
      <c r="I404" s="73" t="s">
        <v>406</v>
      </c>
      <c r="J404" s="58" t="s">
        <v>312</v>
      </c>
      <c r="K404" s="58" t="s">
        <v>490</v>
      </c>
      <c r="L404" s="58">
        <v>3.5</v>
      </c>
      <c r="M404" s="58">
        <f t="shared" si="49"/>
        <v>0.6</v>
      </c>
      <c r="N404" s="71">
        <v>60</v>
      </c>
      <c r="O404" s="100">
        <f t="array" ref="O404">IFERROR(INDEX($AB$11:$AM$235,MATCH($B404&amp;$I404,$Z$11:$Z$235&amp;$AE$11:$AE$235,0),MATCH($C404,$AB$9:$AM$9,0)),"-")</f>
        <v>3.37</v>
      </c>
      <c r="P404" s="58" t="s">
        <v>161</v>
      </c>
      <c r="Q404" s="58" t="s">
        <v>161</v>
      </c>
      <c r="R404" s="100">
        <f t="array" ref="R404">IFERROR(INDEX($AB$11:$AM$235,MATCH($B404&amp;$I404,$Z$11:$Z$235&amp;$AE$11:$AE$235,0),MATCH($D404,$AB$9:$AM$9,0)),"-")</f>
        <v>3.1103000000000001</v>
      </c>
      <c r="S404" s="58">
        <v>90</v>
      </c>
      <c r="T404" s="58">
        <v>82</v>
      </c>
      <c r="U404" s="58">
        <v>4</v>
      </c>
      <c r="V404" s="58">
        <v>36</v>
      </c>
      <c r="W404" s="50" t="str">
        <f t="shared" si="50"/>
        <v>-</v>
      </c>
      <c r="X404" s="50">
        <f t="shared" si="47"/>
        <v>8</v>
      </c>
      <c r="AO404" s="50"/>
    </row>
    <row r="405" spans="2:41" ht="15" x14ac:dyDescent="0.3">
      <c r="B405" s="72" t="str">
        <f t="shared" si="48"/>
        <v>M4×0.7</v>
      </c>
      <c r="C405" s="73" t="s">
        <v>216</v>
      </c>
      <c r="D405" s="73" t="s">
        <v>221</v>
      </c>
      <c r="E405" s="71" t="s">
        <v>0</v>
      </c>
      <c r="F405" s="58">
        <v>4</v>
      </c>
      <c r="G405" s="58">
        <v>0.7</v>
      </c>
      <c r="H405" s="71" t="s">
        <v>461</v>
      </c>
      <c r="I405" s="73" t="s">
        <v>406</v>
      </c>
      <c r="J405" s="58" t="s">
        <v>312</v>
      </c>
      <c r="K405" s="58" t="s">
        <v>490</v>
      </c>
      <c r="L405" s="58">
        <v>4</v>
      </c>
      <c r="M405" s="58">
        <f t="shared" si="49"/>
        <v>0.7</v>
      </c>
      <c r="N405" s="71">
        <v>60</v>
      </c>
      <c r="O405" s="100">
        <f t="array" ref="O405">IFERROR(INDEX($AB$11:$AM$235,MATCH($B405&amp;$I405,$Z$11:$Z$235&amp;$AE$11:$AE$235,0),MATCH($C405,$AB$9:$AM$9,0)),"-")</f>
        <v>3.97</v>
      </c>
      <c r="P405" s="58" t="s">
        <v>161</v>
      </c>
      <c r="Q405" s="58" t="s">
        <v>161</v>
      </c>
      <c r="R405" s="100">
        <f t="array" ref="R405">IFERROR(INDEX($AB$11:$AM$235,MATCH($B405&amp;$I405,$Z$11:$Z$235&amp;$AE$11:$AE$235,0),MATCH($D405,$AB$9:$AM$9,0)),"-")</f>
        <v>3.5453000000000001</v>
      </c>
      <c r="S405" s="58">
        <v>118</v>
      </c>
      <c r="T405" s="58">
        <v>110</v>
      </c>
      <c r="U405" s="58">
        <v>4</v>
      </c>
      <c r="V405" s="58">
        <v>32</v>
      </c>
      <c r="W405" s="50" t="str">
        <f t="shared" si="50"/>
        <v>-</v>
      </c>
      <c r="X405" s="50">
        <f t="shared" si="47"/>
        <v>8</v>
      </c>
      <c r="AO405" s="50"/>
    </row>
    <row r="406" spans="2:41" ht="15" x14ac:dyDescent="0.3">
      <c r="B406" s="72" t="str">
        <f t="shared" si="48"/>
        <v>M4.5×0.75</v>
      </c>
      <c r="C406" s="73" t="s">
        <v>216</v>
      </c>
      <c r="D406" s="73" t="s">
        <v>221</v>
      </c>
      <c r="E406" s="71" t="s">
        <v>0</v>
      </c>
      <c r="F406" s="58">
        <v>4.5</v>
      </c>
      <c r="G406" s="58">
        <v>0.75</v>
      </c>
      <c r="H406" s="71" t="s">
        <v>461</v>
      </c>
      <c r="I406" s="73" t="s">
        <v>406</v>
      </c>
      <c r="J406" s="58" t="s">
        <v>312</v>
      </c>
      <c r="K406" s="58" t="s">
        <v>490</v>
      </c>
      <c r="L406" s="58">
        <v>4.5</v>
      </c>
      <c r="M406" s="58">
        <f t="shared" si="49"/>
        <v>0.75</v>
      </c>
      <c r="N406" s="71">
        <v>60</v>
      </c>
      <c r="O406" s="100">
        <f t="array" ref="O406">IFERROR(INDEX($AB$11:$AM$235,MATCH($B406&amp;$I406,$Z$11:$Z$235&amp;$AE$11:$AE$235,0),MATCH($C406,$AB$9:$AM$9,0)),"-")</f>
        <v>4.33</v>
      </c>
      <c r="P406" s="58" t="s">
        <v>161</v>
      </c>
      <c r="Q406" s="58" t="s">
        <v>161</v>
      </c>
      <c r="R406" s="100">
        <f t="array" ref="R406">IFERROR(INDEX($AB$11:$AM$235,MATCH($B406&amp;$I406,$Z$11:$Z$235&amp;$AE$11:$AE$235,0),MATCH($D406,$AB$9:$AM$9,0)),"-")</f>
        <v>4.0129000000000001</v>
      </c>
      <c r="S406" s="58">
        <v>100</v>
      </c>
      <c r="T406" s="58">
        <v>92</v>
      </c>
      <c r="U406" s="58">
        <v>4</v>
      </c>
      <c r="V406" s="58">
        <v>30</v>
      </c>
      <c r="W406" s="50" t="str">
        <f t="shared" si="50"/>
        <v>-</v>
      </c>
      <c r="X406" s="50">
        <f t="shared" ref="X406:X469" si="51">S406-T406</f>
        <v>8</v>
      </c>
      <c r="AO406" s="50"/>
    </row>
    <row r="407" spans="2:41" ht="15" x14ac:dyDescent="0.3">
      <c r="B407" s="72" t="str">
        <f t="shared" si="48"/>
        <v>M5×0.8</v>
      </c>
      <c r="C407" s="73" t="s">
        <v>216</v>
      </c>
      <c r="D407" s="73" t="s">
        <v>221</v>
      </c>
      <c r="E407" s="71" t="s">
        <v>0</v>
      </c>
      <c r="F407" s="58">
        <v>5</v>
      </c>
      <c r="G407" s="58">
        <v>0.8</v>
      </c>
      <c r="H407" s="71" t="s">
        <v>461</v>
      </c>
      <c r="I407" s="73" t="s">
        <v>406</v>
      </c>
      <c r="J407" s="58" t="s">
        <v>312</v>
      </c>
      <c r="K407" s="58" t="s">
        <v>490</v>
      </c>
      <c r="L407" s="58">
        <v>5</v>
      </c>
      <c r="M407" s="58">
        <f t="shared" si="49"/>
        <v>0.8</v>
      </c>
      <c r="N407" s="71">
        <v>60</v>
      </c>
      <c r="O407" s="100">
        <f t="array" ref="O407">IFERROR(INDEX($AB$11:$AM$235,MATCH($B407&amp;$I407,$Z$11:$Z$235&amp;$AE$11:$AE$235,0),MATCH($C407,$AB$9:$AM$9,0)),"-")</f>
        <v>4.95</v>
      </c>
      <c r="P407" s="58" t="s">
        <v>161</v>
      </c>
      <c r="Q407" s="58" t="s">
        <v>161</v>
      </c>
      <c r="R407" s="100">
        <f t="array" ref="R407">IFERROR(INDEX($AB$11:$AM$235,MATCH($B407&amp;$I407,$Z$11:$Z$235&amp;$AE$11:$AE$235,0),MATCH($D407,$AB$9:$AM$9,0)),"-")</f>
        <v>4.4804000000000004</v>
      </c>
      <c r="S407" s="58">
        <v>125</v>
      </c>
      <c r="T407" s="58">
        <v>117</v>
      </c>
      <c r="U407" s="58">
        <v>4</v>
      </c>
      <c r="V407" s="58">
        <v>29</v>
      </c>
      <c r="W407" s="50" t="str">
        <f t="shared" si="50"/>
        <v>-</v>
      </c>
      <c r="X407" s="50">
        <f t="shared" si="51"/>
        <v>8</v>
      </c>
      <c r="AO407" s="50"/>
    </row>
    <row r="408" spans="2:41" ht="15" x14ac:dyDescent="0.3">
      <c r="B408" s="72" t="str">
        <f t="shared" si="48"/>
        <v>M6×1</v>
      </c>
      <c r="C408" s="73" t="s">
        <v>216</v>
      </c>
      <c r="D408" s="73" t="s">
        <v>221</v>
      </c>
      <c r="E408" s="71" t="s">
        <v>0</v>
      </c>
      <c r="F408" s="58">
        <v>6</v>
      </c>
      <c r="G408" s="58">
        <v>1</v>
      </c>
      <c r="H408" s="71" t="s">
        <v>461</v>
      </c>
      <c r="I408" s="73" t="s">
        <v>406</v>
      </c>
      <c r="J408" s="58" t="s">
        <v>312</v>
      </c>
      <c r="K408" s="58" t="s">
        <v>490</v>
      </c>
      <c r="L408" s="58">
        <v>6</v>
      </c>
      <c r="M408" s="58">
        <f t="shared" si="49"/>
        <v>1</v>
      </c>
      <c r="N408" s="71">
        <v>60</v>
      </c>
      <c r="O408" s="100">
        <f t="array" ref="O408">IFERROR(INDEX($AB$11:$AM$235,MATCH($B408&amp;$I408,$Z$11:$Z$235&amp;$AE$11:$AE$235,0),MATCH($C408,$AB$9:$AM$9,0)),"-")</f>
        <v>5.76</v>
      </c>
      <c r="P408" s="58" t="s">
        <v>161</v>
      </c>
      <c r="Q408" s="58" t="s">
        <v>161</v>
      </c>
      <c r="R408" s="100">
        <f t="array" ref="R408">IFERROR(INDEX($AB$11:$AM$235,MATCH($B408&amp;$I408,$Z$11:$Z$235&amp;$AE$11:$AE$235,0),MATCH($D408,$AB$9:$AM$9,0)),"-")</f>
        <v>5.3505000000000003</v>
      </c>
      <c r="S408" s="58">
        <v>120</v>
      </c>
      <c r="T408" s="58">
        <v>112</v>
      </c>
      <c r="U408" s="58">
        <v>4</v>
      </c>
      <c r="V408" s="58">
        <v>24</v>
      </c>
      <c r="W408" s="50" t="str">
        <f t="shared" si="50"/>
        <v>-</v>
      </c>
      <c r="X408" s="50">
        <f t="shared" si="51"/>
        <v>8</v>
      </c>
      <c r="AO408" s="50"/>
    </row>
    <row r="409" spans="2:41" ht="15" x14ac:dyDescent="0.3">
      <c r="B409" s="72" t="str">
        <f t="shared" si="48"/>
        <v>M7×1</v>
      </c>
      <c r="C409" s="73" t="s">
        <v>216</v>
      </c>
      <c r="D409" s="73" t="s">
        <v>221</v>
      </c>
      <c r="E409" s="71" t="s">
        <v>0</v>
      </c>
      <c r="F409" s="58">
        <v>7</v>
      </c>
      <c r="G409" s="58">
        <v>1</v>
      </c>
      <c r="H409" s="71" t="s">
        <v>461</v>
      </c>
      <c r="I409" s="73" t="s">
        <v>406</v>
      </c>
      <c r="J409" s="58" t="s">
        <v>312</v>
      </c>
      <c r="K409" s="58" t="s">
        <v>490</v>
      </c>
      <c r="L409" s="58">
        <v>7</v>
      </c>
      <c r="M409" s="58">
        <f t="shared" si="49"/>
        <v>1</v>
      </c>
      <c r="N409" s="71">
        <v>60</v>
      </c>
      <c r="O409" s="100">
        <f t="array" ref="O409">IFERROR(INDEX($AB$11:$AM$235,MATCH($B409&amp;$I409,$Z$11:$Z$235&amp;$AE$11:$AE$235,0),MATCH($C409,$AB$9:$AM$9,0)),"-")</f>
        <v>6.76</v>
      </c>
      <c r="P409" s="58" t="s">
        <v>161</v>
      </c>
      <c r="Q409" s="58" t="s">
        <v>161</v>
      </c>
      <c r="R409" s="100">
        <f t="array" ref="R409">IFERROR(INDEX($AB$11:$AM$235,MATCH($B409&amp;$I409,$Z$11:$Z$235&amp;$AE$11:$AE$235,0),MATCH($D409,$AB$9:$AM$9,0)),"-")</f>
        <v>6.3505000000000003</v>
      </c>
      <c r="S409" s="58">
        <v>120</v>
      </c>
      <c r="T409" s="58">
        <v>112</v>
      </c>
      <c r="U409" s="58">
        <v>4</v>
      </c>
      <c r="V409" s="58">
        <v>24</v>
      </c>
      <c r="W409" s="50" t="str">
        <f t="shared" si="50"/>
        <v>-</v>
      </c>
      <c r="X409" s="50">
        <f t="shared" si="51"/>
        <v>8</v>
      </c>
      <c r="AO409" s="50"/>
    </row>
    <row r="410" spans="2:41" ht="15" x14ac:dyDescent="0.3">
      <c r="B410" s="72" t="str">
        <f t="shared" si="48"/>
        <v>M8×1.25</v>
      </c>
      <c r="C410" s="73" t="s">
        <v>216</v>
      </c>
      <c r="D410" s="73" t="s">
        <v>221</v>
      </c>
      <c r="E410" s="71" t="s">
        <v>0</v>
      </c>
      <c r="F410" s="58">
        <v>8</v>
      </c>
      <c r="G410" s="58">
        <v>1.25</v>
      </c>
      <c r="H410" s="71" t="s">
        <v>461</v>
      </c>
      <c r="I410" s="73" t="s">
        <v>406</v>
      </c>
      <c r="J410" s="58" t="s">
        <v>312</v>
      </c>
      <c r="K410" s="58" t="s">
        <v>490</v>
      </c>
      <c r="L410" s="58">
        <v>8</v>
      </c>
      <c r="M410" s="58">
        <f t="shared" si="49"/>
        <v>1.25</v>
      </c>
      <c r="N410" s="71">
        <v>60</v>
      </c>
      <c r="O410" s="100">
        <f t="array" ref="O410">IFERROR(INDEX($AB$11:$AM$235,MATCH($B410&amp;$I410,$Z$11:$Z$235&amp;$AE$11:$AE$235,0),MATCH($C410,$AB$9:$AM$9,0)),"-")</f>
        <v>7.68</v>
      </c>
      <c r="P410" s="58" t="s">
        <v>161</v>
      </c>
      <c r="Q410" s="58" t="s">
        <v>161</v>
      </c>
      <c r="R410" s="100">
        <f t="array" ref="R410">IFERROR(INDEX($AB$11:$AM$235,MATCH($B410&amp;$I410,$Z$11:$Z$235&amp;$AE$11:$AE$235,0),MATCH($D410,$AB$9:$AM$9,0)),"-")</f>
        <v>7.1881000000000004</v>
      </c>
      <c r="S410" s="58">
        <v>130</v>
      </c>
      <c r="T410" s="58">
        <v>122</v>
      </c>
      <c r="U410" s="58">
        <v>4</v>
      </c>
      <c r="V410" s="58">
        <v>20</v>
      </c>
      <c r="W410" s="50" t="str">
        <f t="shared" si="50"/>
        <v>-</v>
      </c>
      <c r="X410" s="50">
        <f t="shared" si="51"/>
        <v>8</v>
      </c>
      <c r="AO410" s="50"/>
    </row>
    <row r="411" spans="2:41" ht="15" x14ac:dyDescent="0.3">
      <c r="B411" s="72" t="str">
        <f t="shared" si="48"/>
        <v>M9×1.25</v>
      </c>
      <c r="C411" s="73" t="s">
        <v>216</v>
      </c>
      <c r="D411" s="73" t="s">
        <v>221</v>
      </c>
      <c r="E411" s="71" t="s">
        <v>0</v>
      </c>
      <c r="F411" s="58">
        <v>9</v>
      </c>
      <c r="G411" s="58">
        <v>1.25</v>
      </c>
      <c r="H411" s="71" t="s">
        <v>461</v>
      </c>
      <c r="I411" s="73" t="s">
        <v>406</v>
      </c>
      <c r="J411" s="58" t="s">
        <v>312</v>
      </c>
      <c r="K411" s="58" t="s">
        <v>490</v>
      </c>
      <c r="L411" s="58">
        <v>9</v>
      </c>
      <c r="M411" s="58">
        <f t="shared" si="49"/>
        <v>1.25</v>
      </c>
      <c r="N411" s="71">
        <v>60</v>
      </c>
      <c r="O411" s="100">
        <f t="array" ref="O411">IFERROR(INDEX($AB$11:$AM$235,MATCH($B411&amp;$I411,$Z$11:$Z$235&amp;$AE$11:$AE$235,0),MATCH($C411,$AB$9:$AM$9,0)),"-")</f>
        <v>8.68</v>
      </c>
      <c r="P411" s="58" t="s">
        <v>161</v>
      </c>
      <c r="Q411" s="58" t="s">
        <v>161</v>
      </c>
      <c r="R411" s="100">
        <f t="array" ref="R411">IFERROR(INDEX($AB$11:$AM$235,MATCH($B411&amp;$I411,$Z$11:$Z$235&amp;$AE$11:$AE$235,0),MATCH($D411,$AB$9:$AM$9,0)),"-")</f>
        <v>8.1881000000000004</v>
      </c>
      <c r="S411" s="58">
        <v>130</v>
      </c>
      <c r="T411" s="58">
        <v>122</v>
      </c>
      <c r="U411" s="58">
        <v>4</v>
      </c>
      <c r="V411" s="58">
        <v>20</v>
      </c>
      <c r="W411" s="50" t="str">
        <f t="shared" si="50"/>
        <v>-</v>
      </c>
      <c r="X411" s="50">
        <f t="shared" si="51"/>
        <v>8</v>
      </c>
      <c r="AO411" s="50"/>
    </row>
    <row r="412" spans="2:41" ht="15" x14ac:dyDescent="0.3">
      <c r="B412" s="72" t="str">
        <f t="shared" si="48"/>
        <v>M10×1.5</v>
      </c>
      <c r="C412" s="73" t="s">
        <v>216</v>
      </c>
      <c r="D412" s="73" t="s">
        <v>221</v>
      </c>
      <c r="E412" s="71" t="s">
        <v>0</v>
      </c>
      <c r="F412" s="58">
        <v>10</v>
      </c>
      <c r="G412" s="58">
        <v>1.5</v>
      </c>
      <c r="H412" s="71" t="s">
        <v>461</v>
      </c>
      <c r="I412" s="73" t="s">
        <v>406</v>
      </c>
      <c r="J412" s="58" t="s">
        <v>312</v>
      </c>
      <c r="K412" s="58" t="s">
        <v>490</v>
      </c>
      <c r="L412" s="58">
        <v>10</v>
      </c>
      <c r="M412" s="58">
        <f t="shared" si="49"/>
        <v>1.5</v>
      </c>
      <c r="N412" s="71">
        <v>60</v>
      </c>
      <c r="O412" s="100">
        <f t="array" ref="O412">IFERROR(INDEX($AB$11:$AM$235,MATCH($B412&amp;$I412,$Z$11:$Z$235&amp;$AE$11:$AE$235,0),MATCH($C412,$AB$9:$AM$9,0)),"-")</f>
        <v>9.6</v>
      </c>
      <c r="P412" s="58" t="s">
        <v>161</v>
      </c>
      <c r="Q412" s="58" t="s">
        <v>161</v>
      </c>
      <c r="R412" s="100">
        <f t="array" ref="R412">IFERROR(INDEX($AB$11:$AM$235,MATCH($B412&amp;$I412,$Z$11:$Z$235&amp;$AE$11:$AE$235,0),MATCH($D412,$AB$9:$AM$9,0)),"-")</f>
        <v>9.0257000000000005</v>
      </c>
      <c r="S412" s="58">
        <v>140</v>
      </c>
      <c r="T412" s="58">
        <v>132</v>
      </c>
      <c r="U412" s="58">
        <v>4</v>
      </c>
      <c r="V412" s="58">
        <v>18</v>
      </c>
      <c r="W412" s="50" t="str">
        <f t="shared" si="50"/>
        <v>-</v>
      </c>
      <c r="X412" s="50">
        <f t="shared" si="51"/>
        <v>8</v>
      </c>
      <c r="AO412" s="50"/>
    </row>
    <row r="413" spans="2:41" ht="15" x14ac:dyDescent="0.3">
      <c r="B413" s="72" t="str">
        <f t="shared" si="48"/>
        <v>M11×1.5</v>
      </c>
      <c r="C413" s="73" t="s">
        <v>216</v>
      </c>
      <c r="D413" s="73" t="s">
        <v>221</v>
      </c>
      <c r="E413" s="71" t="s">
        <v>0</v>
      </c>
      <c r="F413" s="58">
        <v>11</v>
      </c>
      <c r="G413" s="58">
        <v>1.5</v>
      </c>
      <c r="H413" s="71" t="s">
        <v>461</v>
      </c>
      <c r="I413" s="73" t="s">
        <v>406</v>
      </c>
      <c r="J413" s="58" t="s">
        <v>312</v>
      </c>
      <c r="K413" s="58" t="s">
        <v>490</v>
      </c>
      <c r="L413" s="58">
        <v>11</v>
      </c>
      <c r="M413" s="58">
        <f t="shared" si="49"/>
        <v>1.5</v>
      </c>
      <c r="N413" s="71">
        <v>60</v>
      </c>
      <c r="O413" s="100">
        <f t="array" ref="O413">IFERROR(INDEX($AB$11:$AM$235,MATCH($B413&amp;$I413,$Z$11:$Z$235&amp;$AE$11:$AE$235,0),MATCH($C413,$AB$9:$AM$9,0)),"-")</f>
        <v>10.86</v>
      </c>
      <c r="P413" s="58" t="s">
        <v>161</v>
      </c>
      <c r="Q413" s="58" t="s">
        <v>161</v>
      </c>
      <c r="R413" s="100">
        <f t="array" ref="R413">IFERROR(INDEX($AB$11:$AM$235,MATCH($B413&amp;$I413,$Z$11:$Z$235&amp;$AE$11:$AE$235,0),MATCH($D413,$AB$9:$AM$9,0)),"-")</f>
        <v>10.025700000000001</v>
      </c>
      <c r="S413" s="58">
        <v>180</v>
      </c>
      <c r="T413" s="58">
        <v>172</v>
      </c>
      <c r="U413" s="58">
        <v>4</v>
      </c>
      <c r="V413" s="58">
        <v>18</v>
      </c>
      <c r="W413" s="50" t="str">
        <f t="shared" si="50"/>
        <v>-</v>
      </c>
      <c r="X413" s="50">
        <f t="shared" si="51"/>
        <v>8</v>
      </c>
      <c r="AO413" s="50"/>
    </row>
    <row r="414" spans="2:41" ht="15" x14ac:dyDescent="0.3">
      <c r="B414" s="72" t="str">
        <f t="shared" si="48"/>
        <v>M12×1.75</v>
      </c>
      <c r="C414" s="73" t="s">
        <v>216</v>
      </c>
      <c r="D414" s="73" t="s">
        <v>221</v>
      </c>
      <c r="E414" s="71" t="s">
        <v>0</v>
      </c>
      <c r="F414" s="58">
        <v>12</v>
      </c>
      <c r="G414" s="58">
        <v>1.75</v>
      </c>
      <c r="H414" s="71" t="s">
        <v>461</v>
      </c>
      <c r="I414" s="73" t="s">
        <v>406</v>
      </c>
      <c r="J414" s="58" t="s">
        <v>312</v>
      </c>
      <c r="K414" s="58" t="s">
        <v>490</v>
      </c>
      <c r="L414" s="58">
        <v>12</v>
      </c>
      <c r="M414" s="58">
        <f t="shared" si="49"/>
        <v>1.75</v>
      </c>
      <c r="N414" s="71">
        <v>60</v>
      </c>
      <c r="O414" s="100">
        <f t="array" ref="O414">IFERROR(INDEX($AB$11:$AM$235,MATCH($B414&amp;$I414,$Z$11:$Z$235&amp;$AE$11:$AE$235,0),MATCH($C414,$AB$9:$AM$9,0)),"-")</f>
        <v>11.53</v>
      </c>
      <c r="P414" s="58" t="s">
        <v>161</v>
      </c>
      <c r="Q414" s="58" t="s">
        <v>161</v>
      </c>
      <c r="R414" s="100">
        <f t="array" ref="R414">IFERROR(INDEX($AB$11:$AM$235,MATCH($B414&amp;$I414,$Z$11:$Z$235&amp;$AE$11:$AE$235,0),MATCH($D414,$AB$9:$AM$9,0)),"-")</f>
        <v>10.863300000000001</v>
      </c>
      <c r="S414" s="58">
        <v>160</v>
      </c>
      <c r="T414" s="58">
        <v>152</v>
      </c>
      <c r="U414" s="58">
        <v>4</v>
      </c>
      <c r="V414" s="58">
        <v>16</v>
      </c>
      <c r="W414" s="50" t="str">
        <f t="shared" si="50"/>
        <v>-</v>
      </c>
      <c r="X414" s="50">
        <f t="shared" si="51"/>
        <v>8</v>
      </c>
      <c r="AO414" s="50"/>
    </row>
    <row r="415" spans="2:41" ht="15" x14ac:dyDescent="0.3">
      <c r="B415" s="72" t="str">
        <f t="shared" si="48"/>
        <v>M14×2</v>
      </c>
      <c r="C415" s="73" t="s">
        <v>216</v>
      </c>
      <c r="D415" s="73" t="s">
        <v>221</v>
      </c>
      <c r="E415" s="71" t="s">
        <v>0</v>
      </c>
      <c r="F415" s="58">
        <v>14</v>
      </c>
      <c r="G415" s="58">
        <v>2</v>
      </c>
      <c r="H415" s="71" t="s">
        <v>461</v>
      </c>
      <c r="I415" s="73" t="s">
        <v>406</v>
      </c>
      <c r="J415" s="58" t="s">
        <v>312</v>
      </c>
      <c r="K415" s="58" t="s">
        <v>490</v>
      </c>
      <c r="L415" s="58">
        <v>14</v>
      </c>
      <c r="M415" s="58">
        <f t="shared" si="49"/>
        <v>2</v>
      </c>
      <c r="N415" s="71">
        <v>60</v>
      </c>
      <c r="O415" s="100">
        <f t="array" ref="O415">IFERROR(INDEX($AB$11:$AM$235,MATCH($B415&amp;$I415,$Z$11:$Z$235&amp;$AE$11:$AE$235,0),MATCH($C415,$AB$9:$AM$9,0)),"-")</f>
        <v>13.45</v>
      </c>
      <c r="P415" s="58" t="s">
        <v>161</v>
      </c>
      <c r="Q415" s="58" t="s">
        <v>161</v>
      </c>
      <c r="R415" s="100">
        <f t="array" ref="R415">IFERROR(INDEX($AB$11:$AM$235,MATCH($B415&amp;$I415,$Z$11:$Z$235&amp;$AE$11:$AE$235,0),MATCH($D415,$AB$9:$AM$9,0)),"-")</f>
        <v>12.701000000000001</v>
      </c>
      <c r="S415" s="58">
        <v>170</v>
      </c>
      <c r="T415" s="58">
        <v>162</v>
      </c>
      <c r="U415" s="58">
        <v>4</v>
      </c>
      <c r="V415" s="58">
        <v>15</v>
      </c>
      <c r="W415" s="50" t="str">
        <f t="shared" si="50"/>
        <v>-</v>
      </c>
      <c r="X415" s="50">
        <f t="shared" si="51"/>
        <v>8</v>
      </c>
      <c r="AO415" s="50"/>
    </row>
    <row r="416" spans="2:41" ht="15" x14ac:dyDescent="0.3">
      <c r="B416" s="72" t="str">
        <f t="shared" si="48"/>
        <v>M16×2</v>
      </c>
      <c r="C416" s="73" t="s">
        <v>216</v>
      </c>
      <c r="D416" s="73" t="s">
        <v>221</v>
      </c>
      <c r="E416" s="71" t="s">
        <v>0</v>
      </c>
      <c r="F416" s="58">
        <v>16</v>
      </c>
      <c r="G416" s="58">
        <v>2</v>
      </c>
      <c r="H416" s="71" t="s">
        <v>461</v>
      </c>
      <c r="I416" s="73" t="s">
        <v>406</v>
      </c>
      <c r="J416" s="58" t="s">
        <v>312</v>
      </c>
      <c r="K416" s="58" t="s">
        <v>490</v>
      </c>
      <c r="L416" s="58">
        <v>16</v>
      </c>
      <c r="M416" s="58">
        <f t="shared" si="49"/>
        <v>2</v>
      </c>
      <c r="N416" s="71">
        <v>60</v>
      </c>
      <c r="O416" s="100">
        <f t="array" ref="O416">IFERROR(INDEX($AB$11:$AM$235,MATCH($B416&amp;$I416,$Z$11:$Z$235&amp;$AE$11:$AE$235,0),MATCH($C416,$AB$9:$AM$9,0)),"-")</f>
        <v>15.45</v>
      </c>
      <c r="P416" s="58" t="s">
        <v>161</v>
      </c>
      <c r="Q416" s="58" t="s">
        <v>161</v>
      </c>
      <c r="R416" s="100">
        <f t="array" ref="R416">IFERROR(INDEX($AB$11:$AM$235,MATCH($B416&amp;$I416,$Z$11:$Z$235&amp;$AE$11:$AE$235,0),MATCH($D416,$AB$9:$AM$9,0)),"-")</f>
        <v>14.701000000000001</v>
      </c>
      <c r="S416" s="58">
        <v>170</v>
      </c>
      <c r="T416" s="58">
        <v>162</v>
      </c>
      <c r="U416" s="58">
        <v>4</v>
      </c>
      <c r="V416" s="58">
        <v>15</v>
      </c>
      <c r="W416" s="50" t="str">
        <f t="shared" si="50"/>
        <v>-</v>
      </c>
      <c r="X416" s="50">
        <f t="shared" si="51"/>
        <v>8</v>
      </c>
      <c r="AO416" s="50"/>
    </row>
    <row r="417" spans="2:41" ht="15" x14ac:dyDescent="0.3">
      <c r="B417" s="72" t="str">
        <f t="shared" si="48"/>
        <v>M18×2.5</v>
      </c>
      <c r="C417" s="73" t="s">
        <v>216</v>
      </c>
      <c r="D417" s="73" t="s">
        <v>221</v>
      </c>
      <c r="E417" s="71" t="s">
        <v>0</v>
      </c>
      <c r="F417" s="58">
        <v>18</v>
      </c>
      <c r="G417" s="58">
        <v>2.5</v>
      </c>
      <c r="H417" s="71" t="s">
        <v>461</v>
      </c>
      <c r="I417" s="73" t="s">
        <v>406</v>
      </c>
      <c r="J417" s="58" t="s">
        <v>312</v>
      </c>
      <c r="K417" s="58" t="s">
        <v>490</v>
      </c>
      <c r="L417" s="58">
        <v>18</v>
      </c>
      <c r="M417" s="58">
        <f t="shared" si="49"/>
        <v>2.5</v>
      </c>
      <c r="N417" s="71">
        <v>60</v>
      </c>
      <c r="O417" s="100">
        <f t="array" ref="O417">IFERROR(INDEX($AB$11:$AM$235,MATCH($B417&amp;$I417,$Z$11:$Z$235&amp;$AE$11:$AE$235,0),MATCH($C417,$AB$9:$AM$9,0)),"-")</f>
        <v>17.29</v>
      </c>
      <c r="P417" s="58" t="s">
        <v>161</v>
      </c>
      <c r="Q417" s="58" t="s">
        <v>161</v>
      </c>
      <c r="R417" s="100">
        <f t="array" ref="R417">IFERROR(INDEX($AB$11:$AM$235,MATCH($B417&amp;$I417,$Z$11:$Z$235&amp;$AE$11:$AE$235,0),MATCH($D417,$AB$9:$AM$9,0)),"-")</f>
        <v>16.376200000000001</v>
      </c>
      <c r="S417" s="58">
        <v>190</v>
      </c>
      <c r="T417" s="58">
        <v>180</v>
      </c>
      <c r="U417" s="58">
        <v>5</v>
      </c>
      <c r="V417" s="58">
        <v>13</v>
      </c>
      <c r="W417" s="50" t="str">
        <f t="shared" si="50"/>
        <v>-</v>
      </c>
      <c r="X417" s="50">
        <f t="shared" si="51"/>
        <v>10</v>
      </c>
      <c r="AO417" s="50"/>
    </row>
    <row r="418" spans="2:41" ht="15" x14ac:dyDescent="0.3">
      <c r="B418" s="72" t="str">
        <f t="shared" si="48"/>
        <v>M20×2.5</v>
      </c>
      <c r="C418" s="73" t="s">
        <v>216</v>
      </c>
      <c r="D418" s="73" t="s">
        <v>221</v>
      </c>
      <c r="E418" s="71" t="s">
        <v>0</v>
      </c>
      <c r="F418" s="58">
        <v>20</v>
      </c>
      <c r="G418" s="58">
        <v>2.5</v>
      </c>
      <c r="H418" s="71" t="s">
        <v>461</v>
      </c>
      <c r="I418" s="73" t="s">
        <v>406</v>
      </c>
      <c r="J418" s="58" t="s">
        <v>312</v>
      </c>
      <c r="K418" s="58" t="s">
        <v>490</v>
      </c>
      <c r="L418" s="58">
        <v>20</v>
      </c>
      <c r="M418" s="58">
        <f t="shared" si="49"/>
        <v>2.5</v>
      </c>
      <c r="N418" s="71">
        <v>60</v>
      </c>
      <c r="O418" s="100">
        <f t="array" ref="O418">IFERROR(INDEX($AB$11:$AM$235,MATCH($B418&amp;$I418,$Z$11:$Z$235&amp;$AE$11:$AE$235,0),MATCH($C418,$AB$9:$AM$9,0)),"-")</f>
        <v>19.29</v>
      </c>
      <c r="P418" s="58" t="s">
        <v>161</v>
      </c>
      <c r="Q418" s="58" t="s">
        <v>161</v>
      </c>
      <c r="R418" s="100">
        <f t="array" ref="R418">IFERROR(INDEX($AB$11:$AM$235,MATCH($B418&amp;$I418,$Z$11:$Z$235&amp;$AE$11:$AE$235,0),MATCH($D418,$AB$9:$AM$9,0)),"-")</f>
        <v>18.376200000000001</v>
      </c>
      <c r="S418" s="58">
        <v>190</v>
      </c>
      <c r="T418" s="58">
        <v>180</v>
      </c>
      <c r="U418" s="58">
        <v>5</v>
      </c>
      <c r="V418" s="58">
        <v>13</v>
      </c>
      <c r="W418" s="50" t="str">
        <f t="shared" si="50"/>
        <v>-</v>
      </c>
      <c r="X418" s="50">
        <f t="shared" si="51"/>
        <v>10</v>
      </c>
      <c r="AO418" s="50"/>
    </row>
    <row r="419" spans="2:41" ht="15" x14ac:dyDescent="0.3">
      <c r="B419" s="72" t="str">
        <f t="shared" si="48"/>
        <v>M22×2.5</v>
      </c>
      <c r="C419" s="73" t="s">
        <v>216</v>
      </c>
      <c r="D419" s="73" t="s">
        <v>221</v>
      </c>
      <c r="E419" s="71" t="s">
        <v>0</v>
      </c>
      <c r="F419" s="58">
        <v>22</v>
      </c>
      <c r="G419" s="58">
        <v>2.5</v>
      </c>
      <c r="H419" s="71" t="s">
        <v>461</v>
      </c>
      <c r="I419" s="73" t="s">
        <v>406</v>
      </c>
      <c r="J419" s="58" t="s">
        <v>312</v>
      </c>
      <c r="K419" s="58" t="s">
        <v>490</v>
      </c>
      <c r="L419" s="58">
        <v>22</v>
      </c>
      <c r="M419" s="58">
        <f t="shared" si="49"/>
        <v>2.5</v>
      </c>
      <c r="N419" s="71">
        <v>60</v>
      </c>
      <c r="O419" s="100">
        <f t="array" ref="O419">IFERROR(INDEX($AB$11:$AM$235,MATCH($B419&amp;$I419,$Z$11:$Z$235&amp;$AE$11:$AE$235,0),MATCH($C419,$AB$9:$AM$9,0)),"-")</f>
        <v>21.29</v>
      </c>
      <c r="P419" s="58" t="s">
        <v>161</v>
      </c>
      <c r="Q419" s="58" t="s">
        <v>161</v>
      </c>
      <c r="R419" s="100">
        <f t="array" ref="R419">IFERROR(INDEX($AB$11:$AM$235,MATCH($B419&amp;$I419,$Z$11:$Z$235&amp;$AE$11:$AE$235,0),MATCH($D419,$AB$9:$AM$9,0)),"-")</f>
        <v>20.376200000000001</v>
      </c>
      <c r="S419" s="58">
        <v>190</v>
      </c>
      <c r="T419" s="58">
        <v>180</v>
      </c>
      <c r="U419" s="58">
        <v>5</v>
      </c>
      <c r="V419" s="58">
        <v>13</v>
      </c>
      <c r="W419" s="50" t="str">
        <f t="shared" si="50"/>
        <v>-</v>
      </c>
      <c r="X419" s="50">
        <f t="shared" si="51"/>
        <v>10</v>
      </c>
      <c r="AO419" s="50"/>
    </row>
    <row r="420" spans="2:41" ht="15" x14ac:dyDescent="0.3">
      <c r="B420" s="72" t="str">
        <f t="shared" si="48"/>
        <v>M24×3</v>
      </c>
      <c r="C420" s="73" t="s">
        <v>216</v>
      </c>
      <c r="D420" s="73" t="s">
        <v>221</v>
      </c>
      <c r="E420" s="71" t="s">
        <v>0</v>
      </c>
      <c r="F420" s="58">
        <v>24</v>
      </c>
      <c r="G420" s="58">
        <v>3</v>
      </c>
      <c r="H420" s="71" t="s">
        <v>461</v>
      </c>
      <c r="I420" s="73" t="s">
        <v>406</v>
      </c>
      <c r="J420" s="58" t="s">
        <v>312</v>
      </c>
      <c r="K420" s="58" t="s">
        <v>490</v>
      </c>
      <c r="L420" s="58">
        <v>24</v>
      </c>
      <c r="M420" s="58">
        <f t="shared" si="49"/>
        <v>3</v>
      </c>
      <c r="N420" s="71">
        <v>60</v>
      </c>
      <c r="O420" s="100">
        <f t="array" ref="O420">IFERROR(INDEX($AB$11:$AM$235,MATCH($B420&amp;$I420,$Z$11:$Z$235&amp;$AE$11:$AE$235,0),MATCH($C420,$AB$9:$AM$9,0)),"-")</f>
        <v>23.12</v>
      </c>
      <c r="P420" s="58" t="s">
        <v>161</v>
      </c>
      <c r="Q420" s="58" t="s">
        <v>161</v>
      </c>
      <c r="R420" s="100">
        <f t="array" ref="R420">IFERROR(INDEX($AB$11:$AM$235,MATCH($B420&amp;$I420,$Z$11:$Z$235&amp;$AE$11:$AE$235,0),MATCH($D420,$AB$9:$AM$9,0)),"-")</f>
        <v>22.051400000000001</v>
      </c>
      <c r="S420" s="58">
        <v>200</v>
      </c>
      <c r="T420" s="58">
        <v>190</v>
      </c>
      <c r="U420" s="58">
        <v>5</v>
      </c>
      <c r="V420" s="58">
        <v>12</v>
      </c>
      <c r="W420" s="50" t="str">
        <f t="shared" si="50"/>
        <v>-</v>
      </c>
      <c r="X420" s="50">
        <f t="shared" si="51"/>
        <v>10</v>
      </c>
      <c r="AO420" s="50"/>
    </row>
    <row r="421" spans="2:41" ht="15" x14ac:dyDescent="0.3">
      <c r="B421" s="72" t="str">
        <f t="shared" si="48"/>
        <v>M27×3</v>
      </c>
      <c r="C421" s="73" t="s">
        <v>216</v>
      </c>
      <c r="D421" s="73" t="s">
        <v>221</v>
      </c>
      <c r="E421" s="71" t="s">
        <v>0</v>
      </c>
      <c r="F421" s="58">
        <v>27</v>
      </c>
      <c r="G421" s="58">
        <v>3</v>
      </c>
      <c r="H421" s="71" t="s">
        <v>461</v>
      </c>
      <c r="I421" s="73" t="s">
        <v>406</v>
      </c>
      <c r="J421" s="58" t="s">
        <v>312</v>
      </c>
      <c r="K421" s="58" t="s">
        <v>490</v>
      </c>
      <c r="L421" s="58">
        <v>27</v>
      </c>
      <c r="M421" s="58">
        <f t="shared" si="49"/>
        <v>3</v>
      </c>
      <c r="N421" s="71">
        <v>60</v>
      </c>
      <c r="O421" s="100">
        <f t="array" ref="O421">IFERROR(INDEX($AB$11:$AM$235,MATCH($B421&amp;$I421,$Z$11:$Z$235&amp;$AE$11:$AE$235,0),MATCH($C421,$AB$9:$AM$9,0)),"-")</f>
        <v>26.12</v>
      </c>
      <c r="P421" s="58" t="s">
        <v>161</v>
      </c>
      <c r="Q421" s="58" t="s">
        <v>161</v>
      </c>
      <c r="R421" s="100">
        <f t="array" ref="R421">IFERROR(INDEX($AB$11:$AM$235,MATCH($B421&amp;$I421,$Z$11:$Z$235&amp;$AE$11:$AE$235,0),MATCH($D421,$AB$9:$AM$9,0)),"-")</f>
        <v>25.051400000000001</v>
      </c>
      <c r="S421" s="58">
        <v>200</v>
      </c>
      <c r="T421" s="58">
        <v>190</v>
      </c>
      <c r="U421" s="58">
        <v>5</v>
      </c>
      <c r="V421" s="58">
        <v>12</v>
      </c>
      <c r="W421" s="50" t="str">
        <f t="shared" si="50"/>
        <v>-</v>
      </c>
      <c r="X421" s="50">
        <f t="shared" si="51"/>
        <v>10</v>
      </c>
      <c r="AO421" s="50"/>
    </row>
    <row r="422" spans="2:41" ht="15" x14ac:dyDescent="0.3">
      <c r="B422" s="72" t="str">
        <f t="shared" si="48"/>
        <v>M30×3.5</v>
      </c>
      <c r="C422" s="73" t="s">
        <v>216</v>
      </c>
      <c r="D422" s="73" t="s">
        <v>221</v>
      </c>
      <c r="E422" s="71" t="s">
        <v>0</v>
      </c>
      <c r="F422" s="58">
        <v>30</v>
      </c>
      <c r="G422" s="58">
        <v>3.5</v>
      </c>
      <c r="H422" s="71" t="s">
        <v>461</v>
      </c>
      <c r="I422" s="73" t="s">
        <v>406</v>
      </c>
      <c r="J422" s="58" t="s">
        <v>312</v>
      </c>
      <c r="K422" s="58" t="s">
        <v>490</v>
      </c>
      <c r="L422" s="58">
        <v>30</v>
      </c>
      <c r="M422" s="58">
        <f t="shared" si="49"/>
        <v>3.5</v>
      </c>
      <c r="N422" s="71">
        <v>60</v>
      </c>
      <c r="O422" s="100">
        <f t="array" ref="O422">IFERROR(INDEX($AB$11:$AM$235,MATCH($B422&amp;$I422,$Z$11:$Z$235&amp;$AE$11:$AE$235,0),MATCH($C422,$AB$9:$AM$9,0)),"-")</f>
        <v>28.96</v>
      </c>
      <c r="P422" s="58" t="s">
        <v>161</v>
      </c>
      <c r="Q422" s="58" t="s">
        <v>161</v>
      </c>
      <c r="R422" s="100">
        <f t="array" ref="R422">IFERROR(INDEX($AB$11:$AM$235,MATCH($B422&amp;$I422,$Z$11:$Z$235&amp;$AE$11:$AE$235,0),MATCH($D422,$AB$9:$AM$9,0)),"-")</f>
        <v>27.726700000000001</v>
      </c>
      <c r="S422" s="58">
        <v>220</v>
      </c>
      <c r="T422" s="58">
        <v>210</v>
      </c>
      <c r="U422" s="58">
        <v>5</v>
      </c>
      <c r="V422" s="58">
        <v>11</v>
      </c>
      <c r="W422" s="50" t="str">
        <f t="shared" si="50"/>
        <v>-</v>
      </c>
      <c r="X422" s="50">
        <f t="shared" si="51"/>
        <v>10</v>
      </c>
      <c r="AO422" s="50"/>
    </row>
    <row r="423" spans="2:41" ht="15" x14ac:dyDescent="0.3">
      <c r="B423" s="72" t="str">
        <f t="shared" si="48"/>
        <v>M33×3.5</v>
      </c>
      <c r="C423" s="73" t="s">
        <v>216</v>
      </c>
      <c r="D423" s="73" t="s">
        <v>221</v>
      </c>
      <c r="E423" s="71" t="s">
        <v>0</v>
      </c>
      <c r="F423" s="58">
        <v>33</v>
      </c>
      <c r="G423" s="58">
        <v>3.5</v>
      </c>
      <c r="H423" s="71" t="s">
        <v>461</v>
      </c>
      <c r="I423" s="73" t="s">
        <v>406</v>
      </c>
      <c r="J423" s="58" t="s">
        <v>312</v>
      </c>
      <c r="K423" s="58" t="s">
        <v>490</v>
      </c>
      <c r="L423" s="58">
        <v>33</v>
      </c>
      <c r="M423" s="58">
        <f t="shared" si="49"/>
        <v>3.5</v>
      </c>
      <c r="N423" s="71">
        <v>60</v>
      </c>
      <c r="O423" s="100">
        <f t="array" ref="O423">IFERROR(INDEX($AB$11:$AM$235,MATCH($B423&amp;$I423,$Z$11:$Z$235&amp;$AE$11:$AE$235,0),MATCH($C423,$AB$9:$AM$9,0)),"-")</f>
        <v>31.96</v>
      </c>
      <c r="P423" s="58" t="s">
        <v>161</v>
      </c>
      <c r="Q423" s="58" t="s">
        <v>161</v>
      </c>
      <c r="R423" s="100">
        <f t="array" ref="R423">IFERROR(INDEX($AB$11:$AM$235,MATCH($B423&amp;$I423,$Z$11:$Z$235&amp;$AE$11:$AE$235,0),MATCH($D423,$AB$9:$AM$9,0)),"-")</f>
        <v>30.726700000000001</v>
      </c>
      <c r="S423" s="58">
        <v>220</v>
      </c>
      <c r="T423" s="58">
        <v>210</v>
      </c>
      <c r="U423" s="58">
        <v>5</v>
      </c>
      <c r="V423" s="58">
        <v>11</v>
      </c>
      <c r="W423" s="50" t="str">
        <f t="shared" si="50"/>
        <v>-</v>
      </c>
      <c r="X423" s="50">
        <f t="shared" si="51"/>
        <v>10</v>
      </c>
      <c r="AO423" s="50"/>
    </row>
    <row r="424" spans="2:41" ht="15" x14ac:dyDescent="0.3">
      <c r="B424" s="72" t="str">
        <f t="shared" si="48"/>
        <v>M36×4</v>
      </c>
      <c r="C424" s="73" t="s">
        <v>216</v>
      </c>
      <c r="D424" s="73" t="s">
        <v>221</v>
      </c>
      <c r="E424" s="71" t="s">
        <v>0</v>
      </c>
      <c r="F424" s="58">
        <v>36</v>
      </c>
      <c r="G424" s="58">
        <v>4</v>
      </c>
      <c r="H424" s="71" t="s">
        <v>461</v>
      </c>
      <c r="I424" s="73" t="s">
        <v>406</v>
      </c>
      <c r="J424" s="58" t="s">
        <v>312</v>
      </c>
      <c r="K424" s="58" t="s">
        <v>490</v>
      </c>
      <c r="L424" s="58">
        <v>36</v>
      </c>
      <c r="M424" s="58">
        <f t="shared" si="49"/>
        <v>4</v>
      </c>
      <c r="N424" s="71">
        <v>60</v>
      </c>
      <c r="O424" s="100">
        <f t="array" ref="O424">IFERROR(INDEX($AB$11:$AM$235,MATCH($B424&amp;$I424,$Z$11:$Z$235&amp;$AE$11:$AE$235,0),MATCH($C424,$AB$9:$AM$9,0)),"-")</f>
        <v>34.79</v>
      </c>
      <c r="P424" s="58" t="s">
        <v>161</v>
      </c>
      <c r="Q424" s="58" t="s">
        <v>161</v>
      </c>
      <c r="R424" s="100">
        <f t="array" ref="R424">IFERROR(INDEX($AB$11:$AM$235,MATCH($B424&amp;$I424,$Z$11:$Z$235&amp;$AE$11:$AE$235,0),MATCH($D424,$AB$9:$AM$9,0)),"-")</f>
        <v>33.401899999999998</v>
      </c>
      <c r="S424" s="58">
        <v>230</v>
      </c>
      <c r="T424" s="58">
        <v>220</v>
      </c>
      <c r="U424" s="58">
        <v>5</v>
      </c>
      <c r="V424" s="58">
        <v>11</v>
      </c>
      <c r="W424" s="50" t="str">
        <f t="shared" si="50"/>
        <v>-</v>
      </c>
      <c r="X424" s="50">
        <f t="shared" si="51"/>
        <v>10</v>
      </c>
      <c r="AO424" s="50"/>
    </row>
    <row r="425" spans="2:41" ht="15" x14ac:dyDescent="0.3">
      <c r="B425" s="72" t="str">
        <f t="shared" si="48"/>
        <v>M39×4</v>
      </c>
      <c r="C425" s="73" t="s">
        <v>216</v>
      </c>
      <c r="D425" s="73" t="s">
        <v>221</v>
      </c>
      <c r="E425" s="71" t="s">
        <v>0</v>
      </c>
      <c r="F425" s="58">
        <v>39</v>
      </c>
      <c r="G425" s="58">
        <v>4</v>
      </c>
      <c r="H425" s="71" t="s">
        <v>461</v>
      </c>
      <c r="I425" s="73" t="s">
        <v>406</v>
      </c>
      <c r="J425" s="58" t="s">
        <v>312</v>
      </c>
      <c r="K425" s="58" t="s">
        <v>490</v>
      </c>
      <c r="L425" s="58">
        <v>39</v>
      </c>
      <c r="M425" s="58">
        <f t="shared" si="49"/>
        <v>4</v>
      </c>
      <c r="N425" s="71">
        <v>60</v>
      </c>
      <c r="O425" s="100">
        <f t="array" ref="O425">IFERROR(INDEX($AB$11:$AM$235,MATCH($B425&amp;$I425,$Z$11:$Z$235&amp;$AE$11:$AE$235,0),MATCH($C425,$AB$9:$AM$9,0)),"-")</f>
        <v>67.790000000000006</v>
      </c>
      <c r="P425" s="58" t="s">
        <v>161</v>
      </c>
      <c r="Q425" s="58" t="s">
        <v>161</v>
      </c>
      <c r="R425" s="100">
        <f t="array" ref="R425">IFERROR(INDEX($AB$11:$AM$235,MATCH($B425&amp;$I425,$Z$11:$Z$235&amp;$AE$11:$AE$235,0),MATCH($D425,$AB$9:$AM$9,0)),"-")</f>
        <v>36.401899999999998</v>
      </c>
      <c r="S425" s="58">
        <v>230</v>
      </c>
      <c r="T425" s="58">
        <v>220</v>
      </c>
      <c r="U425" s="58">
        <v>5</v>
      </c>
      <c r="V425" s="58">
        <v>11</v>
      </c>
      <c r="W425" s="50" t="str">
        <f t="shared" si="50"/>
        <v>-</v>
      </c>
      <c r="X425" s="50">
        <f t="shared" si="51"/>
        <v>10</v>
      </c>
      <c r="AO425" s="50"/>
    </row>
    <row r="426" spans="2:41" ht="15" x14ac:dyDescent="0.3">
      <c r="B426" s="72" t="str">
        <f t="shared" si="48"/>
        <v>M42×4.5</v>
      </c>
      <c r="C426" s="73" t="s">
        <v>216</v>
      </c>
      <c r="D426" s="73" t="s">
        <v>221</v>
      </c>
      <c r="E426" s="71" t="s">
        <v>0</v>
      </c>
      <c r="F426" s="58">
        <v>42</v>
      </c>
      <c r="G426" s="58">
        <v>4.5</v>
      </c>
      <c r="H426" s="71" t="s">
        <v>461</v>
      </c>
      <c r="I426" s="73" t="s">
        <v>406</v>
      </c>
      <c r="J426" s="58" t="s">
        <v>312</v>
      </c>
      <c r="K426" s="58" t="s">
        <v>490</v>
      </c>
      <c r="L426" s="58">
        <v>42</v>
      </c>
      <c r="M426" s="58">
        <f t="shared" si="49"/>
        <v>4.5</v>
      </c>
      <c r="N426" s="71">
        <v>60</v>
      </c>
      <c r="O426" s="100">
        <f t="array" ref="O426">IFERROR(INDEX($AB$11:$AM$235,MATCH($B426&amp;$I426,$Z$11:$Z$235&amp;$AE$11:$AE$235,0),MATCH($C426,$AB$9:$AM$9,0)),"-")</f>
        <v>40.630000000000003</v>
      </c>
      <c r="P426" s="58" t="s">
        <v>161</v>
      </c>
      <c r="Q426" s="58" t="s">
        <v>161</v>
      </c>
      <c r="R426" s="100">
        <f t="array" ref="R426">IFERROR(INDEX($AB$11:$AM$235,MATCH($B426&amp;$I426,$Z$11:$Z$235&amp;$AE$11:$AE$235,0),MATCH($D426,$AB$9:$AM$9,0)),"-")</f>
        <v>39.077199999999998</v>
      </c>
      <c r="S426" s="58">
        <v>250</v>
      </c>
      <c r="T426" s="58">
        <v>240</v>
      </c>
      <c r="U426" s="58">
        <v>5</v>
      </c>
      <c r="V426" s="58">
        <v>10</v>
      </c>
      <c r="W426" s="50" t="str">
        <f t="shared" si="50"/>
        <v>-</v>
      </c>
      <c r="X426" s="50">
        <f t="shared" si="51"/>
        <v>10</v>
      </c>
      <c r="AO426" s="50"/>
    </row>
    <row r="427" spans="2:41" ht="15" x14ac:dyDescent="0.3">
      <c r="B427" s="72" t="str">
        <f t="shared" si="48"/>
        <v>M45×4.5</v>
      </c>
      <c r="C427" s="73" t="s">
        <v>216</v>
      </c>
      <c r="D427" s="73" t="s">
        <v>221</v>
      </c>
      <c r="E427" s="71" t="s">
        <v>0</v>
      </c>
      <c r="F427" s="58">
        <v>45</v>
      </c>
      <c r="G427" s="58">
        <v>4.5</v>
      </c>
      <c r="H427" s="71" t="s">
        <v>461</v>
      </c>
      <c r="I427" s="73" t="s">
        <v>406</v>
      </c>
      <c r="J427" s="58" t="s">
        <v>312</v>
      </c>
      <c r="K427" s="58" t="s">
        <v>490</v>
      </c>
      <c r="L427" s="58">
        <v>45</v>
      </c>
      <c r="M427" s="58">
        <f t="shared" si="49"/>
        <v>4.5</v>
      </c>
      <c r="N427" s="71">
        <v>60</v>
      </c>
      <c r="O427" s="100">
        <f t="array" ref="O427">IFERROR(INDEX($AB$11:$AM$235,MATCH($B427&amp;$I427,$Z$11:$Z$235&amp;$AE$11:$AE$235,0),MATCH($C427,$AB$9:$AM$9,0)),"-")</f>
        <v>43.63</v>
      </c>
      <c r="P427" s="58" t="s">
        <v>161</v>
      </c>
      <c r="Q427" s="58" t="s">
        <v>161</v>
      </c>
      <c r="R427" s="100">
        <f t="array" ref="R427">IFERROR(INDEX($AB$11:$AM$235,MATCH($B427&amp;$I427,$Z$11:$Z$235&amp;$AE$11:$AE$235,0),MATCH($D427,$AB$9:$AM$9,0)),"-")</f>
        <v>42.077199999999998</v>
      </c>
      <c r="S427" s="58">
        <v>250</v>
      </c>
      <c r="T427" s="58">
        <v>240</v>
      </c>
      <c r="U427" s="58">
        <v>5</v>
      </c>
      <c r="V427" s="58">
        <v>10</v>
      </c>
      <c r="W427" s="50" t="str">
        <f t="shared" si="50"/>
        <v>-</v>
      </c>
      <c r="X427" s="50">
        <f t="shared" si="51"/>
        <v>10</v>
      </c>
      <c r="AO427" s="50"/>
    </row>
    <row r="428" spans="2:41" ht="15" x14ac:dyDescent="0.3">
      <c r="B428" s="72" t="str">
        <f t="shared" si="48"/>
        <v>M48×5</v>
      </c>
      <c r="C428" s="73" t="s">
        <v>216</v>
      </c>
      <c r="D428" s="73" t="s">
        <v>221</v>
      </c>
      <c r="E428" s="71" t="s">
        <v>0</v>
      </c>
      <c r="F428" s="58">
        <v>48</v>
      </c>
      <c r="G428" s="58">
        <v>5</v>
      </c>
      <c r="H428" s="71" t="s">
        <v>461</v>
      </c>
      <c r="I428" s="73" t="s">
        <v>406</v>
      </c>
      <c r="J428" s="58" t="s">
        <v>312</v>
      </c>
      <c r="K428" s="58" t="s">
        <v>490</v>
      </c>
      <c r="L428" s="58">
        <v>48</v>
      </c>
      <c r="M428" s="58">
        <f t="shared" si="49"/>
        <v>5</v>
      </c>
      <c r="N428" s="71">
        <v>60</v>
      </c>
      <c r="O428" s="100">
        <f t="array" ref="O428">IFERROR(INDEX($AB$11:$AM$235,MATCH($B428&amp;$I428,$Z$11:$Z$235&amp;$AE$11:$AE$235,0),MATCH($C428,$AB$9:$AM$9,0)),"-")</f>
        <v>46.46</v>
      </c>
      <c r="P428" s="58" t="s">
        <v>161</v>
      </c>
      <c r="Q428" s="58" t="s">
        <v>161</v>
      </c>
      <c r="R428" s="100">
        <f t="array" ref="R428">IFERROR(INDEX($AB$11:$AM$235,MATCH($B428&amp;$I428,$Z$11:$Z$235&amp;$AE$11:$AE$235,0),MATCH($D428,$AB$9:$AM$9,0)),"-")</f>
        <v>44.752400000000002</v>
      </c>
      <c r="S428" s="58">
        <v>260</v>
      </c>
      <c r="T428" s="58">
        <v>250</v>
      </c>
      <c r="U428" s="58">
        <v>5</v>
      </c>
      <c r="V428" s="58">
        <v>10</v>
      </c>
      <c r="W428" s="50" t="str">
        <f t="shared" si="50"/>
        <v>-</v>
      </c>
      <c r="X428" s="50">
        <f t="shared" si="51"/>
        <v>10</v>
      </c>
      <c r="AO428" s="50"/>
    </row>
    <row r="429" spans="2:41" ht="15" x14ac:dyDescent="0.3">
      <c r="B429" s="72" t="str">
        <f t="shared" si="48"/>
        <v>M52×5</v>
      </c>
      <c r="C429" s="73" t="s">
        <v>216</v>
      </c>
      <c r="D429" s="73" t="s">
        <v>221</v>
      </c>
      <c r="E429" s="71" t="s">
        <v>0</v>
      </c>
      <c r="F429" s="58">
        <v>52</v>
      </c>
      <c r="G429" s="58">
        <v>5</v>
      </c>
      <c r="H429" s="71" t="s">
        <v>461</v>
      </c>
      <c r="I429" s="73" t="s">
        <v>406</v>
      </c>
      <c r="J429" s="58" t="s">
        <v>312</v>
      </c>
      <c r="K429" s="58" t="s">
        <v>490</v>
      </c>
      <c r="L429" s="58">
        <v>52</v>
      </c>
      <c r="M429" s="58">
        <f t="shared" si="49"/>
        <v>5</v>
      </c>
      <c r="N429" s="71">
        <v>60</v>
      </c>
      <c r="O429" s="100">
        <f t="array" ref="O429">IFERROR(INDEX($AB$11:$AM$235,MATCH($B429&amp;$I429,$Z$11:$Z$235&amp;$AE$11:$AE$235,0),MATCH($C429,$AB$9:$AM$9,0)),"-")</f>
        <v>51.25</v>
      </c>
      <c r="P429" s="58" t="s">
        <v>161</v>
      </c>
      <c r="Q429" s="58" t="s">
        <v>161</v>
      </c>
      <c r="R429" s="100">
        <f t="array" ref="R429">IFERROR(INDEX($AB$11:$AM$235,MATCH($B429&amp;$I429,$Z$11:$Z$235&amp;$AE$11:$AE$235,0),MATCH($D429,$AB$9:$AM$9,0)),"-")</f>
        <v>48.752400000000002</v>
      </c>
      <c r="S429" s="58">
        <v>335</v>
      </c>
      <c r="T429" s="58">
        <v>325</v>
      </c>
      <c r="U429" s="58">
        <v>5</v>
      </c>
      <c r="V429" s="58">
        <v>10</v>
      </c>
      <c r="W429" s="50" t="str">
        <f t="shared" si="50"/>
        <v>-</v>
      </c>
      <c r="X429" s="50">
        <f t="shared" si="51"/>
        <v>10</v>
      </c>
      <c r="AO429" s="50"/>
    </row>
    <row r="430" spans="2:41" ht="15" x14ac:dyDescent="0.3">
      <c r="B430" s="72" t="str">
        <f t="shared" si="48"/>
        <v>M56×5.5</v>
      </c>
      <c r="C430" s="73" t="s">
        <v>216</v>
      </c>
      <c r="D430" s="73" t="s">
        <v>221</v>
      </c>
      <c r="E430" s="71" t="s">
        <v>0</v>
      </c>
      <c r="F430" s="58">
        <v>56</v>
      </c>
      <c r="G430" s="58">
        <v>5.5</v>
      </c>
      <c r="H430" s="71" t="s">
        <v>461</v>
      </c>
      <c r="I430" s="73" t="s">
        <v>406</v>
      </c>
      <c r="J430" s="58" t="s">
        <v>312</v>
      </c>
      <c r="K430" s="58" t="s">
        <v>490</v>
      </c>
      <c r="L430" s="58">
        <v>56</v>
      </c>
      <c r="M430" s="58">
        <f t="shared" si="49"/>
        <v>5.5</v>
      </c>
      <c r="N430" s="71">
        <v>60</v>
      </c>
      <c r="O430" s="100">
        <f t="array" ref="O430">IFERROR(INDEX($AB$11:$AM$235,MATCH($B430&amp;$I430,$Z$11:$Z$235&amp;$AE$11:$AE$235,0),MATCH($C430,$AB$9:$AM$9,0)),"-")</f>
        <v>55.16</v>
      </c>
      <c r="P430" s="58" t="s">
        <v>161</v>
      </c>
      <c r="Q430" s="58" t="s">
        <v>161</v>
      </c>
      <c r="R430" s="100">
        <f t="array" ref="R430">IFERROR(INDEX($AB$11:$AM$235,MATCH($B430&amp;$I430,$Z$11:$Z$235&amp;$AE$11:$AE$235,0),MATCH($D430,$AB$9:$AM$9,0)),"-")</f>
        <v>52.427599999999998</v>
      </c>
      <c r="S430" s="58">
        <v>355</v>
      </c>
      <c r="T430" s="58">
        <v>343</v>
      </c>
      <c r="U430" s="58">
        <v>5</v>
      </c>
      <c r="V430" s="58">
        <v>9</v>
      </c>
      <c r="W430" s="50" t="str">
        <f t="shared" si="50"/>
        <v>-</v>
      </c>
      <c r="X430" s="50">
        <f t="shared" si="51"/>
        <v>12</v>
      </c>
      <c r="AO430" s="50"/>
    </row>
    <row r="431" spans="2:41" ht="15" x14ac:dyDescent="0.3">
      <c r="B431" s="72" t="str">
        <f t="shared" si="48"/>
        <v>M60×5.5</v>
      </c>
      <c r="C431" s="73" t="s">
        <v>216</v>
      </c>
      <c r="D431" s="73" t="s">
        <v>221</v>
      </c>
      <c r="E431" s="71" t="s">
        <v>0</v>
      </c>
      <c r="F431" s="58">
        <v>60</v>
      </c>
      <c r="G431" s="58">
        <v>5.5</v>
      </c>
      <c r="H431" s="71" t="s">
        <v>461</v>
      </c>
      <c r="I431" s="73" t="s">
        <v>406</v>
      </c>
      <c r="J431" s="58" t="s">
        <v>312</v>
      </c>
      <c r="K431" s="58" t="s">
        <v>490</v>
      </c>
      <c r="L431" s="58">
        <v>60</v>
      </c>
      <c r="M431" s="58">
        <f t="shared" si="49"/>
        <v>5.5</v>
      </c>
      <c r="N431" s="71">
        <v>60</v>
      </c>
      <c r="O431" s="100">
        <f t="array" ref="O431">IFERROR(INDEX($AB$11:$AM$235,MATCH($B431&amp;$I431,$Z$11:$Z$235&amp;$AE$11:$AE$235,0),MATCH($C431,$AB$9:$AM$9,0)),"-")</f>
        <v>59.16</v>
      </c>
      <c r="P431" s="58" t="s">
        <v>161</v>
      </c>
      <c r="Q431" s="58" t="s">
        <v>161</v>
      </c>
      <c r="R431" s="100">
        <f t="array" ref="R431">IFERROR(INDEX($AB$11:$AM$235,MATCH($B431&amp;$I431,$Z$11:$Z$235&amp;$AE$11:$AE$235,0),MATCH($D431,$AB$9:$AM$9,0)),"-")</f>
        <v>56.427599999999998</v>
      </c>
      <c r="S431" s="58">
        <v>355</v>
      </c>
      <c r="T431" s="58">
        <v>343</v>
      </c>
      <c r="U431" s="58">
        <v>5</v>
      </c>
      <c r="V431" s="58">
        <v>9</v>
      </c>
      <c r="W431" s="50" t="str">
        <f t="shared" si="50"/>
        <v>-</v>
      </c>
      <c r="X431" s="50">
        <f t="shared" si="51"/>
        <v>12</v>
      </c>
      <c r="AO431" s="50"/>
    </row>
    <row r="432" spans="2:41" ht="15" x14ac:dyDescent="0.3">
      <c r="B432" s="72" t="str">
        <f t="shared" si="48"/>
        <v>M64×6</v>
      </c>
      <c r="C432" s="73" t="s">
        <v>216</v>
      </c>
      <c r="D432" s="73" t="s">
        <v>221</v>
      </c>
      <c r="E432" s="71" t="s">
        <v>0</v>
      </c>
      <c r="F432" s="58">
        <v>64</v>
      </c>
      <c r="G432" s="58">
        <v>6</v>
      </c>
      <c r="H432" s="71" t="s">
        <v>461</v>
      </c>
      <c r="I432" s="73" t="s">
        <v>406</v>
      </c>
      <c r="J432" s="58" t="s">
        <v>312</v>
      </c>
      <c r="K432" s="58" t="s">
        <v>490</v>
      </c>
      <c r="L432" s="58">
        <v>64</v>
      </c>
      <c r="M432" s="58">
        <f t="shared" si="49"/>
        <v>6</v>
      </c>
      <c r="N432" s="71">
        <v>60</v>
      </c>
      <c r="O432" s="100">
        <f t="array" ref="O432">IFERROR(INDEX($AB$11:$AM$235,MATCH($B432&amp;$I432,$Z$11:$Z$235&amp;$AE$11:$AE$235,0),MATCH($C432,$AB$9:$AM$9,0)),"-")</f>
        <v>63.08</v>
      </c>
      <c r="P432" s="58" t="s">
        <v>161</v>
      </c>
      <c r="Q432" s="58" t="s">
        <v>161</v>
      </c>
      <c r="R432" s="100">
        <f t="array" ref="R432">IFERROR(INDEX($AB$11:$AM$235,MATCH($B432&amp;$I432,$Z$11:$Z$235&amp;$AE$11:$AE$235,0),MATCH($D432,$AB$9:$AM$9,0)),"-")</f>
        <v>60.102899999999998</v>
      </c>
      <c r="S432" s="58">
        <v>375</v>
      </c>
      <c r="T432" s="58">
        <v>363</v>
      </c>
      <c r="U432" s="58">
        <v>5</v>
      </c>
      <c r="V432" s="58">
        <v>9</v>
      </c>
      <c r="W432" s="50" t="str">
        <f t="shared" si="50"/>
        <v>-</v>
      </c>
      <c r="X432" s="50">
        <f t="shared" si="51"/>
        <v>12</v>
      </c>
      <c r="AO432" s="50"/>
    </row>
    <row r="433" spans="2:41" ht="15" x14ac:dyDescent="0.3">
      <c r="B433" s="72" t="str">
        <f t="shared" si="48"/>
        <v>M68×6</v>
      </c>
      <c r="C433" s="73" t="s">
        <v>216</v>
      </c>
      <c r="D433" s="73" t="s">
        <v>221</v>
      </c>
      <c r="E433" s="71" t="s">
        <v>0</v>
      </c>
      <c r="F433" s="58">
        <v>68</v>
      </c>
      <c r="G433" s="58">
        <v>6</v>
      </c>
      <c r="H433" s="71" t="s">
        <v>461</v>
      </c>
      <c r="I433" s="73" t="s">
        <v>406</v>
      </c>
      <c r="J433" s="58" t="s">
        <v>312</v>
      </c>
      <c r="K433" s="58" t="s">
        <v>490</v>
      </c>
      <c r="L433" s="58">
        <v>68</v>
      </c>
      <c r="M433" s="58">
        <f t="shared" si="49"/>
        <v>6</v>
      </c>
      <c r="N433" s="71">
        <v>60</v>
      </c>
      <c r="O433" s="100">
        <f t="array" ref="O433">IFERROR(INDEX($AB$11:$AM$235,MATCH($B433&amp;$I433,$Z$11:$Z$235&amp;$AE$11:$AE$235,0),MATCH($C433,$AB$9:$AM$9,0)),"-")</f>
        <v>67.08</v>
      </c>
      <c r="P433" s="58" t="s">
        <v>161</v>
      </c>
      <c r="Q433" s="58" t="s">
        <v>161</v>
      </c>
      <c r="R433" s="100">
        <f t="array" ref="R433">IFERROR(INDEX($AB$11:$AM$235,MATCH($B433&amp;$I433,$Z$11:$Z$235&amp;$AE$11:$AE$235,0),MATCH($D433,$AB$9:$AM$9,0)),"-")</f>
        <v>64.102900000000005</v>
      </c>
      <c r="S433" s="58">
        <v>375</v>
      </c>
      <c r="T433" s="58">
        <v>363</v>
      </c>
      <c r="U433" s="58">
        <v>5</v>
      </c>
      <c r="V433" s="58">
        <v>9</v>
      </c>
      <c r="W433" s="50" t="str">
        <f t="shared" si="50"/>
        <v>-</v>
      </c>
      <c r="X433" s="50">
        <f t="shared" si="51"/>
        <v>12</v>
      </c>
      <c r="AO433" s="50"/>
    </row>
    <row r="434" spans="2:41" ht="15" x14ac:dyDescent="0.3">
      <c r="B434" s="76" t="str">
        <f t="shared" si="48"/>
        <v>M3×0.5</v>
      </c>
      <c r="C434" s="77" t="s">
        <v>216</v>
      </c>
      <c r="D434" s="77" t="s">
        <v>221</v>
      </c>
      <c r="E434" s="74" t="s">
        <v>0</v>
      </c>
      <c r="F434" s="75">
        <v>3</v>
      </c>
      <c r="G434" s="75">
        <v>0.5</v>
      </c>
      <c r="H434" s="74" t="s">
        <v>461</v>
      </c>
      <c r="I434" s="77" t="s">
        <v>386</v>
      </c>
      <c r="J434" s="75" t="s">
        <v>312</v>
      </c>
      <c r="K434" s="58" t="s">
        <v>490</v>
      </c>
      <c r="L434" s="75">
        <v>3</v>
      </c>
      <c r="M434" s="75">
        <f t="shared" si="49"/>
        <v>0.5</v>
      </c>
      <c r="N434" s="74">
        <v>60</v>
      </c>
      <c r="O434" s="101">
        <f t="array" ref="O434">IFERROR(INDEX($AB$11:$AM$235,MATCH($B434&amp;$I434,$Z$11:$Z$235&amp;$AE$11:$AE$235,0),MATCH($C434,$AB$9:$AM$9,0)),"-")</f>
        <v>2.99</v>
      </c>
      <c r="P434" s="75" t="s">
        <v>161</v>
      </c>
      <c r="Q434" s="75" t="s">
        <v>161</v>
      </c>
      <c r="R434" s="101">
        <f t="array" ref="R434">IFERROR(INDEX($AB$11:$AM$235,MATCH($B434&amp;$I434,$Z$11:$Z$235&amp;$AE$11:$AE$235,0),MATCH($D434,$AB$9:$AM$9,0)),"-")</f>
        <v>2.6751999999999998</v>
      </c>
      <c r="S434" s="75">
        <v>125</v>
      </c>
      <c r="T434" s="75">
        <v>113</v>
      </c>
      <c r="U434" s="75">
        <v>4</v>
      </c>
      <c r="V434" s="75">
        <v>42</v>
      </c>
      <c r="W434" s="50" t="str">
        <f t="shared" si="50"/>
        <v>-</v>
      </c>
      <c r="X434" s="50">
        <f t="shared" si="51"/>
        <v>12</v>
      </c>
      <c r="AO434" s="50"/>
    </row>
    <row r="435" spans="2:41" ht="15" x14ac:dyDescent="0.3">
      <c r="B435" s="76" t="str">
        <f t="shared" si="48"/>
        <v>M3.5×0.6</v>
      </c>
      <c r="C435" s="77" t="s">
        <v>216</v>
      </c>
      <c r="D435" s="77" t="s">
        <v>221</v>
      </c>
      <c r="E435" s="74" t="s">
        <v>0</v>
      </c>
      <c r="F435" s="75">
        <v>3.5</v>
      </c>
      <c r="G435" s="75">
        <v>0.6</v>
      </c>
      <c r="H435" s="74" t="s">
        <v>461</v>
      </c>
      <c r="I435" s="77" t="s">
        <v>386</v>
      </c>
      <c r="J435" s="75" t="s">
        <v>312</v>
      </c>
      <c r="K435" s="58" t="s">
        <v>490</v>
      </c>
      <c r="L435" s="75">
        <v>3.5</v>
      </c>
      <c r="M435" s="75">
        <f t="shared" si="49"/>
        <v>0.6</v>
      </c>
      <c r="N435" s="74">
        <v>60</v>
      </c>
      <c r="O435" s="101">
        <f t="array" ref="O435">IFERROR(INDEX($AB$11:$AM$235,MATCH($B435&amp;$I435,$Z$11:$Z$235&amp;$AE$11:$AE$235,0),MATCH($C435,$AB$9:$AM$9,0)),"-")</f>
        <v>3.41</v>
      </c>
      <c r="P435" s="75" t="s">
        <v>161</v>
      </c>
      <c r="Q435" s="75" t="s">
        <v>161</v>
      </c>
      <c r="R435" s="101">
        <f t="array" ref="R435">IFERROR(INDEX($AB$11:$AM$235,MATCH($B435&amp;$I435,$Z$11:$Z$235&amp;$AE$11:$AE$235,0),MATCH($D435,$AB$9:$AM$9,0)),"-")</f>
        <v>3.1103000000000001</v>
      </c>
      <c r="S435" s="75">
        <v>130</v>
      </c>
      <c r="T435" s="75">
        <v>118</v>
      </c>
      <c r="U435" s="75">
        <v>4</v>
      </c>
      <c r="V435" s="75">
        <v>36</v>
      </c>
      <c r="W435" s="50" t="str">
        <f t="shared" si="50"/>
        <v>-</v>
      </c>
      <c r="X435" s="50">
        <f t="shared" si="51"/>
        <v>12</v>
      </c>
      <c r="AO435" s="50"/>
    </row>
    <row r="436" spans="2:41" ht="15" x14ac:dyDescent="0.3">
      <c r="B436" s="76" t="str">
        <f t="shared" si="48"/>
        <v>M4×0.7</v>
      </c>
      <c r="C436" s="77" t="s">
        <v>216</v>
      </c>
      <c r="D436" s="77" t="s">
        <v>221</v>
      </c>
      <c r="E436" s="74" t="s">
        <v>0</v>
      </c>
      <c r="F436" s="75">
        <v>4</v>
      </c>
      <c r="G436" s="75">
        <v>0.7</v>
      </c>
      <c r="H436" s="74" t="s">
        <v>461</v>
      </c>
      <c r="I436" s="77" t="s">
        <v>386</v>
      </c>
      <c r="J436" s="75" t="s">
        <v>312</v>
      </c>
      <c r="K436" s="58" t="s">
        <v>490</v>
      </c>
      <c r="L436" s="75">
        <v>4</v>
      </c>
      <c r="M436" s="75">
        <f t="shared" si="49"/>
        <v>0.7</v>
      </c>
      <c r="N436" s="74">
        <v>60</v>
      </c>
      <c r="O436" s="101">
        <f t="array" ref="O436">IFERROR(INDEX($AB$11:$AM$235,MATCH($B436&amp;$I436,$Z$11:$Z$235&amp;$AE$11:$AE$235,0),MATCH($C436,$AB$9:$AM$9,0)),"-")</f>
        <v>3.98</v>
      </c>
      <c r="P436" s="75" t="s">
        <v>161</v>
      </c>
      <c r="Q436" s="75" t="s">
        <v>161</v>
      </c>
      <c r="R436" s="101">
        <f t="array" ref="R436">IFERROR(INDEX($AB$11:$AM$235,MATCH($B436&amp;$I436,$Z$11:$Z$235&amp;$AE$11:$AE$235,0),MATCH($D436,$AB$9:$AM$9,0)),"-")</f>
        <v>3.5453000000000001</v>
      </c>
      <c r="S436" s="75">
        <v>150</v>
      </c>
      <c r="T436" s="75">
        <v>138</v>
      </c>
      <c r="U436" s="75">
        <v>4</v>
      </c>
      <c r="V436" s="75">
        <v>32</v>
      </c>
      <c r="W436" s="50" t="str">
        <f t="shared" si="50"/>
        <v>-</v>
      </c>
      <c r="X436" s="50">
        <f t="shared" si="51"/>
        <v>12</v>
      </c>
      <c r="AO436" s="50"/>
    </row>
    <row r="437" spans="2:41" ht="15" x14ac:dyDescent="0.3">
      <c r="B437" s="76" t="str">
        <f t="shared" si="48"/>
        <v>M4.5×0.75</v>
      </c>
      <c r="C437" s="77" t="s">
        <v>216</v>
      </c>
      <c r="D437" s="77" t="s">
        <v>221</v>
      </c>
      <c r="E437" s="74" t="s">
        <v>0</v>
      </c>
      <c r="F437" s="75">
        <v>4.5</v>
      </c>
      <c r="G437" s="75">
        <v>0.75</v>
      </c>
      <c r="H437" s="74" t="s">
        <v>461</v>
      </c>
      <c r="I437" s="77" t="s">
        <v>386</v>
      </c>
      <c r="J437" s="75" t="s">
        <v>312</v>
      </c>
      <c r="K437" s="58" t="s">
        <v>490</v>
      </c>
      <c r="L437" s="75">
        <v>4.5</v>
      </c>
      <c r="M437" s="75">
        <f t="shared" si="49"/>
        <v>0.75</v>
      </c>
      <c r="N437" s="74">
        <v>60</v>
      </c>
      <c r="O437" s="101">
        <f t="array" ref="O437">IFERROR(INDEX($AB$11:$AM$235,MATCH($B437&amp;$I437,$Z$11:$Z$235&amp;$AE$11:$AE$235,0),MATCH($C437,$AB$9:$AM$9,0)),"-")</f>
        <v>4.38</v>
      </c>
      <c r="P437" s="75" t="s">
        <v>161</v>
      </c>
      <c r="Q437" s="75" t="s">
        <v>161</v>
      </c>
      <c r="R437" s="101">
        <f t="array" ref="R437">IFERROR(INDEX($AB$11:$AM$235,MATCH($B437&amp;$I437,$Z$11:$Z$235&amp;$AE$11:$AE$235,0),MATCH($D437,$AB$9:$AM$9,0)),"-")</f>
        <v>4.0129000000000001</v>
      </c>
      <c r="S437" s="75">
        <v>150</v>
      </c>
      <c r="T437" s="75">
        <v>138</v>
      </c>
      <c r="U437" s="75">
        <v>4</v>
      </c>
      <c r="V437" s="75">
        <v>30</v>
      </c>
      <c r="W437" s="50" t="str">
        <f t="shared" si="50"/>
        <v>-</v>
      </c>
      <c r="X437" s="50">
        <f t="shared" si="51"/>
        <v>12</v>
      </c>
      <c r="AO437" s="50"/>
    </row>
    <row r="438" spans="2:41" ht="15" x14ac:dyDescent="0.3">
      <c r="B438" s="76" t="str">
        <f t="shared" si="48"/>
        <v>M5×0.8</v>
      </c>
      <c r="C438" s="77" t="s">
        <v>216</v>
      </c>
      <c r="D438" s="77" t="s">
        <v>221</v>
      </c>
      <c r="E438" s="74" t="s">
        <v>0</v>
      </c>
      <c r="F438" s="75">
        <v>5</v>
      </c>
      <c r="G438" s="75">
        <v>0.8</v>
      </c>
      <c r="H438" s="74" t="s">
        <v>461</v>
      </c>
      <c r="I438" s="77" t="s">
        <v>386</v>
      </c>
      <c r="J438" s="75" t="s">
        <v>312</v>
      </c>
      <c r="K438" s="58" t="s">
        <v>490</v>
      </c>
      <c r="L438" s="75">
        <v>5</v>
      </c>
      <c r="M438" s="75">
        <f t="shared" si="49"/>
        <v>0.8</v>
      </c>
      <c r="N438" s="74">
        <v>60</v>
      </c>
      <c r="O438" s="101">
        <f t="array" ref="O438">IFERROR(INDEX($AB$11:$AM$235,MATCH($B438&amp;$I438,$Z$11:$Z$235&amp;$AE$11:$AE$235,0),MATCH($C438,$AB$9:$AM$9,0)),"-")</f>
        <v>4.9800000000000004</v>
      </c>
      <c r="P438" s="75" t="s">
        <v>161</v>
      </c>
      <c r="Q438" s="75" t="s">
        <v>161</v>
      </c>
      <c r="R438" s="101">
        <f t="array" ref="R438">IFERROR(INDEX($AB$11:$AM$235,MATCH($B438&amp;$I438,$Z$11:$Z$235&amp;$AE$11:$AE$235,0),MATCH($D438,$AB$9:$AM$9,0)),"-")</f>
        <v>4.4804000000000004</v>
      </c>
      <c r="S438" s="75">
        <v>160</v>
      </c>
      <c r="T438" s="75">
        <v>148</v>
      </c>
      <c r="U438" s="75">
        <v>4</v>
      </c>
      <c r="V438" s="75">
        <v>29</v>
      </c>
      <c r="W438" s="50" t="str">
        <f t="shared" si="50"/>
        <v>-</v>
      </c>
      <c r="X438" s="50">
        <f t="shared" si="51"/>
        <v>12</v>
      </c>
      <c r="AO438" s="50"/>
    </row>
    <row r="439" spans="2:41" ht="15" x14ac:dyDescent="0.3">
      <c r="B439" s="76" t="str">
        <f t="shared" si="48"/>
        <v>M6×1</v>
      </c>
      <c r="C439" s="77" t="s">
        <v>216</v>
      </c>
      <c r="D439" s="77" t="s">
        <v>221</v>
      </c>
      <c r="E439" s="74" t="s">
        <v>0</v>
      </c>
      <c r="F439" s="75">
        <v>6</v>
      </c>
      <c r="G439" s="75">
        <v>1</v>
      </c>
      <c r="H439" s="74" t="s">
        <v>461</v>
      </c>
      <c r="I439" s="77" t="s">
        <v>386</v>
      </c>
      <c r="J439" s="75" t="s">
        <v>312</v>
      </c>
      <c r="K439" s="58" t="s">
        <v>490</v>
      </c>
      <c r="L439" s="75">
        <v>6</v>
      </c>
      <c r="M439" s="75">
        <f t="shared" si="49"/>
        <v>1</v>
      </c>
      <c r="N439" s="74">
        <v>60</v>
      </c>
      <c r="O439" s="101">
        <f t="array" ref="O439">IFERROR(INDEX($AB$11:$AM$235,MATCH($B439&amp;$I439,$Z$11:$Z$235&amp;$AE$11:$AE$235,0),MATCH($C439,$AB$9:$AM$9,0)),"-")</f>
        <v>5.81</v>
      </c>
      <c r="P439" s="75" t="s">
        <v>161</v>
      </c>
      <c r="Q439" s="75" t="s">
        <v>161</v>
      </c>
      <c r="R439" s="101">
        <f t="array" ref="R439">IFERROR(INDEX($AB$11:$AM$235,MATCH($B439&amp;$I439,$Z$11:$Z$235&amp;$AE$11:$AE$235,0),MATCH($D439,$AB$9:$AM$9,0)),"-")</f>
        <v>5.3505000000000003</v>
      </c>
      <c r="S439" s="75">
        <v>170</v>
      </c>
      <c r="T439" s="75">
        <v>158</v>
      </c>
      <c r="U439" s="75">
        <v>4</v>
      </c>
      <c r="V439" s="75">
        <v>24</v>
      </c>
      <c r="W439" s="50" t="str">
        <f t="shared" si="50"/>
        <v>-</v>
      </c>
      <c r="X439" s="50">
        <f t="shared" si="51"/>
        <v>12</v>
      </c>
      <c r="AO439" s="50"/>
    </row>
    <row r="440" spans="2:41" ht="15" x14ac:dyDescent="0.3">
      <c r="B440" s="76" t="str">
        <f t="shared" si="48"/>
        <v>M7×1</v>
      </c>
      <c r="C440" s="77" t="s">
        <v>216</v>
      </c>
      <c r="D440" s="77" t="s">
        <v>221</v>
      </c>
      <c r="E440" s="74" t="s">
        <v>0</v>
      </c>
      <c r="F440" s="75">
        <v>7</v>
      </c>
      <c r="G440" s="75">
        <v>1</v>
      </c>
      <c r="H440" s="74" t="s">
        <v>461</v>
      </c>
      <c r="I440" s="77" t="s">
        <v>386</v>
      </c>
      <c r="J440" s="75" t="s">
        <v>312</v>
      </c>
      <c r="K440" s="58" t="s">
        <v>490</v>
      </c>
      <c r="L440" s="75">
        <v>7</v>
      </c>
      <c r="M440" s="75">
        <f t="shared" si="49"/>
        <v>1</v>
      </c>
      <c r="N440" s="74">
        <v>60</v>
      </c>
      <c r="O440" s="101">
        <f t="array" ref="O440">IFERROR(INDEX($AB$11:$AM$235,MATCH($B440&amp;$I440,$Z$11:$Z$235&amp;$AE$11:$AE$235,0),MATCH($C440,$AB$9:$AM$9,0)),"-")</f>
        <v>6.81</v>
      </c>
      <c r="P440" s="75" t="s">
        <v>161</v>
      </c>
      <c r="Q440" s="75" t="s">
        <v>161</v>
      </c>
      <c r="R440" s="101">
        <f t="array" ref="R440">IFERROR(INDEX($AB$11:$AM$235,MATCH($B440&amp;$I440,$Z$11:$Z$235&amp;$AE$11:$AE$235,0),MATCH($D440,$AB$9:$AM$9,0)),"-")</f>
        <v>6.3505000000000003</v>
      </c>
      <c r="S440" s="75">
        <v>170</v>
      </c>
      <c r="T440" s="75">
        <v>158</v>
      </c>
      <c r="U440" s="75">
        <v>4</v>
      </c>
      <c r="V440" s="75">
        <v>24</v>
      </c>
      <c r="W440" s="50" t="str">
        <f t="shared" si="50"/>
        <v>-</v>
      </c>
      <c r="X440" s="50">
        <f t="shared" si="51"/>
        <v>12</v>
      </c>
      <c r="AO440" s="50"/>
    </row>
    <row r="441" spans="2:41" ht="15" x14ac:dyDescent="0.3">
      <c r="B441" s="76" t="str">
        <f t="shared" si="48"/>
        <v>M8×1.25</v>
      </c>
      <c r="C441" s="77" t="s">
        <v>216</v>
      </c>
      <c r="D441" s="77" t="s">
        <v>221</v>
      </c>
      <c r="E441" s="74" t="s">
        <v>0</v>
      </c>
      <c r="F441" s="75">
        <v>8</v>
      </c>
      <c r="G441" s="75">
        <v>1.25</v>
      </c>
      <c r="H441" s="74" t="s">
        <v>461</v>
      </c>
      <c r="I441" s="77" t="s">
        <v>386</v>
      </c>
      <c r="J441" s="75" t="s">
        <v>312</v>
      </c>
      <c r="K441" s="58" t="s">
        <v>490</v>
      </c>
      <c r="L441" s="75">
        <v>8</v>
      </c>
      <c r="M441" s="75">
        <f t="shared" si="49"/>
        <v>1.25</v>
      </c>
      <c r="N441" s="74">
        <v>60</v>
      </c>
      <c r="O441" s="101">
        <f t="array" ref="O441">IFERROR(INDEX($AB$11:$AM$235,MATCH($B441&amp;$I441,$Z$11:$Z$235&amp;$AE$11:$AE$235,0),MATCH($C441,$AB$9:$AM$9,0)),"-")</f>
        <v>7.74</v>
      </c>
      <c r="P441" s="75" t="s">
        <v>161</v>
      </c>
      <c r="Q441" s="75" t="s">
        <v>161</v>
      </c>
      <c r="R441" s="101">
        <f t="array" ref="R441">IFERROR(INDEX($AB$11:$AM$235,MATCH($B441&amp;$I441,$Z$11:$Z$235&amp;$AE$11:$AE$235,0),MATCH($D441,$AB$9:$AM$9,0)),"-")</f>
        <v>7.1881000000000004</v>
      </c>
      <c r="S441" s="75">
        <v>190</v>
      </c>
      <c r="T441" s="75">
        <v>178</v>
      </c>
      <c r="U441" s="75">
        <v>4</v>
      </c>
      <c r="V441" s="75">
        <v>20</v>
      </c>
      <c r="W441" s="50" t="str">
        <f t="shared" si="50"/>
        <v>-</v>
      </c>
      <c r="X441" s="50">
        <f t="shared" si="51"/>
        <v>12</v>
      </c>
      <c r="AO441" s="50"/>
    </row>
    <row r="442" spans="2:41" ht="15" x14ac:dyDescent="0.3">
      <c r="B442" s="76" t="str">
        <f t="shared" si="48"/>
        <v>M9×1.25</v>
      </c>
      <c r="C442" s="77" t="s">
        <v>216</v>
      </c>
      <c r="D442" s="77" t="s">
        <v>221</v>
      </c>
      <c r="E442" s="74" t="s">
        <v>0</v>
      </c>
      <c r="F442" s="75">
        <v>9</v>
      </c>
      <c r="G442" s="75">
        <v>1.25</v>
      </c>
      <c r="H442" s="74" t="s">
        <v>461</v>
      </c>
      <c r="I442" s="77" t="s">
        <v>386</v>
      </c>
      <c r="J442" s="75" t="s">
        <v>312</v>
      </c>
      <c r="K442" s="58" t="s">
        <v>490</v>
      </c>
      <c r="L442" s="75">
        <v>9</v>
      </c>
      <c r="M442" s="75">
        <f t="shared" si="49"/>
        <v>1.25</v>
      </c>
      <c r="N442" s="74">
        <v>60</v>
      </c>
      <c r="O442" s="101">
        <f t="array" ref="O442">IFERROR(INDEX($AB$11:$AM$235,MATCH($B442&amp;$I442,$Z$11:$Z$235&amp;$AE$11:$AE$235,0),MATCH($C442,$AB$9:$AM$9,0)),"-")</f>
        <v>8.74</v>
      </c>
      <c r="P442" s="75" t="s">
        <v>161</v>
      </c>
      <c r="Q442" s="75" t="s">
        <v>161</v>
      </c>
      <c r="R442" s="101">
        <f t="array" ref="R442">IFERROR(INDEX($AB$11:$AM$235,MATCH($B442&amp;$I442,$Z$11:$Z$235&amp;$AE$11:$AE$235,0),MATCH($D442,$AB$9:$AM$9,0)),"-")</f>
        <v>8.1881000000000004</v>
      </c>
      <c r="S442" s="75">
        <v>190</v>
      </c>
      <c r="T442" s="75">
        <v>178</v>
      </c>
      <c r="U442" s="75">
        <v>4</v>
      </c>
      <c r="V442" s="75">
        <v>20</v>
      </c>
      <c r="W442" s="50" t="str">
        <f t="shared" si="50"/>
        <v>-</v>
      </c>
      <c r="X442" s="50">
        <f t="shared" si="51"/>
        <v>12</v>
      </c>
      <c r="AO442" s="50"/>
    </row>
    <row r="443" spans="2:41" ht="15" x14ac:dyDescent="0.3">
      <c r="B443" s="76" t="str">
        <f t="shared" si="48"/>
        <v>M10×1.5</v>
      </c>
      <c r="C443" s="77" t="s">
        <v>216</v>
      </c>
      <c r="D443" s="77" t="s">
        <v>221</v>
      </c>
      <c r="E443" s="74" t="s">
        <v>0</v>
      </c>
      <c r="F443" s="75">
        <v>10</v>
      </c>
      <c r="G443" s="75">
        <v>1.5</v>
      </c>
      <c r="H443" s="74" t="s">
        <v>461</v>
      </c>
      <c r="I443" s="77" t="s">
        <v>386</v>
      </c>
      <c r="J443" s="75" t="s">
        <v>312</v>
      </c>
      <c r="K443" s="58" t="s">
        <v>490</v>
      </c>
      <c r="L443" s="75">
        <v>10</v>
      </c>
      <c r="M443" s="75">
        <f t="shared" si="49"/>
        <v>1.5</v>
      </c>
      <c r="N443" s="74">
        <v>60</v>
      </c>
      <c r="O443" s="101">
        <f t="array" ref="O443">IFERROR(INDEX($AB$11:$AM$235,MATCH($B443&amp;$I443,$Z$11:$Z$235&amp;$AE$11:$AE$235,0),MATCH($C443,$AB$9:$AM$9,0)),"-")</f>
        <v>9.67</v>
      </c>
      <c r="P443" s="75" t="s">
        <v>161</v>
      </c>
      <c r="Q443" s="75" t="s">
        <v>161</v>
      </c>
      <c r="R443" s="101">
        <f t="array" ref="R443">IFERROR(INDEX($AB$11:$AM$235,MATCH($B443&amp;$I443,$Z$11:$Z$235&amp;$AE$11:$AE$235,0),MATCH($D443,$AB$9:$AM$9,0)),"-")</f>
        <v>9.0257000000000005</v>
      </c>
      <c r="S443" s="75">
        <v>210</v>
      </c>
      <c r="T443" s="75">
        <v>198</v>
      </c>
      <c r="U443" s="75">
        <v>4</v>
      </c>
      <c r="V443" s="75">
        <v>18</v>
      </c>
      <c r="W443" s="50" t="str">
        <f t="shared" si="50"/>
        <v>-</v>
      </c>
      <c r="X443" s="50">
        <f t="shared" si="51"/>
        <v>12</v>
      </c>
      <c r="AO443" s="50"/>
    </row>
    <row r="444" spans="2:41" ht="15" x14ac:dyDescent="0.3">
      <c r="B444" s="76" t="str">
        <f t="shared" si="48"/>
        <v>M11×1.5</v>
      </c>
      <c r="C444" s="77" t="s">
        <v>216</v>
      </c>
      <c r="D444" s="77" t="s">
        <v>221</v>
      </c>
      <c r="E444" s="74" t="s">
        <v>0</v>
      </c>
      <c r="F444" s="75">
        <v>11</v>
      </c>
      <c r="G444" s="75">
        <v>1.5</v>
      </c>
      <c r="H444" s="74" t="s">
        <v>461</v>
      </c>
      <c r="I444" s="77" t="s">
        <v>386</v>
      </c>
      <c r="J444" s="75" t="s">
        <v>312</v>
      </c>
      <c r="K444" s="58" t="s">
        <v>490</v>
      </c>
      <c r="L444" s="75">
        <v>11</v>
      </c>
      <c r="M444" s="75">
        <f t="shared" si="49"/>
        <v>1.5</v>
      </c>
      <c r="N444" s="74">
        <v>60</v>
      </c>
      <c r="O444" s="101">
        <f t="array" ref="O444">IFERROR(INDEX($AB$11:$AM$235,MATCH($B444&amp;$I444,$Z$11:$Z$235&amp;$AE$11:$AE$235,0),MATCH($C444,$AB$9:$AM$9,0)),"-")</f>
        <v>10.9</v>
      </c>
      <c r="P444" s="75" t="s">
        <v>161</v>
      </c>
      <c r="Q444" s="75" t="s">
        <v>161</v>
      </c>
      <c r="R444" s="101">
        <f t="array" ref="R444">IFERROR(INDEX($AB$11:$AM$235,MATCH($B444&amp;$I444,$Z$11:$Z$235&amp;$AE$11:$AE$235,0),MATCH($D444,$AB$9:$AM$9,0)),"-")</f>
        <v>10.025700000000001</v>
      </c>
      <c r="S444" s="75">
        <v>224</v>
      </c>
      <c r="T444" s="75">
        <v>212</v>
      </c>
      <c r="U444" s="75">
        <v>4</v>
      </c>
      <c r="V444" s="75">
        <v>18</v>
      </c>
      <c r="W444" s="50" t="str">
        <f t="shared" si="50"/>
        <v>-</v>
      </c>
      <c r="X444" s="50">
        <f t="shared" si="51"/>
        <v>12</v>
      </c>
      <c r="AO444" s="50"/>
    </row>
    <row r="445" spans="2:41" ht="15" x14ac:dyDescent="0.3">
      <c r="B445" s="76" t="str">
        <f t="shared" si="48"/>
        <v>M12×1.75</v>
      </c>
      <c r="C445" s="77" t="s">
        <v>216</v>
      </c>
      <c r="D445" s="77" t="s">
        <v>221</v>
      </c>
      <c r="E445" s="74" t="s">
        <v>0</v>
      </c>
      <c r="F445" s="75">
        <v>12</v>
      </c>
      <c r="G445" s="75">
        <v>1.75</v>
      </c>
      <c r="H445" s="74" t="s">
        <v>461</v>
      </c>
      <c r="I445" s="77" t="s">
        <v>386</v>
      </c>
      <c r="J445" s="75" t="s">
        <v>312</v>
      </c>
      <c r="K445" s="58" t="s">
        <v>490</v>
      </c>
      <c r="L445" s="75">
        <v>12</v>
      </c>
      <c r="M445" s="75">
        <f t="shared" si="49"/>
        <v>1.75</v>
      </c>
      <c r="N445" s="74">
        <v>60</v>
      </c>
      <c r="O445" s="101">
        <f t="array" ref="O445">IFERROR(INDEX($AB$11:$AM$235,MATCH($B445&amp;$I445,$Z$11:$Z$235&amp;$AE$11:$AE$235,0),MATCH($C445,$AB$9:$AM$9,0)),"-")</f>
        <v>11.59</v>
      </c>
      <c r="P445" s="75" t="s">
        <v>161</v>
      </c>
      <c r="Q445" s="75" t="s">
        <v>161</v>
      </c>
      <c r="R445" s="101">
        <f t="array" ref="R445">IFERROR(INDEX($AB$11:$AM$235,MATCH($B445&amp;$I445,$Z$11:$Z$235&amp;$AE$11:$AE$235,0),MATCH($D445,$AB$9:$AM$9,0)),"-")</f>
        <v>10.863300000000001</v>
      </c>
      <c r="S445" s="75">
        <v>220</v>
      </c>
      <c r="T445" s="75">
        <v>208</v>
      </c>
      <c r="U445" s="75">
        <v>4</v>
      </c>
      <c r="V445" s="75">
        <v>16</v>
      </c>
      <c r="W445" s="50" t="str">
        <f t="shared" si="50"/>
        <v>-</v>
      </c>
      <c r="X445" s="50">
        <f t="shared" si="51"/>
        <v>12</v>
      </c>
      <c r="AO445" s="50"/>
    </row>
    <row r="446" spans="2:41" ht="15" x14ac:dyDescent="0.3">
      <c r="B446" s="76" t="str">
        <f t="shared" si="48"/>
        <v>M14×2</v>
      </c>
      <c r="C446" s="77" t="s">
        <v>216</v>
      </c>
      <c r="D446" s="77" t="s">
        <v>221</v>
      </c>
      <c r="E446" s="74" t="s">
        <v>0</v>
      </c>
      <c r="F446" s="75">
        <v>14</v>
      </c>
      <c r="G446" s="75">
        <v>2</v>
      </c>
      <c r="H446" s="74" t="s">
        <v>461</v>
      </c>
      <c r="I446" s="77" t="s">
        <v>386</v>
      </c>
      <c r="J446" s="75" t="s">
        <v>312</v>
      </c>
      <c r="K446" s="58" t="s">
        <v>490</v>
      </c>
      <c r="L446" s="75">
        <v>14</v>
      </c>
      <c r="M446" s="75">
        <f t="shared" si="49"/>
        <v>2</v>
      </c>
      <c r="N446" s="74">
        <v>60</v>
      </c>
      <c r="O446" s="101">
        <f t="array" ref="O446">IFERROR(INDEX($AB$11:$AM$235,MATCH($B446&amp;$I446,$Z$11:$Z$235&amp;$AE$11:$AE$235,0),MATCH($C446,$AB$9:$AM$9,0)),"-")</f>
        <v>13.52</v>
      </c>
      <c r="P446" s="75" t="s">
        <v>161</v>
      </c>
      <c r="Q446" s="75" t="s">
        <v>161</v>
      </c>
      <c r="R446" s="101">
        <f t="array" ref="R446">IFERROR(INDEX($AB$11:$AM$235,MATCH($B446&amp;$I446,$Z$11:$Z$235&amp;$AE$11:$AE$235,0),MATCH($D446,$AB$9:$AM$9,0)),"-")</f>
        <v>12.701000000000001</v>
      </c>
      <c r="S446" s="75">
        <v>240</v>
      </c>
      <c r="T446" s="75">
        <v>228</v>
      </c>
      <c r="U446" s="75">
        <v>4</v>
      </c>
      <c r="V446" s="75">
        <v>15</v>
      </c>
      <c r="W446" s="50" t="str">
        <f t="shared" si="50"/>
        <v>-</v>
      </c>
      <c r="X446" s="50">
        <f t="shared" si="51"/>
        <v>12</v>
      </c>
      <c r="AO446" s="50"/>
    </row>
    <row r="447" spans="2:41" ht="15" x14ac:dyDescent="0.3">
      <c r="B447" s="76" t="str">
        <f t="shared" si="48"/>
        <v>M16×2</v>
      </c>
      <c r="C447" s="77" t="s">
        <v>216</v>
      </c>
      <c r="D447" s="77" t="s">
        <v>221</v>
      </c>
      <c r="E447" s="74" t="s">
        <v>0</v>
      </c>
      <c r="F447" s="75">
        <v>16</v>
      </c>
      <c r="G447" s="75">
        <v>2</v>
      </c>
      <c r="H447" s="74" t="s">
        <v>461</v>
      </c>
      <c r="I447" s="77" t="s">
        <v>386</v>
      </c>
      <c r="J447" s="75" t="s">
        <v>312</v>
      </c>
      <c r="K447" s="58" t="s">
        <v>490</v>
      </c>
      <c r="L447" s="75">
        <v>16</v>
      </c>
      <c r="M447" s="75">
        <f t="shared" si="49"/>
        <v>2</v>
      </c>
      <c r="N447" s="74">
        <v>60</v>
      </c>
      <c r="O447" s="101">
        <f t="array" ref="O447">IFERROR(INDEX($AB$11:$AM$235,MATCH($B447&amp;$I447,$Z$11:$Z$235&amp;$AE$11:$AE$235,0),MATCH($C447,$AB$9:$AM$9,0)),"-")</f>
        <v>15.52</v>
      </c>
      <c r="P447" s="75" t="s">
        <v>161</v>
      </c>
      <c r="Q447" s="75" t="s">
        <v>161</v>
      </c>
      <c r="R447" s="101">
        <f t="array" ref="R447">IFERROR(INDEX($AB$11:$AM$235,MATCH($B447&amp;$I447,$Z$11:$Z$235&amp;$AE$11:$AE$235,0),MATCH($D447,$AB$9:$AM$9,0)),"-")</f>
        <v>14.701000000000001</v>
      </c>
      <c r="S447" s="75">
        <v>240</v>
      </c>
      <c r="T447" s="75">
        <v>228</v>
      </c>
      <c r="U447" s="75">
        <v>4</v>
      </c>
      <c r="V447" s="75">
        <v>15</v>
      </c>
      <c r="W447" s="50" t="str">
        <f t="shared" si="50"/>
        <v>-</v>
      </c>
      <c r="X447" s="50">
        <f t="shared" si="51"/>
        <v>12</v>
      </c>
      <c r="AO447" s="50"/>
    </row>
    <row r="448" spans="2:41" ht="15" x14ac:dyDescent="0.3">
      <c r="B448" s="76" t="str">
        <f t="shared" si="48"/>
        <v>M18×2.5</v>
      </c>
      <c r="C448" s="77" t="s">
        <v>216</v>
      </c>
      <c r="D448" s="77" t="s">
        <v>221</v>
      </c>
      <c r="E448" s="74" t="s">
        <v>0</v>
      </c>
      <c r="F448" s="75">
        <v>18</v>
      </c>
      <c r="G448" s="75">
        <v>2.5</v>
      </c>
      <c r="H448" s="74" t="s">
        <v>461</v>
      </c>
      <c r="I448" s="77" t="s">
        <v>386</v>
      </c>
      <c r="J448" s="75" t="s">
        <v>312</v>
      </c>
      <c r="K448" s="58" t="s">
        <v>490</v>
      </c>
      <c r="L448" s="75">
        <v>18</v>
      </c>
      <c r="M448" s="75">
        <f t="shared" si="49"/>
        <v>2.5</v>
      </c>
      <c r="N448" s="74">
        <v>60</v>
      </c>
      <c r="O448" s="101">
        <f t="array" ref="O448">IFERROR(INDEX($AB$11:$AM$235,MATCH($B448&amp;$I448,$Z$11:$Z$235&amp;$AE$11:$AE$235,0),MATCH($C448,$AB$9:$AM$9,0)),"-")</f>
        <v>17.37</v>
      </c>
      <c r="P448" s="75" t="s">
        <v>161</v>
      </c>
      <c r="Q448" s="75" t="s">
        <v>161</v>
      </c>
      <c r="R448" s="101">
        <f t="array" ref="R448">IFERROR(INDEX($AB$11:$AM$235,MATCH($B448&amp;$I448,$Z$11:$Z$235&amp;$AE$11:$AE$235,0),MATCH($D448,$AB$9:$AM$9,0)),"-")</f>
        <v>16.376200000000001</v>
      </c>
      <c r="S448" s="75">
        <v>270</v>
      </c>
      <c r="T448" s="75">
        <v>254</v>
      </c>
      <c r="U448" s="75">
        <v>5</v>
      </c>
      <c r="V448" s="75">
        <v>13</v>
      </c>
      <c r="W448" s="50" t="str">
        <f t="shared" si="50"/>
        <v>-</v>
      </c>
      <c r="X448" s="50">
        <f t="shared" si="51"/>
        <v>16</v>
      </c>
      <c r="AO448" s="50"/>
    </row>
    <row r="449" spans="2:41" ht="15" x14ac:dyDescent="0.3">
      <c r="B449" s="76" t="str">
        <f t="shared" si="48"/>
        <v>M20×2.5</v>
      </c>
      <c r="C449" s="77" t="s">
        <v>216</v>
      </c>
      <c r="D449" s="77" t="s">
        <v>221</v>
      </c>
      <c r="E449" s="74" t="s">
        <v>0</v>
      </c>
      <c r="F449" s="75">
        <v>20</v>
      </c>
      <c r="G449" s="75">
        <v>2.5</v>
      </c>
      <c r="H449" s="74" t="s">
        <v>461</v>
      </c>
      <c r="I449" s="77" t="s">
        <v>386</v>
      </c>
      <c r="J449" s="75" t="s">
        <v>312</v>
      </c>
      <c r="K449" s="58" t="s">
        <v>490</v>
      </c>
      <c r="L449" s="75">
        <v>20</v>
      </c>
      <c r="M449" s="75">
        <f t="shared" si="49"/>
        <v>2.5</v>
      </c>
      <c r="N449" s="74">
        <v>60</v>
      </c>
      <c r="O449" s="101">
        <f t="array" ref="O449">IFERROR(INDEX($AB$11:$AM$235,MATCH($B449&amp;$I449,$Z$11:$Z$235&amp;$AE$11:$AE$235,0),MATCH($C449,$AB$9:$AM$9,0)),"-")</f>
        <v>19.37</v>
      </c>
      <c r="P449" s="75" t="s">
        <v>161</v>
      </c>
      <c r="Q449" s="75" t="s">
        <v>161</v>
      </c>
      <c r="R449" s="101">
        <f t="array" ref="R449">IFERROR(INDEX($AB$11:$AM$235,MATCH($B449&amp;$I449,$Z$11:$Z$235&amp;$AE$11:$AE$235,0),MATCH($D449,$AB$9:$AM$9,0)),"-")</f>
        <v>18.376200000000001</v>
      </c>
      <c r="S449" s="75">
        <v>270</v>
      </c>
      <c r="T449" s="75">
        <v>254</v>
      </c>
      <c r="U449" s="75">
        <v>5</v>
      </c>
      <c r="V449" s="75">
        <v>13</v>
      </c>
      <c r="W449" s="50" t="str">
        <f t="shared" si="50"/>
        <v>-</v>
      </c>
      <c r="X449" s="50">
        <f t="shared" si="51"/>
        <v>16</v>
      </c>
      <c r="AO449" s="50"/>
    </row>
    <row r="450" spans="2:41" ht="15" x14ac:dyDescent="0.3">
      <c r="B450" s="76" t="str">
        <f t="shared" si="48"/>
        <v>M22×2.5</v>
      </c>
      <c r="C450" s="77" t="s">
        <v>216</v>
      </c>
      <c r="D450" s="77" t="s">
        <v>221</v>
      </c>
      <c r="E450" s="74" t="s">
        <v>0</v>
      </c>
      <c r="F450" s="75">
        <v>22</v>
      </c>
      <c r="G450" s="75">
        <v>2.5</v>
      </c>
      <c r="H450" s="74" t="s">
        <v>461</v>
      </c>
      <c r="I450" s="77" t="s">
        <v>386</v>
      </c>
      <c r="J450" s="75" t="s">
        <v>312</v>
      </c>
      <c r="K450" s="58" t="s">
        <v>490</v>
      </c>
      <c r="L450" s="75">
        <v>22</v>
      </c>
      <c r="M450" s="75">
        <f t="shared" si="49"/>
        <v>2.5</v>
      </c>
      <c r="N450" s="74">
        <v>60</v>
      </c>
      <c r="O450" s="101">
        <f t="array" ref="O450">IFERROR(INDEX($AB$11:$AM$235,MATCH($B450&amp;$I450,$Z$11:$Z$235&amp;$AE$11:$AE$235,0),MATCH($C450,$AB$9:$AM$9,0)),"-")</f>
        <v>21.37</v>
      </c>
      <c r="P450" s="75" t="s">
        <v>161</v>
      </c>
      <c r="Q450" s="75" t="s">
        <v>161</v>
      </c>
      <c r="R450" s="101">
        <f t="array" ref="R450">IFERROR(INDEX($AB$11:$AM$235,MATCH($B450&amp;$I450,$Z$11:$Z$235&amp;$AE$11:$AE$235,0),MATCH($D450,$AB$9:$AM$9,0)),"-")</f>
        <v>20.376200000000001</v>
      </c>
      <c r="S450" s="75">
        <v>270</v>
      </c>
      <c r="T450" s="75">
        <v>254</v>
      </c>
      <c r="U450" s="75">
        <v>5</v>
      </c>
      <c r="V450" s="75">
        <v>13</v>
      </c>
      <c r="W450" s="50" t="str">
        <f t="shared" si="50"/>
        <v>-</v>
      </c>
      <c r="X450" s="50">
        <f t="shared" si="51"/>
        <v>16</v>
      </c>
      <c r="AO450" s="50"/>
    </row>
    <row r="451" spans="2:41" ht="15" x14ac:dyDescent="0.3">
      <c r="B451" s="76" t="str">
        <f t="shared" si="48"/>
        <v>M24×3</v>
      </c>
      <c r="C451" s="77" t="s">
        <v>216</v>
      </c>
      <c r="D451" s="77" t="s">
        <v>221</v>
      </c>
      <c r="E451" s="74" t="s">
        <v>0</v>
      </c>
      <c r="F451" s="75">
        <v>24</v>
      </c>
      <c r="G451" s="75">
        <v>3</v>
      </c>
      <c r="H451" s="74" t="s">
        <v>461</v>
      </c>
      <c r="I451" s="77" t="s">
        <v>386</v>
      </c>
      <c r="J451" s="75" t="s">
        <v>312</v>
      </c>
      <c r="K451" s="58" t="s">
        <v>490</v>
      </c>
      <c r="L451" s="75">
        <v>24</v>
      </c>
      <c r="M451" s="75">
        <f t="shared" si="49"/>
        <v>3</v>
      </c>
      <c r="N451" s="74">
        <v>60</v>
      </c>
      <c r="O451" s="101">
        <f t="array" ref="O451">IFERROR(INDEX($AB$11:$AM$235,MATCH($B451&amp;$I451,$Z$11:$Z$235&amp;$AE$11:$AE$235,0),MATCH($C451,$AB$9:$AM$9,0)),"-")</f>
        <v>23.2</v>
      </c>
      <c r="P451" s="75" t="s">
        <v>161</v>
      </c>
      <c r="Q451" s="75" t="s">
        <v>161</v>
      </c>
      <c r="R451" s="101">
        <f t="array" ref="R451">IFERROR(INDEX($AB$11:$AM$235,MATCH($B451&amp;$I451,$Z$11:$Z$235&amp;$AE$11:$AE$235,0),MATCH($D451,$AB$9:$AM$9,0)),"-")</f>
        <v>22.051400000000001</v>
      </c>
      <c r="S451" s="75">
        <v>280</v>
      </c>
      <c r="T451" s="75">
        <v>264</v>
      </c>
      <c r="U451" s="75">
        <v>5</v>
      </c>
      <c r="V451" s="75">
        <v>12</v>
      </c>
      <c r="W451" s="50" t="str">
        <f t="shared" si="50"/>
        <v>-</v>
      </c>
      <c r="X451" s="50">
        <f t="shared" si="51"/>
        <v>16</v>
      </c>
      <c r="AO451" s="50"/>
    </row>
    <row r="452" spans="2:41" ht="15" x14ac:dyDescent="0.3">
      <c r="B452" s="76" t="str">
        <f t="shared" si="48"/>
        <v>M27×3</v>
      </c>
      <c r="C452" s="77" t="s">
        <v>216</v>
      </c>
      <c r="D452" s="77" t="s">
        <v>221</v>
      </c>
      <c r="E452" s="74" t="s">
        <v>0</v>
      </c>
      <c r="F452" s="75">
        <v>27</v>
      </c>
      <c r="G452" s="75">
        <v>3</v>
      </c>
      <c r="H452" s="74" t="s">
        <v>461</v>
      </c>
      <c r="I452" s="77" t="s">
        <v>386</v>
      </c>
      <c r="J452" s="75" t="s">
        <v>312</v>
      </c>
      <c r="K452" s="58" t="s">
        <v>490</v>
      </c>
      <c r="L452" s="75">
        <v>27</v>
      </c>
      <c r="M452" s="75">
        <f t="shared" si="49"/>
        <v>3</v>
      </c>
      <c r="N452" s="74">
        <v>60</v>
      </c>
      <c r="O452" s="101">
        <f t="array" ref="O452">IFERROR(INDEX($AB$11:$AM$235,MATCH($B452&amp;$I452,$Z$11:$Z$235&amp;$AE$11:$AE$235,0),MATCH($C452,$AB$9:$AM$9,0)),"-")</f>
        <v>26.2</v>
      </c>
      <c r="P452" s="75" t="s">
        <v>161</v>
      </c>
      <c r="Q452" s="75" t="s">
        <v>161</v>
      </c>
      <c r="R452" s="101">
        <f t="array" ref="R452">IFERROR(INDEX($AB$11:$AM$235,MATCH($B452&amp;$I452,$Z$11:$Z$235&amp;$AE$11:$AE$235,0),MATCH($D452,$AB$9:$AM$9,0)),"-")</f>
        <v>25.051400000000001</v>
      </c>
      <c r="S452" s="75">
        <v>280</v>
      </c>
      <c r="T452" s="75">
        <v>264</v>
      </c>
      <c r="U452" s="75">
        <v>5</v>
      </c>
      <c r="V452" s="75">
        <v>12</v>
      </c>
      <c r="W452" s="50" t="str">
        <f t="shared" si="50"/>
        <v>-</v>
      </c>
      <c r="X452" s="50">
        <f t="shared" si="51"/>
        <v>16</v>
      </c>
      <c r="AO452" s="50"/>
    </row>
    <row r="453" spans="2:41" ht="15" x14ac:dyDescent="0.3">
      <c r="B453" s="76" t="str">
        <f t="shared" si="48"/>
        <v>M30×3.5</v>
      </c>
      <c r="C453" s="77" t="s">
        <v>216</v>
      </c>
      <c r="D453" s="77" t="s">
        <v>221</v>
      </c>
      <c r="E453" s="74" t="s">
        <v>0</v>
      </c>
      <c r="F453" s="75">
        <v>30</v>
      </c>
      <c r="G453" s="75">
        <v>3.5</v>
      </c>
      <c r="H453" s="74" t="s">
        <v>461</v>
      </c>
      <c r="I453" s="77" t="s">
        <v>386</v>
      </c>
      <c r="J453" s="75" t="s">
        <v>312</v>
      </c>
      <c r="K453" s="58" t="s">
        <v>490</v>
      </c>
      <c r="L453" s="75">
        <v>30</v>
      </c>
      <c r="M453" s="75">
        <f t="shared" si="49"/>
        <v>3.5</v>
      </c>
      <c r="N453" s="74">
        <v>60</v>
      </c>
      <c r="O453" s="101">
        <f t="array" ref="O453">IFERROR(INDEX($AB$11:$AM$235,MATCH($B453&amp;$I453,$Z$11:$Z$235&amp;$AE$11:$AE$235,0),MATCH($C453,$AB$9:$AM$9,0)),"-")</f>
        <v>29.05</v>
      </c>
      <c r="P453" s="75" t="s">
        <v>161</v>
      </c>
      <c r="Q453" s="75" t="s">
        <v>161</v>
      </c>
      <c r="R453" s="101">
        <f t="array" ref="R453">IFERROR(INDEX($AB$11:$AM$235,MATCH($B453&amp;$I453,$Z$11:$Z$235&amp;$AE$11:$AE$235,0),MATCH($D453,$AB$9:$AM$9,0)),"-")</f>
        <v>27.726700000000001</v>
      </c>
      <c r="S453" s="75">
        <v>310</v>
      </c>
      <c r="T453" s="75">
        <v>294</v>
      </c>
      <c r="U453" s="75">
        <v>5</v>
      </c>
      <c r="V453" s="75">
        <v>11</v>
      </c>
      <c r="W453" s="50" t="str">
        <f t="shared" si="50"/>
        <v>-</v>
      </c>
      <c r="X453" s="50">
        <f t="shared" si="51"/>
        <v>16</v>
      </c>
      <c r="AO453" s="50"/>
    </row>
    <row r="454" spans="2:41" ht="15" x14ac:dyDescent="0.3">
      <c r="B454" s="76" t="str">
        <f t="shared" si="48"/>
        <v>M33×3.5</v>
      </c>
      <c r="C454" s="77" t="s">
        <v>216</v>
      </c>
      <c r="D454" s="77" t="s">
        <v>221</v>
      </c>
      <c r="E454" s="74" t="s">
        <v>0</v>
      </c>
      <c r="F454" s="75">
        <v>33</v>
      </c>
      <c r="G454" s="75">
        <v>3.5</v>
      </c>
      <c r="H454" s="74" t="s">
        <v>461</v>
      </c>
      <c r="I454" s="77" t="s">
        <v>386</v>
      </c>
      <c r="J454" s="75" t="s">
        <v>312</v>
      </c>
      <c r="K454" s="58" t="s">
        <v>490</v>
      </c>
      <c r="L454" s="75">
        <v>33</v>
      </c>
      <c r="M454" s="75">
        <f t="shared" si="49"/>
        <v>3.5</v>
      </c>
      <c r="N454" s="74">
        <v>60</v>
      </c>
      <c r="O454" s="101">
        <f t="array" ref="O454">IFERROR(INDEX($AB$11:$AM$235,MATCH($B454&amp;$I454,$Z$11:$Z$235&amp;$AE$11:$AE$235,0),MATCH($C454,$AB$9:$AM$9,0)),"-")</f>
        <v>32.049999999999997</v>
      </c>
      <c r="P454" s="75" t="s">
        <v>161</v>
      </c>
      <c r="Q454" s="75" t="s">
        <v>161</v>
      </c>
      <c r="R454" s="101">
        <f t="array" ref="R454">IFERROR(INDEX($AB$11:$AM$235,MATCH($B454&amp;$I454,$Z$11:$Z$235&amp;$AE$11:$AE$235,0),MATCH($D454,$AB$9:$AM$9,0)),"-")</f>
        <v>30.726700000000001</v>
      </c>
      <c r="S454" s="75">
        <v>310</v>
      </c>
      <c r="T454" s="75">
        <v>294</v>
      </c>
      <c r="U454" s="75">
        <v>5</v>
      </c>
      <c r="V454" s="75">
        <v>11</v>
      </c>
      <c r="W454" s="50" t="str">
        <f t="shared" si="50"/>
        <v>-</v>
      </c>
      <c r="X454" s="50">
        <f t="shared" si="51"/>
        <v>16</v>
      </c>
      <c r="AO454" s="50"/>
    </row>
    <row r="455" spans="2:41" ht="15" x14ac:dyDescent="0.3">
      <c r="B455" s="76" t="str">
        <f t="shared" si="48"/>
        <v>M36×4</v>
      </c>
      <c r="C455" s="77" t="s">
        <v>216</v>
      </c>
      <c r="D455" s="77" t="s">
        <v>221</v>
      </c>
      <c r="E455" s="74" t="s">
        <v>0</v>
      </c>
      <c r="F455" s="75">
        <v>36</v>
      </c>
      <c r="G455" s="75">
        <v>4</v>
      </c>
      <c r="H455" s="74" t="s">
        <v>461</v>
      </c>
      <c r="I455" s="77" t="s">
        <v>386</v>
      </c>
      <c r="J455" s="75" t="s">
        <v>312</v>
      </c>
      <c r="K455" s="58" t="s">
        <v>490</v>
      </c>
      <c r="L455" s="75">
        <v>36</v>
      </c>
      <c r="M455" s="75">
        <f t="shared" si="49"/>
        <v>4</v>
      </c>
      <c r="N455" s="74">
        <v>60</v>
      </c>
      <c r="O455" s="101">
        <f t="array" ref="O455">IFERROR(INDEX($AB$11:$AM$235,MATCH($B455&amp;$I455,$Z$11:$Z$235&amp;$AE$11:$AE$235,0),MATCH($C455,$AB$9:$AM$9,0)),"-")</f>
        <v>34.9</v>
      </c>
      <c r="P455" s="75" t="s">
        <v>161</v>
      </c>
      <c r="Q455" s="75" t="s">
        <v>161</v>
      </c>
      <c r="R455" s="101">
        <f t="array" ref="R455">IFERROR(INDEX($AB$11:$AM$235,MATCH($B455&amp;$I455,$Z$11:$Z$235&amp;$AE$11:$AE$235,0),MATCH($D455,$AB$9:$AM$9,0)),"-")</f>
        <v>33.401899999999998</v>
      </c>
      <c r="S455" s="75">
        <v>340</v>
      </c>
      <c r="T455" s="75">
        <v>324</v>
      </c>
      <c r="U455" s="75">
        <v>5</v>
      </c>
      <c r="V455" s="75">
        <v>11</v>
      </c>
      <c r="W455" s="50" t="str">
        <f t="shared" si="50"/>
        <v>-</v>
      </c>
      <c r="X455" s="50">
        <f t="shared" si="51"/>
        <v>16</v>
      </c>
      <c r="AO455" s="50"/>
    </row>
    <row r="456" spans="2:41" ht="15" x14ac:dyDescent="0.3">
      <c r="B456" s="76" t="str">
        <f t="shared" si="48"/>
        <v>M39×4</v>
      </c>
      <c r="C456" s="77" t="s">
        <v>216</v>
      </c>
      <c r="D456" s="77" t="s">
        <v>221</v>
      </c>
      <c r="E456" s="74" t="s">
        <v>0</v>
      </c>
      <c r="F456" s="75">
        <v>39</v>
      </c>
      <c r="G456" s="75">
        <v>4</v>
      </c>
      <c r="H456" s="74" t="s">
        <v>461</v>
      </c>
      <c r="I456" s="77" t="s">
        <v>386</v>
      </c>
      <c r="J456" s="75" t="s">
        <v>312</v>
      </c>
      <c r="K456" s="58" t="s">
        <v>490</v>
      </c>
      <c r="L456" s="75">
        <v>39</v>
      </c>
      <c r="M456" s="75">
        <f t="shared" si="49"/>
        <v>4</v>
      </c>
      <c r="N456" s="74">
        <v>60</v>
      </c>
      <c r="O456" s="101">
        <f t="array" ref="O456">IFERROR(INDEX($AB$11:$AM$235,MATCH($B456&amp;$I456,$Z$11:$Z$235&amp;$AE$11:$AE$235,0),MATCH($C456,$AB$9:$AM$9,0)),"-")</f>
        <v>37.9</v>
      </c>
      <c r="P456" s="75" t="s">
        <v>161</v>
      </c>
      <c r="Q456" s="75" t="s">
        <v>161</v>
      </c>
      <c r="R456" s="101">
        <f t="array" ref="R456">IFERROR(INDEX($AB$11:$AM$235,MATCH($B456&amp;$I456,$Z$11:$Z$235&amp;$AE$11:$AE$235,0),MATCH($D456,$AB$9:$AM$9,0)),"-")</f>
        <v>36.401899999999998</v>
      </c>
      <c r="S456" s="75">
        <v>340</v>
      </c>
      <c r="T456" s="75">
        <v>324</v>
      </c>
      <c r="U456" s="75">
        <v>5</v>
      </c>
      <c r="V456" s="75">
        <v>11</v>
      </c>
      <c r="W456" s="50" t="str">
        <f t="shared" si="50"/>
        <v>-</v>
      </c>
      <c r="X456" s="50">
        <f t="shared" si="51"/>
        <v>16</v>
      </c>
      <c r="AO456" s="50"/>
    </row>
    <row r="457" spans="2:41" ht="15" x14ac:dyDescent="0.3">
      <c r="B457" s="76" t="str">
        <f t="shared" si="48"/>
        <v>M42×4.5</v>
      </c>
      <c r="C457" s="77" t="s">
        <v>216</v>
      </c>
      <c r="D457" s="77" t="s">
        <v>221</v>
      </c>
      <c r="E457" s="74" t="s">
        <v>0</v>
      </c>
      <c r="F457" s="75">
        <v>42</v>
      </c>
      <c r="G457" s="75">
        <v>4.5</v>
      </c>
      <c r="H457" s="74" t="s">
        <v>461</v>
      </c>
      <c r="I457" s="77" t="s">
        <v>386</v>
      </c>
      <c r="J457" s="75" t="s">
        <v>312</v>
      </c>
      <c r="K457" s="58" t="s">
        <v>490</v>
      </c>
      <c r="L457" s="75">
        <v>42</v>
      </c>
      <c r="M457" s="75">
        <f t="shared" si="49"/>
        <v>4.5</v>
      </c>
      <c r="N457" s="74">
        <v>60</v>
      </c>
      <c r="O457" s="101">
        <f t="array" ref="O457">IFERROR(INDEX($AB$11:$AM$235,MATCH($B457&amp;$I457,$Z$11:$Z$235&amp;$AE$11:$AE$235,0),MATCH($C457,$AB$9:$AM$9,0)),"-")</f>
        <v>40.74</v>
      </c>
      <c r="P457" s="75" t="s">
        <v>161</v>
      </c>
      <c r="Q457" s="75" t="s">
        <v>161</v>
      </c>
      <c r="R457" s="101">
        <f t="array" ref="R457">IFERROR(INDEX($AB$11:$AM$235,MATCH($B457&amp;$I457,$Z$11:$Z$235&amp;$AE$11:$AE$235,0),MATCH($D457,$AB$9:$AM$9,0)),"-")</f>
        <v>39.077199999999998</v>
      </c>
      <c r="S457" s="75">
        <v>360</v>
      </c>
      <c r="T457" s="75">
        <v>344</v>
      </c>
      <c r="U457" s="75">
        <v>5</v>
      </c>
      <c r="V457" s="75">
        <v>10</v>
      </c>
      <c r="W457" s="50" t="str">
        <f t="shared" si="50"/>
        <v>-</v>
      </c>
      <c r="X457" s="50">
        <f t="shared" si="51"/>
        <v>16</v>
      </c>
      <c r="AO457" s="50"/>
    </row>
    <row r="458" spans="2:41" ht="15" x14ac:dyDescent="0.3">
      <c r="B458" s="76" t="str">
        <f t="shared" si="48"/>
        <v>M45×4.5</v>
      </c>
      <c r="C458" s="77" t="s">
        <v>216</v>
      </c>
      <c r="D458" s="77" t="s">
        <v>221</v>
      </c>
      <c r="E458" s="74" t="s">
        <v>0</v>
      </c>
      <c r="F458" s="75">
        <v>45</v>
      </c>
      <c r="G458" s="75">
        <v>4.5</v>
      </c>
      <c r="H458" s="74" t="s">
        <v>461</v>
      </c>
      <c r="I458" s="77" t="s">
        <v>386</v>
      </c>
      <c r="J458" s="75" t="s">
        <v>312</v>
      </c>
      <c r="K458" s="58" t="s">
        <v>490</v>
      </c>
      <c r="L458" s="75">
        <v>45</v>
      </c>
      <c r="M458" s="75">
        <f t="shared" si="49"/>
        <v>4.5</v>
      </c>
      <c r="N458" s="74">
        <v>60</v>
      </c>
      <c r="O458" s="101">
        <f t="array" ref="O458">IFERROR(INDEX($AB$11:$AM$235,MATCH($B458&amp;$I458,$Z$11:$Z$235&amp;$AE$11:$AE$235,0),MATCH($C458,$AB$9:$AM$9,0)),"-")</f>
        <v>43.74</v>
      </c>
      <c r="P458" s="75" t="s">
        <v>161</v>
      </c>
      <c r="Q458" s="75" t="s">
        <v>161</v>
      </c>
      <c r="R458" s="101">
        <f t="array" ref="R458">IFERROR(INDEX($AB$11:$AM$235,MATCH($B458&amp;$I458,$Z$11:$Z$235&amp;$AE$11:$AE$235,0),MATCH($D458,$AB$9:$AM$9,0)),"-")</f>
        <v>42.077199999999998</v>
      </c>
      <c r="S458" s="75">
        <v>360</v>
      </c>
      <c r="T458" s="75">
        <v>344</v>
      </c>
      <c r="U458" s="75">
        <v>5</v>
      </c>
      <c r="V458" s="75">
        <v>10</v>
      </c>
      <c r="W458" s="50" t="str">
        <f t="shared" si="50"/>
        <v>-</v>
      </c>
      <c r="X458" s="50">
        <f t="shared" si="51"/>
        <v>16</v>
      </c>
      <c r="AO458" s="50"/>
    </row>
    <row r="459" spans="2:41" ht="15" x14ac:dyDescent="0.3">
      <c r="B459" s="76" t="str">
        <f t="shared" ref="B459:B522" si="52">CONCATENATE(E459,L459,"×",G459)</f>
        <v>M48×5</v>
      </c>
      <c r="C459" s="77" t="s">
        <v>216</v>
      </c>
      <c r="D459" s="77" t="s">
        <v>221</v>
      </c>
      <c r="E459" s="74" t="s">
        <v>0</v>
      </c>
      <c r="F459" s="75">
        <v>48</v>
      </c>
      <c r="G459" s="75">
        <v>5</v>
      </c>
      <c r="H459" s="74" t="s">
        <v>461</v>
      </c>
      <c r="I459" s="77" t="s">
        <v>386</v>
      </c>
      <c r="J459" s="75" t="s">
        <v>312</v>
      </c>
      <c r="K459" s="58" t="s">
        <v>490</v>
      </c>
      <c r="L459" s="75">
        <v>48</v>
      </c>
      <c r="M459" s="75">
        <f t="shared" ref="M459:M522" si="53">G459</f>
        <v>5</v>
      </c>
      <c r="N459" s="74">
        <v>60</v>
      </c>
      <c r="O459" s="101">
        <f t="array" ref="O459">IFERROR(INDEX($AB$11:$AM$235,MATCH($B459&amp;$I459,$Z$11:$Z$235&amp;$AE$11:$AE$235,0),MATCH($C459,$AB$9:$AM$9,0)),"-")</f>
        <v>46.58</v>
      </c>
      <c r="P459" s="75" t="s">
        <v>161</v>
      </c>
      <c r="Q459" s="75" t="s">
        <v>161</v>
      </c>
      <c r="R459" s="101">
        <f t="array" ref="R459">IFERROR(INDEX($AB$11:$AM$235,MATCH($B459&amp;$I459,$Z$11:$Z$235&amp;$AE$11:$AE$235,0),MATCH($D459,$AB$9:$AM$9,0)),"-")</f>
        <v>44.752400000000002</v>
      </c>
      <c r="S459" s="75">
        <v>380</v>
      </c>
      <c r="T459" s="75">
        <v>364</v>
      </c>
      <c r="U459" s="75">
        <v>5</v>
      </c>
      <c r="V459" s="75">
        <v>10</v>
      </c>
      <c r="W459" s="50" t="str">
        <f t="shared" si="50"/>
        <v>-</v>
      </c>
      <c r="X459" s="50">
        <f t="shared" si="51"/>
        <v>16</v>
      </c>
      <c r="AO459" s="50"/>
    </row>
    <row r="460" spans="2:41" ht="15" x14ac:dyDescent="0.3">
      <c r="B460" s="76" t="str">
        <f t="shared" si="52"/>
        <v>M52×5</v>
      </c>
      <c r="C460" s="77" t="s">
        <v>216</v>
      </c>
      <c r="D460" s="77" t="s">
        <v>221</v>
      </c>
      <c r="E460" s="74" t="s">
        <v>0</v>
      </c>
      <c r="F460" s="75">
        <v>52</v>
      </c>
      <c r="G460" s="75">
        <v>5</v>
      </c>
      <c r="H460" s="74" t="s">
        <v>461</v>
      </c>
      <c r="I460" s="77" t="s">
        <v>386</v>
      </c>
      <c r="J460" s="75" t="s">
        <v>312</v>
      </c>
      <c r="K460" s="58" t="s">
        <v>490</v>
      </c>
      <c r="L460" s="75">
        <v>52</v>
      </c>
      <c r="M460" s="75">
        <f t="shared" si="53"/>
        <v>5</v>
      </c>
      <c r="N460" s="74">
        <v>60</v>
      </c>
      <c r="O460" s="101">
        <f t="array" ref="O460">IFERROR(INDEX($AB$11:$AM$235,MATCH($B460&amp;$I460,$Z$11:$Z$235&amp;$AE$11:$AE$235,0),MATCH($C460,$AB$9:$AM$9,0)),"-")</f>
        <v>51.34</v>
      </c>
      <c r="P460" s="75" t="s">
        <v>161</v>
      </c>
      <c r="Q460" s="75" t="s">
        <v>161</v>
      </c>
      <c r="R460" s="101">
        <f t="array" ref="R460">IFERROR(INDEX($AB$11:$AM$235,MATCH($B460&amp;$I460,$Z$11:$Z$235&amp;$AE$11:$AE$235,0),MATCH($D460,$AB$9:$AM$9,0)),"-")</f>
        <v>48.752400000000002</v>
      </c>
      <c r="S460" s="75">
        <v>425</v>
      </c>
      <c r="T460" s="75">
        <v>409</v>
      </c>
      <c r="U460" s="75">
        <v>5</v>
      </c>
      <c r="V460" s="75">
        <v>10</v>
      </c>
      <c r="W460" s="50" t="str">
        <f t="shared" ref="W460:W523" si="54">IF(P460="-","-",P460-Q460)</f>
        <v>-</v>
      </c>
      <c r="X460" s="50">
        <f t="shared" si="51"/>
        <v>16</v>
      </c>
      <c r="AO460" s="50"/>
    </row>
    <row r="461" spans="2:41" ht="15" x14ac:dyDescent="0.3">
      <c r="B461" s="76" t="str">
        <f t="shared" si="52"/>
        <v>M56×5.5</v>
      </c>
      <c r="C461" s="77" t="s">
        <v>216</v>
      </c>
      <c r="D461" s="77" t="s">
        <v>221</v>
      </c>
      <c r="E461" s="74" t="s">
        <v>0</v>
      </c>
      <c r="F461" s="75">
        <v>56</v>
      </c>
      <c r="G461" s="75">
        <v>5.5</v>
      </c>
      <c r="H461" s="74" t="s">
        <v>461</v>
      </c>
      <c r="I461" s="77" t="s">
        <v>386</v>
      </c>
      <c r="J461" s="75" t="s">
        <v>312</v>
      </c>
      <c r="K461" s="58" t="s">
        <v>490</v>
      </c>
      <c r="L461" s="75">
        <v>56</v>
      </c>
      <c r="M461" s="75">
        <f t="shared" si="53"/>
        <v>5.5</v>
      </c>
      <c r="N461" s="74">
        <v>60</v>
      </c>
      <c r="O461" s="101">
        <f t="array" ref="O461">IFERROR(INDEX($AB$11:$AM$235,MATCH($B461&amp;$I461,$Z$11:$Z$235&amp;$AE$11:$AE$235,0),MATCH($C461,$AB$9:$AM$9,0)),"-")</f>
        <v>55.26</v>
      </c>
      <c r="P461" s="75" t="s">
        <v>161</v>
      </c>
      <c r="Q461" s="75" t="s">
        <v>161</v>
      </c>
      <c r="R461" s="101">
        <f t="array" ref="R461">IFERROR(INDEX($AB$11:$AM$235,MATCH($B461&amp;$I461,$Z$11:$Z$235&amp;$AE$11:$AE$235,0),MATCH($D461,$AB$9:$AM$9,0)),"-")</f>
        <v>52.427599999999998</v>
      </c>
      <c r="S461" s="75">
        <v>450</v>
      </c>
      <c r="T461" s="75">
        <v>432</v>
      </c>
      <c r="U461" s="75">
        <v>5</v>
      </c>
      <c r="V461" s="75">
        <v>9</v>
      </c>
      <c r="W461" s="50" t="str">
        <f t="shared" si="54"/>
        <v>-</v>
      </c>
      <c r="X461" s="50">
        <f t="shared" si="51"/>
        <v>18</v>
      </c>
      <c r="AO461" s="50"/>
    </row>
    <row r="462" spans="2:41" ht="15" x14ac:dyDescent="0.3">
      <c r="B462" s="76" t="str">
        <f t="shared" si="52"/>
        <v>M60×5.5</v>
      </c>
      <c r="C462" s="77" t="s">
        <v>216</v>
      </c>
      <c r="D462" s="77" t="s">
        <v>221</v>
      </c>
      <c r="E462" s="74" t="s">
        <v>0</v>
      </c>
      <c r="F462" s="75">
        <v>60</v>
      </c>
      <c r="G462" s="75">
        <v>5.5</v>
      </c>
      <c r="H462" s="74" t="s">
        <v>461</v>
      </c>
      <c r="I462" s="77" t="s">
        <v>386</v>
      </c>
      <c r="J462" s="75" t="s">
        <v>312</v>
      </c>
      <c r="K462" s="58" t="s">
        <v>490</v>
      </c>
      <c r="L462" s="75">
        <v>60</v>
      </c>
      <c r="M462" s="75">
        <f t="shared" si="53"/>
        <v>5.5</v>
      </c>
      <c r="N462" s="74">
        <v>60</v>
      </c>
      <c r="O462" s="101">
        <f t="array" ref="O462">IFERROR(INDEX($AB$11:$AM$235,MATCH($B462&amp;$I462,$Z$11:$Z$235&amp;$AE$11:$AE$235,0),MATCH($C462,$AB$9:$AM$9,0)),"-")</f>
        <v>59.26</v>
      </c>
      <c r="P462" s="75" t="s">
        <v>161</v>
      </c>
      <c r="Q462" s="75" t="s">
        <v>161</v>
      </c>
      <c r="R462" s="101">
        <f t="array" ref="R462">IFERROR(INDEX($AB$11:$AM$235,MATCH($B462&amp;$I462,$Z$11:$Z$235&amp;$AE$11:$AE$235,0),MATCH($D462,$AB$9:$AM$9,0)),"-")</f>
        <v>56.427599999999998</v>
      </c>
      <c r="S462" s="75">
        <v>450</v>
      </c>
      <c r="T462" s="75">
        <v>432</v>
      </c>
      <c r="U462" s="75">
        <v>5</v>
      </c>
      <c r="V462" s="75">
        <v>9</v>
      </c>
      <c r="W462" s="50" t="str">
        <f t="shared" si="54"/>
        <v>-</v>
      </c>
      <c r="X462" s="50">
        <f t="shared" si="51"/>
        <v>18</v>
      </c>
      <c r="AO462" s="50"/>
    </row>
    <row r="463" spans="2:41" ht="15" x14ac:dyDescent="0.3">
      <c r="B463" s="76" t="str">
        <f t="shared" si="52"/>
        <v>M64×6</v>
      </c>
      <c r="C463" s="77" t="s">
        <v>216</v>
      </c>
      <c r="D463" s="77" t="s">
        <v>221</v>
      </c>
      <c r="E463" s="74" t="s">
        <v>0</v>
      </c>
      <c r="F463" s="75">
        <v>64</v>
      </c>
      <c r="G463" s="75">
        <v>6</v>
      </c>
      <c r="H463" s="74" t="s">
        <v>461</v>
      </c>
      <c r="I463" s="77" t="s">
        <v>386</v>
      </c>
      <c r="J463" s="75" t="s">
        <v>312</v>
      </c>
      <c r="K463" s="58" t="s">
        <v>490</v>
      </c>
      <c r="L463" s="75">
        <v>64</v>
      </c>
      <c r="M463" s="75">
        <f t="shared" si="53"/>
        <v>6</v>
      </c>
      <c r="N463" s="74">
        <v>60</v>
      </c>
      <c r="O463" s="101">
        <f t="array" ref="O463">IFERROR(INDEX($AB$11:$AM$235,MATCH($B463&amp;$I463,$Z$11:$Z$235&amp;$AE$11:$AE$235,0),MATCH($C463,$AB$9:$AM$9,0)),"-")</f>
        <v>63.18</v>
      </c>
      <c r="P463" s="75" t="s">
        <v>161</v>
      </c>
      <c r="Q463" s="75" t="s">
        <v>161</v>
      </c>
      <c r="R463" s="101">
        <f t="array" ref="R463">IFERROR(INDEX($AB$11:$AM$235,MATCH($B463&amp;$I463,$Z$11:$Z$235&amp;$AE$11:$AE$235,0),MATCH($D463,$AB$9:$AM$9,0)),"-")</f>
        <v>60.102899999999998</v>
      </c>
      <c r="S463" s="75">
        <v>475</v>
      </c>
      <c r="T463" s="75">
        <v>457</v>
      </c>
      <c r="U463" s="75">
        <v>5</v>
      </c>
      <c r="V463" s="75">
        <v>9</v>
      </c>
      <c r="W463" s="50" t="str">
        <f t="shared" si="54"/>
        <v>-</v>
      </c>
      <c r="X463" s="50">
        <f t="shared" si="51"/>
        <v>18</v>
      </c>
      <c r="AO463" s="50"/>
    </row>
    <row r="464" spans="2:41" ht="15" x14ac:dyDescent="0.3">
      <c r="B464" s="76" t="str">
        <f t="shared" si="52"/>
        <v>M68×6</v>
      </c>
      <c r="C464" s="77" t="s">
        <v>216</v>
      </c>
      <c r="D464" s="77" t="s">
        <v>221</v>
      </c>
      <c r="E464" s="74" t="s">
        <v>0</v>
      </c>
      <c r="F464" s="75">
        <v>68</v>
      </c>
      <c r="G464" s="75">
        <v>6</v>
      </c>
      <c r="H464" s="74" t="s">
        <v>461</v>
      </c>
      <c r="I464" s="77" t="s">
        <v>386</v>
      </c>
      <c r="J464" s="75" t="s">
        <v>312</v>
      </c>
      <c r="K464" s="58" t="s">
        <v>490</v>
      </c>
      <c r="L464" s="75">
        <v>68</v>
      </c>
      <c r="M464" s="75">
        <f t="shared" si="53"/>
        <v>6</v>
      </c>
      <c r="N464" s="74">
        <v>60</v>
      </c>
      <c r="O464" s="101">
        <f t="array" ref="O464">IFERROR(INDEX($AB$11:$AM$235,MATCH($B464&amp;$I464,$Z$11:$Z$235&amp;$AE$11:$AE$235,0),MATCH($C464,$AB$9:$AM$9,0)),"-")</f>
        <v>67.180000000000007</v>
      </c>
      <c r="P464" s="75" t="s">
        <v>161</v>
      </c>
      <c r="Q464" s="75" t="s">
        <v>161</v>
      </c>
      <c r="R464" s="101">
        <f t="array" ref="R464">IFERROR(INDEX($AB$11:$AM$235,MATCH($B464&amp;$I464,$Z$11:$Z$235&amp;$AE$11:$AE$235,0),MATCH($D464,$AB$9:$AM$9,0)),"-")</f>
        <v>64.102900000000005</v>
      </c>
      <c r="S464" s="75">
        <v>475</v>
      </c>
      <c r="T464" s="75">
        <v>457</v>
      </c>
      <c r="U464" s="75">
        <v>5</v>
      </c>
      <c r="V464" s="75">
        <v>9</v>
      </c>
      <c r="W464" s="50" t="str">
        <f t="shared" si="54"/>
        <v>-</v>
      </c>
      <c r="X464" s="50">
        <f t="shared" si="51"/>
        <v>18</v>
      </c>
      <c r="AO464" s="50"/>
    </row>
    <row r="465" spans="2:41" ht="15" x14ac:dyDescent="0.3">
      <c r="B465" s="72" t="str">
        <f t="shared" si="52"/>
        <v>M1.2×0.25</v>
      </c>
      <c r="C465" s="73" t="s">
        <v>216</v>
      </c>
      <c r="D465" s="73" t="s">
        <v>221</v>
      </c>
      <c r="E465" s="71" t="s">
        <v>135</v>
      </c>
      <c r="F465" s="58">
        <v>1.2</v>
      </c>
      <c r="G465" s="58">
        <v>0.25</v>
      </c>
      <c r="H465" s="71" t="s">
        <v>463</v>
      </c>
      <c r="I465" s="73" t="s">
        <v>402</v>
      </c>
      <c r="J465" s="58" t="s">
        <v>313</v>
      </c>
      <c r="K465" s="58" t="s">
        <v>490</v>
      </c>
      <c r="L465" s="58">
        <v>1.2</v>
      </c>
      <c r="M465" s="58">
        <f t="shared" si="53"/>
        <v>0.25</v>
      </c>
      <c r="N465" s="71">
        <v>60</v>
      </c>
      <c r="O465" s="100">
        <f t="array" ref="O465">IFERROR(INDEX($AB$11:$AM$235,MATCH($B465&amp;$I465,$Z$11:$Z$235&amp;$AE$11:$AE$235,0),MATCH($C465,$AB$9:$AM$9,0)),"-")</f>
        <v>1.1499999999999999</v>
      </c>
      <c r="P465" s="58" t="s">
        <v>179</v>
      </c>
      <c r="Q465" s="58" t="s">
        <v>180</v>
      </c>
      <c r="R465" s="100">
        <f t="array" ref="R465">IFERROR(INDEX($AB$11:$AM$235,MATCH($B465&amp;$I465,$Z$11:$Z$235&amp;$AE$11:$AE$235,0),MATCH($D465,$AB$9:$AM$9,0)),"-")</f>
        <v>1.0376000000000001</v>
      </c>
      <c r="S465" s="58">
        <v>41</v>
      </c>
      <c r="T465" s="58">
        <v>35</v>
      </c>
      <c r="U465" s="58">
        <v>4</v>
      </c>
      <c r="V465" s="58">
        <v>78</v>
      </c>
      <c r="W465" s="50" t="str">
        <f t="shared" si="54"/>
        <v>-</v>
      </c>
      <c r="X465" s="50">
        <f t="shared" si="51"/>
        <v>6</v>
      </c>
      <c r="AO465" s="50"/>
    </row>
    <row r="466" spans="2:41" ht="15" x14ac:dyDescent="0.3">
      <c r="B466" s="72" t="str">
        <f t="shared" si="52"/>
        <v>M1.4×0.3</v>
      </c>
      <c r="C466" s="73" t="s">
        <v>216</v>
      </c>
      <c r="D466" s="73" t="s">
        <v>221</v>
      </c>
      <c r="E466" s="71" t="s">
        <v>135</v>
      </c>
      <c r="F466" s="58">
        <v>1.4</v>
      </c>
      <c r="G466" s="58">
        <v>0.3</v>
      </c>
      <c r="H466" s="71" t="s">
        <v>463</v>
      </c>
      <c r="I466" s="73" t="s">
        <v>402</v>
      </c>
      <c r="J466" s="58" t="s">
        <v>313</v>
      </c>
      <c r="K466" s="58" t="s">
        <v>490</v>
      </c>
      <c r="L466" s="58">
        <v>1.4</v>
      </c>
      <c r="M466" s="58">
        <f t="shared" si="53"/>
        <v>0.3</v>
      </c>
      <c r="N466" s="71">
        <v>60</v>
      </c>
      <c r="O466" s="100">
        <f t="array" ref="O466">IFERROR(INDEX($AB$11:$AM$235,MATCH($B466&amp;$I466,$Z$11:$Z$235&amp;$AE$11:$AE$235,0),MATCH($C466,$AB$9:$AM$9,0)),"-")</f>
        <v>1.33</v>
      </c>
      <c r="P466" s="58" t="s">
        <v>179</v>
      </c>
      <c r="Q466" s="58" t="s">
        <v>180</v>
      </c>
      <c r="R466" s="100">
        <f t="array" ref="R466">IFERROR(INDEX($AB$11:$AM$235,MATCH($B466&amp;$I466,$Z$11:$Z$235&amp;$AE$11:$AE$235,0),MATCH($D466,$AB$9:$AM$9,0)),"-")</f>
        <v>1.2051000000000001</v>
      </c>
      <c r="S466" s="58">
        <v>41</v>
      </c>
      <c r="T466" s="58">
        <v>35</v>
      </c>
      <c r="U466" s="58">
        <v>4</v>
      </c>
      <c r="V466" s="58">
        <v>66</v>
      </c>
      <c r="W466" s="50" t="str">
        <f t="shared" si="54"/>
        <v>-</v>
      </c>
      <c r="X466" s="50">
        <f t="shared" si="51"/>
        <v>6</v>
      </c>
      <c r="AO466" s="50"/>
    </row>
    <row r="467" spans="2:41" ht="15" x14ac:dyDescent="0.3">
      <c r="B467" s="72" t="str">
        <f t="shared" si="52"/>
        <v>M1.6×0.35</v>
      </c>
      <c r="C467" s="73" t="s">
        <v>216</v>
      </c>
      <c r="D467" s="73" t="s">
        <v>221</v>
      </c>
      <c r="E467" s="71" t="s">
        <v>135</v>
      </c>
      <c r="F467" s="58">
        <v>1.6</v>
      </c>
      <c r="G467" s="58">
        <v>0.35</v>
      </c>
      <c r="H467" s="71" t="s">
        <v>463</v>
      </c>
      <c r="I467" s="73" t="s">
        <v>402</v>
      </c>
      <c r="J467" s="58" t="s">
        <v>313</v>
      </c>
      <c r="K467" s="58" t="s">
        <v>490</v>
      </c>
      <c r="L467" s="58">
        <v>1.6</v>
      </c>
      <c r="M467" s="58">
        <f t="shared" si="53"/>
        <v>0.35</v>
      </c>
      <c r="N467" s="71">
        <v>60</v>
      </c>
      <c r="O467" s="100">
        <f t="array" ref="O467">IFERROR(INDEX($AB$11:$AM$235,MATCH($B467&amp;$I467,$Z$11:$Z$235&amp;$AE$11:$AE$235,0),MATCH($C467,$AB$9:$AM$9,0)),"-")</f>
        <v>1.59</v>
      </c>
      <c r="P467" s="58" t="s">
        <v>179</v>
      </c>
      <c r="Q467" s="58" t="s">
        <v>180</v>
      </c>
      <c r="R467" s="100">
        <f t="array" ref="R467">IFERROR(INDEX($AB$11:$AM$235,MATCH($B467&amp;$I467,$Z$11:$Z$235&amp;$AE$11:$AE$235,0),MATCH($D467,$AB$9:$AM$9,0)),"-")</f>
        <v>1.3727</v>
      </c>
      <c r="S467" s="58">
        <v>73</v>
      </c>
      <c r="T467" s="58">
        <v>67</v>
      </c>
      <c r="U467" s="58">
        <v>4</v>
      </c>
      <c r="V467" s="58">
        <v>57</v>
      </c>
      <c r="W467" s="50" t="str">
        <f t="shared" si="54"/>
        <v>-</v>
      </c>
      <c r="X467" s="50">
        <f t="shared" si="51"/>
        <v>6</v>
      </c>
      <c r="AO467" s="50"/>
    </row>
    <row r="468" spans="2:41" ht="15" x14ac:dyDescent="0.3">
      <c r="B468" s="72" t="str">
        <f t="shared" si="52"/>
        <v>M1.8×0.35</v>
      </c>
      <c r="C468" s="73" t="s">
        <v>216</v>
      </c>
      <c r="D468" s="73" t="s">
        <v>221</v>
      </c>
      <c r="E468" s="71" t="s">
        <v>135</v>
      </c>
      <c r="F468" s="58">
        <v>1.8</v>
      </c>
      <c r="G468" s="58">
        <v>0.35</v>
      </c>
      <c r="H468" s="71" t="s">
        <v>463</v>
      </c>
      <c r="I468" s="73" t="s">
        <v>402</v>
      </c>
      <c r="J468" s="58" t="s">
        <v>313</v>
      </c>
      <c r="K468" s="58" t="s">
        <v>490</v>
      </c>
      <c r="L468" s="58">
        <v>1.8</v>
      </c>
      <c r="M468" s="58">
        <f t="shared" si="53"/>
        <v>0.35</v>
      </c>
      <c r="N468" s="71">
        <v>60</v>
      </c>
      <c r="O468" s="100">
        <f t="array" ref="O468">IFERROR(INDEX($AB$11:$AM$235,MATCH($B468&amp;$I468,$Z$11:$Z$235&amp;$AE$11:$AE$235,0),MATCH($C468,$AB$9:$AM$9,0)),"-")</f>
        <v>1.79</v>
      </c>
      <c r="P468" s="58" t="s">
        <v>179</v>
      </c>
      <c r="Q468" s="58" t="s">
        <v>180</v>
      </c>
      <c r="R468" s="100">
        <f t="array" ref="R468">IFERROR(INDEX($AB$11:$AM$235,MATCH($B468&amp;$I468,$Z$11:$Z$235&amp;$AE$11:$AE$235,0),MATCH($D468,$AB$9:$AM$9,0)),"-")</f>
        <v>1.5727</v>
      </c>
      <c r="S468" s="58">
        <v>73</v>
      </c>
      <c r="T468" s="58">
        <v>67</v>
      </c>
      <c r="U468" s="58">
        <v>4</v>
      </c>
      <c r="V468" s="58">
        <v>57</v>
      </c>
      <c r="W468" s="50" t="str">
        <f t="shared" si="54"/>
        <v>-</v>
      </c>
      <c r="X468" s="50">
        <f t="shared" si="51"/>
        <v>6</v>
      </c>
      <c r="AO468" s="50"/>
    </row>
    <row r="469" spans="2:41" ht="15" x14ac:dyDescent="0.3">
      <c r="B469" s="72" t="str">
        <f t="shared" si="52"/>
        <v>M2×0.4</v>
      </c>
      <c r="C469" s="73" t="s">
        <v>216</v>
      </c>
      <c r="D469" s="73" t="s">
        <v>221</v>
      </c>
      <c r="E469" s="71" t="s">
        <v>135</v>
      </c>
      <c r="F469" s="58">
        <v>2</v>
      </c>
      <c r="G469" s="58">
        <v>0.4</v>
      </c>
      <c r="H469" s="71" t="s">
        <v>463</v>
      </c>
      <c r="I469" s="73" t="s">
        <v>402</v>
      </c>
      <c r="J469" s="58" t="s">
        <v>313</v>
      </c>
      <c r="K469" s="58" t="s">
        <v>490</v>
      </c>
      <c r="L469" s="58">
        <v>2</v>
      </c>
      <c r="M469" s="58">
        <f t="shared" si="53"/>
        <v>0.4</v>
      </c>
      <c r="N469" s="71">
        <v>60</v>
      </c>
      <c r="O469" s="100">
        <f t="array" ref="O469">IFERROR(INDEX($AB$11:$AM$235,MATCH($B469&amp;$I469,$Z$11:$Z$235&amp;$AE$11:$AE$235,0),MATCH($C469,$AB$9:$AM$9,0)),"-")</f>
        <v>1.9</v>
      </c>
      <c r="P469" s="58" t="s">
        <v>179</v>
      </c>
      <c r="Q469" s="58" t="s">
        <v>180</v>
      </c>
      <c r="R469" s="100">
        <f t="array" ref="R469">IFERROR(INDEX($AB$11:$AM$235,MATCH($B469&amp;$I469,$Z$11:$Z$235&amp;$AE$11:$AE$235,0),MATCH($D469,$AB$9:$AM$9,0)),"-")</f>
        <v>1.7402</v>
      </c>
      <c r="S469" s="58">
        <v>46</v>
      </c>
      <c r="T469" s="58">
        <v>40</v>
      </c>
      <c r="U469" s="58">
        <v>4</v>
      </c>
      <c r="V469" s="58">
        <v>51</v>
      </c>
      <c r="W469" s="50" t="str">
        <f t="shared" si="54"/>
        <v>-</v>
      </c>
      <c r="X469" s="50">
        <f t="shared" si="51"/>
        <v>6</v>
      </c>
      <c r="AO469" s="50"/>
    </row>
    <row r="470" spans="2:41" ht="15" x14ac:dyDescent="0.3">
      <c r="B470" s="72" t="str">
        <f t="shared" si="52"/>
        <v>M2.2×0.45</v>
      </c>
      <c r="C470" s="73" t="s">
        <v>216</v>
      </c>
      <c r="D470" s="73" t="s">
        <v>221</v>
      </c>
      <c r="E470" s="71" t="s">
        <v>135</v>
      </c>
      <c r="F470" s="58">
        <v>2.2000000000000002</v>
      </c>
      <c r="G470" s="58">
        <v>0.45</v>
      </c>
      <c r="H470" s="71" t="s">
        <v>463</v>
      </c>
      <c r="I470" s="73" t="s">
        <v>402</v>
      </c>
      <c r="J470" s="58" t="s">
        <v>313</v>
      </c>
      <c r="K470" s="58" t="s">
        <v>490</v>
      </c>
      <c r="L470" s="58">
        <v>2.2000000000000002</v>
      </c>
      <c r="M470" s="58">
        <f t="shared" si="53"/>
        <v>0.45</v>
      </c>
      <c r="N470" s="71">
        <v>60</v>
      </c>
      <c r="O470" s="100">
        <f t="array" ref="O470">IFERROR(INDEX($AB$11:$AM$235,MATCH($B470&amp;$I470,$Z$11:$Z$235&amp;$AE$11:$AE$235,0),MATCH($C470,$AB$9:$AM$9,0)),"-")</f>
        <v>2.1800000000000002</v>
      </c>
      <c r="P470" s="58" t="s">
        <v>179</v>
      </c>
      <c r="Q470" s="58" t="s">
        <v>180</v>
      </c>
      <c r="R470" s="100">
        <f t="array" ref="R470">IFERROR(INDEX($AB$11:$AM$235,MATCH($B470&amp;$I470,$Z$11:$Z$235&amp;$AE$11:$AE$235,0),MATCH($D470,$AB$9:$AM$9,0)),"-")</f>
        <v>1.9077</v>
      </c>
      <c r="S470" s="58">
        <v>81</v>
      </c>
      <c r="T470" s="58">
        <v>75</v>
      </c>
      <c r="U470" s="58">
        <v>4</v>
      </c>
      <c r="V470" s="58">
        <v>46</v>
      </c>
      <c r="W470" s="50" t="str">
        <f t="shared" si="54"/>
        <v>-</v>
      </c>
      <c r="X470" s="50">
        <f t="shared" ref="X470:X533" si="55">S470-T470</f>
        <v>6</v>
      </c>
      <c r="AO470" s="50"/>
    </row>
    <row r="471" spans="2:41" ht="15" x14ac:dyDescent="0.3">
      <c r="B471" s="72" t="str">
        <f t="shared" si="52"/>
        <v>M2.5×0.45</v>
      </c>
      <c r="C471" s="73" t="s">
        <v>216</v>
      </c>
      <c r="D471" s="73" t="s">
        <v>221</v>
      </c>
      <c r="E471" s="71" t="s">
        <v>135</v>
      </c>
      <c r="F471" s="58">
        <v>2.5</v>
      </c>
      <c r="G471" s="58">
        <v>0.45</v>
      </c>
      <c r="H471" s="71" t="s">
        <v>463</v>
      </c>
      <c r="I471" s="73" t="s">
        <v>402</v>
      </c>
      <c r="J471" s="58" t="s">
        <v>313</v>
      </c>
      <c r="K471" s="58" t="s">
        <v>490</v>
      </c>
      <c r="L471" s="58">
        <v>2.5</v>
      </c>
      <c r="M471" s="58">
        <f t="shared" si="53"/>
        <v>0.45</v>
      </c>
      <c r="N471" s="71">
        <v>60</v>
      </c>
      <c r="O471" s="100">
        <f t="array" ref="O471">IFERROR(INDEX($AB$11:$AM$235,MATCH($B471&amp;$I471,$Z$11:$Z$235&amp;$AE$11:$AE$235,0),MATCH($C471,$AB$9:$AM$9,0)),"-")</f>
        <v>2.48</v>
      </c>
      <c r="P471" s="58" t="s">
        <v>179</v>
      </c>
      <c r="Q471" s="58" t="s">
        <v>180</v>
      </c>
      <c r="R471" s="100">
        <f t="array" ref="R471">IFERROR(INDEX($AB$11:$AM$235,MATCH($B471&amp;$I471,$Z$11:$Z$235&amp;$AE$11:$AE$235,0),MATCH($D471,$AB$9:$AM$9,0)),"-")</f>
        <v>2.2077</v>
      </c>
      <c r="S471" s="58">
        <v>81</v>
      </c>
      <c r="T471" s="58">
        <v>75</v>
      </c>
      <c r="U471" s="58">
        <v>4</v>
      </c>
      <c r="V471" s="58">
        <v>46</v>
      </c>
      <c r="W471" s="50" t="str">
        <f t="shared" si="54"/>
        <v>-</v>
      </c>
      <c r="X471" s="50">
        <f t="shared" si="55"/>
        <v>6</v>
      </c>
      <c r="AO471" s="50"/>
    </row>
    <row r="472" spans="2:41" ht="15" x14ac:dyDescent="0.3">
      <c r="B472" s="72" t="str">
        <f t="shared" si="52"/>
        <v>M3×0.5</v>
      </c>
      <c r="C472" s="73" t="s">
        <v>216</v>
      </c>
      <c r="D472" s="73" t="s">
        <v>221</v>
      </c>
      <c r="E472" s="71" t="s">
        <v>135</v>
      </c>
      <c r="F472" s="58">
        <v>3</v>
      </c>
      <c r="G472" s="58">
        <v>0.5</v>
      </c>
      <c r="H472" s="71" t="s">
        <v>463</v>
      </c>
      <c r="I472" s="73" t="s">
        <v>402</v>
      </c>
      <c r="J472" s="58" t="s">
        <v>313</v>
      </c>
      <c r="K472" s="58" t="s">
        <v>490</v>
      </c>
      <c r="L472" s="58">
        <v>3</v>
      </c>
      <c r="M472" s="58">
        <f t="shared" si="53"/>
        <v>0.5</v>
      </c>
      <c r="N472" s="71">
        <v>60</v>
      </c>
      <c r="O472" s="100">
        <f t="array" ref="O472">IFERROR(INDEX($AB$11:$AM$235,MATCH($B472&amp;$I472,$Z$11:$Z$235&amp;$AE$11:$AE$235,0),MATCH($C472,$AB$9:$AM$9,0)),"-")</f>
        <v>2.97</v>
      </c>
      <c r="P472" s="58" t="s">
        <v>179</v>
      </c>
      <c r="Q472" s="58" t="s">
        <v>180</v>
      </c>
      <c r="R472" s="100">
        <f t="array" ref="R472">IFERROR(INDEX($AB$11:$AM$235,MATCH($B472&amp;$I472,$Z$11:$Z$235&amp;$AE$11:$AE$235,0),MATCH($D472,$AB$9:$AM$9,0)),"-")</f>
        <v>2.6751999999999998</v>
      </c>
      <c r="S472" s="58">
        <v>86</v>
      </c>
      <c r="T472" s="58">
        <v>80</v>
      </c>
      <c r="U472" s="58">
        <v>4</v>
      </c>
      <c r="V472" s="58">
        <v>42</v>
      </c>
      <c r="W472" s="50" t="str">
        <f t="shared" si="54"/>
        <v>-</v>
      </c>
      <c r="X472" s="50">
        <f t="shared" si="55"/>
        <v>6</v>
      </c>
      <c r="AO472" s="50"/>
    </row>
    <row r="473" spans="2:41" ht="15" x14ac:dyDescent="0.3">
      <c r="B473" s="72" t="str">
        <f t="shared" si="52"/>
        <v>M3.5×0.6</v>
      </c>
      <c r="C473" s="73" t="s">
        <v>216</v>
      </c>
      <c r="D473" s="73" t="s">
        <v>221</v>
      </c>
      <c r="E473" s="71" t="s">
        <v>135</v>
      </c>
      <c r="F473" s="58">
        <v>3.5</v>
      </c>
      <c r="G473" s="58">
        <v>0.6</v>
      </c>
      <c r="H473" s="71" t="s">
        <v>463</v>
      </c>
      <c r="I473" s="73" t="s">
        <v>402</v>
      </c>
      <c r="J473" s="58" t="s">
        <v>313</v>
      </c>
      <c r="K473" s="58" t="s">
        <v>490</v>
      </c>
      <c r="L473" s="58">
        <v>3.5</v>
      </c>
      <c r="M473" s="58">
        <f t="shared" si="53"/>
        <v>0.6</v>
      </c>
      <c r="N473" s="71">
        <v>60</v>
      </c>
      <c r="O473" s="100">
        <f t="array" ref="O473">IFERROR(INDEX($AB$11:$AM$235,MATCH($B473&amp;$I473,$Z$11:$Z$235&amp;$AE$11:$AE$235,0),MATCH($C473,$AB$9:$AM$9,0)),"-")</f>
        <v>3.33</v>
      </c>
      <c r="P473" s="58" t="s">
        <v>179</v>
      </c>
      <c r="Q473" s="58" t="s">
        <v>180</v>
      </c>
      <c r="R473" s="100">
        <f t="array" ref="R473">IFERROR(INDEX($AB$11:$AM$235,MATCH($B473&amp;$I473,$Z$11:$Z$235&amp;$AE$11:$AE$235,0),MATCH($D473,$AB$9:$AM$9,0)),"-")</f>
        <v>3.1103000000000001</v>
      </c>
      <c r="S473" s="58">
        <v>56</v>
      </c>
      <c r="T473" s="58">
        <v>50</v>
      </c>
      <c r="U473" s="58">
        <v>4</v>
      </c>
      <c r="V473" s="58">
        <v>36</v>
      </c>
      <c r="W473" s="50" t="str">
        <f t="shared" si="54"/>
        <v>-</v>
      </c>
      <c r="X473" s="50">
        <f t="shared" si="55"/>
        <v>6</v>
      </c>
      <c r="AO473" s="50"/>
    </row>
    <row r="474" spans="2:41" ht="15" x14ac:dyDescent="0.3">
      <c r="B474" s="72" t="str">
        <f t="shared" si="52"/>
        <v>M4×0.7</v>
      </c>
      <c r="C474" s="73" t="s">
        <v>216</v>
      </c>
      <c r="D474" s="73" t="s">
        <v>221</v>
      </c>
      <c r="E474" s="71" t="s">
        <v>135</v>
      </c>
      <c r="F474" s="58">
        <v>4</v>
      </c>
      <c r="G474" s="58">
        <v>0.7</v>
      </c>
      <c r="H474" s="71" t="s">
        <v>463</v>
      </c>
      <c r="I474" s="73" t="s">
        <v>402</v>
      </c>
      <c r="J474" s="58" t="s">
        <v>313</v>
      </c>
      <c r="K474" s="58" t="s">
        <v>490</v>
      </c>
      <c r="L474" s="58">
        <v>4</v>
      </c>
      <c r="M474" s="58">
        <f t="shared" si="53"/>
        <v>0.7</v>
      </c>
      <c r="N474" s="71">
        <v>60</v>
      </c>
      <c r="O474" s="100">
        <f t="array" ref="O474">IFERROR(INDEX($AB$11:$AM$235,MATCH($B474&amp;$I474,$Z$11:$Z$235&amp;$AE$11:$AE$235,0),MATCH($C474,$AB$9:$AM$9,0)),"-")</f>
        <v>3.94</v>
      </c>
      <c r="P474" s="58" t="s">
        <v>179</v>
      </c>
      <c r="Q474" s="58" t="s">
        <v>180</v>
      </c>
      <c r="R474" s="100">
        <f t="array" ref="R474">IFERROR(INDEX($AB$11:$AM$235,MATCH($B474&amp;$I474,$Z$11:$Z$235&amp;$AE$11:$AE$235,0),MATCH($D474,$AB$9:$AM$9,0)),"-")</f>
        <v>3.5453000000000001</v>
      </c>
      <c r="S474" s="58">
        <v>101</v>
      </c>
      <c r="T474" s="58">
        <v>95</v>
      </c>
      <c r="U474" s="58">
        <v>4</v>
      </c>
      <c r="V474" s="58">
        <v>32</v>
      </c>
      <c r="W474" s="50" t="str">
        <f t="shared" si="54"/>
        <v>-</v>
      </c>
      <c r="X474" s="50">
        <f t="shared" si="55"/>
        <v>6</v>
      </c>
      <c r="AO474" s="50"/>
    </row>
    <row r="475" spans="2:41" ht="15" x14ac:dyDescent="0.3">
      <c r="B475" s="72" t="str">
        <f t="shared" si="52"/>
        <v>M4.5×0.75</v>
      </c>
      <c r="C475" s="73" t="s">
        <v>216</v>
      </c>
      <c r="D475" s="73" t="s">
        <v>221</v>
      </c>
      <c r="E475" s="71" t="s">
        <v>135</v>
      </c>
      <c r="F475" s="58">
        <v>4.5</v>
      </c>
      <c r="G475" s="58">
        <v>0.75</v>
      </c>
      <c r="H475" s="71" t="s">
        <v>463</v>
      </c>
      <c r="I475" s="73" t="s">
        <v>402</v>
      </c>
      <c r="J475" s="58" t="s">
        <v>313</v>
      </c>
      <c r="K475" s="58" t="s">
        <v>490</v>
      </c>
      <c r="L475" s="58">
        <v>4.5</v>
      </c>
      <c r="M475" s="58">
        <f t="shared" si="53"/>
        <v>0.75</v>
      </c>
      <c r="N475" s="71">
        <v>60</v>
      </c>
      <c r="O475" s="100">
        <f t="array" ref="O475">IFERROR(INDEX($AB$11:$AM$235,MATCH($B475&amp;$I475,$Z$11:$Z$235&amp;$AE$11:$AE$235,0),MATCH($C475,$AB$9:$AM$9,0)),"-")</f>
        <v>4.29</v>
      </c>
      <c r="P475" s="58" t="s">
        <v>179</v>
      </c>
      <c r="Q475" s="58" t="s">
        <v>180</v>
      </c>
      <c r="R475" s="100">
        <f t="array" ref="R475">IFERROR(INDEX($AB$11:$AM$235,MATCH($B475&amp;$I475,$Z$11:$Z$235&amp;$AE$11:$AE$235,0),MATCH($D475,$AB$9:$AM$9,0)),"-")</f>
        <v>4.0129000000000001</v>
      </c>
      <c r="S475" s="58">
        <v>66</v>
      </c>
      <c r="T475" s="58">
        <v>60</v>
      </c>
      <c r="U475" s="58">
        <v>4</v>
      </c>
      <c r="V475" s="58">
        <v>30</v>
      </c>
      <c r="W475" s="50" t="str">
        <f t="shared" si="54"/>
        <v>-</v>
      </c>
      <c r="X475" s="50">
        <f t="shared" si="55"/>
        <v>6</v>
      </c>
      <c r="AO475" s="50"/>
    </row>
    <row r="476" spans="2:41" ht="15" x14ac:dyDescent="0.3">
      <c r="B476" s="72" t="str">
        <f t="shared" si="52"/>
        <v>M5×0.8</v>
      </c>
      <c r="C476" s="73" t="s">
        <v>216</v>
      </c>
      <c r="D476" s="73" t="s">
        <v>221</v>
      </c>
      <c r="E476" s="71" t="s">
        <v>135</v>
      </c>
      <c r="F476" s="58">
        <v>5</v>
      </c>
      <c r="G476" s="58">
        <v>0.8</v>
      </c>
      <c r="H476" s="71" t="s">
        <v>463</v>
      </c>
      <c r="I476" s="73" t="s">
        <v>402</v>
      </c>
      <c r="J476" s="58" t="s">
        <v>313</v>
      </c>
      <c r="K476" s="58" t="s">
        <v>490</v>
      </c>
      <c r="L476" s="58">
        <v>5</v>
      </c>
      <c r="M476" s="58">
        <f t="shared" si="53"/>
        <v>0.8</v>
      </c>
      <c r="N476" s="71">
        <v>60</v>
      </c>
      <c r="O476" s="100">
        <f t="array" ref="O476">IFERROR(INDEX($AB$11:$AM$235,MATCH($B476&amp;$I476,$Z$11:$Z$235&amp;$AE$11:$AE$235,0),MATCH($C476,$AB$9:$AM$9,0)),"-")</f>
        <v>4.93</v>
      </c>
      <c r="P476" s="58" t="s">
        <v>179</v>
      </c>
      <c r="Q476" s="58" t="s">
        <v>180</v>
      </c>
      <c r="R476" s="100">
        <f t="array" ref="R476">IFERROR(INDEX($AB$11:$AM$235,MATCH($B476&amp;$I476,$Z$11:$Z$235&amp;$AE$11:$AE$235,0),MATCH($D476,$AB$9:$AM$9,0)),"-")</f>
        <v>4.4804000000000004</v>
      </c>
      <c r="S476" s="58">
        <v>106</v>
      </c>
      <c r="T476" s="58">
        <v>100</v>
      </c>
      <c r="U476" s="58">
        <v>4</v>
      </c>
      <c r="V476" s="58">
        <v>29</v>
      </c>
      <c r="W476" s="50" t="str">
        <f t="shared" si="54"/>
        <v>-</v>
      </c>
      <c r="X476" s="50">
        <f t="shared" si="55"/>
        <v>6</v>
      </c>
      <c r="AO476" s="50"/>
    </row>
    <row r="477" spans="2:41" ht="15" x14ac:dyDescent="0.3">
      <c r="B477" s="72" t="str">
        <f t="shared" si="52"/>
        <v>M6×1</v>
      </c>
      <c r="C477" s="73" t="s">
        <v>216</v>
      </c>
      <c r="D477" s="73" t="s">
        <v>221</v>
      </c>
      <c r="E477" s="71" t="s">
        <v>135</v>
      </c>
      <c r="F477" s="58">
        <v>6</v>
      </c>
      <c r="G477" s="58">
        <v>1</v>
      </c>
      <c r="H477" s="71" t="s">
        <v>463</v>
      </c>
      <c r="I477" s="73" t="s">
        <v>402</v>
      </c>
      <c r="J477" s="58" t="s">
        <v>313</v>
      </c>
      <c r="K477" s="58" t="s">
        <v>490</v>
      </c>
      <c r="L477" s="58">
        <v>6</v>
      </c>
      <c r="M477" s="58">
        <f t="shared" si="53"/>
        <v>1</v>
      </c>
      <c r="N477" s="71">
        <v>60</v>
      </c>
      <c r="O477" s="100">
        <f t="array" ref="O477">IFERROR(INDEX($AB$11:$AM$235,MATCH($B477&amp;$I477,$Z$11:$Z$235&amp;$AE$11:$AE$235,0),MATCH($C477,$AB$9:$AM$9,0)),"-")</f>
        <v>5.71</v>
      </c>
      <c r="P477" s="58" t="s">
        <v>179</v>
      </c>
      <c r="Q477" s="58" t="s">
        <v>180</v>
      </c>
      <c r="R477" s="100">
        <f t="array" ref="R477">IFERROR(INDEX($AB$11:$AM$235,MATCH($B477&amp;$I477,$Z$11:$Z$235&amp;$AE$11:$AE$235,0),MATCH($D477,$AB$9:$AM$9,0)),"-")</f>
        <v>5.3505000000000003</v>
      </c>
      <c r="S477" s="58">
        <v>76</v>
      </c>
      <c r="T477" s="58">
        <v>70</v>
      </c>
      <c r="U477" s="58">
        <v>4</v>
      </c>
      <c r="V477" s="58">
        <v>24</v>
      </c>
      <c r="W477" s="50" t="str">
        <f t="shared" si="54"/>
        <v>-</v>
      </c>
      <c r="X477" s="50">
        <f t="shared" si="55"/>
        <v>6</v>
      </c>
      <c r="AO477" s="50"/>
    </row>
    <row r="478" spans="2:41" ht="15" x14ac:dyDescent="0.3">
      <c r="B478" s="72" t="str">
        <f t="shared" si="52"/>
        <v>M7×1</v>
      </c>
      <c r="C478" s="73" t="s">
        <v>216</v>
      </c>
      <c r="D478" s="73" t="s">
        <v>221</v>
      </c>
      <c r="E478" s="71" t="s">
        <v>135</v>
      </c>
      <c r="F478" s="58">
        <v>7</v>
      </c>
      <c r="G478" s="58">
        <v>1</v>
      </c>
      <c r="H478" s="71" t="s">
        <v>463</v>
      </c>
      <c r="I478" s="73" t="s">
        <v>402</v>
      </c>
      <c r="J478" s="58" t="s">
        <v>313</v>
      </c>
      <c r="K478" s="58" t="s">
        <v>490</v>
      </c>
      <c r="L478" s="58">
        <v>7</v>
      </c>
      <c r="M478" s="58">
        <f t="shared" si="53"/>
        <v>1</v>
      </c>
      <c r="N478" s="71">
        <v>60</v>
      </c>
      <c r="O478" s="100">
        <f t="array" ref="O478">IFERROR(INDEX($AB$11:$AM$235,MATCH($B478&amp;$I478,$Z$11:$Z$235&amp;$AE$11:$AE$235,0),MATCH($C478,$AB$9:$AM$9,0)),"-")</f>
        <v>6.71</v>
      </c>
      <c r="P478" s="58" t="s">
        <v>179</v>
      </c>
      <c r="Q478" s="58" t="s">
        <v>180</v>
      </c>
      <c r="R478" s="100">
        <f t="array" ref="R478">IFERROR(INDEX($AB$11:$AM$235,MATCH($B478&amp;$I478,$Z$11:$Z$235&amp;$AE$11:$AE$235,0),MATCH($D478,$AB$9:$AM$9,0)),"-")</f>
        <v>6.3505000000000003</v>
      </c>
      <c r="S478" s="58">
        <v>76</v>
      </c>
      <c r="T478" s="58">
        <v>70</v>
      </c>
      <c r="U478" s="58">
        <v>4</v>
      </c>
      <c r="V478" s="58">
        <v>24</v>
      </c>
      <c r="W478" s="50" t="str">
        <f t="shared" si="54"/>
        <v>-</v>
      </c>
      <c r="X478" s="50">
        <f t="shared" si="55"/>
        <v>6</v>
      </c>
      <c r="AO478" s="50"/>
    </row>
    <row r="479" spans="2:41" ht="15" x14ac:dyDescent="0.3">
      <c r="B479" s="72" t="str">
        <f t="shared" si="52"/>
        <v>M8×1.25</v>
      </c>
      <c r="C479" s="73" t="s">
        <v>216</v>
      </c>
      <c r="D479" s="73" t="s">
        <v>221</v>
      </c>
      <c r="E479" s="71" t="s">
        <v>135</v>
      </c>
      <c r="F479" s="58">
        <v>8</v>
      </c>
      <c r="G479" s="58">
        <v>1.25</v>
      </c>
      <c r="H479" s="71" t="s">
        <v>463</v>
      </c>
      <c r="I479" s="73" t="s">
        <v>402</v>
      </c>
      <c r="J479" s="58" t="s">
        <v>313</v>
      </c>
      <c r="K479" s="58" t="s">
        <v>490</v>
      </c>
      <c r="L479" s="58">
        <v>8</v>
      </c>
      <c r="M479" s="58">
        <f t="shared" si="53"/>
        <v>1.25</v>
      </c>
      <c r="N479" s="71">
        <v>60</v>
      </c>
      <c r="O479" s="100">
        <f t="array" ref="O479">IFERROR(INDEX($AB$11:$AM$235,MATCH($B479&amp;$I479,$Z$11:$Z$235&amp;$AE$11:$AE$235,0),MATCH($C479,$AB$9:$AM$9,0)),"-")</f>
        <v>7.63</v>
      </c>
      <c r="P479" s="58" t="s">
        <v>179</v>
      </c>
      <c r="Q479" s="58" t="s">
        <v>180</v>
      </c>
      <c r="R479" s="100">
        <f t="array" ref="R479">IFERROR(INDEX($AB$11:$AM$235,MATCH($B479&amp;$I479,$Z$11:$Z$235&amp;$AE$11:$AE$235,0),MATCH($D479,$AB$9:$AM$9,0)),"-")</f>
        <v>7.1881000000000004</v>
      </c>
      <c r="S479" s="58">
        <v>86</v>
      </c>
      <c r="T479" s="58">
        <v>80</v>
      </c>
      <c r="U479" s="58">
        <v>4</v>
      </c>
      <c r="V479" s="58">
        <v>20</v>
      </c>
      <c r="W479" s="50" t="str">
        <f t="shared" si="54"/>
        <v>-</v>
      </c>
      <c r="X479" s="50">
        <f t="shared" si="55"/>
        <v>6</v>
      </c>
      <c r="AO479" s="50"/>
    </row>
    <row r="480" spans="2:41" ht="15" x14ac:dyDescent="0.3">
      <c r="B480" s="72" t="str">
        <f t="shared" si="52"/>
        <v>M9×1.25</v>
      </c>
      <c r="C480" s="73" t="s">
        <v>216</v>
      </c>
      <c r="D480" s="73" t="s">
        <v>221</v>
      </c>
      <c r="E480" s="71" t="s">
        <v>135</v>
      </c>
      <c r="F480" s="58">
        <v>9</v>
      </c>
      <c r="G480" s="58">
        <v>1.25</v>
      </c>
      <c r="H480" s="71" t="s">
        <v>463</v>
      </c>
      <c r="I480" s="73" t="s">
        <v>402</v>
      </c>
      <c r="J480" s="58" t="s">
        <v>313</v>
      </c>
      <c r="K480" s="58" t="s">
        <v>490</v>
      </c>
      <c r="L480" s="58">
        <v>9</v>
      </c>
      <c r="M480" s="58">
        <f t="shared" si="53"/>
        <v>1.25</v>
      </c>
      <c r="N480" s="71">
        <v>60</v>
      </c>
      <c r="O480" s="100">
        <f t="array" ref="O480">IFERROR(INDEX($AB$11:$AM$235,MATCH($B480&amp;$I480,$Z$11:$Z$235&amp;$AE$11:$AE$235,0),MATCH($C480,$AB$9:$AM$9,0)),"-")</f>
        <v>8.6300000000000008</v>
      </c>
      <c r="P480" s="58" t="s">
        <v>179</v>
      </c>
      <c r="Q480" s="58" t="s">
        <v>180</v>
      </c>
      <c r="R480" s="100">
        <f t="array" ref="R480">IFERROR(INDEX($AB$11:$AM$235,MATCH($B480&amp;$I480,$Z$11:$Z$235&amp;$AE$11:$AE$235,0),MATCH($D480,$AB$9:$AM$9,0)),"-")</f>
        <v>8.1881000000000004</v>
      </c>
      <c r="S480" s="58">
        <v>86</v>
      </c>
      <c r="T480" s="58">
        <v>80</v>
      </c>
      <c r="U480" s="58">
        <v>4</v>
      </c>
      <c r="V480" s="58">
        <v>20</v>
      </c>
      <c r="W480" s="50" t="str">
        <f t="shared" si="54"/>
        <v>-</v>
      </c>
      <c r="X480" s="50">
        <f t="shared" si="55"/>
        <v>6</v>
      </c>
      <c r="AO480" s="50"/>
    </row>
    <row r="481" spans="2:41" ht="15" x14ac:dyDescent="0.3">
      <c r="B481" s="72" t="str">
        <f t="shared" si="52"/>
        <v>M10×1.5</v>
      </c>
      <c r="C481" s="73" t="s">
        <v>216</v>
      </c>
      <c r="D481" s="73" t="s">
        <v>221</v>
      </c>
      <c r="E481" s="71" t="s">
        <v>135</v>
      </c>
      <c r="F481" s="58">
        <v>10</v>
      </c>
      <c r="G481" s="58">
        <v>1.5</v>
      </c>
      <c r="H481" s="71" t="s">
        <v>463</v>
      </c>
      <c r="I481" s="73" t="s">
        <v>402</v>
      </c>
      <c r="J481" s="58" t="s">
        <v>313</v>
      </c>
      <c r="K481" s="58" t="s">
        <v>490</v>
      </c>
      <c r="L481" s="58">
        <v>10</v>
      </c>
      <c r="M481" s="58">
        <f t="shared" si="53"/>
        <v>1.5</v>
      </c>
      <c r="N481" s="71">
        <v>60</v>
      </c>
      <c r="O481" s="100">
        <f t="array" ref="O481">IFERROR(INDEX($AB$11:$AM$235,MATCH($B481&amp;$I481,$Z$11:$Z$235&amp;$AE$11:$AE$235,0),MATCH($C481,$AB$9:$AM$9,0)),"-")</f>
        <v>9.5399999999999991</v>
      </c>
      <c r="P481" s="58" t="s">
        <v>179</v>
      </c>
      <c r="Q481" s="58" t="s">
        <v>180</v>
      </c>
      <c r="R481" s="100">
        <f t="array" ref="R481">IFERROR(INDEX($AB$11:$AM$235,MATCH($B481&amp;$I481,$Z$11:$Z$235&amp;$AE$11:$AE$235,0),MATCH($D481,$AB$9:$AM$9,0)),"-")</f>
        <v>9.0257000000000005</v>
      </c>
      <c r="S481" s="58">
        <v>86</v>
      </c>
      <c r="T481" s="58">
        <v>80</v>
      </c>
      <c r="U481" s="58">
        <v>4</v>
      </c>
      <c r="V481" s="58">
        <v>18</v>
      </c>
      <c r="W481" s="50" t="str">
        <f t="shared" si="54"/>
        <v>-</v>
      </c>
      <c r="X481" s="50">
        <f t="shared" si="55"/>
        <v>6</v>
      </c>
      <c r="AO481" s="50"/>
    </row>
    <row r="482" spans="2:41" ht="15" x14ac:dyDescent="0.3">
      <c r="B482" s="72" t="str">
        <f t="shared" si="52"/>
        <v>M11×1.5</v>
      </c>
      <c r="C482" s="73" t="s">
        <v>216</v>
      </c>
      <c r="D482" s="73" t="s">
        <v>221</v>
      </c>
      <c r="E482" s="71" t="s">
        <v>135</v>
      </c>
      <c r="F482" s="58">
        <v>11</v>
      </c>
      <c r="G482" s="58">
        <v>1.5</v>
      </c>
      <c r="H482" s="71" t="s">
        <v>463</v>
      </c>
      <c r="I482" s="73" t="s">
        <v>402</v>
      </c>
      <c r="J482" s="58" t="s">
        <v>313</v>
      </c>
      <c r="K482" s="58" t="s">
        <v>490</v>
      </c>
      <c r="L482" s="58">
        <v>11</v>
      </c>
      <c r="M482" s="58">
        <f t="shared" si="53"/>
        <v>1.5</v>
      </c>
      <c r="N482" s="71">
        <v>60</v>
      </c>
      <c r="O482" s="100">
        <f t="array" ref="O482">IFERROR(INDEX($AB$11:$AM$235,MATCH($B482&amp;$I482,$Z$11:$Z$235&amp;$AE$11:$AE$235,0),MATCH($C482,$AB$9:$AM$9,0)),"-")</f>
        <v>10.82</v>
      </c>
      <c r="P482" s="58" t="s">
        <v>179</v>
      </c>
      <c r="Q482" s="58" t="s">
        <v>180</v>
      </c>
      <c r="R482" s="100">
        <f t="array" ref="R482">IFERROR(INDEX($AB$11:$AM$235,MATCH($B482&amp;$I482,$Z$11:$Z$235&amp;$AE$11:$AE$235,0),MATCH($D482,$AB$9:$AM$9,0)),"-")</f>
        <v>10.025700000000001</v>
      </c>
      <c r="S482" s="58">
        <v>146</v>
      </c>
      <c r="T482" s="58">
        <v>140</v>
      </c>
      <c r="U482" s="58">
        <v>4</v>
      </c>
      <c r="V482" s="58">
        <v>18</v>
      </c>
      <c r="W482" s="50" t="str">
        <f t="shared" si="54"/>
        <v>-</v>
      </c>
      <c r="X482" s="50">
        <f t="shared" si="55"/>
        <v>6</v>
      </c>
      <c r="AO482" s="50"/>
    </row>
    <row r="483" spans="2:41" ht="15" x14ac:dyDescent="0.3">
      <c r="B483" s="72" t="str">
        <f t="shared" si="52"/>
        <v>M12×1.75</v>
      </c>
      <c r="C483" s="73" t="s">
        <v>216</v>
      </c>
      <c r="D483" s="73" t="s">
        <v>221</v>
      </c>
      <c r="E483" s="71" t="s">
        <v>135</v>
      </c>
      <c r="F483" s="58">
        <v>12</v>
      </c>
      <c r="G483" s="58">
        <v>1.75</v>
      </c>
      <c r="H483" s="71" t="s">
        <v>463</v>
      </c>
      <c r="I483" s="73" t="s">
        <v>402</v>
      </c>
      <c r="J483" s="58" t="s">
        <v>313</v>
      </c>
      <c r="K483" s="58" t="s">
        <v>490</v>
      </c>
      <c r="L483" s="58">
        <v>12</v>
      </c>
      <c r="M483" s="58">
        <f t="shared" si="53"/>
        <v>1.75</v>
      </c>
      <c r="N483" s="71">
        <v>60</v>
      </c>
      <c r="O483" s="100">
        <f t="array" ref="O483">IFERROR(INDEX($AB$11:$AM$235,MATCH($B483&amp;$I483,$Z$11:$Z$235&amp;$AE$11:$AE$235,0),MATCH($C483,$AB$9:$AM$9,0)),"-")</f>
        <v>11.46</v>
      </c>
      <c r="P483" s="58" t="s">
        <v>179</v>
      </c>
      <c r="Q483" s="58" t="s">
        <v>180</v>
      </c>
      <c r="R483" s="100">
        <f t="array" ref="R483">IFERROR(INDEX($AB$11:$AM$235,MATCH($B483&amp;$I483,$Z$11:$Z$235&amp;$AE$11:$AE$235,0),MATCH($D483,$AB$9:$AM$9,0)),"-")</f>
        <v>10.863300000000001</v>
      </c>
      <c r="S483" s="58">
        <v>96</v>
      </c>
      <c r="T483" s="58">
        <v>90</v>
      </c>
      <c r="U483" s="58">
        <v>4</v>
      </c>
      <c r="V483" s="58">
        <v>16</v>
      </c>
      <c r="W483" s="50" t="str">
        <f t="shared" si="54"/>
        <v>-</v>
      </c>
      <c r="X483" s="50">
        <f t="shared" si="55"/>
        <v>6</v>
      </c>
      <c r="AO483" s="50"/>
    </row>
    <row r="484" spans="2:41" ht="15" x14ac:dyDescent="0.3">
      <c r="B484" s="72" t="str">
        <f t="shared" si="52"/>
        <v>M14×2</v>
      </c>
      <c r="C484" s="73" t="s">
        <v>216</v>
      </c>
      <c r="D484" s="73" t="s">
        <v>221</v>
      </c>
      <c r="E484" s="71" t="s">
        <v>135</v>
      </c>
      <c r="F484" s="58">
        <v>14</v>
      </c>
      <c r="G484" s="58">
        <v>2</v>
      </c>
      <c r="H484" s="71" t="s">
        <v>463</v>
      </c>
      <c r="I484" s="73" t="s">
        <v>402</v>
      </c>
      <c r="J484" s="58" t="s">
        <v>313</v>
      </c>
      <c r="K484" s="58" t="s">
        <v>490</v>
      </c>
      <c r="L484" s="58">
        <v>14</v>
      </c>
      <c r="M484" s="58">
        <f t="shared" si="53"/>
        <v>2</v>
      </c>
      <c r="N484" s="71">
        <v>60</v>
      </c>
      <c r="O484" s="100">
        <f t="array" ref="O484">IFERROR(INDEX($AB$11:$AM$235,MATCH($B484&amp;$I484,$Z$11:$Z$235&amp;$AE$11:$AE$235,0),MATCH($C484,$AB$9:$AM$9,0)),"-")</f>
        <v>13.38</v>
      </c>
      <c r="P484" s="58" t="s">
        <v>179</v>
      </c>
      <c r="Q484" s="58" t="s">
        <v>180</v>
      </c>
      <c r="R484" s="100">
        <f t="array" ref="R484">IFERROR(INDEX($AB$11:$AM$235,MATCH($B484&amp;$I484,$Z$11:$Z$235&amp;$AE$11:$AE$235,0),MATCH($D484,$AB$9:$AM$9,0)),"-")</f>
        <v>12.701000000000001</v>
      </c>
      <c r="S484" s="58">
        <v>106</v>
      </c>
      <c r="T484" s="58">
        <v>100</v>
      </c>
      <c r="U484" s="58">
        <v>4</v>
      </c>
      <c r="V484" s="58">
        <v>15</v>
      </c>
      <c r="W484" s="50" t="str">
        <f t="shared" si="54"/>
        <v>-</v>
      </c>
      <c r="X484" s="50">
        <f t="shared" si="55"/>
        <v>6</v>
      </c>
      <c r="AO484" s="50"/>
    </row>
    <row r="485" spans="2:41" ht="15" x14ac:dyDescent="0.3">
      <c r="B485" s="72" t="str">
        <f t="shared" si="52"/>
        <v>M16×2</v>
      </c>
      <c r="C485" s="73" t="s">
        <v>216</v>
      </c>
      <c r="D485" s="73" t="s">
        <v>221</v>
      </c>
      <c r="E485" s="71" t="s">
        <v>135</v>
      </c>
      <c r="F485" s="58">
        <v>16</v>
      </c>
      <c r="G485" s="58">
        <v>2</v>
      </c>
      <c r="H485" s="71" t="s">
        <v>463</v>
      </c>
      <c r="I485" s="73" t="s">
        <v>402</v>
      </c>
      <c r="J485" s="58" t="s">
        <v>313</v>
      </c>
      <c r="K485" s="58" t="s">
        <v>490</v>
      </c>
      <c r="L485" s="58">
        <v>16</v>
      </c>
      <c r="M485" s="58">
        <f t="shared" si="53"/>
        <v>2</v>
      </c>
      <c r="N485" s="71">
        <v>60</v>
      </c>
      <c r="O485" s="100">
        <f t="array" ref="O485">IFERROR(INDEX($AB$11:$AM$235,MATCH($B485&amp;$I485,$Z$11:$Z$235&amp;$AE$11:$AE$235,0),MATCH($C485,$AB$9:$AM$9,0)),"-")</f>
        <v>15.38</v>
      </c>
      <c r="P485" s="58" t="s">
        <v>179</v>
      </c>
      <c r="Q485" s="58" t="s">
        <v>180</v>
      </c>
      <c r="R485" s="100">
        <f t="array" ref="R485">IFERROR(INDEX($AB$11:$AM$235,MATCH($B485&amp;$I485,$Z$11:$Z$235&amp;$AE$11:$AE$235,0),MATCH($D485,$AB$9:$AM$9,0)),"-")</f>
        <v>14.701000000000001</v>
      </c>
      <c r="S485" s="58">
        <v>106</v>
      </c>
      <c r="T485" s="58">
        <v>100</v>
      </c>
      <c r="U485" s="58">
        <v>4</v>
      </c>
      <c r="V485" s="58">
        <v>15</v>
      </c>
      <c r="W485" s="50" t="str">
        <f t="shared" si="54"/>
        <v>-</v>
      </c>
      <c r="X485" s="50">
        <f t="shared" si="55"/>
        <v>6</v>
      </c>
      <c r="AO485" s="50"/>
    </row>
    <row r="486" spans="2:41" ht="15" x14ac:dyDescent="0.3">
      <c r="B486" s="72" t="str">
        <f t="shared" si="52"/>
        <v>M18×2.5</v>
      </c>
      <c r="C486" s="73" t="s">
        <v>216</v>
      </c>
      <c r="D486" s="73" t="s">
        <v>221</v>
      </c>
      <c r="E486" s="71" t="s">
        <v>135</v>
      </c>
      <c r="F486" s="58">
        <v>18</v>
      </c>
      <c r="G486" s="58">
        <v>2.5</v>
      </c>
      <c r="H486" s="71" t="s">
        <v>463</v>
      </c>
      <c r="I486" s="73" t="s">
        <v>402</v>
      </c>
      <c r="J486" s="58" t="s">
        <v>313</v>
      </c>
      <c r="K486" s="58" t="s">
        <v>490</v>
      </c>
      <c r="L486" s="58">
        <v>18</v>
      </c>
      <c r="M486" s="58">
        <f t="shared" si="53"/>
        <v>2.5</v>
      </c>
      <c r="N486" s="71">
        <v>60</v>
      </c>
      <c r="O486" s="100">
        <f t="array" ref="O486">IFERROR(INDEX($AB$11:$AM$235,MATCH($B486&amp;$I486,$Z$11:$Z$235&amp;$AE$11:$AE$235,0),MATCH($C486,$AB$9:$AM$9,0)),"-")</f>
        <v>17.21</v>
      </c>
      <c r="P486" s="58" t="s">
        <v>179</v>
      </c>
      <c r="Q486" s="58" t="s">
        <v>180</v>
      </c>
      <c r="R486" s="100">
        <f t="array" ref="R486">IFERROR(INDEX($AB$11:$AM$235,MATCH($B486&amp;$I486,$Z$11:$Z$235&amp;$AE$11:$AE$235,0),MATCH($D486,$AB$9:$AM$9,0)),"-")</f>
        <v>16.376200000000001</v>
      </c>
      <c r="S486" s="58">
        <v>118</v>
      </c>
      <c r="T486" s="58">
        <v>110</v>
      </c>
      <c r="U486" s="58">
        <v>5</v>
      </c>
      <c r="V486" s="58">
        <v>13</v>
      </c>
      <c r="W486" s="50" t="str">
        <f t="shared" si="54"/>
        <v>-</v>
      </c>
      <c r="X486" s="50">
        <f t="shared" si="55"/>
        <v>8</v>
      </c>
      <c r="AO486" s="50"/>
    </row>
    <row r="487" spans="2:41" ht="15" x14ac:dyDescent="0.3">
      <c r="B487" s="72" t="str">
        <f t="shared" si="52"/>
        <v>M20×2.5</v>
      </c>
      <c r="C487" s="73" t="s">
        <v>216</v>
      </c>
      <c r="D487" s="73" t="s">
        <v>221</v>
      </c>
      <c r="E487" s="71" t="s">
        <v>135</v>
      </c>
      <c r="F487" s="58">
        <v>20</v>
      </c>
      <c r="G487" s="58">
        <v>2.5</v>
      </c>
      <c r="H487" s="71" t="s">
        <v>463</v>
      </c>
      <c r="I487" s="73" t="s">
        <v>402</v>
      </c>
      <c r="J487" s="58" t="s">
        <v>313</v>
      </c>
      <c r="K487" s="58" t="s">
        <v>490</v>
      </c>
      <c r="L487" s="58">
        <v>20</v>
      </c>
      <c r="M487" s="58">
        <f t="shared" si="53"/>
        <v>2.5</v>
      </c>
      <c r="N487" s="71">
        <v>60</v>
      </c>
      <c r="O487" s="100">
        <f t="array" ref="O487">IFERROR(INDEX($AB$11:$AM$235,MATCH($B487&amp;$I487,$Z$11:$Z$235&amp;$AE$11:$AE$235,0),MATCH($C487,$AB$9:$AM$9,0)),"-")</f>
        <v>19.21</v>
      </c>
      <c r="P487" s="58" t="s">
        <v>179</v>
      </c>
      <c r="Q487" s="58" t="s">
        <v>180</v>
      </c>
      <c r="R487" s="100">
        <f t="array" ref="R487">IFERROR(INDEX($AB$11:$AM$235,MATCH($B487&amp;$I487,$Z$11:$Z$235&amp;$AE$11:$AE$235,0),MATCH($D487,$AB$9:$AM$9,0)),"-")</f>
        <v>18.376200000000001</v>
      </c>
      <c r="S487" s="58">
        <v>118</v>
      </c>
      <c r="T487" s="58">
        <v>110</v>
      </c>
      <c r="U487" s="58">
        <v>5</v>
      </c>
      <c r="V487" s="58">
        <v>13</v>
      </c>
      <c r="W487" s="50" t="str">
        <f t="shared" si="54"/>
        <v>-</v>
      </c>
      <c r="X487" s="50">
        <f t="shared" si="55"/>
        <v>8</v>
      </c>
      <c r="AO487" s="50"/>
    </row>
    <row r="488" spans="2:41" ht="15" x14ac:dyDescent="0.3">
      <c r="B488" s="72" t="str">
        <f t="shared" si="52"/>
        <v>M22×2.5</v>
      </c>
      <c r="C488" s="73" t="s">
        <v>216</v>
      </c>
      <c r="D488" s="73" t="s">
        <v>221</v>
      </c>
      <c r="E488" s="71" t="s">
        <v>135</v>
      </c>
      <c r="F488" s="58">
        <v>22</v>
      </c>
      <c r="G488" s="58">
        <v>2.5</v>
      </c>
      <c r="H488" s="71" t="s">
        <v>463</v>
      </c>
      <c r="I488" s="73" t="s">
        <v>402</v>
      </c>
      <c r="J488" s="58" t="s">
        <v>313</v>
      </c>
      <c r="K488" s="58" t="s">
        <v>490</v>
      </c>
      <c r="L488" s="58">
        <v>22</v>
      </c>
      <c r="M488" s="58">
        <f t="shared" si="53"/>
        <v>2.5</v>
      </c>
      <c r="N488" s="71">
        <v>60</v>
      </c>
      <c r="O488" s="100">
        <f t="array" ref="O488">IFERROR(INDEX($AB$11:$AM$235,MATCH($B488&amp;$I488,$Z$11:$Z$235&amp;$AE$11:$AE$235,0),MATCH($C488,$AB$9:$AM$9,0)),"-")</f>
        <v>21.21</v>
      </c>
      <c r="P488" s="58" t="s">
        <v>179</v>
      </c>
      <c r="Q488" s="58" t="s">
        <v>180</v>
      </c>
      <c r="R488" s="100">
        <f t="array" ref="R488">IFERROR(INDEX($AB$11:$AM$235,MATCH($B488&amp;$I488,$Z$11:$Z$235&amp;$AE$11:$AE$235,0),MATCH($D488,$AB$9:$AM$9,0)),"-")</f>
        <v>20.376200000000001</v>
      </c>
      <c r="S488" s="58">
        <v>118</v>
      </c>
      <c r="T488" s="58">
        <v>110</v>
      </c>
      <c r="U488" s="58">
        <v>5</v>
      </c>
      <c r="V488" s="58">
        <v>13</v>
      </c>
      <c r="W488" s="50" t="str">
        <f t="shared" si="54"/>
        <v>-</v>
      </c>
      <c r="X488" s="50">
        <f t="shared" si="55"/>
        <v>8</v>
      </c>
      <c r="AO488" s="50"/>
    </row>
    <row r="489" spans="2:41" ht="15" x14ac:dyDescent="0.3">
      <c r="B489" s="72" t="str">
        <f t="shared" si="52"/>
        <v>M24×3</v>
      </c>
      <c r="C489" s="73" t="s">
        <v>216</v>
      </c>
      <c r="D489" s="73" t="s">
        <v>221</v>
      </c>
      <c r="E489" s="71" t="s">
        <v>135</v>
      </c>
      <c r="F489" s="58">
        <v>24</v>
      </c>
      <c r="G489" s="58">
        <v>3</v>
      </c>
      <c r="H489" s="71" t="s">
        <v>463</v>
      </c>
      <c r="I489" s="73" t="s">
        <v>402</v>
      </c>
      <c r="J489" s="58" t="s">
        <v>313</v>
      </c>
      <c r="K489" s="58" t="s">
        <v>490</v>
      </c>
      <c r="L489" s="58">
        <v>24</v>
      </c>
      <c r="M489" s="58">
        <f t="shared" si="53"/>
        <v>3</v>
      </c>
      <c r="N489" s="71">
        <v>60</v>
      </c>
      <c r="O489" s="100">
        <f t="array" ref="O489">IFERROR(INDEX($AB$11:$AM$235,MATCH($B489&amp;$I489,$Z$11:$Z$235&amp;$AE$11:$AE$235,0),MATCH($C489,$AB$9:$AM$9,0)),"-")</f>
        <v>23.04</v>
      </c>
      <c r="P489" s="58" t="s">
        <v>179</v>
      </c>
      <c r="Q489" s="58" t="s">
        <v>180</v>
      </c>
      <c r="R489" s="100">
        <f t="array" ref="R489">IFERROR(INDEX($AB$11:$AM$235,MATCH($B489&amp;$I489,$Z$11:$Z$235&amp;$AE$11:$AE$235,0),MATCH($D489,$AB$9:$AM$9,0)),"-")</f>
        <v>22.051400000000001</v>
      </c>
      <c r="S489" s="58">
        <v>128</v>
      </c>
      <c r="T489" s="58">
        <v>120</v>
      </c>
      <c r="U489" s="58">
        <v>5</v>
      </c>
      <c r="V489" s="58">
        <v>12</v>
      </c>
      <c r="W489" s="50" t="str">
        <f t="shared" si="54"/>
        <v>-</v>
      </c>
      <c r="X489" s="50">
        <f t="shared" si="55"/>
        <v>8</v>
      </c>
      <c r="AO489" s="50"/>
    </row>
    <row r="490" spans="2:41" ht="15" x14ac:dyDescent="0.3">
      <c r="B490" s="72" t="str">
        <f t="shared" si="52"/>
        <v>M27×3</v>
      </c>
      <c r="C490" s="73" t="s">
        <v>216</v>
      </c>
      <c r="D490" s="73" t="s">
        <v>221</v>
      </c>
      <c r="E490" s="71" t="s">
        <v>135</v>
      </c>
      <c r="F490" s="58">
        <v>27</v>
      </c>
      <c r="G490" s="58">
        <v>3</v>
      </c>
      <c r="H490" s="71" t="s">
        <v>463</v>
      </c>
      <c r="I490" s="73" t="s">
        <v>402</v>
      </c>
      <c r="J490" s="58" t="s">
        <v>313</v>
      </c>
      <c r="K490" s="58" t="s">
        <v>490</v>
      </c>
      <c r="L490" s="58">
        <v>27</v>
      </c>
      <c r="M490" s="58">
        <f t="shared" si="53"/>
        <v>3</v>
      </c>
      <c r="N490" s="71">
        <v>60</v>
      </c>
      <c r="O490" s="100">
        <f t="array" ref="O490">IFERROR(INDEX($AB$11:$AM$235,MATCH($B490&amp;$I490,$Z$11:$Z$235&amp;$AE$11:$AE$235,0),MATCH($C490,$AB$9:$AM$9,0)),"-")</f>
        <v>26.04</v>
      </c>
      <c r="P490" s="58" t="s">
        <v>179</v>
      </c>
      <c r="Q490" s="58" t="s">
        <v>180</v>
      </c>
      <c r="R490" s="100">
        <f t="array" ref="R490">IFERROR(INDEX($AB$11:$AM$235,MATCH($B490&amp;$I490,$Z$11:$Z$235&amp;$AE$11:$AE$235,0),MATCH($D490,$AB$9:$AM$9,0)),"-")</f>
        <v>25.051400000000001</v>
      </c>
      <c r="S490" s="58">
        <v>128</v>
      </c>
      <c r="T490" s="58">
        <v>120</v>
      </c>
      <c r="U490" s="58">
        <v>5</v>
      </c>
      <c r="V490" s="58">
        <v>12</v>
      </c>
      <c r="W490" s="50" t="str">
        <f t="shared" si="54"/>
        <v>-</v>
      </c>
      <c r="X490" s="50">
        <f t="shared" si="55"/>
        <v>8</v>
      </c>
      <c r="AO490" s="50"/>
    </row>
    <row r="491" spans="2:41" ht="15" x14ac:dyDescent="0.3">
      <c r="B491" s="72" t="str">
        <f t="shared" si="52"/>
        <v>M30×3.5</v>
      </c>
      <c r="C491" s="73" t="s">
        <v>216</v>
      </c>
      <c r="D491" s="73" t="s">
        <v>221</v>
      </c>
      <c r="E491" s="71" t="s">
        <v>135</v>
      </c>
      <c r="F491" s="58">
        <v>30</v>
      </c>
      <c r="G491" s="58">
        <v>3.5</v>
      </c>
      <c r="H491" s="71" t="s">
        <v>463</v>
      </c>
      <c r="I491" s="73" t="s">
        <v>402</v>
      </c>
      <c r="J491" s="58" t="s">
        <v>313</v>
      </c>
      <c r="K491" s="58" t="s">
        <v>490</v>
      </c>
      <c r="L491" s="58">
        <v>30</v>
      </c>
      <c r="M491" s="58">
        <f t="shared" si="53"/>
        <v>3.5</v>
      </c>
      <c r="N491" s="71">
        <v>60</v>
      </c>
      <c r="O491" s="100">
        <f t="array" ref="O491">IFERROR(INDEX($AB$11:$AM$235,MATCH($B491&amp;$I491,$Z$11:$Z$235&amp;$AE$11:$AE$235,0),MATCH($C491,$AB$9:$AM$9,0)),"-")</f>
        <v>28.87</v>
      </c>
      <c r="P491" s="58" t="s">
        <v>179</v>
      </c>
      <c r="Q491" s="58" t="s">
        <v>180</v>
      </c>
      <c r="R491" s="100">
        <f t="array" ref="R491">IFERROR(INDEX($AB$11:$AM$235,MATCH($B491&amp;$I491,$Z$11:$Z$235&amp;$AE$11:$AE$235,0),MATCH($D491,$AB$9:$AM$9,0)),"-")</f>
        <v>27.726700000000001</v>
      </c>
      <c r="S491" s="58">
        <v>138</v>
      </c>
      <c r="T491" s="58">
        <v>130</v>
      </c>
      <c r="U491" s="58">
        <v>5</v>
      </c>
      <c r="V491" s="58">
        <v>11</v>
      </c>
      <c r="W491" s="50" t="str">
        <f t="shared" si="54"/>
        <v>-</v>
      </c>
      <c r="X491" s="50">
        <f t="shared" si="55"/>
        <v>8</v>
      </c>
      <c r="AO491" s="50"/>
    </row>
    <row r="492" spans="2:41" ht="15" x14ac:dyDescent="0.3">
      <c r="B492" s="72" t="str">
        <f t="shared" si="52"/>
        <v>M33×3.5</v>
      </c>
      <c r="C492" s="73" t="s">
        <v>216</v>
      </c>
      <c r="D492" s="73" t="s">
        <v>221</v>
      </c>
      <c r="E492" s="71" t="s">
        <v>135</v>
      </c>
      <c r="F492" s="58">
        <v>33</v>
      </c>
      <c r="G492" s="58">
        <v>3.5</v>
      </c>
      <c r="H492" s="71" t="s">
        <v>463</v>
      </c>
      <c r="I492" s="73" t="s">
        <v>402</v>
      </c>
      <c r="J492" s="58" t="s">
        <v>313</v>
      </c>
      <c r="K492" s="58" t="s">
        <v>490</v>
      </c>
      <c r="L492" s="58">
        <v>33</v>
      </c>
      <c r="M492" s="58">
        <f t="shared" si="53"/>
        <v>3.5</v>
      </c>
      <c r="N492" s="71">
        <v>60</v>
      </c>
      <c r="O492" s="100">
        <f t="array" ref="O492">IFERROR(INDEX($AB$11:$AM$235,MATCH($B492&amp;$I492,$Z$11:$Z$235&amp;$AE$11:$AE$235,0),MATCH($C492,$AB$9:$AM$9,0)),"-")</f>
        <v>31.87</v>
      </c>
      <c r="P492" s="58" t="s">
        <v>179</v>
      </c>
      <c r="Q492" s="58" t="s">
        <v>180</v>
      </c>
      <c r="R492" s="100">
        <f t="array" ref="R492">IFERROR(INDEX($AB$11:$AM$235,MATCH($B492&amp;$I492,$Z$11:$Z$235&amp;$AE$11:$AE$235,0),MATCH($D492,$AB$9:$AM$9,0)),"-")</f>
        <v>30.726700000000001</v>
      </c>
      <c r="S492" s="58">
        <v>138</v>
      </c>
      <c r="T492" s="58">
        <v>130</v>
      </c>
      <c r="U492" s="58">
        <v>5</v>
      </c>
      <c r="V492" s="58">
        <v>11</v>
      </c>
      <c r="W492" s="50" t="str">
        <f t="shared" si="54"/>
        <v>-</v>
      </c>
      <c r="X492" s="50">
        <f t="shared" si="55"/>
        <v>8</v>
      </c>
      <c r="AO492" s="50"/>
    </row>
    <row r="493" spans="2:41" ht="15" x14ac:dyDescent="0.3">
      <c r="B493" s="72" t="str">
        <f t="shared" si="52"/>
        <v>M36×4</v>
      </c>
      <c r="C493" s="73" t="s">
        <v>216</v>
      </c>
      <c r="D493" s="73" t="s">
        <v>221</v>
      </c>
      <c r="E493" s="71" t="s">
        <v>135</v>
      </c>
      <c r="F493" s="58">
        <v>36</v>
      </c>
      <c r="G493" s="58">
        <v>4</v>
      </c>
      <c r="H493" s="71" t="s">
        <v>463</v>
      </c>
      <c r="I493" s="73" t="s">
        <v>402</v>
      </c>
      <c r="J493" s="58" t="s">
        <v>313</v>
      </c>
      <c r="K493" s="58" t="s">
        <v>490</v>
      </c>
      <c r="L493" s="58">
        <v>36</v>
      </c>
      <c r="M493" s="58">
        <f t="shared" si="53"/>
        <v>4</v>
      </c>
      <c r="N493" s="71">
        <v>60</v>
      </c>
      <c r="O493" s="100">
        <f t="array" ref="O493">IFERROR(INDEX($AB$11:$AM$235,MATCH($B493&amp;$I493,$Z$11:$Z$235&amp;$AE$11:$AE$235,0),MATCH($C493,$AB$9:$AM$9,0)),"-")</f>
        <v>34.69</v>
      </c>
      <c r="P493" s="58" t="s">
        <v>179</v>
      </c>
      <c r="Q493" s="58" t="s">
        <v>180</v>
      </c>
      <c r="R493" s="100">
        <f t="array" ref="R493">IFERROR(INDEX($AB$11:$AM$235,MATCH($B493&amp;$I493,$Z$11:$Z$235&amp;$AE$11:$AE$235,0),MATCH($D493,$AB$9:$AM$9,0)),"-")</f>
        <v>33.401899999999998</v>
      </c>
      <c r="S493" s="58">
        <v>138</v>
      </c>
      <c r="T493" s="58">
        <v>130</v>
      </c>
      <c r="U493" s="58">
        <v>5</v>
      </c>
      <c r="V493" s="58">
        <v>11</v>
      </c>
      <c r="W493" s="50" t="str">
        <f t="shared" si="54"/>
        <v>-</v>
      </c>
      <c r="X493" s="50">
        <f t="shared" si="55"/>
        <v>8</v>
      </c>
      <c r="AO493" s="50"/>
    </row>
    <row r="494" spans="2:41" ht="15" x14ac:dyDescent="0.3">
      <c r="B494" s="72" t="str">
        <f t="shared" si="52"/>
        <v>M39×4</v>
      </c>
      <c r="C494" s="73" t="s">
        <v>216</v>
      </c>
      <c r="D494" s="73" t="s">
        <v>221</v>
      </c>
      <c r="E494" s="71" t="s">
        <v>135</v>
      </c>
      <c r="F494" s="58">
        <v>39</v>
      </c>
      <c r="G494" s="58">
        <v>4</v>
      </c>
      <c r="H494" s="71" t="s">
        <v>463</v>
      </c>
      <c r="I494" s="73" t="s">
        <v>402</v>
      </c>
      <c r="J494" s="58" t="s">
        <v>313</v>
      </c>
      <c r="K494" s="58" t="s">
        <v>490</v>
      </c>
      <c r="L494" s="58">
        <v>39</v>
      </c>
      <c r="M494" s="58">
        <f t="shared" si="53"/>
        <v>4</v>
      </c>
      <c r="N494" s="71">
        <v>60</v>
      </c>
      <c r="O494" s="100">
        <f t="array" ref="O494">IFERROR(INDEX($AB$11:$AM$235,MATCH($B494&amp;$I494,$Z$11:$Z$235&amp;$AE$11:$AE$235,0),MATCH($C494,$AB$9:$AM$9,0)),"-")</f>
        <v>37.69</v>
      </c>
      <c r="P494" s="58" t="s">
        <v>179</v>
      </c>
      <c r="Q494" s="58" t="s">
        <v>180</v>
      </c>
      <c r="R494" s="100">
        <f t="array" ref="R494">IFERROR(INDEX($AB$11:$AM$235,MATCH($B494&amp;$I494,$Z$11:$Z$235&amp;$AE$11:$AE$235,0),MATCH($D494,$AB$9:$AM$9,0)),"-")</f>
        <v>36.401899999999998</v>
      </c>
      <c r="S494" s="58">
        <v>138</v>
      </c>
      <c r="T494" s="58">
        <v>130</v>
      </c>
      <c r="U494" s="58">
        <v>5</v>
      </c>
      <c r="V494" s="58">
        <v>11</v>
      </c>
      <c r="W494" s="50" t="str">
        <f t="shared" si="54"/>
        <v>-</v>
      </c>
      <c r="X494" s="50">
        <f t="shared" si="55"/>
        <v>8</v>
      </c>
      <c r="AO494" s="50"/>
    </row>
    <row r="495" spans="2:41" ht="15" x14ac:dyDescent="0.3">
      <c r="B495" s="72" t="str">
        <f t="shared" si="52"/>
        <v>M42×4.5</v>
      </c>
      <c r="C495" s="73" t="s">
        <v>216</v>
      </c>
      <c r="D495" s="73" t="s">
        <v>221</v>
      </c>
      <c r="E495" s="71" t="s">
        <v>135</v>
      </c>
      <c r="F495" s="58">
        <v>42</v>
      </c>
      <c r="G495" s="58">
        <v>4.5</v>
      </c>
      <c r="H495" s="71" t="s">
        <v>463</v>
      </c>
      <c r="I495" s="73" t="s">
        <v>402</v>
      </c>
      <c r="J495" s="58" t="s">
        <v>313</v>
      </c>
      <c r="K495" s="58" t="s">
        <v>490</v>
      </c>
      <c r="L495" s="58">
        <v>42</v>
      </c>
      <c r="M495" s="58">
        <f t="shared" si="53"/>
        <v>4.5</v>
      </c>
      <c r="N495" s="71">
        <v>60</v>
      </c>
      <c r="O495" s="100">
        <f t="array" ref="O495">IFERROR(INDEX($AB$11:$AM$235,MATCH($B495&amp;$I495,$Z$11:$Z$235&amp;$AE$11:$AE$235,0),MATCH($C495,$AB$9:$AM$9,0)),"-")</f>
        <v>40.520000000000003</v>
      </c>
      <c r="P495" s="58" t="s">
        <v>179</v>
      </c>
      <c r="Q495" s="58" t="s">
        <v>180</v>
      </c>
      <c r="R495" s="100">
        <f t="array" ref="R495">IFERROR(INDEX($AB$11:$AM$235,MATCH($B495&amp;$I495,$Z$11:$Z$235&amp;$AE$11:$AE$235,0),MATCH($D495,$AB$9:$AM$9,0)),"-")</f>
        <v>39.077199999999998</v>
      </c>
      <c r="S495" s="58">
        <v>148</v>
      </c>
      <c r="T495" s="58">
        <v>140</v>
      </c>
      <c r="U495" s="58">
        <v>5</v>
      </c>
      <c r="V495" s="58">
        <v>10</v>
      </c>
      <c r="W495" s="50" t="str">
        <f t="shared" si="54"/>
        <v>-</v>
      </c>
      <c r="X495" s="50">
        <f t="shared" si="55"/>
        <v>8</v>
      </c>
      <c r="AO495" s="50"/>
    </row>
    <row r="496" spans="2:41" ht="15" x14ac:dyDescent="0.3">
      <c r="B496" s="72" t="str">
        <f t="shared" si="52"/>
        <v>M45×4.5</v>
      </c>
      <c r="C496" s="73" t="s">
        <v>216</v>
      </c>
      <c r="D496" s="73" t="s">
        <v>221</v>
      </c>
      <c r="E496" s="71" t="s">
        <v>135</v>
      </c>
      <c r="F496" s="58">
        <v>45</v>
      </c>
      <c r="G496" s="58">
        <v>4.5</v>
      </c>
      <c r="H496" s="71" t="s">
        <v>463</v>
      </c>
      <c r="I496" s="73" t="s">
        <v>402</v>
      </c>
      <c r="J496" s="58" t="s">
        <v>313</v>
      </c>
      <c r="K496" s="58" t="s">
        <v>490</v>
      </c>
      <c r="L496" s="58">
        <v>45</v>
      </c>
      <c r="M496" s="58">
        <f t="shared" si="53"/>
        <v>4.5</v>
      </c>
      <c r="N496" s="71">
        <v>60</v>
      </c>
      <c r="O496" s="100">
        <f t="array" ref="O496">IFERROR(INDEX($AB$11:$AM$235,MATCH($B496&amp;$I496,$Z$11:$Z$235&amp;$AE$11:$AE$235,0),MATCH($C496,$AB$9:$AM$9,0)),"-")</f>
        <v>43.52</v>
      </c>
      <c r="P496" s="58" t="s">
        <v>179</v>
      </c>
      <c r="Q496" s="58" t="s">
        <v>180</v>
      </c>
      <c r="R496" s="100">
        <f t="array" ref="R496">IFERROR(INDEX($AB$11:$AM$235,MATCH($B496&amp;$I496,$Z$11:$Z$235&amp;$AE$11:$AE$235,0),MATCH($D496,$AB$9:$AM$9,0)),"-")</f>
        <v>42.077199999999998</v>
      </c>
      <c r="S496" s="58">
        <v>148</v>
      </c>
      <c r="T496" s="58">
        <v>140</v>
      </c>
      <c r="U496" s="58">
        <v>5</v>
      </c>
      <c r="V496" s="58">
        <v>10</v>
      </c>
      <c r="W496" s="50" t="str">
        <f t="shared" si="54"/>
        <v>-</v>
      </c>
      <c r="X496" s="50">
        <f t="shared" si="55"/>
        <v>8</v>
      </c>
      <c r="AO496" s="50"/>
    </row>
    <row r="497" spans="2:41" ht="15" x14ac:dyDescent="0.3">
      <c r="B497" s="72" t="str">
        <f t="shared" si="52"/>
        <v>M48×5</v>
      </c>
      <c r="C497" s="73" t="s">
        <v>216</v>
      </c>
      <c r="D497" s="73" t="s">
        <v>221</v>
      </c>
      <c r="E497" s="71" t="s">
        <v>135</v>
      </c>
      <c r="F497" s="58">
        <v>48</v>
      </c>
      <c r="G497" s="58">
        <v>5</v>
      </c>
      <c r="H497" s="71" t="s">
        <v>463</v>
      </c>
      <c r="I497" s="73" t="s">
        <v>402</v>
      </c>
      <c r="J497" s="58" t="s">
        <v>313</v>
      </c>
      <c r="K497" s="58" t="s">
        <v>490</v>
      </c>
      <c r="L497" s="58">
        <v>48</v>
      </c>
      <c r="M497" s="58">
        <f t="shared" si="53"/>
        <v>5</v>
      </c>
      <c r="N497" s="71">
        <v>60</v>
      </c>
      <c r="O497" s="100">
        <f t="array" ref="O497">IFERROR(INDEX($AB$11:$AM$235,MATCH($B497&amp;$I497,$Z$11:$Z$235&amp;$AE$11:$AE$235,0),MATCH($C497,$AB$9:$AM$9,0)),"-")</f>
        <v>46.35</v>
      </c>
      <c r="P497" s="58" t="s">
        <v>179</v>
      </c>
      <c r="Q497" s="58" t="s">
        <v>180</v>
      </c>
      <c r="R497" s="100">
        <f t="array" ref="R497">IFERROR(INDEX($AB$11:$AM$235,MATCH($B497&amp;$I497,$Z$11:$Z$235&amp;$AE$11:$AE$235,0),MATCH($D497,$AB$9:$AM$9,0)),"-")</f>
        <v>44.752400000000002</v>
      </c>
      <c r="S497" s="58">
        <v>158</v>
      </c>
      <c r="T497" s="58">
        <v>150</v>
      </c>
      <c r="U497" s="58">
        <v>5</v>
      </c>
      <c r="V497" s="58">
        <v>10</v>
      </c>
      <c r="W497" s="50" t="str">
        <f t="shared" si="54"/>
        <v>-</v>
      </c>
      <c r="X497" s="50">
        <f t="shared" si="55"/>
        <v>8</v>
      </c>
      <c r="AO497" s="50"/>
    </row>
    <row r="498" spans="2:41" ht="15" x14ac:dyDescent="0.3">
      <c r="B498" s="72" t="str">
        <f t="shared" si="52"/>
        <v>M52×5</v>
      </c>
      <c r="C498" s="73" t="s">
        <v>216</v>
      </c>
      <c r="D498" s="73" t="s">
        <v>221</v>
      </c>
      <c r="E498" s="71" t="s">
        <v>135</v>
      </c>
      <c r="F498" s="58">
        <v>52</v>
      </c>
      <c r="G498" s="58">
        <v>5</v>
      </c>
      <c r="H498" s="71" t="s">
        <v>463</v>
      </c>
      <c r="I498" s="73" t="s">
        <v>402</v>
      </c>
      <c r="J498" s="58" t="s">
        <v>313</v>
      </c>
      <c r="K498" s="58" t="s">
        <v>490</v>
      </c>
      <c r="L498" s="58">
        <v>52</v>
      </c>
      <c r="M498" s="58">
        <f t="shared" si="53"/>
        <v>5</v>
      </c>
      <c r="N498" s="71">
        <v>60</v>
      </c>
      <c r="O498" s="100">
        <f t="array" ref="O498">IFERROR(INDEX($AB$11:$AM$235,MATCH($B498&amp;$I498,$Z$11:$Z$235&amp;$AE$11:$AE$235,0),MATCH($C498,$AB$9:$AM$9,0)),"-")</f>
        <v>51.18</v>
      </c>
      <c r="P498" s="58" t="s">
        <v>179</v>
      </c>
      <c r="Q498" s="58" t="s">
        <v>180</v>
      </c>
      <c r="R498" s="100">
        <f t="array" ref="R498">IFERROR(INDEX($AB$11:$AM$235,MATCH($B498&amp;$I498,$Z$11:$Z$235&amp;$AE$11:$AE$235,0),MATCH($D498,$AB$9:$AM$9,0)),"-")</f>
        <v>48.752400000000002</v>
      </c>
      <c r="S498" s="58">
        <v>273</v>
      </c>
      <c r="T498" s="58">
        <v>265</v>
      </c>
      <c r="U498" s="58">
        <v>5</v>
      </c>
      <c r="V498" s="58">
        <v>10</v>
      </c>
      <c r="W498" s="50" t="str">
        <f t="shared" si="54"/>
        <v>-</v>
      </c>
      <c r="X498" s="50">
        <f t="shared" si="55"/>
        <v>8</v>
      </c>
      <c r="AO498" s="50"/>
    </row>
    <row r="499" spans="2:41" ht="15" x14ac:dyDescent="0.3">
      <c r="B499" s="72" t="str">
        <f t="shared" si="52"/>
        <v>M56×5.5</v>
      </c>
      <c r="C499" s="73" t="s">
        <v>216</v>
      </c>
      <c r="D499" s="73" t="s">
        <v>221</v>
      </c>
      <c r="E499" s="71" t="s">
        <v>135</v>
      </c>
      <c r="F499" s="58">
        <v>56</v>
      </c>
      <c r="G499" s="58">
        <v>5.5</v>
      </c>
      <c r="H499" s="71" t="s">
        <v>463</v>
      </c>
      <c r="I499" s="73" t="s">
        <v>402</v>
      </c>
      <c r="J499" s="58" t="s">
        <v>313</v>
      </c>
      <c r="K499" s="58" t="s">
        <v>490</v>
      </c>
      <c r="L499" s="58">
        <v>56</v>
      </c>
      <c r="M499" s="58">
        <f t="shared" si="53"/>
        <v>5.5</v>
      </c>
      <c r="N499" s="71">
        <v>60</v>
      </c>
      <c r="O499" s="100">
        <f t="array" ref="O499">IFERROR(INDEX($AB$11:$AM$235,MATCH($B499&amp;$I499,$Z$11:$Z$235&amp;$AE$11:$AE$235,0),MATCH($C499,$AB$9:$AM$9,0)),"-")</f>
        <v>55.09</v>
      </c>
      <c r="P499" s="58" t="s">
        <v>179</v>
      </c>
      <c r="Q499" s="58" t="s">
        <v>180</v>
      </c>
      <c r="R499" s="100">
        <f t="array" ref="R499">IFERROR(INDEX($AB$11:$AM$235,MATCH($B499&amp;$I499,$Z$11:$Z$235&amp;$AE$11:$AE$235,0),MATCH($D499,$AB$9:$AM$9,0)),"-")</f>
        <v>52.427599999999998</v>
      </c>
      <c r="S499" s="58">
        <v>290</v>
      </c>
      <c r="T499" s="58">
        <v>280</v>
      </c>
      <c r="U499" s="58">
        <v>5</v>
      </c>
      <c r="V499" s="58">
        <v>9</v>
      </c>
      <c r="W499" s="50" t="str">
        <f t="shared" si="54"/>
        <v>-</v>
      </c>
      <c r="X499" s="50">
        <f t="shared" si="55"/>
        <v>10</v>
      </c>
      <c r="AO499" s="50"/>
    </row>
    <row r="500" spans="2:41" ht="15" x14ac:dyDescent="0.3">
      <c r="B500" s="72" t="str">
        <f t="shared" si="52"/>
        <v>M60×5.5</v>
      </c>
      <c r="C500" s="73" t="s">
        <v>216</v>
      </c>
      <c r="D500" s="73" t="s">
        <v>221</v>
      </c>
      <c r="E500" s="71" t="s">
        <v>135</v>
      </c>
      <c r="F500" s="58">
        <v>60</v>
      </c>
      <c r="G500" s="58">
        <v>5.5</v>
      </c>
      <c r="H500" s="71" t="s">
        <v>463</v>
      </c>
      <c r="I500" s="73" t="s">
        <v>402</v>
      </c>
      <c r="J500" s="58" t="s">
        <v>313</v>
      </c>
      <c r="K500" s="58" t="s">
        <v>490</v>
      </c>
      <c r="L500" s="58">
        <v>60</v>
      </c>
      <c r="M500" s="58">
        <f t="shared" si="53"/>
        <v>5.5</v>
      </c>
      <c r="N500" s="71">
        <v>60</v>
      </c>
      <c r="O500" s="100">
        <f t="array" ref="O500">IFERROR(INDEX($AB$11:$AM$235,MATCH($B500&amp;$I500,$Z$11:$Z$235&amp;$AE$11:$AE$235,0),MATCH($C500,$AB$9:$AM$9,0)),"-")</f>
        <v>59.09</v>
      </c>
      <c r="P500" s="58" t="s">
        <v>179</v>
      </c>
      <c r="Q500" s="58" t="s">
        <v>180</v>
      </c>
      <c r="R500" s="100">
        <f t="array" ref="R500">IFERROR(INDEX($AB$11:$AM$235,MATCH($B500&amp;$I500,$Z$11:$Z$235&amp;$AE$11:$AE$235,0),MATCH($D500,$AB$9:$AM$9,0)),"-")</f>
        <v>56.427599999999998</v>
      </c>
      <c r="S500" s="58">
        <v>290</v>
      </c>
      <c r="T500" s="58">
        <v>280</v>
      </c>
      <c r="U500" s="58">
        <v>5</v>
      </c>
      <c r="V500" s="58">
        <v>9</v>
      </c>
      <c r="W500" s="50" t="str">
        <f t="shared" si="54"/>
        <v>-</v>
      </c>
      <c r="X500" s="50">
        <f t="shared" si="55"/>
        <v>10</v>
      </c>
      <c r="AO500" s="50"/>
    </row>
    <row r="501" spans="2:41" ht="15" x14ac:dyDescent="0.3">
      <c r="B501" s="72" t="str">
        <f t="shared" si="52"/>
        <v>M64×6</v>
      </c>
      <c r="C501" s="73" t="s">
        <v>216</v>
      </c>
      <c r="D501" s="73" t="s">
        <v>221</v>
      </c>
      <c r="E501" s="71" t="s">
        <v>135</v>
      </c>
      <c r="F501" s="58">
        <v>64</v>
      </c>
      <c r="G501" s="58">
        <v>6</v>
      </c>
      <c r="H501" s="71" t="s">
        <v>463</v>
      </c>
      <c r="I501" s="73" t="s">
        <v>402</v>
      </c>
      <c r="J501" s="58" t="s">
        <v>313</v>
      </c>
      <c r="K501" s="58" t="s">
        <v>490</v>
      </c>
      <c r="L501" s="58">
        <v>64</v>
      </c>
      <c r="M501" s="58">
        <f t="shared" si="53"/>
        <v>6</v>
      </c>
      <c r="N501" s="71">
        <v>60</v>
      </c>
      <c r="O501" s="100">
        <f t="array" ref="O501">IFERROR(INDEX($AB$11:$AM$235,MATCH($B501&amp;$I501,$Z$11:$Z$235&amp;$AE$11:$AE$235,0),MATCH($C501,$AB$9:$AM$9,0)),"-")</f>
        <v>63</v>
      </c>
      <c r="P501" s="58" t="s">
        <v>179</v>
      </c>
      <c r="Q501" s="58" t="s">
        <v>180</v>
      </c>
      <c r="R501" s="100">
        <f t="array" ref="R501">IFERROR(INDEX($AB$11:$AM$235,MATCH($B501&amp;$I501,$Z$11:$Z$235&amp;$AE$11:$AE$235,0),MATCH($D501,$AB$9:$AM$9,0)),"-")</f>
        <v>60.102899999999998</v>
      </c>
      <c r="S501" s="58">
        <v>310</v>
      </c>
      <c r="T501" s="58">
        <v>300</v>
      </c>
      <c r="U501" s="58">
        <v>5</v>
      </c>
      <c r="V501" s="58">
        <v>9</v>
      </c>
      <c r="W501" s="50" t="str">
        <f t="shared" si="54"/>
        <v>-</v>
      </c>
      <c r="X501" s="50">
        <f t="shared" si="55"/>
        <v>10</v>
      </c>
      <c r="AO501" s="50"/>
    </row>
    <row r="502" spans="2:41" ht="15" x14ac:dyDescent="0.3">
      <c r="B502" s="72" t="str">
        <f t="shared" si="52"/>
        <v>M68×6</v>
      </c>
      <c r="C502" s="73" t="s">
        <v>216</v>
      </c>
      <c r="D502" s="73" t="s">
        <v>221</v>
      </c>
      <c r="E502" s="71" t="s">
        <v>135</v>
      </c>
      <c r="F502" s="58">
        <v>68</v>
      </c>
      <c r="G502" s="58">
        <v>6</v>
      </c>
      <c r="H502" s="71" t="s">
        <v>463</v>
      </c>
      <c r="I502" s="73" t="s">
        <v>402</v>
      </c>
      <c r="J502" s="58" t="s">
        <v>313</v>
      </c>
      <c r="K502" s="58" t="s">
        <v>490</v>
      </c>
      <c r="L502" s="58">
        <v>68</v>
      </c>
      <c r="M502" s="58">
        <f t="shared" si="53"/>
        <v>6</v>
      </c>
      <c r="N502" s="71">
        <v>60</v>
      </c>
      <c r="O502" s="100">
        <f t="array" ref="O502">IFERROR(INDEX($AB$11:$AM$235,MATCH($B502&amp;$I502,$Z$11:$Z$235&amp;$AE$11:$AE$235,0),MATCH($C502,$AB$9:$AM$9,0)),"-")</f>
        <v>67</v>
      </c>
      <c r="P502" s="58" t="s">
        <v>179</v>
      </c>
      <c r="Q502" s="58" t="s">
        <v>180</v>
      </c>
      <c r="R502" s="100">
        <f t="array" ref="R502">IFERROR(INDEX($AB$11:$AM$235,MATCH($B502&amp;$I502,$Z$11:$Z$235&amp;$AE$11:$AE$235,0),MATCH($D502,$AB$9:$AM$9,0)),"-")</f>
        <v>64.102900000000005</v>
      </c>
      <c r="S502" s="58">
        <v>310</v>
      </c>
      <c r="T502" s="58">
        <v>300</v>
      </c>
      <c r="U502" s="58">
        <v>5</v>
      </c>
      <c r="V502" s="58">
        <v>9</v>
      </c>
      <c r="W502" s="50" t="str">
        <f t="shared" si="54"/>
        <v>-</v>
      </c>
      <c r="X502" s="50">
        <f t="shared" si="55"/>
        <v>10</v>
      </c>
      <c r="AO502" s="50"/>
    </row>
    <row r="503" spans="2:41" ht="15" x14ac:dyDescent="0.3">
      <c r="B503" s="76" t="str">
        <f t="shared" si="52"/>
        <v>M1.2×0.25</v>
      </c>
      <c r="C503" s="77" t="s">
        <v>216</v>
      </c>
      <c r="D503" s="77" t="s">
        <v>221</v>
      </c>
      <c r="E503" s="74" t="s">
        <v>0</v>
      </c>
      <c r="F503" s="75">
        <v>1.2</v>
      </c>
      <c r="G503" s="75">
        <v>0.25</v>
      </c>
      <c r="H503" s="74" t="s">
        <v>463</v>
      </c>
      <c r="I503" s="77" t="s">
        <v>385</v>
      </c>
      <c r="J503" s="75" t="s">
        <v>313</v>
      </c>
      <c r="K503" s="58" t="s">
        <v>490</v>
      </c>
      <c r="L503" s="75">
        <v>1.2</v>
      </c>
      <c r="M503" s="75">
        <f t="shared" si="53"/>
        <v>0.25</v>
      </c>
      <c r="N503" s="74">
        <v>60</v>
      </c>
      <c r="O503" s="101">
        <f t="array" ref="O503">IFERROR(INDEX($AB$11:$AM$235,MATCH($B503&amp;$I503,$Z$11:$Z$235&amp;$AE$11:$AE$235,0),MATCH($C503,$AB$9:$AM$9,0)),"-")</f>
        <v>1.17</v>
      </c>
      <c r="P503" s="75" t="s">
        <v>179</v>
      </c>
      <c r="Q503" s="75" t="s">
        <v>180</v>
      </c>
      <c r="R503" s="101">
        <f t="array" ref="R503">IFERROR(INDEX($AB$11:$AM$235,MATCH($B503&amp;$I503,$Z$11:$Z$235&amp;$AE$11:$AE$235,0),MATCH($D503,$AB$9:$AM$9,0)),"-")</f>
        <v>1.0376000000000001</v>
      </c>
      <c r="S503" s="75">
        <v>68</v>
      </c>
      <c r="T503" s="75">
        <v>60</v>
      </c>
      <c r="U503" s="75">
        <v>4</v>
      </c>
      <c r="V503" s="75">
        <v>78</v>
      </c>
      <c r="W503" s="50" t="str">
        <f t="shared" si="54"/>
        <v>-</v>
      </c>
      <c r="X503" s="50">
        <f t="shared" si="55"/>
        <v>8</v>
      </c>
      <c r="AO503" s="50"/>
    </row>
    <row r="504" spans="2:41" ht="15" x14ac:dyDescent="0.3">
      <c r="B504" s="76" t="str">
        <f t="shared" si="52"/>
        <v>M1.4×0.3</v>
      </c>
      <c r="C504" s="77" t="s">
        <v>216</v>
      </c>
      <c r="D504" s="77" t="s">
        <v>221</v>
      </c>
      <c r="E504" s="74" t="s">
        <v>0</v>
      </c>
      <c r="F504" s="75">
        <v>1.4</v>
      </c>
      <c r="G504" s="75">
        <v>0.3</v>
      </c>
      <c r="H504" s="74" t="s">
        <v>463</v>
      </c>
      <c r="I504" s="77" t="s">
        <v>385</v>
      </c>
      <c r="J504" s="75" t="s">
        <v>313</v>
      </c>
      <c r="K504" s="58" t="s">
        <v>490</v>
      </c>
      <c r="L504" s="75">
        <v>1.4</v>
      </c>
      <c r="M504" s="75">
        <f t="shared" si="53"/>
        <v>0.3</v>
      </c>
      <c r="N504" s="74">
        <v>60</v>
      </c>
      <c r="O504" s="101">
        <f t="array" ref="O504">IFERROR(INDEX($AB$11:$AM$235,MATCH($B504&amp;$I504,$Z$11:$Z$235&amp;$AE$11:$AE$235,0),MATCH($C504,$AB$9:$AM$9,0)),"-")</f>
        <v>1.36</v>
      </c>
      <c r="P504" s="75" t="s">
        <v>179</v>
      </c>
      <c r="Q504" s="75" t="s">
        <v>180</v>
      </c>
      <c r="R504" s="101">
        <f t="array" ref="R504">IFERROR(INDEX($AB$11:$AM$235,MATCH($B504&amp;$I504,$Z$11:$Z$235&amp;$AE$11:$AE$235,0),MATCH($D504,$AB$9:$AM$9,0)),"-")</f>
        <v>1.2051000000000001</v>
      </c>
      <c r="S504" s="75">
        <v>68</v>
      </c>
      <c r="T504" s="75">
        <v>60</v>
      </c>
      <c r="U504" s="75">
        <v>4</v>
      </c>
      <c r="V504" s="75">
        <v>66</v>
      </c>
      <c r="W504" s="50" t="str">
        <f t="shared" si="54"/>
        <v>-</v>
      </c>
      <c r="X504" s="50">
        <f t="shared" si="55"/>
        <v>8</v>
      </c>
      <c r="AO504" s="50"/>
    </row>
    <row r="505" spans="2:41" ht="15" x14ac:dyDescent="0.3">
      <c r="B505" s="76" t="str">
        <f t="shared" si="52"/>
        <v>M1.6×0.35</v>
      </c>
      <c r="C505" s="77" t="s">
        <v>216</v>
      </c>
      <c r="D505" s="77" t="s">
        <v>221</v>
      </c>
      <c r="E505" s="74" t="s">
        <v>0</v>
      </c>
      <c r="F505" s="75">
        <v>1.6</v>
      </c>
      <c r="G505" s="75">
        <v>0.35</v>
      </c>
      <c r="H505" s="74" t="s">
        <v>463</v>
      </c>
      <c r="I505" s="77" t="s">
        <v>385</v>
      </c>
      <c r="J505" s="75" t="s">
        <v>313</v>
      </c>
      <c r="K505" s="58" t="s">
        <v>490</v>
      </c>
      <c r="L505" s="75">
        <v>1.6</v>
      </c>
      <c r="M505" s="75">
        <f t="shared" si="53"/>
        <v>0.35</v>
      </c>
      <c r="N505" s="74">
        <v>60</v>
      </c>
      <c r="O505" s="101">
        <f t="array" ref="O505">IFERROR(INDEX($AB$11:$AM$235,MATCH($B505&amp;$I505,$Z$11:$Z$235&amp;$AE$11:$AE$235,0),MATCH($C505,$AB$9:$AM$9,0)),"-")</f>
        <v>1.6</v>
      </c>
      <c r="P505" s="75" t="s">
        <v>179</v>
      </c>
      <c r="Q505" s="75" t="s">
        <v>180</v>
      </c>
      <c r="R505" s="101">
        <f t="array" ref="R505">IFERROR(INDEX($AB$11:$AM$235,MATCH($B505&amp;$I505,$Z$11:$Z$235&amp;$AE$11:$AE$235,0),MATCH($D505,$AB$9:$AM$9,0)),"-")</f>
        <v>1.3727</v>
      </c>
      <c r="S505" s="75">
        <v>93</v>
      </c>
      <c r="T505" s="75">
        <v>85</v>
      </c>
      <c r="U505" s="75">
        <v>4</v>
      </c>
      <c r="V505" s="75">
        <v>57</v>
      </c>
      <c r="W505" s="50" t="str">
        <f t="shared" si="54"/>
        <v>-</v>
      </c>
      <c r="X505" s="50">
        <f t="shared" si="55"/>
        <v>8</v>
      </c>
      <c r="AO505" s="50"/>
    </row>
    <row r="506" spans="2:41" ht="15" x14ac:dyDescent="0.3">
      <c r="B506" s="76" t="str">
        <f t="shared" si="52"/>
        <v>M1.7×0.35</v>
      </c>
      <c r="C506" s="77" t="s">
        <v>216</v>
      </c>
      <c r="D506" s="77" t="s">
        <v>221</v>
      </c>
      <c r="E506" s="74" t="s">
        <v>0</v>
      </c>
      <c r="F506" s="75">
        <v>1.7</v>
      </c>
      <c r="G506" s="75">
        <v>0.35</v>
      </c>
      <c r="H506" s="74" t="s">
        <v>463</v>
      </c>
      <c r="I506" s="77" t="s">
        <v>385</v>
      </c>
      <c r="J506" s="75" t="s">
        <v>313</v>
      </c>
      <c r="K506" s="58" t="s">
        <v>490</v>
      </c>
      <c r="L506" s="75">
        <v>1.7</v>
      </c>
      <c r="M506" s="75">
        <f t="shared" si="53"/>
        <v>0.35</v>
      </c>
      <c r="N506" s="74">
        <v>60</v>
      </c>
      <c r="O506" s="101">
        <f t="array" ref="O506">IFERROR(INDEX($AB$11:$AM$235,MATCH($B506&amp;$I506,$Z$11:$Z$235&amp;$AE$11:$AE$235,0),MATCH($C506,$AB$9:$AM$9,0)),"-")</f>
        <v>1.64</v>
      </c>
      <c r="P506" s="75" t="s">
        <v>263</v>
      </c>
      <c r="Q506" s="75" t="s">
        <v>407</v>
      </c>
      <c r="R506" s="101">
        <f t="array" ref="R506">IFERROR(INDEX($AB$11:$AM$235,MATCH($B506&amp;$I506,$Z$11:$Z$235&amp;$AE$11:$AE$235,0),MATCH($D506,$AB$9:$AM$9,0)),"-")</f>
        <v>1.4726999999999999</v>
      </c>
      <c r="S506" s="75">
        <v>78</v>
      </c>
      <c r="T506" s="75">
        <v>70</v>
      </c>
      <c r="U506" s="75">
        <v>4</v>
      </c>
      <c r="V506" s="75">
        <v>57</v>
      </c>
      <c r="W506" s="50" t="str">
        <f t="shared" si="54"/>
        <v>-</v>
      </c>
      <c r="X506" s="50">
        <f t="shared" si="55"/>
        <v>8</v>
      </c>
      <c r="AO506" s="50"/>
    </row>
    <row r="507" spans="2:41" ht="15" x14ac:dyDescent="0.3">
      <c r="B507" s="76" t="str">
        <f t="shared" si="52"/>
        <v>M1.8×0.35</v>
      </c>
      <c r="C507" s="77" t="s">
        <v>216</v>
      </c>
      <c r="D507" s="77" t="s">
        <v>221</v>
      </c>
      <c r="E507" s="74" t="s">
        <v>0</v>
      </c>
      <c r="F507" s="75">
        <v>1.8</v>
      </c>
      <c r="G507" s="75">
        <v>0.35</v>
      </c>
      <c r="H507" s="74" t="s">
        <v>463</v>
      </c>
      <c r="I507" s="77" t="s">
        <v>385</v>
      </c>
      <c r="J507" s="75" t="s">
        <v>313</v>
      </c>
      <c r="K507" s="58" t="s">
        <v>490</v>
      </c>
      <c r="L507" s="75">
        <v>1.8</v>
      </c>
      <c r="M507" s="75">
        <f t="shared" si="53"/>
        <v>0.35</v>
      </c>
      <c r="N507" s="74">
        <v>60</v>
      </c>
      <c r="O507" s="101">
        <f t="array" ref="O507">IFERROR(INDEX($AB$11:$AM$235,MATCH($B507&amp;$I507,$Z$11:$Z$235&amp;$AE$11:$AE$235,0),MATCH($C507,$AB$9:$AM$9,0)),"-")</f>
        <v>1.8</v>
      </c>
      <c r="P507" s="75" t="s">
        <v>179</v>
      </c>
      <c r="Q507" s="75" t="s">
        <v>180</v>
      </c>
      <c r="R507" s="101">
        <f t="array" ref="R507">IFERROR(INDEX($AB$11:$AM$235,MATCH($B507&amp;$I507,$Z$11:$Z$235&amp;$AE$11:$AE$235,0),MATCH($D507,$AB$9:$AM$9,0)),"-")</f>
        <v>1.5727</v>
      </c>
      <c r="S507" s="75">
        <v>93</v>
      </c>
      <c r="T507" s="75">
        <v>85</v>
      </c>
      <c r="U507" s="75">
        <v>4</v>
      </c>
      <c r="V507" s="75">
        <v>57</v>
      </c>
      <c r="W507" s="50" t="str">
        <f t="shared" si="54"/>
        <v>-</v>
      </c>
      <c r="X507" s="50">
        <f t="shared" si="55"/>
        <v>8</v>
      </c>
      <c r="AO507" s="50"/>
    </row>
    <row r="508" spans="2:41" ht="15" x14ac:dyDescent="0.3">
      <c r="B508" s="76" t="str">
        <f t="shared" si="52"/>
        <v>M2×0.4</v>
      </c>
      <c r="C508" s="77" t="s">
        <v>216</v>
      </c>
      <c r="D508" s="77" t="s">
        <v>221</v>
      </c>
      <c r="E508" s="74" t="s">
        <v>0</v>
      </c>
      <c r="F508" s="75">
        <v>2</v>
      </c>
      <c r="G508" s="75">
        <v>0.4</v>
      </c>
      <c r="H508" s="74" t="s">
        <v>463</v>
      </c>
      <c r="I508" s="77" t="s">
        <v>385</v>
      </c>
      <c r="J508" s="75" t="s">
        <v>313</v>
      </c>
      <c r="K508" s="58" t="s">
        <v>490</v>
      </c>
      <c r="L508" s="75">
        <v>2</v>
      </c>
      <c r="M508" s="75">
        <f t="shared" si="53"/>
        <v>0.4</v>
      </c>
      <c r="N508" s="74">
        <v>60</v>
      </c>
      <c r="O508" s="101">
        <f t="array" ref="O508">IFERROR(INDEX($AB$11:$AM$235,MATCH($B508&amp;$I508,$Z$11:$Z$235&amp;$AE$11:$AE$235,0),MATCH($C508,$AB$9:$AM$9,0)),"-")</f>
        <v>1.93</v>
      </c>
      <c r="P508" s="75" t="s">
        <v>179</v>
      </c>
      <c r="Q508" s="75" t="s">
        <v>180</v>
      </c>
      <c r="R508" s="101">
        <f t="array" ref="R508">IFERROR(INDEX($AB$11:$AM$235,MATCH($B508&amp;$I508,$Z$11:$Z$235&amp;$AE$11:$AE$235,0),MATCH($D508,$AB$9:$AM$9,0)),"-")</f>
        <v>1.7402</v>
      </c>
      <c r="S508" s="75">
        <v>78</v>
      </c>
      <c r="T508" s="75">
        <v>70</v>
      </c>
      <c r="U508" s="75">
        <v>4</v>
      </c>
      <c r="V508" s="75">
        <v>51</v>
      </c>
      <c r="W508" s="50" t="str">
        <f t="shared" si="54"/>
        <v>-</v>
      </c>
      <c r="X508" s="50">
        <f t="shared" si="55"/>
        <v>8</v>
      </c>
      <c r="AO508" s="50"/>
    </row>
    <row r="509" spans="2:41" ht="15" x14ac:dyDescent="0.3">
      <c r="B509" s="76" t="str">
        <f t="shared" si="52"/>
        <v>M2.2×0.45</v>
      </c>
      <c r="C509" s="77" t="s">
        <v>216</v>
      </c>
      <c r="D509" s="77" t="s">
        <v>221</v>
      </c>
      <c r="E509" s="74" t="s">
        <v>0</v>
      </c>
      <c r="F509" s="75">
        <v>2.2000000000000002</v>
      </c>
      <c r="G509" s="75">
        <v>0.45</v>
      </c>
      <c r="H509" s="74" t="s">
        <v>463</v>
      </c>
      <c r="I509" s="77" t="s">
        <v>385</v>
      </c>
      <c r="J509" s="75" t="s">
        <v>313</v>
      </c>
      <c r="K509" s="58" t="s">
        <v>490</v>
      </c>
      <c r="L509" s="75">
        <v>2.2000000000000002</v>
      </c>
      <c r="M509" s="75">
        <f t="shared" si="53"/>
        <v>0.45</v>
      </c>
      <c r="N509" s="74">
        <v>60</v>
      </c>
      <c r="O509" s="101">
        <f t="array" ref="O509">IFERROR(INDEX($AB$11:$AM$235,MATCH($B509&amp;$I509,$Z$11:$Z$235&amp;$AE$11:$AE$235,0),MATCH($C509,$AB$9:$AM$9,0)),"-")</f>
        <v>2.2000000000000002</v>
      </c>
      <c r="P509" s="75" t="s">
        <v>179</v>
      </c>
      <c r="Q509" s="75" t="s">
        <v>180</v>
      </c>
      <c r="R509" s="101">
        <f t="array" ref="R509">IFERROR(INDEX($AB$11:$AM$235,MATCH($B509&amp;$I509,$Z$11:$Z$235&amp;$AE$11:$AE$235,0),MATCH($D509,$AB$9:$AM$9,0)),"-")</f>
        <v>1.9077</v>
      </c>
      <c r="S509" s="75">
        <v>103</v>
      </c>
      <c r="T509" s="75">
        <v>95</v>
      </c>
      <c r="U509" s="75">
        <v>4</v>
      </c>
      <c r="V509" s="75">
        <v>46</v>
      </c>
      <c r="W509" s="50" t="str">
        <f t="shared" si="54"/>
        <v>-</v>
      </c>
      <c r="X509" s="50">
        <f t="shared" si="55"/>
        <v>8</v>
      </c>
      <c r="AO509" s="50"/>
    </row>
    <row r="510" spans="2:41" ht="15" x14ac:dyDescent="0.3">
      <c r="B510" s="76" t="str">
        <f t="shared" si="52"/>
        <v>M2.3×0.4</v>
      </c>
      <c r="C510" s="77" t="s">
        <v>216</v>
      </c>
      <c r="D510" s="77" t="s">
        <v>221</v>
      </c>
      <c r="E510" s="74" t="s">
        <v>0</v>
      </c>
      <c r="F510" s="75">
        <v>2.2999999999999998</v>
      </c>
      <c r="G510" s="75">
        <v>0.4</v>
      </c>
      <c r="H510" s="74" t="s">
        <v>463</v>
      </c>
      <c r="I510" s="77" t="s">
        <v>385</v>
      </c>
      <c r="J510" s="75" t="s">
        <v>313</v>
      </c>
      <c r="K510" s="58" t="s">
        <v>490</v>
      </c>
      <c r="L510" s="75">
        <v>2.2999999999999998</v>
      </c>
      <c r="M510" s="75">
        <f t="shared" si="53"/>
        <v>0.4</v>
      </c>
      <c r="N510" s="74">
        <v>60</v>
      </c>
      <c r="O510" s="101">
        <f t="array" ref="O510">IFERROR(INDEX($AB$11:$AM$235,MATCH($B510&amp;$I510,$Z$11:$Z$235&amp;$AE$11:$AE$235,0),MATCH($C510,$AB$9:$AM$9,0)),"-")</f>
        <v>2.23</v>
      </c>
      <c r="P510" s="75" t="s">
        <v>264</v>
      </c>
      <c r="Q510" s="75" t="s">
        <v>263</v>
      </c>
      <c r="R510" s="101">
        <f t="array" ref="R510">IFERROR(INDEX($AB$11:$AM$235,MATCH($B510&amp;$I510,$Z$11:$Z$235&amp;$AE$11:$AE$235,0),MATCH($D510,$AB$9:$AM$9,0)),"-")</f>
        <v>2.0402</v>
      </c>
      <c r="S510" s="75">
        <v>78</v>
      </c>
      <c r="T510" s="75">
        <v>70</v>
      </c>
      <c r="U510" s="75">
        <v>4</v>
      </c>
      <c r="V510" s="75">
        <v>51</v>
      </c>
      <c r="W510" s="50" t="str">
        <f t="shared" si="54"/>
        <v>-</v>
      </c>
      <c r="X510" s="50">
        <f t="shared" si="55"/>
        <v>8</v>
      </c>
      <c r="AO510" s="50"/>
    </row>
    <row r="511" spans="2:41" ht="15" x14ac:dyDescent="0.3">
      <c r="B511" s="76" t="str">
        <f t="shared" si="52"/>
        <v>M2.5×0.45</v>
      </c>
      <c r="C511" s="77" t="s">
        <v>216</v>
      </c>
      <c r="D511" s="77" t="s">
        <v>221</v>
      </c>
      <c r="E511" s="74" t="s">
        <v>0</v>
      </c>
      <c r="F511" s="75">
        <v>2.5</v>
      </c>
      <c r="G511" s="75">
        <v>0.45</v>
      </c>
      <c r="H511" s="74" t="s">
        <v>463</v>
      </c>
      <c r="I511" s="77" t="s">
        <v>385</v>
      </c>
      <c r="J511" s="75" t="s">
        <v>313</v>
      </c>
      <c r="K511" s="58" t="s">
        <v>490</v>
      </c>
      <c r="L511" s="75">
        <v>2.5</v>
      </c>
      <c r="M511" s="75">
        <f t="shared" si="53"/>
        <v>0.45</v>
      </c>
      <c r="N511" s="74">
        <v>60</v>
      </c>
      <c r="O511" s="101">
        <f t="array" ref="O511">IFERROR(INDEX($AB$11:$AM$235,MATCH($B511&amp;$I511,$Z$11:$Z$235&amp;$AE$11:$AE$235,0),MATCH($C511,$AB$9:$AM$9,0)),"-")</f>
        <v>2.5</v>
      </c>
      <c r="P511" s="75" t="s">
        <v>179</v>
      </c>
      <c r="Q511" s="75" t="s">
        <v>180</v>
      </c>
      <c r="R511" s="101">
        <f t="array" ref="R511">IFERROR(INDEX($AB$11:$AM$235,MATCH($B511&amp;$I511,$Z$11:$Z$235&amp;$AE$11:$AE$235,0),MATCH($D511,$AB$9:$AM$9,0)),"-")</f>
        <v>2.2077</v>
      </c>
      <c r="S511" s="75">
        <v>103</v>
      </c>
      <c r="T511" s="75">
        <v>95</v>
      </c>
      <c r="U511" s="75">
        <v>4</v>
      </c>
      <c r="V511" s="75">
        <v>46</v>
      </c>
      <c r="W511" s="50" t="str">
        <f t="shared" si="54"/>
        <v>-</v>
      </c>
      <c r="X511" s="50">
        <f t="shared" si="55"/>
        <v>8</v>
      </c>
      <c r="AO511" s="50"/>
    </row>
    <row r="512" spans="2:41" ht="15" x14ac:dyDescent="0.3">
      <c r="B512" s="76" t="str">
        <f t="shared" si="52"/>
        <v>M2.6×0.45</v>
      </c>
      <c r="C512" s="77" t="s">
        <v>216</v>
      </c>
      <c r="D512" s="77" t="s">
        <v>221</v>
      </c>
      <c r="E512" s="74" t="s">
        <v>0</v>
      </c>
      <c r="F512" s="75">
        <v>2.6</v>
      </c>
      <c r="G512" s="75">
        <v>0.45</v>
      </c>
      <c r="H512" s="74" t="s">
        <v>463</v>
      </c>
      <c r="I512" s="77" t="s">
        <v>385</v>
      </c>
      <c r="J512" s="75" t="s">
        <v>313</v>
      </c>
      <c r="K512" s="58" t="s">
        <v>490</v>
      </c>
      <c r="L512" s="75">
        <v>2.6</v>
      </c>
      <c r="M512" s="75">
        <f t="shared" si="53"/>
        <v>0.45</v>
      </c>
      <c r="N512" s="74">
        <v>60</v>
      </c>
      <c r="O512" s="101">
        <f t="array" ref="O512">IFERROR(INDEX($AB$11:$AM$235,MATCH($B512&amp;$I512,$Z$11:$Z$235&amp;$AE$11:$AE$235,0),MATCH($C512,$AB$9:$AM$9,0)),"-")</f>
        <v>2.52</v>
      </c>
      <c r="P512" s="75" t="s">
        <v>407</v>
      </c>
      <c r="Q512" s="75" t="s">
        <v>407</v>
      </c>
      <c r="R512" s="101">
        <f t="array" ref="R512">IFERROR(INDEX($AB$11:$AM$235,MATCH($B512&amp;$I512,$Z$11:$Z$235&amp;$AE$11:$AE$235,0),MATCH($D512,$AB$9:$AM$9,0)),"-")</f>
        <v>2.3077000000000001</v>
      </c>
      <c r="S512" s="75">
        <v>88</v>
      </c>
      <c r="T512" s="75">
        <v>80</v>
      </c>
      <c r="U512" s="75">
        <v>4</v>
      </c>
      <c r="V512" s="75">
        <v>46</v>
      </c>
      <c r="W512" s="50" t="str">
        <f t="shared" si="54"/>
        <v>-</v>
      </c>
      <c r="X512" s="50">
        <f t="shared" si="55"/>
        <v>8</v>
      </c>
      <c r="AO512" s="50"/>
    </row>
    <row r="513" spans="2:41" ht="15" x14ac:dyDescent="0.3">
      <c r="B513" s="76" t="str">
        <f t="shared" si="52"/>
        <v>M3×0.5</v>
      </c>
      <c r="C513" s="77" t="s">
        <v>216</v>
      </c>
      <c r="D513" s="77" t="s">
        <v>221</v>
      </c>
      <c r="E513" s="74" t="s">
        <v>0</v>
      </c>
      <c r="F513" s="75">
        <v>3</v>
      </c>
      <c r="G513" s="75">
        <v>0.5</v>
      </c>
      <c r="H513" s="74" t="s">
        <v>463</v>
      </c>
      <c r="I513" s="77" t="s">
        <v>385</v>
      </c>
      <c r="J513" s="75" t="s">
        <v>313</v>
      </c>
      <c r="K513" s="58" t="s">
        <v>490</v>
      </c>
      <c r="L513" s="75">
        <v>3</v>
      </c>
      <c r="M513" s="75">
        <f t="shared" si="53"/>
        <v>0.5</v>
      </c>
      <c r="N513" s="74">
        <v>60</v>
      </c>
      <c r="O513" s="101">
        <f t="array" ref="O513">IFERROR(INDEX($AB$11:$AM$235,MATCH($B513&amp;$I513,$Z$11:$Z$235&amp;$AE$11:$AE$235,0),MATCH($C513,$AB$9:$AM$9,0)),"-")</f>
        <v>2.99</v>
      </c>
      <c r="P513" s="75" t="s">
        <v>179</v>
      </c>
      <c r="Q513" s="75" t="s">
        <v>180</v>
      </c>
      <c r="R513" s="101">
        <f t="array" ref="R513">IFERROR(INDEX($AB$11:$AM$235,MATCH($B513&amp;$I513,$Z$11:$Z$235&amp;$AE$11:$AE$235,0),MATCH($D513,$AB$9:$AM$9,0)),"-")</f>
        <v>2.6751999999999998</v>
      </c>
      <c r="S513" s="75">
        <v>108</v>
      </c>
      <c r="T513" s="75">
        <v>100</v>
      </c>
      <c r="U513" s="75">
        <v>4</v>
      </c>
      <c r="V513" s="75">
        <v>42</v>
      </c>
      <c r="W513" s="50" t="str">
        <f t="shared" si="54"/>
        <v>-</v>
      </c>
      <c r="X513" s="50">
        <f t="shared" si="55"/>
        <v>8</v>
      </c>
      <c r="AO513" s="50"/>
    </row>
    <row r="514" spans="2:41" ht="15" x14ac:dyDescent="0.3">
      <c r="B514" s="76" t="str">
        <f t="shared" si="52"/>
        <v>M3.5×0.6</v>
      </c>
      <c r="C514" s="77" t="s">
        <v>216</v>
      </c>
      <c r="D514" s="77" t="s">
        <v>221</v>
      </c>
      <c r="E514" s="74" t="s">
        <v>0</v>
      </c>
      <c r="F514" s="75">
        <v>3.5</v>
      </c>
      <c r="G514" s="75">
        <v>0.6</v>
      </c>
      <c r="H514" s="74" t="s">
        <v>463</v>
      </c>
      <c r="I514" s="77" t="s">
        <v>385</v>
      </c>
      <c r="J514" s="75" t="s">
        <v>313</v>
      </c>
      <c r="K514" s="58" t="s">
        <v>490</v>
      </c>
      <c r="L514" s="75">
        <v>3.5</v>
      </c>
      <c r="M514" s="75">
        <f t="shared" si="53"/>
        <v>0.6</v>
      </c>
      <c r="N514" s="74">
        <v>60</v>
      </c>
      <c r="O514" s="101">
        <f t="array" ref="O514">IFERROR(INDEX($AB$11:$AM$235,MATCH($B514&amp;$I514,$Z$11:$Z$235&amp;$AE$11:$AE$235,0),MATCH($C514,$AB$9:$AM$9,0)),"-")</f>
        <v>3.37</v>
      </c>
      <c r="P514" s="75" t="s">
        <v>179</v>
      </c>
      <c r="Q514" s="75" t="s">
        <v>180</v>
      </c>
      <c r="R514" s="101">
        <f t="array" ref="R514">IFERROR(INDEX($AB$11:$AM$235,MATCH($B514&amp;$I514,$Z$11:$Z$235&amp;$AE$11:$AE$235,0),MATCH($D514,$AB$9:$AM$9,0)),"-")</f>
        <v>3.1103000000000001</v>
      </c>
      <c r="S514" s="75">
        <v>98</v>
      </c>
      <c r="T514" s="75">
        <v>90</v>
      </c>
      <c r="U514" s="75">
        <v>4</v>
      </c>
      <c r="V514" s="75">
        <v>36</v>
      </c>
      <c r="W514" s="50" t="str">
        <f t="shared" si="54"/>
        <v>-</v>
      </c>
      <c r="X514" s="50">
        <f t="shared" si="55"/>
        <v>8</v>
      </c>
      <c r="AO514" s="50"/>
    </row>
    <row r="515" spans="2:41" ht="15" x14ac:dyDescent="0.3">
      <c r="B515" s="76" t="str">
        <f t="shared" si="52"/>
        <v>M4×0.7</v>
      </c>
      <c r="C515" s="77" t="s">
        <v>216</v>
      </c>
      <c r="D515" s="77" t="s">
        <v>221</v>
      </c>
      <c r="E515" s="74" t="s">
        <v>0</v>
      </c>
      <c r="F515" s="75">
        <v>4</v>
      </c>
      <c r="G515" s="75">
        <v>0.7</v>
      </c>
      <c r="H515" s="74" t="s">
        <v>463</v>
      </c>
      <c r="I515" s="77" t="s">
        <v>385</v>
      </c>
      <c r="J515" s="75" t="s">
        <v>313</v>
      </c>
      <c r="K515" s="58" t="s">
        <v>490</v>
      </c>
      <c r="L515" s="75">
        <v>4</v>
      </c>
      <c r="M515" s="75">
        <f t="shared" si="53"/>
        <v>0.7</v>
      </c>
      <c r="N515" s="74">
        <v>60</v>
      </c>
      <c r="O515" s="101">
        <f t="array" ref="O515">IFERROR(INDEX($AB$11:$AM$235,MATCH($B515&amp;$I515,$Z$11:$Z$235&amp;$AE$11:$AE$235,0),MATCH($C515,$AB$9:$AM$9,0)),"-")</f>
        <v>3.97</v>
      </c>
      <c r="P515" s="75" t="s">
        <v>179</v>
      </c>
      <c r="Q515" s="75" t="s">
        <v>180</v>
      </c>
      <c r="R515" s="101">
        <f t="array" ref="R515">IFERROR(INDEX($AB$11:$AM$235,MATCH($B515&amp;$I515,$Z$11:$Z$235&amp;$AE$11:$AE$235,0),MATCH($D515,$AB$9:$AM$9,0)),"-")</f>
        <v>3.5453000000000001</v>
      </c>
      <c r="S515" s="75">
        <v>126</v>
      </c>
      <c r="T515" s="75">
        <v>118</v>
      </c>
      <c r="U515" s="75">
        <v>4</v>
      </c>
      <c r="V515" s="75">
        <v>32</v>
      </c>
      <c r="W515" s="50" t="str">
        <f t="shared" si="54"/>
        <v>-</v>
      </c>
      <c r="X515" s="50">
        <f t="shared" si="55"/>
        <v>8</v>
      </c>
      <c r="AO515" s="50"/>
    </row>
    <row r="516" spans="2:41" ht="15" x14ac:dyDescent="0.3">
      <c r="B516" s="76" t="str">
        <f t="shared" si="52"/>
        <v>M4.5×0.75</v>
      </c>
      <c r="C516" s="77" t="s">
        <v>216</v>
      </c>
      <c r="D516" s="77" t="s">
        <v>221</v>
      </c>
      <c r="E516" s="74" t="s">
        <v>0</v>
      </c>
      <c r="F516" s="75">
        <v>4.5</v>
      </c>
      <c r="G516" s="75">
        <v>0.75</v>
      </c>
      <c r="H516" s="74" t="s">
        <v>463</v>
      </c>
      <c r="I516" s="77" t="s">
        <v>385</v>
      </c>
      <c r="J516" s="75" t="s">
        <v>313</v>
      </c>
      <c r="K516" s="58" t="s">
        <v>490</v>
      </c>
      <c r="L516" s="75">
        <v>4.5</v>
      </c>
      <c r="M516" s="75">
        <f t="shared" si="53"/>
        <v>0.75</v>
      </c>
      <c r="N516" s="74">
        <v>60</v>
      </c>
      <c r="O516" s="101">
        <f t="array" ref="O516">IFERROR(INDEX($AB$11:$AM$235,MATCH($B516&amp;$I516,$Z$11:$Z$235&amp;$AE$11:$AE$235,0),MATCH($C516,$AB$9:$AM$9,0)),"-")</f>
        <v>4.33</v>
      </c>
      <c r="P516" s="75" t="s">
        <v>179</v>
      </c>
      <c r="Q516" s="75" t="s">
        <v>180</v>
      </c>
      <c r="R516" s="101">
        <f t="array" ref="R516">IFERROR(INDEX($AB$11:$AM$235,MATCH($B516&amp;$I516,$Z$11:$Z$235&amp;$AE$11:$AE$235,0),MATCH($D516,$AB$9:$AM$9,0)),"-")</f>
        <v>4.0129000000000001</v>
      </c>
      <c r="S516" s="75">
        <v>108</v>
      </c>
      <c r="T516" s="75">
        <v>100</v>
      </c>
      <c r="U516" s="75">
        <v>4</v>
      </c>
      <c r="V516" s="75">
        <v>30</v>
      </c>
      <c r="W516" s="50" t="str">
        <f t="shared" si="54"/>
        <v>-</v>
      </c>
      <c r="X516" s="50">
        <f t="shared" si="55"/>
        <v>8</v>
      </c>
      <c r="AO516" s="50"/>
    </row>
    <row r="517" spans="2:41" ht="15" x14ac:dyDescent="0.3">
      <c r="B517" s="76" t="str">
        <f t="shared" si="52"/>
        <v>M5×0.8</v>
      </c>
      <c r="C517" s="77" t="s">
        <v>216</v>
      </c>
      <c r="D517" s="77" t="s">
        <v>221</v>
      </c>
      <c r="E517" s="74" t="s">
        <v>0</v>
      </c>
      <c r="F517" s="75">
        <v>5</v>
      </c>
      <c r="G517" s="75">
        <v>0.8</v>
      </c>
      <c r="H517" s="74" t="s">
        <v>463</v>
      </c>
      <c r="I517" s="77" t="s">
        <v>385</v>
      </c>
      <c r="J517" s="75" t="s">
        <v>313</v>
      </c>
      <c r="K517" s="58" t="s">
        <v>490</v>
      </c>
      <c r="L517" s="75">
        <v>5</v>
      </c>
      <c r="M517" s="75">
        <f t="shared" si="53"/>
        <v>0.8</v>
      </c>
      <c r="N517" s="74">
        <v>60</v>
      </c>
      <c r="O517" s="101">
        <f t="array" ref="O517">IFERROR(INDEX($AB$11:$AM$235,MATCH($B517&amp;$I517,$Z$11:$Z$235&amp;$AE$11:$AE$235,0),MATCH($C517,$AB$9:$AM$9,0)),"-")</f>
        <v>4.95</v>
      </c>
      <c r="P517" s="75" t="s">
        <v>179</v>
      </c>
      <c r="Q517" s="75" t="s">
        <v>180</v>
      </c>
      <c r="R517" s="101">
        <f t="array" ref="R517">IFERROR(INDEX($AB$11:$AM$235,MATCH($B517&amp;$I517,$Z$11:$Z$235&amp;$AE$11:$AE$235,0),MATCH($D517,$AB$9:$AM$9,0)),"-")</f>
        <v>4.4804000000000004</v>
      </c>
      <c r="S517" s="75">
        <v>133</v>
      </c>
      <c r="T517" s="75">
        <v>125</v>
      </c>
      <c r="U517" s="75">
        <v>4</v>
      </c>
      <c r="V517" s="75">
        <v>29</v>
      </c>
      <c r="W517" s="50" t="str">
        <f t="shared" si="54"/>
        <v>-</v>
      </c>
      <c r="X517" s="50">
        <f t="shared" si="55"/>
        <v>8</v>
      </c>
      <c r="AO517" s="50"/>
    </row>
    <row r="518" spans="2:41" ht="15" x14ac:dyDescent="0.3">
      <c r="B518" s="76" t="str">
        <f t="shared" si="52"/>
        <v>M6×1</v>
      </c>
      <c r="C518" s="77" t="s">
        <v>216</v>
      </c>
      <c r="D518" s="77" t="s">
        <v>221</v>
      </c>
      <c r="E518" s="74" t="s">
        <v>0</v>
      </c>
      <c r="F518" s="75">
        <v>6</v>
      </c>
      <c r="G518" s="75">
        <v>1</v>
      </c>
      <c r="H518" s="74" t="s">
        <v>463</v>
      </c>
      <c r="I518" s="77" t="s">
        <v>385</v>
      </c>
      <c r="J518" s="75" t="s">
        <v>313</v>
      </c>
      <c r="K518" s="58" t="s">
        <v>490</v>
      </c>
      <c r="L518" s="75">
        <v>6</v>
      </c>
      <c r="M518" s="75">
        <f t="shared" si="53"/>
        <v>1</v>
      </c>
      <c r="N518" s="74">
        <v>60</v>
      </c>
      <c r="O518" s="101">
        <f t="array" ref="O518">IFERROR(INDEX($AB$11:$AM$235,MATCH($B518&amp;$I518,$Z$11:$Z$235&amp;$AE$11:$AE$235,0),MATCH($C518,$AB$9:$AM$9,0)),"-")</f>
        <v>5.76</v>
      </c>
      <c r="P518" s="75" t="s">
        <v>179</v>
      </c>
      <c r="Q518" s="75" t="s">
        <v>180</v>
      </c>
      <c r="R518" s="101">
        <f t="array" ref="R518">IFERROR(INDEX($AB$11:$AM$235,MATCH($B518&amp;$I518,$Z$11:$Z$235&amp;$AE$11:$AE$235,0),MATCH($D518,$AB$9:$AM$9,0)),"-")</f>
        <v>5.3505000000000003</v>
      </c>
      <c r="S518" s="75">
        <v>128</v>
      </c>
      <c r="T518" s="75">
        <v>120</v>
      </c>
      <c r="U518" s="75">
        <v>4</v>
      </c>
      <c r="V518" s="75">
        <v>24</v>
      </c>
      <c r="W518" s="50" t="str">
        <f t="shared" si="54"/>
        <v>-</v>
      </c>
      <c r="X518" s="50">
        <f t="shared" si="55"/>
        <v>8</v>
      </c>
      <c r="AO518" s="50"/>
    </row>
    <row r="519" spans="2:41" ht="15" x14ac:dyDescent="0.3">
      <c r="B519" s="76" t="str">
        <f t="shared" si="52"/>
        <v>M7×1</v>
      </c>
      <c r="C519" s="77" t="s">
        <v>216</v>
      </c>
      <c r="D519" s="77" t="s">
        <v>221</v>
      </c>
      <c r="E519" s="74" t="s">
        <v>0</v>
      </c>
      <c r="F519" s="75">
        <v>7</v>
      </c>
      <c r="G519" s="75">
        <v>1</v>
      </c>
      <c r="H519" s="74" t="s">
        <v>463</v>
      </c>
      <c r="I519" s="77" t="s">
        <v>385</v>
      </c>
      <c r="J519" s="75" t="s">
        <v>313</v>
      </c>
      <c r="K519" s="58" t="s">
        <v>490</v>
      </c>
      <c r="L519" s="75">
        <v>7</v>
      </c>
      <c r="M519" s="75">
        <f t="shared" si="53"/>
        <v>1</v>
      </c>
      <c r="N519" s="74">
        <v>60</v>
      </c>
      <c r="O519" s="101">
        <f t="array" ref="O519">IFERROR(INDEX($AB$11:$AM$235,MATCH($B519&amp;$I519,$Z$11:$Z$235&amp;$AE$11:$AE$235,0),MATCH($C519,$AB$9:$AM$9,0)),"-")</f>
        <v>6.76</v>
      </c>
      <c r="P519" s="75" t="s">
        <v>179</v>
      </c>
      <c r="Q519" s="75" t="s">
        <v>180</v>
      </c>
      <c r="R519" s="101">
        <f t="array" ref="R519">IFERROR(INDEX($AB$11:$AM$235,MATCH($B519&amp;$I519,$Z$11:$Z$235&amp;$AE$11:$AE$235,0),MATCH($D519,$AB$9:$AM$9,0)),"-")</f>
        <v>6.3505000000000003</v>
      </c>
      <c r="S519" s="75">
        <v>128</v>
      </c>
      <c r="T519" s="75">
        <v>120</v>
      </c>
      <c r="U519" s="75">
        <v>4</v>
      </c>
      <c r="V519" s="75">
        <v>24</v>
      </c>
      <c r="W519" s="50" t="str">
        <f t="shared" si="54"/>
        <v>-</v>
      </c>
      <c r="X519" s="50">
        <f t="shared" si="55"/>
        <v>8</v>
      </c>
      <c r="AO519" s="50"/>
    </row>
    <row r="520" spans="2:41" ht="15" x14ac:dyDescent="0.3">
      <c r="B520" s="76" t="str">
        <f t="shared" si="52"/>
        <v>M8×1.25</v>
      </c>
      <c r="C520" s="77" t="s">
        <v>216</v>
      </c>
      <c r="D520" s="77" t="s">
        <v>221</v>
      </c>
      <c r="E520" s="74" t="s">
        <v>0</v>
      </c>
      <c r="F520" s="75">
        <v>8</v>
      </c>
      <c r="G520" s="75">
        <v>1.25</v>
      </c>
      <c r="H520" s="74" t="s">
        <v>463</v>
      </c>
      <c r="I520" s="77" t="s">
        <v>385</v>
      </c>
      <c r="J520" s="75" t="s">
        <v>313</v>
      </c>
      <c r="K520" s="58" t="s">
        <v>490</v>
      </c>
      <c r="L520" s="75">
        <v>8</v>
      </c>
      <c r="M520" s="75">
        <f t="shared" si="53"/>
        <v>1.25</v>
      </c>
      <c r="N520" s="74">
        <v>60</v>
      </c>
      <c r="O520" s="101">
        <f t="array" ref="O520">IFERROR(INDEX($AB$11:$AM$235,MATCH($B520&amp;$I520,$Z$11:$Z$235&amp;$AE$11:$AE$235,0),MATCH($C520,$AB$9:$AM$9,0)),"-")</f>
        <v>7.68</v>
      </c>
      <c r="P520" s="75" t="s">
        <v>179</v>
      </c>
      <c r="Q520" s="75" t="s">
        <v>180</v>
      </c>
      <c r="R520" s="101">
        <f t="array" ref="R520">IFERROR(INDEX($AB$11:$AM$235,MATCH($B520&amp;$I520,$Z$11:$Z$235&amp;$AE$11:$AE$235,0),MATCH($D520,$AB$9:$AM$9,0)),"-")</f>
        <v>7.1881000000000004</v>
      </c>
      <c r="S520" s="75">
        <v>138</v>
      </c>
      <c r="T520" s="75">
        <v>130</v>
      </c>
      <c r="U520" s="75">
        <v>4</v>
      </c>
      <c r="V520" s="75">
        <v>20</v>
      </c>
      <c r="W520" s="50" t="str">
        <f t="shared" si="54"/>
        <v>-</v>
      </c>
      <c r="X520" s="50">
        <f t="shared" si="55"/>
        <v>8</v>
      </c>
      <c r="AO520" s="50"/>
    </row>
    <row r="521" spans="2:41" ht="15" x14ac:dyDescent="0.3">
      <c r="B521" s="76" t="str">
        <f t="shared" si="52"/>
        <v>M9×1.25</v>
      </c>
      <c r="C521" s="77" t="s">
        <v>216</v>
      </c>
      <c r="D521" s="77" t="s">
        <v>221</v>
      </c>
      <c r="E521" s="74" t="s">
        <v>0</v>
      </c>
      <c r="F521" s="75">
        <v>9</v>
      </c>
      <c r="G521" s="75">
        <v>1.25</v>
      </c>
      <c r="H521" s="74" t="s">
        <v>463</v>
      </c>
      <c r="I521" s="77" t="s">
        <v>385</v>
      </c>
      <c r="J521" s="75" t="s">
        <v>313</v>
      </c>
      <c r="K521" s="58" t="s">
        <v>490</v>
      </c>
      <c r="L521" s="75">
        <v>9</v>
      </c>
      <c r="M521" s="75">
        <f t="shared" si="53"/>
        <v>1.25</v>
      </c>
      <c r="N521" s="74">
        <v>60</v>
      </c>
      <c r="O521" s="101">
        <f t="array" ref="O521">IFERROR(INDEX($AB$11:$AM$235,MATCH($B521&amp;$I521,$Z$11:$Z$235&amp;$AE$11:$AE$235,0),MATCH($C521,$AB$9:$AM$9,0)),"-")</f>
        <v>8.68</v>
      </c>
      <c r="P521" s="75" t="s">
        <v>179</v>
      </c>
      <c r="Q521" s="75" t="s">
        <v>180</v>
      </c>
      <c r="R521" s="101">
        <f t="array" ref="R521">IFERROR(INDEX($AB$11:$AM$235,MATCH($B521&amp;$I521,$Z$11:$Z$235&amp;$AE$11:$AE$235,0),MATCH($D521,$AB$9:$AM$9,0)),"-")</f>
        <v>8.1881000000000004</v>
      </c>
      <c r="S521" s="75">
        <v>138</v>
      </c>
      <c r="T521" s="75">
        <v>130</v>
      </c>
      <c r="U521" s="75">
        <v>4</v>
      </c>
      <c r="V521" s="75">
        <v>20</v>
      </c>
      <c r="W521" s="50" t="str">
        <f t="shared" si="54"/>
        <v>-</v>
      </c>
      <c r="X521" s="50">
        <f t="shared" si="55"/>
        <v>8</v>
      </c>
      <c r="AO521" s="50"/>
    </row>
    <row r="522" spans="2:41" ht="15" x14ac:dyDescent="0.3">
      <c r="B522" s="76" t="str">
        <f t="shared" si="52"/>
        <v>M10×1.5</v>
      </c>
      <c r="C522" s="77" t="s">
        <v>216</v>
      </c>
      <c r="D522" s="77" t="s">
        <v>221</v>
      </c>
      <c r="E522" s="74" t="s">
        <v>0</v>
      </c>
      <c r="F522" s="75">
        <v>10</v>
      </c>
      <c r="G522" s="75">
        <v>1.5</v>
      </c>
      <c r="H522" s="74" t="s">
        <v>463</v>
      </c>
      <c r="I522" s="77" t="s">
        <v>385</v>
      </c>
      <c r="J522" s="75" t="s">
        <v>313</v>
      </c>
      <c r="K522" s="58" t="s">
        <v>490</v>
      </c>
      <c r="L522" s="75">
        <v>10</v>
      </c>
      <c r="M522" s="75">
        <f t="shared" si="53"/>
        <v>1.5</v>
      </c>
      <c r="N522" s="74">
        <v>60</v>
      </c>
      <c r="O522" s="101">
        <f t="array" ref="O522">IFERROR(INDEX($AB$11:$AM$235,MATCH($B522&amp;$I522,$Z$11:$Z$235&amp;$AE$11:$AE$235,0),MATCH($C522,$AB$9:$AM$9,0)),"-")</f>
        <v>9.6</v>
      </c>
      <c r="P522" s="75" t="s">
        <v>179</v>
      </c>
      <c r="Q522" s="75" t="s">
        <v>180</v>
      </c>
      <c r="R522" s="101">
        <f t="array" ref="R522">IFERROR(INDEX($AB$11:$AM$235,MATCH($B522&amp;$I522,$Z$11:$Z$235&amp;$AE$11:$AE$235,0),MATCH($D522,$AB$9:$AM$9,0)),"-")</f>
        <v>9.0257000000000005</v>
      </c>
      <c r="S522" s="75">
        <v>148</v>
      </c>
      <c r="T522" s="75">
        <v>140</v>
      </c>
      <c r="U522" s="75">
        <v>4</v>
      </c>
      <c r="V522" s="75">
        <v>18</v>
      </c>
      <c r="W522" s="50" t="str">
        <f t="shared" si="54"/>
        <v>-</v>
      </c>
      <c r="X522" s="50">
        <f t="shared" si="55"/>
        <v>8</v>
      </c>
      <c r="AO522" s="50"/>
    </row>
    <row r="523" spans="2:41" ht="15" x14ac:dyDescent="0.3">
      <c r="B523" s="76" t="str">
        <f t="shared" ref="B523:B574" si="56">CONCATENATE(E523,L523,"×",G523)</f>
        <v>M11×1.5</v>
      </c>
      <c r="C523" s="77" t="s">
        <v>216</v>
      </c>
      <c r="D523" s="77" t="s">
        <v>221</v>
      </c>
      <c r="E523" s="74" t="s">
        <v>0</v>
      </c>
      <c r="F523" s="75">
        <v>11</v>
      </c>
      <c r="G523" s="75">
        <v>1.5</v>
      </c>
      <c r="H523" s="74" t="s">
        <v>463</v>
      </c>
      <c r="I523" s="77" t="s">
        <v>385</v>
      </c>
      <c r="J523" s="75" t="s">
        <v>313</v>
      </c>
      <c r="K523" s="58" t="s">
        <v>490</v>
      </c>
      <c r="L523" s="75">
        <v>11</v>
      </c>
      <c r="M523" s="75">
        <f t="shared" ref="M523:M574" si="57">G523</f>
        <v>1.5</v>
      </c>
      <c r="N523" s="74">
        <v>60</v>
      </c>
      <c r="O523" s="101">
        <f t="array" ref="O523">IFERROR(INDEX($AB$11:$AM$235,MATCH($B523&amp;$I523,$Z$11:$Z$235&amp;$AE$11:$AE$235,0),MATCH($C523,$AB$9:$AM$9,0)),"-")</f>
        <v>10.86</v>
      </c>
      <c r="P523" s="75" t="s">
        <v>179</v>
      </c>
      <c r="Q523" s="75" t="s">
        <v>180</v>
      </c>
      <c r="R523" s="101">
        <f t="array" ref="R523">IFERROR(INDEX($AB$11:$AM$235,MATCH($B523&amp;$I523,$Z$11:$Z$235&amp;$AE$11:$AE$235,0),MATCH($D523,$AB$9:$AM$9,0)),"-")</f>
        <v>10.025700000000001</v>
      </c>
      <c r="S523" s="75">
        <v>188</v>
      </c>
      <c r="T523" s="75">
        <v>180</v>
      </c>
      <c r="U523" s="75">
        <v>4</v>
      </c>
      <c r="V523" s="75">
        <v>18</v>
      </c>
      <c r="W523" s="50" t="str">
        <f t="shared" si="54"/>
        <v>-</v>
      </c>
      <c r="X523" s="50">
        <f t="shared" si="55"/>
        <v>8</v>
      </c>
      <c r="AO523" s="50"/>
    </row>
    <row r="524" spans="2:41" ht="15" x14ac:dyDescent="0.3">
      <c r="B524" s="76" t="str">
        <f t="shared" si="56"/>
        <v>M12×1.75</v>
      </c>
      <c r="C524" s="77" t="s">
        <v>216</v>
      </c>
      <c r="D524" s="77" t="s">
        <v>221</v>
      </c>
      <c r="E524" s="74" t="s">
        <v>0</v>
      </c>
      <c r="F524" s="75">
        <v>12</v>
      </c>
      <c r="G524" s="75">
        <v>1.75</v>
      </c>
      <c r="H524" s="74" t="s">
        <v>463</v>
      </c>
      <c r="I524" s="77" t="s">
        <v>385</v>
      </c>
      <c r="J524" s="75" t="s">
        <v>313</v>
      </c>
      <c r="K524" s="58" t="s">
        <v>490</v>
      </c>
      <c r="L524" s="75">
        <v>12</v>
      </c>
      <c r="M524" s="75">
        <f t="shared" si="57"/>
        <v>1.75</v>
      </c>
      <c r="N524" s="74">
        <v>60</v>
      </c>
      <c r="O524" s="101">
        <f t="array" ref="O524">IFERROR(INDEX($AB$11:$AM$235,MATCH($B524&amp;$I524,$Z$11:$Z$235&amp;$AE$11:$AE$235,0),MATCH($C524,$AB$9:$AM$9,0)),"-")</f>
        <v>11.53</v>
      </c>
      <c r="P524" s="75" t="s">
        <v>179</v>
      </c>
      <c r="Q524" s="75" t="s">
        <v>180</v>
      </c>
      <c r="R524" s="101">
        <f t="array" ref="R524">IFERROR(INDEX($AB$11:$AM$235,MATCH($B524&amp;$I524,$Z$11:$Z$235&amp;$AE$11:$AE$235,0),MATCH($D524,$AB$9:$AM$9,0)),"-")</f>
        <v>10.863300000000001</v>
      </c>
      <c r="S524" s="75">
        <v>168</v>
      </c>
      <c r="T524" s="75">
        <v>160</v>
      </c>
      <c r="U524" s="75">
        <v>4</v>
      </c>
      <c r="V524" s="75">
        <v>16</v>
      </c>
      <c r="W524" s="50" t="str">
        <f t="shared" ref="W524:W574" si="58">IF(P524="-","-",P524-Q524)</f>
        <v>-</v>
      </c>
      <c r="X524" s="50">
        <f t="shared" si="55"/>
        <v>8</v>
      </c>
      <c r="AO524" s="50"/>
    </row>
    <row r="525" spans="2:41" ht="15" x14ac:dyDescent="0.3">
      <c r="B525" s="76" t="str">
        <f t="shared" si="56"/>
        <v>M14×2</v>
      </c>
      <c r="C525" s="77" t="s">
        <v>216</v>
      </c>
      <c r="D525" s="77" t="s">
        <v>221</v>
      </c>
      <c r="E525" s="74" t="s">
        <v>0</v>
      </c>
      <c r="F525" s="75">
        <v>14</v>
      </c>
      <c r="G525" s="75">
        <v>2</v>
      </c>
      <c r="H525" s="74" t="s">
        <v>463</v>
      </c>
      <c r="I525" s="77" t="s">
        <v>385</v>
      </c>
      <c r="J525" s="75" t="s">
        <v>313</v>
      </c>
      <c r="K525" s="58" t="s">
        <v>490</v>
      </c>
      <c r="L525" s="75">
        <v>14</v>
      </c>
      <c r="M525" s="75">
        <f t="shared" si="57"/>
        <v>2</v>
      </c>
      <c r="N525" s="74">
        <v>60</v>
      </c>
      <c r="O525" s="101">
        <f t="array" ref="O525">IFERROR(INDEX($AB$11:$AM$235,MATCH($B525&amp;$I525,$Z$11:$Z$235&amp;$AE$11:$AE$235,0),MATCH($C525,$AB$9:$AM$9,0)),"-")</f>
        <v>13.45</v>
      </c>
      <c r="P525" s="75" t="s">
        <v>179</v>
      </c>
      <c r="Q525" s="75" t="s">
        <v>180</v>
      </c>
      <c r="R525" s="101">
        <f t="array" ref="R525">IFERROR(INDEX($AB$11:$AM$235,MATCH($B525&amp;$I525,$Z$11:$Z$235&amp;$AE$11:$AE$235,0),MATCH($D525,$AB$9:$AM$9,0)),"-")</f>
        <v>12.701000000000001</v>
      </c>
      <c r="S525" s="75">
        <v>178</v>
      </c>
      <c r="T525" s="75">
        <v>170</v>
      </c>
      <c r="U525" s="75">
        <v>4</v>
      </c>
      <c r="V525" s="75">
        <v>15</v>
      </c>
      <c r="W525" s="50" t="str">
        <f t="shared" si="58"/>
        <v>-</v>
      </c>
      <c r="X525" s="50">
        <f t="shared" si="55"/>
        <v>8</v>
      </c>
      <c r="AO525" s="50"/>
    </row>
    <row r="526" spans="2:41" ht="15" x14ac:dyDescent="0.3">
      <c r="B526" s="76" t="str">
        <f t="shared" si="56"/>
        <v>M16×2</v>
      </c>
      <c r="C526" s="77" t="s">
        <v>216</v>
      </c>
      <c r="D526" s="77" t="s">
        <v>221</v>
      </c>
      <c r="E526" s="74" t="s">
        <v>0</v>
      </c>
      <c r="F526" s="75">
        <v>16</v>
      </c>
      <c r="G526" s="75">
        <v>2</v>
      </c>
      <c r="H526" s="74" t="s">
        <v>463</v>
      </c>
      <c r="I526" s="77" t="s">
        <v>385</v>
      </c>
      <c r="J526" s="75" t="s">
        <v>313</v>
      </c>
      <c r="K526" s="58" t="s">
        <v>490</v>
      </c>
      <c r="L526" s="75">
        <v>16</v>
      </c>
      <c r="M526" s="75">
        <f t="shared" si="57"/>
        <v>2</v>
      </c>
      <c r="N526" s="74">
        <v>60</v>
      </c>
      <c r="O526" s="101">
        <f t="array" ref="O526">IFERROR(INDEX($AB$11:$AM$235,MATCH($B526&amp;$I526,$Z$11:$Z$235&amp;$AE$11:$AE$235,0),MATCH($C526,$AB$9:$AM$9,0)),"-")</f>
        <v>15.45</v>
      </c>
      <c r="P526" s="75" t="s">
        <v>179</v>
      </c>
      <c r="Q526" s="75" t="s">
        <v>180</v>
      </c>
      <c r="R526" s="101">
        <f t="array" ref="R526">IFERROR(INDEX($AB$11:$AM$235,MATCH($B526&amp;$I526,$Z$11:$Z$235&amp;$AE$11:$AE$235,0),MATCH($D526,$AB$9:$AM$9,0)),"-")</f>
        <v>14.701000000000001</v>
      </c>
      <c r="S526" s="75">
        <v>178</v>
      </c>
      <c r="T526" s="75">
        <v>170</v>
      </c>
      <c r="U526" s="75">
        <v>4</v>
      </c>
      <c r="V526" s="75">
        <v>15</v>
      </c>
      <c r="W526" s="50" t="str">
        <f t="shared" si="58"/>
        <v>-</v>
      </c>
      <c r="X526" s="50">
        <f t="shared" si="55"/>
        <v>8</v>
      </c>
      <c r="AO526" s="50"/>
    </row>
    <row r="527" spans="2:41" ht="15" x14ac:dyDescent="0.3">
      <c r="B527" s="76" t="str">
        <f t="shared" si="56"/>
        <v>M18×2.5</v>
      </c>
      <c r="C527" s="77" t="s">
        <v>216</v>
      </c>
      <c r="D527" s="77" t="s">
        <v>221</v>
      </c>
      <c r="E527" s="74" t="s">
        <v>0</v>
      </c>
      <c r="F527" s="75">
        <v>18</v>
      </c>
      <c r="G527" s="75">
        <v>2.5</v>
      </c>
      <c r="H527" s="74" t="s">
        <v>463</v>
      </c>
      <c r="I527" s="77" t="s">
        <v>385</v>
      </c>
      <c r="J527" s="75" t="s">
        <v>313</v>
      </c>
      <c r="K527" s="58" t="s">
        <v>490</v>
      </c>
      <c r="L527" s="75">
        <v>18</v>
      </c>
      <c r="M527" s="75">
        <f t="shared" si="57"/>
        <v>2.5</v>
      </c>
      <c r="N527" s="74">
        <v>60</v>
      </c>
      <c r="O527" s="101">
        <f t="array" ref="O527">IFERROR(INDEX($AB$11:$AM$235,MATCH($B527&amp;$I527,$Z$11:$Z$235&amp;$AE$11:$AE$235,0),MATCH($C527,$AB$9:$AM$9,0)),"-")</f>
        <v>17.29</v>
      </c>
      <c r="P527" s="75" t="s">
        <v>179</v>
      </c>
      <c r="Q527" s="75" t="s">
        <v>180</v>
      </c>
      <c r="R527" s="101">
        <f t="array" ref="R527">IFERROR(INDEX($AB$11:$AM$235,MATCH($B527&amp;$I527,$Z$11:$Z$235&amp;$AE$11:$AE$235,0),MATCH($D527,$AB$9:$AM$9,0)),"-")</f>
        <v>16.376200000000001</v>
      </c>
      <c r="S527" s="75">
        <v>200</v>
      </c>
      <c r="T527" s="75">
        <v>190</v>
      </c>
      <c r="U527" s="75">
        <v>5</v>
      </c>
      <c r="V527" s="75">
        <v>13</v>
      </c>
      <c r="W527" s="50" t="str">
        <f t="shared" si="58"/>
        <v>-</v>
      </c>
      <c r="X527" s="50">
        <f t="shared" si="55"/>
        <v>10</v>
      </c>
      <c r="AO527" s="50"/>
    </row>
    <row r="528" spans="2:41" ht="15" x14ac:dyDescent="0.3">
      <c r="B528" s="76" t="str">
        <f t="shared" si="56"/>
        <v>M20×2.5</v>
      </c>
      <c r="C528" s="77" t="s">
        <v>216</v>
      </c>
      <c r="D528" s="77" t="s">
        <v>221</v>
      </c>
      <c r="E528" s="74" t="s">
        <v>0</v>
      </c>
      <c r="F528" s="75">
        <v>20</v>
      </c>
      <c r="G528" s="75">
        <v>2.5</v>
      </c>
      <c r="H528" s="74" t="s">
        <v>463</v>
      </c>
      <c r="I528" s="77" t="s">
        <v>385</v>
      </c>
      <c r="J528" s="75" t="s">
        <v>313</v>
      </c>
      <c r="K528" s="58" t="s">
        <v>490</v>
      </c>
      <c r="L528" s="75">
        <v>20</v>
      </c>
      <c r="M528" s="75">
        <f t="shared" si="57"/>
        <v>2.5</v>
      </c>
      <c r="N528" s="74">
        <v>60</v>
      </c>
      <c r="O528" s="101">
        <f t="array" ref="O528">IFERROR(INDEX($AB$11:$AM$235,MATCH($B528&amp;$I528,$Z$11:$Z$235&amp;$AE$11:$AE$235,0),MATCH($C528,$AB$9:$AM$9,0)),"-")</f>
        <v>19.29</v>
      </c>
      <c r="P528" s="75" t="s">
        <v>179</v>
      </c>
      <c r="Q528" s="75" t="s">
        <v>180</v>
      </c>
      <c r="R528" s="101">
        <f t="array" ref="R528">IFERROR(INDEX($AB$11:$AM$235,MATCH($B528&amp;$I528,$Z$11:$Z$235&amp;$AE$11:$AE$235,0),MATCH($D528,$AB$9:$AM$9,0)),"-")</f>
        <v>18.376200000000001</v>
      </c>
      <c r="S528" s="75">
        <v>200</v>
      </c>
      <c r="T528" s="75">
        <v>190</v>
      </c>
      <c r="U528" s="75">
        <v>5</v>
      </c>
      <c r="V528" s="75">
        <v>13</v>
      </c>
      <c r="W528" s="50" t="str">
        <f t="shared" si="58"/>
        <v>-</v>
      </c>
      <c r="X528" s="50">
        <f t="shared" si="55"/>
        <v>10</v>
      </c>
      <c r="AO528" s="50"/>
    </row>
    <row r="529" spans="2:41" ht="15" x14ac:dyDescent="0.3">
      <c r="B529" s="76" t="str">
        <f t="shared" si="56"/>
        <v>M22×2.5</v>
      </c>
      <c r="C529" s="77" t="s">
        <v>216</v>
      </c>
      <c r="D529" s="77" t="s">
        <v>221</v>
      </c>
      <c r="E529" s="74" t="s">
        <v>0</v>
      </c>
      <c r="F529" s="75">
        <v>22</v>
      </c>
      <c r="G529" s="75">
        <v>2.5</v>
      </c>
      <c r="H529" s="74" t="s">
        <v>463</v>
      </c>
      <c r="I529" s="77" t="s">
        <v>385</v>
      </c>
      <c r="J529" s="75" t="s">
        <v>313</v>
      </c>
      <c r="K529" s="58" t="s">
        <v>490</v>
      </c>
      <c r="L529" s="75">
        <v>22</v>
      </c>
      <c r="M529" s="75">
        <f t="shared" si="57"/>
        <v>2.5</v>
      </c>
      <c r="N529" s="74">
        <v>60</v>
      </c>
      <c r="O529" s="101">
        <f t="array" ref="O529">IFERROR(INDEX($AB$11:$AM$235,MATCH($B529&amp;$I529,$Z$11:$Z$235&amp;$AE$11:$AE$235,0),MATCH($C529,$AB$9:$AM$9,0)),"-")</f>
        <v>21.29</v>
      </c>
      <c r="P529" s="75" t="s">
        <v>179</v>
      </c>
      <c r="Q529" s="75" t="s">
        <v>180</v>
      </c>
      <c r="R529" s="101">
        <f t="array" ref="R529">IFERROR(INDEX($AB$11:$AM$235,MATCH($B529&amp;$I529,$Z$11:$Z$235&amp;$AE$11:$AE$235,0),MATCH($D529,$AB$9:$AM$9,0)),"-")</f>
        <v>20.376200000000001</v>
      </c>
      <c r="S529" s="75">
        <v>200</v>
      </c>
      <c r="T529" s="75">
        <v>190</v>
      </c>
      <c r="U529" s="75">
        <v>5</v>
      </c>
      <c r="V529" s="75">
        <v>13</v>
      </c>
      <c r="W529" s="50" t="str">
        <f t="shared" si="58"/>
        <v>-</v>
      </c>
      <c r="X529" s="50">
        <f t="shared" si="55"/>
        <v>10</v>
      </c>
      <c r="AO529" s="50"/>
    </row>
    <row r="530" spans="2:41" ht="15" x14ac:dyDescent="0.3">
      <c r="B530" s="76" t="str">
        <f t="shared" si="56"/>
        <v>M24×3</v>
      </c>
      <c r="C530" s="77" t="s">
        <v>216</v>
      </c>
      <c r="D530" s="77" t="s">
        <v>221</v>
      </c>
      <c r="E530" s="74" t="s">
        <v>0</v>
      </c>
      <c r="F530" s="75">
        <v>24</v>
      </c>
      <c r="G530" s="75">
        <v>3</v>
      </c>
      <c r="H530" s="74" t="s">
        <v>463</v>
      </c>
      <c r="I530" s="77" t="s">
        <v>385</v>
      </c>
      <c r="J530" s="75" t="s">
        <v>313</v>
      </c>
      <c r="K530" s="58" t="s">
        <v>490</v>
      </c>
      <c r="L530" s="75">
        <v>24</v>
      </c>
      <c r="M530" s="75">
        <f t="shared" si="57"/>
        <v>3</v>
      </c>
      <c r="N530" s="74">
        <v>60</v>
      </c>
      <c r="O530" s="101">
        <f t="array" ref="O530">IFERROR(INDEX($AB$11:$AM$235,MATCH($B530&amp;$I530,$Z$11:$Z$235&amp;$AE$11:$AE$235,0),MATCH($C530,$AB$9:$AM$9,0)),"-")</f>
        <v>23.12</v>
      </c>
      <c r="P530" s="75" t="s">
        <v>179</v>
      </c>
      <c r="Q530" s="75" t="s">
        <v>180</v>
      </c>
      <c r="R530" s="101">
        <f t="array" ref="R530">IFERROR(INDEX($AB$11:$AM$235,MATCH($B530&amp;$I530,$Z$11:$Z$235&amp;$AE$11:$AE$235,0),MATCH($D530,$AB$9:$AM$9,0)),"-")</f>
        <v>22.051400000000001</v>
      </c>
      <c r="S530" s="75">
        <v>210</v>
      </c>
      <c r="T530" s="75">
        <v>200</v>
      </c>
      <c r="U530" s="75">
        <v>5</v>
      </c>
      <c r="V530" s="75">
        <v>12</v>
      </c>
      <c r="W530" s="50" t="str">
        <f t="shared" si="58"/>
        <v>-</v>
      </c>
      <c r="X530" s="50">
        <f t="shared" si="55"/>
        <v>10</v>
      </c>
      <c r="AO530" s="50"/>
    </row>
    <row r="531" spans="2:41" ht="15" x14ac:dyDescent="0.3">
      <c r="B531" s="76" t="str">
        <f t="shared" si="56"/>
        <v>M27×3</v>
      </c>
      <c r="C531" s="77" t="s">
        <v>216</v>
      </c>
      <c r="D531" s="77" t="s">
        <v>221</v>
      </c>
      <c r="E531" s="74" t="s">
        <v>0</v>
      </c>
      <c r="F531" s="75">
        <v>27</v>
      </c>
      <c r="G531" s="75">
        <v>3</v>
      </c>
      <c r="H531" s="74" t="s">
        <v>463</v>
      </c>
      <c r="I531" s="77" t="s">
        <v>385</v>
      </c>
      <c r="J531" s="75" t="s">
        <v>313</v>
      </c>
      <c r="K531" s="58" t="s">
        <v>490</v>
      </c>
      <c r="L531" s="75">
        <v>27</v>
      </c>
      <c r="M531" s="75">
        <f t="shared" si="57"/>
        <v>3</v>
      </c>
      <c r="N531" s="74">
        <v>60</v>
      </c>
      <c r="O531" s="101">
        <f t="array" ref="O531">IFERROR(INDEX($AB$11:$AM$235,MATCH($B531&amp;$I531,$Z$11:$Z$235&amp;$AE$11:$AE$235,0),MATCH($C531,$AB$9:$AM$9,0)),"-")</f>
        <v>26.12</v>
      </c>
      <c r="P531" s="75" t="s">
        <v>179</v>
      </c>
      <c r="Q531" s="75" t="s">
        <v>180</v>
      </c>
      <c r="R531" s="101">
        <f t="array" ref="R531">IFERROR(INDEX($AB$11:$AM$235,MATCH($B531&amp;$I531,$Z$11:$Z$235&amp;$AE$11:$AE$235,0),MATCH($D531,$AB$9:$AM$9,0)),"-")</f>
        <v>25.051400000000001</v>
      </c>
      <c r="S531" s="75">
        <v>210</v>
      </c>
      <c r="T531" s="75">
        <v>200</v>
      </c>
      <c r="U531" s="75">
        <v>5</v>
      </c>
      <c r="V531" s="75">
        <v>12</v>
      </c>
      <c r="W531" s="50" t="str">
        <f t="shared" si="58"/>
        <v>-</v>
      </c>
      <c r="X531" s="50">
        <f t="shared" si="55"/>
        <v>10</v>
      </c>
      <c r="AO531" s="50"/>
    </row>
    <row r="532" spans="2:41" ht="15" x14ac:dyDescent="0.3">
      <c r="B532" s="76" t="str">
        <f t="shared" si="56"/>
        <v>M30×3.5</v>
      </c>
      <c r="C532" s="77" t="s">
        <v>216</v>
      </c>
      <c r="D532" s="77" t="s">
        <v>221</v>
      </c>
      <c r="E532" s="74" t="s">
        <v>0</v>
      </c>
      <c r="F532" s="75">
        <v>30</v>
      </c>
      <c r="G532" s="75">
        <v>3.5</v>
      </c>
      <c r="H532" s="74" t="s">
        <v>463</v>
      </c>
      <c r="I532" s="77" t="s">
        <v>385</v>
      </c>
      <c r="J532" s="75" t="s">
        <v>313</v>
      </c>
      <c r="K532" s="58" t="s">
        <v>490</v>
      </c>
      <c r="L532" s="75">
        <v>30</v>
      </c>
      <c r="M532" s="75">
        <f t="shared" si="57"/>
        <v>3.5</v>
      </c>
      <c r="N532" s="74">
        <v>60</v>
      </c>
      <c r="O532" s="101">
        <f t="array" ref="O532">IFERROR(INDEX($AB$11:$AM$235,MATCH($B532&amp;$I532,$Z$11:$Z$235&amp;$AE$11:$AE$235,0),MATCH($C532,$AB$9:$AM$9,0)),"-")</f>
        <v>28.96</v>
      </c>
      <c r="P532" s="75" t="s">
        <v>179</v>
      </c>
      <c r="Q532" s="75" t="s">
        <v>180</v>
      </c>
      <c r="R532" s="101">
        <f t="array" ref="R532">IFERROR(INDEX($AB$11:$AM$235,MATCH($B532&amp;$I532,$Z$11:$Z$235&amp;$AE$11:$AE$235,0),MATCH($D532,$AB$9:$AM$9,0)),"-")</f>
        <v>27.726700000000001</v>
      </c>
      <c r="S532" s="75">
        <v>230</v>
      </c>
      <c r="T532" s="75">
        <v>220</v>
      </c>
      <c r="U532" s="75">
        <v>5</v>
      </c>
      <c r="V532" s="75">
        <v>11</v>
      </c>
      <c r="W532" s="50" t="str">
        <f t="shared" si="58"/>
        <v>-</v>
      </c>
      <c r="X532" s="50">
        <f t="shared" si="55"/>
        <v>10</v>
      </c>
      <c r="AO532" s="50"/>
    </row>
    <row r="533" spans="2:41" ht="15" x14ac:dyDescent="0.3">
      <c r="B533" s="76" t="str">
        <f t="shared" si="56"/>
        <v>M33×3.5</v>
      </c>
      <c r="C533" s="77" t="s">
        <v>216</v>
      </c>
      <c r="D533" s="77" t="s">
        <v>221</v>
      </c>
      <c r="E533" s="74" t="s">
        <v>0</v>
      </c>
      <c r="F533" s="75">
        <v>33</v>
      </c>
      <c r="G533" s="75">
        <v>3.5</v>
      </c>
      <c r="H533" s="74" t="s">
        <v>463</v>
      </c>
      <c r="I533" s="77" t="s">
        <v>385</v>
      </c>
      <c r="J533" s="75" t="s">
        <v>313</v>
      </c>
      <c r="K533" s="58" t="s">
        <v>490</v>
      </c>
      <c r="L533" s="75">
        <v>33</v>
      </c>
      <c r="M533" s="75">
        <f t="shared" si="57"/>
        <v>3.5</v>
      </c>
      <c r="N533" s="74">
        <v>60</v>
      </c>
      <c r="O533" s="101">
        <f t="array" ref="O533">IFERROR(INDEX($AB$11:$AM$235,MATCH($B533&amp;$I533,$Z$11:$Z$235&amp;$AE$11:$AE$235,0),MATCH($C533,$AB$9:$AM$9,0)),"-")</f>
        <v>31.96</v>
      </c>
      <c r="P533" s="75" t="s">
        <v>179</v>
      </c>
      <c r="Q533" s="75" t="s">
        <v>180</v>
      </c>
      <c r="R533" s="101">
        <f t="array" ref="R533">IFERROR(INDEX($AB$11:$AM$235,MATCH($B533&amp;$I533,$Z$11:$Z$235&amp;$AE$11:$AE$235,0),MATCH($D533,$AB$9:$AM$9,0)),"-")</f>
        <v>30.726700000000001</v>
      </c>
      <c r="S533" s="75">
        <v>230</v>
      </c>
      <c r="T533" s="75">
        <v>220</v>
      </c>
      <c r="U533" s="75">
        <v>5</v>
      </c>
      <c r="V533" s="75">
        <v>11</v>
      </c>
      <c r="W533" s="50" t="str">
        <f t="shared" si="58"/>
        <v>-</v>
      </c>
      <c r="X533" s="50">
        <f t="shared" si="55"/>
        <v>10</v>
      </c>
      <c r="AO533" s="50"/>
    </row>
    <row r="534" spans="2:41" ht="15" x14ac:dyDescent="0.3">
      <c r="B534" s="76" t="str">
        <f t="shared" si="56"/>
        <v>M36×4</v>
      </c>
      <c r="C534" s="77" t="s">
        <v>216</v>
      </c>
      <c r="D534" s="77" t="s">
        <v>221</v>
      </c>
      <c r="E534" s="74" t="s">
        <v>0</v>
      </c>
      <c r="F534" s="75">
        <v>36</v>
      </c>
      <c r="G534" s="75">
        <v>4</v>
      </c>
      <c r="H534" s="74" t="s">
        <v>463</v>
      </c>
      <c r="I534" s="77" t="s">
        <v>385</v>
      </c>
      <c r="J534" s="75" t="s">
        <v>313</v>
      </c>
      <c r="K534" s="58" t="s">
        <v>490</v>
      </c>
      <c r="L534" s="75">
        <v>36</v>
      </c>
      <c r="M534" s="75">
        <f t="shared" si="57"/>
        <v>4</v>
      </c>
      <c r="N534" s="74">
        <v>60</v>
      </c>
      <c r="O534" s="101">
        <f t="array" ref="O534">IFERROR(INDEX($AB$11:$AM$235,MATCH($B534&amp;$I534,$Z$11:$Z$235&amp;$AE$11:$AE$235,0),MATCH($C534,$AB$9:$AM$9,0)),"-")</f>
        <v>34.79</v>
      </c>
      <c r="P534" s="75" t="s">
        <v>179</v>
      </c>
      <c r="Q534" s="75" t="s">
        <v>180</v>
      </c>
      <c r="R534" s="101">
        <f t="array" ref="R534">IFERROR(INDEX($AB$11:$AM$235,MATCH($B534&amp;$I534,$Z$11:$Z$235&amp;$AE$11:$AE$235,0),MATCH($D534,$AB$9:$AM$9,0)),"-")</f>
        <v>33.401899999999998</v>
      </c>
      <c r="S534" s="75">
        <v>240</v>
      </c>
      <c r="T534" s="75">
        <v>230</v>
      </c>
      <c r="U534" s="75">
        <v>5</v>
      </c>
      <c r="V534" s="75">
        <v>11</v>
      </c>
      <c r="W534" s="50" t="str">
        <f t="shared" si="58"/>
        <v>-</v>
      </c>
      <c r="X534" s="50">
        <f t="shared" ref="X534:X574" si="59">S534-T534</f>
        <v>10</v>
      </c>
      <c r="AO534" s="50"/>
    </row>
    <row r="535" spans="2:41" ht="15" x14ac:dyDescent="0.3">
      <c r="B535" s="76" t="str">
        <f t="shared" si="56"/>
        <v>M39×4</v>
      </c>
      <c r="C535" s="77" t="s">
        <v>216</v>
      </c>
      <c r="D535" s="77" t="s">
        <v>221</v>
      </c>
      <c r="E535" s="74" t="s">
        <v>0</v>
      </c>
      <c r="F535" s="75">
        <v>39</v>
      </c>
      <c r="G535" s="75">
        <v>4</v>
      </c>
      <c r="H535" s="74" t="s">
        <v>463</v>
      </c>
      <c r="I535" s="77" t="s">
        <v>385</v>
      </c>
      <c r="J535" s="75" t="s">
        <v>313</v>
      </c>
      <c r="K535" s="58" t="s">
        <v>490</v>
      </c>
      <c r="L535" s="75">
        <v>39</v>
      </c>
      <c r="M535" s="75">
        <f t="shared" si="57"/>
        <v>4</v>
      </c>
      <c r="N535" s="74">
        <v>60</v>
      </c>
      <c r="O535" s="101">
        <f t="array" ref="O535">IFERROR(INDEX($AB$11:$AM$235,MATCH($B535&amp;$I535,$Z$11:$Z$235&amp;$AE$11:$AE$235,0),MATCH($C535,$AB$9:$AM$9,0)),"-")</f>
        <v>67.790000000000006</v>
      </c>
      <c r="P535" s="75" t="s">
        <v>179</v>
      </c>
      <c r="Q535" s="75" t="s">
        <v>180</v>
      </c>
      <c r="R535" s="101">
        <f t="array" ref="R535">IFERROR(INDEX($AB$11:$AM$235,MATCH($B535&amp;$I535,$Z$11:$Z$235&amp;$AE$11:$AE$235,0),MATCH($D535,$AB$9:$AM$9,0)),"-")</f>
        <v>36.401899999999998</v>
      </c>
      <c r="S535" s="75">
        <v>240</v>
      </c>
      <c r="T535" s="75">
        <v>230</v>
      </c>
      <c r="U535" s="75">
        <v>5</v>
      </c>
      <c r="V535" s="75">
        <v>11</v>
      </c>
      <c r="W535" s="50" t="str">
        <f t="shared" si="58"/>
        <v>-</v>
      </c>
      <c r="X535" s="50">
        <f t="shared" si="59"/>
        <v>10</v>
      </c>
      <c r="AO535" s="50"/>
    </row>
    <row r="536" spans="2:41" ht="15" x14ac:dyDescent="0.3">
      <c r="B536" s="76" t="str">
        <f t="shared" si="56"/>
        <v>M42×4.5</v>
      </c>
      <c r="C536" s="77" t="s">
        <v>216</v>
      </c>
      <c r="D536" s="77" t="s">
        <v>221</v>
      </c>
      <c r="E536" s="74" t="s">
        <v>0</v>
      </c>
      <c r="F536" s="75">
        <v>42</v>
      </c>
      <c r="G536" s="75">
        <v>4.5</v>
      </c>
      <c r="H536" s="74" t="s">
        <v>463</v>
      </c>
      <c r="I536" s="77" t="s">
        <v>385</v>
      </c>
      <c r="J536" s="75" t="s">
        <v>313</v>
      </c>
      <c r="K536" s="58" t="s">
        <v>490</v>
      </c>
      <c r="L536" s="75">
        <v>42</v>
      </c>
      <c r="M536" s="75">
        <f t="shared" si="57"/>
        <v>4.5</v>
      </c>
      <c r="N536" s="74">
        <v>60</v>
      </c>
      <c r="O536" s="101">
        <f t="array" ref="O536">IFERROR(INDEX($AB$11:$AM$235,MATCH($B536&amp;$I536,$Z$11:$Z$235&amp;$AE$11:$AE$235,0),MATCH($C536,$AB$9:$AM$9,0)),"-")</f>
        <v>40.630000000000003</v>
      </c>
      <c r="P536" s="75" t="s">
        <v>179</v>
      </c>
      <c r="Q536" s="75" t="s">
        <v>180</v>
      </c>
      <c r="R536" s="101">
        <f t="array" ref="R536">IFERROR(INDEX($AB$11:$AM$235,MATCH($B536&amp;$I536,$Z$11:$Z$235&amp;$AE$11:$AE$235,0),MATCH($D536,$AB$9:$AM$9,0)),"-")</f>
        <v>39.077199999999998</v>
      </c>
      <c r="S536" s="75">
        <v>260</v>
      </c>
      <c r="T536" s="75">
        <v>250</v>
      </c>
      <c r="U536" s="75">
        <v>5</v>
      </c>
      <c r="V536" s="75">
        <v>10</v>
      </c>
      <c r="W536" s="50" t="str">
        <f t="shared" si="58"/>
        <v>-</v>
      </c>
      <c r="X536" s="50">
        <f t="shared" si="59"/>
        <v>10</v>
      </c>
      <c r="AO536" s="50"/>
    </row>
    <row r="537" spans="2:41" ht="15" x14ac:dyDescent="0.3">
      <c r="B537" s="76" t="str">
        <f t="shared" si="56"/>
        <v>M45×4.5</v>
      </c>
      <c r="C537" s="77" t="s">
        <v>216</v>
      </c>
      <c r="D537" s="77" t="s">
        <v>221</v>
      </c>
      <c r="E537" s="74" t="s">
        <v>0</v>
      </c>
      <c r="F537" s="75">
        <v>45</v>
      </c>
      <c r="G537" s="75">
        <v>4.5</v>
      </c>
      <c r="H537" s="74" t="s">
        <v>463</v>
      </c>
      <c r="I537" s="77" t="s">
        <v>385</v>
      </c>
      <c r="J537" s="75" t="s">
        <v>313</v>
      </c>
      <c r="K537" s="58" t="s">
        <v>490</v>
      </c>
      <c r="L537" s="75">
        <v>45</v>
      </c>
      <c r="M537" s="75">
        <f t="shared" si="57"/>
        <v>4.5</v>
      </c>
      <c r="N537" s="74">
        <v>60</v>
      </c>
      <c r="O537" s="101">
        <f t="array" ref="O537">IFERROR(INDEX($AB$11:$AM$235,MATCH($B537&amp;$I537,$Z$11:$Z$235&amp;$AE$11:$AE$235,0),MATCH($C537,$AB$9:$AM$9,0)),"-")</f>
        <v>43.63</v>
      </c>
      <c r="P537" s="75" t="s">
        <v>179</v>
      </c>
      <c r="Q537" s="75" t="s">
        <v>180</v>
      </c>
      <c r="R537" s="101">
        <f t="array" ref="R537">IFERROR(INDEX($AB$11:$AM$235,MATCH($B537&amp;$I537,$Z$11:$Z$235&amp;$AE$11:$AE$235,0),MATCH($D537,$AB$9:$AM$9,0)),"-")</f>
        <v>42.077199999999998</v>
      </c>
      <c r="S537" s="75">
        <v>260</v>
      </c>
      <c r="T537" s="75">
        <v>250</v>
      </c>
      <c r="U537" s="75">
        <v>5</v>
      </c>
      <c r="V537" s="75">
        <v>10</v>
      </c>
      <c r="W537" s="50" t="str">
        <f t="shared" si="58"/>
        <v>-</v>
      </c>
      <c r="X537" s="50">
        <f t="shared" si="59"/>
        <v>10</v>
      </c>
      <c r="AO537" s="50"/>
    </row>
    <row r="538" spans="2:41" ht="15" x14ac:dyDescent="0.3">
      <c r="B538" s="76" t="str">
        <f t="shared" si="56"/>
        <v>M48×5</v>
      </c>
      <c r="C538" s="77" t="s">
        <v>216</v>
      </c>
      <c r="D538" s="77" t="s">
        <v>221</v>
      </c>
      <c r="E538" s="74" t="s">
        <v>0</v>
      </c>
      <c r="F538" s="75">
        <v>48</v>
      </c>
      <c r="G538" s="75">
        <v>5</v>
      </c>
      <c r="H538" s="74" t="s">
        <v>463</v>
      </c>
      <c r="I538" s="77" t="s">
        <v>385</v>
      </c>
      <c r="J538" s="75" t="s">
        <v>313</v>
      </c>
      <c r="K538" s="58" t="s">
        <v>490</v>
      </c>
      <c r="L538" s="75">
        <v>48</v>
      </c>
      <c r="M538" s="75">
        <f t="shared" si="57"/>
        <v>5</v>
      </c>
      <c r="N538" s="74">
        <v>60</v>
      </c>
      <c r="O538" s="101">
        <f t="array" ref="O538">IFERROR(INDEX($AB$11:$AM$235,MATCH($B538&amp;$I538,$Z$11:$Z$235&amp;$AE$11:$AE$235,0),MATCH($C538,$AB$9:$AM$9,0)),"-")</f>
        <v>46.46</v>
      </c>
      <c r="P538" s="75" t="s">
        <v>179</v>
      </c>
      <c r="Q538" s="75" t="s">
        <v>180</v>
      </c>
      <c r="R538" s="101">
        <f t="array" ref="R538">IFERROR(INDEX($AB$11:$AM$235,MATCH($B538&amp;$I538,$Z$11:$Z$235&amp;$AE$11:$AE$235,0),MATCH($D538,$AB$9:$AM$9,0)),"-")</f>
        <v>44.752400000000002</v>
      </c>
      <c r="S538" s="75">
        <v>270</v>
      </c>
      <c r="T538" s="75">
        <v>260</v>
      </c>
      <c r="U538" s="75">
        <v>5</v>
      </c>
      <c r="V538" s="75">
        <v>10</v>
      </c>
      <c r="W538" s="50" t="str">
        <f t="shared" si="58"/>
        <v>-</v>
      </c>
      <c r="X538" s="50">
        <f t="shared" si="59"/>
        <v>10</v>
      </c>
      <c r="AO538" s="50"/>
    </row>
    <row r="539" spans="2:41" ht="15" x14ac:dyDescent="0.3">
      <c r="B539" s="76" t="str">
        <f t="shared" si="56"/>
        <v>M52×5</v>
      </c>
      <c r="C539" s="77" t="s">
        <v>216</v>
      </c>
      <c r="D539" s="77" t="s">
        <v>221</v>
      </c>
      <c r="E539" s="74" t="s">
        <v>0</v>
      </c>
      <c r="F539" s="75">
        <v>52</v>
      </c>
      <c r="G539" s="75">
        <v>5</v>
      </c>
      <c r="H539" s="74" t="s">
        <v>463</v>
      </c>
      <c r="I539" s="77" t="s">
        <v>385</v>
      </c>
      <c r="J539" s="75" t="s">
        <v>313</v>
      </c>
      <c r="K539" s="58" t="s">
        <v>490</v>
      </c>
      <c r="L539" s="75">
        <v>52</v>
      </c>
      <c r="M539" s="75">
        <f t="shared" si="57"/>
        <v>5</v>
      </c>
      <c r="N539" s="74">
        <v>60</v>
      </c>
      <c r="O539" s="101">
        <f t="array" ref="O539">IFERROR(INDEX($AB$11:$AM$235,MATCH($B539&amp;$I539,$Z$11:$Z$235&amp;$AE$11:$AE$235,0),MATCH($C539,$AB$9:$AM$9,0)),"-")</f>
        <v>51.25</v>
      </c>
      <c r="P539" s="75" t="s">
        <v>179</v>
      </c>
      <c r="Q539" s="75" t="s">
        <v>180</v>
      </c>
      <c r="R539" s="101">
        <f t="array" ref="R539">IFERROR(INDEX($AB$11:$AM$235,MATCH($B539&amp;$I539,$Z$11:$Z$235&amp;$AE$11:$AE$235,0),MATCH($D539,$AB$9:$AM$9,0)),"-")</f>
        <v>48.752400000000002</v>
      </c>
      <c r="S539" s="75">
        <v>345</v>
      </c>
      <c r="T539" s="75">
        <v>335</v>
      </c>
      <c r="U539" s="75">
        <v>5</v>
      </c>
      <c r="V539" s="75">
        <v>10</v>
      </c>
      <c r="W539" s="50" t="str">
        <f t="shared" si="58"/>
        <v>-</v>
      </c>
      <c r="X539" s="50">
        <f t="shared" si="59"/>
        <v>10</v>
      </c>
      <c r="AO539" s="50"/>
    </row>
    <row r="540" spans="2:41" ht="15" x14ac:dyDescent="0.3">
      <c r="B540" s="76" t="str">
        <f t="shared" si="56"/>
        <v>M56×5.5</v>
      </c>
      <c r="C540" s="77" t="s">
        <v>216</v>
      </c>
      <c r="D540" s="77" t="s">
        <v>221</v>
      </c>
      <c r="E540" s="74" t="s">
        <v>0</v>
      </c>
      <c r="F540" s="75">
        <v>56</v>
      </c>
      <c r="G540" s="75">
        <v>5.5</v>
      </c>
      <c r="H540" s="74" t="s">
        <v>463</v>
      </c>
      <c r="I540" s="77" t="s">
        <v>385</v>
      </c>
      <c r="J540" s="75" t="s">
        <v>313</v>
      </c>
      <c r="K540" s="58" t="s">
        <v>490</v>
      </c>
      <c r="L540" s="75">
        <v>56</v>
      </c>
      <c r="M540" s="75">
        <f t="shared" si="57"/>
        <v>5.5</v>
      </c>
      <c r="N540" s="74">
        <v>60</v>
      </c>
      <c r="O540" s="101">
        <f t="array" ref="O540">IFERROR(INDEX($AB$11:$AM$235,MATCH($B540&amp;$I540,$Z$11:$Z$235&amp;$AE$11:$AE$235,0),MATCH($C540,$AB$9:$AM$9,0)),"-")</f>
        <v>55.16</v>
      </c>
      <c r="P540" s="75" t="s">
        <v>179</v>
      </c>
      <c r="Q540" s="75" t="s">
        <v>180</v>
      </c>
      <c r="R540" s="101">
        <f t="array" ref="R540">IFERROR(INDEX($AB$11:$AM$235,MATCH($B540&amp;$I540,$Z$11:$Z$235&amp;$AE$11:$AE$235,0),MATCH($D540,$AB$9:$AM$9,0)),"-")</f>
        <v>52.427599999999998</v>
      </c>
      <c r="S540" s="75">
        <v>367</v>
      </c>
      <c r="T540" s="75">
        <v>355</v>
      </c>
      <c r="U540" s="75">
        <v>5</v>
      </c>
      <c r="V540" s="75">
        <v>9</v>
      </c>
      <c r="W540" s="50" t="str">
        <f t="shared" si="58"/>
        <v>-</v>
      </c>
      <c r="X540" s="50">
        <f t="shared" si="59"/>
        <v>12</v>
      </c>
      <c r="AO540" s="50"/>
    </row>
    <row r="541" spans="2:41" ht="15" x14ac:dyDescent="0.3">
      <c r="B541" s="76" t="str">
        <f t="shared" si="56"/>
        <v>M60×5.5</v>
      </c>
      <c r="C541" s="77" t="s">
        <v>216</v>
      </c>
      <c r="D541" s="77" t="s">
        <v>221</v>
      </c>
      <c r="E541" s="74" t="s">
        <v>0</v>
      </c>
      <c r="F541" s="75">
        <v>60</v>
      </c>
      <c r="G541" s="75">
        <v>5.5</v>
      </c>
      <c r="H541" s="74" t="s">
        <v>463</v>
      </c>
      <c r="I541" s="77" t="s">
        <v>385</v>
      </c>
      <c r="J541" s="75" t="s">
        <v>313</v>
      </c>
      <c r="K541" s="58" t="s">
        <v>490</v>
      </c>
      <c r="L541" s="75">
        <v>60</v>
      </c>
      <c r="M541" s="75">
        <f t="shared" si="57"/>
        <v>5.5</v>
      </c>
      <c r="N541" s="74">
        <v>60</v>
      </c>
      <c r="O541" s="101">
        <f t="array" ref="O541">IFERROR(INDEX($AB$11:$AM$235,MATCH($B541&amp;$I541,$Z$11:$Z$235&amp;$AE$11:$AE$235,0),MATCH($C541,$AB$9:$AM$9,0)),"-")</f>
        <v>59.16</v>
      </c>
      <c r="P541" s="75" t="s">
        <v>179</v>
      </c>
      <c r="Q541" s="75" t="s">
        <v>180</v>
      </c>
      <c r="R541" s="101">
        <f t="array" ref="R541">IFERROR(INDEX($AB$11:$AM$235,MATCH($B541&amp;$I541,$Z$11:$Z$235&amp;$AE$11:$AE$235,0),MATCH($D541,$AB$9:$AM$9,0)),"-")</f>
        <v>56.427599999999998</v>
      </c>
      <c r="S541" s="75">
        <v>367</v>
      </c>
      <c r="T541" s="75">
        <v>355</v>
      </c>
      <c r="U541" s="75">
        <v>5</v>
      </c>
      <c r="V541" s="75">
        <v>9</v>
      </c>
      <c r="W541" s="50" t="str">
        <f t="shared" si="58"/>
        <v>-</v>
      </c>
      <c r="X541" s="50">
        <f t="shared" si="59"/>
        <v>12</v>
      </c>
      <c r="AO541" s="50"/>
    </row>
    <row r="542" spans="2:41" ht="15" x14ac:dyDescent="0.3">
      <c r="B542" s="76" t="str">
        <f t="shared" si="56"/>
        <v>M64×6</v>
      </c>
      <c r="C542" s="77" t="s">
        <v>216</v>
      </c>
      <c r="D542" s="77" t="s">
        <v>221</v>
      </c>
      <c r="E542" s="74" t="s">
        <v>0</v>
      </c>
      <c r="F542" s="75">
        <v>64</v>
      </c>
      <c r="G542" s="75">
        <v>6</v>
      </c>
      <c r="H542" s="74" t="s">
        <v>463</v>
      </c>
      <c r="I542" s="77" t="s">
        <v>385</v>
      </c>
      <c r="J542" s="75" t="s">
        <v>313</v>
      </c>
      <c r="K542" s="58" t="s">
        <v>490</v>
      </c>
      <c r="L542" s="75">
        <v>64</v>
      </c>
      <c r="M542" s="75">
        <f t="shared" si="57"/>
        <v>6</v>
      </c>
      <c r="N542" s="74">
        <v>60</v>
      </c>
      <c r="O542" s="101">
        <f t="array" ref="O542">IFERROR(INDEX($AB$11:$AM$235,MATCH($B542&amp;$I542,$Z$11:$Z$235&amp;$AE$11:$AE$235,0),MATCH($C542,$AB$9:$AM$9,0)),"-")</f>
        <v>63.08</v>
      </c>
      <c r="P542" s="75" t="s">
        <v>179</v>
      </c>
      <c r="Q542" s="75" t="s">
        <v>180</v>
      </c>
      <c r="R542" s="101">
        <f t="array" ref="R542">IFERROR(INDEX($AB$11:$AM$235,MATCH($B542&amp;$I542,$Z$11:$Z$235&amp;$AE$11:$AE$235,0),MATCH($D542,$AB$9:$AM$9,0)),"-")</f>
        <v>60.102899999999998</v>
      </c>
      <c r="S542" s="75">
        <v>387</v>
      </c>
      <c r="T542" s="75">
        <v>375</v>
      </c>
      <c r="U542" s="75">
        <v>5</v>
      </c>
      <c r="V542" s="75">
        <v>9</v>
      </c>
      <c r="W542" s="50" t="str">
        <f t="shared" si="58"/>
        <v>-</v>
      </c>
      <c r="X542" s="50">
        <f t="shared" si="59"/>
        <v>12</v>
      </c>
      <c r="AO542" s="50"/>
    </row>
    <row r="543" spans="2:41" ht="15" x14ac:dyDescent="0.3">
      <c r="B543" s="76" t="str">
        <f t="shared" si="56"/>
        <v>M68×6</v>
      </c>
      <c r="C543" s="77" t="s">
        <v>216</v>
      </c>
      <c r="D543" s="77" t="s">
        <v>221</v>
      </c>
      <c r="E543" s="74" t="s">
        <v>0</v>
      </c>
      <c r="F543" s="75">
        <v>68</v>
      </c>
      <c r="G543" s="75">
        <v>6</v>
      </c>
      <c r="H543" s="74" t="s">
        <v>463</v>
      </c>
      <c r="I543" s="77" t="s">
        <v>385</v>
      </c>
      <c r="J543" s="75" t="s">
        <v>313</v>
      </c>
      <c r="K543" s="58" t="s">
        <v>490</v>
      </c>
      <c r="L543" s="75">
        <v>68</v>
      </c>
      <c r="M543" s="75">
        <f t="shared" si="57"/>
        <v>6</v>
      </c>
      <c r="N543" s="74">
        <v>60</v>
      </c>
      <c r="O543" s="101">
        <f t="array" ref="O543">IFERROR(INDEX($AB$11:$AM$235,MATCH($B543&amp;$I543,$Z$11:$Z$235&amp;$AE$11:$AE$235,0),MATCH($C543,$AB$9:$AM$9,0)),"-")</f>
        <v>67.08</v>
      </c>
      <c r="P543" s="75" t="s">
        <v>179</v>
      </c>
      <c r="Q543" s="75" t="s">
        <v>180</v>
      </c>
      <c r="R543" s="101">
        <f t="array" ref="R543">IFERROR(INDEX($AB$11:$AM$235,MATCH($B543&amp;$I543,$Z$11:$Z$235&amp;$AE$11:$AE$235,0),MATCH($D543,$AB$9:$AM$9,0)),"-")</f>
        <v>64.102900000000005</v>
      </c>
      <c r="S543" s="75">
        <v>387</v>
      </c>
      <c r="T543" s="75">
        <v>375</v>
      </c>
      <c r="U543" s="75">
        <v>5</v>
      </c>
      <c r="V543" s="75">
        <v>9</v>
      </c>
      <c r="W543" s="50" t="str">
        <f t="shared" si="58"/>
        <v>-</v>
      </c>
      <c r="X543" s="50">
        <f t="shared" si="59"/>
        <v>12</v>
      </c>
      <c r="AO543" s="50"/>
    </row>
    <row r="544" spans="2:41" ht="15" x14ac:dyDescent="0.3">
      <c r="B544" s="72" t="str">
        <f t="shared" si="56"/>
        <v>M3×0.5</v>
      </c>
      <c r="C544" s="73" t="s">
        <v>216</v>
      </c>
      <c r="D544" s="73" t="s">
        <v>221</v>
      </c>
      <c r="E544" s="71" t="s">
        <v>0</v>
      </c>
      <c r="F544" s="58">
        <v>3</v>
      </c>
      <c r="G544" s="58">
        <v>0.5</v>
      </c>
      <c r="H544" s="71" t="s">
        <v>463</v>
      </c>
      <c r="I544" s="73" t="s">
        <v>381</v>
      </c>
      <c r="J544" s="58" t="s">
        <v>313</v>
      </c>
      <c r="K544" s="58" t="s">
        <v>490</v>
      </c>
      <c r="L544" s="58">
        <v>3</v>
      </c>
      <c r="M544" s="58">
        <f t="shared" si="57"/>
        <v>0.5</v>
      </c>
      <c r="N544" s="71">
        <v>60</v>
      </c>
      <c r="O544" s="100">
        <f t="array" ref="O544">IFERROR(INDEX($AB$11:$AM$235,MATCH($B544&amp;$I544,$Z$11:$Z$235&amp;$AE$11:$AE$235,0),MATCH($C544,$AB$9:$AM$9,0)),"-")</f>
        <v>2.99</v>
      </c>
      <c r="P544" s="58" t="s">
        <v>179</v>
      </c>
      <c r="Q544" s="58" t="s">
        <v>180</v>
      </c>
      <c r="R544" s="100">
        <f t="array" ref="R544">IFERROR(INDEX($AB$11:$AM$235,MATCH($B544&amp;$I544,$Z$11:$Z$235&amp;$AE$11:$AE$235,0),MATCH($D544,$AB$9:$AM$9,0)),"-")</f>
        <v>2.6751999999999998</v>
      </c>
      <c r="S544" s="58">
        <v>137</v>
      </c>
      <c r="T544" s="58">
        <v>125</v>
      </c>
      <c r="U544" s="58">
        <v>4</v>
      </c>
      <c r="V544" s="58">
        <v>42</v>
      </c>
      <c r="W544" s="50" t="str">
        <f t="shared" si="58"/>
        <v>-</v>
      </c>
      <c r="X544" s="50">
        <f t="shared" si="59"/>
        <v>12</v>
      </c>
      <c r="AO544" s="50"/>
    </row>
    <row r="545" spans="2:41" ht="15" x14ac:dyDescent="0.3">
      <c r="B545" s="72" t="str">
        <f t="shared" si="56"/>
        <v>M3.5×0.6</v>
      </c>
      <c r="C545" s="73" t="s">
        <v>216</v>
      </c>
      <c r="D545" s="73" t="s">
        <v>221</v>
      </c>
      <c r="E545" s="71" t="s">
        <v>0</v>
      </c>
      <c r="F545" s="58">
        <v>3.5</v>
      </c>
      <c r="G545" s="58">
        <v>0.6</v>
      </c>
      <c r="H545" s="71" t="s">
        <v>463</v>
      </c>
      <c r="I545" s="73" t="s">
        <v>381</v>
      </c>
      <c r="J545" s="58" t="s">
        <v>313</v>
      </c>
      <c r="K545" s="58" t="s">
        <v>490</v>
      </c>
      <c r="L545" s="58">
        <v>3.5</v>
      </c>
      <c r="M545" s="58">
        <f t="shared" si="57"/>
        <v>0.6</v>
      </c>
      <c r="N545" s="71">
        <v>60</v>
      </c>
      <c r="O545" s="100">
        <f t="array" ref="O545">IFERROR(INDEX($AB$11:$AM$235,MATCH($B545&amp;$I545,$Z$11:$Z$235&amp;$AE$11:$AE$235,0),MATCH($C545,$AB$9:$AM$9,0)),"-")</f>
        <v>3.41</v>
      </c>
      <c r="P545" s="58" t="s">
        <v>179</v>
      </c>
      <c r="Q545" s="58" t="s">
        <v>180</v>
      </c>
      <c r="R545" s="100">
        <f t="array" ref="R545">IFERROR(INDEX($AB$11:$AM$235,MATCH($B545&amp;$I545,$Z$11:$Z$235&amp;$AE$11:$AE$235,0),MATCH($D545,$AB$9:$AM$9,0)),"-")</f>
        <v>3.1103000000000001</v>
      </c>
      <c r="S545" s="58">
        <v>142</v>
      </c>
      <c r="T545" s="58">
        <v>130</v>
      </c>
      <c r="U545" s="58">
        <v>4</v>
      </c>
      <c r="V545" s="58">
        <v>36</v>
      </c>
      <c r="W545" s="50" t="str">
        <f t="shared" si="58"/>
        <v>-</v>
      </c>
      <c r="X545" s="50">
        <f t="shared" si="59"/>
        <v>12</v>
      </c>
      <c r="AO545" s="50"/>
    </row>
    <row r="546" spans="2:41" ht="15" x14ac:dyDescent="0.3">
      <c r="B546" s="72" t="str">
        <f t="shared" si="56"/>
        <v>M4×0.7</v>
      </c>
      <c r="C546" s="73" t="s">
        <v>216</v>
      </c>
      <c r="D546" s="73" t="s">
        <v>221</v>
      </c>
      <c r="E546" s="71" t="s">
        <v>0</v>
      </c>
      <c r="F546" s="58">
        <v>4</v>
      </c>
      <c r="G546" s="58">
        <v>0.7</v>
      </c>
      <c r="H546" s="71" t="s">
        <v>463</v>
      </c>
      <c r="I546" s="73" t="s">
        <v>381</v>
      </c>
      <c r="J546" s="58" t="s">
        <v>313</v>
      </c>
      <c r="K546" s="58" t="s">
        <v>490</v>
      </c>
      <c r="L546" s="58">
        <v>4</v>
      </c>
      <c r="M546" s="58">
        <f t="shared" si="57"/>
        <v>0.7</v>
      </c>
      <c r="N546" s="71">
        <v>60</v>
      </c>
      <c r="O546" s="100">
        <f t="array" ref="O546">IFERROR(INDEX($AB$11:$AM$235,MATCH($B546&amp;$I546,$Z$11:$Z$235&amp;$AE$11:$AE$235,0),MATCH($C546,$AB$9:$AM$9,0)),"-")</f>
        <v>3.98</v>
      </c>
      <c r="P546" s="58" t="s">
        <v>179</v>
      </c>
      <c r="Q546" s="58" t="s">
        <v>180</v>
      </c>
      <c r="R546" s="100">
        <f t="array" ref="R546">IFERROR(INDEX($AB$11:$AM$235,MATCH($B546&amp;$I546,$Z$11:$Z$235&amp;$AE$11:$AE$235,0),MATCH($D546,$AB$9:$AM$9,0)),"-")</f>
        <v>3.5453000000000001</v>
      </c>
      <c r="S546" s="58">
        <v>162</v>
      </c>
      <c r="T546" s="58">
        <v>150</v>
      </c>
      <c r="U546" s="58">
        <v>4</v>
      </c>
      <c r="V546" s="58">
        <v>32</v>
      </c>
      <c r="W546" s="50" t="str">
        <f t="shared" si="58"/>
        <v>-</v>
      </c>
      <c r="X546" s="50">
        <f t="shared" si="59"/>
        <v>12</v>
      </c>
      <c r="AO546" s="50"/>
    </row>
    <row r="547" spans="2:41" ht="15" x14ac:dyDescent="0.3">
      <c r="B547" s="72" t="str">
        <f t="shared" si="56"/>
        <v>M4.5×0.75</v>
      </c>
      <c r="C547" s="73" t="s">
        <v>216</v>
      </c>
      <c r="D547" s="73" t="s">
        <v>221</v>
      </c>
      <c r="E547" s="71" t="s">
        <v>0</v>
      </c>
      <c r="F547" s="58">
        <v>4.5</v>
      </c>
      <c r="G547" s="58">
        <v>0.75</v>
      </c>
      <c r="H547" s="71" t="s">
        <v>463</v>
      </c>
      <c r="I547" s="73" t="s">
        <v>381</v>
      </c>
      <c r="J547" s="58" t="s">
        <v>313</v>
      </c>
      <c r="K547" s="58" t="s">
        <v>490</v>
      </c>
      <c r="L547" s="58">
        <v>4.5</v>
      </c>
      <c r="M547" s="58">
        <f t="shared" si="57"/>
        <v>0.75</v>
      </c>
      <c r="N547" s="71">
        <v>60</v>
      </c>
      <c r="O547" s="100">
        <f t="array" ref="O547">IFERROR(INDEX($AB$11:$AM$235,MATCH($B547&amp;$I547,$Z$11:$Z$235&amp;$AE$11:$AE$235,0),MATCH($C547,$AB$9:$AM$9,0)),"-")</f>
        <v>4.38</v>
      </c>
      <c r="P547" s="58" t="s">
        <v>179</v>
      </c>
      <c r="Q547" s="58" t="s">
        <v>180</v>
      </c>
      <c r="R547" s="100">
        <f t="array" ref="R547">IFERROR(INDEX($AB$11:$AM$235,MATCH($B547&amp;$I547,$Z$11:$Z$235&amp;$AE$11:$AE$235,0),MATCH($D547,$AB$9:$AM$9,0)),"-")</f>
        <v>4.0129000000000001</v>
      </c>
      <c r="S547" s="58">
        <v>162</v>
      </c>
      <c r="T547" s="58">
        <v>150</v>
      </c>
      <c r="U547" s="58">
        <v>4</v>
      </c>
      <c r="V547" s="58">
        <v>30</v>
      </c>
      <c r="W547" s="50" t="str">
        <f t="shared" si="58"/>
        <v>-</v>
      </c>
      <c r="X547" s="50">
        <f t="shared" si="59"/>
        <v>12</v>
      </c>
      <c r="AO547" s="50"/>
    </row>
    <row r="548" spans="2:41" ht="15" x14ac:dyDescent="0.3">
      <c r="B548" s="72" t="str">
        <f t="shared" si="56"/>
        <v>M5×0.8</v>
      </c>
      <c r="C548" s="73" t="s">
        <v>216</v>
      </c>
      <c r="D548" s="73" t="s">
        <v>221</v>
      </c>
      <c r="E548" s="71" t="s">
        <v>0</v>
      </c>
      <c r="F548" s="58">
        <v>5</v>
      </c>
      <c r="G548" s="58">
        <v>0.8</v>
      </c>
      <c r="H548" s="71" t="s">
        <v>463</v>
      </c>
      <c r="I548" s="73" t="s">
        <v>381</v>
      </c>
      <c r="J548" s="58" t="s">
        <v>313</v>
      </c>
      <c r="K548" s="58" t="s">
        <v>490</v>
      </c>
      <c r="L548" s="58">
        <v>5</v>
      </c>
      <c r="M548" s="58">
        <f t="shared" si="57"/>
        <v>0.8</v>
      </c>
      <c r="N548" s="71">
        <v>60</v>
      </c>
      <c r="O548" s="100">
        <f t="array" ref="O548">IFERROR(INDEX($AB$11:$AM$235,MATCH($B548&amp;$I548,$Z$11:$Z$235&amp;$AE$11:$AE$235,0),MATCH($C548,$AB$9:$AM$9,0)),"-")</f>
        <v>4.9800000000000004</v>
      </c>
      <c r="P548" s="58" t="s">
        <v>179</v>
      </c>
      <c r="Q548" s="58" t="s">
        <v>180</v>
      </c>
      <c r="R548" s="100">
        <f t="array" ref="R548">IFERROR(INDEX($AB$11:$AM$235,MATCH($B548&amp;$I548,$Z$11:$Z$235&amp;$AE$11:$AE$235,0),MATCH($D548,$AB$9:$AM$9,0)),"-")</f>
        <v>4.4804000000000004</v>
      </c>
      <c r="S548" s="58">
        <v>172</v>
      </c>
      <c r="T548" s="58">
        <v>160</v>
      </c>
      <c r="U548" s="58">
        <v>4</v>
      </c>
      <c r="V548" s="58">
        <v>29</v>
      </c>
      <c r="W548" s="50" t="str">
        <f t="shared" si="58"/>
        <v>-</v>
      </c>
      <c r="X548" s="50">
        <f t="shared" si="59"/>
        <v>12</v>
      </c>
      <c r="AO548" s="50"/>
    </row>
    <row r="549" spans="2:41" ht="15" x14ac:dyDescent="0.3">
      <c r="B549" s="72" t="str">
        <f t="shared" si="56"/>
        <v>M6×1</v>
      </c>
      <c r="C549" s="73" t="s">
        <v>216</v>
      </c>
      <c r="D549" s="73" t="s">
        <v>221</v>
      </c>
      <c r="E549" s="71" t="s">
        <v>0</v>
      </c>
      <c r="F549" s="58">
        <v>6</v>
      </c>
      <c r="G549" s="58">
        <v>1</v>
      </c>
      <c r="H549" s="71" t="s">
        <v>463</v>
      </c>
      <c r="I549" s="73" t="s">
        <v>381</v>
      </c>
      <c r="J549" s="58" t="s">
        <v>313</v>
      </c>
      <c r="K549" s="58" t="s">
        <v>490</v>
      </c>
      <c r="L549" s="58">
        <v>6</v>
      </c>
      <c r="M549" s="58">
        <f t="shared" si="57"/>
        <v>1</v>
      </c>
      <c r="N549" s="71">
        <v>60</v>
      </c>
      <c r="O549" s="100">
        <f t="array" ref="O549">IFERROR(INDEX($AB$11:$AM$235,MATCH($B549&amp;$I549,$Z$11:$Z$235&amp;$AE$11:$AE$235,0),MATCH($C549,$AB$9:$AM$9,0)),"-")</f>
        <v>5.81</v>
      </c>
      <c r="P549" s="58" t="s">
        <v>179</v>
      </c>
      <c r="Q549" s="58" t="s">
        <v>180</v>
      </c>
      <c r="R549" s="100">
        <f t="array" ref="R549">IFERROR(INDEX($AB$11:$AM$235,MATCH($B549&amp;$I549,$Z$11:$Z$235&amp;$AE$11:$AE$235,0),MATCH($D549,$AB$9:$AM$9,0)),"-")</f>
        <v>5.3505000000000003</v>
      </c>
      <c r="S549" s="58">
        <v>182</v>
      </c>
      <c r="T549" s="58">
        <v>170</v>
      </c>
      <c r="U549" s="58">
        <v>4</v>
      </c>
      <c r="V549" s="58">
        <v>24</v>
      </c>
      <c r="W549" s="50" t="str">
        <f t="shared" si="58"/>
        <v>-</v>
      </c>
      <c r="X549" s="50">
        <f t="shared" si="59"/>
        <v>12</v>
      </c>
      <c r="AO549" s="50"/>
    </row>
    <row r="550" spans="2:41" ht="15" x14ac:dyDescent="0.3">
      <c r="B550" s="72" t="str">
        <f t="shared" si="56"/>
        <v>M7×1</v>
      </c>
      <c r="C550" s="73" t="s">
        <v>216</v>
      </c>
      <c r="D550" s="73" t="s">
        <v>221</v>
      </c>
      <c r="E550" s="71" t="s">
        <v>0</v>
      </c>
      <c r="F550" s="58">
        <v>7</v>
      </c>
      <c r="G550" s="58">
        <v>1</v>
      </c>
      <c r="H550" s="71" t="s">
        <v>463</v>
      </c>
      <c r="I550" s="73" t="s">
        <v>381</v>
      </c>
      <c r="J550" s="58" t="s">
        <v>313</v>
      </c>
      <c r="K550" s="58" t="s">
        <v>490</v>
      </c>
      <c r="L550" s="58">
        <v>7</v>
      </c>
      <c r="M550" s="58">
        <f t="shared" si="57"/>
        <v>1</v>
      </c>
      <c r="N550" s="71">
        <v>60</v>
      </c>
      <c r="O550" s="100">
        <f t="array" ref="O550">IFERROR(INDEX($AB$11:$AM$235,MATCH($B550&amp;$I550,$Z$11:$Z$235&amp;$AE$11:$AE$235,0),MATCH($C550,$AB$9:$AM$9,0)),"-")</f>
        <v>6.81</v>
      </c>
      <c r="P550" s="58" t="s">
        <v>179</v>
      </c>
      <c r="Q550" s="58" t="s">
        <v>180</v>
      </c>
      <c r="R550" s="100">
        <f t="array" ref="R550">IFERROR(INDEX($AB$11:$AM$235,MATCH($B550&amp;$I550,$Z$11:$Z$235&amp;$AE$11:$AE$235,0),MATCH($D550,$AB$9:$AM$9,0)),"-")</f>
        <v>6.3505000000000003</v>
      </c>
      <c r="S550" s="58">
        <v>182</v>
      </c>
      <c r="T550" s="58">
        <v>170</v>
      </c>
      <c r="U550" s="58">
        <v>4</v>
      </c>
      <c r="V550" s="58">
        <v>24</v>
      </c>
      <c r="W550" s="50" t="str">
        <f t="shared" si="58"/>
        <v>-</v>
      </c>
      <c r="X550" s="50">
        <f t="shared" si="59"/>
        <v>12</v>
      </c>
      <c r="AO550" s="50"/>
    </row>
    <row r="551" spans="2:41" ht="15" x14ac:dyDescent="0.3">
      <c r="B551" s="72" t="str">
        <f t="shared" si="56"/>
        <v>M8×1.25</v>
      </c>
      <c r="C551" s="73" t="s">
        <v>216</v>
      </c>
      <c r="D551" s="73" t="s">
        <v>221</v>
      </c>
      <c r="E551" s="71" t="s">
        <v>0</v>
      </c>
      <c r="F551" s="58">
        <v>8</v>
      </c>
      <c r="G551" s="58">
        <v>1.25</v>
      </c>
      <c r="H551" s="71" t="s">
        <v>463</v>
      </c>
      <c r="I551" s="73" t="s">
        <v>381</v>
      </c>
      <c r="J551" s="58" t="s">
        <v>313</v>
      </c>
      <c r="K551" s="58" t="s">
        <v>490</v>
      </c>
      <c r="L551" s="58">
        <v>8</v>
      </c>
      <c r="M551" s="58">
        <f t="shared" si="57"/>
        <v>1.25</v>
      </c>
      <c r="N551" s="71">
        <v>60</v>
      </c>
      <c r="O551" s="100">
        <f t="array" ref="O551">IFERROR(INDEX($AB$11:$AM$235,MATCH($B551&amp;$I551,$Z$11:$Z$235&amp;$AE$11:$AE$235,0),MATCH($C551,$AB$9:$AM$9,0)),"-")</f>
        <v>7.74</v>
      </c>
      <c r="P551" s="58" t="s">
        <v>179</v>
      </c>
      <c r="Q551" s="58" t="s">
        <v>180</v>
      </c>
      <c r="R551" s="100">
        <f t="array" ref="R551">IFERROR(INDEX($AB$11:$AM$235,MATCH($B551&amp;$I551,$Z$11:$Z$235&amp;$AE$11:$AE$235,0),MATCH($D551,$AB$9:$AM$9,0)),"-")</f>
        <v>7.1881000000000004</v>
      </c>
      <c r="S551" s="58">
        <v>202</v>
      </c>
      <c r="T551" s="58">
        <v>190</v>
      </c>
      <c r="U551" s="58">
        <v>4</v>
      </c>
      <c r="V551" s="58">
        <v>20</v>
      </c>
      <c r="W551" s="50" t="str">
        <f t="shared" si="58"/>
        <v>-</v>
      </c>
      <c r="X551" s="50">
        <f t="shared" si="59"/>
        <v>12</v>
      </c>
      <c r="AO551" s="50"/>
    </row>
    <row r="552" spans="2:41" ht="15" x14ac:dyDescent="0.3">
      <c r="B552" s="72" t="str">
        <f t="shared" si="56"/>
        <v>M9×1.25</v>
      </c>
      <c r="C552" s="73" t="s">
        <v>216</v>
      </c>
      <c r="D552" s="73" t="s">
        <v>221</v>
      </c>
      <c r="E552" s="71" t="s">
        <v>0</v>
      </c>
      <c r="F552" s="58">
        <v>9</v>
      </c>
      <c r="G552" s="58">
        <v>1.25</v>
      </c>
      <c r="H552" s="71" t="s">
        <v>463</v>
      </c>
      <c r="I552" s="73" t="s">
        <v>381</v>
      </c>
      <c r="J552" s="58" t="s">
        <v>313</v>
      </c>
      <c r="K552" s="58" t="s">
        <v>490</v>
      </c>
      <c r="L552" s="58">
        <v>9</v>
      </c>
      <c r="M552" s="58">
        <f t="shared" si="57"/>
        <v>1.25</v>
      </c>
      <c r="N552" s="71">
        <v>60</v>
      </c>
      <c r="O552" s="100">
        <f t="array" ref="O552">IFERROR(INDEX($AB$11:$AM$235,MATCH($B552&amp;$I552,$Z$11:$Z$235&amp;$AE$11:$AE$235,0),MATCH($C552,$AB$9:$AM$9,0)),"-")</f>
        <v>8.74</v>
      </c>
      <c r="P552" s="58" t="s">
        <v>179</v>
      </c>
      <c r="Q552" s="58" t="s">
        <v>180</v>
      </c>
      <c r="R552" s="100">
        <f t="array" ref="R552">IFERROR(INDEX($AB$11:$AM$235,MATCH($B552&amp;$I552,$Z$11:$Z$235&amp;$AE$11:$AE$235,0),MATCH($D552,$AB$9:$AM$9,0)),"-")</f>
        <v>8.1881000000000004</v>
      </c>
      <c r="S552" s="58">
        <v>202</v>
      </c>
      <c r="T552" s="58">
        <v>190</v>
      </c>
      <c r="U552" s="58">
        <v>4</v>
      </c>
      <c r="V552" s="58">
        <v>20</v>
      </c>
      <c r="W552" s="50" t="str">
        <f t="shared" si="58"/>
        <v>-</v>
      </c>
      <c r="X552" s="50">
        <f t="shared" si="59"/>
        <v>12</v>
      </c>
      <c r="AO552" s="50"/>
    </row>
    <row r="553" spans="2:41" ht="15" x14ac:dyDescent="0.3">
      <c r="B553" s="72" t="str">
        <f t="shared" si="56"/>
        <v>M10×1.5</v>
      </c>
      <c r="C553" s="73" t="s">
        <v>216</v>
      </c>
      <c r="D553" s="73" t="s">
        <v>221</v>
      </c>
      <c r="E553" s="71" t="s">
        <v>0</v>
      </c>
      <c r="F553" s="58">
        <v>10</v>
      </c>
      <c r="G553" s="58">
        <v>1.5</v>
      </c>
      <c r="H553" s="71" t="s">
        <v>463</v>
      </c>
      <c r="I553" s="73" t="s">
        <v>381</v>
      </c>
      <c r="J553" s="58" t="s">
        <v>313</v>
      </c>
      <c r="K553" s="58" t="s">
        <v>490</v>
      </c>
      <c r="L553" s="58">
        <v>10</v>
      </c>
      <c r="M553" s="58">
        <f t="shared" si="57"/>
        <v>1.5</v>
      </c>
      <c r="N553" s="71">
        <v>60</v>
      </c>
      <c r="O553" s="100">
        <f t="array" ref="O553">IFERROR(INDEX($AB$11:$AM$235,MATCH($B553&amp;$I553,$Z$11:$Z$235&amp;$AE$11:$AE$235,0),MATCH($C553,$AB$9:$AM$9,0)),"-")</f>
        <v>9.67</v>
      </c>
      <c r="P553" s="58" t="s">
        <v>179</v>
      </c>
      <c r="Q553" s="58" t="s">
        <v>180</v>
      </c>
      <c r="R553" s="100">
        <f t="array" ref="R553">IFERROR(INDEX($AB$11:$AM$235,MATCH($B553&amp;$I553,$Z$11:$Z$235&amp;$AE$11:$AE$235,0),MATCH($D553,$AB$9:$AM$9,0)),"-")</f>
        <v>9.0257000000000005</v>
      </c>
      <c r="S553" s="58">
        <v>222</v>
      </c>
      <c r="T553" s="58">
        <v>210</v>
      </c>
      <c r="U553" s="58">
        <v>4</v>
      </c>
      <c r="V553" s="58">
        <v>18</v>
      </c>
      <c r="W553" s="50" t="str">
        <f t="shared" si="58"/>
        <v>-</v>
      </c>
      <c r="X553" s="50">
        <f t="shared" si="59"/>
        <v>12</v>
      </c>
      <c r="AO553" s="50"/>
    </row>
    <row r="554" spans="2:41" ht="15" x14ac:dyDescent="0.3">
      <c r="B554" s="72" t="str">
        <f t="shared" si="56"/>
        <v>M11×1.5</v>
      </c>
      <c r="C554" s="73" t="s">
        <v>216</v>
      </c>
      <c r="D554" s="73" t="s">
        <v>221</v>
      </c>
      <c r="E554" s="71" t="s">
        <v>0</v>
      </c>
      <c r="F554" s="58">
        <v>11</v>
      </c>
      <c r="G554" s="58">
        <v>1.5</v>
      </c>
      <c r="H554" s="71" t="s">
        <v>463</v>
      </c>
      <c r="I554" s="73" t="s">
        <v>381</v>
      </c>
      <c r="J554" s="58" t="s">
        <v>313</v>
      </c>
      <c r="K554" s="58" t="s">
        <v>490</v>
      </c>
      <c r="L554" s="58">
        <v>11</v>
      </c>
      <c r="M554" s="58">
        <f t="shared" si="57"/>
        <v>1.5</v>
      </c>
      <c r="N554" s="71">
        <v>60</v>
      </c>
      <c r="O554" s="100">
        <f t="array" ref="O554">IFERROR(INDEX($AB$11:$AM$235,MATCH($B554&amp;$I554,$Z$11:$Z$235&amp;$AE$11:$AE$235,0),MATCH($C554,$AB$9:$AM$9,0)),"-")</f>
        <v>10.9</v>
      </c>
      <c r="P554" s="58" t="s">
        <v>179</v>
      </c>
      <c r="Q554" s="58" t="s">
        <v>180</v>
      </c>
      <c r="R554" s="100">
        <f t="array" ref="R554">IFERROR(INDEX($AB$11:$AM$235,MATCH($B554&amp;$I554,$Z$11:$Z$235&amp;$AE$11:$AE$235,0),MATCH($D554,$AB$9:$AM$9,0)),"-")</f>
        <v>10.025700000000001</v>
      </c>
      <c r="S554" s="58">
        <v>236</v>
      </c>
      <c r="T554" s="58">
        <v>224</v>
      </c>
      <c r="U554" s="58">
        <v>4</v>
      </c>
      <c r="V554" s="58">
        <v>18</v>
      </c>
      <c r="W554" s="50" t="str">
        <f t="shared" si="58"/>
        <v>-</v>
      </c>
      <c r="X554" s="50">
        <f t="shared" si="59"/>
        <v>12</v>
      </c>
      <c r="AO554" s="50"/>
    </row>
    <row r="555" spans="2:41" ht="15" x14ac:dyDescent="0.3">
      <c r="B555" s="72" t="str">
        <f t="shared" si="56"/>
        <v>M12×1.75</v>
      </c>
      <c r="C555" s="73" t="s">
        <v>216</v>
      </c>
      <c r="D555" s="73" t="s">
        <v>221</v>
      </c>
      <c r="E555" s="71" t="s">
        <v>0</v>
      </c>
      <c r="F555" s="58">
        <v>12</v>
      </c>
      <c r="G555" s="58">
        <v>1.75</v>
      </c>
      <c r="H555" s="71" t="s">
        <v>463</v>
      </c>
      <c r="I555" s="73" t="s">
        <v>381</v>
      </c>
      <c r="J555" s="58" t="s">
        <v>313</v>
      </c>
      <c r="K555" s="58" t="s">
        <v>490</v>
      </c>
      <c r="L555" s="58">
        <v>12</v>
      </c>
      <c r="M555" s="58">
        <f t="shared" si="57"/>
        <v>1.75</v>
      </c>
      <c r="N555" s="71">
        <v>60</v>
      </c>
      <c r="O555" s="100">
        <f t="array" ref="O555">IFERROR(INDEX($AB$11:$AM$235,MATCH($B555&amp;$I555,$Z$11:$Z$235&amp;$AE$11:$AE$235,0),MATCH($C555,$AB$9:$AM$9,0)),"-")</f>
        <v>11.59</v>
      </c>
      <c r="P555" s="58" t="s">
        <v>179</v>
      </c>
      <c r="Q555" s="58" t="s">
        <v>180</v>
      </c>
      <c r="R555" s="100">
        <f t="array" ref="R555">IFERROR(INDEX($AB$11:$AM$235,MATCH($B555&amp;$I555,$Z$11:$Z$235&amp;$AE$11:$AE$235,0),MATCH($D555,$AB$9:$AM$9,0)),"-")</f>
        <v>10.863300000000001</v>
      </c>
      <c r="S555" s="58">
        <v>232</v>
      </c>
      <c r="T555" s="58">
        <v>220</v>
      </c>
      <c r="U555" s="58">
        <v>4</v>
      </c>
      <c r="V555" s="58">
        <v>16</v>
      </c>
      <c r="W555" s="50" t="str">
        <f t="shared" si="58"/>
        <v>-</v>
      </c>
      <c r="X555" s="50">
        <f t="shared" si="59"/>
        <v>12</v>
      </c>
      <c r="AO555" s="50"/>
    </row>
    <row r="556" spans="2:41" ht="15" x14ac:dyDescent="0.3">
      <c r="B556" s="72" t="str">
        <f t="shared" si="56"/>
        <v>M14×2</v>
      </c>
      <c r="C556" s="73" t="s">
        <v>216</v>
      </c>
      <c r="D556" s="73" t="s">
        <v>221</v>
      </c>
      <c r="E556" s="71" t="s">
        <v>0</v>
      </c>
      <c r="F556" s="58">
        <v>14</v>
      </c>
      <c r="G556" s="58">
        <v>2</v>
      </c>
      <c r="H556" s="71" t="s">
        <v>463</v>
      </c>
      <c r="I556" s="73" t="s">
        <v>381</v>
      </c>
      <c r="J556" s="58" t="s">
        <v>313</v>
      </c>
      <c r="K556" s="58" t="s">
        <v>490</v>
      </c>
      <c r="L556" s="58">
        <v>14</v>
      </c>
      <c r="M556" s="58">
        <f t="shared" si="57"/>
        <v>2</v>
      </c>
      <c r="N556" s="71">
        <v>60</v>
      </c>
      <c r="O556" s="100">
        <f t="array" ref="O556">IFERROR(INDEX($AB$11:$AM$235,MATCH($B556&amp;$I556,$Z$11:$Z$235&amp;$AE$11:$AE$235,0),MATCH($C556,$AB$9:$AM$9,0)),"-")</f>
        <v>13.52</v>
      </c>
      <c r="P556" s="58" t="s">
        <v>179</v>
      </c>
      <c r="Q556" s="58" t="s">
        <v>180</v>
      </c>
      <c r="R556" s="100">
        <f t="array" ref="R556">IFERROR(INDEX($AB$11:$AM$235,MATCH($B556&amp;$I556,$Z$11:$Z$235&amp;$AE$11:$AE$235,0),MATCH($D556,$AB$9:$AM$9,0)),"-")</f>
        <v>12.701000000000001</v>
      </c>
      <c r="S556" s="58">
        <v>252</v>
      </c>
      <c r="T556" s="58">
        <v>240</v>
      </c>
      <c r="U556" s="58">
        <v>4</v>
      </c>
      <c r="V556" s="58">
        <v>15</v>
      </c>
      <c r="W556" s="50" t="str">
        <f t="shared" si="58"/>
        <v>-</v>
      </c>
      <c r="X556" s="50">
        <f t="shared" si="59"/>
        <v>12</v>
      </c>
      <c r="AO556" s="50"/>
    </row>
    <row r="557" spans="2:41" ht="15" x14ac:dyDescent="0.3">
      <c r="B557" s="72" t="str">
        <f t="shared" si="56"/>
        <v>M16×2</v>
      </c>
      <c r="C557" s="73" t="s">
        <v>216</v>
      </c>
      <c r="D557" s="73" t="s">
        <v>221</v>
      </c>
      <c r="E557" s="71" t="s">
        <v>0</v>
      </c>
      <c r="F557" s="58">
        <v>16</v>
      </c>
      <c r="G557" s="58">
        <v>2</v>
      </c>
      <c r="H557" s="71" t="s">
        <v>463</v>
      </c>
      <c r="I557" s="73" t="s">
        <v>381</v>
      </c>
      <c r="J557" s="58" t="s">
        <v>313</v>
      </c>
      <c r="K557" s="58" t="s">
        <v>490</v>
      </c>
      <c r="L557" s="58">
        <v>16</v>
      </c>
      <c r="M557" s="58">
        <f t="shared" si="57"/>
        <v>2</v>
      </c>
      <c r="N557" s="71">
        <v>60</v>
      </c>
      <c r="O557" s="100">
        <f t="array" ref="O557">IFERROR(INDEX($AB$11:$AM$235,MATCH($B557&amp;$I557,$Z$11:$Z$235&amp;$AE$11:$AE$235,0),MATCH($C557,$AB$9:$AM$9,0)),"-")</f>
        <v>15.52</v>
      </c>
      <c r="P557" s="58" t="s">
        <v>179</v>
      </c>
      <c r="Q557" s="58" t="s">
        <v>180</v>
      </c>
      <c r="R557" s="100">
        <f t="array" ref="R557">IFERROR(INDEX($AB$11:$AM$235,MATCH($B557&amp;$I557,$Z$11:$Z$235&amp;$AE$11:$AE$235,0),MATCH($D557,$AB$9:$AM$9,0)),"-")</f>
        <v>14.701000000000001</v>
      </c>
      <c r="S557" s="58">
        <v>252</v>
      </c>
      <c r="T557" s="58">
        <v>240</v>
      </c>
      <c r="U557" s="58">
        <v>4</v>
      </c>
      <c r="V557" s="58">
        <v>15</v>
      </c>
      <c r="W557" s="50" t="str">
        <f t="shared" si="58"/>
        <v>-</v>
      </c>
      <c r="X557" s="50">
        <f t="shared" si="59"/>
        <v>12</v>
      </c>
      <c r="AO557" s="50"/>
    </row>
    <row r="558" spans="2:41" ht="15" x14ac:dyDescent="0.3">
      <c r="B558" s="72" t="str">
        <f t="shared" si="56"/>
        <v>M18×2.5</v>
      </c>
      <c r="C558" s="73" t="s">
        <v>216</v>
      </c>
      <c r="D558" s="73" t="s">
        <v>221</v>
      </c>
      <c r="E558" s="71" t="s">
        <v>0</v>
      </c>
      <c r="F558" s="58">
        <v>18</v>
      </c>
      <c r="G558" s="58">
        <v>2.5</v>
      </c>
      <c r="H558" s="71" t="s">
        <v>463</v>
      </c>
      <c r="I558" s="73" t="s">
        <v>381</v>
      </c>
      <c r="J558" s="58" t="s">
        <v>313</v>
      </c>
      <c r="K558" s="58" t="s">
        <v>490</v>
      </c>
      <c r="L558" s="58">
        <v>18</v>
      </c>
      <c r="M558" s="58">
        <f t="shared" si="57"/>
        <v>2.5</v>
      </c>
      <c r="N558" s="71">
        <v>60</v>
      </c>
      <c r="O558" s="100">
        <f t="array" ref="O558">IFERROR(INDEX($AB$11:$AM$235,MATCH($B558&amp;$I558,$Z$11:$Z$235&amp;$AE$11:$AE$235,0),MATCH($C558,$AB$9:$AM$9,0)),"-")</f>
        <v>17.37</v>
      </c>
      <c r="P558" s="58" t="s">
        <v>179</v>
      </c>
      <c r="Q558" s="58" t="s">
        <v>180</v>
      </c>
      <c r="R558" s="100">
        <f t="array" ref="R558">IFERROR(INDEX($AB$11:$AM$235,MATCH($B558&amp;$I558,$Z$11:$Z$235&amp;$AE$11:$AE$235,0),MATCH($D558,$AB$9:$AM$9,0)),"-")</f>
        <v>16.376200000000001</v>
      </c>
      <c r="S558" s="58">
        <v>286</v>
      </c>
      <c r="T558" s="58">
        <v>270</v>
      </c>
      <c r="U558" s="58">
        <v>5</v>
      </c>
      <c r="V558" s="58">
        <v>13</v>
      </c>
      <c r="W558" s="50" t="str">
        <f t="shared" si="58"/>
        <v>-</v>
      </c>
      <c r="X558" s="50">
        <f t="shared" si="59"/>
        <v>16</v>
      </c>
      <c r="AO558" s="50"/>
    </row>
    <row r="559" spans="2:41" ht="15" x14ac:dyDescent="0.3">
      <c r="B559" s="72" t="str">
        <f t="shared" si="56"/>
        <v>M20×2.5</v>
      </c>
      <c r="C559" s="73" t="s">
        <v>216</v>
      </c>
      <c r="D559" s="73" t="s">
        <v>221</v>
      </c>
      <c r="E559" s="71" t="s">
        <v>0</v>
      </c>
      <c r="F559" s="58">
        <v>20</v>
      </c>
      <c r="G559" s="58">
        <v>2.5</v>
      </c>
      <c r="H559" s="71" t="s">
        <v>463</v>
      </c>
      <c r="I559" s="73" t="s">
        <v>381</v>
      </c>
      <c r="J559" s="58" t="s">
        <v>313</v>
      </c>
      <c r="K559" s="58" t="s">
        <v>490</v>
      </c>
      <c r="L559" s="58">
        <v>20</v>
      </c>
      <c r="M559" s="58">
        <f t="shared" si="57"/>
        <v>2.5</v>
      </c>
      <c r="N559" s="71">
        <v>60</v>
      </c>
      <c r="O559" s="100">
        <f t="array" ref="O559">IFERROR(INDEX($AB$11:$AM$235,MATCH($B559&amp;$I559,$Z$11:$Z$235&amp;$AE$11:$AE$235,0),MATCH($C559,$AB$9:$AM$9,0)),"-")</f>
        <v>19.37</v>
      </c>
      <c r="P559" s="58" t="s">
        <v>179</v>
      </c>
      <c r="Q559" s="58" t="s">
        <v>180</v>
      </c>
      <c r="R559" s="100">
        <f t="array" ref="R559">IFERROR(INDEX($AB$11:$AM$235,MATCH($B559&amp;$I559,$Z$11:$Z$235&amp;$AE$11:$AE$235,0),MATCH($D559,$AB$9:$AM$9,0)),"-")</f>
        <v>18.376200000000001</v>
      </c>
      <c r="S559" s="58">
        <v>286</v>
      </c>
      <c r="T559" s="58">
        <v>270</v>
      </c>
      <c r="U559" s="58">
        <v>5</v>
      </c>
      <c r="V559" s="58">
        <v>13</v>
      </c>
      <c r="W559" s="50" t="str">
        <f t="shared" si="58"/>
        <v>-</v>
      </c>
      <c r="X559" s="50">
        <f t="shared" si="59"/>
        <v>16</v>
      </c>
      <c r="AO559" s="50"/>
    </row>
    <row r="560" spans="2:41" ht="15" x14ac:dyDescent="0.3">
      <c r="B560" s="72" t="str">
        <f t="shared" si="56"/>
        <v>M22×2.5</v>
      </c>
      <c r="C560" s="73" t="s">
        <v>216</v>
      </c>
      <c r="D560" s="73" t="s">
        <v>221</v>
      </c>
      <c r="E560" s="71" t="s">
        <v>0</v>
      </c>
      <c r="F560" s="58">
        <v>22</v>
      </c>
      <c r="G560" s="58">
        <v>2.5</v>
      </c>
      <c r="H560" s="71" t="s">
        <v>463</v>
      </c>
      <c r="I560" s="73" t="s">
        <v>381</v>
      </c>
      <c r="J560" s="58" t="s">
        <v>313</v>
      </c>
      <c r="K560" s="58" t="s">
        <v>490</v>
      </c>
      <c r="L560" s="58">
        <v>22</v>
      </c>
      <c r="M560" s="58">
        <f t="shared" si="57"/>
        <v>2.5</v>
      </c>
      <c r="N560" s="71">
        <v>60</v>
      </c>
      <c r="O560" s="100">
        <f t="array" ref="O560">IFERROR(INDEX($AB$11:$AM$235,MATCH($B560&amp;$I560,$Z$11:$Z$235&amp;$AE$11:$AE$235,0),MATCH($C560,$AB$9:$AM$9,0)),"-")</f>
        <v>21.37</v>
      </c>
      <c r="P560" s="58" t="s">
        <v>179</v>
      </c>
      <c r="Q560" s="58" t="s">
        <v>180</v>
      </c>
      <c r="R560" s="100">
        <f t="array" ref="R560">IFERROR(INDEX($AB$11:$AM$235,MATCH($B560&amp;$I560,$Z$11:$Z$235&amp;$AE$11:$AE$235,0),MATCH($D560,$AB$9:$AM$9,0)),"-")</f>
        <v>20.376200000000001</v>
      </c>
      <c r="S560" s="58">
        <v>286</v>
      </c>
      <c r="T560" s="58">
        <v>270</v>
      </c>
      <c r="U560" s="58">
        <v>5</v>
      </c>
      <c r="V560" s="58">
        <v>13</v>
      </c>
      <c r="W560" s="50" t="str">
        <f t="shared" si="58"/>
        <v>-</v>
      </c>
      <c r="X560" s="50">
        <f t="shared" si="59"/>
        <v>16</v>
      </c>
      <c r="AO560" s="50"/>
    </row>
    <row r="561" spans="2:41" ht="15" x14ac:dyDescent="0.3">
      <c r="B561" s="72" t="str">
        <f t="shared" si="56"/>
        <v>M24×3</v>
      </c>
      <c r="C561" s="73" t="s">
        <v>216</v>
      </c>
      <c r="D561" s="73" t="s">
        <v>221</v>
      </c>
      <c r="E561" s="71" t="s">
        <v>0</v>
      </c>
      <c r="F561" s="58">
        <v>24</v>
      </c>
      <c r="G561" s="58">
        <v>3</v>
      </c>
      <c r="H561" s="71" t="s">
        <v>463</v>
      </c>
      <c r="I561" s="73" t="s">
        <v>381</v>
      </c>
      <c r="J561" s="58" t="s">
        <v>313</v>
      </c>
      <c r="K561" s="58" t="s">
        <v>490</v>
      </c>
      <c r="L561" s="58">
        <v>24</v>
      </c>
      <c r="M561" s="58">
        <f t="shared" si="57"/>
        <v>3</v>
      </c>
      <c r="N561" s="71">
        <v>60</v>
      </c>
      <c r="O561" s="100">
        <f t="array" ref="O561">IFERROR(INDEX($AB$11:$AM$235,MATCH($B561&amp;$I561,$Z$11:$Z$235&amp;$AE$11:$AE$235,0),MATCH($C561,$AB$9:$AM$9,0)),"-")</f>
        <v>23.2</v>
      </c>
      <c r="P561" s="58" t="s">
        <v>179</v>
      </c>
      <c r="Q561" s="58" t="s">
        <v>180</v>
      </c>
      <c r="R561" s="100">
        <f t="array" ref="R561">IFERROR(INDEX($AB$11:$AM$235,MATCH($B561&amp;$I561,$Z$11:$Z$235&amp;$AE$11:$AE$235,0),MATCH($D561,$AB$9:$AM$9,0)),"-")</f>
        <v>22.051400000000001</v>
      </c>
      <c r="S561" s="58">
        <v>296</v>
      </c>
      <c r="T561" s="58">
        <v>280</v>
      </c>
      <c r="U561" s="58">
        <v>5</v>
      </c>
      <c r="V561" s="58">
        <v>12</v>
      </c>
      <c r="W561" s="50" t="str">
        <f t="shared" si="58"/>
        <v>-</v>
      </c>
      <c r="X561" s="50">
        <f t="shared" si="59"/>
        <v>16</v>
      </c>
      <c r="AO561" s="50"/>
    </row>
    <row r="562" spans="2:41" ht="15" x14ac:dyDescent="0.3">
      <c r="B562" s="72" t="str">
        <f t="shared" si="56"/>
        <v>M27×3</v>
      </c>
      <c r="C562" s="73" t="s">
        <v>216</v>
      </c>
      <c r="D562" s="73" t="s">
        <v>221</v>
      </c>
      <c r="E562" s="71" t="s">
        <v>0</v>
      </c>
      <c r="F562" s="58">
        <v>27</v>
      </c>
      <c r="G562" s="58">
        <v>3</v>
      </c>
      <c r="H562" s="71" t="s">
        <v>463</v>
      </c>
      <c r="I562" s="73" t="s">
        <v>381</v>
      </c>
      <c r="J562" s="58" t="s">
        <v>313</v>
      </c>
      <c r="K562" s="58" t="s">
        <v>490</v>
      </c>
      <c r="L562" s="58">
        <v>27</v>
      </c>
      <c r="M562" s="58">
        <f t="shared" si="57"/>
        <v>3</v>
      </c>
      <c r="N562" s="71">
        <v>60</v>
      </c>
      <c r="O562" s="100">
        <f t="array" ref="O562">IFERROR(INDEX($AB$11:$AM$235,MATCH($B562&amp;$I562,$Z$11:$Z$235&amp;$AE$11:$AE$235,0),MATCH($C562,$AB$9:$AM$9,0)),"-")</f>
        <v>26.2</v>
      </c>
      <c r="P562" s="58" t="s">
        <v>179</v>
      </c>
      <c r="Q562" s="58" t="s">
        <v>180</v>
      </c>
      <c r="R562" s="100">
        <f t="array" ref="R562">IFERROR(INDEX($AB$11:$AM$235,MATCH($B562&amp;$I562,$Z$11:$Z$235&amp;$AE$11:$AE$235,0),MATCH($D562,$AB$9:$AM$9,0)),"-")</f>
        <v>25.051400000000001</v>
      </c>
      <c r="S562" s="58">
        <v>296</v>
      </c>
      <c r="T562" s="58">
        <v>280</v>
      </c>
      <c r="U562" s="58">
        <v>5</v>
      </c>
      <c r="V562" s="58">
        <v>12</v>
      </c>
      <c r="W562" s="50" t="str">
        <f t="shared" si="58"/>
        <v>-</v>
      </c>
      <c r="X562" s="50">
        <f t="shared" si="59"/>
        <v>16</v>
      </c>
      <c r="AO562" s="50"/>
    </row>
    <row r="563" spans="2:41" ht="15" x14ac:dyDescent="0.3">
      <c r="B563" s="72" t="str">
        <f t="shared" si="56"/>
        <v>M30×3.5</v>
      </c>
      <c r="C563" s="73" t="s">
        <v>216</v>
      </c>
      <c r="D563" s="73" t="s">
        <v>221</v>
      </c>
      <c r="E563" s="71" t="s">
        <v>0</v>
      </c>
      <c r="F563" s="58">
        <v>30</v>
      </c>
      <c r="G563" s="58">
        <v>3.5</v>
      </c>
      <c r="H563" s="71" t="s">
        <v>463</v>
      </c>
      <c r="I563" s="73" t="s">
        <v>381</v>
      </c>
      <c r="J563" s="58" t="s">
        <v>313</v>
      </c>
      <c r="K563" s="58" t="s">
        <v>490</v>
      </c>
      <c r="L563" s="58">
        <v>30</v>
      </c>
      <c r="M563" s="58">
        <f t="shared" si="57"/>
        <v>3.5</v>
      </c>
      <c r="N563" s="71">
        <v>60</v>
      </c>
      <c r="O563" s="100">
        <f t="array" ref="O563">IFERROR(INDEX($AB$11:$AM$235,MATCH($B563&amp;$I563,$Z$11:$Z$235&amp;$AE$11:$AE$235,0),MATCH($C563,$AB$9:$AM$9,0)),"-")</f>
        <v>29.05</v>
      </c>
      <c r="P563" s="58" t="s">
        <v>179</v>
      </c>
      <c r="Q563" s="58" t="s">
        <v>180</v>
      </c>
      <c r="R563" s="100">
        <f t="array" ref="R563">IFERROR(INDEX($AB$11:$AM$235,MATCH($B563&amp;$I563,$Z$11:$Z$235&amp;$AE$11:$AE$235,0),MATCH($D563,$AB$9:$AM$9,0)),"-")</f>
        <v>27.726700000000001</v>
      </c>
      <c r="S563" s="58">
        <v>326</v>
      </c>
      <c r="T563" s="58">
        <v>310</v>
      </c>
      <c r="U563" s="58">
        <v>5</v>
      </c>
      <c r="V563" s="58">
        <v>11</v>
      </c>
      <c r="W563" s="50" t="str">
        <f t="shared" si="58"/>
        <v>-</v>
      </c>
      <c r="X563" s="50">
        <f t="shared" si="59"/>
        <v>16</v>
      </c>
      <c r="AO563" s="50"/>
    </row>
    <row r="564" spans="2:41" ht="15" x14ac:dyDescent="0.3">
      <c r="B564" s="72" t="str">
        <f t="shared" si="56"/>
        <v>M33×3.5</v>
      </c>
      <c r="C564" s="73" t="s">
        <v>216</v>
      </c>
      <c r="D564" s="73" t="s">
        <v>221</v>
      </c>
      <c r="E564" s="71" t="s">
        <v>0</v>
      </c>
      <c r="F564" s="58">
        <v>33</v>
      </c>
      <c r="G564" s="58">
        <v>3.5</v>
      </c>
      <c r="H564" s="71" t="s">
        <v>463</v>
      </c>
      <c r="I564" s="73" t="s">
        <v>381</v>
      </c>
      <c r="J564" s="58" t="s">
        <v>313</v>
      </c>
      <c r="K564" s="58" t="s">
        <v>490</v>
      </c>
      <c r="L564" s="58">
        <v>33</v>
      </c>
      <c r="M564" s="58">
        <f t="shared" si="57"/>
        <v>3.5</v>
      </c>
      <c r="N564" s="71">
        <v>60</v>
      </c>
      <c r="O564" s="100">
        <f t="array" ref="O564">IFERROR(INDEX($AB$11:$AM$235,MATCH($B564&amp;$I564,$Z$11:$Z$235&amp;$AE$11:$AE$235,0),MATCH($C564,$AB$9:$AM$9,0)),"-")</f>
        <v>32.049999999999997</v>
      </c>
      <c r="P564" s="58" t="s">
        <v>179</v>
      </c>
      <c r="Q564" s="58" t="s">
        <v>180</v>
      </c>
      <c r="R564" s="100">
        <f t="array" ref="R564">IFERROR(INDEX($AB$11:$AM$235,MATCH($B564&amp;$I564,$Z$11:$Z$235&amp;$AE$11:$AE$235,0),MATCH($D564,$AB$9:$AM$9,0)),"-")</f>
        <v>30.726700000000001</v>
      </c>
      <c r="S564" s="58">
        <v>326</v>
      </c>
      <c r="T564" s="58">
        <v>310</v>
      </c>
      <c r="U564" s="58">
        <v>5</v>
      </c>
      <c r="V564" s="58">
        <v>11</v>
      </c>
      <c r="W564" s="50" t="str">
        <f t="shared" si="58"/>
        <v>-</v>
      </c>
      <c r="X564" s="50">
        <f t="shared" si="59"/>
        <v>16</v>
      </c>
      <c r="AO564" s="50"/>
    </row>
    <row r="565" spans="2:41" ht="15" x14ac:dyDescent="0.3">
      <c r="B565" s="72" t="str">
        <f t="shared" si="56"/>
        <v>M36×4</v>
      </c>
      <c r="C565" s="73" t="s">
        <v>216</v>
      </c>
      <c r="D565" s="73" t="s">
        <v>221</v>
      </c>
      <c r="E565" s="71" t="s">
        <v>0</v>
      </c>
      <c r="F565" s="58">
        <v>36</v>
      </c>
      <c r="G565" s="58">
        <v>4</v>
      </c>
      <c r="H565" s="71" t="s">
        <v>463</v>
      </c>
      <c r="I565" s="73" t="s">
        <v>381</v>
      </c>
      <c r="J565" s="58" t="s">
        <v>313</v>
      </c>
      <c r="K565" s="58" t="s">
        <v>490</v>
      </c>
      <c r="L565" s="58">
        <v>36</v>
      </c>
      <c r="M565" s="58">
        <f t="shared" si="57"/>
        <v>4</v>
      </c>
      <c r="N565" s="71">
        <v>60</v>
      </c>
      <c r="O565" s="100">
        <f t="array" ref="O565">IFERROR(INDEX($AB$11:$AM$235,MATCH($B565&amp;$I565,$Z$11:$Z$235&amp;$AE$11:$AE$235,0),MATCH($C565,$AB$9:$AM$9,0)),"-")</f>
        <v>34.9</v>
      </c>
      <c r="P565" s="58" t="s">
        <v>179</v>
      </c>
      <c r="Q565" s="58" t="s">
        <v>180</v>
      </c>
      <c r="R565" s="100">
        <f t="array" ref="R565">IFERROR(INDEX($AB$11:$AM$235,MATCH($B565&amp;$I565,$Z$11:$Z$235&amp;$AE$11:$AE$235,0),MATCH($D565,$AB$9:$AM$9,0)),"-")</f>
        <v>33.401899999999998</v>
      </c>
      <c r="S565" s="58">
        <v>356</v>
      </c>
      <c r="T565" s="58">
        <v>340</v>
      </c>
      <c r="U565" s="58">
        <v>5</v>
      </c>
      <c r="V565" s="58">
        <v>11</v>
      </c>
      <c r="W565" s="50" t="str">
        <f t="shared" si="58"/>
        <v>-</v>
      </c>
      <c r="X565" s="50">
        <f t="shared" si="59"/>
        <v>16</v>
      </c>
      <c r="AO565" s="50"/>
    </row>
    <row r="566" spans="2:41" ht="15" x14ac:dyDescent="0.3">
      <c r="B566" s="72" t="str">
        <f t="shared" si="56"/>
        <v>M39×4</v>
      </c>
      <c r="C566" s="73" t="s">
        <v>216</v>
      </c>
      <c r="D566" s="73" t="s">
        <v>221</v>
      </c>
      <c r="E566" s="71" t="s">
        <v>0</v>
      </c>
      <c r="F566" s="58">
        <v>39</v>
      </c>
      <c r="G566" s="58">
        <v>4</v>
      </c>
      <c r="H566" s="71" t="s">
        <v>463</v>
      </c>
      <c r="I566" s="73" t="s">
        <v>381</v>
      </c>
      <c r="J566" s="58" t="s">
        <v>313</v>
      </c>
      <c r="K566" s="58" t="s">
        <v>490</v>
      </c>
      <c r="L566" s="58">
        <v>39</v>
      </c>
      <c r="M566" s="58">
        <f t="shared" si="57"/>
        <v>4</v>
      </c>
      <c r="N566" s="71">
        <v>60</v>
      </c>
      <c r="O566" s="100">
        <f t="array" ref="O566">IFERROR(INDEX($AB$11:$AM$235,MATCH($B566&amp;$I566,$Z$11:$Z$235&amp;$AE$11:$AE$235,0),MATCH($C566,$AB$9:$AM$9,0)),"-")</f>
        <v>37.9</v>
      </c>
      <c r="P566" s="58" t="s">
        <v>179</v>
      </c>
      <c r="Q566" s="58" t="s">
        <v>180</v>
      </c>
      <c r="R566" s="100">
        <f t="array" ref="R566">IFERROR(INDEX($AB$11:$AM$235,MATCH($B566&amp;$I566,$Z$11:$Z$235&amp;$AE$11:$AE$235,0),MATCH($D566,$AB$9:$AM$9,0)),"-")</f>
        <v>36.401899999999998</v>
      </c>
      <c r="S566" s="58">
        <v>356</v>
      </c>
      <c r="T566" s="58">
        <v>340</v>
      </c>
      <c r="U566" s="58">
        <v>5</v>
      </c>
      <c r="V566" s="58">
        <v>11</v>
      </c>
      <c r="W566" s="50" t="str">
        <f t="shared" si="58"/>
        <v>-</v>
      </c>
      <c r="X566" s="50">
        <f t="shared" si="59"/>
        <v>16</v>
      </c>
      <c r="AO566" s="50"/>
    </row>
    <row r="567" spans="2:41" ht="15" x14ac:dyDescent="0.3">
      <c r="B567" s="72" t="str">
        <f t="shared" si="56"/>
        <v>M42×4.5</v>
      </c>
      <c r="C567" s="73" t="s">
        <v>216</v>
      </c>
      <c r="D567" s="73" t="s">
        <v>221</v>
      </c>
      <c r="E567" s="71" t="s">
        <v>0</v>
      </c>
      <c r="F567" s="58">
        <v>42</v>
      </c>
      <c r="G567" s="58">
        <v>4.5</v>
      </c>
      <c r="H567" s="71" t="s">
        <v>463</v>
      </c>
      <c r="I567" s="73" t="s">
        <v>381</v>
      </c>
      <c r="J567" s="58" t="s">
        <v>313</v>
      </c>
      <c r="K567" s="58" t="s">
        <v>490</v>
      </c>
      <c r="L567" s="58">
        <v>42</v>
      </c>
      <c r="M567" s="58">
        <f t="shared" si="57"/>
        <v>4.5</v>
      </c>
      <c r="N567" s="71">
        <v>60</v>
      </c>
      <c r="O567" s="100">
        <f t="array" ref="O567">IFERROR(INDEX($AB$11:$AM$235,MATCH($B567&amp;$I567,$Z$11:$Z$235&amp;$AE$11:$AE$235,0),MATCH($C567,$AB$9:$AM$9,0)),"-")</f>
        <v>40.74</v>
      </c>
      <c r="P567" s="58" t="s">
        <v>179</v>
      </c>
      <c r="Q567" s="58" t="s">
        <v>180</v>
      </c>
      <c r="R567" s="100">
        <f t="array" ref="R567">IFERROR(INDEX($AB$11:$AM$235,MATCH($B567&amp;$I567,$Z$11:$Z$235&amp;$AE$11:$AE$235,0),MATCH($D567,$AB$9:$AM$9,0)),"-")</f>
        <v>39.077199999999998</v>
      </c>
      <c r="S567" s="58">
        <v>376</v>
      </c>
      <c r="T567" s="58">
        <v>360</v>
      </c>
      <c r="U567" s="58">
        <v>5</v>
      </c>
      <c r="V567" s="58">
        <v>10</v>
      </c>
      <c r="W567" s="50" t="str">
        <f t="shared" si="58"/>
        <v>-</v>
      </c>
      <c r="X567" s="50">
        <f t="shared" si="59"/>
        <v>16</v>
      </c>
      <c r="AO567" s="50"/>
    </row>
    <row r="568" spans="2:41" ht="15" x14ac:dyDescent="0.3">
      <c r="B568" s="72" t="str">
        <f t="shared" si="56"/>
        <v>M45×4.5</v>
      </c>
      <c r="C568" s="73" t="s">
        <v>216</v>
      </c>
      <c r="D568" s="73" t="s">
        <v>221</v>
      </c>
      <c r="E568" s="71" t="s">
        <v>0</v>
      </c>
      <c r="F568" s="58">
        <v>45</v>
      </c>
      <c r="G568" s="58">
        <v>4.5</v>
      </c>
      <c r="H568" s="71" t="s">
        <v>463</v>
      </c>
      <c r="I568" s="73" t="s">
        <v>381</v>
      </c>
      <c r="J568" s="58" t="s">
        <v>313</v>
      </c>
      <c r="K568" s="58" t="s">
        <v>490</v>
      </c>
      <c r="L568" s="58">
        <v>45</v>
      </c>
      <c r="M568" s="58">
        <f t="shared" si="57"/>
        <v>4.5</v>
      </c>
      <c r="N568" s="71">
        <v>60</v>
      </c>
      <c r="O568" s="100">
        <f t="array" ref="O568">IFERROR(INDEX($AB$11:$AM$235,MATCH($B568&amp;$I568,$Z$11:$Z$235&amp;$AE$11:$AE$235,0),MATCH($C568,$AB$9:$AM$9,0)),"-")</f>
        <v>43.74</v>
      </c>
      <c r="P568" s="58" t="s">
        <v>179</v>
      </c>
      <c r="Q568" s="58" t="s">
        <v>180</v>
      </c>
      <c r="R568" s="100">
        <f t="array" ref="R568">IFERROR(INDEX($AB$11:$AM$235,MATCH($B568&amp;$I568,$Z$11:$Z$235&amp;$AE$11:$AE$235,0),MATCH($D568,$AB$9:$AM$9,0)),"-")</f>
        <v>42.077199999999998</v>
      </c>
      <c r="S568" s="58">
        <v>376</v>
      </c>
      <c r="T568" s="58">
        <v>360</v>
      </c>
      <c r="U568" s="58">
        <v>5</v>
      </c>
      <c r="V568" s="58">
        <v>10</v>
      </c>
      <c r="W568" s="50" t="str">
        <f t="shared" si="58"/>
        <v>-</v>
      </c>
      <c r="X568" s="50">
        <f t="shared" si="59"/>
        <v>16</v>
      </c>
      <c r="AO568" s="50"/>
    </row>
    <row r="569" spans="2:41" ht="15" x14ac:dyDescent="0.3">
      <c r="B569" s="72" t="str">
        <f t="shared" si="56"/>
        <v>M48×5</v>
      </c>
      <c r="C569" s="73" t="s">
        <v>216</v>
      </c>
      <c r="D569" s="73" t="s">
        <v>221</v>
      </c>
      <c r="E569" s="71" t="s">
        <v>0</v>
      </c>
      <c r="F569" s="58">
        <v>48</v>
      </c>
      <c r="G569" s="58">
        <v>5</v>
      </c>
      <c r="H569" s="71" t="s">
        <v>463</v>
      </c>
      <c r="I569" s="73" t="s">
        <v>381</v>
      </c>
      <c r="J569" s="58" t="s">
        <v>313</v>
      </c>
      <c r="K569" s="58" t="s">
        <v>490</v>
      </c>
      <c r="L569" s="58">
        <v>48</v>
      </c>
      <c r="M569" s="58">
        <f t="shared" si="57"/>
        <v>5</v>
      </c>
      <c r="N569" s="71">
        <v>60</v>
      </c>
      <c r="O569" s="100">
        <f t="array" ref="O569">IFERROR(INDEX($AB$11:$AM$235,MATCH($B569&amp;$I569,$Z$11:$Z$235&amp;$AE$11:$AE$235,0),MATCH($C569,$AB$9:$AM$9,0)),"-")</f>
        <v>46.58</v>
      </c>
      <c r="P569" s="58" t="s">
        <v>179</v>
      </c>
      <c r="Q569" s="58" t="s">
        <v>180</v>
      </c>
      <c r="R569" s="100">
        <f t="array" ref="R569">IFERROR(INDEX($AB$11:$AM$235,MATCH($B569&amp;$I569,$Z$11:$Z$235&amp;$AE$11:$AE$235,0),MATCH($D569,$AB$9:$AM$9,0)),"-")</f>
        <v>44.752400000000002</v>
      </c>
      <c r="S569" s="58">
        <v>396</v>
      </c>
      <c r="T569" s="58">
        <v>380</v>
      </c>
      <c r="U569" s="58">
        <v>5</v>
      </c>
      <c r="V569" s="58">
        <v>10</v>
      </c>
      <c r="W569" s="50" t="str">
        <f t="shared" si="58"/>
        <v>-</v>
      </c>
      <c r="X569" s="50">
        <f t="shared" si="59"/>
        <v>16</v>
      </c>
      <c r="AO569" s="50"/>
    </row>
    <row r="570" spans="2:41" ht="15" x14ac:dyDescent="0.3">
      <c r="B570" s="72" t="str">
        <f t="shared" si="56"/>
        <v>M52×5</v>
      </c>
      <c r="C570" s="73" t="s">
        <v>216</v>
      </c>
      <c r="D570" s="73" t="s">
        <v>221</v>
      </c>
      <c r="E570" s="71" t="s">
        <v>0</v>
      </c>
      <c r="F570" s="58">
        <v>52</v>
      </c>
      <c r="G570" s="58">
        <v>5</v>
      </c>
      <c r="H570" s="71" t="s">
        <v>463</v>
      </c>
      <c r="I570" s="73" t="s">
        <v>381</v>
      </c>
      <c r="J570" s="58" t="s">
        <v>313</v>
      </c>
      <c r="K570" s="58" t="s">
        <v>490</v>
      </c>
      <c r="L570" s="58">
        <v>52</v>
      </c>
      <c r="M570" s="58">
        <f t="shared" si="57"/>
        <v>5</v>
      </c>
      <c r="N570" s="71">
        <v>60</v>
      </c>
      <c r="O570" s="100">
        <f t="array" ref="O570">IFERROR(INDEX($AB$11:$AM$235,MATCH($B570&amp;$I570,$Z$11:$Z$235&amp;$AE$11:$AE$235,0),MATCH($C570,$AB$9:$AM$9,0)),"-")</f>
        <v>51.34</v>
      </c>
      <c r="P570" s="58" t="s">
        <v>179</v>
      </c>
      <c r="Q570" s="58" t="s">
        <v>180</v>
      </c>
      <c r="R570" s="100">
        <f t="array" ref="R570">IFERROR(INDEX($AB$11:$AM$235,MATCH($B570&amp;$I570,$Z$11:$Z$235&amp;$AE$11:$AE$235,0),MATCH($D570,$AB$9:$AM$9,0)),"-")</f>
        <v>48.752400000000002</v>
      </c>
      <c r="S570" s="58">
        <v>441</v>
      </c>
      <c r="T570" s="58">
        <v>425</v>
      </c>
      <c r="U570" s="58">
        <v>5</v>
      </c>
      <c r="V570" s="58">
        <v>10</v>
      </c>
      <c r="W570" s="50" t="str">
        <f t="shared" si="58"/>
        <v>-</v>
      </c>
      <c r="X570" s="50">
        <f t="shared" si="59"/>
        <v>16</v>
      </c>
      <c r="AO570" s="50"/>
    </row>
    <row r="571" spans="2:41" ht="15" x14ac:dyDescent="0.3">
      <c r="B571" s="72" t="str">
        <f t="shared" si="56"/>
        <v>M56×5.5</v>
      </c>
      <c r="C571" s="73" t="s">
        <v>216</v>
      </c>
      <c r="D571" s="73" t="s">
        <v>221</v>
      </c>
      <c r="E571" s="71" t="s">
        <v>0</v>
      </c>
      <c r="F571" s="58">
        <v>56</v>
      </c>
      <c r="G571" s="58">
        <v>5.5</v>
      </c>
      <c r="H571" s="71" t="s">
        <v>463</v>
      </c>
      <c r="I571" s="73" t="s">
        <v>381</v>
      </c>
      <c r="J571" s="58" t="s">
        <v>313</v>
      </c>
      <c r="K571" s="58" t="s">
        <v>490</v>
      </c>
      <c r="L571" s="58">
        <v>56</v>
      </c>
      <c r="M571" s="58">
        <f t="shared" si="57"/>
        <v>5.5</v>
      </c>
      <c r="N571" s="71">
        <v>60</v>
      </c>
      <c r="O571" s="100">
        <f t="array" ref="O571">IFERROR(INDEX($AB$11:$AM$235,MATCH($B571&amp;$I571,$Z$11:$Z$235&amp;$AE$11:$AE$235,0),MATCH($C571,$AB$9:$AM$9,0)),"-")</f>
        <v>55.26</v>
      </c>
      <c r="P571" s="58" t="s">
        <v>179</v>
      </c>
      <c r="Q571" s="58" t="s">
        <v>180</v>
      </c>
      <c r="R571" s="100">
        <f t="array" ref="R571">IFERROR(INDEX($AB$11:$AM$235,MATCH($B571&amp;$I571,$Z$11:$Z$235&amp;$AE$11:$AE$235,0),MATCH($D571,$AB$9:$AM$9,0)),"-")</f>
        <v>52.427599999999998</v>
      </c>
      <c r="S571" s="58">
        <v>468</v>
      </c>
      <c r="T571" s="58">
        <v>450</v>
      </c>
      <c r="U571" s="58">
        <v>5</v>
      </c>
      <c r="V571" s="58">
        <v>9</v>
      </c>
      <c r="W571" s="50" t="str">
        <f t="shared" si="58"/>
        <v>-</v>
      </c>
      <c r="X571" s="50">
        <f t="shared" si="59"/>
        <v>18</v>
      </c>
      <c r="AO571" s="50"/>
    </row>
    <row r="572" spans="2:41" ht="15" x14ac:dyDescent="0.3">
      <c r="B572" s="72" t="str">
        <f t="shared" si="56"/>
        <v>M60×5.5</v>
      </c>
      <c r="C572" s="73" t="s">
        <v>216</v>
      </c>
      <c r="D572" s="73" t="s">
        <v>221</v>
      </c>
      <c r="E572" s="71" t="s">
        <v>0</v>
      </c>
      <c r="F572" s="58">
        <v>60</v>
      </c>
      <c r="G572" s="58">
        <v>5.5</v>
      </c>
      <c r="H572" s="71" t="s">
        <v>463</v>
      </c>
      <c r="I572" s="73" t="s">
        <v>381</v>
      </c>
      <c r="J572" s="58" t="s">
        <v>313</v>
      </c>
      <c r="K572" s="58" t="s">
        <v>490</v>
      </c>
      <c r="L572" s="58">
        <v>60</v>
      </c>
      <c r="M572" s="58">
        <f t="shared" si="57"/>
        <v>5.5</v>
      </c>
      <c r="N572" s="71">
        <v>60</v>
      </c>
      <c r="O572" s="100">
        <f t="array" ref="O572">IFERROR(INDEX($AB$11:$AM$235,MATCH($B572&amp;$I572,$Z$11:$Z$235&amp;$AE$11:$AE$235,0),MATCH($C572,$AB$9:$AM$9,0)),"-")</f>
        <v>59.26</v>
      </c>
      <c r="P572" s="58" t="s">
        <v>179</v>
      </c>
      <c r="Q572" s="58" t="s">
        <v>180</v>
      </c>
      <c r="R572" s="100">
        <f t="array" ref="R572">IFERROR(INDEX($AB$11:$AM$235,MATCH($B572&amp;$I572,$Z$11:$Z$235&amp;$AE$11:$AE$235,0),MATCH($D572,$AB$9:$AM$9,0)),"-")</f>
        <v>56.427599999999998</v>
      </c>
      <c r="S572" s="58">
        <v>468</v>
      </c>
      <c r="T572" s="58">
        <v>450</v>
      </c>
      <c r="U572" s="58">
        <v>5</v>
      </c>
      <c r="V572" s="58">
        <v>9</v>
      </c>
      <c r="W572" s="50" t="str">
        <f t="shared" si="58"/>
        <v>-</v>
      </c>
      <c r="X572" s="50">
        <f t="shared" si="59"/>
        <v>18</v>
      </c>
      <c r="AO572" s="50"/>
    </row>
    <row r="573" spans="2:41" ht="15" x14ac:dyDescent="0.3">
      <c r="B573" s="72" t="str">
        <f t="shared" si="56"/>
        <v>M64×6</v>
      </c>
      <c r="C573" s="73" t="s">
        <v>216</v>
      </c>
      <c r="D573" s="73" t="s">
        <v>221</v>
      </c>
      <c r="E573" s="71" t="s">
        <v>0</v>
      </c>
      <c r="F573" s="58">
        <v>64</v>
      </c>
      <c r="G573" s="58">
        <v>6</v>
      </c>
      <c r="H573" s="71" t="s">
        <v>463</v>
      </c>
      <c r="I573" s="73" t="s">
        <v>381</v>
      </c>
      <c r="J573" s="58" t="s">
        <v>313</v>
      </c>
      <c r="K573" s="58" t="s">
        <v>490</v>
      </c>
      <c r="L573" s="58">
        <v>64</v>
      </c>
      <c r="M573" s="58">
        <f t="shared" si="57"/>
        <v>6</v>
      </c>
      <c r="N573" s="71">
        <v>60</v>
      </c>
      <c r="O573" s="100">
        <f t="array" ref="O573">IFERROR(INDEX($AB$11:$AM$235,MATCH($B573&amp;$I573,$Z$11:$Z$235&amp;$AE$11:$AE$235,0),MATCH($C573,$AB$9:$AM$9,0)),"-")</f>
        <v>63.18</v>
      </c>
      <c r="P573" s="58" t="s">
        <v>179</v>
      </c>
      <c r="Q573" s="58" t="s">
        <v>180</v>
      </c>
      <c r="R573" s="100">
        <f t="array" ref="R573">IFERROR(INDEX($AB$11:$AM$235,MATCH($B573&amp;$I573,$Z$11:$Z$235&amp;$AE$11:$AE$235,0),MATCH($D573,$AB$9:$AM$9,0)),"-")</f>
        <v>60.102899999999998</v>
      </c>
      <c r="S573" s="58">
        <v>493</v>
      </c>
      <c r="T573" s="58">
        <v>475</v>
      </c>
      <c r="U573" s="58">
        <v>5</v>
      </c>
      <c r="V573" s="58">
        <v>9</v>
      </c>
      <c r="W573" s="50" t="str">
        <f t="shared" si="58"/>
        <v>-</v>
      </c>
      <c r="X573" s="50">
        <f t="shared" si="59"/>
        <v>18</v>
      </c>
      <c r="AO573" s="50"/>
    </row>
    <row r="574" spans="2:41" ht="15" x14ac:dyDescent="0.3">
      <c r="B574" s="72" t="str">
        <f t="shared" si="56"/>
        <v>M68×6</v>
      </c>
      <c r="C574" s="73" t="s">
        <v>216</v>
      </c>
      <c r="D574" s="73" t="s">
        <v>221</v>
      </c>
      <c r="E574" s="71" t="s">
        <v>0</v>
      </c>
      <c r="F574" s="58">
        <v>68</v>
      </c>
      <c r="G574" s="58">
        <v>6</v>
      </c>
      <c r="H574" s="71" t="s">
        <v>463</v>
      </c>
      <c r="I574" s="73" t="s">
        <v>381</v>
      </c>
      <c r="J574" s="58" t="s">
        <v>313</v>
      </c>
      <c r="K574" s="58" t="s">
        <v>490</v>
      </c>
      <c r="L574" s="58">
        <v>68</v>
      </c>
      <c r="M574" s="58">
        <f t="shared" si="57"/>
        <v>6</v>
      </c>
      <c r="N574" s="71">
        <v>60</v>
      </c>
      <c r="O574" s="100">
        <f t="array" ref="O574">IFERROR(INDEX($AB$11:$AM$235,MATCH($B574&amp;$I574,$Z$11:$Z$235&amp;$AE$11:$AE$235,0),MATCH($C574,$AB$9:$AM$9,0)),"-")</f>
        <v>67.180000000000007</v>
      </c>
      <c r="P574" s="58" t="s">
        <v>179</v>
      </c>
      <c r="Q574" s="58" t="s">
        <v>180</v>
      </c>
      <c r="R574" s="100">
        <f t="array" ref="R574">IFERROR(INDEX($AB$11:$AM$235,MATCH($B574&amp;$I574,$Z$11:$Z$235&amp;$AE$11:$AE$235,0),MATCH($D574,$AB$9:$AM$9,0)),"-")</f>
        <v>64.102900000000005</v>
      </c>
      <c r="S574" s="58">
        <v>493</v>
      </c>
      <c r="T574" s="58">
        <v>475</v>
      </c>
      <c r="U574" s="58">
        <v>5</v>
      </c>
      <c r="V574" s="58">
        <v>9</v>
      </c>
      <c r="W574" s="50" t="str">
        <f t="shared" si="58"/>
        <v>-</v>
      </c>
      <c r="X574" s="50">
        <f t="shared" si="59"/>
        <v>18</v>
      </c>
      <c r="AO574" s="50"/>
    </row>
    <row r="575" spans="2:41" x14ac:dyDescent="0.3">
      <c r="AO575" s="50"/>
    </row>
    <row r="576" spans="2:41" x14ac:dyDescent="0.3">
      <c r="AO576" s="50"/>
    </row>
    <row r="577" spans="41:41" x14ac:dyDescent="0.3">
      <c r="AO577" s="50"/>
    </row>
    <row r="578" spans="41:41" x14ac:dyDescent="0.3">
      <c r="AO578" s="50"/>
    </row>
    <row r="579" spans="41:41" x14ac:dyDescent="0.3">
      <c r="AO579" s="50"/>
    </row>
    <row r="580" spans="41:41" x14ac:dyDescent="0.3">
      <c r="AO580" s="50"/>
    </row>
    <row r="581" spans="41:41" x14ac:dyDescent="0.3">
      <c r="AO581" s="50"/>
    </row>
    <row r="582" spans="41:41" x14ac:dyDescent="0.3">
      <c r="AO582" s="50"/>
    </row>
    <row r="583" spans="41:41" x14ac:dyDescent="0.3">
      <c r="AO583" s="50"/>
    </row>
    <row r="584" spans="41:41" x14ac:dyDescent="0.3">
      <c r="AO584" s="50"/>
    </row>
    <row r="585" spans="41:41" x14ac:dyDescent="0.3">
      <c r="AO585" s="50"/>
    </row>
    <row r="586" spans="41:41" x14ac:dyDescent="0.3">
      <c r="AO586" s="50"/>
    </row>
    <row r="587" spans="41:41" x14ac:dyDescent="0.3">
      <c r="AO587" s="50"/>
    </row>
    <row r="588" spans="41:41" x14ac:dyDescent="0.3">
      <c r="AO588" s="50"/>
    </row>
    <row r="589" spans="41:41" x14ac:dyDescent="0.3">
      <c r="AO589" s="50"/>
    </row>
    <row r="590" spans="41:41" x14ac:dyDescent="0.3">
      <c r="AO590" s="50"/>
    </row>
    <row r="591" spans="41:41" x14ac:dyDescent="0.3">
      <c r="AO591" s="50"/>
    </row>
    <row r="592" spans="41:41" x14ac:dyDescent="0.3">
      <c r="AO592" s="50"/>
    </row>
    <row r="593" spans="41:41" x14ac:dyDescent="0.3">
      <c r="AO593" s="50"/>
    </row>
    <row r="594" spans="41:41" x14ac:dyDescent="0.3">
      <c r="AO594" s="50"/>
    </row>
    <row r="595" spans="41:41" x14ac:dyDescent="0.3">
      <c r="AO595" s="50"/>
    </row>
    <row r="596" spans="41:41" x14ac:dyDescent="0.3">
      <c r="AO596" s="50"/>
    </row>
    <row r="597" spans="41:41" x14ac:dyDescent="0.3">
      <c r="AO597" s="50"/>
    </row>
    <row r="598" spans="41:41" x14ac:dyDescent="0.3">
      <c r="AO598" s="50"/>
    </row>
    <row r="599" spans="41:41" x14ac:dyDescent="0.3">
      <c r="AO599" s="50"/>
    </row>
    <row r="600" spans="41:41" x14ac:dyDescent="0.3">
      <c r="AO600" s="50"/>
    </row>
    <row r="601" spans="41:41" x14ac:dyDescent="0.3">
      <c r="AO601" s="50"/>
    </row>
    <row r="602" spans="41:41" x14ac:dyDescent="0.3">
      <c r="AO602" s="50"/>
    </row>
    <row r="603" spans="41:41" x14ac:dyDescent="0.3">
      <c r="AO603" s="50"/>
    </row>
    <row r="604" spans="41:41" x14ac:dyDescent="0.3">
      <c r="AO604" s="50"/>
    </row>
    <row r="605" spans="41:41" x14ac:dyDescent="0.3">
      <c r="AO605" s="50"/>
    </row>
    <row r="606" spans="41:41" x14ac:dyDescent="0.3">
      <c r="AO606" s="50"/>
    </row>
    <row r="607" spans="41:41" x14ac:dyDescent="0.3">
      <c r="AO607" s="50"/>
    </row>
    <row r="608" spans="41:41" x14ac:dyDescent="0.3">
      <c r="AO608" s="50"/>
    </row>
    <row r="609" spans="41:41" x14ac:dyDescent="0.3">
      <c r="AO609" s="50"/>
    </row>
    <row r="610" spans="41:41" x14ac:dyDescent="0.3">
      <c r="AO610" s="50"/>
    </row>
    <row r="611" spans="41:41" x14ac:dyDescent="0.3">
      <c r="AO611" s="50"/>
    </row>
    <row r="612" spans="41:41" x14ac:dyDescent="0.3">
      <c r="AO612" s="50"/>
    </row>
    <row r="613" spans="41:41" x14ac:dyDescent="0.3">
      <c r="AO613" s="50"/>
    </row>
    <row r="614" spans="41:41" x14ac:dyDescent="0.3">
      <c r="AO614" s="50"/>
    </row>
    <row r="615" spans="41:41" x14ac:dyDescent="0.3">
      <c r="AO615" s="50"/>
    </row>
    <row r="616" spans="41:41" x14ac:dyDescent="0.3">
      <c r="AO616" s="50"/>
    </row>
    <row r="617" spans="41:41" x14ac:dyDescent="0.3">
      <c r="AO617" s="50"/>
    </row>
    <row r="618" spans="41:41" x14ac:dyDescent="0.3">
      <c r="AO618" s="50"/>
    </row>
    <row r="619" spans="41:41" x14ac:dyDescent="0.3">
      <c r="AO619" s="50"/>
    </row>
    <row r="620" spans="41:41" x14ac:dyDescent="0.3">
      <c r="AO620" s="50"/>
    </row>
    <row r="621" spans="41:41" x14ac:dyDescent="0.3">
      <c r="AO621" s="50"/>
    </row>
    <row r="622" spans="41:41" x14ac:dyDescent="0.3">
      <c r="AO622" s="50"/>
    </row>
    <row r="623" spans="41:41" x14ac:dyDescent="0.3">
      <c r="AO623" s="50"/>
    </row>
    <row r="624" spans="41:41" x14ac:dyDescent="0.3">
      <c r="AO624" s="50"/>
    </row>
    <row r="625" spans="41:41" x14ac:dyDescent="0.3">
      <c r="AO625" s="50"/>
    </row>
    <row r="626" spans="41:41" x14ac:dyDescent="0.3">
      <c r="AO626" s="50"/>
    </row>
    <row r="627" spans="41:41" x14ac:dyDescent="0.3">
      <c r="AO627" s="50"/>
    </row>
    <row r="628" spans="41:41" x14ac:dyDescent="0.3">
      <c r="AO628" s="50"/>
    </row>
    <row r="629" spans="41:41" x14ac:dyDescent="0.3">
      <c r="AO629" s="50"/>
    </row>
    <row r="630" spans="41:41" x14ac:dyDescent="0.3">
      <c r="AO630" s="50"/>
    </row>
    <row r="631" spans="41:41" x14ac:dyDescent="0.3">
      <c r="AO631" s="50"/>
    </row>
    <row r="632" spans="41:41" x14ac:dyDescent="0.3">
      <c r="AO632" s="50"/>
    </row>
    <row r="633" spans="41:41" x14ac:dyDescent="0.3">
      <c r="AO633" s="50"/>
    </row>
    <row r="634" spans="41:41" x14ac:dyDescent="0.3">
      <c r="AO634" s="50"/>
    </row>
    <row r="635" spans="41:41" x14ac:dyDescent="0.3">
      <c r="AO635" s="50"/>
    </row>
    <row r="636" spans="41:41" x14ac:dyDescent="0.3">
      <c r="AO636" s="50"/>
    </row>
    <row r="637" spans="41:41" x14ac:dyDescent="0.3">
      <c r="AO637" s="50"/>
    </row>
    <row r="638" spans="41:41" x14ac:dyDescent="0.3">
      <c r="AO638" s="50"/>
    </row>
    <row r="639" spans="41:41" x14ac:dyDescent="0.3">
      <c r="AO639" s="50"/>
    </row>
    <row r="640" spans="41:41" x14ac:dyDescent="0.3">
      <c r="AO640" s="50"/>
    </row>
    <row r="641" spans="41:41" x14ac:dyDescent="0.3">
      <c r="AO641" s="50"/>
    </row>
    <row r="642" spans="41:41" x14ac:dyDescent="0.3">
      <c r="AO642" s="50"/>
    </row>
    <row r="643" spans="41:41" x14ac:dyDescent="0.3">
      <c r="AO643" s="50"/>
    </row>
    <row r="644" spans="41:41" x14ac:dyDescent="0.3">
      <c r="AO644" s="50"/>
    </row>
    <row r="645" spans="41:41" x14ac:dyDescent="0.3">
      <c r="AO645" s="50"/>
    </row>
    <row r="646" spans="41:41" x14ac:dyDescent="0.3">
      <c r="AO646" s="50"/>
    </row>
    <row r="647" spans="41:41" x14ac:dyDescent="0.3">
      <c r="AO647" s="50"/>
    </row>
    <row r="648" spans="41:41" x14ac:dyDescent="0.3">
      <c r="AO648" s="50"/>
    </row>
    <row r="649" spans="41:41" x14ac:dyDescent="0.3">
      <c r="AO649" s="50"/>
    </row>
    <row r="650" spans="41:41" x14ac:dyDescent="0.3">
      <c r="AO650" s="50"/>
    </row>
    <row r="651" spans="41:41" x14ac:dyDescent="0.3">
      <c r="AO651" s="50"/>
    </row>
    <row r="652" spans="41:41" x14ac:dyDescent="0.3">
      <c r="AO652" s="50"/>
    </row>
    <row r="653" spans="41:41" x14ac:dyDescent="0.3">
      <c r="AO653" s="50"/>
    </row>
    <row r="654" spans="41:41" x14ac:dyDescent="0.3">
      <c r="AO654" s="50"/>
    </row>
    <row r="655" spans="41:41" x14ac:dyDescent="0.3">
      <c r="AO655" s="50"/>
    </row>
    <row r="656" spans="41:41" x14ac:dyDescent="0.3">
      <c r="AO656" s="50"/>
    </row>
    <row r="657" spans="41:41" x14ac:dyDescent="0.3">
      <c r="AO657" s="50"/>
    </row>
    <row r="658" spans="41:41" x14ac:dyDescent="0.3">
      <c r="AO658" s="50"/>
    </row>
    <row r="659" spans="41:41" x14ac:dyDescent="0.3">
      <c r="AO659" s="50"/>
    </row>
    <row r="660" spans="41:41" x14ac:dyDescent="0.3">
      <c r="AO660" s="50"/>
    </row>
    <row r="661" spans="41:41" x14ac:dyDescent="0.3">
      <c r="AO661" s="50"/>
    </row>
    <row r="662" spans="41:41" x14ac:dyDescent="0.3">
      <c r="AO662" s="50"/>
    </row>
    <row r="663" spans="41:41" x14ac:dyDescent="0.3">
      <c r="AO663" s="50"/>
    </row>
    <row r="664" spans="41:41" x14ac:dyDescent="0.3">
      <c r="AO664" s="50"/>
    </row>
    <row r="665" spans="41:41" x14ac:dyDescent="0.3">
      <c r="AO665" s="50"/>
    </row>
    <row r="666" spans="41:41" x14ac:dyDescent="0.3">
      <c r="AO666" s="50"/>
    </row>
    <row r="667" spans="41:41" x14ac:dyDescent="0.3">
      <c r="AO667" s="50"/>
    </row>
    <row r="668" spans="41:41" x14ac:dyDescent="0.3">
      <c r="AO668" s="50"/>
    </row>
    <row r="669" spans="41:41" x14ac:dyDescent="0.3">
      <c r="AO669" s="50"/>
    </row>
    <row r="670" spans="41:41" x14ac:dyDescent="0.3">
      <c r="AO670" s="50"/>
    </row>
    <row r="671" spans="41:41" x14ac:dyDescent="0.3">
      <c r="AO671" s="50"/>
    </row>
    <row r="672" spans="41:41" x14ac:dyDescent="0.3">
      <c r="AO672" s="50"/>
    </row>
    <row r="673" spans="41:41" x14ac:dyDescent="0.3">
      <c r="AO673" s="50"/>
    </row>
    <row r="674" spans="41:41" x14ac:dyDescent="0.3">
      <c r="AO674" s="50"/>
    </row>
    <row r="675" spans="41:41" x14ac:dyDescent="0.3">
      <c r="AO675" s="50"/>
    </row>
    <row r="676" spans="41:41" x14ac:dyDescent="0.3">
      <c r="AO676" s="50"/>
    </row>
    <row r="677" spans="41:41" x14ac:dyDescent="0.3">
      <c r="AO677" s="50"/>
    </row>
    <row r="678" spans="41:41" x14ac:dyDescent="0.3">
      <c r="AO678" s="50"/>
    </row>
    <row r="679" spans="41:41" x14ac:dyDescent="0.3">
      <c r="AO679" s="50"/>
    </row>
    <row r="680" spans="41:41" x14ac:dyDescent="0.3">
      <c r="AO680" s="50"/>
    </row>
    <row r="681" spans="41:41" x14ac:dyDescent="0.3">
      <c r="AO681" s="50"/>
    </row>
    <row r="682" spans="41:41" x14ac:dyDescent="0.3">
      <c r="AO682" s="50"/>
    </row>
    <row r="683" spans="41:41" x14ac:dyDescent="0.3">
      <c r="AO683" s="50"/>
    </row>
    <row r="684" spans="41:41" x14ac:dyDescent="0.3">
      <c r="AO684" s="50"/>
    </row>
    <row r="685" spans="41:41" x14ac:dyDescent="0.3">
      <c r="AO685" s="50"/>
    </row>
    <row r="686" spans="41:41" x14ac:dyDescent="0.3">
      <c r="AO686" s="50"/>
    </row>
    <row r="687" spans="41:41" x14ac:dyDescent="0.3">
      <c r="AO687" s="50"/>
    </row>
    <row r="688" spans="41:41" x14ac:dyDescent="0.3">
      <c r="AO688" s="50"/>
    </row>
    <row r="689" spans="41:41" x14ac:dyDescent="0.3">
      <c r="AO689" s="50"/>
    </row>
    <row r="690" spans="41:41" x14ac:dyDescent="0.3">
      <c r="AO690" s="50"/>
    </row>
    <row r="691" spans="41:41" x14ac:dyDescent="0.3">
      <c r="AO691" s="50"/>
    </row>
    <row r="692" spans="41:41" x14ac:dyDescent="0.3">
      <c r="AO692" s="50"/>
    </row>
    <row r="693" spans="41:41" x14ac:dyDescent="0.3">
      <c r="AO693" s="50"/>
    </row>
    <row r="694" spans="41:41" x14ac:dyDescent="0.3">
      <c r="AO694" s="50"/>
    </row>
    <row r="695" spans="41:41" x14ac:dyDescent="0.3">
      <c r="AO695" s="50"/>
    </row>
    <row r="696" spans="41:41" x14ac:dyDescent="0.3">
      <c r="AO696" s="50"/>
    </row>
    <row r="697" spans="41:41" x14ac:dyDescent="0.3">
      <c r="AO697" s="50"/>
    </row>
    <row r="698" spans="41:41" x14ac:dyDescent="0.3">
      <c r="AO698" s="50"/>
    </row>
    <row r="699" spans="41:41" x14ac:dyDescent="0.3">
      <c r="AO699" s="50"/>
    </row>
    <row r="700" spans="41:41" x14ac:dyDescent="0.3">
      <c r="AO700" s="50"/>
    </row>
    <row r="701" spans="41:41" x14ac:dyDescent="0.3">
      <c r="AO701" s="50"/>
    </row>
    <row r="702" spans="41:41" x14ac:dyDescent="0.3">
      <c r="AO702" s="50"/>
    </row>
    <row r="703" spans="41:41" x14ac:dyDescent="0.3">
      <c r="AO703" s="50"/>
    </row>
    <row r="704" spans="41:41" x14ac:dyDescent="0.3">
      <c r="AO704" s="50"/>
    </row>
    <row r="705" spans="41:41" x14ac:dyDescent="0.3">
      <c r="AO705" s="50"/>
    </row>
    <row r="706" spans="41:41" x14ac:dyDescent="0.3">
      <c r="AO706" s="50"/>
    </row>
    <row r="707" spans="41:41" x14ac:dyDescent="0.3">
      <c r="AO707" s="50"/>
    </row>
    <row r="708" spans="41:41" x14ac:dyDescent="0.3">
      <c r="AO708" s="50"/>
    </row>
    <row r="709" spans="41:41" x14ac:dyDescent="0.3">
      <c r="AO709" s="50"/>
    </row>
    <row r="710" spans="41:41" x14ac:dyDescent="0.3">
      <c r="AO710" s="50"/>
    </row>
    <row r="711" spans="41:41" x14ac:dyDescent="0.3">
      <c r="AO711" s="50"/>
    </row>
    <row r="712" spans="41:41" x14ac:dyDescent="0.3">
      <c r="AO712" s="50"/>
    </row>
    <row r="713" spans="41:41" x14ac:dyDescent="0.3">
      <c r="AO713" s="50"/>
    </row>
    <row r="714" spans="41:41" x14ac:dyDescent="0.3">
      <c r="AO714" s="50"/>
    </row>
    <row r="715" spans="41:41" x14ac:dyDescent="0.3">
      <c r="AO715" s="50"/>
    </row>
    <row r="716" spans="41:41" x14ac:dyDescent="0.3">
      <c r="AO716" s="50"/>
    </row>
    <row r="717" spans="41:41" x14ac:dyDescent="0.3">
      <c r="AO717" s="50"/>
    </row>
    <row r="718" spans="41:41" x14ac:dyDescent="0.3">
      <c r="AO718" s="50"/>
    </row>
    <row r="719" spans="41:41" x14ac:dyDescent="0.3">
      <c r="AO719" s="50"/>
    </row>
    <row r="720" spans="41:41" x14ac:dyDescent="0.3">
      <c r="AO720" s="50"/>
    </row>
    <row r="721" spans="41:41" x14ac:dyDescent="0.3">
      <c r="AO721" s="50"/>
    </row>
    <row r="722" spans="41:41" x14ac:dyDescent="0.3">
      <c r="AO722" s="50"/>
    </row>
    <row r="723" spans="41:41" x14ac:dyDescent="0.3">
      <c r="AO723" s="50"/>
    </row>
    <row r="724" spans="41:41" x14ac:dyDescent="0.3">
      <c r="AO724" s="50"/>
    </row>
    <row r="725" spans="41:41" x14ac:dyDescent="0.3">
      <c r="AO725" s="50"/>
    </row>
    <row r="726" spans="41:41" x14ac:dyDescent="0.3">
      <c r="AO726" s="50"/>
    </row>
    <row r="727" spans="41:41" x14ac:dyDescent="0.3">
      <c r="AO727" s="50"/>
    </row>
    <row r="728" spans="41:41" x14ac:dyDescent="0.3">
      <c r="AO728" s="50"/>
    </row>
    <row r="729" spans="41:41" x14ac:dyDescent="0.3">
      <c r="AO729" s="50"/>
    </row>
    <row r="730" spans="41:41" x14ac:dyDescent="0.3">
      <c r="AO730" s="50"/>
    </row>
    <row r="731" spans="41:41" x14ac:dyDescent="0.3">
      <c r="AO731" s="50"/>
    </row>
    <row r="732" spans="41:41" x14ac:dyDescent="0.3">
      <c r="AO732" s="50"/>
    </row>
    <row r="733" spans="41:41" x14ac:dyDescent="0.3">
      <c r="AO733" s="50"/>
    </row>
    <row r="734" spans="41:41" x14ac:dyDescent="0.3">
      <c r="AO734" s="50"/>
    </row>
    <row r="735" spans="41:41" x14ac:dyDescent="0.3">
      <c r="AO735" s="50"/>
    </row>
    <row r="736" spans="41:41" x14ac:dyDescent="0.3">
      <c r="AO736" s="50"/>
    </row>
    <row r="737" spans="41:41" x14ac:dyDescent="0.3">
      <c r="AO737" s="50"/>
    </row>
    <row r="738" spans="41:41" x14ac:dyDescent="0.3">
      <c r="AO738" s="50"/>
    </row>
    <row r="739" spans="41:41" x14ac:dyDescent="0.3">
      <c r="AO739" s="50"/>
    </row>
    <row r="740" spans="41:41" x14ac:dyDescent="0.3">
      <c r="AO740" s="50"/>
    </row>
    <row r="741" spans="41:41" x14ac:dyDescent="0.3">
      <c r="AO741" s="50"/>
    </row>
    <row r="742" spans="41:41" x14ac:dyDescent="0.3">
      <c r="AO742" s="50"/>
    </row>
    <row r="743" spans="41:41" x14ac:dyDescent="0.3">
      <c r="AO743" s="50"/>
    </row>
    <row r="744" spans="41:41" x14ac:dyDescent="0.3">
      <c r="AO744" s="50"/>
    </row>
    <row r="745" spans="41:41" x14ac:dyDescent="0.3">
      <c r="AO745" s="50"/>
    </row>
    <row r="746" spans="41:41" x14ac:dyDescent="0.3">
      <c r="AO746" s="50"/>
    </row>
    <row r="747" spans="41:41" x14ac:dyDescent="0.3">
      <c r="AO747" s="50"/>
    </row>
    <row r="748" spans="41:41" x14ac:dyDescent="0.3">
      <c r="AO748" s="50"/>
    </row>
    <row r="749" spans="41:41" x14ac:dyDescent="0.3">
      <c r="AO749" s="50"/>
    </row>
    <row r="750" spans="41:41" x14ac:dyDescent="0.3">
      <c r="AO750" s="50"/>
    </row>
    <row r="751" spans="41:41" x14ac:dyDescent="0.3">
      <c r="AO751" s="50"/>
    </row>
    <row r="752" spans="41:41" x14ac:dyDescent="0.3">
      <c r="AO752" s="50"/>
    </row>
    <row r="753" spans="41:41" x14ac:dyDescent="0.3">
      <c r="AO753" s="50"/>
    </row>
    <row r="754" spans="41:41" x14ac:dyDescent="0.3">
      <c r="AO754" s="50"/>
    </row>
    <row r="755" spans="41:41" x14ac:dyDescent="0.3">
      <c r="AO755" s="50"/>
    </row>
    <row r="756" spans="41:41" x14ac:dyDescent="0.3">
      <c r="AO756" s="50"/>
    </row>
    <row r="757" spans="41:41" x14ac:dyDescent="0.3">
      <c r="AO757" s="50"/>
    </row>
    <row r="758" spans="41:41" x14ac:dyDescent="0.3">
      <c r="AO758" s="50"/>
    </row>
    <row r="759" spans="41:41" x14ac:dyDescent="0.3">
      <c r="AO759" s="50"/>
    </row>
    <row r="760" spans="41:41" x14ac:dyDescent="0.3">
      <c r="AO760" s="50"/>
    </row>
    <row r="761" spans="41:41" x14ac:dyDescent="0.3">
      <c r="AO761" s="50"/>
    </row>
    <row r="762" spans="41:41" x14ac:dyDescent="0.3">
      <c r="AO762" s="50"/>
    </row>
    <row r="763" spans="41:41" x14ac:dyDescent="0.3">
      <c r="AO763" s="50"/>
    </row>
    <row r="764" spans="41:41" x14ac:dyDescent="0.3">
      <c r="AO764" s="50"/>
    </row>
    <row r="765" spans="41:41" x14ac:dyDescent="0.3">
      <c r="AO765" s="50"/>
    </row>
    <row r="766" spans="41:41" x14ac:dyDescent="0.3">
      <c r="AO766" s="50"/>
    </row>
    <row r="767" spans="41:41" x14ac:dyDescent="0.3">
      <c r="AO767" s="50"/>
    </row>
    <row r="768" spans="41:41" x14ac:dyDescent="0.3">
      <c r="AO768" s="50"/>
    </row>
    <row r="769" spans="41:41" x14ac:dyDescent="0.3">
      <c r="AO769" s="50"/>
    </row>
    <row r="770" spans="41:41" x14ac:dyDescent="0.3">
      <c r="AO770" s="50"/>
    </row>
    <row r="771" spans="41:41" x14ac:dyDescent="0.3">
      <c r="AO771" s="50"/>
    </row>
    <row r="772" spans="41:41" x14ac:dyDescent="0.3">
      <c r="AO772" s="50"/>
    </row>
    <row r="773" spans="41:41" x14ac:dyDescent="0.3">
      <c r="AO773" s="50"/>
    </row>
    <row r="774" spans="41:41" x14ac:dyDescent="0.3">
      <c r="AO774" s="50"/>
    </row>
    <row r="775" spans="41:41" x14ac:dyDescent="0.3">
      <c r="AO775" s="50"/>
    </row>
    <row r="776" spans="41:41" x14ac:dyDescent="0.3">
      <c r="AO776" s="50"/>
    </row>
    <row r="777" spans="41:41" x14ac:dyDescent="0.3">
      <c r="AO777" s="50"/>
    </row>
    <row r="778" spans="41:41" x14ac:dyDescent="0.3">
      <c r="AO778" s="50"/>
    </row>
    <row r="779" spans="41:41" x14ac:dyDescent="0.3">
      <c r="AO779" s="50"/>
    </row>
    <row r="780" spans="41:41" x14ac:dyDescent="0.3">
      <c r="AO780" s="50"/>
    </row>
    <row r="781" spans="41:41" x14ac:dyDescent="0.3">
      <c r="AO781" s="50"/>
    </row>
    <row r="782" spans="41:41" x14ac:dyDescent="0.3">
      <c r="AO782" s="50"/>
    </row>
    <row r="783" spans="41:41" x14ac:dyDescent="0.3">
      <c r="AO783" s="50"/>
    </row>
    <row r="784" spans="41:41" x14ac:dyDescent="0.3">
      <c r="AO784" s="50"/>
    </row>
    <row r="785" spans="41:41" x14ac:dyDescent="0.3">
      <c r="AO785" s="50"/>
    </row>
    <row r="786" spans="41:41" x14ac:dyDescent="0.3">
      <c r="AO786" s="50"/>
    </row>
    <row r="787" spans="41:41" x14ac:dyDescent="0.3">
      <c r="AO787" s="50"/>
    </row>
    <row r="788" spans="41:41" x14ac:dyDescent="0.3">
      <c r="AO788" s="50"/>
    </row>
    <row r="789" spans="41:41" x14ac:dyDescent="0.3">
      <c r="AO789" s="50"/>
    </row>
    <row r="790" spans="41:41" x14ac:dyDescent="0.3">
      <c r="AO790" s="50"/>
    </row>
    <row r="791" spans="41:41" x14ac:dyDescent="0.3">
      <c r="AO791" s="50"/>
    </row>
    <row r="792" spans="41:41" x14ac:dyDescent="0.3">
      <c r="AO792" s="50"/>
    </row>
    <row r="793" spans="41:41" x14ac:dyDescent="0.3">
      <c r="AO793" s="50"/>
    </row>
    <row r="794" spans="41:41" x14ac:dyDescent="0.3">
      <c r="AO794" s="50"/>
    </row>
    <row r="795" spans="41:41" x14ac:dyDescent="0.3">
      <c r="AO795" s="50"/>
    </row>
    <row r="796" spans="41:41" x14ac:dyDescent="0.3">
      <c r="AO796" s="50"/>
    </row>
    <row r="797" spans="41:41" x14ac:dyDescent="0.3">
      <c r="AO797" s="50"/>
    </row>
    <row r="798" spans="41:41" x14ac:dyDescent="0.3">
      <c r="AO798" s="50"/>
    </row>
    <row r="799" spans="41:41" x14ac:dyDescent="0.3">
      <c r="AO799" s="50"/>
    </row>
    <row r="800" spans="41:41" x14ac:dyDescent="0.3">
      <c r="AO800" s="50"/>
    </row>
    <row r="801" spans="41:41" x14ac:dyDescent="0.3">
      <c r="AO801" s="50"/>
    </row>
    <row r="802" spans="41:41" x14ac:dyDescent="0.3">
      <c r="AO802" s="50"/>
    </row>
    <row r="803" spans="41:41" x14ac:dyDescent="0.3">
      <c r="AO803" s="50"/>
    </row>
    <row r="804" spans="41:41" x14ac:dyDescent="0.3">
      <c r="AO804" s="50"/>
    </row>
    <row r="805" spans="41:41" x14ac:dyDescent="0.3">
      <c r="AO805" s="50"/>
    </row>
    <row r="806" spans="41:41" x14ac:dyDescent="0.3">
      <c r="AO806" s="50"/>
    </row>
    <row r="807" spans="41:41" x14ac:dyDescent="0.3">
      <c r="AO807" s="50"/>
    </row>
    <row r="808" spans="41:41" x14ac:dyDescent="0.3">
      <c r="AO808" s="50"/>
    </row>
    <row r="809" spans="41:41" x14ac:dyDescent="0.3">
      <c r="AO809" s="50"/>
    </row>
    <row r="810" spans="41:41" x14ac:dyDescent="0.3">
      <c r="AO810" s="50"/>
    </row>
    <row r="811" spans="41:41" x14ac:dyDescent="0.3">
      <c r="AO811" s="50"/>
    </row>
    <row r="812" spans="41:41" x14ac:dyDescent="0.3">
      <c r="AO812" s="50"/>
    </row>
    <row r="813" spans="41:41" x14ac:dyDescent="0.3">
      <c r="AO813" s="50"/>
    </row>
    <row r="814" spans="41:41" x14ac:dyDescent="0.3">
      <c r="AO814" s="50"/>
    </row>
    <row r="815" spans="41:41" x14ac:dyDescent="0.3">
      <c r="AO815" s="50"/>
    </row>
    <row r="816" spans="41:41" x14ac:dyDescent="0.3">
      <c r="AO816" s="50"/>
    </row>
    <row r="817" spans="41:41" x14ac:dyDescent="0.3">
      <c r="AO817" s="50"/>
    </row>
    <row r="818" spans="41:41" x14ac:dyDescent="0.3">
      <c r="AO818" s="50"/>
    </row>
    <row r="819" spans="41:41" x14ac:dyDescent="0.3">
      <c r="AO819" s="50"/>
    </row>
    <row r="820" spans="41:41" x14ac:dyDescent="0.3">
      <c r="AO820" s="50"/>
    </row>
    <row r="821" spans="41:41" x14ac:dyDescent="0.3">
      <c r="AO821" s="50"/>
    </row>
    <row r="822" spans="41:41" x14ac:dyDescent="0.3">
      <c r="AO822" s="50"/>
    </row>
    <row r="823" spans="41:41" x14ac:dyDescent="0.3">
      <c r="AO823" s="50"/>
    </row>
    <row r="824" spans="41:41" x14ac:dyDescent="0.3">
      <c r="AO824" s="50"/>
    </row>
    <row r="825" spans="41:41" x14ac:dyDescent="0.3">
      <c r="AO825" s="50"/>
    </row>
    <row r="826" spans="41:41" x14ac:dyDescent="0.3">
      <c r="AO826" s="50"/>
    </row>
    <row r="827" spans="41:41" x14ac:dyDescent="0.3">
      <c r="AO827" s="50"/>
    </row>
    <row r="828" spans="41:41" x14ac:dyDescent="0.3">
      <c r="AO828" s="50"/>
    </row>
    <row r="829" spans="41:41" x14ac:dyDescent="0.3">
      <c r="AO829" s="50"/>
    </row>
    <row r="830" spans="41:41" x14ac:dyDescent="0.3">
      <c r="AO830" s="50"/>
    </row>
    <row r="831" spans="41:41" x14ac:dyDescent="0.3">
      <c r="AO831" s="50"/>
    </row>
    <row r="832" spans="41:41" x14ac:dyDescent="0.3">
      <c r="AO832" s="50"/>
    </row>
    <row r="833" spans="41:41" x14ac:dyDescent="0.3">
      <c r="AO833" s="50"/>
    </row>
    <row r="834" spans="41:41" x14ac:dyDescent="0.3">
      <c r="AO834" s="50"/>
    </row>
    <row r="835" spans="41:41" x14ac:dyDescent="0.3">
      <c r="AO835" s="50"/>
    </row>
    <row r="836" spans="41:41" x14ac:dyDescent="0.3">
      <c r="AO836" s="50"/>
    </row>
    <row r="837" spans="41:41" x14ac:dyDescent="0.3">
      <c r="AO837" s="50"/>
    </row>
    <row r="838" spans="41:41" x14ac:dyDescent="0.3">
      <c r="AO838" s="50"/>
    </row>
    <row r="839" spans="41:41" x14ac:dyDescent="0.3">
      <c r="AO839" s="50"/>
    </row>
    <row r="840" spans="41:41" x14ac:dyDescent="0.3">
      <c r="AO840" s="50"/>
    </row>
    <row r="841" spans="41:41" x14ac:dyDescent="0.3">
      <c r="AO841" s="50"/>
    </row>
    <row r="842" spans="41:41" x14ac:dyDescent="0.3">
      <c r="AO842" s="50"/>
    </row>
    <row r="843" spans="41:41" x14ac:dyDescent="0.3">
      <c r="AO843" s="50"/>
    </row>
    <row r="844" spans="41:41" x14ac:dyDescent="0.3">
      <c r="AO844" s="50"/>
    </row>
    <row r="845" spans="41:41" x14ac:dyDescent="0.3">
      <c r="AO845" s="50"/>
    </row>
    <row r="846" spans="41:41" x14ac:dyDescent="0.3">
      <c r="AO846" s="50"/>
    </row>
    <row r="847" spans="41:41" x14ac:dyDescent="0.3">
      <c r="AO847" s="50"/>
    </row>
    <row r="848" spans="41:41" x14ac:dyDescent="0.3">
      <c r="AO848" s="50"/>
    </row>
    <row r="849" spans="41:41" x14ac:dyDescent="0.3">
      <c r="AO849" s="50"/>
    </row>
    <row r="850" spans="41:41" x14ac:dyDescent="0.3">
      <c r="AO850" s="50"/>
    </row>
    <row r="851" spans="41:41" x14ac:dyDescent="0.3">
      <c r="AO851" s="50"/>
    </row>
    <row r="852" spans="41:41" x14ac:dyDescent="0.3">
      <c r="AO852" s="50"/>
    </row>
    <row r="853" spans="41:41" x14ac:dyDescent="0.3">
      <c r="AO853" s="50"/>
    </row>
    <row r="854" spans="41:41" x14ac:dyDescent="0.3">
      <c r="AO854" s="50"/>
    </row>
    <row r="855" spans="41:41" x14ac:dyDescent="0.3">
      <c r="AO855" s="50"/>
    </row>
    <row r="856" spans="41:41" x14ac:dyDescent="0.3">
      <c r="AO856" s="50"/>
    </row>
    <row r="857" spans="41:41" x14ac:dyDescent="0.3">
      <c r="AO857" s="50"/>
    </row>
    <row r="858" spans="41:41" x14ac:dyDescent="0.3">
      <c r="AO858" s="50"/>
    </row>
    <row r="859" spans="41:41" x14ac:dyDescent="0.3">
      <c r="AO859" s="50"/>
    </row>
    <row r="860" spans="41:41" x14ac:dyDescent="0.3">
      <c r="AO860" s="50"/>
    </row>
    <row r="861" spans="41:41" x14ac:dyDescent="0.3">
      <c r="AO861" s="50"/>
    </row>
    <row r="862" spans="41:41" x14ac:dyDescent="0.3">
      <c r="AO862" s="50"/>
    </row>
    <row r="863" spans="41:41" x14ac:dyDescent="0.3">
      <c r="AO863" s="50"/>
    </row>
    <row r="864" spans="41:41" x14ac:dyDescent="0.3">
      <c r="AO864" s="50"/>
    </row>
    <row r="865" spans="41:41" x14ac:dyDescent="0.3">
      <c r="AO865" s="50"/>
    </row>
    <row r="866" spans="41:41" x14ac:dyDescent="0.3">
      <c r="AO866" s="50"/>
    </row>
    <row r="867" spans="41:41" x14ac:dyDescent="0.3">
      <c r="AO867" s="50"/>
    </row>
    <row r="868" spans="41:41" x14ac:dyDescent="0.3">
      <c r="AO868" s="50"/>
    </row>
    <row r="869" spans="41:41" x14ac:dyDescent="0.3">
      <c r="AO869" s="50"/>
    </row>
    <row r="870" spans="41:41" x14ac:dyDescent="0.3">
      <c r="AO870" s="50"/>
    </row>
    <row r="871" spans="41:41" x14ac:dyDescent="0.3">
      <c r="AO871" s="50"/>
    </row>
    <row r="872" spans="41:41" x14ac:dyDescent="0.3">
      <c r="AO872" s="50"/>
    </row>
    <row r="873" spans="41:41" x14ac:dyDescent="0.3">
      <c r="AO873" s="50"/>
    </row>
    <row r="874" spans="41:41" x14ac:dyDescent="0.3">
      <c r="AO874" s="50"/>
    </row>
    <row r="875" spans="41:41" x14ac:dyDescent="0.3">
      <c r="AO875" s="50"/>
    </row>
    <row r="876" spans="41:41" x14ac:dyDescent="0.3">
      <c r="AO876" s="50"/>
    </row>
    <row r="877" spans="41:41" x14ac:dyDescent="0.3">
      <c r="AO877" s="50"/>
    </row>
    <row r="878" spans="41:41" x14ac:dyDescent="0.3">
      <c r="AO878" s="50"/>
    </row>
    <row r="879" spans="41:41" x14ac:dyDescent="0.3">
      <c r="AO879" s="50"/>
    </row>
    <row r="880" spans="41:41" x14ac:dyDescent="0.3">
      <c r="AO880" s="50"/>
    </row>
    <row r="881" spans="41:41" x14ac:dyDescent="0.3">
      <c r="AO881" s="50"/>
    </row>
    <row r="882" spans="41:41" x14ac:dyDescent="0.3">
      <c r="AO882" s="50"/>
    </row>
    <row r="883" spans="41:41" x14ac:dyDescent="0.3">
      <c r="AO883" s="50"/>
    </row>
    <row r="884" spans="41:41" x14ac:dyDescent="0.3">
      <c r="AO884" s="50"/>
    </row>
    <row r="885" spans="41:41" x14ac:dyDescent="0.3">
      <c r="AO885" s="50"/>
    </row>
    <row r="886" spans="41:41" x14ac:dyDescent="0.3">
      <c r="AO886" s="50"/>
    </row>
    <row r="887" spans="41:41" x14ac:dyDescent="0.3">
      <c r="AO887" s="50"/>
    </row>
    <row r="888" spans="41:41" x14ac:dyDescent="0.3">
      <c r="AO888" s="50"/>
    </row>
    <row r="889" spans="41:41" x14ac:dyDescent="0.3">
      <c r="AO889" s="50"/>
    </row>
    <row r="890" spans="41:41" x14ac:dyDescent="0.3">
      <c r="AO890" s="50"/>
    </row>
    <row r="891" spans="41:41" x14ac:dyDescent="0.3">
      <c r="AO891" s="50"/>
    </row>
    <row r="892" spans="41:41" x14ac:dyDescent="0.3">
      <c r="AO892" s="50"/>
    </row>
    <row r="893" spans="41:41" x14ac:dyDescent="0.3">
      <c r="AO893" s="50"/>
    </row>
    <row r="894" spans="41:41" x14ac:dyDescent="0.3">
      <c r="AO894" s="50"/>
    </row>
    <row r="895" spans="41:41" x14ac:dyDescent="0.3">
      <c r="AO895" s="50"/>
    </row>
    <row r="896" spans="41:41" x14ac:dyDescent="0.3">
      <c r="AO896" s="50"/>
    </row>
    <row r="897" spans="41:41" x14ac:dyDescent="0.3">
      <c r="AO897" s="50"/>
    </row>
    <row r="898" spans="41:41" x14ac:dyDescent="0.3">
      <c r="AO898" s="50"/>
    </row>
    <row r="899" spans="41:41" x14ac:dyDescent="0.3">
      <c r="AO899" s="50"/>
    </row>
    <row r="900" spans="41:41" x14ac:dyDescent="0.3">
      <c r="AO900" s="50"/>
    </row>
    <row r="901" spans="41:41" x14ac:dyDescent="0.3">
      <c r="AO901" s="50"/>
    </row>
    <row r="902" spans="41:41" x14ac:dyDescent="0.3">
      <c r="AO902" s="50"/>
    </row>
    <row r="903" spans="41:41" x14ac:dyDescent="0.3">
      <c r="AO903" s="50"/>
    </row>
    <row r="904" spans="41:41" x14ac:dyDescent="0.3">
      <c r="AO904" s="50"/>
    </row>
    <row r="905" spans="41:41" x14ac:dyDescent="0.3">
      <c r="AO905" s="50"/>
    </row>
    <row r="906" spans="41:41" x14ac:dyDescent="0.3">
      <c r="AO906" s="50"/>
    </row>
    <row r="907" spans="41:41" x14ac:dyDescent="0.3">
      <c r="AO907" s="50"/>
    </row>
    <row r="908" spans="41:41" x14ac:dyDescent="0.3">
      <c r="AO908" s="50"/>
    </row>
    <row r="909" spans="41:41" x14ac:dyDescent="0.3">
      <c r="AO909" s="50"/>
    </row>
    <row r="910" spans="41:41" x14ac:dyDescent="0.3">
      <c r="AO910" s="50"/>
    </row>
    <row r="911" spans="41:41" x14ac:dyDescent="0.3">
      <c r="AO911" s="50"/>
    </row>
    <row r="912" spans="41:41" x14ac:dyDescent="0.3">
      <c r="AO912" s="50"/>
    </row>
    <row r="913" spans="41:41" x14ac:dyDescent="0.3">
      <c r="AO913" s="50"/>
    </row>
    <row r="914" spans="41:41" x14ac:dyDescent="0.3">
      <c r="AO914" s="50"/>
    </row>
    <row r="915" spans="41:41" x14ac:dyDescent="0.3">
      <c r="AO915" s="50"/>
    </row>
    <row r="916" spans="41:41" x14ac:dyDescent="0.3">
      <c r="AO916" s="50"/>
    </row>
    <row r="917" spans="41:41" x14ac:dyDescent="0.3">
      <c r="AO917" s="50"/>
    </row>
    <row r="918" spans="41:41" x14ac:dyDescent="0.3">
      <c r="AO918" s="50"/>
    </row>
    <row r="919" spans="41:41" x14ac:dyDescent="0.3">
      <c r="AO919" s="50"/>
    </row>
    <row r="920" spans="41:41" x14ac:dyDescent="0.3">
      <c r="AO920" s="50"/>
    </row>
    <row r="921" spans="41:41" x14ac:dyDescent="0.3">
      <c r="AO921" s="50"/>
    </row>
    <row r="922" spans="41:41" x14ac:dyDescent="0.3">
      <c r="AO922" s="50"/>
    </row>
    <row r="923" spans="41:41" x14ac:dyDescent="0.3">
      <c r="AO923" s="50"/>
    </row>
    <row r="924" spans="41:41" x14ac:dyDescent="0.3">
      <c r="AO924" s="50"/>
    </row>
    <row r="925" spans="41:41" x14ac:dyDescent="0.3">
      <c r="AO925" s="50"/>
    </row>
    <row r="926" spans="41:41" x14ac:dyDescent="0.3">
      <c r="AO926" s="50"/>
    </row>
    <row r="927" spans="41:41" x14ac:dyDescent="0.3">
      <c r="AO927" s="50"/>
    </row>
    <row r="928" spans="41:41" x14ac:dyDescent="0.3">
      <c r="AO928" s="50"/>
    </row>
    <row r="929" spans="41:41" x14ac:dyDescent="0.3">
      <c r="AO929" s="50"/>
    </row>
    <row r="930" spans="41:41" x14ac:dyDescent="0.3">
      <c r="AO930" s="50"/>
    </row>
    <row r="931" spans="41:41" x14ac:dyDescent="0.3">
      <c r="AO931" s="50"/>
    </row>
    <row r="932" spans="41:41" x14ac:dyDescent="0.3">
      <c r="AO932" s="50"/>
    </row>
    <row r="933" spans="41:41" x14ac:dyDescent="0.3">
      <c r="AO933" s="50"/>
    </row>
    <row r="934" spans="41:41" x14ac:dyDescent="0.3">
      <c r="AO934" s="50"/>
    </row>
    <row r="935" spans="41:41" x14ac:dyDescent="0.3">
      <c r="AO935" s="50"/>
    </row>
    <row r="936" spans="41:41" x14ac:dyDescent="0.3">
      <c r="AO936" s="50"/>
    </row>
    <row r="937" spans="41:41" x14ac:dyDescent="0.3">
      <c r="AO937" s="50"/>
    </row>
    <row r="938" spans="41:41" x14ac:dyDescent="0.3">
      <c r="AO938" s="50"/>
    </row>
    <row r="939" spans="41:41" x14ac:dyDescent="0.3">
      <c r="AO939" s="50"/>
    </row>
    <row r="940" spans="41:41" x14ac:dyDescent="0.3">
      <c r="AO940" s="50"/>
    </row>
    <row r="941" spans="41:41" x14ac:dyDescent="0.3">
      <c r="AO941" s="50"/>
    </row>
    <row r="942" spans="41:41" x14ac:dyDescent="0.3">
      <c r="AO942" s="50"/>
    </row>
    <row r="943" spans="41:41" x14ac:dyDescent="0.3">
      <c r="AO943" s="50"/>
    </row>
    <row r="944" spans="41:41" x14ac:dyDescent="0.3">
      <c r="AO944" s="50"/>
    </row>
    <row r="945" spans="41:41" x14ac:dyDescent="0.3">
      <c r="AO945" s="50"/>
    </row>
    <row r="946" spans="41:41" x14ac:dyDescent="0.3">
      <c r="AO946" s="50"/>
    </row>
    <row r="947" spans="41:41" x14ac:dyDescent="0.3">
      <c r="AO947" s="50"/>
    </row>
    <row r="948" spans="41:41" x14ac:dyDescent="0.3">
      <c r="AO948" s="50"/>
    </row>
    <row r="949" spans="41:41" x14ac:dyDescent="0.3">
      <c r="AO949" s="50"/>
    </row>
    <row r="950" spans="41:41" x14ac:dyDescent="0.3">
      <c r="AO950" s="50"/>
    </row>
    <row r="951" spans="41:41" x14ac:dyDescent="0.3">
      <c r="AO951" s="50"/>
    </row>
    <row r="952" spans="41:41" x14ac:dyDescent="0.3">
      <c r="AO952" s="50"/>
    </row>
    <row r="953" spans="41:41" x14ac:dyDescent="0.3">
      <c r="AO953" s="50"/>
    </row>
    <row r="954" spans="41:41" x14ac:dyDescent="0.3">
      <c r="AO954" s="50"/>
    </row>
    <row r="955" spans="41:41" x14ac:dyDescent="0.3">
      <c r="AO955" s="50"/>
    </row>
    <row r="956" spans="41:41" x14ac:dyDescent="0.3">
      <c r="AO956" s="50"/>
    </row>
    <row r="957" spans="41:41" x14ac:dyDescent="0.3">
      <c r="AO957" s="50"/>
    </row>
    <row r="958" spans="41:41" x14ac:dyDescent="0.3">
      <c r="AO958" s="50"/>
    </row>
    <row r="959" spans="41:41" x14ac:dyDescent="0.3">
      <c r="AO959" s="50"/>
    </row>
    <row r="960" spans="41:41" x14ac:dyDescent="0.3">
      <c r="AO960" s="50"/>
    </row>
    <row r="961" spans="41:41" x14ac:dyDescent="0.3">
      <c r="AO961" s="50"/>
    </row>
    <row r="962" spans="41:41" x14ac:dyDescent="0.3">
      <c r="AO962" s="50"/>
    </row>
    <row r="963" spans="41:41" x14ac:dyDescent="0.3">
      <c r="AO963" s="50"/>
    </row>
    <row r="964" spans="41:41" x14ac:dyDescent="0.3">
      <c r="AO964" s="50"/>
    </row>
    <row r="965" spans="41:41" x14ac:dyDescent="0.3">
      <c r="AO965" s="50"/>
    </row>
    <row r="966" spans="41:41" x14ac:dyDescent="0.3">
      <c r="AO966" s="50"/>
    </row>
    <row r="967" spans="41:41" x14ac:dyDescent="0.3">
      <c r="AO967" s="50"/>
    </row>
    <row r="968" spans="41:41" x14ac:dyDescent="0.3">
      <c r="AO968" s="50"/>
    </row>
    <row r="969" spans="41:41" x14ac:dyDescent="0.3">
      <c r="AO969" s="50"/>
    </row>
    <row r="970" spans="41:41" x14ac:dyDescent="0.3">
      <c r="AO970" s="50"/>
    </row>
    <row r="971" spans="41:41" x14ac:dyDescent="0.3">
      <c r="AO971" s="50"/>
    </row>
    <row r="972" spans="41:41" x14ac:dyDescent="0.3">
      <c r="AO972" s="50"/>
    </row>
    <row r="973" spans="41:41" x14ac:dyDescent="0.3">
      <c r="AO973" s="50"/>
    </row>
    <row r="974" spans="41:41" x14ac:dyDescent="0.3">
      <c r="AO974" s="50"/>
    </row>
    <row r="975" spans="41:41" x14ac:dyDescent="0.3">
      <c r="AO975" s="50"/>
    </row>
    <row r="976" spans="41:41" x14ac:dyDescent="0.3">
      <c r="AO976" s="50"/>
    </row>
    <row r="977" spans="41:41" x14ac:dyDescent="0.3">
      <c r="AO977" s="50"/>
    </row>
    <row r="978" spans="41:41" x14ac:dyDescent="0.3">
      <c r="AO978" s="50"/>
    </row>
    <row r="979" spans="41:41" x14ac:dyDescent="0.3">
      <c r="AO979" s="50"/>
    </row>
    <row r="980" spans="41:41" x14ac:dyDescent="0.3">
      <c r="AO980" s="50"/>
    </row>
    <row r="981" spans="41:41" x14ac:dyDescent="0.3">
      <c r="AO981" s="50"/>
    </row>
    <row r="982" spans="41:41" x14ac:dyDescent="0.3">
      <c r="AO982" s="50"/>
    </row>
    <row r="983" spans="41:41" x14ac:dyDescent="0.3">
      <c r="AO983" s="50"/>
    </row>
    <row r="984" spans="41:41" x14ac:dyDescent="0.3">
      <c r="AO984" s="50"/>
    </row>
    <row r="985" spans="41:41" x14ac:dyDescent="0.3">
      <c r="AO985" s="50"/>
    </row>
    <row r="986" spans="41:41" x14ac:dyDescent="0.3">
      <c r="AO986" s="50"/>
    </row>
    <row r="987" spans="41:41" x14ac:dyDescent="0.3">
      <c r="AO987" s="50"/>
    </row>
    <row r="988" spans="41:41" x14ac:dyDescent="0.3">
      <c r="AO988" s="50"/>
    </row>
    <row r="989" spans="41:41" x14ac:dyDescent="0.3">
      <c r="AO989" s="50"/>
    </row>
    <row r="990" spans="41:41" x14ac:dyDescent="0.3">
      <c r="AO990" s="50"/>
    </row>
    <row r="991" spans="41:41" x14ac:dyDescent="0.3">
      <c r="AO991" s="50"/>
    </row>
    <row r="992" spans="41:41" x14ac:dyDescent="0.3">
      <c r="AO992" s="50"/>
    </row>
    <row r="993" spans="41:41" x14ac:dyDescent="0.3">
      <c r="AO993" s="50"/>
    </row>
    <row r="994" spans="41:41" x14ac:dyDescent="0.3">
      <c r="AO994" s="50"/>
    </row>
    <row r="995" spans="41:41" x14ac:dyDescent="0.3">
      <c r="AO995" s="50"/>
    </row>
    <row r="996" spans="41:41" x14ac:dyDescent="0.3">
      <c r="AO996" s="50"/>
    </row>
    <row r="997" spans="41:41" x14ac:dyDescent="0.3">
      <c r="AO997" s="50"/>
    </row>
    <row r="998" spans="41:41" x14ac:dyDescent="0.3">
      <c r="AO998" s="50"/>
    </row>
    <row r="999" spans="41:41" x14ac:dyDescent="0.3">
      <c r="AO999" s="50"/>
    </row>
    <row r="1000" spans="41:41" x14ac:dyDescent="0.3">
      <c r="AO1000" s="50"/>
    </row>
    <row r="1001" spans="41:41" x14ac:dyDescent="0.3">
      <c r="AO1001" s="50"/>
    </row>
    <row r="1002" spans="41:41" x14ac:dyDescent="0.3">
      <c r="AO1002" s="50"/>
    </row>
    <row r="1003" spans="41:41" x14ac:dyDescent="0.3">
      <c r="AO1003" s="50"/>
    </row>
    <row r="1004" spans="41:41" x14ac:dyDescent="0.3">
      <c r="AO1004" s="50"/>
    </row>
    <row r="1005" spans="41:41" x14ac:dyDescent="0.3">
      <c r="AO1005" s="50"/>
    </row>
    <row r="1006" spans="41:41" x14ac:dyDescent="0.3">
      <c r="AO1006" s="50"/>
    </row>
    <row r="1007" spans="41:41" x14ac:dyDescent="0.3">
      <c r="AO1007" s="50"/>
    </row>
    <row r="1008" spans="41:41" x14ac:dyDescent="0.3">
      <c r="AO1008" s="50"/>
    </row>
    <row r="1009" spans="41:41" x14ac:dyDescent="0.3">
      <c r="AO1009" s="50"/>
    </row>
    <row r="1010" spans="41:41" x14ac:dyDescent="0.3">
      <c r="AO1010" s="50"/>
    </row>
    <row r="1011" spans="41:41" x14ac:dyDescent="0.3">
      <c r="AO1011" s="50"/>
    </row>
    <row r="1012" spans="41:41" x14ac:dyDescent="0.3">
      <c r="AO1012" s="50"/>
    </row>
    <row r="1013" spans="41:41" x14ac:dyDescent="0.3">
      <c r="AO1013" s="50"/>
    </row>
    <row r="1014" spans="41:41" x14ac:dyDescent="0.3">
      <c r="AO1014" s="50"/>
    </row>
    <row r="1015" spans="41:41" x14ac:dyDescent="0.3">
      <c r="AO1015" s="50"/>
    </row>
    <row r="1016" spans="41:41" x14ac:dyDescent="0.3">
      <c r="AO1016" s="50"/>
    </row>
    <row r="1017" spans="41:41" x14ac:dyDescent="0.3">
      <c r="AO1017" s="50"/>
    </row>
    <row r="1018" spans="41:41" x14ac:dyDescent="0.3">
      <c r="AO1018" s="50"/>
    </row>
    <row r="1019" spans="41:41" x14ac:dyDescent="0.3">
      <c r="AO1019" s="50"/>
    </row>
    <row r="1020" spans="41:41" x14ac:dyDescent="0.3">
      <c r="AO1020" s="50"/>
    </row>
    <row r="1021" spans="41:41" x14ac:dyDescent="0.3">
      <c r="AO1021" s="50"/>
    </row>
    <row r="1022" spans="41:41" x14ac:dyDescent="0.3">
      <c r="AO1022" s="50"/>
    </row>
    <row r="1023" spans="41:41" x14ac:dyDescent="0.3">
      <c r="AO1023" s="50"/>
    </row>
    <row r="1024" spans="41:41" x14ac:dyDescent="0.3">
      <c r="AO1024" s="50"/>
    </row>
    <row r="1025" spans="41:41" x14ac:dyDescent="0.3">
      <c r="AO1025" s="50"/>
    </row>
    <row r="1026" spans="41:41" x14ac:dyDescent="0.3">
      <c r="AO1026" s="50"/>
    </row>
    <row r="1027" spans="41:41" x14ac:dyDescent="0.3">
      <c r="AO1027" s="50"/>
    </row>
    <row r="1028" spans="41:41" x14ac:dyDescent="0.3">
      <c r="AO1028" s="50"/>
    </row>
    <row r="1029" spans="41:41" x14ac:dyDescent="0.3">
      <c r="AO1029" s="50"/>
    </row>
    <row r="1030" spans="41:41" x14ac:dyDescent="0.3">
      <c r="AO1030" s="50"/>
    </row>
    <row r="1031" spans="41:41" x14ac:dyDescent="0.3">
      <c r="AO1031" s="50"/>
    </row>
    <row r="1032" spans="41:41" x14ac:dyDescent="0.3">
      <c r="AO1032" s="50"/>
    </row>
    <row r="1033" spans="41:41" x14ac:dyDescent="0.3">
      <c r="AO1033" s="50"/>
    </row>
    <row r="1034" spans="41:41" x14ac:dyDescent="0.3">
      <c r="AO1034" s="50"/>
    </row>
    <row r="1035" spans="41:41" x14ac:dyDescent="0.3">
      <c r="AO1035" s="50"/>
    </row>
    <row r="1036" spans="41:41" x14ac:dyDescent="0.3">
      <c r="AO1036" s="50"/>
    </row>
    <row r="1037" spans="41:41" x14ac:dyDescent="0.3">
      <c r="AO1037" s="50"/>
    </row>
    <row r="1038" spans="41:41" x14ac:dyDescent="0.3">
      <c r="AO1038" s="50"/>
    </row>
    <row r="1039" spans="41:41" x14ac:dyDescent="0.3">
      <c r="AO1039" s="50"/>
    </row>
    <row r="1040" spans="41:41" x14ac:dyDescent="0.3">
      <c r="AO1040" s="50"/>
    </row>
    <row r="1041" spans="41:41" x14ac:dyDescent="0.3">
      <c r="AO1041" s="50"/>
    </row>
    <row r="1042" spans="41:41" x14ac:dyDescent="0.3">
      <c r="AO1042" s="50"/>
    </row>
    <row r="1043" spans="41:41" x14ac:dyDescent="0.3">
      <c r="AO1043" s="50"/>
    </row>
    <row r="1044" spans="41:41" x14ac:dyDescent="0.3">
      <c r="AO1044" s="50"/>
    </row>
    <row r="1045" spans="41:41" x14ac:dyDescent="0.3">
      <c r="AO1045" s="50"/>
    </row>
    <row r="1046" spans="41:41" x14ac:dyDescent="0.3">
      <c r="AO1046" s="50"/>
    </row>
    <row r="1047" spans="41:41" x14ac:dyDescent="0.3">
      <c r="AO1047" s="50"/>
    </row>
    <row r="1048" spans="41:41" x14ac:dyDescent="0.3">
      <c r="AO1048" s="50"/>
    </row>
    <row r="1049" spans="41:41" x14ac:dyDescent="0.3">
      <c r="AO1049" s="50"/>
    </row>
    <row r="1050" spans="41:41" x14ac:dyDescent="0.3">
      <c r="AO1050" s="50"/>
    </row>
    <row r="1051" spans="41:41" x14ac:dyDescent="0.3">
      <c r="AO1051" s="50"/>
    </row>
    <row r="1052" spans="41:41" x14ac:dyDescent="0.3">
      <c r="AO1052" s="50"/>
    </row>
    <row r="1053" spans="41:41" x14ac:dyDescent="0.3">
      <c r="AO1053" s="50"/>
    </row>
    <row r="1054" spans="41:41" x14ac:dyDescent="0.3">
      <c r="AO1054" s="50"/>
    </row>
    <row r="1055" spans="41:41" x14ac:dyDescent="0.3">
      <c r="AO1055" s="50"/>
    </row>
    <row r="1056" spans="41:41" x14ac:dyDescent="0.3">
      <c r="AO1056" s="50"/>
    </row>
    <row r="1057" spans="41:41" x14ac:dyDescent="0.3">
      <c r="AO1057" s="50"/>
    </row>
    <row r="1058" spans="41:41" x14ac:dyDescent="0.3">
      <c r="AO1058" s="50"/>
    </row>
    <row r="1059" spans="41:41" x14ac:dyDescent="0.3">
      <c r="AO1059" s="50"/>
    </row>
    <row r="1060" spans="41:41" x14ac:dyDescent="0.3">
      <c r="AO1060" s="50"/>
    </row>
    <row r="1061" spans="41:41" x14ac:dyDescent="0.3">
      <c r="AO1061" s="50"/>
    </row>
    <row r="1062" spans="41:41" x14ac:dyDescent="0.3">
      <c r="AO1062" s="50"/>
    </row>
    <row r="1063" spans="41:41" x14ac:dyDescent="0.3">
      <c r="AO1063" s="50"/>
    </row>
    <row r="1064" spans="41:41" x14ac:dyDescent="0.3">
      <c r="AO1064" s="50"/>
    </row>
    <row r="1065" spans="41:41" x14ac:dyDescent="0.3">
      <c r="AO1065" s="50"/>
    </row>
    <row r="1066" spans="41:41" x14ac:dyDescent="0.3">
      <c r="AO1066" s="50"/>
    </row>
    <row r="1067" spans="41:41" x14ac:dyDescent="0.3">
      <c r="AO1067" s="50"/>
    </row>
    <row r="1068" spans="41:41" x14ac:dyDescent="0.3">
      <c r="AO1068" s="50"/>
    </row>
    <row r="1069" spans="41:41" x14ac:dyDescent="0.3">
      <c r="AO1069" s="50"/>
    </row>
    <row r="1070" spans="41:41" x14ac:dyDescent="0.3">
      <c r="AO1070" s="50"/>
    </row>
    <row r="1071" spans="41:41" x14ac:dyDescent="0.3">
      <c r="AO1071" s="50"/>
    </row>
    <row r="1072" spans="41:41" x14ac:dyDescent="0.3">
      <c r="AO1072" s="50"/>
    </row>
    <row r="1073" spans="41:41" x14ac:dyDescent="0.3">
      <c r="AO1073" s="50"/>
    </row>
    <row r="1074" spans="41:41" x14ac:dyDescent="0.3">
      <c r="AO1074" s="50"/>
    </row>
    <row r="1075" spans="41:41" x14ac:dyDescent="0.3">
      <c r="AO1075" s="50"/>
    </row>
    <row r="1076" spans="41:41" x14ac:dyDescent="0.3">
      <c r="AO1076" s="50"/>
    </row>
    <row r="1077" spans="41:41" x14ac:dyDescent="0.3">
      <c r="AO1077" s="50"/>
    </row>
    <row r="1078" spans="41:41" x14ac:dyDescent="0.3">
      <c r="AO1078" s="50"/>
    </row>
    <row r="1079" spans="41:41" x14ac:dyDescent="0.3">
      <c r="AO1079" s="50"/>
    </row>
    <row r="1080" spans="41:41" x14ac:dyDescent="0.3">
      <c r="AO1080" s="50"/>
    </row>
    <row r="1081" spans="41:41" x14ac:dyDescent="0.3">
      <c r="AO1081" s="50"/>
    </row>
    <row r="1082" spans="41:41" x14ac:dyDescent="0.3">
      <c r="AO1082" s="50"/>
    </row>
    <row r="1083" spans="41:41" x14ac:dyDescent="0.3">
      <c r="AO1083" s="50"/>
    </row>
    <row r="1084" spans="41:41" x14ac:dyDescent="0.3">
      <c r="AO1084" s="50"/>
    </row>
    <row r="1085" spans="41:41" x14ac:dyDescent="0.3">
      <c r="AO1085" s="50"/>
    </row>
    <row r="1086" spans="41:41" x14ac:dyDescent="0.3">
      <c r="AO1086" s="50"/>
    </row>
    <row r="1087" spans="41:41" x14ac:dyDescent="0.3">
      <c r="AO1087" s="50"/>
    </row>
    <row r="1088" spans="41:41" x14ac:dyDescent="0.3">
      <c r="AO1088" s="50"/>
    </row>
    <row r="1089" spans="41:41" x14ac:dyDescent="0.3">
      <c r="AO1089" s="50"/>
    </row>
    <row r="1090" spans="41:41" x14ac:dyDescent="0.3">
      <c r="AO1090" s="50"/>
    </row>
    <row r="1091" spans="41:41" x14ac:dyDescent="0.3">
      <c r="AO1091" s="50"/>
    </row>
    <row r="1092" spans="41:41" x14ac:dyDescent="0.3">
      <c r="AO1092" s="50"/>
    </row>
    <row r="1093" spans="41:41" x14ac:dyDescent="0.3">
      <c r="AO1093" s="50"/>
    </row>
    <row r="1094" spans="41:41" x14ac:dyDescent="0.3">
      <c r="AO1094" s="50"/>
    </row>
    <row r="1095" spans="41:41" x14ac:dyDescent="0.3">
      <c r="AO1095" s="50"/>
    </row>
    <row r="1096" spans="41:41" x14ac:dyDescent="0.3">
      <c r="AO1096" s="50"/>
    </row>
    <row r="1097" spans="41:41" x14ac:dyDescent="0.3">
      <c r="AO1097" s="50"/>
    </row>
    <row r="1098" spans="41:41" x14ac:dyDescent="0.3">
      <c r="AO1098" s="50"/>
    </row>
    <row r="1099" spans="41:41" x14ac:dyDescent="0.3">
      <c r="AO1099" s="50"/>
    </row>
    <row r="1100" spans="41:41" x14ac:dyDescent="0.3">
      <c r="AO1100" s="50"/>
    </row>
    <row r="1101" spans="41:41" x14ac:dyDescent="0.3">
      <c r="AO1101" s="50"/>
    </row>
    <row r="1102" spans="41:41" x14ac:dyDescent="0.3">
      <c r="AO1102" s="50"/>
    </row>
    <row r="1103" spans="41:41" x14ac:dyDescent="0.3">
      <c r="AO1103" s="50"/>
    </row>
    <row r="1104" spans="41:41" x14ac:dyDescent="0.3">
      <c r="AO1104" s="50"/>
    </row>
    <row r="1105" spans="41:41" x14ac:dyDescent="0.3">
      <c r="AO1105" s="50"/>
    </row>
    <row r="1106" spans="41:41" x14ac:dyDescent="0.3">
      <c r="AO1106" s="50"/>
    </row>
    <row r="1107" spans="41:41" x14ac:dyDescent="0.3">
      <c r="AO1107" s="50"/>
    </row>
    <row r="1108" spans="41:41" x14ac:dyDescent="0.3">
      <c r="AO1108" s="50"/>
    </row>
    <row r="1109" spans="41:41" x14ac:dyDescent="0.3">
      <c r="AO1109" s="50"/>
    </row>
    <row r="1110" spans="41:41" x14ac:dyDescent="0.3">
      <c r="AO1110" s="50"/>
    </row>
    <row r="1111" spans="41:41" x14ac:dyDescent="0.3">
      <c r="AO1111" s="50"/>
    </row>
    <row r="1112" spans="41:41" x14ac:dyDescent="0.3">
      <c r="AO1112" s="50"/>
    </row>
    <row r="1113" spans="41:41" x14ac:dyDescent="0.3">
      <c r="AO1113" s="50"/>
    </row>
    <row r="1114" spans="41:41" x14ac:dyDescent="0.3">
      <c r="AO1114" s="50"/>
    </row>
    <row r="1115" spans="41:41" x14ac:dyDescent="0.3">
      <c r="AO1115" s="50"/>
    </row>
    <row r="1116" spans="41:41" x14ac:dyDescent="0.3">
      <c r="AO1116" s="50"/>
    </row>
    <row r="1117" spans="41:41" x14ac:dyDescent="0.3">
      <c r="AO1117" s="50"/>
    </row>
    <row r="1118" spans="41:41" x14ac:dyDescent="0.3">
      <c r="AO1118" s="50"/>
    </row>
    <row r="1119" spans="41:41" x14ac:dyDescent="0.3">
      <c r="AO1119" s="50"/>
    </row>
    <row r="1120" spans="41:41" x14ac:dyDescent="0.3">
      <c r="AO1120" s="50"/>
    </row>
    <row r="1121" spans="41:41" x14ac:dyDescent="0.3">
      <c r="AO1121" s="50"/>
    </row>
    <row r="1122" spans="41:41" x14ac:dyDescent="0.3">
      <c r="AO1122" s="50"/>
    </row>
    <row r="1123" spans="41:41" x14ac:dyDescent="0.3">
      <c r="AO1123" s="50"/>
    </row>
    <row r="1124" spans="41:41" x14ac:dyDescent="0.3">
      <c r="AO1124" s="50"/>
    </row>
    <row r="1125" spans="41:41" x14ac:dyDescent="0.3">
      <c r="AO1125" s="50"/>
    </row>
    <row r="1126" spans="41:41" x14ac:dyDescent="0.3">
      <c r="AO1126" s="50"/>
    </row>
    <row r="1127" spans="41:41" x14ac:dyDescent="0.3">
      <c r="AO1127" s="50"/>
    </row>
    <row r="1128" spans="41:41" x14ac:dyDescent="0.3">
      <c r="AO1128" s="50"/>
    </row>
    <row r="1129" spans="41:41" x14ac:dyDescent="0.3">
      <c r="AO1129" s="50"/>
    </row>
    <row r="1130" spans="41:41" x14ac:dyDescent="0.3">
      <c r="AO1130" s="50"/>
    </row>
    <row r="1131" spans="41:41" x14ac:dyDescent="0.3">
      <c r="AO1131" s="50"/>
    </row>
    <row r="1132" spans="41:41" x14ac:dyDescent="0.3">
      <c r="AO1132" s="50"/>
    </row>
    <row r="1133" spans="41:41" x14ac:dyDescent="0.3">
      <c r="AO1133" s="50"/>
    </row>
    <row r="1134" spans="41:41" x14ac:dyDescent="0.3">
      <c r="AO1134" s="50"/>
    </row>
    <row r="1135" spans="41:41" x14ac:dyDescent="0.3">
      <c r="AO1135" s="50"/>
    </row>
    <row r="1136" spans="41:41" x14ac:dyDescent="0.3">
      <c r="AO1136" s="50"/>
    </row>
    <row r="1137" spans="41:41" x14ac:dyDescent="0.3">
      <c r="AO1137" s="50"/>
    </row>
    <row r="1138" spans="41:41" x14ac:dyDescent="0.3">
      <c r="AO1138" s="50"/>
    </row>
    <row r="1139" spans="41:41" x14ac:dyDescent="0.3">
      <c r="AO1139" s="50"/>
    </row>
    <row r="1140" spans="41:41" x14ac:dyDescent="0.3">
      <c r="AO1140" s="50"/>
    </row>
    <row r="1141" spans="41:41" x14ac:dyDescent="0.3">
      <c r="AO1141" s="50"/>
    </row>
    <row r="1142" spans="41:41" x14ac:dyDescent="0.3">
      <c r="AO1142" s="50"/>
    </row>
    <row r="1143" spans="41:41" x14ac:dyDescent="0.3">
      <c r="AO1143" s="50"/>
    </row>
    <row r="1144" spans="41:41" x14ac:dyDescent="0.3">
      <c r="AO1144" s="50"/>
    </row>
    <row r="1145" spans="41:41" x14ac:dyDescent="0.3">
      <c r="AO1145" s="50"/>
    </row>
    <row r="1146" spans="41:41" x14ac:dyDescent="0.3">
      <c r="AO1146" s="50"/>
    </row>
    <row r="1147" spans="41:41" x14ac:dyDescent="0.3">
      <c r="AO1147" s="50"/>
    </row>
    <row r="1148" spans="41:41" x14ac:dyDescent="0.3">
      <c r="AO1148" s="50"/>
    </row>
    <row r="1149" spans="41:41" x14ac:dyDescent="0.3">
      <c r="AO1149" s="50"/>
    </row>
    <row r="1150" spans="41:41" x14ac:dyDescent="0.3">
      <c r="AO1150" s="50"/>
    </row>
    <row r="1151" spans="41:41" x14ac:dyDescent="0.3">
      <c r="AO1151" s="50"/>
    </row>
    <row r="1152" spans="41:41" x14ac:dyDescent="0.3">
      <c r="AO1152" s="50"/>
    </row>
    <row r="1153" spans="41:41" x14ac:dyDescent="0.3">
      <c r="AO1153" s="50"/>
    </row>
    <row r="1154" spans="41:41" x14ac:dyDescent="0.3">
      <c r="AO1154" s="50"/>
    </row>
    <row r="1155" spans="41:41" x14ac:dyDescent="0.3">
      <c r="AO1155" s="50"/>
    </row>
    <row r="1156" spans="41:41" x14ac:dyDescent="0.3">
      <c r="AO1156" s="50"/>
    </row>
    <row r="1157" spans="41:41" x14ac:dyDescent="0.3">
      <c r="AO1157" s="50"/>
    </row>
    <row r="1158" spans="41:41" x14ac:dyDescent="0.3">
      <c r="AO1158" s="50"/>
    </row>
    <row r="1159" spans="41:41" x14ac:dyDescent="0.3">
      <c r="AO1159" s="50"/>
    </row>
    <row r="1160" spans="41:41" x14ac:dyDescent="0.3">
      <c r="AO1160" s="50"/>
    </row>
    <row r="1161" spans="41:41" x14ac:dyDescent="0.3">
      <c r="AO1161" s="50"/>
    </row>
    <row r="1162" spans="41:41" x14ac:dyDescent="0.3">
      <c r="AO1162" s="50"/>
    </row>
    <row r="1163" spans="41:41" x14ac:dyDescent="0.3">
      <c r="AO1163" s="50"/>
    </row>
    <row r="1164" spans="41:41" x14ac:dyDescent="0.3">
      <c r="AO1164" s="50"/>
    </row>
    <row r="1165" spans="41:41" x14ac:dyDescent="0.3">
      <c r="AO1165" s="50"/>
    </row>
    <row r="1166" spans="41:41" x14ac:dyDescent="0.3">
      <c r="AO1166" s="50"/>
    </row>
    <row r="1167" spans="41:41" x14ac:dyDescent="0.3">
      <c r="AO1167" s="50"/>
    </row>
    <row r="1168" spans="41:41" x14ac:dyDescent="0.3">
      <c r="AO1168" s="50"/>
    </row>
    <row r="1169" spans="41:41" x14ac:dyDescent="0.3">
      <c r="AO1169" s="50"/>
    </row>
    <row r="1170" spans="41:41" x14ac:dyDescent="0.3">
      <c r="AO1170" s="50"/>
    </row>
    <row r="1171" spans="41:41" x14ac:dyDescent="0.3">
      <c r="AO1171" s="50"/>
    </row>
    <row r="1172" spans="41:41" x14ac:dyDescent="0.3">
      <c r="AO1172" s="50"/>
    </row>
    <row r="1173" spans="41:41" x14ac:dyDescent="0.3">
      <c r="AO1173" s="50"/>
    </row>
    <row r="1174" spans="41:41" x14ac:dyDescent="0.3">
      <c r="AO1174" s="50"/>
    </row>
    <row r="1175" spans="41:41" x14ac:dyDescent="0.3">
      <c r="AO1175" s="50"/>
    </row>
    <row r="1176" spans="41:41" x14ac:dyDescent="0.3">
      <c r="AO1176" s="50"/>
    </row>
    <row r="1177" spans="41:41" x14ac:dyDescent="0.3">
      <c r="AO1177" s="50"/>
    </row>
    <row r="1178" spans="41:41" x14ac:dyDescent="0.3">
      <c r="AO1178" s="50"/>
    </row>
    <row r="1179" spans="41:41" x14ac:dyDescent="0.3">
      <c r="AO1179" s="50"/>
    </row>
    <row r="1180" spans="41:41" x14ac:dyDescent="0.3">
      <c r="AO1180" s="50"/>
    </row>
    <row r="1181" spans="41:41" x14ac:dyDescent="0.3">
      <c r="AO1181" s="50"/>
    </row>
    <row r="1182" spans="41:41" x14ac:dyDescent="0.3">
      <c r="AO1182" s="50"/>
    </row>
    <row r="1183" spans="41:41" x14ac:dyDescent="0.3">
      <c r="AO1183" s="50"/>
    </row>
    <row r="1184" spans="41:41" x14ac:dyDescent="0.3">
      <c r="AO1184" s="50"/>
    </row>
    <row r="1185" spans="41:41" x14ac:dyDescent="0.3">
      <c r="AO1185" s="50"/>
    </row>
    <row r="1186" spans="41:41" x14ac:dyDescent="0.3">
      <c r="AO1186" s="50"/>
    </row>
    <row r="1187" spans="41:41" x14ac:dyDescent="0.3">
      <c r="AO1187" s="50"/>
    </row>
    <row r="1188" spans="41:41" x14ac:dyDescent="0.3">
      <c r="AO1188" s="50"/>
    </row>
    <row r="1189" spans="41:41" x14ac:dyDescent="0.3">
      <c r="AO1189" s="50"/>
    </row>
    <row r="1190" spans="41:41" x14ac:dyDescent="0.3">
      <c r="AO1190" s="50"/>
    </row>
    <row r="1191" spans="41:41" x14ac:dyDescent="0.3">
      <c r="AO1191" s="50"/>
    </row>
    <row r="1192" spans="41:41" x14ac:dyDescent="0.3">
      <c r="AO1192" s="50"/>
    </row>
    <row r="1193" spans="41:41" x14ac:dyDescent="0.3">
      <c r="AO1193" s="50"/>
    </row>
    <row r="1194" spans="41:41" x14ac:dyDescent="0.3">
      <c r="AO1194" s="50"/>
    </row>
    <row r="1195" spans="41:41" x14ac:dyDescent="0.3">
      <c r="AO1195" s="50"/>
    </row>
    <row r="1196" spans="41:41" x14ac:dyDescent="0.3">
      <c r="AO1196" s="50"/>
    </row>
    <row r="1197" spans="41:41" x14ac:dyDescent="0.3">
      <c r="AO1197" s="50"/>
    </row>
    <row r="1198" spans="41:41" x14ac:dyDescent="0.3">
      <c r="AO1198" s="50"/>
    </row>
    <row r="1199" spans="41:41" x14ac:dyDescent="0.3">
      <c r="AO1199" s="50"/>
    </row>
    <row r="1200" spans="41:41" x14ac:dyDescent="0.3">
      <c r="AO1200" s="50"/>
    </row>
    <row r="1201" spans="41:41" x14ac:dyDescent="0.3">
      <c r="AO1201" s="50"/>
    </row>
    <row r="1202" spans="41:41" x14ac:dyDescent="0.3">
      <c r="AO1202" s="50"/>
    </row>
    <row r="1203" spans="41:41" x14ac:dyDescent="0.3">
      <c r="AO1203" s="50"/>
    </row>
    <row r="1204" spans="41:41" x14ac:dyDescent="0.3">
      <c r="AO1204" s="50"/>
    </row>
    <row r="1205" spans="41:41" x14ac:dyDescent="0.3">
      <c r="AO1205" s="50"/>
    </row>
    <row r="1206" spans="41:41" x14ac:dyDescent="0.3">
      <c r="AO1206" s="50"/>
    </row>
    <row r="1207" spans="41:41" x14ac:dyDescent="0.3">
      <c r="AO1207" s="50"/>
    </row>
    <row r="1208" spans="41:41" x14ac:dyDescent="0.3">
      <c r="AO1208" s="50"/>
    </row>
    <row r="1209" spans="41:41" x14ac:dyDescent="0.3">
      <c r="AO1209" s="50"/>
    </row>
    <row r="1210" spans="41:41" x14ac:dyDescent="0.3">
      <c r="AO1210" s="50"/>
    </row>
    <row r="1211" spans="41:41" x14ac:dyDescent="0.3">
      <c r="AO1211" s="50"/>
    </row>
    <row r="1212" spans="41:41" x14ac:dyDescent="0.3">
      <c r="AO1212" s="50"/>
    </row>
    <row r="1213" spans="41:41" x14ac:dyDescent="0.3">
      <c r="AO1213" s="50"/>
    </row>
    <row r="1214" spans="41:41" x14ac:dyDescent="0.3">
      <c r="AO1214" s="50"/>
    </row>
    <row r="1215" spans="41:41" x14ac:dyDescent="0.3">
      <c r="AO1215" s="50"/>
    </row>
    <row r="1216" spans="41:41" x14ac:dyDescent="0.3">
      <c r="AO1216" s="50"/>
    </row>
    <row r="1217" spans="41:41" x14ac:dyDescent="0.3">
      <c r="AO1217" s="50"/>
    </row>
    <row r="1218" spans="41:41" x14ac:dyDescent="0.3">
      <c r="AO1218" s="50"/>
    </row>
    <row r="1219" spans="41:41" x14ac:dyDescent="0.3">
      <c r="AO1219" s="50"/>
    </row>
    <row r="1220" spans="41:41" x14ac:dyDescent="0.3">
      <c r="AO1220" s="50"/>
    </row>
    <row r="1221" spans="41:41" x14ac:dyDescent="0.3">
      <c r="AO1221" s="50"/>
    </row>
    <row r="1222" spans="41:41" x14ac:dyDescent="0.3">
      <c r="AO1222" s="50"/>
    </row>
    <row r="1223" spans="41:41" x14ac:dyDescent="0.3">
      <c r="AO1223" s="50"/>
    </row>
    <row r="1224" spans="41:41" x14ac:dyDescent="0.3">
      <c r="AO1224" s="50"/>
    </row>
    <row r="1225" spans="41:41" x14ac:dyDescent="0.3">
      <c r="AO1225" s="50"/>
    </row>
    <row r="1226" spans="41:41" x14ac:dyDescent="0.3">
      <c r="AO1226" s="50"/>
    </row>
    <row r="1227" spans="41:41" x14ac:dyDescent="0.3">
      <c r="AO1227" s="50"/>
    </row>
    <row r="1228" spans="41:41" x14ac:dyDescent="0.3">
      <c r="AO1228" s="50"/>
    </row>
    <row r="1229" spans="41:41" x14ac:dyDescent="0.3">
      <c r="AO1229" s="50"/>
    </row>
    <row r="1230" spans="41:41" x14ac:dyDescent="0.3">
      <c r="AO1230" s="50"/>
    </row>
    <row r="1231" spans="41:41" x14ac:dyDescent="0.3">
      <c r="AO1231" s="50"/>
    </row>
    <row r="1232" spans="41:41" x14ac:dyDescent="0.3">
      <c r="AO1232" s="50"/>
    </row>
    <row r="1233" spans="41:41" x14ac:dyDescent="0.3">
      <c r="AO1233" s="50"/>
    </row>
    <row r="1234" spans="41:41" x14ac:dyDescent="0.3">
      <c r="AO1234" s="50"/>
    </row>
    <row r="1235" spans="41:41" x14ac:dyDescent="0.3">
      <c r="AO1235" s="50"/>
    </row>
    <row r="1236" spans="41:41" x14ac:dyDescent="0.3">
      <c r="AO1236" s="50"/>
    </row>
    <row r="1237" spans="41:41" x14ac:dyDescent="0.3">
      <c r="AO1237" s="50"/>
    </row>
    <row r="1238" spans="41:41" x14ac:dyDescent="0.3">
      <c r="AO1238" s="50"/>
    </row>
    <row r="1239" spans="41:41" x14ac:dyDescent="0.3">
      <c r="AO1239" s="50"/>
    </row>
    <row r="1240" spans="41:41" x14ac:dyDescent="0.3">
      <c r="AO1240" s="50"/>
    </row>
    <row r="1241" spans="41:41" x14ac:dyDescent="0.3">
      <c r="AO1241" s="50"/>
    </row>
    <row r="1242" spans="41:41" x14ac:dyDescent="0.3">
      <c r="AO1242" s="50"/>
    </row>
    <row r="1243" spans="41:41" x14ac:dyDescent="0.3">
      <c r="AO1243" s="50"/>
    </row>
    <row r="1244" spans="41:41" x14ac:dyDescent="0.3">
      <c r="AO1244" s="50"/>
    </row>
    <row r="1245" spans="41:41" x14ac:dyDescent="0.3">
      <c r="AO1245" s="50"/>
    </row>
    <row r="1246" spans="41:41" x14ac:dyDescent="0.3">
      <c r="AO1246" s="50"/>
    </row>
    <row r="1247" spans="41:41" x14ac:dyDescent="0.3">
      <c r="AO1247" s="50"/>
    </row>
    <row r="1248" spans="41:41" x14ac:dyDescent="0.3">
      <c r="AO1248" s="50"/>
    </row>
    <row r="1249" spans="41:41" x14ac:dyDescent="0.3">
      <c r="AO1249" s="50"/>
    </row>
    <row r="1250" spans="41:41" x14ac:dyDescent="0.3">
      <c r="AO1250" s="50"/>
    </row>
    <row r="1251" spans="41:41" x14ac:dyDescent="0.3">
      <c r="AO1251" s="50"/>
    </row>
    <row r="1252" spans="41:41" x14ac:dyDescent="0.3">
      <c r="AO1252" s="50"/>
    </row>
    <row r="1253" spans="41:41" x14ac:dyDescent="0.3">
      <c r="AO1253" s="50"/>
    </row>
    <row r="1254" spans="41:41" x14ac:dyDescent="0.3">
      <c r="AO1254" s="50"/>
    </row>
    <row r="1255" spans="41:41" x14ac:dyDescent="0.3">
      <c r="AO1255" s="50"/>
    </row>
    <row r="1256" spans="41:41" x14ac:dyDescent="0.3">
      <c r="AO1256" s="50"/>
    </row>
    <row r="1257" spans="41:41" x14ac:dyDescent="0.3">
      <c r="AO1257" s="50"/>
    </row>
    <row r="1258" spans="41:41" x14ac:dyDescent="0.3">
      <c r="AO1258" s="50"/>
    </row>
    <row r="1259" spans="41:41" x14ac:dyDescent="0.3">
      <c r="AO1259" s="50"/>
    </row>
    <row r="1260" spans="41:41" x14ac:dyDescent="0.3">
      <c r="AO1260" s="50"/>
    </row>
    <row r="1261" spans="41:41" x14ac:dyDescent="0.3">
      <c r="AO1261" s="50"/>
    </row>
    <row r="1262" spans="41:41" x14ac:dyDescent="0.3">
      <c r="AO1262" s="50"/>
    </row>
    <row r="1263" spans="41:41" x14ac:dyDescent="0.3">
      <c r="AO1263" s="50"/>
    </row>
    <row r="1264" spans="41:41" x14ac:dyDescent="0.3">
      <c r="AO1264" s="50"/>
    </row>
    <row r="1265" spans="41:41" x14ac:dyDescent="0.3">
      <c r="AO1265" s="50"/>
    </row>
    <row r="1266" spans="41:41" x14ac:dyDescent="0.3">
      <c r="AO1266" s="50"/>
    </row>
    <row r="1267" spans="41:41" x14ac:dyDescent="0.3">
      <c r="AO1267" s="50"/>
    </row>
    <row r="1268" spans="41:41" x14ac:dyDescent="0.3">
      <c r="AO1268" s="50"/>
    </row>
    <row r="1269" spans="41:41" x14ac:dyDescent="0.3">
      <c r="AO1269" s="50"/>
    </row>
    <row r="1270" spans="41:41" x14ac:dyDescent="0.3">
      <c r="AO1270" s="50"/>
    </row>
    <row r="1271" spans="41:41" x14ac:dyDescent="0.3">
      <c r="AO1271" s="50"/>
    </row>
    <row r="1272" spans="41:41" x14ac:dyDescent="0.3">
      <c r="AO1272" s="50"/>
    </row>
    <row r="1273" spans="41:41" x14ac:dyDescent="0.3">
      <c r="AO1273" s="50"/>
    </row>
    <row r="1274" spans="41:41" x14ac:dyDescent="0.3">
      <c r="AO1274" s="50"/>
    </row>
    <row r="1275" spans="41:41" x14ac:dyDescent="0.3">
      <c r="AO1275" s="50"/>
    </row>
    <row r="1276" spans="41:41" x14ac:dyDescent="0.3">
      <c r="AO1276" s="50"/>
    </row>
    <row r="1277" spans="41:41" x14ac:dyDescent="0.3">
      <c r="AO1277" s="50"/>
    </row>
    <row r="1278" spans="41:41" x14ac:dyDescent="0.3">
      <c r="AO1278" s="50"/>
    </row>
    <row r="1279" spans="41:41" x14ac:dyDescent="0.3">
      <c r="AO1279" s="50"/>
    </row>
    <row r="1280" spans="41:41" x14ac:dyDescent="0.3">
      <c r="AO1280" s="50"/>
    </row>
    <row r="1281" spans="41:41" x14ac:dyDescent="0.3">
      <c r="AO1281" s="50"/>
    </row>
    <row r="1282" spans="41:41" x14ac:dyDescent="0.3">
      <c r="AO1282" s="50"/>
    </row>
    <row r="1283" spans="41:41" x14ac:dyDescent="0.3">
      <c r="AO1283" s="50"/>
    </row>
    <row r="1284" spans="41:41" x14ac:dyDescent="0.3">
      <c r="AO1284" s="50"/>
    </row>
    <row r="1285" spans="41:41" x14ac:dyDescent="0.3">
      <c r="AO1285" s="50"/>
    </row>
    <row r="1286" spans="41:41" x14ac:dyDescent="0.3">
      <c r="AO1286" s="50"/>
    </row>
    <row r="1287" spans="41:41" x14ac:dyDescent="0.3">
      <c r="AO1287" s="50"/>
    </row>
    <row r="1288" spans="41:41" x14ac:dyDescent="0.3">
      <c r="AO1288" s="50"/>
    </row>
    <row r="1289" spans="41:41" x14ac:dyDescent="0.3">
      <c r="AO1289" s="50"/>
    </row>
    <row r="1290" spans="41:41" x14ac:dyDescent="0.3">
      <c r="AO1290" s="50"/>
    </row>
    <row r="1291" spans="41:41" x14ac:dyDescent="0.3">
      <c r="AO1291" s="50"/>
    </row>
    <row r="1292" spans="41:41" x14ac:dyDescent="0.3">
      <c r="AO1292" s="50"/>
    </row>
    <row r="1293" spans="41:41" x14ac:dyDescent="0.3">
      <c r="AO1293" s="50"/>
    </row>
    <row r="1294" spans="41:41" x14ac:dyDescent="0.3">
      <c r="AO1294" s="50"/>
    </row>
    <row r="1295" spans="41:41" x14ac:dyDescent="0.3">
      <c r="AO1295" s="50"/>
    </row>
    <row r="1296" spans="41:41" x14ac:dyDescent="0.3">
      <c r="AO1296" s="50"/>
    </row>
    <row r="1297" spans="41:41" x14ac:dyDescent="0.3">
      <c r="AO1297" s="50"/>
    </row>
    <row r="1298" spans="41:41" x14ac:dyDescent="0.3">
      <c r="AO1298" s="50"/>
    </row>
    <row r="1299" spans="41:41" x14ac:dyDescent="0.3">
      <c r="AO1299" s="50"/>
    </row>
    <row r="1300" spans="41:41" x14ac:dyDescent="0.3">
      <c r="AO1300" s="50"/>
    </row>
    <row r="1301" spans="41:41" x14ac:dyDescent="0.3">
      <c r="AO1301" s="50"/>
    </row>
    <row r="1302" spans="41:41" x14ac:dyDescent="0.3">
      <c r="AO1302" s="50"/>
    </row>
    <row r="1303" spans="41:41" x14ac:dyDescent="0.3">
      <c r="AO1303" s="50"/>
    </row>
    <row r="1304" spans="41:41" x14ac:dyDescent="0.3">
      <c r="AO1304" s="50"/>
    </row>
    <row r="1305" spans="41:41" x14ac:dyDescent="0.3">
      <c r="AO1305" s="50"/>
    </row>
    <row r="1306" spans="41:41" x14ac:dyDescent="0.3">
      <c r="AO1306" s="50"/>
    </row>
    <row r="1307" spans="41:41" x14ac:dyDescent="0.3">
      <c r="AO1307" s="50"/>
    </row>
    <row r="1308" spans="41:41" x14ac:dyDescent="0.3">
      <c r="AO1308" s="50"/>
    </row>
    <row r="1309" spans="41:41" x14ac:dyDescent="0.3">
      <c r="AO1309" s="50"/>
    </row>
    <row r="1310" spans="41:41" x14ac:dyDescent="0.3">
      <c r="AO1310" s="50"/>
    </row>
    <row r="1311" spans="41:41" x14ac:dyDescent="0.3">
      <c r="AO1311" s="50"/>
    </row>
    <row r="1312" spans="41:41" x14ac:dyDescent="0.3">
      <c r="AO1312" s="50"/>
    </row>
    <row r="1313" spans="41:41" x14ac:dyDescent="0.3">
      <c r="AO1313" s="50"/>
    </row>
    <row r="1314" spans="41:41" x14ac:dyDescent="0.3">
      <c r="AO1314" s="50"/>
    </row>
    <row r="1315" spans="41:41" x14ac:dyDescent="0.3">
      <c r="AO1315" s="50"/>
    </row>
    <row r="1316" spans="41:41" x14ac:dyDescent="0.3">
      <c r="AO1316" s="50"/>
    </row>
    <row r="1317" spans="41:41" x14ac:dyDescent="0.3">
      <c r="AO1317" s="50"/>
    </row>
    <row r="1318" spans="41:41" x14ac:dyDescent="0.3">
      <c r="AO1318" s="50"/>
    </row>
    <row r="1319" spans="41:41" x14ac:dyDescent="0.3">
      <c r="AO1319" s="50"/>
    </row>
    <row r="1320" spans="41:41" x14ac:dyDescent="0.3">
      <c r="AO1320" s="50"/>
    </row>
    <row r="1321" spans="41:41" x14ac:dyDescent="0.3">
      <c r="AO1321" s="50"/>
    </row>
    <row r="1322" spans="41:41" x14ac:dyDescent="0.3">
      <c r="AO1322" s="50"/>
    </row>
    <row r="1323" spans="41:41" x14ac:dyDescent="0.3">
      <c r="AO1323" s="50"/>
    </row>
    <row r="1324" spans="41:41" x14ac:dyDescent="0.3">
      <c r="AO1324" s="50"/>
    </row>
    <row r="1325" spans="41:41" x14ac:dyDescent="0.3">
      <c r="AO1325" s="50"/>
    </row>
    <row r="1326" spans="41:41" x14ac:dyDescent="0.3">
      <c r="AO1326" s="50"/>
    </row>
    <row r="1327" spans="41:41" x14ac:dyDescent="0.3">
      <c r="AO1327" s="50"/>
    </row>
    <row r="1328" spans="41:41" x14ac:dyDescent="0.3">
      <c r="AO1328" s="50"/>
    </row>
    <row r="1329" spans="41:41" x14ac:dyDescent="0.3">
      <c r="AO1329" s="50"/>
    </row>
    <row r="1330" spans="41:41" x14ac:dyDescent="0.3">
      <c r="AO1330" s="50"/>
    </row>
    <row r="1331" spans="41:41" x14ac:dyDescent="0.3">
      <c r="AO1331" s="50"/>
    </row>
    <row r="1332" spans="41:41" x14ac:dyDescent="0.3">
      <c r="AO1332" s="50"/>
    </row>
    <row r="1333" spans="41:41" x14ac:dyDescent="0.3">
      <c r="AO1333" s="50"/>
    </row>
    <row r="1334" spans="41:41" x14ac:dyDescent="0.3">
      <c r="AO1334" s="50"/>
    </row>
    <row r="1335" spans="41:41" x14ac:dyDescent="0.3">
      <c r="AO1335" s="50"/>
    </row>
    <row r="1336" spans="41:41" x14ac:dyDescent="0.3">
      <c r="AO1336" s="50"/>
    </row>
    <row r="1337" spans="41:41" x14ac:dyDescent="0.3">
      <c r="AO1337" s="50"/>
    </row>
    <row r="1338" spans="41:41" x14ac:dyDescent="0.3">
      <c r="AO1338" s="50"/>
    </row>
    <row r="1339" spans="41:41" x14ac:dyDescent="0.3">
      <c r="AO1339" s="50"/>
    </row>
    <row r="1340" spans="41:41" x14ac:dyDescent="0.3">
      <c r="AO1340" s="50"/>
    </row>
    <row r="1341" spans="41:41" x14ac:dyDescent="0.3">
      <c r="AO1341" s="50"/>
    </row>
    <row r="1342" spans="41:41" x14ac:dyDescent="0.3">
      <c r="AO1342" s="50"/>
    </row>
    <row r="1343" spans="41:41" x14ac:dyDescent="0.3">
      <c r="AO1343" s="50"/>
    </row>
    <row r="1344" spans="41:41" x14ac:dyDescent="0.3">
      <c r="AO1344" s="50"/>
    </row>
    <row r="1345" spans="41:41" x14ac:dyDescent="0.3">
      <c r="AO1345" s="50"/>
    </row>
    <row r="1346" spans="41:41" x14ac:dyDescent="0.3">
      <c r="AO1346" s="50"/>
    </row>
    <row r="1347" spans="41:41" x14ac:dyDescent="0.3">
      <c r="AO1347" s="50"/>
    </row>
    <row r="1348" spans="41:41" x14ac:dyDescent="0.3">
      <c r="AO1348" s="50"/>
    </row>
    <row r="1349" spans="41:41" x14ac:dyDescent="0.3">
      <c r="AO1349" s="50"/>
    </row>
    <row r="1350" spans="41:41" x14ac:dyDescent="0.3">
      <c r="AO1350" s="50"/>
    </row>
    <row r="1351" spans="41:41" x14ac:dyDescent="0.3">
      <c r="AO1351" s="50"/>
    </row>
    <row r="1352" spans="41:41" x14ac:dyDescent="0.3">
      <c r="AO1352" s="50"/>
    </row>
    <row r="1353" spans="41:41" x14ac:dyDescent="0.3">
      <c r="AO1353" s="50"/>
    </row>
    <row r="1354" spans="41:41" x14ac:dyDescent="0.3">
      <c r="AO1354" s="50"/>
    </row>
    <row r="1355" spans="41:41" x14ac:dyDescent="0.3">
      <c r="AO1355" s="50"/>
    </row>
    <row r="1356" spans="41:41" x14ac:dyDescent="0.3">
      <c r="AO1356" s="50"/>
    </row>
    <row r="1357" spans="41:41" x14ac:dyDescent="0.3">
      <c r="AO1357" s="50"/>
    </row>
    <row r="1358" spans="41:41" x14ac:dyDescent="0.3">
      <c r="AO1358" s="50"/>
    </row>
    <row r="1359" spans="41:41" x14ac:dyDescent="0.3">
      <c r="AO1359" s="50"/>
    </row>
    <row r="1360" spans="41:41" x14ac:dyDescent="0.3">
      <c r="AO1360" s="50"/>
    </row>
    <row r="1361" spans="41:41" x14ac:dyDescent="0.3">
      <c r="AO1361" s="50"/>
    </row>
    <row r="1362" spans="41:41" x14ac:dyDescent="0.3">
      <c r="AO1362" s="50"/>
    </row>
    <row r="1363" spans="41:41" x14ac:dyDescent="0.3">
      <c r="AO1363" s="50"/>
    </row>
    <row r="1364" spans="41:41" x14ac:dyDescent="0.3">
      <c r="AO1364" s="50"/>
    </row>
    <row r="1365" spans="41:41" x14ac:dyDescent="0.3">
      <c r="AO1365" s="50"/>
    </row>
    <row r="1366" spans="41:41" x14ac:dyDescent="0.3">
      <c r="AO1366" s="50"/>
    </row>
    <row r="1367" spans="41:41" x14ac:dyDescent="0.3">
      <c r="AO1367" s="50"/>
    </row>
    <row r="1368" spans="41:41" x14ac:dyDescent="0.3">
      <c r="AO1368" s="50"/>
    </row>
    <row r="1369" spans="41:41" x14ac:dyDescent="0.3">
      <c r="AO1369" s="50"/>
    </row>
    <row r="1370" spans="41:41" x14ac:dyDescent="0.3">
      <c r="AO1370" s="50"/>
    </row>
    <row r="1371" spans="41:41" x14ac:dyDescent="0.3">
      <c r="AO1371" s="50"/>
    </row>
    <row r="1372" spans="41:41" x14ac:dyDescent="0.3">
      <c r="AO1372" s="50"/>
    </row>
    <row r="1373" spans="41:41" x14ac:dyDescent="0.3">
      <c r="AO1373" s="50"/>
    </row>
    <row r="1374" spans="41:41" x14ac:dyDescent="0.3">
      <c r="AO1374" s="50"/>
    </row>
    <row r="1375" spans="41:41" x14ac:dyDescent="0.3">
      <c r="AO1375" s="50"/>
    </row>
    <row r="1376" spans="41:41" x14ac:dyDescent="0.3">
      <c r="AO1376" s="50"/>
    </row>
    <row r="1377" spans="41:41" x14ac:dyDescent="0.3">
      <c r="AO1377" s="50"/>
    </row>
    <row r="1378" spans="41:41" x14ac:dyDescent="0.3">
      <c r="AO1378" s="50"/>
    </row>
    <row r="1379" spans="41:41" x14ac:dyDescent="0.3">
      <c r="AO1379" s="50"/>
    </row>
    <row r="1380" spans="41:41" x14ac:dyDescent="0.3">
      <c r="AO1380" s="50"/>
    </row>
    <row r="1381" spans="41:41" x14ac:dyDescent="0.3">
      <c r="AO1381" s="50"/>
    </row>
    <row r="1382" spans="41:41" x14ac:dyDescent="0.3">
      <c r="AO1382" s="50"/>
    </row>
    <row r="1383" spans="41:41" x14ac:dyDescent="0.3">
      <c r="AO1383" s="50"/>
    </row>
    <row r="1384" spans="41:41" x14ac:dyDescent="0.3">
      <c r="AO1384" s="50"/>
    </row>
    <row r="1385" spans="41:41" x14ac:dyDescent="0.3">
      <c r="AO1385" s="50"/>
    </row>
    <row r="1386" spans="41:41" x14ac:dyDescent="0.3">
      <c r="AO1386" s="50"/>
    </row>
    <row r="1387" spans="41:41" x14ac:dyDescent="0.3">
      <c r="AO1387" s="50"/>
    </row>
    <row r="1388" spans="41:41" x14ac:dyDescent="0.3">
      <c r="AO1388" s="50"/>
    </row>
    <row r="1389" spans="41:41" x14ac:dyDescent="0.3">
      <c r="AO1389" s="50"/>
    </row>
    <row r="1390" spans="41:41" x14ac:dyDescent="0.3">
      <c r="AO1390" s="50"/>
    </row>
    <row r="1391" spans="41:41" x14ac:dyDescent="0.3">
      <c r="AO1391" s="50"/>
    </row>
    <row r="1392" spans="41:41" x14ac:dyDescent="0.3">
      <c r="AO1392" s="50"/>
    </row>
    <row r="1393" spans="41:41" x14ac:dyDescent="0.3">
      <c r="AO1393" s="50"/>
    </row>
    <row r="1394" spans="41:41" x14ac:dyDescent="0.3">
      <c r="AO1394" s="50"/>
    </row>
    <row r="1395" spans="41:41" x14ac:dyDescent="0.3">
      <c r="AO1395" s="50"/>
    </row>
    <row r="1396" spans="41:41" x14ac:dyDescent="0.3">
      <c r="AO1396" s="50"/>
    </row>
    <row r="1397" spans="41:41" x14ac:dyDescent="0.3">
      <c r="AO1397" s="50"/>
    </row>
    <row r="1398" spans="41:41" x14ac:dyDescent="0.3">
      <c r="AO1398" s="50"/>
    </row>
    <row r="1399" spans="41:41" x14ac:dyDescent="0.3">
      <c r="AO1399" s="50"/>
    </row>
    <row r="1400" spans="41:41" x14ac:dyDescent="0.3">
      <c r="AO1400" s="50"/>
    </row>
    <row r="1401" spans="41:41" x14ac:dyDescent="0.3">
      <c r="AO1401" s="50"/>
    </row>
    <row r="1402" spans="41:41" x14ac:dyDescent="0.3">
      <c r="AO1402" s="50"/>
    </row>
    <row r="1403" spans="41:41" x14ac:dyDescent="0.3">
      <c r="AO1403" s="50"/>
    </row>
    <row r="1404" spans="41:41" x14ac:dyDescent="0.3">
      <c r="AO1404" s="50"/>
    </row>
    <row r="1405" spans="41:41" x14ac:dyDescent="0.3">
      <c r="AO1405" s="50"/>
    </row>
    <row r="1406" spans="41:41" x14ac:dyDescent="0.3">
      <c r="AO1406" s="50"/>
    </row>
    <row r="1407" spans="41:41" x14ac:dyDescent="0.3">
      <c r="AO1407" s="50"/>
    </row>
    <row r="1408" spans="41:41" x14ac:dyDescent="0.3">
      <c r="AO1408" s="50"/>
    </row>
    <row r="1409" spans="41:41" x14ac:dyDescent="0.3">
      <c r="AO1409" s="50"/>
    </row>
    <row r="1410" spans="41:41" x14ac:dyDescent="0.3">
      <c r="AO1410" s="50"/>
    </row>
    <row r="1411" spans="41:41" x14ac:dyDescent="0.3">
      <c r="AO1411" s="50"/>
    </row>
    <row r="1412" spans="41:41" x14ac:dyDescent="0.3">
      <c r="AO1412" s="50"/>
    </row>
    <row r="1413" spans="41:41" x14ac:dyDescent="0.3">
      <c r="AO1413" s="50"/>
    </row>
    <row r="1414" spans="41:41" x14ac:dyDescent="0.3">
      <c r="AO1414" s="50"/>
    </row>
    <row r="1415" spans="41:41" x14ac:dyDescent="0.3">
      <c r="AO1415" s="50"/>
    </row>
    <row r="1416" spans="41:41" x14ac:dyDescent="0.3">
      <c r="AO1416" s="50"/>
    </row>
    <row r="1417" spans="41:41" x14ac:dyDescent="0.3">
      <c r="AO1417" s="50"/>
    </row>
    <row r="1418" spans="41:41" x14ac:dyDescent="0.3">
      <c r="AO1418" s="50"/>
    </row>
    <row r="1419" spans="41:41" x14ac:dyDescent="0.3">
      <c r="AO1419" s="50"/>
    </row>
    <row r="1420" spans="41:41" x14ac:dyDescent="0.3">
      <c r="AO1420" s="50"/>
    </row>
    <row r="1421" spans="41:41" x14ac:dyDescent="0.3">
      <c r="AO1421" s="50"/>
    </row>
    <row r="1422" spans="41:41" x14ac:dyDescent="0.3">
      <c r="AO1422" s="50"/>
    </row>
    <row r="1423" spans="41:41" x14ac:dyDescent="0.3">
      <c r="AO1423" s="50"/>
    </row>
    <row r="1424" spans="41:41" x14ac:dyDescent="0.3">
      <c r="AO1424" s="50"/>
    </row>
    <row r="1425" spans="41:41" x14ac:dyDescent="0.3">
      <c r="AO1425" s="50"/>
    </row>
    <row r="1426" spans="41:41" x14ac:dyDescent="0.3">
      <c r="AO1426" s="50"/>
    </row>
    <row r="1427" spans="41:41" x14ac:dyDescent="0.3">
      <c r="AO1427" s="50"/>
    </row>
    <row r="1428" spans="41:41" x14ac:dyDescent="0.3">
      <c r="AO1428" s="50"/>
    </row>
    <row r="1429" spans="41:41" x14ac:dyDescent="0.3">
      <c r="AO1429" s="50"/>
    </row>
    <row r="1430" spans="41:41" x14ac:dyDescent="0.3">
      <c r="AO1430" s="50"/>
    </row>
    <row r="1431" spans="41:41" x14ac:dyDescent="0.3">
      <c r="AO1431" s="50"/>
    </row>
    <row r="1432" spans="41:41" x14ac:dyDescent="0.3">
      <c r="AO1432" s="50"/>
    </row>
    <row r="1433" spans="41:41" x14ac:dyDescent="0.3">
      <c r="AO1433" s="50"/>
    </row>
    <row r="1434" spans="41:41" x14ac:dyDescent="0.3">
      <c r="AO1434" s="50"/>
    </row>
    <row r="1435" spans="41:41" x14ac:dyDescent="0.3">
      <c r="AO1435" s="50"/>
    </row>
    <row r="1436" spans="41:41" x14ac:dyDescent="0.3">
      <c r="AO1436" s="50"/>
    </row>
    <row r="1437" spans="41:41" x14ac:dyDescent="0.3">
      <c r="AO1437" s="50"/>
    </row>
    <row r="1438" spans="41:41" x14ac:dyDescent="0.3">
      <c r="AO1438" s="50"/>
    </row>
    <row r="1439" spans="41:41" x14ac:dyDescent="0.3">
      <c r="AO1439" s="50"/>
    </row>
    <row r="1440" spans="41:41" x14ac:dyDescent="0.3">
      <c r="AO1440" s="50"/>
    </row>
    <row r="1441" spans="41:41" x14ac:dyDescent="0.3">
      <c r="AO1441" s="50"/>
    </row>
    <row r="1442" spans="41:41" x14ac:dyDescent="0.3">
      <c r="AO1442" s="50"/>
    </row>
    <row r="1443" spans="41:41" x14ac:dyDescent="0.3">
      <c r="AO1443" s="50"/>
    </row>
    <row r="1444" spans="41:41" x14ac:dyDescent="0.3">
      <c r="AO1444" s="50"/>
    </row>
    <row r="1445" spans="41:41" x14ac:dyDescent="0.3">
      <c r="AO1445" s="50"/>
    </row>
    <row r="1446" spans="41:41" x14ac:dyDescent="0.3">
      <c r="AO1446" s="50"/>
    </row>
    <row r="1447" spans="41:41" x14ac:dyDescent="0.3">
      <c r="AO1447" s="50"/>
    </row>
    <row r="1448" spans="41:41" x14ac:dyDescent="0.3">
      <c r="AO1448" s="50"/>
    </row>
    <row r="1449" spans="41:41" x14ac:dyDescent="0.3">
      <c r="AO1449" s="50"/>
    </row>
    <row r="1450" spans="41:41" x14ac:dyDescent="0.3">
      <c r="AO1450" s="50"/>
    </row>
    <row r="1451" spans="41:41" x14ac:dyDescent="0.3">
      <c r="AO1451" s="50"/>
    </row>
    <row r="1452" spans="41:41" x14ac:dyDescent="0.3">
      <c r="AO1452" s="50"/>
    </row>
    <row r="1453" spans="41:41" x14ac:dyDescent="0.3">
      <c r="AO1453" s="50"/>
    </row>
    <row r="1454" spans="41:41" x14ac:dyDescent="0.3">
      <c r="AO1454" s="50"/>
    </row>
    <row r="1455" spans="41:41" x14ac:dyDescent="0.3">
      <c r="AO1455" s="50"/>
    </row>
    <row r="1456" spans="41:41" x14ac:dyDescent="0.3">
      <c r="AO1456" s="50"/>
    </row>
    <row r="1457" spans="41:41" x14ac:dyDescent="0.3">
      <c r="AO1457" s="50"/>
    </row>
    <row r="1458" spans="41:41" x14ac:dyDescent="0.3">
      <c r="AO1458" s="50"/>
    </row>
    <row r="1459" spans="41:41" x14ac:dyDescent="0.3">
      <c r="AO1459" s="50"/>
    </row>
    <row r="1460" spans="41:41" x14ac:dyDescent="0.3">
      <c r="AO1460" s="50"/>
    </row>
    <row r="1461" spans="41:41" x14ac:dyDescent="0.3">
      <c r="AO1461" s="50"/>
    </row>
    <row r="1462" spans="41:41" x14ac:dyDescent="0.3">
      <c r="AO1462" s="50"/>
    </row>
    <row r="1463" spans="41:41" x14ac:dyDescent="0.3">
      <c r="AO1463" s="50"/>
    </row>
    <row r="1464" spans="41:41" x14ac:dyDescent="0.3">
      <c r="AO1464" s="50"/>
    </row>
    <row r="1465" spans="41:41" x14ac:dyDescent="0.3">
      <c r="AO1465" s="50"/>
    </row>
    <row r="1466" spans="41:41" x14ac:dyDescent="0.3">
      <c r="AO1466" s="50"/>
    </row>
    <row r="1467" spans="41:41" x14ac:dyDescent="0.3">
      <c r="AO1467" s="50"/>
    </row>
    <row r="1468" spans="41:41" x14ac:dyDescent="0.3">
      <c r="AO1468" s="50"/>
    </row>
    <row r="1469" spans="41:41" x14ac:dyDescent="0.3">
      <c r="AO1469" s="50"/>
    </row>
    <row r="1470" spans="41:41" x14ac:dyDescent="0.3">
      <c r="AO1470" s="50"/>
    </row>
    <row r="1471" spans="41:41" x14ac:dyDescent="0.3">
      <c r="AO1471" s="50"/>
    </row>
    <row r="1472" spans="41:41" x14ac:dyDescent="0.3">
      <c r="AO1472" s="50"/>
    </row>
    <row r="1473" spans="41:41" x14ac:dyDescent="0.3">
      <c r="AO1473" s="50"/>
    </row>
    <row r="1474" spans="41:41" x14ac:dyDescent="0.3">
      <c r="AO1474" s="50"/>
    </row>
    <row r="1475" spans="41:41" x14ac:dyDescent="0.3">
      <c r="AO1475" s="50"/>
    </row>
    <row r="1476" spans="41:41" x14ac:dyDescent="0.3">
      <c r="AO1476" s="50"/>
    </row>
    <row r="1477" spans="41:41" x14ac:dyDescent="0.3">
      <c r="AO1477" s="50"/>
    </row>
    <row r="1478" spans="41:41" x14ac:dyDescent="0.3">
      <c r="AO1478" s="50"/>
    </row>
    <row r="1479" spans="41:41" x14ac:dyDescent="0.3">
      <c r="AO1479" s="50"/>
    </row>
    <row r="1480" spans="41:41" x14ac:dyDescent="0.3">
      <c r="AO1480" s="50"/>
    </row>
    <row r="1481" spans="41:41" x14ac:dyDescent="0.3">
      <c r="AO1481" s="50"/>
    </row>
    <row r="1482" spans="41:41" x14ac:dyDescent="0.3">
      <c r="AO1482" s="50"/>
    </row>
    <row r="1483" spans="41:41" x14ac:dyDescent="0.3">
      <c r="AO1483" s="50"/>
    </row>
    <row r="1484" spans="41:41" x14ac:dyDescent="0.3">
      <c r="AO1484" s="50"/>
    </row>
  </sheetData>
  <autoFilter ref="B8:V574">
    <filterColumn colId="13" showButton="0"/>
    <filterColumn colId="14" showButton="0"/>
    <filterColumn colId="16" showButton="0"/>
    <filterColumn colId="17" showButton="0"/>
    <filterColumn colId="19" showButton="0"/>
    <sortState ref="B13:V574">
      <sortCondition sortBy="cellColor" ref="R8:R574" dxfId="10"/>
    </sortState>
  </autoFilter>
  <mergeCells count="16">
    <mergeCell ref="AJ8:AL8"/>
    <mergeCell ref="AG8:AI8"/>
    <mergeCell ref="G8:G10"/>
    <mergeCell ref="I8:I10"/>
    <mergeCell ref="K8:K10"/>
    <mergeCell ref="Z8:Z10"/>
    <mergeCell ref="B8:B10"/>
    <mergeCell ref="J8:J10"/>
    <mergeCell ref="F8:F10"/>
    <mergeCell ref="C8:D8"/>
    <mergeCell ref="AA8:AA10"/>
    <mergeCell ref="U8:V8"/>
    <mergeCell ref="O8:Q8"/>
    <mergeCell ref="R8:T8"/>
    <mergeCell ref="H8:H10"/>
    <mergeCell ref="E8:E10"/>
  </mergeCells>
  <phoneticPr fontId="1" type="noConversion"/>
  <conditionalFormatting sqref="O11:O574">
    <cfRule type="cellIs" dxfId="9" priority="2" operator="lessThan">
      <formula>1</formula>
    </cfRule>
  </conditionalFormatting>
  <conditionalFormatting sqref="R11:R574">
    <cfRule type="cellIs" dxfId="8" priority="1" operator="lessThan">
      <formula>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Q3095"/>
  <sheetViews>
    <sheetView topLeftCell="A3058" workbookViewId="0"/>
  </sheetViews>
  <sheetFormatPr defaultRowHeight="13.5" x14ac:dyDescent="0.3"/>
  <cols>
    <col min="1" max="1" width="3.625" style="50" customWidth="1"/>
    <col min="2" max="2" width="14.875" style="50" bestFit="1" customWidth="1"/>
    <col min="3" max="3" width="3" style="50" bestFit="1" customWidth="1"/>
    <col min="4" max="4" width="5.125" style="50" bestFit="1" customWidth="1"/>
    <col min="5" max="9" width="8.75" style="50" bestFit="1" customWidth="1"/>
    <col min="10" max="10" width="33.75" style="50" bestFit="1" customWidth="1"/>
    <col min="11" max="11" width="12.75" style="50" bestFit="1" customWidth="1"/>
    <col min="12" max="12" width="12" style="50" bestFit="1" customWidth="1"/>
    <col min="13" max="14" width="8.75" style="50" bestFit="1" customWidth="1"/>
    <col min="15" max="15" width="8" style="50" bestFit="1" customWidth="1"/>
    <col min="16" max="16" width="3.875" style="50" bestFit="1" customWidth="1"/>
    <col min="17" max="17" width="4.75" style="50" bestFit="1" customWidth="1"/>
    <col min="18" max="18" width="8" style="50" bestFit="1" customWidth="1"/>
    <col min="19" max="19" width="4.125" style="50" bestFit="1" customWidth="1"/>
    <col min="20" max="22" width="4.75" style="50" bestFit="1" customWidth="1"/>
    <col min="23" max="25" width="3.625" style="50" customWidth="1"/>
    <col min="26" max="26" width="9.25" style="18" bestFit="1" customWidth="1"/>
    <col min="27" max="27" width="4.75" style="18" bestFit="1" customWidth="1"/>
    <col min="28" max="29" width="4.75" style="18" customWidth="1"/>
    <col min="30" max="30" width="8" style="18" bestFit="1" customWidth="1"/>
    <col min="31" max="31" width="5" style="18" bestFit="1" customWidth="1"/>
    <col min="32" max="33" width="4.75" style="18" bestFit="1" customWidth="1"/>
    <col min="34" max="34" width="19.25" style="18" bestFit="1" customWidth="1"/>
    <col min="35" max="41" width="8.625" style="18" customWidth="1"/>
    <col min="42" max="42" width="1.625" style="18" customWidth="1"/>
    <col min="43" max="43" width="8" style="18" bestFit="1" customWidth="1"/>
    <col min="44" max="16384" width="9" style="50"/>
  </cols>
  <sheetData>
    <row r="1" spans="1:43" x14ac:dyDescent="0.3">
      <c r="A1" s="49" t="s">
        <v>417</v>
      </c>
      <c r="Y1" s="17" t="s">
        <v>203</v>
      </c>
    </row>
    <row r="2" spans="1:43" x14ac:dyDescent="0.3">
      <c r="A2" s="49" t="s">
        <v>418</v>
      </c>
      <c r="Y2" s="17" t="s">
        <v>207</v>
      </c>
    </row>
    <row r="3" spans="1:43" x14ac:dyDescent="0.3">
      <c r="A3" s="49" t="s">
        <v>419</v>
      </c>
      <c r="Y3" s="17" t="s">
        <v>208</v>
      </c>
    </row>
    <row r="4" spans="1:43" x14ac:dyDescent="0.3">
      <c r="A4" s="49" t="s">
        <v>421</v>
      </c>
      <c r="K4" s="49"/>
      <c r="Z4" s="17"/>
    </row>
    <row r="5" spans="1:43" x14ac:dyDescent="0.3">
      <c r="A5" s="49" t="s">
        <v>422</v>
      </c>
      <c r="K5" s="49"/>
      <c r="Z5" s="17"/>
    </row>
    <row r="6" spans="1:43" x14ac:dyDescent="0.3">
      <c r="A6" s="49" t="s">
        <v>424</v>
      </c>
      <c r="K6" s="49"/>
      <c r="Z6" s="17"/>
    </row>
    <row r="7" spans="1:43" x14ac:dyDescent="0.3">
      <c r="A7" s="49"/>
      <c r="B7" s="92" t="s">
        <v>454</v>
      </c>
      <c r="Z7" s="17"/>
    </row>
    <row r="8" spans="1:43" x14ac:dyDescent="0.3">
      <c r="B8" s="136" t="s">
        <v>144</v>
      </c>
      <c r="C8" s="140" t="s">
        <v>393</v>
      </c>
      <c r="D8" s="141"/>
      <c r="E8" s="136" t="s">
        <v>391</v>
      </c>
      <c r="F8" s="136" t="s">
        <v>449</v>
      </c>
      <c r="G8" s="136" t="s">
        <v>143</v>
      </c>
      <c r="H8" s="136" t="s">
        <v>390</v>
      </c>
      <c r="I8" s="136" t="s">
        <v>403</v>
      </c>
      <c r="J8" s="139" t="s">
        <v>132</v>
      </c>
      <c r="K8" s="139" t="s">
        <v>489</v>
      </c>
      <c r="L8" s="51" t="s">
        <v>182</v>
      </c>
      <c r="M8" s="68" t="s">
        <v>8</v>
      </c>
      <c r="N8" s="51" t="s">
        <v>15</v>
      </c>
      <c r="O8" s="143" t="s">
        <v>396</v>
      </c>
      <c r="P8" s="144"/>
      <c r="Q8" s="144"/>
      <c r="R8" s="143" t="s">
        <v>397</v>
      </c>
      <c r="S8" s="144"/>
      <c r="T8" s="144"/>
      <c r="U8" s="139" t="s">
        <v>149</v>
      </c>
      <c r="V8" s="139"/>
      <c r="Z8" s="124" t="s">
        <v>144</v>
      </c>
      <c r="AA8" s="124" t="s">
        <v>139</v>
      </c>
      <c r="AB8" s="40"/>
      <c r="AC8" s="40"/>
      <c r="AD8" s="37" t="s">
        <v>153</v>
      </c>
      <c r="AE8" s="37" t="s">
        <v>8</v>
      </c>
      <c r="AF8" s="37" t="s">
        <v>15</v>
      </c>
      <c r="AG8" s="47" t="s">
        <v>155</v>
      </c>
      <c r="AH8" s="48" t="s">
        <v>214</v>
      </c>
      <c r="AI8" s="132" t="s">
        <v>156</v>
      </c>
      <c r="AJ8" s="133"/>
      <c r="AK8" s="134"/>
      <c r="AL8" s="132" t="s">
        <v>166</v>
      </c>
      <c r="AM8" s="133"/>
      <c r="AN8" s="134"/>
      <c r="AO8" s="43" t="s">
        <v>219</v>
      </c>
      <c r="AQ8" s="19" t="s">
        <v>204</v>
      </c>
    </row>
    <row r="9" spans="1:43" ht="15" x14ac:dyDescent="0.3">
      <c r="B9" s="137"/>
      <c r="C9" s="55" t="s">
        <v>394</v>
      </c>
      <c r="D9" s="55" t="s">
        <v>395</v>
      </c>
      <c r="E9" s="137"/>
      <c r="F9" s="137"/>
      <c r="G9" s="137"/>
      <c r="H9" s="137"/>
      <c r="I9" s="137"/>
      <c r="J9" s="139"/>
      <c r="K9" s="139"/>
      <c r="L9" s="55" t="s">
        <v>154</v>
      </c>
      <c r="M9" s="70" t="s">
        <v>11</v>
      </c>
      <c r="N9" s="55" t="s">
        <v>16</v>
      </c>
      <c r="O9" s="54" t="s">
        <v>217</v>
      </c>
      <c r="P9" s="55" t="s">
        <v>137</v>
      </c>
      <c r="Q9" s="55" t="s">
        <v>138</v>
      </c>
      <c r="R9" s="54" t="s">
        <v>217</v>
      </c>
      <c r="S9" s="55" t="s">
        <v>137</v>
      </c>
      <c r="T9" s="55" t="s">
        <v>138</v>
      </c>
      <c r="U9" s="53" t="s">
        <v>404</v>
      </c>
      <c r="V9" s="53" t="s">
        <v>405</v>
      </c>
      <c r="Z9" s="142"/>
      <c r="AA9" s="142"/>
      <c r="AB9" s="41"/>
      <c r="AC9" s="41"/>
      <c r="AD9" s="60" t="s">
        <v>154</v>
      </c>
      <c r="AE9" s="19" t="s">
        <v>67</v>
      </c>
      <c r="AF9" s="19" t="s">
        <v>152</v>
      </c>
      <c r="AG9" s="46"/>
      <c r="AH9" s="43" t="s">
        <v>213</v>
      </c>
      <c r="AI9" s="60" t="s">
        <v>157</v>
      </c>
      <c r="AJ9" s="60" t="s">
        <v>158</v>
      </c>
      <c r="AK9" s="19" t="s">
        <v>159</v>
      </c>
      <c r="AL9" s="19" t="s">
        <v>167</v>
      </c>
      <c r="AM9" s="19" t="s">
        <v>168</v>
      </c>
      <c r="AN9" s="19" t="s">
        <v>169</v>
      </c>
      <c r="AO9" s="60" t="s">
        <v>218</v>
      </c>
      <c r="AQ9" s="19" t="s">
        <v>205</v>
      </c>
    </row>
    <row r="10" spans="1:43" x14ac:dyDescent="0.3">
      <c r="B10" s="138"/>
      <c r="C10" s="55"/>
      <c r="D10" s="55"/>
      <c r="E10" s="138"/>
      <c r="F10" s="138"/>
      <c r="G10" s="138"/>
      <c r="H10" s="138"/>
      <c r="I10" s="138"/>
      <c r="J10" s="139"/>
      <c r="K10" s="139"/>
      <c r="L10" s="55" t="s">
        <v>53</v>
      </c>
      <c r="M10" s="70" t="s">
        <v>53</v>
      </c>
      <c r="N10" s="55" t="s">
        <v>125</v>
      </c>
      <c r="O10" s="55" t="s">
        <v>53</v>
      </c>
      <c r="P10" s="55" t="s">
        <v>141</v>
      </c>
      <c r="Q10" s="55" t="s">
        <v>141</v>
      </c>
      <c r="R10" s="55" t="s">
        <v>53</v>
      </c>
      <c r="S10" s="55" t="s">
        <v>141</v>
      </c>
      <c r="T10" s="55" t="s">
        <v>141</v>
      </c>
      <c r="U10" s="55" t="s">
        <v>141</v>
      </c>
      <c r="V10" s="55" t="s">
        <v>146</v>
      </c>
      <c r="Z10" s="125"/>
      <c r="AA10" s="125"/>
      <c r="AB10" s="42"/>
      <c r="AC10" s="42"/>
      <c r="AD10" s="19" t="s">
        <v>53</v>
      </c>
      <c r="AE10" s="19" t="s">
        <v>53</v>
      </c>
      <c r="AF10" s="19" t="s">
        <v>150</v>
      </c>
      <c r="AG10" s="46"/>
      <c r="AH10" s="43" t="s">
        <v>53</v>
      </c>
      <c r="AI10" s="19" t="s">
        <v>53</v>
      </c>
      <c r="AJ10" s="19" t="s">
        <v>53</v>
      </c>
      <c r="AK10" s="19" t="s">
        <v>53</v>
      </c>
      <c r="AL10" s="19" t="s">
        <v>53</v>
      </c>
      <c r="AM10" s="19" t="s">
        <v>53</v>
      </c>
      <c r="AN10" s="19" t="s">
        <v>53</v>
      </c>
      <c r="AO10" s="43" t="s">
        <v>53</v>
      </c>
      <c r="AQ10" s="19" t="s">
        <v>206</v>
      </c>
    </row>
    <row r="11" spans="1:43" ht="15" x14ac:dyDescent="0.3">
      <c r="B11" s="72" t="str">
        <f t="shared" ref="B11:B74" si="0">CONCATENATE(E11,L11,"×",G11)</f>
        <v>M1×0.2</v>
      </c>
      <c r="C11" s="73" t="s">
        <v>212</v>
      </c>
      <c r="D11" s="73" t="s">
        <v>221</v>
      </c>
      <c r="E11" s="71" t="s">
        <v>135</v>
      </c>
      <c r="F11" s="58">
        <v>1</v>
      </c>
      <c r="G11" s="58">
        <v>0.2</v>
      </c>
      <c r="H11" s="71" t="s">
        <v>133</v>
      </c>
      <c r="I11" s="86" t="s">
        <v>148</v>
      </c>
      <c r="J11" s="58" t="s">
        <v>315</v>
      </c>
      <c r="K11" s="58" t="s">
        <v>491</v>
      </c>
      <c r="L11" s="58">
        <v>1</v>
      </c>
      <c r="M11" s="58">
        <v>0.2</v>
      </c>
      <c r="N11" s="71">
        <v>60</v>
      </c>
      <c r="O11" s="100">
        <f t="array" ref="O11">IFERROR(INDEX($AD$11:$AO$1485,MATCH($B11&amp;$I11,$Z$11:$Z$1485&amp;$AG$11:$AG$1485,0),MATCH($C11,$AD$9:$AO$9,0)),"-")</f>
        <v>1</v>
      </c>
      <c r="P11" s="58">
        <v>6</v>
      </c>
      <c r="Q11" s="58">
        <v>-6</v>
      </c>
      <c r="R11" s="100">
        <f t="array" ref="R11">IFERROR(INDEX($AD$11:$AO$1485,MATCH($B11&amp;$I11,$Z$11:$Z$1485&amp;$AG$11:$AG$1485,0),MATCH($D11,$AD$9:$AO$9,0)),"-")</f>
        <v>0.87009999999999998</v>
      </c>
      <c r="S11" s="58">
        <v>3</v>
      </c>
      <c r="T11" s="58">
        <v>-3</v>
      </c>
      <c r="U11" s="58">
        <v>5</v>
      </c>
      <c r="V11" s="58">
        <v>60</v>
      </c>
      <c r="W11" s="50">
        <f>IF(P11="-","-",P11-Q11)</f>
        <v>12</v>
      </c>
      <c r="X11" s="50">
        <f>S11-T11</f>
        <v>6</v>
      </c>
      <c r="Z11" s="23" t="str">
        <f t="shared" ref="Z11:Z74" si="1">CONCATENATE(AA11,AD11,"×",AE11)</f>
        <v>M1×0.2</v>
      </c>
      <c r="AA11" s="24" t="s">
        <v>135</v>
      </c>
      <c r="AB11" s="24"/>
      <c r="AC11" s="24"/>
      <c r="AD11" s="23">
        <v>1</v>
      </c>
      <c r="AE11" s="23">
        <v>0.2</v>
      </c>
      <c r="AF11" s="24">
        <v>60</v>
      </c>
      <c r="AG11" s="29" t="s">
        <v>170</v>
      </c>
      <c r="AH11" s="29">
        <f>INDEX(공차방식!$C$6:$D$29,MATCH(AE11,공차방식!$B$6:$B$29,0),MATCH(RIGHT(AG11,1),공차방식!$C$5:$D$5,0))/1000</f>
        <v>0</v>
      </c>
      <c r="AI11" s="24">
        <f ca="1">ROUND(AJ11+AK11,4)</f>
        <v>0.91010000000000002</v>
      </c>
      <c r="AJ11" s="24">
        <f>ROUND(AD11-0.649519*AE11,4)</f>
        <v>0.87009999999999998</v>
      </c>
      <c r="AK11" s="24">
        <f t="array" aca="1" ref="AK11" ca="1">ROUND(INDEX(공차방식!T$6:X$50,MATCH(AQ11&amp;AE11,공차방식!R$6:R$50&amp;공차방식!S$6:S$50,0),MATCH(VALUE(LEFT(AG11,1)),공차방식!T$5:X$5,0))/1000,4)</f>
        <v>0.04</v>
      </c>
      <c r="AL11" s="24">
        <f>ROUND(AM11+AN11,4)</f>
        <v>0.82150000000000001</v>
      </c>
      <c r="AM11" s="24">
        <f>ROUND(AD11-1.082532*AE11,4)</f>
        <v>0.78349999999999997</v>
      </c>
      <c r="AN11" s="24">
        <f t="array" ref="AN11">ROUND(INDEX(공차방식!H$6:L$29,MATCH(AE11,공차방식!B$6:B$29,0),MATCH(VALUE(LEFT(AG11,1)),공차방식!H$5:L$5,0))/1000,4)</f>
        <v>3.7999999999999999E-2</v>
      </c>
      <c r="AO11" s="24">
        <v>0.95299999999999996</v>
      </c>
      <c r="AQ11" s="39">
        <f ca="1">OFFSET(공차방식!R$5,COUNTIF(공차방식!R$6:R$50,"&lt;"&amp;AD11)+1,0)</f>
        <v>1.4</v>
      </c>
    </row>
    <row r="12" spans="1:43" ht="15" x14ac:dyDescent="0.3">
      <c r="B12" s="72" t="str">
        <f t="shared" si="0"/>
        <v>M1.1×0.2</v>
      </c>
      <c r="C12" s="73" t="s">
        <v>212</v>
      </c>
      <c r="D12" s="73" t="s">
        <v>221</v>
      </c>
      <c r="E12" s="71" t="s">
        <v>135</v>
      </c>
      <c r="F12" s="58">
        <v>1.1000000000000001</v>
      </c>
      <c r="G12" s="58">
        <v>0.2</v>
      </c>
      <c r="H12" s="71" t="s">
        <v>133</v>
      </c>
      <c r="I12" s="86" t="s">
        <v>148</v>
      </c>
      <c r="J12" s="58" t="s">
        <v>315</v>
      </c>
      <c r="K12" s="58" t="s">
        <v>491</v>
      </c>
      <c r="L12" s="58">
        <v>1.1000000000000001</v>
      </c>
      <c r="M12" s="58">
        <v>0.2</v>
      </c>
      <c r="N12" s="71">
        <v>60</v>
      </c>
      <c r="O12" s="100">
        <f t="array" ref="O12">IFERROR(INDEX($AD$11:$AO$1485,MATCH($B12&amp;$I12,$Z$11:$Z$1485&amp;$AG$11:$AG$1485,0),MATCH($C12,$AD$9:$AO$9,0)),"-")</f>
        <v>1.1000000000000001</v>
      </c>
      <c r="P12" s="58">
        <v>6</v>
      </c>
      <c r="Q12" s="58">
        <v>-6</v>
      </c>
      <c r="R12" s="100">
        <f t="array" ref="R12">IFERROR(INDEX($AD$11:$AO$1485,MATCH($B12&amp;$I12,$Z$11:$Z$1485&amp;$AG$11:$AG$1485,0),MATCH($D12,$AD$9:$AO$9,0)),"-")</f>
        <v>0.97009999999999996</v>
      </c>
      <c r="S12" s="58">
        <v>3</v>
      </c>
      <c r="T12" s="58">
        <v>-3</v>
      </c>
      <c r="U12" s="58">
        <v>5</v>
      </c>
      <c r="V12" s="58">
        <v>60</v>
      </c>
      <c r="W12" s="50">
        <f t="shared" ref="W12:W75" si="2">IF(P12="-","-",P12-Q12)</f>
        <v>12</v>
      </c>
      <c r="X12" s="50">
        <f t="shared" ref="X12:X75" si="3">S12-T12</f>
        <v>6</v>
      </c>
      <c r="Z12" s="23" t="str">
        <f t="shared" si="1"/>
        <v>M1.1×0.2</v>
      </c>
      <c r="AA12" s="24" t="s">
        <v>135</v>
      </c>
      <c r="AB12" s="24"/>
      <c r="AC12" s="24"/>
      <c r="AD12" s="23">
        <v>1.1000000000000001</v>
      </c>
      <c r="AE12" s="23">
        <v>0.2</v>
      </c>
      <c r="AF12" s="24">
        <v>60</v>
      </c>
      <c r="AG12" s="29" t="s">
        <v>170</v>
      </c>
      <c r="AH12" s="29">
        <f>INDEX(공차방식!$C$6:$D$29,MATCH(AE12,공차방식!$B$6:$B$29,0),MATCH(RIGHT(AG12,1),공차방식!$C$5:$D$5,0))/1000</f>
        <v>0</v>
      </c>
      <c r="AI12" s="24">
        <f t="shared" ref="AI12:AI75" ca="1" si="4">ROUND(AJ12+AK12,4)</f>
        <v>1.0101</v>
      </c>
      <c r="AJ12" s="24">
        <f t="shared" ref="AJ12:AJ75" si="5">ROUND(AD12-0.649519*AE12,4)</f>
        <v>0.97009999999999996</v>
      </c>
      <c r="AK12" s="24">
        <f t="array" aca="1" ref="AK12" ca="1">ROUND(INDEX(공차방식!T$6:X$50,MATCH(AQ12&amp;AE12,공차방식!R$6:R$50&amp;공차방식!S$6:S$50,0),MATCH(VALUE(LEFT(AG12,1)),공차방식!T$5:X$5,0))/1000,4)</f>
        <v>0.04</v>
      </c>
      <c r="AL12" s="24">
        <f t="shared" ref="AL12:AL75" si="6">ROUND(AM12+AN12,4)</f>
        <v>0.92149999999999999</v>
      </c>
      <c r="AM12" s="24">
        <f t="shared" ref="AM12:AM75" si="7">ROUND(AD12-1.082532*AE12,4)</f>
        <v>0.88349999999999995</v>
      </c>
      <c r="AN12" s="24">
        <f t="array" ref="AN12">ROUND(INDEX(공차방식!H$6:L$29,MATCH(AE12,공차방식!B$6:B$29,0),MATCH(VALUE(LEFT(AG12,1)),공차방식!H$5:L$5,0))/1000,4)</f>
        <v>3.7999999999999999E-2</v>
      </c>
      <c r="AO12" s="24">
        <v>1.0529999999999999</v>
      </c>
      <c r="AQ12" s="39">
        <f ca="1">OFFSET(공차방식!R$5,COUNTIF(공차방식!R$6:R$50,"&lt;"&amp;AD12)+1,0)</f>
        <v>1.4</v>
      </c>
    </row>
    <row r="13" spans="1:43" ht="15" x14ac:dyDescent="0.3">
      <c r="B13" s="72" t="str">
        <f t="shared" si="0"/>
        <v>M1.2×0.2</v>
      </c>
      <c r="C13" s="73" t="s">
        <v>212</v>
      </c>
      <c r="D13" s="73" t="s">
        <v>221</v>
      </c>
      <c r="E13" s="71" t="s">
        <v>135</v>
      </c>
      <c r="F13" s="58">
        <v>1.2</v>
      </c>
      <c r="G13" s="58">
        <v>0.2</v>
      </c>
      <c r="H13" s="71" t="s">
        <v>133</v>
      </c>
      <c r="I13" s="86" t="s">
        <v>148</v>
      </c>
      <c r="J13" s="58" t="s">
        <v>315</v>
      </c>
      <c r="K13" s="58" t="s">
        <v>491</v>
      </c>
      <c r="L13" s="58">
        <v>1.2</v>
      </c>
      <c r="M13" s="58">
        <v>0.2</v>
      </c>
      <c r="N13" s="71">
        <v>60</v>
      </c>
      <c r="O13" s="100">
        <f t="array" ref="O13">IFERROR(INDEX($AD$11:$AO$1485,MATCH($B13&amp;$I13,$Z$11:$Z$1485&amp;$AG$11:$AG$1485,0),MATCH($C13,$AD$9:$AO$9,0)),"-")</f>
        <v>1.2</v>
      </c>
      <c r="P13" s="58">
        <v>6</v>
      </c>
      <c r="Q13" s="58">
        <v>-6</v>
      </c>
      <c r="R13" s="100">
        <f t="array" ref="R13">IFERROR(INDEX($AD$11:$AO$1485,MATCH($B13&amp;$I13,$Z$11:$Z$1485&amp;$AG$11:$AG$1485,0),MATCH($D13,$AD$9:$AO$9,0)),"-")</f>
        <v>1.0701000000000001</v>
      </c>
      <c r="S13" s="58">
        <v>3</v>
      </c>
      <c r="T13" s="58">
        <v>-3</v>
      </c>
      <c r="U13" s="58">
        <v>5</v>
      </c>
      <c r="V13" s="58">
        <v>60</v>
      </c>
      <c r="W13" s="50">
        <f t="shared" si="2"/>
        <v>12</v>
      </c>
      <c r="X13" s="50">
        <f t="shared" si="3"/>
        <v>6</v>
      </c>
      <c r="Z13" s="23" t="str">
        <f t="shared" si="1"/>
        <v>M1.2×0.2</v>
      </c>
      <c r="AA13" s="24" t="s">
        <v>135</v>
      </c>
      <c r="AB13" s="24"/>
      <c r="AC13" s="24"/>
      <c r="AD13" s="23">
        <v>1.2</v>
      </c>
      <c r="AE13" s="23">
        <v>0.2</v>
      </c>
      <c r="AF13" s="24">
        <v>60</v>
      </c>
      <c r="AG13" s="29" t="s">
        <v>170</v>
      </c>
      <c r="AH13" s="29">
        <f>INDEX(공차방식!$C$6:$D$29,MATCH(AE13,공차방식!$B$6:$B$29,0),MATCH(RIGHT(AG13,1),공차방식!$C$5:$D$5,0))/1000</f>
        <v>0</v>
      </c>
      <c r="AI13" s="24">
        <f t="shared" ca="1" si="4"/>
        <v>1.1101000000000001</v>
      </c>
      <c r="AJ13" s="24">
        <f t="shared" si="5"/>
        <v>1.0701000000000001</v>
      </c>
      <c r="AK13" s="24">
        <f t="array" aca="1" ref="AK13" ca="1">ROUND(INDEX(공차방식!T$6:X$50,MATCH(AQ13&amp;AE13,공차방식!R$6:R$50&amp;공차방식!S$6:S$50,0),MATCH(VALUE(LEFT(AG13,1)),공차방식!T$5:X$5,0))/1000,4)</f>
        <v>0.04</v>
      </c>
      <c r="AL13" s="24">
        <f t="shared" si="6"/>
        <v>1.0215000000000001</v>
      </c>
      <c r="AM13" s="24">
        <f t="shared" si="7"/>
        <v>0.98350000000000004</v>
      </c>
      <c r="AN13" s="24">
        <f t="array" ref="AN13">ROUND(INDEX(공차방식!H$6:L$29,MATCH(AE13,공차방식!B$6:B$29,0),MATCH(VALUE(LEFT(AG13,1)),공차방식!H$5:L$5,0))/1000,4)</f>
        <v>3.7999999999999999E-2</v>
      </c>
      <c r="AO13" s="24">
        <v>1.153</v>
      </c>
      <c r="AQ13" s="39">
        <f ca="1">OFFSET(공차방식!R$5,COUNTIF(공차방식!R$6:R$50,"&lt;"&amp;AD13)+1,0)</f>
        <v>1.4</v>
      </c>
    </row>
    <row r="14" spans="1:43" ht="15" x14ac:dyDescent="0.3">
      <c r="B14" s="72" t="str">
        <f t="shared" si="0"/>
        <v>M1.4×0.2</v>
      </c>
      <c r="C14" s="73" t="s">
        <v>212</v>
      </c>
      <c r="D14" s="73" t="s">
        <v>221</v>
      </c>
      <c r="E14" s="71" t="s">
        <v>135</v>
      </c>
      <c r="F14" s="58">
        <v>1.4</v>
      </c>
      <c r="G14" s="58">
        <v>0.2</v>
      </c>
      <c r="H14" s="71" t="s">
        <v>133</v>
      </c>
      <c r="I14" s="86" t="s">
        <v>148</v>
      </c>
      <c r="J14" s="58" t="s">
        <v>315</v>
      </c>
      <c r="K14" s="58" t="s">
        <v>491</v>
      </c>
      <c r="L14" s="58">
        <v>1.4</v>
      </c>
      <c r="M14" s="58">
        <v>0.2</v>
      </c>
      <c r="N14" s="71">
        <v>60</v>
      </c>
      <c r="O14" s="100">
        <f t="array" ref="O14">IFERROR(INDEX($AD$11:$AO$1485,MATCH($B14&amp;$I14,$Z$11:$Z$1485&amp;$AG$11:$AG$1485,0),MATCH($C14,$AD$9:$AO$9,0)),"-")</f>
        <v>1.4</v>
      </c>
      <c r="P14" s="58">
        <v>6</v>
      </c>
      <c r="Q14" s="58">
        <v>-6</v>
      </c>
      <c r="R14" s="100">
        <f t="array" ref="R14">IFERROR(INDEX($AD$11:$AO$1485,MATCH($B14&amp;$I14,$Z$11:$Z$1485&amp;$AG$11:$AG$1485,0),MATCH($D14,$AD$9:$AO$9,0)),"-")</f>
        <v>1.2701</v>
      </c>
      <c r="S14" s="58">
        <v>3</v>
      </c>
      <c r="T14" s="58">
        <v>-3</v>
      </c>
      <c r="U14" s="58">
        <v>5</v>
      </c>
      <c r="V14" s="58">
        <v>60</v>
      </c>
      <c r="W14" s="50">
        <f t="shared" si="2"/>
        <v>12</v>
      </c>
      <c r="X14" s="50">
        <f t="shared" si="3"/>
        <v>6</v>
      </c>
      <c r="Z14" s="23" t="str">
        <f t="shared" si="1"/>
        <v>M1.4×0.2</v>
      </c>
      <c r="AA14" s="24" t="s">
        <v>135</v>
      </c>
      <c r="AB14" s="24"/>
      <c r="AC14" s="24"/>
      <c r="AD14" s="23">
        <v>1.4</v>
      </c>
      <c r="AE14" s="23">
        <v>0.2</v>
      </c>
      <c r="AF14" s="24">
        <v>60</v>
      </c>
      <c r="AG14" s="29" t="s">
        <v>170</v>
      </c>
      <c r="AH14" s="29">
        <f>INDEX(공차방식!$C$6:$D$29,MATCH(AE14,공차방식!$B$6:$B$29,0),MATCH(RIGHT(AG14,1),공차방식!$C$5:$D$5,0))/1000</f>
        <v>0</v>
      </c>
      <c r="AI14" s="24">
        <f t="shared" ca="1" si="4"/>
        <v>1.3101</v>
      </c>
      <c r="AJ14" s="24">
        <f t="shared" si="5"/>
        <v>1.2701</v>
      </c>
      <c r="AK14" s="24">
        <f t="array" aca="1" ref="AK14" ca="1">ROUND(INDEX(공차방식!T$6:X$50,MATCH(AQ14&amp;AE14,공차방식!R$6:R$50&amp;공차방식!S$6:S$50,0),MATCH(VALUE(LEFT(AG14,1)),공차방식!T$5:X$5,0))/1000,4)</f>
        <v>0.04</v>
      </c>
      <c r="AL14" s="24">
        <f t="shared" si="6"/>
        <v>1.2215</v>
      </c>
      <c r="AM14" s="24">
        <f t="shared" si="7"/>
        <v>1.1835</v>
      </c>
      <c r="AN14" s="24">
        <f t="array" ref="AN14">ROUND(INDEX(공차방식!H$6:L$29,MATCH(AE14,공차방식!B$6:B$29,0),MATCH(VALUE(LEFT(AG14,1)),공차방식!H$5:L$5,0))/1000,4)</f>
        <v>3.7999999999999999E-2</v>
      </c>
      <c r="AO14" s="24">
        <v>1.353</v>
      </c>
      <c r="AQ14" s="39">
        <f ca="1">OFFSET(공차방식!R$5,COUNTIF(공차방식!R$6:R$50,"&lt;"&amp;AD14)+1,0)</f>
        <v>1.4</v>
      </c>
    </row>
    <row r="15" spans="1:43" ht="15" x14ac:dyDescent="0.3">
      <c r="B15" s="72" t="str">
        <f t="shared" si="0"/>
        <v>M1.6×0.2</v>
      </c>
      <c r="C15" s="73" t="s">
        <v>212</v>
      </c>
      <c r="D15" s="73" t="s">
        <v>221</v>
      </c>
      <c r="E15" s="71" t="s">
        <v>135</v>
      </c>
      <c r="F15" s="58">
        <v>1.6</v>
      </c>
      <c r="G15" s="58">
        <v>0.2</v>
      </c>
      <c r="H15" s="71" t="s">
        <v>133</v>
      </c>
      <c r="I15" s="86" t="s">
        <v>148</v>
      </c>
      <c r="J15" s="58" t="s">
        <v>315</v>
      </c>
      <c r="K15" s="58" t="s">
        <v>491</v>
      </c>
      <c r="L15" s="58">
        <v>1.6</v>
      </c>
      <c r="M15" s="58">
        <v>0.2</v>
      </c>
      <c r="N15" s="71">
        <v>60</v>
      </c>
      <c r="O15" s="100">
        <f t="array" ref="O15">IFERROR(INDEX($AD$11:$AO$1485,MATCH($B15&amp;$I15,$Z$11:$Z$1485&amp;$AG$11:$AG$1485,0),MATCH($C15,$AD$9:$AO$9,0)),"-")</f>
        <v>1.6</v>
      </c>
      <c r="P15" s="58">
        <v>6</v>
      </c>
      <c r="Q15" s="58">
        <v>-6</v>
      </c>
      <c r="R15" s="100">
        <f t="array" ref="R15">IFERROR(INDEX($AD$11:$AO$1485,MATCH($B15&amp;$I15,$Z$11:$Z$1485&amp;$AG$11:$AG$1485,0),MATCH($D15,$AD$9:$AO$9,0)),"-")</f>
        <v>1.4701</v>
      </c>
      <c r="S15" s="58">
        <v>3</v>
      </c>
      <c r="T15" s="58">
        <v>-3</v>
      </c>
      <c r="U15" s="58">
        <v>5</v>
      </c>
      <c r="V15" s="58">
        <v>60</v>
      </c>
      <c r="W15" s="50">
        <f t="shared" si="2"/>
        <v>12</v>
      </c>
      <c r="X15" s="50">
        <f t="shared" si="3"/>
        <v>6</v>
      </c>
      <c r="Z15" s="23" t="str">
        <f t="shared" si="1"/>
        <v>M1.6×0.2</v>
      </c>
      <c r="AA15" s="24" t="s">
        <v>135</v>
      </c>
      <c r="AB15" s="24"/>
      <c r="AC15" s="24"/>
      <c r="AD15" s="23">
        <v>1.6</v>
      </c>
      <c r="AE15" s="23">
        <v>0.2</v>
      </c>
      <c r="AF15" s="24">
        <v>60</v>
      </c>
      <c r="AG15" s="29" t="s">
        <v>170</v>
      </c>
      <c r="AH15" s="29">
        <f>INDEX(공차방식!$C$6:$D$29,MATCH(AE15,공차방식!$B$6:$B$29,0),MATCH(RIGHT(AG15,1),공차방식!$C$5:$D$5,0))/1000</f>
        <v>0</v>
      </c>
      <c r="AI15" s="24">
        <f t="shared" ca="1" si="4"/>
        <v>1.5121</v>
      </c>
      <c r="AJ15" s="24">
        <f t="shared" si="5"/>
        <v>1.4701</v>
      </c>
      <c r="AK15" s="24">
        <f t="array" aca="1" ref="AK15" ca="1">ROUND(INDEX(공차방식!T$6:X$50,MATCH(AQ15&amp;AE15,공차방식!R$6:R$50&amp;공차방식!S$6:S$50,0),MATCH(VALUE(LEFT(AG15,1)),공차방식!T$5:X$5,0))/1000,4)</f>
        <v>4.2000000000000003E-2</v>
      </c>
      <c r="AL15" s="24">
        <f t="shared" si="6"/>
        <v>1.4215</v>
      </c>
      <c r="AM15" s="24">
        <f t="shared" si="7"/>
        <v>1.3835</v>
      </c>
      <c r="AN15" s="24">
        <f t="array" ref="AN15">ROUND(INDEX(공차방식!H$6:L$29,MATCH(AE15,공차방식!B$6:B$29,0),MATCH(VALUE(LEFT(AG15,1)),공차방식!H$5:L$5,0))/1000,4)</f>
        <v>3.7999999999999999E-2</v>
      </c>
      <c r="AO15" s="24">
        <v>1.5549999999999999</v>
      </c>
      <c r="AQ15" s="39">
        <f ca="1">OFFSET(공차방식!R$5,COUNTIF(공차방식!R$6:R$50,"&lt;"&amp;AD15)+1,0)</f>
        <v>2.8</v>
      </c>
    </row>
    <row r="16" spans="1:43" ht="15" x14ac:dyDescent="0.3">
      <c r="B16" s="72" t="str">
        <f t="shared" si="0"/>
        <v>M1.8×0.2</v>
      </c>
      <c r="C16" s="73" t="s">
        <v>212</v>
      </c>
      <c r="D16" s="73" t="s">
        <v>221</v>
      </c>
      <c r="E16" s="71" t="s">
        <v>135</v>
      </c>
      <c r="F16" s="58">
        <v>1.8</v>
      </c>
      <c r="G16" s="58">
        <v>0.2</v>
      </c>
      <c r="H16" s="71" t="s">
        <v>133</v>
      </c>
      <c r="I16" s="86" t="s">
        <v>148</v>
      </c>
      <c r="J16" s="58" t="s">
        <v>315</v>
      </c>
      <c r="K16" s="58" t="s">
        <v>491</v>
      </c>
      <c r="L16" s="58">
        <v>1.8</v>
      </c>
      <c r="M16" s="58">
        <v>0.2</v>
      </c>
      <c r="N16" s="71">
        <v>60</v>
      </c>
      <c r="O16" s="100">
        <f t="array" ref="O16">IFERROR(INDEX($AD$11:$AO$1485,MATCH($B16&amp;$I16,$Z$11:$Z$1485&amp;$AG$11:$AG$1485,0),MATCH($C16,$AD$9:$AO$9,0)),"-")</f>
        <v>1.8</v>
      </c>
      <c r="P16" s="58">
        <v>6</v>
      </c>
      <c r="Q16" s="58">
        <v>-6</v>
      </c>
      <c r="R16" s="100">
        <f t="array" ref="R16">IFERROR(INDEX($AD$11:$AO$1485,MATCH($B16&amp;$I16,$Z$11:$Z$1485&amp;$AG$11:$AG$1485,0),MATCH($D16,$AD$9:$AO$9,0)),"-")</f>
        <v>1.6700999999999999</v>
      </c>
      <c r="S16" s="58">
        <v>3</v>
      </c>
      <c r="T16" s="58">
        <v>-3</v>
      </c>
      <c r="U16" s="58">
        <v>5</v>
      </c>
      <c r="V16" s="58">
        <v>60</v>
      </c>
      <c r="W16" s="50">
        <f t="shared" si="2"/>
        <v>12</v>
      </c>
      <c r="X16" s="50">
        <f t="shared" si="3"/>
        <v>6</v>
      </c>
      <c r="Z16" s="23" t="str">
        <f t="shared" si="1"/>
        <v>M1.8×0.2</v>
      </c>
      <c r="AA16" s="24" t="s">
        <v>135</v>
      </c>
      <c r="AB16" s="24"/>
      <c r="AC16" s="24"/>
      <c r="AD16" s="23">
        <v>1.8</v>
      </c>
      <c r="AE16" s="23">
        <v>0.2</v>
      </c>
      <c r="AF16" s="24">
        <v>60</v>
      </c>
      <c r="AG16" s="29" t="s">
        <v>170</v>
      </c>
      <c r="AH16" s="29">
        <f>INDEX(공차방식!$C$6:$D$29,MATCH(AE16,공차방식!$B$6:$B$29,0),MATCH(RIGHT(AG16,1),공차방식!$C$5:$D$5,0))/1000</f>
        <v>0</v>
      </c>
      <c r="AI16" s="24">
        <f t="shared" ca="1" si="4"/>
        <v>1.7121</v>
      </c>
      <c r="AJ16" s="24">
        <f t="shared" si="5"/>
        <v>1.6700999999999999</v>
      </c>
      <c r="AK16" s="24">
        <f t="array" aca="1" ref="AK16" ca="1">ROUND(INDEX(공차방식!T$6:X$50,MATCH(AQ16&amp;AE16,공차방식!R$6:R$50&amp;공차방식!S$6:S$50,0),MATCH(VALUE(LEFT(AG16,1)),공차방식!T$5:X$5,0))/1000,4)</f>
        <v>4.2000000000000003E-2</v>
      </c>
      <c r="AL16" s="24">
        <f t="shared" si="6"/>
        <v>1.6214999999999999</v>
      </c>
      <c r="AM16" s="24">
        <f t="shared" si="7"/>
        <v>1.5834999999999999</v>
      </c>
      <c r="AN16" s="24">
        <f t="array" ref="AN16">ROUND(INDEX(공차방식!H$6:L$29,MATCH(AE16,공차방식!B$6:B$29,0),MATCH(VALUE(LEFT(AG16,1)),공차방식!H$5:L$5,0))/1000,4)</f>
        <v>3.7999999999999999E-2</v>
      </c>
      <c r="AO16" s="24">
        <v>1.7549999999999999</v>
      </c>
      <c r="AQ16" s="39">
        <f ca="1">OFFSET(공차방식!R$5,COUNTIF(공차방식!R$6:R$50,"&lt;"&amp;AD16)+1,0)</f>
        <v>2.8</v>
      </c>
    </row>
    <row r="17" spans="2:43" ht="15" x14ac:dyDescent="0.3">
      <c r="B17" s="76" t="str">
        <f t="shared" si="0"/>
        <v>M2×0.25</v>
      </c>
      <c r="C17" s="77" t="s">
        <v>212</v>
      </c>
      <c r="D17" s="77" t="s">
        <v>221</v>
      </c>
      <c r="E17" s="74" t="s">
        <v>135</v>
      </c>
      <c r="F17" s="75">
        <v>2</v>
      </c>
      <c r="G17" s="75">
        <v>0.25</v>
      </c>
      <c r="H17" s="74" t="s">
        <v>133</v>
      </c>
      <c r="I17" s="87" t="s">
        <v>136</v>
      </c>
      <c r="J17" s="75" t="s">
        <v>315</v>
      </c>
      <c r="K17" s="58" t="s">
        <v>491</v>
      </c>
      <c r="L17" s="75">
        <v>2</v>
      </c>
      <c r="M17" s="75">
        <v>0.25</v>
      </c>
      <c r="N17" s="74">
        <v>60</v>
      </c>
      <c r="O17" s="101">
        <f t="array" ref="O17">IFERROR(INDEX($AD$11:$AO$1485,MATCH($B17&amp;$I17,$Z$11:$Z$1485&amp;$AG$11:$AG$1485,0),MATCH($C17,$AD$9:$AO$9,0)),"-")</f>
        <v>2</v>
      </c>
      <c r="P17" s="75">
        <v>8</v>
      </c>
      <c r="Q17" s="75">
        <v>-4</v>
      </c>
      <c r="R17" s="101">
        <f t="array" ref="R17">IFERROR(INDEX($AD$11:$AO$1485,MATCH($B17&amp;$I17,$Z$11:$Z$1485&amp;$AG$11:$AG$1485,0),MATCH($D17,$AD$9:$AO$9,0)),"-")</f>
        <v>1.8375999999999999</v>
      </c>
      <c r="S17" s="75">
        <v>5</v>
      </c>
      <c r="T17" s="75">
        <v>-1</v>
      </c>
      <c r="U17" s="75">
        <v>5</v>
      </c>
      <c r="V17" s="75">
        <v>48</v>
      </c>
      <c r="W17" s="50">
        <f t="shared" si="2"/>
        <v>12</v>
      </c>
      <c r="X17" s="50">
        <f t="shared" si="3"/>
        <v>6</v>
      </c>
      <c r="Z17" s="27" t="str">
        <f t="shared" si="1"/>
        <v>M2×0.25</v>
      </c>
      <c r="AA17" s="28" t="s">
        <v>135</v>
      </c>
      <c r="AB17" s="28"/>
      <c r="AC17" s="28"/>
      <c r="AD17" s="27">
        <v>2</v>
      </c>
      <c r="AE17" s="27">
        <v>0.25</v>
      </c>
      <c r="AF17" s="28">
        <v>60</v>
      </c>
      <c r="AG17" s="30" t="s">
        <v>136</v>
      </c>
      <c r="AH17" s="30">
        <f>INDEX(공차방식!$C$6:$D$29,MATCH(AE17,공차방식!$B$6:$B$29,0),MATCH(RIGHT(AG17,1),공차방식!$C$5:$D$5,0))/1000</f>
        <v>0</v>
      </c>
      <c r="AI17" s="28">
        <f t="shared" ca="1" si="4"/>
        <v>1.8976</v>
      </c>
      <c r="AJ17" s="28">
        <f t="shared" si="5"/>
        <v>1.8375999999999999</v>
      </c>
      <c r="AK17" s="28">
        <f t="array" aca="1" ref="AK17" ca="1">ROUND(INDEX(공차방식!T$6:X$50,MATCH(AQ17&amp;AE17,공차방식!R$6:R$50&amp;공차방식!S$6:S$50,0),MATCH(VALUE(LEFT(AG17,1)),공차방식!T$5:X$5,0))/1000,4)</f>
        <v>0.06</v>
      </c>
      <c r="AL17" s="28">
        <f t="shared" si="6"/>
        <v>1.7854000000000001</v>
      </c>
      <c r="AM17" s="28">
        <f t="shared" si="7"/>
        <v>1.7294</v>
      </c>
      <c r="AN17" s="28">
        <f t="array" ref="AN17">ROUND(INDEX(공차방식!H$6:L$29,MATCH(AE17,공차방식!B$6:B$29,0),MATCH(VALUE(LEFT(AG17,1)),공차방식!H$5:L$5,0))/1000,4)</f>
        <v>5.6000000000000001E-2</v>
      </c>
      <c r="AO17" s="28">
        <v>1.9510000000000001</v>
      </c>
      <c r="AQ17" s="39">
        <f ca="1">OFFSET(공차방식!R$5,COUNTIF(공차방식!R$6:R$50,"&lt;"&amp;AD17)+1,0)</f>
        <v>2.8</v>
      </c>
    </row>
    <row r="18" spans="2:43" ht="15" x14ac:dyDescent="0.3">
      <c r="B18" s="76" t="str">
        <f t="shared" si="0"/>
        <v>M2.2×0.25</v>
      </c>
      <c r="C18" s="77" t="s">
        <v>212</v>
      </c>
      <c r="D18" s="77" t="s">
        <v>221</v>
      </c>
      <c r="E18" s="74" t="s">
        <v>135</v>
      </c>
      <c r="F18" s="75">
        <v>2.2000000000000002</v>
      </c>
      <c r="G18" s="75">
        <v>0.25</v>
      </c>
      <c r="H18" s="74" t="s">
        <v>133</v>
      </c>
      <c r="I18" s="87" t="s">
        <v>136</v>
      </c>
      <c r="J18" s="75" t="s">
        <v>315</v>
      </c>
      <c r="K18" s="58" t="s">
        <v>491</v>
      </c>
      <c r="L18" s="75">
        <v>2.2000000000000002</v>
      </c>
      <c r="M18" s="75">
        <v>0.25</v>
      </c>
      <c r="N18" s="74">
        <v>60</v>
      </c>
      <c r="O18" s="101">
        <f t="array" ref="O18">IFERROR(INDEX($AD$11:$AO$1485,MATCH($B18&amp;$I18,$Z$11:$Z$1485&amp;$AG$11:$AG$1485,0),MATCH($C18,$AD$9:$AO$9,0)),"-")</f>
        <v>2.2000000000000002</v>
      </c>
      <c r="P18" s="75">
        <v>8</v>
      </c>
      <c r="Q18" s="75">
        <v>-4</v>
      </c>
      <c r="R18" s="101">
        <f t="array" ref="R18">IFERROR(INDEX($AD$11:$AO$1485,MATCH($B18&amp;$I18,$Z$11:$Z$1485&amp;$AG$11:$AG$1485,0),MATCH($D18,$AD$9:$AO$9,0)),"-")</f>
        <v>2.0375999999999999</v>
      </c>
      <c r="S18" s="75">
        <v>5</v>
      </c>
      <c r="T18" s="75">
        <v>-1</v>
      </c>
      <c r="U18" s="75">
        <v>5</v>
      </c>
      <c r="V18" s="75">
        <v>48</v>
      </c>
      <c r="W18" s="50">
        <f t="shared" si="2"/>
        <v>12</v>
      </c>
      <c r="X18" s="50">
        <f t="shared" si="3"/>
        <v>6</v>
      </c>
      <c r="Z18" s="27" t="str">
        <f t="shared" si="1"/>
        <v>M2.2×0.25</v>
      </c>
      <c r="AA18" s="28" t="s">
        <v>135</v>
      </c>
      <c r="AB18" s="28"/>
      <c r="AC18" s="28"/>
      <c r="AD18" s="27">
        <v>2.2000000000000002</v>
      </c>
      <c r="AE18" s="27">
        <v>0.25</v>
      </c>
      <c r="AF18" s="28">
        <v>60</v>
      </c>
      <c r="AG18" s="30" t="s">
        <v>136</v>
      </c>
      <c r="AH18" s="30">
        <f>INDEX(공차방식!$C$6:$D$29,MATCH(AE18,공차방식!$B$6:$B$29,0),MATCH(RIGHT(AG18,1),공차방식!$C$5:$D$5,0))/1000</f>
        <v>0</v>
      </c>
      <c r="AI18" s="28">
        <f t="shared" ca="1" si="4"/>
        <v>2.0975999999999999</v>
      </c>
      <c r="AJ18" s="28">
        <f t="shared" si="5"/>
        <v>2.0375999999999999</v>
      </c>
      <c r="AK18" s="28">
        <f t="array" aca="1" ref="AK18" ca="1">ROUND(INDEX(공차방식!T$6:X$50,MATCH(AQ18&amp;AE18,공차방식!R$6:R$50&amp;공차방식!S$6:S$50,0),MATCH(VALUE(LEFT(AG18,1)),공차방식!T$5:X$5,0))/1000,4)</f>
        <v>0.06</v>
      </c>
      <c r="AL18" s="28">
        <f t="shared" si="6"/>
        <v>1.9854000000000001</v>
      </c>
      <c r="AM18" s="28">
        <f t="shared" si="7"/>
        <v>1.9294</v>
      </c>
      <c r="AN18" s="28">
        <f t="array" ref="AN18">ROUND(INDEX(공차방식!H$6:L$29,MATCH(AE18,공차방식!B$6:B$29,0),MATCH(VALUE(LEFT(AG18,1)),공차방식!H$5:L$5,0))/1000,4)</f>
        <v>5.6000000000000001E-2</v>
      </c>
      <c r="AO18" s="28">
        <v>2.1509999999999998</v>
      </c>
      <c r="AQ18" s="39">
        <f ca="1">OFFSET(공차방식!R$5,COUNTIF(공차방식!R$6:R$50,"&lt;"&amp;AD18)+1,0)</f>
        <v>2.8</v>
      </c>
    </row>
    <row r="19" spans="2:43" ht="15" x14ac:dyDescent="0.3">
      <c r="B19" s="76" t="str">
        <f t="shared" si="0"/>
        <v>M2.5×0.35</v>
      </c>
      <c r="C19" s="77" t="s">
        <v>212</v>
      </c>
      <c r="D19" s="77" t="s">
        <v>221</v>
      </c>
      <c r="E19" s="74" t="s">
        <v>135</v>
      </c>
      <c r="F19" s="75">
        <v>2.5</v>
      </c>
      <c r="G19" s="75">
        <v>0.35</v>
      </c>
      <c r="H19" s="74" t="s">
        <v>133</v>
      </c>
      <c r="I19" s="87" t="s">
        <v>136</v>
      </c>
      <c r="J19" s="75" t="s">
        <v>315</v>
      </c>
      <c r="K19" s="58" t="s">
        <v>491</v>
      </c>
      <c r="L19" s="75">
        <v>2.5</v>
      </c>
      <c r="M19" s="75">
        <v>0.35</v>
      </c>
      <c r="N19" s="74">
        <v>60</v>
      </c>
      <c r="O19" s="101">
        <f t="array" ref="O19">IFERROR(INDEX($AD$11:$AO$1485,MATCH($B19&amp;$I19,$Z$11:$Z$1485&amp;$AG$11:$AG$1485,0),MATCH($C19,$AD$9:$AO$9,0)),"-")</f>
        <v>2.5</v>
      </c>
      <c r="P19" s="75">
        <v>8</v>
      </c>
      <c r="Q19" s="75">
        <v>-4</v>
      </c>
      <c r="R19" s="101">
        <f t="array" ref="R19">IFERROR(INDEX($AD$11:$AO$1485,MATCH($B19&amp;$I19,$Z$11:$Z$1485&amp;$AG$11:$AG$1485,0),MATCH($D19,$AD$9:$AO$9,0)),"-")</f>
        <v>2.2726999999999999</v>
      </c>
      <c r="S19" s="75">
        <v>5</v>
      </c>
      <c r="T19" s="75">
        <v>-1</v>
      </c>
      <c r="U19" s="75">
        <v>5</v>
      </c>
      <c r="V19" s="75">
        <v>35</v>
      </c>
      <c r="W19" s="50">
        <f t="shared" si="2"/>
        <v>12</v>
      </c>
      <c r="X19" s="50">
        <f t="shared" si="3"/>
        <v>6</v>
      </c>
      <c r="Z19" s="27" t="str">
        <f t="shared" si="1"/>
        <v>M2.5×0.35</v>
      </c>
      <c r="AA19" s="28" t="s">
        <v>135</v>
      </c>
      <c r="AB19" s="28"/>
      <c r="AC19" s="28"/>
      <c r="AD19" s="27">
        <v>2.5</v>
      </c>
      <c r="AE19" s="27">
        <v>0.35</v>
      </c>
      <c r="AF19" s="28">
        <v>60</v>
      </c>
      <c r="AG19" s="30" t="s">
        <v>136</v>
      </c>
      <c r="AH19" s="30">
        <f>INDEX(공차방식!$C$6:$D$29,MATCH(AE19,공차방식!$B$6:$B$29,0),MATCH(RIGHT(AG19,1),공차방식!$C$5:$D$5,0))/1000</f>
        <v>0</v>
      </c>
      <c r="AI19" s="28">
        <f t="shared" ca="1" si="4"/>
        <v>2.3397000000000001</v>
      </c>
      <c r="AJ19" s="28">
        <f t="shared" si="5"/>
        <v>2.2726999999999999</v>
      </c>
      <c r="AK19" s="28">
        <f t="array" aca="1" ref="AK19" ca="1">ROUND(INDEX(공차방식!T$6:X$50,MATCH(AQ19&amp;AE19,공차방식!R$6:R$50&amp;공차방식!S$6:S$50,0),MATCH(VALUE(LEFT(AG19,1)),공차방식!T$5:X$5,0))/1000,4)</f>
        <v>6.7000000000000004E-2</v>
      </c>
      <c r="AL19" s="28">
        <f t="shared" si="6"/>
        <v>2.2010999999999998</v>
      </c>
      <c r="AM19" s="28">
        <f t="shared" si="7"/>
        <v>2.1211000000000002</v>
      </c>
      <c r="AN19" s="28">
        <f t="array" ref="AN19">ROUND(INDEX(공차방식!H$6:L$29,MATCH(AE19,공차방식!B$6:B$29,0),MATCH(VALUE(LEFT(AG19,1)),공차방식!H$5:L$5,0))/1000,4)</f>
        <v>0.08</v>
      </c>
      <c r="AO19" s="28">
        <v>2.4129999999999998</v>
      </c>
      <c r="AQ19" s="39">
        <f ca="1">OFFSET(공차방식!R$5,COUNTIF(공차방식!R$6:R$50,"&lt;"&amp;AD19)+1,0)</f>
        <v>2.8</v>
      </c>
    </row>
    <row r="20" spans="2:43" ht="15" x14ac:dyDescent="0.3">
      <c r="B20" s="76" t="str">
        <f t="shared" si="0"/>
        <v>M3×0.35</v>
      </c>
      <c r="C20" s="77" t="s">
        <v>212</v>
      </c>
      <c r="D20" s="77" t="s">
        <v>221</v>
      </c>
      <c r="E20" s="74" t="s">
        <v>135</v>
      </c>
      <c r="F20" s="75">
        <v>3</v>
      </c>
      <c r="G20" s="75">
        <v>0.35</v>
      </c>
      <c r="H20" s="74" t="s">
        <v>133</v>
      </c>
      <c r="I20" s="87" t="s">
        <v>136</v>
      </c>
      <c r="J20" s="75" t="s">
        <v>315</v>
      </c>
      <c r="K20" s="58" t="s">
        <v>491</v>
      </c>
      <c r="L20" s="75">
        <v>3</v>
      </c>
      <c r="M20" s="75">
        <v>0.35</v>
      </c>
      <c r="N20" s="74">
        <v>60</v>
      </c>
      <c r="O20" s="101">
        <f t="array" ref="O20">IFERROR(INDEX($AD$11:$AO$1485,MATCH($B20&amp;$I20,$Z$11:$Z$1485&amp;$AG$11:$AG$1485,0),MATCH($C20,$AD$9:$AO$9,0)),"-")</f>
        <v>3</v>
      </c>
      <c r="P20" s="75">
        <v>8</v>
      </c>
      <c r="Q20" s="75">
        <v>-4</v>
      </c>
      <c r="R20" s="101">
        <f t="array" ref="R20">IFERROR(INDEX($AD$11:$AO$1485,MATCH($B20&amp;$I20,$Z$11:$Z$1485&amp;$AG$11:$AG$1485,0),MATCH($D20,$AD$9:$AO$9,0)),"-")</f>
        <v>2.7726999999999999</v>
      </c>
      <c r="S20" s="75">
        <v>5</v>
      </c>
      <c r="T20" s="75">
        <v>-1</v>
      </c>
      <c r="U20" s="75">
        <v>5</v>
      </c>
      <c r="V20" s="75">
        <v>35</v>
      </c>
      <c r="W20" s="50">
        <f t="shared" si="2"/>
        <v>12</v>
      </c>
      <c r="X20" s="50">
        <f t="shared" si="3"/>
        <v>6</v>
      </c>
      <c r="Z20" s="27" t="str">
        <f t="shared" si="1"/>
        <v>M3×0.35</v>
      </c>
      <c r="AA20" s="28" t="s">
        <v>135</v>
      </c>
      <c r="AB20" s="28"/>
      <c r="AC20" s="28"/>
      <c r="AD20" s="27">
        <v>3</v>
      </c>
      <c r="AE20" s="27">
        <v>0.35</v>
      </c>
      <c r="AF20" s="28">
        <v>60</v>
      </c>
      <c r="AG20" s="30" t="s">
        <v>136</v>
      </c>
      <c r="AH20" s="30">
        <f>INDEX(공차방식!$C$6:$D$29,MATCH(AE20,공차방식!$B$6:$B$29,0),MATCH(RIGHT(AG20,1),공차방식!$C$5:$D$5,0))/1000</f>
        <v>0</v>
      </c>
      <c r="AI20" s="28">
        <f t="shared" ca="1" si="4"/>
        <v>2.8437000000000001</v>
      </c>
      <c r="AJ20" s="28">
        <f t="shared" si="5"/>
        <v>2.7726999999999999</v>
      </c>
      <c r="AK20" s="28">
        <f t="array" aca="1" ref="AK20" ca="1">ROUND(INDEX(공차방식!T$6:X$50,MATCH(AQ20&amp;AE20,공차방식!R$6:R$50&amp;공차방식!S$6:S$50,0),MATCH(VALUE(LEFT(AG20,1)),공차방식!T$5:X$5,0))/1000,4)</f>
        <v>7.0999999999999994E-2</v>
      </c>
      <c r="AL20" s="28">
        <f t="shared" si="6"/>
        <v>2.7010999999999998</v>
      </c>
      <c r="AM20" s="28">
        <f t="shared" si="7"/>
        <v>2.6211000000000002</v>
      </c>
      <c r="AN20" s="28">
        <f t="array" ref="AN20">ROUND(INDEX(공차방식!H$6:L$29,MATCH(AE20,공차방식!B$6:B$29,0),MATCH(VALUE(LEFT(AG20,1)),공차방식!H$5:L$5,0))/1000,4)</f>
        <v>0.08</v>
      </c>
      <c r="AO20" s="28">
        <v>2.9169999999999998</v>
      </c>
      <c r="AQ20" s="39">
        <f ca="1">OFFSET(공차방식!R$5,COUNTIF(공차방식!R$6:R$50,"&lt;"&amp;AD20)+1,0)</f>
        <v>5.6</v>
      </c>
    </row>
    <row r="21" spans="2:43" ht="15" x14ac:dyDescent="0.3">
      <c r="B21" s="76" t="str">
        <f t="shared" si="0"/>
        <v>M3.5×0.35</v>
      </c>
      <c r="C21" s="77" t="s">
        <v>212</v>
      </c>
      <c r="D21" s="77" t="s">
        <v>221</v>
      </c>
      <c r="E21" s="74" t="s">
        <v>135</v>
      </c>
      <c r="F21" s="75">
        <v>3.5</v>
      </c>
      <c r="G21" s="75">
        <v>0.35</v>
      </c>
      <c r="H21" s="74" t="s">
        <v>133</v>
      </c>
      <c r="I21" s="87" t="s">
        <v>136</v>
      </c>
      <c r="J21" s="75" t="s">
        <v>315</v>
      </c>
      <c r="K21" s="58" t="s">
        <v>491</v>
      </c>
      <c r="L21" s="75">
        <v>3.5</v>
      </c>
      <c r="M21" s="75">
        <v>0.35</v>
      </c>
      <c r="N21" s="74">
        <v>60</v>
      </c>
      <c r="O21" s="101">
        <f t="array" ref="O21">IFERROR(INDEX($AD$11:$AO$1485,MATCH($B21&amp;$I21,$Z$11:$Z$1485&amp;$AG$11:$AG$1485,0),MATCH($C21,$AD$9:$AO$9,0)),"-")</f>
        <v>3.5</v>
      </c>
      <c r="P21" s="75">
        <v>8</v>
      </c>
      <c r="Q21" s="75">
        <v>-4</v>
      </c>
      <c r="R21" s="101">
        <f t="array" ref="R21">IFERROR(INDEX($AD$11:$AO$1485,MATCH($B21&amp;$I21,$Z$11:$Z$1485&amp;$AG$11:$AG$1485,0),MATCH($D21,$AD$9:$AO$9,0)),"-")</f>
        <v>3.2726999999999999</v>
      </c>
      <c r="S21" s="75">
        <v>5</v>
      </c>
      <c r="T21" s="75">
        <v>-1</v>
      </c>
      <c r="U21" s="75">
        <v>5</v>
      </c>
      <c r="V21" s="75">
        <v>35</v>
      </c>
      <c r="W21" s="50">
        <f t="shared" si="2"/>
        <v>12</v>
      </c>
      <c r="X21" s="50">
        <f t="shared" si="3"/>
        <v>6</v>
      </c>
      <c r="Z21" s="27" t="str">
        <f t="shared" si="1"/>
        <v>M3.5×0.35</v>
      </c>
      <c r="AA21" s="28" t="s">
        <v>135</v>
      </c>
      <c r="AB21" s="28"/>
      <c r="AC21" s="28"/>
      <c r="AD21" s="27">
        <v>3.5</v>
      </c>
      <c r="AE21" s="27">
        <v>0.35</v>
      </c>
      <c r="AF21" s="28">
        <v>60</v>
      </c>
      <c r="AG21" s="30" t="s">
        <v>136</v>
      </c>
      <c r="AH21" s="30">
        <f>INDEX(공차방식!$C$6:$D$29,MATCH(AE21,공차방식!$B$6:$B$29,0),MATCH(RIGHT(AG21,1),공차방식!$C$5:$D$5,0))/1000</f>
        <v>0</v>
      </c>
      <c r="AI21" s="28">
        <f t="shared" ca="1" si="4"/>
        <v>3.3437000000000001</v>
      </c>
      <c r="AJ21" s="28">
        <f t="shared" si="5"/>
        <v>3.2726999999999999</v>
      </c>
      <c r="AK21" s="28">
        <f t="array" aca="1" ref="AK21" ca="1">ROUND(INDEX(공차방식!T$6:X$50,MATCH(AQ21&amp;AE21,공차방식!R$6:R$50&amp;공차방식!S$6:S$50,0),MATCH(VALUE(LEFT(AG21,1)),공차방식!T$5:X$5,0))/1000,4)</f>
        <v>7.0999999999999994E-2</v>
      </c>
      <c r="AL21" s="28">
        <f t="shared" si="6"/>
        <v>3.2010999999999998</v>
      </c>
      <c r="AM21" s="28">
        <f t="shared" si="7"/>
        <v>3.1211000000000002</v>
      </c>
      <c r="AN21" s="28">
        <f t="array" ref="AN21">ROUND(INDEX(공차방식!H$6:L$29,MATCH(AE21,공차방식!B$6:B$29,0),MATCH(VALUE(LEFT(AG21,1)),공차방식!H$5:L$5,0))/1000,4)</f>
        <v>0.08</v>
      </c>
      <c r="AO21" s="28">
        <v>3.4169999999999998</v>
      </c>
      <c r="AQ21" s="39">
        <f ca="1">OFFSET(공차방식!R$5,COUNTIF(공차방식!R$6:R$50,"&lt;"&amp;AD21)+1,0)</f>
        <v>5.6</v>
      </c>
    </row>
    <row r="22" spans="2:43" ht="15" x14ac:dyDescent="0.3">
      <c r="B22" s="76" t="str">
        <f t="shared" si="0"/>
        <v>M4×0.5</v>
      </c>
      <c r="C22" s="77" t="s">
        <v>212</v>
      </c>
      <c r="D22" s="77" t="s">
        <v>221</v>
      </c>
      <c r="E22" s="74" t="s">
        <v>135</v>
      </c>
      <c r="F22" s="75">
        <v>4</v>
      </c>
      <c r="G22" s="75">
        <v>0.5</v>
      </c>
      <c r="H22" s="74" t="s">
        <v>133</v>
      </c>
      <c r="I22" s="87" t="s">
        <v>136</v>
      </c>
      <c r="J22" s="75" t="s">
        <v>315</v>
      </c>
      <c r="K22" s="58" t="s">
        <v>491</v>
      </c>
      <c r="L22" s="75">
        <v>4</v>
      </c>
      <c r="M22" s="75">
        <v>0.5</v>
      </c>
      <c r="N22" s="74">
        <v>60</v>
      </c>
      <c r="O22" s="101">
        <f t="array" ref="O22">IFERROR(INDEX($AD$11:$AO$1485,MATCH($B22&amp;$I22,$Z$11:$Z$1485&amp;$AG$11:$AG$1485,0),MATCH($C22,$AD$9:$AO$9,0)),"-")</f>
        <v>4</v>
      </c>
      <c r="P22" s="75">
        <v>8</v>
      </c>
      <c r="Q22" s="75">
        <v>-4</v>
      </c>
      <c r="R22" s="101">
        <f t="array" ref="R22">IFERROR(INDEX($AD$11:$AO$1485,MATCH($B22&amp;$I22,$Z$11:$Z$1485&amp;$AG$11:$AG$1485,0),MATCH($D22,$AD$9:$AO$9,0)),"-")</f>
        <v>3.6751999999999998</v>
      </c>
      <c r="S22" s="75">
        <v>5</v>
      </c>
      <c r="T22" s="75">
        <v>-1</v>
      </c>
      <c r="U22" s="75">
        <v>5</v>
      </c>
      <c r="V22" s="75">
        <v>25</v>
      </c>
      <c r="W22" s="50">
        <f t="shared" si="2"/>
        <v>12</v>
      </c>
      <c r="X22" s="50">
        <f t="shared" si="3"/>
        <v>6</v>
      </c>
      <c r="Z22" s="27" t="str">
        <f t="shared" si="1"/>
        <v>M4×0.5</v>
      </c>
      <c r="AA22" s="28" t="s">
        <v>135</v>
      </c>
      <c r="AB22" s="28"/>
      <c r="AC22" s="28"/>
      <c r="AD22" s="27">
        <v>4</v>
      </c>
      <c r="AE22" s="27">
        <v>0.5</v>
      </c>
      <c r="AF22" s="28">
        <v>60</v>
      </c>
      <c r="AG22" s="30" t="s">
        <v>136</v>
      </c>
      <c r="AH22" s="30">
        <f>INDEX(공차방식!$C$6:$D$29,MATCH(AE22,공차방식!$B$6:$B$29,0),MATCH(RIGHT(AG22,1),공차방식!$C$5:$D$5,0))/1000</f>
        <v>0</v>
      </c>
      <c r="AI22" s="28">
        <f t="shared" ca="1" si="4"/>
        <v>3.7551999999999999</v>
      </c>
      <c r="AJ22" s="28">
        <f t="shared" si="5"/>
        <v>3.6751999999999998</v>
      </c>
      <c r="AK22" s="28">
        <f t="array" aca="1" ref="AK22" ca="1">ROUND(INDEX(공차방식!T$6:X$50,MATCH(AQ22&amp;AE22,공차방식!R$6:R$50&amp;공차방식!S$6:S$50,0),MATCH(VALUE(LEFT(AG22,1)),공차방식!T$5:X$5,0))/1000,4)</f>
        <v>0.08</v>
      </c>
      <c r="AL22" s="28">
        <f t="shared" si="6"/>
        <v>3.5707</v>
      </c>
      <c r="AM22" s="28">
        <f t="shared" si="7"/>
        <v>3.4586999999999999</v>
      </c>
      <c r="AN22" s="28">
        <f t="array" ref="AN22">ROUND(INDEX(공차방식!H$6:L$29,MATCH(AE22,공차방식!B$6:B$29,0),MATCH(VALUE(LEFT(AG22,1)),공차방식!H$5:L$5,0))/1000,4)</f>
        <v>0.112</v>
      </c>
      <c r="AO22" s="28">
        <v>3.8580000000000001</v>
      </c>
      <c r="AQ22" s="39">
        <f ca="1">OFFSET(공차방식!R$5,COUNTIF(공차방식!R$6:R$50,"&lt;"&amp;AD22)+1,0)</f>
        <v>5.6</v>
      </c>
    </row>
    <row r="23" spans="2:43" ht="15" x14ac:dyDescent="0.3">
      <c r="B23" s="76" t="str">
        <f t="shared" si="0"/>
        <v>M4.5×0.5</v>
      </c>
      <c r="C23" s="77" t="s">
        <v>212</v>
      </c>
      <c r="D23" s="77" t="s">
        <v>221</v>
      </c>
      <c r="E23" s="74" t="s">
        <v>135</v>
      </c>
      <c r="F23" s="75">
        <v>4.5</v>
      </c>
      <c r="G23" s="75">
        <v>0.5</v>
      </c>
      <c r="H23" s="74" t="s">
        <v>133</v>
      </c>
      <c r="I23" s="87" t="s">
        <v>136</v>
      </c>
      <c r="J23" s="75" t="s">
        <v>315</v>
      </c>
      <c r="K23" s="58" t="s">
        <v>491</v>
      </c>
      <c r="L23" s="75">
        <v>4.5</v>
      </c>
      <c r="M23" s="75">
        <v>0.5</v>
      </c>
      <c r="N23" s="74">
        <v>60</v>
      </c>
      <c r="O23" s="101">
        <f t="array" ref="O23">IFERROR(INDEX($AD$11:$AO$1485,MATCH($B23&amp;$I23,$Z$11:$Z$1485&amp;$AG$11:$AG$1485,0),MATCH($C23,$AD$9:$AO$9,0)),"-")</f>
        <v>4.5</v>
      </c>
      <c r="P23" s="75">
        <v>8</v>
      </c>
      <c r="Q23" s="75">
        <v>-4</v>
      </c>
      <c r="R23" s="101">
        <f t="array" ref="R23">IFERROR(INDEX($AD$11:$AO$1485,MATCH($B23&amp;$I23,$Z$11:$Z$1485&amp;$AG$11:$AG$1485,0),MATCH($D23,$AD$9:$AO$9,0)),"-")</f>
        <v>4.1752000000000002</v>
      </c>
      <c r="S23" s="75">
        <v>5</v>
      </c>
      <c r="T23" s="75">
        <v>-1</v>
      </c>
      <c r="U23" s="75">
        <v>5</v>
      </c>
      <c r="V23" s="75">
        <v>25</v>
      </c>
      <c r="W23" s="50">
        <f t="shared" si="2"/>
        <v>12</v>
      </c>
      <c r="X23" s="50">
        <f t="shared" si="3"/>
        <v>6</v>
      </c>
      <c r="Z23" s="27" t="str">
        <f t="shared" si="1"/>
        <v>M4.5×0.5</v>
      </c>
      <c r="AA23" s="28" t="s">
        <v>135</v>
      </c>
      <c r="AB23" s="28"/>
      <c r="AC23" s="28"/>
      <c r="AD23" s="27">
        <v>4.5</v>
      </c>
      <c r="AE23" s="27">
        <v>0.5</v>
      </c>
      <c r="AF23" s="28">
        <v>60</v>
      </c>
      <c r="AG23" s="30" t="s">
        <v>136</v>
      </c>
      <c r="AH23" s="30">
        <f>INDEX(공차방식!$C$6:$D$29,MATCH(AE23,공차방식!$B$6:$B$29,0),MATCH(RIGHT(AG23,1),공차방식!$C$5:$D$5,0))/1000</f>
        <v>0</v>
      </c>
      <c r="AI23" s="28">
        <f t="shared" ca="1" si="4"/>
        <v>4.2552000000000003</v>
      </c>
      <c r="AJ23" s="28">
        <f t="shared" si="5"/>
        <v>4.1752000000000002</v>
      </c>
      <c r="AK23" s="28">
        <f t="array" aca="1" ref="AK23" ca="1">ROUND(INDEX(공차방식!T$6:X$50,MATCH(AQ23&amp;AE23,공차방식!R$6:R$50&amp;공차방식!S$6:S$50,0),MATCH(VALUE(LEFT(AG23,1)),공차방식!T$5:X$5,0))/1000,4)</f>
        <v>0.08</v>
      </c>
      <c r="AL23" s="28">
        <f t="shared" si="6"/>
        <v>4.0707000000000004</v>
      </c>
      <c r="AM23" s="28">
        <f t="shared" si="7"/>
        <v>3.9586999999999999</v>
      </c>
      <c r="AN23" s="28">
        <f t="array" ref="AN23">ROUND(INDEX(공차방식!H$6:L$29,MATCH(AE23,공차방식!B$6:B$29,0),MATCH(VALUE(LEFT(AG23,1)),공차방식!H$5:L$5,0))/1000,4)</f>
        <v>0.112</v>
      </c>
      <c r="AO23" s="28">
        <v>4.3579999999999997</v>
      </c>
      <c r="AQ23" s="39">
        <f ca="1">OFFSET(공차방식!R$5,COUNTIF(공차방식!R$6:R$50,"&lt;"&amp;AD23)+1,0)</f>
        <v>5.6</v>
      </c>
    </row>
    <row r="24" spans="2:43" ht="15" x14ac:dyDescent="0.3">
      <c r="B24" s="76" t="str">
        <f t="shared" si="0"/>
        <v>M5×0.5</v>
      </c>
      <c r="C24" s="77" t="s">
        <v>212</v>
      </c>
      <c r="D24" s="77" t="s">
        <v>221</v>
      </c>
      <c r="E24" s="74" t="s">
        <v>135</v>
      </c>
      <c r="F24" s="75">
        <v>5</v>
      </c>
      <c r="G24" s="75">
        <v>0.5</v>
      </c>
      <c r="H24" s="74" t="s">
        <v>133</v>
      </c>
      <c r="I24" s="87" t="s">
        <v>136</v>
      </c>
      <c r="J24" s="75" t="s">
        <v>315</v>
      </c>
      <c r="K24" s="58" t="s">
        <v>491</v>
      </c>
      <c r="L24" s="75">
        <v>5</v>
      </c>
      <c r="M24" s="75">
        <v>0.5</v>
      </c>
      <c r="N24" s="74">
        <v>60</v>
      </c>
      <c r="O24" s="101">
        <f t="array" ref="O24">IFERROR(INDEX($AD$11:$AO$1485,MATCH($B24&amp;$I24,$Z$11:$Z$1485&amp;$AG$11:$AG$1485,0),MATCH($C24,$AD$9:$AO$9,0)),"-")</f>
        <v>5</v>
      </c>
      <c r="P24" s="75">
        <v>8</v>
      </c>
      <c r="Q24" s="75">
        <v>-4</v>
      </c>
      <c r="R24" s="101">
        <f t="array" ref="R24">IFERROR(INDEX($AD$11:$AO$1485,MATCH($B24&amp;$I24,$Z$11:$Z$1485&amp;$AG$11:$AG$1485,0),MATCH($D24,$AD$9:$AO$9,0)),"-")</f>
        <v>4.6752000000000002</v>
      </c>
      <c r="S24" s="75">
        <v>5</v>
      </c>
      <c r="T24" s="75">
        <v>-1</v>
      </c>
      <c r="U24" s="75">
        <v>5</v>
      </c>
      <c r="V24" s="75">
        <v>25</v>
      </c>
      <c r="W24" s="50">
        <f t="shared" si="2"/>
        <v>12</v>
      </c>
      <c r="X24" s="50">
        <f t="shared" si="3"/>
        <v>6</v>
      </c>
      <c r="Z24" s="27" t="str">
        <f t="shared" si="1"/>
        <v>M5×0.5</v>
      </c>
      <c r="AA24" s="28" t="s">
        <v>135</v>
      </c>
      <c r="AB24" s="28"/>
      <c r="AC24" s="28"/>
      <c r="AD24" s="27">
        <v>5</v>
      </c>
      <c r="AE24" s="27">
        <v>0.5</v>
      </c>
      <c r="AF24" s="28">
        <v>60</v>
      </c>
      <c r="AG24" s="30" t="s">
        <v>136</v>
      </c>
      <c r="AH24" s="30">
        <f>INDEX(공차방식!$C$6:$D$29,MATCH(AE24,공차방식!$B$6:$B$29,0),MATCH(RIGHT(AG24,1),공차방식!$C$5:$D$5,0))/1000</f>
        <v>0</v>
      </c>
      <c r="AI24" s="28">
        <f t="shared" ca="1" si="4"/>
        <v>4.7552000000000003</v>
      </c>
      <c r="AJ24" s="28">
        <f t="shared" si="5"/>
        <v>4.6752000000000002</v>
      </c>
      <c r="AK24" s="28">
        <f t="array" aca="1" ref="AK24" ca="1">ROUND(INDEX(공차방식!T$6:X$50,MATCH(AQ24&amp;AE24,공차방식!R$6:R$50&amp;공차방식!S$6:S$50,0),MATCH(VALUE(LEFT(AG24,1)),공차방식!T$5:X$5,0))/1000,4)</f>
        <v>0.08</v>
      </c>
      <c r="AL24" s="28">
        <f t="shared" si="6"/>
        <v>4.5707000000000004</v>
      </c>
      <c r="AM24" s="28">
        <f t="shared" si="7"/>
        <v>4.4587000000000003</v>
      </c>
      <c r="AN24" s="28">
        <f t="array" ref="AN24">ROUND(INDEX(공차방식!H$6:L$29,MATCH(AE24,공차방식!B$6:B$29,0),MATCH(VALUE(LEFT(AG24,1)),공차방식!H$5:L$5,0))/1000,4)</f>
        <v>0.112</v>
      </c>
      <c r="AO24" s="28">
        <v>4.8579999999999997</v>
      </c>
      <c r="AQ24" s="39">
        <f ca="1">OFFSET(공차방식!R$5,COUNTIF(공차방식!R$6:R$50,"&lt;"&amp;AD24)+1,0)</f>
        <v>5.6</v>
      </c>
    </row>
    <row r="25" spans="2:43" ht="15" x14ac:dyDescent="0.3">
      <c r="B25" s="76" t="str">
        <f t="shared" si="0"/>
        <v>M5.5×0.5</v>
      </c>
      <c r="C25" s="77" t="s">
        <v>212</v>
      </c>
      <c r="D25" s="77" t="s">
        <v>221</v>
      </c>
      <c r="E25" s="74" t="s">
        <v>135</v>
      </c>
      <c r="F25" s="75">
        <v>5.5</v>
      </c>
      <c r="G25" s="75">
        <v>0.5</v>
      </c>
      <c r="H25" s="74" t="s">
        <v>133</v>
      </c>
      <c r="I25" s="87" t="s">
        <v>136</v>
      </c>
      <c r="J25" s="75" t="s">
        <v>315</v>
      </c>
      <c r="K25" s="58" t="s">
        <v>491</v>
      </c>
      <c r="L25" s="75">
        <v>5.5</v>
      </c>
      <c r="M25" s="75">
        <v>0.5</v>
      </c>
      <c r="N25" s="74">
        <v>60</v>
      </c>
      <c r="O25" s="101">
        <f t="array" ref="O25">IFERROR(INDEX($AD$11:$AO$1485,MATCH($B25&amp;$I25,$Z$11:$Z$1485&amp;$AG$11:$AG$1485,0),MATCH($C25,$AD$9:$AO$9,0)),"-")</f>
        <v>5.5</v>
      </c>
      <c r="P25" s="75">
        <v>8</v>
      </c>
      <c r="Q25" s="75">
        <v>-4</v>
      </c>
      <c r="R25" s="101">
        <f t="array" ref="R25">IFERROR(INDEX($AD$11:$AO$1485,MATCH($B25&amp;$I25,$Z$11:$Z$1485&amp;$AG$11:$AG$1485,0),MATCH($D25,$AD$9:$AO$9,0)),"-")</f>
        <v>5.1752000000000002</v>
      </c>
      <c r="S25" s="75">
        <v>5</v>
      </c>
      <c r="T25" s="75">
        <v>-1</v>
      </c>
      <c r="U25" s="75">
        <v>5</v>
      </c>
      <c r="V25" s="75">
        <v>25</v>
      </c>
      <c r="W25" s="50">
        <f t="shared" si="2"/>
        <v>12</v>
      </c>
      <c r="X25" s="50">
        <f t="shared" si="3"/>
        <v>6</v>
      </c>
      <c r="Z25" s="27" t="str">
        <f t="shared" si="1"/>
        <v>M5.5×0.5</v>
      </c>
      <c r="AA25" s="28" t="s">
        <v>135</v>
      </c>
      <c r="AB25" s="28"/>
      <c r="AC25" s="28"/>
      <c r="AD25" s="27">
        <v>5.5</v>
      </c>
      <c r="AE25" s="27">
        <v>0.5</v>
      </c>
      <c r="AF25" s="28">
        <v>60</v>
      </c>
      <c r="AG25" s="30" t="s">
        <v>136</v>
      </c>
      <c r="AH25" s="30">
        <f>INDEX(공차방식!$C$6:$D$29,MATCH(AE25,공차방식!$B$6:$B$29,0),MATCH(RIGHT(AG25,1),공차방식!$C$5:$D$5,0))/1000</f>
        <v>0</v>
      </c>
      <c r="AI25" s="28">
        <f t="shared" ca="1" si="4"/>
        <v>5.2552000000000003</v>
      </c>
      <c r="AJ25" s="28">
        <f t="shared" si="5"/>
        <v>5.1752000000000002</v>
      </c>
      <c r="AK25" s="28">
        <f t="array" aca="1" ref="AK25" ca="1">ROUND(INDEX(공차방식!T$6:X$50,MATCH(AQ25&amp;AE25,공차방식!R$6:R$50&amp;공차방식!S$6:S$50,0),MATCH(VALUE(LEFT(AG25,1)),공차방식!T$5:X$5,0))/1000,4)</f>
        <v>0.08</v>
      </c>
      <c r="AL25" s="28">
        <f t="shared" si="6"/>
        <v>5.0707000000000004</v>
      </c>
      <c r="AM25" s="28">
        <f t="shared" si="7"/>
        <v>4.9587000000000003</v>
      </c>
      <c r="AN25" s="28">
        <f t="array" ref="AN25">ROUND(INDEX(공차방식!H$6:L$29,MATCH(AE25,공차방식!B$6:B$29,0),MATCH(VALUE(LEFT(AG25,1)),공차방식!H$5:L$5,0))/1000,4)</f>
        <v>0.112</v>
      </c>
      <c r="AO25" s="28">
        <v>5.3579999999999997</v>
      </c>
      <c r="AQ25" s="39">
        <f ca="1">OFFSET(공차방식!R$5,COUNTIF(공차방식!R$6:R$50,"&lt;"&amp;AD25)+1,0)</f>
        <v>5.6</v>
      </c>
    </row>
    <row r="26" spans="2:43" ht="15" x14ac:dyDescent="0.3">
      <c r="B26" s="76" t="str">
        <f t="shared" si="0"/>
        <v>M6×0.75</v>
      </c>
      <c r="C26" s="77" t="s">
        <v>212</v>
      </c>
      <c r="D26" s="77" t="s">
        <v>221</v>
      </c>
      <c r="E26" s="74" t="s">
        <v>135</v>
      </c>
      <c r="F26" s="75">
        <v>6</v>
      </c>
      <c r="G26" s="75">
        <v>0.75</v>
      </c>
      <c r="H26" s="74" t="s">
        <v>133</v>
      </c>
      <c r="I26" s="87" t="s">
        <v>136</v>
      </c>
      <c r="J26" s="75" t="s">
        <v>315</v>
      </c>
      <c r="K26" s="58" t="s">
        <v>491</v>
      </c>
      <c r="L26" s="75">
        <v>6</v>
      </c>
      <c r="M26" s="75">
        <v>0.75</v>
      </c>
      <c r="N26" s="74">
        <v>60</v>
      </c>
      <c r="O26" s="101">
        <f t="array" ref="O26">IFERROR(INDEX($AD$11:$AO$1485,MATCH($B26&amp;$I26,$Z$11:$Z$1485&amp;$AG$11:$AG$1485,0),MATCH($C26,$AD$9:$AO$9,0)),"-")</f>
        <v>6</v>
      </c>
      <c r="P26" s="75">
        <v>14</v>
      </c>
      <c r="Q26" s="75">
        <v>-2</v>
      </c>
      <c r="R26" s="101">
        <f t="array" ref="R26">IFERROR(INDEX($AD$11:$AO$1485,MATCH($B26&amp;$I26,$Z$11:$Z$1485&amp;$AG$11:$AG$1485,0),MATCH($D26,$AD$9:$AO$9,0)),"-")</f>
        <v>5.5129000000000001</v>
      </c>
      <c r="S26" s="75">
        <v>10</v>
      </c>
      <c r="T26" s="75">
        <v>2</v>
      </c>
      <c r="U26" s="75">
        <v>5</v>
      </c>
      <c r="V26" s="75">
        <v>17</v>
      </c>
      <c r="W26" s="50">
        <f t="shared" si="2"/>
        <v>16</v>
      </c>
      <c r="X26" s="50">
        <f t="shared" si="3"/>
        <v>8</v>
      </c>
      <c r="Z26" s="27" t="str">
        <f t="shared" si="1"/>
        <v>M6×0.75</v>
      </c>
      <c r="AA26" s="28" t="s">
        <v>135</v>
      </c>
      <c r="AB26" s="28"/>
      <c r="AC26" s="28"/>
      <c r="AD26" s="27">
        <v>6</v>
      </c>
      <c r="AE26" s="27">
        <v>0.75</v>
      </c>
      <c r="AF26" s="28">
        <v>60</v>
      </c>
      <c r="AG26" s="30" t="s">
        <v>136</v>
      </c>
      <c r="AH26" s="30">
        <f>INDEX(공차방식!$C$6:$D$29,MATCH(AE26,공차방식!$B$6:$B$29,0),MATCH(RIGHT(AG26,1),공차방식!$C$5:$D$5,0))/1000</f>
        <v>0</v>
      </c>
      <c r="AI26" s="28">
        <f t="shared" ca="1" si="4"/>
        <v>5.6189</v>
      </c>
      <c r="AJ26" s="28">
        <f t="shared" si="5"/>
        <v>5.5129000000000001</v>
      </c>
      <c r="AK26" s="28">
        <f t="array" aca="1" ref="AK26" ca="1">ROUND(INDEX(공차방식!T$6:X$50,MATCH(AQ26&amp;AE26,공차방식!R$6:R$50&amp;공차방식!S$6:S$50,0),MATCH(VALUE(LEFT(AG26,1)),공차방식!T$5:X$5,0))/1000,4)</f>
        <v>0.106</v>
      </c>
      <c r="AL26" s="28">
        <f t="shared" si="6"/>
        <v>5.3380999999999998</v>
      </c>
      <c r="AM26" s="28">
        <f t="shared" si="7"/>
        <v>5.1881000000000004</v>
      </c>
      <c r="AN26" s="28">
        <f t="array" ref="AN26">ROUND(INDEX(공차방식!H$6:L$29,MATCH(AE26,공차방식!B$6:B$29,0),MATCH(VALUE(LEFT(AG26,1)),공차방식!H$5:L$5,0))/1000,4)</f>
        <v>0.15</v>
      </c>
      <c r="AO26" s="28">
        <v>5.7729999999999997</v>
      </c>
      <c r="AQ26" s="39">
        <f ca="1">OFFSET(공차방식!R$5,COUNTIF(공차방식!R$6:R$50,"&lt;"&amp;AD26)+1,0)</f>
        <v>11.2</v>
      </c>
    </row>
    <row r="27" spans="2:43" ht="15" x14ac:dyDescent="0.3">
      <c r="B27" s="76" t="str">
        <f t="shared" si="0"/>
        <v>M7×0.75</v>
      </c>
      <c r="C27" s="77" t="s">
        <v>212</v>
      </c>
      <c r="D27" s="77" t="s">
        <v>221</v>
      </c>
      <c r="E27" s="74" t="s">
        <v>135</v>
      </c>
      <c r="F27" s="75">
        <v>7</v>
      </c>
      <c r="G27" s="75">
        <v>0.75</v>
      </c>
      <c r="H27" s="74" t="s">
        <v>133</v>
      </c>
      <c r="I27" s="87" t="s">
        <v>136</v>
      </c>
      <c r="J27" s="75" t="s">
        <v>315</v>
      </c>
      <c r="K27" s="58" t="s">
        <v>491</v>
      </c>
      <c r="L27" s="75">
        <v>7</v>
      </c>
      <c r="M27" s="75">
        <v>0.75</v>
      </c>
      <c r="N27" s="74">
        <v>60</v>
      </c>
      <c r="O27" s="101">
        <f t="array" ref="O27">IFERROR(INDEX($AD$11:$AO$1485,MATCH($B27&amp;$I27,$Z$11:$Z$1485&amp;$AG$11:$AG$1485,0),MATCH($C27,$AD$9:$AO$9,0)),"-")</f>
        <v>7</v>
      </c>
      <c r="P27" s="75">
        <v>14</v>
      </c>
      <c r="Q27" s="75">
        <v>-2</v>
      </c>
      <c r="R27" s="101">
        <f t="array" ref="R27">IFERROR(INDEX($AD$11:$AO$1485,MATCH($B27&amp;$I27,$Z$11:$Z$1485&amp;$AG$11:$AG$1485,0),MATCH($D27,$AD$9:$AO$9,0)),"-")</f>
        <v>6.5129000000000001</v>
      </c>
      <c r="S27" s="75">
        <v>10</v>
      </c>
      <c r="T27" s="75">
        <v>2</v>
      </c>
      <c r="U27" s="75">
        <v>5</v>
      </c>
      <c r="V27" s="75">
        <v>17</v>
      </c>
      <c r="W27" s="50">
        <f t="shared" si="2"/>
        <v>16</v>
      </c>
      <c r="X27" s="50">
        <f t="shared" si="3"/>
        <v>8</v>
      </c>
      <c r="Z27" s="27" t="str">
        <f t="shared" si="1"/>
        <v>M7×0.75</v>
      </c>
      <c r="AA27" s="28" t="s">
        <v>135</v>
      </c>
      <c r="AB27" s="28"/>
      <c r="AC27" s="28"/>
      <c r="AD27" s="27">
        <v>7</v>
      </c>
      <c r="AE27" s="27">
        <v>0.75</v>
      </c>
      <c r="AF27" s="28">
        <v>60</v>
      </c>
      <c r="AG27" s="30" t="s">
        <v>136</v>
      </c>
      <c r="AH27" s="30">
        <f>INDEX(공차방식!$C$6:$D$29,MATCH(AE27,공차방식!$B$6:$B$29,0),MATCH(RIGHT(AG27,1),공차방식!$C$5:$D$5,0))/1000</f>
        <v>0</v>
      </c>
      <c r="AI27" s="28">
        <f t="shared" ca="1" si="4"/>
        <v>6.6189</v>
      </c>
      <c r="AJ27" s="28">
        <f t="shared" si="5"/>
        <v>6.5129000000000001</v>
      </c>
      <c r="AK27" s="28">
        <f t="array" aca="1" ref="AK27" ca="1">ROUND(INDEX(공차방식!T$6:X$50,MATCH(AQ27&amp;AE27,공차방식!R$6:R$50&amp;공차방식!S$6:S$50,0),MATCH(VALUE(LEFT(AG27,1)),공차방식!T$5:X$5,0))/1000,4)</f>
        <v>0.106</v>
      </c>
      <c r="AL27" s="28">
        <f t="shared" si="6"/>
        <v>6.3380999999999998</v>
      </c>
      <c r="AM27" s="28">
        <f t="shared" si="7"/>
        <v>6.1881000000000004</v>
      </c>
      <c r="AN27" s="28">
        <f t="array" ref="AN27">ROUND(INDEX(공차방식!H$6:L$29,MATCH(AE27,공차방식!B$6:B$29,0),MATCH(VALUE(LEFT(AG27,1)),공차방식!H$5:L$5,0))/1000,4)</f>
        <v>0.15</v>
      </c>
      <c r="AO27" s="28">
        <v>6.7729999999999997</v>
      </c>
      <c r="AQ27" s="39">
        <f ca="1">OFFSET(공차방식!R$5,COUNTIF(공차방식!R$6:R$50,"&lt;"&amp;AD27)+1,0)</f>
        <v>11.2</v>
      </c>
    </row>
    <row r="28" spans="2:43" ht="15" x14ac:dyDescent="0.3">
      <c r="B28" s="76" t="str">
        <f t="shared" si="0"/>
        <v>M8×1</v>
      </c>
      <c r="C28" s="77" t="s">
        <v>212</v>
      </c>
      <c r="D28" s="77" t="s">
        <v>221</v>
      </c>
      <c r="E28" s="74" t="s">
        <v>135</v>
      </c>
      <c r="F28" s="75">
        <v>8</v>
      </c>
      <c r="G28" s="75">
        <v>1</v>
      </c>
      <c r="H28" s="74" t="s">
        <v>133</v>
      </c>
      <c r="I28" s="87" t="s">
        <v>136</v>
      </c>
      <c r="J28" s="75" t="s">
        <v>315</v>
      </c>
      <c r="K28" s="58" t="s">
        <v>491</v>
      </c>
      <c r="L28" s="75">
        <v>8</v>
      </c>
      <c r="M28" s="75">
        <v>1</v>
      </c>
      <c r="N28" s="74">
        <v>60</v>
      </c>
      <c r="O28" s="101">
        <f t="array" ref="O28">IFERROR(INDEX($AD$11:$AO$1485,MATCH($B28&amp;$I28,$Z$11:$Z$1485&amp;$AG$11:$AG$1485,0),MATCH($C28,$AD$9:$AO$9,0)),"-")</f>
        <v>8</v>
      </c>
      <c r="P28" s="75">
        <v>14</v>
      </c>
      <c r="Q28" s="75">
        <v>-2</v>
      </c>
      <c r="R28" s="101">
        <f t="array" ref="R28">IFERROR(INDEX($AD$11:$AO$1485,MATCH($B28&amp;$I28,$Z$11:$Z$1485&amp;$AG$11:$AG$1485,0),MATCH($D28,$AD$9:$AO$9,0)),"-")</f>
        <v>7.3505000000000003</v>
      </c>
      <c r="S28" s="75">
        <v>10</v>
      </c>
      <c r="T28" s="75">
        <v>2</v>
      </c>
      <c r="U28" s="75">
        <v>5</v>
      </c>
      <c r="V28" s="75">
        <v>15</v>
      </c>
      <c r="W28" s="50">
        <f t="shared" si="2"/>
        <v>16</v>
      </c>
      <c r="X28" s="50">
        <f t="shared" si="3"/>
        <v>8</v>
      </c>
      <c r="Z28" s="27" t="str">
        <f t="shared" si="1"/>
        <v>M8×1</v>
      </c>
      <c r="AA28" s="28" t="s">
        <v>135</v>
      </c>
      <c r="AB28" s="28"/>
      <c r="AC28" s="28"/>
      <c r="AD28" s="27">
        <v>8</v>
      </c>
      <c r="AE28" s="27">
        <v>1</v>
      </c>
      <c r="AF28" s="28">
        <v>60</v>
      </c>
      <c r="AG28" s="30" t="s">
        <v>136</v>
      </c>
      <c r="AH28" s="30">
        <f>INDEX(공차방식!$C$6:$D$29,MATCH(AE28,공차방식!$B$6:$B$29,0),MATCH(RIGHT(AG28,1),공차방식!$C$5:$D$5,0))/1000</f>
        <v>0</v>
      </c>
      <c r="AI28" s="28">
        <f t="shared" ca="1" si="4"/>
        <v>7.4684999999999997</v>
      </c>
      <c r="AJ28" s="28">
        <f t="shared" si="5"/>
        <v>7.3505000000000003</v>
      </c>
      <c r="AK28" s="28">
        <f t="array" aca="1" ref="AK28" ca="1">ROUND(INDEX(공차방식!T$6:X$50,MATCH(AQ28&amp;AE28,공차방식!R$6:R$50&amp;공차방식!S$6:S$50,0),MATCH(VALUE(LEFT(AG28,1)),공차방식!T$5:X$5,0))/1000,4)</f>
        <v>0.11799999999999999</v>
      </c>
      <c r="AL28" s="28">
        <f t="shared" si="6"/>
        <v>7.1074999999999999</v>
      </c>
      <c r="AM28" s="28">
        <f t="shared" si="7"/>
        <v>6.9175000000000004</v>
      </c>
      <c r="AN28" s="28">
        <f t="array" ref="AN28">ROUND(INDEX(공차방식!H$6:L$29,MATCH(AE28,공차방식!B$6:B$29,0),MATCH(VALUE(LEFT(AG28,1)),공차방식!H$5:L$5,0))/1000,4)</f>
        <v>0.19</v>
      </c>
      <c r="AO28" s="28">
        <v>7.6719999999999997</v>
      </c>
      <c r="AQ28" s="39">
        <f ca="1">OFFSET(공차방식!R$5,COUNTIF(공차방식!R$6:R$50,"&lt;"&amp;AD28)+1,0)</f>
        <v>11.2</v>
      </c>
    </row>
    <row r="29" spans="2:43" ht="15" x14ac:dyDescent="0.3">
      <c r="B29" s="76" t="str">
        <f t="shared" si="0"/>
        <v>M8×0.75</v>
      </c>
      <c r="C29" s="77" t="s">
        <v>212</v>
      </c>
      <c r="D29" s="77" t="s">
        <v>221</v>
      </c>
      <c r="E29" s="74" t="s">
        <v>135</v>
      </c>
      <c r="F29" s="75">
        <v>8</v>
      </c>
      <c r="G29" s="75">
        <v>0.75</v>
      </c>
      <c r="H29" s="74" t="s">
        <v>133</v>
      </c>
      <c r="I29" s="87" t="s">
        <v>136</v>
      </c>
      <c r="J29" s="75" t="s">
        <v>315</v>
      </c>
      <c r="K29" s="58" t="s">
        <v>491</v>
      </c>
      <c r="L29" s="75">
        <v>8</v>
      </c>
      <c r="M29" s="75">
        <v>0.75</v>
      </c>
      <c r="N29" s="74">
        <v>60</v>
      </c>
      <c r="O29" s="101">
        <f t="array" ref="O29">IFERROR(INDEX($AD$11:$AO$1485,MATCH($B29&amp;$I29,$Z$11:$Z$1485&amp;$AG$11:$AG$1485,0),MATCH($C29,$AD$9:$AO$9,0)),"-")</f>
        <v>8</v>
      </c>
      <c r="P29" s="75">
        <v>14</v>
      </c>
      <c r="Q29" s="75">
        <v>-2</v>
      </c>
      <c r="R29" s="101">
        <f t="array" ref="R29">IFERROR(INDEX($AD$11:$AO$1485,MATCH($B29&amp;$I29,$Z$11:$Z$1485&amp;$AG$11:$AG$1485,0),MATCH($D29,$AD$9:$AO$9,0)),"-")</f>
        <v>7.5129000000000001</v>
      </c>
      <c r="S29" s="75">
        <v>10</v>
      </c>
      <c r="T29" s="75">
        <v>2</v>
      </c>
      <c r="U29" s="75">
        <v>5</v>
      </c>
      <c r="V29" s="75">
        <v>17</v>
      </c>
      <c r="W29" s="50">
        <f t="shared" si="2"/>
        <v>16</v>
      </c>
      <c r="X29" s="50">
        <f t="shared" si="3"/>
        <v>8</v>
      </c>
      <c r="Z29" s="27" t="str">
        <f t="shared" si="1"/>
        <v>M8×0.75</v>
      </c>
      <c r="AA29" s="28" t="s">
        <v>135</v>
      </c>
      <c r="AB29" s="28"/>
      <c r="AC29" s="28"/>
      <c r="AD29" s="27">
        <v>8</v>
      </c>
      <c r="AE29" s="27">
        <v>0.75</v>
      </c>
      <c r="AF29" s="28">
        <v>60</v>
      </c>
      <c r="AG29" s="30" t="s">
        <v>136</v>
      </c>
      <c r="AH29" s="30">
        <f>INDEX(공차방식!$C$6:$D$29,MATCH(AE29,공차방식!$B$6:$B$29,0),MATCH(RIGHT(AG29,1),공차방식!$C$5:$D$5,0))/1000</f>
        <v>0</v>
      </c>
      <c r="AI29" s="28">
        <f t="shared" ca="1" si="4"/>
        <v>7.6189</v>
      </c>
      <c r="AJ29" s="28">
        <f t="shared" si="5"/>
        <v>7.5129000000000001</v>
      </c>
      <c r="AK29" s="28">
        <f t="array" aca="1" ref="AK29" ca="1">ROUND(INDEX(공차방식!T$6:X$50,MATCH(AQ29&amp;AE29,공차방식!R$6:R$50&amp;공차방식!S$6:S$50,0),MATCH(VALUE(LEFT(AG29,1)),공차방식!T$5:X$5,0))/1000,4)</f>
        <v>0.106</v>
      </c>
      <c r="AL29" s="28">
        <f t="shared" si="6"/>
        <v>7.3380999999999998</v>
      </c>
      <c r="AM29" s="28">
        <f t="shared" si="7"/>
        <v>7.1881000000000004</v>
      </c>
      <c r="AN29" s="28">
        <f t="array" ref="AN29">ROUND(INDEX(공차방식!H$6:L$29,MATCH(AE29,공차방식!B$6:B$29,0),MATCH(VALUE(LEFT(AG29,1)),공차방식!H$5:L$5,0))/1000,4)</f>
        <v>0.15</v>
      </c>
      <c r="AO29" s="28">
        <v>7.7729999999999997</v>
      </c>
      <c r="AQ29" s="39">
        <f ca="1">OFFSET(공차방식!R$5,COUNTIF(공차방식!R$6:R$50,"&lt;"&amp;AD29)+1,0)</f>
        <v>11.2</v>
      </c>
    </row>
    <row r="30" spans="2:43" ht="15" x14ac:dyDescent="0.3">
      <c r="B30" s="76" t="str">
        <f t="shared" si="0"/>
        <v>M9×1</v>
      </c>
      <c r="C30" s="77" t="s">
        <v>212</v>
      </c>
      <c r="D30" s="77" t="s">
        <v>221</v>
      </c>
      <c r="E30" s="74" t="s">
        <v>135</v>
      </c>
      <c r="F30" s="75">
        <v>9</v>
      </c>
      <c r="G30" s="75">
        <v>1</v>
      </c>
      <c r="H30" s="74" t="s">
        <v>133</v>
      </c>
      <c r="I30" s="87" t="s">
        <v>136</v>
      </c>
      <c r="J30" s="75" t="s">
        <v>315</v>
      </c>
      <c r="K30" s="58" t="s">
        <v>491</v>
      </c>
      <c r="L30" s="75">
        <v>9</v>
      </c>
      <c r="M30" s="75">
        <v>1</v>
      </c>
      <c r="N30" s="74">
        <v>60</v>
      </c>
      <c r="O30" s="101">
        <f t="array" ref="O30">IFERROR(INDEX($AD$11:$AO$1485,MATCH($B30&amp;$I30,$Z$11:$Z$1485&amp;$AG$11:$AG$1485,0),MATCH($C30,$AD$9:$AO$9,0)),"-")</f>
        <v>9</v>
      </c>
      <c r="P30" s="75">
        <v>14</v>
      </c>
      <c r="Q30" s="75">
        <v>-2</v>
      </c>
      <c r="R30" s="101">
        <f t="array" ref="R30">IFERROR(INDEX($AD$11:$AO$1485,MATCH($B30&amp;$I30,$Z$11:$Z$1485&amp;$AG$11:$AG$1485,0),MATCH($D30,$AD$9:$AO$9,0)),"-")</f>
        <v>8.3505000000000003</v>
      </c>
      <c r="S30" s="75">
        <v>10</v>
      </c>
      <c r="T30" s="75">
        <v>2</v>
      </c>
      <c r="U30" s="75">
        <v>5</v>
      </c>
      <c r="V30" s="75">
        <v>15</v>
      </c>
      <c r="W30" s="50">
        <f t="shared" si="2"/>
        <v>16</v>
      </c>
      <c r="X30" s="50">
        <f t="shared" si="3"/>
        <v>8</v>
      </c>
      <c r="Z30" s="27" t="str">
        <f t="shared" si="1"/>
        <v>M9×1</v>
      </c>
      <c r="AA30" s="28" t="s">
        <v>135</v>
      </c>
      <c r="AB30" s="28"/>
      <c r="AC30" s="28"/>
      <c r="AD30" s="27">
        <v>9</v>
      </c>
      <c r="AE30" s="27">
        <v>1</v>
      </c>
      <c r="AF30" s="28">
        <v>60</v>
      </c>
      <c r="AG30" s="30" t="s">
        <v>136</v>
      </c>
      <c r="AH30" s="30">
        <f>INDEX(공차방식!$C$6:$D$29,MATCH(AE30,공차방식!$B$6:$B$29,0),MATCH(RIGHT(AG30,1),공차방식!$C$5:$D$5,0))/1000</f>
        <v>0</v>
      </c>
      <c r="AI30" s="28">
        <f t="shared" ca="1" si="4"/>
        <v>8.4685000000000006</v>
      </c>
      <c r="AJ30" s="28">
        <f t="shared" si="5"/>
        <v>8.3505000000000003</v>
      </c>
      <c r="AK30" s="28">
        <f t="array" aca="1" ref="AK30" ca="1">ROUND(INDEX(공차방식!T$6:X$50,MATCH(AQ30&amp;AE30,공차방식!R$6:R$50&amp;공차방식!S$6:S$50,0),MATCH(VALUE(LEFT(AG30,1)),공차방식!T$5:X$5,0))/1000,4)</f>
        <v>0.11799999999999999</v>
      </c>
      <c r="AL30" s="28">
        <f t="shared" si="6"/>
        <v>8.1074999999999999</v>
      </c>
      <c r="AM30" s="28">
        <f t="shared" si="7"/>
        <v>7.9175000000000004</v>
      </c>
      <c r="AN30" s="28">
        <f t="array" ref="AN30">ROUND(INDEX(공차방식!H$6:L$29,MATCH(AE30,공차방식!B$6:B$29,0),MATCH(VALUE(LEFT(AG30,1)),공차방식!H$5:L$5,0))/1000,4)</f>
        <v>0.19</v>
      </c>
      <c r="AO30" s="28">
        <v>8.6720000000000006</v>
      </c>
      <c r="AQ30" s="39">
        <f ca="1">OFFSET(공차방식!R$5,COUNTIF(공차방식!R$6:R$50,"&lt;"&amp;AD30)+1,0)</f>
        <v>11.2</v>
      </c>
    </row>
    <row r="31" spans="2:43" ht="15" x14ac:dyDescent="0.3">
      <c r="B31" s="76" t="str">
        <f t="shared" si="0"/>
        <v>M9×0.75</v>
      </c>
      <c r="C31" s="77" t="s">
        <v>212</v>
      </c>
      <c r="D31" s="77" t="s">
        <v>221</v>
      </c>
      <c r="E31" s="74" t="s">
        <v>135</v>
      </c>
      <c r="F31" s="75">
        <v>9</v>
      </c>
      <c r="G31" s="75">
        <v>0.75</v>
      </c>
      <c r="H31" s="74" t="s">
        <v>133</v>
      </c>
      <c r="I31" s="87" t="s">
        <v>136</v>
      </c>
      <c r="J31" s="75" t="s">
        <v>315</v>
      </c>
      <c r="K31" s="58" t="s">
        <v>491</v>
      </c>
      <c r="L31" s="75">
        <v>9</v>
      </c>
      <c r="M31" s="75">
        <v>0.75</v>
      </c>
      <c r="N31" s="74">
        <v>60</v>
      </c>
      <c r="O31" s="101">
        <f t="array" ref="O31">IFERROR(INDEX($AD$11:$AO$1485,MATCH($B31&amp;$I31,$Z$11:$Z$1485&amp;$AG$11:$AG$1485,0),MATCH($C31,$AD$9:$AO$9,0)),"-")</f>
        <v>9</v>
      </c>
      <c r="P31" s="75">
        <v>14</v>
      </c>
      <c r="Q31" s="75">
        <v>-2</v>
      </c>
      <c r="R31" s="101">
        <f t="array" ref="R31">IFERROR(INDEX($AD$11:$AO$1485,MATCH($B31&amp;$I31,$Z$11:$Z$1485&amp;$AG$11:$AG$1485,0),MATCH($D31,$AD$9:$AO$9,0)),"-")</f>
        <v>8.5129000000000001</v>
      </c>
      <c r="S31" s="75">
        <v>10</v>
      </c>
      <c r="T31" s="75">
        <v>2</v>
      </c>
      <c r="U31" s="75">
        <v>5</v>
      </c>
      <c r="V31" s="75">
        <v>17</v>
      </c>
      <c r="W31" s="50">
        <f t="shared" si="2"/>
        <v>16</v>
      </c>
      <c r="X31" s="50">
        <f t="shared" si="3"/>
        <v>8</v>
      </c>
      <c r="Z31" s="27" t="str">
        <f t="shared" si="1"/>
        <v>M9×0.75</v>
      </c>
      <c r="AA31" s="28" t="s">
        <v>135</v>
      </c>
      <c r="AB31" s="28"/>
      <c r="AC31" s="28"/>
      <c r="AD31" s="27">
        <v>9</v>
      </c>
      <c r="AE31" s="27">
        <v>0.75</v>
      </c>
      <c r="AF31" s="28">
        <v>60</v>
      </c>
      <c r="AG31" s="30" t="s">
        <v>136</v>
      </c>
      <c r="AH31" s="30">
        <f>INDEX(공차방식!$C$6:$D$29,MATCH(AE31,공차방식!$B$6:$B$29,0),MATCH(RIGHT(AG31,1),공차방식!$C$5:$D$5,0))/1000</f>
        <v>0</v>
      </c>
      <c r="AI31" s="28">
        <f t="shared" ca="1" si="4"/>
        <v>8.6189</v>
      </c>
      <c r="AJ31" s="28">
        <f t="shared" si="5"/>
        <v>8.5129000000000001</v>
      </c>
      <c r="AK31" s="28">
        <f t="array" aca="1" ref="AK31" ca="1">ROUND(INDEX(공차방식!T$6:X$50,MATCH(AQ31&amp;AE31,공차방식!R$6:R$50&amp;공차방식!S$6:S$50,0),MATCH(VALUE(LEFT(AG31,1)),공차방식!T$5:X$5,0))/1000,4)</f>
        <v>0.106</v>
      </c>
      <c r="AL31" s="28">
        <f t="shared" si="6"/>
        <v>8.3381000000000007</v>
      </c>
      <c r="AM31" s="28">
        <f t="shared" si="7"/>
        <v>8.1881000000000004</v>
      </c>
      <c r="AN31" s="28">
        <f t="array" ref="AN31">ROUND(INDEX(공차방식!H$6:L$29,MATCH(AE31,공차방식!B$6:B$29,0),MATCH(VALUE(LEFT(AG31,1)),공차방식!H$5:L$5,0))/1000,4)</f>
        <v>0.15</v>
      </c>
      <c r="AO31" s="28">
        <v>8.7729999999999997</v>
      </c>
      <c r="AQ31" s="39">
        <f ca="1">OFFSET(공차방식!R$5,COUNTIF(공차방식!R$6:R$50,"&lt;"&amp;AD31)+1,0)</f>
        <v>11.2</v>
      </c>
    </row>
    <row r="32" spans="2:43" ht="15" x14ac:dyDescent="0.3">
      <c r="B32" s="76" t="str">
        <f t="shared" si="0"/>
        <v>M10×1.25</v>
      </c>
      <c r="C32" s="77" t="s">
        <v>212</v>
      </c>
      <c r="D32" s="77" t="s">
        <v>221</v>
      </c>
      <c r="E32" s="74" t="s">
        <v>135</v>
      </c>
      <c r="F32" s="75">
        <v>10</v>
      </c>
      <c r="G32" s="75">
        <v>1.25</v>
      </c>
      <c r="H32" s="74" t="s">
        <v>133</v>
      </c>
      <c r="I32" s="87" t="s">
        <v>136</v>
      </c>
      <c r="J32" s="75" t="s">
        <v>315</v>
      </c>
      <c r="K32" s="58" t="s">
        <v>491</v>
      </c>
      <c r="L32" s="75">
        <v>10</v>
      </c>
      <c r="M32" s="75">
        <v>1.25</v>
      </c>
      <c r="N32" s="74">
        <v>60</v>
      </c>
      <c r="O32" s="101">
        <f t="array" ref="O32">IFERROR(INDEX($AD$11:$AO$1485,MATCH($B32&amp;$I32,$Z$11:$Z$1485&amp;$AG$11:$AG$1485,0),MATCH($C32,$AD$9:$AO$9,0)),"-")</f>
        <v>10</v>
      </c>
      <c r="P32" s="75">
        <v>14</v>
      </c>
      <c r="Q32" s="75">
        <v>-2</v>
      </c>
      <c r="R32" s="101">
        <f t="array" ref="R32">IFERROR(INDEX($AD$11:$AO$1485,MATCH($B32&amp;$I32,$Z$11:$Z$1485&amp;$AG$11:$AG$1485,0),MATCH($D32,$AD$9:$AO$9,0)),"-")</f>
        <v>9.1881000000000004</v>
      </c>
      <c r="S32" s="75">
        <v>10</v>
      </c>
      <c r="T32" s="75">
        <v>2</v>
      </c>
      <c r="U32" s="75">
        <v>5</v>
      </c>
      <c r="V32" s="75">
        <v>13</v>
      </c>
      <c r="W32" s="50">
        <f t="shared" si="2"/>
        <v>16</v>
      </c>
      <c r="X32" s="50">
        <f t="shared" si="3"/>
        <v>8</v>
      </c>
      <c r="Z32" s="27" t="str">
        <f t="shared" si="1"/>
        <v>M10×1.25</v>
      </c>
      <c r="AA32" s="28" t="s">
        <v>135</v>
      </c>
      <c r="AB32" s="28"/>
      <c r="AC32" s="28"/>
      <c r="AD32" s="27">
        <v>10</v>
      </c>
      <c r="AE32" s="27">
        <v>1.25</v>
      </c>
      <c r="AF32" s="28">
        <v>60</v>
      </c>
      <c r="AG32" s="30" t="s">
        <v>136</v>
      </c>
      <c r="AH32" s="30">
        <f>INDEX(공차방식!$C$6:$D$29,MATCH(AE32,공차방식!$B$6:$B$29,0),MATCH(RIGHT(AG32,1),공차방식!$C$5:$D$5,0))/1000</f>
        <v>0</v>
      </c>
      <c r="AI32" s="28">
        <f t="shared" ca="1" si="4"/>
        <v>9.3131000000000004</v>
      </c>
      <c r="AJ32" s="28">
        <f t="shared" si="5"/>
        <v>9.1881000000000004</v>
      </c>
      <c r="AK32" s="28">
        <f t="array" aca="1" ref="AK32" ca="1">ROUND(INDEX(공차방식!T$6:X$50,MATCH(AQ32&amp;AE32,공차방식!R$6:R$50&amp;공차방식!S$6:S$50,0),MATCH(VALUE(LEFT(AG32,1)),공차방식!T$5:X$5,0))/1000,4)</f>
        <v>0.125</v>
      </c>
      <c r="AL32" s="28">
        <f t="shared" si="6"/>
        <v>8.8588000000000005</v>
      </c>
      <c r="AM32" s="28">
        <f t="shared" si="7"/>
        <v>8.6468000000000007</v>
      </c>
      <c r="AN32" s="28">
        <f t="array" ref="AN32">ROUND(INDEX(공차방식!H$6:L$29,MATCH(AE32,공차방식!B$6:B$29,0),MATCH(VALUE(LEFT(AG32,1)),공차방식!H$5:L$5,0))/1000,4)</f>
        <v>0.21199999999999999</v>
      </c>
      <c r="AO32" s="28">
        <v>9.5670000000000002</v>
      </c>
      <c r="AQ32" s="39">
        <f ca="1">OFFSET(공차방식!R$5,COUNTIF(공차방식!R$6:R$50,"&lt;"&amp;AD32)+1,0)</f>
        <v>11.2</v>
      </c>
    </row>
    <row r="33" spans="2:43" ht="15" x14ac:dyDescent="0.3">
      <c r="B33" s="76" t="str">
        <f t="shared" si="0"/>
        <v>M10×1</v>
      </c>
      <c r="C33" s="77" t="s">
        <v>212</v>
      </c>
      <c r="D33" s="77" t="s">
        <v>221</v>
      </c>
      <c r="E33" s="74" t="s">
        <v>135</v>
      </c>
      <c r="F33" s="75">
        <v>10</v>
      </c>
      <c r="G33" s="75">
        <v>1</v>
      </c>
      <c r="H33" s="74" t="s">
        <v>133</v>
      </c>
      <c r="I33" s="87" t="s">
        <v>136</v>
      </c>
      <c r="J33" s="75" t="s">
        <v>315</v>
      </c>
      <c r="K33" s="58" t="s">
        <v>491</v>
      </c>
      <c r="L33" s="75">
        <v>10</v>
      </c>
      <c r="M33" s="75">
        <v>1</v>
      </c>
      <c r="N33" s="74">
        <v>60</v>
      </c>
      <c r="O33" s="101">
        <f t="array" ref="O33">IFERROR(INDEX($AD$11:$AO$1485,MATCH($B33&amp;$I33,$Z$11:$Z$1485&amp;$AG$11:$AG$1485,0),MATCH($C33,$AD$9:$AO$9,0)),"-")</f>
        <v>10</v>
      </c>
      <c r="P33" s="75">
        <v>14</v>
      </c>
      <c r="Q33" s="75">
        <v>-2</v>
      </c>
      <c r="R33" s="101">
        <f t="array" ref="R33">IFERROR(INDEX($AD$11:$AO$1485,MATCH($B33&amp;$I33,$Z$11:$Z$1485&amp;$AG$11:$AG$1485,0),MATCH($D33,$AD$9:$AO$9,0)),"-")</f>
        <v>9.3505000000000003</v>
      </c>
      <c r="S33" s="75">
        <v>10</v>
      </c>
      <c r="T33" s="75">
        <v>2</v>
      </c>
      <c r="U33" s="75">
        <v>5</v>
      </c>
      <c r="V33" s="75">
        <v>15</v>
      </c>
      <c r="W33" s="50">
        <f t="shared" si="2"/>
        <v>16</v>
      </c>
      <c r="X33" s="50">
        <f t="shared" si="3"/>
        <v>8</v>
      </c>
      <c r="Z33" s="27" t="str">
        <f t="shared" si="1"/>
        <v>M10×1</v>
      </c>
      <c r="AA33" s="28" t="s">
        <v>135</v>
      </c>
      <c r="AB33" s="28"/>
      <c r="AC33" s="28"/>
      <c r="AD33" s="27">
        <v>10</v>
      </c>
      <c r="AE33" s="27">
        <v>1</v>
      </c>
      <c r="AF33" s="28">
        <v>60</v>
      </c>
      <c r="AG33" s="30" t="s">
        <v>136</v>
      </c>
      <c r="AH33" s="30">
        <f>INDEX(공차방식!$C$6:$D$29,MATCH(AE33,공차방식!$B$6:$B$29,0),MATCH(RIGHT(AG33,1),공차방식!$C$5:$D$5,0))/1000</f>
        <v>0</v>
      </c>
      <c r="AI33" s="28">
        <f t="shared" ca="1" si="4"/>
        <v>9.4685000000000006</v>
      </c>
      <c r="AJ33" s="28">
        <f t="shared" si="5"/>
        <v>9.3505000000000003</v>
      </c>
      <c r="AK33" s="28">
        <f t="array" aca="1" ref="AK33" ca="1">ROUND(INDEX(공차방식!T$6:X$50,MATCH(AQ33&amp;AE33,공차방식!R$6:R$50&amp;공차방식!S$6:S$50,0),MATCH(VALUE(LEFT(AG33,1)),공차방식!T$5:X$5,0))/1000,4)</f>
        <v>0.11799999999999999</v>
      </c>
      <c r="AL33" s="28">
        <f t="shared" si="6"/>
        <v>9.1074999999999999</v>
      </c>
      <c r="AM33" s="28">
        <f t="shared" si="7"/>
        <v>8.9175000000000004</v>
      </c>
      <c r="AN33" s="28">
        <f t="array" ref="AN33">ROUND(INDEX(공차방식!H$6:L$29,MATCH(AE33,공차방식!B$6:B$29,0),MATCH(VALUE(LEFT(AG33,1)),공차방식!H$5:L$5,0))/1000,4)</f>
        <v>0.19</v>
      </c>
      <c r="AO33" s="28">
        <v>9.6720000000000006</v>
      </c>
      <c r="AQ33" s="39">
        <f ca="1">OFFSET(공차방식!R$5,COUNTIF(공차방식!R$6:R$50,"&lt;"&amp;AD33)+1,0)</f>
        <v>11.2</v>
      </c>
    </row>
    <row r="34" spans="2:43" ht="15" x14ac:dyDescent="0.3">
      <c r="B34" s="76" t="str">
        <f t="shared" si="0"/>
        <v>M10×0.75</v>
      </c>
      <c r="C34" s="77" t="s">
        <v>212</v>
      </c>
      <c r="D34" s="77" t="s">
        <v>221</v>
      </c>
      <c r="E34" s="74" t="s">
        <v>135</v>
      </c>
      <c r="F34" s="75">
        <v>10</v>
      </c>
      <c r="G34" s="75">
        <v>0.75</v>
      </c>
      <c r="H34" s="74" t="s">
        <v>133</v>
      </c>
      <c r="I34" s="87" t="s">
        <v>136</v>
      </c>
      <c r="J34" s="75" t="s">
        <v>315</v>
      </c>
      <c r="K34" s="58" t="s">
        <v>491</v>
      </c>
      <c r="L34" s="75">
        <v>10</v>
      </c>
      <c r="M34" s="75">
        <v>0.75</v>
      </c>
      <c r="N34" s="74">
        <v>60</v>
      </c>
      <c r="O34" s="101">
        <f t="array" ref="O34">IFERROR(INDEX($AD$11:$AO$1485,MATCH($B34&amp;$I34,$Z$11:$Z$1485&amp;$AG$11:$AG$1485,0),MATCH($C34,$AD$9:$AO$9,0)),"-")</f>
        <v>10</v>
      </c>
      <c r="P34" s="75">
        <v>14</v>
      </c>
      <c r="Q34" s="75">
        <v>-2</v>
      </c>
      <c r="R34" s="101">
        <f t="array" ref="R34">IFERROR(INDEX($AD$11:$AO$1485,MATCH($B34&amp;$I34,$Z$11:$Z$1485&amp;$AG$11:$AG$1485,0),MATCH($D34,$AD$9:$AO$9,0)),"-")</f>
        <v>9.5129000000000001</v>
      </c>
      <c r="S34" s="75">
        <v>10</v>
      </c>
      <c r="T34" s="75">
        <v>2</v>
      </c>
      <c r="U34" s="75">
        <v>5</v>
      </c>
      <c r="V34" s="75">
        <v>17</v>
      </c>
      <c r="W34" s="50">
        <f t="shared" si="2"/>
        <v>16</v>
      </c>
      <c r="X34" s="50">
        <f t="shared" si="3"/>
        <v>8</v>
      </c>
      <c r="Z34" s="27" t="str">
        <f t="shared" si="1"/>
        <v>M10×0.75</v>
      </c>
      <c r="AA34" s="28" t="s">
        <v>135</v>
      </c>
      <c r="AB34" s="28"/>
      <c r="AC34" s="28"/>
      <c r="AD34" s="27">
        <v>10</v>
      </c>
      <c r="AE34" s="27">
        <v>0.75</v>
      </c>
      <c r="AF34" s="28">
        <v>60</v>
      </c>
      <c r="AG34" s="30" t="s">
        <v>136</v>
      </c>
      <c r="AH34" s="30">
        <f>INDEX(공차방식!$C$6:$D$29,MATCH(AE34,공차방식!$B$6:$B$29,0),MATCH(RIGHT(AG34,1),공차방식!$C$5:$D$5,0))/1000</f>
        <v>0</v>
      </c>
      <c r="AI34" s="28">
        <f t="shared" ca="1" si="4"/>
        <v>9.6189</v>
      </c>
      <c r="AJ34" s="28">
        <f t="shared" si="5"/>
        <v>9.5129000000000001</v>
      </c>
      <c r="AK34" s="28">
        <f t="array" aca="1" ref="AK34" ca="1">ROUND(INDEX(공차방식!T$6:X$50,MATCH(AQ34&amp;AE34,공차방식!R$6:R$50&amp;공차방식!S$6:S$50,0),MATCH(VALUE(LEFT(AG34,1)),공차방식!T$5:X$5,0))/1000,4)</f>
        <v>0.106</v>
      </c>
      <c r="AL34" s="28">
        <f t="shared" si="6"/>
        <v>9.3381000000000007</v>
      </c>
      <c r="AM34" s="28">
        <f t="shared" si="7"/>
        <v>9.1881000000000004</v>
      </c>
      <c r="AN34" s="28">
        <f t="array" ref="AN34">ROUND(INDEX(공차방식!H$6:L$29,MATCH(AE34,공차방식!B$6:B$29,0),MATCH(VALUE(LEFT(AG34,1)),공차방식!H$5:L$5,0))/1000,4)</f>
        <v>0.15</v>
      </c>
      <c r="AO34" s="28">
        <v>9.7729999999999997</v>
      </c>
      <c r="AQ34" s="39">
        <f ca="1">OFFSET(공차방식!R$5,COUNTIF(공차방식!R$6:R$50,"&lt;"&amp;AD34)+1,0)</f>
        <v>11.2</v>
      </c>
    </row>
    <row r="35" spans="2:43" ht="15" x14ac:dyDescent="0.3">
      <c r="B35" s="76" t="str">
        <f t="shared" si="0"/>
        <v>M11×1</v>
      </c>
      <c r="C35" s="77" t="s">
        <v>212</v>
      </c>
      <c r="D35" s="77" t="s">
        <v>221</v>
      </c>
      <c r="E35" s="74" t="s">
        <v>135</v>
      </c>
      <c r="F35" s="75">
        <v>11</v>
      </c>
      <c r="G35" s="75">
        <v>1</v>
      </c>
      <c r="H35" s="74" t="s">
        <v>133</v>
      </c>
      <c r="I35" s="87" t="s">
        <v>136</v>
      </c>
      <c r="J35" s="75" t="s">
        <v>315</v>
      </c>
      <c r="K35" s="58" t="s">
        <v>491</v>
      </c>
      <c r="L35" s="75">
        <v>11</v>
      </c>
      <c r="M35" s="75">
        <v>1</v>
      </c>
      <c r="N35" s="74">
        <v>60</v>
      </c>
      <c r="O35" s="101">
        <f t="array" ref="O35">IFERROR(INDEX($AD$11:$AO$1485,MATCH($B35&amp;$I35,$Z$11:$Z$1485&amp;$AG$11:$AG$1485,0),MATCH($C35,$AD$9:$AO$9,0)),"-")</f>
        <v>11</v>
      </c>
      <c r="P35" s="75">
        <v>14</v>
      </c>
      <c r="Q35" s="75">
        <v>-2</v>
      </c>
      <c r="R35" s="101">
        <f t="array" ref="R35">IFERROR(INDEX($AD$11:$AO$1485,MATCH($B35&amp;$I35,$Z$11:$Z$1485&amp;$AG$11:$AG$1485,0),MATCH($D35,$AD$9:$AO$9,0)),"-")</f>
        <v>10.3505</v>
      </c>
      <c r="S35" s="75">
        <v>10</v>
      </c>
      <c r="T35" s="75">
        <v>2</v>
      </c>
      <c r="U35" s="75">
        <v>5</v>
      </c>
      <c r="V35" s="75">
        <v>15</v>
      </c>
      <c r="W35" s="50">
        <f t="shared" si="2"/>
        <v>16</v>
      </c>
      <c r="X35" s="50">
        <f t="shared" si="3"/>
        <v>8</v>
      </c>
      <c r="Z35" s="27" t="str">
        <f t="shared" si="1"/>
        <v>M11×1</v>
      </c>
      <c r="AA35" s="28" t="s">
        <v>135</v>
      </c>
      <c r="AB35" s="28"/>
      <c r="AC35" s="28"/>
      <c r="AD35" s="27">
        <v>11</v>
      </c>
      <c r="AE35" s="27">
        <v>1</v>
      </c>
      <c r="AF35" s="28">
        <v>60</v>
      </c>
      <c r="AG35" s="30" t="s">
        <v>136</v>
      </c>
      <c r="AH35" s="30">
        <f>INDEX(공차방식!$C$6:$D$29,MATCH(AE35,공차방식!$B$6:$B$29,0),MATCH(RIGHT(AG35,1),공차방식!$C$5:$D$5,0))/1000</f>
        <v>0</v>
      </c>
      <c r="AI35" s="28">
        <f t="shared" ca="1" si="4"/>
        <v>10.468500000000001</v>
      </c>
      <c r="AJ35" s="28">
        <f t="shared" si="5"/>
        <v>10.3505</v>
      </c>
      <c r="AK35" s="28">
        <f t="array" aca="1" ref="AK35" ca="1">ROUND(INDEX(공차방식!T$6:X$50,MATCH(AQ35&amp;AE35,공차방식!R$6:R$50&amp;공차방식!S$6:S$50,0),MATCH(VALUE(LEFT(AG35,1)),공차방식!T$5:X$5,0))/1000,4)</f>
        <v>0.11799999999999999</v>
      </c>
      <c r="AL35" s="28">
        <f t="shared" si="6"/>
        <v>10.1075</v>
      </c>
      <c r="AM35" s="28">
        <f t="shared" si="7"/>
        <v>9.9175000000000004</v>
      </c>
      <c r="AN35" s="28">
        <f t="array" ref="AN35">ROUND(INDEX(공차방식!H$6:L$29,MATCH(AE35,공차방식!B$6:B$29,0),MATCH(VALUE(LEFT(AG35,1)),공차방식!H$5:L$5,0))/1000,4)</f>
        <v>0.19</v>
      </c>
      <c r="AO35" s="28">
        <v>10.672000000000001</v>
      </c>
      <c r="AQ35" s="39">
        <f ca="1">OFFSET(공차방식!R$5,COUNTIF(공차방식!R$6:R$50,"&lt;"&amp;AD35)+1,0)</f>
        <v>11.2</v>
      </c>
    </row>
    <row r="36" spans="2:43" ht="15" x14ac:dyDescent="0.3">
      <c r="B36" s="76" t="str">
        <f t="shared" si="0"/>
        <v>M11×0.75</v>
      </c>
      <c r="C36" s="77" t="s">
        <v>212</v>
      </c>
      <c r="D36" s="77" t="s">
        <v>221</v>
      </c>
      <c r="E36" s="74" t="s">
        <v>135</v>
      </c>
      <c r="F36" s="75">
        <v>11</v>
      </c>
      <c r="G36" s="75">
        <v>0.75</v>
      </c>
      <c r="H36" s="74" t="s">
        <v>133</v>
      </c>
      <c r="I36" s="87" t="s">
        <v>136</v>
      </c>
      <c r="J36" s="75" t="s">
        <v>315</v>
      </c>
      <c r="K36" s="58" t="s">
        <v>491</v>
      </c>
      <c r="L36" s="75">
        <v>11</v>
      </c>
      <c r="M36" s="75">
        <v>0.75</v>
      </c>
      <c r="N36" s="74">
        <v>60</v>
      </c>
      <c r="O36" s="101">
        <f t="array" ref="O36">IFERROR(INDEX($AD$11:$AO$1485,MATCH($B36&amp;$I36,$Z$11:$Z$1485&amp;$AG$11:$AG$1485,0),MATCH($C36,$AD$9:$AO$9,0)),"-")</f>
        <v>11</v>
      </c>
      <c r="P36" s="75">
        <v>14</v>
      </c>
      <c r="Q36" s="75">
        <v>-2</v>
      </c>
      <c r="R36" s="101">
        <f t="array" ref="R36">IFERROR(INDEX($AD$11:$AO$1485,MATCH($B36&amp;$I36,$Z$11:$Z$1485&amp;$AG$11:$AG$1485,0),MATCH($D36,$AD$9:$AO$9,0)),"-")</f>
        <v>10.5129</v>
      </c>
      <c r="S36" s="75">
        <v>10</v>
      </c>
      <c r="T36" s="75">
        <v>2</v>
      </c>
      <c r="U36" s="75">
        <v>5</v>
      </c>
      <c r="V36" s="75">
        <v>17</v>
      </c>
      <c r="W36" s="50">
        <f t="shared" si="2"/>
        <v>16</v>
      </c>
      <c r="X36" s="50">
        <f t="shared" si="3"/>
        <v>8</v>
      </c>
      <c r="Z36" s="27" t="str">
        <f t="shared" si="1"/>
        <v>M11×0.75</v>
      </c>
      <c r="AA36" s="28" t="s">
        <v>135</v>
      </c>
      <c r="AB36" s="28"/>
      <c r="AC36" s="28"/>
      <c r="AD36" s="27">
        <v>11</v>
      </c>
      <c r="AE36" s="27">
        <v>0.75</v>
      </c>
      <c r="AF36" s="28">
        <v>60</v>
      </c>
      <c r="AG36" s="30" t="s">
        <v>136</v>
      </c>
      <c r="AH36" s="30">
        <f>INDEX(공차방식!$C$6:$D$29,MATCH(AE36,공차방식!$B$6:$B$29,0),MATCH(RIGHT(AG36,1),공차방식!$C$5:$D$5,0))/1000</f>
        <v>0</v>
      </c>
      <c r="AI36" s="28">
        <f t="shared" ca="1" si="4"/>
        <v>10.6189</v>
      </c>
      <c r="AJ36" s="28">
        <f t="shared" si="5"/>
        <v>10.5129</v>
      </c>
      <c r="AK36" s="28">
        <f t="array" aca="1" ref="AK36" ca="1">ROUND(INDEX(공차방식!T$6:X$50,MATCH(AQ36&amp;AE36,공차방식!R$6:R$50&amp;공차방식!S$6:S$50,0),MATCH(VALUE(LEFT(AG36,1)),공차방식!T$5:X$5,0))/1000,4)</f>
        <v>0.106</v>
      </c>
      <c r="AL36" s="28">
        <f t="shared" si="6"/>
        <v>10.338100000000001</v>
      </c>
      <c r="AM36" s="28">
        <f t="shared" si="7"/>
        <v>10.1881</v>
      </c>
      <c r="AN36" s="28">
        <f t="array" ref="AN36">ROUND(INDEX(공차방식!H$6:L$29,MATCH(AE36,공차방식!B$6:B$29,0),MATCH(VALUE(LEFT(AG36,1)),공차방식!H$5:L$5,0))/1000,4)</f>
        <v>0.15</v>
      </c>
      <c r="AO36" s="28">
        <v>10.773</v>
      </c>
      <c r="AQ36" s="39">
        <f ca="1">OFFSET(공차방식!R$5,COUNTIF(공차방식!R$6:R$50,"&lt;"&amp;AD36)+1,0)</f>
        <v>11.2</v>
      </c>
    </row>
    <row r="37" spans="2:43" ht="15" x14ac:dyDescent="0.3">
      <c r="B37" s="76" t="str">
        <f t="shared" si="0"/>
        <v>M12×1.5</v>
      </c>
      <c r="C37" s="77" t="s">
        <v>212</v>
      </c>
      <c r="D37" s="77" t="s">
        <v>221</v>
      </c>
      <c r="E37" s="74" t="s">
        <v>135</v>
      </c>
      <c r="F37" s="75">
        <v>12</v>
      </c>
      <c r="G37" s="75">
        <v>1.5</v>
      </c>
      <c r="H37" s="74" t="s">
        <v>133</v>
      </c>
      <c r="I37" s="87" t="s">
        <v>136</v>
      </c>
      <c r="J37" s="75" t="s">
        <v>315</v>
      </c>
      <c r="K37" s="58" t="s">
        <v>491</v>
      </c>
      <c r="L37" s="75">
        <v>12</v>
      </c>
      <c r="M37" s="75">
        <v>1.5</v>
      </c>
      <c r="N37" s="74">
        <v>60</v>
      </c>
      <c r="O37" s="101">
        <f t="array" ref="O37">IFERROR(INDEX($AD$11:$AO$1485,MATCH($B37&amp;$I37,$Z$11:$Z$1485&amp;$AG$11:$AG$1485,0),MATCH($C37,$AD$9:$AO$9,0)),"-")</f>
        <v>12</v>
      </c>
      <c r="P37" s="75">
        <v>22</v>
      </c>
      <c r="Q37" s="75">
        <v>2</v>
      </c>
      <c r="R37" s="101">
        <f t="array" ref="R37">IFERROR(INDEX($AD$11:$AO$1485,MATCH($B37&amp;$I37,$Z$11:$Z$1485&amp;$AG$11:$AG$1485,0),MATCH($D37,$AD$9:$AO$9,0)),"-")</f>
        <v>11.025700000000001</v>
      </c>
      <c r="S37" s="75">
        <v>17</v>
      </c>
      <c r="T37" s="75">
        <v>7</v>
      </c>
      <c r="U37" s="75">
        <v>5</v>
      </c>
      <c r="V37" s="75">
        <v>12</v>
      </c>
      <c r="W37" s="50">
        <f t="shared" si="2"/>
        <v>20</v>
      </c>
      <c r="X37" s="50">
        <f t="shared" si="3"/>
        <v>10</v>
      </c>
      <c r="Z37" s="27" t="str">
        <f t="shared" si="1"/>
        <v>M12×1.5</v>
      </c>
      <c r="AA37" s="28" t="s">
        <v>135</v>
      </c>
      <c r="AB37" s="28"/>
      <c r="AC37" s="28"/>
      <c r="AD37" s="27">
        <v>12</v>
      </c>
      <c r="AE37" s="27">
        <v>1.5</v>
      </c>
      <c r="AF37" s="28">
        <v>60</v>
      </c>
      <c r="AG37" s="30" t="s">
        <v>136</v>
      </c>
      <c r="AH37" s="30">
        <f>INDEX(공차방식!$C$6:$D$29,MATCH(AE37,공차방식!$B$6:$B$29,0),MATCH(RIGHT(AG37,1),공차방식!$C$5:$D$5,0))/1000</f>
        <v>0</v>
      </c>
      <c r="AI37" s="28">
        <f t="shared" ca="1" si="4"/>
        <v>11.175700000000001</v>
      </c>
      <c r="AJ37" s="28">
        <f t="shared" si="5"/>
        <v>11.025700000000001</v>
      </c>
      <c r="AK37" s="28">
        <f t="array" aca="1" ref="AK37" ca="1">ROUND(INDEX(공차방식!T$6:X$50,MATCH(AQ37&amp;AE37,공차방식!R$6:R$50&amp;공차방식!S$6:S$50,0),MATCH(VALUE(LEFT(AG37,1)),공차방식!T$5:X$5,0))/1000,4)</f>
        <v>0.15</v>
      </c>
      <c r="AL37" s="28">
        <f t="shared" si="6"/>
        <v>10.6122</v>
      </c>
      <c r="AM37" s="28">
        <f t="shared" si="7"/>
        <v>10.376200000000001</v>
      </c>
      <c r="AN37" s="28">
        <f t="array" ref="AN37">ROUND(INDEX(공차방식!H$6:L$29,MATCH(AE37,공차방식!B$6:B$29,0),MATCH(VALUE(LEFT(AG37,1)),공차방식!H$5:L$5,0))/1000,4)</f>
        <v>0.23599999999999999</v>
      </c>
      <c r="AO37" s="28">
        <v>11.481</v>
      </c>
      <c r="AQ37" s="39">
        <f ca="1">OFFSET(공차방식!R$5,COUNTIF(공차방식!R$6:R$50,"&lt;"&amp;AD37)+1,0)</f>
        <v>22.4</v>
      </c>
    </row>
    <row r="38" spans="2:43" ht="15" x14ac:dyDescent="0.3">
      <c r="B38" s="76" t="str">
        <f t="shared" si="0"/>
        <v>M12×1.25</v>
      </c>
      <c r="C38" s="77" t="s">
        <v>212</v>
      </c>
      <c r="D38" s="77" t="s">
        <v>221</v>
      </c>
      <c r="E38" s="74" t="s">
        <v>135</v>
      </c>
      <c r="F38" s="75">
        <v>12</v>
      </c>
      <c r="G38" s="75">
        <v>1.25</v>
      </c>
      <c r="H38" s="74" t="s">
        <v>133</v>
      </c>
      <c r="I38" s="87" t="s">
        <v>136</v>
      </c>
      <c r="J38" s="75" t="s">
        <v>315</v>
      </c>
      <c r="K38" s="58" t="s">
        <v>491</v>
      </c>
      <c r="L38" s="75">
        <v>12</v>
      </c>
      <c r="M38" s="75">
        <v>1.25</v>
      </c>
      <c r="N38" s="74">
        <v>60</v>
      </c>
      <c r="O38" s="101">
        <f t="array" ref="O38">IFERROR(INDEX($AD$11:$AO$1485,MATCH($B38&amp;$I38,$Z$11:$Z$1485&amp;$AG$11:$AG$1485,0),MATCH($C38,$AD$9:$AO$9,0)),"-")</f>
        <v>12</v>
      </c>
      <c r="P38" s="75">
        <v>22</v>
      </c>
      <c r="Q38" s="75">
        <v>2</v>
      </c>
      <c r="R38" s="101">
        <f t="array" ref="R38">IFERROR(INDEX($AD$11:$AO$1485,MATCH($B38&amp;$I38,$Z$11:$Z$1485&amp;$AG$11:$AG$1485,0),MATCH($D38,$AD$9:$AO$9,0)),"-")</f>
        <v>11.1881</v>
      </c>
      <c r="S38" s="75">
        <v>17</v>
      </c>
      <c r="T38" s="75">
        <v>7</v>
      </c>
      <c r="U38" s="75">
        <v>5</v>
      </c>
      <c r="V38" s="75">
        <v>13</v>
      </c>
      <c r="W38" s="50">
        <f t="shared" si="2"/>
        <v>20</v>
      </c>
      <c r="X38" s="50">
        <f t="shared" si="3"/>
        <v>10</v>
      </c>
      <c r="Z38" s="27" t="str">
        <f t="shared" si="1"/>
        <v>M12×1.25</v>
      </c>
      <c r="AA38" s="28" t="s">
        <v>135</v>
      </c>
      <c r="AB38" s="28"/>
      <c r="AC38" s="28"/>
      <c r="AD38" s="27">
        <v>12</v>
      </c>
      <c r="AE38" s="27">
        <v>1.25</v>
      </c>
      <c r="AF38" s="28">
        <v>60</v>
      </c>
      <c r="AG38" s="30" t="s">
        <v>136</v>
      </c>
      <c r="AH38" s="30">
        <f>INDEX(공차방식!$C$6:$D$29,MATCH(AE38,공차방식!$B$6:$B$29,0),MATCH(RIGHT(AG38,1),공차방식!$C$5:$D$5,0))/1000</f>
        <v>0</v>
      </c>
      <c r="AI38" s="28">
        <f t="shared" ca="1" si="4"/>
        <v>11.328099999999999</v>
      </c>
      <c r="AJ38" s="28">
        <f t="shared" si="5"/>
        <v>11.1881</v>
      </c>
      <c r="AK38" s="28">
        <f t="array" aca="1" ref="AK38" ca="1">ROUND(INDEX(공차방식!T$6:X$50,MATCH(AQ38&amp;AE38,공차방식!R$6:R$50&amp;공차방식!S$6:S$50,0),MATCH(VALUE(LEFT(AG38,1)),공차방식!T$5:X$5,0))/1000,4)</f>
        <v>0.14000000000000001</v>
      </c>
      <c r="AL38" s="28">
        <f t="shared" si="6"/>
        <v>10.8588</v>
      </c>
      <c r="AM38" s="28">
        <f t="shared" si="7"/>
        <v>10.646800000000001</v>
      </c>
      <c r="AN38" s="28">
        <f t="array" ref="AN38">ROUND(INDEX(공차방식!H$6:L$29,MATCH(AE38,공차방식!B$6:B$29,0),MATCH(VALUE(LEFT(AG38,1)),공차방식!H$5:L$5,0))/1000,4)</f>
        <v>0.21199999999999999</v>
      </c>
      <c r="AO38" s="28">
        <v>11.583</v>
      </c>
      <c r="AQ38" s="39">
        <f ca="1">OFFSET(공차방식!R$5,COUNTIF(공차방식!R$6:R$50,"&lt;"&amp;AD38)+1,0)</f>
        <v>22.4</v>
      </c>
    </row>
    <row r="39" spans="2:43" ht="15" x14ac:dyDescent="0.3">
      <c r="B39" s="76" t="str">
        <f t="shared" si="0"/>
        <v>M12×1</v>
      </c>
      <c r="C39" s="77" t="s">
        <v>212</v>
      </c>
      <c r="D39" s="77" t="s">
        <v>221</v>
      </c>
      <c r="E39" s="74" t="s">
        <v>135</v>
      </c>
      <c r="F39" s="75">
        <v>12</v>
      </c>
      <c r="G39" s="75">
        <v>1</v>
      </c>
      <c r="H39" s="74" t="s">
        <v>133</v>
      </c>
      <c r="I39" s="87" t="s">
        <v>136</v>
      </c>
      <c r="J39" s="75" t="s">
        <v>315</v>
      </c>
      <c r="K39" s="58" t="s">
        <v>491</v>
      </c>
      <c r="L39" s="75">
        <v>12</v>
      </c>
      <c r="M39" s="75">
        <v>1</v>
      </c>
      <c r="N39" s="74">
        <v>60</v>
      </c>
      <c r="O39" s="101">
        <f t="array" ref="O39">IFERROR(INDEX($AD$11:$AO$1485,MATCH($B39&amp;$I39,$Z$11:$Z$1485&amp;$AG$11:$AG$1485,0),MATCH($C39,$AD$9:$AO$9,0)),"-")</f>
        <v>12</v>
      </c>
      <c r="P39" s="75">
        <v>14</v>
      </c>
      <c r="Q39" s="75">
        <v>-2</v>
      </c>
      <c r="R39" s="101">
        <f t="array" ref="R39">IFERROR(INDEX($AD$11:$AO$1485,MATCH($B39&amp;$I39,$Z$11:$Z$1485&amp;$AG$11:$AG$1485,0),MATCH($D39,$AD$9:$AO$9,0)),"-")</f>
        <v>11.3505</v>
      </c>
      <c r="S39" s="75">
        <v>10</v>
      </c>
      <c r="T39" s="75">
        <v>2</v>
      </c>
      <c r="U39" s="75">
        <v>5</v>
      </c>
      <c r="V39" s="75">
        <v>15</v>
      </c>
      <c r="W39" s="50">
        <f t="shared" si="2"/>
        <v>16</v>
      </c>
      <c r="X39" s="50">
        <f t="shared" si="3"/>
        <v>8</v>
      </c>
      <c r="Z39" s="27" t="str">
        <f t="shared" si="1"/>
        <v>M12×1</v>
      </c>
      <c r="AA39" s="28" t="s">
        <v>135</v>
      </c>
      <c r="AB39" s="28"/>
      <c r="AC39" s="28"/>
      <c r="AD39" s="27">
        <v>12</v>
      </c>
      <c r="AE39" s="27">
        <v>1</v>
      </c>
      <c r="AF39" s="28">
        <v>60</v>
      </c>
      <c r="AG39" s="30" t="s">
        <v>136</v>
      </c>
      <c r="AH39" s="30">
        <f>INDEX(공차방식!$C$6:$D$29,MATCH(AE39,공차방식!$B$6:$B$29,0),MATCH(RIGHT(AG39,1),공차방식!$C$5:$D$5,0))/1000</f>
        <v>0</v>
      </c>
      <c r="AI39" s="28">
        <f t="shared" ca="1" si="4"/>
        <v>11.4755</v>
      </c>
      <c r="AJ39" s="28">
        <f t="shared" si="5"/>
        <v>11.3505</v>
      </c>
      <c r="AK39" s="28">
        <f t="array" aca="1" ref="AK39" ca="1">ROUND(INDEX(공차방식!T$6:X$50,MATCH(AQ39&amp;AE39,공차방식!R$6:R$50&amp;공차방식!S$6:S$50,0),MATCH(VALUE(LEFT(AG39,1)),공차방식!T$5:X$5,0))/1000,4)</f>
        <v>0.125</v>
      </c>
      <c r="AL39" s="28">
        <f t="shared" si="6"/>
        <v>11.1075</v>
      </c>
      <c r="AM39" s="28">
        <f t="shared" si="7"/>
        <v>10.9175</v>
      </c>
      <c r="AN39" s="28">
        <f t="array" ref="AN39">ROUND(INDEX(공차방식!H$6:L$29,MATCH(AE39,공차방식!B$6:B$29,0),MATCH(VALUE(LEFT(AG39,1)),공차방식!H$5:L$5,0))/1000,4)</f>
        <v>0.19</v>
      </c>
      <c r="AO39" s="28">
        <v>11.679</v>
      </c>
      <c r="AQ39" s="39">
        <f ca="1">OFFSET(공차방식!R$5,COUNTIF(공차방식!R$6:R$50,"&lt;"&amp;AD39)+1,0)</f>
        <v>22.4</v>
      </c>
    </row>
    <row r="40" spans="2:43" ht="15" x14ac:dyDescent="0.3">
      <c r="B40" s="76" t="str">
        <f t="shared" si="0"/>
        <v>M14×1.5</v>
      </c>
      <c r="C40" s="77" t="s">
        <v>212</v>
      </c>
      <c r="D40" s="77" t="s">
        <v>221</v>
      </c>
      <c r="E40" s="74" t="s">
        <v>135</v>
      </c>
      <c r="F40" s="75">
        <v>14</v>
      </c>
      <c r="G40" s="75">
        <v>1.5</v>
      </c>
      <c r="H40" s="74" t="s">
        <v>133</v>
      </c>
      <c r="I40" s="87" t="s">
        <v>136</v>
      </c>
      <c r="J40" s="75" t="s">
        <v>315</v>
      </c>
      <c r="K40" s="58" t="s">
        <v>491</v>
      </c>
      <c r="L40" s="75">
        <v>14</v>
      </c>
      <c r="M40" s="75">
        <v>1.5</v>
      </c>
      <c r="N40" s="74">
        <v>60</v>
      </c>
      <c r="O40" s="101">
        <f t="array" ref="O40">IFERROR(INDEX($AD$11:$AO$1485,MATCH($B40&amp;$I40,$Z$11:$Z$1485&amp;$AG$11:$AG$1485,0),MATCH($C40,$AD$9:$AO$9,0)),"-")</f>
        <v>14</v>
      </c>
      <c r="P40" s="75">
        <v>22</v>
      </c>
      <c r="Q40" s="75">
        <v>2</v>
      </c>
      <c r="R40" s="101">
        <f t="array" ref="R40">IFERROR(INDEX($AD$11:$AO$1485,MATCH($B40&amp;$I40,$Z$11:$Z$1485&amp;$AG$11:$AG$1485,0),MATCH($D40,$AD$9:$AO$9,0)),"-")</f>
        <v>13.025700000000001</v>
      </c>
      <c r="S40" s="75">
        <v>17</v>
      </c>
      <c r="T40" s="75">
        <v>7</v>
      </c>
      <c r="U40" s="75">
        <v>5</v>
      </c>
      <c r="V40" s="75">
        <v>12</v>
      </c>
      <c r="W40" s="50">
        <f t="shared" si="2"/>
        <v>20</v>
      </c>
      <c r="X40" s="50">
        <f t="shared" si="3"/>
        <v>10</v>
      </c>
      <c r="Z40" s="27" t="str">
        <f t="shared" si="1"/>
        <v>M14×1.5</v>
      </c>
      <c r="AA40" s="28" t="s">
        <v>135</v>
      </c>
      <c r="AB40" s="28"/>
      <c r="AC40" s="28"/>
      <c r="AD40" s="27">
        <v>14</v>
      </c>
      <c r="AE40" s="27">
        <v>1.5</v>
      </c>
      <c r="AF40" s="28">
        <v>60</v>
      </c>
      <c r="AG40" s="30" t="s">
        <v>136</v>
      </c>
      <c r="AH40" s="30">
        <f>INDEX(공차방식!$C$6:$D$29,MATCH(AE40,공차방식!$B$6:$B$29,0),MATCH(RIGHT(AG40,1),공차방식!$C$5:$D$5,0))/1000</f>
        <v>0</v>
      </c>
      <c r="AI40" s="28">
        <f t="shared" ca="1" si="4"/>
        <v>13.175700000000001</v>
      </c>
      <c r="AJ40" s="28">
        <f t="shared" si="5"/>
        <v>13.025700000000001</v>
      </c>
      <c r="AK40" s="28">
        <f t="array" aca="1" ref="AK40" ca="1">ROUND(INDEX(공차방식!T$6:X$50,MATCH(AQ40&amp;AE40,공차방식!R$6:R$50&amp;공차방식!S$6:S$50,0),MATCH(VALUE(LEFT(AG40,1)),공차방식!T$5:X$5,0))/1000,4)</f>
        <v>0.15</v>
      </c>
      <c r="AL40" s="28">
        <f t="shared" si="6"/>
        <v>12.6122</v>
      </c>
      <c r="AM40" s="28">
        <f t="shared" si="7"/>
        <v>12.376200000000001</v>
      </c>
      <c r="AN40" s="28">
        <f t="array" ref="AN40">ROUND(INDEX(공차방식!H$6:L$29,MATCH(AE40,공차방식!B$6:B$29,0),MATCH(VALUE(LEFT(AG40,1)),공차방식!H$5:L$5,0))/1000,4)</f>
        <v>0.23599999999999999</v>
      </c>
      <c r="AO40" s="28">
        <v>13.481</v>
      </c>
      <c r="AQ40" s="39">
        <f ca="1">OFFSET(공차방식!R$5,COUNTIF(공차방식!R$6:R$50,"&lt;"&amp;AD40)+1,0)</f>
        <v>22.4</v>
      </c>
    </row>
    <row r="41" spans="2:43" ht="15" x14ac:dyDescent="0.3">
      <c r="B41" s="76" t="str">
        <f t="shared" si="0"/>
        <v>M14×1</v>
      </c>
      <c r="C41" s="77" t="s">
        <v>212</v>
      </c>
      <c r="D41" s="77" t="s">
        <v>221</v>
      </c>
      <c r="E41" s="74" t="s">
        <v>135</v>
      </c>
      <c r="F41" s="75">
        <v>14</v>
      </c>
      <c r="G41" s="75">
        <v>1</v>
      </c>
      <c r="H41" s="74" t="s">
        <v>133</v>
      </c>
      <c r="I41" s="87" t="s">
        <v>136</v>
      </c>
      <c r="J41" s="75" t="s">
        <v>315</v>
      </c>
      <c r="K41" s="58" t="s">
        <v>491</v>
      </c>
      <c r="L41" s="75">
        <v>14</v>
      </c>
      <c r="M41" s="75">
        <v>1</v>
      </c>
      <c r="N41" s="74">
        <v>60</v>
      </c>
      <c r="O41" s="101">
        <f t="array" ref="O41">IFERROR(INDEX($AD$11:$AO$1485,MATCH($B41&amp;$I41,$Z$11:$Z$1485&amp;$AG$11:$AG$1485,0),MATCH($C41,$AD$9:$AO$9,0)),"-")</f>
        <v>14</v>
      </c>
      <c r="P41" s="75">
        <v>14</v>
      </c>
      <c r="Q41" s="75">
        <v>-2</v>
      </c>
      <c r="R41" s="101">
        <f t="array" ref="R41">IFERROR(INDEX($AD$11:$AO$1485,MATCH($B41&amp;$I41,$Z$11:$Z$1485&amp;$AG$11:$AG$1485,0),MATCH($D41,$AD$9:$AO$9,0)),"-")</f>
        <v>13.3505</v>
      </c>
      <c r="S41" s="75">
        <v>10</v>
      </c>
      <c r="T41" s="75">
        <v>2</v>
      </c>
      <c r="U41" s="75">
        <v>5</v>
      </c>
      <c r="V41" s="75">
        <v>15</v>
      </c>
      <c r="W41" s="50">
        <f t="shared" si="2"/>
        <v>16</v>
      </c>
      <c r="X41" s="50">
        <f t="shared" si="3"/>
        <v>8</v>
      </c>
      <c r="Z41" s="27" t="str">
        <f t="shared" si="1"/>
        <v>M14×1</v>
      </c>
      <c r="AA41" s="28" t="s">
        <v>135</v>
      </c>
      <c r="AB41" s="28"/>
      <c r="AC41" s="28"/>
      <c r="AD41" s="27">
        <v>14</v>
      </c>
      <c r="AE41" s="27">
        <v>1</v>
      </c>
      <c r="AF41" s="28">
        <v>60</v>
      </c>
      <c r="AG41" s="30" t="s">
        <v>136</v>
      </c>
      <c r="AH41" s="30">
        <f>INDEX(공차방식!$C$6:$D$29,MATCH(AE41,공차방식!$B$6:$B$29,0),MATCH(RIGHT(AG41,1),공차방식!$C$5:$D$5,0))/1000</f>
        <v>0</v>
      </c>
      <c r="AI41" s="28">
        <f t="shared" ca="1" si="4"/>
        <v>13.4755</v>
      </c>
      <c r="AJ41" s="28">
        <f t="shared" si="5"/>
        <v>13.3505</v>
      </c>
      <c r="AK41" s="28">
        <f t="array" aca="1" ref="AK41" ca="1">ROUND(INDEX(공차방식!T$6:X$50,MATCH(AQ41&amp;AE41,공차방식!R$6:R$50&amp;공차방식!S$6:S$50,0),MATCH(VALUE(LEFT(AG41,1)),공차방식!T$5:X$5,0))/1000,4)</f>
        <v>0.125</v>
      </c>
      <c r="AL41" s="28">
        <f t="shared" si="6"/>
        <v>13.1075</v>
      </c>
      <c r="AM41" s="28">
        <f t="shared" si="7"/>
        <v>12.9175</v>
      </c>
      <c r="AN41" s="28">
        <f t="array" ref="AN41">ROUND(INDEX(공차방식!H$6:L$29,MATCH(AE41,공차방식!B$6:B$29,0),MATCH(VALUE(LEFT(AG41,1)),공차방식!H$5:L$5,0))/1000,4)</f>
        <v>0.19</v>
      </c>
      <c r="AO41" s="28">
        <v>13.679</v>
      </c>
      <c r="AQ41" s="39">
        <f ca="1">OFFSET(공차방식!R$5,COUNTIF(공차방식!R$6:R$50,"&lt;"&amp;AD41)+1,0)</f>
        <v>22.4</v>
      </c>
    </row>
    <row r="42" spans="2:43" ht="15" x14ac:dyDescent="0.3">
      <c r="B42" s="76" t="str">
        <f t="shared" si="0"/>
        <v>M15×1.5</v>
      </c>
      <c r="C42" s="77" t="s">
        <v>212</v>
      </c>
      <c r="D42" s="77" t="s">
        <v>221</v>
      </c>
      <c r="E42" s="74" t="s">
        <v>135</v>
      </c>
      <c r="F42" s="75">
        <v>15</v>
      </c>
      <c r="G42" s="75">
        <v>1.5</v>
      </c>
      <c r="H42" s="74" t="s">
        <v>133</v>
      </c>
      <c r="I42" s="87" t="s">
        <v>136</v>
      </c>
      <c r="J42" s="75" t="s">
        <v>315</v>
      </c>
      <c r="K42" s="58" t="s">
        <v>491</v>
      </c>
      <c r="L42" s="75">
        <v>15</v>
      </c>
      <c r="M42" s="75">
        <v>1.5</v>
      </c>
      <c r="N42" s="74">
        <v>60</v>
      </c>
      <c r="O42" s="101">
        <f t="array" ref="O42">IFERROR(INDEX($AD$11:$AO$1485,MATCH($B42&amp;$I42,$Z$11:$Z$1485&amp;$AG$11:$AG$1485,0),MATCH($C42,$AD$9:$AO$9,0)),"-")</f>
        <v>15</v>
      </c>
      <c r="P42" s="75">
        <v>22</v>
      </c>
      <c r="Q42" s="75">
        <v>2</v>
      </c>
      <c r="R42" s="101">
        <f t="array" ref="R42">IFERROR(INDEX($AD$11:$AO$1485,MATCH($B42&amp;$I42,$Z$11:$Z$1485&amp;$AG$11:$AG$1485,0),MATCH($D42,$AD$9:$AO$9,0)),"-")</f>
        <v>14.025700000000001</v>
      </c>
      <c r="S42" s="75">
        <v>17</v>
      </c>
      <c r="T42" s="75">
        <v>7</v>
      </c>
      <c r="U42" s="75">
        <v>5</v>
      </c>
      <c r="V42" s="75">
        <v>12</v>
      </c>
      <c r="W42" s="50">
        <f t="shared" si="2"/>
        <v>20</v>
      </c>
      <c r="X42" s="50">
        <f t="shared" si="3"/>
        <v>10</v>
      </c>
      <c r="Z42" s="27" t="str">
        <f t="shared" si="1"/>
        <v>M15×1.5</v>
      </c>
      <c r="AA42" s="28" t="s">
        <v>135</v>
      </c>
      <c r="AB42" s="28"/>
      <c r="AC42" s="28"/>
      <c r="AD42" s="27">
        <v>15</v>
      </c>
      <c r="AE42" s="27">
        <v>1.5</v>
      </c>
      <c r="AF42" s="28">
        <v>60</v>
      </c>
      <c r="AG42" s="30" t="s">
        <v>136</v>
      </c>
      <c r="AH42" s="30">
        <f>INDEX(공차방식!$C$6:$D$29,MATCH(AE42,공차방식!$B$6:$B$29,0),MATCH(RIGHT(AG42,1),공차방식!$C$5:$D$5,0))/1000</f>
        <v>0</v>
      </c>
      <c r="AI42" s="28">
        <f t="shared" ca="1" si="4"/>
        <v>14.175700000000001</v>
      </c>
      <c r="AJ42" s="28">
        <f t="shared" si="5"/>
        <v>14.025700000000001</v>
      </c>
      <c r="AK42" s="28">
        <f t="array" aca="1" ref="AK42" ca="1">ROUND(INDEX(공차방식!T$6:X$50,MATCH(AQ42&amp;AE42,공차방식!R$6:R$50&amp;공차방식!S$6:S$50,0),MATCH(VALUE(LEFT(AG42,1)),공차방식!T$5:X$5,0))/1000,4)</f>
        <v>0.15</v>
      </c>
      <c r="AL42" s="28">
        <f t="shared" si="6"/>
        <v>13.6122</v>
      </c>
      <c r="AM42" s="28">
        <f t="shared" si="7"/>
        <v>13.376200000000001</v>
      </c>
      <c r="AN42" s="28">
        <f t="array" ref="AN42">ROUND(INDEX(공차방식!H$6:L$29,MATCH(AE42,공차방식!B$6:B$29,0),MATCH(VALUE(LEFT(AG42,1)),공차방식!H$5:L$5,0))/1000,4)</f>
        <v>0.23599999999999999</v>
      </c>
      <c r="AO42" s="28">
        <v>14.481</v>
      </c>
      <c r="AQ42" s="39">
        <f ca="1">OFFSET(공차방식!R$5,COUNTIF(공차방식!R$6:R$50,"&lt;"&amp;AD42)+1,0)</f>
        <v>22.4</v>
      </c>
    </row>
    <row r="43" spans="2:43" ht="15" x14ac:dyDescent="0.3">
      <c r="B43" s="76" t="str">
        <f t="shared" si="0"/>
        <v>M15×1</v>
      </c>
      <c r="C43" s="77" t="s">
        <v>212</v>
      </c>
      <c r="D43" s="77" t="s">
        <v>221</v>
      </c>
      <c r="E43" s="74" t="s">
        <v>135</v>
      </c>
      <c r="F43" s="75">
        <v>15</v>
      </c>
      <c r="G43" s="75">
        <v>1</v>
      </c>
      <c r="H43" s="74" t="s">
        <v>133</v>
      </c>
      <c r="I43" s="87" t="s">
        <v>136</v>
      </c>
      <c r="J43" s="75" t="s">
        <v>315</v>
      </c>
      <c r="K43" s="58" t="s">
        <v>491</v>
      </c>
      <c r="L43" s="75">
        <v>15</v>
      </c>
      <c r="M43" s="75">
        <v>1</v>
      </c>
      <c r="N43" s="74">
        <v>60</v>
      </c>
      <c r="O43" s="101">
        <f t="array" ref="O43">IFERROR(INDEX($AD$11:$AO$1485,MATCH($B43&amp;$I43,$Z$11:$Z$1485&amp;$AG$11:$AG$1485,0),MATCH($C43,$AD$9:$AO$9,0)),"-")</f>
        <v>15</v>
      </c>
      <c r="P43" s="75">
        <v>14</v>
      </c>
      <c r="Q43" s="75">
        <v>-2</v>
      </c>
      <c r="R43" s="101">
        <f t="array" ref="R43">IFERROR(INDEX($AD$11:$AO$1485,MATCH($B43&amp;$I43,$Z$11:$Z$1485&amp;$AG$11:$AG$1485,0),MATCH($D43,$AD$9:$AO$9,0)),"-")</f>
        <v>14.3505</v>
      </c>
      <c r="S43" s="75">
        <v>10</v>
      </c>
      <c r="T43" s="75">
        <v>2</v>
      </c>
      <c r="U43" s="75">
        <v>5</v>
      </c>
      <c r="V43" s="75">
        <v>15</v>
      </c>
      <c r="W43" s="50">
        <f t="shared" si="2"/>
        <v>16</v>
      </c>
      <c r="X43" s="50">
        <f t="shared" si="3"/>
        <v>8</v>
      </c>
      <c r="Z43" s="27" t="str">
        <f t="shared" si="1"/>
        <v>M15×1</v>
      </c>
      <c r="AA43" s="28" t="s">
        <v>135</v>
      </c>
      <c r="AB43" s="28"/>
      <c r="AC43" s="28"/>
      <c r="AD43" s="27">
        <v>15</v>
      </c>
      <c r="AE43" s="27">
        <v>1</v>
      </c>
      <c r="AF43" s="28">
        <v>60</v>
      </c>
      <c r="AG43" s="30" t="s">
        <v>136</v>
      </c>
      <c r="AH43" s="30">
        <f>INDEX(공차방식!$C$6:$D$29,MATCH(AE43,공차방식!$B$6:$B$29,0),MATCH(RIGHT(AG43,1),공차방식!$C$5:$D$5,0))/1000</f>
        <v>0</v>
      </c>
      <c r="AI43" s="28">
        <f t="shared" ca="1" si="4"/>
        <v>14.4755</v>
      </c>
      <c r="AJ43" s="28">
        <f t="shared" si="5"/>
        <v>14.3505</v>
      </c>
      <c r="AK43" s="28">
        <f t="array" aca="1" ref="AK43" ca="1">ROUND(INDEX(공차방식!T$6:X$50,MATCH(AQ43&amp;AE43,공차방식!R$6:R$50&amp;공차방식!S$6:S$50,0),MATCH(VALUE(LEFT(AG43,1)),공차방식!T$5:X$5,0))/1000,4)</f>
        <v>0.125</v>
      </c>
      <c r="AL43" s="28">
        <f t="shared" si="6"/>
        <v>14.1075</v>
      </c>
      <c r="AM43" s="28">
        <f t="shared" si="7"/>
        <v>13.9175</v>
      </c>
      <c r="AN43" s="28">
        <f t="array" ref="AN43">ROUND(INDEX(공차방식!H$6:L$29,MATCH(AE43,공차방식!B$6:B$29,0),MATCH(VALUE(LEFT(AG43,1)),공차방식!H$5:L$5,0))/1000,4)</f>
        <v>0.19</v>
      </c>
      <c r="AO43" s="28">
        <v>14.679</v>
      </c>
      <c r="AQ43" s="39">
        <f ca="1">OFFSET(공차방식!R$5,COUNTIF(공차방식!R$6:R$50,"&lt;"&amp;AD43)+1,0)</f>
        <v>22.4</v>
      </c>
    </row>
    <row r="44" spans="2:43" ht="15" x14ac:dyDescent="0.3">
      <c r="B44" s="76" t="str">
        <f t="shared" si="0"/>
        <v>M16×1.5</v>
      </c>
      <c r="C44" s="77" t="s">
        <v>212</v>
      </c>
      <c r="D44" s="77" t="s">
        <v>221</v>
      </c>
      <c r="E44" s="74" t="s">
        <v>135</v>
      </c>
      <c r="F44" s="75">
        <v>16</v>
      </c>
      <c r="G44" s="75">
        <v>1.5</v>
      </c>
      <c r="H44" s="74" t="s">
        <v>133</v>
      </c>
      <c r="I44" s="87" t="s">
        <v>136</v>
      </c>
      <c r="J44" s="75" t="s">
        <v>315</v>
      </c>
      <c r="K44" s="58" t="s">
        <v>491</v>
      </c>
      <c r="L44" s="75">
        <v>16</v>
      </c>
      <c r="M44" s="75">
        <v>1.5</v>
      </c>
      <c r="N44" s="74">
        <v>60</v>
      </c>
      <c r="O44" s="101">
        <f t="array" ref="O44">IFERROR(INDEX($AD$11:$AO$1485,MATCH($B44&amp;$I44,$Z$11:$Z$1485&amp;$AG$11:$AG$1485,0),MATCH($C44,$AD$9:$AO$9,0)),"-")</f>
        <v>16</v>
      </c>
      <c r="P44" s="75">
        <v>22</v>
      </c>
      <c r="Q44" s="75">
        <v>2</v>
      </c>
      <c r="R44" s="101">
        <f t="array" ref="R44">IFERROR(INDEX($AD$11:$AO$1485,MATCH($B44&amp;$I44,$Z$11:$Z$1485&amp;$AG$11:$AG$1485,0),MATCH($D44,$AD$9:$AO$9,0)),"-")</f>
        <v>15.025700000000001</v>
      </c>
      <c r="S44" s="75">
        <v>17</v>
      </c>
      <c r="T44" s="75">
        <v>7</v>
      </c>
      <c r="U44" s="75">
        <v>5</v>
      </c>
      <c r="V44" s="75">
        <v>12</v>
      </c>
      <c r="W44" s="50">
        <f t="shared" si="2"/>
        <v>20</v>
      </c>
      <c r="X44" s="50">
        <f t="shared" si="3"/>
        <v>10</v>
      </c>
      <c r="Z44" s="27" t="str">
        <f t="shared" si="1"/>
        <v>M16×1.5</v>
      </c>
      <c r="AA44" s="28" t="s">
        <v>135</v>
      </c>
      <c r="AB44" s="28"/>
      <c r="AC44" s="28"/>
      <c r="AD44" s="27">
        <v>16</v>
      </c>
      <c r="AE44" s="27">
        <v>1.5</v>
      </c>
      <c r="AF44" s="28">
        <v>60</v>
      </c>
      <c r="AG44" s="30" t="s">
        <v>136</v>
      </c>
      <c r="AH44" s="30">
        <f>INDEX(공차방식!$C$6:$D$29,MATCH(AE44,공차방식!$B$6:$B$29,0),MATCH(RIGHT(AG44,1),공차방식!$C$5:$D$5,0))/1000</f>
        <v>0</v>
      </c>
      <c r="AI44" s="28">
        <f t="shared" ca="1" si="4"/>
        <v>15.175700000000001</v>
      </c>
      <c r="AJ44" s="28">
        <f t="shared" si="5"/>
        <v>15.025700000000001</v>
      </c>
      <c r="AK44" s="28">
        <f t="array" aca="1" ref="AK44" ca="1">ROUND(INDEX(공차방식!T$6:X$50,MATCH(AQ44&amp;AE44,공차방식!R$6:R$50&amp;공차방식!S$6:S$50,0),MATCH(VALUE(LEFT(AG44,1)),공차방식!T$5:X$5,0))/1000,4)</f>
        <v>0.15</v>
      </c>
      <c r="AL44" s="28">
        <f t="shared" si="6"/>
        <v>14.6122</v>
      </c>
      <c r="AM44" s="28">
        <f t="shared" si="7"/>
        <v>14.376200000000001</v>
      </c>
      <c r="AN44" s="28">
        <f t="array" ref="AN44">ROUND(INDEX(공차방식!H$6:L$29,MATCH(AE44,공차방식!B$6:B$29,0),MATCH(VALUE(LEFT(AG44,1)),공차방식!H$5:L$5,0))/1000,4)</f>
        <v>0.23599999999999999</v>
      </c>
      <c r="AO44" s="28">
        <v>15.481</v>
      </c>
      <c r="AQ44" s="39">
        <f ca="1">OFFSET(공차방식!R$5,COUNTIF(공차방식!R$6:R$50,"&lt;"&amp;AD44)+1,0)</f>
        <v>22.4</v>
      </c>
    </row>
    <row r="45" spans="2:43" ht="15" x14ac:dyDescent="0.3">
      <c r="B45" s="76" t="str">
        <f t="shared" si="0"/>
        <v>M16×1</v>
      </c>
      <c r="C45" s="77" t="s">
        <v>212</v>
      </c>
      <c r="D45" s="77" t="s">
        <v>221</v>
      </c>
      <c r="E45" s="74" t="s">
        <v>135</v>
      </c>
      <c r="F45" s="75">
        <v>16</v>
      </c>
      <c r="G45" s="75">
        <v>1</v>
      </c>
      <c r="H45" s="74" t="s">
        <v>133</v>
      </c>
      <c r="I45" s="87" t="s">
        <v>136</v>
      </c>
      <c r="J45" s="75" t="s">
        <v>315</v>
      </c>
      <c r="K45" s="58" t="s">
        <v>491</v>
      </c>
      <c r="L45" s="75">
        <v>16</v>
      </c>
      <c r="M45" s="75">
        <v>1</v>
      </c>
      <c r="N45" s="74">
        <v>60</v>
      </c>
      <c r="O45" s="101">
        <f t="array" ref="O45">IFERROR(INDEX($AD$11:$AO$1485,MATCH($B45&amp;$I45,$Z$11:$Z$1485&amp;$AG$11:$AG$1485,0),MATCH($C45,$AD$9:$AO$9,0)),"-")</f>
        <v>16</v>
      </c>
      <c r="P45" s="75">
        <v>14</v>
      </c>
      <c r="Q45" s="75">
        <v>-2</v>
      </c>
      <c r="R45" s="101">
        <f t="array" ref="R45">IFERROR(INDEX($AD$11:$AO$1485,MATCH($B45&amp;$I45,$Z$11:$Z$1485&amp;$AG$11:$AG$1485,0),MATCH($D45,$AD$9:$AO$9,0)),"-")</f>
        <v>15.3505</v>
      </c>
      <c r="S45" s="75">
        <v>10</v>
      </c>
      <c r="T45" s="75">
        <v>2</v>
      </c>
      <c r="U45" s="75">
        <v>5</v>
      </c>
      <c r="V45" s="75">
        <v>15</v>
      </c>
      <c r="W45" s="50">
        <f t="shared" si="2"/>
        <v>16</v>
      </c>
      <c r="X45" s="50">
        <f t="shared" si="3"/>
        <v>8</v>
      </c>
      <c r="Z45" s="27" t="str">
        <f t="shared" si="1"/>
        <v>M16×1</v>
      </c>
      <c r="AA45" s="28" t="s">
        <v>135</v>
      </c>
      <c r="AB45" s="28"/>
      <c r="AC45" s="28"/>
      <c r="AD45" s="27">
        <v>16</v>
      </c>
      <c r="AE45" s="27">
        <v>1</v>
      </c>
      <c r="AF45" s="28">
        <v>60</v>
      </c>
      <c r="AG45" s="30" t="s">
        <v>136</v>
      </c>
      <c r="AH45" s="30">
        <f>INDEX(공차방식!$C$6:$D$29,MATCH(AE45,공차방식!$B$6:$B$29,0),MATCH(RIGHT(AG45,1),공차방식!$C$5:$D$5,0))/1000</f>
        <v>0</v>
      </c>
      <c r="AI45" s="28">
        <f t="shared" ca="1" si="4"/>
        <v>15.4755</v>
      </c>
      <c r="AJ45" s="28">
        <f t="shared" si="5"/>
        <v>15.3505</v>
      </c>
      <c r="AK45" s="28">
        <f t="array" aca="1" ref="AK45" ca="1">ROUND(INDEX(공차방식!T$6:X$50,MATCH(AQ45&amp;AE45,공차방식!R$6:R$50&amp;공차방식!S$6:S$50,0),MATCH(VALUE(LEFT(AG45,1)),공차방식!T$5:X$5,0))/1000,4)</f>
        <v>0.125</v>
      </c>
      <c r="AL45" s="28">
        <f t="shared" si="6"/>
        <v>15.1075</v>
      </c>
      <c r="AM45" s="28">
        <f t="shared" si="7"/>
        <v>14.9175</v>
      </c>
      <c r="AN45" s="28">
        <f t="array" ref="AN45">ROUND(INDEX(공차방식!H$6:L$29,MATCH(AE45,공차방식!B$6:B$29,0),MATCH(VALUE(LEFT(AG45,1)),공차방식!H$5:L$5,0))/1000,4)</f>
        <v>0.19</v>
      </c>
      <c r="AO45" s="28">
        <v>15.679</v>
      </c>
      <c r="AQ45" s="39">
        <f ca="1">OFFSET(공차방식!R$5,COUNTIF(공차방식!R$6:R$50,"&lt;"&amp;AD45)+1,0)</f>
        <v>22.4</v>
      </c>
    </row>
    <row r="46" spans="2:43" ht="15" x14ac:dyDescent="0.3">
      <c r="B46" s="76" t="str">
        <f t="shared" si="0"/>
        <v>M17×1.5</v>
      </c>
      <c r="C46" s="77" t="s">
        <v>212</v>
      </c>
      <c r="D46" s="77" t="s">
        <v>221</v>
      </c>
      <c r="E46" s="74" t="s">
        <v>135</v>
      </c>
      <c r="F46" s="75">
        <v>17</v>
      </c>
      <c r="G46" s="75">
        <v>1.5</v>
      </c>
      <c r="H46" s="74" t="s">
        <v>133</v>
      </c>
      <c r="I46" s="87" t="s">
        <v>136</v>
      </c>
      <c r="J46" s="75" t="s">
        <v>315</v>
      </c>
      <c r="K46" s="58" t="s">
        <v>491</v>
      </c>
      <c r="L46" s="75">
        <v>17</v>
      </c>
      <c r="M46" s="75">
        <v>1.5</v>
      </c>
      <c r="N46" s="74">
        <v>60</v>
      </c>
      <c r="O46" s="101">
        <f t="array" ref="O46">IFERROR(INDEX($AD$11:$AO$1485,MATCH($B46&amp;$I46,$Z$11:$Z$1485&amp;$AG$11:$AG$1485,0),MATCH($C46,$AD$9:$AO$9,0)),"-")</f>
        <v>17</v>
      </c>
      <c r="P46" s="75">
        <v>22</v>
      </c>
      <c r="Q46" s="75">
        <v>2</v>
      </c>
      <c r="R46" s="101">
        <f t="array" ref="R46">IFERROR(INDEX($AD$11:$AO$1485,MATCH($B46&amp;$I46,$Z$11:$Z$1485&amp;$AG$11:$AG$1485,0),MATCH($D46,$AD$9:$AO$9,0)),"-")</f>
        <v>16.025700000000001</v>
      </c>
      <c r="S46" s="75">
        <v>17</v>
      </c>
      <c r="T46" s="75">
        <v>7</v>
      </c>
      <c r="U46" s="75">
        <v>5</v>
      </c>
      <c r="V46" s="75">
        <v>12</v>
      </c>
      <c r="W46" s="50">
        <f t="shared" si="2"/>
        <v>20</v>
      </c>
      <c r="X46" s="50">
        <f t="shared" si="3"/>
        <v>10</v>
      </c>
      <c r="Z46" s="27" t="str">
        <f t="shared" si="1"/>
        <v>M17×1.5</v>
      </c>
      <c r="AA46" s="28" t="s">
        <v>135</v>
      </c>
      <c r="AB46" s="28"/>
      <c r="AC46" s="28"/>
      <c r="AD46" s="27">
        <v>17</v>
      </c>
      <c r="AE46" s="27">
        <v>1.5</v>
      </c>
      <c r="AF46" s="28">
        <v>60</v>
      </c>
      <c r="AG46" s="30" t="s">
        <v>136</v>
      </c>
      <c r="AH46" s="30">
        <f>INDEX(공차방식!$C$6:$D$29,MATCH(AE46,공차방식!$B$6:$B$29,0),MATCH(RIGHT(AG46,1),공차방식!$C$5:$D$5,0))/1000</f>
        <v>0</v>
      </c>
      <c r="AI46" s="28">
        <f t="shared" ca="1" si="4"/>
        <v>16.175699999999999</v>
      </c>
      <c r="AJ46" s="28">
        <f t="shared" si="5"/>
        <v>16.025700000000001</v>
      </c>
      <c r="AK46" s="28">
        <f t="array" aca="1" ref="AK46" ca="1">ROUND(INDEX(공차방식!T$6:X$50,MATCH(AQ46&amp;AE46,공차방식!R$6:R$50&amp;공차방식!S$6:S$50,0),MATCH(VALUE(LEFT(AG46,1)),공차방식!T$5:X$5,0))/1000,4)</f>
        <v>0.15</v>
      </c>
      <c r="AL46" s="28">
        <f t="shared" si="6"/>
        <v>15.6122</v>
      </c>
      <c r="AM46" s="28">
        <f t="shared" si="7"/>
        <v>15.376200000000001</v>
      </c>
      <c r="AN46" s="28">
        <f t="array" ref="AN46">ROUND(INDEX(공차방식!H$6:L$29,MATCH(AE46,공차방식!B$6:B$29,0),MATCH(VALUE(LEFT(AG46,1)),공차방식!H$5:L$5,0))/1000,4)</f>
        <v>0.23599999999999999</v>
      </c>
      <c r="AO46" s="28">
        <v>16.481000000000002</v>
      </c>
      <c r="AQ46" s="39">
        <f ca="1">OFFSET(공차방식!R$5,COUNTIF(공차방식!R$6:R$50,"&lt;"&amp;AD46)+1,0)</f>
        <v>22.4</v>
      </c>
    </row>
    <row r="47" spans="2:43" ht="15" x14ac:dyDescent="0.3">
      <c r="B47" s="76" t="str">
        <f t="shared" si="0"/>
        <v>M17×1</v>
      </c>
      <c r="C47" s="77" t="s">
        <v>212</v>
      </c>
      <c r="D47" s="77" t="s">
        <v>221</v>
      </c>
      <c r="E47" s="74" t="s">
        <v>135</v>
      </c>
      <c r="F47" s="75">
        <v>17</v>
      </c>
      <c r="G47" s="75">
        <v>1</v>
      </c>
      <c r="H47" s="74" t="s">
        <v>133</v>
      </c>
      <c r="I47" s="87" t="s">
        <v>136</v>
      </c>
      <c r="J47" s="75" t="s">
        <v>315</v>
      </c>
      <c r="K47" s="58" t="s">
        <v>491</v>
      </c>
      <c r="L47" s="75">
        <v>17</v>
      </c>
      <c r="M47" s="75">
        <v>1</v>
      </c>
      <c r="N47" s="74">
        <v>60</v>
      </c>
      <c r="O47" s="101">
        <f t="array" ref="O47">IFERROR(INDEX($AD$11:$AO$1485,MATCH($B47&amp;$I47,$Z$11:$Z$1485&amp;$AG$11:$AG$1485,0),MATCH($C47,$AD$9:$AO$9,0)),"-")</f>
        <v>17</v>
      </c>
      <c r="P47" s="75">
        <v>14</v>
      </c>
      <c r="Q47" s="75">
        <v>-2</v>
      </c>
      <c r="R47" s="101">
        <f t="array" ref="R47">IFERROR(INDEX($AD$11:$AO$1485,MATCH($B47&amp;$I47,$Z$11:$Z$1485&amp;$AG$11:$AG$1485,0),MATCH($D47,$AD$9:$AO$9,0)),"-")</f>
        <v>16.3505</v>
      </c>
      <c r="S47" s="75">
        <v>10</v>
      </c>
      <c r="T47" s="75">
        <v>2</v>
      </c>
      <c r="U47" s="75">
        <v>5</v>
      </c>
      <c r="V47" s="75">
        <v>15</v>
      </c>
      <c r="W47" s="50">
        <f t="shared" si="2"/>
        <v>16</v>
      </c>
      <c r="X47" s="50">
        <f t="shared" si="3"/>
        <v>8</v>
      </c>
      <c r="Z47" s="27" t="str">
        <f t="shared" si="1"/>
        <v>M17×1</v>
      </c>
      <c r="AA47" s="28" t="s">
        <v>135</v>
      </c>
      <c r="AB47" s="28"/>
      <c r="AC47" s="28"/>
      <c r="AD47" s="27">
        <v>17</v>
      </c>
      <c r="AE47" s="27">
        <v>1</v>
      </c>
      <c r="AF47" s="28">
        <v>60</v>
      </c>
      <c r="AG47" s="30" t="s">
        <v>136</v>
      </c>
      <c r="AH47" s="30">
        <f>INDEX(공차방식!$C$6:$D$29,MATCH(AE47,공차방식!$B$6:$B$29,0),MATCH(RIGHT(AG47,1),공차방식!$C$5:$D$5,0))/1000</f>
        <v>0</v>
      </c>
      <c r="AI47" s="28">
        <f t="shared" ca="1" si="4"/>
        <v>16.4755</v>
      </c>
      <c r="AJ47" s="28">
        <f t="shared" si="5"/>
        <v>16.3505</v>
      </c>
      <c r="AK47" s="28">
        <f t="array" aca="1" ref="AK47" ca="1">ROUND(INDEX(공차방식!T$6:X$50,MATCH(AQ47&amp;AE47,공차방식!R$6:R$50&amp;공차방식!S$6:S$50,0),MATCH(VALUE(LEFT(AG47,1)),공차방식!T$5:X$5,0))/1000,4)</f>
        <v>0.125</v>
      </c>
      <c r="AL47" s="28">
        <f t="shared" si="6"/>
        <v>16.107500000000002</v>
      </c>
      <c r="AM47" s="28">
        <f t="shared" si="7"/>
        <v>15.9175</v>
      </c>
      <c r="AN47" s="28">
        <f t="array" ref="AN47">ROUND(INDEX(공차방식!H$6:L$29,MATCH(AE47,공차방식!B$6:B$29,0),MATCH(VALUE(LEFT(AG47,1)),공차방식!H$5:L$5,0))/1000,4)</f>
        <v>0.19</v>
      </c>
      <c r="AO47" s="28">
        <v>16.678999999999998</v>
      </c>
      <c r="AQ47" s="39">
        <f ca="1">OFFSET(공차방식!R$5,COUNTIF(공차방식!R$6:R$50,"&lt;"&amp;AD47)+1,0)</f>
        <v>22.4</v>
      </c>
    </row>
    <row r="48" spans="2:43" ht="15" x14ac:dyDescent="0.3">
      <c r="B48" s="76" t="str">
        <f t="shared" si="0"/>
        <v>M18×2</v>
      </c>
      <c r="C48" s="77" t="s">
        <v>212</v>
      </c>
      <c r="D48" s="77" t="s">
        <v>221</v>
      </c>
      <c r="E48" s="74" t="s">
        <v>135</v>
      </c>
      <c r="F48" s="75">
        <v>18</v>
      </c>
      <c r="G48" s="75">
        <v>2</v>
      </c>
      <c r="H48" s="74" t="s">
        <v>133</v>
      </c>
      <c r="I48" s="87" t="s">
        <v>136</v>
      </c>
      <c r="J48" s="75" t="s">
        <v>315</v>
      </c>
      <c r="K48" s="58" t="s">
        <v>491</v>
      </c>
      <c r="L48" s="75">
        <v>18</v>
      </c>
      <c r="M48" s="75">
        <v>2</v>
      </c>
      <c r="N48" s="74">
        <v>60</v>
      </c>
      <c r="O48" s="101">
        <f t="array" ref="O48">IFERROR(INDEX($AD$11:$AO$1485,MATCH($B48&amp;$I48,$Z$11:$Z$1485&amp;$AG$11:$AG$1485,0),MATCH($C48,$AD$9:$AO$9,0)),"-")</f>
        <v>18</v>
      </c>
      <c r="P48" s="75">
        <v>22</v>
      </c>
      <c r="Q48" s="75">
        <v>2</v>
      </c>
      <c r="R48" s="101">
        <f t="array" ref="R48">IFERROR(INDEX($AD$11:$AO$1485,MATCH($B48&amp;$I48,$Z$11:$Z$1485&amp;$AG$11:$AG$1485,0),MATCH($D48,$AD$9:$AO$9,0)),"-")</f>
        <v>16.701000000000001</v>
      </c>
      <c r="S48" s="75">
        <v>17</v>
      </c>
      <c r="T48" s="75">
        <v>7</v>
      </c>
      <c r="U48" s="75">
        <v>5</v>
      </c>
      <c r="V48" s="75">
        <v>10</v>
      </c>
      <c r="W48" s="50">
        <f t="shared" si="2"/>
        <v>20</v>
      </c>
      <c r="X48" s="50">
        <f t="shared" si="3"/>
        <v>10</v>
      </c>
      <c r="Z48" s="27" t="str">
        <f t="shared" si="1"/>
        <v>M18×2</v>
      </c>
      <c r="AA48" s="28" t="s">
        <v>135</v>
      </c>
      <c r="AB48" s="28"/>
      <c r="AC48" s="28"/>
      <c r="AD48" s="27">
        <v>18</v>
      </c>
      <c r="AE48" s="27">
        <v>2</v>
      </c>
      <c r="AF48" s="28">
        <v>60</v>
      </c>
      <c r="AG48" s="30" t="s">
        <v>136</v>
      </c>
      <c r="AH48" s="30">
        <f>INDEX(공차방식!$C$6:$D$29,MATCH(AE48,공차방식!$B$6:$B$29,0),MATCH(RIGHT(AG48,1),공차방식!$C$5:$D$5,0))/1000</f>
        <v>0</v>
      </c>
      <c r="AI48" s="28">
        <f t="shared" ca="1" si="4"/>
        <v>16.870999999999999</v>
      </c>
      <c r="AJ48" s="28">
        <f t="shared" si="5"/>
        <v>16.701000000000001</v>
      </c>
      <c r="AK48" s="28">
        <f t="array" aca="1" ref="AK48" ca="1">ROUND(INDEX(공차방식!T$6:X$50,MATCH(AQ48&amp;AE48,공차방식!R$6:R$50&amp;공차방식!S$6:S$50,0),MATCH(VALUE(LEFT(AG48,1)),공차방식!T$5:X$5,0))/1000,4)</f>
        <v>0.17</v>
      </c>
      <c r="AL48" s="28">
        <f t="shared" si="6"/>
        <v>16.134899999999998</v>
      </c>
      <c r="AM48" s="28">
        <f t="shared" si="7"/>
        <v>15.834899999999999</v>
      </c>
      <c r="AN48" s="28">
        <f t="array" ref="AN48">ROUND(INDEX(공차방식!H$6:L$29,MATCH(AE48,공차방식!B$6:B$29,0),MATCH(VALUE(LEFT(AG48,1)),공차방식!H$5:L$5,0))/1000,4)</f>
        <v>0.3</v>
      </c>
      <c r="AO48" s="28">
        <v>17.276</v>
      </c>
      <c r="AQ48" s="39">
        <f ca="1">OFFSET(공차방식!R$5,COUNTIF(공차방식!R$6:R$50,"&lt;"&amp;AD48)+1,0)</f>
        <v>22.4</v>
      </c>
    </row>
    <row r="49" spans="2:43" ht="15" x14ac:dyDescent="0.3">
      <c r="B49" s="76" t="str">
        <f t="shared" si="0"/>
        <v>M18×1.5</v>
      </c>
      <c r="C49" s="77" t="s">
        <v>212</v>
      </c>
      <c r="D49" s="77" t="s">
        <v>221</v>
      </c>
      <c r="E49" s="74" t="s">
        <v>135</v>
      </c>
      <c r="F49" s="75">
        <v>18</v>
      </c>
      <c r="G49" s="75">
        <v>1.5</v>
      </c>
      <c r="H49" s="74" t="s">
        <v>133</v>
      </c>
      <c r="I49" s="87" t="s">
        <v>136</v>
      </c>
      <c r="J49" s="75" t="s">
        <v>315</v>
      </c>
      <c r="K49" s="58" t="s">
        <v>491</v>
      </c>
      <c r="L49" s="75">
        <v>18</v>
      </c>
      <c r="M49" s="75">
        <v>1.5</v>
      </c>
      <c r="N49" s="74">
        <v>60</v>
      </c>
      <c r="O49" s="101">
        <f t="array" ref="O49">IFERROR(INDEX($AD$11:$AO$1485,MATCH($B49&amp;$I49,$Z$11:$Z$1485&amp;$AG$11:$AG$1485,0),MATCH($C49,$AD$9:$AO$9,0)),"-")</f>
        <v>18</v>
      </c>
      <c r="P49" s="75">
        <v>22</v>
      </c>
      <c r="Q49" s="75">
        <v>2</v>
      </c>
      <c r="R49" s="101">
        <f t="array" ref="R49">IFERROR(INDEX($AD$11:$AO$1485,MATCH($B49&amp;$I49,$Z$11:$Z$1485&amp;$AG$11:$AG$1485,0),MATCH($D49,$AD$9:$AO$9,0)),"-")</f>
        <v>17.025700000000001</v>
      </c>
      <c r="S49" s="75">
        <v>17</v>
      </c>
      <c r="T49" s="75">
        <v>7</v>
      </c>
      <c r="U49" s="75">
        <v>5</v>
      </c>
      <c r="V49" s="75">
        <v>12</v>
      </c>
      <c r="W49" s="50">
        <f t="shared" si="2"/>
        <v>20</v>
      </c>
      <c r="X49" s="50">
        <f t="shared" si="3"/>
        <v>10</v>
      </c>
      <c r="Z49" s="27" t="str">
        <f t="shared" si="1"/>
        <v>M18×1.5</v>
      </c>
      <c r="AA49" s="28" t="s">
        <v>135</v>
      </c>
      <c r="AB49" s="28"/>
      <c r="AC49" s="28"/>
      <c r="AD49" s="27">
        <v>18</v>
      </c>
      <c r="AE49" s="27">
        <v>1.5</v>
      </c>
      <c r="AF49" s="28">
        <v>60</v>
      </c>
      <c r="AG49" s="30" t="s">
        <v>136</v>
      </c>
      <c r="AH49" s="30">
        <f>INDEX(공차방식!$C$6:$D$29,MATCH(AE49,공차방식!$B$6:$B$29,0),MATCH(RIGHT(AG49,1),공차방식!$C$5:$D$5,0))/1000</f>
        <v>0</v>
      </c>
      <c r="AI49" s="28">
        <f t="shared" ca="1" si="4"/>
        <v>17.175699999999999</v>
      </c>
      <c r="AJ49" s="28">
        <f t="shared" si="5"/>
        <v>17.025700000000001</v>
      </c>
      <c r="AK49" s="28">
        <f t="array" aca="1" ref="AK49" ca="1">ROUND(INDEX(공차방식!T$6:X$50,MATCH(AQ49&amp;AE49,공차방식!R$6:R$50&amp;공차방식!S$6:S$50,0),MATCH(VALUE(LEFT(AG49,1)),공차방식!T$5:X$5,0))/1000,4)</f>
        <v>0.15</v>
      </c>
      <c r="AL49" s="28">
        <f t="shared" si="6"/>
        <v>16.612200000000001</v>
      </c>
      <c r="AM49" s="28">
        <f t="shared" si="7"/>
        <v>16.376200000000001</v>
      </c>
      <c r="AN49" s="28">
        <f t="array" ref="AN49">ROUND(INDEX(공차방식!H$6:L$29,MATCH(AE49,공차방식!B$6:B$29,0),MATCH(VALUE(LEFT(AG49,1)),공차방식!H$5:L$5,0))/1000,4)</f>
        <v>0.23599999999999999</v>
      </c>
      <c r="AO49" s="28">
        <v>17.481000000000002</v>
      </c>
      <c r="AQ49" s="39">
        <f ca="1">OFFSET(공차방식!R$5,COUNTIF(공차방식!R$6:R$50,"&lt;"&amp;AD49)+1,0)</f>
        <v>22.4</v>
      </c>
    </row>
    <row r="50" spans="2:43" ht="15" x14ac:dyDescent="0.3">
      <c r="B50" s="76" t="str">
        <f t="shared" si="0"/>
        <v>M18×1</v>
      </c>
      <c r="C50" s="77" t="s">
        <v>212</v>
      </c>
      <c r="D50" s="77" t="s">
        <v>221</v>
      </c>
      <c r="E50" s="74" t="s">
        <v>135</v>
      </c>
      <c r="F50" s="75">
        <v>18</v>
      </c>
      <c r="G50" s="75">
        <v>1</v>
      </c>
      <c r="H50" s="74" t="s">
        <v>133</v>
      </c>
      <c r="I50" s="87" t="s">
        <v>136</v>
      </c>
      <c r="J50" s="75" t="s">
        <v>315</v>
      </c>
      <c r="K50" s="58" t="s">
        <v>491</v>
      </c>
      <c r="L50" s="75">
        <v>18</v>
      </c>
      <c r="M50" s="75">
        <v>1</v>
      </c>
      <c r="N50" s="74">
        <v>60</v>
      </c>
      <c r="O50" s="101">
        <f t="array" ref="O50">IFERROR(INDEX($AD$11:$AO$1485,MATCH($B50&amp;$I50,$Z$11:$Z$1485&amp;$AG$11:$AG$1485,0),MATCH($C50,$AD$9:$AO$9,0)),"-")</f>
        <v>18</v>
      </c>
      <c r="P50" s="75">
        <v>14</v>
      </c>
      <c r="Q50" s="75">
        <v>-2</v>
      </c>
      <c r="R50" s="101">
        <f t="array" ref="R50">IFERROR(INDEX($AD$11:$AO$1485,MATCH($B50&amp;$I50,$Z$11:$Z$1485&amp;$AG$11:$AG$1485,0),MATCH($D50,$AD$9:$AO$9,0)),"-")</f>
        <v>17.3505</v>
      </c>
      <c r="S50" s="75">
        <v>10</v>
      </c>
      <c r="T50" s="75">
        <v>2</v>
      </c>
      <c r="U50" s="75">
        <v>5</v>
      </c>
      <c r="V50" s="75">
        <v>15</v>
      </c>
      <c r="W50" s="50">
        <f t="shared" si="2"/>
        <v>16</v>
      </c>
      <c r="X50" s="50">
        <f t="shared" si="3"/>
        <v>8</v>
      </c>
      <c r="Z50" s="27" t="str">
        <f t="shared" si="1"/>
        <v>M18×1</v>
      </c>
      <c r="AA50" s="28" t="s">
        <v>135</v>
      </c>
      <c r="AB50" s="28"/>
      <c r="AC50" s="28"/>
      <c r="AD50" s="27">
        <v>18</v>
      </c>
      <c r="AE50" s="27">
        <v>1</v>
      </c>
      <c r="AF50" s="28">
        <v>60</v>
      </c>
      <c r="AG50" s="30" t="s">
        <v>136</v>
      </c>
      <c r="AH50" s="30">
        <f>INDEX(공차방식!$C$6:$D$29,MATCH(AE50,공차방식!$B$6:$B$29,0),MATCH(RIGHT(AG50,1),공차방식!$C$5:$D$5,0))/1000</f>
        <v>0</v>
      </c>
      <c r="AI50" s="28">
        <f t="shared" ca="1" si="4"/>
        <v>17.4755</v>
      </c>
      <c r="AJ50" s="28">
        <f t="shared" si="5"/>
        <v>17.3505</v>
      </c>
      <c r="AK50" s="28">
        <f t="array" aca="1" ref="AK50" ca="1">ROUND(INDEX(공차방식!T$6:X$50,MATCH(AQ50&amp;AE50,공차방식!R$6:R$50&amp;공차방식!S$6:S$50,0),MATCH(VALUE(LEFT(AG50,1)),공차방식!T$5:X$5,0))/1000,4)</f>
        <v>0.125</v>
      </c>
      <c r="AL50" s="28">
        <f t="shared" si="6"/>
        <v>17.107500000000002</v>
      </c>
      <c r="AM50" s="28">
        <f t="shared" si="7"/>
        <v>16.9175</v>
      </c>
      <c r="AN50" s="28">
        <f t="array" ref="AN50">ROUND(INDEX(공차방식!H$6:L$29,MATCH(AE50,공차방식!B$6:B$29,0),MATCH(VALUE(LEFT(AG50,1)),공차방식!H$5:L$5,0))/1000,4)</f>
        <v>0.19</v>
      </c>
      <c r="AO50" s="28">
        <v>17.678999999999998</v>
      </c>
      <c r="AQ50" s="39">
        <f ca="1">OFFSET(공차방식!R$5,COUNTIF(공차방식!R$6:R$50,"&lt;"&amp;AD50)+1,0)</f>
        <v>22.4</v>
      </c>
    </row>
    <row r="51" spans="2:43" ht="15" x14ac:dyDescent="0.3">
      <c r="B51" s="76" t="str">
        <f t="shared" si="0"/>
        <v>M20×2</v>
      </c>
      <c r="C51" s="77" t="s">
        <v>212</v>
      </c>
      <c r="D51" s="77" t="s">
        <v>221</v>
      </c>
      <c r="E51" s="74" t="s">
        <v>135</v>
      </c>
      <c r="F51" s="75">
        <v>20</v>
      </c>
      <c r="G51" s="75">
        <v>2</v>
      </c>
      <c r="H51" s="74" t="s">
        <v>133</v>
      </c>
      <c r="I51" s="87" t="s">
        <v>136</v>
      </c>
      <c r="J51" s="75" t="s">
        <v>315</v>
      </c>
      <c r="K51" s="58" t="s">
        <v>491</v>
      </c>
      <c r="L51" s="75">
        <v>20</v>
      </c>
      <c r="M51" s="75">
        <v>2</v>
      </c>
      <c r="N51" s="74">
        <v>60</v>
      </c>
      <c r="O51" s="101">
        <f t="array" ref="O51">IFERROR(INDEX($AD$11:$AO$1485,MATCH($B51&amp;$I51,$Z$11:$Z$1485&amp;$AG$11:$AG$1485,0),MATCH($C51,$AD$9:$AO$9,0)),"-")</f>
        <v>20</v>
      </c>
      <c r="P51" s="75">
        <v>22</v>
      </c>
      <c r="Q51" s="75">
        <v>2</v>
      </c>
      <c r="R51" s="101">
        <f t="array" ref="R51">IFERROR(INDEX($AD$11:$AO$1485,MATCH($B51&amp;$I51,$Z$11:$Z$1485&amp;$AG$11:$AG$1485,0),MATCH($D51,$AD$9:$AO$9,0)),"-")</f>
        <v>18.701000000000001</v>
      </c>
      <c r="S51" s="75">
        <v>17</v>
      </c>
      <c r="T51" s="75">
        <v>7</v>
      </c>
      <c r="U51" s="75">
        <v>5</v>
      </c>
      <c r="V51" s="75">
        <v>10</v>
      </c>
      <c r="W51" s="50">
        <f t="shared" si="2"/>
        <v>20</v>
      </c>
      <c r="X51" s="50">
        <f t="shared" si="3"/>
        <v>10</v>
      </c>
      <c r="Z51" s="27" t="str">
        <f t="shared" si="1"/>
        <v>M20×2</v>
      </c>
      <c r="AA51" s="28" t="s">
        <v>135</v>
      </c>
      <c r="AB51" s="28"/>
      <c r="AC51" s="28"/>
      <c r="AD51" s="27">
        <v>20</v>
      </c>
      <c r="AE51" s="27">
        <v>2</v>
      </c>
      <c r="AF51" s="28">
        <v>60</v>
      </c>
      <c r="AG51" s="30" t="s">
        <v>136</v>
      </c>
      <c r="AH51" s="30">
        <f>INDEX(공차방식!$C$6:$D$29,MATCH(AE51,공차방식!$B$6:$B$29,0),MATCH(RIGHT(AG51,1),공차방식!$C$5:$D$5,0))/1000</f>
        <v>0</v>
      </c>
      <c r="AI51" s="28">
        <f t="shared" ca="1" si="4"/>
        <v>18.870999999999999</v>
      </c>
      <c r="AJ51" s="28">
        <f t="shared" si="5"/>
        <v>18.701000000000001</v>
      </c>
      <c r="AK51" s="28">
        <f t="array" aca="1" ref="AK51" ca="1">ROUND(INDEX(공차방식!T$6:X$50,MATCH(AQ51&amp;AE51,공차방식!R$6:R$50&amp;공차방식!S$6:S$50,0),MATCH(VALUE(LEFT(AG51,1)),공차방식!T$5:X$5,0))/1000,4)</f>
        <v>0.17</v>
      </c>
      <c r="AL51" s="28">
        <f t="shared" si="6"/>
        <v>18.134899999999998</v>
      </c>
      <c r="AM51" s="28">
        <f t="shared" si="7"/>
        <v>17.834900000000001</v>
      </c>
      <c r="AN51" s="28">
        <f t="array" ref="AN51">ROUND(INDEX(공차방식!H$6:L$29,MATCH(AE51,공차방식!B$6:B$29,0),MATCH(VALUE(LEFT(AG51,1)),공차방식!H$5:L$5,0))/1000,4)</f>
        <v>0.3</v>
      </c>
      <c r="AO51" s="28">
        <v>19.276</v>
      </c>
      <c r="AQ51" s="39">
        <f ca="1">OFFSET(공차방식!R$5,COUNTIF(공차방식!R$6:R$50,"&lt;"&amp;AD51)+1,0)</f>
        <v>22.4</v>
      </c>
    </row>
    <row r="52" spans="2:43" ht="15" x14ac:dyDescent="0.3">
      <c r="B52" s="76" t="str">
        <f t="shared" si="0"/>
        <v>M20×1.5</v>
      </c>
      <c r="C52" s="77" t="s">
        <v>212</v>
      </c>
      <c r="D52" s="77" t="s">
        <v>221</v>
      </c>
      <c r="E52" s="74" t="s">
        <v>135</v>
      </c>
      <c r="F52" s="75">
        <v>20</v>
      </c>
      <c r="G52" s="75">
        <v>1.5</v>
      </c>
      <c r="H52" s="74" t="s">
        <v>133</v>
      </c>
      <c r="I52" s="87" t="s">
        <v>136</v>
      </c>
      <c r="J52" s="75" t="s">
        <v>315</v>
      </c>
      <c r="K52" s="58" t="s">
        <v>491</v>
      </c>
      <c r="L52" s="75">
        <v>20</v>
      </c>
      <c r="M52" s="75">
        <v>1.5</v>
      </c>
      <c r="N52" s="74">
        <v>60</v>
      </c>
      <c r="O52" s="101">
        <f t="array" ref="O52">IFERROR(INDEX($AD$11:$AO$1485,MATCH($B52&amp;$I52,$Z$11:$Z$1485&amp;$AG$11:$AG$1485,0),MATCH($C52,$AD$9:$AO$9,0)),"-")</f>
        <v>20</v>
      </c>
      <c r="P52" s="75">
        <v>22</v>
      </c>
      <c r="Q52" s="75">
        <v>2</v>
      </c>
      <c r="R52" s="101">
        <f t="array" ref="R52">IFERROR(INDEX($AD$11:$AO$1485,MATCH($B52&amp;$I52,$Z$11:$Z$1485&amp;$AG$11:$AG$1485,0),MATCH($D52,$AD$9:$AO$9,0)),"-")</f>
        <v>19.025700000000001</v>
      </c>
      <c r="S52" s="75">
        <v>17</v>
      </c>
      <c r="T52" s="75">
        <v>7</v>
      </c>
      <c r="U52" s="75">
        <v>5</v>
      </c>
      <c r="V52" s="75">
        <v>12</v>
      </c>
      <c r="W52" s="50">
        <f t="shared" si="2"/>
        <v>20</v>
      </c>
      <c r="X52" s="50">
        <f t="shared" si="3"/>
        <v>10</v>
      </c>
      <c r="Z52" s="27" t="str">
        <f t="shared" si="1"/>
        <v>M20×1.5</v>
      </c>
      <c r="AA52" s="28" t="s">
        <v>135</v>
      </c>
      <c r="AB52" s="28"/>
      <c r="AC52" s="28"/>
      <c r="AD52" s="27">
        <v>20</v>
      </c>
      <c r="AE52" s="27">
        <v>1.5</v>
      </c>
      <c r="AF52" s="28">
        <v>60</v>
      </c>
      <c r="AG52" s="30" t="s">
        <v>136</v>
      </c>
      <c r="AH52" s="30">
        <f>INDEX(공차방식!$C$6:$D$29,MATCH(AE52,공차방식!$B$6:$B$29,0),MATCH(RIGHT(AG52,1),공차방식!$C$5:$D$5,0))/1000</f>
        <v>0</v>
      </c>
      <c r="AI52" s="28">
        <f t="shared" ca="1" si="4"/>
        <v>19.175699999999999</v>
      </c>
      <c r="AJ52" s="28">
        <f t="shared" si="5"/>
        <v>19.025700000000001</v>
      </c>
      <c r="AK52" s="28">
        <f t="array" aca="1" ref="AK52" ca="1">ROUND(INDEX(공차방식!T$6:X$50,MATCH(AQ52&amp;AE52,공차방식!R$6:R$50&amp;공차방식!S$6:S$50,0),MATCH(VALUE(LEFT(AG52,1)),공차방식!T$5:X$5,0))/1000,4)</f>
        <v>0.15</v>
      </c>
      <c r="AL52" s="28">
        <f t="shared" si="6"/>
        <v>18.612200000000001</v>
      </c>
      <c r="AM52" s="28">
        <f t="shared" si="7"/>
        <v>18.376200000000001</v>
      </c>
      <c r="AN52" s="28">
        <f t="array" ref="AN52">ROUND(INDEX(공차방식!H$6:L$29,MATCH(AE52,공차방식!B$6:B$29,0),MATCH(VALUE(LEFT(AG52,1)),공차방식!H$5:L$5,0))/1000,4)</f>
        <v>0.23599999999999999</v>
      </c>
      <c r="AO52" s="28">
        <v>19.481000000000002</v>
      </c>
      <c r="AQ52" s="39">
        <f ca="1">OFFSET(공차방식!R$5,COUNTIF(공차방식!R$6:R$50,"&lt;"&amp;AD52)+1,0)</f>
        <v>22.4</v>
      </c>
    </row>
    <row r="53" spans="2:43" ht="15" x14ac:dyDescent="0.3">
      <c r="B53" s="76" t="str">
        <f t="shared" si="0"/>
        <v>M20×1</v>
      </c>
      <c r="C53" s="77" t="s">
        <v>212</v>
      </c>
      <c r="D53" s="77" t="s">
        <v>221</v>
      </c>
      <c r="E53" s="74" t="s">
        <v>135</v>
      </c>
      <c r="F53" s="75">
        <v>20</v>
      </c>
      <c r="G53" s="75">
        <v>1</v>
      </c>
      <c r="H53" s="74" t="s">
        <v>133</v>
      </c>
      <c r="I53" s="87" t="s">
        <v>136</v>
      </c>
      <c r="J53" s="75" t="s">
        <v>315</v>
      </c>
      <c r="K53" s="58" t="s">
        <v>491</v>
      </c>
      <c r="L53" s="75">
        <v>20</v>
      </c>
      <c r="M53" s="75">
        <v>1</v>
      </c>
      <c r="N53" s="74">
        <v>60</v>
      </c>
      <c r="O53" s="101">
        <f t="array" ref="O53">IFERROR(INDEX($AD$11:$AO$1485,MATCH($B53&amp;$I53,$Z$11:$Z$1485&amp;$AG$11:$AG$1485,0),MATCH($C53,$AD$9:$AO$9,0)),"-")</f>
        <v>20</v>
      </c>
      <c r="P53" s="75">
        <v>14</v>
      </c>
      <c r="Q53" s="75">
        <v>-2</v>
      </c>
      <c r="R53" s="101">
        <f t="array" ref="R53">IFERROR(INDEX($AD$11:$AO$1485,MATCH($B53&amp;$I53,$Z$11:$Z$1485&amp;$AG$11:$AG$1485,0),MATCH($D53,$AD$9:$AO$9,0)),"-")</f>
        <v>19.3505</v>
      </c>
      <c r="S53" s="75">
        <v>10</v>
      </c>
      <c r="T53" s="75">
        <v>2</v>
      </c>
      <c r="U53" s="75">
        <v>5</v>
      </c>
      <c r="V53" s="75">
        <v>15</v>
      </c>
      <c r="W53" s="50">
        <f t="shared" si="2"/>
        <v>16</v>
      </c>
      <c r="X53" s="50">
        <f t="shared" si="3"/>
        <v>8</v>
      </c>
      <c r="Z53" s="27" t="str">
        <f t="shared" si="1"/>
        <v>M20×1</v>
      </c>
      <c r="AA53" s="28" t="s">
        <v>135</v>
      </c>
      <c r="AB53" s="28"/>
      <c r="AC53" s="28"/>
      <c r="AD53" s="27">
        <v>20</v>
      </c>
      <c r="AE53" s="27">
        <v>1</v>
      </c>
      <c r="AF53" s="28">
        <v>60</v>
      </c>
      <c r="AG53" s="30" t="s">
        <v>136</v>
      </c>
      <c r="AH53" s="30">
        <f>INDEX(공차방식!$C$6:$D$29,MATCH(AE53,공차방식!$B$6:$B$29,0),MATCH(RIGHT(AG53,1),공차방식!$C$5:$D$5,0))/1000</f>
        <v>0</v>
      </c>
      <c r="AI53" s="28">
        <f t="shared" ca="1" si="4"/>
        <v>19.4755</v>
      </c>
      <c r="AJ53" s="28">
        <f t="shared" si="5"/>
        <v>19.3505</v>
      </c>
      <c r="AK53" s="28">
        <f t="array" aca="1" ref="AK53" ca="1">ROUND(INDEX(공차방식!T$6:X$50,MATCH(AQ53&amp;AE53,공차방식!R$6:R$50&amp;공차방식!S$6:S$50,0),MATCH(VALUE(LEFT(AG53,1)),공차방식!T$5:X$5,0))/1000,4)</f>
        <v>0.125</v>
      </c>
      <c r="AL53" s="28">
        <f t="shared" si="6"/>
        <v>19.107500000000002</v>
      </c>
      <c r="AM53" s="28">
        <f t="shared" si="7"/>
        <v>18.9175</v>
      </c>
      <c r="AN53" s="28">
        <f t="array" ref="AN53">ROUND(INDEX(공차방식!H$6:L$29,MATCH(AE53,공차방식!B$6:B$29,0),MATCH(VALUE(LEFT(AG53,1)),공차방식!H$5:L$5,0))/1000,4)</f>
        <v>0.19</v>
      </c>
      <c r="AO53" s="28">
        <v>19.678999999999998</v>
      </c>
      <c r="AQ53" s="39">
        <f ca="1">OFFSET(공차방식!R$5,COUNTIF(공차방식!R$6:R$50,"&lt;"&amp;AD53)+1,0)</f>
        <v>22.4</v>
      </c>
    </row>
    <row r="54" spans="2:43" ht="15" x14ac:dyDescent="0.3">
      <c r="B54" s="76" t="str">
        <f t="shared" si="0"/>
        <v>M22×2</v>
      </c>
      <c r="C54" s="77" t="s">
        <v>212</v>
      </c>
      <c r="D54" s="77" t="s">
        <v>221</v>
      </c>
      <c r="E54" s="74" t="s">
        <v>135</v>
      </c>
      <c r="F54" s="75">
        <v>22</v>
      </c>
      <c r="G54" s="75">
        <v>2</v>
      </c>
      <c r="H54" s="74" t="s">
        <v>133</v>
      </c>
      <c r="I54" s="87" t="s">
        <v>136</v>
      </c>
      <c r="J54" s="75" t="s">
        <v>315</v>
      </c>
      <c r="K54" s="58" t="s">
        <v>491</v>
      </c>
      <c r="L54" s="75">
        <v>22</v>
      </c>
      <c r="M54" s="75">
        <v>2</v>
      </c>
      <c r="N54" s="74">
        <v>60</v>
      </c>
      <c r="O54" s="101">
        <f t="array" ref="O54">IFERROR(INDEX($AD$11:$AO$1485,MATCH($B54&amp;$I54,$Z$11:$Z$1485&amp;$AG$11:$AG$1485,0),MATCH($C54,$AD$9:$AO$9,0)),"-")</f>
        <v>22</v>
      </c>
      <c r="P54" s="75">
        <v>22</v>
      </c>
      <c r="Q54" s="75">
        <v>2</v>
      </c>
      <c r="R54" s="101">
        <f t="array" ref="R54">IFERROR(INDEX($AD$11:$AO$1485,MATCH($B54&amp;$I54,$Z$11:$Z$1485&amp;$AG$11:$AG$1485,0),MATCH($D54,$AD$9:$AO$9,0)),"-")</f>
        <v>20.701000000000001</v>
      </c>
      <c r="S54" s="75">
        <v>17</v>
      </c>
      <c r="T54" s="75">
        <v>7</v>
      </c>
      <c r="U54" s="75">
        <v>5</v>
      </c>
      <c r="V54" s="75">
        <v>10</v>
      </c>
      <c r="W54" s="50">
        <f t="shared" si="2"/>
        <v>20</v>
      </c>
      <c r="X54" s="50">
        <f t="shared" si="3"/>
        <v>10</v>
      </c>
      <c r="Z54" s="27" t="str">
        <f t="shared" si="1"/>
        <v>M22×2</v>
      </c>
      <c r="AA54" s="28" t="s">
        <v>135</v>
      </c>
      <c r="AB54" s="28"/>
      <c r="AC54" s="28"/>
      <c r="AD54" s="27">
        <v>22</v>
      </c>
      <c r="AE54" s="27">
        <v>2</v>
      </c>
      <c r="AF54" s="28">
        <v>60</v>
      </c>
      <c r="AG54" s="30" t="s">
        <v>136</v>
      </c>
      <c r="AH54" s="30">
        <f>INDEX(공차방식!$C$6:$D$29,MATCH(AE54,공차방식!$B$6:$B$29,0),MATCH(RIGHT(AG54,1),공차방식!$C$5:$D$5,0))/1000</f>
        <v>0</v>
      </c>
      <c r="AI54" s="28">
        <f t="shared" ca="1" si="4"/>
        <v>20.870999999999999</v>
      </c>
      <c r="AJ54" s="28">
        <f t="shared" si="5"/>
        <v>20.701000000000001</v>
      </c>
      <c r="AK54" s="28">
        <f t="array" aca="1" ref="AK54" ca="1">ROUND(INDEX(공차방식!T$6:X$50,MATCH(AQ54&amp;AE54,공차방식!R$6:R$50&amp;공차방식!S$6:S$50,0),MATCH(VALUE(LEFT(AG54,1)),공차방식!T$5:X$5,0))/1000,4)</f>
        <v>0.17</v>
      </c>
      <c r="AL54" s="28">
        <f t="shared" si="6"/>
        <v>20.134899999999998</v>
      </c>
      <c r="AM54" s="28">
        <f t="shared" si="7"/>
        <v>19.834900000000001</v>
      </c>
      <c r="AN54" s="28">
        <f t="array" ref="AN54">ROUND(INDEX(공차방식!H$6:L$29,MATCH(AE54,공차방식!B$6:B$29,0),MATCH(VALUE(LEFT(AG54,1)),공차방식!H$5:L$5,0))/1000,4)</f>
        <v>0.3</v>
      </c>
      <c r="AO54" s="28">
        <v>21.276</v>
      </c>
      <c r="AQ54" s="39">
        <f ca="1">OFFSET(공차방식!R$5,COUNTIF(공차방식!R$6:R$50,"&lt;"&amp;AD54)+1,0)</f>
        <v>22.4</v>
      </c>
    </row>
    <row r="55" spans="2:43" ht="15" x14ac:dyDescent="0.3">
      <c r="B55" s="76" t="str">
        <f t="shared" si="0"/>
        <v>M22×1.5</v>
      </c>
      <c r="C55" s="77" t="s">
        <v>212</v>
      </c>
      <c r="D55" s="77" t="s">
        <v>221</v>
      </c>
      <c r="E55" s="74" t="s">
        <v>135</v>
      </c>
      <c r="F55" s="75">
        <v>22</v>
      </c>
      <c r="G55" s="75">
        <v>1.5</v>
      </c>
      <c r="H55" s="74" t="s">
        <v>133</v>
      </c>
      <c r="I55" s="87" t="s">
        <v>136</v>
      </c>
      <c r="J55" s="75" t="s">
        <v>315</v>
      </c>
      <c r="K55" s="58" t="s">
        <v>491</v>
      </c>
      <c r="L55" s="75">
        <v>22</v>
      </c>
      <c r="M55" s="75">
        <v>1.5</v>
      </c>
      <c r="N55" s="74">
        <v>60</v>
      </c>
      <c r="O55" s="101">
        <f t="array" ref="O55">IFERROR(INDEX($AD$11:$AO$1485,MATCH($B55&amp;$I55,$Z$11:$Z$1485&amp;$AG$11:$AG$1485,0),MATCH($C55,$AD$9:$AO$9,0)),"-")</f>
        <v>22</v>
      </c>
      <c r="P55" s="75">
        <v>22</v>
      </c>
      <c r="Q55" s="75">
        <v>2</v>
      </c>
      <c r="R55" s="101">
        <f t="array" ref="R55">IFERROR(INDEX($AD$11:$AO$1485,MATCH($B55&amp;$I55,$Z$11:$Z$1485&amp;$AG$11:$AG$1485,0),MATCH($D55,$AD$9:$AO$9,0)),"-")</f>
        <v>21.025700000000001</v>
      </c>
      <c r="S55" s="75">
        <v>17</v>
      </c>
      <c r="T55" s="75">
        <v>7</v>
      </c>
      <c r="U55" s="75">
        <v>5</v>
      </c>
      <c r="V55" s="75">
        <v>12</v>
      </c>
      <c r="W55" s="50">
        <f t="shared" si="2"/>
        <v>20</v>
      </c>
      <c r="X55" s="50">
        <f t="shared" si="3"/>
        <v>10</v>
      </c>
      <c r="Z55" s="27" t="str">
        <f t="shared" si="1"/>
        <v>M22×1.5</v>
      </c>
      <c r="AA55" s="28" t="s">
        <v>135</v>
      </c>
      <c r="AB55" s="28"/>
      <c r="AC55" s="28"/>
      <c r="AD55" s="27">
        <v>22</v>
      </c>
      <c r="AE55" s="27">
        <v>1.5</v>
      </c>
      <c r="AF55" s="28">
        <v>60</v>
      </c>
      <c r="AG55" s="30" t="s">
        <v>136</v>
      </c>
      <c r="AH55" s="30">
        <f>INDEX(공차방식!$C$6:$D$29,MATCH(AE55,공차방식!$B$6:$B$29,0),MATCH(RIGHT(AG55,1),공차방식!$C$5:$D$5,0))/1000</f>
        <v>0</v>
      </c>
      <c r="AI55" s="28">
        <f t="shared" ca="1" si="4"/>
        <v>21.175699999999999</v>
      </c>
      <c r="AJ55" s="28">
        <f t="shared" si="5"/>
        <v>21.025700000000001</v>
      </c>
      <c r="AK55" s="28">
        <f t="array" aca="1" ref="AK55" ca="1">ROUND(INDEX(공차방식!T$6:X$50,MATCH(AQ55&amp;AE55,공차방식!R$6:R$50&amp;공차방식!S$6:S$50,0),MATCH(VALUE(LEFT(AG55,1)),공차방식!T$5:X$5,0))/1000,4)</f>
        <v>0.15</v>
      </c>
      <c r="AL55" s="28">
        <f t="shared" si="6"/>
        <v>20.612200000000001</v>
      </c>
      <c r="AM55" s="28">
        <f t="shared" si="7"/>
        <v>20.376200000000001</v>
      </c>
      <c r="AN55" s="28">
        <f t="array" ref="AN55">ROUND(INDEX(공차방식!H$6:L$29,MATCH(AE55,공차방식!B$6:B$29,0),MATCH(VALUE(LEFT(AG55,1)),공차방식!H$5:L$5,0))/1000,4)</f>
        <v>0.23599999999999999</v>
      </c>
      <c r="AO55" s="28">
        <v>21.481000000000002</v>
      </c>
      <c r="AQ55" s="39">
        <f ca="1">OFFSET(공차방식!R$5,COUNTIF(공차방식!R$6:R$50,"&lt;"&amp;AD55)+1,0)</f>
        <v>22.4</v>
      </c>
    </row>
    <row r="56" spans="2:43" ht="15" x14ac:dyDescent="0.3">
      <c r="B56" s="76" t="str">
        <f t="shared" si="0"/>
        <v>M22×1</v>
      </c>
      <c r="C56" s="77" t="s">
        <v>212</v>
      </c>
      <c r="D56" s="77" t="s">
        <v>221</v>
      </c>
      <c r="E56" s="74" t="s">
        <v>135</v>
      </c>
      <c r="F56" s="75">
        <v>22</v>
      </c>
      <c r="G56" s="75">
        <v>1</v>
      </c>
      <c r="H56" s="74" t="s">
        <v>133</v>
      </c>
      <c r="I56" s="87" t="s">
        <v>136</v>
      </c>
      <c r="J56" s="75" t="s">
        <v>315</v>
      </c>
      <c r="K56" s="58" t="s">
        <v>491</v>
      </c>
      <c r="L56" s="75">
        <v>22</v>
      </c>
      <c r="M56" s="75">
        <v>1</v>
      </c>
      <c r="N56" s="74">
        <v>60</v>
      </c>
      <c r="O56" s="101">
        <f t="array" ref="O56">IFERROR(INDEX($AD$11:$AO$1485,MATCH($B56&amp;$I56,$Z$11:$Z$1485&amp;$AG$11:$AG$1485,0),MATCH($C56,$AD$9:$AO$9,0)),"-")</f>
        <v>22</v>
      </c>
      <c r="P56" s="75">
        <v>14</v>
      </c>
      <c r="Q56" s="75">
        <v>-2</v>
      </c>
      <c r="R56" s="101">
        <f t="array" ref="R56">IFERROR(INDEX($AD$11:$AO$1485,MATCH($B56&amp;$I56,$Z$11:$Z$1485&amp;$AG$11:$AG$1485,0),MATCH($D56,$AD$9:$AO$9,0)),"-")</f>
        <v>21.3505</v>
      </c>
      <c r="S56" s="75">
        <v>10</v>
      </c>
      <c r="T56" s="75">
        <v>2</v>
      </c>
      <c r="U56" s="75">
        <v>5</v>
      </c>
      <c r="V56" s="75">
        <v>15</v>
      </c>
      <c r="W56" s="50">
        <f t="shared" si="2"/>
        <v>16</v>
      </c>
      <c r="X56" s="50">
        <f t="shared" si="3"/>
        <v>8</v>
      </c>
      <c r="Z56" s="27" t="str">
        <f t="shared" si="1"/>
        <v>M22×1</v>
      </c>
      <c r="AA56" s="28" t="s">
        <v>135</v>
      </c>
      <c r="AB56" s="28"/>
      <c r="AC56" s="28"/>
      <c r="AD56" s="27">
        <v>22</v>
      </c>
      <c r="AE56" s="27">
        <v>1</v>
      </c>
      <c r="AF56" s="28">
        <v>60</v>
      </c>
      <c r="AG56" s="30" t="s">
        <v>136</v>
      </c>
      <c r="AH56" s="30">
        <f>INDEX(공차방식!$C$6:$D$29,MATCH(AE56,공차방식!$B$6:$B$29,0),MATCH(RIGHT(AG56,1),공차방식!$C$5:$D$5,0))/1000</f>
        <v>0</v>
      </c>
      <c r="AI56" s="28">
        <f t="shared" ca="1" si="4"/>
        <v>21.4755</v>
      </c>
      <c r="AJ56" s="28">
        <f t="shared" si="5"/>
        <v>21.3505</v>
      </c>
      <c r="AK56" s="28">
        <f t="array" aca="1" ref="AK56" ca="1">ROUND(INDEX(공차방식!T$6:X$50,MATCH(AQ56&amp;AE56,공차방식!R$6:R$50&amp;공차방식!S$6:S$50,0),MATCH(VALUE(LEFT(AG56,1)),공차방식!T$5:X$5,0))/1000,4)</f>
        <v>0.125</v>
      </c>
      <c r="AL56" s="28">
        <f t="shared" si="6"/>
        <v>21.107500000000002</v>
      </c>
      <c r="AM56" s="28">
        <f t="shared" si="7"/>
        <v>20.9175</v>
      </c>
      <c r="AN56" s="28">
        <f t="array" ref="AN56">ROUND(INDEX(공차방식!H$6:L$29,MATCH(AE56,공차방식!B$6:B$29,0),MATCH(VALUE(LEFT(AG56,1)),공차방식!H$5:L$5,0))/1000,4)</f>
        <v>0.19</v>
      </c>
      <c r="AO56" s="28">
        <v>21.678999999999998</v>
      </c>
      <c r="AQ56" s="39">
        <f ca="1">OFFSET(공차방식!R$5,COUNTIF(공차방식!R$6:R$50,"&lt;"&amp;AD56)+1,0)</f>
        <v>22.4</v>
      </c>
    </row>
    <row r="57" spans="2:43" ht="15" x14ac:dyDescent="0.3">
      <c r="B57" s="76" t="str">
        <f t="shared" si="0"/>
        <v>M24×2</v>
      </c>
      <c r="C57" s="77" t="s">
        <v>212</v>
      </c>
      <c r="D57" s="77" t="s">
        <v>221</v>
      </c>
      <c r="E57" s="74" t="s">
        <v>135</v>
      </c>
      <c r="F57" s="75">
        <v>24</v>
      </c>
      <c r="G57" s="75">
        <v>2</v>
      </c>
      <c r="H57" s="74" t="s">
        <v>133</v>
      </c>
      <c r="I57" s="87" t="s">
        <v>136</v>
      </c>
      <c r="J57" s="75" t="s">
        <v>315</v>
      </c>
      <c r="K57" s="58" t="s">
        <v>491</v>
      </c>
      <c r="L57" s="75">
        <v>24</v>
      </c>
      <c r="M57" s="75">
        <v>2</v>
      </c>
      <c r="N57" s="74">
        <v>60</v>
      </c>
      <c r="O57" s="101">
        <f t="array" ref="O57">IFERROR(INDEX($AD$11:$AO$1485,MATCH($B57&amp;$I57,$Z$11:$Z$1485&amp;$AG$11:$AG$1485,0),MATCH($C57,$AD$9:$AO$9,0)),"-")</f>
        <v>24</v>
      </c>
      <c r="P57" s="75">
        <v>22</v>
      </c>
      <c r="Q57" s="75">
        <v>2</v>
      </c>
      <c r="R57" s="101">
        <f t="array" ref="R57">IFERROR(INDEX($AD$11:$AO$1485,MATCH($B57&amp;$I57,$Z$11:$Z$1485&amp;$AG$11:$AG$1485,0),MATCH($D57,$AD$9:$AO$9,0)),"-")</f>
        <v>22.701000000000001</v>
      </c>
      <c r="S57" s="75">
        <v>17</v>
      </c>
      <c r="T57" s="75">
        <v>7</v>
      </c>
      <c r="U57" s="75">
        <v>5</v>
      </c>
      <c r="V57" s="75">
        <v>10</v>
      </c>
      <c r="W57" s="50">
        <f t="shared" si="2"/>
        <v>20</v>
      </c>
      <c r="X57" s="50">
        <f t="shared" si="3"/>
        <v>10</v>
      </c>
      <c r="Z57" s="27" t="str">
        <f t="shared" si="1"/>
        <v>M24×2</v>
      </c>
      <c r="AA57" s="28" t="s">
        <v>135</v>
      </c>
      <c r="AB57" s="28"/>
      <c r="AC57" s="28"/>
      <c r="AD57" s="27">
        <v>24</v>
      </c>
      <c r="AE57" s="27">
        <v>2</v>
      </c>
      <c r="AF57" s="28">
        <v>60</v>
      </c>
      <c r="AG57" s="30" t="s">
        <v>136</v>
      </c>
      <c r="AH57" s="30">
        <f>INDEX(공차방식!$C$6:$D$29,MATCH(AE57,공차방식!$B$6:$B$29,0),MATCH(RIGHT(AG57,1),공차방식!$C$5:$D$5,0))/1000</f>
        <v>0</v>
      </c>
      <c r="AI57" s="28">
        <f t="shared" ca="1" si="4"/>
        <v>22.881</v>
      </c>
      <c r="AJ57" s="28">
        <f t="shared" si="5"/>
        <v>22.701000000000001</v>
      </c>
      <c r="AK57" s="28">
        <f t="array" aca="1" ref="AK57" ca="1">ROUND(INDEX(공차방식!T$6:X$50,MATCH(AQ57&amp;AE57,공차방식!R$6:R$50&amp;공차방식!S$6:S$50,0),MATCH(VALUE(LEFT(AG57,1)),공차방식!T$5:X$5,0))/1000,4)</f>
        <v>0.18</v>
      </c>
      <c r="AL57" s="28">
        <f t="shared" si="6"/>
        <v>22.134899999999998</v>
      </c>
      <c r="AM57" s="28">
        <f t="shared" si="7"/>
        <v>21.834900000000001</v>
      </c>
      <c r="AN57" s="28">
        <f t="array" ref="AN57">ROUND(INDEX(공차방식!H$6:L$29,MATCH(AE57,공차방식!B$6:B$29,0),MATCH(VALUE(LEFT(AG57,1)),공차방식!H$5:L$5,0))/1000,4)</f>
        <v>0.3</v>
      </c>
      <c r="AO57" s="28">
        <v>23.286000000000001</v>
      </c>
      <c r="AQ57" s="39">
        <f ca="1">OFFSET(공차방식!R$5,COUNTIF(공차방식!R$6:R$50,"&lt;"&amp;AD57)+1,0)</f>
        <v>45</v>
      </c>
    </row>
    <row r="58" spans="2:43" ht="15" x14ac:dyDescent="0.3">
      <c r="B58" s="76" t="str">
        <f t="shared" si="0"/>
        <v>M24×1.5</v>
      </c>
      <c r="C58" s="77" t="s">
        <v>212</v>
      </c>
      <c r="D58" s="77" t="s">
        <v>221</v>
      </c>
      <c r="E58" s="74" t="s">
        <v>135</v>
      </c>
      <c r="F58" s="75">
        <v>24</v>
      </c>
      <c r="G58" s="75">
        <v>1.5</v>
      </c>
      <c r="H58" s="74" t="s">
        <v>133</v>
      </c>
      <c r="I58" s="87" t="s">
        <v>136</v>
      </c>
      <c r="J58" s="75" t="s">
        <v>315</v>
      </c>
      <c r="K58" s="58" t="s">
        <v>491</v>
      </c>
      <c r="L58" s="75">
        <v>24</v>
      </c>
      <c r="M58" s="75">
        <v>1.5</v>
      </c>
      <c r="N58" s="74">
        <v>60</v>
      </c>
      <c r="O58" s="101">
        <f t="array" ref="O58">IFERROR(INDEX($AD$11:$AO$1485,MATCH($B58&amp;$I58,$Z$11:$Z$1485&amp;$AG$11:$AG$1485,0),MATCH($C58,$AD$9:$AO$9,0)),"-")</f>
        <v>24</v>
      </c>
      <c r="P58" s="75">
        <v>22</v>
      </c>
      <c r="Q58" s="75">
        <v>2</v>
      </c>
      <c r="R58" s="101">
        <f t="array" ref="R58">IFERROR(INDEX($AD$11:$AO$1485,MATCH($B58&amp;$I58,$Z$11:$Z$1485&amp;$AG$11:$AG$1485,0),MATCH($D58,$AD$9:$AO$9,0)),"-")</f>
        <v>23.025700000000001</v>
      </c>
      <c r="S58" s="75">
        <v>17</v>
      </c>
      <c r="T58" s="75">
        <v>7</v>
      </c>
      <c r="U58" s="75">
        <v>5</v>
      </c>
      <c r="V58" s="75">
        <v>12</v>
      </c>
      <c r="W58" s="50">
        <f t="shared" si="2"/>
        <v>20</v>
      </c>
      <c r="X58" s="50">
        <f t="shared" si="3"/>
        <v>10</v>
      </c>
      <c r="Z58" s="27" t="str">
        <f t="shared" si="1"/>
        <v>M24×1.5</v>
      </c>
      <c r="AA58" s="28" t="s">
        <v>135</v>
      </c>
      <c r="AB58" s="28"/>
      <c r="AC58" s="28"/>
      <c r="AD58" s="27">
        <v>24</v>
      </c>
      <c r="AE58" s="27">
        <v>1.5</v>
      </c>
      <c r="AF58" s="28">
        <v>60</v>
      </c>
      <c r="AG58" s="30" t="s">
        <v>136</v>
      </c>
      <c r="AH58" s="30">
        <f>INDEX(공차방식!$C$6:$D$29,MATCH(AE58,공차방식!$B$6:$B$29,0),MATCH(RIGHT(AG58,1),공차방식!$C$5:$D$5,0))/1000</f>
        <v>0</v>
      </c>
      <c r="AI58" s="28">
        <f t="shared" ca="1" si="4"/>
        <v>23.185700000000001</v>
      </c>
      <c r="AJ58" s="28">
        <f t="shared" si="5"/>
        <v>23.025700000000001</v>
      </c>
      <c r="AK58" s="28">
        <f t="array" aca="1" ref="AK58" ca="1">ROUND(INDEX(공차방식!T$6:X$50,MATCH(AQ58&amp;AE58,공차방식!R$6:R$50&amp;공차방식!S$6:S$50,0),MATCH(VALUE(LEFT(AG58,1)),공차방식!T$5:X$5,0))/1000,4)</f>
        <v>0.16</v>
      </c>
      <c r="AL58" s="28">
        <f t="shared" si="6"/>
        <v>22.612200000000001</v>
      </c>
      <c r="AM58" s="28">
        <f t="shared" si="7"/>
        <v>22.376200000000001</v>
      </c>
      <c r="AN58" s="28">
        <f t="array" ref="AN58">ROUND(INDEX(공차방식!H$6:L$29,MATCH(AE58,공차방식!B$6:B$29,0),MATCH(VALUE(LEFT(AG58,1)),공차방식!H$5:L$5,0))/1000,4)</f>
        <v>0.23599999999999999</v>
      </c>
      <c r="AO58" s="28">
        <v>23.491</v>
      </c>
      <c r="AQ58" s="39">
        <f ca="1">OFFSET(공차방식!R$5,COUNTIF(공차방식!R$6:R$50,"&lt;"&amp;AD58)+1,0)</f>
        <v>45</v>
      </c>
    </row>
    <row r="59" spans="2:43" ht="15" x14ac:dyDescent="0.3">
      <c r="B59" s="76" t="str">
        <f t="shared" si="0"/>
        <v>M24×1</v>
      </c>
      <c r="C59" s="77" t="s">
        <v>212</v>
      </c>
      <c r="D59" s="77" t="s">
        <v>221</v>
      </c>
      <c r="E59" s="74" t="s">
        <v>135</v>
      </c>
      <c r="F59" s="75">
        <v>24</v>
      </c>
      <c r="G59" s="75">
        <v>1</v>
      </c>
      <c r="H59" s="74" t="s">
        <v>133</v>
      </c>
      <c r="I59" s="87" t="s">
        <v>136</v>
      </c>
      <c r="J59" s="75" t="s">
        <v>315</v>
      </c>
      <c r="K59" s="58" t="s">
        <v>491</v>
      </c>
      <c r="L59" s="75">
        <v>24</v>
      </c>
      <c r="M59" s="75">
        <v>1</v>
      </c>
      <c r="N59" s="74">
        <v>60</v>
      </c>
      <c r="O59" s="101">
        <f t="array" ref="O59">IFERROR(INDEX($AD$11:$AO$1485,MATCH($B59&amp;$I59,$Z$11:$Z$1485&amp;$AG$11:$AG$1485,0),MATCH($C59,$AD$9:$AO$9,0)),"-")</f>
        <v>24</v>
      </c>
      <c r="P59" s="75">
        <v>22</v>
      </c>
      <c r="Q59" s="75">
        <v>2</v>
      </c>
      <c r="R59" s="101">
        <f t="array" ref="R59">IFERROR(INDEX($AD$11:$AO$1485,MATCH($B59&amp;$I59,$Z$11:$Z$1485&amp;$AG$11:$AG$1485,0),MATCH($D59,$AD$9:$AO$9,0)),"-")</f>
        <v>23.3505</v>
      </c>
      <c r="S59" s="75">
        <v>17</v>
      </c>
      <c r="T59" s="75">
        <v>7</v>
      </c>
      <c r="U59" s="75">
        <v>5</v>
      </c>
      <c r="V59" s="75">
        <v>15</v>
      </c>
      <c r="W59" s="50">
        <f t="shared" si="2"/>
        <v>20</v>
      </c>
      <c r="X59" s="50">
        <f t="shared" si="3"/>
        <v>10</v>
      </c>
      <c r="Z59" s="27" t="str">
        <f t="shared" si="1"/>
        <v>M24×1</v>
      </c>
      <c r="AA59" s="28" t="s">
        <v>135</v>
      </c>
      <c r="AB59" s="28"/>
      <c r="AC59" s="28"/>
      <c r="AD59" s="27">
        <v>24</v>
      </c>
      <c r="AE59" s="27">
        <v>1</v>
      </c>
      <c r="AF59" s="28">
        <v>60</v>
      </c>
      <c r="AG59" s="30" t="s">
        <v>136</v>
      </c>
      <c r="AH59" s="30">
        <f>INDEX(공차방식!$C$6:$D$29,MATCH(AE59,공차방식!$B$6:$B$29,0),MATCH(RIGHT(AG59,1),공차방식!$C$5:$D$5,0))/1000</f>
        <v>0</v>
      </c>
      <c r="AI59" s="28">
        <f t="shared" ca="1" si="4"/>
        <v>23.482500000000002</v>
      </c>
      <c r="AJ59" s="28">
        <f t="shared" si="5"/>
        <v>23.3505</v>
      </c>
      <c r="AK59" s="28">
        <f t="array" aca="1" ref="AK59" ca="1">ROUND(INDEX(공차방식!T$6:X$50,MATCH(AQ59&amp;AE59,공차방식!R$6:R$50&amp;공차방식!S$6:S$50,0),MATCH(VALUE(LEFT(AG59,1)),공차방식!T$5:X$5,0))/1000,4)</f>
        <v>0.13200000000000001</v>
      </c>
      <c r="AL59" s="28">
        <f t="shared" si="6"/>
        <v>23.107500000000002</v>
      </c>
      <c r="AM59" s="28">
        <f t="shared" si="7"/>
        <v>22.9175</v>
      </c>
      <c r="AN59" s="28">
        <f t="array" ref="AN59">ROUND(INDEX(공차방식!H$6:L$29,MATCH(AE59,공차방식!B$6:B$29,0),MATCH(VALUE(LEFT(AG59,1)),공차방식!H$5:L$5,0))/1000,4)</f>
        <v>0.19</v>
      </c>
      <c r="AO59" s="28">
        <v>23.687000000000001</v>
      </c>
      <c r="AQ59" s="39">
        <f ca="1">OFFSET(공차방식!R$5,COUNTIF(공차방식!R$6:R$50,"&lt;"&amp;AD59)+1,0)</f>
        <v>45</v>
      </c>
    </row>
    <row r="60" spans="2:43" ht="15" x14ac:dyDescent="0.3">
      <c r="B60" s="76" t="str">
        <f t="shared" si="0"/>
        <v>M25×2</v>
      </c>
      <c r="C60" s="77" t="s">
        <v>212</v>
      </c>
      <c r="D60" s="77" t="s">
        <v>221</v>
      </c>
      <c r="E60" s="74" t="s">
        <v>135</v>
      </c>
      <c r="F60" s="75">
        <v>25</v>
      </c>
      <c r="G60" s="75">
        <v>2</v>
      </c>
      <c r="H60" s="74" t="s">
        <v>133</v>
      </c>
      <c r="I60" s="87" t="s">
        <v>136</v>
      </c>
      <c r="J60" s="75" t="s">
        <v>315</v>
      </c>
      <c r="K60" s="58" t="s">
        <v>491</v>
      </c>
      <c r="L60" s="75">
        <v>25</v>
      </c>
      <c r="M60" s="75">
        <v>2</v>
      </c>
      <c r="N60" s="74">
        <v>60</v>
      </c>
      <c r="O60" s="101">
        <f t="array" ref="O60">IFERROR(INDEX($AD$11:$AO$1485,MATCH($B60&amp;$I60,$Z$11:$Z$1485&amp;$AG$11:$AG$1485,0),MATCH($C60,$AD$9:$AO$9,0)),"-")</f>
        <v>25</v>
      </c>
      <c r="P60" s="75">
        <v>22</v>
      </c>
      <c r="Q60" s="75">
        <v>2</v>
      </c>
      <c r="R60" s="101">
        <f t="array" ref="R60">IFERROR(INDEX($AD$11:$AO$1485,MATCH($B60&amp;$I60,$Z$11:$Z$1485&amp;$AG$11:$AG$1485,0),MATCH($D60,$AD$9:$AO$9,0)),"-")</f>
        <v>23.701000000000001</v>
      </c>
      <c r="S60" s="75">
        <v>17</v>
      </c>
      <c r="T60" s="75">
        <v>7</v>
      </c>
      <c r="U60" s="75">
        <v>5</v>
      </c>
      <c r="V60" s="75">
        <v>10</v>
      </c>
      <c r="W60" s="50">
        <f t="shared" si="2"/>
        <v>20</v>
      </c>
      <c r="X60" s="50">
        <f t="shared" si="3"/>
        <v>10</v>
      </c>
      <c r="Z60" s="27" t="str">
        <f t="shared" si="1"/>
        <v>M25×2</v>
      </c>
      <c r="AA60" s="28" t="s">
        <v>135</v>
      </c>
      <c r="AB60" s="28"/>
      <c r="AC60" s="28"/>
      <c r="AD60" s="27">
        <v>25</v>
      </c>
      <c r="AE60" s="27">
        <v>2</v>
      </c>
      <c r="AF60" s="28">
        <v>60</v>
      </c>
      <c r="AG60" s="30" t="s">
        <v>136</v>
      </c>
      <c r="AH60" s="30">
        <f>INDEX(공차방식!$C$6:$D$29,MATCH(AE60,공차방식!$B$6:$B$29,0),MATCH(RIGHT(AG60,1),공차방식!$C$5:$D$5,0))/1000</f>
        <v>0</v>
      </c>
      <c r="AI60" s="28">
        <f t="shared" ca="1" si="4"/>
        <v>23.881</v>
      </c>
      <c r="AJ60" s="28">
        <f t="shared" si="5"/>
        <v>23.701000000000001</v>
      </c>
      <c r="AK60" s="28">
        <f t="array" aca="1" ref="AK60" ca="1">ROUND(INDEX(공차방식!T$6:X$50,MATCH(AQ60&amp;AE60,공차방식!R$6:R$50&amp;공차방식!S$6:S$50,0),MATCH(VALUE(LEFT(AG60,1)),공차방식!T$5:X$5,0))/1000,4)</f>
        <v>0.18</v>
      </c>
      <c r="AL60" s="28">
        <f t="shared" si="6"/>
        <v>23.134899999999998</v>
      </c>
      <c r="AM60" s="28">
        <f t="shared" si="7"/>
        <v>22.834900000000001</v>
      </c>
      <c r="AN60" s="28">
        <f t="array" ref="AN60">ROUND(INDEX(공차방식!H$6:L$29,MATCH(AE60,공차방식!B$6:B$29,0),MATCH(VALUE(LEFT(AG60,1)),공차방식!H$5:L$5,0))/1000,4)</f>
        <v>0.3</v>
      </c>
      <c r="AO60" s="28">
        <v>24.286000000000001</v>
      </c>
      <c r="AQ60" s="39">
        <f ca="1">OFFSET(공차방식!R$5,COUNTIF(공차방식!R$6:R$50,"&lt;"&amp;AD60)+1,0)</f>
        <v>45</v>
      </c>
    </row>
    <row r="61" spans="2:43" ht="15" x14ac:dyDescent="0.3">
      <c r="B61" s="76" t="str">
        <f t="shared" si="0"/>
        <v>M25×1.5</v>
      </c>
      <c r="C61" s="77" t="s">
        <v>212</v>
      </c>
      <c r="D61" s="77" t="s">
        <v>221</v>
      </c>
      <c r="E61" s="74" t="s">
        <v>135</v>
      </c>
      <c r="F61" s="75">
        <v>25</v>
      </c>
      <c r="G61" s="75">
        <v>1.5</v>
      </c>
      <c r="H61" s="74" t="s">
        <v>133</v>
      </c>
      <c r="I61" s="87" t="s">
        <v>136</v>
      </c>
      <c r="J61" s="75" t="s">
        <v>315</v>
      </c>
      <c r="K61" s="58" t="s">
        <v>491</v>
      </c>
      <c r="L61" s="75">
        <v>25</v>
      </c>
      <c r="M61" s="75">
        <v>1.5</v>
      </c>
      <c r="N61" s="74">
        <v>60</v>
      </c>
      <c r="O61" s="101">
        <f t="array" ref="O61">IFERROR(INDEX($AD$11:$AO$1485,MATCH($B61&amp;$I61,$Z$11:$Z$1485&amp;$AG$11:$AG$1485,0),MATCH($C61,$AD$9:$AO$9,0)),"-")</f>
        <v>25</v>
      </c>
      <c r="P61" s="75">
        <v>22</v>
      </c>
      <c r="Q61" s="75">
        <v>2</v>
      </c>
      <c r="R61" s="101">
        <f t="array" ref="R61">IFERROR(INDEX($AD$11:$AO$1485,MATCH($B61&amp;$I61,$Z$11:$Z$1485&amp;$AG$11:$AG$1485,0),MATCH($D61,$AD$9:$AO$9,0)),"-")</f>
        <v>24.025700000000001</v>
      </c>
      <c r="S61" s="75">
        <v>17</v>
      </c>
      <c r="T61" s="75">
        <v>7</v>
      </c>
      <c r="U61" s="75">
        <v>5</v>
      </c>
      <c r="V61" s="75">
        <v>12</v>
      </c>
      <c r="W61" s="50">
        <f t="shared" si="2"/>
        <v>20</v>
      </c>
      <c r="X61" s="50">
        <f t="shared" si="3"/>
        <v>10</v>
      </c>
      <c r="Z61" s="27" t="str">
        <f t="shared" si="1"/>
        <v>M25×1.5</v>
      </c>
      <c r="AA61" s="28" t="s">
        <v>135</v>
      </c>
      <c r="AB61" s="28"/>
      <c r="AC61" s="28"/>
      <c r="AD61" s="27">
        <v>25</v>
      </c>
      <c r="AE61" s="27">
        <v>1.5</v>
      </c>
      <c r="AF61" s="28">
        <v>60</v>
      </c>
      <c r="AG61" s="30" t="s">
        <v>136</v>
      </c>
      <c r="AH61" s="30">
        <f>INDEX(공차방식!$C$6:$D$29,MATCH(AE61,공차방식!$B$6:$B$29,0),MATCH(RIGHT(AG61,1),공차방식!$C$5:$D$5,0))/1000</f>
        <v>0</v>
      </c>
      <c r="AI61" s="28">
        <f t="shared" ca="1" si="4"/>
        <v>24.185700000000001</v>
      </c>
      <c r="AJ61" s="28">
        <f t="shared" si="5"/>
        <v>24.025700000000001</v>
      </c>
      <c r="AK61" s="28">
        <f t="array" aca="1" ref="AK61" ca="1">ROUND(INDEX(공차방식!T$6:X$50,MATCH(AQ61&amp;AE61,공차방식!R$6:R$50&amp;공차방식!S$6:S$50,0),MATCH(VALUE(LEFT(AG61,1)),공차방식!T$5:X$5,0))/1000,4)</f>
        <v>0.16</v>
      </c>
      <c r="AL61" s="28">
        <f t="shared" si="6"/>
        <v>23.612200000000001</v>
      </c>
      <c r="AM61" s="28">
        <f t="shared" si="7"/>
        <v>23.376200000000001</v>
      </c>
      <c r="AN61" s="28">
        <f t="array" ref="AN61">ROUND(INDEX(공차방식!H$6:L$29,MATCH(AE61,공차방식!B$6:B$29,0),MATCH(VALUE(LEFT(AG61,1)),공차방식!H$5:L$5,0))/1000,4)</f>
        <v>0.23599999999999999</v>
      </c>
      <c r="AO61" s="28">
        <v>24.491</v>
      </c>
      <c r="AQ61" s="39">
        <f ca="1">OFFSET(공차방식!R$5,COUNTIF(공차방식!R$6:R$50,"&lt;"&amp;AD61)+1,0)</f>
        <v>45</v>
      </c>
    </row>
    <row r="62" spans="2:43" ht="15" x14ac:dyDescent="0.3">
      <c r="B62" s="76" t="str">
        <f t="shared" si="0"/>
        <v>M25×1</v>
      </c>
      <c r="C62" s="77" t="s">
        <v>212</v>
      </c>
      <c r="D62" s="77" t="s">
        <v>221</v>
      </c>
      <c r="E62" s="74" t="s">
        <v>135</v>
      </c>
      <c r="F62" s="75">
        <v>25</v>
      </c>
      <c r="G62" s="75">
        <v>1</v>
      </c>
      <c r="H62" s="74" t="s">
        <v>133</v>
      </c>
      <c r="I62" s="87" t="s">
        <v>136</v>
      </c>
      <c r="J62" s="75" t="s">
        <v>315</v>
      </c>
      <c r="K62" s="58" t="s">
        <v>491</v>
      </c>
      <c r="L62" s="75">
        <v>25</v>
      </c>
      <c r="M62" s="75">
        <v>1</v>
      </c>
      <c r="N62" s="74">
        <v>60</v>
      </c>
      <c r="O62" s="101">
        <f t="array" ref="O62">IFERROR(INDEX($AD$11:$AO$1485,MATCH($B62&amp;$I62,$Z$11:$Z$1485&amp;$AG$11:$AG$1485,0),MATCH($C62,$AD$9:$AO$9,0)),"-")</f>
        <v>25</v>
      </c>
      <c r="P62" s="75">
        <v>22</v>
      </c>
      <c r="Q62" s="75">
        <v>2</v>
      </c>
      <c r="R62" s="101">
        <f t="array" ref="R62">IFERROR(INDEX($AD$11:$AO$1485,MATCH($B62&amp;$I62,$Z$11:$Z$1485&amp;$AG$11:$AG$1485,0),MATCH($D62,$AD$9:$AO$9,0)),"-")</f>
        <v>24.3505</v>
      </c>
      <c r="S62" s="75">
        <v>17</v>
      </c>
      <c r="T62" s="75">
        <v>7</v>
      </c>
      <c r="U62" s="75">
        <v>5</v>
      </c>
      <c r="V62" s="75">
        <v>15</v>
      </c>
      <c r="W62" s="50">
        <f t="shared" si="2"/>
        <v>20</v>
      </c>
      <c r="X62" s="50">
        <f t="shared" si="3"/>
        <v>10</v>
      </c>
      <c r="Z62" s="27" t="str">
        <f t="shared" si="1"/>
        <v>M25×1</v>
      </c>
      <c r="AA62" s="28" t="s">
        <v>135</v>
      </c>
      <c r="AB62" s="28"/>
      <c r="AC62" s="28"/>
      <c r="AD62" s="27">
        <v>25</v>
      </c>
      <c r="AE62" s="27">
        <v>1</v>
      </c>
      <c r="AF62" s="28">
        <v>60</v>
      </c>
      <c r="AG62" s="30" t="s">
        <v>136</v>
      </c>
      <c r="AH62" s="30">
        <f>INDEX(공차방식!$C$6:$D$29,MATCH(AE62,공차방식!$B$6:$B$29,0),MATCH(RIGHT(AG62,1),공차방식!$C$5:$D$5,0))/1000</f>
        <v>0</v>
      </c>
      <c r="AI62" s="28">
        <f t="shared" ca="1" si="4"/>
        <v>24.482500000000002</v>
      </c>
      <c r="AJ62" s="28">
        <f t="shared" si="5"/>
        <v>24.3505</v>
      </c>
      <c r="AK62" s="28">
        <f t="array" aca="1" ref="AK62" ca="1">ROUND(INDEX(공차방식!T$6:X$50,MATCH(AQ62&amp;AE62,공차방식!R$6:R$50&amp;공차방식!S$6:S$50,0),MATCH(VALUE(LEFT(AG62,1)),공차방식!T$5:X$5,0))/1000,4)</f>
        <v>0.13200000000000001</v>
      </c>
      <c r="AL62" s="28">
        <f t="shared" si="6"/>
        <v>24.107500000000002</v>
      </c>
      <c r="AM62" s="28">
        <f t="shared" si="7"/>
        <v>23.9175</v>
      </c>
      <c r="AN62" s="28">
        <f t="array" ref="AN62">ROUND(INDEX(공차방식!H$6:L$29,MATCH(AE62,공차방식!B$6:B$29,0),MATCH(VALUE(LEFT(AG62,1)),공차방식!H$5:L$5,0))/1000,4)</f>
        <v>0.19</v>
      </c>
      <c r="AO62" s="28">
        <v>24.687000000000001</v>
      </c>
      <c r="AQ62" s="39">
        <f ca="1">OFFSET(공차방식!R$5,COUNTIF(공차방식!R$6:R$50,"&lt;"&amp;AD62)+1,0)</f>
        <v>45</v>
      </c>
    </row>
    <row r="63" spans="2:43" ht="15" x14ac:dyDescent="0.3">
      <c r="B63" s="76" t="str">
        <f t="shared" si="0"/>
        <v>M26×1.5</v>
      </c>
      <c r="C63" s="77" t="s">
        <v>212</v>
      </c>
      <c r="D63" s="77" t="s">
        <v>221</v>
      </c>
      <c r="E63" s="74" t="s">
        <v>135</v>
      </c>
      <c r="F63" s="75">
        <v>26</v>
      </c>
      <c r="G63" s="75">
        <v>1.5</v>
      </c>
      <c r="H63" s="74" t="s">
        <v>133</v>
      </c>
      <c r="I63" s="87" t="s">
        <v>136</v>
      </c>
      <c r="J63" s="75" t="s">
        <v>315</v>
      </c>
      <c r="K63" s="58" t="s">
        <v>491</v>
      </c>
      <c r="L63" s="75">
        <v>26</v>
      </c>
      <c r="M63" s="75">
        <v>1.5</v>
      </c>
      <c r="N63" s="74">
        <v>60</v>
      </c>
      <c r="O63" s="101">
        <f t="array" ref="O63">IFERROR(INDEX($AD$11:$AO$1485,MATCH($B63&amp;$I63,$Z$11:$Z$1485&amp;$AG$11:$AG$1485,0),MATCH($C63,$AD$9:$AO$9,0)),"-")</f>
        <v>26</v>
      </c>
      <c r="P63" s="75">
        <v>22</v>
      </c>
      <c r="Q63" s="75">
        <v>2</v>
      </c>
      <c r="R63" s="101">
        <f t="array" ref="R63">IFERROR(INDEX($AD$11:$AO$1485,MATCH($B63&amp;$I63,$Z$11:$Z$1485&amp;$AG$11:$AG$1485,0),MATCH($D63,$AD$9:$AO$9,0)),"-")</f>
        <v>25.025700000000001</v>
      </c>
      <c r="S63" s="75">
        <v>17</v>
      </c>
      <c r="T63" s="75">
        <v>7</v>
      </c>
      <c r="U63" s="75">
        <v>5</v>
      </c>
      <c r="V63" s="75">
        <v>12</v>
      </c>
      <c r="W63" s="50">
        <f t="shared" si="2"/>
        <v>20</v>
      </c>
      <c r="X63" s="50">
        <f t="shared" si="3"/>
        <v>10</v>
      </c>
      <c r="Z63" s="27" t="str">
        <f t="shared" si="1"/>
        <v>M26×1.5</v>
      </c>
      <c r="AA63" s="28" t="s">
        <v>135</v>
      </c>
      <c r="AB63" s="28"/>
      <c r="AC63" s="28"/>
      <c r="AD63" s="27">
        <v>26</v>
      </c>
      <c r="AE63" s="27">
        <v>1.5</v>
      </c>
      <c r="AF63" s="28">
        <v>60</v>
      </c>
      <c r="AG63" s="30" t="s">
        <v>136</v>
      </c>
      <c r="AH63" s="30">
        <f>INDEX(공차방식!$C$6:$D$29,MATCH(AE63,공차방식!$B$6:$B$29,0),MATCH(RIGHT(AG63,1),공차방식!$C$5:$D$5,0))/1000</f>
        <v>0</v>
      </c>
      <c r="AI63" s="28">
        <f t="shared" ca="1" si="4"/>
        <v>25.185700000000001</v>
      </c>
      <c r="AJ63" s="28">
        <f t="shared" si="5"/>
        <v>25.025700000000001</v>
      </c>
      <c r="AK63" s="28">
        <f t="array" aca="1" ref="AK63" ca="1">ROUND(INDEX(공차방식!T$6:X$50,MATCH(AQ63&amp;AE63,공차방식!R$6:R$50&amp;공차방식!S$6:S$50,0),MATCH(VALUE(LEFT(AG63,1)),공차방식!T$5:X$5,0))/1000,4)</f>
        <v>0.16</v>
      </c>
      <c r="AL63" s="28">
        <f t="shared" si="6"/>
        <v>24.612200000000001</v>
      </c>
      <c r="AM63" s="28">
        <f t="shared" si="7"/>
        <v>24.376200000000001</v>
      </c>
      <c r="AN63" s="28">
        <f t="array" ref="AN63">ROUND(INDEX(공차방식!H$6:L$29,MATCH(AE63,공차방식!B$6:B$29,0),MATCH(VALUE(LEFT(AG63,1)),공차방식!H$5:L$5,0))/1000,4)</f>
        <v>0.23599999999999999</v>
      </c>
      <c r="AO63" s="28">
        <v>25.491</v>
      </c>
      <c r="AQ63" s="39">
        <f ca="1">OFFSET(공차방식!R$5,COUNTIF(공차방식!R$6:R$50,"&lt;"&amp;AD63)+1,0)</f>
        <v>45</v>
      </c>
    </row>
    <row r="64" spans="2:43" ht="15" x14ac:dyDescent="0.3">
      <c r="B64" s="76" t="str">
        <f t="shared" si="0"/>
        <v>M27×2</v>
      </c>
      <c r="C64" s="77" t="s">
        <v>212</v>
      </c>
      <c r="D64" s="77" t="s">
        <v>221</v>
      </c>
      <c r="E64" s="74" t="s">
        <v>135</v>
      </c>
      <c r="F64" s="75">
        <v>27</v>
      </c>
      <c r="G64" s="75">
        <v>2</v>
      </c>
      <c r="H64" s="74" t="s">
        <v>133</v>
      </c>
      <c r="I64" s="87" t="s">
        <v>136</v>
      </c>
      <c r="J64" s="75" t="s">
        <v>315</v>
      </c>
      <c r="K64" s="58" t="s">
        <v>491</v>
      </c>
      <c r="L64" s="75">
        <v>27</v>
      </c>
      <c r="M64" s="75">
        <v>2</v>
      </c>
      <c r="N64" s="74">
        <v>60</v>
      </c>
      <c r="O64" s="101">
        <f t="array" ref="O64">IFERROR(INDEX($AD$11:$AO$1485,MATCH($B64&amp;$I64,$Z$11:$Z$1485&amp;$AG$11:$AG$1485,0),MATCH($C64,$AD$9:$AO$9,0)),"-")</f>
        <v>27</v>
      </c>
      <c r="P64" s="75">
        <v>22</v>
      </c>
      <c r="Q64" s="75">
        <v>2</v>
      </c>
      <c r="R64" s="101">
        <f t="array" ref="R64">IFERROR(INDEX($AD$11:$AO$1485,MATCH($B64&amp;$I64,$Z$11:$Z$1485&amp;$AG$11:$AG$1485,0),MATCH($D64,$AD$9:$AO$9,0)),"-")</f>
        <v>25.701000000000001</v>
      </c>
      <c r="S64" s="75">
        <v>17</v>
      </c>
      <c r="T64" s="75">
        <v>7</v>
      </c>
      <c r="U64" s="75">
        <v>5</v>
      </c>
      <c r="V64" s="75">
        <v>10</v>
      </c>
      <c r="W64" s="50">
        <f t="shared" si="2"/>
        <v>20</v>
      </c>
      <c r="X64" s="50">
        <f t="shared" si="3"/>
        <v>10</v>
      </c>
      <c r="Z64" s="27" t="str">
        <f t="shared" si="1"/>
        <v>M27×2</v>
      </c>
      <c r="AA64" s="28" t="s">
        <v>135</v>
      </c>
      <c r="AB64" s="28"/>
      <c r="AC64" s="28"/>
      <c r="AD64" s="27">
        <v>27</v>
      </c>
      <c r="AE64" s="27">
        <v>2</v>
      </c>
      <c r="AF64" s="28">
        <v>60</v>
      </c>
      <c r="AG64" s="30" t="s">
        <v>136</v>
      </c>
      <c r="AH64" s="30">
        <f>INDEX(공차방식!$C$6:$D$29,MATCH(AE64,공차방식!$B$6:$B$29,0),MATCH(RIGHT(AG64,1),공차방식!$C$5:$D$5,0))/1000</f>
        <v>0</v>
      </c>
      <c r="AI64" s="28">
        <f t="shared" ca="1" si="4"/>
        <v>25.881</v>
      </c>
      <c r="AJ64" s="28">
        <f t="shared" si="5"/>
        <v>25.701000000000001</v>
      </c>
      <c r="AK64" s="28">
        <f t="array" aca="1" ref="AK64" ca="1">ROUND(INDEX(공차방식!T$6:X$50,MATCH(AQ64&amp;AE64,공차방식!R$6:R$50&amp;공차방식!S$6:S$50,0),MATCH(VALUE(LEFT(AG64,1)),공차방식!T$5:X$5,0))/1000,4)</f>
        <v>0.18</v>
      </c>
      <c r="AL64" s="28">
        <f t="shared" si="6"/>
        <v>25.134899999999998</v>
      </c>
      <c r="AM64" s="28">
        <f t="shared" si="7"/>
        <v>24.834900000000001</v>
      </c>
      <c r="AN64" s="28">
        <f t="array" ref="AN64">ROUND(INDEX(공차방식!H$6:L$29,MATCH(AE64,공차방식!B$6:B$29,0),MATCH(VALUE(LEFT(AG64,1)),공차방식!H$5:L$5,0))/1000,4)</f>
        <v>0.3</v>
      </c>
      <c r="AO64" s="28">
        <v>26.286000000000001</v>
      </c>
      <c r="AQ64" s="39">
        <f ca="1">OFFSET(공차방식!R$5,COUNTIF(공차방식!R$6:R$50,"&lt;"&amp;AD64)+1,0)</f>
        <v>45</v>
      </c>
    </row>
    <row r="65" spans="2:43" ht="15" x14ac:dyDescent="0.3">
      <c r="B65" s="76" t="str">
        <f t="shared" si="0"/>
        <v>M27×1.5</v>
      </c>
      <c r="C65" s="77" t="s">
        <v>212</v>
      </c>
      <c r="D65" s="77" t="s">
        <v>221</v>
      </c>
      <c r="E65" s="74" t="s">
        <v>135</v>
      </c>
      <c r="F65" s="75">
        <v>27</v>
      </c>
      <c r="G65" s="75">
        <v>1.5</v>
      </c>
      <c r="H65" s="74" t="s">
        <v>133</v>
      </c>
      <c r="I65" s="87" t="s">
        <v>136</v>
      </c>
      <c r="J65" s="75" t="s">
        <v>315</v>
      </c>
      <c r="K65" s="58" t="s">
        <v>491</v>
      </c>
      <c r="L65" s="75">
        <v>27</v>
      </c>
      <c r="M65" s="75">
        <v>1.5</v>
      </c>
      <c r="N65" s="74">
        <v>60</v>
      </c>
      <c r="O65" s="101">
        <f t="array" ref="O65">IFERROR(INDEX($AD$11:$AO$1485,MATCH($B65&amp;$I65,$Z$11:$Z$1485&amp;$AG$11:$AG$1485,0),MATCH($C65,$AD$9:$AO$9,0)),"-")</f>
        <v>27</v>
      </c>
      <c r="P65" s="75">
        <v>22</v>
      </c>
      <c r="Q65" s="75">
        <v>2</v>
      </c>
      <c r="R65" s="101">
        <f t="array" ref="R65">IFERROR(INDEX($AD$11:$AO$1485,MATCH($B65&amp;$I65,$Z$11:$Z$1485&amp;$AG$11:$AG$1485,0),MATCH($D65,$AD$9:$AO$9,0)),"-")</f>
        <v>26.025700000000001</v>
      </c>
      <c r="S65" s="75">
        <v>17</v>
      </c>
      <c r="T65" s="75">
        <v>7</v>
      </c>
      <c r="U65" s="75">
        <v>5</v>
      </c>
      <c r="V65" s="75">
        <v>12</v>
      </c>
      <c r="W65" s="50">
        <f t="shared" si="2"/>
        <v>20</v>
      </c>
      <c r="X65" s="50">
        <f t="shared" si="3"/>
        <v>10</v>
      </c>
      <c r="Z65" s="27" t="str">
        <f t="shared" si="1"/>
        <v>M27×1.5</v>
      </c>
      <c r="AA65" s="28" t="s">
        <v>135</v>
      </c>
      <c r="AB65" s="28"/>
      <c r="AC65" s="28"/>
      <c r="AD65" s="27">
        <v>27</v>
      </c>
      <c r="AE65" s="27">
        <v>1.5</v>
      </c>
      <c r="AF65" s="28">
        <v>60</v>
      </c>
      <c r="AG65" s="30" t="s">
        <v>136</v>
      </c>
      <c r="AH65" s="30">
        <f>INDEX(공차방식!$C$6:$D$29,MATCH(AE65,공차방식!$B$6:$B$29,0),MATCH(RIGHT(AG65,1),공차방식!$C$5:$D$5,0))/1000</f>
        <v>0</v>
      </c>
      <c r="AI65" s="28">
        <f t="shared" ca="1" si="4"/>
        <v>26.185700000000001</v>
      </c>
      <c r="AJ65" s="28">
        <f t="shared" si="5"/>
        <v>26.025700000000001</v>
      </c>
      <c r="AK65" s="28">
        <f t="array" aca="1" ref="AK65" ca="1">ROUND(INDEX(공차방식!T$6:X$50,MATCH(AQ65&amp;AE65,공차방식!R$6:R$50&amp;공차방식!S$6:S$50,0),MATCH(VALUE(LEFT(AG65,1)),공차방식!T$5:X$5,0))/1000,4)</f>
        <v>0.16</v>
      </c>
      <c r="AL65" s="28">
        <f t="shared" si="6"/>
        <v>25.612200000000001</v>
      </c>
      <c r="AM65" s="28">
        <f t="shared" si="7"/>
        <v>25.376200000000001</v>
      </c>
      <c r="AN65" s="28">
        <f t="array" ref="AN65">ROUND(INDEX(공차방식!H$6:L$29,MATCH(AE65,공차방식!B$6:B$29,0),MATCH(VALUE(LEFT(AG65,1)),공차방식!H$5:L$5,0))/1000,4)</f>
        <v>0.23599999999999999</v>
      </c>
      <c r="AO65" s="28">
        <v>26.491</v>
      </c>
      <c r="AQ65" s="39">
        <f ca="1">OFFSET(공차방식!R$5,COUNTIF(공차방식!R$6:R$50,"&lt;"&amp;AD65)+1,0)</f>
        <v>45</v>
      </c>
    </row>
    <row r="66" spans="2:43" ht="15" x14ac:dyDescent="0.3">
      <c r="B66" s="76" t="str">
        <f t="shared" si="0"/>
        <v>M27×1</v>
      </c>
      <c r="C66" s="77" t="s">
        <v>212</v>
      </c>
      <c r="D66" s="77" t="s">
        <v>221</v>
      </c>
      <c r="E66" s="74" t="s">
        <v>135</v>
      </c>
      <c r="F66" s="75">
        <v>27</v>
      </c>
      <c r="G66" s="75">
        <v>1</v>
      </c>
      <c r="H66" s="74" t="s">
        <v>133</v>
      </c>
      <c r="I66" s="87" t="s">
        <v>136</v>
      </c>
      <c r="J66" s="75" t="s">
        <v>315</v>
      </c>
      <c r="K66" s="58" t="s">
        <v>491</v>
      </c>
      <c r="L66" s="75">
        <v>27</v>
      </c>
      <c r="M66" s="75">
        <v>1</v>
      </c>
      <c r="N66" s="74">
        <v>60</v>
      </c>
      <c r="O66" s="101">
        <f t="array" ref="O66">IFERROR(INDEX($AD$11:$AO$1485,MATCH($B66&amp;$I66,$Z$11:$Z$1485&amp;$AG$11:$AG$1485,0),MATCH($C66,$AD$9:$AO$9,0)),"-")</f>
        <v>27</v>
      </c>
      <c r="P66" s="75">
        <v>22</v>
      </c>
      <c r="Q66" s="75">
        <v>2</v>
      </c>
      <c r="R66" s="101">
        <f t="array" ref="R66">IFERROR(INDEX($AD$11:$AO$1485,MATCH($B66&amp;$I66,$Z$11:$Z$1485&amp;$AG$11:$AG$1485,0),MATCH($D66,$AD$9:$AO$9,0)),"-")</f>
        <v>26.3505</v>
      </c>
      <c r="S66" s="75">
        <v>17</v>
      </c>
      <c r="T66" s="75">
        <v>7</v>
      </c>
      <c r="U66" s="75">
        <v>5</v>
      </c>
      <c r="V66" s="75">
        <v>15</v>
      </c>
      <c r="W66" s="50">
        <f t="shared" si="2"/>
        <v>20</v>
      </c>
      <c r="X66" s="50">
        <f t="shared" si="3"/>
        <v>10</v>
      </c>
      <c r="Z66" s="27" t="str">
        <f t="shared" si="1"/>
        <v>M27×1</v>
      </c>
      <c r="AA66" s="28" t="s">
        <v>135</v>
      </c>
      <c r="AB66" s="28"/>
      <c r="AC66" s="28"/>
      <c r="AD66" s="27">
        <v>27</v>
      </c>
      <c r="AE66" s="27">
        <v>1</v>
      </c>
      <c r="AF66" s="28">
        <v>60</v>
      </c>
      <c r="AG66" s="30" t="s">
        <v>136</v>
      </c>
      <c r="AH66" s="30">
        <f>INDEX(공차방식!$C$6:$D$29,MATCH(AE66,공차방식!$B$6:$B$29,0),MATCH(RIGHT(AG66,1),공차방식!$C$5:$D$5,0))/1000</f>
        <v>0</v>
      </c>
      <c r="AI66" s="28">
        <f t="shared" ca="1" si="4"/>
        <v>26.482500000000002</v>
      </c>
      <c r="AJ66" s="28">
        <f t="shared" si="5"/>
        <v>26.3505</v>
      </c>
      <c r="AK66" s="28">
        <f t="array" aca="1" ref="AK66" ca="1">ROUND(INDEX(공차방식!T$6:X$50,MATCH(AQ66&amp;AE66,공차방식!R$6:R$50&amp;공차방식!S$6:S$50,0),MATCH(VALUE(LEFT(AG66,1)),공차방식!T$5:X$5,0))/1000,4)</f>
        <v>0.13200000000000001</v>
      </c>
      <c r="AL66" s="28">
        <f t="shared" si="6"/>
        <v>26.107500000000002</v>
      </c>
      <c r="AM66" s="28">
        <f t="shared" si="7"/>
        <v>25.9175</v>
      </c>
      <c r="AN66" s="28">
        <f t="array" ref="AN66">ROUND(INDEX(공차방식!H$6:L$29,MATCH(AE66,공차방식!B$6:B$29,0),MATCH(VALUE(LEFT(AG66,1)),공차방식!H$5:L$5,0))/1000,4)</f>
        <v>0.19</v>
      </c>
      <c r="AO66" s="28">
        <v>26.687000000000001</v>
      </c>
      <c r="AQ66" s="39">
        <f ca="1">OFFSET(공차방식!R$5,COUNTIF(공차방식!R$6:R$50,"&lt;"&amp;AD66)+1,0)</f>
        <v>45</v>
      </c>
    </row>
    <row r="67" spans="2:43" ht="15" x14ac:dyDescent="0.3">
      <c r="B67" s="76" t="str">
        <f t="shared" si="0"/>
        <v>M28×2</v>
      </c>
      <c r="C67" s="77" t="s">
        <v>212</v>
      </c>
      <c r="D67" s="77" t="s">
        <v>221</v>
      </c>
      <c r="E67" s="74" t="s">
        <v>135</v>
      </c>
      <c r="F67" s="75">
        <v>28</v>
      </c>
      <c r="G67" s="75">
        <v>2</v>
      </c>
      <c r="H67" s="74" t="s">
        <v>133</v>
      </c>
      <c r="I67" s="87" t="s">
        <v>136</v>
      </c>
      <c r="J67" s="75" t="s">
        <v>315</v>
      </c>
      <c r="K67" s="58" t="s">
        <v>491</v>
      </c>
      <c r="L67" s="75">
        <v>28</v>
      </c>
      <c r="M67" s="75">
        <v>2</v>
      </c>
      <c r="N67" s="74">
        <v>60</v>
      </c>
      <c r="O67" s="101">
        <f t="array" ref="O67">IFERROR(INDEX($AD$11:$AO$1485,MATCH($B67&amp;$I67,$Z$11:$Z$1485&amp;$AG$11:$AG$1485,0),MATCH($C67,$AD$9:$AO$9,0)),"-")</f>
        <v>28</v>
      </c>
      <c r="P67" s="75">
        <v>22</v>
      </c>
      <c r="Q67" s="75">
        <v>2</v>
      </c>
      <c r="R67" s="101">
        <f t="array" ref="R67">IFERROR(INDEX($AD$11:$AO$1485,MATCH($B67&amp;$I67,$Z$11:$Z$1485&amp;$AG$11:$AG$1485,0),MATCH($D67,$AD$9:$AO$9,0)),"-")</f>
        <v>26.701000000000001</v>
      </c>
      <c r="S67" s="75">
        <v>17</v>
      </c>
      <c r="T67" s="75">
        <v>7</v>
      </c>
      <c r="U67" s="75">
        <v>5</v>
      </c>
      <c r="V67" s="75">
        <v>10</v>
      </c>
      <c r="W67" s="50">
        <f t="shared" si="2"/>
        <v>20</v>
      </c>
      <c r="X67" s="50">
        <f t="shared" si="3"/>
        <v>10</v>
      </c>
      <c r="Z67" s="27" t="str">
        <f t="shared" si="1"/>
        <v>M28×2</v>
      </c>
      <c r="AA67" s="28" t="s">
        <v>135</v>
      </c>
      <c r="AB67" s="28"/>
      <c r="AC67" s="28"/>
      <c r="AD67" s="27">
        <v>28</v>
      </c>
      <c r="AE67" s="27">
        <v>2</v>
      </c>
      <c r="AF67" s="28">
        <v>60</v>
      </c>
      <c r="AG67" s="30" t="s">
        <v>136</v>
      </c>
      <c r="AH67" s="30">
        <f>INDEX(공차방식!$C$6:$D$29,MATCH(AE67,공차방식!$B$6:$B$29,0),MATCH(RIGHT(AG67,1),공차방식!$C$5:$D$5,0))/1000</f>
        <v>0</v>
      </c>
      <c r="AI67" s="28">
        <f t="shared" ca="1" si="4"/>
        <v>26.881</v>
      </c>
      <c r="AJ67" s="28">
        <f t="shared" si="5"/>
        <v>26.701000000000001</v>
      </c>
      <c r="AK67" s="28">
        <f t="array" aca="1" ref="AK67" ca="1">ROUND(INDEX(공차방식!T$6:X$50,MATCH(AQ67&amp;AE67,공차방식!R$6:R$50&amp;공차방식!S$6:S$50,0),MATCH(VALUE(LEFT(AG67,1)),공차방식!T$5:X$5,0))/1000,4)</f>
        <v>0.18</v>
      </c>
      <c r="AL67" s="28">
        <f t="shared" si="6"/>
        <v>26.134899999999998</v>
      </c>
      <c r="AM67" s="28">
        <f t="shared" si="7"/>
        <v>25.834900000000001</v>
      </c>
      <c r="AN67" s="28">
        <f t="array" ref="AN67">ROUND(INDEX(공차방식!H$6:L$29,MATCH(AE67,공차방식!B$6:B$29,0),MATCH(VALUE(LEFT(AG67,1)),공차방식!H$5:L$5,0))/1000,4)</f>
        <v>0.3</v>
      </c>
      <c r="AO67" s="28">
        <v>27.286000000000001</v>
      </c>
      <c r="AQ67" s="39">
        <f ca="1">OFFSET(공차방식!R$5,COUNTIF(공차방식!R$6:R$50,"&lt;"&amp;AD67)+1,0)</f>
        <v>45</v>
      </c>
    </row>
    <row r="68" spans="2:43" ht="15" x14ac:dyDescent="0.3">
      <c r="B68" s="76" t="str">
        <f t="shared" si="0"/>
        <v>M28×1.5</v>
      </c>
      <c r="C68" s="77" t="s">
        <v>212</v>
      </c>
      <c r="D68" s="77" t="s">
        <v>221</v>
      </c>
      <c r="E68" s="74" t="s">
        <v>135</v>
      </c>
      <c r="F68" s="75">
        <v>28</v>
      </c>
      <c r="G68" s="75">
        <v>1.5</v>
      </c>
      <c r="H68" s="74" t="s">
        <v>133</v>
      </c>
      <c r="I68" s="87" t="s">
        <v>136</v>
      </c>
      <c r="J68" s="75" t="s">
        <v>315</v>
      </c>
      <c r="K68" s="58" t="s">
        <v>491</v>
      </c>
      <c r="L68" s="75">
        <v>28</v>
      </c>
      <c r="M68" s="75">
        <v>1.5</v>
      </c>
      <c r="N68" s="74">
        <v>60</v>
      </c>
      <c r="O68" s="101">
        <f t="array" ref="O68">IFERROR(INDEX($AD$11:$AO$1485,MATCH($B68&amp;$I68,$Z$11:$Z$1485&amp;$AG$11:$AG$1485,0),MATCH($C68,$AD$9:$AO$9,0)),"-")</f>
        <v>28</v>
      </c>
      <c r="P68" s="75">
        <v>22</v>
      </c>
      <c r="Q68" s="75">
        <v>2</v>
      </c>
      <c r="R68" s="101">
        <f t="array" ref="R68">IFERROR(INDEX($AD$11:$AO$1485,MATCH($B68&amp;$I68,$Z$11:$Z$1485&amp;$AG$11:$AG$1485,0),MATCH($D68,$AD$9:$AO$9,0)),"-")</f>
        <v>27.025700000000001</v>
      </c>
      <c r="S68" s="75">
        <v>17</v>
      </c>
      <c r="T68" s="75">
        <v>7</v>
      </c>
      <c r="U68" s="75">
        <v>5</v>
      </c>
      <c r="V68" s="75">
        <v>12</v>
      </c>
      <c r="W68" s="50">
        <f t="shared" si="2"/>
        <v>20</v>
      </c>
      <c r="X68" s="50">
        <f t="shared" si="3"/>
        <v>10</v>
      </c>
      <c r="Z68" s="27" t="str">
        <f t="shared" si="1"/>
        <v>M28×1.5</v>
      </c>
      <c r="AA68" s="28" t="s">
        <v>135</v>
      </c>
      <c r="AB68" s="28"/>
      <c r="AC68" s="28"/>
      <c r="AD68" s="27">
        <v>28</v>
      </c>
      <c r="AE68" s="27">
        <v>1.5</v>
      </c>
      <c r="AF68" s="28">
        <v>60</v>
      </c>
      <c r="AG68" s="30" t="s">
        <v>136</v>
      </c>
      <c r="AH68" s="30">
        <f>INDEX(공차방식!$C$6:$D$29,MATCH(AE68,공차방식!$B$6:$B$29,0),MATCH(RIGHT(AG68,1),공차방식!$C$5:$D$5,0))/1000</f>
        <v>0</v>
      </c>
      <c r="AI68" s="28">
        <f t="shared" ca="1" si="4"/>
        <v>27.185700000000001</v>
      </c>
      <c r="AJ68" s="28">
        <f t="shared" si="5"/>
        <v>27.025700000000001</v>
      </c>
      <c r="AK68" s="28">
        <f t="array" aca="1" ref="AK68" ca="1">ROUND(INDEX(공차방식!T$6:X$50,MATCH(AQ68&amp;AE68,공차방식!R$6:R$50&amp;공차방식!S$6:S$50,0),MATCH(VALUE(LEFT(AG68,1)),공차방식!T$5:X$5,0))/1000,4)</f>
        <v>0.16</v>
      </c>
      <c r="AL68" s="28">
        <f t="shared" si="6"/>
        <v>26.612200000000001</v>
      </c>
      <c r="AM68" s="28">
        <f t="shared" si="7"/>
        <v>26.376200000000001</v>
      </c>
      <c r="AN68" s="28">
        <f t="array" ref="AN68">ROUND(INDEX(공차방식!H$6:L$29,MATCH(AE68,공차방식!B$6:B$29,0),MATCH(VALUE(LEFT(AG68,1)),공차방식!H$5:L$5,0))/1000,4)</f>
        <v>0.23599999999999999</v>
      </c>
      <c r="AO68" s="28">
        <v>27.491</v>
      </c>
      <c r="AQ68" s="39">
        <f ca="1">OFFSET(공차방식!R$5,COUNTIF(공차방식!R$6:R$50,"&lt;"&amp;AD68)+1,0)</f>
        <v>45</v>
      </c>
    </row>
    <row r="69" spans="2:43" ht="15" x14ac:dyDescent="0.3">
      <c r="B69" s="76" t="str">
        <f t="shared" si="0"/>
        <v>M28×1</v>
      </c>
      <c r="C69" s="77" t="s">
        <v>212</v>
      </c>
      <c r="D69" s="77" t="s">
        <v>221</v>
      </c>
      <c r="E69" s="74" t="s">
        <v>135</v>
      </c>
      <c r="F69" s="75">
        <v>28</v>
      </c>
      <c r="G69" s="75">
        <v>1</v>
      </c>
      <c r="H69" s="74" t="s">
        <v>133</v>
      </c>
      <c r="I69" s="87" t="s">
        <v>136</v>
      </c>
      <c r="J69" s="75" t="s">
        <v>315</v>
      </c>
      <c r="K69" s="58" t="s">
        <v>491</v>
      </c>
      <c r="L69" s="75">
        <v>28</v>
      </c>
      <c r="M69" s="75">
        <v>1</v>
      </c>
      <c r="N69" s="74">
        <v>60</v>
      </c>
      <c r="O69" s="101">
        <f t="array" ref="O69">IFERROR(INDEX($AD$11:$AO$1485,MATCH($B69&amp;$I69,$Z$11:$Z$1485&amp;$AG$11:$AG$1485,0),MATCH($C69,$AD$9:$AO$9,0)),"-")</f>
        <v>28</v>
      </c>
      <c r="P69" s="75">
        <v>22</v>
      </c>
      <c r="Q69" s="75">
        <v>2</v>
      </c>
      <c r="R69" s="101">
        <f t="array" ref="R69">IFERROR(INDEX($AD$11:$AO$1485,MATCH($B69&amp;$I69,$Z$11:$Z$1485&amp;$AG$11:$AG$1485,0),MATCH($D69,$AD$9:$AO$9,0)),"-")</f>
        <v>27.3505</v>
      </c>
      <c r="S69" s="75">
        <v>17</v>
      </c>
      <c r="T69" s="75">
        <v>7</v>
      </c>
      <c r="U69" s="75">
        <v>5</v>
      </c>
      <c r="V69" s="75">
        <v>15</v>
      </c>
      <c r="W69" s="50">
        <f t="shared" si="2"/>
        <v>20</v>
      </c>
      <c r="X69" s="50">
        <f t="shared" si="3"/>
        <v>10</v>
      </c>
      <c r="Z69" s="27" t="str">
        <f t="shared" si="1"/>
        <v>M28×1</v>
      </c>
      <c r="AA69" s="28" t="s">
        <v>135</v>
      </c>
      <c r="AB69" s="28"/>
      <c r="AC69" s="28"/>
      <c r="AD69" s="27">
        <v>28</v>
      </c>
      <c r="AE69" s="27">
        <v>1</v>
      </c>
      <c r="AF69" s="28">
        <v>60</v>
      </c>
      <c r="AG69" s="30" t="s">
        <v>136</v>
      </c>
      <c r="AH69" s="30">
        <f>INDEX(공차방식!$C$6:$D$29,MATCH(AE69,공차방식!$B$6:$B$29,0),MATCH(RIGHT(AG69,1),공차방식!$C$5:$D$5,0))/1000</f>
        <v>0</v>
      </c>
      <c r="AI69" s="28">
        <f t="shared" ca="1" si="4"/>
        <v>27.482500000000002</v>
      </c>
      <c r="AJ69" s="28">
        <f t="shared" si="5"/>
        <v>27.3505</v>
      </c>
      <c r="AK69" s="28">
        <f t="array" aca="1" ref="AK69" ca="1">ROUND(INDEX(공차방식!T$6:X$50,MATCH(AQ69&amp;AE69,공차방식!R$6:R$50&amp;공차방식!S$6:S$50,0),MATCH(VALUE(LEFT(AG69,1)),공차방식!T$5:X$5,0))/1000,4)</f>
        <v>0.13200000000000001</v>
      </c>
      <c r="AL69" s="28">
        <f t="shared" si="6"/>
        <v>27.107500000000002</v>
      </c>
      <c r="AM69" s="28">
        <f t="shared" si="7"/>
        <v>26.9175</v>
      </c>
      <c r="AN69" s="28">
        <f t="array" ref="AN69">ROUND(INDEX(공차방식!H$6:L$29,MATCH(AE69,공차방식!B$6:B$29,0),MATCH(VALUE(LEFT(AG69,1)),공차방식!H$5:L$5,0))/1000,4)</f>
        <v>0.19</v>
      </c>
      <c r="AO69" s="28">
        <v>27.687000000000001</v>
      </c>
      <c r="AQ69" s="39">
        <f ca="1">OFFSET(공차방식!R$5,COUNTIF(공차방식!R$6:R$50,"&lt;"&amp;AD69)+1,0)</f>
        <v>45</v>
      </c>
    </row>
    <row r="70" spans="2:43" ht="15" x14ac:dyDescent="0.3">
      <c r="B70" s="76" t="str">
        <f t="shared" si="0"/>
        <v>M30×3</v>
      </c>
      <c r="C70" s="77" t="s">
        <v>212</v>
      </c>
      <c r="D70" s="77" t="s">
        <v>221</v>
      </c>
      <c r="E70" s="74" t="s">
        <v>135</v>
      </c>
      <c r="F70" s="75">
        <v>30</v>
      </c>
      <c r="G70" s="75">
        <v>3</v>
      </c>
      <c r="H70" s="74" t="s">
        <v>133</v>
      </c>
      <c r="I70" s="87" t="s">
        <v>136</v>
      </c>
      <c r="J70" s="75" t="s">
        <v>315</v>
      </c>
      <c r="K70" s="58" t="s">
        <v>491</v>
      </c>
      <c r="L70" s="75">
        <v>30</v>
      </c>
      <c r="M70" s="75">
        <v>3</v>
      </c>
      <c r="N70" s="74">
        <v>60</v>
      </c>
      <c r="O70" s="101">
        <f t="array" ref="O70">IFERROR(INDEX($AD$11:$AO$1485,MATCH($B70&amp;$I70,$Z$11:$Z$1485&amp;$AG$11:$AG$1485,0),MATCH($C70,$AD$9:$AO$9,0)),"-")</f>
        <v>30</v>
      </c>
      <c r="P70" s="75">
        <v>22</v>
      </c>
      <c r="Q70" s="75">
        <v>2</v>
      </c>
      <c r="R70" s="101">
        <f t="array" ref="R70">IFERROR(INDEX($AD$11:$AO$1485,MATCH($B70&amp;$I70,$Z$11:$Z$1485&amp;$AG$11:$AG$1485,0),MATCH($D70,$AD$9:$AO$9,0)),"-")</f>
        <v>28.051400000000001</v>
      </c>
      <c r="S70" s="75">
        <v>23</v>
      </c>
      <c r="T70" s="75">
        <v>9</v>
      </c>
      <c r="U70" s="75">
        <v>5</v>
      </c>
      <c r="V70" s="75">
        <v>9</v>
      </c>
      <c r="W70" s="50">
        <f t="shared" si="2"/>
        <v>20</v>
      </c>
      <c r="X70" s="50">
        <f t="shared" si="3"/>
        <v>14</v>
      </c>
      <c r="Z70" s="27" t="str">
        <f t="shared" si="1"/>
        <v>M30×3</v>
      </c>
      <c r="AA70" s="28" t="s">
        <v>135</v>
      </c>
      <c r="AB70" s="28"/>
      <c r="AC70" s="28"/>
      <c r="AD70" s="27">
        <v>30</v>
      </c>
      <c r="AE70" s="27">
        <v>3</v>
      </c>
      <c r="AF70" s="28">
        <v>60</v>
      </c>
      <c r="AG70" s="30" t="s">
        <v>136</v>
      </c>
      <c r="AH70" s="30">
        <f>INDEX(공차방식!$C$6:$D$29,MATCH(AE70,공차방식!$B$6:$B$29,0),MATCH(RIGHT(AG70,1),공차방식!$C$5:$D$5,0))/1000</f>
        <v>0</v>
      </c>
      <c r="AI70" s="28">
        <f t="shared" ca="1" si="4"/>
        <v>28.263400000000001</v>
      </c>
      <c r="AJ70" s="28">
        <f t="shared" si="5"/>
        <v>28.051400000000001</v>
      </c>
      <c r="AK70" s="28">
        <f t="array" aca="1" ref="AK70" ca="1">ROUND(INDEX(공차방식!T$6:X$50,MATCH(AQ70&amp;AE70,공차방식!R$6:R$50&amp;공차방식!S$6:S$50,0),MATCH(VALUE(LEFT(AG70,1)),공차방식!T$5:X$5,0))/1000,4)</f>
        <v>0.21199999999999999</v>
      </c>
      <c r="AL70" s="28">
        <f t="shared" si="6"/>
        <v>27.1524</v>
      </c>
      <c r="AM70" s="28">
        <f t="shared" si="7"/>
        <v>26.752400000000002</v>
      </c>
      <c r="AN70" s="28">
        <f t="array" ref="AN70">ROUND(INDEX(공차방식!H$6:L$29,MATCH(AE70,공차방식!B$6:B$29,0),MATCH(VALUE(LEFT(AG70,1)),공차방식!H$5:L$5,0))/1000,4)</f>
        <v>0.4</v>
      </c>
      <c r="AO70" s="28">
        <v>28.87</v>
      </c>
      <c r="AQ70" s="39">
        <f ca="1">OFFSET(공차방식!R$5,COUNTIF(공차방식!R$6:R$50,"&lt;"&amp;AD70)+1,0)</f>
        <v>45</v>
      </c>
    </row>
    <row r="71" spans="2:43" ht="15" x14ac:dyDescent="0.3">
      <c r="B71" s="76" t="str">
        <f t="shared" si="0"/>
        <v>M30×2</v>
      </c>
      <c r="C71" s="77" t="s">
        <v>212</v>
      </c>
      <c r="D71" s="77" t="s">
        <v>221</v>
      </c>
      <c r="E71" s="74" t="s">
        <v>135</v>
      </c>
      <c r="F71" s="75">
        <v>30</v>
      </c>
      <c r="G71" s="75">
        <v>2</v>
      </c>
      <c r="H71" s="74" t="s">
        <v>133</v>
      </c>
      <c r="I71" s="87" t="s">
        <v>136</v>
      </c>
      <c r="J71" s="75" t="s">
        <v>315</v>
      </c>
      <c r="K71" s="58" t="s">
        <v>491</v>
      </c>
      <c r="L71" s="75">
        <v>30</v>
      </c>
      <c r="M71" s="75">
        <v>2</v>
      </c>
      <c r="N71" s="74">
        <v>60</v>
      </c>
      <c r="O71" s="101">
        <f t="array" ref="O71">IFERROR(INDEX($AD$11:$AO$1485,MATCH($B71&amp;$I71,$Z$11:$Z$1485&amp;$AG$11:$AG$1485,0),MATCH($C71,$AD$9:$AO$9,0)),"-")</f>
        <v>30</v>
      </c>
      <c r="P71" s="75">
        <v>30</v>
      </c>
      <c r="Q71" s="75">
        <v>2</v>
      </c>
      <c r="R71" s="101">
        <f t="array" ref="R71">IFERROR(INDEX($AD$11:$AO$1485,MATCH($B71&amp;$I71,$Z$11:$Z$1485&amp;$AG$11:$AG$1485,0),MATCH($D71,$AD$9:$AO$9,0)),"-")</f>
        <v>28.701000000000001</v>
      </c>
      <c r="S71" s="75">
        <v>17</v>
      </c>
      <c r="T71" s="75">
        <v>7</v>
      </c>
      <c r="U71" s="75">
        <v>5</v>
      </c>
      <c r="V71" s="75">
        <v>10</v>
      </c>
      <c r="W71" s="50">
        <f t="shared" si="2"/>
        <v>28</v>
      </c>
      <c r="X71" s="50">
        <f t="shared" si="3"/>
        <v>10</v>
      </c>
      <c r="Z71" s="27" t="str">
        <f t="shared" si="1"/>
        <v>M30×2</v>
      </c>
      <c r="AA71" s="28" t="s">
        <v>135</v>
      </c>
      <c r="AB71" s="28"/>
      <c r="AC71" s="28"/>
      <c r="AD71" s="27">
        <v>30</v>
      </c>
      <c r="AE71" s="27">
        <v>2</v>
      </c>
      <c r="AF71" s="28">
        <v>60</v>
      </c>
      <c r="AG71" s="30" t="s">
        <v>136</v>
      </c>
      <c r="AH71" s="30">
        <f>INDEX(공차방식!$C$6:$D$29,MATCH(AE71,공차방식!$B$6:$B$29,0),MATCH(RIGHT(AG71,1),공차방식!$C$5:$D$5,0))/1000</f>
        <v>0</v>
      </c>
      <c r="AI71" s="28">
        <f t="shared" ca="1" si="4"/>
        <v>28.881</v>
      </c>
      <c r="AJ71" s="28">
        <f t="shared" si="5"/>
        <v>28.701000000000001</v>
      </c>
      <c r="AK71" s="28">
        <f t="array" aca="1" ref="AK71" ca="1">ROUND(INDEX(공차방식!T$6:X$50,MATCH(AQ71&amp;AE71,공차방식!R$6:R$50&amp;공차방식!S$6:S$50,0),MATCH(VALUE(LEFT(AG71,1)),공차방식!T$5:X$5,0))/1000,4)</f>
        <v>0.18</v>
      </c>
      <c r="AL71" s="28">
        <f t="shared" si="6"/>
        <v>28.134899999999998</v>
      </c>
      <c r="AM71" s="28">
        <f t="shared" si="7"/>
        <v>27.834900000000001</v>
      </c>
      <c r="AN71" s="28">
        <f t="array" ref="AN71">ROUND(INDEX(공차방식!H$6:L$29,MATCH(AE71,공차방식!B$6:B$29,0),MATCH(VALUE(LEFT(AG71,1)),공차방식!H$5:L$5,0))/1000,4)</f>
        <v>0.3</v>
      </c>
      <c r="AO71" s="28">
        <v>29.286000000000001</v>
      </c>
      <c r="AQ71" s="39">
        <f ca="1">OFFSET(공차방식!R$5,COUNTIF(공차방식!R$6:R$50,"&lt;"&amp;AD71)+1,0)</f>
        <v>45</v>
      </c>
    </row>
    <row r="72" spans="2:43" ht="15" x14ac:dyDescent="0.3">
      <c r="B72" s="76" t="str">
        <f t="shared" si="0"/>
        <v>M30×1.5</v>
      </c>
      <c r="C72" s="77" t="s">
        <v>212</v>
      </c>
      <c r="D72" s="77" t="s">
        <v>221</v>
      </c>
      <c r="E72" s="74" t="s">
        <v>135</v>
      </c>
      <c r="F72" s="75">
        <v>30</v>
      </c>
      <c r="G72" s="75">
        <v>1.5</v>
      </c>
      <c r="H72" s="74" t="s">
        <v>133</v>
      </c>
      <c r="I72" s="87" t="s">
        <v>136</v>
      </c>
      <c r="J72" s="75" t="s">
        <v>315</v>
      </c>
      <c r="K72" s="58" t="s">
        <v>491</v>
      </c>
      <c r="L72" s="75">
        <v>30</v>
      </c>
      <c r="M72" s="75">
        <v>1.5</v>
      </c>
      <c r="N72" s="74">
        <v>60</v>
      </c>
      <c r="O72" s="101">
        <f t="array" ref="O72">IFERROR(INDEX($AD$11:$AO$1485,MATCH($B72&amp;$I72,$Z$11:$Z$1485&amp;$AG$11:$AG$1485,0),MATCH($C72,$AD$9:$AO$9,0)),"-")</f>
        <v>30</v>
      </c>
      <c r="P72" s="75">
        <v>22</v>
      </c>
      <c r="Q72" s="75">
        <v>2</v>
      </c>
      <c r="R72" s="101">
        <f t="array" ref="R72">IFERROR(INDEX($AD$11:$AO$1485,MATCH($B72&amp;$I72,$Z$11:$Z$1485&amp;$AG$11:$AG$1485,0),MATCH($D72,$AD$9:$AO$9,0)),"-")</f>
        <v>29.025700000000001</v>
      </c>
      <c r="S72" s="75">
        <v>17</v>
      </c>
      <c r="T72" s="75">
        <v>7</v>
      </c>
      <c r="U72" s="75">
        <v>5</v>
      </c>
      <c r="V72" s="75">
        <v>12</v>
      </c>
      <c r="W72" s="50">
        <f t="shared" si="2"/>
        <v>20</v>
      </c>
      <c r="X72" s="50">
        <f t="shared" si="3"/>
        <v>10</v>
      </c>
      <c r="Z72" s="27" t="str">
        <f t="shared" si="1"/>
        <v>M30×1.5</v>
      </c>
      <c r="AA72" s="28" t="s">
        <v>135</v>
      </c>
      <c r="AB72" s="28"/>
      <c r="AC72" s="28"/>
      <c r="AD72" s="27">
        <v>30</v>
      </c>
      <c r="AE72" s="27">
        <v>1.5</v>
      </c>
      <c r="AF72" s="28">
        <v>60</v>
      </c>
      <c r="AG72" s="30" t="s">
        <v>136</v>
      </c>
      <c r="AH72" s="30">
        <f>INDEX(공차방식!$C$6:$D$29,MATCH(AE72,공차방식!$B$6:$B$29,0),MATCH(RIGHT(AG72,1),공차방식!$C$5:$D$5,0))/1000</f>
        <v>0</v>
      </c>
      <c r="AI72" s="28">
        <f t="shared" ca="1" si="4"/>
        <v>29.185700000000001</v>
      </c>
      <c r="AJ72" s="28">
        <f t="shared" si="5"/>
        <v>29.025700000000001</v>
      </c>
      <c r="AK72" s="28">
        <f t="array" aca="1" ref="AK72" ca="1">ROUND(INDEX(공차방식!T$6:X$50,MATCH(AQ72&amp;AE72,공차방식!R$6:R$50&amp;공차방식!S$6:S$50,0),MATCH(VALUE(LEFT(AG72,1)),공차방식!T$5:X$5,0))/1000,4)</f>
        <v>0.16</v>
      </c>
      <c r="AL72" s="28">
        <f t="shared" si="6"/>
        <v>28.612200000000001</v>
      </c>
      <c r="AM72" s="28">
        <f t="shared" si="7"/>
        <v>28.376200000000001</v>
      </c>
      <c r="AN72" s="28">
        <f t="array" ref="AN72">ROUND(INDEX(공차방식!H$6:L$29,MATCH(AE72,공차방식!B$6:B$29,0),MATCH(VALUE(LEFT(AG72,1)),공차방식!H$5:L$5,0))/1000,4)</f>
        <v>0.23599999999999999</v>
      </c>
      <c r="AO72" s="28">
        <v>29.491</v>
      </c>
      <c r="AQ72" s="39">
        <f ca="1">OFFSET(공차방식!R$5,COUNTIF(공차방식!R$6:R$50,"&lt;"&amp;AD72)+1,0)</f>
        <v>45</v>
      </c>
    </row>
    <row r="73" spans="2:43" ht="15" x14ac:dyDescent="0.3">
      <c r="B73" s="76" t="str">
        <f t="shared" si="0"/>
        <v>M30×1</v>
      </c>
      <c r="C73" s="77" t="s">
        <v>212</v>
      </c>
      <c r="D73" s="77" t="s">
        <v>221</v>
      </c>
      <c r="E73" s="74" t="s">
        <v>135</v>
      </c>
      <c r="F73" s="75">
        <v>30</v>
      </c>
      <c r="G73" s="75">
        <v>1</v>
      </c>
      <c r="H73" s="74" t="s">
        <v>133</v>
      </c>
      <c r="I73" s="87" t="s">
        <v>136</v>
      </c>
      <c r="J73" s="75" t="s">
        <v>315</v>
      </c>
      <c r="K73" s="58" t="s">
        <v>491</v>
      </c>
      <c r="L73" s="75">
        <v>30</v>
      </c>
      <c r="M73" s="75">
        <v>1</v>
      </c>
      <c r="N73" s="74">
        <v>60</v>
      </c>
      <c r="O73" s="101">
        <f t="array" ref="O73">IFERROR(INDEX($AD$11:$AO$1485,MATCH($B73&amp;$I73,$Z$11:$Z$1485&amp;$AG$11:$AG$1485,0),MATCH($C73,$AD$9:$AO$9,0)),"-")</f>
        <v>30</v>
      </c>
      <c r="P73" s="75">
        <v>22</v>
      </c>
      <c r="Q73" s="75">
        <v>2</v>
      </c>
      <c r="R73" s="101">
        <f t="array" ref="R73">IFERROR(INDEX($AD$11:$AO$1485,MATCH($B73&amp;$I73,$Z$11:$Z$1485&amp;$AG$11:$AG$1485,0),MATCH($D73,$AD$9:$AO$9,0)),"-")</f>
        <v>29.3505</v>
      </c>
      <c r="S73" s="75">
        <v>17</v>
      </c>
      <c r="T73" s="75">
        <v>7</v>
      </c>
      <c r="U73" s="75">
        <v>5</v>
      </c>
      <c r="V73" s="75">
        <v>15</v>
      </c>
      <c r="W73" s="50">
        <f t="shared" si="2"/>
        <v>20</v>
      </c>
      <c r="X73" s="50">
        <f t="shared" si="3"/>
        <v>10</v>
      </c>
      <c r="Z73" s="27" t="str">
        <f t="shared" si="1"/>
        <v>M30×1</v>
      </c>
      <c r="AA73" s="28" t="s">
        <v>135</v>
      </c>
      <c r="AB73" s="28"/>
      <c r="AC73" s="28"/>
      <c r="AD73" s="27">
        <v>30</v>
      </c>
      <c r="AE73" s="27">
        <v>1</v>
      </c>
      <c r="AF73" s="28">
        <v>60</v>
      </c>
      <c r="AG73" s="30" t="s">
        <v>136</v>
      </c>
      <c r="AH73" s="30">
        <f>INDEX(공차방식!$C$6:$D$29,MATCH(AE73,공차방식!$B$6:$B$29,0),MATCH(RIGHT(AG73,1),공차방식!$C$5:$D$5,0))/1000</f>
        <v>0</v>
      </c>
      <c r="AI73" s="28">
        <f t="shared" ca="1" si="4"/>
        <v>29.482500000000002</v>
      </c>
      <c r="AJ73" s="28">
        <f t="shared" si="5"/>
        <v>29.3505</v>
      </c>
      <c r="AK73" s="28">
        <f t="array" aca="1" ref="AK73" ca="1">ROUND(INDEX(공차방식!T$6:X$50,MATCH(AQ73&amp;AE73,공차방식!R$6:R$50&amp;공차방식!S$6:S$50,0),MATCH(VALUE(LEFT(AG73,1)),공차방식!T$5:X$5,0))/1000,4)</f>
        <v>0.13200000000000001</v>
      </c>
      <c r="AL73" s="28">
        <f t="shared" si="6"/>
        <v>29.107500000000002</v>
      </c>
      <c r="AM73" s="28">
        <f t="shared" si="7"/>
        <v>28.9175</v>
      </c>
      <c r="AN73" s="28">
        <f t="array" ref="AN73">ROUND(INDEX(공차방식!H$6:L$29,MATCH(AE73,공차방식!B$6:B$29,0),MATCH(VALUE(LEFT(AG73,1)),공차방식!H$5:L$5,0))/1000,4)</f>
        <v>0.19</v>
      </c>
      <c r="AO73" s="28">
        <v>29.687000000000001</v>
      </c>
      <c r="AQ73" s="39">
        <f ca="1">OFFSET(공차방식!R$5,COUNTIF(공차방식!R$6:R$50,"&lt;"&amp;AD73)+1,0)</f>
        <v>45</v>
      </c>
    </row>
    <row r="74" spans="2:43" ht="15" x14ac:dyDescent="0.3">
      <c r="B74" s="76" t="str">
        <f t="shared" si="0"/>
        <v>M32×2</v>
      </c>
      <c r="C74" s="77" t="s">
        <v>212</v>
      </c>
      <c r="D74" s="77" t="s">
        <v>221</v>
      </c>
      <c r="E74" s="74" t="s">
        <v>135</v>
      </c>
      <c r="F74" s="75">
        <v>32</v>
      </c>
      <c r="G74" s="75">
        <v>2</v>
      </c>
      <c r="H74" s="74" t="s">
        <v>133</v>
      </c>
      <c r="I74" s="87" t="s">
        <v>136</v>
      </c>
      <c r="J74" s="75" t="s">
        <v>315</v>
      </c>
      <c r="K74" s="58" t="s">
        <v>491</v>
      </c>
      <c r="L74" s="75">
        <v>32</v>
      </c>
      <c r="M74" s="75">
        <v>2</v>
      </c>
      <c r="N74" s="74">
        <v>60</v>
      </c>
      <c r="O74" s="101">
        <f t="array" ref="O74">IFERROR(INDEX($AD$11:$AO$1485,MATCH($B74&amp;$I74,$Z$11:$Z$1485&amp;$AG$11:$AG$1485,0),MATCH($C74,$AD$9:$AO$9,0)),"-")</f>
        <v>32</v>
      </c>
      <c r="P74" s="75">
        <v>22</v>
      </c>
      <c r="Q74" s="75">
        <v>2</v>
      </c>
      <c r="R74" s="101">
        <f t="array" ref="R74">IFERROR(INDEX($AD$11:$AO$1485,MATCH($B74&amp;$I74,$Z$11:$Z$1485&amp;$AG$11:$AG$1485,0),MATCH($D74,$AD$9:$AO$9,0)),"-")</f>
        <v>30.701000000000001</v>
      </c>
      <c r="S74" s="75">
        <v>17</v>
      </c>
      <c r="T74" s="75">
        <v>7</v>
      </c>
      <c r="U74" s="75">
        <v>5</v>
      </c>
      <c r="V74" s="75">
        <v>10</v>
      </c>
      <c r="W74" s="50">
        <f t="shared" si="2"/>
        <v>20</v>
      </c>
      <c r="X74" s="50">
        <f t="shared" si="3"/>
        <v>10</v>
      </c>
      <c r="Z74" s="27" t="str">
        <f t="shared" si="1"/>
        <v>M32×2</v>
      </c>
      <c r="AA74" s="28" t="s">
        <v>135</v>
      </c>
      <c r="AB74" s="28"/>
      <c r="AC74" s="28"/>
      <c r="AD74" s="27">
        <v>32</v>
      </c>
      <c r="AE74" s="27">
        <v>2</v>
      </c>
      <c r="AF74" s="28">
        <v>60</v>
      </c>
      <c r="AG74" s="30" t="s">
        <v>136</v>
      </c>
      <c r="AH74" s="30">
        <f>INDEX(공차방식!$C$6:$D$29,MATCH(AE74,공차방식!$B$6:$B$29,0),MATCH(RIGHT(AG74,1),공차방식!$C$5:$D$5,0))/1000</f>
        <v>0</v>
      </c>
      <c r="AI74" s="28">
        <f t="shared" ca="1" si="4"/>
        <v>30.881</v>
      </c>
      <c r="AJ74" s="28">
        <f t="shared" si="5"/>
        <v>30.701000000000001</v>
      </c>
      <c r="AK74" s="28">
        <f t="array" aca="1" ref="AK74" ca="1">ROUND(INDEX(공차방식!T$6:X$50,MATCH(AQ74&amp;AE74,공차방식!R$6:R$50&amp;공차방식!S$6:S$50,0),MATCH(VALUE(LEFT(AG74,1)),공차방식!T$5:X$5,0))/1000,4)</f>
        <v>0.18</v>
      </c>
      <c r="AL74" s="28">
        <f t="shared" si="6"/>
        <v>30.134899999999998</v>
      </c>
      <c r="AM74" s="28">
        <f t="shared" si="7"/>
        <v>29.834900000000001</v>
      </c>
      <c r="AN74" s="28">
        <f t="array" ref="AN74">ROUND(INDEX(공차방식!H$6:L$29,MATCH(AE74,공차방식!B$6:B$29,0),MATCH(VALUE(LEFT(AG74,1)),공차방식!H$5:L$5,0))/1000,4)</f>
        <v>0.3</v>
      </c>
      <c r="AO74" s="28">
        <v>31.286000000000001</v>
      </c>
      <c r="AQ74" s="39">
        <f ca="1">OFFSET(공차방식!R$5,COUNTIF(공차방식!R$6:R$50,"&lt;"&amp;AD74)+1,0)</f>
        <v>45</v>
      </c>
    </row>
    <row r="75" spans="2:43" ht="15" x14ac:dyDescent="0.3">
      <c r="B75" s="76" t="str">
        <f t="shared" ref="B75:B138" si="8">CONCATENATE(E75,L75,"×",G75)</f>
        <v>M32×1.5</v>
      </c>
      <c r="C75" s="77" t="s">
        <v>212</v>
      </c>
      <c r="D75" s="77" t="s">
        <v>221</v>
      </c>
      <c r="E75" s="74" t="s">
        <v>135</v>
      </c>
      <c r="F75" s="75">
        <v>32</v>
      </c>
      <c r="G75" s="75">
        <v>1.5</v>
      </c>
      <c r="H75" s="74" t="s">
        <v>133</v>
      </c>
      <c r="I75" s="87" t="s">
        <v>136</v>
      </c>
      <c r="J75" s="75" t="s">
        <v>315</v>
      </c>
      <c r="K75" s="58" t="s">
        <v>491</v>
      </c>
      <c r="L75" s="75">
        <v>32</v>
      </c>
      <c r="M75" s="75">
        <v>1.5</v>
      </c>
      <c r="N75" s="74">
        <v>60</v>
      </c>
      <c r="O75" s="101">
        <f t="array" ref="O75">IFERROR(INDEX($AD$11:$AO$1485,MATCH($B75&amp;$I75,$Z$11:$Z$1485&amp;$AG$11:$AG$1485,0),MATCH($C75,$AD$9:$AO$9,0)),"-")</f>
        <v>32</v>
      </c>
      <c r="P75" s="75">
        <v>22</v>
      </c>
      <c r="Q75" s="75">
        <v>2</v>
      </c>
      <c r="R75" s="101">
        <f t="array" ref="R75">IFERROR(INDEX($AD$11:$AO$1485,MATCH($B75&amp;$I75,$Z$11:$Z$1485&amp;$AG$11:$AG$1485,0),MATCH($D75,$AD$9:$AO$9,0)),"-")</f>
        <v>31.025700000000001</v>
      </c>
      <c r="S75" s="75">
        <v>17</v>
      </c>
      <c r="T75" s="75">
        <v>7</v>
      </c>
      <c r="U75" s="75">
        <v>5</v>
      </c>
      <c r="V75" s="75">
        <v>12</v>
      </c>
      <c r="W75" s="50">
        <f t="shared" si="2"/>
        <v>20</v>
      </c>
      <c r="X75" s="50">
        <f t="shared" si="3"/>
        <v>10</v>
      </c>
      <c r="Z75" s="27" t="str">
        <f t="shared" ref="Z75:Z138" si="9">CONCATENATE(AA75,AD75,"×",AE75)</f>
        <v>M32×1.5</v>
      </c>
      <c r="AA75" s="28" t="s">
        <v>135</v>
      </c>
      <c r="AB75" s="28"/>
      <c r="AC75" s="28"/>
      <c r="AD75" s="27">
        <v>32</v>
      </c>
      <c r="AE75" s="27">
        <v>1.5</v>
      </c>
      <c r="AF75" s="28">
        <v>60</v>
      </c>
      <c r="AG75" s="30" t="s">
        <v>136</v>
      </c>
      <c r="AH75" s="30">
        <f>INDEX(공차방식!$C$6:$D$29,MATCH(AE75,공차방식!$B$6:$B$29,0),MATCH(RIGHT(AG75,1),공차방식!$C$5:$D$5,0))/1000</f>
        <v>0</v>
      </c>
      <c r="AI75" s="28">
        <f t="shared" ca="1" si="4"/>
        <v>31.185700000000001</v>
      </c>
      <c r="AJ75" s="28">
        <f t="shared" si="5"/>
        <v>31.025700000000001</v>
      </c>
      <c r="AK75" s="28">
        <f t="array" aca="1" ref="AK75" ca="1">ROUND(INDEX(공차방식!T$6:X$50,MATCH(AQ75&amp;AE75,공차방식!R$6:R$50&amp;공차방식!S$6:S$50,0),MATCH(VALUE(LEFT(AG75,1)),공차방식!T$5:X$5,0))/1000,4)</f>
        <v>0.16</v>
      </c>
      <c r="AL75" s="28">
        <f t="shared" si="6"/>
        <v>30.612200000000001</v>
      </c>
      <c r="AM75" s="28">
        <f t="shared" si="7"/>
        <v>30.376200000000001</v>
      </c>
      <c r="AN75" s="28">
        <f t="array" ref="AN75">ROUND(INDEX(공차방식!H$6:L$29,MATCH(AE75,공차방식!B$6:B$29,0),MATCH(VALUE(LEFT(AG75,1)),공차방식!H$5:L$5,0))/1000,4)</f>
        <v>0.23599999999999999</v>
      </c>
      <c r="AO75" s="28">
        <v>31.491</v>
      </c>
      <c r="AQ75" s="39">
        <f ca="1">OFFSET(공차방식!R$5,COUNTIF(공차방식!R$6:R$50,"&lt;"&amp;AD75)+1,0)</f>
        <v>45</v>
      </c>
    </row>
    <row r="76" spans="2:43" ht="15" x14ac:dyDescent="0.3">
      <c r="B76" s="76" t="str">
        <f t="shared" si="8"/>
        <v>M33×3</v>
      </c>
      <c r="C76" s="77" t="s">
        <v>212</v>
      </c>
      <c r="D76" s="77" t="s">
        <v>221</v>
      </c>
      <c r="E76" s="74" t="s">
        <v>135</v>
      </c>
      <c r="F76" s="75">
        <v>33</v>
      </c>
      <c r="G76" s="75">
        <v>3</v>
      </c>
      <c r="H76" s="74" t="s">
        <v>133</v>
      </c>
      <c r="I76" s="87" t="s">
        <v>136</v>
      </c>
      <c r="J76" s="75" t="s">
        <v>315</v>
      </c>
      <c r="K76" s="58" t="s">
        <v>491</v>
      </c>
      <c r="L76" s="75">
        <v>33</v>
      </c>
      <c r="M76" s="75">
        <v>3</v>
      </c>
      <c r="N76" s="74">
        <v>60</v>
      </c>
      <c r="O76" s="101">
        <f t="array" ref="O76">IFERROR(INDEX($AD$11:$AO$1485,MATCH($B76&amp;$I76,$Z$11:$Z$1485&amp;$AG$11:$AG$1485,0),MATCH($C76,$AD$9:$AO$9,0)),"-")</f>
        <v>33</v>
      </c>
      <c r="P76" s="75">
        <v>30</v>
      </c>
      <c r="Q76" s="75">
        <v>2</v>
      </c>
      <c r="R76" s="101">
        <f t="array" ref="R76">IFERROR(INDEX($AD$11:$AO$1485,MATCH($B76&amp;$I76,$Z$11:$Z$1485&amp;$AG$11:$AG$1485,0),MATCH($D76,$AD$9:$AO$9,0)),"-")</f>
        <v>31.051400000000001</v>
      </c>
      <c r="S76" s="75">
        <v>23</v>
      </c>
      <c r="T76" s="75">
        <v>9</v>
      </c>
      <c r="U76" s="75">
        <v>5</v>
      </c>
      <c r="V76" s="75">
        <v>9</v>
      </c>
      <c r="W76" s="50">
        <f t="shared" ref="W76:W139" si="10">IF(P76="-","-",P76-Q76)</f>
        <v>28</v>
      </c>
      <c r="X76" s="50">
        <f t="shared" ref="X76:X139" si="11">S76-T76</f>
        <v>14</v>
      </c>
      <c r="Z76" s="27" t="str">
        <f t="shared" si="9"/>
        <v>M33×3</v>
      </c>
      <c r="AA76" s="28" t="s">
        <v>135</v>
      </c>
      <c r="AB76" s="28"/>
      <c r="AC76" s="28"/>
      <c r="AD76" s="27">
        <v>33</v>
      </c>
      <c r="AE76" s="27">
        <v>3</v>
      </c>
      <c r="AF76" s="28">
        <v>60</v>
      </c>
      <c r="AG76" s="30" t="s">
        <v>136</v>
      </c>
      <c r="AH76" s="30">
        <f>INDEX(공차방식!$C$6:$D$29,MATCH(AE76,공차방식!$B$6:$B$29,0),MATCH(RIGHT(AG76,1),공차방식!$C$5:$D$5,0))/1000</f>
        <v>0</v>
      </c>
      <c r="AI76" s="28">
        <f t="shared" ref="AI76:AI139" ca="1" si="12">ROUND(AJ76+AK76,4)</f>
        <v>31.263400000000001</v>
      </c>
      <c r="AJ76" s="28">
        <f t="shared" ref="AJ76:AJ139" si="13">ROUND(AD76-0.649519*AE76,4)</f>
        <v>31.051400000000001</v>
      </c>
      <c r="AK76" s="28">
        <f t="array" aca="1" ref="AK76" ca="1">ROUND(INDEX(공차방식!T$6:X$50,MATCH(AQ76&amp;AE76,공차방식!R$6:R$50&amp;공차방식!S$6:S$50,0),MATCH(VALUE(LEFT(AG76,1)),공차방식!T$5:X$5,0))/1000,4)</f>
        <v>0.21199999999999999</v>
      </c>
      <c r="AL76" s="28">
        <f t="shared" ref="AL76:AL139" si="14">ROUND(AM76+AN76,4)</f>
        <v>30.1524</v>
      </c>
      <c r="AM76" s="28">
        <f t="shared" ref="AM76:AM139" si="15">ROUND(AD76-1.082532*AE76,4)</f>
        <v>29.752400000000002</v>
      </c>
      <c r="AN76" s="28">
        <f t="array" ref="AN76">ROUND(INDEX(공차방식!H$6:L$29,MATCH(AE76,공차방식!B$6:B$29,0),MATCH(VALUE(LEFT(AG76,1)),공차방식!H$5:L$5,0))/1000,4)</f>
        <v>0.4</v>
      </c>
      <c r="AO76" s="28">
        <v>31.87</v>
      </c>
      <c r="AQ76" s="39">
        <f ca="1">OFFSET(공차방식!R$5,COUNTIF(공차방식!R$6:R$50,"&lt;"&amp;AD76)+1,0)</f>
        <v>45</v>
      </c>
    </row>
    <row r="77" spans="2:43" ht="15" x14ac:dyDescent="0.3">
      <c r="B77" s="76" t="str">
        <f t="shared" si="8"/>
        <v>M33×2</v>
      </c>
      <c r="C77" s="77" t="s">
        <v>212</v>
      </c>
      <c r="D77" s="77" t="s">
        <v>221</v>
      </c>
      <c r="E77" s="74" t="s">
        <v>135</v>
      </c>
      <c r="F77" s="75">
        <v>33</v>
      </c>
      <c r="G77" s="75">
        <v>2</v>
      </c>
      <c r="H77" s="74" t="s">
        <v>133</v>
      </c>
      <c r="I77" s="87" t="s">
        <v>136</v>
      </c>
      <c r="J77" s="75" t="s">
        <v>315</v>
      </c>
      <c r="K77" s="58" t="s">
        <v>491</v>
      </c>
      <c r="L77" s="75">
        <v>33</v>
      </c>
      <c r="M77" s="75">
        <v>2</v>
      </c>
      <c r="N77" s="74">
        <v>60</v>
      </c>
      <c r="O77" s="101">
        <f t="array" ref="O77">IFERROR(INDEX($AD$11:$AO$1485,MATCH($B77&amp;$I77,$Z$11:$Z$1485&amp;$AG$11:$AG$1485,0),MATCH($C77,$AD$9:$AO$9,0)),"-")</f>
        <v>33</v>
      </c>
      <c r="P77" s="75">
        <v>22</v>
      </c>
      <c r="Q77" s="75">
        <v>2</v>
      </c>
      <c r="R77" s="101">
        <f t="array" ref="R77">IFERROR(INDEX($AD$11:$AO$1485,MATCH($B77&amp;$I77,$Z$11:$Z$1485&amp;$AG$11:$AG$1485,0),MATCH($D77,$AD$9:$AO$9,0)),"-")</f>
        <v>31.701000000000001</v>
      </c>
      <c r="S77" s="75">
        <v>17</v>
      </c>
      <c r="T77" s="75">
        <v>7</v>
      </c>
      <c r="U77" s="75">
        <v>5</v>
      </c>
      <c r="V77" s="75">
        <v>10</v>
      </c>
      <c r="W77" s="50">
        <f t="shared" si="10"/>
        <v>20</v>
      </c>
      <c r="X77" s="50">
        <f t="shared" si="11"/>
        <v>10</v>
      </c>
      <c r="Z77" s="27" t="str">
        <f t="shared" si="9"/>
        <v>M33×2</v>
      </c>
      <c r="AA77" s="28" t="s">
        <v>135</v>
      </c>
      <c r="AB77" s="28"/>
      <c r="AC77" s="28"/>
      <c r="AD77" s="27">
        <v>33</v>
      </c>
      <c r="AE77" s="27">
        <v>2</v>
      </c>
      <c r="AF77" s="28">
        <v>60</v>
      </c>
      <c r="AG77" s="30" t="s">
        <v>136</v>
      </c>
      <c r="AH77" s="30">
        <f>INDEX(공차방식!$C$6:$D$29,MATCH(AE77,공차방식!$B$6:$B$29,0),MATCH(RIGHT(AG77,1),공차방식!$C$5:$D$5,0))/1000</f>
        <v>0</v>
      </c>
      <c r="AI77" s="28">
        <f t="shared" ca="1" si="12"/>
        <v>31.881</v>
      </c>
      <c r="AJ77" s="28">
        <f t="shared" si="13"/>
        <v>31.701000000000001</v>
      </c>
      <c r="AK77" s="28">
        <f t="array" aca="1" ref="AK77" ca="1">ROUND(INDEX(공차방식!T$6:X$50,MATCH(AQ77&amp;AE77,공차방식!R$6:R$50&amp;공차방식!S$6:S$50,0),MATCH(VALUE(LEFT(AG77,1)),공차방식!T$5:X$5,0))/1000,4)</f>
        <v>0.18</v>
      </c>
      <c r="AL77" s="28">
        <f t="shared" si="14"/>
        <v>31.134899999999998</v>
      </c>
      <c r="AM77" s="28">
        <f t="shared" si="15"/>
        <v>30.834900000000001</v>
      </c>
      <c r="AN77" s="28">
        <f t="array" ref="AN77">ROUND(INDEX(공차방식!H$6:L$29,MATCH(AE77,공차방식!B$6:B$29,0),MATCH(VALUE(LEFT(AG77,1)),공차방식!H$5:L$5,0))/1000,4)</f>
        <v>0.3</v>
      </c>
      <c r="AO77" s="28">
        <v>32.286000000000001</v>
      </c>
      <c r="AQ77" s="39">
        <f ca="1">OFFSET(공차방식!R$5,COUNTIF(공차방식!R$6:R$50,"&lt;"&amp;AD77)+1,0)</f>
        <v>45</v>
      </c>
    </row>
    <row r="78" spans="2:43" ht="15" x14ac:dyDescent="0.3">
      <c r="B78" s="76" t="str">
        <f t="shared" si="8"/>
        <v>M33×1.5</v>
      </c>
      <c r="C78" s="77" t="s">
        <v>212</v>
      </c>
      <c r="D78" s="77" t="s">
        <v>221</v>
      </c>
      <c r="E78" s="74" t="s">
        <v>135</v>
      </c>
      <c r="F78" s="75">
        <v>33</v>
      </c>
      <c r="G78" s="75">
        <v>1.5</v>
      </c>
      <c r="H78" s="74" t="s">
        <v>133</v>
      </c>
      <c r="I78" s="87" t="s">
        <v>136</v>
      </c>
      <c r="J78" s="75" t="s">
        <v>315</v>
      </c>
      <c r="K78" s="58" t="s">
        <v>491</v>
      </c>
      <c r="L78" s="75">
        <v>33</v>
      </c>
      <c r="M78" s="75">
        <v>1.5</v>
      </c>
      <c r="N78" s="74">
        <v>60</v>
      </c>
      <c r="O78" s="101">
        <f t="array" ref="O78">IFERROR(INDEX($AD$11:$AO$1485,MATCH($B78&amp;$I78,$Z$11:$Z$1485&amp;$AG$11:$AG$1485,0),MATCH($C78,$AD$9:$AO$9,0)),"-")</f>
        <v>33</v>
      </c>
      <c r="P78" s="75">
        <v>22</v>
      </c>
      <c r="Q78" s="75">
        <v>2</v>
      </c>
      <c r="R78" s="101">
        <f t="array" ref="R78">IFERROR(INDEX($AD$11:$AO$1485,MATCH($B78&amp;$I78,$Z$11:$Z$1485&amp;$AG$11:$AG$1485,0),MATCH($D78,$AD$9:$AO$9,0)),"-")</f>
        <v>32.025700000000001</v>
      </c>
      <c r="S78" s="75">
        <v>17</v>
      </c>
      <c r="T78" s="75">
        <v>7</v>
      </c>
      <c r="U78" s="75">
        <v>5</v>
      </c>
      <c r="V78" s="75">
        <v>12</v>
      </c>
      <c r="W78" s="50">
        <f t="shared" si="10"/>
        <v>20</v>
      </c>
      <c r="X78" s="50">
        <f t="shared" si="11"/>
        <v>10</v>
      </c>
      <c r="Z78" s="27" t="str">
        <f t="shared" si="9"/>
        <v>M33×1.5</v>
      </c>
      <c r="AA78" s="28" t="s">
        <v>135</v>
      </c>
      <c r="AB78" s="28"/>
      <c r="AC78" s="28"/>
      <c r="AD78" s="27">
        <v>33</v>
      </c>
      <c r="AE78" s="27">
        <v>1.5</v>
      </c>
      <c r="AF78" s="28">
        <v>60</v>
      </c>
      <c r="AG78" s="30" t="s">
        <v>136</v>
      </c>
      <c r="AH78" s="30">
        <f>INDEX(공차방식!$C$6:$D$29,MATCH(AE78,공차방식!$B$6:$B$29,0),MATCH(RIGHT(AG78,1),공차방식!$C$5:$D$5,0))/1000</f>
        <v>0</v>
      </c>
      <c r="AI78" s="28">
        <f t="shared" ca="1" si="12"/>
        <v>32.185699999999997</v>
      </c>
      <c r="AJ78" s="28">
        <f t="shared" si="13"/>
        <v>32.025700000000001</v>
      </c>
      <c r="AK78" s="28">
        <f t="array" aca="1" ref="AK78" ca="1">ROUND(INDEX(공차방식!T$6:X$50,MATCH(AQ78&amp;AE78,공차방식!R$6:R$50&amp;공차방식!S$6:S$50,0),MATCH(VALUE(LEFT(AG78,1)),공차방식!T$5:X$5,0))/1000,4)</f>
        <v>0.16</v>
      </c>
      <c r="AL78" s="28">
        <f t="shared" si="14"/>
        <v>31.612200000000001</v>
      </c>
      <c r="AM78" s="28">
        <f t="shared" si="15"/>
        <v>31.376200000000001</v>
      </c>
      <c r="AN78" s="28">
        <f t="array" ref="AN78">ROUND(INDEX(공차방식!H$6:L$29,MATCH(AE78,공차방식!B$6:B$29,0),MATCH(VALUE(LEFT(AG78,1)),공차방식!H$5:L$5,0))/1000,4)</f>
        <v>0.23599999999999999</v>
      </c>
      <c r="AO78" s="28">
        <v>32.491</v>
      </c>
      <c r="AQ78" s="39">
        <f ca="1">OFFSET(공차방식!R$5,COUNTIF(공차방식!R$6:R$50,"&lt;"&amp;AD78)+1,0)</f>
        <v>45</v>
      </c>
    </row>
    <row r="79" spans="2:43" ht="15" x14ac:dyDescent="0.3">
      <c r="B79" s="76" t="str">
        <f t="shared" si="8"/>
        <v>M35×1.5</v>
      </c>
      <c r="C79" s="77" t="s">
        <v>212</v>
      </c>
      <c r="D79" s="77" t="s">
        <v>221</v>
      </c>
      <c r="E79" s="74" t="s">
        <v>135</v>
      </c>
      <c r="F79" s="75">
        <v>35</v>
      </c>
      <c r="G79" s="75">
        <v>1.5</v>
      </c>
      <c r="H79" s="74" t="s">
        <v>133</v>
      </c>
      <c r="I79" s="87" t="s">
        <v>136</v>
      </c>
      <c r="J79" s="75" t="s">
        <v>315</v>
      </c>
      <c r="K79" s="58" t="s">
        <v>491</v>
      </c>
      <c r="L79" s="75">
        <v>35</v>
      </c>
      <c r="M79" s="75">
        <v>1.5</v>
      </c>
      <c r="N79" s="74">
        <v>60</v>
      </c>
      <c r="O79" s="101">
        <f t="array" ref="O79">IFERROR(INDEX($AD$11:$AO$1485,MATCH($B79&amp;$I79,$Z$11:$Z$1485&amp;$AG$11:$AG$1485,0),MATCH($C79,$AD$9:$AO$9,0)),"-")</f>
        <v>35</v>
      </c>
      <c r="P79" s="75">
        <v>22</v>
      </c>
      <c r="Q79" s="75">
        <v>2</v>
      </c>
      <c r="R79" s="101">
        <f t="array" ref="R79">IFERROR(INDEX($AD$11:$AO$1485,MATCH($B79&amp;$I79,$Z$11:$Z$1485&amp;$AG$11:$AG$1485,0),MATCH($D79,$AD$9:$AO$9,0)),"-")</f>
        <v>34.025700000000001</v>
      </c>
      <c r="S79" s="75">
        <v>17</v>
      </c>
      <c r="T79" s="75">
        <v>7</v>
      </c>
      <c r="U79" s="75">
        <v>5</v>
      </c>
      <c r="V79" s="75">
        <v>12</v>
      </c>
      <c r="W79" s="50">
        <f t="shared" si="10"/>
        <v>20</v>
      </c>
      <c r="X79" s="50">
        <f t="shared" si="11"/>
        <v>10</v>
      </c>
      <c r="Z79" s="27" t="str">
        <f t="shared" si="9"/>
        <v>M35×1.5</v>
      </c>
      <c r="AA79" s="28" t="s">
        <v>135</v>
      </c>
      <c r="AB79" s="28"/>
      <c r="AC79" s="28"/>
      <c r="AD79" s="27">
        <v>35</v>
      </c>
      <c r="AE79" s="27">
        <v>1.5</v>
      </c>
      <c r="AF79" s="28">
        <v>60</v>
      </c>
      <c r="AG79" s="30" t="s">
        <v>136</v>
      </c>
      <c r="AH79" s="30">
        <f>INDEX(공차방식!$C$6:$D$29,MATCH(AE79,공차방식!$B$6:$B$29,0),MATCH(RIGHT(AG79,1),공차방식!$C$5:$D$5,0))/1000</f>
        <v>0</v>
      </c>
      <c r="AI79" s="28">
        <f t="shared" ca="1" si="12"/>
        <v>34.185699999999997</v>
      </c>
      <c r="AJ79" s="28">
        <f t="shared" si="13"/>
        <v>34.025700000000001</v>
      </c>
      <c r="AK79" s="28">
        <f t="array" aca="1" ref="AK79" ca="1">ROUND(INDEX(공차방식!T$6:X$50,MATCH(AQ79&amp;AE79,공차방식!R$6:R$50&amp;공차방식!S$6:S$50,0),MATCH(VALUE(LEFT(AG79,1)),공차방식!T$5:X$5,0))/1000,4)</f>
        <v>0.16</v>
      </c>
      <c r="AL79" s="28">
        <f t="shared" si="14"/>
        <v>33.612200000000001</v>
      </c>
      <c r="AM79" s="28">
        <f t="shared" si="15"/>
        <v>33.376199999999997</v>
      </c>
      <c r="AN79" s="28">
        <f t="array" ref="AN79">ROUND(INDEX(공차방식!H$6:L$29,MATCH(AE79,공차방식!B$6:B$29,0),MATCH(VALUE(LEFT(AG79,1)),공차방식!H$5:L$5,0))/1000,4)</f>
        <v>0.23599999999999999</v>
      </c>
      <c r="AO79" s="28">
        <v>34.491</v>
      </c>
      <c r="AQ79" s="39">
        <f ca="1">OFFSET(공차방식!R$5,COUNTIF(공차방식!R$6:R$50,"&lt;"&amp;AD79)+1,0)</f>
        <v>45</v>
      </c>
    </row>
    <row r="80" spans="2:43" ht="15" x14ac:dyDescent="0.3">
      <c r="B80" s="76" t="str">
        <f t="shared" si="8"/>
        <v>M36×3</v>
      </c>
      <c r="C80" s="77" t="s">
        <v>212</v>
      </c>
      <c r="D80" s="77" t="s">
        <v>221</v>
      </c>
      <c r="E80" s="74" t="s">
        <v>135</v>
      </c>
      <c r="F80" s="75">
        <v>36</v>
      </c>
      <c r="G80" s="75">
        <v>3</v>
      </c>
      <c r="H80" s="74" t="s">
        <v>133</v>
      </c>
      <c r="I80" s="87" t="s">
        <v>136</v>
      </c>
      <c r="J80" s="75" t="s">
        <v>315</v>
      </c>
      <c r="K80" s="58" t="s">
        <v>491</v>
      </c>
      <c r="L80" s="75">
        <v>36</v>
      </c>
      <c r="M80" s="75">
        <v>3</v>
      </c>
      <c r="N80" s="74">
        <v>60</v>
      </c>
      <c r="O80" s="101">
        <f t="array" ref="O80">IFERROR(INDEX($AD$11:$AO$1485,MATCH($B80&amp;$I80,$Z$11:$Z$1485&amp;$AG$11:$AG$1485,0),MATCH($C80,$AD$9:$AO$9,0)),"-")</f>
        <v>36</v>
      </c>
      <c r="P80" s="75">
        <v>30</v>
      </c>
      <c r="Q80" s="75">
        <v>2</v>
      </c>
      <c r="R80" s="101">
        <f t="array" ref="R80">IFERROR(INDEX($AD$11:$AO$1485,MATCH($B80&amp;$I80,$Z$11:$Z$1485&amp;$AG$11:$AG$1485,0),MATCH($D80,$AD$9:$AO$9,0)),"-")</f>
        <v>34.051400000000001</v>
      </c>
      <c r="S80" s="75">
        <v>23</v>
      </c>
      <c r="T80" s="75">
        <v>9</v>
      </c>
      <c r="U80" s="75">
        <v>5</v>
      </c>
      <c r="V80" s="75">
        <v>9</v>
      </c>
      <c r="W80" s="50">
        <f t="shared" si="10"/>
        <v>28</v>
      </c>
      <c r="X80" s="50">
        <f t="shared" si="11"/>
        <v>14</v>
      </c>
      <c r="Z80" s="27" t="str">
        <f t="shared" si="9"/>
        <v>M36×3</v>
      </c>
      <c r="AA80" s="28" t="s">
        <v>135</v>
      </c>
      <c r="AB80" s="28"/>
      <c r="AC80" s="28"/>
      <c r="AD80" s="27">
        <v>36</v>
      </c>
      <c r="AE80" s="27">
        <v>3</v>
      </c>
      <c r="AF80" s="28">
        <v>60</v>
      </c>
      <c r="AG80" s="30" t="s">
        <v>136</v>
      </c>
      <c r="AH80" s="30">
        <f>INDEX(공차방식!$C$6:$D$29,MATCH(AE80,공차방식!$B$6:$B$29,0),MATCH(RIGHT(AG80,1),공차방식!$C$5:$D$5,0))/1000</f>
        <v>0</v>
      </c>
      <c r="AI80" s="28">
        <f t="shared" ca="1" si="12"/>
        <v>34.263399999999997</v>
      </c>
      <c r="AJ80" s="28">
        <f t="shared" si="13"/>
        <v>34.051400000000001</v>
      </c>
      <c r="AK80" s="28">
        <f t="array" aca="1" ref="AK80" ca="1">ROUND(INDEX(공차방식!T$6:X$50,MATCH(AQ80&amp;AE80,공차방식!R$6:R$50&amp;공차방식!S$6:S$50,0),MATCH(VALUE(LEFT(AG80,1)),공차방식!T$5:X$5,0))/1000,4)</f>
        <v>0.21199999999999999</v>
      </c>
      <c r="AL80" s="28">
        <f t="shared" si="14"/>
        <v>33.1524</v>
      </c>
      <c r="AM80" s="28">
        <f t="shared" si="15"/>
        <v>32.752400000000002</v>
      </c>
      <c r="AN80" s="28">
        <f t="array" ref="AN80">ROUND(INDEX(공차방식!H$6:L$29,MATCH(AE80,공차방식!B$6:B$29,0),MATCH(VALUE(LEFT(AG80,1)),공차방식!H$5:L$5,0))/1000,4)</f>
        <v>0.4</v>
      </c>
      <c r="AO80" s="28">
        <v>34.869999999999997</v>
      </c>
      <c r="AQ80" s="39">
        <f ca="1">OFFSET(공차방식!R$5,COUNTIF(공차방식!R$6:R$50,"&lt;"&amp;AD80)+1,0)</f>
        <v>45</v>
      </c>
    </row>
    <row r="81" spans="2:43" ht="15" x14ac:dyDescent="0.3">
      <c r="B81" s="76" t="str">
        <f t="shared" si="8"/>
        <v>M36×2</v>
      </c>
      <c r="C81" s="77" t="s">
        <v>212</v>
      </c>
      <c r="D81" s="77" t="s">
        <v>221</v>
      </c>
      <c r="E81" s="74" t="s">
        <v>135</v>
      </c>
      <c r="F81" s="75">
        <v>36</v>
      </c>
      <c r="G81" s="75">
        <v>2</v>
      </c>
      <c r="H81" s="74" t="s">
        <v>133</v>
      </c>
      <c r="I81" s="87" t="s">
        <v>136</v>
      </c>
      <c r="J81" s="75" t="s">
        <v>315</v>
      </c>
      <c r="K81" s="58" t="s">
        <v>491</v>
      </c>
      <c r="L81" s="75">
        <v>36</v>
      </c>
      <c r="M81" s="75">
        <v>2</v>
      </c>
      <c r="N81" s="74">
        <v>60</v>
      </c>
      <c r="O81" s="101">
        <f t="array" ref="O81">IFERROR(INDEX($AD$11:$AO$1485,MATCH($B81&amp;$I81,$Z$11:$Z$1485&amp;$AG$11:$AG$1485,0),MATCH($C81,$AD$9:$AO$9,0)),"-")</f>
        <v>36</v>
      </c>
      <c r="P81" s="75">
        <v>22</v>
      </c>
      <c r="Q81" s="75">
        <v>2</v>
      </c>
      <c r="R81" s="101">
        <f t="array" ref="R81">IFERROR(INDEX($AD$11:$AO$1485,MATCH($B81&amp;$I81,$Z$11:$Z$1485&amp;$AG$11:$AG$1485,0),MATCH($D81,$AD$9:$AO$9,0)),"-")</f>
        <v>34.701000000000001</v>
      </c>
      <c r="S81" s="75">
        <v>17</v>
      </c>
      <c r="T81" s="75">
        <v>7</v>
      </c>
      <c r="U81" s="75">
        <v>5</v>
      </c>
      <c r="V81" s="75">
        <v>10</v>
      </c>
      <c r="W81" s="50">
        <f t="shared" si="10"/>
        <v>20</v>
      </c>
      <c r="X81" s="50">
        <f t="shared" si="11"/>
        <v>10</v>
      </c>
      <c r="Z81" s="27" t="str">
        <f t="shared" si="9"/>
        <v>M36×2</v>
      </c>
      <c r="AA81" s="28" t="s">
        <v>135</v>
      </c>
      <c r="AB81" s="28"/>
      <c r="AC81" s="28"/>
      <c r="AD81" s="27">
        <v>36</v>
      </c>
      <c r="AE81" s="27">
        <v>2</v>
      </c>
      <c r="AF81" s="28">
        <v>60</v>
      </c>
      <c r="AG81" s="30" t="s">
        <v>136</v>
      </c>
      <c r="AH81" s="30">
        <f>INDEX(공차방식!$C$6:$D$29,MATCH(AE81,공차방식!$B$6:$B$29,0),MATCH(RIGHT(AG81,1),공차방식!$C$5:$D$5,0))/1000</f>
        <v>0</v>
      </c>
      <c r="AI81" s="28">
        <f t="shared" ca="1" si="12"/>
        <v>34.881</v>
      </c>
      <c r="AJ81" s="28">
        <f t="shared" si="13"/>
        <v>34.701000000000001</v>
      </c>
      <c r="AK81" s="28">
        <f t="array" aca="1" ref="AK81" ca="1">ROUND(INDEX(공차방식!T$6:X$50,MATCH(AQ81&amp;AE81,공차방식!R$6:R$50&amp;공차방식!S$6:S$50,0),MATCH(VALUE(LEFT(AG81,1)),공차방식!T$5:X$5,0))/1000,4)</f>
        <v>0.18</v>
      </c>
      <c r="AL81" s="28">
        <f t="shared" si="14"/>
        <v>34.134900000000002</v>
      </c>
      <c r="AM81" s="28">
        <f t="shared" si="15"/>
        <v>33.834899999999998</v>
      </c>
      <c r="AN81" s="28">
        <f t="array" ref="AN81">ROUND(INDEX(공차방식!H$6:L$29,MATCH(AE81,공차방식!B$6:B$29,0),MATCH(VALUE(LEFT(AG81,1)),공차방식!H$5:L$5,0))/1000,4)</f>
        <v>0.3</v>
      </c>
      <c r="AO81" s="28">
        <v>35.286000000000001</v>
      </c>
      <c r="AQ81" s="39">
        <f ca="1">OFFSET(공차방식!R$5,COUNTIF(공차방식!R$6:R$50,"&lt;"&amp;AD81)+1,0)</f>
        <v>45</v>
      </c>
    </row>
    <row r="82" spans="2:43" ht="15" x14ac:dyDescent="0.3">
      <c r="B82" s="76" t="str">
        <f t="shared" si="8"/>
        <v>M36×1.5</v>
      </c>
      <c r="C82" s="77" t="s">
        <v>212</v>
      </c>
      <c r="D82" s="77" t="s">
        <v>221</v>
      </c>
      <c r="E82" s="74" t="s">
        <v>135</v>
      </c>
      <c r="F82" s="75">
        <v>36</v>
      </c>
      <c r="G82" s="75">
        <v>1.5</v>
      </c>
      <c r="H82" s="74" t="s">
        <v>133</v>
      </c>
      <c r="I82" s="87" t="s">
        <v>136</v>
      </c>
      <c r="J82" s="75" t="s">
        <v>315</v>
      </c>
      <c r="K82" s="58" t="s">
        <v>491</v>
      </c>
      <c r="L82" s="75">
        <v>36</v>
      </c>
      <c r="M82" s="75">
        <v>1.5</v>
      </c>
      <c r="N82" s="74">
        <v>60</v>
      </c>
      <c r="O82" s="101">
        <f t="array" ref="O82">IFERROR(INDEX($AD$11:$AO$1485,MATCH($B82&amp;$I82,$Z$11:$Z$1485&amp;$AG$11:$AG$1485,0),MATCH($C82,$AD$9:$AO$9,0)),"-")</f>
        <v>36</v>
      </c>
      <c r="P82" s="75">
        <v>22</v>
      </c>
      <c r="Q82" s="75">
        <v>2</v>
      </c>
      <c r="R82" s="101">
        <f t="array" ref="R82">IFERROR(INDEX($AD$11:$AO$1485,MATCH($B82&amp;$I82,$Z$11:$Z$1485&amp;$AG$11:$AG$1485,0),MATCH($D82,$AD$9:$AO$9,0)),"-")</f>
        <v>35.025700000000001</v>
      </c>
      <c r="S82" s="75">
        <v>17</v>
      </c>
      <c r="T82" s="75">
        <v>7</v>
      </c>
      <c r="U82" s="75">
        <v>5</v>
      </c>
      <c r="V82" s="75">
        <v>12</v>
      </c>
      <c r="W82" s="50">
        <f t="shared" si="10"/>
        <v>20</v>
      </c>
      <c r="X82" s="50">
        <f t="shared" si="11"/>
        <v>10</v>
      </c>
      <c r="Z82" s="27" t="str">
        <f t="shared" si="9"/>
        <v>M36×1.5</v>
      </c>
      <c r="AA82" s="28" t="s">
        <v>135</v>
      </c>
      <c r="AB82" s="28"/>
      <c r="AC82" s="28"/>
      <c r="AD82" s="27">
        <v>36</v>
      </c>
      <c r="AE82" s="27">
        <v>1.5</v>
      </c>
      <c r="AF82" s="28">
        <v>60</v>
      </c>
      <c r="AG82" s="30" t="s">
        <v>136</v>
      </c>
      <c r="AH82" s="30">
        <f>INDEX(공차방식!$C$6:$D$29,MATCH(AE82,공차방식!$B$6:$B$29,0),MATCH(RIGHT(AG82,1),공차방식!$C$5:$D$5,0))/1000</f>
        <v>0</v>
      </c>
      <c r="AI82" s="28">
        <f t="shared" ca="1" si="12"/>
        <v>35.185699999999997</v>
      </c>
      <c r="AJ82" s="28">
        <f t="shared" si="13"/>
        <v>35.025700000000001</v>
      </c>
      <c r="AK82" s="28">
        <f t="array" aca="1" ref="AK82" ca="1">ROUND(INDEX(공차방식!T$6:X$50,MATCH(AQ82&amp;AE82,공차방식!R$6:R$50&amp;공차방식!S$6:S$50,0),MATCH(VALUE(LEFT(AG82,1)),공차방식!T$5:X$5,0))/1000,4)</f>
        <v>0.16</v>
      </c>
      <c r="AL82" s="28">
        <f t="shared" si="14"/>
        <v>34.612200000000001</v>
      </c>
      <c r="AM82" s="28">
        <f t="shared" si="15"/>
        <v>34.376199999999997</v>
      </c>
      <c r="AN82" s="28">
        <f t="array" ref="AN82">ROUND(INDEX(공차방식!H$6:L$29,MATCH(AE82,공차방식!B$6:B$29,0),MATCH(VALUE(LEFT(AG82,1)),공차방식!H$5:L$5,0))/1000,4)</f>
        <v>0.23599999999999999</v>
      </c>
      <c r="AO82" s="28">
        <v>35.491</v>
      </c>
      <c r="AQ82" s="39">
        <f ca="1">OFFSET(공차방식!R$5,COUNTIF(공차방식!R$6:R$50,"&lt;"&amp;AD82)+1,0)</f>
        <v>45</v>
      </c>
    </row>
    <row r="83" spans="2:43" ht="15" x14ac:dyDescent="0.3">
      <c r="B83" s="76" t="str">
        <f t="shared" si="8"/>
        <v>M38×1.5</v>
      </c>
      <c r="C83" s="77" t="s">
        <v>212</v>
      </c>
      <c r="D83" s="77" t="s">
        <v>221</v>
      </c>
      <c r="E83" s="74" t="s">
        <v>135</v>
      </c>
      <c r="F83" s="75">
        <v>38</v>
      </c>
      <c r="G83" s="75">
        <v>1.5</v>
      </c>
      <c r="H83" s="74" t="s">
        <v>133</v>
      </c>
      <c r="I83" s="87" t="s">
        <v>136</v>
      </c>
      <c r="J83" s="75" t="s">
        <v>315</v>
      </c>
      <c r="K83" s="58" t="s">
        <v>491</v>
      </c>
      <c r="L83" s="75">
        <v>38</v>
      </c>
      <c r="M83" s="75">
        <v>1.5</v>
      </c>
      <c r="N83" s="74">
        <v>60</v>
      </c>
      <c r="O83" s="101">
        <f t="array" ref="O83">IFERROR(INDEX($AD$11:$AO$1485,MATCH($B83&amp;$I83,$Z$11:$Z$1485&amp;$AG$11:$AG$1485,0),MATCH($C83,$AD$9:$AO$9,0)),"-")</f>
        <v>38</v>
      </c>
      <c r="P83" s="75">
        <v>22</v>
      </c>
      <c r="Q83" s="75">
        <v>2</v>
      </c>
      <c r="R83" s="101">
        <f t="array" ref="R83">IFERROR(INDEX($AD$11:$AO$1485,MATCH($B83&amp;$I83,$Z$11:$Z$1485&amp;$AG$11:$AG$1485,0),MATCH($D83,$AD$9:$AO$9,0)),"-")</f>
        <v>37.025700000000001</v>
      </c>
      <c r="S83" s="75">
        <v>17</v>
      </c>
      <c r="T83" s="75">
        <v>7</v>
      </c>
      <c r="U83" s="75">
        <v>5</v>
      </c>
      <c r="V83" s="75">
        <v>12</v>
      </c>
      <c r="W83" s="50">
        <f t="shared" si="10"/>
        <v>20</v>
      </c>
      <c r="X83" s="50">
        <f t="shared" si="11"/>
        <v>10</v>
      </c>
      <c r="Z83" s="27" t="str">
        <f t="shared" si="9"/>
        <v>M38×1.5</v>
      </c>
      <c r="AA83" s="28" t="s">
        <v>135</v>
      </c>
      <c r="AB83" s="28"/>
      <c r="AC83" s="28"/>
      <c r="AD83" s="27">
        <v>38</v>
      </c>
      <c r="AE83" s="27">
        <v>1.5</v>
      </c>
      <c r="AF83" s="28">
        <v>60</v>
      </c>
      <c r="AG83" s="30" t="s">
        <v>136</v>
      </c>
      <c r="AH83" s="30">
        <f>INDEX(공차방식!$C$6:$D$29,MATCH(AE83,공차방식!$B$6:$B$29,0),MATCH(RIGHT(AG83,1),공차방식!$C$5:$D$5,0))/1000</f>
        <v>0</v>
      </c>
      <c r="AI83" s="28">
        <f t="shared" ca="1" si="12"/>
        <v>37.185699999999997</v>
      </c>
      <c r="AJ83" s="28">
        <f t="shared" si="13"/>
        <v>37.025700000000001</v>
      </c>
      <c r="AK83" s="28">
        <f t="array" aca="1" ref="AK83" ca="1">ROUND(INDEX(공차방식!T$6:X$50,MATCH(AQ83&amp;AE83,공차방식!R$6:R$50&amp;공차방식!S$6:S$50,0),MATCH(VALUE(LEFT(AG83,1)),공차방식!T$5:X$5,0))/1000,4)</f>
        <v>0.16</v>
      </c>
      <c r="AL83" s="28">
        <f t="shared" si="14"/>
        <v>36.612200000000001</v>
      </c>
      <c r="AM83" s="28">
        <f t="shared" si="15"/>
        <v>36.376199999999997</v>
      </c>
      <c r="AN83" s="28">
        <f t="array" ref="AN83">ROUND(INDEX(공차방식!H$6:L$29,MATCH(AE83,공차방식!B$6:B$29,0),MATCH(VALUE(LEFT(AG83,1)),공차방식!H$5:L$5,0))/1000,4)</f>
        <v>0.23599999999999999</v>
      </c>
      <c r="AO83" s="28">
        <v>37.491</v>
      </c>
      <c r="AQ83" s="39">
        <f ca="1">OFFSET(공차방식!R$5,COUNTIF(공차방식!R$6:R$50,"&lt;"&amp;AD83)+1,0)</f>
        <v>45</v>
      </c>
    </row>
    <row r="84" spans="2:43" ht="15" x14ac:dyDescent="0.3">
      <c r="B84" s="76" t="str">
        <f t="shared" si="8"/>
        <v>M39×3</v>
      </c>
      <c r="C84" s="77" t="s">
        <v>212</v>
      </c>
      <c r="D84" s="77" t="s">
        <v>221</v>
      </c>
      <c r="E84" s="74" t="s">
        <v>135</v>
      </c>
      <c r="F84" s="75">
        <v>39</v>
      </c>
      <c r="G84" s="75">
        <v>3</v>
      </c>
      <c r="H84" s="74" t="s">
        <v>133</v>
      </c>
      <c r="I84" s="87" t="s">
        <v>136</v>
      </c>
      <c r="J84" s="75" t="s">
        <v>315</v>
      </c>
      <c r="K84" s="58" t="s">
        <v>491</v>
      </c>
      <c r="L84" s="75">
        <v>39</v>
      </c>
      <c r="M84" s="75">
        <v>3</v>
      </c>
      <c r="N84" s="74">
        <v>60</v>
      </c>
      <c r="O84" s="101">
        <f t="array" ref="O84">IFERROR(INDEX($AD$11:$AO$1485,MATCH($B84&amp;$I84,$Z$11:$Z$1485&amp;$AG$11:$AG$1485,0),MATCH($C84,$AD$9:$AO$9,0)),"-")</f>
        <v>39</v>
      </c>
      <c r="P84" s="75">
        <v>30</v>
      </c>
      <c r="Q84" s="75">
        <v>2</v>
      </c>
      <c r="R84" s="101">
        <f t="array" ref="R84">IFERROR(INDEX($AD$11:$AO$1485,MATCH($B84&amp;$I84,$Z$11:$Z$1485&amp;$AG$11:$AG$1485,0),MATCH($D84,$AD$9:$AO$9,0)),"-")</f>
        <v>37.051400000000001</v>
      </c>
      <c r="S84" s="75">
        <v>23</v>
      </c>
      <c r="T84" s="75">
        <v>9</v>
      </c>
      <c r="U84" s="75">
        <v>5</v>
      </c>
      <c r="V84" s="75">
        <v>9</v>
      </c>
      <c r="W84" s="50">
        <f t="shared" si="10"/>
        <v>28</v>
      </c>
      <c r="X84" s="50">
        <f t="shared" si="11"/>
        <v>14</v>
      </c>
      <c r="Z84" s="27" t="str">
        <f t="shared" si="9"/>
        <v>M39×3</v>
      </c>
      <c r="AA84" s="28" t="s">
        <v>135</v>
      </c>
      <c r="AB84" s="28"/>
      <c r="AC84" s="28"/>
      <c r="AD84" s="27">
        <v>39</v>
      </c>
      <c r="AE84" s="27">
        <v>3</v>
      </c>
      <c r="AF84" s="28">
        <v>60</v>
      </c>
      <c r="AG84" s="30" t="s">
        <v>136</v>
      </c>
      <c r="AH84" s="30">
        <f>INDEX(공차방식!$C$6:$D$29,MATCH(AE84,공차방식!$B$6:$B$29,0),MATCH(RIGHT(AG84,1),공차방식!$C$5:$D$5,0))/1000</f>
        <v>0</v>
      </c>
      <c r="AI84" s="28">
        <f t="shared" ca="1" si="12"/>
        <v>37.263399999999997</v>
      </c>
      <c r="AJ84" s="28">
        <f t="shared" si="13"/>
        <v>37.051400000000001</v>
      </c>
      <c r="AK84" s="28">
        <f t="array" aca="1" ref="AK84" ca="1">ROUND(INDEX(공차방식!T$6:X$50,MATCH(AQ84&amp;AE84,공차방식!R$6:R$50&amp;공차방식!S$6:S$50,0),MATCH(VALUE(LEFT(AG84,1)),공차방식!T$5:X$5,0))/1000,4)</f>
        <v>0.21199999999999999</v>
      </c>
      <c r="AL84" s="28">
        <f t="shared" si="14"/>
        <v>36.1524</v>
      </c>
      <c r="AM84" s="28">
        <f t="shared" si="15"/>
        <v>35.752400000000002</v>
      </c>
      <c r="AN84" s="28">
        <f t="array" ref="AN84">ROUND(INDEX(공차방식!H$6:L$29,MATCH(AE84,공차방식!B$6:B$29,0),MATCH(VALUE(LEFT(AG84,1)),공차방식!H$5:L$5,0))/1000,4)</f>
        <v>0.4</v>
      </c>
      <c r="AO84" s="28">
        <v>37.869999999999997</v>
      </c>
      <c r="AQ84" s="39">
        <f ca="1">OFFSET(공차방식!R$5,COUNTIF(공차방식!R$6:R$50,"&lt;"&amp;AD84)+1,0)</f>
        <v>45</v>
      </c>
    </row>
    <row r="85" spans="2:43" ht="15" x14ac:dyDescent="0.3">
      <c r="B85" s="76" t="str">
        <f t="shared" si="8"/>
        <v>M39×2</v>
      </c>
      <c r="C85" s="77" t="s">
        <v>212</v>
      </c>
      <c r="D85" s="77" t="s">
        <v>221</v>
      </c>
      <c r="E85" s="74" t="s">
        <v>135</v>
      </c>
      <c r="F85" s="75">
        <v>39</v>
      </c>
      <c r="G85" s="75">
        <v>2</v>
      </c>
      <c r="H85" s="74" t="s">
        <v>133</v>
      </c>
      <c r="I85" s="87" t="s">
        <v>136</v>
      </c>
      <c r="J85" s="75" t="s">
        <v>315</v>
      </c>
      <c r="K85" s="58" t="s">
        <v>491</v>
      </c>
      <c r="L85" s="75">
        <v>39</v>
      </c>
      <c r="M85" s="75">
        <v>2</v>
      </c>
      <c r="N85" s="74">
        <v>60</v>
      </c>
      <c r="O85" s="101">
        <f t="array" ref="O85">IFERROR(INDEX($AD$11:$AO$1485,MATCH($B85&amp;$I85,$Z$11:$Z$1485&amp;$AG$11:$AG$1485,0),MATCH($C85,$AD$9:$AO$9,0)),"-")</f>
        <v>39</v>
      </c>
      <c r="P85" s="75">
        <v>22</v>
      </c>
      <c r="Q85" s="75">
        <v>2</v>
      </c>
      <c r="R85" s="101">
        <f t="array" ref="R85">IFERROR(INDEX($AD$11:$AO$1485,MATCH($B85&amp;$I85,$Z$11:$Z$1485&amp;$AG$11:$AG$1485,0),MATCH($D85,$AD$9:$AO$9,0)),"-")</f>
        <v>37.701000000000001</v>
      </c>
      <c r="S85" s="75">
        <v>17</v>
      </c>
      <c r="T85" s="75">
        <v>7</v>
      </c>
      <c r="U85" s="75">
        <v>5</v>
      </c>
      <c r="V85" s="75">
        <v>10</v>
      </c>
      <c r="W85" s="50">
        <f t="shared" si="10"/>
        <v>20</v>
      </c>
      <c r="X85" s="50">
        <f t="shared" si="11"/>
        <v>10</v>
      </c>
      <c r="Z85" s="27" t="str">
        <f t="shared" si="9"/>
        <v>M39×2</v>
      </c>
      <c r="AA85" s="28" t="s">
        <v>135</v>
      </c>
      <c r="AB85" s="28"/>
      <c r="AC85" s="28"/>
      <c r="AD85" s="27">
        <v>39</v>
      </c>
      <c r="AE85" s="27">
        <v>2</v>
      </c>
      <c r="AF85" s="28">
        <v>60</v>
      </c>
      <c r="AG85" s="30" t="s">
        <v>136</v>
      </c>
      <c r="AH85" s="30">
        <f>INDEX(공차방식!$C$6:$D$29,MATCH(AE85,공차방식!$B$6:$B$29,0),MATCH(RIGHT(AG85,1),공차방식!$C$5:$D$5,0))/1000</f>
        <v>0</v>
      </c>
      <c r="AI85" s="28">
        <f t="shared" ca="1" si="12"/>
        <v>37.881</v>
      </c>
      <c r="AJ85" s="28">
        <f t="shared" si="13"/>
        <v>37.701000000000001</v>
      </c>
      <c r="AK85" s="28">
        <f t="array" aca="1" ref="AK85" ca="1">ROUND(INDEX(공차방식!T$6:X$50,MATCH(AQ85&amp;AE85,공차방식!R$6:R$50&amp;공차방식!S$6:S$50,0),MATCH(VALUE(LEFT(AG85,1)),공차방식!T$5:X$5,0))/1000,4)</f>
        <v>0.18</v>
      </c>
      <c r="AL85" s="28">
        <f t="shared" si="14"/>
        <v>37.134900000000002</v>
      </c>
      <c r="AM85" s="28">
        <f t="shared" si="15"/>
        <v>36.834899999999998</v>
      </c>
      <c r="AN85" s="28">
        <f t="array" ref="AN85">ROUND(INDEX(공차방식!H$6:L$29,MATCH(AE85,공차방식!B$6:B$29,0),MATCH(VALUE(LEFT(AG85,1)),공차방식!H$5:L$5,0))/1000,4)</f>
        <v>0.3</v>
      </c>
      <c r="AO85" s="28">
        <v>38.286000000000001</v>
      </c>
      <c r="AQ85" s="39">
        <f ca="1">OFFSET(공차방식!R$5,COUNTIF(공차방식!R$6:R$50,"&lt;"&amp;AD85)+1,0)</f>
        <v>45</v>
      </c>
    </row>
    <row r="86" spans="2:43" ht="15" x14ac:dyDescent="0.3">
      <c r="B86" s="76" t="str">
        <f t="shared" si="8"/>
        <v>M39×1.5</v>
      </c>
      <c r="C86" s="77" t="s">
        <v>212</v>
      </c>
      <c r="D86" s="77" t="s">
        <v>221</v>
      </c>
      <c r="E86" s="74" t="s">
        <v>135</v>
      </c>
      <c r="F86" s="75">
        <v>39</v>
      </c>
      <c r="G86" s="75">
        <v>1.5</v>
      </c>
      <c r="H86" s="74" t="s">
        <v>133</v>
      </c>
      <c r="I86" s="87" t="s">
        <v>136</v>
      </c>
      <c r="J86" s="75" t="s">
        <v>315</v>
      </c>
      <c r="K86" s="58" t="s">
        <v>491</v>
      </c>
      <c r="L86" s="75">
        <v>39</v>
      </c>
      <c r="M86" s="75">
        <v>1.5</v>
      </c>
      <c r="N86" s="74">
        <v>60</v>
      </c>
      <c r="O86" s="101">
        <f t="array" ref="O86">IFERROR(INDEX($AD$11:$AO$1485,MATCH($B86&amp;$I86,$Z$11:$Z$1485&amp;$AG$11:$AG$1485,0),MATCH($C86,$AD$9:$AO$9,0)),"-")</f>
        <v>39</v>
      </c>
      <c r="P86" s="75">
        <v>22</v>
      </c>
      <c r="Q86" s="75">
        <v>2</v>
      </c>
      <c r="R86" s="101">
        <f t="array" ref="R86">IFERROR(INDEX($AD$11:$AO$1485,MATCH($B86&amp;$I86,$Z$11:$Z$1485&amp;$AG$11:$AG$1485,0),MATCH($D86,$AD$9:$AO$9,0)),"-")</f>
        <v>38.025700000000001</v>
      </c>
      <c r="S86" s="75">
        <v>17</v>
      </c>
      <c r="T86" s="75">
        <v>7</v>
      </c>
      <c r="U86" s="75">
        <v>5</v>
      </c>
      <c r="V86" s="75">
        <v>12</v>
      </c>
      <c r="W86" s="50">
        <f t="shared" si="10"/>
        <v>20</v>
      </c>
      <c r="X86" s="50">
        <f t="shared" si="11"/>
        <v>10</v>
      </c>
      <c r="Z86" s="27" t="str">
        <f t="shared" si="9"/>
        <v>M39×1.5</v>
      </c>
      <c r="AA86" s="28" t="s">
        <v>135</v>
      </c>
      <c r="AB86" s="28"/>
      <c r="AC86" s="28"/>
      <c r="AD86" s="27">
        <v>39</v>
      </c>
      <c r="AE86" s="27">
        <v>1.5</v>
      </c>
      <c r="AF86" s="28">
        <v>60</v>
      </c>
      <c r="AG86" s="30" t="s">
        <v>136</v>
      </c>
      <c r="AH86" s="30">
        <f>INDEX(공차방식!$C$6:$D$29,MATCH(AE86,공차방식!$B$6:$B$29,0),MATCH(RIGHT(AG86,1),공차방식!$C$5:$D$5,0))/1000</f>
        <v>0</v>
      </c>
      <c r="AI86" s="28">
        <f t="shared" ca="1" si="12"/>
        <v>38.185699999999997</v>
      </c>
      <c r="AJ86" s="28">
        <f t="shared" si="13"/>
        <v>38.025700000000001</v>
      </c>
      <c r="AK86" s="28">
        <f t="array" aca="1" ref="AK86" ca="1">ROUND(INDEX(공차방식!T$6:X$50,MATCH(AQ86&amp;AE86,공차방식!R$6:R$50&amp;공차방식!S$6:S$50,0),MATCH(VALUE(LEFT(AG86,1)),공차방식!T$5:X$5,0))/1000,4)</f>
        <v>0.16</v>
      </c>
      <c r="AL86" s="28">
        <f t="shared" si="14"/>
        <v>37.612200000000001</v>
      </c>
      <c r="AM86" s="28">
        <f t="shared" si="15"/>
        <v>37.376199999999997</v>
      </c>
      <c r="AN86" s="28">
        <f t="array" ref="AN86">ROUND(INDEX(공차방식!H$6:L$29,MATCH(AE86,공차방식!B$6:B$29,0),MATCH(VALUE(LEFT(AG86,1)),공차방식!H$5:L$5,0))/1000,4)</f>
        <v>0.23599999999999999</v>
      </c>
      <c r="AO86" s="28">
        <v>38.491</v>
      </c>
      <c r="AQ86" s="39">
        <f ca="1">OFFSET(공차방식!R$5,COUNTIF(공차방식!R$6:R$50,"&lt;"&amp;AD86)+1,0)</f>
        <v>45</v>
      </c>
    </row>
    <row r="87" spans="2:43" ht="15" x14ac:dyDescent="0.3">
      <c r="B87" s="76" t="str">
        <f t="shared" si="8"/>
        <v>M40×3</v>
      </c>
      <c r="C87" s="77" t="s">
        <v>212</v>
      </c>
      <c r="D87" s="77" t="s">
        <v>221</v>
      </c>
      <c r="E87" s="74" t="s">
        <v>135</v>
      </c>
      <c r="F87" s="75">
        <v>40</v>
      </c>
      <c r="G87" s="75">
        <v>3</v>
      </c>
      <c r="H87" s="74" t="s">
        <v>133</v>
      </c>
      <c r="I87" s="87" t="s">
        <v>136</v>
      </c>
      <c r="J87" s="75" t="s">
        <v>315</v>
      </c>
      <c r="K87" s="58" t="s">
        <v>491</v>
      </c>
      <c r="L87" s="75">
        <v>40</v>
      </c>
      <c r="M87" s="75">
        <v>3</v>
      </c>
      <c r="N87" s="74">
        <v>60</v>
      </c>
      <c r="O87" s="101">
        <f t="array" ref="O87">IFERROR(INDEX($AD$11:$AO$1485,MATCH($B87&amp;$I87,$Z$11:$Z$1485&amp;$AG$11:$AG$1485,0),MATCH($C87,$AD$9:$AO$9,0)),"-")</f>
        <v>40</v>
      </c>
      <c r="P87" s="75">
        <v>30</v>
      </c>
      <c r="Q87" s="75">
        <v>2</v>
      </c>
      <c r="R87" s="101">
        <f t="array" ref="R87">IFERROR(INDEX($AD$11:$AO$1485,MATCH($B87&amp;$I87,$Z$11:$Z$1485&amp;$AG$11:$AG$1485,0),MATCH($D87,$AD$9:$AO$9,0)),"-")</f>
        <v>38.051400000000001</v>
      </c>
      <c r="S87" s="75">
        <v>23</v>
      </c>
      <c r="T87" s="75">
        <v>9</v>
      </c>
      <c r="U87" s="75">
        <v>5</v>
      </c>
      <c r="V87" s="75">
        <v>9</v>
      </c>
      <c r="W87" s="50">
        <f t="shared" si="10"/>
        <v>28</v>
      </c>
      <c r="X87" s="50">
        <f t="shared" si="11"/>
        <v>14</v>
      </c>
      <c r="Z87" s="27" t="str">
        <f t="shared" si="9"/>
        <v>M40×3</v>
      </c>
      <c r="AA87" s="28" t="s">
        <v>135</v>
      </c>
      <c r="AB87" s="28"/>
      <c r="AC87" s="28"/>
      <c r="AD87" s="27">
        <v>40</v>
      </c>
      <c r="AE87" s="27">
        <v>3</v>
      </c>
      <c r="AF87" s="28">
        <v>60</v>
      </c>
      <c r="AG87" s="30" t="s">
        <v>136</v>
      </c>
      <c r="AH87" s="30">
        <f>INDEX(공차방식!$C$6:$D$29,MATCH(AE87,공차방식!$B$6:$B$29,0),MATCH(RIGHT(AG87,1),공차방식!$C$5:$D$5,0))/1000</f>
        <v>0</v>
      </c>
      <c r="AI87" s="28">
        <f t="shared" ca="1" si="12"/>
        <v>38.263399999999997</v>
      </c>
      <c r="AJ87" s="28">
        <f t="shared" si="13"/>
        <v>38.051400000000001</v>
      </c>
      <c r="AK87" s="28">
        <f t="array" aca="1" ref="AK87" ca="1">ROUND(INDEX(공차방식!T$6:X$50,MATCH(AQ87&amp;AE87,공차방식!R$6:R$50&amp;공차방식!S$6:S$50,0),MATCH(VALUE(LEFT(AG87,1)),공차방식!T$5:X$5,0))/1000,4)</f>
        <v>0.21199999999999999</v>
      </c>
      <c r="AL87" s="28">
        <f t="shared" si="14"/>
        <v>37.1524</v>
      </c>
      <c r="AM87" s="28">
        <f t="shared" si="15"/>
        <v>36.752400000000002</v>
      </c>
      <c r="AN87" s="28">
        <f t="array" ref="AN87">ROUND(INDEX(공차방식!H$6:L$29,MATCH(AE87,공차방식!B$6:B$29,0),MATCH(VALUE(LEFT(AG87,1)),공차방식!H$5:L$5,0))/1000,4)</f>
        <v>0.4</v>
      </c>
      <c r="AO87" s="28">
        <v>38.869999999999997</v>
      </c>
      <c r="AQ87" s="39">
        <f ca="1">OFFSET(공차방식!R$5,COUNTIF(공차방식!R$6:R$50,"&lt;"&amp;AD87)+1,0)</f>
        <v>45</v>
      </c>
    </row>
    <row r="88" spans="2:43" ht="15" x14ac:dyDescent="0.3">
      <c r="B88" s="76" t="str">
        <f t="shared" si="8"/>
        <v>M40×2</v>
      </c>
      <c r="C88" s="77" t="s">
        <v>212</v>
      </c>
      <c r="D88" s="77" t="s">
        <v>221</v>
      </c>
      <c r="E88" s="74" t="s">
        <v>135</v>
      </c>
      <c r="F88" s="75">
        <v>40</v>
      </c>
      <c r="G88" s="75">
        <v>2</v>
      </c>
      <c r="H88" s="74" t="s">
        <v>133</v>
      </c>
      <c r="I88" s="87" t="s">
        <v>136</v>
      </c>
      <c r="J88" s="75" t="s">
        <v>315</v>
      </c>
      <c r="K88" s="58" t="s">
        <v>491</v>
      </c>
      <c r="L88" s="75">
        <v>40</v>
      </c>
      <c r="M88" s="75">
        <v>2</v>
      </c>
      <c r="N88" s="74">
        <v>60</v>
      </c>
      <c r="O88" s="101">
        <f t="array" ref="O88">IFERROR(INDEX($AD$11:$AO$1485,MATCH($B88&amp;$I88,$Z$11:$Z$1485&amp;$AG$11:$AG$1485,0),MATCH($C88,$AD$9:$AO$9,0)),"-")</f>
        <v>40</v>
      </c>
      <c r="P88" s="75">
        <v>22</v>
      </c>
      <c r="Q88" s="75">
        <v>2</v>
      </c>
      <c r="R88" s="101">
        <f t="array" ref="R88">IFERROR(INDEX($AD$11:$AO$1485,MATCH($B88&amp;$I88,$Z$11:$Z$1485&amp;$AG$11:$AG$1485,0),MATCH($D88,$AD$9:$AO$9,0)),"-")</f>
        <v>38.701000000000001</v>
      </c>
      <c r="S88" s="75">
        <v>17</v>
      </c>
      <c r="T88" s="75">
        <v>7</v>
      </c>
      <c r="U88" s="75">
        <v>5</v>
      </c>
      <c r="V88" s="75">
        <v>10</v>
      </c>
      <c r="W88" s="50">
        <f t="shared" si="10"/>
        <v>20</v>
      </c>
      <c r="X88" s="50">
        <f t="shared" si="11"/>
        <v>10</v>
      </c>
      <c r="Z88" s="27" t="str">
        <f t="shared" si="9"/>
        <v>M40×2</v>
      </c>
      <c r="AA88" s="28" t="s">
        <v>135</v>
      </c>
      <c r="AB88" s="28"/>
      <c r="AC88" s="28"/>
      <c r="AD88" s="27">
        <v>40</v>
      </c>
      <c r="AE88" s="27">
        <v>2</v>
      </c>
      <c r="AF88" s="28">
        <v>60</v>
      </c>
      <c r="AG88" s="30" t="s">
        <v>136</v>
      </c>
      <c r="AH88" s="30">
        <f>INDEX(공차방식!$C$6:$D$29,MATCH(AE88,공차방식!$B$6:$B$29,0),MATCH(RIGHT(AG88,1),공차방식!$C$5:$D$5,0))/1000</f>
        <v>0</v>
      </c>
      <c r="AI88" s="28">
        <f t="shared" ca="1" si="12"/>
        <v>38.881</v>
      </c>
      <c r="AJ88" s="28">
        <f t="shared" si="13"/>
        <v>38.701000000000001</v>
      </c>
      <c r="AK88" s="28">
        <f t="array" aca="1" ref="AK88" ca="1">ROUND(INDEX(공차방식!T$6:X$50,MATCH(AQ88&amp;AE88,공차방식!R$6:R$50&amp;공차방식!S$6:S$50,0),MATCH(VALUE(LEFT(AG88,1)),공차방식!T$5:X$5,0))/1000,4)</f>
        <v>0.18</v>
      </c>
      <c r="AL88" s="28">
        <f t="shared" si="14"/>
        <v>38.134900000000002</v>
      </c>
      <c r="AM88" s="28">
        <f t="shared" si="15"/>
        <v>37.834899999999998</v>
      </c>
      <c r="AN88" s="28">
        <f t="array" ref="AN88">ROUND(INDEX(공차방식!H$6:L$29,MATCH(AE88,공차방식!B$6:B$29,0),MATCH(VALUE(LEFT(AG88,1)),공차방식!H$5:L$5,0))/1000,4)</f>
        <v>0.3</v>
      </c>
      <c r="AO88" s="28">
        <v>39.286000000000001</v>
      </c>
      <c r="AQ88" s="39">
        <f ca="1">OFFSET(공차방식!R$5,COUNTIF(공차방식!R$6:R$50,"&lt;"&amp;AD88)+1,0)</f>
        <v>45</v>
      </c>
    </row>
    <row r="89" spans="2:43" ht="15" x14ac:dyDescent="0.3">
      <c r="B89" s="76" t="str">
        <f t="shared" si="8"/>
        <v>M40×1.5</v>
      </c>
      <c r="C89" s="77" t="s">
        <v>212</v>
      </c>
      <c r="D89" s="77" t="s">
        <v>221</v>
      </c>
      <c r="E89" s="74" t="s">
        <v>135</v>
      </c>
      <c r="F89" s="75">
        <v>40</v>
      </c>
      <c r="G89" s="75">
        <v>1.5</v>
      </c>
      <c r="H89" s="74" t="s">
        <v>133</v>
      </c>
      <c r="I89" s="87" t="s">
        <v>136</v>
      </c>
      <c r="J89" s="75" t="s">
        <v>315</v>
      </c>
      <c r="K89" s="58" t="s">
        <v>491</v>
      </c>
      <c r="L89" s="75">
        <v>40</v>
      </c>
      <c r="M89" s="75">
        <v>1.5</v>
      </c>
      <c r="N89" s="74">
        <v>60</v>
      </c>
      <c r="O89" s="101">
        <f t="array" ref="O89">IFERROR(INDEX($AD$11:$AO$1485,MATCH($B89&amp;$I89,$Z$11:$Z$1485&amp;$AG$11:$AG$1485,0),MATCH($C89,$AD$9:$AO$9,0)),"-")</f>
        <v>40</v>
      </c>
      <c r="P89" s="75">
        <v>22</v>
      </c>
      <c r="Q89" s="75">
        <v>2</v>
      </c>
      <c r="R89" s="101">
        <f t="array" ref="R89">IFERROR(INDEX($AD$11:$AO$1485,MATCH($B89&amp;$I89,$Z$11:$Z$1485&amp;$AG$11:$AG$1485,0),MATCH($D89,$AD$9:$AO$9,0)),"-")</f>
        <v>39.025700000000001</v>
      </c>
      <c r="S89" s="75">
        <v>17</v>
      </c>
      <c r="T89" s="75">
        <v>7</v>
      </c>
      <c r="U89" s="75">
        <v>5</v>
      </c>
      <c r="V89" s="75">
        <v>12</v>
      </c>
      <c r="W89" s="50">
        <f t="shared" si="10"/>
        <v>20</v>
      </c>
      <c r="X89" s="50">
        <f t="shared" si="11"/>
        <v>10</v>
      </c>
      <c r="Z89" s="27" t="str">
        <f t="shared" si="9"/>
        <v>M40×1.5</v>
      </c>
      <c r="AA89" s="28" t="s">
        <v>135</v>
      </c>
      <c r="AB89" s="28"/>
      <c r="AC89" s="28"/>
      <c r="AD89" s="27">
        <v>40</v>
      </c>
      <c r="AE89" s="27">
        <v>1.5</v>
      </c>
      <c r="AF89" s="28">
        <v>60</v>
      </c>
      <c r="AG89" s="30" t="s">
        <v>136</v>
      </c>
      <c r="AH89" s="30">
        <f>INDEX(공차방식!$C$6:$D$29,MATCH(AE89,공차방식!$B$6:$B$29,0),MATCH(RIGHT(AG89,1),공차방식!$C$5:$D$5,0))/1000</f>
        <v>0</v>
      </c>
      <c r="AI89" s="28">
        <f t="shared" ca="1" si="12"/>
        <v>39.185699999999997</v>
      </c>
      <c r="AJ89" s="28">
        <f t="shared" si="13"/>
        <v>39.025700000000001</v>
      </c>
      <c r="AK89" s="28">
        <f t="array" aca="1" ref="AK89" ca="1">ROUND(INDEX(공차방식!T$6:X$50,MATCH(AQ89&amp;AE89,공차방식!R$6:R$50&amp;공차방식!S$6:S$50,0),MATCH(VALUE(LEFT(AG89,1)),공차방식!T$5:X$5,0))/1000,4)</f>
        <v>0.16</v>
      </c>
      <c r="AL89" s="28">
        <f t="shared" si="14"/>
        <v>38.612200000000001</v>
      </c>
      <c r="AM89" s="28">
        <f t="shared" si="15"/>
        <v>38.376199999999997</v>
      </c>
      <c r="AN89" s="28">
        <f t="array" ref="AN89">ROUND(INDEX(공차방식!H$6:L$29,MATCH(AE89,공차방식!B$6:B$29,0),MATCH(VALUE(LEFT(AG89,1)),공차방식!H$5:L$5,0))/1000,4)</f>
        <v>0.23599999999999999</v>
      </c>
      <c r="AO89" s="28">
        <v>39.491</v>
      </c>
      <c r="AQ89" s="39">
        <f ca="1">OFFSET(공차방식!R$5,COUNTIF(공차방식!R$6:R$50,"&lt;"&amp;AD89)+1,0)</f>
        <v>45</v>
      </c>
    </row>
    <row r="90" spans="2:43" ht="15" x14ac:dyDescent="0.3">
      <c r="B90" s="76" t="str">
        <f t="shared" si="8"/>
        <v>M42×4</v>
      </c>
      <c r="C90" s="77" t="s">
        <v>212</v>
      </c>
      <c r="D90" s="77" t="s">
        <v>221</v>
      </c>
      <c r="E90" s="74" t="s">
        <v>135</v>
      </c>
      <c r="F90" s="75">
        <v>42</v>
      </c>
      <c r="G90" s="75">
        <v>4</v>
      </c>
      <c r="H90" s="74" t="s">
        <v>133</v>
      </c>
      <c r="I90" s="87" t="s">
        <v>136</v>
      </c>
      <c r="J90" s="75" t="s">
        <v>315</v>
      </c>
      <c r="K90" s="58" t="s">
        <v>491</v>
      </c>
      <c r="L90" s="75">
        <v>42</v>
      </c>
      <c r="M90" s="75">
        <v>4</v>
      </c>
      <c r="N90" s="74">
        <v>60</v>
      </c>
      <c r="O90" s="101">
        <f t="array" ref="O90">IFERROR(INDEX($AD$11:$AO$1485,MATCH($B90&amp;$I90,$Z$11:$Z$1485&amp;$AG$11:$AG$1485,0),MATCH($C90,$AD$9:$AO$9,0)),"-")</f>
        <v>42</v>
      </c>
      <c r="P90" s="75">
        <v>30</v>
      </c>
      <c r="Q90" s="75">
        <v>2</v>
      </c>
      <c r="R90" s="101">
        <f t="array" ref="R90">IFERROR(INDEX($AD$11:$AO$1485,MATCH($B90&amp;$I90,$Z$11:$Z$1485&amp;$AG$11:$AG$1485,0),MATCH($D90,$AD$9:$AO$9,0)),"-")</f>
        <v>39.401899999999998</v>
      </c>
      <c r="S90" s="75">
        <v>23</v>
      </c>
      <c r="T90" s="75">
        <v>9</v>
      </c>
      <c r="U90" s="75">
        <v>5</v>
      </c>
      <c r="V90" s="75">
        <v>8</v>
      </c>
      <c r="W90" s="50">
        <f t="shared" si="10"/>
        <v>28</v>
      </c>
      <c r="X90" s="50">
        <f t="shared" si="11"/>
        <v>14</v>
      </c>
      <c r="Z90" s="27" t="str">
        <f t="shared" si="9"/>
        <v>M42×4</v>
      </c>
      <c r="AA90" s="28" t="s">
        <v>135</v>
      </c>
      <c r="AB90" s="28"/>
      <c r="AC90" s="28"/>
      <c r="AD90" s="27">
        <v>42</v>
      </c>
      <c r="AE90" s="27">
        <v>4</v>
      </c>
      <c r="AF90" s="28">
        <v>60</v>
      </c>
      <c r="AG90" s="30" t="s">
        <v>136</v>
      </c>
      <c r="AH90" s="30">
        <f>INDEX(공차방식!$C$6:$D$29,MATCH(AE90,공차방식!$B$6:$B$29,0),MATCH(RIGHT(AG90,1),공차방식!$C$5:$D$5,0))/1000</f>
        <v>0</v>
      </c>
      <c r="AI90" s="28">
        <f t="shared" ca="1" si="12"/>
        <v>39.637900000000002</v>
      </c>
      <c r="AJ90" s="28">
        <f t="shared" si="13"/>
        <v>39.401899999999998</v>
      </c>
      <c r="AK90" s="28">
        <f t="array" aca="1" ref="AK90" ca="1">ROUND(INDEX(공차방식!T$6:X$50,MATCH(AQ90&amp;AE90,공차방식!R$6:R$50&amp;공차방식!S$6:S$50,0),MATCH(VALUE(LEFT(AG90,1)),공차방식!T$5:X$5,0))/1000,4)</f>
        <v>0.23599999999999999</v>
      </c>
      <c r="AL90" s="28">
        <f t="shared" si="14"/>
        <v>38.1449</v>
      </c>
      <c r="AM90" s="28">
        <f t="shared" si="15"/>
        <v>37.669899999999998</v>
      </c>
      <c r="AN90" s="28">
        <f t="array" ref="AN90">ROUND(INDEX(공차방식!H$6:L$29,MATCH(AE90,공차방식!B$6:B$29,0),MATCH(VALUE(LEFT(AG90,1)),공차방식!H$5:L$5,0))/1000,4)</f>
        <v>0.47499999999999998</v>
      </c>
      <c r="AO90" s="28">
        <v>40.445</v>
      </c>
      <c r="AQ90" s="39">
        <f ca="1">OFFSET(공차방식!R$5,COUNTIF(공차방식!R$6:R$50,"&lt;"&amp;AD90)+1,0)</f>
        <v>45</v>
      </c>
    </row>
    <row r="91" spans="2:43" ht="15" x14ac:dyDescent="0.3">
      <c r="B91" s="76" t="str">
        <f t="shared" si="8"/>
        <v>M42×3</v>
      </c>
      <c r="C91" s="77" t="s">
        <v>212</v>
      </c>
      <c r="D91" s="77" t="s">
        <v>221</v>
      </c>
      <c r="E91" s="74" t="s">
        <v>135</v>
      </c>
      <c r="F91" s="75">
        <v>42</v>
      </c>
      <c r="G91" s="75">
        <v>3</v>
      </c>
      <c r="H91" s="74" t="s">
        <v>133</v>
      </c>
      <c r="I91" s="87" t="s">
        <v>136</v>
      </c>
      <c r="J91" s="75" t="s">
        <v>315</v>
      </c>
      <c r="K91" s="58" t="s">
        <v>491</v>
      </c>
      <c r="L91" s="75">
        <v>42</v>
      </c>
      <c r="M91" s="75">
        <v>3</v>
      </c>
      <c r="N91" s="74">
        <v>60</v>
      </c>
      <c r="O91" s="101">
        <f t="array" ref="O91">IFERROR(INDEX($AD$11:$AO$1485,MATCH($B91&amp;$I91,$Z$11:$Z$1485&amp;$AG$11:$AG$1485,0),MATCH($C91,$AD$9:$AO$9,0)),"-")</f>
        <v>42</v>
      </c>
      <c r="P91" s="75">
        <v>30</v>
      </c>
      <c r="Q91" s="75">
        <v>2</v>
      </c>
      <c r="R91" s="101">
        <f t="array" ref="R91">IFERROR(INDEX($AD$11:$AO$1485,MATCH($B91&amp;$I91,$Z$11:$Z$1485&amp;$AG$11:$AG$1485,0),MATCH($D91,$AD$9:$AO$9,0)),"-")</f>
        <v>40.051400000000001</v>
      </c>
      <c r="S91" s="75">
        <v>23</v>
      </c>
      <c r="T91" s="75">
        <v>9</v>
      </c>
      <c r="U91" s="75">
        <v>5</v>
      </c>
      <c r="V91" s="75">
        <v>9</v>
      </c>
      <c r="W91" s="50">
        <f t="shared" si="10"/>
        <v>28</v>
      </c>
      <c r="X91" s="50">
        <f t="shared" si="11"/>
        <v>14</v>
      </c>
      <c r="Z91" s="27" t="str">
        <f t="shared" si="9"/>
        <v>M42×3</v>
      </c>
      <c r="AA91" s="28" t="s">
        <v>135</v>
      </c>
      <c r="AB91" s="28"/>
      <c r="AC91" s="28"/>
      <c r="AD91" s="27">
        <v>42</v>
      </c>
      <c r="AE91" s="27">
        <v>3</v>
      </c>
      <c r="AF91" s="28">
        <v>60</v>
      </c>
      <c r="AG91" s="30" t="s">
        <v>136</v>
      </c>
      <c r="AH91" s="30">
        <f>INDEX(공차방식!$C$6:$D$29,MATCH(AE91,공차방식!$B$6:$B$29,0),MATCH(RIGHT(AG91,1),공차방식!$C$5:$D$5,0))/1000</f>
        <v>0</v>
      </c>
      <c r="AI91" s="28">
        <f t="shared" ca="1" si="12"/>
        <v>40.263399999999997</v>
      </c>
      <c r="AJ91" s="28">
        <f t="shared" si="13"/>
        <v>40.051400000000001</v>
      </c>
      <c r="AK91" s="28">
        <f t="array" aca="1" ref="AK91" ca="1">ROUND(INDEX(공차방식!T$6:X$50,MATCH(AQ91&amp;AE91,공차방식!R$6:R$50&amp;공차방식!S$6:S$50,0),MATCH(VALUE(LEFT(AG91,1)),공차방식!T$5:X$5,0))/1000,4)</f>
        <v>0.21199999999999999</v>
      </c>
      <c r="AL91" s="28">
        <f t="shared" si="14"/>
        <v>39.1524</v>
      </c>
      <c r="AM91" s="28">
        <f t="shared" si="15"/>
        <v>38.752400000000002</v>
      </c>
      <c r="AN91" s="28">
        <f t="array" ref="AN91">ROUND(INDEX(공차방식!H$6:L$29,MATCH(AE91,공차방식!B$6:B$29,0),MATCH(VALUE(LEFT(AG91,1)),공차방식!H$5:L$5,0))/1000,4)</f>
        <v>0.4</v>
      </c>
      <c r="AO91" s="28">
        <v>40.869999999999997</v>
      </c>
      <c r="AQ91" s="39">
        <f ca="1">OFFSET(공차방식!R$5,COUNTIF(공차방식!R$6:R$50,"&lt;"&amp;AD91)+1,0)</f>
        <v>45</v>
      </c>
    </row>
    <row r="92" spans="2:43" ht="15" x14ac:dyDescent="0.3">
      <c r="B92" s="76" t="str">
        <f t="shared" si="8"/>
        <v>M42×2</v>
      </c>
      <c r="C92" s="77" t="s">
        <v>212</v>
      </c>
      <c r="D92" s="77" t="s">
        <v>221</v>
      </c>
      <c r="E92" s="74" t="s">
        <v>135</v>
      </c>
      <c r="F92" s="75">
        <v>42</v>
      </c>
      <c r="G92" s="75">
        <v>2</v>
      </c>
      <c r="H92" s="74" t="s">
        <v>133</v>
      </c>
      <c r="I92" s="87" t="s">
        <v>136</v>
      </c>
      <c r="J92" s="75" t="s">
        <v>315</v>
      </c>
      <c r="K92" s="58" t="s">
        <v>491</v>
      </c>
      <c r="L92" s="75">
        <v>42</v>
      </c>
      <c r="M92" s="75">
        <v>2</v>
      </c>
      <c r="N92" s="74">
        <v>60</v>
      </c>
      <c r="O92" s="101">
        <f t="array" ref="O92">IFERROR(INDEX($AD$11:$AO$1485,MATCH($B92&amp;$I92,$Z$11:$Z$1485&amp;$AG$11:$AG$1485,0),MATCH($C92,$AD$9:$AO$9,0)),"-")</f>
        <v>42</v>
      </c>
      <c r="P92" s="75">
        <v>22</v>
      </c>
      <c r="Q92" s="75">
        <v>2</v>
      </c>
      <c r="R92" s="101">
        <f t="array" ref="R92">IFERROR(INDEX($AD$11:$AO$1485,MATCH($B92&amp;$I92,$Z$11:$Z$1485&amp;$AG$11:$AG$1485,0),MATCH($D92,$AD$9:$AO$9,0)),"-")</f>
        <v>40.701000000000001</v>
      </c>
      <c r="S92" s="75">
        <v>17</v>
      </c>
      <c r="T92" s="75">
        <v>7</v>
      </c>
      <c r="U92" s="75">
        <v>5</v>
      </c>
      <c r="V92" s="75">
        <v>10</v>
      </c>
      <c r="W92" s="50">
        <f t="shared" si="10"/>
        <v>20</v>
      </c>
      <c r="X92" s="50">
        <f t="shared" si="11"/>
        <v>10</v>
      </c>
      <c r="Z92" s="27" t="str">
        <f t="shared" si="9"/>
        <v>M42×2</v>
      </c>
      <c r="AA92" s="28" t="s">
        <v>135</v>
      </c>
      <c r="AB92" s="28"/>
      <c r="AC92" s="28"/>
      <c r="AD92" s="27">
        <v>42</v>
      </c>
      <c r="AE92" s="27">
        <v>2</v>
      </c>
      <c r="AF92" s="28">
        <v>60</v>
      </c>
      <c r="AG92" s="30" t="s">
        <v>136</v>
      </c>
      <c r="AH92" s="30">
        <f>INDEX(공차방식!$C$6:$D$29,MATCH(AE92,공차방식!$B$6:$B$29,0),MATCH(RIGHT(AG92,1),공차방식!$C$5:$D$5,0))/1000</f>
        <v>0</v>
      </c>
      <c r="AI92" s="28">
        <f t="shared" ca="1" si="12"/>
        <v>40.881</v>
      </c>
      <c r="AJ92" s="28">
        <f t="shared" si="13"/>
        <v>40.701000000000001</v>
      </c>
      <c r="AK92" s="28">
        <f t="array" aca="1" ref="AK92" ca="1">ROUND(INDEX(공차방식!T$6:X$50,MATCH(AQ92&amp;AE92,공차방식!R$6:R$50&amp;공차방식!S$6:S$50,0),MATCH(VALUE(LEFT(AG92,1)),공차방식!T$5:X$5,0))/1000,4)</f>
        <v>0.18</v>
      </c>
      <c r="AL92" s="28">
        <f t="shared" si="14"/>
        <v>40.134900000000002</v>
      </c>
      <c r="AM92" s="28">
        <f t="shared" si="15"/>
        <v>39.834899999999998</v>
      </c>
      <c r="AN92" s="28">
        <f t="array" ref="AN92">ROUND(INDEX(공차방식!H$6:L$29,MATCH(AE92,공차방식!B$6:B$29,0),MATCH(VALUE(LEFT(AG92,1)),공차방식!H$5:L$5,0))/1000,4)</f>
        <v>0.3</v>
      </c>
      <c r="AO92" s="28">
        <v>41.286000000000001</v>
      </c>
      <c r="AQ92" s="39">
        <f ca="1">OFFSET(공차방식!R$5,COUNTIF(공차방식!R$6:R$50,"&lt;"&amp;AD92)+1,0)</f>
        <v>45</v>
      </c>
    </row>
    <row r="93" spans="2:43" ht="15" x14ac:dyDescent="0.3">
      <c r="B93" s="76" t="str">
        <f t="shared" si="8"/>
        <v>M42×1.5</v>
      </c>
      <c r="C93" s="77" t="s">
        <v>212</v>
      </c>
      <c r="D93" s="77" t="s">
        <v>221</v>
      </c>
      <c r="E93" s="74" t="s">
        <v>135</v>
      </c>
      <c r="F93" s="75">
        <v>42</v>
      </c>
      <c r="G93" s="75">
        <v>1.5</v>
      </c>
      <c r="H93" s="74" t="s">
        <v>133</v>
      </c>
      <c r="I93" s="87" t="s">
        <v>136</v>
      </c>
      <c r="J93" s="75" t="s">
        <v>315</v>
      </c>
      <c r="K93" s="58" t="s">
        <v>491</v>
      </c>
      <c r="L93" s="75">
        <v>42</v>
      </c>
      <c r="M93" s="75">
        <v>1.5</v>
      </c>
      <c r="N93" s="74">
        <v>60</v>
      </c>
      <c r="O93" s="101">
        <f t="array" ref="O93">IFERROR(INDEX($AD$11:$AO$1485,MATCH($B93&amp;$I93,$Z$11:$Z$1485&amp;$AG$11:$AG$1485,0),MATCH($C93,$AD$9:$AO$9,0)),"-")</f>
        <v>42</v>
      </c>
      <c r="P93" s="75">
        <v>22</v>
      </c>
      <c r="Q93" s="75">
        <v>2</v>
      </c>
      <c r="R93" s="101">
        <f t="array" ref="R93">IFERROR(INDEX($AD$11:$AO$1485,MATCH($B93&amp;$I93,$Z$11:$Z$1485&amp;$AG$11:$AG$1485,0),MATCH($D93,$AD$9:$AO$9,0)),"-")</f>
        <v>41.025700000000001</v>
      </c>
      <c r="S93" s="75">
        <v>17</v>
      </c>
      <c r="T93" s="75">
        <v>7</v>
      </c>
      <c r="U93" s="75">
        <v>5</v>
      </c>
      <c r="V93" s="75">
        <v>12</v>
      </c>
      <c r="W93" s="50">
        <f t="shared" si="10"/>
        <v>20</v>
      </c>
      <c r="X93" s="50">
        <f t="shared" si="11"/>
        <v>10</v>
      </c>
      <c r="Z93" s="27" t="str">
        <f t="shared" si="9"/>
        <v>M42×1.5</v>
      </c>
      <c r="AA93" s="28" t="s">
        <v>135</v>
      </c>
      <c r="AB93" s="28"/>
      <c r="AC93" s="28"/>
      <c r="AD93" s="27">
        <v>42</v>
      </c>
      <c r="AE93" s="27">
        <v>1.5</v>
      </c>
      <c r="AF93" s="28">
        <v>60</v>
      </c>
      <c r="AG93" s="30" t="s">
        <v>136</v>
      </c>
      <c r="AH93" s="30">
        <f>INDEX(공차방식!$C$6:$D$29,MATCH(AE93,공차방식!$B$6:$B$29,0),MATCH(RIGHT(AG93,1),공차방식!$C$5:$D$5,0))/1000</f>
        <v>0</v>
      </c>
      <c r="AI93" s="28">
        <f t="shared" ca="1" si="12"/>
        <v>41.185699999999997</v>
      </c>
      <c r="AJ93" s="28">
        <f t="shared" si="13"/>
        <v>41.025700000000001</v>
      </c>
      <c r="AK93" s="28">
        <f t="array" aca="1" ref="AK93" ca="1">ROUND(INDEX(공차방식!T$6:X$50,MATCH(AQ93&amp;AE93,공차방식!R$6:R$50&amp;공차방식!S$6:S$50,0),MATCH(VALUE(LEFT(AG93,1)),공차방식!T$5:X$5,0))/1000,4)</f>
        <v>0.16</v>
      </c>
      <c r="AL93" s="28">
        <f t="shared" si="14"/>
        <v>40.612200000000001</v>
      </c>
      <c r="AM93" s="28">
        <f t="shared" si="15"/>
        <v>40.376199999999997</v>
      </c>
      <c r="AN93" s="28">
        <f t="array" ref="AN93">ROUND(INDEX(공차방식!H$6:L$29,MATCH(AE93,공차방식!B$6:B$29,0),MATCH(VALUE(LEFT(AG93,1)),공차방식!H$5:L$5,0))/1000,4)</f>
        <v>0.23599999999999999</v>
      </c>
      <c r="AO93" s="28">
        <v>41.491</v>
      </c>
      <c r="AQ93" s="39">
        <f ca="1">OFFSET(공차방식!R$5,COUNTIF(공차방식!R$6:R$50,"&lt;"&amp;AD93)+1,0)</f>
        <v>45</v>
      </c>
    </row>
    <row r="94" spans="2:43" ht="15" x14ac:dyDescent="0.3">
      <c r="B94" s="76" t="str">
        <f t="shared" si="8"/>
        <v>M45×4</v>
      </c>
      <c r="C94" s="77" t="s">
        <v>212</v>
      </c>
      <c r="D94" s="77" t="s">
        <v>221</v>
      </c>
      <c r="E94" s="74" t="s">
        <v>135</v>
      </c>
      <c r="F94" s="75">
        <v>45</v>
      </c>
      <c r="G94" s="75">
        <v>4</v>
      </c>
      <c r="H94" s="74" t="s">
        <v>133</v>
      </c>
      <c r="I94" s="87" t="s">
        <v>136</v>
      </c>
      <c r="J94" s="75" t="s">
        <v>315</v>
      </c>
      <c r="K94" s="58" t="s">
        <v>491</v>
      </c>
      <c r="L94" s="75">
        <v>45</v>
      </c>
      <c r="M94" s="75">
        <v>4</v>
      </c>
      <c r="N94" s="74">
        <v>60</v>
      </c>
      <c r="O94" s="101">
        <f t="array" ref="O94">IFERROR(INDEX($AD$11:$AO$1485,MATCH($B94&amp;$I94,$Z$11:$Z$1485&amp;$AG$11:$AG$1485,0),MATCH($C94,$AD$9:$AO$9,0)),"-")</f>
        <v>45</v>
      </c>
      <c r="P94" s="75">
        <v>30</v>
      </c>
      <c r="Q94" s="75">
        <v>2</v>
      </c>
      <c r="R94" s="101">
        <f t="array" ref="R94">IFERROR(INDEX($AD$11:$AO$1485,MATCH($B94&amp;$I94,$Z$11:$Z$1485&amp;$AG$11:$AG$1485,0),MATCH($D94,$AD$9:$AO$9,0)),"-")</f>
        <v>42.401899999999998</v>
      </c>
      <c r="S94" s="75">
        <v>23</v>
      </c>
      <c r="T94" s="75">
        <v>9</v>
      </c>
      <c r="U94" s="75">
        <v>5</v>
      </c>
      <c r="V94" s="75">
        <v>8</v>
      </c>
      <c r="W94" s="50">
        <f t="shared" si="10"/>
        <v>28</v>
      </c>
      <c r="X94" s="50">
        <f t="shared" si="11"/>
        <v>14</v>
      </c>
      <c r="Z94" s="27" t="str">
        <f t="shared" si="9"/>
        <v>M45×4</v>
      </c>
      <c r="AA94" s="28" t="s">
        <v>135</v>
      </c>
      <c r="AB94" s="28"/>
      <c r="AC94" s="28"/>
      <c r="AD94" s="27">
        <v>45</v>
      </c>
      <c r="AE94" s="27">
        <v>4</v>
      </c>
      <c r="AF94" s="28">
        <v>60</v>
      </c>
      <c r="AG94" s="30" t="s">
        <v>136</v>
      </c>
      <c r="AH94" s="30">
        <f>INDEX(공차방식!$C$6:$D$29,MATCH(AE94,공차방식!$B$6:$B$29,0),MATCH(RIGHT(AG94,1),공차방식!$C$5:$D$5,0))/1000</f>
        <v>0</v>
      </c>
      <c r="AI94" s="28">
        <f t="shared" ca="1" si="12"/>
        <v>42.637900000000002</v>
      </c>
      <c r="AJ94" s="28">
        <f t="shared" si="13"/>
        <v>42.401899999999998</v>
      </c>
      <c r="AK94" s="28">
        <f t="array" aca="1" ref="AK94" ca="1">ROUND(INDEX(공차방식!T$6:X$50,MATCH(AQ94&amp;AE94,공차방식!R$6:R$50&amp;공차방식!S$6:S$50,0),MATCH(VALUE(LEFT(AG94,1)),공차방식!T$5:X$5,0))/1000,4)</f>
        <v>0.23599999999999999</v>
      </c>
      <c r="AL94" s="28">
        <f t="shared" si="14"/>
        <v>41.1449</v>
      </c>
      <c r="AM94" s="28">
        <f t="shared" si="15"/>
        <v>40.669899999999998</v>
      </c>
      <c r="AN94" s="28">
        <f t="array" ref="AN94">ROUND(INDEX(공차방식!H$6:L$29,MATCH(AE94,공차방식!B$6:B$29,0),MATCH(VALUE(LEFT(AG94,1)),공차방식!H$5:L$5,0))/1000,4)</f>
        <v>0.47499999999999998</v>
      </c>
      <c r="AO94" s="28">
        <v>43.445</v>
      </c>
      <c r="AQ94" s="39">
        <f ca="1">OFFSET(공차방식!R$5,COUNTIF(공차방식!R$6:R$50,"&lt;"&amp;AD94)+1,0)</f>
        <v>45</v>
      </c>
    </row>
    <row r="95" spans="2:43" ht="15" x14ac:dyDescent="0.3">
      <c r="B95" s="76" t="str">
        <f t="shared" si="8"/>
        <v>M45×3</v>
      </c>
      <c r="C95" s="77" t="s">
        <v>212</v>
      </c>
      <c r="D95" s="77" t="s">
        <v>221</v>
      </c>
      <c r="E95" s="74" t="s">
        <v>135</v>
      </c>
      <c r="F95" s="75">
        <v>45</v>
      </c>
      <c r="G95" s="75">
        <v>3</v>
      </c>
      <c r="H95" s="74" t="s">
        <v>133</v>
      </c>
      <c r="I95" s="87" t="s">
        <v>136</v>
      </c>
      <c r="J95" s="75" t="s">
        <v>315</v>
      </c>
      <c r="K95" s="58" t="s">
        <v>491</v>
      </c>
      <c r="L95" s="75">
        <v>45</v>
      </c>
      <c r="M95" s="75">
        <v>3</v>
      </c>
      <c r="N95" s="74">
        <v>60</v>
      </c>
      <c r="O95" s="101">
        <f t="array" ref="O95">IFERROR(INDEX($AD$11:$AO$1485,MATCH($B95&amp;$I95,$Z$11:$Z$1485&amp;$AG$11:$AG$1485,0),MATCH($C95,$AD$9:$AO$9,0)),"-")</f>
        <v>45</v>
      </c>
      <c r="P95" s="75">
        <v>30</v>
      </c>
      <c r="Q95" s="75">
        <v>2</v>
      </c>
      <c r="R95" s="101">
        <f t="array" ref="R95">IFERROR(INDEX($AD$11:$AO$1485,MATCH($B95&amp;$I95,$Z$11:$Z$1485&amp;$AG$11:$AG$1485,0),MATCH($D95,$AD$9:$AO$9,0)),"-")</f>
        <v>43.051400000000001</v>
      </c>
      <c r="S95" s="75">
        <v>23</v>
      </c>
      <c r="T95" s="75">
        <v>9</v>
      </c>
      <c r="U95" s="75">
        <v>5</v>
      </c>
      <c r="V95" s="75">
        <v>9</v>
      </c>
      <c r="W95" s="50">
        <f t="shared" si="10"/>
        <v>28</v>
      </c>
      <c r="X95" s="50">
        <f t="shared" si="11"/>
        <v>14</v>
      </c>
      <c r="Z95" s="27" t="str">
        <f t="shared" si="9"/>
        <v>M45×3</v>
      </c>
      <c r="AA95" s="28" t="s">
        <v>135</v>
      </c>
      <c r="AB95" s="28"/>
      <c r="AC95" s="28"/>
      <c r="AD95" s="27">
        <v>45</v>
      </c>
      <c r="AE95" s="27">
        <v>3</v>
      </c>
      <c r="AF95" s="28">
        <v>60</v>
      </c>
      <c r="AG95" s="30" t="s">
        <v>136</v>
      </c>
      <c r="AH95" s="30">
        <f>INDEX(공차방식!$C$6:$D$29,MATCH(AE95,공차방식!$B$6:$B$29,0),MATCH(RIGHT(AG95,1),공차방식!$C$5:$D$5,0))/1000</f>
        <v>0</v>
      </c>
      <c r="AI95" s="28">
        <f t="shared" ca="1" si="12"/>
        <v>43.263399999999997</v>
      </c>
      <c r="AJ95" s="28">
        <f t="shared" si="13"/>
        <v>43.051400000000001</v>
      </c>
      <c r="AK95" s="28">
        <f t="array" aca="1" ref="AK95" ca="1">ROUND(INDEX(공차방식!T$6:X$50,MATCH(AQ95&amp;AE95,공차방식!R$6:R$50&amp;공차방식!S$6:S$50,0),MATCH(VALUE(LEFT(AG95,1)),공차방식!T$5:X$5,0))/1000,4)</f>
        <v>0.21199999999999999</v>
      </c>
      <c r="AL95" s="28">
        <f t="shared" si="14"/>
        <v>42.1524</v>
      </c>
      <c r="AM95" s="28">
        <f t="shared" si="15"/>
        <v>41.752400000000002</v>
      </c>
      <c r="AN95" s="28">
        <f t="array" ref="AN95">ROUND(INDEX(공차방식!H$6:L$29,MATCH(AE95,공차방식!B$6:B$29,0),MATCH(VALUE(LEFT(AG95,1)),공차방식!H$5:L$5,0))/1000,4)</f>
        <v>0.4</v>
      </c>
      <c r="AO95" s="28">
        <v>43.87</v>
      </c>
      <c r="AQ95" s="39">
        <f ca="1">OFFSET(공차방식!R$5,COUNTIF(공차방식!R$6:R$50,"&lt;"&amp;AD95)+1,0)</f>
        <v>45</v>
      </c>
    </row>
    <row r="96" spans="2:43" ht="15" x14ac:dyDescent="0.3">
      <c r="B96" s="76" t="str">
        <f t="shared" si="8"/>
        <v>M45×2</v>
      </c>
      <c r="C96" s="77" t="s">
        <v>212</v>
      </c>
      <c r="D96" s="77" t="s">
        <v>221</v>
      </c>
      <c r="E96" s="74" t="s">
        <v>135</v>
      </c>
      <c r="F96" s="75">
        <v>45</v>
      </c>
      <c r="G96" s="75">
        <v>2</v>
      </c>
      <c r="H96" s="74" t="s">
        <v>133</v>
      </c>
      <c r="I96" s="87" t="s">
        <v>136</v>
      </c>
      <c r="J96" s="75" t="s">
        <v>315</v>
      </c>
      <c r="K96" s="58" t="s">
        <v>491</v>
      </c>
      <c r="L96" s="75">
        <v>45</v>
      </c>
      <c r="M96" s="75">
        <v>2</v>
      </c>
      <c r="N96" s="74">
        <v>60</v>
      </c>
      <c r="O96" s="101">
        <f t="array" ref="O96">IFERROR(INDEX($AD$11:$AO$1485,MATCH($B96&amp;$I96,$Z$11:$Z$1485&amp;$AG$11:$AG$1485,0),MATCH($C96,$AD$9:$AO$9,0)),"-")</f>
        <v>45</v>
      </c>
      <c r="P96" s="75">
        <v>22</v>
      </c>
      <c r="Q96" s="75">
        <v>2</v>
      </c>
      <c r="R96" s="101">
        <f t="array" ref="R96">IFERROR(INDEX($AD$11:$AO$1485,MATCH($B96&amp;$I96,$Z$11:$Z$1485&amp;$AG$11:$AG$1485,0),MATCH($D96,$AD$9:$AO$9,0)),"-")</f>
        <v>43.701000000000001</v>
      </c>
      <c r="S96" s="75">
        <v>17</v>
      </c>
      <c r="T96" s="75">
        <v>7</v>
      </c>
      <c r="U96" s="75">
        <v>5</v>
      </c>
      <c r="V96" s="75">
        <v>10</v>
      </c>
      <c r="W96" s="50">
        <f t="shared" si="10"/>
        <v>20</v>
      </c>
      <c r="X96" s="50">
        <f t="shared" si="11"/>
        <v>10</v>
      </c>
      <c r="Z96" s="27" t="str">
        <f t="shared" si="9"/>
        <v>M45×2</v>
      </c>
      <c r="AA96" s="28" t="s">
        <v>135</v>
      </c>
      <c r="AB96" s="28"/>
      <c r="AC96" s="28"/>
      <c r="AD96" s="27">
        <v>45</v>
      </c>
      <c r="AE96" s="27">
        <v>2</v>
      </c>
      <c r="AF96" s="28">
        <v>60</v>
      </c>
      <c r="AG96" s="30" t="s">
        <v>136</v>
      </c>
      <c r="AH96" s="30">
        <f>INDEX(공차방식!$C$6:$D$29,MATCH(AE96,공차방식!$B$6:$B$29,0),MATCH(RIGHT(AG96,1),공차방식!$C$5:$D$5,0))/1000</f>
        <v>0</v>
      </c>
      <c r="AI96" s="28">
        <f t="shared" ca="1" si="12"/>
        <v>43.881</v>
      </c>
      <c r="AJ96" s="28">
        <f t="shared" si="13"/>
        <v>43.701000000000001</v>
      </c>
      <c r="AK96" s="28">
        <f t="array" aca="1" ref="AK96" ca="1">ROUND(INDEX(공차방식!T$6:X$50,MATCH(AQ96&amp;AE96,공차방식!R$6:R$50&amp;공차방식!S$6:S$50,0),MATCH(VALUE(LEFT(AG96,1)),공차방식!T$5:X$5,0))/1000,4)</f>
        <v>0.18</v>
      </c>
      <c r="AL96" s="28">
        <f t="shared" si="14"/>
        <v>43.134900000000002</v>
      </c>
      <c r="AM96" s="28">
        <f t="shared" si="15"/>
        <v>42.834899999999998</v>
      </c>
      <c r="AN96" s="28">
        <f t="array" ref="AN96">ROUND(INDEX(공차방식!H$6:L$29,MATCH(AE96,공차방식!B$6:B$29,0),MATCH(VALUE(LEFT(AG96,1)),공차방식!H$5:L$5,0))/1000,4)</f>
        <v>0.3</v>
      </c>
      <c r="AO96" s="28">
        <v>44.286000000000001</v>
      </c>
      <c r="AQ96" s="39">
        <f ca="1">OFFSET(공차방식!R$5,COUNTIF(공차방식!R$6:R$50,"&lt;"&amp;AD96)+1,0)</f>
        <v>45</v>
      </c>
    </row>
    <row r="97" spans="2:43" ht="15" x14ac:dyDescent="0.3">
      <c r="B97" s="76" t="str">
        <f t="shared" si="8"/>
        <v>M45×1.5</v>
      </c>
      <c r="C97" s="77" t="s">
        <v>212</v>
      </c>
      <c r="D97" s="77" t="s">
        <v>221</v>
      </c>
      <c r="E97" s="74" t="s">
        <v>135</v>
      </c>
      <c r="F97" s="75">
        <v>45</v>
      </c>
      <c r="G97" s="75">
        <v>1.5</v>
      </c>
      <c r="H97" s="74" t="s">
        <v>133</v>
      </c>
      <c r="I97" s="87" t="s">
        <v>136</v>
      </c>
      <c r="J97" s="75" t="s">
        <v>315</v>
      </c>
      <c r="K97" s="58" t="s">
        <v>491</v>
      </c>
      <c r="L97" s="75">
        <v>45</v>
      </c>
      <c r="M97" s="75">
        <v>1.5</v>
      </c>
      <c r="N97" s="74">
        <v>60</v>
      </c>
      <c r="O97" s="101">
        <f t="array" ref="O97">IFERROR(INDEX($AD$11:$AO$1485,MATCH($B97&amp;$I97,$Z$11:$Z$1485&amp;$AG$11:$AG$1485,0),MATCH($C97,$AD$9:$AO$9,0)),"-")</f>
        <v>45</v>
      </c>
      <c r="P97" s="75">
        <v>22</v>
      </c>
      <c r="Q97" s="75">
        <v>2</v>
      </c>
      <c r="R97" s="101">
        <f t="array" ref="R97">IFERROR(INDEX($AD$11:$AO$1485,MATCH($B97&amp;$I97,$Z$11:$Z$1485&amp;$AG$11:$AG$1485,0),MATCH($D97,$AD$9:$AO$9,0)),"-")</f>
        <v>44.025700000000001</v>
      </c>
      <c r="S97" s="75">
        <v>17</v>
      </c>
      <c r="T97" s="75">
        <v>7</v>
      </c>
      <c r="U97" s="75">
        <v>5</v>
      </c>
      <c r="V97" s="75">
        <v>12</v>
      </c>
      <c r="W97" s="50">
        <f t="shared" si="10"/>
        <v>20</v>
      </c>
      <c r="X97" s="50">
        <f t="shared" si="11"/>
        <v>10</v>
      </c>
      <c r="Z97" s="27" t="str">
        <f t="shared" si="9"/>
        <v>M45×1.5</v>
      </c>
      <c r="AA97" s="28" t="s">
        <v>135</v>
      </c>
      <c r="AB97" s="28"/>
      <c r="AC97" s="28"/>
      <c r="AD97" s="27">
        <v>45</v>
      </c>
      <c r="AE97" s="27">
        <v>1.5</v>
      </c>
      <c r="AF97" s="28">
        <v>60</v>
      </c>
      <c r="AG97" s="30" t="s">
        <v>136</v>
      </c>
      <c r="AH97" s="30">
        <f>INDEX(공차방식!$C$6:$D$29,MATCH(AE97,공차방식!$B$6:$B$29,0),MATCH(RIGHT(AG97,1),공차방식!$C$5:$D$5,0))/1000</f>
        <v>0</v>
      </c>
      <c r="AI97" s="28">
        <f t="shared" ca="1" si="12"/>
        <v>44.185699999999997</v>
      </c>
      <c r="AJ97" s="28">
        <f t="shared" si="13"/>
        <v>44.025700000000001</v>
      </c>
      <c r="AK97" s="28">
        <f t="array" aca="1" ref="AK97" ca="1">ROUND(INDEX(공차방식!T$6:X$50,MATCH(AQ97&amp;AE97,공차방식!R$6:R$50&amp;공차방식!S$6:S$50,0),MATCH(VALUE(LEFT(AG97,1)),공차방식!T$5:X$5,0))/1000,4)</f>
        <v>0.16</v>
      </c>
      <c r="AL97" s="28">
        <f t="shared" si="14"/>
        <v>43.612200000000001</v>
      </c>
      <c r="AM97" s="28">
        <f t="shared" si="15"/>
        <v>43.376199999999997</v>
      </c>
      <c r="AN97" s="28">
        <f t="array" ref="AN97">ROUND(INDEX(공차방식!H$6:L$29,MATCH(AE97,공차방식!B$6:B$29,0),MATCH(VALUE(LEFT(AG97,1)),공차방식!H$5:L$5,0))/1000,4)</f>
        <v>0.23599999999999999</v>
      </c>
      <c r="AO97" s="28">
        <v>44.491</v>
      </c>
      <c r="AQ97" s="39">
        <f ca="1">OFFSET(공차방식!R$5,COUNTIF(공차방식!R$6:R$50,"&lt;"&amp;AD97)+1,0)</f>
        <v>45</v>
      </c>
    </row>
    <row r="98" spans="2:43" ht="15" x14ac:dyDescent="0.3">
      <c r="B98" s="76" t="str">
        <f t="shared" si="8"/>
        <v>M48×4</v>
      </c>
      <c r="C98" s="77" t="s">
        <v>212</v>
      </c>
      <c r="D98" s="77" t="s">
        <v>221</v>
      </c>
      <c r="E98" s="74" t="s">
        <v>135</v>
      </c>
      <c r="F98" s="75">
        <v>48</v>
      </c>
      <c r="G98" s="75">
        <v>4</v>
      </c>
      <c r="H98" s="74" t="s">
        <v>133</v>
      </c>
      <c r="I98" s="87" t="s">
        <v>136</v>
      </c>
      <c r="J98" s="75" t="s">
        <v>315</v>
      </c>
      <c r="K98" s="58" t="s">
        <v>491</v>
      </c>
      <c r="L98" s="75">
        <v>48</v>
      </c>
      <c r="M98" s="75">
        <v>4</v>
      </c>
      <c r="N98" s="74">
        <v>60</v>
      </c>
      <c r="O98" s="101">
        <f t="array" ref="O98">IFERROR(INDEX($AD$11:$AO$1485,MATCH($B98&amp;$I98,$Z$11:$Z$1485&amp;$AG$11:$AG$1485,0),MATCH($C98,$AD$9:$AO$9,0)),"-")</f>
        <v>48</v>
      </c>
      <c r="P98" s="75">
        <v>30</v>
      </c>
      <c r="Q98" s="75">
        <v>2</v>
      </c>
      <c r="R98" s="101">
        <f t="array" ref="R98">IFERROR(INDEX($AD$11:$AO$1485,MATCH($B98&amp;$I98,$Z$11:$Z$1485&amp;$AG$11:$AG$1485,0),MATCH($D98,$AD$9:$AO$9,0)),"-")</f>
        <v>45.401899999999998</v>
      </c>
      <c r="S98" s="75">
        <v>23</v>
      </c>
      <c r="T98" s="75">
        <v>9</v>
      </c>
      <c r="U98" s="75">
        <v>5</v>
      </c>
      <c r="V98" s="75">
        <v>8</v>
      </c>
      <c r="W98" s="50">
        <f t="shared" si="10"/>
        <v>28</v>
      </c>
      <c r="X98" s="50">
        <f t="shared" si="11"/>
        <v>14</v>
      </c>
      <c r="Z98" s="27" t="str">
        <f t="shared" si="9"/>
        <v>M48×4</v>
      </c>
      <c r="AA98" s="28" t="s">
        <v>135</v>
      </c>
      <c r="AB98" s="28"/>
      <c r="AC98" s="28"/>
      <c r="AD98" s="27">
        <v>48</v>
      </c>
      <c r="AE98" s="27">
        <v>4</v>
      </c>
      <c r="AF98" s="28">
        <v>60</v>
      </c>
      <c r="AG98" s="30" t="s">
        <v>136</v>
      </c>
      <c r="AH98" s="30">
        <f>INDEX(공차방식!$C$6:$D$29,MATCH(AE98,공차방식!$B$6:$B$29,0),MATCH(RIGHT(AG98,1),공차방식!$C$5:$D$5,0))/1000</f>
        <v>0</v>
      </c>
      <c r="AI98" s="28">
        <f t="shared" ca="1" si="12"/>
        <v>45.651899999999998</v>
      </c>
      <c r="AJ98" s="28">
        <f t="shared" si="13"/>
        <v>45.401899999999998</v>
      </c>
      <c r="AK98" s="28">
        <f t="array" aca="1" ref="AK98" ca="1">ROUND(INDEX(공차방식!T$6:X$50,MATCH(AQ98&amp;AE98,공차방식!R$6:R$50&amp;공차방식!S$6:S$50,0),MATCH(VALUE(LEFT(AG98,1)),공차방식!T$5:X$5,0))/1000,4)</f>
        <v>0.25</v>
      </c>
      <c r="AL98" s="28">
        <f t="shared" si="14"/>
        <v>44.1449</v>
      </c>
      <c r="AM98" s="28">
        <f t="shared" si="15"/>
        <v>43.669899999999998</v>
      </c>
      <c r="AN98" s="28">
        <f t="array" ref="AN98">ROUND(INDEX(공차방식!H$6:L$29,MATCH(AE98,공차방식!B$6:B$29,0),MATCH(VALUE(LEFT(AG98,1)),공차방식!H$5:L$5,0))/1000,4)</f>
        <v>0.47499999999999998</v>
      </c>
      <c r="AO98" s="28">
        <v>46.459000000000003</v>
      </c>
      <c r="AQ98" s="39">
        <f ca="1">OFFSET(공차방식!R$5,COUNTIF(공차방식!R$6:R$50,"&lt;"&amp;AD98)+1,0)</f>
        <v>90</v>
      </c>
    </row>
    <row r="99" spans="2:43" ht="15" x14ac:dyDescent="0.3">
      <c r="B99" s="76" t="str">
        <f t="shared" si="8"/>
        <v>M48×3</v>
      </c>
      <c r="C99" s="77" t="s">
        <v>212</v>
      </c>
      <c r="D99" s="77" t="s">
        <v>221</v>
      </c>
      <c r="E99" s="74" t="s">
        <v>135</v>
      </c>
      <c r="F99" s="75">
        <v>48</v>
      </c>
      <c r="G99" s="75">
        <v>3</v>
      </c>
      <c r="H99" s="74" t="s">
        <v>133</v>
      </c>
      <c r="I99" s="87" t="s">
        <v>136</v>
      </c>
      <c r="J99" s="75" t="s">
        <v>315</v>
      </c>
      <c r="K99" s="58" t="s">
        <v>491</v>
      </c>
      <c r="L99" s="75">
        <v>48</v>
      </c>
      <c r="M99" s="75">
        <v>3</v>
      </c>
      <c r="N99" s="74">
        <v>60</v>
      </c>
      <c r="O99" s="101">
        <f t="array" ref="O99">IFERROR(INDEX($AD$11:$AO$1485,MATCH($B99&amp;$I99,$Z$11:$Z$1485&amp;$AG$11:$AG$1485,0),MATCH($C99,$AD$9:$AO$9,0)),"-")</f>
        <v>48</v>
      </c>
      <c r="P99" s="75">
        <v>30</v>
      </c>
      <c r="Q99" s="75">
        <v>2</v>
      </c>
      <c r="R99" s="101">
        <f t="array" ref="R99">IFERROR(INDEX($AD$11:$AO$1485,MATCH($B99&amp;$I99,$Z$11:$Z$1485&amp;$AG$11:$AG$1485,0),MATCH($D99,$AD$9:$AO$9,0)),"-")</f>
        <v>46.051400000000001</v>
      </c>
      <c r="S99" s="75">
        <v>23</v>
      </c>
      <c r="T99" s="75">
        <v>9</v>
      </c>
      <c r="U99" s="75">
        <v>5</v>
      </c>
      <c r="V99" s="75">
        <v>9</v>
      </c>
      <c r="W99" s="50">
        <f t="shared" si="10"/>
        <v>28</v>
      </c>
      <c r="X99" s="50">
        <f t="shared" si="11"/>
        <v>14</v>
      </c>
      <c r="Z99" s="27" t="str">
        <f t="shared" si="9"/>
        <v>M48×3</v>
      </c>
      <c r="AA99" s="28" t="s">
        <v>135</v>
      </c>
      <c r="AB99" s="28"/>
      <c r="AC99" s="28"/>
      <c r="AD99" s="27">
        <v>48</v>
      </c>
      <c r="AE99" s="27">
        <v>3</v>
      </c>
      <c r="AF99" s="28">
        <v>60</v>
      </c>
      <c r="AG99" s="30" t="s">
        <v>136</v>
      </c>
      <c r="AH99" s="30">
        <f>INDEX(공차방식!$C$6:$D$29,MATCH(AE99,공차방식!$B$6:$B$29,0),MATCH(RIGHT(AG99,1),공차방식!$C$5:$D$5,0))/1000</f>
        <v>0</v>
      </c>
      <c r="AI99" s="28">
        <f t="shared" ca="1" si="12"/>
        <v>46.275399999999998</v>
      </c>
      <c r="AJ99" s="28">
        <f t="shared" si="13"/>
        <v>46.051400000000001</v>
      </c>
      <c r="AK99" s="28">
        <f t="array" aca="1" ref="AK99" ca="1">ROUND(INDEX(공차방식!T$6:X$50,MATCH(AQ99&amp;AE99,공차방식!R$6:R$50&amp;공차방식!S$6:S$50,0),MATCH(VALUE(LEFT(AG99,1)),공차방식!T$5:X$5,0))/1000,4)</f>
        <v>0.224</v>
      </c>
      <c r="AL99" s="28">
        <f t="shared" si="14"/>
        <v>45.1524</v>
      </c>
      <c r="AM99" s="28">
        <f t="shared" si="15"/>
        <v>44.752400000000002</v>
      </c>
      <c r="AN99" s="28">
        <f t="array" ref="AN99">ROUND(INDEX(공차방식!H$6:L$29,MATCH(AE99,공차방식!B$6:B$29,0),MATCH(VALUE(LEFT(AG99,1)),공차방식!H$5:L$5,0))/1000,4)</f>
        <v>0.4</v>
      </c>
      <c r="AO99" s="28">
        <v>46.881999999999998</v>
      </c>
      <c r="AQ99" s="39">
        <f ca="1">OFFSET(공차방식!R$5,COUNTIF(공차방식!R$6:R$50,"&lt;"&amp;AD99)+1,0)</f>
        <v>90</v>
      </c>
    </row>
    <row r="100" spans="2:43" ht="15" x14ac:dyDescent="0.3">
      <c r="B100" s="76" t="str">
        <f t="shared" si="8"/>
        <v>M48×2</v>
      </c>
      <c r="C100" s="77" t="s">
        <v>212</v>
      </c>
      <c r="D100" s="77" t="s">
        <v>221</v>
      </c>
      <c r="E100" s="74" t="s">
        <v>135</v>
      </c>
      <c r="F100" s="75">
        <v>48</v>
      </c>
      <c r="G100" s="75">
        <v>2</v>
      </c>
      <c r="H100" s="74" t="s">
        <v>133</v>
      </c>
      <c r="I100" s="87" t="s">
        <v>136</v>
      </c>
      <c r="J100" s="75" t="s">
        <v>315</v>
      </c>
      <c r="K100" s="58" t="s">
        <v>491</v>
      </c>
      <c r="L100" s="75">
        <v>48</v>
      </c>
      <c r="M100" s="75">
        <v>2</v>
      </c>
      <c r="N100" s="74">
        <v>60</v>
      </c>
      <c r="O100" s="101">
        <f t="array" ref="O100">IFERROR(INDEX($AD$11:$AO$1485,MATCH($B100&amp;$I100,$Z$11:$Z$1485&amp;$AG$11:$AG$1485,0),MATCH($C100,$AD$9:$AO$9,0)),"-")</f>
        <v>48</v>
      </c>
      <c r="P100" s="75">
        <v>22</v>
      </c>
      <c r="Q100" s="75">
        <v>2</v>
      </c>
      <c r="R100" s="101">
        <f t="array" ref="R100">IFERROR(INDEX($AD$11:$AO$1485,MATCH($B100&amp;$I100,$Z$11:$Z$1485&amp;$AG$11:$AG$1485,0),MATCH($D100,$AD$9:$AO$9,0)),"-")</f>
        <v>46.701000000000001</v>
      </c>
      <c r="S100" s="75">
        <v>17</v>
      </c>
      <c r="T100" s="75">
        <v>7</v>
      </c>
      <c r="U100" s="75">
        <v>5</v>
      </c>
      <c r="V100" s="75">
        <v>10</v>
      </c>
      <c r="W100" s="50">
        <f t="shared" si="10"/>
        <v>20</v>
      </c>
      <c r="X100" s="50">
        <f t="shared" si="11"/>
        <v>10</v>
      </c>
      <c r="Z100" s="27" t="str">
        <f t="shared" si="9"/>
        <v>M48×2</v>
      </c>
      <c r="AA100" s="28" t="s">
        <v>135</v>
      </c>
      <c r="AB100" s="28"/>
      <c r="AC100" s="28"/>
      <c r="AD100" s="27">
        <v>48</v>
      </c>
      <c r="AE100" s="27">
        <v>2</v>
      </c>
      <c r="AF100" s="28">
        <v>60</v>
      </c>
      <c r="AG100" s="30" t="s">
        <v>136</v>
      </c>
      <c r="AH100" s="30">
        <f>INDEX(공차방식!$C$6:$D$29,MATCH(AE100,공차방식!$B$6:$B$29,0),MATCH(RIGHT(AG100,1),공차방식!$C$5:$D$5,0))/1000</f>
        <v>0</v>
      </c>
      <c r="AI100" s="28">
        <f t="shared" ca="1" si="12"/>
        <v>46.890999999999998</v>
      </c>
      <c r="AJ100" s="28">
        <f t="shared" si="13"/>
        <v>46.701000000000001</v>
      </c>
      <c r="AK100" s="28">
        <f t="array" aca="1" ref="AK100" ca="1">ROUND(INDEX(공차방식!T$6:X$50,MATCH(AQ100&amp;AE100,공차방식!R$6:R$50&amp;공차방식!S$6:S$50,0),MATCH(VALUE(LEFT(AG100,1)),공차방식!T$5:X$5,0))/1000,4)</f>
        <v>0.19</v>
      </c>
      <c r="AL100" s="28">
        <f t="shared" si="14"/>
        <v>46.134900000000002</v>
      </c>
      <c r="AM100" s="28">
        <f t="shared" si="15"/>
        <v>45.834899999999998</v>
      </c>
      <c r="AN100" s="28">
        <f t="array" ref="AN100">ROUND(INDEX(공차방식!H$6:L$29,MATCH(AE100,공차방식!B$6:B$29,0),MATCH(VALUE(LEFT(AG100,1)),공차방식!H$5:L$5,0))/1000,4)</f>
        <v>0.3</v>
      </c>
      <c r="AO100" s="28">
        <v>47.295999999999999</v>
      </c>
      <c r="AQ100" s="39">
        <f ca="1">OFFSET(공차방식!R$5,COUNTIF(공차방식!R$6:R$50,"&lt;"&amp;AD100)+1,0)</f>
        <v>90</v>
      </c>
    </row>
    <row r="101" spans="2:43" ht="15" x14ac:dyDescent="0.3">
      <c r="B101" s="76" t="str">
        <f t="shared" si="8"/>
        <v>M48×1.5</v>
      </c>
      <c r="C101" s="77" t="s">
        <v>212</v>
      </c>
      <c r="D101" s="77" t="s">
        <v>221</v>
      </c>
      <c r="E101" s="74" t="s">
        <v>135</v>
      </c>
      <c r="F101" s="75">
        <v>48</v>
      </c>
      <c r="G101" s="75">
        <v>1.5</v>
      </c>
      <c r="H101" s="74" t="s">
        <v>133</v>
      </c>
      <c r="I101" s="87" t="s">
        <v>136</v>
      </c>
      <c r="J101" s="75" t="s">
        <v>315</v>
      </c>
      <c r="K101" s="58" t="s">
        <v>491</v>
      </c>
      <c r="L101" s="75">
        <v>48</v>
      </c>
      <c r="M101" s="75">
        <v>1.5</v>
      </c>
      <c r="N101" s="74">
        <v>60</v>
      </c>
      <c r="O101" s="101">
        <f t="array" ref="O101">IFERROR(INDEX($AD$11:$AO$1485,MATCH($B101&amp;$I101,$Z$11:$Z$1485&amp;$AG$11:$AG$1485,0),MATCH($C101,$AD$9:$AO$9,0)),"-")</f>
        <v>48</v>
      </c>
      <c r="P101" s="75">
        <v>22</v>
      </c>
      <c r="Q101" s="75">
        <v>2</v>
      </c>
      <c r="R101" s="101">
        <f t="array" ref="R101">IFERROR(INDEX($AD$11:$AO$1485,MATCH($B101&amp;$I101,$Z$11:$Z$1485&amp;$AG$11:$AG$1485,0),MATCH($D101,$AD$9:$AO$9,0)),"-")</f>
        <v>47.025700000000001</v>
      </c>
      <c r="S101" s="75">
        <v>17</v>
      </c>
      <c r="T101" s="75">
        <v>7</v>
      </c>
      <c r="U101" s="75">
        <v>5</v>
      </c>
      <c r="V101" s="75">
        <v>12</v>
      </c>
      <c r="W101" s="50">
        <f t="shared" si="10"/>
        <v>20</v>
      </c>
      <c r="X101" s="50">
        <f t="shared" si="11"/>
        <v>10</v>
      </c>
      <c r="Z101" s="27" t="str">
        <f t="shared" si="9"/>
        <v>M48×1.5</v>
      </c>
      <c r="AA101" s="28" t="s">
        <v>135</v>
      </c>
      <c r="AB101" s="28"/>
      <c r="AC101" s="28"/>
      <c r="AD101" s="27">
        <v>48</v>
      </c>
      <c r="AE101" s="27">
        <v>1.5</v>
      </c>
      <c r="AF101" s="28">
        <v>60</v>
      </c>
      <c r="AG101" s="30" t="s">
        <v>136</v>
      </c>
      <c r="AH101" s="30">
        <f>INDEX(공차방식!$C$6:$D$29,MATCH(AE101,공차방식!$B$6:$B$29,0),MATCH(RIGHT(AG101,1),공차방식!$C$5:$D$5,0))/1000</f>
        <v>0</v>
      </c>
      <c r="AI101" s="28">
        <f t="shared" ca="1" si="12"/>
        <v>47.195700000000002</v>
      </c>
      <c r="AJ101" s="28">
        <f t="shared" si="13"/>
        <v>47.025700000000001</v>
      </c>
      <c r="AK101" s="28">
        <f t="array" aca="1" ref="AK101" ca="1">ROUND(INDEX(공차방식!T$6:X$50,MATCH(AQ101&amp;AE101,공차방식!R$6:R$50&amp;공차방식!S$6:S$50,0),MATCH(VALUE(LEFT(AG101,1)),공차방식!T$5:X$5,0))/1000,4)</f>
        <v>0.17</v>
      </c>
      <c r="AL101" s="28">
        <f t="shared" si="14"/>
        <v>46.612200000000001</v>
      </c>
      <c r="AM101" s="28">
        <f t="shared" si="15"/>
        <v>46.376199999999997</v>
      </c>
      <c r="AN101" s="28">
        <f t="array" ref="AN101">ROUND(INDEX(공차방식!H$6:L$29,MATCH(AE101,공차방식!B$6:B$29,0),MATCH(VALUE(LEFT(AG101,1)),공차방식!H$5:L$5,0))/1000,4)</f>
        <v>0.23599999999999999</v>
      </c>
      <c r="AO101" s="28">
        <v>47.500999999999998</v>
      </c>
      <c r="AQ101" s="39">
        <f ca="1">OFFSET(공차방식!R$5,COUNTIF(공차방식!R$6:R$50,"&lt;"&amp;AD101)+1,0)</f>
        <v>90</v>
      </c>
    </row>
    <row r="102" spans="2:43" ht="15" x14ac:dyDescent="0.3">
      <c r="B102" s="76" t="str">
        <f t="shared" si="8"/>
        <v>M50×3</v>
      </c>
      <c r="C102" s="77" t="s">
        <v>212</v>
      </c>
      <c r="D102" s="77" t="s">
        <v>221</v>
      </c>
      <c r="E102" s="74" t="s">
        <v>135</v>
      </c>
      <c r="F102" s="75">
        <v>50</v>
      </c>
      <c r="G102" s="75">
        <v>3</v>
      </c>
      <c r="H102" s="74" t="s">
        <v>133</v>
      </c>
      <c r="I102" s="87" t="s">
        <v>136</v>
      </c>
      <c r="J102" s="75" t="s">
        <v>315</v>
      </c>
      <c r="K102" s="58" t="s">
        <v>491</v>
      </c>
      <c r="L102" s="75">
        <v>50</v>
      </c>
      <c r="M102" s="75">
        <v>3</v>
      </c>
      <c r="N102" s="74">
        <v>60</v>
      </c>
      <c r="O102" s="101">
        <f t="array" ref="O102">IFERROR(INDEX($AD$11:$AO$1485,MATCH($B102&amp;$I102,$Z$11:$Z$1485&amp;$AG$11:$AG$1485,0),MATCH($C102,$AD$9:$AO$9,0)),"-")</f>
        <v>50</v>
      </c>
      <c r="P102" s="75">
        <v>30</v>
      </c>
      <c r="Q102" s="75">
        <v>2</v>
      </c>
      <c r="R102" s="101">
        <f t="array" ref="R102">IFERROR(INDEX($AD$11:$AO$1485,MATCH($B102&amp;$I102,$Z$11:$Z$1485&amp;$AG$11:$AG$1485,0),MATCH($D102,$AD$9:$AO$9,0)),"-")</f>
        <v>48.051400000000001</v>
      </c>
      <c r="S102" s="75">
        <v>23</v>
      </c>
      <c r="T102" s="75">
        <v>9</v>
      </c>
      <c r="U102" s="75">
        <v>5</v>
      </c>
      <c r="V102" s="75">
        <v>9</v>
      </c>
      <c r="W102" s="50">
        <f t="shared" si="10"/>
        <v>28</v>
      </c>
      <c r="X102" s="50">
        <f t="shared" si="11"/>
        <v>14</v>
      </c>
      <c r="Z102" s="27" t="str">
        <f t="shared" si="9"/>
        <v>M50×3</v>
      </c>
      <c r="AA102" s="28" t="s">
        <v>135</v>
      </c>
      <c r="AB102" s="28"/>
      <c r="AC102" s="28"/>
      <c r="AD102" s="27">
        <v>50</v>
      </c>
      <c r="AE102" s="27">
        <v>3</v>
      </c>
      <c r="AF102" s="28">
        <v>60</v>
      </c>
      <c r="AG102" s="30" t="s">
        <v>136</v>
      </c>
      <c r="AH102" s="30">
        <f>INDEX(공차방식!$C$6:$D$29,MATCH(AE102,공차방식!$B$6:$B$29,0),MATCH(RIGHT(AG102,1),공차방식!$C$5:$D$5,0))/1000</f>
        <v>0</v>
      </c>
      <c r="AI102" s="28">
        <f t="shared" ca="1" si="12"/>
        <v>48.275399999999998</v>
      </c>
      <c r="AJ102" s="28">
        <f t="shared" si="13"/>
        <v>48.051400000000001</v>
      </c>
      <c r="AK102" s="28">
        <f t="array" aca="1" ref="AK102" ca="1">ROUND(INDEX(공차방식!T$6:X$50,MATCH(AQ102&amp;AE102,공차방식!R$6:R$50&amp;공차방식!S$6:S$50,0),MATCH(VALUE(LEFT(AG102,1)),공차방식!T$5:X$5,0))/1000,4)</f>
        <v>0.224</v>
      </c>
      <c r="AL102" s="28">
        <f t="shared" si="14"/>
        <v>47.1524</v>
      </c>
      <c r="AM102" s="28">
        <f t="shared" si="15"/>
        <v>46.752400000000002</v>
      </c>
      <c r="AN102" s="28">
        <f t="array" ref="AN102">ROUND(INDEX(공차방식!H$6:L$29,MATCH(AE102,공차방식!B$6:B$29,0),MATCH(VALUE(LEFT(AG102,1)),공차방식!H$5:L$5,0))/1000,4)</f>
        <v>0.4</v>
      </c>
      <c r="AO102" s="28">
        <v>48.881999999999998</v>
      </c>
      <c r="AQ102" s="39">
        <f ca="1">OFFSET(공차방식!R$5,COUNTIF(공차방식!R$6:R$50,"&lt;"&amp;AD102)+1,0)</f>
        <v>90</v>
      </c>
    </row>
    <row r="103" spans="2:43" ht="15" x14ac:dyDescent="0.3">
      <c r="B103" s="76" t="str">
        <f t="shared" si="8"/>
        <v>M50×2</v>
      </c>
      <c r="C103" s="77" t="s">
        <v>212</v>
      </c>
      <c r="D103" s="77" t="s">
        <v>221</v>
      </c>
      <c r="E103" s="74" t="s">
        <v>135</v>
      </c>
      <c r="F103" s="75">
        <v>50</v>
      </c>
      <c r="G103" s="75">
        <v>2</v>
      </c>
      <c r="H103" s="74" t="s">
        <v>133</v>
      </c>
      <c r="I103" s="87" t="s">
        <v>136</v>
      </c>
      <c r="J103" s="75" t="s">
        <v>315</v>
      </c>
      <c r="K103" s="58" t="s">
        <v>491</v>
      </c>
      <c r="L103" s="75">
        <v>50</v>
      </c>
      <c r="M103" s="75">
        <v>2</v>
      </c>
      <c r="N103" s="74">
        <v>60</v>
      </c>
      <c r="O103" s="101">
        <f t="array" ref="O103">IFERROR(INDEX($AD$11:$AO$1485,MATCH($B103&amp;$I103,$Z$11:$Z$1485&amp;$AG$11:$AG$1485,0),MATCH($C103,$AD$9:$AO$9,0)),"-")</f>
        <v>50</v>
      </c>
      <c r="P103" s="75">
        <v>22</v>
      </c>
      <c r="Q103" s="75">
        <v>2</v>
      </c>
      <c r="R103" s="101">
        <f t="array" ref="R103">IFERROR(INDEX($AD$11:$AO$1485,MATCH($B103&amp;$I103,$Z$11:$Z$1485&amp;$AG$11:$AG$1485,0),MATCH($D103,$AD$9:$AO$9,0)),"-")</f>
        <v>48.701000000000001</v>
      </c>
      <c r="S103" s="75">
        <v>17</v>
      </c>
      <c r="T103" s="75">
        <v>7</v>
      </c>
      <c r="U103" s="75">
        <v>5</v>
      </c>
      <c r="V103" s="75">
        <v>10</v>
      </c>
      <c r="W103" s="50">
        <f t="shared" si="10"/>
        <v>20</v>
      </c>
      <c r="X103" s="50">
        <f t="shared" si="11"/>
        <v>10</v>
      </c>
      <c r="Z103" s="27" t="str">
        <f t="shared" si="9"/>
        <v>M50×2</v>
      </c>
      <c r="AA103" s="28" t="s">
        <v>135</v>
      </c>
      <c r="AB103" s="28"/>
      <c r="AC103" s="28"/>
      <c r="AD103" s="27">
        <v>50</v>
      </c>
      <c r="AE103" s="27">
        <v>2</v>
      </c>
      <c r="AF103" s="28">
        <v>60</v>
      </c>
      <c r="AG103" s="30" t="s">
        <v>136</v>
      </c>
      <c r="AH103" s="30">
        <f>INDEX(공차방식!$C$6:$D$29,MATCH(AE103,공차방식!$B$6:$B$29,0),MATCH(RIGHT(AG103,1),공차방식!$C$5:$D$5,0))/1000</f>
        <v>0</v>
      </c>
      <c r="AI103" s="28">
        <f t="shared" ca="1" si="12"/>
        <v>48.890999999999998</v>
      </c>
      <c r="AJ103" s="28">
        <f t="shared" si="13"/>
        <v>48.701000000000001</v>
      </c>
      <c r="AK103" s="28">
        <f t="array" aca="1" ref="AK103" ca="1">ROUND(INDEX(공차방식!T$6:X$50,MATCH(AQ103&amp;AE103,공차방식!R$6:R$50&amp;공차방식!S$6:S$50,0),MATCH(VALUE(LEFT(AG103,1)),공차방식!T$5:X$5,0))/1000,4)</f>
        <v>0.19</v>
      </c>
      <c r="AL103" s="28">
        <f t="shared" si="14"/>
        <v>48.134900000000002</v>
      </c>
      <c r="AM103" s="28">
        <f t="shared" si="15"/>
        <v>47.834899999999998</v>
      </c>
      <c r="AN103" s="28">
        <f t="array" ref="AN103">ROUND(INDEX(공차방식!H$6:L$29,MATCH(AE103,공차방식!B$6:B$29,0),MATCH(VALUE(LEFT(AG103,1)),공차방식!H$5:L$5,0))/1000,4)</f>
        <v>0.3</v>
      </c>
      <c r="AO103" s="28">
        <v>49.295999999999999</v>
      </c>
      <c r="AQ103" s="39">
        <f ca="1">OFFSET(공차방식!R$5,COUNTIF(공차방식!R$6:R$50,"&lt;"&amp;AD103)+1,0)</f>
        <v>90</v>
      </c>
    </row>
    <row r="104" spans="2:43" ht="15" x14ac:dyDescent="0.3">
      <c r="B104" s="76" t="str">
        <f t="shared" si="8"/>
        <v>M50×1.5</v>
      </c>
      <c r="C104" s="77" t="s">
        <v>212</v>
      </c>
      <c r="D104" s="77" t="s">
        <v>221</v>
      </c>
      <c r="E104" s="74" t="s">
        <v>135</v>
      </c>
      <c r="F104" s="75">
        <v>50</v>
      </c>
      <c r="G104" s="75">
        <v>1.5</v>
      </c>
      <c r="H104" s="74" t="s">
        <v>133</v>
      </c>
      <c r="I104" s="87" t="s">
        <v>136</v>
      </c>
      <c r="J104" s="75" t="s">
        <v>315</v>
      </c>
      <c r="K104" s="58" t="s">
        <v>491</v>
      </c>
      <c r="L104" s="75">
        <v>50</v>
      </c>
      <c r="M104" s="75">
        <v>1.5</v>
      </c>
      <c r="N104" s="74">
        <v>60</v>
      </c>
      <c r="O104" s="101">
        <f t="array" ref="O104">IFERROR(INDEX($AD$11:$AO$1485,MATCH($B104&amp;$I104,$Z$11:$Z$1485&amp;$AG$11:$AG$1485,0),MATCH($C104,$AD$9:$AO$9,0)),"-")</f>
        <v>50</v>
      </c>
      <c r="P104" s="75">
        <v>22</v>
      </c>
      <c r="Q104" s="75">
        <v>2</v>
      </c>
      <c r="R104" s="101">
        <f t="array" ref="R104">IFERROR(INDEX($AD$11:$AO$1485,MATCH($B104&amp;$I104,$Z$11:$Z$1485&amp;$AG$11:$AG$1485,0),MATCH($D104,$AD$9:$AO$9,0)),"-")</f>
        <v>49.025700000000001</v>
      </c>
      <c r="S104" s="75">
        <v>17</v>
      </c>
      <c r="T104" s="75">
        <v>7</v>
      </c>
      <c r="U104" s="75">
        <v>5</v>
      </c>
      <c r="V104" s="75">
        <v>12</v>
      </c>
      <c r="W104" s="50">
        <f t="shared" si="10"/>
        <v>20</v>
      </c>
      <c r="X104" s="50">
        <f t="shared" si="11"/>
        <v>10</v>
      </c>
      <c r="Z104" s="27" t="str">
        <f t="shared" si="9"/>
        <v>M50×1.5</v>
      </c>
      <c r="AA104" s="28" t="s">
        <v>135</v>
      </c>
      <c r="AB104" s="28"/>
      <c r="AC104" s="28"/>
      <c r="AD104" s="27">
        <v>50</v>
      </c>
      <c r="AE104" s="27">
        <v>1.5</v>
      </c>
      <c r="AF104" s="28">
        <v>60</v>
      </c>
      <c r="AG104" s="30" t="s">
        <v>136</v>
      </c>
      <c r="AH104" s="30">
        <f>INDEX(공차방식!$C$6:$D$29,MATCH(AE104,공차방식!$B$6:$B$29,0),MATCH(RIGHT(AG104,1),공차방식!$C$5:$D$5,0))/1000</f>
        <v>0</v>
      </c>
      <c r="AI104" s="28">
        <f t="shared" ca="1" si="12"/>
        <v>49.195700000000002</v>
      </c>
      <c r="AJ104" s="28">
        <f t="shared" si="13"/>
        <v>49.025700000000001</v>
      </c>
      <c r="AK104" s="28">
        <f t="array" aca="1" ref="AK104" ca="1">ROUND(INDEX(공차방식!T$6:X$50,MATCH(AQ104&amp;AE104,공차방식!R$6:R$50&amp;공차방식!S$6:S$50,0),MATCH(VALUE(LEFT(AG104,1)),공차방식!T$5:X$5,0))/1000,4)</f>
        <v>0.17</v>
      </c>
      <c r="AL104" s="28">
        <f t="shared" si="14"/>
        <v>48.612200000000001</v>
      </c>
      <c r="AM104" s="28">
        <f t="shared" si="15"/>
        <v>48.376199999999997</v>
      </c>
      <c r="AN104" s="28">
        <f t="array" ref="AN104">ROUND(INDEX(공차방식!H$6:L$29,MATCH(AE104,공차방식!B$6:B$29,0),MATCH(VALUE(LEFT(AG104,1)),공차방식!H$5:L$5,0))/1000,4)</f>
        <v>0.23599999999999999</v>
      </c>
      <c r="AO104" s="28">
        <v>49.500999999999998</v>
      </c>
      <c r="AQ104" s="39">
        <f ca="1">OFFSET(공차방식!R$5,COUNTIF(공차방식!R$6:R$50,"&lt;"&amp;AD104)+1,0)</f>
        <v>90</v>
      </c>
    </row>
    <row r="105" spans="2:43" ht="15" x14ac:dyDescent="0.3">
      <c r="B105" s="76" t="str">
        <f t="shared" si="8"/>
        <v>M52×4</v>
      </c>
      <c r="C105" s="77" t="s">
        <v>212</v>
      </c>
      <c r="D105" s="77" t="s">
        <v>221</v>
      </c>
      <c r="E105" s="74" t="s">
        <v>135</v>
      </c>
      <c r="F105" s="75">
        <v>52</v>
      </c>
      <c r="G105" s="75">
        <v>4</v>
      </c>
      <c r="H105" s="74" t="s">
        <v>133</v>
      </c>
      <c r="I105" s="87" t="s">
        <v>136</v>
      </c>
      <c r="J105" s="75" t="s">
        <v>315</v>
      </c>
      <c r="K105" s="58" t="s">
        <v>491</v>
      </c>
      <c r="L105" s="75">
        <v>52</v>
      </c>
      <c r="M105" s="75">
        <v>4</v>
      </c>
      <c r="N105" s="74">
        <v>60</v>
      </c>
      <c r="O105" s="101">
        <f t="array" ref="O105">IFERROR(INDEX($AD$11:$AO$1485,MATCH($B105&amp;$I105,$Z$11:$Z$1485&amp;$AG$11:$AG$1485,0),MATCH($C105,$AD$9:$AO$9,0)),"-")</f>
        <v>52</v>
      </c>
      <c r="P105" s="75">
        <v>30</v>
      </c>
      <c r="Q105" s="75">
        <v>2</v>
      </c>
      <c r="R105" s="101">
        <f t="array" ref="R105">IFERROR(INDEX($AD$11:$AO$1485,MATCH($B105&amp;$I105,$Z$11:$Z$1485&amp;$AG$11:$AG$1485,0),MATCH($D105,$AD$9:$AO$9,0)),"-")</f>
        <v>49.401899999999998</v>
      </c>
      <c r="S105" s="75">
        <v>23</v>
      </c>
      <c r="T105" s="75">
        <v>9</v>
      </c>
      <c r="U105" s="75">
        <v>5</v>
      </c>
      <c r="V105" s="75">
        <v>8</v>
      </c>
      <c r="W105" s="50">
        <f t="shared" si="10"/>
        <v>28</v>
      </c>
      <c r="X105" s="50">
        <f t="shared" si="11"/>
        <v>14</v>
      </c>
      <c r="Z105" s="27" t="str">
        <f t="shared" si="9"/>
        <v>M52×4</v>
      </c>
      <c r="AA105" s="28" t="s">
        <v>135</v>
      </c>
      <c r="AB105" s="28"/>
      <c r="AC105" s="28"/>
      <c r="AD105" s="27">
        <v>52</v>
      </c>
      <c r="AE105" s="27">
        <v>4</v>
      </c>
      <c r="AF105" s="28">
        <v>60</v>
      </c>
      <c r="AG105" s="30" t="s">
        <v>136</v>
      </c>
      <c r="AH105" s="30">
        <f>INDEX(공차방식!$C$6:$D$29,MATCH(AE105,공차방식!$B$6:$B$29,0),MATCH(RIGHT(AG105,1),공차방식!$C$5:$D$5,0))/1000</f>
        <v>0</v>
      </c>
      <c r="AI105" s="28">
        <f t="shared" ca="1" si="12"/>
        <v>49.651899999999998</v>
      </c>
      <c r="AJ105" s="28">
        <f t="shared" si="13"/>
        <v>49.401899999999998</v>
      </c>
      <c r="AK105" s="28">
        <f t="array" aca="1" ref="AK105" ca="1">ROUND(INDEX(공차방식!T$6:X$50,MATCH(AQ105&amp;AE105,공차방식!R$6:R$50&amp;공차방식!S$6:S$50,0),MATCH(VALUE(LEFT(AG105,1)),공차방식!T$5:X$5,0))/1000,4)</f>
        <v>0.25</v>
      </c>
      <c r="AL105" s="28">
        <f t="shared" si="14"/>
        <v>48.1449</v>
      </c>
      <c r="AM105" s="28">
        <f t="shared" si="15"/>
        <v>47.669899999999998</v>
      </c>
      <c r="AN105" s="28">
        <f t="array" ref="AN105">ROUND(INDEX(공차방식!H$6:L$29,MATCH(AE105,공차방식!B$6:B$29,0),MATCH(VALUE(LEFT(AG105,1)),공차방식!H$5:L$5,0))/1000,4)</f>
        <v>0.47499999999999998</v>
      </c>
      <c r="AO105" s="28">
        <v>50.459000000000003</v>
      </c>
      <c r="AQ105" s="39">
        <f ca="1">OFFSET(공차방식!R$5,COUNTIF(공차방식!R$6:R$50,"&lt;"&amp;AD105)+1,0)</f>
        <v>90</v>
      </c>
    </row>
    <row r="106" spans="2:43" ht="15" x14ac:dyDescent="0.3">
      <c r="B106" s="76" t="str">
        <f t="shared" si="8"/>
        <v>M52×3</v>
      </c>
      <c r="C106" s="77" t="s">
        <v>212</v>
      </c>
      <c r="D106" s="77" t="s">
        <v>221</v>
      </c>
      <c r="E106" s="74" t="s">
        <v>135</v>
      </c>
      <c r="F106" s="75">
        <v>52</v>
      </c>
      <c r="G106" s="75">
        <v>3</v>
      </c>
      <c r="H106" s="74" t="s">
        <v>133</v>
      </c>
      <c r="I106" s="87" t="s">
        <v>136</v>
      </c>
      <c r="J106" s="75" t="s">
        <v>315</v>
      </c>
      <c r="K106" s="58" t="s">
        <v>491</v>
      </c>
      <c r="L106" s="75">
        <v>52</v>
      </c>
      <c r="M106" s="75">
        <v>3</v>
      </c>
      <c r="N106" s="74">
        <v>60</v>
      </c>
      <c r="O106" s="101">
        <f t="array" ref="O106">IFERROR(INDEX($AD$11:$AO$1485,MATCH($B106&amp;$I106,$Z$11:$Z$1485&amp;$AG$11:$AG$1485,0),MATCH($C106,$AD$9:$AO$9,0)),"-")</f>
        <v>52</v>
      </c>
      <c r="P106" s="75">
        <v>30</v>
      </c>
      <c r="Q106" s="75">
        <v>2</v>
      </c>
      <c r="R106" s="101">
        <f t="array" ref="R106">IFERROR(INDEX($AD$11:$AO$1485,MATCH($B106&amp;$I106,$Z$11:$Z$1485&amp;$AG$11:$AG$1485,0),MATCH($D106,$AD$9:$AO$9,0)),"-")</f>
        <v>50.051400000000001</v>
      </c>
      <c r="S106" s="75">
        <v>23</v>
      </c>
      <c r="T106" s="75">
        <v>9</v>
      </c>
      <c r="U106" s="75">
        <v>5</v>
      </c>
      <c r="V106" s="75">
        <v>9</v>
      </c>
      <c r="W106" s="50">
        <f t="shared" si="10"/>
        <v>28</v>
      </c>
      <c r="X106" s="50">
        <f t="shared" si="11"/>
        <v>14</v>
      </c>
      <c r="Z106" s="27" t="str">
        <f t="shared" si="9"/>
        <v>M52×3</v>
      </c>
      <c r="AA106" s="28" t="s">
        <v>135</v>
      </c>
      <c r="AB106" s="28"/>
      <c r="AC106" s="28"/>
      <c r="AD106" s="27">
        <v>52</v>
      </c>
      <c r="AE106" s="27">
        <v>3</v>
      </c>
      <c r="AF106" s="28">
        <v>60</v>
      </c>
      <c r="AG106" s="30" t="s">
        <v>136</v>
      </c>
      <c r="AH106" s="30">
        <f>INDEX(공차방식!$C$6:$D$29,MATCH(AE106,공차방식!$B$6:$B$29,0),MATCH(RIGHT(AG106,1),공차방식!$C$5:$D$5,0))/1000</f>
        <v>0</v>
      </c>
      <c r="AI106" s="28">
        <f t="shared" ca="1" si="12"/>
        <v>50.275399999999998</v>
      </c>
      <c r="AJ106" s="28">
        <f t="shared" si="13"/>
        <v>50.051400000000001</v>
      </c>
      <c r="AK106" s="28">
        <f t="array" aca="1" ref="AK106" ca="1">ROUND(INDEX(공차방식!T$6:X$50,MATCH(AQ106&amp;AE106,공차방식!R$6:R$50&amp;공차방식!S$6:S$50,0),MATCH(VALUE(LEFT(AG106,1)),공차방식!T$5:X$5,0))/1000,4)</f>
        <v>0.224</v>
      </c>
      <c r="AL106" s="28">
        <f t="shared" si="14"/>
        <v>49.1524</v>
      </c>
      <c r="AM106" s="28">
        <f t="shared" si="15"/>
        <v>48.752400000000002</v>
      </c>
      <c r="AN106" s="28">
        <f t="array" ref="AN106">ROUND(INDEX(공차방식!H$6:L$29,MATCH(AE106,공차방식!B$6:B$29,0),MATCH(VALUE(LEFT(AG106,1)),공차방식!H$5:L$5,0))/1000,4)</f>
        <v>0.4</v>
      </c>
      <c r="AO106" s="28">
        <v>50.881999999999998</v>
      </c>
      <c r="AQ106" s="39">
        <f ca="1">OFFSET(공차방식!R$5,COUNTIF(공차방식!R$6:R$50,"&lt;"&amp;AD106)+1,0)</f>
        <v>90</v>
      </c>
    </row>
    <row r="107" spans="2:43" ht="15" x14ac:dyDescent="0.3">
      <c r="B107" s="76" t="str">
        <f t="shared" si="8"/>
        <v>M52×2</v>
      </c>
      <c r="C107" s="77" t="s">
        <v>212</v>
      </c>
      <c r="D107" s="77" t="s">
        <v>221</v>
      </c>
      <c r="E107" s="74" t="s">
        <v>135</v>
      </c>
      <c r="F107" s="75">
        <v>52</v>
      </c>
      <c r="G107" s="75">
        <v>2</v>
      </c>
      <c r="H107" s="74" t="s">
        <v>133</v>
      </c>
      <c r="I107" s="87" t="s">
        <v>136</v>
      </c>
      <c r="J107" s="75" t="s">
        <v>315</v>
      </c>
      <c r="K107" s="58" t="s">
        <v>491</v>
      </c>
      <c r="L107" s="75">
        <v>52</v>
      </c>
      <c r="M107" s="75">
        <v>2</v>
      </c>
      <c r="N107" s="74">
        <v>60</v>
      </c>
      <c r="O107" s="101">
        <f t="array" ref="O107">IFERROR(INDEX($AD$11:$AO$1485,MATCH($B107&amp;$I107,$Z$11:$Z$1485&amp;$AG$11:$AG$1485,0),MATCH($C107,$AD$9:$AO$9,0)),"-")</f>
        <v>52</v>
      </c>
      <c r="P107" s="75">
        <v>22</v>
      </c>
      <c r="Q107" s="75">
        <v>2</v>
      </c>
      <c r="R107" s="101">
        <f t="array" ref="R107">IFERROR(INDEX($AD$11:$AO$1485,MATCH($B107&amp;$I107,$Z$11:$Z$1485&amp;$AG$11:$AG$1485,0),MATCH($D107,$AD$9:$AO$9,0)),"-")</f>
        <v>50.701000000000001</v>
      </c>
      <c r="S107" s="75">
        <v>17</v>
      </c>
      <c r="T107" s="75">
        <v>7</v>
      </c>
      <c r="U107" s="75">
        <v>5</v>
      </c>
      <c r="V107" s="75">
        <v>10</v>
      </c>
      <c r="W107" s="50">
        <f t="shared" si="10"/>
        <v>20</v>
      </c>
      <c r="X107" s="50">
        <f t="shared" si="11"/>
        <v>10</v>
      </c>
      <c r="Z107" s="27" t="str">
        <f t="shared" si="9"/>
        <v>M52×2</v>
      </c>
      <c r="AA107" s="28" t="s">
        <v>135</v>
      </c>
      <c r="AB107" s="28"/>
      <c r="AC107" s="28"/>
      <c r="AD107" s="27">
        <v>52</v>
      </c>
      <c r="AE107" s="27">
        <v>2</v>
      </c>
      <c r="AF107" s="28">
        <v>60</v>
      </c>
      <c r="AG107" s="30" t="s">
        <v>136</v>
      </c>
      <c r="AH107" s="30">
        <f>INDEX(공차방식!$C$6:$D$29,MATCH(AE107,공차방식!$B$6:$B$29,0),MATCH(RIGHT(AG107,1),공차방식!$C$5:$D$5,0))/1000</f>
        <v>0</v>
      </c>
      <c r="AI107" s="28">
        <f t="shared" ca="1" si="12"/>
        <v>50.890999999999998</v>
      </c>
      <c r="AJ107" s="28">
        <f t="shared" si="13"/>
        <v>50.701000000000001</v>
      </c>
      <c r="AK107" s="28">
        <f t="array" aca="1" ref="AK107" ca="1">ROUND(INDEX(공차방식!T$6:X$50,MATCH(AQ107&amp;AE107,공차방식!R$6:R$50&amp;공차방식!S$6:S$50,0),MATCH(VALUE(LEFT(AG107,1)),공차방식!T$5:X$5,0))/1000,4)</f>
        <v>0.19</v>
      </c>
      <c r="AL107" s="28">
        <f t="shared" si="14"/>
        <v>50.134900000000002</v>
      </c>
      <c r="AM107" s="28">
        <f t="shared" si="15"/>
        <v>49.834899999999998</v>
      </c>
      <c r="AN107" s="28">
        <f t="array" ref="AN107">ROUND(INDEX(공차방식!H$6:L$29,MATCH(AE107,공차방식!B$6:B$29,0),MATCH(VALUE(LEFT(AG107,1)),공차방식!H$5:L$5,0))/1000,4)</f>
        <v>0.3</v>
      </c>
      <c r="AO107" s="28">
        <v>51.295999999999999</v>
      </c>
      <c r="AQ107" s="39">
        <f ca="1">OFFSET(공차방식!R$5,COUNTIF(공차방식!R$6:R$50,"&lt;"&amp;AD107)+1,0)</f>
        <v>90</v>
      </c>
    </row>
    <row r="108" spans="2:43" ht="15" x14ac:dyDescent="0.3">
      <c r="B108" s="76" t="str">
        <f t="shared" si="8"/>
        <v>M52×1.5</v>
      </c>
      <c r="C108" s="77" t="s">
        <v>212</v>
      </c>
      <c r="D108" s="77" t="s">
        <v>221</v>
      </c>
      <c r="E108" s="74" t="s">
        <v>135</v>
      </c>
      <c r="F108" s="75">
        <v>52</v>
      </c>
      <c r="G108" s="75">
        <v>1.5</v>
      </c>
      <c r="H108" s="74" t="s">
        <v>133</v>
      </c>
      <c r="I108" s="87" t="s">
        <v>136</v>
      </c>
      <c r="J108" s="75" t="s">
        <v>315</v>
      </c>
      <c r="K108" s="58" t="s">
        <v>491</v>
      </c>
      <c r="L108" s="75">
        <v>52</v>
      </c>
      <c r="M108" s="75">
        <v>1.5</v>
      </c>
      <c r="N108" s="74">
        <v>60</v>
      </c>
      <c r="O108" s="101">
        <f t="array" ref="O108">IFERROR(INDEX($AD$11:$AO$1485,MATCH($B108&amp;$I108,$Z$11:$Z$1485&amp;$AG$11:$AG$1485,0),MATCH($C108,$AD$9:$AO$9,0)),"-")</f>
        <v>52</v>
      </c>
      <c r="P108" s="75">
        <v>22</v>
      </c>
      <c r="Q108" s="75">
        <v>2</v>
      </c>
      <c r="R108" s="101">
        <f t="array" ref="R108">IFERROR(INDEX($AD$11:$AO$1485,MATCH($B108&amp;$I108,$Z$11:$Z$1485&amp;$AG$11:$AG$1485,0),MATCH($D108,$AD$9:$AO$9,0)),"-")</f>
        <v>51.025700000000001</v>
      </c>
      <c r="S108" s="75">
        <v>17</v>
      </c>
      <c r="T108" s="75">
        <v>7</v>
      </c>
      <c r="U108" s="75">
        <v>5</v>
      </c>
      <c r="V108" s="75">
        <v>12</v>
      </c>
      <c r="W108" s="50">
        <f t="shared" si="10"/>
        <v>20</v>
      </c>
      <c r="X108" s="50">
        <f t="shared" si="11"/>
        <v>10</v>
      </c>
      <c r="Z108" s="27" t="str">
        <f t="shared" si="9"/>
        <v>M52×1.5</v>
      </c>
      <c r="AA108" s="28" t="s">
        <v>135</v>
      </c>
      <c r="AB108" s="28"/>
      <c r="AC108" s="28"/>
      <c r="AD108" s="27">
        <v>52</v>
      </c>
      <c r="AE108" s="27">
        <v>1.5</v>
      </c>
      <c r="AF108" s="28">
        <v>60</v>
      </c>
      <c r="AG108" s="30" t="s">
        <v>136</v>
      </c>
      <c r="AH108" s="30">
        <f>INDEX(공차방식!$C$6:$D$29,MATCH(AE108,공차방식!$B$6:$B$29,0),MATCH(RIGHT(AG108,1),공차방식!$C$5:$D$5,0))/1000</f>
        <v>0</v>
      </c>
      <c r="AI108" s="28">
        <f t="shared" ca="1" si="12"/>
        <v>51.195700000000002</v>
      </c>
      <c r="AJ108" s="28">
        <f t="shared" si="13"/>
        <v>51.025700000000001</v>
      </c>
      <c r="AK108" s="28">
        <f t="array" aca="1" ref="AK108" ca="1">ROUND(INDEX(공차방식!T$6:X$50,MATCH(AQ108&amp;AE108,공차방식!R$6:R$50&amp;공차방식!S$6:S$50,0),MATCH(VALUE(LEFT(AG108,1)),공차방식!T$5:X$5,0))/1000,4)</f>
        <v>0.17</v>
      </c>
      <c r="AL108" s="28">
        <f t="shared" si="14"/>
        <v>50.612200000000001</v>
      </c>
      <c r="AM108" s="28">
        <f t="shared" si="15"/>
        <v>50.376199999999997</v>
      </c>
      <c r="AN108" s="28">
        <f t="array" ref="AN108">ROUND(INDEX(공차방식!H$6:L$29,MATCH(AE108,공차방식!B$6:B$29,0),MATCH(VALUE(LEFT(AG108,1)),공차방식!H$5:L$5,0))/1000,4)</f>
        <v>0.23599999999999999</v>
      </c>
      <c r="AO108" s="28">
        <v>51.500999999999998</v>
      </c>
      <c r="AQ108" s="39">
        <f ca="1">OFFSET(공차방식!R$5,COUNTIF(공차방식!R$6:R$50,"&lt;"&amp;AD108)+1,0)</f>
        <v>90</v>
      </c>
    </row>
    <row r="109" spans="2:43" ht="15" x14ac:dyDescent="0.3">
      <c r="B109" s="76" t="str">
        <f t="shared" si="8"/>
        <v>M55×4</v>
      </c>
      <c r="C109" s="77" t="s">
        <v>212</v>
      </c>
      <c r="D109" s="77" t="s">
        <v>221</v>
      </c>
      <c r="E109" s="74" t="s">
        <v>135</v>
      </c>
      <c r="F109" s="75">
        <v>55</v>
      </c>
      <c r="G109" s="75">
        <v>4</v>
      </c>
      <c r="H109" s="74" t="s">
        <v>133</v>
      </c>
      <c r="I109" s="87" t="s">
        <v>136</v>
      </c>
      <c r="J109" s="75" t="s">
        <v>315</v>
      </c>
      <c r="K109" s="58" t="s">
        <v>491</v>
      </c>
      <c r="L109" s="75">
        <v>55</v>
      </c>
      <c r="M109" s="75">
        <v>4</v>
      </c>
      <c r="N109" s="74">
        <v>60</v>
      </c>
      <c r="O109" s="101">
        <f t="array" ref="O109">IFERROR(INDEX($AD$11:$AO$1485,MATCH($B109&amp;$I109,$Z$11:$Z$1485&amp;$AG$11:$AG$1485,0),MATCH($C109,$AD$9:$AO$9,0)),"-")</f>
        <v>55</v>
      </c>
      <c r="P109" s="75">
        <v>30</v>
      </c>
      <c r="Q109" s="75">
        <v>2</v>
      </c>
      <c r="R109" s="101">
        <f t="array" ref="R109">IFERROR(INDEX($AD$11:$AO$1485,MATCH($B109&amp;$I109,$Z$11:$Z$1485&amp;$AG$11:$AG$1485,0),MATCH($D109,$AD$9:$AO$9,0)),"-")</f>
        <v>52.401899999999998</v>
      </c>
      <c r="S109" s="75">
        <v>23</v>
      </c>
      <c r="T109" s="75">
        <v>9</v>
      </c>
      <c r="U109" s="75">
        <v>5</v>
      </c>
      <c r="V109" s="75">
        <v>8</v>
      </c>
      <c r="W109" s="50">
        <f t="shared" si="10"/>
        <v>28</v>
      </c>
      <c r="X109" s="50">
        <f t="shared" si="11"/>
        <v>14</v>
      </c>
      <c r="Z109" s="27" t="str">
        <f t="shared" si="9"/>
        <v>M55×4</v>
      </c>
      <c r="AA109" s="28" t="s">
        <v>135</v>
      </c>
      <c r="AB109" s="28"/>
      <c r="AC109" s="28"/>
      <c r="AD109" s="27">
        <v>55</v>
      </c>
      <c r="AE109" s="27">
        <v>4</v>
      </c>
      <c r="AF109" s="28">
        <v>60</v>
      </c>
      <c r="AG109" s="30" t="s">
        <v>136</v>
      </c>
      <c r="AH109" s="30">
        <f>INDEX(공차방식!$C$6:$D$29,MATCH(AE109,공차방식!$B$6:$B$29,0),MATCH(RIGHT(AG109,1),공차방식!$C$5:$D$5,0))/1000</f>
        <v>0</v>
      </c>
      <c r="AI109" s="28">
        <f t="shared" ca="1" si="12"/>
        <v>52.651899999999998</v>
      </c>
      <c r="AJ109" s="28">
        <f t="shared" si="13"/>
        <v>52.401899999999998</v>
      </c>
      <c r="AK109" s="28">
        <f t="array" aca="1" ref="AK109" ca="1">ROUND(INDEX(공차방식!T$6:X$50,MATCH(AQ109&amp;AE109,공차방식!R$6:R$50&amp;공차방식!S$6:S$50,0),MATCH(VALUE(LEFT(AG109,1)),공차방식!T$5:X$5,0))/1000,4)</f>
        <v>0.25</v>
      </c>
      <c r="AL109" s="28">
        <f t="shared" si="14"/>
        <v>51.1449</v>
      </c>
      <c r="AM109" s="28">
        <f t="shared" si="15"/>
        <v>50.669899999999998</v>
      </c>
      <c r="AN109" s="28">
        <f t="array" ref="AN109">ROUND(INDEX(공차방식!H$6:L$29,MATCH(AE109,공차방식!B$6:B$29,0),MATCH(VALUE(LEFT(AG109,1)),공차방식!H$5:L$5,0))/1000,4)</f>
        <v>0.47499999999999998</v>
      </c>
      <c r="AO109" s="28">
        <v>53.459000000000003</v>
      </c>
      <c r="AQ109" s="39">
        <f ca="1">OFFSET(공차방식!R$5,COUNTIF(공차방식!R$6:R$50,"&lt;"&amp;AD109)+1,0)</f>
        <v>90</v>
      </c>
    </row>
    <row r="110" spans="2:43" ht="15" x14ac:dyDescent="0.3">
      <c r="B110" s="76" t="str">
        <f t="shared" si="8"/>
        <v>M55×3</v>
      </c>
      <c r="C110" s="77" t="s">
        <v>212</v>
      </c>
      <c r="D110" s="77" t="s">
        <v>221</v>
      </c>
      <c r="E110" s="74" t="s">
        <v>135</v>
      </c>
      <c r="F110" s="75">
        <v>55</v>
      </c>
      <c r="G110" s="75">
        <v>3</v>
      </c>
      <c r="H110" s="74" t="s">
        <v>133</v>
      </c>
      <c r="I110" s="87" t="s">
        <v>136</v>
      </c>
      <c r="J110" s="75" t="s">
        <v>315</v>
      </c>
      <c r="K110" s="58" t="s">
        <v>491</v>
      </c>
      <c r="L110" s="75">
        <v>55</v>
      </c>
      <c r="M110" s="75">
        <v>3</v>
      </c>
      <c r="N110" s="74">
        <v>60</v>
      </c>
      <c r="O110" s="101">
        <f t="array" ref="O110">IFERROR(INDEX($AD$11:$AO$1485,MATCH($B110&amp;$I110,$Z$11:$Z$1485&amp;$AG$11:$AG$1485,0),MATCH($C110,$AD$9:$AO$9,0)),"-")</f>
        <v>55</v>
      </c>
      <c r="P110" s="75">
        <v>30</v>
      </c>
      <c r="Q110" s="75">
        <v>2</v>
      </c>
      <c r="R110" s="101">
        <f t="array" ref="R110">IFERROR(INDEX($AD$11:$AO$1485,MATCH($B110&amp;$I110,$Z$11:$Z$1485&amp;$AG$11:$AG$1485,0),MATCH($D110,$AD$9:$AO$9,0)),"-")</f>
        <v>53.051400000000001</v>
      </c>
      <c r="S110" s="75">
        <v>23</v>
      </c>
      <c r="T110" s="75">
        <v>9</v>
      </c>
      <c r="U110" s="75">
        <v>5</v>
      </c>
      <c r="V110" s="75">
        <v>9</v>
      </c>
      <c r="W110" s="50">
        <f t="shared" si="10"/>
        <v>28</v>
      </c>
      <c r="X110" s="50">
        <f t="shared" si="11"/>
        <v>14</v>
      </c>
      <c r="Z110" s="27" t="str">
        <f t="shared" si="9"/>
        <v>M55×3</v>
      </c>
      <c r="AA110" s="28" t="s">
        <v>135</v>
      </c>
      <c r="AB110" s="28"/>
      <c r="AC110" s="28"/>
      <c r="AD110" s="27">
        <v>55</v>
      </c>
      <c r="AE110" s="27">
        <v>3</v>
      </c>
      <c r="AF110" s="28">
        <v>60</v>
      </c>
      <c r="AG110" s="30" t="s">
        <v>136</v>
      </c>
      <c r="AH110" s="30">
        <f>INDEX(공차방식!$C$6:$D$29,MATCH(AE110,공차방식!$B$6:$B$29,0),MATCH(RIGHT(AG110,1),공차방식!$C$5:$D$5,0))/1000</f>
        <v>0</v>
      </c>
      <c r="AI110" s="28">
        <f t="shared" ca="1" si="12"/>
        <v>53.275399999999998</v>
      </c>
      <c r="AJ110" s="28">
        <f t="shared" si="13"/>
        <v>53.051400000000001</v>
      </c>
      <c r="AK110" s="28">
        <f t="array" aca="1" ref="AK110" ca="1">ROUND(INDEX(공차방식!T$6:X$50,MATCH(AQ110&amp;AE110,공차방식!R$6:R$50&amp;공차방식!S$6:S$50,0),MATCH(VALUE(LEFT(AG110,1)),공차방식!T$5:X$5,0))/1000,4)</f>
        <v>0.224</v>
      </c>
      <c r="AL110" s="28">
        <f t="shared" si="14"/>
        <v>52.1524</v>
      </c>
      <c r="AM110" s="28">
        <f t="shared" si="15"/>
        <v>51.752400000000002</v>
      </c>
      <c r="AN110" s="28">
        <f t="array" ref="AN110">ROUND(INDEX(공차방식!H$6:L$29,MATCH(AE110,공차방식!B$6:B$29,0),MATCH(VALUE(LEFT(AG110,1)),공차방식!H$5:L$5,0))/1000,4)</f>
        <v>0.4</v>
      </c>
      <c r="AO110" s="28">
        <v>53.881999999999998</v>
      </c>
      <c r="AQ110" s="39">
        <f ca="1">OFFSET(공차방식!R$5,COUNTIF(공차방식!R$6:R$50,"&lt;"&amp;AD110)+1,0)</f>
        <v>90</v>
      </c>
    </row>
    <row r="111" spans="2:43" ht="15" x14ac:dyDescent="0.3">
      <c r="B111" s="76" t="str">
        <f t="shared" si="8"/>
        <v>M55×2</v>
      </c>
      <c r="C111" s="77" t="s">
        <v>212</v>
      </c>
      <c r="D111" s="77" t="s">
        <v>221</v>
      </c>
      <c r="E111" s="74" t="s">
        <v>135</v>
      </c>
      <c r="F111" s="75">
        <v>55</v>
      </c>
      <c r="G111" s="75">
        <v>2</v>
      </c>
      <c r="H111" s="74" t="s">
        <v>133</v>
      </c>
      <c r="I111" s="87" t="s">
        <v>136</v>
      </c>
      <c r="J111" s="75" t="s">
        <v>315</v>
      </c>
      <c r="K111" s="58" t="s">
        <v>491</v>
      </c>
      <c r="L111" s="75">
        <v>55</v>
      </c>
      <c r="M111" s="75">
        <v>2</v>
      </c>
      <c r="N111" s="74">
        <v>60</v>
      </c>
      <c r="O111" s="101">
        <f t="array" ref="O111">IFERROR(INDEX($AD$11:$AO$1485,MATCH($B111&amp;$I111,$Z$11:$Z$1485&amp;$AG$11:$AG$1485,0),MATCH($C111,$AD$9:$AO$9,0)),"-")</f>
        <v>55</v>
      </c>
      <c r="P111" s="75">
        <v>22</v>
      </c>
      <c r="Q111" s="75">
        <v>2</v>
      </c>
      <c r="R111" s="101">
        <f t="array" ref="R111">IFERROR(INDEX($AD$11:$AO$1485,MATCH($B111&amp;$I111,$Z$11:$Z$1485&amp;$AG$11:$AG$1485,0),MATCH($D111,$AD$9:$AO$9,0)),"-")</f>
        <v>53.701000000000001</v>
      </c>
      <c r="S111" s="75">
        <v>17</v>
      </c>
      <c r="T111" s="75">
        <v>7</v>
      </c>
      <c r="U111" s="75">
        <v>5</v>
      </c>
      <c r="V111" s="75">
        <v>10</v>
      </c>
      <c r="W111" s="50">
        <f t="shared" si="10"/>
        <v>20</v>
      </c>
      <c r="X111" s="50">
        <f t="shared" si="11"/>
        <v>10</v>
      </c>
      <c r="Z111" s="27" t="str">
        <f t="shared" si="9"/>
        <v>M55×2</v>
      </c>
      <c r="AA111" s="28" t="s">
        <v>135</v>
      </c>
      <c r="AB111" s="28"/>
      <c r="AC111" s="28"/>
      <c r="AD111" s="27">
        <v>55</v>
      </c>
      <c r="AE111" s="27">
        <v>2</v>
      </c>
      <c r="AF111" s="28">
        <v>60</v>
      </c>
      <c r="AG111" s="30" t="s">
        <v>136</v>
      </c>
      <c r="AH111" s="30">
        <f>INDEX(공차방식!$C$6:$D$29,MATCH(AE111,공차방식!$B$6:$B$29,0),MATCH(RIGHT(AG111,1),공차방식!$C$5:$D$5,0))/1000</f>
        <v>0</v>
      </c>
      <c r="AI111" s="28">
        <f t="shared" ca="1" si="12"/>
        <v>53.890999999999998</v>
      </c>
      <c r="AJ111" s="28">
        <f t="shared" si="13"/>
        <v>53.701000000000001</v>
      </c>
      <c r="AK111" s="28">
        <f t="array" aca="1" ref="AK111" ca="1">ROUND(INDEX(공차방식!T$6:X$50,MATCH(AQ111&amp;AE111,공차방식!R$6:R$50&amp;공차방식!S$6:S$50,0),MATCH(VALUE(LEFT(AG111,1)),공차방식!T$5:X$5,0))/1000,4)</f>
        <v>0.19</v>
      </c>
      <c r="AL111" s="28">
        <f t="shared" si="14"/>
        <v>53.134900000000002</v>
      </c>
      <c r="AM111" s="28">
        <f t="shared" si="15"/>
        <v>52.834899999999998</v>
      </c>
      <c r="AN111" s="28">
        <f t="array" ref="AN111">ROUND(INDEX(공차방식!H$6:L$29,MATCH(AE111,공차방식!B$6:B$29,0),MATCH(VALUE(LEFT(AG111,1)),공차방식!H$5:L$5,0))/1000,4)</f>
        <v>0.3</v>
      </c>
      <c r="AO111" s="28">
        <v>54.295999999999999</v>
      </c>
      <c r="AQ111" s="39">
        <f ca="1">OFFSET(공차방식!R$5,COUNTIF(공차방식!R$6:R$50,"&lt;"&amp;AD111)+1,0)</f>
        <v>90</v>
      </c>
    </row>
    <row r="112" spans="2:43" ht="15" x14ac:dyDescent="0.3">
      <c r="B112" s="76" t="str">
        <f t="shared" si="8"/>
        <v>M55×1.5</v>
      </c>
      <c r="C112" s="77" t="s">
        <v>212</v>
      </c>
      <c r="D112" s="77" t="s">
        <v>221</v>
      </c>
      <c r="E112" s="74" t="s">
        <v>135</v>
      </c>
      <c r="F112" s="75">
        <v>55</v>
      </c>
      <c r="G112" s="75">
        <v>1.5</v>
      </c>
      <c r="H112" s="74" t="s">
        <v>133</v>
      </c>
      <c r="I112" s="87" t="s">
        <v>136</v>
      </c>
      <c r="J112" s="75" t="s">
        <v>315</v>
      </c>
      <c r="K112" s="58" t="s">
        <v>491</v>
      </c>
      <c r="L112" s="75">
        <v>55</v>
      </c>
      <c r="M112" s="75">
        <v>1.5</v>
      </c>
      <c r="N112" s="74">
        <v>60</v>
      </c>
      <c r="O112" s="101">
        <f t="array" ref="O112">IFERROR(INDEX($AD$11:$AO$1485,MATCH($B112&amp;$I112,$Z$11:$Z$1485&amp;$AG$11:$AG$1485,0),MATCH($C112,$AD$9:$AO$9,0)),"-")</f>
        <v>55</v>
      </c>
      <c r="P112" s="75">
        <v>22</v>
      </c>
      <c r="Q112" s="75">
        <v>2</v>
      </c>
      <c r="R112" s="101">
        <f t="array" ref="R112">IFERROR(INDEX($AD$11:$AO$1485,MATCH($B112&amp;$I112,$Z$11:$Z$1485&amp;$AG$11:$AG$1485,0),MATCH($D112,$AD$9:$AO$9,0)),"-")</f>
        <v>54.025700000000001</v>
      </c>
      <c r="S112" s="75">
        <v>17</v>
      </c>
      <c r="T112" s="75">
        <v>7</v>
      </c>
      <c r="U112" s="75">
        <v>5</v>
      </c>
      <c r="V112" s="75">
        <v>12</v>
      </c>
      <c r="W112" s="50">
        <f t="shared" si="10"/>
        <v>20</v>
      </c>
      <c r="X112" s="50">
        <f t="shared" si="11"/>
        <v>10</v>
      </c>
      <c r="Z112" s="27" t="str">
        <f t="shared" si="9"/>
        <v>M55×1.5</v>
      </c>
      <c r="AA112" s="28" t="s">
        <v>135</v>
      </c>
      <c r="AB112" s="28"/>
      <c r="AC112" s="28"/>
      <c r="AD112" s="27">
        <v>55</v>
      </c>
      <c r="AE112" s="27">
        <v>1.5</v>
      </c>
      <c r="AF112" s="28">
        <v>60</v>
      </c>
      <c r="AG112" s="30" t="s">
        <v>136</v>
      </c>
      <c r="AH112" s="30">
        <f>INDEX(공차방식!$C$6:$D$29,MATCH(AE112,공차방식!$B$6:$B$29,0),MATCH(RIGHT(AG112,1),공차방식!$C$5:$D$5,0))/1000</f>
        <v>0</v>
      </c>
      <c r="AI112" s="28">
        <f t="shared" ca="1" si="12"/>
        <v>54.195700000000002</v>
      </c>
      <c r="AJ112" s="28">
        <f t="shared" si="13"/>
        <v>54.025700000000001</v>
      </c>
      <c r="AK112" s="28">
        <f t="array" aca="1" ref="AK112" ca="1">ROUND(INDEX(공차방식!T$6:X$50,MATCH(AQ112&amp;AE112,공차방식!R$6:R$50&amp;공차방식!S$6:S$50,0),MATCH(VALUE(LEFT(AG112,1)),공차방식!T$5:X$5,0))/1000,4)</f>
        <v>0.17</v>
      </c>
      <c r="AL112" s="28">
        <f t="shared" si="14"/>
        <v>53.612200000000001</v>
      </c>
      <c r="AM112" s="28">
        <f t="shared" si="15"/>
        <v>53.376199999999997</v>
      </c>
      <c r="AN112" s="28">
        <f t="array" ref="AN112">ROUND(INDEX(공차방식!H$6:L$29,MATCH(AE112,공차방식!B$6:B$29,0),MATCH(VALUE(LEFT(AG112,1)),공차방식!H$5:L$5,0))/1000,4)</f>
        <v>0.23599999999999999</v>
      </c>
      <c r="AO112" s="28">
        <v>54.500999999999998</v>
      </c>
      <c r="AQ112" s="39">
        <f ca="1">OFFSET(공차방식!R$5,COUNTIF(공차방식!R$6:R$50,"&lt;"&amp;AD112)+1,0)</f>
        <v>90</v>
      </c>
    </row>
    <row r="113" spans="2:43" ht="15" x14ac:dyDescent="0.3">
      <c r="B113" s="76" t="str">
        <f t="shared" si="8"/>
        <v>M56×4</v>
      </c>
      <c r="C113" s="77" t="s">
        <v>212</v>
      </c>
      <c r="D113" s="77" t="s">
        <v>221</v>
      </c>
      <c r="E113" s="74" t="s">
        <v>135</v>
      </c>
      <c r="F113" s="75">
        <v>56</v>
      </c>
      <c r="G113" s="75">
        <v>4</v>
      </c>
      <c r="H113" s="74" t="s">
        <v>133</v>
      </c>
      <c r="I113" s="87" t="s">
        <v>136</v>
      </c>
      <c r="J113" s="75" t="s">
        <v>315</v>
      </c>
      <c r="K113" s="58" t="s">
        <v>491</v>
      </c>
      <c r="L113" s="75">
        <v>56</v>
      </c>
      <c r="M113" s="75">
        <v>4</v>
      </c>
      <c r="N113" s="74">
        <v>60</v>
      </c>
      <c r="O113" s="101">
        <f t="array" ref="O113">IFERROR(INDEX($AD$11:$AO$1485,MATCH($B113&amp;$I113,$Z$11:$Z$1485&amp;$AG$11:$AG$1485,0),MATCH($C113,$AD$9:$AO$9,0)),"-")</f>
        <v>56</v>
      </c>
      <c r="P113" s="75">
        <v>30</v>
      </c>
      <c r="Q113" s="75">
        <v>2</v>
      </c>
      <c r="R113" s="101">
        <f t="array" ref="R113">IFERROR(INDEX($AD$11:$AO$1485,MATCH($B113&amp;$I113,$Z$11:$Z$1485&amp;$AG$11:$AG$1485,0),MATCH($D113,$AD$9:$AO$9,0)),"-")</f>
        <v>53.401899999999998</v>
      </c>
      <c r="S113" s="75">
        <v>23</v>
      </c>
      <c r="T113" s="75">
        <v>9</v>
      </c>
      <c r="U113" s="75">
        <v>5</v>
      </c>
      <c r="V113" s="75">
        <v>8</v>
      </c>
      <c r="W113" s="50">
        <f t="shared" si="10"/>
        <v>28</v>
      </c>
      <c r="X113" s="50">
        <f t="shared" si="11"/>
        <v>14</v>
      </c>
      <c r="Z113" s="27" t="str">
        <f t="shared" si="9"/>
        <v>M56×4</v>
      </c>
      <c r="AA113" s="28" t="s">
        <v>135</v>
      </c>
      <c r="AB113" s="28"/>
      <c r="AC113" s="28"/>
      <c r="AD113" s="27">
        <v>56</v>
      </c>
      <c r="AE113" s="27">
        <v>4</v>
      </c>
      <c r="AF113" s="28">
        <v>60</v>
      </c>
      <c r="AG113" s="30" t="s">
        <v>136</v>
      </c>
      <c r="AH113" s="30">
        <f>INDEX(공차방식!$C$6:$D$29,MATCH(AE113,공차방식!$B$6:$B$29,0),MATCH(RIGHT(AG113,1),공차방식!$C$5:$D$5,0))/1000</f>
        <v>0</v>
      </c>
      <c r="AI113" s="28">
        <f t="shared" ca="1" si="12"/>
        <v>53.651899999999998</v>
      </c>
      <c r="AJ113" s="28">
        <f t="shared" si="13"/>
        <v>53.401899999999998</v>
      </c>
      <c r="AK113" s="28">
        <f t="array" aca="1" ref="AK113" ca="1">ROUND(INDEX(공차방식!T$6:X$50,MATCH(AQ113&amp;AE113,공차방식!R$6:R$50&amp;공차방식!S$6:S$50,0),MATCH(VALUE(LEFT(AG113,1)),공차방식!T$5:X$5,0))/1000,4)</f>
        <v>0.25</v>
      </c>
      <c r="AL113" s="28">
        <f t="shared" si="14"/>
        <v>52.1449</v>
      </c>
      <c r="AM113" s="28">
        <f t="shared" si="15"/>
        <v>51.669899999999998</v>
      </c>
      <c r="AN113" s="28">
        <f t="array" ref="AN113">ROUND(INDEX(공차방식!H$6:L$29,MATCH(AE113,공차방식!B$6:B$29,0),MATCH(VALUE(LEFT(AG113,1)),공차방식!H$5:L$5,0))/1000,4)</f>
        <v>0.47499999999999998</v>
      </c>
      <c r="AO113" s="28">
        <v>54.459000000000003</v>
      </c>
      <c r="AQ113" s="39">
        <f ca="1">OFFSET(공차방식!R$5,COUNTIF(공차방식!R$6:R$50,"&lt;"&amp;AD113)+1,0)</f>
        <v>90</v>
      </c>
    </row>
    <row r="114" spans="2:43" ht="15" x14ac:dyDescent="0.3">
      <c r="B114" s="76" t="str">
        <f t="shared" si="8"/>
        <v>M56×3</v>
      </c>
      <c r="C114" s="77" t="s">
        <v>212</v>
      </c>
      <c r="D114" s="77" t="s">
        <v>221</v>
      </c>
      <c r="E114" s="74" t="s">
        <v>135</v>
      </c>
      <c r="F114" s="75">
        <v>56</v>
      </c>
      <c r="G114" s="75">
        <v>3</v>
      </c>
      <c r="H114" s="74" t="s">
        <v>133</v>
      </c>
      <c r="I114" s="87" t="s">
        <v>136</v>
      </c>
      <c r="J114" s="75" t="s">
        <v>315</v>
      </c>
      <c r="K114" s="58" t="s">
        <v>491</v>
      </c>
      <c r="L114" s="75">
        <v>56</v>
      </c>
      <c r="M114" s="75">
        <v>3</v>
      </c>
      <c r="N114" s="74">
        <v>60</v>
      </c>
      <c r="O114" s="101">
        <f t="array" ref="O114">IFERROR(INDEX($AD$11:$AO$1485,MATCH($B114&amp;$I114,$Z$11:$Z$1485&amp;$AG$11:$AG$1485,0),MATCH($C114,$AD$9:$AO$9,0)),"-")</f>
        <v>56</v>
      </c>
      <c r="P114" s="75">
        <v>30</v>
      </c>
      <c r="Q114" s="75">
        <v>2</v>
      </c>
      <c r="R114" s="101">
        <f t="array" ref="R114">IFERROR(INDEX($AD$11:$AO$1485,MATCH($B114&amp;$I114,$Z$11:$Z$1485&amp;$AG$11:$AG$1485,0),MATCH($D114,$AD$9:$AO$9,0)),"-")</f>
        <v>54.051400000000001</v>
      </c>
      <c r="S114" s="75">
        <v>23</v>
      </c>
      <c r="T114" s="75">
        <v>9</v>
      </c>
      <c r="U114" s="75">
        <v>5</v>
      </c>
      <c r="V114" s="75">
        <v>9</v>
      </c>
      <c r="W114" s="50">
        <f t="shared" si="10"/>
        <v>28</v>
      </c>
      <c r="X114" s="50">
        <f t="shared" si="11"/>
        <v>14</v>
      </c>
      <c r="Z114" s="27" t="str">
        <f t="shared" si="9"/>
        <v>M56×3</v>
      </c>
      <c r="AA114" s="28" t="s">
        <v>135</v>
      </c>
      <c r="AB114" s="28"/>
      <c r="AC114" s="28"/>
      <c r="AD114" s="27">
        <v>56</v>
      </c>
      <c r="AE114" s="27">
        <v>3</v>
      </c>
      <c r="AF114" s="28">
        <v>60</v>
      </c>
      <c r="AG114" s="30" t="s">
        <v>136</v>
      </c>
      <c r="AH114" s="30">
        <f>INDEX(공차방식!$C$6:$D$29,MATCH(AE114,공차방식!$B$6:$B$29,0),MATCH(RIGHT(AG114,1),공차방식!$C$5:$D$5,0))/1000</f>
        <v>0</v>
      </c>
      <c r="AI114" s="28">
        <f t="shared" ca="1" si="12"/>
        <v>54.275399999999998</v>
      </c>
      <c r="AJ114" s="28">
        <f t="shared" si="13"/>
        <v>54.051400000000001</v>
      </c>
      <c r="AK114" s="28">
        <f t="array" aca="1" ref="AK114" ca="1">ROUND(INDEX(공차방식!T$6:X$50,MATCH(AQ114&amp;AE114,공차방식!R$6:R$50&amp;공차방식!S$6:S$50,0),MATCH(VALUE(LEFT(AG114,1)),공차방식!T$5:X$5,0))/1000,4)</f>
        <v>0.224</v>
      </c>
      <c r="AL114" s="28">
        <f t="shared" si="14"/>
        <v>53.1524</v>
      </c>
      <c r="AM114" s="28">
        <f t="shared" si="15"/>
        <v>52.752400000000002</v>
      </c>
      <c r="AN114" s="28">
        <f t="array" ref="AN114">ROUND(INDEX(공차방식!H$6:L$29,MATCH(AE114,공차방식!B$6:B$29,0),MATCH(VALUE(LEFT(AG114,1)),공차방식!H$5:L$5,0))/1000,4)</f>
        <v>0.4</v>
      </c>
      <c r="AO114" s="28">
        <v>54.881999999999998</v>
      </c>
      <c r="AQ114" s="39">
        <f ca="1">OFFSET(공차방식!R$5,COUNTIF(공차방식!R$6:R$50,"&lt;"&amp;AD114)+1,0)</f>
        <v>90</v>
      </c>
    </row>
    <row r="115" spans="2:43" ht="15" x14ac:dyDescent="0.3">
      <c r="B115" s="76" t="str">
        <f t="shared" si="8"/>
        <v>M56×2</v>
      </c>
      <c r="C115" s="77" t="s">
        <v>212</v>
      </c>
      <c r="D115" s="77" t="s">
        <v>221</v>
      </c>
      <c r="E115" s="74" t="s">
        <v>135</v>
      </c>
      <c r="F115" s="75">
        <v>56</v>
      </c>
      <c r="G115" s="75">
        <v>2</v>
      </c>
      <c r="H115" s="74" t="s">
        <v>133</v>
      </c>
      <c r="I115" s="87" t="s">
        <v>136</v>
      </c>
      <c r="J115" s="75" t="s">
        <v>315</v>
      </c>
      <c r="K115" s="58" t="s">
        <v>491</v>
      </c>
      <c r="L115" s="75">
        <v>56</v>
      </c>
      <c r="M115" s="75">
        <v>2</v>
      </c>
      <c r="N115" s="74">
        <v>60</v>
      </c>
      <c r="O115" s="101">
        <f t="array" ref="O115">IFERROR(INDEX($AD$11:$AO$1485,MATCH($B115&amp;$I115,$Z$11:$Z$1485&amp;$AG$11:$AG$1485,0),MATCH($C115,$AD$9:$AO$9,0)),"-")</f>
        <v>56</v>
      </c>
      <c r="P115" s="75">
        <v>22</v>
      </c>
      <c r="Q115" s="75">
        <v>2</v>
      </c>
      <c r="R115" s="101">
        <f t="array" ref="R115">IFERROR(INDEX($AD$11:$AO$1485,MATCH($B115&amp;$I115,$Z$11:$Z$1485&amp;$AG$11:$AG$1485,0),MATCH($D115,$AD$9:$AO$9,0)),"-")</f>
        <v>54.701000000000001</v>
      </c>
      <c r="S115" s="75">
        <v>17</v>
      </c>
      <c r="T115" s="75">
        <v>7</v>
      </c>
      <c r="U115" s="75">
        <v>5</v>
      </c>
      <c r="V115" s="75">
        <v>10</v>
      </c>
      <c r="W115" s="50">
        <f t="shared" si="10"/>
        <v>20</v>
      </c>
      <c r="X115" s="50">
        <f t="shared" si="11"/>
        <v>10</v>
      </c>
      <c r="Z115" s="27" t="str">
        <f t="shared" si="9"/>
        <v>M56×2</v>
      </c>
      <c r="AA115" s="28" t="s">
        <v>135</v>
      </c>
      <c r="AB115" s="28"/>
      <c r="AC115" s="28"/>
      <c r="AD115" s="27">
        <v>56</v>
      </c>
      <c r="AE115" s="27">
        <v>2</v>
      </c>
      <c r="AF115" s="28">
        <v>60</v>
      </c>
      <c r="AG115" s="30" t="s">
        <v>136</v>
      </c>
      <c r="AH115" s="30">
        <f>INDEX(공차방식!$C$6:$D$29,MATCH(AE115,공차방식!$B$6:$B$29,0),MATCH(RIGHT(AG115,1),공차방식!$C$5:$D$5,0))/1000</f>
        <v>0</v>
      </c>
      <c r="AI115" s="28">
        <f t="shared" ca="1" si="12"/>
        <v>54.890999999999998</v>
      </c>
      <c r="AJ115" s="28">
        <f t="shared" si="13"/>
        <v>54.701000000000001</v>
      </c>
      <c r="AK115" s="28">
        <f t="array" aca="1" ref="AK115" ca="1">ROUND(INDEX(공차방식!T$6:X$50,MATCH(AQ115&amp;AE115,공차방식!R$6:R$50&amp;공차방식!S$6:S$50,0),MATCH(VALUE(LEFT(AG115,1)),공차방식!T$5:X$5,0))/1000,4)</f>
        <v>0.19</v>
      </c>
      <c r="AL115" s="28">
        <f t="shared" si="14"/>
        <v>54.134900000000002</v>
      </c>
      <c r="AM115" s="28">
        <f t="shared" si="15"/>
        <v>53.834899999999998</v>
      </c>
      <c r="AN115" s="28">
        <f t="array" ref="AN115">ROUND(INDEX(공차방식!H$6:L$29,MATCH(AE115,공차방식!B$6:B$29,0),MATCH(VALUE(LEFT(AG115,1)),공차방식!H$5:L$5,0))/1000,4)</f>
        <v>0.3</v>
      </c>
      <c r="AO115" s="28">
        <v>55.295999999999999</v>
      </c>
      <c r="AQ115" s="39">
        <f ca="1">OFFSET(공차방식!R$5,COUNTIF(공차방식!R$6:R$50,"&lt;"&amp;AD115)+1,0)</f>
        <v>90</v>
      </c>
    </row>
    <row r="116" spans="2:43" ht="15" x14ac:dyDescent="0.3">
      <c r="B116" s="76" t="str">
        <f t="shared" si="8"/>
        <v>M56×1.5</v>
      </c>
      <c r="C116" s="77" t="s">
        <v>212</v>
      </c>
      <c r="D116" s="77" t="s">
        <v>221</v>
      </c>
      <c r="E116" s="74" t="s">
        <v>135</v>
      </c>
      <c r="F116" s="75">
        <v>56</v>
      </c>
      <c r="G116" s="75">
        <v>1.5</v>
      </c>
      <c r="H116" s="74" t="s">
        <v>133</v>
      </c>
      <c r="I116" s="87" t="s">
        <v>136</v>
      </c>
      <c r="J116" s="75" t="s">
        <v>315</v>
      </c>
      <c r="K116" s="58" t="s">
        <v>491</v>
      </c>
      <c r="L116" s="75">
        <v>56</v>
      </c>
      <c r="M116" s="75">
        <v>1.5</v>
      </c>
      <c r="N116" s="74">
        <v>60</v>
      </c>
      <c r="O116" s="101">
        <f t="array" ref="O116">IFERROR(INDEX($AD$11:$AO$1485,MATCH($B116&amp;$I116,$Z$11:$Z$1485&amp;$AG$11:$AG$1485,0),MATCH($C116,$AD$9:$AO$9,0)),"-")</f>
        <v>56</v>
      </c>
      <c r="P116" s="75">
        <v>22</v>
      </c>
      <c r="Q116" s="75">
        <v>2</v>
      </c>
      <c r="R116" s="101">
        <f t="array" ref="R116">IFERROR(INDEX($AD$11:$AO$1485,MATCH($B116&amp;$I116,$Z$11:$Z$1485&amp;$AG$11:$AG$1485,0),MATCH($D116,$AD$9:$AO$9,0)),"-")</f>
        <v>55.025700000000001</v>
      </c>
      <c r="S116" s="75">
        <v>17</v>
      </c>
      <c r="T116" s="75">
        <v>7</v>
      </c>
      <c r="U116" s="75">
        <v>5</v>
      </c>
      <c r="V116" s="75">
        <v>12</v>
      </c>
      <c r="W116" s="50">
        <f t="shared" si="10"/>
        <v>20</v>
      </c>
      <c r="X116" s="50">
        <f t="shared" si="11"/>
        <v>10</v>
      </c>
      <c r="Z116" s="27" t="str">
        <f t="shared" si="9"/>
        <v>M56×1.5</v>
      </c>
      <c r="AA116" s="28" t="s">
        <v>135</v>
      </c>
      <c r="AB116" s="28"/>
      <c r="AC116" s="28"/>
      <c r="AD116" s="27">
        <v>56</v>
      </c>
      <c r="AE116" s="27">
        <v>1.5</v>
      </c>
      <c r="AF116" s="28">
        <v>60</v>
      </c>
      <c r="AG116" s="30" t="s">
        <v>136</v>
      </c>
      <c r="AH116" s="30">
        <f>INDEX(공차방식!$C$6:$D$29,MATCH(AE116,공차방식!$B$6:$B$29,0),MATCH(RIGHT(AG116,1),공차방식!$C$5:$D$5,0))/1000</f>
        <v>0</v>
      </c>
      <c r="AI116" s="28">
        <f t="shared" ca="1" si="12"/>
        <v>55.195700000000002</v>
      </c>
      <c r="AJ116" s="28">
        <f t="shared" si="13"/>
        <v>55.025700000000001</v>
      </c>
      <c r="AK116" s="28">
        <f t="array" aca="1" ref="AK116" ca="1">ROUND(INDEX(공차방식!T$6:X$50,MATCH(AQ116&amp;AE116,공차방식!R$6:R$50&amp;공차방식!S$6:S$50,0),MATCH(VALUE(LEFT(AG116,1)),공차방식!T$5:X$5,0))/1000,4)</f>
        <v>0.17</v>
      </c>
      <c r="AL116" s="28">
        <f t="shared" si="14"/>
        <v>54.612200000000001</v>
      </c>
      <c r="AM116" s="28">
        <f t="shared" si="15"/>
        <v>54.376199999999997</v>
      </c>
      <c r="AN116" s="28">
        <f t="array" ref="AN116">ROUND(INDEX(공차방식!H$6:L$29,MATCH(AE116,공차방식!B$6:B$29,0),MATCH(VALUE(LEFT(AG116,1)),공차방식!H$5:L$5,0))/1000,4)</f>
        <v>0.23599999999999999</v>
      </c>
      <c r="AO116" s="28">
        <v>55.500999999999998</v>
      </c>
      <c r="AQ116" s="39">
        <f ca="1">OFFSET(공차방식!R$5,COUNTIF(공차방식!R$6:R$50,"&lt;"&amp;AD116)+1,0)</f>
        <v>90</v>
      </c>
    </row>
    <row r="117" spans="2:43" ht="15" x14ac:dyDescent="0.3">
      <c r="B117" s="76" t="str">
        <f t="shared" si="8"/>
        <v>M58×4</v>
      </c>
      <c r="C117" s="77" t="s">
        <v>212</v>
      </c>
      <c r="D117" s="77" t="s">
        <v>221</v>
      </c>
      <c r="E117" s="74" t="s">
        <v>135</v>
      </c>
      <c r="F117" s="75">
        <v>58</v>
      </c>
      <c r="G117" s="75">
        <v>4</v>
      </c>
      <c r="H117" s="74" t="s">
        <v>133</v>
      </c>
      <c r="I117" s="87" t="s">
        <v>136</v>
      </c>
      <c r="J117" s="75" t="s">
        <v>315</v>
      </c>
      <c r="K117" s="58" t="s">
        <v>491</v>
      </c>
      <c r="L117" s="75">
        <v>58</v>
      </c>
      <c r="M117" s="75">
        <v>4</v>
      </c>
      <c r="N117" s="74">
        <v>60</v>
      </c>
      <c r="O117" s="101">
        <f t="array" ref="O117">IFERROR(INDEX($AD$11:$AO$1485,MATCH($B117&amp;$I117,$Z$11:$Z$1485&amp;$AG$11:$AG$1485,0),MATCH($C117,$AD$9:$AO$9,0)),"-")</f>
        <v>58</v>
      </c>
      <c r="P117" s="75">
        <v>30</v>
      </c>
      <c r="Q117" s="75">
        <v>2</v>
      </c>
      <c r="R117" s="101">
        <f t="array" ref="R117">IFERROR(INDEX($AD$11:$AO$1485,MATCH($B117&amp;$I117,$Z$11:$Z$1485&amp;$AG$11:$AG$1485,0),MATCH($D117,$AD$9:$AO$9,0)),"-")</f>
        <v>55.401899999999998</v>
      </c>
      <c r="S117" s="75">
        <v>23</v>
      </c>
      <c r="T117" s="75">
        <v>9</v>
      </c>
      <c r="U117" s="75">
        <v>5</v>
      </c>
      <c r="V117" s="75">
        <v>8</v>
      </c>
      <c r="W117" s="50">
        <f t="shared" si="10"/>
        <v>28</v>
      </c>
      <c r="X117" s="50">
        <f t="shared" si="11"/>
        <v>14</v>
      </c>
      <c r="Z117" s="27" t="str">
        <f t="shared" si="9"/>
        <v>M58×4</v>
      </c>
      <c r="AA117" s="28" t="s">
        <v>135</v>
      </c>
      <c r="AB117" s="28"/>
      <c r="AC117" s="28"/>
      <c r="AD117" s="27">
        <v>58</v>
      </c>
      <c r="AE117" s="27">
        <v>4</v>
      </c>
      <c r="AF117" s="28">
        <v>60</v>
      </c>
      <c r="AG117" s="30" t="s">
        <v>136</v>
      </c>
      <c r="AH117" s="30">
        <f>INDEX(공차방식!$C$6:$D$29,MATCH(AE117,공차방식!$B$6:$B$29,0),MATCH(RIGHT(AG117,1),공차방식!$C$5:$D$5,0))/1000</f>
        <v>0</v>
      </c>
      <c r="AI117" s="28">
        <f t="shared" ca="1" si="12"/>
        <v>55.651899999999998</v>
      </c>
      <c r="AJ117" s="28">
        <f t="shared" si="13"/>
        <v>55.401899999999998</v>
      </c>
      <c r="AK117" s="28">
        <f t="array" aca="1" ref="AK117" ca="1">ROUND(INDEX(공차방식!T$6:X$50,MATCH(AQ117&amp;AE117,공차방식!R$6:R$50&amp;공차방식!S$6:S$50,0),MATCH(VALUE(LEFT(AG117,1)),공차방식!T$5:X$5,0))/1000,4)</f>
        <v>0.25</v>
      </c>
      <c r="AL117" s="28">
        <f t="shared" si="14"/>
        <v>54.1449</v>
      </c>
      <c r="AM117" s="28">
        <f t="shared" si="15"/>
        <v>53.669899999999998</v>
      </c>
      <c r="AN117" s="28">
        <f t="array" ref="AN117">ROUND(INDEX(공차방식!H$6:L$29,MATCH(AE117,공차방식!B$6:B$29,0),MATCH(VALUE(LEFT(AG117,1)),공차방식!H$5:L$5,0))/1000,4)</f>
        <v>0.47499999999999998</v>
      </c>
      <c r="AO117" s="28">
        <v>56.459000000000003</v>
      </c>
      <c r="AQ117" s="39">
        <f ca="1">OFFSET(공차방식!R$5,COUNTIF(공차방식!R$6:R$50,"&lt;"&amp;AD117)+1,0)</f>
        <v>90</v>
      </c>
    </row>
    <row r="118" spans="2:43" ht="15" x14ac:dyDescent="0.3">
      <c r="B118" s="76" t="str">
        <f t="shared" si="8"/>
        <v>M58×3</v>
      </c>
      <c r="C118" s="77" t="s">
        <v>212</v>
      </c>
      <c r="D118" s="77" t="s">
        <v>221</v>
      </c>
      <c r="E118" s="74" t="s">
        <v>135</v>
      </c>
      <c r="F118" s="75">
        <v>58</v>
      </c>
      <c r="G118" s="75">
        <v>3</v>
      </c>
      <c r="H118" s="74" t="s">
        <v>133</v>
      </c>
      <c r="I118" s="87" t="s">
        <v>136</v>
      </c>
      <c r="J118" s="75" t="s">
        <v>315</v>
      </c>
      <c r="K118" s="58" t="s">
        <v>491</v>
      </c>
      <c r="L118" s="75">
        <v>58</v>
      </c>
      <c r="M118" s="75">
        <v>3</v>
      </c>
      <c r="N118" s="74">
        <v>60</v>
      </c>
      <c r="O118" s="101">
        <f t="array" ref="O118">IFERROR(INDEX($AD$11:$AO$1485,MATCH($B118&amp;$I118,$Z$11:$Z$1485&amp;$AG$11:$AG$1485,0),MATCH($C118,$AD$9:$AO$9,0)),"-")</f>
        <v>58</v>
      </c>
      <c r="P118" s="75">
        <v>30</v>
      </c>
      <c r="Q118" s="75">
        <v>2</v>
      </c>
      <c r="R118" s="101">
        <f t="array" ref="R118">IFERROR(INDEX($AD$11:$AO$1485,MATCH($B118&amp;$I118,$Z$11:$Z$1485&amp;$AG$11:$AG$1485,0),MATCH($D118,$AD$9:$AO$9,0)),"-")</f>
        <v>56.051400000000001</v>
      </c>
      <c r="S118" s="75">
        <v>23</v>
      </c>
      <c r="T118" s="75">
        <v>9</v>
      </c>
      <c r="U118" s="75">
        <v>5</v>
      </c>
      <c r="V118" s="75">
        <v>9</v>
      </c>
      <c r="W118" s="50">
        <f t="shared" si="10"/>
        <v>28</v>
      </c>
      <c r="X118" s="50">
        <f t="shared" si="11"/>
        <v>14</v>
      </c>
      <c r="Z118" s="27" t="str">
        <f t="shared" si="9"/>
        <v>M58×3</v>
      </c>
      <c r="AA118" s="28" t="s">
        <v>135</v>
      </c>
      <c r="AB118" s="28"/>
      <c r="AC118" s="28"/>
      <c r="AD118" s="27">
        <v>58</v>
      </c>
      <c r="AE118" s="27">
        <v>3</v>
      </c>
      <c r="AF118" s="28">
        <v>60</v>
      </c>
      <c r="AG118" s="30" t="s">
        <v>136</v>
      </c>
      <c r="AH118" s="30">
        <f>INDEX(공차방식!$C$6:$D$29,MATCH(AE118,공차방식!$B$6:$B$29,0),MATCH(RIGHT(AG118,1),공차방식!$C$5:$D$5,0))/1000</f>
        <v>0</v>
      </c>
      <c r="AI118" s="28">
        <f t="shared" ca="1" si="12"/>
        <v>56.275399999999998</v>
      </c>
      <c r="AJ118" s="28">
        <f t="shared" si="13"/>
        <v>56.051400000000001</v>
      </c>
      <c r="AK118" s="28">
        <f t="array" aca="1" ref="AK118" ca="1">ROUND(INDEX(공차방식!T$6:X$50,MATCH(AQ118&amp;AE118,공차방식!R$6:R$50&amp;공차방식!S$6:S$50,0),MATCH(VALUE(LEFT(AG118,1)),공차방식!T$5:X$5,0))/1000,4)</f>
        <v>0.224</v>
      </c>
      <c r="AL118" s="28">
        <f t="shared" si="14"/>
        <v>55.1524</v>
      </c>
      <c r="AM118" s="28">
        <f t="shared" si="15"/>
        <v>54.752400000000002</v>
      </c>
      <c r="AN118" s="28">
        <f t="array" ref="AN118">ROUND(INDEX(공차방식!H$6:L$29,MATCH(AE118,공차방식!B$6:B$29,0),MATCH(VALUE(LEFT(AG118,1)),공차방식!H$5:L$5,0))/1000,4)</f>
        <v>0.4</v>
      </c>
      <c r="AO118" s="28">
        <v>56.881999999999998</v>
      </c>
      <c r="AQ118" s="39">
        <f ca="1">OFFSET(공차방식!R$5,COUNTIF(공차방식!R$6:R$50,"&lt;"&amp;AD118)+1,0)</f>
        <v>90</v>
      </c>
    </row>
    <row r="119" spans="2:43" ht="15" x14ac:dyDescent="0.3">
      <c r="B119" s="76" t="str">
        <f t="shared" si="8"/>
        <v>M58×2</v>
      </c>
      <c r="C119" s="77" t="s">
        <v>212</v>
      </c>
      <c r="D119" s="77" t="s">
        <v>221</v>
      </c>
      <c r="E119" s="74" t="s">
        <v>135</v>
      </c>
      <c r="F119" s="75">
        <v>58</v>
      </c>
      <c r="G119" s="75">
        <v>2</v>
      </c>
      <c r="H119" s="74" t="s">
        <v>133</v>
      </c>
      <c r="I119" s="87" t="s">
        <v>136</v>
      </c>
      <c r="J119" s="75" t="s">
        <v>315</v>
      </c>
      <c r="K119" s="58" t="s">
        <v>491</v>
      </c>
      <c r="L119" s="75">
        <v>58</v>
      </c>
      <c r="M119" s="75">
        <v>2</v>
      </c>
      <c r="N119" s="74">
        <v>60</v>
      </c>
      <c r="O119" s="101">
        <f t="array" ref="O119">IFERROR(INDEX($AD$11:$AO$1485,MATCH($B119&amp;$I119,$Z$11:$Z$1485&amp;$AG$11:$AG$1485,0),MATCH($C119,$AD$9:$AO$9,0)),"-")</f>
        <v>58</v>
      </c>
      <c r="P119" s="75">
        <v>22</v>
      </c>
      <c r="Q119" s="75">
        <v>2</v>
      </c>
      <c r="R119" s="101">
        <f t="array" ref="R119">IFERROR(INDEX($AD$11:$AO$1485,MATCH($B119&amp;$I119,$Z$11:$Z$1485&amp;$AG$11:$AG$1485,0),MATCH($D119,$AD$9:$AO$9,0)),"-")</f>
        <v>56.701000000000001</v>
      </c>
      <c r="S119" s="75">
        <v>17</v>
      </c>
      <c r="T119" s="75">
        <v>7</v>
      </c>
      <c r="U119" s="75">
        <v>5</v>
      </c>
      <c r="V119" s="75">
        <v>10</v>
      </c>
      <c r="W119" s="50">
        <f t="shared" si="10"/>
        <v>20</v>
      </c>
      <c r="X119" s="50">
        <f t="shared" si="11"/>
        <v>10</v>
      </c>
      <c r="Z119" s="27" t="str">
        <f t="shared" si="9"/>
        <v>M58×2</v>
      </c>
      <c r="AA119" s="28" t="s">
        <v>135</v>
      </c>
      <c r="AB119" s="28"/>
      <c r="AC119" s="28"/>
      <c r="AD119" s="27">
        <v>58</v>
      </c>
      <c r="AE119" s="27">
        <v>2</v>
      </c>
      <c r="AF119" s="28">
        <v>60</v>
      </c>
      <c r="AG119" s="30" t="s">
        <v>136</v>
      </c>
      <c r="AH119" s="30">
        <f>INDEX(공차방식!$C$6:$D$29,MATCH(AE119,공차방식!$B$6:$B$29,0),MATCH(RIGHT(AG119,1),공차방식!$C$5:$D$5,0))/1000</f>
        <v>0</v>
      </c>
      <c r="AI119" s="28">
        <f t="shared" ca="1" si="12"/>
        <v>56.890999999999998</v>
      </c>
      <c r="AJ119" s="28">
        <f t="shared" si="13"/>
        <v>56.701000000000001</v>
      </c>
      <c r="AK119" s="28">
        <f t="array" aca="1" ref="AK119" ca="1">ROUND(INDEX(공차방식!T$6:X$50,MATCH(AQ119&amp;AE119,공차방식!R$6:R$50&amp;공차방식!S$6:S$50,0),MATCH(VALUE(LEFT(AG119,1)),공차방식!T$5:X$5,0))/1000,4)</f>
        <v>0.19</v>
      </c>
      <c r="AL119" s="28">
        <f t="shared" si="14"/>
        <v>56.134900000000002</v>
      </c>
      <c r="AM119" s="28">
        <f t="shared" si="15"/>
        <v>55.834899999999998</v>
      </c>
      <c r="AN119" s="28">
        <f t="array" ref="AN119">ROUND(INDEX(공차방식!H$6:L$29,MATCH(AE119,공차방식!B$6:B$29,0),MATCH(VALUE(LEFT(AG119,1)),공차방식!H$5:L$5,0))/1000,4)</f>
        <v>0.3</v>
      </c>
      <c r="AO119" s="28">
        <v>57.295999999999999</v>
      </c>
      <c r="AQ119" s="39">
        <f ca="1">OFFSET(공차방식!R$5,COUNTIF(공차방식!R$6:R$50,"&lt;"&amp;AD119)+1,0)</f>
        <v>90</v>
      </c>
    </row>
    <row r="120" spans="2:43" ht="15" x14ac:dyDescent="0.3">
      <c r="B120" s="76" t="str">
        <f t="shared" si="8"/>
        <v>M58×1.5</v>
      </c>
      <c r="C120" s="77" t="s">
        <v>212</v>
      </c>
      <c r="D120" s="77" t="s">
        <v>221</v>
      </c>
      <c r="E120" s="74" t="s">
        <v>135</v>
      </c>
      <c r="F120" s="75">
        <v>58</v>
      </c>
      <c r="G120" s="75">
        <v>1.5</v>
      </c>
      <c r="H120" s="74" t="s">
        <v>133</v>
      </c>
      <c r="I120" s="87" t="s">
        <v>136</v>
      </c>
      <c r="J120" s="75" t="s">
        <v>315</v>
      </c>
      <c r="K120" s="58" t="s">
        <v>491</v>
      </c>
      <c r="L120" s="75">
        <v>58</v>
      </c>
      <c r="M120" s="75">
        <v>1.5</v>
      </c>
      <c r="N120" s="74">
        <v>60</v>
      </c>
      <c r="O120" s="101">
        <f t="array" ref="O120">IFERROR(INDEX($AD$11:$AO$1485,MATCH($B120&amp;$I120,$Z$11:$Z$1485&amp;$AG$11:$AG$1485,0),MATCH($C120,$AD$9:$AO$9,0)),"-")</f>
        <v>58</v>
      </c>
      <c r="P120" s="75">
        <v>22</v>
      </c>
      <c r="Q120" s="75">
        <v>2</v>
      </c>
      <c r="R120" s="101">
        <f t="array" ref="R120">IFERROR(INDEX($AD$11:$AO$1485,MATCH($B120&amp;$I120,$Z$11:$Z$1485&amp;$AG$11:$AG$1485,0),MATCH($D120,$AD$9:$AO$9,0)),"-")</f>
        <v>57.025700000000001</v>
      </c>
      <c r="S120" s="75">
        <v>17</v>
      </c>
      <c r="T120" s="75">
        <v>7</v>
      </c>
      <c r="U120" s="75">
        <v>5</v>
      </c>
      <c r="V120" s="75">
        <v>12</v>
      </c>
      <c r="W120" s="50">
        <f t="shared" si="10"/>
        <v>20</v>
      </c>
      <c r="X120" s="50">
        <f t="shared" si="11"/>
        <v>10</v>
      </c>
      <c r="Z120" s="27" t="str">
        <f t="shared" si="9"/>
        <v>M58×1.5</v>
      </c>
      <c r="AA120" s="28" t="s">
        <v>135</v>
      </c>
      <c r="AB120" s="28"/>
      <c r="AC120" s="28"/>
      <c r="AD120" s="27">
        <v>58</v>
      </c>
      <c r="AE120" s="27">
        <v>1.5</v>
      </c>
      <c r="AF120" s="28">
        <v>60</v>
      </c>
      <c r="AG120" s="30" t="s">
        <v>136</v>
      </c>
      <c r="AH120" s="30">
        <f>INDEX(공차방식!$C$6:$D$29,MATCH(AE120,공차방식!$B$6:$B$29,0),MATCH(RIGHT(AG120,1),공차방식!$C$5:$D$5,0))/1000</f>
        <v>0</v>
      </c>
      <c r="AI120" s="28">
        <f t="shared" ca="1" si="12"/>
        <v>57.195700000000002</v>
      </c>
      <c r="AJ120" s="28">
        <f t="shared" si="13"/>
        <v>57.025700000000001</v>
      </c>
      <c r="AK120" s="28">
        <f t="array" aca="1" ref="AK120" ca="1">ROUND(INDEX(공차방식!T$6:X$50,MATCH(AQ120&amp;AE120,공차방식!R$6:R$50&amp;공차방식!S$6:S$50,0),MATCH(VALUE(LEFT(AG120,1)),공차방식!T$5:X$5,0))/1000,4)</f>
        <v>0.17</v>
      </c>
      <c r="AL120" s="28">
        <f t="shared" si="14"/>
        <v>56.612200000000001</v>
      </c>
      <c r="AM120" s="28">
        <f t="shared" si="15"/>
        <v>56.376199999999997</v>
      </c>
      <c r="AN120" s="28">
        <f t="array" ref="AN120">ROUND(INDEX(공차방식!H$6:L$29,MATCH(AE120,공차방식!B$6:B$29,0),MATCH(VALUE(LEFT(AG120,1)),공차방식!H$5:L$5,0))/1000,4)</f>
        <v>0.23599999999999999</v>
      </c>
      <c r="AO120" s="28">
        <v>57.500999999999998</v>
      </c>
      <c r="AQ120" s="39">
        <f ca="1">OFFSET(공차방식!R$5,COUNTIF(공차방식!R$6:R$50,"&lt;"&amp;AD120)+1,0)</f>
        <v>90</v>
      </c>
    </row>
    <row r="121" spans="2:43" ht="15" x14ac:dyDescent="0.3">
      <c r="B121" s="76" t="str">
        <f t="shared" si="8"/>
        <v>M60×4</v>
      </c>
      <c r="C121" s="77" t="s">
        <v>212</v>
      </c>
      <c r="D121" s="77" t="s">
        <v>221</v>
      </c>
      <c r="E121" s="74" t="s">
        <v>135</v>
      </c>
      <c r="F121" s="75">
        <v>60</v>
      </c>
      <c r="G121" s="75">
        <v>4</v>
      </c>
      <c r="H121" s="74" t="s">
        <v>133</v>
      </c>
      <c r="I121" s="87" t="s">
        <v>136</v>
      </c>
      <c r="J121" s="75" t="s">
        <v>315</v>
      </c>
      <c r="K121" s="58" t="s">
        <v>491</v>
      </c>
      <c r="L121" s="75">
        <v>60</v>
      </c>
      <c r="M121" s="75">
        <v>4</v>
      </c>
      <c r="N121" s="74">
        <v>60</v>
      </c>
      <c r="O121" s="101">
        <f t="array" ref="O121">IFERROR(INDEX($AD$11:$AO$1485,MATCH($B121&amp;$I121,$Z$11:$Z$1485&amp;$AG$11:$AG$1485,0),MATCH($C121,$AD$9:$AO$9,0)),"-")</f>
        <v>60</v>
      </c>
      <c r="P121" s="75">
        <v>30</v>
      </c>
      <c r="Q121" s="75">
        <v>2</v>
      </c>
      <c r="R121" s="101">
        <f t="array" ref="R121">IFERROR(INDEX($AD$11:$AO$1485,MATCH($B121&amp;$I121,$Z$11:$Z$1485&amp;$AG$11:$AG$1485,0),MATCH($D121,$AD$9:$AO$9,0)),"-")</f>
        <v>57.401899999999998</v>
      </c>
      <c r="S121" s="75">
        <v>23</v>
      </c>
      <c r="T121" s="75">
        <v>9</v>
      </c>
      <c r="U121" s="75">
        <v>5</v>
      </c>
      <c r="V121" s="75">
        <v>8</v>
      </c>
      <c r="W121" s="50">
        <f t="shared" si="10"/>
        <v>28</v>
      </c>
      <c r="X121" s="50">
        <f t="shared" si="11"/>
        <v>14</v>
      </c>
      <c r="Z121" s="27" t="str">
        <f t="shared" si="9"/>
        <v>M60×4</v>
      </c>
      <c r="AA121" s="28" t="s">
        <v>135</v>
      </c>
      <c r="AB121" s="28"/>
      <c r="AC121" s="28"/>
      <c r="AD121" s="27">
        <v>60</v>
      </c>
      <c r="AE121" s="27">
        <v>4</v>
      </c>
      <c r="AF121" s="28">
        <v>60</v>
      </c>
      <c r="AG121" s="30" t="s">
        <v>136</v>
      </c>
      <c r="AH121" s="30">
        <f>INDEX(공차방식!$C$6:$D$29,MATCH(AE121,공차방식!$B$6:$B$29,0),MATCH(RIGHT(AG121,1),공차방식!$C$5:$D$5,0))/1000</f>
        <v>0</v>
      </c>
      <c r="AI121" s="28">
        <f t="shared" ca="1" si="12"/>
        <v>57.651899999999998</v>
      </c>
      <c r="AJ121" s="28">
        <f t="shared" si="13"/>
        <v>57.401899999999998</v>
      </c>
      <c r="AK121" s="28">
        <f t="array" aca="1" ref="AK121" ca="1">ROUND(INDEX(공차방식!T$6:X$50,MATCH(AQ121&amp;AE121,공차방식!R$6:R$50&amp;공차방식!S$6:S$50,0),MATCH(VALUE(LEFT(AG121,1)),공차방식!T$5:X$5,0))/1000,4)</f>
        <v>0.25</v>
      </c>
      <c r="AL121" s="28">
        <f t="shared" si="14"/>
        <v>56.1449</v>
      </c>
      <c r="AM121" s="28">
        <f t="shared" si="15"/>
        <v>55.669899999999998</v>
      </c>
      <c r="AN121" s="28">
        <f t="array" ref="AN121">ROUND(INDEX(공차방식!H$6:L$29,MATCH(AE121,공차방식!B$6:B$29,0),MATCH(VALUE(LEFT(AG121,1)),공차방식!H$5:L$5,0))/1000,4)</f>
        <v>0.47499999999999998</v>
      </c>
      <c r="AO121" s="28">
        <v>58.459000000000003</v>
      </c>
      <c r="AQ121" s="39">
        <f ca="1">OFFSET(공차방식!R$5,COUNTIF(공차방식!R$6:R$50,"&lt;"&amp;AD121)+1,0)</f>
        <v>90</v>
      </c>
    </row>
    <row r="122" spans="2:43" ht="15" x14ac:dyDescent="0.3">
      <c r="B122" s="76" t="str">
        <f t="shared" si="8"/>
        <v>M60×3</v>
      </c>
      <c r="C122" s="77" t="s">
        <v>212</v>
      </c>
      <c r="D122" s="77" t="s">
        <v>221</v>
      </c>
      <c r="E122" s="74" t="s">
        <v>135</v>
      </c>
      <c r="F122" s="75">
        <v>60</v>
      </c>
      <c r="G122" s="75">
        <v>3</v>
      </c>
      <c r="H122" s="74" t="s">
        <v>133</v>
      </c>
      <c r="I122" s="87" t="s">
        <v>136</v>
      </c>
      <c r="J122" s="75" t="s">
        <v>315</v>
      </c>
      <c r="K122" s="58" t="s">
        <v>491</v>
      </c>
      <c r="L122" s="75">
        <v>60</v>
      </c>
      <c r="M122" s="75">
        <v>3</v>
      </c>
      <c r="N122" s="74">
        <v>60</v>
      </c>
      <c r="O122" s="101">
        <f t="array" ref="O122">IFERROR(INDEX($AD$11:$AO$1485,MATCH($B122&amp;$I122,$Z$11:$Z$1485&amp;$AG$11:$AG$1485,0),MATCH($C122,$AD$9:$AO$9,0)),"-")</f>
        <v>60</v>
      </c>
      <c r="P122" s="75">
        <v>30</v>
      </c>
      <c r="Q122" s="75">
        <v>2</v>
      </c>
      <c r="R122" s="101">
        <f t="array" ref="R122">IFERROR(INDEX($AD$11:$AO$1485,MATCH($B122&amp;$I122,$Z$11:$Z$1485&amp;$AG$11:$AG$1485,0),MATCH($D122,$AD$9:$AO$9,0)),"-")</f>
        <v>58.051400000000001</v>
      </c>
      <c r="S122" s="75">
        <v>23</v>
      </c>
      <c r="T122" s="75">
        <v>9</v>
      </c>
      <c r="U122" s="75">
        <v>5</v>
      </c>
      <c r="V122" s="75">
        <v>9</v>
      </c>
      <c r="W122" s="50">
        <f t="shared" si="10"/>
        <v>28</v>
      </c>
      <c r="X122" s="50">
        <f t="shared" si="11"/>
        <v>14</v>
      </c>
      <c r="Z122" s="27" t="str">
        <f t="shared" si="9"/>
        <v>M60×3</v>
      </c>
      <c r="AA122" s="28" t="s">
        <v>135</v>
      </c>
      <c r="AB122" s="28"/>
      <c r="AC122" s="28"/>
      <c r="AD122" s="27">
        <v>60</v>
      </c>
      <c r="AE122" s="27">
        <v>3</v>
      </c>
      <c r="AF122" s="28">
        <v>60</v>
      </c>
      <c r="AG122" s="30" t="s">
        <v>136</v>
      </c>
      <c r="AH122" s="30">
        <f>INDEX(공차방식!$C$6:$D$29,MATCH(AE122,공차방식!$B$6:$B$29,0),MATCH(RIGHT(AG122,1),공차방식!$C$5:$D$5,0))/1000</f>
        <v>0</v>
      </c>
      <c r="AI122" s="28">
        <f t="shared" ca="1" si="12"/>
        <v>58.275399999999998</v>
      </c>
      <c r="AJ122" s="28">
        <f t="shared" si="13"/>
        <v>58.051400000000001</v>
      </c>
      <c r="AK122" s="28">
        <f t="array" aca="1" ref="AK122" ca="1">ROUND(INDEX(공차방식!T$6:X$50,MATCH(AQ122&amp;AE122,공차방식!R$6:R$50&amp;공차방식!S$6:S$50,0),MATCH(VALUE(LEFT(AG122,1)),공차방식!T$5:X$5,0))/1000,4)</f>
        <v>0.224</v>
      </c>
      <c r="AL122" s="28">
        <f t="shared" si="14"/>
        <v>57.1524</v>
      </c>
      <c r="AM122" s="28">
        <f t="shared" si="15"/>
        <v>56.752400000000002</v>
      </c>
      <c r="AN122" s="28">
        <f t="array" ref="AN122">ROUND(INDEX(공차방식!H$6:L$29,MATCH(AE122,공차방식!B$6:B$29,0),MATCH(VALUE(LEFT(AG122,1)),공차방식!H$5:L$5,0))/1000,4)</f>
        <v>0.4</v>
      </c>
      <c r="AO122" s="28">
        <v>58.881999999999998</v>
      </c>
      <c r="AQ122" s="39">
        <f ca="1">OFFSET(공차방식!R$5,COUNTIF(공차방식!R$6:R$50,"&lt;"&amp;AD122)+1,0)</f>
        <v>90</v>
      </c>
    </row>
    <row r="123" spans="2:43" ht="15" x14ac:dyDescent="0.3">
      <c r="B123" s="76" t="str">
        <f t="shared" si="8"/>
        <v>M60×2</v>
      </c>
      <c r="C123" s="77" t="s">
        <v>212</v>
      </c>
      <c r="D123" s="77" t="s">
        <v>221</v>
      </c>
      <c r="E123" s="74" t="s">
        <v>135</v>
      </c>
      <c r="F123" s="75">
        <v>60</v>
      </c>
      <c r="G123" s="75">
        <v>2</v>
      </c>
      <c r="H123" s="74" t="s">
        <v>133</v>
      </c>
      <c r="I123" s="87" t="s">
        <v>136</v>
      </c>
      <c r="J123" s="75" t="s">
        <v>315</v>
      </c>
      <c r="K123" s="58" t="s">
        <v>491</v>
      </c>
      <c r="L123" s="75">
        <v>60</v>
      </c>
      <c r="M123" s="75">
        <v>2</v>
      </c>
      <c r="N123" s="74">
        <v>60</v>
      </c>
      <c r="O123" s="101">
        <f t="array" ref="O123">IFERROR(INDEX($AD$11:$AO$1485,MATCH($B123&amp;$I123,$Z$11:$Z$1485&amp;$AG$11:$AG$1485,0),MATCH($C123,$AD$9:$AO$9,0)),"-")</f>
        <v>60</v>
      </c>
      <c r="P123" s="75">
        <v>22</v>
      </c>
      <c r="Q123" s="75">
        <v>2</v>
      </c>
      <c r="R123" s="101">
        <f t="array" ref="R123">IFERROR(INDEX($AD$11:$AO$1485,MATCH($B123&amp;$I123,$Z$11:$Z$1485&amp;$AG$11:$AG$1485,0),MATCH($D123,$AD$9:$AO$9,0)),"-")</f>
        <v>58.701000000000001</v>
      </c>
      <c r="S123" s="75">
        <v>17</v>
      </c>
      <c r="T123" s="75">
        <v>7</v>
      </c>
      <c r="U123" s="75">
        <v>5</v>
      </c>
      <c r="V123" s="75">
        <v>10</v>
      </c>
      <c r="W123" s="50">
        <f t="shared" si="10"/>
        <v>20</v>
      </c>
      <c r="X123" s="50">
        <f t="shared" si="11"/>
        <v>10</v>
      </c>
      <c r="Z123" s="27" t="str">
        <f t="shared" si="9"/>
        <v>M60×2</v>
      </c>
      <c r="AA123" s="28" t="s">
        <v>135</v>
      </c>
      <c r="AB123" s="28"/>
      <c r="AC123" s="28"/>
      <c r="AD123" s="27">
        <v>60</v>
      </c>
      <c r="AE123" s="27">
        <v>2</v>
      </c>
      <c r="AF123" s="28">
        <v>60</v>
      </c>
      <c r="AG123" s="30" t="s">
        <v>136</v>
      </c>
      <c r="AH123" s="30">
        <f>INDEX(공차방식!$C$6:$D$29,MATCH(AE123,공차방식!$B$6:$B$29,0),MATCH(RIGHT(AG123,1),공차방식!$C$5:$D$5,0))/1000</f>
        <v>0</v>
      </c>
      <c r="AI123" s="28">
        <f t="shared" ca="1" si="12"/>
        <v>58.890999999999998</v>
      </c>
      <c r="AJ123" s="28">
        <f t="shared" si="13"/>
        <v>58.701000000000001</v>
      </c>
      <c r="AK123" s="28">
        <f t="array" aca="1" ref="AK123" ca="1">ROUND(INDEX(공차방식!T$6:X$50,MATCH(AQ123&amp;AE123,공차방식!R$6:R$50&amp;공차방식!S$6:S$50,0),MATCH(VALUE(LEFT(AG123,1)),공차방식!T$5:X$5,0))/1000,4)</f>
        <v>0.19</v>
      </c>
      <c r="AL123" s="28">
        <f t="shared" si="14"/>
        <v>58.134900000000002</v>
      </c>
      <c r="AM123" s="28">
        <f t="shared" si="15"/>
        <v>57.834899999999998</v>
      </c>
      <c r="AN123" s="28">
        <f t="array" ref="AN123">ROUND(INDEX(공차방식!H$6:L$29,MATCH(AE123,공차방식!B$6:B$29,0),MATCH(VALUE(LEFT(AG123,1)),공차방식!H$5:L$5,0))/1000,4)</f>
        <v>0.3</v>
      </c>
      <c r="AO123" s="28">
        <v>59.295999999999999</v>
      </c>
      <c r="AQ123" s="39">
        <f ca="1">OFFSET(공차방식!R$5,COUNTIF(공차방식!R$6:R$50,"&lt;"&amp;AD123)+1,0)</f>
        <v>90</v>
      </c>
    </row>
    <row r="124" spans="2:43" ht="15" x14ac:dyDescent="0.3">
      <c r="B124" s="76" t="str">
        <f t="shared" si="8"/>
        <v>M60×1.5</v>
      </c>
      <c r="C124" s="77" t="s">
        <v>212</v>
      </c>
      <c r="D124" s="77" t="s">
        <v>221</v>
      </c>
      <c r="E124" s="74" t="s">
        <v>135</v>
      </c>
      <c r="F124" s="75">
        <v>60</v>
      </c>
      <c r="G124" s="75">
        <v>1.5</v>
      </c>
      <c r="H124" s="74" t="s">
        <v>133</v>
      </c>
      <c r="I124" s="87" t="s">
        <v>136</v>
      </c>
      <c r="J124" s="75" t="s">
        <v>315</v>
      </c>
      <c r="K124" s="58" t="s">
        <v>491</v>
      </c>
      <c r="L124" s="75">
        <v>60</v>
      </c>
      <c r="M124" s="75">
        <v>1.5</v>
      </c>
      <c r="N124" s="74">
        <v>60</v>
      </c>
      <c r="O124" s="101">
        <f t="array" ref="O124">IFERROR(INDEX($AD$11:$AO$1485,MATCH($B124&amp;$I124,$Z$11:$Z$1485&amp;$AG$11:$AG$1485,0),MATCH($C124,$AD$9:$AO$9,0)),"-")</f>
        <v>60</v>
      </c>
      <c r="P124" s="75">
        <v>22</v>
      </c>
      <c r="Q124" s="75">
        <v>2</v>
      </c>
      <c r="R124" s="101">
        <f t="array" ref="R124">IFERROR(INDEX($AD$11:$AO$1485,MATCH($B124&amp;$I124,$Z$11:$Z$1485&amp;$AG$11:$AG$1485,0),MATCH($D124,$AD$9:$AO$9,0)),"-")</f>
        <v>59.025700000000001</v>
      </c>
      <c r="S124" s="75">
        <v>17</v>
      </c>
      <c r="T124" s="75">
        <v>7</v>
      </c>
      <c r="U124" s="75">
        <v>5</v>
      </c>
      <c r="V124" s="75">
        <v>12</v>
      </c>
      <c r="W124" s="50">
        <f t="shared" si="10"/>
        <v>20</v>
      </c>
      <c r="X124" s="50">
        <f t="shared" si="11"/>
        <v>10</v>
      </c>
      <c r="Z124" s="27" t="str">
        <f t="shared" si="9"/>
        <v>M60×1.5</v>
      </c>
      <c r="AA124" s="28" t="s">
        <v>135</v>
      </c>
      <c r="AB124" s="28"/>
      <c r="AC124" s="28"/>
      <c r="AD124" s="27">
        <v>60</v>
      </c>
      <c r="AE124" s="27">
        <v>1.5</v>
      </c>
      <c r="AF124" s="28">
        <v>60</v>
      </c>
      <c r="AG124" s="30" t="s">
        <v>136</v>
      </c>
      <c r="AH124" s="30">
        <f>INDEX(공차방식!$C$6:$D$29,MATCH(AE124,공차방식!$B$6:$B$29,0),MATCH(RIGHT(AG124,1),공차방식!$C$5:$D$5,0))/1000</f>
        <v>0</v>
      </c>
      <c r="AI124" s="28">
        <f t="shared" ca="1" si="12"/>
        <v>59.195700000000002</v>
      </c>
      <c r="AJ124" s="28">
        <f t="shared" si="13"/>
        <v>59.025700000000001</v>
      </c>
      <c r="AK124" s="28">
        <f t="array" aca="1" ref="AK124" ca="1">ROUND(INDEX(공차방식!T$6:X$50,MATCH(AQ124&amp;AE124,공차방식!R$6:R$50&amp;공차방식!S$6:S$50,0),MATCH(VALUE(LEFT(AG124,1)),공차방식!T$5:X$5,0))/1000,4)</f>
        <v>0.17</v>
      </c>
      <c r="AL124" s="28">
        <f t="shared" si="14"/>
        <v>58.612200000000001</v>
      </c>
      <c r="AM124" s="28">
        <f t="shared" si="15"/>
        <v>58.376199999999997</v>
      </c>
      <c r="AN124" s="28">
        <f t="array" ref="AN124">ROUND(INDEX(공차방식!H$6:L$29,MATCH(AE124,공차방식!B$6:B$29,0),MATCH(VALUE(LEFT(AG124,1)),공차방식!H$5:L$5,0))/1000,4)</f>
        <v>0.23599999999999999</v>
      </c>
      <c r="AO124" s="28">
        <v>59.500999999999998</v>
      </c>
      <c r="AQ124" s="39">
        <f ca="1">OFFSET(공차방식!R$5,COUNTIF(공차방식!R$6:R$50,"&lt;"&amp;AD124)+1,0)</f>
        <v>90</v>
      </c>
    </row>
    <row r="125" spans="2:43" ht="15" x14ac:dyDescent="0.3">
      <c r="B125" s="76" t="str">
        <f t="shared" si="8"/>
        <v>M62×4</v>
      </c>
      <c r="C125" s="77" t="s">
        <v>212</v>
      </c>
      <c r="D125" s="77" t="s">
        <v>221</v>
      </c>
      <c r="E125" s="74" t="s">
        <v>135</v>
      </c>
      <c r="F125" s="75">
        <v>62</v>
      </c>
      <c r="G125" s="75">
        <v>4</v>
      </c>
      <c r="H125" s="74" t="s">
        <v>133</v>
      </c>
      <c r="I125" s="87" t="s">
        <v>136</v>
      </c>
      <c r="J125" s="75" t="s">
        <v>315</v>
      </c>
      <c r="K125" s="58" t="s">
        <v>491</v>
      </c>
      <c r="L125" s="75">
        <v>62</v>
      </c>
      <c r="M125" s="75">
        <v>4</v>
      </c>
      <c r="N125" s="74">
        <v>60</v>
      </c>
      <c r="O125" s="101">
        <f t="array" ref="O125">IFERROR(INDEX($AD$11:$AO$1485,MATCH($B125&amp;$I125,$Z$11:$Z$1485&amp;$AG$11:$AG$1485,0),MATCH($C125,$AD$9:$AO$9,0)),"-")</f>
        <v>62</v>
      </c>
      <c r="P125" s="75">
        <v>30</v>
      </c>
      <c r="Q125" s="75">
        <v>2</v>
      </c>
      <c r="R125" s="101">
        <f t="array" ref="R125">IFERROR(INDEX($AD$11:$AO$1485,MATCH($B125&amp;$I125,$Z$11:$Z$1485&amp;$AG$11:$AG$1485,0),MATCH($D125,$AD$9:$AO$9,0)),"-")</f>
        <v>59.401899999999998</v>
      </c>
      <c r="S125" s="75">
        <v>23</v>
      </c>
      <c r="T125" s="75">
        <v>9</v>
      </c>
      <c r="U125" s="75">
        <v>5</v>
      </c>
      <c r="V125" s="75">
        <v>8</v>
      </c>
      <c r="W125" s="50">
        <f t="shared" si="10"/>
        <v>28</v>
      </c>
      <c r="X125" s="50">
        <f t="shared" si="11"/>
        <v>14</v>
      </c>
      <c r="Z125" s="27" t="str">
        <f t="shared" si="9"/>
        <v>M62×4</v>
      </c>
      <c r="AA125" s="28" t="s">
        <v>135</v>
      </c>
      <c r="AB125" s="28"/>
      <c r="AC125" s="28"/>
      <c r="AD125" s="27">
        <v>62</v>
      </c>
      <c r="AE125" s="27">
        <v>4</v>
      </c>
      <c r="AF125" s="28">
        <v>60</v>
      </c>
      <c r="AG125" s="30" t="s">
        <v>136</v>
      </c>
      <c r="AH125" s="30">
        <f>INDEX(공차방식!$C$6:$D$29,MATCH(AE125,공차방식!$B$6:$B$29,0),MATCH(RIGHT(AG125,1),공차방식!$C$5:$D$5,0))/1000</f>
        <v>0</v>
      </c>
      <c r="AI125" s="28">
        <f t="shared" ca="1" si="12"/>
        <v>59.651899999999998</v>
      </c>
      <c r="AJ125" s="28">
        <f t="shared" si="13"/>
        <v>59.401899999999998</v>
      </c>
      <c r="AK125" s="28">
        <f t="array" aca="1" ref="AK125" ca="1">ROUND(INDEX(공차방식!T$6:X$50,MATCH(AQ125&amp;AE125,공차방식!R$6:R$50&amp;공차방식!S$6:S$50,0),MATCH(VALUE(LEFT(AG125,1)),공차방식!T$5:X$5,0))/1000,4)</f>
        <v>0.25</v>
      </c>
      <c r="AL125" s="28">
        <f t="shared" si="14"/>
        <v>58.1449</v>
      </c>
      <c r="AM125" s="28">
        <f t="shared" si="15"/>
        <v>57.669899999999998</v>
      </c>
      <c r="AN125" s="28">
        <f t="array" ref="AN125">ROUND(INDEX(공차방식!H$6:L$29,MATCH(AE125,공차방식!B$6:B$29,0),MATCH(VALUE(LEFT(AG125,1)),공차방식!H$5:L$5,0))/1000,4)</f>
        <v>0.47499999999999998</v>
      </c>
      <c r="AO125" s="28">
        <v>60.459000000000003</v>
      </c>
      <c r="AQ125" s="39">
        <f ca="1">OFFSET(공차방식!R$5,COUNTIF(공차방식!R$6:R$50,"&lt;"&amp;AD125)+1,0)</f>
        <v>90</v>
      </c>
    </row>
    <row r="126" spans="2:43" ht="15" x14ac:dyDescent="0.3">
      <c r="B126" s="76" t="str">
        <f t="shared" si="8"/>
        <v>M62×3</v>
      </c>
      <c r="C126" s="77" t="s">
        <v>212</v>
      </c>
      <c r="D126" s="77" t="s">
        <v>221</v>
      </c>
      <c r="E126" s="74" t="s">
        <v>135</v>
      </c>
      <c r="F126" s="75">
        <v>62</v>
      </c>
      <c r="G126" s="75">
        <v>3</v>
      </c>
      <c r="H126" s="74" t="s">
        <v>133</v>
      </c>
      <c r="I126" s="87" t="s">
        <v>136</v>
      </c>
      <c r="J126" s="75" t="s">
        <v>315</v>
      </c>
      <c r="K126" s="58" t="s">
        <v>491</v>
      </c>
      <c r="L126" s="75">
        <v>62</v>
      </c>
      <c r="M126" s="75">
        <v>3</v>
      </c>
      <c r="N126" s="74">
        <v>60</v>
      </c>
      <c r="O126" s="101">
        <f t="array" ref="O126">IFERROR(INDEX($AD$11:$AO$1485,MATCH($B126&amp;$I126,$Z$11:$Z$1485&amp;$AG$11:$AG$1485,0),MATCH($C126,$AD$9:$AO$9,0)),"-")</f>
        <v>62</v>
      </c>
      <c r="P126" s="75">
        <v>30</v>
      </c>
      <c r="Q126" s="75">
        <v>2</v>
      </c>
      <c r="R126" s="101">
        <f t="array" ref="R126">IFERROR(INDEX($AD$11:$AO$1485,MATCH($B126&amp;$I126,$Z$11:$Z$1485&amp;$AG$11:$AG$1485,0),MATCH($D126,$AD$9:$AO$9,0)),"-")</f>
        <v>60.051400000000001</v>
      </c>
      <c r="S126" s="75">
        <v>23</v>
      </c>
      <c r="T126" s="75">
        <v>9</v>
      </c>
      <c r="U126" s="75">
        <v>5</v>
      </c>
      <c r="V126" s="75">
        <v>9</v>
      </c>
      <c r="W126" s="50">
        <f t="shared" si="10"/>
        <v>28</v>
      </c>
      <c r="X126" s="50">
        <f t="shared" si="11"/>
        <v>14</v>
      </c>
      <c r="Z126" s="27" t="str">
        <f t="shared" si="9"/>
        <v>M62×3</v>
      </c>
      <c r="AA126" s="28" t="s">
        <v>135</v>
      </c>
      <c r="AB126" s="28"/>
      <c r="AC126" s="28"/>
      <c r="AD126" s="27">
        <v>62</v>
      </c>
      <c r="AE126" s="27">
        <v>3</v>
      </c>
      <c r="AF126" s="28">
        <v>60</v>
      </c>
      <c r="AG126" s="30" t="s">
        <v>136</v>
      </c>
      <c r="AH126" s="30">
        <f>INDEX(공차방식!$C$6:$D$29,MATCH(AE126,공차방식!$B$6:$B$29,0),MATCH(RIGHT(AG126,1),공차방식!$C$5:$D$5,0))/1000</f>
        <v>0</v>
      </c>
      <c r="AI126" s="28">
        <f t="shared" ca="1" si="12"/>
        <v>60.275399999999998</v>
      </c>
      <c r="AJ126" s="28">
        <f t="shared" si="13"/>
        <v>60.051400000000001</v>
      </c>
      <c r="AK126" s="28">
        <f t="array" aca="1" ref="AK126" ca="1">ROUND(INDEX(공차방식!T$6:X$50,MATCH(AQ126&amp;AE126,공차방식!R$6:R$50&amp;공차방식!S$6:S$50,0),MATCH(VALUE(LEFT(AG126,1)),공차방식!T$5:X$5,0))/1000,4)</f>
        <v>0.224</v>
      </c>
      <c r="AL126" s="28">
        <f t="shared" si="14"/>
        <v>59.1524</v>
      </c>
      <c r="AM126" s="28">
        <f t="shared" si="15"/>
        <v>58.752400000000002</v>
      </c>
      <c r="AN126" s="28">
        <f t="array" ref="AN126">ROUND(INDEX(공차방식!H$6:L$29,MATCH(AE126,공차방식!B$6:B$29,0),MATCH(VALUE(LEFT(AG126,1)),공차방식!H$5:L$5,0))/1000,4)</f>
        <v>0.4</v>
      </c>
      <c r="AO126" s="28">
        <v>60.881999999999998</v>
      </c>
      <c r="AQ126" s="39">
        <f ca="1">OFFSET(공차방식!R$5,COUNTIF(공차방식!R$6:R$50,"&lt;"&amp;AD126)+1,0)</f>
        <v>90</v>
      </c>
    </row>
    <row r="127" spans="2:43" ht="15" x14ac:dyDescent="0.3">
      <c r="B127" s="76" t="str">
        <f t="shared" si="8"/>
        <v>M62×2</v>
      </c>
      <c r="C127" s="77" t="s">
        <v>212</v>
      </c>
      <c r="D127" s="77" t="s">
        <v>221</v>
      </c>
      <c r="E127" s="74" t="s">
        <v>135</v>
      </c>
      <c r="F127" s="75">
        <v>62</v>
      </c>
      <c r="G127" s="75">
        <v>2</v>
      </c>
      <c r="H127" s="74" t="s">
        <v>133</v>
      </c>
      <c r="I127" s="87" t="s">
        <v>136</v>
      </c>
      <c r="J127" s="75" t="s">
        <v>315</v>
      </c>
      <c r="K127" s="58" t="s">
        <v>491</v>
      </c>
      <c r="L127" s="75">
        <v>62</v>
      </c>
      <c r="M127" s="75">
        <v>2</v>
      </c>
      <c r="N127" s="74">
        <v>60</v>
      </c>
      <c r="O127" s="101">
        <f t="array" ref="O127">IFERROR(INDEX($AD$11:$AO$1485,MATCH($B127&amp;$I127,$Z$11:$Z$1485&amp;$AG$11:$AG$1485,0),MATCH($C127,$AD$9:$AO$9,0)),"-")</f>
        <v>62</v>
      </c>
      <c r="P127" s="75">
        <v>22</v>
      </c>
      <c r="Q127" s="75">
        <v>2</v>
      </c>
      <c r="R127" s="101">
        <f t="array" ref="R127">IFERROR(INDEX($AD$11:$AO$1485,MATCH($B127&amp;$I127,$Z$11:$Z$1485&amp;$AG$11:$AG$1485,0),MATCH($D127,$AD$9:$AO$9,0)),"-")</f>
        <v>60.701000000000001</v>
      </c>
      <c r="S127" s="75">
        <v>17</v>
      </c>
      <c r="T127" s="75">
        <v>7</v>
      </c>
      <c r="U127" s="75">
        <v>5</v>
      </c>
      <c r="V127" s="75">
        <v>10</v>
      </c>
      <c r="W127" s="50">
        <f t="shared" si="10"/>
        <v>20</v>
      </c>
      <c r="X127" s="50">
        <f t="shared" si="11"/>
        <v>10</v>
      </c>
      <c r="Z127" s="27" t="str">
        <f t="shared" si="9"/>
        <v>M62×2</v>
      </c>
      <c r="AA127" s="28" t="s">
        <v>135</v>
      </c>
      <c r="AB127" s="28"/>
      <c r="AC127" s="28"/>
      <c r="AD127" s="27">
        <v>62</v>
      </c>
      <c r="AE127" s="27">
        <v>2</v>
      </c>
      <c r="AF127" s="28">
        <v>60</v>
      </c>
      <c r="AG127" s="30" t="s">
        <v>136</v>
      </c>
      <c r="AH127" s="30">
        <f>INDEX(공차방식!$C$6:$D$29,MATCH(AE127,공차방식!$B$6:$B$29,0),MATCH(RIGHT(AG127,1),공차방식!$C$5:$D$5,0))/1000</f>
        <v>0</v>
      </c>
      <c r="AI127" s="28">
        <f t="shared" ca="1" si="12"/>
        <v>60.890999999999998</v>
      </c>
      <c r="AJ127" s="28">
        <f t="shared" si="13"/>
        <v>60.701000000000001</v>
      </c>
      <c r="AK127" s="28">
        <f t="array" aca="1" ref="AK127" ca="1">ROUND(INDEX(공차방식!T$6:X$50,MATCH(AQ127&amp;AE127,공차방식!R$6:R$50&amp;공차방식!S$6:S$50,0),MATCH(VALUE(LEFT(AG127,1)),공차방식!T$5:X$5,0))/1000,4)</f>
        <v>0.19</v>
      </c>
      <c r="AL127" s="28">
        <f t="shared" si="14"/>
        <v>60.134900000000002</v>
      </c>
      <c r="AM127" s="28">
        <f t="shared" si="15"/>
        <v>59.834899999999998</v>
      </c>
      <c r="AN127" s="28">
        <f t="array" ref="AN127">ROUND(INDEX(공차방식!H$6:L$29,MATCH(AE127,공차방식!B$6:B$29,0),MATCH(VALUE(LEFT(AG127,1)),공차방식!H$5:L$5,0))/1000,4)</f>
        <v>0.3</v>
      </c>
      <c r="AO127" s="28">
        <v>61.295999999999999</v>
      </c>
      <c r="AQ127" s="39">
        <f ca="1">OFFSET(공차방식!R$5,COUNTIF(공차방식!R$6:R$50,"&lt;"&amp;AD127)+1,0)</f>
        <v>90</v>
      </c>
    </row>
    <row r="128" spans="2:43" ht="15" x14ac:dyDescent="0.3">
      <c r="B128" s="76" t="str">
        <f t="shared" si="8"/>
        <v>M62×1.5</v>
      </c>
      <c r="C128" s="77" t="s">
        <v>212</v>
      </c>
      <c r="D128" s="77" t="s">
        <v>221</v>
      </c>
      <c r="E128" s="74" t="s">
        <v>135</v>
      </c>
      <c r="F128" s="75">
        <v>62</v>
      </c>
      <c r="G128" s="75">
        <v>1.5</v>
      </c>
      <c r="H128" s="74" t="s">
        <v>133</v>
      </c>
      <c r="I128" s="87" t="s">
        <v>136</v>
      </c>
      <c r="J128" s="75" t="s">
        <v>315</v>
      </c>
      <c r="K128" s="58" t="s">
        <v>491</v>
      </c>
      <c r="L128" s="75">
        <v>62</v>
      </c>
      <c r="M128" s="75">
        <v>1.5</v>
      </c>
      <c r="N128" s="74">
        <v>60</v>
      </c>
      <c r="O128" s="101">
        <f t="array" ref="O128">IFERROR(INDEX($AD$11:$AO$1485,MATCH($B128&amp;$I128,$Z$11:$Z$1485&amp;$AG$11:$AG$1485,0),MATCH($C128,$AD$9:$AO$9,0)),"-")</f>
        <v>62</v>
      </c>
      <c r="P128" s="75">
        <v>22</v>
      </c>
      <c r="Q128" s="75">
        <v>2</v>
      </c>
      <c r="R128" s="101">
        <f t="array" ref="R128">IFERROR(INDEX($AD$11:$AO$1485,MATCH($B128&amp;$I128,$Z$11:$Z$1485&amp;$AG$11:$AG$1485,0),MATCH($D128,$AD$9:$AO$9,0)),"-")</f>
        <v>61.025700000000001</v>
      </c>
      <c r="S128" s="75">
        <v>17</v>
      </c>
      <c r="T128" s="75">
        <v>7</v>
      </c>
      <c r="U128" s="75">
        <v>5</v>
      </c>
      <c r="V128" s="75">
        <v>12</v>
      </c>
      <c r="W128" s="50">
        <f t="shared" si="10"/>
        <v>20</v>
      </c>
      <c r="X128" s="50">
        <f t="shared" si="11"/>
        <v>10</v>
      </c>
      <c r="Z128" s="27" t="str">
        <f t="shared" si="9"/>
        <v>M62×1.5</v>
      </c>
      <c r="AA128" s="28" t="s">
        <v>135</v>
      </c>
      <c r="AB128" s="28"/>
      <c r="AC128" s="28"/>
      <c r="AD128" s="27">
        <v>62</v>
      </c>
      <c r="AE128" s="27">
        <v>1.5</v>
      </c>
      <c r="AF128" s="28">
        <v>60</v>
      </c>
      <c r="AG128" s="30" t="s">
        <v>136</v>
      </c>
      <c r="AH128" s="30">
        <f>INDEX(공차방식!$C$6:$D$29,MATCH(AE128,공차방식!$B$6:$B$29,0),MATCH(RIGHT(AG128,1),공차방식!$C$5:$D$5,0))/1000</f>
        <v>0</v>
      </c>
      <c r="AI128" s="28">
        <f t="shared" ca="1" si="12"/>
        <v>61.195700000000002</v>
      </c>
      <c r="AJ128" s="28">
        <f t="shared" si="13"/>
        <v>61.025700000000001</v>
      </c>
      <c r="AK128" s="28">
        <f t="array" aca="1" ref="AK128" ca="1">ROUND(INDEX(공차방식!T$6:X$50,MATCH(AQ128&amp;AE128,공차방식!R$6:R$50&amp;공차방식!S$6:S$50,0),MATCH(VALUE(LEFT(AG128,1)),공차방식!T$5:X$5,0))/1000,4)</f>
        <v>0.17</v>
      </c>
      <c r="AL128" s="28">
        <f t="shared" si="14"/>
        <v>60.612200000000001</v>
      </c>
      <c r="AM128" s="28">
        <f t="shared" si="15"/>
        <v>60.376199999999997</v>
      </c>
      <c r="AN128" s="28">
        <f t="array" ref="AN128">ROUND(INDEX(공차방식!H$6:L$29,MATCH(AE128,공차방식!B$6:B$29,0),MATCH(VALUE(LEFT(AG128,1)),공차방식!H$5:L$5,0))/1000,4)</f>
        <v>0.23599999999999999</v>
      </c>
      <c r="AO128" s="28">
        <v>61.500999999999998</v>
      </c>
      <c r="AQ128" s="39">
        <f ca="1">OFFSET(공차방식!R$5,COUNTIF(공차방식!R$6:R$50,"&lt;"&amp;AD128)+1,0)</f>
        <v>90</v>
      </c>
    </row>
    <row r="129" spans="2:43" ht="15" x14ac:dyDescent="0.3">
      <c r="B129" s="76" t="str">
        <f t="shared" si="8"/>
        <v>M64×4</v>
      </c>
      <c r="C129" s="77" t="s">
        <v>212</v>
      </c>
      <c r="D129" s="77" t="s">
        <v>221</v>
      </c>
      <c r="E129" s="74" t="s">
        <v>135</v>
      </c>
      <c r="F129" s="75">
        <v>64</v>
      </c>
      <c r="G129" s="75">
        <v>4</v>
      </c>
      <c r="H129" s="74" t="s">
        <v>133</v>
      </c>
      <c r="I129" s="87" t="s">
        <v>136</v>
      </c>
      <c r="J129" s="75" t="s">
        <v>315</v>
      </c>
      <c r="K129" s="58" t="s">
        <v>491</v>
      </c>
      <c r="L129" s="75">
        <v>64</v>
      </c>
      <c r="M129" s="75">
        <v>4</v>
      </c>
      <c r="N129" s="74">
        <v>60</v>
      </c>
      <c r="O129" s="101">
        <f t="array" ref="O129">IFERROR(INDEX($AD$11:$AO$1485,MATCH($B129&amp;$I129,$Z$11:$Z$1485&amp;$AG$11:$AG$1485,0),MATCH($C129,$AD$9:$AO$9,0)),"-")</f>
        <v>64</v>
      </c>
      <c r="P129" s="75">
        <v>30</v>
      </c>
      <c r="Q129" s="75">
        <v>2</v>
      </c>
      <c r="R129" s="101">
        <f t="array" ref="R129">IFERROR(INDEX($AD$11:$AO$1485,MATCH($B129&amp;$I129,$Z$11:$Z$1485&amp;$AG$11:$AG$1485,0),MATCH($D129,$AD$9:$AO$9,0)),"-")</f>
        <v>61.401899999999998</v>
      </c>
      <c r="S129" s="75">
        <v>23</v>
      </c>
      <c r="T129" s="75">
        <v>9</v>
      </c>
      <c r="U129" s="75">
        <v>6</v>
      </c>
      <c r="V129" s="75">
        <v>8</v>
      </c>
      <c r="W129" s="50">
        <f t="shared" si="10"/>
        <v>28</v>
      </c>
      <c r="X129" s="50">
        <f t="shared" si="11"/>
        <v>14</v>
      </c>
      <c r="Z129" s="27" t="str">
        <f t="shared" si="9"/>
        <v>M64×4</v>
      </c>
      <c r="AA129" s="28" t="s">
        <v>135</v>
      </c>
      <c r="AB129" s="28"/>
      <c r="AC129" s="28"/>
      <c r="AD129" s="27">
        <v>64</v>
      </c>
      <c r="AE129" s="27">
        <v>4</v>
      </c>
      <c r="AF129" s="28">
        <v>60</v>
      </c>
      <c r="AG129" s="30" t="s">
        <v>136</v>
      </c>
      <c r="AH129" s="30">
        <f>INDEX(공차방식!$C$6:$D$29,MATCH(AE129,공차방식!$B$6:$B$29,0),MATCH(RIGHT(AG129,1),공차방식!$C$5:$D$5,0))/1000</f>
        <v>0</v>
      </c>
      <c r="AI129" s="28">
        <f t="shared" ca="1" si="12"/>
        <v>61.651899999999998</v>
      </c>
      <c r="AJ129" s="28">
        <f t="shared" si="13"/>
        <v>61.401899999999998</v>
      </c>
      <c r="AK129" s="28">
        <f t="array" aca="1" ref="AK129" ca="1">ROUND(INDEX(공차방식!T$6:X$50,MATCH(AQ129&amp;AE129,공차방식!R$6:R$50&amp;공차방식!S$6:S$50,0),MATCH(VALUE(LEFT(AG129,1)),공차방식!T$5:X$5,0))/1000,4)</f>
        <v>0.25</v>
      </c>
      <c r="AL129" s="28">
        <f t="shared" si="14"/>
        <v>60.1449</v>
      </c>
      <c r="AM129" s="28">
        <f t="shared" si="15"/>
        <v>59.669899999999998</v>
      </c>
      <c r="AN129" s="28">
        <f t="array" ref="AN129">ROUND(INDEX(공차방식!H$6:L$29,MATCH(AE129,공차방식!B$6:B$29,0),MATCH(VALUE(LEFT(AG129,1)),공차방식!H$5:L$5,0))/1000,4)</f>
        <v>0.47499999999999998</v>
      </c>
      <c r="AO129" s="28">
        <v>62.459000000000003</v>
      </c>
      <c r="AQ129" s="39">
        <f ca="1">OFFSET(공차방식!R$5,COUNTIF(공차방식!R$6:R$50,"&lt;"&amp;AD129)+1,0)</f>
        <v>90</v>
      </c>
    </row>
    <row r="130" spans="2:43" ht="15" x14ac:dyDescent="0.3">
      <c r="B130" s="76" t="str">
        <f t="shared" si="8"/>
        <v>M64×3</v>
      </c>
      <c r="C130" s="77" t="s">
        <v>212</v>
      </c>
      <c r="D130" s="77" t="s">
        <v>221</v>
      </c>
      <c r="E130" s="74" t="s">
        <v>135</v>
      </c>
      <c r="F130" s="75">
        <v>64</v>
      </c>
      <c r="G130" s="75">
        <v>3</v>
      </c>
      <c r="H130" s="74" t="s">
        <v>133</v>
      </c>
      <c r="I130" s="87" t="s">
        <v>136</v>
      </c>
      <c r="J130" s="75" t="s">
        <v>315</v>
      </c>
      <c r="K130" s="58" t="s">
        <v>491</v>
      </c>
      <c r="L130" s="75">
        <v>64</v>
      </c>
      <c r="M130" s="75">
        <v>3</v>
      </c>
      <c r="N130" s="74">
        <v>60</v>
      </c>
      <c r="O130" s="101">
        <f t="array" ref="O130">IFERROR(INDEX($AD$11:$AO$1485,MATCH($B130&amp;$I130,$Z$11:$Z$1485&amp;$AG$11:$AG$1485,0),MATCH($C130,$AD$9:$AO$9,0)),"-")</f>
        <v>64</v>
      </c>
      <c r="P130" s="75">
        <v>30</v>
      </c>
      <c r="Q130" s="75">
        <v>2</v>
      </c>
      <c r="R130" s="101">
        <f t="array" ref="R130">IFERROR(INDEX($AD$11:$AO$1485,MATCH($B130&amp;$I130,$Z$11:$Z$1485&amp;$AG$11:$AG$1485,0),MATCH($D130,$AD$9:$AO$9,0)),"-")</f>
        <v>62.051400000000001</v>
      </c>
      <c r="S130" s="75">
        <v>23</v>
      </c>
      <c r="T130" s="75">
        <v>9</v>
      </c>
      <c r="U130" s="75">
        <v>5</v>
      </c>
      <c r="V130" s="75">
        <v>9</v>
      </c>
      <c r="W130" s="50">
        <f t="shared" si="10"/>
        <v>28</v>
      </c>
      <c r="X130" s="50">
        <f t="shared" si="11"/>
        <v>14</v>
      </c>
      <c r="Z130" s="27" t="str">
        <f t="shared" si="9"/>
        <v>M64×3</v>
      </c>
      <c r="AA130" s="28" t="s">
        <v>135</v>
      </c>
      <c r="AB130" s="28"/>
      <c r="AC130" s="28"/>
      <c r="AD130" s="27">
        <v>64</v>
      </c>
      <c r="AE130" s="27">
        <v>3</v>
      </c>
      <c r="AF130" s="28">
        <v>60</v>
      </c>
      <c r="AG130" s="30" t="s">
        <v>136</v>
      </c>
      <c r="AH130" s="30">
        <f>INDEX(공차방식!$C$6:$D$29,MATCH(AE130,공차방식!$B$6:$B$29,0),MATCH(RIGHT(AG130,1),공차방식!$C$5:$D$5,0))/1000</f>
        <v>0</v>
      </c>
      <c r="AI130" s="28">
        <f t="shared" ca="1" si="12"/>
        <v>62.275399999999998</v>
      </c>
      <c r="AJ130" s="28">
        <f t="shared" si="13"/>
        <v>62.051400000000001</v>
      </c>
      <c r="AK130" s="28">
        <f t="array" aca="1" ref="AK130" ca="1">ROUND(INDEX(공차방식!T$6:X$50,MATCH(AQ130&amp;AE130,공차방식!R$6:R$50&amp;공차방식!S$6:S$50,0),MATCH(VALUE(LEFT(AG130,1)),공차방식!T$5:X$5,0))/1000,4)</f>
        <v>0.224</v>
      </c>
      <c r="AL130" s="28">
        <f t="shared" si="14"/>
        <v>61.1524</v>
      </c>
      <c r="AM130" s="28">
        <f t="shared" si="15"/>
        <v>60.752400000000002</v>
      </c>
      <c r="AN130" s="28">
        <f t="array" ref="AN130">ROUND(INDEX(공차방식!H$6:L$29,MATCH(AE130,공차방식!B$6:B$29,0),MATCH(VALUE(LEFT(AG130,1)),공차방식!H$5:L$5,0))/1000,4)</f>
        <v>0.4</v>
      </c>
      <c r="AO130" s="28">
        <v>62.881999999999998</v>
      </c>
      <c r="AQ130" s="39">
        <f ca="1">OFFSET(공차방식!R$5,COUNTIF(공차방식!R$6:R$50,"&lt;"&amp;AD130)+1,0)</f>
        <v>90</v>
      </c>
    </row>
    <row r="131" spans="2:43" ht="15" x14ac:dyDescent="0.3">
      <c r="B131" s="76" t="str">
        <f t="shared" si="8"/>
        <v>M64×2</v>
      </c>
      <c r="C131" s="77" t="s">
        <v>212</v>
      </c>
      <c r="D131" s="77" t="s">
        <v>221</v>
      </c>
      <c r="E131" s="74" t="s">
        <v>135</v>
      </c>
      <c r="F131" s="75">
        <v>64</v>
      </c>
      <c r="G131" s="75">
        <v>2</v>
      </c>
      <c r="H131" s="74" t="s">
        <v>133</v>
      </c>
      <c r="I131" s="87" t="s">
        <v>136</v>
      </c>
      <c r="J131" s="75" t="s">
        <v>315</v>
      </c>
      <c r="K131" s="58" t="s">
        <v>491</v>
      </c>
      <c r="L131" s="75">
        <v>64</v>
      </c>
      <c r="M131" s="75">
        <v>2</v>
      </c>
      <c r="N131" s="74">
        <v>60</v>
      </c>
      <c r="O131" s="101">
        <f t="array" ref="O131">IFERROR(INDEX($AD$11:$AO$1485,MATCH($B131&amp;$I131,$Z$11:$Z$1485&amp;$AG$11:$AG$1485,0),MATCH($C131,$AD$9:$AO$9,0)),"-")</f>
        <v>64</v>
      </c>
      <c r="P131" s="75">
        <v>22</v>
      </c>
      <c r="Q131" s="75">
        <v>2</v>
      </c>
      <c r="R131" s="101">
        <f t="array" ref="R131">IFERROR(INDEX($AD$11:$AO$1485,MATCH($B131&amp;$I131,$Z$11:$Z$1485&amp;$AG$11:$AG$1485,0),MATCH($D131,$AD$9:$AO$9,0)),"-")</f>
        <v>62.701000000000001</v>
      </c>
      <c r="S131" s="75">
        <v>17</v>
      </c>
      <c r="T131" s="75">
        <v>7</v>
      </c>
      <c r="U131" s="75">
        <v>5</v>
      </c>
      <c r="V131" s="75">
        <v>10</v>
      </c>
      <c r="W131" s="50">
        <f t="shared" si="10"/>
        <v>20</v>
      </c>
      <c r="X131" s="50">
        <f t="shared" si="11"/>
        <v>10</v>
      </c>
      <c r="Z131" s="27" t="str">
        <f t="shared" si="9"/>
        <v>M64×2</v>
      </c>
      <c r="AA131" s="28" t="s">
        <v>135</v>
      </c>
      <c r="AB131" s="28"/>
      <c r="AC131" s="28"/>
      <c r="AD131" s="27">
        <v>64</v>
      </c>
      <c r="AE131" s="27">
        <v>2</v>
      </c>
      <c r="AF131" s="28">
        <v>60</v>
      </c>
      <c r="AG131" s="30" t="s">
        <v>136</v>
      </c>
      <c r="AH131" s="30">
        <f>INDEX(공차방식!$C$6:$D$29,MATCH(AE131,공차방식!$B$6:$B$29,0),MATCH(RIGHT(AG131,1),공차방식!$C$5:$D$5,0))/1000</f>
        <v>0</v>
      </c>
      <c r="AI131" s="28">
        <f t="shared" ca="1" si="12"/>
        <v>62.890999999999998</v>
      </c>
      <c r="AJ131" s="28">
        <f t="shared" si="13"/>
        <v>62.701000000000001</v>
      </c>
      <c r="AK131" s="28">
        <f t="array" aca="1" ref="AK131" ca="1">ROUND(INDEX(공차방식!T$6:X$50,MATCH(AQ131&amp;AE131,공차방식!R$6:R$50&amp;공차방식!S$6:S$50,0),MATCH(VALUE(LEFT(AG131,1)),공차방식!T$5:X$5,0))/1000,4)</f>
        <v>0.19</v>
      </c>
      <c r="AL131" s="28">
        <f t="shared" si="14"/>
        <v>62.134900000000002</v>
      </c>
      <c r="AM131" s="28">
        <f t="shared" si="15"/>
        <v>61.834899999999998</v>
      </c>
      <c r="AN131" s="28">
        <f t="array" ref="AN131">ROUND(INDEX(공차방식!H$6:L$29,MATCH(AE131,공차방식!B$6:B$29,0),MATCH(VALUE(LEFT(AG131,1)),공차방식!H$5:L$5,0))/1000,4)</f>
        <v>0.3</v>
      </c>
      <c r="AO131" s="28">
        <v>63.295999999999999</v>
      </c>
      <c r="AQ131" s="39">
        <f ca="1">OFFSET(공차방식!R$5,COUNTIF(공차방식!R$6:R$50,"&lt;"&amp;AD131)+1,0)</f>
        <v>90</v>
      </c>
    </row>
    <row r="132" spans="2:43" ht="15" x14ac:dyDescent="0.3">
      <c r="B132" s="76" t="str">
        <f t="shared" si="8"/>
        <v>M64×1.5</v>
      </c>
      <c r="C132" s="77" t="s">
        <v>212</v>
      </c>
      <c r="D132" s="77" t="s">
        <v>221</v>
      </c>
      <c r="E132" s="74" t="s">
        <v>135</v>
      </c>
      <c r="F132" s="75">
        <v>64</v>
      </c>
      <c r="G132" s="75">
        <v>1.5</v>
      </c>
      <c r="H132" s="74" t="s">
        <v>133</v>
      </c>
      <c r="I132" s="87" t="s">
        <v>136</v>
      </c>
      <c r="J132" s="75" t="s">
        <v>315</v>
      </c>
      <c r="K132" s="58" t="s">
        <v>491</v>
      </c>
      <c r="L132" s="75">
        <v>64</v>
      </c>
      <c r="M132" s="75">
        <v>1.5</v>
      </c>
      <c r="N132" s="74">
        <v>60</v>
      </c>
      <c r="O132" s="101">
        <f t="array" ref="O132">IFERROR(INDEX($AD$11:$AO$1485,MATCH($B132&amp;$I132,$Z$11:$Z$1485&amp;$AG$11:$AG$1485,0),MATCH($C132,$AD$9:$AO$9,0)),"-")</f>
        <v>64</v>
      </c>
      <c r="P132" s="75">
        <v>22</v>
      </c>
      <c r="Q132" s="75">
        <v>2</v>
      </c>
      <c r="R132" s="101">
        <f t="array" ref="R132">IFERROR(INDEX($AD$11:$AO$1485,MATCH($B132&amp;$I132,$Z$11:$Z$1485&amp;$AG$11:$AG$1485,0),MATCH($D132,$AD$9:$AO$9,0)),"-")</f>
        <v>63.025700000000001</v>
      </c>
      <c r="S132" s="75">
        <v>17</v>
      </c>
      <c r="T132" s="75">
        <v>7</v>
      </c>
      <c r="U132" s="75">
        <v>5</v>
      </c>
      <c r="V132" s="75">
        <v>12</v>
      </c>
      <c r="W132" s="50">
        <f t="shared" si="10"/>
        <v>20</v>
      </c>
      <c r="X132" s="50">
        <f t="shared" si="11"/>
        <v>10</v>
      </c>
      <c r="Z132" s="27" t="str">
        <f t="shared" si="9"/>
        <v>M64×1.5</v>
      </c>
      <c r="AA132" s="28" t="s">
        <v>135</v>
      </c>
      <c r="AB132" s="28"/>
      <c r="AC132" s="28"/>
      <c r="AD132" s="27">
        <v>64</v>
      </c>
      <c r="AE132" s="27">
        <v>1.5</v>
      </c>
      <c r="AF132" s="28">
        <v>60</v>
      </c>
      <c r="AG132" s="30" t="s">
        <v>136</v>
      </c>
      <c r="AH132" s="30">
        <f>INDEX(공차방식!$C$6:$D$29,MATCH(AE132,공차방식!$B$6:$B$29,0),MATCH(RIGHT(AG132,1),공차방식!$C$5:$D$5,0))/1000</f>
        <v>0</v>
      </c>
      <c r="AI132" s="28">
        <f t="shared" ca="1" si="12"/>
        <v>63.195700000000002</v>
      </c>
      <c r="AJ132" s="28">
        <f t="shared" si="13"/>
        <v>63.025700000000001</v>
      </c>
      <c r="AK132" s="28">
        <f t="array" aca="1" ref="AK132" ca="1">ROUND(INDEX(공차방식!T$6:X$50,MATCH(AQ132&amp;AE132,공차방식!R$6:R$50&amp;공차방식!S$6:S$50,0),MATCH(VALUE(LEFT(AG132,1)),공차방식!T$5:X$5,0))/1000,4)</f>
        <v>0.17</v>
      </c>
      <c r="AL132" s="28">
        <f t="shared" si="14"/>
        <v>62.612200000000001</v>
      </c>
      <c r="AM132" s="28">
        <f t="shared" si="15"/>
        <v>62.376199999999997</v>
      </c>
      <c r="AN132" s="28">
        <f t="array" ref="AN132">ROUND(INDEX(공차방식!H$6:L$29,MATCH(AE132,공차방식!B$6:B$29,0),MATCH(VALUE(LEFT(AG132,1)),공차방식!H$5:L$5,0))/1000,4)</f>
        <v>0.23599999999999999</v>
      </c>
      <c r="AO132" s="28">
        <v>63.500999999999998</v>
      </c>
      <c r="AQ132" s="39">
        <f ca="1">OFFSET(공차방식!R$5,COUNTIF(공차방식!R$6:R$50,"&lt;"&amp;AD132)+1,0)</f>
        <v>90</v>
      </c>
    </row>
    <row r="133" spans="2:43" ht="15" x14ac:dyDescent="0.3">
      <c r="B133" s="76" t="str">
        <f t="shared" si="8"/>
        <v>M65×4</v>
      </c>
      <c r="C133" s="77" t="s">
        <v>212</v>
      </c>
      <c r="D133" s="77" t="s">
        <v>221</v>
      </c>
      <c r="E133" s="74" t="s">
        <v>135</v>
      </c>
      <c r="F133" s="75">
        <v>65</v>
      </c>
      <c r="G133" s="75">
        <v>4</v>
      </c>
      <c r="H133" s="74" t="s">
        <v>133</v>
      </c>
      <c r="I133" s="87" t="s">
        <v>136</v>
      </c>
      <c r="J133" s="75" t="s">
        <v>315</v>
      </c>
      <c r="K133" s="58" t="s">
        <v>491</v>
      </c>
      <c r="L133" s="75">
        <v>65</v>
      </c>
      <c r="M133" s="75">
        <v>4</v>
      </c>
      <c r="N133" s="74">
        <v>60</v>
      </c>
      <c r="O133" s="101">
        <f t="array" ref="O133">IFERROR(INDEX($AD$11:$AO$1485,MATCH($B133&amp;$I133,$Z$11:$Z$1485&amp;$AG$11:$AG$1485,0),MATCH($C133,$AD$9:$AO$9,0)),"-")</f>
        <v>65</v>
      </c>
      <c r="P133" s="75">
        <v>30</v>
      </c>
      <c r="Q133" s="75">
        <v>2</v>
      </c>
      <c r="R133" s="101">
        <f t="array" ref="R133">IFERROR(INDEX($AD$11:$AO$1485,MATCH($B133&amp;$I133,$Z$11:$Z$1485&amp;$AG$11:$AG$1485,0),MATCH($D133,$AD$9:$AO$9,0)),"-")</f>
        <v>62.401899999999998</v>
      </c>
      <c r="S133" s="75">
        <v>23</v>
      </c>
      <c r="T133" s="75">
        <v>9</v>
      </c>
      <c r="U133" s="75">
        <v>6</v>
      </c>
      <c r="V133" s="75">
        <v>8</v>
      </c>
      <c r="W133" s="50">
        <f t="shared" si="10"/>
        <v>28</v>
      </c>
      <c r="X133" s="50">
        <f t="shared" si="11"/>
        <v>14</v>
      </c>
      <c r="Z133" s="27" t="str">
        <f t="shared" si="9"/>
        <v>M65×4</v>
      </c>
      <c r="AA133" s="28" t="s">
        <v>135</v>
      </c>
      <c r="AB133" s="28"/>
      <c r="AC133" s="28"/>
      <c r="AD133" s="27">
        <v>65</v>
      </c>
      <c r="AE133" s="27">
        <v>4</v>
      </c>
      <c r="AF133" s="28">
        <v>60</v>
      </c>
      <c r="AG133" s="30" t="s">
        <v>136</v>
      </c>
      <c r="AH133" s="30">
        <f>INDEX(공차방식!$C$6:$D$29,MATCH(AE133,공차방식!$B$6:$B$29,0),MATCH(RIGHT(AG133,1),공차방식!$C$5:$D$5,0))/1000</f>
        <v>0</v>
      </c>
      <c r="AI133" s="28">
        <f t="shared" ca="1" si="12"/>
        <v>62.651899999999998</v>
      </c>
      <c r="AJ133" s="28">
        <f t="shared" si="13"/>
        <v>62.401899999999998</v>
      </c>
      <c r="AK133" s="28">
        <f t="array" aca="1" ref="AK133" ca="1">ROUND(INDEX(공차방식!T$6:X$50,MATCH(AQ133&amp;AE133,공차방식!R$6:R$50&amp;공차방식!S$6:S$50,0),MATCH(VALUE(LEFT(AG133,1)),공차방식!T$5:X$5,0))/1000,4)</f>
        <v>0.25</v>
      </c>
      <c r="AL133" s="28">
        <f t="shared" si="14"/>
        <v>61.1449</v>
      </c>
      <c r="AM133" s="28">
        <f t="shared" si="15"/>
        <v>60.669899999999998</v>
      </c>
      <c r="AN133" s="28">
        <f t="array" ref="AN133">ROUND(INDEX(공차방식!H$6:L$29,MATCH(AE133,공차방식!B$6:B$29,0),MATCH(VALUE(LEFT(AG133,1)),공차방식!H$5:L$5,0))/1000,4)</f>
        <v>0.47499999999999998</v>
      </c>
      <c r="AO133" s="28">
        <v>63.459000000000003</v>
      </c>
      <c r="AQ133" s="39">
        <f ca="1">OFFSET(공차방식!R$5,COUNTIF(공차방식!R$6:R$50,"&lt;"&amp;AD133)+1,0)</f>
        <v>90</v>
      </c>
    </row>
    <row r="134" spans="2:43" ht="15" x14ac:dyDescent="0.3">
      <c r="B134" s="76" t="str">
        <f t="shared" si="8"/>
        <v>M65×3</v>
      </c>
      <c r="C134" s="77" t="s">
        <v>212</v>
      </c>
      <c r="D134" s="77" t="s">
        <v>221</v>
      </c>
      <c r="E134" s="74" t="s">
        <v>135</v>
      </c>
      <c r="F134" s="75">
        <v>65</v>
      </c>
      <c r="G134" s="75">
        <v>3</v>
      </c>
      <c r="H134" s="74" t="s">
        <v>133</v>
      </c>
      <c r="I134" s="87" t="s">
        <v>136</v>
      </c>
      <c r="J134" s="75" t="s">
        <v>315</v>
      </c>
      <c r="K134" s="58" t="s">
        <v>491</v>
      </c>
      <c r="L134" s="75">
        <v>65</v>
      </c>
      <c r="M134" s="75">
        <v>3</v>
      </c>
      <c r="N134" s="74">
        <v>60</v>
      </c>
      <c r="O134" s="101">
        <f t="array" ref="O134">IFERROR(INDEX($AD$11:$AO$1485,MATCH($B134&amp;$I134,$Z$11:$Z$1485&amp;$AG$11:$AG$1485,0),MATCH($C134,$AD$9:$AO$9,0)),"-")</f>
        <v>65</v>
      </c>
      <c r="P134" s="75">
        <v>30</v>
      </c>
      <c r="Q134" s="75">
        <v>2</v>
      </c>
      <c r="R134" s="101">
        <f t="array" ref="R134">IFERROR(INDEX($AD$11:$AO$1485,MATCH($B134&amp;$I134,$Z$11:$Z$1485&amp;$AG$11:$AG$1485,0),MATCH($D134,$AD$9:$AO$9,0)),"-")</f>
        <v>63.051400000000001</v>
      </c>
      <c r="S134" s="75">
        <v>23</v>
      </c>
      <c r="T134" s="75">
        <v>9</v>
      </c>
      <c r="U134" s="75">
        <v>5</v>
      </c>
      <c r="V134" s="75">
        <v>9</v>
      </c>
      <c r="W134" s="50">
        <f t="shared" si="10"/>
        <v>28</v>
      </c>
      <c r="X134" s="50">
        <f t="shared" si="11"/>
        <v>14</v>
      </c>
      <c r="Z134" s="27" t="str">
        <f t="shared" si="9"/>
        <v>M65×3</v>
      </c>
      <c r="AA134" s="28" t="s">
        <v>135</v>
      </c>
      <c r="AB134" s="28"/>
      <c r="AC134" s="28"/>
      <c r="AD134" s="27">
        <v>65</v>
      </c>
      <c r="AE134" s="27">
        <v>3</v>
      </c>
      <c r="AF134" s="28">
        <v>60</v>
      </c>
      <c r="AG134" s="30" t="s">
        <v>136</v>
      </c>
      <c r="AH134" s="30">
        <f>INDEX(공차방식!$C$6:$D$29,MATCH(AE134,공차방식!$B$6:$B$29,0),MATCH(RIGHT(AG134,1),공차방식!$C$5:$D$5,0))/1000</f>
        <v>0</v>
      </c>
      <c r="AI134" s="28">
        <f t="shared" ca="1" si="12"/>
        <v>63.275399999999998</v>
      </c>
      <c r="AJ134" s="28">
        <f t="shared" si="13"/>
        <v>63.051400000000001</v>
      </c>
      <c r="AK134" s="28">
        <f t="array" aca="1" ref="AK134" ca="1">ROUND(INDEX(공차방식!T$6:X$50,MATCH(AQ134&amp;AE134,공차방식!R$6:R$50&amp;공차방식!S$6:S$50,0),MATCH(VALUE(LEFT(AG134,1)),공차방식!T$5:X$5,0))/1000,4)</f>
        <v>0.224</v>
      </c>
      <c r="AL134" s="28">
        <f t="shared" si="14"/>
        <v>62.1524</v>
      </c>
      <c r="AM134" s="28">
        <f t="shared" si="15"/>
        <v>61.752400000000002</v>
      </c>
      <c r="AN134" s="28">
        <f t="array" ref="AN134">ROUND(INDEX(공차방식!H$6:L$29,MATCH(AE134,공차방식!B$6:B$29,0),MATCH(VALUE(LEFT(AG134,1)),공차방식!H$5:L$5,0))/1000,4)</f>
        <v>0.4</v>
      </c>
      <c r="AO134" s="28">
        <v>63.881999999999998</v>
      </c>
      <c r="AQ134" s="39">
        <f ca="1">OFFSET(공차방식!R$5,COUNTIF(공차방식!R$6:R$50,"&lt;"&amp;AD134)+1,0)</f>
        <v>90</v>
      </c>
    </row>
    <row r="135" spans="2:43" ht="15" x14ac:dyDescent="0.3">
      <c r="B135" s="76" t="str">
        <f t="shared" si="8"/>
        <v>M65×2</v>
      </c>
      <c r="C135" s="77" t="s">
        <v>212</v>
      </c>
      <c r="D135" s="77" t="s">
        <v>221</v>
      </c>
      <c r="E135" s="74" t="s">
        <v>135</v>
      </c>
      <c r="F135" s="75">
        <v>65</v>
      </c>
      <c r="G135" s="75">
        <v>2</v>
      </c>
      <c r="H135" s="74" t="s">
        <v>133</v>
      </c>
      <c r="I135" s="87" t="s">
        <v>136</v>
      </c>
      <c r="J135" s="75" t="s">
        <v>315</v>
      </c>
      <c r="K135" s="58" t="s">
        <v>491</v>
      </c>
      <c r="L135" s="75">
        <v>65</v>
      </c>
      <c r="M135" s="75">
        <v>2</v>
      </c>
      <c r="N135" s="74">
        <v>60</v>
      </c>
      <c r="O135" s="101">
        <f t="array" ref="O135">IFERROR(INDEX($AD$11:$AO$1485,MATCH($B135&amp;$I135,$Z$11:$Z$1485&amp;$AG$11:$AG$1485,0),MATCH($C135,$AD$9:$AO$9,0)),"-")</f>
        <v>65</v>
      </c>
      <c r="P135" s="75">
        <v>22</v>
      </c>
      <c r="Q135" s="75">
        <v>2</v>
      </c>
      <c r="R135" s="101">
        <f t="array" ref="R135">IFERROR(INDEX($AD$11:$AO$1485,MATCH($B135&amp;$I135,$Z$11:$Z$1485&amp;$AG$11:$AG$1485,0),MATCH($D135,$AD$9:$AO$9,0)),"-")</f>
        <v>63.701000000000001</v>
      </c>
      <c r="S135" s="75">
        <v>17</v>
      </c>
      <c r="T135" s="75">
        <v>7</v>
      </c>
      <c r="U135" s="75">
        <v>5</v>
      </c>
      <c r="V135" s="75">
        <v>10</v>
      </c>
      <c r="W135" s="50">
        <f t="shared" si="10"/>
        <v>20</v>
      </c>
      <c r="X135" s="50">
        <f t="shared" si="11"/>
        <v>10</v>
      </c>
      <c r="Z135" s="27" t="str">
        <f t="shared" si="9"/>
        <v>M65×2</v>
      </c>
      <c r="AA135" s="28" t="s">
        <v>135</v>
      </c>
      <c r="AB135" s="28"/>
      <c r="AC135" s="28"/>
      <c r="AD135" s="27">
        <v>65</v>
      </c>
      <c r="AE135" s="27">
        <v>2</v>
      </c>
      <c r="AF135" s="28">
        <v>60</v>
      </c>
      <c r="AG135" s="30" t="s">
        <v>136</v>
      </c>
      <c r="AH135" s="30">
        <f>INDEX(공차방식!$C$6:$D$29,MATCH(AE135,공차방식!$B$6:$B$29,0),MATCH(RIGHT(AG135,1),공차방식!$C$5:$D$5,0))/1000</f>
        <v>0</v>
      </c>
      <c r="AI135" s="28">
        <f t="shared" ca="1" si="12"/>
        <v>63.890999999999998</v>
      </c>
      <c r="AJ135" s="28">
        <f t="shared" si="13"/>
        <v>63.701000000000001</v>
      </c>
      <c r="AK135" s="28">
        <f t="array" aca="1" ref="AK135" ca="1">ROUND(INDEX(공차방식!T$6:X$50,MATCH(AQ135&amp;AE135,공차방식!R$6:R$50&amp;공차방식!S$6:S$50,0),MATCH(VALUE(LEFT(AG135,1)),공차방식!T$5:X$5,0))/1000,4)</f>
        <v>0.19</v>
      </c>
      <c r="AL135" s="28">
        <f t="shared" si="14"/>
        <v>63.134900000000002</v>
      </c>
      <c r="AM135" s="28">
        <f t="shared" si="15"/>
        <v>62.834899999999998</v>
      </c>
      <c r="AN135" s="28">
        <f t="array" ref="AN135">ROUND(INDEX(공차방식!H$6:L$29,MATCH(AE135,공차방식!B$6:B$29,0),MATCH(VALUE(LEFT(AG135,1)),공차방식!H$5:L$5,0))/1000,4)</f>
        <v>0.3</v>
      </c>
      <c r="AO135" s="28">
        <v>64.296000000000006</v>
      </c>
      <c r="AQ135" s="39">
        <f ca="1">OFFSET(공차방식!R$5,COUNTIF(공차방식!R$6:R$50,"&lt;"&amp;AD135)+1,0)</f>
        <v>90</v>
      </c>
    </row>
    <row r="136" spans="2:43" ht="15" x14ac:dyDescent="0.3">
      <c r="B136" s="76" t="str">
        <f t="shared" si="8"/>
        <v>M65×1.5</v>
      </c>
      <c r="C136" s="77" t="s">
        <v>212</v>
      </c>
      <c r="D136" s="77" t="s">
        <v>221</v>
      </c>
      <c r="E136" s="74" t="s">
        <v>135</v>
      </c>
      <c r="F136" s="75">
        <v>65</v>
      </c>
      <c r="G136" s="75">
        <v>1.5</v>
      </c>
      <c r="H136" s="74" t="s">
        <v>133</v>
      </c>
      <c r="I136" s="87" t="s">
        <v>136</v>
      </c>
      <c r="J136" s="75" t="s">
        <v>315</v>
      </c>
      <c r="K136" s="58" t="s">
        <v>491</v>
      </c>
      <c r="L136" s="75">
        <v>65</v>
      </c>
      <c r="M136" s="75">
        <v>1.5</v>
      </c>
      <c r="N136" s="74">
        <v>60</v>
      </c>
      <c r="O136" s="101">
        <f t="array" ref="O136">IFERROR(INDEX($AD$11:$AO$1485,MATCH($B136&amp;$I136,$Z$11:$Z$1485&amp;$AG$11:$AG$1485,0),MATCH($C136,$AD$9:$AO$9,0)),"-")</f>
        <v>65</v>
      </c>
      <c r="P136" s="75">
        <v>22</v>
      </c>
      <c r="Q136" s="75">
        <v>2</v>
      </c>
      <c r="R136" s="101">
        <f t="array" ref="R136">IFERROR(INDEX($AD$11:$AO$1485,MATCH($B136&amp;$I136,$Z$11:$Z$1485&amp;$AG$11:$AG$1485,0),MATCH($D136,$AD$9:$AO$9,0)),"-")</f>
        <v>64.025700000000001</v>
      </c>
      <c r="S136" s="75">
        <v>17</v>
      </c>
      <c r="T136" s="75">
        <v>7</v>
      </c>
      <c r="U136" s="75">
        <v>5</v>
      </c>
      <c r="V136" s="75">
        <v>12</v>
      </c>
      <c r="W136" s="50">
        <f t="shared" si="10"/>
        <v>20</v>
      </c>
      <c r="X136" s="50">
        <f t="shared" si="11"/>
        <v>10</v>
      </c>
      <c r="Z136" s="27" t="str">
        <f t="shared" si="9"/>
        <v>M65×1.5</v>
      </c>
      <c r="AA136" s="28" t="s">
        <v>135</v>
      </c>
      <c r="AB136" s="28"/>
      <c r="AC136" s="28"/>
      <c r="AD136" s="27">
        <v>65</v>
      </c>
      <c r="AE136" s="27">
        <v>1.5</v>
      </c>
      <c r="AF136" s="28">
        <v>60</v>
      </c>
      <c r="AG136" s="30" t="s">
        <v>136</v>
      </c>
      <c r="AH136" s="30">
        <f>INDEX(공차방식!$C$6:$D$29,MATCH(AE136,공차방식!$B$6:$B$29,0),MATCH(RIGHT(AG136,1),공차방식!$C$5:$D$5,0))/1000</f>
        <v>0</v>
      </c>
      <c r="AI136" s="28">
        <f t="shared" ca="1" si="12"/>
        <v>64.195700000000002</v>
      </c>
      <c r="AJ136" s="28">
        <f t="shared" si="13"/>
        <v>64.025700000000001</v>
      </c>
      <c r="AK136" s="28">
        <f t="array" aca="1" ref="AK136" ca="1">ROUND(INDEX(공차방식!T$6:X$50,MATCH(AQ136&amp;AE136,공차방식!R$6:R$50&amp;공차방식!S$6:S$50,0),MATCH(VALUE(LEFT(AG136,1)),공차방식!T$5:X$5,0))/1000,4)</f>
        <v>0.17</v>
      </c>
      <c r="AL136" s="28">
        <f t="shared" si="14"/>
        <v>63.612200000000001</v>
      </c>
      <c r="AM136" s="28">
        <f t="shared" si="15"/>
        <v>63.376199999999997</v>
      </c>
      <c r="AN136" s="28">
        <f t="array" ref="AN136">ROUND(INDEX(공차방식!H$6:L$29,MATCH(AE136,공차방식!B$6:B$29,0),MATCH(VALUE(LEFT(AG136,1)),공차방식!H$5:L$5,0))/1000,4)</f>
        <v>0.23599999999999999</v>
      </c>
      <c r="AO136" s="28">
        <v>64.501000000000005</v>
      </c>
      <c r="AQ136" s="39">
        <f ca="1">OFFSET(공차방식!R$5,COUNTIF(공차방식!R$6:R$50,"&lt;"&amp;AD136)+1,0)</f>
        <v>90</v>
      </c>
    </row>
    <row r="137" spans="2:43" ht="15" x14ac:dyDescent="0.3">
      <c r="B137" s="76" t="str">
        <f t="shared" si="8"/>
        <v>M68×4</v>
      </c>
      <c r="C137" s="77" t="s">
        <v>212</v>
      </c>
      <c r="D137" s="77" t="s">
        <v>221</v>
      </c>
      <c r="E137" s="74" t="s">
        <v>135</v>
      </c>
      <c r="F137" s="75">
        <v>68</v>
      </c>
      <c r="G137" s="75">
        <v>4</v>
      </c>
      <c r="H137" s="74" t="s">
        <v>133</v>
      </c>
      <c r="I137" s="87" t="s">
        <v>136</v>
      </c>
      <c r="J137" s="75" t="s">
        <v>315</v>
      </c>
      <c r="K137" s="58" t="s">
        <v>491</v>
      </c>
      <c r="L137" s="75">
        <v>68</v>
      </c>
      <c r="M137" s="75">
        <v>4</v>
      </c>
      <c r="N137" s="74">
        <v>60</v>
      </c>
      <c r="O137" s="101">
        <f t="array" ref="O137">IFERROR(INDEX($AD$11:$AO$1485,MATCH($B137&amp;$I137,$Z$11:$Z$1485&amp;$AG$11:$AG$1485,0),MATCH($C137,$AD$9:$AO$9,0)),"-")</f>
        <v>68</v>
      </c>
      <c r="P137" s="75">
        <v>30</v>
      </c>
      <c r="Q137" s="75">
        <v>2</v>
      </c>
      <c r="R137" s="101">
        <f t="array" ref="R137">IFERROR(INDEX($AD$11:$AO$1485,MATCH($B137&amp;$I137,$Z$11:$Z$1485&amp;$AG$11:$AG$1485,0),MATCH($D137,$AD$9:$AO$9,0)),"-")</f>
        <v>65.401899999999998</v>
      </c>
      <c r="S137" s="75">
        <v>23</v>
      </c>
      <c r="T137" s="75">
        <v>9</v>
      </c>
      <c r="U137" s="75">
        <v>6</v>
      </c>
      <c r="V137" s="75">
        <v>8</v>
      </c>
      <c r="W137" s="50">
        <f t="shared" si="10"/>
        <v>28</v>
      </c>
      <c r="X137" s="50">
        <f t="shared" si="11"/>
        <v>14</v>
      </c>
      <c r="Z137" s="27" t="str">
        <f t="shared" si="9"/>
        <v>M68×4</v>
      </c>
      <c r="AA137" s="28" t="s">
        <v>135</v>
      </c>
      <c r="AB137" s="28"/>
      <c r="AC137" s="28"/>
      <c r="AD137" s="27">
        <v>68</v>
      </c>
      <c r="AE137" s="27">
        <v>4</v>
      </c>
      <c r="AF137" s="28">
        <v>60</v>
      </c>
      <c r="AG137" s="30" t="s">
        <v>136</v>
      </c>
      <c r="AH137" s="30">
        <f>INDEX(공차방식!$C$6:$D$29,MATCH(AE137,공차방식!$B$6:$B$29,0),MATCH(RIGHT(AG137,1),공차방식!$C$5:$D$5,0))/1000</f>
        <v>0</v>
      </c>
      <c r="AI137" s="28">
        <f t="shared" ca="1" si="12"/>
        <v>65.651899999999998</v>
      </c>
      <c r="AJ137" s="28">
        <f t="shared" si="13"/>
        <v>65.401899999999998</v>
      </c>
      <c r="AK137" s="28">
        <f t="array" aca="1" ref="AK137" ca="1">ROUND(INDEX(공차방식!T$6:X$50,MATCH(AQ137&amp;AE137,공차방식!R$6:R$50&amp;공차방식!S$6:S$50,0),MATCH(VALUE(LEFT(AG137,1)),공차방식!T$5:X$5,0))/1000,4)</f>
        <v>0.25</v>
      </c>
      <c r="AL137" s="28">
        <f t="shared" si="14"/>
        <v>64.144900000000007</v>
      </c>
      <c r="AM137" s="28">
        <f t="shared" si="15"/>
        <v>63.669899999999998</v>
      </c>
      <c r="AN137" s="28">
        <f t="array" ref="AN137">ROUND(INDEX(공차방식!H$6:L$29,MATCH(AE137,공차방식!B$6:B$29,0),MATCH(VALUE(LEFT(AG137,1)),공차방식!H$5:L$5,0))/1000,4)</f>
        <v>0.47499999999999998</v>
      </c>
      <c r="AO137" s="28">
        <v>66.459000000000003</v>
      </c>
      <c r="AQ137" s="39">
        <f ca="1">OFFSET(공차방식!R$5,COUNTIF(공차방식!R$6:R$50,"&lt;"&amp;AD137)+1,0)</f>
        <v>90</v>
      </c>
    </row>
    <row r="138" spans="2:43" ht="15" x14ac:dyDescent="0.3">
      <c r="B138" s="76" t="str">
        <f t="shared" si="8"/>
        <v>M68×3</v>
      </c>
      <c r="C138" s="77" t="s">
        <v>212</v>
      </c>
      <c r="D138" s="77" t="s">
        <v>221</v>
      </c>
      <c r="E138" s="74" t="s">
        <v>135</v>
      </c>
      <c r="F138" s="75">
        <v>68</v>
      </c>
      <c r="G138" s="75">
        <v>3</v>
      </c>
      <c r="H138" s="74" t="s">
        <v>133</v>
      </c>
      <c r="I138" s="87" t="s">
        <v>136</v>
      </c>
      <c r="J138" s="75" t="s">
        <v>315</v>
      </c>
      <c r="K138" s="58" t="s">
        <v>491</v>
      </c>
      <c r="L138" s="75">
        <v>68</v>
      </c>
      <c r="M138" s="75">
        <v>3</v>
      </c>
      <c r="N138" s="74">
        <v>60</v>
      </c>
      <c r="O138" s="101">
        <f t="array" ref="O138">IFERROR(INDEX($AD$11:$AO$1485,MATCH($B138&amp;$I138,$Z$11:$Z$1485&amp;$AG$11:$AG$1485,0),MATCH($C138,$AD$9:$AO$9,0)),"-")</f>
        <v>68</v>
      </c>
      <c r="P138" s="75">
        <v>30</v>
      </c>
      <c r="Q138" s="75">
        <v>2</v>
      </c>
      <c r="R138" s="101">
        <f t="array" ref="R138">IFERROR(INDEX($AD$11:$AO$1485,MATCH($B138&amp;$I138,$Z$11:$Z$1485&amp;$AG$11:$AG$1485,0),MATCH($D138,$AD$9:$AO$9,0)),"-")</f>
        <v>66.051400000000001</v>
      </c>
      <c r="S138" s="75">
        <v>23</v>
      </c>
      <c r="T138" s="75">
        <v>9</v>
      </c>
      <c r="U138" s="75">
        <v>5</v>
      </c>
      <c r="V138" s="75">
        <v>9</v>
      </c>
      <c r="W138" s="50">
        <f t="shared" si="10"/>
        <v>28</v>
      </c>
      <c r="X138" s="50">
        <f t="shared" si="11"/>
        <v>14</v>
      </c>
      <c r="Z138" s="27" t="str">
        <f t="shared" si="9"/>
        <v>M68×3</v>
      </c>
      <c r="AA138" s="28" t="s">
        <v>135</v>
      </c>
      <c r="AB138" s="28"/>
      <c r="AC138" s="28"/>
      <c r="AD138" s="27">
        <v>68</v>
      </c>
      <c r="AE138" s="27">
        <v>3</v>
      </c>
      <c r="AF138" s="28">
        <v>60</v>
      </c>
      <c r="AG138" s="30" t="s">
        <v>136</v>
      </c>
      <c r="AH138" s="30">
        <f>INDEX(공차방식!$C$6:$D$29,MATCH(AE138,공차방식!$B$6:$B$29,0),MATCH(RIGHT(AG138,1),공차방식!$C$5:$D$5,0))/1000</f>
        <v>0</v>
      </c>
      <c r="AI138" s="28">
        <f t="shared" ca="1" si="12"/>
        <v>66.275400000000005</v>
      </c>
      <c r="AJ138" s="28">
        <f t="shared" si="13"/>
        <v>66.051400000000001</v>
      </c>
      <c r="AK138" s="28">
        <f t="array" aca="1" ref="AK138" ca="1">ROUND(INDEX(공차방식!T$6:X$50,MATCH(AQ138&amp;AE138,공차방식!R$6:R$50&amp;공차방식!S$6:S$50,0),MATCH(VALUE(LEFT(AG138,1)),공차방식!T$5:X$5,0))/1000,4)</f>
        <v>0.224</v>
      </c>
      <c r="AL138" s="28">
        <f t="shared" si="14"/>
        <v>65.1524</v>
      </c>
      <c r="AM138" s="28">
        <f t="shared" si="15"/>
        <v>64.752399999999994</v>
      </c>
      <c r="AN138" s="28">
        <f t="array" ref="AN138">ROUND(INDEX(공차방식!H$6:L$29,MATCH(AE138,공차방식!B$6:B$29,0),MATCH(VALUE(LEFT(AG138,1)),공차방식!H$5:L$5,0))/1000,4)</f>
        <v>0.4</v>
      </c>
      <c r="AO138" s="28">
        <v>66.882000000000005</v>
      </c>
      <c r="AQ138" s="39">
        <f ca="1">OFFSET(공차방식!R$5,COUNTIF(공차방식!R$6:R$50,"&lt;"&amp;AD138)+1,0)</f>
        <v>90</v>
      </c>
    </row>
    <row r="139" spans="2:43" ht="15" x14ac:dyDescent="0.3">
      <c r="B139" s="76" t="str">
        <f t="shared" ref="B139:B202" si="16">CONCATENATE(E139,L139,"×",G139)</f>
        <v>M68×2</v>
      </c>
      <c r="C139" s="77" t="s">
        <v>212</v>
      </c>
      <c r="D139" s="77" t="s">
        <v>221</v>
      </c>
      <c r="E139" s="74" t="s">
        <v>135</v>
      </c>
      <c r="F139" s="75">
        <v>68</v>
      </c>
      <c r="G139" s="75">
        <v>2</v>
      </c>
      <c r="H139" s="74" t="s">
        <v>133</v>
      </c>
      <c r="I139" s="87" t="s">
        <v>136</v>
      </c>
      <c r="J139" s="75" t="s">
        <v>315</v>
      </c>
      <c r="K139" s="58" t="s">
        <v>491</v>
      </c>
      <c r="L139" s="75">
        <v>68</v>
      </c>
      <c r="M139" s="75">
        <v>2</v>
      </c>
      <c r="N139" s="74">
        <v>60</v>
      </c>
      <c r="O139" s="101">
        <f t="array" ref="O139">IFERROR(INDEX($AD$11:$AO$1485,MATCH($B139&amp;$I139,$Z$11:$Z$1485&amp;$AG$11:$AG$1485,0),MATCH($C139,$AD$9:$AO$9,0)),"-")</f>
        <v>68</v>
      </c>
      <c r="P139" s="75">
        <v>22</v>
      </c>
      <c r="Q139" s="75">
        <v>2</v>
      </c>
      <c r="R139" s="101">
        <f t="array" ref="R139">IFERROR(INDEX($AD$11:$AO$1485,MATCH($B139&amp;$I139,$Z$11:$Z$1485&amp;$AG$11:$AG$1485,0),MATCH($D139,$AD$9:$AO$9,0)),"-")</f>
        <v>66.700999999999993</v>
      </c>
      <c r="S139" s="75">
        <v>17</v>
      </c>
      <c r="T139" s="75">
        <v>7</v>
      </c>
      <c r="U139" s="75">
        <v>5</v>
      </c>
      <c r="V139" s="75">
        <v>10</v>
      </c>
      <c r="W139" s="50">
        <f t="shared" si="10"/>
        <v>20</v>
      </c>
      <c r="X139" s="50">
        <f t="shared" si="11"/>
        <v>10</v>
      </c>
      <c r="Z139" s="27" t="str">
        <f t="shared" ref="Z139:Z202" si="17">CONCATENATE(AA139,AD139,"×",AE139)</f>
        <v>M68×2</v>
      </c>
      <c r="AA139" s="28" t="s">
        <v>135</v>
      </c>
      <c r="AB139" s="28"/>
      <c r="AC139" s="28"/>
      <c r="AD139" s="27">
        <v>68</v>
      </c>
      <c r="AE139" s="27">
        <v>2</v>
      </c>
      <c r="AF139" s="28">
        <v>60</v>
      </c>
      <c r="AG139" s="30" t="s">
        <v>136</v>
      </c>
      <c r="AH139" s="30">
        <f>INDEX(공차방식!$C$6:$D$29,MATCH(AE139,공차방식!$B$6:$B$29,0),MATCH(RIGHT(AG139,1),공차방식!$C$5:$D$5,0))/1000</f>
        <v>0</v>
      </c>
      <c r="AI139" s="28">
        <f t="shared" ca="1" si="12"/>
        <v>66.891000000000005</v>
      </c>
      <c r="AJ139" s="28">
        <f t="shared" si="13"/>
        <v>66.700999999999993</v>
      </c>
      <c r="AK139" s="28">
        <f t="array" aca="1" ref="AK139" ca="1">ROUND(INDEX(공차방식!T$6:X$50,MATCH(AQ139&amp;AE139,공차방식!R$6:R$50&amp;공차방식!S$6:S$50,0),MATCH(VALUE(LEFT(AG139,1)),공차방식!T$5:X$5,0))/1000,4)</f>
        <v>0.19</v>
      </c>
      <c r="AL139" s="28">
        <f t="shared" si="14"/>
        <v>66.134900000000002</v>
      </c>
      <c r="AM139" s="28">
        <f t="shared" si="15"/>
        <v>65.834900000000005</v>
      </c>
      <c r="AN139" s="28">
        <f t="array" ref="AN139">ROUND(INDEX(공차방식!H$6:L$29,MATCH(AE139,공차방식!B$6:B$29,0),MATCH(VALUE(LEFT(AG139,1)),공차방식!H$5:L$5,0))/1000,4)</f>
        <v>0.3</v>
      </c>
      <c r="AO139" s="28">
        <v>67.296000000000006</v>
      </c>
      <c r="AQ139" s="39">
        <f ca="1">OFFSET(공차방식!R$5,COUNTIF(공차방식!R$6:R$50,"&lt;"&amp;AD139)+1,0)</f>
        <v>90</v>
      </c>
    </row>
    <row r="140" spans="2:43" ht="15" x14ac:dyDescent="0.3">
      <c r="B140" s="76" t="str">
        <f t="shared" si="16"/>
        <v>M68×1.5</v>
      </c>
      <c r="C140" s="77" t="s">
        <v>212</v>
      </c>
      <c r="D140" s="77" t="s">
        <v>221</v>
      </c>
      <c r="E140" s="74" t="s">
        <v>135</v>
      </c>
      <c r="F140" s="75">
        <v>68</v>
      </c>
      <c r="G140" s="75">
        <v>1.5</v>
      </c>
      <c r="H140" s="74" t="s">
        <v>133</v>
      </c>
      <c r="I140" s="87" t="s">
        <v>136</v>
      </c>
      <c r="J140" s="75" t="s">
        <v>315</v>
      </c>
      <c r="K140" s="58" t="s">
        <v>491</v>
      </c>
      <c r="L140" s="75">
        <v>68</v>
      </c>
      <c r="M140" s="75">
        <v>1.5</v>
      </c>
      <c r="N140" s="74">
        <v>60</v>
      </c>
      <c r="O140" s="101">
        <f t="array" ref="O140">IFERROR(INDEX($AD$11:$AO$1485,MATCH($B140&amp;$I140,$Z$11:$Z$1485&amp;$AG$11:$AG$1485,0),MATCH($C140,$AD$9:$AO$9,0)),"-")</f>
        <v>68</v>
      </c>
      <c r="P140" s="75">
        <v>22</v>
      </c>
      <c r="Q140" s="75">
        <v>2</v>
      </c>
      <c r="R140" s="101">
        <f t="array" ref="R140">IFERROR(INDEX($AD$11:$AO$1485,MATCH($B140&amp;$I140,$Z$11:$Z$1485&amp;$AG$11:$AG$1485,0),MATCH($D140,$AD$9:$AO$9,0)),"-")</f>
        <v>67.025700000000001</v>
      </c>
      <c r="S140" s="75">
        <v>17</v>
      </c>
      <c r="T140" s="75">
        <v>7</v>
      </c>
      <c r="U140" s="75">
        <v>5</v>
      </c>
      <c r="V140" s="75">
        <v>12</v>
      </c>
      <c r="W140" s="50">
        <f t="shared" ref="W140:W203" si="18">IF(P140="-","-",P140-Q140)</f>
        <v>20</v>
      </c>
      <c r="X140" s="50">
        <f t="shared" ref="X140:X203" si="19">S140-T140</f>
        <v>10</v>
      </c>
      <c r="Z140" s="27" t="str">
        <f t="shared" si="17"/>
        <v>M68×1.5</v>
      </c>
      <c r="AA140" s="28" t="s">
        <v>135</v>
      </c>
      <c r="AB140" s="28"/>
      <c r="AC140" s="28"/>
      <c r="AD140" s="27">
        <v>68</v>
      </c>
      <c r="AE140" s="27">
        <v>1.5</v>
      </c>
      <c r="AF140" s="28">
        <v>60</v>
      </c>
      <c r="AG140" s="30" t="s">
        <v>136</v>
      </c>
      <c r="AH140" s="30">
        <f>INDEX(공차방식!$C$6:$D$29,MATCH(AE140,공차방식!$B$6:$B$29,0),MATCH(RIGHT(AG140,1),공차방식!$C$5:$D$5,0))/1000</f>
        <v>0</v>
      </c>
      <c r="AI140" s="28">
        <f t="shared" ref="AI140:AI203" ca="1" si="20">ROUND(AJ140+AK140,4)</f>
        <v>67.195700000000002</v>
      </c>
      <c r="AJ140" s="28">
        <f t="shared" ref="AJ140:AJ203" si="21">ROUND(AD140-0.649519*AE140,4)</f>
        <v>67.025700000000001</v>
      </c>
      <c r="AK140" s="28">
        <f t="array" aca="1" ref="AK140" ca="1">ROUND(INDEX(공차방식!T$6:X$50,MATCH(AQ140&amp;AE140,공차방식!R$6:R$50&amp;공차방식!S$6:S$50,0),MATCH(VALUE(LEFT(AG140,1)),공차방식!T$5:X$5,0))/1000,4)</f>
        <v>0.17</v>
      </c>
      <c r="AL140" s="28">
        <f t="shared" ref="AL140:AL203" si="22">ROUND(AM140+AN140,4)</f>
        <v>66.612200000000001</v>
      </c>
      <c r="AM140" s="28">
        <f t="shared" ref="AM140:AM203" si="23">ROUND(AD140-1.082532*AE140,4)</f>
        <v>66.376199999999997</v>
      </c>
      <c r="AN140" s="28">
        <f t="array" ref="AN140">ROUND(INDEX(공차방식!H$6:L$29,MATCH(AE140,공차방식!B$6:B$29,0),MATCH(VALUE(LEFT(AG140,1)),공차방식!H$5:L$5,0))/1000,4)</f>
        <v>0.23599999999999999</v>
      </c>
      <c r="AO140" s="28">
        <v>67.501000000000005</v>
      </c>
      <c r="AQ140" s="39">
        <f ca="1">OFFSET(공차방식!R$5,COUNTIF(공차방식!R$6:R$50,"&lt;"&amp;AD140)+1,0)</f>
        <v>90</v>
      </c>
    </row>
    <row r="141" spans="2:43" ht="15" x14ac:dyDescent="0.3">
      <c r="B141" s="76" t="str">
        <f t="shared" si="16"/>
        <v>M70×6</v>
      </c>
      <c r="C141" s="77" t="s">
        <v>212</v>
      </c>
      <c r="D141" s="77" t="s">
        <v>221</v>
      </c>
      <c r="E141" s="74" t="s">
        <v>135</v>
      </c>
      <c r="F141" s="75">
        <v>70</v>
      </c>
      <c r="G141" s="75">
        <v>6</v>
      </c>
      <c r="H141" s="74" t="s">
        <v>133</v>
      </c>
      <c r="I141" s="87" t="s">
        <v>136</v>
      </c>
      <c r="J141" s="75" t="s">
        <v>315</v>
      </c>
      <c r="K141" s="58" t="s">
        <v>491</v>
      </c>
      <c r="L141" s="75">
        <v>70</v>
      </c>
      <c r="M141" s="75">
        <v>6</v>
      </c>
      <c r="N141" s="74">
        <v>60</v>
      </c>
      <c r="O141" s="101">
        <f t="array" ref="O141">IFERROR(INDEX($AD$11:$AO$1485,MATCH($B141&amp;$I141,$Z$11:$Z$1485&amp;$AG$11:$AG$1485,0),MATCH($C141,$AD$9:$AO$9,0)),"-")</f>
        <v>70</v>
      </c>
      <c r="P141" s="75">
        <v>30</v>
      </c>
      <c r="Q141" s="75">
        <v>2</v>
      </c>
      <c r="R141" s="101">
        <f t="array" ref="R141">IFERROR(INDEX($AD$11:$AO$1485,MATCH($B141&amp;$I141,$Z$11:$Z$1485&amp;$AG$11:$AG$1485,0),MATCH($D141,$AD$9:$AO$9,0)),"-")</f>
        <v>66.102900000000005</v>
      </c>
      <c r="S141" s="75">
        <v>23</v>
      </c>
      <c r="T141" s="75">
        <v>9</v>
      </c>
      <c r="U141" s="75">
        <v>6</v>
      </c>
      <c r="V141" s="75">
        <v>8</v>
      </c>
      <c r="W141" s="50">
        <f t="shared" si="18"/>
        <v>28</v>
      </c>
      <c r="X141" s="50">
        <f t="shared" si="19"/>
        <v>14</v>
      </c>
      <c r="Z141" s="27" t="str">
        <f t="shared" si="17"/>
        <v>M70×6</v>
      </c>
      <c r="AA141" s="28" t="s">
        <v>135</v>
      </c>
      <c r="AB141" s="28"/>
      <c r="AC141" s="28"/>
      <c r="AD141" s="27">
        <v>70</v>
      </c>
      <c r="AE141" s="27">
        <v>6</v>
      </c>
      <c r="AF141" s="28">
        <v>60</v>
      </c>
      <c r="AG141" s="30" t="s">
        <v>136</v>
      </c>
      <c r="AH141" s="30">
        <f>INDEX(공차방식!$C$6:$D$29,MATCH(AE141,공차방식!$B$6:$B$29,0),MATCH(RIGHT(AG141,1),공차방식!$C$5:$D$5,0))/1000</f>
        <v>0</v>
      </c>
      <c r="AI141" s="28">
        <f t="shared" ca="1" si="20"/>
        <v>66.402900000000002</v>
      </c>
      <c r="AJ141" s="28">
        <f t="shared" si="21"/>
        <v>66.102900000000005</v>
      </c>
      <c r="AK141" s="28">
        <f t="array" aca="1" ref="AK141" ca="1">ROUND(INDEX(공차방식!T$6:X$50,MATCH(AQ141&amp;AE141,공차방식!R$6:R$50&amp;공차방식!S$6:S$50,0),MATCH(VALUE(LEFT(AG141,1)),공차방식!T$5:X$5,0))/1000,4)</f>
        <v>0.3</v>
      </c>
      <c r="AL141" s="28">
        <f t="shared" si="22"/>
        <v>64.134799999999998</v>
      </c>
      <c r="AM141" s="28">
        <f t="shared" si="23"/>
        <v>63.504800000000003</v>
      </c>
      <c r="AN141" s="28">
        <f t="array" ref="AN141">ROUND(INDEX(공차방식!H$6:L$29,MATCH(AE141,공차방식!B$6:B$29,0),MATCH(VALUE(LEFT(AG141,1)),공차방식!H$5:L$5,0))/1000,4)</f>
        <v>0.63</v>
      </c>
      <c r="AO141" s="28">
        <v>67.61</v>
      </c>
      <c r="AQ141" s="39">
        <f ca="1">OFFSET(공차방식!R$5,COUNTIF(공차방식!R$6:R$50,"&lt;"&amp;AD141)+1,0)</f>
        <v>90</v>
      </c>
    </row>
    <row r="142" spans="2:43" ht="15" x14ac:dyDescent="0.3">
      <c r="B142" s="76" t="str">
        <f t="shared" si="16"/>
        <v>M70×4</v>
      </c>
      <c r="C142" s="77" t="s">
        <v>212</v>
      </c>
      <c r="D142" s="77" t="s">
        <v>221</v>
      </c>
      <c r="E142" s="74" t="s">
        <v>135</v>
      </c>
      <c r="F142" s="75">
        <v>70</v>
      </c>
      <c r="G142" s="75">
        <v>4</v>
      </c>
      <c r="H142" s="74" t="s">
        <v>133</v>
      </c>
      <c r="I142" s="87" t="s">
        <v>136</v>
      </c>
      <c r="J142" s="75" t="s">
        <v>315</v>
      </c>
      <c r="K142" s="58" t="s">
        <v>491</v>
      </c>
      <c r="L142" s="75">
        <v>70</v>
      </c>
      <c r="M142" s="75">
        <v>4</v>
      </c>
      <c r="N142" s="74">
        <v>60</v>
      </c>
      <c r="O142" s="101">
        <f t="array" ref="O142">IFERROR(INDEX($AD$11:$AO$1485,MATCH($B142&amp;$I142,$Z$11:$Z$1485&amp;$AG$11:$AG$1485,0),MATCH($C142,$AD$9:$AO$9,0)),"-")</f>
        <v>70</v>
      </c>
      <c r="P142" s="75">
        <v>30</v>
      </c>
      <c r="Q142" s="75">
        <v>2</v>
      </c>
      <c r="R142" s="101">
        <f t="array" ref="R142">IFERROR(INDEX($AD$11:$AO$1485,MATCH($B142&amp;$I142,$Z$11:$Z$1485&amp;$AG$11:$AG$1485,0),MATCH($D142,$AD$9:$AO$9,0)),"-")</f>
        <v>67.401899999999998</v>
      </c>
      <c r="S142" s="75">
        <v>23</v>
      </c>
      <c r="T142" s="75">
        <v>9</v>
      </c>
      <c r="U142" s="75">
        <v>6</v>
      </c>
      <c r="V142" s="75">
        <v>8</v>
      </c>
      <c r="W142" s="50">
        <f t="shared" si="18"/>
        <v>28</v>
      </c>
      <c r="X142" s="50">
        <f t="shared" si="19"/>
        <v>14</v>
      </c>
      <c r="Z142" s="27" t="str">
        <f t="shared" si="17"/>
        <v>M70×4</v>
      </c>
      <c r="AA142" s="28" t="s">
        <v>135</v>
      </c>
      <c r="AB142" s="28"/>
      <c r="AC142" s="28"/>
      <c r="AD142" s="27">
        <v>70</v>
      </c>
      <c r="AE142" s="27">
        <v>4</v>
      </c>
      <c r="AF142" s="28">
        <v>60</v>
      </c>
      <c r="AG142" s="30" t="s">
        <v>136</v>
      </c>
      <c r="AH142" s="30">
        <f>INDEX(공차방식!$C$6:$D$29,MATCH(AE142,공차방식!$B$6:$B$29,0),MATCH(RIGHT(AG142,1),공차방식!$C$5:$D$5,0))/1000</f>
        <v>0</v>
      </c>
      <c r="AI142" s="28">
        <f t="shared" ca="1" si="20"/>
        <v>67.651899999999998</v>
      </c>
      <c r="AJ142" s="28">
        <f t="shared" si="21"/>
        <v>67.401899999999998</v>
      </c>
      <c r="AK142" s="28">
        <f t="array" aca="1" ref="AK142" ca="1">ROUND(INDEX(공차방식!T$6:X$50,MATCH(AQ142&amp;AE142,공차방식!R$6:R$50&amp;공차방식!S$6:S$50,0),MATCH(VALUE(LEFT(AG142,1)),공차방식!T$5:X$5,0))/1000,4)</f>
        <v>0.25</v>
      </c>
      <c r="AL142" s="28">
        <f t="shared" si="22"/>
        <v>66.144900000000007</v>
      </c>
      <c r="AM142" s="28">
        <f t="shared" si="23"/>
        <v>65.669899999999998</v>
      </c>
      <c r="AN142" s="28">
        <f t="array" ref="AN142">ROUND(INDEX(공차방식!H$6:L$29,MATCH(AE142,공차방식!B$6:B$29,0),MATCH(VALUE(LEFT(AG142,1)),공차방식!H$5:L$5,0))/1000,4)</f>
        <v>0.47499999999999998</v>
      </c>
      <c r="AO142" s="28">
        <v>68.459000000000003</v>
      </c>
      <c r="AQ142" s="39">
        <f ca="1">OFFSET(공차방식!R$5,COUNTIF(공차방식!R$6:R$50,"&lt;"&amp;AD142)+1,0)</f>
        <v>90</v>
      </c>
    </row>
    <row r="143" spans="2:43" ht="15" x14ac:dyDescent="0.3">
      <c r="B143" s="76" t="str">
        <f t="shared" si="16"/>
        <v>M70×3</v>
      </c>
      <c r="C143" s="77" t="s">
        <v>212</v>
      </c>
      <c r="D143" s="77" t="s">
        <v>221</v>
      </c>
      <c r="E143" s="74" t="s">
        <v>135</v>
      </c>
      <c r="F143" s="75">
        <v>70</v>
      </c>
      <c r="G143" s="75">
        <v>3</v>
      </c>
      <c r="H143" s="74" t="s">
        <v>133</v>
      </c>
      <c r="I143" s="87" t="s">
        <v>136</v>
      </c>
      <c r="J143" s="75" t="s">
        <v>315</v>
      </c>
      <c r="K143" s="58" t="s">
        <v>491</v>
      </c>
      <c r="L143" s="75">
        <v>70</v>
      </c>
      <c r="M143" s="75">
        <v>3</v>
      </c>
      <c r="N143" s="74">
        <v>60</v>
      </c>
      <c r="O143" s="101">
        <f t="array" ref="O143">IFERROR(INDEX($AD$11:$AO$1485,MATCH($B143&amp;$I143,$Z$11:$Z$1485&amp;$AG$11:$AG$1485,0),MATCH($C143,$AD$9:$AO$9,0)),"-")</f>
        <v>70</v>
      </c>
      <c r="P143" s="75">
        <v>30</v>
      </c>
      <c r="Q143" s="75">
        <v>2</v>
      </c>
      <c r="R143" s="101">
        <f t="array" ref="R143">IFERROR(INDEX($AD$11:$AO$1485,MATCH($B143&amp;$I143,$Z$11:$Z$1485&amp;$AG$11:$AG$1485,0),MATCH($D143,$AD$9:$AO$9,0)),"-")</f>
        <v>68.051400000000001</v>
      </c>
      <c r="S143" s="75">
        <v>23</v>
      </c>
      <c r="T143" s="75">
        <v>9</v>
      </c>
      <c r="U143" s="75">
        <v>5</v>
      </c>
      <c r="V143" s="75">
        <v>9</v>
      </c>
      <c r="W143" s="50">
        <f t="shared" si="18"/>
        <v>28</v>
      </c>
      <c r="X143" s="50">
        <f t="shared" si="19"/>
        <v>14</v>
      </c>
      <c r="Z143" s="27" t="str">
        <f t="shared" si="17"/>
        <v>M70×3</v>
      </c>
      <c r="AA143" s="28" t="s">
        <v>135</v>
      </c>
      <c r="AB143" s="28"/>
      <c r="AC143" s="28"/>
      <c r="AD143" s="27">
        <v>70</v>
      </c>
      <c r="AE143" s="27">
        <v>3</v>
      </c>
      <c r="AF143" s="28">
        <v>60</v>
      </c>
      <c r="AG143" s="30" t="s">
        <v>136</v>
      </c>
      <c r="AH143" s="30">
        <f>INDEX(공차방식!$C$6:$D$29,MATCH(AE143,공차방식!$B$6:$B$29,0),MATCH(RIGHT(AG143,1),공차방식!$C$5:$D$5,0))/1000</f>
        <v>0</v>
      </c>
      <c r="AI143" s="28">
        <f t="shared" ca="1" si="20"/>
        <v>68.275400000000005</v>
      </c>
      <c r="AJ143" s="28">
        <f t="shared" si="21"/>
        <v>68.051400000000001</v>
      </c>
      <c r="AK143" s="28">
        <f t="array" aca="1" ref="AK143" ca="1">ROUND(INDEX(공차방식!T$6:X$50,MATCH(AQ143&amp;AE143,공차방식!R$6:R$50&amp;공차방식!S$6:S$50,0),MATCH(VALUE(LEFT(AG143,1)),공차방식!T$5:X$5,0))/1000,4)</f>
        <v>0.224</v>
      </c>
      <c r="AL143" s="28">
        <f t="shared" si="22"/>
        <v>67.1524</v>
      </c>
      <c r="AM143" s="28">
        <f t="shared" si="23"/>
        <v>66.752399999999994</v>
      </c>
      <c r="AN143" s="28">
        <f t="array" ref="AN143">ROUND(INDEX(공차방식!H$6:L$29,MATCH(AE143,공차방식!B$6:B$29,0),MATCH(VALUE(LEFT(AG143,1)),공차방식!H$5:L$5,0))/1000,4)</f>
        <v>0.4</v>
      </c>
      <c r="AO143" s="28">
        <v>68.882000000000005</v>
      </c>
      <c r="AQ143" s="39">
        <f ca="1">OFFSET(공차방식!R$5,COUNTIF(공차방식!R$6:R$50,"&lt;"&amp;AD143)+1,0)</f>
        <v>90</v>
      </c>
    </row>
    <row r="144" spans="2:43" ht="15" x14ac:dyDescent="0.3">
      <c r="B144" s="76" t="str">
        <f t="shared" si="16"/>
        <v>M70×2</v>
      </c>
      <c r="C144" s="77" t="s">
        <v>212</v>
      </c>
      <c r="D144" s="77" t="s">
        <v>221</v>
      </c>
      <c r="E144" s="74" t="s">
        <v>135</v>
      </c>
      <c r="F144" s="75">
        <v>70</v>
      </c>
      <c r="G144" s="75">
        <v>2</v>
      </c>
      <c r="H144" s="74" t="s">
        <v>133</v>
      </c>
      <c r="I144" s="87" t="s">
        <v>136</v>
      </c>
      <c r="J144" s="75" t="s">
        <v>315</v>
      </c>
      <c r="K144" s="58" t="s">
        <v>491</v>
      </c>
      <c r="L144" s="75">
        <v>70</v>
      </c>
      <c r="M144" s="75">
        <v>2</v>
      </c>
      <c r="N144" s="74">
        <v>60</v>
      </c>
      <c r="O144" s="101">
        <f t="array" ref="O144">IFERROR(INDEX($AD$11:$AO$1485,MATCH($B144&amp;$I144,$Z$11:$Z$1485&amp;$AG$11:$AG$1485,0),MATCH($C144,$AD$9:$AO$9,0)),"-")</f>
        <v>70</v>
      </c>
      <c r="P144" s="75">
        <v>22</v>
      </c>
      <c r="Q144" s="75">
        <v>2</v>
      </c>
      <c r="R144" s="101">
        <f t="array" ref="R144">IFERROR(INDEX($AD$11:$AO$1485,MATCH($B144&amp;$I144,$Z$11:$Z$1485&amp;$AG$11:$AG$1485,0),MATCH($D144,$AD$9:$AO$9,0)),"-")</f>
        <v>68.700999999999993</v>
      </c>
      <c r="S144" s="75">
        <v>17</v>
      </c>
      <c r="T144" s="75">
        <v>7</v>
      </c>
      <c r="U144" s="75">
        <v>5</v>
      </c>
      <c r="V144" s="75">
        <v>10</v>
      </c>
      <c r="W144" s="50">
        <f t="shared" si="18"/>
        <v>20</v>
      </c>
      <c r="X144" s="50">
        <f t="shared" si="19"/>
        <v>10</v>
      </c>
      <c r="Z144" s="27" t="str">
        <f t="shared" si="17"/>
        <v>M70×2</v>
      </c>
      <c r="AA144" s="28" t="s">
        <v>135</v>
      </c>
      <c r="AB144" s="28"/>
      <c r="AC144" s="28"/>
      <c r="AD144" s="27">
        <v>70</v>
      </c>
      <c r="AE144" s="27">
        <v>2</v>
      </c>
      <c r="AF144" s="28">
        <v>60</v>
      </c>
      <c r="AG144" s="30" t="s">
        <v>136</v>
      </c>
      <c r="AH144" s="30">
        <f>INDEX(공차방식!$C$6:$D$29,MATCH(AE144,공차방식!$B$6:$B$29,0),MATCH(RIGHT(AG144,1),공차방식!$C$5:$D$5,0))/1000</f>
        <v>0</v>
      </c>
      <c r="AI144" s="28">
        <f t="shared" ca="1" si="20"/>
        <v>68.891000000000005</v>
      </c>
      <c r="AJ144" s="28">
        <f t="shared" si="21"/>
        <v>68.700999999999993</v>
      </c>
      <c r="AK144" s="28">
        <f t="array" aca="1" ref="AK144" ca="1">ROUND(INDEX(공차방식!T$6:X$50,MATCH(AQ144&amp;AE144,공차방식!R$6:R$50&amp;공차방식!S$6:S$50,0),MATCH(VALUE(LEFT(AG144,1)),공차방식!T$5:X$5,0))/1000,4)</f>
        <v>0.19</v>
      </c>
      <c r="AL144" s="28">
        <f t="shared" si="22"/>
        <v>68.134900000000002</v>
      </c>
      <c r="AM144" s="28">
        <f t="shared" si="23"/>
        <v>67.834900000000005</v>
      </c>
      <c r="AN144" s="28">
        <f t="array" ref="AN144">ROUND(INDEX(공차방식!H$6:L$29,MATCH(AE144,공차방식!B$6:B$29,0),MATCH(VALUE(LEFT(AG144,1)),공차방식!H$5:L$5,0))/1000,4)</f>
        <v>0.3</v>
      </c>
      <c r="AO144" s="28">
        <v>69.296000000000006</v>
      </c>
      <c r="AQ144" s="39">
        <f ca="1">OFFSET(공차방식!R$5,COUNTIF(공차방식!R$6:R$50,"&lt;"&amp;AD144)+1,0)</f>
        <v>90</v>
      </c>
    </row>
    <row r="145" spans="2:43" ht="15" x14ac:dyDescent="0.3">
      <c r="B145" s="76" t="str">
        <f t="shared" si="16"/>
        <v>M70×1.5</v>
      </c>
      <c r="C145" s="77" t="s">
        <v>212</v>
      </c>
      <c r="D145" s="77" t="s">
        <v>221</v>
      </c>
      <c r="E145" s="74" t="s">
        <v>135</v>
      </c>
      <c r="F145" s="75">
        <v>70</v>
      </c>
      <c r="G145" s="75">
        <v>1.5</v>
      </c>
      <c r="H145" s="74" t="s">
        <v>133</v>
      </c>
      <c r="I145" s="87" t="s">
        <v>136</v>
      </c>
      <c r="J145" s="75" t="s">
        <v>315</v>
      </c>
      <c r="K145" s="58" t="s">
        <v>491</v>
      </c>
      <c r="L145" s="75">
        <v>70</v>
      </c>
      <c r="M145" s="75">
        <v>1.5</v>
      </c>
      <c r="N145" s="74">
        <v>60</v>
      </c>
      <c r="O145" s="101">
        <f t="array" ref="O145">IFERROR(INDEX($AD$11:$AO$1485,MATCH($B145&amp;$I145,$Z$11:$Z$1485&amp;$AG$11:$AG$1485,0),MATCH($C145,$AD$9:$AO$9,0)),"-")</f>
        <v>70</v>
      </c>
      <c r="P145" s="75">
        <v>22</v>
      </c>
      <c r="Q145" s="75">
        <v>2</v>
      </c>
      <c r="R145" s="101">
        <f t="array" ref="R145">IFERROR(INDEX($AD$11:$AO$1485,MATCH($B145&amp;$I145,$Z$11:$Z$1485&amp;$AG$11:$AG$1485,0),MATCH($D145,$AD$9:$AO$9,0)),"-")</f>
        <v>69.025700000000001</v>
      </c>
      <c r="S145" s="75">
        <v>17</v>
      </c>
      <c r="T145" s="75">
        <v>7</v>
      </c>
      <c r="U145" s="75">
        <v>5</v>
      </c>
      <c r="V145" s="75">
        <v>12</v>
      </c>
      <c r="W145" s="50">
        <f t="shared" si="18"/>
        <v>20</v>
      </c>
      <c r="X145" s="50">
        <f t="shared" si="19"/>
        <v>10</v>
      </c>
      <c r="Z145" s="27" t="str">
        <f t="shared" si="17"/>
        <v>M70×1.5</v>
      </c>
      <c r="AA145" s="28" t="s">
        <v>135</v>
      </c>
      <c r="AB145" s="28"/>
      <c r="AC145" s="28"/>
      <c r="AD145" s="27">
        <v>70</v>
      </c>
      <c r="AE145" s="27">
        <v>1.5</v>
      </c>
      <c r="AF145" s="28">
        <v>60</v>
      </c>
      <c r="AG145" s="30" t="s">
        <v>136</v>
      </c>
      <c r="AH145" s="30">
        <f>INDEX(공차방식!$C$6:$D$29,MATCH(AE145,공차방식!$B$6:$B$29,0),MATCH(RIGHT(AG145,1),공차방식!$C$5:$D$5,0))/1000</f>
        <v>0</v>
      </c>
      <c r="AI145" s="28">
        <f t="shared" ca="1" si="20"/>
        <v>69.195700000000002</v>
      </c>
      <c r="AJ145" s="28">
        <f t="shared" si="21"/>
        <v>69.025700000000001</v>
      </c>
      <c r="AK145" s="28">
        <f t="array" aca="1" ref="AK145" ca="1">ROUND(INDEX(공차방식!T$6:X$50,MATCH(AQ145&amp;AE145,공차방식!R$6:R$50&amp;공차방식!S$6:S$50,0),MATCH(VALUE(LEFT(AG145,1)),공차방식!T$5:X$5,0))/1000,4)</f>
        <v>0.17</v>
      </c>
      <c r="AL145" s="28">
        <f t="shared" si="22"/>
        <v>68.612200000000001</v>
      </c>
      <c r="AM145" s="28">
        <f t="shared" si="23"/>
        <v>68.376199999999997</v>
      </c>
      <c r="AN145" s="28">
        <f t="array" ref="AN145">ROUND(INDEX(공차방식!H$6:L$29,MATCH(AE145,공차방식!B$6:B$29,0),MATCH(VALUE(LEFT(AG145,1)),공차방식!H$5:L$5,0))/1000,4)</f>
        <v>0.23599999999999999</v>
      </c>
      <c r="AO145" s="28">
        <v>69.501000000000005</v>
      </c>
      <c r="AQ145" s="39">
        <f ca="1">OFFSET(공차방식!R$5,COUNTIF(공차방식!R$6:R$50,"&lt;"&amp;AD145)+1,0)</f>
        <v>90</v>
      </c>
    </row>
    <row r="146" spans="2:43" ht="15" x14ac:dyDescent="0.3">
      <c r="B146" s="76" t="str">
        <f t="shared" si="16"/>
        <v>M72×6</v>
      </c>
      <c r="C146" s="77" t="s">
        <v>212</v>
      </c>
      <c r="D146" s="77" t="s">
        <v>221</v>
      </c>
      <c r="E146" s="74" t="s">
        <v>135</v>
      </c>
      <c r="F146" s="75">
        <v>72</v>
      </c>
      <c r="G146" s="75">
        <v>6</v>
      </c>
      <c r="H146" s="74" t="s">
        <v>133</v>
      </c>
      <c r="I146" s="87" t="s">
        <v>136</v>
      </c>
      <c r="J146" s="75" t="s">
        <v>315</v>
      </c>
      <c r="K146" s="58" t="s">
        <v>491</v>
      </c>
      <c r="L146" s="75">
        <v>72</v>
      </c>
      <c r="M146" s="75">
        <v>6</v>
      </c>
      <c r="N146" s="74">
        <v>60</v>
      </c>
      <c r="O146" s="101">
        <f t="array" ref="O146">IFERROR(INDEX($AD$11:$AO$1485,MATCH($B146&amp;$I146,$Z$11:$Z$1485&amp;$AG$11:$AG$1485,0),MATCH($C146,$AD$9:$AO$9,0)),"-")</f>
        <v>72</v>
      </c>
      <c r="P146" s="75">
        <v>30</v>
      </c>
      <c r="Q146" s="75">
        <v>2</v>
      </c>
      <c r="R146" s="101">
        <f t="array" ref="R146">IFERROR(INDEX($AD$11:$AO$1485,MATCH($B146&amp;$I146,$Z$11:$Z$1485&amp;$AG$11:$AG$1485,0),MATCH($D146,$AD$9:$AO$9,0)),"-")</f>
        <v>68.102900000000005</v>
      </c>
      <c r="S146" s="75">
        <v>23</v>
      </c>
      <c r="T146" s="75">
        <v>9</v>
      </c>
      <c r="U146" s="75">
        <v>6</v>
      </c>
      <c r="V146" s="75">
        <v>8</v>
      </c>
      <c r="W146" s="50">
        <f t="shared" si="18"/>
        <v>28</v>
      </c>
      <c r="X146" s="50">
        <f t="shared" si="19"/>
        <v>14</v>
      </c>
      <c r="Z146" s="27" t="str">
        <f t="shared" si="17"/>
        <v>M72×6</v>
      </c>
      <c r="AA146" s="28" t="s">
        <v>135</v>
      </c>
      <c r="AB146" s="28"/>
      <c r="AC146" s="28"/>
      <c r="AD146" s="27">
        <v>72</v>
      </c>
      <c r="AE146" s="27">
        <v>6</v>
      </c>
      <c r="AF146" s="28">
        <v>60</v>
      </c>
      <c r="AG146" s="30" t="s">
        <v>136</v>
      </c>
      <c r="AH146" s="30">
        <f>INDEX(공차방식!$C$6:$D$29,MATCH(AE146,공차방식!$B$6:$B$29,0),MATCH(RIGHT(AG146,1),공차방식!$C$5:$D$5,0))/1000</f>
        <v>0</v>
      </c>
      <c r="AI146" s="28">
        <f t="shared" ca="1" si="20"/>
        <v>68.402900000000002</v>
      </c>
      <c r="AJ146" s="28">
        <f t="shared" si="21"/>
        <v>68.102900000000005</v>
      </c>
      <c r="AK146" s="28">
        <f t="array" aca="1" ref="AK146" ca="1">ROUND(INDEX(공차방식!T$6:X$50,MATCH(AQ146&amp;AE146,공차방식!R$6:R$50&amp;공차방식!S$6:S$50,0),MATCH(VALUE(LEFT(AG146,1)),공차방식!T$5:X$5,0))/1000,4)</f>
        <v>0.3</v>
      </c>
      <c r="AL146" s="28">
        <f t="shared" si="22"/>
        <v>66.134799999999998</v>
      </c>
      <c r="AM146" s="28">
        <f t="shared" si="23"/>
        <v>65.504800000000003</v>
      </c>
      <c r="AN146" s="28">
        <f t="array" ref="AN146">ROUND(INDEX(공차방식!H$6:L$29,MATCH(AE146,공차방식!B$6:B$29,0),MATCH(VALUE(LEFT(AG146,1)),공차방식!H$5:L$5,0))/1000,4)</f>
        <v>0.63</v>
      </c>
      <c r="AO146" s="28">
        <v>69.61</v>
      </c>
      <c r="AQ146" s="39">
        <f ca="1">OFFSET(공차방식!R$5,COUNTIF(공차방식!R$6:R$50,"&lt;"&amp;AD146)+1,0)</f>
        <v>90</v>
      </c>
    </row>
    <row r="147" spans="2:43" ht="15" x14ac:dyDescent="0.3">
      <c r="B147" s="76" t="str">
        <f t="shared" si="16"/>
        <v>M72×4</v>
      </c>
      <c r="C147" s="77" t="s">
        <v>212</v>
      </c>
      <c r="D147" s="77" t="s">
        <v>221</v>
      </c>
      <c r="E147" s="74" t="s">
        <v>135</v>
      </c>
      <c r="F147" s="75">
        <v>72</v>
      </c>
      <c r="G147" s="75">
        <v>4</v>
      </c>
      <c r="H147" s="74" t="s">
        <v>133</v>
      </c>
      <c r="I147" s="87" t="s">
        <v>136</v>
      </c>
      <c r="J147" s="75" t="s">
        <v>315</v>
      </c>
      <c r="K147" s="58" t="s">
        <v>491</v>
      </c>
      <c r="L147" s="75">
        <v>72</v>
      </c>
      <c r="M147" s="75">
        <v>4</v>
      </c>
      <c r="N147" s="74">
        <v>60</v>
      </c>
      <c r="O147" s="101">
        <f t="array" ref="O147">IFERROR(INDEX($AD$11:$AO$1485,MATCH($B147&amp;$I147,$Z$11:$Z$1485&amp;$AG$11:$AG$1485,0),MATCH($C147,$AD$9:$AO$9,0)),"-")</f>
        <v>72</v>
      </c>
      <c r="P147" s="75">
        <v>30</v>
      </c>
      <c r="Q147" s="75">
        <v>2</v>
      </c>
      <c r="R147" s="101">
        <f t="array" ref="R147">IFERROR(INDEX($AD$11:$AO$1485,MATCH($B147&amp;$I147,$Z$11:$Z$1485&amp;$AG$11:$AG$1485,0),MATCH($D147,$AD$9:$AO$9,0)),"-")</f>
        <v>69.401899999999998</v>
      </c>
      <c r="S147" s="75">
        <v>23</v>
      </c>
      <c r="T147" s="75">
        <v>9</v>
      </c>
      <c r="U147" s="75">
        <v>6</v>
      </c>
      <c r="V147" s="75">
        <v>8</v>
      </c>
      <c r="W147" s="50">
        <f t="shared" si="18"/>
        <v>28</v>
      </c>
      <c r="X147" s="50">
        <f t="shared" si="19"/>
        <v>14</v>
      </c>
      <c r="Z147" s="27" t="str">
        <f t="shared" si="17"/>
        <v>M72×4</v>
      </c>
      <c r="AA147" s="28" t="s">
        <v>135</v>
      </c>
      <c r="AB147" s="28"/>
      <c r="AC147" s="28"/>
      <c r="AD147" s="27">
        <v>72</v>
      </c>
      <c r="AE147" s="27">
        <v>4</v>
      </c>
      <c r="AF147" s="28">
        <v>60</v>
      </c>
      <c r="AG147" s="30" t="s">
        <v>136</v>
      </c>
      <c r="AH147" s="30">
        <f>INDEX(공차방식!$C$6:$D$29,MATCH(AE147,공차방식!$B$6:$B$29,0),MATCH(RIGHT(AG147,1),공차방식!$C$5:$D$5,0))/1000</f>
        <v>0</v>
      </c>
      <c r="AI147" s="28">
        <f t="shared" ca="1" si="20"/>
        <v>69.651899999999998</v>
      </c>
      <c r="AJ147" s="28">
        <f t="shared" si="21"/>
        <v>69.401899999999998</v>
      </c>
      <c r="AK147" s="28">
        <f t="array" aca="1" ref="AK147" ca="1">ROUND(INDEX(공차방식!T$6:X$50,MATCH(AQ147&amp;AE147,공차방식!R$6:R$50&amp;공차방식!S$6:S$50,0),MATCH(VALUE(LEFT(AG147,1)),공차방식!T$5:X$5,0))/1000,4)</f>
        <v>0.25</v>
      </c>
      <c r="AL147" s="28">
        <f t="shared" si="22"/>
        <v>68.144900000000007</v>
      </c>
      <c r="AM147" s="28">
        <f t="shared" si="23"/>
        <v>67.669899999999998</v>
      </c>
      <c r="AN147" s="28">
        <f t="array" ref="AN147">ROUND(INDEX(공차방식!H$6:L$29,MATCH(AE147,공차방식!B$6:B$29,0),MATCH(VALUE(LEFT(AG147,1)),공차방식!H$5:L$5,0))/1000,4)</f>
        <v>0.47499999999999998</v>
      </c>
      <c r="AO147" s="28">
        <v>70.459000000000003</v>
      </c>
      <c r="AQ147" s="39">
        <f ca="1">OFFSET(공차방식!R$5,COUNTIF(공차방식!R$6:R$50,"&lt;"&amp;AD147)+1,0)</f>
        <v>90</v>
      </c>
    </row>
    <row r="148" spans="2:43" ht="15" x14ac:dyDescent="0.3">
      <c r="B148" s="76" t="str">
        <f t="shared" si="16"/>
        <v>M72×3</v>
      </c>
      <c r="C148" s="77" t="s">
        <v>212</v>
      </c>
      <c r="D148" s="77" t="s">
        <v>221</v>
      </c>
      <c r="E148" s="74" t="s">
        <v>135</v>
      </c>
      <c r="F148" s="75">
        <v>72</v>
      </c>
      <c r="G148" s="75">
        <v>3</v>
      </c>
      <c r="H148" s="74" t="s">
        <v>133</v>
      </c>
      <c r="I148" s="87" t="s">
        <v>136</v>
      </c>
      <c r="J148" s="75" t="s">
        <v>315</v>
      </c>
      <c r="K148" s="58" t="s">
        <v>491</v>
      </c>
      <c r="L148" s="75">
        <v>72</v>
      </c>
      <c r="M148" s="75">
        <v>3</v>
      </c>
      <c r="N148" s="74">
        <v>60</v>
      </c>
      <c r="O148" s="101">
        <f t="array" ref="O148">IFERROR(INDEX($AD$11:$AO$1485,MATCH($B148&amp;$I148,$Z$11:$Z$1485&amp;$AG$11:$AG$1485,0),MATCH($C148,$AD$9:$AO$9,0)),"-")</f>
        <v>72</v>
      </c>
      <c r="P148" s="75">
        <v>30</v>
      </c>
      <c r="Q148" s="75">
        <v>2</v>
      </c>
      <c r="R148" s="101">
        <f t="array" ref="R148">IFERROR(INDEX($AD$11:$AO$1485,MATCH($B148&amp;$I148,$Z$11:$Z$1485&amp;$AG$11:$AG$1485,0),MATCH($D148,$AD$9:$AO$9,0)),"-")</f>
        <v>70.051400000000001</v>
      </c>
      <c r="S148" s="75">
        <v>23</v>
      </c>
      <c r="T148" s="75">
        <v>9</v>
      </c>
      <c r="U148" s="75">
        <v>5</v>
      </c>
      <c r="V148" s="75">
        <v>9</v>
      </c>
      <c r="W148" s="50">
        <f t="shared" si="18"/>
        <v>28</v>
      </c>
      <c r="X148" s="50">
        <f t="shared" si="19"/>
        <v>14</v>
      </c>
      <c r="Z148" s="27" t="str">
        <f t="shared" si="17"/>
        <v>M72×3</v>
      </c>
      <c r="AA148" s="28" t="s">
        <v>135</v>
      </c>
      <c r="AB148" s="28"/>
      <c r="AC148" s="28"/>
      <c r="AD148" s="27">
        <v>72</v>
      </c>
      <c r="AE148" s="27">
        <v>3</v>
      </c>
      <c r="AF148" s="28">
        <v>60</v>
      </c>
      <c r="AG148" s="30" t="s">
        <v>136</v>
      </c>
      <c r="AH148" s="30">
        <f>INDEX(공차방식!$C$6:$D$29,MATCH(AE148,공차방식!$B$6:$B$29,0),MATCH(RIGHT(AG148,1),공차방식!$C$5:$D$5,0))/1000</f>
        <v>0</v>
      </c>
      <c r="AI148" s="28">
        <f t="shared" ca="1" si="20"/>
        <v>70.275400000000005</v>
      </c>
      <c r="AJ148" s="28">
        <f t="shared" si="21"/>
        <v>70.051400000000001</v>
      </c>
      <c r="AK148" s="28">
        <f t="array" aca="1" ref="AK148" ca="1">ROUND(INDEX(공차방식!T$6:X$50,MATCH(AQ148&amp;AE148,공차방식!R$6:R$50&amp;공차방식!S$6:S$50,0),MATCH(VALUE(LEFT(AG148,1)),공차방식!T$5:X$5,0))/1000,4)</f>
        <v>0.224</v>
      </c>
      <c r="AL148" s="28">
        <f t="shared" si="22"/>
        <v>69.1524</v>
      </c>
      <c r="AM148" s="28">
        <f t="shared" si="23"/>
        <v>68.752399999999994</v>
      </c>
      <c r="AN148" s="28">
        <f t="array" ref="AN148">ROUND(INDEX(공차방식!H$6:L$29,MATCH(AE148,공차방식!B$6:B$29,0),MATCH(VALUE(LEFT(AG148,1)),공차방식!H$5:L$5,0))/1000,4)</f>
        <v>0.4</v>
      </c>
      <c r="AO148" s="28">
        <v>70.882000000000005</v>
      </c>
      <c r="AQ148" s="39">
        <f ca="1">OFFSET(공차방식!R$5,COUNTIF(공차방식!R$6:R$50,"&lt;"&amp;AD148)+1,0)</f>
        <v>90</v>
      </c>
    </row>
    <row r="149" spans="2:43" ht="15" x14ac:dyDescent="0.3">
      <c r="B149" s="76" t="str">
        <f t="shared" si="16"/>
        <v>M72×2</v>
      </c>
      <c r="C149" s="77" t="s">
        <v>212</v>
      </c>
      <c r="D149" s="77" t="s">
        <v>221</v>
      </c>
      <c r="E149" s="74" t="s">
        <v>135</v>
      </c>
      <c r="F149" s="75">
        <v>72</v>
      </c>
      <c r="G149" s="75">
        <v>2</v>
      </c>
      <c r="H149" s="74" t="s">
        <v>133</v>
      </c>
      <c r="I149" s="87" t="s">
        <v>136</v>
      </c>
      <c r="J149" s="75" t="s">
        <v>315</v>
      </c>
      <c r="K149" s="58" t="s">
        <v>491</v>
      </c>
      <c r="L149" s="75">
        <v>72</v>
      </c>
      <c r="M149" s="75">
        <v>2</v>
      </c>
      <c r="N149" s="74">
        <v>60</v>
      </c>
      <c r="O149" s="101">
        <f t="array" ref="O149">IFERROR(INDEX($AD$11:$AO$1485,MATCH($B149&amp;$I149,$Z$11:$Z$1485&amp;$AG$11:$AG$1485,0),MATCH($C149,$AD$9:$AO$9,0)),"-")</f>
        <v>72</v>
      </c>
      <c r="P149" s="75">
        <v>22</v>
      </c>
      <c r="Q149" s="75">
        <v>2</v>
      </c>
      <c r="R149" s="101">
        <f t="array" ref="R149">IFERROR(INDEX($AD$11:$AO$1485,MATCH($B149&amp;$I149,$Z$11:$Z$1485&amp;$AG$11:$AG$1485,0),MATCH($D149,$AD$9:$AO$9,0)),"-")</f>
        <v>70.700999999999993</v>
      </c>
      <c r="S149" s="75">
        <v>17</v>
      </c>
      <c r="T149" s="75">
        <v>7</v>
      </c>
      <c r="U149" s="75">
        <v>5</v>
      </c>
      <c r="V149" s="75">
        <v>10</v>
      </c>
      <c r="W149" s="50">
        <f t="shared" si="18"/>
        <v>20</v>
      </c>
      <c r="X149" s="50">
        <f t="shared" si="19"/>
        <v>10</v>
      </c>
      <c r="Z149" s="27" t="str">
        <f t="shared" si="17"/>
        <v>M72×2</v>
      </c>
      <c r="AA149" s="28" t="s">
        <v>135</v>
      </c>
      <c r="AB149" s="28"/>
      <c r="AC149" s="28"/>
      <c r="AD149" s="27">
        <v>72</v>
      </c>
      <c r="AE149" s="27">
        <v>2</v>
      </c>
      <c r="AF149" s="28">
        <v>60</v>
      </c>
      <c r="AG149" s="30" t="s">
        <v>136</v>
      </c>
      <c r="AH149" s="30">
        <f>INDEX(공차방식!$C$6:$D$29,MATCH(AE149,공차방식!$B$6:$B$29,0),MATCH(RIGHT(AG149,1),공차방식!$C$5:$D$5,0))/1000</f>
        <v>0</v>
      </c>
      <c r="AI149" s="28">
        <f t="shared" ca="1" si="20"/>
        <v>70.891000000000005</v>
      </c>
      <c r="AJ149" s="28">
        <f t="shared" si="21"/>
        <v>70.700999999999993</v>
      </c>
      <c r="AK149" s="28">
        <f t="array" aca="1" ref="AK149" ca="1">ROUND(INDEX(공차방식!T$6:X$50,MATCH(AQ149&amp;AE149,공차방식!R$6:R$50&amp;공차방식!S$6:S$50,0),MATCH(VALUE(LEFT(AG149,1)),공차방식!T$5:X$5,0))/1000,4)</f>
        <v>0.19</v>
      </c>
      <c r="AL149" s="28">
        <f t="shared" si="22"/>
        <v>70.134900000000002</v>
      </c>
      <c r="AM149" s="28">
        <f t="shared" si="23"/>
        <v>69.834900000000005</v>
      </c>
      <c r="AN149" s="28">
        <f t="array" ref="AN149">ROUND(INDEX(공차방식!H$6:L$29,MATCH(AE149,공차방식!B$6:B$29,0),MATCH(VALUE(LEFT(AG149,1)),공차방식!H$5:L$5,0))/1000,4)</f>
        <v>0.3</v>
      </c>
      <c r="AO149" s="28">
        <v>71.296000000000006</v>
      </c>
      <c r="AQ149" s="39">
        <f ca="1">OFFSET(공차방식!R$5,COUNTIF(공차방식!R$6:R$50,"&lt;"&amp;AD149)+1,0)</f>
        <v>90</v>
      </c>
    </row>
    <row r="150" spans="2:43" ht="15" x14ac:dyDescent="0.3">
      <c r="B150" s="76" t="str">
        <f t="shared" si="16"/>
        <v>M72×1.5</v>
      </c>
      <c r="C150" s="77" t="s">
        <v>212</v>
      </c>
      <c r="D150" s="77" t="s">
        <v>221</v>
      </c>
      <c r="E150" s="74" t="s">
        <v>135</v>
      </c>
      <c r="F150" s="75">
        <v>72</v>
      </c>
      <c r="G150" s="75">
        <v>1.5</v>
      </c>
      <c r="H150" s="74" t="s">
        <v>133</v>
      </c>
      <c r="I150" s="87" t="s">
        <v>136</v>
      </c>
      <c r="J150" s="75" t="s">
        <v>315</v>
      </c>
      <c r="K150" s="58" t="s">
        <v>491</v>
      </c>
      <c r="L150" s="75">
        <v>72</v>
      </c>
      <c r="M150" s="75">
        <v>1.5</v>
      </c>
      <c r="N150" s="74">
        <v>60</v>
      </c>
      <c r="O150" s="101">
        <f t="array" ref="O150">IFERROR(INDEX($AD$11:$AO$1485,MATCH($B150&amp;$I150,$Z$11:$Z$1485&amp;$AG$11:$AG$1485,0),MATCH($C150,$AD$9:$AO$9,0)),"-")</f>
        <v>72</v>
      </c>
      <c r="P150" s="75">
        <v>22</v>
      </c>
      <c r="Q150" s="75">
        <v>2</v>
      </c>
      <c r="R150" s="101">
        <f t="array" ref="R150">IFERROR(INDEX($AD$11:$AO$1485,MATCH($B150&amp;$I150,$Z$11:$Z$1485&amp;$AG$11:$AG$1485,0),MATCH($D150,$AD$9:$AO$9,0)),"-")</f>
        <v>71.025700000000001</v>
      </c>
      <c r="S150" s="75">
        <v>17</v>
      </c>
      <c r="T150" s="75">
        <v>7</v>
      </c>
      <c r="U150" s="75">
        <v>5</v>
      </c>
      <c r="V150" s="75">
        <v>12</v>
      </c>
      <c r="W150" s="50">
        <f t="shared" si="18"/>
        <v>20</v>
      </c>
      <c r="X150" s="50">
        <f t="shared" si="19"/>
        <v>10</v>
      </c>
      <c r="Z150" s="27" t="str">
        <f t="shared" si="17"/>
        <v>M72×1.5</v>
      </c>
      <c r="AA150" s="28" t="s">
        <v>135</v>
      </c>
      <c r="AB150" s="28"/>
      <c r="AC150" s="28"/>
      <c r="AD150" s="27">
        <v>72</v>
      </c>
      <c r="AE150" s="27">
        <v>1.5</v>
      </c>
      <c r="AF150" s="28">
        <v>60</v>
      </c>
      <c r="AG150" s="30" t="s">
        <v>136</v>
      </c>
      <c r="AH150" s="30">
        <f>INDEX(공차방식!$C$6:$D$29,MATCH(AE150,공차방식!$B$6:$B$29,0),MATCH(RIGHT(AG150,1),공차방식!$C$5:$D$5,0))/1000</f>
        <v>0</v>
      </c>
      <c r="AI150" s="28">
        <f t="shared" ca="1" si="20"/>
        <v>71.195700000000002</v>
      </c>
      <c r="AJ150" s="28">
        <f t="shared" si="21"/>
        <v>71.025700000000001</v>
      </c>
      <c r="AK150" s="28">
        <f t="array" aca="1" ref="AK150" ca="1">ROUND(INDEX(공차방식!T$6:X$50,MATCH(AQ150&amp;AE150,공차방식!R$6:R$50&amp;공차방식!S$6:S$50,0),MATCH(VALUE(LEFT(AG150,1)),공차방식!T$5:X$5,0))/1000,4)</f>
        <v>0.17</v>
      </c>
      <c r="AL150" s="28">
        <f t="shared" si="22"/>
        <v>70.612200000000001</v>
      </c>
      <c r="AM150" s="28">
        <f t="shared" si="23"/>
        <v>70.376199999999997</v>
      </c>
      <c r="AN150" s="28">
        <f t="array" ref="AN150">ROUND(INDEX(공차방식!H$6:L$29,MATCH(AE150,공차방식!B$6:B$29,0),MATCH(VALUE(LEFT(AG150,1)),공차방식!H$5:L$5,0))/1000,4)</f>
        <v>0.23599999999999999</v>
      </c>
      <c r="AO150" s="28">
        <v>71.501000000000005</v>
      </c>
      <c r="AQ150" s="39">
        <f ca="1">OFFSET(공차방식!R$5,COUNTIF(공차방식!R$6:R$50,"&lt;"&amp;AD150)+1,0)</f>
        <v>90</v>
      </c>
    </row>
    <row r="151" spans="2:43" ht="15" x14ac:dyDescent="0.3">
      <c r="B151" s="76" t="str">
        <f t="shared" si="16"/>
        <v>M75×4</v>
      </c>
      <c r="C151" s="77" t="s">
        <v>212</v>
      </c>
      <c r="D151" s="77" t="s">
        <v>221</v>
      </c>
      <c r="E151" s="74" t="s">
        <v>135</v>
      </c>
      <c r="F151" s="75">
        <v>75</v>
      </c>
      <c r="G151" s="75">
        <v>4</v>
      </c>
      <c r="H151" s="74" t="s">
        <v>133</v>
      </c>
      <c r="I151" s="87" t="s">
        <v>136</v>
      </c>
      <c r="J151" s="75" t="s">
        <v>315</v>
      </c>
      <c r="K151" s="58" t="s">
        <v>491</v>
      </c>
      <c r="L151" s="75">
        <v>75</v>
      </c>
      <c r="M151" s="75">
        <v>4</v>
      </c>
      <c r="N151" s="74">
        <v>60</v>
      </c>
      <c r="O151" s="101">
        <f t="array" ref="O151">IFERROR(INDEX($AD$11:$AO$1485,MATCH($B151&amp;$I151,$Z$11:$Z$1485&amp;$AG$11:$AG$1485,0),MATCH($C151,$AD$9:$AO$9,0)),"-")</f>
        <v>75</v>
      </c>
      <c r="P151" s="75">
        <v>30</v>
      </c>
      <c r="Q151" s="75">
        <v>2</v>
      </c>
      <c r="R151" s="101">
        <f t="array" ref="R151">IFERROR(INDEX($AD$11:$AO$1485,MATCH($B151&amp;$I151,$Z$11:$Z$1485&amp;$AG$11:$AG$1485,0),MATCH($D151,$AD$9:$AO$9,0)),"-")</f>
        <v>72.401899999999998</v>
      </c>
      <c r="S151" s="75">
        <v>23</v>
      </c>
      <c r="T151" s="75">
        <v>9</v>
      </c>
      <c r="U151" s="75">
        <v>6</v>
      </c>
      <c r="V151" s="75">
        <v>8</v>
      </c>
      <c r="W151" s="50">
        <f t="shared" si="18"/>
        <v>28</v>
      </c>
      <c r="X151" s="50">
        <f t="shared" si="19"/>
        <v>14</v>
      </c>
      <c r="Z151" s="27" t="str">
        <f t="shared" si="17"/>
        <v>M75×4</v>
      </c>
      <c r="AA151" s="28" t="s">
        <v>135</v>
      </c>
      <c r="AB151" s="28"/>
      <c r="AC151" s="28"/>
      <c r="AD151" s="27">
        <v>75</v>
      </c>
      <c r="AE151" s="27">
        <v>4</v>
      </c>
      <c r="AF151" s="28">
        <v>60</v>
      </c>
      <c r="AG151" s="30" t="s">
        <v>136</v>
      </c>
      <c r="AH151" s="30">
        <f>INDEX(공차방식!$C$6:$D$29,MATCH(AE151,공차방식!$B$6:$B$29,0),MATCH(RIGHT(AG151,1),공차방식!$C$5:$D$5,0))/1000</f>
        <v>0</v>
      </c>
      <c r="AI151" s="28">
        <f t="shared" ca="1" si="20"/>
        <v>72.651899999999998</v>
      </c>
      <c r="AJ151" s="28">
        <f t="shared" si="21"/>
        <v>72.401899999999998</v>
      </c>
      <c r="AK151" s="28">
        <f t="array" aca="1" ref="AK151" ca="1">ROUND(INDEX(공차방식!T$6:X$50,MATCH(AQ151&amp;AE151,공차방식!R$6:R$50&amp;공차방식!S$6:S$50,0),MATCH(VALUE(LEFT(AG151,1)),공차방식!T$5:X$5,0))/1000,4)</f>
        <v>0.25</v>
      </c>
      <c r="AL151" s="28">
        <f t="shared" si="22"/>
        <v>71.144900000000007</v>
      </c>
      <c r="AM151" s="28">
        <f t="shared" si="23"/>
        <v>70.669899999999998</v>
      </c>
      <c r="AN151" s="28">
        <f t="array" ref="AN151">ROUND(INDEX(공차방식!H$6:L$29,MATCH(AE151,공차방식!B$6:B$29,0),MATCH(VALUE(LEFT(AG151,1)),공차방식!H$5:L$5,0))/1000,4)</f>
        <v>0.47499999999999998</v>
      </c>
      <c r="AO151" s="28">
        <v>73.459000000000003</v>
      </c>
      <c r="AQ151" s="39">
        <f ca="1">OFFSET(공차방식!R$5,COUNTIF(공차방식!R$6:R$50,"&lt;"&amp;AD151)+1,0)</f>
        <v>90</v>
      </c>
    </row>
    <row r="152" spans="2:43" ht="15" x14ac:dyDescent="0.3">
      <c r="B152" s="76" t="str">
        <f t="shared" si="16"/>
        <v>M75×3</v>
      </c>
      <c r="C152" s="77" t="s">
        <v>212</v>
      </c>
      <c r="D152" s="77" t="s">
        <v>221</v>
      </c>
      <c r="E152" s="74" t="s">
        <v>135</v>
      </c>
      <c r="F152" s="75">
        <v>75</v>
      </c>
      <c r="G152" s="75">
        <v>3</v>
      </c>
      <c r="H152" s="74" t="s">
        <v>133</v>
      </c>
      <c r="I152" s="87" t="s">
        <v>136</v>
      </c>
      <c r="J152" s="75" t="s">
        <v>315</v>
      </c>
      <c r="K152" s="58" t="s">
        <v>491</v>
      </c>
      <c r="L152" s="75">
        <v>75</v>
      </c>
      <c r="M152" s="75">
        <v>3</v>
      </c>
      <c r="N152" s="74">
        <v>60</v>
      </c>
      <c r="O152" s="101">
        <f t="array" ref="O152">IFERROR(INDEX($AD$11:$AO$1485,MATCH($B152&amp;$I152,$Z$11:$Z$1485&amp;$AG$11:$AG$1485,0),MATCH($C152,$AD$9:$AO$9,0)),"-")</f>
        <v>75</v>
      </c>
      <c r="P152" s="75">
        <v>30</v>
      </c>
      <c r="Q152" s="75">
        <v>2</v>
      </c>
      <c r="R152" s="101">
        <f t="array" ref="R152">IFERROR(INDEX($AD$11:$AO$1485,MATCH($B152&amp;$I152,$Z$11:$Z$1485&amp;$AG$11:$AG$1485,0),MATCH($D152,$AD$9:$AO$9,0)),"-")</f>
        <v>73.051400000000001</v>
      </c>
      <c r="S152" s="75">
        <v>23</v>
      </c>
      <c r="T152" s="75">
        <v>9</v>
      </c>
      <c r="U152" s="75">
        <v>5</v>
      </c>
      <c r="V152" s="75">
        <v>9</v>
      </c>
      <c r="W152" s="50">
        <f t="shared" si="18"/>
        <v>28</v>
      </c>
      <c r="X152" s="50">
        <f t="shared" si="19"/>
        <v>14</v>
      </c>
      <c r="Z152" s="27" t="str">
        <f t="shared" si="17"/>
        <v>M75×3</v>
      </c>
      <c r="AA152" s="28" t="s">
        <v>135</v>
      </c>
      <c r="AB152" s="28"/>
      <c r="AC152" s="28"/>
      <c r="AD152" s="27">
        <v>75</v>
      </c>
      <c r="AE152" s="27">
        <v>3</v>
      </c>
      <c r="AF152" s="28">
        <v>60</v>
      </c>
      <c r="AG152" s="30" t="s">
        <v>136</v>
      </c>
      <c r="AH152" s="30">
        <f>INDEX(공차방식!$C$6:$D$29,MATCH(AE152,공차방식!$B$6:$B$29,0),MATCH(RIGHT(AG152,1),공차방식!$C$5:$D$5,0))/1000</f>
        <v>0</v>
      </c>
      <c r="AI152" s="28">
        <f t="shared" ca="1" si="20"/>
        <v>73.275400000000005</v>
      </c>
      <c r="AJ152" s="28">
        <f t="shared" si="21"/>
        <v>73.051400000000001</v>
      </c>
      <c r="AK152" s="28">
        <f t="array" aca="1" ref="AK152" ca="1">ROUND(INDEX(공차방식!T$6:X$50,MATCH(AQ152&amp;AE152,공차방식!R$6:R$50&amp;공차방식!S$6:S$50,0),MATCH(VALUE(LEFT(AG152,1)),공차방식!T$5:X$5,0))/1000,4)</f>
        <v>0.224</v>
      </c>
      <c r="AL152" s="28">
        <f t="shared" si="22"/>
        <v>72.1524</v>
      </c>
      <c r="AM152" s="28">
        <f t="shared" si="23"/>
        <v>71.752399999999994</v>
      </c>
      <c r="AN152" s="28">
        <f t="array" ref="AN152">ROUND(INDEX(공차방식!H$6:L$29,MATCH(AE152,공차방식!B$6:B$29,0),MATCH(VALUE(LEFT(AG152,1)),공차방식!H$5:L$5,0))/1000,4)</f>
        <v>0.4</v>
      </c>
      <c r="AO152" s="28">
        <v>73.882000000000005</v>
      </c>
      <c r="AQ152" s="39">
        <f ca="1">OFFSET(공차방식!R$5,COUNTIF(공차방식!R$6:R$50,"&lt;"&amp;AD152)+1,0)</f>
        <v>90</v>
      </c>
    </row>
    <row r="153" spans="2:43" ht="15" x14ac:dyDescent="0.3">
      <c r="B153" s="76" t="str">
        <f t="shared" si="16"/>
        <v>M75×2</v>
      </c>
      <c r="C153" s="77" t="s">
        <v>212</v>
      </c>
      <c r="D153" s="77" t="s">
        <v>221</v>
      </c>
      <c r="E153" s="74" t="s">
        <v>135</v>
      </c>
      <c r="F153" s="75">
        <v>75</v>
      </c>
      <c r="G153" s="75">
        <v>2</v>
      </c>
      <c r="H153" s="74" t="s">
        <v>133</v>
      </c>
      <c r="I153" s="87" t="s">
        <v>136</v>
      </c>
      <c r="J153" s="75" t="s">
        <v>315</v>
      </c>
      <c r="K153" s="58" t="s">
        <v>491</v>
      </c>
      <c r="L153" s="75">
        <v>75</v>
      </c>
      <c r="M153" s="75">
        <v>2</v>
      </c>
      <c r="N153" s="74">
        <v>60</v>
      </c>
      <c r="O153" s="101">
        <f t="array" ref="O153">IFERROR(INDEX($AD$11:$AO$1485,MATCH($B153&amp;$I153,$Z$11:$Z$1485&amp;$AG$11:$AG$1485,0),MATCH($C153,$AD$9:$AO$9,0)),"-")</f>
        <v>75</v>
      </c>
      <c r="P153" s="75">
        <v>22</v>
      </c>
      <c r="Q153" s="75">
        <v>2</v>
      </c>
      <c r="R153" s="101">
        <f t="array" ref="R153">IFERROR(INDEX($AD$11:$AO$1485,MATCH($B153&amp;$I153,$Z$11:$Z$1485&amp;$AG$11:$AG$1485,0),MATCH($D153,$AD$9:$AO$9,0)),"-")</f>
        <v>73.700999999999993</v>
      </c>
      <c r="S153" s="75">
        <v>17</v>
      </c>
      <c r="T153" s="75">
        <v>7</v>
      </c>
      <c r="U153" s="75">
        <v>5</v>
      </c>
      <c r="V153" s="75">
        <v>10</v>
      </c>
      <c r="W153" s="50">
        <f t="shared" si="18"/>
        <v>20</v>
      </c>
      <c r="X153" s="50">
        <f t="shared" si="19"/>
        <v>10</v>
      </c>
      <c r="Z153" s="27" t="str">
        <f t="shared" si="17"/>
        <v>M75×2</v>
      </c>
      <c r="AA153" s="28" t="s">
        <v>135</v>
      </c>
      <c r="AB153" s="28"/>
      <c r="AC153" s="28"/>
      <c r="AD153" s="27">
        <v>75</v>
      </c>
      <c r="AE153" s="27">
        <v>2</v>
      </c>
      <c r="AF153" s="28">
        <v>60</v>
      </c>
      <c r="AG153" s="30" t="s">
        <v>136</v>
      </c>
      <c r="AH153" s="30">
        <f>INDEX(공차방식!$C$6:$D$29,MATCH(AE153,공차방식!$B$6:$B$29,0),MATCH(RIGHT(AG153,1),공차방식!$C$5:$D$5,0))/1000</f>
        <v>0</v>
      </c>
      <c r="AI153" s="28">
        <f t="shared" ca="1" si="20"/>
        <v>73.891000000000005</v>
      </c>
      <c r="AJ153" s="28">
        <f t="shared" si="21"/>
        <v>73.700999999999993</v>
      </c>
      <c r="AK153" s="28">
        <f t="array" aca="1" ref="AK153" ca="1">ROUND(INDEX(공차방식!T$6:X$50,MATCH(AQ153&amp;AE153,공차방식!R$6:R$50&amp;공차방식!S$6:S$50,0),MATCH(VALUE(LEFT(AG153,1)),공차방식!T$5:X$5,0))/1000,4)</f>
        <v>0.19</v>
      </c>
      <c r="AL153" s="28">
        <f t="shared" si="22"/>
        <v>73.134900000000002</v>
      </c>
      <c r="AM153" s="28">
        <f t="shared" si="23"/>
        <v>72.834900000000005</v>
      </c>
      <c r="AN153" s="28">
        <f t="array" ref="AN153">ROUND(INDEX(공차방식!H$6:L$29,MATCH(AE153,공차방식!B$6:B$29,0),MATCH(VALUE(LEFT(AG153,1)),공차방식!H$5:L$5,0))/1000,4)</f>
        <v>0.3</v>
      </c>
      <c r="AO153" s="28">
        <v>74.296000000000006</v>
      </c>
      <c r="AQ153" s="39">
        <f ca="1">OFFSET(공차방식!R$5,COUNTIF(공차방식!R$6:R$50,"&lt;"&amp;AD153)+1,0)</f>
        <v>90</v>
      </c>
    </row>
    <row r="154" spans="2:43" ht="15" x14ac:dyDescent="0.3">
      <c r="B154" s="76" t="str">
        <f t="shared" si="16"/>
        <v>M75×1.5</v>
      </c>
      <c r="C154" s="77" t="s">
        <v>212</v>
      </c>
      <c r="D154" s="77" t="s">
        <v>221</v>
      </c>
      <c r="E154" s="74" t="s">
        <v>135</v>
      </c>
      <c r="F154" s="75">
        <v>75</v>
      </c>
      <c r="G154" s="75">
        <v>1.5</v>
      </c>
      <c r="H154" s="74" t="s">
        <v>133</v>
      </c>
      <c r="I154" s="87" t="s">
        <v>136</v>
      </c>
      <c r="J154" s="75" t="s">
        <v>315</v>
      </c>
      <c r="K154" s="58" t="s">
        <v>491</v>
      </c>
      <c r="L154" s="75">
        <v>75</v>
      </c>
      <c r="M154" s="75">
        <v>1.5</v>
      </c>
      <c r="N154" s="74">
        <v>60</v>
      </c>
      <c r="O154" s="101">
        <f t="array" ref="O154">IFERROR(INDEX($AD$11:$AO$1485,MATCH($B154&amp;$I154,$Z$11:$Z$1485&amp;$AG$11:$AG$1485,0),MATCH($C154,$AD$9:$AO$9,0)),"-")</f>
        <v>75</v>
      </c>
      <c r="P154" s="75">
        <v>22</v>
      </c>
      <c r="Q154" s="75">
        <v>2</v>
      </c>
      <c r="R154" s="101">
        <f t="array" ref="R154">IFERROR(INDEX($AD$11:$AO$1485,MATCH($B154&amp;$I154,$Z$11:$Z$1485&amp;$AG$11:$AG$1485,0),MATCH($D154,$AD$9:$AO$9,0)),"-")</f>
        <v>74.025700000000001</v>
      </c>
      <c r="S154" s="75">
        <v>17</v>
      </c>
      <c r="T154" s="75">
        <v>7</v>
      </c>
      <c r="U154" s="75">
        <v>5</v>
      </c>
      <c r="V154" s="75">
        <v>12</v>
      </c>
      <c r="W154" s="50">
        <f t="shared" si="18"/>
        <v>20</v>
      </c>
      <c r="X154" s="50">
        <f t="shared" si="19"/>
        <v>10</v>
      </c>
      <c r="Z154" s="27" t="str">
        <f t="shared" si="17"/>
        <v>M75×1.5</v>
      </c>
      <c r="AA154" s="28" t="s">
        <v>135</v>
      </c>
      <c r="AB154" s="28"/>
      <c r="AC154" s="28"/>
      <c r="AD154" s="27">
        <v>75</v>
      </c>
      <c r="AE154" s="27">
        <v>1.5</v>
      </c>
      <c r="AF154" s="28">
        <v>60</v>
      </c>
      <c r="AG154" s="30" t="s">
        <v>136</v>
      </c>
      <c r="AH154" s="30">
        <f>INDEX(공차방식!$C$6:$D$29,MATCH(AE154,공차방식!$B$6:$B$29,0),MATCH(RIGHT(AG154,1),공차방식!$C$5:$D$5,0))/1000</f>
        <v>0</v>
      </c>
      <c r="AI154" s="28">
        <f t="shared" ca="1" si="20"/>
        <v>74.195700000000002</v>
      </c>
      <c r="AJ154" s="28">
        <f t="shared" si="21"/>
        <v>74.025700000000001</v>
      </c>
      <c r="AK154" s="28">
        <f t="array" aca="1" ref="AK154" ca="1">ROUND(INDEX(공차방식!T$6:X$50,MATCH(AQ154&amp;AE154,공차방식!R$6:R$50&amp;공차방식!S$6:S$50,0),MATCH(VALUE(LEFT(AG154,1)),공차방식!T$5:X$5,0))/1000,4)</f>
        <v>0.17</v>
      </c>
      <c r="AL154" s="28">
        <f t="shared" si="22"/>
        <v>73.612200000000001</v>
      </c>
      <c r="AM154" s="28">
        <f t="shared" si="23"/>
        <v>73.376199999999997</v>
      </c>
      <c r="AN154" s="28">
        <f t="array" ref="AN154">ROUND(INDEX(공차방식!H$6:L$29,MATCH(AE154,공차방식!B$6:B$29,0),MATCH(VALUE(LEFT(AG154,1)),공차방식!H$5:L$5,0))/1000,4)</f>
        <v>0.23599999999999999</v>
      </c>
      <c r="AO154" s="28">
        <v>74.501000000000005</v>
      </c>
      <c r="AQ154" s="39">
        <f ca="1">OFFSET(공차방식!R$5,COUNTIF(공차방식!R$6:R$50,"&lt;"&amp;AD154)+1,0)</f>
        <v>90</v>
      </c>
    </row>
    <row r="155" spans="2:43" ht="15" x14ac:dyDescent="0.3">
      <c r="B155" s="76" t="str">
        <f t="shared" si="16"/>
        <v>M76×6</v>
      </c>
      <c r="C155" s="77" t="s">
        <v>212</v>
      </c>
      <c r="D155" s="77" t="s">
        <v>221</v>
      </c>
      <c r="E155" s="74" t="s">
        <v>135</v>
      </c>
      <c r="F155" s="75">
        <v>76</v>
      </c>
      <c r="G155" s="75">
        <v>6</v>
      </c>
      <c r="H155" s="74" t="s">
        <v>133</v>
      </c>
      <c r="I155" s="87" t="s">
        <v>136</v>
      </c>
      <c r="J155" s="75" t="s">
        <v>315</v>
      </c>
      <c r="K155" s="58" t="s">
        <v>491</v>
      </c>
      <c r="L155" s="75">
        <v>76</v>
      </c>
      <c r="M155" s="75">
        <v>6</v>
      </c>
      <c r="N155" s="74">
        <v>60</v>
      </c>
      <c r="O155" s="101">
        <f t="array" ref="O155">IFERROR(INDEX($AD$11:$AO$1485,MATCH($B155&amp;$I155,$Z$11:$Z$1485&amp;$AG$11:$AG$1485,0),MATCH($C155,$AD$9:$AO$9,0)),"-")</f>
        <v>76</v>
      </c>
      <c r="P155" s="75">
        <v>30</v>
      </c>
      <c r="Q155" s="75">
        <v>2</v>
      </c>
      <c r="R155" s="101">
        <f t="array" ref="R155">IFERROR(INDEX($AD$11:$AO$1485,MATCH($B155&amp;$I155,$Z$11:$Z$1485&amp;$AG$11:$AG$1485,0),MATCH($D155,$AD$9:$AO$9,0)),"-")</f>
        <v>72.102900000000005</v>
      </c>
      <c r="S155" s="75">
        <v>23</v>
      </c>
      <c r="T155" s="75">
        <v>9</v>
      </c>
      <c r="U155" s="75">
        <v>6</v>
      </c>
      <c r="V155" s="75">
        <v>8</v>
      </c>
      <c r="W155" s="50">
        <f t="shared" si="18"/>
        <v>28</v>
      </c>
      <c r="X155" s="50">
        <f t="shared" si="19"/>
        <v>14</v>
      </c>
      <c r="Z155" s="27" t="str">
        <f t="shared" si="17"/>
        <v>M76×6</v>
      </c>
      <c r="AA155" s="28" t="s">
        <v>135</v>
      </c>
      <c r="AB155" s="28"/>
      <c r="AC155" s="28"/>
      <c r="AD155" s="27">
        <v>76</v>
      </c>
      <c r="AE155" s="27">
        <v>6</v>
      </c>
      <c r="AF155" s="28">
        <v>60</v>
      </c>
      <c r="AG155" s="30" t="s">
        <v>136</v>
      </c>
      <c r="AH155" s="30">
        <f>INDEX(공차방식!$C$6:$D$29,MATCH(AE155,공차방식!$B$6:$B$29,0),MATCH(RIGHT(AG155,1),공차방식!$C$5:$D$5,0))/1000</f>
        <v>0</v>
      </c>
      <c r="AI155" s="28">
        <f t="shared" ca="1" si="20"/>
        <v>72.402900000000002</v>
      </c>
      <c r="AJ155" s="28">
        <f t="shared" si="21"/>
        <v>72.102900000000005</v>
      </c>
      <c r="AK155" s="28">
        <f t="array" aca="1" ref="AK155" ca="1">ROUND(INDEX(공차방식!T$6:X$50,MATCH(AQ155&amp;AE155,공차방식!R$6:R$50&amp;공차방식!S$6:S$50,0),MATCH(VALUE(LEFT(AG155,1)),공차방식!T$5:X$5,0))/1000,4)</f>
        <v>0.3</v>
      </c>
      <c r="AL155" s="28">
        <f t="shared" si="22"/>
        <v>70.134799999999998</v>
      </c>
      <c r="AM155" s="28">
        <f t="shared" si="23"/>
        <v>69.504800000000003</v>
      </c>
      <c r="AN155" s="28">
        <f t="array" ref="AN155">ROUND(INDEX(공차방식!H$6:L$29,MATCH(AE155,공차방식!B$6:B$29,0),MATCH(VALUE(LEFT(AG155,1)),공차방식!H$5:L$5,0))/1000,4)</f>
        <v>0.63</v>
      </c>
      <c r="AO155" s="28">
        <v>73.61</v>
      </c>
      <c r="AQ155" s="39">
        <f ca="1">OFFSET(공차방식!R$5,COUNTIF(공차방식!R$6:R$50,"&lt;"&amp;AD155)+1,0)</f>
        <v>90</v>
      </c>
    </row>
    <row r="156" spans="2:43" ht="15" x14ac:dyDescent="0.3">
      <c r="B156" s="76" t="str">
        <f t="shared" si="16"/>
        <v>M76×4</v>
      </c>
      <c r="C156" s="77" t="s">
        <v>212</v>
      </c>
      <c r="D156" s="77" t="s">
        <v>221</v>
      </c>
      <c r="E156" s="74" t="s">
        <v>135</v>
      </c>
      <c r="F156" s="75">
        <v>76</v>
      </c>
      <c r="G156" s="75">
        <v>4</v>
      </c>
      <c r="H156" s="74" t="s">
        <v>133</v>
      </c>
      <c r="I156" s="87" t="s">
        <v>136</v>
      </c>
      <c r="J156" s="75" t="s">
        <v>315</v>
      </c>
      <c r="K156" s="58" t="s">
        <v>491</v>
      </c>
      <c r="L156" s="75">
        <v>76</v>
      </c>
      <c r="M156" s="75">
        <v>4</v>
      </c>
      <c r="N156" s="74">
        <v>60</v>
      </c>
      <c r="O156" s="101">
        <f t="array" ref="O156">IFERROR(INDEX($AD$11:$AO$1485,MATCH($B156&amp;$I156,$Z$11:$Z$1485&amp;$AG$11:$AG$1485,0),MATCH($C156,$AD$9:$AO$9,0)),"-")</f>
        <v>76</v>
      </c>
      <c r="P156" s="75">
        <v>30</v>
      </c>
      <c r="Q156" s="75">
        <v>2</v>
      </c>
      <c r="R156" s="101">
        <f t="array" ref="R156">IFERROR(INDEX($AD$11:$AO$1485,MATCH($B156&amp;$I156,$Z$11:$Z$1485&amp;$AG$11:$AG$1485,0),MATCH($D156,$AD$9:$AO$9,0)),"-")</f>
        <v>73.401899999999998</v>
      </c>
      <c r="S156" s="75">
        <v>23</v>
      </c>
      <c r="T156" s="75">
        <v>9</v>
      </c>
      <c r="U156" s="75">
        <v>6</v>
      </c>
      <c r="V156" s="75">
        <v>8</v>
      </c>
      <c r="W156" s="50">
        <f t="shared" si="18"/>
        <v>28</v>
      </c>
      <c r="X156" s="50">
        <f t="shared" si="19"/>
        <v>14</v>
      </c>
      <c r="Z156" s="27" t="str">
        <f t="shared" si="17"/>
        <v>M76×4</v>
      </c>
      <c r="AA156" s="28" t="s">
        <v>135</v>
      </c>
      <c r="AB156" s="28"/>
      <c r="AC156" s="28"/>
      <c r="AD156" s="27">
        <v>76</v>
      </c>
      <c r="AE156" s="27">
        <v>4</v>
      </c>
      <c r="AF156" s="28">
        <v>60</v>
      </c>
      <c r="AG156" s="30" t="s">
        <v>136</v>
      </c>
      <c r="AH156" s="30">
        <f>INDEX(공차방식!$C$6:$D$29,MATCH(AE156,공차방식!$B$6:$B$29,0),MATCH(RIGHT(AG156,1),공차방식!$C$5:$D$5,0))/1000</f>
        <v>0</v>
      </c>
      <c r="AI156" s="28">
        <f t="shared" ca="1" si="20"/>
        <v>73.651899999999998</v>
      </c>
      <c r="AJ156" s="28">
        <f t="shared" si="21"/>
        <v>73.401899999999998</v>
      </c>
      <c r="AK156" s="28">
        <f t="array" aca="1" ref="AK156" ca="1">ROUND(INDEX(공차방식!T$6:X$50,MATCH(AQ156&amp;AE156,공차방식!R$6:R$50&amp;공차방식!S$6:S$50,0),MATCH(VALUE(LEFT(AG156,1)),공차방식!T$5:X$5,0))/1000,4)</f>
        <v>0.25</v>
      </c>
      <c r="AL156" s="28">
        <f t="shared" si="22"/>
        <v>72.144900000000007</v>
      </c>
      <c r="AM156" s="28">
        <f t="shared" si="23"/>
        <v>71.669899999999998</v>
      </c>
      <c r="AN156" s="28">
        <f t="array" ref="AN156">ROUND(INDEX(공차방식!H$6:L$29,MATCH(AE156,공차방식!B$6:B$29,0),MATCH(VALUE(LEFT(AG156,1)),공차방식!H$5:L$5,0))/1000,4)</f>
        <v>0.47499999999999998</v>
      </c>
      <c r="AO156" s="28">
        <v>74.459000000000003</v>
      </c>
      <c r="AQ156" s="39">
        <f ca="1">OFFSET(공차방식!R$5,COUNTIF(공차방식!R$6:R$50,"&lt;"&amp;AD156)+1,0)</f>
        <v>90</v>
      </c>
    </row>
    <row r="157" spans="2:43" ht="15" x14ac:dyDescent="0.3">
      <c r="B157" s="76" t="str">
        <f t="shared" si="16"/>
        <v>M76×3</v>
      </c>
      <c r="C157" s="77" t="s">
        <v>212</v>
      </c>
      <c r="D157" s="77" t="s">
        <v>221</v>
      </c>
      <c r="E157" s="74" t="s">
        <v>135</v>
      </c>
      <c r="F157" s="75">
        <v>76</v>
      </c>
      <c r="G157" s="75">
        <v>3</v>
      </c>
      <c r="H157" s="74" t="s">
        <v>133</v>
      </c>
      <c r="I157" s="87" t="s">
        <v>136</v>
      </c>
      <c r="J157" s="75" t="s">
        <v>315</v>
      </c>
      <c r="K157" s="58" t="s">
        <v>491</v>
      </c>
      <c r="L157" s="75">
        <v>76</v>
      </c>
      <c r="M157" s="75">
        <v>3</v>
      </c>
      <c r="N157" s="74">
        <v>60</v>
      </c>
      <c r="O157" s="101">
        <f t="array" ref="O157">IFERROR(INDEX($AD$11:$AO$1485,MATCH($B157&amp;$I157,$Z$11:$Z$1485&amp;$AG$11:$AG$1485,0),MATCH($C157,$AD$9:$AO$9,0)),"-")</f>
        <v>76</v>
      </c>
      <c r="P157" s="75">
        <v>30</v>
      </c>
      <c r="Q157" s="75">
        <v>2</v>
      </c>
      <c r="R157" s="101">
        <f t="array" ref="R157">IFERROR(INDEX($AD$11:$AO$1485,MATCH($B157&amp;$I157,$Z$11:$Z$1485&amp;$AG$11:$AG$1485,0),MATCH($D157,$AD$9:$AO$9,0)),"-")</f>
        <v>74.051400000000001</v>
      </c>
      <c r="S157" s="75">
        <v>23</v>
      </c>
      <c r="T157" s="75">
        <v>9</v>
      </c>
      <c r="U157" s="75">
        <v>5</v>
      </c>
      <c r="V157" s="75">
        <v>9</v>
      </c>
      <c r="W157" s="50">
        <f t="shared" si="18"/>
        <v>28</v>
      </c>
      <c r="X157" s="50">
        <f t="shared" si="19"/>
        <v>14</v>
      </c>
      <c r="Z157" s="27" t="str">
        <f t="shared" si="17"/>
        <v>M76×3</v>
      </c>
      <c r="AA157" s="28" t="s">
        <v>135</v>
      </c>
      <c r="AB157" s="28"/>
      <c r="AC157" s="28"/>
      <c r="AD157" s="27">
        <v>76</v>
      </c>
      <c r="AE157" s="27">
        <v>3</v>
      </c>
      <c r="AF157" s="28">
        <v>60</v>
      </c>
      <c r="AG157" s="30" t="s">
        <v>136</v>
      </c>
      <c r="AH157" s="30">
        <f>INDEX(공차방식!$C$6:$D$29,MATCH(AE157,공차방식!$B$6:$B$29,0),MATCH(RIGHT(AG157,1),공차방식!$C$5:$D$5,0))/1000</f>
        <v>0</v>
      </c>
      <c r="AI157" s="28">
        <f t="shared" ca="1" si="20"/>
        <v>74.275400000000005</v>
      </c>
      <c r="AJ157" s="28">
        <f t="shared" si="21"/>
        <v>74.051400000000001</v>
      </c>
      <c r="AK157" s="28">
        <f t="array" aca="1" ref="AK157" ca="1">ROUND(INDEX(공차방식!T$6:X$50,MATCH(AQ157&amp;AE157,공차방식!R$6:R$50&amp;공차방식!S$6:S$50,0),MATCH(VALUE(LEFT(AG157,1)),공차방식!T$5:X$5,0))/1000,4)</f>
        <v>0.224</v>
      </c>
      <c r="AL157" s="28">
        <f t="shared" si="22"/>
        <v>73.1524</v>
      </c>
      <c r="AM157" s="28">
        <f t="shared" si="23"/>
        <v>72.752399999999994</v>
      </c>
      <c r="AN157" s="28">
        <f t="array" ref="AN157">ROUND(INDEX(공차방식!H$6:L$29,MATCH(AE157,공차방식!B$6:B$29,0),MATCH(VALUE(LEFT(AG157,1)),공차방식!H$5:L$5,0))/1000,4)</f>
        <v>0.4</v>
      </c>
      <c r="AO157" s="28">
        <v>74.882000000000005</v>
      </c>
      <c r="AQ157" s="39">
        <f ca="1">OFFSET(공차방식!R$5,COUNTIF(공차방식!R$6:R$50,"&lt;"&amp;AD157)+1,0)</f>
        <v>90</v>
      </c>
    </row>
    <row r="158" spans="2:43" ht="15" x14ac:dyDescent="0.3">
      <c r="B158" s="76" t="str">
        <f t="shared" si="16"/>
        <v>M76×2</v>
      </c>
      <c r="C158" s="77" t="s">
        <v>212</v>
      </c>
      <c r="D158" s="77" t="s">
        <v>221</v>
      </c>
      <c r="E158" s="74" t="s">
        <v>135</v>
      </c>
      <c r="F158" s="75">
        <v>76</v>
      </c>
      <c r="G158" s="75">
        <v>2</v>
      </c>
      <c r="H158" s="74" t="s">
        <v>133</v>
      </c>
      <c r="I158" s="87" t="s">
        <v>136</v>
      </c>
      <c r="J158" s="75" t="s">
        <v>315</v>
      </c>
      <c r="K158" s="58" t="s">
        <v>491</v>
      </c>
      <c r="L158" s="75">
        <v>76</v>
      </c>
      <c r="M158" s="75">
        <v>2</v>
      </c>
      <c r="N158" s="74">
        <v>60</v>
      </c>
      <c r="O158" s="101">
        <f t="array" ref="O158">IFERROR(INDEX($AD$11:$AO$1485,MATCH($B158&amp;$I158,$Z$11:$Z$1485&amp;$AG$11:$AG$1485,0),MATCH($C158,$AD$9:$AO$9,0)),"-")</f>
        <v>76</v>
      </c>
      <c r="P158" s="75">
        <v>22</v>
      </c>
      <c r="Q158" s="75">
        <v>2</v>
      </c>
      <c r="R158" s="101">
        <f t="array" ref="R158">IFERROR(INDEX($AD$11:$AO$1485,MATCH($B158&amp;$I158,$Z$11:$Z$1485&amp;$AG$11:$AG$1485,0),MATCH($D158,$AD$9:$AO$9,0)),"-")</f>
        <v>74.700999999999993</v>
      </c>
      <c r="S158" s="75">
        <v>17</v>
      </c>
      <c r="T158" s="75">
        <v>7</v>
      </c>
      <c r="U158" s="75">
        <v>5</v>
      </c>
      <c r="V158" s="75">
        <v>10</v>
      </c>
      <c r="W158" s="50">
        <f t="shared" si="18"/>
        <v>20</v>
      </c>
      <c r="X158" s="50">
        <f t="shared" si="19"/>
        <v>10</v>
      </c>
      <c r="Z158" s="27" t="str">
        <f t="shared" si="17"/>
        <v>M76×2</v>
      </c>
      <c r="AA158" s="28" t="s">
        <v>135</v>
      </c>
      <c r="AB158" s="28"/>
      <c r="AC158" s="28"/>
      <c r="AD158" s="27">
        <v>76</v>
      </c>
      <c r="AE158" s="27">
        <v>2</v>
      </c>
      <c r="AF158" s="28">
        <v>60</v>
      </c>
      <c r="AG158" s="30" t="s">
        <v>136</v>
      </c>
      <c r="AH158" s="30">
        <f>INDEX(공차방식!$C$6:$D$29,MATCH(AE158,공차방식!$B$6:$B$29,0),MATCH(RIGHT(AG158,1),공차방식!$C$5:$D$5,0))/1000</f>
        <v>0</v>
      </c>
      <c r="AI158" s="28">
        <f t="shared" ca="1" si="20"/>
        <v>74.891000000000005</v>
      </c>
      <c r="AJ158" s="28">
        <f t="shared" si="21"/>
        <v>74.700999999999993</v>
      </c>
      <c r="AK158" s="28">
        <f t="array" aca="1" ref="AK158" ca="1">ROUND(INDEX(공차방식!T$6:X$50,MATCH(AQ158&amp;AE158,공차방식!R$6:R$50&amp;공차방식!S$6:S$50,0),MATCH(VALUE(LEFT(AG158,1)),공차방식!T$5:X$5,0))/1000,4)</f>
        <v>0.19</v>
      </c>
      <c r="AL158" s="28">
        <f t="shared" si="22"/>
        <v>74.134900000000002</v>
      </c>
      <c r="AM158" s="28">
        <f t="shared" si="23"/>
        <v>73.834900000000005</v>
      </c>
      <c r="AN158" s="28">
        <f t="array" ref="AN158">ROUND(INDEX(공차방식!H$6:L$29,MATCH(AE158,공차방식!B$6:B$29,0),MATCH(VALUE(LEFT(AG158,1)),공차방식!H$5:L$5,0))/1000,4)</f>
        <v>0.3</v>
      </c>
      <c r="AO158" s="28">
        <v>75.296000000000006</v>
      </c>
      <c r="AQ158" s="39">
        <f ca="1">OFFSET(공차방식!R$5,COUNTIF(공차방식!R$6:R$50,"&lt;"&amp;AD158)+1,0)</f>
        <v>90</v>
      </c>
    </row>
    <row r="159" spans="2:43" ht="15" x14ac:dyDescent="0.3">
      <c r="B159" s="76" t="str">
        <f t="shared" si="16"/>
        <v>M76×1.5</v>
      </c>
      <c r="C159" s="77" t="s">
        <v>212</v>
      </c>
      <c r="D159" s="77" t="s">
        <v>221</v>
      </c>
      <c r="E159" s="74" t="s">
        <v>135</v>
      </c>
      <c r="F159" s="75">
        <v>76</v>
      </c>
      <c r="G159" s="75">
        <v>1.5</v>
      </c>
      <c r="H159" s="74" t="s">
        <v>133</v>
      </c>
      <c r="I159" s="87" t="s">
        <v>136</v>
      </c>
      <c r="J159" s="75" t="s">
        <v>315</v>
      </c>
      <c r="K159" s="58" t="s">
        <v>491</v>
      </c>
      <c r="L159" s="75">
        <v>76</v>
      </c>
      <c r="M159" s="75">
        <v>1.5</v>
      </c>
      <c r="N159" s="74">
        <v>60</v>
      </c>
      <c r="O159" s="101">
        <f t="array" ref="O159">IFERROR(INDEX($AD$11:$AO$1485,MATCH($B159&amp;$I159,$Z$11:$Z$1485&amp;$AG$11:$AG$1485,0),MATCH($C159,$AD$9:$AO$9,0)),"-")</f>
        <v>76</v>
      </c>
      <c r="P159" s="75">
        <v>22</v>
      </c>
      <c r="Q159" s="75">
        <v>2</v>
      </c>
      <c r="R159" s="101">
        <f t="array" ref="R159">IFERROR(INDEX($AD$11:$AO$1485,MATCH($B159&amp;$I159,$Z$11:$Z$1485&amp;$AG$11:$AG$1485,0),MATCH($D159,$AD$9:$AO$9,0)),"-")</f>
        <v>75.025700000000001</v>
      </c>
      <c r="S159" s="75">
        <v>17</v>
      </c>
      <c r="T159" s="75">
        <v>7</v>
      </c>
      <c r="U159" s="75">
        <v>5</v>
      </c>
      <c r="V159" s="75">
        <v>12</v>
      </c>
      <c r="W159" s="50">
        <f t="shared" si="18"/>
        <v>20</v>
      </c>
      <c r="X159" s="50">
        <f t="shared" si="19"/>
        <v>10</v>
      </c>
      <c r="Z159" s="27" t="str">
        <f t="shared" si="17"/>
        <v>M76×1.5</v>
      </c>
      <c r="AA159" s="28" t="s">
        <v>135</v>
      </c>
      <c r="AB159" s="28"/>
      <c r="AC159" s="28"/>
      <c r="AD159" s="27">
        <v>76</v>
      </c>
      <c r="AE159" s="27">
        <v>1.5</v>
      </c>
      <c r="AF159" s="28">
        <v>60</v>
      </c>
      <c r="AG159" s="30" t="s">
        <v>136</v>
      </c>
      <c r="AH159" s="30">
        <f>INDEX(공차방식!$C$6:$D$29,MATCH(AE159,공차방식!$B$6:$B$29,0),MATCH(RIGHT(AG159,1),공차방식!$C$5:$D$5,0))/1000</f>
        <v>0</v>
      </c>
      <c r="AI159" s="28">
        <f t="shared" ca="1" si="20"/>
        <v>75.195700000000002</v>
      </c>
      <c r="AJ159" s="28">
        <f t="shared" si="21"/>
        <v>75.025700000000001</v>
      </c>
      <c r="AK159" s="28">
        <f t="array" aca="1" ref="AK159" ca="1">ROUND(INDEX(공차방식!T$6:X$50,MATCH(AQ159&amp;AE159,공차방식!R$6:R$50&amp;공차방식!S$6:S$50,0),MATCH(VALUE(LEFT(AG159,1)),공차방식!T$5:X$5,0))/1000,4)</f>
        <v>0.17</v>
      </c>
      <c r="AL159" s="28">
        <f t="shared" si="22"/>
        <v>74.612200000000001</v>
      </c>
      <c r="AM159" s="28">
        <f t="shared" si="23"/>
        <v>74.376199999999997</v>
      </c>
      <c r="AN159" s="28">
        <f t="array" ref="AN159">ROUND(INDEX(공차방식!H$6:L$29,MATCH(AE159,공차방식!B$6:B$29,0),MATCH(VALUE(LEFT(AG159,1)),공차방식!H$5:L$5,0))/1000,4)</f>
        <v>0.23599999999999999</v>
      </c>
      <c r="AO159" s="28">
        <v>75.501000000000005</v>
      </c>
      <c r="AQ159" s="39">
        <f ca="1">OFFSET(공차방식!R$5,COUNTIF(공차방식!R$6:R$50,"&lt;"&amp;AD159)+1,0)</f>
        <v>90</v>
      </c>
    </row>
    <row r="160" spans="2:43" ht="15" x14ac:dyDescent="0.3">
      <c r="B160" s="76" t="str">
        <f t="shared" si="16"/>
        <v>M78×2</v>
      </c>
      <c r="C160" s="77" t="s">
        <v>212</v>
      </c>
      <c r="D160" s="77" t="s">
        <v>221</v>
      </c>
      <c r="E160" s="74" t="s">
        <v>135</v>
      </c>
      <c r="F160" s="75">
        <v>78</v>
      </c>
      <c r="G160" s="75">
        <v>2</v>
      </c>
      <c r="H160" s="74" t="s">
        <v>133</v>
      </c>
      <c r="I160" s="87" t="s">
        <v>136</v>
      </c>
      <c r="J160" s="75" t="s">
        <v>315</v>
      </c>
      <c r="K160" s="58" t="s">
        <v>491</v>
      </c>
      <c r="L160" s="75">
        <v>78</v>
      </c>
      <c r="M160" s="75">
        <v>2</v>
      </c>
      <c r="N160" s="74">
        <v>60</v>
      </c>
      <c r="O160" s="101">
        <f t="array" ref="O160">IFERROR(INDEX($AD$11:$AO$1485,MATCH($B160&amp;$I160,$Z$11:$Z$1485&amp;$AG$11:$AG$1485,0),MATCH($C160,$AD$9:$AO$9,0)),"-")</f>
        <v>78</v>
      </c>
      <c r="P160" s="75">
        <v>22</v>
      </c>
      <c r="Q160" s="75">
        <v>2</v>
      </c>
      <c r="R160" s="101">
        <f t="array" ref="R160">IFERROR(INDEX($AD$11:$AO$1485,MATCH($B160&amp;$I160,$Z$11:$Z$1485&amp;$AG$11:$AG$1485,0),MATCH($D160,$AD$9:$AO$9,0)),"-")</f>
        <v>76.700999999999993</v>
      </c>
      <c r="S160" s="75">
        <v>17</v>
      </c>
      <c r="T160" s="75">
        <v>7</v>
      </c>
      <c r="U160" s="75">
        <v>5</v>
      </c>
      <c r="V160" s="75">
        <v>10</v>
      </c>
      <c r="W160" s="50">
        <f t="shared" si="18"/>
        <v>20</v>
      </c>
      <c r="X160" s="50">
        <f t="shared" si="19"/>
        <v>10</v>
      </c>
      <c r="Z160" s="27" t="str">
        <f t="shared" si="17"/>
        <v>M78×2</v>
      </c>
      <c r="AA160" s="28" t="s">
        <v>135</v>
      </c>
      <c r="AB160" s="28"/>
      <c r="AC160" s="28"/>
      <c r="AD160" s="27">
        <v>78</v>
      </c>
      <c r="AE160" s="27">
        <v>2</v>
      </c>
      <c r="AF160" s="28">
        <v>60</v>
      </c>
      <c r="AG160" s="30" t="s">
        <v>136</v>
      </c>
      <c r="AH160" s="30">
        <f>INDEX(공차방식!$C$6:$D$29,MATCH(AE160,공차방식!$B$6:$B$29,0),MATCH(RIGHT(AG160,1),공차방식!$C$5:$D$5,0))/1000</f>
        <v>0</v>
      </c>
      <c r="AI160" s="28">
        <f t="shared" ca="1" si="20"/>
        <v>76.891000000000005</v>
      </c>
      <c r="AJ160" s="28">
        <f t="shared" si="21"/>
        <v>76.700999999999993</v>
      </c>
      <c r="AK160" s="28">
        <f t="array" aca="1" ref="AK160" ca="1">ROUND(INDEX(공차방식!T$6:X$50,MATCH(AQ160&amp;AE160,공차방식!R$6:R$50&amp;공차방식!S$6:S$50,0),MATCH(VALUE(LEFT(AG160,1)),공차방식!T$5:X$5,0))/1000,4)</f>
        <v>0.19</v>
      </c>
      <c r="AL160" s="28">
        <f t="shared" si="22"/>
        <v>76.134900000000002</v>
      </c>
      <c r="AM160" s="28">
        <f t="shared" si="23"/>
        <v>75.834900000000005</v>
      </c>
      <c r="AN160" s="28">
        <f t="array" ref="AN160">ROUND(INDEX(공차방식!H$6:L$29,MATCH(AE160,공차방식!B$6:B$29,0),MATCH(VALUE(LEFT(AG160,1)),공차방식!H$5:L$5,0))/1000,4)</f>
        <v>0.3</v>
      </c>
      <c r="AO160" s="28">
        <v>77.296000000000006</v>
      </c>
      <c r="AQ160" s="39">
        <f ca="1">OFFSET(공차방식!R$5,COUNTIF(공차방식!R$6:R$50,"&lt;"&amp;AD160)+1,0)</f>
        <v>90</v>
      </c>
    </row>
    <row r="161" spans="2:43" ht="15" x14ac:dyDescent="0.3">
      <c r="B161" s="76" t="str">
        <f t="shared" si="16"/>
        <v>M80×6</v>
      </c>
      <c r="C161" s="77" t="s">
        <v>212</v>
      </c>
      <c r="D161" s="77" t="s">
        <v>221</v>
      </c>
      <c r="E161" s="74" t="s">
        <v>135</v>
      </c>
      <c r="F161" s="75">
        <v>80</v>
      </c>
      <c r="G161" s="75">
        <v>6</v>
      </c>
      <c r="H161" s="74" t="s">
        <v>133</v>
      </c>
      <c r="I161" s="87" t="s">
        <v>136</v>
      </c>
      <c r="J161" s="75" t="s">
        <v>315</v>
      </c>
      <c r="K161" s="58" t="s">
        <v>491</v>
      </c>
      <c r="L161" s="75">
        <v>80</v>
      </c>
      <c r="M161" s="75">
        <v>6</v>
      </c>
      <c r="N161" s="74">
        <v>60</v>
      </c>
      <c r="O161" s="101">
        <f t="array" ref="O161">IFERROR(INDEX($AD$11:$AO$1485,MATCH($B161&amp;$I161,$Z$11:$Z$1485&amp;$AG$11:$AG$1485,0),MATCH($C161,$AD$9:$AO$9,0)),"-")</f>
        <v>80</v>
      </c>
      <c r="P161" s="75">
        <v>30</v>
      </c>
      <c r="Q161" s="75">
        <v>2</v>
      </c>
      <c r="R161" s="101">
        <f t="array" ref="R161">IFERROR(INDEX($AD$11:$AO$1485,MATCH($B161&amp;$I161,$Z$11:$Z$1485&amp;$AG$11:$AG$1485,0),MATCH($D161,$AD$9:$AO$9,0)),"-")</f>
        <v>76.102900000000005</v>
      </c>
      <c r="S161" s="75">
        <v>23</v>
      </c>
      <c r="T161" s="75">
        <v>9</v>
      </c>
      <c r="U161" s="75">
        <v>6</v>
      </c>
      <c r="V161" s="75">
        <v>8</v>
      </c>
      <c r="W161" s="50">
        <f t="shared" si="18"/>
        <v>28</v>
      </c>
      <c r="X161" s="50">
        <f t="shared" si="19"/>
        <v>14</v>
      </c>
      <c r="Z161" s="27" t="str">
        <f t="shared" si="17"/>
        <v>M80×6</v>
      </c>
      <c r="AA161" s="28" t="s">
        <v>135</v>
      </c>
      <c r="AB161" s="28"/>
      <c r="AC161" s="28"/>
      <c r="AD161" s="27">
        <v>80</v>
      </c>
      <c r="AE161" s="27">
        <v>6</v>
      </c>
      <c r="AF161" s="28">
        <v>60</v>
      </c>
      <c r="AG161" s="30" t="s">
        <v>136</v>
      </c>
      <c r="AH161" s="30">
        <f>INDEX(공차방식!$C$6:$D$29,MATCH(AE161,공차방식!$B$6:$B$29,0),MATCH(RIGHT(AG161,1),공차방식!$C$5:$D$5,0))/1000</f>
        <v>0</v>
      </c>
      <c r="AI161" s="28">
        <f t="shared" ca="1" si="20"/>
        <v>76.402900000000002</v>
      </c>
      <c r="AJ161" s="28">
        <f t="shared" si="21"/>
        <v>76.102900000000005</v>
      </c>
      <c r="AK161" s="28">
        <f t="array" aca="1" ref="AK161" ca="1">ROUND(INDEX(공차방식!T$6:X$50,MATCH(AQ161&amp;AE161,공차방식!R$6:R$50&amp;공차방식!S$6:S$50,0),MATCH(VALUE(LEFT(AG161,1)),공차방식!T$5:X$5,0))/1000,4)</f>
        <v>0.3</v>
      </c>
      <c r="AL161" s="28">
        <f t="shared" si="22"/>
        <v>74.134799999999998</v>
      </c>
      <c r="AM161" s="28">
        <f t="shared" si="23"/>
        <v>73.504800000000003</v>
      </c>
      <c r="AN161" s="28">
        <f t="array" ref="AN161">ROUND(INDEX(공차방식!H$6:L$29,MATCH(AE161,공차방식!B$6:B$29,0),MATCH(VALUE(LEFT(AG161,1)),공차방식!H$5:L$5,0))/1000,4)</f>
        <v>0.63</v>
      </c>
      <c r="AO161" s="28">
        <v>77.61</v>
      </c>
      <c r="AQ161" s="39">
        <f ca="1">OFFSET(공차방식!R$5,COUNTIF(공차방식!R$6:R$50,"&lt;"&amp;AD161)+1,0)</f>
        <v>90</v>
      </c>
    </row>
    <row r="162" spans="2:43" ht="15" x14ac:dyDescent="0.3">
      <c r="B162" s="76" t="str">
        <f t="shared" si="16"/>
        <v>M80×4</v>
      </c>
      <c r="C162" s="77" t="s">
        <v>212</v>
      </c>
      <c r="D162" s="77" t="s">
        <v>221</v>
      </c>
      <c r="E162" s="74" t="s">
        <v>135</v>
      </c>
      <c r="F162" s="75">
        <v>80</v>
      </c>
      <c r="G162" s="75">
        <v>4</v>
      </c>
      <c r="H162" s="74" t="s">
        <v>133</v>
      </c>
      <c r="I162" s="87" t="s">
        <v>136</v>
      </c>
      <c r="J162" s="75" t="s">
        <v>315</v>
      </c>
      <c r="K162" s="58" t="s">
        <v>491</v>
      </c>
      <c r="L162" s="75">
        <v>80</v>
      </c>
      <c r="M162" s="75">
        <v>4</v>
      </c>
      <c r="N162" s="74">
        <v>60</v>
      </c>
      <c r="O162" s="101">
        <f t="array" ref="O162">IFERROR(INDEX($AD$11:$AO$1485,MATCH($B162&amp;$I162,$Z$11:$Z$1485&amp;$AG$11:$AG$1485,0),MATCH($C162,$AD$9:$AO$9,0)),"-")</f>
        <v>80</v>
      </c>
      <c r="P162" s="75">
        <v>30</v>
      </c>
      <c r="Q162" s="75">
        <v>2</v>
      </c>
      <c r="R162" s="101">
        <f t="array" ref="R162">IFERROR(INDEX($AD$11:$AO$1485,MATCH($B162&amp;$I162,$Z$11:$Z$1485&amp;$AG$11:$AG$1485,0),MATCH($D162,$AD$9:$AO$9,0)),"-")</f>
        <v>77.401899999999998</v>
      </c>
      <c r="S162" s="75">
        <v>23</v>
      </c>
      <c r="T162" s="75">
        <v>9</v>
      </c>
      <c r="U162" s="75">
        <v>6</v>
      </c>
      <c r="V162" s="75">
        <v>8</v>
      </c>
      <c r="W162" s="50">
        <f t="shared" si="18"/>
        <v>28</v>
      </c>
      <c r="X162" s="50">
        <f t="shared" si="19"/>
        <v>14</v>
      </c>
      <c r="Z162" s="27" t="str">
        <f t="shared" si="17"/>
        <v>M80×4</v>
      </c>
      <c r="AA162" s="28" t="s">
        <v>135</v>
      </c>
      <c r="AB162" s="28"/>
      <c r="AC162" s="28"/>
      <c r="AD162" s="27">
        <v>80</v>
      </c>
      <c r="AE162" s="27">
        <v>4</v>
      </c>
      <c r="AF162" s="28">
        <v>60</v>
      </c>
      <c r="AG162" s="30" t="s">
        <v>136</v>
      </c>
      <c r="AH162" s="30">
        <f>INDEX(공차방식!$C$6:$D$29,MATCH(AE162,공차방식!$B$6:$B$29,0),MATCH(RIGHT(AG162,1),공차방식!$C$5:$D$5,0))/1000</f>
        <v>0</v>
      </c>
      <c r="AI162" s="28">
        <f t="shared" ca="1" si="20"/>
        <v>77.651899999999998</v>
      </c>
      <c r="AJ162" s="28">
        <f t="shared" si="21"/>
        <v>77.401899999999998</v>
      </c>
      <c r="AK162" s="28">
        <f t="array" aca="1" ref="AK162" ca="1">ROUND(INDEX(공차방식!T$6:X$50,MATCH(AQ162&amp;AE162,공차방식!R$6:R$50&amp;공차방식!S$6:S$50,0),MATCH(VALUE(LEFT(AG162,1)),공차방식!T$5:X$5,0))/1000,4)</f>
        <v>0.25</v>
      </c>
      <c r="AL162" s="28">
        <f t="shared" si="22"/>
        <v>76.144900000000007</v>
      </c>
      <c r="AM162" s="28">
        <f t="shared" si="23"/>
        <v>75.669899999999998</v>
      </c>
      <c r="AN162" s="28">
        <f t="array" ref="AN162">ROUND(INDEX(공차방식!H$6:L$29,MATCH(AE162,공차방식!B$6:B$29,0),MATCH(VALUE(LEFT(AG162,1)),공차방식!H$5:L$5,0))/1000,4)</f>
        <v>0.47499999999999998</v>
      </c>
      <c r="AO162" s="28">
        <v>78.459000000000003</v>
      </c>
      <c r="AQ162" s="39">
        <f ca="1">OFFSET(공차방식!R$5,COUNTIF(공차방식!R$6:R$50,"&lt;"&amp;AD162)+1,0)</f>
        <v>90</v>
      </c>
    </row>
    <row r="163" spans="2:43" ht="15" x14ac:dyDescent="0.3">
      <c r="B163" s="76" t="str">
        <f t="shared" si="16"/>
        <v>M80×3</v>
      </c>
      <c r="C163" s="77" t="s">
        <v>212</v>
      </c>
      <c r="D163" s="77" t="s">
        <v>221</v>
      </c>
      <c r="E163" s="74" t="s">
        <v>135</v>
      </c>
      <c r="F163" s="75">
        <v>80</v>
      </c>
      <c r="G163" s="75">
        <v>3</v>
      </c>
      <c r="H163" s="74" t="s">
        <v>133</v>
      </c>
      <c r="I163" s="87" t="s">
        <v>136</v>
      </c>
      <c r="J163" s="75" t="s">
        <v>315</v>
      </c>
      <c r="K163" s="58" t="s">
        <v>491</v>
      </c>
      <c r="L163" s="75">
        <v>80</v>
      </c>
      <c r="M163" s="75">
        <v>3</v>
      </c>
      <c r="N163" s="74">
        <v>60</v>
      </c>
      <c r="O163" s="101">
        <f t="array" ref="O163">IFERROR(INDEX($AD$11:$AO$1485,MATCH($B163&amp;$I163,$Z$11:$Z$1485&amp;$AG$11:$AG$1485,0),MATCH($C163,$AD$9:$AO$9,0)),"-")</f>
        <v>80</v>
      </c>
      <c r="P163" s="75">
        <v>30</v>
      </c>
      <c r="Q163" s="75">
        <v>2</v>
      </c>
      <c r="R163" s="101">
        <f t="array" ref="R163">IFERROR(INDEX($AD$11:$AO$1485,MATCH($B163&amp;$I163,$Z$11:$Z$1485&amp;$AG$11:$AG$1485,0),MATCH($D163,$AD$9:$AO$9,0)),"-")</f>
        <v>78.051400000000001</v>
      </c>
      <c r="S163" s="75">
        <v>23</v>
      </c>
      <c r="T163" s="75">
        <v>9</v>
      </c>
      <c r="U163" s="75">
        <v>5</v>
      </c>
      <c r="V163" s="75">
        <v>9</v>
      </c>
      <c r="W163" s="50">
        <f t="shared" si="18"/>
        <v>28</v>
      </c>
      <c r="X163" s="50">
        <f t="shared" si="19"/>
        <v>14</v>
      </c>
      <c r="Z163" s="27" t="str">
        <f t="shared" si="17"/>
        <v>M80×3</v>
      </c>
      <c r="AA163" s="28" t="s">
        <v>135</v>
      </c>
      <c r="AB163" s="28"/>
      <c r="AC163" s="28"/>
      <c r="AD163" s="27">
        <v>80</v>
      </c>
      <c r="AE163" s="27">
        <v>3</v>
      </c>
      <c r="AF163" s="28">
        <v>60</v>
      </c>
      <c r="AG163" s="30" t="s">
        <v>136</v>
      </c>
      <c r="AH163" s="30">
        <f>INDEX(공차방식!$C$6:$D$29,MATCH(AE163,공차방식!$B$6:$B$29,0),MATCH(RIGHT(AG163,1),공차방식!$C$5:$D$5,0))/1000</f>
        <v>0</v>
      </c>
      <c r="AI163" s="28">
        <f t="shared" ca="1" si="20"/>
        <v>78.275400000000005</v>
      </c>
      <c r="AJ163" s="28">
        <f t="shared" si="21"/>
        <v>78.051400000000001</v>
      </c>
      <c r="AK163" s="28">
        <f t="array" aca="1" ref="AK163" ca="1">ROUND(INDEX(공차방식!T$6:X$50,MATCH(AQ163&amp;AE163,공차방식!R$6:R$50&amp;공차방식!S$6:S$50,0),MATCH(VALUE(LEFT(AG163,1)),공차방식!T$5:X$5,0))/1000,4)</f>
        <v>0.224</v>
      </c>
      <c r="AL163" s="28">
        <f t="shared" si="22"/>
        <v>77.1524</v>
      </c>
      <c r="AM163" s="28">
        <f t="shared" si="23"/>
        <v>76.752399999999994</v>
      </c>
      <c r="AN163" s="28">
        <f t="array" ref="AN163">ROUND(INDEX(공차방식!H$6:L$29,MATCH(AE163,공차방식!B$6:B$29,0),MATCH(VALUE(LEFT(AG163,1)),공차방식!H$5:L$5,0))/1000,4)</f>
        <v>0.4</v>
      </c>
      <c r="AO163" s="28">
        <v>78.882000000000005</v>
      </c>
      <c r="AQ163" s="39">
        <f ca="1">OFFSET(공차방식!R$5,COUNTIF(공차방식!R$6:R$50,"&lt;"&amp;AD163)+1,0)</f>
        <v>90</v>
      </c>
    </row>
    <row r="164" spans="2:43" ht="15" x14ac:dyDescent="0.3">
      <c r="B164" s="76" t="str">
        <f t="shared" si="16"/>
        <v>M80×2</v>
      </c>
      <c r="C164" s="77" t="s">
        <v>212</v>
      </c>
      <c r="D164" s="77" t="s">
        <v>221</v>
      </c>
      <c r="E164" s="74" t="s">
        <v>135</v>
      </c>
      <c r="F164" s="75">
        <v>80</v>
      </c>
      <c r="G164" s="75">
        <v>2</v>
      </c>
      <c r="H164" s="74" t="s">
        <v>133</v>
      </c>
      <c r="I164" s="87" t="s">
        <v>136</v>
      </c>
      <c r="J164" s="75" t="s">
        <v>315</v>
      </c>
      <c r="K164" s="58" t="s">
        <v>491</v>
      </c>
      <c r="L164" s="75">
        <v>80</v>
      </c>
      <c r="M164" s="75">
        <v>2</v>
      </c>
      <c r="N164" s="74">
        <v>60</v>
      </c>
      <c r="O164" s="101">
        <f t="array" ref="O164">IFERROR(INDEX($AD$11:$AO$1485,MATCH($B164&amp;$I164,$Z$11:$Z$1485&amp;$AG$11:$AG$1485,0),MATCH($C164,$AD$9:$AO$9,0)),"-")</f>
        <v>80</v>
      </c>
      <c r="P164" s="75">
        <v>22</v>
      </c>
      <c r="Q164" s="75">
        <v>2</v>
      </c>
      <c r="R164" s="101">
        <f t="array" ref="R164">IFERROR(INDEX($AD$11:$AO$1485,MATCH($B164&amp;$I164,$Z$11:$Z$1485&amp;$AG$11:$AG$1485,0),MATCH($D164,$AD$9:$AO$9,0)),"-")</f>
        <v>78.700999999999993</v>
      </c>
      <c r="S164" s="75">
        <v>17</v>
      </c>
      <c r="T164" s="75">
        <v>7</v>
      </c>
      <c r="U164" s="75">
        <v>5</v>
      </c>
      <c r="V164" s="75">
        <v>10</v>
      </c>
      <c r="W164" s="50">
        <f t="shared" si="18"/>
        <v>20</v>
      </c>
      <c r="X164" s="50">
        <f t="shared" si="19"/>
        <v>10</v>
      </c>
      <c r="Z164" s="27" t="str">
        <f t="shared" si="17"/>
        <v>M80×2</v>
      </c>
      <c r="AA164" s="28" t="s">
        <v>135</v>
      </c>
      <c r="AB164" s="28"/>
      <c r="AC164" s="28"/>
      <c r="AD164" s="27">
        <v>80</v>
      </c>
      <c r="AE164" s="27">
        <v>2</v>
      </c>
      <c r="AF164" s="28">
        <v>60</v>
      </c>
      <c r="AG164" s="30" t="s">
        <v>136</v>
      </c>
      <c r="AH164" s="30">
        <f>INDEX(공차방식!$C$6:$D$29,MATCH(AE164,공차방식!$B$6:$B$29,0),MATCH(RIGHT(AG164,1),공차방식!$C$5:$D$5,0))/1000</f>
        <v>0</v>
      </c>
      <c r="AI164" s="28">
        <f t="shared" ca="1" si="20"/>
        <v>78.891000000000005</v>
      </c>
      <c r="AJ164" s="28">
        <f t="shared" si="21"/>
        <v>78.700999999999993</v>
      </c>
      <c r="AK164" s="28">
        <f t="array" aca="1" ref="AK164" ca="1">ROUND(INDEX(공차방식!T$6:X$50,MATCH(AQ164&amp;AE164,공차방식!R$6:R$50&amp;공차방식!S$6:S$50,0),MATCH(VALUE(LEFT(AG164,1)),공차방식!T$5:X$5,0))/1000,4)</f>
        <v>0.19</v>
      </c>
      <c r="AL164" s="28">
        <f t="shared" si="22"/>
        <v>78.134900000000002</v>
      </c>
      <c r="AM164" s="28">
        <f t="shared" si="23"/>
        <v>77.834900000000005</v>
      </c>
      <c r="AN164" s="28">
        <f t="array" ref="AN164">ROUND(INDEX(공차방식!H$6:L$29,MATCH(AE164,공차방식!B$6:B$29,0),MATCH(VALUE(LEFT(AG164,1)),공차방식!H$5:L$5,0))/1000,4)</f>
        <v>0.3</v>
      </c>
      <c r="AO164" s="28">
        <v>79.296000000000006</v>
      </c>
      <c r="AQ164" s="39">
        <f ca="1">OFFSET(공차방식!R$5,COUNTIF(공차방식!R$6:R$50,"&lt;"&amp;AD164)+1,0)</f>
        <v>90</v>
      </c>
    </row>
    <row r="165" spans="2:43" ht="15" x14ac:dyDescent="0.3">
      <c r="B165" s="76" t="str">
        <f t="shared" si="16"/>
        <v>M80×1.5</v>
      </c>
      <c r="C165" s="77" t="s">
        <v>212</v>
      </c>
      <c r="D165" s="77" t="s">
        <v>221</v>
      </c>
      <c r="E165" s="74" t="s">
        <v>135</v>
      </c>
      <c r="F165" s="75">
        <v>80</v>
      </c>
      <c r="G165" s="75">
        <v>1.5</v>
      </c>
      <c r="H165" s="74" t="s">
        <v>133</v>
      </c>
      <c r="I165" s="87" t="s">
        <v>136</v>
      </c>
      <c r="J165" s="75" t="s">
        <v>315</v>
      </c>
      <c r="K165" s="58" t="s">
        <v>491</v>
      </c>
      <c r="L165" s="75">
        <v>80</v>
      </c>
      <c r="M165" s="75">
        <v>1.5</v>
      </c>
      <c r="N165" s="74">
        <v>60</v>
      </c>
      <c r="O165" s="101">
        <f t="array" ref="O165">IFERROR(INDEX($AD$11:$AO$1485,MATCH($B165&amp;$I165,$Z$11:$Z$1485&amp;$AG$11:$AG$1485,0),MATCH($C165,$AD$9:$AO$9,0)),"-")</f>
        <v>80</v>
      </c>
      <c r="P165" s="75">
        <v>22</v>
      </c>
      <c r="Q165" s="75">
        <v>2</v>
      </c>
      <c r="R165" s="101">
        <f t="array" ref="R165">IFERROR(INDEX($AD$11:$AO$1485,MATCH($B165&amp;$I165,$Z$11:$Z$1485&amp;$AG$11:$AG$1485,0),MATCH($D165,$AD$9:$AO$9,0)),"-")</f>
        <v>79.025700000000001</v>
      </c>
      <c r="S165" s="75">
        <v>17</v>
      </c>
      <c r="T165" s="75">
        <v>7</v>
      </c>
      <c r="U165" s="75">
        <v>5</v>
      </c>
      <c r="V165" s="75">
        <v>12</v>
      </c>
      <c r="W165" s="50">
        <f t="shared" si="18"/>
        <v>20</v>
      </c>
      <c r="X165" s="50">
        <f t="shared" si="19"/>
        <v>10</v>
      </c>
      <c r="Z165" s="27" t="str">
        <f t="shared" si="17"/>
        <v>M80×1.5</v>
      </c>
      <c r="AA165" s="28" t="s">
        <v>135</v>
      </c>
      <c r="AB165" s="28"/>
      <c r="AC165" s="28"/>
      <c r="AD165" s="27">
        <v>80</v>
      </c>
      <c r="AE165" s="27">
        <v>1.5</v>
      </c>
      <c r="AF165" s="28">
        <v>60</v>
      </c>
      <c r="AG165" s="30" t="s">
        <v>136</v>
      </c>
      <c r="AH165" s="30">
        <f>INDEX(공차방식!$C$6:$D$29,MATCH(AE165,공차방식!$B$6:$B$29,0),MATCH(RIGHT(AG165,1),공차방식!$C$5:$D$5,0))/1000</f>
        <v>0</v>
      </c>
      <c r="AI165" s="28">
        <f t="shared" ca="1" si="20"/>
        <v>79.195700000000002</v>
      </c>
      <c r="AJ165" s="28">
        <f t="shared" si="21"/>
        <v>79.025700000000001</v>
      </c>
      <c r="AK165" s="28">
        <f t="array" aca="1" ref="AK165" ca="1">ROUND(INDEX(공차방식!T$6:X$50,MATCH(AQ165&amp;AE165,공차방식!R$6:R$50&amp;공차방식!S$6:S$50,0),MATCH(VALUE(LEFT(AG165,1)),공차방식!T$5:X$5,0))/1000,4)</f>
        <v>0.17</v>
      </c>
      <c r="AL165" s="28">
        <f t="shared" si="22"/>
        <v>78.612200000000001</v>
      </c>
      <c r="AM165" s="28">
        <f t="shared" si="23"/>
        <v>78.376199999999997</v>
      </c>
      <c r="AN165" s="28">
        <f t="array" ref="AN165">ROUND(INDEX(공차방식!H$6:L$29,MATCH(AE165,공차방식!B$6:B$29,0),MATCH(VALUE(LEFT(AG165,1)),공차방식!H$5:L$5,0))/1000,4)</f>
        <v>0.23599999999999999</v>
      </c>
      <c r="AO165" s="28">
        <v>79.501000000000005</v>
      </c>
      <c r="AQ165" s="39">
        <f ca="1">OFFSET(공차방식!R$5,COUNTIF(공차방식!R$6:R$50,"&lt;"&amp;AD165)+1,0)</f>
        <v>90</v>
      </c>
    </row>
    <row r="166" spans="2:43" ht="15" x14ac:dyDescent="0.3">
      <c r="B166" s="76" t="str">
        <f t="shared" si="16"/>
        <v>M82×2</v>
      </c>
      <c r="C166" s="77" t="s">
        <v>212</v>
      </c>
      <c r="D166" s="77" t="s">
        <v>221</v>
      </c>
      <c r="E166" s="74" t="s">
        <v>135</v>
      </c>
      <c r="F166" s="75">
        <v>82</v>
      </c>
      <c r="G166" s="75">
        <v>2</v>
      </c>
      <c r="H166" s="74" t="s">
        <v>133</v>
      </c>
      <c r="I166" s="87" t="s">
        <v>136</v>
      </c>
      <c r="J166" s="75" t="s">
        <v>315</v>
      </c>
      <c r="K166" s="58" t="s">
        <v>491</v>
      </c>
      <c r="L166" s="75">
        <v>82</v>
      </c>
      <c r="M166" s="75">
        <v>2</v>
      </c>
      <c r="N166" s="74">
        <v>60</v>
      </c>
      <c r="O166" s="101">
        <f t="array" ref="O166">IFERROR(INDEX($AD$11:$AO$1485,MATCH($B166&amp;$I166,$Z$11:$Z$1485&amp;$AG$11:$AG$1485,0),MATCH($C166,$AD$9:$AO$9,0)),"-")</f>
        <v>82</v>
      </c>
      <c r="P166" s="75">
        <v>22</v>
      </c>
      <c r="Q166" s="75">
        <v>2</v>
      </c>
      <c r="R166" s="101">
        <f t="array" ref="R166">IFERROR(INDEX($AD$11:$AO$1485,MATCH($B166&amp;$I166,$Z$11:$Z$1485&amp;$AG$11:$AG$1485,0),MATCH($D166,$AD$9:$AO$9,0)),"-")</f>
        <v>80.700999999999993</v>
      </c>
      <c r="S166" s="75">
        <v>17</v>
      </c>
      <c r="T166" s="75">
        <v>7</v>
      </c>
      <c r="U166" s="75">
        <v>5</v>
      </c>
      <c r="V166" s="75">
        <v>10</v>
      </c>
      <c r="W166" s="50">
        <f t="shared" si="18"/>
        <v>20</v>
      </c>
      <c r="X166" s="50">
        <f t="shared" si="19"/>
        <v>10</v>
      </c>
      <c r="Z166" s="27" t="str">
        <f t="shared" si="17"/>
        <v>M82×2</v>
      </c>
      <c r="AA166" s="28" t="s">
        <v>135</v>
      </c>
      <c r="AB166" s="28"/>
      <c r="AC166" s="28"/>
      <c r="AD166" s="27">
        <v>82</v>
      </c>
      <c r="AE166" s="27">
        <v>2</v>
      </c>
      <c r="AF166" s="28">
        <v>60</v>
      </c>
      <c r="AG166" s="30" t="s">
        <v>136</v>
      </c>
      <c r="AH166" s="30">
        <f>INDEX(공차방식!$C$6:$D$29,MATCH(AE166,공차방식!$B$6:$B$29,0),MATCH(RIGHT(AG166,1),공차방식!$C$5:$D$5,0))/1000</f>
        <v>0</v>
      </c>
      <c r="AI166" s="28">
        <f t="shared" ca="1" si="20"/>
        <v>80.891000000000005</v>
      </c>
      <c r="AJ166" s="28">
        <f t="shared" si="21"/>
        <v>80.700999999999993</v>
      </c>
      <c r="AK166" s="28">
        <f t="array" aca="1" ref="AK166" ca="1">ROUND(INDEX(공차방식!T$6:X$50,MATCH(AQ166&amp;AE166,공차방식!R$6:R$50&amp;공차방식!S$6:S$50,0),MATCH(VALUE(LEFT(AG166,1)),공차방식!T$5:X$5,0))/1000,4)</f>
        <v>0.19</v>
      </c>
      <c r="AL166" s="28">
        <f t="shared" si="22"/>
        <v>80.134900000000002</v>
      </c>
      <c r="AM166" s="28">
        <f t="shared" si="23"/>
        <v>79.834900000000005</v>
      </c>
      <c r="AN166" s="28">
        <f t="array" ref="AN166">ROUND(INDEX(공차방식!H$6:L$29,MATCH(AE166,공차방식!B$6:B$29,0),MATCH(VALUE(LEFT(AG166,1)),공차방식!H$5:L$5,0))/1000,4)</f>
        <v>0.3</v>
      </c>
      <c r="AO166" s="28">
        <v>81.296000000000006</v>
      </c>
      <c r="AQ166" s="39">
        <f ca="1">OFFSET(공차방식!R$5,COUNTIF(공차방식!R$6:R$50,"&lt;"&amp;AD166)+1,0)</f>
        <v>90</v>
      </c>
    </row>
    <row r="167" spans="2:43" ht="15" x14ac:dyDescent="0.3">
      <c r="B167" s="76" t="str">
        <f t="shared" si="16"/>
        <v>M85×6</v>
      </c>
      <c r="C167" s="77" t="s">
        <v>212</v>
      </c>
      <c r="D167" s="77" t="s">
        <v>221</v>
      </c>
      <c r="E167" s="74" t="s">
        <v>135</v>
      </c>
      <c r="F167" s="75">
        <v>85</v>
      </c>
      <c r="G167" s="75">
        <v>6</v>
      </c>
      <c r="H167" s="74" t="s">
        <v>133</v>
      </c>
      <c r="I167" s="87" t="s">
        <v>136</v>
      </c>
      <c r="J167" s="75" t="s">
        <v>315</v>
      </c>
      <c r="K167" s="58" t="s">
        <v>491</v>
      </c>
      <c r="L167" s="75">
        <v>85</v>
      </c>
      <c r="M167" s="75">
        <v>6</v>
      </c>
      <c r="N167" s="74">
        <v>60</v>
      </c>
      <c r="O167" s="101">
        <f t="array" ref="O167">IFERROR(INDEX($AD$11:$AO$1485,MATCH($B167&amp;$I167,$Z$11:$Z$1485&amp;$AG$11:$AG$1485,0),MATCH($C167,$AD$9:$AO$9,0)),"-")</f>
        <v>85</v>
      </c>
      <c r="P167" s="75">
        <v>30</v>
      </c>
      <c r="Q167" s="75">
        <v>2</v>
      </c>
      <c r="R167" s="101">
        <f t="array" ref="R167">IFERROR(INDEX($AD$11:$AO$1485,MATCH($B167&amp;$I167,$Z$11:$Z$1485&amp;$AG$11:$AG$1485,0),MATCH($D167,$AD$9:$AO$9,0)),"-")</f>
        <v>81.102900000000005</v>
      </c>
      <c r="S167" s="75">
        <v>23</v>
      </c>
      <c r="T167" s="75">
        <v>9</v>
      </c>
      <c r="U167" s="75">
        <v>6</v>
      </c>
      <c r="V167" s="75">
        <v>8</v>
      </c>
      <c r="W167" s="50">
        <f t="shared" si="18"/>
        <v>28</v>
      </c>
      <c r="X167" s="50">
        <f t="shared" si="19"/>
        <v>14</v>
      </c>
      <c r="Z167" s="27" t="str">
        <f t="shared" si="17"/>
        <v>M85×6</v>
      </c>
      <c r="AA167" s="28" t="s">
        <v>135</v>
      </c>
      <c r="AB167" s="28"/>
      <c r="AC167" s="28"/>
      <c r="AD167" s="27">
        <v>85</v>
      </c>
      <c r="AE167" s="27">
        <v>6</v>
      </c>
      <c r="AF167" s="28">
        <v>60</v>
      </c>
      <c r="AG167" s="30" t="s">
        <v>136</v>
      </c>
      <c r="AH167" s="30">
        <f>INDEX(공차방식!$C$6:$D$29,MATCH(AE167,공차방식!$B$6:$B$29,0),MATCH(RIGHT(AG167,1),공차방식!$C$5:$D$5,0))/1000</f>
        <v>0</v>
      </c>
      <c r="AI167" s="28">
        <f t="shared" ca="1" si="20"/>
        <v>81.402900000000002</v>
      </c>
      <c r="AJ167" s="28">
        <f t="shared" si="21"/>
        <v>81.102900000000005</v>
      </c>
      <c r="AK167" s="28">
        <f t="array" aca="1" ref="AK167" ca="1">ROUND(INDEX(공차방식!T$6:X$50,MATCH(AQ167&amp;AE167,공차방식!R$6:R$50&amp;공차방식!S$6:S$50,0),MATCH(VALUE(LEFT(AG167,1)),공차방식!T$5:X$5,0))/1000,4)</f>
        <v>0.3</v>
      </c>
      <c r="AL167" s="28">
        <f t="shared" si="22"/>
        <v>79.134799999999998</v>
      </c>
      <c r="AM167" s="28">
        <f t="shared" si="23"/>
        <v>78.504800000000003</v>
      </c>
      <c r="AN167" s="28">
        <f t="array" ref="AN167">ROUND(INDEX(공차방식!H$6:L$29,MATCH(AE167,공차방식!B$6:B$29,0),MATCH(VALUE(LEFT(AG167,1)),공차방식!H$5:L$5,0))/1000,4)</f>
        <v>0.63</v>
      </c>
      <c r="AO167" s="28">
        <v>82.61</v>
      </c>
      <c r="AQ167" s="39">
        <f ca="1">OFFSET(공차방식!R$5,COUNTIF(공차방식!R$6:R$50,"&lt;"&amp;AD167)+1,0)</f>
        <v>90</v>
      </c>
    </row>
    <row r="168" spans="2:43" ht="15" x14ac:dyDescent="0.3">
      <c r="B168" s="76" t="str">
        <f t="shared" si="16"/>
        <v>M85×4</v>
      </c>
      <c r="C168" s="77" t="s">
        <v>212</v>
      </c>
      <c r="D168" s="77" t="s">
        <v>221</v>
      </c>
      <c r="E168" s="74" t="s">
        <v>135</v>
      </c>
      <c r="F168" s="75">
        <v>85</v>
      </c>
      <c r="G168" s="75">
        <v>4</v>
      </c>
      <c r="H168" s="74" t="s">
        <v>133</v>
      </c>
      <c r="I168" s="87" t="s">
        <v>136</v>
      </c>
      <c r="J168" s="75" t="s">
        <v>315</v>
      </c>
      <c r="K168" s="58" t="s">
        <v>491</v>
      </c>
      <c r="L168" s="75">
        <v>85</v>
      </c>
      <c r="M168" s="75">
        <v>4</v>
      </c>
      <c r="N168" s="74">
        <v>60</v>
      </c>
      <c r="O168" s="101">
        <f t="array" ref="O168">IFERROR(INDEX($AD$11:$AO$1485,MATCH($B168&amp;$I168,$Z$11:$Z$1485&amp;$AG$11:$AG$1485,0),MATCH($C168,$AD$9:$AO$9,0)),"-")</f>
        <v>85</v>
      </c>
      <c r="P168" s="75">
        <v>30</v>
      </c>
      <c r="Q168" s="75">
        <v>2</v>
      </c>
      <c r="R168" s="101">
        <f t="array" ref="R168">IFERROR(INDEX($AD$11:$AO$1485,MATCH($B168&amp;$I168,$Z$11:$Z$1485&amp;$AG$11:$AG$1485,0),MATCH($D168,$AD$9:$AO$9,0)),"-")</f>
        <v>82.401899999999998</v>
      </c>
      <c r="S168" s="75">
        <v>23</v>
      </c>
      <c r="T168" s="75">
        <v>9</v>
      </c>
      <c r="U168" s="75">
        <v>6</v>
      </c>
      <c r="V168" s="75">
        <v>8</v>
      </c>
      <c r="W168" s="50">
        <f t="shared" si="18"/>
        <v>28</v>
      </c>
      <c r="X168" s="50">
        <f t="shared" si="19"/>
        <v>14</v>
      </c>
      <c r="Z168" s="27" t="str">
        <f t="shared" si="17"/>
        <v>M85×4</v>
      </c>
      <c r="AA168" s="28" t="s">
        <v>135</v>
      </c>
      <c r="AB168" s="28"/>
      <c r="AC168" s="28"/>
      <c r="AD168" s="27">
        <v>85</v>
      </c>
      <c r="AE168" s="27">
        <v>4</v>
      </c>
      <c r="AF168" s="28">
        <v>60</v>
      </c>
      <c r="AG168" s="30" t="s">
        <v>136</v>
      </c>
      <c r="AH168" s="30">
        <f>INDEX(공차방식!$C$6:$D$29,MATCH(AE168,공차방식!$B$6:$B$29,0),MATCH(RIGHT(AG168,1),공차방식!$C$5:$D$5,0))/1000</f>
        <v>0</v>
      </c>
      <c r="AI168" s="28">
        <f t="shared" ca="1" si="20"/>
        <v>82.651899999999998</v>
      </c>
      <c r="AJ168" s="28">
        <f t="shared" si="21"/>
        <v>82.401899999999998</v>
      </c>
      <c r="AK168" s="28">
        <f t="array" aca="1" ref="AK168" ca="1">ROUND(INDEX(공차방식!T$6:X$50,MATCH(AQ168&amp;AE168,공차방식!R$6:R$50&amp;공차방식!S$6:S$50,0),MATCH(VALUE(LEFT(AG168,1)),공차방식!T$5:X$5,0))/1000,4)</f>
        <v>0.25</v>
      </c>
      <c r="AL168" s="28">
        <f t="shared" si="22"/>
        <v>81.144900000000007</v>
      </c>
      <c r="AM168" s="28">
        <f t="shared" si="23"/>
        <v>80.669899999999998</v>
      </c>
      <c r="AN168" s="28">
        <f t="array" ref="AN168">ROUND(INDEX(공차방식!H$6:L$29,MATCH(AE168,공차방식!B$6:B$29,0),MATCH(VALUE(LEFT(AG168,1)),공차방식!H$5:L$5,0))/1000,4)</f>
        <v>0.47499999999999998</v>
      </c>
      <c r="AO168" s="28">
        <v>83.459000000000003</v>
      </c>
      <c r="AQ168" s="39">
        <f ca="1">OFFSET(공차방식!R$5,COUNTIF(공차방식!R$6:R$50,"&lt;"&amp;AD168)+1,0)</f>
        <v>90</v>
      </c>
    </row>
    <row r="169" spans="2:43" ht="15" x14ac:dyDescent="0.3">
      <c r="B169" s="76" t="str">
        <f t="shared" si="16"/>
        <v>M85×3</v>
      </c>
      <c r="C169" s="77" t="s">
        <v>212</v>
      </c>
      <c r="D169" s="77" t="s">
        <v>221</v>
      </c>
      <c r="E169" s="74" t="s">
        <v>135</v>
      </c>
      <c r="F169" s="75">
        <v>85</v>
      </c>
      <c r="G169" s="75">
        <v>3</v>
      </c>
      <c r="H169" s="74" t="s">
        <v>133</v>
      </c>
      <c r="I169" s="87" t="s">
        <v>136</v>
      </c>
      <c r="J169" s="75" t="s">
        <v>315</v>
      </c>
      <c r="K169" s="58" t="s">
        <v>491</v>
      </c>
      <c r="L169" s="75">
        <v>85</v>
      </c>
      <c r="M169" s="75">
        <v>3</v>
      </c>
      <c r="N169" s="74">
        <v>60</v>
      </c>
      <c r="O169" s="101">
        <f t="array" ref="O169">IFERROR(INDEX($AD$11:$AO$1485,MATCH($B169&amp;$I169,$Z$11:$Z$1485&amp;$AG$11:$AG$1485,0),MATCH($C169,$AD$9:$AO$9,0)),"-")</f>
        <v>85</v>
      </c>
      <c r="P169" s="75">
        <v>30</v>
      </c>
      <c r="Q169" s="75">
        <v>2</v>
      </c>
      <c r="R169" s="101">
        <f t="array" ref="R169">IFERROR(INDEX($AD$11:$AO$1485,MATCH($B169&amp;$I169,$Z$11:$Z$1485&amp;$AG$11:$AG$1485,0),MATCH($D169,$AD$9:$AO$9,0)),"-")</f>
        <v>83.051400000000001</v>
      </c>
      <c r="S169" s="75">
        <v>23</v>
      </c>
      <c r="T169" s="75">
        <v>9</v>
      </c>
      <c r="U169" s="75">
        <v>5</v>
      </c>
      <c r="V169" s="75">
        <v>9</v>
      </c>
      <c r="W169" s="50">
        <f t="shared" si="18"/>
        <v>28</v>
      </c>
      <c r="X169" s="50">
        <f t="shared" si="19"/>
        <v>14</v>
      </c>
      <c r="Z169" s="27" t="str">
        <f t="shared" si="17"/>
        <v>M85×3</v>
      </c>
      <c r="AA169" s="28" t="s">
        <v>135</v>
      </c>
      <c r="AB169" s="28"/>
      <c r="AC169" s="28"/>
      <c r="AD169" s="27">
        <v>85</v>
      </c>
      <c r="AE169" s="27">
        <v>3</v>
      </c>
      <c r="AF169" s="28">
        <v>60</v>
      </c>
      <c r="AG169" s="30" t="s">
        <v>136</v>
      </c>
      <c r="AH169" s="30">
        <f>INDEX(공차방식!$C$6:$D$29,MATCH(AE169,공차방식!$B$6:$B$29,0),MATCH(RIGHT(AG169,1),공차방식!$C$5:$D$5,0))/1000</f>
        <v>0</v>
      </c>
      <c r="AI169" s="28">
        <f t="shared" ca="1" si="20"/>
        <v>83.275400000000005</v>
      </c>
      <c r="AJ169" s="28">
        <f t="shared" si="21"/>
        <v>83.051400000000001</v>
      </c>
      <c r="AK169" s="28">
        <f t="array" aca="1" ref="AK169" ca="1">ROUND(INDEX(공차방식!T$6:X$50,MATCH(AQ169&amp;AE169,공차방식!R$6:R$50&amp;공차방식!S$6:S$50,0),MATCH(VALUE(LEFT(AG169,1)),공차방식!T$5:X$5,0))/1000,4)</f>
        <v>0.224</v>
      </c>
      <c r="AL169" s="28">
        <f t="shared" si="22"/>
        <v>82.1524</v>
      </c>
      <c r="AM169" s="28">
        <f t="shared" si="23"/>
        <v>81.752399999999994</v>
      </c>
      <c r="AN169" s="28">
        <f t="array" ref="AN169">ROUND(INDEX(공차방식!H$6:L$29,MATCH(AE169,공차방식!B$6:B$29,0),MATCH(VALUE(LEFT(AG169,1)),공차방식!H$5:L$5,0))/1000,4)</f>
        <v>0.4</v>
      </c>
      <c r="AO169" s="28">
        <v>83.882000000000005</v>
      </c>
      <c r="AQ169" s="39">
        <f ca="1">OFFSET(공차방식!R$5,COUNTIF(공차방식!R$6:R$50,"&lt;"&amp;AD169)+1,0)</f>
        <v>90</v>
      </c>
    </row>
    <row r="170" spans="2:43" ht="15" x14ac:dyDescent="0.3">
      <c r="B170" s="76" t="str">
        <f t="shared" si="16"/>
        <v>M85×2</v>
      </c>
      <c r="C170" s="77" t="s">
        <v>212</v>
      </c>
      <c r="D170" s="77" t="s">
        <v>221</v>
      </c>
      <c r="E170" s="74" t="s">
        <v>135</v>
      </c>
      <c r="F170" s="75">
        <v>85</v>
      </c>
      <c r="G170" s="75">
        <v>2</v>
      </c>
      <c r="H170" s="74" t="s">
        <v>133</v>
      </c>
      <c r="I170" s="87" t="s">
        <v>136</v>
      </c>
      <c r="J170" s="75" t="s">
        <v>315</v>
      </c>
      <c r="K170" s="58" t="s">
        <v>491</v>
      </c>
      <c r="L170" s="75">
        <v>85</v>
      </c>
      <c r="M170" s="75">
        <v>2</v>
      </c>
      <c r="N170" s="74">
        <v>60</v>
      </c>
      <c r="O170" s="101">
        <f t="array" ref="O170">IFERROR(INDEX($AD$11:$AO$1485,MATCH($B170&amp;$I170,$Z$11:$Z$1485&amp;$AG$11:$AG$1485,0),MATCH($C170,$AD$9:$AO$9,0)),"-")</f>
        <v>85</v>
      </c>
      <c r="P170" s="75">
        <v>22</v>
      </c>
      <c r="Q170" s="75">
        <v>2</v>
      </c>
      <c r="R170" s="101">
        <f t="array" ref="R170">IFERROR(INDEX($AD$11:$AO$1485,MATCH($B170&amp;$I170,$Z$11:$Z$1485&amp;$AG$11:$AG$1485,0),MATCH($D170,$AD$9:$AO$9,0)),"-")</f>
        <v>83.700999999999993</v>
      </c>
      <c r="S170" s="75">
        <v>17</v>
      </c>
      <c r="T170" s="75">
        <v>7</v>
      </c>
      <c r="U170" s="75">
        <v>5</v>
      </c>
      <c r="V170" s="75">
        <v>10</v>
      </c>
      <c r="W170" s="50">
        <f t="shared" si="18"/>
        <v>20</v>
      </c>
      <c r="X170" s="50">
        <f t="shared" si="19"/>
        <v>10</v>
      </c>
      <c r="Z170" s="27" t="str">
        <f t="shared" si="17"/>
        <v>M85×2</v>
      </c>
      <c r="AA170" s="28" t="s">
        <v>135</v>
      </c>
      <c r="AB170" s="28"/>
      <c r="AC170" s="28"/>
      <c r="AD170" s="27">
        <v>85</v>
      </c>
      <c r="AE170" s="27">
        <v>2</v>
      </c>
      <c r="AF170" s="28">
        <v>60</v>
      </c>
      <c r="AG170" s="30" t="s">
        <v>136</v>
      </c>
      <c r="AH170" s="30">
        <f>INDEX(공차방식!$C$6:$D$29,MATCH(AE170,공차방식!$B$6:$B$29,0),MATCH(RIGHT(AG170,1),공차방식!$C$5:$D$5,0))/1000</f>
        <v>0</v>
      </c>
      <c r="AI170" s="28">
        <f t="shared" ca="1" si="20"/>
        <v>83.891000000000005</v>
      </c>
      <c r="AJ170" s="28">
        <f t="shared" si="21"/>
        <v>83.700999999999993</v>
      </c>
      <c r="AK170" s="28">
        <f t="array" aca="1" ref="AK170" ca="1">ROUND(INDEX(공차방식!T$6:X$50,MATCH(AQ170&amp;AE170,공차방식!R$6:R$50&amp;공차방식!S$6:S$50,0),MATCH(VALUE(LEFT(AG170,1)),공차방식!T$5:X$5,0))/1000,4)</f>
        <v>0.19</v>
      </c>
      <c r="AL170" s="28">
        <f t="shared" si="22"/>
        <v>83.134900000000002</v>
      </c>
      <c r="AM170" s="28">
        <f t="shared" si="23"/>
        <v>82.834900000000005</v>
      </c>
      <c r="AN170" s="28">
        <f t="array" ref="AN170">ROUND(INDEX(공차방식!H$6:L$29,MATCH(AE170,공차방식!B$6:B$29,0),MATCH(VALUE(LEFT(AG170,1)),공차방식!H$5:L$5,0))/1000,4)</f>
        <v>0.3</v>
      </c>
      <c r="AO170" s="28">
        <v>84.296000000000006</v>
      </c>
      <c r="AQ170" s="39">
        <f ca="1">OFFSET(공차방식!R$5,COUNTIF(공차방식!R$6:R$50,"&lt;"&amp;AD170)+1,0)</f>
        <v>90</v>
      </c>
    </row>
    <row r="171" spans="2:43" ht="15" x14ac:dyDescent="0.3">
      <c r="B171" s="76" t="str">
        <f t="shared" si="16"/>
        <v>M90×6</v>
      </c>
      <c r="C171" s="77" t="s">
        <v>212</v>
      </c>
      <c r="D171" s="77" t="s">
        <v>221</v>
      </c>
      <c r="E171" s="74" t="s">
        <v>135</v>
      </c>
      <c r="F171" s="75">
        <v>90</v>
      </c>
      <c r="G171" s="75">
        <v>6</v>
      </c>
      <c r="H171" s="74" t="s">
        <v>133</v>
      </c>
      <c r="I171" s="87" t="s">
        <v>136</v>
      </c>
      <c r="J171" s="75" t="s">
        <v>315</v>
      </c>
      <c r="K171" s="58" t="s">
        <v>491</v>
      </c>
      <c r="L171" s="75">
        <v>90</v>
      </c>
      <c r="M171" s="75">
        <v>6</v>
      </c>
      <c r="N171" s="74">
        <v>60</v>
      </c>
      <c r="O171" s="101">
        <f t="array" ref="O171">IFERROR(INDEX($AD$11:$AO$1485,MATCH($B171&amp;$I171,$Z$11:$Z$1485&amp;$AG$11:$AG$1485,0),MATCH($C171,$AD$9:$AO$9,0)),"-")</f>
        <v>90</v>
      </c>
      <c r="P171" s="75">
        <v>30</v>
      </c>
      <c r="Q171" s="75">
        <v>2</v>
      </c>
      <c r="R171" s="101">
        <f t="array" ref="R171">IFERROR(INDEX($AD$11:$AO$1485,MATCH($B171&amp;$I171,$Z$11:$Z$1485&amp;$AG$11:$AG$1485,0),MATCH($D171,$AD$9:$AO$9,0)),"-")</f>
        <v>86.102900000000005</v>
      </c>
      <c r="S171" s="75">
        <v>23</v>
      </c>
      <c r="T171" s="75">
        <v>9</v>
      </c>
      <c r="U171" s="75">
        <v>6</v>
      </c>
      <c r="V171" s="75">
        <v>8</v>
      </c>
      <c r="W171" s="50">
        <f t="shared" si="18"/>
        <v>28</v>
      </c>
      <c r="X171" s="50">
        <f t="shared" si="19"/>
        <v>14</v>
      </c>
      <c r="Z171" s="27" t="str">
        <f t="shared" si="17"/>
        <v>M90×6</v>
      </c>
      <c r="AA171" s="28" t="s">
        <v>135</v>
      </c>
      <c r="AB171" s="28"/>
      <c r="AC171" s="28"/>
      <c r="AD171" s="27">
        <v>90</v>
      </c>
      <c r="AE171" s="27">
        <v>6</v>
      </c>
      <c r="AF171" s="28">
        <v>60</v>
      </c>
      <c r="AG171" s="30" t="s">
        <v>136</v>
      </c>
      <c r="AH171" s="30">
        <f>INDEX(공차방식!$C$6:$D$29,MATCH(AE171,공차방식!$B$6:$B$29,0),MATCH(RIGHT(AG171,1),공차방식!$C$5:$D$5,0))/1000</f>
        <v>0</v>
      </c>
      <c r="AI171" s="28">
        <f t="shared" ca="1" si="20"/>
        <v>86.402900000000002</v>
      </c>
      <c r="AJ171" s="28">
        <f t="shared" si="21"/>
        <v>86.102900000000005</v>
      </c>
      <c r="AK171" s="28">
        <f t="array" aca="1" ref="AK171" ca="1">ROUND(INDEX(공차방식!T$6:X$50,MATCH(AQ171&amp;AE171,공차방식!R$6:R$50&amp;공차방식!S$6:S$50,0),MATCH(VALUE(LEFT(AG171,1)),공차방식!T$5:X$5,0))/1000,4)</f>
        <v>0.3</v>
      </c>
      <c r="AL171" s="28">
        <f t="shared" si="22"/>
        <v>84.134799999999998</v>
      </c>
      <c r="AM171" s="28">
        <f t="shared" si="23"/>
        <v>83.504800000000003</v>
      </c>
      <c r="AN171" s="28">
        <f t="array" ref="AN171">ROUND(INDEX(공차방식!H$6:L$29,MATCH(AE171,공차방식!B$6:B$29,0),MATCH(VALUE(LEFT(AG171,1)),공차방식!H$5:L$5,0))/1000,4)</f>
        <v>0.63</v>
      </c>
      <c r="AO171" s="28">
        <v>87.61</v>
      </c>
      <c r="AQ171" s="39">
        <f ca="1">OFFSET(공차방식!R$5,COUNTIF(공차방식!R$6:R$50,"&lt;"&amp;AD171)+1,0)</f>
        <v>90</v>
      </c>
    </row>
    <row r="172" spans="2:43" ht="15" x14ac:dyDescent="0.3">
      <c r="B172" s="76" t="str">
        <f t="shared" si="16"/>
        <v>M90×4</v>
      </c>
      <c r="C172" s="77" t="s">
        <v>212</v>
      </c>
      <c r="D172" s="77" t="s">
        <v>221</v>
      </c>
      <c r="E172" s="74" t="s">
        <v>135</v>
      </c>
      <c r="F172" s="75">
        <v>90</v>
      </c>
      <c r="G172" s="75">
        <v>4</v>
      </c>
      <c r="H172" s="74" t="s">
        <v>133</v>
      </c>
      <c r="I172" s="87" t="s">
        <v>136</v>
      </c>
      <c r="J172" s="75" t="s">
        <v>315</v>
      </c>
      <c r="K172" s="58" t="s">
        <v>491</v>
      </c>
      <c r="L172" s="75">
        <v>90</v>
      </c>
      <c r="M172" s="75">
        <v>4</v>
      </c>
      <c r="N172" s="74">
        <v>60</v>
      </c>
      <c r="O172" s="101">
        <f t="array" ref="O172">IFERROR(INDEX($AD$11:$AO$1485,MATCH($B172&amp;$I172,$Z$11:$Z$1485&amp;$AG$11:$AG$1485,0),MATCH($C172,$AD$9:$AO$9,0)),"-")</f>
        <v>90</v>
      </c>
      <c r="P172" s="75">
        <v>30</v>
      </c>
      <c r="Q172" s="75">
        <v>2</v>
      </c>
      <c r="R172" s="101">
        <f t="array" ref="R172">IFERROR(INDEX($AD$11:$AO$1485,MATCH($B172&amp;$I172,$Z$11:$Z$1485&amp;$AG$11:$AG$1485,0),MATCH($D172,$AD$9:$AO$9,0)),"-")</f>
        <v>87.401899999999998</v>
      </c>
      <c r="S172" s="75">
        <v>23</v>
      </c>
      <c r="T172" s="75">
        <v>9</v>
      </c>
      <c r="U172" s="75">
        <v>6</v>
      </c>
      <c r="V172" s="75">
        <v>8</v>
      </c>
      <c r="W172" s="50">
        <f t="shared" si="18"/>
        <v>28</v>
      </c>
      <c r="X172" s="50">
        <f t="shared" si="19"/>
        <v>14</v>
      </c>
      <c r="Z172" s="27" t="str">
        <f t="shared" si="17"/>
        <v>M90×4</v>
      </c>
      <c r="AA172" s="28" t="s">
        <v>135</v>
      </c>
      <c r="AB172" s="28"/>
      <c r="AC172" s="28"/>
      <c r="AD172" s="27">
        <v>90</v>
      </c>
      <c r="AE172" s="27">
        <v>4</v>
      </c>
      <c r="AF172" s="28">
        <v>60</v>
      </c>
      <c r="AG172" s="30" t="s">
        <v>136</v>
      </c>
      <c r="AH172" s="30">
        <f>INDEX(공차방식!$C$6:$D$29,MATCH(AE172,공차방식!$B$6:$B$29,0),MATCH(RIGHT(AG172,1),공차방식!$C$5:$D$5,0))/1000</f>
        <v>0</v>
      </c>
      <c r="AI172" s="28">
        <f t="shared" ca="1" si="20"/>
        <v>87.651899999999998</v>
      </c>
      <c r="AJ172" s="28">
        <f t="shared" si="21"/>
        <v>87.401899999999998</v>
      </c>
      <c r="AK172" s="28">
        <f t="array" aca="1" ref="AK172" ca="1">ROUND(INDEX(공차방식!T$6:X$50,MATCH(AQ172&amp;AE172,공차방식!R$6:R$50&amp;공차방식!S$6:S$50,0),MATCH(VALUE(LEFT(AG172,1)),공차방식!T$5:X$5,0))/1000,4)</f>
        <v>0.25</v>
      </c>
      <c r="AL172" s="28">
        <f t="shared" si="22"/>
        <v>86.144900000000007</v>
      </c>
      <c r="AM172" s="28">
        <f t="shared" si="23"/>
        <v>85.669899999999998</v>
      </c>
      <c r="AN172" s="28">
        <f t="array" ref="AN172">ROUND(INDEX(공차방식!H$6:L$29,MATCH(AE172,공차방식!B$6:B$29,0),MATCH(VALUE(LEFT(AG172,1)),공차방식!H$5:L$5,0))/1000,4)</f>
        <v>0.47499999999999998</v>
      </c>
      <c r="AO172" s="28">
        <v>88.459000000000003</v>
      </c>
      <c r="AQ172" s="39">
        <f ca="1">OFFSET(공차방식!R$5,COUNTIF(공차방식!R$6:R$50,"&lt;"&amp;AD172)+1,0)</f>
        <v>90</v>
      </c>
    </row>
    <row r="173" spans="2:43" ht="15" x14ac:dyDescent="0.3">
      <c r="B173" s="76" t="str">
        <f t="shared" si="16"/>
        <v>M90×3</v>
      </c>
      <c r="C173" s="77" t="s">
        <v>212</v>
      </c>
      <c r="D173" s="77" t="s">
        <v>221</v>
      </c>
      <c r="E173" s="74" t="s">
        <v>135</v>
      </c>
      <c r="F173" s="75">
        <v>90</v>
      </c>
      <c r="G173" s="75">
        <v>3</v>
      </c>
      <c r="H173" s="74" t="s">
        <v>133</v>
      </c>
      <c r="I173" s="87" t="s">
        <v>136</v>
      </c>
      <c r="J173" s="75" t="s">
        <v>315</v>
      </c>
      <c r="K173" s="58" t="s">
        <v>491</v>
      </c>
      <c r="L173" s="75">
        <v>90</v>
      </c>
      <c r="M173" s="75">
        <v>3</v>
      </c>
      <c r="N173" s="74">
        <v>60</v>
      </c>
      <c r="O173" s="101">
        <f t="array" ref="O173">IFERROR(INDEX($AD$11:$AO$1485,MATCH($B173&amp;$I173,$Z$11:$Z$1485&amp;$AG$11:$AG$1485,0),MATCH($C173,$AD$9:$AO$9,0)),"-")</f>
        <v>90</v>
      </c>
      <c r="P173" s="75">
        <v>30</v>
      </c>
      <c r="Q173" s="75">
        <v>2</v>
      </c>
      <c r="R173" s="101">
        <f t="array" ref="R173">IFERROR(INDEX($AD$11:$AO$1485,MATCH($B173&amp;$I173,$Z$11:$Z$1485&amp;$AG$11:$AG$1485,0),MATCH($D173,$AD$9:$AO$9,0)),"-")</f>
        <v>88.051400000000001</v>
      </c>
      <c r="S173" s="75">
        <v>23</v>
      </c>
      <c r="T173" s="75">
        <v>9</v>
      </c>
      <c r="U173" s="75">
        <v>5</v>
      </c>
      <c r="V173" s="75">
        <v>9</v>
      </c>
      <c r="W173" s="50">
        <f t="shared" si="18"/>
        <v>28</v>
      </c>
      <c r="X173" s="50">
        <f t="shared" si="19"/>
        <v>14</v>
      </c>
      <c r="Z173" s="27" t="str">
        <f t="shared" si="17"/>
        <v>M90×3</v>
      </c>
      <c r="AA173" s="28" t="s">
        <v>135</v>
      </c>
      <c r="AB173" s="28"/>
      <c r="AC173" s="28"/>
      <c r="AD173" s="27">
        <v>90</v>
      </c>
      <c r="AE173" s="27">
        <v>3</v>
      </c>
      <c r="AF173" s="28">
        <v>60</v>
      </c>
      <c r="AG173" s="30" t="s">
        <v>136</v>
      </c>
      <c r="AH173" s="30">
        <f>INDEX(공차방식!$C$6:$D$29,MATCH(AE173,공차방식!$B$6:$B$29,0),MATCH(RIGHT(AG173,1),공차방식!$C$5:$D$5,0))/1000</f>
        <v>0</v>
      </c>
      <c r="AI173" s="28">
        <f t="shared" ca="1" si="20"/>
        <v>88.275400000000005</v>
      </c>
      <c r="AJ173" s="28">
        <f t="shared" si="21"/>
        <v>88.051400000000001</v>
      </c>
      <c r="AK173" s="28">
        <f t="array" aca="1" ref="AK173" ca="1">ROUND(INDEX(공차방식!T$6:X$50,MATCH(AQ173&amp;AE173,공차방식!R$6:R$50&amp;공차방식!S$6:S$50,0),MATCH(VALUE(LEFT(AG173,1)),공차방식!T$5:X$5,0))/1000,4)</f>
        <v>0.224</v>
      </c>
      <c r="AL173" s="28">
        <f t="shared" si="22"/>
        <v>87.1524</v>
      </c>
      <c r="AM173" s="28">
        <f t="shared" si="23"/>
        <v>86.752399999999994</v>
      </c>
      <c r="AN173" s="28">
        <f t="array" ref="AN173">ROUND(INDEX(공차방식!H$6:L$29,MATCH(AE173,공차방식!B$6:B$29,0),MATCH(VALUE(LEFT(AG173,1)),공차방식!H$5:L$5,0))/1000,4)</f>
        <v>0.4</v>
      </c>
      <c r="AO173" s="28">
        <v>88.882000000000005</v>
      </c>
      <c r="AQ173" s="39">
        <f ca="1">OFFSET(공차방식!R$5,COUNTIF(공차방식!R$6:R$50,"&lt;"&amp;AD173)+1,0)</f>
        <v>90</v>
      </c>
    </row>
    <row r="174" spans="2:43" ht="15" x14ac:dyDescent="0.3">
      <c r="B174" s="76" t="str">
        <f t="shared" si="16"/>
        <v>M90×2</v>
      </c>
      <c r="C174" s="77" t="s">
        <v>212</v>
      </c>
      <c r="D174" s="77" t="s">
        <v>221</v>
      </c>
      <c r="E174" s="74" t="s">
        <v>135</v>
      </c>
      <c r="F174" s="75">
        <v>90</v>
      </c>
      <c r="G174" s="75">
        <v>2</v>
      </c>
      <c r="H174" s="74" t="s">
        <v>133</v>
      </c>
      <c r="I174" s="87" t="s">
        <v>136</v>
      </c>
      <c r="J174" s="75" t="s">
        <v>315</v>
      </c>
      <c r="K174" s="58" t="s">
        <v>491</v>
      </c>
      <c r="L174" s="75">
        <v>90</v>
      </c>
      <c r="M174" s="75">
        <v>2</v>
      </c>
      <c r="N174" s="74">
        <v>60</v>
      </c>
      <c r="O174" s="101">
        <f t="array" ref="O174">IFERROR(INDEX($AD$11:$AO$1485,MATCH($B174&amp;$I174,$Z$11:$Z$1485&amp;$AG$11:$AG$1485,0),MATCH($C174,$AD$9:$AO$9,0)),"-")</f>
        <v>90</v>
      </c>
      <c r="P174" s="75">
        <v>22</v>
      </c>
      <c r="Q174" s="75">
        <v>2</v>
      </c>
      <c r="R174" s="101">
        <f t="array" ref="R174">IFERROR(INDEX($AD$11:$AO$1485,MATCH($B174&amp;$I174,$Z$11:$Z$1485&amp;$AG$11:$AG$1485,0),MATCH($D174,$AD$9:$AO$9,0)),"-")</f>
        <v>88.700999999999993</v>
      </c>
      <c r="S174" s="75">
        <v>17</v>
      </c>
      <c r="T174" s="75">
        <v>7</v>
      </c>
      <c r="U174" s="75">
        <v>5</v>
      </c>
      <c r="V174" s="75">
        <v>10</v>
      </c>
      <c r="W174" s="50">
        <f t="shared" si="18"/>
        <v>20</v>
      </c>
      <c r="X174" s="50">
        <f t="shared" si="19"/>
        <v>10</v>
      </c>
      <c r="Z174" s="27" t="str">
        <f t="shared" si="17"/>
        <v>M90×2</v>
      </c>
      <c r="AA174" s="28" t="s">
        <v>135</v>
      </c>
      <c r="AB174" s="28"/>
      <c r="AC174" s="28"/>
      <c r="AD174" s="27">
        <v>90</v>
      </c>
      <c r="AE174" s="27">
        <v>2</v>
      </c>
      <c r="AF174" s="28">
        <v>60</v>
      </c>
      <c r="AG174" s="30" t="s">
        <v>136</v>
      </c>
      <c r="AH174" s="30">
        <f>INDEX(공차방식!$C$6:$D$29,MATCH(AE174,공차방식!$B$6:$B$29,0),MATCH(RIGHT(AG174,1),공차방식!$C$5:$D$5,0))/1000</f>
        <v>0</v>
      </c>
      <c r="AI174" s="28">
        <f t="shared" ca="1" si="20"/>
        <v>88.891000000000005</v>
      </c>
      <c r="AJ174" s="28">
        <f t="shared" si="21"/>
        <v>88.700999999999993</v>
      </c>
      <c r="AK174" s="28">
        <f t="array" aca="1" ref="AK174" ca="1">ROUND(INDEX(공차방식!T$6:X$50,MATCH(AQ174&amp;AE174,공차방식!R$6:R$50&amp;공차방식!S$6:S$50,0),MATCH(VALUE(LEFT(AG174,1)),공차방식!T$5:X$5,0))/1000,4)</f>
        <v>0.19</v>
      </c>
      <c r="AL174" s="28">
        <f t="shared" si="22"/>
        <v>88.134900000000002</v>
      </c>
      <c r="AM174" s="28">
        <f t="shared" si="23"/>
        <v>87.834900000000005</v>
      </c>
      <c r="AN174" s="28">
        <f t="array" ref="AN174">ROUND(INDEX(공차방식!H$6:L$29,MATCH(AE174,공차방식!B$6:B$29,0),MATCH(VALUE(LEFT(AG174,1)),공차방식!H$5:L$5,0))/1000,4)</f>
        <v>0.3</v>
      </c>
      <c r="AO174" s="28">
        <v>89.296000000000006</v>
      </c>
      <c r="AQ174" s="39">
        <f ca="1">OFFSET(공차방식!R$5,COUNTIF(공차방식!R$6:R$50,"&lt;"&amp;AD174)+1,0)</f>
        <v>90</v>
      </c>
    </row>
    <row r="175" spans="2:43" ht="15" x14ac:dyDescent="0.3">
      <c r="B175" s="76" t="str">
        <f t="shared" si="16"/>
        <v>M95×6</v>
      </c>
      <c r="C175" s="77" t="s">
        <v>212</v>
      </c>
      <c r="D175" s="77" t="s">
        <v>221</v>
      </c>
      <c r="E175" s="74" t="s">
        <v>135</v>
      </c>
      <c r="F175" s="75">
        <v>95</v>
      </c>
      <c r="G175" s="75">
        <v>6</v>
      </c>
      <c r="H175" s="74" t="s">
        <v>133</v>
      </c>
      <c r="I175" s="87" t="s">
        <v>136</v>
      </c>
      <c r="J175" s="75" t="s">
        <v>315</v>
      </c>
      <c r="K175" s="58" t="s">
        <v>491</v>
      </c>
      <c r="L175" s="75">
        <v>95</v>
      </c>
      <c r="M175" s="75">
        <v>6</v>
      </c>
      <c r="N175" s="74">
        <v>60</v>
      </c>
      <c r="O175" s="101">
        <f t="array" ref="O175">IFERROR(INDEX($AD$11:$AO$1485,MATCH($B175&amp;$I175,$Z$11:$Z$1485&amp;$AG$11:$AG$1485,0),MATCH($C175,$AD$9:$AO$9,0)),"-")</f>
        <v>95</v>
      </c>
      <c r="P175" s="75">
        <v>30</v>
      </c>
      <c r="Q175" s="75">
        <v>2</v>
      </c>
      <c r="R175" s="101">
        <f t="array" ref="R175">IFERROR(INDEX($AD$11:$AO$1485,MATCH($B175&amp;$I175,$Z$11:$Z$1485&amp;$AG$11:$AG$1485,0),MATCH($D175,$AD$9:$AO$9,0)),"-")</f>
        <v>91.102900000000005</v>
      </c>
      <c r="S175" s="75">
        <v>23</v>
      </c>
      <c r="T175" s="75">
        <v>9</v>
      </c>
      <c r="U175" s="75">
        <v>6</v>
      </c>
      <c r="V175" s="75">
        <v>8</v>
      </c>
      <c r="W175" s="50">
        <f t="shared" si="18"/>
        <v>28</v>
      </c>
      <c r="X175" s="50">
        <f t="shared" si="19"/>
        <v>14</v>
      </c>
      <c r="Z175" s="27" t="str">
        <f t="shared" si="17"/>
        <v>M95×6</v>
      </c>
      <c r="AA175" s="28" t="s">
        <v>135</v>
      </c>
      <c r="AB175" s="28"/>
      <c r="AC175" s="28"/>
      <c r="AD175" s="27">
        <v>95</v>
      </c>
      <c r="AE175" s="27">
        <v>6</v>
      </c>
      <c r="AF175" s="28">
        <v>60</v>
      </c>
      <c r="AG175" s="30" t="s">
        <v>136</v>
      </c>
      <c r="AH175" s="30">
        <f>INDEX(공차방식!$C$6:$D$29,MATCH(AE175,공차방식!$B$6:$B$29,0),MATCH(RIGHT(AG175,1),공차방식!$C$5:$D$5,0))/1000</f>
        <v>0</v>
      </c>
      <c r="AI175" s="28">
        <f t="shared" ca="1" si="20"/>
        <v>91.417900000000003</v>
      </c>
      <c r="AJ175" s="28">
        <f t="shared" si="21"/>
        <v>91.102900000000005</v>
      </c>
      <c r="AK175" s="28">
        <f t="array" aca="1" ref="AK175" ca="1">ROUND(INDEX(공차방식!T$6:X$50,MATCH(AQ175&amp;AE175,공차방식!R$6:R$50&amp;공차방식!S$6:S$50,0),MATCH(VALUE(LEFT(AG175,1)),공차방식!T$5:X$5,0))/1000,4)</f>
        <v>0.315</v>
      </c>
      <c r="AL175" s="28">
        <f t="shared" si="22"/>
        <v>89.134799999999998</v>
      </c>
      <c r="AM175" s="28">
        <f t="shared" si="23"/>
        <v>88.504800000000003</v>
      </c>
      <c r="AN175" s="28">
        <f t="array" ref="AN175">ROUND(INDEX(공차방식!H$6:L$29,MATCH(AE175,공차방식!B$6:B$29,0),MATCH(VALUE(LEFT(AG175,1)),공차방식!H$5:L$5,0))/1000,4)</f>
        <v>0.63</v>
      </c>
      <c r="AO175" s="28">
        <v>92.625</v>
      </c>
      <c r="AQ175" s="39">
        <f ca="1">OFFSET(공차방식!R$5,COUNTIF(공차방식!R$6:R$50,"&lt;"&amp;AD175)+1,0)</f>
        <v>180</v>
      </c>
    </row>
    <row r="176" spans="2:43" ht="15" x14ac:dyDescent="0.3">
      <c r="B176" s="76" t="str">
        <f t="shared" si="16"/>
        <v>M95×4</v>
      </c>
      <c r="C176" s="77" t="s">
        <v>212</v>
      </c>
      <c r="D176" s="77" t="s">
        <v>221</v>
      </c>
      <c r="E176" s="74" t="s">
        <v>135</v>
      </c>
      <c r="F176" s="75">
        <v>95</v>
      </c>
      <c r="G176" s="75">
        <v>4</v>
      </c>
      <c r="H176" s="74" t="s">
        <v>133</v>
      </c>
      <c r="I176" s="87" t="s">
        <v>136</v>
      </c>
      <c r="J176" s="75" t="s">
        <v>315</v>
      </c>
      <c r="K176" s="58" t="s">
        <v>491</v>
      </c>
      <c r="L176" s="75">
        <v>95</v>
      </c>
      <c r="M176" s="75">
        <v>4</v>
      </c>
      <c r="N176" s="74">
        <v>60</v>
      </c>
      <c r="O176" s="101">
        <f t="array" ref="O176">IFERROR(INDEX($AD$11:$AO$1485,MATCH($B176&amp;$I176,$Z$11:$Z$1485&amp;$AG$11:$AG$1485,0),MATCH($C176,$AD$9:$AO$9,0)),"-")</f>
        <v>95</v>
      </c>
      <c r="P176" s="75">
        <v>30</v>
      </c>
      <c r="Q176" s="75">
        <v>2</v>
      </c>
      <c r="R176" s="101">
        <f t="array" ref="R176">IFERROR(INDEX($AD$11:$AO$1485,MATCH($B176&amp;$I176,$Z$11:$Z$1485&amp;$AG$11:$AG$1485,0),MATCH($D176,$AD$9:$AO$9,0)),"-")</f>
        <v>92.401899999999998</v>
      </c>
      <c r="S176" s="75">
        <v>23</v>
      </c>
      <c r="T176" s="75">
        <v>9</v>
      </c>
      <c r="U176" s="75">
        <v>6</v>
      </c>
      <c r="V176" s="75">
        <v>8</v>
      </c>
      <c r="W176" s="50">
        <f t="shared" si="18"/>
        <v>28</v>
      </c>
      <c r="X176" s="50">
        <f t="shared" si="19"/>
        <v>14</v>
      </c>
      <c r="Z176" s="27" t="str">
        <f t="shared" si="17"/>
        <v>M95×4</v>
      </c>
      <c r="AA176" s="28" t="s">
        <v>135</v>
      </c>
      <c r="AB176" s="28"/>
      <c r="AC176" s="28"/>
      <c r="AD176" s="27">
        <v>95</v>
      </c>
      <c r="AE176" s="27">
        <v>4</v>
      </c>
      <c r="AF176" s="28">
        <v>60</v>
      </c>
      <c r="AG176" s="30" t="s">
        <v>136</v>
      </c>
      <c r="AH176" s="30">
        <f>INDEX(공차방식!$C$6:$D$29,MATCH(AE176,공차방식!$B$6:$B$29,0),MATCH(RIGHT(AG176,1),공차방식!$C$5:$D$5,0))/1000</f>
        <v>0</v>
      </c>
      <c r="AI176" s="28">
        <f t="shared" ca="1" si="20"/>
        <v>92.666899999999998</v>
      </c>
      <c r="AJ176" s="28">
        <f t="shared" si="21"/>
        <v>92.401899999999998</v>
      </c>
      <c r="AK176" s="28">
        <f t="array" aca="1" ref="AK176" ca="1">ROUND(INDEX(공차방식!T$6:X$50,MATCH(AQ176&amp;AE176,공차방식!R$6:R$50&amp;공차방식!S$6:S$50,0),MATCH(VALUE(LEFT(AG176,1)),공차방식!T$5:X$5,0))/1000,4)</f>
        <v>0.26500000000000001</v>
      </c>
      <c r="AL176" s="28">
        <f t="shared" si="22"/>
        <v>91.144900000000007</v>
      </c>
      <c r="AM176" s="28">
        <f t="shared" si="23"/>
        <v>90.669899999999998</v>
      </c>
      <c r="AN176" s="28">
        <f t="array" ref="AN176">ROUND(INDEX(공차방식!H$6:L$29,MATCH(AE176,공차방식!B$6:B$29,0),MATCH(VALUE(LEFT(AG176,1)),공차방식!H$5:L$5,0))/1000,4)</f>
        <v>0.47499999999999998</v>
      </c>
      <c r="AO176" s="28">
        <v>93.474000000000004</v>
      </c>
      <c r="AQ176" s="39">
        <f ca="1">OFFSET(공차방식!R$5,COUNTIF(공차방식!R$6:R$50,"&lt;"&amp;AD176)+1,0)</f>
        <v>180</v>
      </c>
    </row>
    <row r="177" spans="2:43" ht="15" x14ac:dyDescent="0.3">
      <c r="B177" s="76" t="str">
        <f t="shared" si="16"/>
        <v>M95×3</v>
      </c>
      <c r="C177" s="77" t="s">
        <v>212</v>
      </c>
      <c r="D177" s="77" t="s">
        <v>221</v>
      </c>
      <c r="E177" s="74" t="s">
        <v>135</v>
      </c>
      <c r="F177" s="75">
        <v>95</v>
      </c>
      <c r="G177" s="75">
        <v>3</v>
      </c>
      <c r="H177" s="74" t="s">
        <v>133</v>
      </c>
      <c r="I177" s="87" t="s">
        <v>136</v>
      </c>
      <c r="J177" s="75" t="s">
        <v>315</v>
      </c>
      <c r="K177" s="58" t="s">
        <v>491</v>
      </c>
      <c r="L177" s="75">
        <v>95</v>
      </c>
      <c r="M177" s="75">
        <v>3</v>
      </c>
      <c r="N177" s="74">
        <v>60</v>
      </c>
      <c r="O177" s="101">
        <f t="array" ref="O177">IFERROR(INDEX($AD$11:$AO$1485,MATCH($B177&amp;$I177,$Z$11:$Z$1485&amp;$AG$11:$AG$1485,0),MATCH($C177,$AD$9:$AO$9,0)),"-")</f>
        <v>95</v>
      </c>
      <c r="P177" s="75">
        <v>30</v>
      </c>
      <c r="Q177" s="75">
        <v>2</v>
      </c>
      <c r="R177" s="101">
        <f t="array" ref="R177">IFERROR(INDEX($AD$11:$AO$1485,MATCH($B177&amp;$I177,$Z$11:$Z$1485&amp;$AG$11:$AG$1485,0),MATCH($D177,$AD$9:$AO$9,0)),"-")</f>
        <v>93.051400000000001</v>
      </c>
      <c r="S177" s="75">
        <v>23</v>
      </c>
      <c r="T177" s="75">
        <v>9</v>
      </c>
      <c r="U177" s="75">
        <v>5</v>
      </c>
      <c r="V177" s="75">
        <v>9</v>
      </c>
      <c r="W177" s="50">
        <f t="shared" si="18"/>
        <v>28</v>
      </c>
      <c r="X177" s="50">
        <f t="shared" si="19"/>
        <v>14</v>
      </c>
      <c r="Z177" s="27" t="str">
        <f t="shared" si="17"/>
        <v>M95×3</v>
      </c>
      <c r="AA177" s="28" t="s">
        <v>135</v>
      </c>
      <c r="AB177" s="28"/>
      <c r="AC177" s="28"/>
      <c r="AD177" s="27">
        <v>95</v>
      </c>
      <c r="AE177" s="27">
        <v>3</v>
      </c>
      <c r="AF177" s="28">
        <v>60</v>
      </c>
      <c r="AG177" s="30" t="s">
        <v>136</v>
      </c>
      <c r="AH177" s="30">
        <f>INDEX(공차방식!$C$6:$D$29,MATCH(AE177,공차방식!$B$6:$B$29,0),MATCH(RIGHT(AG177,1),공차방식!$C$5:$D$5,0))/1000</f>
        <v>0</v>
      </c>
      <c r="AI177" s="28">
        <f t="shared" ca="1" si="20"/>
        <v>93.287400000000005</v>
      </c>
      <c r="AJ177" s="28">
        <f t="shared" si="21"/>
        <v>93.051400000000001</v>
      </c>
      <c r="AK177" s="28">
        <f t="array" aca="1" ref="AK177" ca="1">ROUND(INDEX(공차방식!T$6:X$50,MATCH(AQ177&amp;AE177,공차방식!R$6:R$50&amp;공차방식!S$6:S$50,0),MATCH(VALUE(LEFT(AG177,1)),공차방식!T$5:X$5,0))/1000,4)</f>
        <v>0.23599999999999999</v>
      </c>
      <c r="AL177" s="28">
        <f t="shared" si="22"/>
        <v>92.1524</v>
      </c>
      <c r="AM177" s="28">
        <f t="shared" si="23"/>
        <v>91.752399999999994</v>
      </c>
      <c r="AN177" s="28">
        <f t="array" ref="AN177">ROUND(INDEX(공차방식!H$6:L$29,MATCH(AE177,공차방식!B$6:B$29,0),MATCH(VALUE(LEFT(AG177,1)),공차방식!H$5:L$5,0))/1000,4)</f>
        <v>0.4</v>
      </c>
      <c r="AO177" s="28">
        <v>93.894000000000005</v>
      </c>
      <c r="AQ177" s="39">
        <f ca="1">OFFSET(공차방식!R$5,COUNTIF(공차방식!R$6:R$50,"&lt;"&amp;AD177)+1,0)</f>
        <v>180</v>
      </c>
    </row>
    <row r="178" spans="2:43" ht="15" x14ac:dyDescent="0.3">
      <c r="B178" s="76" t="str">
        <f t="shared" si="16"/>
        <v>M95×2</v>
      </c>
      <c r="C178" s="77" t="s">
        <v>212</v>
      </c>
      <c r="D178" s="77" t="s">
        <v>221</v>
      </c>
      <c r="E178" s="74" t="s">
        <v>135</v>
      </c>
      <c r="F178" s="75">
        <v>95</v>
      </c>
      <c r="G178" s="75">
        <v>2</v>
      </c>
      <c r="H178" s="74" t="s">
        <v>133</v>
      </c>
      <c r="I178" s="87" t="s">
        <v>136</v>
      </c>
      <c r="J178" s="75" t="s">
        <v>315</v>
      </c>
      <c r="K178" s="58" t="s">
        <v>491</v>
      </c>
      <c r="L178" s="75">
        <v>95</v>
      </c>
      <c r="M178" s="75">
        <v>2</v>
      </c>
      <c r="N178" s="74">
        <v>60</v>
      </c>
      <c r="O178" s="101">
        <f t="array" ref="O178">IFERROR(INDEX($AD$11:$AO$1485,MATCH($B178&amp;$I178,$Z$11:$Z$1485&amp;$AG$11:$AG$1485,0),MATCH($C178,$AD$9:$AO$9,0)),"-")</f>
        <v>95</v>
      </c>
      <c r="P178" s="75">
        <v>22</v>
      </c>
      <c r="Q178" s="75">
        <v>2</v>
      </c>
      <c r="R178" s="101">
        <f t="array" ref="R178">IFERROR(INDEX($AD$11:$AO$1485,MATCH($B178&amp;$I178,$Z$11:$Z$1485&amp;$AG$11:$AG$1485,0),MATCH($D178,$AD$9:$AO$9,0)),"-")</f>
        <v>93.700999999999993</v>
      </c>
      <c r="S178" s="75">
        <v>17</v>
      </c>
      <c r="T178" s="75">
        <v>7</v>
      </c>
      <c r="U178" s="75">
        <v>5</v>
      </c>
      <c r="V178" s="75">
        <v>10</v>
      </c>
      <c r="W178" s="50">
        <f t="shared" si="18"/>
        <v>20</v>
      </c>
      <c r="X178" s="50">
        <f t="shared" si="19"/>
        <v>10</v>
      </c>
      <c r="Z178" s="27" t="str">
        <f t="shared" si="17"/>
        <v>M95×2</v>
      </c>
      <c r="AA178" s="28" t="s">
        <v>135</v>
      </c>
      <c r="AB178" s="28"/>
      <c r="AC178" s="28"/>
      <c r="AD178" s="27">
        <v>95</v>
      </c>
      <c r="AE178" s="27">
        <v>2</v>
      </c>
      <c r="AF178" s="28">
        <v>60</v>
      </c>
      <c r="AG178" s="30" t="s">
        <v>136</v>
      </c>
      <c r="AH178" s="30">
        <f>INDEX(공차방식!$C$6:$D$29,MATCH(AE178,공차방식!$B$6:$B$29,0),MATCH(RIGHT(AG178,1),공차방식!$C$5:$D$5,0))/1000</f>
        <v>0</v>
      </c>
      <c r="AI178" s="28">
        <f t="shared" ca="1" si="20"/>
        <v>93.900999999999996</v>
      </c>
      <c r="AJ178" s="28">
        <f t="shared" si="21"/>
        <v>93.700999999999993</v>
      </c>
      <c r="AK178" s="28">
        <f t="array" aca="1" ref="AK178" ca="1">ROUND(INDEX(공차방식!T$6:X$50,MATCH(AQ178&amp;AE178,공차방식!R$6:R$50&amp;공차방식!S$6:S$50,0),MATCH(VALUE(LEFT(AG178,1)),공차방식!T$5:X$5,0))/1000,4)</f>
        <v>0.2</v>
      </c>
      <c r="AL178" s="28">
        <f t="shared" si="22"/>
        <v>93.134900000000002</v>
      </c>
      <c r="AM178" s="28">
        <f t="shared" si="23"/>
        <v>92.834900000000005</v>
      </c>
      <c r="AN178" s="28">
        <f t="array" ref="AN178">ROUND(INDEX(공차방식!H$6:L$29,MATCH(AE178,공차방식!B$6:B$29,0),MATCH(VALUE(LEFT(AG178,1)),공차방식!H$5:L$5,0))/1000,4)</f>
        <v>0.3</v>
      </c>
      <c r="AO178" s="28">
        <v>94.305999999999997</v>
      </c>
      <c r="AQ178" s="39">
        <f ca="1">OFFSET(공차방식!R$5,COUNTIF(공차방식!R$6:R$50,"&lt;"&amp;AD178)+1,0)</f>
        <v>180</v>
      </c>
    </row>
    <row r="179" spans="2:43" ht="15" x14ac:dyDescent="0.3">
      <c r="B179" s="76" t="str">
        <f t="shared" si="16"/>
        <v>M100×6</v>
      </c>
      <c r="C179" s="77" t="s">
        <v>212</v>
      </c>
      <c r="D179" s="77" t="s">
        <v>221</v>
      </c>
      <c r="E179" s="74" t="s">
        <v>135</v>
      </c>
      <c r="F179" s="75">
        <v>100</v>
      </c>
      <c r="G179" s="75">
        <v>6</v>
      </c>
      <c r="H179" s="74" t="s">
        <v>133</v>
      </c>
      <c r="I179" s="87" t="s">
        <v>136</v>
      </c>
      <c r="J179" s="75" t="s">
        <v>315</v>
      </c>
      <c r="K179" s="58" t="s">
        <v>491</v>
      </c>
      <c r="L179" s="75">
        <v>100</v>
      </c>
      <c r="M179" s="75">
        <v>6</v>
      </c>
      <c r="N179" s="74">
        <v>60</v>
      </c>
      <c r="O179" s="101">
        <f t="array" ref="O179">IFERROR(INDEX($AD$11:$AO$1485,MATCH($B179&amp;$I179,$Z$11:$Z$1485&amp;$AG$11:$AG$1485,0),MATCH($C179,$AD$9:$AO$9,0)),"-")</f>
        <v>100</v>
      </c>
      <c r="P179" s="75">
        <v>30</v>
      </c>
      <c r="Q179" s="75">
        <v>2</v>
      </c>
      <c r="R179" s="101">
        <f t="array" ref="R179">IFERROR(INDEX($AD$11:$AO$1485,MATCH($B179&amp;$I179,$Z$11:$Z$1485&amp;$AG$11:$AG$1485,0),MATCH($D179,$AD$9:$AO$9,0)),"-")</f>
        <v>96.102900000000005</v>
      </c>
      <c r="S179" s="75">
        <v>23</v>
      </c>
      <c r="T179" s="75">
        <v>9</v>
      </c>
      <c r="U179" s="75">
        <v>6</v>
      </c>
      <c r="V179" s="75">
        <v>8</v>
      </c>
      <c r="W179" s="50">
        <f t="shared" si="18"/>
        <v>28</v>
      </c>
      <c r="X179" s="50">
        <f t="shared" si="19"/>
        <v>14</v>
      </c>
      <c r="Z179" s="27" t="str">
        <f t="shared" si="17"/>
        <v>M100×6</v>
      </c>
      <c r="AA179" s="28" t="s">
        <v>135</v>
      </c>
      <c r="AB179" s="28"/>
      <c r="AC179" s="28"/>
      <c r="AD179" s="27">
        <v>100</v>
      </c>
      <c r="AE179" s="27">
        <v>6</v>
      </c>
      <c r="AF179" s="28">
        <v>60</v>
      </c>
      <c r="AG179" s="30" t="s">
        <v>136</v>
      </c>
      <c r="AH179" s="30">
        <f>INDEX(공차방식!$C$6:$D$29,MATCH(AE179,공차방식!$B$6:$B$29,0),MATCH(RIGHT(AG179,1),공차방식!$C$5:$D$5,0))/1000</f>
        <v>0</v>
      </c>
      <c r="AI179" s="28">
        <f t="shared" ca="1" si="20"/>
        <v>96.417900000000003</v>
      </c>
      <c r="AJ179" s="28">
        <f t="shared" si="21"/>
        <v>96.102900000000005</v>
      </c>
      <c r="AK179" s="28">
        <f t="array" aca="1" ref="AK179" ca="1">ROUND(INDEX(공차방식!T$6:X$50,MATCH(AQ179&amp;AE179,공차방식!R$6:R$50&amp;공차방식!S$6:S$50,0),MATCH(VALUE(LEFT(AG179,1)),공차방식!T$5:X$5,0))/1000,4)</f>
        <v>0.315</v>
      </c>
      <c r="AL179" s="28">
        <f t="shared" si="22"/>
        <v>94.134799999999998</v>
      </c>
      <c r="AM179" s="28">
        <f t="shared" si="23"/>
        <v>93.504800000000003</v>
      </c>
      <c r="AN179" s="28">
        <f t="array" ref="AN179">ROUND(INDEX(공차방식!H$6:L$29,MATCH(AE179,공차방식!B$6:B$29,0),MATCH(VALUE(LEFT(AG179,1)),공차방식!H$5:L$5,0))/1000,4)</f>
        <v>0.63</v>
      </c>
      <c r="AO179" s="28">
        <v>97.625</v>
      </c>
      <c r="AQ179" s="39">
        <f ca="1">OFFSET(공차방식!R$5,COUNTIF(공차방식!R$6:R$50,"&lt;"&amp;AD179)+1,0)</f>
        <v>180</v>
      </c>
    </row>
    <row r="180" spans="2:43" ht="15" x14ac:dyDescent="0.3">
      <c r="B180" s="76" t="str">
        <f t="shared" si="16"/>
        <v>M100×4</v>
      </c>
      <c r="C180" s="77" t="s">
        <v>212</v>
      </c>
      <c r="D180" s="77" t="s">
        <v>221</v>
      </c>
      <c r="E180" s="74" t="s">
        <v>135</v>
      </c>
      <c r="F180" s="75">
        <v>100</v>
      </c>
      <c r="G180" s="75">
        <v>4</v>
      </c>
      <c r="H180" s="74" t="s">
        <v>133</v>
      </c>
      <c r="I180" s="87" t="s">
        <v>136</v>
      </c>
      <c r="J180" s="75" t="s">
        <v>315</v>
      </c>
      <c r="K180" s="58" t="s">
        <v>491</v>
      </c>
      <c r="L180" s="75">
        <v>100</v>
      </c>
      <c r="M180" s="75">
        <v>4</v>
      </c>
      <c r="N180" s="74">
        <v>60</v>
      </c>
      <c r="O180" s="101">
        <f t="array" ref="O180">IFERROR(INDEX($AD$11:$AO$1485,MATCH($B180&amp;$I180,$Z$11:$Z$1485&amp;$AG$11:$AG$1485,0),MATCH($C180,$AD$9:$AO$9,0)),"-")</f>
        <v>100</v>
      </c>
      <c r="P180" s="75">
        <v>30</v>
      </c>
      <c r="Q180" s="75">
        <v>2</v>
      </c>
      <c r="R180" s="101">
        <f t="array" ref="R180">IFERROR(INDEX($AD$11:$AO$1485,MATCH($B180&amp;$I180,$Z$11:$Z$1485&amp;$AG$11:$AG$1485,0),MATCH($D180,$AD$9:$AO$9,0)),"-")</f>
        <v>97.401899999999998</v>
      </c>
      <c r="S180" s="75">
        <v>23</v>
      </c>
      <c r="T180" s="75">
        <v>9</v>
      </c>
      <c r="U180" s="75">
        <v>6</v>
      </c>
      <c r="V180" s="75">
        <v>8</v>
      </c>
      <c r="W180" s="50">
        <f t="shared" si="18"/>
        <v>28</v>
      </c>
      <c r="X180" s="50">
        <f t="shared" si="19"/>
        <v>14</v>
      </c>
      <c r="Z180" s="27" t="str">
        <f t="shared" si="17"/>
        <v>M100×4</v>
      </c>
      <c r="AA180" s="28" t="s">
        <v>135</v>
      </c>
      <c r="AB180" s="28"/>
      <c r="AC180" s="28"/>
      <c r="AD180" s="27">
        <v>100</v>
      </c>
      <c r="AE180" s="27">
        <v>4</v>
      </c>
      <c r="AF180" s="28">
        <v>60</v>
      </c>
      <c r="AG180" s="30" t="s">
        <v>136</v>
      </c>
      <c r="AH180" s="30">
        <f>INDEX(공차방식!$C$6:$D$29,MATCH(AE180,공차방식!$B$6:$B$29,0),MATCH(RIGHT(AG180,1),공차방식!$C$5:$D$5,0))/1000</f>
        <v>0</v>
      </c>
      <c r="AI180" s="28">
        <f t="shared" ca="1" si="20"/>
        <v>97.666899999999998</v>
      </c>
      <c r="AJ180" s="28">
        <f t="shared" si="21"/>
        <v>97.401899999999998</v>
      </c>
      <c r="AK180" s="28">
        <f t="array" aca="1" ref="AK180" ca="1">ROUND(INDEX(공차방식!T$6:X$50,MATCH(AQ180&amp;AE180,공차방식!R$6:R$50&amp;공차방식!S$6:S$50,0),MATCH(VALUE(LEFT(AG180,1)),공차방식!T$5:X$5,0))/1000,4)</f>
        <v>0.26500000000000001</v>
      </c>
      <c r="AL180" s="28">
        <f t="shared" si="22"/>
        <v>96.144900000000007</v>
      </c>
      <c r="AM180" s="28">
        <f t="shared" si="23"/>
        <v>95.669899999999998</v>
      </c>
      <c r="AN180" s="28">
        <f t="array" ref="AN180">ROUND(INDEX(공차방식!H$6:L$29,MATCH(AE180,공차방식!B$6:B$29,0),MATCH(VALUE(LEFT(AG180,1)),공차방식!H$5:L$5,0))/1000,4)</f>
        <v>0.47499999999999998</v>
      </c>
      <c r="AO180" s="28">
        <v>98.483999999999995</v>
      </c>
      <c r="AQ180" s="39">
        <f ca="1">OFFSET(공차방식!R$5,COUNTIF(공차방식!R$6:R$50,"&lt;"&amp;AD180)+1,0)</f>
        <v>180</v>
      </c>
    </row>
    <row r="181" spans="2:43" ht="15" x14ac:dyDescent="0.3">
      <c r="B181" s="76" t="str">
        <f t="shared" si="16"/>
        <v>M100×3</v>
      </c>
      <c r="C181" s="77" t="s">
        <v>212</v>
      </c>
      <c r="D181" s="77" t="s">
        <v>221</v>
      </c>
      <c r="E181" s="74" t="s">
        <v>135</v>
      </c>
      <c r="F181" s="75">
        <v>100</v>
      </c>
      <c r="G181" s="75">
        <v>3</v>
      </c>
      <c r="H181" s="74" t="s">
        <v>133</v>
      </c>
      <c r="I181" s="87" t="s">
        <v>136</v>
      </c>
      <c r="J181" s="75" t="s">
        <v>315</v>
      </c>
      <c r="K181" s="58" t="s">
        <v>491</v>
      </c>
      <c r="L181" s="75">
        <v>100</v>
      </c>
      <c r="M181" s="75">
        <v>3</v>
      </c>
      <c r="N181" s="74">
        <v>60</v>
      </c>
      <c r="O181" s="101">
        <f t="array" ref="O181">IFERROR(INDEX($AD$11:$AO$1485,MATCH($B181&amp;$I181,$Z$11:$Z$1485&amp;$AG$11:$AG$1485,0),MATCH($C181,$AD$9:$AO$9,0)),"-")</f>
        <v>100</v>
      </c>
      <c r="P181" s="75">
        <v>30</v>
      </c>
      <c r="Q181" s="75">
        <v>2</v>
      </c>
      <c r="R181" s="101">
        <f t="array" ref="R181">IFERROR(INDEX($AD$11:$AO$1485,MATCH($B181&amp;$I181,$Z$11:$Z$1485&amp;$AG$11:$AG$1485,0),MATCH($D181,$AD$9:$AO$9,0)),"-")</f>
        <v>98.051400000000001</v>
      </c>
      <c r="S181" s="75">
        <v>23</v>
      </c>
      <c r="T181" s="75">
        <v>9</v>
      </c>
      <c r="U181" s="75">
        <v>5</v>
      </c>
      <c r="V181" s="75">
        <v>9</v>
      </c>
      <c r="W181" s="50">
        <f t="shared" si="18"/>
        <v>28</v>
      </c>
      <c r="X181" s="50">
        <f t="shared" si="19"/>
        <v>14</v>
      </c>
      <c r="Z181" s="27" t="str">
        <f t="shared" si="17"/>
        <v>M100×3</v>
      </c>
      <c r="AA181" s="28" t="s">
        <v>135</v>
      </c>
      <c r="AB181" s="28"/>
      <c r="AC181" s="28"/>
      <c r="AD181" s="27">
        <v>100</v>
      </c>
      <c r="AE181" s="27">
        <v>3</v>
      </c>
      <c r="AF181" s="28">
        <v>60</v>
      </c>
      <c r="AG181" s="30" t="s">
        <v>136</v>
      </c>
      <c r="AH181" s="30">
        <f>INDEX(공차방식!$C$6:$D$29,MATCH(AE181,공차방식!$B$6:$B$29,0),MATCH(RIGHT(AG181,1),공차방식!$C$5:$D$5,0))/1000</f>
        <v>0</v>
      </c>
      <c r="AI181" s="28">
        <f t="shared" ca="1" si="20"/>
        <v>98.287400000000005</v>
      </c>
      <c r="AJ181" s="28">
        <f t="shared" si="21"/>
        <v>98.051400000000001</v>
      </c>
      <c r="AK181" s="28">
        <f t="array" aca="1" ref="AK181" ca="1">ROUND(INDEX(공차방식!T$6:X$50,MATCH(AQ181&amp;AE181,공차방식!R$6:R$50&amp;공차방식!S$6:S$50,0),MATCH(VALUE(LEFT(AG181,1)),공차방식!T$5:X$5,0))/1000,4)</f>
        <v>0.23599999999999999</v>
      </c>
      <c r="AL181" s="28">
        <f t="shared" si="22"/>
        <v>97.1524</v>
      </c>
      <c r="AM181" s="28">
        <f t="shared" si="23"/>
        <v>96.752399999999994</v>
      </c>
      <c r="AN181" s="28">
        <f t="array" ref="AN181">ROUND(INDEX(공차방식!H$6:L$29,MATCH(AE181,공차방식!B$6:B$29,0),MATCH(VALUE(LEFT(AG181,1)),공차방식!H$5:L$5,0))/1000,4)</f>
        <v>0.4</v>
      </c>
      <c r="AO181" s="28">
        <v>98.894000000000005</v>
      </c>
      <c r="AQ181" s="39">
        <f ca="1">OFFSET(공차방식!R$5,COUNTIF(공차방식!R$6:R$50,"&lt;"&amp;AD181)+1,0)</f>
        <v>180</v>
      </c>
    </row>
    <row r="182" spans="2:43" ht="15" x14ac:dyDescent="0.3">
      <c r="B182" s="76" t="str">
        <f t="shared" si="16"/>
        <v>M100×2</v>
      </c>
      <c r="C182" s="77" t="s">
        <v>212</v>
      </c>
      <c r="D182" s="77" t="s">
        <v>221</v>
      </c>
      <c r="E182" s="74" t="s">
        <v>135</v>
      </c>
      <c r="F182" s="75">
        <v>100</v>
      </c>
      <c r="G182" s="75">
        <v>2</v>
      </c>
      <c r="H182" s="74" t="s">
        <v>133</v>
      </c>
      <c r="I182" s="87" t="s">
        <v>136</v>
      </c>
      <c r="J182" s="75" t="s">
        <v>315</v>
      </c>
      <c r="K182" s="58" t="s">
        <v>491</v>
      </c>
      <c r="L182" s="75">
        <v>100</v>
      </c>
      <c r="M182" s="75">
        <v>2</v>
      </c>
      <c r="N182" s="74">
        <v>60</v>
      </c>
      <c r="O182" s="101">
        <f t="array" ref="O182">IFERROR(INDEX($AD$11:$AO$1485,MATCH($B182&amp;$I182,$Z$11:$Z$1485&amp;$AG$11:$AG$1485,0),MATCH($C182,$AD$9:$AO$9,0)),"-")</f>
        <v>100</v>
      </c>
      <c r="P182" s="75">
        <v>22</v>
      </c>
      <c r="Q182" s="75">
        <v>2</v>
      </c>
      <c r="R182" s="101">
        <f t="array" ref="R182">IFERROR(INDEX($AD$11:$AO$1485,MATCH($B182&amp;$I182,$Z$11:$Z$1485&amp;$AG$11:$AG$1485,0),MATCH($D182,$AD$9:$AO$9,0)),"-")</f>
        <v>98.700999999999993</v>
      </c>
      <c r="S182" s="75">
        <v>17</v>
      </c>
      <c r="T182" s="75">
        <v>7</v>
      </c>
      <c r="U182" s="75">
        <v>5</v>
      </c>
      <c r="V182" s="75">
        <v>10</v>
      </c>
      <c r="W182" s="50">
        <f t="shared" si="18"/>
        <v>20</v>
      </c>
      <c r="X182" s="50">
        <f t="shared" si="19"/>
        <v>10</v>
      </c>
      <c r="Z182" s="27" t="str">
        <f t="shared" si="17"/>
        <v>M100×2</v>
      </c>
      <c r="AA182" s="28" t="s">
        <v>135</v>
      </c>
      <c r="AB182" s="28"/>
      <c r="AC182" s="28"/>
      <c r="AD182" s="27">
        <v>100</v>
      </c>
      <c r="AE182" s="27">
        <v>2</v>
      </c>
      <c r="AF182" s="28">
        <v>60</v>
      </c>
      <c r="AG182" s="30" t="s">
        <v>136</v>
      </c>
      <c r="AH182" s="30">
        <f>INDEX(공차방식!$C$6:$D$29,MATCH(AE182,공차방식!$B$6:$B$29,0),MATCH(RIGHT(AG182,1),공차방식!$C$5:$D$5,0))/1000</f>
        <v>0</v>
      </c>
      <c r="AI182" s="28">
        <f t="shared" ca="1" si="20"/>
        <v>98.900999999999996</v>
      </c>
      <c r="AJ182" s="28">
        <f t="shared" si="21"/>
        <v>98.700999999999993</v>
      </c>
      <c r="AK182" s="28">
        <f t="array" aca="1" ref="AK182" ca="1">ROUND(INDEX(공차방식!T$6:X$50,MATCH(AQ182&amp;AE182,공차방식!R$6:R$50&amp;공차방식!S$6:S$50,0),MATCH(VALUE(LEFT(AG182,1)),공차방식!T$5:X$5,0))/1000,4)</f>
        <v>0.2</v>
      </c>
      <c r="AL182" s="28">
        <f t="shared" si="22"/>
        <v>98.134900000000002</v>
      </c>
      <c r="AM182" s="28">
        <f t="shared" si="23"/>
        <v>97.834900000000005</v>
      </c>
      <c r="AN182" s="28">
        <f t="array" ref="AN182">ROUND(INDEX(공차방식!H$6:L$29,MATCH(AE182,공차방식!B$6:B$29,0),MATCH(VALUE(LEFT(AG182,1)),공차방식!H$5:L$5,0))/1000,4)</f>
        <v>0.3</v>
      </c>
      <c r="AO182" s="28">
        <v>99.305999999999997</v>
      </c>
      <c r="AQ182" s="39">
        <f ca="1">OFFSET(공차방식!R$5,COUNTIF(공차방식!R$6:R$50,"&lt;"&amp;AD182)+1,0)</f>
        <v>180</v>
      </c>
    </row>
    <row r="183" spans="2:43" ht="15" x14ac:dyDescent="0.3">
      <c r="B183" s="76" t="str">
        <f t="shared" si="16"/>
        <v>M105×6</v>
      </c>
      <c r="C183" s="77" t="s">
        <v>212</v>
      </c>
      <c r="D183" s="77" t="s">
        <v>221</v>
      </c>
      <c r="E183" s="74" t="s">
        <v>135</v>
      </c>
      <c r="F183" s="75">
        <v>105</v>
      </c>
      <c r="G183" s="75">
        <v>6</v>
      </c>
      <c r="H183" s="74" t="s">
        <v>133</v>
      </c>
      <c r="I183" s="87" t="s">
        <v>136</v>
      </c>
      <c r="J183" s="75" t="s">
        <v>315</v>
      </c>
      <c r="K183" s="58" t="s">
        <v>491</v>
      </c>
      <c r="L183" s="75">
        <v>105</v>
      </c>
      <c r="M183" s="75">
        <v>6</v>
      </c>
      <c r="N183" s="74">
        <v>60</v>
      </c>
      <c r="O183" s="101">
        <f t="array" ref="O183">IFERROR(INDEX($AD$11:$AO$1485,MATCH($B183&amp;$I183,$Z$11:$Z$1485&amp;$AG$11:$AG$1485,0),MATCH($C183,$AD$9:$AO$9,0)),"-")</f>
        <v>105</v>
      </c>
      <c r="P183" s="75">
        <v>30</v>
      </c>
      <c r="Q183" s="75">
        <v>2</v>
      </c>
      <c r="R183" s="101">
        <f t="array" ref="R183">IFERROR(INDEX($AD$11:$AO$1485,MATCH($B183&amp;$I183,$Z$11:$Z$1485&amp;$AG$11:$AG$1485,0),MATCH($D183,$AD$9:$AO$9,0)),"-")</f>
        <v>101.10290000000001</v>
      </c>
      <c r="S183" s="75">
        <v>23</v>
      </c>
      <c r="T183" s="75">
        <v>9</v>
      </c>
      <c r="U183" s="75">
        <v>6</v>
      </c>
      <c r="V183" s="75">
        <v>8</v>
      </c>
      <c r="W183" s="50">
        <f t="shared" si="18"/>
        <v>28</v>
      </c>
      <c r="X183" s="50">
        <f t="shared" si="19"/>
        <v>14</v>
      </c>
      <c r="Z183" s="27" t="str">
        <f t="shared" si="17"/>
        <v>M105×6</v>
      </c>
      <c r="AA183" s="28" t="s">
        <v>135</v>
      </c>
      <c r="AB183" s="28"/>
      <c r="AC183" s="28"/>
      <c r="AD183" s="27">
        <v>105</v>
      </c>
      <c r="AE183" s="27">
        <v>6</v>
      </c>
      <c r="AF183" s="28">
        <v>60</v>
      </c>
      <c r="AG183" s="30" t="s">
        <v>136</v>
      </c>
      <c r="AH183" s="30">
        <f>INDEX(공차방식!$C$6:$D$29,MATCH(AE183,공차방식!$B$6:$B$29,0),MATCH(RIGHT(AG183,1),공차방식!$C$5:$D$5,0))/1000</f>
        <v>0</v>
      </c>
      <c r="AI183" s="28">
        <f t="shared" ca="1" si="20"/>
        <v>101.4179</v>
      </c>
      <c r="AJ183" s="28">
        <f t="shared" si="21"/>
        <v>101.10290000000001</v>
      </c>
      <c r="AK183" s="28">
        <f t="array" aca="1" ref="AK183" ca="1">ROUND(INDEX(공차방식!T$6:X$50,MATCH(AQ183&amp;AE183,공차방식!R$6:R$50&amp;공차방식!S$6:S$50,0),MATCH(VALUE(LEFT(AG183,1)),공차방식!T$5:X$5,0))/1000,4)</f>
        <v>0.315</v>
      </c>
      <c r="AL183" s="28">
        <f t="shared" si="22"/>
        <v>99.134799999999998</v>
      </c>
      <c r="AM183" s="28">
        <f t="shared" si="23"/>
        <v>98.504800000000003</v>
      </c>
      <c r="AN183" s="28">
        <f t="array" ref="AN183">ROUND(INDEX(공차방식!H$6:L$29,MATCH(AE183,공차방식!B$6:B$29,0),MATCH(VALUE(LEFT(AG183,1)),공차방식!H$5:L$5,0))/1000,4)</f>
        <v>0.63</v>
      </c>
      <c r="AO183" s="28">
        <v>102.625</v>
      </c>
      <c r="AQ183" s="39">
        <f ca="1">OFFSET(공차방식!R$5,COUNTIF(공차방식!R$6:R$50,"&lt;"&amp;AD183)+1,0)</f>
        <v>180</v>
      </c>
    </row>
    <row r="184" spans="2:43" ht="15" x14ac:dyDescent="0.3">
      <c r="B184" s="76" t="str">
        <f t="shared" si="16"/>
        <v>M105×4</v>
      </c>
      <c r="C184" s="77" t="s">
        <v>212</v>
      </c>
      <c r="D184" s="77" t="s">
        <v>221</v>
      </c>
      <c r="E184" s="74" t="s">
        <v>135</v>
      </c>
      <c r="F184" s="75">
        <v>105</v>
      </c>
      <c r="G184" s="75">
        <v>4</v>
      </c>
      <c r="H184" s="74" t="s">
        <v>133</v>
      </c>
      <c r="I184" s="87" t="s">
        <v>136</v>
      </c>
      <c r="J184" s="75" t="s">
        <v>315</v>
      </c>
      <c r="K184" s="58" t="s">
        <v>491</v>
      </c>
      <c r="L184" s="75">
        <v>105</v>
      </c>
      <c r="M184" s="75">
        <v>4</v>
      </c>
      <c r="N184" s="74">
        <v>60</v>
      </c>
      <c r="O184" s="101">
        <f t="array" ref="O184">IFERROR(INDEX($AD$11:$AO$1485,MATCH($B184&amp;$I184,$Z$11:$Z$1485&amp;$AG$11:$AG$1485,0),MATCH($C184,$AD$9:$AO$9,0)),"-")</f>
        <v>105</v>
      </c>
      <c r="P184" s="75">
        <v>30</v>
      </c>
      <c r="Q184" s="75">
        <v>2</v>
      </c>
      <c r="R184" s="101">
        <f t="array" ref="R184">IFERROR(INDEX($AD$11:$AO$1485,MATCH($B184&amp;$I184,$Z$11:$Z$1485&amp;$AG$11:$AG$1485,0),MATCH($D184,$AD$9:$AO$9,0)),"-")</f>
        <v>102.4019</v>
      </c>
      <c r="S184" s="75">
        <v>23</v>
      </c>
      <c r="T184" s="75">
        <v>9</v>
      </c>
      <c r="U184" s="75">
        <v>6</v>
      </c>
      <c r="V184" s="75">
        <v>8</v>
      </c>
      <c r="W184" s="50">
        <f t="shared" si="18"/>
        <v>28</v>
      </c>
      <c r="X184" s="50">
        <f t="shared" si="19"/>
        <v>14</v>
      </c>
      <c r="Z184" s="27" t="str">
        <f t="shared" si="17"/>
        <v>M105×4</v>
      </c>
      <c r="AA184" s="28" t="s">
        <v>135</v>
      </c>
      <c r="AB184" s="28"/>
      <c r="AC184" s="28"/>
      <c r="AD184" s="27">
        <v>105</v>
      </c>
      <c r="AE184" s="27">
        <v>4</v>
      </c>
      <c r="AF184" s="28">
        <v>60</v>
      </c>
      <c r="AG184" s="30" t="s">
        <v>136</v>
      </c>
      <c r="AH184" s="30">
        <f>INDEX(공차방식!$C$6:$D$29,MATCH(AE184,공차방식!$B$6:$B$29,0),MATCH(RIGHT(AG184,1),공차방식!$C$5:$D$5,0))/1000</f>
        <v>0</v>
      </c>
      <c r="AI184" s="28">
        <f t="shared" ca="1" si="20"/>
        <v>102.6669</v>
      </c>
      <c r="AJ184" s="28">
        <f t="shared" si="21"/>
        <v>102.4019</v>
      </c>
      <c r="AK184" s="28">
        <f t="array" aca="1" ref="AK184" ca="1">ROUND(INDEX(공차방식!T$6:X$50,MATCH(AQ184&amp;AE184,공차방식!R$6:R$50&amp;공차방식!S$6:S$50,0),MATCH(VALUE(LEFT(AG184,1)),공차방식!T$5:X$5,0))/1000,4)</f>
        <v>0.26500000000000001</v>
      </c>
      <c r="AL184" s="28">
        <f t="shared" si="22"/>
        <v>101.14490000000001</v>
      </c>
      <c r="AM184" s="28">
        <f t="shared" si="23"/>
        <v>100.6699</v>
      </c>
      <c r="AN184" s="28">
        <f t="array" ref="AN184">ROUND(INDEX(공차방식!H$6:L$29,MATCH(AE184,공차방식!B$6:B$29,0),MATCH(VALUE(LEFT(AG184,1)),공차방식!H$5:L$5,0))/1000,4)</f>
        <v>0.47499999999999998</v>
      </c>
      <c r="AO184" s="28">
        <v>103.474</v>
      </c>
      <c r="AQ184" s="39">
        <f ca="1">OFFSET(공차방식!R$5,COUNTIF(공차방식!R$6:R$50,"&lt;"&amp;AD184)+1,0)</f>
        <v>180</v>
      </c>
    </row>
    <row r="185" spans="2:43" ht="15" x14ac:dyDescent="0.3">
      <c r="B185" s="76" t="str">
        <f t="shared" si="16"/>
        <v>M105×3</v>
      </c>
      <c r="C185" s="77" t="s">
        <v>212</v>
      </c>
      <c r="D185" s="77" t="s">
        <v>221</v>
      </c>
      <c r="E185" s="74" t="s">
        <v>135</v>
      </c>
      <c r="F185" s="75">
        <v>105</v>
      </c>
      <c r="G185" s="75">
        <v>3</v>
      </c>
      <c r="H185" s="74" t="s">
        <v>133</v>
      </c>
      <c r="I185" s="87" t="s">
        <v>136</v>
      </c>
      <c r="J185" s="75" t="s">
        <v>315</v>
      </c>
      <c r="K185" s="58" t="s">
        <v>491</v>
      </c>
      <c r="L185" s="75">
        <v>105</v>
      </c>
      <c r="M185" s="75">
        <v>3</v>
      </c>
      <c r="N185" s="74">
        <v>60</v>
      </c>
      <c r="O185" s="101">
        <f t="array" ref="O185">IFERROR(INDEX($AD$11:$AO$1485,MATCH($B185&amp;$I185,$Z$11:$Z$1485&amp;$AG$11:$AG$1485,0),MATCH($C185,$AD$9:$AO$9,0)),"-")</f>
        <v>105</v>
      </c>
      <c r="P185" s="75">
        <v>30</v>
      </c>
      <c r="Q185" s="75">
        <v>2</v>
      </c>
      <c r="R185" s="101">
        <f t="array" ref="R185">IFERROR(INDEX($AD$11:$AO$1485,MATCH($B185&amp;$I185,$Z$11:$Z$1485&amp;$AG$11:$AG$1485,0),MATCH($D185,$AD$9:$AO$9,0)),"-")</f>
        <v>103.0514</v>
      </c>
      <c r="S185" s="75">
        <v>23</v>
      </c>
      <c r="T185" s="75">
        <v>9</v>
      </c>
      <c r="U185" s="75">
        <v>5</v>
      </c>
      <c r="V185" s="75">
        <v>9</v>
      </c>
      <c r="W185" s="50">
        <f t="shared" si="18"/>
        <v>28</v>
      </c>
      <c r="X185" s="50">
        <f t="shared" si="19"/>
        <v>14</v>
      </c>
      <c r="Z185" s="27" t="str">
        <f t="shared" si="17"/>
        <v>M105×3</v>
      </c>
      <c r="AA185" s="28" t="s">
        <v>135</v>
      </c>
      <c r="AB185" s="28"/>
      <c r="AC185" s="28"/>
      <c r="AD185" s="27">
        <v>105</v>
      </c>
      <c r="AE185" s="27">
        <v>3</v>
      </c>
      <c r="AF185" s="28">
        <v>60</v>
      </c>
      <c r="AG185" s="30" t="s">
        <v>136</v>
      </c>
      <c r="AH185" s="30">
        <f>INDEX(공차방식!$C$6:$D$29,MATCH(AE185,공차방식!$B$6:$B$29,0),MATCH(RIGHT(AG185,1),공차방식!$C$5:$D$5,0))/1000</f>
        <v>0</v>
      </c>
      <c r="AI185" s="28">
        <f t="shared" ca="1" si="20"/>
        <v>103.28740000000001</v>
      </c>
      <c r="AJ185" s="28">
        <f t="shared" si="21"/>
        <v>103.0514</v>
      </c>
      <c r="AK185" s="28">
        <f t="array" aca="1" ref="AK185" ca="1">ROUND(INDEX(공차방식!T$6:X$50,MATCH(AQ185&amp;AE185,공차방식!R$6:R$50&amp;공차방식!S$6:S$50,0),MATCH(VALUE(LEFT(AG185,1)),공차방식!T$5:X$5,0))/1000,4)</f>
        <v>0.23599999999999999</v>
      </c>
      <c r="AL185" s="28">
        <f t="shared" si="22"/>
        <v>102.1524</v>
      </c>
      <c r="AM185" s="28">
        <f t="shared" si="23"/>
        <v>101.75239999999999</v>
      </c>
      <c r="AN185" s="28">
        <f t="array" ref="AN185">ROUND(INDEX(공차방식!H$6:L$29,MATCH(AE185,공차방식!B$6:B$29,0),MATCH(VALUE(LEFT(AG185,1)),공차방식!H$5:L$5,0))/1000,4)</f>
        <v>0.4</v>
      </c>
      <c r="AO185" s="28">
        <v>103.89400000000001</v>
      </c>
      <c r="AQ185" s="39">
        <f ca="1">OFFSET(공차방식!R$5,COUNTIF(공차방식!R$6:R$50,"&lt;"&amp;AD185)+1,0)</f>
        <v>180</v>
      </c>
    </row>
    <row r="186" spans="2:43" ht="15" x14ac:dyDescent="0.3">
      <c r="B186" s="76" t="str">
        <f t="shared" si="16"/>
        <v>M105×2</v>
      </c>
      <c r="C186" s="77" t="s">
        <v>212</v>
      </c>
      <c r="D186" s="77" t="s">
        <v>221</v>
      </c>
      <c r="E186" s="74" t="s">
        <v>135</v>
      </c>
      <c r="F186" s="75">
        <v>105</v>
      </c>
      <c r="G186" s="75">
        <v>2</v>
      </c>
      <c r="H186" s="74" t="s">
        <v>133</v>
      </c>
      <c r="I186" s="87" t="s">
        <v>136</v>
      </c>
      <c r="J186" s="75" t="s">
        <v>315</v>
      </c>
      <c r="K186" s="58" t="s">
        <v>491</v>
      </c>
      <c r="L186" s="75">
        <v>105</v>
      </c>
      <c r="M186" s="75">
        <v>2</v>
      </c>
      <c r="N186" s="74">
        <v>60</v>
      </c>
      <c r="O186" s="101">
        <f t="array" ref="O186">IFERROR(INDEX($AD$11:$AO$1485,MATCH($B186&amp;$I186,$Z$11:$Z$1485&amp;$AG$11:$AG$1485,0),MATCH($C186,$AD$9:$AO$9,0)),"-")</f>
        <v>105</v>
      </c>
      <c r="P186" s="75">
        <v>22</v>
      </c>
      <c r="Q186" s="75">
        <v>2</v>
      </c>
      <c r="R186" s="101">
        <f t="array" ref="R186">IFERROR(INDEX($AD$11:$AO$1485,MATCH($B186&amp;$I186,$Z$11:$Z$1485&amp;$AG$11:$AG$1485,0),MATCH($D186,$AD$9:$AO$9,0)),"-")</f>
        <v>103.70099999999999</v>
      </c>
      <c r="S186" s="75">
        <v>17</v>
      </c>
      <c r="T186" s="75">
        <v>7</v>
      </c>
      <c r="U186" s="75">
        <v>5</v>
      </c>
      <c r="V186" s="75">
        <v>10</v>
      </c>
      <c r="W186" s="50">
        <f t="shared" si="18"/>
        <v>20</v>
      </c>
      <c r="X186" s="50">
        <f t="shared" si="19"/>
        <v>10</v>
      </c>
      <c r="Z186" s="27" t="str">
        <f t="shared" si="17"/>
        <v>M105×2</v>
      </c>
      <c r="AA186" s="28" t="s">
        <v>135</v>
      </c>
      <c r="AB186" s="28"/>
      <c r="AC186" s="28"/>
      <c r="AD186" s="27">
        <v>105</v>
      </c>
      <c r="AE186" s="27">
        <v>2</v>
      </c>
      <c r="AF186" s="28">
        <v>60</v>
      </c>
      <c r="AG186" s="30" t="s">
        <v>136</v>
      </c>
      <c r="AH186" s="30">
        <f>INDEX(공차방식!$C$6:$D$29,MATCH(AE186,공차방식!$B$6:$B$29,0),MATCH(RIGHT(AG186,1),공차방식!$C$5:$D$5,0))/1000</f>
        <v>0</v>
      </c>
      <c r="AI186" s="28">
        <f t="shared" ca="1" si="20"/>
        <v>103.901</v>
      </c>
      <c r="AJ186" s="28">
        <f t="shared" si="21"/>
        <v>103.70099999999999</v>
      </c>
      <c r="AK186" s="28">
        <f t="array" aca="1" ref="AK186" ca="1">ROUND(INDEX(공차방식!T$6:X$50,MATCH(AQ186&amp;AE186,공차방식!R$6:R$50&amp;공차방식!S$6:S$50,0),MATCH(VALUE(LEFT(AG186,1)),공차방식!T$5:X$5,0))/1000,4)</f>
        <v>0.2</v>
      </c>
      <c r="AL186" s="28">
        <f t="shared" si="22"/>
        <v>103.1349</v>
      </c>
      <c r="AM186" s="28">
        <f t="shared" si="23"/>
        <v>102.8349</v>
      </c>
      <c r="AN186" s="28">
        <f t="array" ref="AN186">ROUND(INDEX(공차방식!H$6:L$29,MATCH(AE186,공차방식!B$6:B$29,0),MATCH(VALUE(LEFT(AG186,1)),공차방식!H$5:L$5,0))/1000,4)</f>
        <v>0.3</v>
      </c>
      <c r="AO186" s="28">
        <v>104.306</v>
      </c>
      <c r="AQ186" s="39">
        <f ca="1">OFFSET(공차방식!R$5,COUNTIF(공차방식!R$6:R$50,"&lt;"&amp;AD186)+1,0)</f>
        <v>180</v>
      </c>
    </row>
    <row r="187" spans="2:43" ht="15" x14ac:dyDescent="0.3">
      <c r="B187" s="76" t="str">
        <f t="shared" si="16"/>
        <v>M110×6</v>
      </c>
      <c r="C187" s="77" t="s">
        <v>212</v>
      </c>
      <c r="D187" s="77" t="s">
        <v>221</v>
      </c>
      <c r="E187" s="74" t="s">
        <v>135</v>
      </c>
      <c r="F187" s="75">
        <v>110</v>
      </c>
      <c r="G187" s="75">
        <v>6</v>
      </c>
      <c r="H187" s="74" t="s">
        <v>133</v>
      </c>
      <c r="I187" s="87" t="s">
        <v>136</v>
      </c>
      <c r="J187" s="75" t="s">
        <v>315</v>
      </c>
      <c r="K187" s="58" t="s">
        <v>491</v>
      </c>
      <c r="L187" s="75">
        <v>110</v>
      </c>
      <c r="M187" s="75">
        <v>6</v>
      </c>
      <c r="N187" s="74">
        <v>60</v>
      </c>
      <c r="O187" s="101">
        <f t="array" ref="O187">IFERROR(INDEX($AD$11:$AO$1485,MATCH($B187&amp;$I187,$Z$11:$Z$1485&amp;$AG$11:$AG$1485,0),MATCH($C187,$AD$9:$AO$9,0)),"-")</f>
        <v>110</v>
      </c>
      <c r="P187" s="75">
        <v>30</v>
      </c>
      <c r="Q187" s="75">
        <v>2</v>
      </c>
      <c r="R187" s="101">
        <f t="array" ref="R187">IFERROR(INDEX($AD$11:$AO$1485,MATCH($B187&amp;$I187,$Z$11:$Z$1485&amp;$AG$11:$AG$1485,0),MATCH($D187,$AD$9:$AO$9,0)),"-")</f>
        <v>106.10290000000001</v>
      </c>
      <c r="S187" s="75">
        <v>23</v>
      </c>
      <c r="T187" s="75">
        <v>9</v>
      </c>
      <c r="U187" s="75">
        <v>6</v>
      </c>
      <c r="V187" s="75">
        <v>8</v>
      </c>
      <c r="W187" s="50">
        <f t="shared" si="18"/>
        <v>28</v>
      </c>
      <c r="X187" s="50">
        <f t="shared" si="19"/>
        <v>14</v>
      </c>
      <c r="Z187" s="27" t="str">
        <f t="shared" si="17"/>
        <v>M110×6</v>
      </c>
      <c r="AA187" s="28" t="s">
        <v>135</v>
      </c>
      <c r="AB187" s="28"/>
      <c r="AC187" s="28"/>
      <c r="AD187" s="27">
        <v>110</v>
      </c>
      <c r="AE187" s="27">
        <v>6</v>
      </c>
      <c r="AF187" s="28">
        <v>60</v>
      </c>
      <c r="AG187" s="30" t="s">
        <v>136</v>
      </c>
      <c r="AH187" s="30">
        <f>INDEX(공차방식!$C$6:$D$29,MATCH(AE187,공차방식!$B$6:$B$29,0),MATCH(RIGHT(AG187,1),공차방식!$C$5:$D$5,0))/1000</f>
        <v>0</v>
      </c>
      <c r="AI187" s="28">
        <f t="shared" ca="1" si="20"/>
        <v>106.4179</v>
      </c>
      <c r="AJ187" s="28">
        <f t="shared" si="21"/>
        <v>106.10290000000001</v>
      </c>
      <c r="AK187" s="28">
        <f t="array" aca="1" ref="AK187" ca="1">ROUND(INDEX(공차방식!T$6:X$50,MATCH(AQ187&amp;AE187,공차방식!R$6:R$50&amp;공차방식!S$6:S$50,0),MATCH(VALUE(LEFT(AG187,1)),공차방식!T$5:X$5,0))/1000,4)</f>
        <v>0.315</v>
      </c>
      <c r="AL187" s="28">
        <f t="shared" si="22"/>
        <v>104.1348</v>
      </c>
      <c r="AM187" s="28">
        <f t="shared" si="23"/>
        <v>103.5048</v>
      </c>
      <c r="AN187" s="28">
        <f t="array" ref="AN187">ROUND(INDEX(공차방식!H$6:L$29,MATCH(AE187,공차방식!B$6:B$29,0),MATCH(VALUE(LEFT(AG187,1)),공차방식!H$5:L$5,0))/1000,4)</f>
        <v>0.63</v>
      </c>
      <c r="AO187" s="28">
        <v>107.625</v>
      </c>
      <c r="AQ187" s="39">
        <f ca="1">OFFSET(공차방식!R$5,COUNTIF(공차방식!R$6:R$50,"&lt;"&amp;AD187)+1,0)</f>
        <v>180</v>
      </c>
    </row>
    <row r="188" spans="2:43" ht="15" x14ac:dyDescent="0.3">
      <c r="B188" s="76" t="str">
        <f t="shared" si="16"/>
        <v>M110×4</v>
      </c>
      <c r="C188" s="77" t="s">
        <v>212</v>
      </c>
      <c r="D188" s="77" t="s">
        <v>221</v>
      </c>
      <c r="E188" s="74" t="s">
        <v>135</v>
      </c>
      <c r="F188" s="75">
        <v>110</v>
      </c>
      <c r="G188" s="75">
        <v>4</v>
      </c>
      <c r="H188" s="74" t="s">
        <v>133</v>
      </c>
      <c r="I188" s="87" t="s">
        <v>136</v>
      </c>
      <c r="J188" s="75" t="s">
        <v>315</v>
      </c>
      <c r="K188" s="58" t="s">
        <v>491</v>
      </c>
      <c r="L188" s="75">
        <v>110</v>
      </c>
      <c r="M188" s="75">
        <v>4</v>
      </c>
      <c r="N188" s="74">
        <v>60</v>
      </c>
      <c r="O188" s="101">
        <f t="array" ref="O188">IFERROR(INDEX($AD$11:$AO$1485,MATCH($B188&amp;$I188,$Z$11:$Z$1485&amp;$AG$11:$AG$1485,0),MATCH($C188,$AD$9:$AO$9,0)),"-")</f>
        <v>110</v>
      </c>
      <c r="P188" s="75">
        <v>30</v>
      </c>
      <c r="Q188" s="75">
        <v>2</v>
      </c>
      <c r="R188" s="101">
        <f t="array" ref="R188">IFERROR(INDEX($AD$11:$AO$1485,MATCH($B188&amp;$I188,$Z$11:$Z$1485&amp;$AG$11:$AG$1485,0),MATCH($D188,$AD$9:$AO$9,0)),"-")</f>
        <v>107.4019</v>
      </c>
      <c r="S188" s="75">
        <v>23</v>
      </c>
      <c r="T188" s="75">
        <v>9</v>
      </c>
      <c r="U188" s="75">
        <v>6</v>
      </c>
      <c r="V188" s="75">
        <v>8</v>
      </c>
      <c r="W188" s="50">
        <f t="shared" si="18"/>
        <v>28</v>
      </c>
      <c r="X188" s="50">
        <f t="shared" si="19"/>
        <v>14</v>
      </c>
      <c r="Z188" s="27" t="str">
        <f t="shared" si="17"/>
        <v>M110×4</v>
      </c>
      <c r="AA188" s="28" t="s">
        <v>135</v>
      </c>
      <c r="AB188" s="28"/>
      <c r="AC188" s="28"/>
      <c r="AD188" s="27">
        <v>110</v>
      </c>
      <c r="AE188" s="27">
        <v>4</v>
      </c>
      <c r="AF188" s="28">
        <v>60</v>
      </c>
      <c r="AG188" s="30" t="s">
        <v>136</v>
      </c>
      <c r="AH188" s="30">
        <f>INDEX(공차방식!$C$6:$D$29,MATCH(AE188,공차방식!$B$6:$B$29,0),MATCH(RIGHT(AG188,1),공차방식!$C$5:$D$5,0))/1000</f>
        <v>0</v>
      </c>
      <c r="AI188" s="28">
        <f t="shared" ca="1" si="20"/>
        <v>107.6669</v>
      </c>
      <c r="AJ188" s="28">
        <f t="shared" si="21"/>
        <v>107.4019</v>
      </c>
      <c r="AK188" s="28">
        <f t="array" aca="1" ref="AK188" ca="1">ROUND(INDEX(공차방식!T$6:X$50,MATCH(AQ188&amp;AE188,공차방식!R$6:R$50&amp;공차방식!S$6:S$50,0),MATCH(VALUE(LEFT(AG188,1)),공차방식!T$5:X$5,0))/1000,4)</f>
        <v>0.26500000000000001</v>
      </c>
      <c r="AL188" s="28">
        <f t="shared" si="22"/>
        <v>106.14490000000001</v>
      </c>
      <c r="AM188" s="28">
        <f t="shared" si="23"/>
        <v>105.6699</v>
      </c>
      <c r="AN188" s="28">
        <f t="array" ref="AN188">ROUND(INDEX(공차방식!H$6:L$29,MATCH(AE188,공차방식!B$6:B$29,0),MATCH(VALUE(LEFT(AG188,1)),공차방식!H$5:L$5,0))/1000,4)</f>
        <v>0.47499999999999998</v>
      </c>
      <c r="AO188" s="28">
        <v>108.48399999999999</v>
      </c>
      <c r="AQ188" s="39">
        <f ca="1">OFFSET(공차방식!R$5,COUNTIF(공차방식!R$6:R$50,"&lt;"&amp;AD188)+1,0)</f>
        <v>180</v>
      </c>
    </row>
    <row r="189" spans="2:43" ht="15" x14ac:dyDescent="0.3">
      <c r="B189" s="76" t="str">
        <f t="shared" si="16"/>
        <v>M110×3</v>
      </c>
      <c r="C189" s="77" t="s">
        <v>212</v>
      </c>
      <c r="D189" s="77" t="s">
        <v>221</v>
      </c>
      <c r="E189" s="74" t="s">
        <v>135</v>
      </c>
      <c r="F189" s="75">
        <v>110</v>
      </c>
      <c r="G189" s="75">
        <v>3</v>
      </c>
      <c r="H189" s="74" t="s">
        <v>133</v>
      </c>
      <c r="I189" s="87" t="s">
        <v>136</v>
      </c>
      <c r="J189" s="75" t="s">
        <v>315</v>
      </c>
      <c r="K189" s="58" t="s">
        <v>491</v>
      </c>
      <c r="L189" s="75">
        <v>110</v>
      </c>
      <c r="M189" s="75">
        <v>3</v>
      </c>
      <c r="N189" s="74">
        <v>60</v>
      </c>
      <c r="O189" s="101">
        <f t="array" ref="O189">IFERROR(INDEX($AD$11:$AO$1485,MATCH($B189&amp;$I189,$Z$11:$Z$1485&amp;$AG$11:$AG$1485,0),MATCH($C189,$AD$9:$AO$9,0)),"-")</f>
        <v>110</v>
      </c>
      <c r="P189" s="75">
        <v>30</v>
      </c>
      <c r="Q189" s="75">
        <v>2</v>
      </c>
      <c r="R189" s="101">
        <f t="array" ref="R189">IFERROR(INDEX($AD$11:$AO$1485,MATCH($B189&amp;$I189,$Z$11:$Z$1485&amp;$AG$11:$AG$1485,0),MATCH($D189,$AD$9:$AO$9,0)),"-")</f>
        <v>108.0514</v>
      </c>
      <c r="S189" s="75">
        <v>23</v>
      </c>
      <c r="T189" s="75">
        <v>9</v>
      </c>
      <c r="U189" s="75">
        <v>5</v>
      </c>
      <c r="V189" s="75">
        <v>9</v>
      </c>
      <c r="W189" s="50">
        <f t="shared" si="18"/>
        <v>28</v>
      </c>
      <c r="X189" s="50">
        <f t="shared" si="19"/>
        <v>14</v>
      </c>
      <c r="Z189" s="27" t="str">
        <f t="shared" si="17"/>
        <v>M110×3</v>
      </c>
      <c r="AA189" s="28" t="s">
        <v>135</v>
      </c>
      <c r="AB189" s="28"/>
      <c r="AC189" s="28"/>
      <c r="AD189" s="27">
        <v>110</v>
      </c>
      <c r="AE189" s="27">
        <v>3</v>
      </c>
      <c r="AF189" s="28">
        <v>60</v>
      </c>
      <c r="AG189" s="30" t="s">
        <v>136</v>
      </c>
      <c r="AH189" s="30">
        <f>INDEX(공차방식!$C$6:$D$29,MATCH(AE189,공차방식!$B$6:$B$29,0),MATCH(RIGHT(AG189,1),공차방식!$C$5:$D$5,0))/1000</f>
        <v>0</v>
      </c>
      <c r="AI189" s="28">
        <f t="shared" ca="1" si="20"/>
        <v>108.28740000000001</v>
      </c>
      <c r="AJ189" s="28">
        <f t="shared" si="21"/>
        <v>108.0514</v>
      </c>
      <c r="AK189" s="28">
        <f t="array" aca="1" ref="AK189" ca="1">ROUND(INDEX(공차방식!T$6:X$50,MATCH(AQ189&amp;AE189,공차방식!R$6:R$50&amp;공차방식!S$6:S$50,0),MATCH(VALUE(LEFT(AG189,1)),공차방식!T$5:X$5,0))/1000,4)</f>
        <v>0.23599999999999999</v>
      </c>
      <c r="AL189" s="28">
        <f t="shared" si="22"/>
        <v>107.1524</v>
      </c>
      <c r="AM189" s="28">
        <f t="shared" si="23"/>
        <v>106.75239999999999</v>
      </c>
      <c r="AN189" s="28">
        <f t="array" ref="AN189">ROUND(INDEX(공차방식!H$6:L$29,MATCH(AE189,공차방식!B$6:B$29,0),MATCH(VALUE(LEFT(AG189,1)),공차방식!H$5:L$5,0))/1000,4)</f>
        <v>0.4</v>
      </c>
      <c r="AO189" s="28">
        <v>108.89400000000001</v>
      </c>
      <c r="AQ189" s="39">
        <f ca="1">OFFSET(공차방식!R$5,COUNTIF(공차방식!R$6:R$50,"&lt;"&amp;AD189)+1,0)</f>
        <v>180</v>
      </c>
    </row>
    <row r="190" spans="2:43" ht="15" x14ac:dyDescent="0.3">
      <c r="B190" s="76" t="str">
        <f t="shared" si="16"/>
        <v>M110×2</v>
      </c>
      <c r="C190" s="77" t="s">
        <v>212</v>
      </c>
      <c r="D190" s="77" t="s">
        <v>221</v>
      </c>
      <c r="E190" s="74" t="s">
        <v>135</v>
      </c>
      <c r="F190" s="75">
        <v>110</v>
      </c>
      <c r="G190" s="75">
        <v>2</v>
      </c>
      <c r="H190" s="74" t="s">
        <v>133</v>
      </c>
      <c r="I190" s="87" t="s">
        <v>136</v>
      </c>
      <c r="J190" s="75" t="s">
        <v>315</v>
      </c>
      <c r="K190" s="58" t="s">
        <v>491</v>
      </c>
      <c r="L190" s="75">
        <v>110</v>
      </c>
      <c r="M190" s="75">
        <v>2</v>
      </c>
      <c r="N190" s="74">
        <v>60</v>
      </c>
      <c r="O190" s="101">
        <f t="array" ref="O190">IFERROR(INDEX($AD$11:$AO$1485,MATCH($B190&amp;$I190,$Z$11:$Z$1485&amp;$AG$11:$AG$1485,0),MATCH($C190,$AD$9:$AO$9,0)),"-")</f>
        <v>110</v>
      </c>
      <c r="P190" s="75">
        <v>22</v>
      </c>
      <c r="Q190" s="75">
        <v>2</v>
      </c>
      <c r="R190" s="101">
        <f t="array" ref="R190">IFERROR(INDEX($AD$11:$AO$1485,MATCH($B190&amp;$I190,$Z$11:$Z$1485&amp;$AG$11:$AG$1485,0),MATCH($D190,$AD$9:$AO$9,0)),"-")</f>
        <v>108.70099999999999</v>
      </c>
      <c r="S190" s="75">
        <v>17</v>
      </c>
      <c r="T190" s="75">
        <v>7</v>
      </c>
      <c r="U190" s="75">
        <v>5</v>
      </c>
      <c r="V190" s="75">
        <v>10</v>
      </c>
      <c r="W190" s="50">
        <f t="shared" si="18"/>
        <v>20</v>
      </c>
      <c r="X190" s="50">
        <f t="shared" si="19"/>
        <v>10</v>
      </c>
      <c r="Z190" s="27" t="str">
        <f t="shared" si="17"/>
        <v>M110×2</v>
      </c>
      <c r="AA190" s="28" t="s">
        <v>135</v>
      </c>
      <c r="AB190" s="28"/>
      <c r="AC190" s="28"/>
      <c r="AD190" s="27">
        <v>110</v>
      </c>
      <c r="AE190" s="27">
        <v>2</v>
      </c>
      <c r="AF190" s="28">
        <v>60</v>
      </c>
      <c r="AG190" s="30" t="s">
        <v>136</v>
      </c>
      <c r="AH190" s="30">
        <f>INDEX(공차방식!$C$6:$D$29,MATCH(AE190,공차방식!$B$6:$B$29,0),MATCH(RIGHT(AG190,1),공차방식!$C$5:$D$5,0))/1000</f>
        <v>0</v>
      </c>
      <c r="AI190" s="28">
        <f t="shared" ca="1" si="20"/>
        <v>108.901</v>
      </c>
      <c r="AJ190" s="28">
        <f t="shared" si="21"/>
        <v>108.70099999999999</v>
      </c>
      <c r="AK190" s="28">
        <f t="array" aca="1" ref="AK190" ca="1">ROUND(INDEX(공차방식!T$6:X$50,MATCH(AQ190&amp;AE190,공차방식!R$6:R$50&amp;공차방식!S$6:S$50,0),MATCH(VALUE(LEFT(AG190,1)),공차방식!T$5:X$5,0))/1000,4)</f>
        <v>0.2</v>
      </c>
      <c r="AL190" s="28">
        <f t="shared" si="22"/>
        <v>108.1349</v>
      </c>
      <c r="AM190" s="28">
        <f t="shared" si="23"/>
        <v>107.8349</v>
      </c>
      <c r="AN190" s="28">
        <f t="array" ref="AN190">ROUND(INDEX(공차방식!H$6:L$29,MATCH(AE190,공차방식!B$6:B$29,0),MATCH(VALUE(LEFT(AG190,1)),공차방식!H$5:L$5,0))/1000,4)</f>
        <v>0.3</v>
      </c>
      <c r="AO190" s="28">
        <v>109.306</v>
      </c>
      <c r="AQ190" s="39">
        <f ca="1">OFFSET(공차방식!R$5,COUNTIF(공차방식!R$6:R$50,"&lt;"&amp;AD190)+1,0)</f>
        <v>180</v>
      </c>
    </row>
    <row r="191" spans="2:43" ht="15" x14ac:dyDescent="0.3">
      <c r="B191" s="76" t="str">
        <f t="shared" si="16"/>
        <v>M115×6</v>
      </c>
      <c r="C191" s="77" t="s">
        <v>212</v>
      </c>
      <c r="D191" s="77" t="s">
        <v>221</v>
      </c>
      <c r="E191" s="74" t="s">
        <v>135</v>
      </c>
      <c r="F191" s="75">
        <v>115</v>
      </c>
      <c r="G191" s="75">
        <v>6</v>
      </c>
      <c r="H191" s="74" t="s">
        <v>133</v>
      </c>
      <c r="I191" s="87" t="s">
        <v>136</v>
      </c>
      <c r="J191" s="75" t="s">
        <v>315</v>
      </c>
      <c r="K191" s="58" t="s">
        <v>491</v>
      </c>
      <c r="L191" s="75">
        <v>115</v>
      </c>
      <c r="M191" s="75">
        <v>6</v>
      </c>
      <c r="N191" s="74">
        <v>60</v>
      </c>
      <c r="O191" s="101">
        <f t="array" ref="O191">IFERROR(INDEX($AD$11:$AO$1485,MATCH($B191&amp;$I191,$Z$11:$Z$1485&amp;$AG$11:$AG$1485,0),MATCH($C191,$AD$9:$AO$9,0)),"-")</f>
        <v>115</v>
      </c>
      <c r="P191" s="75">
        <v>30</v>
      </c>
      <c r="Q191" s="75">
        <v>2</v>
      </c>
      <c r="R191" s="101">
        <f t="array" ref="R191">IFERROR(INDEX($AD$11:$AO$1485,MATCH($B191&amp;$I191,$Z$11:$Z$1485&amp;$AG$11:$AG$1485,0),MATCH($D191,$AD$9:$AO$9,0)),"-")</f>
        <v>111.10290000000001</v>
      </c>
      <c r="S191" s="75">
        <v>23</v>
      </c>
      <c r="T191" s="75">
        <v>9</v>
      </c>
      <c r="U191" s="75">
        <v>6</v>
      </c>
      <c r="V191" s="75">
        <v>8</v>
      </c>
      <c r="W191" s="50">
        <f t="shared" si="18"/>
        <v>28</v>
      </c>
      <c r="X191" s="50">
        <f t="shared" si="19"/>
        <v>14</v>
      </c>
      <c r="Z191" s="27" t="str">
        <f t="shared" si="17"/>
        <v>M115×6</v>
      </c>
      <c r="AA191" s="28" t="s">
        <v>135</v>
      </c>
      <c r="AB191" s="28"/>
      <c r="AC191" s="28"/>
      <c r="AD191" s="27">
        <v>115</v>
      </c>
      <c r="AE191" s="27">
        <v>6</v>
      </c>
      <c r="AF191" s="28">
        <v>60</v>
      </c>
      <c r="AG191" s="30" t="s">
        <v>136</v>
      </c>
      <c r="AH191" s="30">
        <f>INDEX(공차방식!$C$6:$D$29,MATCH(AE191,공차방식!$B$6:$B$29,0),MATCH(RIGHT(AG191,1),공차방식!$C$5:$D$5,0))/1000</f>
        <v>0</v>
      </c>
      <c r="AI191" s="28">
        <f t="shared" ca="1" si="20"/>
        <v>111.4179</v>
      </c>
      <c r="AJ191" s="28">
        <f t="shared" si="21"/>
        <v>111.10290000000001</v>
      </c>
      <c r="AK191" s="28">
        <f t="array" aca="1" ref="AK191" ca="1">ROUND(INDEX(공차방식!T$6:X$50,MATCH(AQ191&amp;AE191,공차방식!R$6:R$50&amp;공차방식!S$6:S$50,0),MATCH(VALUE(LEFT(AG191,1)),공차방식!T$5:X$5,0))/1000,4)</f>
        <v>0.315</v>
      </c>
      <c r="AL191" s="28">
        <f t="shared" si="22"/>
        <v>109.1348</v>
      </c>
      <c r="AM191" s="28">
        <f t="shared" si="23"/>
        <v>108.5048</v>
      </c>
      <c r="AN191" s="28">
        <f t="array" ref="AN191">ROUND(INDEX(공차방식!H$6:L$29,MATCH(AE191,공차방식!B$6:B$29,0),MATCH(VALUE(LEFT(AG191,1)),공차방식!H$5:L$5,0))/1000,4)</f>
        <v>0.63</v>
      </c>
      <c r="AO191" s="28">
        <v>112.625</v>
      </c>
      <c r="AQ191" s="39">
        <f ca="1">OFFSET(공차방식!R$5,COUNTIF(공차방식!R$6:R$50,"&lt;"&amp;AD191)+1,0)</f>
        <v>180</v>
      </c>
    </row>
    <row r="192" spans="2:43" ht="15" x14ac:dyDescent="0.3">
      <c r="B192" s="76" t="str">
        <f t="shared" si="16"/>
        <v>M115×4</v>
      </c>
      <c r="C192" s="77" t="s">
        <v>212</v>
      </c>
      <c r="D192" s="77" t="s">
        <v>221</v>
      </c>
      <c r="E192" s="74" t="s">
        <v>135</v>
      </c>
      <c r="F192" s="75">
        <v>115</v>
      </c>
      <c r="G192" s="75">
        <v>4</v>
      </c>
      <c r="H192" s="74" t="s">
        <v>133</v>
      </c>
      <c r="I192" s="87" t="s">
        <v>136</v>
      </c>
      <c r="J192" s="75" t="s">
        <v>315</v>
      </c>
      <c r="K192" s="58" t="s">
        <v>491</v>
      </c>
      <c r="L192" s="75">
        <v>115</v>
      </c>
      <c r="M192" s="75">
        <v>4</v>
      </c>
      <c r="N192" s="74">
        <v>60</v>
      </c>
      <c r="O192" s="101">
        <f t="array" ref="O192">IFERROR(INDEX($AD$11:$AO$1485,MATCH($B192&amp;$I192,$Z$11:$Z$1485&amp;$AG$11:$AG$1485,0),MATCH($C192,$AD$9:$AO$9,0)),"-")</f>
        <v>115</v>
      </c>
      <c r="P192" s="75">
        <v>30</v>
      </c>
      <c r="Q192" s="75">
        <v>2</v>
      </c>
      <c r="R192" s="101">
        <f t="array" ref="R192">IFERROR(INDEX($AD$11:$AO$1485,MATCH($B192&amp;$I192,$Z$11:$Z$1485&amp;$AG$11:$AG$1485,0),MATCH($D192,$AD$9:$AO$9,0)),"-")</f>
        <v>112.4019</v>
      </c>
      <c r="S192" s="75">
        <v>23</v>
      </c>
      <c r="T192" s="75">
        <v>9</v>
      </c>
      <c r="U192" s="75">
        <v>6</v>
      </c>
      <c r="V192" s="75">
        <v>8</v>
      </c>
      <c r="W192" s="50">
        <f t="shared" si="18"/>
        <v>28</v>
      </c>
      <c r="X192" s="50">
        <f t="shared" si="19"/>
        <v>14</v>
      </c>
      <c r="Z192" s="27" t="str">
        <f t="shared" si="17"/>
        <v>M115×4</v>
      </c>
      <c r="AA192" s="28" t="s">
        <v>135</v>
      </c>
      <c r="AB192" s="28"/>
      <c r="AC192" s="28"/>
      <c r="AD192" s="27">
        <v>115</v>
      </c>
      <c r="AE192" s="27">
        <v>4</v>
      </c>
      <c r="AF192" s="28">
        <v>60</v>
      </c>
      <c r="AG192" s="30" t="s">
        <v>136</v>
      </c>
      <c r="AH192" s="30">
        <f>INDEX(공차방식!$C$6:$D$29,MATCH(AE192,공차방식!$B$6:$B$29,0),MATCH(RIGHT(AG192,1),공차방식!$C$5:$D$5,0))/1000</f>
        <v>0</v>
      </c>
      <c r="AI192" s="28">
        <f t="shared" ca="1" si="20"/>
        <v>112.6669</v>
      </c>
      <c r="AJ192" s="28">
        <f t="shared" si="21"/>
        <v>112.4019</v>
      </c>
      <c r="AK192" s="28">
        <f t="array" aca="1" ref="AK192" ca="1">ROUND(INDEX(공차방식!T$6:X$50,MATCH(AQ192&amp;AE192,공차방식!R$6:R$50&amp;공차방식!S$6:S$50,0),MATCH(VALUE(LEFT(AG192,1)),공차방식!T$5:X$5,0))/1000,4)</f>
        <v>0.26500000000000001</v>
      </c>
      <c r="AL192" s="28">
        <f t="shared" si="22"/>
        <v>111.14490000000001</v>
      </c>
      <c r="AM192" s="28">
        <f t="shared" si="23"/>
        <v>110.6699</v>
      </c>
      <c r="AN192" s="28">
        <f t="array" ref="AN192">ROUND(INDEX(공차방식!H$6:L$29,MATCH(AE192,공차방식!B$6:B$29,0),MATCH(VALUE(LEFT(AG192,1)),공차방식!H$5:L$5,0))/1000,4)</f>
        <v>0.47499999999999998</v>
      </c>
      <c r="AO192" s="28">
        <v>113.474</v>
      </c>
      <c r="AQ192" s="39">
        <f ca="1">OFFSET(공차방식!R$5,COUNTIF(공차방식!R$6:R$50,"&lt;"&amp;AD192)+1,0)</f>
        <v>180</v>
      </c>
    </row>
    <row r="193" spans="2:43" ht="15" x14ac:dyDescent="0.3">
      <c r="B193" s="76" t="str">
        <f t="shared" si="16"/>
        <v>M115×3</v>
      </c>
      <c r="C193" s="77" t="s">
        <v>212</v>
      </c>
      <c r="D193" s="77" t="s">
        <v>221</v>
      </c>
      <c r="E193" s="74" t="s">
        <v>135</v>
      </c>
      <c r="F193" s="75">
        <v>115</v>
      </c>
      <c r="G193" s="75">
        <v>3</v>
      </c>
      <c r="H193" s="74" t="s">
        <v>133</v>
      </c>
      <c r="I193" s="87" t="s">
        <v>136</v>
      </c>
      <c r="J193" s="75" t="s">
        <v>315</v>
      </c>
      <c r="K193" s="58" t="s">
        <v>491</v>
      </c>
      <c r="L193" s="75">
        <v>115</v>
      </c>
      <c r="M193" s="75">
        <v>3</v>
      </c>
      <c r="N193" s="74">
        <v>60</v>
      </c>
      <c r="O193" s="101">
        <f t="array" ref="O193">IFERROR(INDEX($AD$11:$AO$1485,MATCH($B193&amp;$I193,$Z$11:$Z$1485&amp;$AG$11:$AG$1485,0),MATCH($C193,$AD$9:$AO$9,0)),"-")</f>
        <v>115</v>
      </c>
      <c r="P193" s="75">
        <v>30</v>
      </c>
      <c r="Q193" s="75">
        <v>2</v>
      </c>
      <c r="R193" s="101">
        <f t="array" ref="R193">IFERROR(INDEX($AD$11:$AO$1485,MATCH($B193&amp;$I193,$Z$11:$Z$1485&amp;$AG$11:$AG$1485,0),MATCH($D193,$AD$9:$AO$9,0)),"-")</f>
        <v>113.0514</v>
      </c>
      <c r="S193" s="75">
        <v>23</v>
      </c>
      <c r="T193" s="75">
        <v>9</v>
      </c>
      <c r="U193" s="75">
        <v>5</v>
      </c>
      <c r="V193" s="75">
        <v>9</v>
      </c>
      <c r="W193" s="50">
        <f t="shared" si="18"/>
        <v>28</v>
      </c>
      <c r="X193" s="50">
        <f t="shared" si="19"/>
        <v>14</v>
      </c>
      <c r="Z193" s="27" t="str">
        <f t="shared" si="17"/>
        <v>M115×3</v>
      </c>
      <c r="AA193" s="28" t="s">
        <v>135</v>
      </c>
      <c r="AB193" s="28"/>
      <c r="AC193" s="28"/>
      <c r="AD193" s="27">
        <v>115</v>
      </c>
      <c r="AE193" s="27">
        <v>3</v>
      </c>
      <c r="AF193" s="28">
        <v>60</v>
      </c>
      <c r="AG193" s="30" t="s">
        <v>136</v>
      </c>
      <c r="AH193" s="30">
        <f>INDEX(공차방식!$C$6:$D$29,MATCH(AE193,공차방식!$B$6:$B$29,0),MATCH(RIGHT(AG193,1),공차방식!$C$5:$D$5,0))/1000</f>
        <v>0</v>
      </c>
      <c r="AI193" s="28">
        <f t="shared" ca="1" si="20"/>
        <v>113.28740000000001</v>
      </c>
      <c r="AJ193" s="28">
        <f t="shared" si="21"/>
        <v>113.0514</v>
      </c>
      <c r="AK193" s="28">
        <f t="array" aca="1" ref="AK193" ca="1">ROUND(INDEX(공차방식!T$6:X$50,MATCH(AQ193&amp;AE193,공차방식!R$6:R$50&amp;공차방식!S$6:S$50,0),MATCH(VALUE(LEFT(AG193,1)),공차방식!T$5:X$5,0))/1000,4)</f>
        <v>0.23599999999999999</v>
      </c>
      <c r="AL193" s="28">
        <f t="shared" si="22"/>
        <v>112.1524</v>
      </c>
      <c r="AM193" s="28">
        <f t="shared" si="23"/>
        <v>111.75239999999999</v>
      </c>
      <c r="AN193" s="28">
        <f t="array" ref="AN193">ROUND(INDEX(공차방식!H$6:L$29,MATCH(AE193,공차방식!B$6:B$29,0),MATCH(VALUE(LEFT(AG193,1)),공차방식!H$5:L$5,0))/1000,4)</f>
        <v>0.4</v>
      </c>
      <c r="AO193" s="28">
        <v>113.89400000000001</v>
      </c>
      <c r="AQ193" s="39">
        <f ca="1">OFFSET(공차방식!R$5,COUNTIF(공차방식!R$6:R$50,"&lt;"&amp;AD193)+1,0)</f>
        <v>180</v>
      </c>
    </row>
    <row r="194" spans="2:43" ht="15" x14ac:dyDescent="0.3">
      <c r="B194" s="76" t="str">
        <f t="shared" si="16"/>
        <v>M115×2</v>
      </c>
      <c r="C194" s="77" t="s">
        <v>212</v>
      </c>
      <c r="D194" s="77" t="s">
        <v>221</v>
      </c>
      <c r="E194" s="74" t="s">
        <v>135</v>
      </c>
      <c r="F194" s="75">
        <v>115</v>
      </c>
      <c r="G194" s="75">
        <v>2</v>
      </c>
      <c r="H194" s="74" t="s">
        <v>133</v>
      </c>
      <c r="I194" s="87" t="s">
        <v>136</v>
      </c>
      <c r="J194" s="75" t="s">
        <v>315</v>
      </c>
      <c r="K194" s="58" t="s">
        <v>491</v>
      </c>
      <c r="L194" s="75">
        <v>115</v>
      </c>
      <c r="M194" s="75">
        <v>2</v>
      </c>
      <c r="N194" s="74">
        <v>60</v>
      </c>
      <c r="O194" s="101">
        <f t="array" ref="O194">IFERROR(INDEX($AD$11:$AO$1485,MATCH($B194&amp;$I194,$Z$11:$Z$1485&amp;$AG$11:$AG$1485,0),MATCH($C194,$AD$9:$AO$9,0)),"-")</f>
        <v>115</v>
      </c>
      <c r="P194" s="75">
        <v>22</v>
      </c>
      <c r="Q194" s="75">
        <v>2</v>
      </c>
      <c r="R194" s="101">
        <f t="array" ref="R194">IFERROR(INDEX($AD$11:$AO$1485,MATCH($B194&amp;$I194,$Z$11:$Z$1485&amp;$AG$11:$AG$1485,0),MATCH($D194,$AD$9:$AO$9,0)),"-")</f>
        <v>113.70099999999999</v>
      </c>
      <c r="S194" s="75">
        <v>17</v>
      </c>
      <c r="T194" s="75">
        <v>7</v>
      </c>
      <c r="U194" s="75">
        <v>5</v>
      </c>
      <c r="V194" s="75">
        <v>10</v>
      </c>
      <c r="W194" s="50">
        <f t="shared" si="18"/>
        <v>20</v>
      </c>
      <c r="X194" s="50">
        <f t="shared" si="19"/>
        <v>10</v>
      </c>
      <c r="Z194" s="27" t="str">
        <f t="shared" si="17"/>
        <v>M115×2</v>
      </c>
      <c r="AA194" s="28" t="s">
        <v>135</v>
      </c>
      <c r="AB194" s="28"/>
      <c r="AC194" s="28"/>
      <c r="AD194" s="27">
        <v>115</v>
      </c>
      <c r="AE194" s="27">
        <v>2</v>
      </c>
      <c r="AF194" s="28">
        <v>60</v>
      </c>
      <c r="AG194" s="30" t="s">
        <v>136</v>
      </c>
      <c r="AH194" s="30">
        <f>INDEX(공차방식!$C$6:$D$29,MATCH(AE194,공차방식!$B$6:$B$29,0),MATCH(RIGHT(AG194,1),공차방식!$C$5:$D$5,0))/1000</f>
        <v>0</v>
      </c>
      <c r="AI194" s="28">
        <f t="shared" ca="1" si="20"/>
        <v>113.901</v>
      </c>
      <c r="AJ194" s="28">
        <f t="shared" si="21"/>
        <v>113.70099999999999</v>
      </c>
      <c r="AK194" s="28">
        <f t="array" aca="1" ref="AK194" ca="1">ROUND(INDEX(공차방식!T$6:X$50,MATCH(AQ194&amp;AE194,공차방식!R$6:R$50&amp;공차방식!S$6:S$50,0),MATCH(VALUE(LEFT(AG194,1)),공차방식!T$5:X$5,0))/1000,4)</f>
        <v>0.2</v>
      </c>
      <c r="AL194" s="28">
        <f t="shared" si="22"/>
        <v>113.1349</v>
      </c>
      <c r="AM194" s="28">
        <f t="shared" si="23"/>
        <v>112.8349</v>
      </c>
      <c r="AN194" s="28">
        <f t="array" ref="AN194">ROUND(INDEX(공차방식!H$6:L$29,MATCH(AE194,공차방식!B$6:B$29,0),MATCH(VALUE(LEFT(AG194,1)),공차방식!H$5:L$5,0))/1000,4)</f>
        <v>0.3</v>
      </c>
      <c r="AO194" s="28">
        <v>114.306</v>
      </c>
      <c r="AQ194" s="39">
        <f ca="1">OFFSET(공차방식!R$5,COUNTIF(공차방식!R$6:R$50,"&lt;"&amp;AD194)+1,0)</f>
        <v>180</v>
      </c>
    </row>
    <row r="195" spans="2:43" ht="15" x14ac:dyDescent="0.3">
      <c r="B195" s="76" t="str">
        <f t="shared" si="16"/>
        <v>M120×6</v>
      </c>
      <c r="C195" s="77" t="s">
        <v>212</v>
      </c>
      <c r="D195" s="77" t="s">
        <v>221</v>
      </c>
      <c r="E195" s="74" t="s">
        <v>135</v>
      </c>
      <c r="F195" s="75">
        <v>120</v>
      </c>
      <c r="G195" s="75">
        <v>6</v>
      </c>
      <c r="H195" s="74" t="s">
        <v>133</v>
      </c>
      <c r="I195" s="87" t="s">
        <v>136</v>
      </c>
      <c r="J195" s="75" t="s">
        <v>315</v>
      </c>
      <c r="K195" s="58" t="s">
        <v>491</v>
      </c>
      <c r="L195" s="75">
        <v>120</v>
      </c>
      <c r="M195" s="75">
        <v>6</v>
      </c>
      <c r="N195" s="74">
        <v>60</v>
      </c>
      <c r="O195" s="101">
        <f t="array" ref="O195">IFERROR(INDEX($AD$11:$AO$1485,MATCH($B195&amp;$I195,$Z$11:$Z$1485&amp;$AG$11:$AG$1485,0),MATCH($C195,$AD$9:$AO$9,0)),"-")</f>
        <v>120</v>
      </c>
      <c r="P195" s="75">
        <v>30</v>
      </c>
      <c r="Q195" s="75">
        <v>2</v>
      </c>
      <c r="R195" s="101">
        <f t="array" ref="R195">IFERROR(INDEX($AD$11:$AO$1485,MATCH($B195&amp;$I195,$Z$11:$Z$1485&amp;$AG$11:$AG$1485,0),MATCH($D195,$AD$9:$AO$9,0)),"-")</f>
        <v>116.10290000000001</v>
      </c>
      <c r="S195" s="75">
        <v>23</v>
      </c>
      <c r="T195" s="75">
        <v>9</v>
      </c>
      <c r="U195" s="75">
        <v>6</v>
      </c>
      <c r="V195" s="75">
        <v>8</v>
      </c>
      <c r="W195" s="50">
        <f t="shared" si="18"/>
        <v>28</v>
      </c>
      <c r="X195" s="50">
        <f t="shared" si="19"/>
        <v>14</v>
      </c>
      <c r="Z195" s="27" t="str">
        <f t="shared" si="17"/>
        <v>M120×6</v>
      </c>
      <c r="AA195" s="28" t="s">
        <v>135</v>
      </c>
      <c r="AB195" s="28"/>
      <c r="AC195" s="28"/>
      <c r="AD195" s="27">
        <v>120</v>
      </c>
      <c r="AE195" s="27">
        <v>6</v>
      </c>
      <c r="AF195" s="28">
        <v>60</v>
      </c>
      <c r="AG195" s="30" t="s">
        <v>136</v>
      </c>
      <c r="AH195" s="30">
        <f>INDEX(공차방식!$C$6:$D$29,MATCH(AE195,공차방식!$B$6:$B$29,0),MATCH(RIGHT(AG195,1),공차방식!$C$5:$D$5,0))/1000</f>
        <v>0</v>
      </c>
      <c r="AI195" s="28">
        <f t="shared" ca="1" si="20"/>
        <v>116.4179</v>
      </c>
      <c r="AJ195" s="28">
        <f t="shared" si="21"/>
        <v>116.10290000000001</v>
      </c>
      <c r="AK195" s="28">
        <f t="array" aca="1" ref="AK195" ca="1">ROUND(INDEX(공차방식!T$6:X$50,MATCH(AQ195&amp;AE195,공차방식!R$6:R$50&amp;공차방식!S$6:S$50,0),MATCH(VALUE(LEFT(AG195,1)),공차방식!T$5:X$5,0))/1000,4)</f>
        <v>0.315</v>
      </c>
      <c r="AL195" s="28">
        <f t="shared" si="22"/>
        <v>114.1348</v>
      </c>
      <c r="AM195" s="28">
        <f t="shared" si="23"/>
        <v>113.5048</v>
      </c>
      <c r="AN195" s="28">
        <f t="array" ref="AN195">ROUND(INDEX(공차방식!H$6:L$29,MATCH(AE195,공차방식!B$6:B$29,0),MATCH(VALUE(LEFT(AG195,1)),공차방식!H$5:L$5,0))/1000,4)</f>
        <v>0.63</v>
      </c>
      <c r="AO195" s="28">
        <v>117.625</v>
      </c>
      <c r="AQ195" s="39">
        <f ca="1">OFFSET(공차방식!R$5,COUNTIF(공차방식!R$6:R$50,"&lt;"&amp;AD195)+1,0)</f>
        <v>180</v>
      </c>
    </row>
    <row r="196" spans="2:43" ht="15" x14ac:dyDescent="0.3">
      <c r="B196" s="76" t="str">
        <f t="shared" si="16"/>
        <v>M120×4</v>
      </c>
      <c r="C196" s="77" t="s">
        <v>212</v>
      </c>
      <c r="D196" s="77" t="s">
        <v>221</v>
      </c>
      <c r="E196" s="74" t="s">
        <v>135</v>
      </c>
      <c r="F196" s="75">
        <v>120</v>
      </c>
      <c r="G196" s="75">
        <v>4</v>
      </c>
      <c r="H196" s="74" t="s">
        <v>133</v>
      </c>
      <c r="I196" s="87" t="s">
        <v>136</v>
      </c>
      <c r="J196" s="75" t="s">
        <v>315</v>
      </c>
      <c r="K196" s="58" t="s">
        <v>491</v>
      </c>
      <c r="L196" s="75">
        <v>120</v>
      </c>
      <c r="M196" s="75">
        <v>4</v>
      </c>
      <c r="N196" s="74">
        <v>60</v>
      </c>
      <c r="O196" s="101">
        <f t="array" ref="O196">IFERROR(INDEX($AD$11:$AO$1485,MATCH($B196&amp;$I196,$Z$11:$Z$1485&amp;$AG$11:$AG$1485,0),MATCH($C196,$AD$9:$AO$9,0)),"-")</f>
        <v>120</v>
      </c>
      <c r="P196" s="75">
        <v>30</v>
      </c>
      <c r="Q196" s="75">
        <v>2</v>
      </c>
      <c r="R196" s="101">
        <f t="array" ref="R196">IFERROR(INDEX($AD$11:$AO$1485,MATCH($B196&amp;$I196,$Z$11:$Z$1485&amp;$AG$11:$AG$1485,0),MATCH($D196,$AD$9:$AO$9,0)),"-")</f>
        <v>117.4019</v>
      </c>
      <c r="S196" s="75">
        <v>23</v>
      </c>
      <c r="T196" s="75">
        <v>9</v>
      </c>
      <c r="U196" s="75">
        <v>6</v>
      </c>
      <c r="V196" s="75">
        <v>8</v>
      </c>
      <c r="W196" s="50">
        <f t="shared" si="18"/>
        <v>28</v>
      </c>
      <c r="X196" s="50">
        <f t="shared" si="19"/>
        <v>14</v>
      </c>
      <c r="Z196" s="27" t="str">
        <f t="shared" si="17"/>
        <v>M120×4</v>
      </c>
      <c r="AA196" s="28" t="s">
        <v>135</v>
      </c>
      <c r="AB196" s="28"/>
      <c r="AC196" s="28"/>
      <c r="AD196" s="27">
        <v>120</v>
      </c>
      <c r="AE196" s="27">
        <v>4</v>
      </c>
      <c r="AF196" s="28">
        <v>60</v>
      </c>
      <c r="AG196" s="30" t="s">
        <v>136</v>
      </c>
      <c r="AH196" s="30">
        <f>INDEX(공차방식!$C$6:$D$29,MATCH(AE196,공차방식!$B$6:$B$29,0),MATCH(RIGHT(AG196,1),공차방식!$C$5:$D$5,0))/1000</f>
        <v>0</v>
      </c>
      <c r="AI196" s="28">
        <f t="shared" ca="1" si="20"/>
        <v>117.6669</v>
      </c>
      <c r="AJ196" s="28">
        <f t="shared" si="21"/>
        <v>117.4019</v>
      </c>
      <c r="AK196" s="28">
        <f t="array" aca="1" ref="AK196" ca="1">ROUND(INDEX(공차방식!T$6:X$50,MATCH(AQ196&amp;AE196,공차방식!R$6:R$50&amp;공차방식!S$6:S$50,0),MATCH(VALUE(LEFT(AG196,1)),공차방식!T$5:X$5,0))/1000,4)</f>
        <v>0.26500000000000001</v>
      </c>
      <c r="AL196" s="28">
        <f t="shared" si="22"/>
        <v>116.14490000000001</v>
      </c>
      <c r="AM196" s="28">
        <f t="shared" si="23"/>
        <v>115.6699</v>
      </c>
      <c r="AN196" s="28">
        <f t="array" ref="AN196">ROUND(INDEX(공차방식!H$6:L$29,MATCH(AE196,공차방식!B$6:B$29,0),MATCH(VALUE(LEFT(AG196,1)),공차방식!H$5:L$5,0))/1000,4)</f>
        <v>0.47499999999999998</v>
      </c>
      <c r="AO196" s="28">
        <v>118.474</v>
      </c>
      <c r="AQ196" s="39">
        <f ca="1">OFFSET(공차방식!R$5,COUNTIF(공차방식!R$6:R$50,"&lt;"&amp;AD196)+1,0)</f>
        <v>180</v>
      </c>
    </row>
    <row r="197" spans="2:43" ht="15" x14ac:dyDescent="0.3">
      <c r="B197" s="76" t="str">
        <f t="shared" si="16"/>
        <v>M120×3</v>
      </c>
      <c r="C197" s="77" t="s">
        <v>212</v>
      </c>
      <c r="D197" s="77" t="s">
        <v>221</v>
      </c>
      <c r="E197" s="74" t="s">
        <v>135</v>
      </c>
      <c r="F197" s="75">
        <v>120</v>
      </c>
      <c r="G197" s="75">
        <v>3</v>
      </c>
      <c r="H197" s="74" t="s">
        <v>133</v>
      </c>
      <c r="I197" s="87" t="s">
        <v>136</v>
      </c>
      <c r="J197" s="75" t="s">
        <v>315</v>
      </c>
      <c r="K197" s="58" t="s">
        <v>491</v>
      </c>
      <c r="L197" s="75">
        <v>120</v>
      </c>
      <c r="M197" s="75">
        <v>3</v>
      </c>
      <c r="N197" s="74">
        <v>60</v>
      </c>
      <c r="O197" s="101">
        <f t="array" ref="O197">IFERROR(INDEX($AD$11:$AO$1485,MATCH($B197&amp;$I197,$Z$11:$Z$1485&amp;$AG$11:$AG$1485,0),MATCH($C197,$AD$9:$AO$9,0)),"-")</f>
        <v>120</v>
      </c>
      <c r="P197" s="75">
        <v>30</v>
      </c>
      <c r="Q197" s="75">
        <v>2</v>
      </c>
      <c r="R197" s="101">
        <f t="array" ref="R197">IFERROR(INDEX($AD$11:$AO$1485,MATCH($B197&amp;$I197,$Z$11:$Z$1485&amp;$AG$11:$AG$1485,0),MATCH($D197,$AD$9:$AO$9,0)),"-")</f>
        <v>118.0514</v>
      </c>
      <c r="S197" s="75">
        <v>23</v>
      </c>
      <c r="T197" s="75">
        <v>9</v>
      </c>
      <c r="U197" s="75">
        <v>5</v>
      </c>
      <c r="V197" s="75">
        <v>9</v>
      </c>
      <c r="W197" s="50">
        <f t="shared" si="18"/>
        <v>28</v>
      </c>
      <c r="X197" s="50">
        <f t="shared" si="19"/>
        <v>14</v>
      </c>
      <c r="Z197" s="27" t="str">
        <f t="shared" si="17"/>
        <v>M120×3</v>
      </c>
      <c r="AA197" s="28" t="s">
        <v>135</v>
      </c>
      <c r="AB197" s="28"/>
      <c r="AC197" s="28"/>
      <c r="AD197" s="27">
        <v>120</v>
      </c>
      <c r="AE197" s="27">
        <v>3</v>
      </c>
      <c r="AF197" s="28">
        <v>60</v>
      </c>
      <c r="AG197" s="30" t="s">
        <v>136</v>
      </c>
      <c r="AH197" s="30">
        <f>INDEX(공차방식!$C$6:$D$29,MATCH(AE197,공차방식!$B$6:$B$29,0),MATCH(RIGHT(AG197,1),공차방식!$C$5:$D$5,0))/1000</f>
        <v>0</v>
      </c>
      <c r="AI197" s="28">
        <f t="shared" ca="1" si="20"/>
        <v>118.28740000000001</v>
      </c>
      <c r="AJ197" s="28">
        <f t="shared" si="21"/>
        <v>118.0514</v>
      </c>
      <c r="AK197" s="28">
        <f t="array" aca="1" ref="AK197" ca="1">ROUND(INDEX(공차방식!T$6:X$50,MATCH(AQ197&amp;AE197,공차방식!R$6:R$50&amp;공차방식!S$6:S$50,0),MATCH(VALUE(LEFT(AG197,1)),공차방식!T$5:X$5,0))/1000,4)</f>
        <v>0.23599999999999999</v>
      </c>
      <c r="AL197" s="28">
        <f t="shared" si="22"/>
        <v>117.1524</v>
      </c>
      <c r="AM197" s="28">
        <f t="shared" si="23"/>
        <v>116.75239999999999</v>
      </c>
      <c r="AN197" s="28">
        <f t="array" ref="AN197">ROUND(INDEX(공차방식!H$6:L$29,MATCH(AE197,공차방식!B$6:B$29,0),MATCH(VALUE(LEFT(AG197,1)),공차방식!H$5:L$5,0))/1000,4)</f>
        <v>0.4</v>
      </c>
      <c r="AO197" s="28">
        <v>118.89400000000001</v>
      </c>
      <c r="AQ197" s="39">
        <f ca="1">OFFSET(공차방식!R$5,COUNTIF(공차방식!R$6:R$50,"&lt;"&amp;AD197)+1,0)</f>
        <v>180</v>
      </c>
    </row>
    <row r="198" spans="2:43" ht="15" x14ac:dyDescent="0.3">
      <c r="B198" s="76" t="str">
        <f t="shared" si="16"/>
        <v>M120×2</v>
      </c>
      <c r="C198" s="77" t="s">
        <v>212</v>
      </c>
      <c r="D198" s="77" t="s">
        <v>221</v>
      </c>
      <c r="E198" s="74" t="s">
        <v>135</v>
      </c>
      <c r="F198" s="75">
        <v>120</v>
      </c>
      <c r="G198" s="75">
        <v>2</v>
      </c>
      <c r="H198" s="74" t="s">
        <v>133</v>
      </c>
      <c r="I198" s="87" t="s">
        <v>136</v>
      </c>
      <c r="J198" s="75" t="s">
        <v>315</v>
      </c>
      <c r="K198" s="58" t="s">
        <v>491</v>
      </c>
      <c r="L198" s="75">
        <v>120</v>
      </c>
      <c r="M198" s="75">
        <v>2</v>
      </c>
      <c r="N198" s="74">
        <v>60</v>
      </c>
      <c r="O198" s="101">
        <f t="array" ref="O198">IFERROR(INDEX($AD$11:$AO$1485,MATCH($B198&amp;$I198,$Z$11:$Z$1485&amp;$AG$11:$AG$1485,0),MATCH($C198,$AD$9:$AO$9,0)),"-")</f>
        <v>120</v>
      </c>
      <c r="P198" s="75">
        <v>22</v>
      </c>
      <c r="Q198" s="75">
        <v>2</v>
      </c>
      <c r="R198" s="101">
        <f t="array" ref="R198">IFERROR(INDEX($AD$11:$AO$1485,MATCH($B198&amp;$I198,$Z$11:$Z$1485&amp;$AG$11:$AG$1485,0),MATCH($D198,$AD$9:$AO$9,0)),"-")</f>
        <v>118.70099999999999</v>
      </c>
      <c r="S198" s="75">
        <v>17</v>
      </c>
      <c r="T198" s="75">
        <v>7</v>
      </c>
      <c r="U198" s="75">
        <v>5</v>
      </c>
      <c r="V198" s="75">
        <v>10</v>
      </c>
      <c r="W198" s="50">
        <f t="shared" si="18"/>
        <v>20</v>
      </c>
      <c r="X198" s="50">
        <f t="shared" si="19"/>
        <v>10</v>
      </c>
      <c r="Z198" s="27" t="str">
        <f t="shared" si="17"/>
        <v>M120×2</v>
      </c>
      <c r="AA198" s="28" t="s">
        <v>135</v>
      </c>
      <c r="AB198" s="28"/>
      <c r="AC198" s="28"/>
      <c r="AD198" s="27">
        <v>120</v>
      </c>
      <c r="AE198" s="27">
        <v>2</v>
      </c>
      <c r="AF198" s="28">
        <v>60</v>
      </c>
      <c r="AG198" s="30" t="s">
        <v>136</v>
      </c>
      <c r="AH198" s="30">
        <f>INDEX(공차방식!$C$6:$D$29,MATCH(AE198,공차방식!$B$6:$B$29,0),MATCH(RIGHT(AG198,1),공차방식!$C$5:$D$5,0))/1000</f>
        <v>0</v>
      </c>
      <c r="AI198" s="28">
        <f t="shared" ca="1" si="20"/>
        <v>118.901</v>
      </c>
      <c r="AJ198" s="28">
        <f t="shared" si="21"/>
        <v>118.70099999999999</v>
      </c>
      <c r="AK198" s="28">
        <f t="array" aca="1" ref="AK198" ca="1">ROUND(INDEX(공차방식!T$6:X$50,MATCH(AQ198&amp;AE198,공차방식!R$6:R$50&amp;공차방식!S$6:S$50,0),MATCH(VALUE(LEFT(AG198,1)),공차방식!T$5:X$5,0))/1000,4)</f>
        <v>0.2</v>
      </c>
      <c r="AL198" s="28">
        <f t="shared" si="22"/>
        <v>118.1349</v>
      </c>
      <c r="AM198" s="28">
        <f t="shared" si="23"/>
        <v>117.8349</v>
      </c>
      <c r="AN198" s="28">
        <f t="array" ref="AN198">ROUND(INDEX(공차방식!H$6:L$29,MATCH(AE198,공차방식!B$6:B$29,0),MATCH(VALUE(LEFT(AG198,1)),공차방식!H$5:L$5,0))/1000,4)</f>
        <v>0.3</v>
      </c>
      <c r="AO198" s="28">
        <v>119.306</v>
      </c>
      <c r="AQ198" s="39">
        <f ca="1">OFFSET(공차방식!R$5,COUNTIF(공차방식!R$6:R$50,"&lt;"&amp;AD198)+1,0)</f>
        <v>180</v>
      </c>
    </row>
    <row r="199" spans="2:43" ht="15" x14ac:dyDescent="0.3">
      <c r="B199" s="76" t="str">
        <f t="shared" si="16"/>
        <v>M125×6</v>
      </c>
      <c r="C199" s="77" t="s">
        <v>212</v>
      </c>
      <c r="D199" s="77" t="s">
        <v>221</v>
      </c>
      <c r="E199" s="74" t="s">
        <v>135</v>
      </c>
      <c r="F199" s="75">
        <v>125</v>
      </c>
      <c r="G199" s="75">
        <v>6</v>
      </c>
      <c r="H199" s="74" t="s">
        <v>133</v>
      </c>
      <c r="I199" s="87" t="s">
        <v>136</v>
      </c>
      <c r="J199" s="75" t="s">
        <v>315</v>
      </c>
      <c r="K199" s="58" t="s">
        <v>491</v>
      </c>
      <c r="L199" s="75">
        <v>125</v>
      </c>
      <c r="M199" s="75">
        <v>6</v>
      </c>
      <c r="N199" s="74">
        <v>60</v>
      </c>
      <c r="O199" s="101">
        <f t="array" ref="O199">IFERROR(INDEX($AD$11:$AO$1485,MATCH($B199&amp;$I199,$Z$11:$Z$1485&amp;$AG$11:$AG$1485,0),MATCH($C199,$AD$9:$AO$9,0)),"-")</f>
        <v>125</v>
      </c>
      <c r="P199" s="75">
        <v>30</v>
      </c>
      <c r="Q199" s="75">
        <v>2</v>
      </c>
      <c r="R199" s="101">
        <f t="array" ref="R199">IFERROR(INDEX($AD$11:$AO$1485,MATCH($B199&amp;$I199,$Z$11:$Z$1485&amp;$AG$11:$AG$1485,0),MATCH($D199,$AD$9:$AO$9,0)),"-")</f>
        <v>121.10290000000001</v>
      </c>
      <c r="S199" s="75">
        <v>23</v>
      </c>
      <c r="T199" s="75">
        <v>9</v>
      </c>
      <c r="U199" s="75">
        <v>6</v>
      </c>
      <c r="V199" s="75">
        <v>8</v>
      </c>
      <c r="W199" s="50">
        <f t="shared" si="18"/>
        <v>28</v>
      </c>
      <c r="X199" s="50">
        <f t="shared" si="19"/>
        <v>14</v>
      </c>
      <c r="Z199" s="27" t="str">
        <f t="shared" si="17"/>
        <v>M125×6</v>
      </c>
      <c r="AA199" s="28" t="s">
        <v>135</v>
      </c>
      <c r="AB199" s="28"/>
      <c r="AC199" s="28"/>
      <c r="AD199" s="27">
        <v>125</v>
      </c>
      <c r="AE199" s="27">
        <v>6</v>
      </c>
      <c r="AF199" s="28">
        <v>60</v>
      </c>
      <c r="AG199" s="30" t="s">
        <v>136</v>
      </c>
      <c r="AH199" s="30">
        <f>INDEX(공차방식!$C$6:$D$29,MATCH(AE199,공차방식!$B$6:$B$29,0),MATCH(RIGHT(AG199,1),공차방식!$C$5:$D$5,0))/1000</f>
        <v>0</v>
      </c>
      <c r="AI199" s="28">
        <f t="shared" ca="1" si="20"/>
        <v>121.4179</v>
      </c>
      <c r="AJ199" s="28">
        <f t="shared" si="21"/>
        <v>121.10290000000001</v>
      </c>
      <c r="AK199" s="28">
        <f t="array" aca="1" ref="AK199" ca="1">ROUND(INDEX(공차방식!T$6:X$50,MATCH(AQ199&amp;AE199,공차방식!R$6:R$50&amp;공차방식!S$6:S$50,0),MATCH(VALUE(LEFT(AG199,1)),공차방식!T$5:X$5,0))/1000,4)</f>
        <v>0.315</v>
      </c>
      <c r="AL199" s="28">
        <f t="shared" si="22"/>
        <v>119.1348</v>
      </c>
      <c r="AM199" s="28">
        <f t="shared" si="23"/>
        <v>118.5048</v>
      </c>
      <c r="AN199" s="28">
        <f t="array" ref="AN199">ROUND(INDEX(공차방식!H$6:L$29,MATCH(AE199,공차방식!B$6:B$29,0),MATCH(VALUE(LEFT(AG199,1)),공차방식!H$5:L$5,0))/1000,4)</f>
        <v>0.63</v>
      </c>
      <c r="AO199" s="28">
        <v>122.625</v>
      </c>
      <c r="AQ199" s="39">
        <f ca="1">OFFSET(공차방식!R$5,COUNTIF(공차방식!R$6:R$50,"&lt;"&amp;AD199)+1,0)</f>
        <v>180</v>
      </c>
    </row>
    <row r="200" spans="2:43" ht="15" x14ac:dyDescent="0.3">
      <c r="B200" s="76" t="str">
        <f t="shared" si="16"/>
        <v>M125×4</v>
      </c>
      <c r="C200" s="77" t="s">
        <v>212</v>
      </c>
      <c r="D200" s="77" t="s">
        <v>221</v>
      </c>
      <c r="E200" s="74" t="s">
        <v>135</v>
      </c>
      <c r="F200" s="75">
        <v>125</v>
      </c>
      <c r="G200" s="75">
        <v>4</v>
      </c>
      <c r="H200" s="74" t="s">
        <v>133</v>
      </c>
      <c r="I200" s="87" t="s">
        <v>136</v>
      </c>
      <c r="J200" s="75" t="s">
        <v>315</v>
      </c>
      <c r="K200" s="58" t="s">
        <v>491</v>
      </c>
      <c r="L200" s="75">
        <v>125</v>
      </c>
      <c r="M200" s="75">
        <v>4</v>
      </c>
      <c r="N200" s="74">
        <v>60</v>
      </c>
      <c r="O200" s="101">
        <f t="array" ref="O200">IFERROR(INDEX($AD$11:$AO$1485,MATCH($B200&amp;$I200,$Z$11:$Z$1485&amp;$AG$11:$AG$1485,0),MATCH($C200,$AD$9:$AO$9,0)),"-")</f>
        <v>125</v>
      </c>
      <c r="P200" s="75">
        <v>30</v>
      </c>
      <c r="Q200" s="75">
        <v>2</v>
      </c>
      <c r="R200" s="101">
        <f t="array" ref="R200">IFERROR(INDEX($AD$11:$AO$1485,MATCH($B200&amp;$I200,$Z$11:$Z$1485&amp;$AG$11:$AG$1485,0),MATCH($D200,$AD$9:$AO$9,0)),"-")</f>
        <v>122.4019</v>
      </c>
      <c r="S200" s="75">
        <v>23</v>
      </c>
      <c r="T200" s="75">
        <v>9</v>
      </c>
      <c r="U200" s="75">
        <v>6</v>
      </c>
      <c r="V200" s="75">
        <v>8</v>
      </c>
      <c r="W200" s="50">
        <f t="shared" si="18"/>
        <v>28</v>
      </c>
      <c r="X200" s="50">
        <f t="shared" si="19"/>
        <v>14</v>
      </c>
      <c r="Z200" s="27" t="str">
        <f t="shared" si="17"/>
        <v>M125×4</v>
      </c>
      <c r="AA200" s="28" t="s">
        <v>135</v>
      </c>
      <c r="AB200" s="28"/>
      <c r="AC200" s="28"/>
      <c r="AD200" s="27">
        <v>125</v>
      </c>
      <c r="AE200" s="27">
        <v>4</v>
      </c>
      <c r="AF200" s="28">
        <v>60</v>
      </c>
      <c r="AG200" s="30" t="s">
        <v>136</v>
      </c>
      <c r="AH200" s="30">
        <f>INDEX(공차방식!$C$6:$D$29,MATCH(AE200,공차방식!$B$6:$B$29,0),MATCH(RIGHT(AG200,1),공차방식!$C$5:$D$5,0))/1000</f>
        <v>0</v>
      </c>
      <c r="AI200" s="28">
        <f t="shared" ca="1" si="20"/>
        <v>122.6669</v>
      </c>
      <c r="AJ200" s="28">
        <f t="shared" si="21"/>
        <v>122.4019</v>
      </c>
      <c r="AK200" s="28">
        <f t="array" aca="1" ref="AK200" ca="1">ROUND(INDEX(공차방식!T$6:X$50,MATCH(AQ200&amp;AE200,공차방식!R$6:R$50&amp;공차방식!S$6:S$50,0),MATCH(VALUE(LEFT(AG200,1)),공차방식!T$5:X$5,0))/1000,4)</f>
        <v>0.26500000000000001</v>
      </c>
      <c r="AL200" s="28">
        <f t="shared" si="22"/>
        <v>121.14490000000001</v>
      </c>
      <c r="AM200" s="28">
        <f t="shared" si="23"/>
        <v>120.6699</v>
      </c>
      <c r="AN200" s="28">
        <f t="array" ref="AN200">ROUND(INDEX(공차방식!H$6:L$29,MATCH(AE200,공차방식!B$6:B$29,0),MATCH(VALUE(LEFT(AG200,1)),공차방식!H$5:L$5,0))/1000,4)</f>
        <v>0.47499999999999998</v>
      </c>
      <c r="AO200" s="28">
        <v>123.474</v>
      </c>
      <c r="AQ200" s="39">
        <f ca="1">OFFSET(공차방식!R$5,COUNTIF(공차방식!R$6:R$50,"&lt;"&amp;AD200)+1,0)</f>
        <v>180</v>
      </c>
    </row>
    <row r="201" spans="2:43" ht="15" x14ac:dyDescent="0.3">
      <c r="B201" s="76" t="str">
        <f t="shared" si="16"/>
        <v>M125×3</v>
      </c>
      <c r="C201" s="77" t="s">
        <v>212</v>
      </c>
      <c r="D201" s="77" t="s">
        <v>221</v>
      </c>
      <c r="E201" s="74" t="s">
        <v>135</v>
      </c>
      <c r="F201" s="75">
        <v>125</v>
      </c>
      <c r="G201" s="75">
        <v>3</v>
      </c>
      <c r="H201" s="74" t="s">
        <v>133</v>
      </c>
      <c r="I201" s="87" t="s">
        <v>136</v>
      </c>
      <c r="J201" s="75" t="s">
        <v>315</v>
      </c>
      <c r="K201" s="58" t="s">
        <v>491</v>
      </c>
      <c r="L201" s="75">
        <v>125</v>
      </c>
      <c r="M201" s="75">
        <v>3</v>
      </c>
      <c r="N201" s="74">
        <v>60</v>
      </c>
      <c r="O201" s="101">
        <f t="array" ref="O201">IFERROR(INDEX($AD$11:$AO$1485,MATCH($B201&amp;$I201,$Z$11:$Z$1485&amp;$AG$11:$AG$1485,0),MATCH($C201,$AD$9:$AO$9,0)),"-")</f>
        <v>125</v>
      </c>
      <c r="P201" s="75">
        <v>30</v>
      </c>
      <c r="Q201" s="75">
        <v>2</v>
      </c>
      <c r="R201" s="101">
        <f t="array" ref="R201">IFERROR(INDEX($AD$11:$AO$1485,MATCH($B201&amp;$I201,$Z$11:$Z$1485&amp;$AG$11:$AG$1485,0),MATCH($D201,$AD$9:$AO$9,0)),"-")</f>
        <v>123.0514</v>
      </c>
      <c r="S201" s="75">
        <v>23</v>
      </c>
      <c r="T201" s="75">
        <v>9</v>
      </c>
      <c r="U201" s="75">
        <v>5</v>
      </c>
      <c r="V201" s="75">
        <v>9</v>
      </c>
      <c r="W201" s="50">
        <f t="shared" si="18"/>
        <v>28</v>
      </c>
      <c r="X201" s="50">
        <f t="shared" si="19"/>
        <v>14</v>
      </c>
      <c r="Z201" s="27" t="str">
        <f t="shared" si="17"/>
        <v>M125×3</v>
      </c>
      <c r="AA201" s="28" t="s">
        <v>135</v>
      </c>
      <c r="AB201" s="28"/>
      <c r="AC201" s="28"/>
      <c r="AD201" s="27">
        <v>125</v>
      </c>
      <c r="AE201" s="27">
        <v>3</v>
      </c>
      <c r="AF201" s="28">
        <v>60</v>
      </c>
      <c r="AG201" s="30" t="s">
        <v>136</v>
      </c>
      <c r="AH201" s="30">
        <f>INDEX(공차방식!$C$6:$D$29,MATCH(AE201,공차방식!$B$6:$B$29,0),MATCH(RIGHT(AG201,1),공차방식!$C$5:$D$5,0))/1000</f>
        <v>0</v>
      </c>
      <c r="AI201" s="28">
        <f t="shared" ca="1" si="20"/>
        <v>123.28740000000001</v>
      </c>
      <c r="AJ201" s="28">
        <f t="shared" si="21"/>
        <v>123.0514</v>
      </c>
      <c r="AK201" s="28">
        <f t="array" aca="1" ref="AK201" ca="1">ROUND(INDEX(공차방식!T$6:X$50,MATCH(AQ201&amp;AE201,공차방식!R$6:R$50&amp;공차방식!S$6:S$50,0),MATCH(VALUE(LEFT(AG201,1)),공차방식!T$5:X$5,0))/1000,4)</f>
        <v>0.23599999999999999</v>
      </c>
      <c r="AL201" s="28">
        <f t="shared" si="22"/>
        <v>122.1524</v>
      </c>
      <c r="AM201" s="28">
        <f t="shared" si="23"/>
        <v>121.75239999999999</v>
      </c>
      <c r="AN201" s="28">
        <f t="array" ref="AN201">ROUND(INDEX(공차방식!H$6:L$29,MATCH(AE201,공차방식!B$6:B$29,0),MATCH(VALUE(LEFT(AG201,1)),공차방식!H$5:L$5,0))/1000,4)</f>
        <v>0.4</v>
      </c>
      <c r="AO201" s="28">
        <v>126.89400000000001</v>
      </c>
      <c r="AQ201" s="39">
        <f ca="1">OFFSET(공차방식!R$5,COUNTIF(공차방식!R$6:R$50,"&lt;"&amp;AD201)+1,0)</f>
        <v>180</v>
      </c>
    </row>
    <row r="202" spans="2:43" ht="15" x14ac:dyDescent="0.3">
      <c r="B202" s="76" t="str">
        <f t="shared" si="16"/>
        <v>M125×2</v>
      </c>
      <c r="C202" s="77" t="s">
        <v>212</v>
      </c>
      <c r="D202" s="77" t="s">
        <v>221</v>
      </c>
      <c r="E202" s="74" t="s">
        <v>135</v>
      </c>
      <c r="F202" s="75">
        <v>125</v>
      </c>
      <c r="G202" s="75">
        <v>2</v>
      </c>
      <c r="H202" s="74" t="s">
        <v>133</v>
      </c>
      <c r="I202" s="87" t="s">
        <v>136</v>
      </c>
      <c r="J202" s="75" t="s">
        <v>315</v>
      </c>
      <c r="K202" s="58" t="s">
        <v>491</v>
      </c>
      <c r="L202" s="75">
        <v>125</v>
      </c>
      <c r="M202" s="75">
        <v>2</v>
      </c>
      <c r="N202" s="74">
        <v>60</v>
      </c>
      <c r="O202" s="101">
        <f t="array" ref="O202">IFERROR(INDEX($AD$11:$AO$1485,MATCH($B202&amp;$I202,$Z$11:$Z$1485&amp;$AG$11:$AG$1485,0),MATCH($C202,$AD$9:$AO$9,0)),"-")</f>
        <v>125</v>
      </c>
      <c r="P202" s="75">
        <v>22</v>
      </c>
      <c r="Q202" s="75">
        <v>2</v>
      </c>
      <c r="R202" s="101">
        <f t="array" ref="R202">IFERROR(INDEX($AD$11:$AO$1485,MATCH($B202&amp;$I202,$Z$11:$Z$1485&amp;$AG$11:$AG$1485,0),MATCH($D202,$AD$9:$AO$9,0)),"-")</f>
        <v>123.70099999999999</v>
      </c>
      <c r="S202" s="75">
        <v>17</v>
      </c>
      <c r="T202" s="75">
        <v>7</v>
      </c>
      <c r="U202" s="75">
        <v>5</v>
      </c>
      <c r="V202" s="75">
        <v>10</v>
      </c>
      <c r="W202" s="50">
        <f t="shared" si="18"/>
        <v>20</v>
      </c>
      <c r="X202" s="50">
        <f t="shared" si="19"/>
        <v>10</v>
      </c>
      <c r="Z202" s="27" t="str">
        <f t="shared" si="17"/>
        <v>M125×2</v>
      </c>
      <c r="AA202" s="28" t="s">
        <v>135</v>
      </c>
      <c r="AB202" s="28"/>
      <c r="AC202" s="28"/>
      <c r="AD202" s="27">
        <v>125</v>
      </c>
      <c r="AE202" s="27">
        <v>2</v>
      </c>
      <c r="AF202" s="28">
        <v>60</v>
      </c>
      <c r="AG202" s="30" t="s">
        <v>136</v>
      </c>
      <c r="AH202" s="30">
        <f>INDEX(공차방식!$C$6:$D$29,MATCH(AE202,공차방식!$B$6:$B$29,0),MATCH(RIGHT(AG202,1),공차방식!$C$5:$D$5,0))/1000</f>
        <v>0</v>
      </c>
      <c r="AI202" s="28">
        <f t="shared" ca="1" si="20"/>
        <v>123.901</v>
      </c>
      <c r="AJ202" s="28">
        <f t="shared" si="21"/>
        <v>123.70099999999999</v>
      </c>
      <c r="AK202" s="28">
        <f t="array" aca="1" ref="AK202" ca="1">ROUND(INDEX(공차방식!T$6:X$50,MATCH(AQ202&amp;AE202,공차방식!R$6:R$50&amp;공차방식!S$6:S$50,0),MATCH(VALUE(LEFT(AG202,1)),공차방식!T$5:X$5,0))/1000,4)</f>
        <v>0.2</v>
      </c>
      <c r="AL202" s="28">
        <f t="shared" si="22"/>
        <v>123.1349</v>
      </c>
      <c r="AM202" s="28">
        <f t="shared" si="23"/>
        <v>122.8349</v>
      </c>
      <c r="AN202" s="28">
        <f t="array" ref="AN202">ROUND(INDEX(공차방식!H$6:L$29,MATCH(AE202,공차방식!B$6:B$29,0),MATCH(VALUE(LEFT(AG202,1)),공차방식!H$5:L$5,0))/1000,4)</f>
        <v>0.3</v>
      </c>
      <c r="AO202" s="28">
        <v>124.306</v>
      </c>
      <c r="AQ202" s="39">
        <f ca="1">OFFSET(공차방식!R$5,COUNTIF(공차방식!R$6:R$50,"&lt;"&amp;AD202)+1,0)</f>
        <v>180</v>
      </c>
    </row>
    <row r="203" spans="2:43" ht="15" x14ac:dyDescent="0.3">
      <c r="B203" s="76" t="str">
        <f t="shared" ref="B203:B266" si="24">CONCATENATE(E203,L203,"×",G203)</f>
        <v>M130×6</v>
      </c>
      <c r="C203" s="77" t="s">
        <v>212</v>
      </c>
      <c r="D203" s="77" t="s">
        <v>221</v>
      </c>
      <c r="E203" s="74" t="s">
        <v>135</v>
      </c>
      <c r="F203" s="75">
        <v>130</v>
      </c>
      <c r="G203" s="75">
        <v>6</v>
      </c>
      <c r="H203" s="74" t="s">
        <v>133</v>
      </c>
      <c r="I203" s="87" t="s">
        <v>136</v>
      </c>
      <c r="J203" s="75" t="s">
        <v>315</v>
      </c>
      <c r="K203" s="58" t="s">
        <v>491</v>
      </c>
      <c r="L203" s="75">
        <v>130</v>
      </c>
      <c r="M203" s="75">
        <v>6</v>
      </c>
      <c r="N203" s="74">
        <v>60</v>
      </c>
      <c r="O203" s="101">
        <f t="array" ref="O203">IFERROR(INDEX($AD$11:$AO$1485,MATCH($B203&amp;$I203,$Z$11:$Z$1485&amp;$AG$11:$AG$1485,0),MATCH($C203,$AD$9:$AO$9,0)),"-")</f>
        <v>130</v>
      </c>
      <c r="P203" s="75">
        <v>30</v>
      </c>
      <c r="Q203" s="75">
        <v>2</v>
      </c>
      <c r="R203" s="101">
        <f t="array" ref="R203">IFERROR(INDEX($AD$11:$AO$1485,MATCH($B203&amp;$I203,$Z$11:$Z$1485&amp;$AG$11:$AG$1485,0),MATCH($D203,$AD$9:$AO$9,0)),"-")</f>
        <v>126.10290000000001</v>
      </c>
      <c r="S203" s="75">
        <v>23</v>
      </c>
      <c r="T203" s="75">
        <v>9</v>
      </c>
      <c r="U203" s="75">
        <v>6</v>
      </c>
      <c r="V203" s="75">
        <v>8</v>
      </c>
      <c r="W203" s="50">
        <f t="shared" si="18"/>
        <v>28</v>
      </c>
      <c r="X203" s="50">
        <f t="shared" si="19"/>
        <v>14</v>
      </c>
      <c r="Z203" s="27" t="str">
        <f t="shared" ref="Z203:Z266" si="25">CONCATENATE(AA203,AD203,"×",AE203)</f>
        <v>M130×6</v>
      </c>
      <c r="AA203" s="28" t="s">
        <v>135</v>
      </c>
      <c r="AB203" s="28"/>
      <c r="AC203" s="28"/>
      <c r="AD203" s="27">
        <v>130</v>
      </c>
      <c r="AE203" s="27">
        <v>6</v>
      </c>
      <c r="AF203" s="28">
        <v>60</v>
      </c>
      <c r="AG203" s="30" t="s">
        <v>136</v>
      </c>
      <c r="AH203" s="30">
        <f>INDEX(공차방식!$C$6:$D$29,MATCH(AE203,공차방식!$B$6:$B$29,0),MATCH(RIGHT(AG203,1),공차방식!$C$5:$D$5,0))/1000</f>
        <v>0</v>
      </c>
      <c r="AI203" s="28">
        <f t="shared" ca="1" si="20"/>
        <v>126.4179</v>
      </c>
      <c r="AJ203" s="28">
        <f t="shared" si="21"/>
        <v>126.10290000000001</v>
      </c>
      <c r="AK203" s="28">
        <f t="array" aca="1" ref="AK203" ca="1">ROUND(INDEX(공차방식!T$6:X$50,MATCH(AQ203&amp;AE203,공차방식!R$6:R$50&amp;공차방식!S$6:S$50,0),MATCH(VALUE(LEFT(AG203,1)),공차방식!T$5:X$5,0))/1000,4)</f>
        <v>0.315</v>
      </c>
      <c r="AL203" s="28">
        <f t="shared" si="22"/>
        <v>124.1348</v>
      </c>
      <c r="AM203" s="28">
        <f t="shared" si="23"/>
        <v>123.5048</v>
      </c>
      <c r="AN203" s="28">
        <f t="array" ref="AN203">ROUND(INDEX(공차방식!H$6:L$29,MATCH(AE203,공차방식!B$6:B$29,0),MATCH(VALUE(LEFT(AG203,1)),공차방식!H$5:L$5,0))/1000,4)</f>
        <v>0.63</v>
      </c>
      <c r="AO203" s="28">
        <v>127.625</v>
      </c>
      <c r="AQ203" s="39">
        <f ca="1">OFFSET(공차방식!R$5,COUNTIF(공차방식!R$6:R$50,"&lt;"&amp;AD203)+1,0)</f>
        <v>180</v>
      </c>
    </row>
    <row r="204" spans="2:43" ht="15" x14ac:dyDescent="0.3">
      <c r="B204" s="76" t="str">
        <f t="shared" si="24"/>
        <v>M130×4</v>
      </c>
      <c r="C204" s="77" t="s">
        <v>212</v>
      </c>
      <c r="D204" s="77" t="s">
        <v>221</v>
      </c>
      <c r="E204" s="74" t="s">
        <v>135</v>
      </c>
      <c r="F204" s="75">
        <v>130</v>
      </c>
      <c r="G204" s="75">
        <v>4</v>
      </c>
      <c r="H204" s="74" t="s">
        <v>133</v>
      </c>
      <c r="I204" s="87" t="s">
        <v>136</v>
      </c>
      <c r="J204" s="75" t="s">
        <v>315</v>
      </c>
      <c r="K204" s="58" t="s">
        <v>491</v>
      </c>
      <c r="L204" s="75">
        <v>130</v>
      </c>
      <c r="M204" s="75">
        <v>4</v>
      </c>
      <c r="N204" s="74">
        <v>60</v>
      </c>
      <c r="O204" s="101">
        <f t="array" ref="O204">IFERROR(INDEX($AD$11:$AO$1485,MATCH($B204&amp;$I204,$Z$11:$Z$1485&amp;$AG$11:$AG$1485,0),MATCH($C204,$AD$9:$AO$9,0)),"-")</f>
        <v>130</v>
      </c>
      <c r="P204" s="75">
        <v>30</v>
      </c>
      <c r="Q204" s="75">
        <v>2</v>
      </c>
      <c r="R204" s="101">
        <f t="array" ref="R204">IFERROR(INDEX($AD$11:$AO$1485,MATCH($B204&amp;$I204,$Z$11:$Z$1485&amp;$AG$11:$AG$1485,0),MATCH($D204,$AD$9:$AO$9,0)),"-")</f>
        <v>127.4019</v>
      </c>
      <c r="S204" s="75">
        <v>23</v>
      </c>
      <c r="T204" s="75">
        <v>9</v>
      </c>
      <c r="U204" s="75">
        <v>6</v>
      </c>
      <c r="V204" s="75">
        <v>8</v>
      </c>
      <c r="W204" s="50">
        <f t="shared" ref="W204:W267" si="26">IF(P204="-","-",P204-Q204)</f>
        <v>28</v>
      </c>
      <c r="X204" s="50">
        <f t="shared" ref="X204:X267" si="27">S204-T204</f>
        <v>14</v>
      </c>
      <c r="Z204" s="27" t="str">
        <f t="shared" si="25"/>
        <v>M130×4</v>
      </c>
      <c r="AA204" s="28" t="s">
        <v>135</v>
      </c>
      <c r="AB204" s="28"/>
      <c r="AC204" s="28"/>
      <c r="AD204" s="27">
        <v>130</v>
      </c>
      <c r="AE204" s="27">
        <v>4</v>
      </c>
      <c r="AF204" s="28">
        <v>60</v>
      </c>
      <c r="AG204" s="30" t="s">
        <v>136</v>
      </c>
      <c r="AH204" s="30">
        <f>INDEX(공차방식!$C$6:$D$29,MATCH(AE204,공차방식!$B$6:$B$29,0),MATCH(RIGHT(AG204,1),공차방식!$C$5:$D$5,0))/1000</f>
        <v>0</v>
      </c>
      <c r="AI204" s="28">
        <f t="shared" ref="AI204:AI267" ca="1" si="28">ROUND(AJ204+AK204,4)</f>
        <v>127.6669</v>
      </c>
      <c r="AJ204" s="28">
        <f t="shared" ref="AJ204:AJ267" si="29">ROUND(AD204-0.649519*AE204,4)</f>
        <v>127.4019</v>
      </c>
      <c r="AK204" s="28">
        <f t="array" aca="1" ref="AK204" ca="1">ROUND(INDEX(공차방식!T$6:X$50,MATCH(AQ204&amp;AE204,공차방식!R$6:R$50&amp;공차방식!S$6:S$50,0),MATCH(VALUE(LEFT(AG204,1)),공차방식!T$5:X$5,0))/1000,4)</f>
        <v>0.26500000000000001</v>
      </c>
      <c r="AL204" s="28">
        <f t="shared" ref="AL204:AL267" si="30">ROUND(AM204+AN204,4)</f>
        <v>126.14490000000001</v>
      </c>
      <c r="AM204" s="28">
        <f t="shared" ref="AM204:AM267" si="31">ROUND(AD204-1.082532*AE204,4)</f>
        <v>125.6699</v>
      </c>
      <c r="AN204" s="28">
        <f t="array" ref="AN204">ROUND(INDEX(공차방식!H$6:L$29,MATCH(AE204,공차방식!B$6:B$29,0),MATCH(VALUE(LEFT(AG204,1)),공차방식!H$5:L$5,0))/1000,4)</f>
        <v>0.47499999999999998</v>
      </c>
      <c r="AO204" s="28">
        <v>128.47399999999999</v>
      </c>
      <c r="AQ204" s="39">
        <f ca="1">OFFSET(공차방식!R$5,COUNTIF(공차방식!R$6:R$50,"&lt;"&amp;AD204)+1,0)</f>
        <v>180</v>
      </c>
    </row>
    <row r="205" spans="2:43" ht="15" x14ac:dyDescent="0.3">
      <c r="B205" s="76" t="str">
        <f t="shared" si="24"/>
        <v>M130×3</v>
      </c>
      <c r="C205" s="77" t="s">
        <v>212</v>
      </c>
      <c r="D205" s="77" t="s">
        <v>221</v>
      </c>
      <c r="E205" s="74" t="s">
        <v>135</v>
      </c>
      <c r="F205" s="75">
        <v>130</v>
      </c>
      <c r="G205" s="75">
        <v>3</v>
      </c>
      <c r="H205" s="74" t="s">
        <v>133</v>
      </c>
      <c r="I205" s="87" t="s">
        <v>136</v>
      </c>
      <c r="J205" s="75" t="s">
        <v>315</v>
      </c>
      <c r="K205" s="58" t="s">
        <v>491</v>
      </c>
      <c r="L205" s="75">
        <v>130</v>
      </c>
      <c r="M205" s="75">
        <v>3</v>
      </c>
      <c r="N205" s="74">
        <v>60</v>
      </c>
      <c r="O205" s="101">
        <f t="array" ref="O205">IFERROR(INDEX($AD$11:$AO$1485,MATCH($B205&amp;$I205,$Z$11:$Z$1485&amp;$AG$11:$AG$1485,0),MATCH($C205,$AD$9:$AO$9,0)),"-")</f>
        <v>130</v>
      </c>
      <c r="P205" s="75">
        <v>30</v>
      </c>
      <c r="Q205" s="75">
        <v>2</v>
      </c>
      <c r="R205" s="101">
        <f t="array" ref="R205">IFERROR(INDEX($AD$11:$AO$1485,MATCH($B205&amp;$I205,$Z$11:$Z$1485&amp;$AG$11:$AG$1485,0),MATCH($D205,$AD$9:$AO$9,0)),"-")</f>
        <v>128.0514</v>
      </c>
      <c r="S205" s="75">
        <v>23</v>
      </c>
      <c r="T205" s="75">
        <v>9</v>
      </c>
      <c r="U205" s="75">
        <v>5</v>
      </c>
      <c r="V205" s="75">
        <v>9</v>
      </c>
      <c r="W205" s="50">
        <f t="shared" si="26"/>
        <v>28</v>
      </c>
      <c r="X205" s="50">
        <f t="shared" si="27"/>
        <v>14</v>
      </c>
      <c r="Z205" s="27" t="str">
        <f t="shared" si="25"/>
        <v>M130×3</v>
      </c>
      <c r="AA205" s="28" t="s">
        <v>135</v>
      </c>
      <c r="AB205" s="28"/>
      <c r="AC205" s="28"/>
      <c r="AD205" s="27">
        <v>130</v>
      </c>
      <c r="AE205" s="27">
        <v>3</v>
      </c>
      <c r="AF205" s="28">
        <v>60</v>
      </c>
      <c r="AG205" s="30" t="s">
        <v>136</v>
      </c>
      <c r="AH205" s="30">
        <f>INDEX(공차방식!$C$6:$D$29,MATCH(AE205,공차방식!$B$6:$B$29,0),MATCH(RIGHT(AG205,1),공차방식!$C$5:$D$5,0))/1000</f>
        <v>0</v>
      </c>
      <c r="AI205" s="28">
        <f t="shared" ca="1" si="28"/>
        <v>128.28739999999999</v>
      </c>
      <c r="AJ205" s="28">
        <f t="shared" si="29"/>
        <v>128.0514</v>
      </c>
      <c r="AK205" s="28">
        <f t="array" aca="1" ref="AK205" ca="1">ROUND(INDEX(공차방식!T$6:X$50,MATCH(AQ205&amp;AE205,공차방식!R$6:R$50&amp;공차방식!S$6:S$50,0),MATCH(VALUE(LEFT(AG205,1)),공차방식!T$5:X$5,0))/1000,4)</f>
        <v>0.23599999999999999</v>
      </c>
      <c r="AL205" s="28">
        <f t="shared" si="30"/>
        <v>127.1524</v>
      </c>
      <c r="AM205" s="28">
        <f t="shared" si="31"/>
        <v>126.75239999999999</v>
      </c>
      <c r="AN205" s="28">
        <f t="array" ref="AN205">ROUND(INDEX(공차방식!H$6:L$29,MATCH(AE205,공차방식!B$6:B$29,0),MATCH(VALUE(LEFT(AG205,1)),공차방식!H$5:L$5,0))/1000,4)</f>
        <v>0.4</v>
      </c>
      <c r="AO205" s="28">
        <v>128.89400000000001</v>
      </c>
      <c r="AQ205" s="39">
        <f ca="1">OFFSET(공차방식!R$5,COUNTIF(공차방식!R$6:R$50,"&lt;"&amp;AD205)+1,0)</f>
        <v>180</v>
      </c>
    </row>
    <row r="206" spans="2:43" ht="15" x14ac:dyDescent="0.3">
      <c r="B206" s="76" t="str">
        <f t="shared" si="24"/>
        <v>M130×2</v>
      </c>
      <c r="C206" s="77" t="s">
        <v>212</v>
      </c>
      <c r="D206" s="77" t="s">
        <v>221</v>
      </c>
      <c r="E206" s="74" t="s">
        <v>135</v>
      </c>
      <c r="F206" s="75">
        <v>130</v>
      </c>
      <c r="G206" s="75">
        <v>2</v>
      </c>
      <c r="H206" s="74" t="s">
        <v>133</v>
      </c>
      <c r="I206" s="87" t="s">
        <v>136</v>
      </c>
      <c r="J206" s="75" t="s">
        <v>315</v>
      </c>
      <c r="K206" s="58" t="s">
        <v>491</v>
      </c>
      <c r="L206" s="75">
        <v>130</v>
      </c>
      <c r="M206" s="75">
        <v>2</v>
      </c>
      <c r="N206" s="74">
        <v>60</v>
      </c>
      <c r="O206" s="101">
        <f t="array" ref="O206">IFERROR(INDEX($AD$11:$AO$1485,MATCH($B206&amp;$I206,$Z$11:$Z$1485&amp;$AG$11:$AG$1485,0),MATCH($C206,$AD$9:$AO$9,0)),"-")</f>
        <v>130</v>
      </c>
      <c r="P206" s="75">
        <v>22</v>
      </c>
      <c r="Q206" s="75">
        <v>2</v>
      </c>
      <c r="R206" s="101">
        <f t="array" ref="R206">IFERROR(INDEX($AD$11:$AO$1485,MATCH($B206&amp;$I206,$Z$11:$Z$1485&amp;$AG$11:$AG$1485,0),MATCH($D206,$AD$9:$AO$9,0)),"-")</f>
        <v>128.70099999999999</v>
      </c>
      <c r="S206" s="75">
        <v>17</v>
      </c>
      <c r="T206" s="75">
        <v>7</v>
      </c>
      <c r="U206" s="75">
        <v>5</v>
      </c>
      <c r="V206" s="75">
        <v>10</v>
      </c>
      <c r="W206" s="50">
        <f t="shared" si="26"/>
        <v>20</v>
      </c>
      <c r="X206" s="50">
        <f t="shared" si="27"/>
        <v>10</v>
      </c>
      <c r="Z206" s="27" t="str">
        <f t="shared" si="25"/>
        <v>M130×2</v>
      </c>
      <c r="AA206" s="28" t="s">
        <v>135</v>
      </c>
      <c r="AB206" s="28"/>
      <c r="AC206" s="28"/>
      <c r="AD206" s="27">
        <v>130</v>
      </c>
      <c r="AE206" s="27">
        <v>2</v>
      </c>
      <c r="AF206" s="28">
        <v>60</v>
      </c>
      <c r="AG206" s="30" t="s">
        <v>136</v>
      </c>
      <c r="AH206" s="30">
        <f>INDEX(공차방식!$C$6:$D$29,MATCH(AE206,공차방식!$B$6:$B$29,0),MATCH(RIGHT(AG206,1),공차방식!$C$5:$D$5,0))/1000</f>
        <v>0</v>
      </c>
      <c r="AI206" s="28">
        <f t="shared" ca="1" si="28"/>
        <v>128.90100000000001</v>
      </c>
      <c r="AJ206" s="28">
        <f t="shared" si="29"/>
        <v>128.70099999999999</v>
      </c>
      <c r="AK206" s="28">
        <f t="array" aca="1" ref="AK206" ca="1">ROUND(INDEX(공차방식!T$6:X$50,MATCH(AQ206&amp;AE206,공차방식!R$6:R$50&amp;공차방식!S$6:S$50,0),MATCH(VALUE(LEFT(AG206,1)),공차방식!T$5:X$5,0))/1000,4)</f>
        <v>0.2</v>
      </c>
      <c r="AL206" s="28">
        <f t="shared" si="30"/>
        <v>128.13489999999999</v>
      </c>
      <c r="AM206" s="28">
        <f t="shared" si="31"/>
        <v>127.8349</v>
      </c>
      <c r="AN206" s="28">
        <f t="array" ref="AN206">ROUND(INDEX(공차방식!H$6:L$29,MATCH(AE206,공차방식!B$6:B$29,0),MATCH(VALUE(LEFT(AG206,1)),공차방식!H$5:L$5,0))/1000,4)</f>
        <v>0.3</v>
      </c>
      <c r="AO206" s="28">
        <v>129.30600000000001</v>
      </c>
      <c r="AQ206" s="39">
        <f ca="1">OFFSET(공차방식!R$5,COUNTIF(공차방식!R$6:R$50,"&lt;"&amp;AD206)+1,0)</f>
        <v>180</v>
      </c>
    </row>
    <row r="207" spans="2:43" ht="15" x14ac:dyDescent="0.3">
      <c r="B207" s="76" t="str">
        <f t="shared" si="24"/>
        <v>M135×6</v>
      </c>
      <c r="C207" s="77" t="s">
        <v>212</v>
      </c>
      <c r="D207" s="77" t="s">
        <v>221</v>
      </c>
      <c r="E207" s="74" t="s">
        <v>135</v>
      </c>
      <c r="F207" s="75">
        <v>135</v>
      </c>
      <c r="G207" s="75">
        <v>6</v>
      </c>
      <c r="H207" s="74" t="s">
        <v>133</v>
      </c>
      <c r="I207" s="87" t="s">
        <v>136</v>
      </c>
      <c r="J207" s="75" t="s">
        <v>315</v>
      </c>
      <c r="K207" s="58" t="s">
        <v>491</v>
      </c>
      <c r="L207" s="75">
        <v>135</v>
      </c>
      <c r="M207" s="75">
        <v>6</v>
      </c>
      <c r="N207" s="74">
        <v>60</v>
      </c>
      <c r="O207" s="101">
        <f t="array" ref="O207">IFERROR(INDEX($AD$11:$AO$1485,MATCH($B207&amp;$I207,$Z$11:$Z$1485&amp;$AG$11:$AG$1485,0),MATCH($C207,$AD$9:$AO$9,0)),"-")</f>
        <v>135</v>
      </c>
      <c r="P207" s="75">
        <v>30</v>
      </c>
      <c r="Q207" s="75">
        <v>2</v>
      </c>
      <c r="R207" s="101">
        <f t="array" ref="R207">IFERROR(INDEX($AD$11:$AO$1485,MATCH($B207&amp;$I207,$Z$11:$Z$1485&amp;$AG$11:$AG$1485,0),MATCH($D207,$AD$9:$AO$9,0)),"-")</f>
        <v>131.10290000000001</v>
      </c>
      <c r="S207" s="75">
        <v>23</v>
      </c>
      <c r="T207" s="75">
        <v>9</v>
      </c>
      <c r="U207" s="75">
        <v>6</v>
      </c>
      <c r="V207" s="75">
        <v>8</v>
      </c>
      <c r="W207" s="50">
        <f t="shared" si="26"/>
        <v>28</v>
      </c>
      <c r="X207" s="50">
        <f t="shared" si="27"/>
        <v>14</v>
      </c>
      <c r="Z207" s="27" t="str">
        <f t="shared" si="25"/>
        <v>M135×6</v>
      </c>
      <c r="AA207" s="28" t="s">
        <v>135</v>
      </c>
      <c r="AB207" s="28"/>
      <c r="AC207" s="28"/>
      <c r="AD207" s="27">
        <v>135</v>
      </c>
      <c r="AE207" s="27">
        <v>6</v>
      </c>
      <c r="AF207" s="28">
        <v>60</v>
      </c>
      <c r="AG207" s="30" t="s">
        <v>136</v>
      </c>
      <c r="AH207" s="30">
        <f>INDEX(공차방식!$C$6:$D$29,MATCH(AE207,공차방식!$B$6:$B$29,0),MATCH(RIGHT(AG207,1),공차방식!$C$5:$D$5,0))/1000</f>
        <v>0</v>
      </c>
      <c r="AI207" s="28">
        <f t="shared" ca="1" si="28"/>
        <v>131.4179</v>
      </c>
      <c r="AJ207" s="28">
        <f t="shared" si="29"/>
        <v>131.10290000000001</v>
      </c>
      <c r="AK207" s="28">
        <f t="array" aca="1" ref="AK207" ca="1">ROUND(INDEX(공차방식!T$6:X$50,MATCH(AQ207&amp;AE207,공차방식!R$6:R$50&amp;공차방식!S$6:S$50,0),MATCH(VALUE(LEFT(AG207,1)),공차방식!T$5:X$5,0))/1000,4)</f>
        <v>0.315</v>
      </c>
      <c r="AL207" s="28">
        <f t="shared" si="30"/>
        <v>129.13480000000001</v>
      </c>
      <c r="AM207" s="28">
        <f t="shared" si="31"/>
        <v>128.50479999999999</v>
      </c>
      <c r="AN207" s="28">
        <f t="array" ref="AN207">ROUND(INDEX(공차방식!H$6:L$29,MATCH(AE207,공차방식!B$6:B$29,0),MATCH(VALUE(LEFT(AG207,1)),공차방식!H$5:L$5,0))/1000,4)</f>
        <v>0.63</v>
      </c>
      <c r="AO207" s="28">
        <v>132.625</v>
      </c>
      <c r="AQ207" s="39">
        <f ca="1">OFFSET(공차방식!R$5,COUNTIF(공차방식!R$6:R$50,"&lt;"&amp;AD207)+1,0)</f>
        <v>180</v>
      </c>
    </row>
    <row r="208" spans="2:43" ht="15" x14ac:dyDescent="0.3">
      <c r="B208" s="76" t="str">
        <f t="shared" si="24"/>
        <v>M135×4</v>
      </c>
      <c r="C208" s="77" t="s">
        <v>212</v>
      </c>
      <c r="D208" s="77" t="s">
        <v>221</v>
      </c>
      <c r="E208" s="74" t="s">
        <v>135</v>
      </c>
      <c r="F208" s="75">
        <v>135</v>
      </c>
      <c r="G208" s="75">
        <v>4</v>
      </c>
      <c r="H208" s="74" t="s">
        <v>133</v>
      </c>
      <c r="I208" s="87" t="s">
        <v>136</v>
      </c>
      <c r="J208" s="75" t="s">
        <v>315</v>
      </c>
      <c r="K208" s="58" t="s">
        <v>491</v>
      </c>
      <c r="L208" s="75">
        <v>135</v>
      </c>
      <c r="M208" s="75">
        <v>4</v>
      </c>
      <c r="N208" s="74">
        <v>60</v>
      </c>
      <c r="O208" s="101">
        <f t="array" ref="O208">IFERROR(INDEX($AD$11:$AO$1485,MATCH($B208&amp;$I208,$Z$11:$Z$1485&amp;$AG$11:$AG$1485,0),MATCH($C208,$AD$9:$AO$9,0)),"-")</f>
        <v>135</v>
      </c>
      <c r="P208" s="75">
        <v>30</v>
      </c>
      <c r="Q208" s="75">
        <v>2</v>
      </c>
      <c r="R208" s="101">
        <f t="array" ref="R208">IFERROR(INDEX($AD$11:$AO$1485,MATCH($B208&amp;$I208,$Z$11:$Z$1485&amp;$AG$11:$AG$1485,0),MATCH($D208,$AD$9:$AO$9,0)),"-")</f>
        <v>132.40190000000001</v>
      </c>
      <c r="S208" s="75">
        <v>23</v>
      </c>
      <c r="T208" s="75">
        <v>9</v>
      </c>
      <c r="U208" s="75">
        <v>6</v>
      </c>
      <c r="V208" s="75">
        <v>8</v>
      </c>
      <c r="W208" s="50">
        <f t="shared" si="26"/>
        <v>28</v>
      </c>
      <c r="X208" s="50">
        <f t="shared" si="27"/>
        <v>14</v>
      </c>
      <c r="Z208" s="27" t="str">
        <f t="shared" si="25"/>
        <v>M135×4</v>
      </c>
      <c r="AA208" s="28" t="s">
        <v>135</v>
      </c>
      <c r="AB208" s="28"/>
      <c r="AC208" s="28"/>
      <c r="AD208" s="27">
        <v>135</v>
      </c>
      <c r="AE208" s="27">
        <v>4</v>
      </c>
      <c r="AF208" s="28">
        <v>60</v>
      </c>
      <c r="AG208" s="30" t="s">
        <v>136</v>
      </c>
      <c r="AH208" s="30">
        <f>INDEX(공차방식!$C$6:$D$29,MATCH(AE208,공차방식!$B$6:$B$29,0),MATCH(RIGHT(AG208,1),공차방식!$C$5:$D$5,0))/1000</f>
        <v>0</v>
      </c>
      <c r="AI208" s="28">
        <f t="shared" ca="1" si="28"/>
        <v>132.6669</v>
      </c>
      <c r="AJ208" s="28">
        <f t="shared" si="29"/>
        <v>132.40190000000001</v>
      </c>
      <c r="AK208" s="28">
        <f t="array" aca="1" ref="AK208" ca="1">ROUND(INDEX(공차방식!T$6:X$50,MATCH(AQ208&amp;AE208,공차방식!R$6:R$50&amp;공차방식!S$6:S$50,0),MATCH(VALUE(LEFT(AG208,1)),공차방식!T$5:X$5,0))/1000,4)</f>
        <v>0.26500000000000001</v>
      </c>
      <c r="AL208" s="28">
        <f t="shared" si="30"/>
        <v>131.14490000000001</v>
      </c>
      <c r="AM208" s="28">
        <f t="shared" si="31"/>
        <v>130.66990000000001</v>
      </c>
      <c r="AN208" s="28">
        <f t="array" ref="AN208">ROUND(INDEX(공차방식!H$6:L$29,MATCH(AE208,공차방식!B$6:B$29,0),MATCH(VALUE(LEFT(AG208,1)),공차방식!H$5:L$5,0))/1000,4)</f>
        <v>0.47499999999999998</v>
      </c>
      <c r="AO208" s="28">
        <v>133.47399999999999</v>
      </c>
      <c r="AQ208" s="39">
        <f ca="1">OFFSET(공차방식!R$5,COUNTIF(공차방식!R$6:R$50,"&lt;"&amp;AD208)+1,0)</f>
        <v>180</v>
      </c>
    </row>
    <row r="209" spans="2:43" ht="15" x14ac:dyDescent="0.3">
      <c r="B209" s="76" t="str">
        <f t="shared" si="24"/>
        <v>M135×3</v>
      </c>
      <c r="C209" s="77" t="s">
        <v>212</v>
      </c>
      <c r="D209" s="77" t="s">
        <v>221</v>
      </c>
      <c r="E209" s="74" t="s">
        <v>135</v>
      </c>
      <c r="F209" s="75">
        <v>135</v>
      </c>
      <c r="G209" s="75">
        <v>3</v>
      </c>
      <c r="H209" s="74" t="s">
        <v>133</v>
      </c>
      <c r="I209" s="87" t="s">
        <v>136</v>
      </c>
      <c r="J209" s="75" t="s">
        <v>315</v>
      </c>
      <c r="K209" s="58" t="s">
        <v>491</v>
      </c>
      <c r="L209" s="75">
        <v>135</v>
      </c>
      <c r="M209" s="75">
        <v>3</v>
      </c>
      <c r="N209" s="74">
        <v>60</v>
      </c>
      <c r="O209" s="101">
        <f t="array" ref="O209">IFERROR(INDEX($AD$11:$AO$1485,MATCH($B209&amp;$I209,$Z$11:$Z$1485&amp;$AG$11:$AG$1485,0),MATCH($C209,$AD$9:$AO$9,0)),"-")</f>
        <v>135</v>
      </c>
      <c r="P209" s="75">
        <v>30</v>
      </c>
      <c r="Q209" s="75">
        <v>2</v>
      </c>
      <c r="R209" s="101">
        <f t="array" ref="R209">IFERROR(INDEX($AD$11:$AO$1485,MATCH($B209&amp;$I209,$Z$11:$Z$1485&amp;$AG$11:$AG$1485,0),MATCH($D209,$AD$9:$AO$9,0)),"-")</f>
        <v>133.0514</v>
      </c>
      <c r="S209" s="75">
        <v>23</v>
      </c>
      <c r="T209" s="75">
        <v>9</v>
      </c>
      <c r="U209" s="75">
        <v>5</v>
      </c>
      <c r="V209" s="75">
        <v>9</v>
      </c>
      <c r="W209" s="50">
        <f t="shared" si="26"/>
        <v>28</v>
      </c>
      <c r="X209" s="50">
        <f t="shared" si="27"/>
        <v>14</v>
      </c>
      <c r="Z209" s="27" t="str">
        <f t="shared" si="25"/>
        <v>M135×3</v>
      </c>
      <c r="AA209" s="28" t="s">
        <v>135</v>
      </c>
      <c r="AB209" s="28"/>
      <c r="AC209" s="28"/>
      <c r="AD209" s="27">
        <v>135</v>
      </c>
      <c r="AE209" s="27">
        <v>3</v>
      </c>
      <c r="AF209" s="28">
        <v>60</v>
      </c>
      <c r="AG209" s="30" t="s">
        <v>136</v>
      </c>
      <c r="AH209" s="30">
        <f>INDEX(공차방식!$C$6:$D$29,MATCH(AE209,공차방식!$B$6:$B$29,0),MATCH(RIGHT(AG209,1),공차방식!$C$5:$D$5,0))/1000</f>
        <v>0</v>
      </c>
      <c r="AI209" s="28">
        <f t="shared" ca="1" si="28"/>
        <v>133.28739999999999</v>
      </c>
      <c r="AJ209" s="28">
        <f t="shared" si="29"/>
        <v>133.0514</v>
      </c>
      <c r="AK209" s="28">
        <f t="array" aca="1" ref="AK209" ca="1">ROUND(INDEX(공차방식!T$6:X$50,MATCH(AQ209&amp;AE209,공차방식!R$6:R$50&amp;공차방식!S$6:S$50,0),MATCH(VALUE(LEFT(AG209,1)),공차방식!T$5:X$5,0))/1000,4)</f>
        <v>0.23599999999999999</v>
      </c>
      <c r="AL209" s="28">
        <f t="shared" si="30"/>
        <v>132.1524</v>
      </c>
      <c r="AM209" s="28">
        <f t="shared" si="31"/>
        <v>131.75239999999999</v>
      </c>
      <c r="AN209" s="28">
        <f t="array" ref="AN209">ROUND(INDEX(공차방식!H$6:L$29,MATCH(AE209,공차방식!B$6:B$29,0),MATCH(VALUE(LEFT(AG209,1)),공차방식!H$5:L$5,0))/1000,4)</f>
        <v>0.4</v>
      </c>
      <c r="AO209" s="28">
        <v>133.89400000000001</v>
      </c>
      <c r="AQ209" s="39">
        <f ca="1">OFFSET(공차방식!R$5,COUNTIF(공차방식!R$6:R$50,"&lt;"&amp;AD209)+1,0)</f>
        <v>180</v>
      </c>
    </row>
    <row r="210" spans="2:43" ht="15" x14ac:dyDescent="0.3">
      <c r="B210" s="76" t="str">
        <f t="shared" si="24"/>
        <v>M135×2</v>
      </c>
      <c r="C210" s="77" t="s">
        <v>212</v>
      </c>
      <c r="D210" s="77" t="s">
        <v>221</v>
      </c>
      <c r="E210" s="74" t="s">
        <v>135</v>
      </c>
      <c r="F210" s="75">
        <v>135</v>
      </c>
      <c r="G210" s="75">
        <v>2</v>
      </c>
      <c r="H210" s="74" t="s">
        <v>133</v>
      </c>
      <c r="I210" s="87" t="s">
        <v>136</v>
      </c>
      <c r="J210" s="75" t="s">
        <v>315</v>
      </c>
      <c r="K210" s="58" t="s">
        <v>491</v>
      </c>
      <c r="L210" s="75">
        <v>135</v>
      </c>
      <c r="M210" s="75">
        <v>2</v>
      </c>
      <c r="N210" s="74">
        <v>60</v>
      </c>
      <c r="O210" s="101">
        <f t="array" ref="O210">IFERROR(INDEX($AD$11:$AO$1485,MATCH($B210&amp;$I210,$Z$11:$Z$1485&amp;$AG$11:$AG$1485,0),MATCH($C210,$AD$9:$AO$9,0)),"-")</f>
        <v>135</v>
      </c>
      <c r="P210" s="75">
        <v>22</v>
      </c>
      <c r="Q210" s="75">
        <v>2</v>
      </c>
      <c r="R210" s="101">
        <f t="array" ref="R210">IFERROR(INDEX($AD$11:$AO$1485,MATCH($B210&amp;$I210,$Z$11:$Z$1485&amp;$AG$11:$AG$1485,0),MATCH($D210,$AD$9:$AO$9,0)),"-")</f>
        <v>133.70099999999999</v>
      </c>
      <c r="S210" s="75">
        <v>17</v>
      </c>
      <c r="T210" s="75">
        <v>7</v>
      </c>
      <c r="U210" s="75">
        <v>5</v>
      </c>
      <c r="V210" s="75">
        <v>10</v>
      </c>
      <c r="W210" s="50">
        <f t="shared" si="26"/>
        <v>20</v>
      </c>
      <c r="X210" s="50">
        <f t="shared" si="27"/>
        <v>10</v>
      </c>
      <c r="Z210" s="27" t="str">
        <f t="shared" si="25"/>
        <v>M135×2</v>
      </c>
      <c r="AA210" s="28" t="s">
        <v>135</v>
      </c>
      <c r="AB210" s="28"/>
      <c r="AC210" s="28"/>
      <c r="AD210" s="27">
        <v>135</v>
      </c>
      <c r="AE210" s="27">
        <v>2</v>
      </c>
      <c r="AF210" s="28">
        <v>60</v>
      </c>
      <c r="AG210" s="30" t="s">
        <v>136</v>
      </c>
      <c r="AH210" s="30">
        <f>INDEX(공차방식!$C$6:$D$29,MATCH(AE210,공차방식!$B$6:$B$29,0),MATCH(RIGHT(AG210,1),공차방식!$C$5:$D$5,0))/1000</f>
        <v>0</v>
      </c>
      <c r="AI210" s="28">
        <f t="shared" ca="1" si="28"/>
        <v>133.90100000000001</v>
      </c>
      <c r="AJ210" s="28">
        <f t="shared" si="29"/>
        <v>133.70099999999999</v>
      </c>
      <c r="AK210" s="28">
        <f t="array" aca="1" ref="AK210" ca="1">ROUND(INDEX(공차방식!T$6:X$50,MATCH(AQ210&amp;AE210,공차방식!R$6:R$50&amp;공차방식!S$6:S$50,0),MATCH(VALUE(LEFT(AG210,1)),공차방식!T$5:X$5,0))/1000,4)</f>
        <v>0.2</v>
      </c>
      <c r="AL210" s="28">
        <f t="shared" si="30"/>
        <v>133.13489999999999</v>
      </c>
      <c r="AM210" s="28">
        <f t="shared" si="31"/>
        <v>132.8349</v>
      </c>
      <c r="AN210" s="28">
        <f t="array" ref="AN210">ROUND(INDEX(공차방식!H$6:L$29,MATCH(AE210,공차방식!B$6:B$29,0),MATCH(VALUE(LEFT(AG210,1)),공차방식!H$5:L$5,0))/1000,4)</f>
        <v>0.3</v>
      </c>
      <c r="AO210" s="28">
        <v>134.30600000000001</v>
      </c>
      <c r="AQ210" s="39">
        <f ca="1">OFFSET(공차방식!R$5,COUNTIF(공차방식!R$6:R$50,"&lt;"&amp;AD210)+1,0)</f>
        <v>180</v>
      </c>
    </row>
    <row r="211" spans="2:43" ht="15" x14ac:dyDescent="0.3">
      <c r="B211" s="76" t="str">
        <f t="shared" si="24"/>
        <v>M140×6</v>
      </c>
      <c r="C211" s="77" t="s">
        <v>212</v>
      </c>
      <c r="D211" s="77" t="s">
        <v>221</v>
      </c>
      <c r="E211" s="74" t="s">
        <v>135</v>
      </c>
      <c r="F211" s="75">
        <v>140</v>
      </c>
      <c r="G211" s="75">
        <v>6</v>
      </c>
      <c r="H211" s="74" t="s">
        <v>133</v>
      </c>
      <c r="I211" s="87" t="s">
        <v>136</v>
      </c>
      <c r="J211" s="75" t="s">
        <v>315</v>
      </c>
      <c r="K211" s="58" t="s">
        <v>491</v>
      </c>
      <c r="L211" s="75">
        <v>140</v>
      </c>
      <c r="M211" s="75">
        <v>6</v>
      </c>
      <c r="N211" s="74">
        <v>60</v>
      </c>
      <c r="O211" s="101">
        <f t="array" ref="O211">IFERROR(INDEX($AD$11:$AO$1485,MATCH($B211&amp;$I211,$Z$11:$Z$1485&amp;$AG$11:$AG$1485,0),MATCH($C211,$AD$9:$AO$9,0)),"-")</f>
        <v>140</v>
      </c>
      <c r="P211" s="75">
        <v>30</v>
      </c>
      <c r="Q211" s="75">
        <v>2</v>
      </c>
      <c r="R211" s="101">
        <f t="array" ref="R211">IFERROR(INDEX($AD$11:$AO$1485,MATCH($B211&amp;$I211,$Z$11:$Z$1485&amp;$AG$11:$AG$1485,0),MATCH($D211,$AD$9:$AO$9,0)),"-")</f>
        <v>136.10290000000001</v>
      </c>
      <c r="S211" s="75">
        <v>23</v>
      </c>
      <c r="T211" s="75">
        <v>9</v>
      </c>
      <c r="U211" s="75">
        <v>6</v>
      </c>
      <c r="V211" s="75">
        <v>8</v>
      </c>
      <c r="W211" s="50">
        <f t="shared" si="26"/>
        <v>28</v>
      </c>
      <c r="X211" s="50">
        <f t="shared" si="27"/>
        <v>14</v>
      </c>
      <c r="Z211" s="27" t="str">
        <f t="shared" si="25"/>
        <v>M140×6</v>
      </c>
      <c r="AA211" s="28" t="s">
        <v>135</v>
      </c>
      <c r="AB211" s="28"/>
      <c r="AC211" s="28"/>
      <c r="AD211" s="27">
        <v>140</v>
      </c>
      <c r="AE211" s="27">
        <v>6</v>
      </c>
      <c r="AF211" s="28">
        <v>60</v>
      </c>
      <c r="AG211" s="30" t="s">
        <v>136</v>
      </c>
      <c r="AH211" s="30">
        <f>INDEX(공차방식!$C$6:$D$29,MATCH(AE211,공차방식!$B$6:$B$29,0),MATCH(RIGHT(AG211,1),공차방식!$C$5:$D$5,0))/1000</f>
        <v>0</v>
      </c>
      <c r="AI211" s="28">
        <f t="shared" ca="1" si="28"/>
        <v>136.4179</v>
      </c>
      <c r="AJ211" s="28">
        <f t="shared" si="29"/>
        <v>136.10290000000001</v>
      </c>
      <c r="AK211" s="28">
        <f t="array" aca="1" ref="AK211" ca="1">ROUND(INDEX(공차방식!T$6:X$50,MATCH(AQ211&amp;AE211,공차방식!R$6:R$50&amp;공차방식!S$6:S$50,0),MATCH(VALUE(LEFT(AG211,1)),공차방식!T$5:X$5,0))/1000,4)</f>
        <v>0.315</v>
      </c>
      <c r="AL211" s="28">
        <f t="shared" si="30"/>
        <v>134.13480000000001</v>
      </c>
      <c r="AM211" s="28">
        <f t="shared" si="31"/>
        <v>133.50479999999999</v>
      </c>
      <c r="AN211" s="28">
        <f t="array" ref="AN211">ROUND(INDEX(공차방식!H$6:L$29,MATCH(AE211,공차방식!B$6:B$29,0),MATCH(VALUE(LEFT(AG211,1)),공차방식!H$5:L$5,0))/1000,4)</f>
        <v>0.63</v>
      </c>
      <c r="AO211" s="28">
        <v>137.625</v>
      </c>
      <c r="AQ211" s="39">
        <f ca="1">OFFSET(공차방식!R$5,COUNTIF(공차방식!R$6:R$50,"&lt;"&amp;AD211)+1,0)</f>
        <v>180</v>
      </c>
    </row>
    <row r="212" spans="2:43" ht="15" x14ac:dyDescent="0.3">
      <c r="B212" s="76" t="str">
        <f t="shared" si="24"/>
        <v>M140×4</v>
      </c>
      <c r="C212" s="77" t="s">
        <v>212</v>
      </c>
      <c r="D212" s="77" t="s">
        <v>221</v>
      </c>
      <c r="E212" s="74" t="s">
        <v>135</v>
      </c>
      <c r="F212" s="75">
        <v>140</v>
      </c>
      <c r="G212" s="75">
        <v>4</v>
      </c>
      <c r="H212" s="74" t="s">
        <v>133</v>
      </c>
      <c r="I212" s="87" t="s">
        <v>136</v>
      </c>
      <c r="J212" s="75" t="s">
        <v>315</v>
      </c>
      <c r="K212" s="58" t="s">
        <v>491</v>
      </c>
      <c r="L212" s="75">
        <v>140</v>
      </c>
      <c r="M212" s="75">
        <v>4</v>
      </c>
      <c r="N212" s="74">
        <v>60</v>
      </c>
      <c r="O212" s="101">
        <f t="array" ref="O212">IFERROR(INDEX($AD$11:$AO$1485,MATCH($B212&amp;$I212,$Z$11:$Z$1485&amp;$AG$11:$AG$1485,0),MATCH($C212,$AD$9:$AO$9,0)),"-")</f>
        <v>140</v>
      </c>
      <c r="P212" s="75">
        <v>30</v>
      </c>
      <c r="Q212" s="75">
        <v>2</v>
      </c>
      <c r="R212" s="101">
        <f t="array" ref="R212">IFERROR(INDEX($AD$11:$AO$1485,MATCH($B212&amp;$I212,$Z$11:$Z$1485&amp;$AG$11:$AG$1485,0),MATCH($D212,$AD$9:$AO$9,0)),"-")</f>
        <v>137.40190000000001</v>
      </c>
      <c r="S212" s="75">
        <v>23</v>
      </c>
      <c r="T212" s="75">
        <v>9</v>
      </c>
      <c r="U212" s="75">
        <v>6</v>
      </c>
      <c r="V212" s="75">
        <v>8</v>
      </c>
      <c r="W212" s="50">
        <f t="shared" si="26"/>
        <v>28</v>
      </c>
      <c r="X212" s="50">
        <f t="shared" si="27"/>
        <v>14</v>
      </c>
      <c r="Z212" s="27" t="str">
        <f t="shared" si="25"/>
        <v>M140×4</v>
      </c>
      <c r="AA212" s="28" t="s">
        <v>135</v>
      </c>
      <c r="AB212" s="28"/>
      <c r="AC212" s="28"/>
      <c r="AD212" s="27">
        <v>140</v>
      </c>
      <c r="AE212" s="27">
        <v>4</v>
      </c>
      <c r="AF212" s="28">
        <v>60</v>
      </c>
      <c r="AG212" s="30" t="s">
        <v>136</v>
      </c>
      <c r="AH212" s="30">
        <f>INDEX(공차방식!$C$6:$D$29,MATCH(AE212,공차방식!$B$6:$B$29,0),MATCH(RIGHT(AG212,1),공차방식!$C$5:$D$5,0))/1000</f>
        <v>0</v>
      </c>
      <c r="AI212" s="28">
        <f t="shared" ca="1" si="28"/>
        <v>137.6669</v>
      </c>
      <c r="AJ212" s="28">
        <f t="shared" si="29"/>
        <v>137.40190000000001</v>
      </c>
      <c r="AK212" s="28">
        <f t="array" aca="1" ref="AK212" ca="1">ROUND(INDEX(공차방식!T$6:X$50,MATCH(AQ212&amp;AE212,공차방식!R$6:R$50&amp;공차방식!S$6:S$50,0),MATCH(VALUE(LEFT(AG212,1)),공차방식!T$5:X$5,0))/1000,4)</f>
        <v>0.26500000000000001</v>
      </c>
      <c r="AL212" s="28">
        <f t="shared" si="30"/>
        <v>136.14490000000001</v>
      </c>
      <c r="AM212" s="28">
        <f t="shared" si="31"/>
        <v>135.66990000000001</v>
      </c>
      <c r="AN212" s="28">
        <f t="array" ref="AN212">ROUND(INDEX(공차방식!H$6:L$29,MATCH(AE212,공차방식!B$6:B$29,0),MATCH(VALUE(LEFT(AG212,1)),공차방식!H$5:L$5,0))/1000,4)</f>
        <v>0.47499999999999998</v>
      </c>
      <c r="AO212" s="28">
        <v>138.47399999999999</v>
      </c>
      <c r="AQ212" s="39">
        <f ca="1">OFFSET(공차방식!R$5,COUNTIF(공차방식!R$6:R$50,"&lt;"&amp;AD212)+1,0)</f>
        <v>180</v>
      </c>
    </row>
    <row r="213" spans="2:43" ht="15" x14ac:dyDescent="0.3">
      <c r="B213" s="76" t="str">
        <f t="shared" si="24"/>
        <v>M140×3</v>
      </c>
      <c r="C213" s="77" t="s">
        <v>212</v>
      </c>
      <c r="D213" s="77" t="s">
        <v>221</v>
      </c>
      <c r="E213" s="74" t="s">
        <v>135</v>
      </c>
      <c r="F213" s="75">
        <v>140</v>
      </c>
      <c r="G213" s="75">
        <v>3</v>
      </c>
      <c r="H213" s="74" t="s">
        <v>133</v>
      </c>
      <c r="I213" s="87" t="s">
        <v>136</v>
      </c>
      <c r="J213" s="75" t="s">
        <v>315</v>
      </c>
      <c r="K213" s="58" t="s">
        <v>491</v>
      </c>
      <c r="L213" s="75">
        <v>140</v>
      </c>
      <c r="M213" s="75">
        <v>3</v>
      </c>
      <c r="N213" s="74">
        <v>60</v>
      </c>
      <c r="O213" s="101">
        <f t="array" ref="O213">IFERROR(INDEX($AD$11:$AO$1485,MATCH($B213&amp;$I213,$Z$11:$Z$1485&amp;$AG$11:$AG$1485,0),MATCH($C213,$AD$9:$AO$9,0)),"-")</f>
        <v>140</v>
      </c>
      <c r="P213" s="75">
        <v>30</v>
      </c>
      <c r="Q213" s="75">
        <v>2</v>
      </c>
      <c r="R213" s="101">
        <f t="array" ref="R213">IFERROR(INDEX($AD$11:$AO$1485,MATCH($B213&amp;$I213,$Z$11:$Z$1485&amp;$AG$11:$AG$1485,0),MATCH($D213,$AD$9:$AO$9,0)),"-")</f>
        <v>138.0514</v>
      </c>
      <c r="S213" s="75">
        <v>23</v>
      </c>
      <c r="T213" s="75">
        <v>9</v>
      </c>
      <c r="U213" s="75">
        <v>5</v>
      </c>
      <c r="V213" s="75">
        <v>9</v>
      </c>
      <c r="W213" s="50">
        <f t="shared" si="26"/>
        <v>28</v>
      </c>
      <c r="X213" s="50">
        <f t="shared" si="27"/>
        <v>14</v>
      </c>
      <c r="Z213" s="27" t="str">
        <f t="shared" si="25"/>
        <v>M140×3</v>
      </c>
      <c r="AA213" s="28" t="s">
        <v>135</v>
      </c>
      <c r="AB213" s="28"/>
      <c r="AC213" s="28"/>
      <c r="AD213" s="27">
        <v>140</v>
      </c>
      <c r="AE213" s="27">
        <v>3</v>
      </c>
      <c r="AF213" s="28">
        <v>60</v>
      </c>
      <c r="AG213" s="30" t="s">
        <v>136</v>
      </c>
      <c r="AH213" s="30">
        <f>INDEX(공차방식!$C$6:$D$29,MATCH(AE213,공차방식!$B$6:$B$29,0),MATCH(RIGHT(AG213,1),공차방식!$C$5:$D$5,0))/1000</f>
        <v>0</v>
      </c>
      <c r="AI213" s="28">
        <f t="shared" ca="1" si="28"/>
        <v>138.28739999999999</v>
      </c>
      <c r="AJ213" s="28">
        <f t="shared" si="29"/>
        <v>138.0514</v>
      </c>
      <c r="AK213" s="28">
        <f t="array" aca="1" ref="AK213" ca="1">ROUND(INDEX(공차방식!T$6:X$50,MATCH(AQ213&amp;AE213,공차방식!R$6:R$50&amp;공차방식!S$6:S$50,0),MATCH(VALUE(LEFT(AG213,1)),공차방식!T$5:X$5,0))/1000,4)</f>
        <v>0.23599999999999999</v>
      </c>
      <c r="AL213" s="28">
        <f t="shared" si="30"/>
        <v>137.1524</v>
      </c>
      <c r="AM213" s="28">
        <f t="shared" si="31"/>
        <v>136.75239999999999</v>
      </c>
      <c r="AN213" s="28">
        <f t="array" ref="AN213">ROUND(INDEX(공차방식!H$6:L$29,MATCH(AE213,공차방식!B$6:B$29,0),MATCH(VALUE(LEFT(AG213,1)),공차방식!H$5:L$5,0))/1000,4)</f>
        <v>0.4</v>
      </c>
      <c r="AO213" s="28">
        <v>138.89400000000001</v>
      </c>
      <c r="AQ213" s="39">
        <f ca="1">OFFSET(공차방식!R$5,COUNTIF(공차방식!R$6:R$50,"&lt;"&amp;AD213)+1,0)</f>
        <v>180</v>
      </c>
    </row>
    <row r="214" spans="2:43" ht="15" x14ac:dyDescent="0.3">
      <c r="B214" s="76" t="str">
        <f t="shared" si="24"/>
        <v>M140×2</v>
      </c>
      <c r="C214" s="77" t="s">
        <v>212</v>
      </c>
      <c r="D214" s="77" t="s">
        <v>221</v>
      </c>
      <c r="E214" s="74" t="s">
        <v>135</v>
      </c>
      <c r="F214" s="75">
        <v>140</v>
      </c>
      <c r="G214" s="75">
        <v>2</v>
      </c>
      <c r="H214" s="74" t="s">
        <v>133</v>
      </c>
      <c r="I214" s="87" t="s">
        <v>136</v>
      </c>
      <c r="J214" s="75" t="s">
        <v>315</v>
      </c>
      <c r="K214" s="58" t="s">
        <v>491</v>
      </c>
      <c r="L214" s="75">
        <v>140</v>
      </c>
      <c r="M214" s="75">
        <v>2</v>
      </c>
      <c r="N214" s="74">
        <v>60</v>
      </c>
      <c r="O214" s="101">
        <f t="array" ref="O214">IFERROR(INDEX($AD$11:$AO$1485,MATCH($B214&amp;$I214,$Z$11:$Z$1485&amp;$AG$11:$AG$1485,0),MATCH($C214,$AD$9:$AO$9,0)),"-")</f>
        <v>140</v>
      </c>
      <c r="P214" s="75">
        <v>22</v>
      </c>
      <c r="Q214" s="75">
        <v>2</v>
      </c>
      <c r="R214" s="101">
        <f t="array" ref="R214">IFERROR(INDEX($AD$11:$AO$1485,MATCH($B214&amp;$I214,$Z$11:$Z$1485&amp;$AG$11:$AG$1485,0),MATCH($D214,$AD$9:$AO$9,0)),"-")</f>
        <v>138.70099999999999</v>
      </c>
      <c r="S214" s="75">
        <v>17</v>
      </c>
      <c r="T214" s="75">
        <v>7</v>
      </c>
      <c r="U214" s="75">
        <v>5</v>
      </c>
      <c r="V214" s="75">
        <v>10</v>
      </c>
      <c r="W214" s="50">
        <f t="shared" si="26"/>
        <v>20</v>
      </c>
      <c r="X214" s="50">
        <f t="shared" si="27"/>
        <v>10</v>
      </c>
      <c r="Z214" s="27" t="str">
        <f t="shared" si="25"/>
        <v>M140×2</v>
      </c>
      <c r="AA214" s="28" t="s">
        <v>135</v>
      </c>
      <c r="AB214" s="28"/>
      <c r="AC214" s="28"/>
      <c r="AD214" s="27">
        <v>140</v>
      </c>
      <c r="AE214" s="27">
        <v>2</v>
      </c>
      <c r="AF214" s="28">
        <v>60</v>
      </c>
      <c r="AG214" s="30" t="s">
        <v>136</v>
      </c>
      <c r="AH214" s="30">
        <f>INDEX(공차방식!$C$6:$D$29,MATCH(AE214,공차방식!$B$6:$B$29,0),MATCH(RIGHT(AG214,1),공차방식!$C$5:$D$5,0))/1000</f>
        <v>0</v>
      </c>
      <c r="AI214" s="28">
        <f t="shared" ca="1" si="28"/>
        <v>138.90100000000001</v>
      </c>
      <c r="AJ214" s="28">
        <f t="shared" si="29"/>
        <v>138.70099999999999</v>
      </c>
      <c r="AK214" s="28">
        <f t="array" aca="1" ref="AK214" ca="1">ROUND(INDEX(공차방식!T$6:X$50,MATCH(AQ214&amp;AE214,공차방식!R$6:R$50&amp;공차방식!S$6:S$50,0),MATCH(VALUE(LEFT(AG214,1)),공차방식!T$5:X$5,0))/1000,4)</f>
        <v>0.2</v>
      </c>
      <c r="AL214" s="28">
        <f t="shared" si="30"/>
        <v>138.13489999999999</v>
      </c>
      <c r="AM214" s="28">
        <f t="shared" si="31"/>
        <v>137.8349</v>
      </c>
      <c r="AN214" s="28">
        <f t="array" ref="AN214">ROUND(INDEX(공차방식!H$6:L$29,MATCH(AE214,공차방식!B$6:B$29,0),MATCH(VALUE(LEFT(AG214,1)),공차방식!H$5:L$5,0))/1000,4)</f>
        <v>0.3</v>
      </c>
      <c r="AO214" s="28">
        <v>139.30600000000001</v>
      </c>
      <c r="AQ214" s="39">
        <f ca="1">OFFSET(공차방식!R$5,COUNTIF(공차방식!R$6:R$50,"&lt;"&amp;AD214)+1,0)</f>
        <v>180</v>
      </c>
    </row>
    <row r="215" spans="2:43" ht="15" x14ac:dyDescent="0.3">
      <c r="B215" s="76" t="str">
        <f t="shared" si="24"/>
        <v>M145×6</v>
      </c>
      <c r="C215" s="77" t="s">
        <v>212</v>
      </c>
      <c r="D215" s="77" t="s">
        <v>221</v>
      </c>
      <c r="E215" s="74" t="s">
        <v>135</v>
      </c>
      <c r="F215" s="75">
        <v>145</v>
      </c>
      <c r="G215" s="75">
        <v>6</v>
      </c>
      <c r="H215" s="74" t="s">
        <v>133</v>
      </c>
      <c r="I215" s="87" t="s">
        <v>136</v>
      </c>
      <c r="J215" s="75" t="s">
        <v>315</v>
      </c>
      <c r="K215" s="58" t="s">
        <v>491</v>
      </c>
      <c r="L215" s="75">
        <v>145</v>
      </c>
      <c r="M215" s="75">
        <v>6</v>
      </c>
      <c r="N215" s="74">
        <v>60</v>
      </c>
      <c r="O215" s="101">
        <f t="array" ref="O215">IFERROR(INDEX($AD$11:$AO$1485,MATCH($B215&amp;$I215,$Z$11:$Z$1485&amp;$AG$11:$AG$1485,0),MATCH($C215,$AD$9:$AO$9,0)),"-")</f>
        <v>145</v>
      </c>
      <c r="P215" s="75">
        <v>30</v>
      </c>
      <c r="Q215" s="75">
        <v>2</v>
      </c>
      <c r="R215" s="101">
        <f t="array" ref="R215">IFERROR(INDEX($AD$11:$AO$1485,MATCH($B215&amp;$I215,$Z$11:$Z$1485&amp;$AG$11:$AG$1485,0),MATCH($D215,$AD$9:$AO$9,0)),"-")</f>
        <v>141.10290000000001</v>
      </c>
      <c r="S215" s="75">
        <v>23</v>
      </c>
      <c r="T215" s="75">
        <v>9</v>
      </c>
      <c r="U215" s="75">
        <v>6</v>
      </c>
      <c r="V215" s="75">
        <v>8</v>
      </c>
      <c r="W215" s="50">
        <f t="shared" si="26"/>
        <v>28</v>
      </c>
      <c r="X215" s="50">
        <f t="shared" si="27"/>
        <v>14</v>
      </c>
      <c r="Z215" s="27" t="str">
        <f t="shared" si="25"/>
        <v>M145×6</v>
      </c>
      <c r="AA215" s="28" t="s">
        <v>135</v>
      </c>
      <c r="AB215" s="28"/>
      <c r="AC215" s="28"/>
      <c r="AD215" s="27">
        <v>145</v>
      </c>
      <c r="AE215" s="27">
        <v>6</v>
      </c>
      <c r="AF215" s="28">
        <v>60</v>
      </c>
      <c r="AG215" s="30" t="s">
        <v>136</v>
      </c>
      <c r="AH215" s="30">
        <f>INDEX(공차방식!$C$6:$D$29,MATCH(AE215,공차방식!$B$6:$B$29,0),MATCH(RIGHT(AG215,1),공차방식!$C$5:$D$5,0))/1000</f>
        <v>0</v>
      </c>
      <c r="AI215" s="28">
        <f t="shared" ca="1" si="28"/>
        <v>141.4179</v>
      </c>
      <c r="AJ215" s="28">
        <f t="shared" si="29"/>
        <v>141.10290000000001</v>
      </c>
      <c r="AK215" s="28">
        <f t="array" aca="1" ref="AK215" ca="1">ROUND(INDEX(공차방식!T$6:X$50,MATCH(AQ215&amp;AE215,공차방식!R$6:R$50&amp;공차방식!S$6:S$50,0),MATCH(VALUE(LEFT(AG215,1)),공차방식!T$5:X$5,0))/1000,4)</f>
        <v>0.315</v>
      </c>
      <c r="AL215" s="28">
        <f t="shared" si="30"/>
        <v>139.13480000000001</v>
      </c>
      <c r="AM215" s="28">
        <f t="shared" si="31"/>
        <v>138.50479999999999</v>
      </c>
      <c r="AN215" s="28">
        <f t="array" ref="AN215">ROUND(INDEX(공차방식!H$6:L$29,MATCH(AE215,공차방식!B$6:B$29,0),MATCH(VALUE(LEFT(AG215,1)),공차방식!H$5:L$5,0))/1000,4)</f>
        <v>0.63</v>
      </c>
      <c r="AO215" s="28">
        <v>142.625</v>
      </c>
      <c r="AQ215" s="39">
        <f ca="1">OFFSET(공차방식!R$5,COUNTIF(공차방식!R$6:R$50,"&lt;"&amp;AD215)+1,0)</f>
        <v>180</v>
      </c>
    </row>
    <row r="216" spans="2:43" ht="15" x14ac:dyDescent="0.3">
      <c r="B216" s="76" t="str">
        <f t="shared" si="24"/>
        <v>M145×4</v>
      </c>
      <c r="C216" s="77" t="s">
        <v>212</v>
      </c>
      <c r="D216" s="77" t="s">
        <v>221</v>
      </c>
      <c r="E216" s="74" t="s">
        <v>135</v>
      </c>
      <c r="F216" s="75">
        <v>145</v>
      </c>
      <c r="G216" s="75">
        <v>4</v>
      </c>
      <c r="H216" s="74" t="s">
        <v>133</v>
      </c>
      <c r="I216" s="87" t="s">
        <v>136</v>
      </c>
      <c r="J216" s="75" t="s">
        <v>315</v>
      </c>
      <c r="K216" s="58" t="s">
        <v>491</v>
      </c>
      <c r="L216" s="75">
        <v>145</v>
      </c>
      <c r="M216" s="75">
        <v>4</v>
      </c>
      <c r="N216" s="74">
        <v>60</v>
      </c>
      <c r="O216" s="101">
        <f t="array" ref="O216">IFERROR(INDEX($AD$11:$AO$1485,MATCH($B216&amp;$I216,$Z$11:$Z$1485&amp;$AG$11:$AG$1485,0),MATCH($C216,$AD$9:$AO$9,0)),"-")</f>
        <v>145</v>
      </c>
      <c r="P216" s="75">
        <v>30</v>
      </c>
      <c r="Q216" s="75">
        <v>2</v>
      </c>
      <c r="R216" s="101">
        <f t="array" ref="R216">IFERROR(INDEX($AD$11:$AO$1485,MATCH($B216&amp;$I216,$Z$11:$Z$1485&amp;$AG$11:$AG$1485,0),MATCH($D216,$AD$9:$AO$9,0)),"-")</f>
        <v>142.40190000000001</v>
      </c>
      <c r="S216" s="75">
        <v>23</v>
      </c>
      <c r="T216" s="75">
        <v>9</v>
      </c>
      <c r="U216" s="75">
        <v>6</v>
      </c>
      <c r="V216" s="75">
        <v>8</v>
      </c>
      <c r="W216" s="50">
        <f t="shared" si="26"/>
        <v>28</v>
      </c>
      <c r="X216" s="50">
        <f t="shared" si="27"/>
        <v>14</v>
      </c>
      <c r="Z216" s="27" t="str">
        <f t="shared" si="25"/>
        <v>M145×4</v>
      </c>
      <c r="AA216" s="28" t="s">
        <v>135</v>
      </c>
      <c r="AB216" s="28"/>
      <c r="AC216" s="28"/>
      <c r="AD216" s="27">
        <v>145</v>
      </c>
      <c r="AE216" s="27">
        <v>4</v>
      </c>
      <c r="AF216" s="28">
        <v>60</v>
      </c>
      <c r="AG216" s="30" t="s">
        <v>136</v>
      </c>
      <c r="AH216" s="30">
        <f>INDEX(공차방식!$C$6:$D$29,MATCH(AE216,공차방식!$B$6:$B$29,0),MATCH(RIGHT(AG216,1),공차방식!$C$5:$D$5,0))/1000</f>
        <v>0</v>
      </c>
      <c r="AI216" s="28">
        <f t="shared" ca="1" si="28"/>
        <v>142.6669</v>
      </c>
      <c r="AJ216" s="28">
        <f t="shared" si="29"/>
        <v>142.40190000000001</v>
      </c>
      <c r="AK216" s="28">
        <f t="array" aca="1" ref="AK216" ca="1">ROUND(INDEX(공차방식!T$6:X$50,MATCH(AQ216&amp;AE216,공차방식!R$6:R$50&amp;공차방식!S$6:S$50,0),MATCH(VALUE(LEFT(AG216,1)),공차방식!T$5:X$5,0))/1000,4)</f>
        <v>0.26500000000000001</v>
      </c>
      <c r="AL216" s="28">
        <f t="shared" si="30"/>
        <v>141.14490000000001</v>
      </c>
      <c r="AM216" s="28">
        <f t="shared" si="31"/>
        <v>140.66990000000001</v>
      </c>
      <c r="AN216" s="28">
        <f t="array" ref="AN216">ROUND(INDEX(공차방식!H$6:L$29,MATCH(AE216,공차방식!B$6:B$29,0),MATCH(VALUE(LEFT(AG216,1)),공차방식!H$5:L$5,0))/1000,4)</f>
        <v>0.47499999999999998</v>
      </c>
      <c r="AO216" s="28">
        <v>143.47399999999999</v>
      </c>
      <c r="AQ216" s="39">
        <f ca="1">OFFSET(공차방식!R$5,COUNTIF(공차방식!R$6:R$50,"&lt;"&amp;AD216)+1,0)</f>
        <v>180</v>
      </c>
    </row>
    <row r="217" spans="2:43" ht="15" x14ac:dyDescent="0.3">
      <c r="B217" s="76" t="str">
        <f t="shared" si="24"/>
        <v>M145×3</v>
      </c>
      <c r="C217" s="77" t="s">
        <v>212</v>
      </c>
      <c r="D217" s="77" t="s">
        <v>221</v>
      </c>
      <c r="E217" s="74" t="s">
        <v>135</v>
      </c>
      <c r="F217" s="75">
        <v>145</v>
      </c>
      <c r="G217" s="75">
        <v>3</v>
      </c>
      <c r="H217" s="74" t="s">
        <v>133</v>
      </c>
      <c r="I217" s="87" t="s">
        <v>136</v>
      </c>
      <c r="J217" s="75" t="s">
        <v>315</v>
      </c>
      <c r="K217" s="58" t="s">
        <v>491</v>
      </c>
      <c r="L217" s="75">
        <v>145</v>
      </c>
      <c r="M217" s="75">
        <v>3</v>
      </c>
      <c r="N217" s="74">
        <v>60</v>
      </c>
      <c r="O217" s="101">
        <f t="array" ref="O217">IFERROR(INDEX($AD$11:$AO$1485,MATCH($B217&amp;$I217,$Z$11:$Z$1485&amp;$AG$11:$AG$1485,0),MATCH($C217,$AD$9:$AO$9,0)),"-")</f>
        <v>145</v>
      </c>
      <c r="P217" s="75">
        <v>30</v>
      </c>
      <c r="Q217" s="75">
        <v>2</v>
      </c>
      <c r="R217" s="101">
        <f t="array" ref="R217">IFERROR(INDEX($AD$11:$AO$1485,MATCH($B217&amp;$I217,$Z$11:$Z$1485&amp;$AG$11:$AG$1485,0),MATCH($D217,$AD$9:$AO$9,0)),"-")</f>
        <v>143.0514</v>
      </c>
      <c r="S217" s="75">
        <v>23</v>
      </c>
      <c r="T217" s="75">
        <v>9</v>
      </c>
      <c r="U217" s="75">
        <v>5</v>
      </c>
      <c r="V217" s="75">
        <v>9</v>
      </c>
      <c r="W217" s="50">
        <f t="shared" si="26"/>
        <v>28</v>
      </c>
      <c r="X217" s="50">
        <f t="shared" si="27"/>
        <v>14</v>
      </c>
      <c r="Z217" s="27" t="str">
        <f t="shared" si="25"/>
        <v>M145×3</v>
      </c>
      <c r="AA217" s="28" t="s">
        <v>135</v>
      </c>
      <c r="AB217" s="28"/>
      <c r="AC217" s="28"/>
      <c r="AD217" s="27">
        <v>145</v>
      </c>
      <c r="AE217" s="27">
        <v>3</v>
      </c>
      <c r="AF217" s="28">
        <v>60</v>
      </c>
      <c r="AG217" s="30" t="s">
        <v>136</v>
      </c>
      <c r="AH217" s="30">
        <f>INDEX(공차방식!$C$6:$D$29,MATCH(AE217,공차방식!$B$6:$B$29,0),MATCH(RIGHT(AG217,1),공차방식!$C$5:$D$5,0))/1000</f>
        <v>0</v>
      </c>
      <c r="AI217" s="28">
        <f t="shared" ca="1" si="28"/>
        <v>143.28739999999999</v>
      </c>
      <c r="AJ217" s="28">
        <f t="shared" si="29"/>
        <v>143.0514</v>
      </c>
      <c r="AK217" s="28">
        <f t="array" aca="1" ref="AK217" ca="1">ROUND(INDEX(공차방식!T$6:X$50,MATCH(AQ217&amp;AE217,공차방식!R$6:R$50&amp;공차방식!S$6:S$50,0),MATCH(VALUE(LEFT(AG217,1)),공차방식!T$5:X$5,0))/1000,4)</f>
        <v>0.23599999999999999</v>
      </c>
      <c r="AL217" s="28">
        <f t="shared" si="30"/>
        <v>142.1524</v>
      </c>
      <c r="AM217" s="28">
        <f t="shared" si="31"/>
        <v>141.75239999999999</v>
      </c>
      <c r="AN217" s="28">
        <f t="array" ref="AN217">ROUND(INDEX(공차방식!H$6:L$29,MATCH(AE217,공차방식!B$6:B$29,0),MATCH(VALUE(LEFT(AG217,1)),공차방식!H$5:L$5,0))/1000,4)</f>
        <v>0.4</v>
      </c>
      <c r="AO217" s="28">
        <v>143.89400000000001</v>
      </c>
      <c r="AQ217" s="39">
        <f ca="1">OFFSET(공차방식!R$5,COUNTIF(공차방식!R$6:R$50,"&lt;"&amp;AD217)+1,0)</f>
        <v>180</v>
      </c>
    </row>
    <row r="218" spans="2:43" ht="15" x14ac:dyDescent="0.3">
      <c r="B218" s="76" t="str">
        <f t="shared" si="24"/>
        <v>M145×2</v>
      </c>
      <c r="C218" s="77" t="s">
        <v>212</v>
      </c>
      <c r="D218" s="77" t="s">
        <v>221</v>
      </c>
      <c r="E218" s="74" t="s">
        <v>135</v>
      </c>
      <c r="F218" s="75">
        <v>145</v>
      </c>
      <c r="G218" s="75">
        <v>2</v>
      </c>
      <c r="H218" s="74" t="s">
        <v>133</v>
      </c>
      <c r="I218" s="87" t="s">
        <v>136</v>
      </c>
      <c r="J218" s="75" t="s">
        <v>315</v>
      </c>
      <c r="K218" s="58" t="s">
        <v>491</v>
      </c>
      <c r="L218" s="75">
        <v>145</v>
      </c>
      <c r="M218" s="75">
        <v>2</v>
      </c>
      <c r="N218" s="74">
        <v>60</v>
      </c>
      <c r="O218" s="101">
        <f t="array" ref="O218">IFERROR(INDEX($AD$11:$AO$1485,MATCH($B218&amp;$I218,$Z$11:$Z$1485&amp;$AG$11:$AG$1485,0),MATCH($C218,$AD$9:$AO$9,0)),"-")</f>
        <v>145</v>
      </c>
      <c r="P218" s="75">
        <v>22</v>
      </c>
      <c r="Q218" s="75">
        <v>2</v>
      </c>
      <c r="R218" s="101">
        <f t="array" ref="R218">IFERROR(INDEX($AD$11:$AO$1485,MATCH($B218&amp;$I218,$Z$11:$Z$1485&amp;$AG$11:$AG$1485,0),MATCH($D218,$AD$9:$AO$9,0)),"-")</f>
        <v>143.70099999999999</v>
      </c>
      <c r="S218" s="75">
        <v>17</v>
      </c>
      <c r="T218" s="75">
        <v>7</v>
      </c>
      <c r="U218" s="75">
        <v>5</v>
      </c>
      <c r="V218" s="75">
        <v>10</v>
      </c>
      <c r="W218" s="50">
        <f t="shared" si="26"/>
        <v>20</v>
      </c>
      <c r="X218" s="50">
        <f t="shared" si="27"/>
        <v>10</v>
      </c>
      <c r="Z218" s="27" t="str">
        <f t="shared" si="25"/>
        <v>M145×2</v>
      </c>
      <c r="AA218" s="28" t="s">
        <v>135</v>
      </c>
      <c r="AB218" s="28"/>
      <c r="AC218" s="28"/>
      <c r="AD218" s="27">
        <v>145</v>
      </c>
      <c r="AE218" s="27">
        <v>2</v>
      </c>
      <c r="AF218" s="28">
        <v>60</v>
      </c>
      <c r="AG218" s="30" t="s">
        <v>136</v>
      </c>
      <c r="AH218" s="30">
        <f>INDEX(공차방식!$C$6:$D$29,MATCH(AE218,공차방식!$B$6:$B$29,0),MATCH(RIGHT(AG218,1),공차방식!$C$5:$D$5,0))/1000</f>
        <v>0</v>
      </c>
      <c r="AI218" s="28">
        <f t="shared" ca="1" si="28"/>
        <v>143.90100000000001</v>
      </c>
      <c r="AJ218" s="28">
        <f t="shared" si="29"/>
        <v>143.70099999999999</v>
      </c>
      <c r="AK218" s="28">
        <f t="array" aca="1" ref="AK218" ca="1">ROUND(INDEX(공차방식!T$6:X$50,MATCH(AQ218&amp;AE218,공차방식!R$6:R$50&amp;공차방식!S$6:S$50,0),MATCH(VALUE(LEFT(AG218,1)),공차방식!T$5:X$5,0))/1000,4)</f>
        <v>0.2</v>
      </c>
      <c r="AL218" s="28">
        <f t="shared" si="30"/>
        <v>143.13489999999999</v>
      </c>
      <c r="AM218" s="28">
        <f t="shared" si="31"/>
        <v>142.8349</v>
      </c>
      <c r="AN218" s="28">
        <f t="array" ref="AN218">ROUND(INDEX(공차방식!H$6:L$29,MATCH(AE218,공차방식!B$6:B$29,0),MATCH(VALUE(LEFT(AG218,1)),공차방식!H$5:L$5,0))/1000,4)</f>
        <v>0.3</v>
      </c>
      <c r="AO218" s="28">
        <v>144.30600000000001</v>
      </c>
      <c r="AQ218" s="39">
        <f ca="1">OFFSET(공차방식!R$5,COUNTIF(공차방식!R$6:R$50,"&lt;"&amp;AD218)+1,0)</f>
        <v>180</v>
      </c>
    </row>
    <row r="219" spans="2:43" ht="15" x14ac:dyDescent="0.3">
      <c r="B219" s="76" t="str">
        <f t="shared" si="24"/>
        <v>M150×6</v>
      </c>
      <c r="C219" s="77" t="s">
        <v>212</v>
      </c>
      <c r="D219" s="77" t="s">
        <v>221</v>
      </c>
      <c r="E219" s="74" t="s">
        <v>135</v>
      </c>
      <c r="F219" s="75">
        <v>150</v>
      </c>
      <c r="G219" s="75">
        <v>6</v>
      </c>
      <c r="H219" s="74" t="s">
        <v>133</v>
      </c>
      <c r="I219" s="87" t="s">
        <v>136</v>
      </c>
      <c r="J219" s="75" t="s">
        <v>315</v>
      </c>
      <c r="K219" s="58" t="s">
        <v>491</v>
      </c>
      <c r="L219" s="75">
        <v>150</v>
      </c>
      <c r="M219" s="75">
        <v>6</v>
      </c>
      <c r="N219" s="74">
        <v>60</v>
      </c>
      <c r="O219" s="101">
        <f t="array" ref="O219">IFERROR(INDEX($AD$11:$AO$1485,MATCH($B219&amp;$I219,$Z$11:$Z$1485&amp;$AG$11:$AG$1485,0),MATCH($C219,$AD$9:$AO$9,0)),"-")</f>
        <v>150</v>
      </c>
      <c r="P219" s="75">
        <v>30</v>
      </c>
      <c r="Q219" s="75">
        <v>2</v>
      </c>
      <c r="R219" s="101">
        <f t="array" ref="R219">IFERROR(INDEX($AD$11:$AO$1485,MATCH($B219&amp;$I219,$Z$11:$Z$1485&amp;$AG$11:$AG$1485,0),MATCH($D219,$AD$9:$AO$9,0)),"-")</f>
        <v>146.10290000000001</v>
      </c>
      <c r="S219" s="75">
        <v>23</v>
      </c>
      <c r="T219" s="75">
        <v>9</v>
      </c>
      <c r="U219" s="75">
        <v>6</v>
      </c>
      <c r="V219" s="75">
        <v>8</v>
      </c>
      <c r="W219" s="50">
        <f t="shared" si="26"/>
        <v>28</v>
      </c>
      <c r="X219" s="50">
        <f t="shared" si="27"/>
        <v>14</v>
      </c>
      <c r="Z219" s="27" t="str">
        <f t="shared" si="25"/>
        <v>M150×6</v>
      </c>
      <c r="AA219" s="28" t="s">
        <v>135</v>
      </c>
      <c r="AB219" s="28"/>
      <c r="AC219" s="28"/>
      <c r="AD219" s="27">
        <v>150</v>
      </c>
      <c r="AE219" s="27">
        <v>6</v>
      </c>
      <c r="AF219" s="28">
        <v>60</v>
      </c>
      <c r="AG219" s="30" t="s">
        <v>136</v>
      </c>
      <c r="AH219" s="30">
        <f>INDEX(공차방식!$C$6:$D$29,MATCH(AE219,공차방식!$B$6:$B$29,0),MATCH(RIGHT(AG219,1),공차방식!$C$5:$D$5,0))/1000</f>
        <v>0</v>
      </c>
      <c r="AI219" s="28">
        <f t="shared" ca="1" si="28"/>
        <v>146.4179</v>
      </c>
      <c r="AJ219" s="28">
        <f t="shared" si="29"/>
        <v>146.10290000000001</v>
      </c>
      <c r="AK219" s="28">
        <f t="array" aca="1" ref="AK219" ca="1">ROUND(INDEX(공차방식!T$6:X$50,MATCH(AQ219&amp;AE219,공차방식!R$6:R$50&amp;공차방식!S$6:S$50,0),MATCH(VALUE(LEFT(AG219,1)),공차방식!T$5:X$5,0))/1000,4)</f>
        <v>0.315</v>
      </c>
      <c r="AL219" s="28">
        <f t="shared" si="30"/>
        <v>144.13480000000001</v>
      </c>
      <c r="AM219" s="28">
        <f t="shared" si="31"/>
        <v>143.50479999999999</v>
      </c>
      <c r="AN219" s="28">
        <f t="array" ref="AN219">ROUND(INDEX(공차방식!H$6:L$29,MATCH(AE219,공차방식!B$6:B$29,0),MATCH(VALUE(LEFT(AG219,1)),공차방식!H$5:L$5,0))/1000,4)</f>
        <v>0.63</v>
      </c>
      <c r="AO219" s="28">
        <v>147.625</v>
      </c>
      <c r="AQ219" s="39">
        <f ca="1">OFFSET(공차방식!R$5,COUNTIF(공차방식!R$6:R$50,"&lt;"&amp;AD219)+1,0)</f>
        <v>180</v>
      </c>
    </row>
    <row r="220" spans="2:43" ht="15" x14ac:dyDescent="0.3">
      <c r="B220" s="76" t="str">
        <f t="shared" si="24"/>
        <v>M150×4</v>
      </c>
      <c r="C220" s="77" t="s">
        <v>212</v>
      </c>
      <c r="D220" s="77" t="s">
        <v>221</v>
      </c>
      <c r="E220" s="74" t="s">
        <v>135</v>
      </c>
      <c r="F220" s="75">
        <v>150</v>
      </c>
      <c r="G220" s="75">
        <v>4</v>
      </c>
      <c r="H220" s="74" t="s">
        <v>133</v>
      </c>
      <c r="I220" s="87" t="s">
        <v>136</v>
      </c>
      <c r="J220" s="75" t="s">
        <v>315</v>
      </c>
      <c r="K220" s="58" t="s">
        <v>491</v>
      </c>
      <c r="L220" s="75">
        <v>150</v>
      </c>
      <c r="M220" s="75">
        <v>4</v>
      </c>
      <c r="N220" s="74">
        <v>60</v>
      </c>
      <c r="O220" s="101">
        <f t="array" ref="O220">IFERROR(INDEX($AD$11:$AO$1485,MATCH($B220&amp;$I220,$Z$11:$Z$1485&amp;$AG$11:$AG$1485,0),MATCH($C220,$AD$9:$AO$9,0)),"-")</f>
        <v>150</v>
      </c>
      <c r="P220" s="75">
        <v>30</v>
      </c>
      <c r="Q220" s="75">
        <v>2</v>
      </c>
      <c r="R220" s="101">
        <f t="array" ref="R220">IFERROR(INDEX($AD$11:$AO$1485,MATCH($B220&amp;$I220,$Z$11:$Z$1485&amp;$AG$11:$AG$1485,0),MATCH($D220,$AD$9:$AO$9,0)),"-")</f>
        <v>147.40190000000001</v>
      </c>
      <c r="S220" s="75">
        <v>23</v>
      </c>
      <c r="T220" s="75">
        <v>9</v>
      </c>
      <c r="U220" s="75">
        <v>6</v>
      </c>
      <c r="V220" s="75">
        <v>8</v>
      </c>
      <c r="W220" s="50">
        <f t="shared" si="26"/>
        <v>28</v>
      </c>
      <c r="X220" s="50">
        <f t="shared" si="27"/>
        <v>14</v>
      </c>
      <c r="Z220" s="27" t="str">
        <f t="shared" si="25"/>
        <v>M150×4</v>
      </c>
      <c r="AA220" s="28" t="s">
        <v>135</v>
      </c>
      <c r="AB220" s="28"/>
      <c r="AC220" s="28"/>
      <c r="AD220" s="27">
        <v>150</v>
      </c>
      <c r="AE220" s="27">
        <v>4</v>
      </c>
      <c r="AF220" s="28">
        <v>60</v>
      </c>
      <c r="AG220" s="30" t="s">
        <v>136</v>
      </c>
      <c r="AH220" s="30">
        <f>INDEX(공차방식!$C$6:$D$29,MATCH(AE220,공차방식!$B$6:$B$29,0),MATCH(RIGHT(AG220,1),공차방식!$C$5:$D$5,0))/1000</f>
        <v>0</v>
      </c>
      <c r="AI220" s="28">
        <f t="shared" ca="1" si="28"/>
        <v>147.6669</v>
      </c>
      <c r="AJ220" s="28">
        <f t="shared" si="29"/>
        <v>147.40190000000001</v>
      </c>
      <c r="AK220" s="28">
        <f t="array" aca="1" ref="AK220" ca="1">ROUND(INDEX(공차방식!T$6:X$50,MATCH(AQ220&amp;AE220,공차방식!R$6:R$50&amp;공차방식!S$6:S$50,0),MATCH(VALUE(LEFT(AG220,1)),공차방식!T$5:X$5,0))/1000,4)</f>
        <v>0.26500000000000001</v>
      </c>
      <c r="AL220" s="28">
        <f t="shared" si="30"/>
        <v>146.14490000000001</v>
      </c>
      <c r="AM220" s="28">
        <f t="shared" si="31"/>
        <v>145.66990000000001</v>
      </c>
      <c r="AN220" s="28">
        <f t="array" ref="AN220">ROUND(INDEX(공차방식!H$6:L$29,MATCH(AE220,공차방식!B$6:B$29,0),MATCH(VALUE(LEFT(AG220,1)),공차방식!H$5:L$5,0))/1000,4)</f>
        <v>0.47499999999999998</v>
      </c>
      <c r="AO220" s="28">
        <v>148.47399999999999</v>
      </c>
      <c r="AQ220" s="39">
        <f ca="1">OFFSET(공차방식!R$5,COUNTIF(공차방식!R$6:R$50,"&lt;"&amp;AD220)+1,0)</f>
        <v>180</v>
      </c>
    </row>
    <row r="221" spans="2:43" ht="15" x14ac:dyDescent="0.3">
      <c r="B221" s="76" t="str">
        <f t="shared" si="24"/>
        <v>M150×3</v>
      </c>
      <c r="C221" s="77" t="s">
        <v>212</v>
      </c>
      <c r="D221" s="77" t="s">
        <v>221</v>
      </c>
      <c r="E221" s="74" t="s">
        <v>135</v>
      </c>
      <c r="F221" s="75">
        <v>150</v>
      </c>
      <c r="G221" s="75">
        <v>3</v>
      </c>
      <c r="H221" s="74" t="s">
        <v>133</v>
      </c>
      <c r="I221" s="87" t="s">
        <v>136</v>
      </c>
      <c r="J221" s="75" t="s">
        <v>315</v>
      </c>
      <c r="K221" s="58" t="s">
        <v>491</v>
      </c>
      <c r="L221" s="75">
        <v>150</v>
      </c>
      <c r="M221" s="75">
        <v>3</v>
      </c>
      <c r="N221" s="74">
        <v>60</v>
      </c>
      <c r="O221" s="101">
        <f t="array" ref="O221">IFERROR(INDEX($AD$11:$AO$1485,MATCH($B221&amp;$I221,$Z$11:$Z$1485&amp;$AG$11:$AG$1485,0),MATCH($C221,$AD$9:$AO$9,0)),"-")</f>
        <v>150</v>
      </c>
      <c r="P221" s="75">
        <v>30</v>
      </c>
      <c r="Q221" s="75">
        <v>2</v>
      </c>
      <c r="R221" s="101">
        <f t="array" ref="R221">IFERROR(INDEX($AD$11:$AO$1485,MATCH($B221&amp;$I221,$Z$11:$Z$1485&amp;$AG$11:$AG$1485,0),MATCH($D221,$AD$9:$AO$9,0)),"-")</f>
        <v>148.0514</v>
      </c>
      <c r="S221" s="75">
        <v>23</v>
      </c>
      <c r="T221" s="75">
        <v>9</v>
      </c>
      <c r="U221" s="75">
        <v>5</v>
      </c>
      <c r="V221" s="75">
        <v>9</v>
      </c>
      <c r="W221" s="50">
        <f t="shared" si="26"/>
        <v>28</v>
      </c>
      <c r="X221" s="50">
        <f t="shared" si="27"/>
        <v>14</v>
      </c>
      <c r="Z221" s="27" t="str">
        <f t="shared" si="25"/>
        <v>M150×3</v>
      </c>
      <c r="AA221" s="28" t="s">
        <v>135</v>
      </c>
      <c r="AB221" s="28"/>
      <c r="AC221" s="28"/>
      <c r="AD221" s="27">
        <v>150</v>
      </c>
      <c r="AE221" s="27">
        <v>3</v>
      </c>
      <c r="AF221" s="28">
        <v>60</v>
      </c>
      <c r="AG221" s="30" t="s">
        <v>136</v>
      </c>
      <c r="AH221" s="30">
        <f>INDEX(공차방식!$C$6:$D$29,MATCH(AE221,공차방식!$B$6:$B$29,0),MATCH(RIGHT(AG221,1),공차방식!$C$5:$D$5,0))/1000</f>
        <v>0</v>
      </c>
      <c r="AI221" s="28">
        <f t="shared" ca="1" si="28"/>
        <v>148.28739999999999</v>
      </c>
      <c r="AJ221" s="28">
        <f t="shared" si="29"/>
        <v>148.0514</v>
      </c>
      <c r="AK221" s="28">
        <f t="array" aca="1" ref="AK221" ca="1">ROUND(INDEX(공차방식!T$6:X$50,MATCH(AQ221&amp;AE221,공차방식!R$6:R$50&amp;공차방식!S$6:S$50,0),MATCH(VALUE(LEFT(AG221,1)),공차방식!T$5:X$5,0))/1000,4)</f>
        <v>0.23599999999999999</v>
      </c>
      <c r="AL221" s="28">
        <f t="shared" si="30"/>
        <v>147.1524</v>
      </c>
      <c r="AM221" s="28">
        <f t="shared" si="31"/>
        <v>146.75239999999999</v>
      </c>
      <c r="AN221" s="28">
        <f t="array" ref="AN221">ROUND(INDEX(공차방식!H$6:L$29,MATCH(AE221,공차방식!B$6:B$29,0),MATCH(VALUE(LEFT(AG221,1)),공차방식!H$5:L$5,0))/1000,4)</f>
        <v>0.4</v>
      </c>
      <c r="AO221" s="28">
        <v>148.89400000000001</v>
      </c>
      <c r="AQ221" s="39">
        <f ca="1">OFFSET(공차방식!R$5,COUNTIF(공차방식!R$6:R$50,"&lt;"&amp;AD221)+1,0)</f>
        <v>180</v>
      </c>
    </row>
    <row r="222" spans="2:43" ht="15" x14ac:dyDescent="0.3">
      <c r="B222" s="76" t="str">
        <f t="shared" si="24"/>
        <v>M150×2</v>
      </c>
      <c r="C222" s="77" t="s">
        <v>212</v>
      </c>
      <c r="D222" s="77" t="s">
        <v>221</v>
      </c>
      <c r="E222" s="74" t="s">
        <v>135</v>
      </c>
      <c r="F222" s="75">
        <v>150</v>
      </c>
      <c r="G222" s="75">
        <v>2</v>
      </c>
      <c r="H222" s="74" t="s">
        <v>133</v>
      </c>
      <c r="I222" s="87" t="s">
        <v>136</v>
      </c>
      <c r="J222" s="75" t="s">
        <v>315</v>
      </c>
      <c r="K222" s="58" t="s">
        <v>491</v>
      </c>
      <c r="L222" s="75">
        <v>150</v>
      </c>
      <c r="M222" s="75">
        <v>2</v>
      </c>
      <c r="N222" s="74">
        <v>60</v>
      </c>
      <c r="O222" s="101">
        <f t="array" ref="O222">IFERROR(INDEX($AD$11:$AO$1485,MATCH($B222&amp;$I222,$Z$11:$Z$1485&amp;$AG$11:$AG$1485,0),MATCH($C222,$AD$9:$AO$9,0)),"-")</f>
        <v>150</v>
      </c>
      <c r="P222" s="75">
        <v>22</v>
      </c>
      <c r="Q222" s="75">
        <v>2</v>
      </c>
      <c r="R222" s="101">
        <f t="array" ref="R222">IFERROR(INDEX($AD$11:$AO$1485,MATCH($B222&amp;$I222,$Z$11:$Z$1485&amp;$AG$11:$AG$1485,0),MATCH($D222,$AD$9:$AO$9,0)),"-")</f>
        <v>148.70099999999999</v>
      </c>
      <c r="S222" s="75">
        <v>17</v>
      </c>
      <c r="T222" s="75">
        <v>7</v>
      </c>
      <c r="U222" s="75">
        <v>5</v>
      </c>
      <c r="V222" s="75">
        <v>10</v>
      </c>
      <c r="W222" s="50">
        <f t="shared" si="26"/>
        <v>20</v>
      </c>
      <c r="X222" s="50">
        <f t="shared" si="27"/>
        <v>10</v>
      </c>
      <c r="Z222" s="27" t="str">
        <f t="shared" si="25"/>
        <v>M150×2</v>
      </c>
      <c r="AA222" s="28" t="s">
        <v>135</v>
      </c>
      <c r="AB222" s="28"/>
      <c r="AC222" s="28"/>
      <c r="AD222" s="27">
        <v>150</v>
      </c>
      <c r="AE222" s="27">
        <v>2</v>
      </c>
      <c r="AF222" s="28">
        <v>60</v>
      </c>
      <c r="AG222" s="30" t="s">
        <v>136</v>
      </c>
      <c r="AH222" s="30">
        <f>INDEX(공차방식!$C$6:$D$29,MATCH(AE222,공차방식!$B$6:$B$29,0),MATCH(RIGHT(AG222,1),공차방식!$C$5:$D$5,0))/1000</f>
        <v>0</v>
      </c>
      <c r="AI222" s="28">
        <f t="shared" ca="1" si="28"/>
        <v>148.90100000000001</v>
      </c>
      <c r="AJ222" s="28">
        <f t="shared" si="29"/>
        <v>148.70099999999999</v>
      </c>
      <c r="AK222" s="28">
        <f t="array" aca="1" ref="AK222" ca="1">ROUND(INDEX(공차방식!T$6:X$50,MATCH(AQ222&amp;AE222,공차방식!R$6:R$50&amp;공차방식!S$6:S$50,0),MATCH(VALUE(LEFT(AG222,1)),공차방식!T$5:X$5,0))/1000,4)</f>
        <v>0.2</v>
      </c>
      <c r="AL222" s="28">
        <f t="shared" si="30"/>
        <v>148.13489999999999</v>
      </c>
      <c r="AM222" s="28">
        <f t="shared" si="31"/>
        <v>147.8349</v>
      </c>
      <c r="AN222" s="28">
        <f t="array" ref="AN222">ROUND(INDEX(공차방식!H$6:L$29,MATCH(AE222,공차방식!B$6:B$29,0),MATCH(VALUE(LEFT(AG222,1)),공차방식!H$5:L$5,0))/1000,4)</f>
        <v>0.3</v>
      </c>
      <c r="AO222" s="28">
        <v>149.30600000000001</v>
      </c>
      <c r="AQ222" s="39">
        <f ca="1">OFFSET(공차방식!R$5,COUNTIF(공차방식!R$6:R$50,"&lt;"&amp;AD222)+1,0)</f>
        <v>180</v>
      </c>
    </row>
    <row r="223" spans="2:43" ht="15" x14ac:dyDescent="0.3">
      <c r="B223" s="72" t="str">
        <f t="shared" si="24"/>
        <v>M2.5×0.35</v>
      </c>
      <c r="C223" s="73" t="s">
        <v>212</v>
      </c>
      <c r="D223" s="73" t="s">
        <v>221</v>
      </c>
      <c r="E223" s="71" t="s">
        <v>0</v>
      </c>
      <c r="F223" s="58">
        <v>2.5</v>
      </c>
      <c r="G223" s="58">
        <v>0.35</v>
      </c>
      <c r="H223" s="71" t="s">
        <v>133</v>
      </c>
      <c r="I223" s="86" t="s">
        <v>415</v>
      </c>
      <c r="J223" s="58" t="s">
        <v>315</v>
      </c>
      <c r="K223" s="58" t="s">
        <v>491</v>
      </c>
      <c r="L223" s="58">
        <v>2.5</v>
      </c>
      <c r="M223" s="58">
        <v>0.35</v>
      </c>
      <c r="N223" s="71">
        <v>60</v>
      </c>
      <c r="O223" s="100">
        <f t="array" ref="O223">IFERROR(INDEX($AD$11:$AO$1485,MATCH($B223&amp;$I223,$Z$11:$Z$1485&amp;$AG$11:$AG$1485,0),MATCH($C223,$AD$9:$AO$9,0)),"-")</f>
        <v>2.5</v>
      </c>
      <c r="P223" s="58">
        <v>14</v>
      </c>
      <c r="Q223" s="58">
        <v>-2</v>
      </c>
      <c r="R223" s="100">
        <f t="array" ref="R223">IFERROR(INDEX($AD$11:$AO$1485,MATCH($B223&amp;$I223,$Z$11:$Z$1485&amp;$AG$11:$AG$1485,0),MATCH($D223,$AD$9:$AO$9,0)),"-")</f>
        <v>2.2726999999999999</v>
      </c>
      <c r="S223" s="58">
        <v>10</v>
      </c>
      <c r="T223" s="58">
        <v>2</v>
      </c>
      <c r="U223" s="58">
        <v>5</v>
      </c>
      <c r="V223" s="58">
        <v>35</v>
      </c>
      <c r="W223" s="50">
        <f t="shared" si="26"/>
        <v>16</v>
      </c>
      <c r="X223" s="50">
        <f t="shared" si="27"/>
        <v>8</v>
      </c>
      <c r="Z223" s="27" t="str">
        <f t="shared" si="25"/>
        <v>M155×6</v>
      </c>
      <c r="AA223" s="28" t="s">
        <v>135</v>
      </c>
      <c r="AB223" s="28"/>
      <c r="AC223" s="28"/>
      <c r="AD223" s="27">
        <v>155</v>
      </c>
      <c r="AE223" s="27">
        <v>6</v>
      </c>
      <c r="AF223" s="28">
        <v>60</v>
      </c>
      <c r="AG223" s="30" t="s">
        <v>136</v>
      </c>
      <c r="AH223" s="30">
        <f>INDEX(공차방식!$C$6:$D$29,MATCH(AE223,공차방식!$B$6:$B$29,0),MATCH(RIGHT(AG223,1),공차방식!$C$5:$D$5,0))/1000</f>
        <v>0</v>
      </c>
      <c r="AI223" s="28">
        <f t="shared" ca="1" si="28"/>
        <v>151.4179</v>
      </c>
      <c r="AJ223" s="28">
        <f t="shared" si="29"/>
        <v>151.10290000000001</v>
      </c>
      <c r="AK223" s="28">
        <f t="array" aca="1" ref="AK223" ca="1">ROUND(INDEX(공차방식!T$6:X$50,MATCH(AQ223&amp;AE223,공차방식!R$6:R$50&amp;공차방식!S$6:S$50,0),MATCH(VALUE(LEFT(AG223,1)),공차방식!T$5:X$5,0))/1000,4)</f>
        <v>0.315</v>
      </c>
      <c r="AL223" s="28">
        <f t="shared" si="30"/>
        <v>149.13480000000001</v>
      </c>
      <c r="AM223" s="28">
        <f t="shared" si="31"/>
        <v>148.50479999999999</v>
      </c>
      <c r="AN223" s="28">
        <f t="array" ref="AN223">ROUND(INDEX(공차방식!H$6:L$29,MATCH(AE223,공차방식!B$6:B$29,0),MATCH(VALUE(LEFT(AG223,1)),공차방식!H$5:L$5,0))/1000,4)</f>
        <v>0.63</v>
      </c>
      <c r="AO223" s="28" t="s">
        <v>220</v>
      </c>
      <c r="AQ223" s="39">
        <f ca="1">OFFSET(공차방식!R$5,COUNTIF(공차방식!R$6:R$50,"&lt;"&amp;AD223)+1,0)</f>
        <v>180</v>
      </c>
    </row>
    <row r="224" spans="2:43" ht="15" x14ac:dyDescent="0.3">
      <c r="B224" s="72" t="str">
        <f t="shared" si="24"/>
        <v>M3×0.35</v>
      </c>
      <c r="C224" s="73" t="s">
        <v>212</v>
      </c>
      <c r="D224" s="73" t="s">
        <v>221</v>
      </c>
      <c r="E224" s="71" t="s">
        <v>0</v>
      </c>
      <c r="F224" s="58">
        <v>3</v>
      </c>
      <c r="G224" s="58">
        <v>0.35</v>
      </c>
      <c r="H224" s="71" t="s">
        <v>133</v>
      </c>
      <c r="I224" s="86" t="s">
        <v>415</v>
      </c>
      <c r="J224" s="58" t="s">
        <v>315</v>
      </c>
      <c r="K224" s="58" t="s">
        <v>491</v>
      </c>
      <c r="L224" s="58">
        <v>3</v>
      </c>
      <c r="M224" s="58">
        <v>0.35</v>
      </c>
      <c r="N224" s="71">
        <v>60</v>
      </c>
      <c r="O224" s="100">
        <f t="array" ref="O224">IFERROR(INDEX($AD$11:$AO$1485,MATCH($B224&amp;$I224,$Z$11:$Z$1485&amp;$AG$11:$AG$1485,0),MATCH($C224,$AD$9:$AO$9,0)),"-")</f>
        <v>3</v>
      </c>
      <c r="P224" s="58">
        <v>14</v>
      </c>
      <c r="Q224" s="58">
        <v>-2</v>
      </c>
      <c r="R224" s="100">
        <f t="array" ref="R224">IFERROR(INDEX($AD$11:$AO$1485,MATCH($B224&amp;$I224,$Z$11:$Z$1485&amp;$AG$11:$AG$1485,0),MATCH($D224,$AD$9:$AO$9,0)),"-")</f>
        <v>2.7726999999999999</v>
      </c>
      <c r="S224" s="58">
        <v>10</v>
      </c>
      <c r="T224" s="58">
        <v>2</v>
      </c>
      <c r="U224" s="58">
        <v>5</v>
      </c>
      <c r="V224" s="58">
        <v>35</v>
      </c>
      <c r="W224" s="50">
        <f t="shared" si="26"/>
        <v>16</v>
      </c>
      <c r="X224" s="50">
        <f t="shared" si="27"/>
        <v>8</v>
      </c>
      <c r="Z224" s="27" t="str">
        <f t="shared" si="25"/>
        <v>M155×4</v>
      </c>
      <c r="AA224" s="28" t="s">
        <v>135</v>
      </c>
      <c r="AB224" s="28"/>
      <c r="AC224" s="28"/>
      <c r="AD224" s="27">
        <v>155</v>
      </c>
      <c r="AE224" s="27">
        <v>4</v>
      </c>
      <c r="AF224" s="28">
        <v>60</v>
      </c>
      <c r="AG224" s="30" t="s">
        <v>136</v>
      </c>
      <c r="AH224" s="30">
        <f>INDEX(공차방식!$C$6:$D$29,MATCH(AE224,공차방식!$B$6:$B$29,0),MATCH(RIGHT(AG224,1),공차방식!$C$5:$D$5,0))/1000</f>
        <v>0</v>
      </c>
      <c r="AI224" s="28">
        <f t="shared" ca="1" si="28"/>
        <v>152.6669</v>
      </c>
      <c r="AJ224" s="28">
        <f t="shared" si="29"/>
        <v>152.40190000000001</v>
      </c>
      <c r="AK224" s="28">
        <f t="array" aca="1" ref="AK224" ca="1">ROUND(INDEX(공차방식!T$6:X$50,MATCH(AQ224&amp;AE224,공차방식!R$6:R$50&amp;공차방식!S$6:S$50,0),MATCH(VALUE(LEFT(AG224,1)),공차방식!T$5:X$5,0))/1000,4)</f>
        <v>0.26500000000000001</v>
      </c>
      <c r="AL224" s="28">
        <f t="shared" si="30"/>
        <v>151.14490000000001</v>
      </c>
      <c r="AM224" s="28">
        <f t="shared" si="31"/>
        <v>150.66990000000001</v>
      </c>
      <c r="AN224" s="28">
        <f t="array" ref="AN224">ROUND(INDEX(공차방식!H$6:L$29,MATCH(AE224,공차방식!B$6:B$29,0),MATCH(VALUE(LEFT(AG224,1)),공차방식!H$5:L$5,0))/1000,4)</f>
        <v>0.47499999999999998</v>
      </c>
      <c r="AO224" s="28" t="s">
        <v>220</v>
      </c>
      <c r="AQ224" s="39">
        <f ca="1">OFFSET(공차방식!R$5,COUNTIF(공차방식!R$6:R$50,"&lt;"&amp;AD224)+1,0)</f>
        <v>180</v>
      </c>
    </row>
    <row r="225" spans="2:43" ht="15" x14ac:dyDescent="0.3">
      <c r="B225" s="72" t="str">
        <f t="shared" si="24"/>
        <v>M3.5×0.35</v>
      </c>
      <c r="C225" s="73" t="s">
        <v>212</v>
      </c>
      <c r="D225" s="73" t="s">
        <v>221</v>
      </c>
      <c r="E225" s="71" t="s">
        <v>0</v>
      </c>
      <c r="F225" s="58">
        <v>3.5</v>
      </c>
      <c r="G225" s="58">
        <v>0.35</v>
      </c>
      <c r="H225" s="71" t="s">
        <v>133</v>
      </c>
      <c r="I225" s="86" t="s">
        <v>415</v>
      </c>
      <c r="J225" s="58" t="s">
        <v>315</v>
      </c>
      <c r="K225" s="58" t="s">
        <v>491</v>
      </c>
      <c r="L225" s="58">
        <v>3.5</v>
      </c>
      <c r="M225" s="58">
        <v>0.35</v>
      </c>
      <c r="N225" s="71">
        <v>60</v>
      </c>
      <c r="O225" s="100">
        <f t="array" ref="O225">IFERROR(INDEX($AD$11:$AO$1485,MATCH($B225&amp;$I225,$Z$11:$Z$1485&amp;$AG$11:$AG$1485,0),MATCH($C225,$AD$9:$AO$9,0)),"-")</f>
        <v>3.5</v>
      </c>
      <c r="P225" s="58">
        <v>14</v>
      </c>
      <c r="Q225" s="58">
        <v>-2</v>
      </c>
      <c r="R225" s="100">
        <f t="array" ref="R225">IFERROR(INDEX($AD$11:$AO$1485,MATCH($B225&amp;$I225,$Z$11:$Z$1485&amp;$AG$11:$AG$1485,0),MATCH($D225,$AD$9:$AO$9,0)),"-")</f>
        <v>3.2726999999999999</v>
      </c>
      <c r="S225" s="58">
        <v>10</v>
      </c>
      <c r="T225" s="58">
        <v>2</v>
      </c>
      <c r="U225" s="58">
        <v>5</v>
      </c>
      <c r="V225" s="58">
        <v>35</v>
      </c>
      <c r="W225" s="50">
        <f t="shared" si="26"/>
        <v>16</v>
      </c>
      <c r="X225" s="50">
        <f t="shared" si="27"/>
        <v>8</v>
      </c>
      <c r="Z225" s="27" t="str">
        <f t="shared" si="25"/>
        <v>M155×3</v>
      </c>
      <c r="AA225" s="28" t="s">
        <v>135</v>
      </c>
      <c r="AB225" s="28"/>
      <c r="AC225" s="28"/>
      <c r="AD225" s="27">
        <v>155</v>
      </c>
      <c r="AE225" s="27">
        <v>3</v>
      </c>
      <c r="AF225" s="28">
        <v>60</v>
      </c>
      <c r="AG225" s="30" t="s">
        <v>136</v>
      </c>
      <c r="AH225" s="30">
        <f>INDEX(공차방식!$C$6:$D$29,MATCH(AE225,공차방식!$B$6:$B$29,0),MATCH(RIGHT(AG225,1),공차방식!$C$5:$D$5,0))/1000</f>
        <v>0</v>
      </c>
      <c r="AI225" s="28">
        <f t="shared" ca="1" si="28"/>
        <v>153.28739999999999</v>
      </c>
      <c r="AJ225" s="28">
        <f t="shared" si="29"/>
        <v>153.0514</v>
      </c>
      <c r="AK225" s="28">
        <f t="array" aca="1" ref="AK225" ca="1">ROUND(INDEX(공차방식!T$6:X$50,MATCH(AQ225&amp;AE225,공차방식!R$6:R$50&amp;공차방식!S$6:S$50,0),MATCH(VALUE(LEFT(AG225,1)),공차방식!T$5:X$5,0))/1000,4)</f>
        <v>0.23599999999999999</v>
      </c>
      <c r="AL225" s="28">
        <f t="shared" si="30"/>
        <v>152.1524</v>
      </c>
      <c r="AM225" s="28">
        <f t="shared" si="31"/>
        <v>151.75239999999999</v>
      </c>
      <c r="AN225" s="28">
        <f t="array" ref="AN225">ROUND(INDEX(공차방식!H$6:L$29,MATCH(AE225,공차방식!B$6:B$29,0),MATCH(VALUE(LEFT(AG225,1)),공차방식!H$5:L$5,0))/1000,4)</f>
        <v>0.4</v>
      </c>
      <c r="AO225" s="28" t="s">
        <v>220</v>
      </c>
      <c r="AQ225" s="39">
        <f ca="1">OFFSET(공차방식!R$5,COUNTIF(공차방식!R$6:R$50,"&lt;"&amp;AD225)+1,0)</f>
        <v>180</v>
      </c>
    </row>
    <row r="226" spans="2:43" ht="15" x14ac:dyDescent="0.3">
      <c r="B226" s="72" t="str">
        <f t="shared" si="24"/>
        <v>M4×0.5</v>
      </c>
      <c r="C226" s="73" t="s">
        <v>212</v>
      </c>
      <c r="D226" s="73" t="s">
        <v>221</v>
      </c>
      <c r="E226" s="71" t="s">
        <v>0</v>
      </c>
      <c r="F226" s="58">
        <v>4</v>
      </c>
      <c r="G226" s="58">
        <v>0.5</v>
      </c>
      <c r="H226" s="71" t="s">
        <v>133</v>
      </c>
      <c r="I226" s="86" t="s">
        <v>415</v>
      </c>
      <c r="J226" s="58" t="s">
        <v>315</v>
      </c>
      <c r="K226" s="58" t="s">
        <v>491</v>
      </c>
      <c r="L226" s="58">
        <v>4</v>
      </c>
      <c r="M226" s="58">
        <v>0.5</v>
      </c>
      <c r="N226" s="71">
        <v>60</v>
      </c>
      <c r="O226" s="100">
        <f t="array" ref="O226">IFERROR(INDEX($AD$11:$AO$1485,MATCH($B226&amp;$I226,$Z$11:$Z$1485&amp;$AG$11:$AG$1485,0),MATCH($C226,$AD$9:$AO$9,0)),"-")</f>
        <v>4</v>
      </c>
      <c r="P226" s="58">
        <v>14</v>
      </c>
      <c r="Q226" s="58">
        <v>-2</v>
      </c>
      <c r="R226" s="100">
        <f t="array" ref="R226">IFERROR(INDEX($AD$11:$AO$1485,MATCH($B226&amp;$I226,$Z$11:$Z$1485&amp;$AG$11:$AG$1485,0),MATCH($D226,$AD$9:$AO$9,0)),"-")</f>
        <v>3.6751999999999998</v>
      </c>
      <c r="S226" s="58">
        <v>10</v>
      </c>
      <c r="T226" s="58">
        <v>2</v>
      </c>
      <c r="U226" s="58">
        <v>5</v>
      </c>
      <c r="V226" s="58">
        <v>25</v>
      </c>
      <c r="W226" s="50">
        <f t="shared" si="26"/>
        <v>16</v>
      </c>
      <c r="X226" s="50">
        <f t="shared" si="27"/>
        <v>8</v>
      </c>
      <c r="Z226" s="27" t="str">
        <f t="shared" si="25"/>
        <v>M160×6</v>
      </c>
      <c r="AA226" s="28" t="s">
        <v>135</v>
      </c>
      <c r="AB226" s="28"/>
      <c r="AC226" s="28"/>
      <c r="AD226" s="27">
        <v>160</v>
      </c>
      <c r="AE226" s="27">
        <v>6</v>
      </c>
      <c r="AF226" s="28">
        <v>60</v>
      </c>
      <c r="AG226" s="30" t="s">
        <v>136</v>
      </c>
      <c r="AH226" s="30">
        <f>INDEX(공차방식!$C$6:$D$29,MATCH(AE226,공차방식!$B$6:$B$29,0),MATCH(RIGHT(AG226,1),공차방식!$C$5:$D$5,0))/1000</f>
        <v>0</v>
      </c>
      <c r="AI226" s="28">
        <f t="shared" ca="1" si="28"/>
        <v>156.4179</v>
      </c>
      <c r="AJ226" s="28">
        <f t="shared" si="29"/>
        <v>156.10290000000001</v>
      </c>
      <c r="AK226" s="28">
        <f t="array" aca="1" ref="AK226" ca="1">ROUND(INDEX(공차방식!T$6:X$50,MATCH(AQ226&amp;AE226,공차방식!R$6:R$50&amp;공차방식!S$6:S$50,0),MATCH(VALUE(LEFT(AG226,1)),공차방식!T$5:X$5,0))/1000,4)</f>
        <v>0.315</v>
      </c>
      <c r="AL226" s="28">
        <f t="shared" si="30"/>
        <v>154.13480000000001</v>
      </c>
      <c r="AM226" s="28">
        <f t="shared" si="31"/>
        <v>153.50479999999999</v>
      </c>
      <c r="AN226" s="28">
        <f t="array" ref="AN226">ROUND(INDEX(공차방식!H$6:L$29,MATCH(AE226,공차방식!B$6:B$29,0),MATCH(VALUE(LEFT(AG226,1)),공차방식!H$5:L$5,0))/1000,4)</f>
        <v>0.63</v>
      </c>
      <c r="AO226" s="28" t="s">
        <v>220</v>
      </c>
      <c r="AQ226" s="39">
        <f ca="1">OFFSET(공차방식!R$5,COUNTIF(공차방식!R$6:R$50,"&lt;"&amp;AD226)+1,0)</f>
        <v>180</v>
      </c>
    </row>
    <row r="227" spans="2:43" ht="15" x14ac:dyDescent="0.3">
      <c r="B227" s="72" t="str">
        <f t="shared" si="24"/>
        <v>M4.5×0.5</v>
      </c>
      <c r="C227" s="73" t="s">
        <v>212</v>
      </c>
      <c r="D227" s="73" t="s">
        <v>221</v>
      </c>
      <c r="E227" s="71" t="s">
        <v>0</v>
      </c>
      <c r="F227" s="58">
        <v>4.5</v>
      </c>
      <c r="G227" s="58">
        <v>0.5</v>
      </c>
      <c r="H227" s="71" t="s">
        <v>133</v>
      </c>
      <c r="I227" s="86" t="s">
        <v>415</v>
      </c>
      <c r="J227" s="58" t="s">
        <v>315</v>
      </c>
      <c r="K227" s="58" t="s">
        <v>491</v>
      </c>
      <c r="L227" s="58">
        <v>4.5</v>
      </c>
      <c r="M227" s="58">
        <v>0.5</v>
      </c>
      <c r="N227" s="71">
        <v>60</v>
      </c>
      <c r="O227" s="100">
        <f t="array" ref="O227">IFERROR(INDEX($AD$11:$AO$1485,MATCH($B227&amp;$I227,$Z$11:$Z$1485&amp;$AG$11:$AG$1485,0),MATCH($C227,$AD$9:$AO$9,0)),"-")</f>
        <v>4.5</v>
      </c>
      <c r="P227" s="58">
        <v>14</v>
      </c>
      <c r="Q227" s="58">
        <v>-2</v>
      </c>
      <c r="R227" s="100">
        <f t="array" ref="R227">IFERROR(INDEX($AD$11:$AO$1485,MATCH($B227&amp;$I227,$Z$11:$Z$1485&amp;$AG$11:$AG$1485,0),MATCH($D227,$AD$9:$AO$9,0)),"-")</f>
        <v>4.1752000000000002</v>
      </c>
      <c r="S227" s="58">
        <v>10</v>
      </c>
      <c r="T227" s="58">
        <v>2</v>
      </c>
      <c r="U227" s="58">
        <v>5</v>
      </c>
      <c r="V227" s="58">
        <v>25</v>
      </c>
      <c r="W227" s="50">
        <f t="shared" si="26"/>
        <v>16</v>
      </c>
      <c r="X227" s="50">
        <f t="shared" si="27"/>
        <v>8</v>
      </c>
      <c r="Z227" s="27" t="str">
        <f t="shared" si="25"/>
        <v>M160×4</v>
      </c>
      <c r="AA227" s="28" t="s">
        <v>135</v>
      </c>
      <c r="AB227" s="28"/>
      <c r="AC227" s="28"/>
      <c r="AD227" s="27">
        <v>160</v>
      </c>
      <c r="AE227" s="27">
        <v>4</v>
      </c>
      <c r="AF227" s="28">
        <v>60</v>
      </c>
      <c r="AG227" s="30" t="s">
        <v>136</v>
      </c>
      <c r="AH227" s="30">
        <f>INDEX(공차방식!$C$6:$D$29,MATCH(AE227,공차방식!$B$6:$B$29,0),MATCH(RIGHT(AG227,1),공차방식!$C$5:$D$5,0))/1000</f>
        <v>0</v>
      </c>
      <c r="AI227" s="28">
        <f t="shared" ca="1" si="28"/>
        <v>157.6669</v>
      </c>
      <c r="AJ227" s="28">
        <f t="shared" si="29"/>
        <v>157.40190000000001</v>
      </c>
      <c r="AK227" s="28">
        <f t="array" aca="1" ref="AK227" ca="1">ROUND(INDEX(공차방식!T$6:X$50,MATCH(AQ227&amp;AE227,공차방식!R$6:R$50&amp;공차방식!S$6:S$50,0),MATCH(VALUE(LEFT(AG227,1)),공차방식!T$5:X$5,0))/1000,4)</f>
        <v>0.26500000000000001</v>
      </c>
      <c r="AL227" s="28">
        <f t="shared" si="30"/>
        <v>156.14490000000001</v>
      </c>
      <c r="AM227" s="28">
        <f t="shared" si="31"/>
        <v>155.66990000000001</v>
      </c>
      <c r="AN227" s="28">
        <f t="array" ref="AN227">ROUND(INDEX(공차방식!H$6:L$29,MATCH(AE227,공차방식!B$6:B$29,0),MATCH(VALUE(LEFT(AG227,1)),공차방식!H$5:L$5,0))/1000,4)</f>
        <v>0.47499999999999998</v>
      </c>
      <c r="AO227" s="28" t="s">
        <v>220</v>
      </c>
      <c r="AQ227" s="39">
        <f ca="1">OFFSET(공차방식!R$5,COUNTIF(공차방식!R$6:R$50,"&lt;"&amp;AD227)+1,0)</f>
        <v>180</v>
      </c>
    </row>
    <row r="228" spans="2:43" ht="15" x14ac:dyDescent="0.3">
      <c r="B228" s="72" t="str">
        <f t="shared" si="24"/>
        <v>M5×0.5</v>
      </c>
      <c r="C228" s="73" t="s">
        <v>212</v>
      </c>
      <c r="D228" s="73" t="s">
        <v>221</v>
      </c>
      <c r="E228" s="71" t="s">
        <v>0</v>
      </c>
      <c r="F228" s="58">
        <v>5</v>
      </c>
      <c r="G228" s="58">
        <v>0.5</v>
      </c>
      <c r="H228" s="71" t="s">
        <v>133</v>
      </c>
      <c r="I228" s="86" t="s">
        <v>415</v>
      </c>
      <c r="J228" s="58" t="s">
        <v>315</v>
      </c>
      <c r="K228" s="58" t="s">
        <v>491</v>
      </c>
      <c r="L228" s="58">
        <v>5</v>
      </c>
      <c r="M228" s="58">
        <v>0.5</v>
      </c>
      <c r="N228" s="71">
        <v>60</v>
      </c>
      <c r="O228" s="100">
        <f t="array" ref="O228">IFERROR(INDEX($AD$11:$AO$1485,MATCH($B228&amp;$I228,$Z$11:$Z$1485&amp;$AG$11:$AG$1485,0),MATCH($C228,$AD$9:$AO$9,0)),"-")</f>
        <v>5</v>
      </c>
      <c r="P228" s="58">
        <v>14</v>
      </c>
      <c r="Q228" s="58">
        <v>-2</v>
      </c>
      <c r="R228" s="100">
        <f t="array" ref="R228">IFERROR(INDEX($AD$11:$AO$1485,MATCH($B228&amp;$I228,$Z$11:$Z$1485&amp;$AG$11:$AG$1485,0),MATCH($D228,$AD$9:$AO$9,0)),"-")</f>
        <v>4.6752000000000002</v>
      </c>
      <c r="S228" s="58">
        <v>10</v>
      </c>
      <c r="T228" s="58">
        <v>2</v>
      </c>
      <c r="U228" s="58">
        <v>5</v>
      </c>
      <c r="V228" s="58">
        <v>25</v>
      </c>
      <c r="W228" s="50">
        <f t="shared" si="26"/>
        <v>16</v>
      </c>
      <c r="X228" s="50">
        <f t="shared" si="27"/>
        <v>8</v>
      </c>
      <c r="Z228" s="27" t="str">
        <f t="shared" si="25"/>
        <v>M160×3</v>
      </c>
      <c r="AA228" s="28" t="s">
        <v>135</v>
      </c>
      <c r="AB228" s="28"/>
      <c r="AC228" s="28"/>
      <c r="AD228" s="27">
        <v>160</v>
      </c>
      <c r="AE228" s="27">
        <v>3</v>
      </c>
      <c r="AF228" s="28">
        <v>60</v>
      </c>
      <c r="AG228" s="30" t="s">
        <v>136</v>
      </c>
      <c r="AH228" s="30">
        <f>INDEX(공차방식!$C$6:$D$29,MATCH(AE228,공차방식!$B$6:$B$29,0),MATCH(RIGHT(AG228,1),공차방식!$C$5:$D$5,0))/1000</f>
        <v>0</v>
      </c>
      <c r="AI228" s="28">
        <f t="shared" ca="1" si="28"/>
        <v>158.28739999999999</v>
      </c>
      <c r="AJ228" s="28">
        <f t="shared" si="29"/>
        <v>158.0514</v>
      </c>
      <c r="AK228" s="28">
        <f t="array" aca="1" ref="AK228" ca="1">ROUND(INDEX(공차방식!T$6:X$50,MATCH(AQ228&amp;AE228,공차방식!R$6:R$50&amp;공차방식!S$6:S$50,0),MATCH(VALUE(LEFT(AG228,1)),공차방식!T$5:X$5,0))/1000,4)</f>
        <v>0.23599999999999999</v>
      </c>
      <c r="AL228" s="28">
        <f t="shared" si="30"/>
        <v>157.1524</v>
      </c>
      <c r="AM228" s="28">
        <f t="shared" si="31"/>
        <v>156.75239999999999</v>
      </c>
      <c r="AN228" s="28">
        <f t="array" ref="AN228">ROUND(INDEX(공차방식!H$6:L$29,MATCH(AE228,공차방식!B$6:B$29,0),MATCH(VALUE(LEFT(AG228,1)),공차방식!H$5:L$5,0))/1000,4)</f>
        <v>0.4</v>
      </c>
      <c r="AO228" s="28" t="s">
        <v>220</v>
      </c>
      <c r="AQ228" s="39">
        <f ca="1">OFFSET(공차방식!R$5,COUNTIF(공차방식!R$6:R$50,"&lt;"&amp;AD228)+1,0)</f>
        <v>180</v>
      </c>
    </row>
    <row r="229" spans="2:43" ht="15" x14ac:dyDescent="0.3">
      <c r="B229" s="72" t="str">
        <f t="shared" si="24"/>
        <v>M5.5×0.5</v>
      </c>
      <c r="C229" s="73" t="s">
        <v>212</v>
      </c>
      <c r="D229" s="73" t="s">
        <v>221</v>
      </c>
      <c r="E229" s="71" t="s">
        <v>0</v>
      </c>
      <c r="F229" s="58">
        <v>5.5</v>
      </c>
      <c r="G229" s="58">
        <v>0.5</v>
      </c>
      <c r="H229" s="71" t="s">
        <v>133</v>
      </c>
      <c r="I229" s="86" t="s">
        <v>415</v>
      </c>
      <c r="J229" s="58" t="s">
        <v>315</v>
      </c>
      <c r="K229" s="58" t="s">
        <v>491</v>
      </c>
      <c r="L229" s="58">
        <v>5.5</v>
      </c>
      <c r="M229" s="58">
        <v>0.5</v>
      </c>
      <c r="N229" s="71">
        <v>60</v>
      </c>
      <c r="O229" s="100">
        <f t="array" ref="O229">IFERROR(INDEX($AD$11:$AO$1485,MATCH($B229&amp;$I229,$Z$11:$Z$1485&amp;$AG$11:$AG$1485,0),MATCH($C229,$AD$9:$AO$9,0)),"-")</f>
        <v>5.5</v>
      </c>
      <c r="P229" s="58">
        <v>14</v>
      </c>
      <c r="Q229" s="58">
        <v>-2</v>
      </c>
      <c r="R229" s="100">
        <f t="array" ref="R229">IFERROR(INDEX($AD$11:$AO$1485,MATCH($B229&amp;$I229,$Z$11:$Z$1485&amp;$AG$11:$AG$1485,0),MATCH($D229,$AD$9:$AO$9,0)),"-")</f>
        <v>5.1752000000000002</v>
      </c>
      <c r="S229" s="58">
        <v>10</v>
      </c>
      <c r="T229" s="58">
        <v>2</v>
      </c>
      <c r="U229" s="58">
        <v>5</v>
      </c>
      <c r="V229" s="58">
        <v>25</v>
      </c>
      <c r="W229" s="50">
        <f t="shared" si="26"/>
        <v>16</v>
      </c>
      <c r="X229" s="50">
        <f t="shared" si="27"/>
        <v>8</v>
      </c>
      <c r="Z229" s="27" t="str">
        <f t="shared" si="25"/>
        <v>M165×6</v>
      </c>
      <c r="AA229" s="28" t="s">
        <v>135</v>
      </c>
      <c r="AB229" s="28"/>
      <c r="AC229" s="28"/>
      <c r="AD229" s="27">
        <v>165</v>
      </c>
      <c r="AE229" s="27">
        <v>6</v>
      </c>
      <c r="AF229" s="28">
        <v>60</v>
      </c>
      <c r="AG229" s="30" t="s">
        <v>136</v>
      </c>
      <c r="AH229" s="30">
        <f>INDEX(공차방식!$C$6:$D$29,MATCH(AE229,공차방식!$B$6:$B$29,0),MATCH(RIGHT(AG229,1),공차방식!$C$5:$D$5,0))/1000</f>
        <v>0</v>
      </c>
      <c r="AI229" s="28">
        <f t="shared" ca="1" si="28"/>
        <v>161.4179</v>
      </c>
      <c r="AJ229" s="28">
        <f t="shared" si="29"/>
        <v>161.10290000000001</v>
      </c>
      <c r="AK229" s="28">
        <f t="array" aca="1" ref="AK229" ca="1">ROUND(INDEX(공차방식!T$6:X$50,MATCH(AQ229&amp;AE229,공차방식!R$6:R$50&amp;공차방식!S$6:S$50,0),MATCH(VALUE(LEFT(AG229,1)),공차방식!T$5:X$5,0))/1000,4)</f>
        <v>0.315</v>
      </c>
      <c r="AL229" s="28">
        <f t="shared" si="30"/>
        <v>159.13480000000001</v>
      </c>
      <c r="AM229" s="28">
        <f t="shared" si="31"/>
        <v>158.50479999999999</v>
      </c>
      <c r="AN229" s="28">
        <f t="array" ref="AN229">ROUND(INDEX(공차방식!H$6:L$29,MATCH(AE229,공차방식!B$6:B$29,0),MATCH(VALUE(LEFT(AG229,1)),공차방식!H$5:L$5,0))/1000,4)</f>
        <v>0.63</v>
      </c>
      <c r="AO229" s="28" t="s">
        <v>220</v>
      </c>
      <c r="AQ229" s="39">
        <f ca="1">OFFSET(공차방식!R$5,COUNTIF(공차방식!R$6:R$50,"&lt;"&amp;AD229)+1,0)</f>
        <v>180</v>
      </c>
    </row>
    <row r="230" spans="2:43" ht="15" x14ac:dyDescent="0.3">
      <c r="B230" s="72" t="str">
        <f t="shared" si="24"/>
        <v>M6×0.75</v>
      </c>
      <c r="C230" s="73" t="s">
        <v>212</v>
      </c>
      <c r="D230" s="73" t="s">
        <v>221</v>
      </c>
      <c r="E230" s="71" t="s">
        <v>0</v>
      </c>
      <c r="F230" s="58">
        <v>6</v>
      </c>
      <c r="G230" s="58">
        <v>0.75</v>
      </c>
      <c r="H230" s="71" t="s">
        <v>133</v>
      </c>
      <c r="I230" s="86" t="s">
        <v>415</v>
      </c>
      <c r="J230" s="58" t="s">
        <v>315</v>
      </c>
      <c r="K230" s="58" t="s">
        <v>491</v>
      </c>
      <c r="L230" s="58">
        <v>6</v>
      </c>
      <c r="M230" s="58">
        <v>0.75</v>
      </c>
      <c r="N230" s="71">
        <v>60</v>
      </c>
      <c r="O230" s="100">
        <f t="array" ref="O230">IFERROR(INDEX($AD$11:$AO$1485,MATCH($B230&amp;$I230,$Z$11:$Z$1485&amp;$AG$11:$AG$1485,0),MATCH($C230,$AD$9:$AO$9,0)),"-")</f>
        <v>6</v>
      </c>
      <c r="P230" s="58">
        <v>22</v>
      </c>
      <c r="Q230" s="58">
        <v>2</v>
      </c>
      <c r="R230" s="100">
        <f t="array" ref="R230">IFERROR(INDEX($AD$11:$AO$1485,MATCH($B230&amp;$I230,$Z$11:$Z$1485&amp;$AG$11:$AG$1485,0),MATCH($D230,$AD$9:$AO$9,0)),"-")</f>
        <v>5.5129000000000001</v>
      </c>
      <c r="S230" s="58">
        <v>17</v>
      </c>
      <c r="T230" s="58">
        <v>7</v>
      </c>
      <c r="U230" s="58">
        <v>5</v>
      </c>
      <c r="V230" s="58">
        <v>17</v>
      </c>
      <c r="W230" s="50">
        <f t="shared" si="26"/>
        <v>20</v>
      </c>
      <c r="X230" s="50">
        <f t="shared" si="27"/>
        <v>10</v>
      </c>
      <c r="Z230" s="27" t="str">
        <f t="shared" si="25"/>
        <v>M165×4</v>
      </c>
      <c r="AA230" s="28" t="s">
        <v>135</v>
      </c>
      <c r="AB230" s="28"/>
      <c r="AC230" s="28"/>
      <c r="AD230" s="27">
        <v>165</v>
      </c>
      <c r="AE230" s="27">
        <v>4</v>
      </c>
      <c r="AF230" s="28">
        <v>60</v>
      </c>
      <c r="AG230" s="30" t="s">
        <v>136</v>
      </c>
      <c r="AH230" s="30">
        <f>INDEX(공차방식!$C$6:$D$29,MATCH(AE230,공차방식!$B$6:$B$29,0),MATCH(RIGHT(AG230,1),공차방식!$C$5:$D$5,0))/1000</f>
        <v>0</v>
      </c>
      <c r="AI230" s="28">
        <f t="shared" ca="1" si="28"/>
        <v>162.6669</v>
      </c>
      <c r="AJ230" s="28">
        <f t="shared" si="29"/>
        <v>162.40190000000001</v>
      </c>
      <c r="AK230" s="28">
        <f t="array" aca="1" ref="AK230" ca="1">ROUND(INDEX(공차방식!T$6:X$50,MATCH(AQ230&amp;AE230,공차방식!R$6:R$50&amp;공차방식!S$6:S$50,0),MATCH(VALUE(LEFT(AG230,1)),공차방식!T$5:X$5,0))/1000,4)</f>
        <v>0.26500000000000001</v>
      </c>
      <c r="AL230" s="28">
        <f t="shared" si="30"/>
        <v>161.14490000000001</v>
      </c>
      <c r="AM230" s="28">
        <f t="shared" si="31"/>
        <v>160.66990000000001</v>
      </c>
      <c r="AN230" s="28">
        <f t="array" ref="AN230">ROUND(INDEX(공차방식!H$6:L$29,MATCH(AE230,공차방식!B$6:B$29,0),MATCH(VALUE(LEFT(AG230,1)),공차방식!H$5:L$5,0))/1000,4)</f>
        <v>0.47499999999999998</v>
      </c>
      <c r="AO230" s="28" t="s">
        <v>220</v>
      </c>
      <c r="AQ230" s="39">
        <f ca="1">OFFSET(공차방식!R$5,COUNTIF(공차방식!R$6:R$50,"&lt;"&amp;AD230)+1,0)</f>
        <v>180</v>
      </c>
    </row>
    <row r="231" spans="2:43" ht="15" x14ac:dyDescent="0.3">
      <c r="B231" s="72" t="str">
        <f t="shared" si="24"/>
        <v>M7×0.75</v>
      </c>
      <c r="C231" s="73" t="s">
        <v>212</v>
      </c>
      <c r="D231" s="73" t="s">
        <v>221</v>
      </c>
      <c r="E231" s="71" t="s">
        <v>0</v>
      </c>
      <c r="F231" s="58">
        <v>7</v>
      </c>
      <c r="G231" s="58">
        <v>0.75</v>
      </c>
      <c r="H231" s="71" t="s">
        <v>133</v>
      </c>
      <c r="I231" s="86" t="s">
        <v>415</v>
      </c>
      <c r="J231" s="58" t="s">
        <v>315</v>
      </c>
      <c r="K231" s="58" t="s">
        <v>491</v>
      </c>
      <c r="L231" s="58">
        <v>7</v>
      </c>
      <c r="M231" s="58">
        <v>0.75</v>
      </c>
      <c r="N231" s="71">
        <v>60</v>
      </c>
      <c r="O231" s="100">
        <f t="array" ref="O231">IFERROR(INDEX($AD$11:$AO$1485,MATCH($B231&amp;$I231,$Z$11:$Z$1485&amp;$AG$11:$AG$1485,0),MATCH($C231,$AD$9:$AO$9,0)),"-")</f>
        <v>7</v>
      </c>
      <c r="P231" s="58">
        <v>22</v>
      </c>
      <c r="Q231" s="58">
        <v>2</v>
      </c>
      <c r="R231" s="100">
        <f t="array" ref="R231">IFERROR(INDEX($AD$11:$AO$1485,MATCH($B231&amp;$I231,$Z$11:$Z$1485&amp;$AG$11:$AG$1485,0),MATCH($D231,$AD$9:$AO$9,0)),"-")</f>
        <v>6.5129000000000001</v>
      </c>
      <c r="S231" s="58">
        <v>17</v>
      </c>
      <c r="T231" s="58">
        <v>7</v>
      </c>
      <c r="U231" s="58">
        <v>5</v>
      </c>
      <c r="V231" s="58">
        <v>17</v>
      </c>
      <c r="W231" s="50">
        <f t="shared" si="26"/>
        <v>20</v>
      </c>
      <c r="X231" s="50">
        <f t="shared" si="27"/>
        <v>10</v>
      </c>
      <c r="Z231" s="27" t="str">
        <f t="shared" si="25"/>
        <v>M165×3</v>
      </c>
      <c r="AA231" s="28" t="s">
        <v>135</v>
      </c>
      <c r="AB231" s="28"/>
      <c r="AC231" s="28"/>
      <c r="AD231" s="27">
        <v>165</v>
      </c>
      <c r="AE231" s="27">
        <v>3</v>
      </c>
      <c r="AF231" s="28">
        <v>60</v>
      </c>
      <c r="AG231" s="30" t="s">
        <v>136</v>
      </c>
      <c r="AH231" s="30">
        <f>INDEX(공차방식!$C$6:$D$29,MATCH(AE231,공차방식!$B$6:$B$29,0),MATCH(RIGHT(AG231,1),공차방식!$C$5:$D$5,0))/1000</f>
        <v>0</v>
      </c>
      <c r="AI231" s="28">
        <f t="shared" ca="1" si="28"/>
        <v>163.28739999999999</v>
      </c>
      <c r="AJ231" s="28">
        <f t="shared" si="29"/>
        <v>163.0514</v>
      </c>
      <c r="AK231" s="28">
        <f t="array" aca="1" ref="AK231" ca="1">ROUND(INDEX(공차방식!T$6:X$50,MATCH(AQ231&amp;AE231,공차방식!R$6:R$50&amp;공차방식!S$6:S$50,0),MATCH(VALUE(LEFT(AG231,1)),공차방식!T$5:X$5,0))/1000,4)</f>
        <v>0.23599999999999999</v>
      </c>
      <c r="AL231" s="28">
        <f t="shared" si="30"/>
        <v>162.1524</v>
      </c>
      <c r="AM231" s="28">
        <f t="shared" si="31"/>
        <v>161.75239999999999</v>
      </c>
      <c r="AN231" s="28">
        <f t="array" ref="AN231">ROUND(INDEX(공차방식!H$6:L$29,MATCH(AE231,공차방식!B$6:B$29,0),MATCH(VALUE(LEFT(AG231,1)),공차방식!H$5:L$5,0))/1000,4)</f>
        <v>0.4</v>
      </c>
      <c r="AO231" s="28" t="s">
        <v>220</v>
      </c>
      <c r="AQ231" s="39">
        <f ca="1">OFFSET(공차방식!R$5,COUNTIF(공차방식!R$6:R$50,"&lt;"&amp;AD231)+1,0)</f>
        <v>180</v>
      </c>
    </row>
    <row r="232" spans="2:43" ht="15" x14ac:dyDescent="0.3">
      <c r="B232" s="72" t="str">
        <f t="shared" si="24"/>
        <v>M8×1</v>
      </c>
      <c r="C232" s="73" t="s">
        <v>212</v>
      </c>
      <c r="D232" s="73" t="s">
        <v>221</v>
      </c>
      <c r="E232" s="71" t="s">
        <v>0</v>
      </c>
      <c r="F232" s="58">
        <v>8</v>
      </c>
      <c r="G232" s="58">
        <v>1</v>
      </c>
      <c r="H232" s="71" t="s">
        <v>133</v>
      </c>
      <c r="I232" s="86" t="s">
        <v>415</v>
      </c>
      <c r="J232" s="58" t="s">
        <v>315</v>
      </c>
      <c r="K232" s="58" t="s">
        <v>491</v>
      </c>
      <c r="L232" s="58">
        <v>8</v>
      </c>
      <c r="M232" s="58">
        <v>1</v>
      </c>
      <c r="N232" s="71">
        <v>60</v>
      </c>
      <c r="O232" s="100">
        <f t="array" ref="O232">IFERROR(INDEX($AD$11:$AO$1485,MATCH($B232&amp;$I232,$Z$11:$Z$1485&amp;$AG$11:$AG$1485,0),MATCH($C232,$AD$9:$AO$9,0)),"-")</f>
        <v>8</v>
      </c>
      <c r="P232" s="58">
        <v>22</v>
      </c>
      <c r="Q232" s="58">
        <v>2</v>
      </c>
      <c r="R232" s="100">
        <f t="array" ref="R232">IFERROR(INDEX($AD$11:$AO$1485,MATCH($B232&amp;$I232,$Z$11:$Z$1485&amp;$AG$11:$AG$1485,0),MATCH($D232,$AD$9:$AO$9,0)),"-")</f>
        <v>7.3505000000000003</v>
      </c>
      <c r="S232" s="58">
        <v>17</v>
      </c>
      <c r="T232" s="58">
        <v>7</v>
      </c>
      <c r="U232" s="58">
        <v>5</v>
      </c>
      <c r="V232" s="58">
        <v>15</v>
      </c>
      <c r="W232" s="50">
        <f t="shared" si="26"/>
        <v>20</v>
      </c>
      <c r="X232" s="50">
        <f t="shared" si="27"/>
        <v>10</v>
      </c>
      <c r="Z232" s="27" t="str">
        <f t="shared" si="25"/>
        <v>M170×6</v>
      </c>
      <c r="AA232" s="28" t="s">
        <v>135</v>
      </c>
      <c r="AB232" s="28"/>
      <c r="AC232" s="28"/>
      <c r="AD232" s="27">
        <v>170</v>
      </c>
      <c r="AE232" s="27">
        <v>6</v>
      </c>
      <c r="AF232" s="28">
        <v>60</v>
      </c>
      <c r="AG232" s="30" t="s">
        <v>136</v>
      </c>
      <c r="AH232" s="30">
        <f>INDEX(공차방식!$C$6:$D$29,MATCH(AE232,공차방식!$B$6:$B$29,0),MATCH(RIGHT(AG232,1),공차방식!$C$5:$D$5,0))/1000</f>
        <v>0</v>
      </c>
      <c r="AI232" s="28">
        <f t="shared" ca="1" si="28"/>
        <v>166.4179</v>
      </c>
      <c r="AJ232" s="28">
        <f t="shared" si="29"/>
        <v>166.10290000000001</v>
      </c>
      <c r="AK232" s="28">
        <f t="array" aca="1" ref="AK232" ca="1">ROUND(INDEX(공차방식!T$6:X$50,MATCH(AQ232&amp;AE232,공차방식!R$6:R$50&amp;공차방식!S$6:S$50,0),MATCH(VALUE(LEFT(AG232,1)),공차방식!T$5:X$5,0))/1000,4)</f>
        <v>0.315</v>
      </c>
      <c r="AL232" s="28">
        <f t="shared" si="30"/>
        <v>164.13480000000001</v>
      </c>
      <c r="AM232" s="28">
        <f t="shared" si="31"/>
        <v>163.50479999999999</v>
      </c>
      <c r="AN232" s="28">
        <f t="array" ref="AN232">ROUND(INDEX(공차방식!H$6:L$29,MATCH(AE232,공차방식!B$6:B$29,0),MATCH(VALUE(LEFT(AG232,1)),공차방식!H$5:L$5,0))/1000,4)</f>
        <v>0.63</v>
      </c>
      <c r="AO232" s="28" t="s">
        <v>220</v>
      </c>
      <c r="AQ232" s="39">
        <f ca="1">OFFSET(공차방식!R$5,COUNTIF(공차방식!R$6:R$50,"&lt;"&amp;AD232)+1,0)</f>
        <v>180</v>
      </c>
    </row>
    <row r="233" spans="2:43" ht="15" x14ac:dyDescent="0.3">
      <c r="B233" s="72" t="str">
        <f t="shared" si="24"/>
        <v>M8×0.75</v>
      </c>
      <c r="C233" s="73" t="s">
        <v>212</v>
      </c>
      <c r="D233" s="73" t="s">
        <v>221</v>
      </c>
      <c r="E233" s="71" t="s">
        <v>0</v>
      </c>
      <c r="F233" s="58">
        <v>8</v>
      </c>
      <c r="G233" s="58">
        <v>0.75</v>
      </c>
      <c r="H233" s="71" t="s">
        <v>133</v>
      </c>
      <c r="I233" s="86" t="s">
        <v>415</v>
      </c>
      <c r="J233" s="58" t="s">
        <v>315</v>
      </c>
      <c r="K233" s="58" t="s">
        <v>491</v>
      </c>
      <c r="L233" s="58">
        <v>8</v>
      </c>
      <c r="M233" s="58">
        <v>0.75</v>
      </c>
      <c r="N233" s="71">
        <v>60</v>
      </c>
      <c r="O233" s="100">
        <f t="array" ref="O233">IFERROR(INDEX($AD$11:$AO$1485,MATCH($B233&amp;$I233,$Z$11:$Z$1485&amp;$AG$11:$AG$1485,0),MATCH($C233,$AD$9:$AO$9,0)),"-")</f>
        <v>8</v>
      </c>
      <c r="P233" s="58">
        <v>22</v>
      </c>
      <c r="Q233" s="58">
        <v>2</v>
      </c>
      <c r="R233" s="100">
        <f t="array" ref="R233">IFERROR(INDEX($AD$11:$AO$1485,MATCH($B233&amp;$I233,$Z$11:$Z$1485&amp;$AG$11:$AG$1485,0),MATCH($D233,$AD$9:$AO$9,0)),"-")</f>
        <v>7.5129000000000001</v>
      </c>
      <c r="S233" s="58">
        <v>17</v>
      </c>
      <c r="T233" s="58">
        <v>7</v>
      </c>
      <c r="U233" s="58">
        <v>5</v>
      </c>
      <c r="V233" s="58">
        <v>17</v>
      </c>
      <c r="W233" s="50">
        <f t="shared" si="26"/>
        <v>20</v>
      </c>
      <c r="X233" s="50">
        <f t="shared" si="27"/>
        <v>10</v>
      </c>
      <c r="Z233" s="27" t="str">
        <f t="shared" si="25"/>
        <v>M170×4</v>
      </c>
      <c r="AA233" s="28" t="s">
        <v>135</v>
      </c>
      <c r="AB233" s="28"/>
      <c r="AC233" s="28"/>
      <c r="AD233" s="27">
        <v>170</v>
      </c>
      <c r="AE233" s="27">
        <v>4</v>
      </c>
      <c r="AF233" s="28">
        <v>60</v>
      </c>
      <c r="AG233" s="30" t="s">
        <v>136</v>
      </c>
      <c r="AH233" s="30">
        <f>INDEX(공차방식!$C$6:$D$29,MATCH(AE233,공차방식!$B$6:$B$29,0),MATCH(RIGHT(AG233,1),공차방식!$C$5:$D$5,0))/1000</f>
        <v>0</v>
      </c>
      <c r="AI233" s="28">
        <f t="shared" ca="1" si="28"/>
        <v>167.6669</v>
      </c>
      <c r="AJ233" s="28">
        <f t="shared" si="29"/>
        <v>167.40190000000001</v>
      </c>
      <c r="AK233" s="28">
        <f t="array" aca="1" ref="AK233" ca="1">ROUND(INDEX(공차방식!T$6:X$50,MATCH(AQ233&amp;AE233,공차방식!R$6:R$50&amp;공차방식!S$6:S$50,0),MATCH(VALUE(LEFT(AG233,1)),공차방식!T$5:X$5,0))/1000,4)</f>
        <v>0.26500000000000001</v>
      </c>
      <c r="AL233" s="28">
        <f t="shared" si="30"/>
        <v>166.14490000000001</v>
      </c>
      <c r="AM233" s="28">
        <f t="shared" si="31"/>
        <v>165.66990000000001</v>
      </c>
      <c r="AN233" s="28">
        <f t="array" ref="AN233">ROUND(INDEX(공차방식!H$6:L$29,MATCH(AE233,공차방식!B$6:B$29,0),MATCH(VALUE(LEFT(AG233,1)),공차방식!H$5:L$5,0))/1000,4)</f>
        <v>0.47499999999999998</v>
      </c>
      <c r="AO233" s="28" t="s">
        <v>220</v>
      </c>
      <c r="AQ233" s="39">
        <f ca="1">OFFSET(공차방식!R$5,COUNTIF(공차방식!R$6:R$50,"&lt;"&amp;AD233)+1,0)</f>
        <v>180</v>
      </c>
    </row>
    <row r="234" spans="2:43" ht="15" x14ac:dyDescent="0.3">
      <c r="B234" s="72" t="str">
        <f t="shared" si="24"/>
        <v>M9×1</v>
      </c>
      <c r="C234" s="73" t="s">
        <v>212</v>
      </c>
      <c r="D234" s="73" t="s">
        <v>221</v>
      </c>
      <c r="E234" s="71" t="s">
        <v>0</v>
      </c>
      <c r="F234" s="58">
        <v>9</v>
      </c>
      <c r="G234" s="58">
        <v>1</v>
      </c>
      <c r="H234" s="71" t="s">
        <v>133</v>
      </c>
      <c r="I234" s="86" t="s">
        <v>415</v>
      </c>
      <c r="J234" s="58" t="s">
        <v>315</v>
      </c>
      <c r="K234" s="58" t="s">
        <v>491</v>
      </c>
      <c r="L234" s="58">
        <v>9</v>
      </c>
      <c r="M234" s="58">
        <v>1</v>
      </c>
      <c r="N234" s="71">
        <v>60</v>
      </c>
      <c r="O234" s="100">
        <f t="array" ref="O234">IFERROR(INDEX($AD$11:$AO$1485,MATCH($B234&amp;$I234,$Z$11:$Z$1485&amp;$AG$11:$AG$1485,0),MATCH($C234,$AD$9:$AO$9,0)),"-")</f>
        <v>9</v>
      </c>
      <c r="P234" s="58">
        <v>22</v>
      </c>
      <c r="Q234" s="58">
        <v>2</v>
      </c>
      <c r="R234" s="100">
        <f t="array" ref="R234">IFERROR(INDEX($AD$11:$AO$1485,MATCH($B234&amp;$I234,$Z$11:$Z$1485&amp;$AG$11:$AG$1485,0),MATCH($D234,$AD$9:$AO$9,0)),"-")</f>
        <v>8.3505000000000003</v>
      </c>
      <c r="S234" s="58">
        <v>17</v>
      </c>
      <c r="T234" s="58">
        <v>7</v>
      </c>
      <c r="U234" s="58">
        <v>5</v>
      </c>
      <c r="V234" s="58">
        <v>15</v>
      </c>
      <c r="W234" s="50">
        <f t="shared" si="26"/>
        <v>20</v>
      </c>
      <c r="X234" s="50">
        <f t="shared" si="27"/>
        <v>10</v>
      </c>
      <c r="Z234" s="27" t="str">
        <f t="shared" si="25"/>
        <v>M170×3</v>
      </c>
      <c r="AA234" s="28" t="s">
        <v>135</v>
      </c>
      <c r="AB234" s="28"/>
      <c r="AC234" s="28"/>
      <c r="AD234" s="27">
        <v>170</v>
      </c>
      <c r="AE234" s="27">
        <v>3</v>
      </c>
      <c r="AF234" s="28">
        <v>60</v>
      </c>
      <c r="AG234" s="30" t="s">
        <v>136</v>
      </c>
      <c r="AH234" s="30">
        <f>INDEX(공차방식!$C$6:$D$29,MATCH(AE234,공차방식!$B$6:$B$29,0),MATCH(RIGHT(AG234,1),공차방식!$C$5:$D$5,0))/1000</f>
        <v>0</v>
      </c>
      <c r="AI234" s="28">
        <f t="shared" ca="1" si="28"/>
        <v>168.28739999999999</v>
      </c>
      <c r="AJ234" s="28">
        <f t="shared" si="29"/>
        <v>168.0514</v>
      </c>
      <c r="AK234" s="28">
        <f t="array" aca="1" ref="AK234" ca="1">ROUND(INDEX(공차방식!T$6:X$50,MATCH(AQ234&amp;AE234,공차방식!R$6:R$50&amp;공차방식!S$6:S$50,0),MATCH(VALUE(LEFT(AG234,1)),공차방식!T$5:X$5,0))/1000,4)</f>
        <v>0.23599999999999999</v>
      </c>
      <c r="AL234" s="28">
        <f t="shared" si="30"/>
        <v>167.1524</v>
      </c>
      <c r="AM234" s="28">
        <f t="shared" si="31"/>
        <v>166.75239999999999</v>
      </c>
      <c r="AN234" s="28">
        <f t="array" ref="AN234">ROUND(INDEX(공차방식!H$6:L$29,MATCH(AE234,공차방식!B$6:B$29,0),MATCH(VALUE(LEFT(AG234,1)),공차방식!H$5:L$5,0))/1000,4)</f>
        <v>0.4</v>
      </c>
      <c r="AO234" s="28" t="s">
        <v>220</v>
      </c>
      <c r="AQ234" s="39">
        <f ca="1">OFFSET(공차방식!R$5,COUNTIF(공차방식!R$6:R$50,"&lt;"&amp;AD234)+1,0)</f>
        <v>180</v>
      </c>
    </row>
    <row r="235" spans="2:43" ht="15" x14ac:dyDescent="0.3">
      <c r="B235" s="72" t="str">
        <f t="shared" si="24"/>
        <v>M9×0.75</v>
      </c>
      <c r="C235" s="73" t="s">
        <v>212</v>
      </c>
      <c r="D235" s="73" t="s">
        <v>221</v>
      </c>
      <c r="E235" s="71" t="s">
        <v>0</v>
      </c>
      <c r="F235" s="58">
        <v>9</v>
      </c>
      <c r="G235" s="58">
        <v>0.75</v>
      </c>
      <c r="H235" s="71" t="s">
        <v>133</v>
      </c>
      <c r="I235" s="86" t="s">
        <v>415</v>
      </c>
      <c r="J235" s="58" t="s">
        <v>315</v>
      </c>
      <c r="K235" s="58" t="s">
        <v>491</v>
      </c>
      <c r="L235" s="58">
        <v>9</v>
      </c>
      <c r="M235" s="58">
        <v>0.75</v>
      </c>
      <c r="N235" s="71">
        <v>60</v>
      </c>
      <c r="O235" s="100">
        <f t="array" ref="O235">IFERROR(INDEX($AD$11:$AO$1485,MATCH($B235&amp;$I235,$Z$11:$Z$1485&amp;$AG$11:$AG$1485,0),MATCH($C235,$AD$9:$AO$9,0)),"-")</f>
        <v>9</v>
      </c>
      <c r="P235" s="58">
        <v>22</v>
      </c>
      <c r="Q235" s="58">
        <v>2</v>
      </c>
      <c r="R235" s="100">
        <f t="array" ref="R235">IFERROR(INDEX($AD$11:$AO$1485,MATCH($B235&amp;$I235,$Z$11:$Z$1485&amp;$AG$11:$AG$1485,0),MATCH($D235,$AD$9:$AO$9,0)),"-")</f>
        <v>8.5129000000000001</v>
      </c>
      <c r="S235" s="58">
        <v>17</v>
      </c>
      <c r="T235" s="58">
        <v>7</v>
      </c>
      <c r="U235" s="58">
        <v>5</v>
      </c>
      <c r="V235" s="58">
        <v>17</v>
      </c>
      <c r="W235" s="50">
        <f t="shared" si="26"/>
        <v>20</v>
      </c>
      <c r="X235" s="50">
        <f t="shared" si="27"/>
        <v>10</v>
      </c>
      <c r="Z235" s="27" t="str">
        <f t="shared" si="25"/>
        <v>M175×6</v>
      </c>
      <c r="AA235" s="28" t="s">
        <v>135</v>
      </c>
      <c r="AB235" s="28"/>
      <c r="AC235" s="28"/>
      <c r="AD235" s="27">
        <v>175</v>
      </c>
      <c r="AE235" s="27">
        <v>6</v>
      </c>
      <c r="AF235" s="28">
        <v>60</v>
      </c>
      <c r="AG235" s="30" t="s">
        <v>136</v>
      </c>
      <c r="AH235" s="30">
        <f>INDEX(공차방식!$C$6:$D$29,MATCH(AE235,공차방식!$B$6:$B$29,0),MATCH(RIGHT(AG235,1),공차방식!$C$5:$D$5,0))/1000</f>
        <v>0</v>
      </c>
      <c r="AI235" s="28">
        <f t="shared" ca="1" si="28"/>
        <v>171.4179</v>
      </c>
      <c r="AJ235" s="28">
        <f t="shared" si="29"/>
        <v>171.10290000000001</v>
      </c>
      <c r="AK235" s="28">
        <f t="array" aca="1" ref="AK235" ca="1">ROUND(INDEX(공차방식!T$6:X$50,MATCH(AQ235&amp;AE235,공차방식!R$6:R$50&amp;공차방식!S$6:S$50,0),MATCH(VALUE(LEFT(AG235,1)),공차방식!T$5:X$5,0))/1000,4)</f>
        <v>0.315</v>
      </c>
      <c r="AL235" s="28">
        <f t="shared" si="30"/>
        <v>169.13480000000001</v>
      </c>
      <c r="AM235" s="28">
        <f t="shared" si="31"/>
        <v>168.50479999999999</v>
      </c>
      <c r="AN235" s="28">
        <f t="array" ref="AN235">ROUND(INDEX(공차방식!H$6:L$29,MATCH(AE235,공차방식!B$6:B$29,0),MATCH(VALUE(LEFT(AG235,1)),공차방식!H$5:L$5,0))/1000,4)</f>
        <v>0.63</v>
      </c>
      <c r="AO235" s="28" t="s">
        <v>220</v>
      </c>
      <c r="AQ235" s="39">
        <f ca="1">OFFSET(공차방식!R$5,COUNTIF(공차방식!R$6:R$50,"&lt;"&amp;AD235)+1,0)</f>
        <v>180</v>
      </c>
    </row>
    <row r="236" spans="2:43" ht="15" x14ac:dyDescent="0.3">
      <c r="B236" s="72" t="str">
        <f t="shared" si="24"/>
        <v>M10×1.25</v>
      </c>
      <c r="C236" s="73" t="s">
        <v>212</v>
      </c>
      <c r="D236" s="73" t="s">
        <v>221</v>
      </c>
      <c r="E236" s="71" t="s">
        <v>0</v>
      </c>
      <c r="F236" s="58">
        <v>10</v>
      </c>
      <c r="G236" s="58">
        <v>1.25</v>
      </c>
      <c r="H236" s="71" t="s">
        <v>133</v>
      </c>
      <c r="I236" s="86" t="s">
        <v>415</v>
      </c>
      <c r="J236" s="58" t="s">
        <v>315</v>
      </c>
      <c r="K236" s="58" t="s">
        <v>491</v>
      </c>
      <c r="L236" s="58">
        <v>10</v>
      </c>
      <c r="M236" s="58">
        <v>1.25</v>
      </c>
      <c r="N236" s="71">
        <v>60</v>
      </c>
      <c r="O236" s="100">
        <f t="array" ref="O236">IFERROR(INDEX($AD$11:$AO$1485,MATCH($B236&amp;$I236,$Z$11:$Z$1485&amp;$AG$11:$AG$1485,0),MATCH($C236,$AD$9:$AO$9,0)),"-")</f>
        <v>10</v>
      </c>
      <c r="P236" s="58">
        <v>22</v>
      </c>
      <c r="Q236" s="58">
        <v>2</v>
      </c>
      <c r="R236" s="100">
        <f t="array" ref="R236">IFERROR(INDEX($AD$11:$AO$1485,MATCH($B236&amp;$I236,$Z$11:$Z$1485&amp;$AG$11:$AG$1485,0),MATCH($D236,$AD$9:$AO$9,0)),"-")</f>
        <v>9.1881000000000004</v>
      </c>
      <c r="S236" s="58">
        <v>17</v>
      </c>
      <c r="T236" s="58">
        <v>7</v>
      </c>
      <c r="U236" s="58">
        <v>5</v>
      </c>
      <c r="V236" s="58">
        <v>13</v>
      </c>
      <c r="W236" s="50">
        <f t="shared" si="26"/>
        <v>20</v>
      </c>
      <c r="X236" s="50">
        <f t="shared" si="27"/>
        <v>10</v>
      </c>
      <c r="Z236" s="27" t="str">
        <f t="shared" si="25"/>
        <v>M175×4</v>
      </c>
      <c r="AA236" s="28" t="s">
        <v>135</v>
      </c>
      <c r="AB236" s="28"/>
      <c r="AC236" s="28"/>
      <c r="AD236" s="27">
        <v>175</v>
      </c>
      <c r="AE236" s="27">
        <v>4</v>
      </c>
      <c r="AF236" s="28">
        <v>60</v>
      </c>
      <c r="AG236" s="30" t="s">
        <v>136</v>
      </c>
      <c r="AH236" s="30">
        <f>INDEX(공차방식!$C$6:$D$29,MATCH(AE236,공차방식!$B$6:$B$29,0),MATCH(RIGHT(AG236,1),공차방식!$C$5:$D$5,0))/1000</f>
        <v>0</v>
      </c>
      <c r="AI236" s="28">
        <f t="shared" ca="1" si="28"/>
        <v>172.6669</v>
      </c>
      <c r="AJ236" s="28">
        <f t="shared" si="29"/>
        <v>172.40190000000001</v>
      </c>
      <c r="AK236" s="28">
        <f t="array" aca="1" ref="AK236" ca="1">ROUND(INDEX(공차방식!T$6:X$50,MATCH(AQ236&amp;AE236,공차방식!R$6:R$50&amp;공차방식!S$6:S$50,0),MATCH(VALUE(LEFT(AG236,1)),공차방식!T$5:X$5,0))/1000,4)</f>
        <v>0.26500000000000001</v>
      </c>
      <c r="AL236" s="28">
        <f t="shared" si="30"/>
        <v>171.14490000000001</v>
      </c>
      <c r="AM236" s="28">
        <f t="shared" si="31"/>
        <v>170.66990000000001</v>
      </c>
      <c r="AN236" s="28">
        <f t="array" ref="AN236">ROUND(INDEX(공차방식!H$6:L$29,MATCH(AE236,공차방식!B$6:B$29,0),MATCH(VALUE(LEFT(AG236,1)),공차방식!H$5:L$5,0))/1000,4)</f>
        <v>0.47499999999999998</v>
      </c>
      <c r="AO236" s="28" t="s">
        <v>220</v>
      </c>
      <c r="AQ236" s="39">
        <f ca="1">OFFSET(공차방식!R$5,COUNTIF(공차방식!R$6:R$50,"&lt;"&amp;AD236)+1,0)</f>
        <v>180</v>
      </c>
    </row>
    <row r="237" spans="2:43" ht="15" x14ac:dyDescent="0.3">
      <c r="B237" s="72" t="str">
        <f t="shared" si="24"/>
        <v>M10×1</v>
      </c>
      <c r="C237" s="73" t="s">
        <v>212</v>
      </c>
      <c r="D237" s="73" t="s">
        <v>221</v>
      </c>
      <c r="E237" s="71" t="s">
        <v>0</v>
      </c>
      <c r="F237" s="58">
        <v>10</v>
      </c>
      <c r="G237" s="58">
        <v>1</v>
      </c>
      <c r="H237" s="71" t="s">
        <v>133</v>
      </c>
      <c r="I237" s="86" t="s">
        <v>415</v>
      </c>
      <c r="J237" s="58" t="s">
        <v>315</v>
      </c>
      <c r="K237" s="58" t="s">
        <v>491</v>
      </c>
      <c r="L237" s="58">
        <v>10</v>
      </c>
      <c r="M237" s="58">
        <v>1</v>
      </c>
      <c r="N237" s="71">
        <v>60</v>
      </c>
      <c r="O237" s="100">
        <f t="array" ref="O237">IFERROR(INDEX($AD$11:$AO$1485,MATCH($B237&amp;$I237,$Z$11:$Z$1485&amp;$AG$11:$AG$1485,0),MATCH($C237,$AD$9:$AO$9,0)),"-")</f>
        <v>10</v>
      </c>
      <c r="P237" s="58">
        <v>22</v>
      </c>
      <c r="Q237" s="58">
        <v>2</v>
      </c>
      <c r="R237" s="100">
        <f t="array" ref="R237">IFERROR(INDEX($AD$11:$AO$1485,MATCH($B237&amp;$I237,$Z$11:$Z$1485&amp;$AG$11:$AG$1485,0),MATCH($D237,$AD$9:$AO$9,0)),"-")</f>
        <v>9.3505000000000003</v>
      </c>
      <c r="S237" s="58">
        <v>17</v>
      </c>
      <c r="T237" s="58">
        <v>7</v>
      </c>
      <c r="U237" s="58">
        <v>5</v>
      </c>
      <c r="V237" s="58">
        <v>15</v>
      </c>
      <c r="W237" s="50">
        <f t="shared" si="26"/>
        <v>20</v>
      </c>
      <c r="X237" s="50">
        <f t="shared" si="27"/>
        <v>10</v>
      </c>
      <c r="Z237" s="27" t="str">
        <f t="shared" si="25"/>
        <v>M175×3</v>
      </c>
      <c r="AA237" s="28" t="s">
        <v>135</v>
      </c>
      <c r="AB237" s="28"/>
      <c r="AC237" s="28"/>
      <c r="AD237" s="27">
        <v>175</v>
      </c>
      <c r="AE237" s="27">
        <v>3</v>
      </c>
      <c r="AF237" s="28">
        <v>60</v>
      </c>
      <c r="AG237" s="30" t="s">
        <v>136</v>
      </c>
      <c r="AH237" s="30">
        <f>INDEX(공차방식!$C$6:$D$29,MATCH(AE237,공차방식!$B$6:$B$29,0),MATCH(RIGHT(AG237,1),공차방식!$C$5:$D$5,0))/1000</f>
        <v>0</v>
      </c>
      <c r="AI237" s="28">
        <f t="shared" ca="1" si="28"/>
        <v>173.28739999999999</v>
      </c>
      <c r="AJ237" s="28">
        <f t="shared" si="29"/>
        <v>173.0514</v>
      </c>
      <c r="AK237" s="28">
        <f t="array" aca="1" ref="AK237" ca="1">ROUND(INDEX(공차방식!T$6:X$50,MATCH(AQ237&amp;AE237,공차방식!R$6:R$50&amp;공차방식!S$6:S$50,0),MATCH(VALUE(LEFT(AG237,1)),공차방식!T$5:X$5,0))/1000,4)</f>
        <v>0.23599999999999999</v>
      </c>
      <c r="AL237" s="28">
        <f t="shared" si="30"/>
        <v>172.1524</v>
      </c>
      <c r="AM237" s="28">
        <f t="shared" si="31"/>
        <v>171.75239999999999</v>
      </c>
      <c r="AN237" s="28">
        <f t="array" ref="AN237">ROUND(INDEX(공차방식!H$6:L$29,MATCH(AE237,공차방식!B$6:B$29,0),MATCH(VALUE(LEFT(AG237,1)),공차방식!H$5:L$5,0))/1000,4)</f>
        <v>0.4</v>
      </c>
      <c r="AO237" s="28" t="s">
        <v>220</v>
      </c>
      <c r="AQ237" s="39">
        <f ca="1">OFFSET(공차방식!R$5,COUNTIF(공차방식!R$6:R$50,"&lt;"&amp;AD237)+1,0)</f>
        <v>180</v>
      </c>
    </row>
    <row r="238" spans="2:43" ht="15" x14ac:dyDescent="0.3">
      <c r="B238" s="72" t="str">
        <f t="shared" si="24"/>
        <v>M10×0.75</v>
      </c>
      <c r="C238" s="73" t="s">
        <v>212</v>
      </c>
      <c r="D238" s="73" t="s">
        <v>221</v>
      </c>
      <c r="E238" s="71" t="s">
        <v>0</v>
      </c>
      <c r="F238" s="58">
        <v>10</v>
      </c>
      <c r="G238" s="58">
        <v>0.75</v>
      </c>
      <c r="H238" s="71" t="s">
        <v>133</v>
      </c>
      <c r="I238" s="86" t="s">
        <v>415</v>
      </c>
      <c r="J238" s="58" t="s">
        <v>315</v>
      </c>
      <c r="K238" s="58" t="s">
        <v>491</v>
      </c>
      <c r="L238" s="58">
        <v>10</v>
      </c>
      <c r="M238" s="58">
        <v>0.75</v>
      </c>
      <c r="N238" s="71">
        <v>60</v>
      </c>
      <c r="O238" s="100">
        <f t="array" ref="O238">IFERROR(INDEX($AD$11:$AO$1485,MATCH($B238&amp;$I238,$Z$11:$Z$1485&amp;$AG$11:$AG$1485,0),MATCH($C238,$AD$9:$AO$9,0)),"-")</f>
        <v>10</v>
      </c>
      <c r="P238" s="58">
        <v>22</v>
      </c>
      <c r="Q238" s="58">
        <v>2</v>
      </c>
      <c r="R238" s="100">
        <f t="array" ref="R238">IFERROR(INDEX($AD$11:$AO$1485,MATCH($B238&amp;$I238,$Z$11:$Z$1485&amp;$AG$11:$AG$1485,0),MATCH($D238,$AD$9:$AO$9,0)),"-")</f>
        <v>9.5129000000000001</v>
      </c>
      <c r="S238" s="58">
        <v>17</v>
      </c>
      <c r="T238" s="58">
        <v>7</v>
      </c>
      <c r="U238" s="58">
        <v>5</v>
      </c>
      <c r="V238" s="58">
        <v>17</v>
      </c>
      <c r="W238" s="50">
        <f t="shared" si="26"/>
        <v>20</v>
      </c>
      <c r="X238" s="50">
        <f t="shared" si="27"/>
        <v>10</v>
      </c>
      <c r="Z238" s="27" t="str">
        <f t="shared" si="25"/>
        <v>M180×6</v>
      </c>
      <c r="AA238" s="28" t="s">
        <v>135</v>
      </c>
      <c r="AB238" s="28"/>
      <c r="AC238" s="28"/>
      <c r="AD238" s="27">
        <v>180</v>
      </c>
      <c r="AE238" s="27">
        <v>6</v>
      </c>
      <c r="AF238" s="28">
        <v>60</v>
      </c>
      <c r="AG238" s="30" t="s">
        <v>136</v>
      </c>
      <c r="AH238" s="30">
        <f>INDEX(공차방식!$C$6:$D$29,MATCH(AE238,공차방식!$B$6:$B$29,0),MATCH(RIGHT(AG238,1),공차방식!$C$5:$D$5,0))/1000</f>
        <v>0</v>
      </c>
      <c r="AI238" s="28">
        <f t="shared" ca="1" si="28"/>
        <v>176.4179</v>
      </c>
      <c r="AJ238" s="28">
        <f t="shared" si="29"/>
        <v>176.10290000000001</v>
      </c>
      <c r="AK238" s="28">
        <f t="array" aca="1" ref="AK238" ca="1">ROUND(INDEX(공차방식!T$6:X$50,MATCH(AQ238&amp;AE238,공차방식!R$6:R$50&amp;공차방식!S$6:S$50,0),MATCH(VALUE(LEFT(AG238,1)),공차방식!T$5:X$5,0))/1000,4)</f>
        <v>0.315</v>
      </c>
      <c r="AL238" s="28">
        <f t="shared" si="30"/>
        <v>174.13480000000001</v>
      </c>
      <c r="AM238" s="28">
        <f t="shared" si="31"/>
        <v>173.50479999999999</v>
      </c>
      <c r="AN238" s="28">
        <f t="array" ref="AN238">ROUND(INDEX(공차방식!H$6:L$29,MATCH(AE238,공차방식!B$6:B$29,0),MATCH(VALUE(LEFT(AG238,1)),공차방식!H$5:L$5,0))/1000,4)</f>
        <v>0.63</v>
      </c>
      <c r="AO238" s="28" t="s">
        <v>220</v>
      </c>
      <c r="AQ238" s="39">
        <f ca="1">OFFSET(공차방식!R$5,COUNTIF(공차방식!R$6:R$50,"&lt;"&amp;AD238)+1,0)</f>
        <v>180</v>
      </c>
    </row>
    <row r="239" spans="2:43" ht="15" x14ac:dyDescent="0.3">
      <c r="B239" s="72" t="str">
        <f t="shared" si="24"/>
        <v>M11×1</v>
      </c>
      <c r="C239" s="73" t="s">
        <v>212</v>
      </c>
      <c r="D239" s="73" t="s">
        <v>221</v>
      </c>
      <c r="E239" s="71" t="s">
        <v>0</v>
      </c>
      <c r="F239" s="58">
        <v>11</v>
      </c>
      <c r="G239" s="58">
        <v>1</v>
      </c>
      <c r="H239" s="71" t="s">
        <v>133</v>
      </c>
      <c r="I239" s="86" t="s">
        <v>415</v>
      </c>
      <c r="J239" s="58" t="s">
        <v>315</v>
      </c>
      <c r="K239" s="58" t="s">
        <v>491</v>
      </c>
      <c r="L239" s="58">
        <v>11</v>
      </c>
      <c r="M239" s="58">
        <v>1</v>
      </c>
      <c r="N239" s="71">
        <v>60</v>
      </c>
      <c r="O239" s="100">
        <f t="array" ref="O239">IFERROR(INDEX($AD$11:$AO$1485,MATCH($B239&amp;$I239,$Z$11:$Z$1485&amp;$AG$11:$AG$1485,0),MATCH($C239,$AD$9:$AO$9,0)),"-")</f>
        <v>11</v>
      </c>
      <c r="P239" s="58">
        <v>22</v>
      </c>
      <c r="Q239" s="58">
        <v>2</v>
      </c>
      <c r="R239" s="100">
        <f t="array" ref="R239">IFERROR(INDEX($AD$11:$AO$1485,MATCH($B239&amp;$I239,$Z$11:$Z$1485&amp;$AG$11:$AG$1485,0),MATCH($D239,$AD$9:$AO$9,0)),"-")</f>
        <v>10.3505</v>
      </c>
      <c r="S239" s="58">
        <v>17</v>
      </c>
      <c r="T239" s="58">
        <v>7</v>
      </c>
      <c r="U239" s="58">
        <v>5</v>
      </c>
      <c r="V239" s="58">
        <v>15</v>
      </c>
      <c r="W239" s="50">
        <f t="shared" si="26"/>
        <v>20</v>
      </c>
      <c r="X239" s="50">
        <f t="shared" si="27"/>
        <v>10</v>
      </c>
      <c r="Z239" s="27" t="str">
        <f t="shared" si="25"/>
        <v>M180×4</v>
      </c>
      <c r="AA239" s="28" t="s">
        <v>135</v>
      </c>
      <c r="AB239" s="28"/>
      <c r="AC239" s="28"/>
      <c r="AD239" s="27">
        <v>180</v>
      </c>
      <c r="AE239" s="27">
        <v>4</v>
      </c>
      <c r="AF239" s="28">
        <v>60</v>
      </c>
      <c r="AG239" s="30" t="s">
        <v>136</v>
      </c>
      <c r="AH239" s="30">
        <f>INDEX(공차방식!$C$6:$D$29,MATCH(AE239,공차방식!$B$6:$B$29,0),MATCH(RIGHT(AG239,1),공차방식!$C$5:$D$5,0))/1000</f>
        <v>0</v>
      </c>
      <c r="AI239" s="28">
        <f t="shared" ca="1" si="28"/>
        <v>177.6669</v>
      </c>
      <c r="AJ239" s="28">
        <f t="shared" si="29"/>
        <v>177.40190000000001</v>
      </c>
      <c r="AK239" s="28">
        <f t="array" aca="1" ref="AK239" ca="1">ROUND(INDEX(공차방식!T$6:X$50,MATCH(AQ239&amp;AE239,공차방식!R$6:R$50&amp;공차방식!S$6:S$50,0),MATCH(VALUE(LEFT(AG239,1)),공차방식!T$5:X$5,0))/1000,4)</f>
        <v>0.26500000000000001</v>
      </c>
      <c r="AL239" s="28">
        <f t="shared" si="30"/>
        <v>176.14490000000001</v>
      </c>
      <c r="AM239" s="28">
        <f t="shared" si="31"/>
        <v>175.66990000000001</v>
      </c>
      <c r="AN239" s="28">
        <f t="array" ref="AN239">ROUND(INDEX(공차방식!H$6:L$29,MATCH(AE239,공차방식!B$6:B$29,0),MATCH(VALUE(LEFT(AG239,1)),공차방식!H$5:L$5,0))/1000,4)</f>
        <v>0.47499999999999998</v>
      </c>
      <c r="AO239" s="28" t="s">
        <v>220</v>
      </c>
      <c r="AQ239" s="39">
        <f ca="1">OFFSET(공차방식!R$5,COUNTIF(공차방식!R$6:R$50,"&lt;"&amp;AD239)+1,0)</f>
        <v>180</v>
      </c>
    </row>
    <row r="240" spans="2:43" ht="15" x14ac:dyDescent="0.3">
      <c r="B240" s="72" t="str">
        <f t="shared" si="24"/>
        <v>M11×0.75</v>
      </c>
      <c r="C240" s="73" t="s">
        <v>212</v>
      </c>
      <c r="D240" s="73" t="s">
        <v>221</v>
      </c>
      <c r="E240" s="71" t="s">
        <v>0</v>
      </c>
      <c r="F240" s="58">
        <v>11</v>
      </c>
      <c r="G240" s="58">
        <v>0.75</v>
      </c>
      <c r="H240" s="71" t="s">
        <v>133</v>
      </c>
      <c r="I240" s="86" t="s">
        <v>415</v>
      </c>
      <c r="J240" s="58" t="s">
        <v>315</v>
      </c>
      <c r="K240" s="58" t="s">
        <v>491</v>
      </c>
      <c r="L240" s="58">
        <v>11</v>
      </c>
      <c r="M240" s="58">
        <v>0.75</v>
      </c>
      <c r="N240" s="71">
        <v>60</v>
      </c>
      <c r="O240" s="100">
        <f t="array" ref="O240">IFERROR(INDEX($AD$11:$AO$1485,MATCH($B240&amp;$I240,$Z$11:$Z$1485&amp;$AG$11:$AG$1485,0),MATCH($C240,$AD$9:$AO$9,0)),"-")</f>
        <v>11</v>
      </c>
      <c r="P240" s="58">
        <v>22</v>
      </c>
      <c r="Q240" s="58">
        <v>2</v>
      </c>
      <c r="R240" s="100">
        <f t="array" ref="R240">IFERROR(INDEX($AD$11:$AO$1485,MATCH($B240&amp;$I240,$Z$11:$Z$1485&amp;$AG$11:$AG$1485,0),MATCH($D240,$AD$9:$AO$9,0)),"-")</f>
        <v>10.5129</v>
      </c>
      <c r="S240" s="58">
        <v>17</v>
      </c>
      <c r="T240" s="58">
        <v>7</v>
      </c>
      <c r="U240" s="58">
        <v>5</v>
      </c>
      <c r="V240" s="58">
        <v>17</v>
      </c>
      <c r="W240" s="50">
        <f t="shared" si="26"/>
        <v>20</v>
      </c>
      <c r="X240" s="50">
        <f t="shared" si="27"/>
        <v>10</v>
      </c>
      <c r="Z240" s="27" t="str">
        <f t="shared" si="25"/>
        <v>M180×3</v>
      </c>
      <c r="AA240" s="28" t="s">
        <v>135</v>
      </c>
      <c r="AB240" s="28"/>
      <c r="AC240" s="28"/>
      <c r="AD240" s="27">
        <v>180</v>
      </c>
      <c r="AE240" s="27">
        <v>3</v>
      </c>
      <c r="AF240" s="28">
        <v>60</v>
      </c>
      <c r="AG240" s="30" t="s">
        <v>136</v>
      </c>
      <c r="AH240" s="30">
        <f>INDEX(공차방식!$C$6:$D$29,MATCH(AE240,공차방식!$B$6:$B$29,0),MATCH(RIGHT(AG240,1),공차방식!$C$5:$D$5,0))/1000</f>
        <v>0</v>
      </c>
      <c r="AI240" s="28">
        <f t="shared" ca="1" si="28"/>
        <v>178.28739999999999</v>
      </c>
      <c r="AJ240" s="28">
        <f t="shared" si="29"/>
        <v>178.0514</v>
      </c>
      <c r="AK240" s="28">
        <f t="array" aca="1" ref="AK240" ca="1">ROUND(INDEX(공차방식!T$6:X$50,MATCH(AQ240&amp;AE240,공차방식!R$6:R$50&amp;공차방식!S$6:S$50,0),MATCH(VALUE(LEFT(AG240,1)),공차방식!T$5:X$5,0))/1000,4)</f>
        <v>0.23599999999999999</v>
      </c>
      <c r="AL240" s="28">
        <f t="shared" si="30"/>
        <v>177.1524</v>
      </c>
      <c r="AM240" s="28">
        <f t="shared" si="31"/>
        <v>176.75239999999999</v>
      </c>
      <c r="AN240" s="28">
        <f t="array" ref="AN240">ROUND(INDEX(공차방식!H$6:L$29,MATCH(AE240,공차방식!B$6:B$29,0),MATCH(VALUE(LEFT(AG240,1)),공차방식!H$5:L$5,0))/1000,4)</f>
        <v>0.4</v>
      </c>
      <c r="AO240" s="28" t="s">
        <v>220</v>
      </c>
      <c r="AQ240" s="39">
        <f ca="1">OFFSET(공차방식!R$5,COUNTIF(공차방식!R$6:R$50,"&lt;"&amp;AD240)+1,0)</f>
        <v>180</v>
      </c>
    </row>
    <row r="241" spans="2:43" ht="15" x14ac:dyDescent="0.3">
      <c r="B241" s="72" t="str">
        <f t="shared" si="24"/>
        <v>M12×1.5</v>
      </c>
      <c r="C241" s="73" t="s">
        <v>212</v>
      </c>
      <c r="D241" s="73" t="s">
        <v>221</v>
      </c>
      <c r="E241" s="71" t="s">
        <v>0</v>
      </c>
      <c r="F241" s="58">
        <v>12</v>
      </c>
      <c r="G241" s="58">
        <v>1.5</v>
      </c>
      <c r="H241" s="71" t="s">
        <v>133</v>
      </c>
      <c r="I241" s="86" t="s">
        <v>415</v>
      </c>
      <c r="J241" s="58" t="s">
        <v>315</v>
      </c>
      <c r="K241" s="58" t="s">
        <v>491</v>
      </c>
      <c r="L241" s="58">
        <v>12</v>
      </c>
      <c r="M241" s="58">
        <v>1.5</v>
      </c>
      <c r="N241" s="71">
        <v>60</v>
      </c>
      <c r="O241" s="100">
        <f t="array" ref="O241">IFERROR(INDEX($AD$11:$AO$1485,MATCH($B241&amp;$I241,$Z$11:$Z$1485&amp;$AG$11:$AG$1485,0),MATCH($C241,$AD$9:$AO$9,0)),"-")</f>
        <v>12</v>
      </c>
      <c r="P241" s="58">
        <v>22</v>
      </c>
      <c r="Q241" s="58">
        <v>2</v>
      </c>
      <c r="R241" s="100">
        <f t="array" ref="R241">IFERROR(INDEX($AD$11:$AO$1485,MATCH($B241&amp;$I241,$Z$11:$Z$1485&amp;$AG$11:$AG$1485,0),MATCH($D241,$AD$9:$AO$9,0)),"-")</f>
        <v>11.025700000000001</v>
      </c>
      <c r="S241" s="58">
        <v>17</v>
      </c>
      <c r="T241" s="58">
        <v>7</v>
      </c>
      <c r="U241" s="58">
        <v>5</v>
      </c>
      <c r="V241" s="58">
        <v>12</v>
      </c>
      <c r="W241" s="50">
        <f t="shared" si="26"/>
        <v>20</v>
      </c>
      <c r="X241" s="50">
        <f t="shared" si="27"/>
        <v>10</v>
      </c>
      <c r="Z241" s="27" t="str">
        <f t="shared" si="25"/>
        <v>M185×6</v>
      </c>
      <c r="AA241" s="28" t="s">
        <v>135</v>
      </c>
      <c r="AB241" s="28"/>
      <c r="AC241" s="28"/>
      <c r="AD241" s="27">
        <v>185</v>
      </c>
      <c r="AE241" s="27">
        <v>6</v>
      </c>
      <c r="AF241" s="28">
        <v>60</v>
      </c>
      <c r="AG241" s="30" t="s">
        <v>136</v>
      </c>
      <c r="AH241" s="30">
        <f>INDEX(공차방식!$C$6:$D$29,MATCH(AE241,공차방식!$B$6:$B$29,0),MATCH(RIGHT(AG241,1),공차방식!$C$5:$D$5,0))/1000</f>
        <v>0</v>
      </c>
      <c r="AI241" s="28">
        <f t="shared" ca="1" si="28"/>
        <v>181.43790000000001</v>
      </c>
      <c r="AJ241" s="28">
        <f t="shared" si="29"/>
        <v>181.10290000000001</v>
      </c>
      <c r="AK241" s="28">
        <f t="array" aca="1" ref="AK241" ca="1">ROUND(INDEX(공차방식!T$6:X$50,MATCH(AQ241&amp;AE241,공차방식!R$6:R$50&amp;공차방식!S$6:S$50,0),MATCH(VALUE(LEFT(AG241,1)),공차방식!T$5:X$5,0))/1000,4)</f>
        <v>0.33500000000000002</v>
      </c>
      <c r="AL241" s="28">
        <f t="shared" si="30"/>
        <v>179.13480000000001</v>
      </c>
      <c r="AM241" s="28">
        <f t="shared" si="31"/>
        <v>178.50479999999999</v>
      </c>
      <c r="AN241" s="28">
        <f t="array" ref="AN241">ROUND(INDEX(공차방식!H$6:L$29,MATCH(AE241,공차방식!B$6:B$29,0),MATCH(VALUE(LEFT(AG241,1)),공차방식!H$5:L$5,0))/1000,4)</f>
        <v>0.63</v>
      </c>
      <c r="AO241" s="28" t="s">
        <v>220</v>
      </c>
      <c r="AQ241" s="39">
        <f ca="1">OFFSET(공차방식!R$5,COUNTIF(공차방식!R$6:R$50,"&lt;"&amp;AD241)+1,0)</f>
        <v>355</v>
      </c>
    </row>
    <row r="242" spans="2:43" ht="15" x14ac:dyDescent="0.3">
      <c r="B242" s="72" t="str">
        <f t="shared" si="24"/>
        <v>M12×1.25</v>
      </c>
      <c r="C242" s="73" t="s">
        <v>212</v>
      </c>
      <c r="D242" s="73" t="s">
        <v>221</v>
      </c>
      <c r="E242" s="71" t="s">
        <v>0</v>
      </c>
      <c r="F242" s="58">
        <v>12</v>
      </c>
      <c r="G242" s="58">
        <v>1.25</v>
      </c>
      <c r="H242" s="71" t="s">
        <v>133</v>
      </c>
      <c r="I242" s="86" t="s">
        <v>415</v>
      </c>
      <c r="J242" s="58" t="s">
        <v>315</v>
      </c>
      <c r="K242" s="58" t="s">
        <v>491</v>
      </c>
      <c r="L242" s="58">
        <v>12</v>
      </c>
      <c r="M242" s="58">
        <v>1.25</v>
      </c>
      <c r="N242" s="71">
        <v>60</v>
      </c>
      <c r="O242" s="100">
        <f t="array" ref="O242">IFERROR(INDEX($AD$11:$AO$1485,MATCH($B242&amp;$I242,$Z$11:$Z$1485&amp;$AG$11:$AG$1485,0),MATCH($C242,$AD$9:$AO$9,0)),"-")</f>
        <v>12</v>
      </c>
      <c r="P242" s="58">
        <v>22</v>
      </c>
      <c r="Q242" s="58">
        <v>2</v>
      </c>
      <c r="R242" s="100">
        <f t="array" ref="R242">IFERROR(INDEX($AD$11:$AO$1485,MATCH($B242&amp;$I242,$Z$11:$Z$1485&amp;$AG$11:$AG$1485,0),MATCH($D242,$AD$9:$AO$9,0)),"-")</f>
        <v>11.1881</v>
      </c>
      <c r="S242" s="58">
        <v>17</v>
      </c>
      <c r="T242" s="58">
        <v>7</v>
      </c>
      <c r="U242" s="58">
        <v>5</v>
      </c>
      <c r="V242" s="58">
        <v>13</v>
      </c>
      <c r="W242" s="50">
        <f t="shared" si="26"/>
        <v>20</v>
      </c>
      <c r="X242" s="50">
        <f t="shared" si="27"/>
        <v>10</v>
      </c>
      <c r="Z242" s="27" t="str">
        <f t="shared" si="25"/>
        <v>M185×4</v>
      </c>
      <c r="AA242" s="28" t="s">
        <v>135</v>
      </c>
      <c r="AB242" s="28"/>
      <c r="AC242" s="28"/>
      <c r="AD242" s="27">
        <v>185</v>
      </c>
      <c r="AE242" s="27">
        <v>4</v>
      </c>
      <c r="AF242" s="28">
        <v>60</v>
      </c>
      <c r="AG242" s="30" t="s">
        <v>136</v>
      </c>
      <c r="AH242" s="30">
        <f>INDEX(공차방식!$C$6:$D$29,MATCH(AE242,공차방식!$B$6:$B$29,0),MATCH(RIGHT(AG242,1),공차방식!$C$5:$D$5,0))/1000</f>
        <v>0</v>
      </c>
      <c r="AI242" s="28">
        <f t="shared" ca="1" si="28"/>
        <v>182.70189999999999</v>
      </c>
      <c r="AJ242" s="28">
        <f t="shared" si="29"/>
        <v>182.40190000000001</v>
      </c>
      <c r="AK242" s="28">
        <f t="array" aca="1" ref="AK242" ca="1">ROUND(INDEX(공차방식!T$6:X$50,MATCH(AQ242&amp;AE242,공차방식!R$6:R$50&amp;공차방식!S$6:S$50,0),MATCH(VALUE(LEFT(AG242,1)),공차방식!T$5:X$5,0))/1000,4)</f>
        <v>0.3</v>
      </c>
      <c r="AL242" s="28">
        <f t="shared" si="30"/>
        <v>181.14490000000001</v>
      </c>
      <c r="AM242" s="28">
        <f t="shared" si="31"/>
        <v>180.66990000000001</v>
      </c>
      <c r="AN242" s="28">
        <f t="array" ref="AN242">ROUND(INDEX(공차방식!H$6:L$29,MATCH(AE242,공차방식!B$6:B$29,0),MATCH(VALUE(LEFT(AG242,1)),공차방식!H$5:L$5,0))/1000,4)</f>
        <v>0.47499999999999998</v>
      </c>
      <c r="AO242" s="28" t="s">
        <v>220</v>
      </c>
      <c r="AQ242" s="39">
        <f ca="1">OFFSET(공차방식!R$5,COUNTIF(공차방식!R$6:R$50,"&lt;"&amp;AD242)+1,0)</f>
        <v>355</v>
      </c>
    </row>
    <row r="243" spans="2:43" ht="15" x14ac:dyDescent="0.3">
      <c r="B243" s="72" t="str">
        <f t="shared" si="24"/>
        <v>M12×1</v>
      </c>
      <c r="C243" s="73" t="s">
        <v>212</v>
      </c>
      <c r="D243" s="73" t="s">
        <v>221</v>
      </c>
      <c r="E243" s="71" t="s">
        <v>0</v>
      </c>
      <c r="F243" s="58">
        <v>12</v>
      </c>
      <c r="G243" s="58">
        <v>1</v>
      </c>
      <c r="H243" s="71" t="s">
        <v>133</v>
      </c>
      <c r="I243" s="86" t="s">
        <v>415</v>
      </c>
      <c r="J243" s="58" t="s">
        <v>315</v>
      </c>
      <c r="K243" s="58" t="s">
        <v>491</v>
      </c>
      <c r="L243" s="58">
        <v>12</v>
      </c>
      <c r="M243" s="58">
        <v>1</v>
      </c>
      <c r="N243" s="71">
        <v>60</v>
      </c>
      <c r="O243" s="100">
        <f t="array" ref="O243">IFERROR(INDEX($AD$11:$AO$1485,MATCH($B243&amp;$I243,$Z$11:$Z$1485&amp;$AG$11:$AG$1485,0),MATCH($C243,$AD$9:$AO$9,0)),"-")</f>
        <v>12</v>
      </c>
      <c r="P243" s="58">
        <v>22</v>
      </c>
      <c r="Q243" s="58">
        <v>2</v>
      </c>
      <c r="R243" s="100">
        <f t="array" ref="R243">IFERROR(INDEX($AD$11:$AO$1485,MATCH($B243&amp;$I243,$Z$11:$Z$1485&amp;$AG$11:$AG$1485,0),MATCH($D243,$AD$9:$AO$9,0)),"-")</f>
        <v>11.3505</v>
      </c>
      <c r="S243" s="58">
        <v>17</v>
      </c>
      <c r="T243" s="58">
        <v>7</v>
      </c>
      <c r="U243" s="58">
        <v>5</v>
      </c>
      <c r="V243" s="58">
        <v>15</v>
      </c>
      <c r="W243" s="50">
        <f t="shared" si="26"/>
        <v>20</v>
      </c>
      <c r="X243" s="50">
        <f t="shared" si="27"/>
        <v>10</v>
      </c>
      <c r="Z243" s="27" t="str">
        <f t="shared" si="25"/>
        <v>M185×3</v>
      </c>
      <c r="AA243" s="28" t="s">
        <v>135</v>
      </c>
      <c r="AB243" s="28"/>
      <c r="AC243" s="28"/>
      <c r="AD243" s="27">
        <v>185</v>
      </c>
      <c r="AE243" s="27">
        <v>3</v>
      </c>
      <c r="AF243" s="28">
        <v>60</v>
      </c>
      <c r="AG243" s="30" t="s">
        <v>136</v>
      </c>
      <c r="AH243" s="30">
        <f>INDEX(공차방식!$C$6:$D$29,MATCH(AE243,공차방식!$B$6:$B$29,0),MATCH(RIGHT(AG243,1),공차방식!$C$5:$D$5,0))/1000</f>
        <v>0</v>
      </c>
      <c r="AI243" s="28">
        <f t="shared" ca="1" si="28"/>
        <v>183.31639999999999</v>
      </c>
      <c r="AJ243" s="28">
        <f t="shared" si="29"/>
        <v>183.0514</v>
      </c>
      <c r="AK243" s="28">
        <f t="array" aca="1" ref="AK243" ca="1">ROUND(INDEX(공차방식!T$6:X$50,MATCH(AQ243&amp;AE243,공차방식!R$6:R$50&amp;공차방식!S$6:S$50,0),MATCH(VALUE(LEFT(AG243,1)),공차방식!T$5:X$5,0))/1000,4)</f>
        <v>0.26500000000000001</v>
      </c>
      <c r="AL243" s="28">
        <f t="shared" si="30"/>
        <v>182.1524</v>
      </c>
      <c r="AM243" s="28">
        <f t="shared" si="31"/>
        <v>181.75239999999999</v>
      </c>
      <c r="AN243" s="28">
        <f t="array" ref="AN243">ROUND(INDEX(공차방식!H$6:L$29,MATCH(AE243,공차방식!B$6:B$29,0),MATCH(VALUE(LEFT(AG243,1)),공차방식!H$5:L$5,0))/1000,4)</f>
        <v>0.4</v>
      </c>
      <c r="AO243" s="28" t="s">
        <v>220</v>
      </c>
      <c r="AQ243" s="39">
        <f ca="1">OFFSET(공차방식!R$5,COUNTIF(공차방식!R$6:R$50,"&lt;"&amp;AD243)+1,0)</f>
        <v>355</v>
      </c>
    </row>
    <row r="244" spans="2:43" ht="15" x14ac:dyDescent="0.3">
      <c r="B244" s="72" t="str">
        <f t="shared" si="24"/>
        <v>M14×1.5</v>
      </c>
      <c r="C244" s="73" t="s">
        <v>212</v>
      </c>
      <c r="D244" s="73" t="s">
        <v>221</v>
      </c>
      <c r="E244" s="71" t="s">
        <v>0</v>
      </c>
      <c r="F244" s="58">
        <v>14</v>
      </c>
      <c r="G244" s="58">
        <v>1.5</v>
      </c>
      <c r="H244" s="71" t="s">
        <v>133</v>
      </c>
      <c r="I244" s="86" t="s">
        <v>415</v>
      </c>
      <c r="J244" s="58" t="s">
        <v>315</v>
      </c>
      <c r="K244" s="58" t="s">
        <v>491</v>
      </c>
      <c r="L244" s="58">
        <v>14</v>
      </c>
      <c r="M244" s="58">
        <v>1.5</v>
      </c>
      <c r="N244" s="71">
        <v>60</v>
      </c>
      <c r="O244" s="100">
        <f t="array" ref="O244">IFERROR(INDEX($AD$11:$AO$1485,MATCH($B244&amp;$I244,$Z$11:$Z$1485&amp;$AG$11:$AG$1485,0),MATCH($C244,$AD$9:$AO$9,0)),"-")</f>
        <v>14</v>
      </c>
      <c r="P244" s="58">
        <v>22</v>
      </c>
      <c r="Q244" s="58">
        <v>2</v>
      </c>
      <c r="R244" s="100">
        <f t="array" ref="R244">IFERROR(INDEX($AD$11:$AO$1485,MATCH($B244&amp;$I244,$Z$11:$Z$1485&amp;$AG$11:$AG$1485,0),MATCH($D244,$AD$9:$AO$9,0)),"-")</f>
        <v>13.025700000000001</v>
      </c>
      <c r="S244" s="58">
        <v>17</v>
      </c>
      <c r="T244" s="58">
        <v>7</v>
      </c>
      <c r="U244" s="58">
        <v>5</v>
      </c>
      <c r="V244" s="58">
        <v>12</v>
      </c>
      <c r="W244" s="50">
        <f t="shared" si="26"/>
        <v>20</v>
      </c>
      <c r="X244" s="50">
        <f t="shared" si="27"/>
        <v>10</v>
      </c>
      <c r="Z244" s="27" t="str">
        <f t="shared" si="25"/>
        <v>M190×6</v>
      </c>
      <c r="AA244" s="28" t="s">
        <v>135</v>
      </c>
      <c r="AB244" s="28"/>
      <c r="AC244" s="28"/>
      <c r="AD244" s="27">
        <v>190</v>
      </c>
      <c r="AE244" s="27">
        <v>6</v>
      </c>
      <c r="AF244" s="28">
        <v>60</v>
      </c>
      <c r="AG244" s="30" t="s">
        <v>136</v>
      </c>
      <c r="AH244" s="30">
        <f>INDEX(공차방식!$C$6:$D$29,MATCH(AE244,공차방식!$B$6:$B$29,0),MATCH(RIGHT(AG244,1),공차방식!$C$5:$D$5,0))/1000</f>
        <v>0</v>
      </c>
      <c r="AI244" s="28">
        <f t="shared" ca="1" si="28"/>
        <v>186.43790000000001</v>
      </c>
      <c r="AJ244" s="28">
        <f t="shared" si="29"/>
        <v>186.10290000000001</v>
      </c>
      <c r="AK244" s="28">
        <f t="array" aca="1" ref="AK244" ca="1">ROUND(INDEX(공차방식!T$6:X$50,MATCH(AQ244&amp;AE244,공차방식!R$6:R$50&amp;공차방식!S$6:S$50,0),MATCH(VALUE(LEFT(AG244,1)),공차방식!T$5:X$5,0))/1000,4)</f>
        <v>0.33500000000000002</v>
      </c>
      <c r="AL244" s="28">
        <f t="shared" si="30"/>
        <v>184.13480000000001</v>
      </c>
      <c r="AM244" s="28">
        <f t="shared" si="31"/>
        <v>183.50479999999999</v>
      </c>
      <c r="AN244" s="28">
        <f t="array" ref="AN244">ROUND(INDEX(공차방식!H$6:L$29,MATCH(AE244,공차방식!B$6:B$29,0),MATCH(VALUE(LEFT(AG244,1)),공차방식!H$5:L$5,0))/1000,4)</f>
        <v>0.63</v>
      </c>
      <c r="AO244" s="28" t="s">
        <v>220</v>
      </c>
      <c r="AQ244" s="39">
        <f ca="1">OFFSET(공차방식!R$5,COUNTIF(공차방식!R$6:R$50,"&lt;"&amp;AD244)+1,0)</f>
        <v>355</v>
      </c>
    </row>
    <row r="245" spans="2:43" ht="15" x14ac:dyDescent="0.3">
      <c r="B245" s="72" t="str">
        <f t="shared" si="24"/>
        <v>M14×1</v>
      </c>
      <c r="C245" s="73" t="s">
        <v>212</v>
      </c>
      <c r="D245" s="73" t="s">
        <v>221</v>
      </c>
      <c r="E245" s="71" t="s">
        <v>0</v>
      </c>
      <c r="F245" s="58">
        <v>14</v>
      </c>
      <c r="G245" s="58">
        <v>1</v>
      </c>
      <c r="H245" s="71" t="s">
        <v>133</v>
      </c>
      <c r="I245" s="86" t="s">
        <v>415</v>
      </c>
      <c r="J245" s="58" t="s">
        <v>315</v>
      </c>
      <c r="K245" s="58" t="s">
        <v>491</v>
      </c>
      <c r="L245" s="58">
        <v>14</v>
      </c>
      <c r="M245" s="58">
        <v>1</v>
      </c>
      <c r="N245" s="71">
        <v>60</v>
      </c>
      <c r="O245" s="100">
        <f t="array" ref="O245">IFERROR(INDEX($AD$11:$AO$1485,MATCH($B245&amp;$I245,$Z$11:$Z$1485&amp;$AG$11:$AG$1485,0),MATCH($C245,$AD$9:$AO$9,0)),"-")</f>
        <v>14</v>
      </c>
      <c r="P245" s="58">
        <v>22</v>
      </c>
      <c r="Q245" s="58">
        <v>2</v>
      </c>
      <c r="R245" s="100">
        <f t="array" ref="R245">IFERROR(INDEX($AD$11:$AO$1485,MATCH($B245&amp;$I245,$Z$11:$Z$1485&amp;$AG$11:$AG$1485,0),MATCH($D245,$AD$9:$AO$9,0)),"-")</f>
        <v>13.3505</v>
      </c>
      <c r="S245" s="58">
        <v>17</v>
      </c>
      <c r="T245" s="58">
        <v>7</v>
      </c>
      <c r="U245" s="58">
        <v>5</v>
      </c>
      <c r="V245" s="58">
        <v>15</v>
      </c>
      <c r="W245" s="50">
        <f t="shared" si="26"/>
        <v>20</v>
      </c>
      <c r="X245" s="50">
        <f t="shared" si="27"/>
        <v>10</v>
      </c>
      <c r="Z245" s="27" t="str">
        <f t="shared" si="25"/>
        <v>M190×4</v>
      </c>
      <c r="AA245" s="28" t="s">
        <v>135</v>
      </c>
      <c r="AB245" s="28"/>
      <c r="AC245" s="28"/>
      <c r="AD245" s="27">
        <v>190</v>
      </c>
      <c r="AE245" s="27">
        <v>4</v>
      </c>
      <c r="AF245" s="28">
        <v>60</v>
      </c>
      <c r="AG245" s="30" t="s">
        <v>136</v>
      </c>
      <c r="AH245" s="30">
        <f>INDEX(공차방식!$C$6:$D$29,MATCH(AE245,공차방식!$B$6:$B$29,0),MATCH(RIGHT(AG245,1),공차방식!$C$5:$D$5,0))/1000</f>
        <v>0</v>
      </c>
      <c r="AI245" s="28">
        <f t="shared" ca="1" si="28"/>
        <v>187.70189999999999</v>
      </c>
      <c r="AJ245" s="28">
        <f t="shared" si="29"/>
        <v>187.40190000000001</v>
      </c>
      <c r="AK245" s="28">
        <f t="array" aca="1" ref="AK245" ca="1">ROUND(INDEX(공차방식!T$6:X$50,MATCH(AQ245&amp;AE245,공차방식!R$6:R$50&amp;공차방식!S$6:S$50,0),MATCH(VALUE(LEFT(AG245,1)),공차방식!T$5:X$5,0))/1000,4)</f>
        <v>0.3</v>
      </c>
      <c r="AL245" s="28">
        <f t="shared" si="30"/>
        <v>186.14490000000001</v>
      </c>
      <c r="AM245" s="28">
        <f t="shared" si="31"/>
        <v>185.66990000000001</v>
      </c>
      <c r="AN245" s="28">
        <f t="array" ref="AN245">ROUND(INDEX(공차방식!H$6:L$29,MATCH(AE245,공차방식!B$6:B$29,0),MATCH(VALUE(LEFT(AG245,1)),공차방식!H$5:L$5,0))/1000,4)</f>
        <v>0.47499999999999998</v>
      </c>
      <c r="AO245" s="28" t="s">
        <v>220</v>
      </c>
      <c r="AQ245" s="39">
        <f ca="1">OFFSET(공차방식!R$5,COUNTIF(공차방식!R$6:R$50,"&lt;"&amp;AD245)+1,0)</f>
        <v>355</v>
      </c>
    </row>
    <row r="246" spans="2:43" ht="15" x14ac:dyDescent="0.3">
      <c r="B246" s="72" t="str">
        <f t="shared" si="24"/>
        <v>M15×1.5</v>
      </c>
      <c r="C246" s="73" t="s">
        <v>212</v>
      </c>
      <c r="D246" s="73" t="s">
        <v>221</v>
      </c>
      <c r="E246" s="71" t="s">
        <v>0</v>
      </c>
      <c r="F246" s="58">
        <v>15</v>
      </c>
      <c r="G246" s="58">
        <v>1.5</v>
      </c>
      <c r="H246" s="71" t="s">
        <v>133</v>
      </c>
      <c r="I246" s="86" t="s">
        <v>415</v>
      </c>
      <c r="J246" s="58" t="s">
        <v>315</v>
      </c>
      <c r="K246" s="58" t="s">
        <v>491</v>
      </c>
      <c r="L246" s="58">
        <v>15</v>
      </c>
      <c r="M246" s="58">
        <v>1.5</v>
      </c>
      <c r="N246" s="71">
        <v>60</v>
      </c>
      <c r="O246" s="100">
        <f t="array" ref="O246">IFERROR(INDEX($AD$11:$AO$1485,MATCH($B246&amp;$I246,$Z$11:$Z$1485&amp;$AG$11:$AG$1485,0),MATCH($C246,$AD$9:$AO$9,0)),"-")</f>
        <v>15</v>
      </c>
      <c r="P246" s="58">
        <v>22</v>
      </c>
      <c r="Q246" s="58">
        <v>2</v>
      </c>
      <c r="R246" s="100">
        <f t="array" ref="R246">IFERROR(INDEX($AD$11:$AO$1485,MATCH($B246&amp;$I246,$Z$11:$Z$1485&amp;$AG$11:$AG$1485,0),MATCH($D246,$AD$9:$AO$9,0)),"-")</f>
        <v>14.025700000000001</v>
      </c>
      <c r="S246" s="58">
        <v>17</v>
      </c>
      <c r="T246" s="58">
        <v>7</v>
      </c>
      <c r="U246" s="58">
        <v>5</v>
      </c>
      <c r="V246" s="58">
        <v>12</v>
      </c>
      <c r="W246" s="50">
        <f t="shared" si="26"/>
        <v>20</v>
      </c>
      <c r="X246" s="50">
        <f t="shared" si="27"/>
        <v>10</v>
      </c>
      <c r="Z246" s="27" t="str">
        <f t="shared" si="25"/>
        <v>M190×3</v>
      </c>
      <c r="AA246" s="28" t="s">
        <v>135</v>
      </c>
      <c r="AB246" s="28"/>
      <c r="AC246" s="28"/>
      <c r="AD246" s="27">
        <v>190</v>
      </c>
      <c r="AE246" s="27">
        <v>3</v>
      </c>
      <c r="AF246" s="28">
        <v>60</v>
      </c>
      <c r="AG246" s="30" t="s">
        <v>136</v>
      </c>
      <c r="AH246" s="30">
        <f>INDEX(공차방식!$C$6:$D$29,MATCH(AE246,공차방식!$B$6:$B$29,0),MATCH(RIGHT(AG246,1),공차방식!$C$5:$D$5,0))/1000</f>
        <v>0</v>
      </c>
      <c r="AI246" s="28">
        <f t="shared" ca="1" si="28"/>
        <v>188.31639999999999</v>
      </c>
      <c r="AJ246" s="28">
        <f t="shared" si="29"/>
        <v>188.0514</v>
      </c>
      <c r="AK246" s="28">
        <f t="array" aca="1" ref="AK246" ca="1">ROUND(INDEX(공차방식!T$6:X$50,MATCH(AQ246&amp;AE246,공차방식!R$6:R$50&amp;공차방식!S$6:S$50,0),MATCH(VALUE(LEFT(AG246,1)),공차방식!T$5:X$5,0))/1000,4)</f>
        <v>0.26500000000000001</v>
      </c>
      <c r="AL246" s="28">
        <f t="shared" si="30"/>
        <v>187.1524</v>
      </c>
      <c r="AM246" s="28">
        <f t="shared" si="31"/>
        <v>186.75239999999999</v>
      </c>
      <c r="AN246" s="28">
        <f t="array" ref="AN246">ROUND(INDEX(공차방식!H$6:L$29,MATCH(AE246,공차방식!B$6:B$29,0),MATCH(VALUE(LEFT(AG246,1)),공차방식!H$5:L$5,0))/1000,4)</f>
        <v>0.4</v>
      </c>
      <c r="AO246" s="28" t="s">
        <v>220</v>
      </c>
      <c r="AQ246" s="39">
        <f ca="1">OFFSET(공차방식!R$5,COUNTIF(공차방식!R$6:R$50,"&lt;"&amp;AD246)+1,0)</f>
        <v>355</v>
      </c>
    </row>
    <row r="247" spans="2:43" ht="15" x14ac:dyDescent="0.3">
      <c r="B247" s="72" t="str">
        <f t="shared" si="24"/>
        <v>M15×1</v>
      </c>
      <c r="C247" s="73" t="s">
        <v>212</v>
      </c>
      <c r="D247" s="73" t="s">
        <v>221</v>
      </c>
      <c r="E247" s="71" t="s">
        <v>0</v>
      </c>
      <c r="F247" s="58">
        <v>15</v>
      </c>
      <c r="G247" s="58">
        <v>1</v>
      </c>
      <c r="H247" s="71" t="s">
        <v>133</v>
      </c>
      <c r="I247" s="86" t="s">
        <v>415</v>
      </c>
      <c r="J247" s="58" t="s">
        <v>315</v>
      </c>
      <c r="K247" s="58" t="s">
        <v>491</v>
      </c>
      <c r="L247" s="58">
        <v>15</v>
      </c>
      <c r="M247" s="58">
        <v>1</v>
      </c>
      <c r="N247" s="71">
        <v>60</v>
      </c>
      <c r="O247" s="100">
        <f t="array" ref="O247">IFERROR(INDEX($AD$11:$AO$1485,MATCH($B247&amp;$I247,$Z$11:$Z$1485&amp;$AG$11:$AG$1485,0),MATCH($C247,$AD$9:$AO$9,0)),"-")</f>
        <v>15</v>
      </c>
      <c r="P247" s="58">
        <v>22</v>
      </c>
      <c r="Q247" s="58">
        <v>2</v>
      </c>
      <c r="R247" s="100">
        <f t="array" ref="R247">IFERROR(INDEX($AD$11:$AO$1485,MATCH($B247&amp;$I247,$Z$11:$Z$1485&amp;$AG$11:$AG$1485,0),MATCH($D247,$AD$9:$AO$9,0)),"-")</f>
        <v>14.3505</v>
      </c>
      <c r="S247" s="58">
        <v>17</v>
      </c>
      <c r="T247" s="58">
        <v>7</v>
      </c>
      <c r="U247" s="58">
        <v>5</v>
      </c>
      <c r="V247" s="58">
        <v>15</v>
      </c>
      <c r="W247" s="50">
        <f t="shared" si="26"/>
        <v>20</v>
      </c>
      <c r="X247" s="50">
        <f t="shared" si="27"/>
        <v>10</v>
      </c>
      <c r="Z247" s="27" t="str">
        <f t="shared" si="25"/>
        <v>M195×6</v>
      </c>
      <c r="AA247" s="28" t="s">
        <v>135</v>
      </c>
      <c r="AB247" s="28"/>
      <c r="AC247" s="28"/>
      <c r="AD247" s="27">
        <v>195</v>
      </c>
      <c r="AE247" s="27">
        <v>6</v>
      </c>
      <c r="AF247" s="28">
        <v>60</v>
      </c>
      <c r="AG247" s="30" t="s">
        <v>136</v>
      </c>
      <c r="AH247" s="30">
        <f>INDEX(공차방식!$C$6:$D$29,MATCH(AE247,공차방식!$B$6:$B$29,0),MATCH(RIGHT(AG247,1),공차방식!$C$5:$D$5,0))/1000</f>
        <v>0</v>
      </c>
      <c r="AI247" s="28">
        <f t="shared" ca="1" si="28"/>
        <v>191.43790000000001</v>
      </c>
      <c r="AJ247" s="28">
        <f t="shared" si="29"/>
        <v>191.10290000000001</v>
      </c>
      <c r="AK247" s="28">
        <f t="array" aca="1" ref="AK247" ca="1">ROUND(INDEX(공차방식!T$6:X$50,MATCH(AQ247&amp;AE247,공차방식!R$6:R$50&amp;공차방식!S$6:S$50,0),MATCH(VALUE(LEFT(AG247,1)),공차방식!T$5:X$5,0))/1000,4)</f>
        <v>0.33500000000000002</v>
      </c>
      <c r="AL247" s="28">
        <f t="shared" si="30"/>
        <v>189.13480000000001</v>
      </c>
      <c r="AM247" s="28">
        <f t="shared" si="31"/>
        <v>188.50479999999999</v>
      </c>
      <c r="AN247" s="28">
        <f t="array" ref="AN247">ROUND(INDEX(공차방식!H$6:L$29,MATCH(AE247,공차방식!B$6:B$29,0),MATCH(VALUE(LEFT(AG247,1)),공차방식!H$5:L$5,0))/1000,4)</f>
        <v>0.63</v>
      </c>
      <c r="AO247" s="28" t="s">
        <v>220</v>
      </c>
      <c r="AQ247" s="39">
        <f ca="1">OFFSET(공차방식!R$5,COUNTIF(공차방식!R$6:R$50,"&lt;"&amp;AD247)+1,0)</f>
        <v>355</v>
      </c>
    </row>
    <row r="248" spans="2:43" ht="15" x14ac:dyDescent="0.3">
      <c r="B248" s="72" t="str">
        <f t="shared" si="24"/>
        <v>M16×1.5</v>
      </c>
      <c r="C248" s="73" t="s">
        <v>212</v>
      </c>
      <c r="D248" s="73" t="s">
        <v>221</v>
      </c>
      <c r="E248" s="71" t="s">
        <v>0</v>
      </c>
      <c r="F248" s="58">
        <v>16</v>
      </c>
      <c r="G248" s="58">
        <v>1.5</v>
      </c>
      <c r="H248" s="71" t="s">
        <v>133</v>
      </c>
      <c r="I248" s="86" t="s">
        <v>415</v>
      </c>
      <c r="J248" s="58" t="s">
        <v>315</v>
      </c>
      <c r="K248" s="58" t="s">
        <v>491</v>
      </c>
      <c r="L248" s="58">
        <v>16</v>
      </c>
      <c r="M248" s="58">
        <v>1.5</v>
      </c>
      <c r="N248" s="71">
        <v>60</v>
      </c>
      <c r="O248" s="100">
        <f t="array" ref="O248">IFERROR(INDEX($AD$11:$AO$1485,MATCH($B248&amp;$I248,$Z$11:$Z$1485&amp;$AG$11:$AG$1485,0),MATCH($C248,$AD$9:$AO$9,0)),"-")</f>
        <v>16</v>
      </c>
      <c r="P248" s="58">
        <v>22</v>
      </c>
      <c r="Q248" s="58">
        <v>2</v>
      </c>
      <c r="R248" s="100">
        <f t="array" ref="R248">IFERROR(INDEX($AD$11:$AO$1485,MATCH($B248&amp;$I248,$Z$11:$Z$1485&amp;$AG$11:$AG$1485,0),MATCH($D248,$AD$9:$AO$9,0)),"-")</f>
        <v>15.025700000000001</v>
      </c>
      <c r="S248" s="58">
        <v>17</v>
      </c>
      <c r="T248" s="58">
        <v>7</v>
      </c>
      <c r="U248" s="58">
        <v>5</v>
      </c>
      <c r="V248" s="58">
        <v>12</v>
      </c>
      <c r="W248" s="50">
        <f t="shared" si="26"/>
        <v>20</v>
      </c>
      <c r="X248" s="50">
        <f t="shared" si="27"/>
        <v>10</v>
      </c>
      <c r="Z248" s="27" t="str">
        <f t="shared" si="25"/>
        <v>M195×4</v>
      </c>
      <c r="AA248" s="28" t="s">
        <v>135</v>
      </c>
      <c r="AB248" s="28"/>
      <c r="AC248" s="28"/>
      <c r="AD248" s="27">
        <v>195</v>
      </c>
      <c r="AE248" s="27">
        <v>4</v>
      </c>
      <c r="AF248" s="28">
        <v>60</v>
      </c>
      <c r="AG248" s="30" t="s">
        <v>136</v>
      </c>
      <c r="AH248" s="30">
        <f>INDEX(공차방식!$C$6:$D$29,MATCH(AE248,공차방식!$B$6:$B$29,0),MATCH(RIGHT(AG248,1),공차방식!$C$5:$D$5,0))/1000</f>
        <v>0</v>
      </c>
      <c r="AI248" s="28">
        <f t="shared" ca="1" si="28"/>
        <v>192.70189999999999</v>
      </c>
      <c r="AJ248" s="28">
        <f t="shared" si="29"/>
        <v>192.40190000000001</v>
      </c>
      <c r="AK248" s="28">
        <f t="array" aca="1" ref="AK248" ca="1">ROUND(INDEX(공차방식!T$6:X$50,MATCH(AQ248&amp;AE248,공차방식!R$6:R$50&amp;공차방식!S$6:S$50,0),MATCH(VALUE(LEFT(AG248,1)),공차방식!T$5:X$5,0))/1000,4)</f>
        <v>0.3</v>
      </c>
      <c r="AL248" s="28">
        <f t="shared" si="30"/>
        <v>191.14490000000001</v>
      </c>
      <c r="AM248" s="28">
        <f t="shared" si="31"/>
        <v>190.66990000000001</v>
      </c>
      <c r="AN248" s="28">
        <f t="array" ref="AN248">ROUND(INDEX(공차방식!H$6:L$29,MATCH(AE248,공차방식!B$6:B$29,0),MATCH(VALUE(LEFT(AG248,1)),공차방식!H$5:L$5,0))/1000,4)</f>
        <v>0.47499999999999998</v>
      </c>
      <c r="AO248" s="28" t="s">
        <v>220</v>
      </c>
      <c r="AQ248" s="39">
        <f ca="1">OFFSET(공차방식!R$5,COUNTIF(공차방식!R$6:R$50,"&lt;"&amp;AD248)+1,0)</f>
        <v>355</v>
      </c>
    </row>
    <row r="249" spans="2:43" ht="15" x14ac:dyDescent="0.3">
      <c r="B249" s="72" t="str">
        <f t="shared" si="24"/>
        <v>M16×1</v>
      </c>
      <c r="C249" s="73" t="s">
        <v>212</v>
      </c>
      <c r="D249" s="73" t="s">
        <v>221</v>
      </c>
      <c r="E249" s="71" t="s">
        <v>0</v>
      </c>
      <c r="F249" s="58">
        <v>16</v>
      </c>
      <c r="G249" s="58">
        <v>1</v>
      </c>
      <c r="H249" s="71" t="s">
        <v>133</v>
      </c>
      <c r="I249" s="86" t="s">
        <v>415</v>
      </c>
      <c r="J249" s="58" t="s">
        <v>315</v>
      </c>
      <c r="K249" s="58" t="s">
        <v>491</v>
      </c>
      <c r="L249" s="58">
        <v>16</v>
      </c>
      <c r="M249" s="58">
        <v>1</v>
      </c>
      <c r="N249" s="71">
        <v>60</v>
      </c>
      <c r="O249" s="100">
        <f t="array" ref="O249">IFERROR(INDEX($AD$11:$AO$1485,MATCH($B249&amp;$I249,$Z$11:$Z$1485&amp;$AG$11:$AG$1485,0),MATCH($C249,$AD$9:$AO$9,0)),"-")</f>
        <v>16</v>
      </c>
      <c r="P249" s="58">
        <v>22</v>
      </c>
      <c r="Q249" s="58">
        <v>2</v>
      </c>
      <c r="R249" s="100">
        <f t="array" ref="R249">IFERROR(INDEX($AD$11:$AO$1485,MATCH($B249&amp;$I249,$Z$11:$Z$1485&amp;$AG$11:$AG$1485,0),MATCH($D249,$AD$9:$AO$9,0)),"-")</f>
        <v>15.3505</v>
      </c>
      <c r="S249" s="58">
        <v>17</v>
      </c>
      <c r="T249" s="58">
        <v>7</v>
      </c>
      <c r="U249" s="58">
        <v>5</v>
      </c>
      <c r="V249" s="58">
        <v>15</v>
      </c>
      <c r="W249" s="50">
        <f t="shared" si="26"/>
        <v>20</v>
      </c>
      <c r="X249" s="50">
        <f t="shared" si="27"/>
        <v>10</v>
      </c>
      <c r="Z249" s="27" t="str">
        <f t="shared" si="25"/>
        <v>M195×3</v>
      </c>
      <c r="AA249" s="28" t="s">
        <v>135</v>
      </c>
      <c r="AB249" s="28"/>
      <c r="AC249" s="28"/>
      <c r="AD249" s="27">
        <v>195</v>
      </c>
      <c r="AE249" s="27">
        <v>3</v>
      </c>
      <c r="AF249" s="28">
        <v>60</v>
      </c>
      <c r="AG249" s="30" t="s">
        <v>136</v>
      </c>
      <c r="AH249" s="30">
        <f>INDEX(공차방식!$C$6:$D$29,MATCH(AE249,공차방식!$B$6:$B$29,0),MATCH(RIGHT(AG249,1),공차방식!$C$5:$D$5,0))/1000</f>
        <v>0</v>
      </c>
      <c r="AI249" s="28">
        <f t="shared" ca="1" si="28"/>
        <v>193.31639999999999</v>
      </c>
      <c r="AJ249" s="28">
        <f t="shared" si="29"/>
        <v>193.0514</v>
      </c>
      <c r="AK249" s="28">
        <f t="array" aca="1" ref="AK249" ca="1">ROUND(INDEX(공차방식!T$6:X$50,MATCH(AQ249&amp;AE249,공차방식!R$6:R$50&amp;공차방식!S$6:S$50,0),MATCH(VALUE(LEFT(AG249,1)),공차방식!T$5:X$5,0))/1000,4)</f>
        <v>0.26500000000000001</v>
      </c>
      <c r="AL249" s="28">
        <f t="shared" si="30"/>
        <v>192.1524</v>
      </c>
      <c r="AM249" s="28">
        <f t="shared" si="31"/>
        <v>191.75239999999999</v>
      </c>
      <c r="AN249" s="28">
        <f t="array" ref="AN249">ROUND(INDEX(공차방식!H$6:L$29,MATCH(AE249,공차방식!B$6:B$29,0),MATCH(VALUE(LEFT(AG249,1)),공차방식!H$5:L$5,0))/1000,4)</f>
        <v>0.4</v>
      </c>
      <c r="AO249" s="28" t="s">
        <v>220</v>
      </c>
      <c r="AQ249" s="39">
        <f ca="1">OFFSET(공차방식!R$5,COUNTIF(공차방식!R$6:R$50,"&lt;"&amp;AD249)+1,0)</f>
        <v>355</v>
      </c>
    </row>
    <row r="250" spans="2:43" ht="15" x14ac:dyDescent="0.3">
      <c r="B250" s="72" t="str">
        <f t="shared" si="24"/>
        <v>M17×1.5</v>
      </c>
      <c r="C250" s="73" t="s">
        <v>212</v>
      </c>
      <c r="D250" s="73" t="s">
        <v>221</v>
      </c>
      <c r="E250" s="71" t="s">
        <v>0</v>
      </c>
      <c r="F250" s="58">
        <v>17</v>
      </c>
      <c r="G250" s="58">
        <v>1.5</v>
      </c>
      <c r="H250" s="71" t="s">
        <v>133</v>
      </c>
      <c r="I250" s="86" t="s">
        <v>415</v>
      </c>
      <c r="J250" s="58" t="s">
        <v>315</v>
      </c>
      <c r="K250" s="58" t="s">
        <v>491</v>
      </c>
      <c r="L250" s="58">
        <v>17</v>
      </c>
      <c r="M250" s="58">
        <v>1.5</v>
      </c>
      <c r="N250" s="71">
        <v>60</v>
      </c>
      <c r="O250" s="100">
        <f t="array" ref="O250">IFERROR(INDEX($AD$11:$AO$1485,MATCH($B250&amp;$I250,$Z$11:$Z$1485&amp;$AG$11:$AG$1485,0),MATCH($C250,$AD$9:$AO$9,0)),"-")</f>
        <v>17</v>
      </c>
      <c r="P250" s="58">
        <v>22</v>
      </c>
      <c r="Q250" s="58">
        <v>2</v>
      </c>
      <c r="R250" s="100">
        <f t="array" ref="R250">IFERROR(INDEX($AD$11:$AO$1485,MATCH($B250&amp;$I250,$Z$11:$Z$1485&amp;$AG$11:$AG$1485,0),MATCH($D250,$AD$9:$AO$9,0)),"-")</f>
        <v>16.025700000000001</v>
      </c>
      <c r="S250" s="58">
        <v>17</v>
      </c>
      <c r="T250" s="58">
        <v>7</v>
      </c>
      <c r="U250" s="58">
        <v>5</v>
      </c>
      <c r="V250" s="58">
        <v>12</v>
      </c>
      <c r="W250" s="50">
        <f t="shared" si="26"/>
        <v>20</v>
      </c>
      <c r="X250" s="50">
        <f t="shared" si="27"/>
        <v>10</v>
      </c>
      <c r="Z250" s="27" t="str">
        <f t="shared" si="25"/>
        <v>M200×6</v>
      </c>
      <c r="AA250" s="28" t="s">
        <v>135</v>
      </c>
      <c r="AB250" s="28"/>
      <c r="AC250" s="28"/>
      <c r="AD250" s="27">
        <v>200</v>
      </c>
      <c r="AE250" s="27">
        <v>6</v>
      </c>
      <c r="AF250" s="28">
        <v>60</v>
      </c>
      <c r="AG250" s="30" t="s">
        <v>136</v>
      </c>
      <c r="AH250" s="30">
        <f>INDEX(공차방식!$C$6:$D$29,MATCH(AE250,공차방식!$B$6:$B$29,0),MATCH(RIGHT(AG250,1),공차방식!$C$5:$D$5,0))/1000</f>
        <v>0</v>
      </c>
      <c r="AI250" s="28">
        <f t="shared" ca="1" si="28"/>
        <v>196.43790000000001</v>
      </c>
      <c r="AJ250" s="28">
        <f t="shared" si="29"/>
        <v>196.10290000000001</v>
      </c>
      <c r="AK250" s="28">
        <f t="array" aca="1" ref="AK250" ca="1">ROUND(INDEX(공차방식!T$6:X$50,MATCH(AQ250&amp;AE250,공차방식!R$6:R$50&amp;공차방식!S$6:S$50,0),MATCH(VALUE(LEFT(AG250,1)),공차방식!T$5:X$5,0))/1000,4)</f>
        <v>0.33500000000000002</v>
      </c>
      <c r="AL250" s="28">
        <f t="shared" si="30"/>
        <v>194.13480000000001</v>
      </c>
      <c r="AM250" s="28">
        <f t="shared" si="31"/>
        <v>193.50479999999999</v>
      </c>
      <c r="AN250" s="28">
        <f t="array" ref="AN250">ROUND(INDEX(공차방식!H$6:L$29,MATCH(AE250,공차방식!B$6:B$29,0),MATCH(VALUE(LEFT(AG250,1)),공차방식!H$5:L$5,0))/1000,4)</f>
        <v>0.63</v>
      </c>
      <c r="AO250" s="28" t="s">
        <v>220</v>
      </c>
      <c r="AQ250" s="39">
        <f ca="1">OFFSET(공차방식!R$5,COUNTIF(공차방식!R$6:R$50,"&lt;"&amp;AD250)+1,0)</f>
        <v>355</v>
      </c>
    </row>
    <row r="251" spans="2:43" ht="15" x14ac:dyDescent="0.3">
      <c r="B251" s="72" t="str">
        <f t="shared" si="24"/>
        <v>M17×1</v>
      </c>
      <c r="C251" s="73" t="s">
        <v>212</v>
      </c>
      <c r="D251" s="73" t="s">
        <v>221</v>
      </c>
      <c r="E251" s="71" t="s">
        <v>0</v>
      </c>
      <c r="F251" s="58">
        <v>17</v>
      </c>
      <c r="G251" s="58">
        <v>1</v>
      </c>
      <c r="H251" s="71" t="s">
        <v>133</v>
      </c>
      <c r="I251" s="86" t="s">
        <v>415</v>
      </c>
      <c r="J251" s="58" t="s">
        <v>315</v>
      </c>
      <c r="K251" s="58" t="s">
        <v>491</v>
      </c>
      <c r="L251" s="58">
        <v>17</v>
      </c>
      <c r="M251" s="58">
        <v>1</v>
      </c>
      <c r="N251" s="71">
        <v>60</v>
      </c>
      <c r="O251" s="100">
        <f t="array" ref="O251">IFERROR(INDEX($AD$11:$AO$1485,MATCH($B251&amp;$I251,$Z$11:$Z$1485&amp;$AG$11:$AG$1485,0),MATCH($C251,$AD$9:$AO$9,0)),"-")</f>
        <v>17</v>
      </c>
      <c r="P251" s="58">
        <v>22</v>
      </c>
      <c r="Q251" s="58">
        <v>2</v>
      </c>
      <c r="R251" s="100">
        <f t="array" ref="R251">IFERROR(INDEX($AD$11:$AO$1485,MATCH($B251&amp;$I251,$Z$11:$Z$1485&amp;$AG$11:$AG$1485,0),MATCH($D251,$AD$9:$AO$9,0)),"-")</f>
        <v>16.3505</v>
      </c>
      <c r="S251" s="58">
        <v>17</v>
      </c>
      <c r="T251" s="58">
        <v>7</v>
      </c>
      <c r="U251" s="58">
        <v>5</v>
      </c>
      <c r="V251" s="58">
        <v>15</v>
      </c>
      <c r="W251" s="50">
        <f t="shared" si="26"/>
        <v>20</v>
      </c>
      <c r="X251" s="50">
        <f t="shared" si="27"/>
        <v>10</v>
      </c>
      <c r="Z251" s="27" t="str">
        <f t="shared" si="25"/>
        <v>M200×4</v>
      </c>
      <c r="AA251" s="28" t="s">
        <v>135</v>
      </c>
      <c r="AB251" s="28"/>
      <c r="AC251" s="28"/>
      <c r="AD251" s="27">
        <v>200</v>
      </c>
      <c r="AE251" s="27">
        <v>4</v>
      </c>
      <c r="AF251" s="28">
        <v>60</v>
      </c>
      <c r="AG251" s="30" t="s">
        <v>136</v>
      </c>
      <c r="AH251" s="30">
        <f>INDEX(공차방식!$C$6:$D$29,MATCH(AE251,공차방식!$B$6:$B$29,0),MATCH(RIGHT(AG251,1),공차방식!$C$5:$D$5,0))/1000</f>
        <v>0</v>
      </c>
      <c r="AI251" s="28">
        <f t="shared" ca="1" si="28"/>
        <v>197.70189999999999</v>
      </c>
      <c r="AJ251" s="28">
        <f t="shared" si="29"/>
        <v>197.40190000000001</v>
      </c>
      <c r="AK251" s="28">
        <f t="array" aca="1" ref="AK251" ca="1">ROUND(INDEX(공차방식!T$6:X$50,MATCH(AQ251&amp;AE251,공차방식!R$6:R$50&amp;공차방식!S$6:S$50,0),MATCH(VALUE(LEFT(AG251,1)),공차방식!T$5:X$5,0))/1000,4)</f>
        <v>0.3</v>
      </c>
      <c r="AL251" s="28">
        <f t="shared" si="30"/>
        <v>196.14490000000001</v>
      </c>
      <c r="AM251" s="28">
        <f t="shared" si="31"/>
        <v>195.66990000000001</v>
      </c>
      <c r="AN251" s="28">
        <f t="array" ref="AN251">ROUND(INDEX(공차방식!H$6:L$29,MATCH(AE251,공차방식!B$6:B$29,0),MATCH(VALUE(LEFT(AG251,1)),공차방식!H$5:L$5,0))/1000,4)</f>
        <v>0.47499999999999998</v>
      </c>
      <c r="AO251" s="28" t="s">
        <v>220</v>
      </c>
      <c r="AQ251" s="39">
        <f ca="1">OFFSET(공차방식!R$5,COUNTIF(공차방식!R$6:R$50,"&lt;"&amp;AD251)+1,0)</f>
        <v>355</v>
      </c>
    </row>
    <row r="252" spans="2:43" ht="15" x14ac:dyDescent="0.3">
      <c r="B252" s="72" t="str">
        <f t="shared" si="24"/>
        <v>M18×2</v>
      </c>
      <c r="C252" s="73" t="s">
        <v>212</v>
      </c>
      <c r="D252" s="73" t="s">
        <v>221</v>
      </c>
      <c r="E252" s="71" t="s">
        <v>0</v>
      </c>
      <c r="F252" s="58">
        <v>18</v>
      </c>
      <c r="G252" s="58">
        <v>2</v>
      </c>
      <c r="H252" s="71" t="s">
        <v>133</v>
      </c>
      <c r="I252" s="86" t="s">
        <v>415</v>
      </c>
      <c r="J252" s="58" t="s">
        <v>315</v>
      </c>
      <c r="K252" s="58" t="s">
        <v>491</v>
      </c>
      <c r="L252" s="58">
        <v>18</v>
      </c>
      <c r="M252" s="58">
        <v>2</v>
      </c>
      <c r="N252" s="71">
        <v>60</v>
      </c>
      <c r="O252" s="100">
        <f t="array" ref="O252">IFERROR(INDEX($AD$11:$AO$1485,MATCH($B252&amp;$I252,$Z$11:$Z$1485&amp;$AG$11:$AG$1485,0),MATCH($C252,$AD$9:$AO$9,0)),"-")</f>
        <v>18</v>
      </c>
      <c r="P252" s="58">
        <v>30</v>
      </c>
      <c r="Q252" s="58">
        <v>2</v>
      </c>
      <c r="R252" s="100">
        <f t="array" ref="R252">IFERROR(INDEX($AD$11:$AO$1485,MATCH($B252&amp;$I252,$Z$11:$Z$1485&amp;$AG$11:$AG$1485,0),MATCH($D252,$AD$9:$AO$9,0)),"-")</f>
        <v>16.701000000000001</v>
      </c>
      <c r="S252" s="58">
        <v>23</v>
      </c>
      <c r="T252" s="58">
        <v>9</v>
      </c>
      <c r="U252" s="58">
        <v>5</v>
      </c>
      <c r="V252" s="58">
        <v>10</v>
      </c>
      <c r="W252" s="50">
        <f t="shared" si="26"/>
        <v>28</v>
      </c>
      <c r="X252" s="50">
        <f t="shared" si="27"/>
        <v>14</v>
      </c>
      <c r="Z252" s="27" t="str">
        <f t="shared" si="25"/>
        <v>M200×3</v>
      </c>
      <c r="AA252" s="28" t="s">
        <v>135</v>
      </c>
      <c r="AB252" s="28"/>
      <c r="AC252" s="28"/>
      <c r="AD252" s="27">
        <v>200</v>
      </c>
      <c r="AE252" s="27">
        <v>3</v>
      </c>
      <c r="AF252" s="28">
        <v>60</v>
      </c>
      <c r="AG252" s="30" t="s">
        <v>136</v>
      </c>
      <c r="AH252" s="30">
        <f>INDEX(공차방식!$C$6:$D$29,MATCH(AE252,공차방식!$B$6:$B$29,0),MATCH(RIGHT(AG252,1),공차방식!$C$5:$D$5,0))/1000</f>
        <v>0</v>
      </c>
      <c r="AI252" s="28">
        <f t="shared" ca="1" si="28"/>
        <v>198.31639999999999</v>
      </c>
      <c r="AJ252" s="28">
        <f t="shared" si="29"/>
        <v>198.0514</v>
      </c>
      <c r="AK252" s="28">
        <f t="array" aca="1" ref="AK252" ca="1">ROUND(INDEX(공차방식!T$6:X$50,MATCH(AQ252&amp;AE252,공차방식!R$6:R$50&amp;공차방식!S$6:S$50,0),MATCH(VALUE(LEFT(AG252,1)),공차방식!T$5:X$5,0))/1000,4)</f>
        <v>0.26500000000000001</v>
      </c>
      <c r="AL252" s="28">
        <f t="shared" si="30"/>
        <v>197.1524</v>
      </c>
      <c r="AM252" s="28">
        <f t="shared" si="31"/>
        <v>196.75239999999999</v>
      </c>
      <c r="AN252" s="28">
        <f t="array" ref="AN252">ROUND(INDEX(공차방식!H$6:L$29,MATCH(AE252,공차방식!B$6:B$29,0),MATCH(VALUE(LEFT(AG252,1)),공차방식!H$5:L$5,0))/1000,4)</f>
        <v>0.4</v>
      </c>
      <c r="AO252" s="28" t="s">
        <v>220</v>
      </c>
      <c r="AQ252" s="39">
        <f ca="1">OFFSET(공차방식!R$5,COUNTIF(공차방식!R$6:R$50,"&lt;"&amp;AD252)+1,0)</f>
        <v>355</v>
      </c>
    </row>
    <row r="253" spans="2:43" ht="15" x14ac:dyDescent="0.3">
      <c r="B253" s="72" t="str">
        <f t="shared" si="24"/>
        <v>M18×1.5</v>
      </c>
      <c r="C253" s="73" t="s">
        <v>212</v>
      </c>
      <c r="D253" s="73" t="s">
        <v>221</v>
      </c>
      <c r="E253" s="71" t="s">
        <v>0</v>
      </c>
      <c r="F253" s="58">
        <v>18</v>
      </c>
      <c r="G253" s="58">
        <v>1.5</v>
      </c>
      <c r="H253" s="71" t="s">
        <v>133</v>
      </c>
      <c r="I253" s="86" t="s">
        <v>415</v>
      </c>
      <c r="J253" s="58" t="s">
        <v>315</v>
      </c>
      <c r="K253" s="58" t="s">
        <v>491</v>
      </c>
      <c r="L253" s="58">
        <v>18</v>
      </c>
      <c r="M253" s="58">
        <v>1.5</v>
      </c>
      <c r="N253" s="71">
        <v>60</v>
      </c>
      <c r="O253" s="100">
        <f t="array" ref="O253">IFERROR(INDEX($AD$11:$AO$1485,MATCH($B253&amp;$I253,$Z$11:$Z$1485&amp;$AG$11:$AG$1485,0),MATCH($C253,$AD$9:$AO$9,0)),"-")</f>
        <v>18</v>
      </c>
      <c r="P253" s="58">
        <v>22</v>
      </c>
      <c r="Q253" s="58">
        <v>2</v>
      </c>
      <c r="R253" s="100">
        <f t="array" ref="R253">IFERROR(INDEX($AD$11:$AO$1485,MATCH($B253&amp;$I253,$Z$11:$Z$1485&amp;$AG$11:$AG$1485,0),MATCH($D253,$AD$9:$AO$9,0)),"-")</f>
        <v>17.025700000000001</v>
      </c>
      <c r="S253" s="58">
        <v>17</v>
      </c>
      <c r="T253" s="58">
        <v>7</v>
      </c>
      <c r="U253" s="58">
        <v>5</v>
      </c>
      <c r="V253" s="58">
        <v>12</v>
      </c>
      <c r="W253" s="50">
        <f t="shared" si="26"/>
        <v>20</v>
      </c>
      <c r="X253" s="50">
        <f t="shared" si="27"/>
        <v>10</v>
      </c>
      <c r="Z253" s="27" t="str">
        <f t="shared" si="25"/>
        <v>M205×6</v>
      </c>
      <c r="AA253" s="28" t="s">
        <v>135</v>
      </c>
      <c r="AB253" s="28"/>
      <c r="AC253" s="28"/>
      <c r="AD253" s="27">
        <v>205</v>
      </c>
      <c r="AE253" s="27">
        <v>6</v>
      </c>
      <c r="AF253" s="28">
        <v>60</v>
      </c>
      <c r="AG253" s="30" t="s">
        <v>136</v>
      </c>
      <c r="AH253" s="30">
        <f>INDEX(공차방식!$C$6:$D$29,MATCH(AE253,공차방식!$B$6:$B$29,0),MATCH(RIGHT(AG253,1),공차방식!$C$5:$D$5,0))/1000</f>
        <v>0</v>
      </c>
      <c r="AI253" s="28">
        <f t="shared" ca="1" si="28"/>
        <v>201.43790000000001</v>
      </c>
      <c r="AJ253" s="28">
        <f t="shared" si="29"/>
        <v>201.10290000000001</v>
      </c>
      <c r="AK253" s="28">
        <f t="array" aca="1" ref="AK253" ca="1">ROUND(INDEX(공차방식!T$6:X$50,MATCH(AQ253&amp;AE253,공차방식!R$6:R$50&amp;공차방식!S$6:S$50,0),MATCH(VALUE(LEFT(AG253,1)),공차방식!T$5:X$5,0))/1000,4)</f>
        <v>0.33500000000000002</v>
      </c>
      <c r="AL253" s="28">
        <f t="shared" si="30"/>
        <v>199.13480000000001</v>
      </c>
      <c r="AM253" s="28">
        <f t="shared" si="31"/>
        <v>198.50479999999999</v>
      </c>
      <c r="AN253" s="28">
        <f t="array" ref="AN253">ROUND(INDEX(공차방식!H$6:L$29,MATCH(AE253,공차방식!B$6:B$29,0),MATCH(VALUE(LEFT(AG253,1)),공차방식!H$5:L$5,0))/1000,4)</f>
        <v>0.63</v>
      </c>
      <c r="AO253" s="28" t="s">
        <v>220</v>
      </c>
      <c r="AQ253" s="39">
        <f ca="1">OFFSET(공차방식!R$5,COUNTIF(공차방식!R$6:R$50,"&lt;"&amp;AD253)+1,0)</f>
        <v>355</v>
      </c>
    </row>
    <row r="254" spans="2:43" ht="15" x14ac:dyDescent="0.3">
      <c r="B254" s="72" t="str">
        <f t="shared" si="24"/>
        <v>M18×1</v>
      </c>
      <c r="C254" s="73" t="s">
        <v>212</v>
      </c>
      <c r="D254" s="73" t="s">
        <v>221</v>
      </c>
      <c r="E254" s="71" t="s">
        <v>0</v>
      </c>
      <c r="F254" s="58">
        <v>18</v>
      </c>
      <c r="G254" s="58">
        <v>1</v>
      </c>
      <c r="H254" s="71" t="s">
        <v>133</v>
      </c>
      <c r="I254" s="86" t="s">
        <v>415</v>
      </c>
      <c r="J254" s="58" t="s">
        <v>315</v>
      </c>
      <c r="K254" s="58" t="s">
        <v>491</v>
      </c>
      <c r="L254" s="58">
        <v>18</v>
      </c>
      <c r="M254" s="58">
        <v>1</v>
      </c>
      <c r="N254" s="71">
        <v>60</v>
      </c>
      <c r="O254" s="100">
        <f t="array" ref="O254">IFERROR(INDEX($AD$11:$AO$1485,MATCH($B254&amp;$I254,$Z$11:$Z$1485&amp;$AG$11:$AG$1485,0),MATCH($C254,$AD$9:$AO$9,0)),"-")</f>
        <v>18</v>
      </c>
      <c r="P254" s="58">
        <v>22</v>
      </c>
      <c r="Q254" s="58">
        <v>2</v>
      </c>
      <c r="R254" s="100">
        <f t="array" ref="R254">IFERROR(INDEX($AD$11:$AO$1485,MATCH($B254&amp;$I254,$Z$11:$Z$1485&amp;$AG$11:$AG$1485,0),MATCH($D254,$AD$9:$AO$9,0)),"-")</f>
        <v>17.3505</v>
      </c>
      <c r="S254" s="58">
        <v>17</v>
      </c>
      <c r="T254" s="58">
        <v>7</v>
      </c>
      <c r="U254" s="58">
        <v>5</v>
      </c>
      <c r="V254" s="58">
        <v>15</v>
      </c>
      <c r="W254" s="50">
        <f t="shared" si="26"/>
        <v>20</v>
      </c>
      <c r="X254" s="50">
        <f t="shared" si="27"/>
        <v>10</v>
      </c>
      <c r="Z254" s="27" t="str">
        <f t="shared" si="25"/>
        <v>M205×4</v>
      </c>
      <c r="AA254" s="28" t="s">
        <v>135</v>
      </c>
      <c r="AB254" s="28"/>
      <c r="AC254" s="28"/>
      <c r="AD254" s="27">
        <v>205</v>
      </c>
      <c r="AE254" s="27">
        <v>4</v>
      </c>
      <c r="AF254" s="28">
        <v>60</v>
      </c>
      <c r="AG254" s="30" t="s">
        <v>136</v>
      </c>
      <c r="AH254" s="30">
        <f>INDEX(공차방식!$C$6:$D$29,MATCH(AE254,공차방식!$B$6:$B$29,0),MATCH(RIGHT(AG254,1),공차방식!$C$5:$D$5,0))/1000</f>
        <v>0</v>
      </c>
      <c r="AI254" s="28">
        <f t="shared" ca="1" si="28"/>
        <v>202.70189999999999</v>
      </c>
      <c r="AJ254" s="28">
        <f t="shared" si="29"/>
        <v>202.40190000000001</v>
      </c>
      <c r="AK254" s="28">
        <f t="array" aca="1" ref="AK254" ca="1">ROUND(INDEX(공차방식!T$6:X$50,MATCH(AQ254&amp;AE254,공차방식!R$6:R$50&amp;공차방식!S$6:S$50,0),MATCH(VALUE(LEFT(AG254,1)),공차방식!T$5:X$5,0))/1000,4)</f>
        <v>0.3</v>
      </c>
      <c r="AL254" s="28">
        <f t="shared" si="30"/>
        <v>201.14490000000001</v>
      </c>
      <c r="AM254" s="28">
        <f t="shared" si="31"/>
        <v>200.66990000000001</v>
      </c>
      <c r="AN254" s="28">
        <f t="array" ref="AN254">ROUND(INDEX(공차방식!H$6:L$29,MATCH(AE254,공차방식!B$6:B$29,0),MATCH(VALUE(LEFT(AG254,1)),공차방식!H$5:L$5,0))/1000,4)</f>
        <v>0.47499999999999998</v>
      </c>
      <c r="AO254" s="28" t="s">
        <v>220</v>
      </c>
      <c r="AQ254" s="39">
        <f ca="1">OFFSET(공차방식!R$5,COUNTIF(공차방식!R$6:R$50,"&lt;"&amp;AD254)+1,0)</f>
        <v>355</v>
      </c>
    </row>
    <row r="255" spans="2:43" ht="15" x14ac:dyDescent="0.3">
      <c r="B255" s="72" t="str">
        <f t="shared" si="24"/>
        <v>M20×2</v>
      </c>
      <c r="C255" s="73" t="s">
        <v>212</v>
      </c>
      <c r="D255" s="73" t="s">
        <v>221</v>
      </c>
      <c r="E255" s="71" t="s">
        <v>0</v>
      </c>
      <c r="F255" s="58">
        <v>20</v>
      </c>
      <c r="G255" s="58">
        <v>2</v>
      </c>
      <c r="H255" s="71" t="s">
        <v>133</v>
      </c>
      <c r="I255" s="86" t="s">
        <v>415</v>
      </c>
      <c r="J255" s="58" t="s">
        <v>315</v>
      </c>
      <c r="K255" s="58" t="s">
        <v>491</v>
      </c>
      <c r="L255" s="58">
        <v>20</v>
      </c>
      <c r="M255" s="58">
        <v>2</v>
      </c>
      <c r="N255" s="71">
        <v>60</v>
      </c>
      <c r="O255" s="100">
        <f t="array" ref="O255">IFERROR(INDEX($AD$11:$AO$1485,MATCH($B255&amp;$I255,$Z$11:$Z$1485&amp;$AG$11:$AG$1485,0),MATCH($C255,$AD$9:$AO$9,0)),"-")</f>
        <v>20</v>
      </c>
      <c r="P255" s="58">
        <v>30</v>
      </c>
      <c r="Q255" s="58">
        <v>2</v>
      </c>
      <c r="R255" s="100">
        <f t="array" ref="R255">IFERROR(INDEX($AD$11:$AO$1485,MATCH($B255&amp;$I255,$Z$11:$Z$1485&amp;$AG$11:$AG$1485,0),MATCH($D255,$AD$9:$AO$9,0)),"-")</f>
        <v>18.701000000000001</v>
      </c>
      <c r="S255" s="58">
        <v>23</v>
      </c>
      <c r="T255" s="58">
        <v>9</v>
      </c>
      <c r="U255" s="58">
        <v>5</v>
      </c>
      <c r="V255" s="58">
        <v>10</v>
      </c>
      <c r="W255" s="50">
        <f t="shared" si="26"/>
        <v>28</v>
      </c>
      <c r="X255" s="50">
        <f t="shared" si="27"/>
        <v>14</v>
      </c>
      <c r="Z255" s="27" t="str">
        <f t="shared" si="25"/>
        <v>M205×3</v>
      </c>
      <c r="AA255" s="28" t="s">
        <v>135</v>
      </c>
      <c r="AB255" s="28"/>
      <c r="AC255" s="28"/>
      <c r="AD255" s="27">
        <v>205</v>
      </c>
      <c r="AE255" s="27">
        <v>3</v>
      </c>
      <c r="AF255" s="28">
        <v>60</v>
      </c>
      <c r="AG255" s="30" t="s">
        <v>136</v>
      </c>
      <c r="AH255" s="30">
        <f>INDEX(공차방식!$C$6:$D$29,MATCH(AE255,공차방식!$B$6:$B$29,0),MATCH(RIGHT(AG255,1),공차방식!$C$5:$D$5,0))/1000</f>
        <v>0</v>
      </c>
      <c r="AI255" s="28">
        <f t="shared" ca="1" si="28"/>
        <v>203.31639999999999</v>
      </c>
      <c r="AJ255" s="28">
        <f t="shared" si="29"/>
        <v>203.0514</v>
      </c>
      <c r="AK255" s="28">
        <f t="array" aca="1" ref="AK255" ca="1">ROUND(INDEX(공차방식!T$6:X$50,MATCH(AQ255&amp;AE255,공차방식!R$6:R$50&amp;공차방식!S$6:S$50,0),MATCH(VALUE(LEFT(AG255,1)),공차방식!T$5:X$5,0))/1000,4)</f>
        <v>0.26500000000000001</v>
      </c>
      <c r="AL255" s="28">
        <f t="shared" si="30"/>
        <v>202.1524</v>
      </c>
      <c r="AM255" s="28">
        <f t="shared" si="31"/>
        <v>201.75239999999999</v>
      </c>
      <c r="AN255" s="28">
        <f t="array" ref="AN255">ROUND(INDEX(공차방식!H$6:L$29,MATCH(AE255,공차방식!B$6:B$29,0),MATCH(VALUE(LEFT(AG255,1)),공차방식!H$5:L$5,0))/1000,4)</f>
        <v>0.4</v>
      </c>
      <c r="AO255" s="28" t="s">
        <v>220</v>
      </c>
      <c r="AQ255" s="39">
        <f ca="1">OFFSET(공차방식!R$5,COUNTIF(공차방식!R$6:R$50,"&lt;"&amp;AD255)+1,0)</f>
        <v>355</v>
      </c>
    </row>
    <row r="256" spans="2:43" ht="15" x14ac:dyDescent="0.3">
      <c r="B256" s="72" t="str">
        <f t="shared" si="24"/>
        <v>M20×1.5</v>
      </c>
      <c r="C256" s="73" t="s">
        <v>212</v>
      </c>
      <c r="D256" s="73" t="s">
        <v>221</v>
      </c>
      <c r="E256" s="71" t="s">
        <v>0</v>
      </c>
      <c r="F256" s="58">
        <v>20</v>
      </c>
      <c r="G256" s="58">
        <v>1.5</v>
      </c>
      <c r="H256" s="71" t="s">
        <v>133</v>
      </c>
      <c r="I256" s="86" t="s">
        <v>415</v>
      </c>
      <c r="J256" s="58" t="s">
        <v>315</v>
      </c>
      <c r="K256" s="58" t="s">
        <v>491</v>
      </c>
      <c r="L256" s="58">
        <v>20</v>
      </c>
      <c r="M256" s="58">
        <v>1.5</v>
      </c>
      <c r="N256" s="71">
        <v>60</v>
      </c>
      <c r="O256" s="100">
        <f t="array" ref="O256">IFERROR(INDEX($AD$11:$AO$1485,MATCH($B256&amp;$I256,$Z$11:$Z$1485&amp;$AG$11:$AG$1485,0),MATCH($C256,$AD$9:$AO$9,0)),"-")</f>
        <v>20</v>
      </c>
      <c r="P256" s="58">
        <v>22</v>
      </c>
      <c r="Q256" s="58">
        <v>2</v>
      </c>
      <c r="R256" s="100">
        <f t="array" ref="R256">IFERROR(INDEX($AD$11:$AO$1485,MATCH($B256&amp;$I256,$Z$11:$Z$1485&amp;$AG$11:$AG$1485,0),MATCH($D256,$AD$9:$AO$9,0)),"-")</f>
        <v>19.025700000000001</v>
      </c>
      <c r="S256" s="58">
        <v>17</v>
      </c>
      <c r="T256" s="58">
        <v>7</v>
      </c>
      <c r="U256" s="58">
        <v>5</v>
      </c>
      <c r="V256" s="58">
        <v>12</v>
      </c>
      <c r="W256" s="50">
        <f t="shared" si="26"/>
        <v>20</v>
      </c>
      <c r="X256" s="50">
        <f t="shared" si="27"/>
        <v>10</v>
      </c>
      <c r="Z256" s="27" t="str">
        <f t="shared" si="25"/>
        <v>M210×6</v>
      </c>
      <c r="AA256" s="28" t="s">
        <v>135</v>
      </c>
      <c r="AB256" s="28"/>
      <c r="AC256" s="28"/>
      <c r="AD256" s="27">
        <v>210</v>
      </c>
      <c r="AE256" s="27">
        <v>6</v>
      </c>
      <c r="AF256" s="28">
        <v>60</v>
      </c>
      <c r="AG256" s="30" t="s">
        <v>136</v>
      </c>
      <c r="AH256" s="30">
        <f>INDEX(공차방식!$C$6:$D$29,MATCH(AE256,공차방식!$B$6:$B$29,0),MATCH(RIGHT(AG256,1),공차방식!$C$5:$D$5,0))/1000</f>
        <v>0</v>
      </c>
      <c r="AI256" s="28">
        <f t="shared" ca="1" si="28"/>
        <v>206.43790000000001</v>
      </c>
      <c r="AJ256" s="28">
        <f t="shared" si="29"/>
        <v>206.10290000000001</v>
      </c>
      <c r="AK256" s="28">
        <f t="array" aca="1" ref="AK256" ca="1">ROUND(INDEX(공차방식!T$6:X$50,MATCH(AQ256&amp;AE256,공차방식!R$6:R$50&amp;공차방식!S$6:S$50,0),MATCH(VALUE(LEFT(AG256,1)),공차방식!T$5:X$5,0))/1000,4)</f>
        <v>0.33500000000000002</v>
      </c>
      <c r="AL256" s="28">
        <f t="shared" si="30"/>
        <v>204.13480000000001</v>
      </c>
      <c r="AM256" s="28">
        <f t="shared" si="31"/>
        <v>203.50479999999999</v>
      </c>
      <c r="AN256" s="28">
        <f t="array" ref="AN256">ROUND(INDEX(공차방식!H$6:L$29,MATCH(AE256,공차방식!B$6:B$29,0),MATCH(VALUE(LEFT(AG256,1)),공차방식!H$5:L$5,0))/1000,4)</f>
        <v>0.63</v>
      </c>
      <c r="AO256" s="28" t="s">
        <v>220</v>
      </c>
      <c r="AQ256" s="39">
        <f ca="1">OFFSET(공차방식!R$5,COUNTIF(공차방식!R$6:R$50,"&lt;"&amp;AD256)+1,0)</f>
        <v>355</v>
      </c>
    </row>
    <row r="257" spans="2:43" ht="15" x14ac:dyDescent="0.3">
      <c r="B257" s="72" t="str">
        <f t="shared" si="24"/>
        <v>M20×1</v>
      </c>
      <c r="C257" s="73" t="s">
        <v>212</v>
      </c>
      <c r="D257" s="73" t="s">
        <v>221</v>
      </c>
      <c r="E257" s="71" t="s">
        <v>0</v>
      </c>
      <c r="F257" s="58">
        <v>20</v>
      </c>
      <c r="G257" s="58">
        <v>1</v>
      </c>
      <c r="H257" s="71" t="s">
        <v>133</v>
      </c>
      <c r="I257" s="86" t="s">
        <v>415</v>
      </c>
      <c r="J257" s="58" t="s">
        <v>315</v>
      </c>
      <c r="K257" s="58" t="s">
        <v>491</v>
      </c>
      <c r="L257" s="58">
        <v>20</v>
      </c>
      <c r="M257" s="58">
        <v>1</v>
      </c>
      <c r="N257" s="71">
        <v>60</v>
      </c>
      <c r="O257" s="100">
        <f t="array" ref="O257">IFERROR(INDEX($AD$11:$AO$1485,MATCH($B257&amp;$I257,$Z$11:$Z$1485&amp;$AG$11:$AG$1485,0),MATCH($C257,$AD$9:$AO$9,0)),"-")</f>
        <v>20</v>
      </c>
      <c r="P257" s="58">
        <v>22</v>
      </c>
      <c r="Q257" s="58">
        <v>2</v>
      </c>
      <c r="R257" s="100">
        <f t="array" ref="R257">IFERROR(INDEX($AD$11:$AO$1485,MATCH($B257&amp;$I257,$Z$11:$Z$1485&amp;$AG$11:$AG$1485,0),MATCH($D257,$AD$9:$AO$9,0)),"-")</f>
        <v>19.3505</v>
      </c>
      <c r="S257" s="58">
        <v>17</v>
      </c>
      <c r="T257" s="58">
        <v>7</v>
      </c>
      <c r="U257" s="58">
        <v>5</v>
      </c>
      <c r="V257" s="58">
        <v>15</v>
      </c>
      <c r="W257" s="50">
        <f t="shared" si="26"/>
        <v>20</v>
      </c>
      <c r="X257" s="50">
        <f t="shared" si="27"/>
        <v>10</v>
      </c>
      <c r="Z257" s="27" t="str">
        <f t="shared" si="25"/>
        <v>M210×4</v>
      </c>
      <c r="AA257" s="28" t="s">
        <v>135</v>
      </c>
      <c r="AB257" s="28"/>
      <c r="AC257" s="28"/>
      <c r="AD257" s="27">
        <v>210</v>
      </c>
      <c r="AE257" s="27">
        <v>4</v>
      </c>
      <c r="AF257" s="28">
        <v>60</v>
      </c>
      <c r="AG257" s="30" t="s">
        <v>136</v>
      </c>
      <c r="AH257" s="30">
        <f>INDEX(공차방식!$C$6:$D$29,MATCH(AE257,공차방식!$B$6:$B$29,0),MATCH(RIGHT(AG257,1),공차방식!$C$5:$D$5,0))/1000</f>
        <v>0</v>
      </c>
      <c r="AI257" s="28">
        <f t="shared" ca="1" si="28"/>
        <v>207.70189999999999</v>
      </c>
      <c r="AJ257" s="28">
        <f t="shared" si="29"/>
        <v>207.40190000000001</v>
      </c>
      <c r="AK257" s="28">
        <f t="array" aca="1" ref="AK257" ca="1">ROUND(INDEX(공차방식!T$6:X$50,MATCH(AQ257&amp;AE257,공차방식!R$6:R$50&amp;공차방식!S$6:S$50,0),MATCH(VALUE(LEFT(AG257,1)),공차방식!T$5:X$5,0))/1000,4)</f>
        <v>0.3</v>
      </c>
      <c r="AL257" s="28">
        <f t="shared" si="30"/>
        <v>206.14490000000001</v>
      </c>
      <c r="AM257" s="28">
        <f t="shared" si="31"/>
        <v>205.66990000000001</v>
      </c>
      <c r="AN257" s="28">
        <f t="array" ref="AN257">ROUND(INDEX(공차방식!H$6:L$29,MATCH(AE257,공차방식!B$6:B$29,0),MATCH(VALUE(LEFT(AG257,1)),공차방식!H$5:L$5,0))/1000,4)</f>
        <v>0.47499999999999998</v>
      </c>
      <c r="AO257" s="28" t="s">
        <v>220</v>
      </c>
      <c r="AQ257" s="39">
        <f ca="1">OFFSET(공차방식!R$5,COUNTIF(공차방식!R$6:R$50,"&lt;"&amp;AD257)+1,0)</f>
        <v>355</v>
      </c>
    </row>
    <row r="258" spans="2:43" ht="15" x14ac:dyDescent="0.3">
      <c r="B258" s="72" t="str">
        <f t="shared" si="24"/>
        <v>M22×2</v>
      </c>
      <c r="C258" s="73" t="s">
        <v>212</v>
      </c>
      <c r="D258" s="73" t="s">
        <v>221</v>
      </c>
      <c r="E258" s="71" t="s">
        <v>0</v>
      </c>
      <c r="F258" s="58">
        <v>22</v>
      </c>
      <c r="G258" s="58">
        <v>2</v>
      </c>
      <c r="H258" s="71" t="s">
        <v>133</v>
      </c>
      <c r="I258" s="86" t="s">
        <v>415</v>
      </c>
      <c r="J258" s="58" t="s">
        <v>315</v>
      </c>
      <c r="K258" s="58" t="s">
        <v>491</v>
      </c>
      <c r="L258" s="58">
        <v>22</v>
      </c>
      <c r="M258" s="58">
        <v>2</v>
      </c>
      <c r="N258" s="71">
        <v>60</v>
      </c>
      <c r="O258" s="100">
        <f t="array" ref="O258">IFERROR(INDEX($AD$11:$AO$1485,MATCH($B258&amp;$I258,$Z$11:$Z$1485&amp;$AG$11:$AG$1485,0),MATCH($C258,$AD$9:$AO$9,0)),"-")</f>
        <v>22</v>
      </c>
      <c r="P258" s="58">
        <v>30</v>
      </c>
      <c r="Q258" s="58">
        <v>2</v>
      </c>
      <c r="R258" s="100">
        <f t="array" ref="R258">IFERROR(INDEX($AD$11:$AO$1485,MATCH($B258&amp;$I258,$Z$11:$Z$1485&amp;$AG$11:$AG$1485,0),MATCH($D258,$AD$9:$AO$9,0)),"-")</f>
        <v>20.701000000000001</v>
      </c>
      <c r="S258" s="58">
        <v>23</v>
      </c>
      <c r="T258" s="58">
        <v>9</v>
      </c>
      <c r="U258" s="58">
        <v>5</v>
      </c>
      <c r="V258" s="58">
        <v>10</v>
      </c>
      <c r="W258" s="50">
        <f t="shared" si="26"/>
        <v>28</v>
      </c>
      <c r="X258" s="50">
        <f t="shared" si="27"/>
        <v>14</v>
      </c>
      <c r="Z258" s="27" t="str">
        <f t="shared" si="25"/>
        <v>M210×3</v>
      </c>
      <c r="AA258" s="28" t="s">
        <v>135</v>
      </c>
      <c r="AB258" s="28"/>
      <c r="AC258" s="28"/>
      <c r="AD258" s="27">
        <v>210</v>
      </c>
      <c r="AE258" s="27">
        <v>3</v>
      </c>
      <c r="AF258" s="28">
        <v>60</v>
      </c>
      <c r="AG258" s="30" t="s">
        <v>136</v>
      </c>
      <c r="AH258" s="30">
        <f>INDEX(공차방식!$C$6:$D$29,MATCH(AE258,공차방식!$B$6:$B$29,0),MATCH(RIGHT(AG258,1),공차방식!$C$5:$D$5,0))/1000</f>
        <v>0</v>
      </c>
      <c r="AI258" s="28">
        <f t="shared" ca="1" si="28"/>
        <v>208.31639999999999</v>
      </c>
      <c r="AJ258" s="28">
        <f t="shared" si="29"/>
        <v>208.0514</v>
      </c>
      <c r="AK258" s="28">
        <f t="array" aca="1" ref="AK258" ca="1">ROUND(INDEX(공차방식!T$6:X$50,MATCH(AQ258&amp;AE258,공차방식!R$6:R$50&amp;공차방식!S$6:S$50,0),MATCH(VALUE(LEFT(AG258,1)),공차방식!T$5:X$5,0))/1000,4)</f>
        <v>0.26500000000000001</v>
      </c>
      <c r="AL258" s="28">
        <f t="shared" si="30"/>
        <v>207.1524</v>
      </c>
      <c r="AM258" s="28">
        <f t="shared" si="31"/>
        <v>206.75239999999999</v>
      </c>
      <c r="AN258" s="28">
        <f t="array" ref="AN258">ROUND(INDEX(공차방식!H$6:L$29,MATCH(AE258,공차방식!B$6:B$29,0),MATCH(VALUE(LEFT(AG258,1)),공차방식!H$5:L$5,0))/1000,4)</f>
        <v>0.4</v>
      </c>
      <c r="AO258" s="28" t="s">
        <v>220</v>
      </c>
      <c r="AQ258" s="39">
        <f ca="1">OFFSET(공차방식!R$5,COUNTIF(공차방식!R$6:R$50,"&lt;"&amp;AD258)+1,0)</f>
        <v>355</v>
      </c>
    </row>
    <row r="259" spans="2:43" ht="15" x14ac:dyDescent="0.3">
      <c r="B259" s="72" t="str">
        <f t="shared" si="24"/>
        <v>M22×1.5</v>
      </c>
      <c r="C259" s="73" t="s">
        <v>212</v>
      </c>
      <c r="D259" s="73" t="s">
        <v>221</v>
      </c>
      <c r="E259" s="71" t="s">
        <v>0</v>
      </c>
      <c r="F259" s="58">
        <v>22</v>
      </c>
      <c r="G259" s="58">
        <v>1.5</v>
      </c>
      <c r="H259" s="71" t="s">
        <v>133</v>
      </c>
      <c r="I259" s="86" t="s">
        <v>415</v>
      </c>
      <c r="J259" s="58" t="s">
        <v>315</v>
      </c>
      <c r="K259" s="58" t="s">
        <v>491</v>
      </c>
      <c r="L259" s="58">
        <v>22</v>
      </c>
      <c r="M259" s="58">
        <v>1.5</v>
      </c>
      <c r="N259" s="71">
        <v>60</v>
      </c>
      <c r="O259" s="100">
        <f t="array" ref="O259">IFERROR(INDEX($AD$11:$AO$1485,MATCH($B259&amp;$I259,$Z$11:$Z$1485&amp;$AG$11:$AG$1485,0),MATCH($C259,$AD$9:$AO$9,0)),"-")</f>
        <v>22</v>
      </c>
      <c r="P259" s="58">
        <v>22</v>
      </c>
      <c r="Q259" s="58">
        <v>2</v>
      </c>
      <c r="R259" s="100">
        <f t="array" ref="R259">IFERROR(INDEX($AD$11:$AO$1485,MATCH($B259&amp;$I259,$Z$11:$Z$1485&amp;$AG$11:$AG$1485,0),MATCH($D259,$AD$9:$AO$9,0)),"-")</f>
        <v>21.025700000000001</v>
      </c>
      <c r="S259" s="58">
        <v>17</v>
      </c>
      <c r="T259" s="58">
        <v>7</v>
      </c>
      <c r="U259" s="58">
        <v>5</v>
      </c>
      <c r="V259" s="58">
        <v>12</v>
      </c>
      <c r="W259" s="50">
        <f t="shared" si="26"/>
        <v>20</v>
      </c>
      <c r="X259" s="50">
        <f t="shared" si="27"/>
        <v>10</v>
      </c>
      <c r="Z259" s="27" t="str">
        <f t="shared" si="25"/>
        <v>M215×6</v>
      </c>
      <c r="AA259" s="28" t="s">
        <v>135</v>
      </c>
      <c r="AB259" s="28"/>
      <c r="AC259" s="28"/>
      <c r="AD259" s="27">
        <v>215</v>
      </c>
      <c r="AE259" s="27">
        <v>6</v>
      </c>
      <c r="AF259" s="28">
        <v>60</v>
      </c>
      <c r="AG259" s="30" t="s">
        <v>136</v>
      </c>
      <c r="AH259" s="30">
        <f>INDEX(공차방식!$C$6:$D$29,MATCH(AE259,공차방식!$B$6:$B$29,0),MATCH(RIGHT(AG259,1),공차방식!$C$5:$D$5,0))/1000</f>
        <v>0</v>
      </c>
      <c r="AI259" s="28">
        <f t="shared" ca="1" si="28"/>
        <v>211.43790000000001</v>
      </c>
      <c r="AJ259" s="28">
        <f t="shared" si="29"/>
        <v>211.10290000000001</v>
      </c>
      <c r="AK259" s="28">
        <f t="array" aca="1" ref="AK259" ca="1">ROUND(INDEX(공차방식!T$6:X$50,MATCH(AQ259&amp;AE259,공차방식!R$6:R$50&amp;공차방식!S$6:S$50,0),MATCH(VALUE(LEFT(AG259,1)),공차방식!T$5:X$5,0))/1000,4)</f>
        <v>0.33500000000000002</v>
      </c>
      <c r="AL259" s="28">
        <f t="shared" si="30"/>
        <v>209.13480000000001</v>
      </c>
      <c r="AM259" s="28">
        <f t="shared" si="31"/>
        <v>208.50479999999999</v>
      </c>
      <c r="AN259" s="28">
        <f t="array" ref="AN259">ROUND(INDEX(공차방식!H$6:L$29,MATCH(AE259,공차방식!B$6:B$29,0),MATCH(VALUE(LEFT(AG259,1)),공차방식!H$5:L$5,0))/1000,4)</f>
        <v>0.63</v>
      </c>
      <c r="AO259" s="28" t="s">
        <v>220</v>
      </c>
      <c r="AQ259" s="39">
        <f ca="1">OFFSET(공차방식!R$5,COUNTIF(공차방식!R$6:R$50,"&lt;"&amp;AD259)+1,0)</f>
        <v>355</v>
      </c>
    </row>
    <row r="260" spans="2:43" ht="15" x14ac:dyDescent="0.3">
      <c r="B260" s="72" t="str">
        <f t="shared" si="24"/>
        <v>M22×1</v>
      </c>
      <c r="C260" s="73" t="s">
        <v>212</v>
      </c>
      <c r="D260" s="73" t="s">
        <v>221</v>
      </c>
      <c r="E260" s="71" t="s">
        <v>0</v>
      </c>
      <c r="F260" s="58">
        <v>22</v>
      </c>
      <c r="G260" s="58">
        <v>1</v>
      </c>
      <c r="H260" s="71" t="s">
        <v>133</v>
      </c>
      <c r="I260" s="86" t="s">
        <v>415</v>
      </c>
      <c r="J260" s="58" t="s">
        <v>315</v>
      </c>
      <c r="K260" s="58" t="s">
        <v>491</v>
      </c>
      <c r="L260" s="58">
        <v>22</v>
      </c>
      <c r="M260" s="58">
        <v>1</v>
      </c>
      <c r="N260" s="71">
        <v>60</v>
      </c>
      <c r="O260" s="100">
        <f t="array" ref="O260">IFERROR(INDEX($AD$11:$AO$1485,MATCH($B260&amp;$I260,$Z$11:$Z$1485&amp;$AG$11:$AG$1485,0),MATCH($C260,$AD$9:$AO$9,0)),"-")</f>
        <v>22</v>
      </c>
      <c r="P260" s="58">
        <v>22</v>
      </c>
      <c r="Q260" s="58">
        <v>2</v>
      </c>
      <c r="R260" s="100">
        <f t="array" ref="R260">IFERROR(INDEX($AD$11:$AO$1485,MATCH($B260&amp;$I260,$Z$11:$Z$1485&amp;$AG$11:$AG$1485,0),MATCH($D260,$AD$9:$AO$9,0)),"-")</f>
        <v>21.3505</v>
      </c>
      <c r="S260" s="58">
        <v>17</v>
      </c>
      <c r="T260" s="58">
        <v>7</v>
      </c>
      <c r="U260" s="58">
        <v>5</v>
      </c>
      <c r="V260" s="58">
        <v>15</v>
      </c>
      <c r="W260" s="50">
        <f t="shared" si="26"/>
        <v>20</v>
      </c>
      <c r="X260" s="50">
        <f t="shared" si="27"/>
        <v>10</v>
      </c>
      <c r="Z260" s="27" t="str">
        <f t="shared" si="25"/>
        <v>M215×4</v>
      </c>
      <c r="AA260" s="28" t="s">
        <v>135</v>
      </c>
      <c r="AB260" s="28"/>
      <c r="AC260" s="28"/>
      <c r="AD260" s="27">
        <v>215</v>
      </c>
      <c r="AE260" s="27">
        <v>4</v>
      </c>
      <c r="AF260" s="28">
        <v>60</v>
      </c>
      <c r="AG260" s="30" t="s">
        <v>136</v>
      </c>
      <c r="AH260" s="30">
        <f>INDEX(공차방식!$C$6:$D$29,MATCH(AE260,공차방식!$B$6:$B$29,0),MATCH(RIGHT(AG260,1),공차방식!$C$5:$D$5,0))/1000</f>
        <v>0</v>
      </c>
      <c r="AI260" s="28">
        <f t="shared" ca="1" si="28"/>
        <v>212.70189999999999</v>
      </c>
      <c r="AJ260" s="28">
        <f t="shared" si="29"/>
        <v>212.40190000000001</v>
      </c>
      <c r="AK260" s="28">
        <f t="array" aca="1" ref="AK260" ca="1">ROUND(INDEX(공차방식!T$6:X$50,MATCH(AQ260&amp;AE260,공차방식!R$6:R$50&amp;공차방식!S$6:S$50,0),MATCH(VALUE(LEFT(AG260,1)),공차방식!T$5:X$5,0))/1000,4)</f>
        <v>0.3</v>
      </c>
      <c r="AL260" s="28">
        <f t="shared" si="30"/>
        <v>211.14490000000001</v>
      </c>
      <c r="AM260" s="28">
        <f t="shared" si="31"/>
        <v>210.66990000000001</v>
      </c>
      <c r="AN260" s="28">
        <f t="array" ref="AN260">ROUND(INDEX(공차방식!H$6:L$29,MATCH(AE260,공차방식!B$6:B$29,0),MATCH(VALUE(LEFT(AG260,1)),공차방식!H$5:L$5,0))/1000,4)</f>
        <v>0.47499999999999998</v>
      </c>
      <c r="AO260" s="28" t="s">
        <v>220</v>
      </c>
      <c r="AQ260" s="39">
        <f ca="1">OFFSET(공차방식!R$5,COUNTIF(공차방식!R$6:R$50,"&lt;"&amp;AD260)+1,0)</f>
        <v>355</v>
      </c>
    </row>
    <row r="261" spans="2:43" ht="15" x14ac:dyDescent="0.3">
      <c r="B261" s="72" t="str">
        <f t="shared" si="24"/>
        <v>M24×2</v>
      </c>
      <c r="C261" s="73" t="s">
        <v>212</v>
      </c>
      <c r="D261" s="73" t="s">
        <v>221</v>
      </c>
      <c r="E261" s="71" t="s">
        <v>0</v>
      </c>
      <c r="F261" s="58">
        <v>24</v>
      </c>
      <c r="G261" s="58">
        <v>2</v>
      </c>
      <c r="H261" s="71" t="s">
        <v>133</v>
      </c>
      <c r="I261" s="86" t="s">
        <v>415</v>
      </c>
      <c r="J261" s="58" t="s">
        <v>315</v>
      </c>
      <c r="K261" s="58" t="s">
        <v>491</v>
      </c>
      <c r="L261" s="58">
        <v>24</v>
      </c>
      <c r="M261" s="58">
        <v>2</v>
      </c>
      <c r="N261" s="71">
        <v>60</v>
      </c>
      <c r="O261" s="100">
        <f t="array" ref="O261">IFERROR(INDEX($AD$11:$AO$1485,MATCH($B261&amp;$I261,$Z$11:$Z$1485&amp;$AG$11:$AG$1485,0),MATCH($C261,$AD$9:$AO$9,0)),"-")</f>
        <v>24</v>
      </c>
      <c r="P261" s="58">
        <v>30</v>
      </c>
      <c r="Q261" s="58">
        <v>2</v>
      </c>
      <c r="R261" s="100">
        <f t="array" ref="R261">IFERROR(INDEX($AD$11:$AO$1485,MATCH($B261&amp;$I261,$Z$11:$Z$1485&amp;$AG$11:$AG$1485,0),MATCH($D261,$AD$9:$AO$9,0)),"-")</f>
        <v>22.701000000000001</v>
      </c>
      <c r="S261" s="58">
        <v>23</v>
      </c>
      <c r="T261" s="58">
        <v>9</v>
      </c>
      <c r="U261" s="58">
        <v>5</v>
      </c>
      <c r="V261" s="58">
        <v>10</v>
      </c>
      <c r="W261" s="50">
        <f t="shared" si="26"/>
        <v>28</v>
      </c>
      <c r="X261" s="50">
        <f t="shared" si="27"/>
        <v>14</v>
      </c>
      <c r="Z261" s="27" t="str">
        <f t="shared" si="25"/>
        <v>M215×3</v>
      </c>
      <c r="AA261" s="28" t="s">
        <v>135</v>
      </c>
      <c r="AB261" s="28"/>
      <c r="AC261" s="28"/>
      <c r="AD261" s="27">
        <v>215</v>
      </c>
      <c r="AE261" s="27">
        <v>3</v>
      </c>
      <c r="AF261" s="28">
        <v>60</v>
      </c>
      <c r="AG261" s="30" t="s">
        <v>136</v>
      </c>
      <c r="AH261" s="30">
        <f>INDEX(공차방식!$C$6:$D$29,MATCH(AE261,공차방식!$B$6:$B$29,0),MATCH(RIGHT(AG261,1),공차방식!$C$5:$D$5,0))/1000</f>
        <v>0</v>
      </c>
      <c r="AI261" s="28">
        <f t="shared" ca="1" si="28"/>
        <v>213.31639999999999</v>
      </c>
      <c r="AJ261" s="28">
        <f t="shared" si="29"/>
        <v>213.0514</v>
      </c>
      <c r="AK261" s="28">
        <f t="array" aca="1" ref="AK261" ca="1">ROUND(INDEX(공차방식!T$6:X$50,MATCH(AQ261&amp;AE261,공차방식!R$6:R$50&amp;공차방식!S$6:S$50,0),MATCH(VALUE(LEFT(AG261,1)),공차방식!T$5:X$5,0))/1000,4)</f>
        <v>0.26500000000000001</v>
      </c>
      <c r="AL261" s="28">
        <f t="shared" si="30"/>
        <v>212.1524</v>
      </c>
      <c r="AM261" s="28">
        <f t="shared" si="31"/>
        <v>211.75239999999999</v>
      </c>
      <c r="AN261" s="28">
        <f t="array" ref="AN261">ROUND(INDEX(공차방식!H$6:L$29,MATCH(AE261,공차방식!B$6:B$29,0),MATCH(VALUE(LEFT(AG261,1)),공차방식!H$5:L$5,0))/1000,4)</f>
        <v>0.4</v>
      </c>
      <c r="AO261" s="28" t="s">
        <v>220</v>
      </c>
      <c r="AQ261" s="39">
        <f ca="1">OFFSET(공차방식!R$5,COUNTIF(공차방식!R$6:R$50,"&lt;"&amp;AD261)+1,0)</f>
        <v>355</v>
      </c>
    </row>
    <row r="262" spans="2:43" ht="15" x14ac:dyDescent="0.3">
      <c r="B262" s="72" t="str">
        <f t="shared" si="24"/>
        <v>M24×1.5</v>
      </c>
      <c r="C262" s="73" t="s">
        <v>212</v>
      </c>
      <c r="D262" s="73" t="s">
        <v>221</v>
      </c>
      <c r="E262" s="71" t="s">
        <v>0</v>
      </c>
      <c r="F262" s="58">
        <v>24</v>
      </c>
      <c r="G262" s="58">
        <v>1.5</v>
      </c>
      <c r="H262" s="71" t="s">
        <v>133</v>
      </c>
      <c r="I262" s="86" t="s">
        <v>415</v>
      </c>
      <c r="J262" s="58" t="s">
        <v>315</v>
      </c>
      <c r="K262" s="58" t="s">
        <v>491</v>
      </c>
      <c r="L262" s="58">
        <v>24</v>
      </c>
      <c r="M262" s="58">
        <v>1.5</v>
      </c>
      <c r="N262" s="71">
        <v>60</v>
      </c>
      <c r="O262" s="100">
        <f t="array" ref="O262">IFERROR(INDEX($AD$11:$AO$1485,MATCH($B262&amp;$I262,$Z$11:$Z$1485&amp;$AG$11:$AG$1485,0),MATCH($C262,$AD$9:$AO$9,0)),"-")</f>
        <v>24</v>
      </c>
      <c r="P262" s="58">
        <v>22</v>
      </c>
      <c r="Q262" s="58">
        <v>2</v>
      </c>
      <c r="R262" s="100">
        <f t="array" ref="R262">IFERROR(INDEX($AD$11:$AO$1485,MATCH($B262&amp;$I262,$Z$11:$Z$1485&amp;$AG$11:$AG$1485,0),MATCH($D262,$AD$9:$AO$9,0)),"-")</f>
        <v>23.025700000000001</v>
      </c>
      <c r="S262" s="58">
        <v>17</v>
      </c>
      <c r="T262" s="58">
        <v>7</v>
      </c>
      <c r="U262" s="58">
        <v>5</v>
      </c>
      <c r="V262" s="58">
        <v>12</v>
      </c>
      <c r="W262" s="50">
        <f t="shared" si="26"/>
        <v>20</v>
      </c>
      <c r="X262" s="50">
        <f t="shared" si="27"/>
        <v>10</v>
      </c>
      <c r="Z262" s="27" t="str">
        <f t="shared" si="25"/>
        <v>M220×6</v>
      </c>
      <c r="AA262" s="28" t="s">
        <v>135</v>
      </c>
      <c r="AB262" s="28"/>
      <c r="AC262" s="28"/>
      <c r="AD262" s="27">
        <v>220</v>
      </c>
      <c r="AE262" s="27">
        <v>6</v>
      </c>
      <c r="AF262" s="28">
        <v>60</v>
      </c>
      <c r="AG262" s="30" t="s">
        <v>136</v>
      </c>
      <c r="AH262" s="30">
        <f>INDEX(공차방식!$C$6:$D$29,MATCH(AE262,공차방식!$B$6:$B$29,0),MATCH(RIGHT(AG262,1),공차방식!$C$5:$D$5,0))/1000</f>
        <v>0</v>
      </c>
      <c r="AI262" s="28">
        <f t="shared" ca="1" si="28"/>
        <v>216.43790000000001</v>
      </c>
      <c r="AJ262" s="28">
        <f t="shared" si="29"/>
        <v>216.10290000000001</v>
      </c>
      <c r="AK262" s="28">
        <f t="array" aca="1" ref="AK262" ca="1">ROUND(INDEX(공차방식!T$6:X$50,MATCH(AQ262&amp;AE262,공차방식!R$6:R$50&amp;공차방식!S$6:S$50,0),MATCH(VALUE(LEFT(AG262,1)),공차방식!T$5:X$5,0))/1000,4)</f>
        <v>0.33500000000000002</v>
      </c>
      <c r="AL262" s="28">
        <f t="shared" si="30"/>
        <v>214.13480000000001</v>
      </c>
      <c r="AM262" s="28">
        <f t="shared" si="31"/>
        <v>213.50479999999999</v>
      </c>
      <c r="AN262" s="28">
        <f t="array" ref="AN262">ROUND(INDEX(공차방식!H$6:L$29,MATCH(AE262,공차방식!B$6:B$29,0),MATCH(VALUE(LEFT(AG262,1)),공차방식!H$5:L$5,0))/1000,4)</f>
        <v>0.63</v>
      </c>
      <c r="AO262" s="28" t="s">
        <v>220</v>
      </c>
      <c r="AQ262" s="39">
        <f ca="1">OFFSET(공차방식!R$5,COUNTIF(공차방식!R$6:R$50,"&lt;"&amp;AD262)+1,0)</f>
        <v>355</v>
      </c>
    </row>
    <row r="263" spans="2:43" ht="15" x14ac:dyDescent="0.3">
      <c r="B263" s="72" t="str">
        <f t="shared" si="24"/>
        <v>M24×1</v>
      </c>
      <c r="C263" s="73" t="s">
        <v>212</v>
      </c>
      <c r="D263" s="73" t="s">
        <v>221</v>
      </c>
      <c r="E263" s="71" t="s">
        <v>0</v>
      </c>
      <c r="F263" s="58">
        <v>24</v>
      </c>
      <c r="G263" s="58">
        <v>1</v>
      </c>
      <c r="H263" s="71" t="s">
        <v>133</v>
      </c>
      <c r="I263" s="86" t="s">
        <v>415</v>
      </c>
      <c r="J263" s="58" t="s">
        <v>315</v>
      </c>
      <c r="K263" s="58" t="s">
        <v>491</v>
      </c>
      <c r="L263" s="58">
        <v>24</v>
      </c>
      <c r="M263" s="58">
        <v>1</v>
      </c>
      <c r="N263" s="71">
        <v>60</v>
      </c>
      <c r="O263" s="100">
        <f t="array" ref="O263">IFERROR(INDEX($AD$11:$AO$1485,MATCH($B263&amp;$I263,$Z$11:$Z$1485&amp;$AG$11:$AG$1485,0),MATCH($C263,$AD$9:$AO$9,0)),"-")</f>
        <v>24</v>
      </c>
      <c r="P263" s="58">
        <v>22</v>
      </c>
      <c r="Q263" s="58">
        <v>2</v>
      </c>
      <c r="R263" s="100">
        <f t="array" ref="R263">IFERROR(INDEX($AD$11:$AO$1485,MATCH($B263&amp;$I263,$Z$11:$Z$1485&amp;$AG$11:$AG$1485,0),MATCH($D263,$AD$9:$AO$9,0)),"-")</f>
        <v>23.3505</v>
      </c>
      <c r="S263" s="58">
        <v>17</v>
      </c>
      <c r="T263" s="58">
        <v>7</v>
      </c>
      <c r="U263" s="58">
        <v>5</v>
      </c>
      <c r="V263" s="58">
        <v>15</v>
      </c>
      <c r="W263" s="50">
        <f t="shared" si="26"/>
        <v>20</v>
      </c>
      <c r="X263" s="50">
        <f t="shared" si="27"/>
        <v>10</v>
      </c>
      <c r="Z263" s="27" t="str">
        <f t="shared" si="25"/>
        <v>M220×4</v>
      </c>
      <c r="AA263" s="28" t="s">
        <v>135</v>
      </c>
      <c r="AB263" s="28"/>
      <c r="AC263" s="28"/>
      <c r="AD263" s="27">
        <v>220</v>
      </c>
      <c r="AE263" s="27">
        <v>4</v>
      </c>
      <c r="AF263" s="28">
        <v>60</v>
      </c>
      <c r="AG263" s="30" t="s">
        <v>136</v>
      </c>
      <c r="AH263" s="30">
        <f>INDEX(공차방식!$C$6:$D$29,MATCH(AE263,공차방식!$B$6:$B$29,0),MATCH(RIGHT(AG263,1),공차방식!$C$5:$D$5,0))/1000</f>
        <v>0</v>
      </c>
      <c r="AI263" s="28">
        <f t="shared" ca="1" si="28"/>
        <v>217.70189999999999</v>
      </c>
      <c r="AJ263" s="28">
        <f t="shared" si="29"/>
        <v>217.40190000000001</v>
      </c>
      <c r="AK263" s="28">
        <f t="array" aca="1" ref="AK263" ca="1">ROUND(INDEX(공차방식!T$6:X$50,MATCH(AQ263&amp;AE263,공차방식!R$6:R$50&amp;공차방식!S$6:S$50,0),MATCH(VALUE(LEFT(AG263,1)),공차방식!T$5:X$5,0))/1000,4)</f>
        <v>0.3</v>
      </c>
      <c r="AL263" s="28">
        <f t="shared" si="30"/>
        <v>216.14490000000001</v>
      </c>
      <c r="AM263" s="28">
        <f t="shared" si="31"/>
        <v>215.66990000000001</v>
      </c>
      <c r="AN263" s="28">
        <f t="array" ref="AN263">ROUND(INDEX(공차방식!H$6:L$29,MATCH(AE263,공차방식!B$6:B$29,0),MATCH(VALUE(LEFT(AG263,1)),공차방식!H$5:L$5,0))/1000,4)</f>
        <v>0.47499999999999998</v>
      </c>
      <c r="AO263" s="28" t="s">
        <v>220</v>
      </c>
      <c r="AQ263" s="39">
        <f ca="1">OFFSET(공차방식!R$5,COUNTIF(공차방식!R$6:R$50,"&lt;"&amp;AD263)+1,0)</f>
        <v>355</v>
      </c>
    </row>
    <row r="264" spans="2:43" ht="15" x14ac:dyDescent="0.3">
      <c r="B264" s="72" t="str">
        <f t="shared" si="24"/>
        <v>M25×2</v>
      </c>
      <c r="C264" s="73" t="s">
        <v>212</v>
      </c>
      <c r="D264" s="73" t="s">
        <v>221</v>
      </c>
      <c r="E264" s="71" t="s">
        <v>0</v>
      </c>
      <c r="F264" s="58">
        <v>25</v>
      </c>
      <c r="G264" s="58">
        <v>2</v>
      </c>
      <c r="H264" s="71" t="s">
        <v>133</v>
      </c>
      <c r="I264" s="86" t="s">
        <v>415</v>
      </c>
      <c r="J264" s="58" t="s">
        <v>315</v>
      </c>
      <c r="K264" s="58" t="s">
        <v>491</v>
      </c>
      <c r="L264" s="58">
        <v>25</v>
      </c>
      <c r="M264" s="58">
        <v>2</v>
      </c>
      <c r="N264" s="71">
        <v>60</v>
      </c>
      <c r="O264" s="100">
        <f t="array" ref="O264">IFERROR(INDEX($AD$11:$AO$1485,MATCH($B264&amp;$I264,$Z$11:$Z$1485&amp;$AG$11:$AG$1485,0),MATCH($C264,$AD$9:$AO$9,0)),"-")</f>
        <v>25</v>
      </c>
      <c r="P264" s="58">
        <v>30</v>
      </c>
      <c r="Q264" s="58">
        <v>2</v>
      </c>
      <c r="R264" s="100">
        <f t="array" ref="R264">IFERROR(INDEX($AD$11:$AO$1485,MATCH($B264&amp;$I264,$Z$11:$Z$1485&amp;$AG$11:$AG$1485,0),MATCH($D264,$AD$9:$AO$9,0)),"-")</f>
        <v>23.701000000000001</v>
      </c>
      <c r="S264" s="58">
        <v>23</v>
      </c>
      <c r="T264" s="58">
        <v>9</v>
      </c>
      <c r="U264" s="58">
        <v>5</v>
      </c>
      <c r="V264" s="58">
        <v>10</v>
      </c>
      <c r="W264" s="50">
        <f t="shared" si="26"/>
        <v>28</v>
      </c>
      <c r="X264" s="50">
        <f t="shared" si="27"/>
        <v>14</v>
      </c>
      <c r="Z264" s="27" t="str">
        <f t="shared" si="25"/>
        <v>M220×3</v>
      </c>
      <c r="AA264" s="28" t="s">
        <v>135</v>
      </c>
      <c r="AB264" s="28"/>
      <c r="AC264" s="28"/>
      <c r="AD264" s="27">
        <v>220</v>
      </c>
      <c r="AE264" s="27">
        <v>3</v>
      </c>
      <c r="AF264" s="28">
        <v>60</v>
      </c>
      <c r="AG264" s="30" t="s">
        <v>136</v>
      </c>
      <c r="AH264" s="30">
        <f>INDEX(공차방식!$C$6:$D$29,MATCH(AE264,공차방식!$B$6:$B$29,0),MATCH(RIGHT(AG264,1),공차방식!$C$5:$D$5,0))/1000</f>
        <v>0</v>
      </c>
      <c r="AI264" s="28">
        <f t="shared" ca="1" si="28"/>
        <v>218.31639999999999</v>
      </c>
      <c r="AJ264" s="28">
        <f t="shared" si="29"/>
        <v>218.0514</v>
      </c>
      <c r="AK264" s="28">
        <f t="array" aca="1" ref="AK264" ca="1">ROUND(INDEX(공차방식!T$6:X$50,MATCH(AQ264&amp;AE264,공차방식!R$6:R$50&amp;공차방식!S$6:S$50,0),MATCH(VALUE(LEFT(AG264,1)),공차방식!T$5:X$5,0))/1000,4)</f>
        <v>0.26500000000000001</v>
      </c>
      <c r="AL264" s="28">
        <f t="shared" si="30"/>
        <v>217.1524</v>
      </c>
      <c r="AM264" s="28">
        <f t="shared" si="31"/>
        <v>216.75239999999999</v>
      </c>
      <c r="AN264" s="28">
        <f t="array" ref="AN264">ROUND(INDEX(공차방식!H$6:L$29,MATCH(AE264,공차방식!B$6:B$29,0),MATCH(VALUE(LEFT(AG264,1)),공차방식!H$5:L$5,0))/1000,4)</f>
        <v>0.4</v>
      </c>
      <c r="AO264" s="28" t="s">
        <v>220</v>
      </c>
      <c r="AQ264" s="39">
        <f ca="1">OFFSET(공차방식!R$5,COUNTIF(공차방식!R$6:R$50,"&lt;"&amp;AD264)+1,0)</f>
        <v>355</v>
      </c>
    </row>
    <row r="265" spans="2:43" ht="15" x14ac:dyDescent="0.3">
      <c r="B265" s="72" t="str">
        <f t="shared" si="24"/>
        <v>M25×1.5</v>
      </c>
      <c r="C265" s="73" t="s">
        <v>212</v>
      </c>
      <c r="D265" s="73" t="s">
        <v>221</v>
      </c>
      <c r="E265" s="71" t="s">
        <v>0</v>
      </c>
      <c r="F265" s="58">
        <v>25</v>
      </c>
      <c r="G265" s="58">
        <v>1.5</v>
      </c>
      <c r="H265" s="71" t="s">
        <v>133</v>
      </c>
      <c r="I265" s="86" t="s">
        <v>415</v>
      </c>
      <c r="J265" s="58" t="s">
        <v>315</v>
      </c>
      <c r="K265" s="58" t="s">
        <v>491</v>
      </c>
      <c r="L265" s="58">
        <v>25</v>
      </c>
      <c r="M265" s="58">
        <v>1.5</v>
      </c>
      <c r="N265" s="71">
        <v>60</v>
      </c>
      <c r="O265" s="100">
        <f t="array" ref="O265">IFERROR(INDEX($AD$11:$AO$1485,MATCH($B265&amp;$I265,$Z$11:$Z$1485&amp;$AG$11:$AG$1485,0),MATCH($C265,$AD$9:$AO$9,0)),"-")</f>
        <v>25</v>
      </c>
      <c r="P265" s="58">
        <v>22</v>
      </c>
      <c r="Q265" s="58">
        <v>2</v>
      </c>
      <c r="R265" s="100">
        <f t="array" ref="R265">IFERROR(INDEX($AD$11:$AO$1485,MATCH($B265&amp;$I265,$Z$11:$Z$1485&amp;$AG$11:$AG$1485,0),MATCH($D265,$AD$9:$AO$9,0)),"-")</f>
        <v>24.025700000000001</v>
      </c>
      <c r="S265" s="58">
        <v>17</v>
      </c>
      <c r="T265" s="58">
        <v>7</v>
      </c>
      <c r="U265" s="58">
        <v>5</v>
      </c>
      <c r="V265" s="58">
        <v>12</v>
      </c>
      <c r="W265" s="50">
        <f t="shared" si="26"/>
        <v>20</v>
      </c>
      <c r="X265" s="50">
        <f t="shared" si="27"/>
        <v>10</v>
      </c>
      <c r="Z265" s="27" t="str">
        <f t="shared" si="25"/>
        <v>M225×6</v>
      </c>
      <c r="AA265" s="28" t="s">
        <v>135</v>
      </c>
      <c r="AB265" s="28"/>
      <c r="AC265" s="28"/>
      <c r="AD265" s="27">
        <v>225</v>
      </c>
      <c r="AE265" s="27">
        <v>6</v>
      </c>
      <c r="AF265" s="28">
        <v>60</v>
      </c>
      <c r="AG265" s="30" t="s">
        <v>136</v>
      </c>
      <c r="AH265" s="30">
        <f>INDEX(공차방식!$C$6:$D$29,MATCH(AE265,공차방식!$B$6:$B$29,0),MATCH(RIGHT(AG265,1),공차방식!$C$5:$D$5,0))/1000</f>
        <v>0</v>
      </c>
      <c r="AI265" s="28">
        <f t="shared" ca="1" si="28"/>
        <v>221.43790000000001</v>
      </c>
      <c r="AJ265" s="28">
        <f t="shared" si="29"/>
        <v>221.10290000000001</v>
      </c>
      <c r="AK265" s="28">
        <f t="array" aca="1" ref="AK265" ca="1">ROUND(INDEX(공차방식!T$6:X$50,MATCH(AQ265&amp;AE265,공차방식!R$6:R$50&amp;공차방식!S$6:S$50,0),MATCH(VALUE(LEFT(AG265,1)),공차방식!T$5:X$5,0))/1000,4)</f>
        <v>0.33500000000000002</v>
      </c>
      <c r="AL265" s="28">
        <f t="shared" si="30"/>
        <v>219.13480000000001</v>
      </c>
      <c r="AM265" s="28">
        <f t="shared" si="31"/>
        <v>218.50479999999999</v>
      </c>
      <c r="AN265" s="28">
        <f t="array" ref="AN265">ROUND(INDEX(공차방식!H$6:L$29,MATCH(AE265,공차방식!B$6:B$29,0),MATCH(VALUE(LEFT(AG265,1)),공차방식!H$5:L$5,0))/1000,4)</f>
        <v>0.63</v>
      </c>
      <c r="AO265" s="28" t="s">
        <v>220</v>
      </c>
      <c r="AQ265" s="39">
        <f ca="1">OFFSET(공차방식!R$5,COUNTIF(공차방식!R$6:R$50,"&lt;"&amp;AD265)+1,0)</f>
        <v>355</v>
      </c>
    </row>
    <row r="266" spans="2:43" ht="15" x14ac:dyDescent="0.3">
      <c r="B266" s="72" t="str">
        <f t="shared" si="24"/>
        <v>M25×1</v>
      </c>
      <c r="C266" s="73" t="s">
        <v>212</v>
      </c>
      <c r="D266" s="73" t="s">
        <v>221</v>
      </c>
      <c r="E266" s="71" t="s">
        <v>0</v>
      </c>
      <c r="F266" s="58">
        <v>25</v>
      </c>
      <c r="G266" s="58">
        <v>1</v>
      </c>
      <c r="H266" s="71" t="s">
        <v>133</v>
      </c>
      <c r="I266" s="86" t="s">
        <v>415</v>
      </c>
      <c r="J266" s="58" t="s">
        <v>315</v>
      </c>
      <c r="K266" s="58" t="s">
        <v>491</v>
      </c>
      <c r="L266" s="58">
        <v>25</v>
      </c>
      <c r="M266" s="58">
        <v>1</v>
      </c>
      <c r="N266" s="71">
        <v>60</v>
      </c>
      <c r="O266" s="100">
        <f t="array" ref="O266">IFERROR(INDEX($AD$11:$AO$1485,MATCH($B266&amp;$I266,$Z$11:$Z$1485&amp;$AG$11:$AG$1485,0),MATCH($C266,$AD$9:$AO$9,0)),"-")</f>
        <v>25</v>
      </c>
      <c r="P266" s="58">
        <v>22</v>
      </c>
      <c r="Q266" s="58">
        <v>2</v>
      </c>
      <c r="R266" s="100">
        <f t="array" ref="R266">IFERROR(INDEX($AD$11:$AO$1485,MATCH($B266&amp;$I266,$Z$11:$Z$1485&amp;$AG$11:$AG$1485,0),MATCH($D266,$AD$9:$AO$9,0)),"-")</f>
        <v>24.3505</v>
      </c>
      <c r="S266" s="58">
        <v>17</v>
      </c>
      <c r="T266" s="58">
        <v>7</v>
      </c>
      <c r="U266" s="58">
        <v>5</v>
      </c>
      <c r="V266" s="58">
        <v>15</v>
      </c>
      <c r="W266" s="50">
        <f t="shared" si="26"/>
        <v>20</v>
      </c>
      <c r="X266" s="50">
        <f t="shared" si="27"/>
        <v>10</v>
      </c>
      <c r="Z266" s="27" t="str">
        <f t="shared" si="25"/>
        <v>M225×4</v>
      </c>
      <c r="AA266" s="28" t="s">
        <v>135</v>
      </c>
      <c r="AB266" s="28"/>
      <c r="AC266" s="28"/>
      <c r="AD266" s="27">
        <v>225</v>
      </c>
      <c r="AE266" s="27">
        <v>4</v>
      </c>
      <c r="AF266" s="28">
        <v>60</v>
      </c>
      <c r="AG266" s="30" t="s">
        <v>136</v>
      </c>
      <c r="AH266" s="30">
        <f>INDEX(공차방식!$C$6:$D$29,MATCH(AE266,공차방식!$B$6:$B$29,0),MATCH(RIGHT(AG266,1),공차방식!$C$5:$D$5,0))/1000</f>
        <v>0</v>
      </c>
      <c r="AI266" s="28">
        <f t="shared" ca="1" si="28"/>
        <v>222.70189999999999</v>
      </c>
      <c r="AJ266" s="28">
        <f t="shared" si="29"/>
        <v>222.40190000000001</v>
      </c>
      <c r="AK266" s="28">
        <f t="array" aca="1" ref="AK266" ca="1">ROUND(INDEX(공차방식!T$6:X$50,MATCH(AQ266&amp;AE266,공차방식!R$6:R$50&amp;공차방식!S$6:S$50,0),MATCH(VALUE(LEFT(AG266,1)),공차방식!T$5:X$5,0))/1000,4)</f>
        <v>0.3</v>
      </c>
      <c r="AL266" s="28">
        <f t="shared" si="30"/>
        <v>221.14490000000001</v>
      </c>
      <c r="AM266" s="28">
        <f t="shared" si="31"/>
        <v>220.66990000000001</v>
      </c>
      <c r="AN266" s="28">
        <f t="array" ref="AN266">ROUND(INDEX(공차방식!H$6:L$29,MATCH(AE266,공차방식!B$6:B$29,0),MATCH(VALUE(LEFT(AG266,1)),공차방식!H$5:L$5,0))/1000,4)</f>
        <v>0.47499999999999998</v>
      </c>
      <c r="AO266" s="28" t="s">
        <v>220</v>
      </c>
      <c r="AQ266" s="39">
        <f ca="1">OFFSET(공차방식!R$5,COUNTIF(공차방식!R$6:R$50,"&lt;"&amp;AD266)+1,0)</f>
        <v>355</v>
      </c>
    </row>
    <row r="267" spans="2:43" ht="15" x14ac:dyDescent="0.3">
      <c r="B267" s="72" t="str">
        <f t="shared" ref="B267:B330" si="32">CONCATENATE(E267,L267,"×",G267)</f>
        <v>M26×1.5</v>
      </c>
      <c r="C267" s="73" t="s">
        <v>212</v>
      </c>
      <c r="D267" s="73" t="s">
        <v>221</v>
      </c>
      <c r="E267" s="71" t="s">
        <v>0</v>
      </c>
      <c r="F267" s="58">
        <v>26</v>
      </c>
      <c r="G267" s="58">
        <v>1.5</v>
      </c>
      <c r="H267" s="71" t="s">
        <v>133</v>
      </c>
      <c r="I267" s="86" t="s">
        <v>415</v>
      </c>
      <c r="J267" s="58" t="s">
        <v>315</v>
      </c>
      <c r="K267" s="58" t="s">
        <v>491</v>
      </c>
      <c r="L267" s="58">
        <v>26</v>
      </c>
      <c r="M267" s="58">
        <v>1.5</v>
      </c>
      <c r="N267" s="71">
        <v>60</v>
      </c>
      <c r="O267" s="100">
        <f t="array" ref="O267">IFERROR(INDEX($AD$11:$AO$1485,MATCH($B267&amp;$I267,$Z$11:$Z$1485&amp;$AG$11:$AG$1485,0),MATCH($C267,$AD$9:$AO$9,0)),"-")</f>
        <v>26</v>
      </c>
      <c r="P267" s="58">
        <v>22</v>
      </c>
      <c r="Q267" s="58">
        <v>2</v>
      </c>
      <c r="R267" s="100">
        <f t="array" ref="R267">IFERROR(INDEX($AD$11:$AO$1485,MATCH($B267&amp;$I267,$Z$11:$Z$1485&amp;$AG$11:$AG$1485,0),MATCH($D267,$AD$9:$AO$9,0)),"-")</f>
        <v>25.025700000000001</v>
      </c>
      <c r="S267" s="58">
        <v>17</v>
      </c>
      <c r="T267" s="58">
        <v>7</v>
      </c>
      <c r="U267" s="58">
        <v>5</v>
      </c>
      <c r="V267" s="58">
        <v>12</v>
      </c>
      <c r="W267" s="50">
        <f t="shared" si="26"/>
        <v>20</v>
      </c>
      <c r="X267" s="50">
        <f t="shared" si="27"/>
        <v>10</v>
      </c>
      <c r="Z267" s="27" t="str">
        <f t="shared" ref="Z267:Z330" si="33">CONCATENATE(AA267,AD267,"×",AE267)</f>
        <v>M225×3</v>
      </c>
      <c r="AA267" s="28" t="s">
        <v>135</v>
      </c>
      <c r="AB267" s="28"/>
      <c r="AC267" s="28"/>
      <c r="AD267" s="27">
        <v>225</v>
      </c>
      <c r="AE267" s="27">
        <v>3</v>
      </c>
      <c r="AF267" s="28">
        <v>60</v>
      </c>
      <c r="AG267" s="30" t="s">
        <v>136</v>
      </c>
      <c r="AH267" s="30">
        <f>INDEX(공차방식!$C$6:$D$29,MATCH(AE267,공차방식!$B$6:$B$29,0),MATCH(RIGHT(AG267,1),공차방식!$C$5:$D$5,0))/1000</f>
        <v>0</v>
      </c>
      <c r="AI267" s="28">
        <f t="shared" ca="1" si="28"/>
        <v>223.31639999999999</v>
      </c>
      <c r="AJ267" s="28">
        <f t="shared" si="29"/>
        <v>223.0514</v>
      </c>
      <c r="AK267" s="28">
        <f t="array" aca="1" ref="AK267" ca="1">ROUND(INDEX(공차방식!T$6:X$50,MATCH(AQ267&amp;AE267,공차방식!R$6:R$50&amp;공차방식!S$6:S$50,0),MATCH(VALUE(LEFT(AG267,1)),공차방식!T$5:X$5,0))/1000,4)</f>
        <v>0.26500000000000001</v>
      </c>
      <c r="AL267" s="28">
        <f t="shared" si="30"/>
        <v>222.1524</v>
      </c>
      <c r="AM267" s="28">
        <f t="shared" si="31"/>
        <v>221.75239999999999</v>
      </c>
      <c r="AN267" s="28">
        <f t="array" ref="AN267">ROUND(INDEX(공차방식!H$6:L$29,MATCH(AE267,공차방식!B$6:B$29,0),MATCH(VALUE(LEFT(AG267,1)),공차방식!H$5:L$5,0))/1000,4)</f>
        <v>0.4</v>
      </c>
      <c r="AO267" s="28" t="s">
        <v>220</v>
      </c>
      <c r="AQ267" s="39">
        <f ca="1">OFFSET(공차방식!R$5,COUNTIF(공차방식!R$6:R$50,"&lt;"&amp;AD267)+1,0)</f>
        <v>355</v>
      </c>
    </row>
    <row r="268" spans="2:43" ht="15" x14ac:dyDescent="0.3">
      <c r="B268" s="72" t="str">
        <f t="shared" si="32"/>
        <v>M27×2</v>
      </c>
      <c r="C268" s="73" t="s">
        <v>212</v>
      </c>
      <c r="D268" s="73" t="s">
        <v>221</v>
      </c>
      <c r="E268" s="71" t="s">
        <v>0</v>
      </c>
      <c r="F268" s="58">
        <v>27</v>
      </c>
      <c r="G268" s="58">
        <v>2</v>
      </c>
      <c r="H268" s="71" t="s">
        <v>133</v>
      </c>
      <c r="I268" s="86" t="s">
        <v>415</v>
      </c>
      <c r="J268" s="58" t="s">
        <v>315</v>
      </c>
      <c r="K268" s="58" t="s">
        <v>491</v>
      </c>
      <c r="L268" s="58">
        <v>27</v>
      </c>
      <c r="M268" s="58">
        <v>2</v>
      </c>
      <c r="N268" s="71">
        <v>60</v>
      </c>
      <c r="O268" s="100">
        <f t="array" ref="O268">IFERROR(INDEX($AD$11:$AO$1485,MATCH($B268&amp;$I268,$Z$11:$Z$1485&amp;$AG$11:$AG$1485,0),MATCH($C268,$AD$9:$AO$9,0)),"-")</f>
        <v>27</v>
      </c>
      <c r="P268" s="58">
        <v>30</v>
      </c>
      <c r="Q268" s="58">
        <v>2</v>
      </c>
      <c r="R268" s="100">
        <f t="array" ref="R268">IFERROR(INDEX($AD$11:$AO$1485,MATCH($B268&amp;$I268,$Z$11:$Z$1485&amp;$AG$11:$AG$1485,0),MATCH($D268,$AD$9:$AO$9,0)),"-")</f>
        <v>25.701000000000001</v>
      </c>
      <c r="S268" s="58">
        <v>23</v>
      </c>
      <c r="T268" s="58">
        <v>9</v>
      </c>
      <c r="U268" s="58">
        <v>5</v>
      </c>
      <c r="V268" s="58">
        <v>10</v>
      </c>
      <c r="W268" s="50">
        <f t="shared" ref="W268:W331" si="34">IF(P268="-","-",P268-Q268)</f>
        <v>28</v>
      </c>
      <c r="X268" s="50">
        <f t="shared" ref="X268:X331" si="35">S268-T268</f>
        <v>14</v>
      </c>
      <c r="Z268" s="27" t="str">
        <f t="shared" si="33"/>
        <v>M230×6</v>
      </c>
      <c r="AA268" s="28" t="s">
        <v>135</v>
      </c>
      <c r="AB268" s="28"/>
      <c r="AC268" s="28"/>
      <c r="AD268" s="27">
        <v>230</v>
      </c>
      <c r="AE268" s="27">
        <v>6</v>
      </c>
      <c r="AF268" s="28">
        <v>60</v>
      </c>
      <c r="AG268" s="30" t="s">
        <v>136</v>
      </c>
      <c r="AH268" s="30">
        <f>INDEX(공차방식!$C$6:$D$29,MATCH(AE268,공차방식!$B$6:$B$29,0),MATCH(RIGHT(AG268,1),공차방식!$C$5:$D$5,0))/1000</f>
        <v>0</v>
      </c>
      <c r="AI268" s="28">
        <f t="shared" ref="AI268:AI331" ca="1" si="36">ROUND(AJ268+AK268,4)</f>
        <v>226.43790000000001</v>
      </c>
      <c r="AJ268" s="28">
        <f t="shared" ref="AJ268:AJ331" si="37">ROUND(AD268-0.649519*AE268,4)</f>
        <v>226.10290000000001</v>
      </c>
      <c r="AK268" s="28">
        <f t="array" aca="1" ref="AK268" ca="1">ROUND(INDEX(공차방식!T$6:X$50,MATCH(AQ268&amp;AE268,공차방식!R$6:R$50&amp;공차방식!S$6:S$50,0),MATCH(VALUE(LEFT(AG268,1)),공차방식!T$5:X$5,0))/1000,4)</f>
        <v>0.33500000000000002</v>
      </c>
      <c r="AL268" s="28">
        <f t="shared" ref="AL268:AL331" si="38">ROUND(AM268+AN268,4)</f>
        <v>224.13480000000001</v>
      </c>
      <c r="AM268" s="28">
        <f t="shared" ref="AM268:AM331" si="39">ROUND(AD268-1.082532*AE268,4)</f>
        <v>223.50479999999999</v>
      </c>
      <c r="AN268" s="28">
        <f t="array" ref="AN268">ROUND(INDEX(공차방식!H$6:L$29,MATCH(AE268,공차방식!B$6:B$29,0),MATCH(VALUE(LEFT(AG268,1)),공차방식!H$5:L$5,0))/1000,4)</f>
        <v>0.63</v>
      </c>
      <c r="AO268" s="28" t="s">
        <v>220</v>
      </c>
      <c r="AQ268" s="39">
        <f ca="1">OFFSET(공차방식!R$5,COUNTIF(공차방식!R$6:R$50,"&lt;"&amp;AD268)+1,0)</f>
        <v>355</v>
      </c>
    </row>
    <row r="269" spans="2:43" ht="15" x14ac:dyDescent="0.3">
      <c r="B269" s="72" t="str">
        <f t="shared" si="32"/>
        <v>M27×1.5</v>
      </c>
      <c r="C269" s="73" t="s">
        <v>212</v>
      </c>
      <c r="D269" s="73" t="s">
        <v>221</v>
      </c>
      <c r="E269" s="71" t="s">
        <v>0</v>
      </c>
      <c r="F269" s="58">
        <v>27</v>
      </c>
      <c r="G269" s="58">
        <v>1.5</v>
      </c>
      <c r="H269" s="71" t="s">
        <v>133</v>
      </c>
      <c r="I269" s="86" t="s">
        <v>415</v>
      </c>
      <c r="J269" s="58" t="s">
        <v>315</v>
      </c>
      <c r="K269" s="58" t="s">
        <v>491</v>
      </c>
      <c r="L269" s="58">
        <v>27</v>
      </c>
      <c r="M269" s="58">
        <v>1.5</v>
      </c>
      <c r="N269" s="71">
        <v>60</v>
      </c>
      <c r="O269" s="100">
        <f t="array" ref="O269">IFERROR(INDEX($AD$11:$AO$1485,MATCH($B269&amp;$I269,$Z$11:$Z$1485&amp;$AG$11:$AG$1485,0),MATCH($C269,$AD$9:$AO$9,0)),"-")</f>
        <v>27</v>
      </c>
      <c r="P269" s="58">
        <v>22</v>
      </c>
      <c r="Q269" s="58">
        <v>2</v>
      </c>
      <c r="R269" s="100">
        <f t="array" ref="R269">IFERROR(INDEX($AD$11:$AO$1485,MATCH($B269&amp;$I269,$Z$11:$Z$1485&amp;$AG$11:$AG$1485,0),MATCH($D269,$AD$9:$AO$9,0)),"-")</f>
        <v>26.025700000000001</v>
      </c>
      <c r="S269" s="58">
        <v>17</v>
      </c>
      <c r="T269" s="58">
        <v>7</v>
      </c>
      <c r="U269" s="58">
        <v>5</v>
      </c>
      <c r="V269" s="58">
        <v>12</v>
      </c>
      <c r="W269" s="50">
        <f t="shared" si="34"/>
        <v>20</v>
      </c>
      <c r="X269" s="50">
        <f t="shared" si="35"/>
        <v>10</v>
      </c>
      <c r="Z269" s="27" t="str">
        <f t="shared" si="33"/>
        <v>M230×4</v>
      </c>
      <c r="AA269" s="28" t="s">
        <v>135</v>
      </c>
      <c r="AB269" s="28"/>
      <c r="AC269" s="28"/>
      <c r="AD269" s="27">
        <v>230</v>
      </c>
      <c r="AE269" s="27">
        <v>4</v>
      </c>
      <c r="AF269" s="28">
        <v>60</v>
      </c>
      <c r="AG269" s="30" t="s">
        <v>136</v>
      </c>
      <c r="AH269" s="30">
        <f>INDEX(공차방식!$C$6:$D$29,MATCH(AE269,공차방식!$B$6:$B$29,0),MATCH(RIGHT(AG269,1),공차방식!$C$5:$D$5,0))/1000</f>
        <v>0</v>
      </c>
      <c r="AI269" s="28">
        <f t="shared" ca="1" si="36"/>
        <v>227.70189999999999</v>
      </c>
      <c r="AJ269" s="28">
        <f t="shared" si="37"/>
        <v>227.40190000000001</v>
      </c>
      <c r="AK269" s="28">
        <f t="array" aca="1" ref="AK269" ca="1">ROUND(INDEX(공차방식!T$6:X$50,MATCH(AQ269&amp;AE269,공차방식!R$6:R$50&amp;공차방식!S$6:S$50,0),MATCH(VALUE(LEFT(AG269,1)),공차방식!T$5:X$5,0))/1000,4)</f>
        <v>0.3</v>
      </c>
      <c r="AL269" s="28">
        <f t="shared" si="38"/>
        <v>226.14490000000001</v>
      </c>
      <c r="AM269" s="28">
        <f t="shared" si="39"/>
        <v>225.66990000000001</v>
      </c>
      <c r="AN269" s="28">
        <f t="array" ref="AN269">ROUND(INDEX(공차방식!H$6:L$29,MATCH(AE269,공차방식!B$6:B$29,0),MATCH(VALUE(LEFT(AG269,1)),공차방식!H$5:L$5,0))/1000,4)</f>
        <v>0.47499999999999998</v>
      </c>
      <c r="AO269" s="28" t="s">
        <v>220</v>
      </c>
      <c r="AQ269" s="39">
        <f ca="1">OFFSET(공차방식!R$5,COUNTIF(공차방식!R$6:R$50,"&lt;"&amp;AD269)+1,0)</f>
        <v>355</v>
      </c>
    </row>
    <row r="270" spans="2:43" ht="15" x14ac:dyDescent="0.3">
      <c r="B270" s="72" t="str">
        <f t="shared" si="32"/>
        <v>M27×1</v>
      </c>
      <c r="C270" s="73" t="s">
        <v>212</v>
      </c>
      <c r="D270" s="73" t="s">
        <v>221</v>
      </c>
      <c r="E270" s="71" t="s">
        <v>0</v>
      </c>
      <c r="F270" s="58">
        <v>27</v>
      </c>
      <c r="G270" s="58">
        <v>1</v>
      </c>
      <c r="H270" s="71" t="s">
        <v>133</v>
      </c>
      <c r="I270" s="86" t="s">
        <v>415</v>
      </c>
      <c r="J270" s="58" t="s">
        <v>315</v>
      </c>
      <c r="K270" s="58" t="s">
        <v>491</v>
      </c>
      <c r="L270" s="58">
        <v>27</v>
      </c>
      <c r="M270" s="58">
        <v>1</v>
      </c>
      <c r="N270" s="71">
        <v>60</v>
      </c>
      <c r="O270" s="100">
        <f t="array" ref="O270">IFERROR(INDEX($AD$11:$AO$1485,MATCH($B270&amp;$I270,$Z$11:$Z$1485&amp;$AG$11:$AG$1485,0),MATCH($C270,$AD$9:$AO$9,0)),"-")</f>
        <v>27</v>
      </c>
      <c r="P270" s="58">
        <v>22</v>
      </c>
      <c r="Q270" s="58">
        <v>2</v>
      </c>
      <c r="R270" s="100">
        <f t="array" ref="R270">IFERROR(INDEX($AD$11:$AO$1485,MATCH($B270&amp;$I270,$Z$11:$Z$1485&amp;$AG$11:$AG$1485,0),MATCH($D270,$AD$9:$AO$9,0)),"-")</f>
        <v>26.3505</v>
      </c>
      <c r="S270" s="58">
        <v>17</v>
      </c>
      <c r="T270" s="58">
        <v>7</v>
      </c>
      <c r="U270" s="58">
        <v>5</v>
      </c>
      <c r="V270" s="58">
        <v>15</v>
      </c>
      <c r="W270" s="50">
        <f t="shared" si="34"/>
        <v>20</v>
      </c>
      <c r="X270" s="50">
        <f t="shared" si="35"/>
        <v>10</v>
      </c>
      <c r="Z270" s="27" t="str">
        <f t="shared" si="33"/>
        <v>M230×3</v>
      </c>
      <c r="AA270" s="28" t="s">
        <v>135</v>
      </c>
      <c r="AB270" s="28"/>
      <c r="AC270" s="28"/>
      <c r="AD270" s="27">
        <v>230</v>
      </c>
      <c r="AE270" s="27">
        <v>3</v>
      </c>
      <c r="AF270" s="28">
        <v>60</v>
      </c>
      <c r="AG270" s="30" t="s">
        <v>136</v>
      </c>
      <c r="AH270" s="30">
        <f>INDEX(공차방식!$C$6:$D$29,MATCH(AE270,공차방식!$B$6:$B$29,0),MATCH(RIGHT(AG270,1),공차방식!$C$5:$D$5,0))/1000</f>
        <v>0</v>
      </c>
      <c r="AI270" s="28">
        <f t="shared" ca="1" si="36"/>
        <v>228.31639999999999</v>
      </c>
      <c r="AJ270" s="28">
        <f t="shared" si="37"/>
        <v>228.0514</v>
      </c>
      <c r="AK270" s="28">
        <f t="array" aca="1" ref="AK270" ca="1">ROUND(INDEX(공차방식!T$6:X$50,MATCH(AQ270&amp;AE270,공차방식!R$6:R$50&amp;공차방식!S$6:S$50,0),MATCH(VALUE(LEFT(AG270,1)),공차방식!T$5:X$5,0))/1000,4)</f>
        <v>0.26500000000000001</v>
      </c>
      <c r="AL270" s="28">
        <f t="shared" si="38"/>
        <v>227.1524</v>
      </c>
      <c r="AM270" s="28">
        <f t="shared" si="39"/>
        <v>226.75239999999999</v>
      </c>
      <c r="AN270" s="28">
        <f t="array" ref="AN270">ROUND(INDEX(공차방식!H$6:L$29,MATCH(AE270,공차방식!B$6:B$29,0),MATCH(VALUE(LEFT(AG270,1)),공차방식!H$5:L$5,0))/1000,4)</f>
        <v>0.4</v>
      </c>
      <c r="AO270" s="28" t="s">
        <v>220</v>
      </c>
      <c r="AQ270" s="39">
        <f ca="1">OFFSET(공차방식!R$5,COUNTIF(공차방식!R$6:R$50,"&lt;"&amp;AD270)+1,0)</f>
        <v>355</v>
      </c>
    </row>
    <row r="271" spans="2:43" ht="15" x14ac:dyDescent="0.3">
      <c r="B271" s="72" t="str">
        <f t="shared" si="32"/>
        <v>M28×2</v>
      </c>
      <c r="C271" s="73" t="s">
        <v>212</v>
      </c>
      <c r="D271" s="73" t="s">
        <v>221</v>
      </c>
      <c r="E271" s="71" t="s">
        <v>0</v>
      </c>
      <c r="F271" s="58">
        <v>28</v>
      </c>
      <c r="G271" s="58">
        <v>2</v>
      </c>
      <c r="H271" s="71" t="s">
        <v>133</v>
      </c>
      <c r="I271" s="86" t="s">
        <v>415</v>
      </c>
      <c r="J271" s="58" t="s">
        <v>315</v>
      </c>
      <c r="K271" s="58" t="s">
        <v>491</v>
      </c>
      <c r="L271" s="58">
        <v>28</v>
      </c>
      <c r="M271" s="58">
        <v>2</v>
      </c>
      <c r="N271" s="71">
        <v>60</v>
      </c>
      <c r="O271" s="100">
        <f t="array" ref="O271">IFERROR(INDEX($AD$11:$AO$1485,MATCH($B271&amp;$I271,$Z$11:$Z$1485&amp;$AG$11:$AG$1485,0),MATCH($C271,$AD$9:$AO$9,0)),"-")</f>
        <v>28</v>
      </c>
      <c r="P271" s="58">
        <v>30</v>
      </c>
      <c r="Q271" s="58">
        <v>2</v>
      </c>
      <c r="R271" s="100">
        <f t="array" ref="R271">IFERROR(INDEX($AD$11:$AO$1485,MATCH($B271&amp;$I271,$Z$11:$Z$1485&amp;$AG$11:$AG$1485,0),MATCH($D271,$AD$9:$AO$9,0)),"-")</f>
        <v>26.701000000000001</v>
      </c>
      <c r="S271" s="58">
        <v>23</v>
      </c>
      <c r="T271" s="58">
        <v>9</v>
      </c>
      <c r="U271" s="58">
        <v>5</v>
      </c>
      <c r="V271" s="58">
        <v>10</v>
      </c>
      <c r="W271" s="50">
        <f t="shared" si="34"/>
        <v>28</v>
      </c>
      <c r="X271" s="50">
        <f t="shared" si="35"/>
        <v>14</v>
      </c>
      <c r="Z271" s="27" t="str">
        <f t="shared" si="33"/>
        <v>M235×6</v>
      </c>
      <c r="AA271" s="28" t="s">
        <v>135</v>
      </c>
      <c r="AB271" s="28"/>
      <c r="AC271" s="28"/>
      <c r="AD271" s="27">
        <v>235</v>
      </c>
      <c r="AE271" s="27">
        <v>6</v>
      </c>
      <c r="AF271" s="28">
        <v>60</v>
      </c>
      <c r="AG271" s="30" t="s">
        <v>136</v>
      </c>
      <c r="AH271" s="30">
        <f>INDEX(공차방식!$C$6:$D$29,MATCH(AE271,공차방식!$B$6:$B$29,0),MATCH(RIGHT(AG271,1),공차방식!$C$5:$D$5,0))/1000</f>
        <v>0</v>
      </c>
      <c r="AI271" s="28">
        <f t="shared" ca="1" si="36"/>
        <v>231.43790000000001</v>
      </c>
      <c r="AJ271" s="28">
        <f t="shared" si="37"/>
        <v>231.10290000000001</v>
      </c>
      <c r="AK271" s="28">
        <f t="array" aca="1" ref="AK271" ca="1">ROUND(INDEX(공차방식!T$6:X$50,MATCH(AQ271&amp;AE271,공차방식!R$6:R$50&amp;공차방식!S$6:S$50,0),MATCH(VALUE(LEFT(AG271,1)),공차방식!T$5:X$5,0))/1000,4)</f>
        <v>0.33500000000000002</v>
      </c>
      <c r="AL271" s="28">
        <f t="shared" si="38"/>
        <v>229.13480000000001</v>
      </c>
      <c r="AM271" s="28">
        <f t="shared" si="39"/>
        <v>228.50479999999999</v>
      </c>
      <c r="AN271" s="28">
        <f t="array" ref="AN271">ROUND(INDEX(공차방식!H$6:L$29,MATCH(AE271,공차방식!B$6:B$29,0),MATCH(VALUE(LEFT(AG271,1)),공차방식!H$5:L$5,0))/1000,4)</f>
        <v>0.63</v>
      </c>
      <c r="AO271" s="28" t="s">
        <v>220</v>
      </c>
      <c r="AQ271" s="39">
        <f ca="1">OFFSET(공차방식!R$5,COUNTIF(공차방식!R$6:R$50,"&lt;"&amp;AD271)+1,0)</f>
        <v>355</v>
      </c>
    </row>
    <row r="272" spans="2:43" ht="15" x14ac:dyDescent="0.3">
      <c r="B272" s="72" t="str">
        <f t="shared" si="32"/>
        <v>M28×1.5</v>
      </c>
      <c r="C272" s="73" t="s">
        <v>212</v>
      </c>
      <c r="D272" s="73" t="s">
        <v>221</v>
      </c>
      <c r="E272" s="71" t="s">
        <v>0</v>
      </c>
      <c r="F272" s="58">
        <v>28</v>
      </c>
      <c r="G272" s="58">
        <v>1.5</v>
      </c>
      <c r="H272" s="71" t="s">
        <v>133</v>
      </c>
      <c r="I272" s="86" t="s">
        <v>415</v>
      </c>
      <c r="J272" s="58" t="s">
        <v>315</v>
      </c>
      <c r="K272" s="58" t="s">
        <v>491</v>
      </c>
      <c r="L272" s="58">
        <v>28</v>
      </c>
      <c r="M272" s="58">
        <v>1.5</v>
      </c>
      <c r="N272" s="71">
        <v>60</v>
      </c>
      <c r="O272" s="100">
        <f t="array" ref="O272">IFERROR(INDEX($AD$11:$AO$1485,MATCH($B272&amp;$I272,$Z$11:$Z$1485&amp;$AG$11:$AG$1485,0),MATCH($C272,$AD$9:$AO$9,0)),"-")</f>
        <v>28</v>
      </c>
      <c r="P272" s="58">
        <v>22</v>
      </c>
      <c r="Q272" s="58">
        <v>2</v>
      </c>
      <c r="R272" s="100">
        <f t="array" ref="R272">IFERROR(INDEX($AD$11:$AO$1485,MATCH($B272&amp;$I272,$Z$11:$Z$1485&amp;$AG$11:$AG$1485,0),MATCH($D272,$AD$9:$AO$9,0)),"-")</f>
        <v>27.025700000000001</v>
      </c>
      <c r="S272" s="58">
        <v>17</v>
      </c>
      <c r="T272" s="58">
        <v>7</v>
      </c>
      <c r="U272" s="58">
        <v>5</v>
      </c>
      <c r="V272" s="58">
        <v>12</v>
      </c>
      <c r="W272" s="50">
        <f t="shared" si="34"/>
        <v>20</v>
      </c>
      <c r="X272" s="50">
        <f t="shared" si="35"/>
        <v>10</v>
      </c>
      <c r="Z272" s="27" t="str">
        <f t="shared" si="33"/>
        <v>M235×4</v>
      </c>
      <c r="AA272" s="28" t="s">
        <v>135</v>
      </c>
      <c r="AB272" s="28"/>
      <c r="AC272" s="28"/>
      <c r="AD272" s="27">
        <v>235</v>
      </c>
      <c r="AE272" s="27">
        <v>4</v>
      </c>
      <c r="AF272" s="28">
        <v>60</v>
      </c>
      <c r="AG272" s="30" t="s">
        <v>136</v>
      </c>
      <c r="AH272" s="30">
        <f>INDEX(공차방식!$C$6:$D$29,MATCH(AE272,공차방식!$B$6:$B$29,0),MATCH(RIGHT(AG272,1),공차방식!$C$5:$D$5,0))/1000</f>
        <v>0</v>
      </c>
      <c r="AI272" s="28">
        <f t="shared" ca="1" si="36"/>
        <v>232.70189999999999</v>
      </c>
      <c r="AJ272" s="28">
        <f t="shared" si="37"/>
        <v>232.40190000000001</v>
      </c>
      <c r="AK272" s="28">
        <f t="array" aca="1" ref="AK272" ca="1">ROUND(INDEX(공차방식!T$6:X$50,MATCH(AQ272&amp;AE272,공차방식!R$6:R$50&amp;공차방식!S$6:S$50,0),MATCH(VALUE(LEFT(AG272,1)),공차방식!T$5:X$5,0))/1000,4)</f>
        <v>0.3</v>
      </c>
      <c r="AL272" s="28">
        <f t="shared" si="38"/>
        <v>231.14490000000001</v>
      </c>
      <c r="AM272" s="28">
        <f t="shared" si="39"/>
        <v>230.66990000000001</v>
      </c>
      <c r="AN272" s="28">
        <f t="array" ref="AN272">ROUND(INDEX(공차방식!H$6:L$29,MATCH(AE272,공차방식!B$6:B$29,0),MATCH(VALUE(LEFT(AG272,1)),공차방식!H$5:L$5,0))/1000,4)</f>
        <v>0.47499999999999998</v>
      </c>
      <c r="AO272" s="28" t="s">
        <v>220</v>
      </c>
      <c r="AQ272" s="39">
        <f ca="1">OFFSET(공차방식!R$5,COUNTIF(공차방식!R$6:R$50,"&lt;"&amp;AD272)+1,0)</f>
        <v>355</v>
      </c>
    </row>
    <row r="273" spans="2:43" ht="15" x14ac:dyDescent="0.3">
      <c r="B273" s="72" t="str">
        <f t="shared" si="32"/>
        <v>M28×1</v>
      </c>
      <c r="C273" s="73" t="s">
        <v>212</v>
      </c>
      <c r="D273" s="73" t="s">
        <v>221</v>
      </c>
      <c r="E273" s="71" t="s">
        <v>0</v>
      </c>
      <c r="F273" s="58">
        <v>28</v>
      </c>
      <c r="G273" s="58">
        <v>1</v>
      </c>
      <c r="H273" s="71" t="s">
        <v>133</v>
      </c>
      <c r="I273" s="86" t="s">
        <v>415</v>
      </c>
      <c r="J273" s="58" t="s">
        <v>315</v>
      </c>
      <c r="K273" s="58" t="s">
        <v>491</v>
      </c>
      <c r="L273" s="58">
        <v>28</v>
      </c>
      <c r="M273" s="58">
        <v>1</v>
      </c>
      <c r="N273" s="71">
        <v>60</v>
      </c>
      <c r="O273" s="100">
        <f t="array" ref="O273">IFERROR(INDEX($AD$11:$AO$1485,MATCH($B273&amp;$I273,$Z$11:$Z$1485&amp;$AG$11:$AG$1485,0),MATCH($C273,$AD$9:$AO$9,0)),"-")</f>
        <v>28</v>
      </c>
      <c r="P273" s="58">
        <v>22</v>
      </c>
      <c r="Q273" s="58">
        <v>2</v>
      </c>
      <c r="R273" s="100">
        <f t="array" ref="R273">IFERROR(INDEX($AD$11:$AO$1485,MATCH($B273&amp;$I273,$Z$11:$Z$1485&amp;$AG$11:$AG$1485,0),MATCH($D273,$AD$9:$AO$9,0)),"-")</f>
        <v>27.3505</v>
      </c>
      <c r="S273" s="58">
        <v>17</v>
      </c>
      <c r="T273" s="58">
        <v>7</v>
      </c>
      <c r="U273" s="58">
        <v>5</v>
      </c>
      <c r="V273" s="58">
        <v>15</v>
      </c>
      <c r="W273" s="50">
        <f t="shared" si="34"/>
        <v>20</v>
      </c>
      <c r="X273" s="50">
        <f t="shared" si="35"/>
        <v>10</v>
      </c>
      <c r="Z273" s="27" t="str">
        <f t="shared" si="33"/>
        <v>M235×3</v>
      </c>
      <c r="AA273" s="28" t="s">
        <v>135</v>
      </c>
      <c r="AB273" s="28"/>
      <c r="AC273" s="28"/>
      <c r="AD273" s="27">
        <v>235</v>
      </c>
      <c r="AE273" s="27">
        <v>3</v>
      </c>
      <c r="AF273" s="28">
        <v>60</v>
      </c>
      <c r="AG273" s="30" t="s">
        <v>136</v>
      </c>
      <c r="AH273" s="30">
        <f>INDEX(공차방식!$C$6:$D$29,MATCH(AE273,공차방식!$B$6:$B$29,0),MATCH(RIGHT(AG273,1),공차방식!$C$5:$D$5,0))/1000</f>
        <v>0</v>
      </c>
      <c r="AI273" s="28">
        <f t="shared" ca="1" si="36"/>
        <v>233.31639999999999</v>
      </c>
      <c r="AJ273" s="28">
        <f t="shared" si="37"/>
        <v>233.0514</v>
      </c>
      <c r="AK273" s="28">
        <f t="array" aca="1" ref="AK273" ca="1">ROUND(INDEX(공차방식!T$6:X$50,MATCH(AQ273&amp;AE273,공차방식!R$6:R$50&amp;공차방식!S$6:S$50,0),MATCH(VALUE(LEFT(AG273,1)),공차방식!T$5:X$5,0))/1000,4)</f>
        <v>0.26500000000000001</v>
      </c>
      <c r="AL273" s="28">
        <f t="shared" si="38"/>
        <v>232.1524</v>
      </c>
      <c r="AM273" s="28">
        <f t="shared" si="39"/>
        <v>231.75239999999999</v>
      </c>
      <c r="AN273" s="28">
        <f t="array" ref="AN273">ROUND(INDEX(공차방식!H$6:L$29,MATCH(AE273,공차방식!B$6:B$29,0),MATCH(VALUE(LEFT(AG273,1)),공차방식!H$5:L$5,0))/1000,4)</f>
        <v>0.4</v>
      </c>
      <c r="AO273" s="28" t="s">
        <v>220</v>
      </c>
      <c r="AQ273" s="39">
        <f ca="1">OFFSET(공차방식!R$5,COUNTIF(공차방식!R$6:R$50,"&lt;"&amp;AD273)+1,0)</f>
        <v>355</v>
      </c>
    </row>
    <row r="274" spans="2:43" ht="15" x14ac:dyDescent="0.3">
      <c r="B274" s="72" t="str">
        <f t="shared" si="32"/>
        <v>M30×3</v>
      </c>
      <c r="C274" s="73" t="s">
        <v>212</v>
      </c>
      <c r="D274" s="73" t="s">
        <v>221</v>
      </c>
      <c r="E274" s="71" t="s">
        <v>0</v>
      </c>
      <c r="F274" s="58">
        <v>30</v>
      </c>
      <c r="G274" s="58">
        <v>3</v>
      </c>
      <c r="H274" s="71" t="s">
        <v>133</v>
      </c>
      <c r="I274" s="86" t="s">
        <v>415</v>
      </c>
      <c r="J274" s="58" t="s">
        <v>315</v>
      </c>
      <c r="K274" s="58" t="s">
        <v>491</v>
      </c>
      <c r="L274" s="58">
        <v>30</v>
      </c>
      <c r="M274" s="58">
        <v>3</v>
      </c>
      <c r="N274" s="71">
        <v>60</v>
      </c>
      <c r="O274" s="100">
        <f t="array" ref="O274">IFERROR(INDEX($AD$11:$AO$1485,MATCH($B274&amp;$I274,$Z$11:$Z$1485&amp;$AG$11:$AG$1485,0),MATCH($C274,$AD$9:$AO$9,0)),"-")</f>
        <v>30</v>
      </c>
      <c r="P274" s="58">
        <v>30</v>
      </c>
      <c r="Q274" s="58">
        <v>2</v>
      </c>
      <c r="R274" s="100">
        <f t="array" ref="R274">IFERROR(INDEX($AD$11:$AO$1485,MATCH($B274&amp;$I274,$Z$11:$Z$1485&amp;$AG$11:$AG$1485,0),MATCH($D274,$AD$9:$AO$9,0)),"-")</f>
        <v>28.051400000000001</v>
      </c>
      <c r="S274" s="58">
        <v>23</v>
      </c>
      <c r="T274" s="58">
        <v>9</v>
      </c>
      <c r="U274" s="58">
        <v>5</v>
      </c>
      <c r="V274" s="58">
        <v>9</v>
      </c>
      <c r="W274" s="50">
        <f t="shared" si="34"/>
        <v>28</v>
      </c>
      <c r="X274" s="50">
        <f t="shared" si="35"/>
        <v>14</v>
      </c>
      <c r="Z274" s="27" t="str">
        <f t="shared" si="33"/>
        <v>M240×6</v>
      </c>
      <c r="AA274" s="28" t="s">
        <v>135</v>
      </c>
      <c r="AB274" s="28"/>
      <c r="AC274" s="28"/>
      <c r="AD274" s="27">
        <v>240</v>
      </c>
      <c r="AE274" s="27">
        <v>6</v>
      </c>
      <c r="AF274" s="28">
        <v>60</v>
      </c>
      <c r="AG274" s="30" t="s">
        <v>136</v>
      </c>
      <c r="AH274" s="30">
        <f>INDEX(공차방식!$C$6:$D$29,MATCH(AE274,공차방식!$B$6:$B$29,0),MATCH(RIGHT(AG274,1),공차방식!$C$5:$D$5,0))/1000</f>
        <v>0</v>
      </c>
      <c r="AI274" s="28">
        <f t="shared" ca="1" si="36"/>
        <v>236.43790000000001</v>
      </c>
      <c r="AJ274" s="28">
        <f t="shared" si="37"/>
        <v>236.10290000000001</v>
      </c>
      <c r="AK274" s="28">
        <f t="array" aca="1" ref="AK274" ca="1">ROUND(INDEX(공차방식!T$6:X$50,MATCH(AQ274&amp;AE274,공차방식!R$6:R$50&amp;공차방식!S$6:S$50,0),MATCH(VALUE(LEFT(AG274,1)),공차방식!T$5:X$5,0))/1000,4)</f>
        <v>0.33500000000000002</v>
      </c>
      <c r="AL274" s="28">
        <f t="shared" si="38"/>
        <v>234.13480000000001</v>
      </c>
      <c r="AM274" s="28">
        <f t="shared" si="39"/>
        <v>233.50479999999999</v>
      </c>
      <c r="AN274" s="28">
        <f t="array" ref="AN274">ROUND(INDEX(공차방식!H$6:L$29,MATCH(AE274,공차방식!B$6:B$29,0),MATCH(VALUE(LEFT(AG274,1)),공차방식!H$5:L$5,0))/1000,4)</f>
        <v>0.63</v>
      </c>
      <c r="AO274" s="28" t="s">
        <v>220</v>
      </c>
      <c r="AQ274" s="39">
        <f ca="1">OFFSET(공차방식!R$5,COUNTIF(공차방식!R$6:R$50,"&lt;"&amp;AD274)+1,0)</f>
        <v>355</v>
      </c>
    </row>
    <row r="275" spans="2:43" ht="15" x14ac:dyDescent="0.3">
      <c r="B275" s="72" t="str">
        <f t="shared" si="32"/>
        <v>M30×2</v>
      </c>
      <c r="C275" s="73" t="s">
        <v>212</v>
      </c>
      <c r="D275" s="73" t="s">
        <v>221</v>
      </c>
      <c r="E275" s="71" t="s">
        <v>0</v>
      </c>
      <c r="F275" s="58">
        <v>30</v>
      </c>
      <c r="G275" s="58">
        <v>2</v>
      </c>
      <c r="H275" s="71" t="s">
        <v>133</v>
      </c>
      <c r="I275" s="86" t="s">
        <v>415</v>
      </c>
      <c r="J275" s="58" t="s">
        <v>315</v>
      </c>
      <c r="K275" s="58" t="s">
        <v>491</v>
      </c>
      <c r="L275" s="58">
        <v>30</v>
      </c>
      <c r="M275" s="58">
        <v>2</v>
      </c>
      <c r="N275" s="71">
        <v>60</v>
      </c>
      <c r="O275" s="100">
        <f t="array" ref="O275">IFERROR(INDEX($AD$11:$AO$1485,MATCH($B275&amp;$I275,$Z$11:$Z$1485&amp;$AG$11:$AG$1485,0),MATCH($C275,$AD$9:$AO$9,0)),"-")</f>
        <v>30</v>
      </c>
      <c r="P275" s="58">
        <v>30</v>
      </c>
      <c r="Q275" s="58">
        <v>2</v>
      </c>
      <c r="R275" s="100">
        <f t="array" ref="R275">IFERROR(INDEX($AD$11:$AO$1485,MATCH($B275&amp;$I275,$Z$11:$Z$1485&amp;$AG$11:$AG$1485,0),MATCH($D275,$AD$9:$AO$9,0)),"-")</f>
        <v>28.701000000000001</v>
      </c>
      <c r="S275" s="58">
        <v>23</v>
      </c>
      <c r="T275" s="58">
        <v>9</v>
      </c>
      <c r="U275" s="58">
        <v>5</v>
      </c>
      <c r="V275" s="58">
        <v>10</v>
      </c>
      <c r="W275" s="50">
        <f t="shared" si="34"/>
        <v>28</v>
      </c>
      <c r="X275" s="50">
        <f t="shared" si="35"/>
        <v>14</v>
      </c>
      <c r="Z275" s="27" t="str">
        <f t="shared" si="33"/>
        <v>M240×4</v>
      </c>
      <c r="AA275" s="28" t="s">
        <v>135</v>
      </c>
      <c r="AB275" s="28"/>
      <c r="AC275" s="28"/>
      <c r="AD275" s="27">
        <v>240</v>
      </c>
      <c r="AE275" s="27">
        <v>4</v>
      </c>
      <c r="AF275" s="28">
        <v>60</v>
      </c>
      <c r="AG275" s="30" t="s">
        <v>136</v>
      </c>
      <c r="AH275" s="30">
        <f>INDEX(공차방식!$C$6:$D$29,MATCH(AE275,공차방식!$B$6:$B$29,0),MATCH(RIGHT(AG275,1),공차방식!$C$5:$D$5,0))/1000</f>
        <v>0</v>
      </c>
      <c r="AI275" s="28">
        <f t="shared" ca="1" si="36"/>
        <v>237.70189999999999</v>
      </c>
      <c r="AJ275" s="28">
        <f t="shared" si="37"/>
        <v>237.40190000000001</v>
      </c>
      <c r="AK275" s="28">
        <f t="array" aca="1" ref="AK275" ca="1">ROUND(INDEX(공차방식!T$6:X$50,MATCH(AQ275&amp;AE275,공차방식!R$6:R$50&amp;공차방식!S$6:S$50,0),MATCH(VALUE(LEFT(AG275,1)),공차방식!T$5:X$5,0))/1000,4)</f>
        <v>0.3</v>
      </c>
      <c r="AL275" s="28">
        <f t="shared" si="38"/>
        <v>236.14490000000001</v>
      </c>
      <c r="AM275" s="28">
        <f t="shared" si="39"/>
        <v>235.66990000000001</v>
      </c>
      <c r="AN275" s="28">
        <f t="array" ref="AN275">ROUND(INDEX(공차방식!H$6:L$29,MATCH(AE275,공차방식!B$6:B$29,0),MATCH(VALUE(LEFT(AG275,1)),공차방식!H$5:L$5,0))/1000,4)</f>
        <v>0.47499999999999998</v>
      </c>
      <c r="AO275" s="28" t="s">
        <v>220</v>
      </c>
      <c r="AQ275" s="39">
        <f ca="1">OFFSET(공차방식!R$5,COUNTIF(공차방식!R$6:R$50,"&lt;"&amp;AD275)+1,0)</f>
        <v>355</v>
      </c>
    </row>
    <row r="276" spans="2:43" ht="15" x14ac:dyDescent="0.3">
      <c r="B276" s="72" t="str">
        <f t="shared" si="32"/>
        <v>M30×1.5</v>
      </c>
      <c r="C276" s="73" t="s">
        <v>212</v>
      </c>
      <c r="D276" s="73" t="s">
        <v>221</v>
      </c>
      <c r="E276" s="71" t="s">
        <v>0</v>
      </c>
      <c r="F276" s="58">
        <v>30</v>
      </c>
      <c r="G276" s="58">
        <v>1.5</v>
      </c>
      <c r="H276" s="71" t="s">
        <v>133</v>
      </c>
      <c r="I276" s="86" t="s">
        <v>415</v>
      </c>
      <c r="J276" s="58" t="s">
        <v>315</v>
      </c>
      <c r="K276" s="58" t="s">
        <v>491</v>
      </c>
      <c r="L276" s="58">
        <v>30</v>
      </c>
      <c r="M276" s="58">
        <v>1.5</v>
      </c>
      <c r="N276" s="71">
        <v>60</v>
      </c>
      <c r="O276" s="100">
        <f t="array" ref="O276">IFERROR(INDEX($AD$11:$AO$1485,MATCH($B276&amp;$I276,$Z$11:$Z$1485&amp;$AG$11:$AG$1485,0),MATCH($C276,$AD$9:$AO$9,0)),"-")</f>
        <v>30</v>
      </c>
      <c r="P276" s="58">
        <v>22</v>
      </c>
      <c r="Q276" s="58">
        <v>2</v>
      </c>
      <c r="R276" s="100">
        <f t="array" ref="R276">IFERROR(INDEX($AD$11:$AO$1485,MATCH($B276&amp;$I276,$Z$11:$Z$1485&amp;$AG$11:$AG$1485,0),MATCH($D276,$AD$9:$AO$9,0)),"-")</f>
        <v>29.025700000000001</v>
      </c>
      <c r="S276" s="58">
        <v>17</v>
      </c>
      <c r="T276" s="58">
        <v>7</v>
      </c>
      <c r="U276" s="58">
        <v>5</v>
      </c>
      <c r="V276" s="58">
        <v>12</v>
      </c>
      <c r="W276" s="50">
        <f t="shared" si="34"/>
        <v>20</v>
      </c>
      <c r="X276" s="50">
        <f t="shared" si="35"/>
        <v>10</v>
      </c>
      <c r="Z276" s="27" t="str">
        <f t="shared" si="33"/>
        <v>M240×3</v>
      </c>
      <c r="AA276" s="28" t="s">
        <v>135</v>
      </c>
      <c r="AB276" s="28"/>
      <c r="AC276" s="28"/>
      <c r="AD276" s="27">
        <v>240</v>
      </c>
      <c r="AE276" s="27">
        <v>3</v>
      </c>
      <c r="AF276" s="28">
        <v>60</v>
      </c>
      <c r="AG276" s="30" t="s">
        <v>136</v>
      </c>
      <c r="AH276" s="30">
        <f>INDEX(공차방식!$C$6:$D$29,MATCH(AE276,공차방식!$B$6:$B$29,0),MATCH(RIGHT(AG276,1),공차방식!$C$5:$D$5,0))/1000</f>
        <v>0</v>
      </c>
      <c r="AI276" s="28">
        <f t="shared" ca="1" si="36"/>
        <v>238.31639999999999</v>
      </c>
      <c r="AJ276" s="28">
        <f t="shared" si="37"/>
        <v>238.0514</v>
      </c>
      <c r="AK276" s="28">
        <f t="array" aca="1" ref="AK276" ca="1">ROUND(INDEX(공차방식!T$6:X$50,MATCH(AQ276&amp;AE276,공차방식!R$6:R$50&amp;공차방식!S$6:S$50,0),MATCH(VALUE(LEFT(AG276,1)),공차방식!T$5:X$5,0))/1000,4)</f>
        <v>0.26500000000000001</v>
      </c>
      <c r="AL276" s="28">
        <f t="shared" si="38"/>
        <v>237.1524</v>
      </c>
      <c r="AM276" s="28">
        <f t="shared" si="39"/>
        <v>236.75239999999999</v>
      </c>
      <c r="AN276" s="28">
        <f t="array" ref="AN276">ROUND(INDEX(공차방식!H$6:L$29,MATCH(AE276,공차방식!B$6:B$29,0),MATCH(VALUE(LEFT(AG276,1)),공차방식!H$5:L$5,0))/1000,4)</f>
        <v>0.4</v>
      </c>
      <c r="AO276" s="28" t="s">
        <v>220</v>
      </c>
      <c r="AQ276" s="39">
        <f ca="1">OFFSET(공차방식!R$5,COUNTIF(공차방식!R$6:R$50,"&lt;"&amp;AD276)+1,0)</f>
        <v>355</v>
      </c>
    </row>
    <row r="277" spans="2:43" ht="15" x14ac:dyDescent="0.3">
      <c r="B277" s="72" t="str">
        <f t="shared" si="32"/>
        <v>M30×1</v>
      </c>
      <c r="C277" s="73" t="s">
        <v>212</v>
      </c>
      <c r="D277" s="73" t="s">
        <v>221</v>
      </c>
      <c r="E277" s="71" t="s">
        <v>0</v>
      </c>
      <c r="F277" s="58">
        <v>30</v>
      </c>
      <c r="G277" s="58">
        <v>1</v>
      </c>
      <c r="H277" s="71" t="s">
        <v>133</v>
      </c>
      <c r="I277" s="86" t="s">
        <v>415</v>
      </c>
      <c r="J277" s="58" t="s">
        <v>315</v>
      </c>
      <c r="K277" s="58" t="s">
        <v>491</v>
      </c>
      <c r="L277" s="58">
        <v>30</v>
      </c>
      <c r="M277" s="58">
        <v>1</v>
      </c>
      <c r="N277" s="71">
        <v>60</v>
      </c>
      <c r="O277" s="100">
        <f t="array" ref="O277">IFERROR(INDEX($AD$11:$AO$1485,MATCH($B277&amp;$I277,$Z$11:$Z$1485&amp;$AG$11:$AG$1485,0),MATCH($C277,$AD$9:$AO$9,0)),"-")</f>
        <v>30</v>
      </c>
      <c r="P277" s="58">
        <v>22</v>
      </c>
      <c r="Q277" s="58">
        <v>2</v>
      </c>
      <c r="R277" s="100">
        <f t="array" ref="R277">IFERROR(INDEX($AD$11:$AO$1485,MATCH($B277&amp;$I277,$Z$11:$Z$1485&amp;$AG$11:$AG$1485,0),MATCH($D277,$AD$9:$AO$9,0)),"-")</f>
        <v>29.3505</v>
      </c>
      <c r="S277" s="58">
        <v>17</v>
      </c>
      <c r="T277" s="58">
        <v>7</v>
      </c>
      <c r="U277" s="58">
        <v>5</v>
      </c>
      <c r="V277" s="58">
        <v>15</v>
      </c>
      <c r="W277" s="50">
        <f t="shared" si="34"/>
        <v>20</v>
      </c>
      <c r="X277" s="50">
        <f t="shared" si="35"/>
        <v>10</v>
      </c>
      <c r="Z277" s="27" t="str">
        <f t="shared" si="33"/>
        <v>M245×6</v>
      </c>
      <c r="AA277" s="28" t="s">
        <v>135</v>
      </c>
      <c r="AB277" s="28"/>
      <c r="AC277" s="28"/>
      <c r="AD277" s="27">
        <v>245</v>
      </c>
      <c r="AE277" s="27">
        <v>6</v>
      </c>
      <c r="AF277" s="28">
        <v>60</v>
      </c>
      <c r="AG277" s="30" t="s">
        <v>136</v>
      </c>
      <c r="AH277" s="30">
        <f>INDEX(공차방식!$C$6:$D$29,MATCH(AE277,공차방식!$B$6:$B$29,0),MATCH(RIGHT(AG277,1),공차방식!$C$5:$D$5,0))/1000</f>
        <v>0</v>
      </c>
      <c r="AI277" s="28">
        <f t="shared" ca="1" si="36"/>
        <v>241.43790000000001</v>
      </c>
      <c r="AJ277" s="28">
        <f t="shared" si="37"/>
        <v>241.10290000000001</v>
      </c>
      <c r="AK277" s="28">
        <f t="array" aca="1" ref="AK277" ca="1">ROUND(INDEX(공차방식!T$6:X$50,MATCH(AQ277&amp;AE277,공차방식!R$6:R$50&amp;공차방식!S$6:S$50,0),MATCH(VALUE(LEFT(AG277,1)),공차방식!T$5:X$5,0))/1000,4)</f>
        <v>0.33500000000000002</v>
      </c>
      <c r="AL277" s="28">
        <f t="shared" si="38"/>
        <v>239.13480000000001</v>
      </c>
      <c r="AM277" s="28">
        <f t="shared" si="39"/>
        <v>238.50479999999999</v>
      </c>
      <c r="AN277" s="28">
        <f t="array" ref="AN277">ROUND(INDEX(공차방식!H$6:L$29,MATCH(AE277,공차방식!B$6:B$29,0),MATCH(VALUE(LEFT(AG277,1)),공차방식!H$5:L$5,0))/1000,4)</f>
        <v>0.63</v>
      </c>
      <c r="AO277" s="28" t="s">
        <v>220</v>
      </c>
      <c r="AQ277" s="39">
        <f ca="1">OFFSET(공차방식!R$5,COUNTIF(공차방식!R$6:R$50,"&lt;"&amp;AD277)+1,0)</f>
        <v>355</v>
      </c>
    </row>
    <row r="278" spans="2:43" ht="15" x14ac:dyDescent="0.3">
      <c r="B278" s="72" t="str">
        <f t="shared" si="32"/>
        <v>M32×2</v>
      </c>
      <c r="C278" s="73" t="s">
        <v>212</v>
      </c>
      <c r="D278" s="73" t="s">
        <v>221</v>
      </c>
      <c r="E278" s="71" t="s">
        <v>0</v>
      </c>
      <c r="F278" s="58">
        <v>32</v>
      </c>
      <c r="G278" s="58">
        <v>2</v>
      </c>
      <c r="H278" s="71" t="s">
        <v>133</v>
      </c>
      <c r="I278" s="86" t="s">
        <v>415</v>
      </c>
      <c r="J278" s="58" t="s">
        <v>315</v>
      </c>
      <c r="K278" s="58" t="s">
        <v>491</v>
      </c>
      <c r="L278" s="58">
        <v>32</v>
      </c>
      <c r="M278" s="58">
        <v>2</v>
      </c>
      <c r="N278" s="71">
        <v>60</v>
      </c>
      <c r="O278" s="100">
        <f t="array" ref="O278">IFERROR(INDEX($AD$11:$AO$1485,MATCH($B278&amp;$I278,$Z$11:$Z$1485&amp;$AG$11:$AG$1485,0),MATCH($C278,$AD$9:$AO$9,0)),"-")</f>
        <v>32</v>
      </c>
      <c r="P278" s="58">
        <v>30</v>
      </c>
      <c r="Q278" s="58">
        <v>2</v>
      </c>
      <c r="R278" s="100">
        <f t="array" ref="R278">IFERROR(INDEX($AD$11:$AO$1485,MATCH($B278&amp;$I278,$Z$11:$Z$1485&amp;$AG$11:$AG$1485,0),MATCH($D278,$AD$9:$AO$9,0)),"-")</f>
        <v>30.701000000000001</v>
      </c>
      <c r="S278" s="58">
        <v>23</v>
      </c>
      <c r="T278" s="58">
        <v>9</v>
      </c>
      <c r="U278" s="58">
        <v>5</v>
      </c>
      <c r="V278" s="58">
        <v>10</v>
      </c>
      <c r="W278" s="50">
        <f t="shared" si="34"/>
        <v>28</v>
      </c>
      <c r="X278" s="50">
        <f t="shared" si="35"/>
        <v>14</v>
      </c>
      <c r="Z278" s="27" t="str">
        <f t="shared" si="33"/>
        <v>M245×4</v>
      </c>
      <c r="AA278" s="28" t="s">
        <v>135</v>
      </c>
      <c r="AB278" s="28"/>
      <c r="AC278" s="28"/>
      <c r="AD278" s="27">
        <v>245</v>
      </c>
      <c r="AE278" s="27">
        <v>4</v>
      </c>
      <c r="AF278" s="28">
        <v>60</v>
      </c>
      <c r="AG278" s="30" t="s">
        <v>136</v>
      </c>
      <c r="AH278" s="30">
        <f>INDEX(공차방식!$C$6:$D$29,MATCH(AE278,공차방식!$B$6:$B$29,0),MATCH(RIGHT(AG278,1),공차방식!$C$5:$D$5,0))/1000</f>
        <v>0</v>
      </c>
      <c r="AI278" s="28">
        <f t="shared" ca="1" si="36"/>
        <v>242.70189999999999</v>
      </c>
      <c r="AJ278" s="28">
        <f t="shared" si="37"/>
        <v>242.40190000000001</v>
      </c>
      <c r="AK278" s="28">
        <f t="array" aca="1" ref="AK278" ca="1">ROUND(INDEX(공차방식!T$6:X$50,MATCH(AQ278&amp;AE278,공차방식!R$6:R$50&amp;공차방식!S$6:S$50,0),MATCH(VALUE(LEFT(AG278,1)),공차방식!T$5:X$5,0))/1000,4)</f>
        <v>0.3</v>
      </c>
      <c r="AL278" s="28">
        <f t="shared" si="38"/>
        <v>241.14490000000001</v>
      </c>
      <c r="AM278" s="28">
        <f t="shared" si="39"/>
        <v>240.66990000000001</v>
      </c>
      <c r="AN278" s="28">
        <f t="array" ref="AN278">ROUND(INDEX(공차방식!H$6:L$29,MATCH(AE278,공차방식!B$6:B$29,0),MATCH(VALUE(LEFT(AG278,1)),공차방식!H$5:L$5,0))/1000,4)</f>
        <v>0.47499999999999998</v>
      </c>
      <c r="AO278" s="28" t="s">
        <v>220</v>
      </c>
      <c r="AQ278" s="39">
        <f ca="1">OFFSET(공차방식!R$5,COUNTIF(공차방식!R$6:R$50,"&lt;"&amp;AD278)+1,0)</f>
        <v>355</v>
      </c>
    </row>
    <row r="279" spans="2:43" ht="15" x14ac:dyDescent="0.3">
      <c r="B279" s="72" t="str">
        <f t="shared" si="32"/>
        <v>M32×1.5</v>
      </c>
      <c r="C279" s="73" t="s">
        <v>212</v>
      </c>
      <c r="D279" s="73" t="s">
        <v>221</v>
      </c>
      <c r="E279" s="71" t="s">
        <v>0</v>
      </c>
      <c r="F279" s="58">
        <v>32</v>
      </c>
      <c r="G279" s="58">
        <v>1.5</v>
      </c>
      <c r="H279" s="71" t="s">
        <v>133</v>
      </c>
      <c r="I279" s="86" t="s">
        <v>415</v>
      </c>
      <c r="J279" s="58" t="s">
        <v>315</v>
      </c>
      <c r="K279" s="58" t="s">
        <v>491</v>
      </c>
      <c r="L279" s="58">
        <v>32</v>
      </c>
      <c r="M279" s="58">
        <v>1.5</v>
      </c>
      <c r="N279" s="71">
        <v>60</v>
      </c>
      <c r="O279" s="100">
        <f t="array" ref="O279">IFERROR(INDEX($AD$11:$AO$1485,MATCH($B279&amp;$I279,$Z$11:$Z$1485&amp;$AG$11:$AG$1485,0),MATCH($C279,$AD$9:$AO$9,0)),"-")</f>
        <v>32</v>
      </c>
      <c r="P279" s="58">
        <v>22</v>
      </c>
      <c r="Q279" s="58">
        <v>2</v>
      </c>
      <c r="R279" s="100">
        <f t="array" ref="R279">IFERROR(INDEX($AD$11:$AO$1485,MATCH($B279&amp;$I279,$Z$11:$Z$1485&amp;$AG$11:$AG$1485,0),MATCH($D279,$AD$9:$AO$9,0)),"-")</f>
        <v>31.025700000000001</v>
      </c>
      <c r="S279" s="58">
        <v>17</v>
      </c>
      <c r="T279" s="58">
        <v>7</v>
      </c>
      <c r="U279" s="58">
        <v>5</v>
      </c>
      <c r="V279" s="58">
        <v>12</v>
      </c>
      <c r="W279" s="50">
        <f t="shared" si="34"/>
        <v>20</v>
      </c>
      <c r="X279" s="50">
        <f t="shared" si="35"/>
        <v>10</v>
      </c>
      <c r="Z279" s="27" t="str">
        <f t="shared" si="33"/>
        <v>M245×3</v>
      </c>
      <c r="AA279" s="28" t="s">
        <v>135</v>
      </c>
      <c r="AB279" s="28"/>
      <c r="AC279" s="28"/>
      <c r="AD279" s="27">
        <v>245</v>
      </c>
      <c r="AE279" s="27">
        <v>3</v>
      </c>
      <c r="AF279" s="28">
        <v>60</v>
      </c>
      <c r="AG279" s="30" t="s">
        <v>136</v>
      </c>
      <c r="AH279" s="30">
        <f>INDEX(공차방식!$C$6:$D$29,MATCH(AE279,공차방식!$B$6:$B$29,0),MATCH(RIGHT(AG279,1),공차방식!$C$5:$D$5,0))/1000</f>
        <v>0</v>
      </c>
      <c r="AI279" s="28">
        <f t="shared" ca="1" si="36"/>
        <v>243.31639999999999</v>
      </c>
      <c r="AJ279" s="28">
        <f t="shared" si="37"/>
        <v>243.0514</v>
      </c>
      <c r="AK279" s="28">
        <f t="array" aca="1" ref="AK279" ca="1">ROUND(INDEX(공차방식!T$6:X$50,MATCH(AQ279&amp;AE279,공차방식!R$6:R$50&amp;공차방식!S$6:S$50,0),MATCH(VALUE(LEFT(AG279,1)),공차방식!T$5:X$5,0))/1000,4)</f>
        <v>0.26500000000000001</v>
      </c>
      <c r="AL279" s="28">
        <f t="shared" si="38"/>
        <v>242.1524</v>
      </c>
      <c r="AM279" s="28">
        <f t="shared" si="39"/>
        <v>241.75239999999999</v>
      </c>
      <c r="AN279" s="28">
        <f t="array" ref="AN279">ROUND(INDEX(공차방식!H$6:L$29,MATCH(AE279,공차방식!B$6:B$29,0),MATCH(VALUE(LEFT(AG279,1)),공차방식!H$5:L$5,0))/1000,4)</f>
        <v>0.4</v>
      </c>
      <c r="AO279" s="28" t="s">
        <v>220</v>
      </c>
      <c r="AQ279" s="39">
        <f ca="1">OFFSET(공차방식!R$5,COUNTIF(공차방식!R$6:R$50,"&lt;"&amp;AD279)+1,0)</f>
        <v>355</v>
      </c>
    </row>
    <row r="280" spans="2:43" ht="15" x14ac:dyDescent="0.3">
      <c r="B280" s="72" t="str">
        <f t="shared" si="32"/>
        <v>M33×3</v>
      </c>
      <c r="C280" s="73" t="s">
        <v>212</v>
      </c>
      <c r="D280" s="73" t="s">
        <v>221</v>
      </c>
      <c r="E280" s="71" t="s">
        <v>0</v>
      </c>
      <c r="F280" s="58">
        <v>33</v>
      </c>
      <c r="G280" s="58">
        <v>3</v>
      </c>
      <c r="H280" s="71" t="s">
        <v>133</v>
      </c>
      <c r="I280" s="86" t="s">
        <v>415</v>
      </c>
      <c r="J280" s="58" t="s">
        <v>315</v>
      </c>
      <c r="K280" s="58" t="s">
        <v>491</v>
      </c>
      <c r="L280" s="58">
        <v>33</v>
      </c>
      <c r="M280" s="58">
        <v>3</v>
      </c>
      <c r="N280" s="71">
        <v>60</v>
      </c>
      <c r="O280" s="100">
        <f t="array" ref="O280">IFERROR(INDEX($AD$11:$AO$1485,MATCH($B280&amp;$I280,$Z$11:$Z$1485&amp;$AG$11:$AG$1485,0),MATCH($C280,$AD$9:$AO$9,0)),"-")</f>
        <v>33</v>
      </c>
      <c r="P280" s="58">
        <v>30</v>
      </c>
      <c r="Q280" s="58">
        <v>2</v>
      </c>
      <c r="R280" s="100">
        <f t="array" ref="R280">IFERROR(INDEX($AD$11:$AO$1485,MATCH($B280&amp;$I280,$Z$11:$Z$1485&amp;$AG$11:$AG$1485,0),MATCH($D280,$AD$9:$AO$9,0)),"-")</f>
        <v>31.051400000000001</v>
      </c>
      <c r="S280" s="58">
        <v>23</v>
      </c>
      <c r="T280" s="58">
        <v>9</v>
      </c>
      <c r="U280" s="58">
        <v>5</v>
      </c>
      <c r="V280" s="58">
        <v>9</v>
      </c>
      <c r="W280" s="50">
        <f t="shared" si="34"/>
        <v>28</v>
      </c>
      <c r="X280" s="50">
        <f t="shared" si="35"/>
        <v>14</v>
      </c>
      <c r="Z280" s="27" t="str">
        <f t="shared" si="33"/>
        <v>M250×6</v>
      </c>
      <c r="AA280" s="28" t="s">
        <v>135</v>
      </c>
      <c r="AB280" s="28"/>
      <c r="AC280" s="28"/>
      <c r="AD280" s="27">
        <v>250</v>
      </c>
      <c r="AE280" s="27">
        <v>6</v>
      </c>
      <c r="AF280" s="28">
        <v>60</v>
      </c>
      <c r="AG280" s="30" t="s">
        <v>136</v>
      </c>
      <c r="AH280" s="30">
        <f>INDEX(공차방식!$C$6:$D$29,MATCH(AE280,공차방식!$B$6:$B$29,0),MATCH(RIGHT(AG280,1),공차방식!$C$5:$D$5,0))/1000</f>
        <v>0</v>
      </c>
      <c r="AI280" s="28">
        <f t="shared" ca="1" si="36"/>
        <v>246.43790000000001</v>
      </c>
      <c r="AJ280" s="28">
        <f t="shared" si="37"/>
        <v>246.10290000000001</v>
      </c>
      <c r="AK280" s="28">
        <f t="array" aca="1" ref="AK280" ca="1">ROUND(INDEX(공차방식!T$6:X$50,MATCH(AQ280&amp;AE280,공차방식!R$6:R$50&amp;공차방식!S$6:S$50,0),MATCH(VALUE(LEFT(AG280,1)),공차방식!T$5:X$5,0))/1000,4)</f>
        <v>0.33500000000000002</v>
      </c>
      <c r="AL280" s="28">
        <f t="shared" si="38"/>
        <v>244.13480000000001</v>
      </c>
      <c r="AM280" s="28">
        <f t="shared" si="39"/>
        <v>243.50479999999999</v>
      </c>
      <c r="AN280" s="28">
        <f t="array" ref="AN280">ROUND(INDEX(공차방식!H$6:L$29,MATCH(AE280,공차방식!B$6:B$29,0),MATCH(VALUE(LEFT(AG280,1)),공차방식!H$5:L$5,0))/1000,4)</f>
        <v>0.63</v>
      </c>
      <c r="AO280" s="28" t="s">
        <v>220</v>
      </c>
      <c r="AQ280" s="39">
        <f ca="1">OFFSET(공차방식!R$5,COUNTIF(공차방식!R$6:R$50,"&lt;"&amp;AD280)+1,0)</f>
        <v>355</v>
      </c>
    </row>
    <row r="281" spans="2:43" ht="15" x14ac:dyDescent="0.3">
      <c r="B281" s="72" t="str">
        <f t="shared" si="32"/>
        <v>M33×2</v>
      </c>
      <c r="C281" s="73" t="s">
        <v>212</v>
      </c>
      <c r="D281" s="73" t="s">
        <v>221</v>
      </c>
      <c r="E281" s="71" t="s">
        <v>0</v>
      </c>
      <c r="F281" s="58">
        <v>33</v>
      </c>
      <c r="G281" s="58">
        <v>2</v>
      </c>
      <c r="H281" s="71" t="s">
        <v>133</v>
      </c>
      <c r="I281" s="86" t="s">
        <v>415</v>
      </c>
      <c r="J281" s="58" t="s">
        <v>315</v>
      </c>
      <c r="K281" s="58" t="s">
        <v>491</v>
      </c>
      <c r="L281" s="58">
        <v>33</v>
      </c>
      <c r="M281" s="58">
        <v>2</v>
      </c>
      <c r="N281" s="71">
        <v>60</v>
      </c>
      <c r="O281" s="100">
        <f t="array" ref="O281">IFERROR(INDEX($AD$11:$AO$1485,MATCH($B281&amp;$I281,$Z$11:$Z$1485&amp;$AG$11:$AG$1485,0),MATCH($C281,$AD$9:$AO$9,0)),"-")</f>
        <v>33</v>
      </c>
      <c r="P281" s="58">
        <v>30</v>
      </c>
      <c r="Q281" s="58">
        <v>2</v>
      </c>
      <c r="R281" s="100">
        <f t="array" ref="R281">IFERROR(INDEX($AD$11:$AO$1485,MATCH($B281&amp;$I281,$Z$11:$Z$1485&amp;$AG$11:$AG$1485,0),MATCH($D281,$AD$9:$AO$9,0)),"-")</f>
        <v>31.701000000000001</v>
      </c>
      <c r="S281" s="58">
        <v>23</v>
      </c>
      <c r="T281" s="58">
        <v>9</v>
      </c>
      <c r="U281" s="58">
        <v>5</v>
      </c>
      <c r="V281" s="58">
        <v>10</v>
      </c>
      <c r="W281" s="50">
        <f t="shared" si="34"/>
        <v>28</v>
      </c>
      <c r="X281" s="50">
        <f t="shared" si="35"/>
        <v>14</v>
      </c>
      <c r="Z281" s="27" t="str">
        <f t="shared" si="33"/>
        <v>M250×4</v>
      </c>
      <c r="AA281" s="28" t="s">
        <v>135</v>
      </c>
      <c r="AB281" s="28"/>
      <c r="AC281" s="28"/>
      <c r="AD281" s="27">
        <v>250</v>
      </c>
      <c r="AE281" s="27">
        <v>4</v>
      </c>
      <c r="AF281" s="28">
        <v>60</v>
      </c>
      <c r="AG281" s="30" t="s">
        <v>136</v>
      </c>
      <c r="AH281" s="30">
        <f>INDEX(공차방식!$C$6:$D$29,MATCH(AE281,공차방식!$B$6:$B$29,0),MATCH(RIGHT(AG281,1),공차방식!$C$5:$D$5,0))/1000</f>
        <v>0</v>
      </c>
      <c r="AI281" s="28">
        <f t="shared" ca="1" si="36"/>
        <v>247.70189999999999</v>
      </c>
      <c r="AJ281" s="28">
        <f t="shared" si="37"/>
        <v>247.40190000000001</v>
      </c>
      <c r="AK281" s="28">
        <f t="array" aca="1" ref="AK281" ca="1">ROUND(INDEX(공차방식!T$6:X$50,MATCH(AQ281&amp;AE281,공차방식!R$6:R$50&amp;공차방식!S$6:S$50,0),MATCH(VALUE(LEFT(AG281,1)),공차방식!T$5:X$5,0))/1000,4)</f>
        <v>0.3</v>
      </c>
      <c r="AL281" s="28">
        <f t="shared" si="38"/>
        <v>246.14490000000001</v>
      </c>
      <c r="AM281" s="28">
        <f t="shared" si="39"/>
        <v>245.66990000000001</v>
      </c>
      <c r="AN281" s="28">
        <f t="array" ref="AN281">ROUND(INDEX(공차방식!H$6:L$29,MATCH(AE281,공차방식!B$6:B$29,0),MATCH(VALUE(LEFT(AG281,1)),공차방식!H$5:L$5,0))/1000,4)</f>
        <v>0.47499999999999998</v>
      </c>
      <c r="AO281" s="28" t="s">
        <v>220</v>
      </c>
      <c r="AQ281" s="39">
        <f ca="1">OFFSET(공차방식!R$5,COUNTIF(공차방식!R$6:R$50,"&lt;"&amp;AD281)+1,0)</f>
        <v>355</v>
      </c>
    </row>
    <row r="282" spans="2:43" ht="15" x14ac:dyDescent="0.3">
      <c r="B282" s="72" t="str">
        <f t="shared" si="32"/>
        <v>M33×1.5</v>
      </c>
      <c r="C282" s="73" t="s">
        <v>212</v>
      </c>
      <c r="D282" s="73" t="s">
        <v>221</v>
      </c>
      <c r="E282" s="71" t="s">
        <v>0</v>
      </c>
      <c r="F282" s="58">
        <v>33</v>
      </c>
      <c r="G282" s="58">
        <v>1.5</v>
      </c>
      <c r="H282" s="71" t="s">
        <v>133</v>
      </c>
      <c r="I282" s="86" t="s">
        <v>415</v>
      </c>
      <c r="J282" s="58" t="s">
        <v>315</v>
      </c>
      <c r="K282" s="58" t="s">
        <v>491</v>
      </c>
      <c r="L282" s="58">
        <v>33</v>
      </c>
      <c r="M282" s="58">
        <v>1.5</v>
      </c>
      <c r="N282" s="71">
        <v>60</v>
      </c>
      <c r="O282" s="100">
        <f t="array" ref="O282">IFERROR(INDEX($AD$11:$AO$1485,MATCH($B282&amp;$I282,$Z$11:$Z$1485&amp;$AG$11:$AG$1485,0),MATCH($C282,$AD$9:$AO$9,0)),"-")</f>
        <v>33</v>
      </c>
      <c r="P282" s="58">
        <v>22</v>
      </c>
      <c r="Q282" s="58">
        <v>2</v>
      </c>
      <c r="R282" s="100">
        <f t="array" ref="R282">IFERROR(INDEX($AD$11:$AO$1485,MATCH($B282&amp;$I282,$Z$11:$Z$1485&amp;$AG$11:$AG$1485,0),MATCH($D282,$AD$9:$AO$9,0)),"-")</f>
        <v>32.025700000000001</v>
      </c>
      <c r="S282" s="58">
        <v>17</v>
      </c>
      <c r="T282" s="58">
        <v>7</v>
      </c>
      <c r="U282" s="58">
        <v>5</v>
      </c>
      <c r="V282" s="58">
        <v>12</v>
      </c>
      <c r="W282" s="50">
        <f t="shared" si="34"/>
        <v>20</v>
      </c>
      <c r="X282" s="50">
        <f t="shared" si="35"/>
        <v>10</v>
      </c>
      <c r="Z282" s="27" t="str">
        <f t="shared" si="33"/>
        <v>M250×3</v>
      </c>
      <c r="AA282" s="28" t="s">
        <v>135</v>
      </c>
      <c r="AB282" s="28"/>
      <c r="AC282" s="28"/>
      <c r="AD282" s="27">
        <v>250</v>
      </c>
      <c r="AE282" s="27">
        <v>3</v>
      </c>
      <c r="AF282" s="28">
        <v>60</v>
      </c>
      <c r="AG282" s="30" t="s">
        <v>136</v>
      </c>
      <c r="AH282" s="30">
        <f>INDEX(공차방식!$C$6:$D$29,MATCH(AE282,공차방식!$B$6:$B$29,0),MATCH(RIGHT(AG282,1),공차방식!$C$5:$D$5,0))/1000</f>
        <v>0</v>
      </c>
      <c r="AI282" s="28">
        <f t="shared" ca="1" si="36"/>
        <v>248.31639999999999</v>
      </c>
      <c r="AJ282" s="28">
        <f t="shared" si="37"/>
        <v>248.0514</v>
      </c>
      <c r="AK282" s="28">
        <f t="array" aca="1" ref="AK282" ca="1">ROUND(INDEX(공차방식!T$6:X$50,MATCH(AQ282&amp;AE282,공차방식!R$6:R$50&amp;공차방식!S$6:S$50,0),MATCH(VALUE(LEFT(AG282,1)),공차방식!T$5:X$5,0))/1000,4)</f>
        <v>0.26500000000000001</v>
      </c>
      <c r="AL282" s="28">
        <f t="shared" si="38"/>
        <v>247.1524</v>
      </c>
      <c r="AM282" s="28">
        <f t="shared" si="39"/>
        <v>246.75239999999999</v>
      </c>
      <c r="AN282" s="28">
        <f t="array" ref="AN282">ROUND(INDEX(공차방식!H$6:L$29,MATCH(AE282,공차방식!B$6:B$29,0),MATCH(VALUE(LEFT(AG282,1)),공차방식!H$5:L$5,0))/1000,4)</f>
        <v>0.4</v>
      </c>
      <c r="AO282" s="28" t="s">
        <v>220</v>
      </c>
      <c r="AQ282" s="39">
        <f ca="1">OFFSET(공차방식!R$5,COUNTIF(공차방식!R$6:R$50,"&lt;"&amp;AD282)+1,0)</f>
        <v>355</v>
      </c>
    </row>
    <row r="283" spans="2:43" ht="15" x14ac:dyDescent="0.3">
      <c r="B283" s="72" t="str">
        <f t="shared" si="32"/>
        <v>M35×1.5</v>
      </c>
      <c r="C283" s="73" t="s">
        <v>212</v>
      </c>
      <c r="D283" s="73" t="s">
        <v>221</v>
      </c>
      <c r="E283" s="71" t="s">
        <v>0</v>
      </c>
      <c r="F283" s="58">
        <v>35</v>
      </c>
      <c r="G283" s="58">
        <v>1.5</v>
      </c>
      <c r="H283" s="71" t="s">
        <v>133</v>
      </c>
      <c r="I283" s="86" t="s">
        <v>415</v>
      </c>
      <c r="J283" s="58" t="s">
        <v>315</v>
      </c>
      <c r="K283" s="58" t="s">
        <v>491</v>
      </c>
      <c r="L283" s="58">
        <v>35</v>
      </c>
      <c r="M283" s="58">
        <v>1.5</v>
      </c>
      <c r="N283" s="71">
        <v>60</v>
      </c>
      <c r="O283" s="100">
        <f t="array" ref="O283">IFERROR(INDEX($AD$11:$AO$1485,MATCH($B283&amp;$I283,$Z$11:$Z$1485&amp;$AG$11:$AG$1485,0),MATCH($C283,$AD$9:$AO$9,0)),"-")</f>
        <v>35</v>
      </c>
      <c r="P283" s="58">
        <v>22</v>
      </c>
      <c r="Q283" s="58">
        <v>2</v>
      </c>
      <c r="R283" s="100">
        <f t="array" ref="R283">IFERROR(INDEX($AD$11:$AO$1485,MATCH($B283&amp;$I283,$Z$11:$Z$1485&amp;$AG$11:$AG$1485,0),MATCH($D283,$AD$9:$AO$9,0)),"-")</f>
        <v>34.025700000000001</v>
      </c>
      <c r="S283" s="58">
        <v>17</v>
      </c>
      <c r="T283" s="58">
        <v>7</v>
      </c>
      <c r="U283" s="58">
        <v>5</v>
      </c>
      <c r="V283" s="58">
        <v>12</v>
      </c>
      <c r="W283" s="50">
        <f t="shared" si="34"/>
        <v>20</v>
      </c>
      <c r="X283" s="50">
        <f t="shared" si="35"/>
        <v>10</v>
      </c>
      <c r="Z283" s="27" t="str">
        <f t="shared" si="33"/>
        <v>M255×6</v>
      </c>
      <c r="AA283" s="28" t="s">
        <v>135</v>
      </c>
      <c r="AB283" s="28"/>
      <c r="AC283" s="28"/>
      <c r="AD283" s="27">
        <v>255</v>
      </c>
      <c r="AE283" s="27">
        <v>6</v>
      </c>
      <c r="AF283" s="28">
        <v>60</v>
      </c>
      <c r="AG283" s="30" t="s">
        <v>136</v>
      </c>
      <c r="AH283" s="30">
        <f>INDEX(공차방식!$C$6:$D$29,MATCH(AE283,공차방식!$B$6:$B$29,0),MATCH(RIGHT(AG283,1),공차방식!$C$5:$D$5,0))/1000</f>
        <v>0</v>
      </c>
      <c r="AI283" s="28">
        <f t="shared" ca="1" si="36"/>
        <v>251.43790000000001</v>
      </c>
      <c r="AJ283" s="28">
        <f t="shared" si="37"/>
        <v>251.10290000000001</v>
      </c>
      <c r="AK283" s="28">
        <f t="array" aca="1" ref="AK283" ca="1">ROUND(INDEX(공차방식!T$6:X$50,MATCH(AQ283&amp;AE283,공차방식!R$6:R$50&amp;공차방식!S$6:S$50,0),MATCH(VALUE(LEFT(AG283,1)),공차방식!T$5:X$5,0))/1000,4)</f>
        <v>0.33500000000000002</v>
      </c>
      <c r="AL283" s="28">
        <f t="shared" si="38"/>
        <v>249.13480000000001</v>
      </c>
      <c r="AM283" s="28">
        <f t="shared" si="39"/>
        <v>248.50479999999999</v>
      </c>
      <c r="AN283" s="28">
        <f t="array" ref="AN283">ROUND(INDEX(공차방식!H$6:L$29,MATCH(AE283,공차방식!B$6:B$29,0),MATCH(VALUE(LEFT(AG283,1)),공차방식!H$5:L$5,0))/1000,4)</f>
        <v>0.63</v>
      </c>
      <c r="AO283" s="28" t="s">
        <v>220</v>
      </c>
      <c r="AQ283" s="39">
        <f ca="1">OFFSET(공차방식!R$5,COUNTIF(공차방식!R$6:R$50,"&lt;"&amp;AD283)+1,0)</f>
        <v>355</v>
      </c>
    </row>
    <row r="284" spans="2:43" ht="15" x14ac:dyDescent="0.3">
      <c r="B284" s="72" t="str">
        <f t="shared" si="32"/>
        <v>M36×3</v>
      </c>
      <c r="C284" s="73" t="s">
        <v>212</v>
      </c>
      <c r="D284" s="73" t="s">
        <v>221</v>
      </c>
      <c r="E284" s="71" t="s">
        <v>0</v>
      </c>
      <c r="F284" s="58">
        <v>36</v>
      </c>
      <c r="G284" s="58">
        <v>3</v>
      </c>
      <c r="H284" s="71" t="s">
        <v>133</v>
      </c>
      <c r="I284" s="86" t="s">
        <v>415</v>
      </c>
      <c r="J284" s="58" t="s">
        <v>315</v>
      </c>
      <c r="K284" s="58" t="s">
        <v>491</v>
      </c>
      <c r="L284" s="58">
        <v>36</v>
      </c>
      <c r="M284" s="58">
        <v>3</v>
      </c>
      <c r="N284" s="71">
        <v>60</v>
      </c>
      <c r="O284" s="100">
        <f t="array" ref="O284">IFERROR(INDEX($AD$11:$AO$1485,MATCH($B284&amp;$I284,$Z$11:$Z$1485&amp;$AG$11:$AG$1485,0),MATCH($C284,$AD$9:$AO$9,0)),"-")</f>
        <v>36</v>
      </c>
      <c r="P284" s="58">
        <v>30</v>
      </c>
      <c r="Q284" s="58">
        <v>2</v>
      </c>
      <c r="R284" s="100">
        <f t="array" ref="R284">IFERROR(INDEX($AD$11:$AO$1485,MATCH($B284&amp;$I284,$Z$11:$Z$1485&amp;$AG$11:$AG$1485,0),MATCH($D284,$AD$9:$AO$9,0)),"-")</f>
        <v>34.051400000000001</v>
      </c>
      <c r="S284" s="58">
        <v>23</v>
      </c>
      <c r="T284" s="58">
        <v>9</v>
      </c>
      <c r="U284" s="58">
        <v>5</v>
      </c>
      <c r="V284" s="58">
        <v>9</v>
      </c>
      <c r="W284" s="50">
        <f t="shared" si="34"/>
        <v>28</v>
      </c>
      <c r="X284" s="50">
        <f t="shared" si="35"/>
        <v>14</v>
      </c>
      <c r="Z284" s="27" t="str">
        <f t="shared" si="33"/>
        <v>M255×4</v>
      </c>
      <c r="AA284" s="28" t="s">
        <v>135</v>
      </c>
      <c r="AB284" s="28"/>
      <c r="AC284" s="28"/>
      <c r="AD284" s="27">
        <v>255</v>
      </c>
      <c r="AE284" s="27">
        <v>4</v>
      </c>
      <c r="AF284" s="28">
        <v>60</v>
      </c>
      <c r="AG284" s="30" t="s">
        <v>136</v>
      </c>
      <c r="AH284" s="30">
        <f>INDEX(공차방식!$C$6:$D$29,MATCH(AE284,공차방식!$B$6:$B$29,0),MATCH(RIGHT(AG284,1),공차방식!$C$5:$D$5,0))/1000</f>
        <v>0</v>
      </c>
      <c r="AI284" s="28">
        <f t="shared" ca="1" si="36"/>
        <v>252.70189999999999</v>
      </c>
      <c r="AJ284" s="28">
        <f t="shared" si="37"/>
        <v>252.40190000000001</v>
      </c>
      <c r="AK284" s="28">
        <f t="array" aca="1" ref="AK284" ca="1">ROUND(INDEX(공차방식!T$6:X$50,MATCH(AQ284&amp;AE284,공차방식!R$6:R$50&amp;공차방식!S$6:S$50,0),MATCH(VALUE(LEFT(AG284,1)),공차방식!T$5:X$5,0))/1000,4)</f>
        <v>0.3</v>
      </c>
      <c r="AL284" s="28">
        <f t="shared" si="38"/>
        <v>251.14490000000001</v>
      </c>
      <c r="AM284" s="28">
        <f t="shared" si="39"/>
        <v>250.66990000000001</v>
      </c>
      <c r="AN284" s="28">
        <f t="array" ref="AN284">ROUND(INDEX(공차방식!H$6:L$29,MATCH(AE284,공차방식!B$6:B$29,0),MATCH(VALUE(LEFT(AG284,1)),공차방식!H$5:L$5,0))/1000,4)</f>
        <v>0.47499999999999998</v>
      </c>
      <c r="AO284" s="28" t="s">
        <v>220</v>
      </c>
      <c r="AQ284" s="39">
        <f ca="1">OFFSET(공차방식!R$5,COUNTIF(공차방식!R$6:R$50,"&lt;"&amp;AD284)+1,0)</f>
        <v>355</v>
      </c>
    </row>
    <row r="285" spans="2:43" ht="15" x14ac:dyDescent="0.3">
      <c r="B285" s="72" t="str">
        <f t="shared" si="32"/>
        <v>M36×2</v>
      </c>
      <c r="C285" s="73" t="s">
        <v>212</v>
      </c>
      <c r="D285" s="73" t="s">
        <v>221</v>
      </c>
      <c r="E285" s="71" t="s">
        <v>0</v>
      </c>
      <c r="F285" s="58">
        <v>36</v>
      </c>
      <c r="G285" s="58">
        <v>2</v>
      </c>
      <c r="H285" s="71" t="s">
        <v>133</v>
      </c>
      <c r="I285" s="86" t="s">
        <v>415</v>
      </c>
      <c r="J285" s="58" t="s">
        <v>315</v>
      </c>
      <c r="K285" s="58" t="s">
        <v>491</v>
      </c>
      <c r="L285" s="58">
        <v>36</v>
      </c>
      <c r="M285" s="58">
        <v>2</v>
      </c>
      <c r="N285" s="71">
        <v>60</v>
      </c>
      <c r="O285" s="100">
        <f t="array" ref="O285">IFERROR(INDEX($AD$11:$AO$1485,MATCH($B285&amp;$I285,$Z$11:$Z$1485&amp;$AG$11:$AG$1485,0),MATCH($C285,$AD$9:$AO$9,0)),"-")</f>
        <v>36</v>
      </c>
      <c r="P285" s="58">
        <v>30</v>
      </c>
      <c r="Q285" s="58">
        <v>2</v>
      </c>
      <c r="R285" s="100">
        <f t="array" ref="R285">IFERROR(INDEX($AD$11:$AO$1485,MATCH($B285&amp;$I285,$Z$11:$Z$1485&amp;$AG$11:$AG$1485,0),MATCH($D285,$AD$9:$AO$9,0)),"-")</f>
        <v>34.701000000000001</v>
      </c>
      <c r="S285" s="58">
        <v>23</v>
      </c>
      <c r="T285" s="58">
        <v>9</v>
      </c>
      <c r="U285" s="58">
        <v>5</v>
      </c>
      <c r="V285" s="58">
        <v>10</v>
      </c>
      <c r="W285" s="50">
        <f t="shared" si="34"/>
        <v>28</v>
      </c>
      <c r="X285" s="50">
        <f t="shared" si="35"/>
        <v>14</v>
      </c>
      <c r="Z285" s="27" t="str">
        <f t="shared" si="33"/>
        <v>M260×6</v>
      </c>
      <c r="AA285" s="28" t="s">
        <v>135</v>
      </c>
      <c r="AB285" s="28"/>
      <c r="AC285" s="28"/>
      <c r="AD285" s="27">
        <v>260</v>
      </c>
      <c r="AE285" s="27">
        <v>6</v>
      </c>
      <c r="AF285" s="28">
        <v>60</v>
      </c>
      <c r="AG285" s="30" t="s">
        <v>136</v>
      </c>
      <c r="AH285" s="30">
        <f>INDEX(공차방식!$C$6:$D$29,MATCH(AE285,공차방식!$B$6:$B$29,0),MATCH(RIGHT(AG285,1),공차방식!$C$5:$D$5,0))/1000</f>
        <v>0</v>
      </c>
      <c r="AI285" s="28">
        <f t="shared" ca="1" si="36"/>
        <v>256.43790000000001</v>
      </c>
      <c r="AJ285" s="28">
        <f t="shared" si="37"/>
        <v>256.10289999999998</v>
      </c>
      <c r="AK285" s="28">
        <f t="array" aca="1" ref="AK285" ca="1">ROUND(INDEX(공차방식!T$6:X$50,MATCH(AQ285&amp;AE285,공차방식!R$6:R$50&amp;공차방식!S$6:S$50,0),MATCH(VALUE(LEFT(AG285,1)),공차방식!T$5:X$5,0))/1000,4)</f>
        <v>0.33500000000000002</v>
      </c>
      <c r="AL285" s="28">
        <f t="shared" si="38"/>
        <v>254.13480000000001</v>
      </c>
      <c r="AM285" s="28">
        <f t="shared" si="39"/>
        <v>253.50479999999999</v>
      </c>
      <c r="AN285" s="28">
        <f t="array" ref="AN285">ROUND(INDEX(공차방식!H$6:L$29,MATCH(AE285,공차방식!B$6:B$29,0),MATCH(VALUE(LEFT(AG285,1)),공차방식!H$5:L$5,0))/1000,4)</f>
        <v>0.63</v>
      </c>
      <c r="AO285" s="28" t="s">
        <v>220</v>
      </c>
      <c r="AQ285" s="39">
        <f ca="1">OFFSET(공차방식!R$5,COUNTIF(공차방식!R$6:R$50,"&lt;"&amp;AD285)+1,0)</f>
        <v>355</v>
      </c>
    </row>
    <row r="286" spans="2:43" ht="15" x14ac:dyDescent="0.3">
      <c r="B286" s="72" t="str">
        <f t="shared" si="32"/>
        <v>M36×1.5</v>
      </c>
      <c r="C286" s="73" t="s">
        <v>212</v>
      </c>
      <c r="D286" s="73" t="s">
        <v>221</v>
      </c>
      <c r="E286" s="71" t="s">
        <v>0</v>
      </c>
      <c r="F286" s="58">
        <v>36</v>
      </c>
      <c r="G286" s="58">
        <v>1.5</v>
      </c>
      <c r="H286" s="71" t="s">
        <v>133</v>
      </c>
      <c r="I286" s="86" t="s">
        <v>415</v>
      </c>
      <c r="J286" s="58" t="s">
        <v>315</v>
      </c>
      <c r="K286" s="58" t="s">
        <v>491</v>
      </c>
      <c r="L286" s="58">
        <v>36</v>
      </c>
      <c r="M286" s="58">
        <v>1.5</v>
      </c>
      <c r="N286" s="71">
        <v>60</v>
      </c>
      <c r="O286" s="100">
        <f t="array" ref="O286">IFERROR(INDEX($AD$11:$AO$1485,MATCH($B286&amp;$I286,$Z$11:$Z$1485&amp;$AG$11:$AG$1485,0),MATCH($C286,$AD$9:$AO$9,0)),"-")</f>
        <v>36</v>
      </c>
      <c r="P286" s="58">
        <v>22</v>
      </c>
      <c r="Q286" s="58">
        <v>2</v>
      </c>
      <c r="R286" s="100">
        <f t="array" ref="R286">IFERROR(INDEX($AD$11:$AO$1485,MATCH($B286&amp;$I286,$Z$11:$Z$1485&amp;$AG$11:$AG$1485,0),MATCH($D286,$AD$9:$AO$9,0)),"-")</f>
        <v>35.025700000000001</v>
      </c>
      <c r="S286" s="58">
        <v>17</v>
      </c>
      <c r="T286" s="58">
        <v>7</v>
      </c>
      <c r="U286" s="58">
        <v>5</v>
      </c>
      <c r="V286" s="58">
        <v>12</v>
      </c>
      <c r="W286" s="50">
        <f t="shared" si="34"/>
        <v>20</v>
      </c>
      <c r="X286" s="50">
        <f t="shared" si="35"/>
        <v>10</v>
      </c>
      <c r="Z286" s="27" t="str">
        <f t="shared" si="33"/>
        <v>M260×4</v>
      </c>
      <c r="AA286" s="28" t="s">
        <v>135</v>
      </c>
      <c r="AB286" s="28"/>
      <c r="AC286" s="28"/>
      <c r="AD286" s="27">
        <v>260</v>
      </c>
      <c r="AE286" s="27">
        <v>4</v>
      </c>
      <c r="AF286" s="28">
        <v>60</v>
      </c>
      <c r="AG286" s="30" t="s">
        <v>136</v>
      </c>
      <c r="AH286" s="30">
        <f>INDEX(공차방식!$C$6:$D$29,MATCH(AE286,공차방식!$B$6:$B$29,0),MATCH(RIGHT(AG286,1),공차방식!$C$5:$D$5,0))/1000</f>
        <v>0</v>
      </c>
      <c r="AI286" s="28">
        <f t="shared" ca="1" si="36"/>
        <v>257.70190000000002</v>
      </c>
      <c r="AJ286" s="28">
        <f t="shared" si="37"/>
        <v>257.40190000000001</v>
      </c>
      <c r="AK286" s="28">
        <f t="array" aca="1" ref="AK286" ca="1">ROUND(INDEX(공차방식!T$6:X$50,MATCH(AQ286&amp;AE286,공차방식!R$6:R$50&amp;공차방식!S$6:S$50,0),MATCH(VALUE(LEFT(AG286,1)),공차방식!T$5:X$5,0))/1000,4)</f>
        <v>0.3</v>
      </c>
      <c r="AL286" s="28">
        <f t="shared" si="38"/>
        <v>256.14490000000001</v>
      </c>
      <c r="AM286" s="28">
        <f t="shared" si="39"/>
        <v>255.66990000000001</v>
      </c>
      <c r="AN286" s="28">
        <f t="array" ref="AN286">ROUND(INDEX(공차방식!H$6:L$29,MATCH(AE286,공차방식!B$6:B$29,0),MATCH(VALUE(LEFT(AG286,1)),공차방식!H$5:L$5,0))/1000,4)</f>
        <v>0.47499999999999998</v>
      </c>
      <c r="AO286" s="28" t="s">
        <v>220</v>
      </c>
      <c r="AQ286" s="39">
        <f ca="1">OFFSET(공차방식!R$5,COUNTIF(공차방식!R$6:R$50,"&lt;"&amp;AD286)+1,0)</f>
        <v>355</v>
      </c>
    </row>
    <row r="287" spans="2:43" ht="15" x14ac:dyDescent="0.3">
      <c r="B287" s="72" t="str">
        <f t="shared" si="32"/>
        <v>M38×1.5</v>
      </c>
      <c r="C287" s="73" t="s">
        <v>212</v>
      </c>
      <c r="D287" s="73" t="s">
        <v>221</v>
      </c>
      <c r="E287" s="71" t="s">
        <v>0</v>
      </c>
      <c r="F287" s="58">
        <v>38</v>
      </c>
      <c r="G287" s="58">
        <v>1.5</v>
      </c>
      <c r="H287" s="71" t="s">
        <v>133</v>
      </c>
      <c r="I287" s="86" t="s">
        <v>415</v>
      </c>
      <c r="J287" s="58" t="s">
        <v>315</v>
      </c>
      <c r="K287" s="58" t="s">
        <v>491</v>
      </c>
      <c r="L287" s="58">
        <v>38</v>
      </c>
      <c r="M287" s="58">
        <v>1.5</v>
      </c>
      <c r="N287" s="71">
        <v>60</v>
      </c>
      <c r="O287" s="100">
        <f t="array" ref="O287">IFERROR(INDEX($AD$11:$AO$1485,MATCH($B287&amp;$I287,$Z$11:$Z$1485&amp;$AG$11:$AG$1485,0),MATCH($C287,$AD$9:$AO$9,0)),"-")</f>
        <v>38</v>
      </c>
      <c r="P287" s="58">
        <v>22</v>
      </c>
      <c r="Q287" s="58">
        <v>2</v>
      </c>
      <c r="R287" s="100">
        <f t="array" ref="R287">IFERROR(INDEX($AD$11:$AO$1485,MATCH($B287&amp;$I287,$Z$11:$Z$1485&amp;$AG$11:$AG$1485,0),MATCH($D287,$AD$9:$AO$9,0)),"-")</f>
        <v>37.025700000000001</v>
      </c>
      <c r="S287" s="58">
        <v>17</v>
      </c>
      <c r="T287" s="58">
        <v>7</v>
      </c>
      <c r="U287" s="58">
        <v>5</v>
      </c>
      <c r="V287" s="58">
        <v>12</v>
      </c>
      <c r="W287" s="50">
        <f t="shared" si="34"/>
        <v>20</v>
      </c>
      <c r="X287" s="50">
        <f t="shared" si="35"/>
        <v>10</v>
      </c>
      <c r="Z287" s="27" t="str">
        <f t="shared" si="33"/>
        <v>M265×6</v>
      </c>
      <c r="AA287" s="28" t="s">
        <v>135</v>
      </c>
      <c r="AB287" s="28"/>
      <c r="AC287" s="28"/>
      <c r="AD287" s="27">
        <v>265</v>
      </c>
      <c r="AE287" s="27">
        <v>6</v>
      </c>
      <c r="AF287" s="28">
        <v>60</v>
      </c>
      <c r="AG287" s="30" t="s">
        <v>136</v>
      </c>
      <c r="AH287" s="30">
        <f>INDEX(공차방식!$C$6:$D$29,MATCH(AE287,공차방식!$B$6:$B$29,0),MATCH(RIGHT(AG287,1),공차방식!$C$5:$D$5,0))/1000</f>
        <v>0</v>
      </c>
      <c r="AI287" s="28">
        <f t="shared" ca="1" si="36"/>
        <v>261.43790000000001</v>
      </c>
      <c r="AJ287" s="28">
        <f t="shared" si="37"/>
        <v>261.10289999999998</v>
      </c>
      <c r="AK287" s="28">
        <f t="array" aca="1" ref="AK287" ca="1">ROUND(INDEX(공차방식!T$6:X$50,MATCH(AQ287&amp;AE287,공차방식!R$6:R$50&amp;공차방식!S$6:S$50,0),MATCH(VALUE(LEFT(AG287,1)),공차방식!T$5:X$5,0))/1000,4)</f>
        <v>0.33500000000000002</v>
      </c>
      <c r="AL287" s="28">
        <f t="shared" si="38"/>
        <v>259.13479999999998</v>
      </c>
      <c r="AM287" s="28">
        <f t="shared" si="39"/>
        <v>258.50479999999999</v>
      </c>
      <c r="AN287" s="28">
        <f t="array" ref="AN287">ROUND(INDEX(공차방식!H$6:L$29,MATCH(AE287,공차방식!B$6:B$29,0),MATCH(VALUE(LEFT(AG287,1)),공차방식!H$5:L$5,0))/1000,4)</f>
        <v>0.63</v>
      </c>
      <c r="AO287" s="28" t="s">
        <v>220</v>
      </c>
      <c r="AQ287" s="39">
        <f ca="1">OFFSET(공차방식!R$5,COUNTIF(공차방식!R$6:R$50,"&lt;"&amp;AD287)+1,0)</f>
        <v>355</v>
      </c>
    </row>
    <row r="288" spans="2:43" ht="15" x14ac:dyDescent="0.3">
      <c r="B288" s="72" t="str">
        <f t="shared" si="32"/>
        <v>M39×3</v>
      </c>
      <c r="C288" s="73" t="s">
        <v>212</v>
      </c>
      <c r="D288" s="73" t="s">
        <v>221</v>
      </c>
      <c r="E288" s="71" t="s">
        <v>0</v>
      </c>
      <c r="F288" s="58">
        <v>39</v>
      </c>
      <c r="G288" s="58">
        <v>3</v>
      </c>
      <c r="H288" s="71" t="s">
        <v>133</v>
      </c>
      <c r="I288" s="86" t="s">
        <v>415</v>
      </c>
      <c r="J288" s="58" t="s">
        <v>315</v>
      </c>
      <c r="K288" s="58" t="s">
        <v>491</v>
      </c>
      <c r="L288" s="58">
        <v>39</v>
      </c>
      <c r="M288" s="58">
        <v>3</v>
      </c>
      <c r="N288" s="71">
        <v>60</v>
      </c>
      <c r="O288" s="100">
        <f t="array" ref="O288">IFERROR(INDEX($AD$11:$AO$1485,MATCH($B288&amp;$I288,$Z$11:$Z$1485&amp;$AG$11:$AG$1485,0),MATCH($C288,$AD$9:$AO$9,0)),"-")</f>
        <v>39</v>
      </c>
      <c r="P288" s="58">
        <v>30</v>
      </c>
      <c r="Q288" s="58">
        <v>2</v>
      </c>
      <c r="R288" s="100">
        <f t="array" ref="R288">IFERROR(INDEX($AD$11:$AO$1485,MATCH($B288&amp;$I288,$Z$11:$Z$1485&amp;$AG$11:$AG$1485,0),MATCH($D288,$AD$9:$AO$9,0)),"-")</f>
        <v>37.051400000000001</v>
      </c>
      <c r="S288" s="58">
        <v>23</v>
      </c>
      <c r="T288" s="58">
        <v>9</v>
      </c>
      <c r="U288" s="58">
        <v>5</v>
      </c>
      <c r="V288" s="58">
        <v>9</v>
      </c>
      <c r="W288" s="50">
        <f t="shared" si="34"/>
        <v>28</v>
      </c>
      <c r="X288" s="50">
        <f t="shared" si="35"/>
        <v>14</v>
      </c>
      <c r="Z288" s="27" t="str">
        <f t="shared" si="33"/>
        <v>M265×4</v>
      </c>
      <c r="AA288" s="28" t="s">
        <v>135</v>
      </c>
      <c r="AB288" s="28"/>
      <c r="AC288" s="28"/>
      <c r="AD288" s="27">
        <v>265</v>
      </c>
      <c r="AE288" s="27">
        <v>4</v>
      </c>
      <c r="AF288" s="28">
        <v>60</v>
      </c>
      <c r="AG288" s="30" t="s">
        <v>136</v>
      </c>
      <c r="AH288" s="30">
        <f>INDEX(공차방식!$C$6:$D$29,MATCH(AE288,공차방식!$B$6:$B$29,0),MATCH(RIGHT(AG288,1),공차방식!$C$5:$D$5,0))/1000</f>
        <v>0</v>
      </c>
      <c r="AI288" s="28">
        <f t="shared" ca="1" si="36"/>
        <v>262.70190000000002</v>
      </c>
      <c r="AJ288" s="28">
        <f t="shared" si="37"/>
        <v>262.40190000000001</v>
      </c>
      <c r="AK288" s="28">
        <f t="array" aca="1" ref="AK288" ca="1">ROUND(INDEX(공차방식!T$6:X$50,MATCH(AQ288&amp;AE288,공차방식!R$6:R$50&amp;공차방식!S$6:S$50,0),MATCH(VALUE(LEFT(AG288,1)),공차방식!T$5:X$5,0))/1000,4)</f>
        <v>0.3</v>
      </c>
      <c r="AL288" s="28">
        <f t="shared" si="38"/>
        <v>261.14490000000001</v>
      </c>
      <c r="AM288" s="28">
        <f t="shared" si="39"/>
        <v>260.66989999999998</v>
      </c>
      <c r="AN288" s="28">
        <f t="array" ref="AN288">ROUND(INDEX(공차방식!H$6:L$29,MATCH(AE288,공차방식!B$6:B$29,0),MATCH(VALUE(LEFT(AG288,1)),공차방식!H$5:L$5,0))/1000,4)</f>
        <v>0.47499999999999998</v>
      </c>
      <c r="AO288" s="28" t="s">
        <v>220</v>
      </c>
      <c r="AQ288" s="39">
        <f ca="1">OFFSET(공차방식!R$5,COUNTIF(공차방식!R$6:R$50,"&lt;"&amp;AD288)+1,0)</f>
        <v>355</v>
      </c>
    </row>
    <row r="289" spans="2:43" ht="15" x14ac:dyDescent="0.3">
      <c r="B289" s="72" t="str">
        <f t="shared" si="32"/>
        <v>M39×2</v>
      </c>
      <c r="C289" s="73" t="s">
        <v>212</v>
      </c>
      <c r="D289" s="73" t="s">
        <v>221</v>
      </c>
      <c r="E289" s="71" t="s">
        <v>0</v>
      </c>
      <c r="F289" s="58">
        <v>39</v>
      </c>
      <c r="G289" s="58">
        <v>2</v>
      </c>
      <c r="H289" s="71" t="s">
        <v>133</v>
      </c>
      <c r="I289" s="86" t="s">
        <v>415</v>
      </c>
      <c r="J289" s="58" t="s">
        <v>315</v>
      </c>
      <c r="K289" s="58" t="s">
        <v>491</v>
      </c>
      <c r="L289" s="58">
        <v>39</v>
      </c>
      <c r="M289" s="58">
        <v>2</v>
      </c>
      <c r="N289" s="71">
        <v>60</v>
      </c>
      <c r="O289" s="100">
        <f t="array" ref="O289">IFERROR(INDEX($AD$11:$AO$1485,MATCH($B289&amp;$I289,$Z$11:$Z$1485&amp;$AG$11:$AG$1485,0),MATCH($C289,$AD$9:$AO$9,0)),"-")</f>
        <v>39</v>
      </c>
      <c r="P289" s="58">
        <v>30</v>
      </c>
      <c r="Q289" s="58">
        <v>2</v>
      </c>
      <c r="R289" s="100">
        <f t="array" ref="R289">IFERROR(INDEX($AD$11:$AO$1485,MATCH($B289&amp;$I289,$Z$11:$Z$1485&amp;$AG$11:$AG$1485,0),MATCH($D289,$AD$9:$AO$9,0)),"-")</f>
        <v>37.701000000000001</v>
      </c>
      <c r="S289" s="58">
        <v>23</v>
      </c>
      <c r="T289" s="58">
        <v>9</v>
      </c>
      <c r="U289" s="58">
        <v>5</v>
      </c>
      <c r="V289" s="58">
        <v>10</v>
      </c>
      <c r="W289" s="50">
        <f t="shared" si="34"/>
        <v>28</v>
      </c>
      <c r="X289" s="50">
        <f t="shared" si="35"/>
        <v>14</v>
      </c>
      <c r="Z289" s="27" t="str">
        <f t="shared" si="33"/>
        <v>M270×6</v>
      </c>
      <c r="AA289" s="28" t="s">
        <v>135</v>
      </c>
      <c r="AB289" s="28"/>
      <c r="AC289" s="28"/>
      <c r="AD289" s="27">
        <v>270</v>
      </c>
      <c r="AE289" s="27">
        <v>6</v>
      </c>
      <c r="AF289" s="28">
        <v>60</v>
      </c>
      <c r="AG289" s="30" t="s">
        <v>136</v>
      </c>
      <c r="AH289" s="30">
        <f>INDEX(공차방식!$C$6:$D$29,MATCH(AE289,공차방식!$B$6:$B$29,0),MATCH(RIGHT(AG289,1),공차방식!$C$5:$D$5,0))/1000</f>
        <v>0</v>
      </c>
      <c r="AI289" s="28">
        <f t="shared" ca="1" si="36"/>
        <v>266.43790000000001</v>
      </c>
      <c r="AJ289" s="28">
        <f t="shared" si="37"/>
        <v>266.10289999999998</v>
      </c>
      <c r="AK289" s="28">
        <f t="array" aca="1" ref="AK289" ca="1">ROUND(INDEX(공차방식!T$6:X$50,MATCH(AQ289&amp;AE289,공차방식!R$6:R$50&amp;공차방식!S$6:S$50,0),MATCH(VALUE(LEFT(AG289,1)),공차방식!T$5:X$5,0))/1000,4)</f>
        <v>0.33500000000000002</v>
      </c>
      <c r="AL289" s="28">
        <f t="shared" si="38"/>
        <v>264.13479999999998</v>
      </c>
      <c r="AM289" s="28">
        <f t="shared" si="39"/>
        <v>263.50479999999999</v>
      </c>
      <c r="AN289" s="28">
        <f t="array" ref="AN289">ROUND(INDEX(공차방식!H$6:L$29,MATCH(AE289,공차방식!B$6:B$29,0),MATCH(VALUE(LEFT(AG289,1)),공차방식!H$5:L$5,0))/1000,4)</f>
        <v>0.63</v>
      </c>
      <c r="AO289" s="28" t="s">
        <v>220</v>
      </c>
      <c r="AQ289" s="39">
        <f ca="1">OFFSET(공차방식!R$5,COUNTIF(공차방식!R$6:R$50,"&lt;"&amp;AD289)+1,0)</f>
        <v>355</v>
      </c>
    </row>
    <row r="290" spans="2:43" ht="15" x14ac:dyDescent="0.3">
      <c r="B290" s="72" t="str">
        <f t="shared" si="32"/>
        <v>M39×1.5</v>
      </c>
      <c r="C290" s="73" t="s">
        <v>212</v>
      </c>
      <c r="D290" s="73" t="s">
        <v>221</v>
      </c>
      <c r="E290" s="71" t="s">
        <v>0</v>
      </c>
      <c r="F290" s="58">
        <v>39</v>
      </c>
      <c r="G290" s="58">
        <v>1.5</v>
      </c>
      <c r="H290" s="71" t="s">
        <v>133</v>
      </c>
      <c r="I290" s="86" t="s">
        <v>415</v>
      </c>
      <c r="J290" s="58" t="s">
        <v>315</v>
      </c>
      <c r="K290" s="58" t="s">
        <v>491</v>
      </c>
      <c r="L290" s="58">
        <v>39</v>
      </c>
      <c r="M290" s="58">
        <v>1.5</v>
      </c>
      <c r="N290" s="71">
        <v>60</v>
      </c>
      <c r="O290" s="100">
        <f t="array" ref="O290">IFERROR(INDEX($AD$11:$AO$1485,MATCH($B290&amp;$I290,$Z$11:$Z$1485&amp;$AG$11:$AG$1485,0),MATCH($C290,$AD$9:$AO$9,0)),"-")</f>
        <v>39</v>
      </c>
      <c r="P290" s="58">
        <v>22</v>
      </c>
      <c r="Q290" s="58">
        <v>2</v>
      </c>
      <c r="R290" s="100">
        <f t="array" ref="R290">IFERROR(INDEX($AD$11:$AO$1485,MATCH($B290&amp;$I290,$Z$11:$Z$1485&amp;$AG$11:$AG$1485,0),MATCH($D290,$AD$9:$AO$9,0)),"-")</f>
        <v>38.025700000000001</v>
      </c>
      <c r="S290" s="58">
        <v>17</v>
      </c>
      <c r="T290" s="58">
        <v>7</v>
      </c>
      <c r="U290" s="58">
        <v>5</v>
      </c>
      <c r="V290" s="58">
        <v>12</v>
      </c>
      <c r="W290" s="50">
        <f t="shared" si="34"/>
        <v>20</v>
      </c>
      <c r="X290" s="50">
        <f t="shared" si="35"/>
        <v>10</v>
      </c>
      <c r="Z290" s="27" t="str">
        <f t="shared" si="33"/>
        <v>M270×4</v>
      </c>
      <c r="AA290" s="28" t="s">
        <v>135</v>
      </c>
      <c r="AB290" s="28"/>
      <c r="AC290" s="28"/>
      <c r="AD290" s="27">
        <v>270</v>
      </c>
      <c r="AE290" s="27">
        <v>4</v>
      </c>
      <c r="AF290" s="28">
        <v>60</v>
      </c>
      <c r="AG290" s="30" t="s">
        <v>136</v>
      </c>
      <c r="AH290" s="30">
        <f>INDEX(공차방식!$C$6:$D$29,MATCH(AE290,공차방식!$B$6:$B$29,0),MATCH(RIGHT(AG290,1),공차방식!$C$5:$D$5,0))/1000</f>
        <v>0</v>
      </c>
      <c r="AI290" s="28">
        <f t="shared" ca="1" si="36"/>
        <v>267.70190000000002</v>
      </c>
      <c r="AJ290" s="28">
        <f t="shared" si="37"/>
        <v>267.40190000000001</v>
      </c>
      <c r="AK290" s="28">
        <f t="array" aca="1" ref="AK290" ca="1">ROUND(INDEX(공차방식!T$6:X$50,MATCH(AQ290&amp;AE290,공차방식!R$6:R$50&amp;공차방식!S$6:S$50,0),MATCH(VALUE(LEFT(AG290,1)),공차방식!T$5:X$5,0))/1000,4)</f>
        <v>0.3</v>
      </c>
      <c r="AL290" s="28">
        <f t="shared" si="38"/>
        <v>266.14490000000001</v>
      </c>
      <c r="AM290" s="28">
        <f t="shared" si="39"/>
        <v>265.66989999999998</v>
      </c>
      <c r="AN290" s="28">
        <f t="array" ref="AN290">ROUND(INDEX(공차방식!H$6:L$29,MATCH(AE290,공차방식!B$6:B$29,0),MATCH(VALUE(LEFT(AG290,1)),공차방식!H$5:L$5,0))/1000,4)</f>
        <v>0.47499999999999998</v>
      </c>
      <c r="AO290" s="28" t="s">
        <v>220</v>
      </c>
      <c r="AQ290" s="39">
        <f ca="1">OFFSET(공차방식!R$5,COUNTIF(공차방식!R$6:R$50,"&lt;"&amp;AD290)+1,0)</f>
        <v>355</v>
      </c>
    </row>
    <row r="291" spans="2:43" ht="15" x14ac:dyDescent="0.3">
      <c r="B291" s="72" t="str">
        <f t="shared" si="32"/>
        <v>M40×3</v>
      </c>
      <c r="C291" s="73" t="s">
        <v>212</v>
      </c>
      <c r="D291" s="73" t="s">
        <v>221</v>
      </c>
      <c r="E291" s="71" t="s">
        <v>0</v>
      </c>
      <c r="F291" s="58">
        <v>40</v>
      </c>
      <c r="G291" s="58">
        <v>3</v>
      </c>
      <c r="H291" s="71" t="s">
        <v>133</v>
      </c>
      <c r="I291" s="86" t="s">
        <v>415</v>
      </c>
      <c r="J291" s="58" t="s">
        <v>315</v>
      </c>
      <c r="K291" s="58" t="s">
        <v>491</v>
      </c>
      <c r="L291" s="58">
        <v>40</v>
      </c>
      <c r="M291" s="58">
        <v>3</v>
      </c>
      <c r="N291" s="71">
        <v>60</v>
      </c>
      <c r="O291" s="100">
        <f t="array" ref="O291">IFERROR(INDEX($AD$11:$AO$1485,MATCH($B291&amp;$I291,$Z$11:$Z$1485&amp;$AG$11:$AG$1485,0),MATCH($C291,$AD$9:$AO$9,0)),"-")</f>
        <v>40</v>
      </c>
      <c r="P291" s="58">
        <v>30</v>
      </c>
      <c r="Q291" s="58">
        <v>2</v>
      </c>
      <c r="R291" s="100">
        <f t="array" ref="R291">IFERROR(INDEX($AD$11:$AO$1485,MATCH($B291&amp;$I291,$Z$11:$Z$1485&amp;$AG$11:$AG$1485,0),MATCH($D291,$AD$9:$AO$9,0)),"-")</f>
        <v>38.051400000000001</v>
      </c>
      <c r="S291" s="58">
        <v>23</v>
      </c>
      <c r="T291" s="58">
        <v>9</v>
      </c>
      <c r="U291" s="58">
        <v>5</v>
      </c>
      <c r="V291" s="58">
        <v>9</v>
      </c>
      <c r="W291" s="50">
        <f t="shared" si="34"/>
        <v>28</v>
      </c>
      <c r="X291" s="50">
        <f t="shared" si="35"/>
        <v>14</v>
      </c>
      <c r="Z291" s="27" t="str">
        <f t="shared" si="33"/>
        <v>M275×6</v>
      </c>
      <c r="AA291" s="28" t="s">
        <v>135</v>
      </c>
      <c r="AB291" s="28"/>
      <c r="AC291" s="28"/>
      <c r="AD291" s="27">
        <v>275</v>
      </c>
      <c r="AE291" s="27">
        <v>6</v>
      </c>
      <c r="AF291" s="28">
        <v>60</v>
      </c>
      <c r="AG291" s="30" t="s">
        <v>136</v>
      </c>
      <c r="AH291" s="30">
        <f>INDEX(공차방식!$C$6:$D$29,MATCH(AE291,공차방식!$B$6:$B$29,0),MATCH(RIGHT(AG291,1),공차방식!$C$5:$D$5,0))/1000</f>
        <v>0</v>
      </c>
      <c r="AI291" s="28">
        <f t="shared" ca="1" si="36"/>
        <v>271.43790000000001</v>
      </c>
      <c r="AJ291" s="28">
        <f t="shared" si="37"/>
        <v>271.10289999999998</v>
      </c>
      <c r="AK291" s="28">
        <f t="array" aca="1" ref="AK291" ca="1">ROUND(INDEX(공차방식!T$6:X$50,MATCH(AQ291&amp;AE291,공차방식!R$6:R$50&amp;공차방식!S$6:S$50,0),MATCH(VALUE(LEFT(AG291,1)),공차방식!T$5:X$5,0))/1000,4)</f>
        <v>0.33500000000000002</v>
      </c>
      <c r="AL291" s="28">
        <f t="shared" si="38"/>
        <v>269.13479999999998</v>
      </c>
      <c r="AM291" s="28">
        <f t="shared" si="39"/>
        <v>268.50479999999999</v>
      </c>
      <c r="AN291" s="28">
        <f t="array" ref="AN291">ROUND(INDEX(공차방식!H$6:L$29,MATCH(AE291,공차방식!B$6:B$29,0),MATCH(VALUE(LEFT(AG291,1)),공차방식!H$5:L$5,0))/1000,4)</f>
        <v>0.63</v>
      </c>
      <c r="AO291" s="28" t="s">
        <v>220</v>
      </c>
      <c r="AQ291" s="39">
        <f ca="1">OFFSET(공차방식!R$5,COUNTIF(공차방식!R$6:R$50,"&lt;"&amp;AD291)+1,0)</f>
        <v>355</v>
      </c>
    </row>
    <row r="292" spans="2:43" ht="15" x14ac:dyDescent="0.3">
      <c r="B292" s="72" t="str">
        <f t="shared" si="32"/>
        <v>M40×2</v>
      </c>
      <c r="C292" s="73" t="s">
        <v>212</v>
      </c>
      <c r="D292" s="73" t="s">
        <v>221</v>
      </c>
      <c r="E292" s="71" t="s">
        <v>0</v>
      </c>
      <c r="F292" s="58">
        <v>40</v>
      </c>
      <c r="G292" s="58">
        <v>2</v>
      </c>
      <c r="H292" s="71" t="s">
        <v>133</v>
      </c>
      <c r="I292" s="86" t="s">
        <v>415</v>
      </c>
      <c r="J292" s="58" t="s">
        <v>315</v>
      </c>
      <c r="K292" s="58" t="s">
        <v>491</v>
      </c>
      <c r="L292" s="58">
        <v>40</v>
      </c>
      <c r="M292" s="58">
        <v>2</v>
      </c>
      <c r="N292" s="71">
        <v>60</v>
      </c>
      <c r="O292" s="100">
        <f t="array" ref="O292">IFERROR(INDEX($AD$11:$AO$1485,MATCH($B292&amp;$I292,$Z$11:$Z$1485&amp;$AG$11:$AG$1485,0),MATCH($C292,$AD$9:$AO$9,0)),"-")</f>
        <v>40</v>
      </c>
      <c r="P292" s="58">
        <v>30</v>
      </c>
      <c r="Q292" s="58">
        <v>2</v>
      </c>
      <c r="R292" s="100">
        <f t="array" ref="R292">IFERROR(INDEX($AD$11:$AO$1485,MATCH($B292&amp;$I292,$Z$11:$Z$1485&amp;$AG$11:$AG$1485,0),MATCH($D292,$AD$9:$AO$9,0)),"-")</f>
        <v>38.701000000000001</v>
      </c>
      <c r="S292" s="58">
        <v>23</v>
      </c>
      <c r="T292" s="58">
        <v>9</v>
      </c>
      <c r="U292" s="58">
        <v>5</v>
      </c>
      <c r="V292" s="58">
        <v>10</v>
      </c>
      <c r="W292" s="50">
        <f t="shared" si="34"/>
        <v>28</v>
      </c>
      <c r="X292" s="50">
        <f t="shared" si="35"/>
        <v>14</v>
      </c>
      <c r="Z292" s="27" t="str">
        <f t="shared" si="33"/>
        <v>M275×4</v>
      </c>
      <c r="AA292" s="28" t="s">
        <v>135</v>
      </c>
      <c r="AB292" s="28"/>
      <c r="AC292" s="28"/>
      <c r="AD292" s="27">
        <v>275</v>
      </c>
      <c r="AE292" s="27">
        <v>4</v>
      </c>
      <c r="AF292" s="28">
        <v>60</v>
      </c>
      <c r="AG292" s="30" t="s">
        <v>136</v>
      </c>
      <c r="AH292" s="30">
        <f>INDEX(공차방식!$C$6:$D$29,MATCH(AE292,공차방식!$B$6:$B$29,0),MATCH(RIGHT(AG292,1),공차방식!$C$5:$D$5,0))/1000</f>
        <v>0</v>
      </c>
      <c r="AI292" s="28">
        <f t="shared" ca="1" si="36"/>
        <v>272.70190000000002</v>
      </c>
      <c r="AJ292" s="28">
        <f t="shared" si="37"/>
        <v>272.40190000000001</v>
      </c>
      <c r="AK292" s="28">
        <f t="array" aca="1" ref="AK292" ca="1">ROUND(INDEX(공차방식!T$6:X$50,MATCH(AQ292&amp;AE292,공차방식!R$6:R$50&amp;공차방식!S$6:S$50,0),MATCH(VALUE(LEFT(AG292,1)),공차방식!T$5:X$5,0))/1000,4)</f>
        <v>0.3</v>
      </c>
      <c r="AL292" s="28">
        <f t="shared" si="38"/>
        <v>271.14490000000001</v>
      </c>
      <c r="AM292" s="28">
        <f t="shared" si="39"/>
        <v>270.66989999999998</v>
      </c>
      <c r="AN292" s="28">
        <f t="array" ref="AN292">ROUND(INDEX(공차방식!H$6:L$29,MATCH(AE292,공차방식!B$6:B$29,0),MATCH(VALUE(LEFT(AG292,1)),공차방식!H$5:L$5,0))/1000,4)</f>
        <v>0.47499999999999998</v>
      </c>
      <c r="AO292" s="28" t="s">
        <v>220</v>
      </c>
      <c r="AQ292" s="39">
        <f ca="1">OFFSET(공차방식!R$5,COUNTIF(공차방식!R$6:R$50,"&lt;"&amp;AD292)+1,0)</f>
        <v>355</v>
      </c>
    </row>
    <row r="293" spans="2:43" ht="15" x14ac:dyDescent="0.3">
      <c r="B293" s="72" t="str">
        <f t="shared" si="32"/>
        <v>M40×1.5</v>
      </c>
      <c r="C293" s="73" t="s">
        <v>212</v>
      </c>
      <c r="D293" s="73" t="s">
        <v>221</v>
      </c>
      <c r="E293" s="71" t="s">
        <v>0</v>
      </c>
      <c r="F293" s="58">
        <v>40</v>
      </c>
      <c r="G293" s="58">
        <v>1.5</v>
      </c>
      <c r="H293" s="71" t="s">
        <v>133</v>
      </c>
      <c r="I293" s="86" t="s">
        <v>415</v>
      </c>
      <c r="J293" s="58" t="s">
        <v>315</v>
      </c>
      <c r="K293" s="58" t="s">
        <v>491</v>
      </c>
      <c r="L293" s="58">
        <v>40</v>
      </c>
      <c r="M293" s="58">
        <v>1.5</v>
      </c>
      <c r="N293" s="71">
        <v>60</v>
      </c>
      <c r="O293" s="100">
        <f t="array" ref="O293">IFERROR(INDEX($AD$11:$AO$1485,MATCH($B293&amp;$I293,$Z$11:$Z$1485&amp;$AG$11:$AG$1485,0),MATCH($C293,$AD$9:$AO$9,0)),"-")</f>
        <v>40</v>
      </c>
      <c r="P293" s="58">
        <v>22</v>
      </c>
      <c r="Q293" s="58">
        <v>2</v>
      </c>
      <c r="R293" s="100">
        <f t="array" ref="R293">IFERROR(INDEX($AD$11:$AO$1485,MATCH($B293&amp;$I293,$Z$11:$Z$1485&amp;$AG$11:$AG$1485,0),MATCH($D293,$AD$9:$AO$9,0)),"-")</f>
        <v>39.025700000000001</v>
      </c>
      <c r="S293" s="58">
        <v>17</v>
      </c>
      <c r="T293" s="58">
        <v>7</v>
      </c>
      <c r="U293" s="58">
        <v>5</v>
      </c>
      <c r="V293" s="58">
        <v>12</v>
      </c>
      <c r="W293" s="50">
        <f t="shared" si="34"/>
        <v>20</v>
      </c>
      <c r="X293" s="50">
        <f t="shared" si="35"/>
        <v>10</v>
      </c>
      <c r="Z293" s="27" t="str">
        <f t="shared" si="33"/>
        <v>M280×6</v>
      </c>
      <c r="AA293" s="28" t="s">
        <v>135</v>
      </c>
      <c r="AB293" s="28"/>
      <c r="AC293" s="28"/>
      <c r="AD293" s="27">
        <v>280</v>
      </c>
      <c r="AE293" s="27">
        <v>6</v>
      </c>
      <c r="AF293" s="28">
        <v>60</v>
      </c>
      <c r="AG293" s="30" t="s">
        <v>136</v>
      </c>
      <c r="AH293" s="30">
        <f>INDEX(공차방식!$C$6:$D$29,MATCH(AE293,공차방식!$B$6:$B$29,0),MATCH(RIGHT(AG293,1),공차방식!$C$5:$D$5,0))/1000</f>
        <v>0</v>
      </c>
      <c r="AI293" s="28">
        <f t="shared" ca="1" si="36"/>
        <v>276.43790000000001</v>
      </c>
      <c r="AJ293" s="28">
        <f t="shared" si="37"/>
        <v>276.10289999999998</v>
      </c>
      <c r="AK293" s="28">
        <f t="array" aca="1" ref="AK293" ca="1">ROUND(INDEX(공차방식!T$6:X$50,MATCH(AQ293&amp;AE293,공차방식!R$6:R$50&amp;공차방식!S$6:S$50,0),MATCH(VALUE(LEFT(AG293,1)),공차방식!T$5:X$5,0))/1000,4)</f>
        <v>0.33500000000000002</v>
      </c>
      <c r="AL293" s="28">
        <f t="shared" si="38"/>
        <v>274.13479999999998</v>
      </c>
      <c r="AM293" s="28">
        <f t="shared" si="39"/>
        <v>273.50479999999999</v>
      </c>
      <c r="AN293" s="28">
        <f t="array" ref="AN293">ROUND(INDEX(공차방식!H$6:L$29,MATCH(AE293,공차방식!B$6:B$29,0),MATCH(VALUE(LEFT(AG293,1)),공차방식!H$5:L$5,0))/1000,4)</f>
        <v>0.63</v>
      </c>
      <c r="AO293" s="28" t="s">
        <v>220</v>
      </c>
      <c r="AQ293" s="39">
        <f ca="1">OFFSET(공차방식!R$5,COUNTIF(공차방식!R$6:R$50,"&lt;"&amp;AD293)+1,0)</f>
        <v>355</v>
      </c>
    </row>
    <row r="294" spans="2:43" ht="15" x14ac:dyDescent="0.3">
      <c r="B294" s="72" t="str">
        <f t="shared" si="32"/>
        <v>M42×4</v>
      </c>
      <c r="C294" s="73" t="s">
        <v>212</v>
      </c>
      <c r="D294" s="73" t="s">
        <v>221</v>
      </c>
      <c r="E294" s="71" t="s">
        <v>0</v>
      </c>
      <c r="F294" s="58">
        <v>42</v>
      </c>
      <c r="G294" s="58">
        <v>4</v>
      </c>
      <c r="H294" s="71" t="s">
        <v>133</v>
      </c>
      <c r="I294" s="86" t="s">
        <v>415</v>
      </c>
      <c r="J294" s="58" t="s">
        <v>315</v>
      </c>
      <c r="K294" s="58" t="s">
        <v>491</v>
      </c>
      <c r="L294" s="58">
        <v>42</v>
      </c>
      <c r="M294" s="58">
        <v>4</v>
      </c>
      <c r="N294" s="71">
        <v>60</v>
      </c>
      <c r="O294" s="100">
        <f t="array" ref="O294">IFERROR(INDEX($AD$11:$AO$1485,MATCH($B294&amp;$I294,$Z$11:$Z$1485&amp;$AG$11:$AG$1485,0),MATCH($C294,$AD$9:$AO$9,0)),"-")</f>
        <v>42</v>
      </c>
      <c r="P294" s="58">
        <v>30</v>
      </c>
      <c r="Q294" s="58">
        <v>2</v>
      </c>
      <c r="R294" s="100">
        <f t="array" ref="R294">IFERROR(INDEX($AD$11:$AO$1485,MATCH($B294&amp;$I294,$Z$11:$Z$1485&amp;$AG$11:$AG$1485,0),MATCH($D294,$AD$9:$AO$9,0)),"-")</f>
        <v>39.401899999999998</v>
      </c>
      <c r="S294" s="58">
        <v>23</v>
      </c>
      <c r="T294" s="58">
        <v>9</v>
      </c>
      <c r="U294" s="58">
        <v>5</v>
      </c>
      <c r="V294" s="58">
        <v>8</v>
      </c>
      <c r="W294" s="50">
        <f t="shared" si="34"/>
        <v>28</v>
      </c>
      <c r="X294" s="50">
        <f t="shared" si="35"/>
        <v>14</v>
      </c>
      <c r="Z294" s="27" t="str">
        <f t="shared" si="33"/>
        <v>M280×4</v>
      </c>
      <c r="AA294" s="28" t="s">
        <v>135</v>
      </c>
      <c r="AB294" s="28"/>
      <c r="AC294" s="28"/>
      <c r="AD294" s="27">
        <v>280</v>
      </c>
      <c r="AE294" s="27">
        <v>4</v>
      </c>
      <c r="AF294" s="28">
        <v>60</v>
      </c>
      <c r="AG294" s="30" t="s">
        <v>136</v>
      </c>
      <c r="AH294" s="30">
        <f>INDEX(공차방식!$C$6:$D$29,MATCH(AE294,공차방식!$B$6:$B$29,0),MATCH(RIGHT(AG294,1),공차방식!$C$5:$D$5,0))/1000</f>
        <v>0</v>
      </c>
      <c r="AI294" s="28">
        <f t="shared" ca="1" si="36"/>
        <v>277.70190000000002</v>
      </c>
      <c r="AJ294" s="28">
        <f t="shared" si="37"/>
        <v>277.40190000000001</v>
      </c>
      <c r="AK294" s="28">
        <f t="array" aca="1" ref="AK294" ca="1">ROUND(INDEX(공차방식!T$6:X$50,MATCH(AQ294&amp;AE294,공차방식!R$6:R$50&amp;공차방식!S$6:S$50,0),MATCH(VALUE(LEFT(AG294,1)),공차방식!T$5:X$5,0))/1000,4)</f>
        <v>0.3</v>
      </c>
      <c r="AL294" s="28">
        <f t="shared" si="38"/>
        <v>276.14490000000001</v>
      </c>
      <c r="AM294" s="28">
        <f t="shared" si="39"/>
        <v>275.66989999999998</v>
      </c>
      <c r="AN294" s="28">
        <f t="array" ref="AN294">ROUND(INDEX(공차방식!H$6:L$29,MATCH(AE294,공차방식!B$6:B$29,0),MATCH(VALUE(LEFT(AG294,1)),공차방식!H$5:L$5,0))/1000,4)</f>
        <v>0.47499999999999998</v>
      </c>
      <c r="AO294" s="28" t="s">
        <v>220</v>
      </c>
      <c r="AQ294" s="39">
        <f ca="1">OFFSET(공차방식!R$5,COUNTIF(공차방식!R$6:R$50,"&lt;"&amp;AD294)+1,0)</f>
        <v>355</v>
      </c>
    </row>
    <row r="295" spans="2:43" ht="15" x14ac:dyDescent="0.3">
      <c r="B295" s="72" t="str">
        <f t="shared" si="32"/>
        <v>M42×3</v>
      </c>
      <c r="C295" s="73" t="s">
        <v>212</v>
      </c>
      <c r="D295" s="73" t="s">
        <v>221</v>
      </c>
      <c r="E295" s="71" t="s">
        <v>0</v>
      </c>
      <c r="F295" s="58">
        <v>42</v>
      </c>
      <c r="G295" s="58">
        <v>3</v>
      </c>
      <c r="H295" s="71" t="s">
        <v>133</v>
      </c>
      <c r="I295" s="86" t="s">
        <v>415</v>
      </c>
      <c r="J295" s="58" t="s">
        <v>315</v>
      </c>
      <c r="K295" s="58" t="s">
        <v>491</v>
      </c>
      <c r="L295" s="58">
        <v>42</v>
      </c>
      <c r="M295" s="58">
        <v>3</v>
      </c>
      <c r="N295" s="71">
        <v>60</v>
      </c>
      <c r="O295" s="100">
        <f t="array" ref="O295">IFERROR(INDEX($AD$11:$AO$1485,MATCH($B295&amp;$I295,$Z$11:$Z$1485&amp;$AG$11:$AG$1485,0),MATCH($C295,$AD$9:$AO$9,0)),"-")</f>
        <v>42</v>
      </c>
      <c r="P295" s="58">
        <v>30</v>
      </c>
      <c r="Q295" s="58">
        <v>2</v>
      </c>
      <c r="R295" s="100">
        <f t="array" ref="R295">IFERROR(INDEX($AD$11:$AO$1485,MATCH($B295&amp;$I295,$Z$11:$Z$1485&amp;$AG$11:$AG$1485,0),MATCH($D295,$AD$9:$AO$9,0)),"-")</f>
        <v>40.051400000000001</v>
      </c>
      <c r="S295" s="58">
        <v>23</v>
      </c>
      <c r="T295" s="58">
        <v>9</v>
      </c>
      <c r="U295" s="58">
        <v>5</v>
      </c>
      <c r="V295" s="58">
        <v>9</v>
      </c>
      <c r="W295" s="50">
        <f t="shared" si="34"/>
        <v>28</v>
      </c>
      <c r="X295" s="50">
        <f t="shared" si="35"/>
        <v>14</v>
      </c>
      <c r="Z295" s="27" t="str">
        <f t="shared" si="33"/>
        <v>M295×6</v>
      </c>
      <c r="AA295" s="28" t="s">
        <v>135</v>
      </c>
      <c r="AB295" s="28"/>
      <c r="AC295" s="28"/>
      <c r="AD295" s="27">
        <v>295</v>
      </c>
      <c r="AE295" s="27">
        <v>6</v>
      </c>
      <c r="AF295" s="28">
        <v>60</v>
      </c>
      <c r="AG295" s="30" t="s">
        <v>136</v>
      </c>
      <c r="AH295" s="30">
        <f>INDEX(공차방식!$C$6:$D$29,MATCH(AE295,공차방식!$B$6:$B$29,0),MATCH(RIGHT(AG295,1),공차방식!$C$5:$D$5,0))/1000</f>
        <v>0</v>
      </c>
      <c r="AI295" s="28">
        <f t="shared" ca="1" si="36"/>
        <v>291.43790000000001</v>
      </c>
      <c r="AJ295" s="28">
        <f t="shared" si="37"/>
        <v>291.10289999999998</v>
      </c>
      <c r="AK295" s="28">
        <f t="array" aca="1" ref="AK295" ca="1">ROUND(INDEX(공차방식!T$6:X$50,MATCH(AQ295&amp;AE295,공차방식!R$6:R$50&amp;공차방식!S$6:S$50,0),MATCH(VALUE(LEFT(AG295,1)),공차방식!T$5:X$5,0))/1000,4)</f>
        <v>0.33500000000000002</v>
      </c>
      <c r="AL295" s="28">
        <f t="shared" si="38"/>
        <v>289.13479999999998</v>
      </c>
      <c r="AM295" s="28">
        <f t="shared" si="39"/>
        <v>288.50479999999999</v>
      </c>
      <c r="AN295" s="28">
        <f t="array" ref="AN295">ROUND(INDEX(공차방식!H$6:L$29,MATCH(AE295,공차방식!B$6:B$29,0),MATCH(VALUE(LEFT(AG295,1)),공차방식!H$5:L$5,0))/1000,4)</f>
        <v>0.63</v>
      </c>
      <c r="AO295" s="28" t="s">
        <v>220</v>
      </c>
      <c r="AQ295" s="39">
        <f ca="1">OFFSET(공차방식!R$5,COUNTIF(공차방식!R$6:R$50,"&lt;"&amp;AD295)+1,0)</f>
        <v>355</v>
      </c>
    </row>
    <row r="296" spans="2:43" ht="15" x14ac:dyDescent="0.3">
      <c r="B296" s="72" t="str">
        <f t="shared" si="32"/>
        <v>M42×2</v>
      </c>
      <c r="C296" s="73" t="s">
        <v>212</v>
      </c>
      <c r="D296" s="73" t="s">
        <v>221</v>
      </c>
      <c r="E296" s="71" t="s">
        <v>0</v>
      </c>
      <c r="F296" s="58">
        <v>42</v>
      </c>
      <c r="G296" s="58">
        <v>2</v>
      </c>
      <c r="H296" s="71" t="s">
        <v>133</v>
      </c>
      <c r="I296" s="86" t="s">
        <v>415</v>
      </c>
      <c r="J296" s="58" t="s">
        <v>315</v>
      </c>
      <c r="K296" s="58" t="s">
        <v>491</v>
      </c>
      <c r="L296" s="58">
        <v>42</v>
      </c>
      <c r="M296" s="58">
        <v>2</v>
      </c>
      <c r="N296" s="71">
        <v>60</v>
      </c>
      <c r="O296" s="100">
        <f t="array" ref="O296">IFERROR(INDEX($AD$11:$AO$1485,MATCH($B296&amp;$I296,$Z$11:$Z$1485&amp;$AG$11:$AG$1485,0),MATCH($C296,$AD$9:$AO$9,0)),"-")</f>
        <v>42</v>
      </c>
      <c r="P296" s="58">
        <v>30</v>
      </c>
      <c r="Q296" s="58">
        <v>2</v>
      </c>
      <c r="R296" s="100">
        <f t="array" ref="R296">IFERROR(INDEX($AD$11:$AO$1485,MATCH($B296&amp;$I296,$Z$11:$Z$1485&amp;$AG$11:$AG$1485,0),MATCH($D296,$AD$9:$AO$9,0)),"-")</f>
        <v>40.701000000000001</v>
      </c>
      <c r="S296" s="58">
        <v>23</v>
      </c>
      <c r="T296" s="58">
        <v>9</v>
      </c>
      <c r="U296" s="58">
        <v>5</v>
      </c>
      <c r="V296" s="58">
        <v>10</v>
      </c>
      <c r="W296" s="50">
        <f t="shared" si="34"/>
        <v>28</v>
      </c>
      <c r="X296" s="50">
        <f t="shared" si="35"/>
        <v>14</v>
      </c>
      <c r="Z296" s="27" t="str">
        <f t="shared" si="33"/>
        <v>M295×4</v>
      </c>
      <c r="AA296" s="28" t="s">
        <v>135</v>
      </c>
      <c r="AB296" s="28"/>
      <c r="AC296" s="28"/>
      <c r="AD296" s="27">
        <v>295</v>
      </c>
      <c r="AE296" s="27">
        <v>4</v>
      </c>
      <c r="AF296" s="28">
        <v>60</v>
      </c>
      <c r="AG296" s="30" t="s">
        <v>136</v>
      </c>
      <c r="AH296" s="30">
        <f>INDEX(공차방식!$C$6:$D$29,MATCH(AE296,공차방식!$B$6:$B$29,0),MATCH(RIGHT(AG296,1),공차방식!$C$5:$D$5,0))/1000</f>
        <v>0</v>
      </c>
      <c r="AI296" s="28">
        <f t="shared" ca="1" si="36"/>
        <v>292.70190000000002</v>
      </c>
      <c r="AJ296" s="28">
        <f t="shared" si="37"/>
        <v>292.40190000000001</v>
      </c>
      <c r="AK296" s="28">
        <f t="array" aca="1" ref="AK296" ca="1">ROUND(INDEX(공차방식!T$6:X$50,MATCH(AQ296&amp;AE296,공차방식!R$6:R$50&amp;공차방식!S$6:S$50,0),MATCH(VALUE(LEFT(AG296,1)),공차방식!T$5:X$5,0))/1000,4)</f>
        <v>0.3</v>
      </c>
      <c r="AL296" s="28">
        <f t="shared" si="38"/>
        <v>291.14490000000001</v>
      </c>
      <c r="AM296" s="28">
        <f t="shared" si="39"/>
        <v>290.66989999999998</v>
      </c>
      <c r="AN296" s="28">
        <f t="array" ref="AN296">ROUND(INDEX(공차방식!H$6:L$29,MATCH(AE296,공차방식!B$6:B$29,0),MATCH(VALUE(LEFT(AG296,1)),공차방식!H$5:L$5,0))/1000,4)</f>
        <v>0.47499999999999998</v>
      </c>
      <c r="AO296" s="28" t="s">
        <v>220</v>
      </c>
      <c r="AQ296" s="39">
        <f ca="1">OFFSET(공차방식!R$5,COUNTIF(공차방식!R$6:R$50,"&lt;"&amp;AD296)+1,0)</f>
        <v>355</v>
      </c>
    </row>
    <row r="297" spans="2:43" ht="15" x14ac:dyDescent="0.3">
      <c r="B297" s="72" t="str">
        <f t="shared" si="32"/>
        <v>M42×1.5</v>
      </c>
      <c r="C297" s="73" t="s">
        <v>212</v>
      </c>
      <c r="D297" s="73" t="s">
        <v>221</v>
      </c>
      <c r="E297" s="71" t="s">
        <v>0</v>
      </c>
      <c r="F297" s="58">
        <v>42</v>
      </c>
      <c r="G297" s="58">
        <v>1.5</v>
      </c>
      <c r="H297" s="71" t="s">
        <v>133</v>
      </c>
      <c r="I297" s="86" t="s">
        <v>415</v>
      </c>
      <c r="J297" s="58" t="s">
        <v>315</v>
      </c>
      <c r="K297" s="58" t="s">
        <v>491</v>
      </c>
      <c r="L297" s="58">
        <v>42</v>
      </c>
      <c r="M297" s="58">
        <v>1.5</v>
      </c>
      <c r="N297" s="71">
        <v>60</v>
      </c>
      <c r="O297" s="100">
        <f t="array" ref="O297">IFERROR(INDEX($AD$11:$AO$1485,MATCH($B297&amp;$I297,$Z$11:$Z$1485&amp;$AG$11:$AG$1485,0),MATCH($C297,$AD$9:$AO$9,0)),"-")</f>
        <v>42</v>
      </c>
      <c r="P297" s="58">
        <v>22</v>
      </c>
      <c r="Q297" s="58">
        <v>2</v>
      </c>
      <c r="R297" s="100">
        <f t="array" ref="R297">IFERROR(INDEX($AD$11:$AO$1485,MATCH($B297&amp;$I297,$Z$11:$Z$1485&amp;$AG$11:$AG$1485,0),MATCH($D297,$AD$9:$AO$9,0)),"-")</f>
        <v>41.025700000000001</v>
      </c>
      <c r="S297" s="58">
        <v>17</v>
      </c>
      <c r="T297" s="58">
        <v>7</v>
      </c>
      <c r="U297" s="58">
        <v>5</v>
      </c>
      <c r="V297" s="58">
        <v>12</v>
      </c>
      <c r="W297" s="50">
        <f t="shared" si="34"/>
        <v>20</v>
      </c>
      <c r="X297" s="50">
        <f t="shared" si="35"/>
        <v>10</v>
      </c>
      <c r="Z297" s="27" t="str">
        <f t="shared" si="33"/>
        <v>M290×6</v>
      </c>
      <c r="AA297" s="28" t="s">
        <v>135</v>
      </c>
      <c r="AB297" s="28"/>
      <c r="AC297" s="28"/>
      <c r="AD297" s="27">
        <v>290</v>
      </c>
      <c r="AE297" s="27">
        <v>6</v>
      </c>
      <c r="AF297" s="28">
        <v>60</v>
      </c>
      <c r="AG297" s="30" t="s">
        <v>136</v>
      </c>
      <c r="AH297" s="30">
        <f>INDEX(공차방식!$C$6:$D$29,MATCH(AE297,공차방식!$B$6:$B$29,0),MATCH(RIGHT(AG297,1),공차방식!$C$5:$D$5,0))/1000</f>
        <v>0</v>
      </c>
      <c r="AI297" s="28">
        <f t="shared" ca="1" si="36"/>
        <v>286.43790000000001</v>
      </c>
      <c r="AJ297" s="28">
        <f t="shared" si="37"/>
        <v>286.10289999999998</v>
      </c>
      <c r="AK297" s="28">
        <f t="array" aca="1" ref="AK297" ca="1">ROUND(INDEX(공차방식!T$6:X$50,MATCH(AQ297&amp;AE297,공차방식!R$6:R$50&amp;공차방식!S$6:S$50,0),MATCH(VALUE(LEFT(AG297,1)),공차방식!T$5:X$5,0))/1000,4)</f>
        <v>0.33500000000000002</v>
      </c>
      <c r="AL297" s="28">
        <f t="shared" si="38"/>
        <v>284.13479999999998</v>
      </c>
      <c r="AM297" s="28">
        <f t="shared" si="39"/>
        <v>283.50479999999999</v>
      </c>
      <c r="AN297" s="28">
        <f t="array" ref="AN297">ROUND(INDEX(공차방식!H$6:L$29,MATCH(AE297,공차방식!B$6:B$29,0),MATCH(VALUE(LEFT(AG297,1)),공차방식!H$5:L$5,0))/1000,4)</f>
        <v>0.63</v>
      </c>
      <c r="AO297" s="28" t="s">
        <v>220</v>
      </c>
      <c r="AQ297" s="39">
        <f ca="1">OFFSET(공차방식!R$5,COUNTIF(공차방식!R$6:R$50,"&lt;"&amp;AD297)+1,0)</f>
        <v>355</v>
      </c>
    </row>
    <row r="298" spans="2:43" ht="15" x14ac:dyDescent="0.3">
      <c r="B298" s="72" t="str">
        <f t="shared" si="32"/>
        <v>M45×4</v>
      </c>
      <c r="C298" s="73" t="s">
        <v>212</v>
      </c>
      <c r="D298" s="73" t="s">
        <v>221</v>
      </c>
      <c r="E298" s="71" t="s">
        <v>0</v>
      </c>
      <c r="F298" s="58">
        <v>45</v>
      </c>
      <c r="G298" s="58">
        <v>4</v>
      </c>
      <c r="H298" s="71" t="s">
        <v>133</v>
      </c>
      <c r="I298" s="86" t="s">
        <v>415</v>
      </c>
      <c r="J298" s="58" t="s">
        <v>315</v>
      </c>
      <c r="K298" s="58" t="s">
        <v>491</v>
      </c>
      <c r="L298" s="58">
        <v>45</v>
      </c>
      <c r="M298" s="58">
        <v>4</v>
      </c>
      <c r="N298" s="71">
        <v>60</v>
      </c>
      <c r="O298" s="100">
        <f t="array" ref="O298">IFERROR(INDEX($AD$11:$AO$1485,MATCH($B298&amp;$I298,$Z$11:$Z$1485&amp;$AG$11:$AG$1485,0),MATCH($C298,$AD$9:$AO$9,0)),"-")</f>
        <v>45</v>
      </c>
      <c r="P298" s="58">
        <v>30</v>
      </c>
      <c r="Q298" s="58">
        <v>2</v>
      </c>
      <c r="R298" s="100">
        <f t="array" ref="R298">IFERROR(INDEX($AD$11:$AO$1485,MATCH($B298&amp;$I298,$Z$11:$Z$1485&amp;$AG$11:$AG$1485,0),MATCH($D298,$AD$9:$AO$9,0)),"-")</f>
        <v>42.401899999999998</v>
      </c>
      <c r="S298" s="58">
        <v>23</v>
      </c>
      <c r="T298" s="58">
        <v>9</v>
      </c>
      <c r="U298" s="58">
        <v>5</v>
      </c>
      <c r="V298" s="58">
        <v>8</v>
      </c>
      <c r="W298" s="50">
        <f t="shared" si="34"/>
        <v>28</v>
      </c>
      <c r="X298" s="50">
        <f t="shared" si="35"/>
        <v>14</v>
      </c>
      <c r="Z298" s="27" t="str">
        <f t="shared" si="33"/>
        <v>M290×4</v>
      </c>
      <c r="AA298" s="28" t="s">
        <v>135</v>
      </c>
      <c r="AB298" s="28"/>
      <c r="AC298" s="28"/>
      <c r="AD298" s="27">
        <v>290</v>
      </c>
      <c r="AE298" s="27">
        <v>4</v>
      </c>
      <c r="AF298" s="28">
        <v>60</v>
      </c>
      <c r="AG298" s="30" t="s">
        <v>136</v>
      </c>
      <c r="AH298" s="30">
        <f>INDEX(공차방식!$C$6:$D$29,MATCH(AE298,공차방식!$B$6:$B$29,0),MATCH(RIGHT(AG298,1),공차방식!$C$5:$D$5,0))/1000</f>
        <v>0</v>
      </c>
      <c r="AI298" s="28">
        <f t="shared" ca="1" si="36"/>
        <v>287.70190000000002</v>
      </c>
      <c r="AJ298" s="28">
        <f t="shared" si="37"/>
        <v>287.40190000000001</v>
      </c>
      <c r="AK298" s="28">
        <f t="array" aca="1" ref="AK298" ca="1">ROUND(INDEX(공차방식!T$6:X$50,MATCH(AQ298&amp;AE298,공차방식!R$6:R$50&amp;공차방식!S$6:S$50,0),MATCH(VALUE(LEFT(AG298,1)),공차방식!T$5:X$5,0))/1000,4)</f>
        <v>0.3</v>
      </c>
      <c r="AL298" s="28">
        <f t="shared" si="38"/>
        <v>286.14490000000001</v>
      </c>
      <c r="AM298" s="28">
        <f t="shared" si="39"/>
        <v>285.66989999999998</v>
      </c>
      <c r="AN298" s="28">
        <f t="array" ref="AN298">ROUND(INDEX(공차방식!H$6:L$29,MATCH(AE298,공차방식!B$6:B$29,0),MATCH(VALUE(LEFT(AG298,1)),공차방식!H$5:L$5,0))/1000,4)</f>
        <v>0.47499999999999998</v>
      </c>
      <c r="AO298" s="28" t="s">
        <v>220</v>
      </c>
      <c r="AQ298" s="39">
        <f ca="1">OFFSET(공차방식!R$5,COUNTIF(공차방식!R$6:R$50,"&lt;"&amp;AD298)+1,0)</f>
        <v>355</v>
      </c>
    </row>
    <row r="299" spans="2:43" ht="15" x14ac:dyDescent="0.3">
      <c r="B299" s="72" t="str">
        <f t="shared" si="32"/>
        <v>M45×3</v>
      </c>
      <c r="C299" s="73" t="s">
        <v>212</v>
      </c>
      <c r="D299" s="73" t="s">
        <v>221</v>
      </c>
      <c r="E299" s="71" t="s">
        <v>0</v>
      </c>
      <c r="F299" s="58">
        <v>45</v>
      </c>
      <c r="G299" s="58">
        <v>3</v>
      </c>
      <c r="H299" s="71" t="s">
        <v>133</v>
      </c>
      <c r="I299" s="86" t="s">
        <v>415</v>
      </c>
      <c r="J299" s="58" t="s">
        <v>315</v>
      </c>
      <c r="K299" s="58" t="s">
        <v>491</v>
      </c>
      <c r="L299" s="58">
        <v>45</v>
      </c>
      <c r="M299" s="58">
        <v>3</v>
      </c>
      <c r="N299" s="71">
        <v>60</v>
      </c>
      <c r="O299" s="100">
        <f t="array" ref="O299">IFERROR(INDEX($AD$11:$AO$1485,MATCH($B299&amp;$I299,$Z$11:$Z$1485&amp;$AG$11:$AG$1485,0),MATCH($C299,$AD$9:$AO$9,0)),"-")</f>
        <v>45</v>
      </c>
      <c r="P299" s="58">
        <v>30</v>
      </c>
      <c r="Q299" s="58">
        <v>2</v>
      </c>
      <c r="R299" s="100">
        <f t="array" ref="R299">IFERROR(INDEX($AD$11:$AO$1485,MATCH($B299&amp;$I299,$Z$11:$Z$1485&amp;$AG$11:$AG$1485,0),MATCH($D299,$AD$9:$AO$9,0)),"-")</f>
        <v>43.051400000000001</v>
      </c>
      <c r="S299" s="58">
        <v>23</v>
      </c>
      <c r="T299" s="58">
        <v>9</v>
      </c>
      <c r="U299" s="58">
        <v>5</v>
      </c>
      <c r="V299" s="58">
        <v>9</v>
      </c>
      <c r="W299" s="50">
        <f t="shared" si="34"/>
        <v>28</v>
      </c>
      <c r="X299" s="50">
        <f t="shared" si="35"/>
        <v>14</v>
      </c>
      <c r="Z299" s="27" t="str">
        <f t="shared" si="33"/>
        <v>M295×6</v>
      </c>
      <c r="AA299" s="28" t="s">
        <v>135</v>
      </c>
      <c r="AB299" s="28"/>
      <c r="AC299" s="28"/>
      <c r="AD299" s="27">
        <v>295</v>
      </c>
      <c r="AE299" s="27">
        <v>6</v>
      </c>
      <c r="AF299" s="28">
        <v>60</v>
      </c>
      <c r="AG299" s="30" t="s">
        <v>136</v>
      </c>
      <c r="AH299" s="30">
        <f>INDEX(공차방식!$C$6:$D$29,MATCH(AE299,공차방식!$B$6:$B$29,0),MATCH(RIGHT(AG299,1),공차방식!$C$5:$D$5,0))/1000</f>
        <v>0</v>
      </c>
      <c r="AI299" s="28">
        <f t="shared" ca="1" si="36"/>
        <v>291.43790000000001</v>
      </c>
      <c r="AJ299" s="28">
        <f t="shared" si="37"/>
        <v>291.10289999999998</v>
      </c>
      <c r="AK299" s="28">
        <f t="array" aca="1" ref="AK299" ca="1">ROUND(INDEX(공차방식!T$6:X$50,MATCH(AQ299&amp;AE299,공차방식!R$6:R$50&amp;공차방식!S$6:S$50,0),MATCH(VALUE(LEFT(AG299,1)),공차방식!T$5:X$5,0))/1000,4)</f>
        <v>0.33500000000000002</v>
      </c>
      <c r="AL299" s="28">
        <f t="shared" si="38"/>
        <v>289.13479999999998</v>
      </c>
      <c r="AM299" s="28">
        <f t="shared" si="39"/>
        <v>288.50479999999999</v>
      </c>
      <c r="AN299" s="28">
        <f t="array" ref="AN299">ROUND(INDEX(공차방식!H$6:L$29,MATCH(AE299,공차방식!B$6:B$29,0),MATCH(VALUE(LEFT(AG299,1)),공차방식!H$5:L$5,0))/1000,4)</f>
        <v>0.63</v>
      </c>
      <c r="AO299" s="28" t="s">
        <v>220</v>
      </c>
      <c r="AQ299" s="39">
        <f ca="1">OFFSET(공차방식!R$5,COUNTIF(공차방식!R$6:R$50,"&lt;"&amp;AD299)+1,0)</f>
        <v>355</v>
      </c>
    </row>
    <row r="300" spans="2:43" ht="15" x14ac:dyDescent="0.3">
      <c r="B300" s="72" t="str">
        <f t="shared" si="32"/>
        <v>M45×2</v>
      </c>
      <c r="C300" s="73" t="s">
        <v>212</v>
      </c>
      <c r="D300" s="73" t="s">
        <v>221</v>
      </c>
      <c r="E300" s="71" t="s">
        <v>0</v>
      </c>
      <c r="F300" s="58">
        <v>45</v>
      </c>
      <c r="G300" s="58">
        <v>2</v>
      </c>
      <c r="H300" s="71" t="s">
        <v>133</v>
      </c>
      <c r="I300" s="86" t="s">
        <v>415</v>
      </c>
      <c r="J300" s="58" t="s">
        <v>315</v>
      </c>
      <c r="K300" s="58" t="s">
        <v>491</v>
      </c>
      <c r="L300" s="58">
        <v>45</v>
      </c>
      <c r="M300" s="58">
        <v>2</v>
      </c>
      <c r="N300" s="71">
        <v>60</v>
      </c>
      <c r="O300" s="100">
        <f t="array" ref="O300">IFERROR(INDEX($AD$11:$AO$1485,MATCH($B300&amp;$I300,$Z$11:$Z$1485&amp;$AG$11:$AG$1485,0),MATCH($C300,$AD$9:$AO$9,0)),"-")</f>
        <v>45</v>
      </c>
      <c r="P300" s="58">
        <v>30</v>
      </c>
      <c r="Q300" s="58">
        <v>2</v>
      </c>
      <c r="R300" s="100">
        <f t="array" ref="R300">IFERROR(INDEX($AD$11:$AO$1485,MATCH($B300&amp;$I300,$Z$11:$Z$1485&amp;$AG$11:$AG$1485,0),MATCH($D300,$AD$9:$AO$9,0)),"-")</f>
        <v>43.701000000000001</v>
      </c>
      <c r="S300" s="58">
        <v>23</v>
      </c>
      <c r="T300" s="58">
        <v>9</v>
      </c>
      <c r="U300" s="58">
        <v>5</v>
      </c>
      <c r="V300" s="58">
        <v>10</v>
      </c>
      <c r="W300" s="50">
        <f t="shared" si="34"/>
        <v>28</v>
      </c>
      <c r="X300" s="50">
        <f t="shared" si="35"/>
        <v>14</v>
      </c>
      <c r="Z300" s="27" t="str">
        <f t="shared" si="33"/>
        <v>M295×4</v>
      </c>
      <c r="AA300" s="28" t="s">
        <v>135</v>
      </c>
      <c r="AB300" s="28"/>
      <c r="AC300" s="28"/>
      <c r="AD300" s="27">
        <v>295</v>
      </c>
      <c r="AE300" s="27">
        <v>4</v>
      </c>
      <c r="AF300" s="28">
        <v>60</v>
      </c>
      <c r="AG300" s="30" t="s">
        <v>136</v>
      </c>
      <c r="AH300" s="30">
        <f>INDEX(공차방식!$C$6:$D$29,MATCH(AE300,공차방식!$B$6:$B$29,0),MATCH(RIGHT(AG300,1),공차방식!$C$5:$D$5,0))/1000</f>
        <v>0</v>
      </c>
      <c r="AI300" s="28">
        <f t="shared" ca="1" si="36"/>
        <v>292.70190000000002</v>
      </c>
      <c r="AJ300" s="28">
        <f t="shared" si="37"/>
        <v>292.40190000000001</v>
      </c>
      <c r="AK300" s="28">
        <f t="array" aca="1" ref="AK300" ca="1">ROUND(INDEX(공차방식!T$6:X$50,MATCH(AQ300&amp;AE300,공차방식!R$6:R$50&amp;공차방식!S$6:S$50,0),MATCH(VALUE(LEFT(AG300,1)),공차방식!T$5:X$5,0))/1000,4)</f>
        <v>0.3</v>
      </c>
      <c r="AL300" s="28">
        <f t="shared" si="38"/>
        <v>291.14490000000001</v>
      </c>
      <c r="AM300" s="28">
        <f t="shared" si="39"/>
        <v>290.66989999999998</v>
      </c>
      <c r="AN300" s="28">
        <f t="array" ref="AN300">ROUND(INDEX(공차방식!H$6:L$29,MATCH(AE300,공차방식!B$6:B$29,0),MATCH(VALUE(LEFT(AG300,1)),공차방식!H$5:L$5,0))/1000,4)</f>
        <v>0.47499999999999998</v>
      </c>
      <c r="AO300" s="28" t="s">
        <v>220</v>
      </c>
      <c r="AQ300" s="39">
        <f ca="1">OFFSET(공차방식!R$5,COUNTIF(공차방식!R$6:R$50,"&lt;"&amp;AD300)+1,0)</f>
        <v>355</v>
      </c>
    </row>
    <row r="301" spans="2:43" ht="15" x14ac:dyDescent="0.3">
      <c r="B301" s="72" t="str">
        <f t="shared" si="32"/>
        <v>M45×1.5</v>
      </c>
      <c r="C301" s="73" t="s">
        <v>212</v>
      </c>
      <c r="D301" s="73" t="s">
        <v>221</v>
      </c>
      <c r="E301" s="71" t="s">
        <v>0</v>
      </c>
      <c r="F301" s="58">
        <v>45</v>
      </c>
      <c r="G301" s="58">
        <v>1.5</v>
      </c>
      <c r="H301" s="71" t="s">
        <v>133</v>
      </c>
      <c r="I301" s="86" t="s">
        <v>415</v>
      </c>
      <c r="J301" s="58" t="s">
        <v>315</v>
      </c>
      <c r="K301" s="58" t="s">
        <v>491</v>
      </c>
      <c r="L301" s="58">
        <v>45</v>
      </c>
      <c r="M301" s="58">
        <v>1.5</v>
      </c>
      <c r="N301" s="71">
        <v>60</v>
      </c>
      <c r="O301" s="100">
        <f t="array" ref="O301">IFERROR(INDEX($AD$11:$AO$1485,MATCH($B301&amp;$I301,$Z$11:$Z$1485&amp;$AG$11:$AG$1485,0),MATCH($C301,$AD$9:$AO$9,0)),"-")</f>
        <v>45</v>
      </c>
      <c r="P301" s="58">
        <v>22</v>
      </c>
      <c r="Q301" s="58">
        <v>2</v>
      </c>
      <c r="R301" s="100">
        <f t="array" ref="R301">IFERROR(INDEX($AD$11:$AO$1485,MATCH($B301&amp;$I301,$Z$11:$Z$1485&amp;$AG$11:$AG$1485,0),MATCH($D301,$AD$9:$AO$9,0)),"-")</f>
        <v>44.025700000000001</v>
      </c>
      <c r="S301" s="58">
        <v>17</v>
      </c>
      <c r="T301" s="58">
        <v>7</v>
      </c>
      <c r="U301" s="58">
        <v>5</v>
      </c>
      <c r="V301" s="58">
        <v>12</v>
      </c>
      <c r="W301" s="50">
        <f t="shared" si="34"/>
        <v>20</v>
      </c>
      <c r="X301" s="50">
        <f t="shared" si="35"/>
        <v>10</v>
      </c>
      <c r="Z301" s="27" t="str">
        <f t="shared" si="33"/>
        <v>M300×6</v>
      </c>
      <c r="AA301" s="28" t="s">
        <v>135</v>
      </c>
      <c r="AB301" s="28"/>
      <c r="AC301" s="28"/>
      <c r="AD301" s="27">
        <v>300</v>
      </c>
      <c r="AE301" s="27">
        <v>6</v>
      </c>
      <c r="AF301" s="28">
        <v>60</v>
      </c>
      <c r="AG301" s="30" t="s">
        <v>136</v>
      </c>
      <c r="AH301" s="30">
        <f>INDEX(공차방식!$C$6:$D$29,MATCH(AE301,공차방식!$B$6:$B$29,0),MATCH(RIGHT(AG301,1),공차방식!$C$5:$D$5,0))/1000</f>
        <v>0</v>
      </c>
      <c r="AI301" s="28">
        <f t="shared" ca="1" si="36"/>
        <v>296.43790000000001</v>
      </c>
      <c r="AJ301" s="28">
        <f t="shared" si="37"/>
        <v>296.10289999999998</v>
      </c>
      <c r="AK301" s="28">
        <f t="array" aca="1" ref="AK301" ca="1">ROUND(INDEX(공차방식!T$6:X$50,MATCH(AQ301&amp;AE301,공차방식!R$6:R$50&amp;공차방식!S$6:S$50,0),MATCH(VALUE(LEFT(AG301,1)),공차방식!T$5:X$5,0))/1000,4)</f>
        <v>0.33500000000000002</v>
      </c>
      <c r="AL301" s="28">
        <f t="shared" si="38"/>
        <v>294.13479999999998</v>
      </c>
      <c r="AM301" s="28">
        <f t="shared" si="39"/>
        <v>293.50479999999999</v>
      </c>
      <c r="AN301" s="28">
        <f t="array" ref="AN301">ROUND(INDEX(공차방식!H$6:L$29,MATCH(AE301,공차방식!B$6:B$29,0),MATCH(VALUE(LEFT(AG301,1)),공차방식!H$5:L$5,0))/1000,4)</f>
        <v>0.63</v>
      </c>
      <c r="AO301" s="28" t="s">
        <v>220</v>
      </c>
      <c r="AQ301" s="39">
        <f ca="1">OFFSET(공차방식!R$5,COUNTIF(공차방식!R$6:R$50,"&lt;"&amp;AD301)+1,0)</f>
        <v>355</v>
      </c>
    </row>
    <row r="302" spans="2:43" ht="15" x14ac:dyDescent="0.3">
      <c r="B302" s="72" t="str">
        <f t="shared" si="32"/>
        <v>M48×4</v>
      </c>
      <c r="C302" s="73" t="s">
        <v>212</v>
      </c>
      <c r="D302" s="73" t="s">
        <v>221</v>
      </c>
      <c r="E302" s="71" t="s">
        <v>0</v>
      </c>
      <c r="F302" s="58">
        <v>48</v>
      </c>
      <c r="G302" s="58">
        <v>4</v>
      </c>
      <c r="H302" s="71" t="s">
        <v>133</v>
      </c>
      <c r="I302" s="86" t="s">
        <v>415</v>
      </c>
      <c r="J302" s="58" t="s">
        <v>315</v>
      </c>
      <c r="K302" s="58" t="s">
        <v>491</v>
      </c>
      <c r="L302" s="58">
        <v>48</v>
      </c>
      <c r="M302" s="58">
        <v>4</v>
      </c>
      <c r="N302" s="71">
        <v>60</v>
      </c>
      <c r="O302" s="100">
        <f t="array" ref="O302">IFERROR(INDEX($AD$11:$AO$1485,MATCH($B302&amp;$I302,$Z$11:$Z$1485&amp;$AG$11:$AG$1485,0),MATCH($C302,$AD$9:$AO$9,0)),"-")</f>
        <v>48</v>
      </c>
      <c r="P302" s="58">
        <v>30</v>
      </c>
      <c r="Q302" s="58">
        <v>2</v>
      </c>
      <c r="R302" s="100">
        <f t="array" ref="R302">IFERROR(INDEX($AD$11:$AO$1485,MATCH($B302&amp;$I302,$Z$11:$Z$1485&amp;$AG$11:$AG$1485,0),MATCH($D302,$AD$9:$AO$9,0)),"-")</f>
        <v>45.401899999999998</v>
      </c>
      <c r="S302" s="58">
        <v>23</v>
      </c>
      <c r="T302" s="58">
        <v>9</v>
      </c>
      <c r="U302" s="58">
        <v>5</v>
      </c>
      <c r="V302" s="58">
        <v>8</v>
      </c>
      <c r="W302" s="50">
        <f t="shared" si="34"/>
        <v>28</v>
      </c>
      <c r="X302" s="50">
        <f t="shared" si="35"/>
        <v>14</v>
      </c>
      <c r="Z302" s="27" t="str">
        <f t="shared" si="33"/>
        <v>M300×4</v>
      </c>
      <c r="AA302" s="28" t="s">
        <v>135</v>
      </c>
      <c r="AB302" s="28"/>
      <c r="AC302" s="28"/>
      <c r="AD302" s="27">
        <v>300</v>
      </c>
      <c r="AE302" s="27">
        <v>4</v>
      </c>
      <c r="AF302" s="28">
        <v>60</v>
      </c>
      <c r="AG302" s="30" t="s">
        <v>136</v>
      </c>
      <c r="AH302" s="30">
        <f>INDEX(공차방식!$C$6:$D$29,MATCH(AE302,공차방식!$B$6:$B$29,0),MATCH(RIGHT(AG302,1),공차방식!$C$5:$D$5,0))/1000</f>
        <v>0</v>
      </c>
      <c r="AI302" s="28">
        <f t="shared" ca="1" si="36"/>
        <v>297.70190000000002</v>
      </c>
      <c r="AJ302" s="28">
        <f t="shared" si="37"/>
        <v>297.40190000000001</v>
      </c>
      <c r="AK302" s="28">
        <f t="array" aca="1" ref="AK302" ca="1">ROUND(INDEX(공차방식!T$6:X$50,MATCH(AQ302&amp;AE302,공차방식!R$6:R$50&amp;공차방식!S$6:S$50,0),MATCH(VALUE(LEFT(AG302,1)),공차방식!T$5:X$5,0))/1000,4)</f>
        <v>0.3</v>
      </c>
      <c r="AL302" s="28">
        <f t="shared" si="38"/>
        <v>296.14490000000001</v>
      </c>
      <c r="AM302" s="28">
        <f t="shared" si="39"/>
        <v>295.66989999999998</v>
      </c>
      <c r="AN302" s="28">
        <f t="array" ref="AN302">ROUND(INDEX(공차방식!H$6:L$29,MATCH(AE302,공차방식!B$6:B$29,0),MATCH(VALUE(LEFT(AG302,1)),공차방식!H$5:L$5,0))/1000,4)</f>
        <v>0.47499999999999998</v>
      </c>
      <c r="AO302" s="28" t="s">
        <v>220</v>
      </c>
      <c r="AQ302" s="39">
        <f ca="1">OFFSET(공차방식!R$5,COUNTIF(공차방식!R$6:R$50,"&lt;"&amp;AD302)+1,0)</f>
        <v>355</v>
      </c>
    </row>
    <row r="303" spans="2:43" ht="15" x14ac:dyDescent="0.3">
      <c r="B303" s="72" t="str">
        <f t="shared" si="32"/>
        <v>M48×3</v>
      </c>
      <c r="C303" s="73" t="s">
        <v>212</v>
      </c>
      <c r="D303" s="73" t="s">
        <v>221</v>
      </c>
      <c r="E303" s="71" t="s">
        <v>0</v>
      </c>
      <c r="F303" s="58">
        <v>48</v>
      </c>
      <c r="G303" s="58">
        <v>3</v>
      </c>
      <c r="H303" s="71" t="s">
        <v>133</v>
      </c>
      <c r="I303" s="86" t="s">
        <v>415</v>
      </c>
      <c r="J303" s="58" t="s">
        <v>315</v>
      </c>
      <c r="K303" s="58" t="s">
        <v>491</v>
      </c>
      <c r="L303" s="58">
        <v>48</v>
      </c>
      <c r="M303" s="58">
        <v>3</v>
      </c>
      <c r="N303" s="71">
        <v>60</v>
      </c>
      <c r="O303" s="100">
        <f t="array" ref="O303">IFERROR(INDEX($AD$11:$AO$1485,MATCH($B303&amp;$I303,$Z$11:$Z$1485&amp;$AG$11:$AG$1485,0),MATCH($C303,$AD$9:$AO$9,0)),"-")</f>
        <v>48</v>
      </c>
      <c r="P303" s="58">
        <v>30</v>
      </c>
      <c r="Q303" s="58">
        <v>2</v>
      </c>
      <c r="R303" s="100">
        <f t="array" ref="R303">IFERROR(INDEX($AD$11:$AO$1485,MATCH($B303&amp;$I303,$Z$11:$Z$1485&amp;$AG$11:$AG$1485,0),MATCH($D303,$AD$9:$AO$9,0)),"-")</f>
        <v>46.051400000000001</v>
      </c>
      <c r="S303" s="58">
        <v>23</v>
      </c>
      <c r="T303" s="58">
        <v>9</v>
      </c>
      <c r="U303" s="58">
        <v>5</v>
      </c>
      <c r="V303" s="58">
        <v>9</v>
      </c>
      <c r="W303" s="50">
        <f t="shared" si="34"/>
        <v>28</v>
      </c>
      <c r="X303" s="50">
        <f t="shared" si="35"/>
        <v>14</v>
      </c>
      <c r="Z303" s="23" t="str">
        <f t="shared" si="33"/>
        <v>M2.5×0.35</v>
      </c>
      <c r="AA303" s="24" t="s">
        <v>135</v>
      </c>
      <c r="AB303" s="24"/>
      <c r="AC303" s="24"/>
      <c r="AD303" s="23">
        <v>2.5</v>
      </c>
      <c r="AE303" s="23">
        <v>0.35</v>
      </c>
      <c r="AF303" s="24">
        <v>60</v>
      </c>
      <c r="AG303" s="29" t="s">
        <v>209</v>
      </c>
      <c r="AH303" s="29">
        <f>INDEX(공차방식!$C$6:$D$29,MATCH(AE303,공차방식!$B$6:$B$29,0),MATCH(RIGHT(AG303,1),공차방식!$C$5:$D$5,0))/1000</f>
        <v>0</v>
      </c>
      <c r="AI303" s="24">
        <f t="shared" ca="1" si="36"/>
        <v>2.3576999999999999</v>
      </c>
      <c r="AJ303" s="24">
        <f t="shared" si="37"/>
        <v>2.2726999999999999</v>
      </c>
      <c r="AK303" s="24">
        <f t="array" aca="1" ref="AK303" ca="1">ROUND(INDEX(공차방식!T$6:X$50,MATCH(AQ303&amp;AE303,공차방식!R$6:R$50&amp;공차방식!S$6:S$50,0),MATCH(VALUE(LEFT(AG303,1)),공차방식!T$5:X$5,0))/1000,4)</f>
        <v>8.5000000000000006E-2</v>
      </c>
      <c r="AL303" s="24">
        <f t="shared" si="38"/>
        <v>2.2210999999999999</v>
      </c>
      <c r="AM303" s="24">
        <f t="shared" si="39"/>
        <v>2.1211000000000002</v>
      </c>
      <c r="AN303" s="24">
        <f t="array" ref="AN303">ROUND(INDEX(공차방식!H$6:L$29,MATCH(AE303,공차방식!B$6:B$29,0),MATCH(VALUE(LEFT(AG303,1)),공차방식!H$5:L$5,0))/1000,4)</f>
        <v>0.1</v>
      </c>
      <c r="AO303" s="24">
        <v>2.4319999999999999</v>
      </c>
      <c r="AQ303" s="39">
        <f ca="1">OFFSET(공차방식!R$5,COUNTIF(공차방식!R$6:R$50,"&lt;"&amp;AD303)+1,0)</f>
        <v>2.8</v>
      </c>
    </row>
    <row r="304" spans="2:43" ht="15" x14ac:dyDescent="0.3">
      <c r="B304" s="72" t="str">
        <f t="shared" si="32"/>
        <v>M48×2</v>
      </c>
      <c r="C304" s="73" t="s">
        <v>212</v>
      </c>
      <c r="D304" s="73" t="s">
        <v>221</v>
      </c>
      <c r="E304" s="71" t="s">
        <v>0</v>
      </c>
      <c r="F304" s="58">
        <v>48</v>
      </c>
      <c r="G304" s="58">
        <v>2</v>
      </c>
      <c r="H304" s="71" t="s">
        <v>133</v>
      </c>
      <c r="I304" s="86" t="s">
        <v>415</v>
      </c>
      <c r="J304" s="58" t="s">
        <v>315</v>
      </c>
      <c r="K304" s="58" t="s">
        <v>491</v>
      </c>
      <c r="L304" s="58">
        <v>48</v>
      </c>
      <c r="M304" s="58">
        <v>2</v>
      </c>
      <c r="N304" s="71">
        <v>60</v>
      </c>
      <c r="O304" s="100">
        <f t="array" ref="O304">IFERROR(INDEX($AD$11:$AO$1485,MATCH($B304&amp;$I304,$Z$11:$Z$1485&amp;$AG$11:$AG$1485,0),MATCH($C304,$AD$9:$AO$9,0)),"-")</f>
        <v>48</v>
      </c>
      <c r="P304" s="58">
        <v>30</v>
      </c>
      <c r="Q304" s="58">
        <v>2</v>
      </c>
      <c r="R304" s="100">
        <f t="array" ref="R304">IFERROR(INDEX($AD$11:$AO$1485,MATCH($B304&amp;$I304,$Z$11:$Z$1485&amp;$AG$11:$AG$1485,0),MATCH($D304,$AD$9:$AO$9,0)),"-")</f>
        <v>46.701000000000001</v>
      </c>
      <c r="S304" s="58">
        <v>23</v>
      </c>
      <c r="T304" s="58">
        <v>9</v>
      </c>
      <c r="U304" s="58">
        <v>5</v>
      </c>
      <c r="V304" s="58">
        <v>10</v>
      </c>
      <c r="W304" s="50">
        <f t="shared" si="34"/>
        <v>28</v>
      </c>
      <c r="X304" s="50">
        <f t="shared" si="35"/>
        <v>14</v>
      </c>
      <c r="Z304" s="23" t="str">
        <f t="shared" si="33"/>
        <v>M3×0.35</v>
      </c>
      <c r="AA304" s="24" t="s">
        <v>135</v>
      </c>
      <c r="AB304" s="24"/>
      <c r="AC304" s="24"/>
      <c r="AD304" s="23">
        <v>3</v>
      </c>
      <c r="AE304" s="23">
        <v>0.35</v>
      </c>
      <c r="AF304" s="24">
        <v>60</v>
      </c>
      <c r="AG304" s="29" t="s">
        <v>209</v>
      </c>
      <c r="AH304" s="29">
        <f>INDEX(공차방식!$C$6:$D$29,MATCH(AE304,공차방식!$B$6:$B$29,0),MATCH(RIGHT(AG304,1),공차방식!$C$5:$D$5,0))/1000</f>
        <v>0</v>
      </c>
      <c r="AI304" s="24">
        <f t="shared" ca="1" si="36"/>
        <v>2.8626999999999998</v>
      </c>
      <c r="AJ304" s="24">
        <f t="shared" si="37"/>
        <v>2.7726999999999999</v>
      </c>
      <c r="AK304" s="24">
        <f t="array" aca="1" ref="AK304" ca="1">ROUND(INDEX(공차방식!T$6:X$50,MATCH(AQ304&amp;AE304,공차방식!R$6:R$50&amp;공차방식!S$6:S$50,0),MATCH(VALUE(LEFT(AG304,1)),공차방식!T$5:X$5,0))/1000,4)</f>
        <v>0.09</v>
      </c>
      <c r="AL304" s="24">
        <f t="shared" si="38"/>
        <v>2.7210999999999999</v>
      </c>
      <c r="AM304" s="24">
        <f t="shared" si="39"/>
        <v>2.6211000000000002</v>
      </c>
      <c r="AN304" s="24">
        <f t="array" ref="AN304">ROUND(INDEX(공차방식!H$6:L$29,MATCH(AE304,공차방식!B$6:B$29,0),MATCH(VALUE(LEFT(AG304,1)),공차방식!H$5:L$5,0))/1000,4)</f>
        <v>0.1</v>
      </c>
      <c r="AO304" s="24">
        <v>2.9369999999999998</v>
      </c>
      <c r="AQ304" s="39">
        <f ca="1">OFFSET(공차방식!R$5,COUNTIF(공차방식!R$6:R$50,"&lt;"&amp;AD304)+1,0)</f>
        <v>5.6</v>
      </c>
    </row>
    <row r="305" spans="2:43" ht="15" x14ac:dyDescent="0.3">
      <c r="B305" s="72" t="str">
        <f t="shared" si="32"/>
        <v>M48×1.5</v>
      </c>
      <c r="C305" s="73" t="s">
        <v>212</v>
      </c>
      <c r="D305" s="73" t="s">
        <v>221</v>
      </c>
      <c r="E305" s="71" t="s">
        <v>0</v>
      </c>
      <c r="F305" s="58">
        <v>48</v>
      </c>
      <c r="G305" s="58">
        <v>1.5</v>
      </c>
      <c r="H305" s="71" t="s">
        <v>133</v>
      </c>
      <c r="I305" s="86" t="s">
        <v>415</v>
      </c>
      <c r="J305" s="58" t="s">
        <v>315</v>
      </c>
      <c r="K305" s="58" t="s">
        <v>491</v>
      </c>
      <c r="L305" s="58">
        <v>48</v>
      </c>
      <c r="M305" s="58">
        <v>1.5</v>
      </c>
      <c r="N305" s="71">
        <v>60</v>
      </c>
      <c r="O305" s="100">
        <f t="array" ref="O305">IFERROR(INDEX($AD$11:$AO$1485,MATCH($B305&amp;$I305,$Z$11:$Z$1485&amp;$AG$11:$AG$1485,0),MATCH($C305,$AD$9:$AO$9,0)),"-")</f>
        <v>48</v>
      </c>
      <c r="P305" s="58">
        <v>30</v>
      </c>
      <c r="Q305" s="58">
        <v>2</v>
      </c>
      <c r="R305" s="100">
        <f t="array" ref="R305">IFERROR(INDEX($AD$11:$AO$1485,MATCH($B305&amp;$I305,$Z$11:$Z$1485&amp;$AG$11:$AG$1485,0),MATCH($D305,$AD$9:$AO$9,0)),"-")</f>
        <v>47.025700000000001</v>
      </c>
      <c r="S305" s="58">
        <v>23</v>
      </c>
      <c r="T305" s="58">
        <v>9</v>
      </c>
      <c r="U305" s="58">
        <v>5</v>
      </c>
      <c r="V305" s="58">
        <v>12</v>
      </c>
      <c r="W305" s="50">
        <f t="shared" si="34"/>
        <v>28</v>
      </c>
      <c r="X305" s="50">
        <f t="shared" si="35"/>
        <v>14</v>
      </c>
      <c r="Z305" s="23" t="str">
        <f t="shared" si="33"/>
        <v>M3.5×0.35</v>
      </c>
      <c r="AA305" s="24" t="s">
        <v>135</v>
      </c>
      <c r="AB305" s="24"/>
      <c r="AC305" s="24"/>
      <c r="AD305" s="23">
        <v>3.5</v>
      </c>
      <c r="AE305" s="23">
        <v>0.35</v>
      </c>
      <c r="AF305" s="24">
        <v>60</v>
      </c>
      <c r="AG305" s="29" t="s">
        <v>209</v>
      </c>
      <c r="AH305" s="29">
        <f>INDEX(공차방식!$C$6:$D$29,MATCH(AE305,공차방식!$B$6:$B$29,0),MATCH(RIGHT(AG305,1),공차방식!$C$5:$D$5,0))/1000</f>
        <v>0</v>
      </c>
      <c r="AI305" s="24">
        <f t="shared" ca="1" si="36"/>
        <v>3.3626999999999998</v>
      </c>
      <c r="AJ305" s="24">
        <f t="shared" si="37"/>
        <v>3.2726999999999999</v>
      </c>
      <c r="AK305" s="24">
        <f t="array" aca="1" ref="AK305" ca="1">ROUND(INDEX(공차방식!T$6:X$50,MATCH(AQ305&amp;AE305,공차방식!R$6:R$50&amp;공차방식!S$6:S$50,0),MATCH(VALUE(LEFT(AG305,1)),공차방식!T$5:X$5,0))/1000,4)</f>
        <v>0.09</v>
      </c>
      <c r="AL305" s="24">
        <f t="shared" si="38"/>
        <v>3.2210999999999999</v>
      </c>
      <c r="AM305" s="24">
        <f t="shared" si="39"/>
        <v>3.1211000000000002</v>
      </c>
      <c r="AN305" s="24">
        <f t="array" ref="AN305">ROUND(INDEX(공차방식!H$6:L$29,MATCH(AE305,공차방식!B$6:B$29,0),MATCH(VALUE(LEFT(AG305,1)),공차방식!H$5:L$5,0))/1000,4)</f>
        <v>0.1</v>
      </c>
      <c r="AO305" s="24">
        <v>3.4369999999999998</v>
      </c>
      <c r="AQ305" s="39">
        <f ca="1">OFFSET(공차방식!R$5,COUNTIF(공차방식!R$6:R$50,"&lt;"&amp;AD305)+1,0)</f>
        <v>5.6</v>
      </c>
    </row>
    <row r="306" spans="2:43" ht="15" x14ac:dyDescent="0.3">
      <c r="B306" s="72" t="str">
        <f t="shared" si="32"/>
        <v>M50×3</v>
      </c>
      <c r="C306" s="73" t="s">
        <v>212</v>
      </c>
      <c r="D306" s="73" t="s">
        <v>221</v>
      </c>
      <c r="E306" s="71" t="s">
        <v>0</v>
      </c>
      <c r="F306" s="58">
        <v>50</v>
      </c>
      <c r="G306" s="58">
        <v>3</v>
      </c>
      <c r="H306" s="71" t="s">
        <v>133</v>
      </c>
      <c r="I306" s="86" t="s">
        <v>415</v>
      </c>
      <c r="J306" s="58" t="s">
        <v>315</v>
      </c>
      <c r="K306" s="58" t="s">
        <v>491</v>
      </c>
      <c r="L306" s="58">
        <v>50</v>
      </c>
      <c r="M306" s="58">
        <v>3</v>
      </c>
      <c r="N306" s="71">
        <v>60</v>
      </c>
      <c r="O306" s="100">
        <f t="array" ref="O306">IFERROR(INDEX($AD$11:$AO$1485,MATCH($B306&amp;$I306,$Z$11:$Z$1485&amp;$AG$11:$AG$1485,0),MATCH($C306,$AD$9:$AO$9,0)),"-")</f>
        <v>50</v>
      </c>
      <c r="P306" s="58">
        <v>30</v>
      </c>
      <c r="Q306" s="58">
        <v>2</v>
      </c>
      <c r="R306" s="100">
        <f t="array" ref="R306">IFERROR(INDEX($AD$11:$AO$1485,MATCH($B306&amp;$I306,$Z$11:$Z$1485&amp;$AG$11:$AG$1485,0),MATCH($D306,$AD$9:$AO$9,0)),"-")</f>
        <v>48.051400000000001</v>
      </c>
      <c r="S306" s="58">
        <v>23</v>
      </c>
      <c r="T306" s="58">
        <v>9</v>
      </c>
      <c r="U306" s="58">
        <v>5</v>
      </c>
      <c r="V306" s="58">
        <v>9</v>
      </c>
      <c r="W306" s="50">
        <f t="shared" si="34"/>
        <v>28</v>
      </c>
      <c r="X306" s="50">
        <f t="shared" si="35"/>
        <v>14</v>
      </c>
      <c r="Z306" s="23" t="str">
        <f t="shared" si="33"/>
        <v>M4×0.5</v>
      </c>
      <c r="AA306" s="24" t="s">
        <v>135</v>
      </c>
      <c r="AB306" s="24"/>
      <c r="AC306" s="24"/>
      <c r="AD306" s="23">
        <v>4</v>
      </c>
      <c r="AE306" s="23">
        <v>0.5</v>
      </c>
      <c r="AF306" s="24">
        <v>60</v>
      </c>
      <c r="AG306" s="29" t="s">
        <v>209</v>
      </c>
      <c r="AH306" s="29">
        <f>INDEX(공차방식!$C$6:$D$29,MATCH(AE306,공차방식!$B$6:$B$29,0),MATCH(RIGHT(AG306,1),공차방식!$C$5:$D$5,0))/1000</f>
        <v>0</v>
      </c>
      <c r="AI306" s="24">
        <f t="shared" ca="1" si="36"/>
        <v>3.7751999999999999</v>
      </c>
      <c r="AJ306" s="24">
        <f t="shared" si="37"/>
        <v>3.6751999999999998</v>
      </c>
      <c r="AK306" s="24">
        <f t="array" aca="1" ref="AK306" ca="1">ROUND(INDEX(공차방식!T$6:X$50,MATCH(AQ306&amp;AE306,공차방식!R$6:R$50&amp;공차방식!S$6:S$50,0),MATCH(VALUE(LEFT(AG306,1)),공차방식!T$5:X$5,0))/1000,4)</f>
        <v>0.1</v>
      </c>
      <c r="AL306" s="24">
        <f t="shared" si="38"/>
        <v>3.5987</v>
      </c>
      <c r="AM306" s="24">
        <f t="shared" si="39"/>
        <v>3.4586999999999999</v>
      </c>
      <c r="AN306" s="24">
        <f t="array" ref="AN306">ROUND(INDEX(공차방식!H$6:L$29,MATCH(AE306,공차방식!B$6:B$29,0),MATCH(VALUE(LEFT(AG306,1)),공차방식!H$5:L$5,0))/1000,4)</f>
        <v>0.14000000000000001</v>
      </c>
      <c r="AO306" s="24">
        <v>3.879</v>
      </c>
      <c r="AQ306" s="39">
        <f ca="1">OFFSET(공차방식!R$5,COUNTIF(공차방식!R$6:R$50,"&lt;"&amp;AD306)+1,0)</f>
        <v>5.6</v>
      </c>
    </row>
    <row r="307" spans="2:43" ht="15" x14ac:dyDescent="0.3">
      <c r="B307" s="72" t="str">
        <f t="shared" si="32"/>
        <v>M50×2</v>
      </c>
      <c r="C307" s="73" t="s">
        <v>212</v>
      </c>
      <c r="D307" s="73" t="s">
        <v>221</v>
      </c>
      <c r="E307" s="71" t="s">
        <v>0</v>
      </c>
      <c r="F307" s="58">
        <v>50</v>
      </c>
      <c r="G307" s="58">
        <v>2</v>
      </c>
      <c r="H307" s="71" t="s">
        <v>133</v>
      </c>
      <c r="I307" s="86" t="s">
        <v>415</v>
      </c>
      <c r="J307" s="58" t="s">
        <v>315</v>
      </c>
      <c r="K307" s="58" t="s">
        <v>491</v>
      </c>
      <c r="L307" s="58">
        <v>50</v>
      </c>
      <c r="M307" s="58">
        <v>2</v>
      </c>
      <c r="N307" s="71">
        <v>60</v>
      </c>
      <c r="O307" s="100">
        <f t="array" ref="O307">IFERROR(INDEX($AD$11:$AO$1485,MATCH($B307&amp;$I307,$Z$11:$Z$1485&amp;$AG$11:$AG$1485,0),MATCH($C307,$AD$9:$AO$9,0)),"-")</f>
        <v>50</v>
      </c>
      <c r="P307" s="58">
        <v>30</v>
      </c>
      <c r="Q307" s="58">
        <v>2</v>
      </c>
      <c r="R307" s="100">
        <f t="array" ref="R307">IFERROR(INDEX($AD$11:$AO$1485,MATCH($B307&amp;$I307,$Z$11:$Z$1485&amp;$AG$11:$AG$1485,0),MATCH($D307,$AD$9:$AO$9,0)),"-")</f>
        <v>48.701000000000001</v>
      </c>
      <c r="S307" s="58">
        <v>23</v>
      </c>
      <c r="T307" s="58">
        <v>9</v>
      </c>
      <c r="U307" s="58">
        <v>5</v>
      </c>
      <c r="V307" s="58">
        <v>10</v>
      </c>
      <c r="W307" s="50">
        <f t="shared" si="34"/>
        <v>28</v>
      </c>
      <c r="X307" s="50">
        <f t="shared" si="35"/>
        <v>14</v>
      </c>
      <c r="Z307" s="23" t="str">
        <f t="shared" si="33"/>
        <v>M4.5×0.5</v>
      </c>
      <c r="AA307" s="24" t="s">
        <v>135</v>
      </c>
      <c r="AB307" s="24"/>
      <c r="AC307" s="24"/>
      <c r="AD307" s="23">
        <v>4.5</v>
      </c>
      <c r="AE307" s="23">
        <v>0.5</v>
      </c>
      <c r="AF307" s="24">
        <v>60</v>
      </c>
      <c r="AG307" s="29" t="s">
        <v>209</v>
      </c>
      <c r="AH307" s="29">
        <f>INDEX(공차방식!$C$6:$D$29,MATCH(AE307,공차방식!$B$6:$B$29,0),MATCH(RIGHT(AG307,1),공차방식!$C$5:$D$5,0))/1000</f>
        <v>0</v>
      </c>
      <c r="AI307" s="24">
        <f t="shared" ca="1" si="36"/>
        <v>4.2751999999999999</v>
      </c>
      <c r="AJ307" s="24">
        <f t="shared" si="37"/>
        <v>4.1752000000000002</v>
      </c>
      <c r="AK307" s="24">
        <f t="array" aca="1" ref="AK307" ca="1">ROUND(INDEX(공차방식!T$6:X$50,MATCH(AQ307&amp;AE307,공차방식!R$6:R$50&amp;공차방식!S$6:S$50,0),MATCH(VALUE(LEFT(AG307,1)),공차방식!T$5:X$5,0))/1000,4)</f>
        <v>0.1</v>
      </c>
      <c r="AL307" s="24">
        <f t="shared" si="38"/>
        <v>4.0987</v>
      </c>
      <c r="AM307" s="24">
        <f t="shared" si="39"/>
        <v>3.9586999999999999</v>
      </c>
      <c r="AN307" s="24">
        <f t="array" ref="AN307">ROUND(INDEX(공차방식!H$6:L$29,MATCH(AE307,공차방식!B$6:B$29,0),MATCH(VALUE(LEFT(AG307,1)),공차방식!H$5:L$5,0))/1000,4)</f>
        <v>0.14000000000000001</v>
      </c>
      <c r="AO307" s="24">
        <v>4.3789999999999996</v>
      </c>
      <c r="AQ307" s="39">
        <f ca="1">OFFSET(공차방식!R$5,COUNTIF(공차방식!R$6:R$50,"&lt;"&amp;AD307)+1,0)</f>
        <v>5.6</v>
      </c>
    </row>
    <row r="308" spans="2:43" ht="15" x14ac:dyDescent="0.3">
      <c r="B308" s="72" t="str">
        <f t="shared" si="32"/>
        <v>M50×1.5</v>
      </c>
      <c r="C308" s="73" t="s">
        <v>212</v>
      </c>
      <c r="D308" s="73" t="s">
        <v>221</v>
      </c>
      <c r="E308" s="71" t="s">
        <v>0</v>
      </c>
      <c r="F308" s="58">
        <v>50</v>
      </c>
      <c r="G308" s="58">
        <v>1.5</v>
      </c>
      <c r="H308" s="71" t="s">
        <v>133</v>
      </c>
      <c r="I308" s="86" t="s">
        <v>415</v>
      </c>
      <c r="J308" s="58" t="s">
        <v>315</v>
      </c>
      <c r="K308" s="58" t="s">
        <v>491</v>
      </c>
      <c r="L308" s="58">
        <v>50</v>
      </c>
      <c r="M308" s="58">
        <v>1.5</v>
      </c>
      <c r="N308" s="71">
        <v>60</v>
      </c>
      <c r="O308" s="100">
        <f t="array" ref="O308">IFERROR(INDEX($AD$11:$AO$1485,MATCH($B308&amp;$I308,$Z$11:$Z$1485&amp;$AG$11:$AG$1485,0),MATCH($C308,$AD$9:$AO$9,0)),"-")</f>
        <v>50</v>
      </c>
      <c r="P308" s="58">
        <v>30</v>
      </c>
      <c r="Q308" s="58">
        <v>2</v>
      </c>
      <c r="R308" s="100">
        <f t="array" ref="R308">IFERROR(INDEX($AD$11:$AO$1485,MATCH($B308&amp;$I308,$Z$11:$Z$1485&amp;$AG$11:$AG$1485,0),MATCH($D308,$AD$9:$AO$9,0)),"-")</f>
        <v>49.025700000000001</v>
      </c>
      <c r="S308" s="58">
        <v>23</v>
      </c>
      <c r="T308" s="58">
        <v>9</v>
      </c>
      <c r="U308" s="58">
        <v>5</v>
      </c>
      <c r="V308" s="58">
        <v>12</v>
      </c>
      <c r="W308" s="50">
        <f t="shared" si="34"/>
        <v>28</v>
      </c>
      <c r="X308" s="50">
        <f t="shared" si="35"/>
        <v>14</v>
      </c>
      <c r="Z308" s="23" t="str">
        <f t="shared" si="33"/>
        <v>M5×0.5</v>
      </c>
      <c r="AA308" s="24" t="s">
        <v>135</v>
      </c>
      <c r="AB308" s="24"/>
      <c r="AC308" s="24"/>
      <c r="AD308" s="23">
        <v>5</v>
      </c>
      <c r="AE308" s="23">
        <v>0.5</v>
      </c>
      <c r="AF308" s="24">
        <v>60</v>
      </c>
      <c r="AG308" s="29" t="s">
        <v>209</v>
      </c>
      <c r="AH308" s="29">
        <f>INDEX(공차방식!$C$6:$D$29,MATCH(AE308,공차방식!$B$6:$B$29,0),MATCH(RIGHT(AG308,1),공차방식!$C$5:$D$5,0))/1000</f>
        <v>0</v>
      </c>
      <c r="AI308" s="24">
        <f t="shared" ca="1" si="36"/>
        <v>4.7751999999999999</v>
      </c>
      <c r="AJ308" s="24">
        <f t="shared" si="37"/>
        <v>4.6752000000000002</v>
      </c>
      <c r="AK308" s="24">
        <f t="array" aca="1" ref="AK308" ca="1">ROUND(INDEX(공차방식!T$6:X$50,MATCH(AQ308&amp;AE308,공차방식!R$6:R$50&amp;공차방식!S$6:S$50,0),MATCH(VALUE(LEFT(AG308,1)),공차방식!T$5:X$5,0))/1000,4)</f>
        <v>0.1</v>
      </c>
      <c r="AL308" s="24">
        <f t="shared" si="38"/>
        <v>4.5987</v>
      </c>
      <c r="AM308" s="24">
        <f t="shared" si="39"/>
        <v>4.4587000000000003</v>
      </c>
      <c r="AN308" s="24">
        <f t="array" ref="AN308">ROUND(INDEX(공차방식!H$6:L$29,MATCH(AE308,공차방식!B$6:B$29,0),MATCH(VALUE(LEFT(AG308,1)),공차방식!H$5:L$5,0))/1000,4)</f>
        <v>0.14000000000000001</v>
      </c>
      <c r="AO308" s="24">
        <v>4.8789999999999996</v>
      </c>
      <c r="AQ308" s="39">
        <f ca="1">OFFSET(공차방식!R$5,COUNTIF(공차방식!R$6:R$50,"&lt;"&amp;AD308)+1,0)</f>
        <v>5.6</v>
      </c>
    </row>
    <row r="309" spans="2:43" ht="15" x14ac:dyDescent="0.3">
      <c r="B309" s="72" t="str">
        <f t="shared" si="32"/>
        <v>M52×4</v>
      </c>
      <c r="C309" s="73" t="s">
        <v>212</v>
      </c>
      <c r="D309" s="73" t="s">
        <v>221</v>
      </c>
      <c r="E309" s="71" t="s">
        <v>0</v>
      </c>
      <c r="F309" s="58">
        <v>52</v>
      </c>
      <c r="G309" s="58">
        <v>4</v>
      </c>
      <c r="H309" s="71" t="s">
        <v>133</v>
      </c>
      <c r="I309" s="86" t="s">
        <v>415</v>
      </c>
      <c r="J309" s="58" t="s">
        <v>315</v>
      </c>
      <c r="K309" s="58" t="s">
        <v>491</v>
      </c>
      <c r="L309" s="58">
        <v>52</v>
      </c>
      <c r="M309" s="58">
        <v>4</v>
      </c>
      <c r="N309" s="71">
        <v>60</v>
      </c>
      <c r="O309" s="100">
        <f t="array" ref="O309">IFERROR(INDEX($AD$11:$AO$1485,MATCH($B309&amp;$I309,$Z$11:$Z$1485&amp;$AG$11:$AG$1485,0),MATCH($C309,$AD$9:$AO$9,0)),"-")</f>
        <v>52</v>
      </c>
      <c r="P309" s="58">
        <v>30</v>
      </c>
      <c r="Q309" s="58">
        <v>2</v>
      </c>
      <c r="R309" s="100">
        <f t="array" ref="R309">IFERROR(INDEX($AD$11:$AO$1485,MATCH($B309&amp;$I309,$Z$11:$Z$1485&amp;$AG$11:$AG$1485,0),MATCH($D309,$AD$9:$AO$9,0)),"-")</f>
        <v>49.401899999999998</v>
      </c>
      <c r="S309" s="58">
        <v>23</v>
      </c>
      <c r="T309" s="58">
        <v>9</v>
      </c>
      <c r="U309" s="58">
        <v>5</v>
      </c>
      <c r="V309" s="58">
        <v>8</v>
      </c>
      <c r="W309" s="50">
        <f t="shared" si="34"/>
        <v>28</v>
      </c>
      <c r="X309" s="50">
        <f t="shared" si="35"/>
        <v>14</v>
      </c>
      <c r="Z309" s="23" t="str">
        <f t="shared" si="33"/>
        <v>M5.5×0.5</v>
      </c>
      <c r="AA309" s="24" t="s">
        <v>135</v>
      </c>
      <c r="AB309" s="24"/>
      <c r="AC309" s="24"/>
      <c r="AD309" s="23">
        <v>5.5</v>
      </c>
      <c r="AE309" s="23">
        <v>0.5</v>
      </c>
      <c r="AF309" s="24">
        <v>60</v>
      </c>
      <c r="AG309" s="29" t="s">
        <v>209</v>
      </c>
      <c r="AH309" s="29">
        <f>INDEX(공차방식!$C$6:$D$29,MATCH(AE309,공차방식!$B$6:$B$29,0),MATCH(RIGHT(AG309,1),공차방식!$C$5:$D$5,0))/1000</f>
        <v>0</v>
      </c>
      <c r="AI309" s="24">
        <f t="shared" ca="1" si="36"/>
        <v>5.2751999999999999</v>
      </c>
      <c r="AJ309" s="24">
        <f t="shared" si="37"/>
        <v>5.1752000000000002</v>
      </c>
      <c r="AK309" s="24">
        <f t="array" aca="1" ref="AK309" ca="1">ROUND(INDEX(공차방식!T$6:X$50,MATCH(AQ309&amp;AE309,공차방식!R$6:R$50&amp;공차방식!S$6:S$50,0),MATCH(VALUE(LEFT(AG309,1)),공차방식!T$5:X$5,0))/1000,4)</f>
        <v>0.1</v>
      </c>
      <c r="AL309" s="24">
        <f t="shared" si="38"/>
        <v>5.0987</v>
      </c>
      <c r="AM309" s="24">
        <f t="shared" si="39"/>
        <v>4.9587000000000003</v>
      </c>
      <c r="AN309" s="24">
        <f t="array" ref="AN309">ROUND(INDEX(공차방식!H$6:L$29,MATCH(AE309,공차방식!B$6:B$29,0),MATCH(VALUE(LEFT(AG309,1)),공차방식!H$5:L$5,0))/1000,4)</f>
        <v>0.14000000000000001</v>
      </c>
      <c r="AO309" s="24">
        <v>5.3789999999999996</v>
      </c>
      <c r="AQ309" s="39">
        <f ca="1">OFFSET(공차방식!R$5,COUNTIF(공차방식!R$6:R$50,"&lt;"&amp;AD309)+1,0)</f>
        <v>5.6</v>
      </c>
    </row>
    <row r="310" spans="2:43" ht="15" x14ac:dyDescent="0.3">
      <c r="B310" s="72" t="str">
        <f t="shared" si="32"/>
        <v>M52×3</v>
      </c>
      <c r="C310" s="73" t="s">
        <v>212</v>
      </c>
      <c r="D310" s="73" t="s">
        <v>221</v>
      </c>
      <c r="E310" s="71" t="s">
        <v>0</v>
      </c>
      <c r="F310" s="58">
        <v>52</v>
      </c>
      <c r="G310" s="58">
        <v>3</v>
      </c>
      <c r="H310" s="71" t="s">
        <v>133</v>
      </c>
      <c r="I310" s="86" t="s">
        <v>415</v>
      </c>
      <c r="J310" s="58" t="s">
        <v>315</v>
      </c>
      <c r="K310" s="58" t="s">
        <v>491</v>
      </c>
      <c r="L310" s="58">
        <v>52</v>
      </c>
      <c r="M310" s="58">
        <v>3</v>
      </c>
      <c r="N310" s="71">
        <v>60</v>
      </c>
      <c r="O310" s="100">
        <f t="array" ref="O310">IFERROR(INDEX($AD$11:$AO$1485,MATCH($B310&amp;$I310,$Z$11:$Z$1485&amp;$AG$11:$AG$1485,0),MATCH($C310,$AD$9:$AO$9,0)),"-")</f>
        <v>52</v>
      </c>
      <c r="P310" s="58">
        <v>30</v>
      </c>
      <c r="Q310" s="58">
        <v>2</v>
      </c>
      <c r="R310" s="100">
        <f t="array" ref="R310">IFERROR(INDEX($AD$11:$AO$1485,MATCH($B310&amp;$I310,$Z$11:$Z$1485&amp;$AG$11:$AG$1485,0),MATCH($D310,$AD$9:$AO$9,0)),"-")</f>
        <v>50.051400000000001</v>
      </c>
      <c r="S310" s="58">
        <v>23</v>
      </c>
      <c r="T310" s="58">
        <v>9</v>
      </c>
      <c r="U310" s="58">
        <v>5</v>
      </c>
      <c r="V310" s="58">
        <v>9</v>
      </c>
      <c r="W310" s="50">
        <f t="shared" si="34"/>
        <v>28</v>
      </c>
      <c r="X310" s="50">
        <f t="shared" si="35"/>
        <v>14</v>
      </c>
      <c r="Z310" s="23" t="str">
        <f t="shared" si="33"/>
        <v>M6×0.75</v>
      </c>
      <c r="AA310" s="24" t="s">
        <v>135</v>
      </c>
      <c r="AB310" s="24"/>
      <c r="AC310" s="24"/>
      <c r="AD310" s="23">
        <v>6</v>
      </c>
      <c r="AE310" s="23">
        <v>0.75</v>
      </c>
      <c r="AF310" s="24">
        <v>60</v>
      </c>
      <c r="AG310" s="29" t="s">
        <v>209</v>
      </c>
      <c r="AH310" s="29">
        <f>INDEX(공차방식!$C$6:$D$29,MATCH(AE310,공차방식!$B$6:$B$29,0),MATCH(RIGHT(AG310,1),공차방식!$C$5:$D$5,0))/1000</f>
        <v>0</v>
      </c>
      <c r="AI310" s="24">
        <f t="shared" ca="1" si="36"/>
        <v>5.6448999999999998</v>
      </c>
      <c r="AJ310" s="24">
        <f t="shared" si="37"/>
        <v>5.5129000000000001</v>
      </c>
      <c r="AK310" s="24">
        <f t="array" aca="1" ref="AK310" ca="1">ROUND(INDEX(공차방식!T$6:X$50,MATCH(AQ310&amp;AE310,공차방식!R$6:R$50&amp;공차방식!S$6:S$50,0),MATCH(VALUE(LEFT(AG310,1)),공차방식!T$5:X$5,0))/1000,4)</f>
        <v>0.13200000000000001</v>
      </c>
      <c r="AL310" s="24">
        <f t="shared" si="38"/>
        <v>5.3780999999999999</v>
      </c>
      <c r="AM310" s="24">
        <f t="shared" si="39"/>
        <v>5.1881000000000004</v>
      </c>
      <c r="AN310" s="24">
        <f t="array" ref="AN310">ROUND(INDEX(공차방식!H$6:L$29,MATCH(AE310,공차방식!B$6:B$29,0),MATCH(VALUE(LEFT(AG310,1)),공차방식!H$5:L$5,0))/1000,4)</f>
        <v>0.19</v>
      </c>
      <c r="AO310" s="24">
        <v>5.8</v>
      </c>
      <c r="AQ310" s="39">
        <f ca="1">OFFSET(공차방식!R$5,COUNTIF(공차방식!R$6:R$50,"&lt;"&amp;AD310)+1,0)</f>
        <v>11.2</v>
      </c>
    </row>
    <row r="311" spans="2:43" ht="15" x14ac:dyDescent="0.3">
      <c r="B311" s="72" t="str">
        <f t="shared" si="32"/>
        <v>M52×2</v>
      </c>
      <c r="C311" s="73" t="s">
        <v>212</v>
      </c>
      <c r="D311" s="73" t="s">
        <v>221</v>
      </c>
      <c r="E311" s="71" t="s">
        <v>0</v>
      </c>
      <c r="F311" s="58">
        <v>52</v>
      </c>
      <c r="G311" s="58">
        <v>2</v>
      </c>
      <c r="H311" s="71" t="s">
        <v>133</v>
      </c>
      <c r="I311" s="86" t="s">
        <v>415</v>
      </c>
      <c r="J311" s="58" t="s">
        <v>315</v>
      </c>
      <c r="K311" s="58" t="s">
        <v>491</v>
      </c>
      <c r="L311" s="58">
        <v>52</v>
      </c>
      <c r="M311" s="58">
        <v>2</v>
      </c>
      <c r="N311" s="71">
        <v>60</v>
      </c>
      <c r="O311" s="100">
        <f t="array" ref="O311">IFERROR(INDEX($AD$11:$AO$1485,MATCH($B311&amp;$I311,$Z$11:$Z$1485&amp;$AG$11:$AG$1485,0),MATCH($C311,$AD$9:$AO$9,0)),"-")</f>
        <v>52</v>
      </c>
      <c r="P311" s="58">
        <v>30</v>
      </c>
      <c r="Q311" s="58">
        <v>2</v>
      </c>
      <c r="R311" s="100">
        <f t="array" ref="R311">IFERROR(INDEX($AD$11:$AO$1485,MATCH($B311&amp;$I311,$Z$11:$Z$1485&amp;$AG$11:$AG$1485,0),MATCH($D311,$AD$9:$AO$9,0)),"-")</f>
        <v>50.701000000000001</v>
      </c>
      <c r="S311" s="58">
        <v>23</v>
      </c>
      <c r="T311" s="58">
        <v>9</v>
      </c>
      <c r="U311" s="58">
        <v>5</v>
      </c>
      <c r="V311" s="58">
        <v>10</v>
      </c>
      <c r="W311" s="50">
        <f t="shared" si="34"/>
        <v>28</v>
      </c>
      <c r="X311" s="50">
        <f t="shared" si="35"/>
        <v>14</v>
      </c>
      <c r="Z311" s="23" t="str">
        <f t="shared" si="33"/>
        <v>M7×0.75</v>
      </c>
      <c r="AA311" s="24" t="s">
        <v>135</v>
      </c>
      <c r="AB311" s="24"/>
      <c r="AC311" s="24"/>
      <c r="AD311" s="23">
        <v>7</v>
      </c>
      <c r="AE311" s="23">
        <v>0.75</v>
      </c>
      <c r="AF311" s="24">
        <v>60</v>
      </c>
      <c r="AG311" s="29" t="s">
        <v>209</v>
      </c>
      <c r="AH311" s="29">
        <f>INDEX(공차방식!$C$6:$D$29,MATCH(AE311,공차방식!$B$6:$B$29,0),MATCH(RIGHT(AG311,1),공차방식!$C$5:$D$5,0))/1000</f>
        <v>0</v>
      </c>
      <c r="AI311" s="24">
        <f t="shared" ca="1" si="36"/>
        <v>6.6448999999999998</v>
      </c>
      <c r="AJ311" s="24">
        <f t="shared" si="37"/>
        <v>6.5129000000000001</v>
      </c>
      <c r="AK311" s="24">
        <f t="array" aca="1" ref="AK311" ca="1">ROUND(INDEX(공차방식!T$6:X$50,MATCH(AQ311&amp;AE311,공차방식!R$6:R$50&amp;공차방식!S$6:S$50,0),MATCH(VALUE(LEFT(AG311,1)),공차방식!T$5:X$5,0))/1000,4)</f>
        <v>0.13200000000000001</v>
      </c>
      <c r="AL311" s="24">
        <f t="shared" si="38"/>
        <v>6.3780999999999999</v>
      </c>
      <c r="AM311" s="24">
        <f t="shared" si="39"/>
        <v>6.1881000000000004</v>
      </c>
      <c r="AN311" s="24">
        <f t="array" ref="AN311">ROUND(INDEX(공차방식!H$6:L$29,MATCH(AE311,공차방식!B$6:B$29,0),MATCH(VALUE(LEFT(AG311,1)),공차방식!H$5:L$5,0))/1000,4)</f>
        <v>0.19</v>
      </c>
      <c r="AO311" s="24">
        <v>6.8</v>
      </c>
      <c r="AQ311" s="39">
        <f ca="1">OFFSET(공차방식!R$5,COUNTIF(공차방식!R$6:R$50,"&lt;"&amp;AD311)+1,0)</f>
        <v>11.2</v>
      </c>
    </row>
    <row r="312" spans="2:43" ht="15" x14ac:dyDescent="0.3">
      <c r="B312" s="72" t="str">
        <f t="shared" si="32"/>
        <v>M52×1.5</v>
      </c>
      <c r="C312" s="73" t="s">
        <v>212</v>
      </c>
      <c r="D312" s="73" t="s">
        <v>221</v>
      </c>
      <c r="E312" s="71" t="s">
        <v>0</v>
      </c>
      <c r="F312" s="58">
        <v>52</v>
      </c>
      <c r="G312" s="58">
        <v>1.5</v>
      </c>
      <c r="H312" s="71" t="s">
        <v>133</v>
      </c>
      <c r="I312" s="86" t="s">
        <v>415</v>
      </c>
      <c r="J312" s="58" t="s">
        <v>315</v>
      </c>
      <c r="K312" s="58" t="s">
        <v>491</v>
      </c>
      <c r="L312" s="58">
        <v>52</v>
      </c>
      <c r="M312" s="58">
        <v>1.5</v>
      </c>
      <c r="N312" s="71">
        <v>60</v>
      </c>
      <c r="O312" s="100">
        <f t="array" ref="O312">IFERROR(INDEX($AD$11:$AO$1485,MATCH($B312&amp;$I312,$Z$11:$Z$1485&amp;$AG$11:$AG$1485,0),MATCH($C312,$AD$9:$AO$9,0)),"-")</f>
        <v>52</v>
      </c>
      <c r="P312" s="58">
        <v>30</v>
      </c>
      <c r="Q312" s="58">
        <v>2</v>
      </c>
      <c r="R312" s="100">
        <f t="array" ref="R312">IFERROR(INDEX($AD$11:$AO$1485,MATCH($B312&amp;$I312,$Z$11:$Z$1485&amp;$AG$11:$AG$1485,0),MATCH($D312,$AD$9:$AO$9,0)),"-")</f>
        <v>51.025700000000001</v>
      </c>
      <c r="S312" s="58">
        <v>23</v>
      </c>
      <c r="T312" s="58">
        <v>9</v>
      </c>
      <c r="U312" s="58">
        <v>5</v>
      </c>
      <c r="V312" s="58">
        <v>12</v>
      </c>
      <c r="W312" s="50">
        <f t="shared" si="34"/>
        <v>28</v>
      </c>
      <c r="X312" s="50">
        <f t="shared" si="35"/>
        <v>14</v>
      </c>
      <c r="Z312" s="23" t="str">
        <f t="shared" si="33"/>
        <v>M8×1</v>
      </c>
      <c r="AA312" s="24" t="s">
        <v>135</v>
      </c>
      <c r="AB312" s="24"/>
      <c r="AC312" s="24"/>
      <c r="AD312" s="23">
        <v>8</v>
      </c>
      <c r="AE312" s="23">
        <v>1</v>
      </c>
      <c r="AF312" s="24">
        <v>60</v>
      </c>
      <c r="AG312" s="29" t="s">
        <v>209</v>
      </c>
      <c r="AH312" s="29">
        <f>INDEX(공차방식!$C$6:$D$29,MATCH(AE312,공차방식!$B$6:$B$29,0),MATCH(RIGHT(AG312,1),공차방식!$C$5:$D$5,0))/1000</f>
        <v>0</v>
      </c>
      <c r="AI312" s="24">
        <f t="shared" ca="1" si="36"/>
        <v>7.5004999999999997</v>
      </c>
      <c r="AJ312" s="24">
        <f t="shared" si="37"/>
        <v>7.3505000000000003</v>
      </c>
      <c r="AK312" s="24">
        <f t="array" aca="1" ref="AK312" ca="1">ROUND(INDEX(공차방식!T$6:X$50,MATCH(AQ312&amp;AE312,공차방식!R$6:R$50&amp;공차방식!S$6:S$50,0),MATCH(VALUE(LEFT(AG312,1)),공차방식!T$5:X$5,0))/1000,4)</f>
        <v>0.15</v>
      </c>
      <c r="AL312" s="24">
        <f t="shared" si="38"/>
        <v>7.1535000000000002</v>
      </c>
      <c r="AM312" s="24">
        <f t="shared" si="39"/>
        <v>6.9175000000000004</v>
      </c>
      <c r="AN312" s="24">
        <f t="array" ref="AN312">ROUND(INDEX(공차방식!H$6:L$29,MATCH(AE312,공차방식!B$6:B$29,0),MATCH(VALUE(LEFT(AG312,1)),공차방식!H$5:L$5,0))/1000,4)</f>
        <v>0.23599999999999999</v>
      </c>
      <c r="AO312" s="24">
        <v>7.7050000000000001</v>
      </c>
      <c r="AQ312" s="39">
        <f ca="1">OFFSET(공차방식!R$5,COUNTIF(공차방식!R$6:R$50,"&lt;"&amp;AD312)+1,0)</f>
        <v>11.2</v>
      </c>
    </row>
    <row r="313" spans="2:43" ht="15" x14ac:dyDescent="0.3">
      <c r="B313" s="72" t="str">
        <f t="shared" si="32"/>
        <v>M55×4</v>
      </c>
      <c r="C313" s="73" t="s">
        <v>212</v>
      </c>
      <c r="D313" s="73" t="s">
        <v>221</v>
      </c>
      <c r="E313" s="71" t="s">
        <v>0</v>
      </c>
      <c r="F313" s="58">
        <v>55</v>
      </c>
      <c r="G313" s="58">
        <v>4</v>
      </c>
      <c r="H313" s="71" t="s">
        <v>133</v>
      </c>
      <c r="I313" s="86" t="s">
        <v>415</v>
      </c>
      <c r="J313" s="58" t="s">
        <v>315</v>
      </c>
      <c r="K313" s="58" t="s">
        <v>491</v>
      </c>
      <c r="L313" s="58">
        <v>55</v>
      </c>
      <c r="M313" s="58">
        <v>4</v>
      </c>
      <c r="N313" s="71">
        <v>60</v>
      </c>
      <c r="O313" s="100">
        <f t="array" ref="O313">IFERROR(INDEX($AD$11:$AO$1485,MATCH($B313&amp;$I313,$Z$11:$Z$1485&amp;$AG$11:$AG$1485,0),MATCH($C313,$AD$9:$AO$9,0)),"-")</f>
        <v>55</v>
      </c>
      <c r="P313" s="58">
        <v>30</v>
      </c>
      <c r="Q313" s="58">
        <v>2</v>
      </c>
      <c r="R313" s="100">
        <f t="array" ref="R313">IFERROR(INDEX($AD$11:$AO$1485,MATCH($B313&amp;$I313,$Z$11:$Z$1485&amp;$AG$11:$AG$1485,0),MATCH($D313,$AD$9:$AO$9,0)),"-")</f>
        <v>52.401899999999998</v>
      </c>
      <c r="S313" s="58">
        <v>23</v>
      </c>
      <c r="T313" s="58">
        <v>9</v>
      </c>
      <c r="U313" s="58">
        <v>5</v>
      </c>
      <c r="V313" s="58">
        <v>8</v>
      </c>
      <c r="W313" s="50">
        <f t="shared" si="34"/>
        <v>28</v>
      </c>
      <c r="X313" s="50">
        <f t="shared" si="35"/>
        <v>14</v>
      </c>
      <c r="Z313" s="23" t="str">
        <f t="shared" si="33"/>
        <v>M8×0.75</v>
      </c>
      <c r="AA313" s="24" t="s">
        <v>135</v>
      </c>
      <c r="AB313" s="24"/>
      <c r="AC313" s="24"/>
      <c r="AD313" s="23">
        <v>8</v>
      </c>
      <c r="AE313" s="23">
        <v>0.75</v>
      </c>
      <c r="AF313" s="24">
        <v>60</v>
      </c>
      <c r="AG313" s="29" t="s">
        <v>209</v>
      </c>
      <c r="AH313" s="29">
        <f>INDEX(공차방식!$C$6:$D$29,MATCH(AE313,공차방식!$B$6:$B$29,0),MATCH(RIGHT(AG313,1),공차방식!$C$5:$D$5,0))/1000</f>
        <v>0</v>
      </c>
      <c r="AI313" s="24">
        <f t="shared" ca="1" si="36"/>
        <v>7.6448999999999998</v>
      </c>
      <c r="AJ313" s="24">
        <f t="shared" si="37"/>
        <v>7.5129000000000001</v>
      </c>
      <c r="AK313" s="24">
        <f t="array" aca="1" ref="AK313" ca="1">ROUND(INDEX(공차방식!T$6:X$50,MATCH(AQ313&amp;AE313,공차방식!R$6:R$50&amp;공차방식!S$6:S$50,0),MATCH(VALUE(LEFT(AG313,1)),공차방식!T$5:X$5,0))/1000,4)</f>
        <v>0.13200000000000001</v>
      </c>
      <c r="AL313" s="24">
        <f t="shared" si="38"/>
        <v>7.3780999999999999</v>
      </c>
      <c r="AM313" s="24">
        <f t="shared" si="39"/>
        <v>7.1881000000000004</v>
      </c>
      <c r="AN313" s="24">
        <f t="array" ref="AN313">ROUND(INDEX(공차방식!H$6:L$29,MATCH(AE313,공차방식!B$6:B$29,0),MATCH(VALUE(LEFT(AG313,1)),공차방식!H$5:L$5,0))/1000,4)</f>
        <v>0.19</v>
      </c>
      <c r="AO313" s="24">
        <v>7.8</v>
      </c>
      <c r="AQ313" s="39">
        <f ca="1">OFFSET(공차방식!R$5,COUNTIF(공차방식!R$6:R$50,"&lt;"&amp;AD313)+1,0)</f>
        <v>11.2</v>
      </c>
    </row>
    <row r="314" spans="2:43" ht="15" x14ac:dyDescent="0.3">
      <c r="B314" s="72" t="str">
        <f t="shared" si="32"/>
        <v>M55×3</v>
      </c>
      <c r="C314" s="73" t="s">
        <v>212</v>
      </c>
      <c r="D314" s="73" t="s">
        <v>221</v>
      </c>
      <c r="E314" s="71" t="s">
        <v>0</v>
      </c>
      <c r="F314" s="58">
        <v>55</v>
      </c>
      <c r="G314" s="58">
        <v>3</v>
      </c>
      <c r="H314" s="71" t="s">
        <v>133</v>
      </c>
      <c r="I314" s="86" t="s">
        <v>415</v>
      </c>
      <c r="J314" s="58" t="s">
        <v>315</v>
      </c>
      <c r="K314" s="58" t="s">
        <v>491</v>
      </c>
      <c r="L314" s="58">
        <v>55</v>
      </c>
      <c r="M314" s="58">
        <v>3</v>
      </c>
      <c r="N314" s="71">
        <v>60</v>
      </c>
      <c r="O314" s="100">
        <f t="array" ref="O314">IFERROR(INDEX($AD$11:$AO$1485,MATCH($B314&amp;$I314,$Z$11:$Z$1485&amp;$AG$11:$AG$1485,0),MATCH($C314,$AD$9:$AO$9,0)),"-")</f>
        <v>55</v>
      </c>
      <c r="P314" s="58">
        <v>30</v>
      </c>
      <c r="Q314" s="58">
        <v>2</v>
      </c>
      <c r="R314" s="100">
        <f t="array" ref="R314">IFERROR(INDEX($AD$11:$AO$1485,MATCH($B314&amp;$I314,$Z$11:$Z$1485&amp;$AG$11:$AG$1485,0),MATCH($D314,$AD$9:$AO$9,0)),"-")</f>
        <v>53.051400000000001</v>
      </c>
      <c r="S314" s="58">
        <v>23</v>
      </c>
      <c r="T314" s="58">
        <v>9</v>
      </c>
      <c r="U314" s="58">
        <v>5</v>
      </c>
      <c r="V314" s="58">
        <v>9</v>
      </c>
      <c r="W314" s="50">
        <f t="shared" si="34"/>
        <v>28</v>
      </c>
      <c r="X314" s="50">
        <f t="shared" si="35"/>
        <v>14</v>
      </c>
      <c r="Z314" s="23" t="str">
        <f t="shared" si="33"/>
        <v>M9×1</v>
      </c>
      <c r="AA314" s="24" t="s">
        <v>135</v>
      </c>
      <c r="AB314" s="24"/>
      <c r="AC314" s="24"/>
      <c r="AD314" s="23">
        <v>9</v>
      </c>
      <c r="AE314" s="23">
        <v>1</v>
      </c>
      <c r="AF314" s="24">
        <v>60</v>
      </c>
      <c r="AG314" s="29" t="s">
        <v>209</v>
      </c>
      <c r="AH314" s="29">
        <f>INDEX(공차방식!$C$6:$D$29,MATCH(AE314,공차방식!$B$6:$B$29,0),MATCH(RIGHT(AG314,1),공차방식!$C$5:$D$5,0))/1000</f>
        <v>0</v>
      </c>
      <c r="AI314" s="24">
        <f t="shared" ca="1" si="36"/>
        <v>8.5005000000000006</v>
      </c>
      <c r="AJ314" s="24">
        <f t="shared" si="37"/>
        <v>8.3505000000000003</v>
      </c>
      <c r="AK314" s="24">
        <f t="array" aca="1" ref="AK314" ca="1">ROUND(INDEX(공차방식!T$6:X$50,MATCH(AQ314&amp;AE314,공차방식!R$6:R$50&amp;공차방식!S$6:S$50,0),MATCH(VALUE(LEFT(AG314,1)),공차방식!T$5:X$5,0))/1000,4)</f>
        <v>0.15</v>
      </c>
      <c r="AL314" s="24">
        <f t="shared" si="38"/>
        <v>8.1534999999999993</v>
      </c>
      <c r="AM314" s="24">
        <f t="shared" si="39"/>
        <v>7.9175000000000004</v>
      </c>
      <c r="AN314" s="24">
        <f t="array" ref="AN314">ROUND(INDEX(공차방식!H$6:L$29,MATCH(AE314,공차방식!B$6:B$29,0),MATCH(VALUE(LEFT(AG314,1)),공차방식!H$5:L$5,0))/1000,4)</f>
        <v>0.23599999999999999</v>
      </c>
      <c r="AO314" s="24">
        <v>8.7050000000000001</v>
      </c>
      <c r="AQ314" s="39">
        <f ca="1">OFFSET(공차방식!R$5,COUNTIF(공차방식!R$6:R$50,"&lt;"&amp;AD314)+1,0)</f>
        <v>11.2</v>
      </c>
    </row>
    <row r="315" spans="2:43" ht="15" x14ac:dyDescent="0.3">
      <c r="B315" s="72" t="str">
        <f t="shared" si="32"/>
        <v>M55×2</v>
      </c>
      <c r="C315" s="73" t="s">
        <v>212</v>
      </c>
      <c r="D315" s="73" t="s">
        <v>221</v>
      </c>
      <c r="E315" s="71" t="s">
        <v>0</v>
      </c>
      <c r="F315" s="58">
        <v>55</v>
      </c>
      <c r="G315" s="58">
        <v>2</v>
      </c>
      <c r="H315" s="71" t="s">
        <v>133</v>
      </c>
      <c r="I315" s="86" t="s">
        <v>415</v>
      </c>
      <c r="J315" s="58" t="s">
        <v>315</v>
      </c>
      <c r="K315" s="58" t="s">
        <v>491</v>
      </c>
      <c r="L315" s="58">
        <v>55</v>
      </c>
      <c r="M315" s="58">
        <v>2</v>
      </c>
      <c r="N315" s="71">
        <v>60</v>
      </c>
      <c r="O315" s="100">
        <f t="array" ref="O315">IFERROR(INDEX($AD$11:$AO$1485,MATCH($B315&amp;$I315,$Z$11:$Z$1485&amp;$AG$11:$AG$1485,0),MATCH($C315,$AD$9:$AO$9,0)),"-")</f>
        <v>55</v>
      </c>
      <c r="P315" s="58">
        <v>30</v>
      </c>
      <c r="Q315" s="58">
        <v>2</v>
      </c>
      <c r="R315" s="100">
        <f t="array" ref="R315">IFERROR(INDEX($AD$11:$AO$1485,MATCH($B315&amp;$I315,$Z$11:$Z$1485&amp;$AG$11:$AG$1485,0),MATCH($D315,$AD$9:$AO$9,0)),"-")</f>
        <v>53.701000000000001</v>
      </c>
      <c r="S315" s="58">
        <v>23</v>
      </c>
      <c r="T315" s="58">
        <v>9</v>
      </c>
      <c r="U315" s="58">
        <v>5</v>
      </c>
      <c r="V315" s="58">
        <v>10</v>
      </c>
      <c r="W315" s="50">
        <f t="shared" si="34"/>
        <v>28</v>
      </c>
      <c r="X315" s="50">
        <f t="shared" si="35"/>
        <v>14</v>
      </c>
      <c r="Z315" s="23" t="str">
        <f t="shared" si="33"/>
        <v>M9×0.75</v>
      </c>
      <c r="AA315" s="24" t="s">
        <v>135</v>
      </c>
      <c r="AB315" s="24"/>
      <c r="AC315" s="24"/>
      <c r="AD315" s="23">
        <v>9</v>
      </c>
      <c r="AE315" s="23">
        <v>0.75</v>
      </c>
      <c r="AF315" s="24">
        <v>60</v>
      </c>
      <c r="AG315" s="29" t="s">
        <v>209</v>
      </c>
      <c r="AH315" s="29">
        <f>INDEX(공차방식!$C$6:$D$29,MATCH(AE315,공차방식!$B$6:$B$29,0),MATCH(RIGHT(AG315,1),공차방식!$C$5:$D$5,0))/1000</f>
        <v>0</v>
      </c>
      <c r="AI315" s="24">
        <f t="shared" ca="1" si="36"/>
        <v>8.6448999999999998</v>
      </c>
      <c r="AJ315" s="24">
        <f t="shared" si="37"/>
        <v>8.5129000000000001</v>
      </c>
      <c r="AK315" s="24">
        <f t="array" aca="1" ref="AK315" ca="1">ROUND(INDEX(공차방식!T$6:X$50,MATCH(AQ315&amp;AE315,공차방식!R$6:R$50&amp;공차방식!S$6:S$50,0),MATCH(VALUE(LEFT(AG315,1)),공차방식!T$5:X$5,0))/1000,4)</f>
        <v>0.13200000000000001</v>
      </c>
      <c r="AL315" s="24">
        <f t="shared" si="38"/>
        <v>8.3780999999999999</v>
      </c>
      <c r="AM315" s="24">
        <f t="shared" si="39"/>
        <v>8.1881000000000004</v>
      </c>
      <c r="AN315" s="24">
        <f t="array" ref="AN315">ROUND(INDEX(공차방식!H$6:L$29,MATCH(AE315,공차방식!B$6:B$29,0),MATCH(VALUE(LEFT(AG315,1)),공차방식!H$5:L$5,0))/1000,4)</f>
        <v>0.19</v>
      </c>
      <c r="AO315" s="24">
        <v>8.8000000000000007</v>
      </c>
      <c r="AQ315" s="39">
        <f ca="1">OFFSET(공차방식!R$5,COUNTIF(공차방식!R$6:R$50,"&lt;"&amp;AD315)+1,0)</f>
        <v>11.2</v>
      </c>
    </row>
    <row r="316" spans="2:43" ht="15" x14ac:dyDescent="0.3">
      <c r="B316" s="72" t="str">
        <f t="shared" si="32"/>
        <v>M55×1.5</v>
      </c>
      <c r="C316" s="73" t="s">
        <v>212</v>
      </c>
      <c r="D316" s="73" t="s">
        <v>221</v>
      </c>
      <c r="E316" s="71" t="s">
        <v>0</v>
      </c>
      <c r="F316" s="58">
        <v>55</v>
      </c>
      <c r="G316" s="58">
        <v>1.5</v>
      </c>
      <c r="H316" s="71" t="s">
        <v>133</v>
      </c>
      <c r="I316" s="86" t="s">
        <v>415</v>
      </c>
      <c r="J316" s="58" t="s">
        <v>315</v>
      </c>
      <c r="K316" s="58" t="s">
        <v>491</v>
      </c>
      <c r="L316" s="58">
        <v>55</v>
      </c>
      <c r="M316" s="58">
        <v>1.5</v>
      </c>
      <c r="N316" s="71">
        <v>60</v>
      </c>
      <c r="O316" s="100">
        <f t="array" ref="O316">IFERROR(INDEX($AD$11:$AO$1485,MATCH($B316&amp;$I316,$Z$11:$Z$1485&amp;$AG$11:$AG$1485,0),MATCH($C316,$AD$9:$AO$9,0)),"-")</f>
        <v>55</v>
      </c>
      <c r="P316" s="58">
        <v>30</v>
      </c>
      <c r="Q316" s="58">
        <v>2</v>
      </c>
      <c r="R316" s="100">
        <f t="array" ref="R316">IFERROR(INDEX($AD$11:$AO$1485,MATCH($B316&amp;$I316,$Z$11:$Z$1485&amp;$AG$11:$AG$1485,0),MATCH($D316,$AD$9:$AO$9,0)),"-")</f>
        <v>54.025700000000001</v>
      </c>
      <c r="S316" s="58">
        <v>23</v>
      </c>
      <c r="T316" s="58">
        <v>9</v>
      </c>
      <c r="U316" s="58">
        <v>5</v>
      </c>
      <c r="V316" s="58">
        <v>12</v>
      </c>
      <c r="W316" s="50">
        <f t="shared" si="34"/>
        <v>28</v>
      </c>
      <c r="X316" s="50">
        <f t="shared" si="35"/>
        <v>14</v>
      </c>
      <c r="Z316" s="23" t="str">
        <f t="shared" si="33"/>
        <v>M10×1.25</v>
      </c>
      <c r="AA316" s="24" t="s">
        <v>135</v>
      </c>
      <c r="AB316" s="24"/>
      <c r="AC316" s="24"/>
      <c r="AD316" s="23">
        <v>10</v>
      </c>
      <c r="AE316" s="23">
        <v>1.25</v>
      </c>
      <c r="AF316" s="24">
        <v>60</v>
      </c>
      <c r="AG316" s="29" t="s">
        <v>209</v>
      </c>
      <c r="AH316" s="29">
        <f>INDEX(공차방식!$C$6:$D$29,MATCH(AE316,공차방식!$B$6:$B$29,0),MATCH(RIGHT(AG316,1),공차방식!$C$5:$D$5,0))/1000</f>
        <v>0</v>
      </c>
      <c r="AI316" s="24">
        <f t="shared" ca="1" si="36"/>
        <v>9.3481000000000005</v>
      </c>
      <c r="AJ316" s="24">
        <f t="shared" si="37"/>
        <v>9.1881000000000004</v>
      </c>
      <c r="AK316" s="24">
        <f t="array" aca="1" ref="AK316" ca="1">ROUND(INDEX(공차방식!T$6:X$50,MATCH(AQ316&amp;AE316,공차방식!R$6:R$50&amp;공차방식!S$6:S$50,0),MATCH(VALUE(LEFT(AG316,1)),공차방식!T$5:X$5,0))/1000,4)</f>
        <v>0.16</v>
      </c>
      <c r="AL316" s="24">
        <f t="shared" si="38"/>
        <v>8.9117999999999995</v>
      </c>
      <c r="AM316" s="24">
        <f t="shared" si="39"/>
        <v>8.6468000000000007</v>
      </c>
      <c r="AN316" s="24">
        <f t="array" ref="AN316">ROUND(INDEX(공차방식!H$6:L$29,MATCH(AE316,공차방식!B$6:B$29,0),MATCH(VALUE(LEFT(AG316,1)),공차방식!H$5:L$5,0))/1000,4)</f>
        <v>0.26500000000000001</v>
      </c>
      <c r="AO316" s="24">
        <v>9.6029999999999998</v>
      </c>
      <c r="AQ316" s="39">
        <f ca="1">OFFSET(공차방식!R$5,COUNTIF(공차방식!R$6:R$50,"&lt;"&amp;AD316)+1,0)</f>
        <v>11.2</v>
      </c>
    </row>
    <row r="317" spans="2:43" ht="15" x14ac:dyDescent="0.3">
      <c r="B317" s="72" t="str">
        <f t="shared" si="32"/>
        <v>M56×4</v>
      </c>
      <c r="C317" s="73" t="s">
        <v>212</v>
      </c>
      <c r="D317" s="73" t="s">
        <v>221</v>
      </c>
      <c r="E317" s="71" t="s">
        <v>0</v>
      </c>
      <c r="F317" s="58">
        <v>56</v>
      </c>
      <c r="G317" s="58">
        <v>4</v>
      </c>
      <c r="H317" s="71" t="s">
        <v>133</v>
      </c>
      <c r="I317" s="86" t="s">
        <v>415</v>
      </c>
      <c r="J317" s="58" t="s">
        <v>315</v>
      </c>
      <c r="K317" s="58" t="s">
        <v>491</v>
      </c>
      <c r="L317" s="58">
        <v>56</v>
      </c>
      <c r="M317" s="58">
        <v>4</v>
      </c>
      <c r="N317" s="71">
        <v>60</v>
      </c>
      <c r="O317" s="100">
        <f t="array" ref="O317">IFERROR(INDEX($AD$11:$AO$1485,MATCH($B317&amp;$I317,$Z$11:$Z$1485&amp;$AG$11:$AG$1485,0),MATCH($C317,$AD$9:$AO$9,0)),"-")</f>
        <v>56</v>
      </c>
      <c r="P317" s="58">
        <v>30</v>
      </c>
      <c r="Q317" s="58">
        <v>2</v>
      </c>
      <c r="R317" s="100">
        <f t="array" ref="R317">IFERROR(INDEX($AD$11:$AO$1485,MATCH($B317&amp;$I317,$Z$11:$Z$1485&amp;$AG$11:$AG$1485,0),MATCH($D317,$AD$9:$AO$9,0)),"-")</f>
        <v>53.401899999999998</v>
      </c>
      <c r="S317" s="58">
        <v>23</v>
      </c>
      <c r="T317" s="58">
        <v>9</v>
      </c>
      <c r="U317" s="58">
        <v>5</v>
      </c>
      <c r="V317" s="58">
        <v>8</v>
      </c>
      <c r="W317" s="50">
        <f t="shared" si="34"/>
        <v>28</v>
      </c>
      <c r="X317" s="50">
        <f t="shared" si="35"/>
        <v>14</v>
      </c>
      <c r="Z317" s="23" t="str">
        <f t="shared" si="33"/>
        <v>M10×1</v>
      </c>
      <c r="AA317" s="24" t="s">
        <v>135</v>
      </c>
      <c r="AB317" s="24"/>
      <c r="AC317" s="24"/>
      <c r="AD317" s="23">
        <v>10</v>
      </c>
      <c r="AE317" s="23">
        <v>1</v>
      </c>
      <c r="AF317" s="24">
        <v>60</v>
      </c>
      <c r="AG317" s="29" t="s">
        <v>209</v>
      </c>
      <c r="AH317" s="29">
        <f>INDEX(공차방식!$C$6:$D$29,MATCH(AE317,공차방식!$B$6:$B$29,0),MATCH(RIGHT(AG317,1),공차방식!$C$5:$D$5,0))/1000</f>
        <v>0</v>
      </c>
      <c r="AI317" s="24">
        <f t="shared" ca="1" si="36"/>
        <v>9.5005000000000006</v>
      </c>
      <c r="AJ317" s="24">
        <f t="shared" si="37"/>
        <v>9.3505000000000003</v>
      </c>
      <c r="AK317" s="24">
        <f t="array" aca="1" ref="AK317" ca="1">ROUND(INDEX(공차방식!T$6:X$50,MATCH(AQ317&amp;AE317,공차방식!R$6:R$50&amp;공차방식!S$6:S$50,0),MATCH(VALUE(LEFT(AG317,1)),공차방식!T$5:X$5,0))/1000,4)</f>
        <v>0.15</v>
      </c>
      <c r="AL317" s="24">
        <f t="shared" si="38"/>
        <v>9.1534999999999993</v>
      </c>
      <c r="AM317" s="24">
        <f t="shared" si="39"/>
        <v>8.9175000000000004</v>
      </c>
      <c r="AN317" s="24">
        <f t="array" ref="AN317">ROUND(INDEX(공차방식!H$6:L$29,MATCH(AE317,공차방식!B$6:B$29,0),MATCH(VALUE(LEFT(AG317,1)),공차방식!H$5:L$5,0))/1000,4)</f>
        <v>0.23599999999999999</v>
      </c>
      <c r="AO317" s="24">
        <v>9.7050000000000001</v>
      </c>
      <c r="AQ317" s="39">
        <f ca="1">OFFSET(공차방식!R$5,COUNTIF(공차방식!R$6:R$50,"&lt;"&amp;AD317)+1,0)</f>
        <v>11.2</v>
      </c>
    </row>
    <row r="318" spans="2:43" ht="15" x14ac:dyDescent="0.3">
      <c r="B318" s="72" t="str">
        <f t="shared" si="32"/>
        <v>M56×3</v>
      </c>
      <c r="C318" s="73" t="s">
        <v>212</v>
      </c>
      <c r="D318" s="73" t="s">
        <v>221</v>
      </c>
      <c r="E318" s="71" t="s">
        <v>0</v>
      </c>
      <c r="F318" s="58">
        <v>56</v>
      </c>
      <c r="G318" s="58">
        <v>3</v>
      </c>
      <c r="H318" s="71" t="s">
        <v>133</v>
      </c>
      <c r="I318" s="86" t="s">
        <v>415</v>
      </c>
      <c r="J318" s="58" t="s">
        <v>315</v>
      </c>
      <c r="K318" s="58" t="s">
        <v>491</v>
      </c>
      <c r="L318" s="58">
        <v>56</v>
      </c>
      <c r="M318" s="58">
        <v>3</v>
      </c>
      <c r="N318" s="71">
        <v>60</v>
      </c>
      <c r="O318" s="100">
        <f t="array" ref="O318">IFERROR(INDEX($AD$11:$AO$1485,MATCH($B318&amp;$I318,$Z$11:$Z$1485&amp;$AG$11:$AG$1485,0),MATCH($C318,$AD$9:$AO$9,0)),"-")</f>
        <v>56</v>
      </c>
      <c r="P318" s="58">
        <v>30</v>
      </c>
      <c r="Q318" s="58">
        <v>2</v>
      </c>
      <c r="R318" s="100">
        <f t="array" ref="R318">IFERROR(INDEX($AD$11:$AO$1485,MATCH($B318&amp;$I318,$Z$11:$Z$1485&amp;$AG$11:$AG$1485,0),MATCH($D318,$AD$9:$AO$9,0)),"-")</f>
        <v>54.051400000000001</v>
      </c>
      <c r="S318" s="58">
        <v>23</v>
      </c>
      <c r="T318" s="58">
        <v>9</v>
      </c>
      <c r="U318" s="58">
        <v>5</v>
      </c>
      <c r="V318" s="58">
        <v>9</v>
      </c>
      <c r="W318" s="50">
        <f t="shared" si="34"/>
        <v>28</v>
      </c>
      <c r="X318" s="50">
        <f t="shared" si="35"/>
        <v>14</v>
      </c>
      <c r="Z318" s="23" t="str">
        <f t="shared" si="33"/>
        <v>M10×0.75</v>
      </c>
      <c r="AA318" s="24" t="s">
        <v>135</v>
      </c>
      <c r="AB318" s="24"/>
      <c r="AC318" s="24"/>
      <c r="AD318" s="23">
        <v>10</v>
      </c>
      <c r="AE318" s="23">
        <v>0.75</v>
      </c>
      <c r="AF318" s="24">
        <v>60</v>
      </c>
      <c r="AG318" s="29" t="s">
        <v>209</v>
      </c>
      <c r="AH318" s="29">
        <f>INDEX(공차방식!$C$6:$D$29,MATCH(AE318,공차방식!$B$6:$B$29,0),MATCH(RIGHT(AG318,1),공차방식!$C$5:$D$5,0))/1000</f>
        <v>0</v>
      </c>
      <c r="AI318" s="24">
        <f t="shared" ca="1" si="36"/>
        <v>9.6448999999999998</v>
      </c>
      <c r="AJ318" s="24">
        <f t="shared" si="37"/>
        <v>9.5129000000000001</v>
      </c>
      <c r="AK318" s="24">
        <f t="array" aca="1" ref="AK318" ca="1">ROUND(INDEX(공차방식!T$6:X$50,MATCH(AQ318&amp;AE318,공차방식!R$6:R$50&amp;공차방식!S$6:S$50,0),MATCH(VALUE(LEFT(AG318,1)),공차방식!T$5:X$5,0))/1000,4)</f>
        <v>0.13200000000000001</v>
      </c>
      <c r="AL318" s="24">
        <f t="shared" si="38"/>
        <v>9.3780999999999999</v>
      </c>
      <c r="AM318" s="24">
        <f t="shared" si="39"/>
        <v>9.1881000000000004</v>
      </c>
      <c r="AN318" s="24">
        <f t="array" ref="AN318">ROUND(INDEX(공차방식!H$6:L$29,MATCH(AE318,공차방식!B$6:B$29,0),MATCH(VALUE(LEFT(AG318,1)),공차방식!H$5:L$5,0))/1000,4)</f>
        <v>0.19</v>
      </c>
      <c r="AO318" s="24">
        <v>9.8000000000000007</v>
      </c>
      <c r="AQ318" s="39">
        <f ca="1">OFFSET(공차방식!R$5,COUNTIF(공차방식!R$6:R$50,"&lt;"&amp;AD318)+1,0)</f>
        <v>11.2</v>
      </c>
    </row>
    <row r="319" spans="2:43" ht="15" x14ac:dyDescent="0.3">
      <c r="B319" s="72" t="str">
        <f t="shared" si="32"/>
        <v>M56×2</v>
      </c>
      <c r="C319" s="73" t="s">
        <v>212</v>
      </c>
      <c r="D319" s="73" t="s">
        <v>221</v>
      </c>
      <c r="E319" s="71" t="s">
        <v>0</v>
      </c>
      <c r="F319" s="58">
        <v>56</v>
      </c>
      <c r="G319" s="58">
        <v>2</v>
      </c>
      <c r="H319" s="71" t="s">
        <v>133</v>
      </c>
      <c r="I319" s="86" t="s">
        <v>415</v>
      </c>
      <c r="J319" s="58" t="s">
        <v>315</v>
      </c>
      <c r="K319" s="58" t="s">
        <v>491</v>
      </c>
      <c r="L319" s="58">
        <v>56</v>
      </c>
      <c r="M319" s="58">
        <v>2</v>
      </c>
      <c r="N319" s="71">
        <v>60</v>
      </c>
      <c r="O319" s="100">
        <f t="array" ref="O319">IFERROR(INDEX($AD$11:$AO$1485,MATCH($B319&amp;$I319,$Z$11:$Z$1485&amp;$AG$11:$AG$1485,0),MATCH($C319,$AD$9:$AO$9,0)),"-")</f>
        <v>56</v>
      </c>
      <c r="P319" s="58">
        <v>30</v>
      </c>
      <c r="Q319" s="58">
        <v>2</v>
      </c>
      <c r="R319" s="100">
        <f t="array" ref="R319">IFERROR(INDEX($AD$11:$AO$1485,MATCH($B319&amp;$I319,$Z$11:$Z$1485&amp;$AG$11:$AG$1485,0),MATCH($D319,$AD$9:$AO$9,0)),"-")</f>
        <v>54.701000000000001</v>
      </c>
      <c r="S319" s="58">
        <v>23</v>
      </c>
      <c r="T319" s="58">
        <v>9</v>
      </c>
      <c r="U319" s="58">
        <v>5</v>
      </c>
      <c r="V319" s="58">
        <v>10</v>
      </c>
      <c r="W319" s="50">
        <f t="shared" si="34"/>
        <v>28</v>
      </c>
      <c r="X319" s="50">
        <f t="shared" si="35"/>
        <v>14</v>
      </c>
      <c r="Z319" s="23" t="str">
        <f t="shared" si="33"/>
        <v>M11×1</v>
      </c>
      <c r="AA319" s="24" t="s">
        <v>135</v>
      </c>
      <c r="AB319" s="24"/>
      <c r="AC319" s="24"/>
      <c r="AD319" s="23">
        <v>11</v>
      </c>
      <c r="AE319" s="23">
        <v>1</v>
      </c>
      <c r="AF319" s="24">
        <v>60</v>
      </c>
      <c r="AG319" s="29" t="s">
        <v>209</v>
      </c>
      <c r="AH319" s="29">
        <f>INDEX(공차방식!$C$6:$D$29,MATCH(AE319,공차방식!$B$6:$B$29,0),MATCH(RIGHT(AG319,1),공차방식!$C$5:$D$5,0))/1000</f>
        <v>0</v>
      </c>
      <c r="AI319" s="24">
        <f t="shared" ca="1" si="36"/>
        <v>10.500500000000001</v>
      </c>
      <c r="AJ319" s="24">
        <f t="shared" si="37"/>
        <v>10.3505</v>
      </c>
      <c r="AK319" s="24">
        <f t="array" aca="1" ref="AK319" ca="1">ROUND(INDEX(공차방식!T$6:X$50,MATCH(AQ319&amp;AE319,공차방식!R$6:R$50&amp;공차방식!S$6:S$50,0),MATCH(VALUE(LEFT(AG319,1)),공차방식!T$5:X$5,0))/1000,4)</f>
        <v>0.15</v>
      </c>
      <c r="AL319" s="24">
        <f t="shared" si="38"/>
        <v>10.153499999999999</v>
      </c>
      <c r="AM319" s="24">
        <f t="shared" si="39"/>
        <v>9.9175000000000004</v>
      </c>
      <c r="AN319" s="24">
        <f t="array" ref="AN319">ROUND(INDEX(공차방식!H$6:L$29,MATCH(AE319,공차방식!B$6:B$29,0),MATCH(VALUE(LEFT(AG319,1)),공차방식!H$5:L$5,0))/1000,4)</f>
        <v>0.23599999999999999</v>
      </c>
      <c r="AO319" s="24">
        <v>10.705</v>
      </c>
      <c r="AQ319" s="39">
        <f ca="1">OFFSET(공차방식!R$5,COUNTIF(공차방식!R$6:R$50,"&lt;"&amp;AD319)+1,0)</f>
        <v>11.2</v>
      </c>
    </row>
    <row r="320" spans="2:43" ht="15" x14ac:dyDescent="0.3">
      <c r="B320" s="72" t="str">
        <f t="shared" si="32"/>
        <v>M56×1.5</v>
      </c>
      <c r="C320" s="73" t="s">
        <v>212</v>
      </c>
      <c r="D320" s="73" t="s">
        <v>221</v>
      </c>
      <c r="E320" s="71" t="s">
        <v>0</v>
      </c>
      <c r="F320" s="58">
        <v>56</v>
      </c>
      <c r="G320" s="58">
        <v>1.5</v>
      </c>
      <c r="H320" s="71" t="s">
        <v>133</v>
      </c>
      <c r="I320" s="86" t="s">
        <v>415</v>
      </c>
      <c r="J320" s="58" t="s">
        <v>315</v>
      </c>
      <c r="K320" s="58" t="s">
        <v>491</v>
      </c>
      <c r="L320" s="58">
        <v>56</v>
      </c>
      <c r="M320" s="58">
        <v>1.5</v>
      </c>
      <c r="N320" s="71">
        <v>60</v>
      </c>
      <c r="O320" s="100">
        <f t="array" ref="O320">IFERROR(INDEX($AD$11:$AO$1485,MATCH($B320&amp;$I320,$Z$11:$Z$1485&amp;$AG$11:$AG$1485,0),MATCH($C320,$AD$9:$AO$9,0)),"-")</f>
        <v>56</v>
      </c>
      <c r="P320" s="58">
        <v>30</v>
      </c>
      <c r="Q320" s="58">
        <v>2</v>
      </c>
      <c r="R320" s="100">
        <f t="array" ref="R320">IFERROR(INDEX($AD$11:$AO$1485,MATCH($B320&amp;$I320,$Z$11:$Z$1485&amp;$AG$11:$AG$1485,0),MATCH($D320,$AD$9:$AO$9,0)),"-")</f>
        <v>55.025700000000001</v>
      </c>
      <c r="S320" s="58">
        <v>23</v>
      </c>
      <c r="T320" s="58">
        <v>9</v>
      </c>
      <c r="U320" s="58">
        <v>5</v>
      </c>
      <c r="V320" s="58">
        <v>12</v>
      </c>
      <c r="W320" s="50">
        <f t="shared" si="34"/>
        <v>28</v>
      </c>
      <c r="X320" s="50">
        <f t="shared" si="35"/>
        <v>14</v>
      </c>
      <c r="Z320" s="23" t="str">
        <f t="shared" si="33"/>
        <v>M11×0.75</v>
      </c>
      <c r="AA320" s="24" t="s">
        <v>135</v>
      </c>
      <c r="AB320" s="24"/>
      <c r="AC320" s="24"/>
      <c r="AD320" s="23">
        <v>11</v>
      </c>
      <c r="AE320" s="23">
        <v>0.75</v>
      </c>
      <c r="AF320" s="24">
        <v>60</v>
      </c>
      <c r="AG320" s="29" t="s">
        <v>209</v>
      </c>
      <c r="AH320" s="29">
        <f>INDEX(공차방식!$C$6:$D$29,MATCH(AE320,공차방식!$B$6:$B$29,0),MATCH(RIGHT(AG320,1),공차방식!$C$5:$D$5,0))/1000</f>
        <v>0</v>
      </c>
      <c r="AI320" s="24">
        <f t="shared" ca="1" si="36"/>
        <v>10.6449</v>
      </c>
      <c r="AJ320" s="24">
        <f t="shared" si="37"/>
        <v>10.5129</v>
      </c>
      <c r="AK320" s="24">
        <f t="array" aca="1" ref="AK320" ca="1">ROUND(INDEX(공차방식!T$6:X$50,MATCH(AQ320&amp;AE320,공차방식!R$6:R$50&amp;공차방식!S$6:S$50,0),MATCH(VALUE(LEFT(AG320,1)),공차방식!T$5:X$5,0))/1000,4)</f>
        <v>0.13200000000000001</v>
      </c>
      <c r="AL320" s="24">
        <f t="shared" si="38"/>
        <v>10.3781</v>
      </c>
      <c r="AM320" s="24">
        <f t="shared" si="39"/>
        <v>10.1881</v>
      </c>
      <c r="AN320" s="24">
        <f t="array" ref="AN320">ROUND(INDEX(공차방식!H$6:L$29,MATCH(AE320,공차방식!B$6:B$29,0),MATCH(VALUE(LEFT(AG320,1)),공차방식!H$5:L$5,0))/1000,4)</f>
        <v>0.19</v>
      </c>
      <c r="AO320" s="24">
        <v>10.8</v>
      </c>
      <c r="AQ320" s="39">
        <f ca="1">OFFSET(공차방식!R$5,COUNTIF(공차방식!R$6:R$50,"&lt;"&amp;AD320)+1,0)</f>
        <v>11.2</v>
      </c>
    </row>
    <row r="321" spans="2:43" ht="15" x14ac:dyDescent="0.3">
      <c r="B321" s="72" t="str">
        <f t="shared" si="32"/>
        <v>M58×4</v>
      </c>
      <c r="C321" s="73" t="s">
        <v>212</v>
      </c>
      <c r="D321" s="73" t="s">
        <v>221</v>
      </c>
      <c r="E321" s="71" t="s">
        <v>0</v>
      </c>
      <c r="F321" s="58">
        <v>58</v>
      </c>
      <c r="G321" s="58">
        <v>4</v>
      </c>
      <c r="H321" s="71" t="s">
        <v>133</v>
      </c>
      <c r="I321" s="86" t="s">
        <v>415</v>
      </c>
      <c r="J321" s="58" t="s">
        <v>315</v>
      </c>
      <c r="K321" s="58" t="s">
        <v>491</v>
      </c>
      <c r="L321" s="58">
        <v>58</v>
      </c>
      <c r="M321" s="58">
        <v>4</v>
      </c>
      <c r="N321" s="71">
        <v>60</v>
      </c>
      <c r="O321" s="100">
        <f t="array" ref="O321">IFERROR(INDEX($AD$11:$AO$1485,MATCH($B321&amp;$I321,$Z$11:$Z$1485&amp;$AG$11:$AG$1485,0),MATCH($C321,$AD$9:$AO$9,0)),"-")</f>
        <v>58</v>
      </c>
      <c r="P321" s="58">
        <v>30</v>
      </c>
      <c r="Q321" s="58">
        <v>2</v>
      </c>
      <c r="R321" s="100">
        <f t="array" ref="R321">IFERROR(INDEX($AD$11:$AO$1485,MATCH($B321&amp;$I321,$Z$11:$Z$1485&amp;$AG$11:$AG$1485,0),MATCH($D321,$AD$9:$AO$9,0)),"-")</f>
        <v>55.401899999999998</v>
      </c>
      <c r="S321" s="58">
        <v>23</v>
      </c>
      <c r="T321" s="58">
        <v>9</v>
      </c>
      <c r="U321" s="58">
        <v>5</v>
      </c>
      <c r="V321" s="58">
        <v>8</v>
      </c>
      <c r="W321" s="50">
        <f t="shared" si="34"/>
        <v>28</v>
      </c>
      <c r="X321" s="50">
        <f t="shared" si="35"/>
        <v>14</v>
      </c>
      <c r="Z321" s="23" t="str">
        <f t="shared" si="33"/>
        <v>M12×1.5</v>
      </c>
      <c r="AA321" s="24" t="s">
        <v>135</v>
      </c>
      <c r="AB321" s="24"/>
      <c r="AC321" s="24"/>
      <c r="AD321" s="23">
        <v>12</v>
      </c>
      <c r="AE321" s="23">
        <v>1.5</v>
      </c>
      <c r="AF321" s="24">
        <v>60</v>
      </c>
      <c r="AG321" s="29" t="s">
        <v>209</v>
      </c>
      <c r="AH321" s="29">
        <f>INDEX(공차방식!$C$6:$D$29,MATCH(AE321,공차방식!$B$6:$B$29,0),MATCH(RIGHT(AG321,1),공차방식!$C$5:$D$5,0))/1000</f>
        <v>0</v>
      </c>
      <c r="AI321" s="24">
        <f t="shared" ca="1" si="36"/>
        <v>11.2157</v>
      </c>
      <c r="AJ321" s="24">
        <f t="shared" si="37"/>
        <v>11.025700000000001</v>
      </c>
      <c r="AK321" s="24">
        <f t="array" aca="1" ref="AK321" ca="1">ROUND(INDEX(공차방식!T$6:X$50,MATCH(AQ321&amp;AE321,공차방식!R$6:R$50&amp;공차방식!S$6:S$50,0),MATCH(VALUE(LEFT(AG321,1)),공차방식!T$5:X$5,0))/1000,4)</f>
        <v>0.19</v>
      </c>
      <c r="AL321" s="24">
        <f t="shared" si="38"/>
        <v>10.6762</v>
      </c>
      <c r="AM321" s="24">
        <f t="shared" si="39"/>
        <v>10.376200000000001</v>
      </c>
      <c r="AN321" s="24">
        <f t="array" ref="AN321">ROUND(INDEX(공차방식!H$6:L$29,MATCH(AE321,공차방식!B$6:B$29,0),MATCH(VALUE(LEFT(AG321,1)),공차방식!H$5:L$5,0))/1000,4)</f>
        <v>0.3</v>
      </c>
      <c r="AO321" s="24">
        <v>11.521000000000001</v>
      </c>
      <c r="AQ321" s="39">
        <f ca="1">OFFSET(공차방식!R$5,COUNTIF(공차방식!R$6:R$50,"&lt;"&amp;AD321)+1,0)</f>
        <v>22.4</v>
      </c>
    </row>
    <row r="322" spans="2:43" ht="15" x14ac:dyDescent="0.3">
      <c r="B322" s="72" t="str">
        <f t="shared" si="32"/>
        <v>M58×3</v>
      </c>
      <c r="C322" s="73" t="s">
        <v>212</v>
      </c>
      <c r="D322" s="73" t="s">
        <v>221</v>
      </c>
      <c r="E322" s="71" t="s">
        <v>0</v>
      </c>
      <c r="F322" s="58">
        <v>58</v>
      </c>
      <c r="G322" s="58">
        <v>3</v>
      </c>
      <c r="H322" s="71" t="s">
        <v>133</v>
      </c>
      <c r="I322" s="86" t="s">
        <v>415</v>
      </c>
      <c r="J322" s="58" t="s">
        <v>315</v>
      </c>
      <c r="K322" s="58" t="s">
        <v>491</v>
      </c>
      <c r="L322" s="58">
        <v>58</v>
      </c>
      <c r="M322" s="58">
        <v>3</v>
      </c>
      <c r="N322" s="71">
        <v>60</v>
      </c>
      <c r="O322" s="100">
        <f t="array" ref="O322">IFERROR(INDEX($AD$11:$AO$1485,MATCH($B322&amp;$I322,$Z$11:$Z$1485&amp;$AG$11:$AG$1485,0),MATCH($C322,$AD$9:$AO$9,0)),"-")</f>
        <v>58</v>
      </c>
      <c r="P322" s="58">
        <v>30</v>
      </c>
      <c r="Q322" s="58">
        <v>2</v>
      </c>
      <c r="R322" s="100">
        <f t="array" ref="R322">IFERROR(INDEX($AD$11:$AO$1485,MATCH($B322&amp;$I322,$Z$11:$Z$1485&amp;$AG$11:$AG$1485,0),MATCH($D322,$AD$9:$AO$9,0)),"-")</f>
        <v>56.051400000000001</v>
      </c>
      <c r="S322" s="58">
        <v>23</v>
      </c>
      <c r="T322" s="58">
        <v>9</v>
      </c>
      <c r="U322" s="58">
        <v>5</v>
      </c>
      <c r="V322" s="58">
        <v>9</v>
      </c>
      <c r="W322" s="50">
        <f t="shared" si="34"/>
        <v>28</v>
      </c>
      <c r="X322" s="50">
        <f t="shared" si="35"/>
        <v>14</v>
      </c>
      <c r="Z322" s="23" t="str">
        <f t="shared" si="33"/>
        <v>M12×1.25</v>
      </c>
      <c r="AA322" s="24" t="s">
        <v>135</v>
      </c>
      <c r="AB322" s="24"/>
      <c r="AC322" s="24"/>
      <c r="AD322" s="23">
        <v>12</v>
      </c>
      <c r="AE322" s="23">
        <v>1.25</v>
      </c>
      <c r="AF322" s="24">
        <v>60</v>
      </c>
      <c r="AG322" s="29" t="s">
        <v>209</v>
      </c>
      <c r="AH322" s="29">
        <f>INDEX(공차방식!$C$6:$D$29,MATCH(AE322,공차방식!$B$6:$B$29,0),MATCH(RIGHT(AG322,1),공차방식!$C$5:$D$5,0))/1000</f>
        <v>0</v>
      </c>
      <c r="AI322" s="24">
        <f t="shared" ca="1" si="36"/>
        <v>11.3681</v>
      </c>
      <c r="AJ322" s="24">
        <f t="shared" si="37"/>
        <v>11.1881</v>
      </c>
      <c r="AK322" s="24">
        <f t="array" aca="1" ref="AK322" ca="1">ROUND(INDEX(공차방식!T$6:X$50,MATCH(AQ322&amp;AE322,공차방식!R$6:R$50&amp;공차방식!S$6:S$50,0),MATCH(VALUE(LEFT(AG322,1)),공차방식!T$5:X$5,0))/1000,4)</f>
        <v>0.18</v>
      </c>
      <c r="AL322" s="24">
        <f t="shared" si="38"/>
        <v>10.911799999999999</v>
      </c>
      <c r="AM322" s="24">
        <f t="shared" si="39"/>
        <v>10.646800000000001</v>
      </c>
      <c r="AN322" s="24">
        <f t="array" ref="AN322">ROUND(INDEX(공차방식!H$6:L$29,MATCH(AE322,공차방식!B$6:B$29,0),MATCH(VALUE(LEFT(AG322,1)),공차방식!H$5:L$5,0))/1000,4)</f>
        <v>0.26500000000000001</v>
      </c>
      <c r="AO322" s="24">
        <v>11.622999999999999</v>
      </c>
      <c r="AQ322" s="39">
        <f ca="1">OFFSET(공차방식!R$5,COUNTIF(공차방식!R$6:R$50,"&lt;"&amp;AD322)+1,0)</f>
        <v>22.4</v>
      </c>
    </row>
    <row r="323" spans="2:43" ht="15" x14ac:dyDescent="0.3">
      <c r="B323" s="72" t="str">
        <f t="shared" si="32"/>
        <v>M58×2</v>
      </c>
      <c r="C323" s="73" t="s">
        <v>212</v>
      </c>
      <c r="D323" s="73" t="s">
        <v>221</v>
      </c>
      <c r="E323" s="71" t="s">
        <v>0</v>
      </c>
      <c r="F323" s="58">
        <v>58</v>
      </c>
      <c r="G323" s="58">
        <v>2</v>
      </c>
      <c r="H323" s="71" t="s">
        <v>133</v>
      </c>
      <c r="I323" s="86" t="s">
        <v>415</v>
      </c>
      <c r="J323" s="58" t="s">
        <v>315</v>
      </c>
      <c r="K323" s="58" t="s">
        <v>491</v>
      </c>
      <c r="L323" s="58">
        <v>58</v>
      </c>
      <c r="M323" s="58">
        <v>2</v>
      </c>
      <c r="N323" s="71">
        <v>60</v>
      </c>
      <c r="O323" s="100">
        <f t="array" ref="O323">IFERROR(INDEX($AD$11:$AO$1485,MATCH($B323&amp;$I323,$Z$11:$Z$1485&amp;$AG$11:$AG$1485,0),MATCH($C323,$AD$9:$AO$9,0)),"-")</f>
        <v>58</v>
      </c>
      <c r="P323" s="58">
        <v>30</v>
      </c>
      <c r="Q323" s="58">
        <v>2</v>
      </c>
      <c r="R323" s="100">
        <f t="array" ref="R323">IFERROR(INDEX($AD$11:$AO$1485,MATCH($B323&amp;$I323,$Z$11:$Z$1485&amp;$AG$11:$AG$1485,0),MATCH($D323,$AD$9:$AO$9,0)),"-")</f>
        <v>56.701000000000001</v>
      </c>
      <c r="S323" s="58">
        <v>23</v>
      </c>
      <c r="T323" s="58">
        <v>9</v>
      </c>
      <c r="U323" s="58">
        <v>5</v>
      </c>
      <c r="V323" s="58">
        <v>10</v>
      </c>
      <c r="W323" s="50">
        <f t="shared" si="34"/>
        <v>28</v>
      </c>
      <c r="X323" s="50">
        <f t="shared" si="35"/>
        <v>14</v>
      </c>
      <c r="Z323" s="23" t="str">
        <f t="shared" si="33"/>
        <v>M12×1</v>
      </c>
      <c r="AA323" s="24" t="s">
        <v>135</v>
      </c>
      <c r="AB323" s="24"/>
      <c r="AC323" s="24"/>
      <c r="AD323" s="23">
        <v>12</v>
      </c>
      <c r="AE323" s="23">
        <v>1</v>
      </c>
      <c r="AF323" s="24">
        <v>60</v>
      </c>
      <c r="AG323" s="29" t="s">
        <v>209</v>
      </c>
      <c r="AH323" s="29">
        <f>INDEX(공차방식!$C$6:$D$29,MATCH(AE323,공차방식!$B$6:$B$29,0),MATCH(RIGHT(AG323,1),공차방식!$C$5:$D$5,0))/1000</f>
        <v>0</v>
      </c>
      <c r="AI323" s="24">
        <f t="shared" ca="1" si="36"/>
        <v>11.5105</v>
      </c>
      <c r="AJ323" s="24">
        <f t="shared" si="37"/>
        <v>11.3505</v>
      </c>
      <c r="AK323" s="24">
        <f t="array" aca="1" ref="AK323" ca="1">ROUND(INDEX(공차방식!T$6:X$50,MATCH(AQ323&amp;AE323,공차방식!R$6:R$50&amp;공차방식!S$6:S$50,0),MATCH(VALUE(LEFT(AG323,1)),공차방식!T$5:X$5,0))/1000,4)</f>
        <v>0.16</v>
      </c>
      <c r="AL323" s="24">
        <f t="shared" si="38"/>
        <v>11.153499999999999</v>
      </c>
      <c r="AM323" s="24">
        <f t="shared" si="39"/>
        <v>10.9175</v>
      </c>
      <c r="AN323" s="24">
        <f t="array" ref="AN323">ROUND(INDEX(공차방식!H$6:L$29,MATCH(AE323,공차방식!B$6:B$29,0),MATCH(VALUE(LEFT(AG323,1)),공차방식!H$5:L$5,0))/1000,4)</f>
        <v>0.23599999999999999</v>
      </c>
      <c r="AO323" s="24">
        <v>11.715</v>
      </c>
      <c r="AQ323" s="39">
        <f ca="1">OFFSET(공차방식!R$5,COUNTIF(공차방식!R$6:R$50,"&lt;"&amp;AD323)+1,0)</f>
        <v>22.4</v>
      </c>
    </row>
    <row r="324" spans="2:43" ht="15" x14ac:dyDescent="0.3">
      <c r="B324" s="72" t="str">
        <f t="shared" si="32"/>
        <v>M58×1.5</v>
      </c>
      <c r="C324" s="73" t="s">
        <v>212</v>
      </c>
      <c r="D324" s="73" t="s">
        <v>221</v>
      </c>
      <c r="E324" s="71" t="s">
        <v>0</v>
      </c>
      <c r="F324" s="58">
        <v>58</v>
      </c>
      <c r="G324" s="58">
        <v>1.5</v>
      </c>
      <c r="H324" s="71" t="s">
        <v>133</v>
      </c>
      <c r="I324" s="86" t="s">
        <v>415</v>
      </c>
      <c r="J324" s="58" t="s">
        <v>315</v>
      </c>
      <c r="K324" s="58" t="s">
        <v>491</v>
      </c>
      <c r="L324" s="58">
        <v>58</v>
      </c>
      <c r="M324" s="58">
        <v>1.5</v>
      </c>
      <c r="N324" s="71">
        <v>60</v>
      </c>
      <c r="O324" s="100">
        <f t="array" ref="O324">IFERROR(INDEX($AD$11:$AO$1485,MATCH($B324&amp;$I324,$Z$11:$Z$1485&amp;$AG$11:$AG$1485,0),MATCH($C324,$AD$9:$AO$9,0)),"-")</f>
        <v>58</v>
      </c>
      <c r="P324" s="58">
        <v>30</v>
      </c>
      <c r="Q324" s="58">
        <v>2</v>
      </c>
      <c r="R324" s="100">
        <f t="array" ref="R324">IFERROR(INDEX($AD$11:$AO$1485,MATCH($B324&amp;$I324,$Z$11:$Z$1485&amp;$AG$11:$AG$1485,0),MATCH($D324,$AD$9:$AO$9,0)),"-")</f>
        <v>57.025700000000001</v>
      </c>
      <c r="S324" s="58">
        <v>23</v>
      </c>
      <c r="T324" s="58">
        <v>9</v>
      </c>
      <c r="U324" s="58">
        <v>5</v>
      </c>
      <c r="V324" s="58">
        <v>12</v>
      </c>
      <c r="W324" s="50">
        <f t="shared" si="34"/>
        <v>28</v>
      </c>
      <c r="X324" s="50">
        <f t="shared" si="35"/>
        <v>14</v>
      </c>
      <c r="Z324" s="23" t="str">
        <f t="shared" si="33"/>
        <v>M14×1.5</v>
      </c>
      <c r="AA324" s="24" t="s">
        <v>135</v>
      </c>
      <c r="AB324" s="24"/>
      <c r="AC324" s="24"/>
      <c r="AD324" s="23">
        <v>14</v>
      </c>
      <c r="AE324" s="23">
        <v>1.5</v>
      </c>
      <c r="AF324" s="24">
        <v>60</v>
      </c>
      <c r="AG324" s="29" t="s">
        <v>209</v>
      </c>
      <c r="AH324" s="29">
        <f>INDEX(공차방식!$C$6:$D$29,MATCH(AE324,공차방식!$B$6:$B$29,0),MATCH(RIGHT(AG324,1),공차방식!$C$5:$D$5,0))/1000</f>
        <v>0</v>
      </c>
      <c r="AI324" s="24">
        <f t="shared" ca="1" si="36"/>
        <v>13.2157</v>
      </c>
      <c r="AJ324" s="24">
        <f t="shared" si="37"/>
        <v>13.025700000000001</v>
      </c>
      <c r="AK324" s="24">
        <f t="array" aca="1" ref="AK324" ca="1">ROUND(INDEX(공차방식!T$6:X$50,MATCH(AQ324&amp;AE324,공차방식!R$6:R$50&amp;공차방식!S$6:S$50,0),MATCH(VALUE(LEFT(AG324,1)),공차방식!T$5:X$5,0))/1000,4)</f>
        <v>0.19</v>
      </c>
      <c r="AL324" s="24">
        <f t="shared" si="38"/>
        <v>12.6762</v>
      </c>
      <c r="AM324" s="24">
        <f t="shared" si="39"/>
        <v>12.376200000000001</v>
      </c>
      <c r="AN324" s="24">
        <f t="array" ref="AN324">ROUND(INDEX(공차방식!H$6:L$29,MATCH(AE324,공차방식!B$6:B$29,0),MATCH(VALUE(LEFT(AG324,1)),공차방식!H$5:L$5,0))/1000,4)</f>
        <v>0.3</v>
      </c>
      <c r="AO324" s="24">
        <v>13.521000000000001</v>
      </c>
      <c r="AQ324" s="39">
        <f ca="1">OFFSET(공차방식!R$5,COUNTIF(공차방식!R$6:R$50,"&lt;"&amp;AD324)+1,0)</f>
        <v>22.4</v>
      </c>
    </row>
    <row r="325" spans="2:43" ht="15" x14ac:dyDescent="0.3">
      <c r="B325" s="72" t="str">
        <f t="shared" si="32"/>
        <v>M60×4</v>
      </c>
      <c r="C325" s="73" t="s">
        <v>212</v>
      </c>
      <c r="D325" s="73" t="s">
        <v>221</v>
      </c>
      <c r="E325" s="71" t="s">
        <v>0</v>
      </c>
      <c r="F325" s="58">
        <v>60</v>
      </c>
      <c r="G325" s="58">
        <v>4</v>
      </c>
      <c r="H325" s="71" t="s">
        <v>133</v>
      </c>
      <c r="I325" s="86" t="s">
        <v>415</v>
      </c>
      <c r="J325" s="58" t="s">
        <v>315</v>
      </c>
      <c r="K325" s="58" t="s">
        <v>491</v>
      </c>
      <c r="L325" s="58">
        <v>60</v>
      </c>
      <c r="M325" s="58">
        <v>4</v>
      </c>
      <c r="N325" s="71">
        <v>60</v>
      </c>
      <c r="O325" s="100">
        <f t="array" ref="O325">IFERROR(INDEX($AD$11:$AO$1485,MATCH($B325&amp;$I325,$Z$11:$Z$1485&amp;$AG$11:$AG$1485,0),MATCH($C325,$AD$9:$AO$9,0)),"-")</f>
        <v>60</v>
      </c>
      <c r="P325" s="58">
        <v>30</v>
      </c>
      <c r="Q325" s="58">
        <v>2</v>
      </c>
      <c r="R325" s="100">
        <f t="array" ref="R325">IFERROR(INDEX($AD$11:$AO$1485,MATCH($B325&amp;$I325,$Z$11:$Z$1485&amp;$AG$11:$AG$1485,0),MATCH($D325,$AD$9:$AO$9,0)),"-")</f>
        <v>57.401899999999998</v>
      </c>
      <c r="S325" s="58">
        <v>23</v>
      </c>
      <c r="T325" s="58">
        <v>9</v>
      </c>
      <c r="U325" s="58">
        <v>5</v>
      </c>
      <c r="V325" s="58">
        <v>8</v>
      </c>
      <c r="W325" s="50">
        <f t="shared" si="34"/>
        <v>28</v>
      </c>
      <c r="X325" s="50">
        <f t="shared" si="35"/>
        <v>14</v>
      </c>
      <c r="Z325" s="23" t="str">
        <f t="shared" si="33"/>
        <v>M14×1</v>
      </c>
      <c r="AA325" s="24" t="s">
        <v>135</v>
      </c>
      <c r="AB325" s="24"/>
      <c r="AC325" s="24"/>
      <c r="AD325" s="23">
        <v>14</v>
      </c>
      <c r="AE325" s="23">
        <v>1</v>
      </c>
      <c r="AF325" s="24">
        <v>60</v>
      </c>
      <c r="AG325" s="29" t="s">
        <v>209</v>
      </c>
      <c r="AH325" s="29">
        <f>INDEX(공차방식!$C$6:$D$29,MATCH(AE325,공차방식!$B$6:$B$29,0),MATCH(RIGHT(AG325,1),공차방식!$C$5:$D$5,0))/1000</f>
        <v>0</v>
      </c>
      <c r="AI325" s="24">
        <f t="shared" ca="1" si="36"/>
        <v>13.5105</v>
      </c>
      <c r="AJ325" s="24">
        <f t="shared" si="37"/>
        <v>13.3505</v>
      </c>
      <c r="AK325" s="24">
        <f t="array" aca="1" ref="AK325" ca="1">ROUND(INDEX(공차방식!T$6:X$50,MATCH(AQ325&amp;AE325,공차방식!R$6:R$50&amp;공차방식!S$6:S$50,0),MATCH(VALUE(LEFT(AG325,1)),공차방식!T$5:X$5,0))/1000,4)</f>
        <v>0.16</v>
      </c>
      <c r="AL325" s="24">
        <f t="shared" si="38"/>
        <v>13.153499999999999</v>
      </c>
      <c r="AM325" s="24">
        <f t="shared" si="39"/>
        <v>12.9175</v>
      </c>
      <c r="AN325" s="24">
        <f t="array" ref="AN325">ROUND(INDEX(공차방식!H$6:L$29,MATCH(AE325,공차방식!B$6:B$29,0),MATCH(VALUE(LEFT(AG325,1)),공차방식!H$5:L$5,0))/1000,4)</f>
        <v>0.23599999999999999</v>
      </c>
      <c r="AO325" s="24">
        <v>13.715</v>
      </c>
      <c r="AQ325" s="39">
        <f ca="1">OFFSET(공차방식!R$5,COUNTIF(공차방식!R$6:R$50,"&lt;"&amp;AD325)+1,0)</f>
        <v>22.4</v>
      </c>
    </row>
    <row r="326" spans="2:43" ht="15" x14ac:dyDescent="0.3">
      <c r="B326" s="72" t="str">
        <f t="shared" si="32"/>
        <v>M60×3</v>
      </c>
      <c r="C326" s="73" t="s">
        <v>212</v>
      </c>
      <c r="D326" s="73" t="s">
        <v>221</v>
      </c>
      <c r="E326" s="71" t="s">
        <v>0</v>
      </c>
      <c r="F326" s="58">
        <v>60</v>
      </c>
      <c r="G326" s="58">
        <v>3</v>
      </c>
      <c r="H326" s="71" t="s">
        <v>133</v>
      </c>
      <c r="I326" s="86" t="s">
        <v>415</v>
      </c>
      <c r="J326" s="58" t="s">
        <v>315</v>
      </c>
      <c r="K326" s="58" t="s">
        <v>491</v>
      </c>
      <c r="L326" s="58">
        <v>60</v>
      </c>
      <c r="M326" s="58">
        <v>3</v>
      </c>
      <c r="N326" s="71">
        <v>60</v>
      </c>
      <c r="O326" s="100">
        <f t="array" ref="O326">IFERROR(INDEX($AD$11:$AO$1485,MATCH($B326&amp;$I326,$Z$11:$Z$1485&amp;$AG$11:$AG$1485,0),MATCH($C326,$AD$9:$AO$9,0)),"-")</f>
        <v>60</v>
      </c>
      <c r="P326" s="58">
        <v>30</v>
      </c>
      <c r="Q326" s="58">
        <v>2</v>
      </c>
      <c r="R326" s="100">
        <f t="array" ref="R326">IFERROR(INDEX($AD$11:$AO$1485,MATCH($B326&amp;$I326,$Z$11:$Z$1485&amp;$AG$11:$AG$1485,0),MATCH($D326,$AD$9:$AO$9,0)),"-")</f>
        <v>58.051400000000001</v>
      </c>
      <c r="S326" s="58">
        <v>23</v>
      </c>
      <c r="T326" s="58">
        <v>9</v>
      </c>
      <c r="U326" s="58">
        <v>5</v>
      </c>
      <c r="V326" s="58">
        <v>9</v>
      </c>
      <c r="W326" s="50">
        <f t="shared" si="34"/>
        <v>28</v>
      </c>
      <c r="X326" s="50">
        <f t="shared" si="35"/>
        <v>14</v>
      </c>
      <c r="Z326" s="23" t="str">
        <f t="shared" si="33"/>
        <v>M15×1.5</v>
      </c>
      <c r="AA326" s="24" t="s">
        <v>135</v>
      </c>
      <c r="AB326" s="24"/>
      <c r="AC326" s="24"/>
      <c r="AD326" s="23">
        <v>15</v>
      </c>
      <c r="AE326" s="23">
        <v>1.5</v>
      </c>
      <c r="AF326" s="24">
        <v>60</v>
      </c>
      <c r="AG326" s="29" t="s">
        <v>209</v>
      </c>
      <c r="AH326" s="29">
        <f>INDEX(공차방식!$C$6:$D$29,MATCH(AE326,공차방식!$B$6:$B$29,0),MATCH(RIGHT(AG326,1),공차방식!$C$5:$D$5,0))/1000</f>
        <v>0</v>
      </c>
      <c r="AI326" s="24">
        <f t="shared" ca="1" si="36"/>
        <v>14.2157</v>
      </c>
      <c r="AJ326" s="24">
        <f t="shared" si="37"/>
        <v>14.025700000000001</v>
      </c>
      <c r="AK326" s="24">
        <f t="array" aca="1" ref="AK326" ca="1">ROUND(INDEX(공차방식!T$6:X$50,MATCH(AQ326&amp;AE326,공차방식!R$6:R$50&amp;공차방식!S$6:S$50,0),MATCH(VALUE(LEFT(AG326,1)),공차방식!T$5:X$5,0))/1000,4)</f>
        <v>0.19</v>
      </c>
      <c r="AL326" s="24">
        <f t="shared" si="38"/>
        <v>13.6762</v>
      </c>
      <c r="AM326" s="24">
        <f t="shared" si="39"/>
        <v>13.376200000000001</v>
      </c>
      <c r="AN326" s="24">
        <f t="array" ref="AN326">ROUND(INDEX(공차방식!H$6:L$29,MATCH(AE326,공차방식!B$6:B$29,0),MATCH(VALUE(LEFT(AG326,1)),공차방식!H$5:L$5,0))/1000,4)</f>
        <v>0.3</v>
      </c>
      <c r="AO326" s="24">
        <v>14.521000000000001</v>
      </c>
      <c r="AQ326" s="39">
        <f ca="1">OFFSET(공차방식!R$5,COUNTIF(공차방식!R$6:R$50,"&lt;"&amp;AD326)+1,0)</f>
        <v>22.4</v>
      </c>
    </row>
    <row r="327" spans="2:43" ht="15" x14ac:dyDescent="0.3">
      <c r="B327" s="72" t="str">
        <f t="shared" si="32"/>
        <v>M60×2</v>
      </c>
      <c r="C327" s="73" t="s">
        <v>212</v>
      </c>
      <c r="D327" s="73" t="s">
        <v>221</v>
      </c>
      <c r="E327" s="71" t="s">
        <v>0</v>
      </c>
      <c r="F327" s="58">
        <v>60</v>
      </c>
      <c r="G327" s="58">
        <v>2</v>
      </c>
      <c r="H327" s="71" t="s">
        <v>133</v>
      </c>
      <c r="I327" s="86" t="s">
        <v>415</v>
      </c>
      <c r="J327" s="58" t="s">
        <v>315</v>
      </c>
      <c r="K327" s="58" t="s">
        <v>491</v>
      </c>
      <c r="L327" s="58">
        <v>60</v>
      </c>
      <c r="M327" s="58">
        <v>2</v>
      </c>
      <c r="N327" s="71">
        <v>60</v>
      </c>
      <c r="O327" s="100">
        <f t="array" ref="O327">IFERROR(INDEX($AD$11:$AO$1485,MATCH($B327&amp;$I327,$Z$11:$Z$1485&amp;$AG$11:$AG$1485,0),MATCH($C327,$AD$9:$AO$9,0)),"-")</f>
        <v>60</v>
      </c>
      <c r="P327" s="58">
        <v>30</v>
      </c>
      <c r="Q327" s="58">
        <v>2</v>
      </c>
      <c r="R327" s="100">
        <f t="array" ref="R327">IFERROR(INDEX($AD$11:$AO$1485,MATCH($B327&amp;$I327,$Z$11:$Z$1485&amp;$AG$11:$AG$1485,0),MATCH($D327,$AD$9:$AO$9,0)),"-")</f>
        <v>58.701000000000001</v>
      </c>
      <c r="S327" s="58">
        <v>23</v>
      </c>
      <c r="T327" s="58">
        <v>9</v>
      </c>
      <c r="U327" s="58">
        <v>5</v>
      </c>
      <c r="V327" s="58">
        <v>10</v>
      </c>
      <c r="W327" s="50">
        <f t="shared" si="34"/>
        <v>28</v>
      </c>
      <c r="X327" s="50">
        <f t="shared" si="35"/>
        <v>14</v>
      </c>
      <c r="Z327" s="23" t="str">
        <f t="shared" si="33"/>
        <v>M15×1</v>
      </c>
      <c r="AA327" s="24" t="s">
        <v>135</v>
      </c>
      <c r="AB327" s="24"/>
      <c r="AC327" s="24"/>
      <c r="AD327" s="23">
        <v>15</v>
      </c>
      <c r="AE327" s="23">
        <v>1</v>
      </c>
      <c r="AF327" s="24">
        <v>60</v>
      </c>
      <c r="AG327" s="29" t="s">
        <v>209</v>
      </c>
      <c r="AH327" s="29">
        <f>INDEX(공차방식!$C$6:$D$29,MATCH(AE327,공차방식!$B$6:$B$29,0),MATCH(RIGHT(AG327,1),공차방식!$C$5:$D$5,0))/1000</f>
        <v>0</v>
      </c>
      <c r="AI327" s="24">
        <f t="shared" ca="1" si="36"/>
        <v>14.5105</v>
      </c>
      <c r="AJ327" s="24">
        <f t="shared" si="37"/>
        <v>14.3505</v>
      </c>
      <c r="AK327" s="24">
        <f t="array" aca="1" ref="AK327" ca="1">ROUND(INDEX(공차방식!T$6:X$50,MATCH(AQ327&amp;AE327,공차방식!R$6:R$50&amp;공차방식!S$6:S$50,0),MATCH(VALUE(LEFT(AG327,1)),공차방식!T$5:X$5,0))/1000,4)</f>
        <v>0.16</v>
      </c>
      <c r="AL327" s="24">
        <f t="shared" si="38"/>
        <v>14.153499999999999</v>
      </c>
      <c r="AM327" s="24">
        <f t="shared" si="39"/>
        <v>13.9175</v>
      </c>
      <c r="AN327" s="24">
        <f t="array" ref="AN327">ROUND(INDEX(공차방식!H$6:L$29,MATCH(AE327,공차방식!B$6:B$29,0),MATCH(VALUE(LEFT(AG327,1)),공차방식!H$5:L$5,0))/1000,4)</f>
        <v>0.23599999999999999</v>
      </c>
      <c r="AO327" s="24">
        <v>14.715</v>
      </c>
      <c r="AQ327" s="39">
        <f ca="1">OFFSET(공차방식!R$5,COUNTIF(공차방식!R$6:R$50,"&lt;"&amp;AD327)+1,0)</f>
        <v>22.4</v>
      </c>
    </row>
    <row r="328" spans="2:43" ht="15" x14ac:dyDescent="0.3">
      <c r="B328" s="72" t="str">
        <f t="shared" si="32"/>
        <v>M60×1.5</v>
      </c>
      <c r="C328" s="73" t="s">
        <v>212</v>
      </c>
      <c r="D328" s="73" t="s">
        <v>221</v>
      </c>
      <c r="E328" s="71" t="s">
        <v>0</v>
      </c>
      <c r="F328" s="58">
        <v>60</v>
      </c>
      <c r="G328" s="58">
        <v>1.5</v>
      </c>
      <c r="H328" s="71" t="s">
        <v>133</v>
      </c>
      <c r="I328" s="86" t="s">
        <v>415</v>
      </c>
      <c r="J328" s="58" t="s">
        <v>315</v>
      </c>
      <c r="K328" s="58" t="s">
        <v>491</v>
      </c>
      <c r="L328" s="58">
        <v>60</v>
      </c>
      <c r="M328" s="58">
        <v>1.5</v>
      </c>
      <c r="N328" s="71">
        <v>60</v>
      </c>
      <c r="O328" s="100">
        <f t="array" ref="O328">IFERROR(INDEX($AD$11:$AO$1485,MATCH($B328&amp;$I328,$Z$11:$Z$1485&amp;$AG$11:$AG$1485,0),MATCH($C328,$AD$9:$AO$9,0)),"-")</f>
        <v>60</v>
      </c>
      <c r="P328" s="58">
        <v>30</v>
      </c>
      <c r="Q328" s="58">
        <v>2</v>
      </c>
      <c r="R328" s="100">
        <f t="array" ref="R328">IFERROR(INDEX($AD$11:$AO$1485,MATCH($B328&amp;$I328,$Z$11:$Z$1485&amp;$AG$11:$AG$1485,0),MATCH($D328,$AD$9:$AO$9,0)),"-")</f>
        <v>59.025700000000001</v>
      </c>
      <c r="S328" s="58">
        <v>23</v>
      </c>
      <c r="T328" s="58">
        <v>9</v>
      </c>
      <c r="U328" s="58">
        <v>5</v>
      </c>
      <c r="V328" s="58">
        <v>12</v>
      </c>
      <c r="W328" s="50">
        <f t="shared" si="34"/>
        <v>28</v>
      </c>
      <c r="X328" s="50">
        <f t="shared" si="35"/>
        <v>14</v>
      </c>
      <c r="Z328" s="23" t="str">
        <f t="shared" si="33"/>
        <v>M16×1.5</v>
      </c>
      <c r="AA328" s="24" t="s">
        <v>135</v>
      </c>
      <c r="AB328" s="24"/>
      <c r="AC328" s="24"/>
      <c r="AD328" s="23">
        <v>16</v>
      </c>
      <c r="AE328" s="23">
        <v>1.5</v>
      </c>
      <c r="AF328" s="24">
        <v>60</v>
      </c>
      <c r="AG328" s="29" t="s">
        <v>209</v>
      </c>
      <c r="AH328" s="29">
        <f>INDEX(공차방식!$C$6:$D$29,MATCH(AE328,공차방식!$B$6:$B$29,0),MATCH(RIGHT(AG328,1),공차방식!$C$5:$D$5,0))/1000</f>
        <v>0</v>
      </c>
      <c r="AI328" s="24">
        <f t="shared" ca="1" si="36"/>
        <v>15.2157</v>
      </c>
      <c r="AJ328" s="24">
        <f t="shared" si="37"/>
        <v>15.025700000000001</v>
      </c>
      <c r="AK328" s="24">
        <f t="array" aca="1" ref="AK328" ca="1">ROUND(INDEX(공차방식!T$6:X$50,MATCH(AQ328&amp;AE328,공차방식!R$6:R$50&amp;공차방식!S$6:S$50,0),MATCH(VALUE(LEFT(AG328,1)),공차방식!T$5:X$5,0))/1000,4)</f>
        <v>0.19</v>
      </c>
      <c r="AL328" s="24">
        <f t="shared" si="38"/>
        <v>14.6762</v>
      </c>
      <c r="AM328" s="24">
        <f t="shared" si="39"/>
        <v>14.376200000000001</v>
      </c>
      <c r="AN328" s="24">
        <f t="array" ref="AN328">ROUND(INDEX(공차방식!H$6:L$29,MATCH(AE328,공차방식!B$6:B$29,0),MATCH(VALUE(LEFT(AG328,1)),공차방식!H$5:L$5,0))/1000,4)</f>
        <v>0.3</v>
      </c>
      <c r="AO328" s="24">
        <v>15.521000000000001</v>
      </c>
      <c r="AQ328" s="39">
        <f ca="1">OFFSET(공차방식!R$5,COUNTIF(공차방식!R$6:R$50,"&lt;"&amp;AD328)+1,0)</f>
        <v>22.4</v>
      </c>
    </row>
    <row r="329" spans="2:43" ht="15" x14ac:dyDescent="0.3">
      <c r="B329" s="72" t="str">
        <f t="shared" si="32"/>
        <v>M62×4</v>
      </c>
      <c r="C329" s="73" t="s">
        <v>212</v>
      </c>
      <c r="D329" s="73" t="s">
        <v>221</v>
      </c>
      <c r="E329" s="71" t="s">
        <v>0</v>
      </c>
      <c r="F329" s="58">
        <v>62</v>
      </c>
      <c r="G329" s="58">
        <v>4</v>
      </c>
      <c r="H329" s="71" t="s">
        <v>133</v>
      </c>
      <c r="I329" s="86" t="s">
        <v>415</v>
      </c>
      <c r="J329" s="58" t="s">
        <v>315</v>
      </c>
      <c r="K329" s="58" t="s">
        <v>491</v>
      </c>
      <c r="L329" s="58">
        <v>62</v>
      </c>
      <c r="M329" s="58">
        <v>4</v>
      </c>
      <c r="N329" s="71">
        <v>60</v>
      </c>
      <c r="O329" s="100">
        <f t="array" ref="O329">IFERROR(INDEX($AD$11:$AO$1485,MATCH($B329&amp;$I329,$Z$11:$Z$1485&amp;$AG$11:$AG$1485,0),MATCH($C329,$AD$9:$AO$9,0)),"-")</f>
        <v>62</v>
      </c>
      <c r="P329" s="58">
        <v>30</v>
      </c>
      <c r="Q329" s="58">
        <v>2</v>
      </c>
      <c r="R329" s="100">
        <f t="array" ref="R329">IFERROR(INDEX($AD$11:$AO$1485,MATCH($B329&amp;$I329,$Z$11:$Z$1485&amp;$AG$11:$AG$1485,0),MATCH($D329,$AD$9:$AO$9,0)),"-")</f>
        <v>59.401899999999998</v>
      </c>
      <c r="S329" s="58">
        <v>23</v>
      </c>
      <c r="T329" s="58">
        <v>9</v>
      </c>
      <c r="U329" s="58">
        <v>5</v>
      </c>
      <c r="V329" s="58">
        <v>8</v>
      </c>
      <c r="W329" s="50">
        <f t="shared" si="34"/>
        <v>28</v>
      </c>
      <c r="X329" s="50">
        <f t="shared" si="35"/>
        <v>14</v>
      </c>
      <c r="Z329" s="23" t="str">
        <f t="shared" si="33"/>
        <v>M16×1</v>
      </c>
      <c r="AA329" s="24" t="s">
        <v>135</v>
      </c>
      <c r="AB329" s="24"/>
      <c r="AC329" s="24"/>
      <c r="AD329" s="23">
        <v>16</v>
      </c>
      <c r="AE329" s="23">
        <v>1</v>
      </c>
      <c r="AF329" s="24">
        <v>60</v>
      </c>
      <c r="AG329" s="29" t="s">
        <v>209</v>
      </c>
      <c r="AH329" s="29">
        <f>INDEX(공차방식!$C$6:$D$29,MATCH(AE329,공차방식!$B$6:$B$29,0),MATCH(RIGHT(AG329,1),공차방식!$C$5:$D$5,0))/1000</f>
        <v>0</v>
      </c>
      <c r="AI329" s="24">
        <f t="shared" ca="1" si="36"/>
        <v>15.5105</v>
      </c>
      <c r="AJ329" s="24">
        <f t="shared" si="37"/>
        <v>15.3505</v>
      </c>
      <c r="AK329" s="24">
        <f t="array" aca="1" ref="AK329" ca="1">ROUND(INDEX(공차방식!T$6:X$50,MATCH(AQ329&amp;AE329,공차방식!R$6:R$50&amp;공차방식!S$6:S$50,0),MATCH(VALUE(LEFT(AG329,1)),공차방식!T$5:X$5,0))/1000,4)</f>
        <v>0.16</v>
      </c>
      <c r="AL329" s="24">
        <f t="shared" si="38"/>
        <v>15.153499999999999</v>
      </c>
      <c r="AM329" s="24">
        <f t="shared" si="39"/>
        <v>14.9175</v>
      </c>
      <c r="AN329" s="24">
        <f t="array" ref="AN329">ROUND(INDEX(공차방식!H$6:L$29,MATCH(AE329,공차방식!B$6:B$29,0),MATCH(VALUE(LEFT(AG329,1)),공차방식!H$5:L$5,0))/1000,4)</f>
        <v>0.23599999999999999</v>
      </c>
      <c r="AO329" s="24">
        <v>15.715</v>
      </c>
      <c r="AQ329" s="39">
        <f ca="1">OFFSET(공차방식!R$5,COUNTIF(공차방식!R$6:R$50,"&lt;"&amp;AD329)+1,0)</f>
        <v>22.4</v>
      </c>
    </row>
    <row r="330" spans="2:43" ht="15" x14ac:dyDescent="0.3">
      <c r="B330" s="72" t="str">
        <f t="shared" si="32"/>
        <v>M62×3</v>
      </c>
      <c r="C330" s="73" t="s">
        <v>212</v>
      </c>
      <c r="D330" s="73" t="s">
        <v>221</v>
      </c>
      <c r="E330" s="71" t="s">
        <v>0</v>
      </c>
      <c r="F330" s="58">
        <v>62</v>
      </c>
      <c r="G330" s="58">
        <v>3</v>
      </c>
      <c r="H330" s="71" t="s">
        <v>133</v>
      </c>
      <c r="I330" s="86" t="s">
        <v>415</v>
      </c>
      <c r="J330" s="58" t="s">
        <v>315</v>
      </c>
      <c r="K330" s="58" t="s">
        <v>491</v>
      </c>
      <c r="L330" s="58">
        <v>62</v>
      </c>
      <c r="M330" s="58">
        <v>3</v>
      </c>
      <c r="N330" s="71">
        <v>60</v>
      </c>
      <c r="O330" s="100">
        <f t="array" ref="O330">IFERROR(INDEX($AD$11:$AO$1485,MATCH($B330&amp;$I330,$Z$11:$Z$1485&amp;$AG$11:$AG$1485,0),MATCH($C330,$AD$9:$AO$9,0)),"-")</f>
        <v>62</v>
      </c>
      <c r="P330" s="58">
        <v>30</v>
      </c>
      <c r="Q330" s="58">
        <v>2</v>
      </c>
      <c r="R330" s="100">
        <f t="array" ref="R330">IFERROR(INDEX($AD$11:$AO$1485,MATCH($B330&amp;$I330,$Z$11:$Z$1485&amp;$AG$11:$AG$1485,0),MATCH($D330,$AD$9:$AO$9,0)),"-")</f>
        <v>60.051400000000001</v>
      </c>
      <c r="S330" s="58">
        <v>23</v>
      </c>
      <c r="T330" s="58">
        <v>9</v>
      </c>
      <c r="U330" s="58">
        <v>5</v>
      </c>
      <c r="V330" s="58">
        <v>9</v>
      </c>
      <c r="W330" s="50">
        <f t="shared" si="34"/>
        <v>28</v>
      </c>
      <c r="X330" s="50">
        <f t="shared" si="35"/>
        <v>14</v>
      </c>
      <c r="Z330" s="23" t="str">
        <f t="shared" si="33"/>
        <v>M17×1.5</v>
      </c>
      <c r="AA330" s="24" t="s">
        <v>135</v>
      </c>
      <c r="AB330" s="24"/>
      <c r="AC330" s="24"/>
      <c r="AD330" s="23">
        <v>17</v>
      </c>
      <c r="AE330" s="23">
        <v>1.5</v>
      </c>
      <c r="AF330" s="24">
        <v>60</v>
      </c>
      <c r="AG330" s="29" t="s">
        <v>209</v>
      </c>
      <c r="AH330" s="29">
        <f>INDEX(공차방식!$C$6:$D$29,MATCH(AE330,공차방식!$B$6:$B$29,0),MATCH(RIGHT(AG330,1),공차방식!$C$5:$D$5,0))/1000</f>
        <v>0</v>
      </c>
      <c r="AI330" s="24">
        <f t="shared" ca="1" si="36"/>
        <v>16.215699999999998</v>
      </c>
      <c r="AJ330" s="24">
        <f t="shared" si="37"/>
        <v>16.025700000000001</v>
      </c>
      <c r="AK330" s="24">
        <f t="array" aca="1" ref="AK330" ca="1">ROUND(INDEX(공차방식!T$6:X$50,MATCH(AQ330&amp;AE330,공차방식!R$6:R$50&amp;공차방식!S$6:S$50,0),MATCH(VALUE(LEFT(AG330,1)),공차방식!T$5:X$5,0))/1000,4)</f>
        <v>0.19</v>
      </c>
      <c r="AL330" s="24">
        <f t="shared" si="38"/>
        <v>15.6762</v>
      </c>
      <c r="AM330" s="24">
        <f t="shared" si="39"/>
        <v>15.376200000000001</v>
      </c>
      <c r="AN330" s="24">
        <f t="array" ref="AN330">ROUND(INDEX(공차방식!H$6:L$29,MATCH(AE330,공차방식!B$6:B$29,0),MATCH(VALUE(LEFT(AG330,1)),공차방식!H$5:L$5,0))/1000,4)</f>
        <v>0.3</v>
      </c>
      <c r="AO330" s="24">
        <v>16.521000000000001</v>
      </c>
      <c r="AQ330" s="39">
        <f ca="1">OFFSET(공차방식!R$5,COUNTIF(공차방식!R$6:R$50,"&lt;"&amp;AD330)+1,0)</f>
        <v>22.4</v>
      </c>
    </row>
    <row r="331" spans="2:43" ht="15" x14ac:dyDescent="0.3">
      <c r="B331" s="72" t="str">
        <f t="shared" ref="B331:B394" si="40">CONCATENATE(E331,L331,"×",G331)</f>
        <v>M62×2</v>
      </c>
      <c r="C331" s="73" t="s">
        <v>212</v>
      </c>
      <c r="D331" s="73" t="s">
        <v>221</v>
      </c>
      <c r="E331" s="71" t="s">
        <v>0</v>
      </c>
      <c r="F331" s="58">
        <v>62</v>
      </c>
      <c r="G331" s="58">
        <v>2</v>
      </c>
      <c r="H331" s="71" t="s">
        <v>133</v>
      </c>
      <c r="I331" s="86" t="s">
        <v>415</v>
      </c>
      <c r="J331" s="58" t="s">
        <v>315</v>
      </c>
      <c r="K331" s="58" t="s">
        <v>491</v>
      </c>
      <c r="L331" s="58">
        <v>62</v>
      </c>
      <c r="M331" s="58">
        <v>2</v>
      </c>
      <c r="N331" s="71">
        <v>60</v>
      </c>
      <c r="O331" s="100">
        <f t="array" ref="O331">IFERROR(INDEX($AD$11:$AO$1485,MATCH($B331&amp;$I331,$Z$11:$Z$1485&amp;$AG$11:$AG$1485,0),MATCH($C331,$AD$9:$AO$9,0)),"-")</f>
        <v>62</v>
      </c>
      <c r="P331" s="58">
        <v>30</v>
      </c>
      <c r="Q331" s="58">
        <v>2</v>
      </c>
      <c r="R331" s="100">
        <f t="array" ref="R331">IFERROR(INDEX($AD$11:$AO$1485,MATCH($B331&amp;$I331,$Z$11:$Z$1485&amp;$AG$11:$AG$1485,0),MATCH($D331,$AD$9:$AO$9,0)),"-")</f>
        <v>60.701000000000001</v>
      </c>
      <c r="S331" s="58">
        <v>23</v>
      </c>
      <c r="T331" s="58">
        <v>9</v>
      </c>
      <c r="U331" s="58">
        <v>5</v>
      </c>
      <c r="V331" s="58">
        <v>10</v>
      </c>
      <c r="W331" s="50">
        <f t="shared" si="34"/>
        <v>28</v>
      </c>
      <c r="X331" s="50">
        <f t="shared" si="35"/>
        <v>14</v>
      </c>
      <c r="Z331" s="23" t="str">
        <f t="shared" ref="Z331:Z394" si="41">CONCATENATE(AA331,AD331,"×",AE331)</f>
        <v>M17×1</v>
      </c>
      <c r="AA331" s="24" t="s">
        <v>135</v>
      </c>
      <c r="AB331" s="24"/>
      <c r="AC331" s="24"/>
      <c r="AD331" s="23">
        <v>17</v>
      </c>
      <c r="AE331" s="23">
        <v>1</v>
      </c>
      <c r="AF331" s="24">
        <v>60</v>
      </c>
      <c r="AG331" s="29" t="s">
        <v>209</v>
      </c>
      <c r="AH331" s="29">
        <f>INDEX(공차방식!$C$6:$D$29,MATCH(AE331,공차방식!$B$6:$B$29,0),MATCH(RIGHT(AG331,1),공차방식!$C$5:$D$5,0))/1000</f>
        <v>0</v>
      </c>
      <c r="AI331" s="24">
        <f t="shared" ca="1" si="36"/>
        <v>16.5105</v>
      </c>
      <c r="AJ331" s="24">
        <f t="shared" si="37"/>
        <v>16.3505</v>
      </c>
      <c r="AK331" s="24">
        <f t="array" aca="1" ref="AK331" ca="1">ROUND(INDEX(공차방식!T$6:X$50,MATCH(AQ331&amp;AE331,공차방식!R$6:R$50&amp;공차방식!S$6:S$50,0),MATCH(VALUE(LEFT(AG331,1)),공차방식!T$5:X$5,0))/1000,4)</f>
        <v>0.16</v>
      </c>
      <c r="AL331" s="24">
        <f t="shared" si="38"/>
        <v>16.153500000000001</v>
      </c>
      <c r="AM331" s="24">
        <f t="shared" si="39"/>
        <v>15.9175</v>
      </c>
      <c r="AN331" s="24">
        <f t="array" ref="AN331">ROUND(INDEX(공차방식!H$6:L$29,MATCH(AE331,공차방식!B$6:B$29,0),MATCH(VALUE(LEFT(AG331,1)),공차방식!H$5:L$5,0))/1000,4)</f>
        <v>0.23599999999999999</v>
      </c>
      <c r="AO331" s="24">
        <v>16.715</v>
      </c>
      <c r="AQ331" s="39">
        <f ca="1">OFFSET(공차방식!R$5,COUNTIF(공차방식!R$6:R$50,"&lt;"&amp;AD331)+1,0)</f>
        <v>22.4</v>
      </c>
    </row>
    <row r="332" spans="2:43" ht="15" x14ac:dyDescent="0.3">
      <c r="B332" s="72" t="str">
        <f t="shared" si="40"/>
        <v>M62×1.5</v>
      </c>
      <c r="C332" s="73" t="s">
        <v>212</v>
      </c>
      <c r="D332" s="73" t="s">
        <v>221</v>
      </c>
      <c r="E332" s="71" t="s">
        <v>0</v>
      </c>
      <c r="F332" s="58">
        <v>62</v>
      </c>
      <c r="G332" s="58">
        <v>1.5</v>
      </c>
      <c r="H332" s="71" t="s">
        <v>133</v>
      </c>
      <c r="I332" s="86" t="s">
        <v>415</v>
      </c>
      <c r="J332" s="58" t="s">
        <v>315</v>
      </c>
      <c r="K332" s="58" t="s">
        <v>491</v>
      </c>
      <c r="L332" s="58">
        <v>62</v>
      </c>
      <c r="M332" s="58">
        <v>1.5</v>
      </c>
      <c r="N332" s="71">
        <v>60</v>
      </c>
      <c r="O332" s="100">
        <f t="array" ref="O332">IFERROR(INDEX($AD$11:$AO$1485,MATCH($B332&amp;$I332,$Z$11:$Z$1485&amp;$AG$11:$AG$1485,0),MATCH($C332,$AD$9:$AO$9,0)),"-")</f>
        <v>62</v>
      </c>
      <c r="P332" s="58">
        <v>30</v>
      </c>
      <c r="Q332" s="58">
        <v>2</v>
      </c>
      <c r="R332" s="100">
        <f t="array" ref="R332">IFERROR(INDEX($AD$11:$AO$1485,MATCH($B332&amp;$I332,$Z$11:$Z$1485&amp;$AG$11:$AG$1485,0),MATCH($D332,$AD$9:$AO$9,0)),"-")</f>
        <v>61.025700000000001</v>
      </c>
      <c r="S332" s="58">
        <v>23</v>
      </c>
      <c r="T332" s="58">
        <v>9</v>
      </c>
      <c r="U332" s="58">
        <v>5</v>
      </c>
      <c r="V332" s="58">
        <v>12</v>
      </c>
      <c r="W332" s="50">
        <f t="shared" ref="W332:W395" si="42">IF(P332="-","-",P332-Q332)</f>
        <v>28</v>
      </c>
      <c r="X332" s="50">
        <f t="shared" ref="X332:X395" si="43">S332-T332</f>
        <v>14</v>
      </c>
      <c r="Z332" s="23" t="str">
        <f t="shared" si="41"/>
        <v>M18×2</v>
      </c>
      <c r="AA332" s="24" t="s">
        <v>135</v>
      </c>
      <c r="AB332" s="24"/>
      <c r="AC332" s="24"/>
      <c r="AD332" s="23">
        <v>18</v>
      </c>
      <c r="AE332" s="23">
        <v>2</v>
      </c>
      <c r="AF332" s="24">
        <v>60</v>
      </c>
      <c r="AG332" s="29" t="s">
        <v>209</v>
      </c>
      <c r="AH332" s="29">
        <f>INDEX(공차방식!$C$6:$D$29,MATCH(AE332,공차방식!$B$6:$B$29,0),MATCH(RIGHT(AG332,1),공차방식!$C$5:$D$5,0))/1000</f>
        <v>0</v>
      </c>
      <c r="AI332" s="24">
        <f t="shared" ref="AI332:AI395" ca="1" si="44">ROUND(AJ332+AK332,4)</f>
        <v>16.913</v>
      </c>
      <c r="AJ332" s="24">
        <f t="shared" ref="AJ332:AJ395" si="45">ROUND(AD332-0.649519*AE332,4)</f>
        <v>16.701000000000001</v>
      </c>
      <c r="AK332" s="24">
        <f t="array" aca="1" ref="AK332" ca="1">ROUND(INDEX(공차방식!T$6:X$50,MATCH(AQ332&amp;AE332,공차방식!R$6:R$50&amp;공차방식!S$6:S$50,0),MATCH(VALUE(LEFT(AG332,1)),공차방식!T$5:X$5,0))/1000,4)</f>
        <v>0.21199999999999999</v>
      </c>
      <c r="AL332" s="24">
        <f t="shared" ref="AL332:AL395" si="46">ROUND(AM332+AN332,4)</f>
        <v>16.209900000000001</v>
      </c>
      <c r="AM332" s="24">
        <f t="shared" ref="AM332:AM395" si="47">ROUND(AD332-1.082532*AE332,4)</f>
        <v>15.834899999999999</v>
      </c>
      <c r="AN332" s="24">
        <f t="array" ref="AN332">ROUND(INDEX(공차방식!H$6:L$29,MATCH(AE332,공차방식!B$6:B$29,0),MATCH(VALUE(LEFT(AG332,1)),공차방식!H$5:L$5,0))/1000,4)</f>
        <v>0.375</v>
      </c>
      <c r="AO332" s="24">
        <v>17.32</v>
      </c>
      <c r="AQ332" s="39">
        <f ca="1">OFFSET(공차방식!R$5,COUNTIF(공차방식!R$6:R$50,"&lt;"&amp;AD332)+1,0)</f>
        <v>22.4</v>
      </c>
    </row>
    <row r="333" spans="2:43" ht="15" x14ac:dyDescent="0.3">
      <c r="B333" s="72" t="str">
        <f t="shared" si="40"/>
        <v>M64×4</v>
      </c>
      <c r="C333" s="73" t="s">
        <v>212</v>
      </c>
      <c r="D333" s="73" t="s">
        <v>221</v>
      </c>
      <c r="E333" s="71" t="s">
        <v>0</v>
      </c>
      <c r="F333" s="58">
        <v>64</v>
      </c>
      <c r="G333" s="58">
        <v>4</v>
      </c>
      <c r="H333" s="71" t="s">
        <v>133</v>
      </c>
      <c r="I333" s="86" t="s">
        <v>415</v>
      </c>
      <c r="J333" s="58" t="s">
        <v>315</v>
      </c>
      <c r="K333" s="58" t="s">
        <v>491</v>
      </c>
      <c r="L333" s="58">
        <v>64</v>
      </c>
      <c r="M333" s="58">
        <v>4</v>
      </c>
      <c r="N333" s="71">
        <v>60</v>
      </c>
      <c r="O333" s="100">
        <f t="array" ref="O333">IFERROR(INDEX($AD$11:$AO$1485,MATCH($B333&amp;$I333,$Z$11:$Z$1485&amp;$AG$11:$AG$1485,0),MATCH($C333,$AD$9:$AO$9,0)),"-")</f>
        <v>64</v>
      </c>
      <c r="P333" s="58">
        <v>30</v>
      </c>
      <c r="Q333" s="58">
        <v>2</v>
      </c>
      <c r="R333" s="100">
        <f t="array" ref="R333">IFERROR(INDEX($AD$11:$AO$1485,MATCH($B333&amp;$I333,$Z$11:$Z$1485&amp;$AG$11:$AG$1485,0),MATCH($D333,$AD$9:$AO$9,0)),"-")</f>
        <v>61.401899999999998</v>
      </c>
      <c r="S333" s="58">
        <v>23</v>
      </c>
      <c r="T333" s="58">
        <v>9</v>
      </c>
      <c r="U333" s="58">
        <v>6</v>
      </c>
      <c r="V333" s="58">
        <v>8</v>
      </c>
      <c r="W333" s="50">
        <f t="shared" si="42"/>
        <v>28</v>
      </c>
      <c r="X333" s="50">
        <f t="shared" si="43"/>
        <v>14</v>
      </c>
      <c r="Z333" s="23" t="str">
        <f t="shared" si="41"/>
        <v>M18×1.5</v>
      </c>
      <c r="AA333" s="24" t="s">
        <v>135</v>
      </c>
      <c r="AB333" s="24"/>
      <c r="AC333" s="24"/>
      <c r="AD333" s="23">
        <v>18</v>
      </c>
      <c r="AE333" s="23">
        <v>1.5</v>
      </c>
      <c r="AF333" s="24">
        <v>60</v>
      </c>
      <c r="AG333" s="29" t="s">
        <v>209</v>
      </c>
      <c r="AH333" s="29">
        <f>INDEX(공차방식!$C$6:$D$29,MATCH(AE333,공차방식!$B$6:$B$29,0),MATCH(RIGHT(AG333,1),공차방식!$C$5:$D$5,0))/1000</f>
        <v>0</v>
      </c>
      <c r="AI333" s="24">
        <f t="shared" ca="1" si="44"/>
        <v>17.215699999999998</v>
      </c>
      <c r="AJ333" s="24">
        <f t="shared" si="45"/>
        <v>17.025700000000001</v>
      </c>
      <c r="AK333" s="24">
        <f t="array" aca="1" ref="AK333" ca="1">ROUND(INDEX(공차방식!T$6:X$50,MATCH(AQ333&amp;AE333,공차방식!R$6:R$50&amp;공차방식!S$6:S$50,0),MATCH(VALUE(LEFT(AG333,1)),공차방식!T$5:X$5,0))/1000,4)</f>
        <v>0.19</v>
      </c>
      <c r="AL333" s="24">
        <f t="shared" si="46"/>
        <v>16.676200000000001</v>
      </c>
      <c r="AM333" s="24">
        <f t="shared" si="47"/>
        <v>16.376200000000001</v>
      </c>
      <c r="AN333" s="24">
        <f t="array" ref="AN333">ROUND(INDEX(공차방식!H$6:L$29,MATCH(AE333,공차방식!B$6:B$29,0),MATCH(VALUE(LEFT(AG333,1)),공차방식!H$5:L$5,0))/1000,4)</f>
        <v>0.3</v>
      </c>
      <c r="AO333" s="24">
        <v>17.521000000000001</v>
      </c>
      <c r="AQ333" s="39">
        <f ca="1">OFFSET(공차방식!R$5,COUNTIF(공차방식!R$6:R$50,"&lt;"&amp;AD333)+1,0)</f>
        <v>22.4</v>
      </c>
    </row>
    <row r="334" spans="2:43" ht="15" x14ac:dyDescent="0.3">
      <c r="B334" s="72" t="str">
        <f t="shared" si="40"/>
        <v>M64×3</v>
      </c>
      <c r="C334" s="73" t="s">
        <v>212</v>
      </c>
      <c r="D334" s="73" t="s">
        <v>221</v>
      </c>
      <c r="E334" s="71" t="s">
        <v>0</v>
      </c>
      <c r="F334" s="58">
        <v>64</v>
      </c>
      <c r="G334" s="58">
        <v>3</v>
      </c>
      <c r="H334" s="71" t="s">
        <v>133</v>
      </c>
      <c r="I334" s="86" t="s">
        <v>415</v>
      </c>
      <c r="J334" s="58" t="s">
        <v>315</v>
      </c>
      <c r="K334" s="58" t="s">
        <v>491</v>
      </c>
      <c r="L334" s="58">
        <v>64</v>
      </c>
      <c r="M334" s="58">
        <v>3</v>
      </c>
      <c r="N334" s="71">
        <v>60</v>
      </c>
      <c r="O334" s="100">
        <f t="array" ref="O334">IFERROR(INDEX($AD$11:$AO$1485,MATCH($B334&amp;$I334,$Z$11:$Z$1485&amp;$AG$11:$AG$1485,0),MATCH($C334,$AD$9:$AO$9,0)),"-")</f>
        <v>64</v>
      </c>
      <c r="P334" s="58">
        <v>30</v>
      </c>
      <c r="Q334" s="58">
        <v>2</v>
      </c>
      <c r="R334" s="100">
        <f t="array" ref="R334">IFERROR(INDEX($AD$11:$AO$1485,MATCH($B334&amp;$I334,$Z$11:$Z$1485&amp;$AG$11:$AG$1485,0),MATCH($D334,$AD$9:$AO$9,0)),"-")</f>
        <v>62.051400000000001</v>
      </c>
      <c r="S334" s="58">
        <v>23</v>
      </c>
      <c r="T334" s="58">
        <v>9</v>
      </c>
      <c r="U334" s="58">
        <v>5</v>
      </c>
      <c r="V334" s="58">
        <v>9</v>
      </c>
      <c r="W334" s="50">
        <f t="shared" si="42"/>
        <v>28</v>
      </c>
      <c r="X334" s="50">
        <f t="shared" si="43"/>
        <v>14</v>
      </c>
      <c r="Z334" s="23" t="str">
        <f t="shared" si="41"/>
        <v>M18×1</v>
      </c>
      <c r="AA334" s="24" t="s">
        <v>135</v>
      </c>
      <c r="AB334" s="24"/>
      <c r="AC334" s="24"/>
      <c r="AD334" s="23">
        <v>18</v>
      </c>
      <c r="AE334" s="23">
        <v>1</v>
      </c>
      <c r="AF334" s="24">
        <v>60</v>
      </c>
      <c r="AG334" s="29" t="s">
        <v>209</v>
      </c>
      <c r="AH334" s="29">
        <f>INDEX(공차방식!$C$6:$D$29,MATCH(AE334,공차방식!$B$6:$B$29,0),MATCH(RIGHT(AG334,1),공차방식!$C$5:$D$5,0))/1000</f>
        <v>0</v>
      </c>
      <c r="AI334" s="24">
        <f t="shared" ca="1" si="44"/>
        <v>17.5105</v>
      </c>
      <c r="AJ334" s="24">
        <f t="shared" si="45"/>
        <v>17.3505</v>
      </c>
      <c r="AK334" s="24">
        <f t="array" aca="1" ref="AK334" ca="1">ROUND(INDEX(공차방식!T$6:X$50,MATCH(AQ334&amp;AE334,공차방식!R$6:R$50&amp;공차방식!S$6:S$50,0),MATCH(VALUE(LEFT(AG334,1)),공차방식!T$5:X$5,0))/1000,4)</f>
        <v>0.16</v>
      </c>
      <c r="AL334" s="24">
        <f t="shared" si="46"/>
        <v>17.153500000000001</v>
      </c>
      <c r="AM334" s="24">
        <f t="shared" si="47"/>
        <v>16.9175</v>
      </c>
      <c r="AN334" s="24">
        <f t="array" ref="AN334">ROUND(INDEX(공차방식!H$6:L$29,MATCH(AE334,공차방식!B$6:B$29,0),MATCH(VALUE(LEFT(AG334,1)),공차방식!H$5:L$5,0))/1000,4)</f>
        <v>0.23599999999999999</v>
      </c>
      <c r="AO334" s="24">
        <v>17.715</v>
      </c>
      <c r="AQ334" s="39">
        <f ca="1">OFFSET(공차방식!R$5,COUNTIF(공차방식!R$6:R$50,"&lt;"&amp;AD334)+1,0)</f>
        <v>22.4</v>
      </c>
    </row>
    <row r="335" spans="2:43" ht="15" x14ac:dyDescent="0.3">
      <c r="B335" s="72" t="str">
        <f t="shared" si="40"/>
        <v>M64×2</v>
      </c>
      <c r="C335" s="73" t="s">
        <v>212</v>
      </c>
      <c r="D335" s="73" t="s">
        <v>221</v>
      </c>
      <c r="E335" s="71" t="s">
        <v>0</v>
      </c>
      <c r="F335" s="58">
        <v>64</v>
      </c>
      <c r="G335" s="58">
        <v>2</v>
      </c>
      <c r="H335" s="71" t="s">
        <v>133</v>
      </c>
      <c r="I335" s="86" t="s">
        <v>415</v>
      </c>
      <c r="J335" s="58" t="s">
        <v>315</v>
      </c>
      <c r="K335" s="58" t="s">
        <v>491</v>
      </c>
      <c r="L335" s="58">
        <v>64</v>
      </c>
      <c r="M335" s="58">
        <v>2</v>
      </c>
      <c r="N335" s="71">
        <v>60</v>
      </c>
      <c r="O335" s="100">
        <f t="array" ref="O335">IFERROR(INDEX($AD$11:$AO$1485,MATCH($B335&amp;$I335,$Z$11:$Z$1485&amp;$AG$11:$AG$1485,0),MATCH($C335,$AD$9:$AO$9,0)),"-")</f>
        <v>64</v>
      </c>
      <c r="P335" s="58">
        <v>30</v>
      </c>
      <c r="Q335" s="58">
        <v>2</v>
      </c>
      <c r="R335" s="100">
        <f t="array" ref="R335">IFERROR(INDEX($AD$11:$AO$1485,MATCH($B335&amp;$I335,$Z$11:$Z$1485&amp;$AG$11:$AG$1485,0),MATCH($D335,$AD$9:$AO$9,0)),"-")</f>
        <v>62.701000000000001</v>
      </c>
      <c r="S335" s="58">
        <v>23</v>
      </c>
      <c r="T335" s="58">
        <v>9</v>
      </c>
      <c r="U335" s="58">
        <v>5</v>
      </c>
      <c r="V335" s="58">
        <v>10</v>
      </c>
      <c r="W335" s="50">
        <f t="shared" si="42"/>
        <v>28</v>
      </c>
      <c r="X335" s="50">
        <f t="shared" si="43"/>
        <v>14</v>
      </c>
      <c r="Z335" s="23" t="str">
        <f t="shared" si="41"/>
        <v>M20×2</v>
      </c>
      <c r="AA335" s="24" t="s">
        <v>135</v>
      </c>
      <c r="AB335" s="24"/>
      <c r="AC335" s="24"/>
      <c r="AD335" s="23">
        <v>20</v>
      </c>
      <c r="AE335" s="23">
        <v>2</v>
      </c>
      <c r="AF335" s="24">
        <v>60</v>
      </c>
      <c r="AG335" s="29" t="s">
        <v>209</v>
      </c>
      <c r="AH335" s="29">
        <f>INDEX(공차방식!$C$6:$D$29,MATCH(AE335,공차방식!$B$6:$B$29,0),MATCH(RIGHT(AG335,1),공차방식!$C$5:$D$5,0))/1000</f>
        <v>0</v>
      </c>
      <c r="AI335" s="24">
        <f t="shared" ca="1" si="44"/>
        <v>18.913</v>
      </c>
      <c r="AJ335" s="24">
        <f t="shared" si="45"/>
        <v>18.701000000000001</v>
      </c>
      <c r="AK335" s="24">
        <f t="array" aca="1" ref="AK335" ca="1">ROUND(INDEX(공차방식!T$6:X$50,MATCH(AQ335&amp;AE335,공차방식!R$6:R$50&amp;공차방식!S$6:S$50,0),MATCH(VALUE(LEFT(AG335,1)),공차방식!T$5:X$5,0))/1000,4)</f>
        <v>0.21199999999999999</v>
      </c>
      <c r="AL335" s="24">
        <f t="shared" si="46"/>
        <v>18.209900000000001</v>
      </c>
      <c r="AM335" s="24">
        <f t="shared" si="47"/>
        <v>17.834900000000001</v>
      </c>
      <c r="AN335" s="24">
        <f t="array" ref="AN335">ROUND(INDEX(공차방식!H$6:L$29,MATCH(AE335,공차방식!B$6:B$29,0),MATCH(VALUE(LEFT(AG335,1)),공차방식!H$5:L$5,0))/1000,4)</f>
        <v>0.375</v>
      </c>
      <c r="AO335" s="24">
        <v>19.32</v>
      </c>
      <c r="AQ335" s="39">
        <f ca="1">OFFSET(공차방식!R$5,COUNTIF(공차방식!R$6:R$50,"&lt;"&amp;AD335)+1,0)</f>
        <v>22.4</v>
      </c>
    </row>
    <row r="336" spans="2:43" ht="15" x14ac:dyDescent="0.3">
      <c r="B336" s="72" t="str">
        <f t="shared" si="40"/>
        <v>M64×1.5</v>
      </c>
      <c r="C336" s="73" t="s">
        <v>212</v>
      </c>
      <c r="D336" s="73" t="s">
        <v>221</v>
      </c>
      <c r="E336" s="71" t="s">
        <v>0</v>
      </c>
      <c r="F336" s="58">
        <v>64</v>
      </c>
      <c r="G336" s="58">
        <v>1.5</v>
      </c>
      <c r="H336" s="71" t="s">
        <v>133</v>
      </c>
      <c r="I336" s="86" t="s">
        <v>415</v>
      </c>
      <c r="J336" s="58" t="s">
        <v>315</v>
      </c>
      <c r="K336" s="58" t="s">
        <v>491</v>
      </c>
      <c r="L336" s="58">
        <v>64</v>
      </c>
      <c r="M336" s="58">
        <v>1.5</v>
      </c>
      <c r="N336" s="71">
        <v>60</v>
      </c>
      <c r="O336" s="100">
        <f t="array" ref="O336">IFERROR(INDEX($AD$11:$AO$1485,MATCH($B336&amp;$I336,$Z$11:$Z$1485&amp;$AG$11:$AG$1485,0),MATCH($C336,$AD$9:$AO$9,0)),"-")</f>
        <v>64</v>
      </c>
      <c r="P336" s="58">
        <v>30</v>
      </c>
      <c r="Q336" s="58">
        <v>2</v>
      </c>
      <c r="R336" s="100">
        <f t="array" ref="R336">IFERROR(INDEX($AD$11:$AO$1485,MATCH($B336&amp;$I336,$Z$11:$Z$1485&amp;$AG$11:$AG$1485,0),MATCH($D336,$AD$9:$AO$9,0)),"-")</f>
        <v>63.025700000000001</v>
      </c>
      <c r="S336" s="58">
        <v>23</v>
      </c>
      <c r="T336" s="58">
        <v>9</v>
      </c>
      <c r="U336" s="58">
        <v>5</v>
      </c>
      <c r="V336" s="58">
        <v>12</v>
      </c>
      <c r="W336" s="50">
        <f t="shared" si="42"/>
        <v>28</v>
      </c>
      <c r="X336" s="50">
        <f t="shared" si="43"/>
        <v>14</v>
      </c>
      <c r="Z336" s="23" t="str">
        <f t="shared" si="41"/>
        <v>M20×1.5</v>
      </c>
      <c r="AA336" s="24" t="s">
        <v>135</v>
      </c>
      <c r="AB336" s="24"/>
      <c r="AC336" s="24"/>
      <c r="AD336" s="23">
        <v>20</v>
      </c>
      <c r="AE336" s="23">
        <v>1.5</v>
      </c>
      <c r="AF336" s="24">
        <v>60</v>
      </c>
      <c r="AG336" s="29" t="s">
        <v>209</v>
      </c>
      <c r="AH336" s="29">
        <f>INDEX(공차방식!$C$6:$D$29,MATCH(AE336,공차방식!$B$6:$B$29,0),MATCH(RIGHT(AG336,1),공차방식!$C$5:$D$5,0))/1000</f>
        <v>0</v>
      </c>
      <c r="AI336" s="24">
        <f t="shared" ca="1" si="44"/>
        <v>19.215699999999998</v>
      </c>
      <c r="AJ336" s="24">
        <f t="shared" si="45"/>
        <v>19.025700000000001</v>
      </c>
      <c r="AK336" s="24">
        <f t="array" aca="1" ref="AK336" ca="1">ROUND(INDEX(공차방식!T$6:X$50,MATCH(AQ336&amp;AE336,공차방식!R$6:R$50&amp;공차방식!S$6:S$50,0),MATCH(VALUE(LEFT(AG336,1)),공차방식!T$5:X$5,0))/1000,4)</f>
        <v>0.19</v>
      </c>
      <c r="AL336" s="24">
        <f t="shared" si="46"/>
        <v>18.676200000000001</v>
      </c>
      <c r="AM336" s="24">
        <f t="shared" si="47"/>
        <v>18.376200000000001</v>
      </c>
      <c r="AN336" s="24">
        <f t="array" ref="AN336">ROUND(INDEX(공차방식!H$6:L$29,MATCH(AE336,공차방식!B$6:B$29,0),MATCH(VALUE(LEFT(AG336,1)),공차방식!H$5:L$5,0))/1000,4)</f>
        <v>0.3</v>
      </c>
      <c r="AO336" s="24">
        <v>19.521000000000001</v>
      </c>
      <c r="AQ336" s="39">
        <f ca="1">OFFSET(공차방식!R$5,COUNTIF(공차방식!R$6:R$50,"&lt;"&amp;AD336)+1,0)</f>
        <v>22.4</v>
      </c>
    </row>
    <row r="337" spans="2:43" ht="15" x14ac:dyDescent="0.3">
      <c r="B337" s="72" t="str">
        <f t="shared" si="40"/>
        <v>M65×4</v>
      </c>
      <c r="C337" s="73" t="s">
        <v>212</v>
      </c>
      <c r="D337" s="73" t="s">
        <v>221</v>
      </c>
      <c r="E337" s="71" t="s">
        <v>0</v>
      </c>
      <c r="F337" s="58">
        <v>65</v>
      </c>
      <c r="G337" s="58">
        <v>4</v>
      </c>
      <c r="H337" s="71" t="s">
        <v>133</v>
      </c>
      <c r="I337" s="86" t="s">
        <v>415</v>
      </c>
      <c r="J337" s="58" t="s">
        <v>315</v>
      </c>
      <c r="K337" s="58" t="s">
        <v>491</v>
      </c>
      <c r="L337" s="58">
        <v>65</v>
      </c>
      <c r="M337" s="58">
        <v>4</v>
      </c>
      <c r="N337" s="71">
        <v>60</v>
      </c>
      <c r="O337" s="100">
        <f t="array" ref="O337">IFERROR(INDEX($AD$11:$AO$1485,MATCH($B337&amp;$I337,$Z$11:$Z$1485&amp;$AG$11:$AG$1485,0),MATCH($C337,$AD$9:$AO$9,0)),"-")</f>
        <v>65</v>
      </c>
      <c r="P337" s="58">
        <v>30</v>
      </c>
      <c r="Q337" s="58">
        <v>2</v>
      </c>
      <c r="R337" s="100">
        <f t="array" ref="R337">IFERROR(INDEX($AD$11:$AO$1485,MATCH($B337&amp;$I337,$Z$11:$Z$1485&amp;$AG$11:$AG$1485,0),MATCH($D337,$AD$9:$AO$9,0)),"-")</f>
        <v>62.401899999999998</v>
      </c>
      <c r="S337" s="58">
        <v>23</v>
      </c>
      <c r="T337" s="58">
        <v>9</v>
      </c>
      <c r="U337" s="58">
        <v>6</v>
      </c>
      <c r="V337" s="58">
        <v>8</v>
      </c>
      <c r="W337" s="50">
        <f t="shared" si="42"/>
        <v>28</v>
      </c>
      <c r="X337" s="50">
        <f t="shared" si="43"/>
        <v>14</v>
      </c>
      <c r="Z337" s="23" t="str">
        <f t="shared" si="41"/>
        <v>M20×1</v>
      </c>
      <c r="AA337" s="24" t="s">
        <v>135</v>
      </c>
      <c r="AB337" s="24"/>
      <c r="AC337" s="24"/>
      <c r="AD337" s="23">
        <v>20</v>
      </c>
      <c r="AE337" s="23">
        <v>1</v>
      </c>
      <c r="AF337" s="24">
        <v>60</v>
      </c>
      <c r="AG337" s="29" t="s">
        <v>209</v>
      </c>
      <c r="AH337" s="29">
        <f>INDEX(공차방식!$C$6:$D$29,MATCH(AE337,공차방식!$B$6:$B$29,0),MATCH(RIGHT(AG337,1),공차방식!$C$5:$D$5,0))/1000</f>
        <v>0</v>
      </c>
      <c r="AI337" s="24">
        <f t="shared" ca="1" si="44"/>
        <v>19.5105</v>
      </c>
      <c r="AJ337" s="24">
        <f t="shared" si="45"/>
        <v>19.3505</v>
      </c>
      <c r="AK337" s="24">
        <f t="array" aca="1" ref="AK337" ca="1">ROUND(INDEX(공차방식!T$6:X$50,MATCH(AQ337&amp;AE337,공차방식!R$6:R$50&amp;공차방식!S$6:S$50,0),MATCH(VALUE(LEFT(AG337,1)),공차방식!T$5:X$5,0))/1000,4)</f>
        <v>0.16</v>
      </c>
      <c r="AL337" s="24">
        <f t="shared" si="46"/>
        <v>19.153500000000001</v>
      </c>
      <c r="AM337" s="24">
        <f t="shared" si="47"/>
        <v>18.9175</v>
      </c>
      <c r="AN337" s="24">
        <f t="array" ref="AN337">ROUND(INDEX(공차방식!H$6:L$29,MATCH(AE337,공차방식!B$6:B$29,0),MATCH(VALUE(LEFT(AG337,1)),공차방식!H$5:L$5,0))/1000,4)</f>
        <v>0.23599999999999999</v>
      </c>
      <c r="AO337" s="24">
        <v>19.715</v>
      </c>
      <c r="AQ337" s="39">
        <f ca="1">OFFSET(공차방식!R$5,COUNTIF(공차방식!R$6:R$50,"&lt;"&amp;AD337)+1,0)</f>
        <v>22.4</v>
      </c>
    </row>
    <row r="338" spans="2:43" ht="15" x14ac:dyDescent="0.3">
      <c r="B338" s="72" t="str">
        <f t="shared" si="40"/>
        <v>M65×3</v>
      </c>
      <c r="C338" s="73" t="s">
        <v>212</v>
      </c>
      <c r="D338" s="73" t="s">
        <v>221</v>
      </c>
      <c r="E338" s="71" t="s">
        <v>0</v>
      </c>
      <c r="F338" s="58">
        <v>65</v>
      </c>
      <c r="G338" s="58">
        <v>3</v>
      </c>
      <c r="H338" s="71" t="s">
        <v>133</v>
      </c>
      <c r="I338" s="86" t="s">
        <v>415</v>
      </c>
      <c r="J338" s="58" t="s">
        <v>315</v>
      </c>
      <c r="K338" s="58" t="s">
        <v>491</v>
      </c>
      <c r="L338" s="58">
        <v>65</v>
      </c>
      <c r="M338" s="58">
        <v>3</v>
      </c>
      <c r="N338" s="71">
        <v>60</v>
      </c>
      <c r="O338" s="100">
        <f t="array" ref="O338">IFERROR(INDEX($AD$11:$AO$1485,MATCH($B338&amp;$I338,$Z$11:$Z$1485&amp;$AG$11:$AG$1485,0),MATCH($C338,$AD$9:$AO$9,0)),"-")</f>
        <v>65</v>
      </c>
      <c r="P338" s="58">
        <v>30</v>
      </c>
      <c r="Q338" s="58">
        <v>2</v>
      </c>
      <c r="R338" s="100">
        <f t="array" ref="R338">IFERROR(INDEX($AD$11:$AO$1485,MATCH($B338&amp;$I338,$Z$11:$Z$1485&amp;$AG$11:$AG$1485,0),MATCH($D338,$AD$9:$AO$9,0)),"-")</f>
        <v>63.051400000000001</v>
      </c>
      <c r="S338" s="58">
        <v>23</v>
      </c>
      <c r="T338" s="58">
        <v>9</v>
      </c>
      <c r="U338" s="58">
        <v>5</v>
      </c>
      <c r="V338" s="58">
        <v>9</v>
      </c>
      <c r="W338" s="50">
        <f t="shared" si="42"/>
        <v>28</v>
      </c>
      <c r="X338" s="50">
        <f t="shared" si="43"/>
        <v>14</v>
      </c>
      <c r="Z338" s="23" t="str">
        <f t="shared" si="41"/>
        <v>M22×2</v>
      </c>
      <c r="AA338" s="24" t="s">
        <v>135</v>
      </c>
      <c r="AB338" s="24"/>
      <c r="AC338" s="24"/>
      <c r="AD338" s="23">
        <v>22</v>
      </c>
      <c r="AE338" s="23">
        <v>2</v>
      </c>
      <c r="AF338" s="24">
        <v>60</v>
      </c>
      <c r="AG338" s="29" t="s">
        <v>209</v>
      </c>
      <c r="AH338" s="29">
        <f>INDEX(공차방식!$C$6:$D$29,MATCH(AE338,공차방식!$B$6:$B$29,0),MATCH(RIGHT(AG338,1),공차방식!$C$5:$D$5,0))/1000</f>
        <v>0</v>
      </c>
      <c r="AI338" s="24">
        <f t="shared" ca="1" si="44"/>
        <v>20.913</v>
      </c>
      <c r="AJ338" s="24">
        <f t="shared" si="45"/>
        <v>20.701000000000001</v>
      </c>
      <c r="AK338" s="24">
        <f t="array" aca="1" ref="AK338" ca="1">ROUND(INDEX(공차방식!T$6:X$50,MATCH(AQ338&amp;AE338,공차방식!R$6:R$50&amp;공차방식!S$6:S$50,0),MATCH(VALUE(LEFT(AG338,1)),공차방식!T$5:X$5,0))/1000,4)</f>
        <v>0.21199999999999999</v>
      </c>
      <c r="AL338" s="24">
        <f t="shared" si="46"/>
        <v>20.209900000000001</v>
      </c>
      <c r="AM338" s="24">
        <f t="shared" si="47"/>
        <v>19.834900000000001</v>
      </c>
      <c r="AN338" s="24">
        <f t="array" ref="AN338">ROUND(INDEX(공차방식!H$6:L$29,MATCH(AE338,공차방식!B$6:B$29,0),MATCH(VALUE(LEFT(AG338,1)),공차방식!H$5:L$5,0))/1000,4)</f>
        <v>0.375</v>
      </c>
      <c r="AO338" s="24">
        <v>21.32</v>
      </c>
      <c r="AQ338" s="39">
        <f ca="1">OFFSET(공차방식!R$5,COUNTIF(공차방식!R$6:R$50,"&lt;"&amp;AD338)+1,0)</f>
        <v>22.4</v>
      </c>
    </row>
    <row r="339" spans="2:43" ht="15" x14ac:dyDescent="0.3">
      <c r="B339" s="72" t="str">
        <f t="shared" si="40"/>
        <v>M65×2</v>
      </c>
      <c r="C339" s="73" t="s">
        <v>212</v>
      </c>
      <c r="D339" s="73" t="s">
        <v>221</v>
      </c>
      <c r="E339" s="71" t="s">
        <v>0</v>
      </c>
      <c r="F339" s="58">
        <v>65</v>
      </c>
      <c r="G339" s="58">
        <v>2</v>
      </c>
      <c r="H339" s="71" t="s">
        <v>133</v>
      </c>
      <c r="I339" s="86" t="s">
        <v>415</v>
      </c>
      <c r="J339" s="58" t="s">
        <v>315</v>
      </c>
      <c r="K339" s="58" t="s">
        <v>491</v>
      </c>
      <c r="L339" s="58">
        <v>65</v>
      </c>
      <c r="M339" s="58">
        <v>2</v>
      </c>
      <c r="N339" s="71">
        <v>60</v>
      </c>
      <c r="O339" s="100">
        <f t="array" ref="O339">IFERROR(INDEX($AD$11:$AO$1485,MATCH($B339&amp;$I339,$Z$11:$Z$1485&amp;$AG$11:$AG$1485,0),MATCH($C339,$AD$9:$AO$9,0)),"-")</f>
        <v>65</v>
      </c>
      <c r="P339" s="58">
        <v>30</v>
      </c>
      <c r="Q339" s="58">
        <v>2</v>
      </c>
      <c r="R339" s="100">
        <f t="array" ref="R339">IFERROR(INDEX($AD$11:$AO$1485,MATCH($B339&amp;$I339,$Z$11:$Z$1485&amp;$AG$11:$AG$1485,0),MATCH($D339,$AD$9:$AO$9,0)),"-")</f>
        <v>63.701000000000001</v>
      </c>
      <c r="S339" s="58">
        <v>23</v>
      </c>
      <c r="T339" s="58">
        <v>9</v>
      </c>
      <c r="U339" s="58">
        <v>5</v>
      </c>
      <c r="V339" s="58">
        <v>10</v>
      </c>
      <c r="W339" s="50">
        <f t="shared" si="42"/>
        <v>28</v>
      </c>
      <c r="X339" s="50">
        <f t="shared" si="43"/>
        <v>14</v>
      </c>
      <c r="Z339" s="23" t="str">
        <f t="shared" si="41"/>
        <v>M22×1.5</v>
      </c>
      <c r="AA339" s="24" t="s">
        <v>135</v>
      </c>
      <c r="AB339" s="24"/>
      <c r="AC339" s="24"/>
      <c r="AD339" s="23">
        <v>22</v>
      </c>
      <c r="AE339" s="23">
        <v>1.5</v>
      </c>
      <c r="AF339" s="24">
        <v>60</v>
      </c>
      <c r="AG339" s="29" t="s">
        <v>209</v>
      </c>
      <c r="AH339" s="29">
        <f>INDEX(공차방식!$C$6:$D$29,MATCH(AE339,공차방식!$B$6:$B$29,0),MATCH(RIGHT(AG339,1),공차방식!$C$5:$D$5,0))/1000</f>
        <v>0</v>
      </c>
      <c r="AI339" s="24">
        <f t="shared" ca="1" si="44"/>
        <v>21.215699999999998</v>
      </c>
      <c r="AJ339" s="24">
        <f t="shared" si="45"/>
        <v>21.025700000000001</v>
      </c>
      <c r="AK339" s="24">
        <f t="array" aca="1" ref="AK339" ca="1">ROUND(INDEX(공차방식!T$6:X$50,MATCH(AQ339&amp;AE339,공차방식!R$6:R$50&amp;공차방식!S$6:S$50,0),MATCH(VALUE(LEFT(AG339,1)),공차방식!T$5:X$5,0))/1000,4)</f>
        <v>0.19</v>
      </c>
      <c r="AL339" s="24">
        <f t="shared" si="46"/>
        <v>20.676200000000001</v>
      </c>
      <c r="AM339" s="24">
        <f t="shared" si="47"/>
        <v>20.376200000000001</v>
      </c>
      <c r="AN339" s="24">
        <f t="array" ref="AN339">ROUND(INDEX(공차방식!H$6:L$29,MATCH(AE339,공차방식!B$6:B$29,0),MATCH(VALUE(LEFT(AG339,1)),공차방식!H$5:L$5,0))/1000,4)</f>
        <v>0.3</v>
      </c>
      <c r="AO339" s="24">
        <v>21.521000000000001</v>
      </c>
      <c r="AQ339" s="39">
        <f ca="1">OFFSET(공차방식!R$5,COUNTIF(공차방식!R$6:R$50,"&lt;"&amp;AD339)+1,0)</f>
        <v>22.4</v>
      </c>
    </row>
    <row r="340" spans="2:43" ht="15" x14ac:dyDescent="0.3">
      <c r="B340" s="72" t="str">
        <f t="shared" si="40"/>
        <v>M65×1.5</v>
      </c>
      <c r="C340" s="73" t="s">
        <v>212</v>
      </c>
      <c r="D340" s="73" t="s">
        <v>221</v>
      </c>
      <c r="E340" s="71" t="s">
        <v>0</v>
      </c>
      <c r="F340" s="58">
        <v>65</v>
      </c>
      <c r="G340" s="58">
        <v>1.5</v>
      </c>
      <c r="H340" s="71" t="s">
        <v>133</v>
      </c>
      <c r="I340" s="86" t="s">
        <v>415</v>
      </c>
      <c r="J340" s="58" t="s">
        <v>315</v>
      </c>
      <c r="K340" s="58" t="s">
        <v>491</v>
      </c>
      <c r="L340" s="58">
        <v>65</v>
      </c>
      <c r="M340" s="58">
        <v>1.5</v>
      </c>
      <c r="N340" s="71">
        <v>60</v>
      </c>
      <c r="O340" s="100">
        <f t="array" ref="O340">IFERROR(INDEX($AD$11:$AO$1485,MATCH($B340&amp;$I340,$Z$11:$Z$1485&amp;$AG$11:$AG$1485,0),MATCH($C340,$AD$9:$AO$9,0)),"-")</f>
        <v>65</v>
      </c>
      <c r="P340" s="58">
        <v>30</v>
      </c>
      <c r="Q340" s="58">
        <v>2</v>
      </c>
      <c r="R340" s="100">
        <f t="array" ref="R340">IFERROR(INDEX($AD$11:$AO$1485,MATCH($B340&amp;$I340,$Z$11:$Z$1485&amp;$AG$11:$AG$1485,0),MATCH($D340,$AD$9:$AO$9,0)),"-")</f>
        <v>64.025700000000001</v>
      </c>
      <c r="S340" s="58">
        <v>23</v>
      </c>
      <c r="T340" s="58">
        <v>9</v>
      </c>
      <c r="U340" s="58">
        <v>5</v>
      </c>
      <c r="V340" s="58">
        <v>12</v>
      </c>
      <c r="W340" s="50">
        <f t="shared" si="42"/>
        <v>28</v>
      </c>
      <c r="X340" s="50">
        <f t="shared" si="43"/>
        <v>14</v>
      </c>
      <c r="Z340" s="23" t="str">
        <f t="shared" si="41"/>
        <v>M22×1</v>
      </c>
      <c r="AA340" s="24" t="s">
        <v>135</v>
      </c>
      <c r="AB340" s="24"/>
      <c r="AC340" s="24"/>
      <c r="AD340" s="23">
        <v>22</v>
      </c>
      <c r="AE340" s="23">
        <v>1</v>
      </c>
      <c r="AF340" s="24">
        <v>60</v>
      </c>
      <c r="AG340" s="29" t="s">
        <v>209</v>
      </c>
      <c r="AH340" s="29">
        <f>INDEX(공차방식!$C$6:$D$29,MATCH(AE340,공차방식!$B$6:$B$29,0),MATCH(RIGHT(AG340,1),공차방식!$C$5:$D$5,0))/1000</f>
        <v>0</v>
      </c>
      <c r="AI340" s="24">
        <f t="shared" ca="1" si="44"/>
        <v>21.5105</v>
      </c>
      <c r="AJ340" s="24">
        <f t="shared" si="45"/>
        <v>21.3505</v>
      </c>
      <c r="AK340" s="24">
        <f t="array" aca="1" ref="AK340" ca="1">ROUND(INDEX(공차방식!T$6:X$50,MATCH(AQ340&amp;AE340,공차방식!R$6:R$50&amp;공차방식!S$6:S$50,0),MATCH(VALUE(LEFT(AG340,1)),공차방식!T$5:X$5,0))/1000,4)</f>
        <v>0.16</v>
      </c>
      <c r="AL340" s="24">
        <f t="shared" si="46"/>
        <v>21.153500000000001</v>
      </c>
      <c r="AM340" s="24">
        <f t="shared" si="47"/>
        <v>20.9175</v>
      </c>
      <c r="AN340" s="24">
        <f t="array" ref="AN340">ROUND(INDEX(공차방식!H$6:L$29,MATCH(AE340,공차방식!B$6:B$29,0),MATCH(VALUE(LEFT(AG340,1)),공차방식!H$5:L$5,0))/1000,4)</f>
        <v>0.23599999999999999</v>
      </c>
      <c r="AO340" s="24">
        <v>21.715</v>
      </c>
      <c r="AQ340" s="39">
        <f ca="1">OFFSET(공차방식!R$5,COUNTIF(공차방식!R$6:R$50,"&lt;"&amp;AD340)+1,0)</f>
        <v>22.4</v>
      </c>
    </row>
    <row r="341" spans="2:43" ht="15" x14ac:dyDescent="0.3">
      <c r="B341" s="72" t="str">
        <f t="shared" si="40"/>
        <v>M68×4</v>
      </c>
      <c r="C341" s="73" t="s">
        <v>212</v>
      </c>
      <c r="D341" s="73" t="s">
        <v>221</v>
      </c>
      <c r="E341" s="71" t="s">
        <v>0</v>
      </c>
      <c r="F341" s="58">
        <v>68</v>
      </c>
      <c r="G341" s="58">
        <v>4</v>
      </c>
      <c r="H341" s="71" t="s">
        <v>133</v>
      </c>
      <c r="I341" s="86" t="s">
        <v>415</v>
      </c>
      <c r="J341" s="58" t="s">
        <v>315</v>
      </c>
      <c r="K341" s="58" t="s">
        <v>491</v>
      </c>
      <c r="L341" s="58">
        <v>68</v>
      </c>
      <c r="M341" s="58">
        <v>4</v>
      </c>
      <c r="N341" s="71">
        <v>60</v>
      </c>
      <c r="O341" s="100">
        <f t="array" ref="O341">IFERROR(INDEX($AD$11:$AO$1485,MATCH($B341&amp;$I341,$Z$11:$Z$1485&amp;$AG$11:$AG$1485,0),MATCH($C341,$AD$9:$AO$9,0)),"-")</f>
        <v>68</v>
      </c>
      <c r="P341" s="58">
        <v>30</v>
      </c>
      <c r="Q341" s="58">
        <v>2</v>
      </c>
      <c r="R341" s="100">
        <f t="array" ref="R341">IFERROR(INDEX($AD$11:$AO$1485,MATCH($B341&amp;$I341,$Z$11:$Z$1485&amp;$AG$11:$AG$1485,0),MATCH($D341,$AD$9:$AO$9,0)),"-")</f>
        <v>65.401899999999998</v>
      </c>
      <c r="S341" s="58">
        <v>23</v>
      </c>
      <c r="T341" s="58">
        <v>9</v>
      </c>
      <c r="U341" s="58">
        <v>6</v>
      </c>
      <c r="V341" s="58">
        <v>8</v>
      </c>
      <c r="W341" s="50">
        <f t="shared" si="42"/>
        <v>28</v>
      </c>
      <c r="X341" s="50">
        <f t="shared" si="43"/>
        <v>14</v>
      </c>
      <c r="Z341" s="23" t="str">
        <f t="shared" si="41"/>
        <v>M24×2</v>
      </c>
      <c r="AA341" s="24" t="s">
        <v>135</v>
      </c>
      <c r="AB341" s="24"/>
      <c r="AC341" s="24"/>
      <c r="AD341" s="23">
        <v>24</v>
      </c>
      <c r="AE341" s="23">
        <v>2</v>
      </c>
      <c r="AF341" s="24">
        <v>60</v>
      </c>
      <c r="AG341" s="29" t="s">
        <v>209</v>
      </c>
      <c r="AH341" s="29">
        <f>INDEX(공차방식!$C$6:$D$29,MATCH(AE341,공차방식!$B$6:$B$29,0),MATCH(RIGHT(AG341,1),공차방식!$C$5:$D$5,0))/1000</f>
        <v>0</v>
      </c>
      <c r="AI341" s="24">
        <f t="shared" ca="1" si="44"/>
        <v>22.925000000000001</v>
      </c>
      <c r="AJ341" s="24">
        <f t="shared" si="45"/>
        <v>22.701000000000001</v>
      </c>
      <c r="AK341" s="24">
        <f t="array" aca="1" ref="AK341" ca="1">ROUND(INDEX(공차방식!T$6:X$50,MATCH(AQ341&amp;AE341,공차방식!R$6:R$50&amp;공차방식!S$6:S$50,0),MATCH(VALUE(LEFT(AG341,1)),공차방식!T$5:X$5,0))/1000,4)</f>
        <v>0.224</v>
      </c>
      <c r="AL341" s="24">
        <f t="shared" si="46"/>
        <v>22.209900000000001</v>
      </c>
      <c r="AM341" s="24">
        <f t="shared" si="47"/>
        <v>21.834900000000001</v>
      </c>
      <c r="AN341" s="24">
        <f t="array" ref="AN341">ROUND(INDEX(공차방식!H$6:L$29,MATCH(AE341,공차방식!B$6:B$29,0),MATCH(VALUE(LEFT(AG341,1)),공차방식!H$5:L$5,0))/1000,4)</f>
        <v>0.375</v>
      </c>
      <c r="AO341" s="24">
        <v>23.332000000000001</v>
      </c>
      <c r="AQ341" s="39">
        <f ca="1">OFFSET(공차방식!R$5,COUNTIF(공차방식!R$6:R$50,"&lt;"&amp;AD341)+1,0)</f>
        <v>45</v>
      </c>
    </row>
    <row r="342" spans="2:43" ht="15" x14ac:dyDescent="0.3">
      <c r="B342" s="72" t="str">
        <f t="shared" si="40"/>
        <v>M68×3</v>
      </c>
      <c r="C342" s="73" t="s">
        <v>212</v>
      </c>
      <c r="D342" s="73" t="s">
        <v>221</v>
      </c>
      <c r="E342" s="71" t="s">
        <v>0</v>
      </c>
      <c r="F342" s="58">
        <v>68</v>
      </c>
      <c r="G342" s="58">
        <v>3</v>
      </c>
      <c r="H342" s="71" t="s">
        <v>133</v>
      </c>
      <c r="I342" s="86" t="s">
        <v>415</v>
      </c>
      <c r="J342" s="58" t="s">
        <v>315</v>
      </c>
      <c r="K342" s="58" t="s">
        <v>491</v>
      </c>
      <c r="L342" s="58">
        <v>68</v>
      </c>
      <c r="M342" s="58">
        <v>3</v>
      </c>
      <c r="N342" s="71">
        <v>60</v>
      </c>
      <c r="O342" s="100">
        <f t="array" ref="O342">IFERROR(INDEX($AD$11:$AO$1485,MATCH($B342&amp;$I342,$Z$11:$Z$1485&amp;$AG$11:$AG$1485,0),MATCH($C342,$AD$9:$AO$9,0)),"-")</f>
        <v>68</v>
      </c>
      <c r="P342" s="58">
        <v>30</v>
      </c>
      <c r="Q342" s="58">
        <v>2</v>
      </c>
      <c r="R342" s="100">
        <f t="array" ref="R342">IFERROR(INDEX($AD$11:$AO$1485,MATCH($B342&amp;$I342,$Z$11:$Z$1485&amp;$AG$11:$AG$1485,0),MATCH($D342,$AD$9:$AO$9,0)),"-")</f>
        <v>66.051400000000001</v>
      </c>
      <c r="S342" s="58">
        <v>23</v>
      </c>
      <c r="T342" s="58">
        <v>9</v>
      </c>
      <c r="U342" s="58">
        <v>5</v>
      </c>
      <c r="V342" s="58">
        <v>9</v>
      </c>
      <c r="W342" s="50">
        <f t="shared" si="42"/>
        <v>28</v>
      </c>
      <c r="X342" s="50">
        <f t="shared" si="43"/>
        <v>14</v>
      </c>
      <c r="Z342" s="23" t="str">
        <f t="shared" si="41"/>
        <v>M24×1.5</v>
      </c>
      <c r="AA342" s="24" t="s">
        <v>135</v>
      </c>
      <c r="AB342" s="24"/>
      <c r="AC342" s="24"/>
      <c r="AD342" s="23">
        <v>24</v>
      </c>
      <c r="AE342" s="23">
        <v>1.5</v>
      </c>
      <c r="AF342" s="24">
        <v>60</v>
      </c>
      <c r="AG342" s="29" t="s">
        <v>209</v>
      </c>
      <c r="AH342" s="29">
        <f>INDEX(공차방식!$C$6:$D$29,MATCH(AE342,공차방식!$B$6:$B$29,0),MATCH(RIGHT(AG342,1),공차방식!$C$5:$D$5,0))/1000</f>
        <v>0</v>
      </c>
      <c r="AI342" s="24">
        <f t="shared" ca="1" si="44"/>
        <v>23.2257</v>
      </c>
      <c r="AJ342" s="24">
        <f t="shared" si="45"/>
        <v>23.025700000000001</v>
      </c>
      <c r="AK342" s="24">
        <f t="array" aca="1" ref="AK342" ca="1">ROUND(INDEX(공차방식!T$6:X$50,MATCH(AQ342&amp;AE342,공차방식!R$6:R$50&amp;공차방식!S$6:S$50,0),MATCH(VALUE(LEFT(AG342,1)),공차방식!T$5:X$5,0))/1000,4)</f>
        <v>0.2</v>
      </c>
      <c r="AL342" s="24">
        <f t="shared" si="46"/>
        <v>22.676200000000001</v>
      </c>
      <c r="AM342" s="24">
        <f t="shared" si="47"/>
        <v>22.376200000000001</v>
      </c>
      <c r="AN342" s="24">
        <f t="array" ref="AN342">ROUND(INDEX(공차방식!H$6:L$29,MATCH(AE342,공차방식!B$6:B$29,0),MATCH(VALUE(LEFT(AG342,1)),공차방식!H$5:L$5,0))/1000,4)</f>
        <v>0.3</v>
      </c>
      <c r="AO342" s="24">
        <v>23.521000000000001</v>
      </c>
      <c r="AQ342" s="39">
        <f ca="1">OFFSET(공차방식!R$5,COUNTIF(공차방식!R$6:R$50,"&lt;"&amp;AD342)+1,0)</f>
        <v>45</v>
      </c>
    </row>
    <row r="343" spans="2:43" ht="15" x14ac:dyDescent="0.3">
      <c r="B343" s="72" t="str">
        <f t="shared" si="40"/>
        <v>M68×2</v>
      </c>
      <c r="C343" s="73" t="s">
        <v>212</v>
      </c>
      <c r="D343" s="73" t="s">
        <v>221</v>
      </c>
      <c r="E343" s="71" t="s">
        <v>0</v>
      </c>
      <c r="F343" s="58">
        <v>68</v>
      </c>
      <c r="G343" s="58">
        <v>2</v>
      </c>
      <c r="H343" s="71" t="s">
        <v>133</v>
      </c>
      <c r="I343" s="86" t="s">
        <v>415</v>
      </c>
      <c r="J343" s="58" t="s">
        <v>315</v>
      </c>
      <c r="K343" s="58" t="s">
        <v>491</v>
      </c>
      <c r="L343" s="58">
        <v>68</v>
      </c>
      <c r="M343" s="58">
        <v>2</v>
      </c>
      <c r="N343" s="71">
        <v>60</v>
      </c>
      <c r="O343" s="100">
        <f t="array" ref="O343">IFERROR(INDEX($AD$11:$AO$1485,MATCH($B343&amp;$I343,$Z$11:$Z$1485&amp;$AG$11:$AG$1485,0),MATCH($C343,$AD$9:$AO$9,0)),"-")</f>
        <v>68</v>
      </c>
      <c r="P343" s="58">
        <v>30</v>
      </c>
      <c r="Q343" s="58">
        <v>2</v>
      </c>
      <c r="R343" s="100">
        <f t="array" ref="R343">IFERROR(INDEX($AD$11:$AO$1485,MATCH($B343&amp;$I343,$Z$11:$Z$1485&amp;$AG$11:$AG$1485,0),MATCH($D343,$AD$9:$AO$9,0)),"-")</f>
        <v>66.700999999999993</v>
      </c>
      <c r="S343" s="58">
        <v>23</v>
      </c>
      <c r="T343" s="58">
        <v>9</v>
      </c>
      <c r="U343" s="58">
        <v>5</v>
      </c>
      <c r="V343" s="58">
        <v>10</v>
      </c>
      <c r="W343" s="50">
        <f t="shared" si="42"/>
        <v>28</v>
      </c>
      <c r="X343" s="50">
        <f t="shared" si="43"/>
        <v>14</v>
      </c>
      <c r="Z343" s="23" t="str">
        <f t="shared" si="41"/>
        <v>M24×1</v>
      </c>
      <c r="AA343" s="24" t="s">
        <v>135</v>
      </c>
      <c r="AB343" s="24"/>
      <c r="AC343" s="24"/>
      <c r="AD343" s="23">
        <v>24</v>
      </c>
      <c r="AE343" s="23">
        <v>1</v>
      </c>
      <c r="AF343" s="24">
        <v>60</v>
      </c>
      <c r="AG343" s="29" t="s">
        <v>209</v>
      </c>
      <c r="AH343" s="29">
        <f>INDEX(공차방식!$C$6:$D$29,MATCH(AE343,공차방식!$B$6:$B$29,0),MATCH(RIGHT(AG343,1),공차방식!$C$5:$D$5,0))/1000</f>
        <v>0</v>
      </c>
      <c r="AI343" s="24">
        <f t="shared" ca="1" si="44"/>
        <v>23.520499999999998</v>
      </c>
      <c r="AJ343" s="24">
        <f t="shared" si="45"/>
        <v>23.3505</v>
      </c>
      <c r="AK343" s="24">
        <f t="array" aca="1" ref="AK343" ca="1">ROUND(INDEX(공차방식!T$6:X$50,MATCH(AQ343&amp;AE343,공차방식!R$6:R$50&amp;공차방식!S$6:S$50,0),MATCH(VALUE(LEFT(AG343,1)),공차방식!T$5:X$5,0))/1000,4)</f>
        <v>0.17</v>
      </c>
      <c r="AL343" s="24">
        <f t="shared" si="46"/>
        <v>23.153500000000001</v>
      </c>
      <c r="AM343" s="24">
        <f t="shared" si="47"/>
        <v>22.9175</v>
      </c>
      <c r="AN343" s="24">
        <f t="array" ref="AN343">ROUND(INDEX(공차방식!H$6:L$29,MATCH(AE343,공차방식!B$6:B$29,0),MATCH(VALUE(LEFT(AG343,1)),공차방식!H$5:L$5,0))/1000,4)</f>
        <v>0.23599999999999999</v>
      </c>
      <c r="AO343" s="24">
        <v>23.725000000000001</v>
      </c>
      <c r="AQ343" s="39">
        <f ca="1">OFFSET(공차방식!R$5,COUNTIF(공차방식!R$6:R$50,"&lt;"&amp;AD343)+1,0)</f>
        <v>45</v>
      </c>
    </row>
    <row r="344" spans="2:43" ht="15" x14ac:dyDescent="0.3">
      <c r="B344" s="72" t="str">
        <f t="shared" si="40"/>
        <v>M68×1.5</v>
      </c>
      <c r="C344" s="73" t="s">
        <v>212</v>
      </c>
      <c r="D344" s="73" t="s">
        <v>221</v>
      </c>
      <c r="E344" s="71" t="s">
        <v>0</v>
      </c>
      <c r="F344" s="58">
        <v>68</v>
      </c>
      <c r="G344" s="58">
        <v>1.5</v>
      </c>
      <c r="H344" s="71" t="s">
        <v>133</v>
      </c>
      <c r="I344" s="86" t="s">
        <v>415</v>
      </c>
      <c r="J344" s="58" t="s">
        <v>315</v>
      </c>
      <c r="K344" s="58" t="s">
        <v>491</v>
      </c>
      <c r="L344" s="58">
        <v>68</v>
      </c>
      <c r="M344" s="58">
        <v>1.5</v>
      </c>
      <c r="N344" s="71">
        <v>60</v>
      </c>
      <c r="O344" s="100">
        <f t="array" ref="O344">IFERROR(INDEX($AD$11:$AO$1485,MATCH($B344&amp;$I344,$Z$11:$Z$1485&amp;$AG$11:$AG$1485,0),MATCH($C344,$AD$9:$AO$9,0)),"-")</f>
        <v>68</v>
      </c>
      <c r="P344" s="58">
        <v>30</v>
      </c>
      <c r="Q344" s="58">
        <v>2</v>
      </c>
      <c r="R344" s="100">
        <f t="array" ref="R344">IFERROR(INDEX($AD$11:$AO$1485,MATCH($B344&amp;$I344,$Z$11:$Z$1485&amp;$AG$11:$AG$1485,0),MATCH($D344,$AD$9:$AO$9,0)),"-")</f>
        <v>67.025700000000001</v>
      </c>
      <c r="S344" s="58">
        <v>23</v>
      </c>
      <c r="T344" s="58">
        <v>9</v>
      </c>
      <c r="U344" s="58">
        <v>5</v>
      </c>
      <c r="V344" s="58">
        <v>12</v>
      </c>
      <c r="W344" s="50">
        <f t="shared" si="42"/>
        <v>28</v>
      </c>
      <c r="X344" s="50">
        <f t="shared" si="43"/>
        <v>14</v>
      </c>
      <c r="Z344" s="23" t="str">
        <f t="shared" si="41"/>
        <v>M25×2</v>
      </c>
      <c r="AA344" s="24" t="s">
        <v>135</v>
      </c>
      <c r="AB344" s="24"/>
      <c r="AC344" s="24"/>
      <c r="AD344" s="23">
        <v>25</v>
      </c>
      <c r="AE344" s="23">
        <v>2</v>
      </c>
      <c r="AF344" s="24">
        <v>60</v>
      </c>
      <c r="AG344" s="29" t="s">
        <v>209</v>
      </c>
      <c r="AH344" s="29">
        <f>INDEX(공차방식!$C$6:$D$29,MATCH(AE344,공차방식!$B$6:$B$29,0),MATCH(RIGHT(AG344,1),공차방식!$C$5:$D$5,0))/1000</f>
        <v>0</v>
      </c>
      <c r="AI344" s="24">
        <f t="shared" ca="1" si="44"/>
        <v>23.925000000000001</v>
      </c>
      <c r="AJ344" s="24">
        <f t="shared" si="45"/>
        <v>23.701000000000001</v>
      </c>
      <c r="AK344" s="24">
        <f t="array" aca="1" ref="AK344" ca="1">ROUND(INDEX(공차방식!T$6:X$50,MATCH(AQ344&amp;AE344,공차방식!R$6:R$50&amp;공차방식!S$6:S$50,0),MATCH(VALUE(LEFT(AG344,1)),공차방식!T$5:X$5,0))/1000,4)</f>
        <v>0.224</v>
      </c>
      <c r="AL344" s="24">
        <f t="shared" si="46"/>
        <v>23.209900000000001</v>
      </c>
      <c r="AM344" s="24">
        <f t="shared" si="47"/>
        <v>22.834900000000001</v>
      </c>
      <c r="AN344" s="24">
        <f t="array" ref="AN344">ROUND(INDEX(공차방식!H$6:L$29,MATCH(AE344,공차방식!B$6:B$29,0),MATCH(VALUE(LEFT(AG344,1)),공차방식!H$5:L$5,0))/1000,4)</f>
        <v>0.375</v>
      </c>
      <c r="AO344" s="24">
        <v>24.332000000000001</v>
      </c>
      <c r="AQ344" s="39">
        <f ca="1">OFFSET(공차방식!R$5,COUNTIF(공차방식!R$6:R$50,"&lt;"&amp;AD344)+1,0)</f>
        <v>45</v>
      </c>
    </row>
    <row r="345" spans="2:43" ht="15" x14ac:dyDescent="0.3">
      <c r="B345" s="72" t="str">
        <f t="shared" si="40"/>
        <v>M70×6</v>
      </c>
      <c r="C345" s="73" t="s">
        <v>212</v>
      </c>
      <c r="D345" s="73" t="s">
        <v>221</v>
      </c>
      <c r="E345" s="71" t="s">
        <v>0</v>
      </c>
      <c r="F345" s="58">
        <v>70</v>
      </c>
      <c r="G345" s="58">
        <v>6</v>
      </c>
      <c r="H345" s="71" t="s">
        <v>133</v>
      </c>
      <c r="I345" s="86" t="s">
        <v>415</v>
      </c>
      <c r="J345" s="58" t="s">
        <v>315</v>
      </c>
      <c r="K345" s="58" t="s">
        <v>491</v>
      </c>
      <c r="L345" s="58">
        <v>70</v>
      </c>
      <c r="M345" s="58">
        <v>6</v>
      </c>
      <c r="N345" s="71">
        <v>60</v>
      </c>
      <c r="O345" s="100">
        <f t="array" ref="O345">IFERROR(INDEX($AD$11:$AO$1485,MATCH($B345&amp;$I345,$Z$11:$Z$1485&amp;$AG$11:$AG$1485,0),MATCH($C345,$AD$9:$AO$9,0)),"-")</f>
        <v>70</v>
      </c>
      <c r="P345" s="58">
        <v>42</v>
      </c>
      <c r="Q345" s="58">
        <v>6</v>
      </c>
      <c r="R345" s="100">
        <f t="array" ref="R345">IFERROR(INDEX($AD$11:$AO$1485,MATCH($B345&amp;$I345,$Z$11:$Z$1485&amp;$AG$11:$AG$1485,0),MATCH($D345,$AD$9:$AO$9,0)),"-")</f>
        <v>66.102900000000005</v>
      </c>
      <c r="S345" s="58">
        <v>33</v>
      </c>
      <c r="T345" s="58">
        <v>15</v>
      </c>
      <c r="U345" s="58">
        <v>6</v>
      </c>
      <c r="V345" s="58">
        <v>8</v>
      </c>
      <c r="W345" s="50">
        <f t="shared" si="42"/>
        <v>36</v>
      </c>
      <c r="X345" s="50">
        <f t="shared" si="43"/>
        <v>18</v>
      </c>
      <c r="Z345" s="23" t="str">
        <f t="shared" si="41"/>
        <v>M25×1.5</v>
      </c>
      <c r="AA345" s="24" t="s">
        <v>135</v>
      </c>
      <c r="AB345" s="24"/>
      <c r="AC345" s="24"/>
      <c r="AD345" s="23">
        <v>25</v>
      </c>
      <c r="AE345" s="23">
        <v>1.5</v>
      </c>
      <c r="AF345" s="24">
        <v>60</v>
      </c>
      <c r="AG345" s="29" t="s">
        <v>209</v>
      </c>
      <c r="AH345" s="29">
        <f>INDEX(공차방식!$C$6:$D$29,MATCH(AE345,공차방식!$B$6:$B$29,0),MATCH(RIGHT(AG345,1),공차방식!$C$5:$D$5,0))/1000</f>
        <v>0</v>
      </c>
      <c r="AI345" s="24">
        <f t="shared" ca="1" si="44"/>
        <v>24.2257</v>
      </c>
      <c r="AJ345" s="24">
        <f t="shared" si="45"/>
        <v>24.025700000000001</v>
      </c>
      <c r="AK345" s="24">
        <f t="array" aca="1" ref="AK345" ca="1">ROUND(INDEX(공차방식!T$6:X$50,MATCH(AQ345&amp;AE345,공차방식!R$6:R$50&amp;공차방식!S$6:S$50,0),MATCH(VALUE(LEFT(AG345,1)),공차방식!T$5:X$5,0))/1000,4)</f>
        <v>0.2</v>
      </c>
      <c r="AL345" s="24">
        <f t="shared" si="46"/>
        <v>23.676200000000001</v>
      </c>
      <c r="AM345" s="24">
        <f t="shared" si="47"/>
        <v>23.376200000000001</v>
      </c>
      <c r="AN345" s="24">
        <f t="array" ref="AN345">ROUND(INDEX(공차방식!H$6:L$29,MATCH(AE345,공차방식!B$6:B$29,0),MATCH(VALUE(LEFT(AG345,1)),공차방식!H$5:L$5,0))/1000,4)</f>
        <v>0.3</v>
      </c>
      <c r="AO345" s="24">
        <v>24.530999999999999</v>
      </c>
      <c r="AQ345" s="39">
        <f ca="1">OFFSET(공차방식!R$5,COUNTIF(공차방식!R$6:R$50,"&lt;"&amp;AD345)+1,0)</f>
        <v>45</v>
      </c>
    </row>
    <row r="346" spans="2:43" ht="15" x14ac:dyDescent="0.3">
      <c r="B346" s="72" t="str">
        <f t="shared" si="40"/>
        <v>M70×4</v>
      </c>
      <c r="C346" s="73" t="s">
        <v>212</v>
      </c>
      <c r="D346" s="73" t="s">
        <v>221</v>
      </c>
      <c r="E346" s="71" t="s">
        <v>0</v>
      </c>
      <c r="F346" s="58">
        <v>70</v>
      </c>
      <c r="G346" s="58">
        <v>4</v>
      </c>
      <c r="H346" s="71" t="s">
        <v>133</v>
      </c>
      <c r="I346" s="86" t="s">
        <v>415</v>
      </c>
      <c r="J346" s="58" t="s">
        <v>315</v>
      </c>
      <c r="K346" s="58" t="s">
        <v>491</v>
      </c>
      <c r="L346" s="58">
        <v>70</v>
      </c>
      <c r="M346" s="58">
        <v>4</v>
      </c>
      <c r="N346" s="71">
        <v>60</v>
      </c>
      <c r="O346" s="100">
        <f t="array" ref="O346">IFERROR(INDEX($AD$11:$AO$1485,MATCH($B346&amp;$I346,$Z$11:$Z$1485&amp;$AG$11:$AG$1485,0),MATCH($C346,$AD$9:$AO$9,0)),"-")</f>
        <v>70</v>
      </c>
      <c r="P346" s="58">
        <v>30</v>
      </c>
      <c r="Q346" s="58">
        <v>2</v>
      </c>
      <c r="R346" s="100">
        <f t="array" ref="R346">IFERROR(INDEX($AD$11:$AO$1485,MATCH($B346&amp;$I346,$Z$11:$Z$1485&amp;$AG$11:$AG$1485,0),MATCH($D346,$AD$9:$AO$9,0)),"-")</f>
        <v>67.401899999999998</v>
      </c>
      <c r="S346" s="58">
        <v>23</v>
      </c>
      <c r="T346" s="58">
        <v>9</v>
      </c>
      <c r="U346" s="58">
        <v>6</v>
      </c>
      <c r="V346" s="58">
        <v>8</v>
      </c>
      <c r="W346" s="50">
        <f t="shared" si="42"/>
        <v>28</v>
      </c>
      <c r="X346" s="50">
        <f t="shared" si="43"/>
        <v>14</v>
      </c>
      <c r="Z346" s="23" t="str">
        <f t="shared" si="41"/>
        <v>M25×1</v>
      </c>
      <c r="AA346" s="24" t="s">
        <v>135</v>
      </c>
      <c r="AB346" s="24"/>
      <c r="AC346" s="24"/>
      <c r="AD346" s="23">
        <v>25</v>
      </c>
      <c r="AE346" s="23">
        <v>1</v>
      </c>
      <c r="AF346" s="24">
        <v>60</v>
      </c>
      <c r="AG346" s="29" t="s">
        <v>209</v>
      </c>
      <c r="AH346" s="29">
        <f>INDEX(공차방식!$C$6:$D$29,MATCH(AE346,공차방식!$B$6:$B$29,0),MATCH(RIGHT(AG346,1),공차방식!$C$5:$D$5,0))/1000</f>
        <v>0</v>
      </c>
      <c r="AI346" s="24">
        <f t="shared" ca="1" si="44"/>
        <v>24.520499999999998</v>
      </c>
      <c r="AJ346" s="24">
        <f t="shared" si="45"/>
        <v>24.3505</v>
      </c>
      <c r="AK346" s="24">
        <f t="array" aca="1" ref="AK346" ca="1">ROUND(INDEX(공차방식!T$6:X$50,MATCH(AQ346&amp;AE346,공차방식!R$6:R$50&amp;공차방식!S$6:S$50,0),MATCH(VALUE(LEFT(AG346,1)),공차방식!T$5:X$5,0))/1000,4)</f>
        <v>0.17</v>
      </c>
      <c r="AL346" s="24">
        <f t="shared" si="46"/>
        <v>24.153500000000001</v>
      </c>
      <c r="AM346" s="24">
        <f t="shared" si="47"/>
        <v>23.9175</v>
      </c>
      <c r="AN346" s="24">
        <f t="array" ref="AN346">ROUND(INDEX(공차방식!H$6:L$29,MATCH(AE346,공차방식!B$6:B$29,0),MATCH(VALUE(LEFT(AG346,1)),공차방식!H$5:L$5,0))/1000,4)</f>
        <v>0.23599999999999999</v>
      </c>
      <c r="AO346" s="24">
        <v>24.725000000000001</v>
      </c>
      <c r="AQ346" s="39">
        <f ca="1">OFFSET(공차방식!R$5,COUNTIF(공차방식!R$6:R$50,"&lt;"&amp;AD346)+1,0)</f>
        <v>45</v>
      </c>
    </row>
    <row r="347" spans="2:43" ht="15" x14ac:dyDescent="0.3">
      <c r="B347" s="72" t="str">
        <f t="shared" si="40"/>
        <v>M70×3</v>
      </c>
      <c r="C347" s="73" t="s">
        <v>212</v>
      </c>
      <c r="D347" s="73" t="s">
        <v>221</v>
      </c>
      <c r="E347" s="71" t="s">
        <v>0</v>
      </c>
      <c r="F347" s="58">
        <v>70</v>
      </c>
      <c r="G347" s="58">
        <v>3</v>
      </c>
      <c r="H347" s="71" t="s">
        <v>133</v>
      </c>
      <c r="I347" s="86" t="s">
        <v>415</v>
      </c>
      <c r="J347" s="58" t="s">
        <v>315</v>
      </c>
      <c r="K347" s="58" t="s">
        <v>491</v>
      </c>
      <c r="L347" s="58">
        <v>70</v>
      </c>
      <c r="M347" s="58">
        <v>3</v>
      </c>
      <c r="N347" s="71">
        <v>60</v>
      </c>
      <c r="O347" s="100">
        <f t="array" ref="O347">IFERROR(INDEX($AD$11:$AO$1485,MATCH($B347&amp;$I347,$Z$11:$Z$1485&amp;$AG$11:$AG$1485,0),MATCH($C347,$AD$9:$AO$9,0)),"-")</f>
        <v>70</v>
      </c>
      <c r="P347" s="58">
        <v>30</v>
      </c>
      <c r="Q347" s="58">
        <v>2</v>
      </c>
      <c r="R347" s="100">
        <f t="array" ref="R347">IFERROR(INDEX($AD$11:$AO$1485,MATCH($B347&amp;$I347,$Z$11:$Z$1485&amp;$AG$11:$AG$1485,0),MATCH($D347,$AD$9:$AO$9,0)),"-")</f>
        <v>68.051400000000001</v>
      </c>
      <c r="S347" s="58">
        <v>23</v>
      </c>
      <c r="T347" s="58">
        <v>9</v>
      </c>
      <c r="U347" s="58">
        <v>5</v>
      </c>
      <c r="V347" s="58">
        <v>9</v>
      </c>
      <c r="W347" s="50">
        <f t="shared" si="42"/>
        <v>28</v>
      </c>
      <c r="X347" s="50">
        <f t="shared" si="43"/>
        <v>14</v>
      </c>
      <c r="Z347" s="23" t="str">
        <f t="shared" si="41"/>
        <v>M26×1.5</v>
      </c>
      <c r="AA347" s="24" t="s">
        <v>135</v>
      </c>
      <c r="AB347" s="24"/>
      <c r="AC347" s="24"/>
      <c r="AD347" s="23">
        <v>26</v>
      </c>
      <c r="AE347" s="23">
        <v>1.5</v>
      </c>
      <c r="AF347" s="24">
        <v>60</v>
      </c>
      <c r="AG347" s="29" t="s">
        <v>209</v>
      </c>
      <c r="AH347" s="29">
        <f>INDEX(공차방식!$C$6:$D$29,MATCH(AE347,공차방식!$B$6:$B$29,0),MATCH(RIGHT(AG347,1),공차방식!$C$5:$D$5,0))/1000</f>
        <v>0</v>
      </c>
      <c r="AI347" s="24">
        <f t="shared" ca="1" si="44"/>
        <v>25.2257</v>
      </c>
      <c r="AJ347" s="24">
        <f t="shared" si="45"/>
        <v>25.025700000000001</v>
      </c>
      <c r="AK347" s="24">
        <f t="array" aca="1" ref="AK347" ca="1">ROUND(INDEX(공차방식!T$6:X$50,MATCH(AQ347&amp;AE347,공차방식!R$6:R$50&amp;공차방식!S$6:S$50,0),MATCH(VALUE(LEFT(AG347,1)),공차방식!T$5:X$5,0))/1000,4)</f>
        <v>0.2</v>
      </c>
      <c r="AL347" s="24">
        <f t="shared" si="46"/>
        <v>24.676200000000001</v>
      </c>
      <c r="AM347" s="24">
        <f t="shared" si="47"/>
        <v>24.376200000000001</v>
      </c>
      <c r="AN347" s="24">
        <f t="array" ref="AN347">ROUND(INDEX(공차방식!H$6:L$29,MATCH(AE347,공차방식!B$6:B$29,0),MATCH(VALUE(LEFT(AG347,1)),공차방식!H$5:L$5,0))/1000,4)</f>
        <v>0.3</v>
      </c>
      <c r="AO347" s="24">
        <v>25.530999999999999</v>
      </c>
      <c r="AQ347" s="39">
        <f ca="1">OFFSET(공차방식!R$5,COUNTIF(공차방식!R$6:R$50,"&lt;"&amp;AD347)+1,0)</f>
        <v>45</v>
      </c>
    </row>
    <row r="348" spans="2:43" ht="15" x14ac:dyDescent="0.3">
      <c r="B348" s="72" t="str">
        <f t="shared" si="40"/>
        <v>M70×2</v>
      </c>
      <c r="C348" s="73" t="s">
        <v>212</v>
      </c>
      <c r="D348" s="73" t="s">
        <v>221</v>
      </c>
      <c r="E348" s="71" t="s">
        <v>0</v>
      </c>
      <c r="F348" s="58">
        <v>70</v>
      </c>
      <c r="G348" s="58">
        <v>2</v>
      </c>
      <c r="H348" s="71" t="s">
        <v>133</v>
      </c>
      <c r="I348" s="86" t="s">
        <v>415</v>
      </c>
      <c r="J348" s="58" t="s">
        <v>315</v>
      </c>
      <c r="K348" s="58" t="s">
        <v>491</v>
      </c>
      <c r="L348" s="58">
        <v>70</v>
      </c>
      <c r="M348" s="58">
        <v>2</v>
      </c>
      <c r="N348" s="71">
        <v>60</v>
      </c>
      <c r="O348" s="100">
        <f t="array" ref="O348">IFERROR(INDEX($AD$11:$AO$1485,MATCH($B348&amp;$I348,$Z$11:$Z$1485&amp;$AG$11:$AG$1485,0),MATCH($C348,$AD$9:$AO$9,0)),"-")</f>
        <v>70</v>
      </c>
      <c r="P348" s="58">
        <v>30</v>
      </c>
      <c r="Q348" s="58">
        <v>2</v>
      </c>
      <c r="R348" s="100">
        <f t="array" ref="R348">IFERROR(INDEX($AD$11:$AO$1485,MATCH($B348&amp;$I348,$Z$11:$Z$1485&amp;$AG$11:$AG$1485,0),MATCH($D348,$AD$9:$AO$9,0)),"-")</f>
        <v>68.700999999999993</v>
      </c>
      <c r="S348" s="58">
        <v>23</v>
      </c>
      <c r="T348" s="58">
        <v>9</v>
      </c>
      <c r="U348" s="58">
        <v>5</v>
      </c>
      <c r="V348" s="58">
        <v>10</v>
      </c>
      <c r="W348" s="50">
        <f t="shared" si="42"/>
        <v>28</v>
      </c>
      <c r="X348" s="50">
        <f t="shared" si="43"/>
        <v>14</v>
      </c>
      <c r="Z348" s="23" t="str">
        <f t="shared" si="41"/>
        <v>M27×2</v>
      </c>
      <c r="AA348" s="24" t="s">
        <v>135</v>
      </c>
      <c r="AB348" s="24"/>
      <c r="AC348" s="24"/>
      <c r="AD348" s="23">
        <v>27</v>
      </c>
      <c r="AE348" s="23">
        <v>2</v>
      </c>
      <c r="AF348" s="24">
        <v>60</v>
      </c>
      <c r="AG348" s="29" t="s">
        <v>209</v>
      </c>
      <c r="AH348" s="29">
        <f>INDEX(공차방식!$C$6:$D$29,MATCH(AE348,공차방식!$B$6:$B$29,0),MATCH(RIGHT(AG348,1),공차방식!$C$5:$D$5,0))/1000</f>
        <v>0</v>
      </c>
      <c r="AI348" s="24">
        <f t="shared" ca="1" si="44"/>
        <v>25.925000000000001</v>
      </c>
      <c r="AJ348" s="24">
        <f t="shared" si="45"/>
        <v>25.701000000000001</v>
      </c>
      <c r="AK348" s="24">
        <f t="array" aca="1" ref="AK348" ca="1">ROUND(INDEX(공차방식!T$6:X$50,MATCH(AQ348&amp;AE348,공차방식!R$6:R$50&amp;공차방식!S$6:S$50,0),MATCH(VALUE(LEFT(AG348,1)),공차방식!T$5:X$5,0))/1000,4)</f>
        <v>0.224</v>
      </c>
      <c r="AL348" s="24">
        <f t="shared" si="46"/>
        <v>25.209900000000001</v>
      </c>
      <c r="AM348" s="24">
        <f t="shared" si="47"/>
        <v>24.834900000000001</v>
      </c>
      <c r="AN348" s="24">
        <f t="array" ref="AN348">ROUND(INDEX(공차방식!H$6:L$29,MATCH(AE348,공차방식!B$6:B$29,0),MATCH(VALUE(LEFT(AG348,1)),공차방식!H$5:L$5,0))/1000,4)</f>
        <v>0.375</v>
      </c>
      <c r="AO348" s="24">
        <v>26.332000000000001</v>
      </c>
      <c r="AQ348" s="39">
        <f ca="1">OFFSET(공차방식!R$5,COUNTIF(공차방식!R$6:R$50,"&lt;"&amp;AD348)+1,0)</f>
        <v>45</v>
      </c>
    </row>
    <row r="349" spans="2:43" ht="15" x14ac:dyDescent="0.3">
      <c r="B349" s="72" t="str">
        <f t="shared" si="40"/>
        <v>M70×1.5</v>
      </c>
      <c r="C349" s="73" t="s">
        <v>212</v>
      </c>
      <c r="D349" s="73" t="s">
        <v>221</v>
      </c>
      <c r="E349" s="71" t="s">
        <v>0</v>
      </c>
      <c r="F349" s="58">
        <v>70</v>
      </c>
      <c r="G349" s="58">
        <v>1.5</v>
      </c>
      <c r="H349" s="71" t="s">
        <v>133</v>
      </c>
      <c r="I349" s="86" t="s">
        <v>415</v>
      </c>
      <c r="J349" s="58" t="s">
        <v>315</v>
      </c>
      <c r="K349" s="58" t="s">
        <v>491</v>
      </c>
      <c r="L349" s="58">
        <v>70</v>
      </c>
      <c r="M349" s="58">
        <v>1.5</v>
      </c>
      <c r="N349" s="71">
        <v>60</v>
      </c>
      <c r="O349" s="100">
        <f t="array" ref="O349">IFERROR(INDEX($AD$11:$AO$1485,MATCH($B349&amp;$I349,$Z$11:$Z$1485&amp;$AG$11:$AG$1485,0),MATCH($C349,$AD$9:$AO$9,0)),"-")</f>
        <v>70</v>
      </c>
      <c r="P349" s="58">
        <v>30</v>
      </c>
      <c r="Q349" s="58">
        <v>2</v>
      </c>
      <c r="R349" s="100">
        <f t="array" ref="R349">IFERROR(INDEX($AD$11:$AO$1485,MATCH($B349&amp;$I349,$Z$11:$Z$1485&amp;$AG$11:$AG$1485,0),MATCH($D349,$AD$9:$AO$9,0)),"-")</f>
        <v>69.025700000000001</v>
      </c>
      <c r="S349" s="58">
        <v>23</v>
      </c>
      <c r="T349" s="58">
        <v>9</v>
      </c>
      <c r="U349" s="58">
        <v>5</v>
      </c>
      <c r="V349" s="58">
        <v>12</v>
      </c>
      <c r="W349" s="50">
        <f t="shared" si="42"/>
        <v>28</v>
      </c>
      <c r="X349" s="50">
        <f t="shared" si="43"/>
        <v>14</v>
      </c>
      <c r="Z349" s="23" t="str">
        <f t="shared" si="41"/>
        <v>M27×1.5</v>
      </c>
      <c r="AA349" s="24" t="s">
        <v>135</v>
      </c>
      <c r="AB349" s="24"/>
      <c r="AC349" s="24"/>
      <c r="AD349" s="23">
        <v>27</v>
      </c>
      <c r="AE349" s="23">
        <v>1.5</v>
      </c>
      <c r="AF349" s="24">
        <v>60</v>
      </c>
      <c r="AG349" s="29" t="s">
        <v>209</v>
      </c>
      <c r="AH349" s="29">
        <f>INDEX(공차방식!$C$6:$D$29,MATCH(AE349,공차방식!$B$6:$B$29,0),MATCH(RIGHT(AG349,1),공차방식!$C$5:$D$5,0))/1000</f>
        <v>0</v>
      </c>
      <c r="AI349" s="24">
        <f t="shared" ca="1" si="44"/>
        <v>26.2257</v>
      </c>
      <c r="AJ349" s="24">
        <f t="shared" si="45"/>
        <v>26.025700000000001</v>
      </c>
      <c r="AK349" s="24">
        <f t="array" aca="1" ref="AK349" ca="1">ROUND(INDEX(공차방식!T$6:X$50,MATCH(AQ349&amp;AE349,공차방식!R$6:R$50&amp;공차방식!S$6:S$50,0),MATCH(VALUE(LEFT(AG349,1)),공차방식!T$5:X$5,0))/1000,4)</f>
        <v>0.2</v>
      </c>
      <c r="AL349" s="24">
        <f t="shared" si="46"/>
        <v>25.676200000000001</v>
      </c>
      <c r="AM349" s="24">
        <f t="shared" si="47"/>
        <v>25.376200000000001</v>
      </c>
      <c r="AN349" s="24">
        <f t="array" ref="AN349">ROUND(INDEX(공차방식!H$6:L$29,MATCH(AE349,공차방식!B$6:B$29,0),MATCH(VALUE(LEFT(AG349,1)),공차방식!H$5:L$5,0))/1000,4)</f>
        <v>0.3</v>
      </c>
      <c r="AO349" s="24">
        <v>26.530999999999999</v>
      </c>
      <c r="AQ349" s="39">
        <f ca="1">OFFSET(공차방식!R$5,COUNTIF(공차방식!R$6:R$50,"&lt;"&amp;AD349)+1,0)</f>
        <v>45</v>
      </c>
    </row>
    <row r="350" spans="2:43" ht="15" x14ac:dyDescent="0.3">
      <c r="B350" s="72" t="str">
        <f t="shared" si="40"/>
        <v>M72×6</v>
      </c>
      <c r="C350" s="73" t="s">
        <v>212</v>
      </c>
      <c r="D350" s="73" t="s">
        <v>221</v>
      </c>
      <c r="E350" s="71" t="s">
        <v>0</v>
      </c>
      <c r="F350" s="58">
        <v>72</v>
      </c>
      <c r="G350" s="58">
        <v>6</v>
      </c>
      <c r="H350" s="71" t="s">
        <v>133</v>
      </c>
      <c r="I350" s="86" t="s">
        <v>415</v>
      </c>
      <c r="J350" s="58" t="s">
        <v>315</v>
      </c>
      <c r="K350" s="58" t="s">
        <v>491</v>
      </c>
      <c r="L350" s="58">
        <v>72</v>
      </c>
      <c r="M350" s="58">
        <v>6</v>
      </c>
      <c r="N350" s="71">
        <v>60</v>
      </c>
      <c r="O350" s="100">
        <f t="array" ref="O350">IFERROR(INDEX($AD$11:$AO$1485,MATCH($B350&amp;$I350,$Z$11:$Z$1485&amp;$AG$11:$AG$1485,0),MATCH($C350,$AD$9:$AO$9,0)),"-")</f>
        <v>72</v>
      </c>
      <c r="P350" s="58">
        <v>42</v>
      </c>
      <c r="Q350" s="58">
        <v>6</v>
      </c>
      <c r="R350" s="100">
        <f t="array" ref="R350">IFERROR(INDEX($AD$11:$AO$1485,MATCH($B350&amp;$I350,$Z$11:$Z$1485&amp;$AG$11:$AG$1485,0),MATCH($D350,$AD$9:$AO$9,0)),"-")</f>
        <v>68.102900000000005</v>
      </c>
      <c r="S350" s="58">
        <v>33</v>
      </c>
      <c r="T350" s="58">
        <v>15</v>
      </c>
      <c r="U350" s="58">
        <v>6</v>
      </c>
      <c r="V350" s="58">
        <v>8</v>
      </c>
      <c r="W350" s="50">
        <f t="shared" si="42"/>
        <v>36</v>
      </c>
      <c r="X350" s="50">
        <f t="shared" si="43"/>
        <v>18</v>
      </c>
      <c r="Z350" s="23" t="str">
        <f t="shared" si="41"/>
        <v>M27×1</v>
      </c>
      <c r="AA350" s="24" t="s">
        <v>135</v>
      </c>
      <c r="AB350" s="24"/>
      <c r="AC350" s="24"/>
      <c r="AD350" s="23">
        <v>27</v>
      </c>
      <c r="AE350" s="23">
        <v>1</v>
      </c>
      <c r="AF350" s="24">
        <v>60</v>
      </c>
      <c r="AG350" s="29" t="s">
        <v>209</v>
      </c>
      <c r="AH350" s="29">
        <f>INDEX(공차방식!$C$6:$D$29,MATCH(AE350,공차방식!$B$6:$B$29,0),MATCH(RIGHT(AG350,1),공차방식!$C$5:$D$5,0))/1000</f>
        <v>0</v>
      </c>
      <c r="AI350" s="24">
        <f t="shared" ca="1" si="44"/>
        <v>26.520499999999998</v>
      </c>
      <c r="AJ350" s="24">
        <f t="shared" si="45"/>
        <v>26.3505</v>
      </c>
      <c r="AK350" s="24">
        <f t="array" aca="1" ref="AK350" ca="1">ROUND(INDEX(공차방식!T$6:X$50,MATCH(AQ350&amp;AE350,공차방식!R$6:R$50&amp;공차방식!S$6:S$50,0),MATCH(VALUE(LEFT(AG350,1)),공차방식!T$5:X$5,0))/1000,4)</f>
        <v>0.17</v>
      </c>
      <c r="AL350" s="24">
        <f t="shared" si="46"/>
        <v>26.153500000000001</v>
      </c>
      <c r="AM350" s="24">
        <f t="shared" si="47"/>
        <v>25.9175</v>
      </c>
      <c r="AN350" s="24">
        <f t="array" ref="AN350">ROUND(INDEX(공차방식!H$6:L$29,MATCH(AE350,공차방식!B$6:B$29,0),MATCH(VALUE(LEFT(AG350,1)),공차방식!H$5:L$5,0))/1000,4)</f>
        <v>0.23599999999999999</v>
      </c>
      <c r="AO350" s="24">
        <v>26.725000000000001</v>
      </c>
      <c r="AQ350" s="39">
        <f ca="1">OFFSET(공차방식!R$5,COUNTIF(공차방식!R$6:R$50,"&lt;"&amp;AD350)+1,0)</f>
        <v>45</v>
      </c>
    </row>
    <row r="351" spans="2:43" ht="15" x14ac:dyDescent="0.3">
      <c r="B351" s="72" t="str">
        <f t="shared" si="40"/>
        <v>M72×4</v>
      </c>
      <c r="C351" s="73" t="s">
        <v>212</v>
      </c>
      <c r="D351" s="73" t="s">
        <v>221</v>
      </c>
      <c r="E351" s="71" t="s">
        <v>0</v>
      </c>
      <c r="F351" s="58">
        <v>72</v>
      </c>
      <c r="G351" s="58">
        <v>4</v>
      </c>
      <c r="H351" s="71" t="s">
        <v>133</v>
      </c>
      <c r="I351" s="86" t="s">
        <v>415</v>
      </c>
      <c r="J351" s="58" t="s">
        <v>315</v>
      </c>
      <c r="K351" s="58" t="s">
        <v>491</v>
      </c>
      <c r="L351" s="58">
        <v>72</v>
      </c>
      <c r="M351" s="58">
        <v>4</v>
      </c>
      <c r="N351" s="71">
        <v>60</v>
      </c>
      <c r="O351" s="100">
        <f t="array" ref="O351">IFERROR(INDEX($AD$11:$AO$1485,MATCH($B351&amp;$I351,$Z$11:$Z$1485&amp;$AG$11:$AG$1485,0),MATCH($C351,$AD$9:$AO$9,0)),"-")</f>
        <v>72</v>
      </c>
      <c r="P351" s="58">
        <v>30</v>
      </c>
      <c r="Q351" s="58">
        <v>2</v>
      </c>
      <c r="R351" s="100">
        <f t="array" ref="R351">IFERROR(INDEX($AD$11:$AO$1485,MATCH($B351&amp;$I351,$Z$11:$Z$1485&amp;$AG$11:$AG$1485,0),MATCH($D351,$AD$9:$AO$9,0)),"-")</f>
        <v>69.401899999999998</v>
      </c>
      <c r="S351" s="58">
        <v>23</v>
      </c>
      <c r="T351" s="58">
        <v>9</v>
      </c>
      <c r="U351" s="58">
        <v>6</v>
      </c>
      <c r="V351" s="58">
        <v>8</v>
      </c>
      <c r="W351" s="50">
        <f t="shared" si="42"/>
        <v>28</v>
      </c>
      <c r="X351" s="50">
        <f t="shared" si="43"/>
        <v>14</v>
      </c>
      <c r="Z351" s="23" t="str">
        <f t="shared" si="41"/>
        <v>M28×2</v>
      </c>
      <c r="AA351" s="24" t="s">
        <v>135</v>
      </c>
      <c r="AB351" s="24"/>
      <c r="AC351" s="24"/>
      <c r="AD351" s="23">
        <v>28</v>
      </c>
      <c r="AE351" s="23">
        <v>2</v>
      </c>
      <c r="AF351" s="24">
        <v>60</v>
      </c>
      <c r="AG351" s="29" t="s">
        <v>209</v>
      </c>
      <c r="AH351" s="29">
        <f>INDEX(공차방식!$C$6:$D$29,MATCH(AE351,공차방식!$B$6:$B$29,0),MATCH(RIGHT(AG351,1),공차방식!$C$5:$D$5,0))/1000</f>
        <v>0</v>
      </c>
      <c r="AI351" s="24">
        <f t="shared" ca="1" si="44"/>
        <v>26.925000000000001</v>
      </c>
      <c r="AJ351" s="24">
        <f t="shared" si="45"/>
        <v>26.701000000000001</v>
      </c>
      <c r="AK351" s="24">
        <f t="array" aca="1" ref="AK351" ca="1">ROUND(INDEX(공차방식!T$6:X$50,MATCH(AQ351&amp;AE351,공차방식!R$6:R$50&amp;공차방식!S$6:S$50,0),MATCH(VALUE(LEFT(AG351,1)),공차방식!T$5:X$5,0))/1000,4)</f>
        <v>0.224</v>
      </c>
      <c r="AL351" s="24">
        <f t="shared" si="46"/>
        <v>26.209900000000001</v>
      </c>
      <c r="AM351" s="24">
        <f t="shared" si="47"/>
        <v>25.834900000000001</v>
      </c>
      <c r="AN351" s="24">
        <f t="array" ref="AN351">ROUND(INDEX(공차방식!H$6:L$29,MATCH(AE351,공차방식!B$6:B$29,0),MATCH(VALUE(LEFT(AG351,1)),공차방식!H$5:L$5,0))/1000,4)</f>
        <v>0.375</v>
      </c>
      <c r="AO351" s="24">
        <v>27.332000000000001</v>
      </c>
      <c r="AQ351" s="39">
        <f ca="1">OFFSET(공차방식!R$5,COUNTIF(공차방식!R$6:R$50,"&lt;"&amp;AD351)+1,0)</f>
        <v>45</v>
      </c>
    </row>
    <row r="352" spans="2:43" ht="15" x14ac:dyDescent="0.3">
      <c r="B352" s="72" t="str">
        <f t="shared" si="40"/>
        <v>M72×3</v>
      </c>
      <c r="C352" s="73" t="s">
        <v>212</v>
      </c>
      <c r="D352" s="73" t="s">
        <v>221</v>
      </c>
      <c r="E352" s="71" t="s">
        <v>0</v>
      </c>
      <c r="F352" s="58">
        <v>72</v>
      </c>
      <c r="G352" s="58">
        <v>3</v>
      </c>
      <c r="H352" s="71" t="s">
        <v>133</v>
      </c>
      <c r="I352" s="86" t="s">
        <v>415</v>
      </c>
      <c r="J352" s="58" t="s">
        <v>315</v>
      </c>
      <c r="K352" s="58" t="s">
        <v>491</v>
      </c>
      <c r="L352" s="58">
        <v>72</v>
      </c>
      <c r="M352" s="58">
        <v>3</v>
      </c>
      <c r="N352" s="71">
        <v>60</v>
      </c>
      <c r="O352" s="100">
        <f t="array" ref="O352">IFERROR(INDEX($AD$11:$AO$1485,MATCH($B352&amp;$I352,$Z$11:$Z$1485&amp;$AG$11:$AG$1485,0),MATCH($C352,$AD$9:$AO$9,0)),"-")</f>
        <v>72</v>
      </c>
      <c r="P352" s="58">
        <v>30</v>
      </c>
      <c r="Q352" s="58">
        <v>2</v>
      </c>
      <c r="R352" s="100">
        <f t="array" ref="R352">IFERROR(INDEX($AD$11:$AO$1485,MATCH($B352&amp;$I352,$Z$11:$Z$1485&amp;$AG$11:$AG$1485,0),MATCH($D352,$AD$9:$AO$9,0)),"-")</f>
        <v>70.051400000000001</v>
      </c>
      <c r="S352" s="58">
        <v>23</v>
      </c>
      <c r="T352" s="58">
        <v>9</v>
      </c>
      <c r="U352" s="58">
        <v>5</v>
      </c>
      <c r="V352" s="58">
        <v>9</v>
      </c>
      <c r="W352" s="50">
        <f t="shared" si="42"/>
        <v>28</v>
      </c>
      <c r="X352" s="50">
        <f t="shared" si="43"/>
        <v>14</v>
      </c>
      <c r="Z352" s="23" t="str">
        <f t="shared" si="41"/>
        <v>M28×1.5</v>
      </c>
      <c r="AA352" s="24" t="s">
        <v>135</v>
      </c>
      <c r="AB352" s="24"/>
      <c r="AC352" s="24"/>
      <c r="AD352" s="23">
        <v>28</v>
      </c>
      <c r="AE352" s="23">
        <v>1.5</v>
      </c>
      <c r="AF352" s="24">
        <v>60</v>
      </c>
      <c r="AG352" s="29" t="s">
        <v>209</v>
      </c>
      <c r="AH352" s="29">
        <f>INDEX(공차방식!$C$6:$D$29,MATCH(AE352,공차방식!$B$6:$B$29,0),MATCH(RIGHT(AG352,1),공차방식!$C$5:$D$5,0))/1000</f>
        <v>0</v>
      </c>
      <c r="AI352" s="24">
        <f t="shared" ca="1" si="44"/>
        <v>27.2257</v>
      </c>
      <c r="AJ352" s="24">
        <f t="shared" si="45"/>
        <v>27.025700000000001</v>
      </c>
      <c r="AK352" s="24">
        <f t="array" aca="1" ref="AK352" ca="1">ROUND(INDEX(공차방식!T$6:X$50,MATCH(AQ352&amp;AE352,공차방식!R$6:R$50&amp;공차방식!S$6:S$50,0),MATCH(VALUE(LEFT(AG352,1)),공차방식!T$5:X$5,0))/1000,4)</f>
        <v>0.2</v>
      </c>
      <c r="AL352" s="24">
        <f t="shared" si="46"/>
        <v>26.676200000000001</v>
      </c>
      <c r="AM352" s="24">
        <f t="shared" si="47"/>
        <v>26.376200000000001</v>
      </c>
      <c r="AN352" s="24">
        <f t="array" ref="AN352">ROUND(INDEX(공차방식!H$6:L$29,MATCH(AE352,공차방식!B$6:B$29,0),MATCH(VALUE(LEFT(AG352,1)),공차방식!H$5:L$5,0))/1000,4)</f>
        <v>0.3</v>
      </c>
      <c r="AO352" s="24">
        <v>27.530999999999999</v>
      </c>
      <c r="AQ352" s="39">
        <f ca="1">OFFSET(공차방식!R$5,COUNTIF(공차방식!R$6:R$50,"&lt;"&amp;AD352)+1,0)</f>
        <v>45</v>
      </c>
    </row>
    <row r="353" spans="2:43" ht="15" x14ac:dyDescent="0.3">
      <c r="B353" s="72" t="str">
        <f t="shared" si="40"/>
        <v>M72×2</v>
      </c>
      <c r="C353" s="73" t="s">
        <v>212</v>
      </c>
      <c r="D353" s="73" t="s">
        <v>221</v>
      </c>
      <c r="E353" s="71" t="s">
        <v>0</v>
      </c>
      <c r="F353" s="58">
        <v>72</v>
      </c>
      <c r="G353" s="58">
        <v>2</v>
      </c>
      <c r="H353" s="71" t="s">
        <v>133</v>
      </c>
      <c r="I353" s="86" t="s">
        <v>415</v>
      </c>
      <c r="J353" s="58" t="s">
        <v>315</v>
      </c>
      <c r="K353" s="58" t="s">
        <v>491</v>
      </c>
      <c r="L353" s="58">
        <v>72</v>
      </c>
      <c r="M353" s="58">
        <v>2</v>
      </c>
      <c r="N353" s="71">
        <v>60</v>
      </c>
      <c r="O353" s="100">
        <f t="array" ref="O353">IFERROR(INDEX($AD$11:$AO$1485,MATCH($B353&amp;$I353,$Z$11:$Z$1485&amp;$AG$11:$AG$1485,0),MATCH($C353,$AD$9:$AO$9,0)),"-")</f>
        <v>72</v>
      </c>
      <c r="P353" s="58">
        <v>30</v>
      </c>
      <c r="Q353" s="58">
        <v>2</v>
      </c>
      <c r="R353" s="100">
        <f t="array" ref="R353">IFERROR(INDEX($AD$11:$AO$1485,MATCH($B353&amp;$I353,$Z$11:$Z$1485&amp;$AG$11:$AG$1485,0),MATCH($D353,$AD$9:$AO$9,0)),"-")</f>
        <v>70.700999999999993</v>
      </c>
      <c r="S353" s="58">
        <v>23</v>
      </c>
      <c r="T353" s="58">
        <v>9</v>
      </c>
      <c r="U353" s="58">
        <v>5</v>
      </c>
      <c r="V353" s="58">
        <v>10</v>
      </c>
      <c r="W353" s="50">
        <f t="shared" si="42"/>
        <v>28</v>
      </c>
      <c r="X353" s="50">
        <f t="shared" si="43"/>
        <v>14</v>
      </c>
      <c r="Z353" s="23" t="str">
        <f t="shared" si="41"/>
        <v>M28×1</v>
      </c>
      <c r="AA353" s="24" t="s">
        <v>135</v>
      </c>
      <c r="AB353" s="24"/>
      <c r="AC353" s="24"/>
      <c r="AD353" s="23">
        <v>28</v>
      </c>
      <c r="AE353" s="23">
        <v>1</v>
      </c>
      <c r="AF353" s="24">
        <v>60</v>
      </c>
      <c r="AG353" s="29" t="s">
        <v>209</v>
      </c>
      <c r="AH353" s="29">
        <f>INDEX(공차방식!$C$6:$D$29,MATCH(AE353,공차방식!$B$6:$B$29,0),MATCH(RIGHT(AG353,1),공차방식!$C$5:$D$5,0))/1000</f>
        <v>0</v>
      </c>
      <c r="AI353" s="24">
        <f t="shared" ca="1" si="44"/>
        <v>27.520499999999998</v>
      </c>
      <c r="AJ353" s="24">
        <f t="shared" si="45"/>
        <v>27.3505</v>
      </c>
      <c r="AK353" s="24">
        <f t="array" aca="1" ref="AK353" ca="1">ROUND(INDEX(공차방식!T$6:X$50,MATCH(AQ353&amp;AE353,공차방식!R$6:R$50&amp;공차방식!S$6:S$50,0),MATCH(VALUE(LEFT(AG353,1)),공차방식!T$5:X$5,0))/1000,4)</f>
        <v>0.17</v>
      </c>
      <c r="AL353" s="24">
        <f t="shared" si="46"/>
        <v>27.153500000000001</v>
      </c>
      <c r="AM353" s="24">
        <f t="shared" si="47"/>
        <v>26.9175</v>
      </c>
      <c r="AN353" s="24">
        <f t="array" ref="AN353">ROUND(INDEX(공차방식!H$6:L$29,MATCH(AE353,공차방식!B$6:B$29,0),MATCH(VALUE(LEFT(AG353,1)),공차방식!H$5:L$5,0))/1000,4)</f>
        <v>0.23599999999999999</v>
      </c>
      <c r="AO353" s="24">
        <v>27.725000000000001</v>
      </c>
      <c r="AQ353" s="39">
        <f ca="1">OFFSET(공차방식!R$5,COUNTIF(공차방식!R$6:R$50,"&lt;"&amp;AD353)+1,0)</f>
        <v>45</v>
      </c>
    </row>
    <row r="354" spans="2:43" ht="15" x14ac:dyDescent="0.3">
      <c r="B354" s="72" t="str">
        <f t="shared" si="40"/>
        <v>M72×1.5</v>
      </c>
      <c r="C354" s="73" t="s">
        <v>212</v>
      </c>
      <c r="D354" s="73" t="s">
        <v>221</v>
      </c>
      <c r="E354" s="71" t="s">
        <v>0</v>
      </c>
      <c r="F354" s="58">
        <v>72</v>
      </c>
      <c r="G354" s="58">
        <v>1.5</v>
      </c>
      <c r="H354" s="71" t="s">
        <v>133</v>
      </c>
      <c r="I354" s="86" t="s">
        <v>415</v>
      </c>
      <c r="J354" s="58" t="s">
        <v>315</v>
      </c>
      <c r="K354" s="58" t="s">
        <v>491</v>
      </c>
      <c r="L354" s="58">
        <v>72</v>
      </c>
      <c r="M354" s="58">
        <v>1.5</v>
      </c>
      <c r="N354" s="71">
        <v>60</v>
      </c>
      <c r="O354" s="100">
        <f t="array" ref="O354">IFERROR(INDEX($AD$11:$AO$1485,MATCH($B354&amp;$I354,$Z$11:$Z$1485&amp;$AG$11:$AG$1485,0),MATCH($C354,$AD$9:$AO$9,0)),"-")</f>
        <v>72</v>
      </c>
      <c r="P354" s="58">
        <v>30</v>
      </c>
      <c r="Q354" s="58">
        <v>2</v>
      </c>
      <c r="R354" s="100">
        <f t="array" ref="R354">IFERROR(INDEX($AD$11:$AO$1485,MATCH($B354&amp;$I354,$Z$11:$Z$1485&amp;$AG$11:$AG$1485,0),MATCH($D354,$AD$9:$AO$9,0)),"-")</f>
        <v>71.025700000000001</v>
      </c>
      <c r="S354" s="58">
        <v>23</v>
      </c>
      <c r="T354" s="58">
        <v>9</v>
      </c>
      <c r="U354" s="58">
        <v>5</v>
      </c>
      <c r="V354" s="58">
        <v>12</v>
      </c>
      <c r="W354" s="50">
        <f t="shared" si="42"/>
        <v>28</v>
      </c>
      <c r="X354" s="50">
        <f t="shared" si="43"/>
        <v>14</v>
      </c>
      <c r="Z354" s="23" t="str">
        <f t="shared" si="41"/>
        <v>M30×3</v>
      </c>
      <c r="AA354" s="24" t="s">
        <v>135</v>
      </c>
      <c r="AB354" s="24"/>
      <c r="AC354" s="24"/>
      <c r="AD354" s="23">
        <v>30</v>
      </c>
      <c r="AE354" s="23">
        <v>3</v>
      </c>
      <c r="AF354" s="24">
        <v>60</v>
      </c>
      <c r="AG354" s="29" t="s">
        <v>209</v>
      </c>
      <c r="AH354" s="29">
        <f>INDEX(공차방식!$C$6:$D$29,MATCH(AE354,공차방식!$B$6:$B$29,0),MATCH(RIGHT(AG354,1),공차방식!$C$5:$D$5,0))/1000</f>
        <v>0</v>
      </c>
      <c r="AI354" s="24">
        <f t="shared" ca="1" si="44"/>
        <v>28.316400000000002</v>
      </c>
      <c r="AJ354" s="24">
        <f t="shared" si="45"/>
        <v>28.051400000000001</v>
      </c>
      <c r="AK354" s="24">
        <f t="array" aca="1" ref="AK354" ca="1">ROUND(INDEX(공차방식!T$6:X$50,MATCH(AQ354&amp;AE354,공차방식!R$6:R$50&amp;공차방식!S$6:S$50,0),MATCH(VALUE(LEFT(AG354,1)),공차방식!T$5:X$5,0))/1000,4)</f>
        <v>0.26500000000000001</v>
      </c>
      <c r="AL354" s="24">
        <f t="shared" si="46"/>
        <v>27.252400000000002</v>
      </c>
      <c r="AM354" s="24">
        <f t="shared" si="47"/>
        <v>26.752400000000002</v>
      </c>
      <c r="AN354" s="24">
        <f t="array" ref="AN354">ROUND(INDEX(공차방식!H$6:L$29,MATCH(AE354,공차방식!B$6:B$29,0),MATCH(VALUE(LEFT(AG354,1)),공차방식!H$5:L$5,0))/1000,4)</f>
        <v>0.5</v>
      </c>
      <c r="AO354" s="24">
        <v>28.922999999999998</v>
      </c>
      <c r="AQ354" s="39">
        <f ca="1">OFFSET(공차방식!R$5,COUNTIF(공차방식!R$6:R$50,"&lt;"&amp;AD354)+1,0)</f>
        <v>45</v>
      </c>
    </row>
    <row r="355" spans="2:43" ht="15" x14ac:dyDescent="0.3">
      <c r="B355" s="72" t="str">
        <f t="shared" si="40"/>
        <v>M75×4</v>
      </c>
      <c r="C355" s="73" t="s">
        <v>212</v>
      </c>
      <c r="D355" s="73" t="s">
        <v>221</v>
      </c>
      <c r="E355" s="71" t="s">
        <v>0</v>
      </c>
      <c r="F355" s="58">
        <v>75</v>
      </c>
      <c r="G355" s="58">
        <v>4</v>
      </c>
      <c r="H355" s="71" t="s">
        <v>133</v>
      </c>
      <c r="I355" s="86" t="s">
        <v>415</v>
      </c>
      <c r="J355" s="58" t="s">
        <v>315</v>
      </c>
      <c r="K355" s="58" t="s">
        <v>491</v>
      </c>
      <c r="L355" s="58">
        <v>75</v>
      </c>
      <c r="M355" s="58">
        <v>4</v>
      </c>
      <c r="N355" s="71">
        <v>60</v>
      </c>
      <c r="O355" s="100">
        <f t="array" ref="O355">IFERROR(INDEX($AD$11:$AO$1485,MATCH($B355&amp;$I355,$Z$11:$Z$1485&amp;$AG$11:$AG$1485,0),MATCH($C355,$AD$9:$AO$9,0)),"-")</f>
        <v>75</v>
      </c>
      <c r="P355" s="58">
        <v>30</v>
      </c>
      <c r="Q355" s="58">
        <v>2</v>
      </c>
      <c r="R355" s="100">
        <f t="array" ref="R355">IFERROR(INDEX($AD$11:$AO$1485,MATCH($B355&amp;$I355,$Z$11:$Z$1485&amp;$AG$11:$AG$1485,0),MATCH($D355,$AD$9:$AO$9,0)),"-")</f>
        <v>72.401899999999998</v>
      </c>
      <c r="S355" s="58">
        <v>23</v>
      </c>
      <c r="T355" s="58">
        <v>9</v>
      </c>
      <c r="U355" s="58">
        <v>6</v>
      </c>
      <c r="V355" s="58">
        <v>8</v>
      </c>
      <c r="W355" s="50">
        <f t="shared" si="42"/>
        <v>28</v>
      </c>
      <c r="X355" s="50">
        <f t="shared" si="43"/>
        <v>14</v>
      </c>
      <c r="Z355" s="23" t="str">
        <f t="shared" si="41"/>
        <v>M30×2</v>
      </c>
      <c r="AA355" s="24" t="s">
        <v>135</v>
      </c>
      <c r="AB355" s="24"/>
      <c r="AC355" s="24"/>
      <c r="AD355" s="23">
        <v>30</v>
      </c>
      <c r="AE355" s="23">
        <v>2</v>
      </c>
      <c r="AF355" s="24">
        <v>60</v>
      </c>
      <c r="AG355" s="29" t="s">
        <v>209</v>
      </c>
      <c r="AH355" s="29">
        <f>INDEX(공차방식!$C$6:$D$29,MATCH(AE355,공차방식!$B$6:$B$29,0),MATCH(RIGHT(AG355,1),공차방식!$C$5:$D$5,0))/1000</f>
        <v>0</v>
      </c>
      <c r="AI355" s="24">
        <f t="shared" ca="1" si="44"/>
        <v>28.925000000000001</v>
      </c>
      <c r="AJ355" s="24">
        <f t="shared" si="45"/>
        <v>28.701000000000001</v>
      </c>
      <c r="AK355" s="24">
        <f t="array" aca="1" ref="AK355" ca="1">ROUND(INDEX(공차방식!T$6:X$50,MATCH(AQ355&amp;AE355,공차방식!R$6:R$50&amp;공차방식!S$6:S$50,0),MATCH(VALUE(LEFT(AG355,1)),공차방식!T$5:X$5,0))/1000,4)</f>
        <v>0.224</v>
      </c>
      <c r="AL355" s="24">
        <f t="shared" si="46"/>
        <v>28.209900000000001</v>
      </c>
      <c r="AM355" s="24">
        <f t="shared" si="47"/>
        <v>27.834900000000001</v>
      </c>
      <c r="AN355" s="24">
        <f t="array" ref="AN355">ROUND(INDEX(공차방식!H$6:L$29,MATCH(AE355,공차방식!B$6:B$29,0),MATCH(VALUE(LEFT(AG355,1)),공차방식!H$5:L$5,0))/1000,4)</f>
        <v>0.375</v>
      </c>
      <c r="AO355" s="24">
        <v>29.332000000000001</v>
      </c>
      <c r="AQ355" s="39">
        <f ca="1">OFFSET(공차방식!R$5,COUNTIF(공차방식!R$6:R$50,"&lt;"&amp;AD355)+1,0)</f>
        <v>45</v>
      </c>
    </row>
    <row r="356" spans="2:43" ht="15" x14ac:dyDescent="0.3">
      <c r="B356" s="72" t="str">
        <f t="shared" si="40"/>
        <v>M75×3</v>
      </c>
      <c r="C356" s="73" t="s">
        <v>212</v>
      </c>
      <c r="D356" s="73" t="s">
        <v>221</v>
      </c>
      <c r="E356" s="71" t="s">
        <v>0</v>
      </c>
      <c r="F356" s="58">
        <v>75</v>
      </c>
      <c r="G356" s="58">
        <v>3</v>
      </c>
      <c r="H356" s="71" t="s">
        <v>133</v>
      </c>
      <c r="I356" s="86" t="s">
        <v>415</v>
      </c>
      <c r="J356" s="58" t="s">
        <v>315</v>
      </c>
      <c r="K356" s="58" t="s">
        <v>491</v>
      </c>
      <c r="L356" s="58">
        <v>75</v>
      </c>
      <c r="M356" s="58">
        <v>3</v>
      </c>
      <c r="N356" s="71">
        <v>60</v>
      </c>
      <c r="O356" s="100">
        <f t="array" ref="O356">IFERROR(INDEX($AD$11:$AO$1485,MATCH($B356&amp;$I356,$Z$11:$Z$1485&amp;$AG$11:$AG$1485,0),MATCH($C356,$AD$9:$AO$9,0)),"-")</f>
        <v>75</v>
      </c>
      <c r="P356" s="58">
        <v>30</v>
      </c>
      <c r="Q356" s="58">
        <v>2</v>
      </c>
      <c r="R356" s="100">
        <f t="array" ref="R356">IFERROR(INDEX($AD$11:$AO$1485,MATCH($B356&amp;$I356,$Z$11:$Z$1485&amp;$AG$11:$AG$1485,0),MATCH($D356,$AD$9:$AO$9,0)),"-")</f>
        <v>73.051400000000001</v>
      </c>
      <c r="S356" s="58">
        <v>23</v>
      </c>
      <c r="T356" s="58">
        <v>9</v>
      </c>
      <c r="U356" s="58">
        <v>5</v>
      </c>
      <c r="V356" s="58">
        <v>9</v>
      </c>
      <c r="W356" s="50">
        <f t="shared" si="42"/>
        <v>28</v>
      </c>
      <c r="X356" s="50">
        <f t="shared" si="43"/>
        <v>14</v>
      </c>
      <c r="Z356" s="23" t="str">
        <f t="shared" si="41"/>
        <v>M30×1.5</v>
      </c>
      <c r="AA356" s="24" t="s">
        <v>135</v>
      </c>
      <c r="AB356" s="24"/>
      <c r="AC356" s="24"/>
      <c r="AD356" s="23">
        <v>30</v>
      </c>
      <c r="AE356" s="23">
        <v>1.5</v>
      </c>
      <c r="AF356" s="24">
        <v>60</v>
      </c>
      <c r="AG356" s="29" t="s">
        <v>209</v>
      </c>
      <c r="AH356" s="29">
        <f>INDEX(공차방식!$C$6:$D$29,MATCH(AE356,공차방식!$B$6:$B$29,0),MATCH(RIGHT(AG356,1),공차방식!$C$5:$D$5,0))/1000</f>
        <v>0</v>
      </c>
      <c r="AI356" s="24">
        <f t="shared" ca="1" si="44"/>
        <v>29.2257</v>
      </c>
      <c r="AJ356" s="24">
        <f t="shared" si="45"/>
        <v>29.025700000000001</v>
      </c>
      <c r="AK356" s="24">
        <f t="array" aca="1" ref="AK356" ca="1">ROUND(INDEX(공차방식!T$6:X$50,MATCH(AQ356&amp;AE356,공차방식!R$6:R$50&amp;공차방식!S$6:S$50,0),MATCH(VALUE(LEFT(AG356,1)),공차방식!T$5:X$5,0))/1000,4)</f>
        <v>0.2</v>
      </c>
      <c r="AL356" s="24">
        <f t="shared" si="46"/>
        <v>28.676200000000001</v>
      </c>
      <c r="AM356" s="24">
        <f t="shared" si="47"/>
        <v>28.376200000000001</v>
      </c>
      <c r="AN356" s="24">
        <f t="array" ref="AN356">ROUND(INDEX(공차방식!H$6:L$29,MATCH(AE356,공차방식!B$6:B$29,0),MATCH(VALUE(LEFT(AG356,1)),공차방식!H$5:L$5,0))/1000,4)</f>
        <v>0.3</v>
      </c>
      <c r="AO356" s="24">
        <v>29.530999999999999</v>
      </c>
      <c r="AQ356" s="39">
        <f ca="1">OFFSET(공차방식!R$5,COUNTIF(공차방식!R$6:R$50,"&lt;"&amp;AD356)+1,0)</f>
        <v>45</v>
      </c>
    </row>
    <row r="357" spans="2:43" ht="15" x14ac:dyDescent="0.3">
      <c r="B357" s="72" t="str">
        <f t="shared" si="40"/>
        <v>M75×2</v>
      </c>
      <c r="C357" s="73" t="s">
        <v>212</v>
      </c>
      <c r="D357" s="73" t="s">
        <v>221</v>
      </c>
      <c r="E357" s="71" t="s">
        <v>0</v>
      </c>
      <c r="F357" s="58">
        <v>75</v>
      </c>
      <c r="G357" s="58">
        <v>2</v>
      </c>
      <c r="H357" s="71" t="s">
        <v>133</v>
      </c>
      <c r="I357" s="86" t="s">
        <v>415</v>
      </c>
      <c r="J357" s="58" t="s">
        <v>315</v>
      </c>
      <c r="K357" s="58" t="s">
        <v>491</v>
      </c>
      <c r="L357" s="58">
        <v>75</v>
      </c>
      <c r="M357" s="58">
        <v>2</v>
      </c>
      <c r="N357" s="71">
        <v>60</v>
      </c>
      <c r="O357" s="100">
        <f t="array" ref="O357">IFERROR(INDEX($AD$11:$AO$1485,MATCH($B357&amp;$I357,$Z$11:$Z$1485&amp;$AG$11:$AG$1485,0),MATCH($C357,$AD$9:$AO$9,0)),"-")</f>
        <v>75</v>
      </c>
      <c r="P357" s="58">
        <v>30</v>
      </c>
      <c r="Q357" s="58">
        <v>2</v>
      </c>
      <c r="R357" s="100">
        <f t="array" ref="R357">IFERROR(INDEX($AD$11:$AO$1485,MATCH($B357&amp;$I357,$Z$11:$Z$1485&amp;$AG$11:$AG$1485,0),MATCH($D357,$AD$9:$AO$9,0)),"-")</f>
        <v>73.700999999999993</v>
      </c>
      <c r="S357" s="58">
        <v>23</v>
      </c>
      <c r="T357" s="58">
        <v>9</v>
      </c>
      <c r="U357" s="58">
        <v>5</v>
      </c>
      <c r="V357" s="58">
        <v>10</v>
      </c>
      <c r="W357" s="50">
        <f t="shared" si="42"/>
        <v>28</v>
      </c>
      <c r="X357" s="50">
        <f t="shared" si="43"/>
        <v>14</v>
      </c>
      <c r="Z357" s="23" t="str">
        <f t="shared" si="41"/>
        <v>M30×1</v>
      </c>
      <c r="AA357" s="24" t="s">
        <v>135</v>
      </c>
      <c r="AB357" s="24"/>
      <c r="AC357" s="24"/>
      <c r="AD357" s="23">
        <v>30</v>
      </c>
      <c r="AE357" s="23">
        <v>1</v>
      </c>
      <c r="AF357" s="24">
        <v>60</v>
      </c>
      <c r="AG357" s="29" t="s">
        <v>209</v>
      </c>
      <c r="AH357" s="29">
        <f>INDEX(공차방식!$C$6:$D$29,MATCH(AE357,공차방식!$B$6:$B$29,0),MATCH(RIGHT(AG357,1),공차방식!$C$5:$D$5,0))/1000</f>
        <v>0</v>
      </c>
      <c r="AI357" s="24">
        <f t="shared" ca="1" si="44"/>
        <v>29.520499999999998</v>
      </c>
      <c r="AJ357" s="24">
        <f t="shared" si="45"/>
        <v>29.3505</v>
      </c>
      <c r="AK357" s="24">
        <f t="array" aca="1" ref="AK357" ca="1">ROUND(INDEX(공차방식!T$6:X$50,MATCH(AQ357&amp;AE357,공차방식!R$6:R$50&amp;공차방식!S$6:S$50,0),MATCH(VALUE(LEFT(AG357,1)),공차방식!T$5:X$5,0))/1000,4)</f>
        <v>0.17</v>
      </c>
      <c r="AL357" s="24">
        <f t="shared" si="46"/>
        <v>29.153500000000001</v>
      </c>
      <c r="AM357" s="24">
        <f t="shared" si="47"/>
        <v>28.9175</v>
      </c>
      <c r="AN357" s="24">
        <f t="array" ref="AN357">ROUND(INDEX(공차방식!H$6:L$29,MATCH(AE357,공차방식!B$6:B$29,0),MATCH(VALUE(LEFT(AG357,1)),공차방식!H$5:L$5,0))/1000,4)</f>
        <v>0.23599999999999999</v>
      </c>
      <c r="AO357" s="24">
        <v>29.725000000000001</v>
      </c>
      <c r="AQ357" s="39">
        <f ca="1">OFFSET(공차방식!R$5,COUNTIF(공차방식!R$6:R$50,"&lt;"&amp;AD357)+1,0)</f>
        <v>45</v>
      </c>
    </row>
    <row r="358" spans="2:43" ht="15" x14ac:dyDescent="0.3">
      <c r="B358" s="72" t="str">
        <f t="shared" si="40"/>
        <v>M75×1.5</v>
      </c>
      <c r="C358" s="73" t="s">
        <v>212</v>
      </c>
      <c r="D358" s="73" t="s">
        <v>221</v>
      </c>
      <c r="E358" s="71" t="s">
        <v>0</v>
      </c>
      <c r="F358" s="58">
        <v>75</v>
      </c>
      <c r="G358" s="58">
        <v>1.5</v>
      </c>
      <c r="H358" s="71" t="s">
        <v>133</v>
      </c>
      <c r="I358" s="86" t="s">
        <v>415</v>
      </c>
      <c r="J358" s="58" t="s">
        <v>315</v>
      </c>
      <c r="K358" s="58" t="s">
        <v>491</v>
      </c>
      <c r="L358" s="58">
        <v>75</v>
      </c>
      <c r="M358" s="58">
        <v>1.5</v>
      </c>
      <c r="N358" s="71">
        <v>60</v>
      </c>
      <c r="O358" s="100">
        <f t="array" ref="O358">IFERROR(INDEX($AD$11:$AO$1485,MATCH($B358&amp;$I358,$Z$11:$Z$1485&amp;$AG$11:$AG$1485,0),MATCH($C358,$AD$9:$AO$9,0)),"-")</f>
        <v>75</v>
      </c>
      <c r="P358" s="58">
        <v>30</v>
      </c>
      <c r="Q358" s="58">
        <v>2</v>
      </c>
      <c r="R358" s="100">
        <f t="array" ref="R358">IFERROR(INDEX($AD$11:$AO$1485,MATCH($B358&amp;$I358,$Z$11:$Z$1485&amp;$AG$11:$AG$1485,0),MATCH($D358,$AD$9:$AO$9,0)),"-")</f>
        <v>74.025700000000001</v>
      </c>
      <c r="S358" s="58">
        <v>23</v>
      </c>
      <c r="T358" s="58">
        <v>9</v>
      </c>
      <c r="U358" s="58">
        <v>5</v>
      </c>
      <c r="V358" s="58">
        <v>12</v>
      </c>
      <c r="W358" s="50">
        <f t="shared" si="42"/>
        <v>28</v>
      </c>
      <c r="X358" s="50">
        <f t="shared" si="43"/>
        <v>14</v>
      </c>
      <c r="Z358" s="23" t="str">
        <f t="shared" si="41"/>
        <v>M32×2</v>
      </c>
      <c r="AA358" s="24" t="s">
        <v>135</v>
      </c>
      <c r="AB358" s="24"/>
      <c r="AC358" s="24"/>
      <c r="AD358" s="23">
        <v>32</v>
      </c>
      <c r="AE358" s="23">
        <v>2</v>
      </c>
      <c r="AF358" s="24">
        <v>60</v>
      </c>
      <c r="AG358" s="29" t="s">
        <v>209</v>
      </c>
      <c r="AH358" s="29">
        <f>INDEX(공차방식!$C$6:$D$29,MATCH(AE358,공차방식!$B$6:$B$29,0),MATCH(RIGHT(AG358,1),공차방식!$C$5:$D$5,0))/1000</f>
        <v>0</v>
      </c>
      <c r="AI358" s="24">
        <f t="shared" ca="1" si="44"/>
        <v>30.925000000000001</v>
      </c>
      <c r="AJ358" s="24">
        <f t="shared" si="45"/>
        <v>30.701000000000001</v>
      </c>
      <c r="AK358" s="24">
        <f t="array" aca="1" ref="AK358" ca="1">ROUND(INDEX(공차방식!T$6:X$50,MATCH(AQ358&amp;AE358,공차방식!R$6:R$50&amp;공차방식!S$6:S$50,0),MATCH(VALUE(LEFT(AG358,1)),공차방식!T$5:X$5,0))/1000,4)</f>
        <v>0.224</v>
      </c>
      <c r="AL358" s="24">
        <f t="shared" si="46"/>
        <v>30.209900000000001</v>
      </c>
      <c r="AM358" s="24">
        <f t="shared" si="47"/>
        <v>29.834900000000001</v>
      </c>
      <c r="AN358" s="24">
        <f t="array" ref="AN358">ROUND(INDEX(공차방식!H$6:L$29,MATCH(AE358,공차방식!B$6:B$29,0),MATCH(VALUE(LEFT(AG358,1)),공차방식!H$5:L$5,0))/1000,4)</f>
        <v>0.375</v>
      </c>
      <c r="AO358" s="24">
        <v>31.332000000000001</v>
      </c>
      <c r="AQ358" s="39">
        <f ca="1">OFFSET(공차방식!R$5,COUNTIF(공차방식!R$6:R$50,"&lt;"&amp;AD358)+1,0)</f>
        <v>45</v>
      </c>
    </row>
    <row r="359" spans="2:43" ht="15" x14ac:dyDescent="0.3">
      <c r="B359" s="72" t="str">
        <f t="shared" si="40"/>
        <v>M76×6</v>
      </c>
      <c r="C359" s="73" t="s">
        <v>212</v>
      </c>
      <c r="D359" s="73" t="s">
        <v>221</v>
      </c>
      <c r="E359" s="71" t="s">
        <v>0</v>
      </c>
      <c r="F359" s="58">
        <v>76</v>
      </c>
      <c r="G359" s="58">
        <v>6</v>
      </c>
      <c r="H359" s="71" t="s">
        <v>133</v>
      </c>
      <c r="I359" s="86" t="s">
        <v>415</v>
      </c>
      <c r="J359" s="58" t="s">
        <v>315</v>
      </c>
      <c r="K359" s="58" t="s">
        <v>491</v>
      </c>
      <c r="L359" s="58">
        <v>76</v>
      </c>
      <c r="M359" s="58">
        <v>6</v>
      </c>
      <c r="N359" s="71">
        <v>60</v>
      </c>
      <c r="O359" s="100">
        <f t="array" ref="O359">IFERROR(INDEX($AD$11:$AO$1485,MATCH($B359&amp;$I359,$Z$11:$Z$1485&amp;$AG$11:$AG$1485,0),MATCH($C359,$AD$9:$AO$9,0)),"-")</f>
        <v>76</v>
      </c>
      <c r="P359" s="58">
        <v>42</v>
      </c>
      <c r="Q359" s="58">
        <v>6</v>
      </c>
      <c r="R359" s="100">
        <f t="array" ref="R359">IFERROR(INDEX($AD$11:$AO$1485,MATCH($B359&amp;$I359,$Z$11:$Z$1485&amp;$AG$11:$AG$1485,0),MATCH($D359,$AD$9:$AO$9,0)),"-")</f>
        <v>72.102900000000005</v>
      </c>
      <c r="S359" s="58">
        <v>33</v>
      </c>
      <c r="T359" s="58">
        <v>15</v>
      </c>
      <c r="U359" s="58">
        <v>6</v>
      </c>
      <c r="V359" s="58">
        <v>8</v>
      </c>
      <c r="W359" s="50">
        <f t="shared" si="42"/>
        <v>36</v>
      </c>
      <c r="X359" s="50">
        <f t="shared" si="43"/>
        <v>18</v>
      </c>
      <c r="Z359" s="23" t="str">
        <f t="shared" si="41"/>
        <v>M32×1.5</v>
      </c>
      <c r="AA359" s="24" t="s">
        <v>135</v>
      </c>
      <c r="AB359" s="24"/>
      <c r="AC359" s="24"/>
      <c r="AD359" s="23">
        <v>32</v>
      </c>
      <c r="AE359" s="23">
        <v>1.5</v>
      </c>
      <c r="AF359" s="24">
        <v>60</v>
      </c>
      <c r="AG359" s="29" t="s">
        <v>209</v>
      </c>
      <c r="AH359" s="29">
        <f>INDEX(공차방식!$C$6:$D$29,MATCH(AE359,공차방식!$B$6:$B$29,0),MATCH(RIGHT(AG359,1),공차방식!$C$5:$D$5,0))/1000</f>
        <v>0</v>
      </c>
      <c r="AI359" s="24">
        <f t="shared" ca="1" si="44"/>
        <v>31.2257</v>
      </c>
      <c r="AJ359" s="24">
        <f t="shared" si="45"/>
        <v>31.025700000000001</v>
      </c>
      <c r="AK359" s="24">
        <f t="array" aca="1" ref="AK359" ca="1">ROUND(INDEX(공차방식!T$6:X$50,MATCH(AQ359&amp;AE359,공차방식!R$6:R$50&amp;공차방식!S$6:S$50,0),MATCH(VALUE(LEFT(AG359,1)),공차방식!T$5:X$5,0))/1000,4)</f>
        <v>0.2</v>
      </c>
      <c r="AL359" s="24">
        <f t="shared" si="46"/>
        <v>30.676200000000001</v>
      </c>
      <c r="AM359" s="24">
        <f t="shared" si="47"/>
        <v>30.376200000000001</v>
      </c>
      <c r="AN359" s="24">
        <f t="array" ref="AN359">ROUND(INDEX(공차방식!H$6:L$29,MATCH(AE359,공차방식!B$6:B$29,0),MATCH(VALUE(LEFT(AG359,1)),공차방식!H$5:L$5,0))/1000,4)</f>
        <v>0.3</v>
      </c>
      <c r="AO359" s="24">
        <v>31.530999999999999</v>
      </c>
      <c r="AQ359" s="39">
        <f ca="1">OFFSET(공차방식!R$5,COUNTIF(공차방식!R$6:R$50,"&lt;"&amp;AD359)+1,0)</f>
        <v>45</v>
      </c>
    </row>
    <row r="360" spans="2:43" ht="15" x14ac:dyDescent="0.3">
      <c r="B360" s="72" t="str">
        <f t="shared" si="40"/>
        <v>M76×4</v>
      </c>
      <c r="C360" s="73" t="s">
        <v>212</v>
      </c>
      <c r="D360" s="73" t="s">
        <v>221</v>
      </c>
      <c r="E360" s="71" t="s">
        <v>0</v>
      </c>
      <c r="F360" s="58">
        <v>76</v>
      </c>
      <c r="G360" s="58">
        <v>4</v>
      </c>
      <c r="H360" s="71" t="s">
        <v>133</v>
      </c>
      <c r="I360" s="86" t="s">
        <v>415</v>
      </c>
      <c r="J360" s="58" t="s">
        <v>315</v>
      </c>
      <c r="K360" s="58" t="s">
        <v>491</v>
      </c>
      <c r="L360" s="58">
        <v>76</v>
      </c>
      <c r="M360" s="58">
        <v>4</v>
      </c>
      <c r="N360" s="71">
        <v>60</v>
      </c>
      <c r="O360" s="100">
        <f t="array" ref="O360">IFERROR(INDEX($AD$11:$AO$1485,MATCH($B360&amp;$I360,$Z$11:$Z$1485&amp;$AG$11:$AG$1485,0),MATCH($C360,$AD$9:$AO$9,0)),"-")</f>
        <v>76</v>
      </c>
      <c r="P360" s="58">
        <v>30</v>
      </c>
      <c r="Q360" s="58">
        <v>2</v>
      </c>
      <c r="R360" s="100">
        <f t="array" ref="R360">IFERROR(INDEX($AD$11:$AO$1485,MATCH($B360&amp;$I360,$Z$11:$Z$1485&amp;$AG$11:$AG$1485,0),MATCH($D360,$AD$9:$AO$9,0)),"-")</f>
        <v>73.401899999999998</v>
      </c>
      <c r="S360" s="58">
        <v>23</v>
      </c>
      <c r="T360" s="58">
        <v>9</v>
      </c>
      <c r="U360" s="58">
        <v>6</v>
      </c>
      <c r="V360" s="58">
        <v>8</v>
      </c>
      <c r="W360" s="50">
        <f t="shared" si="42"/>
        <v>28</v>
      </c>
      <c r="X360" s="50">
        <f t="shared" si="43"/>
        <v>14</v>
      </c>
      <c r="Z360" s="23" t="str">
        <f t="shared" si="41"/>
        <v>M33×3</v>
      </c>
      <c r="AA360" s="24" t="s">
        <v>135</v>
      </c>
      <c r="AB360" s="24"/>
      <c r="AC360" s="24"/>
      <c r="AD360" s="23">
        <v>33</v>
      </c>
      <c r="AE360" s="23">
        <v>3</v>
      </c>
      <c r="AF360" s="24">
        <v>60</v>
      </c>
      <c r="AG360" s="29" t="s">
        <v>209</v>
      </c>
      <c r="AH360" s="29">
        <f>INDEX(공차방식!$C$6:$D$29,MATCH(AE360,공차방식!$B$6:$B$29,0),MATCH(RIGHT(AG360,1),공차방식!$C$5:$D$5,0))/1000</f>
        <v>0</v>
      </c>
      <c r="AI360" s="24">
        <f t="shared" ca="1" si="44"/>
        <v>31.316400000000002</v>
      </c>
      <c r="AJ360" s="24">
        <f t="shared" si="45"/>
        <v>31.051400000000001</v>
      </c>
      <c r="AK360" s="24">
        <f t="array" aca="1" ref="AK360" ca="1">ROUND(INDEX(공차방식!T$6:X$50,MATCH(AQ360&amp;AE360,공차방식!R$6:R$50&amp;공차방식!S$6:S$50,0),MATCH(VALUE(LEFT(AG360,1)),공차방식!T$5:X$5,0))/1000,4)</f>
        <v>0.26500000000000001</v>
      </c>
      <c r="AL360" s="24">
        <f t="shared" si="46"/>
        <v>30.252400000000002</v>
      </c>
      <c r="AM360" s="24">
        <f t="shared" si="47"/>
        <v>29.752400000000002</v>
      </c>
      <c r="AN360" s="24">
        <f t="array" ref="AN360">ROUND(INDEX(공차방식!H$6:L$29,MATCH(AE360,공차방식!B$6:B$29,0),MATCH(VALUE(LEFT(AG360,1)),공차방식!H$5:L$5,0))/1000,4)</f>
        <v>0.5</v>
      </c>
      <c r="AO360" s="24">
        <v>31.922999999999998</v>
      </c>
      <c r="AQ360" s="39">
        <f ca="1">OFFSET(공차방식!R$5,COUNTIF(공차방식!R$6:R$50,"&lt;"&amp;AD360)+1,0)</f>
        <v>45</v>
      </c>
    </row>
    <row r="361" spans="2:43" ht="15" x14ac:dyDescent="0.3">
      <c r="B361" s="72" t="str">
        <f t="shared" si="40"/>
        <v>M76×3</v>
      </c>
      <c r="C361" s="73" t="s">
        <v>212</v>
      </c>
      <c r="D361" s="73" t="s">
        <v>221</v>
      </c>
      <c r="E361" s="71" t="s">
        <v>0</v>
      </c>
      <c r="F361" s="58">
        <v>76</v>
      </c>
      <c r="G361" s="58">
        <v>3</v>
      </c>
      <c r="H361" s="71" t="s">
        <v>133</v>
      </c>
      <c r="I361" s="86" t="s">
        <v>415</v>
      </c>
      <c r="J361" s="58" t="s">
        <v>315</v>
      </c>
      <c r="K361" s="58" t="s">
        <v>491</v>
      </c>
      <c r="L361" s="58">
        <v>76</v>
      </c>
      <c r="M361" s="58">
        <v>3</v>
      </c>
      <c r="N361" s="71">
        <v>60</v>
      </c>
      <c r="O361" s="100">
        <f t="array" ref="O361">IFERROR(INDEX($AD$11:$AO$1485,MATCH($B361&amp;$I361,$Z$11:$Z$1485&amp;$AG$11:$AG$1485,0),MATCH($C361,$AD$9:$AO$9,0)),"-")</f>
        <v>76</v>
      </c>
      <c r="P361" s="58">
        <v>30</v>
      </c>
      <c r="Q361" s="58">
        <v>2</v>
      </c>
      <c r="R361" s="100">
        <f t="array" ref="R361">IFERROR(INDEX($AD$11:$AO$1485,MATCH($B361&amp;$I361,$Z$11:$Z$1485&amp;$AG$11:$AG$1485,0),MATCH($D361,$AD$9:$AO$9,0)),"-")</f>
        <v>74.051400000000001</v>
      </c>
      <c r="S361" s="58">
        <v>23</v>
      </c>
      <c r="T361" s="58">
        <v>9</v>
      </c>
      <c r="U361" s="58">
        <v>5</v>
      </c>
      <c r="V361" s="58">
        <v>9</v>
      </c>
      <c r="W361" s="50">
        <f t="shared" si="42"/>
        <v>28</v>
      </c>
      <c r="X361" s="50">
        <f t="shared" si="43"/>
        <v>14</v>
      </c>
      <c r="Z361" s="23" t="str">
        <f t="shared" si="41"/>
        <v>M33×2</v>
      </c>
      <c r="AA361" s="24" t="s">
        <v>135</v>
      </c>
      <c r="AB361" s="24"/>
      <c r="AC361" s="24"/>
      <c r="AD361" s="23">
        <v>33</v>
      </c>
      <c r="AE361" s="23">
        <v>2</v>
      </c>
      <c r="AF361" s="24">
        <v>60</v>
      </c>
      <c r="AG361" s="29" t="s">
        <v>209</v>
      </c>
      <c r="AH361" s="29">
        <f>INDEX(공차방식!$C$6:$D$29,MATCH(AE361,공차방식!$B$6:$B$29,0),MATCH(RIGHT(AG361,1),공차방식!$C$5:$D$5,0))/1000</f>
        <v>0</v>
      </c>
      <c r="AI361" s="24">
        <f t="shared" ca="1" si="44"/>
        <v>31.925000000000001</v>
      </c>
      <c r="AJ361" s="24">
        <f t="shared" si="45"/>
        <v>31.701000000000001</v>
      </c>
      <c r="AK361" s="24">
        <f t="array" aca="1" ref="AK361" ca="1">ROUND(INDEX(공차방식!T$6:X$50,MATCH(AQ361&amp;AE361,공차방식!R$6:R$50&amp;공차방식!S$6:S$50,0),MATCH(VALUE(LEFT(AG361,1)),공차방식!T$5:X$5,0))/1000,4)</f>
        <v>0.224</v>
      </c>
      <c r="AL361" s="24">
        <f t="shared" si="46"/>
        <v>31.209900000000001</v>
      </c>
      <c r="AM361" s="24">
        <f t="shared" si="47"/>
        <v>30.834900000000001</v>
      </c>
      <c r="AN361" s="24">
        <f t="array" ref="AN361">ROUND(INDEX(공차방식!H$6:L$29,MATCH(AE361,공차방식!B$6:B$29,0),MATCH(VALUE(LEFT(AG361,1)),공차방식!H$5:L$5,0))/1000,4)</f>
        <v>0.375</v>
      </c>
      <c r="AO361" s="24">
        <v>32.332000000000001</v>
      </c>
      <c r="AQ361" s="39">
        <f ca="1">OFFSET(공차방식!R$5,COUNTIF(공차방식!R$6:R$50,"&lt;"&amp;AD361)+1,0)</f>
        <v>45</v>
      </c>
    </row>
    <row r="362" spans="2:43" ht="15" x14ac:dyDescent="0.3">
      <c r="B362" s="72" t="str">
        <f t="shared" si="40"/>
        <v>M76×2</v>
      </c>
      <c r="C362" s="73" t="s">
        <v>212</v>
      </c>
      <c r="D362" s="73" t="s">
        <v>221</v>
      </c>
      <c r="E362" s="71" t="s">
        <v>0</v>
      </c>
      <c r="F362" s="58">
        <v>76</v>
      </c>
      <c r="G362" s="58">
        <v>2</v>
      </c>
      <c r="H362" s="71" t="s">
        <v>133</v>
      </c>
      <c r="I362" s="86" t="s">
        <v>415</v>
      </c>
      <c r="J362" s="58" t="s">
        <v>315</v>
      </c>
      <c r="K362" s="58" t="s">
        <v>491</v>
      </c>
      <c r="L362" s="58">
        <v>76</v>
      </c>
      <c r="M362" s="58">
        <v>2</v>
      </c>
      <c r="N362" s="71">
        <v>60</v>
      </c>
      <c r="O362" s="100">
        <f t="array" ref="O362">IFERROR(INDEX($AD$11:$AO$1485,MATCH($B362&amp;$I362,$Z$11:$Z$1485&amp;$AG$11:$AG$1485,0),MATCH($C362,$AD$9:$AO$9,0)),"-")</f>
        <v>76</v>
      </c>
      <c r="P362" s="58">
        <v>30</v>
      </c>
      <c r="Q362" s="58">
        <v>2</v>
      </c>
      <c r="R362" s="100">
        <f t="array" ref="R362">IFERROR(INDEX($AD$11:$AO$1485,MATCH($B362&amp;$I362,$Z$11:$Z$1485&amp;$AG$11:$AG$1485,0),MATCH($D362,$AD$9:$AO$9,0)),"-")</f>
        <v>74.700999999999993</v>
      </c>
      <c r="S362" s="58">
        <v>23</v>
      </c>
      <c r="T362" s="58">
        <v>9</v>
      </c>
      <c r="U362" s="58">
        <v>5</v>
      </c>
      <c r="V362" s="58">
        <v>10</v>
      </c>
      <c r="W362" s="50">
        <f t="shared" si="42"/>
        <v>28</v>
      </c>
      <c r="X362" s="50">
        <f t="shared" si="43"/>
        <v>14</v>
      </c>
      <c r="Z362" s="23" t="str">
        <f t="shared" si="41"/>
        <v>M33×1.5</v>
      </c>
      <c r="AA362" s="24" t="s">
        <v>135</v>
      </c>
      <c r="AB362" s="24"/>
      <c r="AC362" s="24"/>
      <c r="AD362" s="23">
        <v>33</v>
      </c>
      <c r="AE362" s="23">
        <v>1.5</v>
      </c>
      <c r="AF362" s="24">
        <v>60</v>
      </c>
      <c r="AG362" s="29" t="s">
        <v>209</v>
      </c>
      <c r="AH362" s="29">
        <f>INDEX(공차방식!$C$6:$D$29,MATCH(AE362,공차방식!$B$6:$B$29,0),MATCH(RIGHT(AG362,1),공차방식!$C$5:$D$5,0))/1000</f>
        <v>0</v>
      </c>
      <c r="AI362" s="24">
        <f t="shared" ca="1" si="44"/>
        <v>32.225700000000003</v>
      </c>
      <c r="AJ362" s="24">
        <f t="shared" si="45"/>
        <v>32.025700000000001</v>
      </c>
      <c r="AK362" s="24">
        <f t="array" aca="1" ref="AK362" ca="1">ROUND(INDEX(공차방식!T$6:X$50,MATCH(AQ362&amp;AE362,공차방식!R$6:R$50&amp;공차방식!S$6:S$50,0),MATCH(VALUE(LEFT(AG362,1)),공차방식!T$5:X$5,0))/1000,4)</f>
        <v>0.2</v>
      </c>
      <c r="AL362" s="24">
        <f t="shared" si="46"/>
        <v>31.676200000000001</v>
      </c>
      <c r="AM362" s="24">
        <f t="shared" si="47"/>
        <v>31.376200000000001</v>
      </c>
      <c r="AN362" s="24">
        <f t="array" ref="AN362">ROUND(INDEX(공차방식!H$6:L$29,MATCH(AE362,공차방식!B$6:B$29,0),MATCH(VALUE(LEFT(AG362,1)),공차방식!H$5:L$5,0))/1000,4)</f>
        <v>0.3</v>
      </c>
      <c r="AO362" s="24">
        <v>32.530999999999999</v>
      </c>
      <c r="AQ362" s="39">
        <f ca="1">OFFSET(공차방식!R$5,COUNTIF(공차방식!R$6:R$50,"&lt;"&amp;AD362)+1,0)</f>
        <v>45</v>
      </c>
    </row>
    <row r="363" spans="2:43" ht="15" x14ac:dyDescent="0.3">
      <c r="B363" s="72" t="str">
        <f t="shared" si="40"/>
        <v>M76×1.5</v>
      </c>
      <c r="C363" s="73" t="s">
        <v>212</v>
      </c>
      <c r="D363" s="73" t="s">
        <v>221</v>
      </c>
      <c r="E363" s="71" t="s">
        <v>0</v>
      </c>
      <c r="F363" s="58">
        <v>76</v>
      </c>
      <c r="G363" s="58">
        <v>1.5</v>
      </c>
      <c r="H363" s="71" t="s">
        <v>133</v>
      </c>
      <c r="I363" s="86" t="s">
        <v>415</v>
      </c>
      <c r="J363" s="58" t="s">
        <v>315</v>
      </c>
      <c r="K363" s="58" t="s">
        <v>491</v>
      </c>
      <c r="L363" s="58">
        <v>76</v>
      </c>
      <c r="M363" s="58">
        <v>1.5</v>
      </c>
      <c r="N363" s="71">
        <v>60</v>
      </c>
      <c r="O363" s="100">
        <f t="array" ref="O363">IFERROR(INDEX($AD$11:$AO$1485,MATCH($B363&amp;$I363,$Z$11:$Z$1485&amp;$AG$11:$AG$1485,0),MATCH($C363,$AD$9:$AO$9,0)),"-")</f>
        <v>76</v>
      </c>
      <c r="P363" s="58">
        <v>30</v>
      </c>
      <c r="Q363" s="58">
        <v>2</v>
      </c>
      <c r="R363" s="100">
        <f t="array" ref="R363">IFERROR(INDEX($AD$11:$AO$1485,MATCH($B363&amp;$I363,$Z$11:$Z$1485&amp;$AG$11:$AG$1485,0),MATCH($D363,$AD$9:$AO$9,0)),"-")</f>
        <v>75.025700000000001</v>
      </c>
      <c r="S363" s="58">
        <v>23</v>
      </c>
      <c r="T363" s="58">
        <v>9</v>
      </c>
      <c r="U363" s="58">
        <v>5</v>
      </c>
      <c r="V363" s="58">
        <v>12</v>
      </c>
      <c r="W363" s="50">
        <f t="shared" si="42"/>
        <v>28</v>
      </c>
      <c r="X363" s="50">
        <f t="shared" si="43"/>
        <v>14</v>
      </c>
      <c r="Z363" s="23" t="str">
        <f t="shared" si="41"/>
        <v>M35×1.5</v>
      </c>
      <c r="AA363" s="24" t="s">
        <v>135</v>
      </c>
      <c r="AB363" s="24"/>
      <c r="AC363" s="24"/>
      <c r="AD363" s="23">
        <v>35</v>
      </c>
      <c r="AE363" s="23">
        <v>1.5</v>
      </c>
      <c r="AF363" s="24">
        <v>60</v>
      </c>
      <c r="AG363" s="29" t="s">
        <v>209</v>
      </c>
      <c r="AH363" s="29">
        <f>INDEX(공차방식!$C$6:$D$29,MATCH(AE363,공차방식!$B$6:$B$29,0),MATCH(RIGHT(AG363,1),공차방식!$C$5:$D$5,0))/1000</f>
        <v>0</v>
      </c>
      <c r="AI363" s="24">
        <f t="shared" ca="1" si="44"/>
        <v>34.225700000000003</v>
      </c>
      <c r="AJ363" s="24">
        <f t="shared" si="45"/>
        <v>34.025700000000001</v>
      </c>
      <c r="AK363" s="24">
        <f t="array" aca="1" ref="AK363" ca="1">ROUND(INDEX(공차방식!T$6:X$50,MATCH(AQ363&amp;AE363,공차방식!R$6:R$50&amp;공차방식!S$6:S$50,0),MATCH(VALUE(LEFT(AG363,1)),공차방식!T$5:X$5,0))/1000,4)</f>
        <v>0.2</v>
      </c>
      <c r="AL363" s="24">
        <f t="shared" si="46"/>
        <v>33.676200000000001</v>
      </c>
      <c r="AM363" s="24">
        <f t="shared" si="47"/>
        <v>33.376199999999997</v>
      </c>
      <c r="AN363" s="24">
        <f t="array" ref="AN363">ROUND(INDEX(공차방식!H$6:L$29,MATCH(AE363,공차방식!B$6:B$29,0),MATCH(VALUE(LEFT(AG363,1)),공차방식!H$5:L$5,0))/1000,4)</f>
        <v>0.3</v>
      </c>
      <c r="AO363" s="24">
        <v>34.530999999999999</v>
      </c>
      <c r="AQ363" s="39">
        <f ca="1">OFFSET(공차방식!R$5,COUNTIF(공차방식!R$6:R$50,"&lt;"&amp;AD363)+1,0)</f>
        <v>45</v>
      </c>
    </row>
    <row r="364" spans="2:43" ht="15" x14ac:dyDescent="0.3">
      <c r="B364" s="72" t="str">
        <f t="shared" si="40"/>
        <v>M78×2</v>
      </c>
      <c r="C364" s="73" t="s">
        <v>212</v>
      </c>
      <c r="D364" s="73" t="s">
        <v>221</v>
      </c>
      <c r="E364" s="71" t="s">
        <v>0</v>
      </c>
      <c r="F364" s="58">
        <v>78</v>
      </c>
      <c r="G364" s="58">
        <v>2</v>
      </c>
      <c r="H364" s="71" t="s">
        <v>133</v>
      </c>
      <c r="I364" s="86" t="s">
        <v>415</v>
      </c>
      <c r="J364" s="58" t="s">
        <v>315</v>
      </c>
      <c r="K364" s="58" t="s">
        <v>491</v>
      </c>
      <c r="L364" s="58">
        <v>78</v>
      </c>
      <c r="M364" s="58">
        <v>2</v>
      </c>
      <c r="N364" s="71">
        <v>60</v>
      </c>
      <c r="O364" s="100">
        <f t="array" ref="O364">IFERROR(INDEX($AD$11:$AO$1485,MATCH($B364&amp;$I364,$Z$11:$Z$1485&amp;$AG$11:$AG$1485,0),MATCH($C364,$AD$9:$AO$9,0)),"-")</f>
        <v>78</v>
      </c>
      <c r="P364" s="58">
        <v>30</v>
      </c>
      <c r="Q364" s="58">
        <v>2</v>
      </c>
      <c r="R364" s="100">
        <f t="array" ref="R364">IFERROR(INDEX($AD$11:$AO$1485,MATCH($B364&amp;$I364,$Z$11:$Z$1485&amp;$AG$11:$AG$1485,0),MATCH($D364,$AD$9:$AO$9,0)),"-")</f>
        <v>76.700999999999993</v>
      </c>
      <c r="S364" s="58">
        <v>23</v>
      </c>
      <c r="T364" s="58">
        <v>9</v>
      </c>
      <c r="U364" s="58">
        <v>5</v>
      </c>
      <c r="V364" s="58">
        <v>10</v>
      </c>
      <c r="W364" s="50">
        <f t="shared" si="42"/>
        <v>28</v>
      </c>
      <c r="X364" s="50">
        <f t="shared" si="43"/>
        <v>14</v>
      </c>
      <c r="Z364" s="23" t="str">
        <f t="shared" si="41"/>
        <v>M36×3</v>
      </c>
      <c r="AA364" s="24" t="s">
        <v>135</v>
      </c>
      <c r="AB364" s="24"/>
      <c r="AC364" s="24"/>
      <c r="AD364" s="23">
        <v>36</v>
      </c>
      <c r="AE364" s="23">
        <v>3</v>
      </c>
      <c r="AF364" s="24">
        <v>60</v>
      </c>
      <c r="AG364" s="29" t="s">
        <v>209</v>
      </c>
      <c r="AH364" s="29">
        <f>INDEX(공차방식!$C$6:$D$29,MATCH(AE364,공차방식!$B$6:$B$29,0),MATCH(RIGHT(AG364,1),공차방식!$C$5:$D$5,0))/1000</f>
        <v>0</v>
      </c>
      <c r="AI364" s="24">
        <f t="shared" ca="1" si="44"/>
        <v>34.316400000000002</v>
      </c>
      <c r="AJ364" s="24">
        <f t="shared" si="45"/>
        <v>34.051400000000001</v>
      </c>
      <c r="AK364" s="24">
        <f t="array" aca="1" ref="AK364" ca="1">ROUND(INDEX(공차방식!T$6:X$50,MATCH(AQ364&amp;AE364,공차방식!R$6:R$50&amp;공차방식!S$6:S$50,0),MATCH(VALUE(LEFT(AG364,1)),공차방식!T$5:X$5,0))/1000,4)</f>
        <v>0.26500000000000001</v>
      </c>
      <c r="AL364" s="24">
        <f t="shared" si="46"/>
        <v>33.252400000000002</v>
      </c>
      <c r="AM364" s="24">
        <f t="shared" si="47"/>
        <v>32.752400000000002</v>
      </c>
      <c r="AN364" s="24">
        <f t="array" ref="AN364">ROUND(INDEX(공차방식!H$6:L$29,MATCH(AE364,공차방식!B$6:B$29,0),MATCH(VALUE(LEFT(AG364,1)),공차방식!H$5:L$5,0))/1000,4)</f>
        <v>0.5</v>
      </c>
      <c r="AO364" s="24">
        <v>34.923000000000002</v>
      </c>
      <c r="AQ364" s="39">
        <f ca="1">OFFSET(공차방식!R$5,COUNTIF(공차방식!R$6:R$50,"&lt;"&amp;AD364)+1,0)</f>
        <v>45</v>
      </c>
    </row>
    <row r="365" spans="2:43" ht="15" x14ac:dyDescent="0.3">
      <c r="B365" s="72" t="str">
        <f t="shared" si="40"/>
        <v>M80×6</v>
      </c>
      <c r="C365" s="73" t="s">
        <v>212</v>
      </c>
      <c r="D365" s="73" t="s">
        <v>221</v>
      </c>
      <c r="E365" s="71" t="s">
        <v>0</v>
      </c>
      <c r="F365" s="58">
        <v>80</v>
      </c>
      <c r="G365" s="58">
        <v>6</v>
      </c>
      <c r="H365" s="71" t="s">
        <v>133</v>
      </c>
      <c r="I365" s="86" t="s">
        <v>415</v>
      </c>
      <c r="J365" s="58" t="s">
        <v>315</v>
      </c>
      <c r="K365" s="58" t="s">
        <v>491</v>
      </c>
      <c r="L365" s="58">
        <v>80</v>
      </c>
      <c r="M365" s="58">
        <v>6</v>
      </c>
      <c r="N365" s="71">
        <v>60</v>
      </c>
      <c r="O365" s="100">
        <f t="array" ref="O365">IFERROR(INDEX($AD$11:$AO$1485,MATCH($B365&amp;$I365,$Z$11:$Z$1485&amp;$AG$11:$AG$1485,0),MATCH($C365,$AD$9:$AO$9,0)),"-")</f>
        <v>80</v>
      </c>
      <c r="P365" s="58">
        <v>42</v>
      </c>
      <c r="Q365" s="58">
        <v>6</v>
      </c>
      <c r="R365" s="100">
        <f t="array" ref="R365">IFERROR(INDEX($AD$11:$AO$1485,MATCH($B365&amp;$I365,$Z$11:$Z$1485&amp;$AG$11:$AG$1485,0),MATCH($D365,$AD$9:$AO$9,0)),"-")</f>
        <v>76.102900000000005</v>
      </c>
      <c r="S365" s="58">
        <v>33</v>
      </c>
      <c r="T365" s="58">
        <v>15</v>
      </c>
      <c r="U365" s="58">
        <v>6</v>
      </c>
      <c r="V365" s="58">
        <v>8</v>
      </c>
      <c r="W365" s="50">
        <f t="shared" si="42"/>
        <v>36</v>
      </c>
      <c r="X365" s="50">
        <f t="shared" si="43"/>
        <v>18</v>
      </c>
      <c r="Z365" s="23" t="str">
        <f t="shared" si="41"/>
        <v>M36×2</v>
      </c>
      <c r="AA365" s="24" t="s">
        <v>135</v>
      </c>
      <c r="AB365" s="24"/>
      <c r="AC365" s="24"/>
      <c r="AD365" s="23">
        <v>36</v>
      </c>
      <c r="AE365" s="23">
        <v>2</v>
      </c>
      <c r="AF365" s="24">
        <v>60</v>
      </c>
      <c r="AG365" s="29" t="s">
        <v>209</v>
      </c>
      <c r="AH365" s="29">
        <f>INDEX(공차방식!$C$6:$D$29,MATCH(AE365,공차방식!$B$6:$B$29,0),MATCH(RIGHT(AG365,1),공차방식!$C$5:$D$5,0))/1000</f>
        <v>0</v>
      </c>
      <c r="AI365" s="24">
        <f t="shared" ca="1" si="44"/>
        <v>34.924999999999997</v>
      </c>
      <c r="AJ365" s="24">
        <f t="shared" si="45"/>
        <v>34.701000000000001</v>
      </c>
      <c r="AK365" s="24">
        <f t="array" aca="1" ref="AK365" ca="1">ROUND(INDEX(공차방식!T$6:X$50,MATCH(AQ365&amp;AE365,공차방식!R$6:R$50&amp;공차방식!S$6:S$50,0),MATCH(VALUE(LEFT(AG365,1)),공차방식!T$5:X$5,0))/1000,4)</f>
        <v>0.224</v>
      </c>
      <c r="AL365" s="24">
        <f t="shared" si="46"/>
        <v>34.209899999999998</v>
      </c>
      <c r="AM365" s="24">
        <f t="shared" si="47"/>
        <v>33.834899999999998</v>
      </c>
      <c r="AN365" s="24">
        <f t="array" ref="AN365">ROUND(INDEX(공차방식!H$6:L$29,MATCH(AE365,공차방식!B$6:B$29,0),MATCH(VALUE(LEFT(AG365,1)),공차방식!H$5:L$5,0))/1000,4)</f>
        <v>0.375</v>
      </c>
      <c r="AO365" s="24">
        <v>35.332000000000001</v>
      </c>
      <c r="AQ365" s="39">
        <f ca="1">OFFSET(공차방식!R$5,COUNTIF(공차방식!R$6:R$50,"&lt;"&amp;AD365)+1,0)</f>
        <v>45</v>
      </c>
    </row>
    <row r="366" spans="2:43" ht="15" x14ac:dyDescent="0.3">
      <c r="B366" s="72" t="str">
        <f t="shared" si="40"/>
        <v>M80×4</v>
      </c>
      <c r="C366" s="73" t="s">
        <v>212</v>
      </c>
      <c r="D366" s="73" t="s">
        <v>221</v>
      </c>
      <c r="E366" s="71" t="s">
        <v>0</v>
      </c>
      <c r="F366" s="58">
        <v>80</v>
      </c>
      <c r="G366" s="58">
        <v>4</v>
      </c>
      <c r="H366" s="71" t="s">
        <v>133</v>
      </c>
      <c r="I366" s="86" t="s">
        <v>415</v>
      </c>
      <c r="J366" s="58" t="s">
        <v>315</v>
      </c>
      <c r="K366" s="58" t="s">
        <v>491</v>
      </c>
      <c r="L366" s="58">
        <v>80</v>
      </c>
      <c r="M366" s="58">
        <v>4</v>
      </c>
      <c r="N366" s="71">
        <v>60</v>
      </c>
      <c r="O366" s="100">
        <f t="array" ref="O366">IFERROR(INDEX($AD$11:$AO$1485,MATCH($B366&amp;$I366,$Z$11:$Z$1485&amp;$AG$11:$AG$1485,0),MATCH($C366,$AD$9:$AO$9,0)),"-")</f>
        <v>80</v>
      </c>
      <c r="P366" s="58">
        <v>30</v>
      </c>
      <c r="Q366" s="58">
        <v>2</v>
      </c>
      <c r="R366" s="100">
        <f t="array" ref="R366">IFERROR(INDEX($AD$11:$AO$1485,MATCH($B366&amp;$I366,$Z$11:$Z$1485&amp;$AG$11:$AG$1485,0),MATCH($D366,$AD$9:$AO$9,0)),"-")</f>
        <v>77.401899999999998</v>
      </c>
      <c r="S366" s="58">
        <v>23</v>
      </c>
      <c r="T366" s="58">
        <v>9</v>
      </c>
      <c r="U366" s="58">
        <v>6</v>
      </c>
      <c r="V366" s="58">
        <v>8</v>
      </c>
      <c r="W366" s="50">
        <f t="shared" si="42"/>
        <v>28</v>
      </c>
      <c r="X366" s="50">
        <f t="shared" si="43"/>
        <v>14</v>
      </c>
      <c r="Z366" s="23" t="str">
        <f t="shared" si="41"/>
        <v>M36×1.5</v>
      </c>
      <c r="AA366" s="24" t="s">
        <v>135</v>
      </c>
      <c r="AB366" s="24"/>
      <c r="AC366" s="24"/>
      <c r="AD366" s="23">
        <v>36</v>
      </c>
      <c r="AE366" s="23">
        <v>1.5</v>
      </c>
      <c r="AF366" s="24">
        <v>60</v>
      </c>
      <c r="AG366" s="29" t="s">
        <v>209</v>
      </c>
      <c r="AH366" s="29">
        <f>INDEX(공차방식!$C$6:$D$29,MATCH(AE366,공차방식!$B$6:$B$29,0),MATCH(RIGHT(AG366,1),공차방식!$C$5:$D$5,0))/1000</f>
        <v>0</v>
      </c>
      <c r="AI366" s="24">
        <f t="shared" ca="1" si="44"/>
        <v>35.225700000000003</v>
      </c>
      <c r="AJ366" s="24">
        <f t="shared" si="45"/>
        <v>35.025700000000001</v>
      </c>
      <c r="AK366" s="24">
        <f t="array" aca="1" ref="AK366" ca="1">ROUND(INDEX(공차방식!T$6:X$50,MATCH(AQ366&amp;AE366,공차방식!R$6:R$50&amp;공차방식!S$6:S$50,0),MATCH(VALUE(LEFT(AG366,1)),공차방식!T$5:X$5,0))/1000,4)</f>
        <v>0.2</v>
      </c>
      <c r="AL366" s="24">
        <f t="shared" si="46"/>
        <v>34.676200000000001</v>
      </c>
      <c r="AM366" s="24">
        <f t="shared" si="47"/>
        <v>34.376199999999997</v>
      </c>
      <c r="AN366" s="24">
        <f t="array" ref="AN366">ROUND(INDEX(공차방식!H$6:L$29,MATCH(AE366,공차방식!B$6:B$29,0),MATCH(VALUE(LEFT(AG366,1)),공차방식!H$5:L$5,0))/1000,4)</f>
        <v>0.3</v>
      </c>
      <c r="AO366" s="24">
        <v>35.530999999999999</v>
      </c>
      <c r="AQ366" s="39">
        <f ca="1">OFFSET(공차방식!R$5,COUNTIF(공차방식!R$6:R$50,"&lt;"&amp;AD366)+1,0)</f>
        <v>45</v>
      </c>
    </row>
    <row r="367" spans="2:43" ht="15" x14ac:dyDescent="0.3">
      <c r="B367" s="72" t="str">
        <f t="shared" si="40"/>
        <v>M80×3</v>
      </c>
      <c r="C367" s="73" t="s">
        <v>212</v>
      </c>
      <c r="D367" s="73" t="s">
        <v>221</v>
      </c>
      <c r="E367" s="71" t="s">
        <v>0</v>
      </c>
      <c r="F367" s="58">
        <v>80</v>
      </c>
      <c r="G367" s="58">
        <v>3</v>
      </c>
      <c r="H367" s="71" t="s">
        <v>133</v>
      </c>
      <c r="I367" s="86" t="s">
        <v>415</v>
      </c>
      <c r="J367" s="58" t="s">
        <v>315</v>
      </c>
      <c r="K367" s="58" t="s">
        <v>491</v>
      </c>
      <c r="L367" s="58">
        <v>80</v>
      </c>
      <c r="M367" s="58">
        <v>3</v>
      </c>
      <c r="N367" s="71">
        <v>60</v>
      </c>
      <c r="O367" s="100">
        <f t="array" ref="O367">IFERROR(INDEX($AD$11:$AO$1485,MATCH($B367&amp;$I367,$Z$11:$Z$1485&amp;$AG$11:$AG$1485,0),MATCH($C367,$AD$9:$AO$9,0)),"-")</f>
        <v>80</v>
      </c>
      <c r="P367" s="58">
        <v>30</v>
      </c>
      <c r="Q367" s="58">
        <v>2</v>
      </c>
      <c r="R367" s="100">
        <f t="array" ref="R367">IFERROR(INDEX($AD$11:$AO$1485,MATCH($B367&amp;$I367,$Z$11:$Z$1485&amp;$AG$11:$AG$1485,0),MATCH($D367,$AD$9:$AO$9,0)),"-")</f>
        <v>78.051400000000001</v>
      </c>
      <c r="S367" s="58">
        <v>23</v>
      </c>
      <c r="T367" s="58">
        <v>9</v>
      </c>
      <c r="U367" s="58">
        <v>5</v>
      </c>
      <c r="V367" s="58">
        <v>9</v>
      </c>
      <c r="W367" s="50">
        <f t="shared" si="42"/>
        <v>28</v>
      </c>
      <c r="X367" s="50">
        <f t="shared" si="43"/>
        <v>14</v>
      </c>
      <c r="Z367" s="23" t="str">
        <f t="shared" si="41"/>
        <v>M38×1.5</v>
      </c>
      <c r="AA367" s="24" t="s">
        <v>135</v>
      </c>
      <c r="AB367" s="24"/>
      <c r="AC367" s="24"/>
      <c r="AD367" s="23">
        <v>38</v>
      </c>
      <c r="AE367" s="23">
        <v>1.5</v>
      </c>
      <c r="AF367" s="24">
        <v>60</v>
      </c>
      <c r="AG367" s="29" t="s">
        <v>209</v>
      </c>
      <c r="AH367" s="29">
        <f>INDEX(공차방식!$C$6:$D$29,MATCH(AE367,공차방식!$B$6:$B$29,0),MATCH(RIGHT(AG367,1),공차방식!$C$5:$D$5,0))/1000</f>
        <v>0</v>
      </c>
      <c r="AI367" s="24">
        <f t="shared" ca="1" si="44"/>
        <v>37.225700000000003</v>
      </c>
      <c r="AJ367" s="24">
        <f t="shared" si="45"/>
        <v>37.025700000000001</v>
      </c>
      <c r="AK367" s="24">
        <f t="array" aca="1" ref="AK367" ca="1">ROUND(INDEX(공차방식!T$6:X$50,MATCH(AQ367&amp;AE367,공차방식!R$6:R$50&amp;공차방식!S$6:S$50,0),MATCH(VALUE(LEFT(AG367,1)),공차방식!T$5:X$5,0))/1000,4)</f>
        <v>0.2</v>
      </c>
      <c r="AL367" s="24">
        <f t="shared" si="46"/>
        <v>36.676200000000001</v>
      </c>
      <c r="AM367" s="24">
        <f t="shared" si="47"/>
        <v>36.376199999999997</v>
      </c>
      <c r="AN367" s="24">
        <f t="array" ref="AN367">ROUND(INDEX(공차방식!H$6:L$29,MATCH(AE367,공차방식!B$6:B$29,0),MATCH(VALUE(LEFT(AG367,1)),공차방식!H$5:L$5,0))/1000,4)</f>
        <v>0.3</v>
      </c>
      <c r="AO367" s="24">
        <v>37.530999999999999</v>
      </c>
      <c r="AQ367" s="39">
        <f ca="1">OFFSET(공차방식!R$5,COUNTIF(공차방식!R$6:R$50,"&lt;"&amp;AD367)+1,0)</f>
        <v>45</v>
      </c>
    </row>
    <row r="368" spans="2:43" ht="15" x14ac:dyDescent="0.3">
      <c r="B368" s="72" t="str">
        <f t="shared" si="40"/>
        <v>M80×2</v>
      </c>
      <c r="C368" s="73" t="s">
        <v>212</v>
      </c>
      <c r="D368" s="73" t="s">
        <v>221</v>
      </c>
      <c r="E368" s="71" t="s">
        <v>0</v>
      </c>
      <c r="F368" s="58">
        <v>80</v>
      </c>
      <c r="G368" s="58">
        <v>2</v>
      </c>
      <c r="H368" s="71" t="s">
        <v>133</v>
      </c>
      <c r="I368" s="86" t="s">
        <v>415</v>
      </c>
      <c r="J368" s="58" t="s">
        <v>315</v>
      </c>
      <c r="K368" s="58" t="s">
        <v>491</v>
      </c>
      <c r="L368" s="58">
        <v>80</v>
      </c>
      <c r="M368" s="58">
        <v>2</v>
      </c>
      <c r="N368" s="71">
        <v>60</v>
      </c>
      <c r="O368" s="100">
        <f t="array" ref="O368">IFERROR(INDEX($AD$11:$AO$1485,MATCH($B368&amp;$I368,$Z$11:$Z$1485&amp;$AG$11:$AG$1485,0),MATCH($C368,$AD$9:$AO$9,0)),"-")</f>
        <v>80</v>
      </c>
      <c r="P368" s="58">
        <v>30</v>
      </c>
      <c r="Q368" s="58">
        <v>2</v>
      </c>
      <c r="R368" s="100">
        <f t="array" ref="R368">IFERROR(INDEX($AD$11:$AO$1485,MATCH($B368&amp;$I368,$Z$11:$Z$1485&amp;$AG$11:$AG$1485,0),MATCH($D368,$AD$9:$AO$9,0)),"-")</f>
        <v>78.700999999999993</v>
      </c>
      <c r="S368" s="58">
        <v>23</v>
      </c>
      <c r="T368" s="58">
        <v>9</v>
      </c>
      <c r="U368" s="58">
        <v>5</v>
      </c>
      <c r="V368" s="58">
        <v>10</v>
      </c>
      <c r="W368" s="50">
        <f t="shared" si="42"/>
        <v>28</v>
      </c>
      <c r="X368" s="50">
        <f t="shared" si="43"/>
        <v>14</v>
      </c>
      <c r="Z368" s="23" t="str">
        <f t="shared" si="41"/>
        <v>M39×3</v>
      </c>
      <c r="AA368" s="24" t="s">
        <v>135</v>
      </c>
      <c r="AB368" s="24"/>
      <c r="AC368" s="24"/>
      <c r="AD368" s="23">
        <v>39</v>
      </c>
      <c r="AE368" s="23">
        <v>3</v>
      </c>
      <c r="AF368" s="24">
        <v>60</v>
      </c>
      <c r="AG368" s="29" t="s">
        <v>209</v>
      </c>
      <c r="AH368" s="29">
        <f>INDEX(공차방식!$C$6:$D$29,MATCH(AE368,공차방식!$B$6:$B$29,0),MATCH(RIGHT(AG368,1),공차방식!$C$5:$D$5,0))/1000</f>
        <v>0</v>
      </c>
      <c r="AI368" s="24">
        <f t="shared" ca="1" si="44"/>
        <v>37.316400000000002</v>
      </c>
      <c r="AJ368" s="24">
        <f t="shared" si="45"/>
        <v>37.051400000000001</v>
      </c>
      <c r="AK368" s="24">
        <f t="array" aca="1" ref="AK368" ca="1">ROUND(INDEX(공차방식!T$6:X$50,MATCH(AQ368&amp;AE368,공차방식!R$6:R$50&amp;공차방식!S$6:S$50,0),MATCH(VALUE(LEFT(AG368,1)),공차방식!T$5:X$5,0))/1000,4)</f>
        <v>0.26500000000000001</v>
      </c>
      <c r="AL368" s="24">
        <f t="shared" si="46"/>
        <v>36.252400000000002</v>
      </c>
      <c r="AM368" s="24">
        <f t="shared" si="47"/>
        <v>35.752400000000002</v>
      </c>
      <c r="AN368" s="24">
        <f t="array" ref="AN368">ROUND(INDEX(공차방식!H$6:L$29,MATCH(AE368,공차방식!B$6:B$29,0),MATCH(VALUE(LEFT(AG368,1)),공차방식!H$5:L$5,0))/1000,4)</f>
        <v>0.5</v>
      </c>
      <c r="AO368" s="24">
        <v>37.923000000000002</v>
      </c>
      <c r="AQ368" s="39">
        <f ca="1">OFFSET(공차방식!R$5,COUNTIF(공차방식!R$6:R$50,"&lt;"&amp;AD368)+1,0)</f>
        <v>45</v>
      </c>
    </row>
    <row r="369" spans="2:43" ht="15" x14ac:dyDescent="0.3">
      <c r="B369" s="72" t="str">
        <f t="shared" si="40"/>
        <v>M80×1.5</v>
      </c>
      <c r="C369" s="73" t="s">
        <v>212</v>
      </c>
      <c r="D369" s="73" t="s">
        <v>221</v>
      </c>
      <c r="E369" s="71" t="s">
        <v>0</v>
      </c>
      <c r="F369" s="58">
        <v>80</v>
      </c>
      <c r="G369" s="58">
        <v>1.5</v>
      </c>
      <c r="H369" s="71" t="s">
        <v>133</v>
      </c>
      <c r="I369" s="86" t="s">
        <v>415</v>
      </c>
      <c r="J369" s="58" t="s">
        <v>315</v>
      </c>
      <c r="K369" s="58" t="s">
        <v>491</v>
      </c>
      <c r="L369" s="58">
        <v>80</v>
      </c>
      <c r="M369" s="58">
        <v>1.5</v>
      </c>
      <c r="N369" s="71">
        <v>60</v>
      </c>
      <c r="O369" s="100">
        <f t="array" ref="O369">IFERROR(INDEX($AD$11:$AO$1485,MATCH($B369&amp;$I369,$Z$11:$Z$1485&amp;$AG$11:$AG$1485,0),MATCH($C369,$AD$9:$AO$9,0)),"-")</f>
        <v>80</v>
      </c>
      <c r="P369" s="58">
        <v>30</v>
      </c>
      <c r="Q369" s="58">
        <v>2</v>
      </c>
      <c r="R369" s="100">
        <f t="array" ref="R369">IFERROR(INDEX($AD$11:$AO$1485,MATCH($B369&amp;$I369,$Z$11:$Z$1485&amp;$AG$11:$AG$1485,0),MATCH($D369,$AD$9:$AO$9,0)),"-")</f>
        <v>79.025700000000001</v>
      </c>
      <c r="S369" s="58">
        <v>23</v>
      </c>
      <c r="T369" s="58">
        <v>9</v>
      </c>
      <c r="U369" s="58">
        <v>5</v>
      </c>
      <c r="V369" s="58">
        <v>12</v>
      </c>
      <c r="W369" s="50">
        <f t="shared" si="42"/>
        <v>28</v>
      </c>
      <c r="X369" s="50">
        <f t="shared" si="43"/>
        <v>14</v>
      </c>
      <c r="Z369" s="23" t="str">
        <f t="shared" si="41"/>
        <v>M39×2</v>
      </c>
      <c r="AA369" s="24" t="s">
        <v>135</v>
      </c>
      <c r="AB369" s="24"/>
      <c r="AC369" s="24"/>
      <c r="AD369" s="23">
        <v>39</v>
      </c>
      <c r="AE369" s="23">
        <v>2</v>
      </c>
      <c r="AF369" s="24">
        <v>60</v>
      </c>
      <c r="AG369" s="29" t="s">
        <v>209</v>
      </c>
      <c r="AH369" s="29">
        <f>INDEX(공차방식!$C$6:$D$29,MATCH(AE369,공차방식!$B$6:$B$29,0),MATCH(RIGHT(AG369,1),공차방식!$C$5:$D$5,0))/1000</f>
        <v>0</v>
      </c>
      <c r="AI369" s="24">
        <f t="shared" ca="1" si="44"/>
        <v>37.924999999999997</v>
      </c>
      <c r="AJ369" s="24">
        <f t="shared" si="45"/>
        <v>37.701000000000001</v>
      </c>
      <c r="AK369" s="24">
        <f t="array" aca="1" ref="AK369" ca="1">ROUND(INDEX(공차방식!T$6:X$50,MATCH(AQ369&amp;AE369,공차방식!R$6:R$50&amp;공차방식!S$6:S$50,0),MATCH(VALUE(LEFT(AG369,1)),공차방식!T$5:X$5,0))/1000,4)</f>
        <v>0.224</v>
      </c>
      <c r="AL369" s="24">
        <f t="shared" si="46"/>
        <v>37.209899999999998</v>
      </c>
      <c r="AM369" s="24">
        <f t="shared" si="47"/>
        <v>36.834899999999998</v>
      </c>
      <c r="AN369" s="24">
        <f t="array" ref="AN369">ROUND(INDEX(공차방식!H$6:L$29,MATCH(AE369,공차방식!B$6:B$29,0),MATCH(VALUE(LEFT(AG369,1)),공차방식!H$5:L$5,0))/1000,4)</f>
        <v>0.375</v>
      </c>
      <c r="AO369" s="24">
        <v>38.332000000000001</v>
      </c>
      <c r="AQ369" s="39">
        <f ca="1">OFFSET(공차방식!R$5,COUNTIF(공차방식!R$6:R$50,"&lt;"&amp;AD369)+1,0)</f>
        <v>45</v>
      </c>
    </row>
    <row r="370" spans="2:43" ht="15" x14ac:dyDescent="0.3">
      <c r="B370" s="72" t="str">
        <f t="shared" si="40"/>
        <v>M82×2</v>
      </c>
      <c r="C370" s="73" t="s">
        <v>212</v>
      </c>
      <c r="D370" s="73" t="s">
        <v>221</v>
      </c>
      <c r="E370" s="71" t="s">
        <v>0</v>
      </c>
      <c r="F370" s="58">
        <v>82</v>
      </c>
      <c r="G370" s="58">
        <v>2</v>
      </c>
      <c r="H370" s="71" t="s">
        <v>133</v>
      </c>
      <c r="I370" s="86" t="s">
        <v>415</v>
      </c>
      <c r="J370" s="58" t="s">
        <v>315</v>
      </c>
      <c r="K370" s="58" t="s">
        <v>491</v>
      </c>
      <c r="L370" s="58">
        <v>82</v>
      </c>
      <c r="M370" s="58">
        <v>2</v>
      </c>
      <c r="N370" s="71">
        <v>60</v>
      </c>
      <c r="O370" s="100">
        <f t="array" ref="O370">IFERROR(INDEX($AD$11:$AO$1485,MATCH($B370&amp;$I370,$Z$11:$Z$1485&amp;$AG$11:$AG$1485,0),MATCH($C370,$AD$9:$AO$9,0)),"-")</f>
        <v>82</v>
      </c>
      <c r="P370" s="58">
        <v>30</v>
      </c>
      <c r="Q370" s="58">
        <v>2</v>
      </c>
      <c r="R370" s="100">
        <f t="array" ref="R370">IFERROR(INDEX($AD$11:$AO$1485,MATCH($B370&amp;$I370,$Z$11:$Z$1485&amp;$AG$11:$AG$1485,0),MATCH($D370,$AD$9:$AO$9,0)),"-")</f>
        <v>80.700999999999993</v>
      </c>
      <c r="S370" s="58">
        <v>23</v>
      </c>
      <c r="T370" s="58">
        <v>9</v>
      </c>
      <c r="U370" s="58">
        <v>5</v>
      </c>
      <c r="V370" s="58">
        <v>10</v>
      </c>
      <c r="W370" s="50">
        <f t="shared" si="42"/>
        <v>28</v>
      </c>
      <c r="X370" s="50">
        <f t="shared" si="43"/>
        <v>14</v>
      </c>
      <c r="Z370" s="23" t="str">
        <f t="shared" si="41"/>
        <v>M39×1.5</v>
      </c>
      <c r="AA370" s="24" t="s">
        <v>135</v>
      </c>
      <c r="AB370" s="24"/>
      <c r="AC370" s="24"/>
      <c r="AD370" s="23">
        <v>39</v>
      </c>
      <c r="AE370" s="23">
        <v>1.5</v>
      </c>
      <c r="AF370" s="24">
        <v>60</v>
      </c>
      <c r="AG370" s="29" t="s">
        <v>209</v>
      </c>
      <c r="AH370" s="29">
        <f>INDEX(공차방식!$C$6:$D$29,MATCH(AE370,공차방식!$B$6:$B$29,0),MATCH(RIGHT(AG370,1),공차방식!$C$5:$D$5,0))/1000</f>
        <v>0</v>
      </c>
      <c r="AI370" s="24">
        <f t="shared" ca="1" si="44"/>
        <v>38.225700000000003</v>
      </c>
      <c r="AJ370" s="24">
        <f t="shared" si="45"/>
        <v>38.025700000000001</v>
      </c>
      <c r="AK370" s="24">
        <f t="array" aca="1" ref="AK370" ca="1">ROUND(INDEX(공차방식!T$6:X$50,MATCH(AQ370&amp;AE370,공차방식!R$6:R$50&amp;공차방식!S$6:S$50,0),MATCH(VALUE(LEFT(AG370,1)),공차방식!T$5:X$5,0))/1000,4)</f>
        <v>0.2</v>
      </c>
      <c r="AL370" s="24">
        <f t="shared" si="46"/>
        <v>37.676200000000001</v>
      </c>
      <c r="AM370" s="24">
        <f t="shared" si="47"/>
        <v>37.376199999999997</v>
      </c>
      <c r="AN370" s="24">
        <f t="array" ref="AN370">ROUND(INDEX(공차방식!H$6:L$29,MATCH(AE370,공차방식!B$6:B$29,0),MATCH(VALUE(LEFT(AG370,1)),공차방식!H$5:L$5,0))/1000,4)</f>
        <v>0.3</v>
      </c>
      <c r="AO370" s="24">
        <v>38.530999999999999</v>
      </c>
      <c r="AQ370" s="39">
        <f ca="1">OFFSET(공차방식!R$5,COUNTIF(공차방식!R$6:R$50,"&lt;"&amp;AD370)+1,0)</f>
        <v>45</v>
      </c>
    </row>
    <row r="371" spans="2:43" ht="15" x14ac:dyDescent="0.3">
      <c r="B371" s="72" t="str">
        <f t="shared" si="40"/>
        <v>M85×6</v>
      </c>
      <c r="C371" s="73" t="s">
        <v>212</v>
      </c>
      <c r="D371" s="73" t="s">
        <v>221</v>
      </c>
      <c r="E371" s="71" t="s">
        <v>0</v>
      </c>
      <c r="F371" s="58">
        <v>85</v>
      </c>
      <c r="G371" s="58">
        <v>6</v>
      </c>
      <c r="H371" s="71" t="s">
        <v>133</v>
      </c>
      <c r="I371" s="86" t="s">
        <v>415</v>
      </c>
      <c r="J371" s="58" t="s">
        <v>315</v>
      </c>
      <c r="K371" s="58" t="s">
        <v>491</v>
      </c>
      <c r="L371" s="58">
        <v>85</v>
      </c>
      <c r="M371" s="58">
        <v>6</v>
      </c>
      <c r="N371" s="71">
        <v>60</v>
      </c>
      <c r="O371" s="100">
        <f t="array" ref="O371">IFERROR(INDEX($AD$11:$AO$1485,MATCH($B371&amp;$I371,$Z$11:$Z$1485&amp;$AG$11:$AG$1485,0),MATCH($C371,$AD$9:$AO$9,0)),"-")</f>
        <v>85</v>
      </c>
      <c r="P371" s="58">
        <v>42</v>
      </c>
      <c r="Q371" s="58">
        <v>6</v>
      </c>
      <c r="R371" s="100">
        <f t="array" ref="R371">IFERROR(INDEX($AD$11:$AO$1485,MATCH($B371&amp;$I371,$Z$11:$Z$1485&amp;$AG$11:$AG$1485,0),MATCH($D371,$AD$9:$AO$9,0)),"-")</f>
        <v>81.102900000000005</v>
      </c>
      <c r="S371" s="58">
        <v>33</v>
      </c>
      <c r="T371" s="58">
        <v>15</v>
      </c>
      <c r="U371" s="58">
        <v>6</v>
      </c>
      <c r="V371" s="58">
        <v>8</v>
      </c>
      <c r="W371" s="50">
        <f t="shared" si="42"/>
        <v>36</v>
      </c>
      <c r="X371" s="50">
        <f t="shared" si="43"/>
        <v>18</v>
      </c>
      <c r="Z371" s="23" t="str">
        <f t="shared" si="41"/>
        <v>M40×3</v>
      </c>
      <c r="AA371" s="24" t="s">
        <v>135</v>
      </c>
      <c r="AB371" s="24"/>
      <c r="AC371" s="24"/>
      <c r="AD371" s="23">
        <v>40</v>
      </c>
      <c r="AE371" s="23">
        <v>3</v>
      </c>
      <c r="AF371" s="24">
        <v>60</v>
      </c>
      <c r="AG371" s="29" t="s">
        <v>209</v>
      </c>
      <c r="AH371" s="29">
        <f>INDEX(공차방식!$C$6:$D$29,MATCH(AE371,공차방식!$B$6:$B$29,0),MATCH(RIGHT(AG371,1),공차방식!$C$5:$D$5,0))/1000</f>
        <v>0</v>
      </c>
      <c r="AI371" s="24">
        <f t="shared" ca="1" si="44"/>
        <v>38.316400000000002</v>
      </c>
      <c r="AJ371" s="24">
        <f t="shared" si="45"/>
        <v>38.051400000000001</v>
      </c>
      <c r="AK371" s="24">
        <f t="array" aca="1" ref="AK371" ca="1">ROUND(INDEX(공차방식!T$6:X$50,MATCH(AQ371&amp;AE371,공차방식!R$6:R$50&amp;공차방식!S$6:S$50,0),MATCH(VALUE(LEFT(AG371,1)),공차방식!T$5:X$5,0))/1000,4)</f>
        <v>0.26500000000000001</v>
      </c>
      <c r="AL371" s="24">
        <f t="shared" si="46"/>
        <v>37.252400000000002</v>
      </c>
      <c r="AM371" s="24">
        <f t="shared" si="47"/>
        <v>36.752400000000002</v>
      </c>
      <c r="AN371" s="24">
        <f t="array" ref="AN371">ROUND(INDEX(공차방식!H$6:L$29,MATCH(AE371,공차방식!B$6:B$29,0),MATCH(VALUE(LEFT(AG371,1)),공차방식!H$5:L$5,0))/1000,4)</f>
        <v>0.5</v>
      </c>
      <c r="AO371" s="24">
        <v>38.923000000000002</v>
      </c>
      <c r="AQ371" s="39">
        <f ca="1">OFFSET(공차방식!R$5,COUNTIF(공차방식!R$6:R$50,"&lt;"&amp;AD371)+1,0)</f>
        <v>45</v>
      </c>
    </row>
    <row r="372" spans="2:43" ht="15" x14ac:dyDescent="0.3">
      <c r="B372" s="72" t="str">
        <f t="shared" si="40"/>
        <v>M85×4</v>
      </c>
      <c r="C372" s="73" t="s">
        <v>212</v>
      </c>
      <c r="D372" s="73" t="s">
        <v>221</v>
      </c>
      <c r="E372" s="71" t="s">
        <v>0</v>
      </c>
      <c r="F372" s="58">
        <v>85</v>
      </c>
      <c r="G372" s="58">
        <v>4</v>
      </c>
      <c r="H372" s="71" t="s">
        <v>133</v>
      </c>
      <c r="I372" s="86" t="s">
        <v>415</v>
      </c>
      <c r="J372" s="58" t="s">
        <v>315</v>
      </c>
      <c r="K372" s="58" t="s">
        <v>491</v>
      </c>
      <c r="L372" s="58">
        <v>85</v>
      </c>
      <c r="M372" s="58">
        <v>4</v>
      </c>
      <c r="N372" s="71">
        <v>60</v>
      </c>
      <c r="O372" s="100">
        <f t="array" ref="O372">IFERROR(INDEX($AD$11:$AO$1485,MATCH($B372&amp;$I372,$Z$11:$Z$1485&amp;$AG$11:$AG$1485,0),MATCH($C372,$AD$9:$AO$9,0)),"-")</f>
        <v>85</v>
      </c>
      <c r="P372" s="58">
        <v>30</v>
      </c>
      <c r="Q372" s="58">
        <v>2</v>
      </c>
      <c r="R372" s="100">
        <f t="array" ref="R372">IFERROR(INDEX($AD$11:$AO$1485,MATCH($B372&amp;$I372,$Z$11:$Z$1485&amp;$AG$11:$AG$1485,0),MATCH($D372,$AD$9:$AO$9,0)),"-")</f>
        <v>82.401899999999998</v>
      </c>
      <c r="S372" s="58">
        <v>23</v>
      </c>
      <c r="T372" s="58">
        <v>9</v>
      </c>
      <c r="U372" s="58">
        <v>6</v>
      </c>
      <c r="V372" s="58">
        <v>8</v>
      </c>
      <c r="W372" s="50">
        <f t="shared" si="42"/>
        <v>28</v>
      </c>
      <c r="X372" s="50">
        <f t="shared" si="43"/>
        <v>14</v>
      </c>
      <c r="Z372" s="23" t="str">
        <f t="shared" si="41"/>
        <v>M40×2</v>
      </c>
      <c r="AA372" s="24" t="s">
        <v>135</v>
      </c>
      <c r="AB372" s="24"/>
      <c r="AC372" s="24"/>
      <c r="AD372" s="23">
        <v>40</v>
      </c>
      <c r="AE372" s="23">
        <v>2</v>
      </c>
      <c r="AF372" s="24">
        <v>60</v>
      </c>
      <c r="AG372" s="29" t="s">
        <v>209</v>
      </c>
      <c r="AH372" s="29">
        <f>INDEX(공차방식!$C$6:$D$29,MATCH(AE372,공차방식!$B$6:$B$29,0),MATCH(RIGHT(AG372,1),공차방식!$C$5:$D$5,0))/1000</f>
        <v>0</v>
      </c>
      <c r="AI372" s="24">
        <f t="shared" ca="1" si="44"/>
        <v>38.924999999999997</v>
      </c>
      <c r="AJ372" s="24">
        <f t="shared" si="45"/>
        <v>38.701000000000001</v>
      </c>
      <c r="AK372" s="24">
        <f t="array" aca="1" ref="AK372" ca="1">ROUND(INDEX(공차방식!T$6:X$50,MATCH(AQ372&amp;AE372,공차방식!R$6:R$50&amp;공차방식!S$6:S$50,0),MATCH(VALUE(LEFT(AG372,1)),공차방식!T$5:X$5,0))/1000,4)</f>
        <v>0.224</v>
      </c>
      <c r="AL372" s="24">
        <f t="shared" si="46"/>
        <v>38.209899999999998</v>
      </c>
      <c r="AM372" s="24">
        <f t="shared" si="47"/>
        <v>37.834899999999998</v>
      </c>
      <c r="AN372" s="24">
        <f t="array" ref="AN372">ROUND(INDEX(공차방식!H$6:L$29,MATCH(AE372,공차방식!B$6:B$29,0),MATCH(VALUE(LEFT(AG372,1)),공차방식!H$5:L$5,0))/1000,4)</f>
        <v>0.375</v>
      </c>
      <c r="AO372" s="24">
        <v>39.332000000000001</v>
      </c>
      <c r="AQ372" s="39">
        <f ca="1">OFFSET(공차방식!R$5,COUNTIF(공차방식!R$6:R$50,"&lt;"&amp;AD372)+1,0)</f>
        <v>45</v>
      </c>
    </row>
    <row r="373" spans="2:43" ht="15" x14ac:dyDescent="0.3">
      <c r="B373" s="72" t="str">
        <f t="shared" si="40"/>
        <v>M85×3</v>
      </c>
      <c r="C373" s="73" t="s">
        <v>212</v>
      </c>
      <c r="D373" s="73" t="s">
        <v>221</v>
      </c>
      <c r="E373" s="71" t="s">
        <v>0</v>
      </c>
      <c r="F373" s="58">
        <v>85</v>
      </c>
      <c r="G373" s="58">
        <v>3</v>
      </c>
      <c r="H373" s="71" t="s">
        <v>133</v>
      </c>
      <c r="I373" s="86" t="s">
        <v>415</v>
      </c>
      <c r="J373" s="58" t="s">
        <v>315</v>
      </c>
      <c r="K373" s="58" t="s">
        <v>491</v>
      </c>
      <c r="L373" s="58">
        <v>85</v>
      </c>
      <c r="M373" s="58">
        <v>3</v>
      </c>
      <c r="N373" s="71">
        <v>60</v>
      </c>
      <c r="O373" s="100">
        <f t="array" ref="O373">IFERROR(INDEX($AD$11:$AO$1485,MATCH($B373&amp;$I373,$Z$11:$Z$1485&amp;$AG$11:$AG$1485,0),MATCH($C373,$AD$9:$AO$9,0)),"-")</f>
        <v>85</v>
      </c>
      <c r="P373" s="58">
        <v>30</v>
      </c>
      <c r="Q373" s="58">
        <v>2</v>
      </c>
      <c r="R373" s="100">
        <f t="array" ref="R373">IFERROR(INDEX($AD$11:$AO$1485,MATCH($B373&amp;$I373,$Z$11:$Z$1485&amp;$AG$11:$AG$1485,0),MATCH($D373,$AD$9:$AO$9,0)),"-")</f>
        <v>83.051400000000001</v>
      </c>
      <c r="S373" s="58">
        <v>23</v>
      </c>
      <c r="T373" s="58">
        <v>9</v>
      </c>
      <c r="U373" s="58">
        <v>5</v>
      </c>
      <c r="V373" s="58">
        <v>9</v>
      </c>
      <c r="W373" s="50">
        <f t="shared" si="42"/>
        <v>28</v>
      </c>
      <c r="X373" s="50">
        <f t="shared" si="43"/>
        <v>14</v>
      </c>
      <c r="Z373" s="23" t="str">
        <f t="shared" si="41"/>
        <v>M40×1.5</v>
      </c>
      <c r="AA373" s="24" t="s">
        <v>135</v>
      </c>
      <c r="AB373" s="24"/>
      <c r="AC373" s="24"/>
      <c r="AD373" s="23">
        <v>40</v>
      </c>
      <c r="AE373" s="23">
        <v>1.5</v>
      </c>
      <c r="AF373" s="24">
        <v>60</v>
      </c>
      <c r="AG373" s="29" t="s">
        <v>209</v>
      </c>
      <c r="AH373" s="29">
        <f>INDEX(공차방식!$C$6:$D$29,MATCH(AE373,공차방식!$B$6:$B$29,0),MATCH(RIGHT(AG373,1),공차방식!$C$5:$D$5,0))/1000</f>
        <v>0</v>
      </c>
      <c r="AI373" s="24">
        <f t="shared" ca="1" si="44"/>
        <v>39.225700000000003</v>
      </c>
      <c r="AJ373" s="24">
        <f t="shared" si="45"/>
        <v>39.025700000000001</v>
      </c>
      <c r="AK373" s="24">
        <f t="array" aca="1" ref="AK373" ca="1">ROUND(INDEX(공차방식!T$6:X$50,MATCH(AQ373&amp;AE373,공차방식!R$6:R$50&amp;공차방식!S$6:S$50,0),MATCH(VALUE(LEFT(AG373,1)),공차방식!T$5:X$5,0))/1000,4)</f>
        <v>0.2</v>
      </c>
      <c r="AL373" s="24">
        <f t="shared" si="46"/>
        <v>38.676200000000001</v>
      </c>
      <c r="AM373" s="24">
        <f t="shared" si="47"/>
        <v>38.376199999999997</v>
      </c>
      <c r="AN373" s="24">
        <f t="array" ref="AN373">ROUND(INDEX(공차방식!H$6:L$29,MATCH(AE373,공차방식!B$6:B$29,0),MATCH(VALUE(LEFT(AG373,1)),공차방식!H$5:L$5,0))/1000,4)</f>
        <v>0.3</v>
      </c>
      <c r="AO373" s="24">
        <v>39.530999999999999</v>
      </c>
      <c r="AQ373" s="39">
        <f ca="1">OFFSET(공차방식!R$5,COUNTIF(공차방식!R$6:R$50,"&lt;"&amp;AD373)+1,0)</f>
        <v>45</v>
      </c>
    </row>
    <row r="374" spans="2:43" ht="15" x14ac:dyDescent="0.3">
      <c r="B374" s="72" t="str">
        <f t="shared" si="40"/>
        <v>M85×2</v>
      </c>
      <c r="C374" s="73" t="s">
        <v>212</v>
      </c>
      <c r="D374" s="73" t="s">
        <v>221</v>
      </c>
      <c r="E374" s="71" t="s">
        <v>0</v>
      </c>
      <c r="F374" s="58">
        <v>85</v>
      </c>
      <c r="G374" s="58">
        <v>2</v>
      </c>
      <c r="H374" s="71" t="s">
        <v>133</v>
      </c>
      <c r="I374" s="86" t="s">
        <v>415</v>
      </c>
      <c r="J374" s="58" t="s">
        <v>315</v>
      </c>
      <c r="K374" s="58" t="s">
        <v>491</v>
      </c>
      <c r="L374" s="58">
        <v>85</v>
      </c>
      <c r="M374" s="58">
        <v>2</v>
      </c>
      <c r="N374" s="71">
        <v>60</v>
      </c>
      <c r="O374" s="100">
        <f t="array" ref="O374">IFERROR(INDEX($AD$11:$AO$1485,MATCH($B374&amp;$I374,$Z$11:$Z$1485&amp;$AG$11:$AG$1485,0),MATCH($C374,$AD$9:$AO$9,0)),"-")</f>
        <v>85</v>
      </c>
      <c r="P374" s="58">
        <v>30</v>
      </c>
      <c r="Q374" s="58">
        <v>2</v>
      </c>
      <c r="R374" s="100">
        <f t="array" ref="R374">IFERROR(INDEX($AD$11:$AO$1485,MATCH($B374&amp;$I374,$Z$11:$Z$1485&amp;$AG$11:$AG$1485,0),MATCH($D374,$AD$9:$AO$9,0)),"-")</f>
        <v>83.700999999999993</v>
      </c>
      <c r="S374" s="58">
        <v>23</v>
      </c>
      <c r="T374" s="58">
        <v>9</v>
      </c>
      <c r="U374" s="58">
        <v>5</v>
      </c>
      <c r="V374" s="58">
        <v>10</v>
      </c>
      <c r="W374" s="50">
        <f t="shared" si="42"/>
        <v>28</v>
      </c>
      <c r="X374" s="50">
        <f t="shared" si="43"/>
        <v>14</v>
      </c>
      <c r="Z374" s="23" t="str">
        <f t="shared" si="41"/>
        <v>M42×4</v>
      </c>
      <c r="AA374" s="24" t="s">
        <v>135</v>
      </c>
      <c r="AB374" s="24"/>
      <c r="AC374" s="24"/>
      <c r="AD374" s="23">
        <v>42</v>
      </c>
      <c r="AE374" s="23">
        <v>4</v>
      </c>
      <c r="AF374" s="24">
        <v>60</v>
      </c>
      <c r="AG374" s="29" t="s">
        <v>209</v>
      </c>
      <c r="AH374" s="29">
        <f>INDEX(공차방식!$C$6:$D$29,MATCH(AE374,공차방식!$B$6:$B$29,0),MATCH(RIGHT(AG374,1),공차방식!$C$5:$D$5,0))/1000</f>
        <v>0</v>
      </c>
      <c r="AI374" s="24">
        <f t="shared" ca="1" si="44"/>
        <v>39.701900000000002</v>
      </c>
      <c r="AJ374" s="24">
        <f t="shared" si="45"/>
        <v>39.401899999999998</v>
      </c>
      <c r="AK374" s="24">
        <f t="array" aca="1" ref="AK374" ca="1">ROUND(INDEX(공차방식!T$6:X$50,MATCH(AQ374&amp;AE374,공차방식!R$6:R$50&amp;공차방식!S$6:S$50,0),MATCH(VALUE(LEFT(AG374,1)),공차방식!T$5:X$5,0))/1000,4)</f>
        <v>0.3</v>
      </c>
      <c r="AL374" s="24">
        <f t="shared" si="46"/>
        <v>38.2699</v>
      </c>
      <c r="AM374" s="24">
        <f t="shared" si="47"/>
        <v>37.669899999999998</v>
      </c>
      <c r="AN374" s="24">
        <f t="array" ref="AN374">ROUND(INDEX(공차방식!H$6:L$29,MATCH(AE374,공차방식!B$6:B$29,0),MATCH(VALUE(LEFT(AG374,1)),공차방식!H$5:L$5,0))/1000,4)</f>
        <v>0.6</v>
      </c>
      <c r="AO374" s="24">
        <v>40.509</v>
      </c>
      <c r="AQ374" s="39">
        <f ca="1">OFFSET(공차방식!R$5,COUNTIF(공차방식!R$6:R$50,"&lt;"&amp;AD374)+1,0)</f>
        <v>45</v>
      </c>
    </row>
    <row r="375" spans="2:43" ht="15" x14ac:dyDescent="0.3">
      <c r="B375" s="72" t="str">
        <f t="shared" si="40"/>
        <v>M90×6</v>
      </c>
      <c r="C375" s="73" t="s">
        <v>212</v>
      </c>
      <c r="D375" s="73" t="s">
        <v>221</v>
      </c>
      <c r="E375" s="71" t="s">
        <v>0</v>
      </c>
      <c r="F375" s="58">
        <v>90</v>
      </c>
      <c r="G375" s="58">
        <v>6</v>
      </c>
      <c r="H375" s="71" t="s">
        <v>133</v>
      </c>
      <c r="I375" s="86" t="s">
        <v>415</v>
      </c>
      <c r="J375" s="58" t="s">
        <v>315</v>
      </c>
      <c r="K375" s="58" t="s">
        <v>491</v>
      </c>
      <c r="L375" s="58">
        <v>90</v>
      </c>
      <c r="M375" s="58">
        <v>6</v>
      </c>
      <c r="N375" s="71">
        <v>60</v>
      </c>
      <c r="O375" s="100">
        <f t="array" ref="O375">IFERROR(INDEX($AD$11:$AO$1485,MATCH($B375&amp;$I375,$Z$11:$Z$1485&amp;$AG$11:$AG$1485,0),MATCH($C375,$AD$9:$AO$9,0)),"-")</f>
        <v>90</v>
      </c>
      <c r="P375" s="58">
        <v>42</v>
      </c>
      <c r="Q375" s="58">
        <v>6</v>
      </c>
      <c r="R375" s="100">
        <f t="array" ref="R375">IFERROR(INDEX($AD$11:$AO$1485,MATCH($B375&amp;$I375,$Z$11:$Z$1485&amp;$AG$11:$AG$1485,0),MATCH($D375,$AD$9:$AO$9,0)),"-")</f>
        <v>86.102900000000005</v>
      </c>
      <c r="S375" s="58">
        <v>33</v>
      </c>
      <c r="T375" s="58">
        <v>15</v>
      </c>
      <c r="U375" s="58">
        <v>6</v>
      </c>
      <c r="V375" s="58">
        <v>8</v>
      </c>
      <c r="W375" s="50">
        <f t="shared" si="42"/>
        <v>36</v>
      </c>
      <c r="X375" s="50">
        <f t="shared" si="43"/>
        <v>18</v>
      </c>
      <c r="Z375" s="23" t="str">
        <f t="shared" si="41"/>
        <v>M42×3</v>
      </c>
      <c r="AA375" s="24" t="s">
        <v>135</v>
      </c>
      <c r="AB375" s="24"/>
      <c r="AC375" s="24"/>
      <c r="AD375" s="23">
        <v>42</v>
      </c>
      <c r="AE375" s="23">
        <v>3</v>
      </c>
      <c r="AF375" s="24">
        <v>60</v>
      </c>
      <c r="AG375" s="29" t="s">
        <v>209</v>
      </c>
      <c r="AH375" s="29">
        <f>INDEX(공차방식!$C$6:$D$29,MATCH(AE375,공차방식!$B$6:$B$29,0),MATCH(RIGHT(AG375,1),공차방식!$C$5:$D$5,0))/1000</f>
        <v>0</v>
      </c>
      <c r="AI375" s="24">
        <f t="shared" ca="1" si="44"/>
        <v>40.316400000000002</v>
      </c>
      <c r="AJ375" s="24">
        <f t="shared" si="45"/>
        <v>40.051400000000001</v>
      </c>
      <c r="AK375" s="24">
        <f t="array" aca="1" ref="AK375" ca="1">ROUND(INDEX(공차방식!T$6:X$50,MATCH(AQ375&amp;AE375,공차방식!R$6:R$50&amp;공차방식!S$6:S$50,0),MATCH(VALUE(LEFT(AG375,1)),공차방식!T$5:X$5,0))/1000,4)</f>
        <v>0.26500000000000001</v>
      </c>
      <c r="AL375" s="24">
        <f t="shared" si="46"/>
        <v>39.252400000000002</v>
      </c>
      <c r="AM375" s="24">
        <f t="shared" si="47"/>
        <v>38.752400000000002</v>
      </c>
      <c r="AN375" s="24">
        <f t="array" ref="AN375">ROUND(INDEX(공차방식!H$6:L$29,MATCH(AE375,공차방식!B$6:B$29,0),MATCH(VALUE(LEFT(AG375,1)),공차방식!H$5:L$5,0))/1000,4)</f>
        <v>0.5</v>
      </c>
      <c r="AO375" s="24">
        <v>40.923000000000002</v>
      </c>
      <c r="AQ375" s="39">
        <f ca="1">OFFSET(공차방식!R$5,COUNTIF(공차방식!R$6:R$50,"&lt;"&amp;AD375)+1,0)</f>
        <v>45</v>
      </c>
    </row>
    <row r="376" spans="2:43" ht="15" x14ac:dyDescent="0.3">
      <c r="B376" s="72" t="str">
        <f t="shared" si="40"/>
        <v>M90×4</v>
      </c>
      <c r="C376" s="73" t="s">
        <v>212</v>
      </c>
      <c r="D376" s="73" t="s">
        <v>221</v>
      </c>
      <c r="E376" s="71" t="s">
        <v>0</v>
      </c>
      <c r="F376" s="58">
        <v>90</v>
      </c>
      <c r="G376" s="58">
        <v>4</v>
      </c>
      <c r="H376" s="71" t="s">
        <v>133</v>
      </c>
      <c r="I376" s="86" t="s">
        <v>415</v>
      </c>
      <c r="J376" s="58" t="s">
        <v>315</v>
      </c>
      <c r="K376" s="58" t="s">
        <v>491</v>
      </c>
      <c r="L376" s="58">
        <v>90</v>
      </c>
      <c r="M376" s="58">
        <v>4</v>
      </c>
      <c r="N376" s="71">
        <v>60</v>
      </c>
      <c r="O376" s="100">
        <f t="array" ref="O376">IFERROR(INDEX($AD$11:$AO$1485,MATCH($B376&amp;$I376,$Z$11:$Z$1485&amp;$AG$11:$AG$1485,0),MATCH($C376,$AD$9:$AO$9,0)),"-")</f>
        <v>90</v>
      </c>
      <c r="P376" s="58">
        <v>30</v>
      </c>
      <c r="Q376" s="58">
        <v>2</v>
      </c>
      <c r="R376" s="100">
        <f t="array" ref="R376">IFERROR(INDEX($AD$11:$AO$1485,MATCH($B376&amp;$I376,$Z$11:$Z$1485&amp;$AG$11:$AG$1485,0),MATCH($D376,$AD$9:$AO$9,0)),"-")</f>
        <v>87.401899999999998</v>
      </c>
      <c r="S376" s="58">
        <v>23</v>
      </c>
      <c r="T376" s="58">
        <v>9</v>
      </c>
      <c r="U376" s="58">
        <v>6</v>
      </c>
      <c r="V376" s="58">
        <v>8</v>
      </c>
      <c r="W376" s="50">
        <f t="shared" si="42"/>
        <v>28</v>
      </c>
      <c r="X376" s="50">
        <f t="shared" si="43"/>
        <v>14</v>
      </c>
      <c r="Z376" s="23" t="str">
        <f t="shared" si="41"/>
        <v>M42×2</v>
      </c>
      <c r="AA376" s="24" t="s">
        <v>135</v>
      </c>
      <c r="AB376" s="24"/>
      <c r="AC376" s="24"/>
      <c r="AD376" s="23">
        <v>42</v>
      </c>
      <c r="AE376" s="23">
        <v>2</v>
      </c>
      <c r="AF376" s="24">
        <v>60</v>
      </c>
      <c r="AG376" s="29" t="s">
        <v>209</v>
      </c>
      <c r="AH376" s="29">
        <f>INDEX(공차방식!$C$6:$D$29,MATCH(AE376,공차방식!$B$6:$B$29,0),MATCH(RIGHT(AG376,1),공차방식!$C$5:$D$5,0))/1000</f>
        <v>0</v>
      </c>
      <c r="AI376" s="24">
        <f t="shared" ca="1" si="44"/>
        <v>40.924999999999997</v>
      </c>
      <c r="AJ376" s="24">
        <f t="shared" si="45"/>
        <v>40.701000000000001</v>
      </c>
      <c r="AK376" s="24">
        <f t="array" aca="1" ref="AK376" ca="1">ROUND(INDEX(공차방식!T$6:X$50,MATCH(AQ376&amp;AE376,공차방식!R$6:R$50&amp;공차방식!S$6:S$50,0),MATCH(VALUE(LEFT(AG376,1)),공차방식!T$5:X$5,0))/1000,4)</f>
        <v>0.224</v>
      </c>
      <c r="AL376" s="24">
        <f t="shared" si="46"/>
        <v>40.209899999999998</v>
      </c>
      <c r="AM376" s="24">
        <f t="shared" si="47"/>
        <v>39.834899999999998</v>
      </c>
      <c r="AN376" s="24">
        <f t="array" ref="AN376">ROUND(INDEX(공차방식!H$6:L$29,MATCH(AE376,공차방식!B$6:B$29,0),MATCH(VALUE(LEFT(AG376,1)),공차방식!H$5:L$5,0))/1000,4)</f>
        <v>0.375</v>
      </c>
      <c r="AO376" s="24">
        <v>41.332000000000001</v>
      </c>
      <c r="AQ376" s="39">
        <f ca="1">OFFSET(공차방식!R$5,COUNTIF(공차방식!R$6:R$50,"&lt;"&amp;AD376)+1,0)</f>
        <v>45</v>
      </c>
    </row>
    <row r="377" spans="2:43" ht="15" x14ac:dyDescent="0.3">
      <c r="B377" s="72" t="str">
        <f t="shared" si="40"/>
        <v>M90×3</v>
      </c>
      <c r="C377" s="73" t="s">
        <v>212</v>
      </c>
      <c r="D377" s="73" t="s">
        <v>221</v>
      </c>
      <c r="E377" s="71" t="s">
        <v>0</v>
      </c>
      <c r="F377" s="58">
        <v>90</v>
      </c>
      <c r="G377" s="58">
        <v>3</v>
      </c>
      <c r="H377" s="71" t="s">
        <v>133</v>
      </c>
      <c r="I377" s="86" t="s">
        <v>415</v>
      </c>
      <c r="J377" s="58" t="s">
        <v>315</v>
      </c>
      <c r="K377" s="58" t="s">
        <v>491</v>
      </c>
      <c r="L377" s="58">
        <v>90</v>
      </c>
      <c r="M377" s="58">
        <v>3</v>
      </c>
      <c r="N377" s="71">
        <v>60</v>
      </c>
      <c r="O377" s="100">
        <f t="array" ref="O377">IFERROR(INDEX($AD$11:$AO$1485,MATCH($B377&amp;$I377,$Z$11:$Z$1485&amp;$AG$11:$AG$1485,0),MATCH($C377,$AD$9:$AO$9,0)),"-")</f>
        <v>90</v>
      </c>
      <c r="P377" s="58">
        <v>30</v>
      </c>
      <c r="Q377" s="58">
        <v>2</v>
      </c>
      <c r="R377" s="100">
        <f t="array" ref="R377">IFERROR(INDEX($AD$11:$AO$1485,MATCH($B377&amp;$I377,$Z$11:$Z$1485&amp;$AG$11:$AG$1485,0),MATCH($D377,$AD$9:$AO$9,0)),"-")</f>
        <v>88.051400000000001</v>
      </c>
      <c r="S377" s="58">
        <v>23</v>
      </c>
      <c r="T377" s="58">
        <v>9</v>
      </c>
      <c r="U377" s="58">
        <v>5</v>
      </c>
      <c r="V377" s="58">
        <v>9</v>
      </c>
      <c r="W377" s="50">
        <f t="shared" si="42"/>
        <v>28</v>
      </c>
      <c r="X377" s="50">
        <f t="shared" si="43"/>
        <v>14</v>
      </c>
      <c r="Z377" s="23" t="str">
        <f t="shared" si="41"/>
        <v>M42×1.5</v>
      </c>
      <c r="AA377" s="24" t="s">
        <v>135</v>
      </c>
      <c r="AB377" s="24"/>
      <c r="AC377" s="24"/>
      <c r="AD377" s="23">
        <v>42</v>
      </c>
      <c r="AE377" s="23">
        <v>1.5</v>
      </c>
      <c r="AF377" s="24">
        <v>60</v>
      </c>
      <c r="AG377" s="29" t="s">
        <v>209</v>
      </c>
      <c r="AH377" s="29">
        <f>INDEX(공차방식!$C$6:$D$29,MATCH(AE377,공차방식!$B$6:$B$29,0),MATCH(RIGHT(AG377,1),공차방식!$C$5:$D$5,0))/1000</f>
        <v>0</v>
      </c>
      <c r="AI377" s="24">
        <f t="shared" ca="1" si="44"/>
        <v>41.225700000000003</v>
      </c>
      <c r="AJ377" s="24">
        <f t="shared" si="45"/>
        <v>41.025700000000001</v>
      </c>
      <c r="AK377" s="24">
        <f t="array" aca="1" ref="AK377" ca="1">ROUND(INDEX(공차방식!T$6:X$50,MATCH(AQ377&amp;AE377,공차방식!R$6:R$50&amp;공차방식!S$6:S$50,0),MATCH(VALUE(LEFT(AG377,1)),공차방식!T$5:X$5,0))/1000,4)</f>
        <v>0.2</v>
      </c>
      <c r="AL377" s="24">
        <f t="shared" si="46"/>
        <v>40.676200000000001</v>
      </c>
      <c r="AM377" s="24">
        <f t="shared" si="47"/>
        <v>40.376199999999997</v>
      </c>
      <c r="AN377" s="24">
        <f t="array" ref="AN377">ROUND(INDEX(공차방식!H$6:L$29,MATCH(AE377,공차방식!B$6:B$29,0),MATCH(VALUE(LEFT(AG377,1)),공차방식!H$5:L$5,0))/1000,4)</f>
        <v>0.3</v>
      </c>
      <c r="AO377" s="24">
        <v>41.530999999999999</v>
      </c>
      <c r="AQ377" s="39">
        <f ca="1">OFFSET(공차방식!R$5,COUNTIF(공차방식!R$6:R$50,"&lt;"&amp;AD377)+1,0)</f>
        <v>45</v>
      </c>
    </row>
    <row r="378" spans="2:43" ht="15" x14ac:dyDescent="0.3">
      <c r="B378" s="72" t="str">
        <f t="shared" si="40"/>
        <v>M90×2</v>
      </c>
      <c r="C378" s="73" t="s">
        <v>212</v>
      </c>
      <c r="D378" s="73" t="s">
        <v>221</v>
      </c>
      <c r="E378" s="71" t="s">
        <v>0</v>
      </c>
      <c r="F378" s="58">
        <v>90</v>
      </c>
      <c r="G378" s="58">
        <v>2</v>
      </c>
      <c r="H378" s="71" t="s">
        <v>133</v>
      </c>
      <c r="I378" s="86" t="s">
        <v>415</v>
      </c>
      <c r="J378" s="58" t="s">
        <v>315</v>
      </c>
      <c r="K378" s="58" t="s">
        <v>491</v>
      </c>
      <c r="L378" s="58">
        <v>90</v>
      </c>
      <c r="M378" s="58">
        <v>2</v>
      </c>
      <c r="N378" s="71">
        <v>60</v>
      </c>
      <c r="O378" s="100">
        <f t="array" ref="O378">IFERROR(INDEX($AD$11:$AO$1485,MATCH($B378&amp;$I378,$Z$11:$Z$1485&amp;$AG$11:$AG$1485,0),MATCH($C378,$AD$9:$AO$9,0)),"-")</f>
        <v>90</v>
      </c>
      <c r="P378" s="58">
        <v>30</v>
      </c>
      <c r="Q378" s="58">
        <v>2</v>
      </c>
      <c r="R378" s="100">
        <f t="array" ref="R378">IFERROR(INDEX($AD$11:$AO$1485,MATCH($B378&amp;$I378,$Z$11:$Z$1485&amp;$AG$11:$AG$1485,0),MATCH($D378,$AD$9:$AO$9,0)),"-")</f>
        <v>88.700999999999993</v>
      </c>
      <c r="S378" s="58">
        <v>23</v>
      </c>
      <c r="T378" s="58">
        <v>9</v>
      </c>
      <c r="U378" s="58">
        <v>5</v>
      </c>
      <c r="V378" s="58">
        <v>10</v>
      </c>
      <c r="W378" s="50">
        <f t="shared" si="42"/>
        <v>28</v>
      </c>
      <c r="X378" s="50">
        <f t="shared" si="43"/>
        <v>14</v>
      </c>
      <c r="Z378" s="23" t="str">
        <f t="shared" si="41"/>
        <v>M45×4</v>
      </c>
      <c r="AA378" s="24" t="s">
        <v>135</v>
      </c>
      <c r="AB378" s="24"/>
      <c r="AC378" s="24"/>
      <c r="AD378" s="23">
        <v>45</v>
      </c>
      <c r="AE378" s="23">
        <v>4</v>
      </c>
      <c r="AF378" s="24">
        <v>60</v>
      </c>
      <c r="AG378" s="29" t="s">
        <v>209</v>
      </c>
      <c r="AH378" s="29">
        <f>INDEX(공차방식!$C$6:$D$29,MATCH(AE378,공차방식!$B$6:$B$29,0),MATCH(RIGHT(AG378,1),공차방식!$C$5:$D$5,0))/1000</f>
        <v>0</v>
      </c>
      <c r="AI378" s="24">
        <f t="shared" ca="1" si="44"/>
        <v>42.701900000000002</v>
      </c>
      <c r="AJ378" s="24">
        <f t="shared" si="45"/>
        <v>42.401899999999998</v>
      </c>
      <c r="AK378" s="24">
        <f t="array" aca="1" ref="AK378" ca="1">ROUND(INDEX(공차방식!T$6:X$50,MATCH(AQ378&amp;AE378,공차방식!R$6:R$50&amp;공차방식!S$6:S$50,0),MATCH(VALUE(LEFT(AG378,1)),공차방식!T$5:X$5,0))/1000,4)</f>
        <v>0.3</v>
      </c>
      <c r="AL378" s="24">
        <f t="shared" si="46"/>
        <v>41.2699</v>
      </c>
      <c r="AM378" s="24">
        <f t="shared" si="47"/>
        <v>40.669899999999998</v>
      </c>
      <c r="AN378" s="24">
        <f t="array" ref="AN378">ROUND(INDEX(공차방식!H$6:L$29,MATCH(AE378,공차방식!B$6:B$29,0),MATCH(VALUE(LEFT(AG378,1)),공차방식!H$5:L$5,0))/1000,4)</f>
        <v>0.6</v>
      </c>
      <c r="AO378" s="24">
        <v>43.509</v>
      </c>
      <c r="AQ378" s="39">
        <f ca="1">OFFSET(공차방식!R$5,COUNTIF(공차방식!R$6:R$50,"&lt;"&amp;AD378)+1,0)</f>
        <v>45</v>
      </c>
    </row>
    <row r="379" spans="2:43" ht="15" x14ac:dyDescent="0.3">
      <c r="B379" s="72" t="str">
        <f t="shared" si="40"/>
        <v>M95×6</v>
      </c>
      <c r="C379" s="73" t="s">
        <v>212</v>
      </c>
      <c r="D379" s="73" t="s">
        <v>221</v>
      </c>
      <c r="E379" s="71" t="s">
        <v>0</v>
      </c>
      <c r="F379" s="58">
        <v>95</v>
      </c>
      <c r="G379" s="58">
        <v>6</v>
      </c>
      <c r="H379" s="71" t="s">
        <v>133</v>
      </c>
      <c r="I379" s="86" t="s">
        <v>415</v>
      </c>
      <c r="J379" s="58" t="s">
        <v>315</v>
      </c>
      <c r="K379" s="58" t="s">
        <v>491</v>
      </c>
      <c r="L379" s="58">
        <v>95</v>
      </c>
      <c r="M379" s="58">
        <v>6</v>
      </c>
      <c r="N379" s="71">
        <v>60</v>
      </c>
      <c r="O379" s="100">
        <f t="array" ref="O379">IFERROR(INDEX($AD$11:$AO$1485,MATCH($B379&amp;$I379,$Z$11:$Z$1485&amp;$AG$11:$AG$1485,0),MATCH($C379,$AD$9:$AO$9,0)),"-")</f>
        <v>95</v>
      </c>
      <c r="P379" s="58">
        <v>42</v>
      </c>
      <c r="Q379" s="58">
        <v>6</v>
      </c>
      <c r="R379" s="100">
        <f t="array" ref="R379">IFERROR(INDEX($AD$11:$AO$1485,MATCH($B379&amp;$I379,$Z$11:$Z$1485&amp;$AG$11:$AG$1485,0),MATCH($D379,$AD$9:$AO$9,0)),"-")</f>
        <v>91.102900000000005</v>
      </c>
      <c r="S379" s="58">
        <v>33</v>
      </c>
      <c r="T379" s="58">
        <v>15</v>
      </c>
      <c r="U379" s="58">
        <v>6</v>
      </c>
      <c r="V379" s="58">
        <v>8</v>
      </c>
      <c r="W379" s="50">
        <f t="shared" si="42"/>
        <v>36</v>
      </c>
      <c r="X379" s="50">
        <f t="shared" si="43"/>
        <v>18</v>
      </c>
      <c r="Z379" s="23" t="str">
        <f t="shared" si="41"/>
        <v>M45×3</v>
      </c>
      <c r="AA379" s="24" t="s">
        <v>135</v>
      </c>
      <c r="AB379" s="24"/>
      <c r="AC379" s="24"/>
      <c r="AD379" s="23">
        <v>45</v>
      </c>
      <c r="AE379" s="23">
        <v>3</v>
      </c>
      <c r="AF379" s="24">
        <v>60</v>
      </c>
      <c r="AG379" s="29" t="s">
        <v>209</v>
      </c>
      <c r="AH379" s="29">
        <f>INDEX(공차방식!$C$6:$D$29,MATCH(AE379,공차방식!$B$6:$B$29,0),MATCH(RIGHT(AG379,1),공차방식!$C$5:$D$5,0))/1000</f>
        <v>0</v>
      </c>
      <c r="AI379" s="24">
        <f t="shared" ca="1" si="44"/>
        <v>43.316400000000002</v>
      </c>
      <c r="AJ379" s="24">
        <f t="shared" si="45"/>
        <v>43.051400000000001</v>
      </c>
      <c r="AK379" s="24">
        <f t="array" aca="1" ref="AK379" ca="1">ROUND(INDEX(공차방식!T$6:X$50,MATCH(AQ379&amp;AE379,공차방식!R$6:R$50&amp;공차방식!S$6:S$50,0),MATCH(VALUE(LEFT(AG379,1)),공차방식!T$5:X$5,0))/1000,4)</f>
        <v>0.26500000000000001</v>
      </c>
      <c r="AL379" s="24">
        <f t="shared" si="46"/>
        <v>42.252400000000002</v>
      </c>
      <c r="AM379" s="24">
        <f t="shared" si="47"/>
        <v>41.752400000000002</v>
      </c>
      <c r="AN379" s="24">
        <f t="array" ref="AN379">ROUND(INDEX(공차방식!H$6:L$29,MATCH(AE379,공차방식!B$6:B$29,0),MATCH(VALUE(LEFT(AG379,1)),공차방식!H$5:L$5,0))/1000,4)</f>
        <v>0.5</v>
      </c>
      <c r="AO379" s="24">
        <v>43.923000000000002</v>
      </c>
      <c r="AQ379" s="39">
        <f ca="1">OFFSET(공차방식!R$5,COUNTIF(공차방식!R$6:R$50,"&lt;"&amp;AD379)+1,0)</f>
        <v>45</v>
      </c>
    </row>
    <row r="380" spans="2:43" ht="15" x14ac:dyDescent="0.3">
      <c r="B380" s="72" t="str">
        <f t="shared" si="40"/>
        <v>M95×4</v>
      </c>
      <c r="C380" s="73" t="s">
        <v>212</v>
      </c>
      <c r="D380" s="73" t="s">
        <v>221</v>
      </c>
      <c r="E380" s="71" t="s">
        <v>0</v>
      </c>
      <c r="F380" s="58">
        <v>95</v>
      </c>
      <c r="G380" s="58">
        <v>4</v>
      </c>
      <c r="H380" s="71" t="s">
        <v>133</v>
      </c>
      <c r="I380" s="86" t="s">
        <v>415</v>
      </c>
      <c r="J380" s="58" t="s">
        <v>315</v>
      </c>
      <c r="K380" s="58" t="s">
        <v>491</v>
      </c>
      <c r="L380" s="58">
        <v>95</v>
      </c>
      <c r="M380" s="58">
        <v>4</v>
      </c>
      <c r="N380" s="71">
        <v>60</v>
      </c>
      <c r="O380" s="100">
        <f t="array" ref="O380">IFERROR(INDEX($AD$11:$AO$1485,MATCH($B380&amp;$I380,$Z$11:$Z$1485&amp;$AG$11:$AG$1485,0),MATCH($C380,$AD$9:$AO$9,0)),"-")</f>
        <v>95</v>
      </c>
      <c r="P380" s="58">
        <v>42</v>
      </c>
      <c r="Q380" s="58">
        <v>6</v>
      </c>
      <c r="R380" s="100">
        <f t="array" ref="R380">IFERROR(INDEX($AD$11:$AO$1485,MATCH($B380&amp;$I380,$Z$11:$Z$1485&amp;$AG$11:$AG$1485,0),MATCH($D380,$AD$9:$AO$9,0)),"-")</f>
        <v>92.401899999999998</v>
      </c>
      <c r="S380" s="58">
        <v>33</v>
      </c>
      <c r="T380" s="58">
        <v>15</v>
      </c>
      <c r="U380" s="58">
        <v>6</v>
      </c>
      <c r="V380" s="58">
        <v>8</v>
      </c>
      <c r="W380" s="50">
        <f t="shared" si="42"/>
        <v>36</v>
      </c>
      <c r="X380" s="50">
        <f t="shared" si="43"/>
        <v>18</v>
      </c>
      <c r="Z380" s="23" t="str">
        <f t="shared" si="41"/>
        <v>M45×2</v>
      </c>
      <c r="AA380" s="24" t="s">
        <v>135</v>
      </c>
      <c r="AB380" s="24"/>
      <c r="AC380" s="24"/>
      <c r="AD380" s="23">
        <v>45</v>
      </c>
      <c r="AE380" s="23">
        <v>2</v>
      </c>
      <c r="AF380" s="24">
        <v>60</v>
      </c>
      <c r="AG380" s="29" t="s">
        <v>209</v>
      </c>
      <c r="AH380" s="29">
        <f>INDEX(공차방식!$C$6:$D$29,MATCH(AE380,공차방식!$B$6:$B$29,0),MATCH(RIGHT(AG380,1),공차방식!$C$5:$D$5,0))/1000</f>
        <v>0</v>
      </c>
      <c r="AI380" s="24">
        <f t="shared" ca="1" si="44"/>
        <v>43.924999999999997</v>
      </c>
      <c r="AJ380" s="24">
        <f t="shared" si="45"/>
        <v>43.701000000000001</v>
      </c>
      <c r="AK380" s="24">
        <f t="array" aca="1" ref="AK380" ca="1">ROUND(INDEX(공차방식!T$6:X$50,MATCH(AQ380&amp;AE380,공차방식!R$6:R$50&amp;공차방식!S$6:S$50,0),MATCH(VALUE(LEFT(AG380,1)),공차방식!T$5:X$5,0))/1000,4)</f>
        <v>0.224</v>
      </c>
      <c r="AL380" s="24">
        <f t="shared" si="46"/>
        <v>43.209899999999998</v>
      </c>
      <c r="AM380" s="24">
        <f t="shared" si="47"/>
        <v>42.834899999999998</v>
      </c>
      <c r="AN380" s="24">
        <f t="array" ref="AN380">ROUND(INDEX(공차방식!H$6:L$29,MATCH(AE380,공차방식!B$6:B$29,0),MATCH(VALUE(LEFT(AG380,1)),공차방식!H$5:L$5,0))/1000,4)</f>
        <v>0.375</v>
      </c>
      <c r="AO380" s="24">
        <v>44.332000000000001</v>
      </c>
      <c r="AQ380" s="39">
        <f ca="1">OFFSET(공차방식!R$5,COUNTIF(공차방식!R$6:R$50,"&lt;"&amp;AD380)+1,0)</f>
        <v>45</v>
      </c>
    </row>
    <row r="381" spans="2:43" ht="15" x14ac:dyDescent="0.3">
      <c r="B381" s="72" t="str">
        <f t="shared" si="40"/>
        <v>M95×3</v>
      </c>
      <c r="C381" s="73" t="s">
        <v>212</v>
      </c>
      <c r="D381" s="73" t="s">
        <v>221</v>
      </c>
      <c r="E381" s="71" t="s">
        <v>0</v>
      </c>
      <c r="F381" s="58">
        <v>95</v>
      </c>
      <c r="G381" s="58">
        <v>3</v>
      </c>
      <c r="H381" s="71" t="s">
        <v>133</v>
      </c>
      <c r="I381" s="86" t="s">
        <v>415</v>
      </c>
      <c r="J381" s="58" t="s">
        <v>315</v>
      </c>
      <c r="K381" s="58" t="s">
        <v>491</v>
      </c>
      <c r="L381" s="58">
        <v>95</v>
      </c>
      <c r="M381" s="58">
        <v>3</v>
      </c>
      <c r="N381" s="71">
        <v>60</v>
      </c>
      <c r="O381" s="100">
        <f t="array" ref="O381">IFERROR(INDEX($AD$11:$AO$1485,MATCH($B381&amp;$I381,$Z$11:$Z$1485&amp;$AG$11:$AG$1485,0),MATCH($C381,$AD$9:$AO$9,0)),"-")</f>
        <v>95</v>
      </c>
      <c r="P381" s="58">
        <v>30</v>
      </c>
      <c r="Q381" s="58">
        <v>2</v>
      </c>
      <c r="R381" s="100">
        <f t="array" ref="R381">IFERROR(INDEX($AD$11:$AO$1485,MATCH($B381&amp;$I381,$Z$11:$Z$1485&amp;$AG$11:$AG$1485,0),MATCH($D381,$AD$9:$AO$9,0)),"-")</f>
        <v>93.051400000000001</v>
      </c>
      <c r="S381" s="58">
        <v>23</v>
      </c>
      <c r="T381" s="58">
        <v>9</v>
      </c>
      <c r="U381" s="58">
        <v>5</v>
      </c>
      <c r="V381" s="58">
        <v>9</v>
      </c>
      <c r="W381" s="50">
        <f t="shared" si="42"/>
        <v>28</v>
      </c>
      <c r="X381" s="50">
        <f t="shared" si="43"/>
        <v>14</v>
      </c>
      <c r="Z381" s="23" t="str">
        <f t="shared" si="41"/>
        <v>M45×1.5</v>
      </c>
      <c r="AA381" s="24" t="s">
        <v>135</v>
      </c>
      <c r="AB381" s="24"/>
      <c r="AC381" s="24"/>
      <c r="AD381" s="23">
        <v>45</v>
      </c>
      <c r="AE381" s="23">
        <v>1.5</v>
      </c>
      <c r="AF381" s="24">
        <v>60</v>
      </c>
      <c r="AG381" s="29" t="s">
        <v>209</v>
      </c>
      <c r="AH381" s="29">
        <f>INDEX(공차방식!$C$6:$D$29,MATCH(AE381,공차방식!$B$6:$B$29,0),MATCH(RIGHT(AG381,1),공차방식!$C$5:$D$5,0))/1000</f>
        <v>0</v>
      </c>
      <c r="AI381" s="24">
        <f t="shared" ca="1" si="44"/>
        <v>44.225700000000003</v>
      </c>
      <c r="AJ381" s="24">
        <f t="shared" si="45"/>
        <v>44.025700000000001</v>
      </c>
      <c r="AK381" s="24">
        <f t="array" aca="1" ref="AK381" ca="1">ROUND(INDEX(공차방식!T$6:X$50,MATCH(AQ381&amp;AE381,공차방식!R$6:R$50&amp;공차방식!S$6:S$50,0),MATCH(VALUE(LEFT(AG381,1)),공차방식!T$5:X$5,0))/1000,4)</f>
        <v>0.2</v>
      </c>
      <c r="AL381" s="24">
        <f t="shared" si="46"/>
        <v>43.676200000000001</v>
      </c>
      <c r="AM381" s="24">
        <f t="shared" si="47"/>
        <v>43.376199999999997</v>
      </c>
      <c r="AN381" s="24">
        <f t="array" ref="AN381">ROUND(INDEX(공차방식!H$6:L$29,MATCH(AE381,공차방식!B$6:B$29,0),MATCH(VALUE(LEFT(AG381,1)),공차방식!H$5:L$5,0))/1000,4)</f>
        <v>0.3</v>
      </c>
      <c r="AO381" s="24">
        <v>44.530999999999999</v>
      </c>
      <c r="AQ381" s="39">
        <f ca="1">OFFSET(공차방식!R$5,COUNTIF(공차방식!R$6:R$50,"&lt;"&amp;AD381)+1,0)</f>
        <v>45</v>
      </c>
    </row>
    <row r="382" spans="2:43" ht="15" x14ac:dyDescent="0.3">
      <c r="B382" s="72" t="str">
        <f t="shared" si="40"/>
        <v>M95×2</v>
      </c>
      <c r="C382" s="73" t="s">
        <v>212</v>
      </c>
      <c r="D382" s="73" t="s">
        <v>221</v>
      </c>
      <c r="E382" s="71" t="s">
        <v>0</v>
      </c>
      <c r="F382" s="58">
        <v>95</v>
      </c>
      <c r="G382" s="58">
        <v>2</v>
      </c>
      <c r="H382" s="71" t="s">
        <v>133</v>
      </c>
      <c r="I382" s="86" t="s">
        <v>415</v>
      </c>
      <c r="J382" s="58" t="s">
        <v>315</v>
      </c>
      <c r="K382" s="58" t="s">
        <v>491</v>
      </c>
      <c r="L382" s="58">
        <v>95</v>
      </c>
      <c r="M382" s="58">
        <v>2</v>
      </c>
      <c r="N382" s="71">
        <v>60</v>
      </c>
      <c r="O382" s="100">
        <f t="array" ref="O382">IFERROR(INDEX($AD$11:$AO$1485,MATCH($B382&amp;$I382,$Z$11:$Z$1485&amp;$AG$11:$AG$1485,0),MATCH($C382,$AD$9:$AO$9,0)),"-")</f>
        <v>95</v>
      </c>
      <c r="P382" s="58">
        <v>30</v>
      </c>
      <c r="Q382" s="58">
        <v>2</v>
      </c>
      <c r="R382" s="100">
        <f t="array" ref="R382">IFERROR(INDEX($AD$11:$AO$1485,MATCH($B382&amp;$I382,$Z$11:$Z$1485&amp;$AG$11:$AG$1485,0),MATCH($D382,$AD$9:$AO$9,0)),"-")</f>
        <v>93.700999999999993</v>
      </c>
      <c r="S382" s="58">
        <v>23</v>
      </c>
      <c r="T382" s="58">
        <v>9</v>
      </c>
      <c r="U382" s="58">
        <v>5</v>
      </c>
      <c r="V382" s="58">
        <v>10</v>
      </c>
      <c r="W382" s="50">
        <f t="shared" si="42"/>
        <v>28</v>
      </c>
      <c r="X382" s="50">
        <f t="shared" si="43"/>
        <v>14</v>
      </c>
      <c r="Z382" s="23" t="str">
        <f t="shared" si="41"/>
        <v>M48×4</v>
      </c>
      <c r="AA382" s="24" t="s">
        <v>135</v>
      </c>
      <c r="AB382" s="24"/>
      <c r="AC382" s="24"/>
      <c r="AD382" s="23">
        <v>48</v>
      </c>
      <c r="AE382" s="23">
        <v>4</v>
      </c>
      <c r="AF382" s="24">
        <v>60</v>
      </c>
      <c r="AG382" s="29" t="s">
        <v>209</v>
      </c>
      <c r="AH382" s="29">
        <f>INDEX(공차방식!$C$6:$D$29,MATCH(AE382,공차방식!$B$6:$B$29,0),MATCH(RIGHT(AG382,1),공차방식!$C$5:$D$5,0))/1000</f>
        <v>0</v>
      </c>
      <c r="AI382" s="24">
        <f t="shared" ca="1" si="44"/>
        <v>45.716900000000003</v>
      </c>
      <c r="AJ382" s="24">
        <f t="shared" si="45"/>
        <v>45.401899999999998</v>
      </c>
      <c r="AK382" s="24">
        <f t="array" aca="1" ref="AK382" ca="1">ROUND(INDEX(공차방식!T$6:X$50,MATCH(AQ382&amp;AE382,공차방식!R$6:R$50&amp;공차방식!S$6:S$50,0),MATCH(VALUE(LEFT(AG382,1)),공차방식!T$5:X$5,0))/1000,4)</f>
        <v>0.315</v>
      </c>
      <c r="AL382" s="24">
        <f t="shared" si="46"/>
        <v>44.2699</v>
      </c>
      <c r="AM382" s="24">
        <f t="shared" si="47"/>
        <v>43.669899999999998</v>
      </c>
      <c r="AN382" s="24">
        <f t="array" ref="AN382">ROUND(INDEX(공차방식!H$6:L$29,MATCH(AE382,공차방식!B$6:B$29,0),MATCH(VALUE(LEFT(AG382,1)),공차방식!H$5:L$5,0))/1000,4)</f>
        <v>0.6</v>
      </c>
      <c r="AO382" s="24">
        <v>46.524000000000001</v>
      </c>
      <c r="AQ382" s="39">
        <f ca="1">OFFSET(공차방식!R$5,COUNTIF(공차방식!R$6:R$50,"&lt;"&amp;AD382)+1,0)</f>
        <v>90</v>
      </c>
    </row>
    <row r="383" spans="2:43" ht="15" x14ac:dyDescent="0.3">
      <c r="B383" s="72" t="str">
        <f t="shared" si="40"/>
        <v>M100×6</v>
      </c>
      <c r="C383" s="73" t="s">
        <v>212</v>
      </c>
      <c r="D383" s="73" t="s">
        <v>221</v>
      </c>
      <c r="E383" s="71" t="s">
        <v>0</v>
      </c>
      <c r="F383" s="58">
        <v>100</v>
      </c>
      <c r="G383" s="58">
        <v>6</v>
      </c>
      <c r="H383" s="71" t="s">
        <v>133</v>
      </c>
      <c r="I383" s="86" t="s">
        <v>415</v>
      </c>
      <c r="J383" s="58" t="s">
        <v>315</v>
      </c>
      <c r="K383" s="58" t="s">
        <v>491</v>
      </c>
      <c r="L383" s="58">
        <v>100</v>
      </c>
      <c r="M383" s="58">
        <v>6</v>
      </c>
      <c r="N383" s="71">
        <v>60</v>
      </c>
      <c r="O383" s="100">
        <f t="array" ref="O383">IFERROR(INDEX($AD$11:$AO$1485,MATCH($B383&amp;$I383,$Z$11:$Z$1485&amp;$AG$11:$AG$1485,0),MATCH($C383,$AD$9:$AO$9,0)),"-")</f>
        <v>100</v>
      </c>
      <c r="P383" s="58">
        <v>42</v>
      </c>
      <c r="Q383" s="58">
        <v>6</v>
      </c>
      <c r="R383" s="100">
        <f t="array" ref="R383">IFERROR(INDEX($AD$11:$AO$1485,MATCH($B383&amp;$I383,$Z$11:$Z$1485&amp;$AG$11:$AG$1485,0),MATCH($D383,$AD$9:$AO$9,0)),"-")</f>
        <v>96.102900000000005</v>
      </c>
      <c r="S383" s="58">
        <v>33</v>
      </c>
      <c r="T383" s="58">
        <v>15</v>
      </c>
      <c r="U383" s="58">
        <v>6</v>
      </c>
      <c r="V383" s="58">
        <v>8</v>
      </c>
      <c r="W383" s="50">
        <f t="shared" si="42"/>
        <v>36</v>
      </c>
      <c r="X383" s="50">
        <f t="shared" si="43"/>
        <v>18</v>
      </c>
      <c r="Z383" s="23" t="str">
        <f t="shared" si="41"/>
        <v>M48×3</v>
      </c>
      <c r="AA383" s="24" t="s">
        <v>135</v>
      </c>
      <c r="AB383" s="24"/>
      <c r="AC383" s="24"/>
      <c r="AD383" s="23">
        <v>48</v>
      </c>
      <c r="AE383" s="23">
        <v>3</v>
      </c>
      <c r="AF383" s="24">
        <v>60</v>
      </c>
      <c r="AG383" s="29" t="s">
        <v>209</v>
      </c>
      <c r="AH383" s="29">
        <f>INDEX(공차방식!$C$6:$D$29,MATCH(AE383,공차방식!$B$6:$B$29,0),MATCH(RIGHT(AG383,1),공차방식!$C$5:$D$5,0))/1000</f>
        <v>0</v>
      </c>
      <c r="AI383" s="24">
        <f t="shared" ca="1" si="44"/>
        <v>46.331400000000002</v>
      </c>
      <c r="AJ383" s="24">
        <f t="shared" si="45"/>
        <v>46.051400000000001</v>
      </c>
      <c r="AK383" s="24">
        <f t="array" aca="1" ref="AK383" ca="1">ROUND(INDEX(공차방식!T$6:X$50,MATCH(AQ383&amp;AE383,공차방식!R$6:R$50&amp;공차방식!S$6:S$50,0),MATCH(VALUE(LEFT(AG383,1)),공차방식!T$5:X$5,0))/1000,4)</f>
        <v>0.28000000000000003</v>
      </c>
      <c r="AL383" s="24">
        <f t="shared" si="46"/>
        <v>45.252400000000002</v>
      </c>
      <c r="AM383" s="24">
        <f t="shared" si="47"/>
        <v>44.752400000000002</v>
      </c>
      <c r="AN383" s="24">
        <f t="array" ref="AN383">ROUND(INDEX(공차방식!H$6:L$29,MATCH(AE383,공차방식!B$6:B$29,0),MATCH(VALUE(LEFT(AG383,1)),공차방식!H$5:L$5,0))/1000,4)</f>
        <v>0.5</v>
      </c>
      <c r="AO383" s="24">
        <v>46.938000000000002</v>
      </c>
      <c r="AQ383" s="39">
        <f ca="1">OFFSET(공차방식!R$5,COUNTIF(공차방식!R$6:R$50,"&lt;"&amp;AD383)+1,0)</f>
        <v>90</v>
      </c>
    </row>
    <row r="384" spans="2:43" ht="15" x14ac:dyDescent="0.3">
      <c r="B384" s="72" t="str">
        <f t="shared" si="40"/>
        <v>M100×4</v>
      </c>
      <c r="C384" s="73" t="s">
        <v>212</v>
      </c>
      <c r="D384" s="73" t="s">
        <v>221</v>
      </c>
      <c r="E384" s="71" t="s">
        <v>0</v>
      </c>
      <c r="F384" s="58">
        <v>100</v>
      </c>
      <c r="G384" s="58">
        <v>4</v>
      </c>
      <c r="H384" s="71" t="s">
        <v>133</v>
      </c>
      <c r="I384" s="86" t="s">
        <v>415</v>
      </c>
      <c r="J384" s="58" t="s">
        <v>315</v>
      </c>
      <c r="K384" s="58" t="s">
        <v>491</v>
      </c>
      <c r="L384" s="58">
        <v>100</v>
      </c>
      <c r="M384" s="58">
        <v>4</v>
      </c>
      <c r="N384" s="71">
        <v>60</v>
      </c>
      <c r="O384" s="100">
        <f t="array" ref="O384">IFERROR(INDEX($AD$11:$AO$1485,MATCH($B384&amp;$I384,$Z$11:$Z$1485&amp;$AG$11:$AG$1485,0),MATCH($C384,$AD$9:$AO$9,0)),"-")</f>
        <v>100</v>
      </c>
      <c r="P384" s="58">
        <v>42</v>
      </c>
      <c r="Q384" s="58">
        <v>6</v>
      </c>
      <c r="R384" s="100">
        <f t="array" ref="R384">IFERROR(INDEX($AD$11:$AO$1485,MATCH($B384&amp;$I384,$Z$11:$Z$1485&amp;$AG$11:$AG$1485,0),MATCH($D384,$AD$9:$AO$9,0)),"-")</f>
        <v>97.401899999999998</v>
      </c>
      <c r="S384" s="58">
        <v>33</v>
      </c>
      <c r="T384" s="58">
        <v>15</v>
      </c>
      <c r="U384" s="58">
        <v>6</v>
      </c>
      <c r="V384" s="58">
        <v>8</v>
      </c>
      <c r="W384" s="50">
        <f t="shared" si="42"/>
        <v>36</v>
      </c>
      <c r="X384" s="50">
        <f t="shared" si="43"/>
        <v>18</v>
      </c>
      <c r="Z384" s="23" t="str">
        <f t="shared" si="41"/>
        <v>M48×2</v>
      </c>
      <c r="AA384" s="24" t="s">
        <v>135</v>
      </c>
      <c r="AB384" s="24"/>
      <c r="AC384" s="24"/>
      <c r="AD384" s="23">
        <v>48</v>
      </c>
      <c r="AE384" s="23">
        <v>2</v>
      </c>
      <c r="AF384" s="24">
        <v>60</v>
      </c>
      <c r="AG384" s="29" t="s">
        <v>209</v>
      </c>
      <c r="AH384" s="29">
        <f>INDEX(공차방식!$C$6:$D$29,MATCH(AE384,공차방식!$B$6:$B$29,0),MATCH(RIGHT(AG384,1),공차방식!$C$5:$D$5,0))/1000</f>
        <v>0</v>
      </c>
      <c r="AI384" s="24">
        <f t="shared" ca="1" si="44"/>
        <v>46.936999999999998</v>
      </c>
      <c r="AJ384" s="24">
        <f t="shared" si="45"/>
        <v>46.701000000000001</v>
      </c>
      <c r="AK384" s="24">
        <f t="array" aca="1" ref="AK384" ca="1">ROUND(INDEX(공차방식!T$6:X$50,MATCH(AQ384&amp;AE384,공차방식!R$6:R$50&amp;공차방식!S$6:S$50,0),MATCH(VALUE(LEFT(AG384,1)),공차방식!T$5:X$5,0))/1000,4)</f>
        <v>0.23599999999999999</v>
      </c>
      <c r="AL384" s="24">
        <f t="shared" si="46"/>
        <v>46.209899999999998</v>
      </c>
      <c r="AM384" s="24">
        <f t="shared" si="47"/>
        <v>45.834899999999998</v>
      </c>
      <c r="AN384" s="24">
        <f t="array" ref="AN384">ROUND(INDEX(공차방식!H$6:L$29,MATCH(AE384,공차방식!B$6:B$29,0),MATCH(VALUE(LEFT(AG384,1)),공차방식!H$5:L$5,0))/1000,4)</f>
        <v>0.375</v>
      </c>
      <c r="AO384" s="24">
        <v>47.344000000000001</v>
      </c>
      <c r="AQ384" s="39">
        <f ca="1">OFFSET(공차방식!R$5,COUNTIF(공차방식!R$6:R$50,"&lt;"&amp;AD384)+1,0)</f>
        <v>90</v>
      </c>
    </row>
    <row r="385" spans="2:43" ht="15" x14ac:dyDescent="0.3">
      <c r="B385" s="72" t="str">
        <f t="shared" si="40"/>
        <v>M100×3</v>
      </c>
      <c r="C385" s="73" t="s">
        <v>212</v>
      </c>
      <c r="D385" s="73" t="s">
        <v>221</v>
      </c>
      <c r="E385" s="71" t="s">
        <v>0</v>
      </c>
      <c r="F385" s="58">
        <v>100</v>
      </c>
      <c r="G385" s="58">
        <v>3</v>
      </c>
      <c r="H385" s="71" t="s">
        <v>133</v>
      </c>
      <c r="I385" s="86" t="s">
        <v>415</v>
      </c>
      <c r="J385" s="58" t="s">
        <v>315</v>
      </c>
      <c r="K385" s="58" t="s">
        <v>491</v>
      </c>
      <c r="L385" s="58">
        <v>100</v>
      </c>
      <c r="M385" s="58">
        <v>3</v>
      </c>
      <c r="N385" s="71">
        <v>60</v>
      </c>
      <c r="O385" s="100">
        <f t="array" ref="O385">IFERROR(INDEX($AD$11:$AO$1485,MATCH($B385&amp;$I385,$Z$11:$Z$1485&amp;$AG$11:$AG$1485,0),MATCH($C385,$AD$9:$AO$9,0)),"-")</f>
        <v>100</v>
      </c>
      <c r="P385" s="58">
        <v>30</v>
      </c>
      <c r="Q385" s="58">
        <v>2</v>
      </c>
      <c r="R385" s="100">
        <f t="array" ref="R385">IFERROR(INDEX($AD$11:$AO$1485,MATCH($B385&amp;$I385,$Z$11:$Z$1485&amp;$AG$11:$AG$1485,0),MATCH($D385,$AD$9:$AO$9,0)),"-")</f>
        <v>98.051400000000001</v>
      </c>
      <c r="S385" s="58">
        <v>23</v>
      </c>
      <c r="T385" s="58">
        <v>9</v>
      </c>
      <c r="U385" s="58">
        <v>5</v>
      </c>
      <c r="V385" s="58">
        <v>9</v>
      </c>
      <c r="W385" s="50">
        <f t="shared" si="42"/>
        <v>28</v>
      </c>
      <c r="X385" s="50">
        <f t="shared" si="43"/>
        <v>14</v>
      </c>
      <c r="Z385" s="23" t="str">
        <f t="shared" si="41"/>
        <v>M48×1.5</v>
      </c>
      <c r="AA385" s="24" t="s">
        <v>135</v>
      </c>
      <c r="AB385" s="24"/>
      <c r="AC385" s="24"/>
      <c r="AD385" s="23">
        <v>48</v>
      </c>
      <c r="AE385" s="23">
        <v>1.5</v>
      </c>
      <c r="AF385" s="24">
        <v>60</v>
      </c>
      <c r="AG385" s="29" t="s">
        <v>209</v>
      </c>
      <c r="AH385" s="29">
        <f>INDEX(공차방식!$C$6:$D$29,MATCH(AE385,공차방식!$B$6:$B$29,0),MATCH(RIGHT(AG385,1),공차방식!$C$5:$D$5,0))/1000</f>
        <v>0</v>
      </c>
      <c r="AI385" s="24">
        <f t="shared" ca="1" si="44"/>
        <v>47.237699999999997</v>
      </c>
      <c r="AJ385" s="24">
        <f t="shared" si="45"/>
        <v>47.025700000000001</v>
      </c>
      <c r="AK385" s="24">
        <f t="array" aca="1" ref="AK385" ca="1">ROUND(INDEX(공차방식!T$6:X$50,MATCH(AQ385&amp;AE385,공차방식!R$6:R$50&amp;공차방식!S$6:S$50,0),MATCH(VALUE(LEFT(AG385,1)),공차방식!T$5:X$5,0))/1000,4)</f>
        <v>0.21199999999999999</v>
      </c>
      <c r="AL385" s="24">
        <f t="shared" si="46"/>
        <v>46.676200000000001</v>
      </c>
      <c r="AM385" s="24">
        <f t="shared" si="47"/>
        <v>46.376199999999997</v>
      </c>
      <c r="AN385" s="24">
        <f t="array" ref="AN385">ROUND(INDEX(공차방식!H$6:L$29,MATCH(AE385,공차방식!B$6:B$29,0),MATCH(VALUE(LEFT(AG385,1)),공차방식!H$5:L$5,0))/1000,4)</f>
        <v>0.3</v>
      </c>
      <c r="AO385" s="24">
        <v>47.545000000000002</v>
      </c>
      <c r="AQ385" s="39">
        <f ca="1">OFFSET(공차방식!R$5,COUNTIF(공차방식!R$6:R$50,"&lt;"&amp;AD385)+1,0)</f>
        <v>90</v>
      </c>
    </row>
    <row r="386" spans="2:43" ht="15" x14ac:dyDescent="0.3">
      <c r="B386" s="72" t="str">
        <f t="shared" si="40"/>
        <v>M100×2</v>
      </c>
      <c r="C386" s="73" t="s">
        <v>212</v>
      </c>
      <c r="D386" s="73" t="s">
        <v>221</v>
      </c>
      <c r="E386" s="71" t="s">
        <v>0</v>
      </c>
      <c r="F386" s="58">
        <v>100</v>
      </c>
      <c r="G386" s="58">
        <v>2</v>
      </c>
      <c r="H386" s="71" t="s">
        <v>133</v>
      </c>
      <c r="I386" s="86" t="s">
        <v>415</v>
      </c>
      <c r="J386" s="58" t="s">
        <v>315</v>
      </c>
      <c r="K386" s="58" t="s">
        <v>491</v>
      </c>
      <c r="L386" s="58">
        <v>100</v>
      </c>
      <c r="M386" s="58">
        <v>2</v>
      </c>
      <c r="N386" s="71">
        <v>60</v>
      </c>
      <c r="O386" s="100">
        <f t="array" ref="O386">IFERROR(INDEX($AD$11:$AO$1485,MATCH($B386&amp;$I386,$Z$11:$Z$1485&amp;$AG$11:$AG$1485,0),MATCH($C386,$AD$9:$AO$9,0)),"-")</f>
        <v>100</v>
      </c>
      <c r="P386" s="58">
        <v>30</v>
      </c>
      <c r="Q386" s="58">
        <v>2</v>
      </c>
      <c r="R386" s="100">
        <f t="array" ref="R386">IFERROR(INDEX($AD$11:$AO$1485,MATCH($B386&amp;$I386,$Z$11:$Z$1485&amp;$AG$11:$AG$1485,0),MATCH($D386,$AD$9:$AO$9,0)),"-")</f>
        <v>98.700999999999993</v>
      </c>
      <c r="S386" s="58">
        <v>23</v>
      </c>
      <c r="T386" s="58">
        <v>9</v>
      </c>
      <c r="U386" s="58">
        <v>5</v>
      </c>
      <c r="V386" s="58">
        <v>10</v>
      </c>
      <c r="W386" s="50">
        <f t="shared" si="42"/>
        <v>28</v>
      </c>
      <c r="X386" s="50">
        <f t="shared" si="43"/>
        <v>14</v>
      </c>
      <c r="Z386" s="23" t="str">
        <f t="shared" si="41"/>
        <v>M50×3</v>
      </c>
      <c r="AA386" s="24" t="s">
        <v>135</v>
      </c>
      <c r="AB386" s="24"/>
      <c r="AC386" s="24"/>
      <c r="AD386" s="23">
        <v>50</v>
      </c>
      <c r="AE386" s="23">
        <v>3</v>
      </c>
      <c r="AF386" s="24">
        <v>60</v>
      </c>
      <c r="AG386" s="29" t="s">
        <v>209</v>
      </c>
      <c r="AH386" s="29">
        <f>INDEX(공차방식!$C$6:$D$29,MATCH(AE386,공차방식!$B$6:$B$29,0),MATCH(RIGHT(AG386,1),공차방식!$C$5:$D$5,0))/1000</f>
        <v>0</v>
      </c>
      <c r="AI386" s="24">
        <f t="shared" ca="1" si="44"/>
        <v>48.331400000000002</v>
      </c>
      <c r="AJ386" s="24">
        <f t="shared" si="45"/>
        <v>48.051400000000001</v>
      </c>
      <c r="AK386" s="24">
        <f t="array" aca="1" ref="AK386" ca="1">ROUND(INDEX(공차방식!T$6:X$50,MATCH(AQ386&amp;AE386,공차방식!R$6:R$50&amp;공차방식!S$6:S$50,0),MATCH(VALUE(LEFT(AG386,1)),공차방식!T$5:X$5,0))/1000,4)</f>
        <v>0.28000000000000003</v>
      </c>
      <c r="AL386" s="24">
        <f t="shared" si="46"/>
        <v>47.252400000000002</v>
      </c>
      <c r="AM386" s="24">
        <f t="shared" si="47"/>
        <v>46.752400000000002</v>
      </c>
      <c r="AN386" s="24">
        <f t="array" ref="AN386">ROUND(INDEX(공차방식!H$6:L$29,MATCH(AE386,공차방식!B$6:B$29,0),MATCH(VALUE(LEFT(AG386,1)),공차방식!H$5:L$5,0))/1000,4)</f>
        <v>0.5</v>
      </c>
      <c r="AO386" s="24">
        <v>48.938000000000002</v>
      </c>
      <c r="AQ386" s="39">
        <f ca="1">OFFSET(공차방식!R$5,COUNTIF(공차방식!R$6:R$50,"&lt;"&amp;AD386)+1,0)</f>
        <v>90</v>
      </c>
    </row>
    <row r="387" spans="2:43" ht="15" x14ac:dyDescent="0.3">
      <c r="B387" s="72" t="str">
        <f t="shared" si="40"/>
        <v>M105×6</v>
      </c>
      <c r="C387" s="73" t="s">
        <v>212</v>
      </c>
      <c r="D387" s="73" t="s">
        <v>221</v>
      </c>
      <c r="E387" s="71" t="s">
        <v>0</v>
      </c>
      <c r="F387" s="58">
        <v>105</v>
      </c>
      <c r="G387" s="58">
        <v>6</v>
      </c>
      <c r="H387" s="71" t="s">
        <v>133</v>
      </c>
      <c r="I387" s="86" t="s">
        <v>415</v>
      </c>
      <c r="J387" s="58" t="s">
        <v>315</v>
      </c>
      <c r="K387" s="58" t="s">
        <v>491</v>
      </c>
      <c r="L387" s="58">
        <v>105</v>
      </c>
      <c r="M387" s="58">
        <v>6</v>
      </c>
      <c r="N387" s="71">
        <v>60</v>
      </c>
      <c r="O387" s="100">
        <f t="array" ref="O387">IFERROR(INDEX($AD$11:$AO$1485,MATCH($B387&amp;$I387,$Z$11:$Z$1485&amp;$AG$11:$AG$1485,0),MATCH($C387,$AD$9:$AO$9,0)),"-")</f>
        <v>105</v>
      </c>
      <c r="P387" s="58">
        <v>42</v>
      </c>
      <c r="Q387" s="58">
        <v>6</v>
      </c>
      <c r="R387" s="100">
        <f t="array" ref="R387">IFERROR(INDEX($AD$11:$AO$1485,MATCH($B387&amp;$I387,$Z$11:$Z$1485&amp;$AG$11:$AG$1485,0),MATCH($D387,$AD$9:$AO$9,0)),"-")</f>
        <v>101.10290000000001</v>
      </c>
      <c r="S387" s="58">
        <v>33</v>
      </c>
      <c r="T387" s="58">
        <v>15</v>
      </c>
      <c r="U387" s="58">
        <v>6</v>
      </c>
      <c r="V387" s="58">
        <v>8</v>
      </c>
      <c r="W387" s="50">
        <f t="shared" si="42"/>
        <v>36</v>
      </c>
      <c r="X387" s="50">
        <f t="shared" si="43"/>
        <v>18</v>
      </c>
      <c r="Z387" s="23" t="str">
        <f t="shared" si="41"/>
        <v>M50×2</v>
      </c>
      <c r="AA387" s="24" t="s">
        <v>135</v>
      </c>
      <c r="AB387" s="24"/>
      <c r="AC387" s="24"/>
      <c r="AD387" s="23">
        <v>50</v>
      </c>
      <c r="AE387" s="23">
        <v>2</v>
      </c>
      <c r="AF387" s="24">
        <v>60</v>
      </c>
      <c r="AG387" s="29" t="s">
        <v>209</v>
      </c>
      <c r="AH387" s="29">
        <f>INDEX(공차방식!$C$6:$D$29,MATCH(AE387,공차방식!$B$6:$B$29,0),MATCH(RIGHT(AG387,1),공차방식!$C$5:$D$5,0))/1000</f>
        <v>0</v>
      </c>
      <c r="AI387" s="24">
        <f t="shared" ca="1" si="44"/>
        <v>48.936999999999998</v>
      </c>
      <c r="AJ387" s="24">
        <f t="shared" si="45"/>
        <v>48.701000000000001</v>
      </c>
      <c r="AK387" s="24">
        <f t="array" aca="1" ref="AK387" ca="1">ROUND(INDEX(공차방식!T$6:X$50,MATCH(AQ387&amp;AE387,공차방식!R$6:R$50&amp;공차방식!S$6:S$50,0),MATCH(VALUE(LEFT(AG387,1)),공차방식!T$5:X$5,0))/1000,4)</f>
        <v>0.23599999999999999</v>
      </c>
      <c r="AL387" s="24">
        <f t="shared" si="46"/>
        <v>48.209899999999998</v>
      </c>
      <c r="AM387" s="24">
        <f t="shared" si="47"/>
        <v>47.834899999999998</v>
      </c>
      <c r="AN387" s="24">
        <f t="array" ref="AN387">ROUND(INDEX(공차방식!H$6:L$29,MATCH(AE387,공차방식!B$6:B$29,0),MATCH(VALUE(LEFT(AG387,1)),공차방식!H$5:L$5,0))/1000,4)</f>
        <v>0.375</v>
      </c>
      <c r="AO387" s="24">
        <v>49.344000000000001</v>
      </c>
      <c r="AQ387" s="39">
        <f ca="1">OFFSET(공차방식!R$5,COUNTIF(공차방식!R$6:R$50,"&lt;"&amp;AD387)+1,0)</f>
        <v>90</v>
      </c>
    </row>
    <row r="388" spans="2:43" ht="15" x14ac:dyDescent="0.3">
      <c r="B388" s="72" t="str">
        <f t="shared" si="40"/>
        <v>M105×4</v>
      </c>
      <c r="C388" s="73" t="s">
        <v>212</v>
      </c>
      <c r="D388" s="73" t="s">
        <v>221</v>
      </c>
      <c r="E388" s="71" t="s">
        <v>0</v>
      </c>
      <c r="F388" s="58">
        <v>105</v>
      </c>
      <c r="G388" s="58">
        <v>4</v>
      </c>
      <c r="H388" s="71" t="s">
        <v>133</v>
      </c>
      <c r="I388" s="86" t="s">
        <v>415</v>
      </c>
      <c r="J388" s="58" t="s">
        <v>315</v>
      </c>
      <c r="K388" s="58" t="s">
        <v>491</v>
      </c>
      <c r="L388" s="58">
        <v>105</v>
      </c>
      <c r="M388" s="58">
        <v>4</v>
      </c>
      <c r="N388" s="71">
        <v>60</v>
      </c>
      <c r="O388" s="100">
        <f t="array" ref="O388">IFERROR(INDEX($AD$11:$AO$1485,MATCH($B388&amp;$I388,$Z$11:$Z$1485&amp;$AG$11:$AG$1485,0),MATCH($C388,$AD$9:$AO$9,0)),"-")</f>
        <v>105</v>
      </c>
      <c r="P388" s="58">
        <v>42</v>
      </c>
      <c r="Q388" s="58">
        <v>6</v>
      </c>
      <c r="R388" s="100">
        <f t="array" ref="R388">IFERROR(INDEX($AD$11:$AO$1485,MATCH($B388&amp;$I388,$Z$11:$Z$1485&amp;$AG$11:$AG$1485,0),MATCH($D388,$AD$9:$AO$9,0)),"-")</f>
        <v>102.4019</v>
      </c>
      <c r="S388" s="58">
        <v>33</v>
      </c>
      <c r="T388" s="58">
        <v>15</v>
      </c>
      <c r="U388" s="58">
        <v>6</v>
      </c>
      <c r="V388" s="58">
        <v>8</v>
      </c>
      <c r="W388" s="50">
        <f t="shared" si="42"/>
        <v>36</v>
      </c>
      <c r="X388" s="50">
        <f t="shared" si="43"/>
        <v>18</v>
      </c>
      <c r="Z388" s="23" t="str">
        <f t="shared" si="41"/>
        <v>M50×1.5</v>
      </c>
      <c r="AA388" s="24" t="s">
        <v>135</v>
      </c>
      <c r="AB388" s="24"/>
      <c r="AC388" s="24"/>
      <c r="AD388" s="23">
        <v>50</v>
      </c>
      <c r="AE388" s="23">
        <v>1.5</v>
      </c>
      <c r="AF388" s="24">
        <v>60</v>
      </c>
      <c r="AG388" s="29" t="s">
        <v>209</v>
      </c>
      <c r="AH388" s="29">
        <f>INDEX(공차방식!$C$6:$D$29,MATCH(AE388,공차방식!$B$6:$B$29,0),MATCH(RIGHT(AG388,1),공차방식!$C$5:$D$5,0))/1000</f>
        <v>0</v>
      </c>
      <c r="AI388" s="24">
        <f t="shared" ca="1" si="44"/>
        <v>49.237699999999997</v>
      </c>
      <c r="AJ388" s="24">
        <f t="shared" si="45"/>
        <v>49.025700000000001</v>
      </c>
      <c r="AK388" s="24">
        <f t="array" aca="1" ref="AK388" ca="1">ROUND(INDEX(공차방식!T$6:X$50,MATCH(AQ388&amp;AE388,공차방식!R$6:R$50&amp;공차방식!S$6:S$50,0),MATCH(VALUE(LEFT(AG388,1)),공차방식!T$5:X$5,0))/1000,4)</f>
        <v>0.21199999999999999</v>
      </c>
      <c r="AL388" s="24">
        <f t="shared" si="46"/>
        <v>48.676200000000001</v>
      </c>
      <c r="AM388" s="24">
        <f t="shared" si="47"/>
        <v>48.376199999999997</v>
      </c>
      <c r="AN388" s="24">
        <f t="array" ref="AN388">ROUND(INDEX(공차방식!H$6:L$29,MATCH(AE388,공차방식!B$6:B$29,0),MATCH(VALUE(LEFT(AG388,1)),공차방식!H$5:L$5,0))/1000,4)</f>
        <v>0.3</v>
      </c>
      <c r="AO388" s="24">
        <v>49.545000000000002</v>
      </c>
      <c r="AQ388" s="39">
        <f ca="1">OFFSET(공차방식!R$5,COUNTIF(공차방식!R$6:R$50,"&lt;"&amp;AD388)+1,0)</f>
        <v>90</v>
      </c>
    </row>
    <row r="389" spans="2:43" ht="15" x14ac:dyDescent="0.3">
      <c r="B389" s="72" t="str">
        <f t="shared" si="40"/>
        <v>M105×3</v>
      </c>
      <c r="C389" s="73" t="s">
        <v>212</v>
      </c>
      <c r="D389" s="73" t="s">
        <v>221</v>
      </c>
      <c r="E389" s="71" t="s">
        <v>0</v>
      </c>
      <c r="F389" s="58">
        <v>105</v>
      </c>
      <c r="G389" s="58">
        <v>3</v>
      </c>
      <c r="H389" s="71" t="s">
        <v>133</v>
      </c>
      <c r="I389" s="86" t="s">
        <v>415</v>
      </c>
      <c r="J389" s="58" t="s">
        <v>315</v>
      </c>
      <c r="K389" s="58" t="s">
        <v>491</v>
      </c>
      <c r="L389" s="58">
        <v>105</v>
      </c>
      <c r="M389" s="58">
        <v>3</v>
      </c>
      <c r="N389" s="71">
        <v>60</v>
      </c>
      <c r="O389" s="100">
        <f t="array" ref="O389">IFERROR(INDEX($AD$11:$AO$1485,MATCH($B389&amp;$I389,$Z$11:$Z$1485&amp;$AG$11:$AG$1485,0),MATCH($C389,$AD$9:$AO$9,0)),"-")</f>
        <v>105</v>
      </c>
      <c r="P389" s="58">
        <v>30</v>
      </c>
      <c r="Q389" s="58">
        <v>2</v>
      </c>
      <c r="R389" s="100">
        <f t="array" ref="R389">IFERROR(INDEX($AD$11:$AO$1485,MATCH($B389&amp;$I389,$Z$11:$Z$1485&amp;$AG$11:$AG$1485,0),MATCH($D389,$AD$9:$AO$9,0)),"-")</f>
        <v>103.0514</v>
      </c>
      <c r="S389" s="58">
        <v>23</v>
      </c>
      <c r="T389" s="58">
        <v>9</v>
      </c>
      <c r="U389" s="58">
        <v>5</v>
      </c>
      <c r="V389" s="58">
        <v>9</v>
      </c>
      <c r="W389" s="50">
        <f t="shared" si="42"/>
        <v>28</v>
      </c>
      <c r="X389" s="50">
        <f t="shared" si="43"/>
        <v>14</v>
      </c>
      <c r="Z389" s="23" t="str">
        <f t="shared" si="41"/>
        <v>M52×4</v>
      </c>
      <c r="AA389" s="24" t="s">
        <v>135</v>
      </c>
      <c r="AB389" s="24"/>
      <c r="AC389" s="24"/>
      <c r="AD389" s="23">
        <v>52</v>
      </c>
      <c r="AE389" s="23">
        <v>4</v>
      </c>
      <c r="AF389" s="24">
        <v>60</v>
      </c>
      <c r="AG389" s="29" t="s">
        <v>209</v>
      </c>
      <c r="AH389" s="29">
        <f>INDEX(공차방식!$C$6:$D$29,MATCH(AE389,공차방식!$B$6:$B$29,0),MATCH(RIGHT(AG389,1),공차방식!$C$5:$D$5,0))/1000</f>
        <v>0</v>
      </c>
      <c r="AI389" s="24">
        <f t="shared" ca="1" si="44"/>
        <v>49.716900000000003</v>
      </c>
      <c r="AJ389" s="24">
        <f t="shared" si="45"/>
        <v>49.401899999999998</v>
      </c>
      <c r="AK389" s="24">
        <f t="array" aca="1" ref="AK389" ca="1">ROUND(INDEX(공차방식!T$6:X$50,MATCH(AQ389&amp;AE389,공차방식!R$6:R$50&amp;공차방식!S$6:S$50,0),MATCH(VALUE(LEFT(AG389,1)),공차방식!T$5:X$5,0))/1000,4)</f>
        <v>0.315</v>
      </c>
      <c r="AL389" s="24">
        <f t="shared" si="46"/>
        <v>48.2699</v>
      </c>
      <c r="AM389" s="24">
        <f t="shared" si="47"/>
        <v>47.669899999999998</v>
      </c>
      <c r="AN389" s="24">
        <f t="array" ref="AN389">ROUND(INDEX(공차방식!H$6:L$29,MATCH(AE389,공차방식!B$6:B$29,0),MATCH(VALUE(LEFT(AG389,1)),공차방식!H$5:L$5,0))/1000,4)</f>
        <v>0.6</v>
      </c>
      <c r="AO389" s="24">
        <v>50.524000000000001</v>
      </c>
      <c r="AQ389" s="39">
        <f ca="1">OFFSET(공차방식!R$5,COUNTIF(공차방식!R$6:R$50,"&lt;"&amp;AD389)+1,0)</f>
        <v>90</v>
      </c>
    </row>
    <row r="390" spans="2:43" ht="15" x14ac:dyDescent="0.3">
      <c r="B390" s="72" t="str">
        <f t="shared" si="40"/>
        <v>M105×2</v>
      </c>
      <c r="C390" s="73" t="s">
        <v>212</v>
      </c>
      <c r="D390" s="73" t="s">
        <v>221</v>
      </c>
      <c r="E390" s="71" t="s">
        <v>0</v>
      </c>
      <c r="F390" s="58">
        <v>105</v>
      </c>
      <c r="G390" s="58">
        <v>2</v>
      </c>
      <c r="H390" s="71" t="s">
        <v>133</v>
      </c>
      <c r="I390" s="86" t="s">
        <v>415</v>
      </c>
      <c r="J390" s="58" t="s">
        <v>315</v>
      </c>
      <c r="K390" s="58" t="s">
        <v>491</v>
      </c>
      <c r="L390" s="58">
        <v>105</v>
      </c>
      <c r="M390" s="58">
        <v>2</v>
      </c>
      <c r="N390" s="71">
        <v>60</v>
      </c>
      <c r="O390" s="100">
        <f t="array" ref="O390">IFERROR(INDEX($AD$11:$AO$1485,MATCH($B390&amp;$I390,$Z$11:$Z$1485&amp;$AG$11:$AG$1485,0),MATCH($C390,$AD$9:$AO$9,0)),"-")</f>
        <v>105</v>
      </c>
      <c r="P390" s="58">
        <v>30</v>
      </c>
      <c r="Q390" s="58">
        <v>2</v>
      </c>
      <c r="R390" s="100">
        <f t="array" ref="R390">IFERROR(INDEX($AD$11:$AO$1485,MATCH($B390&amp;$I390,$Z$11:$Z$1485&amp;$AG$11:$AG$1485,0),MATCH($D390,$AD$9:$AO$9,0)),"-")</f>
        <v>103.70099999999999</v>
      </c>
      <c r="S390" s="58">
        <v>23</v>
      </c>
      <c r="T390" s="58">
        <v>9</v>
      </c>
      <c r="U390" s="58">
        <v>5</v>
      </c>
      <c r="V390" s="58">
        <v>10</v>
      </c>
      <c r="W390" s="50">
        <f t="shared" si="42"/>
        <v>28</v>
      </c>
      <c r="X390" s="50">
        <f t="shared" si="43"/>
        <v>14</v>
      </c>
      <c r="Z390" s="23" t="str">
        <f t="shared" si="41"/>
        <v>M52×3</v>
      </c>
      <c r="AA390" s="24" t="s">
        <v>135</v>
      </c>
      <c r="AB390" s="24"/>
      <c r="AC390" s="24"/>
      <c r="AD390" s="23">
        <v>52</v>
      </c>
      <c r="AE390" s="23">
        <v>3</v>
      </c>
      <c r="AF390" s="24">
        <v>60</v>
      </c>
      <c r="AG390" s="29" t="s">
        <v>209</v>
      </c>
      <c r="AH390" s="29">
        <f>INDEX(공차방식!$C$6:$D$29,MATCH(AE390,공차방식!$B$6:$B$29,0),MATCH(RIGHT(AG390,1),공차방식!$C$5:$D$5,0))/1000</f>
        <v>0</v>
      </c>
      <c r="AI390" s="24">
        <f t="shared" ca="1" si="44"/>
        <v>50.331400000000002</v>
      </c>
      <c r="AJ390" s="24">
        <f t="shared" si="45"/>
        <v>50.051400000000001</v>
      </c>
      <c r="AK390" s="24">
        <f t="array" aca="1" ref="AK390" ca="1">ROUND(INDEX(공차방식!T$6:X$50,MATCH(AQ390&amp;AE390,공차방식!R$6:R$50&amp;공차방식!S$6:S$50,0),MATCH(VALUE(LEFT(AG390,1)),공차방식!T$5:X$5,0))/1000,4)</f>
        <v>0.28000000000000003</v>
      </c>
      <c r="AL390" s="24">
        <f t="shared" si="46"/>
        <v>49.252400000000002</v>
      </c>
      <c r="AM390" s="24">
        <f t="shared" si="47"/>
        <v>48.752400000000002</v>
      </c>
      <c r="AN390" s="24">
        <f t="array" ref="AN390">ROUND(INDEX(공차방식!H$6:L$29,MATCH(AE390,공차방식!B$6:B$29,0),MATCH(VALUE(LEFT(AG390,1)),공차방식!H$5:L$5,0))/1000,4)</f>
        <v>0.5</v>
      </c>
      <c r="AO390" s="24">
        <v>50.938000000000002</v>
      </c>
      <c r="AQ390" s="39">
        <f ca="1">OFFSET(공차방식!R$5,COUNTIF(공차방식!R$6:R$50,"&lt;"&amp;AD390)+1,0)</f>
        <v>90</v>
      </c>
    </row>
    <row r="391" spans="2:43" ht="15" x14ac:dyDescent="0.3">
      <c r="B391" s="72" t="str">
        <f t="shared" si="40"/>
        <v>M110×6</v>
      </c>
      <c r="C391" s="73" t="s">
        <v>212</v>
      </c>
      <c r="D391" s="73" t="s">
        <v>221</v>
      </c>
      <c r="E391" s="71" t="s">
        <v>0</v>
      </c>
      <c r="F391" s="58">
        <v>110</v>
      </c>
      <c r="G391" s="58">
        <v>6</v>
      </c>
      <c r="H391" s="71" t="s">
        <v>133</v>
      </c>
      <c r="I391" s="86" t="s">
        <v>415</v>
      </c>
      <c r="J391" s="58" t="s">
        <v>315</v>
      </c>
      <c r="K391" s="58" t="s">
        <v>491</v>
      </c>
      <c r="L391" s="58">
        <v>110</v>
      </c>
      <c r="M391" s="58">
        <v>6</v>
      </c>
      <c r="N391" s="71">
        <v>60</v>
      </c>
      <c r="O391" s="100">
        <f t="array" ref="O391">IFERROR(INDEX($AD$11:$AO$1485,MATCH($B391&amp;$I391,$Z$11:$Z$1485&amp;$AG$11:$AG$1485,0),MATCH($C391,$AD$9:$AO$9,0)),"-")</f>
        <v>110</v>
      </c>
      <c r="P391" s="58">
        <v>42</v>
      </c>
      <c r="Q391" s="58">
        <v>6</v>
      </c>
      <c r="R391" s="100">
        <f t="array" ref="R391">IFERROR(INDEX($AD$11:$AO$1485,MATCH($B391&amp;$I391,$Z$11:$Z$1485&amp;$AG$11:$AG$1485,0),MATCH($D391,$AD$9:$AO$9,0)),"-")</f>
        <v>106.10290000000001</v>
      </c>
      <c r="S391" s="58">
        <v>33</v>
      </c>
      <c r="T391" s="58">
        <v>15</v>
      </c>
      <c r="U391" s="58">
        <v>6</v>
      </c>
      <c r="V391" s="58">
        <v>8</v>
      </c>
      <c r="W391" s="50">
        <f t="shared" si="42"/>
        <v>36</v>
      </c>
      <c r="X391" s="50">
        <f t="shared" si="43"/>
        <v>18</v>
      </c>
      <c r="Z391" s="23" t="str">
        <f t="shared" si="41"/>
        <v>M52×2</v>
      </c>
      <c r="AA391" s="24" t="s">
        <v>135</v>
      </c>
      <c r="AB391" s="24"/>
      <c r="AC391" s="24"/>
      <c r="AD391" s="23">
        <v>52</v>
      </c>
      <c r="AE391" s="23">
        <v>2</v>
      </c>
      <c r="AF391" s="24">
        <v>60</v>
      </c>
      <c r="AG391" s="29" t="s">
        <v>209</v>
      </c>
      <c r="AH391" s="29">
        <f>INDEX(공차방식!$C$6:$D$29,MATCH(AE391,공차방식!$B$6:$B$29,0),MATCH(RIGHT(AG391,1),공차방식!$C$5:$D$5,0))/1000</f>
        <v>0</v>
      </c>
      <c r="AI391" s="24">
        <f t="shared" ca="1" si="44"/>
        <v>50.936999999999998</v>
      </c>
      <c r="AJ391" s="24">
        <f t="shared" si="45"/>
        <v>50.701000000000001</v>
      </c>
      <c r="AK391" s="24">
        <f t="array" aca="1" ref="AK391" ca="1">ROUND(INDEX(공차방식!T$6:X$50,MATCH(AQ391&amp;AE391,공차방식!R$6:R$50&amp;공차방식!S$6:S$50,0),MATCH(VALUE(LEFT(AG391,1)),공차방식!T$5:X$5,0))/1000,4)</f>
        <v>0.23599999999999999</v>
      </c>
      <c r="AL391" s="24">
        <f t="shared" si="46"/>
        <v>50.209899999999998</v>
      </c>
      <c r="AM391" s="24">
        <f t="shared" si="47"/>
        <v>49.834899999999998</v>
      </c>
      <c r="AN391" s="24">
        <f t="array" ref="AN391">ROUND(INDEX(공차방식!H$6:L$29,MATCH(AE391,공차방식!B$6:B$29,0),MATCH(VALUE(LEFT(AG391,1)),공차방식!H$5:L$5,0))/1000,4)</f>
        <v>0.375</v>
      </c>
      <c r="AO391" s="24">
        <v>51.344000000000001</v>
      </c>
      <c r="AQ391" s="39">
        <f ca="1">OFFSET(공차방식!R$5,COUNTIF(공차방식!R$6:R$50,"&lt;"&amp;AD391)+1,0)</f>
        <v>90</v>
      </c>
    </row>
    <row r="392" spans="2:43" ht="15" x14ac:dyDescent="0.3">
      <c r="B392" s="72" t="str">
        <f t="shared" si="40"/>
        <v>M110×4</v>
      </c>
      <c r="C392" s="73" t="s">
        <v>212</v>
      </c>
      <c r="D392" s="73" t="s">
        <v>221</v>
      </c>
      <c r="E392" s="71" t="s">
        <v>0</v>
      </c>
      <c r="F392" s="58">
        <v>110</v>
      </c>
      <c r="G392" s="58">
        <v>4</v>
      </c>
      <c r="H392" s="71" t="s">
        <v>133</v>
      </c>
      <c r="I392" s="86" t="s">
        <v>415</v>
      </c>
      <c r="J392" s="58" t="s">
        <v>315</v>
      </c>
      <c r="K392" s="58" t="s">
        <v>491</v>
      </c>
      <c r="L392" s="58">
        <v>110</v>
      </c>
      <c r="M392" s="58">
        <v>4</v>
      </c>
      <c r="N392" s="71">
        <v>60</v>
      </c>
      <c r="O392" s="100">
        <f t="array" ref="O392">IFERROR(INDEX($AD$11:$AO$1485,MATCH($B392&amp;$I392,$Z$11:$Z$1485&amp;$AG$11:$AG$1485,0),MATCH($C392,$AD$9:$AO$9,0)),"-")</f>
        <v>110</v>
      </c>
      <c r="P392" s="58">
        <v>42</v>
      </c>
      <c r="Q392" s="58">
        <v>6</v>
      </c>
      <c r="R392" s="100">
        <f t="array" ref="R392">IFERROR(INDEX($AD$11:$AO$1485,MATCH($B392&amp;$I392,$Z$11:$Z$1485&amp;$AG$11:$AG$1485,0),MATCH($D392,$AD$9:$AO$9,0)),"-")</f>
        <v>107.4019</v>
      </c>
      <c r="S392" s="58">
        <v>33</v>
      </c>
      <c r="T392" s="58">
        <v>15</v>
      </c>
      <c r="U392" s="58">
        <v>6</v>
      </c>
      <c r="V392" s="58">
        <v>8</v>
      </c>
      <c r="W392" s="50">
        <f t="shared" si="42"/>
        <v>36</v>
      </c>
      <c r="X392" s="50">
        <f t="shared" si="43"/>
        <v>18</v>
      </c>
      <c r="Z392" s="23" t="str">
        <f t="shared" si="41"/>
        <v>M52×1.5</v>
      </c>
      <c r="AA392" s="24" t="s">
        <v>135</v>
      </c>
      <c r="AB392" s="24"/>
      <c r="AC392" s="24"/>
      <c r="AD392" s="23">
        <v>52</v>
      </c>
      <c r="AE392" s="23">
        <v>1.5</v>
      </c>
      <c r="AF392" s="24">
        <v>60</v>
      </c>
      <c r="AG392" s="29" t="s">
        <v>209</v>
      </c>
      <c r="AH392" s="29">
        <f>INDEX(공차방식!$C$6:$D$29,MATCH(AE392,공차방식!$B$6:$B$29,0),MATCH(RIGHT(AG392,1),공차방식!$C$5:$D$5,0))/1000</f>
        <v>0</v>
      </c>
      <c r="AI392" s="24">
        <f t="shared" ca="1" si="44"/>
        <v>51.237699999999997</v>
      </c>
      <c r="AJ392" s="24">
        <f t="shared" si="45"/>
        <v>51.025700000000001</v>
      </c>
      <c r="AK392" s="24">
        <f t="array" aca="1" ref="AK392" ca="1">ROUND(INDEX(공차방식!T$6:X$50,MATCH(AQ392&amp;AE392,공차방식!R$6:R$50&amp;공차방식!S$6:S$50,0),MATCH(VALUE(LEFT(AG392,1)),공차방식!T$5:X$5,0))/1000,4)</f>
        <v>0.21199999999999999</v>
      </c>
      <c r="AL392" s="24">
        <f t="shared" si="46"/>
        <v>50.676200000000001</v>
      </c>
      <c r="AM392" s="24">
        <f t="shared" si="47"/>
        <v>50.376199999999997</v>
      </c>
      <c r="AN392" s="24">
        <f t="array" ref="AN392">ROUND(INDEX(공차방식!H$6:L$29,MATCH(AE392,공차방식!B$6:B$29,0),MATCH(VALUE(LEFT(AG392,1)),공차방식!H$5:L$5,0))/1000,4)</f>
        <v>0.3</v>
      </c>
      <c r="AO392" s="24">
        <v>51.545000000000002</v>
      </c>
      <c r="AQ392" s="39">
        <f ca="1">OFFSET(공차방식!R$5,COUNTIF(공차방식!R$6:R$50,"&lt;"&amp;AD392)+1,0)</f>
        <v>90</v>
      </c>
    </row>
    <row r="393" spans="2:43" ht="15" x14ac:dyDescent="0.3">
      <c r="B393" s="72" t="str">
        <f t="shared" si="40"/>
        <v>M110×3</v>
      </c>
      <c r="C393" s="73" t="s">
        <v>212</v>
      </c>
      <c r="D393" s="73" t="s">
        <v>221</v>
      </c>
      <c r="E393" s="71" t="s">
        <v>0</v>
      </c>
      <c r="F393" s="58">
        <v>110</v>
      </c>
      <c r="G393" s="58">
        <v>3</v>
      </c>
      <c r="H393" s="71" t="s">
        <v>133</v>
      </c>
      <c r="I393" s="86" t="s">
        <v>415</v>
      </c>
      <c r="J393" s="58" t="s">
        <v>315</v>
      </c>
      <c r="K393" s="58" t="s">
        <v>491</v>
      </c>
      <c r="L393" s="58">
        <v>110</v>
      </c>
      <c r="M393" s="58">
        <v>3</v>
      </c>
      <c r="N393" s="71">
        <v>60</v>
      </c>
      <c r="O393" s="100">
        <f t="array" ref="O393">IFERROR(INDEX($AD$11:$AO$1485,MATCH($B393&amp;$I393,$Z$11:$Z$1485&amp;$AG$11:$AG$1485,0),MATCH($C393,$AD$9:$AO$9,0)),"-")</f>
        <v>110</v>
      </c>
      <c r="P393" s="58">
        <v>30</v>
      </c>
      <c r="Q393" s="58">
        <v>2</v>
      </c>
      <c r="R393" s="100">
        <f t="array" ref="R393">IFERROR(INDEX($AD$11:$AO$1485,MATCH($B393&amp;$I393,$Z$11:$Z$1485&amp;$AG$11:$AG$1485,0),MATCH($D393,$AD$9:$AO$9,0)),"-")</f>
        <v>108.0514</v>
      </c>
      <c r="S393" s="58">
        <v>23</v>
      </c>
      <c r="T393" s="58">
        <v>9</v>
      </c>
      <c r="U393" s="58">
        <v>5</v>
      </c>
      <c r="V393" s="58">
        <v>9</v>
      </c>
      <c r="W393" s="50">
        <f t="shared" si="42"/>
        <v>28</v>
      </c>
      <c r="X393" s="50">
        <f t="shared" si="43"/>
        <v>14</v>
      </c>
      <c r="Z393" s="23" t="str">
        <f t="shared" si="41"/>
        <v>M55×4</v>
      </c>
      <c r="AA393" s="24" t="s">
        <v>135</v>
      </c>
      <c r="AB393" s="24"/>
      <c r="AC393" s="24"/>
      <c r="AD393" s="23">
        <v>55</v>
      </c>
      <c r="AE393" s="23">
        <v>4</v>
      </c>
      <c r="AF393" s="24">
        <v>60</v>
      </c>
      <c r="AG393" s="29" t="s">
        <v>209</v>
      </c>
      <c r="AH393" s="29">
        <f>INDEX(공차방식!$C$6:$D$29,MATCH(AE393,공차방식!$B$6:$B$29,0),MATCH(RIGHT(AG393,1),공차방식!$C$5:$D$5,0))/1000</f>
        <v>0</v>
      </c>
      <c r="AI393" s="24">
        <f t="shared" ca="1" si="44"/>
        <v>52.716900000000003</v>
      </c>
      <c r="AJ393" s="24">
        <f t="shared" si="45"/>
        <v>52.401899999999998</v>
      </c>
      <c r="AK393" s="24">
        <f t="array" aca="1" ref="AK393" ca="1">ROUND(INDEX(공차방식!T$6:X$50,MATCH(AQ393&amp;AE393,공차방식!R$6:R$50&amp;공차방식!S$6:S$50,0),MATCH(VALUE(LEFT(AG393,1)),공차방식!T$5:X$5,0))/1000,4)</f>
        <v>0.315</v>
      </c>
      <c r="AL393" s="24">
        <f t="shared" si="46"/>
        <v>51.2699</v>
      </c>
      <c r="AM393" s="24">
        <f t="shared" si="47"/>
        <v>50.669899999999998</v>
      </c>
      <c r="AN393" s="24">
        <f t="array" ref="AN393">ROUND(INDEX(공차방식!H$6:L$29,MATCH(AE393,공차방식!B$6:B$29,0),MATCH(VALUE(LEFT(AG393,1)),공차방식!H$5:L$5,0))/1000,4)</f>
        <v>0.6</v>
      </c>
      <c r="AO393" s="24">
        <v>53.524000000000001</v>
      </c>
      <c r="AQ393" s="39">
        <f ca="1">OFFSET(공차방식!R$5,COUNTIF(공차방식!R$6:R$50,"&lt;"&amp;AD393)+1,0)</f>
        <v>90</v>
      </c>
    </row>
    <row r="394" spans="2:43" ht="15" x14ac:dyDescent="0.3">
      <c r="B394" s="72" t="str">
        <f t="shared" si="40"/>
        <v>M110×2</v>
      </c>
      <c r="C394" s="73" t="s">
        <v>212</v>
      </c>
      <c r="D394" s="73" t="s">
        <v>221</v>
      </c>
      <c r="E394" s="71" t="s">
        <v>0</v>
      </c>
      <c r="F394" s="58">
        <v>110</v>
      </c>
      <c r="G394" s="58">
        <v>2</v>
      </c>
      <c r="H394" s="71" t="s">
        <v>133</v>
      </c>
      <c r="I394" s="86" t="s">
        <v>415</v>
      </c>
      <c r="J394" s="58" t="s">
        <v>315</v>
      </c>
      <c r="K394" s="58" t="s">
        <v>491</v>
      </c>
      <c r="L394" s="58">
        <v>110</v>
      </c>
      <c r="M394" s="58">
        <v>2</v>
      </c>
      <c r="N394" s="71">
        <v>60</v>
      </c>
      <c r="O394" s="100">
        <f t="array" ref="O394">IFERROR(INDEX($AD$11:$AO$1485,MATCH($B394&amp;$I394,$Z$11:$Z$1485&amp;$AG$11:$AG$1485,0),MATCH($C394,$AD$9:$AO$9,0)),"-")</f>
        <v>110</v>
      </c>
      <c r="P394" s="58">
        <v>30</v>
      </c>
      <c r="Q394" s="58">
        <v>2</v>
      </c>
      <c r="R394" s="100">
        <f t="array" ref="R394">IFERROR(INDEX($AD$11:$AO$1485,MATCH($B394&amp;$I394,$Z$11:$Z$1485&amp;$AG$11:$AG$1485,0),MATCH($D394,$AD$9:$AO$9,0)),"-")</f>
        <v>108.70099999999999</v>
      </c>
      <c r="S394" s="58">
        <v>23</v>
      </c>
      <c r="T394" s="58">
        <v>9</v>
      </c>
      <c r="U394" s="58">
        <v>5</v>
      </c>
      <c r="V394" s="58">
        <v>10</v>
      </c>
      <c r="W394" s="50">
        <f t="shared" si="42"/>
        <v>28</v>
      </c>
      <c r="X394" s="50">
        <f t="shared" si="43"/>
        <v>14</v>
      </c>
      <c r="Z394" s="23" t="str">
        <f t="shared" si="41"/>
        <v>M55×3</v>
      </c>
      <c r="AA394" s="24" t="s">
        <v>135</v>
      </c>
      <c r="AB394" s="24"/>
      <c r="AC394" s="24"/>
      <c r="AD394" s="23">
        <v>55</v>
      </c>
      <c r="AE394" s="23">
        <v>3</v>
      </c>
      <c r="AF394" s="24">
        <v>60</v>
      </c>
      <c r="AG394" s="29" t="s">
        <v>209</v>
      </c>
      <c r="AH394" s="29">
        <f>INDEX(공차방식!$C$6:$D$29,MATCH(AE394,공차방식!$B$6:$B$29,0),MATCH(RIGHT(AG394,1),공차방식!$C$5:$D$5,0))/1000</f>
        <v>0</v>
      </c>
      <c r="AI394" s="24">
        <f t="shared" ca="1" si="44"/>
        <v>53.331400000000002</v>
      </c>
      <c r="AJ394" s="24">
        <f t="shared" si="45"/>
        <v>53.051400000000001</v>
      </c>
      <c r="AK394" s="24">
        <f t="array" aca="1" ref="AK394" ca="1">ROUND(INDEX(공차방식!T$6:X$50,MATCH(AQ394&amp;AE394,공차방식!R$6:R$50&amp;공차방식!S$6:S$50,0),MATCH(VALUE(LEFT(AG394,1)),공차방식!T$5:X$5,0))/1000,4)</f>
        <v>0.28000000000000003</v>
      </c>
      <c r="AL394" s="24">
        <f t="shared" si="46"/>
        <v>52.252400000000002</v>
      </c>
      <c r="AM394" s="24">
        <f t="shared" si="47"/>
        <v>51.752400000000002</v>
      </c>
      <c r="AN394" s="24">
        <f t="array" ref="AN394">ROUND(INDEX(공차방식!H$6:L$29,MATCH(AE394,공차방식!B$6:B$29,0),MATCH(VALUE(LEFT(AG394,1)),공차방식!H$5:L$5,0))/1000,4)</f>
        <v>0.5</v>
      </c>
      <c r="AO394" s="24">
        <v>53.938000000000002</v>
      </c>
      <c r="AQ394" s="39">
        <f ca="1">OFFSET(공차방식!R$5,COUNTIF(공차방식!R$6:R$50,"&lt;"&amp;AD394)+1,0)</f>
        <v>90</v>
      </c>
    </row>
    <row r="395" spans="2:43" ht="15" x14ac:dyDescent="0.3">
      <c r="B395" s="72" t="str">
        <f t="shared" ref="B395:B458" si="48">CONCATENATE(E395,L395,"×",G395)</f>
        <v>M115×6</v>
      </c>
      <c r="C395" s="73" t="s">
        <v>212</v>
      </c>
      <c r="D395" s="73" t="s">
        <v>221</v>
      </c>
      <c r="E395" s="71" t="s">
        <v>0</v>
      </c>
      <c r="F395" s="58">
        <v>115</v>
      </c>
      <c r="G395" s="58">
        <v>6</v>
      </c>
      <c r="H395" s="71" t="s">
        <v>133</v>
      </c>
      <c r="I395" s="86" t="s">
        <v>415</v>
      </c>
      <c r="J395" s="58" t="s">
        <v>315</v>
      </c>
      <c r="K395" s="58" t="s">
        <v>491</v>
      </c>
      <c r="L395" s="58">
        <v>115</v>
      </c>
      <c r="M395" s="58">
        <v>6</v>
      </c>
      <c r="N395" s="71">
        <v>60</v>
      </c>
      <c r="O395" s="100">
        <f t="array" ref="O395">IFERROR(INDEX($AD$11:$AO$1485,MATCH($B395&amp;$I395,$Z$11:$Z$1485&amp;$AG$11:$AG$1485,0),MATCH($C395,$AD$9:$AO$9,0)),"-")</f>
        <v>115</v>
      </c>
      <c r="P395" s="58">
        <v>42</v>
      </c>
      <c r="Q395" s="58">
        <v>6</v>
      </c>
      <c r="R395" s="100">
        <f t="array" ref="R395">IFERROR(INDEX($AD$11:$AO$1485,MATCH($B395&amp;$I395,$Z$11:$Z$1485&amp;$AG$11:$AG$1485,0),MATCH($D395,$AD$9:$AO$9,0)),"-")</f>
        <v>111.10290000000001</v>
      </c>
      <c r="S395" s="58">
        <v>33</v>
      </c>
      <c r="T395" s="58">
        <v>15</v>
      </c>
      <c r="U395" s="58">
        <v>6</v>
      </c>
      <c r="V395" s="58">
        <v>8</v>
      </c>
      <c r="W395" s="50">
        <f t="shared" si="42"/>
        <v>36</v>
      </c>
      <c r="X395" s="50">
        <f t="shared" si="43"/>
        <v>18</v>
      </c>
      <c r="Z395" s="23" t="str">
        <f t="shared" ref="Z395:Z458" si="49">CONCATENATE(AA395,AD395,"×",AE395)</f>
        <v>M55×2</v>
      </c>
      <c r="AA395" s="24" t="s">
        <v>135</v>
      </c>
      <c r="AB395" s="24"/>
      <c r="AC395" s="24"/>
      <c r="AD395" s="23">
        <v>55</v>
      </c>
      <c r="AE395" s="23">
        <v>2</v>
      </c>
      <c r="AF395" s="24">
        <v>60</v>
      </c>
      <c r="AG395" s="29" t="s">
        <v>209</v>
      </c>
      <c r="AH395" s="29">
        <f>INDEX(공차방식!$C$6:$D$29,MATCH(AE395,공차방식!$B$6:$B$29,0),MATCH(RIGHT(AG395,1),공차방식!$C$5:$D$5,0))/1000</f>
        <v>0</v>
      </c>
      <c r="AI395" s="24">
        <f t="shared" ca="1" si="44"/>
        <v>53.936999999999998</v>
      </c>
      <c r="AJ395" s="24">
        <f t="shared" si="45"/>
        <v>53.701000000000001</v>
      </c>
      <c r="AK395" s="24">
        <f t="array" aca="1" ref="AK395" ca="1">ROUND(INDEX(공차방식!T$6:X$50,MATCH(AQ395&amp;AE395,공차방식!R$6:R$50&amp;공차방식!S$6:S$50,0),MATCH(VALUE(LEFT(AG395,1)),공차방식!T$5:X$5,0))/1000,4)</f>
        <v>0.23599999999999999</v>
      </c>
      <c r="AL395" s="24">
        <f t="shared" si="46"/>
        <v>53.209899999999998</v>
      </c>
      <c r="AM395" s="24">
        <f t="shared" si="47"/>
        <v>52.834899999999998</v>
      </c>
      <c r="AN395" s="24">
        <f t="array" ref="AN395">ROUND(INDEX(공차방식!H$6:L$29,MATCH(AE395,공차방식!B$6:B$29,0),MATCH(VALUE(LEFT(AG395,1)),공차방식!H$5:L$5,0))/1000,4)</f>
        <v>0.375</v>
      </c>
      <c r="AO395" s="24">
        <v>54.344000000000001</v>
      </c>
      <c r="AQ395" s="39">
        <f ca="1">OFFSET(공차방식!R$5,COUNTIF(공차방식!R$6:R$50,"&lt;"&amp;AD395)+1,0)</f>
        <v>90</v>
      </c>
    </row>
    <row r="396" spans="2:43" ht="15" x14ac:dyDescent="0.3">
      <c r="B396" s="72" t="str">
        <f t="shared" si="48"/>
        <v>M115×4</v>
      </c>
      <c r="C396" s="73" t="s">
        <v>212</v>
      </c>
      <c r="D396" s="73" t="s">
        <v>221</v>
      </c>
      <c r="E396" s="71" t="s">
        <v>0</v>
      </c>
      <c r="F396" s="58">
        <v>115</v>
      </c>
      <c r="G396" s="58">
        <v>4</v>
      </c>
      <c r="H396" s="71" t="s">
        <v>133</v>
      </c>
      <c r="I396" s="86" t="s">
        <v>415</v>
      </c>
      <c r="J396" s="58" t="s">
        <v>315</v>
      </c>
      <c r="K396" s="58" t="s">
        <v>491</v>
      </c>
      <c r="L396" s="58">
        <v>115</v>
      </c>
      <c r="M396" s="58">
        <v>4</v>
      </c>
      <c r="N396" s="71">
        <v>60</v>
      </c>
      <c r="O396" s="100">
        <f t="array" ref="O396">IFERROR(INDEX($AD$11:$AO$1485,MATCH($B396&amp;$I396,$Z$11:$Z$1485&amp;$AG$11:$AG$1485,0),MATCH($C396,$AD$9:$AO$9,0)),"-")</f>
        <v>115</v>
      </c>
      <c r="P396" s="58">
        <v>42</v>
      </c>
      <c r="Q396" s="58">
        <v>6</v>
      </c>
      <c r="R396" s="100">
        <f t="array" ref="R396">IFERROR(INDEX($AD$11:$AO$1485,MATCH($B396&amp;$I396,$Z$11:$Z$1485&amp;$AG$11:$AG$1485,0),MATCH($D396,$AD$9:$AO$9,0)),"-")</f>
        <v>112.4019</v>
      </c>
      <c r="S396" s="58">
        <v>33</v>
      </c>
      <c r="T396" s="58">
        <v>15</v>
      </c>
      <c r="U396" s="58">
        <v>6</v>
      </c>
      <c r="V396" s="58">
        <v>8</v>
      </c>
      <c r="W396" s="50">
        <f t="shared" ref="W396:W459" si="50">IF(P396="-","-",P396-Q396)</f>
        <v>36</v>
      </c>
      <c r="X396" s="50">
        <f t="shared" ref="X396:X459" si="51">S396-T396</f>
        <v>18</v>
      </c>
      <c r="Z396" s="23" t="str">
        <f t="shared" si="49"/>
        <v>M55×1.5</v>
      </c>
      <c r="AA396" s="24" t="s">
        <v>135</v>
      </c>
      <c r="AB396" s="24"/>
      <c r="AC396" s="24"/>
      <c r="AD396" s="23">
        <v>55</v>
      </c>
      <c r="AE396" s="23">
        <v>1.5</v>
      </c>
      <c r="AF396" s="24">
        <v>60</v>
      </c>
      <c r="AG396" s="29" t="s">
        <v>209</v>
      </c>
      <c r="AH396" s="29">
        <f>INDEX(공차방식!$C$6:$D$29,MATCH(AE396,공차방식!$B$6:$B$29,0),MATCH(RIGHT(AG396,1),공차방식!$C$5:$D$5,0))/1000</f>
        <v>0</v>
      </c>
      <c r="AI396" s="24">
        <f t="shared" ref="AI396:AI459" ca="1" si="52">ROUND(AJ396+AK396,4)</f>
        <v>54.237699999999997</v>
      </c>
      <c r="AJ396" s="24">
        <f t="shared" ref="AJ396:AJ459" si="53">ROUND(AD396-0.649519*AE396,4)</f>
        <v>54.025700000000001</v>
      </c>
      <c r="AK396" s="24">
        <f t="array" aca="1" ref="AK396" ca="1">ROUND(INDEX(공차방식!T$6:X$50,MATCH(AQ396&amp;AE396,공차방식!R$6:R$50&amp;공차방식!S$6:S$50,0),MATCH(VALUE(LEFT(AG396,1)),공차방식!T$5:X$5,0))/1000,4)</f>
        <v>0.21199999999999999</v>
      </c>
      <c r="AL396" s="24">
        <f t="shared" ref="AL396:AL459" si="54">ROUND(AM396+AN396,4)</f>
        <v>53.676200000000001</v>
      </c>
      <c r="AM396" s="24">
        <f t="shared" ref="AM396:AM459" si="55">ROUND(AD396-1.082532*AE396,4)</f>
        <v>53.376199999999997</v>
      </c>
      <c r="AN396" s="24">
        <f t="array" ref="AN396">ROUND(INDEX(공차방식!H$6:L$29,MATCH(AE396,공차방식!B$6:B$29,0),MATCH(VALUE(LEFT(AG396,1)),공차방식!H$5:L$5,0))/1000,4)</f>
        <v>0.3</v>
      </c>
      <c r="AO396" s="24">
        <v>54.545000000000002</v>
      </c>
      <c r="AQ396" s="39">
        <f ca="1">OFFSET(공차방식!R$5,COUNTIF(공차방식!R$6:R$50,"&lt;"&amp;AD396)+1,0)</f>
        <v>90</v>
      </c>
    </row>
    <row r="397" spans="2:43" ht="15" x14ac:dyDescent="0.3">
      <c r="B397" s="72" t="str">
        <f t="shared" si="48"/>
        <v>M115×3</v>
      </c>
      <c r="C397" s="73" t="s">
        <v>212</v>
      </c>
      <c r="D397" s="73" t="s">
        <v>221</v>
      </c>
      <c r="E397" s="71" t="s">
        <v>0</v>
      </c>
      <c r="F397" s="58">
        <v>115</v>
      </c>
      <c r="G397" s="58">
        <v>3</v>
      </c>
      <c r="H397" s="71" t="s">
        <v>133</v>
      </c>
      <c r="I397" s="86" t="s">
        <v>415</v>
      </c>
      <c r="J397" s="58" t="s">
        <v>315</v>
      </c>
      <c r="K397" s="58" t="s">
        <v>491</v>
      </c>
      <c r="L397" s="58">
        <v>115</v>
      </c>
      <c r="M397" s="58">
        <v>3</v>
      </c>
      <c r="N397" s="71">
        <v>60</v>
      </c>
      <c r="O397" s="100">
        <f t="array" ref="O397">IFERROR(INDEX($AD$11:$AO$1485,MATCH($B397&amp;$I397,$Z$11:$Z$1485&amp;$AG$11:$AG$1485,0),MATCH($C397,$AD$9:$AO$9,0)),"-")</f>
        <v>115</v>
      </c>
      <c r="P397" s="58">
        <v>30</v>
      </c>
      <c r="Q397" s="58">
        <v>2</v>
      </c>
      <c r="R397" s="100">
        <f t="array" ref="R397">IFERROR(INDEX($AD$11:$AO$1485,MATCH($B397&amp;$I397,$Z$11:$Z$1485&amp;$AG$11:$AG$1485,0),MATCH($D397,$AD$9:$AO$9,0)),"-")</f>
        <v>113.0514</v>
      </c>
      <c r="S397" s="58">
        <v>23</v>
      </c>
      <c r="T397" s="58">
        <v>9</v>
      </c>
      <c r="U397" s="58">
        <v>5</v>
      </c>
      <c r="V397" s="58">
        <v>9</v>
      </c>
      <c r="W397" s="50">
        <f t="shared" si="50"/>
        <v>28</v>
      </c>
      <c r="X397" s="50">
        <f t="shared" si="51"/>
        <v>14</v>
      </c>
      <c r="Z397" s="23" t="str">
        <f t="shared" si="49"/>
        <v>M56×4</v>
      </c>
      <c r="AA397" s="24" t="s">
        <v>135</v>
      </c>
      <c r="AB397" s="24"/>
      <c r="AC397" s="24"/>
      <c r="AD397" s="23">
        <v>56</v>
      </c>
      <c r="AE397" s="23">
        <v>4</v>
      </c>
      <c r="AF397" s="24">
        <v>60</v>
      </c>
      <c r="AG397" s="29" t="s">
        <v>209</v>
      </c>
      <c r="AH397" s="29">
        <f>INDEX(공차방식!$C$6:$D$29,MATCH(AE397,공차방식!$B$6:$B$29,0),MATCH(RIGHT(AG397,1),공차방식!$C$5:$D$5,0))/1000</f>
        <v>0</v>
      </c>
      <c r="AI397" s="24">
        <f t="shared" ca="1" si="52"/>
        <v>53.716900000000003</v>
      </c>
      <c r="AJ397" s="24">
        <f t="shared" si="53"/>
        <v>53.401899999999998</v>
      </c>
      <c r="AK397" s="24">
        <f t="array" aca="1" ref="AK397" ca="1">ROUND(INDEX(공차방식!T$6:X$50,MATCH(AQ397&amp;AE397,공차방식!R$6:R$50&amp;공차방식!S$6:S$50,0),MATCH(VALUE(LEFT(AG397,1)),공차방식!T$5:X$5,0))/1000,4)</f>
        <v>0.315</v>
      </c>
      <c r="AL397" s="24">
        <f t="shared" si="54"/>
        <v>52.2699</v>
      </c>
      <c r="AM397" s="24">
        <f t="shared" si="55"/>
        <v>51.669899999999998</v>
      </c>
      <c r="AN397" s="24">
        <f t="array" ref="AN397">ROUND(INDEX(공차방식!H$6:L$29,MATCH(AE397,공차방식!B$6:B$29,0),MATCH(VALUE(LEFT(AG397,1)),공차방식!H$5:L$5,0))/1000,4)</f>
        <v>0.6</v>
      </c>
      <c r="AO397" s="24">
        <v>54.524000000000001</v>
      </c>
      <c r="AQ397" s="39">
        <f ca="1">OFFSET(공차방식!R$5,COUNTIF(공차방식!R$6:R$50,"&lt;"&amp;AD397)+1,0)</f>
        <v>90</v>
      </c>
    </row>
    <row r="398" spans="2:43" ht="15" x14ac:dyDescent="0.3">
      <c r="B398" s="72" t="str">
        <f t="shared" si="48"/>
        <v>M115×2</v>
      </c>
      <c r="C398" s="73" t="s">
        <v>212</v>
      </c>
      <c r="D398" s="73" t="s">
        <v>221</v>
      </c>
      <c r="E398" s="71" t="s">
        <v>0</v>
      </c>
      <c r="F398" s="58">
        <v>115</v>
      </c>
      <c r="G398" s="58">
        <v>2</v>
      </c>
      <c r="H398" s="71" t="s">
        <v>133</v>
      </c>
      <c r="I398" s="86" t="s">
        <v>415</v>
      </c>
      <c r="J398" s="58" t="s">
        <v>315</v>
      </c>
      <c r="K398" s="58" t="s">
        <v>491</v>
      </c>
      <c r="L398" s="58">
        <v>115</v>
      </c>
      <c r="M398" s="58">
        <v>2</v>
      </c>
      <c r="N398" s="71">
        <v>60</v>
      </c>
      <c r="O398" s="100">
        <f t="array" ref="O398">IFERROR(INDEX($AD$11:$AO$1485,MATCH($B398&amp;$I398,$Z$11:$Z$1485&amp;$AG$11:$AG$1485,0),MATCH($C398,$AD$9:$AO$9,0)),"-")</f>
        <v>115</v>
      </c>
      <c r="P398" s="58">
        <v>30</v>
      </c>
      <c r="Q398" s="58">
        <v>2</v>
      </c>
      <c r="R398" s="100">
        <f t="array" ref="R398">IFERROR(INDEX($AD$11:$AO$1485,MATCH($B398&amp;$I398,$Z$11:$Z$1485&amp;$AG$11:$AG$1485,0),MATCH($D398,$AD$9:$AO$9,0)),"-")</f>
        <v>113.70099999999999</v>
      </c>
      <c r="S398" s="58">
        <v>23</v>
      </c>
      <c r="T398" s="58">
        <v>9</v>
      </c>
      <c r="U398" s="58">
        <v>5</v>
      </c>
      <c r="V398" s="58">
        <v>10</v>
      </c>
      <c r="W398" s="50">
        <f t="shared" si="50"/>
        <v>28</v>
      </c>
      <c r="X398" s="50">
        <f t="shared" si="51"/>
        <v>14</v>
      </c>
      <c r="Z398" s="23" t="str">
        <f t="shared" si="49"/>
        <v>M56×3</v>
      </c>
      <c r="AA398" s="24" t="s">
        <v>135</v>
      </c>
      <c r="AB398" s="24"/>
      <c r="AC398" s="24"/>
      <c r="AD398" s="23">
        <v>56</v>
      </c>
      <c r="AE398" s="23">
        <v>3</v>
      </c>
      <c r="AF398" s="24">
        <v>60</v>
      </c>
      <c r="AG398" s="29" t="s">
        <v>209</v>
      </c>
      <c r="AH398" s="29">
        <f>INDEX(공차방식!$C$6:$D$29,MATCH(AE398,공차방식!$B$6:$B$29,0),MATCH(RIGHT(AG398,1),공차방식!$C$5:$D$5,0))/1000</f>
        <v>0</v>
      </c>
      <c r="AI398" s="24">
        <f t="shared" ca="1" si="52"/>
        <v>54.331400000000002</v>
      </c>
      <c r="AJ398" s="24">
        <f t="shared" si="53"/>
        <v>54.051400000000001</v>
      </c>
      <c r="AK398" s="24">
        <f t="array" aca="1" ref="AK398" ca="1">ROUND(INDEX(공차방식!T$6:X$50,MATCH(AQ398&amp;AE398,공차방식!R$6:R$50&amp;공차방식!S$6:S$50,0),MATCH(VALUE(LEFT(AG398,1)),공차방식!T$5:X$5,0))/1000,4)</f>
        <v>0.28000000000000003</v>
      </c>
      <c r="AL398" s="24">
        <f t="shared" si="54"/>
        <v>53.252400000000002</v>
      </c>
      <c r="AM398" s="24">
        <f t="shared" si="55"/>
        <v>52.752400000000002</v>
      </c>
      <c r="AN398" s="24">
        <f t="array" ref="AN398">ROUND(INDEX(공차방식!H$6:L$29,MATCH(AE398,공차방식!B$6:B$29,0),MATCH(VALUE(LEFT(AG398,1)),공차방식!H$5:L$5,0))/1000,4)</f>
        <v>0.5</v>
      </c>
      <c r="AO398" s="24">
        <v>54.938000000000002</v>
      </c>
      <c r="AQ398" s="39">
        <f ca="1">OFFSET(공차방식!R$5,COUNTIF(공차방식!R$6:R$50,"&lt;"&amp;AD398)+1,0)</f>
        <v>90</v>
      </c>
    </row>
    <row r="399" spans="2:43" ht="15" x14ac:dyDescent="0.3">
      <c r="B399" s="72" t="str">
        <f t="shared" si="48"/>
        <v>M120×6</v>
      </c>
      <c r="C399" s="73" t="s">
        <v>212</v>
      </c>
      <c r="D399" s="73" t="s">
        <v>221</v>
      </c>
      <c r="E399" s="71" t="s">
        <v>0</v>
      </c>
      <c r="F399" s="58">
        <v>120</v>
      </c>
      <c r="G399" s="58">
        <v>6</v>
      </c>
      <c r="H399" s="71" t="s">
        <v>133</v>
      </c>
      <c r="I399" s="86" t="s">
        <v>415</v>
      </c>
      <c r="J399" s="58" t="s">
        <v>315</v>
      </c>
      <c r="K399" s="58" t="s">
        <v>491</v>
      </c>
      <c r="L399" s="58">
        <v>120</v>
      </c>
      <c r="M399" s="58">
        <v>6</v>
      </c>
      <c r="N399" s="71">
        <v>60</v>
      </c>
      <c r="O399" s="100">
        <f t="array" ref="O399">IFERROR(INDEX($AD$11:$AO$1485,MATCH($B399&amp;$I399,$Z$11:$Z$1485&amp;$AG$11:$AG$1485,0),MATCH($C399,$AD$9:$AO$9,0)),"-")</f>
        <v>120</v>
      </c>
      <c r="P399" s="58">
        <v>42</v>
      </c>
      <c r="Q399" s="58">
        <v>6</v>
      </c>
      <c r="R399" s="100">
        <f t="array" ref="R399">IFERROR(INDEX($AD$11:$AO$1485,MATCH($B399&amp;$I399,$Z$11:$Z$1485&amp;$AG$11:$AG$1485,0),MATCH($D399,$AD$9:$AO$9,0)),"-")</f>
        <v>116.10290000000001</v>
      </c>
      <c r="S399" s="58">
        <v>33</v>
      </c>
      <c r="T399" s="58">
        <v>15</v>
      </c>
      <c r="U399" s="58">
        <v>6</v>
      </c>
      <c r="V399" s="58">
        <v>8</v>
      </c>
      <c r="W399" s="50">
        <f t="shared" si="50"/>
        <v>36</v>
      </c>
      <c r="X399" s="50">
        <f t="shared" si="51"/>
        <v>18</v>
      </c>
      <c r="Z399" s="23" t="str">
        <f t="shared" si="49"/>
        <v>M56×2</v>
      </c>
      <c r="AA399" s="24" t="s">
        <v>135</v>
      </c>
      <c r="AB399" s="24"/>
      <c r="AC399" s="24"/>
      <c r="AD399" s="23">
        <v>56</v>
      </c>
      <c r="AE399" s="23">
        <v>2</v>
      </c>
      <c r="AF399" s="24">
        <v>60</v>
      </c>
      <c r="AG399" s="29" t="s">
        <v>209</v>
      </c>
      <c r="AH399" s="29">
        <f>INDEX(공차방식!$C$6:$D$29,MATCH(AE399,공차방식!$B$6:$B$29,0),MATCH(RIGHT(AG399,1),공차방식!$C$5:$D$5,0))/1000</f>
        <v>0</v>
      </c>
      <c r="AI399" s="24">
        <f t="shared" ca="1" si="52"/>
        <v>54.936999999999998</v>
      </c>
      <c r="AJ399" s="24">
        <f t="shared" si="53"/>
        <v>54.701000000000001</v>
      </c>
      <c r="AK399" s="24">
        <f t="array" aca="1" ref="AK399" ca="1">ROUND(INDEX(공차방식!T$6:X$50,MATCH(AQ399&amp;AE399,공차방식!R$6:R$50&amp;공차방식!S$6:S$50,0),MATCH(VALUE(LEFT(AG399,1)),공차방식!T$5:X$5,0))/1000,4)</f>
        <v>0.23599999999999999</v>
      </c>
      <c r="AL399" s="24">
        <f t="shared" si="54"/>
        <v>54.209899999999998</v>
      </c>
      <c r="AM399" s="24">
        <f t="shared" si="55"/>
        <v>53.834899999999998</v>
      </c>
      <c r="AN399" s="24">
        <f t="array" ref="AN399">ROUND(INDEX(공차방식!H$6:L$29,MATCH(AE399,공차방식!B$6:B$29,0),MATCH(VALUE(LEFT(AG399,1)),공차방식!H$5:L$5,0))/1000,4)</f>
        <v>0.375</v>
      </c>
      <c r="AO399" s="24">
        <v>55.344000000000001</v>
      </c>
      <c r="AQ399" s="39">
        <f ca="1">OFFSET(공차방식!R$5,COUNTIF(공차방식!R$6:R$50,"&lt;"&amp;AD399)+1,0)</f>
        <v>90</v>
      </c>
    </row>
    <row r="400" spans="2:43" ht="15" x14ac:dyDescent="0.3">
      <c r="B400" s="72" t="str">
        <f t="shared" si="48"/>
        <v>M120×4</v>
      </c>
      <c r="C400" s="73" t="s">
        <v>212</v>
      </c>
      <c r="D400" s="73" t="s">
        <v>221</v>
      </c>
      <c r="E400" s="71" t="s">
        <v>0</v>
      </c>
      <c r="F400" s="58">
        <v>120</v>
      </c>
      <c r="G400" s="58">
        <v>4</v>
      </c>
      <c r="H400" s="71" t="s">
        <v>133</v>
      </c>
      <c r="I400" s="86" t="s">
        <v>415</v>
      </c>
      <c r="J400" s="58" t="s">
        <v>315</v>
      </c>
      <c r="K400" s="58" t="s">
        <v>491</v>
      </c>
      <c r="L400" s="58">
        <v>120</v>
      </c>
      <c r="M400" s="58">
        <v>4</v>
      </c>
      <c r="N400" s="71">
        <v>60</v>
      </c>
      <c r="O400" s="100">
        <f t="array" ref="O400">IFERROR(INDEX($AD$11:$AO$1485,MATCH($B400&amp;$I400,$Z$11:$Z$1485&amp;$AG$11:$AG$1485,0),MATCH($C400,$AD$9:$AO$9,0)),"-")</f>
        <v>120</v>
      </c>
      <c r="P400" s="58">
        <v>42</v>
      </c>
      <c r="Q400" s="58">
        <v>6</v>
      </c>
      <c r="R400" s="100">
        <f t="array" ref="R400">IFERROR(INDEX($AD$11:$AO$1485,MATCH($B400&amp;$I400,$Z$11:$Z$1485&amp;$AG$11:$AG$1485,0),MATCH($D400,$AD$9:$AO$9,0)),"-")</f>
        <v>117.4019</v>
      </c>
      <c r="S400" s="58">
        <v>33</v>
      </c>
      <c r="T400" s="58">
        <v>15</v>
      </c>
      <c r="U400" s="58">
        <v>6</v>
      </c>
      <c r="V400" s="58">
        <v>8</v>
      </c>
      <c r="W400" s="50">
        <f t="shared" si="50"/>
        <v>36</v>
      </c>
      <c r="X400" s="50">
        <f t="shared" si="51"/>
        <v>18</v>
      </c>
      <c r="Z400" s="23" t="str">
        <f t="shared" si="49"/>
        <v>M56×1.5</v>
      </c>
      <c r="AA400" s="24" t="s">
        <v>135</v>
      </c>
      <c r="AB400" s="24"/>
      <c r="AC400" s="24"/>
      <c r="AD400" s="23">
        <v>56</v>
      </c>
      <c r="AE400" s="23">
        <v>1.5</v>
      </c>
      <c r="AF400" s="24">
        <v>60</v>
      </c>
      <c r="AG400" s="29" t="s">
        <v>209</v>
      </c>
      <c r="AH400" s="29">
        <f>INDEX(공차방식!$C$6:$D$29,MATCH(AE400,공차방식!$B$6:$B$29,0),MATCH(RIGHT(AG400,1),공차방식!$C$5:$D$5,0))/1000</f>
        <v>0</v>
      </c>
      <c r="AI400" s="24">
        <f t="shared" ca="1" si="52"/>
        <v>55.237699999999997</v>
      </c>
      <c r="AJ400" s="24">
        <f t="shared" si="53"/>
        <v>55.025700000000001</v>
      </c>
      <c r="AK400" s="24">
        <f t="array" aca="1" ref="AK400" ca="1">ROUND(INDEX(공차방식!T$6:X$50,MATCH(AQ400&amp;AE400,공차방식!R$6:R$50&amp;공차방식!S$6:S$50,0),MATCH(VALUE(LEFT(AG400,1)),공차방식!T$5:X$5,0))/1000,4)</f>
        <v>0.21199999999999999</v>
      </c>
      <c r="AL400" s="24">
        <f t="shared" si="54"/>
        <v>54.676200000000001</v>
      </c>
      <c r="AM400" s="24">
        <f t="shared" si="55"/>
        <v>54.376199999999997</v>
      </c>
      <c r="AN400" s="24">
        <f t="array" ref="AN400">ROUND(INDEX(공차방식!H$6:L$29,MATCH(AE400,공차방식!B$6:B$29,0),MATCH(VALUE(LEFT(AG400,1)),공차방식!H$5:L$5,0))/1000,4)</f>
        <v>0.3</v>
      </c>
      <c r="AO400" s="24">
        <v>55.545000000000002</v>
      </c>
      <c r="AQ400" s="39">
        <f ca="1">OFFSET(공차방식!R$5,COUNTIF(공차방식!R$6:R$50,"&lt;"&amp;AD400)+1,0)</f>
        <v>90</v>
      </c>
    </row>
    <row r="401" spans="2:43" ht="15" x14ac:dyDescent="0.3">
      <c r="B401" s="72" t="str">
        <f t="shared" si="48"/>
        <v>M120×3</v>
      </c>
      <c r="C401" s="73" t="s">
        <v>212</v>
      </c>
      <c r="D401" s="73" t="s">
        <v>221</v>
      </c>
      <c r="E401" s="71" t="s">
        <v>0</v>
      </c>
      <c r="F401" s="58">
        <v>120</v>
      </c>
      <c r="G401" s="58">
        <v>3</v>
      </c>
      <c r="H401" s="71" t="s">
        <v>133</v>
      </c>
      <c r="I401" s="86" t="s">
        <v>415</v>
      </c>
      <c r="J401" s="58" t="s">
        <v>315</v>
      </c>
      <c r="K401" s="58" t="s">
        <v>491</v>
      </c>
      <c r="L401" s="58">
        <v>120</v>
      </c>
      <c r="M401" s="58">
        <v>3</v>
      </c>
      <c r="N401" s="71">
        <v>60</v>
      </c>
      <c r="O401" s="100">
        <f t="array" ref="O401">IFERROR(INDEX($AD$11:$AO$1485,MATCH($B401&amp;$I401,$Z$11:$Z$1485&amp;$AG$11:$AG$1485,0),MATCH($C401,$AD$9:$AO$9,0)),"-")</f>
        <v>120</v>
      </c>
      <c r="P401" s="58">
        <v>30</v>
      </c>
      <c r="Q401" s="58">
        <v>2</v>
      </c>
      <c r="R401" s="100">
        <f t="array" ref="R401">IFERROR(INDEX($AD$11:$AO$1485,MATCH($B401&amp;$I401,$Z$11:$Z$1485&amp;$AG$11:$AG$1485,0),MATCH($D401,$AD$9:$AO$9,0)),"-")</f>
        <v>118.0514</v>
      </c>
      <c r="S401" s="58">
        <v>23</v>
      </c>
      <c r="T401" s="58">
        <v>9</v>
      </c>
      <c r="U401" s="58">
        <v>5</v>
      </c>
      <c r="V401" s="58">
        <v>9</v>
      </c>
      <c r="W401" s="50">
        <f t="shared" si="50"/>
        <v>28</v>
      </c>
      <c r="X401" s="50">
        <f t="shared" si="51"/>
        <v>14</v>
      </c>
      <c r="Z401" s="23" t="str">
        <f t="shared" si="49"/>
        <v>M58×4</v>
      </c>
      <c r="AA401" s="24" t="s">
        <v>135</v>
      </c>
      <c r="AB401" s="24"/>
      <c r="AC401" s="24"/>
      <c r="AD401" s="23">
        <v>58</v>
      </c>
      <c r="AE401" s="23">
        <v>4</v>
      </c>
      <c r="AF401" s="24">
        <v>60</v>
      </c>
      <c r="AG401" s="29" t="s">
        <v>209</v>
      </c>
      <c r="AH401" s="29">
        <f>INDEX(공차방식!$C$6:$D$29,MATCH(AE401,공차방식!$B$6:$B$29,0),MATCH(RIGHT(AG401,1),공차방식!$C$5:$D$5,0))/1000</f>
        <v>0</v>
      </c>
      <c r="AI401" s="24">
        <f t="shared" ca="1" si="52"/>
        <v>55.716900000000003</v>
      </c>
      <c r="AJ401" s="24">
        <f t="shared" si="53"/>
        <v>55.401899999999998</v>
      </c>
      <c r="AK401" s="24">
        <f t="array" aca="1" ref="AK401" ca="1">ROUND(INDEX(공차방식!T$6:X$50,MATCH(AQ401&amp;AE401,공차방식!R$6:R$50&amp;공차방식!S$6:S$50,0),MATCH(VALUE(LEFT(AG401,1)),공차방식!T$5:X$5,0))/1000,4)</f>
        <v>0.315</v>
      </c>
      <c r="AL401" s="24">
        <f t="shared" si="54"/>
        <v>54.2699</v>
      </c>
      <c r="AM401" s="24">
        <f t="shared" si="55"/>
        <v>53.669899999999998</v>
      </c>
      <c r="AN401" s="24">
        <f t="array" ref="AN401">ROUND(INDEX(공차방식!H$6:L$29,MATCH(AE401,공차방식!B$6:B$29,0),MATCH(VALUE(LEFT(AG401,1)),공차방식!H$5:L$5,0))/1000,4)</f>
        <v>0.6</v>
      </c>
      <c r="AO401" s="24">
        <v>56.524000000000001</v>
      </c>
      <c r="AQ401" s="39">
        <f ca="1">OFFSET(공차방식!R$5,COUNTIF(공차방식!R$6:R$50,"&lt;"&amp;AD401)+1,0)</f>
        <v>90</v>
      </c>
    </row>
    <row r="402" spans="2:43" ht="15" x14ac:dyDescent="0.3">
      <c r="B402" s="72" t="str">
        <f t="shared" si="48"/>
        <v>M120×2</v>
      </c>
      <c r="C402" s="73" t="s">
        <v>212</v>
      </c>
      <c r="D402" s="73" t="s">
        <v>221</v>
      </c>
      <c r="E402" s="71" t="s">
        <v>0</v>
      </c>
      <c r="F402" s="58">
        <v>120</v>
      </c>
      <c r="G402" s="58">
        <v>2</v>
      </c>
      <c r="H402" s="71" t="s">
        <v>133</v>
      </c>
      <c r="I402" s="86" t="s">
        <v>415</v>
      </c>
      <c r="J402" s="58" t="s">
        <v>315</v>
      </c>
      <c r="K402" s="58" t="s">
        <v>491</v>
      </c>
      <c r="L402" s="58">
        <v>120</v>
      </c>
      <c r="M402" s="58">
        <v>2</v>
      </c>
      <c r="N402" s="71">
        <v>60</v>
      </c>
      <c r="O402" s="100">
        <f t="array" ref="O402">IFERROR(INDEX($AD$11:$AO$1485,MATCH($B402&amp;$I402,$Z$11:$Z$1485&amp;$AG$11:$AG$1485,0),MATCH($C402,$AD$9:$AO$9,0)),"-")</f>
        <v>120</v>
      </c>
      <c r="P402" s="58">
        <v>30</v>
      </c>
      <c r="Q402" s="58">
        <v>2</v>
      </c>
      <c r="R402" s="100">
        <f t="array" ref="R402">IFERROR(INDEX($AD$11:$AO$1485,MATCH($B402&amp;$I402,$Z$11:$Z$1485&amp;$AG$11:$AG$1485,0),MATCH($D402,$AD$9:$AO$9,0)),"-")</f>
        <v>118.70099999999999</v>
      </c>
      <c r="S402" s="58">
        <v>23</v>
      </c>
      <c r="T402" s="58">
        <v>9</v>
      </c>
      <c r="U402" s="58">
        <v>5</v>
      </c>
      <c r="V402" s="58">
        <v>10</v>
      </c>
      <c r="W402" s="50">
        <f t="shared" si="50"/>
        <v>28</v>
      </c>
      <c r="X402" s="50">
        <f t="shared" si="51"/>
        <v>14</v>
      </c>
      <c r="Z402" s="23" t="str">
        <f t="shared" si="49"/>
        <v>M58×3</v>
      </c>
      <c r="AA402" s="24" t="s">
        <v>135</v>
      </c>
      <c r="AB402" s="24"/>
      <c r="AC402" s="24"/>
      <c r="AD402" s="23">
        <v>58</v>
      </c>
      <c r="AE402" s="23">
        <v>3</v>
      </c>
      <c r="AF402" s="24">
        <v>60</v>
      </c>
      <c r="AG402" s="29" t="s">
        <v>209</v>
      </c>
      <c r="AH402" s="29">
        <f>INDEX(공차방식!$C$6:$D$29,MATCH(AE402,공차방식!$B$6:$B$29,0),MATCH(RIGHT(AG402,1),공차방식!$C$5:$D$5,0))/1000</f>
        <v>0</v>
      </c>
      <c r="AI402" s="24">
        <f t="shared" ca="1" si="52"/>
        <v>56.331400000000002</v>
      </c>
      <c r="AJ402" s="24">
        <f t="shared" si="53"/>
        <v>56.051400000000001</v>
      </c>
      <c r="AK402" s="24">
        <f t="array" aca="1" ref="AK402" ca="1">ROUND(INDEX(공차방식!T$6:X$50,MATCH(AQ402&amp;AE402,공차방식!R$6:R$50&amp;공차방식!S$6:S$50,0),MATCH(VALUE(LEFT(AG402,1)),공차방식!T$5:X$5,0))/1000,4)</f>
        <v>0.28000000000000003</v>
      </c>
      <c r="AL402" s="24">
        <f t="shared" si="54"/>
        <v>55.252400000000002</v>
      </c>
      <c r="AM402" s="24">
        <f t="shared" si="55"/>
        <v>54.752400000000002</v>
      </c>
      <c r="AN402" s="24">
        <f t="array" ref="AN402">ROUND(INDEX(공차방식!H$6:L$29,MATCH(AE402,공차방식!B$6:B$29,0),MATCH(VALUE(LEFT(AG402,1)),공차방식!H$5:L$5,0))/1000,4)</f>
        <v>0.5</v>
      </c>
      <c r="AO402" s="24">
        <v>56.938000000000002</v>
      </c>
      <c r="AQ402" s="39">
        <f ca="1">OFFSET(공차방식!R$5,COUNTIF(공차방식!R$6:R$50,"&lt;"&amp;AD402)+1,0)</f>
        <v>90</v>
      </c>
    </row>
    <row r="403" spans="2:43" ht="15" x14ac:dyDescent="0.3">
      <c r="B403" s="72" t="str">
        <f t="shared" si="48"/>
        <v>M125×6</v>
      </c>
      <c r="C403" s="73" t="s">
        <v>212</v>
      </c>
      <c r="D403" s="73" t="s">
        <v>221</v>
      </c>
      <c r="E403" s="71" t="s">
        <v>0</v>
      </c>
      <c r="F403" s="58">
        <v>125</v>
      </c>
      <c r="G403" s="58">
        <v>6</v>
      </c>
      <c r="H403" s="71" t="s">
        <v>133</v>
      </c>
      <c r="I403" s="86" t="s">
        <v>415</v>
      </c>
      <c r="J403" s="58" t="s">
        <v>315</v>
      </c>
      <c r="K403" s="58" t="s">
        <v>491</v>
      </c>
      <c r="L403" s="58">
        <v>125</v>
      </c>
      <c r="M403" s="58">
        <v>6</v>
      </c>
      <c r="N403" s="71">
        <v>60</v>
      </c>
      <c r="O403" s="100">
        <f t="array" ref="O403">IFERROR(INDEX($AD$11:$AO$1485,MATCH($B403&amp;$I403,$Z$11:$Z$1485&amp;$AG$11:$AG$1485,0),MATCH($C403,$AD$9:$AO$9,0)),"-")</f>
        <v>125</v>
      </c>
      <c r="P403" s="58">
        <v>42</v>
      </c>
      <c r="Q403" s="58">
        <v>6</v>
      </c>
      <c r="R403" s="100">
        <f t="array" ref="R403">IFERROR(INDEX($AD$11:$AO$1485,MATCH($B403&amp;$I403,$Z$11:$Z$1485&amp;$AG$11:$AG$1485,0),MATCH($D403,$AD$9:$AO$9,0)),"-")</f>
        <v>121.10290000000001</v>
      </c>
      <c r="S403" s="58">
        <v>33</v>
      </c>
      <c r="T403" s="58">
        <v>15</v>
      </c>
      <c r="U403" s="58">
        <v>6</v>
      </c>
      <c r="V403" s="58">
        <v>8</v>
      </c>
      <c r="W403" s="50">
        <f t="shared" si="50"/>
        <v>36</v>
      </c>
      <c r="X403" s="50">
        <f t="shared" si="51"/>
        <v>18</v>
      </c>
      <c r="Z403" s="23" t="str">
        <f t="shared" si="49"/>
        <v>M58×2</v>
      </c>
      <c r="AA403" s="24" t="s">
        <v>135</v>
      </c>
      <c r="AB403" s="24"/>
      <c r="AC403" s="24"/>
      <c r="AD403" s="23">
        <v>58</v>
      </c>
      <c r="AE403" s="23">
        <v>2</v>
      </c>
      <c r="AF403" s="24">
        <v>60</v>
      </c>
      <c r="AG403" s="29" t="s">
        <v>209</v>
      </c>
      <c r="AH403" s="29">
        <f>INDEX(공차방식!$C$6:$D$29,MATCH(AE403,공차방식!$B$6:$B$29,0),MATCH(RIGHT(AG403,1),공차방식!$C$5:$D$5,0))/1000</f>
        <v>0</v>
      </c>
      <c r="AI403" s="24">
        <f t="shared" ca="1" si="52"/>
        <v>56.936999999999998</v>
      </c>
      <c r="AJ403" s="24">
        <f t="shared" si="53"/>
        <v>56.701000000000001</v>
      </c>
      <c r="AK403" s="24">
        <f t="array" aca="1" ref="AK403" ca="1">ROUND(INDEX(공차방식!T$6:X$50,MATCH(AQ403&amp;AE403,공차방식!R$6:R$50&amp;공차방식!S$6:S$50,0),MATCH(VALUE(LEFT(AG403,1)),공차방식!T$5:X$5,0))/1000,4)</f>
        <v>0.23599999999999999</v>
      </c>
      <c r="AL403" s="24">
        <f t="shared" si="54"/>
        <v>56.209899999999998</v>
      </c>
      <c r="AM403" s="24">
        <f t="shared" si="55"/>
        <v>55.834899999999998</v>
      </c>
      <c r="AN403" s="24">
        <f t="array" ref="AN403">ROUND(INDEX(공차방식!H$6:L$29,MATCH(AE403,공차방식!B$6:B$29,0),MATCH(VALUE(LEFT(AG403,1)),공차방식!H$5:L$5,0))/1000,4)</f>
        <v>0.375</v>
      </c>
      <c r="AO403" s="24">
        <v>57.344000000000001</v>
      </c>
      <c r="AQ403" s="39">
        <f ca="1">OFFSET(공차방식!R$5,COUNTIF(공차방식!R$6:R$50,"&lt;"&amp;AD403)+1,0)</f>
        <v>90</v>
      </c>
    </row>
    <row r="404" spans="2:43" ht="15" x14ac:dyDescent="0.3">
      <c r="B404" s="72" t="str">
        <f t="shared" si="48"/>
        <v>M125×4</v>
      </c>
      <c r="C404" s="73" t="s">
        <v>212</v>
      </c>
      <c r="D404" s="73" t="s">
        <v>221</v>
      </c>
      <c r="E404" s="71" t="s">
        <v>0</v>
      </c>
      <c r="F404" s="58">
        <v>125</v>
      </c>
      <c r="G404" s="58">
        <v>4</v>
      </c>
      <c r="H404" s="71" t="s">
        <v>133</v>
      </c>
      <c r="I404" s="86" t="s">
        <v>415</v>
      </c>
      <c r="J404" s="58" t="s">
        <v>315</v>
      </c>
      <c r="K404" s="58" t="s">
        <v>491</v>
      </c>
      <c r="L404" s="58">
        <v>125</v>
      </c>
      <c r="M404" s="58">
        <v>4</v>
      </c>
      <c r="N404" s="71">
        <v>60</v>
      </c>
      <c r="O404" s="100">
        <f t="array" ref="O404">IFERROR(INDEX($AD$11:$AO$1485,MATCH($B404&amp;$I404,$Z$11:$Z$1485&amp;$AG$11:$AG$1485,0),MATCH($C404,$AD$9:$AO$9,0)),"-")</f>
        <v>125</v>
      </c>
      <c r="P404" s="58">
        <v>42</v>
      </c>
      <c r="Q404" s="58">
        <v>6</v>
      </c>
      <c r="R404" s="100">
        <f t="array" ref="R404">IFERROR(INDEX($AD$11:$AO$1485,MATCH($B404&amp;$I404,$Z$11:$Z$1485&amp;$AG$11:$AG$1485,0),MATCH($D404,$AD$9:$AO$9,0)),"-")</f>
        <v>122.4019</v>
      </c>
      <c r="S404" s="58">
        <v>33</v>
      </c>
      <c r="T404" s="58">
        <v>15</v>
      </c>
      <c r="U404" s="58">
        <v>6</v>
      </c>
      <c r="V404" s="58">
        <v>8</v>
      </c>
      <c r="W404" s="50">
        <f t="shared" si="50"/>
        <v>36</v>
      </c>
      <c r="X404" s="50">
        <f t="shared" si="51"/>
        <v>18</v>
      </c>
      <c r="Z404" s="23" t="str">
        <f t="shared" si="49"/>
        <v>M58×1.5</v>
      </c>
      <c r="AA404" s="24" t="s">
        <v>135</v>
      </c>
      <c r="AB404" s="24"/>
      <c r="AC404" s="24"/>
      <c r="AD404" s="23">
        <v>58</v>
      </c>
      <c r="AE404" s="23">
        <v>1.5</v>
      </c>
      <c r="AF404" s="24">
        <v>60</v>
      </c>
      <c r="AG404" s="29" t="s">
        <v>209</v>
      </c>
      <c r="AH404" s="29">
        <f>INDEX(공차방식!$C$6:$D$29,MATCH(AE404,공차방식!$B$6:$B$29,0),MATCH(RIGHT(AG404,1),공차방식!$C$5:$D$5,0))/1000</f>
        <v>0</v>
      </c>
      <c r="AI404" s="24">
        <f t="shared" ca="1" si="52"/>
        <v>57.237699999999997</v>
      </c>
      <c r="AJ404" s="24">
        <f t="shared" si="53"/>
        <v>57.025700000000001</v>
      </c>
      <c r="AK404" s="24">
        <f t="array" aca="1" ref="AK404" ca="1">ROUND(INDEX(공차방식!T$6:X$50,MATCH(AQ404&amp;AE404,공차방식!R$6:R$50&amp;공차방식!S$6:S$50,0),MATCH(VALUE(LEFT(AG404,1)),공차방식!T$5:X$5,0))/1000,4)</f>
        <v>0.21199999999999999</v>
      </c>
      <c r="AL404" s="24">
        <f t="shared" si="54"/>
        <v>56.676200000000001</v>
      </c>
      <c r="AM404" s="24">
        <f t="shared" si="55"/>
        <v>56.376199999999997</v>
      </c>
      <c r="AN404" s="24">
        <f t="array" ref="AN404">ROUND(INDEX(공차방식!H$6:L$29,MATCH(AE404,공차방식!B$6:B$29,0),MATCH(VALUE(LEFT(AG404,1)),공차방식!H$5:L$5,0))/1000,4)</f>
        <v>0.3</v>
      </c>
      <c r="AO404" s="24">
        <v>57.545000000000002</v>
      </c>
      <c r="AQ404" s="39">
        <f ca="1">OFFSET(공차방식!R$5,COUNTIF(공차방식!R$6:R$50,"&lt;"&amp;AD404)+1,0)</f>
        <v>90</v>
      </c>
    </row>
    <row r="405" spans="2:43" ht="15" x14ac:dyDescent="0.3">
      <c r="B405" s="72" t="str">
        <f t="shared" si="48"/>
        <v>M125×3</v>
      </c>
      <c r="C405" s="73" t="s">
        <v>212</v>
      </c>
      <c r="D405" s="73" t="s">
        <v>221</v>
      </c>
      <c r="E405" s="71" t="s">
        <v>0</v>
      </c>
      <c r="F405" s="58">
        <v>125</v>
      </c>
      <c r="G405" s="58">
        <v>3</v>
      </c>
      <c r="H405" s="71" t="s">
        <v>133</v>
      </c>
      <c r="I405" s="86" t="s">
        <v>415</v>
      </c>
      <c r="J405" s="58" t="s">
        <v>315</v>
      </c>
      <c r="K405" s="58" t="s">
        <v>491</v>
      </c>
      <c r="L405" s="58">
        <v>125</v>
      </c>
      <c r="M405" s="58">
        <v>3</v>
      </c>
      <c r="N405" s="71">
        <v>60</v>
      </c>
      <c r="O405" s="100">
        <f t="array" ref="O405">IFERROR(INDEX($AD$11:$AO$1485,MATCH($B405&amp;$I405,$Z$11:$Z$1485&amp;$AG$11:$AG$1485,0),MATCH($C405,$AD$9:$AO$9,0)),"-")</f>
        <v>125</v>
      </c>
      <c r="P405" s="58">
        <v>30</v>
      </c>
      <c r="Q405" s="58">
        <v>2</v>
      </c>
      <c r="R405" s="100">
        <f t="array" ref="R405">IFERROR(INDEX($AD$11:$AO$1485,MATCH($B405&amp;$I405,$Z$11:$Z$1485&amp;$AG$11:$AG$1485,0),MATCH($D405,$AD$9:$AO$9,0)),"-")</f>
        <v>123.0514</v>
      </c>
      <c r="S405" s="58">
        <v>23</v>
      </c>
      <c r="T405" s="58">
        <v>9</v>
      </c>
      <c r="U405" s="58">
        <v>5</v>
      </c>
      <c r="V405" s="58">
        <v>9</v>
      </c>
      <c r="W405" s="50">
        <f t="shared" si="50"/>
        <v>28</v>
      </c>
      <c r="X405" s="50">
        <f t="shared" si="51"/>
        <v>14</v>
      </c>
      <c r="Z405" s="23" t="str">
        <f t="shared" si="49"/>
        <v>M60×4</v>
      </c>
      <c r="AA405" s="24" t="s">
        <v>135</v>
      </c>
      <c r="AB405" s="24"/>
      <c r="AC405" s="24"/>
      <c r="AD405" s="23">
        <v>60</v>
      </c>
      <c r="AE405" s="23">
        <v>4</v>
      </c>
      <c r="AF405" s="24">
        <v>60</v>
      </c>
      <c r="AG405" s="29" t="s">
        <v>209</v>
      </c>
      <c r="AH405" s="29">
        <f>INDEX(공차방식!$C$6:$D$29,MATCH(AE405,공차방식!$B$6:$B$29,0),MATCH(RIGHT(AG405,1),공차방식!$C$5:$D$5,0))/1000</f>
        <v>0</v>
      </c>
      <c r="AI405" s="24">
        <f t="shared" ca="1" si="52"/>
        <v>57.716900000000003</v>
      </c>
      <c r="AJ405" s="24">
        <f t="shared" si="53"/>
        <v>57.401899999999998</v>
      </c>
      <c r="AK405" s="24">
        <f t="array" aca="1" ref="AK405" ca="1">ROUND(INDEX(공차방식!T$6:X$50,MATCH(AQ405&amp;AE405,공차방식!R$6:R$50&amp;공차방식!S$6:S$50,0),MATCH(VALUE(LEFT(AG405,1)),공차방식!T$5:X$5,0))/1000,4)</f>
        <v>0.315</v>
      </c>
      <c r="AL405" s="24">
        <f t="shared" si="54"/>
        <v>56.2699</v>
      </c>
      <c r="AM405" s="24">
        <f t="shared" si="55"/>
        <v>55.669899999999998</v>
      </c>
      <c r="AN405" s="24">
        <f t="array" ref="AN405">ROUND(INDEX(공차방식!H$6:L$29,MATCH(AE405,공차방식!B$6:B$29,0),MATCH(VALUE(LEFT(AG405,1)),공차방식!H$5:L$5,0))/1000,4)</f>
        <v>0.6</v>
      </c>
      <c r="AO405" s="24">
        <v>58.524000000000001</v>
      </c>
      <c r="AQ405" s="39">
        <f ca="1">OFFSET(공차방식!R$5,COUNTIF(공차방식!R$6:R$50,"&lt;"&amp;AD405)+1,0)</f>
        <v>90</v>
      </c>
    </row>
    <row r="406" spans="2:43" ht="15" x14ac:dyDescent="0.3">
      <c r="B406" s="72" t="str">
        <f t="shared" si="48"/>
        <v>M125×2</v>
      </c>
      <c r="C406" s="73" t="s">
        <v>212</v>
      </c>
      <c r="D406" s="73" t="s">
        <v>221</v>
      </c>
      <c r="E406" s="71" t="s">
        <v>0</v>
      </c>
      <c r="F406" s="58">
        <v>125</v>
      </c>
      <c r="G406" s="58">
        <v>2</v>
      </c>
      <c r="H406" s="71" t="s">
        <v>133</v>
      </c>
      <c r="I406" s="86" t="s">
        <v>415</v>
      </c>
      <c r="J406" s="58" t="s">
        <v>315</v>
      </c>
      <c r="K406" s="58" t="s">
        <v>491</v>
      </c>
      <c r="L406" s="58">
        <v>125</v>
      </c>
      <c r="M406" s="58">
        <v>2</v>
      </c>
      <c r="N406" s="71">
        <v>60</v>
      </c>
      <c r="O406" s="100">
        <f t="array" ref="O406">IFERROR(INDEX($AD$11:$AO$1485,MATCH($B406&amp;$I406,$Z$11:$Z$1485&amp;$AG$11:$AG$1485,0),MATCH($C406,$AD$9:$AO$9,0)),"-")</f>
        <v>125</v>
      </c>
      <c r="P406" s="58">
        <v>30</v>
      </c>
      <c r="Q406" s="58">
        <v>2</v>
      </c>
      <c r="R406" s="100">
        <f t="array" ref="R406">IFERROR(INDEX($AD$11:$AO$1485,MATCH($B406&amp;$I406,$Z$11:$Z$1485&amp;$AG$11:$AG$1485,0),MATCH($D406,$AD$9:$AO$9,0)),"-")</f>
        <v>123.70099999999999</v>
      </c>
      <c r="S406" s="58">
        <v>23</v>
      </c>
      <c r="T406" s="58">
        <v>9</v>
      </c>
      <c r="U406" s="58">
        <v>5</v>
      </c>
      <c r="V406" s="58">
        <v>10</v>
      </c>
      <c r="W406" s="50">
        <f t="shared" si="50"/>
        <v>28</v>
      </c>
      <c r="X406" s="50">
        <f t="shared" si="51"/>
        <v>14</v>
      </c>
      <c r="Z406" s="23" t="str">
        <f t="shared" si="49"/>
        <v>M60×3</v>
      </c>
      <c r="AA406" s="24" t="s">
        <v>135</v>
      </c>
      <c r="AB406" s="24"/>
      <c r="AC406" s="24"/>
      <c r="AD406" s="23">
        <v>60</v>
      </c>
      <c r="AE406" s="23">
        <v>3</v>
      </c>
      <c r="AF406" s="24">
        <v>60</v>
      </c>
      <c r="AG406" s="29" t="s">
        <v>209</v>
      </c>
      <c r="AH406" s="29">
        <f>INDEX(공차방식!$C$6:$D$29,MATCH(AE406,공차방식!$B$6:$B$29,0),MATCH(RIGHT(AG406,1),공차방식!$C$5:$D$5,0))/1000</f>
        <v>0</v>
      </c>
      <c r="AI406" s="24">
        <f t="shared" ca="1" si="52"/>
        <v>58.331400000000002</v>
      </c>
      <c r="AJ406" s="24">
        <f t="shared" si="53"/>
        <v>58.051400000000001</v>
      </c>
      <c r="AK406" s="24">
        <f t="array" aca="1" ref="AK406" ca="1">ROUND(INDEX(공차방식!T$6:X$50,MATCH(AQ406&amp;AE406,공차방식!R$6:R$50&amp;공차방식!S$6:S$50,0),MATCH(VALUE(LEFT(AG406,1)),공차방식!T$5:X$5,0))/1000,4)</f>
        <v>0.28000000000000003</v>
      </c>
      <c r="AL406" s="24">
        <f t="shared" si="54"/>
        <v>57.252400000000002</v>
      </c>
      <c r="AM406" s="24">
        <f t="shared" si="55"/>
        <v>56.752400000000002</v>
      </c>
      <c r="AN406" s="24">
        <f t="array" ref="AN406">ROUND(INDEX(공차방식!H$6:L$29,MATCH(AE406,공차방식!B$6:B$29,0),MATCH(VALUE(LEFT(AG406,1)),공차방식!H$5:L$5,0))/1000,4)</f>
        <v>0.5</v>
      </c>
      <c r="AO406" s="24">
        <v>58.938000000000002</v>
      </c>
      <c r="AQ406" s="39">
        <f ca="1">OFFSET(공차방식!R$5,COUNTIF(공차방식!R$6:R$50,"&lt;"&amp;AD406)+1,0)</f>
        <v>90</v>
      </c>
    </row>
    <row r="407" spans="2:43" ht="15" x14ac:dyDescent="0.3">
      <c r="B407" s="72" t="str">
        <f t="shared" si="48"/>
        <v>M130×6</v>
      </c>
      <c r="C407" s="73" t="s">
        <v>212</v>
      </c>
      <c r="D407" s="73" t="s">
        <v>221</v>
      </c>
      <c r="E407" s="71" t="s">
        <v>0</v>
      </c>
      <c r="F407" s="58">
        <v>130</v>
      </c>
      <c r="G407" s="58">
        <v>6</v>
      </c>
      <c r="H407" s="71" t="s">
        <v>133</v>
      </c>
      <c r="I407" s="86" t="s">
        <v>415</v>
      </c>
      <c r="J407" s="58" t="s">
        <v>315</v>
      </c>
      <c r="K407" s="58" t="s">
        <v>491</v>
      </c>
      <c r="L407" s="58">
        <v>130</v>
      </c>
      <c r="M407" s="58">
        <v>6</v>
      </c>
      <c r="N407" s="71">
        <v>60</v>
      </c>
      <c r="O407" s="100">
        <f t="array" ref="O407">IFERROR(INDEX($AD$11:$AO$1485,MATCH($B407&amp;$I407,$Z$11:$Z$1485&amp;$AG$11:$AG$1485,0),MATCH($C407,$AD$9:$AO$9,0)),"-")</f>
        <v>130</v>
      </c>
      <c r="P407" s="58">
        <v>42</v>
      </c>
      <c r="Q407" s="58">
        <v>6</v>
      </c>
      <c r="R407" s="100">
        <f t="array" ref="R407">IFERROR(INDEX($AD$11:$AO$1485,MATCH($B407&amp;$I407,$Z$11:$Z$1485&amp;$AG$11:$AG$1485,0),MATCH($D407,$AD$9:$AO$9,0)),"-")</f>
        <v>126.10290000000001</v>
      </c>
      <c r="S407" s="58">
        <v>33</v>
      </c>
      <c r="T407" s="58">
        <v>15</v>
      </c>
      <c r="U407" s="58">
        <v>6</v>
      </c>
      <c r="V407" s="58">
        <v>8</v>
      </c>
      <c r="W407" s="50">
        <f t="shared" si="50"/>
        <v>36</v>
      </c>
      <c r="X407" s="50">
        <f t="shared" si="51"/>
        <v>18</v>
      </c>
      <c r="Z407" s="23" t="str">
        <f t="shared" si="49"/>
        <v>M60×2</v>
      </c>
      <c r="AA407" s="24" t="s">
        <v>135</v>
      </c>
      <c r="AB407" s="24"/>
      <c r="AC407" s="24"/>
      <c r="AD407" s="23">
        <v>60</v>
      </c>
      <c r="AE407" s="23">
        <v>2</v>
      </c>
      <c r="AF407" s="24">
        <v>60</v>
      </c>
      <c r="AG407" s="29" t="s">
        <v>209</v>
      </c>
      <c r="AH407" s="29">
        <f>INDEX(공차방식!$C$6:$D$29,MATCH(AE407,공차방식!$B$6:$B$29,0),MATCH(RIGHT(AG407,1),공차방식!$C$5:$D$5,0))/1000</f>
        <v>0</v>
      </c>
      <c r="AI407" s="24">
        <f t="shared" ca="1" si="52"/>
        <v>58.936999999999998</v>
      </c>
      <c r="AJ407" s="24">
        <f t="shared" si="53"/>
        <v>58.701000000000001</v>
      </c>
      <c r="AK407" s="24">
        <f t="array" aca="1" ref="AK407" ca="1">ROUND(INDEX(공차방식!T$6:X$50,MATCH(AQ407&amp;AE407,공차방식!R$6:R$50&amp;공차방식!S$6:S$50,0),MATCH(VALUE(LEFT(AG407,1)),공차방식!T$5:X$5,0))/1000,4)</f>
        <v>0.23599999999999999</v>
      </c>
      <c r="AL407" s="24">
        <f t="shared" si="54"/>
        <v>58.209899999999998</v>
      </c>
      <c r="AM407" s="24">
        <f t="shared" si="55"/>
        <v>57.834899999999998</v>
      </c>
      <c r="AN407" s="24">
        <f t="array" ref="AN407">ROUND(INDEX(공차방식!H$6:L$29,MATCH(AE407,공차방식!B$6:B$29,0),MATCH(VALUE(LEFT(AG407,1)),공차방식!H$5:L$5,0))/1000,4)</f>
        <v>0.375</v>
      </c>
      <c r="AO407" s="24">
        <v>59.344000000000001</v>
      </c>
      <c r="AQ407" s="39">
        <f ca="1">OFFSET(공차방식!R$5,COUNTIF(공차방식!R$6:R$50,"&lt;"&amp;AD407)+1,0)</f>
        <v>90</v>
      </c>
    </row>
    <row r="408" spans="2:43" ht="15" x14ac:dyDescent="0.3">
      <c r="B408" s="72" t="str">
        <f t="shared" si="48"/>
        <v>M130×4</v>
      </c>
      <c r="C408" s="73" t="s">
        <v>212</v>
      </c>
      <c r="D408" s="73" t="s">
        <v>221</v>
      </c>
      <c r="E408" s="71" t="s">
        <v>0</v>
      </c>
      <c r="F408" s="58">
        <v>130</v>
      </c>
      <c r="G408" s="58">
        <v>4</v>
      </c>
      <c r="H408" s="71" t="s">
        <v>133</v>
      </c>
      <c r="I408" s="86" t="s">
        <v>415</v>
      </c>
      <c r="J408" s="58" t="s">
        <v>315</v>
      </c>
      <c r="K408" s="58" t="s">
        <v>491</v>
      </c>
      <c r="L408" s="58">
        <v>130</v>
      </c>
      <c r="M408" s="58">
        <v>4</v>
      </c>
      <c r="N408" s="71">
        <v>60</v>
      </c>
      <c r="O408" s="100">
        <f t="array" ref="O408">IFERROR(INDEX($AD$11:$AO$1485,MATCH($B408&amp;$I408,$Z$11:$Z$1485&amp;$AG$11:$AG$1485,0),MATCH($C408,$AD$9:$AO$9,0)),"-")</f>
        <v>130</v>
      </c>
      <c r="P408" s="58">
        <v>42</v>
      </c>
      <c r="Q408" s="58">
        <v>6</v>
      </c>
      <c r="R408" s="100">
        <f t="array" ref="R408">IFERROR(INDEX($AD$11:$AO$1485,MATCH($B408&amp;$I408,$Z$11:$Z$1485&amp;$AG$11:$AG$1485,0),MATCH($D408,$AD$9:$AO$9,0)),"-")</f>
        <v>127.4019</v>
      </c>
      <c r="S408" s="58">
        <v>33</v>
      </c>
      <c r="T408" s="58">
        <v>15</v>
      </c>
      <c r="U408" s="58">
        <v>6</v>
      </c>
      <c r="V408" s="58">
        <v>8</v>
      </c>
      <c r="W408" s="50">
        <f t="shared" si="50"/>
        <v>36</v>
      </c>
      <c r="X408" s="50">
        <f t="shared" si="51"/>
        <v>18</v>
      </c>
      <c r="Z408" s="23" t="str">
        <f t="shared" si="49"/>
        <v>M60×1.5</v>
      </c>
      <c r="AA408" s="24" t="s">
        <v>135</v>
      </c>
      <c r="AB408" s="24"/>
      <c r="AC408" s="24"/>
      <c r="AD408" s="23">
        <v>60</v>
      </c>
      <c r="AE408" s="23">
        <v>1.5</v>
      </c>
      <c r="AF408" s="24">
        <v>60</v>
      </c>
      <c r="AG408" s="29" t="s">
        <v>209</v>
      </c>
      <c r="AH408" s="29">
        <f>INDEX(공차방식!$C$6:$D$29,MATCH(AE408,공차방식!$B$6:$B$29,0),MATCH(RIGHT(AG408,1),공차방식!$C$5:$D$5,0))/1000</f>
        <v>0</v>
      </c>
      <c r="AI408" s="24">
        <f t="shared" ca="1" si="52"/>
        <v>59.237699999999997</v>
      </c>
      <c r="AJ408" s="24">
        <f t="shared" si="53"/>
        <v>59.025700000000001</v>
      </c>
      <c r="AK408" s="24">
        <f t="array" aca="1" ref="AK408" ca="1">ROUND(INDEX(공차방식!T$6:X$50,MATCH(AQ408&amp;AE408,공차방식!R$6:R$50&amp;공차방식!S$6:S$50,0),MATCH(VALUE(LEFT(AG408,1)),공차방식!T$5:X$5,0))/1000,4)</f>
        <v>0.21199999999999999</v>
      </c>
      <c r="AL408" s="24">
        <f t="shared" si="54"/>
        <v>58.676200000000001</v>
      </c>
      <c r="AM408" s="24">
        <f t="shared" si="55"/>
        <v>58.376199999999997</v>
      </c>
      <c r="AN408" s="24">
        <f t="array" ref="AN408">ROUND(INDEX(공차방식!H$6:L$29,MATCH(AE408,공차방식!B$6:B$29,0),MATCH(VALUE(LEFT(AG408,1)),공차방식!H$5:L$5,0))/1000,4)</f>
        <v>0.3</v>
      </c>
      <c r="AO408" s="24">
        <v>59.545000000000002</v>
      </c>
      <c r="AQ408" s="39">
        <f ca="1">OFFSET(공차방식!R$5,COUNTIF(공차방식!R$6:R$50,"&lt;"&amp;AD408)+1,0)</f>
        <v>90</v>
      </c>
    </row>
    <row r="409" spans="2:43" ht="15" x14ac:dyDescent="0.3">
      <c r="B409" s="72" t="str">
        <f t="shared" si="48"/>
        <v>M130×3</v>
      </c>
      <c r="C409" s="73" t="s">
        <v>212</v>
      </c>
      <c r="D409" s="73" t="s">
        <v>221</v>
      </c>
      <c r="E409" s="71" t="s">
        <v>0</v>
      </c>
      <c r="F409" s="58">
        <v>130</v>
      </c>
      <c r="G409" s="58">
        <v>3</v>
      </c>
      <c r="H409" s="71" t="s">
        <v>133</v>
      </c>
      <c r="I409" s="86" t="s">
        <v>415</v>
      </c>
      <c r="J409" s="58" t="s">
        <v>315</v>
      </c>
      <c r="K409" s="58" t="s">
        <v>491</v>
      </c>
      <c r="L409" s="58">
        <v>130</v>
      </c>
      <c r="M409" s="58">
        <v>3</v>
      </c>
      <c r="N409" s="71">
        <v>60</v>
      </c>
      <c r="O409" s="100">
        <f t="array" ref="O409">IFERROR(INDEX($AD$11:$AO$1485,MATCH($B409&amp;$I409,$Z$11:$Z$1485&amp;$AG$11:$AG$1485,0),MATCH($C409,$AD$9:$AO$9,0)),"-")</f>
        <v>130</v>
      </c>
      <c r="P409" s="58">
        <v>30</v>
      </c>
      <c r="Q409" s="58">
        <v>2</v>
      </c>
      <c r="R409" s="100">
        <f t="array" ref="R409">IFERROR(INDEX($AD$11:$AO$1485,MATCH($B409&amp;$I409,$Z$11:$Z$1485&amp;$AG$11:$AG$1485,0),MATCH($D409,$AD$9:$AO$9,0)),"-")</f>
        <v>128.0514</v>
      </c>
      <c r="S409" s="58">
        <v>23</v>
      </c>
      <c r="T409" s="58">
        <v>9</v>
      </c>
      <c r="U409" s="58">
        <v>5</v>
      </c>
      <c r="V409" s="58">
        <v>9</v>
      </c>
      <c r="W409" s="50">
        <f t="shared" si="50"/>
        <v>28</v>
      </c>
      <c r="X409" s="50">
        <f t="shared" si="51"/>
        <v>14</v>
      </c>
      <c r="Z409" s="23" t="str">
        <f t="shared" si="49"/>
        <v>M62×4</v>
      </c>
      <c r="AA409" s="24" t="s">
        <v>135</v>
      </c>
      <c r="AB409" s="24"/>
      <c r="AC409" s="24"/>
      <c r="AD409" s="23">
        <v>62</v>
      </c>
      <c r="AE409" s="23">
        <v>4</v>
      </c>
      <c r="AF409" s="24">
        <v>60</v>
      </c>
      <c r="AG409" s="29" t="s">
        <v>209</v>
      </c>
      <c r="AH409" s="29">
        <f>INDEX(공차방식!$C$6:$D$29,MATCH(AE409,공차방식!$B$6:$B$29,0),MATCH(RIGHT(AG409,1),공차방식!$C$5:$D$5,0))/1000</f>
        <v>0</v>
      </c>
      <c r="AI409" s="24">
        <f t="shared" ca="1" si="52"/>
        <v>59.716900000000003</v>
      </c>
      <c r="AJ409" s="24">
        <f t="shared" si="53"/>
        <v>59.401899999999998</v>
      </c>
      <c r="AK409" s="24">
        <f t="array" aca="1" ref="AK409" ca="1">ROUND(INDEX(공차방식!T$6:X$50,MATCH(AQ409&amp;AE409,공차방식!R$6:R$50&amp;공차방식!S$6:S$50,0),MATCH(VALUE(LEFT(AG409,1)),공차방식!T$5:X$5,0))/1000,4)</f>
        <v>0.315</v>
      </c>
      <c r="AL409" s="24">
        <f t="shared" si="54"/>
        <v>58.2699</v>
      </c>
      <c r="AM409" s="24">
        <f t="shared" si="55"/>
        <v>57.669899999999998</v>
      </c>
      <c r="AN409" s="24">
        <f t="array" ref="AN409">ROUND(INDEX(공차방식!H$6:L$29,MATCH(AE409,공차방식!B$6:B$29,0),MATCH(VALUE(LEFT(AG409,1)),공차방식!H$5:L$5,0))/1000,4)</f>
        <v>0.6</v>
      </c>
      <c r="AO409" s="24">
        <v>60.524000000000001</v>
      </c>
      <c r="AQ409" s="39">
        <f ca="1">OFFSET(공차방식!R$5,COUNTIF(공차방식!R$6:R$50,"&lt;"&amp;AD409)+1,0)</f>
        <v>90</v>
      </c>
    </row>
    <row r="410" spans="2:43" ht="15" x14ac:dyDescent="0.3">
      <c r="B410" s="72" t="str">
        <f t="shared" si="48"/>
        <v>M130×2</v>
      </c>
      <c r="C410" s="73" t="s">
        <v>212</v>
      </c>
      <c r="D410" s="73" t="s">
        <v>221</v>
      </c>
      <c r="E410" s="71" t="s">
        <v>0</v>
      </c>
      <c r="F410" s="58">
        <v>130</v>
      </c>
      <c r="G410" s="58">
        <v>2</v>
      </c>
      <c r="H410" s="71" t="s">
        <v>133</v>
      </c>
      <c r="I410" s="86" t="s">
        <v>415</v>
      </c>
      <c r="J410" s="58" t="s">
        <v>315</v>
      </c>
      <c r="K410" s="58" t="s">
        <v>491</v>
      </c>
      <c r="L410" s="58">
        <v>130</v>
      </c>
      <c r="M410" s="58">
        <v>2</v>
      </c>
      <c r="N410" s="71">
        <v>60</v>
      </c>
      <c r="O410" s="100">
        <f t="array" ref="O410">IFERROR(INDEX($AD$11:$AO$1485,MATCH($B410&amp;$I410,$Z$11:$Z$1485&amp;$AG$11:$AG$1485,0),MATCH($C410,$AD$9:$AO$9,0)),"-")</f>
        <v>130</v>
      </c>
      <c r="P410" s="58">
        <v>30</v>
      </c>
      <c r="Q410" s="58">
        <v>2</v>
      </c>
      <c r="R410" s="100">
        <f t="array" ref="R410">IFERROR(INDEX($AD$11:$AO$1485,MATCH($B410&amp;$I410,$Z$11:$Z$1485&amp;$AG$11:$AG$1485,0),MATCH($D410,$AD$9:$AO$9,0)),"-")</f>
        <v>128.70099999999999</v>
      </c>
      <c r="S410" s="58">
        <v>23</v>
      </c>
      <c r="T410" s="58">
        <v>9</v>
      </c>
      <c r="U410" s="58">
        <v>5</v>
      </c>
      <c r="V410" s="58">
        <v>10</v>
      </c>
      <c r="W410" s="50">
        <f t="shared" si="50"/>
        <v>28</v>
      </c>
      <c r="X410" s="50">
        <f t="shared" si="51"/>
        <v>14</v>
      </c>
      <c r="Z410" s="23" t="str">
        <f t="shared" si="49"/>
        <v>M62×3</v>
      </c>
      <c r="AA410" s="24" t="s">
        <v>135</v>
      </c>
      <c r="AB410" s="24"/>
      <c r="AC410" s="24"/>
      <c r="AD410" s="23">
        <v>62</v>
      </c>
      <c r="AE410" s="23">
        <v>3</v>
      </c>
      <c r="AF410" s="24">
        <v>60</v>
      </c>
      <c r="AG410" s="29" t="s">
        <v>209</v>
      </c>
      <c r="AH410" s="29">
        <f>INDEX(공차방식!$C$6:$D$29,MATCH(AE410,공차방식!$B$6:$B$29,0),MATCH(RIGHT(AG410,1),공차방식!$C$5:$D$5,0))/1000</f>
        <v>0</v>
      </c>
      <c r="AI410" s="24">
        <f t="shared" ca="1" si="52"/>
        <v>60.331400000000002</v>
      </c>
      <c r="AJ410" s="24">
        <f t="shared" si="53"/>
        <v>60.051400000000001</v>
      </c>
      <c r="AK410" s="24">
        <f t="array" aca="1" ref="AK410" ca="1">ROUND(INDEX(공차방식!T$6:X$50,MATCH(AQ410&amp;AE410,공차방식!R$6:R$50&amp;공차방식!S$6:S$50,0),MATCH(VALUE(LEFT(AG410,1)),공차방식!T$5:X$5,0))/1000,4)</f>
        <v>0.28000000000000003</v>
      </c>
      <c r="AL410" s="24">
        <f t="shared" si="54"/>
        <v>59.252400000000002</v>
      </c>
      <c r="AM410" s="24">
        <f t="shared" si="55"/>
        <v>58.752400000000002</v>
      </c>
      <c r="AN410" s="24">
        <f t="array" ref="AN410">ROUND(INDEX(공차방식!H$6:L$29,MATCH(AE410,공차방식!B$6:B$29,0),MATCH(VALUE(LEFT(AG410,1)),공차방식!H$5:L$5,0))/1000,4)</f>
        <v>0.5</v>
      </c>
      <c r="AO410" s="24">
        <v>60.938000000000002</v>
      </c>
      <c r="AQ410" s="39">
        <f ca="1">OFFSET(공차방식!R$5,COUNTIF(공차방식!R$6:R$50,"&lt;"&amp;AD410)+1,0)</f>
        <v>90</v>
      </c>
    </row>
    <row r="411" spans="2:43" ht="15" x14ac:dyDescent="0.3">
      <c r="B411" s="72" t="str">
        <f t="shared" si="48"/>
        <v>M135×6</v>
      </c>
      <c r="C411" s="73" t="s">
        <v>212</v>
      </c>
      <c r="D411" s="73" t="s">
        <v>221</v>
      </c>
      <c r="E411" s="71" t="s">
        <v>0</v>
      </c>
      <c r="F411" s="58">
        <v>135</v>
      </c>
      <c r="G411" s="58">
        <v>6</v>
      </c>
      <c r="H411" s="71" t="s">
        <v>133</v>
      </c>
      <c r="I411" s="86" t="s">
        <v>415</v>
      </c>
      <c r="J411" s="58" t="s">
        <v>315</v>
      </c>
      <c r="K411" s="58" t="s">
        <v>491</v>
      </c>
      <c r="L411" s="58">
        <v>135</v>
      </c>
      <c r="M411" s="58">
        <v>6</v>
      </c>
      <c r="N411" s="71">
        <v>60</v>
      </c>
      <c r="O411" s="100">
        <f t="array" ref="O411">IFERROR(INDEX($AD$11:$AO$1485,MATCH($B411&amp;$I411,$Z$11:$Z$1485&amp;$AG$11:$AG$1485,0),MATCH($C411,$AD$9:$AO$9,0)),"-")</f>
        <v>135</v>
      </c>
      <c r="P411" s="58">
        <v>42</v>
      </c>
      <c r="Q411" s="58">
        <v>6</v>
      </c>
      <c r="R411" s="100">
        <f t="array" ref="R411">IFERROR(INDEX($AD$11:$AO$1485,MATCH($B411&amp;$I411,$Z$11:$Z$1485&amp;$AG$11:$AG$1485,0),MATCH($D411,$AD$9:$AO$9,0)),"-")</f>
        <v>131.10290000000001</v>
      </c>
      <c r="S411" s="58">
        <v>33</v>
      </c>
      <c r="T411" s="58">
        <v>15</v>
      </c>
      <c r="U411" s="58">
        <v>6</v>
      </c>
      <c r="V411" s="58">
        <v>8</v>
      </c>
      <c r="W411" s="50">
        <f t="shared" si="50"/>
        <v>36</v>
      </c>
      <c r="X411" s="50">
        <f t="shared" si="51"/>
        <v>18</v>
      </c>
      <c r="Z411" s="23" t="str">
        <f t="shared" si="49"/>
        <v>M62×2</v>
      </c>
      <c r="AA411" s="24" t="s">
        <v>135</v>
      </c>
      <c r="AB411" s="24"/>
      <c r="AC411" s="24"/>
      <c r="AD411" s="23">
        <v>62</v>
      </c>
      <c r="AE411" s="23">
        <v>2</v>
      </c>
      <c r="AF411" s="24">
        <v>60</v>
      </c>
      <c r="AG411" s="29" t="s">
        <v>209</v>
      </c>
      <c r="AH411" s="29">
        <f>INDEX(공차방식!$C$6:$D$29,MATCH(AE411,공차방식!$B$6:$B$29,0),MATCH(RIGHT(AG411,1),공차방식!$C$5:$D$5,0))/1000</f>
        <v>0</v>
      </c>
      <c r="AI411" s="24">
        <f t="shared" ca="1" si="52"/>
        <v>60.936999999999998</v>
      </c>
      <c r="AJ411" s="24">
        <f t="shared" si="53"/>
        <v>60.701000000000001</v>
      </c>
      <c r="AK411" s="24">
        <f t="array" aca="1" ref="AK411" ca="1">ROUND(INDEX(공차방식!T$6:X$50,MATCH(AQ411&amp;AE411,공차방식!R$6:R$50&amp;공차방식!S$6:S$50,0),MATCH(VALUE(LEFT(AG411,1)),공차방식!T$5:X$5,0))/1000,4)</f>
        <v>0.23599999999999999</v>
      </c>
      <c r="AL411" s="24">
        <f t="shared" si="54"/>
        <v>60.209899999999998</v>
      </c>
      <c r="AM411" s="24">
        <f t="shared" si="55"/>
        <v>59.834899999999998</v>
      </c>
      <c r="AN411" s="24">
        <f t="array" ref="AN411">ROUND(INDEX(공차방식!H$6:L$29,MATCH(AE411,공차방식!B$6:B$29,0),MATCH(VALUE(LEFT(AG411,1)),공차방식!H$5:L$5,0))/1000,4)</f>
        <v>0.375</v>
      </c>
      <c r="AO411" s="24">
        <v>61.344000000000001</v>
      </c>
      <c r="AQ411" s="39">
        <f ca="1">OFFSET(공차방식!R$5,COUNTIF(공차방식!R$6:R$50,"&lt;"&amp;AD411)+1,0)</f>
        <v>90</v>
      </c>
    </row>
    <row r="412" spans="2:43" ht="15" x14ac:dyDescent="0.3">
      <c r="B412" s="72" t="str">
        <f t="shared" si="48"/>
        <v>M135×4</v>
      </c>
      <c r="C412" s="73" t="s">
        <v>212</v>
      </c>
      <c r="D412" s="73" t="s">
        <v>221</v>
      </c>
      <c r="E412" s="71" t="s">
        <v>0</v>
      </c>
      <c r="F412" s="58">
        <v>135</v>
      </c>
      <c r="G412" s="58">
        <v>4</v>
      </c>
      <c r="H412" s="71" t="s">
        <v>133</v>
      </c>
      <c r="I412" s="86" t="s">
        <v>415</v>
      </c>
      <c r="J412" s="58" t="s">
        <v>315</v>
      </c>
      <c r="K412" s="58" t="s">
        <v>491</v>
      </c>
      <c r="L412" s="58">
        <v>135</v>
      </c>
      <c r="M412" s="58">
        <v>4</v>
      </c>
      <c r="N412" s="71">
        <v>60</v>
      </c>
      <c r="O412" s="100">
        <f t="array" ref="O412">IFERROR(INDEX($AD$11:$AO$1485,MATCH($B412&amp;$I412,$Z$11:$Z$1485&amp;$AG$11:$AG$1485,0),MATCH($C412,$AD$9:$AO$9,0)),"-")</f>
        <v>135</v>
      </c>
      <c r="P412" s="58">
        <v>42</v>
      </c>
      <c r="Q412" s="58">
        <v>6</v>
      </c>
      <c r="R412" s="100">
        <f t="array" ref="R412">IFERROR(INDEX($AD$11:$AO$1485,MATCH($B412&amp;$I412,$Z$11:$Z$1485&amp;$AG$11:$AG$1485,0),MATCH($D412,$AD$9:$AO$9,0)),"-")</f>
        <v>132.40190000000001</v>
      </c>
      <c r="S412" s="58">
        <v>33</v>
      </c>
      <c r="T412" s="58">
        <v>15</v>
      </c>
      <c r="U412" s="58">
        <v>6</v>
      </c>
      <c r="V412" s="58">
        <v>8</v>
      </c>
      <c r="W412" s="50">
        <f t="shared" si="50"/>
        <v>36</v>
      </c>
      <c r="X412" s="50">
        <f t="shared" si="51"/>
        <v>18</v>
      </c>
      <c r="Z412" s="23" t="str">
        <f t="shared" si="49"/>
        <v>M62×1.5</v>
      </c>
      <c r="AA412" s="24" t="s">
        <v>135</v>
      </c>
      <c r="AB412" s="24"/>
      <c r="AC412" s="24"/>
      <c r="AD412" s="23">
        <v>62</v>
      </c>
      <c r="AE412" s="23">
        <v>1.5</v>
      </c>
      <c r="AF412" s="24">
        <v>60</v>
      </c>
      <c r="AG412" s="29" t="s">
        <v>209</v>
      </c>
      <c r="AH412" s="29">
        <f>INDEX(공차방식!$C$6:$D$29,MATCH(AE412,공차방식!$B$6:$B$29,0),MATCH(RIGHT(AG412,1),공차방식!$C$5:$D$5,0))/1000</f>
        <v>0</v>
      </c>
      <c r="AI412" s="24">
        <f t="shared" ca="1" si="52"/>
        <v>61.237699999999997</v>
      </c>
      <c r="AJ412" s="24">
        <f t="shared" si="53"/>
        <v>61.025700000000001</v>
      </c>
      <c r="AK412" s="24">
        <f t="array" aca="1" ref="AK412" ca="1">ROUND(INDEX(공차방식!T$6:X$50,MATCH(AQ412&amp;AE412,공차방식!R$6:R$50&amp;공차방식!S$6:S$50,0),MATCH(VALUE(LEFT(AG412,1)),공차방식!T$5:X$5,0))/1000,4)</f>
        <v>0.21199999999999999</v>
      </c>
      <c r="AL412" s="24">
        <f t="shared" si="54"/>
        <v>60.676200000000001</v>
      </c>
      <c r="AM412" s="24">
        <f t="shared" si="55"/>
        <v>60.376199999999997</v>
      </c>
      <c r="AN412" s="24">
        <f t="array" ref="AN412">ROUND(INDEX(공차방식!H$6:L$29,MATCH(AE412,공차방식!B$6:B$29,0),MATCH(VALUE(LEFT(AG412,1)),공차방식!H$5:L$5,0))/1000,4)</f>
        <v>0.3</v>
      </c>
      <c r="AO412" s="24">
        <v>61.545000000000002</v>
      </c>
      <c r="AQ412" s="39">
        <f ca="1">OFFSET(공차방식!R$5,COUNTIF(공차방식!R$6:R$50,"&lt;"&amp;AD412)+1,0)</f>
        <v>90</v>
      </c>
    </row>
    <row r="413" spans="2:43" ht="15" x14ac:dyDescent="0.3">
      <c r="B413" s="72" t="str">
        <f t="shared" si="48"/>
        <v>M135×3</v>
      </c>
      <c r="C413" s="73" t="s">
        <v>212</v>
      </c>
      <c r="D413" s="73" t="s">
        <v>221</v>
      </c>
      <c r="E413" s="71" t="s">
        <v>0</v>
      </c>
      <c r="F413" s="58">
        <v>135</v>
      </c>
      <c r="G413" s="58">
        <v>3</v>
      </c>
      <c r="H413" s="71" t="s">
        <v>133</v>
      </c>
      <c r="I413" s="86" t="s">
        <v>415</v>
      </c>
      <c r="J413" s="58" t="s">
        <v>315</v>
      </c>
      <c r="K413" s="58" t="s">
        <v>491</v>
      </c>
      <c r="L413" s="58">
        <v>135</v>
      </c>
      <c r="M413" s="58">
        <v>3</v>
      </c>
      <c r="N413" s="71">
        <v>60</v>
      </c>
      <c r="O413" s="100">
        <f t="array" ref="O413">IFERROR(INDEX($AD$11:$AO$1485,MATCH($B413&amp;$I413,$Z$11:$Z$1485&amp;$AG$11:$AG$1485,0),MATCH($C413,$AD$9:$AO$9,0)),"-")</f>
        <v>135</v>
      </c>
      <c r="P413" s="58">
        <v>30</v>
      </c>
      <c r="Q413" s="58">
        <v>2</v>
      </c>
      <c r="R413" s="100">
        <f t="array" ref="R413">IFERROR(INDEX($AD$11:$AO$1485,MATCH($B413&amp;$I413,$Z$11:$Z$1485&amp;$AG$11:$AG$1485,0),MATCH($D413,$AD$9:$AO$9,0)),"-")</f>
        <v>133.0514</v>
      </c>
      <c r="S413" s="58">
        <v>23</v>
      </c>
      <c r="T413" s="58">
        <v>9</v>
      </c>
      <c r="U413" s="58">
        <v>5</v>
      </c>
      <c r="V413" s="58">
        <v>9</v>
      </c>
      <c r="W413" s="50">
        <f t="shared" si="50"/>
        <v>28</v>
      </c>
      <c r="X413" s="50">
        <f t="shared" si="51"/>
        <v>14</v>
      </c>
      <c r="Z413" s="23" t="str">
        <f t="shared" si="49"/>
        <v>M64×4</v>
      </c>
      <c r="AA413" s="24" t="s">
        <v>135</v>
      </c>
      <c r="AB413" s="24"/>
      <c r="AC413" s="24"/>
      <c r="AD413" s="23">
        <v>64</v>
      </c>
      <c r="AE413" s="23">
        <v>4</v>
      </c>
      <c r="AF413" s="24">
        <v>60</v>
      </c>
      <c r="AG413" s="29" t="s">
        <v>209</v>
      </c>
      <c r="AH413" s="29">
        <f>INDEX(공차방식!$C$6:$D$29,MATCH(AE413,공차방식!$B$6:$B$29,0),MATCH(RIGHT(AG413,1),공차방식!$C$5:$D$5,0))/1000</f>
        <v>0</v>
      </c>
      <c r="AI413" s="24">
        <f t="shared" ca="1" si="52"/>
        <v>61.716900000000003</v>
      </c>
      <c r="AJ413" s="24">
        <f t="shared" si="53"/>
        <v>61.401899999999998</v>
      </c>
      <c r="AK413" s="24">
        <f t="array" aca="1" ref="AK413" ca="1">ROUND(INDEX(공차방식!T$6:X$50,MATCH(AQ413&amp;AE413,공차방식!R$6:R$50&amp;공차방식!S$6:S$50,0),MATCH(VALUE(LEFT(AG413,1)),공차방식!T$5:X$5,0))/1000,4)</f>
        <v>0.315</v>
      </c>
      <c r="AL413" s="24">
        <f t="shared" si="54"/>
        <v>60.2699</v>
      </c>
      <c r="AM413" s="24">
        <f t="shared" si="55"/>
        <v>59.669899999999998</v>
      </c>
      <c r="AN413" s="24">
        <f t="array" ref="AN413">ROUND(INDEX(공차방식!H$6:L$29,MATCH(AE413,공차방식!B$6:B$29,0),MATCH(VALUE(LEFT(AG413,1)),공차방식!H$5:L$5,0))/1000,4)</f>
        <v>0.6</v>
      </c>
      <c r="AO413" s="24">
        <v>62.524000000000001</v>
      </c>
      <c r="AQ413" s="39">
        <f ca="1">OFFSET(공차방식!R$5,COUNTIF(공차방식!R$6:R$50,"&lt;"&amp;AD413)+1,0)</f>
        <v>90</v>
      </c>
    </row>
    <row r="414" spans="2:43" ht="15" x14ac:dyDescent="0.3">
      <c r="B414" s="72" t="str">
        <f t="shared" si="48"/>
        <v>M135×2</v>
      </c>
      <c r="C414" s="73" t="s">
        <v>212</v>
      </c>
      <c r="D414" s="73" t="s">
        <v>221</v>
      </c>
      <c r="E414" s="71" t="s">
        <v>0</v>
      </c>
      <c r="F414" s="58">
        <v>135</v>
      </c>
      <c r="G414" s="58">
        <v>2</v>
      </c>
      <c r="H414" s="71" t="s">
        <v>133</v>
      </c>
      <c r="I414" s="86" t="s">
        <v>415</v>
      </c>
      <c r="J414" s="58" t="s">
        <v>315</v>
      </c>
      <c r="K414" s="58" t="s">
        <v>491</v>
      </c>
      <c r="L414" s="58">
        <v>135</v>
      </c>
      <c r="M414" s="58">
        <v>2</v>
      </c>
      <c r="N414" s="71">
        <v>60</v>
      </c>
      <c r="O414" s="100">
        <f t="array" ref="O414">IFERROR(INDEX($AD$11:$AO$1485,MATCH($B414&amp;$I414,$Z$11:$Z$1485&amp;$AG$11:$AG$1485,0),MATCH($C414,$AD$9:$AO$9,0)),"-")</f>
        <v>135</v>
      </c>
      <c r="P414" s="58">
        <v>30</v>
      </c>
      <c r="Q414" s="58">
        <v>2</v>
      </c>
      <c r="R414" s="100">
        <f t="array" ref="R414">IFERROR(INDEX($AD$11:$AO$1485,MATCH($B414&amp;$I414,$Z$11:$Z$1485&amp;$AG$11:$AG$1485,0),MATCH($D414,$AD$9:$AO$9,0)),"-")</f>
        <v>133.70099999999999</v>
      </c>
      <c r="S414" s="58">
        <v>23</v>
      </c>
      <c r="T414" s="58">
        <v>9</v>
      </c>
      <c r="U414" s="58">
        <v>5</v>
      </c>
      <c r="V414" s="58">
        <v>10</v>
      </c>
      <c r="W414" s="50">
        <f t="shared" si="50"/>
        <v>28</v>
      </c>
      <c r="X414" s="50">
        <f t="shared" si="51"/>
        <v>14</v>
      </c>
      <c r="Z414" s="23" t="str">
        <f t="shared" si="49"/>
        <v>M64×3</v>
      </c>
      <c r="AA414" s="24" t="s">
        <v>135</v>
      </c>
      <c r="AB414" s="24"/>
      <c r="AC414" s="24"/>
      <c r="AD414" s="23">
        <v>64</v>
      </c>
      <c r="AE414" s="23">
        <v>3</v>
      </c>
      <c r="AF414" s="24">
        <v>60</v>
      </c>
      <c r="AG414" s="29" t="s">
        <v>209</v>
      </c>
      <c r="AH414" s="29">
        <f>INDEX(공차방식!$C$6:$D$29,MATCH(AE414,공차방식!$B$6:$B$29,0),MATCH(RIGHT(AG414,1),공차방식!$C$5:$D$5,0))/1000</f>
        <v>0</v>
      </c>
      <c r="AI414" s="24">
        <f t="shared" ca="1" si="52"/>
        <v>62.331400000000002</v>
      </c>
      <c r="AJ414" s="24">
        <f t="shared" si="53"/>
        <v>62.051400000000001</v>
      </c>
      <c r="AK414" s="24">
        <f t="array" aca="1" ref="AK414" ca="1">ROUND(INDEX(공차방식!T$6:X$50,MATCH(AQ414&amp;AE414,공차방식!R$6:R$50&amp;공차방식!S$6:S$50,0),MATCH(VALUE(LEFT(AG414,1)),공차방식!T$5:X$5,0))/1000,4)</f>
        <v>0.28000000000000003</v>
      </c>
      <c r="AL414" s="24">
        <f t="shared" si="54"/>
        <v>61.252400000000002</v>
      </c>
      <c r="AM414" s="24">
        <f t="shared" si="55"/>
        <v>60.752400000000002</v>
      </c>
      <c r="AN414" s="24">
        <f t="array" ref="AN414">ROUND(INDEX(공차방식!H$6:L$29,MATCH(AE414,공차방식!B$6:B$29,0),MATCH(VALUE(LEFT(AG414,1)),공차방식!H$5:L$5,0))/1000,4)</f>
        <v>0.5</v>
      </c>
      <c r="AO414" s="24">
        <v>62.938000000000002</v>
      </c>
      <c r="AQ414" s="39">
        <f ca="1">OFFSET(공차방식!R$5,COUNTIF(공차방식!R$6:R$50,"&lt;"&amp;AD414)+1,0)</f>
        <v>90</v>
      </c>
    </row>
    <row r="415" spans="2:43" ht="15" x14ac:dyDescent="0.3">
      <c r="B415" s="72" t="str">
        <f t="shared" si="48"/>
        <v>M140×6</v>
      </c>
      <c r="C415" s="73" t="s">
        <v>212</v>
      </c>
      <c r="D415" s="73" t="s">
        <v>221</v>
      </c>
      <c r="E415" s="71" t="s">
        <v>0</v>
      </c>
      <c r="F415" s="58">
        <v>140</v>
      </c>
      <c r="G415" s="58">
        <v>6</v>
      </c>
      <c r="H415" s="71" t="s">
        <v>133</v>
      </c>
      <c r="I415" s="86" t="s">
        <v>415</v>
      </c>
      <c r="J415" s="58" t="s">
        <v>315</v>
      </c>
      <c r="K415" s="58" t="s">
        <v>491</v>
      </c>
      <c r="L415" s="58">
        <v>140</v>
      </c>
      <c r="M415" s="58">
        <v>6</v>
      </c>
      <c r="N415" s="71">
        <v>60</v>
      </c>
      <c r="O415" s="100">
        <f t="array" ref="O415">IFERROR(INDEX($AD$11:$AO$1485,MATCH($B415&amp;$I415,$Z$11:$Z$1485&amp;$AG$11:$AG$1485,0),MATCH($C415,$AD$9:$AO$9,0)),"-")</f>
        <v>140</v>
      </c>
      <c r="P415" s="58">
        <v>42</v>
      </c>
      <c r="Q415" s="58">
        <v>6</v>
      </c>
      <c r="R415" s="100">
        <f t="array" ref="R415">IFERROR(INDEX($AD$11:$AO$1485,MATCH($B415&amp;$I415,$Z$11:$Z$1485&amp;$AG$11:$AG$1485,0),MATCH($D415,$AD$9:$AO$9,0)),"-")</f>
        <v>136.10290000000001</v>
      </c>
      <c r="S415" s="58">
        <v>33</v>
      </c>
      <c r="T415" s="58">
        <v>15</v>
      </c>
      <c r="U415" s="58">
        <v>6</v>
      </c>
      <c r="V415" s="58">
        <v>8</v>
      </c>
      <c r="W415" s="50">
        <f t="shared" si="50"/>
        <v>36</v>
      </c>
      <c r="X415" s="50">
        <f t="shared" si="51"/>
        <v>18</v>
      </c>
      <c r="Z415" s="23" t="str">
        <f t="shared" si="49"/>
        <v>M64×2</v>
      </c>
      <c r="AA415" s="24" t="s">
        <v>135</v>
      </c>
      <c r="AB415" s="24"/>
      <c r="AC415" s="24"/>
      <c r="AD415" s="23">
        <v>64</v>
      </c>
      <c r="AE415" s="23">
        <v>2</v>
      </c>
      <c r="AF415" s="24">
        <v>60</v>
      </c>
      <c r="AG415" s="29" t="s">
        <v>209</v>
      </c>
      <c r="AH415" s="29">
        <f>INDEX(공차방식!$C$6:$D$29,MATCH(AE415,공차방식!$B$6:$B$29,0),MATCH(RIGHT(AG415,1),공차방식!$C$5:$D$5,0))/1000</f>
        <v>0</v>
      </c>
      <c r="AI415" s="24">
        <f t="shared" ca="1" si="52"/>
        <v>62.936999999999998</v>
      </c>
      <c r="AJ415" s="24">
        <f t="shared" si="53"/>
        <v>62.701000000000001</v>
      </c>
      <c r="AK415" s="24">
        <f t="array" aca="1" ref="AK415" ca="1">ROUND(INDEX(공차방식!T$6:X$50,MATCH(AQ415&amp;AE415,공차방식!R$6:R$50&amp;공차방식!S$6:S$50,0),MATCH(VALUE(LEFT(AG415,1)),공차방식!T$5:X$5,0))/1000,4)</f>
        <v>0.23599999999999999</v>
      </c>
      <c r="AL415" s="24">
        <f t="shared" si="54"/>
        <v>62.209899999999998</v>
      </c>
      <c r="AM415" s="24">
        <f t="shared" si="55"/>
        <v>61.834899999999998</v>
      </c>
      <c r="AN415" s="24">
        <f t="array" ref="AN415">ROUND(INDEX(공차방식!H$6:L$29,MATCH(AE415,공차방식!B$6:B$29,0),MATCH(VALUE(LEFT(AG415,1)),공차방식!H$5:L$5,0))/1000,4)</f>
        <v>0.375</v>
      </c>
      <c r="AO415" s="24">
        <v>63.344000000000001</v>
      </c>
      <c r="AQ415" s="39">
        <f ca="1">OFFSET(공차방식!R$5,COUNTIF(공차방식!R$6:R$50,"&lt;"&amp;AD415)+1,0)</f>
        <v>90</v>
      </c>
    </row>
    <row r="416" spans="2:43" ht="15" x14ac:dyDescent="0.3">
      <c r="B416" s="72" t="str">
        <f t="shared" si="48"/>
        <v>M140×4</v>
      </c>
      <c r="C416" s="73" t="s">
        <v>212</v>
      </c>
      <c r="D416" s="73" t="s">
        <v>221</v>
      </c>
      <c r="E416" s="71" t="s">
        <v>0</v>
      </c>
      <c r="F416" s="58">
        <v>140</v>
      </c>
      <c r="G416" s="58">
        <v>4</v>
      </c>
      <c r="H416" s="71" t="s">
        <v>133</v>
      </c>
      <c r="I416" s="86" t="s">
        <v>415</v>
      </c>
      <c r="J416" s="58" t="s">
        <v>315</v>
      </c>
      <c r="K416" s="58" t="s">
        <v>491</v>
      </c>
      <c r="L416" s="58">
        <v>140</v>
      </c>
      <c r="M416" s="58">
        <v>4</v>
      </c>
      <c r="N416" s="71">
        <v>60</v>
      </c>
      <c r="O416" s="100">
        <f t="array" ref="O416">IFERROR(INDEX($AD$11:$AO$1485,MATCH($B416&amp;$I416,$Z$11:$Z$1485&amp;$AG$11:$AG$1485,0),MATCH($C416,$AD$9:$AO$9,0)),"-")</f>
        <v>140</v>
      </c>
      <c r="P416" s="58">
        <v>42</v>
      </c>
      <c r="Q416" s="58">
        <v>6</v>
      </c>
      <c r="R416" s="100">
        <f t="array" ref="R416">IFERROR(INDEX($AD$11:$AO$1485,MATCH($B416&amp;$I416,$Z$11:$Z$1485&amp;$AG$11:$AG$1485,0),MATCH($D416,$AD$9:$AO$9,0)),"-")</f>
        <v>137.40190000000001</v>
      </c>
      <c r="S416" s="58">
        <v>33</v>
      </c>
      <c r="T416" s="58">
        <v>15</v>
      </c>
      <c r="U416" s="58">
        <v>6</v>
      </c>
      <c r="V416" s="58">
        <v>8</v>
      </c>
      <c r="W416" s="50">
        <f t="shared" si="50"/>
        <v>36</v>
      </c>
      <c r="X416" s="50">
        <f t="shared" si="51"/>
        <v>18</v>
      </c>
      <c r="Z416" s="23" t="str">
        <f t="shared" si="49"/>
        <v>M64×1.5</v>
      </c>
      <c r="AA416" s="24" t="s">
        <v>135</v>
      </c>
      <c r="AB416" s="24"/>
      <c r="AC416" s="24"/>
      <c r="AD416" s="23">
        <v>64</v>
      </c>
      <c r="AE416" s="23">
        <v>1.5</v>
      </c>
      <c r="AF416" s="24">
        <v>60</v>
      </c>
      <c r="AG416" s="29" t="s">
        <v>209</v>
      </c>
      <c r="AH416" s="29">
        <f>INDEX(공차방식!$C$6:$D$29,MATCH(AE416,공차방식!$B$6:$B$29,0),MATCH(RIGHT(AG416,1),공차방식!$C$5:$D$5,0))/1000</f>
        <v>0</v>
      </c>
      <c r="AI416" s="24">
        <f t="shared" ca="1" si="52"/>
        <v>63.237699999999997</v>
      </c>
      <c r="AJ416" s="24">
        <f t="shared" si="53"/>
        <v>63.025700000000001</v>
      </c>
      <c r="AK416" s="24">
        <f t="array" aca="1" ref="AK416" ca="1">ROUND(INDEX(공차방식!T$6:X$50,MATCH(AQ416&amp;AE416,공차방식!R$6:R$50&amp;공차방식!S$6:S$50,0),MATCH(VALUE(LEFT(AG416,1)),공차방식!T$5:X$5,0))/1000,4)</f>
        <v>0.21199999999999999</v>
      </c>
      <c r="AL416" s="24">
        <f t="shared" si="54"/>
        <v>62.676200000000001</v>
      </c>
      <c r="AM416" s="24">
        <f t="shared" si="55"/>
        <v>62.376199999999997</v>
      </c>
      <c r="AN416" s="24">
        <f t="array" ref="AN416">ROUND(INDEX(공차방식!H$6:L$29,MATCH(AE416,공차방식!B$6:B$29,0),MATCH(VALUE(LEFT(AG416,1)),공차방식!H$5:L$5,0))/1000,4)</f>
        <v>0.3</v>
      </c>
      <c r="AO416" s="24">
        <v>63.545000000000002</v>
      </c>
      <c r="AQ416" s="39">
        <f ca="1">OFFSET(공차방식!R$5,COUNTIF(공차방식!R$6:R$50,"&lt;"&amp;AD416)+1,0)</f>
        <v>90</v>
      </c>
    </row>
    <row r="417" spans="2:43" ht="15" x14ac:dyDescent="0.3">
      <c r="B417" s="72" t="str">
        <f t="shared" si="48"/>
        <v>M140×3</v>
      </c>
      <c r="C417" s="73" t="s">
        <v>212</v>
      </c>
      <c r="D417" s="73" t="s">
        <v>221</v>
      </c>
      <c r="E417" s="71" t="s">
        <v>0</v>
      </c>
      <c r="F417" s="58">
        <v>140</v>
      </c>
      <c r="G417" s="58">
        <v>3</v>
      </c>
      <c r="H417" s="71" t="s">
        <v>133</v>
      </c>
      <c r="I417" s="86" t="s">
        <v>415</v>
      </c>
      <c r="J417" s="58" t="s">
        <v>315</v>
      </c>
      <c r="K417" s="58" t="s">
        <v>491</v>
      </c>
      <c r="L417" s="58">
        <v>140</v>
      </c>
      <c r="M417" s="58">
        <v>3</v>
      </c>
      <c r="N417" s="71">
        <v>60</v>
      </c>
      <c r="O417" s="100">
        <f t="array" ref="O417">IFERROR(INDEX($AD$11:$AO$1485,MATCH($B417&amp;$I417,$Z$11:$Z$1485&amp;$AG$11:$AG$1485,0),MATCH($C417,$AD$9:$AO$9,0)),"-")</f>
        <v>140</v>
      </c>
      <c r="P417" s="58">
        <v>30</v>
      </c>
      <c r="Q417" s="58">
        <v>2</v>
      </c>
      <c r="R417" s="100">
        <f t="array" ref="R417">IFERROR(INDEX($AD$11:$AO$1485,MATCH($B417&amp;$I417,$Z$11:$Z$1485&amp;$AG$11:$AG$1485,0),MATCH($D417,$AD$9:$AO$9,0)),"-")</f>
        <v>138.0514</v>
      </c>
      <c r="S417" s="58">
        <v>23</v>
      </c>
      <c r="T417" s="58">
        <v>9</v>
      </c>
      <c r="U417" s="58">
        <v>5</v>
      </c>
      <c r="V417" s="58">
        <v>9</v>
      </c>
      <c r="W417" s="50">
        <f t="shared" si="50"/>
        <v>28</v>
      </c>
      <c r="X417" s="50">
        <f t="shared" si="51"/>
        <v>14</v>
      </c>
      <c r="Z417" s="23" t="str">
        <f t="shared" si="49"/>
        <v>M65×4</v>
      </c>
      <c r="AA417" s="24" t="s">
        <v>135</v>
      </c>
      <c r="AB417" s="24"/>
      <c r="AC417" s="24"/>
      <c r="AD417" s="23">
        <v>65</v>
      </c>
      <c r="AE417" s="23">
        <v>4</v>
      </c>
      <c r="AF417" s="24">
        <v>60</v>
      </c>
      <c r="AG417" s="29" t="s">
        <v>209</v>
      </c>
      <c r="AH417" s="29">
        <f>INDEX(공차방식!$C$6:$D$29,MATCH(AE417,공차방식!$B$6:$B$29,0),MATCH(RIGHT(AG417,1),공차방식!$C$5:$D$5,0))/1000</f>
        <v>0</v>
      </c>
      <c r="AI417" s="24">
        <f t="shared" ca="1" si="52"/>
        <v>62.716900000000003</v>
      </c>
      <c r="AJ417" s="24">
        <f t="shared" si="53"/>
        <v>62.401899999999998</v>
      </c>
      <c r="AK417" s="24">
        <f t="array" aca="1" ref="AK417" ca="1">ROUND(INDEX(공차방식!T$6:X$50,MATCH(AQ417&amp;AE417,공차방식!R$6:R$50&amp;공차방식!S$6:S$50,0),MATCH(VALUE(LEFT(AG417,1)),공차방식!T$5:X$5,0))/1000,4)</f>
        <v>0.315</v>
      </c>
      <c r="AL417" s="24">
        <f t="shared" si="54"/>
        <v>61.2699</v>
      </c>
      <c r="AM417" s="24">
        <f t="shared" si="55"/>
        <v>60.669899999999998</v>
      </c>
      <c r="AN417" s="24">
        <f t="array" ref="AN417">ROUND(INDEX(공차방식!H$6:L$29,MATCH(AE417,공차방식!B$6:B$29,0),MATCH(VALUE(LEFT(AG417,1)),공차방식!H$5:L$5,0))/1000,4)</f>
        <v>0.6</v>
      </c>
      <c r="AO417" s="24">
        <v>63.524000000000001</v>
      </c>
      <c r="AQ417" s="39">
        <f ca="1">OFFSET(공차방식!R$5,COUNTIF(공차방식!R$6:R$50,"&lt;"&amp;AD417)+1,0)</f>
        <v>90</v>
      </c>
    </row>
    <row r="418" spans="2:43" ht="15" x14ac:dyDescent="0.3">
      <c r="B418" s="72" t="str">
        <f t="shared" si="48"/>
        <v>M140×2</v>
      </c>
      <c r="C418" s="73" t="s">
        <v>212</v>
      </c>
      <c r="D418" s="73" t="s">
        <v>221</v>
      </c>
      <c r="E418" s="71" t="s">
        <v>0</v>
      </c>
      <c r="F418" s="58">
        <v>140</v>
      </c>
      <c r="G418" s="58">
        <v>2</v>
      </c>
      <c r="H418" s="71" t="s">
        <v>133</v>
      </c>
      <c r="I418" s="86" t="s">
        <v>415</v>
      </c>
      <c r="J418" s="58" t="s">
        <v>315</v>
      </c>
      <c r="K418" s="58" t="s">
        <v>491</v>
      </c>
      <c r="L418" s="58">
        <v>140</v>
      </c>
      <c r="M418" s="58">
        <v>2</v>
      </c>
      <c r="N418" s="71">
        <v>60</v>
      </c>
      <c r="O418" s="100">
        <f t="array" ref="O418">IFERROR(INDEX($AD$11:$AO$1485,MATCH($B418&amp;$I418,$Z$11:$Z$1485&amp;$AG$11:$AG$1485,0),MATCH($C418,$AD$9:$AO$9,0)),"-")</f>
        <v>140</v>
      </c>
      <c r="P418" s="58">
        <v>30</v>
      </c>
      <c r="Q418" s="58">
        <v>2</v>
      </c>
      <c r="R418" s="100">
        <f t="array" ref="R418">IFERROR(INDEX($AD$11:$AO$1485,MATCH($B418&amp;$I418,$Z$11:$Z$1485&amp;$AG$11:$AG$1485,0),MATCH($D418,$AD$9:$AO$9,0)),"-")</f>
        <v>138.70099999999999</v>
      </c>
      <c r="S418" s="58">
        <v>23</v>
      </c>
      <c r="T418" s="58">
        <v>9</v>
      </c>
      <c r="U418" s="58">
        <v>5</v>
      </c>
      <c r="V418" s="58">
        <v>10</v>
      </c>
      <c r="W418" s="50">
        <f t="shared" si="50"/>
        <v>28</v>
      </c>
      <c r="X418" s="50">
        <f t="shared" si="51"/>
        <v>14</v>
      </c>
      <c r="Z418" s="23" t="str">
        <f t="shared" si="49"/>
        <v>M65×3</v>
      </c>
      <c r="AA418" s="24" t="s">
        <v>135</v>
      </c>
      <c r="AB418" s="24"/>
      <c r="AC418" s="24"/>
      <c r="AD418" s="23">
        <v>65</v>
      </c>
      <c r="AE418" s="23">
        <v>3</v>
      </c>
      <c r="AF418" s="24">
        <v>60</v>
      </c>
      <c r="AG418" s="29" t="s">
        <v>209</v>
      </c>
      <c r="AH418" s="29">
        <f>INDEX(공차방식!$C$6:$D$29,MATCH(AE418,공차방식!$B$6:$B$29,0),MATCH(RIGHT(AG418,1),공차방식!$C$5:$D$5,0))/1000</f>
        <v>0</v>
      </c>
      <c r="AI418" s="24">
        <f t="shared" ca="1" si="52"/>
        <v>63.331400000000002</v>
      </c>
      <c r="AJ418" s="24">
        <f t="shared" si="53"/>
        <v>63.051400000000001</v>
      </c>
      <c r="AK418" s="24">
        <f t="array" aca="1" ref="AK418" ca="1">ROUND(INDEX(공차방식!T$6:X$50,MATCH(AQ418&amp;AE418,공차방식!R$6:R$50&amp;공차방식!S$6:S$50,0),MATCH(VALUE(LEFT(AG418,1)),공차방식!T$5:X$5,0))/1000,4)</f>
        <v>0.28000000000000003</v>
      </c>
      <c r="AL418" s="24">
        <f t="shared" si="54"/>
        <v>62.252400000000002</v>
      </c>
      <c r="AM418" s="24">
        <f t="shared" si="55"/>
        <v>61.752400000000002</v>
      </c>
      <c r="AN418" s="24">
        <f t="array" ref="AN418">ROUND(INDEX(공차방식!H$6:L$29,MATCH(AE418,공차방식!B$6:B$29,0),MATCH(VALUE(LEFT(AG418,1)),공차방식!H$5:L$5,0))/1000,4)</f>
        <v>0.5</v>
      </c>
      <c r="AO418" s="24">
        <v>63.938000000000002</v>
      </c>
      <c r="AQ418" s="39">
        <f ca="1">OFFSET(공차방식!R$5,COUNTIF(공차방식!R$6:R$50,"&lt;"&amp;AD418)+1,0)</f>
        <v>90</v>
      </c>
    </row>
    <row r="419" spans="2:43" ht="15" x14ac:dyDescent="0.3">
      <c r="B419" s="72" t="str">
        <f t="shared" si="48"/>
        <v>M145×6</v>
      </c>
      <c r="C419" s="73" t="s">
        <v>212</v>
      </c>
      <c r="D419" s="73" t="s">
        <v>221</v>
      </c>
      <c r="E419" s="71" t="s">
        <v>0</v>
      </c>
      <c r="F419" s="58">
        <v>145</v>
      </c>
      <c r="G419" s="58">
        <v>6</v>
      </c>
      <c r="H419" s="71" t="s">
        <v>133</v>
      </c>
      <c r="I419" s="86" t="s">
        <v>415</v>
      </c>
      <c r="J419" s="58" t="s">
        <v>315</v>
      </c>
      <c r="K419" s="58" t="s">
        <v>491</v>
      </c>
      <c r="L419" s="58">
        <v>145</v>
      </c>
      <c r="M419" s="58">
        <v>6</v>
      </c>
      <c r="N419" s="71">
        <v>60</v>
      </c>
      <c r="O419" s="100">
        <f t="array" ref="O419">IFERROR(INDEX($AD$11:$AO$1485,MATCH($B419&amp;$I419,$Z$11:$Z$1485&amp;$AG$11:$AG$1485,0),MATCH($C419,$AD$9:$AO$9,0)),"-")</f>
        <v>145</v>
      </c>
      <c r="P419" s="58">
        <v>42</v>
      </c>
      <c r="Q419" s="58">
        <v>6</v>
      </c>
      <c r="R419" s="100">
        <f t="array" ref="R419">IFERROR(INDEX($AD$11:$AO$1485,MATCH($B419&amp;$I419,$Z$11:$Z$1485&amp;$AG$11:$AG$1485,0),MATCH($D419,$AD$9:$AO$9,0)),"-")</f>
        <v>141.10290000000001</v>
      </c>
      <c r="S419" s="58">
        <v>33</v>
      </c>
      <c r="T419" s="58">
        <v>15</v>
      </c>
      <c r="U419" s="58">
        <v>6</v>
      </c>
      <c r="V419" s="58">
        <v>8</v>
      </c>
      <c r="W419" s="50">
        <f t="shared" si="50"/>
        <v>36</v>
      </c>
      <c r="X419" s="50">
        <f t="shared" si="51"/>
        <v>18</v>
      </c>
      <c r="Z419" s="23" t="str">
        <f t="shared" si="49"/>
        <v>M65×2</v>
      </c>
      <c r="AA419" s="24" t="s">
        <v>135</v>
      </c>
      <c r="AB419" s="24"/>
      <c r="AC419" s="24"/>
      <c r="AD419" s="23">
        <v>65</v>
      </c>
      <c r="AE419" s="23">
        <v>2</v>
      </c>
      <c r="AF419" s="24">
        <v>60</v>
      </c>
      <c r="AG419" s="29" t="s">
        <v>209</v>
      </c>
      <c r="AH419" s="29">
        <f>INDEX(공차방식!$C$6:$D$29,MATCH(AE419,공차방식!$B$6:$B$29,0),MATCH(RIGHT(AG419,1),공차방식!$C$5:$D$5,0))/1000</f>
        <v>0</v>
      </c>
      <c r="AI419" s="24">
        <f t="shared" ca="1" si="52"/>
        <v>63.936999999999998</v>
      </c>
      <c r="AJ419" s="24">
        <f t="shared" si="53"/>
        <v>63.701000000000001</v>
      </c>
      <c r="AK419" s="24">
        <f t="array" aca="1" ref="AK419" ca="1">ROUND(INDEX(공차방식!T$6:X$50,MATCH(AQ419&amp;AE419,공차방식!R$6:R$50&amp;공차방식!S$6:S$50,0),MATCH(VALUE(LEFT(AG419,1)),공차방식!T$5:X$5,0))/1000,4)</f>
        <v>0.23599999999999999</v>
      </c>
      <c r="AL419" s="24">
        <f t="shared" si="54"/>
        <v>63.209899999999998</v>
      </c>
      <c r="AM419" s="24">
        <f t="shared" si="55"/>
        <v>62.834899999999998</v>
      </c>
      <c r="AN419" s="24">
        <f t="array" ref="AN419">ROUND(INDEX(공차방식!H$6:L$29,MATCH(AE419,공차방식!B$6:B$29,0),MATCH(VALUE(LEFT(AG419,1)),공차방식!H$5:L$5,0))/1000,4)</f>
        <v>0.375</v>
      </c>
      <c r="AO419" s="24">
        <v>64.343999999999994</v>
      </c>
      <c r="AQ419" s="39">
        <f ca="1">OFFSET(공차방식!R$5,COUNTIF(공차방식!R$6:R$50,"&lt;"&amp;AD419)+1,0)</f>
        <v>90</v>
      </c>
    </row>
    <row r="420" spans="2:43" ht="15" x14ac:dyDescent="0.3">
      <c r="B420" s="72" t="str">
        <f t="shared" si="48"/>
        <v>M145×4</v>
      </c>
      <c r="C420" s="73" t="s">
        <v>212</v>
      </c>
      <c r="D420" s="73" t="s">
        <v>221</v>
      </c>
      <c r="E420" s="71" t="s">
        <v>0</v>
      </c>
      <c r="F420" s="58">
        <v>145</v>
      </c>
      <c r="G420" s="58">
        <v>4</v>
      </c>
      <c r="H420" s="71" t="s">
        <v>133</v>
      </c>
      <c r="I420" s="86" t="s">
        <v>415</v>
      </c>
      <c r="J420" s="58" t="s">
        <v>315</v>
      </c>
      <c r="K420" s="58" t="s">
        <v>491</v>
      </c>
      <c r="L420" s="58">
        <v>145</v>
      </c>
      <c r="M420" s="58">
        <v>4</v>
      </c>
      <c r="N420" s="71">
        <v>60</v>
      </c>
      <c r="O420" s="100">
        <f t="array" ref="O420">IFERROR(INDEX($AD$11:$AO$1485,MATCH($B420&amp;$I420,$Z$11:$Z$1485&amp;$AG$11:$AG$1485,0),MATCH($C420,$AD$9:$AO$9,0)),"-")</f>
        <v>145</v>
      </c>
      <c r="P420" s="58">
        <v>42</v>
      </c>
      <c r="Q420" s="58">
        <v>6</v>
      </c>
      <c r="R420" s="100">
        <f t="array" ref="R420">IFERROR(INDEX($AD$11:$AO$1485,MATCH($B420&amp;$I420,$Z$11:$Z$1485&amp;$AG$11:$AG$1485,0),MATCH($D420,$AD$9:$AO$9,0)),"-")</f>
        <v>142.40190000000001</v>
      </c>
      <c r="S420" s="58">
        <v>33</v>
      </c>
      <c r="T420" s="58">
        <v>15</v>
      </c>
      <c r="U420" s="58">
        <v>6</v>
      </c>
      <c r="V420" s="58">
        <v>8</v>
      </c>
      <c r="W420" s="50">
        <f t="shared" si="50"/>
        <v>36</v>
      </c>
      <c r="X420" s="50">
        <f t="shared" si="51"/>
        <v>18</v>
      </c>
      <c r="Z420" s="23" t="str">
        <f t="shared" si="49"/>
        <v>M65×1.5</v>
      </c>
      <c r="AA420" s="24" t="s">
        <v>135</v>
      </c>
      <c r="AB420" s="24"/>
      <c r="AC420" s="24"/>
      <c r="AD420" s="23">
        <v>65</v>
      </c>
      <c r="AE420" s="23">
        <v>1.5</v>
      </c>
      <c r="AF420" s="24">
        <v>60</v>
      </c>
      <c r="AG420" s="29" t="s">
        <v>209</v>
      </c>
      <c r="AH420" s="29">
        <f>INDEX(공차방식!$C$6:$D$29,MATCH(AE420,공차방식!$B$6:$B$29,0),MATCH(RIGHT(AG420,1),공차방식!$C$5:$D$5,0))/1000</f>
        <v>0</v>
      </c>
      <c r="AI420" s="24">
        <f t="shared" ca="1" si="52"/>
        <v>64.237700000000004</v>
      </c>
      <c r="AJ420" s="24">
        <f t="shared" si="53"/>
        <v>64.025700000000001</v>
      </c>
      <c r="AK420" s="24">
        <f t="array" aca="1" ref="AK420" ca="1">ROUND(INDEX(공차방식!T$6:X$50,MATCH(AQ420&amp;AE420,공차방식!R$6:R$50&amp;공차방식!S$6:S$50,0),MATCH(VALUE(LEFT(AG420,1)),공차방식!T$5:X$5,0))/1000,4)</f>
        <v>0.21199999999999999</v>
      </c>
      <c r="AL420" s="24">
        <f t="shared" si="54"/>
        <v>63.676200000000001</v>
      </c>
      <c r="AM420" s="24">
        <f t="shared" si="55"/>
        <v>63.376199999999997</v>
      </c>
      <c r="AN420" s="24">
        <f t="array" ref="AN420">ROUND(INDEX(공차방식!H$6:L$29,MATCH(AE420,공차방식!B$6:B$29,0),MATCH(VALUE(LEFT(AG420,1)),공차방식!H$5:L$5,0))/1000,4)</f>
        <v>0.3</v>
      </c>
      <c r="AO420" s="24">
        <v>64.545000000000002</v>
      </c>
      <c r="AQ420" s="39">
        <f ca="1">OFFSET(공차방식!R$5,COUNTIF(공차방식!R$6:R$50,"&lt;"&amp;AD420)+1,0)</f>
        <v>90</v>
      </c>
    </row>
    <row r="421" spans="2:43" ht="15" x14ac:dyDescent="0.3">
      <c r="B421" s="72" t="str">
        <f t="shared" si="48"/>
        <v>M145×3</v>
      </c>
      <c r="C421" s="73" t="s">
        <v>212</v>
      </c>
      <c r="D421" s="73" t="s">
        <v>221</v>
      </c>
      <c r="E421" s="71" t="s">
        <v>0</v>
      </c>
      <c r="F421" s="58">
        <v>145</v>
      </c>
      <c r="G421" s="58">
        <v>3</v>
      </c>
      <c r="H421" s="71" t="s">
        <v>133</v>
      </c>
      <c r="I421" s="86" t="s">
        <v>415</v>
      </c>
      <c r="J421" s="58" t="s">
        <v>315</v>
      </c>
      <c r="K421" s="58" t="s">
        <v>491</v>
      </c>
      <c r="L421" s="58">
        <v>145</v>
      </c>
      <c r="M421" s="58">
        <v>3</v>
      </c>
      <c r="N421" s="71">
        <v>60</v>
      </c>
      <c r="O421" s="100">
        <f t="array" ref="O421">IFERROR(INDEX($AD$11:$AO$1485,MATCH($B421&amp;$I421,$Z$11:$Z$1485&amp;$AG$11:$AG$1485,0),MATCH($C421,$AD$9:$AO$9,0)),"-")</f>
        <v>145</v>
      </c>
      <c r="P421" s="58">
        <v>30</v>
      </c>
      <c r="Q421" s="58">
        <v>2</v>
      </c>
      <c r="R421" s="100">
        <f t="array" ref="R421">IFERROR(INDEX($AD$11:$AO$1485,MATCH($B421&amp;$I421,$Z$11:$Z$1485&amp;$AG$11:$AG$1485,0),MATCH($D421,$AD$9:$AO$9,0)),"-")</f>
        <v>143.0514</v>
      </c>
      <c r="S421" s="58">
        <v>23</v>
      </c>
      <c r="T421" s="58">
        <v>9</v>
      </c>
      <c r="U421" s="58">
        <v>5</v>
      </c>
      <c r="V421" s="58">
        <v>9</v>
      </c>
      <c r="W421" s="50">
        <f t="shared" si="50"/>
        <v>28</v>
      </c>
      <c r="X421" s="50">
        <f t="shared" si="51"/>
        <v>14</v>
      </c>
      <c r="Z421" s="23" t="str">
        <f t="shared" si="49"/>
        <v>M68×4</v>
      </c>
      <c r="AA421" s="24" t="s">
        <v>135</v>
      </c>
      <c r="AB421" s="24"/>
      <c r="AC421" s="24"/>
      <c r="AD421" s="23">
        <v>68</v>
      </c>
      <c r="AE421" s="23">
        <v>4</v>
      </c>
      <c r="AF421" s="24">
        <v>60</v>
      </c>
      <c r="AG421" s="29" t="s">
        <v>209</v>
      </c>
      <c r="AH421" s="29">
        <f>INDEX(공차방식!$C$6:$D$29,MATCH(AE421,공차방식!$B$6:$B$29,0),MATCH(RIGHT(AG421,1),공차방식!$C$5:$D$5,0))/1000</f>
        <v>0</v>
      </c>
      <c r="AI421" s="24">
        <f t="shared" ca="1" si="52"/>
        <v>65.716899999999995</v>
      </c>
      <c r="AJ421" s="24">
        <f t="shared" si="53"/>
        <v>65.401899999999998</v>
      </c>
      <c r="AK421" s="24">
        <f t="array" aca="1" ref="AK421" ca="1">ROUND(INDEX(공차방식!T$6:X$50,MATCH(AQ421&amp;AE421,공차방식!R$6:R$50&amp;공차방식!S$6:S$50,0),MATCH(VALUE(LEFT(AG421,1)),공차방식!T$5:X$5,0))/1000,4)</f>
        <v>0.315</v>
      </c>
      <c r="AL421" s="24">
        <f t="shared" si="54"/>
        <v>64.269900000000007</v>
      </c>
      <c r="AM421" s="24">
        <f t="shared" si="55"/>
        <v>63.669899999999998</v>
      </c>
      <c r="AN421" s="24">
        <f t="array" ref="AN421">ROUND(INDEX(공차방식!H$6:L$29,MATCH(AE421,공차방식!B$6:B$29,0),MATCH(VALUE(LEFT(AG421,1)),공차방식!H$5:L$5,0))/1000,4)</f>
        <v>0.6</v>
      </c>
      <c r="AO421" s="24">
        <v>66.524000000000001</v>
      </c>
      <c r="AQ421" s="39">
        <f ca="1">OFFSET(공차방식!R$5,COUNTIF(공차방식!R$6:R$50,"&lt;"&amp;AD421)+1,0)</f>
        <v>90</v>
      </c>
    </row>
    <row r="422" spans="2:43" ht="15" x14ac:dyDescent="0.3">
      <c r="B422" s="72" t="str">
        <f t="shared" si="48"/>
        <v>M145×2</v>
      </c>
      <c r="C422" s="73" t="s">
        <v>212</v>
      </c>
      <c r="D422" s="73" t="s">
        <v>221</v>
      </c>
      <c r="E422" s="71" t="s">
        <v>0</v>
      </c>
      <c r="F422" s="58">
        <v>145</v>
      </c>
      <c r="G422" s="58">
        <v>2</v>
      </c>
      <c r="H422" s="71" t="s">
        <v>133</v>
      </c>
      <c r="I422" s="86" t="s">
        <v>415</v>
      </c>
      <c r="J422" s="58" t="s">
        <v>315</v>
      </c>
      <c r="K422" s="58" t="s">
        <v>491</v>
      </c>
      <c r="L422" s="58">
        <v>145</v>
      </c>
      <c r="M422" s="58">
        <v>2</v>
      </c>
      <c r="N422" s="71">
        <v>60</v>
      </c>
      <c r="O422" s="100">
        <f t="array" ref="O422">IFERROR(INDEX($AD$11:$AO$1485,MATCH($B422&amp;$I422,$Z$11:$Z$1485&amp;$AG$11:$AG$1485,0),MATCH($C422,$AD$9:$AO$9,0)),"-")</f>
        <v>145</v>
      </c>
      <c r="P422" s="58">
        <v>30</v>
      </c>
      <c r="Q422" s="58">
        <v>2</v>
      </c>
      <c r="R422" s="100">
        <f t="array" ref="R422">IFERROR(INDEX($AD$11:$AO$1485,MATCH($B422&amp;$I422,$Z$11:$Z$1485&amp;$AG$11:$AG$1485,0),MATCH($D422,$AD$9:$AO$9,0)),"-")</f>
        <v>143.70099999999999</v>
      </c>
      <c r="S422" s="58">
        <v>23</v>
      </c>
      <c r="T422" s="58">
        <v>9</v>
      </c>
      <c r="U422" s="58">
        <v>5</v>
      </c>
      <c r="V422" s="58">
        <v>10</v>
      </c>
      <c r="W422" s="50">
        <f t="shared" si="50"/>
        <v>28</v>
      </c>
      <c r="X422" s="50">
        <f t="shared" si="51"/>
        <v>14</v>
      </c>
      <c r="Z422" s="23" t="str">
        <f t="shared" si="49"/>
        <v>M68×3</v>
      </c>
      <c r="AA422" s="24" t="s">
        <v>135</v>
      </c>
      <c r="AB422" s="24"/>
      <c r="AC422" s="24"/>
      <c r="AD422" s="23">
        <v>68</v>
      </c>
      <c r="AE422" s="23">
        <v>3</v>
      </c>
      <c r="AF422" s="24">
        <v>60</v>
      </c>
      <c r="AG422" s="29" t="s">
        <v>209</v>
      </c>
      <c r="AH422" s="29">
        <f>INDEX(공차방식!$C$6:$D$29,MATCH(AE422,공차방식!$B$6:$B$29,0),MATCH(RIGHT(AG422,1),공차방식!$C$5:$D$5,0))/1000</f>
        <v>0</v>
      </c>
      <c r="AI422" s="24">
        <f t="shared" ca="1" si="52"/>
        <v>66.331400000000002</v>
      </c>
      <c r="AJ422" s="24">
        <f t="shared" si="53"/>
        <v>66.051400000000001</v>
      </c>
      <c r="AK422" s="24">
        <f t="array" aca="1" ref="AK422" ca="1">ROUND(INDEX(공차방식!T$6:X$50,MATCH(AQ422&amp;AE422,공차방식!R$6:R$50&amp;공차방식!S$6:S$50,0),MATCH(VALUE(LEFT(AG422,1)),공차방식!T$5:X$5,0))/1000,4)</f>
        <v>0.28000000000000003</v>
      </c>
      <c r="AL422" s="24">
        <f t="shared" si="54"/>
        <v>65.252399999999994</v>
      </c>
      <c r="AM422" s="24">
        <f t="shared" si="55"/>
        <v>64.752399999999994</v>
      </c>
      <c r="AN422" s="24">
        <f t="array" ref="AN422">ROUND(INDEX(공차방식!H$6:L$29,MATCH(AE422,공차방식!B$6:B$29,0),MATCH(VALUE(LEFT(AG422,1)),공차방식!H$5:L$5,0))/1000,4)</f>
        <v>0.5</v>
      </c>
      <c r="AO422" s="24">
        <v>66.938000000000002</v>
      </c>
      <c r="AQ422" s="39">
        <f ca="1">OFFSET(공차방식!R$5,COUNTIF(공차방식!R$6:R$50,"&lt;"&amp;AD422)+1,0)</f>
        <v>90</v>
      </c>
    </row>
    <row r="423" spans="2:43" ht="15" x14ac:dyDescent="0.3">
      <c r="B423" s="72" t="str">
        <f t="shared" si="48"/>
        <v>M150×6</v>
      </c>
      <c r="C423" s="73" t="s">
        <v>212</v>
      </c>
      <c r="D423" s="73" t="s">
        <v>221</v>
      </c>
      <c r="E423" s="71" t="s">
        <v>0</v>
      </c>
      <c r="F423" s="58">
        <v>150</v>
      </c>
      <c r="G423" s="58">
        <v>6</v>
      </c>
      <c r="H423" s="71" t="s">
        <v>133</v>
      </c>
      <c r="I423" s="86" t="s">
        <v>415</v>
      </c>
      <c r="J423" s="58" t="s">
        <v>315</v>
      </c>
      <c r="K423" s="58" t="s">
        <v>491</v>
      </c>
      <c r="L423" s="58">
        <v>150</v>
      </c>
      <c r="M423" s="58">
        <v>6</v>
      </c>
      <c r="N423" s="71">
        <v>60</v>
      </c>
      <c r="O423" s="100">
        <f t="array" ref="O423">IFERROR(INDEX($AD$11:$AO$1485,MATCH($B423&amp;$I423,$Z$11:$Z$1485&amp;$AG$11:$AG$1485,0),MATCH($C423,$AD$9:$AO$9,0)),"-")</f>
        <v>150</v>
      </c>
      <c r="P423" s="58">
        <v>42</v>
      </c>
      <c r="Q423" s="58">
        <v>6</v>
      </c>
      <c r="R423" s="100">
        <f t="array" ref="R423">IFERROR(INDEX($AD$11:$AO$1485,MATCH($B423&amp;$I423,$Z$11:$Z$1485&amp;$AG$11:$AG$1485,0),MATCH($D423,$AD$9:$AO$9,0)),"-")</f>
        <v>146.10290000000001</v>
      </c>
      <c r="S423" s="58">
        <v>33</v>
      </c>
      <c r="T423" s="58">
        <v>15</v>
      </c>
      <c r="U423" s="58">
        <v>6</v>
      </c>
      <c r="V423" s="58">
        <v>8</v>
      </c>
      <c r="W423" s="50">
        <f t="shared" si="50"/>
        <v>36</v>
      </c>
      <c r="X423" s="50">
        <f t="shared" si="51"/>
        <v>18</v>
      </c>
      <c r="Z423" s="23" t="str">
        <f t="shared" si="49"/>
        <v>M68×2</v>
      </c>
      <c r="AA423" s="24" t="s">
        <v>135</v>
      </c>
      <c r="AB423" s="24"/>
      <c r="AC423" s="24"/>
      <c r="AD423" s="23">
        <v>68</v>
      </c>
      <c r="AE423" s="23">
        <v>2</v>
      </c>
      <c r="AF423" s="24">
        <v>60</v>
      </c>
      <c r="AG423" s="29" t="s">
        <v>209</v>
      </c>
      <c r="AH423" s="29">
        <f>INDEX(공차방식!$C$6:$D$29,MATCH(AE423,공차방식!$B$6:$B$29,0),MATCH(RIGHT(AG423,1),공차방식!$C$5:$D$5,0))/1000</f>
        <v>0</v>
      </c>
      <c r="AI423" s="24">
        <f t="shared" ca="1" si="52"/>
        <v>66.936999999999998</v>
      </c>
      <c r="AJ423" s="24">
        <f t="shared" si="53"/>
        <v>66.700999999999993</v>
      </c>
      <c r="AK423" s="24">
        <f t="array" aca="1" ref="AK423" ca="1">ROUND(INDEX(공차방식!T$6:X$50,MATCH(AQ423&amp;AE423,공차방식!R$6:R$50&amp;공차방식!S$6:S$50,0),MATCH(VALUE(LEFT(AG423,1)),공차방식!T$5:X$5,0))/1000,4)</f>
        <v>0.23599999999999999</v>
      </c>
      <c r="AL423" s="24">
        <f t="shared" si="54"/>
        <v>66.209900000000005</v>
      </c>
      <c r="AM423" s="24">
        <f t="shared" si="55"/>
        <v>65.834900000000005</v>
      </c>
      <c r="AN423" s="24">
        <f t="array" ref="AN423">ROUND(INDEX(공차방식!H$6:L$29,MATCH(AE423,공차방식!B$6:B$29,0),MATCH(VALUE(LEFT(AG423,1)),공차방식!H$5:L$5,0))/1000,4)</f>
        <v>0.375</v>
      </c>
      <c r="AO423" s="24">
        <v>67.343999999999994</v>
      </c>
      <c r="AQ423" s="39">
        <f ca="1">OFFSET(공차방식!R$5,COUNTIF(공차방식!R$6:R$50,"&lt;"&amp;AD423)+1,0)</f>
        <v>90</v>
      </c>
    </row>
    <row r="424" spans="2:43" ht="15" x14ac:dyDescent="0.3">
      <c r="B424" s="72" t="str">
        <f t="shared" si="48"/>
        <v>M150×4</v>
      </c>
      <c r="C424" s="73" t="s">
        <v>212</v>
      </c>
      <c r="D424" s="73" t="s">
        <v>221</v>
      </c>
      <c r="E424" s="71" t="s">
        <v>0</v>
      </c>
      <c r="F424" s="58">
        <v>150</v>
      </c>
      <c r="G424" s="58">
        <v>4</v>
      </c>
      <c r="H424" s="71" t="s">
        <v>133</v>
      </c>
      <c r="I424" s="86" t="s">
        <v>415</v>
      </c>
      <c r="J424" s="58" t="s">
        <v>315</v>
      </c>
      <c r="K424" s="58" t="s">
        <v>491</v>
      </c>
      <c r="L424" s="58">
        <v>150</v>
      </c>
      <c r="M424" s="58">
        <v>4</v>
      </c>
      <c r="N424" s="71">
        <v>60</v>
      </c>
      <c r="O424" s="100">
        <f t="array" ref="O424">IFERROR(INDEX($AD$11:$AO$1485,MATCH($B424&amp;$I424,$Z$11:$Z$1485&amp;$AG$11:$AG$1485,0),MATCH($C424,$AD$9:$AO$9,0)),"-")</f>
        <v>150</v>
      </c>
      <c r="P424" s="58">
        <v>42</v>
      </c>
      <c r="Q424" s="58">
        <v>6</v>
      </c>
      <c r="R424" s="100">
        <f t="array" ref="R424">IFERROR(INDEX($AD$11:$AO$1485,MATCH($B424&amp;$I424,$Z$11:$Z$1485&amp;$AG$11:$AG$1485,0),MATCH($D424,$AD$9:$AO$9,0)),"-")</f>
        <v>147.40190000000001</v>
      </c>
      <c r="S424" s="58">
        <v>33</v>
      </c>
      <c r="T424" s="58">
        <v>15</v>
      </c>
      <c r="U424" s="58">
        <v>6</v>
      </c>
      <c r="V424" s="58">
        <v>8</v>
      </c>
      <c r="W424" s="50">
        <f t="shared" si="50"/>
        <v>36</v>
      </c>
      <c r="X424" s="50">
        <f t="shared" si="51"/>
        <v>18</v>
      </c>
      <c r="Z424" s="23" t="str">
        <f t="shared" si="49"/>
        <v>M68×1.5</v>
      </c>
      <c r="AA424" s="24" t="s">
        <v>135</v>
      </c>
      <c r="AB424" s="24"/>
      <c r="AC424" s="24"/>
      <c r="AD424" s="23">
        <v>68</v>
      </c>
      <c r="AE424" s="23">
        <v>1.5</v>
      </c>
      <c r="AF424" s="24">
        <v>60</v>
      </c>
      <c r="AG424" s="29" t="s">
        <v>209</v>
      </c>
      <c r="AH424" s="29">
        <f>INDEX(공차방식!$C$6:$D$29,MATCH(AE424,공차방식!$B$6:$B$29,0),MATCH(RIGHT(AG424,1),공차방식!$C$5:$D$5,0))/1000</f>
        <v>0</v>
      </c>
      <c r="AI424" s="24">
        <f t="shared" ca="1" si="52"/>
        <v>67.237700000000004</v>
      </c>
      <c r="AJ424" s="24">
        <f t="shared" si="53"/>
        <v>67.025700000000001</v>
      </c>
      <c r="AK424" s="24">
        <f t="array" aca="1" ref="AK424" ca="1">ROUND(INDEX(공차방식!T$6:X$50,MATCH(AQ424&amp;AE424,공차방식!R$6:R$50&amp;공차방식!S$6:S$50,0),MATCH(VALUE(LEFT(AG424,1)),공차방식!T$5:X$5,0))/1000,4)</f>
        <v>0.21199999999999999</v>
      </c>
      <c r="AL424" s="24">
        <f t="shared" si="54"/>
        <v>66.676199999999994</v>
      </c>
      <c r="AM424" s="24">
        <f t="shared" si="55"/>
        <v>66.376199999999997</v>
      </c>
      <c r="AN424" s="24">
        <f t="array" ref="AN424">ROUND(INDEX(공차방식!H$6:L$29,MATCH(AE424,공차방식!B$6:B$29,0),MATCH(VALUE(LEFT(AG424,1)),공차방식!H$5:L$5,0))/1000,4)</f>
        <v>0.3</v>
      </c>
      <c r="AO424" s="24">
        <v>67.545000000000002</v>
      </c>
      <c r="AQ424" s="39">
        <f ca="1">OFFSET(공차방식!R$5,COUNTIF(공차방식!R$6:R$50,"&lt;"&amp;AD424)+1,0)</f>
        <v>90</v>
      </c>
    </row>
    <row r="425" spans="2:43" ht="15" x14ac:dyDescent="0.3">
      <c r="B425" s="72" t="str">
        <f t="shared" si="48"/>
        <v>M150×3</v>
      </c>
      <c r="C425" s="73" t="s">
        <v>212</v>
      </c>
      <c r="D425" s="73" t="s">
        <v>221</v>
      </c>
      <c r="E425" s="71" t="s">
        <v>0</v>
      </c>
      <c r="F425" s="58">
        <v>150</v>
      </c>
      <c r="G425" s="58">
        <v>3</v>
      </c>
      <c r="H425" s="71" t="s">
        <v>133</v>
      </c>
      <c r="I425" s="86" t="s">
        <v>415</v>
      </c>
      <c r="J425" s="58" t="s">
        <v>315</v>
      </c>
      <c r="K425" s="58" t="s">
        <v>491</v>
      </c>
      <c r="L425" s="58">
        <v>150</v>
      </c>
      <c r="M425" s="58">
        <v>3</v>
      </c>
      <c r="N425" s="71">
        <v>60</v>
      </c>
      <c r="O425" s="100">
        <f t="array" ref="O425">IFERROR(INDEX($AD$11:$AO$1485,MATCH($B425&amp;$I425,$Z$11:$Z$1485&amp;$AG$11:$AG$1485,0),MATCH($C425,$AD$9:$AO$9,0)),"-")</f>
        <v>150</v>
      </c>
      <c r="P425" s="58">
        <v>30</v>
      </c>
      <c r="Q425" s="58">
        <v>2</v>
      </c>
      <c r="R425" s="100">
        <f t="array" ref="R425">IFERROR(INDEX($AD$11:$AO$1485,MATCH($B425&amp;$I425,$Z$11:$Z$1485&amp;$AG$11:$AG$1485,0),MATCH($D425,$AD$9:$AO$9,0)),"-")</f>
        <v>148.0514</v>
      </c>
      <c r="S425" s="58">
        <v>23</v>
      </c>
      <c r="T425" s="58">
        <v>9</v>
      </c>
      <c r="U425" s="58">
        <v>5</v>
      </c>
      <c r="V425" s="58">
        <v>9</v>
      </c>
      <c r="W425" s="50">
        <f t="shared" si="50"/>
        <v>28</v>
      </c>
      <c r="X425" s="50">
        <f t="shared" si="51"/>
        <v>14</v>
      </c>
      <c r="Z425" s="23" t="str">
        <f t="shared" si="49"/>
        <v>M70×6</v>
      </c>
      <c r="AA425" s="24" t="s">
        <v>135</v>
      </c>
      <c r="AB425" s="24"/>
      <c r="AC425" s="24"/>
      <c r="AD425" s="23">
        <v>70</v>
      </c>
      <c r="AE425" s="23">
        <v>6</v>
      </c>
      <c r="AF425" s="24">
        <v>60</v>
      </c>
      <c r="AG425" s="29" t="s">
        <v>209</v>
      </c>
      <c r="AH425" s="29">
        <f>INDEX(공차방식!$C$6:$D$29,MATCH(AE425,공차방식!$B$6:$B$29,0),MATCH(RIGHT(AG425,1),공차방식!$C$5:$D$5,0))/1000</f>
        <v>0</v>
      </c>
      <c r="AI425" s="24">
        <f t="shared" ca="1" si="52"/>
        <v>66.477900000000005</v>
      </c>
      <c r="AJ425" s="24">
        <f t="shared" si="53"/>
        <v>66.102900000000005</v>
      </c>
      <c r="AK425" s="24">
        <f t="array" aca="1" ref="AK425" ca="1">ROUND(INDEX(공차방식!T$6:X$50,MATCH(AQ425&amp;AE425,공차방식!R$6:R$50&amp;공차방식!S$6:S$50,0),MATCH(VALUE(LEFT(AG425,1)),공차방식!T$5:X$5,0))/1000,4)</f>
        <v>0.375</v>
      </c>
      <c r="AL425" s="24">
        <f t="shared" si="54"/>
        <v>64.3048</v>
      </c>
      <c r="AM425" s="24">
        <f t="shared" si="55"/>
        <v>63.504800000000003</v>
      </c>
      <c r="AN425" s="24">
        <f t="array" ref="AN425">ROUND(INDEX(공차방식!H$6:L$29,MATCH(AE425,공차방식!B$6:B$29,0),MATCH(VALUE(LEFT(AG425,1)),공차방식!H$5:L$5,0))/1000,4)</f>
        <v>0.8</v>
      </c>
      <c r="AO425" s="24">
        <v>67.686999999999998</v>
      </c>
      <c r="AQ425" s="39">
        <f ca="1">OFFSET(공차방식!R$5,COUNTIF(공차방식!R$6:R$50,"&lt;"&amp;AD425)+1,0)</f>
        <v>90</v>
      </c>
    </row>
    <row r="426" spans="2:43" ht="15" x14ac:dyDescent="0.3">
      <c r="B426" s="72" t="str">
        <f t="shared" si="48"/>
        <v>M150×2</v>
      </c>
      <c r="C426" s="73" t="s">
        <v>212</v>
      </c>
      <c r="D426" s="73" t="s">
        <v>221</v>
      </c>
      <c r="E426" s="71" t="s">
        <v>0</v>
      </c>
      <c r="F426" s="58">
        <v>150</v>
      </c>
      <c r="G426" s="58">
        <v>2</v>
      </c>
      <c r="H426" s="71" t="s">
        <v>133</v>
      </c>
      <c r="I426" s="86" t="s">
        <v>415</v>
      </c>
      <c r="J426" s="58" t="s">
        <v>315</v>
      </c>
      <c r="K426" s="58" t="s">
        <v>491</v>
      </c>
      <c r="L426" s="58">
        <v>150</v>
      </c>
      <c r="M426" s="58">
        <v>2</v>
      </c>
      <c r="N426" s="71">
        <v>60</v>
      </c>
      <c r="O426" s="100">
        <f t="array" ref="O426">IFERROR(INDEX($AD$11:$AO$1485,MATCH($B426&amp;$I426,$Z$11:$Z$1485&amp;$AG$11:$AG$1485,0),MATCH($C426,$AD$9:$AO$9,0)),"-")</f>
        <v>150</v>
      </c>
      <c r="P426" s="58">
        <v>30</v>
      </c>
      <c r="Q426" s="58">
        <v>2</v>
      </c>
      <c r="R426" s="100">
        <f t="array" ref="R426">IFERROR(INDEX($AD$11:$AO$1485,MATCH($B426&amp;$I426,$Z$11:$Z$1485&amp;$AG$11:$AG$1485,0),MATCH($D426,$AD$9:$AO$9,0)),"-")</f>
        <v>148.70099999999999</v>
      </c>
      <c r="S426" s="58">
        <v>23</v>
      </c>
      <c r="T426" s="58">
        <v>9</v>
      </c>
      <c r="U426" s="58">
        <v>5</v>
      </c>
      <c r="V426" s="58">
        <v>10</v>
      </c>
      <c r="W426" s="50">
        <f t="shared" si="50"/>
        <v>28</v>
      </c>
      <c r="X426" s="50">
        <f t="shared" si="51"/>
        <v>14</v>
      </c>
      <c r="Z426" s="23" t="str">
        <f t="shared" si="49"/>
        <v>M70×4</v>
      </c>
      <c r="AA426" s="24" t="s">
        <v>135</v>
      </c>
      <c r="AB426" s="24"/>
      <c r="AC426" s="24"/>
      <c r="AD426" s="23">
        <v>70</v>
      </c>
      <c r="AE426" s="23">
        <v>4</v>
      </c>
      <c r="AF426" s="24">
        <v>60</v>
      </c>
      <c r="AG426" s="29" t="s">
        <v>209</v>
      </c>
      <c r="AH426" s="29">
        <f>INDEX(공차방식!$C$6:$D$29,MATCH(AE426,공차방식!$B$6:$B$29,0),MATCH(RIGHT(AG426,1),공차방식!$C$5:$D$5,0))/1000</f>
        <v>0</v>
      </c>
      <c r="AI426" s="24">
        <f t="shared" ca="1" si="52"/>
        <v>67.716899999999995</v>
      </c>
      <c r="AJ426" s="24">
        <f t="shared" si="53"/>
        <v>67.401899999999998</v>
      </c>
      <c r="AK426" s="24">
        <f t="array" aca="1" ref="AK426" ca="1">ROUND(INDEX(공차방식!T$6:X$50,MATCH(AQ426&amp;AE426,공차방식!R$6:R$50&amp;공차방식!S$6:S$50,0),MATCH(VALUE(LEFT(AG426,1)),공차방식!T$5:X$5,0))/1000,4)</f>
        <v>0.315</v>
      </c>
      <c r="AL426" s="24">
        <f t="shared" si="54"/>
        <v>66.269900000000007</v>
      </c>
      <c r="AM426" s="24">
        <f t="shared" si="55"/>
        <v>65.669899999999998</v>
      </c>
      <c r="AN426" s="24">
        <f t="array" ref="AN426">ROUND(INDEX(공차방식!H$6:L$29,MATCH(AE426,공차방식!B$6:B$29,0),MATCH(VALUE(LEFT(AG426,1)),공차방식!H$5:L$5,0))/1000,4)</f>
        <v>0.6</v>
      </c>
      <c r="AO426" s="24">
        <v>68.524000000000001</v>
      </c>
      <c r="AQ426" s="39">
        <f ca="1">OFFSET(공차방식!R$5,COUNTIF(공차방식!R$6:R$50,"&lt;"&amp;AD426)+1,0)</f>
        <v>90</v>
      </c>
    </row>
    <row r="427" spans="2:43" ht="15" x14ac:dyDescent="0.3">
      <c r="B427" s="76" t="str">
        <f t="shared" si="48"/>
        <v>M4×0.5</v>
      </c>
      <c r="C427" s="77" t="s">
        <v>212</v>
      </c>
      <c r="D427" s="77" t="s">
        <v>221</v>
      </c>
      <c r="E427" s="74" t="s">
        <v>0</v>
      </c>
      <c r="F427" s="75">
        <v>4</v>
      </c>
      <c r="G427" s="75">
        <v>0.5</v>
      </c>
      <c r="H427" s="74" t="s">
        <v>133</v>
      </c>
      <c r="I427" s="87" t="s">
        <v>416</v>
      </c>
      <c r="J427" s="75" t="s">
        <v>315</v>
      </c>
      <c r="K427" s="58" t="s">
        <v>491</v>
      </c>
      <c r="L427" s="75">
        <v>4</v>
      </c>
      <c r="M427" s="75">
        <v>0.5</v>
      </c>
      <c r="N427" s="74">
        <v>60</v>
      </c>
      <c r="O427" s="101">
        <f t="array" ref="O427">IFERROR(INDEX($AD$11:$AO$1485,MATCH($B427&amp;$I427,$Z$11:$Z$1485&amp;$AG$11:$AG$1485,0),MATCH($C427,$AD$9:$AO$9,0)),"-")</f>
        <v>4</v>
      </c>
      <c r="P427" s="75">
        <v>14</v>
      </c>
      <c r="Q427" s="75">
        <v>-2</v>
      </c>
      <c r="R427" s="101">
        <f t="array" ref="R427">IFERROR(INDEX($AD$11:$AO$1485,MATCH($B427&amp;$I427,$Z$11:$Z$1485&amp;$AG$11:$AG$1485,0),MATCH($D427,$AD$9:$AO$9,0)),"-")</f>
        <v>3.6751999999999998</v>
      </c>
      <c r="S427" s="75">
        <v>10</v>
      </c>
      <c r="T427" s="75">
        <v>2</v>
      </c>
      <c r="U427" s="75">
        <v>5</v>
      </c>
      <c r="V427" s="75">
        <v>25</v>
      </c>
      <c r="W427" s="50">
        <f t="shared" si="50"/>
        <v>16</v>
      </c>
      <c r="X427" s="50">
        <f t="shared" si="51"/>
        <v>8</v>
      </c>
      <c r="Z427" s="23" t="str">
        <f t="shared" si="49"/>
        <v>M70×3</v>
      </c>
      <c r="AA427" s="24" t="s">
        <v>135</v>
      </c>
      <c r="AB427" s="24"/>
      <c r="AC427" s="24"/>
      <c r="AD427" s="23">
        <v>70</v>
      </c>
      <c r="AE427" s="23">
        <v>3</v>
      </c>
      <c r="AF427" s="24">
        <v>60</v>
      </c>
      <c r="AG427" s="29" t="s">
        <v>209</v>
      </c>
      <c r="AH427" s="29">
        <f>INDEX(공차방식!$C$6:$D$29,MATCH(AE427,공차방식!$B$6:$B$29,0),MATCH(RIGHT(AG427,1),공차방식!$C$5:$D$5,0))/1000</f>
        <v>0</v>
      </c>
      <c r="AI427" s="24">
        <f t="shared" ca="1" si="52"/>
        <v>68.331400000000002</v>
      </c>
      <c r="AJ427" s="24">
        <f t="shared" si="53"/>
        <v>68.051400000000001</v>
      </c>
      <c r="AK427" s="24">
        <f t="array" aca="1" ref="AK427" ca="1">ROUND(INDEX(공차방식!T$6:X$50,MATCH(AQ427&amp;AE427,공차방식!R$6:R$50&amp;공차방식!S$6:S$50,0),MATCH(VALUE(LEFT(AG427,1)),공차방식!T$5:X$5,0))/1000,4)</f>
        <v>0.28000000000000003</v>
      </c>
      <c r="AL427" s="24">
        <f t="shared" si="54"/>
        <v>67.252399999999994</v>
      </c>
      <c r="AM427" s="24">
        <f t="shared" si="55"/>
        <v>66.752399999999994</v>
      </c>
      <c r="AN427" s="24">
        <f t="array" ref="AN427">ROUND(INDEX(공차방식!H$6:L$29,MATCH(AE427,공차방식!B$6:B$29,0),MATCH(VALUE(LEFT(AG427,1)),공차방식!H$5:L$5,0))/1000,4)</f>
        <v>0.5</v>
      </c>
      <c r="AO427" s="24">
        <v>68.938000000000002</v>
      </c>
      <c r="AQ427" s="39">
        <f ca="1">OFFSET(공차방식!R$5,COUNTIF(공차방식!R$6:R$50,"&lt;"&amp;AD427)+1,0)</f>
        <v>90</v>
      </c>
    </row>
    <row r="428" spans="2:43" ht="15" x14ac:dyDescent="0.3">
      <c r="B428" s="76" t="str">
        <f t="shared" si="48"/>
        <v>M4.5×0.5</v>
      </c>
      <c r="C428" s="77" t="s">
        <v>212</v>
      </c>
      <c r="D428" s="77" t="s">
        <v>221</v>
      </c>
      <c r="E428" s="74" t="s">
        <v>0</v>
      </c>
      <c r="F428" s="75">
        <v>4.5</v>
      </c>
      <c r="G428" s="75">
        <v>0.5</v>
      </c>
      <c r="H428" s="74" t="s">
        <v>133</v>
      </c>
      <c r="I428" s="87" t="s">
        <v>416</v>
      </c>
      <c r="J428" s="75" t="s">
        <v>315</v>
      </c>
      <c r="K428" s="58" t="s">
        <v>491</v>
      </c>
      <c r="L428" s="75">
        <v>4.5</v>
      </c>
      <c r="M428" s="75">
        <v>0.5</v>
      </c>
      <c r="N428" s="74">
        <v>60</v>
      </c>
      <c r="O428" s="101">
        <f t="array" ref="O428">IFERROR(INDEX($AD$11:$AO$1485,MATCH($B428&amp;$I428,$Z$11:$Z$1485&amp;$AG$11:$AG$1485,0),MATCH($C428,$AD$9:$AO$9,0)),"-")</f>
        <v>4.5</v>
      </c>
      <c r="P428" s="75">
        <v>14</v>
      </c>
      <c r="Q428" s="75">
        <v>-2</v>
      </c>
      <c r="R428" s="101">
        <f t="array" ref="R428">IFERROR(INDEX($AD$11:$AO$1485,MATCH($B428&amp;$I428,$Z$11:$Z$1485&amp;$AG$11:$AG$1485,0),MATCH($D428,$AD$9:$AO$9,0)),"-")</f>
        <v>4.1752000000000002</v>
      </c>
      <c r="S428" s="75">
        <v>10</v>
      </c>
      <c r="T428" s="75">
        <v>2</v>
      </c>
      <c r="U428" s="75">
        <v>5</v>
      </c>
      <c r="V428" s="75">
        <v>25</v>
      </c>
      <c r="W428" s="50">
        <f t="shared" si="50"/>
        <v>16</v>
      </c>
      <c r="X428" s="50">
        <f t="shared" si="51"/>
        <v>8</v>
      </c>
      <c r="Z428" s="23" t="str">
        <f t="shared" si="49"/>
        <v>M70×2</v>
      </c>
      <c r="AA428" s="24" t="s">
        <v>135</v>
      </c>
      <c r="AB428" s="24"/>
      <c r="AC428" s="24"/>
      <c r="AD428" s="23">
        <v>70</v>
      </c>
      <c r="AE428" s="23">
        <v>2</v>
      </c>
      <c r="AF428" s="24">
        <v>60</v>
      </c>
      <c r="AG428" s="29" t="s">
        <v>209</v>
      </c>
      <c r="AH428" s="29">
        <f>INDEX(공차방식!$C$6:$D$29,MATCH(AE428,공차방식!$B$6:$B$29,0),MATCH(RIGHT(AG428,1),공차방식!$C$5:$D$5,0))/1000</f>
        <v>0</v>
      </c>
      <c r="AI428" s="24">
        <f t="shared" ca="1" si="52"/>
        <v>68.936999999999998</v>
      </c>
      <c r="AJ428" s="24">
        <f t="shared" si="53"/>
        <v>68.700999999999993</v>
      </c>
      <c r="AK428" s="24">
        <f t="array" aca="1" ref="AK428" ca="1">ROUND(INDEX(공차방식!T$6:X$50,MATCH(AQ428&amp;AE428,공차방식!R$6:R$50&amp;공차방식!S$6:S$50,0),MATCH(VALUE(LEFT(AG428,1)),공차방식!T$5:X$5,0))/1000,4)</f>
        <v>0.23599999999999999</v>
      </c>
      <c r="AL428" s="24">
        <f t="shared" si="54"/>
        <v>68.209900000000005</v>
      </c>
      <c r="AM428" s="24">
        <f t="shared" si="55"/>
        <v>67.834900000000005</v>
      </c>
      <c r="AN428" s="24">
        <f t="array" ref="AN428">ROUND(INDEX(공차방식!H$6:L$29,MATCH(AE428,공차방식!B$6:B$29,0),MATCH(VALUE(LEFT(AG428,1)),공차방식!H$5:L$5,0))/1000,4)</f>
        <v>0.375</v>
      </c>
      <c r="AO428" s="24">
        <v>69.343999999999994</v>
      </c>
      <c r="AQ428" s="39">
        <f ca="1">OFFSET(공차방식!R$5,COUNTIF(공차방식!R$6:R$50,"&lt;"&amp;AD428)+1,0)</f>
        <v>90</v>
      </c>
    </row>
    <row r="429" spans="2:43" ht="15" x14ac:dyDescent="0.3">
      <c r="B429" s="76" t="str">
        <f t="shared" si="48"/>
        <v>M5×0.5</v>
      </c>
      <c r="C429" s="77" t="s">
        <v>212</v>
      </c>
      <c r="D429" s="77" t="s">
        <v>221</v>
      </c>
      <c r="E429" s="74" t="s">
        <v>0</v>
      </c>
      <c r="F429" s="75">
        <v>5</v>
      </c>
      <c r="G429" s="75">
        <v>0.5</v>
      </c>
      <c r="H429" s="74" t="s">
        <v>133</v>
      </c>
      <c r="I429" s="87" t="s">
        <v>416</v>
      </c>
      <c r="J429" s="75" t="s">
        <v>315</v>
      </c>
      <c r="K429" s="58" t="s">
        <v>491</v>
      </c>
      <c r="L429" s="75">
        <v>5</v>
      </c>
      <c r="M429" s="75">
        <v>0.5</v>
      </c>
      <c r="N429" s="74">
        <v>60</v>
      </c>
      <c r="O429" s="101">
        <f t="array" ref="O429">IFERROR(INDEX($AD$11:$AO$1485,MATCH($B429&amp;$I429,$Z$11:$Z$1485&amp;$AG$11:$AG$1485,0),MATCH($C429,$AD$9:$AO$9,0)),"-")</f>
        <v>5</v>
      </c>
      <c r="P429" s="75">
        <v>14</v>
      </c>
      <c r="Q429" s="75">
        <v>-2</v>
      </c>
      <c r="R429" s="101">
        <f t="array" ref="R429">IFERROR(INDEX($AD$11:$AO$1485,MATCH($B429&amp;$I429,$Z$11:$Z$1485&amp;$AG$11:$AG$1485,0),MATCH($D429,$AD$9:$AO$9,0)),"-")</f>
        <v>4.6752000000000002</v>
      </c>
      <c r="S429" s="75">
        <v>10</v>
      </c>
      <c r="T429" s="75">
        <v>2</v>
      </c>
      <c r="U429" s="75">
        <v>5</v>
      </c>
      <c r="V429" s="75">
        <v>25</v>
      </c>
      <c r="W429" s="50">
        <f t="shared" si="50"/>
        <v>16</v>
      </c>
      <c r="X429" s="50">
        <f t="shared" si="51"/>
        <v>8</v>
      </c>
      <c r="Z429" s="23" t="str">
        <f t="shared" si="49"/>
        <v>M70×1.5</v>
      </c>
      <c r="AA429" s="24" t="s">
        <v>135</v>
      </c>
      <c r="AB429" s="24"/>
      <c r="AC429" s="24"/>
      <c r="AD429" s="23">
        <v>70</v>
      </c>
      <c r="AE429" s="23">
        <v>1.5</v>
      </c>
      <c r="AF429" s="24">
        <v>60</v>
      </c>
      <c r="AG429" s="29" t="s">
        <v>209</v>
      </c>
      <c r="AH429" s="29">
        <f>INDEX(공차방식!$C$6:$D$29,MATCH(AE429,공차방식!$B$6:$B$29,0),MATCH(RIGHT(AG429,1),공차방식!$C$5:$D$5,0))/1000</f>
        <v>0</v>
      </c>
      <c r="AI429" s="24">
        <f t="shared" ca="1" si="52"/>
        <v>69.237700000000004</v>
      </c>
      <c r="AJ429" s="24">
        <f t="shared" si="53"/>
        <v>69.025700000000001</v>
      </c>
      <c r="AK429" s="24">
        <f t="array" aca="1" ref="AK429" ca="1">ROUND(INDEX(공차방식!T$6:X$50,MATCH(AQ429&amp;AE429,공차방식!R$6:R$50&amp;공차방식!S$6:S$50,0),MATCH(VALUE(LEFT(AG429,1)),공차방식!T$5:X$5,0))/1000,4)</f>
        <v>0.21199999999999999</v>
      </c>
      <c r="AL429" s="24">
        <f t="shared" si="54"/>
        <v>68.676199999999994</v>
      </c>
      <c r="AM429" s="24">
        <f t="shared" si="55"/>
        <v>68.376199999999997</v>
      </c>
      <c r="AN429" s="24">
        <f t="array" ref="AN429">ROUND(INDEX(공차방식!H$6:L$29,MATCH(AE429,공차방식!B$6:B$29,0),MATCH(VALUE(LEFT(AG429,1)),공차방식!H$5:L$5,0))/1000,4)</f>
        <v>0.3</v>
      </c>
      <c r="AO429" s="24">
        <v>69.545000000000002</v>
      </c>
      <c r="AQ429" s="39">
        <f ca="1">OFFSET(공차방식!R$5,COUNTIF(공차방식!R$6:R$50,"&lt;"&amp;AD429)+1,0)</f>
        <v>90</v>
      </c>
    </row>
    <row r="430" spans="2:43" ht="15" x14ac:dyDescent="0.3">
      <c r="B430" s="76" t="str">
        <f t="shared" si="48"/>
        <v>M5.5×0.5</v>
      </c>
      <c r="C430" s="77" t="s">
        <v>212</v>
      </c>
      <c r="D430" s="77" t="s">
        <v>221</v>
      </c>
      <c r="E430" s="74" t="s">
        <v>0</v>
      </c>
      <c r="F430" s="75">
        <v>5.5</v>
      </c>
      <c r="G430" s="75">
        <v>0.5</v>
      </c>
      <c r="H430" s="74" t="s">
        <v>133</v>
      </c>
      <c r="I430" s="87" t="s">
        <v>416</v>
      </c>
      <c r="J430" s="75" t="s">
        <v>315</v>
      </c>
      <c r="K430" s="58" t="s">
        <v>491</v>
      </c>
      <c r="L430" s="75">
        <v>5.5</v>
      </c>
      <c r="M430" s="75">
        <v>0.5</v>
      </c>
      <c r="N430" s="74">
        <v>60</v>
      </c>
      <c r="O430" s="101">
        <f t="array" ref="O430">IFERROR(INDEX($AD$11:$AO$1485,MATCH($B430&amp;$I430,$Z$11:$Z$1485&amp;$AG$11:$AG$1485,0),MATCH($C430,$AD$9:$AO$9,0)),"-")</f>
        <v>5.5</v>
      </c>
      <c r="P430" s="75">
        <v>14</v>
      </c>
      <c r="Q430" s="75">
        <v>-2</v>
      </c>
      <c r="R430" s="101">
        <f t="array" ref="R430">IFERROR(INDEX($AD$11:$AO$1485,MATCH($B430&amp;$I430,$Z$11:$Z$1485&amp;$AG$11:$AG$1485,0),MATCH($D430,$AD$9:$AO$9,0)),"-")</f>
        <v>5.1752000000000002</v>
      </c>
      <c r="S430" s="75">
        <v>10</v>
      </c>
      <c r="T430" s="75">
        <v>2</v>
      </c>
      <c r="U430" s="75">
        <v>5</v>
      </c>
      <c r="V430" s="75">
        <v>25</v>
      </c>
      <c r="W430" s="50">
        <f t="shared" si="50"/>
        <v>16</v>
      </c>
      <c r="X430" s="50">
        <f t="shared" si="51"/>
        <v>8</v>
      </c>
      <c r="Z430" s="23" t="str">
        <f t="shared" si="49"/>
        <v>M72×6</v>
      </c>
      <c r="AA430" s="24" t="s">
        <v>135</v>
      </c>
      <c r="AB430" s="24"/>
      <c r="AC430" s="24"/>
      <c r="AD430" s="23">
        <v>72</v>
      </c>
      <c r="AE430" s="23">
        <v>6</v>
      </c>
      <c r="AF430" s="24">
        <v>60</v>
      </c>
      <c r="AG430" s="29" t="s">
        <v>209</v>
      </c>
      <c r="AH430" s="29">
        <f>INDEX(공차방식!$C$6:$D$29,MATCH(AE430,공차방식!$B$6:$B$29,0),MATCH(RIGHT(AG430,1),공차방식!$C$5:$D$5,0))/1000</f>
        <v>0</v>
      </c>
      <c r="AI430" s="24">
        <f t="shared" ca="1" si="52"/>
        <v>68.477900000000005</v>
      </c>
      <c r="AJ430" s="24">
        <f t="shared" si="53"/>
        <v>68.102900000000005</v>
      </c>
      <c r="AK430" s="24">
        <f t="array" aca="1" ref="AK430" ca="1">ROUND(INDEX(공차방식!T$6:X$50,MATCH(AQ430&amp;AE430,공차방식!R$6:R$50&amp;공차방식!S$6:S$50,0),MATCH(VALUE(LEFT(AG430,1)),공차방식!T$5:X$5,0))/1000,4)</f>
        <v>0.375</v>
      </c>
      <c r="AL430" s="24">
        <f t="shared" si="54"/>
        <v>66.3048</v>
      </c>
      <c r="AM430" s="24">
        <f t="shared" si="55"/>
        <v>65.504800000000003</v>
      </c>
      <c r="AN430" s="24">
        <f t="array" ref="AN430">ROUND(INDEX(공차방식!H$6:L$29,MATCH(AE430,공차방식!B$6:B$29,0),MATCH(VALUE(LEFT(AG430,1)),공차방식!H$5:L$5,0))/1000,4)</f>
        <v>0.8</v>
      </c>
      <c r="AO430" s="24">
        <v>69.686999999999998</v>
      </c>
      <c r="AQ430" s="39">
        <f ca="1">OFFSET(공차방식!R$5,COUNTIF(공차방식!R$6:R$50,"&lt;"&amp;AD430)+1,0)</f>
        <v>90</v>
      </c>
    </row>
    <row r="431" spans="2:43" ht="15" x14ac:dyDescent="0.3">
      <c r="B431" s="76" t="str">
        <f t="shared" si="48"/>
        <v>M6×0.75</v>
      </c>
      <c r="C431" s="77" t="s">
        <v>212</v>
      </c>
      <c r="D431" s="77" t="s">
        <v>221</v>
      </c>
      <c r="E431" s="74" t="s">
        <v>0</v>
      </c>
      <c r="F431" s="75">
        <v>6</v>
      </c>
      <c r="G431" s="75">
        <v>0.75</v>
      </c>
      <c r="H431" s="74" t="s">
        <v>133</v>
      </c>
      <c r="I431" s="87" t="s">
        <v>416</v>
      </c>
      <c r="J431" s="75" t="s">
        <v>315</v>
      </c>
      <c r="K431" s="58" t="s">
        <v>491</v>
      </c>
      <c r="L431" s="75">
        <v>6</v>
      </c>
      <c r="M431" s="75">
        <v>0.75</v>
      </c>
      <c r="N431" s="74">
        <v>60</v>
      </c>
      <c r="O431" s="101">
        <f t="array" ref="O431">IFERROR(INDEX($AD$11:$AO$1485,MATCH($B431&amp;$I431,$Z$11:$Z$1485&amp;$AG$11:$AG$1485,0),MATCH($C431,$AD$9:$AO$9,0)),"-")</f>
        <v>6</v>
      </c>
      <c r="P431" s="75">
        <v>22</v>
      </c>
      <c r="Q431" s="75">
        <v>2</v>
      </c>
      <c r="R431" s="101">
        <f t="array" ref="R431">IFERROR(INDEX($AD$11:$AO$1485,MATCH($B431&amp;$I431,$Z$11:$Z$1485&amp;$AG$11:$AG$1485,0),MATCH($D431,$AD$9:$AO$9,0)),"-")</f>
        <v>5.5129000000000001</v>
      </c>
      <c r="S431" s="75">
        <v>17</v>
      </c>
      <c r="T431" s="75">
        <v>7</v>
      </c>
      <c r="U431" s="75">
        <v>5</v>
      </c>
      <c r="V431" s="75">
        <v>17</v>
      </c>
      <c r="W431" s="50">
        <f t="shared" si="50"/>
        <v>20</v>
      </c>
      <c r="X431" s="50">
        <f t="shared" si="51"/>
        <v>10</v>
      </c>
      <c r="Z431" s="23" t="str">
        <f t="shared" si="49"/>
        <v>M72×4</v>
      </c>
      <c r="AA431" s="24" t="s">
        <v>135</v>
      </c>
      <c r="AB431" s="24"/>
      <c r="AC431" s="24"/>
      <c r="AD431" s="23">
        <v>72</v>
      </c>
      <c r="AE431" s="23">
        <v>4</v>
      </c>
      <c r="AF431" s="24">
        <v>60</v>
      </c>
      <c r="AG431" s="29" t="s">
        <v>209</v>
      </c>
      <c r="AH431" s="29">
        <f>INDEX(공차방식!$C$6:$D$29,MATCH(AE431,공차방식!$B$6:$B$29,0),MATCH(RIGHT(AG431,1),공차방식!$C$5:$D$5,0))/1000</f>
        <v>0</v>
      </c>
      <c r="AI431" s="24">
        <f t="shared" ca="1" si="52"/>
        <v>69.716899999999995</v>
      </c>
      <c r="AJ431" s="24">
        <f t="shared" si="53"/>
        <v>69.401899999999998</v>
      </c>
      <c r="AK431" s="24">
        <f t="array" aca="1" ref="AK431" ca="1">ROUND(INDEX(공차방식!T$6:X$50,MATCH(AQ431&amp;AE431,공차방식!R$6:R$50&amp;공차방식!S$6:S$50,0),MATCH(VALUE(LEFT(AG431,1)),공차방식!T$5:X$5,0))/1000,4)</f>
        <v>0.315</v>
      </c>
      <c r="AL431" s="24">
        <f t="shared" si="54"/>
        <v>68.269900000000007</v>
      </c>
      <c r="AM431" s="24">
        <f t="shared" si="55"/>
        <v>67.669899999999998</v>
      </c>
      <c r="AN431" s="24">
        <f t="array" ref="AN431">ROUND(INDEX(공차방식!H$6:L$29,MATCH(AE431,공차방식!B$6:B$29,0),MATCH(VALUE(LEFT(AG431,1)),공차방식!H$5:L$5,0))/1000,4)</f>
        <v>0.6</v>
      </c>
      <c r="AO431" s="24">
        <v>70.524000000000001</v>
      </c>
      <c r="AQ431" s="39">
        <f ca="1">OFFSET(공차방식!R$5,COUNTIF(공차방식!R$6:R$50,"&lt;"&amp;AD431)+1,0)</f>
        <v>90</v>
      </c>
    </row>
    <row r="432" spans="2:43" ht="15" x14ac:dyDescent="0.3">
      <c r="B432" s="76" t="str">
        <f t="shared" si="48"/>
        <v>M7×0.75</v>
      </c>
      <c r="C432" s="77" t="s">
        <v>212</v>
      </c>
      <c r="D432" s="77" t="s">
        <v>221</v>
      </c>
      <c r="E432" s="74" t="s">
        <v>0</v>
      </c>
      <c r="F432" s="75">
        <v>7</v>
      </c>
      <c r="G432" s="75">
        <v>0.75</v>
      </c>
      <c r="H432" s="74" t="s">
        <v>133</v>
      </c>
      <c r="I432" s="87" t="s">
        <v>416</v>
      </c>
      <c r="J432" s="75" t="s">
        <v>315</v>
      </c>
      <c r="K432" s="58" t="s">
        <v>491</v>
      </c>
      <c r="L432" s="75">
        <v>7</v>
      </c>
      <c r="M432" s="75">
        <v>0.75</v>
      </c>
      <c r="N432" s="74">
        <v>60</v>
      </c>
      <c r="O432" s="101">
        <f t="array" ref="O432">IFERROR(INDEX($AD$11:$AO$1485,MATCH($B432&amp;$I432,$Z$11:$Z$1485&amp;$AG$11:$AG$1485,0),MATCH($C432,$AD$9:$AO$9,0)),"-")</f>
        <v>7</v>
      </c>
      <c r="P432" s="75">
        <v>22</v>
      </c>
      <c r="Q432" s="75">
        <v>2</v>
      </c>
      <c r="R432" s="101">
        <f t="array" ref="R432">IFERROR(INDEX($AD$11:$AO$1485,MATCH($B432&amp;$I432,$Z$11:$Z$1485&amp;$AG$11:$AG$1485,0),MATCH($D432,$AD$9:$AO$9,0)),"-")</f>
        <v>6.5129000000000001</v>
      </c>
      <c r="S432" s="75">
        <v>17</v>
      </c>
      <c r="T432" s="75">
        <v>7</v>
      </c>
      <c r="U432" s="75">
        <v>5</v>
      </c>
      <c r="V432" s="75">
        <v>17</v>
      </c>
      <c r="W432" s="50">
        <f t="shared" si="50"/>
        <v>20</v>
      </c>
      <c r="X432" s="50">
        <f t="shared" si="51"/>
        <v>10</v>
      </c>
      <c r="Z432" s="23" t="str">
        <f t="shared" si="49"/>
        <v>M72×3</v>
      </c>
      <c r="AA432" s="24" t="s">
        <v>135</v>
      </c>
      <c r="AB432" s="24"/>
      <c r="AC432" s="24"/>
      <c r="AD432" s="23">
        <v>72</v>
      </c>
      <c r="AE432" s="23">
        <v>3</v>
      </c>
      <c r="AF432" s="24">
        <v>60</v>
      </c>
      <c r="AG432" s="29" t="s">
        <v>209</v>
      </c>
      <c r="AH432" s="29">
        <f>INDEX(공차방식!$C$6:$D$29,MATCH(AE432,공차방식!$B$6:$B$29,0),MATCH(RIGHT(AG432,1),공차방식!$C$5:$D$5,0))/1000</f>
        <v>0</v>
      </c>
      <c r="AI432" s="24">
        <f t="shared" ca="1" si="52"/>
        <v>70.331400000000002</v>
      </c>
      <c r="AJ432" s="24">
        <f t="shared" si="53"/>
        <v>70.051400000000001</v>
      </c>
      <c r="AK432" s="24">
        <f t="array" aca="1" ref="AK432" ca="1">ROUND(INDEX(공차방식!T$6:X$50,MATCH(AQ432&amp;AE432,공차방식!R$6:R$50&amp;공차방식!S$6:S$50,0),MATCH(VALUE(LEFT(AG432,1)),공차방식!T$5:X$5,0))/1000,4)</f>
        <v>0.28000000000000003</v>
      </c>
      <c r="AL432" s="24">
        <f t="shared" si="54"/>
        <v>69.252399999999994</v>
      </c>
      <c r="AM432" s="24">
        <f t="shared" si="55"/>
        <v>68.752399999999994</v>
      </c>
      <c r="AN432" s="24">
        <f t="array" ref="AN432">ROUND(INDEX(공차방식!H$6:L$29,MATCH(AE432,공차방식!B$6:B$29,0),MATCH(VALUE(LEFT(AG432,1)),공차방식!H$5:L$5,0))/1000,4)</f>
        <v>0.5</v>
      </c>
      <c r="AO432" s="24">
        <v>70.938000000000002</v>
      </c>
      <c r="AQ432" s="39">
        <f ca="1">OFFSET(공차방식!R$5,COUNTIF(공차방식!R$6:R$50,"&lt;"&amp;AD432)+1,0)</f>
        <v>90</v>
      </c>
    </row>
    <row r="433" spans="2:43" ht="15" x14ac:dyDescent="0.3">
      <c r="B433" s="76" t="str">
        <f t="shared" si="48"/>
        <v>M8×1</v>
      </c>
      <c r="C433" s="77" t="s">
        <v>212</v>
      </c>
      <c r="D433" s="77" t="s">
        <v>221</v>
      </c>
      <c r="E433" s="74" t="s">
        <v>0</v>
      </c>
      <c r="F433" s="75">
        <v>8</v>
      </c>
      <c r="G433" s="75">
        <v>1</v>
      </c>
      <c r="H433" s="74" t="s">
        <v>133</v>
      </c>
      <c r="I433" s="87" t="s">
        <v>416</v>
      </c>
      <c r="J433" s="75" t="s">
        <v>315</v>
      </c>
      <c r="K433" s="58" t="s">
        <v>491</v>
      </c>
      <c r="L433" s="75">
        <v>8</v>
      </c>
      <c r="M433" s="75">
        <v>1</v>
      </c>
      <c r="N433" s="74">
        <v>60</v>
      </c>
      <c r="O433" s="101">
        <f t="array" ref="O433">IFERROR(INDEX($AD$11:$AO$1485,MATCH($B433&amp;$I433,$Z$11:$Z$1485&amp;$AG$11:$AG$1485,0),MATCH($C433,$AD$9:$AO$9,0)),"-")</f>
        <v>8</v>
      </c>
      <c r="P433" s="75">
        <v>22</v>
      </c>
      <c r="Q433" s="75">
        <v>2</v>
      </c>
      <c r="R433" s="101">
        <f t="array" ref="R433">IFERROR(INDEX($AD$11:$AO$1485,MATCH($B433&amp;$I433,$Z$11:$Z$1485&amp;$AG$11:$AG$1485,0),MATCH($D433,$AD$9:$AO$9,0)),"-")</f>
        <v>7.3505000000000003</v>
      </c>
      <c r="S433" s="75">
        <v>17</v>
      </c>
      <c r="T433" s="75">
        <v>7</v>
      </c>
      <c r="U433" s="75">
        <v>5</v>
      </c>
      <c r="V433" s="75">
        <v>15</v>
      </c>
      <c r="W433" s="50">
        <f t="shared" si="50"/>
        <v>20</v>
      </c>
      <c r="X433" s="50">
        <f t="shared" si="51"/>
        <v>10</v>
      </c>
      <c r="Z433" s="23" t="str">
        <f t="shared" si="49"/>
        <v>M72×2</v>
      </c>
      <c r="AA433" s="24" t="s">
        <v>135</v>
      </c>
      <c r="AB433" s="24"/>
      <c r="AC433" s="24"/>
      <c r="AD433" s="23">
        <v>72</v>
      </c>
      <c r="AE433" s="23">
        <v>2</v>
      </c>
      <c r="AF433" s="24">
        <v>60</v>
      </c>
      <c r="AG433" s="29" t="s">
        <v>209</v>
      </c>
      <c r="AH433" s="29">
        <f>INDEX(공차방식!$C$6:$D$29,MATCH(AE433,공차방식!$B$6:$B$29,0),MATCH(RIGHT(AG433,1),공차방식!$C$5:$D$5,0))/1000</f>
        <v>0</v>
      </c>
      <c r="AI433" s="24">
        <f t="shared" ca="1" si="52"/>
        <v>70.936999999999998</v>
      </c>
      <c r="AJ433" s="24">
        <f t="shared" si="53"/>
        <v>70.700999999999993</v>
      </c>
      <c r="AK433" s="24">
        <f t="array" aca="1" ref="AK433" ca="1">ROUND(INDEX(공차방식!T$6:X$50,MATCH(AQ433&amp;AE433,공차방식!R$6:R$50&amp;공차방식!S$6:S$50,0),MATCH(VALUE(LEFT(AG433,1)),공차방식!T$5:X$5,0))/1000,4)</f>
        <v>0.23599999999999999</v>
      </c>
      <c r="AL433" s="24">
        <f t="shared" si="54"/>
        <v>70.209900000000005</v>
      </c>
      <c r="AM433" s="24">
        <f t="shared" si="55"/>
        <v>69.834900000000005</v>
      </c>
      <c r="AN433" s="24">
        <f t="array" ref="AN433">ROUND(INDEX(공차방식!H$6:L$29,MATCH(AE433,공차방식!B$6:B$29,0),MATCH(VALUE(LEFT(AG433,1)),공차방식!H$5:L$5,0))/1000,4)</f>
        <v>0.375</v>
      </c>
      <c r="AO433" s="24">
        <v>71.343999999999994</v>
      </c>
      <c r="AQ433" s="39">
        <f ca="1">OFFSET(공차방식!R$5,COUNTIF(공차방식!R$6:R$50,"&lt;"&amp;AD433)+1,0)</f>
        <v>90</v>
      </c>
    </row>
    <row r="434" spans="2:43" ht="15" x14ac:dyDescent="0.3">
      <c r="B434" s="76" t="str">
        <f t="shared" si="48"/>
        <v>M8×0.75</v>
      </c>
      <c r="C434" s="77" t="s">
        <v>212</v>
      </c>
      <c r="D434" s="77" t="s">
        <v>221</v>
      </c>
      <c r="E434" s="74" t="s">
        <v>0</v>
      </c>
      <c r="F434" s="75">
        <v>8</v>
      </c>
      <c r="G434" s="75">
        <v>0.75</v>
      </c>
      <c r="H434" s="74" t="s">
        <v>133</v>
      </c>
      <c r="I434" s="87" t="s">
        <v>416</v>
      </c>
      <c r="J434" s="75" t="s">
        <v>315</v>
      </c>
      <c r="K434" s="58" t="s">
        <v>491</v>
      </c>
      <c r="L434" s="75">
        <v>8</v>
      </c>
      <c r="M434" s="75">
        <v>0.75</v>
      </c>
      <c r="N434" s="74">
        <v>60</v>
      </c>
      <c r="O434" s="101">
        <f t="array" ref="O434">IFERROR(INDEX($AD$11:$AO$1485,MATCH($B434&amp;$I434,$Z$11:$Z$1485&amp;$AG$11:$AG$1485,0),MATCH($C434,$AD$9:$AO$9,0)),"-")</f>
        <v>8</v>
      </c>
      <c r="P434" s="75">
        <v>22</v>
      </c>
      <c r="Q434" s="75">
        <v>2</v>
      </c>
      <c r="R434" s="101">
        <f t="array" ref="R434">IFERROR(INDEX($AD$11:$AO$1485,MATCH($B434&amp;$I434,$Z$11:$Z$1485&amp;$AG$11:$AG$1485,0),MATCH($D434,$AD$9:$AO$9,0)),"-")</f>
        <v>7.5129000000000001</v>
      </c>
      <c r="S434" s="75">
        <v>17</v>
      </c>
      <c r="T434" s="75">
        <v>7</v>
      </c>
      <c r="U434" s="75">
        <v>5</v>
      </c>
      <c r="V434" s="75">
        <v>17</v>
      </c>
      <c r="W434" s="50">
        <f t="shared" si="50"/>
        <v>20</v>
      </c>
      <c r="X434" s="50">
        <f t="shared" si="51"/>
        <v>10</v>
      </c>
      <c r="Z434" s="23" t="str">
        <f t="shared" si="49"/>
        <v>M72×1.5</v>
      </c>
      <c r="AA434" s="24" t="s">
        <v>135</v>
      </c>
      <c r="AB434" s="24"/>
      <c r="AC434" s="24"/>
      <c r="AD434" s="23">
        <v>72</v>
      </c>
      <c r="AE434" s="23">
        <v>1.5</v>
      </c>
      <c r="AF434" s="24">
        <v>60</v>
      </c>
      <c r="AG434" s="29" t="s">
        <v>209</v>
      </c>
      <c r="AH434" s="29">
        <f>INDEX(공차방식!$C$6:$D$29,MATCH(AE434,공차방식!$B$6:$B$29,0),MATCH(RIGHT(AG434,1),공차방식!$C$5:$D$5,0))/1000</f>
        <v>0</v>
      </c>
      <c r="AI434" s="24">
        <f t="shared" ca="1" si="52"/>
        <v>71.237700000000004</v>
      </c>
      <c r="AJ434" s="24">
        <f t="shared" si="53"/>
        <v>71.025700000000001</v>
      </c>
      <c r="AK434" s="24">
        <f t="array" aca="1" ref="AK434" ca="1">ROUND(INDEX(공차방식!T$6:X$50,MATCH(AQ434&amp;AE434,공차방식!R$6:R$50&amp;공차방식!S$6:S$50,0),MATCH(VALUE(LEFT(AG434,1)),공차방식!T$5:X$5,0))/1000,4)</f>
        <v>0.21199999999999999</v>
      </c>
      <c r="AL434" s="24">
        <f t="shared" si="54"/>
        <v>70.676199999999994</v>
      </c>
      <c r="AM434" s="24">
        <f t="shared" si="55"/>
        <v>70.376199999999997</v>
      </c>
      <c r="AN434" s="24">
        <f t="array" ref="AN434">ROUND(INDEX(공차방식!H$6:L$29,MATCH(AE434,공차방식!B$6:B$29,0),MATCH(VALUE(LEFT(AG434,1)),공차방식!H$5:L$5,0))/1000,4)</f>
        <v>0.3</v>
      </c>
      <c r="AO434" s="24">
        <v>71.545000000000002</v>
      </c>
      <c r="AQ434" s="39">
        <f ca="1">OFFSET(공차방식!R$5,COUNTIF(공차방식!R$6:R$50,"&lt;"&amp;AD434)+1,0)</f>
        <v>90</v>
      </c>
    </row>
    <row r="435" spans="2:43" ht="15" x14ac:dyDescent="0.3">
      <c r="B435" s="76" t="str">
        <f t="shared" si="48"/>
        <v>M9×1</v>
      </c>
      <c r="C435" s="77" t="s">
        <v>212</v>
      </c>
      <c r="D435" s="77" t="s">
        <v>221</v>
      </c>
      <c r="E435" s="74" t="s">
        <v>0</v>
      </c>
      <c r="F435" s="75">
        <v>9</v>
      </c>
      <c r="G435" s="75">
        <v>1</v>
      </c>
      <c r="H435" s="74" t="s">
        <v>133</v>
      </c>
      <c r="I435" s="87" t="s">
        <v>416</v>
      </c>
      <c r="J435" s="75" t="s">
        <v>315</v>
      </c>
      <c r="K435" s="58" t="s">
        <v>491</v>
      </c>
      <c r="L435" s="75">
        <v>9</v>
      </c>
      <c r="M435" s="75">
        <v>1</v>
      </c>
      <c r="N435" s="74">
        <v>60</v>
      </c>
      <c r="O435" s="101">
        <f t="array" ref="O435">IFERROR(INDEX($AD$11:$AO$1485,MATCH($B435&amp;$I435,$Z$11:$Z$1485&amp;$AG$11:$AG$1485,0),MATCH($C435,$AD$9:$AO$9,0)),"-")</f>
        <v>9</v>
      </c>
      <c r="P435" s="75">
        <v>22</v>
      </c>
      <c r="Q435" s="75">
        <v>2</v>
      </c>
      <c r="R435" s="101">
        <f t="array" ref="R435">IFERROR(INDEX($AD$11:$AO$1485,MATCH($B435&amp;$I435,$Z$11:$Z$1485&amp;$AG$11:$AG$1485,0),MATCH($D435,$AD$9:$AO$9,0)),"-")</f>
        <v>8.3505000000000003</v>
      </c>
      <c r="S435" s="75">
        <v>17</v>
      </c>
      <c r="T435" s="75">
        <v>7</v>
      </c>
      <c r="U435" s="75">
        <v>5</v>
      </c>
      <c r="V435" s="75">
        <v>15</v>
      </c>
      <c r="W435" s="50">
        <f t="shared" si="50"/>
        <v>20</v>
      </c>
      <c r="X435" s="50">
        <f t="shared" si="51"/>
        <v>10</v>
      </c>
      <c r="Z435" s="23" t="str">
        <f t="shared" si="49"/>
        <v>M75×4</v>
      </c>
      <c r="AA435" s="24" t="s">
        <v>135</v>
      </c>
      <c r="AB435" s="24"/>
      <c r="AC435" s="24"/>
      <c r="AD435" s="23">
        <v>75</v>
      </c>
      <c r="AE435" s="23">
        <v>4</v>
      </c>
      <c r="AF435" s="24">
        <v>60</v>
      </c>
      <c r="AG435" s="29" t="s">
        <v>209</v>
      </c>
      <c r="AH435" s="29">
        <f>INDEX(공차방식!$C$6:$D$29,MATCH(AE435,공차방식!$B$6:$B$29,0),MATCH(RIGHT(AG435,1),공차방식!$C$5:$D$5,0))/1000</f>
        <v>0</v>
      </c>
      <c r="AI435" s="24">
        <f t="shared" ca="1" si="52"/>
        <v>72.716899999999995</v>
      </c>
      <c r="AJ435" s="24">
        <f t="shared" si="53"/>
        <v>72.401899999999998</v>
      </c>
      <c r="AK435" s="24">
        <f t="array" aca="1" ref="AK435" ca="1">ROUND(INDEX(공차방식!T$6:X$50,MATCH(AQ435&amp;AE435,공차방식!R$6:R$50&amp;공차방식!S$6:S$50,0),MATCH(VALUE(LEFT(AG435,1)),공차방식!T$5:X$5,0))/1000,4)</f>
        <v>0.315</v>
      </c>
      <c r="AL435" s="24">
        <f t="shared" si="54"/>
        <v>71.269900000000007</v>
      </c>
      <c r="AM435" s="24">
        <f t="shared" si="55"/>
        <v>70.669899999999998</v>
      </c>
      <c r="AN435" s="24">
        <f t="array" ref="AN435">ROUND(INDEX(공차방식!H$6:L$29,MATCH(AE435,공차방식!B$6:B$29,0),MATCH(VALUE(LEFT(AG435,1)),공차방식!H$5:L$5,0))/1000,4)</f>
        <v>0.6</v>
      </c>
      <c r="AO435" s="24">
        <v>73.524000000000001</v>
      </c>
      <c r="AQ435" s="39">
        <f ca="1">OFFSET(공차방식!R$5,COUNTIF(공차방식!R$6:R$50,"&lt;"&amp;AD435)+1,0)</f>
        <v>90</v>
      </c>
    </row>
    <row r="436" spans="2:43" ht="15" x14ac:dyDescent="0.3">
      <c r="B436" s="76" t="str">
        <f t="shared" si="48"/>
        <v>M9×0.75</v>
      </c>
      <c r="C436" s="77" t="s">
        <v>212</v>
      </c>
      <c r="D436" s="77" t="s">
        <v>221</v>
      </c>
      <c r="E436" s="74" t="s">
        <v>0</v>
      </c>
      <c r="F436" s="75">
        <v>9</v>
      </c>
      <c r="G436" s="75">
        <v>0.75</v>
      </c>
      <c r="H436" s="74" t="s">
        <v>133</v>
      </c>
      <c r="I436" s="87" t="s">
        <v>416</v>
      </c>
      <c r="J436" s="75" t="s">
        <v>315</v>
      </c>
      <c r="K436" s="58" t="s">
        <v>491</v>
      </c>
      <c r="L436" s="75">
        <v>9</v>
      </c>
      <c r="M436" s="75">
        <v>0.75</v>
      </c>
      <c r="N436" s="74">
        <v>60</v>
      </c>
      <c r="O436" s="101">
        <f t="array" ref="O436">IFERROR(INDEX($AD$11:$AO$1485,MATCH($B436&amp;$I436,$Z$11:$Z$1485&amp;$AG$11:$AG$1485,0),MATCH($C436,$AD$9:$AO$9,0)),"-")</f>
        <v>9</v>
      </c>
      <c r="P436" s="75">
        <v>22</v>
      </c>
      <c r="Q436" s="75">
        <v>2</v>
      </c>
      <c r="R436" s="101">
        <f t="array" ref="R436">IFERROR(INDEX($AD$11:$AO$1485,MATCH($B436&amp;$I436,$Z$11:$Z$1485&amp;$AG$11:$AG$1485,0),MATCH($D436,$AD$9:$AO$9,0)),"-")</f>
        <v>8.5129000000000001</v>
      </c>
      <c r="S436" s="75">
        <v>17</v>
      </c>
      <c r="T436" s="75">
        <v>7</v>
      </c>
      <c r="U436" s="75">
        <v>5</v>
      </c>
      <c r="V436" s="75">
        <v>17</v>
      </c>
      <c r="W436" s="50">
        <f t="shared" si="50"/>
        <v>20</v>
      </c>
      <c r="X436" s="50">
        <f t="shared" si="51"/>
        <v>10</v>
      </c>
      <c r="Z436" s="23" t="str">
        <f t="shared" si="49"/>
        <v>M75×3</v>
      </c>
      <c r="AA436" s="24" t="s">
        <v>135</v>
      </c>
      <c r="AB436" s="24"/>
      <c r="AC436" s="24"/>
      <c r="AD436" s="23">
        <v>75</v>
      </c>
      <c r="AE436" s="23">
        <v>3</v>
      </c>
      <c r="AF436" s="24">
        <v>60</v>
      </c>
      <c r="AG436" s="29" t="s">
        <v>209</v>
      </c>
      <c r="AH436" s="29">
        <f>INDEX(공차방식!$C$6:$D$29,MATCH(AE436,공차방식!$B$6:$B$29,0),MATCH(RIGHT(AG436,1),공차방식!$C$5:$D$5,0))/1000</f>
        <v>0</v>
      </c>
      <c r="AI436" s="24">
        <f t="shared" ca="1" si="52"/>
        <v>73.331400000000002</v>
      </c>
      <c r="AJ436" s="24">
        <f t="shared" si="53"/>
        <v>73.051400000000001</v>
      </c>
      <c r="AK436" s="24">
        <f t="array" aca="1" ref="AK436" ca="1">ROUND(INDEX(공차방식!T$6:X$50,MATCH(AQ436&amp;AE436,공차방식!R$6:R$50&amp;공차방식!S$6:S$50,0),MATCH(VALUE(LEFT(AG436,1)),공차방식!T$5:X$5,0))/1000,4)</f>
        <v>0.28000000000000003</v>
      </c>
      <c r="AL436" s="24">
        <f t="shared" si="54"/>
        <v>72.252399999999994</v>
      </c>
      <c r="AM436" s="24">
        <f t="shared" si="55"/>
        <v>71.752399999999994</v>
      </c>
      <c r="AN436" s="24">
        <f t="array" ref="AN436">ROUND(INDEX(공차방식!H$6:L$29,MATCH(AE436,공차방식!B$6:B$29,0),MATCH(VALUE(LEFT(AG436,1)),공차방식!H$5:L$5,0))/1000,4)</f>
        <v>0.5</v>
      </c>
      <c r="AO436" s="24">
        <v>73.938000000000002</v>
      </c>
      <c r="AQ436" s="39">
        <f ca="1">OFFSET(공차방식!R$5,COUNTIF(공차방식!R$6:R$50,"&lt;"&amp;AD436)+1,0)</f>
        <v>90</v>
      </c>
    </row>
    <row r="437" spans="2:43" ht="15" x14ac:dyDescent="0.3">
      <c r="B437" s="76" t="str">
        <f t="shared" si="48"/>
        <v>M10×1.25</v>
      </c>
      <c r="C437" s="77" t="s">
        <v>212</v>
      </c>
      <c r="D437" s="77" t="s">
        <v>221</v>
      </c>
      <c r="E437" s="74" t="s">
        <v>0</v>
      </c>
      <c r="F437" s="75">
        <v>10</v>
      </c>
      <c r="G437" s="75">
        <v>1.25</v>
      </c>
      <c r="H437" s="74" t="s">
        <v>133</v>
      </c>
      <c r="I437" s="87" t="s">
        <v>416</v>
      </c>
      <c r="J437" s="75" t="s">
        <v>315</v>
      </c>
      <c r="K437" s="58" t="s">
        <v>491</v>
      </c>
      <c r="L437" s="75">
        <v>10</v>
      </c>
      <c r="M437" s="75">
        <v>1.25</v>
      </c>
      <c r="N437" s="74">
        <v>60</v>
      </c>
      <c r="O437" s="101">
        <f t="array" ref="O437">IFERROR(INDEX($AD$11:$AO$1485,MATCH($B437&amp;$I437,$Z$11:$Z$1485&amp;$AG$11:$AG$1485,0),MATCH($C437,$AD$9:$AO$9,0)),"-")</f>
        <v>10</v>
      </c>
      <c r="P437" s="75">
        <v>22</v>
      </c>
      <c r="Q437" s="75">
        <v>2</v>
      </c>
      <c r="R437" s="101">
        <f t="array" ref="R437">IFERROR(INDEX($AD$11:$AO$1485,MATCH($B437&amp;$I437,$Z$11:$Z$1485&amp;$AG$11:$AG$1485,0),MATCH($D437,$AD$9:$AO$9,0)),"-")</f>
        <v>9.1881000000000004</v>
      </c>
      <c r="S437" s="75">
        <v>17</v>
      </c>
      <c r="T437" s="75">
        <v>7</v>
      </c>
      <c r="U437" s="75">
        <v>5</v>
      </c>
      <c r="V437" s="75">
        <v>13</v>
      </c>
      <c r="W437" s="50">
        <f t="shared" si="50"/>
        <v>20</v>
      </c>
      <c r="X437" s="50">
        <f t="shared" si="51"/>
        <v>10</v>
      </c>
      <c r="Z437" s="23" t="str">
        <f t="shared" si="49"/>
        <v>M75×2</v>
      </c>
      <c r="AA437" s="24" t="s">
        <v>135</v>
      </c>
      <c r="AB437" s="24"/>
      <c r="AC437" s="24"/>
      <c r="AD437" s="23">
        <v>75</v>
      </c>
      <c r="AE437" s="23">
        <v>2</v>
      </c>
      <c r="AF437" s="24">
        <v>60</v>
      </c>
      <c r="AG437" s="29" t="s">
        <v>209</v>
      </c>
      <c r="AH437" s="29">
        <f>INDEX(공차방식!$C$6:$D$29,MATCH(AE437,공차방식!$B$6:$B$29,0),MATCH(RIGHT(AG437,1),공차방식!$C$5:$D$5,0))/1000</f>
        <v>0</v>
      </c>
      <c r="AI437" s="24">
        <f t="shared" ca="1" si="52"/>
        <v>73.936999999999998</v>
      </c>
      <c r="AJ437" s="24">
        <f t="shared" si="53"/>
        <v>73.700999999999993</v>
      </c>
      <c r="AK437" s="24">
        <f t="array" aca="1" ref="AK437" ca="1">ROUND(INDEX(공차방식!T$6:X$50,MATCH(AQ437&amp;AE437,공차방식!R$6:R$50&amp;공차방식!S$6:S$50,0),MATCH(VALUE(LEFT(AG437,1)),공차방식!T$5:X$5,0))/1000,4)</f>
        <v>0.23599999999999999</v>
      </c>
      <c r="AL437" s="24">
        <f t="shared" si="54"/>
        <v>73.209900000000005</v>
      </c>
      <c r="AM437" s="24">
        <f t="shared" si="55"/>
        <v>72.834900000000005</v>
      </c>
      <c r="AN437" s="24">
        <f t="array" ref="AN437">ROUND(INDEX(공차방식!H$6:L$29,MATCH(AE437,공차방식!B$6:B$29,0),MATCH(VALUE(LEFT(AG437,1)),공차방식!H$5:L$5,0))/1000,4)</f>
        <v>0.375</v>
      </c>
      <c r="AO437" s="24">
        <v>74.343999999999994</v>
      </c>
      <c r="AQ437" s="39">
        <f ca="1">OFFSET(공차방식!R$5,COUNTIF(공차방식!R$6:R$50,"&lt;"&amp;AD437)+1,0)</f>
        <v>90</v>
      </c>
    </row>
    <row r="438" spans="2:43" ht="15" x14ac:dyDescent="0.3">
      <c r="B438" s="76" t="str">
        <f t="shared" si="48"/>
        <v>M10×1</v>
      </c>
      <c r="C438" s="77" t="s">
        <v>212</v>
      </c>
      <c r="D438" s="77" t="s">
        <v>221</v>
      </c>
      <c r="E438" s="74" t="s">
        <v>0</v>
      </c>
      <c r="F438" s="75">
        <v>10</v>
      </c>
      <c r="G438" s="75">
        <v>1</v>
      </c>
      <c r="H438" s="74" t="s">
        <v>133</v>
      </c>
      <c r="I438" s="87" t="s">
        <v>416</v>
      </c>
      <c r="J438" s="75" t="s">
        <v>315</v>
      </c>
      <c r="K438" s="58" t="s">
        <v>491</v>
      </c>
      <c r="L438" s="75">
        <v>10</v>
      </c>
      <c r="M438" s="75">
        <v>1</v>
      </c>
      <c r="N438" s="74">
        <v>60</v>
      </c>
      <c r="O438" s="101">
        <f t="array" ref="O438">IFERROR(INDEX($AD$11:$AO$1485,MATCH($B438&amp;$I438,$Z$11:$Z$1485&amp;$AG$11:$AG$1485,0),MATCH($C438,$AD$9:$AO$9,0)),"-")</f>
        <v>10</v>
      </c>
      <c r="P438" s="75">
        <v>22</v>
      </c>
      <c r="Q438" s="75">
        <v>2</v>
      </c>
      <c r="R438" s="101">
        <f t="array" ref="R438">IFERROR(INDEX($AD$11:$AO$1485,MATCH($B438&amp;$I438,$Z$11:$Z$1485&amp;$AG$11:$AG$1485,0),MATCH($D438,$AD$9:$AO$9,0)),"-")</f>
        <v>9.3505000000000003</v>
      </c>
      <c r="S438" s="75">
        <v>17</v>
      </c>
      <c r="T438" s="75">
        <v>7</v>
      </c>
      <c r="U438" s="75">
        <v>5</v>
      </c>
      <c r="V438" s="75">
        <v>15</v>
      </c>
      <c r="W438" s="50">
        <f t="shared" si="50"/>
        <v>20</v>
      </c>
      <c r="X438" s="50">
        <f t="shared" si="51"/>
        <v>10</v>
      </c>
      <c r="Z438" s="23" t="str">
        <f t="shared" si="49"/>
        <v>M75×1.5</v>
      </c>
      <c r="AA438" s="24" t="s">
        <v>135</v>
      </c>
      <c r="AB438" s="24"/>
      <c r="AC438" s="24"/>
      <c r="AD438" s="23">
        <v>75</v>
      </c>
      <c r="AE438" s="23">
        <v>1.5</v>
      </c>
      <c r="AF438" s="24">
        <v>60</v>
      </c>
      <c r="AG438" s="29" t="s">
        <v>209</v>
      </c>
      <c r="AH438" s="29">
        <f>INDEX(공차방식!$C$6:$D$29,MATCH(AE438,공차방식!$B$6:$B$29,0),MATCH(RIGHT(AG438,1),공차방식!$C$5:$D$5,0))/1000</f>
        <v>0</v>
      </c>
      <c r="AI438" s="24">
        <f t="shared" ca="1" si="52"/>
        <v>74.237700000000004</v>
      </c>
      <c r="AJ438" s="24">
        <f t="shared" si="53"/>
        <v>74.025700000000001</v>
      </c>
      <c r="AK438" s="24">
        <f t="array" aca="1" ref="AK438" ca="1">ROUND(INDEX(공차방식!T$6:X$50,MATCH(AQ438&amp;AE438,공차방식!R$6:R$50&amp;공차방식!S$6:S$50,0),MATCH(VALUE(LEFT(AG438,1)),공차방식!T$5:X$5,0))/1000,4)</f>
        <v>0.21199999999999999</v>
      </c>
      <c r="AL438" s="24">
        <f t="shared" si="54"/>
        <v>73.676199999999994</v>
      </c>
      <c r="AM438" s="24">
        <f t="shared" si="55"/>
        <v>73.376199999999997</v>
      </c>
      <c r="AN438" s="24">
        <f t="array" ref="AN438">ROUND(INDEX(공차방식!H$6:L$29,MATCH(AE438,공차방식!B$6:B$29,0),MATCH(VALUE(LEFT(AG438,1)),공차방식!H$5:L$5,0))/1000,4)</f>
        <v>0.3</v>
      </c>
      <c r="AO438" s="24">
        <v>74.545000000000002</v>
      </c>
      <c r="AQ438" s="39">
        <f ca="1">OFFSET(공차방식!R$5,COUNTIF(공차방식!R$6:R$50,"&lt;"&amp;AD438)+1,0)</f>
        <v>90</v>
      </c>
    </row>
    <row r="439" spans="2:43" ht="15" x14ac:dyDescent="0.3">
      <c r="B439" s="76" t="str">
        <f t="shared" si="48"/>
        <v>M10×0.75</v>
      </c>
      <c r="C439" s="77" t="s">
        <v>212</v>
      </c>
      <c r="D439" s="77" t="s">
        <v>221</v>
      </c>
      <c r="E439" s="74" t="s">
        <v>0</v>
      </c>
      <c r="F439" s="75">
        <v>10</v>
      </c>
      <c r="G439" s="75">
        <v>0.75</v>
      </c>
      <c r="H439" s="74" t="s">
        <v>133</v>
      </c>
      <c r="I439" s="87" t="s">
        <v>416</v>
      </c>
      <c r="J439" s="75" t="s">
        <v>315</v>
      </c>
      <c r="K439" s="58" t="s">
        <v>491</v>
      </c>
      <c r="L439" s="75">
        <v>10</v>
      </c>
      <c r="M439" s="75">
        <v>0.75</v>
      </c>
      <c r="N439" s="74">
        <v>60</v>
      </c>
      <c r="O439" s="101">
        <f t="array" ref="O439">IFERROR(INDEX($AD$11:$AO$1485,MATCH($B439&amp;$I439,$Z$11:$Z$1485&amp;$AG$11:$AG$1485,0),MATCH($C439,$AD$9:$AO$9,0)),"-")</f>
        <v>10</v>
      </c>
      <c r="P439" s="75">
        <v>22</v>
      </c>
      <c r="Q439" s="75">
        <v>2</v>
      </c>
      <c r="R439" s="101">
        <f t="array" ref="R439">IFERROR(INDEX($AD$11:$AO$1485,MATCH($B439&amp;$I439,$Z$11:$Z$1485&amp;$AG$11:$AG$1485,0),MATCH($D439,$AD$9:$AO$9,0)),"-")</f>
        <v>9.5129000000000001</v>
      </c>
      <c r="S439" s="75">
        <v>17</v>
      </c>
      <c r="T439" s="75">
        <v>7</v>
      </c>
      <c r="U439" s="75">
        <v>5</v>
      </c>
      <c r="V439" s="75">
        <v>17</v>
      </c>
      <c r="W439" s="50">
        <f t="shared" si="50"/>
        <v>20</v>
      </c>
      <c r="X439" s="50">
        <f t="shared" si="51"/>
        <v>10</v>
      </c>
      <c r="Z439" s="23" t="str">
        <f t="shared" si="49"/>
        <v>M76×6</v>
      </c>
      <c r="AA439" s="24" t="s">
        <v>135</v>
      </c>
      <c r="AB439" s="24"/>
      <c r="AC439" s="24"/>
      <c r="AD439" s="23">
        <v>76</v>
      </c>
      <c r="AE439" s="23">
        <v>6</v>
      </c>
      <c r="AF439" s="24">
        <v>60</v>
      </c>
      <c r="AG439" s="29" t="s">
        <v>209</v>
      </c>
      <c r="AH439" s="29">
        <f>INDEX(공차방식!$C$6:$D$29,MATCH(AE439,공차방식!$B$6:$B$29,0),MATCH(RIGHT(AG439,1),공차방식!$C$5:$D$5,0))/1000</f>
        <v>0</v>
      </c>
      <c r="AI439" s="24">
        <f t="shared" ca="1" si="52"/>
        <v>72.477900000000005</v>
      </c>
      <c r="AJ439" s="24">
        <f t="shared" si="53"/>
        <v>72.102900000000005</v>
      </c>
      <c r="AK439" s="24">
        <f t="array" aca="1" ref="AK439" ca="1">ROUND(INDEX(공차방식!T$6:X$50,MATCH(AQ439&amp;AE439,공차방식!R$6:R$50&amp;공차방식!S$6:S$50,0),MATCH(VALUE(LEFT(AG439,1)),공차방식!T$5:X$5,0))/1000,4)</f>
        <v>0.375</v>
      </c>
      <c r="AL439" s="24">
        <f t="shared" si="54"/>
        <v>70.3048</v>
      </c>
      <c r="AM439" s="24">
        <f t="shared" si="55"/>
        <v>69.504800000000003</v>
      </c>
      <c r="AN439" s="24">
        <f t="array" ref="AN439">ROUND(INDEX(공차방식!H$6:L$29,MATCH(AE439,공차방식!B$6:B$29,0),MATCH(VALUE(LEFT(AG439,1)),공차방식!H$5:L$5,0))/1000,4)</f>
        <v>0.8</v>
      </c>
      <c r="AO439" s="24">
        <v>73.686999999999998</v>
      </c>
      <c r="AQ439" s="39">
        <f ca="1">OFFSET(공차방식!R$5,COUNTIF(공차방식!R$6:R$50,"&lt;"&amp;AD439)+1,0)</f>
        <v>90</v>
      </c>
    </row>
    <row r="440" spans="2:43" ht="15" x14ac:dyDescent="0.3">
      <c r="B440" s="76" t="str">
        <f t="shared" si="48"/>
        <v>M11×1</v>
      </c>
      <c r="C440" s="77" t="s">
        <v>212</v>
      </c>
      <c r="D440" s="77" t="s">
        <v>221</v>
      </c>
      <c r="E440" s="74" t="s">
        <v>0</v>
      </c>
      <c r="F440" s="75">
        <v>11</v>
      </c>
      <c r="G440" s="75">
        <v>1</v>
      </c>
      <c r="H440" s="74" t="s">
        <v>133</v>
      </c>
      <c r="I440" s="87" t="s">
        <v>416</v>
      </c>
      <c r="J440" s="75" t="s">
        <v>315</v>
      </c>
      <c r="K440" s="58" t="s">
        <v>491</v>
      </c>
      <c r="L440" s="75">
        <v>11</v>
      </c>
      <c r="M440" s="75">
        <v>1</v>
      </c>
      <c r="N440" s="74">
        <v>60</v>
      </c>
      <c r="O440" s="101">
        <f t="array" ref="O440">IFERROR(INDEX($AD$11:$AO$1485,MATCH($B440&amp;$I440,$Z$11:$Z$1485&amp;$AG$11:$AG$1485,0),MATCH($C440,$AD$9:$AO$9,0)),"-")</f>
        <v>11</v>
      </c>
      <c r="P440" s="75">
        <v>22</v>
      </c>
      <c r="Q440" s="75">
        <v>2</v>
      </c>
      <c r="R440" s="101">
        <f t="array" ref="R440">IFERROR(INDEX($AD$11:$AO$1485,MATCH($B440&amp;$I440,$Z$11:$Z$1485&amp;$AG$11:$AG$1485,0),MATCH($D440,$AD$9:$AO$9,0)),"-")</f>
        <v>10.3505</v>
      </c>
      <c r="S440" s="75">
        <v>17</v>
      </c>
      <c r="T440" s="75">
        <v>7</v>
      </c>
      <c r="U440" s="75">
        <v>5</v>
      </c>
      <c r="V440" s="75">
        <v>15</v>
      </c>
      <c r="W440" s="50">
        <f t="shared" si="50"/>
        <v>20</v>
      </c>
      <c r="X440" s="50">
        <f t="shared" si="51"/>
        <v>10</v>
      </c>
      <c r="Z440" s="23" t="str">
        <f t="shared" si="49"/>
        <v>M76×4</v>
      </c>
      <c r="AA440" s="24" t="s">
        <v>135</v>
      </c>
      <c r="AB440" s="24"/>
      <c r="AC440" s="24"/>
      <c r="AD440" s="23">
        <v>76</v>
      </c>
      <c r="AE440" s="23">
        <v>4</v>
      </c>
      <c r="AF440" s="24">
        <v>60</v>
      </c>
      <c r="AG440" s="29" t="s">
        <v>209</v>
      </c>
      <c r="AH440" s="29">
        <f>INDEX(공차방식!$C$6:$D$29,MATCH(AE440,공차방식!$B$6:$B$29,0),MATCH(RIGHT(AG440,1),공차방식!$C$5:$D$5,0))/1000</f>
        <v>0</v>
      </c>
      <c r="AI440" s="24">
        <f t="shared" ca="1" si="52"/>
        <v>73.716899999999995</v>
      </c>
      <c r="AJ440" s="24">
        <f t="shared" si="53"/>
        <v>73.401899999999998</v>
      </c>
      <c r="AK440" s="24">
        <f t="array" aca="1" ref="AK440" ca="1">ROUND(INDEX(공차방식!T$6:X$50,MATCH(AQ440&amp;AE440,공차방식!R$6:R$50&amp;공차방식!S$6:S$50,0),MATCH(VALUE(LEFT(AG440,1)),공차방식!T$5:X$5,0))/1000,4)</f>
        <v>0.315</v>
      </c>
      <c r="AL440" s="24">
        <f t="shared" si="54"/>
        <v>72.269900000000007</v>
      </c>
      <c r="AM440" s="24">
        <f t="shared" si="55"/>
        <v>71.669899999999998</v>
      </c>
      <c r="AN440" s="24">
        <f t="array" ref="AN440">ROUND(INDEX(공차방식!H$6:L$29,MATCH(AE440,공차방식!B$6:B$29,0),MATCH(VALUE(LEFT(AG440,1)),공차방식!H$5:L$5,0))/1000,4)</f>
        <v>0.6</v>
      </c>
      <c r="AO440" s="24">
        <v>74.524000000000001</v>
      </c>
      <c r="AQ440" s="39">
        <f ca="1">OFFSET(공차방식!R$5,COUNTIF(공차방식!R$6:R$50,"&lt;"&amp;AD440)+1,0)</f>
        <v>90</v>
      </c>
    </row>
    <row r="441" spans="2:43" ht="15" x14ac:dyDescent="0.3">
      <c r="B441" s="76" t="str">
        <f t="shared" si="48"/>
        <v>M11×0.75</v>
      </c>
      <c r="C441" s="77" t="s">
        <v>212</v>
      </c>
      <c r="D441" s="77" t="s">
        <v>221</v>
      </c>
      <c r="E441" s="74" t="s">
        <v>0</v>
      </c>
      <c r="F441" s="75">
        <v>11</v>
      </c>
      <c r="G441" s="75">
        <v>0.75</v>
      </c>
      <c r="H441" s="74" t="s">
        <v>133</v>
      </c>
      <c r="I441" s="87" t="s">
        <v>416</v>
      </c>
      <c r="J441" s="75" t="s">
        <v>315</v>
      </c>
      <c r="K441" s="58" t="s">
        <v>491</v>
      </c>
      <c r="L441" s="75">
        <v>11</v>
      </c>
      <c r="M441" s="75">
        <v>0.75</v>
      </c>
      <c r="N441" s="74">
        <v>60</v>
      </c>
      <c r="O441" s="101">
        <f t="array" ref="O441">IFERROR(INDEX($AD$11:$AO$1485,MATCH($B441&amp;$I441,$Z$11:$Z$1485&amp;$AG$11:$AG$1485,0),MATCH($C441,$AD$9:$AO$9,0)),"-")</f>
        <v>11</v>
      </c>
      <c r="P441" s="75">
        <v>22</v>
      </c>
      <c r="Q441" s="75">
        <v>2</v>
      </c>
      <c r="R441" s="101">
        <f t="array" ref="R441">IFERROR(INDEX($AD$11:$AO$1485,MATCH($B441&amp;$I441,$Z$11:$Z$1485&amp;$AG$11:$AG$1485,0),MATCH($D441,$AD$9:$AO$9,0)),"-")</f>
        <v>10.5129</v>
      </c>
      <c r="S441" s="75">
        <v>17</v>
      </c>
      <c r="T441" s="75">
        <v>7</v>
      </c>
      <c r="U441" s="75">
        <v>5</v>
      </c>
      <c r="V441" s="75">
        <v>17</v>
      </c>
      <c r="W441" s="50">
        <f t="shared" si="50"/>
        <v>20</v>
      </c>
      <c r="X441" s="50">
        <f t="shared" si="51"/>
        <v>10</v>
      </c>
      <c r="Z441" s="23" t="str">
        <f t="shared" si="49"/>
        <v>M76×3</v>
      </c>
      <c r="AA441" s="24" t="s">
        <v>135</v>
      </c>
      <c r="AB441" s="24"/>
      <c r="AC441" s="24"/>
      <c r="AD441" s="23">
        <v>76</v>
      </c>
      <c r="AE441" s="23">
        <v>3</v>
      </c>
      <c r="AF441" s="24">
        <v>60</v>
      </c>
      <c r="AG441" s="29" t="s">
        <v>209</v>
      </c>
      <c r="AH441" s="29">
        <f>INDEX(공차방식!$C$6:$D$29,MATCH(AE441,공차방식!$B$6:$B$29,0),MATCH(RIGHT(AG441,1),공차방식!$C$5:$D$5,0))/1000</f>
        <v>0</v>
      </c>
      <c r="AI441" s="24">
        <f t="shared" ca="1" si="52"/>
        <v>74.331400000000002</v>
      </c>
      <c r="AJ441" s="24">
        <f t="shared" si="53"/>
        <v>74.051400000000001</v>
      </c>
      <c r="AK441" s="24">
        <f t="array" aca="1" ref="AK441" ca="1">ROUND(INDEX(공차방식!T$6:X$50,MATCH(AQ441&amp;AE441,공차방식!R$6:R$50&amp;공차방식!S$6:S$50,0),MATCH(VALUE(LEFT(AG441,1)),공차방식!T$5:X$5,0))/1000,4)</f>
        <v>0.28000000000000003</v>
      </c>
      <c r="AL441" s="24">
        <f t="shared" si="54"/>
        <v>73.252399999999994</v>
      </c>
      <c r="AM441" s="24">
        <f t="shared" si="55"/>
        <v>72.752399999999994</v>
      </c>
      <c r="AN441" s="24">
        <f t="array" ref="AN441">ROUND(INDEX(공차방식!H$6:L$29,MATCH(AE441,공차방식!B$6:B$29,0),MATCH(VALUE(LEFT(AG441,1)),공차방식!H$5:L$5,0))/1000,4)</f>
        <v>0.5</v>
      </c>
      <c r="AO441" s="24">
        <v>74.938000000000002</v>
      </c>
      <c r="AQ441" s="39">
        <f ca="1">OFFSET(공차방식!R$5,COUNTIF(공차방식!R$6:R$50,"&lt;"&amp;AD441)+1,0)</f>
        <v>90</v>
      </c>
    </row>
    <row r="442" spans="2:43" ht="15" x14ac:dyDescent="0.3">
      <c r="B442" s="76" t="str">
        <f t="shared" si="48"/>
        <v>M12×1.5</v>
      </c>
      <c r="C442" s="77" t="s">
        <v>212</v>
      </c>
      <c r="D442" s="77" t="s">
        <v>221</v>
      </c>
      <c r="E442" s="74" t="s">
        <v>0</v>
      </c>
      <c r="F442" s="75">
        <v>12</v>
      </c>
      <c r="G442" s="75">
        <v>1.5</v>
      </c>
      <c r="H442" s="74" t="s">
        <v>133</v>
      </c>
      <c r="I442" s="87" t="s">
        <v>416</v>
      </c>
      <c r="J442" s="75" t="s">
        <v>315</v>
      </c>
      <c r="K442" s="58" t="s">
        <v>491</v>
      </c>
      <c r="L442" s="75">
        <v>12</v>
      </c>
      <c r="M442" s="75">
        <v>1.5</v>
      </c>
      <c r="N442" s="74">
        <v>60</v>
      </c>
      <c r="O442" s="101">
        <f t="array" ref="O442">IFERROR(INDEX($AD$11:$AO$1485,MATCH($B442&amp;$I442,$Z$11:$Z$1485&amp;$AG$11:$AG$1485,0),MATCH($C442,$AD$9:$AO$9,0)),"-")</f>
        <v>12</v>
      </c>
      <c r="P442" s="75">
        <v>30</v>
      </c>
      <c r="Q442" s="75">
        <v>2</v>
      </c>
      <c r="R442" s="101">
        <f t="array" ref="R442">IFERROR(INDEX($AD$11:$AO$1485,MATCH($B442&amp;$I442,$Z$11:$Z$1485&amp;$AG$11:$AG$1485,0),MATCH($D442,$AD$9:$AO$9,0)),"-")</f>
        <v>11.025700000000001</v>
      </c>
      <c r="S442" s="75">
        <v>23</v>
      </c>
      <c r="T442" s="75">
        <v>9</v>
      </c>
      <c r="U442" s="75">
        <v>5</v>
      </c>
      <c r="V442" s="75">
        <v>12</v>
      </c>
      <c r="W442" s="50">
        <f t="shared" si="50"/>
        <v>28</v>
      </c>
      <c r="X442" s="50">
        <f t="shared" si="51"/>
        <v>14</v>
      </c>
      <c r="Z442" s="23" t="str">
        <f t="shared" si="49"/>
        <v>M76×2</v>
      </c>
      <c r="AA442" s="24" t="s">
        <v>135</v>
      </c>
      <c r="AB442" s="24"/>
      <c r="AC442" s="24"/>
      <c r="AD442" s="23">
        <v>76</v>
      </c>
      <c r="AE442" s="23">
        <v>2</v>
      </c>
      <c r="AF442" s="24">
        <v>60</v>
      </c>
      <c r="AG442" s="29" t="s">
        <v>209</v>
      </c>
      <c r="AH442" s="29">
        <f>INDEX(공차방식!$C$6:$D$29,MATCH(AE442,공차방식!$B$6:$B$29,0),MATCH(RIGHT(AG442,1),공차방식!$C$5:$D$5,0))/1000</f>
        <v>0</v>
      </c>
      <c r="AI442" s="24">
        <f t="shared" ca="1" si="52"/>
        <v>74.936999999999998</v>
      </c>
      <c r="AJ442" s="24">
        <f t="shared" si="53"/>
        <v>74.700999999999993</v>
      </c>
      <c r="AK442" s="24">
        <f t="array" aca="1" ref="AK442" ca="1">ROUND(INDEX(공차방식!T$6:X$50,MATCH(AQ442&amp;AE442,공차방식!R$6:R$50&amp;공차방식!S$6:S$50,0),MATCH(VALUE(LEFT(AG442,1)),공차방식!T$5:X$5,0))/1000,4)</f>
        <v>0.23599999999999999</v>
      </c>
      <c r="AL442" s="24">
        <f t="shared" si="54"/>
        <v>74.209900000000005</v>
      </c>
      <c r="AM442" s="24">
        <f t="shared" si="55"/>
        <v>73.834900000000005</v>
      </c>
      <c r="AN442" s="24">
        <f t="array" ref="AN442">ROUND(INDEX(공차방식!H$6:L$29,MATCH(AE442,공차방식!B$6:B$29,0),MATCH(VALUE(LEFT(AG442,1)),공차방식!H$5:L$5,0))/1000,4)</f>
        <v>0.375</v>
      </c>
      <c r="AO442" s="24">
        <v>75.343999999999994</v>
      </c>
      <c r="AQ442" s="39">
        <f ca="1">OFFSET(공차방식!R$5,COUNTIF(공차방식!R$6:R$50,"&lt;"&amp;AD442)+1,0)</f>
        <v>90</v>
      </c>
    </row>
    <row r="443" spans="2:43" ht="15" x14ac:dyDescent="0.3">
      <c r="B443" s="76" t="str">
        <f t="shared" si="48"/>
        <v>M12×1.25</v>
      </c>
      <c r="C443" s="77" t="s">
        <v>212</v>
      </c>
      <c r="D443" s="77" t="s">
        <v>221</v>
      </c>
      <c r="E443" s="74" t="s">
        <v>0</v>
      </c>
      <c r="F443" s="75">
        <v>12</v>
      </c>
      <c r="G443" s="75">
        <v>1.25</v>
      </c>
      <c r="H443" s="74" t="s">
        <v>133</v>
      </c>
      <c r="I443" s="87" t="s">
        <v>416</v>
      </c>
      <c r="J443" s="75" t="s">
        <v>315</v>
      </c>
      <c r="K443" s="58" t="s">
        <v>491</v>
      </c>
      <c r="L443" s="75">
        <v>12</v>
      </c>
      <c r="M443" s="75">
        <v>1.25</v>
      </c>
      <c r="N443" s="74">
        <v>60</v>
      </c>
      <c r="O443" s="101">
        <f t="array" ref="O443">IFERROR(INDEX($AD$11:$AO$1485,MATCH($B443&amp;$I443,$Z$11:$Z$1485&amp;$AG$11:$AG$1485,0),MATCH($C443,$AD$9:$AO$9,0)),"-")</f>
        <v>12</v>
      </c>
      <c r="P443" s="75">
        <v>30</v>
      </c>
      <c r="Q443" s="75">
        <v>2</v>
      </c>
      <c r="R443" s="101">
        <f t="array" ref="R443">IFERROR(INDEX($AD$11:$AO$1485,MATCH($B443&amp;$I443,$Z$11:$Z$1485&amp;$AG$11:$AG$1485,0),MATCH($D443,$AD$9:$AO$9,0)),"-")</f>
        <v>11.1881</v>
      </c>
      <c r="S443" s="75">
        <v>23</v>
      </c>
      <c r="T443" s="75">
        <v>9</v>
      </c>
      <c r="U443" s="75">
        <v>5</v>
      </c>
      <c r="V443" s="75">
        <v>13</v>
      </c>
      <c r="W443" s="50">
        <f t="shared" si="50"/>
        <v>28</v>
      </c>
      <c r="X443" s="50">
        <f t="shared" si="51"/>
        <v>14</v>
      </c>
      <c r="Z443" s="23" t="str">
        <f t="shared" si="49"/>
        <v>M76×1.5</v>
      </c>
      <c r="AA443" s="24" t="s">
        <v>135</v>
      </c>
      <c r="AB443" s="24"/>
      <c r="AC443" s="24"/>
      <c r="AD443" s="23">
        <v>76</v>
      </c>
      <c r="AE443" s="23">
        <v>1.5</v>
      </c>
      <c r="AF443" s="24">
        <v>60</v>
      </c>
      <c r="AG443" s="29" t="s">
        <v>209</v>
      </c>
      <c r="AH443" s="29">
        <f>INDEX(공차방식!$C$6:$D$29,MATCH(AE443,공차방식!$B$6:$B$29,0),MATCH(RIGHT(AG443,1),공차방식!$C$5:$D$5,0))/1000</f>
        <v>0</v>
      </c>
      <c r="AI443" s="24">
        <f t="shared" ca="1" si="52"/>
        <v>75.237700000000004</v>
      </c>
      <c r="AJ443" s="24">
        <f t="shared" si="53"/>
        <v>75.025700000000001</v>
      </c>
      <c r="AK443" s="24">
        <f t="array" aca="1" ref="AK443" ca="1">ROUND(INDEX(공차방식!T$6:X$50,MATCH(AQ443&amp;AE443,공차방식!R$6:R$50&amp;공차방식!S$6:S$50,0),MATCH(VALUE(LEFT(AG443,1)),공차방식!T$5:X$5,0))/1000,4)</f>
        <v>0.21199999999999999</v>
      </c>
      <c r="AL443" s="24">
        <f t="shared" si="54"/>
        <v>74.676199999999994</v>
      </c>
      <c r="AM443" s="24">
        <f t="shared" si="55"/>
        <v>74.376199999999997</v>
      </c>
      <c r="AN443" s="24">
        <f t="array" ref="AN443">ROUND(INDEX(공차방식!H$6:L$29,MATCH(AE443,공차방식!B$6:B$29,0),MATCH(VALUE(LEFT(AG443,1)),공차방식!H$5:L$5,0))/1000,4)</f>
        <v>0.3</v>
      </c>
      <c r="AO443" s="24">
        <v>75.545000000000002</v>
      </c>
      <c r="AQ443" s="39">
        <f ca="1">OFFSET(공차방식!R$5,COUNTIF(공차방식!R$6:R$50,"&lt;"&amp;AD443)+1,0)</f>
        <v>90</v>
      </c>
    </row>
    <row r="444" spans="2:43" ht="15" x14ac:dyDescent="0.3">
      <c r="B444" s="76" t="str">
        <f t="shared" si="48"/>
        <v>M12×1</v>
      </c>
      <c r="C444" s="77" t="s">
        <v>212</v>
      </c>
      <c r="D444" s="77" t="s">
        <v>221</v>
      </c>
      <c r="E444" s="74" t="s">
        <v>0</v>
      </c>
      <c r="F444" s="75">
        <v>12</v>
      </c>
      <c r="G444" s="75">
        <v>1</v>
      </c>
      <c r="H444" s="74" t="s">
        <v>133</v>
      </c>
      <c r="I444" s="87" t="s">
        <v>416</v>
      </c>
      <c r="J444" s="75" t="s">
        <v>315</v>
      </c>
      <c r="K444" s="58" t="s">
        <v>491</v>
      </c>
      <c r="L444" s="75">
        <v>12</v>
      </c>
      <c r="M444" s="75">
        <v>1</v>
      </c>
      <c r="N444" s="74">
        <v>60</v>
      </c>
      <c r="O444" s="101">
        <f t="array" ref="O444">IFERROR(INDEX($AD$11:$AO$1485,MATCH($B444&amp;$I444,$Z$11:$Z$1485&amp;$AG$11:$AG$1485,0),MATCH($C444,$AD$9:$AO$9,0)),"-")</f>
        <v>12</v>
      </c>
      <c r="P444" s="75">
        <v>22</v>
      </c>
      <c r="Q444" s="75">
        <v>2</v>
      </c>
      <c r="R444" s="101">
        <f t="array" ref="R444">IFERROR(INDEX($AD$11:$AO$1485,MATCH($B444&amp;$I444,$Z$11:$Z$1485&amp;$AG$11:$AG$1485,0),MATCH($D444,$AD$9:$AO$9,0)),"-")</f>
        <v>11.3505</v>
      </c>
      <c r="S444" s="75">
        <v>17</v>
      </c>
      <c r="T444" s="75">
        <v>7</v>
      </c>
      <c r="U444" s="75">
        <v>5</v>
      </c>
      <c r="V444" s="75">
        <v>15</v>
      </c>
      <c r="W444" s="50">
        <f t="shared" si="50"/>
        <v>20</v>
      </c>
      <c r="X444" s="50">
        <f t="shared" si="51"/>
        <v>10</v>
      </c>
      <c r="Z444" s="23" t="str">
        <f t="shared" si="49"/>
        <v>M78×2</v>
      </c>
      <c r="AA444" s="24" t="s">
        <v>135</v>
      </c>
      <c r="AB444" s="24"/>
      <c r="AC444" s="24"/>
      <c r="AD444" s="23">
        <v>78</v>
      </c>
      <c r="AE444" s="23">
        <v>2</v>
      </c>
      <c r="AF444" s="24">
        <v>60</v>
      </c>
      <c r="AG444" s="29" t="s">
        <v>209</v>
      </c>
      <c r="AH444" s="29">
        <f>INDEX(공차방식!$C$6:$D$29,MATCH(AE444,공차방식!$B$6:$B$29,0),MATCH(RIGHT(AG444,1),공차방식!$C$5:$D$5,0))/1000</f>
        <v>0</v>
      </c>
      <c r="AI444" s="24">
        <f t="shared" ca="1" si="52"/>
        <v>76.936999999999998</v>
      </c>
      <c r="AJ444" s="24">
        <f t="shared" si="53"/>
        <v>76.700999999999993</v>
      </c>
      <c r="AK444" s="24">
        <f t="array" aca="1" ref="AK444" ca="1">ROUND(INDEX(공차방식!T$6:X$50,MATCH(AQ444&amp;AE444,공차방식!R$6:R$50&amp;공차방식!S$6:S$50,0),MATCH(VALUE(LEFT(AG444,1)),공차방식!T$5:X$5,0))/1000,4)</f>
        <v>0.23599999999999999</v>
      </c>
      <c r="AL444" s="24">
        <f t="shared" si="54"/>
        <v>76.209900000000005</v>
      </c>
      <c r="AM444" s="24">
        <f t="shared" si="55"/>
        <v>75.834900000000005</v>
      </c>
      <c r="AN444" s="24">
        <f t="array" ref="AN444">ROUND(INDEX(공차방식!H$6:L$29,MATCH(AE444,공차방식!B$6:B$29,0),MATCH(VALUE(LEFT(AG444,1)),공차방식!H$5:L$5,0))/1000,4)</f>
        <v>0.375</v>
      </c>
      <c r="AO444" s="24">
        <v>77.343999999999994</v>
      </c>
      <c r="AQ444" s="39">
        <f ca="1">OFFSET(공차방식!R$5,COUNTIF(공차방식!R$6:R$50,"&lt;"&amp;AD444)+1,0)</f>
        <v>90</v>
      </c>
    </row>
    <row r="445" spans="2:43" ht="15" x14ac:dyDescent="0.3">
      <c r="B445" s="76" t="str">
        <f t="shared" si="48"/>
        <v>M14×1.5</v>
      </c>
      <c r="C445" s="77" t="s">
        <v>212</v>
      </c>
      <c r="D445" s="77" t="s">
        <v>221</v>
      </c>
      <c r="E445" s="74" t="s">
        <v>0</v>
      </c>
      <c r="F445" s="75">
        <v>14</v>
      </c>
      <c r="G445" s="75">
        <v>1.5</v>
      </c>
      <c r="H445" s="74" t="s">
        <v>133</v>
      </c>
      <c r="I445" s="87" t="s">
        <v>416</v>
      </c>
      <c r="J445" s="75" t="s">
        <v>315</v>
      </c>
      <c r="K445" s="58" t="s">
        <v>491</v>
      </c>
      <c r="L445" s="75">
        <v>14</v>
      </c>
      <c r="M445" s="75">
        <v>1.5</v>
      </c>
      <c r="N445" s="74">
        <v>60</v>
      </c>
      <c r="O445" s="101">
        <f t="array" ref="O445">IFERROR(INDEX($AD$11:$AO$1485,MATCH($B445&amp;$I445,$Z$11:$Z$1485&amp;$AG$11:$AG$1485,0),MATCH($C445,$AD$9:$AO$9,0)),"-")</f>
        <v>14</v>
      </c>
      <c r="P445" s="75">
        <v>30</v>
      </c>
      <c r="Q445" s="75">
        <v>2</v>
      </c>
      <c r="R445" s="101">
        <f t="array" ref="R445">IFERROR(INDEX($AD$11:$AO$1485,MATCH($B445&amp;$I445,$Z$11:$Z$1485&amp;$AG$11:$AG$1485,0),MATCH($D445,$AD$9:$AO$9,0)),"-")</f>
        <v>13.025700000000001</v>
      </c>
      <c r="S445" s="75">
        <v>23</v>
      </c>
      <c r="T445" s="75">
        <v>9</v>
      </c>
      <c r="U445" s="75">
        <v>5</v>
      </c>
      <c r="V445" s="75">
        <v>12</v>
      </c>
      <c r="W445" s="50">
        <f t="shared" si="50"/>
        <v>28</v>
      </c>
      <c r="X445" s="50">
        <f t="shared" si="51"/>
        <v>14</v>
      </c>
      <c r="Z445" s="23" t="str">
        <f t="shared" si="49"/>
        <v>M80×6</v>
      </c>
      <c r="AA445" s="24" t="s">
        <v>135</v>
      </c>
      <c r="AB445" s="24"/>
      <c r="AC445" s="24"/>
      <c r="AD445" s="23">
        <v>80</v>
      </c>
      <c r="AE445" s="23">
        <v>6</v>
      </c>
      <c r="AF445" s="24">
        <v>60</v>
      </c>
      <c r="AG445" s="29" t="s">
        <v>209</v>
      </c>
      <c r="AH445" s="29">
        <f>INDEX(공차방식!$C$6:$D$29,MATCH(AE445,공차방식!$B$6:$B$29,0),MATCH(RIGHT(AG445,1),공차방식!$C$5:$D$5,0))/1000</f>
        <v>0</v>
      </c>
      <c r="AI445" s="24">
        <f t="shared" ca="1" si="52"/>
        <v>76.477900000000005</v>
      </c>
      <c r="AJ445" s="24">
        <f t="shared" si="53"/>
        <v>76.102900000000005</v>
      </c>
      <c r="AK445" s="24">
        <f t="array" aca="1" ref="AK445" ca="1">ROUND(INDEX(공차방식!T$6:X$50,MATCH(AQ445&amp;AE445,공차방식!R$6:R$50&amp;공차방식!S$6:S$50,0),MATCH(VALUE(LEFT(AG445,1)),공차방식!T$5:X$5,0))/1000,4)</f>
        <v>0.375</v>
      </c>
      <c r="AL445" s="24">
        <f t="shared" si="54"/>
        <v>74.3048</v>
      </c>
      <c r="AM445" s="24">
        <f t="shared" si="55"/>
        <v>73.504800000000003</v>
      </c>
      <c r="AN445" s="24">
        <f t="array" ref="AN445">ROUND(INDEX(공차방식!H$6:L$29,MATCH(AE445,공차방식!B$6:B$29,0),MATCH(VALUE(LEFT(AG445,1)),공차방식!H$5:L$5,0))/1000,4)</f>
        <v>0.8</v>
      </c>
      <c r="AO445" s="24">
        <v>77.686999999999998</v>
      </c>
      <c r="AQ445" s="39">
        <f ca="1">OFFSET(공차방식!R$5,COUNTIF(공차방식!R$6:R$50,"&lt;"&amp;AD445)+1,0)</f>
        <v>90</v>
      </c>
    </row>
    <row r="446" spans="2:43" ht="15" x14ac:dyDescent="0.3">
      <c r="B446" s="76" t="str">
        <f t="shared" si="48"/>
        <v>M14×1</v>
      </c>
      <c r="C446" s="77" t="s">
        <v>212</v>
      </c>
      <c r="D446" s="77" t="s">
        <v>221</v>
      </c>
      <c r="E446" s="74" t="s">
        <v>0</v>
      </c>
      <c r="F446" s="75">
        <v>14</v>
      </c>
      <c r="G446" s="75">
        <v>1</v>
      </c>
      <c r="H446" s="74" t="s">
        <v>133</v>
      </c>
      <c r="I446" s="87" t="s">
        <v>416</v>
      </c>
      <c r="J446" s="75" t="s">
        <v>315</v>
      </c>
      <c r="K446" s="58" t="s">
        <v>491</v>
      </c>
      <c r="L446" s="75">
        <v>14</v>
      </c>
      <c r="M446" s="75">
        <v>1</v>
      </c>
      <c r="N446" s="74">
        <v>60</v>
      </c>
      <c r="O446" s="101">
        <f t="array" ref="O446">IFERROR(INDEX($AD$11:$AO$1485,MATCH($B446&amp;$I446,$Z$11:$Z$1485&amp;$AG$11:$AG$1485,0),MATCH($C446,$AD$9:$AO$9,0)),"-")</f>
        <v>14</v>
      </c>
      <c r="P446" s="75">
        <v>22</v>
      </c>
      <c r="Q446" s="75">
        <v>2</v>
      </c>
      <c r="R446" s="101">
        <f t="array" ref="R446">IFERROR(INDEX($AD$11:$AO$1485,MATCH($B446&amp;$I446,$Z$11:$Z$1485&amp;$AG$11:$AG$1485,0),MATCH($D446,$AD$9:$AO$9,0)),"-")</f>
        <v>13.3505</v>
      </c>
      <c r="S446" s="75">
        <v>17</v>
      </c>
      <c r="T446" s="75">
        <v>7</v>
      </c>
      <c r="U446" s="75">
        <v>5</v>
      </c>
      <c r="V446" s="75">
        <v>15</v>
      </c>
      <c r="W446" s="50">
        <f t="shared" si="50"/>
        <v>20</v>
      </c>
      <c r="X446" s="50">
        <f t="shared" si="51"/>
        <v>10</v>
      </c>
      <c r="Z446" s="23" t="str">
        <f t="shared" si="49"/>
        <v>M80×4</v>
      </c>
      <c r="AA446" s="24" t="s">
        <v>135</v>
      </c>
      <c r="AB446" s="24"/>
      <c r="AC446" s="24"/>
      <c r="AD446" s="23">
        <v>80</v>
      </c>
      <c r="AE446" s="23">
        <v>4</v>
      </c>
      <c r="AF446" s="24">
        <v>60</v>
      </c>
      <c r="AG446" s="29" t="s">
        <v>209</v>
      </c>
      <c r="AH446" s="29">
        <f>INDEX(공차방식!$C$6:$D$29,MATCH(AE446,공차방식!$B$6:$B$29,0),MATCH(RIGHT(AG446,1),공차방식!$C$5:$D$5,0))/1000</f>
        <v>0</v>
      </c>
      <c r="AI446" s="24">
        <f t="shared" ca="1" si="52"/>
        <v>77.716899999999995</v>
      </c>
      <c r="AJ446" s="24">
        <f t="shared" si="53"/>
        <v>77.401899999999998</v>
      </c>
      <c r="AK446" s="24">
        <f t="array" aca="1" ref="AK446" ca="1">ROUND(INDEX(공차방식!T$6:X$50,MATCH(AQ446&amp;AE446,공차방식!R$6:R$50&amp;공차방식!S$6:S$50,0),MATCH(VALUE(LEFT(AG446,1)),공차방식!T$5:X$5,0))/1000,4)</f>
        <v>0.315</v>
      </c>
      <c r="AL446" s="24">
        <f t="shared" si="54"/>
        <v>76.269900000000007</v>
      </c>
      <c r="AM446" s="24">
        <f t="shared" si="55"/>
        <v>75.669899999999998</v>
      </c>
      <c r="AN446" s="24">
        <f t="array" ref="AN446">ROUND(INDEX(공차방식!H$6:L$29,MATCH(AE446,공차방식!B$6:B$29,0),MATCH(VALUE(LEFT(AG446,1)),공차방식!H$5:L$5,0))/1000,4)</f>
        <v>0.6</v>
      </c>
      <c r="AO446" s="24">
        <v>78.524000000000001</v>
      </c>
      <c r="AQ446" s="39">
        <f ca="1">OFFSET(공차방식!R$5,COUNTIF(공차방식!R$6:R$50,"&lt;"&amp;AD446)+1,0)</f>
        <v>90</v>
      </c>
    </row>
    <row r="447" spans="2:43" ht="15" x14ac:dyDescent="0.3">
      <c r="B447" s="76" t="str">
        <f t="shared" si="48"/>
        <v>M15×1.5</v>
      </c>
      <c r="C447" s="77" t="s">
        <v>212</v>
      </c>
      <c r="D447" s="77" t="s">
        <v>221</v>
      </c>
      <c r="E447" s="74" t="s">
        <v>0</v>
      </c>
      <c r="F447" s="75">
        <v>15</v>
      </c>
      <c r="G447" s="75">
        <v>1.5</v>
      </c>
      <c r="H447" s="74" t="s">
        <v>133</v>
      </c>
      <c r="I447" s="87" t="s">
        <v>416</v>
      </c>
      <c r="J447" s="75" t="s">
        <v>315</v>
      </c>
      <c r="K447" s="58" t="s">
        <v>491</v>
      </c>
      <c r="L447" s="75">
        <v>15</v>
      </c>
      <c r="M447" s="75">
        <v>1.5</v>
      </c>
      <c r="N447" s="74">
        <v>60</v>
      </c>
      <c r="O447" s="101">
        <f t="array" ref="O447">IFERROR(INDEX($AD$11:$AO$1485,MATCH($B447&amp;$I447,$Z$11:$Z$1485&amp;$AG$11:$AG$1485,0),MATCH($C447,$AD$9:$AO$9,0)),"-")</f>
        <v>15</v>
      </c>
      <c r="P447" s="75">
        <v>30</v>
      </c>
      <c r="Q447" s="75">
        <v>2</v>
      </c>
      <c r="R447" s="101">
        <f t="array" ref="R447">IFERROR(INDEX($AD$11:$AO$1485,MATCH($B447&amp;$I447,$Z$11:$Z$1485&amp;$AG$11:$AG$1485,0),MATCH($D447,$AD$9:$AO$9,0)),"-")</f>
        <v>14.025700000000001</v>
      </c>
      <c r="S447" s="75">
        <v>23</v>
      </c>
      <c r="T447" s="75">
        <v>9</v>
      </c>
      <c r="U447" s="75">
        <v>5</v>
      </c>
      <c r="V447" s="75">
        <v>12</v>
      </c>
      <c r="W447" s="50">
        <f t="shared" si="50"/>
        <v>28</v>
      </c>
      <c r="X447" s="50">
        <f t="shared" si="51"/>
        <v>14</v>
      </c>
      <c r="Z447" s="23" t="str">
        <f t="shared" si="49"/>
        <v>M80×3</v>
      </c>
      <c r="AA447" s="24" t="s">
        <v>135</v>
      </c>
      <c r="AB447" s="24"/>
      <c r="AC447" s="24"/>
      <c r="AD447" s="23">
        <v>80</v>
      </c>
      <c r="AE447" s="23">
        <v>3</v>
      </c>
      <c r="AF447" s="24">
        <v>60</v>
      </c>
      <c r="AG447" s="29" t="s">
        <v>209</v>
      </c>
      <c r="AH447" s="29">
        <f>INDEX(공차방식!$C$6:$D$29,MATCH(AE447,공차방식!$B$6:$B$29,0),MATCH(RIGHT(AG447,1),공차방식!$C$5:$D$5,0))/1000</f>
        <v>0</v>
      </c>
      <c r="AI447" s="24">
        <f t="shared" ca="1" si="52"/>
        <v>78.331400000000002</v>
      </c>
      <c r="AJ447" s="24">
        <f t="shared" si="53"/>
        <v>78.051400000000001</v>
      </c>
      <c r="AK447" s="24">
        <f t="array" aca="1" ref="AK447" ca="1">ROUND(INDEX(공차방식!T$6:X$50,MATCH(AQ447&amp;AE447,공차방식!R$6:R$50&amp;공차방식!S$6:S$50,0),MATCH(VALUE(LEFT(AG447,1)),공차방식!T$5:X$5,0))/1000,4)</f>
        <v>0.28000000000000003</v>
      </c>
      <c r="AL447" s="24">
        <f t="shared" si="54"/>
        <v>77.252399999999994</v>
      </c>
      <c r="AM447" s="24">
        <f t="shared" si="55"/>
        <v>76.752399999999994</v>
      </c>
      <c r="AN447" s="24">
        <f t="array" ref="AN447">ROUND(INDEX(공차방식!H$6:L$29,MATCH(AE447,공차방식!B$6:B$29,0),MATCH(VALUE(LEFT(AG447,1)),공차방식!H$5:L$5,0))/1000,4)</f>
        <v>0.5</v>
      </c>
      <c r="AO447" s="24">
        <v>78.938000000000002</v>
      </c>
      <c r="AQ447" s="39">
        <f ca="1">OFFSET(공차방식!R$5,COUNTIF(공차방식!R$6:R$50,"&lt;"&amp;AD447)+1,0)</f>
        <v>90</v>
      </c>
    </row>
    <row r="448" spans="2:43" ht="15" x14ac:dyDescent="0.3">
      <c r="B448" s="76" t="str">
        <f t="shared" si="48"/>
        <v>M15×1</v>
      </c>
      <c r="C448" s="77" t="s">
        <v>212</v>
      </c>
      <c r="D448" s="77" t="s">
        <v>221</v>
      </c>
      <c r="E448" s="74" t="s">
        <v>0</v>
      </c>
      <c r="F448" s="75">
        <v>15</v>
      </c>
      <c r="G448" s="75">
        <v>1</v>
      </c>
      <c r="H448" s="74" t="s">
        <v>133</v>
      </c>
      <c r="I448" s="87" t="s">
        <v>416</v>
      </c>
      <c r="J448" s="75" t="s">
        <v>315</v>
      </c>
      <c r="K448" s="58" t="s">
        <v>491</v>
      </c>
      <c r="L448" s="75">
        <v>15</v>
      </c>
      <c r="M448" s="75">
        <v>1</v>
      </c>
      <c r="N448" s="74">
        <v>60</v>
      </c>
      <c r="O448" s="101">
        <f t="array" ref="O448">IFERROR(INDEX($AD$11:$AO$1485,MATCH($B448&amp;$I448,$Z$11:$Z$1485&amp;$AG$11:$AG$1485,0),MATCH($C448,$AD$9:$AO$9,0)),"-")</f>
        <v>15</v>
      </c>
      <c r="P448" s="75">
        <v>22</v>
      </c>
      <c r="Q448" s="75">
        <v>2</v>
      </c>
      <c r="R448" s="101">
        <f t="array" ref="R448">IFERROR(INDEX($AD$11:$AO$1485,MATCH($B448&amp;$I448,$Z$11:$Z$1485&amp;$AG$11:$AG$1485,0),MATCH($D448,$AD$9:$AO$9,0)),"-")</f>
        <v>14.3505</v>
      </c>
      <c r="S448" s="75">
        <v>17</v>
      </c>
      <c r="T448" s="75">
        <v>7</v>
      </c>
      <c r="U448" s="75">
        <v>5</v>
      </c>
      <c r="V448" s="75">
        <v>15</v>
      </c>
      <c r="W448" s="50">
        <f t="shared" si="50"/>
        <v>20</v>
      </c>
      <c r="X448" s="50">
        <f t="shared" si="51"/>
        <v>10</v>
      </c>
      <c r="Z448" s="23" t="str">
        <f t="shared" si="49"/>
        <v>M80×2</v>
      </c>
      <c r="AA448" s="24" t="s">
        <v>135</v>
      </c>
      <c r="AB448" s="24"/>
      <c r="AC448" s="24"/>
      <c r="AD448" s="23">
        <v>80</v>
      </c>
      <c r="AE448" s="23">
        <v>2</v>
      </c>
      <c r="AF448" s="24">
        <v>60</v>
      </c>
      <c r="AG448" s="29" t="s">
        <v>209</v>
      </c>
      <c r="AH448" s="29">
        <f>INDEX(공차방식!$C$6:$D$29,MATCH(AE448,공차방식!$B$6:$B$29,0),MATCH(RIGHT(AG448,1),공차방식!$C$5:$D$5,0))/1000</f>
        <v>0</v>
      </c>
      <c r="AI448" s="24">
        <f t="shared" ca="1" si="52"/>
        <v>78.936999999999998</v>
      </c>
      <c r="AJ448" s="24">
        <f t="shared" si="53"/>
        <v>78.700999999999993</v>
      </c>
      <c r="AK448" s="24">
        <f t="array" aca="1" ref="AK448" ca="1">ROUND(INDEX(공차방식!T$6:X$50,MATCH(AQ448&amp;AE448,공차방식!R$6:R$50&amp;공차방식!S$6:S$50,0),MATCH(VALUE(LEFT(AG448,1)),공차방식!T$5:X$5,0))/1000,4)</f>
        <v>0.23599999999999999</v>
      </c>
      <c r="AL448" s="24">
        <f t="shared" si="54"/>
        <v>78.209900000000005</v>
      </c>
      <c r="AM448" s="24">
        <f t="shared" si="55"/>
        <v>77.834900000000005</v>
      </c>
      <c r="AN448" s="24">
        <f t="array" ref="AN448">ROUND(INDEX(공차방식!H$6:L$29,MATCH(AE448,공차방식!B$6:B$29,0),MATCH(VALUE(LEFT(AG448,1)),공차방식!H$5:L$5,0))/1000,4)</f>
        <v>0.375</v>
      </c>
      <c r="AO448" s="24">
        <v>79.343999999999994</v>
      </c>
      <c r="AQ448" s="39">
        <f ca="1">OFFSET(공차방식!R$5,COUNTIF(공차방식!R$6:R$50,"&lt;"&amp;AD448)+1,0)</f>
        <v>90</v>
      </c>
    </row>
    <row r="449" spans="2:43" ht="15" x14ac:dyDescent="0.3">
      <c r="B449" s="76" t="str">
        <f t="shared" si="48"/>
        <v>M16×1.5</v>
      </c>
      <c r="C449" s="77" t="s">
        <v>212</v>
      </c>
      <c r="D449" s="77" t="s">
        <v>221</v>
      </c>
      <c r="E449" s="74" t="s">
        <v>0</v>
      </c>
      <c r="F449" s="75">
        <v>16</v>
      </c>
      <c r="G449" s="75">
        <v>1.5</v>
      </c>
      <c r="H449" s="74" t="s">
        <v>133</v>
      </c>
      <c r="I449" s="87" t="s">
        <v>416</v>
      </c>
      <c r="J449" s="75" t="s">
        <v>315</v>
      </c>
      <c r="K449" s="58" t="s">
        <v>491</v>
      </c>
      <c r="L449" s="75">
        <v>16</v>
      </c>
      <c r="M449" s="75">
        <v>1.5</v>
      </c>
      <c r="N449" s="74">
        <v>60</v>
      </c>
      <c r="O449" s="101">
        <f t="array" ref="O449">IFERROR(INDEX($AD$11:$AO$1485,MATCH($B449&amp;$I449,$Z$11:$Z$1485&amp;$AG$11:$AG$1485,0),MATCH($C449,$AD$9:$AO$9,0)),"-")</f>
        <v>16</v>
      </c>
      <c r="P449" s="75">
        <v>30</v>
      </c>
      <c r="Q449" s="75">
        <v>2</v>
      </c>
      <c r="R449" s="101">
        <f t="array" ref="R449">IFERROR(INDEX($AD$11:$AO$1485,MATCH($B449&amp;$I449,$Z$11:$Z$1485&amp;$AG$11:$AG$1485,0),MATCH($D449,$AD$9:$AO$9,0)),"-")</f>
        <v>15.025700000000001</v>
      </c>
      <c r="S449" s="75">
        <v>23</v>
      </c>
      <c r="T449" s="75">
        <v>9</v>
      </c>
      <c r="U449" s="75">
        <v>5</v>
      </c>
      <c r="V449" s="75">
        <v>12</v>
      </c>
      <c r="W449" s="50">
        <f t="shared" si="50"/>
        <v>28</v>
      </c>
      <c r="X449" s="50">
        <f t="shared" si="51"/>
        <v>14</v>
      </c>
      <c r="Z449" s="23" t="str">
        <f t="shared" si="49"/>
        <v>M80×1.5</v>
      </c>
      <c r="AA449" s="24" t="s">
        <v>135</v>
      </c>
      <c r="AB449" s="24"/>
      <c r="AC449" s="24"/>
      <c r="AD449" s="23">
        <v>80</v>
      </c>
      <c r="AE449" s="23">
        <v>1.5</v>
      </c>
      <c r="AF449" s="24">
        <v>60</v>
      </c>
      <c r="AG449" s="29" t="s">
        <v>209</v>
      </c>
      <c r="AH449" s="29">
        <f>INDEX(공차방식!$C$6:$D$29,MATCH(AE449,공차방식!$B$6:$B$29,0),MATCH(RIGHT(AG449,1),공차방식!$C$5:$D$5,0))/1000</f>
        <v>0</v>
      </c>
      <c r="AI449" s="24">
        <f t="shared" ca="1" si="52"/>
        <v>79.237700000000004</v>
      </c>
      <c r="AJ449" s="24">
        <f t="shared" si="53"/>
        <v>79.025700000000001</v>
      </c>
      <c r="AK449" s="24">
        <f t="array" aca="1" ref="AK449" ca="1">ROUND(INDEX(공차방식!T$6:X$50,MATCH(AQ449&amp;AE449,공차방식!R$6:R$50&amp;공차방식!S$6:S$50,0),MATCH(VALUE(LEFT(AG449,1)),공차방식!T$5:X$5,0))/1000,4)</f>
        <v>0.21199999999999999</v>
      </c>
      <c r="AL449" s="24">
        <f t="shared" si="54"/>
        <v>78.676199999999994</v>
      </c>
      <c r="AM449" s="24">
        <f t="shared" si="55"/>
        <v>78.376199999999997</v>
      </c>
      <c r="AN449" s="24">
        <f t="array" ref="AN449">ROUND(INDEX(공차방식!H$6:L$29,MATCH(AE449,공차방식!B$6:B$29,0),MATCH(VALUE(LEFT(AG449,1)),공차방식!H$5:L$5,0))/1000,4)</f>
        <v>0.3</v>
      </c>
      <c r="AO449" s="24">
        <v>79.545000000000002</v>
      </c>
      <c r="AQ449" s="39">
        <f ca="1">OFFSET(공차방식!R$5,COUNTIF(공차방식!R$6:R$50,"&lt;"&amp;AD449)+1,0)</f>
        <v>90</v>
      </c>
    </row>
    <row r="450" spans="2:43" ht="15" x14ac:dyDescent="0.3">
      <c r="B450" s="76" t="str">
        <f t="shared" si="48"/>
        <v>M16×1</v>
      </c>
      <c r="C450" s="77" t="s">
        <v>212</v>
      </c>
      <c r="D450" s="77" t="s">
        <v>221</v>
      </c>
      <c r="E450" s="74" t="s">
        <v>0</v>
      </c>
      <c r="F450" s="75">
        <v>16</v>
      </c>
      <c r="G450" s="75">
        <v>1</v>
      </c>
      <c r="H450" s="74" t="s">
        <v>133</v>
      </c>
      <c r="I450" s="87" t="s">
        <v>416</v>
      </c>
      <c r="J450" s="75" t="s">
        <v>315</v>
      </c>
      <c r="K450" s="58" t="s">
        <v>491</v>
      </c>
      <c r="L450" s="75">
        <v>16</v>
      </c>
      <c r="M450" s="75">
        <v>1</v>
      </c>
      <c r="N450" s="74">
        <v>60</v>
      </c>
      <c r="O450" s="101">
        <f t="array" ref="O450">IFERROR(INDEX($AD$11:$AO$1485,MATCH($B450&amp;$I450,$Z$11:$Z$1485&amp;$AG$11:$AG$1485,0),MATCH($C450,$AD$9:$AO$9,0)),"-")</f>
        <v>16</v>
      </c>
      <c r="P450" s="75">
        <v>22</v>
      </c>
      <c r="Q450" s="75">
        <v>2</v>
      </c>
      <c r="R450" s="101">
        <f t="array" ref="R450">IFERROR(INDEX($AD$11:$AO$1485,MATCH($B450&amp;$I450,$Z$11:$Z$1485&amp;$AG$11:$AG$1485,0),MATCH($D450,$AD$9:$AO$9,0)),"-")</f>
        <v>15.3505</v>
      </c>
      <c r="S450" s="75">
        <v>17</v>
      </c>
      <c r="T450" s="75">
        <v>7</v>
      </c>
      <c r="U450" s="75">
        <v>5</v>
      </c>
      <c r="V450" s="75">
        <v>15</v>
      </c>
      <c r="W450" s="50">
        <f t="shared" si="50"/>
        <v>20</v>
      </c>
      <c r="X450" s="50">
        <f t="shared" si="51"/>
        <v>10</v>
      </c>
      <c r="Z450" s="23" t="str">
        <f t="shared" si="49"/>
        <v>M82×2</v>
      </c>
      <c r="AA450" s="24" t="s">
        <v>135</v>
      </c>
      <c r="AB450" s="24"/>
      <c r="AC450" s="24"/>
      <c r="AD450" s="23">
        <v>82</v>
      </c>
      <c r="AE450" s="23">
        <v>2</v>
      </c>
      <c r="AF450" s="24">
        <v>60</v>
      </c>
      <c r="AG450" s="29" t="s">
        <v>209</v>
      </c>
      <c r="AH450" s="29">
        <f>INDEX(공차방식!$C$6:$D$29,MATCH(AE450,공차방식!$B$6:$B$29,0),MATCH(RIGHT(AG450,1),공차방식!$C$5:$D$5,0))/1000</f>
        <v>0</v>
      </c>
      <c r="AI450" s="24">
        <f t="shared" ca="1" si="52"/>
        <v>80.936999999999998</v>
      </c>
      <c r="AJ450" s="24">
        <f t="shared" si="53"/>
        <v>80.700999999999993</v>
      </c>
      <c r="AK450" s="24">
        <f t="array" aca="1" ref="AK450" ca="1">ROUND(INDEX(공차방식!T$6:X$50,MATCH(AQ450&amp;AE450,공차방식!R$6:R$50&amp;공차방식!S$6:S$50,0),MATCH(VALUE(LEFT(AG450,1)),공차방식!T$5:X$5,0))/1000,4)</f>
        <v>0.23599999999999999</v>
      </c>
      <c r="AL450" s="24">
        <f t="shared" si="54"/>
        <v>80.209900000000005</v>
      </c>
      <c r="AM450" s="24">
        <f t="shared" si="55"/>
        <v>79.834900000000005</v>
      </c>
      <c r="AN450" s="24">
        <f t="array" ref="AN450">ROUND(INDEX(공차방식!H$6:L$29,MATCH(AE450,공차방식!B$6:B$29,0),MATCH(VALUE(LEFT(AG450,1)),공차방식!H$5:L$5,0))/1000,4)</f>
        <v>0.375</v>
      </c>
      <c r="AO450" s="24">
        <v>81.343999999999994</v>
      </c>
      <c r="AQ450" s="39">
        <f ca="1">OFFSET(공차방식!R$5,COUNTIF(공차방식!R$6:R$50,"&lt;"&amp;AD450)+1,0)</f>
        <v>90</v>
      </c>
    </row>
    <row r="451" spans="2:43" ht="15" x14ac:dyDescent="0.3">
      <c r="B451" s="76" t="str">
        <f t="shared" si="48"/>
        <v>M17×1.5</v>
      </c>
      <c r="C451" s="77" t="s">
        <v>212</v>
      </c>
      <c r="D451" s="77" t="s">
        <v>221</v>
      </c>
      <c r="E451" s="74" t="s">
        <v>0</v>
      </c>
      <c r="F451" s="75">
        <v>17</v>
      </c>
      <c r="G451" s="75">
        <v>1.5</v>
      </c>
      <c r="H451" s="74" t="s">
        <v>133</v>
      </c>
      <c r="I451" s="87" t="s">
        <v>416</v>
      </c>
      <c r="J451" s="75" t="s">
        <v>315</v>
      </c>
      <c r="K451" s="58" t="s">
        <v>491</v>
      </c>
      <c r="L451" s="75">
        <v>17</v>
      </c>
      <c r="M451" s="75">
        <v>1.5</v>
      </c>
      <c r="N451" s="74">
        <v>60</v>
      </c>
      <c r="O451" s="101">
        <f t="array" ref="O451">IFERROR(INDEX($AD$11:$AO$1485,MATCH($B451&amp;$I451,$Z$11:$Z$1485&amp;$AG$11:$AG$1485,0),MATCH($C451,$AD$9:$AO$9,0)),"-")</f>
        <v>17</v>
      </c>
      <c r="P451" s="75">
        <v>30</v>
      </c>
      <c r="Q451" s="75">
        <v>2</v>
      </c>
      <c r="R451" s="101">
        <f t="array" ref="R451">IFERROR(INDEX($AD$11:$AO$1485,MATCH($B451&amp;$I451,$Z$11:$Z$1485&amp;$AG$11:$AG$1485,0),MATCH($D451,$AD$9:$AO$9,0)),"-")</f>
        <v>16.025700000000001</v>
      </c>
      <c r="S451" s="75">
        <v>23</v>
      </c>
      <c r="T451" s="75">
        <v>9</v>
      </c>
      <c r="U451" s="75">
        <v>5</v>
      </c>
      <c r="V451" s="75">
        <v>12</v>
      </c>
      <c r="W451" s="50">
        <f t="shared" si="50"/>
        <v>28</v>
      </c>
      <c r="X451" s="50">
        <f t="shared" si="51"/>
        <v>14</v>
      </c>
      <c r="Z451" s="23" t="str">
        <f t="shared" si="49"/>
        <v>M85×6</v>
      </c>
      <c r="AA451" s="24" t="s">
        <v>135</v>
      </c>
      <c r="AB451" s="24"/>
      <c r="AC451" s="24"/>
      <c r="AD451" s="23">
        <v>85</v>
      </c>
      <c r="AE451" s="23">
        <v>6</v>
      </c>
      <c r="AF451" s="24">
        <v>60</v>
      </c>
      <c r="AG451" s="29" t="s">
        <v>209</v>
      </c>
      <c r="AH451" s="29">
        <f>INDEX(공차방식!$C$6:$D$29,MATCH(AE451,공차방식!$B$6:$B$29,0),MATCH(RIGHT(AG451,1),공차방식!$C$5:$D$5,0))/1000</f>
        <v>0</v>
      </c>
      <c r="AI451" s="24">
        <f t="shared" ca="1" si="52"/>
        <v>81.477900000000005</v>
      </c>
      <c r="AJ451" s="24">
        <f t="shared" si="53"/>
        <v>81.102900000000005</v>
      </c>
      <c r="AK451" s="24">
        <f t="array" aca="1" ref="AK451" ca="1">ROUND(INDEX(공차방식!T$6:X$50,MATCH(AQ451&amp;AE451,공차방식!R$6:R$50&amp;공차방식!S$6:S$50,0),MATCH(VALUE(LEFT(AG451,1)),공차방식!T$5:X$5,0))/1000,4)</f>
        <v>0.375</v>
      </c>
      <c r="AL451" s="24">
        <f t="shared" si="54"/>
        <v>79.3048</v>
      </c>
      <c r="AM451" s="24">
        <f t="shared" si="55"/>
        <v>78.504800000000003</v>
      </c>
      <c r="AN451" s="24">
        <f t="array" ref="AN451">ROUND(INDEX(공차방식!H$6:L$29,MATCH(AE451,공차방식!B$6:B$29,0),MATCH(VALUE(LEFT(AG451,1)),공차방식!H$5:L$5,0))/1000,4)</f>
        <v>0.8</v>
      </c>
      <c r="AO451" s="24">
        <v>82.686999999999998</v>
      </c>
      <c r="AQ451" s="39">
        <f ca="1">OFFSET(공차방식!R$5,COUNTIF(공차방식!R$6:R$50,"&lt;"&amp;AD451)+1,0)</f>
        <v>90</v>
      </c>
    </row>
    <row r="452" spans="2:43" ht="15" x14ac:dyDescent="0.3">
      <c r="B452" s="76" t="str">
        <f t="shared" si="48"/>
        <v>M17×1</v>
      </c>
      <c r="C452" s="77" t="s">
        <v>212</v>
      </c>
      <c r="D452" s="77" t="s">
        <v>221</v>
      </c>
      <c r="E452" s="74" t="s">
        <v>0</v>
      </c>
      <c r="F452" s="75">
        <v>17</v>
      </c>
      <c r="G452" s="75">
        <v>1</v>
      </c>
      <c r="H452" s="74" t="s">
        <v>133</v>
      </c>
      <c r="I452" s="87" t="s">
        <v>416</v>
      </c>
      <c r="J452" s="75" t="s">
        <v>315</v>
      </c>
      <c r="K452" s="58" t="s">
        <v>491</v>
      </c>
      <c r="L452" s="75">
        <v>17</v>
      </c>
      <c r="M452" s="75">
        <v>1</v>
      </c>
      <c r="N452" s="74">
        <v>60</v>
      </c>
      <c r="O452" s="101">
        <f t="array" ref="O452">IFERROR(INDEX($AD$11:$AO$1485,MATCH($B452&amp;$I452,$Z$11:$Z$1485&amp;$AG$11:$AG$1485,0),MATCH($C452,$AD$9:$AO$9,0)),"-")</f>
        <v>17</v>
      </c>
      <c r="P452" s="75">
        <v>22</v>
      </c>
      <c r="Q452" s="75">
        <v>2</v>
      </c>
      <c r="R452" s="101">
        <f t="array" ref="R452">IFERROR(INDEX($AD$11:$AO$1485,MATCH($B452&amp;$I452,$Z$11:$Z$1485&amp;$AG$11:$AG$1485,0),MATCH($D452,$AD$9:$AO$9,0)),"-")</f>
        <v>16.3505</v>
      </c>
      <c r="S452" s="75">
        <v>17</v>
      </c>
      <c r="T452" s="75">
        <v>7</v>
      </c>
      <c r="U452" s="75">
        <v>5</v>
      </c>
      <c r="V452" s="75">
        <v>15</v>
      </c>
      <c r="W452" s="50">
        <f t="shared" si="50"/>
        <v>20</v>
      </c>
      <c r="X452" s="50">
        <f t="shared" si="51"/>
        <v>10</v>
      </c>
      <c r="Z452" s="23" t="str">
        <f t="shared" si="49"/>
        <v>M85×4</v>
      </c>
      <c r="AA452" s="24" t="s">
        <v>135</v>
      </c>
      <c r="AB452" s="24"/>
      <c r="AC452" s="24"/>
      <c r="AD452" s="23">
        <v>85</v>
      </c>
      <c r="AE452" s="23">
        <v>4</v>
      </c>
      <c r="AF452" s="24">
        <v>60</v>
      </c>
      <c r="AG452" s="29" t="s">
        <v>209</v>
      </c>
      <c r="AH452" s="29">
        <f>INDEX(공차방식!$C$6:$D$29,MATCH(AE452,공차방식!$B$6:$B$29,0),MATCH(RIGHT(AG452,1),공차방식!$C$5:$D$5,0))/1000</f>
        <v>0</v>
      </c>
      <c r="AI452" s="24">
        <f t="shared" ca="1" si="52"/>
        <v>82.716899999999995</v>
      </c>
      <c r="AJ452" s="24">
        <f t="shared" si="53"/>
        <v>82.401899999999998</v>
      </c>
      <c r="AK452" s="24">
        <f t="array" aca="1" ref="AK452" ca="1">ROUND(INDEX(공차방식!T$6:X$50,MATCH(AQ452&amp;AE452,공차방식!R$6:R$50&amp;공차방식!S$6:S$50,0),MATCH(VALUE(LEFT(AG452,1)),공차방식!T$5:X$5,0))/1000,4)</f>
        <v>0.315</v>
      </c>
      <c r="AL452" s="24">
        <f t="shared" si="54"/>
        <v>81.269900000000007</v>
      </c>
      <c r="AM452" s="24">
        <f t="shared" si="55"/>
        <v>80.669899999999998</v>
      </c>
      <c r="AN452" s="24">
        <f t="array" ref="AN452">ROUND(INDEX(공차방식!H$6:L$29,MATCH(AE452,공차방식!B$6:B$29,0),MATCH(VALUE(LEFT(AG452,1)),공차방식!H$5:L$5,0))/1000,4)</f>
        <v>0.6</v>
      </c>
      <c r="AO452" s="24">
        <v>83.524000000000001</v>
      </c>
      <c r="AQ452" s="39">
        <f ca="1">OFFSET(공차방식!R$5,COUNTIF(공차방식!R$6:R$50,"&lt;"&amp;AD452)+1,0)</f>
        <v>90</v>
      </c>
    </row>
    <row r="453" spans="2:43" ht="15" x14ac:dyDescent="0.3">
      <c r="B453" s="76" t="str">
        <f t="shared" si="48"/>
        <v>M18×2</v>
      </c>
      <c r="C453" s="77" t="s">
        <v>212</v>
      </c>
      <c r="D453" s="77" t="s">
        <v>221</v>
      </c>
      <c r="E453" s="74" t="s">
        <v>0</v>
      </c>
      <c r="F453" s="75">
        <v>18</v>
      </c>
      <c r="G453" s="75">
        <v>2</v>
      </c>
      <c r="H453" s="74" t="s">
        <v>133</v>
      </c>
      <c r="I453" s="87" t="s">
        <v>416</v>
      </c>
      <c r="J453" s="75" t="s">
        <v>315</v>
      </c>
      <c r="K453" s="58" t="s">
        <v>491</v>
      </c>
      <c r="L453" s="75">
        <v>18</v>
      </c>
      <c r="M453" s="75">
        <v>2</v>
      </c>
      <c r="N453" s="74">
        <v>60</v>
      </c>
      <c r="O453" s="101">
        <f t="array" ref="O453">IFERROR(INDEX($AD$11:$AO$1485,MATCH($B453&amp;$I453,$Z$11:$Z$1485&amp;$AG$11:$AG$1485,0),MATCH($C453,$AD$9:$AO$9,0)),"-")</f>
        <v>18</v>
      </c>
      <c r="P453" s="75">
        <v>30</v>
      </c>
      <c r="Q453" s="75">
        <v>2</v>
      </c>
      <c r="R453" s="101">
        <f t="array" ref="R453">IFERROR(INDEX($AD$11:$AO$1485,MATCH($B453&amp;$I453,$Z$11:$Z$1485&amp;$AG$11:$AG$1485,0),MATCH($D453,$AD$9:$AO$9,0)),"-")</f>
        <v>16.701000000000001</v>
      </c>
      <c r="S453" s="75">
        <v>23</v>
      </c>
      <c r="T453" s="75">
        <v>9</v>
      </c>
      <c r="U453" s="75">
        <v>5</v>
      </c>
      <c r="V453" s="75">
        <v>10</v>
      </c>
      <c r="W453" s="50">
        <f t="shared" si="50"/>
        <v>28</v>
      </c>
      <c r="X453" s="50">
        <f t="shared" si="51"/>
        <v>14</v>
      </c>
      <c r="Z453" s="23" t="str">
        <f t="shared" si="49"/>
        <v>M85×3</v>
      </c>
      <c r="AA453" s="24" t="s">
        <v>135</v>
      </c>
      <c r="AB453" s="24"/>
      <c r="AC453" s="24"/>
      <c r="AD453" s="23">
        <v>85</v>
      </c>
      <c r="AE453" s="23">
        <v>3</v>
      </c>
      <c r="AF453" s="24">
        <v>60</v>
      </c>
      <c r="AG453" s="29" t="s">
        <v>209</v>
      </c>
      <c r="AH453" s="29">
        <f>INDEX(공차방식!$C$6:$D$29,MATCH(AE453,공차방식!$B$6:$B$29,0),MATCH(RIGHT(AG453,1),공차방식!$C$5:$D$5,0))/1000</f>
        <v>0</v>
      </c>
      <c r="AI453" s="24">
        <f t="shared" ca="1" si="52"/>
        <v>83.331400000000002</v>
      </c>
      <c r="AJ453" s="24">
        <f t="shared" si="53"/>
        <v>83.051400000000001</v>
      </c>
      <c r="AK453" s="24">
        <f t="array" aca="1" ref="AK453" ca="1">ROUND(INDEX(공차방식!T$6:X$50,MATCH(AQ453&amp;AE453,공차방식!R$6:R$50&amp;공차방식!S$6:S$50,0),MATCH(VALUE(LEFT(AG453,1)),공차방식!T$5:X$5,0))/1000,4)</f>
        <v>0.28000000000000003</v>
      </c>
      <c r="AL453" s="24">
        <f t="shared" si="54"/>
        <v>82.252399999999994</v>
      </c>
      <c r="AM453" s="24">
        <f t="shared" si="55"/>
        <v>81.752399999999994</v>
      </c>
      <c r="AN453" s="24">
        <f t="array" ref="AN453">ROUND(INDEX(공차방식!H$6:L$29,MATCH(AE453,공차방식!B$6:B$29,0),MATCH(VALUE(LEFT(AG453,1)),공차방식!H$5:L$5,0))/1000,4)</f>
        <v>0.5</v>
      </c>
      <c r="AO453" s="24">
        <v>83.938000000000002</v>
      </c>
      <c r="AQ453" s="39">
        <f ca="1">OFFSET(공차방식!R$5,COUNTIF(공차방식!R$6:R$50,"&lt;"&amp;AD453)+1,0)</f>
        <v>90</v>
      </c>
    </row>
    <row r="454" spans="2:43" ht="15" x14ac:dyDescent="0.3">
      <c r="B454" s="76" t="str">
        <f t="shared" si="48"/>
        <v>M18×1.5</v>
      </c>
      <c r="C454" s="77" t="s">
        <v>212</v>
      </c>
      <c r="D454" s="77" t="s">
        <v>221</v>
      </c>
      <c r="E454" s="74" t="s">
        <v>0</v>
      </c>
      <c r="F454" s="75">
        <v>18</v>
      </c>
      <c r="G454" s="75">
        <v>1.5</v>
      </c>
      <c r="H454" s="74" t="s">
        <v>133</v>
      </c>
      <c r="I454" s="87" t="s">
        <v>416</v>
      </c>
      <c r="J454" s="75" t="s">
        <v>315</v>
      </c>
      <c r="K454" s="58" t="s">
        <v>491</v>
      </c>
      <c r="L454" s="75">
        <v>18</v>
      </c>
      <c r="M454" s="75">
        <v>1.5</v>
      </c>
      <c r="N454" s="74">
        <v>60</v>
      </c>
      <c r="O454" s="101">
        <f t="array" ref="O454">IFERROR(INDEX($AD$11:$AO$1485,MATCH($B454&amp;$I454,$Z$11:$Z$1485&amp;$AG$11:$AG$1485,0),MATCH($C454,$AD$9:$AO$9,0)),"-")</f>
        <v>18</v>
      </c>
      <c r="P454" s="75">
        <v>30</v>
      </c>
      <c r="Q454" s="75">
        <v>2</v>
      </c>
      <c r="R454" s="101">
        <f t="array" ref="R454">IFERROR(INDEX($AD$11:$AO$1485,MATCH($B454&amp;$I454,$Z$11:$Z$1485&amp;$AG$11:$AG$1485,0),MATCH($D454,$AD$9:$AO$9,0)),"-")</f>
        <v>17.025700000000001</v>
      </c>
      <c r="S454" s="75">
        <v>23</v>
      </c>
      <c r="T454" s="75">
        <v>9</v>
      </c>
      <c r="U454" s="75">
        <v>5</v>
      </c>
      <c r="V454" s="75">
        <v>12</v>
      </c>
      <c r="W454" s="50">
        <f t="shared" si="50"/>
        <v>28</v>
      </c>
      <c r="X454" s="50">
        <f t="shared" si="51"/>
        <v>14</v>
      </c>
      <c r="Z454" s="23" t="str">
        <f t="shared" si="49"/>
        <v>M85×2</v>
      </c>
      <c r="AA454" s="24" t="s">
        <v>135</v>
      </c>
      <c r="AB454" s="24"/>
      <c r="AC454" s="24"/>
      <c r="AD454" s="23">
        <v>85</v>
      </c>
      <c r="AE454" s="23">
        <v>2</v>
      </c>
      <c r="AF454" s="24">
        <v>60</v>
      </c>
      <c r="AG454" s="29" t="s">
        <v>209</v>
      </c>
      <c r="AH454" s="29">
        <f>INDEX(공차방식!$C$6:$D$29,MATCH(AE454,공차방식!$B$6:$B$29,0),MATCH(RIGHT(AG454,1),공차방식!$C$5:$D$5,0))/1000</f>
        <v>0</v>
      </c>
      <c r="AI454" s="24">
        <f t="shared" ca="1" si="52"/>
        <v>83.936999999999998</v>
      </c>
      <c r="AJ454" s="24">
        <f t="shared" si="53"/>
        <v>83.700999999999993</v>
      </c>
      <c r="AK454" s="24">
        <f t="array" aca="1" ref="AK454" ca="1">ROUND(INDEX(공차방식!T$6:X$50,MATCH(AQ454&amp;AE454,공차방식!R$6:R$50&amp;공차방식!S$6:S$50,0),MATCH(VALUE(LEFT(AG454,1)),공차방식!T$5:X$5,0))/1000,4)</f>
        <v>0.23599999999999999</v>
      </c>
      <c r="AL454" s="24">
        <f t="shared" si="54"/>
        <v>83.209900000000005</v>
      </c>
      <c r="AM454" s="24">
        <f t="shared" si="55"/>
        <v>82.834900000000005</v>
      </c>
      <c r="AN454" s="24">
        <f t="array" ref="AN454">ROUND(INDEX(공차방식!H$6:L$29,MATCH(AE454,공차방식!B$6:B$29,0),MATCH(VALUE(LEFT(AG454,1)),공차방식!H$5:L$5,0))/1000,4)</f>
        <v>0.375</v>
      </c>
      <c r="AO454" s="24">
        <v>84.343999999999994</v>
      </c>
      <c r="AQ454" s="39">
        <f ca="1">OFFSET(공차방식!R$5,COUNTIF(공차방식!R$6:R$50,"&lt;"&amp;AD454)+1,0)</f>
        <v>90</v>
      </c>
    </row>
    <row r="455" spans="2:43" ht="15" x14ac:dyDescent="0.3">
      <c r="B455" s="76" t="str">
        <f t="shared" si="48"/>
        <v>M18×1</v>
      </c>
      <c r="C455" s="77" t="s">
        <v>212</v>
      </c>
      <c r="D455" s="77" t="s">
        <v>221</v>
      </c>
      <c r="E455" s="74" t="s">
        <v>0</v>
      </c>
      <c r="F455" s="75">
        <v>18</v>
      </c>
      <c r="G455" s="75">
        <v>1</v>
      </c>
      <c r="H455" s="74" t="s">
        <v>133</v>
      </c>
      <c r="I455" s="87" t="s">
        <v>416</v>
      </c>
      <c r="J455" s="75" t="s">
        <v>315</v>
      </c>
      <c r="K455" s="58" t="s">
        <v>491</v>
      </c>
      <c r="L455" s="75">
        <v>18</v>
      </c>
      <c r="M455" s="75">
        <v>1</v>
      </c>
      <c r="N455" s="74">
        <v>60</v>
      </c>
      <c r="O455" s="101">
        <f t="array" ref="O455">IFERROR(INDEX($AD$11:$AO$1485,MATCH($B455&amp;$I455,$Z$11:$Z$1485&amp;$AG$11:$AG$1485,0),MATCH($C455,$AD$9:$AO$9,0)),"-")</f>
        <v>18</v>
      </c>
      <c r="P455" s="75">
        <v>22</v>
      </c>
      <c r="Q455" s="75">
        <v>2</v>
      </c>
      <c r="R455" s="101">
        <f t="array" ref="R455">IFERROR(INDEX($AD$11:$AO$1485,MATCH($B455&amp;$I455,$Z$11:$Z$1485&amp;$AG$11:$AG$1485,0),MATCH($D455,$AD$9:$AO$9,0)),"-")</f>
        <v>17.3505</v>
      </c>
      <c r="S455" s="75">
        <v>17</v>
      </c>
      <c r="T455" s="75">
        <v>7</v>
      </c>
      <c r="U455" s="75">
        <v>5</v>
      </c>
      <c r="V455" s="75">
        <v>15</v>
      </c>
      <c r="W455" s="50">
        <f t="shared" si="50"/>
        <v>20</v>
      </c>
      <c r="X455" s="50">
        <f t="shared" si="51"/>
        <v>10</v>
      </c>
      <c r="Z455" s="23" t="str">
        <f t="shared" si="49"/>
        <v>M90×6</v>
      </c>
      <c r="AA455" s="24" t="s">
        <v>135</v>
      </c>
      <c r="AB455" s="24"/>
      <c r="AC455" s="24"/>
      <c r="AD455" s="23">
        <v>90</v>
      </c>
      <c r="AE455" s="23">
        <v>6</v>
      </c>
      <c r="AF455" s="24">
        <v>60</v>
      </c>
      <c r="AG455" s="29" t="s">
        <v>209</v>
      </c>
      <c r="AH455" s="29">
        <f>INDEX(공차방식!$C$6:$D$29,MATCH(AE455,공차방식!$B$6:$B$29,0),MATCH(RIGHT(AG455,1),공차방식!$C$5:$D$5,0))/1000</f>
        <v>0</v>
      </c>
      <c r="AI455" s="24">
        <f t="shared" ca="1" si="52"/>
        <v>86.477900000000005</v>
      </c>
      <c r="AJ455" s="24">
        <f t="shared" si="53"/>
        <v>86.102900000000005</v>
      </c>
      <c r="AK455" s="24">
        <f t="array" aca="1" ref="AK455" ca="1">ROUND(INDEX(공차방식!T$6:X$50,MATCH(AQ455&amp;AE455,공차방식!R$6:R$50&amp;공차방식!S$6:S$50,0),MATCH(VALUE(LEFT(AG455,1)),공차방식!T$5:X$5,0))/1000,4)</f>
        <v>0.375</v>
      </c>
      <c r="AL455" s="24">
        <f t="shared" si="54"/>
        <v>84.3048</v>
      </c>
      <c r="AM455" s="24">
        <f t="shared" si="55"/>
        <v>83.504800000000003</v>
      </c>
      <c r="AN455" s="24">
        <f t="array" ref="AN455">ROUND(INDEX(공차방식!H$6:L$29,MATCH(AE455,공차방식!B$6:B$29,0),MATCH(VALUE(LEFT(AG455,1)),공차방식!H$5:L$5,0))/1000,4)</f>
        <v>0.8</v>
      </c>
      <c r="AO455" s="24">
        <v>87.686999999999998</v>
      </c>
      <c r="AQ455" s="39">
        <f ca="1">OFFSET(공차방식!R$5,COUNTIF(공차방식!R$6:R$50,"&lt;"&amp;AD455)+1,0)</f>
        <v>90</v>
      </c>
    </row>
    <row r="456" spans="2:43" ht="15" x14ac:dyDescent="0.3">
      <c r="B456" s="76" t="str">
        <f t="shared" si="48"/>
        <v>M20×2</v>
      </c>
      <c r="C456" s="77" t="s">
        <v>212</v>
      </c>
      <c r="D456" s="77" t="s">
        <v>221</v>
      </c>
      <c r="E456" s="74" t="s">
        <v>0</v>
      </c>
      <c r="F456" s="75">
        <v>20</v>
      </c>
      <c r="G456" s="75">
        <v>2</v>
      </c>
      <c r="H456" s="74" t="s">
        <v>133</v>
      </c>
      <c r="I456" s="87" t="s">
        <v>416</v>
      </c>
      <c r="J456" s="75" t="s">
        <v>315</v>
      </c>
      <c r="K456" s="58" t="s">
        <v>491</v>
      </c>
      <c r="L456" s="75">
        <v>20</v>
      </c>
      <c r="M456" s="75">
        <v>2</v>
      </c>
      <c r="N456" s="74">
        <v>60</v>
      </c>
      <c r="O456" s="101">
        <f t="array" ref="O456">IFERROR(INDEX($AD$11:$AO$1485,MATCH($B456&amp;$I456,$Z$11:$Z$1485&amp;$AG$11:$AG$1485,0),MATCH($C456,$AD$9:$AO$9,0)),"-")</f>
        <v>20</v>
      </c>
      <c r="P456" s="75">
        <v>30</v>
      </c>
      <c r="Q456" s="75">
        <v>2</v>
      </c>
      <c r="R456" s="101">
        <f t="array" ref="R456">IFERROR(INDEX($AD$11:$AO$1485,MATCH($B456&amp;$I456,$Z$11:$Z$1485&amp;$AG$11:$AG$1485,0),MATCH($D456,$AD$9:$AO$9,0)),"-")</f>
        <v>18.701000000000001</v>
      </c>
      <c r="S456" s="75">
        <v>23</v>
      </c>
      <c r="T456" s="75">
        <v>9</v>
      </c>
      <c r="U456" s="75">
        <v>5</v>
      </c>
      <c r="V456" s="75">
        <v>10</v>
      </c>
      <c r="W456" s="50">
        <f t="shared" si="50"/>
        <v>28</v>
      </c>
      <c r="X456" s="50">
        <f t="shared" si="51"/>
        <v>14</v>
      </c>
      <c r="Z456" s="23" t="str">
        <f t="shared" si="49"/>
        <v>M90×4</v>
      </c>
      <c r="AA456" s="24" t="s">
        <v>135</v>
      </c>
      <c r="AB456" s="24"/>
      <c r="AC456" s="24"/>
      <c r="AD456" s="23">
        <v>90</v>
      </c>
      <c r="AE456" s="23">
        <v>4</v>
      </c>
      <c r="AF456" s="24">
        <v>60</v>
      </c>
      <c r="AG456" s="29" t="s">
        <v>209</v>
      </c>
      <c r="AH456" s="29">
        <f>INDEX(공차방식!$C$6:$D$29,MATCH(AE456,공차방식!$B$6:$B$29,0),MATCH(RIGHT(AG456,1),공차방식!$C$5:$D$5,0))/1000</f>
        <v>0</v>
      </c>
      <c r="AI456" s="24">
        <f t="shared" ca="1" si="52"/>
        <v>87.716899999999995</v>
      </c>
      <c r="AJ456" s="24">
        <f t="shared" si="53"/>
        <v>87.401899999999998</v>
      </c>
      <c r="AK456" s="24">
        <f t="array" aca="1" ref="AK456" ca="1">ROUND(INDEX(공차방식!T$6:X$50,MATCH(AQ456&amp;AE456,공차방식!R$6:R$50&amp;공차방식!S$6:S$50,0),MATCH(VALUE(LEFT(AG456,1)),공차방식!T$5:X$5,0))/1000,4)</f>
        <v>0.315</v>
      </c>
      <c r="AL456" s="24">
        <f t="shared" si="54"/>
        <v>86.269900000000007</v>
      </c>
      <c r="AM456" s="24">
        <f t="shared" si="55"/>
        <v>85.669899999999998</v>
      </c>
      <c r="AN456" s="24">
        <f t="array" ref="AN456">ROUND(INDEX(공차방식!H$6:L$29,MATCH(AE456,공차방식!B$6:B$29,0),MATCH(VALUE(LEFT(AG456,1)),공차방식!H$5:L$5,0))/1000,4)</f>
        <v>0.6</v>
      </c>
      <c r="AO456" s="24">
        <v>88.524000000000001</v>
      </c>
      <c r="AQ456" s="39">
        <f ca="1">OFFSET(공차방식!R$5,COUNTIF(공차방식!R$6:R$50,"&lt;"&amp;AD456)+1,0)</f>
        <v>90</v>
      </c>
    </row>
    <row r="457" spans="2:43" ht="15" x14ac:dyDescent="0.3">
      <c r="B457" s="76" t="str">
        <f t="shared" si="48"/>
        <v>M20×1.5</v>
      </c>
      <c r="C457" s="77" t="s">
        <v>212</v>
      </c>
      <c r="D457" s="77" t="s">
        <v>221</v>
      </c>
      <c r="E457" s="74" t="s">
        <v>0</v>
      </c>
      <c r="F457" s="75">
        <v>20</v>
      </c>
      <c r="G457" s="75">
        <v>1.5</v>
      </c>
      <c r="H457" s="74" t="s">
        <v>133</v>
      </c>
      <c r="I457" s="87" t="s">
        <v>416</v>
      </c>
      <c r="J457" s="75" t="s">
        <v>315</v>
      </c>
      <c r="K457" s="58" t="s">
        <v>491</v>
      </c>
      <c r="L457" s="75">
        <v>20</v>
      </c>
      <c r="M457" s="75">
        <v>1.5</v>
      </c>
      <c r="N457" s="74">
        <v>60</v>
      </c>
      <c r="O457" s="101">
        <f t="array" ref="O457">IFERROR(INDEX($AD$11:$AO$1485,MATCH($B457&amp;$I457,$Z$11:$Z$1485&amp;$AG$11:$AG$1485,0),MATCH($C457,$AD$9:$AO$9,0)),"-")</f>
        <v>20</v>
      </c>
      <c r="P457" s="75">
        <v>30</v>
      </c>
      <c r="Q457" s="75">
        <v>2</v>
      </c>
      <c r="R457" s="101">
        <f t="array" ref="R457">IFERROR(INDEX($AD$11:$AO$1485,MATCH($B457&amp;$I457,$Z$11:$Z$1485&amp;$AG$11:$AG$1485,0),MATCH($D457,$AD$9:$AO$9,0)),"-")</f>
        <v>19.025700000000001</v>
      </c>
      <c r="S457" s="75">
        <v>23</v>
      </c>
      <c r="T457" s="75">
        <v>9</v>
      </c>
      <c r="U457" s="75">
        <v>5</v>
      </c>
      <c r="V457" s="75">
        <v>12</v>
      </c>
      <c r="W457" s="50">
        <f t="shared" si="50"/>
        <v>28</v>
      </c>
      <c r="X457" s="50">
        <f t="shared" si="51"/>
        <v>14</v>
      </c>
      <c r="Z457" s="23" t="str">
        <f t="shared" si="49"/>
        <v>M90×3</v>
      </c>
      <c r="AA457" s="24" t="s">
        <v>135</v>
      </c>
      <c r="AB457" s="24"/>
      <c r="AC457" s="24"/>
      <c r="AD457" s="23">
        <v>90</v>
      </c>
      <c r="AE457" s="23">
        <v>3</v>
      </c>
      <c r="AF457" s="24">
        <v>60</v>
      </c>
      <c r="AG457" s="29" t="s">
        <v>209</v>
      </c>
      <c r="AH457" s="29">
        <f>INDEX(공차방식!$C$6:$D$29,MATCH(AE457,공차방식!$B$6:$B$29,0),MATCH(RIGHT(AG457,1),공차방식!$C$5:$D$5,0))/1000</f>
        <v>0</v>
      </c>
      <c r="AI457" s="24">
        <f t="shared" ca="1" si="52"/>
        <v>88.331400000000002</v>
      </c>
      <c r="AJ457" s="24">
        <f t="shared" si="53"/>
        <v>88.051400000000001</v>
      </c>
      <c r="AK457" s="24">
        <f t="array" aca="1" ref="AK457" ca="1">ROUND(INDEX(공차방식!T$6:X$50,MATCH(AQ457&amp;AE457,공차방식!R$6:R$50&amp;공차방식!S$6:S$50,0),MATCH(VALUE(LEFT(AG457,1)),공차방식!T$5:X$5,0))/1000,4)</f>
        <v>0.28000000000000003</v>
      </c>
      <c r="AL457" s="24">
        <f t="shared" si="54"/>
        <v>87.252399999999994</v>
      </c>
      <c r="AM457" s="24">
        <f t="shared" si="55"/>
        <v>86.752399999999994</v>
      </c>
      <c r="AN457" s="24">
        <f t="array" ref="AN457">ROUND(INDEX(공차방식!H$6:L$29,MATCH(AE457,공차방식!B$6:B$29,0),MATCH(VALUE(LEFT(AG457,1)),공차방식!H$5:L$5,0))/1000,4)</f>
        <v>0.5</v>
      </c>
      <c r="AO457" s="24">
        <v>88.938000000000002</v>
      </c>
      <c r="AQ457" s="39">
        <f ca="1">OFFSET(공차방식!R$5,COUNTIF(공차방식!R$6:R$50,"&lt;"&amp;AD457)+1,0)</f>
        <v>90</v>
      </c>
    </row>
    <row r="458" spans="2:43" ht="15" x14ac:dyDescent="0.3">
      <c r="B458" s="76" t="str">
        <f t="shared" si="48"/>
        <v>M20×1</v>
      </c>
      <c r="C458" s="77" t="s">
        <v>212</v>
      </c>
      <c r="D458" s="77" t="s">
        <v>221</v>
      </c>
      <c r="E458" s="74" t="s">
        <v>0</v>
      </c>
      <c r="F458" s="75">
        <v>20</v>
      </c>
      <c r="G458" s="75">
        <v>1</v>
      </c>
      <c r="H458" s="74" t="s">
        <v>133</v>
      </c>
      <c r="I458" s="87" t="s">
        <v>416</v>
      </c>
      <c r="J458" s="75" t="s">
        <v>315</v>
      </c>
      <c r="K458" s="58" t="s">
        <v>491</v>
      </c>
      <c r="L458" s="75">
        <v>20</v>
      </c>
      <c r="M458" s="75">
        <v>1</v>
      </c>
      <c r="N458" s="74">
        <v>60</v>
      </c>
      <c r="O458" s="101">
        <f t="array" ref="O458">IFERROR(INDEX($AD$11:$AO$1485,MATCH($B458&amp;$I458,$Z$11:$Z$1485&amp;$AG$11:$AG$1485,0),MATCH($C458,$AD$9:$AO$9,0)),"-")</f>
        <v>20</v>
      </c>
      <c r="P458" s="75">
        <v>22</v>
      </c>
      <c r="Q458" s="75">
        <v>2</v>
      </c>
      <c r="R458" s="101">
        <f t="array" ref="R458">IFERROR(INDEX($AD$11:$AO$1485,MATCH($B458&amp;$I458,$Z$11:$Z$1485&amp;$AG$11:$AG$1485,0),MATCH($D458,$AD$9:$AO$9,0)),"-")</f>
        <v>19.3505</v>
      </c>
      <c r="S458" s="75">
        <v>17</v>
      </c>
      <c r="T458" s="75">
        <v>7</v>
      </c>
      <c r="U458" s="75">
        <v>5</v>
      </c>
      <c r="V458" s="75">
        <v>15</v>
      </c>
      <c r="W458" s="50">
        <f t="shared" si="50"/>
        <v>20</v>
      </c>
      <c r="X458" s="50">
        <f t="shared" si="51"/>
        <v>10</v>
      </c>
      <c r="Z458" s="23" t="str">
        <f t="shared" si="49"/>
        <v>M90×2</v>
      </c>
      <c r="AA458" s="24" t="s">
        <v>135</v>
      </c>
      <c r="AB458" s="24"/>
      <c r="AC458" s="24"/>
      <c r="AD458" s="23">
        <v>90</v>
      </c>
      <c r="AE458" s="23">
        <v>2</v>
      </c>
      <c r="AF458" s="24">
        <v>60</v>
      </c>
      <c r="AG458" s="29" t="s">
        <v>209</v>
      </c>
      <c r="AH458" s="29">
        <f>INDEX(공차방식!$C$6:$D$29,MATCH(AE458,공차방식!$B$6:$B$29,0),MATCH(RIGHT(AG458,1),공차방식!$C$5:$D$5,0))/1000</f>
        <v>0</v>
      </c>
      <c r="AI458" s="24">
        <f t="shared" ca="1" si="52"/>
        <v>88.936999999999998</v>
      </c>
      <c r="AJ458" s="24">
        <f t="shared" si="53"/>
        <v>88.700999999999993</v>
      </c>
      <c r="AK458" s="24">
        <f t="array" aca="1" ref="AK458" ca="1">ROUND(INDEX(공차방식!T$6:X$50,MATCH(AQ458&amp;AE458,공차방식!R$6:R$50&amp;공차방식!S$6:S$50,0),MATCH(VALUE(LEFT(AG458,1)),공차방식!T$5:X$5,0))/1000,4)</f>
        <v>0.23599999999999999</v>
      </c>
      <c r="AL458" s="24">
        <f t="shared" si="54"/>
        <v>88.209900000000005</v>
      </c>
      <c r="AM458" s="24">
        <f t="shared" si="55"/>
        <v>87.834900000000005</v>
      </c>
      <c r="AN458" s="24">
        <f t="array" ref="AN458">ROUND(INDEX(공차방식!H$6:L$29,MATCH(AE458,공차방식!B$6:B$29,0),MATCH(VALUE(LEFT(AG458,1)),공차방식!H$5:L$5,0))/1000,4)</f>
        <v>0.375</v>
      </c>
      <c r="AO458" s="24">
        <v>89.343999999999994</v>
      </c>
      <c r="AQ458" s="39">
        <f ca="1">OFFSET(공차방식!R$5,COUNTIF(공차방식!R$6:R$50,"&lt;"&amp;AD458)+1,0)</f>
        <v>90</v>
      </c>
    </row>
    <row r="459" spans="2:43" ht="15" x14ac:dyDescent="0.3">
      <c r="B459" s="76" t="str">
        <f t="shared" ref="B459:B522" si="56">CONCATENATE(E459,L459,"×",G459)</f>
        <v>M22×2</v>
      </c>
      <c r="C459" s="77" t="s">
        <v>212</v>
      </c>
      <c r="D459" s="77" t="s">
        <v>221</v>
      </c>
      <c r="E459" s="74" t="s">
        <v>0</v>
      </c>
      <c r="F459" s="75">
        <v>22</v>
      </c>
      <c r="G459" s="75">
        <v>2</v>
      </c>
      <c r="H459" s="74" t="s">
        <v>133</v>
      </c>
      <c r="I459" s="87" t="s">
        <v>416</v>
      </c>
      <c r="J459" s="75" t="s">
        <v>315</v>
      </c>
      <c r="K459" s="58" t="s">
        <v>491</v>
      </c>
      <c r="L459" s="75">
        <v>22</v>
      </c>
      <c r="M459" s="75">
        <v>2</v>
      </c>
      <c r="N459" s="74">
        <v>60</v>
      </c>
      <c r="O459" s="101">
        <f t="array" ref="O459">IFERROR(INDEX($AD$11:$AO$1485,MATCH($B459&amp;$I459,$Z$11:$Z$1485&amp;$AG$11:$AG$1485,0),MATCH($C459,$AD$9:$AO$9,0)),"-")</f>
        <v>22</v>
      </c>
      <c r="P459" s="75">
        <v>30</v>
      </c>
      <c r="Q459" s="75">
        <v>2</v>
      </c>
      <c r="R459" s="101">
        <f t="array" ref="R459">IFERROR(INDEX($AD$11:$AO$1485,MATCH($B459&amp;$I459,$Z$11:$Z$1485&amp;$AG$11:$AG$1485,0),MATCH($D459,$AD$9:$AO$9,0)),"-")</f>
        <v>20.701000000000001</v>
      </c>
      <c r="S459" s="75">
        <v>23</v>
      </c>
      <c r="T459" s="75">
        <v>9</v>
      </c>
      <c r="U459" s="75">
        <v>5</v>
      </c>
      <c r="V459" s="75">
        <v>10</v>
      </c>
      <c r="W459" s="50">
        <f t="shared" si="50"/>
        <v>28</v>
      </c>
      <c r="X459" s="50">
        <f t="shared" si="51"/>
        <v>14</v>
      </c>
      <c r="Z459" s="23" t="str">
        <f t="shared" ref="Z459:Z522" si="57">CONCATENATE(AA459,AD459,"×",AE459)</f>
        <v>M95×6</v>
      </c>
      <c r="AA459" s="24" t="s">
        <v>135</v>
      </c>
      <c r="AB459" s="24"/>
      <c r="AC459" s="24"/>
      <c r="AD459" s="23">
        <v>95</v>
      </c>
      <c r="AE459" s="23">
        <v>6</v>
      </c>
      <c r="AF459" s="24">
        <v>60</v>
      </c>
      <c r="AG459" s="29" t="s">
        <v>209</v>
      </c>
      <c r="AH459" s="29">
        <f>INDEX(공차방식!$C$6:$D$29,MATCH(AE459,공차방식!$B$6:$B$29,0),MATCH(RIGHT(AG459,1),공차방식!$C$5:$D$5,0))/1000</f>
        <v>0</v>
      </c>
      <c r="AI459" s="24">
        <f t="shared" ca="1" si="52"/>
        <v>91.502899999999997</v>
      </c>
      <c r="AJ459" s="24">
        <f t="shared" si="53"/>
        <v>91.102900000000005</v>
      </c>
      <c r="AK459" s="24">
        <f t="array" aca="1" ref="AK459" ca="1">ROUND(INDEX(공차방식!T$6:X$50,MATCH(AQ459&amp;AE459,공차방식!R$6:R$50&amp;공차방식!S$6:S$50,0),MATCH(VALUE(LEFT(AG459,1)),공차방식!T$5:X$5,0))/1000,4)</f>
        <v>0.4</v>
      </c>
      <c r="AL459" s="24">
        <f t="shared" si="54"/>
        <v>89.3048</v>
      </c>
      <c r="AM459" s="24">
        <f t="shared" si="55"/>
        <v>88.504800000000003</v>
      </c>
      <c r="AN459" s="24">
        <f t="array" ref="AN459">ROUND(INDEX(공차방식!H$6:L$29,MATCH(AE459,공차방식!B$6:B$29,0),MATCH(VALUE(LEFT(AG459,1)),공차방식!H$5:L$5,0))/1000,4)</f>
        <v>0.8</v>
      </c>
      <c r="AO459" s="24">
        <v>92.712000000000003</v>
      </c>
      <c r="AQ459" s="39">
        <f ca="1">OFFSET(공차방식!R$5,COUNTIF(공차방식!R$6:R$50,"&lt;"&amp;AD459)+1,0)</f>
        <v>180</v>
      </c>
    </row>
    <row r="460" spans="2:43" ht="15" x14ac:dyDescent="0.3">
      <c r="B460" s="76" t="str">
        <f t="shared" si="56"/>
        <v>M22×1.5</v>
      </c>
      <c r="C460" s="77" t="s">
        <v>212</v>
      </c>
      <c r="D460" s="77" t="s">
        <v>221</v>
      </c>
      <c r="E460" s="74" t="s">
        <v>0</v>
      </c>
      <c r="F460" s="75">
        <v>22</v>
      </c>
      <c r="G460" s="75">
        <v>1.5</v>
      </c>
      <c r="H460" s="74" t="s">
        <v>133</v>
      </c>
      <c r="I460" s="87" t="s">
        <v>416</v>
      </c>
      <c r="J460" s="75" t="s">
        <v>315</v>
      </c>
      <c r="K460" s="58" t="s">
        <v>491</v>
      </c>
      <c r="L460" s="75">
        <v>22</v>
      </c>
      <c r="M460" s="75">
        <v>1.5</v>
      </c>
      <c r="N460" s="74">
        <v>60</v>
      </c>
      <c r="O460" s="101">
        <f t="array" ref="O460">IFERROR(INDEX($AD$11:$AO$1485,MATCH($B460&amp;$I460,$Z$11:$Z$1485&amp;$AG$11:$AG$1485,0),MATCH($C460,$AD$9:$AO$9,0)),"-")</f>
        <v>22</v>
      </c>
      <c r="P460" s="75">
        <v>30</v>
      </c>
      <c r="Q460" s="75">
        <v>2</v>
      </c>
      <c r="R460" s="101">
        <f t="array" ref="R460">IFERROR(INDEX($AD$11:$AO$1485,MATCH($B460&amp;$I460,$Z$11:$Z$1485&amp;$AG$11:$AG$1485,0),MATCH($D460,$AD$9:$AO$9,0)),"-")</f>
        <v>21.025700000000001</v>
      </c>
      <c r="S460" s="75">
        <v>23</v>
      </c>
      <c r="T460" s="75">
        <v>9</v>
      </c>
      <c r="U460" s="75">
        <v>5</v>
      </c>
      <c r="V460" s="75">
        <v>12</v>
      </c>
      <c r="W460" s="50">
        <f t="shared" ref="W460:W523" si="58">IF(P460="-","-",P460-Q460)</f>
        <v>28</v>
      </c>
      <c r="X460" s="50">
        <f t="shared" ref="X460:X523" si="59">S460-T460</f>
        <v>14</v>
      </c>
      <c r="Z460" s="23" t="str">
        <f t="shared" si="57"/>
        <v>M95×4</v>
      </c>
      <c r="AA460" s="24" t="s">
        <v>135</v>
      </c>
      <c r="AB460" s="24"/>
      <c r="AC460" s="24"/>
      <c r="AD460" s="23">
        <v>95</v>
      </c>
      <c r="AE460" s="23">
        <v>4</v>
      </c>
      <c r="AF460" s="24">
        <v>60</v>
      </c>
      <c r="AG460" s="29" t="s">
        <v>209</v>
      </c>
      <c r="AH460" s="29">
        <f>INDEX(공차방식!$C$6:$D$29,MATCH(AE460,공차방식!$B$6:$B$29,0),MATCH(RIGHT(AG460,1),공차방식!$C$5:$D$5,0))/1000</f>
        <v>0</v>
      </c>
      <c r="AI460" s="24">
        <f t="shared" ref="AI460:AI523" ca="1" si="60">ROUND(AJ460+AK460,4)</f>
        <v>92.736900000000006</v>
      </c>
      <c r="AJ460" s="24">
        <f t="shared" ref="AJ460:AJ523" si="61">ROUND(AD460-0.649519*AE460,4)</f>
        <v>92.401899999999998</v>
      </c>
      <c r="AK460" s="24">
        <f t="array" aca="1" ref="AK460" ca="1">ROUND(INDEX(공차방식!T$6:X$50,MATCH(AQ460&amp;AE460,공차방식!R$6:R$50&amp;공차방식!S$6:S$50,0),MATCH(VALUE(LEFT(AG460,1)),공차방식!T$5:X$5,0))/1000,4)</f>
        <v>0.33500000000000002</v>
      </c>
      <c r="AL460" s="24">
        <f t="shared" ref="AL460:AL523" si="62">ROUND(AM460+AN460,4)</f>
        <v>91.269900000000007</v>
      </c>
      <c r="AM460" s="24">
        <f t="shared" ref="AM460:AM523" si="63">ROUND(AD460-1.082532*AE460,4)</f>
        <v>90.669899999999998</v>
      </c>
      <c r="AN460" s="24">
        <f t="array" ref="AN460">ROUND(INDEX(공차방식!H$6:L$29,MATCH(AE460,공차방식!B$6:B$29,0),MATCH(VALUE(LEFT(AG460,1)),공차방식!H$5:L$5,0))/1000,4)</f>
        <v>0.6</v>
      </c>
      <c r="AO460" s="24">
        <v>93.546000000000006</v>
      </c>
      <c r="AQ460" s="39">
        <f ca="1">OFFSET(공차방식!R$5,COUNTIF(공차방식!R$6:R$50,"&lt;"&amp;AD460)+1,0)</f>
        <v>180</v>
      </c>
    </row>
    <row r="461" spans="2:43" ht="15" x14ac:dyDescent="0.3">
      <c r="B461" s="76" t="str">
        <f t="shared" si="56"/>
        <v>M22×1</v>
      </c>
      <c r="C461" s="77" t="s">
        <v>212</v>
      </c>
      <c r="D461" s="77" t="s">
        <v>221</v>
      </c>
      <c r="E461" s="74" t="s">
        <v>0</v>
      </c>
      <c r="F461" s="75">
        <v>22</v>
      </c>
      <c r="G461" s="75">
        <v>1</v>
      </c>
      <c r="H461" s="74" t="s">
        <v>133</v>
      </c>
      <c r="I461" s="87" t="s">
        <v>416</v>
      </c>
      <c r="J461" s="75" t="s">
        <v>315</v>
      </c>
      <c r="K461" s="58" t="s">
        <v>491</v>
      </c>
      <c r="L461" s="75">
        <v>22</v>
      </c>
      <c r="M461" s="75">
        <v>1</v>
      </c>
      <c r="N461" s="74">
        <v>60</v>
      </c>
      <c r="O461" s="101">
        <f t="array" ref="O461">IFERROR(INDEX($AD$11:$AO$1485,MATCH($B461&amp;$I461,$Z$11:$Z$1485&amp;$AG$11:$AG$1485,0),MATCH($C461,$AD$9:$AO$9,0)),"-")</f>
        <v>22</v>
      </c>
      <c r="P461" s="75">
        <v>22</v>
      </c>
      <c r="Q461" s="75">
        <v>2</v>
      </c>
      <c r="R461" s="101">
        <f t="array" ref="R461">IFERROR(INDEX($AD$11:$AO$1485,MATCH($B461&amp;$I461,$Z$11:$Z$1485&amp;$AG$11:$AG$1485,0),MATCH($D461,$AD$9:$AO$9,0)),"-")</f>
        <v>21.3505</v>
      </c>
      <c r="S461" s="75">
        <v>17</v>
      </c>
      <c r="T461" s="75">
        <v>7</v>
      </c>
      <c r="U461" s="75">
        <v>5</v>
      </c>
      <c r="V461" s="75">
        <v>15</v>
      </c>
      <c r="W461" s="50">
        <f t="shared" si="58"/>
        <v>20</v>
      </c>
      <c r="X461" s="50">
        <f t="shared" si="59"/>
        <v>10</v>
      </c>
      <c r="Z461" s="23" t="str">
        <f t="shared" si="57"/>
        <v>M95×3</v>
      </c>
      <c r="AA461" s="24" t="s">
        <v>135</v>
      </c>
      <c r="AB461" s="24"/>
      <c r="AC461" s="24"/>
      <c r="AD461" s="23">
        <v>95</v>
      </c>
      <c r="AE461" s="23">
        <v>3</v>
      </c>
      <c r="AF461" s="24">
        <v>60</v>
      </c>
      <c r="AG461" s="29" t="s">
        <v>209</v>
      </c>
      <c r="AH461" s="29">
        <f>INDEX(공차방식!$C$6:$D$29,MATCH(AE461,공차방식!$B$6:$B$29,0),MATCH(RIGHT(AG461,1),공차방식!$C$5:$D$5,0))/1000</f>
        <v>0</v>
      </c>
      <c r="AI461" s="24">
        <f t="shared" ca="1" si="60"/>
        <v>93.351399999999998</v>
      </c>
      <c r="AJ461" s="24">
        <f t="shared" si="61"/>
        <v>93.051400000000001</v>
      </c>
      <c r="AK461" s="24">
        <f t="array" aca="1" ref="AK461" ca="1">ROUND(INDEX(공차방식!T$6:X$50,MATCH(AQ461&amp;AE461,공차방식!R$6:R$50&amp;공차방식!S$6:S$50,0),MATCH(VALUE(LEFT(AG461,1)),공차방식!T$5:X$5,0))/1000,4)</f>
        <v>0.3</v>
      </c>
      <c r="AL461" s="24">
        <f t="shared" si="62"/>
        <v>92.252399999999994</v>
      </c>
      <c r="AM461" s="24">
        <f t="shared" si="63"/>
        <v>91.752399999999994</v>
      </c>
      <c r="AN461" s="24">
        <f t="array" ref="AN461">ROUND(INDEX(공차방식!H$6:L$29,MATCH(AE461,공차방식!B$6:B$29,0),MATCH(VALUE(LEFT(AG461,1)),공차방식!H$5:L$5,0))/1000,4)</f>
        <v>0.5</v>
      </c>
      <c r="AO461" s="24">
        <v>93.957999999999998</v>
      </c>
      <c r="AQ461" s="39">
        <f ca="1">OFFSET(공차방식!R$5,COUNTIF(공차방식!R$6:R$50,"&lt;"&amp;AD461)+1,0)</f>
        <v>180</v>
      </c>
    </row>
    <row r="462" spans="2:43" ht="15" x14ac:dyDescent="0.3">
      <c r="B462" s="76" t="str">
        <f t="shared" si="56"/>
        <v>M24×2</v>
      </c>
      <c r="C462" s="77" t="s">
        <v>212</v>
      </c>
      <c r="D462" s="77" t="s">
        <v>221</v>
      </c>
      <c r="E462" s="74" t="s">
        <v>0</v>
      </c>
      <c r="F462" s="75">
        <v>24</v>
      </c>
      <c r="G462" s="75">
        <v>2</v>
      </c>
      <c r="H462" s="74" t="s">
        <v>133</v>
      </c>
      <c r="I462" s="87" t="s">
        <v>416</v>
      </c>
      <c r="J462" s="75" t="s">
        <v>315</v>
      </c>
      <c r="K462" s="58" t="s">
        <v>491</v>
      </c>
      <c r="L462" s="75">
        <v>24</v>
      </c>
      <c r="M462" s="75">
        <v>2</v>
      </c>
      <c r="N462" s="74">
        <v>60</v>
      </c>
      <c r="O462" s="101">
        <f t="array" ref="O462">IFERROR(INDEX($AD$11:$AO$1485,MATCH($B462&amp;$I462,$Z$11:$Z$1485&amp;$AG$11:$AG$1485,0),MATCH($C462,$AD$9:$AO$9,0)),"-")</f>
        <v>24</v>
      </c>
      <c r="P462" s="75">
        <v>30</v>
      </c>
      <c r="Q462" s="75">
        <v>2</v>
      </c>
      <c r="R462" s="101">
        <f t="array" ref="R462">IFERROR(INDEX($AD$11:$AO$1485,MATCH($B462&amp;$I462,$Z$11:$Z$1485&amp;$AG$11:$AG$1485,0),MATCH($D462,$AD$9:$AO$9,0)),"-")</f>
        <v>22.701000000000001</v>
      </c>
      <c r="S462" s="75">
        <v>23</v>
      </c>
      <c r="T462" s="75">
        <v>9</v>
      </c>
      <c r="U462" s="75">
        <v>5</v>
      </c>
      <c r="V462" s="75">
        <v>10</v>
      </c>
      <c r="W462" s="50">
        <f t="shared" si="58"/>
        <v>28</v>
      </c>
      <c r="X462" s="50">
        <f t="shared" si="59"/>
        <v>14</v>
      </c>
      <c r="Z462" s="23" t="str">
        <f t="shared" si="57"/>
        <v>M95×2</v>
      </c>
      <c r="AA462" s="24" t="s">
        <v>135</v>
      </c>
      <c r="AB462" s="24"/>
      <c r="AC462" s="24"/>
      <c r="AD462" s="23">
        <v>95</v>
      </c>
      <c r="AE462" s="23">
        <v>2</v>
      </c>
      <c r="AF462" s="24">
        <v>60</v>
      </c>
      <c r="AG462" s="29" t="s">
        <v>209</v>
      </c>
      <c r="AH462" s="29">
        <f>INDEX(공차방식!$C$6:$D$29,MATCH(AE462,공차방식!$B$6:$B$29,0),MATCH(RIGHT(AG462,1),공차방식!$C$5:$D$5,0))/1000</f>
        <v>0</v>
      </c>
      <c r="AI462" s="24">
        <f t="shared" ca="1" si="60"/>
        <v>93.950999999999993</v>
      </c>
      <c r="AJ462" s="24">
        <f t="shared" si="61"/>
        <v>93.700999999999993</v>
      </c>
      <c r="AK462" s="24">
        <f t="array" aca="1" ref="AK462" ca="1">ROUND(INDEX(공차방식!T$6:X$50,MATCH(AQ462&amp;AE462,공차방식!R$6:R$50&amp;공차방식!S$6:S$50,0),MATCH(VALUE(LEFT(AG462,1)),공차방식!T$5:X$5,0))/1000,4)</f>
        <v>0.25</v>
      </c>
      <c r="AL462" s="24">
        <f t="shared" si="62"/>
        <v>93.209900000000005</v>
      </c>
      <c r="AM462" s="24">
        <f t="shared" si="63"/>
        <v>92.834900000000005</v>
      </c>
      <c r="AN462" s="24">
        <f t="array" ref="AN462">ROUND(INDEX(공차방식!H$6:L$29,MATCH(AE462,공차방식!B$6:B$29,0),MATCH(VALUE(LEFT(AG462,1)),공차방식!H$5:L$5,0))/1000,4)</f>
        <v>0.375</v>
      </c>
      <c r="AO462" s="24">
        <v>94.358000000000004</v>
      </c>
      <c r="AQ462" s="39">
        <f ca="1">OFFSET(공차방식!R$5,COUNTIF(공차방식!R$6:R$50,"&lt;"&amp;AD462)+1,0)</f>
        <v>180</v>
      </c>
    </row>
    <row r="463" spans="2:43" ht="15" x14ac:dyDescent="0.3">
      <c r="B463" s="76" t="str">
        <f t="shared" si="56"/>
        <v>M24×1.5</v>
      </c>
      <c r="C463" s="77" t="s">
        <v>212</v>
      </c>
      <c r="D463" s="77" t="s">
        <v>221</v>
      </c>
      <c r="E463" s="74" t="s">
        <v>0</v>
      </c>
      <c r="F463" s="75">
        <v>24</v>
      </c>
      <c r="G463" s="75">
        <v>1.5</v>
      </c>
      <c r="H463" s="74" t="s">
        <v>133</v>
      </c>
      <c r="I463" s="87" t="s">
        <v>416</v>
      </c>
      <c r="J463" s="75" t="s">
        <v>315</v>
      </c>
      <c r="K463" s="58" t="s">
        <v>491</v>
      </c>
      <c r="L463" s="75">
        <v>24</v>
      </c>
      <c r="M463" s="75">
        <v>1.5</v>
      </c>
      <c r="N463" s="74">
        <v>60</v>
      </c>
      <c r="O463" s="101">
        <f t="array" ref="O463">IFERROR(INDEX($AD$11:$AO$1485,MATCH($B463&amp;$I463,$Z$11:$Z$1485&amp;$AG$11:$AG$1485,0),MATCH($C463,$AD$9:$AO$9,0)),"-")</f>
        <v>24</v>
      </c>
      <c r="P463" s="75">
        <v>30</v>
      </c>
      <c r="Q463" s="75">
        <v>2</v>
      </c>
      <c r="R463" s="101">
        <f t="array" ref="R463">IFERROR(INDEX($AD$11:$AO$1485,MATCH($B463&amp;$I463,$Z$11:$Z$1485&amp;$AG$11:$AG$1485,0),MATCH($D463,$AD$9:$AO$9,0)),"-")</f>
        <v>23.025700000000001</v>
      </c>
      <c r="S463" s="75">
        <v>23</v>
      </c>
      <c r="T463" s="75">
        <v>9</v>
      </c>
      <c r="U463" s="75">
        <v>5</v>
      </c>
      <c r="V463" s="75">
        <v>12</v>
      </c>
      <c r="W463" s="50">
        <f t="shared" si="58"/>
        <v>28</v>
      </c>
      <c r="X463" s="50">
        <f t="shared" si="59"/>
        <v>14</v>
      </c>
      <c r="Z463" s="23" t="str">
        <f t="shared" si="57"/>
        <v>M100×6</v>
      </c>
      <c r="AA463" s="24" t="s">
        <v>135</v>
      </c>
      <c r="AB463" s="24"/>
      <c r="AC463" s="24"/>
      <c r="AD463" s="23">
        <v>100</v>
      </c>
      <c r="AE463" s="23">
        <v>6</v>
      </c>
      <c r="AF463" s="24">
        <v>60</v>
      </c>
      <c r="AG463" s="29" t="s">
        <v>209</v>
      </c>
      <c r="AH463" s="29">
        <f>INDEX(공차방식!$C$6:$D$29,MATCH(AE463,공차방식!$B$6:$B$29,0),MATCH(RIGHT(AG463,1),공차방식!$C$5:$D$5,0))/1000</f>
        <v>0</v>
      </c>
      <c r="AI463" s="24">
        <f t="shared" ca="1" si="60"/>
        <v>96.502899999999997</v>
      </c>
      <c r="AJ463" s="24">
        <f t="shared" si="61"/>
        <v>96.102900000000005</v>
      </c>
      <c r="AK463" s="24">
        <f t="array" aca="1" ref="AK463" ca="1">ROUND(INDEX(공차방식!T$6:X$50,MATCH(AQ463&amp;AE463,공차방식!R$6:R$50&amp;공차방식!S$6:S$50,0),MATCH(VALUE(LEFT(AG463,1)),공차방식!T$5:X$5,0))/1000,4)</f>
        <v>0.4</v>
      </c>
      <c r="AL463" s="24">
        <f t="shared" si="62"/>
        <v>94.3048</v>
      </c>
      <c r="AM463" s="24">
        <f t="shared" si="63"/>
        <v>93.504800000000003</v>
      </c>
      <c r="AN463" s="24">
        <f t="array" ref="AN463">ROUND(INDEX(공차방식!H$6:L$29,MATCH(AE463,공차방식!B$6:B$29,0),MATCH(VALUE(LEFT(AG463,1)),공차방식!H$5:L$5,0))/1000,4)</f>
        <v>0.8</v>
      </c>
      <c r="AO463" s="24">
        <v>97.712000000000003</v>
      </c>
      <c r="AQ463" s="39">
        <f ca="1">OFFSET(공차방식!R$5,COUNTIF(공차방식!R$6:R$50,"&lt;"&amp;AD463)+1,0)</f>
        <v>180</v>
      </c>
    </row>
    <row r="464" spans="2:43" ht="15" x14ac:dyDescent="0.3">
      <c r="B464" s="76" t="str">
        <f t="shared" si="56"/>
        <v>M24×1</v>
      </c>
      <c r="C464" s="77" t="s">
        <v>212</v>
      </c>
      <c r="D464" s="77" t="s">
        <v>221</v>
      </c>
      <c r="E464" s="74" t="s">
        <v>0</v>
      </c>
      <c r="F464" s="75">
        <v>24</v>
      </c>
      <c r="G464" s="75">
        <v>1</v>
      </c>
      <c r="H464" s="74" t="s">
        <v>133</v>
      </c>
      <c r="I464" s="87" t="s">
        <v>416</v>
      </c>
      <c r="J464" s="75" t="s">
        <v>315</v>
      </c>
      <c r="K464" s="58" t="s">
        <v>491</v>
      </c>
      <c r="L464" s="75">
        <v>24</v>
      </c>
      <c r="M464" s="75">
        <v>1</v>
      </c>
      <c r="N464" s="74">
        <v>60</v>
      </c>
      <c r="O464" s="101">
        <f t="array" ref="O464">IFERROR(INDEX($AD$11:$AO$1485,MATCH($B464&amp;$I464,$Z$11:$Z$1485&amp;$AG$11:$AG$1485,0),MATCH($C464,$AD$9:$AO$9,0)),"-")</f>
        <v>24</v>
      </c>
      <c r="P464" s="75">
        <v>30</v>
      </c>
      <c r="Q464" s="75">
        <v>2</v>
      </c>
      <c r="R464" s="101">
        <f t="array" ref="R464">IFERROR(INDEX($AD$11:$AO$1485,MATCH($B464&amp;$I464,$Z$11:$Z$1485&amp;$AG$11:$AG$1485,0),MATCH($D464,$AD$9:$AO$9,0)),"-")</f>
        <v>23.3505</v>
      </c>
      <c r="S464" s="75">
        <v>23</v>
      </c>
      <c r="T464" s="75">
        <v>9</v>
      </c>
      <c r="U464" s="75">
        <v>5</v>
      </c>
      <c r="V464" s="75">
        <v>15</v>
      </c>
      <c r="W464" s="50">
        <f t="shared" si="58"/>
        <v>28</v>
      </c>
      <c r="X464" s="50">
        <f t="shared" si="59"/>
        <v>14</v>
      </c>
      <c r="Z464" s="23" t="str">
        <f t="shared" si="57"/>
        <v>M100×4</v>
      </c>
      <c r="AA464" s="24" t="s">
        <v>135</v>
      </c>
      <c r="AB464" s="24"/>
      <c r="AC464" s="24"/>
      <c r="AD464" s="23">
        <v>100</v>
      </c>
      <c r="AE464" s="23">
        <v>4</v>
      </c>
      <c r="AF464" s="24">
        <v>60</v>
      </c>
      <c r="AG464" s="29" t="s">
        <v>209</v>
      </c>
      <c r="AH464" s="29">
        <f>INDEX(공차방식!$C$6:$D$29,MATCH(AE464,공차방식!$B$6:$B$29,0),MATCH(RIGHT(AG464,1),공차방식!$C$5:$D$5,0))/1000</f>
        <v>0</v>
      </c>
      <c r="AI464" s="24">
        <f t="shared" ca="1" si="60"/>
        <v>97.736900000000006</v>
      </c>
      <c r="AJ464" s="24">
        <f t="shared" si="61"/>
        <v>97.401899999999998</v>
      </c>
      <c r="AK464" s="24">
        <f t="array" aca="1" ref="AK464" ca="1">ROUND(INDEX(공차방식!T$6:X$50,MATCH(AQ464&amp;AE464,공차방식!R$6:R$50&amp;공차방식!S$6:S$50,0),MATCH(VALUE(LEFT(AG464,1)),공차방식!T$5:X$5,0))/1000,4)</f>
        <v>0.33500000000000002</v>
      </c>
      <c r="AL464" s="24">
        <f t="shared" si="62"/>
        <v>96.269900000000007</v>
      </c>
      <c r="AM464" s="24">
        <f t="shared" si="63"/>
        <v>95.669899999999998</v>
      </c>
      <c r="AN464" s="24">
        <f t="array" ref="AN464">ROUND(INDEX(공차방식!H$6:L$29,MATCH(AE464,공차방식!B$6:B$29,0),MATCH(VALUE(LEFT(AG464,1)),공차방식!H$5:L$5,0))/1000,4)</f>
        <v>0.6</v>
      </c>
      <c r="AO464" s="24">
        <v>98.546000000000006</v>
      </c>
      <c r="AQ464" s="39">
        <f ca="1">OFFSET(공차방식!R$5,COUNTIF(공차방식!R$6:R$50,"&lt;"&amp;AD464)+1,0)</f>
        <v>180</v>
      </c>
    </row>
    <row r="465" spans="2:43" ht="15" x14ac:dyDescent="0.3">
      <c r="B465" s="76" t="str">
        <f t="shared" si="56"/>
        <v>M25×2</v>
      </c>
      <c r="C465" s="77" t="s">
        <v>212</v>
      </c>
      <c r="D465" s="77" t="s">
        <v>221</v>
      </c>
      <c r="E465" s="74" t="s">
        <v>0</v>
      </c>
      <c r="F465" s="75">
        <v>25</v>
      </c>
      <c r="G465" s="75">
        <v>2</v>
      </c>
      <c r="H465" s="74" t="s">
        <v>133</v>
      </c>
      <c r="I465" s="87" t="s">
        <v>416</v>
      </c>
      <c r="J465" s="75" t="s">
        <v>315</v>
      </c>
      <c r="K465" s="58" t="s">
        <v>491</v>
      </c>
      <c r="L465" s="75">
        <v>25</v>
      </c>
      <c r="M465" s="75">
        <v>2</v>
      </c>
      <c r="N465" s="74">
        <v>60</v>
      </c>
      <c r="O465" s="101">
        <f t="array" ref="O465">IFERROR(INDEX($AD$11:$AO$1485,MATCH($B465&amp;$I465,$Z$11:$Z$1485&amp;$AG$11:$AG$1485,0),MATCH($C465,$AD$9:$AO$9,0)),"-")</f>
        <v>25</v>
      </c>
      <c r="P465" s="75">
        <v>30</v>
      </c>
      <c r="Q465" s="75">
        <v>2</v>
      </c>
      <c r="R465" s="101">
        <f t="array" ref="R465">IFERROR(INDEX($AD$11:$AO$1485,MATCH($B465&amp;$I465,$Z$11:$Z$1485&amp;$AG$11:$AG$1485,0),MATCH($D465,$AD$9:$AO$9,0)),"-")</f>
        <v>23.701000000000001</v>
      </c>
      <c r="S465" s="75">
        <v>23</v>
      </c>
      <c r="T465" s="75">
        <v>9</v>
      </c>
      <c r="U465" s="75">
        <v>5</v>
      </c>
      <c r="V465" s="75">
        <v>10</v>
      </c>
      <c r="W465" s="50">
        <f t="shared" si="58"/>
        <v>28</v>
      </c>
      <c r="X465" s="50">
        <f t="shared" si="59"/>
        <v>14</v>
      </c>
      <c r="Z465" s="23" t="str">
        <f t="shared" si="57"/>
        <v>M100×3</v>
      </c>
      <c r="AA465" s="24" t="s">
        <v>135</v>
      </c>
      <c r="AB465" s="24"/>
      <c r="AC465" s="24"/>
      <c r="AD465" s="23">
        <v>100</v>
      </c>
      <c r="AE465" s="23">
        <v>3</v>
      </c>
      <c r="AF465" s="24">
        <v>60</v>
      </c>
      <c r="AG465" s="29" t="s">
        <v>209</v>
      </c>
      <c r="AH465" s="29">
        <f>INDEX(공차방식!$C$6:$D$29,MATCH(AE465,공차방식!$B$6:$B$29,0),MATCH(RIGHT(AG465,1),공차방식!$C$5:$D$5,0))/1000</f>
        <v>0</v>
      </c>
      <c r="AI465" s="24">
        <f t="shared" ca="1" si="60"/>
        <v>98.351399999999998</v>
      </c>
      <c r="AJ465" s="24">
        <f t="shared" si="61"/>
        <v>98.051400000000001</v>
      </c>
      <c r="AK465" s="24">
        <f t="array" aca="1" ref="AK465" ca="1">ROUND(INDEX(공차방식!T$6:X$50,MATCH(AQ465&amp;AE465,공차방식!R$6:R$50&amp;공차방식!S$6:S$50,0),MATCH(VALUE(LEFT(AG465,1)),공차방식!T$5:X$5,0))/1000,4)</f>
        <v>0.3</v>
      </c>
      <c r="AL465" s="24">
        <f t="shared" si="62"/>
        <v>97.252399999999994</v>
      </c>
      <c r="AM465" s="24">
        <f t="shared" si="63"/>
        <v>96.752399999999994</v>
      </c>
      <c r="AN465" s="24">
        <f t="array" ref="AN465">ROUND(INDEX(공차방식!H$6:L$29,MATCH(AE465,공차방식!B$6:B$29,0),MATCH(VALUE(LEFT(AG465,1)),공차방식!H$5:L$5,0))/1000,4)</f>
        <v>0.5</v>
      </c>
      <c r="AO465" s="24">
        <v>98.957999999999998</v>
      </c>
      <c r="AQ465" s="39">
        <f ca="1">OFFSET(공차방식!R$5,COUNTIF(공차방식!R$6:R$50,"&lt;"&amp;AD465)+1,0)</f>
        <v>180</v>
      </c>
    </row>
    <row r="466" spans="2:43" ht="15" x14ac:dyDescent="0.3">
      <c r="B466" s="76" t="str">
        <f t="shared" si="56"/>
        <v>M25×1.5</v>
      </c>
      <c r="C466" s="77" t="s">
        <v>212</v>
      </c>
      <c r="D466" s="77" t="s">
        <v>221</v>
      </c>
      <c r="E466" s="74" t="s">
        <v>0</v>
      </c>
      <c r="F466" s="75">
        <v>25</v>
      </c>
      <c r="G466" s="75">
        <v>1.5</v>
      </c>
      <c r="H466" s="74" t="s">
        <v>133</v>
      </c>
      <c r="I466" s="87" t="s">
        <v>416</v>
      </c>
      <c r="J466" s="75" t="s">
        <v>315</v>
      </c>
      <c r="K466" s="58" t="s">
        <v>491</v>
      </c>
      <c r="L466" s="75">
        <v>25</v>
      </c>
      <c r="M466" s="75">
        <v>1.5</v>
      </c>
      <c r="N466" s="74">
        <v>60</v>
      </c>
      <c r="O466" s="101">
        <f t="array" ref="O466">IFERROR(INDEX($AD$11:$AO$1485,MATCH($B466&amp;$I466,$Z$11:$Z$1485&amp;$AG$11:$AG$1485,0),MATCH($C466,$AD$9:$AO$9,0)),"-")</f>
        <v>25</v>
      </c>
      <c r="P466" s="75">
        <v>30</v>
      </c>
      <c r="Q466" s="75">
        <v>2</v>
      </c>
      <c r="R466" s="101">
        <f t="array" ref="R466">IFERROR(INDEX($AD$11:$AO$1485,MATCH($B466&amp;$I466,$Z$11:$Z$1485&amp;$AG$11:$AG$1485,0),MATCH($D466,$AD$9:$AO$9,0)),"-")</f>
        <v>24.025700000000001</v>
      </c>
      <c r="S466" s="75">
        <v>23</v>
      </c>
      <c r="T466" s="75">
        <v>9</v>
      </c>
      <c r="U466" s="75">
        <v>5</v>
      </c>
      <c r="V466" s="75">
        <v>12</v>
      </c>
      <c r="W466" s="50">
        <f t="shared" si="58"/>
        <v>28</v>
      </c>
      <c r="X466" s="50">
        <f t="shared" si="59"/>
        <v>14</v>
      </c>
      <c r="Z466" s="23" t="str">
        <f t="shared" si="57"/>
        <v>M100×2</v>
      </c>
      <c r="AA466" s="24" t="s">
        <v>135</v>
      </c>
      <c r="AB466" s="24"/>
      <c r="AC466" s="24"/>
      <c r="AD466" s="23">
        <v>100</v>
      </c>
      <c r="AE466" s="23">
        <v>2</v>
      </c>
      <c r="AF466" s="24">
        <v>60</v>
      </c>
      <c r="AG466" s="29" t="s">
        <v>209</v>
      </c>
      <c r="AH466" s="29">
        <f>INDEX(공차방식!$C$6:$D$29,MATCH(AE466,공차방식!$B$6:$B$29,0),MATCH(RIGHT(AG466,1),공차방식!$C$5:$D$5,0))/1000</f>
        <v>0</v>
      </c>
      <c r="AI466" s="24">
        <f t="shared" ca="1" si="60"/>
        <v>98.950999999999993</v>
      </c>
      <c r="AJ466" s="24">
        <f t="shared" si="61"/>
        <v>98.700999999999993</v>
      </c>
      <c r="AK466" s="24">
        <f t="array" aca="1" ref="AK466" ca="1">ROUND(INDEX(공차방식!T$6:X$50,MATCH(AQ466&amp;AE466,공차방식!R$6:R$50&amp;공차방식!S$6:S$50,0),MATCH(VALUE(LEFT(AG466,1)),공차방식!T$5:X$5,0))/1000,4)</f>
        <v>0.25</v>
      </c>
      <c r="AL466" s="24">
        <f t="shared" si="62"/>
        <v>98.209900000000005</v>
      </c>
      <c r="AM466" s="24">
        <f t="shared" si="63"/>
        <v>97.834900000000005</v>
      </c>
      <c r="AN466" s="24">
        <f t="array" ref="AN466">ROUND(INDEX(공차방식!H$6:L$29,MATCH(AE466,공차방식!B$6:B$29,0),MATCH(VALUE(LEFT(AG466,1)),공차방식!H$5:L$5,0))/1000,4)</f>
        <v>0.375</v>
      </c>
      <c r="AO466" s="24">
        <v>99.358000000000004</v>
      </c>
      <c r="AQ466" s="39">
        <f ca="1">OFFSET(공차방식!R$5,COUNTIF(공차방식!R$6:R$50,"&lt;"&amp;AD466)+1,0)</f>
        <v>180</v>
      </c>
    </row>
    <row r="467" spans="2:43" ht="15" x14ac:dyDescent="0.3">
      <c r="B467" s="76" t="str">
        <f t="shared" si="56"/>
        <v>M25×1</v>
      </c>
      <c r="C467" s="77" t="s">
        <v>212</v>
      </c>
      <c r="D467" s="77" t="s">
        <v>221</v>
      </c>
      <c r="E467" s="74" t="s">
        <v>0</v>
      </c>
      <c r="F467" s="75">
        <v>25</v>
      </c>
      <c r="G467" s="75">
        <v>1</v>
      </c>
      <c r="H467" s="74" t="s">
        <v>133</v>
      </c>
      <c r="I467" s="87" t="s">
        <v>416</v>
      </c>
      <c r="J467" s="75" t="s">
        <v>315</v>
      </c>
      <c r="K467" s="58" t="s">
        <v>491</v>
      </c>
      <c r="L467" s="75">
        <v>25</v>
      </c>
      <c r="M467" s="75">
        <v>1</v>
      </c>
      <c r="N467" s="74">
        <v>60</v>
      </c>
      <c r="O467" s="101">
        <f t="array" ref="O467">IFERROR(INDEX($AD$11:$AO$1485,MATCH($B467&amp;$I467,$Z$11:$Z$1485&amp;$AG$11:$AG$1485,0),MATCH($C467,$AD$9:$AO$9,0)),"-")</f>
        <v>25</v>
      </c>
      <c r="P467" s="75">
        <v>30</v>
      </c>
      <c r="Q467" s="75">
        <v>2</v>
      </c>
      <c r="R467" s="101">
        <f t="array" ref="R467">IFERROR(INDEX($AD$11:$AO$1485,MATCH($B467&amp;$I467,$Z$11:$Z$1485&amp;$AG$11:$AG$1485,0),MATCH($D467,$AD$9:$AO$9,0)),"-")</f>
        <v>24.3505</v>
      </c>
      <c r="S467" s="75">
        <v>23</v>
      </c>
      <c r="T467" s="75">
        <v>9</v>
      </c>
      <c r="U467" s="75">
        <v>5</v>
      </c>
      <c r="V467" s="75">
        <v>15</v>
      </c>
      <c r="W467" s="50">
        <f t="shared" si="58"/>
        <v>28</v>
      </c>
      <c r="X467" s="50">
        <f t="shared" si="59"/>
        <v>14</v>
      </c>
      <c r="Z467" s="23" t="str">
        <f t="shared" si="57"/>
        <v>M105×6</v>
      </c>
      <c r="AA467" s="24" t="s">
        <v>135</v>
      </c>
      <c r="AB467" s="24"/>
      <c r="AC467" s="24"/>
      <c r="AD467" s="23">
        <v>105</v>
      </c>
      <c r="AE467" s="23">
        <v>6</v>
      </c>
      <c r="AF467" s="24">
        <v>60</v>
      </c>
      <c r="AG467" s="29" t="s">
        <v>209</v>
      </c>
      <c r="AH467" s="29">
        <f>INDEX(공차방식!$C$6:$D$29,MATCH(AE467,공차방식!$B$6:$B$29,0),MATCH(RIGHT(AG467,1),공차방식!$C$5:$D$5,0))/1000</f>
        <v>0</v>
      </c>
      <c r="AI467" s="24">
        <f t="shared" ca="1" si="60"/>
        <v>101.5029</v>
      </c>
      <c r="AJ467" s="24">
        <f t="shared" si="61"/>
        <v>101.10290000000001</v>
      </c>
      <c r="AK467" s="24">
        <f t="array" aca="1" ref="AK467" ca="1">ROUND(INDEX(공차방식!T$6:X$50,MATCH(AQ467&amp;AE467,공차방식!R$6:R$50&amp;공차방식!S$6:S$50,0),MATCH(VALUE(LEFT(AG467,1)),공차방식!T$5:X$5,0))/1000,4)</f>
        <v>0.4</v>
      </c>
      <c r="AL467" s="24">
        <f t="shared" si="62"/>
        <v>99.3048</v>
      </c>
      <c r="AM467" s="24">
        <f t="shared" si="63"/>
        <v>98.504800000000003</v>
      </c>
      <c r="AN467" s="24">
        <f t="array" ref="AN467">ROUND(INDEX(공차방식!H$6:L$29,MATCH(AE467,공차방식!B$6:B$29,0),MATCH(VALUE(LEFT(AG467,1)),공차방식!H$5:L$5,0))/1000,4)</f>
        <v>0.8</v>
      </c>
      <c r="AO467" s="24">
        <v>102.712</v>
      </c>
      <c r="AQ467" s="39">
        <f ca="1">OFFSET(공차방식!R$5,COUNTIF(공차방식!R$6:R$50,"&lt;"&amp;AD467)+1,0)</f>
        <v>180</v>
      </c>
    </row>
    <row r="468" spans="2:43" ht="15" x14ac:dyDescent="0.3">
      <c r="B468" s="76" t="str">
        <f t="shared" si="56"/>
        <v>M26×1.5</v>
      </c>
      <c r="C468" s="77" t="s">
        <v>212</v>
      </c>
      <c r="D468" s="77" t="s">
        <v>221</v>
      </c>
      <c r="E468" s="74" t="s">
        <v>0</v>
      </c>
      <c r="F468" s="75">
        <v>26</v>
      </c>
      <c r="G468" s="75">
        <v>1.5</v>
      </c>
      <c r="H468" s="74" t="s">
        <v>133</v>
      </c>
      <c r="I468" s="87" t="s">
        <v>416</v>
      </c>
      <c r="J468" s="75" t="s">
        <v>315</v>
      </c>
      <c r="K468" s="58" t="s">
        <v>491</v>
      </c>
      <c r="L468" s="75">
        <v>26</v>
      </c>
      <c r="M468" s="75">
        <v>1.5</v>
      </c>
      <c r="N468" s="74">
        <v>60</v>
      </c>
      <c r="O468" s="101">
        <f t="array" ref="O468">IFERROR(INDEX($AD$11:$AO$1485,MATCH($B468&amp;$I468,$Z$11:$Z$1485&amp;$AG$11:$AG$1485,0),MATCH($C468,$AD$9:$AO$9,0)),"-")</f>
        <v>26</v>
      </c>
      <c r="P468" s="75">
        <v>30</v>
      </c>
      <c r="Q468" s="75">
        <v>2</v>
      </c>
      <c r="R468" s="101">
        <f t="array" ref="R468">IFERROR(INDEX($AD$11:$AO$1485,MATCH($B468&amp;$I468,$Z$11:$Z$1485&amp;$AG$11:$AG$1485,0),MATCH($D468,$AD$9:$AO$9,0)),"-")</f>
        <v>25.025700000000001</v>
      </c>
      <c r="S468" s="75">
        <v>23</v>
      </c>
      <c r="T468" s="75">
        <v>9</v>
      </c>
      <c r="U468" s="75">
        <v>5</v>
      </c>
      <c r="V468" s="75">
        <v>12</v>
      </c>
      <c r="W468" s="50">
        <f t="shared" si="58"/>
        <v>28</v>
      </c>
      <c r="X468" s="50">
        <f t="shared" si="59"/>
        <v>14</v>
      </c>
      <c r="Z468" s="23" t="str">
        <f t="shared" si="57"/>
        <v>M105×4</v>
      </c>
      <c r="AA468" s="24" t="s">
        <v>135</v>
      </c>
      <c r="AB468" s="24"/>
      <c r="AC468" s="24"/>
      <c r="AD468" s="23">
        <v>105</v>
      </c>
      <c r="AE468" s="23">
        <v>4</v>
      </c>
      <c r="AF468" s="24">
        <v>60</v>
      </c>
      <c r="AG468" s="29" t="s">
        <v>209</v>
      </c>
      <c r="AH468" s="29">
        <f>INDEX(공차방식!$C$6:$D$29,MATCH(AE468,공차방식!$B$6:$B$29,0),MATCH(RIGHT(AG468,1),공차방식!$C$5:$D$5,0))/1000</f>
        <v>0</v>
      </c>
      <c r="AI468" s="24">
        <f t="shared" ca="1" si="60"/>
        <v>102.73690000000001</v>
      </c>
      <c r="AJ468" s="24">
        <f t="shared" si="61"/>
        <v>102.4019</v>
      </c>
      <c r="AK468" s="24">
        <f t="array" aca="1" ref="AK468" ca="1">ROUND(INDEX(공차방식!T$6:X$50,MATCH(AQ468&amp;AE468,공차방식!R$6:R$50&amp;공차방식!S$6:S$50,0),MATCH(VALUE(LEFT(AG468,1)),공차방식!T$5:X$5,0))/1000,4)</f>
        <v>0.33500000000000002</v>
      </c>
      <c r="AL468" s="24">
        <f t="shared" si="62"/>
        <v>101.26990000000001</v>
      </c>
      <c r="AM468" s="24">
        <f t="shared" si="63"/>
        <v>100.6699</v>
      </c>
      <c r="AN468" s="24">
        <f t="array" ref="AN468">ROUND(INDEX(공차방식!H$6:L$29,MATCH(AE468,공차방식!B$6:B$29,0),MATCH(VALUE(LEFT(AG468,1)),공차방식!H$5:L$5,0))/1000,4)</f>
        <v>0.6</v>
      </c>
      <c r="AO468" s="24">
        <v>103.54600000000001</v>
      </c>
      <c r="AQ468" s="39">
        <f ca="1">OFFSET(공차방식!R$5,COUNTIF(공차방식!R$6:R$50,"&lt;"&amp;AD468)+1,0)</f>
        <v>180</v>
      </c>
    </row>
    <row r="469" spans="2:43" ht="15" x14ac:dyDescent="0.3">
      <c r="B469" s="76" t="str">
        <f t="shared" si="56"/>
        <v>M27×2</v>
      </c>
      <c r="C469" s="77" t="s">
        <v>212</v>
      </c>
      <c r="D469" s="77" t="s">
        <v>221</v>
      </c>
      <c r="E469" s="74" t="s">
        <v>0</v>
      </c>
      <c r="F469" s="75">
        <v>27</v>
      </c>
      <c r="G469" s="75">
        <v>2</v>
      </c>
      <c r="H469" s="74" t="s">
        <v>133</v>
      </c>
      <c r="I469" s="87" t="s">
        <v>416</v>
      </c>
      <c r="J469" s="75" t="s">
        <v>315</v>
      </c>
      <c r="K469" s="58" t="s">
        <v>491</v>
      </c>
      <c r="L469" s="75">
        <v>27</v>
      </c>
      <c r="M469" s="75">
        <v>2</v>
      </c>
      <c r="N469" s="74">
        <v>60</v>
      </c>
      <c r="O469" s="101">
        <f t="array" ref="O469">IFERROR(INDEX($AD$11:$AO$1485,MATCH($B469&amp;$I469,$Z$11:$Z$1485&amp;$AG$11:$AG$1485,0),MATCH($C469,$AD$9:$AO$9,0)),"-")</f>
        <v>27</v>
      </c>
      <c r="P469" s="75">
        <v>30</v>
      </c>
      <c r="Q469" s="75">
        <v>2</v>
      </c>
      <c r="R469" s="101">
        <f t="array" ref="R469">IFERROR(INDEX($AD$11:$AO$1485,MATCH($B469&amp;$I469,$Z$11:$Z$1485&amp;$AG$11:$AG$1485,0),MATCH($D469,$AD$9:$AO$9,0)),"-")</f>
        <v>25.701000000000001</v>
      </c>
      <c r="S469" s="75">
        <v>23</v>
      </c>
      <c r="T469" s="75">
        <v>9</v>
      </c>
      <c r="U469" s="75">
        <v>5</v>
      </c>
      <c r="V469" s="75">
        <v>10</v>
      </c>
      <c r="W469" s="50">
        <f t="shared" si="58"/>
        <v>28</v>
      </c>
      <c r="X469" s="50">
        <f t="shared" si="59"/>
        <v>14</v>
      </c>
      <c r="Z469" s="23" t="str">
        <f t="shared" si="57"/>
        <v>M105×3</v>
      </c>
      <c r="AA469" s="24" t="s">
        <v>135</v>
      </c>
      <c r="AB469" s="24"/>
      <c r="AC469" s="24"/>
      <c r="AD469" s="23">
        <v>105</v>
      </c>
      <c r="AE469" s="23">
        <v>3</v>
      </c>
      <c r="AF469" s="24">
        <v>60</v>
      </c>
      <c r="AG469" s="29" t="s">
        <v>209</v>
      </c>
      <c r="AH469" s="29">
        <f>INDEX(공차방식!$C$6:$D$29,MATCH(AE469,공차방식!$B$6:$B$29,0),MATCH(RIGHT(AG469,1),공차방식!$C$5:$D$5,0))/1000</f>
        <v>0</v>
      </c>
      <c r="AI469" s="24">
        <f t="shared" ca="1" si="60"/>
        <v>103.3514</v>
      </c>
      <c r="AJ469" s="24">
        <f t="shared" si="61"/>
        <v>103.0514</v>
      </c>
      <c r="AK469" s="24">
        <f t="array" aca="1" ref="AK469" ca="1">ROUND(INDEX(공차방식!T$6:X$50,MATCH(AQ469&amp;AE469,공차방식!R$6:R$50&amp;공차방식!S$6:S$50,0),MATCH(VALUE(LEFT(AG469,1)),공차방식!T$5:X$5,0))/1000,4)</f>
        <v>0.3</v>
      </c>
      <c r="AL469" s="24">
        <f t="shared" si="62"/>
        <v>102.25239999999999</v>
      </c>
      <c r="AM469" s="24">
        <f t="shared" si="63"/>
        <v>101.75239999999999</v>
      </c>
      <c r="AN469" s="24">
        <f t="array" ref="AN469">ROUND(INDEX(공차방식!H$6:L$29,MATCH(AE469,공차방식!B$6:B$29,0),MATCH(VALUE(LEFT(AG469,1)),공차방식!H$5:L$5,0))/1000,4)</f>
        <v>0.5</v>
      </c>
      <c r="AO469" s="24">
        <v>103.958</v>
      </c>
      <c r="AQ469" s="39">
        <f ca="1">OFFSET(공차방식!R$5,COUNTIF(공차방식!R$6:R$50,"&lt;"&amp;AD469)+1,0)</f>
        <v>180</v>
      </c>
    </row>
    <row r="470" spans="2:43" ht="15" x14ac:dyDescent="0.3">
      <c r="B470" s="76" t="str">
        <f t="shared" si="56"/>
        <v>M27×1.5</v>
      </c>
      <c r="C470" s="77" t="s">
        <v>212</v>
      </c>
      <c r="D470" s="77" t="s">
        <v>221</v>
      </c>
      <c r="E470" s="74" t="s">
        <v>0</v>
      </c>
      <c r="F470" s="75">
        <v>27</v>
      </c>
      <c r="G470" s="75">
        <v>1.5</v>
      </c>
      <c r="H470" s="74" t="s">
        <v>133</v>
      </c>
      <c r="I470" s="87" t="s">
        <v>416</v>
      </c>
      <c r="J470" s="75" t="s">
        <v>315</v>
      </c>
      <c r="K470" s="58" t="s">
        <v>491</v>
      </c>
      <c r="L470" s="75">
        <v>27</v>
      </c>
      <c r="M470" s="75">
        <v>1.5</v>
      </c>
      <c r="N470" s="74">
        <v>60</v>
      </c>
      <c r="O470" s="101">
        <f t="array" ref="O470">IFERROR(INDEX($AD$11:$AO$1485,MATCH($B470&amp;$I470,$Z$11:$Z$1485&amp;$AG$11:$AG$1485,0),MATCH($C470,$AD$9:$AO$9,0)),"-")</f>
        <v>27</v>
      </c>
      <c r="P470" s="75">
        <v>30</v>
      </c>
      <c r="Q470" s="75">
        <v>2</v>
      </c>
      <c r="R470" s="101">
        <f t="array" ref="R470">IFERROR(INDEX($AD$11:$AO$1485,MATCH($B470&amp;$I470,$Z$11:$Z$1485&amp;$AG$11:$AG$1485,0),MATCH($D470,$AD$9:$AO$9,0)),"-")</f>
        <v>26.025700000000001</v>
      </c>
      <c r="S470" s="75">
        <v>23</v>
      </c>
      <c r="T470" s="75">
        <v>9</v>
      </c>
      <c r="U470" s="75">
        <v>5</v>
      </c>
      <c r="V470" s="75">
        <v>12</v>
      </c>
      <c r="W470" s="50">
        <f t="shared" si="58"/>
        <v>28</v>
      </c>
      <c r="X470" s="50">
        <f t="shared" si="59"/>
        <v>14</v>
      </c>
      <c r="Z470" s="23" t="str">
        <f t="shared" si="57"/>
        <v>M105×2</v>
      </c>
      <c r="AA470" s="24" t="s">
        <v>135</v>
      </c>
      <c r="AB470" s="24"/>
      <c r="AC470" s="24"/>
      <c r="AD470" s="23">
        <v>105</v>
      </c>
      <c r="AE470" s="23">
        <v>2</v>
      </c>
      <c r="AF470" s="24">
        <v>60</v>
      </c>
      <c r="AG470" s="29" t="s">
        <v>209</v>
      </c>
      <c r="AH470" s="29">
        <f>INDEX(공차방식!$C$6:$D$29,MATCH(AE470,공차방식!$B$6:$B$29,0),MATCH(RIGHT(AG470,1),공차방식!$C$5:$D$5,0))/1000</f>
        <v>0</v>
      </c>
      <c r="AI470" s="24">
        <f t="shared" ca="1" si="60"/>
        <v>103.95099999999999</v>
      </c>
      <c r="AJ470" s="24">
        <f t="shared" si="61"/>
        <v>103.70099999999999</v>
      </c>
      <c r="AK470" s="24">
        <f t="array" aca="1" ref="AK470" ca="1">ROUND(INDEX(공차방식!T$6:X$50,MATCH(AQ470&amp;AE470,공차방식!R$6:R$50&amp;공차방식!S$6:S$50,0),MATCH(VALUE(LEFT(AG470,1)),공차방식!T$5:X$5,0))/1000,4)</f>
        <v>0.25</v>
      </c>
      <c r="AL470" s="24">
        <f t="shared" si="62"/>
        <v>103.2099</v>
      </c>
      <c r="AM470" s="24">
        <f t="shared" si="63"/>
        <v>102.8349</v>
      </c>
      <c r="AN470" s="24">
        <f t="array" ref="AN470">ROUND(INDEX(공차방식!H$6:L$29,MATCH(AE470,공차방식!B$6:B$29,0),MATCH(VALUE(LEFT(AG470,1)),공차방식!H$5:L$5,0))/1000,4)</f>
        <v>0.375</v>
      </c>
      <c r="AO470" s="24">
        <v>104.358</v>
      </c>
      <c r="AQ470" s="39">
        <f ca="1">OFFSET(공차방식!R$5,COUNTIF(공차방식!R$6:R$50,"&lt;"&amp;AD470)+1,0)</f>
        <v>180</v>
      </c>
    </row>
    <row r="471" spans="2:43" ht="15" x14ac:dyDescent="0.3">
      <c r="B471" s="76" t="str">
        <f t="shared" si="56"/>
        <v>M27×1</v>
      </c>
      <c r="C471" s="77" t="s">
        <v>212</v>
      </c>
      <c r="D471" s="77" t="s">
        <v>221</v>
      </c>
      <c r="E471" s="74" t="s">
        <v>0</v>
      </c>
      <c r="F471" s="75">
        <v>27</v>
      </c>
      <c r="G471" s="75">
        <v>1</v>
      </c>
      <c r="H471" s="74" t="s">
        <v>133</v>
      </c>
      <c r="I471" s="87" t="s">
        <v>416</v>
      </c>
      <c r="J471" s="75" t="s">
        <v>315</v>
      </c>
      <c r="K471" s="58" t="s">
        <v>491</v>
      </c>
      <c r="L471" s="75">
        <v>27</v>
      </c>
      <c r="M471" s="75">
        <v>1</v>
      </c>
      <c r="N471" s="74">
        <v>60</v>
      </c>
      <c r="O471" s="101">
        <f t="array" ref="O471">IFERROR(INDEX($AD$11:$AO$1485,MATCH($B471&amp;$I471,$Z$11:$Z$1485&amp;$AG$11:$AG$1485,0),MATCH($C471,$AD$9:$AO$9,0)),"-")</f>
        <v>27</v>
      </c>
      <c r="P471" s="75">
        <v>30</v>
      </c>
      <c r="Q471" s="75">
        <v>2</v>
      </c>
      <c r="R471" s="101">
        <f t="array" ref="R471">IFERROR(INDEX($AD$11:$AO$1485,MATCH($B471&amp;$I471,$Z$11:$Z$1485&amp;$AG$11:$AG$1485,0),MATCH($D471,$AD$9:$AO$9,0)),"-")</f>
        <v>26.3505</v>
      </c>
      <c r="S471" s="75">
        <v>23</v>
      </c>
      <c r="T471" s="75">
        <v>9</v>
      </c>
      <c r="U471" s="75">
        <v>5</v>
      </c>
      <c r="V471" s="75">
        <v>15</v>
      </c>
      <c r="W471" s="50">
        <f t="shared" si="58"/>
        <v>28</v>
      </c>
      <c r="X471" s="50">
        <f t="shared" si="59"/>
        <v>14</v>
      </c>
      <c r="Z471" s="23" t="str">
        <f t="shared" si="57"/>
        <v>M110×6</v>
      </c>
      <c r="AA471" s="24" t="s">
        <v>135</v>
      </c>
      <c r="AB471" s="24"/>
      <c r="AC471" s="24"/>
      <c r="AD471" s="23">
        <v>110</v>
      </c>
      <c r="AE471" s="23">
        <v>6</v>
      </c>
      <c r="AF471" s="24">
        <v>60</v>
      </c>
      <c r="AG471" s="29" t="s">
        <v>209</v>
      </c>
      <c r="AH471" s="29">
        <f>INDEX(공차방식!$C$6:$D$29,MATCH(AE471,공차방식!$B$6:$B$29,0),MATCH(RIGHT(AG471,1),공차방식!$C$5:$D$5,0))/1000</f>
        <v>0</v>
      </c>
      <c r="AI471" s="24">
        <f t="shared" ca="1" si="60"/>
        <v>106.5029</v>
      </c>
      <c r="AJ471" s="24">
        <f t="shared" si="61"/>
        <v>106.10290000000001</v>
      </c>
      <c r="AK471" s="24">
        <f t="array" aca="1" ref="AK471" ca="1">ROUND(INDEX(공차방식!T$6:X$50,MATCH(AQ471&amp;AE471,공차방식!R$6:R$50&amp;공차방식!S$6:S$50,0),MATCH(VALUE(LEFT(AG471,1)),공차방식!T$5:X$5,0))/1000,4)</f>
        <v>0.4</v>
      </c>
      <c r="AL471" s="24">
        <f t="shared" si="62"/>
        <v>104.3048</v>
      </c>
      <c r="AM471" s="24">
        <f t="shared" si="63"/>
        <v>103.5048</v>
      </c>
      <c r="AN471" s="24">
        <f t="array" ref="AN471">ROUND(INDEX(공차방식!H$6:L$29,MATCH(AE471,공차방식!B$6:B$29,0),MATCH(VALUE(LEFT(AG471,1)),공차방식!H$5:L$5,0))/1000,4)</f>
        <v>0.8</v>
      </c>
      <c r="AO471" s="24">
        <v>107.712</v>
      </c>
      <c r="AQ471" s="39">
        <f ca="1">OFFSET(공차방식!R$5,COUNTIF(공차방식!R$6:R$50,"&lt;"&amp;AD471)+1,0)</f>
        <v>180</v>
      </c>
    </row>
    <row r="472" spans="2:43" ht="15" x14ac:dyDescent="0.3">
      <c r="B472" s="76" t="str">
        <f t="shared" si="56"/>
        <v>M28×2</v>
      </c>
      <c r="C472" s="77" t="s">
        <v>212</v>
      </c>
      <c r="D472" s="77" t="s">
        <v>221</v>
      </c>
      <c r="E472" s="74" t="s">
        <v>0</v>
      </c>
      <c r="F472" s="75">
        <v>28</v>
      </c>
      <c r="G472" s="75">
        <v>2</v>
      </c>
      <c r="H472" s="74" t="s">
        <v>133</v>
      </c>
      <c r="I472" s="87" t="s">
        <v>416</v>
      </c>
      <c r="J472" s="75" t="s">
        <v>315</v>
      </c>
      <c r="K472" s="58" t="s">
        <v>491</v>
      </c>
      <c r="L472" s="75">
        <v>28</v>
      </c>
      <c r="M472" s="75">
        <v>2</v>
      </c>
      <c r="N472" s="74">
        <v>60</v>
      </c>
      <c r="O472" s="101">
        <f t="array" ref="O472">IFERROR(INDEX($AD$11:$AO$1485,MATCH($B472&amp;$I472,$Z$11:$Z$1485&amp;$AG$11:$AG$1485,0),MATCH($C472,$AD$9:$AO$9,0)),"-")</f>
        <v>28</v>
      </c>
      <c r="P472" s="75">
        <v>30</v>
      </c>
      <c r="Q472" s="75">
        <v>2</v>
      </c>
      <c r="R472" s="101">
        <f t="array" ref="R472">IFERROR(INDEX($AD$11:$AO$1485,MATCH($B472&amp;$I472,$Z$11:$Z$1485&amp;$AG$11:$AG$1485,0),MATCH($D472,$AD$9:$AO$9,0)),"-")</f>
        <v>26.701000000000001</v>
      </c>
      <c r="S472" s="75">
        <v>23</v>
      </c>
      <c r="T472" s="75">
        <v>9</v>
      </c>
      <c r="U472" s="75">
        <v>5</v>
      </c>
      <c r="V472" s="75">
        <v>10</v>
      </c>
      <c r="W472" s="50">
        <f t="shared" si="58"/>
        <v>28</v>
      </c>
      <c r="X472" s="50">
        <f t="shared" si="59"/>
        <v>14</v>
      </c>
      <c r="Z472" s="23" t="str">
        <f t="shared" si="57"/>
        <v>M110×4</v>
      </c>
      <c r="AA472" s="24" t="s">
        <v>135</v>
      </c>
      <c r="AB472" s="24"/>
      <c r="AC472" s="24"/>
      <c r="AD472" s="23">
        <v>110</v>
      </c>
      <c r="AE472" s="23">
        <v>4</v>
      </c>
      <c r="AF472" s="24">
        <v>60</v>
      </c>
      <c r="AG472" s="29" t="s">
        <v>209</v>
      </c>
      <c r="AH472" s="29">
        <f>INDEX(공차방식!$C$6:$D$29,MATCH(AE472,공차방식!$B$6:$B$29,0),MATCH(RIGHT(AG472,1),공차방식!$C$5:$D$5,0))/1000</f>
        <v>0</v>
      </c>
      <c r="AI472" s="24">
        <f t="shared" ca="1" si="60"/>
        <v>107.73690000000001</v>
      </c>
      <c r="AJ472" s="24">
        <f t="shared" si="61"/>
        <v>107.4019</v>
      </c>
      <c r="AK472" s="24">
        <f t="array" aca="1" ref="AK472" ca="1">ROUND(INDEX(공차방식!T$6:X$50,MATCH(AQ472&amp;AE472,공차방식!R$6:R$50&amp;공차방식!S$6:S$50,0),MATCH(VALUE(LEFT(AG472,1)),공차방식!T$5:X$5,0))/1000,4)</f>
        <v>0.33500000000000002</v>
      </c>
      <c r="AL472" s="24">
        <f t="shared" si="62"/>
        <v>106.26990000000001</v>
      </c>
      <c r="AM472" s="24">
        <f t="shared" si="63"/>
        <v>105.6699</v>
      </c>
      <c r="AN472" s="24">
        <f t="array" ref="AN472">ROUND(INDEX(공차방식!H$6:L$29,MATCH(AE472,공차방식!B$6:B$29,0),MATCH(VALUE(LEFT(AG472,1)),공차방식!H$5:L$5,0))/1000,4)</f>
        <v>0.6</v>
      </c>
      <c r="AO472" s="24">
        <v>108.54600000000001</v>
      </c>
      <c r="AQ472" s="39">
        <f ca="1">OFFSET(공차방식!R$5,COUNTIF(공차방식!R$6:R$50,"&lt;"&amp;AD472)+1,0)</f>
        <v>180</v>
      </c>
    </row>
    <row r="473" spans="2:43" ht="15" x14ac:dyDescent="0.3">
      <c r="B473" s="76" t="str">
        <f t="shared" si="56"/>
        <v>M28×1.5</v>
      </c>
      <c r="C473" s="77" t="s">
        <v>212</v>
      </c>
      <c r="D473" s="77" t="s">
        <v>221</v>
      </c>
      <c r="E473" s="74" t="s">
        <v>0</v>
      </c>
      <c r="F473" s="75">
        <v>28</v>
      </c>
      <c r="G473" s="75">
        <v>1.5</v>
      </c>
      <c r="H473" s="74" t="s">
        <v>133</v>
      </c>
      <c r="I473" s="87" t="s">
        <v>416</v>
      </c>
      <c r="J473" s="75" t="s">
        <v>315</v>
      </c>
      <c r="K473" s="58" t="s">
        <v>491</v>
      </c>
      <c r="L473" s="75">
        <v>28</v>
      </c>
      <c r="M473" s="75">
        <v>1.5</v>
      </c>
      <c r="N473" s="74">
        <v>60</v>
      </c>
      <c r="O473" s="101">
        <f t="array" ref="O473">IFERROR(INDEX($AD$11:$AO$1485,MATCH($B473&amp;$I473,$Z$11:$Z$1485&amp;$AG$11:$AG$1485,0),MATCH($C473,$AD$9:$AO$9,0)),"-")</f>
        <v>28</v>
      </c>
      <c r="P473" s="75">
        <v>30</v>
      </c>
      <c r="Q473" s="75">
        <v>2</v>
      </c>
      <c r="R473" s="101">
        <f t="array" ref="R473">IFERROR(INDEX($AD$11:$AO$1485,MATCH($B473&amp;$I473,$Z$11:$Z$1485&amp;$AG$11:$AG$1485,0),MATCH($D473,$AD$9:$AO$9,0)),"-")</f>
        <v>27.025700000000001</v>
      </c>
      <c r="S473" s="75">
        <v>23</v>
      </c>
      <c r="T473" s="75">
        <v>9</v>
      </c>
      <c r="U473" s="75">
        <v>5</v>
      </c>
      <c r="V473" s="75">
        <v>12</v>
      </c>
      <c r="W473" s="50">
        <f t="shared" si="58"/>
        <v>28</v>
      </c>
      <c r="X473" s="50">
        <f t="shared" si="59"/>
        <v>14</v>
      </c>
      <c r="Z473" s="23" t="str">
        <f t="shared" si="57"/>
        <v>M110×3</v>
      </c>
      <c r="AA473" s="24" t="s">
        <v>135</v>
      </c>
      <c r="AB473" s="24"/>
      <c r="AC473" s="24"/>
      <c r="AD473" s="23">
        <v>110</v>
      </c>
      <c r="AE473" s="23">
        <v>3</v>
      </c>
      <c r="AF473" s="24">
        <v>60</v>
      </c>
      <c r="AG473" s="29" t="s">
        <v>209</v>
      </c>
      <c r="AH473" s="29">
        <f>INDEX(공차방식!$C$6:$D$29,MATCH(AE473,공차방식!$B$6:$B$29,0),MATCH(RIGHT(AG473,1),공차방식!$C$5:$D$5,0))/1000</f>
        <v>0</v>
      </c>
      <c r="AI473" s="24">
        <f t="shared" ca="1" si="60"/>
        <v>108.3514</v>
      </c>
      <c r="AJ473" s="24">
        <f t="shared" si="61"/>
        <v>108.0514</v>
      </c>
      <c r="AK473" s="24">
        <f t="array" aca="1" ref="AK473" ca="1">ROUND(INDEX(공차방식!T$6:X$50,MATCH(AQ473&amp;AE473,공차방식!R$6:R$50&amp;공차방식!S$6:S$50,0),MATCH(VALUE(LEFT(AG473,1)),공차방식!T$5:X$5,0))/1000,4)</f>
        <v>0.3</v>
      </c>
      <c r="AL473" s="24">
        <f t="shared" si="62"/>
        <v>107.25239999999999</v>
      </c>
      <c r="AM473" s="24">
        <f t="shared" si="63"/>
        <v>106.75239999999999</v>
      </c>
      <c r="AN473" s="24">
        <f t="array" ref="AN473">ROUND(INDEX(공차방식!H$6:L$29,MATCH(AE473,공차방식!B$6:B$29,0),MATCH(VALUE(LEFT(AG473,1)),공차방식!H$5:L$5,0))/1000,4)</f>
        <v>0.5</v>
      </c>
      <c r="AO473" s="24">
        <v>108.958</v>
      </c>
      <c r="AQ473" s="39">
        <f ca="1">OFFSET(공차방식!R$5,COUNTIF(공차방식!R$6:R$50,"&lt;"&amp;AD473)+1,0)</f>
        <v>180</v>
      </c>
    </row>
    <row r="474" spans="2:43" ht="15" x14ac:dyDescent="0.3">
      <c r="B474" s="76" t="str">
        <f t="shared" si="56"/>
        <v>M28×1</v>
      </c>
      <c r="C474" s="77" t="s">
        <v>212</v>
      </c>
      <c r="D474" s="77" t="s">
        <v>221</v>
      </c>
      <c r="E474" s="74" t="s">
        <v>0</v>
      </c>
      <c r="F474" s="75">
        <v>28</v>
      </c>
      <c r="G474" s="75">
        <v>1</v>
      </c>
      <c r="H474" s="74" t="s">
        <v>133</v>
      </c>
      <c r="I474" s="87" t="s">
        <v>416</v>
      </c>
      <c r="J474" s="75" t="s">
        <v>315</v>
      </c>
      <c r="K474" s="58" t="s">
        <v>491</v>
      </c>
      <c r="L474" s="75">
        <v>28</v>
      </c>
      <c r="M474" s="75">
        <v>1</v>
      </c>
      <c r="N474" s="74">
        <v>60</v>
      </c>
      <c r="O474" s="101">
        <f t="array" ref="O474">IFERROR(INDEX($AD$11:$AO$1485,MATCH($B474&amp;$I474,$Z$11:$Z$1485&amp;$AG$11:$AG$1485,0),MATCH($C474,$AD$9:$AO$9,0)),"-")</f>
        <v>28</v>
      </c>
      <c r="P474" s="75">
        <v>30</v>
      </c>
      <c r="Q474" s="75">
        <v>2</v>
      </c>
      <c r="R474" s="101">
        <f t="array" ref="R474">IFERROR(INDEX($AD$11:$AO$1485,MATCH($B474&amp;$I474,$Z$11:$Z$1485&amp;$AG$11:$AG$1485,0),MATCH($D474,$AD$9:$AO$9,0)),"-")</f>
        <v>27.3505</v>
      </c>
      <c r="S474" s="75">
        <v>23</v>
      </c>
      <c r="T474" s="75">
        <v>9</v>
      </c>
      <c r="U474" s="75">
        <v>5</v>
      </c>
      <c r="V474" s="75">
        <v>15</v>
      </c>
      <c r="W474" s="50">
        <f t="shared" si="58"/>
        <v>28</v>
      </c>
      <c r="X474" s="50">
        <f t="shared" si="59"/>
        <v>14</v>
      </c>
      <c r="Z474" s="23" t="str">
        <f t="shared" si="57"/>
        <v>M110×2</v>
      </c>
      <c r="AA474" s="24" t="s">
        <v>135</v>
      </c>
      <c r="AB474" s="24"/>
      <c r="AC474" s="24"/>
      <c r="AD474" s="23">
        <v>110</v>
      </c>
      <c r="AE474" s="23">
        <v>2</v>
      </c>
      <c r="AF474" s="24">
        <v>60</v>
      </c>
      <c r="AG474" s="29" t="s">
        <v>209</v>
      </c>
      <c r="AH474" s="29">
        <f>INDEX(공차방식!$C$6:$D$29,MATCH(AE474,공차방식!$B$6:$B$29,0),MATCH(RIGHT(AG474,1),공차방식!$C$5:$D$5,0))/1000</f>
        <v>0</v>
      </c>
      <c r="AI474" s="24">
        <f t="shared" ca="1" si="60"/>
        <v>108.95099999999999</v>
      </c>
      <c r="AJ474" s="24">
        <f t="shared" si="61"/>
        <v>108.70099999999999</v>
      </c>
      <c r="AK474" s="24">
        <f t="array" aca="1" ref="AK474" ca="1">ROUND(INDEX(공차방식!T$6:X$50,MATCH(AQ474&amp;AE474,공차방식!R$6:R$50&amp;공차방식!S$6:S$50,0),MATCH(VALUE(LEFT(AG474,1)),공차방식!T$5:X$5,0))/1000,4)</f>
        <v>0.25</v>
      </c>
      <c r="AL474" s="24">
        <f t="shared" si="62"/>
        <v>108.2099</v>
      </c>
      <c r="AM474" s="24">
        <f t="shared" si="63"/>
        <v>107.8349</v>
      </c>
      <c r="AN474" s="24">
        <f t="array" ref="AN474">ROUND(INDEX(공차방식!H$6:L$29,MATCH(AE474,공차방식!B$6:B$29,0),MATCH(VALUE(LEFT(AG474,1)),공차방식!H$5:L$5,0))/1000,4)</f>
        <v>0.375</v>
      </c>
      <c r="AO474" s="24">
        <v>109.358</v>
      </c>
      <c r="AQ474" s="39">
        <f ca="1">OFFSET(공차방식!R$5,COUNTIF(공차방식!R$6:R$50,"&lt;"&amp;AD474)+1,0)</f>
        <v>180</v>
      </c>
    </row>
    <row r="475" spans="2:43" ht="15" x14ac:dyDescent="0.3">
      <c r="B475" s="76" t="str">
        <f t="shared" si="56"/>
        <v>M30×3</v>
      </c>
      <c r="C475" s="77" t="s">
        <v>212</v>
      </c>
      <c r="D475" s="77" t="s">
        <v>221</v>
      </c>
      <c r="E475" s="74" t="s">
        <v>0</v>
      </c>
      <c r="F475" s="75">
        <v>30</v>
      </c>
      <c r="G475" s="75">
        <v>3</v>
      </c>
      <c r="H475" s="74" t="s">
        <v>133</v>
      </c>
      <c r="I475" s="87" t="s">
        <v>416</v>
      </c>
      <c r="J475" s="75" t="s">
        <v>315</v>
      </c>
      <c r="K475" s="58" t="s">
        <v>491</v>
      </c>
      <c r="L475" s="75">
        <v>30</v>
      </c>
      <c r="M475" s="75">
        <v>3</v>
      </c>
      <c r="N475" s="74">
        <v>60</v>
      </c>
      <c r="O475" s="101">
        <f t="array" ref="O475">IFERROR(INDEX($AD$11:$AO$1485,MATCH($B475&amp;$I475,$Z$11:$Z$1485&amp;$AG$11:$AG$1485,0),MATCH($C475,$AD$9:$AO$9,0)),"-")</f>
        <v>30</v>
      </c>
      <c r="P475" s="75">
        <v>42</v>
      </c>
      <c r="Q475" s="75">
        <v>6</v>
      </c>
      <c r="R475" s="101">
        <f t="array" ref="R475">IFERROR(INDEX($AD$11:$AO$1485,MATCH($B475&amp;$I475,$Z$11:$Z$1485&amp;$AG$11:$AG$1485,0),MATCH($D475,$AD$9:$AO$9,0)),"-")</f>
        <v>28.051400000000001</v>
      </c>
      <c r="S475" s="75">
        <v>23</v>
      </c>
      <c r="T475" s="75">
        <v>9</v>
      </c>
      <c r="U475" s="75">
        <v>5</v>
      </c>
      <c r="V475" s="75">
        <v>9</v>
      </c>
      <c r="W475" s="50">
        <f t="shared" si="58"/>
        <v>36</v>
      </c>
      <c r="X475" s="50">
        <f t="shared" si="59"/>
        <v>14</v>
      </c>
      <c r="Z475" s="23" t="str">
        <f t="shared" si="57"/>
        <v>M115×6</v>
      </c>
      <c r="AA475" s="24" t="s">
        <v>135</v>
      </c>
      <c r="AB475" s="24"/>
      <c r="AC475" s="24"/>
      <c r="AD475" s="23">
        <v>115</v>
      </c>
      <c r="AE475" s="23">
        <v>6</v>
      </c>
      <c r="AF475" s="24">
        <v>60</v>
      </c>
      <c r="AG475" s="29" t="s">
        <v>209</v>
      </c>
      <c r="AH475" s="29">
        <f>INDEX(공차방식!$C$6:$D$29,MATCH(AE475,공차방식!$B$6:$B$29,0),MATCH(RIGHT(AG475,1),공차방식!$C$5:$D$5,0))/1000</f>
        <v>0</v>
      </c>
      <c r="AI475" s="24">
        <f t="shared" ca="1" si="60"/>
        <v>111.5029</v>
      </c>
      <c r="AJ475" s="24">
        <f t="shared" si="61"/>
        <v>111.10290000000001</v>
      </c>
      <c r="AK475" s="24">
        <f t="array" aca="1" ref="AK475" ca="1">ROUND(INDEX(공차방식!T$6:X$50,MATCH(AQ475&amp;AE475,공차방식!R$6:R$50&amp;공차방식!S$6:S$50,0),MATCH(VALUE(LEFT(AG475,1)),공차방식!T$5:X$5,0))/1000,4)</f>
        <v>0.4</v>
      </c>
      <c r="AL475" s="24">
        <f t="shared" si="62"/>
        <v>109.3048</v>
      </c>
      <c r="AM475" s="24">
        <f t="shared" si="63"/>
        <v>108.5048</v>
      </c>
      <c r="AN475" s="24">
        <f t="array" ref="AN475">ROUND(INDEX(공차방식!H$6:L$29,MATCH(AE475,공차방식!B$6:B$29,0),MATCH(VALUE(LEFT(AG475,1)),공차방식!H$5:L$5,0))/1000,4)</f>
        <v>0.8</v>
      </c>
      <c r="AO475" s="24">
        <v>112.712</v>
      </c>
      <c r="AQ475" s="39">
        <f ca="1">OFFSET(공차방식!R$5,COUNTIF(공차방식!R$6:R$50,"&lt;"&amp;AD475)+1,0)</f>
        <v>180</v>
      </c>
    </row>
    <row r="476" spans="2:43" ht="15" x14ac:dyDescent="0.3">
      <c r="B476" s="76" t="str">
        <f t="shared" si="56"/>
        <v>M30×2</v>
      </c>
      <c r="C476" s="77" t="s">
        <v>212</v>
      </c>
      <c r="D476" s="77" t="s">
        <v>221</v>
      </c>
      <c r="E476" s="74" t="s">
        <v>0</v>
      </c>
      <c r="F476" s="75">
        <v>30</v>
      </c>
      <c r="G476" s="75">
        <v>2</v>
      </c>
      <c r="H476" s="74" t="s">
        <v>133</v>
      </c>
      <c r="I476" s="87" t="s">
        <v>416</v>
      </c>
      <c r="J476" s="75" t="s">
        <v>315</v>
      </c>
      <c r="K476" s="58" t="s">
        <v>491</v>
      </c>
      <c r="L476" s="75">
        <v>30</v>
      </c>
      <c r="M476" s="75">
        <v>2</v>
      </c>
      <c r="N476" s="74">
        <v>60</v>
      </c>
      <c r="O476" s="101">
        <f t="array" ref="O476">IFERROR(INDEX($AD$11:$AO$1485,MATCH($B476&amp;$I476,$Z$11:$Z$1485&amp;$AG$11:$AG$1485,0),MATCH($C476,$AD$9:$AO$9,0)),"-")</f>
        <v>30</v>
      </c>
      <c r="P476" s="75">
        <v>30</v>
      </c>
      <c r="Q476" s="75">
        <v>2</v>
      </c>
      <c r="R476" s="101">
        <f t="array" ref="R476">IFERROR(INDEX($AD$11:$AO$1485,MATCH($B476&amp;$I476,$Z$11:$Z$1485&amp;$AG$11:$AG$1485,0),MATCH($D476,$AD$9:$AO$9,0)),"-")</f>
        <v>28.701000000000001</v>
      </c>
      <c r="S476" s="75">
        <v>23</v>
      </c>
      <c r="T476" s="75">
        <v>9</v>
      </c>
      <c r="U476" s="75">
        <v>5</v>
      </c>
      <c r="V476" s="75">
        <v>10</v>
      </c>
      <c r="W476" s="50">
        <f t="shared" si="58"/>
        <v>28</v>
      </c>
      <c r="X476" s="50">
        <f t="shared" si="59"/>
        <v>14</v>
      </c>
      <c r="Z476" s="23" t="str">
        <f t="shared" si="57"/>
        <v>M115×4</v>
      </c>
      <c r="AA476" s="24" t="s">
        <v>135</v>
      </c>
      <c r="AB476" s="24"/>
      <c r="AC476" s="24"/>
      <c r="AD476" s="23">
        <v>115</v>
      </c>
      <c r="AE476" s="23">
        <v>4</v>
      </c>
      <c r="AF476" s="24">
        <v>60</v>
      </c>
      <c r="AG476" s="29" t="s">
        <v>209</v>
      </c>
      <c r="AH476" s="29">
        <f>INDEX(공차방식!$C$6:$D$29,MATCH(AE476,공차방식!$B$6:$B$29,0),MATCH(RIGHT(AG476,1),공차방식!$C$5:$D$5,0))/1000</f>
        <v>0</v>
      </c>
      <c r="AI476" s="24">
        <f t="shared" ca="1" si="60"/>
        <v>112.73690000000001</v>
      </c>
      <c r="AJ476" s="24">
        <f t="shared" si="61"/>
        <v>112.4019</v>
      </c>
      <c r="AK476" s="24">
        <f t="array" aca="1" ref="AK476" ca="1">ROUND(INDEX(공차방식!T$6:X$50,MATCH(AQ476&amp;AE476,공차방식!R$6:R$50&amp;공차방식!S$6:S$50,0),MATCH(VALUE(LEFT(AG476,1)),공차방식!T$5:X$5,0))/1000,4)</f>
        <v>0.33500000000000002</v>
      </c>
      <c r="AL476" s="24">
        <f t="shared" si="62"/>
        <v>111.26990000000001</v>
      </c>
      <c r="AM476" s="24">
        <f t="shared" si="63"/>
        <v>110.6699</v>
      </c>
      <c r="AN476" s="24">
        <f t="array" ref="AN476">ROUND(INDEX(공차방식!H$6:L$29,MATCH(AE476,공차방식!B$6:B$29,0),MATCH(VALUE(LEFT(AG476,1)),공차방식!H$5:L$5,0))/1000,4)</f>
        <v>0.6</v>
      </c>
      <c r="AO476" s="24">
        <v>113.54600000000001</v>
      </c>
      <c r="AQ476" s="39">
        <f ca="1">OFFSET(공차방식!R$5,COUNTIF(공차방식!R$6:R$50,"&lt;"&amp;AD476)+1,0)</f>
        <v>180</v>
      </c>
    </row>
    <row r="477" spans="2:43" ht="15" x14ac:dyDescent="0.3">
      <c r="B477" s="76" t="str">
        <f t="shared" si="56"/>
        <v>M30×1.5</v>
      </c>
      <c r="C477" s="77" t="s">
        <v>212</v>
      </c>
      <c r="D477" s="77" t="s">
        <v>221</v>
      </c>
      <c r="E477" s="74" t="s">
        <v>0</v>
      </c>
      <c r="F477" s="75">
        <v>30</v>
      </c>
      <c r="G477" s="75">
        <v>1.5</v>
      </c>
      <c r="H477" s="74" t="s">
        <v>133</v>
      </c>
      <c r="I477" s="87" t="s">
        <v>416</v>
      </c>
      <c r="J477" s="75" t="s">
        <v>315</v>
      </c>
      <c r="K477" s="58" t="s">
        <v>491</v>
      </c>
      <c r="L477" s="75">
        <v>30</v>
      </c>
      <c r="M477" s="75">
        <v>1.5</v>
      </c>
      <c r="N477" s="74">
        <v>60</v>
      </c>
      <c r="O477" s="101">
        <f t="array" ref="O477">IFERROR(INDEX($AD$11:$AO$1485,MATCH($B477&amp;$I477,$Z$11:$Z$1485&amp;$AG$11:$AG$1485,0),MATCH($C477,$AD$9:$AO$9,0)),"-")</f>
        <v>30</v>
      </c>
      <c r="P477" s="75">
        <v>30</v>
      </c>
      <c r="Q477" s="75">
        <v>2</v>
      </c>
      <c r="R477" s="101">
        <f t="array" ref="R477">IFERROR(INDEX($AD$11:$AO$1485,MATCH($B477&amp;$I477,$Z$11:$Z$1485&amp;$AG$11:$AG$1485,0),MATCH($D477,$AD$9:$AO$9,0)),"-")</f>
        <v>29.025700000000001</v>
      </c>
      <c r="S477" s="75">
        <v>23</v>
      </c>
      <c r="T477" s="75">
        <v>9</v>
      </c>
      <c r="U477" s="75">
        <v>5</v>
      </c>
      <c r="V477" s="75">
        <v>12</v>
      </c>
      <c r="W477" s="50">
        <f t="shared" si="58"/>
        <v>28</v>
      </c>
      <c r="X477" s="50">
        <f t="shared" si="59"/>
        <v>14</v>
      </c>
      <c r="Z477" s="23" t="str">
        <f t="shared" si="57"/>
        <v>M115×3</v>
      </c>
      <c r="AA477" s="24" t="s">
        <v>135</v>
      </c>
      <c r="AB477" s="24"/>
      <c r="AC477" s="24"/>
      <c r="AD477" s="23">
        <v>115</v>
      </c>
      <c r="AE477" s="23">
        <v>3</v>
      </c>
      <c r="AF477" s="24">
        <v>60</v>
      </c>
      <c r="AG477" s="29" t="s">
        <v>209</v>
      </c>
      <c r="AH477" s="29">
        <f>INDEX(공차방식!$C$6:$D$29,MATCH(AE477,공차방식!$B$6:$B$29,0),MATCH(RIGHT(AG477,1),공차방식!$C$5:$D$5,0))/1000</f>
        <v>0</v>
      </c>
      <c r="AI477" s="24">
        <f t="shared" ca="1" si="60"/>
        <v>113.3514</v>
      </c>
      <c r="AJ477" s="24">
        <f t="shared" si="61"/>
        <v>113.0514</v>
      </c>
      <c r="AK477" s="24">
        <f t="array" aca="1" ref="AK477" ca="1">ROUND(INDEX(공차방식!T$6:X$50,MATCH(AQ477&amp;AE477,공차방식!R$6:R$50&amp;공차방식!S$6:S$50,0),MATCH(VALUE(LEFT(AG477,1)),공차방식!T$5:X$5,0))/1000,4)</f>
        <v>0.3</v>
      </c>
      <c r="AL477" s="24">
        <f t="shared" si="62"/>
        <v>112.25239999999999</v>
      </c>
      <c r="AM477" s="24">
        <f t="shared" si="63"/>
        <v>111.75239999999999</v>
      </c>
      <c r="AN477" s="24">
        <f t="array" ref="AN477">ROUND(INDEX(공차방식!H$6:L$29,MATCH(AE477,공차방식!B$6:B$29,0),MATCH(VALUE(LEFT(AG477,1)),공차방식!H$5:L$5,0))/1000,4)</f>
        <v>0.5</v>
      </c>
      <c r="AO477" s="24">
        <v>113.958</v>
      </c>
      <c r="AQ477" s="39">
        <f ca="1">OFFSET(공차방식!R$5,COUNTIF(공차방식!R$6:R$50,"&lt;"&amp;AD477)+1,0)</f>
        <v>180</v>
      </c>
    </row>
    <row r="478" spans="2:43" ht="15" x14ac:dyDescent="0.3">
      <c r="B478" s="76" t="str">
        <f t="shared" si="56"/>
        <v>M30×1</v>
      </c>
      <c r="C478" s="77" t="s">
        <v>212</v>
      </c>
      <c r="D478" s="77" t="s">
        <v>221</v>
      </c>
      <c r="E478" s="74" t="s">
        <v>0</v>
      </c>
      <c r="F478" s="75">
        <v>30</v>
      </c>
      <c r="G478" s="75">
        <v>1</v>
      </c>
      <c r="H478" s="74" t="s">
        <v>133</v>
      </c>
      <c r="I478" s="87" t="s">
        <v>416</v>
      </c>
      <c r="J478" s="75" t="s">
        <v>315</v>
      </c>
      <c r="K478" s="58" t="s">
        <v>491</v>
      </c>
      <c r="L478" s="75">
        <v>30</v>
      </c>
      <c r="M478" s="75">
        <v>1</v>
      </c>
      <c r="N478" s="74">
        <v>60</v>
      </c>
      <c r="O478" s="101">
        <f t="array" ref="O478">IFERROR(INDEX($AD$11:$AO$1485,MATCH($B478&amp;$I478,$Z$11:$Z$1485&amp;$AG$11:$AG$1485,0),MATCH($C478,$AD$9:$AO$9,0)),"-")</f>
        <v>30</v>
      </c>
      <c r="P478" s="75">
        <v>30</v>
      </c>
      <c r="Q478" s="75">
        <v>2</v>
      </c>
      <c r="R478" s="101">
        <f t="array" ref="R478">IFERROR(INDEX($AD$11:$AO$1485,MATCH($B478&amp;$I478,$Z$11:$Z$1485&amp;$AG$11:$AG$1485,0),MATCH($D478,$AD$9:$AO$9,0)),"-")</f>
        <v>29.3505</v>
      </c>
      <c r="S478" s="75">
        <v>23</v>
      </c>
      <c r="T478" s="75">
        <v>9</v>
      </c>
      <c r="U478" s="75">
        <v>5</v>
      </c>
      <c r="V478" s="75">
        <v>15</v>
      </c>
      <c r="W478" s="50">
        <f t="shared" si="58"/>
        <v>28</v>
      </c>
      <c r="X478" s="50">
        <f t="shared" si="59"/>
        <v>14</v>
      </c>
      <c r="Z478" s="23" t="str">
        <f t="shared" si="57"/>
        <v>M115×2</v>
      </c>
      <c r="AA478" s="24" t="s">
        <v>135</v>
      </c>
      <c r="AB478" s="24"/>
      <c r="AC478" s="24"/>
      <c r="AD478" s="23">
        <v>115</v>
      </c>
      <c r="AE478" s="23">
        <v>2</v>
      </c>
      <c r="AF478" s="24">
        <v>60</v>
      </c>
      <c r="AG478" s="29" t="s">
        <v>209</v>
      </c>
      <c r="AH478" s="29">
        <f>INDEX(공차방식!$C$6:$D$29,MATCH(AE478,공차방식!$B$6:$B$29,0),MATCH(RIGHT(AG478,1),공차방식!$C$5:$D$5,0))/1000</f>
        <v>0</v>
      </c>
      <c r="AI478" s="24">
        <f t="shared" ca="1" si="60"/>
        <v>113.95099999999999</v>
      </c>
      <c r="AJ478" s="24">
        <f t="shared" si="61"/>
        <v>113.70099999999999</v>
      </c>
      <c r="AK478" s="24">
        <f t="array" aca="1" ref="AK478" ca="1">ROUND(INDEX(공차방식!T$6:X$50,MATCH(AQ478&amp;AE478,공차방식!R$6:R$50&amp;공차방식!S$6:S$50,0),MATCH(VALUE(LEFT(AG478,1)),공차방식!T$5:X$5,0))/1000,4)</f>
        <v>0.25</v>
      </c>
      <c r="AL478" s="24">
        <f t="shared" si="62"/>
        <v>113.2099</v>
      </c>
      <c r="AM478" s="24">
        <f t="shared" si="63"/>
        <v>112.8349</v>
      </c>
      <c r="AN478" s="24">
        <f t="array" ref="AN478">ROUND(INDEX(공차방식!H$6:L$29,MATCH(AE478,공차방식!B$6:B$29,0),MATCH(VALUE(LEFT(AG478,1)),공차방식!H$5:L$5,0))/1000,4)</f>
        <v>0.375</v>
      </c>
      <c r="AO478" s="24">
        <v>114.358</v>
      </c>
      <c r="AQ478" s="39">
        <f ca="1">OFFSET(공차방식!R$5,COUNTIF(공차방식!R$6:R$50,"&lt;"&amp;AD478)+1,0)</f>
        <v>180</v>
      </c>
    </row>
    <row r="479" spans="2:43" ht="15" x14ac:dyDescent="0.3">
      <c r="B479" s="76" t="str">
        <f t="shared" si="56"/>
        <v>M32×2</v>
      </c>
      <c r="C479" s="77" t="s">
        <v>212</v>
      </c>
      <c r="D479" s="77" t="s">
        <v>221</v>
      </c>
      <c r="E479" s="74" t="s">
        <v>0</v>
      </c>
      <c r="F479" s="75">
        <v>32</v>
      </c>
      <c r="G479" s="75">
        <v>2</v>
      </c>
      <c r="H479" s="74" t="s">
        <v>133</v>
      </c>
      <c r="I479" s="87" t="s">
        <v>416</v>
      </c>
      <c r="J479" s="75" t="s">
        <v>315</v>
      </c>
      <c r="K479" s="58" t="s">
        <v>491</v>
      </c>
      <c r="L479" s="75">
        <v>32</v>
      </c>
      <c r="M479" s="75">
        <v>2</v>
      </c>
      <c r="N479" s="74">
        <v>60</v>
      </c>
      <c r="O479" s="101">
        <f t="array" ref="O479">IFERROR(INDEX($AD$11:$AO$1485,MATCH($B479&amp;$I479,$Z$11:$Z$1485&amp;$AG$11:$AG$1485,0),MATCH($C479,$AD$9:$AO$9,0)),"-")</f>
        <v>32</v>
      </c>
      <c r="P479" s="75">
        <v>30</v>
      </c>
      <c r="Q479" s="75">
        <v>2</v>
      </c>
      <c r="R479" s="101">
        <f t="array" ref="R479">IFERROR(INDEX($AD$11:$AO$1485,MATCH($B479&amp;$I479,$Z$11:$Z$1485&amp;$AG$11:$AG$1485,0),MATCH($D479,$AD$9:$AO$9,0)),"-")</f>
        <v>30.701000000000001</v>
      </c>
      <c r="S479" s="75">
        <v>23</v>
      </c>
      <c r="T479" s="75">
        <v>9</v>
      </c>
      <c r="U479" s="75">
        <v>5</v>
      </c>
      <c r="V479" s="75">
        <v>10</v>
      </c>
      <c r="W479" s="50">
        <f t="shared" si="58"/>
        <v>28</v>
      </c>
      <c r="X479" s="50">
        <f t="shared" si="59"/>
        <v>14</v>
      </c>
      <c r="Z479" s="23" t="str">
        <f t="shared" si="57"/>
        <v>M120×6</v>
      </c>
      <c r="AA479" s="24" t="s">
        <v>135</v>
      </c>
      <c r="AB479" s="24"/>
      <c r="AC479" s="24"/>
      <c r="AD479" s="23">
        <v>120</v>
      </c>
      <c r="AE479" s="23">
        <v>6</v>
      </c>
      <c r="AF479" s="24">
        <v>60</v>
      </c>
      <c r="AG479" s="29" t="s">
        <v>209</v>
      </c>
      <c r="AH479" s="29">
        <f>INDEX(공차방식!$C$6:$D$29,MATCH(AE479,공차방식!$B$6:$B$29,0),MATCH(RIGHT(AG479,1),공차방식!$C$5:$D$5,0))/1000</f>
        <v>0</v>
      </c>
      <c r="AI479" s="24">
        <f t="shared" ca="1" si="60"/>
        <v>116.5029</v>
      </c>
      <c r="AJ479" s="24">
        <f t="shared" si="61"/>
        <v>116.10290000000001</v>
      </c>
      <c r="AK479" s="24">
        <f t="array" aca="1" ref="AK479" ca="1">ROUND(INDEX(공차방식!T$6:X$50,MATCH(AQ479&amp;AE479,공차방식!R$6:R$50&amp;공차방식!S$6:S$50,0),MATCH(VALUE(LEFT(AG479,1)),공차방식!T$5:X$5,0))/1000,4)</f>
        <v>0.4</v>
      </c>
      <c r="AL479" s="24">
        <f t="shared" si="62"/>
        <v>114.3048</v>
      </c>
      <c r="AM479" s="24">
        <f t="shared" si="63"/>
        <v>113.5048</v>
      </c>
      <c r="AN479" s="24">
        <f t="array" ref="AN479">ROUND(INDEX(공차방식!H$6:L$29,MATCH(AE479,공차방식!B$6:B$29,0),MATCH(VALUE(LEFT(AG479,1)),공차방식!H$5:L$5,0))/1000,4)</f>
        <v>0.8</v>
      </c>
      <c r="AO479" s="24">
        <v>117.712</v>
      </c>
      <c r="AQ479" s="39">
        <f ca="1">OFFSET(공차방식!R$5,COUNTIF(공차방식!R$6:R$50,"&lt;"&amp;AD479)+1,0)</f>
        <v>180</v>
      </c>
    </row>
    <row r="480" spans="2:43" ht="15" x14ac:dyDescent="0.3">
      <c r="B480" s="76" t="str">
        <f t="shared" si="56"/>
        <v>M32×1.5</v>
      </c>
      <c r="C480" s="77" t="s">
        <v>212</v>
      </c>
      <c r="D480" s="77" t="s">
        <v>221</v>
      </c>
      <c r="E480" s="74" t="s">
        <v>0</v>
      </c>
      <c r="F480" s="75">
        <v>32</v>
      </c>
      <c r="G480" s="75">
        <v>1.5</v>
      </c>
      <c r="H480" s="74" t="s">
        <v>133</v>
      </c>
      <c r="I480" s="87" t="s">
        <v>416</v>
      </c>
      <c r="J480" s="75" t="s">
        <v>315</v>
      </c>
      <c r="K480" s="58" t="s">
        <v>491</v>
      </c>
      <c r="L480" s="75">
        <v>32</v>
      </c>
      <c r="M480" s="75">
        <v>1.5</v>
      </c>
      <c r="N480" s="74">
        <v>60</v>
      </c>
      <c r="O480" s="101">
        <f t="array" ref="O480">IFERROR(INDEX($AD$11:$AO$1485,MATCH($B480&amp;$I480,$Z$11:$Z$1485&amp;$AG$11:$AG$1485,0),MATCH($C480,$AD$9:$AO$9,0)),"-")</f>
        <v>32</v>
      </c>
      <c r="P480" s="75">
        <v>30</v>
      </c>
      <c r="Q480" s="75">
        <v>2</v>
      </c>
      <c r="R480" s="101">
        <f t="array" ref="R480">IFERROR(INDEX($AD$11:$AO$1485,MATCH($B480&amp;$I480,$Z$11:$Z$1485&amp;$AG$11:$AG$1485,0),MATCH($D480,$AD$9:$AO$9,0)),"-")</f>
        <v>31.025700000000001</v>
      </c>
      <c r="S480" s="75">
        <v>23</v>
      </c>
      <c r="T480" s="75">
        <v>9</v>
      </c>
      <c r="U480" s="75">
        <v>5</v>
      </c>
      <c r="V480" s="75">
        <v>12</v>
      </c>
      <c r="W480" s="50">
        <f t="shared" si="58"/>
        <v>28</v>
      </c>
      <c r="X480" s="50">
        <f t="shared" si="59"/>
        <v>14</v>
      </c>
      <c r="Z480" s="23" t="str">
        <f t="shared" si="57"/>
        <v>M120×4</v>
      </c>
      <c r="AA480" s="24" t="s">
        <v>135</v>
      </c>
      <c r="AB480" s="24"/>
      <c r="AC480" s="24"/>
      <c r="AD480" s="23">
        <v>120</v>
      </c>
      <c r="AE480" s="23">
        <v>4</v>
      </c>
      <c r="AF480" s="24">
        <v>60</v>
      </c>
      <c r="AG480" s="29" t="s">
        <v>209</v>
      </c>
      <c r="AH480" s="29">
        <f>INDEX(공차방식!$C$6:$D$29,MATCH(AE480,공차방식!$B$6:$B$29,0),MATCH(RIGHT(AG480,1),공차방식!$C$5:$D$5,0))/1000</f>
        <v>0</v>
      </c>
      <c r="AI480" s="24">
        <f t="shared" ca="1" si="60"/>
        <v>117.73690000000001</v>
      </c>
      <c r="AJ480" s="24">
        <f t="shared" si="61"/>
        <v>117.4019</v>
      </c>
      <c r="AK480" s="24">
        <f t="array" aca="1" ref="AK480" ca="1">ROUND(INDEX(공차방식!T$6:X$50,MATCH(AQ480&amp;AE480,공차방식!R$6:R$50&amp;공차방식!S$6:S$50,0),MATCH(VALUE(LEFT(AG480,1)),공차방식!T$5:X$5,0))/1000,4)</f>
        <v>0.33500000000000002</v>
      </c>
      <c r="AL480" s="24">
        <f t="shared" si="62"/>
        <v>116.26990000000001</v>
      </c>
      <c r="AM480" s="24">
        <f t="shared" si="63"/>
        <v>115.6699</v>
      </c>
      <c r="AN480" s="24">
        <f t="array" ref="AN480">ROUND(INDEX(공차방식!H$6:L$29,MATCH(AE480,공차방식!B$6:B$29,0),MATCH(VALUE(LEFT(AG480,1)),공차방식!H$5:L$5,0))/1000,4)</f>
        <v>0.6</v>
      </c>
      <c r="AO480" s="24">
        <v>118.54600000000001</v>
      </c>
      <c r="AQ480" s="39">
        <f ca="1">OFFSET(공차방식!R$5,COUNTIF(공차방식!R$6:R$50,"&lt;"&amp;AD480)+1,0)</f>
        <v>180</v>
      </c>
    </row>
    <row r="481" spans="2:43" ht="15" x14ac:dyDescent="0.3">
      <c r="B481" s="76" t="str">
        <f t="shared" si="56"/>
        <v>M33×3</v>
      </c>
      <c r="C481" s="77" t="s">
        <v>212</v>
      </c>
      <c r="D481" s="77" t="s">
        <v>221</v>
      </c>
      <c r="E481" s="74" t="s">
        <v>0</v>
      </c>
      <c r="F481" s="75">
        <v>33</v>
      </c>
      <c r="G481" s="75">
        <v>3</v>
      </c>
      <c r="H481" s="74" t="s">
        <v>133</v>
      </c>
      <c r="I481" s="87" t="s">
        <v>416</v>
      </c>
      <c r="J481" s="75" t="s">
        <v>315</v>
      </c>
      <c r="K481" s="58" t="s">
        <v>491</v>
      </c>
      <c r="L481" s="75">
        <v>33</v>
      </c>
      <c r="M481" s="75">
        <v>3</v>
      </c>
      <c r="N481" s="74">
        <v>60</v>
      </c>
      <c r="O481" s="101">
        <f t="array" ref="O481">IFERROR(INDEX($AD$11:$AO$1485,MATCH($B481&amp;$I481,$Z$11:$Z$1485&amp;$AG$11:$AG$1485,0),MATCH($C481,$AD$9:$AO$9,0)),"-")</f>
        <v>33</v>
      </c>
      <c r="P481" s="75">
        <v>42</v>
      </c>
      <c r="Q481" s="75">
        <v>6</v>
      </c>
      <c r="R481" s="101">
        <f t="array" ref="R481">IFERROR(INDEX($AD$11:$AO$1485,MATCH($B481&amp;$I481,$Z$11:$Z$1485&amp;$AG$11:$AG$1485,0),MATCH($D481,$AD$9:$AO$9,0)),"-")</f>
        <v>31.051400000000001</v>
      </c>
      <c r="S481" s="75">
        <v>33</v>
      </c>
      <c r="T481" s="75">
        <v>15</v>
      </c>
      <c r="U481" s="75">
        <v>5</v>
      </c>
      <c r="V481" s="75">
        <v>9</v>
      </c>
      <c r="W481" s="50">
        <f t="shared" si="58"/>
        <v>36</v>
      </c>
      <c r="X481" s="50">
        <f t="shared" si="59"/>
        <v>18</v>
      </c>
      <c r="Z481" s="23" t="str">
        <f t="shared" si="57"/>
        <v>M120×3</v>
      </c>
      <c r="AA481" s="24" t="s">
        <v>135</v>
      </c>
      <c r="AB481" s="24"/>
      <c r="AC481" s="24"/>
      <c r="AD481" s="23">
        <v>120</v>
      </c>
      <c r="AE481" s="23">
        <v>3</v>
      </c>
      <c r="AF481" s="24">
        <v>60</v>
      </c>
      <c r="AG481" s="29" t="s">
        <v>209</v>
      </c>
      <c r="AH481" s="29">
        <f>INDEX(공차방식!$C$6:$D$29,MATCH(AE481,공차방식!$B$6:$B$29,0),MATCH(RIGHT(AG481,1),공차방식!$C$5:$D$5,0))/1000</f>
        <v>0</v>
      </c>
      <c r="AI481" s="24">
        <f t="shared" ca="1" si="60"/>
        <v>118.3514</v>
      </c>
      <c r="AJ481" s="24">
        <f t="shared" si="61"/>
        <v>118.0514</v>
      </c>
      <c r="AK481" s="24">
        <f t="array" aca="1" ref="AK481" ca="1">ROUND(INDEX(공차방식!T$6:X$50,MATCH(AQ481&amp;AE481,공차방식!R$6:R$50&amp;공차방식!S$6:S$50,0),MATCH(VALUE(LEFT(AG481,1)),공차방식!T$5:X$5,0))/1000,4)</f>
        <v>0.3</v>
      </c>
      <c r="AL481" s="24">
        <f t="shared" si="62"/>
        <v>117.25239999999999</v>
      </c>
      <c r="AM481" s="24">
        <f t="shared" si="63"/>
        <v>116.75239999999999</v>
      </c>
      <c r="AN481" s="24">
        <f t="array" ref="AN481">ROUND(INDEX(공차방식!H$6:L$29,MATCH(AE481,공차방식!B$6:B$29,0),MATCH(VALUE(LEFT(AG481,1)),공차방식!H$5:L$5,0))/1000,4)</f>
        <v>0.5</v>
      </c>
      <c r="AO481" s="24">
        <v>118.958</v>
      </c>
      <c r="AQ481" s="39">
        <f ca="1">OFFSET(공차방식!R$5,COUNTIF(공차방식!R$6:R$50,"&lt;"&amp;AD481)+1,0)</f>
        <v>180</v>
      </c>
    </row>
    <row r="482" spans="2:43" ht="15" x14ac:dyDescent="0.3">
      <c r="B482" s="76" t="str">
        <f t="shared" si="56"/>
        <v>M33×2</v>
      </c>
      <c r="C482" s="77" t="s">
        <v>212</v>
      </c>
      <c r="D482" s="77" t="s">
        <v>221</v>
      </c>
      <c r="E482" s="74" t="s">
        <v>0</v>
      </c>
      <c r="F482" s="75">
        <v>33</v>
      </c>
      <c r="G482" s="75">
        <v>2</v>
      </c>
      <c r="H482" s="74" t="s">
        <v>133</v>
      </c>
      <c r="I482" s="87" t="s">
        <v>416</v>
      </c>
      <c r="J482" s="75" t="s">
        <v>315</v>
      </c>
      <c r="K482" s="58" t="s">
        <v>491</v>
      </c>
      <c r="L482" s="75">
        <v>33</v>
      </c>
      <c r="M482" s="75">
        <v>2</v>
      </c>
      <c r="N482" s="74">
        <v>60</v>
      </c>
      <c r="O482" s="101">
        <f t="array" ref="O482">IFERROR(INDEX($AD$11:$AO$1485,MATCH($B482&amp;$I482,$Z$11:$Z$1485&amp;$AG$11:$AG$1485,0),MATCH($C482,$AD$9:$AO$9,0)),"-")</f>
        <v>33</v>
      </c>
      <c r="P482" s="75">
        <v>30</v>
      </c>
      <c r="Q482" s="75">
        <v>2</v>
      </c>
      <c r="R482" s="101">
        <f t="array" ref="R482">IFERROR(INDEX($AD$11:$AO$1485,MATCH($B482&amp;$I482,$Z$11:$Z$1485&amp;$AG$11:$AG$1485,0),MATCH($D482,$AD$9:$AO$9,0)),"-")</f>
        <v>31.701000000000001</v>
      </c>
      <c r="S482" s="75">
        <v>23</v>
      </c>
      <c r="T482" s="75">
        <v>9</v>
      </c>
      <c r="U482" s="75">
        <v>5</v>
      </c>
      <c r="V482" s="75">
        <v>10</v>
      </c>
      <c r="W482" s="50">
        <f t="shared" si="58"/>
        <v>28</v>
      </c>
      <c r="X482" s="50">
        <f t="shared" si="59"/>
        <v>14</v>
      </c>
      <c r="Z482" s="23" t="str">
        <f t="shared" si="57"/>
        <v>M120×2</v>
      </c>
      <c r="AA482" s="24" t="s">
        <v>135</v>
      </c>
      <c r="AB482" s="24"/>
      <c r="AC482" s="24"/>
      <c r="AD482" s="23">
        <v>120</v>
      </c>
      <c r="AE482" s="23">
        <v>2</v>
      </c>
      <c r="AF482" s="24">
        <v>60</v>
      </c>
      <c r="AG482" s="29" t="s">
        <v>209</v>
      </c>
      <c r="AH482" s="29">
        <f>INDEX(공차방식!$C$6:$D$29,MATCH(AE482,공차방식!$B$6:$B$29,0),MATCH(RIGHT(AG482,1),공차방식!$C$5:$D$5,0))/1000</f>
        <v>0</v>
      </c>
      <c r="AI482" s="24">
        <f t="shared" ca="1" si="60"/>
        <v>118.95099999999999</v>
      </c>
      <c r="AJ482" s="24">
        <f t="shared" si="61"/>
        <v>118.70099999999999</v>
      </c>
      <c r="AK482" s="24">
        <f t="array" aca="1" ref="AK482" ca="1">ROUND(INDEX(공차방식!T$6:X$50,MATCH(AQ482&amp;AE482,공차방식!R$6:R$50&amp;공차방식!S$6:S$50,0),MATCH(VALUE(LEFT(AG482,1)),공차방식!T$5:X$5,0))/1000,4)</f>
        <v>0.25</v>
      </c>
      <c r="AL482" s="24">
        <f t="shared" si="62"/>
        <v>118.2099</v>
      </c>
      <c r="AM482" s="24">
        <f t="shared" si="63"/>
        <v>117.8349</v>
      </c>
      <c r="AN482" s="24">
        <f t="array" ref="AN482">ROUND(INDEX(공차방식!H$6:L$29,MATCH(AE482,공차방식!B$6:B$29,0),MATCH(VALUE(LEFT(AG482,1)),공차방식!H$5:L$5,0))/1000,4)</f>
        <v>0.375</v>
      </c>
      <c r="AO482" s="24">
        <v>119.358</v>
      </c>
      <c r="AQ482" s="39">
        <f ca="1">OFFSET(공차방식!R$5,COUNTIF(공차방식!R$6:R$50,"&lt;"&amp;AD482)+1,0)</f>
        <v>180</v>
      </c>
    </row>
    <row r="483" spans="2:43" ht="15" x14ac:dyDescent="0.3">
      <c r="B483" s="76" t="str">
        <f t="shared" si="56"/>
        <v>M33×1.5</v>
      </c>
      <c r="C483" s="77" t="s">
        <v>212</v>
      </c>
      <c r="D483" s="77" t="s">
        <v>221</v>
      </c>
      <c r="E483" s="74" t="s">
        <v>0</v>
      </c>
      <c r="F483" s="75">
        <v>33</v>
      </c>
      <c r="G483" s="75">
        <v>1.5</v>
      </c>
      <c r="H483" s="74" t="s">
        <v>133</v>
      </c>
      <c r="I483" s="87" t="s">
        <v>416</v>
      </c>
      <c r="J483" s="75" t="s">
        <v>315</v>
      </c>
      <c r="K483" s="58" t="s">
        <v>491</v>
      </c>
      <c r="L483" s="75">
        <v>33</v>
      </c>
      <c r="M483" s="75">
        <v>1.5</v>
      </c>
      <c r="N483" s="74">
        <v>60</v>
      </c>
      <c r="O483" s="101">
        <f t="array" ref="O483">IFERROR(INDEX($AD$11:$AO$1485,MATCH($B483&amp;$I483,$Z$11:$Z$1485&amp;$AG$11:$AG$1485,0),MATCH($C483,$AD$9:$AO$9,0)),"-")</f>
        <v>33</v>
      </c>
      <c r="P483" s="75">
        <v>30</v>
      </c>
      <c r="Q483" s="75">
        <v>2</v>
      </c>
      <c r="R483" s="101">
        <f t="array" ref="R483">IFERROR(INDEX($AD$11:$AO$1485,MATCH($B483&amp;$I483,$Z$11:$Z$1485&amp;$AG$11:$AG$1485,0),MATCH($D483,$AD$9:$AO$9,0)),"-")</f>
        <v>32.025700000000001</v>
      </c>
      <c r="S483" s="75">
        <v>23</v>
      </c>
      <c r="T483" s="75">
        <v>9</v>
      </c>
      <c r="U483" s="75">
        <v>5</v>
      </c>
      <c r="V483" s="75">
        <v>12</v>
      </c>
      <c r="W483" s="50">
        <f t="shared" si="58"/>
        <v>28</v>
      </c>
      <c r="X483" s="50">
        <f t="shared" si="59"/>
        <v>14</v>
      </c>
      <c r="Z483" s="23" t="str">
        <f t="shared" si="57"/>
        <v>M125×6</v>
      </c>
      <c r="AA483" s="24" t="s">
        <v>135</v>
      </c>
      <c r="AB483" s="24"/>
      <c r="AC483" s="24"/>
      <c r="AD483" s="23">
        <v>125</v>
      </c>
      <c r="AE483" s="23">
        <v>6</v>
      </c>
      <c r="AF483" s="24">
        <v>60</v>
      </c>
      <c r="AG483" s="29" t="s">
        <v>209</v>
      </c>
      <c r="AH483" s="29">
        <f>INDEX(공차방식!$C$6:$D$29,MATCH(AE483,공차방식!$B$6:$B$29,0),MATCH(RIGHT(AG483,1),공차방식!$C$5:$D$5,0))/1000</f>
        <v>0</v>
      </c>
      <c r="AI483" s="24">
        <f t="shared" ca="1" si="60"/>
        <v>121.5029</v>
      </c>
      <c r="AJ483" s="24">
        <f t="shared" si="61"/>
        <v>121.10290000000001</v>
      </c>
      <c r="AK483" s="24">
        <f t="array" aca="1" ref="AK483" ca="1">ROUND(INDEX(공차방식!T$6:X$50,MATCH(AQ483&amp;AE483,공차방식!R$6:R$50&amp;공차방식!S$6:S$50,0),MATCH(VALUE(LEFT(AG483,1)),공차방식!T$5:X$5,0))/1000,4)</f>
        <v>0.4</v>
      </c>
      <c r="AL483" s="24">
        <f t="shared" si="62"/>
        <v>119.3048</v>
      </c>
      <c r="AM483" s="24">
        <f t="shared" si="63"/>
        <v>118.5048</v>
      </c>
      <c r="AN483" s="24">
        <f t="array" ref="AN483">ROUND(INDEX(공차방식!H$6:L$29,MATCH(AE483,공차방식!B$6:B$29,0),MATCH(VALUE(LEFT(AG483,1)),공차방식!H$5:L$5,0))/1000,4)</f>
        <v>0.8</v>
      </c>
      <c r="AO483" s="24">
        <v>122.712</v>
      </c>
      <c r="AQ483" s="39">
        <f ca="1">OFFSET(공차방식!R$5,COUNTIF(공차방식!R$6:R$50,"&lt;"&amp;AD483)+1,0)</f>
        <v>180</v>
      </c>
    </row>
    <row r="484" spans="2:43" ht="15" x14ac:dyDescent="0.3">
      <c r="B484" s="76" t="str">
        <f t="shared" si="56"/>
        <v>M35×1.5</v>
      </c>
      <c r="C484" s="77" t="s">
        <v>212</v>
      </c>
      <c r="D484" s="77" t="s">
        <v>221</v>
      </c>
      <c r="E484" s="74" t="s">
        <v>0</v>
      </c>
      <c r="F484" s="75">
        <v>35</v>
      </c>
      <c r="G484" s="75">
        <v>1.5</v>
      </c>
      <c r="H484" s="74" t="s">
        <v>133</v>
      </c>
      <c r="I484" s="87" t="s">
        <v>416</v>
      </c>
      <c r="J484" s="75" t="s">
        <v>315</v>
      </c>
      <c r="K484" s="58" t="s">
        <v>491</v>
      </c>
      <c r="L484" s="75">
        <v>35</v>
      </c>
      <c r="M484" s="75">
        <v>1.5</v>
      </c>
      <c r="N484" s="74">
        <v>60</v>
      </c>
      <c r="O484" s="101">
        <f t="array" ref="O484">IFERROR(INDEX($AD$11:$AO$1485,MATCH($B484&amp;$I484,$Z$11:$Z$1485&amp;$AG$11:$AG$1485,0),MATCH($C484,$AD$9:$AO$9,0)),"-")</f>
        <v>35</v>
      </c>
      <c r="P484" s="75">
        <v>30</v>
      </c>
      <c r="Q484" s="75">
        <v>2</v>
      </c>
      <c r="R484" s="101">
        <f t="array" ref="R484">IFERROR(INDEX($AD$11:$AO$1485,MATCH($B484&amp;$I484,$Z$11:$Z$1485&amp;$AG$11:$AG$1485,0),MATCH($D484,$AD$9:$AO$9,0)),"-")</f>
        <v>34.025700000000001</v>
      </c>
      <c r="S484" s="75">
        <v>23</v>
      </c>
      <c r="T484" s="75">
        <v>9</v>
      </c>
      <c r="U484" s="75">
        <v>5</v>
      </c>
      <c r="V484" s="75">
        <v>12</v>
      </c>
      <c r="W484" s="50">
        <f t="shared" si="58"/>
        <v>28</v>
      </c>
      <c r="X484" s="50">
        <f t="shared" si="59"/>
        <v>14</v>
      </c>
      <c r="Z484" s="23" t="str">
        <f t="shared" si="57"/>
        <v>M125×4</v>
      </c>
      <c r="AA484" s="24" t="s">
        <v>135</v>
      </c>
      <c r="AB484" s="24"/>
      <c r="AC484" s="24"/>
      <c r="AD484" s="23">
        <v>125</v>
      </c>
      <c r="AE484" s="23">
        <v>4</v>
      </c>
      <c r="AF484" s="24">
        <v>60</v>
      </c>
      <c r="AG484" s="29" t="s">
        <v>209</v>
      </c>
      <c r="AH484" s="29">
        <f>INDEX(공차방식!$C$6:$D$29,MATCH(AE484,공차방식!$B$6:$B$29,0),MATCH(RIGHT(AG484,1),공차방식!$C$5:$D$5,0))/1000</f>
        <v>0</v>
      </c>
      <c r="AI484" s="24">
        <f t="shared" ca="1" si="60"/>
        <v>122.73690000000001</v>
      </c>
      <c r="AJ484" s="24">
        <f t="shared" si="61"/>
        <v>122.4019</v>
      </c>
      <c r="AK484" s="24">
        <f t="array" aca="1" ref="AK484" ca="1">ROUND(INDEX(공차방식!T$6:X$50,MATCH(AQ484&amp;AE484,공차방식!R$6:R$50&amp;공차방식!S$6:S$50,0),MATCH(VALUE(LEFT(AG484,1)),공차방식!T$5:X$5,0))/1000,4)</f>
        <v>0.33500000000000002</v>
      </c>
      <c r="AL484" s="24">
        <f t="shared" si="62"/>
        <v>121.26990000000001</v>
      </c>
      <c r="AM484" s="24">
        <f t="shared" si="63"/>
        <v>120.6699</v>
      </c>
      <c r="AN484" s="24">
        <f t="array" ref="AN484">ROUND(INDEX(공차방식!H$6:L$29,MATCH(AE484,공차방식!B$6:B$29,0),MATCH(VALUE(LEFT(AG484,1)),공차방식!H$5:L$5,0))/1000,4)</f>
        <v>0.6</v>
      </c>
      <c r="AO484" s="24">
        <v>123.54600000000001</v>
      </c>
      <c r="AQ484" s="39">
        <f ca="1">OFFSET(공차방식!R$5,COUNTIF(공차방식!R$6:R$50,"&lt;"&amp;AD484)+1,0)</f>
        <v>180</v>
      </c>
    </row>
    <row r="485" spans="2:43" ht="15" x14ac:dyDescent="0.3">
      <c r="B485" s="76" t="str">
        <f t="shared" si="56"/>
        <v>M36×3</v>
      </c>
      <c r="C485" s="77" t="s">
        <v>212</v>
      </c>
      <c r="D485" s="77" t="s">
        <v>221</v>
      </c>
      <c r="E485" s="74" t="s">
        <v>0</v>
      </c>
      <c r="F485" s="75">
        <v>36</v>
      </c>
      <c r="G485" s="75">
        <v>3</v>
      </c>
      <c r="H485" s="74" t="s">
        <v>133</v>
      </c>
      <c r="I485" s="87" t="s">
        <v>416</v>
      </c>
      <c r="J485" s="75" t="s">
        <v>315</v>
      </c>
      <c r="K485" s="58" t="s">
        <v>491</v>
      </c>
      <c r="L485" s="75">
        <v>36</v>
      </c>
      <c r="M485" s="75">
        <v>3</v>
      </c>
      <c r="N485" s="74">
        <v>60</v>
      </c>
      <c r="O485" s="101">
        <f t="array" ref="O485">IFERROR(INDEX($AD$11:$AO$1485,MATCH($B485&amp;$I485,$Z$11:$Z$1485&amp;$AG$11:$AG$1485,0),MATCH($C485,$AD$9:$AO$9,0)),"-")</f>
        <v>36</v>
      </c>
      <c r="P485" s="75">
        <v>42</v>
      </c>
      <c r="Q485" s="75">
        <v>6</v>
      </c>
      <c r="R485" s="101">
        <f t="array" ref="R485">IFERROR(INDEX($AD$11:$AO$1485,MATCH($B485&amp;$I485,$Z$11:$Z$1485&amp;$AG$11:$AG$1485,0),MATCH($D485,$AD$9:$AO$9,0)),"-")</f>
        <v>34.051400000000001</v>
      </c>
      <c r="S485" s="75">
        <v>33</v>
      </c>
      <c r="T485" s="75">
        <v>15</v>
      </c>
      <c r="U485" s="75">
        <v>5</v>
      </c>
      <c r="V485" s="75">
        <v>9</v>
      </c>
      <c r="W485" s="50">
        <f t="shared" si="58"/>
        <v>36</v>
      </c>
      <c r="X485" s="50">
        <f t="shared" si="59"/>
        <v>18</v>
      </c>
      <c r="Z485" s="23" t="str">
        <f t="shared" si="57"/>
        <v>M125×3</v>
      </c>
      <c r="AA485" s="24" t="s">
        <v>135</v>
      </c>
      <c r="AB485" s="24"/>
      <c r="AC485" s="24"/>
      <c r="AD485" s="23">
        <v>125</v>
      </c>
      <c r="AE485" s="23">
        <v>3</v>
      </c>
      <c r="AF485" s="24">
        <v>60</v>
      </c>
      <c r="AG485" s="29" t="s">
        <v>209</v>
      </c>
      <c r="AH485" s="29">
        <f>INDEX(공차방식!$C$6:$D$29,MATCH(AE485,공차방식!$B$6:$B$29,0),MATCH(RIGHT(AG485,1),공차방식!$C$5:$D$5,0))/1000</f>
        <v>0</v>
      </c>
      <c r="AI485" s="24">
        <f t="shared" ca="1" si="60"/>
        <v>123.3514</v>
      </c>
      <c r="AJ485" s="24">
        <f t="shared" si="61"/>
        <v>123.0514</v>
      </c>
      <c r="AK485" s="24">
        <f t="array" aca="1" ref="AK485" ca="1">ROUND(INDEX(공차방식!T$6:X$50,MATCH(AQ485&amp;AE485,공차방식!R$6:R$50&amp;공차방식!S$6:S$50,0),MATCH(VALUE(LEFT(AG485,1)),공차방식!T$5:X$5,0))/1000,4)</f>
        <v>0.3</v>
      </c>
      <c r="AL485" s="24">
        <f t="shared" si="62"/>
        <v>122.25239999999999</v>
      </c>
      <c r="AM485" s="24">
        <f t="shared" si="63"/>
        <v>121.75239999999999</v>
      </c>
      <c r="AN485" s="24">
        <f t="array" ref="AN485">ROUND(INDEX(공차방식!H$6:L$29,MATCH(AE485,공차방식!B$6:B$29,0),MATCH(VALUE(LEFT(AG485,1)),공차방식!H$5:L$5,0))/1000,4)</f>
        <v>0.5</v>
      </c>
      <c r="AO485" s="24">
        <v>123.958</v>
      </c>
      <c r="AQ485" s="39">
        <f ca="1">OFFSET(공차방식!R$5,COUNTIF(공차방식!R$6:R$50,"&lt;"&amp;AD485)+1,0)</f>
        <v>180</v>
      </c>
    </row>
    <row r="486" spans="2:43" ht="15" x14ac:dyDescent="0.3">
      <c r="B486" s="76" t="str">
        <f t="shared" si="56"/>
        <v>M36×2</v>
      </c>
      <c r="C486" s="77" t="s">
        <v>212</v>
      </c>
      <c r="D486" s="77" t="s">
        <v>221</v>
      </c>
      <c r="E486" s="74" t="s">
        <v>0</v>
      </c>
      <c r="F486" s="75">
        <v>36</v>
      </c>
      <c r="G486" s="75">
        <v>2</v>
      </c>
      <c r="H486" s="74" t="s">
        <v>133</v>
      </c>
      <c r="I486" s="87" t="s">
        <v>416</v>
      </c>
      <c r="J486" s="75" t="s">
        <v>315</v>
      </c>
      <c r="K486" s="58" t="s">
        <v>491</v>
      </c>
      <c r="L486" s="75">
        <v>36</v>
      </c>
      <c r="M486" s="75">
        <v>2</v>
      </c>
      <c r="N486" s="74">
        <v>60</v>
      </c>
      <c r="O486" s="101">
        <f t="array" ref="O486">IFERROR(INDEX($AD$11:$AO$1485,MATCH($B486&amp;$I486,$Z$11:$Z$1485&amp;$AG$11:$AG$1485,0),MATCH($C486,$AD$9:$AO$9,0)),"-")</f>
        <v>36</v>
      </c>
      <c r="P486" s="75">
        <v>30</v>
      </c>
      <c r="Q486" s="75">
        <v>2</v>
      </c>
      <c r="R486" s="101">
        <f t="array" ref="R486">IFERROR(INDEX($AD$11:$AO$1485,MATCH($B486&amp;$I486,$Z$11:$Z$1485&amp;$AG$11:$AG$1485,0),MATCH($D486,$AD$9:$AO$9,0)),"-")</f>
        <v>34.701000000000001</v>
      </c>
      <c r="S486" s="75">
        <v>23</v>
      </c>
      <c r="T486" s="75">
        <v>9</v>
      </c>
      <c r="U486" s="75">
        <v>5</v>
      </c>
      <c r="V486" s="75">
        <v>10</v>
      </c>
      <c r="W486" s="50">
        <f t="shared" si="58"/>
        <v>28</v>
      </c>
      <c r="X486" s="50">
        <f t="shared" si="59"/>
        <v>14</v>
      </c>
      <c r="Z486" s="23" t="str">
        <f t="shared" si="57"/>
        <v>M125×2</v>
      </c>
      <c r="AA486" s="24" t="s">
        <v>135</v>
      </c>
      <c r="AB486" s="24"/>
      <c r="AC486" s="24"/>
      <c r="AD486" s="23">
        <v>125</v>
      </c>
      <c r="AE486" s="23">
        <v>2</v>
      </c>
      <c r="AF486" s="24">
        <v>60</v>
      </c>
      <c r="AG486" s="29" t="s">
        <v>209</v>
      </c>
      <c r="AH486" s="29">
        <f>INDEX(공차방식!$C$6:$D$29,MATCH(AE486,공차방식!$B$6:$B$29,0),MATCH(RIGHT(AG486,1),공차방식!$C$5:$D$5,0))/1000</f>
        <v>0</v>
      </c>
      <c r="AI486" s="24">
        <f t="shared" ca="1" si="60"/>
        <v>123.95099999999999</v>
      </c>
      <c r="AJ486" s="24">
        <f t="shared" si="61"/>
        <v>123.70099999999999</v>
      </c>
      <c r="AK486" s="24">
        <f t="array" aca="1" ref="AK486" ca="1">ROUND(INDEX(공차방식!T$6:X$50,MATCH(AQ486&amp;AE486,공차방식!R$6:R$50&amp;공차방식!S$6:S$50,0),MATCH(VALUE(LEFT(AG486,1)),공차방식!T$5:X$5,0))/1000,4)</f>
        <v>0.25</v>
      </c>
      <c r="AL486" s="24">
        <f t="shared" si="62"/>
        <v>123.2099</v>
      </c>
      <c r="AM486" s="24">
        <f t="shared" si="63"/>
        <v>122.8349</v>
      </c>
      <c r="AN486" s="24">
        <f t="array" ref="AN486">ROUND(INDEX(공차방식!H$6:L$29,MATCH(AE486,공차방식!B$6:B$29,0),MATCH(VALUE(LEFT(AG486,1)),공차방식!H$5:L$5,0))/1000,4)</f>
        <v>0.375</v>
      </c>
      <c r="AO486" s="24">
        <v>124.358</v>
      </c>
      <c r="AQ486" s="39">
        <f ca="1">OFFSET(공차방식!R$5,COUNTIF(공차방식!R$6:R$50,"&lt;"&amp;AD486)+1,0)</f>
        <v>180</v>
      </c>
    </row>
    <row r="487" spans="2:43" ht="15" x14ac:dyDescent="0.3">
      <c r="B487" s="76" t="str">
        <f t="shared" si="56"/>
        <v>M36×1.5</v>
      </c>
      <c r="C487" s="77" t="s">
        <v>212</v>
      </c>
      <c r="D487" s="77" t="s">
        <v>221</v>
      </c>
      <c r="E487" s="74" t="s">
        <v>0</v>
      </c>
      <c r="F487" s="75">
        <v>36</v>
      </c>
      <c r="G487" s="75">
        <v>1.5</v>
      </c>
      <c r="H487" s="74" t="s">
        <v>133</v>
      </c>
      <c r="I487" s="87" t="s">
        <v>416</v>
      </c>
      <c r="J487" s="75" t="s">
        <v>315</v>
      </c>
      <c r="K487" s="58" t="s">
        <v>491</v>
      </c>
      <c r="L487" s="75">
        <v>36</v>
      </c>
      <c r="M487" s="75">
        <v>1.5</v>
      </c>
      <c r="N487" s="74">
        <v>60</v>
      </c>
      <c r="O487" s="101">
        <f t="array" ref="O487">IFERROR(INDEX($AD$11:$AO$1485,MATCH($B487&amp;$I487,$Z$11:$Z$1485&amp;$AG$11:$AG$1485,0),MATCH($C487,$AD$9:$AO$9,0)),"-")</f>
        <v>36</v>
      </c>
      <c r="P487" s="75">
        <v>30</v>
      </c>
      <c r="Q487" s="75">
        <v>2</v>
      </c>
      <c r="R487" s="101">
        <f t="array" ref="R487">IFERROR(INDEX($AD$11:$AO$1485,MATCH($B487&amp;$I487,$Z$11:$Z$1485&amp;$AG$11:$AG$1485,0),MATCH($D487,$AD$9:$AO$9,0)),"-")</f>
        <v>35.025700000000001</v>
      </c>
      <c r="S487" s="75">
        <v>23</v>
      </c>
      <c r="T487" s="75">
        <v>9</v>
      </c>
      <c r="U487" s="75">
        <v>5</v>
      </c>
      <c r="V487" s="75">
        <v>12</v>
      </c>
      <c r="W487" s="50">
        <f t="shared" si="58"/>
        <v>28</v>
      </c>
      <c r="X487" s="50">
        <f t="shared" si="59"/>
        <v>14</v>
      </c>
      <c r="Z487" s="23" t="str">
        <f t="shared" si="57"/>
        <v>M130×6</v>
      </c>
      <c r="AA487" s="24" t="s">
        <v>135</v>
      </c>
      <c r="AB487" s="24"/>
      <c r="AC487" s="24"/>
      <c r="AD487" s="23">
        <v>130</v>
      </c>
      <c r="AE487" s="23">
        <v>6</v>
      </c>
      <c r="AF487" s="24">
        <v>60</v>
      </c>
      <c r="AG487" s="29" t="s">
        <v>209</v>
      </c>
      <c r="AH487" s="29">
        <f>INDEX(공차방식!$C$6:$D$29,MATCH(AE487,공차방식!$B$6:$B$29,0),MATCH(RIGHT(AG487,1),공차방식!$C$5:$D$5,0))/1000</f>
        <v>0</v>
      </c>
      <c r="AI487" s="24">
        <f t="shared" ca="1" si="60"/>
        <v>126.5029</v>
      </c>
      <c r="AJ487" s="24">
        <f t="shared" si="61"/>
        <v>126.10290000000001</v>
      </c>
      <c r="AK487" s="24">
        <f t="array" aca="1" ref="AK487" ca="1">ROUND(INDEX(공차방식!T$6:X$50,MATCH(AQ487&amp;AE487,공차방식!R$6:R$50&amp;공차방식!S$6:S$50,0),MATCH(VALUE(LEFT(AG487,1)),공차방식!T$5:X$5,0))/1000,4)</f>
        <v>0.4</v>
      </c>
      <c r="AL487" s="24">
        <f t="shared" si="62"/>
        <v>124.3048</v>
      </c>
      <c r="AM487" s="24">
        <f t="shared" si="63"/>
        <v>123.5048</v>
      </c>
      <c r="AN487" s="24">
        <f t="array" ref="AN487">ROUND(INDEX(공차방식!H$6:L$29,MATCH(AE487,공차방식!B$6:B$29,0),MATCH(VALUE(LEFT(AG487,1)),공차방식!H$5:L$5,0))/1000,4)</f>
        <v>0.8</v>
      </c>
      <c r="AO487" s="24">
        <v>127.712</v>
      </c>
      <c r="AQ487" s="39">
        <f ca="1">OFFSET(공차방식!R$5,COUNTIF(공차방식!R$6:R$50,"&lt;"&amp;AD487)+1,0)</f>
        <v>180</v>
      </c>
    </row>
    <row r="488" spans="2:43" ht="15" x14ac:dyDescent="0.3">
      <c r="B488" s="76" t="str">
        <f t="shared" si="56"/>
        <v>M38×1.5</v>
      </c>
      <c r="C488" s="77" t="s">
        <v>212</v>
      </c>
      <c r="D488" s="77" t="s">
        <v>221</v>
      </c>
      <c r="E488" s="74" t="s">
        <v>0</v>
      </c>
      <c r="F488" s="75">
        <v>38</v>
      </c>
      <c r="G488" s="75">
        <v>1.5</v>
      </c>
      <c r="H488" s="74" t="s">
        <v>133</v>
      </c>
      <c r="I488" s="87" t="s">
        <v>416</v>
      </c>
      <c r="J488" s="75" t="s">
        <v>315</v>
      </c>
      <c r="K488" s="58" t="s">
        <v>491</v>
      </c>
      <c r="L488" s="75">
        <v>38</v>
      </c>
      <c r="M488" s="75">
        <v>1.5</v>
      </c>
      <c r="N488" s="74">
        <v>60</v>
      </c>
      <c r="O488" s="101">
        <f t="array" ref="O488">IFERROR(INDEX($AD$11:$AO$1485,MATCH($B488&amp;$I488,$Z$11:$Z$1485&amp;$AG$11:$AG$1485,0),MATCH($C488,$AD$9:$AO$9,0)),"-")</f>
        <v>38</v>
      </c>
      <c r="P488" s="75">
        <v>30</v>
      </c>
      <c r="Q488" s="75">
        <v>2</v>
      </c>
      <c r="R488" s="101">
        <f t="array" ref="R488">IFERROR(INDEX($AD$11:$AO$1485,MATCH($B488&amp;$I488,$Z$11:$Z$1485&amp;$AG$11:$AG$1485,0),MATCH($D488,$AD$9:$AO$9,0)),"-")</f>
        <v>37.025700000000001</v>
      </c>
      <c r="S488" s="75">
        <v>23</v>
      </c>
      <c r="T488" s="75">
        <v>9</v>
      </c>
      <c r="U488" s="75">
        <v>5</v>
      </c>
      <c r="V488" s="75">
        <v>12</v>
      </c>
      <c r="W488" s="50">
        <f t="shared" si="58"/>
        <v>28</v>
      </c>
      <c r="X488" s="50">
        <f t="shared" si="59"/>
        <v>14</v>
      </c>
      <c r="Z488" s="23" t="str">
        <f t="shared" si="57"/>
        <v>M130×4</v>
      </c>
      <c r="AA488" s="24" t="s">
        <v>135</v>
      </c>
      <c r="AB488" s="24"/>
      <c r="AC488" s="24"/>
      <c r="AD488" s="23">
        <v>130</v>
      </c>
      <c r="AE488" s="23">
        <v>4</v>
      </c>
      <c r="AF488" s="24">
        <v>60</v>
      </c>
      <c r="AG488" s="29" t="s">
        <v>209</v>
      </c>
      <c r="AH488" s="29">
        <f>INDEX(공차방식!$C$6:$D$29,MATCH(AE488,공차방식!$B$6:$B$29,0),MATCH(RIGHT(AG488,1),공차방식!$C$5:$D$5,0))/1000</f>
        <v>0</v>
      </c>
      <c r="AI488" s="24">
        <f t="shared" ca="1" si="60"/>
        <v>127.73690000000001</v>
      </c>
      <c r="AJ488" s="24">
        <f t="shared" si="61"/>
        <v>127.4019</v>
      </c>
      <c r="AK488" s="24">
        <f t="array" aca="1" ref="AK488" ca="1">ROUND(INDEX(공차방식!T$6:X$50,MATCH(AQ488&amp;AE488,공차방식!R$6:R$50&amp;공차방식!S$6:S$50,0),MATCH(VALUE(LEFT(AG488,1)),공차방식!T$5:X$5,0))/1000,4)</f>
        <v>0.33500000000000002</v>
      </c>
      <c r="AL488" s="24">
        <f t="shared" si="62"/>
        <v>126.26990000000001</v>
      </c>
      <c r="AM488" s="24">
        <f t="shared" si="63"/>
        <v>125.6699</v>
      </c>
      <c r="AN488" s="24">
        <f t="array" ref="AN488">ROUND(INDEX(공차방식!H$6:L$29,MATCH(AE488,공차방식!B$6:B$29,0),MATCH(VALUE(LEFT(AG488,1)),공차방식!H$5:L$5,0))/1000,4)</f>
        <v>0.6</v>
      </c>
      <c r="AO488" s="24">
        <v>128.54599999999999</v>
      </c>
      <c r="AQ488" s="39">
        <f ca="1">OFFSET(공차방식!R$5,COUNTIF(공차방식!R$6:R$50,"&lt;"&amp;AD488)+1,0)</f>
        <v>180</v>
      </c>
    </row>
    <row r="489" spans="2:43" ht="15" x14ac:dyDescent="0.3">
      <c r="B489" s="76" t="str">
        <f t="shared" si="56"/>
        <v>M39×3</v>
      </c>
      <c r="C489" s="77" t="s">
        <v>212</v>
      </c>
      <c r="D489" s="77" t="s">
        <v>221</v>
      </c>
      <c r="E489" s="74" t="s">
        <v>0</v>
      </c>
      <c r="F489" s="75">
        <v>39</v>
      </c>
      <c r="G489" s="75">
        <v>3</v>
      </c>
      <c r="H489" s="74" t="s">
        <v>133</v>
      </c>
      <c r="I489" s="87" t="s">
        <v>416</v>
      </c>
      <c r="J489" s="75" t="s">
        <v>315</v>
      </c>
      <c r="K489" s="58" t="s">
        <v>491</v>
      </c>
      <c r="L489" s="75">
        <v>39</v>
      </c>
      <c r="M489" s="75">
        <v>3</v>
      </c>
      <c r="N489" s="74">
        <v>60</v>
      </c>
      <c r="O489" s="101">
        <f t="array" ref="O489">IFERROR(INDEX($AD$11:$AO$1485,MATCH($B489&amp;$I489,$Z$11:$Z$1485&amp;$AG$11:$AG$1485,0),MATCH($C489,$AD$9:$AO$9,0)),"-")</f>
        <v>39</v>
      </c>
      <c r="P489" s="75">
        <v>42</v>
      </c>
      <c r="Q489" s="75">
        <v>6</v>
      </c>
      <c r="R489" s="101">
        <f t="array" ref="R489">IFERROR(INDEX($AD$11:$AO$1485,MATCH($B489&amp;$I489,$Z$11:$Z$1485&amp;$AG$11:$AG$1485,0),MATCH($D489,$AD$9:$AO$9,0)),"-")</f>
        <v>37.051400000000001</v>
      </c>
      <c r="S489" s="75">
        <v>33</v>
      </c>
      <c r="T489" s="75">
        <v>15</v>
      </c>
      <c r="U489" s="75">
        <v>5</v>
      </c>
      <c r="V489" s="75">
        <v>9</v>
      </c>
      <c r="W489" s="50">
        <f t="shared" si="58"/>
        <v>36</v>
      </c>
      <c r="X489" s="50">
        <f t="shared" si="59"/>
        <v>18</v>
      </c>
      <c r="Z489" s="23" t="str">
        <f t="shared" si="57"/>
        <v>M130×3</v>
      </c>
      <c r="AA489" s="24" t="s">
        <v>135</v>
      </c>
      <c r="AB489" s="24"/>
      <c r="AC489" s="24"/>
      <c r="AD489" s="23">
        <v>130</v>
      </c>
      <c r="AE489" s="23">
        <v>3</v>
      </c>
      <c r="AF489" s="24">
        <v>60</v>
      </c>
      <c r="AG489" s="29" t="s">
        <v>209</v>
      </c>
      <c r="AH489" s="29">
        <f>INDEX(공차방식!$C$6:$D$29,MATCH(AE489,공차방식!$B$6:$B$29,0),MATCH(RIGHT(AG489,1),공차방식!$C$5:$D$5,0))/1000</f>
        <v>0</v>
      </c>
      <c r="AI489" s="24">
        <f t="shared" ca="1" si="60"/>
        <v>128.35140000000001</v>
      </c>
      <c r="AJ489" s="24">
        <f t="shared" si="61"/>
        <v>128.0514</v>
      </c>
      <c r="AK489" s="24">
        <f t="array" aca="1" ref="AK489" ca="1">ROUND(INDEX(공차방식!T$6:X$50,MATCH(AQ489&amp;AE489,공차방식!R$6:R$50&amp;공차방식!S$6:S$50,0),MATCH(VALUE(LEFT(AG489,1)),공차방식!T$5:X$5,0))/1000,4)</f>
        <v>0.3</v>
      </c>
      <c r="AL489" s="24">
        <f t="shared" si="62"/>
        <v>127.25239999999999</v>
      </c>
      <c r="AM489" s="24">
        <f t="shared" si="63"/>
        <v>126.75239999999999</v>
      </c>
      <c r="AN489" s="24">
        <f t="array" ref="AN489">ROUND(INDEX(공차방식!H$6:L$29,MATCH(AE489,공차방식!B$6:B$29,0),MATCH(VALUE(LEFT(AG489,1)),공차방식!H$5:L$5,0))/1000,4)</f>
        <v>0.5</v>
      </c>
      <c r="AO489" s="24">
        <v>128.958</v>
      </c>
      <c r="AQ489" s="39">
        <f ca="1">OFFSET(공차방식!R$5,COUNTIF(공차방식!R$6:R$50,"&lt;"&amp;AD489)+1,0)</f>
        <v>180</v>
      </c>
    </row>
    <row r="490" spans="2:43" ht="15" x14ac:dyDescent="0.3">
      <c r="B490" s="76" t="str">
        <f t="shared" si="56"/>
        <v>M39×2</v>
      </c>
      <c r="C490" s="77" t="s">
        <v>212</v>
      </c>
      <c r="D490" s="77" t="s">
        <v>221</v>
      </c>
      <c r="E490" s="74" t="s">
        <v>0</v>
      </c>
      <c r="F490" s="75">
        <v>39</v>
      </c>
      <c r="G490" s="75">
        <v>2</v>
      </c>
      <c r="H490" s="74" t="s">
        <v>133</v>
      </c>
      <c r="I490" s="87" t="s">
        <v>416</v>
      </c>
      <c r="J490" s="75" t="s">
        <v>315</v>
      </c>
      <c r="K490" s="58" t="s">
        <v>491</v>
      </c>
      <c r="L490" s="75">
        <v>39</v>
      </c>
      <c r="M490" s="75">
        <v>2</v>
      </c>
      <c r="N490" s="74">
        <v>60</v>
      </c>
      <c r="O490" s="101">
        <f t="array" ref="O490">IFERROR(INDEX($AD$11:$AO$1485,MATCH($B490&amp;$I490,$Z$11:$Z$1485&amp;$AG$11:$AG$1485,0),MATCH($C490,$AD$9:$AO$9,0)),"-")</f>
        <v>39</v>
      </c>
      <c r="P490" s="75">
        <v>30</v>
      </c>
      <c r="Q490" s="75">
        <v>2</v>
      </c>
      <c r="R490" s="101">
        <f t="array" ref="R490">IFERROR(INDEX($AD$11:$AO$1485,MATCH($B490&amp;$I490,$Z$11:$Z$1485&amp;$AG$11:$AG$1485,0),MATCH($D490,$AD$9:$AO$9,0)),"-")</f>
        <v>37.701000000000001</v>
      </c>
      <c r="S490" s="75">
        <v>23</v>
      </c>
      <c r="T490" s="75">
        <v>9</v>
      </c>
      <c r="U490" s="75">
        <v>5</v>
      </c>
      <c r="V490" s="75">
        <v>10</v>
      </c>
      <c r="W490" s="50">
        <f t="shared" si="58"/>
        <v>28</v>
      </c>
      <c r="X490" s="50">
        <f t="shared" si="59"/>
        <v>14</v>
      </c>
      <c r="Z490" s="23" t="str">
        <f t="shared" si="57"/>
        <v>M130×2</v>
      </c>
      <c r="AA490" s="24" t="s">
        <v>135</v>
      </c>
      <c r="AB490" s="24"/>
      <c r="AC490" s="24"/>
      <c r="AD490" s="23">
        <v>130</v>
      </c>
      <c r="AE490" s="23">
        <v>2</v>
      </c>
      <c r="AF490" s="24">
        <v>60</v>
      </c>
      <c r="AG490" s="29" t="s">
        <v>209</v>
      </c>
      <c r="AH490" s="29">
        <f>INDEX(공차방식!$C$6:$D$29,MATCH(AE490,공차방식!$B$6:$B$29,0),MATCH(RIGHT(AG490,1),공차방식!$C$5:$D$5,0))/1000</f>
        <v>0</v>
      </c>
      <c r="AI490" s="24">
        <f t="shared" ca="1" si="60"/>
        <v>128.95099999999999</v>
      </c>
      <c r="AJ490" s="24">
        <f t="shared" si="61"/>
        <v>128.70099999999999</v>
      </c>
      <c r="AK490" s="24">
        <f t="array" aca="1" ref="AK490" ca="1">ROUND(INDEX(공차방식!T$6:X$50,MATCH(AQ490&amp;AE490,공차방식!R$6:R$50&amp;공차방식!S$6:S$50,0),MATCH(VALUE(LEFT(AG490,1)),공차방식!T$5:X$5,0))/1000,4)</f>
        <v>0.25</v>
      </c>
      <c r="AL490" s="24">
        <f t="shared" si="62"/>
        <v>128.2099</v>
      </c>
      <c r="AM490" s="24">
        <f t="shared" si="63"/>
        <v>127.8349</v>
      </c>
      <c r="AN490" s="24">
        <f t="array" ref="AN490">ROUND(INDEX(공차방식!H$6:L$29,MATCH(AE490,공차방식!B$6:B$29,0),MATCH(VALUE(LEFT(AG490,1)),공차방식!H$5:L$5,0))/1000,4)</f>
        <v>0.375</v>
      </c>
      <c r="AO490" s="24">
        <v>129.358</v>
      </c>
      <c r="AQ490" s="39">
        <f ca="1">OFFSET(공차방식!R$5,COUNTIF(공차방식!R$6:R$50,"&lt;"&amp;AD490)+1,0)</f>
        <v>180</v>
      </c>
    </row>
    <row r="491" spans="2:43" ht="15" x14ac:dyDescent="0.3">
      <c r="B491" s="76" t="str">
        <f t="shared" si="56"/>
        <v>M39×1.5</v>
      </c>
      <c r="C491" s="77" t="s">
        <v>212</v>
      </c>
      <c r="D491" s="77" t="s">
        <v>221</v>
      </c>
      <c r="E491" s="74" t="s">
        <v>0</v>
      </c>
      <c r="F491" s="75">
        <v>39</v>
      </c>
      <c r="G491" s="75">
        <v>1.5</v>
      </c>
      <c r="H491" s="74" t="s">
        <v>133</v>
      </c>
      <c r="I491" s="87" t="s">
        <v>416</v>
      </c>
      <c r="J491" s="75" t="s">
        <v>315</v>
      </c>
      <c r="K491" s="58" t="s">
        <v>491</v>
      </c>
      <c r="L491" s="75">
        <v>39</v>
      </c>
      <c r="M491" s="75">
        <v>1.5</v>
      </c>
      <c r="N491" s="74">
        <v>60</v>
      </c>
      <c r="O491" s="101">
        <f t="array" ref="O491">IFERROR(INDEX($AD$11:$AO$1485,MATCH($B491&amp;$I491,$Z$11:$Z$1485&amp;$AG$11:$AG$1485,0),MATCH($C491,$AD$9:$AO$9,0)),"-")</f>
        <v>39</v>
      </c>
      <c r="P491" s="75">
        <v>30</v>
      </c>
      <c r="Q491" s="75">
        <v>2</v>
      </c>
      <c r="R491" s="101">
        <f t="array" ref="R491">IFERROR(INDEX($AD$11:$AO$1485,MATCH($B491&amp;$I491,$Z$11:$Z$1485&amp;$AG$11:$AG$1485,0),MATCH($D491,$AD$9:$AO$9,0)),"-")</f>
        <v>38.025700000000001</v>
      </c>
      <c r="S491" s="75">
        <v>23</v>
      </c>
      <c r="T491" s="75">
        <v>9</v>
      </c>
      <c r="U491" s="75">
        <v>5</v>
      </c>
      <c r="V491" s="75">
        <v>12</v>
      </c>
      <c r="W491" s="50">
        <f t="shared" si="58"/>
        <v>28</v>
      </c>
      <c r="X491" s="50">
        <f t="shared" si="59"/>
        <v>14</v>
      </c>
      <c r="Z491" s="23" t="str">
        <f t="shared" si="57"/>
        <v>M135×6</v>
      </c>
      <c r="AA491" s="24" t="s">
        <v>135</v>
      </c>
      <c r="AB491" s="24"/>
      <c r="AC491" s="24"/>
      <c r="AD491" s="23">
        <v>135</v>
      </c>
      <c r="AE491" s="23">
        <v>6</v>
      </c>
      <c r="AF491" s="24">
        <v>60</v>
      </c>
      <c r="AG491" s="29" t="s">
        <v>209</v>
      </c>
      <c r="AH491" s="29">
        <f>INDEX(공차방식!$C$6:$D$29,MATCH(AE491,공차방식!$B$6:$B$29,0),MATCH(RIGHT(AG491,1),공차방식!$C$5:$D$5,0))/1000</f>
        <v>0</v>
      </c>
      <c r="AI491" s="24">
        <f t="shared" ca="1" si="60"/>
        <v>131.50290000000001</v>
      </c>
      <c r="AJ491" s="24">
        <f t="shared" si="61"/>
        <v>131.10290000000001</v>
      </c>
      <c r="AK491" s="24">
        <f t="array" aca="1" ref="AK491" ca="1">ROUND(INDEX(공차방식!T$6:X$50,MATCH(AQ491&amp;AE491,공차방식!R$6:R$50&amp;공차방식!S$6:S$50,0),MATCH(VALUE(LEFT(AG491,1)),공차방식!T$5:X$5,0))/1000,4)</f>
        <v>0.4</v>
      </c>
      <c r="AL491" s="24">
        <f t="shared" si="62"/>
        <v>129.3048</v>
      </c>
      <c r="AM491" s="24">
        <f t="shared" si="63"/>
        <v>128.50479999999999</v>
      </c>
      <c r="AN491" s="24">
        <f t="array" ref="AN491">ROUND(INDEX(공차방식!H$6:L$29,MATCH(AE491,공차방식!B$6:B$29,0),MATCH(VALUE(LEFT(AG491,1)),공차방식!H$5:L$5,0))/1000,4)</f>
        <v>0.8</v>
      </c>
      <c r="AO491" s="24">
        <v>132.71199999999999</v>
      </c>
      <c r="AQ491" s="39">
        <f ca="1">OFFSET(공차방식!R$5,COUNTIF(공차방식!R$6:R$50,"&lt;"&amp;AD491)+1,0)</f>
        <v>180</v>
      </c>
    </row>
    <row r="492" spans="2:43" ht="15" x14ac:dyDescent="0.3">
      <c r="B492" s="76" t="str">
        <f t="shared" si="56"/>
        <v>M40×3</v>
      </c>
      <c r="C492" s="77" t="s">
        <v>212</v>
      </c>
      <c r="D492" s="77" t="s">
        <v>221</v>
      </c>
      <c r="E492" s="74" t="s">
        <v>0</v>
      </c>
      <c r="F492" s="75">
        <v>40</v>
      </c>
      <c r="G492" s="75">
        <v>3</v>
      </c>
      <c r="H492" s="74" t="s">
        <v>133</v>
      </c>
      <c r="I492" s="87" t="s">
        <v>416</v>
      </c>
      <c r="J492" s="75" t="s">
        <v>315</v>
      </c>
      <c r="K492" s="58" t="s">
        <v>491</v>
      </c>
      <c r="L492" s="75">
        <v>40</v>
      </c>
      <c r="M492" s="75">
        <v>3</v>
      </c>
      <c r="N492" s="74">
        <v>60</v>
      </c>
      <c r="O492" s="101">
        <f t="array" ref="O492">IFERROR(INDEX($AD$11:$AO$1485,MATCH($B492&amp;$I492,$Z$11:$Z$1485&amp;$AG$11:$AG$1485,0),MATCH($C492,$AD$9:$AO$9,0)),"-")</f>
        <v>40</v>
      </c>
      <c r="P492" s="75">
        <v>42</v>
      </c>
      <c r="Q492" s="75">
        <v>6</v>
      </c>
      <c r="R492" s="101">
        <f t="array" ref="R492">IFERROR(INDEX($AD$11:$AO$1485,MATCH($B492&amp;$I492,$Z$11:$Z$1485&amp;$AG$11:$AG$1485,0),MATCH($D492,$AD$9:$AO$9,0)),"-")</f>
        <v>38.051400000000001</v>
      </c>
      <c r="S492" s="75">
        <v>33</v>
      </c>
      <c r="T492" s="75">
        <v>15</v>
      </c>
      <c r="U492" s="75">
        <v>5</v>
      </c>
      <c r="V492" s="75">
        <v>9</v>
      </c>
      <c r="W492" s="50">
        <f t="shared" si="58"/>
        <v>36</v>
      </c>
      <c r="X492" s="50">
        <f t="shared" si="59"/>
        <v>18</v>
      </c>
      <c r="Z492" s="23" t="str">
        <f t="shared" si="57"/>
        <v>M135×4</v>
      </c>
      <c r="AA492" s="24" t="s">
        <v>135</v>
      </c>
      <c r="AB492" s="24"/>
      <c r="AC492" s="24"/>
      <c r="AD492" s="23">
        <v>135</v>
      </c>
      <c r="AE492" s="23">
        <v>4</v>
      </c>
      <c r="AF492" s="24">
        <v>60</v>
      </c>
      <c r="AG492" s="29" t="s">
        <v>209</v>
      </c>
      <c r="AH492" s="29">
        <f>INDEX(공차방식!$C$6:$D$29,MATCH(AE492,공차방식!$B$6:$B$29,0),MATCH(RIGHT(AG492,1),공차방식!$C$5:$D$5,0))/1000</f>
        <v>0</v>
      </c>
      <c r="AI492" s="24">
        <f t="shared" ca="1" si="60"/>
        <v>132.73689999999999</v>
      </c>
      <c r="AJ492" s="24">
        <f t="shared" si="61"/>
        <v>132.40190000000001</v>
      </c>
      <c r="AK492" s="24">
        <f t="array" aca="1" ref="AK492" ca="1">ROUND(INDEX(공차방식!T$6:X$50,MATCH(AQ492&amp;AE492,공차방식!R$6:R$50&amp;공차방식!S$6:S$50,0),MATCH(VALUE(LEFT(AG492,1)),공차방식!T$5:X$5,0))/1000,4)</f>
        <v>0.33500000000000002</v>
      </c>
      <c r="AL492" s="24">
        <f t="shared" si="62"/>
        <v>131.26990000000001</v>
      </c>
      <c r="AM492" s="24">
        <f t="shared" si="63"/>
        <v>130.66990000000001</v>
      </c>
      <c r="AN492" s="24">
        <f t="array" ref="AN492">ROUND(INDEX(공차방식!H$6:L$29,MATCH(AE492,공차방식!B$6:B$29,0),MATCH(VALUE(LEFT(AG492,1)),공차방식!H$5:L$5,0))/1000,4)</f>
        <v>0.6</v>
      </c>
      <c r="AO492" s="24">
        <v>133.54599999999999</v>
      </c>
      <c r="AQ492" s="39">
        <f ca="1">OFFSET(공차방식!R$5,COUNTIF(공차방식!R$6:R$50,"&lt;"&amp;AD492)+1,0)</f>
        <v>180</v>
      </c>
    </row>
    <row r="493" spans="2:43" ht="15" x14ac:dyDescent="0.3">
      <c r="B493" s="76" t="str">
        <f t="shared" si="56"/>
        <v>M40×2</v>
      </c>
      <c r="C493" s="77" t="s">
        <v>212</v>
      </c>
      <c r="D493" s="77" t="s">
        <v>221</v>
      </c>
      <c r="E493" s="74" t="s">
        <v>0</v>
      </c>
      <c r="F493" s="75">
        <v>40</v>
      </c>
      <c r="G493" s="75">
        <v>2</v>
      </c>
      <c r="H493" s="74" t="s">
        <v>133</v>
      </c>
      <c r="I493" s="87" t="s">
        <v>416</v>
      </c>
      <c r="J493" s="75" t="s">
        <v>315</v>
      </c>
      <c r="K493" s="58" t="s">
        <v>491</v>
      </c>
      <c r="L493" s="75">
        <v>40</v>
      </c>
      <c r="M493" s="75">
        <v>2</v>
      </c>
      <c r="N493" s="74">
        <v>60</v>
      </c>
      <c r="O493" s="101">
        <f t="array" ref="O493">IFERROR(INDEX($AD$11:$AO$1485,MATCH($B493&amp;$I493,$Z$11:$Z$1485&amp;$AG$11:$AG$1485,0),MATCH($C493,$AD$9:$AO$9,0)),"-")</f>
        <v>40</v>
      </c>
      <c r="P493" s="75">
        <v>30</v>
      </c>
      <c r="Q493" s="75">
        <v>2</v>
      </c>
      <c r="R493" s="101">
        <f t="array" ref="R493">IFERROR(INDEX($AD$11:$AO$1485,MATCH($B493&amp;$I493,$Z$11:$Z$1485&amp;$AG$11:$AG$1485,0),MATCH($D493,$AD$9:$AO$9,0)),"-")</f>
        <v>38.701000000000001</v>
      </c>
      <c r="S493" s="75">
        <v>23</v>
      </c>
      <c r="T493" s="75">
        <v>9</v>
      </c>
      <c r="U493" s="75">
        <v>5</v>
      </c>
      <c r="V493" s="75">
        <v>10</v>
      </c>
      <c r="W493" s="50">
        <f t="shared" si="58"/>
        <v>28</v>
      </c>
      <c r="X493" s="50">
        <f t="shared" si="59"/>
        <v>14</v>
      </c>
      <c r="Z493" s="23" t="str">
        <f t="shared" si="57"/>
        <v>M135×3</v>
      </c>
      <c r="AA493" s="24" t="s">
        <v>135</v>
      </c>
      <c r="AB493" s="24"/>
      <c r="AC493" s="24"/>
      <c r="AD493" s="23">
        <v>135</v>
      </c>
      <c r="AE493" s="23">
        <v>3</v>
      </c>
      <c r="AF493" s="24">
        <v>60</v>
      </c>
      <c r="AG493" s="29" t="s">
        <v>209</v>
      </c>
      <c r="AH493" s="29">
        <f>INDEX(공차방식!$C$6:$D$29,MATCH(AE493,공차방식!$B$6:$B$29,0),MATCH(RIGHT(AG493,1),공차방식!$C$5:$D$5,0))/1000</f>
        <v>0</v>
      </c>
      <c r="AI493" s="24">
        <f t="shared" ca="1" si="60"/>
        <v>133.35140000000001</v>
      </c>
      <c r="AJ493" s="24">
        <f t="shared" si="61"/>
        <v>133.0514</v>
      </c>
      <c r="AK493" s="24">
        <f t="array" aca="1" ref="AK493" ca="1">ROUND(INDEX(공차방식!T$6:X$50,MATCH(AQ493&amp;AE493,공차방식!R$6:R$50&amp;공차방식!S$6:S$50,0),MATCH(VALUE(LEFT(AG493,1)),공차방식!T$5:X$5,0))/1000,4)</f>
        <v>0.3</v>
      </c>
      <c r="AL493" s="24">
        <f t="shared" si="62"/>
        <v>132.25239999999999</v>
      </c>
      <c r="AM493" s="24">
        <f t="shared" si="63"/>
        <v>131.75239999999999</v>
      </c>
      <c r="AN493" s="24">
        <f t="array" ref="AN493">ROUND(INDEX(공차방식!H$6:L$29,MATCH(AE493,공차방식!B$6:B$29,0),MATCH(VALUE(LEFT(AG493,1)),공차방식!H$5:L$5,0))/1000,4)</f>
        <v>0.5</v>
      </c>
      <c r="AO493" s="24">
        <v>133.958</v>
      </c>
      <c r="AQ493" s="39">
        <f ca="1">OFFSET(공차방식!R$5,COUNTIF(공차방식!R$6:R$50,"&lt;"&amp;AD493)+1,0)</f>
        <v>180</v>
      </c>
    </row>
    <row r="494" spans="2:43" ht="15" x14ac:dyDescent="0.3">
      <c r="B494" s="76" t="str">
        <f t="shared" si="56"/>
        <v>M40×1.5</v>
      </c>
      <c r="C494" s="77" t="s">
        <v>212</v>
      </c>
      <c r="D494" s="77" t="s">
        <v>221</v>
      </c>
      <c r="E494" s="74" t="s">
        <v>0</v>
      </c>
      <c r="F494" s="75">
        <v>40</v>
      </c>
      <c r="G494" s="75">
        <v>1.5</v>
      </c>
      <c r="H494" s="74" t="s">
        <v>133</v>
      </c>
      <c r="I494" s="87" t="s">
        <v>416</v>
      </c>
      <c r="J494" s="75" t="s">
        <v>315</v>
      </c>
      <c r="K494" s="58" t="s">
        <v>491</v>
      </c>
      <c r="L494" s="75">
        <v>40</v>
      </c>
      <c r="M494" s="75">
        <v>1.5</v>
      </c>
      <c r="N494" s="74">
        <v>60</v>
      </c>
      <c r="O494" s="101">
        <f t="array" ref="O494">IFERROR(INDEX($AD$11:$AO$1485,MATCH($B494&amp;$I494,$Z$11:$Z$1485&amp;$AG$11:$AG$1485,0),MATCH($C494,$AD$9:$AO$9,0)),"-")</f>
        <v>40</v>
      </c>
      <c r="P494" s="75">
        <v>30</v>
      </c>
      <c r="Q494" s="75">
        <v>2</v>
      </c>
      <c r="R494" s="101">
        <f t="array" ref="R494">IFERROR(INDEX($AD$11:$AO$1485,MATCH($B494&amp;$I494,$Z$11:$Z$1485&amp;$AG$11:$AG$1485,0),MATCH($D494,$AD$9:$AO$9,0)),"-")</f>
        <v>39.025700000000001</v>
      </c>
      <c r="S494" s="75">
        <v>23</v>
      </c>
      <c r="T494" s="75">
        <v>9</v>
      </c>
      <c r="U494" s="75">
        <v>5</v>
      </c>
      <c r="V494" s="75">
        <v>12</v>
      </c>
      <c r="W494" s="50">
        <f t="shared" si="58"/>
        <v>28</v>
      </c>
      <c r="X494" s="50">
        <f t="shared" si="59"/>
        <v>14</v>
      </c>
      <c r="Z494" s="23" t="str">
        <f t="shared" si="57"/>
        <v>M135×2</v>
      </c>
      <c r="AA494" s="24" t="s">
        <v>135</v>
      </c>
      <c r="AB494" s="24"/>
      <c r="AC494" s="24"/>
      <c r="AD494" s="23">
        <v>135</v>
      </c>
      <c r="AE494" s="23">
        <v>2</v>
      </c>
      <c r="AF494" s="24">
        <v>60</v>
      </c>
      <c r="AG494" s="29" t="s">
        <v>209</v>
      </c>
      <c r="AH494" s="29">
        <f>INDEX(공차방식!$C$6:$D$29,MATCH(AE494,공차방식!$B$6:$B$29,0),MATCH(RIGHT(AG494,1),공차방식!$C$5:$D$5,0))/1000</f>
        <v>0</v>
      </c>
      <c r="AI494" s="24">
        <f t="shared" ca="1" si="60"/>
        <v>133.95099999999999</v>
      </c>
      <c r="AJ494" s="24">
        <f t="shared" si="61"/>
        <v>133.70099999999999</v>
      </c>
      <c r="AK494" s="24">
        <f t="array" aca="1" ref="AK494" ca="1">ROUND(INDEX(공차방식!T$6:X$50,MATCH(AQ494&amp;AE494,공차방식!R$6:R$50&amp;공차방식!S$6:S$50,0),MATCH(VALUE(LEFT(AG494,1)),공차방식!T$5:X$5,0))/1000,4)</f>
        <v>0.25</v>
      </c>
      <c r="AL494" s="24">
        <f t="shared" si="62"/>
        <v>133.2099</v>
      </c>
      <c r="AM494" s="24">
        <f t="shared" si="63"/>
        <v>132.8349</v>
      </c>
      <c r="AN494" s="24">
        <f t="array" ref="AN494">ROUND(INDEX(공차방식!H$6:L$29,MATCH(AE494,공차방식!B$6:B$29,0),MATCH(VALUE(LEFT(AG494,1)),공차방식!H$5:L$5,0))/1000,4)</f>
        <v>0.375</v>
      </c>
      <c r="AO494" s="24">
        <v>134.358</v>
      </c>
      <c r="AQ494" s="39">
        <f ca="1">OFFSET(공차방식!R$5,COUNTIF(공차방식!R$6:R$50,"&lt;"&amp;AD494)+1,0)</f>
        <v>180</v>
      </c>
    </row>
    <row r="495" spans="2:43" ht="15" x14ac:dyDescent="0.3">
      <c r="B495" s="76" t="str">
        <f t="shared" si="56"/>
        <v>M42×4</v>
      </c>
      <c r="C495" s="77" t="s">
        <v>212</v>
      </c>
      <c r="D495" s="77" t="s">
        <v>221</v>
      </c>
      <c r="E495" s="74" t="s">
        <v>0</v>
      </c>
      <c r="F495" s="75">
        <v>42</v>
      </c>
      <c r="G495" s="75">
        <v>4</v>
      </c>
      <c r="H495" s="74" t="s">
        <v>133</v>
      </c>
      <c r="I495" s="87" t="s">
        <v>416</v>
      </c>
      <c r="J495" s="75" t="s">
        <v>315</v>
      </c>
      <c r="K495" s="58" t="s">
        <v>491</v>
      </c>
      <c r="L495" s="75">
        <v>42</v>
      </c>
      <c r="M495" s="75">
        <v>4</v>
      </c>
      <c r="N495" s="74">
        <v>60</v>
      </c>
      <c r="O495" s="101">
        <f t="array" ref="O495">IFERROR(INDEX($AD$11:$AO$1485,MATCH($B495&amp;$I495,$Z$11:$Z$1485&amp;$AG$11:$AG$1485,0),MATCH($C495,$AD$9:$AO$9,0)),"-")</f>
        <v>42</v>
      </c>
      <c r="P495" s="75">
        <v>42</v>
      </c>
      <c r="Q495" s="75">
        <v>6</v>
      </c>
      <c r="R495" s="101">
        <f t="array" ref="R495">IFERROR(INDEX($AD$11:$AO$1485,MATCH($B495&amp;$I495,$Z$11:$Z$1485&amp;$AG$11:$AG$1485,0),MATCH($D495,$AD$9:$AO$9,0)),"-")</f>
        <v>39.401899999999998</v>
      </c>
      <c r="S495" s="75">
        <v>33</v>
      </c>
      <c r="T495" s="75">
        <v>15</v>
      </c>
      <c r="U495" s="75">
        <v>5</v>
      </c>
      <c r="V495" s="75">
        <v>8</v>
      </c>
      <c r="W495" s="50">
        <f t="shared" si="58"/>
        <v>36</v>
      </c>
      <c r="X495" s="50">
        <f t="shared" si="59"/>
        <v>18</v>
      </c>
      <c r="Z495" s="23" t="str">
        <f t="shared" si="57"/>
        <v>M140×6</v>
      </c>
      <c r="AA495" s="24" t="s">
        <v>135</v>
      </c>
      <c r="AB495" s="24"/>
      <c r="AC495" s="24"/>
      <c r="AD495" s="23">
        <v>140</v>
      </c>
      <c r="AE495" s="23">
        <v>6</v>
      </c>
      <c r="AF495" s="24">
        <v>60</v>
      </c>
      <c r="AG495" s="29" t="s">
        <v>209</v>
      </c>
      <c r="AH495" s="29">
        <f>INDEX(공차방식!$C$6:$D$29,MATCH(AE495,공차방식!$B$6:$B$29,0),MATCH(RIGHT(AG495,1),공차방식!$C$5:$D$5,0))/1000</f>
        <v>0</v>
      </c>
      <c r="AI495" s="24">
        <f t="shared" ca="1" si="60"/>
        <v>136.50290000000001</v>
      </c>
      <c r="AJ495" s="24">
        <f t="shared" si="61"/>
        <v>136.10290000000001</v>
      </c>
      <c r="AK495" s="24">
        <f t="array" aca="1" ref="AK495" ca="1">ROUND(INDEX(공차방식!T$6:X$50,MATCH(AQ495&amp;AE495,공차방식!R$6:R$50&amp;공차방식!S$6:S$50,0),MATCH(VALUE(LEFT(AG495,1)),공차방식!T$5:X$5,0))/1000,4)</f>
        <v>0.4</v>
      </c>
      <c r="AL495" s="24">
        <f t="shared" si="62"/>
        <v>134.3048</v>
      </c>
      <c r="AM495" s="24">
        <f t="shared" si="63"/>
        <v>133.50479999999999</v>
      </c>
      <c r="AN495" s="24">
        <f t="array" ref="AN495">ROUND(INDEX(공차방식!H$6:L$29,MATCH(AE495,공차방식!B$6:B$29,0),MATCH(VALUE(LEFT(AG495,1)),공차방식!H$5:L$5,0))/1000,4)</f>
        <v>0.8</v>
      </c>
      <c r="AO495" s="24">
        <v>137.71199999999999</v>
      </c>
      <c r="AQ495" s="39">
        <f ca="1">OFFSET(공차방식!R$5,COUNTIF(공차방식!R$6:R$50,"&lt;"&amp;AD495)+1,0)</f>
        <v>180</v>
      </c>
    </row>
    <row r="496" spans="2:43" ht="15" x14ac:dyDescent="0.3">
      <c r="B496" s="76" t="str">
        <f t="shared" si="56"/>
        <v>M42×3</v>
      </c>
      <c r="C496" s="77" t="s">
        <v>212</v>
      </c>
      <c r="D496" s="77" t="s">
        <v>221</v>
      </c>
      <c r="E496" s="74" t="s">
        <v>0</v>
      </c>
      <c r="F496" s="75">
        <v>42</v>
      </c>
      <c r="G496" s="75">
        <v>3</v>
      </c>
      <c r="H496" s="74" t="s">
        <v>133</v>
      </c>
      <c r="I496" s="87" t="s">
        <v>416</v>
      </c>
      <c r="J496" s="75" t="s">
        <v>315</v>
      </c>
      <c r="K496" s="58" t="s">
        <v>491</v>
      </c>
      <c r="L496" s="75">
        <v>42</v>
      </c>
      <c r="M496" s="75">
        <v>3</v>
      </c>
      <c r="N496" s="74">
        <v>60</v>
      </c>
      <c r="O496" s="101">
        <f t="array" ref="O496">IFERROR(INDEX($AD$11:$AO$1485,MATCH($B496&amp;$I496,$Z$11:$Z$1485&amp;$AG$11:$AG$1485,0),MATCH($C496,$AD$9:$AO$9,0)),"-")</f>
        <v>42</v>
      </c>
      <c r="P496" s="75">
        <v>42</v>
      </c>
      <c r="Q496" s="75">
        <v>6</v>
      </c>
      <c r="R496" s="101">
        <f t="array" ref="R496">IFERROR(INDEX($AD$11:$AO$1485,MATCH($B496&amp;$I496,$Z$11:$Z$1485&amp;$AG$11:$AG$1485,0),MATCH($D496,$AD$9:$AO$9,0)),"-")</f>
        <v>40.051400000000001</v>
      </c>
      <c r="S496" s="75">
        <v>33</v>
      </c>
      <c r="T496" s="75">
        <v>15</v>
      </c>
      <c r="U496" s="75">
        <v>5</v>
      </c>
      <c r="V496" s="75">
        <v>9</v>
      </c>
      <c r="W496" s="50">
        <f t="shared" si="58"/>
        <v>36</v>
      </c>
      <c r="X496" s="50">
        <f t="shared" si="59"/>
        <v>18</v>
      </c>
      <c r="Z496" s="23" t="str">
        <f t="shared" si="57"/>
        <v>M140×4</v>
      </c>
      <c r="AA496" s="24" t="s">
        <v>135</v>
      </c>
      <c r="AB496" s="24"/>
      <c r="AC496" s="24"/>
      <c r="AD496" s="23">
        <v>140</v>
      </c>
      <c r="AE496" s="23">
        <v>4</v>
      </c>
      <c r="AF496" s="24">
        <v>60</v>
      </c>
      <c r="AG496" s="29" t="s">
        <v>209</v>
      </c>
      <c r="AH496" s="29">
        <f>INDEX(공차방식!$C$6:$D$29,MATCH(AE496,공차방식!$B$6:$B$29,0),MATCH(RIGHT(AG496,1),공차방식!$C$5:$D$5,0))/1000</f>
        <v>0</v>
      </c>
      <c r="AI496" s="24">
        <f t="shared" ca="1" si="60"/>
        <v>137.73689999999999</v>
      </c>
      <c r="AJ496" s="24">
        <f t="shared" si="61"/>
        <v>137.40190000000001</v>
      </c>
      <c r="AK496" s="24">
        <f t="array" aca="1" ref="AK496" ca="1">ROUND(INDEX(공차방식!T$6:X$50,MATCH(AQ496&amp;AE496,공차방식!R$6:R$50&amp;공차방식!S$6:S$50,0),MATCH(VALUE(LEFT(AG496,1)),공차방식!T$5:X$5,0))/1000,4)</f>
        <v>0.33500000000000002</v>
      </c>
      <c r="AL496" s="24">
        <f t="shared" si="62"/>
        <v>136.26990000000001</v>
      </c>
      <c r="AM496" s="24">
        <f t="shared" si="63"/>
        <v>135.66990000000001</v>
      </c>
      <c r="AN496" s="24">
        <f t="array" ref="AN496">ROUND(INDEX(공차방식!H$6:L$29,MATCH(AE496,공차방식!B$6:B$29,0),MATCH(VALUE(LEFT(AG496,1)),공차방식!H$5:L$5,0))/1000,4)</f>
        <v>0.6</v>
      </c>
      <c r="AO496" s="24">
        <v>138.54599999999999</v>
      </c>
      <c r="AQ496" s="39">
        <f ca="1">OFFSET(공차방식!R$5,COUNTIF(공차방식!R$6:R$50,"&lt;"&amp;AD496)+1,0)</f>
        <v>180</v>
      </c>
    </row>
    <row r="497" spans="2:43" ht="15" x14ac:dyDescent="0.3">
      <c r="B497" s="76" t="str">
        <f t="shared" si="56"/>
        <v>M42×2</v>
      </c>
      <c r="C497" s="77" t="s">
        <v>212</v>
      </c>
      <c r="D497" s="77" t="s">
        <v>221</v>
      </c>
      <c r="E497" s="74" t="s">
        <v>0</v>
      </c>
      <c r="F497" s="75">
        <v>42</v>
      </c>
      <c r="G497" s="75">
        <v>2</v>
      </c>
      <c r="H497" s="74" t="s">
        <v>133</v>
      </c>
      <c r="I497" s="87" t="s">
        <v>416</v>
      </c>
      <c r="J497" s="75" t="s">
        <v>315</v>
      </c>
      <c r="K497" s="58" t="s">
        <v>491</v>
      </c>
      <c r="L497" s="75">
        <v>42</v>
      </c>
      <c r="M497" s="75">
        <v>2</v>
      </c>
      <c r="N497" s="74">
        <v>60</v>
      </c>
      <c r="O497" s="101">
        <f t="array" ref="O497">IFERROR(INDEX($AD$11:$AO$1485,MATCH($B497&amp;$I497,$Z$11:$Z$1485&amp;$AG$11:$AG$1485,0),MATCH($C497,$AD$9:$AO$9,0)),"-")</f>
        <v>42</v>
      </c>
      <c r="P497" s="75">
        <v>30</v>
      </c>
      <c r="Q497" s="75">
        <v>2</v>
      </c>
      <c r="R497" s="101">
        <f t="array" ref="R497">IFERROR(INDEX($AD$11:$AO$1485,MATCH($B497&amp;$I497,$Z$11:$Z$1485&amp;$AG$11:$AG$1485,0),MATCH($D497,$AD$9:$AO$9,0)),"-")</f>
        <v>40.701000000000001</v>
      </c>
      <c r="S497" s="75">
        <v>23</v>
      </c>
      <c r="T497" s="75">
        <v>9</v>
      </c>
      <c r="U497" s="75">
        <v>5</v>
      </c>
      <c r="V497" s="75">
        <v>10</v>
      </c>
      <c r="W497" s="50">
        <f t="shared" si="58"/>
        <v>28</v>
      </c>
      <c r="X497" s="50">
        <f t="shared" si="59"/>
        <v>14</v>
      </c>
      <c r="Z497" s="23" t="str">
        <f t="shared" si="57"/>
        <v>M140×3</v>
      </c>
      <c r="AA497" s="24" t="s">
        <v>135</v>
      </c>
      <c r="AB497" s="24"/>
      <c r="AC497" s="24"/>
      <c r="AD497" s="23">
        <v>140</v>
      </c>
      <c r="AE497" s="23">
        <v>3</v>
      </c>
      <c r="AF497" s="24">
        <v>60</v>
      </c>
      <c r="AG497" s="29" t="s">
        <v>209</v>
      </c>
      <c r="AH497" s="29">
        <f>INDEX(공차방식!$C$6:$D$29,MATCH(AE497,공차방식!$B$6:$B$29,0),MATCH(RIGHT(AG497,1),공차방식!$C$5:$D$5,0))/1000</f>
        <v>0</v>
      </c>
      <c r="AI497" s="24">
        <f t="shared" ca="1" si="60"/>
        <v>138.35140000000001</v>
      </c>
      <c r="AJ497" s="24">
        <f t="shared" si="61"/>
        <v>138.0514</v>
      </c>
      <c r="AK497" s="24">
        <f t="array" aca="1" ref="AK497" ca="1">ROUND(INDEX(공차방식!T$6:X$50,MATCH(AQ497&amp;AE497,공차방식!R$6:R$50&amp;공차방식!S$6:S$50,0),MATCH(VALUE(LEFT(AG497,1)),공차방식!T$5:X$5,0))/1000,4)</f>
        <v>0.3</v>
      </c>
      <c r="AL497" s="24">
        <f t="shared" si="62"/>
        <v>137.25239999999999</v>
      </c>
      <c r="AM497" s="24">
        <f t="shared" si="63"/>
        <v>136.75239999999999</v>
      </c>
      <c r="AN497" s="24">
        <f t="array" ref="AN497">ROUND(INDEX(공차방식!H$6:L$29,MATCH(AE497,공차방식!B$6:B$29,0),MATCH(VALUE(LEFT(AG497,1)),공차방식!H$5:L$5,0))/1000,4)</f>
        <v>0.5</v>
      </c>
      <c r="AO497" s="24">
        <v>138.958</v>
      </c>
      <c r="AQ497" s="39">
        <f ca="1">OFFSET(공차방식!R$5,COUNTIF(공차방식!R$6:R$50,"&lt;"&amp;AD497)+1,0)</f>
        <v>180</v>
      </c>
    </row>
    <row r="498" spans="2:43" ht="15" x14ac:dyDescent="0.3">
      <c r="B498" s="76" t="str">
        <f t="shared" si="56"/>
        <v>M42×1.5</v>
      </c>
      <c r="C498" s="77" t="s">
        <v>212</v>
      </c>
      <c r="D498" s="77" t="s">
        <v>221</v>
      </c>
      <c r="E498" s="74" t="s">
        <v>0</v>
      </c>
      <c r="F498" s="75">
        <v>42</v>
      </c>
      <c r="G498" s="75">
        <v>1.5</v>
      </c>
      <c r="H498" s="74" t="s">
        <v>133</v>
      </c>
      <c r="I498" s="87" t="s">
        <v>416</v>
      </c>
      <c r="J498" s="75" t="s">
        <v>315</v>
      </c>
      <c r="K498" s="58" t="s">
        <v>491</v>
      </c>
      <c r="L498" s="75">
        <v>42</v>
      </c>
      <c r="M498" s="75">
        <v>1.5</v>
      </c>
      <c r="N498" s="74">
        <v>60</v>
      </c>
      <c r="O498" s="101">
        <f t="array" ref="O498">IFERROR(INDEX($AD$11:$AO$1485,MATCH($B498&amp;$I498,$Z$11:$Z$1485&amp;$AG$11:$AG$1485,0),MATCH($C498,$AD$9:$AO$9,0)),"-")</f>
        <v>42</v>
      </c>
      <c r="P498" s="75">
        <v>30</v>
      </c>
      <c r="Q498" s="75">
        <v>2</v>
      </c>
      <c r="R498" s="101">
        <f t="array" ref="R498">IFERROR(INDEX($AD$11:$AO$1485,MATCH($B498&amp;$I498,$Z$11:$Z$1485&amp;$AG$11:$AG$1485,0),MATCH($D498,$AD$9:$AO$9,0)),"-")</f>
        <v>41.025700000000001</v>
      </c>
      <c r="S498" s="75">
        <v>23</v>
      </c>
      <c r="T498" s="75">
        <v>9</v>
      </c>
      <c r="U498" s="75">
        <v>5</v>
      </c>
      <c r="V498" s="75">
        <v>12</v>
      </c>
      <c r="W498" s="50">
        <f t="shared" si="58"/>
        <v>28</v>
      </c>
      <c r="X498" s="50">
        <f t="shared" si="59"/>
        <v>14</v>
      </c>
      <c r="Z498" s="23" t="str">
        <f t="shared" si="57"/>
        <v>M140×2</v>
      </c>
      <c r="AA498" s="24" t="s">
        <v>135</v>
      </c>
      <c r="AB498" s="24"/>
      <c r="AC498" s="24"/>
      <c r="AD498" s="23">
        <v>140</v>
      </c>
      <c r="AE498" s="23">
        <v>2</v>
      </c>
      <c r="AF498" s="24">
        <v>60</v>
      </c>
      <c r="AG498" s="29" t="s">
        <v>209</v>
      </c>
      <c r="AH498" s="29">
        <f>INDEX(공차방식!$C$6:$D$29,MATCH(AE498,공차방식!$B$6:$B$29,0),MATCH(RIGHT(AG498,1),공차방식!$C$5:$D$5,0))/1000</f>
        <v>0</v>
      </c>
      <c r="AI498" s="24">
        <f t="shared" ca="1" si="60"/>
        <v>138.95099999999999</v>
      </c>
      <c r="AJ498" s="24">
        <f t="shared" si="61"/>
        <v>138.70099999999999</v>
      </c>
      <c r="AK498" s="24">
        <f t="array" aca="1" ref="AK498" ca="1">ROUND(INDEX(공차방식!T$6:X$50,MATCH(AQ498&amp;AE498,공차방식!R$6:R$50&amp;공차방식!S$6:S$50,0),MATCH(VALUE(LEFT(AG498,1)),공차방식!T$5:X$5,0))/1000,4)</f>
        <v>0.25</v>
      </c>
      <c r="AL498" s="24">
        <f t="shared" si="62"/>
        <v>138.2099</v>
      </c>
      <c r="AM498" s="24">
        <f t="shared" si="63"/>
        <v>137.8349</v>
      </c>
      <c r="AN498" s="24">
        <f t="array" ref="AN498">ROUND(INDEX(공차방식!H$6:L$29,MATCH(AE498,공차방식!B$6:B$29,0),MATCH(VALUE(LEFT(AG498,1)),공차방식!H$5:L$5,0))/1000,4)</f>
        <v>0.375</v>
      </c>
      <c r="AO498" s="24">
        <v>139.358</v>
      </c>
      <c r="AQ498" s="39">
        <f ca="1">OFFSET(공차방식!R$5,COUNTIF(공차방식!R$6:R$50,"&lt;"&amp;AD498)+1,0)</f>
        <v>180</v>
      </c>
    </row>
    <row r="499" spans="2:43" ht="15" x14ac:dyDescent="0.3">
      <c r="B499" s="76" t="str">
        <f t="shared" si="56"/>
        <v>M45×4</v>
      </c>
      <c r="C499" s="77" t="s">
        <v>212</v>
      </c>
      <c r="D499" s="77" t="s">
        <v>221</v>
      </c>
      <c r="E499" s="74" t="s">
        <v>0</v>
      </c>
      <c r="F499" s="75">
        <v>45</v>
      </c>
      <c r="G499" s="75">
        <v>4</v>
      </c>
      <c r="H499" s="74" t="s">
        <v>133</v>
      </c>
      <c r="I499" s="87" t="s">
        <v>416</v>
      </c>
      <c r="J499" s="75" t="s">
        <v>315</v>
      </c>
      <c r="K499" s="58" t="s">
        <v>491</v>
      </c>
      <c r="L499" s="75">
        <v>45</v>
      </c>
      <c r="M499" s="75">
        <v>4</v>
      </c>
      <c r="N499" s="74">
        <v>60</v>
      </c>
      <c r="O499" s="101">
        <f t="array" ref="O499">IFERROR(INDEX($AD$11:$AO$1485,MATCH($B499&amp;$I499,$Z$11:$Z$1485&amp;$AG$11:$AG$1485,0),MATCH($C499,$AD$9:$AO$9,0)),"-")</f>
        <v>45</v>
      </c>
      <c r="P499" s="75">
        <v>42</v>
      </c>
      <c r="Q499" s="75">
        <v>6</v>
      </c>
      <c r="R499" s="101">
        <f t="array" ref="R499">IFERROR(INDEX($AD$11:$AO$1485,MATCH($B499&amp;$I499,$Z$11:$Z$1485&amp;$AG$11:$AG$1485,0),MATCH($D499,$AD$9:$AO$9,0)),"-")</f>
        <v>42.401899999999998</v>
      </c>
      <c r="S499" s="75">
        <v>33</v>
      </c>
      <c r="T499" s="75">
        <v>15</v>
      </c>
      <c r="U499" s="75">
        <v>5</v>
      </c>
      <c r="V499" s="75">
        <v>8</v>
      </c>
      <c r="W499" s="50">
        <f t="shared" si="58"/>
        <v>36</v>
      </c>
      <c r="X499" s="50">
        <f t="shared" si="59"/>
        <v>18</v>
      </c>
      <c r="Z499" s="23" t="str">
        <f t="shared" si="57"/>
        <v>M145×6</v>
      </c>
      <c r="AA499" s="24" t="s">
        <v>135</v>
      </c>
      <c r="AB499" s="24"/>
      <c r="AC499" s="24"/>
      <c r="AD499" s="23">
        <v>145</v>
      </c>
      <c r="AE499" s="23">
        <v>6</v>
      </c>
      <c r="AF499" s="24">
        <v>60</v>
      </c>
      <c r="AG499" s="29" t="s">
        <v>209</v>
      </c>
      <c r="AH499" s="29">
        <f>INDEX(공차방식!$C$6:$D$29,MATCH(AE499,공차방식!$B$6:$B$29,0),MATCH(RIGHT(AG499,1),공차방식!$C$5:$D$5,0))/1000</f>
        <v>0</v>
      </c>
      <c r="AI499" s="24">
        <f t="shared" ca="1" si="60"/>
        <v>141.50290000000001</v>
      </c>
      <c r="AJ499" s="24">
        <f t="shared" si="61"/>
        <v>141.10290000000001</v>
      </c>
      <c r="AK499" s="24">
        <f t="array" aca="1" ref="AK499" ca="1">ROUND(INDEX(공차방식!T$6:X$50,MATCH(AQ499&amp;AE499,공차방식!R$6:R$50&amp;공차방식!S$6:S$50,0),MATCH(VALUE(LEFT(AG499,1)),공차방식!T$5:X$5,0))/1000,4)</f>
        <v>0.4</v>
      </c>
      <c r="AL499" s="24">
        <f t="shared" si="62"/>
        <v>139.3048</v>
      </c>
      <c r="AM499" s="24">
        <f t="shared" si="63"/>
        <v>138.50479999999999</v>
      </c>
      <c r="AN499" s="24">
        <f t="array" ref="AN499">ROUND(INDEX(공차방식!H$6:L$29,MATCH(AE499,공차방식!B$6:B$29,0),MATCH(VALUE(LEFT(AG499,1)),공차방식!H$5:L$5,0))/1000,4)</f>
        <v>0.8</v>
      </c>
      <c r="AO499" s="24">
        <v>142.71199999999999</v>
      </c>
      <c r="AQ499" s="39">
        <f ca="1">OFFSET(공차방식!R$5,COUNTIF(공차방식!R$6:R$50,"&lt;"&amp;AD499)+1,0)</f>
        <v>180</v>
      </c>
    </row>
    <row r="500" spans="2:43" ht="15" x14ac:dyDescent="0.3">
      <c r="B500" s="76" t="str">
        <f t="shared" si="56"/>
        <v>M45×3</v>
      </c>
      <c r="C500" s="77" t="s">
        <v>212</v>
      </c>
      <c r="D500" s="77" t="s">
        <v>221</v>
      </c>
      <c r="E500" s="74" t="s">
        <v>0</v>
      </c>
      <c r="F500" s="75">
        <v>45</v>
      </c>
      <c r="G500" s="75">
        <v>3</v>
      </c>
      <c r="H500" s="74" t="s">
        <v>133</v>
      </c>
      <c r="I500" s="87" t="s">
        <v>416</v>
      </c>
      <c r="J500" s="75" t="s">
        <v>315</v>
      </c>
      <c r="K500" s="58" t="s">
        <v>491</v>
      </c>
      <c r="L500" s="75">
        <v>45</v>
      </c>
      <c r="M500" s="75">
        <v>3</v>
      </c>
      <c r="N500" s="74">
        <v>60</v>
      </c>
      <c r="O500" s="101">
        <f t="array" ref="O500">IFERROR(INDEX($AD$11:$AO$1485,MATCH($B500&amp;$I500,$Z$11:$Z$1485&amp;$AG$11:$AG$1485,0),MATCH($C500,$AD$9:$AO$9,0)),"-")</f>
        <v>45</v>
      </c>
      <c r="P500" s="75">
        <v>42</v>
      </c>
      <c r="Q500" s="75">
        <v>6</v>
      </c>
      <c r="R500" s="101">
        <f t="array" ref="R500">IFERROR(INDEX($AD$11:$AO$1485,MATCH($B500&amp;$I500,$Z$11:$Z$1485&amp;$AG$11:$AG$1485,0),MATCH($D500,$AD$9:$AO$9,0)),"-")</f>
        <v>43.051400000000001</v>
      </c>
      <c r="S500" s="75">
        <v>33</v>
      </c>
      <c r="T500" s="75">
        <v>15</v>
      </c>
      <c r="U500" s="75">
        <v>5</v>
      </c>
      <c r="V500" s="75">
        <v>9</v>
      </c>
      <c r="W500" s="50">
        <f t="shared" si="58"/>
        <v>36</v>
      </c>
      <c r="X500" s="50">
        <f t="shared" si="59"/>
        <v>18</v>
      </c>
      <c r="Z500" s="23" t="str">
        <f t="shared" si="57"/>
        <v>M145×4</v>
      </c>
      <c r="AA500" s="24" t="s">
        <v>135</v>
      </c>
      <c r="AB500" s="24"/>
      <c r="AC500" s="24"/>
      <c r="AD500" s="23">
        <v>145</v>
      </c>
      <c r="AE500" s="23">
        <v>4</v>
      </c>
      <c r="AF500" s="24">
        <v>60</v>
      </c>
      <c r="AG500" s="29" t="s">
        <v>209</v>
      </c>
      <c r="AH500" s="29">
        <f>INDEX(공차방식!$C$6:$D$29,MATCH(AE500,공차방식!$B$6:$B$29,0),MATCH(RIGHT(AG500,1),공차방식!$C$5:$D$5,0))/1000</f>
        <v>0</v>
      </c>
      <c r="AI500" s="24">
        <f t="shared" ca="1" si="60"/>
        <v>142.73689999999999</v>
      </c>
      <c r="AJ500" s="24">
        <f t="shared" si="61"/>
        <v>142.40190000000001</v>
      </c>
      <c r="AK500" s="24">
        <f t="array" aca="1" ref="AK500" ca="1">ROUND(INDEX(공차방식!T$6:X$50,MATCH(AQ500&amp;AE500,공차방식!R$6:R$50&amp;공차방식!S$6:S$50,0),MATCH(VALUE(LEFT(AG500,1)),공차방식!T$5:X$5,0))/1000,4)</f>
        <v>0.33500000000000002</v>
      </c>
      <c r="AL500" s="24">
        <f t="shared" si="62"/>
        <v>141.26990000000001</v>
      </c>
      <c r="AM500" s="24">
        <f t="shared" si="63"/>
        <v>140.66990000000001</v>
      </c>
      <c r="AN500" s="24">
        <f t="array" ref="AN500">ROUND(INDEX(공차방식!H$6:L$29,MATCH(AE500,공차방식!B$6:B$29,0),MATCH(VALUE(LEFT(AG500,1)),공차방식!H$5:L$5,0))/1000,4)</f>
        <v>0.6</v>
      </c>
      <c r="AO500" s="24">
        <v>143.54599999999999</v>
      </c>
      <c r="AQ500" s="39">
        <f ca="1">OFFSET(공차방식!R$5,COUNTIF(공차방식!R$6:R$50,"&lt;"&amp;AD500)+1,0)</f>
        <v>180</v>
      </c>
    </row>
    <row r="501" spans="2:43" ht="15" x14ac:dyDescent="0.3">
      <c r="B501" s="76" t="str">
        <f t="shared" si="56"/>
        <v>M45×2</v>
      </c>
      <c r="C501" s="77" t="s">
        <v>212</v>
      </c>
      <c r="D501" s="77" t="s">
        <v>221</v>
      </c>
      <c r="E501" s="74" t="s">
        <v>0</v>
      </c>
      <c r="F501" s="75">
        <v>45</v>
      </c>
      <c r="G501" s="75">
        <v>2</v>
      </c>
      <c r="H501" s="74" t="s">
        <v>133</v>
      </c>
      <c r="I501" s="87" t="s">
        <v>416</v>
      </c>
      <c r="J501" s="75" t="s">
        <v>315</v>
      </c>
      <c r="K501" s="58" t="s">
        <v>491</v>
      </c>
      <c r="L501" s="75">
        <v>45</v>
      </c>
      <c r="M501" s="75">
        <v>2</v>
      </c>
      <c r="N501" s="74">
        <v>60</v>
      </c>
      <c r="O501" s="101">
        <f t="array" ref="O501">IFERROR(INDEX($AD$11:$AO$1485,MATCH($B501&amp;$I501,$Z$11:$Z$1485&amp;$AG$11:$AG$1485,0),MATCH($C501,$AD$9:$AO$9,0)),"-")</f>
        <v>45</v>
      </c>
      <c r="P501" s="75">
        <v>30</v>
      </c>
      <c r="Q501" s="75">
        <v>2</v>
      </c>
      <c r="R501" s="101">
        <f t="array" ref="R501">IFERROR(INDEX($AD$11:$AO$1485,MATCH($B501&amp;$I501,$Z$11:$Z$1485&amp;$AG$11:$AG$1485,0),MATCH($D501,$AD$9:$AO$9,0)),"-")</f>
        <v>43.701000000000001</v>
      </c>
      <c r="S501" s="75">
        <v>23</v>
      </c>
      <c r="T501" s="75">
        <v>9</v>
      </c>
      <c r="U501" s="75">
        <v>5</v>
      </c>
      <c r="V501" s="75">
        <v>10</v>
      </c>
      <c r="W501" s="50">
        <f t="shared" si="58"/>
        <v>28</v>
      </c>
      <c r="X501" s="50">
        <f t="shared" si="59"/>
        <v>14</v>
      </c>
      <c r="Z501" s="23" t="str">
        <f t="shared" si="57"/>
        <v>M145×3</v>
      </c>
      <c r="AA501" s="24" t="s">
        <v>135</v>
      </c>
      <c r="AB501" s="24"/>
      <c r="AC501" s="24"/>
      <c r="AD501" s="23">
        <v>145</v>
      </c>
      <c r="AE501" s="23">
        <v>3</v>
      </c>
      <c r="AF501" s="24">
        <v>60</v>
      </c>
      <c r="AG501" s="29" t="s">
        <v>209</v>
      </c>
      <c r="AH501" s="29">
        <f>INDEX(공차방식!$C$6:$D$29,MATCH(AE501,공차방식!$B$6:$B$29,0),MATCH(RIGHT(AG501,1),공차방식!$C$5:$D$5,0))/1000</f>
        <v>0</v>
      </c>
      <c r="AI501" s="24">
        <f t="shared" ca="1" si="60"/>
        <v>143.35140000000001</v>
      </c>
      <c r="AJ501" s="24">
        <f t="shared" si="61"/>
        <v>143.0514</v>
      </c>
      <c r="AK501" s="24">
        <f t="array" aca="1" ref="AK501" ca="1">ROUND(INDEX(공차방식!T$6:X$50,MATCH(AQ501&amp;AE501,공차방식!R$6:R$50&amp;공차방식!S$6:S$50,0),MATCH(VALUE(LEFT(AG501,1)),공차방식!T$5:X$5,0))/1000,4)</f>
        <v>0.3</v>
      </c>
      <c r="AL501" s="24">
        <f t="shared" si="62"/>
        <v>142.25239999999999</v>
      </c>
      <c r="AM501" s="24">
        <f t="shared" si="63"/>
        <v>141.75239999999999</v>
      </c>
      <c r="AN501" s="24">
        <f t="array" ref="AN501">ROUND(INDEX(공차방식!H$6:L$29,MATCH(AE501,공차방식!B$6:B$29,0),MATCH(VALUE(LEFT(AG501,1)),공차방식!H$5:L$5,0))/1000,4)</f>
        <v>0.5</v>
      </c>
      <c r="AO501" s="24">
        <v>143.958</v>
      </c>
      <c r="AQ501" s="39">
        <f ca="1">OFFSET(공차방식!R$5,COUNTIF(공차방식!R$6:R$50,"&lt;"&amp;AD501)+1,0)</f>
        <v>180</v>
      </c>
    </row>
    <row r="502" spans="2:43" ht="15" x14ac:dyDescent="0.3">
      <c r="B502" s="76" t="str">
        <f t="shared" si="56"/>
        <v>M45×1.5</v>
      </c>
      <c r="C502" s="77" t="s">
        <v>212</v>
      </c>
      <c r="D502" s="77" t="s">
        <v>221</v>
      </c>
      <c r="E502" s="74" t="s">
        <v>0</v>
      </c>
      <c r="F502" s="75">
        <v>45</v>
      </c>
      <c r="G502" s="75">
        <v>1.5</v>
      </c>
      <c r="H502" s="74" t="s">
        <v>133</v>
      </c>
      <c r="I502" s="87" t="s">
        <v>416</v>
      </c>
      <c r="J502" s="75" t="s">
        <v>315</v>
      </c>
      <c r="K502" s="58" t="s">
        <v>491</v>
      </c>
      <c r="L502" s="75">
        <v>45</v>
      </c>
      <c r="M502" s="75">
        <v>1.5</v>
      </c>
      <c r="N502" s="74">
        <v>60</v>
      </c>
      <c r="O502" s="101">
        <f t="array" ref="O502">IFERROR(INDEX($AD$11:$AO$1485,MATCH($B502&amp;$I502,$Z$11:$Z$1485&amp;$AG$11:$AG$1485,0),MATCH($C502,$AD$9:$AO$9,0)),"-")</f>
        <v>45</v>
      </c>
      <c r="P502" s="75">
        <v>30</v>
      </c>
      <c r="Q502" s="75">
        <v>2</v>
      </c>
      <c r="R502" s="101">
        <f t="array" ref="R502">IFERROR(INDEX($AD$11:$AO$1485,MATCH($B502&amp;$I502,$Z$11:$Z$1485&amp;$AG$11:$AG$1485,0),MATCH($D502,$AD$9:$AO$9,0)),"-")</f>
        <v>44.025700000000001</v>
      </c>
      <c r="S502" s="75">
        <v>23</v>
      </c>
      <c r="T502" s="75">
        <v>9</v>
      </c>
      <c r="U502" s="75">
        <v>5</v>
      </c>
      <c r="V502" s="75">
        <v>12</v>
      </c>
      <c r="W502" s="50">
        <f t="shared" si="58"/>
        <v>28</v>
      </c>
      <c r="X502" s="50">
        <f t="shared" si="59"/>
        <v>14</v>
      </c>
      <c r="Z502" s="23" t="str">
        <f t="shared" si="57"/>
        <v>M145×2</v>
      </c>
      <c r="AA502" s="24" t="s">
        <v>135</v>
      </c>
      <c r="AB502" s="24"/>
      <c r="AC502" s="24"/>
      <c r="AD502" s="23">
        <v>145</v>
      </c>
      <c r="AE502" s="23">
        <v>2</v>
      </c>
      <c r="AF502" s="24">
        <v>60</v>
      </c>
      <c r="AG502" s="29" t="s">
        <v>209</v>
      </c>
      <c r="AH502" s="29">
        <f>INDEX(공차방식!$C$6:$D$29,MATCH(AE502,공차방식!$B$6:$B$29,0),MATCH(RIGHT(AG502,1),공차방식!$C$5:$D$5,0))/1000</f>
        <v>0</v>
      </c>
      <c r="AI502" s="24">
        <f t="shared" ca="1" si="60"/>
        <v>143.95099999999999</v>
      </c>
      <c r="AJ502" s="24">
        <f t="shared" si="61"/>
        <v>143.70099999999999</v>
      </c>
      <c r="AK502" s="24">
        <f t="array" aca="1" ref="AK502" ca="1">ROUND(INDEX(공차방식!T$6:X$50,MATCH(AQ502&amp;AE502,공차방식!R$6:R$50&amp;공차방식!S$6:S$50,0),MATCH(VALUE(LEFT(AG502,1)),공차방식!T$5:X$5,0))/1000,4)</f>
        <v>0.25</v>
      </c>
      <c r="AL502" s="24">
        <f t="shared" si="62"/>
        <v>143.2099</v>
      </c>
      <c r="AM502" s="24">
        <f t="shared" si="63"/>
        <v>142.8349</v>
      </c>
      <c r="AN502" s="24">
        <f t="array" ref="AN502">ROUND(INDEX(공차방식!H$6:L$29,MATCH(AE502,공차방식!B$6:B$29,0),MATCH(VALUE(LEFT(AG502,1)),공차방식!H$5:L$5,0))/1000,4)</f>
        <v>0.375</v>
      </c>
      <c r="AO502" s="24">
        <v>144.358</v>
      </c>
      <c r="AQ502" s="39">
        <f ca="1">OFFSET(공차방식!R$5,COUNTIF(공차방식!R$6:R$50,"&lt;"&amp;AD502)+1,0)</f>
        <v>180</v>
      </c>
    </row>
    <row r="503" spans="2:43" ht="15" x14ac:dyDescent="0.3">
      <c r="B503" s="76" t="str">
        <f t="shared" si="56"/>
        <v>M48×4</v>
      </c>
      <c r="C503" s="77" t="s">
        <v>212</v>
      </c>
      <c r="D503" s="77" t="s">
        <v>221</v>
      </c>
      <c r="E503" s="74" t="s">
        <v>0</v>
      </c>
      <c r="F503" s="75">
        <v>48</v>
      </c>
      <c r="G503" s="75">
        <v>4</v>
      </c>
      <c r="H503" s="74" t="s">
        <v>133</v>
      </c>
      <c r="I503" s="87" t="s">
        <v>416</v>
      </c>
      <c r="J503" s="75" t="s">
        <v>315</v>
      </c>
      <c r="K503" s="58" t="s">
        <v>491</v>
      </c>
      <c r="L503" s="75">
        <v>48</v>
      </c>
      <c r="M503" s="75">
        <v>4</v>
      </c>
      <c r="N503" s="74">
        <v>60</v>
      </c>
      <c r="O503" s="101">
        <f t="array" ref="O503">IFERROR(INDEX($AD$11:$AO$1485,MATCH($B503&amp;$I503,$Z$11:$Z$1485&amp;$AG$11:$AG$1485,0),MATCH($C503,$AD$9:$AO$9,0)),"-")</f>
        <v>48</v>
      </c>
      <c r="P503" s="75">
        <v>42</v>
      </c>
      <c r="Q503" s="75">
        <v>6</v>
      </c>
      <c r="R503" s="101">
        <f t="array" ref="R503">IFERROR(INDEX($AD$11:$AO$1485,MATCH($B503&amp;$I503,$Z$11:$Z$1485&amp;$AG$11:$AG$1485,0),MATCH($D503,$AD$9:$AO$9,0)),"-")</f>
        <v>45.401899999999998</v>
      </c>
      <c r="S503" s="75">
        <v>33</v>
      </c>
      <c r="T503" s="75">
        <v>15</v>
      </c>
      <c r="U503" s="75">
        <v>5</v>
      </c>
      <c r="V503" s="75">
        <v>8</v>
      </c>
      <c r="W503" s="50">
        <f t="shared" si="58"/>
        <v>36</v>
      </c>
      <c r="X503" s="50">
        <f t="shared" si="59"/>
        <v>18</v>
      </c>
      <c r="Z503" s="23" t="str">
        <f t="shared" si="57"/>
        <v>M150×6</v>
      </c>
      <c r="AA503" s="24" t="s">
        <v>135</v>
      </c>
      <c r="AB503" s="24"/>
      <c r="AC503" s="24"/>
      <c r="AD503" s="23">
        <v>150</v>
      </c>
      <c r="AE503" s="23">
        <v>6</v>
      </c>
      <c r="AF503" s="24">
        <v>60</v>
      </c>
      <c r="AG503" s="29" t="s">
        <v>209</v>
      </c>
      <c r="AH503" s="29">
        <f>INDEX(공차방식!$C$6:$D$29,MATCH(AE503,공차방식!$B$6:$B$29,0),MATCH(RIGHT(AG503,1),공차방식!$C$5:$D$5,0))/1000</f>
        <v>0</v>
      </c>
      <c r="AI503" s="24">
        <f t="shared" ca="1" si="60"/>
        <v>146.50290000000001</v>
      </c>
      <c r="AJ503" s="24">
        <f t="shared" si="61"/>
        <v>146.10290000000001</v>
      </c>
      <c r="AK503" s="24">
        <f t="array" aca="1" ref="AK503" ca="1">ROUND(INDEX(공차방식!T$6:X$50,MATCH(AQ503&amp;AE503,공차방식!R$6:R$50&amp;공차방식!S$6:S$50,0),MATCH(VALUE(LEFT(AG503,1)),공차방식!T$5:X$5,0))/1000,4)</f>
        <v>0.4</v>
      </c>
      <c r="AL503" s="24">
        <f t="shared" si="62"/>
        <v>144.3048</v>
      </c>
      <c r="AM503" s="24">
        <f t="shared" si="63"/>
        <v>143.50479999999999</v>
      </c>
      <c r="AN503" s="24">
        <f t="array" ref="AN503">ROUND(INDEX(공차방식!H$6:L$29,MATCH(AE503,공차방식!B$6:B$29,0),MATCH(VALUE(LEFT(AG503,1)),공차방식!H$5:L$5,0))/1000,4)</f>
        <v>0.8</v>
      </c>
      <c r="AO503" s="24">
        <v>147.71199999999999</v>
      </c>
      <c r="AQ503" s="39">
        <f ca="1">OFFSET(공차방식!R$5,COUNTIF(공차방식!R$6:R$50,"&lt;"&amp;AD503)+1,0)</f>
        <v>180</v>
      </c>
    </row>
    <row r="504" spans="2:43" ht="15" x14ac:dyDescent="0.3">
      <c r="B504" s="76" t="str">
        <f t="shared" si="56"/>
        <v>M48×3</v>
      </c>
      <c r="C504" s="77" t="s">
        <v>212</v>
      </c>
      <c r="D504" s="77" t="s">
        <v>221</v>
      </c>
      <c r="E504" s="74" t="s">
        <v>0</v>
      </c>
      <c r="F504" s="75">
        <v>48</v>
      </c>
      <c r="G504" s="75">
        <v>3</v>
      </c>
      <c r="H504" s="74" t="s">
        <v>133</v>
      </c>
      <c r="I504" s="87" t="s">
        <v>416</v>
      </c>
      <c r="J504" s="75" t="s">
        <v>315</v>
      </c>
      <c r="K504" s="58" t="s">
        <v>491</v>
      </c>
      <c r="L504" s="75">
        <v>48</v>
      </c>
      <c r="M504" s="75">
        <v>3</v>
      </c>
      <c r="N504" s="74">
        <v>60</v>
      </c>
      <c r="O504" s="101">
        <f t="array" ref="O504">IFERROR(INDEX($AD$11:$AO$1485,MATCH($B504&amp;$I504,$Z$11:$Z$1485&amp;$AG$11:$AG$1485,0),MATCH($C504,$AD$9:$AO$9,0)),"-")</f>
        <v>48</v>
      </c>
      <c r="P504" s="75">
        <v>42</v>
      </c>
      <c r="Q504" s="75">
        <v>6</v>
      </c>
      <c r="R504" s="101">
        <f t="array" ref="R504">IFERROR(INDEX($AD$11:$AO$1485,MATCH($B504&amp;$I504,$Z$11:$Z$1485&amp;$AG$11:$AG$1485,0),MATCH($D504,$AD$9:$AO$9,0)),"-")</f>
        <v>46.051400000000001</v>
      </c>
      <c r="S504" s="75">
        <v>33</v>
      </c>
      <c r="T504" s="75">
        <v>15</v>
      </c>
      <c r="U504" s="75">
        <v>5</v>
      </c>
      <c r="V504" s="75">
        <v>9</v>
      </c>
      <c r="W504" s="50">
        <f t="shared" si="58"/>
        <v>36</v>
      </c>
      <c r="X504" s="50">
        <f t="shared" si="59"/>
        <v>18</v>
      </c>
      <c r="Z504" s="23" t="str">
        <f t="shared" si="57"/>
        <v>M150×4</v>
      </c>
      <c r="AA504" s="24" t="s">
        <v>135</v>
      </c>
      <c r="AB504" s="24"/>
      <c r="AC504" s="24"/>
      <c r="AD504" s="23">
        <v>150</v>
      </c>
      <c r="AE504" s="23">
        <v>4</v>
      </c>
      <c r="AF504" s="24">
        <v>60</v>
      </c>
      <c r="AG504" s="29" t="s">
        <v>209</v>
      </c>
      <c r="AH504" s="29">
        <f>INDEX(공차방식!$C$6:$D$29,MATCH(AE504,공차방식!$B$6:$B$29,0),MATCH(RIGHT(AG504,1),공차방식!$C$5:$D$5,0))/1000</f>
        <v>0</v>
      </c>
      <c r="AI504" s="24">
        <f t="shared" ca="1" si="60"/>
        <v>147.73689999999999</v>
      </c>
      <c r="AJ504" s="24">
        <f t="shared" si="61"/>
        <v>147.40190000000001</v>
      </c>
      <c r="AK504" s="24">
        <f t="array" aca="1" ref="AK504" ca="1">ROUND(INDEX(공차방식!T$6:X$50,MATCH(AQ504&amp;AE504,공차방식!R$6:R$50&amp;공차방식!S$6:S$50,0),MATCH(VALUE(LEFT(AG504,1)),공차방식!T$5:X$5,0))/1000,4)</f>
        <v>0.33500000000000002</v>
      </c>
      <c r="AL504" s="24">
        <f t="shared" si="62"/>
        <v>146.26990000000001</v>
      </c>
      <c r="AM504" s="24">
        <f t="shared" si="63"/>
        <v>145.66990000000001</v>
      </c>
      <c r="AN504" s="24">
        <f t="array" ref="AN504">ROUND(INDEX(공차방식!H$6:L$29,MATCH(AE504,공차방식!B$6:B$29,0),MATCH(VALUE(LEFT(AG504,1)),공차방식!H$5:L$5,0))/1000,4)</f>
        <v>0.6</v>
      </c>
      <c r="AO504" s="24">
        <v>148.54599999999999</v>
      </c>
      <c r="AQ504" s="39">
        <f ca="1">OFFSET(공차방식!R$5,COUNTIF(공차방식!R$6:R$50,"&lt;"&amp;AD504)+1,0)</f>
        <v>180</v>
      </c>
    </row>
    <row r="505" spans="2:43" ht="15" x14ac:dyDescent="0.3">
      <c r="B505" s="76" t="str">
        <f t="shared" si="56"/>
        <v>M48×2</v>
      </c>
      <c r="C505" s="77" t="s">
        <v>212</v>
      </c>
      <c r="D505" s="77" t="s">
        <v>221</v>
      </c>
      <c r="E505" s="74" t="s">
        <v>0</v>
      </c>
      <c r="F505" s="75">
        <v>48</v>
      </c>
      <c r="G505" s="75">
        <v>2</v>
      </c>
      <c r="H505" s="74" t="s">
        <v>133</v>
      </c>
      <c r="I505" s="87" t="s">
        <v>416</v>
      </c>
      <c r="J505" s="75" t="s">
        <v>315</v>
      </c>
      <c r="K505" s="58" t="s">
        <v>491</v>
      </c>
      <c r="L505" s="75">
        <v>48</v>
      </c>
      <c r="M505" s="75">
        <v>2</v>
      </c>
      <c r="N505" s="74">
        <v>60</v>
      </c>
      <c r="O505" s="101">
        <f t="array" ref="O505">IFERROR(INDEX($AD$11:$AO$1485,MATCH($B505&amp;$I505,$Z$11:$Z$1485&amp;$AG$11:$AG$1485,0),MATCH($C505,$AD$9:$AO$9,0)),"-")</f>
        <v>48</v>
      </c>
      <c r="P505" s="75">
        <v>30</v>
      </c>
      <c r="Q505" s="75">
        <v>2</v>
      </c>
      <c r="R505" s="101">
        <f t="array" ref="R505">IFERROR(INDEX($AD$11:$AO$1485,MATCH($B505&amp;$I505,$Z$11:$Z$1485&amp;$AG$11:$AG$1485,0),MATCH($D505,$AD$9:$AO$9,0)),"-")</f>
        <v>46.701000000000001</v>
      </c>
      <c r="S505" s="75">
        <v>23</v>
      </c>
      <c r="T505" s="75">
        <v>9</v>
      </c>
      <c r="U505" s="75">
        <v>5</v>
      </c>
      <c r="V505" s="75">
        <v>10</v>
      </c>
      <c r="W505" s="50">
        <f t="shared" si="58"/>
        <v>28</v>
      </c>
      <c r="X505" s="50">
        <f t="shared" si="59"/>
        <v>14</v>
      </c>
      <c r="Z505" s="23" t="str">
        <f t="shared" si="57"/>
        <v>M150×3</v>
      </c>
      <c r="AA505" s="24" t="s">
        <v>135</v>
      </c>
      <c r="AB505" s="24"/>
      <c r="AC505" s="24"/>
      <c r="AD505" s="23">
        <v>150</v>
      </c>
      <c r="AE505" s="23">
        <v>3</v>
      </c>
      <c r="AF505" s="24">
        <v>60</v>
      </c>
      <c r="AG505" s="29" t="s">
        <v>209</v>
      </c>
      <c r="AH505" s="29">
        <f>INDEX(공차방식!$C$6:$D$29,MATCH(AE505,공차방식!$B$6:$B$29,0),MATCH(RIGHT(AG505,1),공차방식!$C$5:$D$5,0))/1000</f>
        <v>0</v>
      </c>
      <c r="AI505" s="24">
        <f t="shared" ca="1" si="60"/>
        <v>148.35140000000001</v>
      </c>
      <c r="AJ505" s="24">
        <f t="shared" si="61"/>
        <v>148.0514</v>
      </c>
      <c r="AK505" s="24">
        <f t="array" aca="1" ref="AK505" ca="1">ROUND(INDEX(공차방식!T$6:X$50,MATCH(AQ505&amp;AE505,공차방식!R$6:R$50&amp;공차방식!S$6:S$50,0),MATCH(VALUE(LEFT(AG505,1)),공차방식!T$5:X$5,0))/1000,4)</f>
        <v>0.3</v>
      </c>
      <c r="AL505" s="24">
        <f t="shared" si="62"/>
        <v>147.25239999999999</v>
      </c>
      <c r="AM505" s="24">
        <f t="shared" si="63"/>
        <v>146.75239999999999</v>
      </c>
      <c r="AN505" s="24">
        <f t="array" ref="AN505">ROUND(INDEX(공차방식!H$6:L$29,MATCH(AE505,공차방식!B$6:B$29,0),MATCH(VALUE(LEFT(AG505,1)),공차방식!H$5:L$5,0))/1000,4)</f>
        <v>0.5</v>
      </c>
      <c r="AO505" s="24">
        <v>148.958</v>
      </c>
      <c r="AQ505" s="39">
        <f ca="1">OFFSET(공차방식!R$5,COUNTIF(공차방식!R$6:R$50,"&lt;"&amp;AD505)+1,0)</f>
        <v>180</v>
      </c>
    </row>
    <row r="506" spans="2:43" ht="15" x14ac:dyDescent="0.3">
      <c r="B506" s="76" t="str">
        <f t="shared" si="56"/>
        <v>M48×1.5</v>
      </c>
      <c r="C506" s="77" t="s">
        <v>212</v>
      </c>
      <c r="D506" s="77" t="s">
        <v>221</v>
      </c>
      <c r="E506" s="74" t="s">
        <v>0</v>
      </c>
      <c r="F506" s="75">
        <v>48</v>
      </c>
      <c r="G506" s="75">
        <v>1.5</v>
      </c>
      <c r="H506" s="74" t="s">
        <v>133</v>
      </c>
      <c r="I506" s="87" t="s">
        <v>416</v>
      </c>
      <c r="J506" s="75" t="s">
        <v>315</v>
      </c>
      <c r="K506" s="58" t="s">
        <v>491</v>
      </c>
      <c r="L506" s="75">
        <v>48</v>
      </c>
      <c r="M506" s="75">
        <v>1.5</v>
      </c>
      <c r="N506" s="74">
        <v>60</v>
      </c>
      <c r="O506" s="101">
        <f t="array" ref="O506">IFERROR(INDEX($AD$11:$AO$1485,MATCH($B506&amp;$I506,$Z$11:$Z$1485&amp;$AG$11:$AG$1485,0),MATCH($C506,$AD$9:$AO$9,0)),"-")</f>
        <v>48</v>
      </c>
      <c r="P506" s="75">
        <v>30</v>
      </c>
      <c r="Q506" s="75">
        <v>2</v>
      </c>
      <c r="R506" s="101">
        <f t="array" ref="R506">IFERROR(INDEX($AD$11:$AO$1485,MATCH($B506&amp;$I506,$Z$11:$Z$1485&amp;$AG$11:$AG$1485,0),MATCH($D506,$AD$9:$AO$9,0)),"-")</f>
        <v>47.025700000000001</v>
      </c>
      <c r="S506" s="75">
        <v>23</v>
      </c>
      <c r="T506" s="75">
        <v>9</v>
      </c>
      <c r="U506" s="75">
        <v>5</v>
      </c>
      <c r="V506" s="75">
        <v>12</v>
      </c>
      <c r="W506" s="50">
        <f t="shared" si="58"/>
        <v>28</v>
      </c>
      <c r="X506" s="50">
        <f t="shared" si="59"/>
        <v>14</v>
      </c>
      <c r="Z506" s="23" t="str">
        <f t="shared" si="57"/>
        <v>M150×2</v>
      </c>
      <c r="AA506" s="24" t="s">
        <v>135</v>
      </c>
      <c r="AB506" s="24"/>
      <c r="AC506" s="24"/>
      <c r="AD506" s="23">
        <v>150</v>
      </c>
      <c r="AE506" s="23">
        <v>2</v>
      </c>
      <c r="AF506" s="24">
        <v>60</v>
      </c>
      <c r="AG506" s="29" t="s">
        <v>209</v>
      </c>
      <c r="AH506" s="29">
        <f>INDEX(공차방식!$C$6:$D$29,MATCH(AE506,공차방식!$B$6:$B$29,0),MATCH(RIGHT(AG506,1),공차방식!$C$5:$D$5,0))/1000</f>
        <v>0</v>
      </c>
      <c r="AI506" s="24">
        <f t="shared" ca="1" si="60"/>
        <v>148.95099999999999</v>
      </c>
      <c r="AJ506" s="24">
        <f t="shared" si="61"/>
        <v>148.70099999999999</v>
      </c>
      <c r="AK506" s="24">
        <f t="array" aca="1" ref="AK506" ca="1">ROUND(INDEX(공차방식!T$6:X$50,MATCH(AQ506&amp;AE506,공차방식!R$6:R$50&amp;공차방식!S$6:S$50,0),MATCH(VALUE(LEFT(AG506,1)),공차방식!T$5:X$5,0))/1000,4)</f>
        <v>0.25</v>
      </c>
      <c r="AL506" s="24">
        <f t="shared" si="62"/>
        <v>148.2099</v>
      </c>
      <c r="AM506" s="24">
        <f t="shared" si="63"/>
        <v>147.8349</v>
      </c>
      <c r="AN506" s="24">
        <f t="array" ref="AN506">ROUND(INDEX(공차방식!H$6:L$29,MATCH(AE506,공차방식!B$6:B$29,0),MATCH(VALUE(LEFT(AG506,1)),공차방식!H$5:L$5,0))/1000,4)</f>
        <v>0.375</v>
      </c>
      <c r="AO506" s="24">
        <v>149.358</v>
      </c>
      <c r="AQ506" s="39">
        <f ca="1">OFFSET(공차방식!R$5,COUNTIF(공차방식!R$6:R$50,"&lt;"&amp;AD506)+1,0)</f>
        <v>180</v>
      </c>
    </row>
    <row r="507" spans="2:43" ht="15" x14ac:dyDescent="0.3">
      <c r="B507" s="76" t="str">
        <f t="shared" si="56"/>
        <v>M50×3</v>
      </c>
      <c r="C507" s="77" t="s">
        <v>212</v>
      </c>
      <c r="D507" s="77" t="s">
        <v>221</v>
      </c>
      <c r="E507" s="74" t="s">
        <v>0</v>
      </c>
      <c r="F507" s="75">
        <v>50</v>
      </c>
      <c r="G507" s="75">
        <v>3</v>
      </c>
      <c r="H507" s="74" t="s">
        <v>133</v>
      </c>
      <c r="I507" s="87" t="s">
        <v>416</v>
      </c>
      <c r="J507" s="75" t="s">
        <v>315</v>
      </c>
      <c r="K507" s="58" t="s">
        <v>491</v>
      </c>
      <c r="L507" s="75">
        <v>50</v>
      </c>
      <c r="M507" s="75">
        <v>3</v>
      </c>
      <c r="N507" s="74">
        <v>60</v>
      </c>
      <c r="O507" s="101">
        <f t="array" ref="O507">IFERROR(INDEX($AD$11:$AO$1485,MATCH($B507&amp;$I507,$Z$11:$Z$1485&amp;$AG$11:$AG$1485,0),MATCH($C507,$AD$9:$AO$9,0)),"-")</f>
        <v>50</v>
      </c>
      <c r="P507" s="75">
        <v>42</v>
      </c>
      <c r="Q507" s="75">
        <v>6</v>
      </c>
      <c r="R507" s="101">
        <f t="array" ref="R507">IFERROR(INDEX($AD$11:$AO$1485,MATCH($B507&amp;$I507,$Z$11:$Z$1485&amp;$AG$11:$AG$1485,0),MATCH($D507,$AD$9:$AO$9,0)),"-")</f>
        <v>48.051400000000001</v>
      </c>
      <c r="S507" s="75">
        <v>33</v>
      </c>
      <c r="T507" s="75">
        <v>15</v>
      </c>
      <c r="U507" s="75">
        <v>5</v>
      </c>
      <c r="V507" s="75">
        <v>9</v>
      </c>
      <c r="W507" s="50">
        <f t="shared" si="58"/>
        <v>36</v>
      </c>
      <c r="X507" s="50">
        <f t="shared" si="59"/>
        <v>18</v>
      </c>
      <c r="Z507" s="23" t="str">
        <f t="shared" si="57"/>
        <v>M155×6</v>
      </c>
      <c r="AA507" s="24" t="s">
        <v>135</v>
      </c>
      <c r="AB507" s="24"/>
      <c r="AC507" s="24"/>
      <c r="AD507" s="23">
        <v>155</v>
      </c>
      <c r="AE507" s="23">
        <v>6</v>
      </c>
      <c r="AF507" s="24">
        <v>60</v>
      </c>
      <c r="AG507" s="29" t="s">
        <v>209</v>
      </c>
      <c r="AH507" s="29">
        <f>INDEX(공차방식!$C$6:$D$29,MATCH(AE507,공차방식!$B$6:$B$29,0),MATCH(RIGHT(AG507,1),공차방식!$C$5:$D$5,0))/1000</f>
        <v>0</v>
      </c>
      <c r="AI507" s="24">
        <f t="shared" ca="1" si="60"/>
        <v>151.50290000000001</v>
      </c>
      <c r="AJ507" s="24">
        <f t="shared" si="61"/>
        <v>151.10290000000001</v>
      </c>
      <c r="AK507" s="24">
        <f t="array" aca="1" ref="AK507" ca="1">ROUND(INDEX(공차방식!T$6:X$50,MATCH(AQ507&amp;AE507,공차방식!R$6:R$50&amp;공차방식!S$6:S$50,0),MATCH(VALUE(LEFT(AG507,1)),공차방식!T$5:X$5,0))/1000,4)</f>
        <v>0.4</v>
      </c>
      <c r="AL507" s="24">
        <f t="shared" si="62"/>
        <v>149.3048</v>
      </c>
      <c r="AM507" s="24">
        <f t="shared" si="63"/>
        <v>148.50479999999999</v>
      </c>
      <c r="AN507" s="24">
        <f t="array" ref="AN507">ROUND(INDEX(공차방식!H$6:L$29,MATCH(AE507,공차방식!B$6:B$29,0),MATCH(VALUE(LEFT(AG507,1)),공차방식!H$5:L$5,0))/1000,4)</f>
        <v>0.8</v>
      </c>
      <c r="AO507" s="24" t="s">
        <v>220</v>
      </c>
      <c r="AQ507" s="39">
        <f ca="1">OFFSET(공차방식!R$5,COUNTIF(공차방식!R$6:R$50,"&lt;"&amp;AD507)+1,0)</f>
        <v>180</v>
      </c>
    </row>
    <row r="508" spans="2:43" ht="15" x14ac:dyDescent="0.3">
      <c r="B508" s="76" t="str">
        <f t="shared" si="56"/>
        <v>M50×2</v>
      </c>
      <c r="C508" s="77" t="s">
        <v>212</v>
      </c>
      <c r="D508" s="77" t="s">
        <v>221</v>
      </c>
      <c r="E508" s="74" t="s">
        <v>0</v>
      </c>
      <c r="F508" s="75">
        <v>50</v>
      </c>
      <c r="G508" s="75">
        <v>2</v>
      </c>
      <c r="H508" s="74" t="s">
        <v>133</v>
      </c>
      <c r="I508" s="87" t="s">
        <v>416</v>
      </c>
      <c r="J508" s="75" t="s">
        <v>315</v>
      </c>
      <c r="K508" s="58" t="s">
        <v>491</v>
      </c>
      <c r="L508" s="75">
        <v>50</v>
      </c>
      <c r="M508" s="75">
        <v>2</v>
      </c>
      <c r="N508" s="74">
        <v>60</v>
      </c>
      <c r="O508" s="101">
        <f t="array" ref="O508">IFERROR(INDEX($AD$11:$AO$1485,MATCH($B508&amp;$I508,$Z$11:$Z$1485&amp;$AG$11:$AG$1485,0),MATCH($C508,$AD$9:$AO$9,0)),"-")</f>
        <v>50</v>
      </c>
      <c r="P508" s="75">
        <v>30</v>
      </c>
      <c r="Q508" s="75">
        <v>2</v>
      </c>
      <c r="R508" s="101">
        <f t="array" ref="R508">IFERROR(INDEX($AD$11:$AO$1485,MATCH($B508&amp;$I508,$Z$11:$Z$1485&amp;$AG$11:$AG$1485,0),MATCH($D508,$AD$9:$AO$9,0)),"-")</f>
        <v>48.701000000000001</v>
      </c>
      <c r="S508" s="75">
        <v>33</v>
      </c>
      <c r="T508" s="75">
        <v>15</v>
      </c>
      <c r="U508" s="75">
        <v>5</v>
      </c>
      <c r="V508" s="75">
        <v>10</v>
      </c>
      <c r="W508" s="50">
        <f t="shared" si="58"/>
        <v>28</v>
      </c>
      <c r="X508" s="50">
        <f t="shared" si="59"/>
        <v>18</v>
      </c>
      <c r="Z508" s="23" t="str">
        <f t="shared" si="57"/>
        <v>M155×4</v>
      </c>
      <c r="AA508" s="24" t="s">
        <v>135</v>
      </c>
      <c r="AB508" s="24"/>
      <c r="AC508" s="24"/>
      <c r="AD508" s="23">
        <v>155</v>
      </c>
      <c r="AE508" s="23">
        <v>4</v>
      </c>
      <c r="AF508" s="24">
        <v>60</v>
      </c>
      <c r="AG508" s="29" t="s">
        <v>209</v>
      </c>
      <c r="AH508" s="29">
        <f>INDEX(공차방식!$C$6:$D$29,MATCH(AE508,공차방식!$B$6:$B$29,0),MATCH(RIGHT(AG508,1),공차방식!$C$5:$D$5,0))/1000</f>
        <v>0</v>
      </c>
      <c r="AI508" s="24">
        <f t="shared" ca="1" si="60"/>
        <v>152.73689999999999</v>
      </c>
      <c r="AJ508" s="24">
        <f t="shared" si="61"/>
        <v>152.40190000000001</v>
      </c>
      <c r="AK508" s="24">
        <f t="array" aca="1" ref="AK508" ca="1">ROUND(INDEX(공차방식!T$6:X$50,MATCH(AQ508&amp;AE508,공차방식!R$6:R$50&amp;공차방식!S$6:S$50,0),MATCH(VALUE(LEFT(AG508,1)),공차방식!T$5:X$5,0))/1000,4)</f>
        <v>0.33500000000000002</v>
      </c>
      <c r="AL508" s="24">
        <f t="shared" si="62"/>
        <v>151.26990000000001</v>
      </c>
      <c r="AM508" s="24">
        <f t="shared" si="63"/>
        <v>150.66990000000001</v>
      </c>
      <c r="AN508" s="24">
        <f t="array" ref="AN508">ROUND(INDEX(공차방식!H$6:L$29,MATCH(AE508,공차방식!B$6:B$29,0),MATCH(VALUE(LEFT(AG508,1)),공차방식!H$5:L$5,0))/1000,4)</f>
        <v>0.6</v>
      </c>
      <c r="AO508" s="24" t="s">
        <v>220</v>
      </c>
      <c r="AQ508" s="39">
        <f ca="1">OFFSET(공차방식!R$5,COUNTIF(공차방식!R$6:R$50,"&lt;"&amp;AD508)+1,0)</f>
        <v>180</v>
      </c>
    </row>
    <row r="509" spans="2:43" ht="15" x14ac:dyDescent="0.3">
      <c r="B509" s="76" t="str">
        <f t="shared" si="56"/>
        <v>M50×1.5</v>
      </c>
      <c r="C509" s="77" t="s">
        <v>212</v>
      </c>
      <c r="D509" s="77" t="s">
        <v>221</v>
      </c>
      <c r="E509" s="74" t="s">
        <v>0</v>
      </c>
      <c r="F509" s="75">
        <v>50</v>
      </c>
      <c r="G509" s="75">
        <v>1.5</v>
      </c>
      <c r="H509" s="74" t="s">
        <v>133</v>
      </c>
      <c r="I509" s="87" t="s">
        <v>416</v>
      </c>
      <c r="J509" s="75" t="s">
        <v>315</v>
      </c>
      <c r="K509" s="58" t="s">
        <v>491</v>
      </c>
      <c r="L509" s="75">
        <v>50</v>
      </c>
      <c r="M509" s="75">
        <v>1.5</v>
      </c>
      <c r="N509" s="74">
        <v>60</v>
      </c>
      <c r="O509" s="101">
        <f t="array" ref="O509">IFERROR(INDEX($AD$11:$AO$1485,MATCH($B509&amp;$I509,$Z$11:$Z$1485&amp;$AG$11:$AG$1485,0),MATCH($C509,$AD$9:$AO$9,0)),"-")</f>
        <v>50</v>
      </c>
      <c r="P509" s="75">
        <v>30</v>
      </c>
      <c r="Q509" s="75">
        <v>2</v>
      </c>
      <c r="R509" s="101">
        <f t="array" ref="R509">IFERROR(INDEX($AD$11:$AO$1485,MATCH($B509&amp;$I509,$Z$11:$Z$1485&amp;$AG$11:$AG$1485,0),MATCH($D509,$AD$9:$AO$9,0)),"-")</f>
        <v>49.025700000000001</v>
      </c>
      <c r="S509" s="75">
        <v>23</v>
      </c>
      <c r="T509" s="75">
        <v>9</v>
      </c>
      <c r="U509" s="75">
        <v>5</v>
      </c>
      <c r="V509" s="75">
        <v>12</v>
      </c>
      <c r="W509" s="50">
        <f t="shared" si="58"/>
        <v>28</v>
      </c>
      <c r="X509" s="50">
        <f t="shared" si="59"/>
        <v>14</v>
      </c>
      <c r="Z509" s="23" t="str">
        <f t="shared" si="57"/>
        <v>M155×3</v>
      </c>
      <c r="AA509" s="24" t="s">
        <v>135</v>
      </c>
      <c r="AB509" s="24"/>
      <c r="AC509" s="24"/>
      <c r="AD509" s="23">
        <v>155</v>
      </c>
      <c r="AE509" s="23">
        <v>3</v>
      </c>
      <c r="AF509" s="24">
        <v>60</v>
      </c>
      <c r="AG509" s="29" t="s">
        <v>209</v>
      </c>
      <c r="AH509" s="29">
        <f>INDEX(공차방식!$C$6:$D$29,MATCH(AE509,공차방식!$B$6:$B$29,0),MATCH(RIGHT(AG509,1),공차방식!$C$5:$D$5,0))/1000</f>
        <v>0</v>
      </c>
      <c r="AI509" s="24">
        <f t="shared" ca="1" si="60"/>
        <v>153.35140000000001</v>
      </c>
      <c r="AJ509" s="24">
        <f t="shared" si="61"/>
        <v>153.0514</v>
      </c>
      <c r="AK509" s="24">
        <f t="array" aca="1" ref="AK509" ca="1">ROUND(INDEX(공차방식!T$6:X$50,MATCH(AQ509&amp;AE509,공차방식!R$6:R$50&amp;공차방식!S$6:S$50,0),MATCH(VALUE(LEFT(AG509,1)),공차방식!T$5:X$5,0))/1000,4)</f>
        <v>0.3</v>
      </c>
      <c r="AL509" s="24">
        <f t="shared" si="62"/>
        <v>152.25239999999999</v>
      </c>
      <c r="AM509" s="24">
        <f t="shared" si="63"/>
        <v>151.75239999999999</v>
      </c>
      <c r="AN509" s="24">
        <f t="array" ref="AN509">ROUND(INDEX(공차방식!H$6:L$29,MATCH(AE509,공차방식!B$6:B$29,0),MATCH(VALUE(LEFT(AG509,1)),공차방식!H$5:L$5,0))/1000,4)</f>
        <v>0.5</v>
      </c>
      <c r="AO509" s="24" t="s">
        <v>220</v>
      </c>
      <c r="AQ509" s="39">
        <f ca="1">OFFSET(공차방식!R$5,COUNTIF(공차방식!R$6:R$50,"&lt;"&amp;AD509)+1,0)</f>
        <v>180</v>
      </c>
    </row>
    <row r="510" spans="2:43" ht="15" x14ac:dyDescent="0.3">
      <c r="B510" s="76" t="str">
        <f t="shared" si="56"/>
        <v>M52×4</v>
      </c>
      <c r="C510" s="77" t="s">
        <v>212</v>
      </c>
      <c r="D510" s="77" t="s">
        <v>221</v>
      </c>
      <c r="E510" s="74" t="s">
        <v>0</v>
      </c>
      <c r="F510" s="75">
        <v>52</v>
      </c>
      <c r="G510" s="75">
        <v>4</v>
      </c>
      <c r="H510" s="74" t="s">
        <v>133</v>
      </c>
      <c r="I510" s="87" t="s">
        <v>416</v>
      </c>
      <c r="J510" s="75" t="s">
        <v>315</v>
      </c>
      <c r="K510" s="58" t="s">
        <v>491</v>
      </c>
      <c r="L510" s="75">
        <v>52</v>
      </c>
      <c r="M510" s="75">
        <v>4</v>
      </c>
      <c r="N510" s="74">
        <v>60</v>
      </c>
      <c r="O510" s="101">
        <f t="array" ref="O510">IFERROR(INDEX($AD$11:$AO$1485,MATCH($B510&amp;$I510,$Z$11:$Z$1485&amp;$AG$11:$AG$1485,0),MATCH($C510,$AD$9:$AO$9,0)),"-")</f>
        <v>52</v>
      </c>
      <c r="P510" s="75">
        <v>42</v>
      </c>
      <c r="Q510" s="75">
        <v>6</v>
      </c>
      <c r="R510" s="101">
        <f t="array" ref="R510">IFERROR(INDEX($AD$11:$AO$1485,MATCH($B510&amp;$I510,$Z$11:$Z$1485&amp;$AG$11:$AG$1485,0),MATCH($D510,$AD$9:$AO$9,0)),"-")</f>
        <v>49.401899999999998</v>
      </c>
      <c r="S510" s="75">
        <v>33</v>
      </c>
      <c r="T510" s="75">
        <v>15</v>
      </c>
      <c r="U510" s="75">
        <v>5</v>
      </c>
      <c r="V510" s="75">
        <v>8</v>
      </c>
      <c r="W510" s="50">
        <f t="shared" si="58"/>
        <v>36</v>
      </c>
      <c r="X510" s="50">
        <f t="shared" si="59"/>
        <v>18</v>
      </c>
      <c r="Z510" s="23" t="str">
        <f t="shared" si="57"/>
        <v>M160×6</v>
      </c>
      <c r="AA510" s="24" t="s">
        <v>135</v>
      </c>
      <c r="AB510" s="24"/>
      <c r="AC510" s="24"/>
      <c r="AD510" s="23">
        <v>160</v>
      </c>
      <c r="AE510" s="23">
        <v>6</v>
      </c>
      <c r="AF510" s="24">
        <v>60</v>
      </c>
      <c r="AG510" s="29" t="s">
        <v>209</v>
      </c>
      <c r="AH510" s="29">
        <f>INDEX(공차방식!$C$6:$D$29,MATCH(AE510,공차방식!$B$6:$B$29,0),MATCH(RIGHT(AG510,1),공차방식!$C$5:$D$5,0))/1000</f>
        <v>0</v>
      </c>
      <c r="AI510" s="24">
        <f t="shared" ca="1" si="60"/>
        <v>156.50290000000001</v>
      </c>
      <c r="AJ510" s="24">
        <f t="shared" si="61"/>
        <v>156.10290000000001</v>
      </c>
      <c r="AK510" s="24">
        <f t="array" aca="1" ref="AK510" ca="1">ROUND(INDEX(공차방식!T$6:X$50,MATCH(AQ510&amp;AE510,공차방식!R$6:R$50&amp;공차방식!S$6:S$50,0),MATCH(VALUE(LEFT(AG510,1)),공차방식!T$5:X$5,0))/1000,4)</f>
        <v>0.4</v>
      </c>
      <c r="AL510" s="24">
        <f t="shared" si="62"/>
        <v>154.3048</v>
      </c>
      <c r="AM510" s="24">
        <f t="shared" si="63"/>
        <v>153.50479999999999</v>
      </c>
      <c r="AN510" s="24">
        <f t="array" ref="AN510">ROUND(INDEX(공차방식!H$6:L$29,MATCH(AE510,공차방식!B$6:B$29,0),MATCH(VALUE(LEFT(AG510,1)),공차방식!H$5:L$5,0))/1000,4)</f>
        <v>0.8</v>
      </c>
      <c r="AO510" s="24" t="s">
        <v>220</v>
      </c>
      <c r="AQ510" s="39">
        <f ca="1">OFFSET(공차방식!R$5,COUNTIF(공차방식!R$6:R$50,"&lt;"&amp;AD510)+1,0)</f>
        <v>180</v>
      </c>
    </row>
    <row r="511" spans="2:43" ht="15" x14ac:dyDescent="0.3">
      <c r="B511" s="76" t="str">
        <f t="shared" si="56"/>
        <v>M52×3</v>
      </c>
      <c r="C511" s="77" t="s">
        <v>212</v>
      </c>
      <c r="D511" s="77" t="s">
        <v>221</v>
      </c>
      <c r="E511" s="74" t="s">
        <v>0</v>
      </c>
      <c r="F511" s="75">
        <v>52</v>
      </c>
      <c r="G511" s="75">
        <v>3</v>
      </c>
      <c r="H511" s="74" t="s">
        <v>133</v>
      </c>
      <c r="I511" s="87" t="s">
        <v>416</v>
      </c>
      <c r="J511" s="75" t="s">
        <v>315</v>
      </c>
      <c r="K511" s="58" t="s">
        <v>491</v>
      </c>
      <c r="L511" s="75">
        <v>52</v>
      </c>
      <c r="M511" s="75">
        <v>3</v>
      </c>
      <c r="N511" s="74">
        <v>60</v>
      </c>
      <c r="O511" s="101">
        <f t="array" ref="O511">IFERROR(INDEX($AD$11:$AO$1485,MATCH($B511&amp;$I511,$Z$11:$Z$1485&amp;$AG$11:$AG$1485,0),MATCH($C511,$AD$9:$AO$9,0)),"-")</f>
        <v>52</v>
      </c>
      <c r="P511" s="75">
        <v>42</v>
      </c>
      <c r="Q511" s="75">
        <v>6</v>
      </c>
      <c r="R511" s="101">
        <f t="array" ref="R511">IFERROR(INDEX($AD$11:$AO$1485,MATCH($B511&amp;$I511,$Z$11:$Z$1485&amp;$AG$11:$AG$1485,0),MATCH($D511,$AD$9:$AO$9,0)),"-")</f>
        <v>50.051400000000001</v>
      </c>
      <c r="S511" s="75">
        <v>33</v>
      </c>
      <c r="T511" s="75">
        <v>15</v>
      </c>
      <c r="U511" s="75">
        <v>5</v>
      </c>
      <c r="V511" s="75">
        <v>9</v>
      </c>
      <c r="W511" s="50">
        <f t="shared" si="58"/>
        <v>36</v>
      </c>
      <c r="X511" s="50">
        <f t="shared" si="59"/>
        <v>18</v>
      </c>
      <c r="Z511" s="23" t="str">
        <f t="shared" si="57"/>
        <v>M160×4</v>
      </c>
      <c r="AA511" s="24" t="s">
        <v>135</v>
      </c>
      <c r="AB511" s="24"/>
      <c r="AC511" s="24"/>
      <c r="AD511" s="23">
        <v>160</v>
      </c>
      <c r="AE511" s="23">
        <v>4</v>
      </c>
      <c r="AF511" s="24">
        <v>60</v>
      </c>
      <c r="AG511" s="29" t="s">
        <v>209</v>
      </c>
      <c r="AH511" s="29">
        <f>INDEX(공차방식!$C$6:$D$29,MATCH(AE511,공차방식!$B$6:$B$29,0),MATCH(RIGHT(AG511,1),공차방식!$C$5:$D$5,0))/1000</f>
        <v>0</v>
      </c>
      <c r="AI511" s="24">
        <f t="shared" ca="1" si="60"/>
        <v>157.73689999999999</v>
      </c>
      <c r="AJ511" s="24">
        <f t="shared" si="61"/>
        <v>157.40190000000001</v>
      </c>
      <c r="AK511" s="24">
        <f t="array" aca="1" ref="AK511" ca="1">ROUND(INDEX(공차방식!T$6:X$50,MATCH(AQ511&amp;AE511,공차방식!R$6:R$50&amp;공차방식!S$6:S$50,0),MATCH(VALUE(LEFT(AG511,1)),공차방식!T$5:X$5,0))/1000,4)</f>
        <v>0.33500000000000002</v>
      </c>
      <c r="AL511" s="24">
        <f t="shared" si="62"/>
        <v>156.26990000000001</v>
      </c>
      <c r="AM511" s="24">
        <f t="shared" si="63"/>
        <v>155.66990000000001</v>
      </c>
      <c r="AN511" s="24">
        <f t="array" ref="AN511">ROUND(INDEX(공차방식!H$6:L$29,MATCH(AE511,공차방식!B$6:B$29,0),MATCH(VALUE(LEFT(AG511,1)),공차방식!H$5:L$5,0))/1000,4)</f>
        <v>0.6</v>
      </c>
      <c r="AO511" s="24" t="s">
        <v>220</v>
      </c>
      <c r="AQ511" s="39">
        <f ca="1">OFFSET(공차방식!R$5,COUNTIF(공차방식!R$6:R$50,"&lt;"&amp;AD511)+1,0)</f>
        <v>180</v>
      </c>
    </row>
    <row r="512" spans="2:43" ht="15" x14ac:dyDescent="0.3">
      <c r="B512" s="76" t="str">
        <f t="shared" si="56"/>
        <v>M52×2</v>
      </c>
      <c r="C512" s="77" t="s">
        <v>212</v>
      </c>
      <c r="D512" s="77" t="s">
        <v>221</v>
      </c>
      <c r="E512" s="74" t="s">
        <v>0</v>
      </c>
      <c r="F512" s="75">
        <v>52</v>
      </c>
      <c r="G512" s="75">
        <v>2</v>
      </c>
      <c r="H512" s="74" t="s">
        <v>133</v>
      </c>
      <c r="I512" s="87" t="s">
        <v>416</v>
      </c>
      <c r="J512" s="75" t="s">
        <v>315</v>
      </c>
      <c r="K512" s="58" t="s">
        <v>491</v>
      </c>
      <c r="L512" s="75">
        <v>52</v>
      </c>
      <c r="M512" s="75">
        <v>2</v>
      </c>
      <c r="N512" s="74">
        <v>60</v>
      </c>
      <c r="O512" s="101">
        <f t="array" ref="O512">IFERROR(INDEX($AD$11:$AO$1485,MATCH($B512&amp;$I512,$Z$11:$Z$1485&amp;$AG$11:$AG$1485,0),MATCH($C512,$AD$9:$AO$9,0)),"-")</f>
        <v>52</v>
      </c>
      <c r="P512" s="75">
        <v>30</v>
      </c>
      <c r="Q512" s="75">
        <v>2</v>
      </c>
      <c r="R512" s="101">
        <f t="array" ref="R512">IFERROR(INDEX($AD$11:$AO$1485,MATCH($B512&amp;$I512,$Z$11:$Z$1485&amp;$AG$11:$AG$1485,0),MATCH($D512,$AD$9:$AO$9,0)),"-")</f>
        <v>50.701000000000001</v>
      </c>
      <c r="S512" s="75">
        <v>23</v>
      </c>
      <c r="T512" s="75">
        <v>9</v>
      </c>
      <c r="U512" s="75">
        <v>5</v>
      </c>
      <c r="V512" s="75">
        <v>10</v>
      </c>
      <c r="W512" s="50">
        <f t="shared" si="58"/>
        <v>28</v>
      </c>
      <c r="X512" s="50">
        <f t="shared" si="59"/>
        <v>14</v>
      </c>
      <c r="Z512" s="23" t="str">
        <f t="shared" si="57"/>
        <v>M160×3</v>
      </c>
      <c r="AA512" s="24" t="s">
        <v>135</v>
      </c>
      <c r="AB512" s="24"/>
      <c r="AC512" s="24"/>
      <c r="AD512" s="23">
        <v>160</v>
      </c>
      <c r="AE512" s="23">
        <v>3</v>
      </c>
      <c r="AF512" s="24">
        <v>60</v>
      </c>
      <c r="AG512" s="29" t="s">
        <v>209</v>
      </c>
      <c r="AH512" s="29">
        <f>INDEX(공차방식!$C$6:$D$29,MATCH(AE512,공차방식!$B$6:$B$29,0),MATCH(RIGHT(AG512,1),공차방식!$C$5:$D$5,0))/1000</f>
        <v>0</v>
      </c>
      <c r="AI512" s="24">
        <f t="shared" ca="1" si="60"/>
        <v>158.35140000000001</v>
      </c>
      <c r="AJ512" s="24">
        <f t="shared" si="61"/>
        <v>158.0514</v>
      </c>
      <c r="AK512" s="24">
        <f t="array" aca="1" ref="AK512" ca="1">ROUND(INDEX(공차방식!T$6:X$50,MATCH(AQ512&amp;AE512,공차방식!R$6:R$50&amp;공차방식!S$6:S$50,0),MATCH(VALUE(LEFT(AG512,1)),공차방식!T$5:X$5,0))/1000,4)</f>
        <v>0.3</v>
      </c>
      <c r="AL512" s="24">
        <f t="shared" si="62"/>
        <v>157.25239999999999</v>
      </c>
      <c r="AM512" s="24">
        <f t="shared" si="63"/>
        <v>156.75239999999999</v>
      </c>
      <c r="AN512" s="24">
        <f t="array" ref="AN512">ROUND(INDEX(공차방식!H$6:L$29,MATCH(AE512,공차방식!B$6:B$29,0),MATCH(VALUE(LEFT(AG512,1)),공차방식!H$5:L$5,0))/1000,4)</f>
        <v>0.5</v>
      </c>
      <c r="AO512" s="24" t="s">
        <v>220</v>
      </c>
      <c r="AQ512" s="39">
        <f ca="1">OFFSET(공차방식!R$5,COUNTIF(공차방식!R$6:R$50,"&lt;"&amp;AD512)+1,0)</f>
        <v>180</v>
      </c>
    </row>
    <row r="513" spans="2:43" ht="15" x14ac:dyDescent="0.3">
      <c r="B513" s="76" t="str">
        <f t="shared" si="56"/>
        <v>M52×1.5</v>
      </c>
      <c r="C513" s="77" t="s">
        <v>212</v>
      </c>
      <c r="D513" s="77" t="s">
        <v>221</v>
      </c>
      <c r="E513" s="74" t="s">
        <v>0</v>
      </c>
      <c r="F513" s="75">
        <v>52</v>
      </c>
      <c r="G513" s="75">
        <v>1.5</v>
      </c>
      <c r="H513" s="74" t="s">
        <v>133</v>
      </c>
      <c r="I513" s="87" t="s">
        <v>416</v>
      </c>
      <c r="J513" s="75" t="s">
        <v>315</v>
      </c>
      <c r="K513" s="58" t="s">
        <v>491</v>
      </c>
      <c r="L513" s="75">
        <v>52</v>
      </c>
      <c r="M513" s="75">
        <v>1.5</v>
      </c>
      <c r="N513" s="74">
        <v>60</v>
      </c>
      <c r="O513" s="101">
        <f t="array" ref="O513">IFERROR(INDEX($AD$11:$AO$1485,MATCH($B513&amp;$I513,$Z$11:$Z$1485&amp;$AG$11:$AG$1485,0),MATCH($C513,$AD$9:$AO$9,0)),"-")</f>
        <v>52</v>
      </c>
      <c r="P513" s="75">
        <v>30</v>
      </c>
      <c r="Q513" s="75">
        <v>2</v>
      </c>
      <c r="R513" s="101">
        <f t="array" ref="R513">IFERROR(INDEX($AD$11:$AO$1485,MATCH($B513&amp;$I513,$Z$11:$Z$1485&amp;$AG$11:$AG$1485,0),MATCH($D513,$AD$9:$AO$9,0)),"-")</f>
        <v>51.025700000000001</v>
      </c>
      <c r="S513" s="75">
        <v>23</v>
      </c>
      <c r="T513" s="75">
        <v>9</v>
      </c>
      <c r="U513" s="75">
        <v>5</v>
      </c>
      <c r="V513" s="75">
        <v>12</v>
      </c>
      <c r="W513" s="50">
        <f t="shared" si="58"/>
        <v>28</v>
      </c>
      <c r="X513" s="50">
        <f t="shared" si="59"/>
        <v>14</v>
      </c>
      <c r="Z513" s="23" t="str">
        <f t="shared" si="57"/>
        <v>M165×6</v>
      </c>
      <c r="AA513" s="24" t="s">
        <v>135</v>
      </c>
      <c r="AB513" s="24"/>
      <c r="AC513" s="24"/>
      <c r="AD513" s="23">
        <v>165</v>
      </c>
      <c r="AE513" s="23">
        <v>6</v>
      </c>
      <c r="AF513" s="24">
        <v>60</v>
      </c>
      <c r="AG513" s="29" t="s">
        <v>209</v>
      </c>
      <c r="AH513" s="29">
        <f>INDEX(공차방식!$C$6:$D$29,MATCH(AE513,공차방식!$B$6:$B$29,0),MATCH(RIGHT(AG513,1),공차방식!$C$5:$D$5,0))/1000</f>
        <v>0</v>
      </c>
      <c r="AI513" s="24">
        <f t="shared" ca="1" si="60"/>
        <v>161.50290000000001</v>
      </c>
      <c r="AJ513" s="24">
        <f t="shared" si="61"/>
        <v>161.10290000000001</v>
      </c>
      <c r="AK513" s="24">
        <f t="array" aca="1" ref="AK513" ca="1">ROUND(INDEX(공차방식!T$6:X$50,MATCH(AQ513&amp;AE513,공차방식!R$6:R$50&amp;공차방식!S$6:S$50,0),MATCH(VALUE(LEFT(AG513,1)),공차방식!T$5:X$5,0))/1000,4)</f>
        <v>0.4</v>
      </c>
      <c r="AL513" s="24">
        <f t="shared" si="62"/>
        <v>159.3048</v>
      </c>
      <c r="AM513" s="24">
        <f t="shared" si="63"/>
        <v>158.50479999999999</v>
      </c>
      <c r="AN513" s="24">
        <f t="array" ref="AN513">ROUND(INDEX(공차방식!H$6:L$29,MATCH(AE513,공차방식!B$6:B$29,0),MATCH(VALUE(LEFT(AG513,1)),공차방식!H$5:L$5,0))/1000,4)</f>
        <v>0.8</v>
      </c>
      <c r="AO513" s="24" t="s">
        <v>220</v>
      </c>
      <c r="AQ513" s="39">
        <f ca="1">OFFSET(공차방식!R$5,COUNTIF(공차방식!R$6:R$50,"&lt;"&amp;AD513)+1,0)</f>
        <v>180</v>
      </c>
    </row>
    <row r="514" spans="2:43" ht="15" x14ac:dyDescent="0.3">
      <c r="B514" s="76" t="str">
        <f t="shared" si="56"/>
        <v>M55×4</v>
      </c>
      <c r="C514" s="77" t="s">
        <v>212</v>
      </c>
      <c r="D514" s="77" t="s">
        <v>221</v>
      </c>
      <c r="E514" s="74" t="s">
        <v>0</v>
      </c>
      <c r="F514" s="75">
        <v>55</v>
      </c>
      <c r="G514" s="75">
        <v>4</v>
      </c>
      <c r="H514" s="74" t="s">
        <v>133</v>
      </c>
      <c r="I514" s="87" t="s">
        <v>416</v>
      </c>
      <c r="J514" s="75" t="s">
        <v>315</v>
      </c>
      <c r="K514" s="58" t="s">
        <v>491</v>
      </c>
      <c r="L514" s="75">
        <v>55</v>
      </c>
      <c r="M514" s="75">
        <v>4</v>
      </c>
      <c r="N514" s="74">
        <v>60</v>
      </c>
      <c r="O514" s="101">
        <f t="array" ref="O514">IFERROR(INDEX($AD$11:$AO$1485,MATCH($B514&amp;$I514,$Z$11:$Z$1485&amp;$AG$11:$AG$1485,0),MATCH($C514,$AD$9:$AO$9,0)),"-")</f>
        <v>55</v>
      </c>
      <c r="P514" s="75">
        <v>42</v>
      </c>
      <c r="Q514" s="75">
        <v>6</v>
      </c>
      <c r="R514" s="101">
        <f t="array" ref="R514">IFERROR(INDEX($AD$11:$AO$1485,MATCH($B514&amp;$I514,$Z$11:$Z$1485&amp;$AG$11:$AG$1485,0),MATCH($D514,$AD$9:$AO$9,0)),"-")</f>
        <v>52.401899999999998</v>
      </c>
      <c r="S514" s="75">
        <v>33</v>
      </c>
      <c r="T514" s="75">
        <v>15</v>
      </c>
      <c r="U514" s="75">
        <v>5</v>
      </c>
      <c r="V514" s="75">
        <v>8</v>
      </c>
      <c r="W514" s="50">
        <f t="shared" si="58"/>
        <v>36</v>
      </c>
      <c r="X514" s="50">
        <f t="shared" si="59"/>
        <v>18</v>
      </c>
      <c r="Z514" s="23" t="str">
        <f t="shared" si="57"/>
        <v>M165×4</v>
      </c>
      <c r="AA514" s="24" t="s">
        <v>135</v>
      </c>
      <c r="AB514" s="24"/>
      <c r="AC514" s="24"/>
      <c r="AD514" s="23">
        <v>165</v>
      </c>
      <c r="AE514" s="23">
        <v>4</v>
      </c>
      <c r="AF514" s="24">
        <v>60</v>
      </c>
      <c r="AG514" s="29" t="s">
        <v>209</v>
      </c>
      <c r="AH514" s="29">
        <f>INDEX(공차방식!$C$6:$D$29,MATCH(AE514,공차방식!$B$6:$B$29,0),MATCH(RIGHT(AG514,1),공차방식!$C$5:$D$5,0))/1000</f>
        <v>0</v>
      </c>
      <c r="AI514" s="24">
        <f t="shared" ca="1" si="60"/>
        <v>162.73689999999999</v>
      </c>
      <c r="AJ514" s="24">
        <f t="shared" si="61"/>
        <v>162.40190000000001</v>
      </c>
      <c r="AK514" s="24">
        <f t="array" aca="1" ref="AK514" ca="1">ROUND(INDEX(공차방식!T$6:X$50,MATCH(AQ514&amp;AE514,공차방식!R$6:R$50&amp;공차방식!S$6:S$50,0),MATCH(VALUE(LEFT(AG514,1)),공차방식!T$5:X$5,0))/1000,4)</f>
        <v>0.33500000000000002</v>
      </c>
      <c r="AL514" s="24">
        <f t="shared" si="62"/>
        <v>161.26990000000001</v>
      </c>
      <c r="AM514" s="24">
        <f t="shared" si="63"/>
        <v>160.66990000000001</v>
      </c>
      <c r="AN514" s="24">
        <f t="array" ref="AN514">ROUND(INDEX(공차방식!H$6:L$29,MATCH(AE514,공차방식!B$6:B$29,0),MATCH(VALUE(LEFT(AG514,1)),공차방식!H$5:L$5,0))/1000,4)</f>
        <v>0.6</v>
      </c>
      <c r="AO514" s="24" t="s">
        <v>220</v>
      </c>
      <c r="AQ514" s="39">
        <f ca="1">OFFSET(공차방식!R$5,COUNTIF(공차방식!R$6:R$50,"&lt;"&amp;AD514)+1,0)</f>
        <v>180</v>
      </c>
    </row>
    <row r="515" spans="2:43" ht="15" x14ac:dyDescent="0.3">
      <c r="B515" s="76" t="str">
        <f t="shared" si="56"/>
        <v>M55×3</v>
      </c>
      <c r="C515" s="77" t="s">
        <v>212</v>
      </c>
      <c r="D515" s="77" t="s">
        <v>221</v>
      </c>
      <c r="E515" s="74" t="s">
        <v>0</v>
      </c>
      <c r="F515" s="75">
        <v>55</v>
      </c>
      <c r="G515" s="75">
        <v>3</v>
      </c>
      <c r="H515" s="74" t="s">
        <v>133</v>
      </c>
      <c r="I515" s="87" t="s">
        <v>416</v>
      </c>
      <c r="J515" s="75" t="s">
        <v>315</v>
      </c>
      <c r="K515" s="58" t="s">
        <v>491</v>
      </c>
      <c r="L515" s="75">
        <v>55</v>
      </c>
      <c r="M515" s="75">
        <v>3</v>
      </c>
      <c r="N515" s="74">
        <v>60</v>
      </c>
      <c r="O515" s="101">
        <f t="array" ref="O515">IFERROR(INDEX($AD$11:$AO$1485,MATCH($B515&amp;$I515,$Z$11:$Z$1485&amp;$AG$11:$AG$1485,0),MATCH($C515,$AD$9:$AO$9,0)),"-")</f>
        <v>55</v>
      </c>
      <c r="P515" s="75">
        <v>42</v>
      </c>
      <c r="Q515" s="75">
        <v>6</v>
      </c>
      <c r="R515" s="101">
        <f t="array" ref="R515">IFERROR(INDEX($AD$11:$AO$1485,MATCH($B515&amp;$I515,$Z$11:$Z$1485&amp;$AG$11:$AG$1485,0),MATCH($D515,$AD$9:$AO$9,0)),"-")</f>
        <v>53.051400000000001</v>
      </c>
      <c r="S515" s="75">
        <v>33</v>
      </c>
      <c r="T515" s="75">
        <v>15</v>
      </c>
      <c r="U515" s="75">
        <v>5</v>
      </c>
      <c r="V515" s="75">
        <v>9</v>
      </c>
      <c r="W515" s="50">
        <f t="shared" si="58"/>
        <v>36</v>
      </c>
      <c r="X515" s="50">
        <f t="shared" si="59"/>
        <v>18</v>
      </c>
      <c r="Z515" s="23" t="str">
        <f t="shared" si="57"/>
        <v>M165×3</v>
      </c>
      <c r="AA515" s="24" t="s">
        <v>135</v>
      </c>
      <c r="AB515" s="24"/>
      <c r="AC515" s="24"/>
      <c r="AD515" s="23">
        <v>165</v>
      </c>
      <c r="AE515" s="23">
        <v>3</v>
      </c>
      <c r="AF515" s="24">
        <v>60</v>
      </c>
      <c r="AG515" s="29" t="s">
        <v>209</v>
      </c>
      <c r="AH515" s="29">
        <f>INDEX(공차방식!$C$6:$D$29,MATCH(AE515,공차방식!$B$6:$B$29,0),MATCH(RIGHT(AG515,1),공차방식!$C$5:$D$5,0))/1000</f>
        <v>0</v>
      </c>
      <c r="AI515" s="24">
        <f t="shared" ca="1" si="60"/>
        <v>163.35140000000001</v>
      </c>
      <c r="AJ515" s="24">
        <f t="shared" si="61"/>
        <v>163.0514</v>
      </c>
      <c r="AK515" s="24">
        <f t="array" aca="1" ref="AK515" ca="1">ROUND(INDEX(공차방식!T$6:X$50,MATCH(AQ515&amp;AE515,공차방식!R$6:R$50&amp;공차방식!S$6:S$50,0),MATCH(VALUE(LEFT(AG515,1)),공차방식!T$5:X$5,0))/1000,4)</f>
        <v>0.3</v>
      </c>
      <c r="AL515" s="24">
        <f t="shared" si="62"/>
        <v>162.25239999999999</v>
      </c>
      <c r="AM515" s="24">
        <f t="shared" si="63"/>
        <v>161.75239999999999</v>
      </c>
      <c r="AN515" s="24">
        <f t="array" ref="AN515">ROUND(INDEX(공차방식!H$6:L$29,MATCH(AE515,공차방식!B$6:B$29,0),MATCH(VALUE(LEFT(AG515,1)),공차방식!H$5:L$5,0))/1000,4)</f>
        <v>0.5</v>
      </c>
      <c r="AO515" s="24" t="s">
        <v>220</v>
      </c>
      <c r="AQ515" s="39">
        <f ca="1">OFFSET(공차방식!R$5,COUNTIF(공차방식!R$6:R$50,"&lt;"&amp;AD515)+1,0)</f>
        <v>180</v>
      </c>
    </row>
    <row r="516" spans="2:43" ht="15" x14ac:dyDescent="0.3">
      <c r="B516" s="76" t="str">
        <f t="shared" si="56"/>
        <v>M55×2</v>
      </c>
      <c r="C516" s="77" t="s">
        <v>212</v>
      </c>
      <c r="D516" s="77" t="s">
        <v>221</v>
      </c>
      <c r="E516" s="74" t="s">
        <v>0</v>
      </c>
      <c r="F516" s="75">
        <v>55</v>
      </c>
      <c r="G516" s="75">
        <v>2</v>
      </c>
      <c r="H516" s="74" t="s">
        <v>133</v>
      </c>
      <c r="I516" s="87" t="s">
        <v>416</v>
      </c>
      <c r="J516" s="75" t="s">
        <v>315</v>
      </c>
      <c r="K516" s="58" t="s">
        <v>491</v>
      </c>
      <c r="L516" s="75">
        <v>55</v>
      </c>
      <c r="M516" s="75">
        <v>2</v>
      </c>
      <c r="N516" s="74">
        <v>60</v>
      </c>
      <c r="O516" s="101">
        <f t="array" ref="O516">IFERROR(INDEX($AD$11:$AO$1485,MATCH($B516&amp;$I516,$Z$11:$Z$1485&amp;$AG$11:$AG$1485,0),MATCH($C516,$AD$9:$AO$9,0)),"-")</f>
        <v>55</v>
      </c>
      <c r="P516" s="75">
        <v>30</v>
      </c>
      <c r="Q516" s="75">
        <v>2</v>
      </c>
      <c r="R516" s="101">
        <f t="array" ref="R516">IFERROR(INDEX($AD$11:$AO$1485,MATCH($B516&amp;$I516,$Z$11:$Z$1485&amp;$AG$11:$AG$1485,0),MATCH($D516,$AD$9:$AO$9,0)),"-")</f>
        <v>53.701000000000001</v>
      </c>
      <c r="S516" s="75">
        <v>23</v>
      </c>
      <c r="T516" s="75">
        <v>9</v>
      </c>
      <c r="U516" s="75">
        <v>5</v>
      </c>
      <c r="V516" s="75">
        <v>10</v>
      </c>
      <c r="W516" s="50">
        <f t="shared" si="58"/>
        <v>28</v>
      </c>
      <c r="X516" s="50">
        <f t="shared" si="59"/>
        <v>14</v>
      </c>
      <c r="Z516" s="23" t="str">
        <f t="shared" si="57"/>
        <v>M170×6</v>
      </c>
      <c r="AA516" s="24" t="s">
        <v>135</v>
      </c>
      <c r="AB516" s="24"/>
      <c r="AC516" s="24"/>
      <c r="AD516" s="23">
        <v>170</v>
      </c>
      <c r="AE516" s="23">
        <v>6</v>
      </c>
      <c r="AF516" s="24">
        <v>60</v>
      </c>
      <c r="AG516" s="29" t="s">
        <v>209</v>
      </c>
      <c r="AH516" s="29">
        <f>INDEX(공차방식!$C$6:$D$29,MATCH(AE516,공차방식!$B$6:$B$29,0),MATCH(RIGHT(AG516,1),공차방식!$C$5:$D$5,0))/1000</f>
        <v>0</v>
      </c>
      <c r="AI516" s="24">
        <f t="shared" ca="1" si="60"/>
        <v>166.50290000000001</v>
      </c>
      <c r="AJ516" s="24">
        <f t="shared" si="61"/>
        <v>166.10290000000001</v>
      </c>
      <c r="AK516" s="24">
        <f t="array" aca="1" ref="AK516" ca="1">ROUND(INDEX(공차방식!T$6:X$50,MATCH(AQ516&amp;AE516,공차방식!R$6:R$50&amp;공차방식!S$6:S$50,0),MATCH(VALUE(LEFT(AG516,1)),공차방식!T$5:X$5,0))/1000,4)</f>
        <v>0.4</v>
      </c>
      <c r="AL516" s="24">
        <f t="shared" si="62"/>
        <v>164.3048</v>
      </c>
      <c r="AM516" s="24">
        <f t="shared" si="63"/>
        <v>163.50479999999999</v>
      </c>
      <c r="AN516" s="24">
        <f t="array" ref="AN516">ROUND(INDEX(공차방식!H$6:L$29,MATCH(AE516,공차방식!B$6:B$29,0),MATCH(VALUE(LEFT(AG516,1)),공차방식!H$5:L$5,0))/1000,4)</f>
        <v>0.8</v>
      </c>
      <c r="AO516" s="24" t="s">
        <v>220</v>
      </c>
      <c r="AQ516" s="39">
        <f ca="1">OFFSET(공차방식!R$5,COUNTIF(공차방식!R$6:R$50,"&lt;"&amp;AD516)+1,0)</f>
        <v>180</v>
      </c>
    </row>
    <row r="517" spans="2:43" ht="15" x14ac:dyDescent="0.3">
      <c r="B517" s="76" t="str">
        <f t="shared" si="56"/>
        <v>M55×1.5</v>
      </c>
      <c r="C517" s="77" t="s">
        <v>212</v>
      </c>
      <c r="D517" s="77" t="s">
        <v>221</v>
      </c>
      <c r="E517" s="74" t="s">
        <v>0</v>
      </c>
      <c r="F517" s="75">
        <v>55</v>
      </c>
      <c r="G517" s="75">
        <v>1.5</v>
      </c>
      <c r="H517" s="74" t="s">
        <v>133</v>
      </c>
      <c r="I517" s="87" t="s">
        <v>416</v>
      </c>
      <c r="J517" s="75" t="s">
        <v>315</v>
      </c>
      <c r="K517" s="58" t="s">
        <v>491</v>
      </c>
      <c r="L517" s="75">
        <v>55</v>
      </c>
      <c r="M517" s="75">
        <v>1.5</v>
      </c>
      <c r="N517" s="74">
        <v>60</v>
      </c>
      <c r="O517" s="101">
        <f t="array" ref="O517">IFERROR(INDEX($AD$11:$AO$1485,MATCH($B517&amp;$I517,$Z$11:$Z$1485&amp;$AG$11:$AG$1485,0),MATCH($C517,$AD$9:$AO$9,0)),"-")</f>
        <v>55</v>
      </c>
      <c r="P517" s="75">
        <v>30</v>
      </c>
      <c r="Q517" s="75">
        <v>2</v>
      </c>
      <c r="R517" s="101">
        <f t="array" ref="R517">IFERROR(INDEX($AD$11:$AO$1485,MATCH($B517&amp;$I517,$Z$11:$Z$1485&amp;$AG$11:$AG$1485,0),MATCH($D517,$AD$9:$AO$9,0)),"-")</f>
        <v>54.025700000000001</v>
      </c>
      <c r="S517" s="75">
        <v>23</v>
      </c>
      <c r="T517" s="75">
        <v>9</v>
      </c>
      <c r="U517" s="75">
        <v>5</v>
      </c>
      <c r="V517" s="75">
        <v>12</v>
      </c>
      <c r="W517" s="50">
        <f t="shared" si="58"/>
        <v>28</v>
      </c>
      <c r="X517" s="50">
        <f t="shared" si="59"/>
        <v>14</v>
      </c>
      <c r="Z517" s="23" t="str">
        <f t="shared" si="57"/>
        <v>M170×4</v>
      </c>
      <c r="AA517" s="24" t="s">
        <v>135</v>
      </c>
      <c r="AB517" s="24"/>
      <c r="AC517" s="24"/>
      <c r="AD517" s="23">
        <v>170</v>
      </c>
      <c r="AE517" s="23">
        <v>4</v>
      </c>
      <c r="AF517" s="24">
        <v>60</v>
      </c>
      <c r="AG517" s="29" t="s">
        <v>209</v>
      </c>
      <c r="AH517" s="29">
        <f>INDEX(공차방식!$C$6:$D$29,MATCH(AE517,공차방식!$B$6:$B$29,0),MATCH(RIGHT(AG517,1),공차방식!$C$5:$D$5,0))/1000</f>
        <v>0</v>
      </c>
      <c r="AI517" s="24">
        <f t="shared" ca="1" si="60"/>
        <v>167.73689999999999</v>
      </c>
      <c r="AJ517" s="24">
        <f t="shared" si="61"/>
        <v>167.40190000000001</v>
      </c>
      <c r="AK517" s="24">
        <f t="array" aca="1" ref="AK517" ca="1">ROUND(INDEX(공차방식!T$6:X$50,MATCH(AQ517&amp;AE517,공차방식!R$6:R$50&amp;공차방식!S$6:S$50,0),MATCH(VALUE(LEFT(AG517,1)),공차방식!T$5:X$5,0))/1000,4)</f>
        <v>0.33500000000000002</v>
      </c>
      <c r="AL517" s="24">
        <f t="shared" si="62"/>
        <v>166.26990000000001</v>
      </c>
      <c r="AM517" s="24">
        <f t="shared" si="63"/>
        <v>165.66990000000001</v>
      </c>
      <c r="AN517" s="24">
        <f t="array" ref="AN517">ROUND(INDEX(공차방식!H$6:L$29,MATCH(AE517,공차방식!B$6:B$29,0),MATCH(VALUE(LEFT(AG517,1)),공차방식!H$5:L$5,0))/1000,4)</f>
        <v>0.6</v>
      </c>
      <c r="AO517" s="24" t="s">
        <v>220</v>
      </c>
      <c r="AQ517" s="39">
        <f ca="1">OFFSET(공차방식!R$5,COUNTIF(공차방식!R$6:R$50,"&lt;"&amp;AD517)+1,0)</f>
        <v>180</v>
      </c>
    </row>
    <row r="518" spans="2:43" ht="15" x14ac:dyDescent="0.3">
      <c r="B518" s="76" t="str">
        <f t="shared" si="56"/>
        <v>M56×4</v>
      </c>
      <c r="C518" s="77" t="s">
        <v>212</v>
      </c>
      <c r="D518" s="77" t="s">
        <v>221</v>
      </c>
      <c r="E518" s="74" t="s">
        <v>0</v>
      </c>
      <c r="F518" s="75">
        <v>56</v>
      </c>
      <c r="G518" s="75">
        <v>4</v>
      </c>
      <c r="H518" s="74" t="s">
        <v>133</v>
      </c>
      <c r="I518" s="87" t="s">
        <v>416</v>
      </c>
      <c r="J518" s="75" t="s">
        <v>315</v>
      </c>
      <c r="K518" s="58" t="s">
        <v>491</v>
      </c>
      <c r="L518" s="75">
        <v>56</v>
      </c>
      <c r="M518" s="75">
        <v>4</v>
      </c>
      <c r="N518" s="74">
        <v>60</v>
      </c>
      <c r="O518" s="101">
        <f t="array" ref="O518">IFERROR(INDEX($AD$11:$AO$1485,MATCH($B518&amp;$I518,$Z$11:$Z$1485&amp;$AG$11:$AG$1485,0),MATCH($C518,$AD$9:$AO$9,0)),"-")</f>
        <v>56</v>
      </c>
      <c r="P518" s="75">
        <v>42</v>
      </c>
      <c r="Q518" s="75">
        <v>6</v>
      </c>
      <c r="R518" s="101">
        <f t="array" ref="R518">IFERROR(INDEX($AD$11:$AO$1485,MATCH($B518&amp;$I518,$Z$11:$Z$1485&amp;$AG$11:$AG$1485,0),MATCH($D518,$AD$9:$AO$9,0)),"-")</f>
        <v>53.401899999999998</v>
      </c>
      <c r="S518" s="75">
        <v>33</v>
      </c>
      <c r="T518" s="75">
        <v>15</v>
      </c>
      <c r="U518" s="75">
        <v>5</v>
      </c>
      <c r="V518" s="75">
        <v>8</v>
      </c>
      <c r="W518" s="50">
        <f t="shared" si="58"/>
        <v>36</v>
      </c>
      <c r="X518" s="50">
        <f t="shared" si="59"/>
        <v>18</v>
      </c>
      <c r="Z518" s="23" t="str">
        <f t="shared" si="57"/>
        <v>M170×3</v>
      </c>
      <c r="AA518" s="24" t="s">
        <v>135</v>
      </c>
      <c r="AB518" s="24"/>
      <c r="AC518" s="24"/>
      <c r="AD518" s="23">
        <v>170</v>
      </c>
      <c r="AE518" s="23">
        <v>3</v>
      </c>
      <c r="AF518" s="24">
        <v>60</v>
      </c>
      <c r="AG518" s="29" t="s">
        <v>209</v>
      </c>
      <c r="AH518" s="29">
        <f>INDEX(공차방식!$C$6:$D$29,MATCH(AE518,공차방식!$B$6:$B$29,0),MATCH(RIGHT(AG518,1),공차방식!$C$5:$D$5,0))/1000</f>
        <v>0</v>
      </c>
      <c r="AI518" s="24">
        <f t="shared" ca="1" si="60"/>
        <v>168.35140000000001</v>
      </c>
      <c r="AJ518" s="24">
        <f t="shared" si="61"/>
        <v>168.0514</v>
      </c>
      <c r="AK518" s="24">
        <f t="array" aca="1" ref="AK518" ca="1">ROUND(INDEX(공차방식!T$6:X$50,MATCH(AQ518&amp;AE518,공차방식!R$6:R$50&amp;공차방식!S$6:S$50,0),MATCH(VALUE(LEFT(AG518,1)),공차방식!T$5:X$5,0))/1000,4)</f>
        <v>0.3</v>
      </c>
      <c r="AL518" s="24">
        <f t="shared" si="62"/>
        <v>167.25239999999999</v>
      </c>
      <c r="AM518" s="24">
        <f t="shared" si="63"/>
        <v>166.75239999999999</v>
      </c>
      <c r="AN518" s="24">
        <f t="array" ref="AN518">ROUND(INDEX(공차방식!H$6:L$29,MATCH(AE518,공차방식!B$6:B$29,0),MATCH(VALUE(LEFT(AG518,1)),공차방식!H$5:L$5,0))/1000,4)</f>
        <v>0.5</v>
      </c>
      <c r="AO518" s="24" t="s">
        <v>220</v>
      </c>
      <c r="AQ518" s="39">
        <f ca="1">OFFSET(공차방식!R$5,COUNTIF(공차방식!R$6:R$50,"&lt;"&amp;AD518)+1,0)</f>
        <v>180</v>
      </c>
    </row>
    <row r="519" spans="2:43" ht="15" x14ac:dyDescent="0.3">
      <c r="B519" s="76" t="str">
        <f t="shared" si="56"/>
        <v>M56×3</v>
      </c>
      <c r="C519" s="77" t="s">
        <v>212</v>
      </c>
      <c r="D519" s="77" t="s">
        <v>221</v>
      </c>
      <c r="E519" s="74" t="s">
        <v>0</v>
      </c>
      <c r="F519" s="75">
        <v>56</v>
      </c>
      <c r="G519" s="75">
        <v>3</v>
      </c>
      <c r="H519" s="74" t="s">
        <v>133</v>
      </c>
      <c r="I519" s="87" t="s">
        <v>416</v>
      </c>
      <c r="J519" s="75" t="s">
        <v>315</v>
      </c>
      <c r="K519" s="58" t="s">
        <v>491</v>
      </c>
      <c r="L519" s="75">
        <v>56</v>
      </c>
      <c r="M519" s="75">
        <v>3</v>
      </c>
      <c r="N519" s="74">
        <v>60</v>
      </c>
      <c r="O519" s="101">
        <f t="array" ref="O519">IFERROR(INDEX($AD$11:$AO$1485,MATCH($B519&amp;$I519,$Z$11:$Z$1485&amp;$AG$11:$AG$1485,0),MATCH($C519,$AD$9:$AO$9,0)),"-")</f>
        <v>56</v>
      </c>
      <c r="P519" s="75">
        <v>42</v>
      </c>
      <c r="Q519" s="75">
        <v>6</v>
      </c>
      <c r="R519" s="101">
        <f t="array" ref="R519">IFERROR(INDEX($AD$11:$AO$1485,MATCH($B519&amp;$I519,$Z$11:$Z$1485&amp;$AG$11:$AG$1485,0),MATCH($D519,$AD$9:$AO$9,0)),"-")</f>
        <v>54.051400000000001</v>
      </c>
      <c r="S519" s="75">
        <v>33</v>
      </c>
      <c r="T519" s="75">
        <v>15</v>
      </c>
      <c r="U519" s="75">
        <v>5</v>
      </c>
      <c r="V519" s="75">
        <v>9</v>
      </c>
      <c r="W519" s="50">
        <f t="shared" si="58"/>
        <v>36</v>
      </c>
      <c r="X519" s="50">
        <f t="shared" si="59"/>
        <v>18</v>
      </c>
      <c r="Z519" s="23" t="str">
        <f t="shared" si="57"/>
        <v>M175×6</v>
      </c>
      <c r="AA519" s="24" t="s">
        <v>135</v>
      </c>
      <c r="AB519" s="24"/>
      <c r="AC519" s="24"/>
      <c r="AD519" s="23">
        <v>175</v>
      </c>
      <c r="AE519" s="23">
        <v>6</v>
      </c>
      <c r="AF519" s="24">
        <v>60</v>
      </c>
      <c r="AG519" s="29" t="s">
        <v>209</v>
      </c>
      <c r="AH519" s="29">
        <f>INDEX(공차방식!$C$6:$D$29,MATCH(AE519,공차방식!$B$6:$B$29,0),MATCH(RIGHT(AG519,1),공차방식!$C$5:$D$5,0))/1000</f>
        <v>0</v>
      </c>
      <c r="AI519" s="24">
        <f t="shared" ca="1" si="60"/>
        <v>171.50290000000001</v>
      </c>
      <c r="AJ519" s="24">
        <f t="shared" si="61"/>
        <v>171.10290000000001</v>
      </c>
      <c r="AK519" s="24">
        <f t="array" aca="1" ref="AK519" ca="1">ROUND(INDEX(공차방식!T$6:X$50,MATCH(AQ519&amp;AE519,공차방식!R$6:R$50&amp;공차방식!S$6:S$50,0),MATCH(VALUE(LEFT(AG519,1)),공차방식!T$5:X$5,0))/1000,4)</f>
        <v>0.4</v>
      </c>
      <c r="AL519" s="24">
        <f t="shared" si="62"/>
        <v>169.3048</v>
      </c>
      <c r="AM519" s="24">
        <f t="shared" si="63"/>
        <v>168.50479999999999</v>
      </c>
      <c r="AN519" s="24">
        <f t="array" ref="AN519">ROUND(INDEX(공차방식!H$6:L$29,MATCH(AE519,공차방식!B$6:B$29,0),MATCH(VALUE(LEFT(AG519,1)),공차방식!H$5:L$5,0))/1000,4)</f>
        <v>0.8</v>
      </c>
      <c r="AO519" s="24" t="s">
        <v>220</v>
      </c>
      <c r="AQ519" s="39">
        <f ca="1">OFFSET(공차방식!R$5,COUNTIF(공차방식!R$6:R$50,"&lt;"&amp;AD519)+1,0)</f>
        <v>180</v>
      </c>
    </row>
    <row r="520" spans="2:43" ht="15" x14ac:dyDescent="0.3">
      <c r="B520" s="76" t="str">
        <f t="shared" si="56"/>
        <v>M56×2</v>
      </c>
      <c r="C520" s="77" t="s">
        <v>212</v>
      </c>
      <c r="D520" s="77" t="s">
        <v>221</v>
      </c>
      <c r="E520" s="74" t="s">
        <v>0</v>
      </c>
      <c r="F520" s="75">
        <v>56</v>
      </c>
      <c r="G520" s="75">
        <v>2</v>
      </c>
      <c r="H520" s="74" t="s">
        <v>133</v>
      </c>
      <c r="I520" s="87" t="s">
        <v>416</v>
      </c>
      <c r="J520" s="75" t="s">
        <v>315</v>
      </c>
      <c r="K520" s="58" t="s">
        <v>491</v>
      </c>
      <c r="L520" s="75">
        <v>56</v>
      </c>
      <c r="M520" s="75">
        <v>2</v>
      </c>
      <c r="N520" s="74">
        <v>60</v>
      </c>
      <c r="O520" s="101">
        <f t="array" ref="O520">IFERROR(INDEX($AD$11:$AO$1485,MATCH($B520&amp;$I520,$Z$11:$Z$1485&amp;$AG$11:$AG$1485,0),MATCH($C520,$AD$9:$AO$9,0)),"-")</f>
        <v>56</v>
      </c>
      <c r="P520" s="75">
        <v>30</v>
      </c>
      <c r="Q520" s="75">
        <v>2</v>
      </c>
      <c r="R520" s="101">
        <f t="array" ref="R520">IFERROR(INDEX($AD$11:$AO$1485,MATCH($B520&amp;$I520,$Z$11:$Z$1485&amp;$AG$11:$AG$1485,0),MATCH($D520,$AD$9:$AO$9,0)),"-")</f>
        <v>54.701000000000001</v>
      </c>
      <c r="S520" s="75">
        <v>23</v>
      </c>
      <c r="T520" s="75">
        <v>9</v>
      </c>
      <c r="U520" s="75">
        <v>5</v>
      </c>
      <c r="V520" s="75">
        <v>10</v>
      </c>
      <c r="W520" s="50">
        <f t="shared" si="58"/>
        <v>28</v>
      </c>
      <c r="X520" s="50">
        <f t="shared" si="59"/>
        <v>14</v>
      </c>
      <c r="Z520" s="23" t="str">
        <f t="shared" si="57"/>
        <v>M175×4</v>
      </c>
      <c r="AA520" s="24" t="s">
        <v>135</v>
      </c>
      <c r="AB520" s="24"/>
      <c r="AC520" s="24"/>
      <c r="AD520" s="23">
        <v>175</v>
      </c>
      <c r="AE520" s="23">
        <v>4</v>
      </c>
      <c r="AF520" s="24">
        <v>60</v>
      </c>
      <c r="AG520" s="29" t="s">
        <v>209</v>
      </c>
      <c r="AH520" s="29">
        <f>INDEX(공차방식!$C$6:$D$29,MATCH(AE520,공차방식!$B$6:$B$29,0),MATCH(RIGHT(AG520,1),공차방식!$C$5:$D$5,0))/1000</f>
        <v>0</v>
      </c>
      <c r="AI520" s="24">
        <f t="shared" ca="1" si="60"/>
        <v>172.73689999999999</v>
      </c>
      <c r="AJ520" s="24">
        <f t="shared" si="61"/>
        <v>172.40190000000001</v>
      </c>
      <c r="AK520" s="24">
        <f t="array" aca="1" ref="AK520" ca="1">ROUND(INDEX(공차방식!T$6:X$50,MATCH(AQ520&amp;AE520,공차방식!R$6:R$50&amp;공차방식!S$6:S$50,0),MATCH(VALUE(LEFT(AG520,1)),공차방식!T$5:X$5,0))/1000,4)</f>
        <v>0.33500000000000002</v>
      </c>
      <c r="AL520" s="24">
        <f t="shared" si="62"/>
        <v>171.26990000000001</v>
      </c>
      <c r="AM520" s="24">
        <f t="shared" si="63"/>
        <v>170.66990000000001</v>
      </c>
      <c r="AN520" s="24">
        <f t="array" ref="AN520">ROUND(INDEX(공차방식!H$6:L$29,MATCH(AE520,공차방식!B$6:B$29,0),MATCH(VALUE(LEFT(AG520,1)),공차방식!H$5:L$5,0))/1000,4)</f>
        <v>0.6</v>
      </c>
      <c r="AO520" s="24" t="s">
        <v>220</v>
      </c>
      <c r="AQ520" s="39">
        <f ca="1">OFFSET(공차방식!R$5,COUNTIF(공차방식!R$6:R$50,"&lt;"&amp;AD520)+1,0)</f>
        <v>180</v>
      </c>
    </row>
    <row r="521" spans="2:43" ht="15" x14ac:dyDescent="0.3">
      <c r="B521" s="76" t="str">
        <f t="shared" si="56"/>
        <v>M56×1.5</v>
      </c>
      <c r="C521" s="77" t="s">
        <v>212</v>
      </c>
      <c r="D521" s="77" t="s">
        <v>221</v>
      </c>
      <c r="E521" s="74" t="s">
        <v>0</v>
      </c>
      <c r="F521" s="75">
        <v>56</v>
      </c>
      <c r="G521" s="75">
        <v>1.5</v>
      </c>
      <c r="H521" s="74" t="s">
        <v>133</v>
      </c>
      <c r="I521" s="87" t="s">
        <v>416</v>
      </c>
      <c r="J521" s="75" t="s">
        <v>315</v>
      </c>
      <c r="K521" s="58" t="s">
        <v>491</v>
      </c>
      <c r="L521" s="75">
        <v>56</v>
      </c>
      <c r="M521" s="75">
        <v>1.5</v>
      </c>
      <c r="N521" s="74">
        <v>60</v>
      </c>
      <c r="O521" s="101">
        <f t="array" ref="O521">IFERROR(INDEX($AD$11:$AO$1485,MATCH($B521&amp;$I521,$Z$11:$Z$1485&amp;$AG$11:$AG$1485,0),MATCH($C521,$AD$9:$AO$9,0)),"-")</f>
        <v>56</v>
      </c>
      <c r="P521" s="75">
        <v>30</v>
      </c>
      <c r="Q521" s="75">
        <v>2</v>
      </c>
      <c r="R521" s="101">
        <f t="array" ref="R521">IFERROR(INDEX($AD$11:$AO$1485,MATCH($B521&amp;$I521,$Z$11:$Z$1485&amp;$AG$11:$AG$1485,0),MATCH($D521,$AD$9:$AO$9,0)),"-")</f>
        <v>55.025700000000001</v>
      </c>
      <c r="S521" s="75">
        <v>23</v>
      </c>
      <c r="T521" s="75">
        <v>9</v>
      </c>
      <c r="U521" s="75">
        <v>5</v>
      </c>
      <c r="V521" s="75">
        <v>12</v>
      </c>
      <c r="W521" s="50">
        <f t="shared" si="58"/>
        <v>28</v>
      </c>
      <c r="X521" s="50">
        <f t="shared" si="59"/>
        <v>14</v>
      </c>
      <c r="Z521" s="23" t="str">
        <f t="shared" si="57"/>
        <v>M175×3</v>
      </c>
      <c r="AA521" s="24" t="s">
        <v>135</v>
      </c>
      <c r="AB521" s="24"/>
      <c r="AC521" s="24"/>
      <c r="AD521" s="23">
        <v>175</v>
      </c>
      <c r="AE521" s="23">
        <v>3</v>
      </c>
      <c r="AF521" s="24">
        <v>60</v>
      </c>
      <c r="AG521" s="29" t="s">
        <v>209</v>
      </c>
      <c r="AH521" s="29">
        <f>INDEX(공차방식!$C$6:$D$29,MATCH(AE521,공차방식!$B$6:$B$29,0),MATCH(RIGHT(AG521,1),공차방식!$C$5:$D$5,0))/1000</f>
        <v>0</v>
      </c>
      <c r="AI521" s="24">
        <f t="shared" ca="1" si="60"/>
        <v>173.35140000000001</v>
      </c>
      <c r="AJ521" s="24">
        <f t="shared" si="61"/>
        <v>173.0514</v>
      </c>
      <c r="AK521" s="24">
        <f t="array" aca="1" ref="AK521" ca="1">ROUND(INDEX(공차방식!T$6:X$50,MATCH(AQ521&amp;AE521,공차방식!R$6:R$50&amp;공차방식!S$6:S$50,0),MATCH(VALUE(LEFT(AG521,1)),공차방식!T$5:X$5,0))/1000,4)</f>
        <v>0.3</v>
      </c>
      <c r="AL521" s="24">
        <f t="shared" si="62"/>
        <v>172.25239999999999</v>
      </c>
      <c r="AM521" s="24">
        <f t="shared" si="63"/>
        <v>171.75239999999999</v>
      </c>
      <c r="AN521" s="24">
        <f t="array" ref="AN521">ROUND(INDEX(공차방식!H$6:L$29,MATCH(AE521,공차방식!B$6:B$29,0),MATCH(VALUE(LEFT(AG521,1)),공차방식!H$5:L$5,0))/1000,4)</f>
        <v>0.5</v>
      </c>
      <c r="AO521" s="24" t="s">
        <v>220</v>
      </c>
      <c r="AQ521" s="39">
        <f ca="1">OFFSET(공차방식!R$5,COUNTIF(공차방식!R$6:R$50,"&lt;"&amp;AD521)+1,0)</f>
        <v>180</v>
      </c>
    </row>
    <row r="522" spans="2:43" ht="15" x14ac:dyDescent="0.3">
      <c r="B522" s="76" t="str">
        <f t="shared" si="56"/>
        <v>M58×4</v>
      </c>
      <c r="C522" s="77" t="s">
        <v>212</v>
      </c>
      <c r="D522" s="77" t="s">
        <v>221</v>
      </c>
      <c r="E522" s="74" t="s">
        <v>0</v>
      </c>
      <c r="F522" s="75">
        <v>58</v>
      </c>
      <c r="G522" s="75">
        <v>4</v>
      </c>
      <c r="H522" s="74" t="s">
        <v>133</v>
      </c>
      <c r="I522" s="87" t="s">
        <v>416</v>
      </c>
      <c r="J522" s="75" t="s">
        <v>315</v>
      </c>
      <c r="K522" s="58" t="s">
        <v>491</v>
      </c>
      <c r="L522" s="75">
        <v>58</v>
      </c>
      <c r="M522" s="75">
        <v>4</v>
      </c>
      <c r="N522" s="74">
        <v>60</v>
      </c>
      <c r="O522" s="101">
        <f t="array" ref="O522">IFERROR(INDEX($AD$11:$AO$1485,MATCH($B522&amp;$I522,$Z$11:$Z$1485&amp;$AG$11:$AG$1485,0),MATCH($C522,$AD$9:$AO$9,0)),"-")</f>
        <v>58</v>
      </c>
      <c r="P522" s="75">
        <v>42</v>
      </c>
      <c r="Q522" s="75">
        <v>6</v>
      </c>
      <c r="R522" s="101">
        <f t="array" ref="R522">IFERROR(INDEX($AD$11:$AO$1485,MATCH($B522&amp;$I522,$Z$11:$Z$1485&amp;$AG$11:$AG$1485,0),MATCH($D522,$AD$9:$AO$9,0)),"-")</f>
        <v>55.401899999999998</v>
      </c>
      <c r="S522" s="75">
        <v>33</v>
      </c>
      <c r="T522" s="75">
        <v>15</v>
      </c>
      <c r="U522" s="75">
        <v>5</v>
      </c>
      <c r="V522" s="75">
        <v>8</v>
      </c>
      <c r="W522" s="50">
        <f t="shared" si="58"/>
        <v>36</v>
      </c>
      <c r="X522" s="50">
        <f t="shared" si="59"/>
        <v>18</v>
      </c>
      <c r="Z522" s="23" t="str">
        <f t="shared" si="57"/>
        <v>M180×6</v>
      </c>
      <c r="AA522" s="24" t="s">
        <v>135</v>
      </c>
      <c r="AB522" s="24"/>
      <c r="AC522" s="24"/>
      <c r="AD522" s="23">
        <v>180</v>
      </c>
      <c r="AE522" s="23">
        <v>6</v>
      </c>
      <c r="AF522" s="24">
        <v>60</v>
      </c>
      <c r="AG522" s="29" t="s">
        <v>209</v>
      </c>
      <c r="AH522" s="29">
        <f>INDEX(공차방식!$C$6:$D$29,MATCH(AE522,공차방식!$B$6:$B$29,0),MATCH(RIGHT(AG522,1),공차방식!$C$5:$D$5,0))/1000</f>
        <v>0</v>
      </c>
      <c r="AI522" s="24">
        <f t="shared" ca="1" si="60"/>
        <v>176.50290000000001</v>
      </c>
      <c r="AJ522" s="24">
        <f t="shared" si="61"/>
        <v>176.10290000000001</v>
      </c>
      <c r="AK522" s="24">
        <f t="array" aca="1" ref="AK522" ca="1">ROUND(INDEX(공차방식!T$6:X$50,MATCH(AQ522&amp;AE522,공차방식!R$6:R$50&amp;공차방식!S$6:S$50,0),MATCH(VALUE(LEFT(AG522,1)),공차방식!T$5:X$5,0))/1000,4)</f>
        <v>0.4</v>
      </c>
      <c r="AL522" s="24">
        <f t="shared" si="62"/>
        <v>174.3048</v>
      </c>
      <c r="AM522" s="24">
        <f t="shared" si="63"/>
        <v>173.50479999999999</v>
      </c>
      <c r="AN522" s="24">
        <f t="array" ref="AN522">ROUND(INDEX(공차방식!H$6:L$29,MATCH(AE522,공차방식!B$6:B$29,0),MATCH(VALUE(LEFT(AG522,1)),공차방식!H$5:L$5,0))/1000,4)</f>
        <v>0.8</v>
      </c>
      <c r="AO522" s="24" t="s">
        <v>220</v>
      </c>
      <c r="AQ522" s="39">
        <f ca="1">OFFSET(공차방식!R$5,COUNTIF(공차방식!R$6:R$50,"&lt;"&amp;AD522)+1,0)</f>
        <v>180</v>
      </c>
    </row>
    <row r="523" spans="2:43" ht="15" x14ac:dyDescent="0.3">
      <c r="B523" s="76" t="str">
        <f t="shared" ref="B523:B586" si="64">CONCATENATE(E523,L523,"×",G523)</f>
        <v>M58×3</v>
      </c>
      <c r="C523" s="77" t="s">
        <v>212</v>
      </c>
      <c r="D523" s="77" t="s">
        <v>221</v>
      </c>
      <c r="E523" s="74" t="s">
        <v>0</v>
      </c>
      <c r="F523" s="75">
        <v>58</v>
      </c>
      <c r="G523" s="75">
        <v>3</v>
      </c>
      <c r="H523" s="74" t="s">
        <v>133</v>
      </c>
      <c r="I523" s="87" t="s">
        <v>416</v>
      </c>
      <c r="J523" s="75" t="s">
        <v>315</v>
      </c>
      <c r="K523" s="58" t="s">
        <v>491</v>
      </c>
      <c r="L523" s="75">
        <v>58</v>
      </c>
      <c r="M523" s="75">
        <v>3</v>
      </c>
      <c r="N523" s="74">
        <v>60</v>
      </c>
      <c r="O523" s="101">
        <f t="array" ref="O523">IFERROR(INDEX($AD$11:$AO$1485,MATCH($B523&amp;$I523,$Z$11:$Z$1485&amp;$AG$11:$AG$1485,0),MATCH($C523,$AD$9:$AO$9,0)),"-")</f>
        <v>58</v>
      </c>
      <c r="P523" s="75">
        <v>42</v>
      </c>
      <c r="Q523" s="75">
        <v>6</v>
      </c>
      <c r="R523" s="101">
        <f t="array" ref="R523">IFERROR(INDEX($AD$11:$AO$1485,MATCH($B523&amp;$I523,$Z$11:$Z$1485&amp;$AG$11:$AG$1485,0),MATCH($D523,$AD$9:$AO$9,0)),"-")</f>
        <v>56.051400000000001</v>
      </c>
      <c r="S523" s="75">
        <v>33</v>
      </c>
      <c r="T523" s="75">
        <v>15</v>
      </c>
      <c r="U523" s="75">
        <v>5</v>
      </c>
      <c r="V523" s="75">
        <v>9</v>
      </c>
      <c r="W523" s="50">
        <f t="shared" si="58"/>
        <v>36</v>
      </c>
      <c r="X523" s="50">
        <f t="shared" si="59"/>
        <v>18</v>
      </c>
      <c r="Z523" s="23" t="str">
        <f t="shared" ref="Z523:Z586" si="65">CONCATENATE(AA523,AD523,"×",AE523)</f>
        <v>M180×4</v>
      </c>
      <c r="AA523" s="24" t="s">
        <v>135</v>
      </c>
      <c r="AB523" s="24"/>
      <c r="AC523" s="24"/>
      <c r="AD523" s="23">
        <v>180</v>
      </c>
      <c r="AE523" s="23">
        <v>4</v>
      </c>
      <c r="AF523" s="24">
        <v>60</v>
      </c>
      <c r="AG523" s="29" t="s">
        <v>209</v>
      </c>
      <c r="AH523" s="29">
        <f>INDEX(공차방식!$C$6:$D$29,MATCH(AE523,공차방식!$B$6:$B$29,0),MATCH(RIGHT(AG523,1),공차방식!$C$5:$D$5,0))/1000</f>
        <v>0</v>
      </c>
      <c r="AI523" s="24">
        <f t="shared" ca="1" si="60"/>
        <v>177.73689999999999</v>
      </c>
      <c r="AJ523" s="24">
        <f t="shared" si="61"/>
        <v>177.40190000000001</v>
      </c>
      <c r="AK523" s="24">
        <f t="array" aca="1" ref="AK523" ca="1">ROUND(INDEX(공차방식!T$6:X$50,MATCH(AQ523&amp;AE523,공차방식!R$6:R$50&amp;공차방식!S$6:S$50,0),MATCH(VALUE(LEFT(AG523,1)),공차방식!T$5:X$5,0))/1000,4)</f>
        <v>0.33500000000000002</v>
      </c>
      <c r="AL523" s="24">
        <f t="shared" si="62"/>
        <v>176.26990000000001</v>
      </c>
      <c r="AM523" s="24">
        <f t="shared" si="63"/>
        <v>175.66990000000001</v>
      </c>
      <c r="AN523" s="24">
        <f t="array" ref="AN523">ROUND(INDEX(공차방식!H$6:L$29,MATCH(AE523,공차방식!B$6:B$29,0),MATCH(VALUE(LEFT(AG523,1)),공차방식!H$5:L$5,0))/1000,4)</f>
        <v>0.6</v>
      </c>
      <c r="AO523" s="24" t="s">
        <v>220</v>
      </c>
      <c r="AQ523" s="39">
        <f ca="1">OFFSET(공차방식!R$5,COUNTIF(공차방식!R$6:R$50,"&lt;"&amp;AD523)+1,0)</f>
        <v>180</v>
      </c>
    </row>
    <row r="524" spans="2:43" ht="15" x14ac:dyDescent="0.3">
      <c r="B524" s="76" t="str">
        <f t="shared" si="64"/>
        <v>M58×2</v>
      </c>
      <c r="C524" s="77" t="s">
        <v>212</v>
      </c>
      <c r="D524" s="77" t="s">
        <v>221</v>
      </c>
      <c r="E524" s="74" t="s">
        <v>0</v>
      </c>
      <c r="F524" s="75">
        <v>58</v>
      </c>
      <c r="G524" s="75">
        <v>2</v>
      </c>
      <c r="H524" s="74" t="s">
        <v>133</v>
      </c>
      <c r="I524" s="87" t="s">
        <v>416</v>
      </c>
      <c r="J524" s="75" t="s">
        <v>315</v>
      </c>
      <c r="K524" s="58" t="s">
        <v>491</v>
      </c>
      <c r="L524" s="75">
        <v>58</v>
      </c>
      <c r="M524" s="75">
        <v>2</v>
      </c>
      <c r="N524" s="74">
        <v>60</v>
      </c>
      <c r="O524" s="101">
        <f t="array" ref="O524">IFERROR(INDEX($AD$11:$AO$1485,MATCH($B524&amp;$I524,$Z$11:$Z$1485&amp;$AG$11:$AG$1485,0),MATCH($C524,$AD$9:$AO$9,0)),"-")</f>
        <v>58</v>
      </c>
      <c r="P524" s="75">
        <v>30</v>
      </c>
      <c r="Q524" s="75">
        <v>2</v>
      </c>
      <c r="R524" s="101">
        <f t="array" ref="R524">IFERROR(INDEX($AD$11:$AO$1485,MATCH($B524&amp;$I524,$Z$11:$Z$1485&amp;$AG$11:$AG$1485,0),MATCH($D524,$AD$9:$AO$9,0)),"-")</f>
        <v>56.701000000000001</v>
      </c>
      <c r="S524" s="75">
        <v>23</v>
      </c>
      <c r="T524" s="75">
        <v>9</v>
      </c>
      <c r="U524" s="75">
        <v>5</v>
      </c>
      <c r="V524" s="75">
        <v>10</v>
      </c>
      <c r="W524" s="50">
        <f t="shared" ref="W524:W587" si="66">IF(P524="-","-",P524-Q524)</f>
        <v>28</v>
      </c>
      <c r="X524" s="50">
        <f t="shared" ref="X524:X587" si="67">S524-T524</f>
        <v>14</v>
      </c>
      <c r="Z524" s="23" t="str">
        <f t="shared" si="65"/>
        <v>M180×3</v>
      </c>
      <c r="AA524" s="24" t="s">
        <v>135</v>
      </c>
      <c r="AB524" s="24"/>
      <c r="AC524" s="24"/>
      <c r="AD524" s="23">
        <v>180</v>
      </c>
      <c r="AE524" s="23">
        <v>3</v>
      </c>
      <c r="AF524" s="24">
        <v>60</v>
      </c>
      <c r="AG524" s="29" t="s">
        <v>209</v>
      </c>
      <c r="AH524" s="29">
        <f>INDEX(공차방식!$C$6:$D$29,MATCH(AE524,공차방식!$B$6:$B$29,0),MATCH(RIGHT(AG524,1),공차방식!$C$5:$D$5,0))/1000</f>
        <v>0</v>
      </c>
      <c r="AI524" s="24">
        <f t="shared" ref="AI524:AI587" ca="1" si="68">ROUND(AJ524+AK524,4)</f>
        <v>178.35140000000001</v>
      </c>
      <c r="AJ524" s="24">
        <f t="shared" ref="AJ524:AJ587" si="69">ROUND(AD524-0.649519*AE524,4)</f>
        <v>178.0514</v>
      </c>
      <c r="AK524" s="24">
        <f t="array" aca="1" ref="AK524" ca="1">ROUND(INDEX(공차방식!T$6:X$50,MATCH(AQ524&amp;AE524,공차방식!R$6:R$50&amp;공차방식!S$6:S$50,0),MATCH(VALUE(LEFT(AG524,1)),공차방식!T$5:X$5,0))/1000,4)</f>
        <v>0.3</v>
      </c>
      <c r="AL524" s="24">
        <f t="shared" ref="AL524:AL587" si="70">ROUND(AM524+AN524,4)</f>
        <v>177.25239999999999</v>
      </c>
      <c r="AM524" s="24">
        <f t="shared" ref="AM524:AM587" si="71">ROUND(AD524-1.082532*AE524,4)</f>
        <v>176.75239999999999</v>
      </c>
      <c r="AN524" s="24">
        <f t="array" ref="AN524">ROUND(INDEX(공차방식!H$6:L$29,MATCH(AE524,공차방식!B$6:B$29,0),MATCH(VALUE(LEFT(AG524,1)),공차방식!H$5:L$5,0))/1000,4)</f>
        <v>0.5</v>
      </c>
      <c r="AO524" s="24" t="s">
        <v>220</v>
      </c>
      <c r="AQ524" s="39">
        <f ca="1">OFFSET(공차방식!R$5,COUNTIF(공차방식!R$6:R$50,"&lt;"&amp;AD524)+1,0)</f>
        <v>180</v>
      </c>
    </row>
    <row r="525" spans="2:43" ht="15" x14ac:dyDescent="0.3">
      <c r="B525" s="76" t="str">
        <f t="shared" si="64"/>
        <v>M58×1.5</v>
      </c>
      <c r="C525" s="77" t="s">
        <v>212</v>
      </c>
      <c r="D525" s="77" t="s">
        <v>221</v>
      </c>
      <c r="E525" s="74" t="s">
        <v>0</v>
      </c>
      <c r="F525" s="75">
        <v>58</v>
      </c>
      <c r="G525" s="75">
        <v>1.5</v>
      </c>
      <c r="H525" s="74" t="s">
        <v>133</v>
      </c>
      <c r="I525" s="87" t="s">
        <v>416</v>
      </c>
      <c r="J525" s="75" t="s">
        <v>315</v>
      </c>
      <c r="K525" s="58" t="s">
        <v>491</v>
      </c>
      <c r="L525" s="75">
        <v>58</v>
      </c>
      <c r="M525" s="75">
        <v>1.5</v>
      </c>
      <c r="N525" s="74">
        <v>60</v>
      </c>
      <c r="O525" s="101">
        <f t="array" ref="O525">IFERROR(INDEX($AD$11:$AO$1485,MATCH($B525&amp;$I525,$Z$11:$Z$1485&amp;$AG$11:$AG$1485,0),MATCH($C525,$AD$9:$AO$9,0)),"-")</f>
        <v>58</v>
      </c>
      <c r="P525" s="75">
        <v>30</v>
      </c>
      <c r="Q525" s="75">
        <v>2</v>
      </c>
      <c r="R525" s="101">
        <f t="array" ref="R525">IFERROR(INDEX($AD$11:$AO$1485,MATCH($B525&amp;$I525,$Z$11:$Z$1485&amp;$AG$11:$AG$1485,0),MATCH($D525,$AD$9:$AO$9,0)),"-")</f>
        <v>57.025700000000001</v>
      </c>
      <c r="S525" s="75">
        <v>23</v>
      </c>
      <c r="T525" s="75">
        <v>9</v>
      </c>
      <c r="U525" s="75">
        <v>5</v>
      </c>
      <c r="V525" s="75">
        <v>12</v>
      </c>
      <c r="W525" s="50">
        <f t="shared" si="66"/>
        <v>28</v>
      </c>
      <c r="X525" s="50">
        <f t="shared" si="67"/>
        <v>14</v>
      </c>
      <c r="Z525" s="23" t="str">
        <f t="shared" si="65"/>
        <v>M185×6</v>
      </c>
      <c r="AA525" s="24" t="s">
        <v>135</v>
      </c>
      <c r="AB525" s="24"/>
      <c r="AC525" s="24"/>
      <c r="AD525" s="23">
        <v>185</v>
      </c>
      <c r="AE525" s="23">
        <v>6</v>
      </c>
      <c r="AF525" s="24">
        <v>60</v>
      </c>
      <c r="AG525" s="29" t="s">
        <v>209</v>
      </c>
      <c r="AH525" s="29">
        <f>INDEX(공차방식!$C$6:$D$29,MATCH(AE525,공차방식!$B$6:$B$29,0),MATCH(RIGHT(AG525,1),공차방식!$C$5:$D$5,0))/1000</f>
        <v>0</v>
      </c>
      <c r="AI525" s="24">
        <f t="shared" ca="1" si="68"/>
        <v>181.52789999999999</v>
      </c>
      <c r="AJ525" s="24">
        <f t="shared" si="69"/>
        <v>181.10290000000001</v>
      </c>
      <c r="AK525" s="24">
        <f t="array" aca="1" ref="AK525" ca="1">ROUND(INDEX(공차방식!T$6:X$50,MATCH(AQ525&amp;AE525,공차방식!R$6:R$50&amp;공차방식!S$6:S$50,0),MATCH(VALUE(LEFT(AG525,1)),공차방식!T$5:X$5,0))/1000,4)</f>
        <v>0.42499999999999999</v>
      </c>
      <c r="AL525" s="24">
        <f t="shared" si="70"/>
        <v>179.3048</v>
      </c>
      <c r="AM525" s="24">
        <f t="shared" si="71"/>
        <v>178.50479999999999</v>
      </c>
      <c r="AN525" s="24">
        <f t="array" ref="AN525">ROUND(INDEX(공차방식!H$6:L$29,MATCH(AE525,공차방식!B$6:B$29,0),MATCH(VALUE(LEFT(AG525,1)),공차방식!H$5:L$5,0))/1000,4)</f>
        <v>0.8</v>
      </c>
      <c r="AO525" s="24" t="s">
        <v>220</v>
      </c>
      <c r="AQ525" s="39">
        <f ca="1">OFFSET(공차방식!R$5,COUNTIF(공차방식!R$6:R$50,"&lt;"&amp;AD525)+1,0)</f>
        <v>355</v>
      </c>
    </row>
    <row r="526" spans="2:43" ht="15" x14ac:dyDescent="0.3">
      <c r="B526" s="76" t="str">
        <f t="shared" si="64"/>
        <v>M60×4</v>
      </c>
      <c r="C526" s="77" t="s">
        <v>212</v>
      </c>
      <c r="D526" s="77" t="s">
        <v>221</v>
      </c>
      <c r="E526" s="74" t="s">
        <v>0</v>
      </c>
      <c r="F526" s="75">
        <v>60</v>
      </c>
      <c r="G526" s="75">
        <v>4</v>
      </c>
      <c r="H526" s="74" t="s">
        <v>133</v>
      </c>
      <c r="I526" s="87" t="s">
        <v>416</v>
      </c>
      <c r="J526" s="75" t="s">
        <v>315</v>
      </c>
      <c r="K526" s="58" t="s">
        <v>491</v>
      </c>
      <c r="L526" s="75">
        <v>60</v>
      </c>
      <c r="M526" s="75">
        <v>4</v>
      </c>
      <c r="N526" s="74">
        <v>60</v>
      </c>
      <c r="O526" s="101">
        <f t="array" ref="O526">IFERROR(INDEX($AD$11:$AO$1485,MATCH($B526&amp;$I526,$Z$11:$Z$1485&amp;$AG$11:$AG$1485,0),MATCH($C526,$AD$9:$AO$9,0)),"-")</f>
        <v>60</v>
      </c>
      <c r="P526" s="75">
        <v>42</v>
      </c>
      <c r="Q526" s="75">
        <v>6</v>
      </c>
      <c r="R526" s="101">
        <f t="array" ref="R526">IFERROR(INDEX($AD$11:$AO$1485,MATCH($B526&amp;$I526,$Z$11:$Z$1485&amp;$AG$11:$AG$1485,0),MATCH($D526,$AD$9:$AO$9,0)),"-")</f>
        <v>57.401899999999998</v>
      </c>
      <c r="S526" s="75">
        <v>33</v>
      </c>
      <c r="T526" s="75">
        <v>15</v>
      </c>
      <c r="U526" s="75">
        <v>5</v>
      </c>
      <c r="V526" s="75">
        <v>8</v>
      </c>
      <c r="W526" s="50">
        <f t="shared" si="66"/>
        <v>36</v>
      </c>
      <c r="X526" s="50">
        <f t="shared" si="67"/>
        <v>18</v>
      </c>
      <c r="Z526" s="23" t="str">
        <f t="shared" si="65"/>
        <v>M185×4</v>
      </c>
      <c r="AA526" s="24" t="s">
        <v>135</v>
      </c>
      <c r="AB526" s="24"/>
      <c r="AC526" s="24"/>
      <c r="AD526" s="23">
        <v>185</v>
      </c>
      <c r="AE526" s="23">
        <v>4</v>
      </c>
      <c r="AF526" s="24">
        <v>60</v>
      </c>
      <c r="AG526" s="29" t="s">
        <v>209</v>
      </c>
      <c r="AH526" s="29">
        <f>INDEX(공차방식!$C$6:$D$29,MATCH(AE526,공차방식!$B$6:$B$29,0),MATCH(RIGHT(AG526,1),공차방식!$C$5:$D$5,0))/1000</f>
        <v>0</v>
      </c>
      <c r="AI526" s="24">
        <f t="shared" ca="1" si="68"/>
        <v>182.77690000000001</v>
      </c>
      <c r="AJ526" s="24">
        <f t="shared" si="69"/>
        <v>182.40190000000001</v>
      </c>
      <c r="AK526" s="24">
        <f t="array" aca="1" ref="AK526" ca="1">ROUND(INDEX(공차방식!T$6:X$50,MATCH(AQ526&amp;AE526,공차방식!R$6:R$50&amp;공차방식!S$6:S$50,0),MATCH(VALUE(LEFT(AG526,1)),공차방식!T$5:X$5,0))/1000,4)</f>
        <v>0.375</v>
      </c>
      <c r="AL526" s="24">
        <f t="shared" si="70"/>
        <v>181.26990000000001</v>
      </c>
      <c r="AM526" s="24">
        <f t="shared" si="71"/>
        <v>180.66990000000001</v>
      </c>
      <c r="AN526" s="24">
        <f t="array" ref="AN526">ROUND(INDEX(공차방식!H$6:L$29,MATCH(AE526,공차방식!B$6:B$29,0),MATCH(VALUE(LEFT(AG526,1)),공차방식!H$5:L$5,0))/1000,4)</f>
        <v>0.6</v>
      </c>
      <c r="AO526" s="24" t="s">
        <v>220</v>
      </c>
      <c r="AQ526" s="39">
        <f ca="1">OFFSET(공차방식!R$5,COUNTIF(공차방식!R$6:R$50,"&lt;"&amp;AD526)+1,0)</f>
        <v>355</v>
      </c>
    </row>
    <row r="527" spans="2:43" ht="15" x14ac:dyDescent="0.3">
      <c r="B527" s="76" t="str">
        <f t="shared" si="64"/>
        <v>M60×3</v>
      </c>
      <c r="C527" s="77" t="s">
        <v>212</v>
      </c>
      <c r="D527" s="77" t="s">
        <v>221</v>
      </c>
      <c r="E527" s="74" t="s">
        <v>0</v>
      </c>
      <c r="F527" s="75">
        <v>60</v>
      </c>
      <c r="G527" s="75">
        <v>3</v>
      </c>
      <c r="H527" s="74" t="s">
        <v>133</v>
      </c>
      <c r="I527" s="87" t="s">
        <v>416</v>
      </c>
      <c r="J527" s="75" t="s">
        <v>315</v>
      </c>
      <c r="K527" s="58" t="s">
        <v>491</v>
      </c>
      <c r="L527" s="75">
        <v>60</v>
      </c>
      <c r="M527" s="75">
        <v>3</v>
      </c>
      <c r="N527" s="74">
        <v>60</v>
      </c>
      <c r="O527" s="101">
        <f t="array" ref="O527">IFERROR(INDEX($AD$11:$AO$1485,MATCH($B527&amp;$I527,$Z$11:$Z$1485&amp;$AG$11:$AG$1485,0),MATCH($C527,$AD$9:$AO$9,0)),"-")</f>
        <v>60</v>
      </c>
      <c r="P527" s="75">
        <v>42</v>
      </c>
      <c r="Q527" s="75">
        <v>6</v>
      </c>
      <c r="R527" s="101">
        <f t="array" ref="R527">IFERROR(INDEX($AD$11:$AO$1485,MATCH($B527&amp;$I527,$Z$11:$Z$1485&amp;$AG$11:$AG$1485,0),MATCH($D527,$AD$9:$AO$9,0)),"-")</f>
        <v>58.051400000000001</v>
      </c>
      <c r="S527" s="75">
        <v>33</v>
      </c>
      <c r="T527" s="75">
        <v>15</v>
      </c>
      <c r="U527" s="75">
        <v>5</v>
      </c>
      <c r="V527" s="75">
        <v>9</v>
      </c>
      <c r="W527" s="50">
        <f t="shared" si="66"/>
        <v>36</v>
      </c>
      <c r="X527" s="50">
        <f t="shared" si="67"/>
        <v>18</v>
      </c>
      <c r="Z527" s="23" t="str">
        <f t="shared" si="65"/>
        <v>M185×3</v>
      </c>
      <c r="AA527" s="24" t="s">
        <v>135</v>
      </c>
      <c r="AB527" s="24"/>
      <c r="AC527" s="24"/>
      <c r="AD527" s="23">
        <v>185</v>
      </c>
      <c r="AE527" s="23">
        <v>3</v>
      </c>
      <c r="AF527" s="24">
        <v>60</v>
      </c>
      <c r="AG527" s="29" t="s">
        <v>209</v>
      </c>
      <c r="AH527" s="29">
        <f>INDEX(공차방식!$C$6:$D$29,MATCH(AE527,공차방식!$B$6:$B$29,0),MATCH(RIGHT(AG527,1),공차방식!$C$5:$D$5,0))/1000</f>
        <v>0</v>
      </c>
      <c r="AI527" s="24">
        <f t="shared" ca="1" si="68"/>
        <v>183.38640000000001</v>
      </c>
      <c r="AJ527" s="24">
        <f t="shared" si="69"/>
        <v>183.0514</v>
      </c>
      <c r="AK527" s="24">
        <f t="array" aca="1" ref="AK527" ca="1">ROUND(INDEX(공차방식!T$6:X$50,MATCH(AQ527&amp;AE527,공차방식!R$6:R$50&amp;공차방식!S$6:S$50,0),MATCH(VALUE(LEFT(AG527,1)),공차방식!T$5:X$5,0))/1000,4)</f>
        <v>0.33500000000000002</v>
      </c>
      <c r="AL527" s="24">
        <f t="shared" si="70"/>
        <v>182.25239999999999</v>
      </c>
      <c r="AM527" s="24">
        <f t="shared" si="71"/>
        <v>181.75239999999999</v>
      </c>
      <c r="AN527" s="24">
        <f t="array" ref="AN527">ROUND(INDEX(공차방식!H$6:L$29,MATCH(AE527,공차방식!B$6:B$29,0),MATCH(VALUE(LEFT(AG527,1)),공차방식!H$5:L$5,0))/1000,4)</f>
        <v>0.5</v>
      </c>
      <c r="AO527" s="24" t="s">
        <v>220</v>
      </c>
      <c r="AQ527" s="39">
        <f ca="1">OFFSET(공차방식!R$5,COUNTIF(공차방식!R$6:R$50,"&lt;"&amp;AD527)+1,0)</f>
        <v>355</v>
      </c>
    </row>
    <row r="528" spans="2:43" ht="15" x14ac:dyDescent="0.3">
      <c r="B528" s="76" t="str">
        <f t="shared" si="64"/>
        <v>M60×2</v>
      </c>
      <c r="C528" s="77" t="s">
        <v>212</v>
      </c>
      <c r="D528" s="77" t="s">
        <v>221</v>
      </c>
      <c r="E528" s="74" t="s">
        <v>0</v>
      </c>
      <c r="F528" s="75">
        <v>60</v>
      </c>
      <c r="G528" s="75">
        <v>2</v>
      </c>
      <c r="H528" s="74" t="s">
        <v>133</v>
      </c>
      <c r="I528" s="87" t="s">
        <v>416</v>
      </c>
      <c r="J528" s="75" t="s">
        <v>315</v>
      </c>
      <c r="K528" s="58" t="s">
        <v>491</v>
      </c>
      <c r="L528" s="75">
        <v>60</v>
      </c>
      <c r="M528" s="75">
        <v>2</v>
      </c>
      <c r="N528" s="74">
        <v>60</v>
      </c>
      <c r="O528" s="101">
        <f t="array" ref="O528">IFERROR(INDEX($AD$11:$AO$1485,MATCH($B528&amp;$I528,$Z$11:$Z$1485&amp;$AG$11:$AG$1485,0),MATCH($C528,$AD$9:$AO$9,0)),"-")</f>
        <v>60</v>
      </c>
      <c r="P528" s="75">
        <v>30</v>
      </c>
      <c r="Q528" s="75">
        <v>2</v>
      </c>
      <c r="R528" s="101">
        <f t="array" ref="R528">IFERROR(INDEX($AD$11:$AO$1485,MATCH($B528&amp;$I528,$Z$11:$Z$1485&amp;$AG$11:$AG$1485,0),MATCH($D528,$AD$9:$AO$9,0)),"-")</f>
        <v>58.701000000000001</v>
      </c>
      <c r="S528" s="75">
        <v>23</v>
      </c>
      <c r="T528" s="75">
        <v>9</v>
      </c>
      <c r="U528" s="75">
        <v>5</v>
      </c>
      <c r="V528" s="75">
        <v>10</v>
      </c>
      <c r="W528" s="50">
        <f t="shared" si="66"/>
        <v>28</v>
      </c>
      <c r="X528" s="50">
        <f t="shared" si="67"/>
        <v>14</v>
      </c>
      <c r="Z528" s="23" t="str">
        <f t="shared" si="65"/>
        <v>M190×6</v>
      </c>
      <c r="AA528" s="24" t="s">
        <v>135</v>
      </c>
      <c r="AB528" s="24"/>
      <c r="AC528" s="24"/>
      <c r="AD528" s="23">
        <v>190</v>
      </c>
      <c r="AE528" s="23">
        <v>6</v>
      </c>
      <c r="AF528" s="24">
        <v>60</v>
      </c>
      <c r="AG528" s="29" t="s">
        <v>209</v>
      </c>
      <c r="AH528" s="29">
        <f>INDEX(공차방식!$C$6:$D$29,MATCH(AE528,공차방식!$B$6:$B$29,0),MATCH(RIGHT(AG528,1),공차방식!$C$5:$D$5,0))/1000</f>
        <v>0</v>
      </c>
      <c r="AI528" s="24">
        <f t="shared" ca="1" si="68"/>
        <v>186.52789999999999</v>
      </c>
      <c r="AJ528" s="24">
        <f t="shared" si="69"/>
        <v>186.10290000000001</v>
      </c>
      <c r="AK528" s="24">
        <f t="array" aca="1" ref="AK528" ca="1">ROUND(INDEX(공차방식!T$6:X$50,MATCH(AQ528&amp;AE528,공차방식!R$6:R$50&amp;공차방식!S$6:S$50,0),MATCH(VALUE(LEFT(AG528,1)),공차방식!T$5:X$5,0))/1000,4)</f>
        <v>0.42499999999999999</v>
      </c>
      <c r="AL528" s="24">
        <f t="shared" si="70"/>
        <v>184.3048</v>
      </c>
      <c r="AM528" s="24">
        <f t="shared" si="71"/>
        <v>183.50479999999999</v>
      </c>
      <c r="AN528" s="24">
        <f t="array" ref="AN528">ROUND(INDEX(공차방식!H$6:L$29,MATCH(AE528,공차방식!B$6:B$29,0),MATCH(VALUE(LEFT(AG528,1)),공차방식!H$5:L$5,0))/1000,4)</f>
        <v>0.8</v>
      </c>
      <c r="AO528" s="24" t="s">
        <v>220</v>
      </c>
      <c r="AQ528" s="39">
        <f ca="1">OFFSET(공차방식!R$5,COUNTIF(공차방식!R$6:R$50,"&lt;"&amp;AD528)+1,0)</f>
        <v>355</v>
      </c>
    </row>
    <row r="529" spans="2:43" ht="15" x14ac:dyDescent="0.3">
      <c r="B529" s="76" t="str">
        <f t="shared" si="64"/>
        <v>M60×1.5</v>
      </c>
      <c r="C529" s="77" t="s">
        <v>212</v>
      </c>
      <c r="D529" s="77" t="s">
        <v>221</v>
      </c>
      <c r="E529" s="74" t="s">
        <v>0</v>
      </c>
      <c r="F529" s="75">
        <v>60</v>
      </c>
      <c r="G529" s="75">
        <v>1.5</v>
      </c>
      <c r="H529" s="74" t="s">
        <v>133</v>
      </c>
      <c r="I529" s="87" t="s">
        <v>416</v>
      </c>
      <c r="J529" s="75" t="s">
        <v>315</v>
      </c>
      <c r="K529" s="58" t="s">
        <v>491</v>
      </c>
      <c r="L529" s="75">
        <v>60</v>
      </c>
      <c r="M529" s="75">
        <v>1.5</v>
      </c>
      <c r="N529" s="74">
        <v>60</v>
      </c>
      <c r="O529" s="101">
        <f t="array" ref="O529">IFERROR(INDEX($AD$11:$AO$1485,MATCH($B529&amp;$I529,$Z$11:$Z$1485&amp;$AG$11:$AG$1485,0),MATCH($C529,$AD$9:$AO$9,0)),"-")</f>
        <v>60</v>
      </c>
      <c r="P529" s="75">
        <v>30</v>
      </c>
      <c r="Q529" s="75">
        <v>2</v>
      </c>
      <c r="R529" s="101">
        <f t="array" ref="R529">IFERROR(INDEX($AD$11:$AO$1485,MATCH($B529&amp;$I529,$Z$11:$Z$1485&amp;$AG$11:$AG$1485,0),MATCH($D529,$AD$9:$AO$9,0)),"-")</f>
        <v>59.025700000000001</v>
      </c>
      <c r="S529" s="75">
        <v>23</v>
      </c>
      <c r="T529" s="75">
        <v>9</v>
      </c>
      <c r="U529" s="75">
        <v>5</v>
      </c>
      <c r="V529" s="75">
        <v>12</v>
      </c>
      <c r="W529" s="50">
        <f t="shared" si="66"/>
        <v>28</v>
      </c>
      <c r="X529" s="50">
        <f t="shared" si="67"/>
        <v>14</v>
      </c>
      <c r="Z529" s="23" t="str">
        <f t="shared" si="65"/>
        <v>M190×4</v>
      </c>
      <c r="AA529" s="24" t="s">
        <v>135</v>
      </c>
      <c r="AB529" s="24"/>
      <c r="AC529" s="24"/>
      <c r="AD529" s="23">
        <v>190</v>
      </c>
      <c r="AE529" s="23">
        <v>4</v>
      </c>
      <c r="AF529" s="24">
        <v>60</v>
      </c>
      <c r="AG529" s="29" t="s">
        <v>209</v>
      </c>
      <c r="AH529" s="29">
        <f>INDEX(공차방식!$C$6:$D$29,MATCH(AE529,공차방식!$B$6:$B$29,0),MATCH(RIGHT(AG529,1),공차방식!$C$5:$D$5,0))/1000</f>
        <v>0</v>
      </c>
      <c r="AI529" s="24">
        <f t="shared" ca="1" si="68"/>
        <v>187.77690000000001</v>
      </c>
      <c r="AJ529" s="24">
        <f t="shared" si="69"/>
        <v>187.40190000000001</v>
      </c>
      <c r="AK529" s="24">
        <f t="array" aca="1" ref="AK529" ca="1">ROUND(INDEX(공차방식!T$6:X$50,MATCH(AQ529&amp;AE529,공차방식!R$6:R$50&amp;공차방식!S$6:S$50,0),MATCH(VALUE(LEFT(AG529,1)),공차방식!T$5:X$5,0))/1000,4)</f>
        <v>0.375</v>
      </c>
      <c r="AL529" s="24">
        <f t="shared" si="70"/>
        <v>186.26990000000001</v>
      </c>
      <c r="AM529" s="24">
        <f t="shared" si="71"/>
        <v>185.66990000000001</v>
      </c>
      <c r="AN529" s="24">
        <f t="array" ref="AN529">ROUND(INDEX(공차방식!H$6:L$29,MATCH(AE529,공차방식!B$6:B$29,0),MATCH(VALUE(LEFT(AG529,1)),공차방식!H$5:L$5,0))/1000,4)</f>
        <v>0.6</v>
      </c>
      <c r="AO529" s="24" t="s">
        <v>220</v>
      </c>
      <c r="AQ529" s="39">
        <f ca="1">OFFSET(공차방식!R$5,COUNTIF(공차방식!R$6:R$50,"&lt;"&amp;AD529)+1,0)</f>
        <v>355</v>
      </c>
    </row>
    <row r="530" spans="2:43" ht="15" x14ac:dyDescent="0.3">
      <c r="B530" s="76" t="str">
        <f t="shared" si="64"/>
        <v>M62×4</v>
      </c>
      <c r="C530" s="77" t="s">
        <v>212</v>
      </c>
      <c r="D530" s="77" t="s">
        <v>221</v>
      </c>
      <c r="E530" s="74" t="s">
        <v>0</v>
      </c>
      <c r="F530" s="75">
        <v>62</v>
      </c>
      <c r="G530" s="75">
        <v>4</v>
      </c>
      <c r="H530" s="74" t="s">
        <v>133</v>
      </c>
      <c r="I530" s="87" t="s">
        <v>416</v>
      </c>
      <c r="J530" s="75" t="s">
        <v>315</v>
      </c>
      <c r="K530" s="58" t="s">
        <v>491</v>
      </c>
      <c r="L530" s="75">
        <v>62</v>
      </c>
      <c r="M530" s="75">
        <v>4</v>
      </c>
      <c r="N530" s="74">
        <v>60</v>
      </c>
      <c r="O530" s="101">
        <f t="array" ref="O530">IFERROR(INDEX($AD$11:$AO$1485,MATCH($B530&amp;$I530,$Z$11:$Z$1485&amp;$AG$11:$AG$1485,0),MATCH($C530,$AD$9:$AO$9,0)),"-")</f>
        <v>62</v>
      </c>
      <c r="P530" s="75">
        <v>42</v>
      </c>
      <c r="Q530" s="75">
        <v>6</v>
      </c>
      <c r="R530" s="101">
        <f t="array" ref="R530">IFERROR(INDEX($AD$11:$AO$1485,MATCH($B530&amp;$I530,$Z$11:$Z$1485&amp;$AG$11:$AG$1485,0),MATCH($D530,$AD$9:$AO$9,0)),"-")</f>
        <v>59.401899999999998</v>
      </c>
      <c r="S530" s="75">
        <v>33</v>
      </c>
      <c r="T530" s="75">
        <v>15</v>
      </c>
      <c r="U530" s="75">
        <v>5</v>
      </c>
      <c r="V530" s="75">
        <v>8</v>
      </c>
      <c r="W530" s="50">
        <f t="shared" si="66"/>
        <v>36</v>
      </c>
      <c r="X530" s="50">
        <f t="shared" si="67"/>
        <v>18</v>
      </c>
      <c r="Z530" s="23" t="str">
        <f t="shared" si="65"/>
        <v>M190×3</v>
      </c>
      <c r="AA530" s="24" t="s">
        <v>135</v>
      </c>
      <c r="AB530" s="24"/>
      <c r="AC530" s="24"/>
      <c r="AD530" s="23">
        <v>190</v>
      </c>
      <c r="AE530" s="23">
        <v>3</v>
      </c>
      <c r="AF530" s="24">
        <v>60</v>
      </c>
      <c r="AG530" s="29" t="s">
        <v>209</v>
      </c>
      <c r="AH530" s="29">
        <f>INDEX(공차방식!$C$6:$D$29,MATCH(AE530,공차방식!$B$6:$B$29,0),MATCH(RIGHT(AG530,1),공차방식!$C$5:$D$5,0))/1000</f>
        <v>0</v>
      </c>
      <c r="AI530" s="24">
        <f t="shared" ca="1" si="68"/>
        <v>188.38640000000001</v>
      </c>
      <c r="AJ530" s="24">
        <f t="shared" si="69"/>
        <v>188.0514</v>
      </c>
      <c r="AK530" s="24">
        <f t="array" aca="1" ref="AK530" ca="1">ROUND(INDEX(공차방식!T$6:X$50,MATCH(AQ530&amp;AE530,공차방식!R$6:R$50&amp;공차방식!S$6:S$50,0),MATCH(VALUE(LEFT(AG530,1)),공차방식!T$5:X$5,0))/1000,4)</f>
        <v>0.33500000000000002</v>
      </c>
      <c r="AL530" s="24">
        <f t="shared" si="70"/>
        <v>187.25239999999999</v>
      </c>
      <c r="AM530" s="24">
        <f t="shared" si="71"/>
        <v>186.75239999999999</v>
      </c>
      <c r="AN530" s="24">
        <f t="array" ref="AN530">ROUND(INDEX(공차방식!H$6:L$29,MATCH(AE530,공차방식!B$6:B$29,0),MATCH(VALUE(LEFT(AG530,1)),공차방식!H$5:L$5,0))/1000,4)</f>
        <v>0.5</v>
      </c>
      <c r="AO530" s="24" t="s">
        <v>220</v>
      </c>
      <c r="AQ530" s="39">
        <f ca="1">OFFSET(공차방식!R$5,COUNTIF(공차방식!R$6:R$50,"&lt;"&amp;AD530)+1,0)</f>
        <v>355</v>
      </c>
    </row>
    <row r="531" spans="2:43" ht="15" x14ac:dyDescent="0.3">
      <c r="B531" s="76" t="str">
        <f t="shared" si="64"/>
        <v>M62×3</v>
      </c>
      <c r="C531" s="77" t="s">
        <v>212</v>
      </c>
      <c r="D531" s="77" t="s">
        <v>221</v>
      </c>
      <c r="E531" s="74" t="s">
        <v>0</v>
      </c>
      <c r="F531" s="75">
        <v>62</v>
      </c>
      <c r="G531" s="75">
        <v>3</v>
      </c>
      <c r="H531" s="74" t="s">
        <v>133</v>
      </c>
      <c r="I531" s="87" t="s">
        <v>416</v>
      </c>
      <c r="J531" s="75" t="s">
        <v>315</v>
      </c>
      <c r="K531" s="58" t="s">
        <v>491</v>
      </c>
      <c r="L531" s="75">
        <v>62</v>
      </c>
      <c r="M531" s="75">
        <v>3</v>
      </c>
      <c r="N531" s="74">
        <v>60</v>
      </c>
      <c r="O531" s="101">
        <f t="array" ref="O531">IFERROR(INDEX($AD$11:$AO$1485,MATCH($B531&amp;$I531,$Z$11:$Z$1485&amp;$AG$11:$AG$1485,0),MATCH($C531,$AD$9:$AO$9,0)),"-")</f>
        <v>62</v>
      </c>
      <c r="P531" s="75">
        <v>42</v>
      </c>
      <c r="Q531" s="75">
        <v>6</v>
      </c>
      <c r="R531" s="101">
        <f t="array" ref="R531">IFERROR(INDEX($AD$11:$AO$1485,MATCH($B531&amp;$I531,$Z$11:$Z$1485&amp;$AG$11:$AG$1485,0),MATCH($D531,$AD$9:$AO$9,0)),"-")</f>
        <v>60.051400000000001</v>
      </c>
      <c r="S531" s="75">
        <v>33</v>
      </c>
      <c r="T531" s="75">
        <v>15</v>
      </c>
      <c r="U531" s="75">
        <v>5</v>
      </c>
      <c r="V531" s="75">
        <v>9</v>
      </c>
      <c r="W531" s="50">
        <f t="shared" si="66"/>
        <v>36</v>
      </c>
      <c r="X531" s="50">
        <f t="shared" si="67"/>
        <v>18</v>
      </c>
      <c r="Z531" s="23" t="str">
        <f t="shared" si="65"/>
        <v>M195×6</v>
      </c>
      <c r="AA531" s="24" t="s">
        <v>135</v>
      </c>
      <c r="AB531" s="24"/>
      <c r="AC531" s="24"/>
      <c r="AD531" s="23">
        <v>195</v>
      </c>
      <c r="AE531" s="23">
        <v>6</v>
      </c>
      <c r="AF531" s="24">
        <v>60</v>
      </c>
      <c r="AG531" s="29" t="s">
        <v>209</v>
      </c>
      <c r="AH531" s="29">
        <f>INDEX(공차방식!$C$6:$D$29,MATCH(AE531,공차방식!$B$6:$B$29,0),MATCH(RIGHT(AG531,1),공차방식!$C$5:$D$5,0))/1000</f>
        <v>0</v>
      </c>
      <c r="AI531" s="24">
        <f t="shared" ca="1" si="68"/>
        <v>191.52789999999999</v>
      </c>
      <c r="AJ531" s="24">
        <f t="shared" si="69"/>
        <v>191.10290000000001</v>
      </c>
      <c r="AK531" s="24">
        <f t="array" aca="1" ref="AK531" ca="1">ROUND(INDEX(공차방식!T$6:X$50,MATCH(AQ531&amp;AE531,공차방식!R$6:R$50&amp;공차방식!S$6:S$50,0),MATCH(VALUE(LEFT(AG531,1)),공차방식!T$5:X$5,0))/1000,4)</f>
        <v>0.42499999999999999</v>
      </c>
      <c r="AL531" s="24">
        <f t="shared" si="70"/>
        <v>189.3048</v>
      </c>
      <c r="AM531" s="24">
        <f t="shared" si="71"/>
        <v>188.50479999999999</v>
      </c>
      <c r="AN531" s="24">
        <f t="array" ref="AN531">ROUND(INDEX(공차방식!H$6:L$29,MATCH(AE531,공차방식!B$6:B$29,0),MATCH(VALUE(LEFT(AG531,1)),공차방식!H$5:L$5,0))/1000,4)</f>
        <v>0.8</v>
      </c>
      <c r="AO531" s="24" t="s">
        <v>220</v>
      </c>
      <c r="AQ531" s="39">
        <f ca="1">OFFSET(공차방식!R$5,COUNTIF(공차방식!R$6:R$50,"&lt;"&amp;AD531)+1,0)</f>
        <v>355</v>
      </c>
    </row>
    <row r="532" spans="2:43" ht="15" x14ac:dyDescent="0.3">
      <c r="B532" s="76" t="str">
        <f t="shared" si="64"/>
        <v>M62×2</v>
      </c>
      <c r="C532" s="77" t="s">
        <v>212</v>
      </c>
      <c r="D532" s="77" t="s">
        <v>221</v>
      </c>
      <c r="E532" s="74" t="s">
        <v>0</v>
      </c>
      <c r="F532" s="75">
        <v>62</v>
      </c>
      <c r="G532" s="75">
        <v>2</v>
      </c>
      <c r="H532" s="74" t="s">
        <v>133</v>
      </c>
      <c r="I532" s="87" t="s">
        <v>416</v>
      </c>
      <c r="J532" s="75" t="s">
        <v>315</v>
      </c>
      <c r="K532" s="58" t="s">
        <v>491</v>
      </c>
      <c r="L532" s="75">
        <v>62</v>
      </c>
      <c r="M532" s="75">
        <v>2</v>
      </c>
      <c r="N532" s="74">
        <v>60</v>
      </c>
      <c r="O532" s="101">
        <f t="array" ref="O532">IFERROR(INDEX($AD$11:$AO$1485,MATCH($B532&amp;$I532,$Z$11:$Z$1485&amp;$AG$11:$AG$1485,0),MATCH($C532,$AD$9:$AO$9,0)),"-")</f>
        <v>62</v>
      </c>
      <c r="P532" s="75">
        <v>30</v>
      </c>
      <c r="Q532" s="75">
        <v>2</v>
      </c>
      <c r="R532" s="101">
        <f t="array" ref="R532">IFERROR(INDEX($AD$11:$AO$1485,MATCH($B532&amp;$I532,$Z$11:$Z$1485&amp;$AG$11:$AG$1485,0),MATCH($D532,$AD$9:$AO$9,0)),"-")</f>
        <v>60.701000000000001</v>
      </c>
      <c r="S532" s="75">
        <v>23</v>
      </c>
      <c r="T532" s="75">
        <v>9</v>
      </c>
      <c r="U532" s="75">
        <v>5</v>
      </c>
      <c r="V532" s="75">
        <v>10</v>
      </c>
      <c r="W532" s="50">
        <f t="shared" si="66"/>
        <v>28</v>
      </c>
      <c r="X532" s="50">
        <f t="shared" si="67"/>
        <v>14</v>
      </c>
      <c r="Z532" s="23" t="str">
        <f t="shared" si="65"/>
        <v>M195×4</v>
      </c>
      <c r="AA532" s="24" t="s">
        <v>135</v>
      </c>
      <c r="AB532" s="24"/>
      <c r="AC532" s="24"/>
      <c r="AD532" s="23">
        <v>195</v>
      </c>
      <c r="AE532" s="23">
        <v>4</v>
      </c>
      <c r="AF532" s="24">
        <v>60</v>
      </c>
      <c r="AG532" s="29" t="s">
        <v>209</v>
      </c>
      <c r="AH532" s="29">
        <f>INDEX(공차방식!$C$6:$D$29,MATCH(AE532,공차방식!$B$6:$B$29,0),MATCH(RIGHT(AG532,1),공차방식!$C$5:$D$5,0))/1000</f>
        <v>0</v>
      </c>
      <c r="AI532" s="24">
        <f t="shared" ca="1" si="68"/>
        <v>192.77690000000001</v>
      </c>
      <c r="AJ532" s="24">
        <f t="shared" si="69"/>
        <v>192.40190000000001</v>
      </c>
      <c r="AK532" s="24">
        <f t="array" aca="1" ref="AK532" ca="1">ROUND(INDEX(공차방식!T$6:X$50,MATCH(AQ532&amp;AE532,공차방식!R$6:R$50&amp;공차방식!S$6:S$50,0),MATCH(VALUE(LEFT(AG532,1)),공차방식!T$5:X$5,0))/1000,4)</f>
        <v>0.375</v>
      </c>
      <c r="AL532" s="24">
        <f t="shared" si="70"/>
        <v>191.26990000000001</v>
      </c>
      <c r="AM532" s="24">
        <f t="shared" si="71"/>
        <v>190.66990000000001</v>
      </c>
      <c r="AN532" s="24">
        <f t="array" ref="AN532">ROUND(INDEX(공차방식!H$6:L$29,MATCH(AE532,공차방식!B$6:B$29,0),MATCH(VALUE(LEFT(AG532,1)),공차방식!H$5:L$5,0))/1000,4)</f>
        <v>0.6</v>
      </c>
      <c r="AO532" s="24" t="s">
        <v>220</v>
      </c>
      <c r="AQ532" s="39">
        <f ca="1">OFFSET(공차방식!R$5,COUNTIF(공차방식!R$6:R$50,"&lt;"&amp;AD532)+1,0)</f>
        <v>355</v>
      </c>
    </row>
    <row r="533" spans="2:43" ht="15" x14ac:dyDescent="0.3">
      <c r="B533" s="76" t="str">
        <f t="shared" si="64"/>
        <v>M62×1.5</v>
      </c>
      <c r="C533" s="77" t="s">
        <v>212</v>
      </c>
      <c r="D533" s="77" t="s">
        <v>221</v>
      </c>
      <c r="E533" s="74" t="s">
        <v>0</v>
      </c>
      <c r="F533" s="75">
        <v>62</v>
      </c>
      <c r="G533" s="75">
        <v>1.5</v>
      </c>
      <c r="H533" s="74" t="s">
        <v>133</v>
      </c>
      <c r="I533" s="87" t="s">
        <v>416</v>
      </c>
      <c r="J533" s="75" t="s">
        <v>315</v>
      </c>
      <c r="K533" s="58" t="s">
        <v>491</v>
      </c>
      <c r="L533" s="75">
        <v>62</v>
      </c>
      <c r="M533" s="75">
        <v>1.5</v>
      </c>
      <c r="N533" s="74">
        <v>60</v>
      </c>
      <c r="O533" s="101">
        <f t="array" ref="O533">IFERROR(INDEX($AD$11:$AO$1485,MATCH($B533&amp;$I533,$Z$11:$Z$1485&amp;$AG$11:$AG$1485,0),MATCH($C533,$AD$9:$AO$9,0)),"-")</f>
        <v>62</v>
      </c>
      <c r="P533" s="75">
        <v>30</v>
      </c>
      <c r="Q533" s="75">
        <v>2</v>
      </c>
      <c r="R533" s="101">
        <f t="array" ref="R533">IFERROR(INDEX($AD$11:$AO$1485,MATCH($B533&amp;$I533,$Z$11:$Z$1485&amp;$AG$11:$AG$1485,0),MATCH($D533,$AD$9:$AO$9,0)),"-")</f>
        <v>61.025700000000001</v>
      </c>
      <c r="S533" s="75">
        <v>23</v>
      </c>
      <c r="T533" s="75">
        <v>9</v>
      </c>
      <c r="U533" s="75">
        <v>5</v>
      </c>
      <c r="V533" s="75">
        <v>12</v>
      </c>
      <c r="W533" s="50">
        <f t="shared" si="66"/>
        <v>28</v>
      </c>
      <c r="X533" s="50">
        <f t="shared" si="67"/>
        <v>14</v>
      </c>
      <c r="Z533" s="23" t="str">
        <f t="shared" si="65"/>
        <v>M195×3</v>
      </c>
      <c r="AA533" s="24" t="s">
        <v>135</v>
      </c>
      <c r="AB533" s="24"/>
      <c r="AC533" s="24"/>
      <c r="AD533" s="23">
        <v>195</v>
      </c>
      <c r="AE533" s="23">
        <v>3</v>
      </c>
      <c r="AF533" s="24">
        <v>60</v>
      </c>
      <c r="AG533" s="29" t="s">
        <v>209</v>
      </c>
      <c r="AH533" s="29">
        <f>INDEX(공차방식!$C$6:$D$29,MATCH(AE533,공차방식!$B$6:$B$29,0),MATCH(RIGHT(AG533,1),공차방식!$C$5:$D$5,0))/1000</f>
        <v>0</v>
      </c>
      <c r="AI533" s="24">
        <f t="shared" ca="1" si="68"/>
        <v>193.38640000000001</v>
      </c>
      <c r="AJ533" s="24">
        <f t="shared" si="69"/>
        <v>193.0514</v>
      </c>
      <c r="AK533" s="24">
        <f t="array" aca="1" ref="AK533" ca="1">ROUND(INDEX(공차방식!T$6:X$50,MATCH(AQ533&amp;AE533,공차방식!R$6:R$50&amp;공차방식!S$6:S$50,0),MATCH(VALUE(LEFT(AG533,1)),공차방식!T$5:X$5,0))/1000,4)</f>
        <v>0.33500000000000002</v>
      </c>
      <c r="AL533" s="24">
        <f t="shared" si="70"/>
        <v>192.25239999999999</v>
      </c>
      <c r="AM533" s="24">
        <f t="shared" si="71"/>
        <v>191.75239999999999</v>
      </c>
      <c r="AN533" s="24">
        <f t="array" ref="AN533">ROUND(INDEX(공차방식!H$6:L$29,MATCH(AE533,공차방식!B$6:B$29,0),MATCH(VALUE(LEFT(AG533,1)),공차방식!H$5:L$5,0))/1000,4)</f>
        <v>0.5</v>
      </c>
      <c r="AO533" s="24" t="s">
        <v>220</v>
      </c>
      <c r="AQ533" s="39">
        <f ca="1">OFFSET(공차방식!R$5,COUNTIF(공차방식!R$6:R$50,"&lt;"&amp;AD533)+1,0)</f>
        <v>355</v>
      </c>
    </row>
    <row r="534" spans="2:43" ht="15" x14ac:dyDescent="0.3">
      <c r="B534" s="76" t="str">
        <f t="shared" si="64"/>
        <v>M64×4</v>
      </c>
      <c r="C534" s="77" t="s">
        <v>212</v>
      </c>
      <c r="D534" s="77" t="s">
        <v>221</v>
      </c>
      <c r="E534" s="74" t="s">
        <v>0</v>
      </c>
      <c r="F534" s="75">
        <v>64</v>
      </c>
      <c r="G534" s="75">
        <v>4</v>
      </c>
      <c r="H534" s="74" t="s">
        <v>133</v>
      </c>
      <c r="I534" s="87" t="s">
        <v>416</v>
      </c>
      <c r="J534" s="75" t="s">
        <v>315</v>
      </c>
      <c r="K534" s="58" t="s">
        <v>491</v>
      </c>
      <c r="L534" s="75">
        <v>64</v>
      </c>
      <c r="M534" s="75">
        <v>4</v>
      </c>
      <c r="N534" s="74">
        <v>60</v>
      </c>
      <c r="O534" s="101">
        <f t="array" ref="O534">IFERROR(INDEX($AD$11:$AO$1485,MATCH($B534&amp;$I534,$Z$11:$Z$1485&amp;$AG$11:$AG$1485,0),MATCH($C534,$AD$9:$AO$9,0)),"-")</f>
        <v>64</v>
      </c>
      <c r="P534" s="75">
        <v>42</v>
      </c>
      <c r="Q534" s="75">
        <v>6</v>
      </c>
      <c r="R534" s="101">
        <f t="array" ref="R534">IFERROR(INDEX($AD$11:$AO$1485,MATCH($B534&amp;$I534,$Z$11:$Z$1485&amp;$AG$11:$AG$1485,0),MATCH($D534,$AD$9:$AO$9,0)),"-")</f>
        <v>61.401899999999998</v>
      </c>
      <c r="S534" s="75">
        <v>33</v>
      </c>
      <c r="T534" s="75">
        <v>15</v>
      </c>
      <c r="U534" s="75">
        <v>6</v>
      </c>
      <c r="V534" s="75">
        <v>8</v>
      </c>
      <c r="W534" s="50">
        <f t="shared" si="66"/>
        <v>36</v>
      </c>
      <c r="X534" s="50">
        <f t="shared" si="67"/>
        <v>18</v>
      </c>
      <c r="Z534" s="23" t="str">
        <f t="shared" si="65"/>
        <v>M200×6</v>
      </c>
      <c r="AA534" s="24" t="s">
        <v>135</v>
      </c>
      <c r="AB534" s="24"/>
      <c r="AC534" s="24"/>
      <c r="AD534" s="23">
        <v>200</v>
      </c>
      <c r="AE534" s="23">
        <v>6</v>
      </c>
      <c r="AF534" s="24">
        <v>60</v>
      </c>
      <c r="AG534" s="29" t="s">
        <v>209</v>
      </c>
      <c r="AH534" s="29">
        <f>INDEX(공차방식!$C$6:$D$29,MATCH(AE534,공차방식!$B$6:$B$29,0),MATCH(RIGHT(AG534,1),공차방식!$C$5:$D$5,0))/1000</f>
        <v>0</v>
      </c>
      <c r="AI534" s="24">
        <f t="shared" ca="1" si="68"/>
        <v>196.52789999999999</v>
      </c>
      <c r="AJ534" s="24">
        <f t="shared" si="69"/>
        <v>196.10290000000001</v>
      </c>
      <c r="AK534" s="24">
        <f t="array" aca="1" ref="AK534" ca="1">ROUND(INDEX(공차방식!T$6:X$50,MATCH(AQ534&amp;AE534,공차방식!R$6:R$50&amp;공차방식!S$6:S$50,0),MATCH(VALUE(LEFT(AG534,1)),공차방식!T$5:X$5,0))/1000,4)</f>
        <v>0.42499999999999999</v>
      </c>
      <c r="AL534" s="24">
        <f t="shared" si="70"/>
        <v>194.3048</v>
      </c>
      <c r="AM534" s="24">
        <f t="shared" si="71"/>
        <v>193.50479999999999</v>
      </c>
      <c r="AN534" s="24">
        <f t="array" ref="AN534">ROUND(INDEX(공차방식!H$6:L$29,MATCH(AE534,공차방식!B$6:B$29,0),MATCH(VALUE(LEFT(AG534,1)),공차방식!H$5:L$5,0))/1000,4)</f>
        <v>0.8</v>
      </c>
      <c r="AO534" s="24" t="s">
        <v>220</v>
      </c>
      <c r="AQ534" s="39">
        <f ca="1">OFFSET(공차방식!R$5,COUNTIF(공차방식!R$6:R$50,"&lt;"&amp;AD534)+1,0)</f>
        <v>355</v>
      </c>
    </row>
    <row r="535" spans="2:43" ht="15" x14ac:dyDescent="0.3">
      <c r="B535" s="76" t="str">
        <f t="shared" si="64"/>
        <v>M64×3</v>
      </c>
      <c r="C535" s="77" t="s">
        <v>212</v>
      </c>
      <c r="D535" s="77" t="s">
        <v>221</v>
      </c>
      <c r="E535" s="74" t="s">
        <v>0</v>
      </c>
      <c r="F535" s="75">
        <v>64</v>
      </c>
      <c r="G535" s="75">
        <v>3</v>
      </c>
      <c r="H535" s="74" t="s">
        <v>133</v>
      </c>
      <c r="I535" s="87" t="s">
        <v>416</v>
      </c>
      <c r="J535" s="75" t="s">
        <v>315</v>
      </c>
      <c r="K535" s="58" t="s">
        <v>491</v>
      </c>
      <c r="L535" s="75">
        <v>64</v>
      </c>
      <c r="M535" s="75">
        <v>3</v>
      </c>
      <c r="N535" s="74">
        <v>60</v>
      </c>
      <c r="O535" s="101">
        <f t="array" ref="O535">IFERROR(INDEX($AD$11:$AO$1485,MATCH($B535&amp;$I535,$Z$11:$Z$1485&amp;$AG$11:$AG$1485,0),MATCH($C535,$AD$9:$AO$9,0)),"-")</f>
        <v>64</v>
      </c>
      <c r="P535" s="75">
        <v>42</v>
      </c>
      <c r="Q535" s="75">
        <v>6</v>
      </c>
      <c r="R535" s="101">
        <f t="array" ref="R535">IFERROR(INDEX($AD$11:$AO$1485,MATCH($B535&amp;$I535,$Z$11:$Z$1485&amp;$AG$11:$AG$1485,0),MATCH($D535,$AD$9:$AO$9,0)),"-")</f>
        <v>62.051400000000001</v>
      </c>
      <c r="S535" s="75">
        <v>33</v>
      </c>
      <c r="T535" s="75">
        <v>15</v>
      </c>
      <c r="U535" s="75">
        <v>5</v>
      </c>
      <c r="V535" s="75">
        <v>9</v>
      </c>
      <c r="W535" s="50">
        <f t="shared" si="66"/>
        <v>36</v>
      </c>
      <c r="X535" s="50">
        <f t="shared" si="67"/>
        <v>18</v>
      </c>
      <c r="Z535" s="23" t="str">
        <f t="shared" si="65"/>
        <v>M200×4</v>
      </c>
      <c r="AA535" s="24" t="s">
        <v>135</v>
      </c>
      <c r="AB535" s="24"/>
      <c r="AC535" s="24"/>
      <c r="AD535" s="23">
        <v>200</v>
      </c>
      <c r="AE535" s="23">
        <v>4</v>
      </c>
      <c r="AF535" s="24">
        <v>60</v>
      </c>
      <c r="AG535" s="29" t="s">
        <v>209</v>
      </c>
      <c r="AH535" s="29">
        <f>INDEX(공차방식!$C$6:$D$29,MATCH(AE535,공차방식!$B$6:$B$29,0),MATCH(RIGHT(AG535,1),공차방식!$C$5:$D$5,0))/1000</f>
        <v>0</v>
      </c>
      <c r="AI535" s="24">
        <f t="shared" ca="1" si="68"/>
        <v>197.77690000000001</v>
      </c>
      <c r="AJ535" s="24">
        <f t="shared" si="69"/>
        <v>197.40190000000001</v>
      </c>
      <c r="AK535" s="24">
        <f t="array" aca="1" ref="AK535" ca="1">ROUND(INDEX(공차방식!T$6:X$50,MATCH(AQ535&amp;AE535,공차방식!R$6:R$50&amp;공차방식!S$6:S$50,0),MATCH(VALUE(LEFT(AG535,1)),공차방식!T$5:X$5,0))/1000,4)</f>
        <v>0.375</v>
      </c>
      <c r="AL535" s="24">
        <f t="shared" si="70"/>
        <v>196.26990000000001</v>
      </c>
      <c r="AM535" s="24">
        <f t="shared" si="71"/>
        <v>195.66990000000001</v>
      </c>
      <c r="AN535" s="24">
        <f t="array" ref="AN535">ROUND(INDEX(공차방식!H$6:L$29,MATCH(AE535,공차방식!B$6:B$29,0),MATCH(VALUE(LEFT(AG535,1)),공차방식!H$5:L$5,0))/1000,4)</f>
        <v>0.6</v>
      </c>
      <c r="AO535" s="24" t="s">
        <v>220</v>
      </c>
      <c r="AQ535" s="39">
        <f ca="1">OFFSET(공차방식!R$5,COUNTIF(공차방식!R$6:R$50,"&lt;"&amp;AD535)+1,0)</f>
        <v>355</v>
      </c>
    </row>
    <row r="536" spans="2:43" ht="15" x14ac:dyDescent="0.3">
      <c r="B536" s="76" t="str">
        <f t="shared" si="64"/>
        <v>M64×2</v>
      </c>
      <c r="C536" s="77" t="s">
        <v>212</v>
      </c>
      <c r="D536" s="77" t="s">
        <v>221</v>
      </c>
      <c r="E536" s="74" t="s">
        <v>0</v>
      </c>
      <c r="F536" s="75">
        <v>64</v>
      </c>
      <c r="G536" s="75">
        <v>2</v>
      </c>
      <c r="H536" s="74" t="s">
        <v>133</v>
      </c>
      <c r="I536" s="87" t="s">
        <v>416</v>
      </c>
      <c r="J536" s="75" t="s">
        <v>315</v>
      </c>
      <c r="K536" s="58" t="s">
        <v>491</v>
      </c>
      <c r="L536" s="75">
        <v>64</v>
      </c>
      <c r="M536" s="75">
        <v>2</v>
      </c>
      <c r="N536" s="74">
        <v>60</v>
      </c>
      <c r="O536" s="101">
        <f t="array" ref="O536">IFERROR(INDEX($AD$11:$AO$1485,MATCH($B536&amp;$I536,$Z$11:$Z$1485&amp;$AG$11:$AG$1485,0),MATCH($C536,$AD$9:$AO$9,0)),"-")</f>
        <v>64</v>
      </c>
      <c r="P536" s="75">
        <v>30</v>
      </c>
      <c r="Q536" s="75">
        <v>2</v>
      </c>
      <c r="R536" s="101">
        <f t="array" ref="R536">IFERROR(INDEX($AD$11:$AO$1485,MATCH($B536&amp;$I536,$Z$11:$Z$1485&amp;$AG$11:$AG$1485,0),MATCH($D536,$AD$9:$AO$9,0)),"-")</f>
        <v>62.701000000000001</v>
      </c>
      <c r="S536" s="75">
        <v>23</v>
      </c>
      <c r="T536" s="75">
        <v>9</v>
      </c>
      <c r="U536" s="75">
        <v>5</v>
      </c>
      <c r="V536" s="75">
        <v>10</v>
      </c>
      <c r="W536" s="50">
        <f t="shared" si="66"/>
        <v>28</v>
      </c>
      <c r="X536" s="50">
        <f t="shared" si="67"/>
        <v>14</v>
      </c>
      <c r="Z536" s="23" t="str">
        <f t="shared" si="65"/>
        <v>M200×3</v>
      </c>
      <c r="AA536" s="24" t="s">
        <v>135</v>
      </c>
      <c r="AB536" s="24"/>
      <c r="AC536" s="24"/>
      <c r="AD536" s="23">
        <v>200</v>
      </c>
      <c r="AE536" s="23">
        <v>3</v>
      </c>
      <c r="AF536" s="24">
        <v>60</v>
      </c>
      <c r="AG536" s="29" t="s">
        <v>209</v>
      </c>
      <c r="AH536" s="29">
        <f>INDEX(공차방식!$C$6:$D$29,MATCH(AE536,공차방식!$B$6:$B$29,0),MATCH(RIGHT(AG536,1),공차방식!$C$5:$D$5,0))/1000</f>
        <v>0</v>
      </c>
      <c r="AI536" s="24">
        <f t="shared" ca="1" si="68"/>
        <v>198.38640000000001</v>
      </c>
      <c r="AJ536" s="24">
        <f t="shared" si="69"/>
        <v>198.0514</v>
      </c>
      <c r="AK536" s="24">
        <f t="array" aca="1" ref="AK536" ca="1">ROUND(INDEX(공차방식!T$6:X$50,MATCH(AQ536&amp;AE536,공차방식!R$6:R$50&amp;공차방식!S$6:S$50,0),MATCH(VALUE(LEFT(AG536,1)),공차방식!T$5:X$5,0))/1000,4)</f>
        <v>0.33500000000000002</v>
      </c>
      <c r="AL536" s="24">
        <f t="shared" si="70"/>
        <v>197.25239999999999</v>
      </c>
      <c r="AM536" s="24">
        <f t="shared" si="71"/>
        <v>196.75239999999999</v>
      </c>
      <c r="AN536" s="24">
        <f t="array" ref="AN536">ROUND(INDEX(공차방식!H$6:L$29,MATCH(AE536,공차방식!B$6:B$29,0),MATCH(VALUE(LEFT(AG536,1)),공차방식!H$5:L$5,0))/1000,4)</f>
        <v>0.5</v>
      </c>
      <c r="AO536" s="24" t="s">
        <v>220</v>
      </c>
      <c r="AQ536" s="39">
        <f ca="1">OFFSET(공차방식!R$5,COUNTIF(공차방식!R$6:R$50,"&lt;"&amp;AD536)+1,0)</f>
        <v>355</v>
      </c>
    </row>
    <row r="537" spans="2:43" ht="15" x14ac:dyDescent="0.3">
      <c r="B537" s="76" t="str">
        <f t="shared" si="64"/>
        <v>M64×1.5</v>
      </c>
      <c r="C537" s="77" t="s">
        <v>212</v>
      </c>
      <c r="D537" s="77" t="s">
        <v>221</v>
      </c>
      <c r="E537" s="74" t="s">
        <v>0</v>
      </c>
      <c r="F537" s="75">
        <v>64</v>
      </c>
      <c r="G537" s="75">
        <v>1.5</v>
      </c>
      <c r="H537" s="74" t="s">
        <v>133</v>
      </c>
      <c r="I537" s="87" t="s">
        <v>416</v>
      </c>
      <c r="J537" s="75" t="s">
        <v>315</v>
      </c>
      <c r="K537" s="58" t="s">
        <v>491</v>
      </c>
      <c r="L537" s="75">
        <v>64</v>
      </c>
      <c r="M537" s="75">
        <v>1.5</v>
      </c>
      <c r="N537" s="74">
        <v>60</v>
      </c>
      <c r="O537" s="101">
        <f t="array" ref="O537">IFERROR(INDEX($AD$11:$AO$1485,MATCH($B537&amp;$I537,$Z$11:$Z$1485&amp;$AG$11:$AG$1485,0),MATCH($C537,$AD$9:$AO$9,0)),"-")</f>
        <v>64</v>
      </c>
      <c r="P537" s="75">
        <v>30</v>
      </c>
      <c r="Q537" s="75">
        <v>2</v>
      </c>
      <c r="R537" s="101">
        <f t="array" ref="R537">IFERROR(INDEX($AD$11:$AO$1485,MATCH($B537&amp;$I537,$Z$11:$Z$1485&amp;$AG$11:$AG$1485,0),MATCH($D537,$AD$9:$AO$9,0)),"-")</f>
        <v>63.025700000000001</v>
      </c>
      <c r="S537" s="75">
        <v>23</v>
      </c>
      <c r="T537" s="75">
        <v>9</v>
      </c>
      <c r="U537" s="75">
        <v>5</v>
      </c>
      <c r="V537" s="75">
        <v>12</v>
      </c>
      <c r="W537" s="50">
        <f t="shared" si="66"/>
        <v>28</v>
      </c>
      <c r="X537" s="50">
        <f t="shared" si="67"/>
        <v>14</v>
      </c>
      <c r="Z537" s="23" t="str">
        <f t="shared" si="65"/>
        <v>M205×6</v>
      </c>
      <c r="AA537" s="24" t="s">
        <v>135</v>
      </c>
      <c r="AB537" s="24"/>
      <c r="AC537" s="24"/>
      <c r="AD537" s="23">
        <v>205</v>
      </c>
      <c r="AE537" s="23">
        <v>6</v>
      </c>
      <c r="AF537" s="24">
        <v>60</v>
      </c>
      <c r="AG537" s="29" t="s">
        <v>209</v>
      </c>
      <c r="AH537" s="29">
        <f>INDEX(공차방식!$C$6:$D$29,MATCH(AE537,공차방식!$B$6:$B$29,0),MATCH(RIGHT(AG537,1),공차방식!$C$5:$D$5,0))/1000</f>
        <v>0</v>
      </c>
      <c r="AI537" s="24">
        <f t="shared" ca="1" si="68"/>
        <v>201.52789999999999</v>
      </c>
      <c r="AJ537" s="24">
        <f t="shared" si="69"/>
        <v>201.10290000000001</v>
      </c>
      <c r="AK537" s="24">
        <f t="array" aca="1" ref="AK537" ca="1">ROUND(INDEX(공차방식!T$6:X$50,MATCH(AQ537&amp;AE537,공차방식!R$6:R$50&amp;공차방식!S$6:S$50,0),MATCH(VALUE(LEFT(AG537,1)),공차방식!T$5:X$5,0))/1000,4)</f>
        <v>0.42499999999999999</v>
      </c>
      <c r="AL537" s="24">
        <f t="shared" si="70"/>
        <v>199.3048</v>
      </c>
      <c r="AM537" s="24">
        <f t="shared" si="71"/>
        <v>198.50479999999999</v>
      </c>
      <c r="AN537" s="24">
        <f t="array" ref="AN537">ROUND(INDEX(공차방식!H$6:L$29,MATCH(AE537,공차방식!B$6:B$29,0),MATCH(VALUE(LEFT(AG537,1)),공차방식!H$5:L$5,0))/1000,4)</f>
        <v>0.8</v>
      </c>
      <c r="AO537" s="24" t="s">
        <v>220</v>
      </c>
      <c r="AQ537" s="39">
        <f ca="1">OFFSET(공차방식!R$5,COUNTIF(공차방식!R$6:R$50,"&lt;"&amp;AD537)+1,0)</f>
        <v>355</v>
      </c>
    </row>
    <row r="538" spans="2:43" ht="15" x14ac:dyDescent="0.3">
      <c r="B538" s="76" t="str">
        <f t="shared" si="64"/>
        <v>M65×4</v>
      </c>
      <c r="C538" s="77" t="s">
        <v>212</v>
      </c>
      <c r="D538" s="77" t="s">
        <v>221</v>
      </c>
      <c r="E538" s="74" t="s">
        <v>0</v>
      </c>
      <c r="F538" s="75">
        <v>65</v>
      </c>
      <c r="G538" s="75">
        <v>4</v>
      </c>
      <c r="H538" s="74" t="s">
        <v>133</v>
      </c>
      <c r="I538" s="87" t="s">
        <v>416</v>
      </c>
      <c r="J538" s="75" t="s">
        <v>315</v>
      </c>
      <c r="K538" s="58" t="s">
        <v>491</v>
      </c>
      <c r="L538" s="75">
        <v>65</v>
      </c>
      <c r="M538" s="75">
        <v>4</v>
      </c>
      <c r="N538" s="74">
        <v>60</v>
      </c>
      <c r="O538" s="101">
        <f t="array" ref="O538">IFERROR(INDEX($AD$11:$AO$1485,MATCH($B538&amp;$I538,$Z$11:$Z$1485&amp;$AG$11:$AG$1485,0),MATCH($C538,$AD$9:$AO$9,0)),"-")</f>
        <v>65</v>
      </c>
      <c r="P538" s="75">
        <v>42</v>
      </c>
      <c r="Q538" s="75">
        <v>6</v>
      </c>
      <c r="R538" s="101">
        <f t="array" ref="R538">IFERROR(INDEX($AD$11:$AO$1485,MATCH($B538&amp;$I538,$Z$11:$Z$1485&amp;$AG$11:$AG$1485,0),MATCH($D538,$AD$9:$AO$9,0)),"-")</f>
        <v>62.401899999999998</v>
      </c>
      <c r="S538" s="75">
        <v>33</v>
      </c>
      <c r="T538" s="75">
        <v>15</v>
      </c>
      <c r="U538" s="75">
        <v>6</v>
      </c>
      <c r="V538" s="75">
        <v>8</v>
      </c>
      <c r="W538" s="50">
        <f t="shared" si="66"/>
        <v>36</v>
      </c>
      <c r="X538" s="50">
        <f t="shared" si="67"/>
        <v>18</v>
      </c>
      <c r="Z538" s="23" t="str">
        <f t="shared" si="65"/>
        <v>M205×4</v>
      </c>
      <c r="AA538" s="24" t="s">
        <v>135</v>
      </c>
      <c r="AB538" s="24"/>
      <c r="AC538" s="24"/>
      <c r="AD538" s="23">
        <v>205</v>
      </c>
      <c r="AE538" s="23">
        <v>4</v>
      </c>
      <c r="AF538" s="24">
        <v>60</v>
      </c>
      <c r="AG538" s="29" t="s">
        <v>209</v>
      </c>
      <c r="AH538" s="29">
        <f>INDEX(공차방식!$C$6:$D$29,MATCH(AE538,공차방식!$B$6:$B$29,0),MATCH(RIGHT(AG538,1),공차방식!$C$5:$D$5,0))/1000</f>
        <v>0</v>
      </c>
      <c r="AI538" s="24">
        <f t="shared" ca="1" si="68"/>
        <v>202.77690000000001</v>
      </c>
      <c r="AJ538" s="24">
        <f t="shared" si="69"/>
        <v>202.40190000000001</v>
      </c>
      <c r="AK538" s="24">
        <f t="array" aca="1" ref="AK538" ca="1">ROUND(INDEX(공차방식!T$6:X$50,MATCH(AQ538&amp;AE538,공차방식!R$6:R$50&amp;공차방식!S$6:S$50,0),MATCH(VALUE(LEFT(AG538,1)),공차방식!T$5:X$5,0))/1000,4)</f>
        <v>0.375</v>
      </c>
      <c r="AL538" s="24">
        <f t="shared" si="70"/>
        <v>201.26990000000001</v>
      </c>
      <c r="AM538" s="24">
        <f t="shared" si="71"/>
        <v>200.66990000000001</v>
      </c>
      <c r="AN538" s="24">
        <f t="array" ref="AN538">ROUND(INDEX(공차방식!H$6:L$29,MATCH(AE538,공차방식!B$6:B$29,0),MATCH(VALUE(LEFT(AG538,1)),공차방식!H$5:L$5,0))/1000,4)</f>
        <v>0.6</v>
      </c>
      <c r="AO538" s="24" t="s">
        <v>220</v>
      </c>
      <c r="AQ538" s="39">
        <f ca="1">OFFSET(공차방식!R$5,COUNTIF(공차방식!R$6:R$50,"&lt;"&amp;AD538)+1,0)</f>
        <v>355</v>
      </c>
    </row>
    <row r="539" spans="2:43" ht="15" x14ac:dyDescent="0.3">
      <c r="B539" s="76" t="str">
        <f t="shared" si="64"/>
        <v>M65×3</v>
      </c>
      <c r="C539" s="77" t="s">
        <v>212</v>
      </c>
      <c r="D539" s="77" t="s">
        <v>221</v>
      </c>
      <c r="E539" s="74" t="s">
        <v>0</v>
      </c>
      <c r="F539" s="75">
        <v>65</v>
      </c>
      <c r="G539" s="75">
        <v>3</v>
      </c>
      <c r="H539" s="74" t="s">
        <v>133</v>
      </c>
      <c r="I539" s="87" t="s">
        <v>416</v>
      </c>
      <c r="J539" s="75" t="s">
        <v>315</v>
      </c>
      <c r="K539" s="58" t="s">
        <v>491</v>
      </c>
      <c r="L539" s="75">
        <v>65</v>
      </c>
      <c r="M539" s="75">
        <v>3</v>
      </c>
      <c r="N539" s="74">
        <v>60</v>
      </c>
      <c r="O539" s="101">
        <f t="array" ref="O539">IFERROR(INDEX($AD$11:$AO$1485,MATCH($B539&amp;$I539,$Z$11:$Z$1485&amp;$AG$11:$AG$1485,0),MATCH($C539,$AD$9:$AO$9,0)),"-")</f>
        <v>65</v>
      </c>
      <c r="P539" s="75">
        <v>42</v>
      </c>
      <c r="Q539" s="75">
        <v>6</v>
      </c>
      <c r="R539" s="101">
        <f t="array" ref="R539">IFERROR(INDEX($AD$11:$AO$1485,MATCH($B539&amp;$I539,$Z$11:$Z$1485&amp;$AG$11:$AG$1485,0),MATCH($D539,$AD$9:$AO$9,0)),"-")</f>
        <v>63.051400000000001</v>
      </c>
      <c r="S539" s="75">
        <v>33</v>
      </c>
      <c r="T539" s="75">
        <v>15</v>
      </c>
      <c r="U539" s="75">
        <v>5</v>
      </c>
      <c r="V539" s="75">
        <v>9</v>
      </c>
      <c r="W539" s="50">
        <f t="shared" si="66"/>
        <v>36</v>
      </c>
      <c r="X539" s="50">
        <f t="shared" si="67"/>
        <v>18</v>
      </c>
      <c r="Z539" s="23" t="str">
        <f t="shared" si="65"/>
        <v>M205×3</v>
      </c>
      <c r="AA539" s="24" t="s">
        <v>135</v>
      </c>
      <c r="AB539" s="24"/>
      <c r="AC539" s="24"/>
      <c r="AD539" s="23">
        <v>205</v>
      </c>
      <c r="AE539" s="23">
        <v>3</v>
      </c>
      <c r="AF539" s="24">
        <v>60</v>
      </c>
      <c r="AG539" s="29" t="s">
        <v>209</v>
      </c>
      <c r="AH539" s="29">
        <f>INDEX(공차방식!$C$6:$D$29,MATCH(AE539,공차방식!$B$6:$B$29,0),MATCH(RIGHT(AG539,1),공차방식!$C$5:$D$5,0))/1000</f>
        <v>0</v>
      </c>
      <c r="AI539" s="24">
        <f t="shared" ca="1" si="68"/>
        <v>203.38640000000001</v>
      </c>
      <c r="AJ539" s="24">
        <f t="shared" si="69"/>
        <v>203.0514</v>
      </c>
      <c r="AK539" s="24">
        <f t="array" aca="1" ref="AK539" ca="1">ROUND(INDEX(공차방식!T$6:X$50,MATCH(AQ539&amp;AE539,공차방식!R$6:R$50&amp;공차방식!S$6:S$50,0),MATCH(VALUE(LEFT(AG539,1)),공차방식!T$5:X$5,0))/1000,4)</f>
        <v>0.33500000000000002</v>
      </c>
      <c r="AL539" s="24">
        <f t="shared" si="70"/>
        <v>202.25239999999999</v>
      </c>
      <c r="AM539" s="24">
        <f t="shared" si="71"/>
        <v>201.75239999999999</v>
      </c>
      <c r="AN539" s="24">
        <f t="array" ref="AN539">ROUND(INDEX(공차방식!H$6:L$29,MATCH(AE539,공차방식!B$6:B$29,0),MATCH(VALUE(LEFT(AG539,1)),공차방식!H$5:L$5,0))/1000,4)</f>
        <v>0.5</v>
      </c>
      <c r="AO539" s="24" t="s">
        <v>220</v>
      </c>
      <c r="AQ539" s="39">
        <f ca="1">OFFSET(공차방식!R$5,COUNTIF(공차방식!R$6:R$50,"&lt;"&amp;AD539)+1,0)</f>
        <v>355</v>
      </c>
    </row>
    <row r="540" spans="2:43" ht="15" x14ac:dyDescent="0.3">
      <c r="B540" s="76" t="str">
        <f t="shared" si="64"/>
        <v>M65×2</v>
      </c>
      <c r="C540" s="77" t="s">
        <v>212</v>
      </c>
      <c r="D540" s="77" t="s">
        <v>221</v>
      </c>
      <c r="E540" s="74" t="s">
        <v>0</v>
      </c>
      <c r="F540" s="75">
        <v>65</v>
      </c>
      <c r="G540" s="75">
        <v>2</v>
      </c>
      <c r="H540" s="74" t="s">
        <v>133</v>
      </c>
      <c r="I540" s="87" t="s">
        <v>416</v>
      </c>
      <c r="J540" s="75" t="s">
        <v>315</v>
      </c>
      <c r="K540" s="58" t="s">
        <v>491</v>
      </c>
      <c r="L540" s="75">
        <v>65</v>
      </c>
      <c r="M540" s="75">
        <v>2</v>
      </c>
      <c r="N540" s="74">
        <v>60</v>
      </c>
      <c r="O540" s="101">
        <f t="array" ref="O540">IFERROR(INDEX($AD$11:$AO$1485,MATCH($B540&amp;$I540,$Z$11:$Z$1485&amp;$AG$11:$AG$1485,0),MATCH($C540,$AD$9:$AO$9,0)),"-")</f>
        <v>65</v>
      </c>
      <c r="P540" s="75">
        <v>30</v>
      </c>
      <c r="Q540" s="75">
        <v>2</v>
      </c>
      <c r="R540" s="101">
        <f t="array" ref="R540">IFERROR(INDEX($AD$11:$AO$1485,MATCH($B540&amp;$I540,$Z$11:$Z$1485&amp;$AG$11:$AG$1485,0),MATCH($D540,$AD$9:$AO$9,0)),"-")</f>
        <v>63.701000000000001</v>
      </c>
      <c r="S540" s="75">
        <v>23</v>
      </c>
      <c r="T540" s="75">
        <v>9</v>
      </c>
      <c r="U540" s="75">
        <v>5</v>
      </c>
      <c r="V540" s="75">
        <v>10</v>
      </c>
      <c r="W540" s="50">
        <f t="shared" si="66"/>
        <v>28</v>
      </c>
      <c r="X540" s="50">
        <f t="shared" si="67"/>
        <v>14</v>
      </c>
      <c r="Z540" s="23" t="str">
        <f t="shared" si="65"/>
        <v>M210×6</v>
      </c>
      <c r="AA540" s="24" t="s">
        <v>135</v>
      </c>
      <c r="AB540" s="24"/>
      <c r="AC540" s="24"/>
      <c r="AD540" s="23">
        <v>210</v>
      </c>
      <c r="AE540" s="23">
        <v>6</v>
      </c>
      <c r="AF540" s="24">
        <v>60</v>
      </c>
      <c r="AG540" s="29" t="s">
        <v>209</v>
      </c>
      <c r="AH540" s="29">
        <f>INDEX(공차방식!$C$6:$D$29,MATCH(AE540,공차방식!$B$6:$B$29,0),MATCH(RIGHT(AG540,1),공차방식!$C$5:$D$5,0))/1000</f>
        <v>0</v>
      </c>
      <c r="AI540" s="24">
        <f t="shared" ca="1" si="68"/>
        <v>206.52789999999999</v>
      </c>
      <c r="AJ540" s="24">
        <f t="shared" si="69"/>
        <v>206.10290000000001</v>
      </c>
      <c r="AK540" s="24">
        <f t="array" aca="1" ref="AK540" ca="1">ROUND(INDEX(공차방식!T$6:X$50,MATCH(AQ540&amp;AE540,공차방식!R$6:R$50&amp;공차방식!S$6:S$50,0),MATCH(VALUE(LEFT(AG540,1)),공차방식!T$5:X$5,0))/1000,4)</f>
        <v>0.42499999999999999</v>
      </c>
      <c r="AL540" s="24">
        <f t="shared" si="70"/>
        <v>204.3048</v>
      </c>
      <c r="AM540" s="24">
        <f t="shared" si="71"/>
        <v>203.50479999999999</v>
      </c>
      <c r="AN540" s="24">
        <f t="array" ref="AN540">ROUND(INDEX(공차방식!H$6:L$29,MATCH(AE540,공차방식!B$6:B$29,0),MATCH(VALUE(LEFT(AG540,1)),공차방식!H$5:L$5,0))/1000,4)</f>
        <v>0.8</v>
      </c>
      <c r="AO540" s="24" t="s">
        <v>220</v>
      </c>
      <c r="AQ540" s="39">
        <f ca="1">OFFSET(공차방식!R$5,COUNTIF(공차방식!R$6:R$50,"&lt;"&amp;AD540)+1,0)</f>
        <v>355</v>
      </c>
    </row>
    <row r="541" spans="2:43" ht="15" x14ac:dyDescent="0.3">
      <c r="B541" s="76" t="str">
        <f t="shared" si="64"/>
        <v>M65×1.5</v>
      </c>
      <c r="C541" s="77" t="s">
        <v>212</v>
      </c>
      <c r="D541" s="77" t="s">
        <v>221</v>
      </c>
      <c r="E541" s="74" t="s">
        <v>0</v>
      </c>
      <c r="F541" s="75">
        <v>65</v>
      </c>
      <c r="G541" s="75">
        <v>1.5</v>
      </c>
      <c r="H541" s="74" t="s">
        <v>133</v>
      </c>
      <c r="I541" s="87" t="s">
        <v>416</v>
      </c>
      <c r="J541" s="75" t="s">
        <v>315</v>
      </c>
      <c r="K541" s="58" t="s">
        <v>491</v>
      </c>
      <c r="L541" s="75">
        <v>65</v>
      </c>
      <c r="M541" s="75">
        <v>1.5</v>
      </c>
      <c r="N541" s="74">
        <v>60</v>
      </c>
      <c r="O541" s="101">
        <f t="array" ref="O541">IFERROR(INDEX($AD$11:$AO$1485,MATCH($B541&amp;$I541,$Z$11:$Z$1485&amp;$AG$11:$AG$1485,0),MATCH($C541,$AD$9:$AO$9,0)),"-")</f>
        <v>65</v>
      </c>
      <c r="P541" s="75">
        <v>30</v>
      </c>
      <c r="Q541" s="75">
        <v>2</v>
      </c>
      <c r="R541" s="101">
        <f t="array" ref="R541">IFERROR(INDEX($AD$11:$AO$1485,MATCH($B541&amp;$I541,$Z$11:$Z$1485&amp;$AG$11:$AG$1485,0),MATCH($D541,$AD$9:$AO$9,0)),"-")</f>
        <v>64.025700000000001</v>
      </c>
      <c r="S541" s="75">
        <v>23</v>
      </c>
      <c r="T541" s="75">
        <v>9</v>
      </c>
      <c r="U541" s="75">
        <v>5</v>
      </c>
      <c r="V541" s="75">
        <v>12</v>
      </c>
      <c r="W541" s="50">
        <f t="shared" si="66"/>
        <v>28</v>
      </c>
      <c r="X541" s="50">
        <f t="shared" si="67"/>
        <v>14</v>
      </c>
      <c r="Z541" s="23" t="str">
        <f t="shared" si="65"/>
        <v>M210×4</v>
      </c>
      <c r="AA541" s="24" t="s">
        <v>135</v>
      </c>
      <c r="AB541" s="24"/>
      <c r="AC541" s="24"/>
      <c r="AD541" s="23">
        <v>210</v>
      </c>
      <c r="AE541" s="23">
        <v>4</v>
      </c>
      <c r="AF541" s="24">
        <v>60</v>
      </c>
      <c r="AG541" s="29" t="s">
        <v>209</v>
      </c>
      <c r="AH541" s="29">
        <f>INDEX(공차방식!$C$6:$D$29,MATCH(AE541,공차방식!$B$6:$B$29,0),MATCH(RIGHT(AG541,1),공차방식!$C$5:$D$5,0))/1000</f>
        <v>0</v>
      </c>
      <c r="AI541" s="24">
        <f t="shared" ca="1" si="68"/>
        <v>207.77690000000001</v>
      </c>
      <c r="AJ541" s="24">
        <f t="shared" si="69"/>
        <v>207.40190000000001</v>
      </c>
      <c r="AK541" s="24">
        <f t="array" aca="1" ref="AK541" ca="1">ROUND(INDEX(공차방식!T$6:X$50,MATCH(AQ541&amp;AE541,공차방식!R$6:R$50&amp;공차방식!S$6:S$50,0),MATCH(VALUE(LEFT(AG541,1)),공차방식!T$5:X$5,0))/1000,4)</f>
        <v>0.375</v>
      </c>
      <c r="AL541" s="24">
        <f t="shared" si="70"/>
        <v>206.26990000000001</v>
      </c>
      <c r="AM541" s="24">
        <f t="shared" si="71"/>
        <v>205.66990000000001</v>
      </c>
      <c r="AN541" s="24">
        <f t="array" ref="AN541">ROUND(INDEX(공차방식!H$6:L$29,MATCH(AE541,공차방식!B$6:B$29,0),MATCH(VALUE(LEFT(AG541,1)),공차방식!H$5:L$5,0))/1000,4)</f>
        <v>0.6</v>
      </c>
      <c r="AO541" s="24" t="s">
        <v>220</v>
      </c>
      <c r="AQ541" s="39">
        <f ca="1">OFFSET(공차방식!R$5,COUNTIF(공차방식!R$6:R$50,"&lt;"&amp;AD541)+1,0)</f>
        <v>355</v>
      </c>
    </row>
    <row r="542" spans="2:43" ht="15" x14ac:dyDescent="0.3">
      <c r="B542" s="76" t="str">
        <f t="shared" si="64"/>
        <v>M68×4</v>
      </c>
      <c r="C542" s="77" t="s">
        <v>212</v>
      </c>
      <c r="D542" s="77" t="s">
        <v>221</v>
      </c>
      <c r="E542" s="74" t="s">
        <v>0</v>
      </c>
      <c r="F542" s="75">
        <v>68</v>
      </c>
      <c r="G542" s="75">
        <v>4</v>
      </c>
      <c r="H542" s="74" t="s">
        <v>133</v>
      </c>
      <c r="I542" s="87" t="s">
        <v>416</v>
      </c>
      <c r="J542" s="75" t="s">
        <v>315</v>
      </c>
      <c r="K542" s="58" t="s">
        <v>491</v>
      </c>
      <c r="L542" s="75">
        <v>68</v>
      </c>
      <c r="M542" s="75">
        <v>4</v>
      </c>
      <c r="N542" s="74">
        <v>60</v>
      </c>
      <c r="O542" s="101">
        <f t="array" ref="O542">IFERROR(INDEX($AD$11:$AO$1485,MATCH($B542&amp;$I542,$Z$11:$Z$1485&amp;$AG$11:$AG$1485,0),MATCH($C542,$AD$9:$AO$9,0)),"-")</f>
        <v>68</v>
      </c>
      <c r="P542" s="75">
        <v>42</v>
      </c>
      <c r="Q542" s="75">
        <v>6</v>
      </c>
      <c r="R542" s="101">
        <f t="array" ref="R542">IFERROR(INDEX($AD$11:$AO$1485,MATCH($B542&amp;$I542,$Z$11:$Z$1485&amp;$AG$11:$AG$1485,0),MATCH($D542,$AD$9:$AO$9,0)),"-")</f>
        <v>65.401899999999998</v>
      </c>
      <c r="S542" s="75">
        <v>33</v>
      </c>
      <c r="T542" s="75">
        <v>15</v>
      </c>
      <c r="U542" s="75">
        <v>6</v>
      </c>
      <c r="V542" s="75">
        <v>8</v>
      </c>
      <c r="W542" s="50">
        <f t="shared" si="66"/>
        <v>36</v>
      </c>
      <c r="X542" s="50">
        <f t="shared" si="67"/>
        <v>18</v>
      </c>
      <c r="Z542" s="23" t="str">
        <f t="shared" si="65"/>
        <v>M210×3</v>
      </c>
      <c r="AA542" s="24" t="s">
        <v>135</v>
      </c>
      <c r="AB542" s="24"/>
      <c r="AC542" s="24"/>
      <c r="AD542" s="23">
        <v>210</v>
      </c>
      <c r="AE542" s="23">
        <v>3</v>
      </c>
      <c r="AF542" s="24">
        <v>60</v>
      </c>
      <c r="AG542" s="29" t="s">
        <v>209</v>
      </c>
      <c r="AH542" s="29">
        <f>INDEX(공차방식!$C$6:$D$29,MATCH(AE542,공차방식!$B$6:$B$29,0),MATCH(RIGHT(AG542,1),공차방식!$C$5:$D$5,0))/1000</f>
        <v>0</v>
      </c>
      <c r="AI542" s="24">
        <f t="shared" ca="1" si="68"/>
        <v>208.38640000000001</v>
      </c>
      <c r="AJ542" s="24">
        <f t="shared" si="69"/>
        <v>208.0514</v>
      </c>
      <c r="AK542" s="24">
        <f t="array" aca="1" ref="AK542" ca="1">ROUND(INDEX(공차방식!T$6:X$50,MATCH(AQ542&amp;AE542,공차방식!R$6:R$50&amp;공차방식!S$6:S$50,0),MATCH(VALUE(LEFT(AG542,1)),공차방식!T$5:X$5,0))/1000,4)</f>
        <v>0.33500000000000002</v>
      </c>
      <c r="AL542" s="24">
        <f t="shared" si="70"/>
        <v>207.25239999999999</v>
      </c>
      <c r="AM542" s="24">
        <f t="shared" si="71"/>
        <v>206.75239999999999</v>
      </c>
      <c r="AN542" s="24">
        <f t="array" ref="AN542">ROUND(INDEX(공차방식!H$6:L$29,MATCH(AE542,공차방식!B$6:B$29,0),MATCH(VALUE(LEFT(AG542,1)),공차방식!H$5:L$5,0))/1000,4)</f>
        <v>0.5</v>
      </c>
      <c r="AO542" s="24" t="s">
        <v>220</v>
      </c>
      <c r="AQ542" s="39">
        <f ca="1">OFFSET(공차방식!R$5,COUNTIF(공차방식!R$6:R$50,"&lt;"&amp;AD542)+1,0)</f>
        <v>355</v>
      </c>
    </row>
    <row r="543" spans="2:43" ht="15" x14ac:dyDescent="0.3">
      <c r="B543" s="76" t="str">
        <f t="shared" si="64"/>
        <v>M68×3</v>
      </c>
      <c r="C543" s="77" t="s">
        <v>212</v>
      </c>
      <c r="D543" s="77" t="s">
        <v>221</v>
      </c>
      <c r="E543" s="74" t="s">
        <v>0</v>
      </c>
      <c r="F543" s="75">
        <v>68</v>
      </c>
      <c r="G543" s="75">
        <v>3</v>
      </c>
      <c r="H543" s="74" t="s">
        <v>133</v>
      </c>
      <c r="I543" s="87" t="s">
        <v>416</v>
      </c>
      <c r="J543" s="75" t="s">
        <v>315</v>
      </c>
      <c r="K543" s="58" t="s">
        <v>491</v>
      </c>
      <c r="L543" s="75">
        <v>68</v>
      </c>
      <c r="M543" s="75">
        <v>3</v>
      </c>
      <c r="N543" s="74">
        <v>60</v>
      </c>
      <c r="O543" s="101">
        <f t="array" ref="O543">IFERROR(INDEX($AD$11:$AO$1485,MATCH($B543&amp;$I543,$Z$11:$Z$1485&amp;$AG$11:$AG$1485,0),MATCH($C543,$AD$9:$AO$9,0)),"-")</f>
        <v>68</v>
      </c>
      <c r="P543" s="75">
        <v>42</v>
      </c>
      <c r="Q543" s="75">
        <v>6</v>
      </c>
      <c r="R543" s="101">
        <f t="array" ref="R543">IFERROR(INDEX($AD$11:$AO$1485,MATCH($B543&amp;$I543,$Z$11:$Z$1485&amp;$AG$11:$AG$1485,0),MATCH($D543,$AD$9:$AO$9,0)),"-")</f>
        <v>66.051400000000001</v>
      </c>
      <c r="S543" s="75">
        <v>33</v>
      </c>
      <c r="T543" s="75">
        <v>15</v>
      </c>
      <c r="U543" s="75">
        <v>5</v>
      </c>
      <c r="V543" s="75">
        <v>9</v>
      </c>
      <c r="W543" s="50">
        <f t="shared" si="66"/>
        <v>36</v>
      </c>
      <c r="X543" s="50">
        <f t="shared" si="67"/>
        <v>18</v>
      </c>
      <c r="Z543" s="23" t="str">
        <f t="shared" si="65"/>
        <v>M215×6</v>
      </c>
      <c r="AA543" s="24" t="s">
        <v>135</v>
      </c>
      <c r="AB543" s="24"/>
      <c r="AC543" s="24"/>
      <c r="AD543" s="23">
        <v>215</v>
      </c>
      <c r="AE543" s="23">
        <v>6</v>
      </c>
      <c r="AF543" s="24">
        <v>60</v>
      </c>
      <c r="AG543" s="29" t="s">
        <v>209</v>
      </c>
      <c r="AH543" s="29">
        <f>INDEX(공차방식!$C$6:$D$29,MATCH(AE543,공차방식!$B$6:$B$29,0),MATCH(RIGHT(AG543,1),공차방식!$C$5:$D$5,0))/1000</f>
        <v>0</v>
      </c>
      <c r="AI543" s="24">
        <f t="shared" ca="1" si="68"/>
        <v>211.52789999999999</v>
      </c>
      <c r="AJ543" s="24">
        <f t="shared" si="69"/>
        <v>211.10290000000001</v>
      </c>
      <c r="AK543" s="24">
        <f t="array" aca="1" ref="AK543" ca="1">ROUND(INDEX(공차방식!T$6:X$50,MATCH(AQ543&amp;AE543,공차방식!R$6:R$50&amp;공차방식!S$6:S$50,0),MATCH(VALUE(LEFT(AG543,1)),공차방식!T$5:X$5,0))/1000,4)</f>
        <v>0.42499999999999999</v>
      </c>
      <c r="AL543" s="24">
        <f t="shared" si="70"/>
        <v>209.3048</v>
      </c>
      <c r="AM543" s="24">
        <f t="shared" si="71"/>
        <v>208.50479999999999</v>
      </c>
      <c r="AN543" s="24">
        <f t="array" ref="AN543">ROUND(INDEX(공차방식!H$6:L$29,MATCH(AE543,공차방식!B$6:B$29,0),MATCH(VALUE(LEFT(AG543,1)),공차방식!H$5:L$5,0))/1000,4)</f>
        <v>0.8</v>
      </c>
      <c r="AO543" s="24" t="s">
        <v>220</v>
      </c>
      <c r="AQ543" s="39">
        <f ca="1">OFFSET(공차방식!R$5,COUNTIF(공차방식!R$6:R$50,"&lt;"&amp;AD543)+1,0)</f>
        <v>355</v>
      </c>
    </row>
    <row r="544" spans="2:43" ht="15" x14ac:dyDescent="0.3">
      <c r="B544" s="76" t="str">
        <f t="shared" si="64"/>
        <v>M68×2</v>
      </c>
      <c r="C544" s="77" t="s">
        <v>212</v>
      </c>
      <c r="D544" s="77" t="s">
        <v>221</v>
      </c>
      <c r="E544" s="74" t="s">
        <v>0</v>
      </c>
      <c r="F544" s="75">
        <v>68</v>
      </c>
      <c r="G544" s="75">
        <v>2</v>
      </c>
      <c r="H544" s="74" t="s">
        <v>133</v>
      </c>
      <c r="I544" s="87" t="s">
        <v>416</v>
      </c>
      <c r="J544" s="75" t="s">
        <v>315</v>
      </c>
      <c r="K544" s="58" t="s">
        <v>491</v>
      </c>
      <c r="L544" s="75">
        <v>68</v>
      </c>
      <c r="M544" s="75">
        <v>2</v>
      </c>
      <c r="N544" s="74">
        <v>60</v>
      </c>
      <c r="O544" s="101">
        <f t="array" ref="O544">IFERROR(INDEX($AD$11:$AO$1485,MATCH($B544&amp;$I544,$Z$11:$Z$1485&amp;$AG$11:$AG$1485,0),MATCH($C544,$AD$9:$AO$9,0)),"-")</f>
        <v>68</v>
      </c>
      <c r="P544" s="75">
        <v>30</v>
      </c>
      <c r="Q544" s="75">
        <v>2</v>
      </c>
      <c r="R544" s="101">
        <f t="array" ref="R544">IFERROR(INDEX($AD$11:$AO$1485,MATCH($B544&amp;$I544,$Z$11:$Z$1485&amp;$AG$11:$AG$1485,0),MATCH($D544,$AD$9:$AO$9,0)),"-")</f>
        <v>66.700999999999993</v>
      </c>
      <c r="S544" s="75">
        <v>23</v>
      </c>
      <c r="T544" s="75">
        <v>9</v>
      </c>
      <c r="U544" s="75">
        <v>5</v>
      </c>
      <c r="V544" s="75">
        <v>10</v>
      </c>
      <c r="W544" s="50">
        <f t="shared" si="66"/>
        <v>28</v>
      </c>
      <c r="X544" s="50">
        <f t="shared" si="67"/>
        <v>14</v>
      </c>
      <c r="Z544" s="23" t="str">
        <f t="shared" si="65"/>
        <v>M215×4</v>
      </c>
      <c r="AA544" s="24" t="s">
        <v>135</v>
      </c>
      <c r="AB544" s="24"/>
      <c r="AC544" s="24"/>
      <c r="AD544" s="23">
        <v>215</v>
      </c>
      <c r="AE544" s="23">
        <v>4</v>
      </c>
      <c r="AF544" s="24">
        <v>60</v>
      </c>
      <c r="AG544" s="29" t="s">
        <v>209</v>
      </c>
      <c r="AH544" s="29">
        <f>INDEX(공차방식!$C$6:$D$29,MATCH(AE544,공차방식!$B$6:$B$29,0),MATCH(RIGHT(AG544,1),공차방식!$C$5:$D$5,0))/1000</f>
        <v>0</v>
      </c>
      <c r="AI544" s="24">
        <f t="shared" ca="1" si="68"/>
        <v>212.77690000000001</v>
      </c>
      <c r="AJ544" s="24">
        <f t="shared" si="69"/>
        <v>212.40190000000001</v>
      </c>
      <c r="AK544" s="24">
        <f t="array" aca="1" ref="AK544" ca="1">ROUND(INDEX(공차방식!T$6:X$50,MATCH(AQ544&amp;AE544,공차방식!R$6:R$50&amp;공차방식!S$6:S$50,0),MATCH(VALUE(LEFT(AG544,1)),공차방식!T$5:X$5,0))/1000,4)</f>
        <v>0.375</v>
      </c>
      <c r="AL544" s="24">
        <f t="shared" si="70"/>
        <v>211.26990000000001</v>
      </c>
      <c r="AM544" s="24">
        <f t="shared" si="71"/>
        <v>210.66990000000001</v>
      </c>
      <c r="AN544" s="24">
        <f t="array" ref="AN544">ROUND(INDEX(공차방식!H$6:L$29,MATCH(AE544,공차방식!B$6:B$29,0),MATCH(VALUE(LEFT(AG544,1)),공차방식!H$5:L$5,0))/1000,4)</f>
        <v>0.6</v>
      </c>
      <c r="AO544" s="24" t="s">
        <v>220</v>
      </c>
      <c r="AQ544" s="39">
        <f ca="1">OFFSET(공차방식!R$5,COUNTIF(공차방식!R$6:R$50,"&lt;"&amp;AD544)+1,0)</f>
        <v>355</v>
      </c>
    </row>
    <row r="545" spans="2:43" ht="15" x14ac:dyDescent="0.3">
      <c r="B545" s="76" t="str">
        <f t="shared" si="64"/>
        <v>M68×1.5</v>
      </c>
      <c r="C545" s="77" t="s">
        <v>212</v>
      </c>
      <c r="D545" s="77" t="s">
        <v>221</v>
      </c>
      <c r="E545" s="74" t="s">
        <v>0</v>
      </c>
      <c r="F545" s="75">
        <v>68</v>
      </c>
      <c r="G545" s="75">
        <v>1.5</v>
      </c>
      <c r="H545" s="74" t="s">
        <v>133</v>
      </c>
      <c r="I545" s="87" t="s">
        <v>416</v>
      </c>
      <c r="J545" s="75" t="s">
        <v>315</v>
      </c>
      <c r="K545" s="58" t="s">
        <v>491</v>
      </c>
      <c r="L545" s="75">
        <v>68</v>
      </c>
      <c r="M545" s="75">
        <v>1.5</v>
      </c>
      <c r="N545" s="74">
        <v>60</v>
      </c>
      <c r="O545" s="101">
        <f t="array" ref="O545">IFERROR(INDEX($AD$11:$AO$1485,MATCH($B545&amp;$I545,$Z$11:$Z$1485&amp;$AG$11:$AG$1485,0),MATCH($C545,$AD$9:$AO$9,0)),"-")</f>
        <v>68</v>
      </c>
      <c r="P545" s="75">
        <v>30</v>
      </c>
      <c r="Q545" s="75">
        <v>2</v>
      </c>
      <c r="R545" s="101">
        <f t="array" ref="R545">IFERROR(INDEX($AD$11:$AO$1485,MATCH($B545&amp;$I545,$Z$11:$Z$1485&amp;$AG$11:$AG$1485,0),MATCH($D545,$AD$9:$AO$9,0)),"-")</f>
        <v>67.025700000000001</v>
      </c>
      <c r="S545" s="75">
        <v>23</v>
      </c>
      <c r="T545" s="75">
        <v>9</v>
      </c>
      <c r="U545" s="75">
        <v>5</v>
      </c>
      <c r="V545" s="75">
        <v>12</v>
      </c>
      <c r="W545" s="50">
        <f t="shared" si="66"/>
        <v>28</v>
      </c>
      <c r="X545" s="50">
        <f t="shared" si="67"/>
        <v>14</v>
      </c>
      <c r="Z545" s="23" t="str">
        <f t="shared" si="65"/>
        <v>M215×3</v>
      </c>
      <c r="AA545" s="24" t="s">
        <v>135</v>
      </c>
      <c r="AB545" s="24"/>
      <c r="AC545" s="24"/>
      <c r="AD545" s="23">
        <v>215</v>
      </c>
      <c r="AE545" s="23">
        <v>3</v>
      </c>
      <c r="AF545" s="24">
        <v>60</v>
      </c>
      <c r="AG545" s="29" t="s">
        <v>209</v>
      </c>
      <c r="AH545" s="29">
        <f>INDEX(공차방식!$C$6:$D$29,MATCH(AE545,공차방식!$B$6:$B$29,0),MATCH(RIGHT(AG545,1),공차방식!$C$5:$D$5,0))/1000</f>
        <v>0</v>
      </c>
      <c r="AI545" s="24">
        <f t="shared" ca="1" si="68"/>
        <v>213.38640000000001</v>
      </c>
      <c r="AJ545" s="24">
        <f t="shared" si="69"/>
        <v>213.0514</v>
      </c>
      <c r="AK545" s="24">
        <f t="array" aca="1" ref="AK545" ca="1">ROUND(INDEX(공차방식!T$6:X$50,MATCH(AQ545&amp;AE545,공차방식!R$6:R$50&amp;공차방식!S$6:S$50,0),MATCH(VALUE(LEFT(AG545,1)),공차방식!T$5:X$5,0))/1000,4)</f>
        <v>0.33500000000000002</v>
      </c>
      <c r="AL545" s="24">
        <f t="shared" si="70"/>
        <v>212.25239999999999</v>
      </c>
      <c r="AM545" s="24">
        <f t="shared" si="71"/>
        <v>211.75239999999999</v>
      </c>
      <c r="AN545" s="24">
        <f t="array" ref="AN545">ROUND(INDEX(공차방식!H$6:L$29,MATCH(AE545,공차방식!B$6:B$29,0),MATCH(VALUE(LEFT(AG545,1)),공차방식!H$5:L$5,0))/1000,4)</f>
        <v>0.5</v>
      </c>
      <c r="AO545" s="24" t="s">
        <v>220</v>
      </c>
      <c r="AQ545" s="39">
        <f ca="1">OFFSET(공차방식!R$5,COUNTIF(공차방식!R$6:R$50,"&lt;"&amp;AD545)+1,0)</f>
        <v>355</v>
      </c>
    </row>
    <row r="546" spans="2:43" ht="15" x14ac:dyDescent="0.3">
      <c r="B546" s="76" t="str">
        <f t="shared" si="64"/>
        <v>M70×6</v>
      </c>
      <c r="C546" s="77" t="s">
        <v>212</v>
      </c>
      <c r="D546" s="77" t="s">
        <v>221</v>
      </c>
      <c r="E546" s="74" t="s">
        <v>0</v>
      </c>
      <c r="F546" s="75">
        <v>70</v>
      </c>
      <c r="G546" s="75">
        <v>6</v>
      </c>
      <c r="H546" s="74" t="s">
        <v>133</v>
      </c>
      <c r="I546" s="87" t="s">
        <v>416</v>
      </c>
      <c r="J546" s="75" t="s">
        <v>315</v>
      </c>
      <c r="K546" s="58" t="s">
        <v>491</v>
      </c>
      <c r="L546" s="75">
        <v>70</v>
      </c>
      <c r="M546" s="75">
        <v>6</v>
      </c>
      <c r="N546" s="74">
        <v>60</v>
      </c>
      <c r="O546" s="101">
        <f t="array" ref="O546">IFERROR(INDEX($AD$11:$AO$1485,MATCH($B546&amp;$I546,$Z$11:$Z$1485&amp;$AG$11:$AG$1485,0),MATCH($C546,$AD$9:$AO$9,0)),"-")</f>
        <v>70</v>
      </c>
      <c r="P546" s="75">
        <v>42</v>
      </c>
      <c r="Q546" s="75">
        <v>6</v>
      </c>
      <c r="R546" s="101">
        <f t="array" ref="R546">IFERROR(INDEX($AD$11:$AO$1485,MATCH($B546&amp;$I546,$Z$11:$Z$1485&amp;$AG$11:$AG$1485,0),MATCH($D546,$AD$9:$AO$9,0)),"-")</f>
        <v>66.102900000000005</v>
      </c>
      <c r="S546" s="75">
        <v>33</v>
      </c>
      <c r="T546" s="75">
        <v>15</v>
      </c>
      <c r="U546" s="75">
        <v>6</v>
      </c>
      <c r="V546" s="75">
        <v>8</v>
      </c>
      <c r="W546" s="50">
        <f t="shared" si="66"/>
        <v>36</v>
      </c>
      <c r="X546" s="50">
        <f t="shared" si="67"/>
        <v>18</v>
      </c>
      <c r="Z546" s="23" t="str">
        <f t="shared" si="65"/>
        <v>M220×6</v>
      </c>
      <c r="AA546" s="24" t="s">
        <v>135</v>
      </c>
      <c r="AB546" s="24"/>
      <c r="AC546" s="24"/>
      <c r="AD546" s="23">
        <v>220</v>
      </c>
      <c r="AE546" s="23">
        <v>6</v>
      </c>
      <c r="AF546" s="24">
        <v>60</v>
      </c>
      <c r="AG546" s="29" t="s">
        <v>209</v>
      </c>
      <c r="AH546" s="29">
        <f>INDEX(공차방식!$C$6:$D$29,MATCH(AE546,공차방식!$B$6:$B$29,0),MATCH(RIGHT(AG546,1),공차방식!$C$5:$D$5,0))/1000</f>
        <v>0</v>
      </c>
      <c r="AI546" s="24">
        <f t="shared" ca="1" si="68"/>
        <v>216.52789999999999</v>
      </c>
      <c r="AJ546" s="24">
        <f t="shared" si="69"/>
        <v>216.10290000000001</v>
      </c>
      <c r="AK546" s="24">
        <f t="array" aca="1" ref="AK546" ca="1">ROUND(INDEX(공차방식!T$6:X$50,MATCH(AQ546&amp;AE546,공차방식!R$6:R$50&amp;공차방식!S$6:S$50,0),MATCH(VALUE(LEFT(AG546,1)),공차방식!T$5:X$5,0))/1000,4)</f>
        <v>0.42499999999999999</v>
      </c>
      <c r="AL546" s="24">
        <f t="shared" si="70"/>
        <v>214.3048</v>
      </c>
      <c r="AM546" s="24">
        <f t="shared" si="71"/>
        <v>213.50479999999999</v>
      </c>
      <c r="AN546" s="24">
        <f t="array" ref="AN546">ROUND(INDEX(공차방식!H$6:L$29,MATCH(AE546,공차방식!B$6:B$29,0),MATCH(VALUE(LEFT(AG546,1)),공차방식!H$5:L$5,0))/1000,4)</f>
        <v>0.8</v>
      </c>
      <c r="AO546" s="24" t="s">
        <v>220</v>
      </c>
      <c r="AQ546" s="39">
        <f ca="1">OFFSET(공차방식!R$5,COUNTIF(공차방식!R$6:R$50,"&lt;"&amp;AD546)+1,0)</f>
        <v>355</v>
      </c>
    </row>
    <row r="547" spans="2:43" ht="15" x14ac:dyDescent="0.3">
      <c r="B547" s="76" t="str">
        <f t="shared" si="64"/>
        <v>M70×4</v>
      </c>
      <c r="C547" s="77" t="s">
        <v>212</v>
      </c>
      <c r="D547" s="77" t="s">
        <v>221</v>
      </c>
      <c r="E547" s="74" t="s">
        <v>0</v>
      </c>
      <c r="F547" s="75">
        <v>70</v>
      </c>
      <c r="G547" s="75">
        <v>4</v>
      </c>
      <c r="H547" s="74" t="s">
        <v>133</v>
      </c>
      <c r="I547" s="87" t="s">
        <v>416</v>
      </c>
      <c r="J547" s="75" t="s">
        <v>315</v>
      </c>
      <c r="K547" s="58" t="s">
        <v>491</v>
      </c>
      <c r="L547" s="75">
        <v>70</v>
      </c>
      <c r="M547" s="75">
        <v>4</v>
      </c>
      <c r="N547" s="74">
        <v>60</v>
      </c>
      <c r="O547" s="101">
        <f t="array" ref="O547">IFERROR(INDEX($AD$11:$AO$1485,MATCH($B547&amp;$I547,$Z$11:$Z$1485&amp;$AG$11:$AG$1485,0),MATCH($C547,$AD$9:$AO$9,0)),"-")</f>
        <v>70</v>
      </c>
      <c r="P547" s="75">
        <v>42</v>
      </c>
      <c r="Q547" s="75">
        <v>6</v>
      </c>
      <c r="R547" s="101">
        <f t="array" ref="R547">IFERROR(INDEX($AD$11:$AO$1485,MATCH($B547&amp;$I547,$Z$11:$Z$1485&amp;$AG$11:$AG$1485,0),MATCH($D547,$AD$9:$AO$9,0)),"-")</f>
        <v>67.401899999999998</v>
      </c>
      <c r="S547" s="75">
        <v>33</v>
      </c>
      <c r="T547" s="75">
        <v>15</v>
      </c>
      <c r="U547" s="75">
        <v>6</v>
      </c>
      <c r="V547" s="75">
        <v>8</v>
      </c>
      <c r="W547" s="50">
        <f t="shared" si="66"/>
        <v>36</v>
      </c>
      <c r="X547" s="50">
        <f t="shared" si="67"/>
        <v>18</v>
      </c>
      <c r="Z547" s="23" t="str">
        <f t="shared" si="65"/>
        <v>M220×4</v>
      </c>
      <c r="AA547" s="24" t="s">
        <v>135</v>
      </c>
      <c r="AB547" s="24"/>
      <c r="AC547" s="24"/>
      <c r="AD547" s="23">
        <v>220</v>
      </c>
      <c r="AE547" s="23">
        <v>4</v>
      </c>
      <c r="AF547" s="24">
        <v>60</v>
      </c>
      <c r="AG547" s="29" t="s">
        <v>209</v>
      </c>
      <c r="AH547" s="29">
        <f>INDEX(공차방식!$C$6:$D$29,MATCH(AE547,공차방식!$B$6:$B$29,0),MATCH(RIGHT(AG547,1),공차방식!$C$5:$D$5,0))/1000</f>
        <v>0</v>
      </c>
      <c r="AI547" s="24">
        <f t="shared" ca="1" si="68"/>
        <v>217.77690000000001</v>
      </c>
      <c r="AJ547" s="24">
        <f t="shared" si="69"/>
        <v>217.40190000000001</v>
      </c>
      <c r="AK547" s="24">
        <f t="array" aca="1" ref="AK547" ca="1">ROUND(INDEX(공차방식!T$6:X$50,MATCH(AQ547&amp;AE547,공차방식!R$6:R$50&amp;공차방식!S$6:S$50,0),MATCH(VALUE(LEFT(AG547,1)),공차방식!T$5:X$5,0))/1000,4)</f>
        <v>0.375</v>
      </c>
      <c r="AL547" s="24">
        <f t="shared" si="70"/>
        <v>216.26990000000001</v>
      </c>
      <c r="AM547" s="24">
        <f t="shared" si="71"/>
        <v>215.66990000000001</v>
      </c>
      <c r="AN547" s="24">
        <f t="array" ref="AN547">ROUND(INDEX(공차방식!H$6:L$29,MATCH(AE547,공차방식!B$6:B$29,0),MATCH(VALUE(LEFT(AG547,1)),공차방식!H$5:L$5,0))/1000,4)</f>
        <v>0.6</v>
      </c>
      <c r="AO547" s="24" t="s">
        <v>220</v>
      </c>
      <c r="AQ547" s="39">
        <f ca="1">OFFSET(공차방식!R$5,COUNTIF(공차방식!R$6:R$50,"&lt;"&amp;AD547)+1,0)</f>
        <v>355</v>
      </c>
    </row>
    <row r="548" spans="2:43" ht="15" x14ac:dyDescent="0.3">
      <c r="B548" s="76" t="str">
        <f t="shared" si="64"/>
        <v>M70×3</v>
      </c>
      <c r="C548" s="77" t="s">
        <v>212</v>
      </c>
      <c r="D548" s="77" t="s">
        <v>221</v>
      </c>
      <c r="E548" s="74" t="s">
        <v>0</v>
      </c>
      <c r="F548" s="75">
        <v>70</v>
      </c>
      <c r="G548" s="75">
        <v>3</v>
      </c>
      <c r="H548" s="74" t="s">
        <v>133</v>
      </c>
      <c r="I548" s="87" t="s">
        <v>416</v>
      </c>
      <c r="J548" s="75" t="s">
        <v>315</v>
      </c>
      <c r="K548" s="58" t="s">
        <v>491</v>
      </c>
      <c r="L548" s="75">
        <v>70</v>
      </c>
      <c r="M548" s="75">
        <v>3</v>
      </c>
      <c r="N548" s="74">
        <v>60</v>
      </c>
      <c r="O548" s="101">
        <f t="array" ref="O548">IFERROR(INDEX($AD$11:$AO$1485,MATCH($B548&amp;$I548,$Z$11:$Z$1485&amp;$AG$11:$AG$1485,0),MATCH($C548,$AD$9:$AO$9,0)),"-")</f>
        <v>70</v>
      </c>
      <c r="P548" s="75">
        <v>42</v>
      </c>
      <c r="Q548" s="75">
        <v>6</v>
      </c>
      <c r="R548" s="101">
        <f t="array" ref="R548">IFERROR(INDEX($AD$11:$AO$1485,MATCH($B548&amp;$I548,$Z$11:$Z$1485&amp;$AG$11:$AG$1485,0),MATCH($D548,$AD$9:$AO$9,0)),"-")</f>
        <v>68.051400000000001</v>
      </c>
      <c r="S548" s="75">
        <v>33</v>
      </c>
      <c r="T548" s="75">
        <v>15</v>
      </c>
      <c r="U548" s="75">
        <v>5</v>
      </c>
      <c r="V548" s="75">
        <v>9</v>
      </c>
      <c r="W548" s="50">
        <f t="shared" si="66"/>
        <v>36</v>
      </c>
      <c r="X548" s="50">
        <f t="shared" si="67"/>
        <v>18</v>
      </c>
      <c r="Z548" s="23" t="str">
        <f t="shared" si="65"/>
        <v>M220×3</v>
      </c>
      <c r="AA548" s="24" t="s">
        <v>135</v>
      </c>
      <c r="AB548" s="24"/>
      <c r="AC548" s="24"/>
      <c r="AD548" s="23">
        <v>220</v>
      </c>
      <c r="AE548" s="23">
        <v>3</v>
      </c>
      <c r="AF548" s="24">
        <v>60</v>
      </c>
      <c r="AG548" s="29" t="s">
        <v>209</v>
      </c>
      <c r="AH548" s="29">
        <f>INDEX(공차방식!$C$6:$D$29,MATCH(AE548,공차방식!$B$6:$B$29,0),MATCH(RIGHT(AG548,1),공차방식!$C$5:$D$5,0))/1000</f>
        <v>0</v>
      </c>
      <c r="AI548" s="24">
        <f t="shared" ca="1" si="68"/>
        <v>218.38640000000001</v>
      </c>
      <c r="AJ548" s="24">
        <f t="shared" si="69"/>
        <v>218.0514</v>
      </c>
      <c r="AK548" s="24">
        <f t="array" aca="1" ref="AK548" ca="1">ROUND(INDEX(공차방식!T$6:X$50,MATCH(AQ548&amp;AE548,공차방식!R$6:R$50&amp;공차방식!S$6:S$50,0),MATCH(VALUE(LEFT(AG548,1)),공차방식!T$5:X$5,0))/1000,4)</f>
        <v>0.33500000000000002</v>
      </c>
      <c r="AL548" s="24">
        <f t="shared" si="70"/>
        <v>217.25239999999999</v>
      </c>
      <c r="AM548" s="24">
        <f t="shared" si="71"/>
        <v>216.75239999999999</v>
      </c>
      <c r="AN548" s="24">
        <f t="array" ref="AN548">ROUND(INDEX(공차방식!H$6:L$29,MATCH(AE548,공차방식!B$6:B$29,0),MATCH(VALUE(LEFT(AG548,1)),공차방식!H$5:L$5,0))/1000,4)</f>
        <v>0.5</v>
      </c>
      <c r="AO548" s="24" t="s">
        <v>220</v>
      </c>
      <c r="AQ548" s="39">
        <f ca="1">OFFSET(공차방식!R$5,COUNTIF(공차방식!R$6:R$50,"&lt;"&amp;AD548)+1,0)</f>
        <v>355</v>
      </c>
    </row>
    <row r="549" spans="2:43" ht="15" x14ac:dyDescent="0.3">
      <c r="B549" s="76" t="str">
        <f t="shared" si="64"/>
        <v>M70×2</v>
      </c>
      <c r="C549" s="77" t="s">
        <v>212</v>
      </c>
      <c r="D549" s="77" t="s">
        <v>221</v>
      </c>
      <c r="E549" s="74" t="s">
        <v>0</v>
      </c>
      <c r="F549" s="75">
        <v>70</v>
      </c>
      <c r="G549" s="75">
        <v>2</v>
      </c>
      <c r="H549" s="74" t="s">
        <v>133</v>
      </c>
      <c r="I549" s="87" t="s">
        <v>416</v>
      </c>
      <c r="J549" s="75" t="s">
        <v>315</v>
      </c>
      <c r="K549" s="58" t="s">
        <v>491</v>
      </c>
      <c r="L549" s="75">
        <v>70</v>
      </c>
      <c r="M549" s="75">
        <v>2</v>
      </c>
      <c r="N549" s="74">
        <v>60</v>
      </c>
      <c r="O549" s="101">
        <f t="array" ref="O549">IFERROR(INDEX($AD$11:$AO$1485,MATCH($B549&amp;$I549,$Z$11:$Z$1485&amp;$AG$11:$AG$1485,0),MATCH($C549,$AD$9:$AO$9,0)),"-")</f>
        <v>70</v>
      </c>
      <c r="P549" s="75">
        <v>30</v>
      </c>
      <c r="Q549" s="75">
        <v>2</v>
      </c>
      <c r="R549" s="101">
        <f t="array" ref="R549">IFERROR(INDEX($AD$11:$AO$1485,MATCH($B549&amp;$I549,$Z$11:$Z$1485&amp;$AG$11:$AG$1485,0),MATCH($D549,$AD$9:$AO$9,0)),"-")</f>
        <v>68.700999999999993</v>
      </c>
      <c r="S549" s="75">
        <v>23</v>
      </c>
      <c r="T549" s="75">
        <v>9</v>
      </c>
      <c r="U549" s="75">
        <v>5</v>
      </c>
      <c r="V549" s="75">
        <v>10</v>
      </c>
      <c r="W549" s="50">
        <f t="shared" si="66"/>
        <v>28</v>
      </c>
      <c r="X549" s="50">
        <f t="shared" si="67"/>
        <v>14</v>
      </c>
      <c r="Z549" s="23" t="str">
        <f t="shared" si="65"/>
        <v>M225×6</v>
      </c>
      <c r="AA549" s="24" t="s">
        <v>135</v>
      </c>
      <c r="AB549" s="24"/>
      <c r="AC549" s="24"/>
      <c r="AD549" s="23">
        <v>225</v>
      </c>
      <c r="AE549" s="23">
        <v>6</v>
      </c>
      <c r="AF549" s="24">
        <v>60</v>
      </c>
      <c r="AG549" s="29" t="s">
        <v>209</v>
      </c>
      <c r="AH549" s="29">
        <f>INDEX(공차방식!$C$6:$D$29,MATCH(AE549,공차방식!$B$6:$B$29,0),MATCH(RIGHT(AG549,1),공차방식!$C$5:$D$5,0))/1000</f>
        <v>0</v>
      </c>
      <c r="AI549" s="24">
        <f t="shared" ca="1" si="68"/>
        <v>221.52789999999999</v>
      </c>
      <c r="AJ549" s="24">
        <f t="shared" si="69"/>
        <v>221.10290000000001</v>
      </c>
      <c r="AK549" s="24">
        <f t="array" aca="1" ref="AK549" ca="1">ROUND(INDEX(공차방식!T$6:X$50,MATCH(AQ549&amp;AE549,공차방식!R$6:R$50&amp;공차방식!S$6:S$50,0),MATCH(VALUE(LEFT(AG549,1)),공차방식!T$5:X$5,0))/1000,4)</f>
        <v>0.42499999999999999</v>
      </c>
      <c r="AL549" s="24">
        <f t="shared" si="70"/>
        <v>219.3048</v>
      </c>
      <c r="AM549" s="24">
        <f t="shared" si="71"/>
        <v>218.50479999999999</v>
      </c>
      <c r="AN549" s="24">
        <f t="array" ref="AN549">ROUND(INDEX(공차방식!H$6:L$29,MATCH(AE549,공차방식!B$6:B$29,0),MATCH(VALUE(LEFT(AG549,1)),공차방식!H$5:L$5,0))/1000,4)</f>
        <v>0.8</v>
      </c>
      <c r="AO549" s="24" t="s">
        <v>220</v>
      </c>
      <c r="AQ549" s="39">
        <f ca="1">OFFSET(공차방식!R$5,COUNTIF(공차방식!R$6:R$50,"&lt;"&amp;AD549)+1,0)</f>
        <v>355</v>
      </c>
    </row>
    <row r="550" spans="2:43" ht="15" x14ac:dyDescent="0.3">
      <c r="B550" s="76" t="str">
        <f t="shared" si="64"/>
        <v>M70×1.5</v>
      </c>
      <c r="C550" s="77" t="s">
        <v>212</v>
      </c>
      <c r="D550" s="77" t="s">
        <v>221</v>
      </c>
      <c r="E550" s="74" t="s">
        <v>0</v>
      </c>
      <c r="F550" s="75">
        <v>70</v>
      </c>
      <c r="G550" s="75">
        <v>1.5</v>
      </c>
      <c r="H550" s="74" t="s">
        <v>133</v>
      </c>
      <c r="I550" s="87" t="s">
        <v>416</v>
      </c>
      <c r="J550" s="75" t="s">
        <v>315</v>
      </c>
      <c r="K550" s="58" t="s">
        <v>491</v>
      </c>
      <c r="L550" s="75">
        <v>70</v>
      </c>
      <c r="M550" s="75">
        <v>1.5</v>
      </c>
      <c r="N550" s="74">
        <v>60</v>
      </c>
      <c r="O550" s="101">
        <f t="array" ref="O550">IFERROR(INDEX($AD$11:$AO$1485,MATCH($B550&amp;$I550,$Z$11:$Z$1485&amp;$AG$11:$AG$1485,0),MATCH($C550,$AD$9:$AO$9,0)),"-")</f>
        <v>70</v>
      </c>
      <c r="P550" s="75">
        <v>30</v>
      </c>
      <c r="Q550" s="75">
        <v>2</v>
      </c>
      <c r="R550" s="101">
        <f t="array" ref="R550">IFERROR(INDEX($AD$11:$AO$1485,MATCH($B550&amp;$I550,$Z$11:$Z$1485&amp;$AG$11:$AG$1485,0),MATCH($D550,$AD$9:$AO$9,0)),"-")</f>
        <v>69.025700000000001</v>
      </c>
      <c r="S550" s="75">
        <v>23</v>
      </c>
      <c r="T550" s="75">
        <v>9</v>
      </c>
      <c r="U550" s="75">
        <v>5</v>
      </c>
      <c r="V550" s="75">
        <v>12</v>
      </c>
      <c r="W550" s="50">
        <f t="shared" si="66"/>
        <v>28</v>
      </c>
      <c r="X550" s="50">
        <f t="shared" si="67"/>
        <v>14</v>
      </c>
      <c r="Z550" s="23" t="str">
        <f t="shared" si="65"/>
        <v>M225×4</v>
      </c>
      <c r="AA550" s="24" t="s">
        <v>135</v>
      </c>
      <c r="AB550" s="24"/>
      <c r="AC550" s="24"/>
      <c r="AD550" s="23">
        <v>225</v>
      </c>
      <c r="AE550" s="23">
        <v>4</v>
      </c>
      <c r="AF550" s="24">
        <v>60</v>
      </c>
      <c r="AG550" s="29" t="s">
        <v>209</v>
      </c>
      <c r="AH550" s="29">
        <f>INDEX(공차방식!$C$6:$D$29,MATCH(AE550,공차방식!$B$6:$B$29,0),MATCH(RIGHT(AG550,1),공차방식!$C$5:$D$5,0))/1000</f>
        <v>0</v>
      </c>
      <c r="AI550" s="24">
        <f t="shared" ca="1" si="68"/>
        <v>222.77690000000001</v>
      </c>
      <c r="AJ550" s="24">
        <f t="shared" si="69"/>
        <v>222.40190000000001</v>
      </c>
      <c r="AK550" s="24">
        <f t="array" aca="1" ref="AK550" ca="1">ROUND(INDEX(공차방식!T$6:X$50,MATCH(AQ550&amp;AE550,공차방식!R$6:R$50&amp;공차방식!S$6:S$50,0),MATCH(VALUE(LEFT(AG550,1)),공차방식!T$5:X$5,0))/1000,4)</f>
        <v>0.375</v>
      </c>
      <c r="AL550" s="24">
        <f t="shared" si="70"/>
        <v>221.26990000000001</v>
      </c>
      <c r="AM550" s="24">
        <f t="shared" si="71"/>
        <v>220.66990000000001</v>
      </c>
      <c r="AN550" s="24">
        <f t="array" ref="AN550">ROUND(INDEX(공차방식!H$6:L$29,MATCH(AE550,공차방식!B$6:B$29,0),MATCH(VALUE(LEFT(AG550,1)),공차방식!H$5:L$5,0))/1000,4)</f>
        <v>0.6</v>
      </c>
      <c r="AO550" s="24" t="s">
        <v>220</v>
      </c>
      <c r="AQ550" s="39">
        <f ca="1">OFFSET(공차방식!R$5,COUNTIF(공차방식!R$6:R$50,"&lt;"&amp;AD550)+1,0)</f>
        <v>355</v>
      </c>
    </row>
    <row r="551" spans="2:43" ht="15" x14ac:dyDescent="0.3">
      <c r="B551" s="76" t="str">
        <f t="shared" si="64"/>
        <v>M72×6</v>
      </c>
      <c r="C551" s="77" t="s">
        <v>212</v>
      </c>
      <c r="D551" s="77" t="s">
        <v>221</v>
      </c>
      <c r="E551" s="74" t="s">
        <v>0</v>
      </c>
      <c r="F551" s="75">
        <v>72</v>
      </c>
      <c r="G551" s="75">
        <v>6</v>
      </c>
      <c r="H551" s="74" t="s">
        <v>133</v>
      </c>
      <c r="I551" s="87" t="s">
        <v>416</v>
      </c>
      <c r="J551" s="75" t="s">
        <v>315</v>
      </c>
      <c r="K551" s="58" t="s">
        <v>491</v>
      </c>
      <c r="L551" s="75">
        <v>72</v>
      </c>
      <c r="M551" s="75">
        <v>6</v>
      </c>
      <c r="N551" s="74">
        <v>60</v>
      </c>
      <c r="O551" s="101">
        <f t="array" ref="O551">IFERROR(INDEX($AD$11:$AO$1485,MATCH($B551&amp;$I551,$Z$11:$Z$1485&amp;$AG$11:$AG$1485,0),MATCH($C551,$AD$9:$AO$9,0)),"-")</f>
        <v>72</v>
      </c>
      <c r="P551" s="75">
        <v>42</v>
      </c>
      <c r="Q551" s="75">
        <v>6</v>
      </c>
      <c r="R551" s="101">
        <f t="array" ref="R551">IFERROR(INDEX($AD$11:$AO$1485,MATCH($B551&amp;$I551,$Z$11:$Z$1485&amp;$AG$11:$AG$1485,0),MATCH($D551,$AD$9:$AO$9,0)),"-")</f>
        <v>68.102900000000005</v>
      </c>
      <c r="S551" s="75">
        <v>33</v>
      </c>
      <c r="T551" s="75">
        <v>15</v>
      </c>
      <c r="U551" s="75">
        <v>6</v>
      </c>
      <c r="V551" s="75">
        <v>8</v>
      </c>
      <c r="W551" s="50">
        <f t="shared" si="66"/>
        <v>36</v>
      </c>
      <c r="X551" s="50">
        <f t="shared" si="67"/>
        <v>18</v>
      </c>
      <c r="Z551" s="23" t="str">
        <f t="shared" si="65"/>
        <v>M225×3</v>
      </c>
      <c r="AA551" s="24" t="s">
        <v>135</v>
      </c>
      <c r="AB551" s="24"/>
      <c r="AC551" s="24"/>
      <c r="AD551" s="23">
        <v>225</v>
      </c>
      <c r="AE551" s="23">
        <v>3</v>
      </c>
      <c r="AF551" s="24">
        <v>60</v>
      </c>
      <c r="AG551" s="29" t="s">
        <v>209</v>
      </c>
      <c r="AH551" s="29">
        <f>INDEX(공차방식!$C$6:$D$29,MATCH(AE551,공차방식!$B$6:$B$29,0),MATCH(RIGHT(AG551,1),공차방식!$C$5:$D$5,0))/1000</f>
        <v>0</v>
      </c>
      <c r="AI551" s="24">
        <f t="shared" ca="1" si="68"/>
        <v>223.38640000000001</v>
      </c>
      <c r="AJ551" s="24">
        <f t="shared" si="69"/>
        <v>223.0514</v>
      </c>
      <c r="AK551" s="24">
        <f t="array" aca="1" ref="AK551" ca="1">ROUND(INDEX(공차방식!T$6:X$50,MATCH(AQ551&amp;AE551,공차방식!R$6:R$50&amp;공차방식!S$6:S$50,0),MATCH(VALUE(LEFT(AG551,1)),공차방식!T$5:X$5,0))/1000,4)</f>
        <v>0.33500000000000002</v>
      </c>
      <c r="AL551" s="24">
        <f t="shared" si="70"/>
        <v>222.25239999999999</v>
      </c>
      <c r="AM551" s="24">
        <f t="shared" si="71"/>
        <v>221.75239999999999</v>
      </c>
      <c r="AN551" s="24">
        <f t="array" ref="AN551">ROUND(INDEX(공차방식!H$6:L$29,MATCH(AE551,공차방식!B$6:B$29,0),MATCH(VALUE(LEFT(AG551,1)),공차방식!H$5:L$5,0))/1000,4)</f>
        <v>0.5</v>
      </c>
      <c r="AO551" s="24" t="s">
        <v>220</v>
      </c>
      <c r="AQ551" s="39">
        <f ca="1">OFFSET(공차방식!R$5,COUNTIF(공차방식!R$6:R$50,"&lt;"&amp;AD551)+1,0)</f>
        <v>355</v>
      </c>
    </row>
    <row r="552" spans="2:43" ht="15" x14ac:dyDescent="0.3">
      <c r="B552" s="76" t="str">
        <f t="shared" si="64"/>
        <v>M72×4</v>
      </c>
      <c r="C552" s="77" t="s">
        <v>212</v>
      </c>
      <c r="D552" s="77" t="s">
        <v>221</v>
      </c>
      <c r="E552" s="74" t="s">
        <v>0</v>
      </c>
      <c r="F552" s="75">
        <v>72</v>
      </c>
      <c r="G552" s="75">
        <v>4</v>
      </c>
      <c r="H552" s="74" t="s">
        <v>133</v>
      </c>
      <c r="I552" s="87" t="s">
        <v>416</v>
      </c>
      <c r="J552" s="75" t="s">
        <v>315</v>
      </c>
      <c r="K552" s="58" t="s">
        <v>491</v>
      </c>
      <c r="L552" s="75">
        <v>72</v>
      </c>
      <c r="M552" s="75">
        <v>4</v>
      </c>
      <c r="N552" s="74">
        <v>60</v>
      </c>
      <c r="O552" s="101">
        <f t="array" ref="O552">IFERROR(INDEX($AD$11:$AO$1485,MATCH($B552&amp;$I552,$Z$11:$Z$1485&amp;$AG$11:$AG$1485,0),MATCH($C552,$AD$9:$AO$9,0)),"-")</f>
        <v>72</v>
      </c>
      <c r="P552" s="75">
        <v>42</v>
      </c>
      <c r="Q552" s="75">
        <v>6</v>
      </c>
      <c r="R552" s="101">
        <f t="array" ref="R552">IFERROR(INDEX($AD$11:$AO$1485,MATCH($B552&amp;$I552,$Z$11:$Z$1485&amp;$AG$11:$AG$1485,0),MATCH($D552,$AD$9:$AO$9,0)),"-")</f>
        <v>69.401899999999998</v>
      </c>
      <c r="S552" s="75">
        <v>33</v>
      </c>
      <c r="T552" s="75">
        <v>15</v>
      </c>
      <c r="U552" s="75">
        <v>6</v>
      </c>
      <c r="V552" s="75">
        <v>8</v>
      </c>
      <c r="W552" s="50">
        <f t="shared" si="66"/>
        <v>36</v>
      </c>
      <c r="X552" s="50">
        <f t="shared" si="67"/>
        <v>18</v>
      </c>
      <c r="Z552" s="23" t="str">
        <f t="shared" si="65"/>
        <v>M230×6</v>
      </c>
      <c r="AA552" s="24" t="s">
        <v>135</v>
      </c>
      <c r="AB552" s="24"/>
      <c r="AC552" s="24"/>
      <c r="AD552" s="23">
        <v>230</v>
      </c>
      <c r="AE552" s="23">
        <v>6</v>
      </c>
      <c r="AF552" s="24">
        <v>60</v>
      </c>
      <c r="AG552" s="29" t="s">
        <v>209</v>
      </c>
      <c r="AH552" s="29">
        <f>INDEX(공차방식!$C$6:$D$29,MATCH(AE552,공차방식!$B$6:$B$29,0),MATCH(RIGHT(AG552,1),공차방식!$C$5:$D$5,0))/1000</f>
        <v>0</v>
      </c>
      <c r="AI552" s="24">
        <f t="shared" ca="1" si="68"/>
        <v>226.52789999999999</v>
      </c>
      <c r="AJ552" s="24">
        <f t="shared" si="69"/>
        <v>226.10290000000001</v>
      </c>
      <c r="AK552" s="24">
        <f t="array" aca="1" ref="AK552" ca="1">ROUND(INDEX(공차방식!T$6:X$50,MATCH(AQ552&amp;AE552,공차방식!R$6:R$50&amp;공차방식!S$6:S$50,0),MATCH(VALUE(LEFT(AG552,1)),공차방식!T$5:X$5,0))/1000,4)</f>
        <v>0.42499999999999999</v>
      </c>
      <c r="AL552" s="24">
        <f t="shared" si="70"/>
        <v>224.3048</v>
      </c>
      <c r="AM552" s="24">
        <f t="shared" si="71"/>
        <v>223.50479999999999</v>
      </c>
      <c r="AN552" s="24">
        <f t="array" ref="AN552">ROUND(INDEX(공차방식!H$6:L$29,MATCH(AE552,공차방식!B$6:B$29,0),MATCH(VALUE(LEFT(AG552,1)),공차방식!H$5:L$5,0))/1000,4)</f>
        <v>0.8</v>
      </c>
      <c r="AO552" s="24" t="s">
        <v>220</v>
      </c>
      <c r="AQ552" s="39">
        <f ca="1">OFFSET(공차방식!R$5,COUNTIF(공차방식!R$6:R$50,"&lt;"&amp;AD552)+1,0)</f>
        <v>355</v>
      </c>
    </row>
    <row r="553" spans="2:43" ht="15" x14ac:dyDescent="0.3">
      <c r="B553" s="76" t="str">
        <f t="shared" si="64"/>
        <v>M72×3</v>
      </c>
      <c r="C553" s="77" t="s">
        <v>212</v>
      </c>
      <c r="D553" s="77" t="s">
        <v>221</v>
      </c>
      <c r="E553" s="74" t="s">
        <v>0</v>
      </c>
      <c r="F553" s="75">
        <v>72</v>
      </c>
      <c r="G553" s="75">
        <v>3</v>
      </c>
      <c r="H553" s="74" t="s">
        <v>133</v>
      </c>
      <c r="I553" s="87" t="s">
        <v>416</v>
      </c>
      <c r="J553" s="75" t="s">
        <v>315</v>
      </c>
      <c r="K553" s="58" t="s">
        <v>491</v>
      </c>
      <c r="L553" s="75">
        <v>72</v>
      </c>
      <c r="M553" s="75">
        <v>3</v>
      </c>
      <c r="N553" s="74">
        <v>60</v>
      </c>
      <c r="O553" s="101">
        <f t="array" ref="O553">IFERROR(INDEX($AD$11:$AO$1485,MATCH($B553&amp;$I553,$Z$11:$Z$1485&amp;$AG$11:$AG$1485,0),MATCH($C553,$AD$9:$AO$9,0)),"-")</f>
        <v>72</v>
      </c>
      <c r="P553" s="75">
        <v>42</v>
      </c>
      <c r="Q553" s="75">
        <v>6</v>
      </c>
      <c r="R553" s="101">
        <f t="array" ref="R553">IFERROR(INDEX($AD$11:$AO$1485,MATCH($B553&amp;$I553,$Z$11:$Z$1485&amp;$AG$11:$AG$1485,0),MATCH($D553,$AD$9:$AO$9,0)),"-")</f>
        <v>70.051400000000001</v>
      </c>
      <c r="S553" s="75">
        <v>33</v>
      </c>
      <c r="T553" s="75">
        <v>15</v>
      </c>
      <c r="U553" s="75">
        <v>5</v>
      </c>
      <c r="V553" s="75">
        <v>9</v>
      </c>
      <c r="W553" s="50">
        <f t="shared" si="66"/>
        <v>36</v>
      </c>
      <c r="X553" s="50">
        <f t="shared" si="67"/>
        <v>18</v>
      </c>
      <c r="Z553" s="23" t="str">
        <f t="shared" si="65"/>
        <v>M230×4</v>
      </c>
      <c r="AA553" s="24" t="s">
        <v>135</v>
      </c>
      <c r="AB553" s="24"/>
      <c r="AC553" s="24"/>
      <c r="AD553" s="23">
        <v>230</v>
      </c>
      <c r="AE553" s="23">
        <v>4</v>
      </c>
      <c r="AF553" s="24">
        <v>60</v>
      </c>
      <c r="AG553" s="29" t="s">
        <v>209</v>
      </c>
      <c r="AH553" s="29">
        <f>INDEX(공차방식!$C$6:$D$29,MATCH(AE553,공차방식!$B$6:$B$29,0),MATCH(RIGHT(AG553,1),공차방식!$C$5:$D$5,0))/1000</f>
        <v>0</v>
      </c>
      <c r="AI553" s="24">
        <f t="shared" ca="1" si="68"/>
        <v>227.77690000000001</v>
      </c>
      <c r="AJ553" s="24">
        <f t="shared" si="69"/>
        <v>227.40190000000001</v>
      </c>
      <c r="AK553" s="24">
        <f t="array" aca="1" ref="AK553" ca="1">ROUND(INDEX(공차방식!T$6:X$50,MATCH(AQ553&amp;AE553,공차방식!R$6:R$50&amp;공차방식!S$6:S$50,0),MATCH(VALUE(LEFT(AG553,1)),공차방식!T$5:X$5,0))/1000,4)</f>
        <v>0.375</v>
      </c>
      <c r="AL553" s="24">
        <f t="shared" si="70"/>
        <v>226.26990000000001</v>
      </c>
      <c r="AM553" s="24">
        <f t="shared" si="71"/>
        <v>225.66990000000001</v>
      </c>
      <c r="AN553" s="24">
        <f t="array" ref="AN553">ROUND(INDEX(공차방식!H$6:L$29,MATCH(AE553,공차방식!B$6:B$29,0),MATCH(VALUE(LEFT(AG553,1)),공차방식!H$5:L$5,0))/1000,4)</f>
        <v>0.6</v>
      </c>
      <c r="AO553" s="24" t="s">
        <v>220</v>
      </c>
      <c r="AQ553" s="39">
        <f ca="1">OFFSET(공차방식!R$5,COUNTIF(공차방식!R$6:R$50,"&lt;"&amp;AD553)+1,0)</f>
        <v>355</v>
      </c>
    </row>
    <row r="554" spans="2:43" ht="15" x14ac:dyDescent="0.3">
      <c r="B554" s="76" t="str">
        <f t="shared" si="64"/>
        <v>M72×2</v>
      </c>
      <c r="C554" s="77" t="s">
        <v>212</v>
      </c>
      <c r="D554" s="77" t="s">
        <v>221</v>
      </c>
      <c r="E554" s="74" t="s">
        <v>0</v>
      </c>
      <c r="F554" s="75">
        <v>72</v>
      </c>
      <c r="G554" s="75">
        <v>2</v>
      </c>
      <c r="H554" s="74" t="s">
        <v>133</v>
      </c>
      <c r="I554" s="87" t="s">
        <v>416</v>
      </c>
      <c r="J554" s="75" t="s">
        <v>315</v>
      </c>
      <c r="K554" s="58" t="s">
        <v>491</v>
      </c>
      <c r="L554" s="75">
        <v>72</v>
      </c>
      <c r="M554" s="75">
        <v>2</v>
      </c>
      <c r="N554" s="74">
        <v>60</v>
      </c>
      <c r="O554" s="101">
        <f t="array" ref="O554">IFERROR(INDEX($AD$11:$AO$1485,MATCH($B554&amp;$I554,$Z$11:$Z$1485&amp;$AG$11:$AG$1485,0),MATCH($C554,$AD$9:$AO$9,0)),"-")</f>
        <v>72</v>
      </c>
      <c r="P554" s="75">
        <v>30</v>
      </c>
      <c r="Q554" s="75">
        <v>2</v>
      </c>
      <c r="R554" s="101">
        <f t="array" ref="R554">IFERROR(INDEX($AD$11:$AO$1485,MATCH($B554&amp;$I554,$Z$11:$Z$1485&amp;$AG$11:$AG$1485,0),MATCH($D554,$AD$9:$AO$9,0)),"-")</f>
        <v>70.700999999999993</v>
      </c>
      <c r="S554" s="75">
        <v>23</v>
      </c>
      <c r="T554" s="75">
        <v>9</v>
      </c>
      <c r="U554" s="75">
        <v>5</v>
      </c>
      <c r="V554" s="75">
        <v>10</v>
      </c>
      <c r="W554" s="50">
        <f t="shared" si="66"/>
        <v>28</v>
      </c>
      <c r="X554" s="50">
        <f t="shared" si="67"/>
        <v>14</v>
      </c>
      <c r="Z554" s="23" t="str">
        <f t="shared" si="65"/>
        <v>M230×3</v>
      </c>
      <c r="AA554" s="24" t="s">
        <v>135</v>
      </c>
      <c r="AB554" s="24"/>
      <c r="AC554" s="24"/>
      <c r="AD554" s="23">
        <v>230</v>
      </c>
      <c r="AE554" s="23">
        <v>3</v>
      </c>
      <c r="AF554" s="24">
        <v>60</v>
      </c>
      <c r="AG554" s="29" t="s">
        <v>209</v>
      </c>
      <c r="AH554" s="29">
        <f>INDEX(공차방식!$C$6:$D$29,MATCH(AE554,공차방식!$B$6:$B$29,0),MATCH(RIGHT(AG554,1),공차방식!$C$5:$D$5,0))/1000</f>
        <v>0</v>
      </c>
      <c r="AI554" s="24">
        <f t="shared" ca="1" si="68"/>
        <v>228.38640000000001</v>
      </c>
      <c r="AJ554" s="24">
        <f t="shared" si="69"/>
        <v>228.0514</v>
      </c>
      <c r="AK554" s="24">
        <f t="array" aca="1" ref="AK554" ca="1">ROUND(INDEX(공차방식!T$6:X$50,MATCH(AQ554&amp;AE554,공차방식!R$6:R$50&amp;공차방식!S$6:S$50,0),MATCH(VALUE(LEFT(AG554,1)),공차방식!T$5:X$5,0))/1000,4)</f>
        <v>0.33500000000000002</v>
      </c>
      <c r="AL554" s="24">
        <f t="shared" si="70"/>
        <v>227.25239999999999</v>
      </c>
      <c r="AM554" s="24">
        <f t="shared" si="71"/>
        <v>226.75239999999999</v>
      </c>
      <c r="AN554" s="24">
        <f t="array" ref="AN554">ROUND(INDEX(공차방식!H$6:L$29,MATCH(AE554,공차방식!B$6:B$29,0),MATCH(VALUE(LEFT(AG554,1)),공차방식!H$5:L$5,0))/1000,4)</f>
        <v>0.5</v>
      </c>
      <c r="AO554" s="24" t="s">
        <v>220</v>
      </c>
      <c r="AQ554" s="39">
        <f ca="1">OFFSET(공차방식!R$5,COUNTIF(공차방식!R$6:R$50,"&lt;"&amp;AD554)+1,0)</f>
        <v>355</v>
      </c>
    </row>
    <row r="555" spans="2:43" ht="15" x14ac:dyDescent="0.3">
      <c r="B555" s="76" t="str">
        <f t="shared" si="64"/>
        <v>M72×1.5</v>
      </c>
      <c r="C555" s="77" t="s">
        <v>212</v>
      </c>
      <c r="D555" s="77" t="s">
        <v>221</v>
      </c>
      <c r="E555" s="74" t="s">
        <v>0</v>
      </c>
      <c r="F555" s="75">
        <v>72</v>
      </c>
      <c r="G555" s="75">
        <v>1.5</v>
      </c>
      <c r="H555" s="74" t="s">
        <v>133</v>
      </c>
      <c r="I555" s="87" t="s">
        <v>416</v>
      </c>
      <c r="J555" s="75" t="s">
        <v>315</v>
      </c>
      <c r="K555" s="58" t="s">
        <v>491</v>
      </c>
      <c r="L555" s="75">
        <v>72</v>
      </c>
      <c r="M555" s="75">
        <v>1.5</v>
      </c>
      <c r="N555" s="74">
        <v>60</v>
      </c>
      <c r="O555" s="101">
        <f t="array" ref="O555">IFERROR(INDEX($AD$11:$AO$1485,MATCH($B555&amp;$I555,$Z$11:$Z$1485&amp;$AG$11:$AG$1485,0),MATCH($C555,$AD$9:$AO$9,0)),"-")</f>
        <v>72</v>
      </c>
      <c r="P555" s="75">
        <v>30</v>
      </c>
      <c r="Q555" s="75">
        <v>2</v>
      </c>
      <c r="R555" s="101">
        <f t="array" ref="R555">IFERROR(INDEX($AD$11:$AO$1485,MATCH($B555&amp;$I555,$Z$11:$Z$1485&amp;$AG$11:$AG$1485,0),MATCH($D555,$AD$9:$AO$9,0)),"-")</f>
        <v>71.025700000000001</v>
      </c>
      <c r="S555" s="75">
        <v>23</v>
      </c>
      <c r="T555" s="75">
        <v>9</v>
      </c>
      <c r="U555" s="75">
        <v>5</v>
      </c>
      <c r="V555" s="75">
        <v>12</v>
      </c>
      <c r="W555" s="50">
        <f t="shared" si="66"/>
        <v>28</v>
      </c>
      <c r="X555" s="50">
        <f t="shared" si="67"/>
        <v>14</v>
      </c>
      <c r="Z555" s="23" t="str">
        <f t="shared" si="65"/>
        <v>M235×6</v>
      </c>
      <c r="AA555" s="24" t="s">
        <v>135</v>
      </c>
      <c r="AB555" s="24"/>
      <c r="AC555" s="24"/>
      <c r="AD555" s="23">
        <v>235</v>
      </c>
      <c r="AE555" s="23">
        <v>6</v>
      </c>
      <c r="AF555" s="24">
        <v>60</v>
      </c>
      <c r="AG555" s="29" t="s">
        <v>209</v>
      </c>
      <c r="AH555" s="29">
        <f>INDEX(공차방식!$C$6:$D$29,MATCH(AE555,공차방식!$B$6:$B$29,0),MATCH(RIGHT(AG555,1),공차방식!$C$5:$D$5,0))/1000</f>
        <v>0</v>
      </c>
      <c r="AI555" s="24">
        <f t="shared" ca="1" si="68"/>
        <v>231.52789999999999</v>
      </c>
      <c r="AJ555" s="24">
        <f t="shared" si="69"/>
        <v>231.10290000000001</v>
      </c>
      <c r="AK555" s="24">
        <f t="array" aca="1" ref="AK555" ca="1">ROUND(INDEX(공차방식!T$6:X$50,MATCH(AQ555&amp;AE555,공차방식!R$6:R$50&amp;공차방식!S$6:S$50,0),MATCH(VALUE(LEFT(AG555,1)),공차방식!T$5:X$5,0))/1000,4)</f>
        <v>0.42499999999999999</v>
      </c>
      <c r="AL555" s="24">
        <f t="shared" si="70"/>
        <v>229.3048</v>
      </c>
      <c r="AM555" s="24">
        <f t="shared" si="71"/>
        <v>228.50479999999999</v>
      </c>
      <c r="AN555" s="24">
        <f t="array" ref="AN555">ROUND(INDEX(공차방식!H$6:L$29,MATCH(AE555,공차방식!B$6:B$29,0),MATCH(VALUE(LEFT(AG555,1)),공차방식!H$5:L$5,0))/1000,4)</f>
        <v>0.8</v>
      </c>
      <c r="AO555" s="24" t="s">
        <v>220</v>
      </c>
      <c r="AQ555" s="39">
        <f ca="1">OFFSET(공차방식!R$5,COUNTIF(공차방식!R$6:R$50,"&lt;"&amp;AD555)+1,0)</f>
        <v>355</v>
      </c>
    </row>
    <row r="556" spans="2:43" ht="15" x14ac:dyDescent="0.3">
      <c r="B556" s="76" t="str">
        <f t="shared" si="64"/>
        <v>M75×4</v>
      </c>
      <c r="C556" s="77" t="s">
        <v>212</v>
      </c>
      <c r="D556" s="77" t="s">
        <v>221</v>
      </c>
      <c r="E556" s="74" t="s">
        <v>0</v>
      </c>
      <c r="F556" s="75">
        <v>75</v>
      </c>
      <c r="G556" s="75">
        <v>4</v>
      </c>
      <c r="H556" s="74" t="s">
        <v>133</v>
      </c>
      <c r="I556" s="87" t="s">
        <v>416</v>
      </c>
      <c r="J556" s="75" t="s">
        <v>315</v>
      </c>
      <c r="K556" s="58" t="s">
        <v>491</v>
      </c>
      <c r="L556" s="75">
        <v>75</v>
      </c>
      <c r="M556" s="75">
        <v>4</v>
      </c>
      <c r="N556" s="74">
        <v>60</v>
      </c>
      <c r="O556" s="101">
        <f t="array" ref="O556">IFERROR(INDEX($AD$11:$AO$1485,MATCH($B556&amp;$I556,$Z$11:$Z$1485&amp;$AG$11:$AG$1485,0),MATCH($C556,$AD$9:$AO$9,0)),"-")</f>
        <v>75</v>
      </c>
      <c r="P556" s="75">
        <v>42</v>
      </c>
      <c r="Q556" s="75">
        <v>6</v>
      </c>
      <c r="R556" s="101">
        <f t="array" ref="R556">IFERROR(INDEX($AD$11:$AO$1485,MATCH($B556&amp;$I556,$Z$11:$Z$1485&amp;$AG$11:$AG$1485,0),MATCH($D556,$AD$9:$AO$9,0)),"-")</f>
        <v>72.401899999999998</v>
      </c>
      <c r="S556" s="75">
        <v>33</v>
      </c>
      <c r="T556" s="75">
        <v>15</v>
      </c>
      <c r="U556" s="75">
        <v>6</v>
      </c>
      <c r="V556" s="75">
        <v>8</v>
      </c>
      <c r="W556" s="50">
        <f t="shared" si="66"/>
        <v>36</v>
      </c>
      <c r="X556" s="50">
        <f t="shared" si="67"/>
        <v>18</v>
      </c>
      <c r="Z556" s="23" t="str">
        <f t="shared" si="65"/>
        <v>M235×4</v>
      </c>
      <c r="AA556" s="24" t="s">
        <v>135</v>
      </c>
      <c r="AB556" s="24"/>
      <c r="AC556" s="24"/>
      <c r="AD556" s="23">
        <v>235</v>
      </c>
      <c r="AE556" s="23">
        <v>4</v>
      </c>
      <c r="AF556" s="24">
        <v>60</v>
      </c>
      <c r="AG556" s="29" t="s">
        <v>209</v>
      </c>
      <c r="AH556" s="29">
        <f>INDEX(공차방식!$C$6:$D$29,MATCH(AE556,공차방식!$B$6:$B$29,0),MATCH(RIGHT(AG556,1),공차방식!$C$5:$D$5,0))/1000</f>
        <v>0</v>
      </c>
      <c r="AI556" s="24">
        <f t="shared" ca="1" si="68"/>
        <v>232.77690000000001</v>
      </c>
      <c r="AJ556" s="24">
        <f t="shared" si="69"/>
        <v>232.40190000000001</v>
      </c>
      <c r="AK556" s="24">
        <f t="array" aca="1" ref="AK556" ca="1">ROUND(INDEX(공차방식!T$6:X$50,MATCH(AQ556&amp;AE556,공차방식!R$6:R$50&amp;공차방식!S$6:S$50,0),MATCH(VALUE(LEFT(AG556,1)),공차방식!T$5:X$5,0))/1000,4)</f>
        <v>0.375</v>
      </c>
      <c r="AL556" s="24">
        <f t="shared" si="70"/>
        <v>231.26990000000001</v>
      </c>
      <c r="AM556" s="24">
        <f t="shared" si="71"/>
        <v>230.66990000000001</v>
      </c>
      <c r="AN556" s="24">
        <f t="array" ref="AN556">ROUND(INDEX(공차방식!H$6:L$29,MATCH(AE556,공차방식!B$6:B$29,0),MATCH(VALUE(LEFT(AG556,1)),공차방식!H$5:L$5,0))/1000,4)</f>
        <v>0.6</v>
      </c>
      <c r="AO556" s="24" t="s">
        <v>220</v>
      </c>
      <c r="AQ556" s="39">
        <f ca="1">OFFSET(공차방식!R$5,COUNTIF(공차방식!R$6:R$50,"&lt;"&amp;AD556)+1,0)</f>
        <v>355</v>
      </c>
    </row>
    <row r="557" spans="2:43" ht="15" x14ac:dyDescent="0.3">
      <c r="B557" s="76" t="str">
        <f t="shared" si="64"/>
        <v>M75×3</v>
      </c>
      <c r="C557" s="77" t="s">
        <v>212</v>
      </c>
      <c r="D557" s="77" t="s">
        <v>221</v>
      </c>
      <c r="E557" s="74" t="s">
        <v>0</v>
      </c>
      <c r="F557" s="75">
        <v>75</v>
      </c>
      <c r="G557" s="75">
        <v>3</v>
      </c>
      <c r="H557" s="74" t="s">
        <v>133</v>
      </c>
      <c r="I557" s="87" t="s">
        <v>416</v>
      </c>
      <c r="J557" s="75" t="s">
        <v>315</v>
      </c>
      <c r="K557" s="58" t="s">
        <v>491</v>
      </c>
      <c r="L557" s="75">
        <v>75</v>
      </c>
      <c r="M557" s="75">
        <v>3</v>
      </c>
      <c r="N557" s="74">
        <v>60</v>
      </c>
      <c r="O557" s="101">
        <f t="array" ref="O557">IFERROR(INDEX($AD$11:$AO$1485,MATCH($B557&amp;$I557,$Z$11:$Z$1485&amp;$AG$11:$AG$1485,0),MATCH($C557,$AD$9:$AO$9,0)),"-")</f>
        <v>75</v>
      </c>
      <c r="P557" s="75">
        <v>42</v>
      </c>
      <c r="Q557" s="75">
        <v>6</v>
      </c>
      <c r="R557" s="101">
        <f t="array" ref="R557">IFERROR(INDEX($AD$11:$AO$1485,MATCH($B557&amp;$I557,$Z$11:$Z$1485&amp;$AG$11:$AG$1485,0),MATCH($D557,$AD$9:$AO$9,0)),"-")</f>
        <v>73.051400000000001</v>
      </c>
      <c r="S557" s="75">
        <v>33</v>
      </c>
      <c r="T557" s="75">
        <v>15</v>
      </c>
      <c r="U557" s="75">
        <v>5</v>
      </c>
      <c r="V557" s="75">
        <v>9</v>
      </c>
      <c r="W557" s="50">
        <f t="shared" si="66"/>
        <v>36</v>
      </c>
      <c r="X557" s="50">
        <f t="shared" si="67"/>
        <v>18</v>
      </c>
      <c r="Z557" s="23" t="str">
        <f t="shared" si="65"/>
        <v>M235×3</v>
      </c>
      <c r="AA557" s="24" t="s">
        <v>135</v>
      </c>
      <c r="AB557" s="24"/>
      <c r="AC557" s="24"/>
      <c r="AD557" s="23">
        <v>235</v>
      </c>
      <c r="AE557" s="23">
        <v>3</v>
      </c>
      <c r="AF557" s="24">
        <v>60</v>
      </c>
      <c r="AG557" s="29" t="s">
        <v>209</v>
      </c>
      <c r="AH557" s="29">
        <f>INDEX(공차방식!$C$6:$D$29,MATCH(AE557,공차방식!$B$6:$B$29,0),MATCH(RIGHT(AG557,1),공차방식!$C$5:$D$5,0))/1000</f>
        <v>0</v>
      </c>
      <c r="AI557" s="24">
        <f t="shared" ca="1" si="68"/>
        <v>233.38640000000001</v>
      </c>
      <c r="AJ557" s="24">
        <f t="shared" si="69"/>
        <v>233.0514</v>
      </c>
      <c r="AK557" s="24">
        <f t="array" aca="1" ref="AK557" ca="1">ROUND(INDEX(공차방식!T$6:X$50,MATCH(AQ557&amp;AE557,공차방식!R$6:R$50&amp;공차방식!S$6:S$50,0),MATCH(VALUE(LEFT(AG557,1)),공차방식!T$5:X$5,0))/1000,4)</f>
        <v>0.33500000000000002</v>
      </c>
      <c r="AL557" s="24">
        <f t="shared" si="70"/>
        <v>232.25239999999999</v>
      </c>
      <c r="AM557" s="24">
        <f t="shared" si="71"/>
        <v>231.75239999999999</v>
      </c>
      <c r="AN557" s="24">
        <f t="array" ref="AN557">ROUND(INDEX(공차방식!H$6:L$29,MATCH(AE557,공차방식!B$6:B$29,0),MATCH(VALUE(LEFT(AG557,1)),공차방식!H$5:L$5,0))/1000,4)</f>
        <v>0.5</v>
      </c>
      <c r="AO557" s="24" t="s">
        <v>220</v>
      </c>
      <c r="AQ557" s="39">
        <f ca="1">OFFSET(공차방식!R$5,COUNTIF(공차방식!R$6:R$50,"&lt;"&amp;AD557)+1,0)</f>
        <v>355</v>
      </c>
    </row>
    <row r="558" spans="2:43" ht="15" x14ac:dyDescent="0.3">
      <c r="B558" s="76" t="str">
        <f t="shared" si="64"/>
        <v>M75×2</v>
      </c>
      <c r="C558" s="77" t="s">
        <v>212</v>
      </c>
      <c r="D558" s="77" t="s">
        <v>221</v>
      </c>
      <c r="E558" s="74" t="s">
        <v>0</v>
      </c>
      <c r="F558" s="75">
        <v>75</v>
      </c>
      <c r="G558" s="75">
        <v>2</v>
      </c>
      <c r="H558" s="74" t="s">
        <v>133</v>
      </c>
      <c r="I558" s="87" t="s">
        <v>416</v>
      </c>
      <c r="J558" s="75" t="s">
        <v>315</v>
      </c>
      <c r="K558" s="58" t="s">
        <v>491</v>
      </c>
      <c r="L558" s="75">
        <v>75</v>
      </c>
      <c r="M558" s="75">
        <v>2</v>
      </c>
      <c r="N558" s="74">
        <v>60</v>
      </c>
      <c r="O558" s="101">
        <f t="array" ref="O558">IFERROR(INDEX($AD$11:$AO$1485,MATCH($B558&amp;$I558,$Z$11:$Z$1485&amp;$AG$11:$AG$1485,0),MATCH($C558,$AD$9:$AO$9,0)),"-")</f>
        <v>75</v>
      </c>
      <c r="P558" s="75">
        <v>30</v>
      </c>
      <c r="Q558" s="75">
        <v>2</v>
      </c>
      <c r="R558" s="101">
        <f t="array" ref="R558">IFERROR(INDEX($AD$11:$AO$1485,MATCH($B558&amp;$I558,$Z$11:$Z$1485&amp;$AG$11:$AG$1485,0),MATCH($D558,$AD$9:$AO$9,0)),"-")</f>
        <v>73.700999999999993</v>
      </c>
      <c r="S558" s="75">
        <v>33</v>
      </c>
      <c r="T558" s="75">
        <v>15</v>
      </c>
      <c r="U558" s="75">
        <v>5</v>
      </c>
      <c r="V558" s="75">
        <v>10</v>
      </c>
      <c r="W558" s="50">
        <f t="shared" si="66"/>
        <v>28</v>
      </c>
      <c r="X558" s="50">
        <f t="shared" si="67"/>
        <v>18</v>
      </c>
      <c r="Z558" s="23" t="str">
        <f t="shared" si="65"/>
        <v>M240×6</v>
      </c>
      <c r="AA558" s="24" t="s">
        <v>135</v>
      </c>
      <c r="AB558" s="24"/>
      <c r="AC558" s="24"/>
      <c r="AD558" s="23">
        <v>240</v>
      </c>
      <c r="AE558" s="23">
        <v>6</v>
      </c>
      <c r="AF558" s="24">
        <v>60</v>
      </c>
      <c r="AG558" s="29" t="s">
        <v>209</v>
      </c>
      <c r="AH558" s="29">
        <f>INDEX(공차방식!$C$6:$D$29,MATCH(AE558,공차방식!$B$6:$B$29,0),MATCH(RIGHT(AG558,1),공차방식!$C$5:$D$5,0))/1000</f>
        <v>0</v>
      </c>
      <c r="AI558" s="24">
        <f t="shared" ca="1" si="68"/>
        <v>236.52789999999999</v>
      </c>
      <c r="AJ558" s="24">
        <f t="shared" si="69"/>
        <v>236.10290000000001</v>
      </c>
      <c r="AK558" s="24">
        <f t="array" aca="1" ref="AK558" ca="1">ROUND(INDEX(공차방식!T$6:X$50,MATCH(AQ558&amp;AE558,공차방식!R$6:R$50&amp;공차방식!S$6:S$50,0),MATCH(VALUE(LEFT(AG558,1)),공차방식!T$5:X$5,0))/1000,4)</f>
        <v>0.42499999999999999</v>
      </c>
      <c r="AL558" s="24">
        <f t="shared" si="70"/>
        <v>234.3048</v>
      </c>
      <c r="AM558" s="24">
        <f t="shared" si="71"/>
        <v>233.50479999999999</v>
      </c>
      <c r="AN558" s="24">
        <f t="array" ref="AN558">ROUND(INDEX(공차방식!H$6:L$29,MATCH(AE558,공차방식!B$6:B$29,0),MATCH(VALUE(LEFT(AG558,1)),공차방식!H$5:L$5,0))/1000,4)</f>
        <v>0.8</v>
      </c>
      <c r="AO558" s="24" t="s">
        <v>220</v>
      </c>
      <c r="AQ558" s="39">
        <f ca="1">OFFSET(공차방식!R$5,COUNTIF(공차방식!R$6:R$50,"&lt;"&amp;AD558)+1,0)</f>
        <v>355</v>
      </c>
    </row>
    <row r="559" spans="2:43" ht="15" x14ac:dyDescent="0.3">
      <c r="B559" s="76" t="str">
        <f t="shared" si="64"/>
        <v>M75×1.5</v>
      </c>
      <c r="C559" s="77" t="s">
        <v>212</v>
      </c>
      <c r="D559" s="77" t="s">
        <v>221</v>
      </c>
      <c r="E559" s="74" t="s">
        <v>0</v>
      </c>
      <c r="F559" s="75">
        <v>75</v>
      </c>
      <c r="G559" s="75">
        <v>1.5</v>
      </c>
      <c r="H559" s="74" t="s">
        <v>133</v>
      </c>
      <c r="I559" s="87" t="s">
        <v>416</v>
      </c>
      <c r="J559" s="75" t="s">
        <v>315</v>
      </c>
      <c r="K559" s="58" t="s">
        <v>491</v>
      </c>
      <c r="L559" s="75">
        <v>75</v>
      </c>
      <c r="M559" s="75">
        <v>1.5</v>
      </c>
      <c r="N559" s="74">
        <v>60</v>
      </c>
      <c r="O559" s="101">
        <f t="array" ref="O559">IFERROR(INDEX($AD$11:$AO$1485,MATCH($B559&amp;$I559,$Z$11:$Z$1485&amp;$AG$11:$AG$1485,0),MATCH($C559,$AD$9:$AO$9,0)),"-")</f>
        <v>75</v>
      </c>
      <c r="P559" s="75">
        <v>30</v>
      </c>
      <c r="Q559" s="75">
        <v>2</v>
      </c>
      <c r="R559" s="101">
        <f t="array" ref="R559">IFERROR(INDEX($AD$11:$AO$1485,MATCH($B559&amp;$I559,$Z$11:$Z$1485&amp;$AG$11:$AG$1485,0),MATCH($D559,$AD$9:$AO$9,0)),"-")</f>
        <v>74.025700000000001</v>
      </c>
      <c r="S559" s="75">
        <v>23</v>
      </c>
      <c r="T559" s="75">
        <v>9</v>
      </c>
      <c r="U559" s="75">
        <v>5</v>
      </c>
      <c r="V559" s="75">
        <v>12</v>
      </c>
      <c r="W559" s="50">
        <f t="shared" si="66"/>
        <v>28</v>
      </c>
      <c r="X559" s="50">
        <f t="shared" si="67"/>
        <v>14</v>
      </c>
      <c r="Z559" s="23" t="str">
        <f t="shared" si="65"/>
        <v>M240×4</v>
      </c>
      <c r="AA559" s="24" t="s">
        <v>135</v>
      </c>
      <c r="AB559" s="24"/>
      <c r="AC559" s="24"/>
      <c r="AD559" s="23">
        <v>240</v>
      </c>
      <c r="AE559" s="23">
        <v>4</v>
      </c>
      <c r="AF559" s="24">
        <v>60</v>
      </c>
      <c r="AG559" s="29" t="s">
        <v>209</v>
      </c>
      <c r="AH559" s="29">
        <f>INDEX(공차방식!$C$6:$D$29,MATCH(AE559,공차방식!$B$6:$B$29,0),MATCH(RIGHT(AG559,1),공차방식!$C$5:$D$5,0))/1000</f>
        <v>0</v>
      </c>
      <c r="AI559" s="24">
        <f t="shared" ca="1" si="68"/>
        <v>237.77690000000001</v>
      </c>
      <c r="AJ559" s="24">
        <f t="shared" si="69"/>
        <v>237.40190000000001</v>
      </c>
      <c r="AK559" s="24">
        <f t="array" aca="1" ref="AK559" ca="1">ROUND(INDEX(공차방식!T$6:X$50,MATCH(AQ559&amp;AE559,공차방식!R$6:R$50&amp;공차방식!S$6:S$50,0),MATCH(VALUE(LEFT(AG559,1)),공차방식!T$5:X$5,0))/1000,4)</f>
        <v>0.375</v>
      </c>
      <c r="AL559" s="24">
        <f t="shared" si="70"/>
        <v>236.26990000000001</v>
      </c>
      <c r="AM559" s="24">
        <f t="shared" si="71"/>
        <v>235.66990000000001</v>
      </c>
      <c r="AN559" s="24">
        <f t="array" ref="AN559">ROUND(INDEX(공차방식!H$6:L$29,MATCH(AE559,공차방식!B$6:B$29,0),MATCH(VALUE(LEFT(AG559,1)),공차방식!H$5:L$5,0))/1000,4)</f>
        <v>0.6</v>
      </c>
      <c r="AO559" s="24" t="s">
        <v>220</v>
      </c>
      <c r="AQ559" s="39">
        <f ca="1">OFFSET(공차방식!R$5,COUNTIF(공차방식!R$6:R$50,"&lt;"&amp;AD559)+1,0)</f>
        <v>355</v>
      </c>
    </row>
    <row r="560" spans="2:43" ht="15" x14ac:dyDescent="0.3">
      <c r="B560" s="76" t="str">
        <f t="shared" si="64"/>
        <v>M76×6</v>
      </c>
      <c r="C560" s="77" t="s">
        <v>212</v>
      </c>
      <c r="D560" s="77" t="s">
        <v>221</v>
      </c>
      <c r="E560" s="74" t="s">
        <v>0</v>
      </c>
      <c r="F560" s="75">
        <v>76</v>
      </c>
      <c r="G560" s="75">
        <v>6</v>
      </c>
      <c r="H560" s="74" t="s">
        <v>133</v>
      </c>
      <c r="I560" s="87" t="s">
        <v>416</v>
      </c>
      <c r="J560" s="75" t="s">
        <v>315</v>
      </c>
      <c r="K560" s="58" t="s">
        <v>491</v>
      </c>
      <c r="L560" s="75">
        <v>76</v>
      </c>
      <c r="M560" s="75">
        <v>6</v>
      </c>
      <c r="N560" s="74">
        <v>60</v>
      </c>
      <c r="O560" s="101">
        <f t="array" ref="O560">IFERROR(INDEX($AD$11:$AO$1485,MATCH($B560&amp;$I560,$Z$11:$Z$1485&amp;$AG$11:$AG$1485,0),MATCH($C560,$AD$9:$AO$9,0)),"-")</f>
        <v>76</v>
      </c>
      <c r="P560" s="75">
        <v>42</v>
      </c>
      <c r="Q560" s="75">
        <v>6</v>
      </c>
      <c r="R560" s="101">
        <f t="array" ref="R560">IFERROR(INDEX($AD$11:$AO$1485,MATCH($B560&amp;$I560,$Z$11:$Z$1485&amp;$AG$11:$AG$1485,0),MATCH($D560,$AD$9:$AO$9,0)),"-")</f>
        <v>72.102900000000005</v>
      </c>
      <c r="S560" s="75">
        <v>33</v>
      </c>
      <c r="T560" s="75">
        <v>15</v>
      </c>
      <c r="U560" s="75">
        <v>6</v>
      </c>
      <c r="V560" s="75">
        <v>8</v>
      </c>
      <c r="W560" s="50">
        <f t="shared" si="66"/>
        <v>36</v>
      </c>
      <c r="X560" s="50">
        <f t="shared" si="67"/>
        <v>18</v>
      </c>
      <c r="Z560" s="23" t="str">
        <f t="shared" si="65"/>
        <v>M240×3</v>
      </c>
      <c r="AA560" s="24" t="s">
        <v>135</v>
      </c>
      <c r="AB560" s="24"/>
      <c r="AC560" s="24"/>
      <c r="AD560" s="23">
        <v>240</v>
      </c>
      <c r="AE560" s="23">
        <v>3</v>
      </c>
      <c r="AF560" s="24">
        <v>60</v>
      </c>
      <c r="AG560" s="29" t="s">
        <v>209</v>
      </c>
      <c r="AH560" s="29">
        <f>INDEX(공차방식!$C$6:$D$29,MATCH(AE560,공차방식!$B$6:$B$29,0),MATCH(RIGHT(AG560,1),공차방식!$C$5:$D$5,0))/1000</f>
        <v>0</v>
      </c>
      <c r="AI560" s="24">
        <f t="shared" ca="1" si="68"/>
        <v>238.38640000000001</v>
      </c>
      <c r="AJ560" s="24">
        <f t="shared" si="69"/>
        <v>238.0514</v>
      </c>
      <c r="AK560" s="24">
        <f t="array" aca="1" ref="AK560" ca="1">ROUND(INDEX(공차방식!T$6:X$50,MATCH(AQ560&amp;AE560,공차방식!R$6:R$50&amp;공차방식!S$6:S$50,0),MATCH(VALUE(LEFT(AG560,1)),공차방식!T$5:X$5,0))/1000,4)</f>
        <v>0.33500000000000002</v>
      </c>
      <c r="AL560" s="24">
        <f t="shared" si="70"/>
        <v>237.25239999999999</v>
      </c>
      <c r="AM560" s="24">
        <f t="shared" si="71"/>
        <v>236.75239999999999</v>
      </c>
      <c r="AN560" s="24">
        <f t="array" ref="AN560">ROUND(INDEX(공차방식!H$6:L$29,MATCH(AE560,공차방식!B$6:B$29,0),MATCH(VALUE(LEFT(AG560,1)),공차방식!H$5:L$5,0))/1000,4)</f>
        <v>0.5</v>
      </c>
      <c r="AO560" s="24" t="s">
        <v>220</v>
      </c>
      <c r="AQ560" s="39">
        <f ca="1">OFFSET(공차방식!R$5,COUNTIF(공차방식!R$6:R$50,"&lt;"&amp;AD560)+1,0)</f>
        <v>355</v>
      </c>
    </row>
    <row r="561" spans="2:43" ht="15" x14ac:dyDescent="0.3">
      <c r="B561" s="76" t="str">
        <f t="shared" si="64"/>
        <v>M76×4</v>
      </c>
      <c r="C561" s="77" t="s">
        <v>212</v>
      </c>
      <c r="D561" s="77" t="s">
        <v>221</v>
      </c>
      <c r="E561" s="74" t="s">
        <v>0</v>
      </c>
      <c r="F561" s="75">
        <v>76</v>
      </c>
      <c r="G561" s="75">
        <v>4</v>
      </c>
      <c r="H561" s="74" t="s">
        <v>133</v>
      </c>
      <c r="I561" s="87" t="s">
        <v>416</v>
      </c>
      <c r="J561" s="75" t="s">
        <v>315</v>
      </c>
      <c r="K561" s="58" t="s">
        <v>491</v>
      </c>
      <c r="L561" s="75">
        <v>76</v>
      </c>
      <c r="M561" s="75">
        <v>4</v>
      </c>
      <c r="N561" s="74">
        <v>60</v>
      </c>
      <c r="O561" s="101">
        <f t="array" ref="O561">IFERROR(INDEX($AD$11:$AO$1485,MATCH($B561&amp;$I561,$Z$11:$Z$1485&amp;$AG$11:$AG$1485,0),MATCH($C561,$AD$9:$AO$9,0)),"-")</f>
        <v>76</v>
      </c>
      <c r="P561" s="75">
        <v>42</v>
      </c>
      <c r="Q561" s="75">
        <v>6</v>
      </c>
      <c r="R561" s="101">
        <f t="array" ref="R561">IFERROR(INDEX($AD$11:$AO$1485,MATCH($B561&amp;$I561,$Z$11:$Z$1485&amp;$AG$11:$AG$1485,0),MATCH($D561,$AD$9:$AO$9,0)),"-")</f>
        <v>73.401899999999998</v>
      </c>
      <c r="S561" s="75">
        <v>33</v>
      </c>
      <c r="T561" s="75">
        <v>15</v>
      </c>
      <c r="U561" s="75">
        <v>6</v>
      </c>
      <c r="V561" s="75">
        <v>8</v>
      </c>
      <c r="W561" s="50">
        <f t="shared" si="66"/>
        <v>36</v>
      </c>
      <c r="X561" s="50">
        <f t="shared" si="67"/>
        <v>18</v>
      </c>
      <c r="Z561" s="23" t="str">
        <f t="shared" si="65"/>
        <v>M245×6</v>
      </c>
      <c r="AA561" s="24" t="s">
        <v>135</v>
      </c>
      <c r="AB561" s="24"/>
      <c r="AC561" s="24"/>
      <c r="AD561" s="23">
        <v>245</v>
      </c>
      <c r="AE561" s="23">
        <v>6</v>
      </c>
      <c r="AF561" s="24">
        <v>60</v>
      </c>
      <c r="AG561" s="29" t="s">
        <v>209</v>
      </c>
      <c r="AH561" s="29">
        <f>INDEX(공차방식!$C$6:$D$29,MATCH(AE561,공차방식!$B$6:$B$29,0),MATCH(RIGHT(AG561,1),공차방식!$C$5:$D$5,0))/1000</f>
        <v>0</v>
      </c>
      <c r="AI561" s="24">
        <f t="shared" ca="1" si="68"/>
        <v>241.52789999999999</v>
      </c>
      <c r="AJ561" s="24">
        <f t="shared" si="69"/>
        <v>241.10290000000001</v>
      </c>
      <c r="AK561" s="24">
        <f t="array" aca="1" ref="AK561" ca="1">ROUND(INDEX(공차방식!T$6:X$50,MATCH(AQ561&amp;AE561,공차방식!R$6:R$50&amp;공차방식!S$6:S$50,0),MATCH(VALUE(LEFT(AG561,1)),공차방식!T$5:X$5,0))/1000,4)</f>
        <v>0.42499999999999999</v>
      </c>
      <c r="AL561" s="24">
        <f t="shared" si="70"/>
        <v>239.3048</v>
      </c>
      <c r="AM561" s="24">
        <f t="shared" si="71"/>
        <v>238.50479999999999</v>
      </c>
      <c r="AN561" s="24">
        <f t="array" ref="AN561">ROUND(INDEX(공차방식!H$6:L$29,MATCH(AE561,공차방식!B$6:B$29,0),MATCH(VALUE(LEFT(AG561,1)),공차방식!H$5:L$5,0))/1000,4)</f>
        <v>0.8</v>
      </c>
      <c r="AO561" s="24" t="s">
        <v>220</v>
      </c>
      <c r="AQ561" s="39">
        <f ca="1">OFFSET(공차방식!R$5,COUNTIF(공차방식!R$6:R$50,"&lt;"&amp;AD561)+1,0)</f>
        <v>355</v>
      </c>
    </row>
    <row r="562" spans="2:43" ht="15" x14ac:dyDescent="0.3">
      <c r="B562" s="76" t="str">
        <f t="shared" si="64"/>
        <v>M76×3</v>
      </c>
      <c r="C562" s="77" t="s">
        <v>212</v>
      </c>
      <c r="D562" s="77" t="s">
        <v>221</v>
      </c>
      <c r="E562" s="74" t="s">
        <v>0</v>
      </c>
      <c r="F562" s="75">
        <v>76</v>
      </c>
      <c r="G562" s="75">
        <v>3</v>
      </c>
      <c r="H562" s="74" t="s">
        <v>133</v>
      </c>
      <c r="I562" s="87" t="s">
        <v>416</v>
      </c>
      <c r="J562" s="75" t="s">
        <v>315</v>
      </c>
      <c r="K562" s="58" t="s">
        <v>491</v>
      </c>
      <c r="L562" s="75">
        <v>76</v>
      </c>
      <c r="M562" s="75">
        <v>3</v>
      </c>
      <c r="N562" s="74">
        <v>60</v>
      </c>
      <c r="O562" s="101">
        <f t="array" ref="O562">IFERROR(INDEX($AD$11:$AO$1485,MATCH($B562&amp;$I562,$Z$11:$Z$1485&amp;$AG$11:$AG$1485,0),MATCH($C562,$AD$9:$AO$9,0)),"-")</f>
        <v>76</v>
      </c>
      <c r="P562" s="75">
        <v>42</v>
      </c>
      <c r="Q562" s="75">
        <v>6</v>
      </c>
      <c r="R562" s="101">
        <f t="array" ref="R562">IFERROR(INDEX($AD$11:$AO$1485,MATCH($B562&amp;$I562,$Z$11:$Z$1485&amp;$AG$11:$AG$1485,0),MATCH($D562,$AD$9:$AO$9,0)),"-")</f>
        <v>74.051400000000001</v>
      </c>
      <c r="S562" s="75">
        <v>33</v>
      </c>
      <c r="T562" s="75">
        <v>15</v>
      </c>
      <c r="U562" s="75">
        <v>5</v>
      </c>
      <c r="V562" s="75">
        <v>9</v>
      </c>
      <c r="W562" s="50">
        <f t="shared" si="66"/>
        <v>36</v>
      </c>
      <c r="X562" s="50">
        <f t="shared" si="67"/>
        <v>18</v>
      </c>
      <c r="Z562" s="23" t="str">
        <f t="shared" si="65"/>
        <v>M245×4</v>
      </c>
      <c r="AA562" s="24" t="s">
        <v>135</v>
      </c>
      <c r="AB562" s="24"/>
      <c r="AC562" s="24"/>
      <c r="AD562" s="23">
        <v>245</v>
      </c>
      <c r="AE562" s="23">
        <v>4</v>
      </c>
      <c r="AF562" s="24">
        <v>60</v>
      </c>
      <c r="AG562" s="29" t="s">
        <v>209</v>
      </c>
      <c r="AH562" s="29">
        <f>INDEX(공차방식!$C$6:$D$29,MATCH(AE562,공차방식!$B$6:$B$29,0),MATCH(RIGHT(AG562,1),공차방식!$C$5:$D$5,0))/1000</f>
        <v>0</v>
      </c>
      <c r="AI562" s="24">
        <f t="shared" ca="1" si="68"/>
        <v>242.77690000000001</v>
      </c>
      <c r="AJ562" s="24">
        <f t="shared" si="69"/>
        <v>242.40190000000001</v>
      </c>
      <c r="AK562" s="24">
        <f t="array" aca="1" ref="AK562" ca="1">ROUND(INDEX(공차방식!T$6:X$50,MATCH(AQ562&amp;AE562,공차방식!R$6:R$50&amp;공차방식!S$6:S$50,0),MATCH(VALUE(LEFT(AG562,1)),공차방식!T$5:X$5,0))/1000,4)</f>
        <v>0.375</v>
      </c>
      <c r="AL562" s="24">
        <f t="shared" si="70"/>
        <v>241.26990000000001</v>
      </c>
      <c r="AM562" s="24">
        <f t="shared" si="71"/>
        <v>240.66990000000001</v>
      </c>
      <c r="AN562" s="24">
        <f t="array" ref="AN562">ROUND(INDEX(공차방식!H$6:L$29,MATCH(AE562,공차방식!B$6:B$29,0),MATCH(VALUE(LEFT(AG562,1)),공차방식!H$5:L$5,0))/1000,4)</f>
        <v>0.6</v>
      </c>
      <c r="AO562" s="24" t="s">
        <v>220</v>
      </c>
      <c r="AQ562" s="39">
        <f ca="1">OFFSET(공차방식!R$5,COUNTIF(공차방식!R$6:R$50,"&lt;"&amp;AD562)+1,0)</f>
        <v>355</v>
      </c>
    </row>
    <row r="563" spans="2:43" ht="15" x14ac:dyDescent="0.3">
      <c r="B563" s="76" t="str">
        <f t="shared" si="64"/>
        <v>M76×2</v>
      </c>
      <c r="C563" s="77" t="s">
        <v>212</v>
      </c>
      <c r="D563" s="77" t="s">
        <v>221</v>
      </c>
      <c r="E563" s="74" t="s">
        <v>0</v>
      </c>
      <c r="F563" s="75">
        <v>76</v>
      </c>
      <c r="G563" s="75">
        <v>2</v>
      </c>
      <c r="H563" s="74" t="s">
        <v>133</v>
      </c>
      <c r="I563" s="87" t="s">
        <v>416</v>
      </c>
      <c r="J563" s="75" t="s">
        <v>315</v>
      </c>
      <c r="K563" s="58" t="s">
        <v>491</v>
      </c>
      <c r="L563" s="75">
        <v>76</v>
      </c>
      <c r="M563" s="75">
        <v>2</v>
      </c>
      <c r="N563" s="74">
        <v>60</v>
      </c>
      <c r="O563" s="101">
        <f t="array" ref="O563">IFERROR(INDEX($AD$11:$AO$1485,MATCH($B563&amp;$I563,$Z$11:$Z$1485&amp;$AG$11:$AG$1485,0),MATCH($C563,$AD$9:$AO$9,0)),"-")</f>
        <v>76</v>
      </c>
      <c r="P563" s="75">
        <v>30</v>
      </c>
      <c r="Q563" s="75">
        <v>2</v>
      </c>
      <c r="R563" s="101">
        <f t="array" ref="R563">IFERROR(INDEX($AD$11:$AO$1485,MATCH($B563&amp;$I563,$Z$11:$Z$1485&amp;$AG$11:$AG$1485,0),MATCH($D563,$AD$9:$AO$9,0)),"-")</f>
        <v>74.700999999999993</v>
      </c>
      <c r="S563" s="75">
        <v>23</v>
      </c>
      <c r="T563" s="75">
        <v>9</v>
      </c>
      <c r="U563" s="75">
        <v>5</v>
      </c>
      <c r="V563" s="75">
        <v>10</v>
      </c>
      <c r="W563" s="50">
        <f t="shared" si="66"/>
        <v>28</v>
      </c>
      <c r="X563" s="50">
        <f t="shared" si="67"/>
        <v>14</v>
      </c>
      <c r="Z563" s="23" t="str">
        <f t="shared" si="65"/>
        <v>M245×3</v>
      </c>
      <c r="AA563" s="24" t="s">
        <v>135</v>
      </c>
      <c r="AB563" s="24"/>
      <c r="AC563" s="24"/>
      <c r="AD563" s="23">
        <v>245</v>
      </c>
      <c r="AE563" s="23">
        <v>3</v>
      </c>
      <c r="AF563" s="24">
        <v>60</v>
      </c>
      <c r="AG563" s="29" t="s">
        <v>209</v>
      </c>
      <c r="AH563" s="29">
        <f>INDEX(공차방식!$C$6:$D$29,MATCH(AE563,공차방식!$B$6:$B$29,0),MATCH(RIGHT(AG563,1),공차방식!$C$5:$D$5,0))/1000</f>
        <v>0</v>
      </c>
      <c r="AI563" s="24">
        <f t="shared" ca="1" si="68"/>
        <v>243.38640000000001</v>
      </c>
      <c r="AJ563" s="24">
        <f t="shared" si="69"/>
        <v>243.0514</v>
      </c>
      <c r="AK563" s="24">
        <f t="array" aca="1" ref="AK563" ca="1">ROUND(INDEX(공차방식!T$6:X$50,MATCH(AQ563&amp;AE563,공차방식!R$6:R$50&amp;공차방식!S$6:S$50,0),MATCH(VALUE(LEFT(AG563,1)),공차방식!T$5:X$5,0))/1000,4)</f>
        <v>0.33500000000000002</v>
      </c>
      <c r="AL563" s="24">
        <f t="shared" si="70"/>
        <v>242.25239999999999</v>
      </c>
      <c r="AM563" s="24">
        <f t="shared" si="71"/>
        <v>241.75239999999999</v>
      </c>
      <c r="AN563" s="24">
        <f t="array" ref="AN563">ROUND(INDEX(공차방식!H$6:L$29,MATCH(AE563,공차방식!B$6:B$29,0),MATCH(VALUE(LEFT(AG563,1)),공차방식!H$5:L$5,0))/1000,4)</f>
        <v>0.5</v>
      </c>
      <c r="AO563" s="24" t="s">
        <v>220</v>
      </c>
      <c r="AQ563" s="39">
        <f ca="1">OFFSET(공차방식!R$5,COUNTIF(공차방식!R$6:R$50,"&lt;"&amp;AD563)+1,0)</f>
        <v>355</v>
      </c>
    </row>
    <row r="564" spans="2:43" ht="15" x14ac:dyDescent="0.3">
      <c r="B564" s="76" t="str">
        <f t="shared" si="64"/>
        <v>M76×1.5</v>
      </c>
      <c r="C564" s="77" t="s">
        <v>212</v>
      </c>
      <c r="D564" s="77" t="s">
        <v>221</v>
      </c>
      <c r="E564" s="74" t="s">
        <v>0</v>
      </c>
      <c r="F564" s="75">
        <v>76</v>
      </c>
      <c r="G564" s="75">
        <v>1.5</v>
      </c>
      <c r="H564" s="74" t="s">
        <v>133</v>
      </c>
      <c r="I564" s="87" t="s">
        <v>416</v>
      </c>
      <c r="J564" s="75" t="s">
        <v>315</v>
      </c>
      <c r="K564" s="58" t="s">
        <v>491</v>
      </c>
      <c r="L564" s="75">
        <v>76</v>
      </c>
      <c r="M564" s="75">
        <v>1.5</v>
      </c>
      <c r="N564" s="74">
        <v>60</v>
      </c>
      <c r="O564" s="101">
        <f t="array" ref="O564">IFERROR(INDEX($AD$11:$AO$1485,MATCH($B564&amp;$I564,$Z$11:$Z$1485&amp;$AG$11:$AG$1485,0),MATCH($C564,$AD$9:$AO$9,0)),"-")</f>
        <v>76</v>
      </c>
      <c r="P564" s="75">
        <v>30</v>
      </c>
      <c r="Q564" s="75">
        <v>2</v>
      </c>
      <c r="R564" s="101">
        <f t="array" ref="R564">IFERROR(INDEX($AD$11:$AO$1485,MATCH($B564&amp;$I564,$Z$11:$Z$1485&amp;$AG$11:$AG$1485,0),MATCH($D564,$AD$9:$AO$9,0)),"-")</f>
        <v>75.025700000000001</v>
      </c>
      <c r="S564" s="75">
        <v>23</v>
      </c>
      <c r="T564" s="75">
        <v>9</v>
      </c>
      <c r="U564" s="75">
        <v>5</v>
      </c>
      <c r="V564" s="75">
        <v>12</v>
      </c>
      <c r="W564" s="50">
        <f t="shared" si="66"/>
        <v>28</v>
      </c>
      <c r="X564" s="50">
        <f t="shared" si="67"/>
        <v>14</v>
      </c>
      <c r="Z564" s="23" t="str">
        <f t="shared" si="65"/>
        <v>M250×6</v>
      </c>
      <c r="AA564" s="24" t="s">
        <v>135</v>
      </c>
      <c r="AB564" s="24"/>
      <c r="AC564" s="24"/>
      <c r="AD564" s="23">
        <v>250</v>
      </c>
      <c r="AE564" s="23">
        <v>6</v>
      </c>
      <c r="AF564" s="24">
        <v>60</v>
      </c>
      <c r="AG564" s="29" t="s">
        <v>209</v>
      </c>
      <c r="AH564" s="29">
        <f>INDEX(공차방식!$C$6:$D$29,MATCH(AE564,공차방식!$B$6:$B$29,0),MATCH(RIGHT(AG564,1),공차방식!$C$5:$D$5,0))/1000</f>
        <v>0</v>
      </c>
      <c r="AI564" s="24">
        <f t="shared" ca="1" si="68"/>
        <v>246.52789999999999</v>
      </c>
      <c r="AJ564" s="24">
        <f t="shared" si="69"/>
        <v>246.10290000000001</v>
      </c>
      <c r="AK564" s="24">
        <f t="array" aca="1" ref="AK564" ca="1">ROUND(INDEX(공차방식!T$6:X$50,MATCH(AQ564&amp;AE564,공차방식!R$6:R$50&amp;공차방식!S$6:S$50,0),MATCH(VALUE(LEFT(AG564,1)),공차방식!T$5:X$5,0))/1000,4)</f>
        <v>0.42499999999999999</v>
      </c>
      <c r="AL564" s="24">
        <f t="shared" si="70"/>
        <v>244.3048</v>
      </c>
      <c r="AM564" s="24">
        <f t="shared" si="71"/>
        <v>243.50479999999999</v>
      </c>
      <c r="AN564" s="24">
        <f t="array" ref="AN564">ROUND(INDEX(공차방식!H$6:L$29,MATCH(AE564,공차방식!B$6:B$29,0),MATCH(VALUE(LEFT(AG564,1)),공차방식!H$5:L$5,0))/1000,4)</f>
        <v>0.8</v>
      </c>
      <c r="AO564" s="24" t="s">
        <v>220</v>
      </c>
      <c r="AQ564" s="39">
        <f ca="1">OFFSET(공차방식!R$5,COUNTIF(공차방식!R$6:R$50,"&lt;"&amp;AD564)+1,0)</f>
        <v>355</v>
      </c>
    </row>
    <row r="565" spans="2:43" ht="15" x14ac:dyDescent="0.3">
      <c r="B565" s="76" t="str">
        <f t="shared" si="64"/>
        <v>M78×2</v>
      </c>
      <c r="C565" s="77" t="s">
        <v>212</v>
      </c>
      <c r="D565" s="77" t="s">
        <v>221</v>
      </c>
      <c r="E565" s="74" t="s">
        <v>0</v>
      </c>
      <c r="F565" s="75">
        <v>78</v>
      </c>
      <c r="G565" s="75">
        <v>2</v>
      </c>
      <c r="H565" s="74" t="s">
        <v>133</v>
      </c>
      <c r="I565" s="87" t="s">
        <v>416</v>
      </c>
      <c r="J565" s="75" t="s">
        <v>315</v>
      </c>
      <c r="K565" s="58" t="s">
        <v>491</v>
      </c>
      <c r="L565" s="75">
        <v>78</v>
      </c>
      <c r="M565" s="75">
        <v>2</v>
      </c>
      <c r="N565" s="74">
        <v>60</v>
      </c>
      <c r="O565" s="101">
        <f t="array" ref="O565">IFERROR(INDEX($AD$11:$AO$1485,MATCH($B565&amp;$I565,$Z$11:$Z$1485&amp;$AG$11:$AG$1485,0),MATCH($C565,$AD$9:$AO$9,0)),"-")</f>
        <v>78</v>
      </c>
      <c r="P565" s="75">
        <v>30</v>
      </c>
      <c r="Q565" s="75">
        <v>2</v>
      </c>
      <c r="R565" s="101">
        <f t="array" ref="R565">IFERROR(INDEX($AD$11:$AO$1485,MATCH($B565&amp;$I565,$Z$11:$Z$1485&amp;$AG$11:$AG$1485,0),MATCH($D565,$AD$9:$AO$9,0)),"-")</f>
        <v>76.700999999999993</v>
      </c>
      <c r="S565" s="75">
        <v>23</v>
      </c>
      <c r="T565" s="75">
        <v>9</v>
      </c>
      <c r="U565" s="75">
        <v>5</v>
      </c>
      <c r="V565" s="75">
        <v>10</v>
      </c>
      <c r="W565" s="50">
        <f t="shared" si="66"/>
        <v>28</v>
      </c>
      <c r="X565" s="50">
        <f t="shared" si="67"/>
        <v>14</v>
      </c>
      <c r="Z565" s="23" t="str">
        <f t="shared" si="65"/>
        <v>M250×4</v>
      </c>
      <c r="AA565" s="24" t="s">
        <v>135</v>
      </c>
      <c r="AB565" s="24"/>
      <c r="AC565" s="24"/>
      <c r="AD565" s="23">
        <v>250</v>
      </c>
      <c r="AE565" s="23">
        <v>4</v>
      </c>
      <c r="AF565" s="24">
        <v>60</v>
      </c>
      <c r="AG565" s="29" t="s">
        <v>209</v>
      </c>
      <c r="AH565" s="29">
        <f>INDEX(공차방식!$C$6:$D$29,MATCH(AE565,공차방식!$B$6:$B$29,0),MATCH(RIGHT(AG565,1),공차방식!$C$5:$D$5,0))/1000</f>
        <v>0</v>
      </c>
      <c r="AI565" s="24">
        <f t="shared" ca="1" si="68"/>
        <v>247.77690000000001</v>
      </c>
      <c r="AJ565" s="24">
        <f t="shared" si="69"/>
        <v>247.40190000000001</v>
      </c>
      <c r="AK565" s="24">
        <f t="array" aca="1" ref="AK565" ca="1">ROUND(INDEX(공차방식!T$6:X$50,MATCH(AQ565&amp;AE565,공차방식!R$6:R$50&amp;공차방식!S$6:S$50,0),MATCH(VALUE(LEFT(AG565,1)),공차방식!T$5:X$5,0))/1000,4)</f>
        <v>0.375</v>
      </c>
      <c r="AL565" s="24">
        <f t="shared" si="70"/>
        <v>246.26990000000001</v>
      </c>
      <c r="AM565" s="24">
        <f t="shared" si="71"/>
        <v>245.66990000000001</v>
      </c>
      <c r="AN565" s="24">
        <f t="array" ref="AN565">ROUND(INDEX(공차방식!H$6:L$29,MATCH(AE565,공차방식!B$6:B$29,0),MATCH(VALUE(LEFT(AG565,1)),공차방식!H$5:L$5,0))/1000,4)</f>
        <v>0.6</v>
      </c>
      <c r="AO565" s="24" t="s">
        <v>220</v>
      </c>
      <c r="AQ565" s="39">
        <f ca="1">OFFSET(공차방식!R$5,COUNTIF(공차방식!R$6:R$50,"&lt;"&amp;AD565)+1,0)</f>
        <v>355</v>
      </c>
    </row>
    <row r="566" spans="2:43" ht="15" x14ac:dyDescent="0.3">
      <c r="B566" s="76" t="str">
        <f t="shared" si="64"/>
        <v>M80×6</v>
      </c>
      <c r="C566" s="77" t="s">
        <v>212</v>
      </c>
      <c r="D566" s="77" t="s">
        <v>221</v>
      </c>
      <c r="E566" s="74" t="s">
        <v>0</v>
      </c>
      <c r="F566" s="75">
        <v>80</v>
      </c>
      <c r="G566" s="75">
        <v>6</v>
      </c>
      <c r="H566" s="74" t="s">
        <v>133</v>
      </c>
      <c r="I566" s="87" t="s">
        <v>416</v>
      </c>
      <c r="J566" s="75" t="s">
        <v>315</v>
      </c>
      <c r="K566" s="58" t="s">
        <v>491</v>
      </c>
      <c r="L566" s="75">
        <v>80</v>
      </c>
      <c r="M566" s="75">
        <v>6</v>
      </c>
      <c r="N566" s="74">
        <v>60</v>
      </c>
      <c r="O566" s="101">
        <f t="array" ref="O566">IFERROR(INDEX($AD$11:$AO$1485,MATCH($B566&amp;$I566,$Z$11:$Z$1485&amp;$AG$11:$AG$1485,0),MATCH($C566,$AD$9:$AO$9,0)),"-")</f>
        <v>80</v>
      </c>
      <c r="P566" s="75">
        <v>42</v>
      </c>
      <c r="Q566" s="75">
        <v>6</v>
      </c>
      <c r="R566" s="101">
        <f t="array" ref="R566">IFERROR(INDEX($AD$11:$AO$1485,MATCH($B566&amp;$I566,$Z$11:$Z$1485&amp;$AG$11:$AG$1485,0),MATCH($D566,$AD$9:$AO$9,0)),"-")</f>
        <v>76.102900000000005</v>
      </c>
      <c r="S566" s="75">
        <v>33</v>
      </c>
      <c r="T566" s="75">
        <v>15</v>
      </c>
      <c r="U566" s="75">
        <v>6</v>
      </c>
      <c r="V566" s="75">
        <v>8</v>
      </c>
      <c r="W566" s="50">
        <f t="shared" si="66"/>
        <v>36</v>
      </c>
      <c r="X566" s="50">
        <f t="shared" si="67"/>
        <v>18</v>
      </c>
      <c r="Z566" s="23" t="str">
        <f t="shared" si="65"/>
        <v>M250×3</v>
      </c>
      <c r="AA566" s="24" t="s">
        <v>135</v>
      </c>
      <c r="AB566" s="24"/>
      <c r="AC566" s="24"/>
      <c r="AD566" s="23">
        <v>250</v>
      </c>
      <c r="AE566" s="23">
        <v>3</v>
      </c>
      <c r="AF566" s="24">
        <v>60</v>
      </c>
      <c r="AG566" s="29" t="s">
        <v>209</v>
      </c>
      <c r="AH566" s="29">
        <f>INDEX(공차방식!$C$6:$D$29,MATCH(AE566,공차방식!$B$6:$B$29,0),MATCH(RIGHT(AG566,1),공차방식!$C$5:$D$5,0))/1000</f>
        <v>0</v>
      </c>
      <c r="AI566" s="24">
        <f t="shared" ca="1" si="68"/>
        <v>248.38640000000001</v>
      </c>
      <c r="AJ566" s="24">
        <f t="shared" si="69"/>
        <v>248.0514</v>
      </c>
      <c r="AK566" s="24">
        <f t="array" aca="1" ref="AK566" ca="1">ROUND(INDEX(공차방식!T$6:X$50,MATCH(AQ566&amp;AE566,공차방식!R$6:R$50&amp;공차방식!S$6:S$50,0),MATCH(VALUE(LEFT(AG566,1)),공차방식!T$5:X$5,0))/1000,4)</f>
        <v>0.33500000000000002</v>
      </c>
      <c r="AL566" s="24">
        <f t="shared" si="70"/>
        <v>247.25239999999999</v>
      </c>
      <c r="AM566" s="24">
        <f t="shared" si="71"/>
        <v>246.75239999999999</v>
      </c>
      <c r="AN566" s="24">
        <f t="array" ref="AN566">ROUND(INDEX(공차방식!H$6:L$29,MATCH(AE566,공차방식!B$6:B$29,0),MATCH(VALUE(LEFT(AG566,1)),공차방식!H$5:L$5,0))/1000,4)</f>
        <v>0.5</v>
      </c>
      <c r="AO566" s="24" t="s">
        <v>220</v>
      </c>
      <c r="AQ566" s="39">
        <f ca="1">OFFSET(공차방식!R$5,COUNTIF(공차방식!R$6:R$50,"&lt;"&amp;AD566)+1,0)</f>
        <v>355</v>
      </c>
    </row>
    <row r="567" spans="2:43" ht="15" x14ac:dyDescent="0.3">
      <c r="B567" s="76" t="str">
        <f t="shared" si="64"/>
        <v>M80×4</v>
      </c>
      <c r="C567" s="77" t="s">
        <v>212</v>
      </c>
      <c r="D567" s="77" t="s">
        <v>221</v>
      </c>
      <c r="E567" s="74" t="s">
        <v>0</v>
      </c>
      <c r="F567" s="75">
        <v>80</v>
      </c>
      <c r="G567" s="75">
        <v>4</v>
      </c>
      <c r="H567" s="74" t="s">
        <v>133</v>
      </c>
      <c r="I567" s="87" t="s">
        <v>416</v>
      </c>
      <c r="J567" s="75" t="s">
        <v>315</v>
      </c>
      <c r="K567" s="58" t="s">
        <v>491</v>
      </c>
      <c r="L567" s="75">
        <v>80</v>
      </c>
      <c r="M567" s="75">
        <v>4</v>
      </c>
      <c r="N567" s="74">
        <v>60</v>
      </c>
      <c r="O567" s="101">
        <f t="array" ref="O567">IFERROR(INDEX($AD$11:$AO$1485,MATCH($B567&amp;$I567,$Z$11:$Z$1485&amp;$AG$11:$AG$1485,0),MATCH($C567,$AD$9:$AO$9,0)),"-")</f>
        <v>80</v>
      </c>
      <c r="P567" s="75">
        <v>42</v>
      </c>
      <c r="Q567" s="75">
        <v>6</v>
      </c>
      <c r="R567" s="101">
        <f t="array" ref="R567">IFERROR(INDEX($AD$11:$AO$1485,MATCH($B567&amp;$I567,$Z$11:$Z$1485&amp;$AG$11:$AG$1485,0),MATCH($D567,$AD$9:$AO$9,0)),"-")</f>
        <v>77.401899999999998</v>
      </c>
      <c r="S567" s="75">
        <v>33</v>
      </c>
      <c r="T567" s="75">
        <v>15</v>
      </c>
      <c r="U567" s="75">
        <v>6</v>
      </c>
      <c r="V567" s="75">
        <v>8</v>
      </c>
      <c r="W567" s="50">
        <f t="shared" si="66"/>
        <v>36</v>
      </c>
      <c r="X567" s="50">
        <f t="shared" si="67"/>
        <v>18</v>
      </c>
      <c r="Z567" s="23" t="str">
        <f t="shared" si="65"/>
        <v>M255×6</v>
      </c>
      <c r="AA567" s="24" t="s">
        <v>135</v>
      </c>
      <c r="AB567" s="24"/>
      <c r="AC567" s="24"/>
      <c r="AD567" s="23">
        <v>255</v>
      </c>
      <c r="AE567" s="23">
        <v>6</v>
      </c>
      <c r="AF567" s="24">
        <v>60</v>
      </c>
      <c r="AG567" s="29" t="s">
        <v>209</v>
      </c>
      <c r="AH567" s="29">
        <f>INDEX(공차방식!$C$6:$D$29,MATCH(AE567,공차방식!$B$6:$B$29,0),MATCH(RIGHT(AG567,1),공차방식!$C$5:$D$5,0))/1000</f>
        <v>0</v>
      </c>
      <c r="AI567" s="24">
        <f t="shared" ca="1" si="68"/>
        <v>251.52789999999999</v>
      </c>
      <c r="AJ567" s="24">
        <f t="shared" si="69"/>
        <v>251.10290000000001</v>
      </c>
      <c r="AK567" s="24">
        <f t="array" aca="1" ref="AK567" ca="1">ROUND(INDEX(공차방식!T$6:X$50,MATCH(AQ567&amp;AE567,공차방식!R$6:R$50&amp;공차방식!S$6:S$50,0),MATCH(VALUE(LEFT(AG567,1)),공차방식!T$5:X$5,0))/1000,4)</f>
        <v>0.42499999999999999</v>
      </c>
      <c r="AL567" s="24">
        <f t="shared" si="70"/>
        <v>249.3048</v>
      </c>
      <c r="AM567" s="24">
        <f t="shared" si="71"/>
        <v>248.50479999999999</v>
      </c>
      <c r="AN567" s="24">
        <f t="array" ref="AN567">ROUND(INDEX(공차방식!H$6:L$29,MATCH(AE567,공차방식!B$6:B$29,0),MATCH(VALUE(LEFT(AG567,1)),공차방식!H$5:L$5,0))/1000,4)</f>
        <v>0.8</v>
      </c>
      <c r="AO567" s="24" t="s">
        <v>220</v>
      </c>
      <c r="AQ567" s="39">
        <f ca="1">OFFSET(공차방식!R$5,COUNTIF(공차방식!R$6:R$50,"&lt;"&amp;AD567)+1,0)</f>
        <v>355</v>
      </c>
    </row>
    <row r="568" spans="2:43" ht="15" x14ac:dyDescent="0.3">
      <c r="B568" s="76" t="str">
        <f t="shared" si="64"/>
        <v>M80×3</v>
      </c>
      <c r="C568" s="77" t="s">
        <v>212</v>
      </c>
      <c r="D568" s="77" t="s">
        <v>221</v>
      </c>
      <c r="E568" s="74" t="s">
        <v>0</v>
      </c>
      <c r="F568" s="75">
        <v>80</v>
      </c>
      <c r="G568" s="75">
        <v>3</v>
      </c>
      <c r="H568" s="74" t="s">
        <v>133</v>
      </c>
      <c r="I568" s="87" t="s">
        <v>416</v>
      </c>
      <c r="J568" s="75" t="s">
        <v>315</v>
      </c>
      <c r="K568" s="58" t="s">
        <v>491</v>
      </c>
      <c r="L568" s="75">
        <v>80</v>
      </c>
      <c r="M568" s="75">
        <v>3</v>
      </c>
      <c r="N568" s="74">
        <v>60</v>
      </c>
      <c r="O568" s="101">
        <f t="array" ref="O568">IFERROR(INDEX($AD$11:$AO$1485,MATCH($B568&amp;$I568,$Z$11:$Z$1485&amp;$AG$11:$AG$1485,0),MATCH($C568,$AD$9:$AO$9,0)),"-")</f>
        <v>80</v>
      </c>
      <c r="P568" s="75">
        <v>42</v>
      </c>
      <c r="Q568" s="75">
        <v>6</v>
      </c>
      <c r="R568" s="101">
        <f t="array" ref="R568">IFERROR(INDEX($AD$11:$AO$1485,MATCH($B568&amp;$I568,$Z$11:$Z$1485&amp;$AG$11:$AG$1485,0),MATCH($D568,$AD$9:$AO$9,0)),"-")</f>
        <v>78.051400000000001</v>
      </c>
      <c r="S568" s="75">
        <v>33</v>
      </c>
      <c r="T568" s="75">
        <v>15</v>
      </c>
      <c r="U568" s="75">
        <v>5</v>
      </c>
      <c r="V568" s="75">
        <v>9</v>
      </c>
      <c r="W568" s="50">
        <f t="shared" si="66"/>
        <v>36</v>
      </c>
      <c r="X568" s="50">
        <f t="shared" si="67"/>
        <v>18</v>
      </c>
      <c r="Z568" s="23" t="str">
        <f t="shared" si="65"/>
        <v>M255×4</v>
      </c>
      <c r="AA568" s="24" t="s">
        <v>135</v>
      </c>
      <c r="AB568" s="24"/>
      <c r="AC568" s="24"/>
      <c r="AD568" s="23">
        <v>255</v>
      </c>
      <c r="AE568" s="23">
        <v>4</v>
      </c>
      <c r="AF568" s="24">
        <v>60</v>
      </c>
      <c r="AG568" s="29" t="s">
        <v>209</v>
      </c>
      <c r="AH568" s="29">
        <f>INDEX(공차방식!$C$6:$D$29,MATCH(AE568,공차방식!$B$6:$B$29,0),MATCH(RIGHT(AG568,1),공차방식!$C$5:$D$5,0))/1000</f>
        <v>0</v>
      </c>
      <c r="AI568" s="24">
        <f t="shared" ca="1" si="68"/>
        <v>252.77690000000001</v>
      </c>
      <c r="AJ568" s="24">
        <f t="shared" si="69"/>
        <v>252.40190000000001</v>
      </c>
      <c r="AK568" s="24">
        <f t="array" aca="1" ref="AK568" ca="1">ROUND(INDEX(공차방식!T$6:X$50,MATCH(AQ568&amp;AE568,공차방식!R$6:R$50&amp;공차방식!S$6:S$50,0),MATCH(VALUE(LEFT(AG568,1)),공차방식!T$5:X$5,0))/1000,4)</f>
        <v>0.375</v>
      </c>
      <c r="AL568" s="24">
        <f t="shared" si="70"/>
        <v>251.26990000000001</v>
      </c>
      <c r="AM568" s="24">
        <f t="shared" si="71"/>
        <v>250.66990000000001</v>
      </c>
      <c r="AN568" s="24">
        <f t="array" ref="AN568">ROUND(INDEX(공차방식!H$6:L$29,MATCH(AE568,공차방식!B$6:B$29,0),MATCH(VALUE(LEFT(AG568,1)),공차방식!H$5:L$5,0))/1000,4)</f>
        <v>0.6</v>
      </c>
      <c r="AO568" s="24" t="s">
        <v>220</v>
      </c>
      <c r="AQ568" s="39">
        <f ca="1">OFFSET(공차방식!R$5,COUNTIF(공차방식!R$6:R$50,"&lt;"&amp;AD568)+1,0)</f>
        <v>355</v>
      </c>
    </row>
    <row r="569" spans="2:43" ht="15" x14ac:dyDescent="0.3">
      <c r="B569" s="76" t="str">
        <f t="shared" si="64"/>
        <v>M80×2</v>
      </c>
      <c r="C569" s="77" t="s">
        <v>212</v>
      </c>
      <c r="D569" s="77" t="s">
        <v>221</v>
      </c>
      <c r="E569" s="74" t="s">
        <v>0</v>
      </c>
      <c r="F569" s="75">
        <v>80</v>
      </c>
      <c r="G569" s="75">
        <v>2</v>
      </c>
      <c r="H569" s="74" t="s">
        <v>133</v>
      </c>
      <c r="I569" s="87" t="s">
        <v>416</v>
      </c>
      <c r="J569" s="75" t="s">
        <v>315</v>
      </c>
      <c r="K569" s="58" t="s">
        <v>491</v>
      </c>
      <c r="L569" s="75">
        <v>80</v>
      </c>
      <c r="M569" s="75">
        <v>2</v>
      </c>
      <c r="N569" s="74">
        <v>60</v>
      </c>
      <c r="O569" s="101">
        <f t="array" ref="O569">IFERROR(INDEX($AD$11:$AO$1485,MATCH($B569&amp;$I569,$Z$11:$Z$1485&amp;$AG$11:$AG$1485,0),MATCH($C569,$AD$9:$AO$9,0)),"-")</f>
        <v>80</v>
      </c>
      <c r="P569" s="75">
        <v>30</v>
      </c>
      <c r="Q569" s="75">
        <v>2</v>
      </c>
      <c r="R569" s="101">
        <f t="array" ref="R569">IFERROR(INDEX($AD$11:$AO$1485,MATCH($B569&amp;$I569,$Z$11:$Z$1485&amp;$AG$11:$AG$1485,0),MATCH($D569,$AD$9:$AO$9,0)),"-")</f>
        <v>78.700999999999993</v>
      </c>
      <c r="S569" s="75">
        <v>23</v>
      </c>
      <c r="T569" s="75">
        <v>9</v>
      </c>
      <c r="U569" s="75">
        <v>5</v>
      </c>
      <c r="V569" s="75">
        <v>10</v>
      </c>
      <c r="W569" s="50">
        <f t="shared" si="66"/>
        <v>28</v>
      </c>
      <c r="X569" s="50">
        <f t="shared" si="67"/>
        <v>14</v>
      </c>
      <c r="Z569" s="23" t="str">
        <f t="shared" si="65"/>
        <v>M260×6</v>
      </c>
      <c r="AA569" s="24" t="s">
        <v>135</v>
      </c>
      <c r="AB569" s="24"/>
      <c r="AC569" s="24"/>
      <c r="AD569" s="23">
        <v>260</v>
      </c>
      <c r="AE569" s="23">
        <v>6</v>
      </c>
      <c r="AF569" s="24">
        <v>60</v>
      </c>
      <c r="AG569" s="29" t="s">
        <v>209</v>
      </c>
      <c r="AH569" s="29">
        <f>INDEX(공차방식!$C$6:$D$29,MATCH(AE569,공차방식!$B$6:$B$29,0),MATCH(RIGHT(AG569,1),공차방식!$C$5:$D$5,0))/1000</f>
        <v>0</v>
      </c>
      <c r="AI569" s="24">
        <f t="shared" ca="1" si="68"/>
        <v>256.52789999999999</v>
      </c>
      <c r="AJ569" s="24">
        <f t="shared" si="69"/>
        <v>256.10289999999998</v>
      </c>
      <c r="AK569" s="24">
        <f t="array" aca="1" ref="AK569" ca="1">ROUND(INDEX(공차방식!T$6:X$50,MATCH(AQ569&amp;AE569,공차방식!R$6:R$50&amp;공차방식!S$6:S$50,0),MATCH(VALUE(LEFT(AG569,1)),공차방식!T$5:X$5,0))/1000,4)</f>
        <v>0.42499999999999999</v>
      </c>
      <c r="AL569" s="24">
        <f t="shared" si="70"/>
        <v>254.3048</v>
      </c>
      <c r="AM569" s="24">
        <f t="shared" si="71"/>
        <v>253.50479999999999</v>
      </c>
      <c r="AN569" s="24">
        <f t="array" ref="AN569">ROUND(INDEX(공차방식!H$6:L$29,MATCH(AE569,공차방식!B$6:B$29,0),MATCH(VALUE(LEFT(AG569,1)),공차방식!H$5:L$5,0))/1000,4)</f>
        <v>0.8</v>
      </c>
      <c r="AO569" s="24" t="s">
        <v>220</v>
      </c>
      <c r="AQ569" s="39">
        <f ca="1">OFFSET(공차방식!R$5,COUNTIF(공차방식!R$6:R$50,"&lt;"&amp;AD569)+1,0)</f>
        <v>355</v>
      </c>
    </row>
    <row r="570" spans="2:43" ht="15" x14ac:dyDescent="0.3">
      <c r="B570" s="76" t="str">
        <f t="shared" si="64"/>
        <v>M80×1.5</v>
      </c>
      <c r="C570" s="77" t="s">
        <v>212</v>
      </c>
      <c r="D570" s="77" t="s">
        <v>221</v>
      </c>
      <c r="E570" s="74" t="s">
        <v>0</v>
      </c>
      <c r="F570" s="75">
        <v>80</v>
      </c>
      <c r="G570" s="75">
        <v>1.5</v>
      </c>
      <c r="H570" s="74" t="s">
        <v>133</v>
      </c>
      <c r="I570" s="87" t="s">
        <v>416</v>
      </c>
      <c r="J570" s="75" t="s">
        <v>315</v>
      </c>
      <c r="K570" s="58" t="s">
        <v>491</v>
      </c>
      <c r="L570" s="75">
        <v>80</v>
      </c>
      <c r="M570" s="75">
        <v>1.5</v>
      </c>
      <c r="N570" s="74">
        <v>60</v>
      </c>
      <c r="O570" s="101">
        <f t="array" ref="O570">IFERROR(INDEX($AD$11:$AO$1485,MATCH($B570&amp;$I570,$Z$11:$Z$1485&amp;$AG$11:$AG$1485,0),MATCH($C570,$AD$9:$AO$9,0)),"-")</f>
        <v>80</v>
      </c>
      <c r="P570" s="75">
        <v>30</v>
      </c>
      <c r="Q570" s="75">
        <v>2</v>
      </c>
      <c r="R570" s="101">
        <f t="array" ref="R570">IFERROR(INDEX($AD$11:$AO$1485,MATCH($B570&amp;$I570,$Z$11:$Z$1485&amp;$AG$11:$AG$1485,0),MATCH($D570,$AD$9:$AO$9,0)),"-")</f>
        <v>79.025700000000001</v>
      </c>
      <c r="S570" s="75">
        <v>23</v>
      </c>
      <c r="T570" s="75">
        <v>9</v>
      </c>
      <c r="U570" s="75">
        <v>5</v>
      </c>
      <c r="V570" s="75">
        <v>12</v>
      </c>
      <c r="W570" s="50">
        <f t="shared" si="66"/>
        <v>28</v>
      </c>
      <c r="X570" s="50">
        <f t="shared" si="67"/>
        <v>14</v>
      </c>
      <c r="Z570" s="23" t="str">
        <f t="shared" si="65"/>
        <v>M260×4</v>
      </c>
      <c r="AA570" s="24" t="s">
        <v>135</v>
      </c>
      <c r="AB570" s="24"/>
      <c r="AC570" s="24"/>
      <c r="AD570" s="23">
        <v>260</v>
      </c>
      <c r="AE570" s="23">
        <v>4</v>
      </c>
      <c r="AF570" s="24">
        <v>60</v>
      </c>
      <c r="AG570" s="29" t="s">
        <v>209</v>
      </c>
      <c r="AH570" s="29">
        <f>INDEX(공차방식!$C$6:$D$29,MATCH(AE570,공차방식!$B$6:$B$29,0),MATCH(RIGHT(AG570,1),공차방식!$C$5:$D$5,0))/1000</f>
        <v>0</v>
      </c>
      <c r="AI570" s="24">
        <f t="shared" ca="1" si="68"/>
        <v>257.77690000000001</v>
      </c>
      <c r="AJ570" s="24">
        <f t="shared" si="69"/>
        <v>257.40190000000001</v>
      </c>
      <c r="AK570" s="24">
        <f t="array" aca="1" ref="AK570" ca="1">ROUND(INDEX(공차방식!T$6:X$50,MATCH(AQ570&amp;AE570,공차방식!R$6:R$50&amp;공차방식!S$6:S$50,0),MATCH(VALUE(LEFT(AG570,1)),공차방식!T$5:X$5,0))/1000,4)</f>
        <v>0.375</v>
      </c>
      <c r="AL570" s="24">
        <f t="shared" si="70"/>
        <v>256.26990000000001</v>
      </c>
      <c r="AM570" s="24">
        <f t="shared" si="71"/>
        <v>255.66990000000001</v>
      </c>
      <c r="AN570" s="24">
        <f t="array" ref="AN570">ROUND(INDEX(공차방식!H$6:L$29,MATCH(AE570,공차방식!B$6:B$29,0),MATCH(VALUE(LEFT(AG570,1)),공차방식!H$5:L$5,0))/1000,4)</f>
        <v>0.6</v>
      </c>
      <c r="AO570" s="24" t="s">
        <v>220</v>
      </c>
      <c r="AQ570" s="39">
        <f ca="1">OFFSET(공차방식!R$5,COUNTIF(공차방식!R$6:R$50,"&lt;"&amp;AD570)+1,0)</f>
        <v>355</v>
      </c>
    </row>
    <row r="571" spans="2:43" ht="15" x14ac:dyDescent="0.3">
      <c r="B571" s="76" t="str">
        <f t="shared" si="64"/>
        <v>M82×2</v>
      </c>
      <c r="C571" s="77" t="s">
        <v>212</v>
      </c>
      <c r="D571" s="77" t="s">
        <v>221</v>
      </c>
      <c r="E571" s="74" t="s">
        <v>0</v>
      </c>
      <c r="F571" s="75">
        <v>82</v>
      </c>
      <c r="G571" s="75">
        <v>2</v>
      </c>
      <c r="H571" s="74" t="s">
        <v>133</v>
      </c>
      <c r="I571" s="87" t="s">
        <v>416</v>
      </c>
      <c r="J571" s="75" t="s">
        <v>315</v>
      </c>
      <c r="K571" s="58" t="s">
        <v>491</v>
      </c>
      <c r="L571" s="75">
        <v>82</v>
      </c>
      <c r="M571" s="75">
        <v>2</v>
      </c>
      <c r="N571" s="74">
        <v>60</v>
      </c>
      <c r="O571" s="101">
        <f t="array" ref="O571">IFERROR(INDEX($AD$11:$AO$1485,MATCH($B571&amp;$I571,$Z$11:$Z$1485&amp;$AG$11:$AG$1485,0),MATCH($C571,$AD$9:$AO$9,0)),"-")</f>
        <v>82</v>
      </c>
      <c r="P571" s="75">
        <v>30</v>
      </c>
      <c r="Q571" s="75">
        <v>2</v>
      </c>
      <c r="R571" s="101">
        <f t="array" ref="R571">IFERROR(INDEX($AD$11:$AO$1485,MATCH($B571&amp;$I571,$Z$11:$Z$1485&amp;$AG$11:$AG$1485,0),MATCH($D571,$AD$9:$AO$9,0)),"-")</f>
        <v>80.700999999999993</v>
      </c>
      <c r="S571" s="75">
        <v>23</v>
      </c>
      <c r="T571" s="75">
        <v>9</v>
      </c>
      <c r="U571" s="75">
        <v>5</v>
      </c>
      <c r="V571" s="75">
        <v>10</v>
      </c>
      <c r="W571" s="50">
        <f t="shared" si="66"/>
        <v>28</v>
      </c>
      <c r="X571" s="50">
        <f t="shared" si="67"/>
        <v>14</v>
      </c>
      <c r="Z571" s="23" t="str">
        <f t="shared" si="65"/>
        <v>M265×6</v>
      </c>
      <c r="AA571" s="24" t="s">
        <v>135</v>
      </c>
      <c r="AB571" s="24"/>
      <c r="AC571" s="24"/>
      <c r="AD571" s="23">
        <v>265</v>
      </c>
      <c r="AE571" s="23">
        <v>6</v>
      </c>
      <c r="AF571" s="24">
        <v>60</v>
      </c>
      <c r="AG571" s="29" t="s">
        <v>209</v>
      </c>
      <c r="AH571" s="29">
        <f>INDEX(공차방식!$C$6:$D$29,MATCH(AE571,공차방식!$B$6:$B$29,0),MATCH(RIGHT(AG571,1),공차방식!$C$5:$D$5,0))/1000</f>
        <v>0</v>
      </c>
      <c r="AI571" s="24">
        <f t="shared" ca="1" si="68"/>
        <v>261.52789999999999</v>
      </c>
      <c r="AJ571" s="24">
        <f t="shared" si="69"/>
        <v>261.10289999999998</v>
      </c>
      <c r="AK571" s="24">
        <f t="array" aca="1" ref="AK571" ca="1">ROUND(INDEX(공차방식!T$6:X$50,MATCH(AQ571&amp;AE571,공차방식!R$6:R$50&amp;공차방식!S$6:S$50,0),MATCH(VALUE(LEFT(AG571,1)),공차방식!T$5:X$5,0))/1000,4)</f>
        <v>0.42499999999999999</v>
      </c>
      <c r="AL571" s="24">
        <f t="shared" si="70"/>
        <v>259.3048</v>
      </c>
      <c r="AM571" s="24">
        <f t="shared" si="71"/>
        <v>258.50479999999999</v>
      </c>
      <c r="AN571" s="24">
        <f t="array" ref="AN571">ROUND(INDEX(공차방식!H$6:L$29,MATCH(AE571,공차방식!B$6:B$29,0),MATCH(VALUE(LEFT(AG571,1)),공차방식!H$5:L$5,0))/1000,4)</f>
        <v>0.8</v>
      </c>
      <c r="AO571" s="24" t="s">
        <v>220</v>
      </c>
      <c r="AQ571" s="39">
        <f ca="1">OFFSET(공차방식!R$5,COUNTIF(공차방식!R$6:R$50,"&lt;"&amp;AD571)+1,0)</f>
        <v>355</v>
      </c>
    </row>
    <row r="572" spans="2:43" ht="15" x14ac:dyDescent="0.3">
      <c r="B572" s="76" t="str">
        <f t="shared" si="64"/>
        <v>M85×6</v>
      </c>
      <c r="C572" s="77" t="s">
        <v>212</v>
      </c>
      <c r="D572" s="77" t="s">
        <v>221</v>
      </c>
      <c r="E572" s="74" t="s">
        <v>0</v>
      </c>
      <c r="F572" s="75">
        <v>85</v>
      </c>
      <c r="G572" s="75">
        <v>6</v>
      </c>
      <c r="H572" s="74" t="s">
        <v>133</v>
      </c>
      <c r="I572" s="87" t="s">
        <v>416</v>
      </c>
      <c r="J572" s="75" t="s">
        <v>315</v>
      </c>
      <c r="K572" s="58" t="s">
        <v>491</v>
      </c>
      <c r="L572" s="75">
        <v>85</v>
      </c>
      <c r="M572" s="75">
        <v>6</v>
      </c>
      <c r="N572" s="74">
        <v>60</v>
      </c>
      <c r="O572" s="101">
        <f t="array" ref="O572">IFERROR(INDEX($AD$11:$AO$1485,MATCH($B572&amp;$I572,$Z$11:$Z$1485&amp;$AG$11:$AG$1485,0),MATCH($C572,$AD$9:$AO$9,0)),"-")</f>
        <v>85</v>
      </c>
      <c r="P572" s="75">
        <v>42</v>
      </c>
      <c r="Q572" s="75">
        <v>6</v>
      </c>
      <c r="R572" s="101">
        <f t="array" ref="R572">IFERROR(INDEX($AD$11:$AO$1485,MATCH($B572&amp;$I572,$Z$11:$Z$1485&amp;$AG$11:$AG$1485,0),MATCH($D572,$AD$9:$AO$9,0)),"-")</f>
        <v>81.102900000000005</v>
      </c>
      <c r="S572" s="75">
        <v>33</v>
      </c>
      <c r="T572" s="75">
        <v>15</v>
      </c>
      <c r="U572" s="75">
        <v>6</v>
      </c>
      <c r="V572" s="75">
        <v>8</v>
      </c>
      <c r="W572" s="50">
        <f t="shared" si="66"/>
        <v>36</v>
      </c>
      <c r="X572" s="50">
        <f t="shared" si="67"/>
        <v>18</v>
      </c>
      <c r="Z572" s="23" t="str">
        <f t="shared" si="65"/>
        <v>M265×4</v>
      </c>
      <c r="AA572" s="24" t="s">
        <v>135</v>
      </c>
      <c r="AB572" s="24"/>
      <c r="AC572" s="24"/>
      <c r="AD572" s="23">
        <v>265</v>
      </c>
      <c r="AE572" s="23">
        <v>4</v>
      </c>
      <c r="AF572" s="24">
        <v>60</v>
      </c>
      <c r="AG572" s="29" t="s">
        <v>209</v>
      </c>
      <c r="AH572" s="29">
        <f>INDEX(공차방식!$C$6:$D$29,MATCH(AE572,공차방식!$B$6:$B$29,0),MATCH(RIGHT(AG572,1),공차방식!$C$5:$D$5,0))/1000</f>
        <v>0</v>
      </c>
      <c r="AI572" s="24">
        <f t="shared" ca="1" si="68"/>
        <v>262.77690000000001</v>
      </c>
      <c r="AJ572" s="24">
        <f t="shared" si="69"/>
        <v>262.40190000000001</v>
      </c>
      <c r="AK572" s="24">
        <f t="array" aca="1" ref="AK572" ca="1">ROUND(INDEX(공차방식!T$6:X$50,MATCH(AQ572&amp;AE572,공차방식!R$6:R$50&amp;공차방식!S$6:S$50,0),MATCH(VALUE(LEFT(AG572,1)),공차방식!T$5:X$5,0))/1000,4)</f>
        <v>0.375</v>
      </c>
      <c r="AL572" s="24">
        <f t="shared" si="70"/>
        <v>261.26990000000001</v>
      </c>
      <c r="AM572" s="24">
        <f t="shared" si="71"/>
        <v>260.66989999999998</v>
      </c>
      <c r="AN572" s="24">
        <f t="array" ref="AN572">ROUND(INDEX(공차방식!H$6:L$29,MATCH(AE572,공차방식!B$6:B$29,0),MATCH(VALUE(LEFT(AG572,1)),공차방식!H$5:L$5,0))/1000,4)</f>
        <v>0.6</v>
      </c>
      <c r="AO572" s="24" t="s">
        <v>220</v>
      </c>
      <c r="AQ572" s="39">
        <f ca="1">OFFSET(공차방식!R$5,COUNTIF(공차방식!R$6:R$50,"&lt;"&amp;AD572)+1,0)</f>
        <v>355</v>
      </c>
    </row>
    <row r="573" spans="2:43" ht="15" x14ac:dyDescent="0.3">
      <c r="B573" s="76" t="str">
        <f t="shared" si="64"/>
        <v>M85×4</v>
      </c>
      <c r="C573" s="77" t="s">
        <v>212</v>
      </c>
      <c r="D573" s="77" t="s">
        <v>221</v>
      </c>
      <c r="E573" s="74" t="s">
        <v>0</v>
      </c>
      <c r="F573" s="75">
        <v>85</v>
      </c>
      <c r="G573" s="75">
        <v>4</v>
      </c>
      <c r="H573" s="74" t="s">
        <v>133</v>
      </c>
      <c r="I573" s="87" t="s">
        <v>416</v>
      </c>
      <c r="J573" s="75" t="s">
        <v>315</v>
      </c>
      <c r="K573" s="58" t="s">
        <v>491</v>
      </c>
      <c r="L573" s="75">
        <v>85</v>
      </c>
      <c r="M573" s="75">
        <v>4</v>
      </c>
      <c r="N573" s="74">
        <v>60</v>
      </c>
      <c r="O573" s="101">
        <f t="array" ref="O573">IFERROR(INDEX($AD$11:$AO$1485,MATCH($B573&amp;$I573,$Z$11:$Z$1485&amp;$AG$11:$AG$1485,0),MATCH($C573,$AD$9:$AO$9,0)),"-")</f>
        <v>85</v>
      </c>
      <c r="P573" s="75">
        <v>42</v>
      </c>
      <c r="Q573" s="75">
        <v>6</v>
      </c>
      <c r="R573" s="101">
        <f t="array" ref="R573">IFERROR(INDEX($AD$11:$AO$1485,MATCH($B573&amp;$I573,$Z$11:$Z$1485&amp;$AG$11:$AG$1485,0),MATCH($D573,$AD$9:$AO$9,0)),"-")</f>
        <v>82.401899999999998</v>
      </c>
      <c r="S573" s="75">
        <v>33</v>
      </c>
      <c r="T573" s="75">
        <v>15</v>
      </c>
      <c r="U573" s="75">
        <v>6</v>
      </c>
      <c r="V573" s="75">
        <v>8</v>
      </c>
      <c r="W573" s="50">
        <f t="shared" si="66"/>
        <v>36</v>
      </c>
      <c r="X573" s="50">
        <f t="shared" si="67"/>
        <v>18</v>
      </c>
      <c r="Z573" s="23" t="str">
        <f t="shared" si="65"/>
        <v>M270×6</v>
      </c>
      <c r="AA573" s="24" t="s">
        <v>135</v>
      </c>
      <c r="AB573" s="24"/>
      <c r="AC573" s="24"/>
      <c r="AD573" s="23">
        <v>270</v>
      </c>
      <c r="AE573" s="23">
        <v>6</v>
      </c>
      <c r="AF573" s="24">
        <v>60</v>
      </c>
      <c r="AG573" s="29" t="s">
        <v>209</v>
      </c>
      <c r="AH573" s="29">
        <f>INDEX(공차방식!$C$6:$D$29,MATCH(AE573,공차방식!$B$6:$B$29,0),MATCH(RIGHT(AG573,1),공차방식!$C$5:$D$5,0))/1000</f>
        <v>0</v>
      </c>
      <c r="AI573" s="24">
        <f t="shared" ca="1" si="68"/>
        <v>266.52789999999999</v>
      </c>
      <c r="AJ573" s="24">
        <f t="shared" si="69"/>
        <v>266.10289999999998</v>
      </c>
      <c r="AK573" s="24">
        <f t="array" aca="1" ref="AK573" ca="1">ROUND(INDEX(공차방식!T$6:X$50,MATCH(AQ573&amp;AE573,공차방식!R$6:R$50&amp;공차방식!S$6:S$50,0),MATCH(VALUE(LEFT(AG573,1)),공차방식!T$5:X$5,0))/1000,4)</f>
        <v>0.42499999999999999</v>
      </c>
      <c r="AL573" s="24">
        <f t="shared" si="70"/>
        <v>264.3048</v>
      </c>
      <c r="AM573" s="24">
        <f t="shared" si="71"/>
        <v>263.50479999999999</v>
      </c>
      <c r="AN573" s="24">
        <f t="array" ref="AN573">ROUND(INDEX(공차방식!H$6:L$29,MATCH(AE573,공차방식!B$6:B$29,0),MATCH(VALUE(LEFT(AG573,1)),공차방식!H$5:L$5,0))/1000,4)</f>
        <v>0.8</v>
      </c>
      <c r="AO573" s="24" t="s">
        <v>220</v>
      </c>
      <c r="AQ573" s="39">
        <f ca="1">OFFSET(공차방식!R$5,COUNTIF(공차방식!R$6:R$50,"&lt;"&amp;AD573)+1,0)</f>
        <v>355</v>
      </c>
    </row>
    <row r="574" spans="2:43" ht="15" x14ac:dyDescent="0.3">
      <c r="B574" s="76" t="str">
        <f t="shared" si="64"/>
        <v>M85×3</v>
      </c>
      <c r="C574" s="77" t="s">
        <v>212</v>
      </c>
      <c r="D574" s="77" t="s">
        <v>221</v>
      </c>
      <c r="E574" s="74" t="s">
        <v>0</v>
      </c>
      <c r="F574" s="75">
        <v>85</v>
      </c>
      <c r="G574" s="75">
        <v>3</v>
      </c>
      <c r="H574" s="74" t="s">
        <v>133</v>
      </c>
      <c r="I574" s="87" t="s">
        <v>416</v>
      </c>
      <c r="J574" s="75" t="s">
        <v>315</v>
      </c>
      <c r="K574" s="58" t="s">
        <v>491</v>
      </c>
      <c r="L574" s="75">
        <v>85</v>
      </c>
      <c r="M574" s="75">
        <v>3</v>
      </c>
      <c r="N574" s="74">
        <v>60</v>
      </c>
      <c r="O574" s="101">
        <f t="array" ref="O574">IFERROR(INDEX($AD$11:$AO$1485,MATCH($B574&amp;$I574,$Z$11:$Z$1485&amp;$AG$11:$AG$1485,0),MATCH($C574,$AD$9:$AO$9,0)),"-")</f>
        <v>85</v>
      </c>
      <c r="P574" s="75">
        <v>42</v>
      </c>
      <c r="Q574" s="75">
        <v>6</v>
      </c>
      <c r="R574" s="101">
        <f t="array" ref="R574">IFERROR(INDEX($AD$11:$AO$1485,MATCH($B574&amp;$I574,$Z$11:$Z$1485&amp;$AG$11:$AG$1485,0),MATCH($D574,$AD$9:$AO$9,0)),"-")</f>
        <v>83.051400000000001</v>
      </c>
      <c r="S574" s="75">
        <v>33</v>
      </c>
      <c r="T574" s="75">
        <v>15</v>
      </c>
      <c r="U574" s="75">
        <v>5</v>
      </c>
      <c r="V574" s="75">
        <v>9</v>
      </c>
      <c r="W574" s="50">
        <f t="shared" si="66"/>
        <v>36</v>
      </c>
      <c r="X574" s="50">
        <f t="shared" si="67"/>
        <v>18</v>
      </c>
      <c r="Z574" s="23" t="str">
        <f t="shared" si="65"/>
        <v>M270×4</v>
      </c>
      <c r="AA574" s="24" t="s">
        <v>135</v>
      </c>
      <c r="AB574" s="24"/>
      <c r="AC574" s="24"/>
      <c r="AD574" s="23">
        <v>270</v>
      </c>
      <c r="AE574" s="23">
        <v>4</v>
      </c>
      <c r="AF574" s="24">
        <v>60</v>
      </c>
      <c r="AG574" s="29" t="s">
        <v>209</v>
      </c>
      <c r="AH574" s="29">
        <f>INDEX(공차방식!$C$6:$D$29,MATCH(AE574,공차방식!$B$6:$B$29,0),MATCH(RIGHT(AG574,1),공차방식!$C$5:$D$5,0))/1000</f>
        <v>0</v>
      </c>
      <c r="AI574" s="24">
        <f t="shared" ca="1" si="68"/>
        <v>267.77690000000001</v>
      </c>
      <c r="AJ574" s="24">
        <f t="shared" si="69"/>
        <v>267.40190000000001</v>
      </c>
      <c r="AK574" s="24">
        <f t="array" aca="1" ref="AK574" ca="1">ROUND(INDEX(공차방식!T$6:X$50,MATCH(AQ574&amp;AE574,공차방식!R$6:R$50&amp;공차방식!S$6:S$50,0),MATCH(VALUE(LEFT(AG574,1)),공차방식!T$5:X$5,0))/1000,4)</f>
        <v>0.375</v>
      </c>
      <c r="AL574" s="24">
        <f t="shared" si="70"/>
        <v>266.26990000000001</v>
      </c>
      <c r="AM574" s="24">
        <f t="shared" si="71"/>
        <v>265.66989999999998</v>
      </c>
      <c r="AN574" s="24">
        <f t="array" ref="AN574">ROUND(INDEX(공차방식!H$6:L$29,MATCH(AE574,공차방식!B$6:B$29,0),MATCH(VALUE(LEFT(AG574,1)),공차방식!H$5:L$5,0))/1000,4)</f>
        <v>0.6</v>
      </c>
      <c r="AO574" s="24" t="s">
        <v>220</v>
      </c>
      <c r="AQ574" s="39">
        <f ca="1">OFFSET(공차방식!R$5,COUNTIF(공차방식!R$6:R$50,"&lt;"&amp;AD574)+1,0)</f>
        <v>355</v>
      </c>
    </row>
    <row r="575" spans="2:43" ht="15" x14ac:dyDescent="0.3">
      <c r="B575" s="76" t="str">
        <f t="shared" si="64"/>
        <v>M85×2</v>
      </c>
      <c r="C575" s="77" t="s">
        <v>212</v>
      </c>
      <c r="D575" s="77" t="s">
        <v>221</v>
      </c>
      <c r="E575" s="74" t="s">
        <v>0</v>
      </c>
      <c r="F575" s="75">
        <v>85</v>
      </c>
      <c r="G575" s="75">
        <v>2</v>
      </c>
      <c r="H575" s="74" t="s">
        <v>133</v>
      </c>
      <c r="I575" s="87" t="s">
        <v>416</v>
      </c>
      <c r="J575" s="75" t="s">
        <v>315</v>
      </c>
      <c r="K575" s="58" t="s">
        <v>491</v>
      </c>
      <c r="L575" s="75">
        <v>85</v>
      </c>
      <c r="M575" s="75">
        <v>2</v>
      </c>
      <c r="N575" s="74">
        <v>60</v>
      </c>
      <c r="O575" s="101">
        <f t="array" ref="O575">IFERROR(INDEX($AD$11:$AO$1485,MATCH($B575&amp;$I575,$Z$11:$Z$1485&amp;$AG$11:$AG$1485,0),MATCH($C575,$AD$9:$AO$9,0)),"-")</f>
        <v>85</v>
      </c>
      <c r="P575" s="75">
        <v>30</v>
      </c>
      <c r="Q575" s="75">
        <v>2</v>
      </c>
      <c r="R575" s="101">
        <f t="array" ref="R575">IFERROR(INDEX($AD$11:$AO$1485,MATCH($B575&amp;$I575,$Z$11:$Z$1485&amp;$AG$11:$AG$1485,0),MATCH($D575,$AD$9:$AO$9,0)),"-")</f>
        <v>83.700999999999993</v>
      </c>
      <c r="S575" s="75">
        <v>23</v>
      </c>
      <c r="T575" s="75">
        <v>9</v>
      </c>
      <c r="U575" s="75">
        <v>5</v>
      </c>
      <c r="V575" s="75">
        <v>10</v>
      </c>
      <c r="W575" s="50">
        <f t="shared" si="66"/>
        <v>28</v>
      </c>
      <c r="X575" s="50">
        <f t="shared" si="67"/>
        <v>14</v>
      </c>
      <c r="Z575" s="23" t="str">
        <f t="shared" si="65"/>
        <v>M275×6</v>
      </c>
      <c r="AA575" s="24" t="s">
        <v>135</v>
      </c>
      <c r="AB575" s="24"/>
      <c r="AC575" s="24"/>
      <c r="AD575" s="23">
        <v>275</v>
      </c>
      <c r="AE575" s="23">
        <v>6</v>
      </c>
      <c r="AF575" s="24">
        <v>60</v>
      </c>
      <c r="AG575" s="29" t="s">
        <v>209</v>
      </c>
      <c r="AH575" s="29">
        <f>INDEX(공차방식!$C$6:$D$29,MATCH(AE575,공차방식!$B$6:$B$29,0),MATCH(RIGHT(AG575,1),공차방식!$C$5:$D$5,0))/1000</f>
        <v>0</v>
      </c>
      <c r="AI575" s="24">
        <f t="shared" ca="1" si="68"/>
        <v>271.52789999999999</v>
      </c>
      <c r="AJ575" s="24">
        <f t="shared" si="69"/>
        <v>271.10289999999998</v>
      </c>
      <c r="AK575" s="24">
        <f t="array" aca="1" ref="AK575" ca="1">ROUND(INDEX(공차방식!T$6:X$50,MATCH(AQ575&amp;AE575,공차방식!R$6:R$50&amp;공차방식!S$6:S$50,0),MATCH(VALUE(LEFT(AG575,1)),공차방식!T$5:X$5,0))/1000,4)</f>
        <v>0.42499999999999999</v>
      </c>
      <c r="AL575" s="24">
        <f t="shared" si="70"/>
        <v>269.3048</v>
      </c>
      <c r="AM575" s="24">
        <f t="shared" si="71"/>
        <v>268.50479999999999</v>
      </c>
      <c r="AN575" s="24">
        <f t="array" ref="AN575">ROUND(INDEX(공차방식!H$6:L$29,MATCH(AE575,공차방식!B$6:B$29,0),MATCH(VALUE(LEFT(AG575,1)),공차방식!H$5:L$5,0))/1000,4)</f>
        <v>0.8</v>
      </c>
      <c r="AO575" s="24" t="s">
        <v>220</v>
      </c>
      <c r="AQ575" s="39">
        <f ca="1">OFFSET(공차방식!R$5,COUNTIF(공차방식!R$6:R$50,"&lt;"&amp;AD575)+1,0)</f>
        <v>355</v>
      </c>
    </row>
    <row r="576" spans="2:43" ht="15" x14ac:dyDescent="0.3">
      <c r="B576" s="76" t="str">
        <f t="shared" si="64"/>
        <v>M90×6</v>
      </c>
      <c r="C576" s="77" t="s">
        <v>212</v>
      </c>
      <c r="D576" s="77" t="s">
        <v>221</v>
      </c>
      <c r="E576" s="74" t="s">
        <v>0</v>
      </c>
      <c r="F576" s="75">
        <v>90</v>
      </c>
      <c r="G576" s="75">
        <v>6</v>
      </c>
      <c r="H576" s="74" t="s">
        <v>133</v>
      </c>
      <c r="I576" s="87" t="s">
        <v>416</v>
      </c>
      <c r="J576" s="75" t="s">
        <v>315</v>
      </c>
      <c r="K576" s="58" t="s">
        <v>491</v>
      </c>
      <c r="L576" s="75">
        <v>90</v>
      </c>
      <c r="M576" s="75">
        <v>6</v>
      </c>
      <c r="N576" s="74">
        <v>60</v>
      </c>
      <c r="O576" s="101">
        <f t="array" ref="O576">IFERROR(INDEX($AD$11:$AO$1485,MATCH($B576&amp;$I576,$Z$11:$Z$1485&amp;$AG$11:$AG$1485,0),MATCH($C576,$AD$9:$AO$9,0)),"-")</f>
        <v>90</v>
      </c>
      <c r="P576" s="75">
        <v>42</v>
      </c>
      <c r="Q576" s="75">
        <v>6</v>
      </c>
      <c r="R576" s="101">
        <f t="array" ref="R576">IFERROR(INDEX($AD$11:$AO$1485,MATCH($B576&amp;$I576,$Z$11:$Z$1485&amp;$AG$11:$AG$1485,0),MATCH($D576,$AD$9:$AO$9,0)),"-")</f>
        <v>86.102900000000005</v>
      </c>
      <c r="S576" s="75">
        <v>33</v>
      </c>
      <c r="T576" s="75">
        <v>15</v>
      </c>
      <c r="U576" s="75">
        <v>6</v>
      </c>
      <c r="V576" s="75">
        <v>8</v>
      </c>
      <c r="W576" s="50">
        <f t="shared" si="66"/>
        <v>36</v>
      </c>
      <c r="X576" s="50">
        <f t="shared" si="67"/>
        <v>18</v>
      </c>
      <c r="Z576" s="23" t="str">
        <f t="shared" si="65"/>
        <v>M275×4</v>
      </c>
      <c r="AA576" s="24" t="s">
        <v>135</v>
      </c>
      <c r="AB576" s="24"/>
      <c r="AC576" s="24"/>
      <c r="AD576" s="23">
        <v>275</v>
      </c>
      <c r="AE576" s="23">
        <v>4</v>
      </c>
      <c r="AF576" s="24">
        <v>60</v>
      </c>
      <c r="AG576" s="29" t="s">
        <v>209</v>
      </c>
      <c r="AH576" s="29">
        <f>INDEX(공차방식!$C$6:$D$29,MATCH(AE576,공차방식!$B$6:$B$29,0),MATCH(RIGHT(AG576,1),공차방식!$C$5:$D$5,0))/1000</f>
        <v>0</v>
      </c>
      <c r="AI576" s="24">
        <f t="shared" ca="1" si="68"/>
        <v>272.77690000000001</v>
      </c>
      <c r="AJ576" s="24">
        <f t="shared" si="69"/>
        <v>272.40190000000001</v>
      </c>
      <c r="AK576" s="24">
        <f t="array" aca="1" ref="AK576" ca="1">ROUND(INDEX(공차방식!T$6:X$50,MATCH(AQ576&amp;AE576,공차방식!R$6:R$50&amp;공차방식!S$6:S$50,0),MATCH(VALUE(LEFT(AG576,1)),공차방식!T$5:X$5,0))/1000,4)</f>
        <v>0.375</v>
      </c>
      <c r="AL576" s="24">
        <f t="shared" si="70"/>
        <v>271.26990000000001</v>
      </c>
      <c r="AM576" s="24">
        <f t="shared" si="71"/>
        <v>270.66989999999998</v>
      </c>
      <c r="AN576" s="24">
        <f t="array" ref="AN576">ROUND(INDEX(공차방식!H$6:L$29,MATCH(AE576,공차방식!B$6:B$29,0),MATCH(VALUE(LEFT(AG576,1)),공차방식!H$5:L$5,0))/1000,4)</f>
        <v>0.6</v>
      </c>
      <c r="AO576" s="24" t="s">
        <v>220</v>
      </c>
      <c r="AQ576" s="39">
        <f ca="1">OFFSET(공차방식!R$5,COUNTIF(공차방식!R$6:R$50,"&lt;"&amp;AD576)+1,0)</f>
        <v>355</v>
      </c>
    </row>
    <row r="577" spans="2:43" ht="15" x14ac:dyDescent="0.3">
      <c r="B577" s="76" t="str">
        <f t="shared" si="64"/>
        <v>M90×4</v>
      </c>
      <c r="C577" s="77" t="s">
        <v>212</v>
      </c>
      <c r="D577" s="77" t="s">
        <v>221</v>
      </c>
      <c r="E577" s="74" t="s">
        <v>0</v>
      </c>
      <c r="F577" s="75">
        <v>90</v>
      </c>
      <c r="G577" s="75">
        <v>4</v>
      </c>
      <c r="H577" s="74" t="s">
        <v>133</v>
      </c>
      <c r="I577" s="87" t="s">
        <v>416</v>
      </c>
      <c r="J577" s="75" t="s">
        <v>315</v>
      </c>
      <c r="K577" s="58" t="s">
        <v>491</v>
      </c>
      <c r="L577" s="75">
        <v>90</v>
      </c>
      <c r="M577" s="75">
        <v>4</v>
      </c>
      <c r="N577" s="74">
        <v>60</v>
      </c>
      <c r="O577" s="101">
        <f t="array" ref="O577">IFERROR(INDEX($AD$11:$AO$1485,MATCH($B577&amp;$I577,$Z$11:$Z$1485&amp;$AG$11:$AG$1485,0),MATCH($C577,$AD$9:$AO$9,0)),"-")</f>
        <v>90</v>
      </c>
      <c r="P577" s="75">
        <v>42</v>
      </c>
      <c r="Q577" s="75">
        <v>6</v>
      </c>
      <c r="R577" s="101">
        <f t="array" ref="R577">IFERROR(INDEX($AD$11:$AO$1485,MATCH($B577&amp;$I577,$Z$11:$Z$1485&amp;$AG$11:$AG$1485,0),MATCH($D577,$AD$9:$AO$9,0)),"-")</f>
        <v>87.401899999999998</v>
      </c>
      <c r="S577" s="75">
        <v>33</v>
      </c>
      <c r="T577" s="75">
        <v>15</v>
      </c>
      <c r="U577" s="75">
        <v>6</v>
      </c>
      <c r="V577" s="75">
        <v>8</v>
      </c>
      <c r="W577" s="50">
        <f t="shared" si="66"/>
        <v>36</v>
      </c>
      <c r="X577" s="50">
        <f t="shared" si="67"/>
        <v>18</v>
      </c>
      <c r="Z577" s="23" t="str">
        <f t="shared" si="65"/>
        <v>M280×6</v>
      </c>
      <c r="AA577" s="24" t="s">
        <v>135</v>
      </c>
      <c r="AB577" s="24"/>
      <c r="AC577" s="24"/>
      <c r="AD577" s="23">
        <v>280</v>
      </c>
      <c r="AE577" s="23">
        <v>6</v>
      </c>
      <c r="AF577" s="24">
        <v>60</v>
      </c>
      <c r="AG577" s="29" t="s">
        <v>209</v>
      </c>
      <c r="AH577" s="29">
        <f>INDEX(공차방식!$C$6:$D$29,MATCH(AE577,공차방식!$B$6:$B$29,0),MATCH(RIGHT(AG577,1),공차방식!$C$5:$D$5,0))/1000</f>
        <v>0</v>
      </c>
      <c r="AI577" s="24">
        <f t="shared" ca="1" si="68"/>
        <v>276.52789999999999</v>
      </c>
      <c r="AJ577" s="24">
        <f t="shared" si="69"/>
        <v>276.10289999999998</v>
      </c>
      <c r="AK577" s="24">
        <f t="array" aca="1" ref="AK577" ca="1">ROUND(INDEX(공차방식!T$6:X$50,MATCH(AQ577&amp;AE577,공차방식!R$6:R$50&amp;공차방식!S$6:S$50,0),MATCH(VALUE(LEFT(AG577,1)),공차방식!T$5:X$5,0))/1000,4)</f>
        <v>0.42499999999999999</v>
      </c>
      <c r="AL577" s="24">
        <f t="shared" si="70"/>
        <v>274.3048</v>
      </c>
      <c r="AM577" s="24">
        <f t="shared" si="71"/>
        <v>273.50479999999999</v>
      </c>
      <c r="AN577" s="24">
        <f t="array" ref="AN577">ROUND(INDEX(공차방식!H$6:L$29,MATCH(AE577,공차방식!B$6:B$29,0),MATCH(VALUE(LEFT(AG577,1)),공차방식!H$5:L$5,0))/1000,4)</f>
        <v>0.8</v>
      </c>
      <c r="AO577" s="24" t="s">
        <v>220</v>
      </c>
      <c r="AQ577" s="39">
        <f ca="1">OFFSET(공차방식!R$5,COUNTIF(공차방식!R$6:R$50,"&lt;"&amp;AD577)+1,0)</f>
        <v>355</v>
      </c>
    </row>
    <row r="578" spans="2:43" ht="15" x14ac:dyDescent="0.3">
      <c r="B578" s="76" t="str">
        <f t="shared" si="64"/>
        <v>M90×3</v>
      </c>
      <c r="C578" s="77" t="s">
        <v>212</v>
      </c>
      <c r="D578" s="77" t="s">
        <v>221</v>
      </c>
      <c r="E578" s="74" t="s">
        <v>0</v>
      </c>
      <c r="F578" s="75">
        <v>90</v>
      </c>
      <c r="G578" s="75">
        <v>3</v>
      </c>
      <c r="H578" s="74" t="s">
        <v>133</v>
      </c>
      <c r="I578" s="87" t="s">
        <v>416</v>
      </c>
      <c r="J578" s="75" t="s">
        <v>315</v>
      </c>
      <c r="K578" s="58" t="s">
        <v>491</v>
      </c>
      <c r="L578" s="75">
        <v>90</v>
      </c>
      <c r="M578" s="75">
        <v>3</v>
      </c>
      <c r="N578" s="74">
        <v>60</v>
      </c>
      <c r="O578" s="101">
        <f t="array" ref="O578">IFERROR(INDEX($AD$11:$AO$1485,MATCH($B578&amp;$I578,$Z$11:$Z$1485&amp;$AG$11:$AG$1485,0),MATCH($C578,$AD$9:$AO$9,0)),"-")</f>
        <v>90</v>
      </c>
      <c r="P578" s="75">
        <v>42</v>
      </c>
      <c r="Q578" s="75">
        <v>6</v>
      </c>
      <c r="R578" s="101">
        <f t="array" ref="R578">IFERROR(INDEX($AD$11:$AO$1485,MATCH($B578&amp;$I578,$Z$11:$Z$1485&amp;$AG$11:$AG$1485,0),MATCH($D578,$AD$9:$AO$9,0)),"-")</f>
        <v>88.051400000000001</v>
      </c>
      <c r="S578" s="75">
        <v>33</v>
      </c>
      <c r="T578" s="75">
        <v>15</v>
      </c>
      <c r="U578" s="75">
        <v>5</v>
      </c>
      <c r="V578" s="75">
        <v>9</v>
      </c>
      <c r="W578" s="50">
        <f t="shared" si="66"/>
        <v>36</v>
      </c>
      <c r="X578" s="50">
        <f t="shared" si="67"/>
        <v>18</v>
      </c>
      <c r="Z578" s="23" t="str">
        <f t="shared" si="65"/>
        <v>M280×4</v>
      </c>
      <c r="AA578" s="24" t="s">
        <v>135</v>
      </c>
      <c r="AB578" s="24"/>
      <c r="AC578" s="24"/>
      <c r="AD578" s="23">
        <v>280</v>
      </c>
      <c r="AE578" s="23">
        <v>4</v>
      </c>
      <c r="AF578" s="24">
        <v>60</v>
      </c>
      <c r="AG578" s="29" t="s">
        <v>209</v>
      </c>
      <c r="AH578" s="29">
        <f>INDEX(공차방식!$C$6:$D$29,MATCH(AE578,공차방식!$B$6:$B$29,0),MATCH(RIGHT(AG578,1),공차방식!$C$5:$D$5,0))/1000</f>
        <v>0</v>
      </c>
      <c r="AI578" s="24">
        <f t="shared" ca="1" si="68"/>
        <v>277.77690000000001</v>
      </c>
      <c r="AJ578" s="24">
        <f t="shared" si="69"/>
        <v>277.40190000000001</v>
      </c>
      <c r="AK578" s="24">
        <f t="array" aca="1" ref="AK578" ca="1">ROUND(INDEX(공차방식!T$6:X$50,MATCH(AQ578&amp;AE578,공차방식!R$6:R$50&amp;공차방식!S$6:S$50,0),MATCH(VALUE(LEFT(AG578,1)),공차방식!T$5:X$5,0))/1000,4)</f>
        <v>0.375</v>
      </c>
      <c r="AL578" s="24">
        <f t="shared" si="70"/>
        <v>276.26990000000001</v>
      </c>
      <c r="AM578" s="24">
        <f t="shared" si="71"/>
        <v>275.66989999999998</v>
      </c>
      <c r="AN578" s="24">
        <f t="array" ref="AN578">ROUND(INDEX(공차방식!H$6:L$29,MATCH(AE578,공차방식!B$6:B$29,0),MATCH(VALUE(LEFT(AG578,1)),공차방식!H$5:L$5,0))/1000,4)</f>
        <v>0.6</v>
      </c>
      <c r="AO578" s="24" t="s">
        <v>220</v>
      </c>
      <c r="AQ578" s="39">
        <f ca="1">OFFSET(공차방식!R$5,COUNTIF(공차방식!R$6:R$50,"&lt;"&amp;AD578)+1,0)</f>
        <v>355</v>
      </c>
    </row>
    <row r="579" spans="2:43" ht="15" x14ac:dyDescent="0.3">
      <c r="B579" s="76" t="str">
        <f t="shared" si="64"/>
        <v>M90×2</v>
      </c>
      <c r="C579" s="77" t="s">
        <v>212</v>
      </c>
      <c r="D579" s="77" t="s">
        <v>221</v>
      </c>
      <c r="E579" s="74" t="s">
        <v>0</v>
      </c>
      <c r="F579" s="75">
        <v>90</v>
      </c>
      <c r="G579" s="75">
        <v>2</v>
      </c>
      <c r="H579" s="74" t="s">
        <v>133</v>
      </c>
      <c r="I579" s="87" t="s">
        <v>416</v>
      </c>
      <c r="J579" s="75" t="s">
        <v>315</v>
      </c>
      <c r="K579" s="58" t="s">
        <v>491</v>
      </c>
      <c r="L579" s="75">
        <v>90</v>
      </c>
      <c r="M579" s="75">
        <v>2</v>
      </c>
      <c r="N579" s="74">
        <v>60</v>
      </c>
      <c r="O579" s="101">
        <f t="array" ref="O579">IFERROR(INDEX($AD$11:$AO$1485,MATCH($B579&amp;$I579,$Z$11:$Z$1485&amp;$AG$11:$AG$1485,0),MATCH($C579,$AD$9:$AO$9,0)),"-")</f>
        <v>90</v>
      </c>
      <c r="P579" s="75">
        <v>30</v>
      </c>
      <c r="Q579" s="75">
        <v>2</v>
      </c>
      <c r="R579" s="101">
        <f t="array" ref="R579">IFERROR(INDEX($AD$11:$AO$1485,MATCH($B579&amp;$I579,$Z$11:$Z$1485&amp;$AG$11:$AG$1485,0),MATCH($D579,$AD$9:$AO$9,0)),"-")</f>
        <v>88.700999999999993</v>
      </c>
      <c r="S579" s="75">
        <v>23</v>
      </c>
      <c r="T579" s="75">
        <v>9</v>
      </c>
      <c r="U579" s="75">
        <v>5</v>
      </c>
      <c r="V579" s="75">
        <v>10</v>
      </c>
      <c r="W579" s="50">
        <f t="shared" si="66"/>
        <v>28</v>
      </c>
      <c r="X579" s="50">
        <f t="shared" si="67"/>
        <v>14</v>
      </c>
      <c r="Z579" s="23" t="str">
        <f t="shared" si="65"/>
        <v>M295×6</v>
      </c>
      <c r="AA579" s="24" t="s">
        <v>135</v>
      </c>
      <c r="AB579" s="24"/>
      <c r="AC579" s="24"/>
      <c r="AD579" s="23">
        <v>295</v>
      </c>
      <c r="AE579" s="23">
        <v>6</v>
      </c>
      <c r="AF579" s="24">
        <v>60</v>
      </c>
      <c r="AG579" s="29" t="s">
        <v>209</v>
      </c>
      <c r="AH579" s="29">
        <f>INDEX(공차방식!$C$6:$D$29,MATCH(AE579,공차방식!$B$6:$B$29,0),MATCH(RIGHT(AG579,1),공차방식!$C$5:$D$5,0))/1000</f>
        <v>0</v>
      </c>
      <c r="AI579" s="24">
        <f t="shared" ca="1" si="68"/>
        <v>291.52789999999999</v>
      </c>
      <c r="AJ579" s="24">
        <f t="shared" si="69"/>
        <v>291.10289999999998</v>
      </c>
      <c r="AK579" s="24">
        <f t="array" aca="1" ref="AK579" ca="1">ROUND(INDEX(공차방식!T$6:X$50,MATCH(AQ579&amp;AE579,공차방식!R$6:R$50&amp;공차방식!S$6:S$50,0),MATCH(VALUE(LEFT(AG579,1)),공차방식!T$5:X$5,0))/1000,4)</f>
        <v>0.42499999999999999</v>
      </c>
      <c r="AL579" s="24">
        <f t="shared" si="70"/>
        <v>289.3048</v>
      </c>
      <c r="AM579" s="24">
        <f t="shared" si="71"/>
        <v>288.50479999999999</v>
      </c>
      <c r="AN579" s="24">
        <f t="array" ref="AN579">ROUND(INDEX(공차방식!H$6:L$29,MATCH(AE579,공차방식!B$6:B$29,0),MATCH(VALUE(LEFT(AG579,1)),공차방식!H$5:L$5,0))/1000,4)</f>
        <v>0.8</v>
      </c>
      <c r="AO579" s="24" t="s">
        <v>220</v>
      </c>
      <c r="AQ579" s="39">
        <f ca="1">OFFSET(공차방식!R$5,COUNTIF(공차방식!R$6:R$50,"&lt;"&amp;AD579)+1,0)</f>
        <v>355</v>
      </c>
    </row>
    <row r="580" spans="2:43" ht="15" x14ac:dyDescent="0.3">
      <c r="B580" s="76" t="str">
        <f t="shared" si="64"/>
        <v>M95×6</v>
      </c>
      <c r="C580" s="77" t="s">
        <v>212</v>
      </c>
      <c r="D580" s="77" t="s">
        <v>221</v>
      </c>
      <c r="E580" s="74" t="s">
        <v>0</v>
      </c>
      <c r="F580" s="75">
        <v>95</v>
      </c>
      <c r="G580" s="75">
        <v>6</v>
      </c>
      <c r="H580" s="74" t="s">
        <v>133</v>
      </c>
      <c r="I580" s="87" t="s">
        <v>416</v>
      </c>
      <c r="J580" s="75" t="s">
        <v>315</v>
      </c>
      <c r="K580" s="58" t="s">
        <v>491</v>
      </c>
      <c r="L580" s="75">
        <v>95</v>
      </c>
      <c r="M580" s="75">
        <v>6</v>
      </c>
      <c r="N580" s="74">
        <v>60</v>
      </c>
      <c r="O580" s="101">
        <f t="array" ref="O580">IFERROR(INDEX($AD$11:$AO$1485,MATCH($B580&amp;$I580,$Z$11:$Z$1485&amp;$AG$11:$AG$1485,0),MATCH($C580,$AD$9:$AO$9,0)),"-")</f>
        <v>95</v>
      </c>
      <c r="P580" s="75">
        <v>42</v>
      </c>
      <c r="Q580" s="75">
        <v>6</v>
      </c>
      <c r="R580" s="101">
        <f t="array" ref="R580">IFERROR(INDEX($AD$11:$AO$1485,MATCH($B580&amp;$I580,$Z$11:$Z$1485&amp;$AG$11:$AG$1485,0),MATCH($D580,$AD$9:$AO$9,0)),"-")</f>
        <v>91.102900000000005</v>
      </c>
      <c r="S580" s="75">
        <v>33</v>
      </c>
      <c r="T580" s="75">
        <v>15</v>
      </c>
      <c r="U580" s="75">
        <v>6</v>
      </c>
      <c r="V580" s="75">
        <v>8</v>
      </c>
      <c r="W580" s="50">
        <f t="shared" si="66"/>
        <v>36</v>
      </c>
      <c r="X580" s="50">
        <f t="shared" si="67"/>
        <v>18</v>
      </c>
      <c r="Z580" s="23" t="str">
        <f t="shared" si="65"/>
        <v>M295×4</v>
      </c>
      <c r="AA580" s="24" t="s">
        <v>135</v>
      </c>
      <c r="AB580" s="24"/>
      <c r="AC580" s="24"/>
      <c r="AD580" s="23">
        <v>295</v>
      </c>
      <c r="AE580" s="23">
        <v>4</v>
      </c>
      <c r="AF580" s="24">
        <v>60</v>
      </c>
      <c r="AG580" s="29" t="s">
        <v>209</v>
      </c>
      <c r="AH580" s="29">
        <f>INDEX(공차방식!$C$6:$D$29,MATCH(AE580,공차방식!$B$6:$B$29,0),MATCH(RIGHT(AG580,1),공차방식!$C$5:$D$5,0))/1000</f>
        <v>0</v>
      </c>
      <c r="AI580" s="24">
        <f t="shared" ca="1" si="68"/>
        <v>292.77690000000001</v>
      </c>
      <c r="AJ580" s="24">
        <f t="shared" si="69"/>
        <v>292.40190000000001</v>
      </c>
      <c r="AK580" s="24">
        <f t="array" aca="1" ref="AK580" ca="1">ROUND(INDEX(공차방식!T$6:X$50,MATCH(AQ580&amp;AE580,공차방식!R$6:R$50&amp;공차방식!S$6:S$50,0),MATCH(VALUE(LEFT(AG580,1)),공차방식!T$5:X$5,0))/1000,4)</f>
        <v>0.375</v>
      </c>
      <c r="AL580" s="24">
        <f t="shared" si="70"/>
        <v>291.26990000000001</v>
      </c>
      <c r="AM580" s="24">
        <f t="shared" si="71"/>
        <v>290.66989999999998</v>
      </c>
      <c r="AN580" s="24">
        <f t="array" ref="AN580">ROUND(INDEX(공차방식!H$6:L$29,MATCH(AE580,공차방식!B$6:B$29,0),MATCH(VALUE(LEFT(AG580,1)),공차방식!H$5:L$5,0))/1000,4)</f>
        <v>0.6</v>
      </c>
      <c r="AO580" s="24" t="s">
        <v>220</v>
      </c>
      <c r="AQ580" s="39">
        <f ca="1">OFFSET(공차방식!R$5,COUNTIF(공차방식!R$6:R$50,"&lt;"&amp;AD580)+1,0)</f>
        <v>355</v>
      </c>
    </row>
    <row r="581" spans="2:43" ht="15" x14ac:dyDescent="0.3">
      <c r="B581" s="76" t="str">
        <f t="shared" si="64"/>
        <v>M95×4</v>
      </c>
      <c r="C581" s="77" t="s">
        <v>212</v>
      </c>
      <c r="D581" s="77" t="s">
        <v>221</v>
      </c>
      <c r="E581" s="74" t="s">
        <v>0</v>
      </c>
      <c r="F581" s="75">
        <v>95</v>
      </c>
      <c r="G581" s="75">
        <v>4</v>
      </c>
      <c r="H581" s="74" t="s">
        <v>133</v>
      </c>
      <c r="I581" s="87" t="s">
        <v>416</v>
      </c>
      <c r="J581" s="75" t="s">
        <v>315</v>
      </c>
      <c r="K581" s="58" t="s">
        <v>491</v>
      </c>
      <c r="L581" s="75">
        <v>95</v>
      </c>
      <c r="M581" s="75">
        <v>4</v>
      </c>
      <c r="N581" s="74">
        <v>60</v>
      </c>
      <c r="O581" s="101">
        <f t="array" ref="O581">IFERROR(INDEX($AD$11:$AO$1485,MATCH($B581&amp;$I581,$Z$11:$Z$1485&amp;$AG$11:$AG$1485,0),MATCH($C581,$AD$9:$AO$9,0)),"-")</f>
        <v>95</v>
      </c>
      <c r="P581" s="75">
        <v>42</v>
      </c>
      <c r="Q581" s="75">
        <v>6</v>
      </c>
      <c r="R581" s="101">
        <f t="array" ref="R581">IFERROR(INDEX($AD$11:$AO$1485,MATCH($B581&amp;$I581,$Z$11:$Z$1485&amp;$AG$11:$AG$1485,0),MATCH($D581,$AD$9:$AO$9,0)),"-")</f>
        <v>92.401899999999998</v>
      </c>
      <c r="S581" s="75">
        <v>33</v>
      </c>
      <c r="T581" s="75">
        <v>15</v>
      </c>
      <c r="U581" s="75">
        <v>6</v>
      </c>
      <c r="V581" s="75">
        <v>8</v>
      </c>
      <c r="W581" s="50">
        <f t="shared" si="66"/>
        <v>36</v>
      </c>
      <c r="X581" s="50">
        <f t="shared" si="67"/>
        <v>18</v>
      </c>
      <c r="Z581" s="23" t="str">
        <f t="shared" si="65"/>
        <v>M290×6</v>
      </c>
      <c r="AA581" s="24" t="s">
        <v>135</v>
      </c>
      <c r="AB581" s="24"/>
      <c r="AC581" s="24"/>
      <c r="AD581" s="23">
        <v>290</v>
      </c>
      <c r="AE581" s="23">
        <v>6</v>
      </c>
      <c r="AF581" s="24">
        <v>60</v>
      </c>
      <c r="AG581" s="29" t="s">
        <v>209</v>
      </c>
      <c r="AH581" s="29">
        <f>INDEX(공차방식!$C$6:$D$29,MATCH(AE581,공차방식!$B$6:$B$29,0),MATCH(RIGHT(AG581,1),공차방식!$C$5:$D$5,0))/1000</f>
        <v>0</v>
      </c>
      <c r="AI581" s="24">
        <f t="shared" ca="1" si="68"/>
        <v>286.52789999999999</v>
      </c>
      <c r="AJ581" s="24">
        <f t="shared" si="69"/>
        <v>286.10289999999998</v>
      </c>
      <c r="AK581" s="24">
        <f t="array" aca="1" ref="AK581" ca="1">ROUND(INDEX(공차방식!T$6:X$50,MATCH(AQ581&amp;AE581,공차방식!R$6:R$50&amp;공차방식!S$6:S$50,0),MATCH(VALUE(LEFT(AG581,1)),공차방식!T$5:X$5,0))/1000,4)</f>
        <v>0.42499999999999999</v>
      </c>
      <c r="AL581" s="24">
        <f t="shared" si="70"/>
        <v>284.3048</v>
      </c>
      <c r="AM581" s="24">
        <f t="shared" si="71"/>
        <v>283.50479999999999</v>
      </c>
      <c r="AN581" s="24">
        <f t="array" ref="AN581">ROUND(INDEX(공차방식!H$6:L$29,MATCH(AE581,공차방식!B$6:B$29,0),MATCH(VALUE(LEFT(AG581,1)),공차방식!H$5:L$5,0))/1000,4)</f>
        <v>0.8</v>
      </c>
      <c r="AO581" s="24" t="s">
        <v>220</v>
      </c>
      <c r="AQ581" s="39">
        <f ca="1">OFFSET(공차방식!R$5,COUNTIF(공차방식!R$6:R$50,"&lt;"&amp;AD581)+1,0)</f>
        <v>355</v>
      </c>
    </row>
    <row r="582" spans="2:43" ht="15" x14ac:dyDescent="0.3">
      <c r="B582" s="76" t="str">
        <f t="shared" si="64"/>
        <v>M95×3</v>
      </c>
      <c r="C582" s="77" t="s">
        <v>212</v>
      </c>
      <c r="D582" s="77" t="s">
        <v>221</v>
      </c>
      <c r="E582" s="74" t="s">
        <v>0</v>
      </c>
      <c r="F582" s="75">
        <v>95</v>
      </c>
      <c r="G582" s="75">
        <v>3</v>
      </c>
      <c r="H582" s="74" t="s">
        <v>133</v>
      </c>
      <c r="I582" s="87" t="s">
        <v>416</v>
      </c>
      <c r="J582" s="75" t="s">
        <v>315</v>
      </c>
      <c r="K582" s="58" t="s">
        <v>491</v>
      </c>
      <c r="L582" s="75">
        <v>95</v>
      </c>
      <c r="M582" s="75">
        <v>3</v>
      </c>
      <c r="N582" s="74">
        <v>60</v>
      </c>
      <c r="O582" s="101">
        <f t="array" ref="O582">IFERROR(INDEX($AD$11:$AO$1485,MATCH($B582&amp;$I582,$Z$11:$Z$1485&amp;$AG$11:$AG$1485,0),MATCH($C582,$AD$9:$AO$9,0)),"-")</f>
        <v>95</v>
      </c>
      <c r="P582" s="75">
        <v>42</v>
      </c>
      <c r="Q582" s="75">
        <v>6</v>
      </c>
      <c r="R582" s="101">
        <f t="array" ref="R582">IFERROR(INDEX($AD$11:$AO$1485,MATCH($B582&amp;$I582,$Z$11:$Z$1485&amp;$AG$11:$AG$1485,0),MATCH($D582,$AD$9:$AO$9,0)),"-")</f>
        <v>93.051400000000001</v>
      </c>
      <c r="S582" s="75">
        <v>33</v>
      </c>
      <c r="T582" s="75">
        <v>15</v>
      </c>
      <c r="U582" s="75">
        <v>5</v>
      </c>
      <c r="V582" s="75">
        <v>9</v>
      </c>
      <c r="W582" s="50">
        <f t="shared" si="66"/>
        <v>36</v>
      </c>
      <c r="X582" s="50">
        <f t="shared" si="67"/>
        <v>18</v>
      </c>
      <c r="Z582" s="23" t="str">
        <f t="shared" si="65"/>
        <v>M290×4</v>
      </c>
      <c r="AA582" s="24" t="s">
        <v>135</v>
      </c>
      <c r="AB582" s="24"/>
      <c r="AC582" s="24"/>
      <c r="AD582" s="23">
        <v>290</v>
      </c>
      <c r="AE582" s="23">
        <v>4</v>
      </c>
      <c r="AF582" s="24">
        <v>60</v>
      </c>
      <c r="AG582" s="29" t="s">
        <v>209</v>
      </c>
      <c r="AH582" s="29">
        <f>INDEX(공차방식!$C$6:$D$29,MATCH(AE582,공차방식!$B$6:$B$29,0),MATCH(RIGHT(AG582,1),공차방식!$C$5:$D$5,0))/1000</f>
        <v>0</v>
      </c>
      <c r="AI582" s="24">
        <f t="shared" ca="1" si="68"/>
        <v>287.77690000000001</v>
      </c>
      <c r="AJ582" s="24">
        <f t="shared" si="69"/>
        <v>287.40190000000001</v>
      </c>
      <c r="AK582" s="24">
        <f t="array" aca="1" ref="AK582" ca="1">ROUND(INDEX(공차방식!T$6:X$50,MATCH(AQ582&amp;AE582,공차방식!R$6:R$50&amp;공차방식!S$6:S$50,0),MATCH(VALUE(LEFT(AG582,1)),공차방식!T$5:X$5,0))/1000,4)</f>
        <v>0.375</v>
      </c>
      <c r="AL582" s="24">
        <f t="shared" si="70"/>
        <v>286.26990000000001</v>
      </c>
      <c r="AM582" s="24">
        <f t="shared" si="71"/>
        <v>285.66989999999998</v>
      </c>
      <c r="AN582" s="24">
        <f t="array" ref="AN582">ROUND(INDEX(공차방식!H$6:L$29,MATCH(AE582,공차방식!B$6:B$29,0),MATCH(VALUE(LEFT(AG582,1)),공차방식!H$5:L$5,0))/1000,4)</f>
        <v>0.6</v>
      </c>
      <c r="AO582" s="24" t="s">
        <v>220</v>
      </c>
      <c r="AQ582" s="39">
        <f ca="1">OFFSET(공차방식!R$5,COUNTIF(공차방식!R$6:R$50,"&lt;"&amp;AD582)+1,0)</f>
        <v>355</v>
      </c>
    </row>
    <row r="583" spans="2:43" ht="15" x14ac:dyDescent="0.3">
      <c r="B583" s="76" t="str">
        <f t="shared" si="64"/>
        <v>M95×2</v>
      </c>
      <c r="C583" s="77" t="s">
        <v>212</v>
      </c>
      <c r="D583" s="77" t="s">
        <v>221</v>
      </c>
      <c r="E583" s="74" t="s">
        <v>0</v>
      </c>
      <c r="F583" s="75">
        <v>95</v>
      </c>
      <c r="G583" s="75">
        <v>2</v>
      </c>
      <c r="H583" s="74" t="s">
        <v>133</v>
      </c>
      <c r="I583" s="87" t="s">
        <v>416</v>
      </c>
      <c r="J583" s="75" t="s">
        <v>315</v>
      </c>
      <c r="K583" s="58" t="s">
        <v>491</v>
      </c>
      <c r="L583" s="75">
        <v>95</v>
      </c>
      <c r="M583" s="75">
        <v>2</v>
      </c>
      <c r="N583" s="74">
        <v>60</v>
      </c>
      <c r="O583" s="101">
        <f t="array" ref="O583">IFERROR(INDEX($AD$11:$AO$1485,MATCH($B583&amp;$I583,$Z$11:$Z$1485&amp;$AG$11:$AG$1485,0),MATCH($C583,$AD$9:$AO$9,0)),"-")</f>
        <v>95</v>
      </c>
      <c r="P583" s="75">
        <v>30</v>
      </c>
      <c r="Q583" s="75">
        <v>2</v>
      </c>
      <c r="R583" s="101">
        <f t="array" ref="R583">IFERROR(INDEX($AD$11:$AO$1485,MATCH($B583&amp;$I583,$Z$11:$Z$1485&amp;$AG$11:$AG$1485,0),MATCH($D583,$AD$9:$AO$9,0)),"-")</f>
        <v>93.700999999999993</v>
      </c>
      <c r="S583" s="75">
        <v>23</v>
      </c>
      <c r="T583" s="75">
        <v>9</v>
      </c>
      <c r="U583" s="75">
        <v>5</v>
      </c>
      <c r="V583" s="75">
        <v>10</v>
      </c>
      <c r="W583" s="50">
        <f t="shared" si="66"/>
        <v>28</v>
      </c>
      <c r="X583" s="50">
        <f t="shared" si="67"/>
        <v>14</v>
      </c>
      <c r="Z583" s="23" t="str">
        <f t="shared" si="65"/>
        <v>M295×6</v>
      </c>
      <c r="AA583" s="24" t="s">
        <v>135</v>
      </c>
      <c r="AB583" s="24"/>
      <c r="AC583" s="24"/>
      <c r="AD583" s="23">
        <v>295</v>
      </c>
      <c r="AE583" s="23">
        <v>6</v>
      </c>
      <c r="AF583" s="24">
        <v>60</v>
      </c>
      <c r="AG583" s="29" t="s">
        <v>209</v>
      </c>
      <c r="AH583" s="29">
        <f>INDEX(공차방식!$C$6:$D$29,MATCH(AE583,공차방식!$B$6:$B$29,0),MATCH(RIGHT(AG583,1),공차방식!$C$5:$D$5,0))/1000</f>
        <v>0</v>
      </c>
      <c r="AI583" s="24">
        <f t="shared" ca="1" si="68"/>
        <v>291.52789999999999</v>
      </c>
      <c r="AJ583" s="24">
        <f t="shared" si="69"/>
        <v>291.10289999999998</v>
      </c>
      <c r="AK583" s="24">
        <f t="array" aca="1" ref="AK583" ca="1">ROUND(INDEX(공차방식!T$6:X$50,MATCH(AQ583&amp;AE583,공차방식!R$6:R$50&amp;공차방식!S$6:S$50,0),MATCH(VALUE(LEFT(AG583,1)),공차방식!T$5:X$5,0))/1000,4)</f>
        <v>0.42499999999999999</v>
      </c>
      <c r="AL583" s="24">
        <f t="shared" si="70"/>
        <v>289.3048</v>
      </c>
      <c r="AM583" s="24">
        <f t="shared" si="71"/>
        <v>288.50479999999999</v>
      </c>
      <c r="AN583" s="24">
        <f t="array" ref="AN583">ROUND(INDEX(공차방식!H$6:L$29,MATCH(AE583,공차방식!B$6:B$29,0),MATCH(VALUE(LEFT(AG583,1)),공차방식!H$5:L$5,0))/1000,4)</f>
        <v>0.8</v>
      </c>
      <c r="AO583" s="24" t="s">
        <v>220</v>
      </c>
      <c r="AQ583" s="39">
        <f ca="1">OFFSET(공차방식!R$5,COUNTIF(공차방식!R$6:R$50,"&lt;"&amp;AD583)+1,0)</f>
        <v>355</v>
      </c>
    </row>
    <row r="584" spans="2:43" ht="15" x14ac:dyDescent="0.3">
      <c r="B584" s="76" t="str">
        <f t="shared" si="64"/>
        <v>M100×6</v>
      </c>
      <c r="C584" s="77" t="s">
        <v>212</v>
      </c>
      <c r="D584" s="77" t="s">
        <v>221</v>
      </c>
      <c r="E584" s="74" t="s">
        <v>0</v>
      </c>
      <c r="F584" s="75">
        <v>100</v>
      </c>
      <c r="G584" s="75">
        <v>6</v>
      </c>
      <c r="H584" s="74" t="s">
        <v>133</v>
      </c>
      <c r="I584" s="87" t="s">
        <v>416</v>
      </c>
      <c r="J584" s="75" t="s">
        <v>315</v>
      </c>
      <c r="K584" s="58" t="s">
        <v>491</v>
      </c>
      <c r="L584" s="75">
        <v>100</v>
      </c>
      <c r="M584" s="75">
        <v>6</v>
      </c>
      <c r="N584" s="74">
        <v>60</v>
      </c>
      <c r="O584" s="101">
        <f t="array" ref="O584">IFERROR(INDEX($AD$11:$AO$1485,MATCH($B584&amp;$I584,$Z$11:$Z$1485&amp;$AG$11:$AG$1485,0),MATCH($C584,$AD$9:$AO$9,0)),"-")</f>
        <v>100</v>
      </c>
      <c r="P584" s="75">
        <v>42</v>
      </c>
      <c r="Q584" s="75">
        <v>6</v>
      </c>
      <c r="R584" s="101">
        <f t="array" ref="R584">IFERROR(INDEX($AD$11:$AO$1485,MATCH($B584&amp;$I584,$Z$11:$Z$1485&amp;$AG$11:$AG$1485,0),MATCH($D584,$AD$9:$AO$9,0)),"-")</f>
        <v>96.102900000000005</v>
      </c>
      <c r="S584" s="75">
        <v>33</v>
      </c>
      <c r="T584" s="75">
        <v>15</v>
      </c>
      <c r="U584" s="75">
        <v>6</v>
      </c>
      <c r="V584" s="75">
        <v>8</v>
      </c>
      <c r="W584" s="50">
        <f t="shared" si="66"/>
        <v>36</v>
      </c>
      <c r="X584" s="50">
        <f t="shared" si="67"/>
        <v>18</v>
      </c>
      <c r="Z584" s="23" t="str">
        <f t="shared" si="65"/>
        <v>M295×4</v>
      </c>
      <c r="AA584" s="24" t="s">
        <v>135</v>
      </c>
      <c r="AB584" s="24"/>
      <c r="AC584" s="24"/>
      <c r="AD584" s="23">
        <v>295</v>
      </c>
      <c r="AE584" s="23">
        <v>4</v>
      </c>
      <c r="AF584" s="24">
        <v>60</v>
      </c>
      <c r="AG584" s="29" t="s">
        <v>209</v>
      </c>
      <c r="AH584" s="29">
        <f>INDEX(공차방식!$C$6:$D$29,MATCH(AE584,공차방식!$B$6:$B$29,0),MATCH(RIGHT(AG584,1),공차방식!$C$5:$D$5,0))/1000</f>
        <v>0</v>
      </c>
      <c r="AI584" s="24">
        <f t="shared" ca="1" si="68"/>
        <v>292.77690000000001</v>
      </c>
      <c r="AJ584" s="24">
        <f t="shared" si="69"/>
        <v>292.40190000000001</v>
      </c>
      <c r="AK584" s="24">
        <f t="array" aca="1" ref="AK584" ca="1">ROUND(INDEX(공차방식!T$6:X$50,MATCH(AQ584&amp;AE584,공차방식!R$6:R$50&amp;공차방식!S$6:S$50,0),MATCH(VALUE(LEFT(AG584,1)),공차방식!T$5:X$5,0))/1000,4)</f>
        <v>0.375</v>
      </c>
      <c r="AL584" s="24">
        <f t="shared" si="70"/>
        <v>291.26990000000001</v>
      </c>
      <c r="AM584" s="24">
        <f t="shared" si="71"/>
        <v>290.66989999999998</v>
      </c>
      <c r="AN584" s="24">
        <f t="array" ref="AN584">ROUND(INDEX(공차방식!H$6:L$29,MATCH(AE584,공차방식!B$6:B$29,0),MATCH(VALUE(LEFT(AG584,1)),공차방식!H$5:L$5,0))/1000,4)</f>
        <v>0.6</v>
      </c>
      <c r="AO584" s="24" t="s">
        <v>220</v>
      </c>
      <c r="AQ584" s="39">
        <f ca="1">OFFSET(공차방식!R$5,COUNTIF(공차방식!R$6:R$50,"&lt;"&amp;AD584)+1,0)</f>
        <v>355</v>
      </c>
    </row>
    <row r="585" spans="2:43" ht="15" x14ac:dyDescent="0.3">
      <c r="B585" s="76" t="str">
        <f t="shared" si="64"/>
        <v>M100×4</v>
      </c>
      <c r="C585" s="77" t="s">
        <v>212</v>
      </c>
      <c r="D585" s="77" t="s">
        <v>221</v>
      </c>
      <c r="E585" s="74" t="s">
        <v>0</v>
      </c>
      <c r="F585" s="75">
        <v>100</v>
      </c>
      <c r="G585" s="75">
        <v>4</v>
      </c>
      <c r="H585" s="74" t="s">
        <v>133</v>
      </c>
      <c r="I585" s="87" t="s">
        <v>416</v>
      </c>
      <c r="J585" s="75" t="s">
        <v>315</v>
      </c>
      <c r="K585" s="58" t="s">
        <v>491</v>
      </c>
      <c r="L585" s="75">
        <v>100</v>
      </c>
      <c r="M585" s="75">
        <v>4</v>
      </c>
      <c r="N585" s="74">
        <v>60</v>
      </c>
      <c r="O585" s="101">
        <f t="array" ref="O585">IFERROR(INDEX($AD$11:$AO$1485,MATCH($B585&amp;$I585,$Z$11:$Z$1485&amp;$AG$11:$AG$1485,0),MATCH($C585,$AD$9:$AO$9,0)),"-")</f>
        <v>100</v>
      </c>
      <c r="P585" s="75">
        <v>42</v>
      </c>
      <c r="Q585" s="75">
        <v>6</v>
      </c>
      <c r="R585" s="101">
        <f t="array" ref="R585">IFERROR(INDEX($AD$11:$AO$1485,MATCH($B585&amp;$I585,$Z$11:$Z$1485&amp;$AG$11:$AG$1485,0),MATCH($D585,$AD$9:$AO$9,0)),"-")</f>
        <v>97.401899999999998</v>
      </c>
      <c r="S585" s="75">
        <v>33</v>
      </c>
      <c r="T585" s="75">
        <v>15</v>
      </c>
      <c r="U585" s="75">
        <v>6</v>
      </c>
      <c r="V585" s="75">
        <v>8</v>
      </c>
      <c r="W585" s="50">
        <f t="shared" si="66"/>
        <v>36</v>
      </c>
      <c r="X585" s="50">
        <f t="shared" si="67"/>
        <v>18</v>
      </c>
      <c r="Z585" s="23" t="str">
        <f t="shared" si="65"/>
        <v>M300×6</v>
      </c>
      <c r="AA585" s="24" t="s">
        <v>135</v>
      </c>
      <c r="AB585" s="24"/>
      <c r="AC585" s="24"/>
      <c r="AD585" s="23">
        <v>300</v>
      </c>
      <c r="AE585" s="23">
        <v>6</v>
      </c>
      <c r="AF585" s="24">
        <v>60</v>
      </c>
      <c r="AG585" s="29" t="s">
        <v>209</v>
      </c>
      <c r="AH585" s="29">
        <f>INDEX(공차방식!$C$6:$D$29,MATCH(AE585,공차방식!$B$6:$B$29,0),MATCH(RIGHT(AG585,1),공차방식!$C$5:$D$5,0))/1000</f>
        <v>0</v>
      </c>
      <c r="AI585" s="24">
        <f t="shared" ca="1" si="68"/>
        <v>296.52789999999999</v>
      </c>
      <c r="AJ585" s="24">
        <f t="shared" si="69"/>
        <v>296.10289999999998</v>
      </c>
      <c r="AK585" s="24">
        <f t="array" aca="1" ref="AK585" ca="1">ROUND(INDEX(공차방식!T$6:X$50,MATCH(AQ585&amp;AE585,공차방식!R$6:R$50&amp;공차방식!S$6:S$50,0),MATCH(VALUE(LEFT(AG585,1)),공차방식!T$5:X$5,0))/1000,4)</f>
        <v>0.42499999999999999</v>
      </c>
      <c r="AL585" s="24">
        <f t="shared" si="70"/>
        <v>294.3048</v>
      </c>
      <c r="AM585" s="24">
        <f t="shared" si="71"/>
        <v>293.50479999999999</v>
      </c>
      <c r="AN585" s="24">
        <f t="array" ref="AN585">ROUND(INDEX(공차방식!H$6:L$29,MATCH(AE585,공차방식!B$6:B$29,0),MATCH(VALUE(LEFT(AG585,1)),공차방식!H$5:L$5,0))/1000,4)</f>
        <v>0.8</v>
      </c>
      <c r="AO585" s="24" t="s">
        <v>220</v>
      </c>
      <c r="AQ585" s="39">
        <f ca="1">OFFSET(공차방식!R$5,COUNTIF(공차방식!R$6:R$50,"&lt;"&amp;AD585)+1,0)</f>
        <v>355</v>
      </c>
    </row>
    <row r="586" spans="2:43" ht="15" x14ac:dyDescent="0.3">
      <c r="B586" s="76" t="str">
        <f t="shared" si="64"/>
        <v>M100×3</v>
      </c>
      <c r="C586" s="77" t="s">
        <v>212</v>
      </c>
      <c r="D586" s="77" t="s">
        <v>221</v>
      </c>
      <c r="E586" s="74" t="s">
        <v>0</v>
      </c>
      <c r="F586" s="75">
        <v>100</v>
      </c>
      <c r="G586" s="75">
        <v>3</v>
      </c>
      <c r="H586" s="74" t="s">
        <v>133</v>
      </c>
      <c r="I586" s="87" t="s">
        <v>416</v>
      </c>
      <c r="J586" s="75" t="s">
        <v>315</v>
      </c>
      <c r="K586" s="58" t="s">
        <v>491</v>
      </c>
      <c r="L586" s="75">
        <v>100</v>
      </c>
      <c r="M586" s="75">
        <v>3</v>
      </c>
      <c r="N586" s="74">
        <v>60</v>
      </c>
      <c r="O586" s="101">
        <f t="array" ref="O586">IFERROR(INDEX($AD$11:$AO$1485,MATCH($B586&amp;$I586,$Z$11:$Z$1485&amp;$AG$11:$AG$1485,0),MATCH($C586,$AD$9:$AO$9,0)),"-")</f>
        <v>100</v>
      </c>
      <c r="P586" s="75">
        <v>42</v>
      </c>
      <c r="Q586" s="75">
        <v>6</v>
      </c>
      <c r="R586" s="101">
        <f t="array" ref="R586">IFERROR(INDEX($AD$11:$AO$1485,MATCH($B586&amp;$I586,$Z$11:$Z$1485&amp;$AG$11:$AG$1485,0),MATCH($D586,$AD$9:$AO$9,0)),"-")</f>
        <v>98.051400000000001</v>
      </c>
      <c r="S586" s="75">
        <v>33</v>
      </c>
      <c r="T586" s="75">
        <v>15</v>
      </c>
      <c r="U586" s="75">
        <v>5</v>
      </c>
      <c r="V586" s="75">
        <v>9</v>
      </c>
      <c r="W586" s="50">
        <f t="shared" si="66"/>
        <v>36</v>
      </c>
      <c r="X586" s="50">
        <f t="shared" si="67"/>
        <v>18</v>
      </c>
      <c r="Z586" s="23" t="str">
        <f t="shared" si="65"/>
        <v>M300×4</v>
      </c>
      <c r="AA586" s="24" t="s">
        <v>135</v>
      </c>
      <c r="AB586" s="24"/>
      <c r="AC586" s="24"/>
      <c r="AD586" s="23">
        <v>300</v>
      </c>
      <c r="AE586" s="23">
        <v>4</v>
      </c>
      <c r="AF586" s="24">
        <v>60</v>
      </c>
      <c r="AG586" s="29" t="s">
        <v>209</v>
      </c>
      <c r="AH586" s="29">
        <f>INDEX(공차방식!$C$6:$D$29,MATCH(AE586,공차방식!$B$6:$B$29,0),MATCH(RIGHT(AG586,1),공차방식!$C$5:$D$5,0))/1000</f>
        <v>0</v>
      </c>
      <c r="AI586" s="24">
        <f t="shared" ca="1" si="68"/>
        <v>297.77690000000001</v>
      </c>
      <c r="AJ586" s="24">
        <f t="shared" si="69"/>
        <v>297.40190000000001</v>
      </c>
      <c r="AK586" s="24">
        <f t="array" aca="1" ref="AK586" ca="1">ROUND(INDEX(공차방식!T$6:X$50,MATCH(AQ586&amp;AE586,공차방식!R$6:R$50&amp;공차방식!S$6:S$50,0),MATCH(VALUE(LEFT(AG586,1)),공차방식!T$5:X$5,0))/1000,4)</f>
        <v>0.375</v>
      </c>
      <c r="AL586" s="24">
        <f t="shared" si="70"/>
        <v>296.26990000000001</v>
      </c>
      <c r="AM586" s="24">
        <f t="shared" si="71"/>
        <v>295.66989999999998</v>
      </c>
      <c r="AN586" s="24">
        <f t="array" ref="AN586">ROUND(INDEX(공차방식!H$6:L$29,MATCH(AE586,공차방식!B$6:B$29,0),MATCH(VALUE(LEFT(AG586,1)),공차방식!H$5:L$5,0))/1000,4)</f>
        <v>0.6</v>
      </c>
      <c r="AO586" s="24" t="s">
        <v>220</v>
      </c>
      <c r="AQ586" s="39">
        <f ca="1">OFFSET(공차방식!R$5,COUNTIF(공차방식!R$6:R$50,"&lt;"&amp;AD586)+1,0)</f>
        <v>355</v>
      </c>
    </row>
    <row r="587" spans="2:43" ht="15" x14ac:dyDescent="0.3">
      <c r="B587" s="76" t="str">
        <f t="shared" ref="B587:B650" si="72">CONCATENATE(E587,L587,"×",G587)</f>
        <v>M100×2</v>
      </c>
      <c r="C587" s="77" t="s">
        <v>212</v>
      </c>
      <c r="D587" s="77" t="s">
        <v>221</v>
      </c>
      <c r="E587" s="74" t="s">
        <v>0</v>
      </c>
      <c r="F587" s="75">
        <v>100</v>
      </c>
      <c r="G587" s="75">
        <v>2</v>
      </c>
      <c r="H587" s="74" t="s">
        <v>133</v>
      </c>
      <c r="I587" s="87" t="s">
        <v>416</v>
      </c>
      <c r="J587" s="75" t="s">
        <v>315</v>
      </c>
      <c r="K587" s="58" t="s">
        <v>491</v>
      </c>
      <c r="L587" s="75">
        <v>100</v>
      </c>
      <c r="M587" s="75">
        <v>2</v>
      </c>
      <c r="N587" s="74">
        <v>60</v>
      </c>
      <c r="O587" s="101">
        <f t="array" ref="O587">IFERROR(INDEX($AD$11:$AO$1485,MATCH($B587&amp;$I587,$Z$11:$Z$1485&amp;$AG$11:$AG$1485,0),MATCH($C587,$AD$9:$AO$9,0)),"-")</f>
        <v>100</v>
      </c>
      <c r="P587" s="75">
        <v>30</v>
      </c>
      <c r="Q587" s="75">
        <v>2</v>
      </c>
      <c r="R587" s="101">
        <f t="array" ref="R587">IFERROR(INDEX($AD$11:$AO$1485,MATCH($B587&amp;$I587,$Z$11:$Z$1485&amp;$AG$11:$AG$1485,0),MATCH($D587,$AD$9:$AO$9,0)),"-")</f>
        <v>98.700999999999993</v>
      </c>
      <c r="S587" s="75">
        <v>23</v>
      </c>
      <c r="T587" s="75">
        <v>9</v>
      </c>
      <c r="U587" s="75">
        <v>5</v>
      </c>
      <c r="V587" s="75">
        <v>10</v>
      </c>
      <c r="W587" s="50">
        <f t="shared" si="66"/>
        <v>28</v>
      </c>
      <c r="X587" s="50">
        <f t="shared" si="67"/>
        <v>14</v>
      </c>
      <c r="Z587" s="27" t="str">
        <f t="shared" ref="Z587:Z650" si="73">CONCATENATE(AA587,AD587,"×",AE587)</f>
        <v>M4×0.5</v>
      </c>
      <c r="AA587" s="28" t="s">
        <v>135</v>
      </c>
      <c r="AB587" s="28"/>
      <c r="AC587" s="28"/>
      <c r="AD587" s="27">
        <v>4</v>
      </c>
      <c r="AE587" s="27">
        <v>0.5</v>
      </c>
      <c r="AF587" s="28">
        <v>60</v>
      </c>
      <c r="AG587" s="30" t="s">
        <v>210</v>
      </c>
      <c r="AH587" s="30">
        <f>INDEX(공차방식!$C$6:$D$29,MATCH(AE587,공차방식!$B$6:$B$29,0),MATCH(RIGHT(AG587,1),공차방식!$C$5:$D$5,0))/1000</f>
        <v>0</v>
      </c>
      <c r="AI587" s="28">
        <f t="shared" ca="1" si="68"/>
        <v>3.8001999999999998</v>
      </c>
      <c r="AJ587" s="28">
        <f t="shared" si="69"/>
        <v>3.6751999999999998</v>
      </c>
      <c r="AK587" s="28">
        <f t="array" aca="1" ref="AK587" ca="1">ROUND(INDEX(공차방식!T$6:X$50,MATCH(AQ587&amp;AE587,공차방식!R$6:R$50&amp;공차방식!S$6:S$50,0),MATCH(VALUE(LEFT(AG587,1)),공차방식!T$5:X$5,0))/1000,4)</f>
        <v>0.125</v>
      </c>
      <c r="AL587" s="28">
        <f t="shared" si="70"/>
        <v>3.6387</v>
      </c>
      <c r="AM587" s="28">
        <f t="shared" si="71"/>
        <v>3.4586999999999999</v>
      </c>
      <c r="AN587" s="28">
        <f t="array" ref="AN587">ROUND(INDEX(공차방식!H$6:L$29,MATCH(AE587,공차방식!B$6:B$29,0),MATCH(VALUE(LEFT(AG587,1)),공차방식!H$5:L$5,0))/1000,4)</f>
        <v>0.18</v>
      </c>
      <c r="AO587" s="28">
        <v>3.9039999999999999</v>
      </c>
      <c r="AQ587" s="39">
        <f ca="1">OFFSET(공차방식!R$5,COUNTIF(공차방식!R$6:R$50,"&lt;"&amp;AD587)+1,0)</f>
        <v>5.6</v>
      </c>
    </row>
    <row r="588" spans="2:43" ht="15" x14ac:dyDescent="0.3">
      <c r="B588" s="76" t="str">
        <f t="shared" si="72"/>
        <v>M105×6</v>
      </c>
      <c r="C588" s="77" t="s">
        <v>212</v>
      </c>
      <c r="D588" s="77" t="s">
        <v>221</v>
      </c>
      <c r="E588" s="74" t="s">
        <v>0</v>
      </c>
      <c r="F588" s="75">
        <v>105</v>
      </c>
      <c r="G588" s="75">
        <v>6</v>
      </c>
      <c r="H588" s="74" t="s">
        <v>133</v>
      </c>
      <c r="I588" s="87" t="s">
        <v>416</v>
      </c>
      <c r="J588" s="75" t="s">
        <v>315</v>
      </c>
      <c r="K588" s="58" t="s">
        <v>491</v>
      </c>
      <c r="L588" s="75">
        <v>105</v>
      </c>
      <c r="M588" s="75">
        <v>6</v>
      </c>
      <c r="N588" s="74">
        <v>60</v>
      </c>
      <c r="O588" s="101">
        <f t="array" ref="O588">IFERROR(INDEX($AD$11:$AO$1485,MATCH($B588&amp;$I588,$Z$11:$Z$1485&amp;$AG$11:$AG$1485,0),MATCH($C588,$AD$9:$AO$9,0)),"-")</f>
        <v>105</v>
      </c>
      <c r="P588" s="75">
        <v>42</v>
      </c>
      <c r="Q588" s="75">
        <v>6</v>
      </c>
      <c r="R588" s="101">
        <f t="array" ref="R588">IFERROR(INDEX($AD$11:$AO$1485,MATCH($B588&amp;$I588,$Z$11:$Z$1485&amp;$AG$11:$AG$1485,0),MATCH($D588,$AD$9:$AO$9,0)),"-")</f>
        <v>101.10290000000001</v>
      </c>
      <c r="S588" s="75">
        <v>33</v>
      </c>
      <c r="T588" s="75">
        <v>15</v>
      </c>
      <c r="U588" s="75">
        <v>6</v>
      </c>
      <c r="V588" s="75">
        <v>8</v>
      </c>
      <c r="W588" s="50">
        <f t="shared" ref="W588:W645" si="74">IF(P588="-","-",P588-Q588)</f>
        <v>36</v>
      </c>
      <c r="X588" s="50">
        <f t="shared" ref="X588:X645" si="75">S588-T588</f>
        <v>18</v>
      </c>
      <c r="Z588" s="27" t="str">
        <f t="shared" si="73"/>
        <v>M4.5×0.5</v>
      </c>
      <c r="AA588" s="28" t="s">
        <v>135</v>
      </c>
      <c r="AB588" s="28"/>
      <c r="AC588" s="28"/>
      <c r="AD588" s="27">
        <v>4.5</v>
      </c>
      <c r="AE588" s="27">
        <v>0.5</v>
      </c>
      <c r="AF588" s="28">
        <v>60</v>
      </c>
      <c r="AG588" s="30" t="s">
        <v>210</v>
      </c>
      <c r="AH588" s="30">
        <f>INDEX(공차방식!$C$6:$D$29,MATCH(AE588,공차방식!$B$6:$B$29,0),MATCH(RIGHT(AG588,1),공차방식!$C$5:$D$5,0))/1000</f>
        <v>0</v>
      </c>
      <c r="AI588" s="28">
        <f t="shared" ref="AI588:AI651" ca="1" si="76">ROUND(AJ588+AK588,4)</f>
        <v>4.3002000000000002</v>
      </c>
      <c r="AJ588" s="28">
        <f t="shared" ref="AJ588:AJ651" si="77">ROUND(AD588-0.649519*AE588,4)</f>
        <v>4.1752000000000002</v>
      </c>
      <c r="AK588" s="28">
        <f t="array" aca="1" ref="AK588" ca="1">ROUND(INDEX(공차방식!T$6:X$50,MATCH(AQ588&amp;AE588,공차방식!R$6:R$50&amp;공차방식!S$6:S$50,0),MATCH(VALUE(LEFT(AG588,1)),공차방식!T$5:X$5,0))/1000,4)</f>
        <v>0.125</v>
      </c>
      <c r="AL588" s="28">
        <f t="shared" ref="AL588:AL651" si="78">ROUND(AM588+AN588,4)</f>
        <v>4.1387</v>
      </c>
      <c r="AM588" s="28">
        <f t="shared" ref="AM588:AM651" si="79">ROUND(AD588-1.082532*AE588,4)</f>
        <v>3.9586999999999999</v>
      </c>
      <c r="AN588" s="28">
        <f t="array" ref="AN588">ROUND(INDEX(공차방식!H$6:L$29,MATCH(AE588,공차방식!B$6:B$29,0),MATCH(VALUE(LEFT(AG588,1)),공차방식!H$5:L$5,0))/1000,4)</f>
        <v>0.18</v>
      </c>
      <c r="AO588" s="28">
        <v>4.4039999999999999</v>
      </c>
      <c r="AQ588" s="39">
        <f ca="1">OFFSET(공차방식!R$5,COUNTIF(공차방식!R$6:R$50,"&lt;"&amp;AD588)+1,0)</f>
        <v>5.6</v>
      </c>
    </row>
    <row r="589" spans="2:43" ht="15" x14ac:dyDescent="0.3">
      <c r="B589" s="76" t="str">
        <f t="shared" si="72"/>
        <v>M105×4</v>
      </c>
      <c r="C589" s="77" t="s">
        <v>212</v>
      </c>
      <c r="D589" s="77" t="s">
        <v>221</v>
      </c>
      <c r="E589" s="74" t="s">
        <v>0</v>
      </c>
      <c r="F589" s="75">
        <v>105</v>
      </c>
      <c r="G589" s="75">
        <v>4</v>
      </c>
      <c r="H589" s="74" t="s">
        <v>133</v>
      </c>
      <c r="I589" s="87" t="s">
        <v>416</v>
      </c>
      <c r="J589" s="75" t="s">
        <v>315</v>
      </c>
      <c r="K589" s="58" t="s">
        <v>491</v>
      </c>
      <c r="L589" s="75">
        <v>105</v>
      </c>
      <c r="M589" s="75">
        <v>4</v>
      </c>
      <c r="N589" s="74">
        <v>60</v>
      </c>
      <c r="O589" s="101">
        <f t="array" ref="O589">IFERROR(INDEX($AD$11:$AO$1485,MATCH($B589&amp;$I589,$Z$11:$Z$1485&amp;$AG$11:$AG$1485,0),MATCH($C589,$AD$9:$AO$9,0)),"-")</f>
        <v>105</v>
      </c>
      <c r="P589" s="75">
        <v>42</v>
      </c>
      <c r="Q589" s="75">
        <v>6</v>
      </c>
      <c r="R589" s="101">
        <f t="array" ref="R589">IFERROR(INDEX($AD$11:$AO$1485,MATCH($B589&amp;$I589,$Z$11:$Z$1485&amp;$AG$11:$AG$1485,0),MATCH($D589,$AD$9:$AO$9,0)),"-")</f>
        <v>102.4019</v>
      </c>
      <c r="S589" s="75">
        <v>33</v>
      </c>
      <c r="T589" s="75">
        <v>15</v>
      </c>
      <c r="U589" s="75">
        <v>6</v>
      </c>
      <c r="V589" s="75">
        <v>8</v>
      </c>
      <c r="W589" s="50">
        <f t="shared" si="74"/>
        <v>36</v>
      </c>
      <c r="X589" s="50">
        <f t="shared" si="75"/>
        <v>18</v>
      </c>
      <c r="Z589" s="27" t="str">
        <f t="shared" si="73"/>
        <v>M5×0.5</v>
      </c>
      <c r="AA589" s="28" t="s">
        <v>135</v>
      </c>
      <c r="AB589" s="28"/>
      <c r="AC589" s="28"/>
      <c r="AD589" s="27">
        <v>5</v>
      </c>
      <c r="AE589" s="27">
        <v>0.5</v>
      </c>
      <c r="AF589" s="28">
        <v>60</v>
      </c>
      <c r="AG589" s="30" t="s">
        <v>210</v>
      </c>
      <c r="AH589" s="30">
        <f>INDEX(공차방식!$C$6:$D$29,MATCH(AE589,공차방식!$B$6:$B$29,0),MATCH(RIGHT(AG589,1),공차방식!$C$5:$D$5,0))/1000</f>
        <v>0</v>
      </c>
      <c r="AI589" s="28">
        <f t="shared" ca="1" si="76"/>
        <v>4.8002000000000002</v>
      </c>
      <c r="AJ589" s="28">
        <f t="shared" si="77"/>
        <v>4.6752000000000002</v>
      </c>
      <c r="AK589" s="28">
        <f t="array" aca="1" ref="AK589" ca="1">ROUND(INDEX(공차방식!T$6:X$50,MATCH(AQ589&amp;AE589,공차방식!R$6:R$50&amp;공차방식!S$6:S$50,0),MATCH(VALUE(LEFT(AG589,1)),공차방식!T$5:X$5,0))/1000,4)</f>
        <v>0.125</v>
      </c>
      <c r="AL589" s="28">
        <f t="shared" si="78"/>
        <v>4.6387</v>
      </c>
      <c r="AM589" s="28">
        <f t="shared" si="79"/>
        <v>4.4587000000000003</v>
      </c>
      <c r="AN589" s="28">
        <f t="array" ref="AN589">ROUND(INDEX(공차방식!H$6:L$29,MATCH(AE589,공차방식!B$6:B$29,0),MATCH(VALUE(LEFT(AG589,1)),공차방식!H$5:L$5,0))/1000,4)</f>
        <v>0.18</v>
      </c>
      <c r="AO589" s="28">
        <v>4.9039999999999999</v>
      </c>
      <c r="AQ589" s="39">
        <f ca="1">OFFSET(공차방식!R$5,COUNTIF(공차방식!R$6:R$50,"&lt;"&amp;AD589)+1,0)</f>
        <v>5.6</v>
      </c>
    </row>
    <row r="590" spans="2:43" ht="15" x14ac:dyDescent="0.3">
      <c r="B590" s="76" t="str">
        <f t="shared" si="72"/>
        <v>M105×3</v>
      </c>
      <c r="C590" s="77" t="s">
        <v>212</v>
      </c>
      <c r="D590" s="77" t="s">
        <v>221</v>
      </c>
      <c r="E590" s="74" t="s">
        <v>0</v>
      </c>
      <c r="F590" s="75">
        <v>105</v>
      </c>
      <c r="G590" s="75">
        <v>3</v>
      </c>
      <c r="H590" s="74" t="s">
        <v>133</v>
      </c>
      <c r="I590" s="87" t="s">
        <v>416</v>
      </c>
      <c r="J590" s="75" t="s">
        <v>315</v>
      </c>
      <c r="K590" s="58" t="s">
        <v>491</v>
      </c>
      <c r="L590" s="75">
        <v>105</v>
      </c>
      <c r="M590" s="75">
        <v>3</v>
      </c>
      <c r="N590" s="74">
        <v>60</v>
      </c>
      <c r="O590" s="101">
        <f t="array" ref="O590">IFERROR(INDEX($AD$11:$AO$1485,MATCH($B590&amp;$I590,$Z$11:$Z$1485&amp;$AG$11:$AG$1485,0),MATCH($C590,$AD$9:$AO$9,0)),"-")</f>
        <v>105</v>
      </c>
      <c r="P590" s="75">
        <v>42</v>
      </c>
      <c r="Q590" s="75">
        <v>6</v>
      </c>
      <c r="R590" s="101">
        <f t="array" ref="R590">IFERROR(INDEX($AD$11:$AO$1485,MATCH($B590&amp;$I590,$Z$11:$Z$1485&amp;$AG$11:$AG$1485,0),MATCH($D590,$AD$9:$AO$9,0)),"-")</f>
        <v>103.0514</v>
      </c>
      <c r="S590" s="75">
        <v>33</v>
      </c>
      <c r="T590" s="75">
        <v>15</v>
      </c>
      <c r="U590" s="75">
        <v>5</v>
      </c>
      <c r="V590" s="75">
        <v>9</v>
      </c>
      <c r="W590" s="50">
        <f t="shared" si="74"/>
        <v>36</v>
      </c>
      <c r="X590" s="50">
        <f t="shared" si="75"/>
        <v>18</v>
      </c>
      <c r="Z590" s="27" t="str">
        <f t="shared" si="73"/>
        <v>M5.5×0.5</v>
      </c>
      <c r="AA590" s="28" t="s">
        <v>135</v>
      </c>
      <c r="AB590" s="28"/>
      <c r="AC590" s="28"/>
      <c r="AD590" s="27">
        <v>5.5</v>
      </c>
      <c r="AE590" s="27">
        <v>0.5</v>
      </c>
      <c r="AF590" s="28">
        <v>60</v>
      </c>
      <c r="AG590" s="30" t="s">
        <v>210</v>
      </c>
      <c r="AH590" s="30">
        <f>INDEX(공차방식!$C$6:$D$29,MATCH(AE590,공차방식!$B$6:$B$29,0),MATCH(RIGHT(AG590,1),공차방식!$C$5:$D$5,0))/1000</f>
        <v>0</v>
      </c>
      <c r="AI590" s="28">
        <f t="shared" ca="1" si="76"/>
        <v>5.3002000000000002</v>
      </c>
      <c r="AJ590" s="28">
        <f t="shared" si="77"/>
        <v>5.1752000000000002</v>
      </c>
      <c r="AK590" s="28">
        <f t="array" aca="1" ref="AK590" ca="1">ROUND(INDEX(공차방식!T$6:X$50,MATCH(AQ590&amp;AE590,공차방식!R$6:R$50&amp;공차방식!S$6:S$50,0),MATCH(VALUE(LEFT(AG590,1)),공차방식!T$5:X$5,0))/1000,4)</f>
        <v>0.125</v>
      </c>
      <c r="AL590" s="28">
        <f t="shared" si="78"/>
        <v>5.1387</v>
      </c>
      <c r="AM590" s="28">
        <f t="shared" si="79"/>
        <v>4.9587000000000003</v>
      </c>
      <c r="AN590" s="28">
        <f t="array" ref="AN590">ROUND(INDEX(공차방식!H$6:L$29,MATCH(AE590,공차방식!B$6:B$29,0),MATCH(VALUE(LEFT(AG590,1)),공차방식!H$5:L$5,0))/1000,4)</f>
        <v>0.18</v>
      </c>
      <c r="AO590" s="28">
        <v>5.4039999999999999</v>
      </c>
      <c r="AQ590" s="39">
        <f ca="1">OFFSET(공차방식!R$5,COUNTIF(공차방식!R$6:R$50,"&lt;"&amp;AD590)+1,0)</f>
        <v>5.6</v>
      </c>
    </row>
    <row r="591" spans="2:43" ht="15" x14ac:dyDescent="0.3">
      <c r="B591" s="76" t="str">
        <f t="shared" si="72"/>
        <v>M105×2</v>
      </c>
      <c r="C591" s="77" t="s">
        <v>212</v>
      </c>
      <c r="D591" s="77" t="s">
        <v>221</v>
      </c>
      <c r="E591" s="74" t="s">
        <v>0</v>
      </c>
      <c r="F591" s="75">
        <v>105</v>
      </c>
      <c r="G591" s="75">
        <v>2</v>
      </c>
      <c r="H591" s="74" t="s">
        <v>133</v>
      </c>
      <c r="I591" s="87" t="s">
        <v>416</v>
      </c>
      <c r="J591" s="75" t="s">
        <v>315</v>
      </c>
      <c r="K591" s="58" t="s">
        <v>491</v>
      </c>
      <c r="L591" s="75">
        <v>105</v>
      </c>
      <c r="M591" s="75">
        <v>2</v>
      </c>
      <c r="N591" s="74">
        <v>60</v>
      </c>
      <c r="O591" s="101">
        <f t="array" ref="O591">IFERROR(INDEX($AD$11:$AO$1485,MATCH($B591&amp;$I591,$Z$11:$Z$1485&amp;$AG$11:$AG$1485,0),MATCH($C591,$AD$9:$AO$9,0)),"-")</f>
        <v>105</v>
      </c>
      <c r="P591" s="75">
        <v>30</v>
      </c>
      <c r="Q591" s="75">
        <v>2</v>
      </c>
      <c r="R591" s="101">
        <f t="array" ref="R591">IFERROR(INDEX($AD$11:$AO$1485,MATCH($B591&amp;$I591,$Z$11:$Z$1485&amp;$AG$11:$AG$1485,0),MATCH($D591,$AD$9:$AO$9,0)),"-")</f>
        <v>103.70099999999999</v>
      </c>
      <c r="S591" s="75">
        <v>23</v>
      </c>
      <c r="T591" s="75">
        <v>9</v>
      </c>
      <c r="U591" s="75">
        <v>5</v>
      </c>
      <c r="V591" s="75">
        <v>10</v>
      </c>
      <c r="W591" s="50">
        <f t="shared" si="74"/>
        <v>28</v>
      </c>
      <c r="X591" s="50">
        <f t="shared" si="75"/>
        <v>14</v>
      </c>
      <c r="Z591" s="27" t="str">
        <f t="shared" si="73"/>
        <v>M6×0.75</v>
      </c>
      <c r="AA591" s="28" t="s">
        <v>135</v>
      </c>
      <c r="AB591" s="28"/>
      <c r="AC591" s="28"/>
      <c r="AD591" s="27">
        <v>6</v>
      </c>
      <c r="AE591" s="27">
        <v>0.75</v>
      </c>
      <c r="AF591" s="28">
        <v>60</v>
      </c>
      <c r="AG591" s="30" t="s">
        <v>210</v>
      </c>
      <c r="AH591" s="30">
        <f>INDEX(공차방식!$C$6:$D$29,MATCH(AE591,공차방식!$B$6:$B$29,0),MATCH(RIGHT(AG591,1),공차방식!$C$5:$D$5,0))/1000</f>
        <v>0</v>
      </c>
      <c r="AI591" s="28">
        <f t="shared" ca="1" si="76"/>
        <v>5.6829000000000001</v>
      </c>
      <c r="AJ591" s="28">
        <f t="shared" si="77"/>
        <v>5.5129000000000001</v>
      </c>
      <c r="AK591" s="28">
        <f t="array" aca="1" ref="AK591" ca="1">ROUND(INDEX(공차방식!T$6:X$50,MATCH(AQ591&amp;AE591,공차방식!R$6:R$50&amp;공차방식!S$6:S$50,0),MATCH(VALUE(LEFT(AG591,1)),공차방식!T$5:X$5,0))/1000,4)</f>
        <v>0.17</v>
      </c>
      <c r="AL591" s="28">
        <f t="shared" si="78"/>
        <v>5.4241000000000001</v>
      </c>
      <c r="AM591" s="28">
        <f t="shared" si="79"/>
        <v>5.1881000000000004</v>
      </c>
      <c r="AN591" s="28">
        <f t="array" ref="AN591">ROUND(INDEX(공차방식!H$6:L$29,MATCH(AE591,공차방식!B$6:B$29,0),MATCH(VALUE(LEFT(AG591,1)),공차방식!H$5:L$5,0))/1000,4)</f>
        <v>0.23599999999999999</v>
      </c>
      <c r="AO591" s="28">
        <v>5.8380000000000001</v>
      </c>
      <c r="AQ591" s="39">
        <f ca="1">OFFSET(공차방식!R$5,COUNTIF(공차방식!R$6:R$50,"&lt;"&amp;AD591)+1,0)</f>
        <v>11.2</v>
      </c>
    </row>
    <row r="592" spans="2:43" ht="15" x14ac:dyDescent="0.3">
      <c r="B592" s="76" t="str">
        <f t="shared" si="72"/>
        <v>M110×6</v>
      </c>
      <c r="C592" s="77" t="s">
        <v>212</v>
      </c>
      <c r="D592" s="77" t="s">
        <v>221</v>
      </c>
      <c r="E592" s="74" t="s">
        <v>0</v>
      </c>
      <c r="F592" s="75">
        <v>110</v>
      </c>
      <c r="G592" s="75">
        <v>6</v>
      </c>
      <c r="H592" s="74" t="s">
        <v>133</v>
      </c>
      <c r="I592" s="87" t="s">
        <v>416</v>
      </c>
      <c r="J592" s="75" t="s">
        <v>315</v>
      </c>
      <c r="K592" s="58" t="s">
        <v>491</v>
      </c>
      <c r="L592" s="75">
        <v>110</v>
      </c>
      <c r="M592" s="75">
        <v>6</v>
      </c>
      <c r="N592" s="74">
        <v>60</v>
      </c>
      <c r="O592" s="101">
        <f t="array" ref="O592">IFERROR(INDEX($AD$11:$AO$1485,MATCH($B592&amp;$I592,$Z$11:$Z$1485&amp;$AG$11:$AG$1485,0),MATCH($C592,$AD$9:$AO$9,0)),"-")</f>
        <v>110</v>
      </c>
      <c r="P592" s="75">
        <v>42</v>
      </c>
      <c r="Q592" s="75">
        <v>6</v>
      </c>
      <c r="R592" s="101">
        <f t="array" ref="R592">IFERROR(INDEX($AD$11:$AO$1485,MATCH($B592&amp;$I592,$Z$11:$Z$1485&amp;$AG$11:$AG$1485,0),MATCH($D592,$AD$9:$AO$9,0)),"-")</f>
        <v>106.10290000000001</v>
      </c>
      <c r="S592" s="75">
        <v>33</v>
      </c>
      <c r="T592" s="75">
        <v>15</v>
      </c>
      <c r="U592" s="75">
        <v>6</v>
      </c>
      <c r="V592" s="75">
        <v>8</v>
      </c>
      <c r="W592" s="50">
        <f t="shared" si="74"/>
        <v>36</v>
      </c>
      <c r="X592" s="50">
        <f t="shared" si="75"/>
        <v>18</v>
      </c>
      <c r="Z592" s="27" t="str">
        <f t="shared" si="73"/>
        <v>M7×0.75</v>
      </c>
      <c r="AA592" s="28" t="s">
        <v>135</v>
      </c>
      <c r="AB592" s="28"/>
      <c r="AC592" s="28"/>
      <c r="AD592" s="27">
        <v>7</v>
      </c>
      <c r="AE592" s="27">
        <v>0.75</v>
      </c>
      <c r="AF592" s="28">
        <v>60</v>
      </c>
      <c r="AG592" s="30" t="s">
        <v>210</v>
      </c>
      <c r="AH592" s="30">
        <f>INDEX(공차방식!$C$6:$D$29,MATCH(AE592,공차방식!$B$6:$B$29,0),MATCH(RIGHT(AG592,1),공차방식!$C$5:$D$5,0))/1000</f>
        <v>0</v>
      </c>
      <c r="AI592" s="28">
        <f t="shared" ca="1" si="76"/>
        <v>6.6829000000000001</v>
      </c>
      <c r="AJ592" s="28">
        <f t="shared" si="77"/>
        <v>6.5129000000000001</v>
      </c>
      <c r="AK592" s="28">
        <f t="array" aca="1" ref="AK592" ca="1">ROUND(INDEX(공차방식!T$6:X$50,MATCH(AQ592&amp;AE592,공차방식!R$6:R$50&amp;공차방식!S$6:S$50,0),MATCH(VALUE(LEFT(AG592,1)),공차방식!T$5:X$5,0))/1000,4)</f>
        <v>0.17</v>
      </c>
      <c r="AL592" s="28">
        <f t="shared" si="78"/>
        <v>6.4241000000000001</v>
      </c>
      <c r="AM592" s="28">
        <f t="shared" si="79"/>
        <v>6.1881000000000004</v>
      </c>
      <c r="AN592" s="28">
        <f t="array" ref="AN592">ROUND(INDEX(공차방식!H$6:L$29,MATCH(AE592,공차방식!B$6:B$29,0),MATCH(VALUE(LEFT(AG592,1)),공차방식!H$5:L$5,0))/1000,4)</f>
        <v>0.23599999999999999</v>
      </c>
      <c r="AO592" s="28">
        <v>6.8380000000000001</v>
      </c>
      <c r="AQ592" s="39">
        <f ca="1">OFFSET(공차방식!R$5,COUNTIF(공차방식!R$6:R$50,"&lt;"&amp;AD592)+1,0)</f>
        <v>11.2</v>
      </c>
    </row>
    <row r="593" spans="2:43" ht="15" x14ac:dyDescent="0.3">
      <c r="B593" s="76" t="str">
        <f t="shared" si="72"/>
        <v>M110×4</v>
      </c>
      <c r="C593" s="77" t="s">
        <v>212</v>
      </c>
      <c r="D593" s="77" t="s">
        <v>221</v>
      </c>
      <c r="E593" s="74" t="s">
        <v>0</v>
      </c>
      <c r="F593" s="75">
        <v>110</v>
      </c>
      <c r="G593" s="75">
        <v>4</v>
      </c>
      <c r="H593" s="74" t="s">
        <v>133</v>
      </c>
      <c r="I593" s="87" t="s">
        <v>416</v>
      </c>
      <c r="J593" s="75" t="s">
        <v>315</v>
      </c>
      <c r="K593" s="58" t="s">
        <v>491</v>
      </c>
      <c r="L593" s="75">
        <v>110</v>
      </c>
      <c r="M593" s="75">
        <v>4</v>
      </c>
      <c r="N593" s="74">
        <v>60</v>
      </c>
      <c r="O593" s="101">
        <f t="array" ref="O593">IFERROR(INDEX($AD$11:$AO$1485,MATCH($B593&amp;$I593,$Z$11:$Z$1485&amp;$AG$11:$AG$1485,0),MATCH($C593,$AD$9:$AO$9,0)),"-")</f>
        <v>110</v>
      </c>
      <c r="P593" s="75">
        <v>42</v>
      </c>
      <c r="Q593" s="75">
        <v>6</v>
      </c>
      <c r="R593" s="101">
        <f t="array" ref="R593">IFERROR(INDEX($AD$11:$AO$1485,MATCH($B593&amp;$I593,$Z$11:$Z$1485&amp;$AG$11:$AG$1485,0),MATCH($D593,$AD$9:$AO$9,0)),"-")</f>
        <v>107.4019</v>
      </c>
      <c r="S593" s="75">
        <v>33</v>
      </c>
      <c r="T593" s="75">
        <v>15</v>
      </c>
      <c r="U593" s="75">
        <v>6</v>
      </c>
      <c r="V593" s="75">
        <v>8</v>
      </c>
      <c r="W593" s="50">
        <f t="shared" si="74"/>
        <v>36</v>
      </c>
      <c r="X593" s="50">
        <f t="shared" si="75"/>
        <v>18</v>
      </c>
      <c r="Z593" s="27" t="str">
        <f t="shared" si="73"/>
        <v>M8×1</v>
      </c>
      <c r="AA593" s="28" t="s">
        <v>135</v>
      </c>
      <c r="AB593" s="28"/>
      <c r="AC593" s="28"/>
      <c r="AD593" s="27">
        <v>8</v>
      </c>
      <c r="AE593" s="27">
        <v>1</v>
      </c>
      <c r="AF593" s="28">
        <v>60</v>
      </c>
      <c r="AG593" s="30" t="s">
        <v>210</v>
      </c>
      <c r="AH593" s="30">
        <f>INDEX(공차방식!$C$6:$D$29,MATCH(AE593,공차방식!$B$6:$B$29,0),MATCH(RIGHT(AG593,1),공차방식!$C$5:$D$5,0))/1000</f>
        <v>0</v>
      </c>
      <c r="AI593" s="28">
        <f t="shared" ca="1" si="76"/>
        <v>7.5404999999999998</v>
      </c>
      <c r="AJ593" s="28">
        <f t="shared" si="77"/>
        <v>7.3505000000000003</v>
      </c>
      <c r="AK593" s="28">
        <f t="array" aca="1" ref="AK593" ca="1">ROUND(INDEX(공차방식!T$6:X$50,MATCH(AQ593&amp;AE593,공차방식!R$6:R$50&amp;공차방식!S$6:S$50,0),MATCH(VALUE(LEFT(AG593,1)),공차방식!T$5:X$5,0))/1000,4)</f>
        <v>0.19</v>
      </c>
      <c r="AL593" s="28">
        <f t="shared" si="78"/>
        <v>7.2175000000000002</v>
      </c>
      <c r="AM593" s="28">
        <f t="shared" si="79"/>
        <v>6.9175000000000004</v>
      </c>
      <c r="AN593" s="28">
        <f t="array" ref="AN593">ROUND(INDEX(공차방식!H$6:L$29,MATCH(AE593,공차방식!B$6:B$29,0),MATCH(VALUE(LEFT(AG593,1)),공차방식!H$5:L$5,0))/1000,4)</f>
        <v>0.3</v>
      </c>
      <c r="AO593" s="28">
        <v>7.7450000000000001</v>
      </c>
      <c r="AQ593" s="39">
        <f ca="1">OFFSET(공차방식!R$5,COUNTIF(공차방식!R$6:R$50,"&lt;"&amp;AD593)+1,0)</f>
        <v>11.2</v>
      </c>
    </row>
    <row r="594" spans="2:43" ht="15" x14ac:dyDescent="0.3">
      <c r="B594" s="76" t="str">
        <f t="shared" si="72"/>
        <v>M110×3</v>
      </c>
      <c r="C594" s="77" t="s">
        <v>212</v>
      </c>
      <c r="D594" s="77" t="s">
        <v>221</v>
      </c>
      <c r="E594" s="74" t="s">
        <v>0</v>
      </c>
      <c r="F594" s="75">
        <v>110</v>
      </c>
      <c r="G594" s="75">
        <v>3</v>
      </c>
      <c r="H594" s="74" t="s">
        <v>133</v>
      </c>
      <c r="I594" s="87" t="s">
        <v>416</v>
      </c>
      <c r="J594" s="75" t="s">
        <v>315</v>
      </c>
      <c r="K594" s="58" t="s">
        <v>491</v>
      </c>
      <c r="L594" s="75">
        <v>110</v>
      </c>
      <c r="M594" s="75">
        <v>3</v>
      </c>
      <c r="N594" s="74">
        <v>60</v>
      </c>
      <c r="O594" s="101">
        <f t="array" ref="O594">IFERROR(INDEX($AD$11:$AO$1485,MATCH($B594&amp;$I594,$Z$11:$Z$1485&amp;$AG$11:$AG$1485,0),MATCH($C594,$AD$9:$AO$9,0)),"-")</f>
        <v>110</v>
      </c>
      <c r="P594" s="75">
        <v>42</v>
      </c>
      <c r="Q594" s="75">
        <v>6</v>
      </c>
      <c r="R594" s="101">
        <f t="array" ref="R594">IFERROR(INDEX($AD$11:$AO$1485,MATCH($B594&amp;$I594,$Z$11:$Z$1485&amp;$AG$11:$AG$1485,0),MATCH($D594,$AD$9:$AO$9,0)),"-")</f>
        <v>108.0514</v>
      </c>
      <c r="S594" s="75">
        <v>33</v>
      </c>
      <c r="T594" s="75">
        <v>15</v>
      </c>
      <c r="U594" s="75">
        <v>5</v>
      </c>
      <c r="V594" s="75">
        <v>9</v>
      </c>
      <c r="W594" s="50">
        <f t="shared" si="74"/>
        <v>36</v>
      </c>
      <c r="X594" s="50">
        <f t="shared" si="75"/>
        <v>18</v>
      </c>
      <c r="Z594" s="27" t="str">
        <f t="shared" si="73"/>
        <v>M8×0.75</v>
      </c>
      <c r="AA594" s="28" t="s">
        <v>135</v>
      </c>
      <c r="AB594" s="28"/>
      <c r="AC594" s="28"/>
      <c r="AD594" s="27">
        <v>8</v>
      </c>
      <c r="AE594" s="27">
        <v>0.75</v>
      </c>
      <c r="AF594" s="28">
        <v>60</v>
      </c>
      <c r="AG594" s="30" t="s">
        <v>210</v>
      </c>
      <c r="AH594" s="30">
        <f>INDEX(공차방식!$C$6:$D$29,MATCH(AE594,공차방식!$B$6:$B$29,0),MATCH(RIGHT(AG594,1),공차방식!$C$5:$D$5,0))/1000</f>
        <v>0</v>
      </c>
      <c r="AI594" s="28">
        <f t="shared" ca="1" si="76"/>
        <v>7.6829000000000001</v>
      </c>
      <c r="AJ594" s="28">
        <f t="shared" si="77"/>
        <v>7.5129000000000001</v>
      </c>
      <c r="AK594" s="28">
        <f t="array" aca="1" ref="AK594" ca="1">ROUND(INDEX(공차방식!T$6:X$50,MATCH(AQ594&amp;AE594,공차방식!R$6:R$50&amp;공차방식!S$6:S$50,0),MATCH(VALUE(LEFT(AG594,1)),공차방식!T$5:X$5,0))/1000,4)</f>
        <v>0.17</v>
      </c>
      <c r="AL594" s="28">
        <f t="shared" si="78"/>
        <v>7.4241000000000001</v>
      </c>
      <c r="AM594" s="28">
        <f t="shared" si="79"/>
        <v>7.1881000000000004</v>
      </c>
      <c r="AN594" s="28">
        <f t="array" ref="AN594">ROUND(INDEX(공차방식!H$6:L$29,MATCH(AE594,공차방식!B$6:B$29,0),MATCH(VALUE(LEFT(AG594,1)),공차방식!H$5:L$5,0))/1000,4)</f>
        <v>0.23599999999999999</v>
      </c>
      <c r="AO594" s="28">
        <v>7.8380000000000001</v>
      </c>
      <c r="AQ594" s="39">
        <f ca="1">OFFSET(공차방식!R$5,COUNTIF(공차방식!R$6:R$50,"&lt;"&amp;AD594)+1,0)</f>
        <v>11.2</v>
      </c>
    </row>
    <row r="595" spans="2:43" ht="15" x14ac:dyDescent="0.3">
      <c r="B595" s="76" t="str">
        <f t="shared" si="72"/>
        <v>M110×2</v>
      </c>
      <c r="C595" s="77" t="s">
        <v>212</v>
      </c>
      <c r="D595" s="77" t="s">
        <v>221</v>
      </c>
      <c r="E595" s="74" t="s">
        <v>0</v>
      </c>
      <c r="F595" s="75">
        <v>110</v>
      </c>
      <c r="G595" s="75">
        <v>2</v>
      </c>
      <c r="H595" s="74" t="s">
        <v>133</v>
      </c>
      <c r="I595" s="87" t="s">
        <v>416</v>
      </c>
      <c r="J595" s="75" t="s">
        <v>315</v>
      </c>
      <c r="K595" s="58" t="s">
        <v>491</v>
      </c>
      <c r="L595" s="75">
        <v>110</v>
      </c>
      <c r="M595" s="75">
        <v>2</v>
      </c>
      <c r="N595" s="74">
        <v>60</v>
      </c>
      <c r="O595" s="101">
        <f t="array" ref="O595">IFERROR(INDEX($AD$11:$AO$1485,MATCH($B595&amp;$I595,$Z$11:$Z$1485&amp;$AG$11:$AG$1485,0),MATCH($C595,$AD$9:$AO$9,0)),"-")</f>
        <v>110</v>
      </c>
      <c r="P595" s="75">
        <v>30</v>
      </c>
      <c r="Q595" s="75">
        <v>2</v>
      </c>
      <c r="R595" s="101">
        <f t="array" ref="R595">IFERROR(INDEX($AD$11:$AO$1485,MATCH($B595&amp;$I595,$Z$11:$Z$1485&amp;$AG$11:$AG$1485,0),MATCH($D595,$AD$9:$AO$9,0)),"-")</f>
        <v>108.70099999999999</v>
      </c>
      <c r="S595" s="75">
        <v>23</v>
      </c>
      <c r="T595" s="75">
        <v>9</v>
      </c>
      <c r="U595" s="75">
        <v>5</v>
      </c>
      <c r="V595" s="75">
        <v>10</v>
      </c>
      <c r="W595" s="50">
        <f t="shared" si="74"/>
        <v>28</v>
      </c>
      <c r="X595" s="50">
        <f t="shared" si="75"/>
        <v>14</v>
      </c>
      <c r="Z595" s="27" t="str">
        <f t="shared" si="73"/>
        <v>M9×1</v>
      </c>
      <c r="AA595" s="28" t="s">
        <v>135</v>
      </c>
      <c r="AB595" s="28"/>
      <c r="AC595" s="28"/>
      <c r="AD595" s="27">
        <v>9</v>
      </c>
      <c r="AE595" s="27">
        <v>1</v>
      </c>
      <c r="AF595" s="28">
        <v>60</v>
      </c>
      <c r="AG595" s="30" t="s">
        <v>210</v>
      </c>
      <c r="AH595" s="30">
        <f>INDEX(공차방식!$C$6:$D$29,MATCH(AE595,공차방식!$B$6:$B$29,0),MATCH(RIGHT(AG595,1),공차방식!$C$5:$D$5,0))/1000</f>
        <v>0</v>
      </c>
      <c r="AI595" s="28">
        <f t="shared" ca="1" si="76"/>
        <v>8.5404999999999998</v>
      </c>
      <c r="AJ595" s="28">
        <f t="shared" si="77"/>
        <v>8.3505000000000003</v>
      </c>
      <c r="AK595" s="28">
        <f t="array" aca="1" ref="AK595" ca="1">ROUND(INDEX(공차방식!T$6:X$50,MATCH(AQ595&amp;AE595,공차방식!R$6:R$50&amp;공차방식!S$6:S$50,0),MATCH(VALUE(LEFT(AG595,1)),공차방식!T$5:X$5,0))/1000,4)</f>
        <v>0.19</v>
      </c>
      <c r="AL595" s="28">
        <f t="shared" si="78"/>
        <v>8.2174999999999994</v>
      </c>
      <c r="AM595" s="28">
        <f t="shared" si="79"/>
        <v>7.9175000000000004</v>
      </c>
      <c r="AN595" s="28">
        <f t="array" ref="AN595">ROUND(INDEX(공차방식!H$6:L$29,MATCH(AE595,공차방식!B$6:B$29,0),MATCH(VALUE(LEFT(AG595,1)),공차방식!H$5:L$5,0))/1000,4)</f>
        <v>0.3</v>
      </c>
      <c r="AO595" s="28">
        <v>8.7449999999999992</v>
      </c>
      <c r="AQ595" s="39">
        <f ca="1">OFFSET(공차방식!R$5,COUNTIF(공차방식!R$6:R$50,"&lt;"&amp;AD595)+1,0)</f>
        <v>11.2</v>
      </c>
    </row>
    <row r="596" spans="2:43" ht="15" x14ac:dyDescent="0.3">
      <c r="B596" s="76" t="str">
        <f t="shared" si="72"/>
        <v>M115×6</v>
      </c>
      <c r="C596" s="77" t="s">
        <v>212</v>
      </c>
      <c r="D596" s="77" t="s">
        <v>221</v>
      </c>
      <c r="E596" s="74" t="s">
        <v>0</v>
      </c>
      <c r="F596" s="75">
        <v>115</v>
      </c>
      <c r="G596" s="75">
        <v>6</v>
      </c>
      <c r="H596" s="74" t="s">
        <v>133</v>
      </c>
      <c r="I596" s="87" t="s">
        <v>416</v>
      </c>
      <c r="J596" s="75" t="s">
        <v>315</v>
      </c>
      <c r="K596" s="58" t="s">
        <v>491</v>
      </c>
      <c r="L596" s="75">
        <v>115</v>
      </c>
      <c r="M596" s="75">
        <v>6</v>
      </c>
      <c r="N596" s="74">
        <v>60</v>
      </c>
      <c r="O596" s="101">
        <f t="array" ref="O596">IFERROR(INDEX($AD$11:$AO$1485,MATCH($B596&amp;$I596,$Z$11:$Z$1485&amp;$AG$11:$AG$1485,0),MATCH($C596,$AD$9:$AO$9,0)),"-")</f>
        <v>115</v>
      </c>
      <c r="P596" s="75">
        <v>42</v>
      </c>
      <c r="Q596" s="75">
        <v>6</v>
      </c>
      <c r="R596" s="101">
        <f t="array" ref="R596">IFERROR(INDEX($AD$11:$AO$1485,MATCH($B596&amp;$I596,$Z$11:$Z$1485&amp;$AG$11:$AG$1485,0),MATCH($D596,$AD$9:$AO$9,0)),"-")</f>
        <v>111.10290000000001</v>
      </c>
      <c r="S596" s="75">
        <v>33</v>
      </c>
      <c r="T596" s="75">
        <v>15</v>
      </c>
      <c r="U596" s="75">
        <v>6</v>
      </c>
      <c r="V596" s="75">
        <v>8</v>
      </c>
      <c r="W596" s="50">
        <f t="shared" si="74"/>
        <v>36</v>
      </c>
      <c r="X596" s="50">
        <f t="shared" si="75"/>
        <v>18</v>
      </c>
      <c r="Z596" s="27" t="str">
        <f t="shared" si="73"/>
        <v>M9×0.75</v>
      </c>
      <c r="AA596" s="28" t="s">
        <v>135</v>
      </c>
      <c r="AB596" s="28"/>
      <c r="AC596" s="28"/>
      <c r="AD596" s="27">
        <v>9</v>
      </c>
      <c r="AE596" s="27">
        <v>0.75</v>
      </c>
      <c r="AF596" s="28">
        <v>60</v>
      </c>
      <c r="AG596" s="30" t="s">
        <v>210</v>
      </c>
      <c r="AH596" s="30">
        <f>INDEX(공차방식!$C$6:$D$29,MATCH(AE596,공차방식!$B$6:$B$29,0),MATCH(RIGHT(AG596,1),공차방식!$C$5:$D$5,0))/1000</f>
        <v>0</v>
      </c>
      <c r="AI596" s="28">
        <f t="shared" ca="1" si="76"/>
        <v>8.6829000000000001</v>
      </c>
      <c r="AJ596" s="28">
        <f t="shared" si="77"/>
        <v>8.5129000000000001</v>
      </c>
      <c r="AK596" s="28">
        <f t="array" aca="1" ref="AK596" ca="1">ROUND(INDEX(공차방식!T$6:X$50,MATCH(AQ596&amp;AE596,공차방식!R$6:R$50&amp;공차방식!S$6:S$50,0),MATCH(VALUE(LEFT(AG596,1)),공차방식!T$5:X$5,0))/1000,4)</f>
        <v>0.17</v>
      </c>
      <c r="AL596" s="28">
        <f t="shared" si="78"/>
        <v>8.4240999999999993</v>
      </c>
      <c r="AM596" s="28">
        <f t="shared" si="79"/>
        <v>8.1881000000000004</v>
      </c>
      <c r="AN596" s="28">
        <f t="array" ref="AN596">ROUND(INDEX(공차방식!H$6:L$29,MATCH(AE596,공차방식!B$6:B$29,0),MATCH(VALUE(LEFT(AG596,1)),공차방식!H$5:L$5,0))/1000,4)</f>
        <v>0.23599999999999999</v>
      </c>
      <c r="AO596" s="28">
        <v>8.8379999999999992</v>
      </c>
      <c r="AQ596" s="39">
        <f ca="1">OFFSET(공차방식!R$5,COUNTIF(공차방식!R$6:R$50,"&lt;"&amp;AD596)+1,0)</f>
        <v>11.2</v>
      </c>
    </row>
    <row r="597" spans="2:43" ht="15" x14ac:dyDescent="0.3">
      <c r="B597" s="76" t="str">
        <f t="shared" si="72"/>
        <v>M115×4</v>
      </c>
      <c r="C597" s="77" t="s">
        <v>212</v>
      </c>
      <c r="D597" s="77" t="s">
        <v>221</v>
      </c>
      <c r="E597" s="74" t="s">
        <v>0</v>
      </c>
      <c r="F597" s="75">
        <v>115</v>
      </c>
      <c r="G597" s="75">
        <v>4</v>
      </c>
      <c r="H597" s="74" t="s">
        <v>133</v>
      </c>
      <c r="I597" s="87" t="s">
        <v>416</v>
      </c>
      <c r="J597" s="75" t="s">
        <v>315</v>
      </c>
      <c r="K597" s="58" t="s">
        <v>491</v>
      </c>
      <c r="L597" s="75">
        <v>115</v>
      </c>
      <c r="M597" s="75">
        <v>4</v>
      </c>
      <c r="N597" s="74">
        <v>60</v>
      </c>
      <c r="O597" s="101">
        <f t="array" ref="O597">IFERROR(INDEX($AD$11:$AO$1485,MATCH($B597&amp;$I597,$Z$11:$Z$1485&amp;$AG$11:$AG$1485,0),MATCH($C597,$AD$9:$AO$9,0)),"-")</f>
        <v>115</v>
      </c>
      <c r="P597" s="75">
        <v>42</v>
      </c>
      <c r="Q597" s="75">
        <v>6</v>
      </c>
      <c r="R597" s="101">
        <f t="array" ref="R597">IFERROR(INDEX($AD$11:$AO$1485,MATCH($B597&amp;$I597,$Z$11:$Z$1485&amp;$AG$11:$AG$1485,0),MATCH($D597,$AD$9:$AO$9,0)),"-")</f>
        <v>112.4019</v>
      </c>
      <c r="S597" s="75">
        <v>33</v>
      </c>
      <c r="T597" s="75">
        <v>15</v>
      </c>
      <c r="U597" s="75">
        <v>6</v>
      </c>
      <c r="V597" s="75">
        <v>8</v>
      </c>
      <c r="W597" s="50">
        <f t="shared" si="74"/>
        <v>36</v>
      </c>
      <c r="X597" s="50">
        <f t="shared" si="75"/>
        <v>18</v>
      </c>
      <c r="Z597" s="27" t="str">
        <f t="shared" si="73"/>
        <v>M10×1.25</v>
      </c>
      <c r="AA597" s="28" t="s">
        <v>135</v>
      </c>
      <c r="AB597" s="28"/>
      <c r="AC597" s="28"/>
      <c r="AD597" s="27">
        <v>10</v>
      </c>
      <c r="AE597" s="27">
        <v>1.25</v>
      </c>
      <c r="AF597" s="28">
        <v>60</v>
      </c>
      <c r="AG597" s="30" t="s">
        <v>210</v>
      </c>
      <c r="AH597" s="30">
        <f>INDEX(공차방식!$C$6:$D$29,MATCH(AE597,공차방식!$B$6:$B$29,0),MATCH(RIGHT(AG597,1),공차방식!$C$5:$D$5,0))/1000</f>
        <v>0</v>
      </c>
      <c r="AI597" s="28">
        <f t="shared" ca="1" si="76"/>
        <v>9.3880999999999997</v>
      </c>
      <c r="AJ597" s="28">
        <f t="shared" si="77"/>
        <v>9.1881000000000004</v>
      </c>
      <c r="AK597" s="28">
        <f t="array" aca="1" ref="AK597" ca="1">ROUND(INDEX(공차방식!T$6:X$50,MATCH(AQ597&amp;AE597,공차방식!R$6:R$50&amp;공차방식!S$6:S$50,0),MATCH(VALUE(LEFT(AG597,1)),공차방식!T$5:X$5,0))/1000,4)</f>
        <v>0.2</v>
      </c>
      <c r="AL597" s="28">
        <f t="shared" si="78"/>
        <v>8.9817999999999998</v>
      </c>
      <c r="AM597" s="28">
        <f t="shared" si="79"/>
        <v>8.6468000000000007</v>
      </c>
      <c r="AN597" s="28">
        <f t="array" ref="AN597">ROUND(INDEX(공차방식!H$6:L$29,MATCH(AE597,공차방식!B$6:B$29,0),MATCH(VALUE(LEFT(AG597,1)),공차방식!H$5:L$5,0))/1000,4)</f>
        <v>0.33500000000000002</v>
      </c>
      <c r="AO597" s="28">
        <v>9.6430000000000007</v>
      </c>
      <c r="AQ597" s="39">
        <f ca="1">OFFSET(공차방식!R$5,COUNTIF(공차방식!R$6:R$50,"&lt;"&amp;AD597)+1,0)</f>
        <v>11.2</v>
      </c>
    </row>
    <row r="598" spans="2:43" ht="15" x14ac:dyDescent="0.3">
      <c r="B598" s="76" t="str">
        <f t="shared" si="72"/>
        <v>M115×3</v>
      </c>
      <c r="C598" s="77" t="s">
        <v>212</v>
      </c>
      <c r="D598" s="77" t="s">
        <v>221</v>
      </c>
      <c r="E598" s="74" t="s">
        <v>0</v>
      </c>
      <c r="F598" s="75">
        <v>115</v>
      </c>
      <c r="G598" s="75">
        <v>3</v>
      </c>
      <c r="H598" s="74" t="s">
        <v>133</v>
      </c>
      <c r="I598" s="87" t="s">
        <v>416</v>
      </c>
      <c r="J598" s="75" t="s">
        <v>315</v>
      </c>
      <c r="K598" s="58" t="s">
        <v>491</v>
      </c>
      <c r="L598" s="75">
        <v>115</v>
      </c>
      <c r="M598" s="75">
        <v>3</v>
      </c>
      <c r="N598" s="74">
        <v>60</v>
      </c>
      <c r="O598" s="101">
        <f t="array" ref="O598">IFERROR(INDEX($AD$11:$AO$1485,MATCH($B598&amp;$I598,$Z$11:$Z$1485&amp;$AG$11:$AG$1485,0),MATCH($C598,$AD$9:$AO$9,0)),"-")</f>
        <v>115</v>
      </c>
      <c r="P598" s="75">
        <v>42</v>
      </c>
      <c r="Q598" s="75">
        <v>6</v>
      </c>
      <c r="R598" s="101">
        <f t="array" ref="R598">IFERROR(INDEX($AD$11:$AO$1485,MATCH($B598&amp;$I598,$Z$11:$Z$1485&amp;$AG$11:$AG$1485,0),MATCH($D598,$AD$9:$AO$9,0)),"-")</f>
        <v>113.0514</v>
      </c>
      <c r="S598" s="75">
        <v>33</v>
      </c>
      <c r="T598" s="75">
        <v>15</v>
      </c>
      <c r="U598" s="75">
        <v>5</v>
      </c>
      <c r="V598" s="75">
        <v>9</v>
      </c>
      <c r="W598" s="50">
        <f t="shared" si="74"/>
        <v>36</v>
      </c>
      <c r="X598" s="50">
        <f t="shared" si="75"/>
        <v>18</v>
      </c>
      <c r="Z598" s="27" t="str">
        <f t="shared" si="73"/>
        <v>M10×1</v>
      </c>
      <c r="AA598" s="28" t="s">
        <v>135</v>
      </c>
      <c r="AB598" s="28"/>
      <c r="AC598" s="28"/>
      <c r="AD598" s="27">
        <v>10</v>
      </c>
      <c r="AE598" s="27">
        <v>1</v>
      </c>
      <c r="AF598" s="28">
        <v>60</v>
      </c>
      <c r="AG598" s="30" t="s">
        <v>210</v>
      </c>
      <c r="AH598" s="30">
        <f>INDEX(공차방식!$C$6:$D$29,MATCH(AE598,공차방식!$B$6:$B$29,0),MATCH(RIGHT(AG598,1),공차방식!$C$5:$D$5,0))/1000</f>
        <v>0</v>
      </c>
      <c r="AI598" s="28">
        <f t="shared" ca="1" si="76"/>
        <v>9.5404999999999998</v>
      </c>
      <c r="AJ598" s="28">
        <f t="shared" si="77"/>
        <v>9.3505000000000003</v>
      </c>
      <c r="AK598" s="28">
        <f t="array" aca="1" ref="AK598" ca="1">ROUND(INDEX(공차방식!T$6:X$50,MATCH(AQ598&amp;AE598,공차방식!R$6:R$50&amp;공차방식!S$6:S$50,0),MATCH(VALUE(LEFT(AG598,1)),공차방식!T$5:X$5,0))/1000,4)</f>
        <v>0.19</v>
      </c>
      <c r="AL598" s="28">
        <f t="shared" si="78"/>
        <v>9.2174999999999994</v>
      </c>
      <c r="AM598" s="28">
        <f t="shared" si="79"/>
        <v>8.9175000000000004</v>
      </c>
      <c r="AN598" s="28">
        <f t="array" ref="AN598">ROUND(INDEX(공차방식!H$6:L$29,MATCH(AE598,공차방식!B$6:B$29,0),MATCH(VALUE(LEFT(AG598,1)),공차방식!H$5:L$5,0))/1000,4)</f>
        <v>0.3</v>
      </c>
      <c r="AO598" s="28">
        <v>9.7449999999999992</v>
      </c>
      <c r="AQ598" s="39">
        <f ca="1">OFFSET(공차방식!R$5,COUNTIF(공차방식!R$6:R$50,"&lt;"&amp;AD598)+1,0)</f>
        <v>11.2</v>
      </c>
    </row>
    <row r="599" spans="2:43" ht="15" x14ac:dyDescent="0.3">
      <c r="B599" s="76" t="str">
        <f t="shared" si="72"/>
        <v>M115×2</v>
      </c>
      <c r="C599" s="77" t="s">
        <v>212</v>
      </c>
      <c r="D599" s="77" t="s">
        <v>221</v>
      </c>
      <c r="E599" s="74" t="s">
        <v>0</v>
      </c>
      <c r="F599" s="75">
        <v>115</v>
      </c>
      <c r="G599" s="75">
        <v>2</v>
      </c>
      <c r="H599" s="74" t="s">
        <v>133</v>
      </c>
      <c r="I599" s="87" t="s">
        <v>416</v>
      </c>
      <c r="J599" s="75" t="s">
        <v>315</v>
      </c>
      <c r="K599" s="58" t="s">
        <v>491</v>
      </c>
      <c r="L599" s="75">
        <v>115</v>
      </c>
      <c r="M599" s="75">
        <v>2</v>
      </c>
      <c r="N599" s="74">
        <v>60</v>
      </c>
      <c r="O599" s="101">
        <f t="array" ref="O599">IFERROR(INDEX($AD$11:$AO$1485,MATCH($B599&amp;$I599,$Z$11:$Z$1485&amp;$AG$11:$AG$1485,0),MATCH($C599,$AD$9:$AO$9,0)),"-")</f>
        <v>115</v>
      </c>
      <c r="P599" s="75">
        <v>30</v>
      </c>
      <c r="Q599" s="75">
        <v>2</v>
      </c>
      <c r="R599" s="101">
        <f t="array" ref="R599">IFERROR(INDEX($AD$11:$AO$1485,MATCH($B599&amp;$I599,$Z$11:$Z$1485&amp;$AG$11:$AG$1485,0),MATCH($D599,$AD$9:$AO$9,0)),"-")</f>
        <v>113.70099999999999</v>
      </c>
      <c r="S599" s="75">
        <v>23</v>
      </c>
      <c r="T599" s="75">
        <v>9</v>
      </c>
      <c r="U599" s="75">
        <v>5</v>
      </c>
      <c r="V599" s="75">
        <v>10</v>
      </c>
      <c r="W599" s="50">
        <f t="shared" si="74"/>
        <v>28</v>
      </c>
      <c r="X599" s="50">
        <f t="shared" si="75"/>
        <v>14</v>
      </c>
      <c r="Z599" s="27" t="str">
        <f t="shared" si="73"/>
        <v>M10×0.75</v>
      </c>
      <c r="AA599" s="28" t="s">
        <v>135</v>
      </c>
      <c r="AB599" s="28"/>
      <c r="AC599" s="28"/>
      <c r="AD599" s="27">
        <v>10</v>
      </c>
      <c r="AE599" s="27">
        <v>0.75</v>
      </c>
      <c r="AF599" s="28">
        <v>60</v>
      </c>
      <c r="AG599" s="30" t="s">
        <v>210</v>
      </c>
      <c r="AH599" s="30">
        <f>INDEX(공차방식!$C$6:$D$29,MATCH(AE599,공차방식!$B$6:$B$29,0),MATCH(RIGHT(AG599,1),공차방식!$C$5:$D$5,0))/1000</f>
        <v>0</v>
      </c>
      <c r="AI599" s="28">
        <f t="shared" ca="1" si="76"/>
        <v>9.6829000000000001</v>
      </c>
      <c r="AJ599" s="28">
        <f t="shared" si="77"/>
        <v>9.5129000000000001</v>
      </c>
      <c r="AK599" s="28">
        <f t="array" aca="1" ref="AK599" ca="1">ROUND(INDEX(공차방식!T$6:X$50,MATCH(AQ599&amp;AE599,공차방식!R$6:R$50&amp;공차방식!S$6:S$50,0),MATCH(VALUE(LEFT(AG599,1)),공차방식!T$5:X$5,0))/1000,4)</f>
        <v>0.17</v>
      </c>
      <c r="AL599" s="28">
        <f t="shared" si="78"/>
        <v>9.4240999999999993</v>
      </c>
      <c r="AM599" s="28">
        <f t="shared" si="79"/>
        <v>9.1881000000000004</v>
      </c>
      <c r="AN599" s="28">
        <f t="array" ref="AN599">ROUND(INDEX(공차방식!H$6:L$29,MATCH(AE599,공차방식!B$6:B$29,0),MATCH(VALUE(LEFT(AG599,1)),공차방식!H$5:L$5,0))/1000,4)</f>
        <v>0.23599999999999999</v>
      </c>
      <c r="AO599" s="28">
        <v>9.8379999999999992</v>
      </c>
      <c r="AQ599" s="39">
        <f ca="1">OFFSET(공차방식!R$5,COUNTIF(공차방식!R$6:R$50,"&lt;"&amp;AD599)+1,0)</f>
        <v>11.2</v>
      </c>
    </row>
    <row r="600" spans="2:43" ht="15" x14ac:dyDescent="0.3">
      <c r="B600" s="76" t="str">
        <f t="shared" si="72"/>
        <v>M120×6</v>
      </c>
      <c r="C600" s="77" t="s">
        <v>212</v>
      </c>
      <c r="D600" s="77" t="s">
        <v>221</v>
      </c>
      <c r="E600" s="74" t="s">
        <v>0</v>
      </c>
      <c r="F600" s="75">
        <v>120</v>
      </c>
      <c r="G600" s="75">
        <v>6</v>
      </c>
      <c r="H600" s="74" t="s">
        <v>133</v>
      </c>
      <c r="I600" s="87" t="s">
        <v>416</v>
      </c>
      <c r="J600" s="75" t="s">
        <v>315</v>
      </c>
      <c r="K600" s="58" t="s">
        <v>491</v>
      </c>
      <c r="L600" s="75">
        <v>120</v>
      </c>
      <c r="M600" s="75">
        <v>6</v>
      </c>
      <c r="N600" s="74">
        <v>60</v>
      </c>
      <c r="O600" s="101">
        <f t="array" ref="O600">IFERROR(INDEX($AD$11:$AO$1485,MATCH($B600&amp;$I600,$Z$11:$Z$1485&amp;$AG$11:$AG$1485,0),MATCH($C600,$AD$9:$AO$9,0)),"-")</f>
        <v>120</v>
      </c>
      <c r="P600" s="75">
        <v>42</v>
      </c>
      <c r="Q600" s="75">
        <v>6</v>
      </c>
      <c r="R600" s="101">
        <f t="array" ref="R600">IFERROR(INDEX($AD$11:$AO$1485,MATCH($B600&amp;$I600,$Z$11:$Z$1485&amp;$AG$11:$AG$1485,0),MATCH($D600,$AD$9:$AO$9,0)),"-")</f>
        <v>116.10290000000001</v>
      </c>
      <c r="S600" s="75">
        <v>33</v>
      </c>
      <c r="T600" s="75">
        <v>15</v>
      </c>
      <c r="U600" s="75">
        <v>6</v>
      </c>
      <c r="V600" s="75">
        <v>8</v>
      </c>
      <c r="W600" s="50">
        <f t="shared" si="74"/>
        <v>36</v>
      </c>
      <c r="X600" s="50">
        <f t="shared" si="75"/>
        <v>18</v>
      </c>
      <c r="Z600" s="27" t="str">
        <f t="shared" si="73"/>
        <v>M11×1</v>
      </c>
      <c r="AA600" s="28" t="s">
        <v>135</v>
      </c>
      <c r="AB600" s="28"/>
      <c r="AC600" s="28"/>
      <c r="AD600" s="27">
        <v>11</v>
      </c>
      <c r="AE600" s="27">
        <v>1</v>
      </c>
      <c r="AF600" s="28">
        <v>60</v>
      </c>
      <c r="AG600" s="30" t="s">
        <v>210</v>
      </c>
      <c r="AH600" s="30">
        <f>INDEX(공차방식!$C$6:$D$29,MATCH(AE600,공차방식!$B$6:$B$29,0),MATCH(RIGHT(AG600,1),공차방식!$C$5:$D$5,0))/1000</f>
        <v>0</v>
      </c>
      <c r="AI600" s="28">
        <f t="shared" ca="1" si="76"/>
        <v>10.5405</v>
      </c>
      <c r="AJ600" s="28">
        <f t="shared" si="77"/>
        <v>10.3505</v>
      </c>
      <c r="AK600" s="28">
        <f t="array" aca="1" ref="AK600" ca="1">ROUND(INDEX(공차방식!T$6:X$50,MATCH(AQ600&amp;AE600,공차방식!R$6:R$50&amp;공차방식!S$6:S$50,0),MATCH(VALUE(LEFT(AG600,1)),공차방식!T$5:X$5,0))/1000,4)</f>
        <v>0.19</v>
      </c>
      <c r="AL600" s="28">
        <f t="shared" si="78"/>
        <v>10.217499999999999</v>
      </c>
      <c r="AM600" s="28">
        <f t="shared" si="79"/>
        <v>9.9175000000000004</v>
      </c>
      <c r="AN600" s="28">
        <f t="array" ref="AN600">ROUND(INDEX(공차방식!H$6:L$29,MATCH(AE600,공차방식!B$6:B$29,0),MATCH(VALUE(LEFT(AG600,1)),공차방식!H$5:L$5,0))/1000,4)</f>
        <v>0.3</v>
      </c>
      <c r="AO600" s="28">
        <v>10.744999999999999</v>
      </c>
      <c r="AQ600" s="39">
        <f ca="1">OFFSET(공차방식!R$5,COUNTIF(공차방식!R$6:R$50,"&lt;"&amp;AD600)+1,0)</f>
        <v>11.2</v>
      </c>
    </row>
    <row r="601" spans="2:43" ht="15" x14ac:dyDescent="0.3">
      <c r="B601" s="76" t="str">
        <f t="shared" si="72"/>
        <v>M120×4</v>
      </c>
      <c r="C601" s="77" t="s">
        <v>212</v>
      </c>
      <c r="D601" s="77" t="s">
        <v>221</v>
      </c>
      <c r="E601" s="74" t="s">
        <v>0</v>
      </c>
      <c r="F601" s="75">
        <v>120</v>
      </c>
      <c r="G601" s="75">
        <v>4</v>
      </c>
      <c r="H601" s="74" t="s">
        <v>133</v>
      </c>
      <c r="I601" s="87" t="s">
        <v>416</v>
      </c>
      <c r="J601" s="75" t="s">
        <v>315</v>
      </c>
      <c r="K601" s="58" t="s">
        <v>491</v>
      </c>
      <c r="L601" s="75">
        <v>120</v>
      </c>
      <c r="M601" s="75">
        <v>4</v>
      </c>
      <c r="N601" s="74">
        <v>60</v>
      </c>
      <c r="O601" s="101">
        <f t="array" ref="O601">IFERROR(INDEX($AD$11:$AO$1485,MATCH($B601&amp;$I601,$Z$11:$Z$1485&amp;$AG$11:$AG$1485,0),MATCH($C601,$AD$9:$AO$9,0)),"-")</f>
        <v>120</v>
      </c>
      <c r="P601" s="75">
        <v>42</v>
      </c>
      <c r="Q601" s="75">
        <v>6</v>
      </c>
      <c r="R601" s="101">
        <f t="array" ref="R601">IFERROR(INDEX($AD$11:$AO$1485,MATCH($B601&amp;$I601,$Z$11:$Z$1485&amp;$AG$11:$AG$1485,0),MATCH($D601,$AD$9:$AO$9,0)),"-")</f>
        <v>117.4019</v>
      </c>
      <c r="S601" s="75">
        <v>33</v>
      </c>
      <c r="T601" s="75">
        <v>15</v>
      </c>
      <c r="U601" s="75">
        <v>6</v>
      </c>
      <c r="V601" s="75">
        <v>8</v>
      </c>
      <c r="W601" s="50">
        <f t="shared" si="74"/>
        <v>36</v>
      </c>
      <c r="X601" s="50">
        <f t="shared" si="75"/>
        <v>18</v>
      </c>
      <c r="Z601" s="27" t="str">
        <f t="shared" si="73"/>
        <v>M11×0.75</v>
      </c>
      <c r="AA601" s="28" t="s">
        <v>135</v>
      </c>
      <c r="AB601" s="28"/>
      <c r="AC601" s="28"/>
      <c r="AD601" s="27">
        <v>11</v>
      </c>
      <c r="AE601" s="27">
        <v>0.75</v>
      </c>
      <c r="AF601" s="28">
        <v>60</v>
      </c>
      <c r="AG601" s="30" t="s">
        <v>210</v>
      </c>
      <c r="AH601" s="30">
        <f>INDEX(공차방식!$C$6:$D$29,MATCH(AE601,공차방식!$B$6:$B$29,0),MATCH(RIGHT(AG601,1),공차방식!$C$5:$D$5,0))/1000</f>
        <v>0</v>
      </c>
      <c r="AI601" s="28">
        <f t="shared" ca="1" si="76"/>
        <v>10.6829</v>
      </c>
      <c r="AJ601" s="28">
        <f t="shared" si="77"/>
        <v>10.5129</v>
      </c>
      <c r="AK601" s="28">
        <f t="array" aca="1" ref="AK601" ca="1">ROUND(INDEX(공차방식!T$6:X$50,MATCH(AQ601&amp;AE601,공차방식!R$6:R$50&amp;공차방식!S$6:S$50,0),MATCH(VALUE(LEFT(AG601,1)),공차방식!T$5:X$5,0))/1000,4)</f>
        <v>0.17</v>
      </c>
      <c r="AL601" s="28">
        <f t="shared" si="78"/>
        <v>10.424099999999999</v>
      </c>
      <c r="AM601" s="28">
        <f t="shared" si="79"/>
        <v>10.1881</v>
      </c>
      <c r="AN601" s="28">
        <f t="array" ref="AN601">ROUND(INDEX(공차방식!H$6:L$29,MATCH(AE601,공차방식!B$6:B$29,0),MATCH(VALUE(LEFT(AG601,1)),공차방식!H$5:L$5,0))/1000,4)</f>
        <v>0.23599999999999999</v>
      </c>
      <c r="AO601" s="28">
        <v>10.837999999999999</v>
      </c>
      <c r="AQ601" s="39">
        <f ca="1">OFFSET(공차방식!R$5,COUNTIF(공차방식!R$6:R$50,"&lt;"&amp;AD601)+1,0)</f>
        <v>11.2</v>
      </c>
    </row>
    <row r="602" spans="2:43" ht="15" x14ac:dyDescent="0.3">
      <c r="B602" s="76" t="str">
        <f t="shared" si="72"/>
        <v>M120×3</v>
      </c>
      <c r="C602" s="77" t="s">
        <v>212</v>
      </c>
      <c r="D602" s="77" t="s">
        <v>221</v>
      </c>
      <c r="E602" s="74" t="s">
        <v>0</v>
      </c>
      <c r="F602" s="75">
        <v>120</v>
      </c>
      <c r="G602" s="75">
        <v>3</v>
      </c>
      <c r="H602" s="74" t="s">
        <v>133</v>
      </c>
      <c r="I602" s="87" t="s">
        <v>416</v>
      </c>
      <c r="J602" s="75" t="s">
        <v>315</v>
      </c>
      <c r="K602" s="58" t="s">
        <v>491</v>
      </c>
      <c r="L602" s="75">
        <v>120</v>
      </c>
      <c r="M602" s="75">
        <v>3</v>
      </c>
      <c r="N602" s="74">
        <v>60</v>
      </c>
      <c r="O602" s="101">
        <f t="array" ref="O602">IFERROR(INDEX($AD$11:$AO$1485,MATCH($B602&amp;$I602,$Z$11:$Z$1485&amp;$AG$11:$AG$1485,0),MATCH($C602,$AD$9:$AO$9,0)),"-")</f>
        <v>120</v>
      </c>
      <c r="P602" s="75">
        <v>42</v>
      </c>
      <c r="Q602" s="75">
        <v>6</v>
      </c>
      <c r="R602" s="101">
        <f t="array" ref="R602">IFERROR(INDEX($AD$11:$AO$1485,MATCH($B602&amp;$I602,$Z$11:$Z$1485&amp;$AG$11:$AG$1485,0),MATCH($D602,$AD$9:$AO$9,0)),"-")</f>
        <v>118.0514</v>
      </c>
      <c r="S602" s="75">
        <v>33</v>
      </c>
      <c r="T602" s="75">
        <v>15</v>
      </c>
      <c r="U602" s="75">
        <v>5</v>
      </c>
      <c r="V602" s="75">
        <v>9</v>
      </c>
      <c r="W602" s="50">
        <f t="shared" si="74"/>
        <v>36</v>
      </c>
      <c r="X602" s="50">
        <f t="shared" si="75"/>
        <v>18</v>
      </c>
      <c r="Z602" s="27" t="str">
        <f t="shared" si="73"/>
        <v>M12×1.5</v>
      </c>
      <c r="AA602" s="28" t="s">
        <v>135</v>
      </c>
      <c r="AB602" s="28"/>
      <c r="AC602" s="28"/>
      <c r="AD602" s="27">
        <v>12</v>
      </c>
      <c r="AE602" s="27">
        <v>1.5</v>
      </c>
      <c r="AF602" s="28">
        <v>60</v>
      </c>
      <c r="AG602" s="30" t="s">
        <v>210</v>
      </c>
      <c r="AH602" s="30">
        <f>INDEX(공차방식!$C$6:$D$29,MATCH(AE602,공차방식!$B$6:$B$29,0),MATCH(RIGHT(AG602,1),공차방식!$C$5:$D$5,0))/1000</f>
        <v>0</v>
      </c>
      <c r="AI602" s="28">
        <f t="shared" ca="1" si="76"/>
        <v>11.261699999999999</v>
      </c>
      <c r="AJ602" s="28">
        <f t="shared" si="77"/>
        <v>11.025700000000001</v>
      </c>
      <c r="AK602" s="28">
        <f t="array" aca="1" ref="AK602" ca="1">ROUND(INDEX(공차방식!T$6:X$50,MATCH(AQ602&amp;AE602,공차방식!R$6:R$50&amp;공차방식!S$6:S$50,0),MATCH(VALUE(LEFT(AG602,1)),공차방식!T$5:X$5,0))/1000,4)</f>
        <v>0.23599999999999999</v>
      </c>
      <c r="AL602" s="28">
        <f t="shared" si="78"/>
        <v>10.751200000000001</v>
      </c>
      <c r="AM602" s="28">
        <f t="shared" si="79"/>
        <v>10.376200000000001</v>
      </c>
      <c r="AN602" s="28">
        <f t="array" ref="AN602">ROUND(INDEX(공차방식!H$6:L$29,MATCH(AE602,공차방식!B$6:B$29,0),MATCH(VALUE(LEFT(AG602,1)),공차방식!H$5:L$5,0))/1000,4)</f>
        <v>0.375</v>
      </c>
      <c r="AO602" s="28">
        <v>11.569000000000001</v>
      </c>
      <c r="AQ602" s="39">
        <f ca="1">OFFSET(공차방식!R$5,COUNTIF(공차방식!R$6:R$50,"&lt;"&amp;AD602)+1,0)</f>
        <v>22.4</v>
      </c>
    </row>
    <row r="603" spans="2:43" ht="15" x14ac:dyDescent="0.3">
      <c r="B603" s="76" t="str">
        <f t="shared" si="72"/>
        <v>M120×2</v>
      </c>
      <c r="C603" s="77" t="s">
        <v>212</v>
      </c>
      <c r="D603" s="77" t="s">
        <v>221</v>
      </c>
      <c r="E603" s="74" t="s">
        <v>0</v>
      </c>
      <c r="F603" s="75">
        <v>120</v>
      </c>
      <c r="G603" s="75">
        <v>2</v>
      </c>
      <c r="H603" s="74" t="s">
        <v>133</v>
      </c>
      <c r="I603" s="87" t="s">
        <v>416</v>
      </c>
      <c r="J603" s="75" t="s">
        <v>315</v>
      </c>
      <c r="K603" s="58" t="s">
        <v>491</v>
      </c>
      <c r="L603" s="75">
        <v>120</v>
      </c>
      <c r="M603" s="75">
        <v>2</v>
      </c>
      <c r="N603" s="74">
        <v>60</v>
      </c>
      <c r="O603" s="101">
        <f t="array" ref="O603">IFERROR(INDEX($AD$11:$AO$1485,MATCH($B603&amp;$I603,$Z$11:$Z$1485&amp;$AG$11:$AG$1485,0),MATCH($C603,$AD$9:$AO$9,0)),"-")</f>
        <v>120</v>
      </c>
      <c r="P603" s="75">
        <v>30</v>
      </c>
      <c r="Q603" s="75">
        <v>2</v>
      </c>
      <c r="R603" s="101">
        <f t="array" ref="R603">IFERROR(INDEX($AD$11:$AO$1485,MATCH($B603&amp;$I603,$Z$11:$Z$1485&amp;$AG$11:$AG$1485,0),MATCH($D603,$AD$9:$AO$9,0)),"-")</f>
        <v>118.70099999999999</v>
      </c>
      <c r="S603" s="75">
        <v>23</v>
      </c>
      <c r="T603" s="75">
        <v>9</v>
      </c>
      <c r="U603" s="75">
        <v>5</v>
      </c>
      <c r="V603" s="75">
        <v>10</v>
      </c>
      <c r="W603" s="50">
        <f t="shared" si="74"/>
        <v>28</v>
      </c>
      <c r="X603" s="50">
        <f t="shared" si="75"/>
        <v>14</v>
      </c>
      <c r="Z603" s="27" t="str">
        <f t="shared" si="73"/>
        <v>M12×1.25</v>
      </c>
      <c r="AA603" s="28" t="s">
        <v>135</v>
      </c>
      <c r="AB603" s="28"/>
      <c r="AC603" s="28"/>
      <c r="AD603" s="27">
        <v>12</v>
      </c>
      <c r="AE603" s="27">
        <v>1.25</v>
      </c>
      <c r="AF603" s="28">
        <v>60</v>
      </c>
      <c r="AG603" s="30" t="s">
        <v>210</v>
      </c>
      <c r="AH603" s="30">
        <f>INDEX(공차방식!$C$6:$D$29,MATCH(AE603,공차방식!$B$6:$B$29,0),MATCH(RIGHT(AG603,1),공차방식!$C$5:$D$5,0))/1000</f>
        <v>0</v>
      </c>
      <c r="AI603" s="28">
        <f t="shared" ca="1" si="76"/>
        <v>11.412100000000001</v>
      </c>
      <c r="AJ603" s="28">
        <f t="shared" si="77"/>
        <v>11.1881</v>
      </c>
      <c r="AK603" s="28">
        <f t="array" aca="1" ref="AK603" ca="1">ROUND(INDEX(공차방식!T$6:X$50,MATCH(AQ603&amp;AE603,공차방식!R$6:R$50&amp;공차방식!S$6:S$50,0),MATCH(VALUE(LEFT(AG603,1)),공차방식!T$5:X$5,0))/1000,4)</f>
        <v>0.224</v>
      </c>
      <c r="AL603" s="28">
        <f t="shared" si="78"/>
        <v>10.9818</v>
      </c>
      <c r="AM603" s="28">
        <f t="shared" si="79"/>
        <v>10.646800000000001</v>
      </c>
      <c r="AN603" s="28">
        <f t="array" ref="AN603">ROUND(INDEX(공차방식!H$6:L$29,MATCH(AE603,공차방식!B$6:B$29,0),MATCH(VALUE(LEFT(AG603,1)),공차방식!H$5:L$5,0))/1000,4)</f>
        <v>0.33500000000000002</v>
      </c>
      <c r="AO603" s="28">
        <v>11.669</v>
      </c>
      <c r="AQ603" s="39">
        <f ca="1">OFFSET(공차방식!R$5,COUNTIF(공차방식!R$6:R$50,"&lt;"&amp;AD603)+1,0)</f>
        <v>22.4</v>
      </c>
    </row>
    <row r="604" spans="2:43" ht="15" x14ac:dyDescent="0.3">
      <c r="B604" s="76" t="str">
        <f t="shared" si="72"/>
        <v>M125×6</v>
      </c>
      <c r="C604" s="77" t="s">
        <v>212</v>
      </c>
      <c r="D604" s="77" t="s">
        <v>221</v>
      </c>
      <c r="E604" s="74" t="s">
        <v>0</v>
      </c>
      <c r="F604" s="75">
        <v>125</v>
      </c>
      <c r="G604" s="75">
        <v>6</v>
      </c>
      <c r="H604" s="74" t="s">
        <v>133</v>
      </c>
      <c r="I604" s="87" t="s">
        <v>416</v>
      </c>
      <c r="J604" s="75" t="s">
        <v>315</v>
      </c>
      <c r="K604" s="58" t="s">
        <v>491</v>
      </c>
      <c r="L604" s="75">
        <v>125</v>
      </c>
      <c r="M604" s="75">
        <v>6</v>
      </c>
      <c r="N604" s="74">
        <v>60</v>
      </c>
      <c r="O604" s="101">
        <f t="array" ref="O604">IFERROR(INDEX($AD$11:$AO$1485,MATCH($B604&amp;$I604,$Z$11:$Z$1485&amp;$AG$11:$AG$1485,0),MATCH($C604,$AD$9:$AO$9,0)),"-")</f>
        <v>125</v>
      </c>
      <c r="P604" s="75">
        <v>42</v>
      </c>
      <c r="Q604" s="75">
        <v>6</v>
      </c>
      <c r="R604" s="101">
        <f t="array" ref="R604">IFERROR(INDEX($AD$11:$AO$1485,MATCH($B604&amp;$I604,$Z$11:$Z$1485&amp;$AG$11:$AG$1485,0),MATCH($D604,$AD$9:$AO$9,0)),"-")</f>
        <v>121.10290000000001</v>
      </c>
      <c r="S604" s="75">
        <v>33</v>
      </c>
      <c r="T604" s="75">
        <v>15</v>
      </c>
      <c r="U604" s="75">
        <v>6</v>
      </c>
      <c r="V604" s="75">
        <v>8</v>
      </c>
      <c r="W604" s="50">
        <f t="shared" si="74"/>
        <v>36</v>
      </c>
      <c r="X604" s="50">
        <f t="shared" si="75"/>
        <v>18</v>
      </c>
      <c r="Z604" s="27" t="str">
        <f t="shared" si="73"/>
        <v>M12×1</v>
      </c>
      <c r="AA604" s="28" t="s">
        <v>135</v>
      </c>
      <c r="AB604" s="28"/>
      <c r="AC604" s="28"/>
      <c r="AD604" s="27">
        <v>12</v>
      </c>
      <c r="AE604" s="27">
        <v>1</v>
      </c>
      <c r="AF604" s="28">
        <v>60</v>
      </c>
      <c r="AG604" s="30" t="s">
        <v>210</v>
      </c>
      <c r="AH604" s="30">
        <f>INDEX(공차방식!$C$6:$D$29,MATCH(AE604,공차방식!$B$6:$B$29,0),MATCH(RIGHT(AG604,1),공차방식!$C$5:$D$5,0))/1000</f>
        <v>0</v>
      </c>
      <c r="AI604" s="28">
        <f t="shared" ca="1" si="76"/>
        <v>11.5505</v>
      </c>
      <c r="AJ604" s="28">
        <f t="shared" si="77"/>
        <v>11.3505</v>
      </c>
      <c r="AK604" s="28">
        <f t="array" aca="1" ref="AK604" ca="1">ROUND(INDEX(공차방식!T$6:X$50,MATCH(AQ604&amp;AE604,공차방식!R$6:R$50&amp;공차방식!S$6:S$50,0),MATCH(VALUE(LEFT(AG604,1)),공차방식!T$5:X$5,0))/1000,4)</f>
        <v>0.2</v>
      </c>
      <c r="AL604" s="28">
        <f t="shared" si="78"/>
        <v>11.217499999999999</v>
      </c>
      <c r="AM604" s="28">
        <f t="shared" si="79"/>
        <v>10.9175</v>
      </c>
      <c r="AN604" s="28">
        <f t="array" ref="AN604">ROUND(INDEX(공차방식!H$6:L$29,MATCH(AE604,공차방식!B$6:B$29,0),MATCH(VALUE(LEFT(AG604,1)),공차방식!H$5:L$5,0))/1000,4)</f>
        <v>0.3</v>
      </c>
      <c r="AO604" s="28">
        <v>11.755000000000001</v>
      </c>
      <c r="AQ604" s="39">
        <f ca="1">OFFSET(공차방식!R$5,COUNTIF(공차방식!R$6:R$50,"&lt;"&amp;AD604)+1,0)</f>
        <v>22.4</v>
      </c>
    </row>
    <row r="605" spans="2:43" ht="15" x14ac:dyDescent="0.3">
      <c r="B605" s="76" t="str">
        <f t="shared" si="72"/>
        <v>M125×4</v>
      </c>
      <c r="C605" s="77" t="s">
        <v>212</v>
      </c>
      <c r="D605" s="77" t="s">
        <v>221</v>
      </c>
      <c r="E605" s="74" t="s">
        <v>0</v>
      </c>
      <c r="F605" s="75">
        <v>125</v>
      </c>
      <c r="G605" s="75">
        <v>4</v>
      </c>
      <c r="H605" s="74" t="s">
        <v>133</v>
      </c>
      <c r="I605" s="87" t="s">
        <v>416</v>
      </c>
      <c r="J605" s="75" t="s">
        <v>315</v>
      </c>
      <c r="K605" s="58" t="s">
        <v>491</v>
      </c>
      <c r="L605" s="75">
        <v>125</v>
      </c>
      <c r="M605" s="75">
        <v>4</v>
      </c>
      <c r="N605" s="74">
        <v>60</v>
      </c>
      <c r="O605" s="101">
        <f t="array" ref="O605">IFERROR(INDEX($AD$11:$AO$1485,MATCH($B605&amp;$I605,$Z$11:$Z$1485&amp;$AG$11:$AG$1485,0),MATCH($C605,$AD$9:$AO$9,0)),"-")</f>
        <v>125</v>
      </c>
      <c r="P605" s="75">
        <v>42</v>
      </c>
      <c r="Q605" s="75">
        <v>6</v>
      </c>
      <c r="R605" s="101">
        <f t="array" ref="R605">IFERROR(INDEX($AD$11:$AO$1485,MATCH($B605&amp;$I605,$Z$11:$Z$1485&amp;$AG$11:$AG$1485,0),MATCH($D605,$AD$9:$AO$9,0)),"-")</f>
        <v>122.4019</v>
      </c>
      <c r="S605" s="75">
        <v>33</v>
      </c>
      <c r="T605" s="75">
        <v>15</v>
      </c>
      <c r="U605" s="75">
        <v>6</v>
      </c>
      <c r="V605" s="75">
        <v>8</v>
      </c>
      <c r="W605" s="50">
        <f t="shared" si="74"/>
        <v>36</v>
      </c>
      <c r="X605" s="50">
        <f t="shared" si="75"/>
        <v>18</v>
      </c>
      <c r="Z605" s="27" t="str">
        <f t="shared" si="73"/>
        <v>M14×1.5</v>
      </c>
      <c r="AA605" s="28" t="s">
        <v>135</v>
      </c>
      <c r="AB605" s="28"/>
      <c r="AC605" s="28"/>
      <c r="AD605" s="27">
        <v>14</v>
      </c>
      <c r="AE605" s="27">
        <v>1.5</v>
      </c>
      <c r="AF605" s="28">
        <v>60</v>
      </c>
      <c r="AG605" s="30" t="s">
        <v>210</v>
      </c>
      <c r="AH605" s="30">
        <f>INDEX(공차방식!$C$6:$D$29,MATCH(AE605,공차방식!$B$6:$B$29,0),MATCH(RIGHT(AG605,1),공차방식!$C$5:$D$5,0))/1000</f>
        <v>0</v>
      </c>
      <c r="AI605" s="28">
        <f t="shared" ca="1" si="76"/>
        <v>13.261699999999999</v>
      </c>
      <c r="AJ605" s="28">
        <f t="shared" si="77"/>
        <v>13.025700000000001</v>
      </c>
      <c r="AK605" s="28">
        <f t="array" aca="1" ref="AK605" ca="1">ROUND(INDEX(공차방식!T$6:X$50,MATCH(AQ605&amp;AE605,공차방식!R$6:R$50&amp;공차방식!S$6:S$50,0),MATCH(VALUE(LEFT(AG605,1)),공차방식!T$5:X$5,0))/1000,4)</f>
        <v>0.23599999999999999</v>
      </c>
      <c r="AL605" s="28">
        <f t="shared" si="78"/>
        <v>12.751200000000001</v>
      </c>
      <c r="AM605" s="28">
        <f t="shared" si="79"/>
        <v>12.376200000000001</v>
      </c>
      <c r="AN605" s="28">
        <f t="array" ref="AN605">ROUND(INDEX(공차방식!H$6:L$29,MATCH(AE605,공차방식!B$6:B$29,0),MATCH(VALUE(LEFT(AG605,1)),공차방식!H$5:L$5,0))/1000,4)</f>
        <v>0.375</v>
      </c>
      <c r="AO605" s="28">
        <v>13.569000000000001</v>
      </c>
      <c r="AQ605" s="39">
        <f ca="1">OFFSET(공차방식!R$5,COUNTIF(공차방식!R$6:R$50,"&lt;"&amp;AD605)+1,0)</f>
        <v>22.4</v>
      </c>
    </row>
    <row r="606" spans="2:43" ht="15" x14ac:dyDescent="0.3">
      <c r="B606" s="76" t="str">
        <f t="shared" si="72"/>
        <v>M125×3</v>
      </c>
      <c r="C606" s="77" t="s">
        <v>212</v>
      </c>
      <c r="D606" s="77" t="s">
        <v>221</v>
      </c>
      <c r="E606" s="74" t="s">
        <v>0</v>
      </c>
      <c r="F606" s="75">
        <v>125</v>
      </c>
      <c r="G606" s="75">
        <v>3</v>
      </c>
      <c r="H606" s="74" t="s">
        <v>133</v>
      </c>
      <c r="I606" s="87" t="s">
        <v>416</v>
      </c>
      <c r="J606" s="75" t="s">
        <v>315</v>
      </c>
      <c r="K606" s="58" t="s">
        <v>491</v>
      </c>
      <c r="L606" s="75">
        <v>125</v>
      </c>
      <c r="M606" s="75">
        <v>3</v>
      </c>
      <c r="N606" s="74">
        <v>60</v>
      </c>
      <c r="O606" s="101">
        <f t="array" ref="O606">IFERROR(INDEX($AD$11:$AO$1485,MATCH($B606&amp;$I606,$Z$11:$Z$1485&amp;$AG$11:$AG$1485,0),MATCH($C606,$AD$9:$AO$9,0)),"-")</f>
        <v>125</v>
      </c>
      <c r="P606" s="75">
        <v>42</v>
      </c>
      <c r="Q606" s="75">
        <v>6</v>
      </c>
      <c r="R606" s="101">
        <f t="array" ref="R606">IFERROR(INDEX($AD$11:$AO$1485,MATCH($B606&amp;$I606,$Z$11:$Z$1485&amp;$AG$11:$AG$1485,0),MATCH($D606,$AD$9:$AO$9,0)),"-")</f>
        <v>123.0514</v>
      </c>
      <c r="S606" s="75">
        <v>33</v>
      </c>
      <c r="T606" s="75">
        <v>15</v>
      </c>
      <c r="U606" s="75">
        <v>5</v>
      </c>
      <c r="V606" s="75">
        <v>9</v>
      </c>
      <c r="W606" s="50">
        <f t="shared" si="74"/>
        <v>36</v>
      </c>
      <c r="X606" s="50">
        <f t="shared" si="75"/>
        <v>18</v>
      </c>
      <c r="Z606" s="27" t="str">
        <f t="shared" si="73"/>
        <v>M14×1</v>
      </c>
      <c r="AA606" s="28" t="s">
        <v>135</v>
      </c>
      <c r="AB606" s="28"/>
      <c r="AC606" s="28"/>
      <c r="AD606" s="27">
        <v>14</v>
      </c>
      <c r="AE606" s="27">
        <v>1</v>
      </c>
      <c r="AF606" s="28">
        <v>60</v>
      </c>
      <c r="AG606" s="30" t="s">
        <v>210</v>
      </c>
      <c r="AH606" s="30">
        <f>INDEX(공차방식!$C$6:$D$29,MATCH(AE606,공차방식!$B$6:$B$29,0),MATCH(RIGHT(AG606,1),공차방식!$C$5:$D$5,0))/1000</f>
        <v>0</v>
      </c>
      <c r="AI606" s="28">
        <f t="shared" ca="1" si="76"/>
        <v>13.5505</v>
      </c>
      <c r="AJ606" s="28">
        <f t="shared" si="77"/>
        <v>13.3505</v>
      </c>
      <c r="AK606" s="28">
        <f t="array" aca="1" ref="AK606" ca="1">ROUND(INDEX(공차방식!T$6:X$50,MATCH(AQ606&amp;AE606,공차방식!R$6:R$50&amp;공차방식!S$6:S$50,0),MATCH(VALUE(LEFT(AG606,1)),공차방식!T$5:X$5,0))/1000,4)</f>
        <v>0.2</v>
      </c>
      <c r="AL606" s="28">
        <f t="shared" si="78"/>
        <v>13.217499999999999</v>
      </c>
      <c r="AM606" s="28">
        <f t="shared" si="79"/>
        <v>12.9175</v>
      </c>
      <c r="AN606" s="28">
        <f t="array" ref="AN606">ROUND(INDEX(공차방식!H$6:L$29,MATCH(AE606,공차방식!B$6:B$29,0),MATCH(VALUE(LEFT(AG606,1)),공차방식!H$5:L$5,0))/1000,4)</f>
        <v>0.3</v>
      </c>
      <c r="AO606" s="28">
        <v>13.755000000000001</v>
      </c>
      <c r="AQ606" s="39">
        <f ca="1">OFFSET(공차방식!R$5,COUNTIF(공차방식!R$6:R$50,"&lt;"&amp;AD606)+1,0)</f>
        <v>22.4</v>
      </c>
    </row>
    <row r="607" spans="2:43" ht="15" x14ac:dyDescent="0.3">
      <c r="B607" s="76" t="str">
        <f t="shared" si="72"/>
        <v>M125×2</v>
      </c>
      <c r="C607" s="77" t="s">
        <v>212</v>
      </c>
      <c r="D607" s="77" t="s">
        <v>221</v>
      </c>
      <c r="E607" s="74" t="s">
        <v>0</v>
      </c>
      <c r="F607" s="75">
        <v>125</v>
      </c>
      <c r="G607" s="75">
        <v>2</v>
      </c>
      <c r="H607" s="74" t="s">
        <v>133</v>
      </c>
      <c r="I607" s="87" t="s">
        <v>416</v>
      </c>
      <c r="J607" s="75" t="s">
        <v>315</v>
      </c>
      <c r="K607" s="58" t="s">
        <v>491</v>
      </c>
      <c r="L607" s="75">
        <v>125</v>
      </c>
      <c r="M607" s="75">
        <v>2</v>
      </c>
      <c r="N607" s="74">
        <v>60</v>
      </c>
      <c r="O607" s="101">
        <f t="array" ref="O607">IFERROR(INDEX($AD$11:$AO$1485,MATCH($B607&amp;$I607,$Z$11:$Z$1485&amp;$AG$11:$AG$1485,0),MATCH($C607,$AD$9:$AO$9,0)),"-")</f>
        <v>125</v>
      </c>
      <c r="P607" s="75">
        <v>30</v>
      </c>
      <c r="Q607" s="75">
        <v>2</v>
      </c>
      <c r="R607" s="101">
        <f t="array" ref="R607">IFERROR(INDEX($AD$11:$AO$1485,MATCH($B607&amp;$I607,$Z$11:$Z$1485&amp;$AG$11:$AG$1485,0),MATCH($D607,$AD$9:$AO$9,0)),"-")</f>
        <v>123.70099999999999</v>
      </c>
      <c r="S607" s="75">
        <v>23</v>
      </c>
      <c r="T607" s="75">
        <v>9</v>
      </c>
      <c r="U607" s="75">
        <v>5</v>
      </c>
      <c r="V607" s="75">
        <v>10</v>
      </c>
      <c r="W607" s="50">
        <f t="shared" si="74"/>
        <v>28</v>
      </c>
      <c r="X607" s="50">
        <f t="shared" si="75"/>
        <v>14</v>
      </c>
      <c r="Z607" s="27" t="str">
        <f t="shared" si="73"/>
        <v>M15×1.5</v>
      </c>
      <c r="AA607" s="28" t="s">
        <v>135</v>
      </c>
      <c r="AB607" s="28"/>
      <c r="AC607" s="28"/>
      <c r="AD607" s="27">
        <v>15</v>
      </c>
      <c r="AE607" s="27">
        <v>1.5</v>
      </c>
      <c r="AF607" s="28">
        <v>60</v>
      </c>
      <c r="AG607" s="30" t="s">
        <v>210</v>
      </c>
      <c r="AH607" s="30">
        <f>INDEX(공차방식!$C$6:$D$29,MATCH(AE607,공차방식!$B$6:$B$29,0),MATCH(RIGHT(AG607,1),공차방식!$C$5:$D$5,0))/1000</f>
        <v>0</v>
      </c>
      <c r="AI607" s="28">
        <f t="shared" ca="1" si="76"/>
        <v>14.261699999999999</v>
      </c>
      <c r="AJ607" s="28">
        <f t="shared" si="77"/>
        <v>14.025700000000001</v>
      </c>
      <c r="AK607" s="28">
        <f t="array" aca="1" ref="AK607" ca="1">ROUND(INDEX(공차방식!T$6:X$50,MATCH(AQ607&amp;AE607,공차방식!R$6:R$50&amp;공차방식!S$6:S$50,0),MATCH(VALUE(LEFT(AG607,1)),공차방식!T$5:X$5,0))/1000,4)</f>
        <v>0.23599999999999999</v>
      </c>
      <c r="AL607" s="28">
        <f t="shared" si="78"/>
        <v>13.751200000000001</v>
      </c>
      <c r="AM607" s="28">
        <f t="shared" si="79"/>
        <v>13.376200000000001</v>
      </c>
      <c r="AN607" s="28">
        <f t="array" ref="AN607">ROUND(INDEX(공차방식!H$6:L$29,MATCH(AE607,공차방식!B$6:B$29,0),MATCH(VALUE(LEFT(AG607,1)),공차방식!H$5:L$5,0))/1000,4)</f>
        <v>0.375</v>
      </c>
      <c r="AO607" s="28">
        <v>14.569000000000001</v>
      </c>
      <c r="AQ607" s="39">
        <f ca="1">OFFSET(공차방식!R$5,COUNTIF(공차방식!R$6:R$50,"&lt;"&amp;AD607)+1,0)</f>
        <v>22.4</v>
      </c>
    </row>
    <row r="608" spans="2:43" ht="15" x14ac:dyDescent="0.3">
      <c r="B608" s="76" t="str">
        <f t="shared" si="72"/>
        <v>M130×6</v>
      </c>
      <c r="C608" s="77" t="s">
        <v>212</v>
      </c>
      <c r="D608" s="77" t="s">
        <v>221</v>
      </c>
      <c r="E608" s="74" t="s">
        <v>0</v>
      </c>
      <c r="F608" s="75">
        <v>130</v>
      </c>
      <c r="G608" s="75">
        <v>6</v>
      </c>
      <c r="H608" s="74" t="s">
        <v>133</v>
      </c>
      <c r="I608" s="87" t="s">
        <v>416</v>
      </c>
      <c r="J608" s="75" t="s">
        <v>315</v>
      </c>
      <c r="K608" s="58" t="s">
        <v>491</v>
      </c>
      <c r="L608" s="75">
        <v>130</v>
      </c>
      <c r="M608" s="75">
        <v>6</v>
      </c>
      <c r="N608" s="74">
        <v>60</v>
      </c>
      <c r="O608" s="101">
        <f t="array" ref="O608">IFERROR(INDEX($AD$11:$AO$1485,MATCH($B608&amp;$I608,$Z$11:$Z$1485&amp;$AG$11:$AG$1485,0),MATCH($C608,$AD$9:$AO$9,0)),"-")</f>
        <v>130</v>
      </c>
      <c r="P608" s="75">
        <v>42</v>
      </c>
      <c r="Q608" s="75">
        <v>6</v>
      </c>
      <c r="R608" s="101">
        <f t="array" ref="R608">IFERROR(INDEX($AD$11:$AO$1485,MATCH($B608&amp;$I608,$Z$11:$Z$1485&amp;$AG$11:$AG$1485,0),MATCH($D608,$AD$9:$AO$9,0)),"-")</f>
        <v>126.10290000000001</v>
      </c>
      <c r="S608" s="75">
        <v>33</v>
      </c>
      <c r="T608" s="75">
        <v>15</v>
      </c>
      <c r="U608" s="75">
        <v>6</v>
      </c>
      <c r="V608" s="75">
        <v>8</v>
      </c>
      <c r="W608" s="50">
        <f t="shared" si="74"/>
        <v>36</v>
      </c>
      <c r="X608" s="50">
        <f t="shared" si="75"/>
        <v>18</v>
      </c>
      <c r="Z608" s="27" t="str">
        <f t="shared" si="73"/>
        <v>M15×1</v>
      </c>
      <c r="AA608" s="28" t="s">
        <v>135</v>
      </c>
      <c r="AB608" s="28"/>
      <c r="AC608" s="28"/>
      <c r="AD608" s="27">
        <v>15</v>
      </c>
      <c r="AE608" s="27">
        <v>1</v>
      </c>
      <c r="AF608" s="28">
        <v>60</v>
      </c>
      <c r="AG608" s="30" t="s">
        <v>210</v>
      </c>
      <c r="AH608" s="30">
        <f>INDEX(공차방식!$C$6:$D$29,MATCH(AE608,공차방식!$B$6:$B$29,0),MATCH(RIGHT(AG608,1),공차방식!$C$5:$D$5,0))/1000</f>
        <v>0</v>
      </c>
      <c r="AI608" s="28">
        <f t="shared" ca="1" si="76"/>
        <v>14.5505</v>
      </c>
      <c r="AJ608" s="28">
        <f t="shared" si="77"/>
        <v>14.3505</v>
      </c>
      <c r="AK608" s="28">
        <f t="array" aca="1" ref="AK608" ca="1">ROUND(INDEX(공차방식!T$6:X$50,MATCH(AQ608&amp;AE608,공차방식!R$6:R$50&amp;공차방식!S$6:S$50,0),MATCH(VALUE(LEFT(AG608,1)),공차방식!T$5:X$5,0))/1000,4)</f>
        <v>0.2</v>
      </c>
      <c r="AL608" s="28">
        <f t="shared" si="78"/>
        <v>14.217499999999999</v>
      </c>
      <c r="AM608" s="28">
        <f t="shared" si="79"/>
        <v>13.9175</v>
      </c>
      <c r="AN608" s="28">
        <f t="array" ref="AN608">ROUND(INDEX(공차방식!H$6:L$29,MATCH(AE608,공차방식!B$6:B$29,0),MATCH(VALUE(LEFT(AG608,1)),공차방식!H$5:L$5,0))/1000,4)</f>
        <v>0.3</v>
      </c>
      <c r="AO608" s="28">
        <v>14.755000000000001</v>
      </c>
      <c r="AQ608" s="39">
        <f ca="1">OFFSET(공차방식!R$5,COUNTIF(공차방식!R$6:R$50,"&lt;"&amp;AD608)+1,0)</f>
        <v>22.4</v>
      </c>
    </row>
    <row r="609" spans="2:43" ht="15" x14ac:dyDescent="0.3">
      <c r="B609" s="76" t="str">
        <f t="shared" si="72"/>
        <v>M130×4</v>
      </c>
      <c r="C609" s="77" t="s">
        <v>212</v>
      </c>
      <c r="D609" s="77" t="s">
        <v>221</v>
      </c>
      <c r="E609" s="74" t="s">
        <v>0</v>
      </c>
      <c r="F609" s="75">
        <v>130</v>
      </c>
      <c r="G609" s="75">
        <v>4</v>
      </c>
      <c r="H609" s="74" t="s">
        <v>133</v>
      </c>
      <c r="I609" s="87" t="s">
        <v>416</v>
      </c>
      <c r="J609" s="75" t="s">
        <v>315</v>
      </c>
      <c r="K609" s="58" t="s">
        <v>491</v>
      </c>
      <c r="L609" s="75">
        <v>130</v>
      </c>
      <c r="M609" s="75">
        <v>4</v>
      </c>
      <c r="N609" s="74">
        <v>60</v>
      </c>
      <c r="O609" s="101">
        <f t="array" ref="O609">IFERROR(INDEX($AD$11:$AO$1485,MATCH($B609&amp;$I609,$Z$11:$Z$1485&amp;$AG$11:$AG$1485,0),MATCH($C609,$AD$9:$AO$9,0)),"-")</f>
        <v>130</v>
      </c>
      <c r="P609" s="75">
        <v>42</v>
      </c>
      <c r="Q609" s="75">
        <v>6</v>
      </c>
      <c r="R609" s="101">
        <f t="array" ref="R609">IFERROR(INDEX($AD$11:$AO$1485,MATCH($B609&amp;$I609,$Z$11:$Z$1485&amp;$AG$11:$AG$1485,0),MATCH($D609,$AD$9:$AO$9,0)),"-")</f>
        <v>127.4019</v>
      </c>
      <c r="S609" s="75">
        <v>33</v>
      </c>
      <c r="T609" s="75">
        <v>15</v>
      </c>
      <c r="U609" s="75">
        <v>6</v>
      </c>
      <c r="V609" s="75">
        <v>8</v>
      </c>
      <c r="W609" s="50">
        <f t="shared" si="74"/>
        <v>36</v>
      </c>
      <c r="X609" s="50">
        <f t="shared" si="75"/>
        <v>18</v>
      </c>
      <c r="Z609" s="27" t="str">
        <f t="shared" si="73"/>
        <v>M16×1.5</v>
      </c>
      <c r="AA609" s="28" t="s">
        <v>135</v>
      </c>
      <c r="AB609" s="28"/>
      <c r="AC609" s="28"/>
      <c r="AD609" s="27">
        <v>16</v>
      </c>
      <c r="AE609" s="27">
        <v>1.5</v>
      </c>
      <c r="AF609" s="28">
        <v>60</v>
      </c>
      <c r="AG609" s="30" t="s">
        <v>210</v>
      </c>
      <c r="AH609" s="30">
        <f>INDEX(공차방식!$C$6:$D$29,MATCH(AE609,공차방식!$B$6:$B$29,0),MATCH(RIGHT(AG609,1),공차방식!$C$5:$D$5,0))/1000</f>
        <v>0</v>
      </c>
      <c r="AI609" s="28">
        <f t="shared" ca="1" si="76"/>
        <v>15.261699999999999</v>
      </c>
      <c r="AJ609" s="28">
        <f t="shared" si="77"/>
        <v>15.025700000000001</v>
      </c>
      <c r="AK609" s="28">
        <f t="array" aca="1" ref="AK609" ca="1">ROUND(INDEX(공차방식!T$6:X$50,MATCH(AQ609&amp;AE609,공차방식!R$6:R$50&amp;공차방식!S$6:S$50,0),MATCH(VALUE(LEFT(AG609,1)),공차방식!T$5:X$5,0))/1000,4)</f>
        <v>0.23599999999999999</v>
      </c>
      <c r="AL609" s="28">
        <f t="shared" si="78"/>
        <v>14.751200000000001</v>
      </c>
      <c r="AM609" s="28">
        <f t="shared" si="79"/>
        <v>14.376200000000001</v>
      </c>
      <c r="AN609" s="28">
        <f t="array" ref="AN609">ROUND(INDEX(공차방식!H$6:L$29,MATCH(AE609,공차방식!B$6:B$29,0),MATCH(VALUE(LEFT(AG609,1)),공차방식!H$5:L$5,0))/1000,4)</f>
        <v>0.375</v>
      </c>
      <c r="AO609" s="28">
        <v>15.569000000000001</v>
      </c>
      <c r="AQ609" s="39">
        <f ca="1">OFFSET(공차방식!R$5,COUNTIF(공차방식!R$6:R$50,"&lt;"&amp;AD609)+1,0)</f>
        <v>22.4</v>
      </c>
    </row>
    <row r="610" spans="2:43" ht="15" x14ac:dyDescent="0.3">
      <c r="B610" s="76" t="str">
        <f t="shared" si="72"/>
        <v>M130×3</v>
      </c>
      <c r="C610" s="77" t="s">
        <v>212</v>
      </c>
      <c r="D610" s="77" t="s">
        <v>221</v>
      </c>
      <c r="E610" s="74" t="s">
        <v>0</v>
      </c>
      <c r="F610" s="75">
        <v>130</v>
      </c>
      <c r="G610" s="75">
        <v>3</v>
      </c>
      <c r="H610" s="74" t="s">
        <v>133</v>
      </c>
      <c r="I610" s="87" t="s">
        <v>416</v>
      </c>
      <c r="J610" s="75" t="s">
        <v>315</v>
      </c>
      <c r="K610" s="58" t="s">
        <v>491</v>
      </c>
      <c r="L610" s="75">
        <v>130</v>
      </c>
      <c r="M610" s="75">
        <v>3</v>
      </c>
      <c r="N610" s="74">
        <v>60</v>
      </c>
      <c r="O610" s="101">
        <f t="array" ref="O610">IFERROR(INDEX($AD$11:$AO$1485,MATCH($B610&amp;$I610,$Z$11:$Z$1485&amp;$AG$11:$AG$1485,0),MATCH($C610,$AD$9:$AO$9,0)),"-")</f>
        <v>130</v>
      </c>
      <c r="P610" s="75">
        <v>42</v>
      </c>
      <c r="Q610" s="75">
        <v>6</v>
      </c>
      <c r="R610" s="101">
        <f t="array" ref="R610">IFERROR(INDEX($AD$11:$AO$1485,MATCH($B610&amp;$I610,$Z$11:$Z$1485&amp;$AG$11:$AG$1485,0),MATCH($D610,$AD$9:$AO$9,0)),"-")</f>
        <v>128.0514</v>
      </c>
      <c r="S610" s="75">
        <v>33</v>
      </c>
      <c r="T610" s="75">
        <v>15</v>
      </c>
      <c r="U610" s="75">
        <v>5</v>
      </c>
      <c r="V610" s="75">
        <v>9</v>
      </c>
      <c r="W610" s="50">
        <f t="shared" si="74"/>
        <v>36</v>
      </c>
      <c r="X610" s="50">
        <f t="shared" si="75"/>
        <v>18</v>
      </c>
      <c r="Z610" s="27" t="str">
        <f t="shared" si="73"/>
        <v>M16×1</v>
      </c>
      <c r="AA610" s="28" t="s">
        <v>135</v>
      </c>
      <c r="AB610" s="28"/>
      <c r="AC610" s="28"/>
      <c r="AD610" s="27">
        <v>16</v>
      </c>
      <c r="AE610" s="27">
        <v>1</v>
      </c>
      <c r="AF610" s="28">
        <v>60</v>
      </c>
      <c r="AG610" s="30" t="s">
        <v>210</v>
      </c>
      <c r="AH610" s="30">
        <f>INDEX(공차방식!$C$6:$D$29,MATCH(AE610,공차방식!$B$6:$B$29,0),MATCH(RIGHT(AG610,1),공차방식!$C$5:$D$5,0))/1000</f>
        <v>0</v>
      </c>
      <c r="AI610" s="28">
        <f t="shared" ca="1" si="76"/>
        <v>15.5505</v>
      </c>
      <c r="AJ610" s="28">
        <f t="shared" si="77"/>
        <v>15.3505</v>
      </c>
      <c r="AK610" s="28">
        <f t="array" aca="1" ref="AK610" ca="1">ROUND(INDEX(공차방식!T$6:X$50,MATCH(AQ610&amp;AE610,공차방식!R$6:R$50&amp;공차방식!S$6:S$50,0),MATCH(VALUE(LEFT(AG610,1)),공차방식!T$5:X$5,0))/1000,4)</f>
        <v>0.2</v>
      </c>
      <c r="AL610" s="28">
        <f t="shared" si="78"/>
        <v>15.217499999999999</v>
      </c>
      <c r="AM610" s="28">
        <f t="shared" si="79"/>
        <v>14.9175</v>
      </c>
      <c r="AN610" s="28">
        <f t="array" ref="AN610">ROUND(INDEX(공차방식!H$6:L$29,MATCH(AE610,공차방식!B$6:B$29,0),MATCH(VALUE(LEFT(AG610,1)),공차방식!H$5:L$5,0))/1000,4)</f>
        <v>0.3</v>
      </c>
      <c r="AO610" s="28">
        <v>15.755000000000001</v>
      </c>
      <c r="AQ610" s="39">
        <f ca="1">OFFSET(공차방식!R$5,COUNTIF(공차방식!R$6:R$50,"&lt;"&amp;AD610)+1,0)</f>
        <v>22.4</v>
      </c>
    </row>
    <row r="611" spans="2:43" ht="15" x14ac:dyDescent="0.3">
      <c r="B611" s="76" t="str">
        <f t="shared" si="72"/>
        <v>M130×2</v>
      </c>
      <c r="C611" s="77" t="s">
        <v>212</v>
      </c>
      <c r="D611" s="77" t="s">
        <v>221</v>
      </c>
      <c r="E611" s="74" t="s">
        <v>0</v>
      </c>
      <c r="F611" s="75">
        <v>130</v>
      </c>
      <c r="G611" s="75">
        <v>2</v>
      </c>
      <c r="H611" s="74" t="s">
        <v>133</v>
      </c>
      <c r="I611" s="87" t="s">
        <v>416</v>
      </c>
      <c r="J611" s="75" t="s">
        <v>315</v>
      </c>
      <c r="K611" s="58" t="s">
        <v>491</v>
      </c>
      <c r="L611" s="75">
        <v>130</v>
      </c>
      <c r="M611" s="75">
        <v>2</v>
      </c>
      <c r="N611" s="74">
        <v>60</v>
      </c>
      <c r="O611" s="101">
        <f t="array" ref="O611">IFERROR(INDEX($AD$11:$AO$1485,MATCH($B611&amp;$I611,$Z$11:$Z$1485&amp;$AG$11:$AG$1485,0),MATCH($C611,$AD$9:$AO$9,0)),"-")</f>
        <v>130</v>
      </c>
      <c r="P611" s="75">
        <v>30</v>
      </c>
      <c r="Q611" s="75">
        <v>2</v>
      </c>
      <c r="R611" s="101">
        <f t="array" ref="R611">IFERROR(INDEX($AD$11:$AO$1485,MATCH($B611&amp;$I611,$Z$11:$Z$1485&amp;$AG$11:$AG$1485,0),MATCH($D611,$AD$9:$AO$9,0)),"-")</f>
        <v>128.70099999999999</v>
      </c>
      <c r="S611" s="75">
        <v>23</v>
      </c>
      <c r="T611" s="75">
        <v>9</v>
      </c>
      <c r="U611" s="75">
        <v>5</v>
      </c>
      <c r="V611" s="75">
        <v>10</v>
      </c>
      <c r="W611" s="50">
        <f t="shared" si="74"/>
        <v>28</v>
      </c>
      <c r="X611" s="50">
        <f t="shared" si="75"/>
        <v>14</v>
      </c>
      <c r="Z611" s="27" t="str">
        <f t="shared" si="73"/>
        <v>M17×1.5</v>
      </c>
      <c r="AA611" s="28" t="s">
        <v>135</v>
      </c>
      <c r="AB611" s="28"/>
      <c r="AC611" s="28"/>
      <c r="AD611" s="27">
        <v>17</v>
      </c>
      <c r="AE611" s="27">
        <v>1.5</v>
      </c>
      <c r="AF611" s="28">
        <v>60</v>
      </c>
      <c r="AG611" s="30" t="s">
        <v>210</v>
      </c>
      <c r="AH611" s="30">
        <f>INDEX(공차방식!$C$6:$D$29,MATCH(AE611,공차방식!$B$6:$B$29,0),MATCH(RIGHT(AG611,1),공차방식!$C$5:$D$5,0))/1000</f>
        <v>0</v>
      </c>
      <c r="AI611" s="28">
        <f t="shared" ca="1" si="76"/>
        <v>16.261700000000001</v>
      </c>
      <c r="AJ611" s="28">
        <f t="shared" si="77"/>
        <v>16.025700000000001</v>
      </c>
      <c r="AK611" s="28">
        <f t="array" aca="1" ref="AK611" ca="1">ROUND(INDEX(공차방식!T$6:X$50,MATCH(AQ611&amp;AE611,공차방식!R$6:R$50&amp;공차방식!S$6:S$50,0),MATCH(VALUE(LEFT(AG611,1)),공차방식!T$5:X$5,0))/1000,4)</f>
        <v>0.23599999999999999</v>
      </c>
      <c r="AL611" s="28">
        <f t="shared" si="78"/>
        <v>15.751200000000001</v>
      </c>
      <c r="AM611" s="28">
        <f t="shared" si="79"/>
        <v>15.376200000000001</v>
      </c>
      <c r="AN611" s="28">
        <f t="array" ref="AN611">ROUND(INDEX(공차방식!H$6:L$29,MATCH(AE611,공차방식!B$6:B$29,0),MATCH(VALUE(LEFT(AG611,1)),공차방식!H$5:L$5,0))/1000,4)</f>
        <v>0.375</v>
      </c>
      <c r="AO611" s="28">
        <v>16.568999999999999</v>
      </c>
      <c r="AQ611" s="39">
        <f ca="1">OFFSET(공차방식!R$5,COUNTIF(공차방식!R$6:R$50,"&lt;"&amp;AD611)+1,0)</f>
        <v>22.4</v>
      </c>
    </row>
    <row r="612" spans="2:43" ht="15" x14ac:dyDescent="0.3">
      <c r="B612" s="76" t="str">
        <f t="shared" si="72"/>
        <v>M135×6</v>
      </c>
      <c r="C612" s="77" t="s">
        <v>212</v>
      </c>
      <c r="D612" s="77" t="s">
        <v>221</v>
      </c>
      <c r="E612" s="74" t="s">
        <v>0</v>
      </c>
      <c r="F612" s="75">
        <v>135</v>
      </c>
      <c r="G612" s="75">
        <v>6</v>
      </c>
      <c r="H612" s="74" t="s">
        <v>133</v>
      </c>
      <c r="I612" s="87" t="s">
        <v>416</v>
      </c>
      <c r="J612" s="75" t="s">
        <v>315</v>
      </c>
      <c r="K612" s="58" t="s">
        <v>491</v>
      </c>
      <c r="L612" s="75">
        <v>135</v>
      </c>
      <c r="M612" s="75">
        <v>6</v>
      </c>
      <c r="N612" s="74">
        <v>60</v>
      </c>
      <c r="O612" s="101">
        <f t="array" ref="O612">IFERROR(INDEX($AD$11:$AO$1485,MATCH($B612&amp;$I612,$Z$11:$Z$1485&amp;$AG$11:$AG$1485,0),MATCH($C612,$AD$9:$AO$9,0)),"-")</f>
        <v>135</v>
      </c>
      <c r="P612" s="75">
        <v>42</v>
      </c>
      <c r="Q612" s="75">
        <v>6</v>
      </c>
      <c r="R612" s="101">
        <f t="array" ref="R612">IFERROR(INDEX($AD$11:$AO$1485,MATCH($B612&amp;$I612,$Z$11:$Z$1485&amp;$AG$11:$AG$1485,0),MATCH($D612,$AD$9:$AO$9,0)),"-")</f>
        <v>131.10290000000001</v>
      </c>
      <c r="S612" s="75">
        <v>33</v>
      </c>
      <c r="T612" s="75">
        <v>15</v>
      </c>
      <c r="U612" s="75">
        <v>6</v>
      </c>
      <c r="V612" s="75">
        <v>8</v>
      </c>
      <c r="W612" s="50">
        <f t="shared" si="74"/>
        <v>36</v>
      </c>
      <c r="X612" s="50">
        <f t="shared" si="75"/>
        <v>18</v>
      </c>
      <c r="Z612" s="27" t="str">
        <f t="shared" si="73"/>
        <v>M17×1</v>
      </c>
      <c r="AA612" s="28" t="s">
        <v>135</v>
      </c>
      <c r="AB612" s="28"/>
      <c r="AC612" s="28"/>
      <c r="AD612" s="27">
        <v>17</v>
      </c>
      <c r="AE612" s="27">
        <v>1</v>
      </c>
      <c r="AF612" s="28">
        <v>60</v>
      </c>
      <c r="AG612" s="30" t="s">
        <v>210</v>
      </c>
      <c r="AH612" s="30">
        <f>INDEX(공차방식!$C$6:$D$29,MATCH(AE612,공차방식!$B$6:$B$29,0),MATCH(RIGHT(AG612,1),공차방식!$C$5:$D$5,0))/1000</f>
        <v>0</v>
      </c>
      <c r="AI612" s="28">
        <f t="shared" ca="1" si="76"/>
        <v>16.5505</v>
      </c>
      <c r="AJ612" s="28">
        <f t="shared" si="77"/>
        <v>16.3505</v>
      </c>
      <c r="AK612" s="28">
        <f t="array" aca="1" ref="AK612" ca="1">ROUND(INDEX(공차방식!T$6:X$50,MATCH(AQ612&amp;AE612,공차방식!R$6:R$50&amp;공차방식!S$6:S$50,0),MATCH(VALUE(LEFT(AG612,1)),공차방식!T$5:X$5,0))/1000,4)</f>
        <v>0.2</v>
      </c>
      <c r="AL612" s="28">
        <f t="shared" si="78"/>
        <v>16.217500000000001</v>
      </c>
      <c r="AM612" s="28">
        <f t="shared" si="79"/>
        <v>15.9175</v>
      </c>
      <c r="AN612" s="28">
        <f t="array" ref="AN612">ROUND(INDEX(공차방식!H$6:L$29,MATCH(AE612,공차방식!B$6:B$29,0),MATCH(VALUE(LEFT(AG612,1)),공차방식!H$5:L$5,0))/1000,4)</f>
        <v>0.3</v>
      </c>
      <c r="AO612" s="28">
        <v>16.754999999999999</v>
      </c>
      <c r="AQ612" s="39">
        <f ca="1">OFFSET(공차방식!R$5,COUNTIF(공차방식!R$6:R$50,"&lt;"&amp;AD612)+1,0)</f>
        <v>22.4</v>
      </c>
    </row>
    <row r="613" spans="2:43" ht="15" x14ac:dyDescent="0.3">
      <c r="B613" s="76" t="str">
        <f t="shared" si="72"/>
        <v>M135×4</v>
      </c>
      <c r="C613" s="77" t="s">
        <v>212</v>
      </c>
      <c r="D613" s="77" t="s">
        <v>221</v>
      </c>
      <c r="E613" s="74" t="s">
        <v>0</v>
      </c>
      <c r="F613" s="75">
        <v>135</v>
      </c>
      <c r="G613" s="75">
        <v>4</v>
      </c>
      <c r="H613" s="74" t="s">
        <v>133</v>
      </c>
      <c r="I613" s="87" t="s">
        <v>416</v>
      </c>
      <c r="J613" s="75" t="s">
        <v>315</v>
      </c>
      <c r="K613" s="58" t="s">
        <v>491</v>
      </c>
      <c r="L613" s="75">
        <v>135</v>
      </c>
      <c r="M613" s="75">
        <v>4</v>
      </c>
      <c r="N613" s="74">
        <v>60</v>
      </c>
      <c r="O613" s="101">
        <f t="array" ref="O613">IFERROR(INDEX($AD$11:$AO$1485,MATCH($B613&amp;$I613,$Z$11:$Z$1485&amp;$AG$11:$AG$1485,0),MATCH($C613,$AD$9:$AO$9,0)),"-")</f>
        <v>135</v>
      </c>
      <c r="P613" s="75">
        <v>42</v>
      </c>
      <c r="Q613" s="75">
        <v>6</v>
      </c>
      <c r="R613" s="101">
        <f t="array" ref="R613">IFERROR(INDEX($AD$11:$AO$1485,MATCH($B613&amp;$I613,$Z$11:$Z$1485&amp;$AG$11:$AG$1485,0),MATCH($D613,$AD$9:$AO$9,0)),"-")</f>
        <v>132.40190000000001</v>
      </c>
      <c r="S613" s="75">
        <v>33</v>
      </c>
      <c r="T613" s="75">
        <v>15</v>
      </c>
      <c r="U613" s="75">
        <v>6</v>
      </c>
      <c r="V613" s="75">
        <v>8</v>
      </c>
      <c r="W613" s="50">
        <f t="shared" si="74"/>
        <v>36</v>
      </c>
      <c r="X613" s="50">
        <f t="shared" si="75"/>
        <v>18</v>
      </c>
      <c r="Z613" s="27" t="str">
        <f t="shared" si="73"/>
        <v>M18×2</v>
      </c>
      <c r="AA613" s="28" t="s">
        <v>135</v>
      </c>
      <c r="AB613" s="28"/>
      <c r="AC613" s="28"/>
      <c r="AD613" s="27">
        <v>18</v>
      </c>
      <c r="AE613" s="27">
        <v>2</v>
      </c>
      <c r="AF613" s="28">
        <v>60</v>
      </c>
      <c r="AG613" s="30" t="s">
        <v>210</v>
      </c>
      <c r="AH613" s="30">
        <f>INDEX(공차방식!$C$6:$D$29,MATCH(AE613,공차방식!$B$6:$B$29,0),MATCH(RIGHT(AG613,1),공차방식!$C$5:$D$5,0))/1000</f>
        <v>0</v>
      </c>
      <c r="AI613" s="28">
        <f t="shared" ca="1" si="76"/>
        <v>16.966000000000001</v>
      </c>
      <c r="AJ613" s="28">
        <f t="shared" si="77"/>
        <v>16.701000000000001</v>
      </c>
      <c r="AK613" s="28">
        <f t="array" aca="1" ref="AK613" ca="1">ROUND(INDEX(공차방식!T$6:X$50,MATCH(AQ613&amp;AE613,공차방식!R$6:R$50&amp;공차방식!S$6:S$50,0),MATCH(VALUE(LEFT(AG613,1)),공차방식!T$5:X$5,0))/1000,4)</f>
        <v>0.26500000000000001</v>
      </c>
      <c r="AL613" s="28">
        <f t="shared" si="78"/>
        <v>16.309899999999999</v>
      </c>
      <c r="AM613" s="28">
        <f t="shared" si="79"/>
        <v>15.834899999999999</v>
      </c>
      <c r="AN613" s="28">
        <f t="array" ref="AN613">ROUND(INDEX(공차방식!H$6:L$29,MATCH(AE613,공차방식!B$6:B$29,0),MATCH(VALUE(LEFT(AG613,1)),공차방식!H$5:L$5,0))/1000,4)</f>
        <v>0.47499999999999998</v>
      </c>
      <c r="AO613" s="28">
        <v>17.373000000000001</v>
      </c>
      <c r="AQ613" s="39">
        <f ca="1">OFFSET(공차방식!R$5,COUNTIF(공차방식!R$6:R$50,"&lt;"&amp;AD613)+1,0)</f>
        <v>22.4</v>
      </c>
    </row>
    <row r="614" spans="2:43" ht="15" x14ac:dyDescent="0.3">
      <c r="B614" s="76" t="str">
        <f t="shared" si="72"/>
        <v>M135×3</v>
      </c>
      <c r="C614" s="77" t="s">
        <v>212</v>
      </c>
      <c r="D614" s="77" t="s">
        <v>221</v>
      </c>
      <c r="E614" s="74" t="s">
        <v>0</v>
      </c>
      <c r="F614" s="75">
        <v>135</v>
      </c>
      <c r="G614" s="75">
        <v>3</v>
      </c>
      <c r="H614" s="74" t="s">
        <v>133</v>
      </c>
      <c r="I614" s="87" t="s">
        <v>416</v>
      </c>
      <c r="J614" s="75" t="s">
        <v>315</v>
      </c>
      <c r="K614" s="58" t="s">
        <v>491</v>
      </c>
      <c r="L614" s="75">
        <v>135</v>
      </c>
      <c r="M614" s="75">
        <v>3</v>
      </c>
      <c r="N614" s="74">
        <v>60</v>
      </c>
      <c r="O614" s="101">
        <f t="array" ref="O614">IFERROR(INDEX($AD$11:$AO$1485,MATCH($B614&amp;$I614,$Z$11:$Z$1485&amp;$AG$11:$AG$1485,0),MATCH($C614,$AD$9:$AO$9,0)),"-")</f>
        <v>135</v>
      </c>
      <c r="P614" s="75">
        <v>42</v>
      </c>
      <c r="Q614" s="75">
        <v>6</v>
      </c>
      <c r="R614" s="101">
        <f t="array" ref="R614">IFERROR(INDEX($AD$11:$AO$1485,MATCH($B614&amp;$I614,$Z$11:$Z$1485&amp;$AG$11:$AG$1485,0),MATCH($D614,$AD$9:$AO$9,0)),"-")</f>
        <v>133.0514</v>
      </c>
      <c r="S614" s="75">
        <v>33</v>
      </c>
      <c r="T614" s="75">
        <v>15</v>
      </c>
      <c r="U614" s="75">
        <v>5</v>
      </c>
      <c r="V614" s="75">
        <v>9</v>
      </c>
      <c r="W614" s="50">
        <f t="shared" si="74"/>
        <v>36</v>
      </c>
      <c r="X614" s="50">
        <f t="shared" si="75"/>
        <v>18</v>
      </c>
      <c r="Z614" s="27" t="str">
        <f t="shared" si="73"/>
        <v>M18×1.5</v>
      </c>
      <c r="AA614" s="28" t="s">
        <v>135</v>
      </c>
      <c r="AB614" s="28"/>
      <c r="AC614" s="28"/>
      <c r="AD614" s="27">
        <v>18</v>
      </c>
      <c r="AE614" s="27">
        <v>1.5</v>
      </c>
      <c r="AF614" s="28">
        <v>60</v>
      </c>
      <c r="AG614" s="30" t="s">
        <v>210</v>
      </c>
      <c r="AH614" s="30">
        <f>INDEX(공차방식!$C$6:$D$29,MATCH(AE614,공차방식!$B$6:$B$29,0),MATCH(RIGHT(AG614,1),공차방식!$C$5:$D$5,0))/1000</f>
        <v>0</v>
      </c>
      <c r="AI614" s="28">
        <f t="shared" ca="1" si="76"/>
        <v>17.261700000000001</v>
      </c>
      <c r="AJ614" s="28">
        <f t="shared" si="77"/>
        <v>17.025700000000001</v>
      </c>
      <c r="AK614" s="28">
        <f t="array" aca="1" ref="AK614" ca="1">ROUND(INDEX(공차방식!T$6:X$50,MATCH(AQ614&amp;AE614,공차방식!R$6:R$50&amp;공차방식!S$6:S$50,0),MATCH(VALUE(LEFT(AG614,1)),공차방식!T$5:X$5,0))/1000,4)</f>
        <v>0.23599999999999999</v>
      </c>
      <c r="AL614" s="28">
        <f t="shared" si="78"/>
        <v>16.751200000000001</v>
      </c>
      <c r="AM614" s="28">
        <f t="shared" si="79"/>
        <v>16.376200000000001</v>
      </c>
      <c r="AN614" s="28">
        <f t="array" ref="AN614">ROUND(INDEX(공차방식!H$6:L$29,MATCH(AE614,공차방식!B$6:B$29,0),MATCH(VALUE(LEFT(AG614,1)),공차방식!H$5:L$5,0))/1000,4)</f>
        <v>0.375</v>
      </c>
      <c r="AO614" s="28">
        <v>17.568999999999999</v>
      </c>
      <c r="AQ614" s="39">
        <f ca="1">OFFSET(공차방식!R$5,COUNTIF(공차방식!R$6:R$50,"&lt;"&amp;AD614)+1,0)</f>
        <v>22.4</v>
      </c>
    </row>
    <row r="615" spans="2:43" ht="15" x14ac:dyDescent="0.3">
      <c r="B615" s="76" t="str">
        <f t="shared" si="72"/>
        <v>M135×2</v>
      </c>
      <c r="C615" s="77" t="s">
        <v>212</v>
      </c>
      <c r="D615" s="77" t="s">
        <v>221</v>
      </c>
      <c r="E615" s="74" t="s">
        <v>0</v>
      </c>
      <c r="F615" s="75">
        <v>135</v>
      </c>
      <c r="G615" s="75">
        <v>2</v>
      </c>
      <c r="H615" s="74" t="s">
        <v>133</v>
      </c>
      <c r="I615" s="87" t="s">
        <v>416</v>
      </c>
      <c r="J615" s="75" t="s">
        <v>315</v>
      </c>
      <c r="K615" s="58" t="s">
        <v>491</v>
      </c>
      <c r="L615" s="75">
        <v>135</v>
      </c>
      <c r="M615" s="75">
        <v>2</v>
      </c>
      <c r="N615" s="74">
        <v>60</v>
      </c>
      <c r="O615" s="101">
        <f t="array" ref="O615">IFERROR(INDEX($AD$11:$AO$1485,MATCH($B615&amp;$I615,$Z$11:$Z$1485&amp;$AG$11:$AG$1485,0),MATCH($C615,$AD$9:$AO$9,0)),"-")</f>
        <v>135</v>
      </c>
      <c r="P615" s="75">
        <v>30</v>
      </c>
      <c r="Q615" s="75">
        <v>2</v>
      </c>
      <c r="R615" s="101">
        <f t="array" ref="R615">IFERROR(INDEX($AD$11:$AO$1485,MATCH($B615&amp;$I615,$Z$11:$Z$1485&amp;$AG$11:$AG$1485,0),MATCH($D615,$AD$9:$AO$9,0)),"-")</f>
        <v>133.70099999999999</v>
      </c>
      <c r="S615" s="75">
        <v>23</v>
      </c>
      <c r="T615" s="75">
        <v>9</v>
      </c>
      <c r="U615" s="75">
        <v>5</v>
      </c>
      <c r="V615" s="75">
        <v>10</v>
      </c>
      <c r="W615" s="50">
        <f t="shared" si="74"/>
        <v>28</v>
      </c>
      <c r="X615" s="50">
        <f t="shared" si="75"/>
        <v>14</v>
      </c>
      <c r="Z615" s="27" t="str">
        <f t="shared" si="73"/>
        <v>M18×1</v>
      </c>
      <c r="AA615" s="28" t="s">
        <v>135</v>
      </c>
      <c r="AB615" s="28"/>
      <c r="AC615" s="28"/>
      <c r="AD615" s="27">
        <v>18</v>
      </c>
      <c r="AE615" s="27">
        <v>1</v>
      </c>
      <c r="AF615" s="28">
        <v>60</v>
      </c>
      <c r="AG615" s="30" t="s">
        <v>210</v>
      </c>
      <c r="AH615" s="30">
        <f>INDEX(공차방식!$C$6:$D$29,MATCH(AE615,공차방식!$B$6:$B$29,0),MATCH(RIGHT(AG615,1),공차방식!$C$5:$D$5,0))/1000</f>
        <v>0</v>
      </c>
      <c r="AI615" s="28">
        <f t="shared" ca="1" si="76"/>
        <v>17.5505</v>
      </c>
      <c r="AJ615" s="28">
        <f t="shared" si="77"/>
        <v>17.3505</v>
      </c>
      <c r="AK615" s="28">
        <f t="array" aca="1" ref="AK615" ca="1">ROUND(INDEX(공차방식!T$6:X$50,MATCH(AQ615&amp;AE615,공차방식!R$6:R$50&amp;공차방식!S$6:S$50,0),MATCH(VALUE(LEFT(AG615,1)),공차방식!T$5:X$5,0))/1000,4)</f>
        <v>0.2</v>
      </c>
      <c r="AL615" s="28">
        <f t="shared" si="78"/>
        <v>17.217500000000001</v>
      </c>
      <c r="AM615" s="28">
        <f t="shared" si="79"/>
        <v>16.9175</v>
      </c>
      <c r="AN615" s="28">
        <f t="array" ref="AN615">ROUND(INDEX(공차방식!H$6:L$29,MATCH(AE615,공차방식!B$6:B$29,0),MATCH(VALUE(LEFT(AG615,1)),공차방식!H$5:L$5,0))/1000,4)</f>
        <v>0.3</v>
      </c>
      <c r="AO615" s="28">
        <v>17.754999999999999</v>
      </c>
      <c r="AQ615" s="39">
        <f ca="1">OFFSET(공차방식!R$5,COUNTIF(공차방식!R$6:R$50,"&lt;"&amp;AD615)+1,0)</f>
        <v>22.4</v>
      </c>
    </row>
    <row r="616" spans="2:43" ht="15" x14ac:dyDescent="0.3">
      <c r="B616" s="76" t="str">
        <f t="shared" si="72"/>
        <v>M140×6</v>
      </c>
      <c r="C616" s="77" t="s">
        <v>212</v>
      </c>
      <c r="D616" s="77" t="s">
        <v>221</v>
      </c>
      <c r="E616" s="74" t="s">
        <v>0</v>
      </c>
      <c r="F616" s="75">
        <v>140</v>
      </c>
      <c r="G616" s="75">
        <v>6</v>
      </c>
      <c r="H616" s="74" t="s">
        <v>133</v>
      </c>
      <c r="I616" s="87" t="s">
        <v>416</v>
      </c>
      <c r="J616" s="75" t="s">
        <v>315</v>
      </c>
      <c r="K616" s="58" t="s">
        <v>491</v>
      </c>
      <c r="L616" s="75">
        <v>140</v>
      </c>
      <c r="M616" s="75">
        <v>6</v>
      </c>
      <c r="N616" s="74">
        <v>60</v>
      </c>
      <c r="O616" s="101">
        <f t="array" ref="O616">IFERROR(INDEX($AD$11:$AO$1485,MATCH($B616&amp;$I616,$Z$11:$Z$1485&amp;$AG$11:$AG$1485,0),MATCH($C616,$AD$9:$AO$9,0)),"-")</f>
        <v>140</v>
      </c>
      <c r="P616" s="75">
        <v>42</v>
      </c>
      <c r="Q616" s="75">
        <v>6</v>
      </c>
      <c r="R616" s="101">
        <f t="array" ref="R616">IFERROR(INDEX($AD$11:$AO$1485,MATCH($B616&amp;$I616,$Z$11:$Z$1485&amp;$AG$11:$AG$1485,0),MATCH($D616,$AD$9:$AO$9,0)),"-")</f>
        <v>136.10290000000001</v>
      </c>
      <c r="S616" s="75">
        <v>33</v>
      </c>
      <c r="T616" s="75">
        <v>15</v>
      </c>
      <c r="U616" s="75">
        <v>6</v>
      </c>
      <c r="V616" s="75">
        <v>8</v>
      </c>
      <c r="W616" s="50">
        <f t="shared" si="74"/>
        <v>36</v>
      </c>
      <c r="X616" s="50">
        <f t="shared" si="75"/>
        <v>18</v>
      </c>
      <c r="Z616" s="27" t="str">
        <f t="shared" si="73"/>
        <v>M20×2</v>
      </c>
      <c r="AA616" s="28" t="s">
        <v>135</v>
      </c>
      <c r="AB616" s="28"/>
      <c r="AC616" s="28"/>
      <c r="AD616" s="27">
        <v>20</v>
      </c>
      <c r="AE616" s="27">
        <v>2</v>
      </c>
      <c r="AF616" s="28">
        <v>60</v>
      </c>
      <c r="AG616" s="30" t="s">
        <v>210</v>
      </c>
      <c r="AH616" s="30">
        <f>INDEX(공차방식!$C$6:$D$29,MATCH(AE616,공차방식!$B$6:$B$29,0),MATCH(RIGHT(AG616,1),공차방식!$C$5:$D$5,0))/1000</f>
        <v>0</v>
      </c>
      <c r="AI616" s="28">
        <f t="shared" ca="1" si="76"/>
        <v>18.966000000000001</v>
      </c>
      <c r="AJ616" s="28">
        <f t="shared" si="77"/>
        <v>18.701000000000001</v>
      </c>
      <c r="AK616" s="28">
        <f t="array" aca="1" ref="AK616" ca="1">ROUND(INDEX(공차방식!T$6:X$50,MATCH(AQ616&amp;AE616,공차방식!R$6:R$50&amp;공차방식!S$6:S$50,0),MATCH(VALUE(LEFT(AG616,1)),공차방식!T$5:X$5,0))/1000,4)</f>
        <v>0.26500000000000001</v>
      </c>
      <c r="AL616" s="28">
        <f t="shared" si="78"/>
        <v>18.309899999999999</v>
      </c>
      <c r="AM616" s="28">
        <f t="shared" si="79"/>
        <v>17.834900000000001</v>
      </c>
      <c r="AN616" s="28">
        <f t="array" ref="AN616">ROUND(INDEX(공차방식!H$6:L$29,MATCH(AE616,공차방식!B$6:B$29,0),MATCH(VALUE(LEFT(AG616,1)),공차방식!H$5:L$5,0))/1000,4)</f>
        <v>0.47499999999999998</v>
      </c>
      <c r="AO616" s="28">
        <v>19.373000000000001</v>
      </c>
      <c r="AQ616" s="39">
        <f ca="1">OFFSET(공차방식!R$5,COUNTIF(공차방식!R$6:R$50,"&lt;"&amp;AD616)+1,0)</f>
        <v>22.4</v>
      </c>
    </row>
    <row r="617" spans="2:43" ht="15" x14ac:dyDescent="0.3">
      <c r="B617" s="76" t="str">
        <f t="shared" si="72"/>
        <v>M140×4</v>
      </c>
      <c r="C617" s="77" t="s">
        <v>212</v>
      </c>
      <c r="D617" s="77" t="s">
        <v>221</v>
      </c>
      <c r="E617" s="74" t="s">
        <v>0</v>
      </c>
      <c r="F617" s="75">
        <v>140</v>
      </c>
      <c r="G617" s="75">
        <v>4</v>
      </c>
      <c r="H617" s="74" t="s">
        <v>133</v>
      </c>
      <c r="I617" s="87" t="s">
        <v>416</v>
      </c>
      <c r="J617" s="75" t="s">
        <v>315</v>
      </c>
      <c r="K617" s="58" t="s">
        <v>491</v>
      </c>
      <c r="L617" s="75">
        <v>140</v>
      </c>
      <c r="M617" s="75">
        <v>4</v>
      </c>
      <c r="N617" s="74">
        <v>60</v>
      </c>
      <c r="O617" s="101">
        <f t="array" ref="O617">IFERROR(INDEX($AD$11:$AO$1485,MATCH($B617&amp;$I617,$Z$11:$Z$1485&amp;$AG$11:$AG$1485,0),MATCH($C617,$AD$9:$AO$9,0)),"-")</f>
        <v>140</v>
      </c>
      <c r="P617" s="75">
        <v>42</v>
      </c>
      <c r="Q617" s="75">
        <v>6</v>
      </c>
      <c r="R617" s="101">
        <f t="array" ref="R617">IFERROR(INDEX($AD$11:$AO$1485,MATCH($B617&amp;$I617,$Z$11:$Z$1485&amp;$AG$11:$AG$1485,0),MATCH($D617,$AD$9:$AO$9,0)),"-")</f>
        <v>137.40190000000001</v>
      </c>
      <c r="S617" s="75">
        <v>33</v>
      </c>
      <c r="T617" s="75">
        <v>15</v>
      </c>
      <c r="U617" s="75">
        <v>6</v>
      </c>
      <c r="V617" s="75">
        <v>8</v>
      </c>
      <c r="W617" s="50">
        <f t="shared" si="74"/>
        <v>36</v>
      </c>
      <c r="X617" s="50">
        <f t="shared" si="75"/>
        <v>18</v>
      </c>
      <c r="Z617" s="27" t="str">
        <f t="shared" si="73"/>
        <v>M20×1.5</v>
      </c>
      <c r="AA617" s="28" t="s">
        <v>135</v>
      </c>
      <c r="AB617" s="28"/>
      <c r="AC617" s="28"/>
      <c r="AD617" s="27">
        <v>20</v>
      </c>
      <c r="AE617" s="27">
        <v>1.5</v>
      </c>
      <c r="AF617" s="28">
        <v>60</v>
      </c>
      <c r="AG617" s="30" t="s">
        <v>210</v>
      </c>
      <c r="AH617" s="30">
        <f>INDEX(공차방식!$C$6:$D$29,MATCH(AE617,공차방식!$B$6:$B$29,0),MATCH(RIGHT(AG617,1),공차방식!$C$5:$D$5,0))/1000</f>
        <v>0</v>
      </c>
      <c r="AI617" s="28">
        <f t="shared" ca="1" si="76"/>
        <v>19.261700000000001</v>
      </c>
      <c r="AJ617" s="28">
        <f t="shared" si="77"/>
        <v>19.025700000000001</v>
      </c>
      <c r="AK617" s="28">
        <f t="array" aca="1" ref="AK617" ca="1">ROUND(INDEX(공차방식!T$6:X$50,MATCH(AQ617&amp;AE617,공차방식!R$6:R$50&amp;공차방식!S$6:S$50,0),MATCH(VALUE(LEFT(AG617,1)),공차방식!T$5:X$5,0))/1000,4)</f>
        <v>0.23599999999999999</v>
      </c>
      <c r="AL617" s="28">
        <f t="shared" si="78"/>
        <v>18.751200000000001</v>
      </c>
      <c r="AM617" s="28">
        <f t="shared" si="79"/>
        <v>18.376200000000001</v>
      </c>
      <c r="AN617" s="28">
        <f t="array" ref="AN617">ROUND(INDEX(공차방식!H$6:L$29,MATCH(AE617,공차방식!B$6:B$29,0),MATCH(VALUE(LEFT(AG617,1)),공차방식!H$5:L$5,0))/1000,4)</f>
        <v>0.375</v>
      </c>
      <c r="AO617" s="28">
        <v>19.568999999999999</v>
      </c>
      <c r="AQ617" s="39">
        <f ca="1">OFFSET(공차방식!R$5,COUNTIF(공차방식!R$6:R$50,"&lt;"&amp;AD617)+1,0)</f>
        <v>22.4</v>
      </c>
    </row>
    <row r="618" spans="2:43" ht="15" x14ac:dyDescent="0.3">
      <c r="B618" s="76" t="str">
        <f t="shared" si="72"/>
        <v>M140×3</v>
      </c>
      <c r="C618" s="77" t="s">
        <v>212</v>
      </c>
      <c r="D618" s="77" t="s">
        <v>221</v>
      </c>
      <c r="E618" s="74" t="s">
        <v>0</v>
      </c>
      <c r="F618" s="75">
        <v>140</v>
      </c>
      <c r="G618" s="75">
        <v>3</v>
      </c>
      <c r="H618" s="74" t="s">
        <v>133</v>
      </c>
      <c r="I618" s="87" t="s">
        <v>416</v>
      </c>
      <c r="J618" s="75" t="s">
        <v>315</v>
      </c>
      <c r="K618" s="58" t="s">
        <v>491</v>
      </c>
      <c r="L618" s="75">
        <v>140</v>
      </c>
      <c r="M618" s="75">
        <v>3</v>
      </c>
      <c r="N618" s="74">
        <v>60</v>
      </c>
      <c r="O618" s="101">
        <f t="array" ref="O618">IFERROR(INDEX($AD$11:$AO$1485,MATCH($B618&amp;$I618,$Z$11:$Z$1485&amp;$AG$11:$AG$1485,0),MATCH($C618,$AD$9:$AO$9,0)),"-")</f>
        <v>140</v>
      </c>
      <c r="P618" s="75">
        <v>42</v>
      </c>
      <c r="Q618" s="75">
        <v>6</v>
      </c>
      <c r="R618" s="101">
        <f t="array" ref="R618">IFERROR(INDEX($AD$11:$AO$1485,MATCH($B618&amp;$I618,$Z$11:$Z$1485&amp;$AG$11:$AG$1485,0),MATCH($D618,$AD$9:$AO$9,0)),"-")</f>
        <v>138.0514</v>
      </c>
      <c r="S618" s="75">
        <v>33</v>
      </c>
      <c r="T618" s="75">
        <v>15</v>
      </c>
      <c r="U618" s="75">
        <v>5</v>
      </c>
      <c r="V618" s="75">
        <v>9</v>
      </c>
      <c r="W618" s="50">
        <f t="shared" si="74"/>
        <v>36</v>
      </c>
      <c r="X618" s="50">
        <f t="shared" si="75"/>
        <v>18</v>
      </c>
      <c r="Z618" s="27" t="str">
        <f t="shared" si="73"/>
        <v>M20×1</v>
      </c>
      <c r="AA618" s="28" t="s">
        <v>135</v>
      </c>
      <c r="AB618" s="28"/>
      <c r="AC618" s="28"/>
      <c r="AD618" s="27">
        <v>20</v>
      </c>
      <c r="AE618" s="27">
        <v>1</v>
      </c>
      <c r="AF618" s="28">
        <v>60</v>
      </c>
      <c r="AG618" s="30" t="s">
        <v>210</v>
      </c>
      <c r="AH618" s="30">
        <f>INDEX(공차방식!$C$6:$D$29,MATCH(AE618,공차방식!$B$6:$B$29,0),MATCH(RIGHT(AG618,1),공차방식!$C$5:$D$5,0))/1000</f>
        <v>0</v>
      </c>
      <c r="AI618" s="28">
        <f t="shared" ca="1" si="76"/>
        <v>19.5505</v>
      </c>
      <c r="AJ618" s="28">
        <f t="shared" si="77"/>
        <v>19.3505</v>
      </c>
      <c r="AK618" s="28">
        <f t="array" aca="1" ref="AK618" ca="1">ROUND(INDEX(공차방식!T$6:X$50,MATCH(AQ618&amp;AE618,공차방식!R$6:R$50&amp;공차방식!S$6:S$50,0),MATCH(VALUE(LEFT(AG618,1)),공차방식!T$5:X$5,0))/1000,4)</f>
        <v>0.2</v>
      </c>
      <c r="AL618" s="28">
        <f t="shared" si="78"/>
        <v>19.217500000000001</v>
      </c>
      <c r="AM618" s="28">
        <f t="shared" si="79"/>
        <v>18.9175</v>
      </c>
      <c r="AN618" s="28">
        <f t="array" ref="AN618">ROUND(INDEX(공차방식!H$6:L$29,MATCH(AE618,공차방식!B$6:B$29,0),MATCH(VALUE(LEFT(AG618,1)),공차방식!H$5:L$5,0))/1000,4)</f>
        <v>0.3</v>
      </c>
      <c r="AO618" s="28">
        <v>19.754999999999999</v>
      </c>
      <c r="AQ618" s="39">
        <f ca="1">OFFSET(공차방식!R$5,COUNTIF(공차방식!R$6:R$50,"&lt;"&amp;AD618)+1,0)</f>
        <v>22.4</v>
      </c>
    </row>
    <row r="619" spans="2:43" ht="15" x14ac:dyDescent="0.3">
      <c r="B619" s="76" t="str">
        <f t="shared" si="72"/>
        <v>M140×2</v>
      </c>
      <c r="C619" s="77" t="s">
        <v>212</v>
      </c>
      <c r="D619" s="77" t="s">
        <v>221</v>
      </c>
      <c r="E619" s="74" t="s">
        <v>0</v>
      </c>
      <c r="F619" s="75">
        <v>140</v>
      </c>
      <c r="G619" s="75">
        <v>2</v>
      </c>
      <c r="H619" s="74" t="s">
        <v>133</v>
      </c>
      <c r="I619" s="87" t="s">
        <v>416</v>
      </c>
      <c r="J619" s="75" t="s">
        <v>315</v>
      </c>
      <c r="K619" s="58" t="s">
        <v>491</v>
      </c>
      <c r="L619" s="75">
        <v>140</v>
      </c>
      <c r="M619" s="75">
        <v>2</v>
      </c>
      <c r="N619" s="74">
        <v>60</v>
      </c>
      <c r="O619" s="101">
        <f t="array" ref="O619">IFERROR(INDEX($AD$11:$AO$1485,MATCH($B619&amp;$I619,$Z$11:$Z$1485&amp;$AG$11:$AG$1485,0),MATCH($C619,$AD$9:$AO$9,0)),"-")</f>
        <v>140</v>
      </c>
      <c r="P619" s="75">
        <v>30</v>
      </c>
      <c r="Q619" s="75">
        <v>2</v>
      </c>
      <c r="R619" s="101">
        <f t="array" ref="R619">IFERROR(INDEX($AD$11:$AO$1485,MATCH($B619&amp;$I619,$Z$11:$Z$1485&amp;$AG$11:$AG$1485,0),MATCH($D619,$AD$9:$AO$9,0)),"-")</f>
        <v>138.70099999999999</v>
      </c>
      <c r="S619" s="75">
        <v>23</v>
      </c>
      <c r="T619" s="75">
        <v>9</v>
      </c>
      <c r="U619" s="75">
        <v>5</v>
      </c>
      <c r="V619" s="75">
        <v>10</v>
      </c>
      <c r="W619" s="50">
        <f t="shared" si="74"/>
        <v>28</v>
      </c>
      <c r="X619" s="50">
        <f t="shared" si="75"/>
        <v>14</v>
      </c>
      <c r="Z619" s="27" t="str">
        <f t="shared" si="73"/>
        <v>M22×2</v>
      </c>
      <c r="AA619" s="28" t="s">
        <v>135</v>
      </c>
      <c r="AB619" s="28"/>
      <c r="AC619" s="28"/>
      <c r="AD619" s="27">
        <v>22</v>
      </c>
      <c r="AE619" s="27">
        <v>2</v>
      </c>
      <c r="AF619" s="28">
        <v>60</v>
      </c>
      <c r="AG619" s="30" t="s">
        <v>210</v>
      </c>
      <c r="AH619" s="30">
        <f>INDEX(공차방식!$C$6:$D$29,MATCH(AE619,공차방식!$B$6:$B$29,0),MATCH(RIGHT(AG619,1),공차방식!$C$5:$D$5,0))/1000</f>
        <v>0</v>
      </c>
      <c r="AI619" s="28">
        <f t="shared" ca="1" si="76"/>
        <v>20.966000000000001</v>
      </c>
      <c r="AJ619" s="28">
        <f t="shared" si="77"/>
        <v>20.701000000000001</v>
      </c>
      <c r="AK619" s="28">
        <f t="array" aca="1" ref="AK619" ca="1">ROUND(INDEX(공차방식!T$6:X$50,MATCH(AQ619&amp;AE619,공차방식!R$6:R$50&amp;공차방식!S$6:S$50,0),MATCH(VALUE(LEFT(AG619,1)),공차방식!T$5:X$5,0))/1000,4)</f>
        <v>0.26500000000000001</v>
      </c>
      <c r="AL619" s="28">
        <f t="shared" si="78"/>
        <v>20.309899999999999</v>
      </c>
      <c r="AM619" s="28">
        <f t="shared" si="79"/>
        <v>19.834900000000001</v>
      </c>
      <c r="AN619" s="28">
        <f t="array" ref="AN619">ROUND(INDEX(공차방식!H$6:L$29,MATCH(AE619,공차방식!B$6:B$29,0),MATCH(VALUE(LEFT(AG619,1)),공차방식!H$5:L$5,0))/1000,4)</f>
        <v>0.47499999999999998</v>
      </c>
      <c r="AO619" s="28">
        <v>21.373000000000001</v>
      </c>
      <c r="AQ619" s="39">
        <f ca="1">OFFSET(공차방식!R$5,COUNTIF(공차방식!R$6:R$50,"&lt;"&amp;AD619)+1,0)</f>
        <v>22.4</v>
      </c>
    </row>
    <row r="620" spans="2:43" ht="15" x14ac:dyDescent="0.3">
      <c r="B620" s="76" t="str">
        <f t="shared" si="72"/>
        <v>M145×6</v>
      </c>
      <c r="C620" s="77" t="s">
        <v>212</v>
      </c>
      <c r="D620" s="77" t="s">
        <v>221</v>
      </c>
      <c r="E620" s="74" t="s">
        <v>0</v>
      </c>
      <c r="F620" s="75">
        <v>145</v>
      </c>
      <c r="G620" s="75">
        <v>6</v>
      </c>
      <c r="H620" s="74" t="s">
        <v>133</v>
      </c>
      <c r="I620" s="87" t="s">
        <v>416</v>
      </c>
      <c r="J620" s="75" t="s">
        <v>315</v>
      </c>
      <c r="K620" s="58" t="s">
        <v>491</v>
      </c>
      <c r="L620" s="75">
        <v>145</v>
      </c>
      <c r="M620" s="75">
        <v>6</v>
      </c>
      <c r="N620" s="74">
        <v>60</v>
      </c>
      <c r="O620" s="101">
        <f t="array" ref="O620">IFERROR(INDEX($AD$11:$AO$1485,MATCH($B620&amp;$I620,$Z$11:$Z$1485&amp;$AG$11:$AG$1485,0),MATCH($C620,$AD$9:$AO$9,0)),"-")</f>
        <v>145</v>
      </c>
      <c r="P620" s="75">
        <v>42</v>
      </c>
      <c r="Q620" s="75">
        <v>6</v>
      </c>
      <c r="R620" s="101">
        <f t="array" ref="R620">IFERROR(INDEX($AD$11:$AO$1485,MATCH($B620&amp;$I620,$Z$11:$Z$1485&amp;$AG$11:$AG$1485,0),MATCH($D620,$AD$9:$AO$9,0)),"-")</f>
        <v>141.10290000000001</v>
      </c>
      <c r="S620" s="75">
        <v>33</v>
      </c>
      <c r="T620" s="75">
        <v>15</v>
      </c>
      <c r="U620" s="75">
        <v>6</v>
      </c>
      <c r="V620" s="75">
        <v>8</v>
      </c>
      <c r="W620" s="50">
        <f t="shared" si="74"/>
        <v>36</v>
      </c>
      <c r="X620" s="50">
        <f t="shared" si="75"/>
        <v>18</v>
      </c>
      <c r="Z620" s="27" t="str">
        <f t="shared" si="73"/>
        <v>M22×1.5</v>
      </c>
      <c r="AA620" s="28" t="s">
        <v>135</v>
      </c>
      <c r="AB620" s="28"/>
      <c r="AC620" s="28"/>
      <c r="AD620" s="27">
        <v>22</v>
      </c>
      <c r="AE620" s="27">
        <v>1.5</v>
      </c>
      <c r="AF620" s="28">
        <v>60</v>
      </c>
      <c r="AG620" s="30" t="s">
        <v>210</v>
      </c>
      <c r="AH620" s="30">
        <f>INDEX(공차방식!$C$6:$D$29,MATCH(AE620,공차방식!$B$6:$B$29,0),MATCH(RIGHT(AG620,1),공차방식!$C$5:$D$5,0))/1000</f>
        <v>0</v>
      </c>
      <c r="AI620" s="28">
        <f t="shared" ca="1" si="76"/>
        <v>21.261700000000001</v>
      </c>
      <c r="AJ620" s="28">
        <f t="shared" si="77"/>
        <v>21.025700000000001</v>
      </c>
      <c r="AK620" s="28">
        <f t="array" aca="1" ref="AK620" ca="1">ROUND(INDEX(공차방식!T$6:X$50,MATCH(AQ620&amp;AE620,공차방식!R$6:R$50&amp;공차방식!S$6:S$50,0),MATCH(VALUE(LEFT(AG620,1)),공차방식!T$5:X$5,0))/1000,4)</f>
        <v>0.23599999999999999</v>
      </c>
      <c r="AL620" s="28">
        <f t="shared" si="78"/>
        <v>20.751200000000001</v>
      </c>
      <c r="AM620" s="28">
        <f t="shared" si="79"/>
        <v>20.376200000000001</v>
      </c>
      <c r="AN620" s="28">
        <f t="array" ref="AN620">ROUND(INDEX(공차방식!H$6:L$29,MATCH(AE620,공차방식!B$6:B$29,0),MATCH(VALUE(LEFT(AG620,1)),공차방식!H$5:L$5,0))/1000,4)</f>
        <v>0.375</v>
      </c>
      <c r="AO620" s="28">
        <v>21.568999999999999</v>
      </c>
      <c r="AQ620" s="39">
        <f ca="1">OFFSET(공차방식!R$5,COUNTIF(공차방식!R$6:R$50,"&lt;"&amp;AD620)+1,0)</f>
        <v>22.4</v>
      </c>
    </row>
    <row r="621" spans="2:43" ht="15" x14ac:dyDescent="0.3">
      <c r="B621" s="76" t="str">
        <f t="shared" si="72"/>
        <v>M145×4</v>
      </c>
      <c r="C621" s="77" t="s">
        <v>212</v>
      </c>
      <c r="D621" s="77" t="s">
        <v>221</v>
      </c>
      <c r="E621" s="74" t="s">
        <v>0</v>
      </c>
      <c r="F621" s="75">
        <v>145</v>
      </c>
      <c r="G621" s="75">
        <v>4</v>
      </c>
      <c r="H621" s="74" t="s">
        <v>133</v>
      </c>
      <c r="I621" s="87" t="s">
        <v>416</v>
      </c>
      <c r="J621" s="75" t="s">
        <v>315</v>
      </c>
      <c r="K621" s="58" t="s">
        <v>491</v>
      </c>
      <c r="L621" s="75">
        <v>145</v>
      </c>
      <c r="M621" s="75">
        <v>4</v>
      </c>
      <c r="N621" s="74">
        <v>60</v>
      </c>
      <c r="O621" s="101">
        <f t="array" ref="O621">IFERROR(INDEX($AD$11:$AO$1485,MATCH($B621&amp;$I621,$Z$11:$Z$1485&amp;$AG$11:$AG$1485,0),MATCH($C621,$AD$9:$AO$9,0)),"-")</f>
        <v>145</v>
      </c>
      <c r="P621" s="75">
        <v>42</v>
      </c>
      <c r="Q621" s="75">
        <v>6</v>
      </c>
      <c r="R621" s="101">
        <f t="array" ref="R621">IFERROR(INDEX($AD$11:$AO$1485,MATCH($B621&amp;$I621,$Z$11:$Z$1485&amp;$AG$11:$AG$1485,0),MATCH($D621,$AD$9:$AO$9,0)),"-")</f>
        <v>142.40190000000001</v>
      </c>
      <c r="S621" s="75">
        <v>33</v>
      </c>
      <c r="T621" s="75">
        <v>15</v>
      </c>
      <c r="U621" s="75">
        <v>6</v>
      </c>
      <c r="V621" s="75">
        <v>8</v>
      </c>
      <c r="W621" s="50">
        <f t="shared" si="74"/>
        <v>36</v>
      </c>
      <c r="X621" s="50">
        <f t="shared" si="75"/>
        <v>18</v>
      </c>
      <c r="Z621" s="27" t="str">
        <f t="shared" si="73"/>
        <v>M22×1</v>
      </c>
      <c r="AA621" s="28" t="s">
        <v>135</v>
      </c>
      <c r="AB621" s="28"/>
      <c r="AC621" s="28"/>
      <c r="AD621" s="27">
        <v>22</v>
      </c>
      <c r="AE621" s="27">
        <v>1</v>
      </c>
      <c r="AF621" s="28">
        <v>60</v>
      </c>
      <c r="AG621" s="30" t="s">
        <v>210</v>
      </c>
      <c r="AH621" s="30">
        <f>INDEX(공차방식!$C$6:$D$29,MATCH(AE621,공차방식!$B$6:$B$29,0),MATCH(RIGHT(AG621,1),공차방식!$C$5:$D$5,0))/1000</f>
        <v>0</v>
      </c>
      <c r="AI621" s="28">
        <f t="shared" ca="1" si="76"/>
        <v>21.5505</v>
      </c>
      <c r="AJ621" s="28">
        <f t="shared" si="77"/>
        <v>21.3505</v>
      </c>
      <c r="AK621" s="28">
        <f t="array" aca="1" ref="AK621" ca="1">ROUND(INDEX(공차방식!T$6:X$50,MATCH(AQ621&amp;AE621,공차방식!R$6:R$50&amp;공차방식!S$6:S$50,0),MATCH(VALUE(LEFT(AG621,1)),공차방식!T$5:X$5,0))/1000,4)</f>
        <v>0.2</v>
      </c>
      <c r="AL621" s="28">
        <f t="shared" si="78"/>
        <v>21.217500000000001</v>
      </c>
      <c r="AM621" s="28">
        <f t="shared" si="79"/>
        <v>20.9175</v>
      </c>
      <c r="AN621" s="28">
        <f t="array" ref="AN621">ROUND(INDEX(공차방식!H$6:L$29,MATCH(AE621,공차방식!B$6:B$29,0),MATCH(VALUE(LEFT(AG621,1)),공차방식!H$5:L$5,0))/1000,4)</f>
        <v>0.3</v>
      </c>
      <c r="AO621" s="28">
        <v>21.754999999999999</v>
      </c>
      <c r="AQ621" s="39">
        <f ca="1">OFFSET(공차방식!R$5,COUNTIF(공차방식!R$6:R$50,"&lt;"&amp;AD621)+1,0)</f>
        <v>22.4</v>
      </c>
    </row>
    <row r="622" spans="2:43" ht="15" x14ac:dyDescent="0.3">
      <c r="B622" s="76" t="str">
        <f t="shared" si="72"/>
        <v>M145×3</v>
      </c>
      <c r="C622" s="77" t="s">
        <v>212</v>
      </c>
      <c r="D622" s="77" t="s">
        <v>221</v>
      </c>
      <c r="E622" s="74" t="s">
        <v>0</v>
      </c>
      <c r="F622" s="75">
        <v>145</v>
      </c>
      <c r="G622" s="75">
        <v>3</v>
      </c>
      <c r="H622" s="74" t="s">
        <v>133</v>
      </c>
      <c r="I622" s="87" t="s">
        <v>416</v>
      </c>
      <c r="J622" s="75" t="s">
        <v>315</v>
      </c>
      <c r="K622" s="58" t="s">
        <v>491</v>
      </c>
      <c r="L622" s="75">
        <v>145</v>
      </c>
      <c r="M622" s="75">
        <v>3</v>
      </c>
      <c r="N622" s="74">
        <v>60</v>
      </c>
      <c r="O622" s="101">
        <f t="array" ref="O622">IFERROR(INDEX($AD$11:$AO$1485,MATCH($B622&amp;$I622,$Z$11:$Z$1485&amp;$AG$11:$AG$1485,0),MATCH($C622,$AD$9:$AO$9,0)),"-")</f>
        <v>145</v>
      </c>
      <c r="P622" s="75">
        <v>42</v>
      </c>
      <c r="Q622" s="75">
        <v>6</v>
      </c>
      <c r="R622" s="101">
        <f t="array" ref="R622">IFERROR(INDEX($AD$11:$AO$1485,MATCH($B622&amp;$I622,$Z$11:$Z$1485&amp;$AG$11:$AG$1485,0),MATCH($D622,$AD$9:$AO$9,0)),"-")</f>
        <v>143.0514</v>
      </c>
      <c r="S622" s="75">
        <v>33</v>
      </c>
      <c r="T622" s="75">
        <v>15</v>
      </c>
      <c r="U622" s="75">
        <v>5</v>
      </c>
      <c r="V622" s="75">
        <v>9</v>
      </c>
      <c r="W622" s="50">
        <f t="shared" si="74"/>
        <v>36</v>
      </c>
      <c r="X622" s="50">
        <f t="shared" si="75"/>
        <v>18</v>
      </c>
      <c r="Z622" s="27" t="str">
        <f t="shared" si="73"/>
        <v>M24×2</v>
      </c>
      <c r="AA622" s="28" t="s">
        <v>135</v>
      </c>
      <c r="AB622" s="28"/>
      <c r="AC622" s="28"/>
      <c r="AD622" s="27">
        <v>24</v>
      </c>
      <c r="AE622" s="27">
        <v>2</v>
      </c>
      <c r="AF622" s="28">
        <v>60</v>
      </c>
      <c r="AG622" s="30" t="s">
        <v>210</v>
      </c>
      <c r="AH622" s="30">
        <f>INDEX(공차방식!$C$6:$D$29,MATCH(AE622,공차방식!$B$6:$B$29,0),MATCH(RIGHT(AG622,1),공차방식!$C$5:$D$5,0))/1000</f>
        <v>0</v>
      </c>
      <c r="AI622" s="28">
        <f t="shared" ca="1" si="76"/>
        <v>22.981000000000002</v>
      </c>
      <c r="AJ622" s="28">
        <f t="shared" si="77"/>
        <v>22.701000000000001</v>
      </c>
      <c r="AK622" s="28">
        <f t="array" aca="1" ref="AK622" ca="1">ROUND(INDEX(공차방식!T$6:X$50,MATCH(AQ622&amp;AE622,공차방식!R$6:R$50&amp;공차방식!S$6:S$50,0),MATCH(VALUE(LEFT(AG622,1)),공차방식!T$5:X$5,0))/1000,4)</f>
        <v>0.28000000000000003</v>
      </c>
      <c r="AL622" s="28">
        <f t="shared" si="78"/>
        <v>22.309899999999999</v>
      </c>
      <c r="AM622" s="28">
        <f t="shared" si="79"/>
        <v>21.834900000000001</v>
      </c>
      <c r="AN622" s="28">
        <f t="array" ref="AN622">ROUND(INDEX(공차방식!H$6:L$29,MATCH(AE622,공차방식!B$6:B$29,0),MATCH(VALUE(LEFT(AG622,1)),공차방식!H$5:L$5,0))/1000,4)</f>
        <v>0.47499999999999998</v>
      </c>
      <c r="AO622" s="28">
        <v>23.388000000000002</v>
      </c>
      <c r="AQ622" s="39">
        <f ca="1">OFFSET(공차방식!R$5,COUNTIF(공차방식!R$6:R$50,"&lt;"&amp;AD622)+1,0)</f>
        <v>45</v>
      </c>
    </row>
    <row r="623" spans="2:43" ht="15" x14ac:dyDescent="0.3">
      <c r="B623" s="76" t="str">
        <f t="shared" si="72"/>
        <v>M145×2</v>
      </c>
      <c r="C623" s="77" t="s">
        <v>212</v>
      </c>
      <c r="D623" s="77" t="s">
        <v>221</v>
      </c>
      <c r="E623" s="74" t="s">
        <v>0</v>
      </c>
      <c r="F623" s="75">
        <v>145</v>
      </c>
      <c r="G623" s="75">
        <v>2</v>
      </c>
      <c r="H623" s="74" t="s">
        <v>133</v>
      </c>
      <c r="I623" s="87" t="s">
        <v>416</v>
      </c>
      <c r="J623" s="75" t="s">
        <v>315</v>
      </c>
      <c r="K623" s="58" t="s">
        <v>491</v>
      </c>
      <c r="L623" s="75">
        <v>145</v>
      </c>
      <c r="M623" s="75">
        <v>2</v>
      </c>
      <c r="N623" s="74">
        <v>60</v>
      </c>
      <c r="O623" s="101">
        <f t="array" ref="O623">IFERROR(INDEX($AD$11:$AO$1485,MATCH($B623&amp;$I623,$Z$11:$Z$1485&amp;$AG$11:$AG$1485,0),MATCH($C623,$AD$9:$AO$9,0)),"-")</f>
        <v>145</v>
      </c>
      <c r="P623" s="75">
        <v>30</v>
      </c>
      <c r="Q623" s="75">
        <v>2</v>
      </c>
      <c r="R623" s="101">
        <f t="array" ref="R623">IFERROR(INDEX($AD$11:$AO$1485,MATCH($B623&amp;$I623,$Z$11:$Z$1485&amp;$AG$11:$AG$1485,0),MATCH($D623,$AD$9:$AO$9,0)),"-")</f>
        <v>143.70099999999999</v>
      </c>
      <c r="S623" s="75">
        <v>23</v>
      </c>
      <c r="T623" s="75">
        <v>9</v>
      </c>
      <c r="U623" s="75">
        <v>5</v>
      </c>
      <c r="V623" s="75">
        <v>10</v>
      </c>
      <c r="W623" s="50">
        <f t="shared" si="74"/>
        <v>28</v>
      </c>
      <c r="X623" s="50">
        <f t="shared" si="75"/>
        <v>14</v>
      </c>
      <c r="Z623" s="27" t="str">
        <f t="shared" si="73"/>
        <v>M24×1.5</v>
      </c>
      <c r="AA623" s="28" t="s">
        <v>135</v>
      </c>
      <c r="AB623" s="28"/>
      <c r="AC623" s="28"/>
      <c r="AD623" s="27">
        <v>24</v>
      </c>
      <c r="AE623" s="27">
        <v>1.5</v>
      </c>
      <c r="AF623" s="28">
        <v>60</v>
      </c>
      <c r="AG623" s="30" t="s">
        <v>210</v>
      </c>
      <c r="AH623" s="30">
        <f>INDEX(공차방식!$C$6:$D$29,MATCH(AE623,공차방식!$B$6:$B$29,0),MATCH(RIGHT(AG623,1),공차방식!$C$5:$D$5,0))/1000</f>
        <v>0</v>
      </c>
      <c r="AI623" s="28">
        <f t="shared" ca="1" si="76"/>
        <v>23.275700000000001</v>
      </c>
      <c r="AJ623" s="28">
        <f t="shared" si="77"/>
        <v>23.025700000000001</v>
      </c>
      <c r="AK623" s="28">
        <f t="array" aca="1" ref="AK623" ca="1">ROUND(INDEX(공차방식!T$6:X$50,MATCH(AQ623&amp;AE623,공차방식!R$6:R$50&amp;공차방식!S$6:S$50,0),MATCH(VALUE(LEFT(AG623,1)),공차방식!T$5:X$5,0))/1000,4)</f>
        <v>0.25</v>
      </c>
      <c r="AL623" s="28">
        <f t="shared" si="78"/>
        <v>22.751200000000001</v>
      </c>
      <c r="AM623" s="28">
        <f t="shared" si="79"/>
        <v>22.376200000000001</v>
      </c>
      <c r="AN623" s="28">
        <f t="array" ref="AN623">ROUND(INDEX(공차방식!H$6:L$29,MATCH(AE623,공차방식!B$6:B$29,0),MATCH(VALUE(LEFT(AG623,1)),공차방식!H$5:L$5,0))/1000,4)</f>
        <v>0.375</v>
      </c>
      <c r="AO623" s="28">
        <v>23.582999999999998</v>
      </c>
      <c r="AQ623" s="39">
        <f ca="1">OFFSET(공차방식!R$5,COUNTIF(공차방식!R$6:R$50,"&lt;"&amp;AD623)+1,0)</f>
        <v>45</v>
      </c>
    </row>
    <row r="624" spans="2:43" ht="15" x14ac:dyDescent="0.3">
      <c r="B624" s="76" t="str">
        <f t="shared" si="72"/>
        <v>M150×6</v>
      </c>
      <c r="C624" s="77" t="s">
        <v>212</v>
      </c>
      <c r="D624" s="77" t="s">
        <v>221</v>
      </c>
      <c r="E624" s="74" t="s">
        <v>0</v>
      </c>
      <c r="F624" s="75">
        <v>150</v>
      </c>
      <c r="G624" s="75">
        <v>6</v>
      </c>
      <c r="H624" s="74" t="s">
        <v>133</v>
      </c>
      <c r="I624" s="87" t="s">
        <v>416</v>
      </c>
      <c r="J624" s="75" t="s">
        <v>315</v>
      </c>
      <c r="K624" s="58" t="s">
        <v>491</v>
      </c>
      <c r="L624" s="75">
        <v>150</v>
      </c>
      <c r="M624" s="75">
        <v>6</v>
      </c>
      <c r="N624" s="74">
        <v>60</v>
      </c>
      <c r="O624" s="101">
        <f t="array" ref="O624">IFERROR(INDEX($AD$11:$AO$1485,MATCH($B624&amp;$I624,$Z$11:$Z$1485&amp;$AG$11:$AG$1485,0),MATCH($C624,$AD$9:$AO$9,0)),"-")</f>
        <v>150</v>
      </c>
      <c r="P624" s="75">
        <v>42</v>
      </c>
      <c r="Q624" s="75">
        <v>6</v>
      </c>
      <c r="R624" s="101">
        <f t="array" ref="R624">IFERROR(INDEX($AD$11:$AO$1485,MATCH($B624&amp;$I624,$Z$11:$Z$1485&amp;$AG$11:$AG$1485,0),MATCH($D624,$AD$9:$AO$9,0)),"-")</f>
        <v>146.10290000000001</v>
      </c>
      <c r="S624" s="75">
        <v>33</v>
      </c>
      <c r="T624" s="75">
        <v>15</v>
      </c>
      <c r="U624" s="75">
        <v>6</v>
      </c>
      <c r="V624" s="75">
        <v>8</v>
      </c>
      <c r="W624" s="50">
        <f t="shared" si="74"/>
        <v>36</v>
      </c>
      <c r="X624" s="50">
        <f t="shared" si="75"/>
        <v>18</v>
      </c>
      <c r="Z624" s="27" t="str">
        <f t="shared" si="73"/>
        <v>M24×1</v>
      </c>
      <c r="AA624" s="28" t="s">
        <v>135</v>
      </c>
      <c r="AB624" s="28"/>
      <c r="AC624" s="28"/>
      <c r="AD624" s="27">
        <v>24</v>
      </c>
      <c r="AE624" s="27">
        <v>1</v>
      </c>
      <c r="AF624" s="28">
        <v>60</v>
      </c>
      <c r="AG624" s="30" t="s">
        <v>210</v>
      </c>
      <c r="AH624" s="30">
        <f>INDEX(공차방식!$C$6:$D$29,MATCH(AE624,공차방식!$B$6:$B$29,0),MATCH(RIGHT(AG624,1),공차방식!$C$5:$D$5,0))/1000</f>
        <v>0</v>
      </c>
      <c r="AI624" s="28">
        <f t="shared" ca="1" si="76"/>
        <v>23.5625</v>
      </c>
      <c r="AJ624" s="28">
        <f t="shared" si="77"/>
        <v>23.3505</v>
      </c>
      <c r="AK624" s="28">
        <f t="array" aca="1" ref="AK624" ca="1">ROUND(INDEX(공차방식!T$6:X$50,MATCH(AQ624&amp;AE624,공차방식!R$6:R$50&amp;공차방식!S$6:S$50,0),MATCH(VALUE(LEFT(AG624,1)),공차방식!T$5:X$5,0))/1000,4)</f>
        <v>0.21199999999999999</v>
      </c>
      <c r="AL624" s="28">
        <f t="shared" si="78"/>
        <v>23.217500000000001</v>
      </c>
      <c r="AM624" s="28">
        <f t="shared" si="79"/>
        <v>22.9175</v>
      </c>
      <c r="AN624" s="28">
        <f t="array" ref="AN624">ROUND(INDEX(공차방식!H$6:L$29,MATCH(AE624,공차방식!B$6:B$29,0),MATCH(VALUE(LEFT(AG624,1)),공차방식!H$5:L$5,0))/1000,4)</f>
        <v>0.3</v>
      </c>
      <c r="AO624" s="28">
        <v>23.768999999999998</v>
      </c>
      <c r="AQ624" s="39">
        <f ca="1">OFFSET(공차방식!R$5,COUNTIF(공차방식!R$6:R$50,"&lt;"&amp;AD624)+1,0)</f>
        <v>45</v>
      </c>
    </row>
    <row r="625" spans="2:43" ht="15" x14ac:dyDescent="0.3">
      <c r="B625" s="76" t="str">
        <f t="shared" si="72"/>
        <v>M150×4</v>
      </c>
      <c r="C625" s="77" t="s">
        <v>212</v>
      </c>
      <c r="D625" s="77" t="s">
        <v>221</v>
      </c>
      <c r="E625" s="74" t="s">
        <v>0</v>
      </c>
      <c r="F625" s="75">
        <v>150</v>
      </c>
      <c r="G625" s="75">
        <v>4</v>
      </c>
      <c r="H625" s="74" t="s">
        <v>133</v>
      </c>
      <c r="I625" s="87" t="s">
        <v>416</v>
      </c>
      <c r="J625" s="75" t="s">
        <v>315</v>
      </c>
      <c r="K625" s="58" t="s">
        <v>491</v>
      </c>
      <c r="L625" s="75">
        <v>150</v>
      </c>
      <c r="M625" s="75">
        <v>4</v>
      </c>
      <c r="N625" s="74">
        <v>60</v>
      </c>
      <c r="O625" s="101">
        <f t="array" ref="O625">IFERROR(INDEX($AD$11:$AO$1485,MATCH($B625&amp;$I625,$Z$11:$Z$1485&amp;$AG$11:$AG$1485,0),MATCH($C625,$AD$9:$AO$9,0)),"-")</f>
        <v>150</v>
      </c>
      <c r="P625" s="75">
        <v>42</v>
      </c>
      <c r="Q625" s="75">
        <v>6</v>
      </c>
      <c r="R625" s="101">
        <f t="array" ref="R625">IFERROR(INDEX($AD$11:$AO$1485,MATCH($B625&amp;$I625,$Z$11:$Z$1485&amp;$AG$11:$AG$1485,0),MATCH($D625,$AD$9:$AO$9,0)),"-")</f>
        <v>147.40190000000001</v>
      </c>
      <c r="S625" s="75">
        <v>33</v>
      </c>
      <c r="T625" s="75">
        <v>15</v>
      </c>
      <c r="U625" s="75">
        <v>6</v>
      </c>
      <c r="V625" s="75">
        <v>8</v>
      </c>
      <c r="W625" s="50">
        <f t="shared" si="74"/>
        <v>36</v>
      </c>
      <c r="X625" s="50">
        <f t="shared" si="75"/>
        <v>18</v>
      </c>
      <c r="Z625" s="27" t="str">
        <f t="shared" si="73"/>
        <v>M25×2</v>
      </c>
      <c r="AA625" s="28" t="s">
        <v>135</v>
      </c>
      <c r="AB625" s="28"/>
      <c r="AC625" s="28"/>
      <c r="AD625" s="27">
        <v>25</v>
      </c>
      <c r="AE625" s="27">
        <v>2</v>
      </c>
      <c r="AF625" s="28">
        <v>60</v>
      </c>
      <c r="AG625" s="30" t="s">
        <v>210</v>
      </c>
      <c r="AH625" s="30">
        <f>INDEX(공차방식!$C$6:$D$29,MATCH(AE625,공차방식!$B$6:$B$29,0),MATCH(RIGHT(AG625,1),공차방식!$C$5:$D$5,0))/1000</f>
        <v>0</v>
      </c>
      <c r="AI625" s="28">
        <f t="shared" ca="1" si="76"/>
        <v>23.981000000000002</v>
      </c>
      <c r="AJ625" s="28">
        <f t="shared" si="77"/>
        <v>23.701000000000001</v>
      </c>
      <c r="AK625" s="28">
        <f t="array" aca="1" ref="AK625" ca="1">ROUND(INDEX(공차방식!T$6:X$50,MATCH(AQ625&amp;AE625,공차방식!R$6:R$50&amp;공차방식!S$6:S$50,0),MATCH(VALUE(LEFT(AG625,1)),공차방식!T$5:X$5,0))/1000,4)</f>
        <v>0.28000000000000003</v>
      </c>
      <c r="AL625" s="28">
        <f t="shared" si="78"/>
        <v>23.309899999999999</v>
      </c>
      <c r="AM625" s="28">
        <f t="shared" si="79"/>
        <v>22.834900000000001</v>
      </c>
      <c r="AN625" s="28">
        <f t="array" ref="AN625">ROUND(INDEX(공차방식!H$6:L$29,MATCH(AE625,공차방식!B$6:B$29,0),MATCH(VALUE(LEFT(AG625,1)),공차방식!H$5:L$5,0))/1000,4)</f>
        <v>0.47499999999999998</v>
      </c>
      <c r="AO625" s="28">
        <v>24.388000000000002</v>
      </c>
      <c r="AQ625" s="39">
        <f ca="1">OFFSET(공차방식!R$5,COUNTIF(공차방식!R$6:R$50,"&lt;"&amp;AD625)+1,0)</f>
        <v>45</v>
      </c>
    </row>
    <row r="626" spans="2:43" ht="15" x14ac:dyDescent="0.3">
      <c r="B626" s="76" t="str">
        <f t="shared" si="72"/>
        <v>M150×3</v>
      </c>
      <c r="C626" s="77" t="s">
        <v>212</v>
      </c>
      <c r="D626" s="77" t="s">
        <v>221</v>
      </c>
      <c r="E626" s="74" t="s">
        <v>0</v>
      </c>
      <c r="F626" s="75">
        <v>150</v>
      </c>
      <c r="G626" s="75">
        <v>3</v>
      </c>
      <c r="H626" s="74" t="s">
        <v>133</v>
      </c>
      <c r="I626" s="87" t="s">
        <v>416</v>
      </c>
      <c r="J626" s="75" t="s">
        <v>315</v>
      </c>
      <c r="K626" s="58" t="s">
        <v>491</v>
      </c>
      <c r="L626" s="75">
        <v>150</v>
      </c>
      <c r="M626" s="75">
        <v>3</v>
      </c>
      <c r="N626" s="74">
        <v>60</v>
      </c>
      <c r="O626" s="101">
        <f t="array" ref="O626">IFERROR(INDEX($AD$11:$AO$1485,MATCH($B626&amp;$I626,$Z$11:$Z$1485&amp;$AG$11:$AG$1485,0),MATCH($C626,$AD$9:$AO$9,0)),"-")</f>
        <v>150</v>
      </c>
      <c r="P626" s="75">
        <v>42</v>
      </c>
      <c r="Q626" s="75">
        <v>6</v>
      </c>
      <c r="R626" s="101">
        <f t="array" ref="R626">IFERROR(INDEX($AD$11:$AO$1485,MATCH($B626&amp;$I626,$Z$11:$Z$1485&amp;$AG$11:$AG$1485,0),MATCH($D626,$AD$9:$AO$9,0)),"-")</f>
        <v>148.0514</v>
      </c>
      <c r="S626" s="75">
        <v>33</v>
      </c>
      <c r="T626" s="75">
        <v>15</v>
      </c>
      <c r="U626" s="75">
        <v>5</v>
      </c>
      <c r="V626" s="75">
        <v>9</v>
      </c>
      <c r="W626" s="50">
        <f t="shared" si="74"/>
        <v>36</v>
      </c>
      <c r="X626" s="50">
        <f t="shared" si="75"/>
        <v>18</v>
      </c>
      <c r="Z626" s="27" t="str">
        <f t="shared" si="73"/>
        <v>M25×1.5</v>
      </c>
      <c r="AA626" s="28" t="s">
        <v>135</v>
      </c>
      <c r="AB626" s="28"/>
      <c r="AC626" s="28"/>
      <c r="AD626" s="27">
        <v>25</v>
      </c>
      <c r="AE626" s="27">
        <v>1.5</v>
      </c>
      <c r="AF626" s="28">
        <v>60</v>
      </c>
      <c r="AG626" s="30" t="s">
        <v>210</v>
      </c>
      <c r="AH626" s="30">
        <f>INDEX(공차방식!$C$6:$D$29,MATCH(AE626,공차방식!$B$6:$B$29,0),MATCH(RIGHT(AG626,1),공차방식!$C$5:$D$5,0))/1000</f>
        <v>0</v>
      </c>
      <c r="AI626" s="28">
        <f t="shared" ca="1" si="76"/>
        <v>24.275700000000001</v>
      </c>
      <c r="AJ626" s="28">
        <f t="shared" si="77"/>
        <v>24.025700000000001</v>
      </c>
      <c r="AK626" s="28">
        <f t="array" aca="1" ref="AK626" ca="1">ROUND(INDEX(공차방식!T$6:X$50,MATCH(AQ626&amp;AE626,공차방식!R$6:R$50&amp;공차방식!S$6:S$50,0),MATCH(VALUE(LEFT(AG626,1)),공차방식!T$5:X$5,0))/1000,4)</f>
        <v>0.25</v>
      </c>
      <c r="AL626" s="28">
        <f t="shared" si="78"/>
        <v>23.751200000000001</v>
      </c>
      <c r="AM626" s="28">
        <f t="shared" si="79"/>
        <v>23.376200000000001</v>
      </c>
      <c r="AN626" s="28">
        <f t="array" ref="AN626">ROUND(INDEX(공차방식!H$6:L$29,MATCH(AE626,공차방식!B$6:B$29,0),MATCH(VALUE(LEFT(AG626,1)),공차방식!H$5:L$5,0))/1000,4)</f>
        <v>0.375</v>
      </c>
      <c r="AO626" s="28">
        <v>24.582999999999998</v>
      </c>
      <c r="AQ626" s="39">
        <f ca="1">OFFSET(공차방식!R$5,COUNTIF(공차방식!R$6:R$50,"&lt;"&amp;AD626)+1,0)</f>
        <v>45</v>
      </c>
    </row>
    <row r="627" spans="2:43" ht="15" x14ac:dyDescent="0.3">
      <c r="B627" s="76" t="str">
        <f t="shared" si="72"/>
        <v>M150×2</v>
      </c>
      <c r="C627" s="77" t="s">
        <v>212</v>
      </c>
      <c r="D627" s="77" t="s">
        <v>221</v>
      </c>
      <c r="E627" s="74" t="s">
        <v>0</v>
      </c>
      <c r="F627" s="75">
        <v>150</v>
      </c>
      <c r="G627" s="75">
        <v>2</v>
      </c>
      <c r="H627" s="74" t="s">
        <v>133</v>
      </c>
      <c r="I627" s="87" t="s">
        <v>416</v>
      </c>
      <c r="J627" s="75" t="s">
        <v>315</v>
      </c>
      <c r="K627" s="58" t="s">
        <v>491</v>
      </c>
      <c r="L627" s="75">
        <v>150</v>
      </c>
      <c r="M627" s="75">
        <v>2</v>
      </c>
      <c r="N627" s="74">
        <v>60</v>
      </c>
      <c r="O627" s="101">
        <f t="array" ref="O627">IFERROR(INDEX($AD$11:$AO$1485,MATCH($B627&amp;$I627,$Z$11:$Z$1485&amp;$AG$11:$AG$1485,0),MATCH($C627,$AD$9:$AO$9,0)),"-")</f>
        <v>150</v>
      </c>
      <c r="P627" s="75">
        <v>30</v>
      </c>
      <c r="Q627" s="75">
        <v>2</v>
      </c>
      <c r="R627" s="101">
        <f t="array" ref="R627">IFERROR(INDEX($AD$11:$AO$1485,MATCH($B627&amp;$I627,$Z$11:$Z$1485&amp;$AG$11:$AG$1485,0),MATCH($D627,$AD$9:$AO$9,0)),"-")</f>
        <v>148.70099999999999</v>
      </c>
      <c r="S627" s="75">
        <v>23</v>
      </c>
      <c r="T627" s="75">
        <v>9</v>
      </c>
      <c r="U627" s="75">
        <v>5</v>
      </c>
      <c r="V627" s="75">
        <v>10</v>
      </c>
      <c r="W627" s="50">
        <f t="shared" si="74"/>
        <v>28</v>
      </c>
      <c r="X627" s="50">
        <f t="shared" si="75"/>
        <v>14</v>
      </c>
      <c r="Z627" s="27" t="str">
        <f t="shared" si="73"/>
        <v>M25×1</v>
      </c>
      <c r="AA627" s="28" t="s">
        <v>135</v>
      </c>
      <c r="AB627" s="28"/>
      <c r="AC627" s="28"/>
      <c r="AD627" s="27">
        <v>25</v>
      </c>
      <c r="AE627" s="27">
        <v>1</v>
      </c>
      <c r="AF627" s="28">
        <v>60</v>
      </c>
      <c r="AG627" s="30" t="s">
        <v>210</v>
      </c>
      <c r="AH627" s="30">
        <f>INDEX(공차방식!$C$6:$D$29,MATCH(AE627,공차방식!$B$6:$B$29,0),MATCH(RIGHT(AG627,1),공차방식!$C$5:$D$5,0))/1000</f>
        <v>0</v>
      </c>
      <c r="AI627" s="28">
        <f t="shared" ca="1" si="76"/>
        <v>24.5625</v>
      </c>
      <c r="AJ627" s="28">
        <f t="shared" si="77"/>
        <v>24.3505</v>
      </c>
      <c r="AK627" s="28">
        <f t="array" aca="1" ref="AK627" ca="1">ROUND(INDEX(공차방식!T$6:X$50,MATCH(AQ627&amp;AE627,공차방식!R$6:R$50&amp;공차방식!S$6:S$50,0),MATCH(VALUE(LEFT(AG627,1)),공차방식!T$5:X$5,0))/1000,4)</f>
        <v>0.21199999999999999</v>
      </c>
      <c r="AL627" s="28">
        <f t="shared" si="78"/>
        <v>24.217500000000001</v>
      </c>
      <c r="AM627" s="28">
        <f t="shared" si="79"/>
        <v>23.9175</v>
      </c>
      <c r="AN627" s="28">
        <f t="array" ref="AN627">ROUND(INDEX(공차방식!H$6:L$29,MATCH(AE627,공차방식!B$6:B$29,0),MATCH(VALUE(LEFT(AG627,1)),공차방식!H$5:L$5,0))/1000,4)</f>
        <v>0.3</v>
      </c>
      <c r="AO627" s="28">
        <v>24.768999999999998</v>
      </c>
      <c r="AQ627" s="39">
        <f ca="1">OFFSET(공차방식!R$5,COUNTIF(공차방식!R$6:R$50,"&lt;"&amp;AD627)+1,0)</f>
        <v>45</v>
      </c>
    </row>
    <row r="628" spans="2:43" ht="15" x14ac:dyDescent="0.3">
      <c r="B628" s="72" t="str">
        <f t="shared" si="72"/>
        <v>M1×0.2</v>
      </c>
      <c r="C628" s="73" t="s">
        <v>216</v>
      </c>
      <c r="D628" s="73" t="s">
        <v>157</v>
      </c>
      <c r="E628" s="71" t="s">
        <v>135</v>
      </c>
      <c r="F628" s="58">
        <v>1</v>
      </c>
      <c r="G628" s="58">
        <v>0.2</v>
      </c>
      <c r="H628" s="71" t="s">
        <v>134</v>
      </c>
      <c r="I628" s="86" t="s">
        <v>148</v>
      </c>
      <c r="J628" s="58" t="s">
        <v>314</v>
      </c>
      <c r="K628" s="58" t="s">
        <v>491</v>
      </c>
      <c r="L628" s="58">
        <v>1</v>
      </c>
      <c r="M628" s="58">
        <v>0.2</v>
      </c>
      <c r="N628" s="71">
        <v>60</v>
      </c>
      <c r="O628" s="100">
        <f t="array" ref="O628">IFERROR(INDEX($AD$11:$AO$1485,MATCH($B628&amp;$I628,$Z$11:$Z$1485&amp;$AG$11:$AG$1485,0),MATCH($C628,$AD$9:$AO$9,0)),"-")</f>
        <v>0.95299999999999996</v>
      </c>
      <c r="P628" s="58">
        <v>6</v>
      </c>
      <c r="Q628" s="58">
        <v>-6</v>
      </c>
      <c r="R628" s="100">
        <f t="array" aca="1" ref="R628" ca="1">IFERROR(INDEX($AD$11:$AO$1485,MATCH($B628&amp;$I628,$Z$11:$Z$1485&amp;$AG$11:$AG$1485,0),MATCH($D628,$AD$9:$AO$9,0)),"-")</f>
        <v>0.91010000000000002</v>
      </c>
      <c r="S628" s="58">
        <v>6</v>
      </c>
      <c r="T628" s="58">
        <v>0</v>
      </c>
      <c r="U628" s="58">
        <v>5</v>
      </c>
      <c r="V628" s="58">
        <v>60</v>
      </c>
      <c r="W628" s="50">
        <f t="shared" si="74"/>
        <v>12</v>
      </c>
      <c r="X628" s="50">
        <f t="shared" si="75"/>
        <v>6</v>
      </c>
      <c r="Z628" s="27" t="str">
        <f t="shared" si="73"/>
        <v>M26×1.5</v>
      </c>
      <c r="AA628" s="28" t="s">
        <v>135</v>
      </c>
      <c r="AB628" s="28"/>
      <c r="AC628" s="28"/>
      <c r="AD628" s="27">
        <v>26</v>
      </c>
      <c r="AE628" s="27">
        <v>1.5</v>
      </c>
      <c r="AF628" s="28">
        <v>60</v>
      </c>
      <c r="AG628" s="30" t="s">
        <v>210</v>
      </c>
      <c r="AH628" s="30">
        <f>INDEX(공차방식!$C$6:$D$29,MATCH(AE628,공차방식!$B$6:$B$29,0),MATCH(RIGHT(AG628,1),공차방식!$C$5:$D$5,0))/1000</f>
        <v>0</v>
      </c>
      <c r="AI628" s="28">
        <f t="shared" ca="1" si="76"/>
        <v>25.275700000000001</v>
      </c>
      <c r="AJ628" s="28">
        <f t="shared" si="77"/>
        <v>25.025700000000001</v>
      </c>
      <c r="AK628" s="28">
        <f t="array" aca="1" ref="AK628" ca="1">ROUND(INDEX(공차방식!T$6:X$50,MATCH(AQ628&amp;AE628,공차방식!R$6:R$50&amp;공차방식!S$6:S$50,0),MATCH(VALUE(LEFT(AG628,1)),공차방식!T$5:X$5,0))/1000,4)</f>
        <v>0.25</v>
      </c>
      <c r="AL628" s="28">
        <f t="shared" si="78"/>
        <v>24.751200000000001</v>
      </c>
      <c r="AM628" s="28">
        <f t="shared" si="79"/>
        <v>24.376200000000001</v>
      </c>
      <c r="AN628" s="28">
        <f t="array" ref="AN628">ROUND(INDEX(공차방식!H$6:L$29,MATCH(AE628,공차방식!B$6:B$29,0),MATCH(VALUE(LEFT(AG628,1)),공차방식!H$5:L$5,0))/1000,4)</f>
        <v>0.375</v>
      </c>
      <c r="AO628" s="28">
        <v>25.582999999999998</v>
      </c>
      <c r="AQ628" s="39">
        <f ca="1">OFFSET(공차방식!R$5,COUNTIF(공차방식!R$6:R$50,"&lt;"&amp;AD628)+1,0)</f>
        <v>45</v>
      </c>
    </row>
    <row r="629" spans="2:43" ht="15" x14ac:dyDescent="0.3">
      <c r="B629" s="72" t="str">
        <f t="shared" si="72"/>
        <v>M1.1×0.2</v>
      </c>
      <c r="C629" s="73" t="s">
        <v>216</v>
      </c>
      <c r="D629" s="73" t="s">
        <v>157</v>
      </c>
      <c r="E629" s="71" t="s">
        <v>135</v>
      </c>
      <c r="F629" s="58">
        <v>1.1000000000000001</v>
      </c>
      <c r="G629" s="58">
        <v>0.2</v>
      </c>
      <c r="H629" s="71" t="s">
        <v>134</v>
      </c>
      <c r="I629" s="86" t="s">
        <v>148</v>
      </c>
      <c r="J629" s="58" t="s">
        <v>314</v>
      </c>
      <c r="K629" s="58" t="s">
        <v>491</v>
      </c>
      <c r="L629" s="58">
        <v>1.1000000000000001</v>
      </c>
      <c r="M629" s="58">
        <v>0.2</v>
      </c>
      <c r="N629" s="71">
        <v>60</v>
      </c>
      <c r="O629" s="100">
        <f t="array" ref="O629">IFERROR(INDEX($AD$11:$AO$1485,MATCH($B629&amp;$I629,$Z$11:$Z$1485&amp;$AG$11:$AG$1485,0),MATCH($C629,$AD$9:$AO$9,0)),"-")</f>
        <v>1.0529999999999999</v>
      </c>
      <c r="P629" s="58">
        <v>6</v>
      </c>
      <c r="Q629" s="58">
        <v>-6</v>
      </c>
      <c r="R629" s="100">
        <f t="array" aca="1" ref="R629" ca="1">IFERROR(INDEX($AD$11:$AO$1485,MATCH($B629&amp;$I629,$Z$11:$Z$1485&amp;$AG$11:$AG$1485,0),MATCH($D629,$AD$9:$AO$9,0)),"-")</f>
        <v>1.0101</v>
      </c>
      <c r="S629" s="58">
        <v>6</v>
      </c>
      <c r="T629" s="58">
        <v>0</v>
      </c>
      <c r="U629" s="58">
        <v>5</v>
      </c>
      <c r="V629" s="58">
        <v>60</v>
      </c>
      <c r="W629" s="50">
        <f t="shared" si="74"/>
        <v>12</v>
      </c>
      <c r="X629" s="50">
        <f t="shared" si="75"/>
        <v>6</v>
      </c>
      <c r="Z629" s="27" t="str">
        <f t="shared" si="73"/>
        <v>M27×2</v>
      </c>
      <c r="AA629" s="28" t="s">
        <v>135</v>
      </c>
      <c r="AB629" s="28"/>
      <c r="AC629" s="28"/>
      <c r="AD629" s="27">
        <v>27</v>
      </c>
      <c r="AE629" s="27">
        <v>2</v>
      </c>
      <c r="AF629" s="28">
        <v>60</v>
      </c>
      <c r="AG629" s="30" t="s">
        <v>210</v>
      </c>
      <c r="AH629" s="30">
        <f>INDEX(공차방식!$C$6:$D$29,MATCH(AE629,공차방식!$B$6:$B$29,0),MATCH(RIGHT(AG629,1),공차방식!$C$5:$D$5,0))/1000</f>
        <v>0</v>
      </c>
      <c r="AI629" s="28">
        <f t="shared" ca="1" si="76"/>
        <v>25.981000000000002</v>
      </c>
      <c r="AJ629" s="28">
        <f t="shared" si="77"/>
        <v>25.701000000000001</v>
      </c>
      <c r="AK629" s="28">
        <f t="array" aca="1" ref="AK629" ca="1">ROUND(INDEX(공차방식!T$6:X$50,MATCH(AQ629&amp;AE629,공차방식!R$6:R$50&amp;공차방식!S$6:S$50,0),MATCH(VALUE(LEFT(AG629,1)),공차방식!T$5:X$5,0))/1000,4)</f>
        <v>0.28000000000000003</v>
      </c>
      <c r="AL629" s="28">
        <f t="shared" si="78"/>
        <v>25.309899999999999</v>
      </c>
      <c r="AM629" s="28">
        <f t="shared" si="79"/>
        <v>24.834900000000001</v>
      </c>
      <c r="AN629" s="28">
        <f t="array" ref="AN629">ROUND(INDEX(공차방식!H$6:L$29,MATCH(AE629,공차방식!B$6:B$29,0),MATCH(VALUE(LEFT(AG629,1)),공차방식!H$5:L$5,0))/1000,4)</f>
        <v>0.47499999999999998</v>
      </c>
      <c r="AO629" s="28">
        <v>26.388000000000002</v>
      </c>
      <c r="AQ629" s="39">
        <f ca="1">OFFSET(공차방식!R$5,COUNTIF(공차방식!R$6:R$50,"&lt;"&amp;AD629)+1,0)</f>
        <v>45</v>
      </c>
    </row>
    <row r="630" spans="2:43" ht="15" x14ac:dyDescent="0.3">
      <c r="B630" s="72" t="str">
        <f t="shared" si="72"/>
        <v>M1.2×0.2</v>
      </c>
      <c r="C630" s="73" t="s">
        <v>216</v>
      </c>
      <c r="D630" s="73" t="s">
        <v>157</v>
      </c>
      <c r="E630" s="71" t="s">
        <v>135</v>
      </c>
      <c r="F630" s="58">
        <v>1.2</v>
      </c>
      <c r="G630" s="58">
        <v>0.2</v>
      </c>
      <c r="H630" s="71" t="s">
        <v>134</v>
      </c>
      <c r="I630" s="86" t="s">
        <v>148</v>
      </c>
      <c r="J630" s="58" t="s">
        <v>314</v>
      </c>
      <c r="K630" s="58" t="s">
        <v>491</v>
      </c>
      <c r="L630" s="58">
        <v>1.2</v>
      </c>
      <c r="M630" s="58">
        <v>0.2</v>
      </c>
      <c r="N630" s="71">
        <v>60</v>
      </c>
      <c r="O630" s="100">
        <f t="array" ref="O630">IFERROR(INDEX($AD$11:$AO$1485,MATCH($B630&amp;$I630,$Z$11:$Z$1485&amp;$AG$11:$AG$1485,0),MATCH($C630,$AD$9:$AO$9,0)),"-")</f>
        <v>1.153</v>
      </c>
      <c r="P630" s="58">
        <v>6</v>
      </c>
      <c r="Q630" s="58">
        <v>-6</v>
      </c>
      <c r="R630" s="100">
        <f t="array" aca="1" ref="R630" ca="1">IFERROR(INDEX($AD$11:$AO$1485,MATCH($B630&amp;$I630,$Z$11:$Z$1485&amp;$AG$11:$AG$1485,0),MATCH($D630,$AD$9:$AO$9,0)),"-")</f>
        <v>1.1101000000000001</v>
      </c>
      <c r="S630" s="58">
        <v>6</v>
      </c>
      <c r="T630" s="58">
        <v>0</v>
      </c>
      <c r="U630" s="58">
        <v>5</v>
      </c>
      <c r="V630" s="58">
        <v>60</v>
      </c>
      <c r="W630" s="50">
        <f t="shared" si="74"/>
        <v>12</v>
      </c>
      <c r="X630" s="50">
        <f t="shared" si="75"/>
        <v>6</v>
      </c>
      <c r="Z630" s="27" t="str">
        <f t="shared" si="73"/>
        <v>M27×1.5</v>
      </c>
      <c r="AA630" s="28" t="s">
        <v>135</v>
      </c>
      <c r="AB630" s="28"/>
      <c r="AC630" s="28"/>
      <c r="AD630" s="27">
        <v>27</v>
      </c>
      <c r="AE630" s="27">
        <v>1.5</v>
      </c>
      <c r="AF630" s="28">
        <v>60</v>
      </c>
      <c r="AG630" s="30" t="s">
        <v>210</v>
      </c>
      <c r="AH630" s="30">
        <f>INDEX(공차방식!$C$6:$D$29,MATCH(AE630,공차방식!$B$6:$B$29,0),MATCH(RIGHT(AG630,1),공차방식!$C$5:$D$5,0))/1000</f>
        <v>0</v>
      </c>
      <c r="AI630" s="28">
        <f t="shared" ca="1" si="76"/>
        <v>26.275700000000001</v>
      </c>
      <c r="AJ630" s="28">
        <f t="shared" si="77"/>
        <v>26.025700000000001</v>
      </c>
      <c r="AK630" s="28">
        <f t="array" aca="1" ref="AK630" ca="1">ROUND(INDEX(공차방식!T$6:X$50,MATCH(AQ630&amp;AE630,공차방식!R$6:R$50&amp;공차방식!S$6:S$50,0),MATCH(VALUE(LEFT(AG630,1)),공차방식!T$5:X$5,0))/1000,4)</f>
        <v>0.25</v>
      </c>
      <c r="AL630" s="28">
        <f t="shared" si="78"/>
        <v>25.751200000000001</v>
      </c>
      <c r="AM630" s="28">
        <f t="shared" si="79"/>
        <v>25.376200000000001</v>
      </c>
      <c r="AN630" s="28">
        <f t="array" ref="AN630">ROUND(INDEX(공차방식!H$6:L$29,MATCH(AE630,공차방식!B$6:B$29,0),MATCH(VALUE(LEFT(AG630,1)),공차방식!H$5:L$5,0))/1000,4)</f>
        <v>0.375</v>
      </c>
      <c r="AO630" s="28">
        <v>26.582999999999998</v>
      </c>
      <c r="AQ630" s="39">
        <f ca="1">OFFSET(공차방식!R$5,COUNTIF(공차방식!R$6:R$50,"&lt;"&amp;AD630)+1,0)</f>
        <v>45</v>
      </c>
    </row>
    <row r="631" spans="2:43" ht="15" x14ac:dyDescent="0.3">
      <c r="B631" s="72" t="str">
        <f t="shared" si="72"/>
        <v>M1.4×0.2</v>
      </c>
      <c r="C631" s="73" t="s">
        <v>216</v>
      </c>
      <c r="D631" s="73" t="s">
        <v>157</v>
      </c>
      <c r="E631" s="71" t="s">
        <v>135</v>
      </c>
      <c r="F631" s="58">
        <v>1.4</v>
      </c>
      <c r="G631" s="58">
        <v>0.2</v>
      </c>
      <c r="H631" s="71" t="s">
        <v>134</v>
      </c>
      <c r="I631" s="86" t="s">
        <v>148</v>
      </c>
      <c r="J631" s="58" t="s">
        <v>314</v>
      </c>
      <c r="K631" s="58" t="s">
        <v>491</v>
      </c>
      <c r="L631" s="58">
        <v>1.4</v>
      </c>
      <c r="M631" s="58">
        <v>0.2</v>
      </c>
      <c r="N631" s="71">
        <v>60</v>
      </c>
      <c r="O631" s="100">
        <f t="array" ref="O631">IFERROR(INDEX($AD$11:$AO$1485,MATCH($B631&amp;$I631,$Z$11:$Z$1485&amp;$AG$11:$AG$1485,0),MATCH($C631,$AD$9:$AO$9,0)),"-")</f>
        <v>1.353</v>
      </c>
      <c r="P631" s="58">
        <v>6</v>
      </c>
      <c r="Q631" s="58">
        <v>-6</v>
      </c>
      <c r="R631" s="100">
        <f t="array" aca="1" ref="R631" ca="1">IFERROR(INDEX($AD$11:$AO$1485,MATCH($B631&amp;$I631,$Z$11:$Z$1485&amp;$AG$11:$AG$1485,0),MATCH($D631,$AD$9:$AO$9,0)),"-")</f>
        <v>1.3101</v>
      </c>
      <c r="S631" s="58">
        <v>6</v>
      </c>
      <c r="T631" s="58">
        <v>0</v>
      </c>
      <c r="U631" s="58">
        <v>5</v>
      </c>
      <c r="V631" s="58">
        <v>60</v>
      </c>
      <c r="W631" s="50">
        <f t="shared" si="74"/>
        <v>12</v>
      </c>
      <c r="X631" s="50">
        <f t="shared" si="75"/>
        <v>6</v>
      </c>
      <c r="Z631" s="27" t="str">
        <f t="shared" si="73"/>
        <v>M27×1</v>
      </c>
      <c r="AA631" s="28" t="s">
        <v>135</v>
      </c>
      <c r="AB631" s="28"/>
      <c r="AC631" s="28"/>
      <c r="AD631" s="27">
        <v>27</v>
      </c>
      <c r="AE631" s="27">
        <v>1</v>
      </c>
      <c r="AF631" s="28">
        <v>60</v>
      </c>
      <c r="AG631" s="30" t="s">
        <v>210</v>
      </c>
      <c r="AH631" s="30">
        <f>INDEX(공차방식!$C$6:$D$29,MATCH(AE631,공차방식!$B$6:$B$29,0),MATCH(RIGHT(AG631,1),공차방식!$C$5:$D$5,0))/1000</f>
        <v>0</v>
      </c>
      <c r="AI631" s="28">
        <f t="shared" ca="1" si="76"/>
        <v>26.5625</v>
      </c>
      <c r="AJ631" s="28">
        <f t="shared" si="77"/>
        <v>26.3505</v>
      </c>
      <c r="AK631" s="28">
        <f t="array" aca="1" ref="AK631" ca="1">ROUND(INDEX(공차방식!T$6:X$50,MATCH(AQ631&amp;AE631,공차방식!R$6:R$50&amp;공차방식!S$6:S$50,0),MATCH(VALUE(LEFT(AG631,1)),공차방식!T$5:X$5,0))/1000,4)</f>
        <v>0.21199999999999999</v>
      </c>
      <c r="AL631" s="28">
        <f t="shared" si="78"/>
        <v>26.217500000000001</v>
      </c>
      <c r="AM631" s="28">
        <f t="shared" si="79"/>
        <v>25.9175</v>
      </c>
      <c r="AN631" s="28">
        <f t="array" ref="AN631">ROUND(INDEX(공차방식!H$6:L$29,MATCH(AE631,공차방식!B$6:B$29,0),MATCH(VALUE(LEFT(AG631,1)),공차방식!H$5:L$5,0))/1000,4)</f>
        <v>0.3</v>
      </c>
      <c r="AO631" s="28">
        <v>26.768999999999998</v>
      </c>
      <c r="AQ631" s="39">
        <f ca="1">OFFSET(공차방식!R$5,COUNTIF(공차방식!R$6:R$50,"&lt;"&amp;AD631)+1,0)</f>
        <v>45</v>
      </c>
    </row>
    <row r="632" spans="2:43" ht="15" x14ac:dyDescent="0.3">
      <c r="B632" s="72" t="str">
        <f t="shared" si="72"/>
        <v>M1.6×0.2</v>
      </c>
      <c r="C632" s="73" t="s">
        <v>216</v>
      </c>
      <c r="D632" s="73" t="s">
        <v>157</v>
      </c>
      <c r="E632" s="71" t="s">
        <v>135</v>
      </c>
      <c r="F632" s="58">
        <v>1.6</v>
      </c>
      <c r="G632" s="58">
        <v>0.2</v>
      </c>
      <c r="H632" s="71" t="s">
        <v>134</v>
      </c>
      <c r="I632" s="86" t="s">
        <v>148</v>
      </c>
      <c r="J632" s="58" t="s">
        <v>314</v>
      </c>
      <c r="K632" s="58" t="s">
        <v>491</v>
      </c>
      <c r="L632" s="58">
        <v>1.6</v>
      </c>
      <c r="M632" s="58">
        <v>0.2</v>
      </c>
      <c r="N632" s="71">
        <v>60</v>
      </c>
      <c r="O632" s="100">
        <f t="array" ref="O632">IFERROR(INDEX($AD$11:$AO$1485,MATCH($B632&amp;$I632,$Z$11:$Z$1485&amp;$AG$11:$AG$1485,0),MATCH($C632,$AD$9:$AO$9,0)),"-")</f>
        <v>1.5549999999999999</v>
      </c>
      <c r="P632" s="58">
        <v>6</v>
      </c>
      <c r="Q632" s="58">
        <v>-6</v>
      </c>
      <c r="R632" s="100">
        <f t="array" aca="1" ref="R632" ca="1">IFERROR(INDEX($AD$11:$AO$1485,MATCH($B632&amp;$I632,$Z$11:$Z$1485&amp;$AG$11:$AG$1485,0),MATCH($D632,$AD$9:$AO$9,0)),"-")</f>
        <v>1.5121</v>
      </c>
      <c r="S632" s="58">
        <v>6</v>
      </c>
      <c r="T632" s="58">
        <v>0</v>
      </c>
      <c r="U632" s="58">
        <v>5</v>
      </c>
      <c r="V632" s="58">
        <v>60</v>
      </c>
      <c r="W632" s="50">
        <f t="shared" si="74"/>
        <v>12</v>
      </c>
      <c r="X632" s="50">
        <f t="shared" si="75"/>
        <v>6</v>
      </c>
      <c r="Z632" s="27" t="str">
        <f t="shared" si="73"/>
        <v>M28×2</v>
      </c>
      <c r="AA632" s="28" t="s">
        <v>135</v>
      </c>
      <c r="AB632" s="28"/>
      <c r="AC632" s="28"/>
      <c r="AD632" s="27">
        <v>28</v>
      </c>
      <c r="AE632" s="27">
        <v>2</v>
      </c>
      <c r="AF632" s="28">
        <v>60</v>
      </c>
      <c r="AG632" s="30" t="s">
        <v>210</v>
      </c>
      <c r="AH632" s="30">
        <f>INDEX(공차방식!$C$6:$D$29,MATCH(AE632,공차방식!$B$6:$B$29,0),MATCH(RIGHT(AG632,1),공차방식!$C$5:$D$5,0))/1000</f>
        <v>0</v>
      </c>
      <c r="AI632" s="28">
        <f t="shared" ca="1" si="76"/>
        <v>26.981000000000002</v>
      </c>
      <c r="AJ632" s="28">
        <f t="shared" si="77"/>
        <v>26.701000000000001</v>
      </c>
      <c r="AK632" s="28">
        <f t="array" aca="1" ref="AK632" ca="1">ROUND(INDEX(공차방식!T$6:X$50,MATCH(AQ632&amp;AE632,공차방식!R$6:R$50&amp;공차방식!S$6:S$50,0),MATCH(VALUE(LEFT(AG632,1)),공차방식!T$5:X$5,0))/1000,4)</f>
        <v>0.28000000000000003</v>
      </c>
      <c r="AL632" s="28">
        <f t="shared" si="78"/>
        <v>26.309899999999999</v>
      </c>
      <c r="AM632" s="28">
        <f t="shared" si="79"/>
        <v>25.834900000000001</v>
      </c>
      <c r="AN632" s="28">
        <f t="array" ref="AN632">ROUND(INDEX(공차방식!H$6:L$29,MATCH(AE632,공차방식!B$6:B$29,0),MATCH(VALUE(LEFT(AG632,1)),공차방식!H$5:L$5,0))/1000,4)</f>
        <v>0.47499999999999998</v>
      </c>
      <c r="AO632" s="28">
        <v>27.388000000000002</v>
      </c>
      <c r="AQ632" s="39">
        <f ca="1">OFFSET(공차방식!R$5,COUNTIF(공차방식!R$6:R$50,"&lt;"&amp;AD632)+1,0)</f>
        <v>45</v>
      </c>
    </row>
    <row r="633" spans="2:43" ht="15" x14ac:dyDescent="0.3">
      <c r="B633" s="72" t="str">
        <f t="shared" si="72"/>
        <v>M1.8×0.2</v>
      </c>
      <c r="C633" s="73" t="s">
        <v>216</v>
      </c>
      <c r="D633" s="73" t="s">
        <v>157</v>
      </c>
      <c r="E633" s="71" t="s">
        <v>135</v>
      </c>
      <c r="F633" s="58">
        <v>1.8</v>
      </c>
      <c r="G633" s="58">
        <v>0.2</v>
      </c>
      <c r="H633" s="71" t="s">
        <v>134</v>
      </c>
      <c r="I633" s="86" t="s">
        <v>148</v>
      </c>
      <c r="J633" s="58" t="s">
        <v>314</v>
      </c>
      <c r="K633" s="58" t="s">
        <v>491</v>
      </c>
      <c r="L633" s="58">
        <v>1.8</v>
      </c>
      <c r="M633" s="58">
        <v>0.2</v>
      </c>
      <c r="N633" s="71">
        <v>60</v>
      </c>
      <c r="O633" s="100">
        <f t="array" ref="O633">IFERROR(INDEX($AD$11:$AO$1485,MATCH($B633&amp;$I633,$Z$11:$Z$1485&amp;$AG$11:$AG$1485,0),MATCH($C633,$AD$9:$AO$9,0)),"-")</f>
        <v>1.7549999999999999</v>
      </c>
      <c r="P633" s="58">
        <v>6</v>
      </c>
      <c r="Q633" s="58">
        <v>-6</v>
      </c>
      <c r="R633" s="100">
        <f t="array" aca="1" ref="R633" ca="1">IFERROR(INDEX($AD$11:$AO$1485,MATCH($B633&amp;$I633,$Z$11:$Z$1485&amp;$AG$11:$AG$1485,0),MATCH($D633,$AD$9:$AO$9,0)),"-")</f>
        <v>1.7121</v>
      </c>
      <c r="S633" s="58">
        <v>6</v>
      </c>
      <c r="T633" s="58">
        <v>0</v>
      </c>
      <c r="U633" s="58">
        <v>5</v>
      </c>
      <c r="V633" s="58">
        <v>60</v>
      </c>
      <c r="W633" s="50">
        <f t="shared" si="74"/>
        <v>12</v>
      </c>
      <c r="X633" s="50">
        <f t="shared" si="75"/>
        <v>6</v>
      </c>
      <c r="Z633" s="27" t="str">
        <f t="shared" si="73"/>
        <v>M28×1.5</v>
      </c>
      <c r="AA633" s="28" t="s">
        <v>135</v>
      </c>
      <c r="AB633" s="28"/>
      <c r="AC633" s="28"/>
      <c r="AD633" s="27">
        <v>28</v>
      </c>
      <c r="AE633" s="27">
        <v>1.5</v>
      </c>
      <c r="AF633" s="28">
        <v>60</v>
      </c>
      <c r="AG633" s="30" t="s">
        <v>210</v>
      </c>
      <c r="AH633" s="30">
        <f>INDEX(공차방식!$C$6:$D$29,MATCH(AE633,공차방식!$B$6:$B$29,0),MATCH(RIGHT(AG633,1),공차방식!$C$5:$D$5,0))/1000</f>
        <v>0</v>
      </c>
      <c r="AI633" s="28">
        <f t="shared" ca="1" si="76"/>
        <v>27.275700000000001</v>
      </c>
      <c r="AJ633" s="28">
        <f t="shared" si="77"/>
        <v>27.025700000000001</v>
      </c>
      <c r="AK633" s="28">
        <f t="array" aca="1" ref="AK633" ca="1">ROUND(INDEX(공차방식!T$6:X$50,MATCH(AQ633&amp;AE633,공차방식!R$6:R$50&amp;공차방식!S$6:S$50,0),MATCH(VALUE(LEFT(AG633,1)),공차방식!T$5:X$5,0))/1000,4)</f>
        <v>0.25</v>
      </c>
      <c r="AL633" s="28">
        <f t="shared" si="78"/>
        <v>26.751200000000001</v>
      </c>
      <c r="AM633" s="28">
        <f t="shared" si="79"/>
        <v>26.376200000000001</v>
      </c>
      <c r="AN633" s="28">
        <f t="array" ref="AN633">ROUND(INDEX(공차방식!H$6:L$29,MATCH(AE633,공차방식!B$6:B$29,0),MATCH(VALUE(LEFT(AG633,1)),공차방식!H$5:L$5,0))/1000,4)</f>
        <v>0.375</v>
      </c>
      <c r="AO633" s="28">
        <v>27.582999999999998</v>
      </c>
      <c r="AQ633" s="39">
        <f ca="1">OFFSET(공차방식!R$5,COUNTIF(공차방식!R$6:R$50,"&lt;"&amp;AD633)+1,0)</f>
        <v>45</v>
      </c>
    </row>
    <row r="634" spans="2:43" ht="15" x14ac:dyDescent="0.3">
      <c r="B634" s="76" t="str">
        <f t="shared" si="72"/>
        <v>M2×0.25</v>
      </c>
      <c r="C634" s="77" t="s">
        <v>216</v>
      </c>
      <c r="D634" s="77" t="s">
        <v>157</v>
      </c>
      <c r="E634" s="74" t="s">
        <v>135</v>
      </c>
      <c r="F634" s="75">
        <v>2</v>
      </c>
      <c r="G634" s="75">
        <v>0.25</v>
      </c>
      <c r="H634" s="74" t="s">
        <v>134</v>
      </c>
      <c r="I634" s="87" t="s">
        <v>136</v>
      </c>
      <c r="J634" s="75" t="s">
        <v>314</v>
      </c>
      <c r="K634" s="58" t="s">
        <v>491</v>
      </c>
      <c r="L634" s="75">
        <v>2</v>
      </c>
      <c r="M634" s="75">
        <v>0.25</v>
      </c>
      <c r="N634" s="74">
        <v>60</v>
      </c>
      <c r="O634" s="101">
        <f t="array" ref="O634">IFERROR(INDEX($AD$11:$AO$1485,MATCH($B634&amp;$I634,$Z$11:$Z$1485&amp;$AG$11:$AG$1485,0),MATCH($C634,$AD$9:$AO$9,0)),"-")</f>
        <v>1.9510000000000001</v>
      </c>
      <c r="P634" s="75">
        <v>6</v>
      </c>
      <c r="Q634" s="75">
        <v>-6</v>
      </c>
      <c r="R634" s="101">
        <f t="array" aca="1" ref="R634" ca="1">IFERROR(INDEX($AD$11:$AO$1485,MATCH($B634&amp;$I634,$Z$11:$Z$1485&amp;$AG$11:$AG$1485,0),MATCH($D634,$AD$9:$AO$9,0)),"-")</f>
        <v>1.8976</v>
      </c>
      <c r="S634" s="75">
        <v>6</v>
      </c>
      <c r="T634" s="75">
        <v>0</v>
      </c>
      <c r="U634" s="75">
        <v>5</v>
      </c>
      <c r="V634" s="75">
        <v>48</v>
      </c>
      <c r="W634" s="50">
        <f t="shared" si="74"/>
        <v>12</v>
      </c>
      <c r="X634" s="50">
        <f t="shared" si="75"/>
        <v>6</v>
      </c>
      <c r="Z634" s="27" t="str">
        <f t="shared" si="73"/>
        <v>M28×1</v>
      </c>
      <c r="AA634" s="28" t="s">
        <v>135</v>
      </c>
      <c r="AB634" s="28"/>
      <c r="AC634" s="28"/>
      <c r="AD634" s="27">
        <v>28</v>
      </c>
      <c r="AE634" s="27">
        <v>1</v>
      </c>
      <c r="AF634" s="28">
        <v>60</v>
      </c>
      <c r="AG634" s="30" t="s">
        <v>210</v>
      </c>
      <c r="AH634" s="30">
        <f>INDEX(공차방식!$C$6:$D$29,MATCH(AE634,공차방식!$B$6:$B$29,0),MATCH(RIGHT(AG634,1),공차방식!$C$5:$D$5,0))/1000</f>
        <v>0</v>
      </c>
      <c r="AI634" s="28">
        <f t="shared" ca="1" si="76"/>
        <v>27.5625</v>
      </c>
      <c r="AJ634" s="28">
        <f t="shared" si="77"/>
        <v>27.3505</v>
      </c>
      <c r="AK634" s="28">
        <f t="array" aca="1" ref="AK634" ca="1">ROUND(INDEX(공차방식!T$6:X$50,MATCH(AQ634&amp;AE634,공차방식!R$6:R$50&amp;공차방식!S$6:S$50,0),MATCH(VALUE(LEFT(AG634,1)),공차방식!T$5:X$5,0))/1000,4)</f>
        <v>0.21199999999999999</v>
      </c>
      <c r="AL634" s="28">
        <f t="shared" si="78"/>
        <v>27.217500000000001</v>
      </c>
      <c r="AM634" s="28">
        <f t="shared" si="79"/>
        <v>26.9175</v>
      </c>
      <c r="AN634" s="28">
        <f t="array" ref="AN634">ROUND(INDEX(공차방식!H$6:L$29,MATCH(AE634,공차방식!B$6:B$29,0),MATCH(VALUE(LEFT(AG634,1)),공차방식!H$5:L$5,0))/1000,4)</f>
        <v>0.3</v>
      </c>
      <c r="AO634" s="28">
        <v>27.768999999999998</v>
      </c>
      <c r="AQ634" s="39">
        <f ca="1">OFFSET(공차방식!R$5,COUNTIF(공차방식!R$6:R$50,"&lt;"&amp;AD634)+1,0)</f>
        <v>45</v>
      </c>
    </row>
    <row r="635" spans="2:43" ht="15" x14ac:dyDescent="0.3">
      <c r="B635" s="76" t="str">
        <f t="shared" si="72"/>
        <v>M2.2×0.25</v>
      </c>
      <c r="C635" s="77" t="s">
        <v>216</v>
      </c>
      <c r="D635" s="77" t="s">
        <v>157</v>
      </c>
      <c r="E635" s="74" t="s">
        <v>135</v>
      </c>
      <c r="F635" s="75">
        <v>2.2000000000000002</v>
      </c>
      <c r="G635" s="75">
        <v>0.25</v>
      </c>
      <c r="H635" s="74" t="s">
        <v>134</v>
      </c>
      <c r="I635" s="87" t="s">
        <v>136</v>
      </c>
      <c r="J635" s="75" t="s">
        <v>314</v>
      </c>
      <c r="K635" s="58" t="s">
        <v>491</v>
      </c>
      <c r="L635" s="75">
        <v>2.2000000000000002</v>
      </c>
      <c r="M635" s="75">
        <v>0.25</v>
      </c>
      <c r="N635" s="74">
        <v>60</v>
      </c>
      <c r="O635" s="101">
        <f t="array" ref="O635">IFERROR(INDEX($AD$11:$AO$1485,MATCH($B635&amp;$I635,$Z$11:$Z$1485&amp;$AG$11:$AG$1485,0),MATCH($C635,$AD$9:$AO$9,0)),"-")</f>
        <v>2.1509999999999998</v>
      </c>
      <c r="P635" s="75">
        <v>6</v>
      </c>
      <c r="Q635" s="75">
        <v>-6</v>
      </c>
      <c r="R635" s="101">
        <f t="array" aca="1" ref="R635" ca="1">IFERROR(INDEX($AD$11:$AO$1485,MATCH($B635&amp;$I635,$Z$11:$Z$1485&amp;$AG$11:$AG$1485,0),MATCH($D635,$AD$9:$AO$9,0)),"-")</f>
        <v>2.0975999999999999</v>
      </c>
      <c r="S635" s="75">
        <v>6</v>
      </c>
      <c r="T635" s="75">
        <v>0</v>
      </c>
      <c r="U635" s="75">
        <v>5</v>
      </c>
      <c r="V635" s="75">
        <v>48</v>
      </c>
      <c r="W635" s="50">
        <f t="shared" si="74"/>
        <v>12</v>
      </c>
      <c r="X635" s="50">
        <f t="shared" si="75"/>
        <v>6</v>
      </c>
      <c r="Z635" s="27" t="str">
        <f t="shared" si="73"/>
        <v>M30×3</v>
      </c>
      <c r="AA635" s="28" t="s">
        <v>135</v>
      </c>
      <c r="AB635" s="28"/>
      <c r="AC635" s="28"/>
      <c r="AD635" s="27">
        <v>30</v>
      </c>
      <c r="AE635" s="27">
        <v>3</v>
      </c>
      <c r="AF635" s="28">
        <v>60</v>
      </c>
      <c r="AG635" s="30" t="s">
        <v>210</v>
      </c>
      <c r="AH635" s="30">
        <f>INDEX(공차방식!$C$6:$D$29,MATCH(AE635,공차방식!$B$6:$B$29,0),MATCH(RIGHT(AG635,1),공차방식!$C$5:$D$5,0))/1000</f>
        <v>0</v>
      </c>
      <c r="AI635" s="28">
        <f t="shared" ca="1" si="76"/>
        <v>28.386399999999998</v>
      </c>
      <c r="AJ635" s="28">
        <f t="shared" si="77"/>
        <v>28.051400000000001</v>
      </c>
      <c r="AK635" s="28">
        <f t="array" aca="1" ref="AK635" ca="1">ROUND(INDEX(공차방식!T$6:X$50,MATCH(AQ635&amp;AE635,공차방식!R$6:R$50&amp;공차방식!S$6:S$50,0),MATCH(VALUE(LEFT(AG635,1)),공차방식!T$5:X$5,0))/1000,4)</f>
        <v>0.33500000000000002</v>
      </c>
      <c r="AL635" s="28">
        <f t="shared" si="78"/>
        <v>27.382400000000001</v>
      </c>
      <c r="AM635" s="28">
        <f t="shared" si="79"/>
        <v>26.752400000000002</v>
      </c>
      <c r="AN635" s="28">
        <f t="array" ref="AN635">ROUND(INDEX(공차방식!H$6:L$29,MATCH(AE635,공차방식!B$6:B$29,0),MATCH(VALUE(LEFT(AG635,1)),공차방식!H$5:L$5,0))/1000,4)</f>
        <v>0.63</v>
      </c>
      <c r="AO635" s="28">
        <v>28.995000000000001</v>
      </c>
      <c r="AQ635" s="39">
        <f ca="1">OFFSET(공차방식!R$5,COUNTIF(공차방식!R$6:R$50,"&lt;"&amp;AD635)+1,0)</f>
        <v>45</v>
      </c>
    </row>
    <row r="636" spans="2:43" ht="15" x14ac:dyDescent="0.3">
      <c r="B636" s="76" t="str">
        <f t="shared" si="72"/>
        <v>M2.5×0.35</v>
      </c>
      <c r="C636" s="77" t="s">
        <v>216</v>
      </c>
      <c r="D636" s="77" t="s">
        <v>157</v>
      </c>
      <c r="E636" s="74" t="s">
        <v>135</v>
      </c>
      <c r="F636" s="75">
        <v>2.5</v>
      </c>
      <c r="G636" s="75">
        <v>0.35</v>
      </c>
      <c r="H636" s="74" t="s">
        <v>134</v>
      </c>
      <c r="I636" s="87" t="s">
        <v>136</v>
      </c>
      <c r="J636" s="75" t="s">
        <v>314</v>
      </c>
      <c r="K636" s="58" t="s">
        <v>491</v>
      </c>
      <c r="L636" s="75">
        <v>2.5</v>
      </c>
      <c r="M636" s="75">
        <v>0.35</v>
      </c>
      <c r="N636" s="74">
        <v>60</v>
      </c>
      <c r="O636" s="101">
        <f t="array" ref="O636">IFERROR(INDEX($AD$11:$AO$1485,MATCH($B636&amp;$I636,$Z$11:$Z$1485&amp;$AG$11:$AG$1485,0),MATCH($C636,$AD$9:$AO$9,0)),"-")</f>
        <v>2.4129999999999998</v>
      </c>
      <c r="P636" s="75">
        <v>6</v>
      </c>
      <c r="Q636" s="75">
        <v>-6</v>
      </c>
      <c r="R636" s="101">
        <f t="array" aca="1" ref="R636" ca="1">IFERROR(INDEX($AD$11:$AO$1485,MATCH($B636&amp;$I636,$Z$11:$Z$1485&amp;$AG$11:$AG$1485,0),MATCH($D636,$AD$9:$AO$9,0)),"-")</f>
        <v>2.3397000000000001</v>
      </c>
      <c r="S636" s="75">
        <v>6</v>
      </c>
      <c r="T636" s="75">
        <v>0</v>
      </c>
      <c r="U636" s="75">
        <v>5</v>
      </c>
      <c r="V636" s="75">
        <v>35</v>
      </c>
      <c r="W636" s="50">
        <f t="shared" si="74"/>
        <v>12</v>
      </c>
      <c r="X636" s="50">
        <f t="shared" si="75"/>
        <v>6</v>
      </c>
      <c r="Z636" s="27" t="str">
        <f t="shared" si="73"/>
        <v>M30×2</v>
      </c>
      <c r="AA636" s="28" t="s">
        <v>135</v>
      </c>
      <c r="AB636" s="28"/>
      <c r="AC636" s="28"/>
      <c r="AD636" s="27">
        <v>30</v>
      </c>
      <c r="AE636" s="27">
        <v>2</v>
      </c>
      <c r="AF636" s="28">
        <v>60</v>
      </c>
      <c r="AG636" s="30" t="s">
        <v>210</v>
      </c>
      <c r="AH636" s="30">
        <f>INDEX(공차방식!$C$6:$D$29,MATCH(AE636,공차방식!$B$6:$B$29,0),MATCH(RIGHT(AG636,1),공차방식!$C$5:$D$5,0))/1000</f>
        <v>0</v>
      </c>
      <c r="AI636" s="28">
        <f t="shared" ca="1" si="76"/>
        <v>28.981000000000002</v>
      </c>
      <c r="AJ636" s="28">
        <f t="shared" si="77"/>
        <v>28.701000000000001</v>
      </c>
      <c r="AK636" s="28">
        <f t="array" aca="1" ref="AK636" ca="1">ROUND(INDEX(공차방식!T$6:X$50,MATCH(AQ636&amp;AE636,공차방식!R$6:R$50&amp;공차방식!S$6:S$50,0),MATCH(VALUE(LEFT(AG636,1)),공차방식!T$5:X$5,0))/1000,4)</f>
        <v>0.28000000000000003</v>
      </c>
      <c r="AL636" s="28">
        <f t="shared" si="78"/>
        <v>28.309899999999999</v>
      </c>
      <c r="AM636" s="28">
        <f t="shared" si="79"/>
        <v>27.834900000000001</v>
      </c>
      <c r="AN636" s="28">
        <f t="array" ref="AN636">ROUND(INDEX(공차방식!H$6:L$29,MATCH(AE636,공차방식!B$6:B$29,0),MATCH(VALUE(LEFT(AG636,1)),공차방식!H$5:L$5,0))/1000,4)</f>
        <v>0.47499999999999998</v>
      </c>
      <c r="AO636" s="28">
        <v>29.388000000000002</v>
      </c>
      <c r="AQ636" s="39">
        <f ca="1">OFFSET(공차방식!R$5,COUNTIF(공차방식!R$6:R$50,"&lt;"&amp;AD636)+1,0)</f>
        <v>45</v>
      </c>
    </row>
    <row r="637" spans="2:43" ht="15" x14ac:dyDescent="0.3">
      <c r="B637" s="76" t="str">
        <f t="shared" si="72"/>
        <v>M3×0.35</v>
      </c>
      <c r="C637" s="77" t="s">
        <v>216</v>
      </c>
      <c r="D637" s="77" t="s">
        <v>157</v>
      </c>
      <c r="E637" s="74" t="s">
        <v>135</v>
      </c>
      <c r="F637" s="75">
        <v>3</v>
      </c>
      <c r="G637" s="75">
        <v>0.35</v>
      </c>
      <c r="H637" s="74" t="s">
        <v>134</v>
      </c>
      <c r="I637" s="87" t="s">
        <v>136</v>
      </c>
      <c r="J637" s="75" t="s">
        <v>314</v>
      </c>
      <c r="K637" s="58" t="s">
        <v>491</v>
      </c>
      <c r="L637" s="75">
        <v>3</v>
      </c>
      <c r="M637" s="75">
        <v>0.35</v>
      </c>
      <c r="N637" s="74">
        <v>60</v>
      </c>
      <c r="O637" s="101">
        <f t="array" ref="O637">IFERROR(INDEX($AD$11:$AO$1485,MATCH($B637&amp;$I637,$Z$11:$Z$1485&amp;$AG$11:$AG$1485,0),MATCH($C637,$AD$9:$AO$9,0)),"-")</f>
        <v>2.9169999999999998</v>
      </c>
      <c r="P637" s="75">
        <v>6</v>
      </c>
      <c r="Q637" s="75">
        <v>-6</v>
      </c>
      <c r="R637" s="101">
        <f t="array" aca="1" ref="R637" ca="1">IFERROR(INDEX($AD$11:$AO$1485,MATCH($B637&amp;$I637,$Z$11:$Z$1485&amp;$AG$11:$AG$1485,0),MATCH($D637,$AD$9:$AO$9,0)),"-")</f>
        <v>2.8437000000000001</v>
      </c>
      <c r="S637" s="75">
        <v>6</v>
      </c>
      <c r="T637" s="75">
        <v>0</v>
      </c>
      <c r="U637" s="75">
        <v>5</v>
      </c>
      <c r="V637" s="75">
        <v>35</v>
      </c>
      <c r="W637" s="50">
        <f t="shared" si="74"/>
        <v>12</v>
      </c>
      <c r="X637" s="50">
        <f t="shared" si="75"/>
        <v>6</v>
      </c>
      <c r="Z637" s="27" t="str">
        <f t="shared" si="73"/>
        <v>M30×1.5</v>
      </c>
      <c r="AA637" s="28" t="s">
        <v>135</v>
      </c>
      <c r="AB637" s="28"/>
      <c r="AC637" s="28"/>
      <c r="AD637" s="27">
        <v>30</v>
      </c>
      <c r="AE637" s="27">
        <v>1.5</v>
      </c>
      <c r="AF637" s="28">
        <v>60</v>
      </c>
      <c r="AG637" s="30" t="s">
        <v>210</v>
      </c>
      <c r="AH637" s="30">
        <f>INDEX(공차방식!$C$6:$D$29,MATCH(AE637,공차방식!$B$6:$B$29,0),MATCH(RIGHT(AG637,1),공차방식!$C$5:$D$5,0))/1000</f>
        <v>0</v>
      </c>
      <c r="AI637" s="28">
        <f t="shared" ca="1" si="76"/>
        <v>29.275700000000001</v>
      </c>
      <c r="AJ637" s="28">
        <f t="shared" si="77"/>
        <v>29.025700000000001</v>
      </c>
      <c r="AK637" s="28">
        <f t="array" aca="1" ref="AK637" ca="1">ROUND(INDEX(공차방식!T$6:X$50,MATCH(AQ637&amp;AE637,공차방식!R$6:R$50&amp;공차방식!S$6:S$50,0),MATCH(VALUE(LEFT(AG637,1)),공차방식!T$5:X$5,0))/1000,4)</f>
        <v>0.25</v>
      </c>
      <c r="AL637" s="28">
        <f t="shared" si="78"/>
        <v>28.751200000000001</v>
      </c>
      <c r="AM637" s="28">
        <f t="shared" si="79"/>
        <v>28.376200000000001</v>
      </c>
      <c r="AN637" s="28">
        <f t="array" ref="AN637">ROUND(INDEX(공차방식!H$6:L$29,MATCH(AE637,공차방식!B$6:B$29,0),MATCH(VALUE(LEFT(AG637,1)),공차방식!H$5:L$5,0))/1000,4)</f>
        <v>0.375</v>
      </c>
      <c r="AO637" s="28">
        <v>29.582999999999998</v>
      </c>
      <c r="AQ637" s="39">
        <f ca="1">OFFSET(공차방식!R$5,COUNTIF(공차방식!R$6:R$50,"&lt;"&amp;AD637)+1,0)</f>
        <v>45</v>
      </c>
    </row>
    <row r="638" spans="2:43" ht="15" x14ac:dyDescent="0.3">
      <c r="B638" s="76" t="str">
        <f t="shared" si="72"/>
        <v>M3.5×0.35</v>
      </c>
      <c r="C638" s="77" t="s">
        <v>216</v>
      </c>
      <c r="D638" s="77" t="s">
        <v>157</v>
      </c>
      <c r="E638" s="74" t="s">
        <v>135</v>
      </c>
      <c r="F638" s="75">
        <v>3.5</v>
      </c>
      <c r="G638" s="75">
        <v>0.35</v>
      </c>
      <c r="H638" s="74" t="s">
        <v>134</v>
      </c>
      <c r="I638" s="87" t="s">
        <v>136</v>
      </c>
      <c r="J638" s="75" t="s">
        <v>314</v>
      </c>
      <c r="K638" s="58" t="s">
        <v>491</v>
      </c>
      <c r="L638" s="75">
        <v>3.5</v>
      </c>
      <c r="M638" s="75">
        <v>0.35</v>
      </c>
      <c r="N638" s="74">
        <v>60</v>
      </c>
      <c r="O638" s="101">
        <f t="array" ref="O638">IFERROR(INDEX($AD$11:$AO$1485,MATCH($B638&amp;$I638,$Z$11:$Z$1485&amp;$AG$11:$AG$1485,0),MATCH($C638,$AD$9:$AO$9,0)),"-")</f>
        <v>3.4169999999999998</v>
      </c>
      <c r="P638" s="75">
        <v>6</v>
      </c>
      <c r="Q638" s="75">
        <v>-6</v>
      </c>
      <c r="R638" s="101">
        <f t="array" aca="1" ref="R638" ca="1">IFERROR(INDEX($AD$11:$AO$1485,MATCH($B638&amp;$I638,$Z$11:$Z$1485&amp;$AG$11:$AG$1485,0),MATCH($D638,$AD$9:$AO$9,0)),"-")</f>
        <v>3.3437000000000001</v>
      </c>
      <c r="S638" s="75">
        <v>6</v>
      </c>
      <c r="T638" s="75">
        <v>0</v>
      </c>
      <c r="U638" s="75">
        <v>5</v>
      </c>
      <c r="V638" s="75">
        <v>35</v>
      </c>
      <c r="W638" s="50">
        <f t="shared" si="74"/>
        <v>12</v>
      </c>
      <c r="X638" s="50">
        <f t="shared" si="75"/>
        <v>6</v>
      </c>
      <c r="Z638" s="27" t="str">
        <f t="shared" si="73"/>
        <v>M30×1</v>
      </c>
      <c r="AA638" s="28" t="s">
        <v>135</v>
      </c>
      <c r="AB638" s="28"/>
      <c r="AC638" s="28"/>
      <c r="AD638" s="27">
        <v>30</v>
      </c>
      <c r="AE638" s="27">
        <v>1</v>
      </c>
      <c r="AF638" s="28">
        <v>60</v>
      </c>
      <c r="AG638" s="30" t="s">
        <v>210</v>
      </c>
      <c r="AH638" s="30">
        <f>INDEX(공차방식!$C$6:$D$29,MATCH(AE638,공차방식!$B$6:$B$29,0),MATCH(RIGHT(AG638,1),공차방식!$C$5:$D$5,0))/1000</f>
        <v>0</v>
      </c>
      <c r="AI638" s="28">
        <f t="shared" ca="1" si="76"/>
        <v>29.5625</v>
      </c>
      <c r="AJ638" s="28">
        <f t="shared" si="77"/>
        <v>29.3505</v>
      </c>
      <c r="AK638" s="28">
        <f t="array" aca="1" ref="AK638" ca="1">ROUND(INDEX(공차방식!T$6:X$50,MATCH(AQ638&amp;AE638,공차방식!R$6:R$50&amp;공차방식!S$6:S$50,0),MATCH(VALUE(LEFT(AG638,1)),공차방식!T$5:X$5,0))/1000,4)</f>
        <v>0.21199999999999999</v>
      </c>
      <c r="AL638" s="28">
        <f t="shared" si="78"/>
        <v>29.217500000000001</v>
      </c>
      <c r="AM638" s="28">
        <f t="shared" si="79"/>
        <v>28.9175</v>
      </c>
      <c r="AN638" s="28">
        <f t="array" ref="AN638">ROUND(INDEX(공차방식!H$6:L$29,MATCH(AE638,공차방식!B$6:B$29,0),MATCH(VALUE(LEFT(AG638,1)),공차방식!H$5:L$5,0))/1000,4)</f>
        <v>0.3</v>
      </c>
      <c r="AO638" s="28">
        <v>29.768999999999998</v>
      </c>
      <c r="AQ638" s="39">
        <f ca="1">OFFSET(공차방식!R$5,COUNTIF(공차방식!R$6:R$50,"&lt;"&amp;AD638)+1,0)</f>
        <v>45</v>
      </c>
    </row>
    <row r="639" spans="2:43" ht="15" x14ac:dyDescent="0.3">
      <c r="B639" s="76" t="str">
        <f t="shared" si="72"/>
        <v>M4×0.5</v>
      </c>
      <c r="C639" s="77" t="s">
        <v>216</v>
      </c>
      <c r="D639" s="77" t="s">
        <v>157</v>
      </c>
      <c r="E639" s="74" t="s">
        <v>135</v>
      </c>
      <c r="F639" s="75">
        <v>4</v>
      </c>
      <c r="G639" s="75">
        <v>0.5</v>
      </c>
      <c r="H639" s="74" t="s">
        <v>134</v>
      </c>
      <c r="I639" s="87" t="s">
        <v>136</v>
      </c>
      <c r="J639" s="75" t="s">
        <v>314</v>
      </c>
      <c r="K639" s="58" t="s">
        <v>491</v>
      </c>
      <c r="L639" s="75">
        <v>4</v>
      </c>
      <c r="M639" s="75">
        <v>0.5</v>
      </c>
      <c r="N639" s="74">
        <v>60</v>
      </c>
      <c r="O639" s="101">
        <f t="array" ref="O639">IFERROR(INDEX($AD$11:$AO$1485,MATCH($B639&amp;$I639,$Z$11:$Z$1485&amp;$AG$11:$AG$1485,0),MATCH($C639,$AD$9:$AO$9,0)),"-")</f>
        <v>3.8580000000000001</v>
      </c>
      <c r="P639" s="75">
        <v>6</v>
      </c>
      <c r="Q639" s="75">
        <v>-6</v>
      </c>
      <c r="R639" s="101">
        <f t="array" aca="1" ref="R639" ca="1">IFERROR(INDEX($AD$11:$AO$1485,MATCH($B639&amp;$I639,$Z$11:$Z$1485&amp;$AG$11:$AG$1485,0),MATCH($D639,$AD$9:$AO$9,0)),"-")</f>
        <v>3.7551999999999999</v>
      </c>
      <c r="S639" s="75">
        <v>6</v>
      </c>
      <c r="T639" s="75">
        <v>0</v>
      </c>
      <c r="U639" s="75">
        <v>5</v>
      </c>
      <c r="V639" s="75">
        <v>25</v>
      </c>
      <c r="W639" s="50">
        <f t="shared" si="74"/>
        <v>12</v>
      </c>
      <c r="X639" s="50">
        <f t="shared" si="75"/>
        <v>6</v>
      </c>
      <c r="Z639" s="27" t="str">
        <f t="shared" si="73"/>
        <v>M32×2</v>
      </c>
      <c r="AA639" s="28" t="s">
        <v>135</v>
      </c>
      <c r="AB639" s="28"/>
      <c r="AC639" s="28"/>
      <c r="AD639" s="27">
        <v>32</v>
      </c>
      <c r="AE639" s="27">
        <v>2</v>
      </c>
      <c r="AF639" s="28">
        <v>60</v>
      </c>
      <c r="AG639" s="30" t="s">
        <v>210</v>
      </c>
      <c r="AH639" s="30">
        <f>INDEX(공차방식!$C$6:$D$29,MATCH(AE639,공차방식!$B$6:$B$29,0),MATCH(RIGHT(AG639,1),공차방식!$C$5:$D$5,0))/1000</f>
        <v>0</v>
      </c>
      <c r="AI639" s="28">
        <f t="shared" ca="1" si="76"/>
        <v>30.981000000000002</v>
      </c>
      <c r="AJ639" s="28">
        <f t="shared" si="77"/>
        <v>30.701000000000001</v>
      </c>
      <c r="AK639" s="28">
        <f t="array" aca="1" ref="AK639" ca="1">ROUND(INDEX(공차방식!T$6:X$50,MATCH(AQ639&amp;AE639,공차방식!R$6:R$50&amp;공차방식!S$6:S$50,0),MATCH(VALUE(LEFT(AG639,1)),공차방식!T$5:X$5,0))/1000,4)</f>
        <v>0.28000000000000003</v>
      </c>
      <c r="AL639" s="28">
        <f t="shared" si="78"/>
        <v>30.309899999999999</v>
      </c>
      <c r="AM639" s="28">
        <f t="shared" si="79"/>
        <v>29.834900000000001</v>
      </c>
      <c r="AN639" s="28">
        <f t="array" ref="AN639">ROUND(INDEX(공차방식!H$6:L$29,MATCH(AE639,공차방식!B$6:B$29,0),MATCH(VALUE(LEFT(AG639,1)),공차방식!H$5:L$5,0))/1000,4)</f>
        <v>0.47499999999999998</v>
      </c>
      <c r="AO639" s="28">
        <v>31.388000000000002</v>
      </c>
      <c r="AQ639" s="39">
        <f ca="1">OFFSET(공차방식!R$5,COUNTIF(공차방식!R$6:R$50,"&lt;"&amp;AD639)+1,0)</f>
        <v>45</v>
      </c>
    </row>
    <row r="640" spans="2:43" ht="15" x14ac:dyDescent="0.3">
      <c r="B640" s="76" t="str">
        <f t="shared" si="72"/>
        <v>M4.5×0.5</v>
      </c>
      <c r="C640" s="77" t="s">
        <v>216</v>
      </c>
      <c r="D640" s="77" t="s">
        <v>157</v>
      </c>
      <c r="E640" s="74" t="s">
        <v>135</v>
      </c>
      <c r="F640" s="75">
        <v>4.5</v>
      </c>
      <c r="G640" s="75">
        <v>0.5</v>
      </c>
      <c r="H640" s="74" t="s">
        <v>134</v>
      </c>
      <c r="I640" s="87" t="s">
        <v>136</v>
      </c>
      <c r="J640" s="75" t="s">
        <v>314</v>
      </c>
      <c r="K640" s="58" t="s">
        <v>491</v>
      </c>
      <c r="L640" s="75">
        <v>4.5</v>
      </c>
      <c r="M640" s="75">
        <v>0.5</v>
      </c>
      <c r="N640" s="74">
        <v>60</v>
      </c>
      <c r="O640" s="101">
        <f t="array" ref="O640">IFERROR(INDEX($AD$11:$AO$1485,MATCH($B640&amp;$I640,$Z$11:$Z$1485&amp;$AG$11:$AG$1485,0),MATCH($C640,$AD$9:$AO$9,0)),"-")</f>
        <v>4.3579999999999997</v>
      </c>
      <c r="P640" s="75">
        <v>6</v>
      </c>
      <c r="Q640" s="75">
        <v>-6</v>
      </c>
      <c r="R640" s="101">
        <f t="array" aca="1" ref="R640" ca="1">IFERROR(INDEX($AD$11:$AO$1485,MATCH($B640&amp;$I640,$Z$11:$Z$1485&amp;$AG$11:$AG$1485,0),MATCH($D640,$AD$9:$AO$9,0)),"-")</f>
        <v>4.2552000000000003</v>
      </c>
      <c r="S640" s="75">
        <v>6</v>
      </c>
      <c r="T640" s="75">
        <v>0</v>
      </c>
      <c r="U640" s="75">
        <v>5</v>
      </c>
      <c r="V640" s="75">
        <v>25</v>
      </c>
      <c r="W640" s="50">
        <f t="shared" si="74"/>
        <v>12</v>
      </c>
      <c r="X640" s="50">
        <f t="shared" si="75"/>
        <v>6</v>
      </c>
      <c r="Z640" s="27" t="str">
        <f t="shared" si="73"/>
        <v>M32×1.5</v>
      </c>
      <c r="AA640" s="28" t="s">
        <v>135</v>
      </c>
      <c r="AB640" s="28"/>
      <c r="AC640" s="28"/>
      <c r="AD640" s="27">
        <v>32</v>
      </c>
      <c r="AE640" s="27">
        <v>1.5</v>
      </c>
      <c r="AF640" s="28">
        <v>60</v>
      </c>
      <c r="AG640" s="30" t="s">
        <v>210</v>
      </c>
      <c r="AH640" s="30">
        <f>INDEX(공차방식!$C$6:$D$29,MATCH(AE640,공차방식!$B$6:$B$29,0),MATCH(RIGHT(AG640,1),공차방식!$C$5:$D$5,0))/1000</f>
        <v>0</v>
      </c>
      <c r="AI640" s="28">
        <f t="shared" ca="1" si="76"/>
        <v>31.275700000000001</v>
      </c>
      <c r="AJ640" s="28">
        <f t="shared" si="77"/>
        <v>31.025700000000001</v>
      </c>
      <c r="AK640" s="28">
        <f t="array" aca="1" ref="AK640" ca="1">ROUND(INDEX(공차방식!T$6:X$50,MATCH(AQ640&amp;AE640,공차방식!R$6:R$50&amp;공차방식!S$6:S$50,0),MATCH(VALUE(LEFT(AG640,1)),공차방식!T$5:X$5,0))/1000,4)</f>
        <v>0.25</v>
      </c>
      <c r="AL640" s="28">
        <f t="shared" si="78"/>
        <v>30.751200000000001</v>
      </c>
      <c r="AM640" s="28">
        <f t="shared" si="79"/>
        <v>30.376200000000001</v>
      </c>
      <c r="AN640" s="28">
        <f t="array" ref="AN640">ROUND(INDEX(공차방식!H$6:L$29,MATCH(AE640,공차방식!B$6:B$29,0),MATCH(VALUE(LEFT(AG640,1)),공차방식!H$5:L$5,0))/1000,4)</f>
        <v>0.375</v>
      </c>
      <c r="AO640" s="28">
        <v>31.582999999999998</v>
      </c>
      <c r="AQ640" s="39">
        <f ca="1">OFFSET(공차방식!R$5,COUNTIF(공차방식!R$6:R$50,"&lt;"&amp;AD640)+1,0)</f>
        <v>45</v>
      </c>
    </row>
    <row r="641" spans="2:43" ht="15" x14ac:dyDescent="0.3">
      <c r="B641" s="76" t="str">
        <f t="shared" si="72"/>
        <v>M5×0.5</v>
      </c>
      <c r="C641" s="77" t="s">
        <v>216</v>
      </c>
      <c r="D641" s="77" t="s">
        <v>157</v>
      </c>
      <c r="E641" s="74" t="s">
        <v>135</v>
      </c>
      <c r="F641" s="75">
        <v>5</v>
      </c>
      <c r="G641" s="75">
        <v>0.5</v>
      </c>
      <c r="H641" s="74" t="s">
        <v>134</v>
      </c>
      <c r="I641" s="87" t="s">
        <v>136</v>
      </c>
      <c r="J641" s="75" t="s">
        <v>314</v>
      </c>
      <c r="K641" s="58" t="s">
        <v>491</v>
      </c>
      <c r="L641" s="75">
        <v>5</v>
      </c>
      <c r="M641" s="75">
        <v>0.5</v>
      </c>
      <c r="N641" s="74">
        <v>60</v>
      </c>
      <c r="O641" s="101">
        <f t="array" ref="O641">IFERROR(INDEX($AD$11:$AO$1485,MATCH($B641&amp;$I641,$Z$11:$Z$1485&amp;$AG$11:$AG$1485,0),MATCH($C641,$AD$9:$AO$9,0)),"-")</f>
        <v>4.8579999999999997</v>
      </c>
      <c r="P641" s="75">
        <v>6</v>
      </c>
      <c r="Q641" s="75">
        <v>-6</v>
      </c>
      <c r="R641" s="101">
        <f t="array" aca="1" ref="R641" ca="1">IFERROR(INDEX($AD$11:$AO$1485,MATCH($B641&amp;$I641,$Z$11:$Z$1485&amp;$AG$11:$AG$1485,0),MATCH($D641,$AD$9:$AO$9,0)),"-")</f>
        <v>4.7552000000000003</v>
      </c>
      <c r="S641" s="75">
        <v>6</v>
      </c>
      <c r="T641" s="75">
        <v>0</v>
      </c>
      <c r="U641" s="75">
        <v>5</v>
      </c>
      <c r="V641" s="75">
        <v>25</v>
      </c>
      <c r="W641" s="50">
        <f t="shared" si="74"/>
        <v>12</v>
      </c>
      <c r="X641" s="50">
        <f t="shared" si="75"/>
        <v>6</v>
      </c>
      <c r="Z641" s="27" t="str">
        <f t="shared" si="73"/>
        <v>M33×3</v>
      </c>
      <c r="AA641" s="28" t="s">
        <v>135</v>
      </c>
      <c r="AB641" s="28"/>
      <c r="AC641" s="28"/>
      <c r="AD641" s="27">
        <v>33</v>
      </c>
      <c r="AE641" s="27">
        <v>3</v>
      </c>
      <c r="AF641" s="28">
        <v>60</v>
      </c>
      <c r="AG641" s="30" t="s">
        <v>210</v>
      </c>
      <c r="AH641" s="30">
        <f>INDEX(공차방식!$C$6:$D$29,MATCH(AE641,공차방식!$B$6:$B$29,0),MATCH(RIGHT(AG641,1),공차방식!$C$5:$D$5,0))/1000</f>
        <v>0</v>
      </c>
      <c r="AI641" s="28">
        <f t="shared" ca="1" si="76"/>
        <v>31.386399999999998</v>
      </c>
      <c r="AJ641" s="28">
        <f t="shared" si="77"/>
        <v>31.051400000000001</v>
      </c>
      <c r="AK641" s="28">
        <f t="array" aca="1" ref="AK641" ca="1">ROUND(INDEX(공차방식!T$6:X$50,MATCH(AQ641&amp;AE641,공차방식!R$6:R$50&amp;공차방식!S$6:S$50,0),MATCH(VALUE(LEFT(AG641,1)),공차방식!T$5:X$5,0))/1000,4)</f>
        <v>0.33500000000000002</v>
      </c>
      <c r="AL641" s="28">
        <f t="shared" si="78"/>
        <v>30.382400000000001</v>
      </c>
      <c r="AM641" s="28">
        <f t="shared" si="79"/>
        <v>29.752400000000002</v>
      </c>
      <c r="AN641" s="28">
        <f t="array" ref="AN641">ROUND(INDEX(공차방식!H$6:L$29,MATCH(AE641,공차방식!B$6:B$29,0),MATCH(VALUE(LEFT(AG641,1)),공차방식!H$5:L$5,0))/1000,4)</f>
        <v>0.63</v>
      </c>
      <c r="AO641" s="28">
        <v>31.995000000000001</v>
      </c>
      <c r="AQ641" s="39">
        <f ca="1">OFFSET(공차방식!R$5,COUNTIF(공차방식!R$6:R$50,"&lt;"&amp;AD641)+1,0)</f>
        <v>45</v>
      </c>
    </row>
    <row r="642" spans="2:43" ht="15" x14ac:dyDescent="0.3">
      <c r="B642" s="76" t="str">
        <f t="shared" si="72"/>
        <v>M5.5×0.5</v>
      </c>
      <c r="C642" s="77" t="s">
        <v>216</v>
      </c>
      <c r="D642" s="77" t="s">
        <v>157</v>
      </c>
      <c r="E642" s="74" t="s">
        <v>135</v>
      </c>
      <c r="F642" s="75">
        <v>5.5</v>
      </c>
      <c r="G642" s="75">
        <v>0.5</v>
      </c>
      <c r="H642" s="74" t="s">
        <v>134</v>
      </c>
      <c r="I642" s="87" t="s">
        <v>136</v>
      </c>
      <c r="J642" s="75" t="s">
        <v>314</v>
      </c>
      <c r="K642" s="58" t="s">
        <v>491</v>
      </c>
      <c r="L642" s="75">
        <v>5.5</v>
      </c>
      <c r="M642" s="75">
        <v>0.5</v>
      </c>
      <c r="N642" s="74">
        <v>60</v>
      </c>
      <c r="O642" s="101">
        <f t="array" ref="O642">IFERROR(INDEX($AD$11:$AO$1485,MATCH($B642&amp;$I642,$Z$11:$Z$1485&amp;$AG$11:$AG$1485,0),MATCH($C642,$AD$9:$AO$9,0)),"-")</f>
        <v>5.3579999999999997</v>
      </c>
      <c r="P642" s="75">
        <v>6</v>
      </c>
      <c r="Q642" s="75">
        <v>-6</v>
      </c>
      <c r="R642" s="101">
        <f t="array" aca="1" ref="R642" ca="1">IFERROR(INDEX($AD$11:$AO$1485,MATCH($B642&amp;$I642,$Z$11:$Z$1485&amp;$AG$11:$AG$1485,0),MATCH($D642,$AD$9:$AO$9,0)),"-")</f>
        <v>5.2552000000000003</v>
      </c>
      <c r="S642" s="75">
        <v>6</v>
      </c>
      <c r="T642" s="75">
        <v>0</v>
      </c>
      <c r="U642" s="75">
        <v>5</v>
      </c>
      <c r="V642" s="75">
        <v>25</v>
      </c>
      <c r="W642" s="50">
        <f t="shared" si="74"/>
        <v>12</v>
      </c>
      <c r="X642" s="50">
        <f t="shared" si="75"/>
        <v>6</v>
      </c>
      <c r="Z642" s="27" t="str">
        <f t="shared" si="73"/>
        <v>M33×2</v>
      </c>
      <c r="AA642" s="28" t="s">
        <v>135</v>
      </c>
      <c r="AB642" s="28"/>
      <c r="AC642" s="28"/>
      <c r="AD642" s="27">
        <v>33</v>
      </c>
      <c r="AE642" s="27">
        <v>2</v>
      </c>
      <c r="AF642" s="28">
        <v>60</v>
      </c>
      <c r="AG642" s="30" t="s">
        <v>210</v>
      </c>
      <c r="AH642" s="30">
        <f>INDEX(공차방식!$C$6:$D$29,MATCH(AE642,공차방식!$B$6:$B$29,0),MATCH(RIGHT(AG642,1),공차방식!$C$5:$D$5,0))/1000</f>
        <v>0</v>
      </c>
      <c r="AI642" s="28">
        <f t="shared" ca="1" si="76"/>
        <v>31.981000000000002</v>
      </c>
      <c r="AJ642" s="28">
        <f t="shared" si="77"/>
        <v>31.701000000000001</v>
      </c>
      <c r="AK642" s="28">
        <f t="array" aca="1" ref="AK642" ca="1">ROUND(INDEX(공차방식!T$6:X$50,MATCH(AQ642&amp;AE642,공차방식!R$6:R$50&amp;공차방식!S$6:S$50,0),MATCH(VALUE(LEFT(AG642,1)),공차방식!T$5:X$5,0))/1000,4)</f>
        <v>0.28000000000000003</v>
      </c>
      <c r="AL642" s="28">
        <f t="shared" si="78"/>
        <v>31.309899999999999</v>
      </c>
      <c r="AM642" s="28">
        <f t="shared" si="79"/>
        <v>30.834900000000001</v>
      </c>
      <c r="AN642" s="28">
        <f t="array" ref="AN642">ROUND(INDEX(공차방식!H$6:L$29,MATCH(AE642,공차방식!B$6:B$29,0),MATCH(VALUE(LEFT(AG642,1)),공차방식!H$5:L$5,0))/1000,4)</f>
        <v>0.47499999999999998</v>
      </c>
      <c r="AO642" s="28">
        <v>32.387999999999998</v>
      </c>
      <c r="AQ642" s="39">
        <f ca="1">OFFSET(공차방식!R$5,COUNTIF(공차방식!R$6:R$50,"&lt;"&amp;AD642)+1,0)</f>
        <v>45</v>
      </c>
    </row>
    <row r="643" spans="2:43" ht="15" x14ac:dyDescent="0.3">
      <c r="B643" s="76" t="str">
        <f t="shared" si="72"/>
        <v>M6×0.75</v>
      </c>
      <c r="C643" s="77" t="s">
        <v>216</v>
      </c>
      <c r="D643" s="77" t="s">
        <v>157</v>
      </c>
      <c r="E643" s="74" t="s">
        <v>135</v>
      </c>
      <c r="F643" s="75">
        <v>6</v>
      </c>
      <c r="G643" s="75">
        <v>0.75</v>
      </c>
      <c r="H643" s="74" t="s">
        <v>134</v>
      </c>
      <c r="I643" s="87" t="s">
        <v>136</v>
      </c>
      <c r="J643" s="75" t="s">
        <v>314</v>
      </c>
      <c r="K643" s="58" t="s">
        <v>491</v>
      </c>
      <c r="L643" s="75">
        <v>6</v>
      </c>
      <c r="M643" s="75">
        <v>0.75</v>
      </c>
      <c r="N643" s="74">
        <v>60</v>
      </c>
      <c r="O643" s="101">
        <f t="array" ref="O643">IFERROR(INDEX($AD$11:$AO$1485,MATCH($B643&amp;$I643,$Z$11:$Z$1485&amp;$AG$11:$AG$1485,0),MATCH($C643,$AD$9:$AO$9,0)),"-")</f>
        <v>5.7729999999999997</v>
      </c>
      <c r="P643" s="75">
        <v>8</v>
      </c>
      <c r="Q643" s="75">
        <v>-8</v>
      </c>
      <c r="R643" s="101">
        <f t="array" aca="1" ref="R643" ca="1">IFERROR(INDEX($AD$11:$AO$1485,MATCH($B643&amp;$I643,$Z$11:$Z$1485&amp;$AG$11:$AG$1485,0),MATCH($D643,$AD$9:$AO$9,0)),"-")</f>
        <v>5.6189</v>
      </c>
      <c r="S643" s="75">
        <v>8</v>
      </c>
      <c r="T643" s="75">
        <v>0</v>
      </c>
      <c r="U643" s="75">
        <v>5</v>
      </c>
      <c r="V643" s="75">
        <v>17</v>
      </c>
      <c r="W643" s="50">
        <f t="shared" si="74"/>
        <v>16</v>
      </c>
      <c r="X643" s="50">
        <f t="shared" si="75"/>
        <v>8</v>
      </c>
      <c r="Z643" s="27" t="str">
        <f t="shared" si="73"/>
        <v>M33×1.5</v>
      </c>
      <c r="AA643" s="28" t="s">
        <v>135</v>
      </c>
      <c r="AB643" s="28"/>
      <c r="AC643" s="28"/>
      <c r="AD643" s="27">
        <v>33</v>
      </c>
      <c r="AE643" s="27">
        <v>1.5</v>
      </c>
      <c r="AF643" s="28">
        <v>60</v>
      </c>
      <c r="AG643" s="30" t="s">
        <v>210</v>
      </c>
      <c r="AH643" s="30">
        <f>INDEX(공차방식!$C$6:$D$29,MATCH(AE643,공차방식!$B$6:$B$29,0),MATCH(RIGHT(AG643,1),공차방식!$C$5:$D$5,0))/1000</f>
        <v>0</v>
      </c>
      <c r="AI643" s="28">
        <f t="shared" ca="1" si="76"/>
        <v>32.275700000000001</v>
      </c>
      <c r="AJ643" s="28">
        <f t="shared" si="77"/>
        <v>32.025700000000001</v>
      </c>
      <c r="AK643" s="28">
        <f t="array" aca="1" ref="AK643" ca="1">ROUND(INDEX(공차방식!T$6:X$50,MATCH(AQ643&amp;AE643,공차방식!R$6:R$50&amp;공차방식!S$6:S$50,0),MATCH(VALUE(LEFT(AG643,1)),공차방식!T$5:X$5,0))/1000,4)</f>
        <v>0.25</v>
      </c>
      <c r="AL643" s="28">
        <f t="shared" si="78"/>
        <v>31.751200000000001</v>
      </c>
      <c r="AM643" s="28">
        <f t="shared" si="79"/>
        <v>31.376200000000001</v>
      </c>
      <c r="AN643" s="28">
        <f t="array" ref="AN643">ROUND(INDEX(공차방식!H$6:L$29,MATCH(AE643,공차방식!B$6:B$29,0),MATCH(VALUE(LEFT(AG643,1)),공차방식!H$5:L$5,0))/1000,4)</f>
        <v>0.375</v>
      </c>
      <c r="AO643" s="28">
        <v>32.582999999999998</v>
      </c>
      <c r="AQ643" s="39">
        <f ca="1">OFFSET(공차방식!R$5,COUNTIF(공차방식!R$6:R$50,"&lt;"&amp;AD643)+1,0)</f>
        <v>45</v>
      </c>
    </row>
    <row r="644" spans="2:43" ht="15" x14ac:dyDescent="0.3">
      <c r="B644" s="76" t="str">
        <f t="shared" si="72"/>
        <v>M7×0.75</v>
      </c>
      <c r="C644" s="77" t="s">
        <v>216</v>
      </c>
      <c r="D644" s="77" t="s">
        <v>157</v>
      </c>
      <c r="E644" s="74" t="s">
        <v>135</v>
      </c>
      <c r="F644" s="75">
        <v>7</v>
      </c>
      <c r="G644" s="75">
        <v>0.75</v>
      </c>
      <c r="H644" s="74" t="s">
        <v>134</v>
      </c>
      <c r="I644" s="87" t="s">
        <v>136</v>
      </c>
      <c r="J644" s="75" t="s">
        <v>314</v>
      </c>
      <c r="K644" s="58" t="s">
        <v>491</v>
      </c>
      <c r="L644" s="75">
        <v>7</v>
      </c>
      <c r="M644" s="75">
        <v>0.75</v>
      </c>
      <c r="N644" s="74">
        <v>60</v>
      </c>
      <c r="O644" s="101">
        <f t="array" ref="O644">IFERROR(INDEX($AD$11:$AO$1485,MATCH($B644&amp;$I644,$Z$11:$Z$1485&amp;$AG$11:$AG$1485,0),MATCH($C644,$AD$9:$AO$9,0)),"-")</f>
        <v>6.7729999999999997</v>
      </c>
      <c r="P644" s="75">
        <v>8</v>
      </c>
      <c r="Q644" s="75">
        <v>-8</v>
      </c>
      <c r="R644" s="101">
        <f t="array" aca="1" ref="R644" ca="1">IFERROR(INDEX($AD$11:$AO$1485,MATCH($B644&amp;$I644,$Z$11:$Z$1485&amp;$AG$11:$AG$1485,0),MATCH($D644,$AD$9:$AO$9,0)),"-")</f>
        <v>6.6189</v>
      </c>
      <c r="S644" s="75">
        <v>8</v>
      </c>
      <c r="T644" s="75">
        <v>0</v>
      </c>
      <c r="U644" s="75">
        <v>5</v>
      </c>
      <c r="V644" s="75">
        <v>17</v>
      </c>
      <c r="W644" s="50">
        <f t="shared" si="74"/>
        <v>16</v>
      </c>
      <c r="X644" s="50">
        <f t="shared" si="75"/>
        <v>8</v>
      </c>
      <c r="Z644" s="27" t="str">
        <f t="shared" si="73"/>
        <v>M35×1.5</v>
      </c>
      <c r="AA644" s="28" t="s">
        <v>135</v>
      </c>
      <c r="AB644" s="28"/>
      <c r="AC644" s="28"/>
      <c r="AD644" s="27">
        <v>35</v>
      </c>
      <c r="AE644" s="27">
        <v>1.5</v>
      </c>
      <c r="AF644" s="28">
        <v>60</v>
      </c>
      <c r="AG644" s="30" t="s">
        <v>210</v>
      </c>
      <c r="AH644" s="30">
        <f>INDEX(공차방식!$C$6:$D$29,MATCH(AE644,공차방식!$B$6:$B$29,0),MATCH(RIGHT(AG644,1),공차방식!$C$5:$D$5,0))/1000</f>
        <v>0</v>
      </c>
      <c r="AI644" s="28">
        <f t="shared" ca="1" si="76"/>
        <v>34.275700000000001</v>
      </c>
      <c r="AJ644" s="28">
        <f t="shared" si="77"/>
        <v>34.025700000000001</v>
      </c>
      <c r="AK644" s="28">
        <f t="array" aca="1" ref="AK644" ca="1">ROUND(INDEX(공차방식!T$6:X$50,MATCH(AQ644&amp;AE644,공차방식!R$6:R$50&amp;공차방식!S$6:S$50,0),MATCH(VALUE(LEFT(AG644,1)),공차방식!T$5:X$5,0))/1000,4)</f>
        <v>0.25</v>
      </c>
      <c r="AL644" s="28">
        <f t="shared" si="78"/>
        <v>33.751199999999997</v>
      </c>
      <c r="AM644" s="28">
        <f t="shared" si="79"/>
        <v>33.376199999999997</v>
      </c>
      <c r="AN644" s="28">
        <f t="array" ref="AN644">ROUND(INDEX(공차방식!H$6:L$29,MATCH(AE644,공차방식!B$6:B$29,0),MATCH(VALUE(LEFT(AG644,1)),공차방식!H$5:L$5,0))/1000,4)</f>
        <v>0.375</v>
      </c>
      <c r="AO644" s="28">
        <v>34.582999999999998</v>
      </c>
      <c r="AQ644" s="39">
        <f ca="1">OFFSET(공차방식!R$5,COUNTIF(공차방식!R$6:R$50,"&lt;"&amp;AD644)+1,0)</f>
        <v>45</v>
      </c>
    </row>
    <row r="645" spans="2:43" ht="15" x14ac:dyDescent="0.3">
      <c r="B645" s="76" t="str">
        <f t="shared" si="72"/>
        <v>M8×1</v>
      </c>
      <c r="C645" s="77" t="s">
        <v>216</v>
      </c>
      <c r="D645" s="77" t="s">
        <v>157</v>
      </c>
      <c r="E645" s="74" t="s">
        <v>135</v>
      </c>
      <c r="F645" s="75">
        <v>8</v>
      </c>
      <c r="G645" s="75">
        <v>1</v>
      </c>
      <c r="H645" s="74" t="s">
        <v>134</v>
      </c>
      <c r="I645" s="87" t="s">
        <v>136</v>
      </c>
      <c r="J645" s="75" t="s">
        <v>314</v>
      </c>
      <c r="K645" s="58" t="s">
        <v>491</v>
      </c>
      <c r="L645" s="75">
        <v>8</v>
      </c>
      <c r="M645" s="75">
        <v>1</v>
      </c>
      <c r="N645" s="74">
        <v>60</v>
      </c>
      <c r="O645" s="101">
        <f t="array" ref="O645">IFERROR(INDEX($AD$11:$AO$1485,MATCH($B645&amp;$I645,$Z$11:$Z$1485&amp;$AG$11:$AG$1485,0),MATCH($C645,$AD$9:$AO$9,0)),"-")</f>
        <v>7.6719999999999997</v>
      </c>
      <c r="P645" s="75">
        <v>8</v>
      </c>
      <c r="Q645" s="75">
        <v>-8</v>
      </c>
      <c r="R645" s="101">
        <f t="array" aca="1" ref="R645" ca="1">IFERROR(INDEX($AD$11:$AO$1485,MATCH($B645&amp;$I645,$Z$11:$Z$1485&amp;$AG$11:$AG$1485,0),MATCH($D645,$AD$9:$AO$9,0)),"-")</f>
        <v>7.4684999999999997</v>
      </c>
      <c r="S645" s="75">
        <v>8</v>
      </c>
      <c r="T645" s="75">
        <v>0</v>
      </c>
      <c r="U645" s="75">
        <v>5</v>
      </c>
      <c r="V645" s="75">
        <v>16</v>
      </c>
      <c r="W645" s="50">
        <f t="shared" si="74"/>
        <v>16</v>
      </c>
      <c r="X645" s="50">
        <f t="shared" si="75"/>
        <v>8</v>
      </c>
      <c r="Z645" s="27" t="str">
        <f t="shared" si="73"/>
        <v>M36×3</v>
      </c>
      <c r="AA645" s="28" t="s">
        <v>135</v>
      </c>
      <c r="AB645" s="28"/>
      <c r="AC645" s="28"/>
      <c r="AD645" s="27">
        <v>36</v>
      </c>
      <c r="AE645" s="27">
        <v>3</v>
      </c>
      <c r="AF645" s="28">
        <v>60</v>
      </c>
      <c r="AG645" s="30" t="s">
        <v>210</v>
      </c>
      <c r="AH645" s="30">
        <f>INDEX(공차방식!$C$6:$D$29,MATCH(AE645,공차방식!$B$6:$B$29,0),MATCH(RIGHT(AG645,1),공차방식!$C$5:$D$5,0))/1000</f>
        <v>0</v>
      </c>
      <c r="AI645" s="28">
        <f t="shared" ca="1" si="76"/>
        <v>34.386400000000002</v>
      </c>
      <c r="AJ645" s="28">
        <f t="shared" si="77"/>
        <v>34.051400000000001</v>
      </c>
      <c r="AK645" s="28">
        <f t="array" aca="1" ref="AK645" ca="1">ROUND(INDEX(공차방식!T$6:X$50,MATCH(AQ645&amp;AE645,공차방식!R$6:R$50&amp;공차방식!S$6:S$50,0),MATCH(VALUE(LEFT(AG645,1)),공차방식!T$5:X$5,0))/1000,4)</f>
        <v>0.33500000000000002</v>
      </c>
      <c r="AL645" s="28">
        <f t="shared" si="78"/>
        <v>33.382399999999997</v>
      </c>
      <c r="AM645" s="28">
        <f t="shared" si="79"/>
        <v>32.752400000000002</v>
      </c>
      <c r="AN645" s="28">
        <f t="array" ref="AN645">ROUND(INDEX(공차방식!H$6:L$29,MATCH(AE645,공차방식!B$6:B$29,0),MATCH(VALUE(LEFT(AG645,1)),공차방식!H$5:L$5,0))/1000,4)</f>
        <v>0.63</v>
      </c>
      <c r="AO645" s="28">
        <v>34.994999999999997</v>
      </c>
      <c r="AQ645" s="39">
        <f ca="1">OFFSET(공차방식!R$5,COUNTIF(공차방식!R$6:R$50,"&lt;"&amp;AD645)+1,0)</f>
        <v>45</v>
      </c>
    </row>
    <row r="646" spans="2:43" ht="15" x14ac:dyDescent="0.3">
      <c r="B646" s="76" t="str">
        <f t="shared" si="72"/>
        <v>M8×0.75</v>
      </c>
      <c r="C646" s="77" t="s">
        <v>216</v>
      </c>
      <c r="D646" s="77" t="s">
        <v>157</v>
      </c>
      <c r="E646" s="74" t="s">
        <v>135</v>
      </c>
      <c r="F646" s="75">
        <v>8</v>
      </c>
      <c r="G646" s="75">
        <v>0.75</v>
      </c>
      <c r="H646" s="74" t="s">
        <v>134</v>
      </c>
      <c r="I646" s="87" t="s">
        <v>136</v>
      </c>
      <c r="J646" s="75" t="s">
        <v>314</v>
      </c>
      <c r="K646" s="58" t="s">
        <v>491</v>
      </c>
      <c r="L646" s="75">
        <v>8</v>
      </c>
      <c r="M646" s="75">
        <v>0.75</v>
      </c>
      <c r="N646" s="74">
        <v>60</v>
      </c>
      <c r="O646" s="101">
        <f t="array" ref="O646">IFERROR(INDEX($AD$11:$AO$1485,MATCH($B646&amp;$I646,$Z$11:$Z$1485&amp;$AG$11:$AG$1485,0),MATCH($C646,$AD$9:$AO$9,0)),"-")</f>
        <v>7.7729999999999997</v>
      </c>
      <c r="P646" s="75">
        <v>8</v>
      </c>
      <c r="Q646" s="75">
        <v>-8</v>
      </c>
      <c r="R646" s="101">
        <f t="array" aca="1" ref="R646" ca="1">IFERROR(INDEX($AD$11:$AO$1485,MATCH($B646&amp;$I646,$Z$11:$Z$1485&amp;$AG$11:$AG$1485,0),MATCH($D646,$AD$9:$AO$9,0)),"-")</f>
        <v>7.6189</v>
      </c>
      <c r="S646" s="75">
        <v>8</v>
      </c>
      <c r="T646" s="75">
        <v>0</v>
      </c>
      <c r="U646" s="75">
        <v>5</v>
      </c>
      <c r="V646" s="75">
        <v>17</v>
      </c>
      <c r="W646" s="50">
        <f t="shared" ref="W646:W709" si="80">IF(P646="-","-",P646-Q646)</f>
        <v>16</v>
      </c>
      <c r="X646" s="50">
        <f t="shared" ref="X646:X709" si="81">S646-T646</f>
        <v>8</v>
      </c>
      <c r="Z646" s="27" t="str">
        <f t="shared" si="73"/>
        <v>M36×2</v>
      </c>
      <c r="AA646" s="28" t="s">
        <v>135</v>
      </c>
      <c r="AB646" s="28"/>
      <c r="AC646" s="28"/>
      <c r="AD646" s="27">
        <v>36</v>
      </c>
      <c r="AE646" s="27">
        <v>2</v>
      </c>
      <c r="AF646" s="28">
        <v>60</v>
      </c>
      <c r="AG646" s="30" t="s">
        <v>210</v>
      </c>
      <c r="AH646" s="30">
        <f>INDEX(공차방식!$C$6:$D$29,MATCH(AE646,공차방식!$B$6:$B$29,0),MATCH(RIGHT(AG646,1),공차방식!$C$5:$D$5,0))/1000</f>
        <v>0</v>
      </c>
      <c r="AI646" s="28">
        <f t="shared" ca="1" si="76"/>
        <v>34.981000000000002</v>
      </c>
      <c r="AJ646" s="28">
        <f t="shared" si="77"/>
        <v>34.701000000000001</v>
      </c>
      <c r="AK646" s="28">
        <f t="array" aca="1" ref="AK646" ca="1">ROUND(INDEX(공차방식!T$6:X$50,MATCH(AQ646&amp;AE646,공차방식!R$6:R$50&amp;공차방식!S$6:S$50,0),MATCH(VALUE(LEFT(AG646,1)),공차방식!T$5:X$5,0))/1000,4)</f>
        <v>0.28000000000000003</v>
      </c>
      <c r="AL646" s="28">
        <f t="shared" si="78"/>
        <v>34.309899999999999</v>
      </c>
      <c r="AM646" s="28">
        <f t="shared" si="79"/>
        <v>33.834899999999998</v>
      </c>
      <c r="AN646" s="28">
        <f t="array" ref="AN646">ROUND(INDEX(공차방식!H$6:L$29,MATCH(AE646,공차방식!B$6:B$29,0),MATCH(VALUE(LEFT(AG646,1)),공차방식!H$5:L$5,0))/1000,4)</f>
        <v>0.47499999999999998</v>
      </c>
      <c r="AO646" s="28">
        <v>35.387999999999998</v>
      </c>
      <c r="AQ646" s="39">
        <f ca="1">OFFSET(공차방식!R$5,COUNTIF(공차방식!R$6:R$50,"&lt;"&amp;AD646)+1,0)</f>
        <v>45</v>
      </c>
    </row>
    <row r="647" spans="2:43" ht="15" x14ac:dyDescent="0.3">
      <c r="B647" s="76" t="str">
        <f t="shared" si="72"/>
        <v>M9×1</v>
      </c>
      <c r="C647" s="77" t="s">
        <v>216</v>
      </c>
      <c r="D647" s="77" t="s">
        <v>157</v>
      </c>
      <c r="E647" s="74" t="s">
        <v>135</v>
      </c>
      <c r="F647" s="75">
        <v>9</v>
      </c>
      <c r="G647" s="75">
        <v>1</v>
      </c>
      <c r="H647" s="74" t="s">
        <v>134</v>
      </c>
      <c r="I647" s="87" t="s">
        <v>136</v>
      </c>
      <c r="J647" s="75" t="s">
        <v>314</v>
      </c>
      <c r="K647" s="58" t="s">
        <v>491</v>
      </c>
      <c r="L647" s="75">
        <v>9</v>
      </c>
      <c r="M647" s="75">
        <v>1</v>
      </c>
      <c r="N647" s="74">
        <v>60</v>
      </c>
      <c r="O647" s="101">
        <f t="array" ref="O647">IFERROR(INDEX($AD$11:$AO$1485,MATCH($B647&amp;$I647,$Z$11:$Z$1485&amp;$AG$11:$AG$1485,0),MATCH($C647,$AD$9:$AO$9,0)),"-")</f>
        <v>8.6720000000000006</v>
      </c>
      <c r="P647" s="75">
        <v>8</v>
      </c>
      <c r="Q647" s="75">
        <v>-8</v>
      </c>
      <c r="R647" s="101">
        <f t="array" aca="1" ref="R647" ca="1">IFERROR(INDEX($AD$11:$AO$1485,MATCH($B647&amp;$I647,$Z$11:$Z$1485&amp;$AG$11:$AG$1485,0),MATCH($D647,$AD$9:$AO$9,0)),"-")</f>
        <v>8.4685000000000006</v>
      </c>
      <c r="S647" s="75">
        <v>8</v>
      </c>
      <c r="T647" s="75">
        <v>0</v>
      </c>
      <c r="U647" s="75">
        <v>5</v>
      </c>
      <c r="V647" s="75">
        <v>16</v>
      </c>
      <c r="W647" s="50">
        <f t="shared" si="80"/>
        <v>16</v>
      </c>
      <c r="X647" s="50">
        <f t="shared" si="81"/>
        <v>8</v>
      </c>
      <c r="Z647" s="27" t="str">
        <f t="shared" si="73"/>
        <v>M36×1.5</v>
      </c>
      <c r="AA647" s="28" t="s">
        <v>135</v>
      </c>
      <c r="AB647" s="28"/>
      <c r="AC647" s="28"/>
      <c r="AD647" s="27">
        <v>36</v>
      </c>
      <c r="AE647" s="27">
        <v>1.5</v>
      </c>
      <c r="AF647" s="28">
        <v>60</v>
      </c>
      <c r="AG647" s="30" t="s">
        <v>210</v>
      </c>
      <c r="AH647" s="30">
        <f>INDEX(공차방식!$C$6:$D$29,MATCH(AE647,공차방식!$B$6:$B$29,0),MATCH(RIGHT(AG647,1),공차방식!$C$5:$D$5,0))/1000</f>
        <v>0</v>
      </c>
      <c r="AI647" s="28">
        <f t="shared" ca="1" si="76"/>
        <v>35.275700000000001</v>
      </c>
      <c r="AJ647" s="28">
        <f t="shared" si="77"/>
        <v>35.025700000000001</v>
      </c>
      <c r="AK647" s="28">
        <f t="array" aca="1" ref="AK647" ca="1">ROUND(INDEX(공차방식!T$6:X$50,MATCH(AQ647&amp;AE647,공차방식!R$6:R$50&amp;공차방식!S$6:S$50,0),MATCH(VALUE(LEFT(AG647,1)),공차방식!T$5:X$5,0))/1000,4)</f>
        <v>0.25</v>
      </c>
      <c r="AL647" s="28">
        <f t="shared" si="78"/>
        <v>34.751199999999997</v>
      </c>
      <c r="AM647" s="28">
        <f t="shared" si="79"/>
        <v>34.376199999999997</v>
      </c>
      <c r="AN647" s="28">
        <f t="array" ref="AN647">ROUND(INDEX(공차방식!H$6:L$29,MATCH(AE647,공차방식!B$6:B$29,0),MATCH(VALUE(LEFT(AG647,1)),공차방식!H$5:L$5,0))/1000,4)</f>
        <v>0.375</v>
      </c>
      <c r="AO647" s="28">
        <v>35.582999999999998</v>
      </c>
      <c r="AQ647" s="39">
        <f ca="1">OFFSET(공차방식!R$5,COUNTIF(공차방식!R$6:R$50,"&lt;"&amp;AD647)+1,0)</f>
        <v>45</v>
      </c>
    </row>
    <row r="648" spans="2:43" ht="15" x14ac:dyDescent="0.3">
      <c r="B648" s="76" t="str">
        <f t="shared" si="72"/>
        <v>M9×0.75</v>
      </c>
      <c r="C648" s="77" t="s">
        <v>216</v>
      </c>
      <c r="D648" s="77" t="s">
        <v>157</v>
      </c>
      <c r="E648" s="74" t="s">
        <v>135</v>
      </c>
      <c r="F648" s="75">
        <v>9</v>
      </c>
      <c r="G648" s="75">
        <v>0.75</v>
      </c>
      <c r="H648" s="74" t="s">
        <v>134</v>
      </c>
      <c r="I648" s="87" t="s">
        <v>136</v>
      </c>
      <c r="J648" s="75" t="s">
        <v>314</v>
      </c>
      <c r="K648" s="58" t="s">
        <v>491</v>
      </c>
      <c r="L648" s="75">
        <v>9</v>
      </c>
      <c r="M648" s="75">
        <v>0.75</v>
      </c>
      <c r="N648" s="74">
        <v>60</v>
      </c>
      <c r="O648" s="101">
        <f t="array" ref="O648">IFERROR(INDEX($AD$11:$AO$1485,MATCH($B648&amp;$I648,$Z$11:$Z$1485&amp;$AG$11:$AG$1485,0),MATCH($C648,$AD$9:$AO$9,0)),"-")</f>
        <v>8.7729999999999997</v>
      </c>
      <c r="P648" s="75">
        <v>8</v>
      </c>
      <c r="Q648" s="75">
        <v>-8</v>
      </c>
      <c r="R648" s="101">
        <f t="array" aca="1" ref="R648" ca="1">IFERROR(INDEX($AD$11:$AO$1485,MATCH($B648&amp;$I648,$Z$11:$Z$1485&amp;$AG$11:$AG$1485,0),MATCH($D648,$AD$9:$AO$9,0)),"-")</f>
        <v>8.6189</v>
      </c>
      <c r="S648" s="75">
        <v>8</v>
      </c>
      <c r="T648" s="75">
        <v>0</v>
      </c>
      <c r="U648" s="75">
        <v>5</v>
      </c>
      <c r="V648" s="75">
        <v>17</v>
      </c>
      <c r="W648" s="50">
        <f t="shared" si="80"/>
        <v>16</v>
      </c>
      <c r="X648" s="50">
        <f t="shared" si="81"/>
        <v>8</v>
      </c>
      <c r="Z648" s="27" t="str">
        <f t="shared" si="73"/>
        <v>M38×1.5</v>
      </c>
      <c r="AA648" s="28" t="s">
        <v>135</v>
      </c>
      <c r="AB648" s="28"/>
      <c r="AC648" s="28"/>
      <c r="AD648" s="27">
        <v>38</v>
      </c>
      <c r="AE648" s="27">
        <v>1.5</v>
      </c>
      <c r="AF648" s="28">
        <v>60</v>
      </c>
      <c r="AG648" s="30" t="s">
        <v>210</v>
      </c>
      <c r="AH648" s="30">
        <f>INDEX(공차방식!$C$6:$D$29,MATCH(AE648,공차방식!$B$6:$B$29,0),MATCH(RIGHT(AG648,1),공차방식!$C$5:$D$5,0))/1000</f>
        <v>0</v>
      </c>
      <c r="AI648" s="28">
        <f t="shared" ca="1" si="76"/>
        <v>37.275700000000001</v>
      </c>
      <c r="AJ648" s="28">
        <f t="shared" si="77"/>
        <v>37.025700000000001</v>
      </c>
      <c r="AK648" s="28">
        <f t="array" aca="1" ref="AK648" ca="1">ROUND(INDEX(공차방식!T$6:X$50,MATCH(AQ648&amp;AE648,공차방식!R$6:R$50&amp;공차방식!S$6:S$50,0),MATCH(VALUE(LEFT(AG648,1)),공차방식!T$5:X$5,0))/1000,4)</f>
        <v>0.25</v>
      </c>
      <c r="AL648" s="28">
        <f t="shared" si="78"/>
        <v>36.751199999999997</v>
      </c>
      <c r="AM648" s="28">
        <f t="shared" si="79"/>
        <v>36.376199999999997</v>
      </c>
      <c r="AN648" s="28">
        <f t="array" ref="AN648">ROUND(INDEX(공차방식!H$6:L$29,MATCH(AE648,공차방식!B$6:B$29,0),MATCH(VALUE(LEFT(AG648,1)),공차방식!H$5:L$5,0))/1000,4)</f>
        <v>0.375</v>
      </c>
      <c r="AO648" s="28">
        <v>37.582999999999998</v>
      </c>
      <c r="AQ648" s="39">
        <f ca="1">OFFSET(공차방식!R$5,COUNTIF(공차방식!R$6:R$50,"&lt;"&amp;AD648)+1,0)</f>
        <v>45</v>
      </c>
    </row>
    <row r="649" spans="2:43" ht="15" x14ac:dyDescent="0.3">
      <c r="B649" s="76" t="str">
        <f t="shared" si="72"/>
        <v>M10×1.25</v>
      </c>
      <c r="C649" s="77" t="s">
        <v>216</v>
      </c>
      <c r="D649" s="77" t="s">
        <v>157</v>
      </c>
      <c r="E649" s="74" t="s">
        <v>135</v>
      </c>
      <c r="F649" s="75">
        <v>10</v>
      </c>
      <c r="G649" s="75">
        <v>1.25</v>
      </c>
      <c r="H649" s="74" t="s">
        <v>134</v>
      </c>
      <c r="I649" s="87" t="s">
        <v>136</v>
      </c>
      <c r="J649" s="75" t="s">
        <v>314</v>
      </c>
      <c r="K649" s="58" t="s">
        <v>491</v>
      </c>
      <c r="L649" s="75">
        <v>10</v>
      </c>
      <c r="M649" s="75">
        <v>1.25</v>
      </c>
      <c r="N649" s="74">
        <v>60</v>
      </c>
      <c r="O649" s="101">
        <f t="array" ref="O649">IFERROR(INDEX($AD$11:$AO$1485,MATCH($B649&amp;$I649,$Z$11:$Z$1485&amp;$AG$11:$AG$1485,0),MATCH($C649,$AD$9:$AO$9,0)),"-")</f>
        <v>9.5670000000000002</v>
      </c>
      <c r="P649" s="75">
        <v>8</v>
      </c>
      <c r="Q649" s="75">
        <v>-8</v>
      </c>
      <c r="R649" s="101">
        <f t="array" aca="1" ref="R649" ca="1">IFERROR(INDEX($AD$11:$AO$1485,MATCH($B649&amp;$I649,$Z$11:$Z$1485&amp;$AG$11:$AG$1485,0),MATCH($D649,$AD$9:$AO$9,0)),"-")</f>
        <v>9.3131000000000004</v>
      </c>
      <c r="S649" s="75">
        <v>8</v>
      </c>
      <c r="T649" s="75">
        <v>0</v>
      </c>
      <c r="U649" s="75">
        <v>5</v>
      </c>
      <c r="V649" s="75">
        <v>16</v>
      </c>
      <c r="W649" s="50">
        <f t="shared" si="80"/>
        <v>16</v>
      </c>
      <c r="X649" s="50">
        <f t="shared" si="81"/>
        <v>8</v>
      </c>
      <c r="Z649" s="27" t="str">
        <f t="shared" si="73"/>
        <v>M39×3</v>
      </c>
      <c r="AA649" s="28" t="s">
        <v>135</v>
      </c>
      <c r="AB649" s="28"/>
      <c r="AC649" s="28"/>
      <c r="AD649" s="27">
        <v>39</v>
      </c>
      <c r="AE649" s="27">
        <v>3</v>
      </c>
      <c r="AF649" s="28">
        <v>60</v>
      </c>
      <c r="AG649" s="30" t="s">
        <v>210</v>
      </c>
      <c r="AH649" s="30">
        <f>INDEX(공차방식!$C$6:$D$29,MATCH(AE649,공차방식!$B$6:$B$29,0),MATCH(RIGHT(AG649,1),공차방식!$C$5:$D$5,0))/1000</f>
        <v>0</v>
      </c>
      <c r="AI649" s="28">
        <f t="shared" ca="1" si="76"/>
        <v>37.386400000000002</v>
      </c>
      <c r="AJ649" s="28">
        <f t="shared" si="77"/>
        <v>37.051400000000001</v>
      </c>
      <c r="AK649" s="28">
        <f t="array" aca="1" ref="AK649" ca="1">ROUND(INDEX(공차방식!T$6:X$50,MATCH(AQ649&amp;AE649,공차방식!R$6:R$50&amp;공차방식!S$6:S$50,0),MATCH(VALUE(LEFT(AG649,1)),공차방식!T$5:X$5,0))/1000,4)</f>
        <v>0.33500000000000002</v>
      </c>
      <c r="AL649" s="28">
        <f t="shared" si="78"/>
        <v>36.382399999999997</v>
      </c>
      <c r="AM649" s="28">
        <f t="shared" si="79"/>
        <v>35.752400000000002</v>
      </c>
      <c r="AN649" s="28">
        <f t="array" ref="AN649">ROUND(INDEX(공차방식!H$6:L$29,MATCH(AE649,공차방식!B$6:B$29,0),MATCH(VALUE(LEFT(AG649,1)),공차방식!H$5:L$5,0))/1000,4)</f>
        <v>0.63</v>
      </c>
      <c r="AO649" s="28">
        <v>37.994999999999997</v>
      </c>
      <c r="AQ649" s="39">
        <f ca="1">OFFSET(공차방식!R$5,COUNTIF(공차방식!R$6:R$50,"&lt;"&amp;AD649)+1,0)</f>
        <v>45</v>
      </c>
    </row>
    <row r="650" spans="2:43" ht="15" x14ac:dyDescent="0.3">
      <c r="B650" s="76" t="str">
        <f t="shared" si="72"/>
        <v>M10×1</v>
      </c>
      <c r="C650" s="77" t="s">
        <v>216</v>
      </c>
      <c r="D650" s="77" t="s">
        <v>157</v>
      </c>
      <c r="E650" s="74" t="s">
        <v>135</v>
      </c>
      <c r="F650" s="75">
        <v>10</v>
      </c>
      <c r="G650" s="75">
        <v>1</v>
      </c>
      <c r="H650" s="74" t="s">
        <v>134</v>
      </c>
      <c r="I650" s="87" t="s">
        <v>136</v>
      </c>
      <c r="J650" s="75" t="s">
        <v>314</v>
      </c>
      <c r="K650" s="58" t="s">
        <v>491</v>
      </c>
      <c r="L650" s="75">
        <v>10</v>
      </c>
      <c r="M650" s="75">
        <v>1</v>
      </c>
      <c r="N650" s="74">
        <v>60</v>
      </c>
      <c r="O650" s="101">
        <f t="array" ref="O650">IFERROR(INDEX($AD$11:$AO$1485,MATCH($B650&amp;$I650,$Z$11:$Z$1485&amp;$AG$11:$AG$1485,0),MATCH($C650,$AD$9:$AO$9,0)),"-")</f>
        <v>9.6720000000000006</v>
      </c>
      <c r="P650" s="75">
        <v>8</v>
      </c>
      <c r="Q650" s="75">
        <v>-8</v>
      </c>
      <c r="R650" s="101">
        <f t="array" aca="1" ref="R650" ca="1">IFERROR(INDEX($AD$11:$AO$1485,MATCH($B650&amp;$I650,$Z$11:$Z$1485&amp;$AG$11:$AG$1485,0),MATCH($D650,$AD$9:$AO$9,0)),"-")</f>
        <v>9.4685000000000006</v>
      </c>
      <c r="S650" s="75">
        <v>8</v>
      </c>
      <c r="T650" s="75">
        <v>0</v>
      </c>
      <c r="U650" s="75">
        <v>5</v>
      </c>
      <c r="V650" s="75">
        <v>16</v>
      </c>
      <c r="W650" s="50">
        <f t="shared" si="80"/>
        <v>16</v>
      </c>
      <c r="X650" s="50">
        <f t="shared" si="81"/>
        <v>8</v>
      </c>
      <c r="Z650" s="27" t="str">
        <f t="shared" si="73"/>
        <v>M39×2</v>
      </c>
      <c r="AA650" s="28" t="s">
        <v>135</v>
      </c>
      <c r="AB650" s="28"/>
      <c r="AC650" s="28"/>
      <c r="AD650" s="27">
        <v>39</v>
      </c>
      <c r="AE650" s="27">
        <v>2</v>
      </c>
      <c r="AF650" s="28">
        <v>60</v>
      </c>
      <c r="AG650" s="30" t="s">
        <v>210</v>
      </c>
      <c r="AH650" s="30">
        <f>INDEX(공차방식!$C$6:$D$29,MATCH(AE650,공차방식!$B$6:$B$29,0),MATCH(RIGHT(AG650,1),공차방식!$C$5:$D$5,0))/1000</f>
        <v>0</v>
      </c>
      <c r="AI650" s="28">
        <f t="shared" ca="1" si="76"/>
        <v>37.981000000000002</v>
      </c>
      <c r="AJ650" s="28">
        <f t="shared" si="77"/>
        <v>37.701000000000001</v>
      </c>
      <c r="AK650" s="28">
        <f t="array" aca="1" ref="AK650" ca="1">ROUND(INDEX(공차방식!T$6:X$50,MATCH(AQ650&amp;AE650,공차방식!R$6:R$50&amp;공차방식!S$6:S$50,0),MATCH(VALUE(LEFT(AG650,1)),공차방식!T$5:X$5,0))/1000,4)</f>
        <v>0.28000000000000003</v>
      </c>
      <c r="AL650" s="28">
        <f t="shared" si="78"/>
        <v>37.309899999999999</v>
      </c>
      <c r="AM650" s="28">
        <f t="shared" si="79"/>
        <v>36.834899999999998</v>
      </c>
      <c r="AN650" s="28">
        <f t="array" ref="AN650">ROUND(INDEX(공차방식!H$6:L$29,MATCH(AE650,공차방식!B$6:B$29,0),MATCH(VALUE(LEFT(AG650,1)),공차방식!H$5:L$5,0))/1000,4)</f>
        <v>0.47499999999999998</v>
      </c>
      <c r="AO650" s="28">
        <v>38.387999999999998</v>
      </c>
      <c r="AQ650" s="39">
        <f ca="1">OFFSET(공차방식!R$5,COUNTIF(공차방식!R$6:R$50,"&lt;"&amp;AD650)+1,0)</f>
        <v>45</v>
      </c>
    </row>
    <row r="651" spans="2:43" ht="15" x14ac:dyDescent="0.3">
      <c r="B651" s="76" t="str">
        <f t="shared" ref="B651:B714" si="82">CONCATENATE(E651,L651,"×",G651)</f>
        <v>M10×0.75</v>
      </c>
      <c r="C651" s="77" t="s">
        <v>216</v>
      </c>
      <c r="D651" s="77" t="s">
        <v>157</v>
      </c>
      <c r="E651" s="74" t="s">
        <v>135</v>
      </c>
      <c r="F651" s="75">
        <v>10</v>
      </c>
      <c r="G651" s="75">
        <v>0.75</v>
      </c>
      <c r="H651" s="74" t="s">
        <v>134</v>
      </c>
      <c r="I651" s="87" t="s">
        <v>136</v>
      </c>
      <c r="J651" s="75" t="s">
        <v>314</v>
      </c>
      <c r="K651" s="58" t="s">
        <v>491</v>
      </c>
      <c r="L651" s="75">
        <v>10</v>
      </c>
      <c r="M651" s="75">
        <v>0.75</v>
      </c>
      <c r="N651" s="74">
        <v>60</v>
      </c>
      <c r="O651" s="101">
        <f t="array" ref="O651">IFERROR(INDEX($AD$11:$AO$1485,MATCH($B651&amp;$I651,$Z$11:$Z$1485&amp;$AG$11:$AG$1485,0),MATCH($C651,$AD$9:$AO$9,0)),"-")</f>
        <v>9.7729999999999997</v>
      </c>
      <c r="P651" s="75">
        <v>8</v>
      </c>
      <c r="Q651" s="75">
        <v>-8</v>
      </c>
      <c r="R651" s="101">
        <f t="array" aca="1" ref="R651" ca="1">IFERROR(INDEX($AD$11:$AO$1485,MATCH($B651&amp;$I651,$Z$11:$Z$1485&amp;$AG$11:$AG$1485,0),MATCH($D651,$AD$9:$AO$9,0)),"-")</f>
        <v>9.6189</v>
      </c>
      <c r="S651" s="75">
        <v>8</v>
      </c>
      <c r="T651" s="75">
        <v>0</v>
      </c>
      <c r="U651" s="75">
        <v>5</v>
      </c>
      <c r="V651" s="75">
        <v>17</v>
      </c>
      <c r="W651" s="50">
        <f t="shared" si="80"/>
        <v>16</v>
      </c>
      <c r="X651" s="50">
        <f t="shared" si="81"/>
        <v>8</v>
      </c>
      <c r="Z651" s="27" t="str">
        <f t="shared" ref="Z651:Z714" si="83">CONCATENATE(AA651,AD651,"×",AE651)</f>
        <v>M39×1.5</v>
      </c>
      <c r="AA651" s="28" t="s">
        <v>135</v>
      </c>
      <c r="AB651" s="28"/>
      <c r="AC651" s="28"/>
      <c r="AD651" s="27">
        <v>39</v>
      </c>
      <c r="AE651" s="27">
        <v>1.5</v>
      </c>
      <c r="AF651" s="28">
        <v>60</v>
      </c>
      <c r="AG651" s="30" t="s">
        <v>210</v>
      </c>
      <c r="AH651" s="30">
        <f>INDEX(공차방식!$C$6:$D$29,MATCH(AE651,공차방식!$B$6:$B$29,0),MATCH(RIGHT(AG651,1),공차방식!$C$5:$D$5,0))/1000</f>
        <v>0</v>
      </c>
      <c r="AI651" s="28">
        <f t="shared" ca="1" si="76"/>
        <v>38.275700000000001</v>
      </c>
      <c r="AJ651" s="28">
        <f t="shared" si="77"/>
        <v>38.025700000000001</v>
      </c>
      <c r="AK651" s="28">
        <f t="array" aca="1" ref="AK651" ca="1">ROUND(INDEX(공차방식!T$6:X$50,MATCH(AQ651&amp;AE651,공차방식!R$6:R$50&amp;공차방식!S$6:S$50,0),MATCH(VALUE(LEFT(AG651,1)),공차방식!T$5:X$5,0))/1000,4)</f>
        <v>0.25</v>
      </c>
      <c r="AL651" s="28">
        <f t="shared" si="78"/>
        <v>37.751199999999997</v>
      </c>
      <c r="AM651" s="28">
        <f t="shared" si="79"/>
        <v>37.376199999999997</v>
      </c>
      <c r="AN651" s="28">
        <f t="array" ref="AN651">ROUND(INDEX(공차방식!H$6:L$29,MATCH(AE651,공차방식!B$6:B$29,0),MATCH(VALUE(LEFT(AG651,1)),공차방식!H$5:L$5,0))/1000,4)</f>
        <v>0.375</v>
      </c>
      <c r="AO651" s="28">
        <v>38.582999999999998</v>
      </c>
      <c r="AQ651" s="39">
        <f ca="1">OFFSET(공차방식!R$5,COUNTIF(공차방식!R$6:R$50,"&lt;"&amp;AD651)+1,0)</f>
        <v>45</v>
      </c>
    </row>
    <row r="652" spans="2:43" ht="15" x14ac:dyDescent="0.3">
      <c r="B652" s="76" t="str">
        <f t="shared" si="82"/>
        <v>M11×1</v>
      </c>
      <c r="C652" s="77" t="s">
        <v>216</v>
      </c>
      <c r="D652" s="77" t="s">
        <v>157</v>
      </c>
      <c r="E652" s="74" t="s">
        <v>135</v>
      </c>
      <c r="F652" s="75">
        <v>11</v>
      </c>
      <c r="G652" s="75">
        <v>1</v>
      </c>
      <c r="H652" s="74" t="s">
        <v>134</v>
      </c>
      <c r="I652" s="87" t="s">
        <v>136</v>
      </c>
      <c r="J652" s="75" t="s">
        <v>314</v>
      </c>
      <c r="K652" s="58" t="s">
        <v>491</v>
      </c>
      <c r="L652" s="75">
        <v>11</v>
      </c>
      <c r="M652" s="75">
        <v>1</v>
      </c>
      <c r="N652" s="74">
        <v>60</v>
      </c>
      <c r="O652" s="101">
        <f t="array" ref="O652">IFERROR(INDEX($AD$11:$AO$1485,MATCH($B652&amp;$I652,$Z$11:$Z$1485&amp;$AG$11:$AG$1485,0),MATCH($C652,$AD$9:$AO$9,0)),"-")</f>
        <v>10.672000000000001</v>
      </c>
      <c r="P652" s="75">
        <v>8</v>
      </c>
      <c r="Q652" s="75">
        <v>-8</v>
      </c>
      <c r="R652" s="101">
        <f t="array" aca="1" ref="R652" ca="1">IFERROR(INDEX($AD$11:$AO$1485,MATCH($B652&amp;$I652,$Z$11:$Z$1485&amp;$AG$11:$AG$1485,0),MATCH($D652,$AD$9:$AO$9,0)),"-")</f>
        <v>10.468500000000001</v>
      </c>
      <c r="S652" s="75">
        <v>8</v>
      </c>
      <c r="T652" s="75">
        <v>0</v>
      </c>
      <c r="U652" s="75">
        <v>5</v>
      </c>
      <c r="V652" s="75">
        <v>16</v>
      </c>
      <c r="W652" s="50">
        <f t="shared" si="80"/>
        <v>16</v>
      </c>
      <c r="X652" s="50">
        <f t="shared" si="81"/>
        <v>8</v>
      </c>
      <c r="Z652" s="27" t="str">
        <f t="shared" si="83"/>
        <v>M40×3</v>
      </c>
      <c r="AA652" s="28" t="s">
        <v>135</v>
      </c>
      <c r="AB652" s="28"/>
      <c r="AC652" s="28"/>
      <c r="AD652" s="27">
        <v>40</v>
      </c>
      <c r="AE652" s="27">
        <v>3</v>
      </c>
      <c r="AF652" s="28">
        <v>60</v>
      </c>
      <c r="AG652" s="30" t="s">
        <v>210</v>
      </c>
      <c r="AH652" s="30">
        <f>INDEX(공차방식!$C$6:$D$29,MATCH(AE652,공차방식!$B$6:$B$29,0),MATCH(RIGHT(AG652,1),공차방식!$C$5:$D$5,0))/1000</f>
        <v>0</v>
      </c>
      <c r="AI652" s="28">
        <f t="shared" ref="AI652:AI715" ca="1" si="84">ROUND(AJ652+AK652,4)</f>
        <v>38.386400000000002</v>
      </c>
      <c r="AJ652" s="28">
        <f t="shared" ref="AJ652:AJ715" si="85">ROUND(AD652-0.649519*AE652,4)</f>
        <v>38.051400000000001</v>
      </c>
      <c r="AK652" s="28">
        <f t="array" aca="1" ref="AK652" ca="1">ROUND(INDEX(공차방식!T$6:X$50,MATCH(AQ652&amp;AE652,공차방식!R$6:R$50&amp;공차방식!S$6:S$50,0),MATCH(VALUE(LEFT(AG652,1)),공차방식!T$5:X$5,0))/1000,4)</f>
        <v>0.33500000000000002</v>
      </c>
      <c r="AL652" s="28">
        <f t="shared" ref="AL652:AL715" si="86">ROUND(AM652+AN652,4)</f>
        <v>37.382399999999997</v>
      </c>
      <c r="AM652" s="28">
        <f t="shared" ref="AM652:AM715" si="87">ROUND(AD652-1.082532*AE652,4)</f>
        <v>36.752400000000002</v>
      </c>
      <c r="AN652" s="28">
        <f t="array" ref="AN652">ROUND(INDEX(공차방식!H$6:L$29,MATCH(AE652,공차방식!B$6:B$29,0),MATCH(VALUE(LEFT(AG652,1)),공차방식!H$5:L$5,0))/1000,4)</f>
        <v>0.63</v>
      </c>
      <c r="AO652" s="28">
        <v>38.994999999999997</v>
      </c>
      <c r="AQ652" s="39">
        <f ca="1">OFFSET(공차방식!R$5,COUNTIF(공차방식!R$6:R$50,"&lt;"&amp;AD652)+1,0)</f>
        <v>45</v>
      </c>
    </row>
    <row r="653" spans="2:43" ht="15" x14ac:dyDescent="0.3">
      <c r="B653" s="76" t="str">
        <f t="shared" si="82"/>
        <v>M11×0.75</v>
      </c>
      <c r="C653" s="77" t="s">
        <v>216</v>
      </c>
      <c r="D653" s="77" t="s">
        <v>157</v>
      </c>
      <c r="E653" s="74" t="s">
        <v>135</v>
      </c>
      <c r="F653" s="75">
        <v>11</v>
      </c>
      <c r="G653" s="75">
        <v>0.75</v>
      </c>
      <c r="H653" s="74" t="s">
        <v>134</v>
      </c>
      <c r="I653" s="87" t="s">
        <v>136</v>
      </c>
      <c r="J653" s="75" t="s">
        <v>314</v>
      </c>
      <c r="K653" s="58" t="s">
        <v>491</v>
      </c>
      <c r="L653" s="75">
        <v>11</v>
      </c>
      <c r="M653" s="75">
        <v>0.75</v>
      </c>
      <c r="N653" s="74">
        <v>60</v>
      </c>
      <c r="O653" s="101">
        <f t="array" ref="O653">IFERROR(INDEX($AD$11:$AO$1485,MATCH($B653&amp;$I653,$Z$11:$Z$1485&amp;$AG$11:$AG$1485,0),MATCH($C653,$AD$9:$AO$9,0)),"-")</f>
        <v>10.773</v>
      </c>
      <c r="P653" s="75">
        <v>8</v>
      </c>
      <c r="Q653" s="75">
        <v>-8</v>
      </c>
      <c r="R653" s="101">
        <f t="array" aca="1" ref="R653" ca="1">IFERROR(INDEX($AD$11:$AO$1485,MATCH($B653&amp;$I653,$Z$11:$Z$1485&amp;$AG$11:$AG$1485,0),MATCH($D653,$AD$9:$AO$9,0)),"-")</f>
        <v>10.6189</v>
      </c>
      <c r="S653" s="75">
        <v>8</v>
      </c>
      <c r="T653" s="75">
        <v>0</v>
      </c>
      <c r="U653" s="75">
        <v>5</v>
      </c>
      <c r="V653" s="75">
        <v>17</v>
      </c>
      <c r="W653" s="50">
        <f t="shared" si="80"/>
        <v>16</v>
      </c>
      <c r="X653" s="50">
        <f t="shared" si="81"/>
        <v>8</v>
      </c>
      <c r="Z653" s="27" t="str">
        <f t="shared" si="83"/>
        <v>M40×2</v>
      </c>
      <c r="AA653" s="28" t="s">
        <v>135</v>
      </c>
      <c r="AB653" s="28"/>
      <c r="AC653" s="28"/>
      <c r="AD653" s="27">
        <v>40</v>
      </c>
      <c r="AE653" s="27">
        <v>2</v>
      </c>
      <c r="AF653" s="28">
        <v>60</v>
      </c>
      <c r="AG653" s="30" t="s">
        <v>210</v>
      </c>
      <c r="AH653" s="30">
        <f>INDEX(공차방식!$C$6:$D$29,MATCH(AE653,공차방식!$B$6:$B$29,0),MATCH(RIGHT(AG653,1),공차방식!$C$5:$D$5,0))/1000</f>
        <v>0</v>
      </c>
      <c r="AI653" s="28">
        <f t="shared" ca="1" si="84"/>
        <v>38.981000000000002</v>
      </c>
      <c r="AJ653" s="28">
        <f t="shared" si="85"/>
        <v>38.701000000000001</v>
      </c>
      <c r="AK653" s="28">
        <f t="array" aca="1" ref="AK653" ca="1">ROUND(INDEX(공차방식!T$6:X$50,MATCH(AQ653&amp;AE653,공차방식!R$6:R$50&amp;공차방식!S$6:S$50,0),MATCH(VALUE(LEFT(AG653,1)),공차방식!T$5:X$5,0))/1000,4)</f>
        <v>0.28000000000000003</v>
      </c>
      <c r="AL653" s="28">
        <f t="shared" si="86"/>
        <v>38.309899999999999</v>
      </c>
      <c r="AM653" s="28">
        <f t="shared" si="87"/>
        <v>37.834899999999998</v>
      </c>
      <c r="AN653" s="28">
        <f t="array" ref="AN653">ROUND(INDEX(공차방식!H$6:L$29,MATCH(AE653,공차방식!B$6:B$29,0),MATCH(VALUE(LEFT(AG653,1)),공차방식!H$5:L$5,0))/1000,4)</f>
        <v>0.47499999999999998</v>
      </c>
      <c r="AO653" s="28">
        <v>39.387999999999998</v>
      </c>
      <c r="AQ653" s="39">
        <f ca="1">OFFSET(공차방식!R$5,COUNTIF(공차방식!R$6:R$50,"&lt;"&amp;AD653)+1,0)</f>
        <v>45</v>
      </c>
    </row>
    <row r="654" spans="2:43" ht="15" x14ac:dyDescent="0.3">
      <c r="B654" s="76" t="str">
        <f t="shared" si="82"/>
        <v>M12×1.5</v>
      </c>
      <c r="C654" s="77" t="s">
        <v>216</v>
      </c>
      <c r="D654" s="77" t="s">
        <v>157</v>
      </c>
      <c r="E654" s="74" t="s">
        <v>135</v>
      </c>
      <c r="F654" s="75">
        <v>12</v>
      </c>
      <c r="G654" s="75">
        <v>1.5</v>
      </c>
      <c r="H654" s="74" t="s">
        <v>134</v>
      </c>
      <c r="I654" s="87" t="s">
        <v>136</v>
      </c>
      <c r="J654" s="75" t="s">
        <v>314</v>
      </c>
      <c r="K654" s="58" t="s">
        <v>491</v>
      </c>
      <c r="L654" s="75">
        <v>12</v>
      </c>
      <c r="M654" s="75">
        <v>1.5</v>
      </c>
      <c r="N654" s="74">
        <v>60</v>
      </c>
      <c r="O654" s="101">
        <f t="array" ref="O654">IFERROR(INDEX($AD$11:$AO$1485,MATCH($B654&amp;$I654,$Z$11:$Z$1485&amp;$AG$11:$AG$1485,0),MATCH($C654,$AD$9:$AO$9,0)),"-")</f>
        <v>11.481</v>
      </c>
      <c r="P654" s="75">
        <v>10</v>
      </c>
      <c r="Q654" s="75">
        <v>-10</v>
      </c>
      <c r="R654" s="101">
        <f t="array" aca="1" ref="R654" ca="1">IFERROR(INDEX($AD$11:$AO$1485,MATCH($B654&amp;$I654,$Z$11:$Z$1485&amp;$AG$11:$AG$1485,0),MATCH($D654,$AD$9:$AO$9,0)),"-")</f>
        <v>11.175700000000001</v>
      </c>
      <c r="S654" s="75">
        <v>10</v>
      </c>
      <c r="T654" s="75">
        <v>0</v>
      </c>
      <c r="U654" s="75">
        <v>5</v>
      </c>
      <c r="V654" s="75">
        <v>16</v>
      </c>
      <c r="W654" s="50">
        <f t="shared" si="80"/>
        <v>20</v>
      </c>
      <c r="X654" s="50">
        <f t="shared" si="81"/>
        <v>10</v>
      </c>
      <c r="Z654" s="27" t="str">
        <f t="shared" si="83"/>
        <v>M40×1.5</v>
      </c>
      <c r="AA654" s="28" t="s">
        <v>135</v>
      </c>
      <c r="AB654" s="28"/>
      <c r="AC654" s="28"/>
      <c r="AD654" s="27">
        <v>40</v>
      </c>
      <c r="AE654" s="27">
        <v>1.5</v>
      </c>
      <c r="AF654" s="28">
        <v>60</v>
      </c>
      <c r="AG654" s="30" t="s">
        <v>210</v>
      </c>
      <c r="AH654" s="30">
        <f>INDEX(공차방식!$C$6:$D$29,MATCH(AE654,공차방식!$B$6:$B$29,0),MATCH(RIGHT(AG654,1),공차방식!$C$5:$D$5,0))/1000</f>
        <v>0</v>
      </c>
      <c r="AI654" s="28">
        <f t="shared" ca="1" si="84"/>
        <v>39.275700000000001</v>
      </c>
      <c r="AJ654" s="28">
        <f t="shared" si="85"/>
        <v>39.025700000000001</v>
      </c>
      <c r="AK654" s="28">
        <f t="array" aca="1" ref="AK654" ca="1">ROUND(INDEX(공차방식!T$6:X$50,MATCH(AQ654&amp;AE654,공차방식!R$6:R$50&amp;공차방식!S$6:S$50,0),MATCH(VALUE(LEFT(AG654,1)),공차방식!T$5:X$5,0))/1000,4)</f>
        <v>0.25</v>
      </c>
      <c r="AL654" s="28">
        <f t="shared" si="86"/>
        <v>38.751199999999997</v>
      </c>
      <c r="AM654" s="28">
        <f t="shared" si="87"/>
        <v>38.376199999999997</v>
      </c>
      <c r="AN654" s="28">
        <f t="array" ref="AN654">ROUND(INDEX(공차방식!H$6:L$29,MATCH(AE654,공차방식!B$6:B$29,0),MATCH(VALUE(LEFT(AG654,1)),공차방식!H$5:L$5,0))/1000,4)</f>
        <v>0.375</v>
      </c>
      <c r="AO654" s="28">
        <v>39.582999999999998</v>
      </c>
      <c r="AQ654" s="39">
        <f ca="1">OFFSET(공차방식!R$5,COUNTIF(공차방식!R$6:R$50,"&lt;"&amp;AD654)+1,0)</f>
        <v>45</v>
      </c>
    </row>
    <row r="655" spans="2:43" ht="15" x14ac:dyDescent="0.3">
      <c r="B655" s="76" t="str">
        <f t="shared" si="82"/>
        <v>M12×1.25</v>
      </c>
      <c r="C655" s="77" t="s">
        <v>216</v>
      </c>
      <c r="D655" s="77" t="s">
        <v>157</v>
      </c>
      <c r="E655" s="74" t="s">
        <v>135</v>
      </c>
      <c r="F655" s="75">
        <v>12</v>
      </c>
      <c r="G655" s="75">
        <v>1.25</v>
      </c>
      <c r="H655" s="74" t="s">
        <v>134</v>
      </c>
      <c r="I655" s="87" t="s">
        <v>136</v>
      </c>
      <c r="J655" s="75" t="s">
        <v>314</v>
      </c>
      <c r="K655" s="58" t="s">
        <v>491</v>
      </c>
      <c r="L655" s="75">
        <v>12</v>
      </c>
      <c r="M655" s="75">
        <v>1.25</v>
      </c>
      <c r="N655" s="74">
        <v>60</v>
      </c>
      <c r="O655" s="101">
        <f t="array" ref="O655">IFERROR(INDEX($AD$11:$AO$1485,MATCH($B655&amp;$I655,$Z$11:$Z$1485&amp;$AG$11:$AG$1485,0),MATCH($C655,$AD$9:$AO$9,0)),"-")</f>
        <v>11.583</v>
      </c>
      <c r="P655" s="75">
        <v>10</v>
      </c>
      <c r="Q655" s="75">
        <v>-10</v>
      </c>
      <c r="R655" s="101">
        <f t="array" aca="1" ref="R655" ca="1">IFERROR(INDEX($AD$11:$AO$1485,MATCH($B655&amp;$I655,$Z$11:$Z$1485&amp;$AG$11:$AG$1485,0),MATCH($D655,$AD$9:$AO$9,0)),"-")</f>
        <v>11.328099999999999</v>
      </c>
      <c r="S655" s="75">
        <v>10</v>
      </c>
      <c r="T655" s="75">
        <v>0</v>
      </c>
      <c r="U655" s="75">
        <v>5</v>
      </c>
      <c r="V655" s="75">
        <v>16</v>
      </c>
      <c r="W655" s="50">
        <f t="shared" si="80"/>
        <v>20</v>
      </c>
      <c r="X655" s="50">
        <f t="shared" si="81"/>
        <v>10</v>
      </c>
      <c r="Z655" s="27" t="str">
        <f t="shared" si="83"/>
        <v>M42×4</v>
      </c>
      <c r="AA655" s="28" t="s">
        <v>135</v>
      </c>
      <c r="AB655" s="28"/>
      <c r="AC655" s="28"/>
      <c r="AD655" s="27">
        <v>42</v>
      </c>
      <c r="AE655" s="27">
        <v>4</v>
      </c>
      <c r="AF655" s="28">
        <v>60</v>
      </c>
      <c r="AG655" s="30" t="s">
        <v>210</v>
      </c>
      <c r="AH655" s="30">
        <f>INDEX(공차방식!$C$6:$D$29,MATCH(AE655,공차방식!$B$6:$B$29,0),MATCH(RIGHT(AG655,1),공차방식!$C$5:$D$5,0))/1000</f>
        <v>0</v>
      </c>
      <c r="AI655" s="28">
        <f t="shared" ca="1" si="84"/>
        <v>39.776899999999998</v>
      </c>
      <c r="AJ655" s="28">
        <f t="shared" si="85"/>
        <v>39.401899999999998</v>
      </c>
      <c r="AK655" s="28">
        <f t="array" aca="1" ref="AK655" ca="1">ROUND(INDEX(공차방식!T$6:X$50,MATCH(AQ655&amp;AE655,공차방식!R$6:R$50&amp;공차방식!S$6:S$50,0),MATCH(VALUE(LEFT(AG655,1)),공차방식!T$5:X$5,0))/1000,4)</f>
        <v>0.375</v>
      </c>
      <c r="AL655" s="28">
        <f t="shared" si="86"/>
        <v>38.419899999999998</v>
      </c>
      <c r="AM655" s="28">
        <f t="shared" si="87"/>
        <v>37.669899999999998</v>
      </c>
      <c r="AN655" s="28">
        <f t="array" ref="AN655">ROUND(INDEX(공차방식!H$6:L$29,MATCH(AE655,공차방식!B$6:B$29,0),MATCH(VALUE(LEFT(AG655,1)),공차방식!H$5:L$5,0))/1000,4)</f>
        <v>0.75</v>
      </c>
      <c r="AO655" s="28">
        <v>40.585999999999999</v>
      </c>
      <c r="AQ655" s="39">
        <f ca="1">OFFSET(공차방식!R$5,COUNTIF(공차방식!R$6:R$50,"&lt;"&amp;AD655)+1,0)</f>
        <v>45</v>
      </c>
    </row>
    <row r="656" spans="2:43" ht="15" x14ac:dyDescent="0.3">
      <c r="B656" s="76" t="str">
        <f t="shared" si="82"/>
        <v>M12×1</v>
      </c>
      <c r="C656" s="77" t="s">
        <v>216</v>
      </c>
      <c r="D656" s="77" t="s">
        <v>157</v>
      </c>
      <c r="E656" s="74" t="s">
        <v>135</v>
      </c>
      <c r="F656" s="75">
        <v>12</v>
      </c>
      <c r="G656" s="75">
        <v>1</v>
      </c>
      <c r="H656" s="74" t="s">
        <v>134</v>
      </c>
      <c r="I656" s="87" t="s">
        <v>136</v>
      </c>
      <c r="J656" s="75" t="s">
        <v>314</v>
      </c>
      <c r="K656" s="58" t="s">
        <v>491</v>
      </c>
      <c r="L656" s="75">
        <v>12</v>
      </c>
      <c r="M656" s="75">
        <v>1</v>
      </c>
      <c r="N656" s="74">
        <v>60</v>
      </c>
      <c r="O656" s="101">
        <f t="array" ref="O656">IFERROR(INDEX($AD$11:$AO$1485,MATCH($B656&amp;$I656,$Z$11:$Z$1485&amp;$AG$11:$AG$1485,0),MATCH($C656,$AD$9:$AO$9,0)),"-")</f>
        <v>11.679</v>
      </c>
      <c r="P656" s="75">
        <v>8</v>
      </c>
      <c r="Q656" s="75">
        <v>-8</v>
      </c>
      <c r="R656" s="101">
        <f t="array" aca="1" ref="R656" ca="1">IFERROR(INDEX($AD$11:$AO$1485,MATCH($B656&amp;$I656,$Z$11:$Z$1485&amp;$AG$11:$AG$1485,0),MATCH($D656,$AD$9:$AO$9,0)),"-")</f>
        <v>11.4755</v>
      </c>
      <c r="S656" s="75">
        <v>8</v>
      </c>
      <c r="T656" s="75">
        <v>0</v>
      </c>
      <c r="U656" s="75">
        <v>5</v>
      </c>
      <c r="V656" s="75">
        <v>16</v>
      </c>
      <c r="W656" s="50">
        <f t="shared" si="80"/>
        <v>16</v>
      </c>
      <c r="X656" s="50">
        <f t="shared" si="81"/>
        <v>8</v>
      </c>
      <c r="Z656" s="27" t="str">
        <f t="shared" si="83"/>
        <v>M42×3</v>
      </c>
      <c r="AA656" s="28" t="s">
        <v>135</v>
      </c>
      <c r="AB656" s="28"/>
      <c r="AC656" s="28"/>
      <c r="AD656" s="27">
        <v>42</v>
      </c>
      <c r="AE656" s="27">
        <v>3</v>
      </c>
      <c r="AF656" s="28">
        <v>60</v>
      </c>
      <c r="AG656" s="30" t="s">
        <v>210</v>
      </c>
      <c r="AH656" s="30">
        <f>INDEX(공차방식!$C$6:$D$29,MATCH(AE656,공차방식!$B$6:$B$29,0),MATCH(RIGHT(AG656,1),공차방식!$C$5:$D$5,0))/1000</f>
        <v>0</v>
      </c>
      <c r="AI656" s="28">
        <f t="shared" ca="1" si="84"/>
        <v>40.386400000000002</v>
      </c>
      <c r="AJ656" s="28">
        <f t="shared" si="85"/>
        <v>40.051400000000001</v>
      </c>
      <c r="AK656" s="28">
        <f t="array" aca="1" ref="AK656" ca="1">ROUND(INDEX(공차방식!T$6:X$50,MATCH(AQ656&amp;AE656,공차방식!R$6:R$50&amp;공차방식!S$6:S$50,0),MATCH(VALUE(LEFT(AG656,1)),공차방식!T$5:X$5,0))/1000,4)</f>
        <v>0.33500000000000002</v>
      </c>
      <c r="AL656" s="28">
        <f t="shared" si="86"/>
        <v>39.382399999999997</v>
      </c>
      <c r="AM656" s="28">
        <f t="shared" si="87"/>
        <v>38.752400000000002</v>
      </c>
      <c r="AN656" s="28">
        <f t="array" ref="AN656">ROUND(INDEX(공차방식!H$6:L$29,MATCH(AE656,공차방식!B$6:B$29,0),MATCH(VALUE(LEFT(AG656,1)),공차방식!H$5:L$5,0))/1000,4)</f>
        <v>0.63</v>
      </c>
      <c r="AO656" s="28">
        <v>40.994999999999997</v>
      </c>
      <c r="AQ656" s="39">
        <f ca="1">OFFSET(공차방식!R$5,COUNTIF(공차방식!R$6:R$50,"&lt;"&amp;AD656)+1,0)</f>
        <v>45</v>
      </c>
    </row>
    <row r="657" spans="2:43" ht="15" x14ac:dyDescent="0.3">
      <c r="B657" s="76" t="str">
        <f t="shared" si="82"/>
        <v>M14×1.5</v>
      </c>
      <c r="C657" s="77" t="s">
        <v>216</v>
      </c>
      <c r="D657" s="77" t="s">
        <v>157</v>
      </c>
      <c r="E657" s="74" t="s">
        <v>135</v>
      </c>
      <c r="F657" s="75">
        <v>14</v>
      </c>
      <c r="G657" s="75">
        <v>1.5</v>
      </c>
      <c r="H657" s="74" t="s">
        <v>134</v>
      </c>
      <c r="I657" s="87" t="s">
        <v>136</v>
      </c>
      <c r="J657" s="75" t="s">
        <v>314</v>
      </c>
      <c r="K657" s="58" t="s">
        <v>491</v>
      </c>
      <c r="L657" s="75">
        <v>14</v>
      </c>
      <c r="M657" s="75">
        <v>1.5</v>
      </c>
      <c r="N657" s="74">
        <v>60</v>
      </c>
      <c r="O657" s="101">
        <f t="array" ref="O657">IFERROR(INDEX($AD$11:$AO$1485,MATCH($B657&amp;$I657,$Z$11:$Z$1485&amp;$AG$11:$AG$1485,0),MATCH($C657,$AD$9:$AO$9,0)),"-")</f>
        <v>13.481</v>
      </c>
      <c r="P657" s="75">
        <v>10</v>
      </c>
      <c r="Q657" s="75">
        <v>-10</v>
      </c>
      <c r="R657" s="101">
        <f t="array" aca="1" ref="R657" ca="1">IFERROR(INDEX($AD$11:$AO$1485,MATCH($B657&amp;$I657,$Z$11:$Z$1485&amp;$AG$11:$AG$1485,0),MATCH($D657,$AD$9:$AO$9,0)),"-")</f>
        <v>13.175700000000001</v>
      </c>
      <c r="S657" s="75">
        <v>10</v>
      </c>
      <c r="T657" s="75">
        <v>0</v>
      </c>
      <c r="U657" s="75">
        <v>5</v>
      </c>
      <c r="V657" s="75">
        <v>16</v>
      </c>
      <c r="W657" s="50">
        <f t="shared" si="80"/>
        <v>20</v>
      </c>
      <c r="X657" s="50">
        <f t="shared" si="81"/>
        <v>10</v>
      </c>
      <c r="Z657" s="27" t="str">
        <f t="shared" si="83"/>
        <v>M42×2</v>
      </c>
      <c r="AA657" s="28" t="s">
        <v>135</v>
      </c>
      <c r="AB657" s="28"/>
      <c r="AC657" s="28"/>
      <c r="AD657" s="27">
        <v>42</v>
      </c>
      <c r="AE657" s="27">
        <v>2</v>
      </c>
      <c r="AF657" s="28">
        <v>60</v>
      </c>
      <c r="AG657" s="30" t="s">
        <v>210</v>
      </c>
      <c r="AH657" s="30">
        <f>INDEX(공차방식!$C$6:$D$29,MATCH(AE657,공차방식!$B$6:$B$29,0),MATCH(RIGHT(AG657,1),공차방식!$C$5:$D$5,0))/1000</f>
        <v>0</v>
      </c>
      <c r="AI657" s="28">
        <f t="shared" ca="1" si="84"/>
        <v>40.981000000000002</v>
      </c>
      <c r="AJ657" s="28">
        <f t="shared" si="85"/>
        <v>40.701000000000001</v>
      </c>
      <c r="AK657" s="28">
        <f t="array" aca="1" ref="AK657" ca="1">ROUND(INDEX(공차방식!T$6:X$50,MATCH(AQ657&amp;AE657,공차방식!R$6:R$50&amp;공차방식!S$6:S$50,0),MATCH(VALUE(LEFT(AG657,1)),공차방식!T$5:X$5,0))/1000,4)</f>
        <v>0.28000000000000003</v>
      </c>
      <c r="AL657" s="28">
        <f t="shared" si="86"/>
        <v>40.309899999999999</v>
      </c>
      <c r="AM657" s="28">
        <f t="shared" si="87"/>
        <v>39.834899999999998</v>
      </c>
      <c r="AN657" s="28">
        <f t="array" ref="AN657">ROUND(INDEX(공차방식!H$6:L$29,MATCH(AE657,공차방식!B$6:B$29,0),MATCH(VALUE(LEFT(AG657,1)),공차방식!H$5:L$5,0))/1000,4)</f>
        <v>0.47499999999999998</v>
      </c>
      <c r="AO657" s="28">
        <v>41.387999999999998</v>
      </c>
      <c r="AQ657" s="39">
        <f ca="1">OFFSET(공차방식!R$5,COUNTIF(공차방식!R$6:R$50,"&lt;"&amp;AD657)+1,0)</f>
        <v>45</v>
      </c>
    </row>
    <row r="658" spans="2:43" ht="15" x14ac:dyDescent="0.3">
      <c r="B658" s="76" t="str">
        <f t="shared" si="82"/>
        <v>M14×1</v>
      </c>
      <c r="C658" s="77" t="s">
        <v>216</v>
      </c>
      <c r="D658" s="77" t="s">
        <v>157</v>
      </c>
      <c r="E658" s="74" t="s">
        <v>135</v>
      </c>
      <c r="F658" s="75">
        <v>14</v>
      </c>
      <c r="G658" s="75">
        <v>1</v>
      </c>
      <c r="H658" s="74" t="s">
        <v>134</v>
      </c>
      <c r="I658" s="87" t="s">
        <v>136</v>
      </c>
      <c r="J658" s="75" t="s">
        <v>314</v>
      </c>
      <c r="K658" s="58" t="s">
        <v>491</v>
      </c>
      <c r="L658" s="75">
        <v>14</v>
      </c>
      <c r="M658" s="75">
        <v>1</v>
      </c>
      <c r="N658" s="74">
        <v>60</v>
      </c>
      <c r="O658" s="101">
        <f t="array" ref="O658">IFERROR(INDEX($AD$11:$AO$1485,MATCH($B658&amp;$I658,$Z$11:$Z$1485&amp;$AG$11:$AG$1485,0),MATCH($C658,$AD$9:$AO$9,0)),"-")</f>
        <v>13.679</v>
      </c>
      <c r="P658" s="75">
        <v>8</v>
      </c>
      <c r="Q658" s="75">
        <v>-8</v>
      </c>
      <c r="R658" s="101">
        <f t="array" aca="1" ref="R658" ca="1">IFERROR(INDEX($AD$11:$AO$1485,MATCH($B658&amp;$I658,$Z$11:$Z$1485&amp;$AG$11:$AG$1485,0),MATCH($D658,$AD$9:$AO$9,0)),"-")</f>
        <v>13.4755</v>
      </c>
      <c r="S658" s="75">
        <v>8</v>
      </c>
      <c r="T658" s="75">
        <v>0</v>
      </c>
      <c r="U658" s="75">
        <v>5</v>
      </c>
      <c r="V658" s="75">
        <v>16</v>
      </c>
      <c r="W658" s="50">
        <f t="shared" si="80"/>
        <v>16</v>
      </c>
      <c r="X658" s="50">
        <f t="shared" si="81"/>
        <v>8</v>
      </c>
      <c r="Z658" s="27" t="str">
        <f t="shared" si="83"/>
        <v>M42×1.5</v>
      </c>
      <c r="AA658" s="28" t="s">
        <v>135</v>
      </c>
      <c r="AB658" s="28"/>
      <c r="AC658" s="28"/>
      <c r="AD658" s="27">
        <v>42</v>
      </c>
      <c r="AE658" s="27">
        <v>1.5</v>
      </c>
      <c r="AF658" s="28">
        <v>60</v>
      </c>
      <c r="AG658" s="30" t="s">
        <v>210</v>
      </c>
      <c r="AH658" s="30">
        <f>INDEX(공차방식!$C$6:$D$29,MATCH(AE658,공차방식!$B$6:$B$29,0),MATCH(RIGHT(AG658,1),공차방식!$C$5:$D$5,0))/1000</f>
        <v>0</v>
      </c>
      <c r="AI658" s="28">
        <f t="shared" ca="1" si="84"/>
        <v>41.275700000000001</v>
      </c>
      <c r="AJ658" s="28">
        <f t="shared" si="85"/>
        <v>41.025700000000001</v>
      </c>
      <c r="AK658" s="28">
        <f t="array" aca="1" ref="AK658" ca="1">ROUND(INDEX(공차방식!T$6:X$50,MATCH(AQ658&amp;AE658,공차방식!R$6:R$50&amp;공차방식!S$6:S$50,0),MATCH(VALUE(LEFT(AG658,1)),공차방식!T$5:X$5,0))/1000,4)</f>
        <v>0.25</v>
      </c>
      <c r="AL658" s="28">
        <f t="shared" si="86"/>
        <v>40.751199999999997</v>
      </c>
      <c r="AM658" s="28">
        <f t="shared" si="87"/>
        <v>40.376199999999997</v>
      </c>
      <c r="AN658" s="28">
        <f t="array" ref="AN658">ROUND(INDEX(공차방식!H$6:L$29,MATCH(AE658,공차방식!B$6:B$29,0),MATCH(VALUE(LEFT(AG658,1)),공차방식!H$5:L$5,0))/1000,4)</f>
        <v>0.375</v>
      </c>
      <c r="AO658" s="28">
        <v>41.582999999999998</v>
      </c>
      <c r="AQ658" s="39">
        <f ca="1">OFFSET(공차방식!R$5,COUNTIF(공차방식!R$6:R$50,"&lt;"&amp;AD658)+1,0)</f>
        <v>45</v>
      </c>
    </row>
    <row r="659" spans="2:43" ht="15" x14ac:dyDescent="0.3">
      <c r="B659" s="76" t="str">
        <f t="shared" si="82"/>
        <v>M15×1.5</v>
      </c>
      <c r="C659" s="77" t="s">
        <v>216</v>
      </c>
      <c r="D659" s="77" t="s">
        <v>157</v>
      </c>
      <c r="E659" s="74" t="s">
        <v>135</v>
      </c>
      <c r="F659" s="75">
        <v>15</v>
      </c>
      <c r="G659" s="75">
        <v>1.5</v>
      </c>
      <c r="H659" s="74" t="s">
        <v>134</v>
      </c>
      <c r="I659" s="87" t="s">
        <v>136</v>
      </c>
      <c r="J659" s="75" t="s">
        <v>314</v>
      </c>
      <c r="K659" s="58" t="s">
        <v>491</v>
      </c>
      <c r="L659" s="75">
        <v>15</v>
      </c>
      <c r="M659" s="75">
        <v>1.5</v>
      </c>
      <c r="N659" s="74">
        <v>60</v>
      </c>
      <c r="O659" s="101">
        <f t="array" ref="O659">IFERROR(INDEX($AD$11:$AO$1485,MATCH($B659&amp;$I659,$Z$11:$Z$1485&amp;$AG$11:$AG$1485,0),MATCH($C659,$AD$9:$AO$9,0)),"-")</f>
        <v>14.481</v>
      </c>
      <c r="P659" s="75">
        <v>10</v>
      </c>
      <c r="Q659" s="75">
        <v>-10</v>
      </c>
      <c r="R659" s="101">
        <f t="array" aca="1" ref="R659" ca="1">IFERROR(INDEX($AD$11:$AO$1485,MATCH($B659&amp;$I659,$Z$11:$Z$1485&amp;$AG$11:$AG$1485,0),MATCH($D659,$AD$9:$AO$9,0)),"-")</f>
        <v>14.175700000000001</v>
      </c>
      <c r="S659" s="75">
        <v>10</v>
      </c>
      <c r="T659" s="75">
        <v>0</v>
      </c>
      <c r="U659" s="75">
        <v>5</v>
      </c>
      <c r="V659" s="75">
        <v>16</v>
      </c>
      <c r="W659" s="50">
        <f t="shared" si="80"/>
        <v>20</v>
      </c>
      <c r="X659" s="50">
        <f t="shared" si="81"/>
        <v>10</v>
      </c>
      <c r="Z659" s="27" t="str">
        <f t="shared" si="83"/>
        <v>M45×4</v>
      </c>
      <c r="AA659" s="28" t="s">
        <v>135</v>
      </c>
      <c r="AB659" s="28"/>
      <c r="AC659" s="28"/>
      <c r="AD659" s="27">
        <v>45</v>
      </c>
      <c r="AE659" s="27">
        <v>4</v>
      </c>
      <c r="AF659" s="28">
        <v>60</v>
      </c>
      <c r="AG659" s="30" t="s">
        <v>210</v>
      </c>
      <c r="AH659" s="30">
        <f>INDEX(공차방식!$C$6:$D$29,MATCH(AE659,공차방식!$B$6:$B$29,0),MATCH(RIGHT(AG659,1),공차방식!$C$5:$D$5,0))/1000</f>
        <v>0</v>
      </c>
      <c r="AI659" s="28">
        <f t="shared" ca="1" si="84"/>
        <v>42.776899999999998</v>
      </c>
      <c r="AJ659" s="28">
        <f t="shared" si="85"/>
        <v>42.401899999999998</v>
      </c>
      <c r="AK659" s="28">
        <f t="array" aca="1" ref="AK659" ca="1">ROUND(INDEX(공차방식!T$6:X$50,MATCH(AQ659&amp;AE659,공차방식!R$6:R$50&amp;공차방식!S$6:S$50,0),MATCH(VALUE(LEFT(AG659,1)),공차방식!T$5:X$5,0))/1000,4)</f>
        <v>0.375</v>
      </c>
      <c r="AL659" s="28">
        <f t="shared" si="86"/>
        <v>41.419899999999998</v>
      </c>
      <c r="AM659" s="28">
        <f t="shared" si="87"/>
        <v>40.669899999999998</v>
      </c>
      <c r="AN659" s="28">
        <f t="array" ref="AN659">ROUND(INDEX(공차방식!H$6:L$29,MATCH(AE659,공차방식!B$6:B$29,0),MATCH(VALUE(LEFT(AG659,1)),공차방식!H$5:L$5,0))/1000,4)</f>
        <v>0.75</v>
      </c>
      <c r="AO659" s="28">
        <v>43.585999999999999</v>
      </c>
      <c r="AQ659" s="39">
        <f ca="1">OFFSET(공차방식!R$5,COUNTIF(공차방식!R$6:R$50,"&lt;"&amp;AD659)+1,0)</f>
        <v>45</v>
      </c>
    </row>
    <row r="660" spans="2:43" ht="15" x14ac:dyDescent="0.3">
      <c r="B660" s="76" t="str">
        <f t="shared" si="82"/>
        <v>M15×1</v>
      </c>
      <c r="C660" s="77" t="s">
        <v>216</v>
      </c>
      <c r="D660" s="77" t="s">
        <v>157</v>
      </c>
      <c r="E660" s="74" t="s">
        <v>135</v>
      </c>
      <c r="F660" s="75">
        <v>15</v>
      </c>
      <c r="G660" s="75">
        <v>1</v>
      </c>
      <c r="H660" s="74" t="s">
        <v>134</v>
      </c>
      <c r="I660" s="87" t="s">
        <v>136</v>
      </c>
      <c r="J660" s="75" t="s">
        <v>314</v>
      </c>
      <c r="K660" s="58" t="s">
        <v>491</v>
      </c>
      <c r="L660" s="75">
        <v>15</v>
      </c>
      <c r="M660" s="75">
        <v>1</v>
      </c>
      <c r="N660" s="74">
        <v>60</v>
      </c>
      <c r="O660" s="101">
        <f t="array" ref="O660">IFERROR(INDEX($AD$11:$AO$1485,MATCH($B660&amp;$I660,$Z$11:$Z$1485&amp;$AG$11:$AG$1485,0),MATCH($C660,$AD$9:$AO$9,0)),"-")</f>
        <v>14.679</v>
      </c>
      <c r="P660" s="75">
        <v>8</v>
      </c>
      <c r="Q660" s="75">
        <v>-8</v>
      </c>
      <c r="R660" s="101">
        <f t="array" aca="1" ref="R660" ca="1">IFERROR(INDEX($AD$11:$AO$1485,MATCH($B660&amp;$I660,$Z$11:$Z$1485&amp;$AG$11:$AG$1485,0),MATCH($D660,$AD$9:$AO$9,0)),"-")</f>
        <v>14.4755</v>
      </c>
      <c r="S660" s="75">
        <v>8</v>
      </c>
      <c r="T660" s="75">
        <v>0</v>
      </c>
      <c r="U660" s="75">
        <v>5</v>
      </c>
      <c r="V660" s="75">
        <v>16</v>
      </c>
      <c r="W660" s="50">
        <f t="shared" si="80"/>
        <v>16</v>
      </c>
      <c r="X660" s="50">
        <f t="shared" si="81"/>
        <v>8</v>
      </c>
      <c r="Z660" s="27" t="str">
        <f t="shared" si="83"/>
        <v>M45×3</v>
      </c>
      <c r="AA660" s="28" t="s">
        <v>135</v>
      </c>
      <c r="AB660" s="28"/>
      <c r="AC660" s="28"/>
      <c r="AD660" s="27">
        <v>45</v>
      </c>
      <c r="AE660" s="27">
        <v>3</v>
      </c>
      <c r="AF660" s="28">
        <v>60</v>
      </c>
      <c r="AG660" s="30" t="s">
        <v>210</v>
      </c>
      <c r="AH660" s="30">
        <f>INDEX(공차방식!$C$6:$D$29,MATCH(AE660,공차방식!$B$6:$B$29,0),MATCH(RIGHT(AG660,1),공차방식!$C$5:$D$5,0))/1000</f>
        <v>0</v>
      </c>
      <c r="AI660" s="28">
        <f t="shared" ca="1" si="84"/>
        <v>43.386400000000002</v>
      </c>
      <c r="AJ660" s="28">
        <f t="shared" si="85"/>
        <v>43.051400000000001</v>
      </c>
      <c r="AK660" s="28">
        <f t="array" aca="1" ref="AK660" ca="1">ROUND(INDEX(공차방식!T$6:X$50,MATCH(AQ660&amp;AE660,공차방식!R$6:R$50&amp;공차방식!S$6:S$50,0),MATCH(VALUE(LEFT(AG660,1)),공차방식!T$5:X$5,0))/1000,4)</f>
        <v>0.33500000000000002</v>
      </c>
      <c r="AL660" s="28">
        <f t="shared" si="86"/>
        <v>42.382399999999997</v>
      </c>
      <c r="AM660" s="28">
        <f t="shared" si="87"/>
        <v>41.752400000000002</v>
      </c>
      <c r="AN660" s="28">
        <f t="array" ref="AN660">ROUND(INDEX(공차방식!H$6:L$29,MATCH(AE660,공차방식!B$6:B$29,0),MATCH(VALUE(LEFT(AG660,1)),공차방식!H$5:L$5,0))/1000,4)</f>
        <v>0.63</v>
      </c>
      <c r="AO660" s="28">
        <v>43.994999999999997</v>
      </c>
      <c r="AQ660" s="39">
        <f ca="1">OFFSET(공차방식!R$5,COUNTIF(공차방식!R$6:R$50,"&lt;"&amp;AD660)+1,0)</f>
        <v>45</v>
      </c>
    </row>
    <row r="661" spans="2:43" ht="15" x14ac:dyDescent="0.3">
      <c r="B661" s="76" t="str">
        <f t="shared" si="82"/>
        <v>M16×1.5</v>
      </c>
      <c r="C661" s="77" t="s">
        <v>216</v>
      </c>
      <c r="D661" s="77" t="s">
        <v>157</v>
      </c>
      <c r="E661" s="74" t="s">
        <v>135</v>
      </c>
      <c r="F661" s="75">
        <v>16</v>
      </c>
      <c r="G661" s="75">
        <v>1.5</v>
      </c>
      <c r="H661" s="74" t="s">
        <v>134</v>
      </c>
      <c r="I661" s="87" t="s">
        <v>136</v>
      </c>
      <c r="J661" s="75" t="s">
        <v>314</v>
      </c>
      <c r="K661" s="58" t="s">
        <v>491</v>
      </c>
      <c r="L661" s="75">
        <v>16</v>
      </c>
      <c r="M661" s="75">
        <v>1.5</v>
      </c>
      <c r="N661" s="74">
        <v>60</v>
      </c>
      <c r="O661" s="101">
        <f t="array" ref="O661">IFERROR(INDEX($AD$11:$AO$1485,MATCH($B661&amp;$I661,$Z$11:$Z$1485&amp;$AG$11:$AG$1485,0),MATCH($C661,$AD$9:$AO$9,0)),"-")</f>
        <v>15.481</v>
      </c>
      <c r="P661" s="75">
        <v>10</v>
      </c>
      <c r="Q661" s="75">
        <v>-10</v>
      </c>
      <c r="R661" s="101">
        <f t="array" aca="1" ref="R661" ca="1">IFERROR(INDEX($AD$11:$AO$1485,MATCH($B661&amp;$I661,$Z$11:$Z$1485&amp;$AG$11:$AG$1485,0),MATCH($D661,$AD$9:$AO$9,0)),"-")</f>
        <v>15.175700000000001</v>
      </c>
      <c r="S661" s="75">
        <v>10</v>
      </c>
      <c r="T661" s="75">
        <v>0</v>
      </c>
      <c r="U661" s="75">
        <v>5</v>
      </c>
      <c r="V661" s="75">
        <v>16</v>
      </c>
      <c r="W661" s="50">
        <f t="shared" si="80"/>
        <v>20</v>
      </c>
      <c r="X661" s="50">
        <f t="shared" si="81"/>
        <v>10</v>
      </c>
      <c r="Z661" s="27" t="str">
        <f t="shared" si="83"/>
        <v>M45×2</v>
      </c>
      <c r="AA661" s="28" t="s">
        <v>135</v>
      </c>
      <c r="AB661" s="28"/>
      <c r="AC661" s="28"/>
      <c r="AD661" s="27">
        <v>45</v>
      </c>
      <c r="AE661" s="27">
        <v>2</v>
      </c>
      <c r="AF661" s="28">
        <v>60</v>
      </c>
      <c r="AG661" s="30" t="s">
        <v>210</v>
      </c>
      <c r="AH661" s="30">
        <f>INDEX(공차방식!$C$6:$D$29,MATCH(AE661,공차방식!$B$6:$B$29,0),MATCH(RIGHT(AG661,1),공차방식!$C$5:$D$5,0))/1000</f>
        <v>0</v>
      </c>
      <c r="AI661" s="28">
        <f t="shared" ca="1" si="84"/>
        <v>43.981000000000002</v>
      </c>
      <c r="AJ661" s="28">
        <f t="shared" si="85"/>
        <v>43.701000000000001</v>
      </c>
      <c r="AK661" s="28">
        <f t="array" aca="1" ref="AK661" ca="1">ROUND(INDEX(공차방식!T$6:X$50,MATCH(AQ661&amp;AE661,공차방식!R$6:R$50&amp;공차방식!S$6:S$50,0),MATCH(VALUE(LEFT(AG661,1)),공차방식!T$5:X$5,0))/1000,4)</f>
        <v>0.28000000000000003</v>
      </c>
      <c r="AL661" s="28">
        <f t="shared" si="86"/>
        <v>43.309899999999999</v>
      </c>
      <c r="AM661" s="28">
        <f t="shared" si="87"/>
        <v>42.834899999999998</v>
      </c>
      <c r="AN661" s="28">
        <f t="array" ref="AN661">ROUND(INDEX(공차방식!H$6:L$29,MATCH(AE661,공차방식!B$6:B$29,0),MATCH(VALUE(LEFT(AG661,1)),공차방식!H$5:L$5,0))/1000,4)</f>
        <v>0.47499999999999998</v>
      </c>
      <c r="AO661" s="28">
        <v>44.387999999999998</v>
      </c>
      <c r="AQ661" s="39">
        <f ca="1">OFFSET(공차방식!R$5,COUNTIF(공차방식!R$6:R$50,"&lt;"&amp;AD661)+1,0)</f>
        <v>45</v>
      </c>
    </row>
    <row r="662" spans="2:43" ht="15" x14ac:dyDescent="0.3">
      <c r="B662" s="76" t="str">
        <f t="shared" si="82"/>
        <v>M16×1</v>
      </c>
      <c r="C662" s="77" t="s">
        <v>216</v>
      </c>
      <c r="D662" s="77" t="s">
        <v>157</v>
      </c>
      <c r="E662" s="74" t="s">
        <v>135</v>
      </c>
      <c r="F662" s="75">
        <v>16</v>
      </c>
      <c r="G662" s="75">
        <v>1</v>
      </c>
      <c r="H662" s="74" t="s">
        <v>134</v>
      </c>
      <c r="I662" s="87" t="s">
        <v>136</v>
      </c>
      <c r="J662" s="75" t="s">
        <v>314</v>
      </c>
      <c r="K662" s="58" t="s">
        <v>491</v>
      </c>
      <c r="L662" s="75">
        <v>16</v>
      </c>
      <c r="M662" s="75">
        <v>1</v>
      </c>
      <c r="N662" s="74">
        <v>60</v>
      </c>
      <c r="O662" s="101">
        <f t="array" ref="O662">IFERROR(INDEX($AD$11:$AO$1485,MATCH($B662&amp;$I662,$Z$11:$Z$1485&amp;$AG$11:$AG$1485,0),MATCH($C662,$AD$9:$AO$9,0)),"-")</f>
        <v>15.679</v>
      </c>
      <c r="P662" s="75">
        <v>8</v>
      </c>
      <c r="Q662" s="75">
        <v>-8</v>
      </c>
      <c r="R662" s="101">
        <f t="array" aca="1" ref="R662" ca="1">IFERROR(INDEX($AD$11:$AO$1485,MATCH($B662&amp;$I662,$Z$11:$Z$1485&amp;$AG$11:$AG$1485,0),MATCH($D662,$AD$9:$AO$9,0)),"-")</f>
        <v>15.4755</v>
      </c>
      <c r="S662" s="75">
        <v>8</v>
      </c>
      <c r="T662" s="75">
        <v>0</v>
      </c>
      <c r="U662" s="75">
        <v>5</v>
      </c>
      <c r="V662" s="75">
        <v>16</v>
      </c>
      <c r="W662" s="50">
        <f t="shared" si="80"/>
        <v>16</v>
      </c>
      <c r="X662" s="50">
        <f t="shared" si="81"/>
        <v>8</v>
      </c>
      <c r="Z662" s="27" t="str">
        <f t="shared" si="83"/>
        <v>M45×1.5</v>
      </c>
      <c r="AA662" s="28" t="s">
        <v>135</v>
      </c>
      <c r="AB662" s="28"/>
      <c r="AC662" s="28"/>
      <c r="AD662" s="27">
        <v>45</v>
      </c>
      <c r="AE662" s="27">
        <v>1.5</v>
      </c>
      <c r="AF662" s="28">
        <v>60</v>
      </c>
      <c r="AG662" s="30" t="s">
        <v>210</v>
      </c>
      <c r="AH662" s="30">
        <f>INDEX(공차방식!$C$6:$D$29,MATCH(AE662,공차방식!$B$6:$B$29,0),MATCH(RIGHT(AG662,1),공차방식!$C$5:$D$5,0))/1000</f>
        <v>0</v>
      </c>
      <c r="AI662" s="28">
        <f t="shared" ca="1" si="84"/>
        <v>44.275700000000001</v>
      </c>
      <c r="AJ662" s="28">
        <f t="shared" si="85"/>
        <v>44.025700000000001</v>
      </c>
      <c r="AK662" s="28">
        <f t="array" aca="1" ref="AK662" ca="1">ROUND(INDEX(공차방식!T$6:X$50,MATCH(AQ662&amp;AE662,공차방식!R$6:R$50&amp;공차방식!S$6:S$50,0),MATCH(VALUE(LEFT(AG662,1)),공차방식!T$5:X$5,0))/1000,4)</f>
        <v>0.25</v>
      </c>
      <c r="AL662" s="28">
        <f t="shared" si="86"/>
        <v>43.751199999999997</v>
      </c>
      <c r="AM662" s="28">
        <f t="shared" si="87"/>
        <v>43.376199999999997</v>
      </c>
      <c r="AN662" s="28">
        <f t="array" ref="AN662">ROUND(INDEX(공차방식!H$6:L$29,MATCH(AE662,공차방식!B$6:B$29,0),MATCH(VALUE(LEFT(AG662,1)),공차방식!H$5:L$5,0))/1000,4)</f>
        <v>0.375</v>
      </c>
      <c r="AO662" s="28">
        <v>44.582999999999998</v>
      </c>
      <c r="AQ662" s="39">
        <f ca="1">OFFSET(공차방식!R$5,COUNTIF(공차방식!R$6:R$50,"&lt;"&amp;AD662)+1,0)</f>
        <v>45</v>
      </c>
    </row>
    <row r="663" spans="2:43" ht="15" x14ac:dyDescent="0.3">
      <c r="B663" s="76" t="str">
        <f t="shared" si="82"/>
        <v>M17×1.5</v>
      </c>
      <c r="C663" s="77" t="s">
        <v>216</v>
      </c>
      <c r="D663" s="77" t="s">
        <v>157</v>
      </c>
      <c r="E663" s="74" t="s">
        <v>135</v>
      </c>
      <c r="F663" s="75">
        <v>17</v>
      </c>
      <c r="G663" s="75">
        <v>1.5</v>
      </c>
      <c r="H663" s="74" t="s">
        <v>134</v>
      </c>
      <c r="I663" s="87" t="s">
        <v>136</v>
      </c>
      <c r="J663" s="75" t="s">
        <v>314</v>
      </c>
      <c r="K663" s="58" t="s">
        <v>491</v>
      </c>
      <c r="L663" s="75">
        <v>17</v>
      </c>
      <c r="M663" s="75">
        <v>1.5</v>
      </c>
      <c r="N663" s="74">
        <v>60</v>
      </c>
      <c r="O663" s="101">
        <f t="array" ref="O663">IFERROR(INDEX($AD$11:$AO$1485,MATCH($B663&amp;$I663,$Z$11:$Z$1485&amp;$AG$11:$AG$1485,0),MATCH($C663,$AD$9:$AO$9,0)),"-")</f>
        <v>16.481000000000002</v>
      </c>
      <c r="P663" s="75">
        <v>10</v>
      </c>
      <c r="Q663" s="75">
        <v>-10</v>
      </c>
      <c r="R663" s="101">
        <f t="array" aca="1" ref="R663" ca="1">IFERROR(INDEX($AD$11:$AO$1485,MATCH($B663&amp;$I663,$Z$11:$Z$1485&amp;$AG$11:$AG$1485,0),MATCH($D663,$AD$9:$AO$9,0)),"-")</f>
        <v>16.175699999999999</v>
      </c>
      <c r="S663" s="75">
        <v>10</v>
      </c>
      <c r="T663" s="75">
        <v>0</v>
      </c>
      <c r="U663" s="75">
        <v>5</v>
      </c>
      <c r="V663" s="75">
        <v>16</v>
      </c>
      <c r="W663" s="50">
        <f t="shared" si="80"/>
        <v>20</v>
      </c>
      <c r="X663" s="50">
        <f t="shared" si="81"/>
        <v>10</v>
      </c>
      <c r="Z663" s="27" t="str">
        <f t="shared" si="83"/>
        <v>M48×4</v>
      </c>
      <c r="AA663" s="28" t="s">
        <v>135</v>
      </c>
      <c r="AB663" s="28"/>
      <c r="AC663" s="28"/>
      <c r="AD663" s="27">
        <v>48</v>
      </c>
      <c r="AE663" s="27">
        <v>4</v>
      </c>
      <c r="AF663" s="28">
        <v>60</v>
      </c>
      <c r="AG663" s="30" t="s">
        <v>210</v>
      </c>
      <c r="AH663" s="30">
        <f>INDEX(공차방식!$C$6:$D$29,MATCH(AE663,공차방식!$B$6:$B$29,0),MATCH(RIGHT(AG663,1),공차방식!$C$5:$D$5,0))/1000</f>
        <v>0</v>
      </c>
      <c r="AI663" s="28">
        <f t="shared" ca="1" si="84"/>
        <v>45.801900000000003</v>
      </c>
      <c r="AJ663" s="28">
        <f t="shared" si="85"/>
        <v>45.401899999999998</v>
      </c>
      <c r="AK663" s="28">
        <f t="array" aca="1" ref="AK663" ca="1">ROUND(INDEX(공차방식!T$6:X$50,MATCH(AQ663&amp;AE663,공차방식!R$6:R$50&amp;공차방식!S$6:S$50,0),MATCH(VALUE(LEFT(AG663,1)),공차방식!T$5:X$5,0))/1000,4)</f>
        <v>0.4</v>
      </c>
      <c r="AL663" s="28">
        <f t="shared" si="86"/>
        <v>44.419899999999998</v>
      </c>
      <c r="AM663" s="28">
        <f t="shared" si="87"/>
        <v>43.669899999999998</v>
      </c>
      <c r="AN663" s="28">
        <f t="array" ref="AN663">ROUND(INDEX(공차방식!H$6:L$29,MATCH(AE663,공차방식!B$6:B$29,0),MATCH(VALUE(LEFT(AG663,1)),공차방식!H$5:L$5,0))/1000,4)</f>
        <v>0.75</v>
      </c>
      <c r="AO663" s="28">
        <v>46.610999999999997</v>
      </c>
      <c r="AQ663" s="39">
        <f ca="1">OFFSET(공차방식!R$5,COUNTIF(공차방식!R$6:R$50,"&lt;"&amp;AD663)+1,0)</f>
        <v>90</v>
      </c>
    </row>
    <row r="664" spans="2:43" ht="15" x14ac:dyDescent="0.3">
      <c r="B664" s="76" t="str">
        <f t="shared" si="82"/>
        <v>M17×1</v>
      </c>
      <c r="C664" s="77" t="s">
        <v>216</v>
      </c>
      <c r="D664" s="77" t="s">
        <v>157</v>
      </c>
      <c r="E664" s="74" t="s">
        <v>135</v>
      </c>
      <c r="F664" s="75">
        <v>17</v>
      </c>
      <c r="G664" s="75">
        <v>1</v>
      </c>
      <c r="H664" s="74" t="s">
        <v>134</v>
      </c>
      <c r="I664" s="87" t="s">
        <v>136</v>
      </c>
      <c r="J664" s="75" t="s">
        <v>314</v>
      </c>
      <c r="K664" s="58" t="s">
        <v>491</v>
      </c>
      <c r="L664" s="75">
        <v>17</v>
      </c>
      <c r="M664" s="75">
        <v>1</v>
      </c>
      <c r="N664" s="74">
        <v>60</v>
      </c>
      <c r="O664" s="101">
        <f t="array" ref="O664">IFERROR(INDEX($AD$11:$AO$1485,MATCH($B664&amp;$I664,$Z$11:$Z$1485&amp;$AG$11:$AG$1485,0),MATCH($C664,$AD$9:$AO$9,0)),"-")</f>
        <v>16.678999999999998</v>
      </c>
      <c r="P664" s="75">
        <v>8</v>
      </c>
      <c r="Q664" s="75">
        <v>-8</v>
      </c>
      <c r="R664" s="101">
        <f t="array" aca="1" ref="R664" ca="1">IFERROR(INDEX($AD$11:$AO$1485,MATCH($B664&amp;$I664,$Z$11:$Z$1485&amp;$AG$11:$AG$1485,0),MATCH($D664,$AD$9:$AO$9,0)),"-")</f>
        <v>16.4755</v>
      </c>
      <c r="S664" s="75">
        <v>8</v>
      </c>
      <c r="T664" s="75">
        <v>0</v>
      </c>
      <c r="U664" s="75">
        <v>5</v>
      </c>
      <c r="V664" s="75">
        <v>16</v>
      </c>
      <c r="W664" s="50">
        <f t="shared" si="80"/>
        <v>16</v>
      </c>
      <c r="X664" s="50">
        <f t="shared" si="81"/>
        <v>8</v>
      </c>
      <c r="Z664" s="27" t="str">
        <f t="shared" si="83"/>
        <v>M48×3</v>
      </c>
      <c r="AA664" s="28" t="s">
        <v>135</v>
      </c>
      <c r="AB664" s="28"/>
      <c r="AC664" s="28"/>
      <c r="AD664" s="27">
        <v>48</v>
      </c>
      <c r="AE664" s="27">
        <v>3</v>
      </c>
      <c r="AF664" s="28">
        <v>60</v>
      </c>
      <c r="AG664" s="30" t="s">
        <v>210</v>
      </c>
      <c r="AH664" s="30">
        <f>INDEX(공차방식!$C$6:$D$29,MATCH(AE664,공차방식!$B$6:$B$29,0),MATCH(RIGHT(AG664,1),공차방식!$C$5:$D$5,0))/1000</f>
        <v>0</v>
      </c>
      <c r="AI664" s="28">
        <f t="shared" ca="1" si="84"/>
        <v>46.406399999999998</v>
      </c>
      <c r="AJ664" s="28">
        <f t="shared" si="85"/>
        <v>46.051400000000001</v>
      </c>
      <c r="AK664" s="28">
        <f t="array" aca="1" ref="AK664" ca="1">ROUND(INDEX(공차방식!T$6:X$50,MATCH(AQ664&amp;AE664,공차방식!R$6:R$50&amp;공차방식!S$6:S$50,0),MATCH(VALUE(LEFT(AG664,1)),공차방식!T$5:X$5,0))/1000,4)</f>
        <v>0.35499999999999998</v>
      </c>
      <c r="AL664" s="28">
        <f t="shared" si="86"/>
        <v>45.382399999999997</v>
      </c>
      <c r="AM664" s="28">
        <f t="shared" si="87"/>
        <v>44.752400000000002</v>
      </c>
      <c r="AN664" s="28">
        <f t="array" ref="AN664">ROUND(INDEX(공차방식!H$6:L$29,MATCH(AE664,공차방식!B$6:B$29,0),MATCH(VALUE(LEFT(AG664,1)),공차방식!H$5:L$5,0))/1000,4)</f>
        <v>0.63</v>
      </c>
      <c r="AO664" s="28">
        <v>47.015000000000001</v>
      </c>
      <c r="AQ664" s="39">
        <f ca="1">OFFSET(공차방식!R$5,COUNTIF(공차방식!R$6:R$50,"&lt;"&amp;AD664)+1,0)</f>
        <v>90</v>
      </c>
    </row>
    <row r="665" spans="2:43" ht="15" x14ac:dyDescent="0.3">
      <c r="B665" s="76" t="str">
        <f t="shared" si="82"/>
        <v>M18×2</v>
      </c>
      <c r="C665" s="77" t="s">
        <v>216</v>
      </c>
      <c r="D665" s="77" t="s">
        <v>157</v>
      </c>
      <c r="E665" s="74" t="s">
        <v>135</v>
      </c>
      <c r="F665" s="75">
        <v>18</v>
      </c>
      <c r="G665" s="75">
        <v>2</v>
      </c>
      <c r="H665" s="74" t="s">
        <v>134</v>
      </c>
      <c r="I665" s="87" t="s">
        <v>136</v>
      </c>
      <c r="J665" s="75" t="s">
        <v>314</v>
      </c>
      <c r="K665" s="58" t="s">
        <v>491</v>
      </c>
      <c r="L665" s="75">
        <v>18</v>
      </c>
      <c r="M665" s="75">
        <v>2</v>
      </c>
      <c r="N665" s="74">
        <v>60</v>
      </c>
      <c r="O665" s="101">
        <f t="array" ref="O665">IFERROR(INDEX($AD$11:$AO$1485,MATCH($B665&amp;$I665,$Z$11:$Z$1485&amp;$AG$11:$AG$1485,0),MATCH($C665,$AD$9:$AO$9,0)),"-")</f>
        <v>17.276</v>
      </c>
      <c r="P665" s="75">
        <v>10</v>
      </c>
      <c r="Q665" s="75">
        <v>-10</v>
      </c>
      <c r="R665" s="101">
        <f t="array" aca="1" ref="R665" ca="1">IFERROR(INDEX($AD$11:$AO$1485,MATCH($B665&amp;$I665,$Z$11:$Z$1485&amp;$AG$11:$AG$1485,0),MATCH($D665,$AD$9:$AO$9,0)),"-")</f>
        <v>16.870999999999999</v>
      </c>
      <c r="S665" s="75">
        <v>10</v>
      </c>
      <c r="T665" s="75">
        <v>0</v>
      </c>
      <c r="U665" s="75">
        <v>5</v>
      </c>
      <c r="V665" s="75">
        <v>14</v>
      </c>
      <c r="W665" s="50">
        <f t="shared" si="80"/>
        <v>20</v>
      </c>
      <c r="X665" s="50">
        <f t="shared" si="81"/>
        <v>10</v>
      </c>
      <c r="Z665" s="27" t="str">
        <f t="shared" si="83"/>
        <v>M48×2</v>
      </c>
      <c r="AA665" s="28" t="s">
        <v>135</v>
      </c>
      <c r="AB665" s="28"/>
      <c r="AC665" s="28"/>
      <c r="AD665" s="27">
        <v>48</v>
      </c>
      <c r="AE665" s="27">
        <v>2</v>
      </c>
      <c r="AF665" s="28">
        <v>60</v>
      </c>
      <c r="AG665" s="30" t="s">
        <v>210</v>
      </c>
      <c r="AH665" s="30">
        <f>INDEX(공차방식!$C$6:$D$29,MATCH(AE665,공차방식!$B$6:$B$29,0),MATCH(RIGHT(AG665,1),공차방식!$C$5:$D$5,0))/1000</f>
        <v>0</v>
      </c>
      <c r="AI665" s="28">
        <f t="shared" ca="1" si="84"/>
        <v>47.000999999999998</v>
      </c>
      <c r="AJ665" s="28">
        <f t="shared" si="85"/>
        <v>46.701000000000001</v>
      </c>
      <c r="AK665" s="28">
        <f t="array" aca="1" ref="AK665" ca="1">ROUND(INDEX(공차방식!T$6:X$50,MATCH(AQ665&amp;AE665,공차방식!R$6:R$50&amp;공차방식!S$6:S$50,0),MATCH(VALUE(LEFT(AG665,1)),공차방식!T$5:X$5,0))/1000,4)</f>
        <v>0.3</v>
      </c>
      <c r="AL665" s="28">
        <f t="shared" si="86"/>
        <v>46.309899999999999</v>
      </c>
      <c r="AM665" s="28">
        <f t="shared" si="87"/>
        <v>45.834899999999998</v>
      </c>
      <c r="AN665" s="28">
        <f t="array" ref="AN665">ROUND(INDEX(공차방식!H$6:L$29,MATCH(AE665,공차방식!B$6:B$29,0),MATCH(VALUE(LEFT(AG665,1)),공차방식!H$5:L$5,0))/1000,4)</f>
        <v>0.47499999999999998</v>
      </c>
      <c r="AO665" s="28">
        <v>47.408000000000001</v>
      </c>
      <c r="AQ665" s="39">
        <f ca="1">OFFSET(공차방식!R$5,COUNTIF(공차방식!R$6:R$50,"&lt;"&amp;AD665)+1,0)</f>
        <v>90</v>
      </c>
    </row>
    <row r="666" spans="2:43" ht="15" x14ac:dyDescent="0.3">
      <c r="B666" s="76" t="str">
        <f t="shared" si="82"/>
        <v>M18×1.5</v>
      </c>
      <c r="C666" s="77" t="s">
        <v>216</v>
      </c>
      <c r="D666" s="77" t="s">
        <v>157</v>
      </c>
      <c r="E666" s="74" t="s">
        <v>135</v>
      </c>
      <c r="F666" s="75">
        <v>18</v>
      </c>
      <c r="G666" s="75">
        <v>1.5</v>
      </c>
      <c r="H666" s="74" t="s">
        <v>134</v>
      </c>
      <c r="I666" s="87" t="s">
        <v>136</v>
      </c>
      <c r="J666" s="75" t="s">
        <v>314</v>
      </c>
      <c r="K666" s="58" t="s">
        <v>491</v>
      </c>
      <c r="L666" s="75">
        <v>18</v>
      </c>
      <c r="M666" s="75">
        <v>1.5</v>
      </c>
      <c r="N666" s="74">
        <v>60</v>
      </c>
      <c r="O666" s="101">
        <f t="array" ref="O666">IFERROR(INDEX($AD$11:$AO$1485,MATCH($B666&amp;$I666,$Z$11:$Z$1485&amp;$AG$11:$AG$1485,0),MATCH($C666,$AD$9:$AO$9,0)),"-")</f>
        <v>17.481000000000002</v>
      </c>
      <c r="P666" s="75">
        <v>10</v>
      </c>
      <c r="Q666" s="75">
        <v>-10</v>
      </c>
      <c r="R666" s="101">
        <f t="array" aca="1" ref="R666" ca="1">IFERROR(INDEX($AD$11:$AO$1485,MATCH($B666&amp;$I666,$Z$11:$Z$1485&amp;$AG$11:$AG$1485,0),MATCH($D666,$AD$9:$AO$9,0)),"-")</f>
        <v>17.175699999999999</v>
      </c>
      <c r="S666" s="75">
        <v>10</v>
      </c>
      <c r="T666" s="75">
        <v>0</v>
      </c>
      <c r="U666" s="75">
        <v>5</v>
      </c>
      <c r="V666" s="75">
        <v>16</v>
      </c>
      <c r="W666" s="50">
        <f t="shared" si="80"/>
        <v>20</v>
      </c>
      <c r="X666" s="50">
        <f t="shared" si="81"/>
        <v>10</v>
      </c>
      <c r="Z666" s="27" t="str">
        <f t="shared" si="83"/>
        <v>M48×1.5</v>
      </c>
      <c r="AA666" s="28" t="s">
        <v>135</v>
      </c>
      <c r="AB666" s="28"/>
      <c r="AC666" s="28"/>
      <c r="AD666" s="27">
        <v>48</v>
      </c>
      <c r="AE666" s="27">
        <v>1.5</v>
      </c>
      <c r="AF666" s="28">
        <v>60</v>
      </c>
      <c r="AG666" s="30" t="s">
        <v>210</v>
      </c>
      <c r="AH666" s="30">
        <f>INDEX(공차방식!$C$6:$D$29,MATCH(AE666,공차방식!$B$6:$B$29,0),MATCH(RIGHT(AG666,1),공차방식!$C$5:$D$5,0))/1000</f>
        <v>0</v>
      </c>
      <c r="AI666" s="28">
        <f t="shared" ca="1" si="84"/>
        <v>47.290700000000001</v>
      </c>
      <c r="AJ666" s="28">
        <f t="shared" si="85"/>
        <v>47.025700000000001</v>
      </c>
      <c r="AK666" s="28">
        <f t="array" aca="1" ref="AK666" ca="1">ROUND(INDEX(공차방식!T$6:X$50,MATCH(AQ666&amp;AE666,공차방식!R$6:R$50&amp;공차방식!S$6:S$50,0),MATCH(VALUE(LEFT(AG666,1)),공차방식!T$5:X$5,0))/1000,4)</f>
        <v>0.26500000000000001</v>
      </c>
      <c r="AL666" s="28">
        <f t="shared" si="86"/>
        <v>46.751199999999997</v>
      </c>
      <c r="AM666" s="28">
        <f t="shared" si="87"/>
        <v>46.376199999999997</v>
      </c>
      <c r="AN666" s="28">
        <f t="array" ref="AN666">ROUND(INDEX(공차방식!H$6:L$29,MATCH(AE666,공차방식!B$6:B$29,0),MATCH(VALUE(LEFT(AG666,1)),공차방식!H$5:L$5,0))/1000,4)</f>
        <v>0.375</v>
      </c>
      <c r="AO666" s="28">
        <v>47.597999999999999</v>
      </c>
      <c r="AQ666" s="39">
        <f ca="1">OFFSET(공차방식!R$5,COUNTIF(공차방식!R$6:R$50,"&lt;"&amp;AD666)+1,0)</f>
        <v>90</v>
      </c>
    </row>
    <row r="667" spans="2:43" ht="15" x14ac:dyDescent="0.3">
      <c r="B667" s="76" t="str">
        <f t="shared" si="82"/>
        <v>M18×1</v>
      </c>
      <c r="C667" s="77" t="s">
        <v>216</v>
      </c>
      <c r="D667" s="77" t="s">
        <v>157</v>
      </c>
      <c r="E667" s="74" t="s">
        <v>135</v>
      </c>
      <c r="F667" s="75">
        <v>18</v>
      </c>
      <c r="G667" s="75">
        <v>1</v>
      </c>
      <c r="H667" s="74" t="s">
        <v>134</v>
      </c>
      <c r="I667" s="87" t="s">
        <v>136</v>
      </c>
      <c r="J667" s="75" t="s">
        <v>314</v>
      </c>
      <c r="K667" s="58" t="s">
        <v>491</v>
      </c>
      <c r="L667" s="75">
        <v>18</v>
      </c>
      <c r="M667" s="75">
        <v>1</v>
      </c>
      <c r="N667" s="74">
        <v>60</v>
      </c>
      <c r="O667" s="101">
        <f t="array" ref="O667">IFERROR(INDEX($AD$11:$AO$1485,MATCH($B667&amp;$I667,$Z$11:$Z$1485&amp;$AG$11:$AG$1485,0),MATCH($C667,$AD$9:$AO$9,0)),"-")</f>
        <v>17.678999999999998</v>
      </c>
      <c r="P667" s="75">
        <v>8</v>
      </c>
      <c r="Q667" s="75">
        <v>-8</v>
      </c>
      <c r="R667" s="101">
        <f t="array" aca="1" ref="R667" ca="1">IFERROR(INDEX($AD$11:$AO$1485,MATCH($B667&amp;$I667,$Z$11:$Z$1485&amp;$AG$11:$AG$1485,0),MATCH($D667,$AD$9:$AO$9,0)),"-")</f>
        <v>17.4755</v>
      </c>
      <c r="S667" s="75">
        <v>8</v>
      </c>
      <c r="T667" s="75">
        <v>0</v>
      </c>
      <c r="U667" s="75">
        <v>5</v>
      </c>
      <c r="V667" s="75">
        <v>16</v>
      </c>
      <c r="W667" s="50">
        <f t="shared" si="80"/>
        <v>16</v>
      </c>
      <c r="X667" s="50">
        <f t="shared" si="81"/>
        <v>8</v>
      </c>
      <c r="Z667" s="27" t="str">
        <f t="shared" si="83"/>
        <v>M50×3</v>
      </c>
      <c r="AA667" s="28" t="s">
        <v>135</v>
      </c>
      <c r="AB667" s="28"/>
      <c r="AC667" s="28"/>
      <c r="AD667" s="27">
        <v>50</v>
      </c>
      <c r="AE667" s="27">
        <v>3</v>
      </c>
      <c r="AF667" s="28">
        <v>60</v>
      </c>
      <c r="AG667" s="30" t="s">
        <v>210</v>
      </c>
      <c r="AH667" s="30">
        <f>INDEX(공차방식!$C$6:$D$29,MATCH(AE667,공차방식!$B$6:$B$29,0),MATCH(RIGHT(AG667,1),공차방식!$C$5:$D$5,0))/1000</f>
        <v>0</v>
      </c>
      <c r="AI667" s="28">
        <f t="shared" ca="1" si="84"/>
        <v>48.406399999999998</v>
      </c>
      <c r="AJ667" s="28">
        <f t="shared" si="85"/>
        <v>48.051400000000001</v>
      </c>
      <c r="AK667" s="28">
        <f t="array" aca="1" ref="AK667" ca="1">ROUND(INDEX(공차방식!T$6:X$50,MATCH(AQ667&amp;AE667,공차방식!R$6:R$50&amp;공차방식!S$6:S$50,0),MATCH(VALUE(LEFT(AG667,1)),공차방식!T$5:X$5,0))/1000,4)</f>
        <v>0.35499999999999998</v>
      </c>
      <c r="AL667" s="28">
        <f t="shared" si="86"/>
        <v>47.382399999999997</v>
      </c>
      <c r="AM667" s="28">
        <f t="shared" si="87"/>
        <v>46.752400000000002</v>
      </c>
      <c r="AN667" s="28">
        <f t="array" ref="AN667">ROUND(INDEX(공차방식!H$6:L$29,MATCH(AE667,공차방식!B$6:B$29,0),MATCH(VALUE(LEFT(AG667,1)),공차방식!H$5:L$5,0))/1000,4)</f>
        <v>0.63</v>
      </c>
      <c r="AO667" s="28">
        <v>49.015000000000001</v>
      </c>
      <c r="AQ667" s="39">
        <f ca="1">OFFSET(공차방식!R$5,COUNTIF(공차방식!R$6:R$50,"&lt;"&amp;AD667)+1,0)</f>
        <v>90</v>
      </c>
    </row>
    <row r="668" spans="2:43" ht="15" x14ac:dyDescent="0.3">
      <c r="B668" s="76" t="str">
        <f t="shared" si="82"/>
        <v>M20×2</v>
      </c>
      <c r="C668" s="77" t="s">
        <v>216</v>
      </c>
      <c r="D668" s="77" t="s">
        <v>157</v>
      </c>
      <c r="E668" s="74" t="s">
        <v>135</v>
      </c>
      <c r="F668" s="75">
        <v>20</v>
      </c>
      <c r="G668" s="75">
        <v>2</v>
      </c>
      <c r="H668" s="74" t="s">
        <v>134</v>
      </c>
      <c r="I668" s="87" t="s">
        <v>136</v>
      </c>
      <c r="J668" s="75" t="s">
        <v>314</v>
      </c>
      <c r="K668" s="58" t="s">
        <v>491</v>
      </c>
      <c r="L668" s="75">
        <v>20</v>
      </c>
      <c r="M668" s="75">
        <v>2</v>
      </c>
      <c r="N668" s="74">
        <v>60</v>
      </c>
      <c r="O668" s="101">
        <f t="array" ref="O668">IFERROR(INDEX($AD$11:$AO$1485,MATCH($B668&amp;$I668,$Z$11:$Z$1485&amp;$AG$11:$AG$1485,0),MATCH($C668,$AD$9:$AO$9,0)),"-")</f>
        <v>19.276</v>
      </c>
      <c r="P668" s="75">
        <v>10</v>
      </c>
      <c r="Q668" s="75">
        <v>-10</v>
      </c>
      <c r="R668" s="101">
        <f t="array" aca="1" ref="R668" ca="1">IFERROR(INDEX($AD$11:$AO$1485,MATCH($B668&amp;$I668,$Z$11:$Z$1485&amp;$AG$11:$AG$1485,0),MATCH($D668,$AD$9:$AO$9,0)),"-")</f>
        <v>18.870999999999999</v>
      </c>
      <c r="S668" s="75">
        <v>10</v>
      </c>
      <c r="T668" s="75">
        <v>0</v>
      </c>
      <c r="U668" s="75">
        <v>5</v>
      </c>
      <c r="V668" s="75">
        <v>14</v>
      </c>
      <c r="W668" s="50">
        <f t="shared" si="80"/>
        <v>20</v>
      </c>
      <c r="X668" s="50">
        <f t="shared" si="81"/>
        <v>10</v>
      </c>
      <c r="Z668" s="27" t="str">
        <f t="shared" si="83"/>
        <v>M50×2</v>
      </c>
      <c r="AA668" s="28" t="s">
        <v>135</v>
      </c>
      <c r="AB668" s="28"/>
      <c r="AC668" s="28"/>
      <c r="AD668" s="27">
        <v>50</v>
      </c>
      <c r="AE668" s="27">
        <v>2</v>
      </c>
      <c r="AF668" s="28">
        <v>60</v>
      </c>
      <c r="AG668" s="30" t="s">
        <v>210</v>
      </c>
      <c r="AH668" s="30">
        <f>INDEX(공차방식!$C$6:$D$29,MATCH(AE668,공차방식!$B$6:$B$29,0),MATCH(RIGHT(AG668,1),공차방식!$C$5:$D$5,0))/1000</f>
        <v>0</v>
      </c>
      <c r="AI668" s="28">
        <f t="shared" ca="1" si="84"/>
        <v>49.000999999999998</v>
      </c>
      <c r="AJ668" s="28">
        <f t="shared" si="85"/>
        <v>48.701000000000001</v>
      </c>
      <c r="AK668" s="28">
        <f t="array" aca="1" ref="AK668" ca="1">ROUND(INDEX(공차방식!T$6:X$50,MATCH(AQ668&amp;AE668,공차방식!R$6:R$50&amp;공차방식!S$6:S$50,0),MATCH(VALUE(LEFT(AG668,1)),공차방식!T$5:X$5,0))/1000,4)</f>
        <v>0.3</v>
      </c>
      <c r="AL668" s="28">
        <f t="shared" si="86"/>
        <v>48.309899999999999</v>
      </c>
      <c r="AM668" s="28">
        <f t="shared" si="87"/>
        <v>47.834899999999998</v>
      </c>
      <c r="AN668" s="28">
        <f t="array" ref="AN668">ROUND(INDEX(공차방식!H$6:L$29,MATCH(AE668,공차방식!B$6:B$29,0),MATCH(VALUE(LEFT(AG668,1)),공차방식!H$5:L$5,0))/1000,4)</f>
        <v>0.47499999999999998</v>
      </c>
      <c r="AO668" s="28">
        <v>49.408000000000001</v>
      </c>
      <c r="AQ668" s="39">
        <f ca="1">OFFSET(공차방식!R$5,COUNTIF(공차방식!R$6:R$50,"&lt;"&amp;AD668)+1,0)</f>
        <v>90</v>
      </c>
    </row>
    <row r="669" spans="2:43" ht="15" x14ac:dyDescent="0.3">
      <c r="B669" s="76" t="str">
        <f t="shared" si="82"/>
        <v>M20×1.5</v>
      </c>
      <c r="C669" s="77" t="s">
        <v>216</v>
      </c>
      <c r="D669" s="77" t="s">
        <v>157</v>
      </c>
      <c r="E669" s="74" t="s">
        <v>135</v>
      </c>
      <c r="F669" s="75">
        <v>20</v>
      </c>
      <c r="G669" s="75">
        <v>1.5</v>
      </c>
      <c r="H669" s="74" t="s">
        <v>134</v>
      </c>
      <c r="I669" s="87" t="s">
        <v>136</v>
      </c>
      <c r="J669" s="75" t="s">
        <v>314</v>
      </c>
      <c r="K669" s="58" t="s">
        <v>491</v>
      </c>
      <c r="L669" s="75">
        <v>20</v>
      </c>
      <c r="M669" s="75">
        <v>1.5</v>
      </c>
      <c r="N669" s="74">
        <v>60</v>
      </c>
      <c r="O669" s="101">
        <f t="array" ref="O669">IFERROR(INDEX($AD$11:$AO$1485,MATCH($B669&amp;$I669,$Z$11:$Z$1485&amp;$AG$11:$AG$1485,0),MATCH($C669,$AD$9:$AO$9,0)),"-")</f>
        <v>19.481000000000002</v>
      </c>
      <c r="P669" s="75">
        <v>10</v>
      </c>
      <c r="Q669" s="75">
        <v>-10</v>
      </c>
      <c r="R669" s="101">
        <f t="array" aca="1" ref="R669" ca="1">IFERROR(INDEX($AD$11:$AO$1485,MATCH($B669&amp;$I669,$Z$11:$Z$1485&amp;$AG$11:$AG$1485,0),MATCH($D669,$AD$9:$AO$9,0)),"-")</f>
        <v>19.175699999999999</v>
      </c>
      <c r="S669" s="75">
        <v>10</v>
      </c>
      <c r="T669" s="75">
        <v>0</v>
      </c>
      <c r="U669" s="75">
        <v>5</v>
      </c>
      <c r="V669" s="75">
        <v>16</v>
      </c>
      <c r="W669" s="50">
        <f t="shared" si="80"/>
        <v>20</v>
      </c>
      <c r="X669" s="50">
        <f t="shared" si="81"/>
        <v>10</v>
      </c>
      <c r="Z669" s="27" t="str">
        <f t="shared" si="83"/>
        <v>M50×1.5</v>
      </c>
      <c r="AA669" s="28" t="s">
        <v>135</v>
      </c>
      <c r="AB669" s="28"/>
      <c r="AC669" s="28"/>
      <c r="AD669" s="27">
        <v>50</v>
      </c>
      <c r="AE669" s="27">
        <v>1.5</v>
      </c>
      <c r="AF669" s="28">
        <v>60</v>
      </c>
      <c r="AG669" s="30" t="s">
        <v>210</v>
      </c>
      <c r="AH669" s="30">
        <f>INDEX(공차방식!$C$6:$D$29,MATCH(AE669,공차방식!$B$6:$B$29,0),MATCH(RIGHT(AG669,1),공차방식!$C$5:$D$5,0))/1000</f>
        <v>0</v>
      </c>
      <c r="AI669" s="28">
        <f t="shared" ca="1" si="84"/>
        <v>49.290700000000001</v>
      </c>
      <c r="AJ669" s="28">
        <f t="shared" si="85"/>
        <v>49.025700000000001</v>
      </c>
      <c r="AK669" s="28">
        <f t="array" aca="1" ref="AK669" ca="1">ROUND(INDEX(공차방식!T$6:X$50,MATCH(AQ669&amp;AE669,공차방식!R$6:R$50&amp;공차방식!S$6:S$50,0),MATCH(VALUE(LEFT(AG669,1)),공차방식!T$5:X$5,0))/1000,4)</f>
        <v>0.26500000000000001</v>
      </c>
      <c r="AL669" s="28">
        <f t="shared" si="86"/>
        <v>48.751199999999997</v>
      </c>
      <c r="AM669" s="28">
        <f t="shared" si="87"/>
        <v>48.376199999999997</v>
      </c>
      <c r="AN669" s="28">
        <f t="array" ref="AN669">ROUND(INDEX(공차방식!H$6:L$29,MATCH(AE669,공차방식!B$6:B$29,0),MATCH(VALUE(LEFT(AG669,1)),공차방식!H$5:L$5,0))/1000,4)</f>
        <v>0.375</v>
      </c>
      <c r="AO669" s="28">
        <v>49.597999999999999</v>
      </c>
      <c r="AQ669" s="39">
        <f ca="1">OFFSET(공차방식!R$5,COUNTIF(공차방식!R$6:R$50,"&lt;"&amp;AD669)+1,0)</f>
        <v>90</v>
      </c>
    </row>
    <row r="670" spans="2:43" ht="15" x14ac:dyDescent="0.3">
      <c r="B670" s="76" t="str">
        <f t="shared" si="82"/>
        <v>M20×1</v>
      </c>
      <c r="C670" s="77" t="s">
        <v>216</v>
      </c>
      <c r="D670" s="77" t="s">
        <v>157</v>
      </c>
      <c r="E670" s="74" t="s">
        <v>135</v>
      </c>
      <c r="F670" s="75">
        <v>20</v>
      </c>
      <c r="G670" s="75">
        <v>1</v>
      </c>
      <c r="H670" s="74" t="s">
        <v>134</v>
      </c>
      <c r="I670" s="87" t="s">
        <v>136</v>
      </c>
      <c r="J670" s="75" t="s">
        <v>314</v>
      </c>
      <c r="K670" s="58" t="s">
        <v>491</v>
      </c>
      <c r="L670" s="75">
        <v>20</v>
      </c>
      <c r="M670" s="75">
        <v>1</v>
      </c>
      <c r="N670" s="74">
        <v>60</v>
      </c>
      <c r="O670" s="101">
        <f t="array" ref="O670">IFERROR(INDEX($AD$11:$AO$1485,MATCH($B670&amp;$I670,$Z$11:$Z$1485&amp;$AG$11:$AG$1485,0),MATCH($C670,$AD$9:$AO$9,0)),"-")</f>
        <v>19.678999999999998</v>
      </c>
      <c r="P670" s="75">
        <v>8</v>
      </c>
      <c r="Q670" s="75">
        <v>-8</v>
      </c>
      <c r="R670" s="101">
        <f t="array" aca="1" ref="R670" ca="1">IFERROR(INDEX($AD$11:$AO$1485,MATCH($B670&amp;$I670,$Z$11:$Z$1485&amp;$AG$11:$AG$1485,0),MATCH($D670,$AD$9:$AO$9,0)),"-")</f>
        <v>19.4755</v>
      </c>
      <c r="S670" s="75">
        <v>8</v>
      </c>
      <c r="T670" s="75">
        <v>0</v>
      </c>
      <c r="U670" s="75">
        <v>5</v>
      </c>
      <c r="V670" s="75">
        <v>16</v>
      </c>
      <c r="W670" s="50">
        <f t="shared" si="80"/>
        <v>16</v>
      </c>
      <c r="X670" s="50">
        <f t="shared" si="81"/>
        <v>8</v>
      </c>
      <c r="Z670" s="27" t="str">
        <f t="shared" si="83"/>
        <v>M52×4</v>
      </c>
      <c r="AA670" s="28" t="s">
        <v>135</v>
      </c>
      <c r="AB670" s="28"/>
      <c r="AC670" s="28"/>
      <c r="AD670" s="27">
        <v>52</v>
      </c>
      <c r="AE670" s="27">
        <v>4</v>
      </c>
      <c r="AF670" s="28">
        <v>60</v>
      </c>
      <c r="AG670" s="30" t="s">
        <v>210</v>
      </c>
      <c r="AH670" s="30">
        <f>INDEX(공차방식!$C$6:$D$29,MATCH(AE670,공차방식!$B$6:$B$29,0),MATCH(RIGHT(AG670,1),공차방식!$C$5:$D$5,0))/1000</f>
        <v>0</v>
      </c>
      <c r="AI670" s="28">
        <f t="shared" ca="1" si="84"/>
        <v>49.801900000000003</v>
      </c>
      <c r="AJ670" s="28">
        <f t="shared" si="85"/>
        <v>49.401899999999998</v>
      </c>
      <c r="AK670" s="28">
        <f t="array" aca="1" ref="AK670" ca="1">ROUND(INDEX(공차방식!T$6:X$50,MATCH(AQ670&amp;AE670,공차방식!R$6:R$50&amp;공차방식!S$6:S$50,0),MATCH(VALUE(LEFT(AG670,1)),공차방식!T$5:X$5,0))/1000,4)</f>
        <v>0.4</v>
      </c>
      <c r="AL670" s="28">
        <f t="shared" si="86"/>
        <v>48.419899999999998</v>
      </c>
      <c r="AM670" s="28">
        <f t="shared" si="87"/>
        <v>47.669899999999998</v>
      </c>
      <c r="AN670" s="28">
        <f t="array" ref="AN670">ROUND(INDEX(공차방식!H$6:L$29,MATCH(AE670,공차방식!B$6:B$29,0),MATCH(VALUE(LEFT(AG670,1)),공차방식!H$5:L$5,0))/1000,4)</f>
        <v>0.75</v>
      </c>
      <c r="AO670" s="28">
        <v>50.610999999999997</v>
      </c>
      <c r="AQ670" s="39">
        <f ca="1">OFFSET(공차방식!R$5,COUNTIF(공차방식!R$6:R$50,"&lt;"&amp;AD670)+1,0)</f>
        <v>90</v>
      </c>
    </row>
    <row r="671" spans="2:43" ht="15" x14ac:dyDescent="0.3">
      <c r="B671" s="76" t="str">
        <f t="shared" si="82"/>
        <v>M22×2</v>
      </c>
      <c r="C671" s="77" t="s">
        <v>216</v>
      </c>
      <c r="D671" s="77" t="s">
        <v>157</v>
      </c>
      <c r="E671" s="74" t="s">
        <v>135</v>
      </c>
      <c r="F671" s="75">
        <v>22</v>
      </c>
      <c r="G671" s="75">
        <v>2</v>
      </c>
      <c r="H671" s="74" t="s">
        <v>134</v>
      </c>
      <c r="I671" s="87" t="s">
        <v>136</v>
      </c>
      <c r="J671" s="75" t="s">
        <v>314</v>
      </c>
      <c r="K671" s="58" t="s">
        <v>491</v>
      </c>
      <c r="L671" s="75">
        <v>22</v>
      </c>
      <c r="M671" s="75">
        <v>2</v>
      </c>
      <c r="N671" s="74">
        <v>60</v>
      </c>
      <c r="O671" s="101">
        <f t="array" ref="O671">IFERROR(INDEX($AD$11:$AO$1485,MATCH($B671&amp;$I671,$Z$11:$Z$1485&amp;$AG$11:$AG$1485,0),MATCH($C671,$AD$9:$AO$9,0)),"-")</f>
        <v>21.276</v>
      </c>
      <c r="P671" s="75">
        <v>10</v>
      </c>
      <c r="Q671" s="75">
        <v>-10</v>
      </c>
      <c r="R671" s="101">
        <f t="array" aca="1" ref="R671" ca="1">IFERROR(INDEX($AD$11:$AO$1485,MATCH($B671&amp;$I671,$Z$11:$Z$1485&amp;$AG$11:$AG$1485,0),MATCH($D671,$AD$9:$AO$9,0)),"-")</f>
        <v>20.870999999999999</v>
      </c>
      <c r="S671" s="75">
        <v>10</v>
      </c>
      <c r="T671" s="75">
        <v>0</v>
      </c>
      <c r="U671" s="75">
        <v>5</v>
      </c>
      <c r="V671" s="75">
        <v>14</v>
      </c>
      <c r="W671" s="50">
        <f t="shared" si="80"/>
        <v>20</v>
      </c>
      <c r="X671" s="50">
        <f t="shared" si="81"/>
        <v>10</v>
      </c>
      <c r="Z671" s="27" t="str">
        <f t="shared" si="83"/>
        <v>M52×3</v>
      </c>
      <c r="AA671" s="28" t="s">
        <v>135</v>
      </c>
      <c r="AB671" s="28"/>
      <c r="AC671" s="28"/>
      <c r="AD671" s="27">
        <v>52</v>
      </c>
      <c r="AE671" s="27">
        <v>3</v>
      </c>
      <c r="AF671" s="28">
        <v>60</v>
      </c>
      <c r="AG671" s="30" t="s">
        <v>210</v>
      </c>
      <c r="AH671" s="30">
        <f>INDEX(공차방식!$C$6:$D$29,MATCH(AE671,공차방식!$B$6:$B$29,0),MATCH(RIGHT(AG671,1),공차방식!$C$5:$D$5,0))/1000</f>
        <v>0</v>
      </c>
      <c r="AI671" s="28">
        <f t="shared" ca="1" si="84"/>
        <v>50.406399999999998</v>
      </c>
      <c r="AJ671" s="28">
        <f t="shared" si="85"/>
        <v>50.051400000000001</v>
      </c>
      <c r="AK671" s="28">
        <f t="array" aca="1" ref="AK671" ca="1">ROUND(INDEX(공차방식!T$6:X$50,MATCH(AQ671&amp;AE671,공차방식!R$6:R$50&amp;공차방식!S$6:S$50,0),MATCH(VALUE(LEFT(AG671,1)),공차방식!T$5:X$5,0))/1000,4)</f>
        <v>0.35499999999999998</v>
      </c>
      <c r="AL671" s="28">
        <f t="shared" si="86"/>
        <v>49.382399999999997</v>
      </c>
      <c r="AM671" s="28">
        <f t="shared" si="87"/>
        <v>48.752400000000002</v>
      </c>
      <c r="AN671" s="28">
        <f t="array" ref="AN671">ROUND(INDEX(공차방식!H$6:L$29,MATCH(AE671,공차방식!B$6:B$29,0),MATCH(VALUE(LEFT(AG671,1)),공차방식!H$5:L$5,0))/1000,4)</f>
        <v>0.63</v>
      </c>
      <c r="AO671" s="28">
        <v>51.015000000000001</v>
      </c>
      <c r="AQ671" s="39">
        <f ca="1">OFFSET(공차방식!R$5,COUNTIF(공차방식!R$6:R$50,"&lt;"&amp;AD671)+1,0)</f>
        <v>90</v>
      </c>
    </row>
    <row r="672" spans="2:43" ht="15" x14ac:dyDescent="0.3">
      <c r="B672" s="76" t="str">
        <f t="shared" si="82"/>
        <v>M22×1.5</v>
      </c>
      <c r="C672" s="77" t="s">
        <v>216</v>
      </c>
      <c r="D672" s="77" t="s">
        <v>157</v>
      </c>
      <c r="E672" s="74" t="s">
        <v>135</v>
      </c>
      <c r="F672" s="75">
        <v>22</v>
      </c>
      <c r="G672" s="75">
        <v>1.5</v>
      </c>
      <c r="H672" s="74" t="s">
        <v>134</v>
      </c>
      <c r="I672" s="87" t="s">
        <v>136</v>
      </c>
      <c r="J672" s="75" t="s">
        <v>314</v>
      </c>
      <c r="K672" s="58" t="s">
        <v>491</v>
      </c>
      <c r="L672" s="75">
        <v>22</v>
      </c>
      <c r="M672" s="75">
        <v>1.5</v>
      </c>
      <c r="N672" s="74">
        <v>60</v>
      </c>
      <c r="O672" s="101">
        <f t="array" ref="O672">IFERROR(INDEX($AD$11:$AO$1485,MATCH($B672&amp;$I672,$Z$11:$Z$1485&amp;$AG$11:$AG$1485,0),MATCH($C672,$AD$9:$AO$9,0)),"-")</f>
        <v>21.481000000000002</v>
      </c>
      <c r="P672" s="75">
        <v>10</v>
      </c>
      <c r="Q672" s="75">
        <v>-10</v>
      </c>
      <c r="R672" s="101">
        <f t="array" aca="1" ref="R672" ca="1">IFERROR(INDEX($AD$11:$AO$1485,MATCH($B672&amp;$I672,$Z$11:$Z$1485&amp;$AG$11:$AG$1485,0),MATCH($D672,$AD$9:$AO$9,0)),"-")</f>
        <v>21.175699999999999</v>
      </c>
      <c r="S672" s="75">
        <v>10</v>
      </c>
      <c r="T672" s="75">
        <v>0</v>
      </c>
      <c r="U672" s="75">
        <v>5</v>
      </c>
      <c r="V672" s="75">
        <v>16</v>
      </c>
      <c r="W672" s="50">
        <f t="shared" si="80"/>
        <v>20</v>
      </c>
      <c r="X672" s="50">
        <f t="shared" si="81"/>
        <v>10</v>
      </c>
      <c r="Z672" s="27" t="str">
        <f t="shared" si="83"/>
        <v>M52×2</v>
      </c>
      <c r="AA672" s="28" t="s">
        <v>135</v>
      </c>
      <c r="AB672" s="28"/>
      <c r="AC672" s="28"/>
      <c r="AD672" s="27">
        <v>52</v>
      </c>
      <c r="AE672" s="27">
        <v>2</v>
      </c>
      <c r="AF672" s="28">
        <v>60</v>
      </c>
      <c r="AG672" s="30" t="s">
        <v>210</v>
      </c>
      <c r="AH672" s="30">
        <f>INDEX(공차방식!$C$6:$D$29,MATCH(AE672,공차방식!$B$6:$B$29,0),MATCH(RIGHT(AG672,1),공차방식!$C$5:$D$5,0))/1000</f>
        <v>0</v>
      </c>
      <c r="AI672" s="28">
        <f t="shared" ca="1" si="84"/>
        <v>51.000999999999998</v>
      </c>
      <c r="AJ672" s="28">
        <f t="shared" si="85"/>
        <v>50.701000000000001</v>
      </c>
      <c r="AK672" s="28">
        <f t="array" aca="1" ref="AK672" ca="1">ROUND(INDEX(공차방식!T$6:X$50,MATCH(AQ672&amp;AE672,공차방식!R$6:R$50&amp;공차방식!S$6:S$50,0),MATCH(VALUE(LEFT(AG672,1)),공차방식!T$5:X$5,0))/1000,4)</f>
        <v>0.3</v>
      </c>
      <c r="AL672" s="28">
        <f t="shared" si="86"/>
        <v>50.309899999999999</v>
      </c>
      <c r="AM672" s="28">
        <f t="shared" si="87"/>
        <v>49.834899999999998</v>
      </c>
      <c r="AN672" s="28">
        <f t="array" ref="AN672">ROUND(INDEX(공차방식!H$6:L$29,MATCH(AE672,공차방식!B$6:B$29,0),MATCH(VALUE(LEFT(AG672,1)),공차방식!H$5:L$5,0))/1000,4)</f>
        <v>0.47499999999999998</v>
      </c>
      <c r="AO672" s="28">
        <v>51.408000000000001</v>
      </c>
      <c r="AQ672" s="39">
        <f ca="1">OFFSET(공차방식!R$5,COUNTIF(공차방식!R$6:R$50,"&lt;"&amp;AD672)+1,0)</f>
        <v>90</v>
      </c>
    </row>
    <row r="673" spans="2:43" ht="15" x14ac:dyDescent="0.3">
      <c r="B673" s="76" t="str">
        <f t="shared" si="82"/>
        <v>M22×1</v>
      </c>
      <c r="C673" s="77" t="s">
        <v>216</v>
      </c>
      <c r="D673" s="77" t="s">
        <v>157</v>
      </c>
      <c r="E673" s="74" t="s">
        <v>135</v>
      </c>
      <c r="F673" s="75">
        <v>22</v>
      </c>
      <c r="G673" s="75">
        <v>1</v>
      </c>
      <c r="H673" s="74" t="s">
        <v>134</v>
      </c>
      <c r="I673" s="87" t="s">
        <v>136</v>
      </c>
      <c r="J673" s="75" t="s">
        <v>314</v>
      </c>
      <c r="K673" s="58" t="s">
        <v>491</v>
      </c>
      <c r="L673" s="75">
        <v>22</v>
      </c>
      <c r="M673" s="75">
        <v>1</v>
      </c>
      <c r="N673" s="74">
        <v>60</v>
      </c>
      <c r="O673" s="101">
        <f t="array" ref="O673">IFERROR(INDEX($AD$11:$AO$1485,MATCH($B673&amp;$I673,$Z$11:$Z$1485&amp;$AG$11:$AG$1485,0),MATCH($C673,$AD$9:$AO$9,0)),"-")</f>
        <v>21.678999999999998</v>
      </c>
      <c r="P673" s="75">
        <v>8</v>
      </c>
      <c r="Q673" s="75">
        <v>-8</v>
      </c>
      <c r="R673" s="101">
        <f t="array" aca="1" ref="R673" ca="1">IFERROR(INDEX($AD$11:$AO$1485,MATCH($B673&amp;$I673,$Z$11:$Z$1485&amp;$AG$11:$AG$1485,0),MATCH($D673,$AD$9:$AO$9,0)),"-")</f>
        <v>21.4755</v>
      </c>
      <c r="S673" s="75">
        <v>8</v>
      </c>
      <c r="T673" s="75">
        <v>0</v>
      </c>
      <c r="U673" s="75">
        <v>5</v>
      </c>
      <c r="V673" s="75">
        <v>16</v>
      </c>
      <c r="W673" s="50">
        <f t="shared" si="80"/>
        <v>16</v>
      </c>
      <c r="X673" s="50">
        <f t="shared" si="81"/>
        <v>8</v>
      </c>
      <c r="Z673" s="27" t="str">
        <f t="shared" si="83"/>
        <v>M52×1.5</v>
      </c>
      <c r="AA673" s="28" t="s">
        <v>135</v>
      </c>
      <c r="AB673" s="28"/>
      <c r="AC673" s="28"/>
      <c r="AD673" s="27">
        <v>52</v>
      </c>
      <c r="AE673" s="27">
        <v>1.5</v>
      </c>
      <c r="AF673" s="28">
        <v>60</v>
      </c>
      <c r="AG673" s="30" t="s">
        <v>210</v>
      </c>
      <c r="AH673" s="30">
        <f>INDEX(공차방식!$C$6:$D$29,MATCH(AE673,공차방식!$B$6:$B$29,0),MATCH(RIGHT(AG673,1),공차방식!$C$5:$D$5,0))/1000</f>
        <v>0</v>
      </c>
      <c r="AI673" s="28">
        <f t="shared" ca="1" si="84"/>
        <v>51.290700000000001</v>
      </c>
      <c r="AJ673" s="28">
        <f t="shared" si="85"/>
        <v>51.025700000000001</v>
      </c>
      <c r="AK673" s="28">
        <f t="array" aca="1" ref="AK673" ca="1">ROUND(INDEX(공차방식!T$6:X$50,MATCH(AQ673&amp;AE673,공차방식!R$6:R$50&amp;공차방식!S$6:S$50,0),MATCH(VALUE(LEFT(AG673,1)),공차방식!T$5:X$5,0))/1000,4)</f>
        <v>0.26500000000000001</v>
      </c>
      <c r="AL673" s="28">
        <f t="shared" si="86"/>
        <v>50.751199999999997</v>
      </c>
      <c r="AM673" s="28">
        <f t="shared" si="87"/>
        <v>50.376199999999997</v>
      </c>
      <c r="AN673" s="28">
        <f t="array" ref="AN673">ROUND(INDEX(공차방식!H$6:L$29,MATCH(AE673,공차방식!B$6:B$29,0),MATCH(VALUE(LEFT(AG673,1)),공차방식!H$5:L$5,0))/1000,4)</f>
        <v>0.375</v>
      </c>
      <c r="AO673" s="28">
        <v>51.597999999999999</v>
      </c>
      <c r="AQ673" s="39">
        <f ca="1">OFFSET(공차방식!R$5,COUNTIF(공차방식!R$6:R$50,"&lt;"&amp;AD673)+1,0)</f>
        <v>90</v>
      </c>
    </row>
    <row r="674" spans="2:43" ht="15" x14ac:dyDescent="0.3">
      <c r="B674" s="76" t="str">
        <f t="shared" si="82"/>
        <v>M24×2</v>
      </c>
      <c r="C674" s="77" t="s">
        <v>216</v>
      </c>
      <c r="D674" s="77" t="s">
        <v>157</v>
      </c>
      <c r="E674" s="74" t="s">
        <v>135</v>
      </c>
      <c r="F674" s="75">
        <v>24</v>
      </c>
      <c r="G674" s="75">
        <v>2</v>
      </c>
      <c r="H674" s="74" t="s">
        <v>134</v>
      </c>
      <c r="I674" s="87" t="s">
        <v>136</v>
      </c>
      <c r="J674" s="75" t="s">
        <v>314</v>
      </c>
      <c r="K674" s="58" t="s">
        <v>491</v>
      </c>
      <c r="L674" s="75">
        <v>24</v>
      </c>
      <c r="M674" s="75">
        <v>2</v>
      </c>
      <c r="N674" s="74">
        <v>60</v>
      </c>
      <c r="O674" s="101">
        <f t="array" ref="O674">IFERROR(INDEX($AD$11:$AO$1485,MATCH($B674&amp;$I674,$Z$11:$Z$1485&amp;$AG$11:$AG$1485,0),MATCH($C674,$AD$9:$AO$9,0)),"-")</f>
        <v>23.286000000000001</v>
      </c>
      <c r="P674" s="75">
        <v>10</v>
      </c>
      <c r="Q674" s="75">
        <v>-10</v>
      </c>
      <c r="R674" s="101">
        <f t="array" aca="1" ref="R674" ca="1">IFERROR(INDEX($AD$11:$AO$1485,MATCH($B674&amp;$I674,$Z$11:$Z$1485&amp;$AG$11:$AG$1485,0),MATCH($D674,$AD$9:$AO$9,0)),"-")</f>
        <v>22.881</v>
      </c>
      <c r="S674" s="75">
        <v>10</v>
      </c>
      <c r="T674" s="75">
        <v>0</v>
      </c>
      <c r="U674" s="75">
        <v>5</v>
      </c>
      <c r="V674" s="75">
        <v>14</v>
      </c>
      <c r="W674" s="50">
        <f t="shared" si="80"/>
        <v>20</v>
      </c>
      <c r="X674" s="50">
        <f t="shared" si="81"/>
        <v>10</v>
      </c>
      <c r="Z674" s="27" t="str">
        <f t="shared" si="83"/>
        <v>M55×4</v>
      </c>
      <c r="AA674" s="28" t="s">
        <v>135</v>
      </c>
      <c r="AB674" s="28"/>
      <c r="AC674" s="28"/>
      <c r="AD674" s="27">
        <v>55</v>
      </c>
      <c r="AE674" s="27">
        <v>4</v>
      </c>
      <c r="AF674" s="28">
        <v>60</v>
      </c>
      <c r="AG674" s="30" t="s">
        <v>210</v>
      </c>
      <c r="AH674" s="30">
        <f>INDEX(공차방식!$C$6:$D$29,MATCH(AE674,공차방식!$B$6:$B$29,0),MATCH(RIGHT(AG674,1),공차방식!$C$5:$D$5,0))/1000</f>
        <v>0</v>
      </c>
      <c r="AI674" s="28">
        <f t="shared" ca="1" si="84"/>
        <v>52.801900000000003</v>
      </c>
      <c r="AJ674" s="28">
        <f t="shared" si="85"/>
        <v>52.401899999999998</v>
      </c>
      <c r="AK674" s="28">
        <f t="array" aca="1" ref="AK674" ca="1">ROUND(INDEX(공차방식!T$6:X$50,MATCH(AQ674&amp;AE674,공차방식!R$6:R$50&amp;공차방식!S$6:S$50,0),MATCH(VALUE(LEFT(AG674,1)),공차방식!T$5:X$5,0))/1000,4)</f>
        <v>0.4</v>
      </c>
      <c r="AL674" s="28">
        <f t="shared" si="86"/>
        <v>51.419899999999998</v>
      </c>
      <c r="AM674" s="28">
        <f t="shared" si="87"/>
        <v>50.669899999999998</v>
      </c>
      <c r="AN674" s="28">
        <f t="array" ref="AN674">ROUND(INDEX(공차방식!H$6:L$29,MATCH(AE674,공차방식!B$6:B$29,0),MATCH(VALUE(LEFT(AG674,1)),공차방식!H$5:L$5,0))/1000,4)</f>
        <v>0.75</v>
      </c>
      <c r="AO674" s="28">
        <v>53.610999999999997</v>
      </c>
      <c r="AQ674" s="39">
        <f ca="1">OFFSET(공차방식!R$5,COUNTIF(공차방식!R$6:R$50,"&lt;"&amp;AD674)+1,0)</f>
        <v>90</v>
      </c>
    </row>
    <row r="675" spans="2:43" ht="15" x14ac:dyDescent="0.3">
      <c r="B675" s="76" t="str">
        <f t="shared" si="82"/>
        <v>M24×1.5</v>
      </c>
      <c r="C675" s="77" t="s">
        <v>216</v>
      </c>
      <c r="D675" s="77" t="s">
        <v>157</v>
      </c>
      <c r="E675" s="74" t="s">
        <v>135</v>
      </c>
      <c r="F675" s="75">
        <v>24</v>
      </c>
      <c r="G675" s="75">
        <v>1.5</v>
      </c>
      <c r="H675" s="74" t="s">
        <v>134</v>
      </c>
      <c r="I675" s="87" t="s">
        <v>136</v>
      </c>
      <c r="J675" s="75" t="s">
        <v>314</v>
      </c>
      <c r="K675" s="58" t="s">
        <v>491</v>
      </c>
      <c r="L675" s="75">
        <v>24</v>
      </c>
      <c r="M675" s="75">
        <v>1.5</v>
      </c>
      <c r="N675" s="74">
        <v>60</v>
      </c>
      <c r="O675" s="101">
        <f t="array" ref="O675">IFERROR(INDEX($AD$11:$AO$1485,MATCH($B675&amp;$I675,$Z$11:$Z$1485&amp;$AG$11:$AG$1485,0),MATCH($C675,$AD$9:$AO$9,0)),"-")</f>
        <v>23.491</v>
      </c>
      <c r="P675" s="75">
        <v>10</v>
      </c>
      <c r="Q675" s="75">
        <v>-10</v>
      </c>
      <c r="R675" s="101">
        <f t="array" aca="1" ref="R675" ca="1">IFERROR(INDEX($AD$11:$AO$1485,MATCH($B675&amp;$I675,$Z$11:$Z$1485&amp;$AG$11:$AG$1485,0),MATCH($D675,$AD$9:$AO$9,0)),"-")</f>
        <v>23.185700000000001</v>
      </c>
      <c r="S675" s="75">
        <v>10</v>
      </c>
      <c r="T675" s="75">
        <v>0</v>
      </c>
      <c r="U675" s="75">
        <v>5</v>
      </c>
      <c r="V675" s="75">
        <v>16</v>
      </c>
      <c r="W675" s="50">
        <f t="shared" si="80"/>
        <v>20</v>
      </c>
      <c r="X675" s="50">
        <f t="shared" si="81"/>
        <v>10</v>
      </c>
      <c r="Z675" s="27" t="str">
        <f t="shared" si="83"/>
        <v>M55×3</v>
      </c>
      <c r="AA675" s="28" t="s">
        <v>135</v>
      </c>
      <c r="AB675" s="28"/>
      <c r="AC675" s="28"/>
      <c r="AD675" s="27">
        <v>55</v>
      </c>
      <c r="AE675" s="27">
        <v>3</v>
      </c>
      <c r="AF675" s="28">
        <v>60</v>
      </c>
      <c r="AG675" s="30" t="s">
        <v>210</v>
      </c>
      <c r="AH675" s="30">
        <f>INDEX(공차방식!$C$6:$D$29,MATCH(AE675,공차방식!$B$6:$B$29,0),MATCH(RIGHT(AG675,1),공차방식!$C$5:$D$5,0))/1000</f>
        <v>0</v>
      </c>
      <c r="AI675" s="28">
        <f t="shared" ca="1" si="84"/>
        <v>53.406399999999998</v>
      </c>
      <c r="AJ675" s="28">
        <f t="shared" si="85"/>
        <v>53.051400000000001</v>
      </c>
      <c r="AK675" s="28">
        <f t="array" aca="1" ref="AK675" ca="1">ROUND(INDEX(공차방식!T$6:X$50,MATCH(AQ675&amp;AE675,공차방식!R$6:R$50&amp;공차방식!S$6:S$50,0),MATCH(VALUE(LEFT(AG675,1)),공차방식!T$5:X$5,0))/1000,4)</f>
        <v>0.35499999999999998</v>
      </c>
      <c r="AL675" s="28">
        <f t="shared" si="86"/>
        <v>52.382399999999997</v>
      </c>
      <c r="AM675" s="28">
        <f t="shared" si="87"/>
        <v>51.752400000000002</v>
      </c>
      <c r="AN675" s="28">
        <f t="array" ref="AN675">ROUND(INDEX(공차방식!H$6:L$29,MATCH(AE675,공차방식!B$6:B$29,0),MATCH(VALUE(LEFT(AG675,1)),공차방식!H$5:L$5,0))/1000,4)</f>
        <v>0.63</v>
      </c>
      <c r="AO675" s="28">
        <v>54.015000000000001</v>
      </c>
      <c r="AQ675" s="39">
        <f ca="1">OFFSET(공차방식!R$5,COUNTIF(공차방식!R$6:R$50,"&lt;"&amp;AD675)+1,0)</f>
        <v>90</v>
      </c>
    </row>
    <row r="676" spans="2:43" ht="15" x14ac:dyDescent="0.3">
      <c r="B676" s="76" t="str">
        <f t="shared" si="82"/>
        <v>M24×1</v>
      </c>
      <c r="C676" s="77" t="s">
        <v>216</v>
      </c>
      <c r="D676" s="77" t="s">
        <v>157</v>
      </c>
      <c r="E676" s="74" t="s">
        <v>135</v>
      </c>
      <c r="F676" s="75">
        <v>24</v>
      </c>
      <c r="G676" s="75">
        <v>1</v>
      </c>
      <c r="H676" s="74" t="s">
        <v>134</v>
      </c>
      <c r="I676" s="87" t="s">
        <v>136</v>
      </c>
      <c r="J676" s="75" t="s">
        <v>314</v>
      </c>
      <c r="K676" s="58" t="s">
        <v>491</v>
      </c>
      <c r="L676" s="75">
        <v>24</v>
      </c>
      <c r="M676" s="75">
        <v>1</v>
      </c>
      <c r="N676" s="74">
        <v>60</v>
      </c>
      <c r="O676" s="101">
        <f t="array" ref="O676">IFERROR(INDEX($AD$11:$AO$1485,MATCH($B676&amp;$I676,$Z$11:$Z$1485&amp;$AG$11:$AG$1485,0),MATCH($C676,$AD$9:$AO$9,0)),"-")</f>
        <v>23.687000000000001</v>
      </c>
      <c r="P676" s="75">
        <v>10</v>
      </c>
      <c r="Q676" s="75">
        <v>-10</v>
      </c>
      <c r="R676" s="101">
        <f t="array" aca="1" ref="R676" ca="1">IFERROR(INDEX($AD$11:$AO$1485,MATCH($B676&amp;$I676,$Z$11:$Z$1485&amp;$AG$11:$AG$1485,0),MATCH($D676,$AD$9:$AO$9,0)),"-")</f>
        <v>23.482500000000002</v>
      </c>
      <c r="S676" s="75">
        <v>10</v>
      </c>
      <c r="T676" s="75">
        <v>0</v>
      </c>
      <c r="U676" s="75">
        <v>5</v>
      </c>
      <c r="V676" s="75">
        <v>16</v>
      </c>
      <c r="W676" s="50">
        <f t="shared" si="80"/>
        <v>20</v>
      </c>
      <c r="X676" s="50">
        <f t="shared" si="81"/>
        <v>10</v>
      </c>
      <c r="Z676" s="27" t="str">
        <f t="shared" si="83"/>
        <v>M55×2</v>
      </c>
      <c r="AA676" s="28" t="s">
        <v>135</v>
      </c>
      <c r="AB676" s="28"/>
      <c r="AC676" s="28"/>
      <c r="AD676" s="27">
        <v>55</v>
      </c>
      <c r="AE676" s="27">
        <v>2</v>
      </c>
      <c r="AF676" s="28">
        <v>60</v>
      </c>
      <c r="AG676" s="30" t="s">
        <v>210</v>
      </c>
      <c r="AH676" s="30">
        <f>INDEX(공차방식!$C$6:$D$29,MATCH(AE676,공차방식!$B$6:$B$29,0),MATCH(RIGHT(AG676,1),공차방식!$C$5:$D$5,0))/1000</f>
        <v>0</v>
      </c>
      <c r="AI676" s="28">
        <f t="shared" ca="1" si="84"/>
        <v>54.000999999999998</v>
      </c>
      <c r="AJ676" s="28">
        <f t="shared" si="85"/>
        <v>53.701000000000001</v>
      </c>
      <c r="AK676" s="28">
        <f t="array" aca="1" ref="AK676" ca="1">ROUND(INDEX(공차방식!T$6:X$50,MATCH(AQ676&amp;AE676,공차방식!R$6:R$50&amp;공차방식!S$6:S$50,0),MATCH(VALUE(LEFT(AG676,1)),공차방식!T$5:X$5,0))/1000,4)</f>
        <v>0.3</v>
      </c>
      <c r="AL676" s="28">
        <f t="shared" si="86"/>
        <v>53.309899999999999</v>
      </c>
      <c r="AM676" s="28">
        <f t="shared" si="87"/>
        <v>52.834899999999998</v>
      </c>
      <c r="AN676" s="28">
        <f t="array" ref="AN676">ROUND(INDEX(공차방식!H$6:L$29,MATCH(AE676,공차방식!B$6:B$29,0),MATCH(VALUE(LEFT(AG676,1)),공차방식!H$5:L$5,0))/1000,4)</f>
        <v>0.47499999999999998</v>
      </c>
      <c r="AO676" s="28">
        <v>54.408000000000001</v>
      </c>
      <c r="AQ676" s="39">
        <f ca="1">OFFSET(공차방식!R$5,COUNTIF(공차방식!R$6:R$50,"&lt;"&amp;AD676)+1,0)</f>
        <v>90</v>
      </c>
    </row>
    <row r="677" spans="2:43" ht="15" x14ac:dyDescent="0.3">
      <c r="B677" s="76" t="str">
        <f t="shared" si="82"/>
        <v>M25×2</v>
      </c>
      <c r="C677" s="77" t="s">
        <v>216</v>
      </c>
      <c r="D677" s="77" t="s">
        <v>157</v>
      </c>
      <c r="E677" s="74" t="s">
        <v>135</v>
      </c>
      <c r="F677" s="75">
        <v>25</v>
      </c>
      <c r="G677" s="75">
        <v>2</v>
      </c>
      <c r="H677" s="74" t="s">
        <v>134</v>
      </c>
      <c r="I677" s="87" t="s">
        <v>136</v>
      </c>
      <c r="J677" s="75" t="s">
        <v>314</v>
      </c>
      <c r="K677" s="58" t="s">
        <v>491</v>
      </c>
      <c r="L677" s="75">
        <v>25</v>
      </c>
      <c r="M677" s="75">
        <v>2</v>
      </c>
      <c r="N677" s="74">
        <v>60</v>
      </c>
      <c r="O677" s="101">
        <f t="array" ref="O677">IFERROR(INDEX($AD$11:$AO$1485,MATCH($B677&amp;$I677,$Z$11:$Z$1485&amp;$AG$11:$AG$1485,0),MATCH($C677,$AD$9:$AO$9,0)),"-")</f>
        <v>24.286000000000001</v>
      </c>
      <c r="P677" s="75">
        <v>10</v>
      </c>
      <c r="Q677" s="75">
        <v>-10</v>
      </c>
      <c r="R677" s="101">
        <f t="array" aca="1" ref="R677" ca="1">IFERROR(INDEX($AD$11:$AO$1485,MATCH($B677&amp;$I677,$Z$11:$Z$1485&amp;$AG$11:$AG$1485,0),MATCH($D677,$AD$9:$AO$9,0)),"-")</f>
        <v>23.881</v>
      </c>
      <c r="S677" s="75">
        <v>10</v>
      </c>
      <c r="T677" s="75">
        <v>0</v>
      </c>
      <c r="U677" s="75">
        <v>5</v>
      </c>
      <c r="V677" s="75">
        <v>14</v>
      </c>
      <c r="W677" s="50">
        <f t="shared" si="80"/>
        <v>20</v>
      </c>
      <c r="X677" s="50">
        <f t="shared" si="81"/>
        <v>10</v>
      </c>
      <c r="Z677" s="27" t="str">
        <f t="shared" si="83"/>
        <v>M55×1.5</v>
      </c>
      <c r="AA677" s="28" t="s">
        <v>135</v>
      </c>
      <c r="AB677" s="28"/>
      <c r="AC677" s="28"/>
      <c r="AD677" s="27">
        <v>55</v>
      </c>
      <c r="AE677" s="27">
        <v>1.5</v>
      </c>
      <c r="AF677" s="28">
        <v>60</v>
      </c>
      <c r="AG677" s="30" t="s">
        <v>210</v>
      </c>
      <c r="AH677" s="30">
        <f>INDEX(공차방식!$C$6:$D$29,MATCH(AE677,공차방식!$B$6:$B$29,0),MATCH(RIGHT(AG677,1),공차방식!$C$5:$D$5,0))/1000</f>
        <v>0</v>
      </c>
      <c r="AI677" s="28">
        <f t="shared" ca="1" si="84"/>
        <v>54.290700000000001</v>
      </c>
      <c r="AJ677" s="28">
        <f t="shared" si="85"/>
        <v>54.025700000000001</v>
      </c>
      <c r="AK677" s="28">
        <f t="array" aca="1" ref="AK677" ca="1">ROUND(INDEX(공차방식!T$6:X$50,MATCH(AQ677&amp;AE677,공차방식!R$6:R$50&amp;공차방식!S$6:S$50,0),MATCH(VALUE(LEFT(AG677,1)),공차방식!T$5:X$5,0))/1000,4)</f>
        <v>0.26500000000000001</v>
      </c>
      <c r="AL677" s="28">
        <f t="shared" si="86"/>
        <v>53.751199999999997</v>
      </c>
      <c r="AM677" s="28">
        <f t="shared" si="87"/>
        <v>53.376199999999997</v>
      </c>
      <c r="AN677" s="28">
        <f t="array" ref="AN677">ROUND(INDEX(공차방식!H$6:L$29,MATCH(AE677,공차방식!B$6:B$29,0),MATCH(VALUE(LEFT(AG677,1)),공차방식!H$5:L$5,0))/1000,4)</f>
        <v>0.375</v>
      </c>
      <c r="AO677" s="28">
        <v>54.597999999999999</v>
      </c>
      <c r="AQ677" s="39">
        <f ca="1">OFFSET(공차방식!R$5,COUNTIF(공차방식!R$6:R$50,"&lt;"&amp;AD677)+1,0)</f>
        <v>90</v>
      </c>
    </row>
    <row r="678" spans="2:43" ht="15" x14ac:dyDescent="0.3">
      <c r="B678" s="76" t="str">
        <f t="shared" si="82"/>
        <v>M25×1.5</v>
      </c>
      <c r="C678" s="77" t="s">
        <v>216</v>
      </c>
      <c r="D678" s="77" t="s">
        <v>157</v>
      </c>
      <c r="E678" s="74" t="s">
        <v>135</v>
      </c>
      <c r="F678" s="75">
        <v>25</v>
      </c>
      <c r="G678" s="75">
        <v>1.5</v>
      </c>
      <c r="H678" s="74" t="s">
        <v>134</v>
      </c>
      <c r="I678" s="87" t="s">
        <v>136</v>
      </c>
      <c r="J678" s="75" t="s">
        <v>314</v>
      </c>
      <c r="K678" s="58" t="s">
        <v>491</v>
      </c>
      <c r="L678" s="75">
        <v>25</v>
      </c>
      <c r="M678" s="75">
        <v>1.5</v>
      </c>
      <c r="N678" s="74">
        <v>60</v>
      </c>
      <c r="O678" s="101">
        <f t="array" ref="O678">IFERROR(INDEX($AD$11:$AO$1485,MATCH($B678&amp;$I678,$Z$11:$Z$1485&amp;$AG$11:$AG$1485,0),MATCH($C678,$AD$9:$AO$9,0)),"-")</f>
        <v>24.491</v>
      </c>
      <c r="P678" s="75">
        <v>10</v>
      </c>
      <c r="Q678" s="75">
        <v>-10</v>
      </c>
      <c r="R678" s="101">
        <f t="array" aca="1" ref="R678" ca="1">IFERROR(INDEX($AD$11:$AO$1485,MATCH($B678&amp;$I678,$Z$11:$Z$1485&amp;$AG$11:$AG$1485,0),MATCH($D678,$AD$9:$AO$9,0)),"-")</f>
        <v>24.185700000000001</v>
      </c>
      <c r="S678" s="75">
        <v>10</v>
      </c>
      <c r="T678" s="75">
        <v>0</v>
      </c>
      <c r="U678" s="75">
        <v>5</v>
      </c>
      <c r="V678" s="75">
        <v>16</v>
      </c>
      <c r="W678" s="50">
        <f t="shared" si="80"/>
        <v>20</v>
      </c>
      <c r="X678" s="50">
        <f t="shared" si="81"/>
        <v>10</v>
      </c>
      <c r="Z678" s="27" t="str">
        <f t="shared" si="83"/>
        <v>M56×4</v>
      </c>
      <c r="AA678" s="28" t="s">
        <v>135</v>
      </c>
      <c r="AB678" s="28"/>
      <c r="AC678" s="28"/>
      <c r="AD678" s="27">
        <v>56</v>
      </c>
      <c r="AE678" s="27">
        <v>4</v>
      </c>
      <c r="AF678" s="28">
        <v>60</v>
      </c>
      <c r="AG678" s="30" t="s">
        <v>210</v>
      </c>
      <c r="AH678" s="30">
        <f>INDEX(공차방식!$C$6:$D$29,MATCH(AE678,공차방식!$B$6:$B$29,0),MATCH(RIGHT(AG678,1),공차방식!$C$5:$D$5,0))/1000</f>
        <v>0</v>
      </c>
      <c r="AI678" s="28">
        <f t="shared" ca="1" si="84"/>
        <v>53.801900000000003</v>
      </c>
      <c r="AJ678" s="28">
        <f t="shared" si="85"/>
        <v>53.401899999999998</v>
      </c>
      <c r="AK678" s="28">
        <f t="array" aca="1" ref="AK678" ca="1">ROUND(INDEX(공차방식!T$6:X$50,MATCH(AQ678&amp;AE678,공차방식!R$6:R$50&amp;공차방식!S$6:S$50,0),MATCH(VALUE(LEFT(AG678,1)),공차방식!T$5:X$5,0))/1000,4)</f>
        <v>0.4</v>
      </c>
      <c r="AL678" s="28">
        <f t="shared" si="86"/>
        <v>52.419899999999998</v>
      </c>
      <c r="AM678" s="28">
        <f t="shared" si="87"/>
        <v>51.669899999999998</v>
      </c>
      <c r="AN678" s="28">
        <f t="array" ref="AN678">ROUND(INDEX(공차방식!H$6:L$29,MATCH(AE678,공차방식!B$6:B$29,0),MATCH(VALUE(LEFT(AG678,1)),공차방식!H$5:L$5,0))/1000,4)</f>
        <v>0.75</v>
      </c>
      <c r="AO678" s="28">
        <v>54.610999999999997</v>
      </c>
      <c r="AQ678" s="39">
        <f ca="1">OFFSET(공차방식!R$5,COUNTIF(공차방식!R$6:R$50,"&lt;"&amp;AD678)+1,0)</f>
        <v>90</v>
      </c>
    </row>
    <row r="679" spans="2:43" ht="15" x14ac:dyDescent="0.3">
      <c r="B679" s="76" t="str">
        <f t="shared" si="82"/>
        <v>M25×1</v>
      </c>
      <c r="C679" s="77" t="s">
        <v>216</v>
      </c>
      <c r="D679" s="77" t="s">
        <v>157</v>
      </c>
      <c r="E679" s="74" t="s">
        <v>135</v>
      </c>
      <c r="F679" s="75">
        <v>25</v>
      </c>
      <c r="G679" s="75">
        <v>1</v>
      </c>
      <c r="H679" s="74" t="s">
        <v>134</v>
      </c>
      <c r="I679" s="87" t="s">
        <v>136</v>
      </c>
      <c r="J679" s="75" t="s">
        <v>314</v>
      </c>
      <c r="K679" s="58" t="s">
        <v>491</v>
      </c>
      <c r="L679" s="75">
        <v>25</v>
      </c>
      <c r="M679" s="75">
        <v>1</v>
      </c>
      <c r="N679" s="74">
        <v>60</v>
      </c>
      <c r="O679" s="101">
        <f t="array" ref="O679">IFERROR(INDEX($AD$11:$AO$1485,MATCH($B679&amp;$I679,$Z$11:$Z$1485&amp;$AG$11:$AG$1485,0),MATCH($C679,$AD$9:$AO$9,0)),"-")</f>
        <v>24.687000000000001</v>
      </c>
      <c r="P679" s="75">
        <v>10</v>
      </c>
      <c r="Q679" s="75">
        <v>-10</v>
      </c>
      <c r="R679" s="101">
        <f t="array" aca="1" ref="R679" ca="1">IFERROR(INDEX($AD$11:$AO$1485,MATCH($B679&amp;$I679,$Z$11:$Z$1485&amp;$AG$11:$AG$1485,0),MATCH($D679,$AD$9:$AO$9,0)),"-")</f>
        <v>24.482500000000002</v>
      </c>
      <c r="S679" s="75">
        <v>10</v>
      </c>
      <c r="T679" s="75">
        <v>0</v>
      </c>
      <c r="U679" s="75">
        <v>5</v>
      </c>
      <c r="V679" s="75">
        <v>16</v>
      </c>
      <c r="W679" s="50">
        <f t="shared" si="80"/>
        <v>20</v>
      </c>
      <c r="X679" s="50">
        <f t="shared" si="81"/>
        <v>10</v>
      </c>
      <c r="Z679" s="27" t="str">
        <f t="shared" si="83"/>
        <v>M56×3</v>
      </c>
      <c r="AA679" s="28" t="s">
        <v>135</v>
      </c>
      <c r="AB679" s="28"/>
      <c r="AC679" s="28"/>
      <c r="AD679" s="27">
        <v>56</v>
      </c>
      <c r="AE679" s="27">
        <v>3</v>
      </c>
      <c r="AF679" s="28">
        <v>60</v>
      </c>
      <c r="AG679" s="30" t="s">
        <v>210</v>
      </c>
      <c r="AH679" s="30">
        <f>INDEX(공차방식!$C$6:$D$29,MATCH(AE679,공차방식!$B$6:$B$29,0),MATCH(RIGHT(AG679,1),공차방식!$C$5:$D$5,0))/1000</f>
        <v>0</v>
      </c>
      <c r="AI679" s="28">
        <f t="shared" ca="1" si="84"/>
        <v>54.406399999999998</v>
      </c>
      <c r="AJ679" s="28">
        <f t="shared" si="85"/>
        <v>54.051400000000001</v>
      </c>
      <c r="AK679" s="28">
        <f t="array" aca="1" ref="AK679" ca="1">ROUND(INDEX(공차방식!T$6:X$50,MATCH(AQ679&amp;AE679,공차방식!R$6:R$50&amp;공차방식!S$6:S$50,0),MATCH(VALUE(LEFT(AG679,1)),공차방식!T$5:X$5,0))/1000,4)</f>
        <v>0.35499999999999998</v>
      </c>
      <c r="AL679" s="28">
        <f t="shared" si="86"/>
        <v>53.382399999999997</v>
      </c>
      <c r="AM679" s="28">
        <f t="shared" si="87"/>
        <v>52.752400000000002</v>
      </c>
      <c r="AN679" s="28">
        <f t="array" ref="AN679">ROUND(INDEX(공차방식!H$6:L$29,MATCH(AE679,공차방식!B$6:B$29,0),MATCH(VALUE(LEFT(AG679,1)),공차방식!H$5:L$5,0))/1000,4)</f>
        <v>0.63</v>
      </c>
      <c r="AO679" s="28">
        <v>55.015000000000001</v>
      </c>
      <c r="AQ679" s="39">
        <f ca="1">OFFSET(공차방식!R$5,COUNTIF(공차방식!R$6:R$50,"&lt;"&amp;AD679)+1,0)</f>
        <v>90</v>
      </c>
    </row>
    <row r="680" spans="2:43" ht="15" x14ac:dyDescent="0.3">
      <c r="B680" s="76" t="str">
        <f t="shared" si="82"/>
        <v>M26×1.5</v>
      </c>
      <c r="C680" s="77" t="s">
        <v>216</v>
      </c>
      <c r="D680" s="77" t="s">
        <v>157</v>
      </c>
      <c r="E680" s="74" t="s">
        <v>135</v>
      </c>
      <c r="F680" s="75">
        <v>26</v>
      </c>
      <c r="G680" s="75">
        <v>1.5</v>
      </c>
      <c r="H680" s="74" t="s">
        <v>134</v>
      </c>
      <c r="I680" s="87" t="s">
        <v>136</v>
      </c>
      <c r="J680" s="75" t="s">
        <v>314</v>
      </c>
      <c r="K680" s="58" t="s">
        <v>491</v>
      </c>
      <c r="L680" s="75">
        <v>26</v>
      </c>
      <c r="M680" s="75">
        <v>1.5</v>
      </c>
      <c r="N680" s="74">
        <v>60</v>
      </c>
      <c r="O680" s="101">
        <f t="array" ref="O680">IFERROR(INDEX($AD$11:$AO$1485,MATCH($B680&amp;$I680,$Z$11:$Z$1485&amp;$AG$11:$AG$1485,0),MATCH($C680,$AD$9:$AO$9,0)),"-")</f>
        <v>25.491</v>
      </c>
      <c r="P680" s="75">
        <v>10</v>
      </c>
      <c r="Q680" s="75">
        <v>-10</v>
      </c>
      <c r="R680" s="101">
        <f t="array" aca="1" ref="R680" ca="1">IFERROR(INDEX($AD$11:$AO$1485,MATCH($B680&amp;$I680,$Z$11:$Z$1485&amp;$AG$11:$AG$1485,0),MATCH($D680,$AD$9:$AO$9,0)),"-")</f>
        <v>25.185700000000001</v>
      </c>
      <c r="S680" s="75">
        <v>10</v>
      </c>
      <c r="T680" s="75">
        <v>0</v>
      </c>
      <c r="U680" s="75">
        <v>5</v>
      </c>
      <c r="V680" s="75">
        <v>16</v>
      </c>
      <c r="W680" s="50">
        <f t="shared" si="80"/>
        <v>20</v>
      </c>
      <c r="X680" s="50">
        <f t="shared" si="81"/>
        <v>10</v>
      </c>
      <c r="Z680" s="27" t="str">
        <f t="shared" si="83"/>
        <v>M56×2</v>
      </c>
      <c r="AA680" s="28" t="s">
        <v>135</v>
      </c>
      <c r="AB680" s="28"/>
      <c r="AC680" s="28"/>
      <c r="AD680" s="27">
        <v>56</v>
      </c>
      <c r="AE680" s="27">
        <v>2</v>
      </c>
      <c r="AF680" s="28">
        <v>60</v>
      </c>
      <c r="AG680" s="30" t="s">
        <v>210</v>
      </c>
      <c r="AH680" s="30">
        <f>INDEX(공차방식!$C$6:$D$29,MATCH(AE680,공차방식!$B$6:$B$29,0),MATCH(RIGHT(AG680,1),공차방식!$C$5:$D$5,0))/1000</f>
        <v>0</v>
      </c>
      <c r="AI680" s="28">
        <f t="shared" ca="1" si="84"/>
        <v>55.000999999999998</v>
      </c>
      <c r="AJ680" s="28">
        <f t="shared" si="85"/>
        <v>54.701000000000001</v>
      </c>
      <c r="AK680" s="28">
        <f t="array" aca="1" ref="AK680" ca="1">ROUND(INDEX(공차방식!T$6:X$50,MATCH(AQ680&amp;AE680,공차방식!R$6:R$50&amp;공차방식!S$6:S$50,0),MATCH(VALUE(LEFT(AG680,1)),공차방식!T$5:X$5,0))/1000,4)</f>
        <v>0.3</v>
      </c>
      <c r="AL680" s="28">
        <f t="shared" si="86"/>
        <v>54.309899999999999</v>
      </c>
      <c r="AM680" s="28">
        <f t="shared" si="87"/>
        <v>53.834899999999998</v>
      </c>
      <c r="AN680" s="28">
        <f t="array" ref="AN680">ROUND(INDEX(공차방식!H$6:L$29,MATCH(AE680,공차방식!B$6:B$29,0),MATCH(VALUE(LEFT(AG680,1)),공차방식!H$5:L$5,0))/1000,4)</f>
        <v>0.47499999999999998</v>
      </c>
      <c r="AO680" s="28">
        <v>55.408000000000001</v>
      </c>
      <c r="AQ680" s="39">
        <f ca="1">OFFSET(공차방식!R$5,COUNTIF(공차방식!R$6:R$50,"&lt;"&amp;AD680)+1,0)</f>
        <v>90</v>
      </c>
    </row>
    <row r="681" spans="2:43" ht="15" x14ac:dyDescent="0.3">
      <c r="B681" s="76" t="str">
        <f t="shared" si="82"/>
        <v>M27×2</v>
      </c>
      <c r="C681" s="77" t="s">
        <v>216</v>
      </c>
      <c r="D681" s="77" t="s">
        <v>157</v>
      </c>
      <c r="E681" s="74" t="s">
        <v>135</v>
      </c>
      <c r="F681" s="75">
        <v>27</v>
      </c>
      <c r="G681" s="75">
        <v>2</v>
      </c>
      <c r="H681" s="74" t="s">
        <v>134</v>
      </c>
      <c r="I681" s="87" t="s">
        <v>136</v>
      </c>
      <c r="J681" s="75" t="s">
        <v>314</v>
      </c>
      <c r="K681" s="58" t="s">
        <v>491</v>
      </c>
      <c r="L681" s="75">
        <v>27</v>
      </c>
      <c r="M681" s="75">
        <v>2</v>
      </c>
      <c r="N681" s="74">
        <v>60</v>
      </c>
      <c r="O681" s="101">
        <f t="array" ref="O681">IFERROR(INDEX($AD$11:$AO$1485,MATCH($B681&amp;$I681,$Z$11:$Z$1485&amp;$AG$11:$AG$1485,0),MATCH($C681,$AD$9:$AO$9,0)),"-")</f>
        <v>26.286000000000001</v>
      </c>
      <c r="P681" s="75">
        <v>10</v>
      </c>
      <c r="Q681" s="75">
        <v>-10</v>
      </c>
      <c r="R681" s="101">
        <f t="array" aca="1" ref="R681" ca="1">IFERROR(INDEX($AD$11:$AO$1485,MATCH($B681&amp;$I681,$Z$11:$Z$1485&amp;$AG$11:$AG$1485,0),MATCH($D681,$AD$9:$AO$9,0)),"-")</f>
        <v>25.881</v>
      </c>
      <c r="S681" s="75">
        <v>10</v>
      </c>
      <c r="T681" s="75">
        <v>0</v>
      </c>
      <c r="U681" s="75">
        <v>5</v>
      </c>
      <c r="V681" s="75">
        <v>14</v>
      </c>
      <c r="W681" s="50">
        <f t="shared" si="80"/>
        <v>20</v>
      </c>
      <c r="X681" s="50">
        <f t="shared" si="81"/>
        <v>10</v>
      </c>
      <c r="Z681" s="27" t="str">
        <f t="shared" si="83"/>
        <v>M56×1.5</v>
      </c>
      <c r="AA681" s="28" t="s">
        <v>135</v>
      </c>
      <c r="AB681" s="28"/>
      <c r="AC681" s="28"/>
      <c r="AD681" s="27">
        <v>56</v>
      </c>
      <c r="AE681" s="27">
        <v>1.5</v>
      </c>
      <c r="AF681" s="28">
        <v>60</v>
      </c>
      <c r="AG681" s="30" t="s">
        <v>210</v>
      </c>
      <c r="AH681" s="30">
        <f>INDEX(공차방식!$C$6:$D$29,MATCH(AE681,공차방식!$B$6:$B$29,0),MATCH(RIGHT(AG681,1),공차방식!$C$5:$D$5,0))/1000</f>
        <v>0</v>
      </c>
      <c r="AI681" s="28">
        <f t="shared" ca="1" si="84"/>
        <v>55.290700000000001</v>
      </c>
      <c r="AJ681" s="28">
        <f t="shared" si="85"/>
        <v>55.025700000000001</v>
      </c>
      <c r="AK681" s="28">
        <f t="array" aca="1" ref="AK681" ca="1">ROUND(INDEX(공차방식!T$6:X$50,MATCH(AQ681&amp;AE681,공차방식!R$6:R$50&amp;공차방식!S$6:S$50,0),MATCH(VALUE(LEFT(AG681,1)),공차방식!T$5:X$5,0))/1000,4)</f>
        <v>0.26500000000000001</v>
      </c>
      <c r="AL681" s="28">
        <f t="shared" si="86"/>
        <v>54.751199999999997</v>
      </c>
      <c r="AM681" s="28">
        <f t="shared" si="87"/>
        <v>54.376199999999997</v>
      </c>
      <c r="AN681" s="28">
        <f t="array" ref="AN681">ROUND(INDEX(공차방식!H$6:L$29,MATCH(AE681,공차방식!B$6:B$29,0),MATCH(VALUE(LEFT(AG681,1)),공차방식!H$5:L$5,0))/1000,4)</f>
        <v>0.375</v>
      </c>
      <c r="AO681" s="28">
        <v>55.597999999999999</v>
      </c>
      <c r="AQ681" s="39">
        <f ca="1">OFFSET(공차방식!R$5,COUNTIF(공차방식!R$6:R$50,"&lt;"&amp;AD681)+1,0)</f>
        <v>90</v>
      </c>
    </row>
    <row r="682" spans="2:43" ht="15" x14ac:dyDescent="0.3">
      <c r="B682" s="76" t="str">
        <f t="shared" si="82"/>
        <v>M27×1.5</v>
      </c>
      <c r="C682" s="77" t="s">
        <v>216</v>
      </c>
      <c r="D682" s="77" t="s">
        <v>157</v>
      </c>
      <c r="E682" s="74" t="s">
        <v>135</v>
      </c>
      <c r="F682" s="75">
        <v>27</v>
      </c>
      <c r="G682" s="75">
        <v>1.5</v>
      </c>
      <c r="H682" s="74" t="s">
        <v>134</v>
      </c>
      <c r="I682" s="87" t="s">
        <v>136</v>
      </c>
      <c r="J682" s="75" t="s">
        <v>314</v>
      </c>
      <c r="K682" s="58" t="s">
        <v>491</v>
      </c>
      <c r="L682" s="75">
        <v>27</v>
      </c>
      <c r="M682" s="75">
        <v>1.5</v>
      </c>
      <c r="N682" s="74">
        <v>60</v>
      </c>
      <c r="O682" s="101">
        <f t="array" ref="O682">IFERROR(INDEX($AD$11:$AO$1485,MATCH($B682&amp;$I682,$Z$11:$Z$1485&amp;$AG$11:$AG$1485,0),MATCH($C682,$AD$9:$AO$9,0)),"-")</f>
        <v>26.491</v>
      </c>
      <c r="P682" s="75">
        <v>10</v>
      </c>
      <c r="Q682" s="75">
        <v>-10</v>
      </c>
      <c r="R682" s="101">
        <f t="array" aca="1" ref="R682" ca="1">IFERROR(INDEX($AD$11:$AO$1485,MATCH($B682&amp;$I682,$Z$11:$Z$1485&amp;$AG$11:$AG$1485,0),MATCH($D682,$AD$9:$AO$9,0)),"-")</f>
        <v>26.185700000000001</v>
      </c>
      <c r="S682" s="75">
        <v>10</v>
      </c>
      <c r="T682" s="75">
        <v>0</v>
      </c>
      <c r="U682" s="75">
        <v>5</v>
      </c>
      <c r="V682" s="75">
        <v>16</v>
      </c>
      <c r="W682" s="50">
        <f t="shared" si="80"/>
        <v>20</v>
      </c>
      <c r="X682" s="50">
        <f t="shared" si="81"/>
        <v>10</v>
      </c>
      <c r="Z682" s="27" t="str">
        <f t="shared" si="83"/>
        <v>M58×4</v>
      </c>
      <c r="AA682" s="28" t="s">
        <v>135</v>
      </c>
      <c r="AB682" s="28"/>
      <c r="AC682" s="28"/>
      <c r="AD682" s="27">
        <v>58</v>
      </c>
      <c r="AE682" s="27">
        <v>4</v>
      </c>
      <c r="AF682" s="28">
        <v>60</v>
      </c>
      <c r="AG682" s="30" t="s">
        <v>210</v>
      </c>
      <c r="AH682" s="30">
        <f>INDEX(공차방식!$C$6:$D$29,MATCH(AE682,공차방식!$B$6:$B$29,0),MATCH(RIGHT(AG682,1),공차방식!$C$5:$D$5,0))/1000</f>
        <v>0</v>
      </c>
      <c r="AI682" s="28">
        <f t="shared" ca="1" si="84"/>
        <v>55.801900000000003</v>
      </c>
      <c r="AJ682" s="28">
        <f t="shared" si="85"/>
        <v>55.401899999999998</v>
      </c>
      <c r="AK682" s="28">
        <f t="array" aca="1" ref="AK682" ca="1">ROUND(INDEX(공차방식!T$6:X$50,MATCH(AQ682&amp;AE682,공차방식!R$6:R$50&amp;공차방식!S$6:S$50,0),MATCH(VALUE(LEFT(AG682,1)),공차방식!T$5:X$5,0))/1000,4)</f>
        <v>0.4</v>
      </c>
      <c r="AL682" s="28">
        <f t="shared" si="86"/>
        <v>54.419899999999998</v>
      </c>
      <c r="AM682" s="28">
        <f t="shared" si="87"/>
        <v>53.669899999999998</v>
      </c>
      <c r="AN682" s="28">
        <f t="array" ref="AN682">ROUND(INDEX(공차방식!H$6:L$29,MATCH(AE682,공차방식!B$6:B$29,0),MATCH(VALUE(LEFT(AG682,1)),공차방식!H$5:L$5,0))/1000,4)</f>
        <v>0.75</v>
      </c>
      <c r="AO682" s="28">
        <v>56.610999999999997</v>
      </c>
      <c r="AQ682" s="39">
        <f ca="1">OFFSET(공차방식!R$5,COUNTIF(공차방식!R$6:R$50,"&lt;"&amp;AD682)+1,0)</f>
        <v>90</v>
      </c>
    </row>
    <row r="683" spans="2:43" ht="15" x14ac:dyDescent="0.3">
      <c r="B683" s="76" t="str">
        <f t="shared" si="82"/>
        <v>M27×1</v>
      </c>
      <c r="C683" s="77" t="s">
        <v>216</v>
      </c>
      <c r="D683" s="77" t="s">
        <v>157</v>
      </c>
      <c r="E683" s="74" t="s">
        <v>135</v>
      </c>
      <c r="F683" s="75">
        <v>27</v>
      </c>
      <c r="G683" s="75">
        <v>1</v>
      </c>
      <c r="H683" s="74" t="s">
        <v>134</v>
      </c>
      <c r="I683" s="87" t="s">
        <v>136</v>
      </c>
      <c r="J683" s="75" t="s">
        <v>314</v>
      </c>
      <c r="K683" s="58" t="s">
        <v>491</v>
      </c>
      <c r="L683" s="75">
        <v>27</v>
      </c>
      <c r="M683" s="75">
        <v>1</v>
      </c>
      <c r="N683" s="74">
        <v>60</v>
      </c>
      <c r="O683" s="101">
        <f t="array" ref="O683">IFERROR(INDEX($AD$11:$AO$1485,MATCH($B683&amp;$I683,$Z$11:$Z$1485&amp;$AG$11:$AG$1485,0),MATCH($C683,$AD$9:$AO$9,0)),"-")</f>
        <v>26.687000000000001</v>
      </c>
      <c r="P683" s="75">
        <v>10</v>
      </c>
      <c r="Q683" s="75">
        <v>-10</v>
      </c>
      <c r="R683" s="101">
        <f t="array" aca="1" ref="R683" ca="1">IFERROR(INDEX($AD$11:$AO$1485,MATCH($B683&amp;$I683,$Z$11:$Z$1485&amp;$AG$11:$AG$1485,0),MATCH($D683,$AD$9:$AO$9,0)),"-")</f>
        <v>26.482500000000002</v>
      </c>
      <c r="S683" s="75">
        <v>10</v>
      </c>
      <c r="T683" s="75">
        <v>0</v>
      </c>
      <c r="U683" s="75">
        <v>5</v>
      </c>
      <c r="V683" s="75">
        <v>16</v>
      </c>
      <c r="W683" s="50">
        <f t="shared" si="80"/>
        <v>20</v>
      </c>
      <c r="X683" s="50">
        <f t="shared" si="81"/>
        <v>10</v>
      </c>
      <c r="Z683" s="27" t="str">
        <f t="shared" si="83"/>
        <v>M58×3</v>
      </c>
      <c r="AA683" s="28" t="s">
        <v>135</v>
      </c>
      <c r="AB683" s="28"/>
      <c r="AC683" s="28"/>
      <c r="AD683" s="27">
        <v>58</v>
      </c>
      <c r="AE683" s="27">
        <v>3</v>
      </c>
      <c r="AF683" s="28">
        <v>60</v>
      </c>
      <c r="AG683" s="30" t="s">
        <v>210</v>
      </c>
      <c r="AH683" s="30">
        <f>INDEX(공차방식!$C$6:$D$29,MATCH(AE683,공차방식!$B$6:$B$29,0),MATCH(RIGHT(AG683,1),공차방식!$C$5:$D$5,0))/1000</f>
        <v>0</v>
      </c>
      <c r="AI683" s="28">
        <f t="shared" ca="1" si="84"/>
        <v>56.406399999999998</v>
      </c>
      <c r="AJ683" s="28">
        <f t="shared" si="85"/>
        <v>56.051400000000001</v>
      </c>
      <c r="AK683" s="28">
        <f t="array" aca="1" ref="AK683" ca="1">ROUND(INDEX(공차방식!T$6:X$50,MATCH(AQ683&amp;AE683,공차방식!R$6:R$50&amp;공차방식!S$6:S$50,0),MATCH(VALUE(LEFT(AG683,1)),공차방식!T$5:X$5,0))/1000,4)</f>
        <v>0.35499999999999998</v>
      </c>
      <c r="AL683" s="28">
        <f t="shared" si="86"/>
        <v>55.382399999999997</v>
      </c>
      <c r="AM683" s="28">
        <f t="shared" si="87"/>
        <v>54.752400000000002</v>
      </c>
      <c r="AN683" s="28">
        <f t="array" ref="AN683">ROUND(INDEX(공차방식!H$6:L$29,MATCH(AE683,공차방식!B$6:B$29,0),MATCH(VALUE(LEFT(AG683,1)),공차방식!H$5:L$5,0))/1000,4)</f>
        <v>0.63</v>
      </c>
      <c r="AO683" s="28">
        <v>57.015000000000001</v>
      </c>
      <c r="AQ683" s="39">
        <f ca="1">OFFSET(공차방식!R$5,COUNTIF(공차방식!R$6:R$50,"&lt;"&amp;AD683)+1,0)</f>
        <v>90</v>
      </c>
    </row>
    <row r="684" spans="2:43" ht="15" x14ac:dyDescent="0.3">
      <c r="B684" s="76" t="str">
        <f t="shared" si="82"/>
        <v>M28×2</v>
      </c>
      <c r="C684" s="77" t="s">
        <v>216</v>
      </c>
      <c r="D684" s="77" t="s">
        <v>157</v>
      </c>
      <c r="E684" s="74" t="s">
        <v>135</v>
      </c>
      <c r="F684" s="75">
        <v>28</v>
      </c>
      <c r="G684" s="75">
        <v>2</v>
      </c>
      <c r="H684" s="74" t="s">
        <v>134</v>
      </c>
      <c r="I684" s="87" t="s">
        <v>136</v>
      </c>
      <c r="J684" s="75" t="s">
        <v>314</v>
      </c>
      <c r="K684" s="58" t="s">
        <v>491</v>
      </c>
      <c r="L684" s="75">
        <v>28</v>
      </c>
      <c r="M684" s="75">
        <v>2</v>
      </c>
      <c r="N684" s="74">
        <v>60</v>
      </c>
      <c r="O684" s="101">
        <f t="array" ref="O684">IFERROR(INDEX($AD$11:$AO$1485,MATCH($B684&amp;$I684,$Z$11:$Z$1485&amp;$AG$11:$AG$1485,0),MATCH($C684,$AD$9:$AO$9,0)),"-")</f>
        <v>27.286000000000001</v>
      </c>
      <c r="P684" s="75">
        <v>10</v>
      </c>
      <c r="Q684" s="75">
        <v>-10</v>
      </c>
      <c r="R684" s="101">
        <f t="array" aca="1" ref="R684" ca="1">IFERROR(INDEX($AD$11:$AO$1485,MATCH($B684&amp;$I684,$Z$11:$Z$1485&amp;$AG$11:$AG$1485,0),MATCH($D684,$AD$9:$AO$9,0)),"-")</f>
        <v>26.881</v>
      </c>
      <c r="S684" s="75">
        <v>10</v>
      </c>
      <c r="T684" s="75">
        <v>0</v>
      </c>
      <c r="U684" s="75">
        <v>5</v>
      </c>
      <c r="V684" s="75">
        <v>14</v>
      </c>
      <c r="W684" s="50">
        <f t="shared" si="80"/>
        <v>20</v>
      </c>
      <c r="X684" s="50">
        <f t="shared" si="81"/>
        <v>10</v>
      </c>
      <c r="Z684" s="27" t="str">
        <f t="shared" si="83"/>
        <v>M58×2</v>
      </c>
      <c r="AA684" s="28" t="s">
        <v>135</v>
      </c>
      <c r="AB684" s="28"/>
      <c r="AC684" s="28"/>
      <c r="AD684" s="27">
        <v>58</v>
      </c>
      <c r="AE684" s="27">
        <v>2</v>
      </c>
      <c r="AF684" s="28">
        <v>60</v>
      </c>
      <c r="AG684" s="30" t="s">
        <v>210</v>
      </c>
      <c r="AH684" s="30">
        <f>INDEX(공차방식!$C$6:$D$29,MATCH(AE684,공차방식!$B$6:$B$29,0),MATCH(RIGHT(AG684,1),공차방식!$C$5:$D$5,0))/1000</f>
        <v>0</v>
      </c>
      <c r="AI684" s="28">
        <f t="shared" ca="1" si="84"/>
        <v>57.000999999999998</v>
      </c>
      <c r="AJ684" s="28">
        <f t="shared" si="85"/>
        <v>56.701000000000001</v>
      </c>
      <c r="AK684" s="28">
        <f t="array" aca="1" ref="AK684" ca="1">ROUND(INDEX(공차방식!T$6:X$50,MATCH(AQ684&amp;AE684,공차방식!R$6:R$50&amp;공차방식!S$6:S$50,0),MATCH(VALUE(LEFT(AG684,1)),공차방식!T$5:X$5,0))/1000,4)</f>
        <v>0.3</v>
      </c>
      <c r="AL684" s="28">
        <f t="shared" si="86"/>
        <v>56.309899999999999</v>
      </c>
      <c r="AM684" s="28">
        <f t="shared" si="87"/>
        <v>55.834899999999998</v>
      </c>
      <c r="AN684" s="28">
        <f t="array" ref="AN684">ROUND(INDEX(공차방식!H$6:L$29,MATCH(AE684,공차방식!B$6:B$29,0),MATCH(VALUE(LEFT(AG684,1)),공차방식!H$5:L$5,0))/1000,4)</f>
        <v>0.47499999999999998</v>
      </c>
      <c r="AO684" s="28">
        <v>57.408000000000001</v>
      </c>
      <c r="AQ684" s="39">
        <f ca="1">OFFSET(공차방식!R$5,COUNTIF(공차방식!R$6:R$50,"&lt;"&amp;AD684)+1,0)</f>
        <v>90</v>
      </c>
    </row>
    <row r="685" spans="2:43" ht="15" x14ac:dyDescent="0.3">
      <c r="B685" s="76" t="str">
        <f t="shared" si="82"/>
        <v>M28×1.5</v>
      </c>
      <c r="C685" s="77" t="s">
        <v>216</v>
      </c>
      <c r="D685" s="77" t="s">
        <v>157</v>
      </c>
      <c r="E685" s="74" t="s">
        <v>135</v>
      </c>
      <c r="F685" s="75">
        <v>28</v>
      </c>
      <c r="G685" s="75">
        <v>1.5</v>
      </c>
      <c r="H685" s="74" t="s">
        <v>134</v>
      </c>
      <c r="I685" s="87" t="s">
        <v>136</v>
      </c>
      <c r="J685" s="75" t="s">
        <v>314</v>
      </c>
      <c r="K685" s="58" t="s">
        <v>491</v>
      </c>
      <c r="L685" s="75">
        <v>28</v>
      </c>
      <c r="M685" s="75">
        <v>1.5</v>
      </c>
      <c r="N685" s="74">
        <v>60</v>
      </c>
      <c r="O685" s="101">
        <f t="array" ref="O685">IFERROR(INDEX($AD$11:$AO$1485,MATCH($B685&amp;$I685,$Z$11:$Z$1485&amp;$AG$11:$AG$1485,0),MATCH($C685,$AD$9:$AO$9,0)),"-")</f>
        <v>27.491</v>
      </c>
      <c r="P685" s="75">
        <v>10</v>
      </c>
      <c r="Q685" s="75">
        <v>-10</v>
      </c>
      <c r="R685" s="101">
        <f t="array" aca="1" ref="R685" ca="1">IFERROR(INDEX($AD$11:$AO$1485,MATCH($B685&amp;$I685,$Z$11:$Z$1485&amp;$AG$11:$AG$1485,0),MATCH($D685,$AD$9:$AO$9,0)),"-")</f>
        <v>27.185700000000001</v>
      </c>
      <c r="S685" s="75">
        <v>10</v>
      </c>
      <c r="T685" s="75">
        <v>0</v>
      </c>
      <c r="U685" s="75">
        <v>5</v>
      </c>
      <c r="V685" s="75">
        <v>16</v>
      </c>
      <c r="W685" s="50">
        <f t="shared" si="80"/>
        <v>20</v>
      </c>
      <c r="X685" s="50">
        <f t="shared" si="81"/>
        <v>10</v>
      </c>
      <c r="Z685" s="27" t="str">
        <f t="shared" si="83"/>
        <v>M58×1.5</v>
      </c>
      <c r="AA685" s="28" t="s">
        <v>135</v>
      </c>
      <c r="AB685" s="28"/>
      <c r="AC685" s="28"/>
      <c r="AD685" s="27">
        <v>58</v>
      </c>
      <c r="AE685" s="27">
        <v>1.5</v>
      </c>
      <c r="AF685" s="28">
        <v>60</v>
      </c>
      <c r="AG685" s="30" t="s">
        <v>210</v>
      </c>
      <c r="AH685" s="30">
        <f>INDEX(공차방식!$C$6:$D$29,MATCH(AE685,공차방식!$B$6:$B$29,0),MATCH(RIGHT(AG685,1),공차방식!$C$5:$D$5,0))/1000</f>
        <v>0</v>
      </c>
      <c r="AI685" s="28">
        <f t="shared" ca="1" si="84"/>
        <v>57.290700000000001</v>
      </c>
      <c r="AJ685" s="28">
        <f t="shared" si="85"/>
        <v>57.025700000000001</v>
      </c>
      <c r="AK685" s="28">
        <f t="array" aca="1" ref="AK685" ca="1">ROUND(INDEX(공차방식!T$6:X$50,MATCH(AQ685&amp;AE685,공차방식!R$6:R$50&amp;공차방식!S$6:S$50,0),MATCH(VALUE(LEFT(AG685,1)),공차방식!T$5:X$5,0))/1000,4)</f>
        <v>0.26500000000000001</v>
      </c>
      <c r="AL685" s="28">
        <f t="shared" si="86"/>
        <v>56.751199999999997</v>
      </c>
      <c r="AM685" s="28">
        <f t="shared" si="87"/>
        <v>56.376199999999997</v>
      </c>
      <c r="AN685" s="28">
        <f t="array" ref="AN685">ROUND(INDEX(공차방식!H$6:L$29,MATCH(AE685,공차방식!B$6:B$29,0),MATCH(VALUE(LEFT(AG685,1)),공차방식!H$5:L$5,0))/1000,4)</f>
        <v>0.375</v>
      </c>
      <c r="AO685" s="28">
        <v>57.597999999999999</v>
      </c>
      <c r="AQ685" s="39">
        <f ca="1">OFFSET(공차방식!R$5,COUNTIF(공차방식!R$6:R$50,"&lt;"&amp;AD685)+1,0)</f>
        <v>90</v>
      </c>
    </row>
    <row r="686" spans="2:43" ht="15" x14ac:dyDescent="0.3">
      <c r="B686" s="76" t="str">
        <f t="shared" si="82"/>
        <v>M28×1</v>
      </c>
      <c r="C686" s="77" t="s">
        <v>216</v>
      </c>
      <c r="D686" s="77" t="s">
        <v>157</v>
      </c>
      <c r="E686" s="74" t="s">
        <v>135</v>
      </c>
      <c r="F686" s="75">
        <v>28</v>
      </c>
      <c r="G686" s="75">
        <v>1</v>
      </c>
      <c r="H686" s="74" t="s">
        <v>134</v>
      </c>
      <c r="I686" s="87" t="s">
        <v>136</v>
      </c>
      <c r="J686" s="75" t="s">
        <v>314</v>
      </c>
      <c r="K686" s="58" t="s">
        <v>491</v>
      </c>
      <c r="L686" s="75">
        <v>28</v>
      </c>
      <c r="M686" s="75">
        <v>1</v>
      </c>
      <c r="N686" s="74">
        <v>60</v>
      </c>
      <c r="O686" s="101">
        <f t="array" ref="O686">IFERROR(INDEX($AD$11:$AO$1485,MATCH($B686&amp;$I686,$Z$11:$Z$1485&amp;$AG$11:$AG$1485,0),MATCH($C686,$AD$9:$AO$9,0)),"-")</f>
        <v>27.687000000000001</v>
      </c>
      <c r="P686" s="75">
        <v>10</v>
      </c>
      <c r="Q686" s="75">
        <v>-10</v>
      </c>
      <c r="R686" s="101">
        <f t="array" aca="1" ref="R686" ca="1">IFERROR(INDEX($AD$11:$AO$1485,MATCH($B686&amp;$I686,$Z$11:$Z$1485&amp;$AG$11:$AG$1485,0),MATCH($D686,$AD$9:$AO$9,0)),"-")</f>
        <v>27.482500000000002</v>
      </c>
      <c r="S686" s="75">
        <v>10</v>
      </c>
      <c r="T686" s="75">
        <v>0</v>
      </c>
      <c r="U686" s="75">
        <v>5</v>
      </c>
      <c r="V686" s="75">
        <v>16</v>
      </c>
      <c r="W686" s="50">
        <f t="shared" si="80"/>
        <v>20</v>
      </c>
      <c r="X686" s="50">
        <f t="shared" si="81"/>
        <v>10</v>
      </c>
      <c r="Z686" s="27" t="str">
        <f t="shared" si="83"/>
        <v>M60×4</v>
      </c>
      <c r="AA686" s="28" t="s">
        <v>135</v>
      </c>
      <c r="AB686" s="28"/>
      <c r="AC686" s="28"/>
      <c r="AD686" s="27">
        <v>60</v>
      </c>
      <c r="AE686" s="27">
        <v>4</v>
      </c>
      <c r="AF686" s="28">
        <v>60</v>
      </c>
      <c r="AG686" s="30" t="s">
        <v>210</v>
      </c>
      <c r="AH686" s="30">
        <f>INDEX(공차방식!$C$6:$D$29,MATCH(AE686,공차방식!$B$6:$B$29,0),MATCH(RIGHT(AG686,1),공차방식!$C$5:$D$5,0))/1000</f>
        <v>0</v>
      </c>
      <c r="AI686" s="28">
        <f t="shared" ca="1" si="84"/>
        <v>57.801900000000003</v>
      </c>
      <c r="AJ686" s="28">
        <f t="shared" si="85"/>
        <v>57.401899999999998</v>
      </c>
      <c r="AK686" s="28">
        <f t="array" aca="1" ref="AK686" ca="1">ROUND(INDEX(공차방식!T$6:X$50,MATCH(AQ686&amp;AE686,공차방식!R$6:R$50&amp;공차방식!S$6:S$50,0),MATCH(VALUE(LEFT(AG686,1)),공차방식!T$5:X$5,0))/1000,4)</f>
        <v>0.4</v>
      </c>
      <c r="AL686" s="28">
        <f t="shared" si="86"/>
        <v>56.419899999999998</v>
      </c>
      <c r="AM686" s="28">
        <f t="shared" si="87"/>
        <v>55.669899999999998</v>
      </c>
      <c r="AN686" s="28">
        <f t="array" ref="AN686">ROUND(INDEX(공차방식!H$6:L$29,MATCH(AE686,공차방식!B$6:B$29,0),MATCH(VALUE(LEFT(AG686,1)),공차방식!H$5:L$5,0))/1000,4)</f>
        <v>0.75</v>
      </c>
      <c r="AO686" s="28">
        <v>58.610999999999997</v>
      </c>
      <c r="AQ686" s="39">
        <f ca="1">OFFSET(공차방식!R$5,COUNTIF(공차방식!R$6:R$50,"&lt;"&amp;AD686)+1,0)</f>
        <v>90</v>
      </c>
    </row>
    <row r="687" spans="2:43" ht="15" x14ac:dyDescent="0.3">
      <c r="B687" s="76" t="str">
        <f t="shared" si="82"/>
        <v>M30×3</v>
      </c>
      <c r="C687" s="77" t="s">
        <v>216</v>
      </c>
      <c r="D687" s="77" t="s">
        <v>157</v>
      </c>
      <c r="E687" s="74" t="s">
        <v>135</v>
      </c>
      <c r="F687" s="75">
        <v>30</v>
      </c>
      <c r="G687" s="75">
        <v>3</v>
      </c>
      <c r="H687" s="74" t="s">
        <v>134</v>
      </c>
      <c r="I687" s="87" t="s">
        <v>136</v>
      </c>
      <c r="J687" s="75" t="s">
        <v>314</v>
      </c>
      <c r="K687" s="58" t="s">
        <v>491</v>
      </c>
      <c r="L687" s="75">
        <v>30</v>
      </c>
      <c r="M687" s="75">
        <v>3</v>
      </c>
      <c r="N687" s="74">
        <v>60</v>
      </c>
      <c r="O687" s="101">
        <f t="array" ref="O687">IFERROR(INDEX($AD$11:$AO$1485,MATCH($B687&amp;$I687,$Z$11:$Z$1485&amp;$AG$11:$AG$1485,0),MATCH($C687,$AD$9:$AO$9,0)),"-")</f>
        <v>28.87</v>
      </c>
      <c r="P687" s="75">
        <v>10</v>
      </c>
      <c r="Q687" s="75">
        <v>-10</v>
      </c>
      <c r="R687" s="101">
        <f t="array" aca="1" ref="R687" ca="1">IFERROR(INDEX($AD$11:$AO$1485,MATCH($B687&amp;$I687,$Z$11:$Z$1485&amp;$AG$11:$AG$1485,0),MATCH($D687,$AD$9:$AO$9,0)),"-")</f>
        <v>28.263400000000001</v>
      </c>
      <c r="S687" s="75">
        <v>14</v>
      </c>
      <c r="T687" s="75">
        <v>0</v>
      </c>
      <c r="U687" s="75">
        <v>5</v>
      </c>
      <c r="V687" s="75">
        <v>13</v>
      </c>
      <c r="W687" s="50">
        <f t="shared" si="80"/>
        <v>20</v>
      </c>
      <c r="X687" s="50">
        <f t="shared" si="81"/>
        <v>14</v>
      </c>
      <c r="Z687" s="27" t="str">
        <f t="shared" si="83"/>
        <v>M60×3</v>
      </c>
      <c r="AA687" s="28" t="s">
        <v>135</v>
      </c>
      <c r="AB687" s="28"/>
      <c r="AC687" s="28"/>
      <c r="AD687" s="27">
        <v>60</v>
      </c>
      <c r="AE687" s="27">
        <v>3</v>
      </c>
      <c r="AF687" s="28">
        <v>60</v>
      </c>
      <c r="AG687" s="30" t="s">
        <v>210</v>
      </c>
      <c r="AH687" s="30">
        <f>INDEX(공차방식!$C$6:$D$29,MATCH(AE687,공차방식!$B$6:$B$29,0),MATCH(RIGHT(AG687,1),공차방식!$C$5:$D$5,0))/1000</f>
        <v>0</v>
      </c>
      <c r="AI687" s="28">
        <f t="shared" ca="1" si="84"/>
        <v>58.406399999999998</v>
      </c>
      <c r="AJ687" s="28">
        <f t="shared" si="85"/>
        <v>58.051400000000001</v>
      </c>
      <c r="AK687" s="28">
        <f t="array" aca="1" ref="AK687" ca="1">ROUND(INDEX(공차방식!T$6:X$50,MATCH(AQ687&amp;AE687,공차방식!R$6:R$50&amp;공차방식!S$6:S$50,0),MATCH(VALUE(LEFT(AG687,1)),공차방식!T$5:X$5,0))/1000,4)</f>
        <v>0.35499999999999998</v>
      </c>
      <c r="AL687" s="28">
        <f t="shared" si="86"/>
        <v>57.382399999999997</v>
      </c>
      <c r="AM687" s="28">
        <f t="shared" si="87"/>
        <v>56.752400000000002</v>
      </c>
      <c r="AN687" s="28">
        <f t="array" ref="AN687">ROUND(INDEX(공차방식!H$6:L$29,MATCH(AE687,공차방식!B$6:B$29,0),MATCH(VALUE(LEFT(AG687,1)),공차방식!H$5:L$5,0))/1000,4)</f>
        <v>0.63</v>
      </c>
      <c r="AO687" s="28">
        <v>59.015000000000001</v>
      </c>
      <c r="AQ687" s="39">
        <f ca="1">OFFSET(공차방식!R$5,COUNTIF(공차방식!R$6:R$50,"&lt;"&amp;AD687)+1,0)</f>
        <v>90</v>
      </c>
    </row>
    <row r="688" spans="2:43" ht="15" x14ac:dyDescent="0.3">
      <c r="B688" s="76" t="str">
        <f t="shared" si="82"/>
        <v>M30×2</v>
      </c>
      <c r="C688" s="77" t="s">
        <v>216</v>
      </c>
      <c r="D688" s="77" t="s">
        <v>157</v>
      </c>
      <c r="E688" s="74" t="s">
        <v>135</v>
      </c>
      <c r="F688" s="75">
        <v>30</v>
      </c>
      <c r="G688" s="75">
        <v>2</v>
      </c>
      <c r="H688" s="74" t="s">
        <v>134</v>
      </c>
      <c r="I688" s="87" t="s">
        <v>136</v>
      </c>
      <c r="J688" s="75" t="s">
        <v>314</v>
      </c>
      <c r="K688" s="58" t="s">
        <v>491</v>
      </c>
      <c r="L688" s="75">
        <v>30</v>
      </c>
      <c r="M688" s="75">
        <v>2</v>
      </c>
      <c r="N688" s="74">
        <v>60</v>
      </c>
      <c r="O688" s="101">
        <f t="array" ref="O688">IFERROR(INDEX($AD$11:$AO$1485,MATCH($B688&amp;$I688,$Z$11:$Z$1485&amp;$AG$11:$AG$1485,0),MATCH($C688,$AD$9:$AO$9,0)),"-")</f>
        <v>29.286000000000001</v>
      </c>
      <c r="P688" s="75">
        <v>10</v>
      </c>
      <c r="Q688" s="75">
        <v>-10</v>
      </c>
      <c r="R688" s="101">
        <f t="array" aca="1" ref="R688" ca="1">IFERROR(INDEX($AD$11:$AO$1485,MATCH($B688&amp;$I688,$Z$11:$Z$1485&amp;$AG$11:$AG$1485,0),MATCH($D688,$AD$9:$AO$9,0)),"-")</f>
        <v>28.881</v>
      </c>
      <c r="S688" s="75">
        <v>10</v>
      </c>
      <c r="T688" s="75">
        <v>0</v>
      </c>
      <c r="U688" s="75">
        <v>5</v>
      </c>
      <c r="V688" s="75">
        <v>14</v>
      </c>
      <c r="W688" s="50">
        <f t="shared" si="80"/>
        <v>20</v>
      </c>
      <c r="X688" s="50">
        <f t="shared" si="81"/>
        <v>10</v>
      </c>
      <c r="Z688" s="27" t="str">
        <f t="shared" si="83"/>
        <v>M60×2</v>
      </c>
      <c r="AA688" s="28" t="s">
        <v>135</v>
      </c>
      <c r="AB688" s="28"/>
      <c r="AC688" s="28"/>
      <c r="AD688" s="27">
        <v>60</v>
      </c>
      <c r="AE688" s="27">
        <v>2</v>
      </c>
      <c r="AF688" s="28">
        <v>60</v>
      </c>
      <c r="AG688" s="30" t="s">
        <v>210</v>
      </c>
      <c r="AH688" s="30">
        <f>INDEX(공차방식!$C$6:$D$29,MATCH(AE688,공차방식!$B$6:$B$29,0),MATCH(RIGHT(AG688,1),공차방식!$C$5:$D$5,0))/1000</f>
        <v>0</v>
      </c>
      <c r="AI688" s="28">
        <f t="shared" ca="1" si="84"/>
        <v>59.000999999999998</v>
      </c>
      <c r="AJ688" s="28">
        <f t="shared" si="85"/>
        <v>58.701000000000001</v>
      </c>
      <c r="AK688" s="28">
        <f t="array" aca="1" ref="AK688" ca="1">ROUND(INDEX(공차방식!T$6:X$50,MATCH(AQ688&amp;AE688,공차방식!R$6:R$50&amp;공차방식!S$6:S$50,0),MATCH(VALUE(LEFT(AG688,1)),공차방식!T$5:X$5,0))/1000,4)</f>
        <v>0.3</v>
      </c>
      <c r="AL688" s="28">
        <f t="shared" si="86"/>
        <v>58.309899999999999</v>
      </c>
      <c r="AM688" s="28">
        <f t="shared" si="87"/>
        <v>57.834899999999998</v>
      </c>
      <c r="AN688" s="28">
        <f t="array" ref="AN688">ROUND(INDEX(공차방식!H$6:L$29,MATCH(AE688,공차방식!B$6:B$29,0),MATCH(VALUE(LEFT(AG688,1)),공차방식!H$5:L$5,0))/1000,4)</f>
        <v>0.47499999999999998</v>
      </c>
      <c r="AO688" s="28">
        <v>59.408000000000001</v>
      </c>
      <c r="AQ688" s="39">
        <f ca="1">OFFSET(공차방식!R$5,COUNTIF(공차방식!R$6:R$50,"&lt;"&amp;AD688)+1,0)</f>
        <v>90</v>
      </c>
    </row>
    <row r="689" spans="2:43" ht="15" x14ac:dyDescent="0.3">
      <c r="B689" s="76" t="str">
        <f t="shared" si="82"/>
        <v>M30×1.5</v>
      </c>
      <c r="C689" s="77" t="s">
        <v>216</v>
      </c>
      <c r="D689" s="77" t="s">
        <v>157</v>
      </c>
      <c r="E689" s="74" t="s">
        <v>135</v>
      </c>
      <c r="F689" s="75">
        <v>30</v>
      </c>
      <c r="G689" s="75">
        <v>1.5</v>
      </c>
      <c r="H689" s="74" t="s">
        <v>134</v>
      </c>
      <c r="I689" s="87" t="s">
        <v>136</v>
      </c>
      <c r="J689" s="75" t="s">
        <v>314</v>
      </c>
      <c r="K689" s="58" t="s">
        <v>491</v>
      </c>
      <c r="L689" s="75">
        <v>30</v>
      </c>
      <c r="M689" s="75">
        <v>1.5</v>
      </c>
      <c r="N689" s="74">
        <v>60</v>
      </c>
      <c r="O689" s="101">
        <f t="array" ref="O689">IFERROR(INDEX($AD$11:$AO$1485,MATCH($B689&amp;$I689,$Z$11:$Z$1485&amp;$AG$11:$AG$1485,0),MATCH($C689,$AD$9:$AO$9,0)),"-")</f>
        <v>29.491</v>
      </c>
      <c r="P689" s="75">
        <v>10</v>
      </c>
      <c r="Q689" s="75">
        <v>-10</v>
      </c>
      <c r="R689" s="101">
        <f t="array" aca="1" ref="R689" ca="1">IFERROR(INDEX($AD$11:$AO$1485,MATCH($B689&amp;$I689,$Z$11:$Z$1485&amp;$AG$11:$AG$1485,0),MATCH($D689,$AD$9:$AO$9,0)),"-")</f>
        <v>29.185700000000001</v>
      </c>
      <c r="S689" s="75">
        <v>10</v>
      </c>
      <c r="T689" s="75">
        <v>0</v>
      </c>
      <c r="U689" s="75">
        <v>5</v>
      </c>
      <c r="V689" s="75">
        <v>16</v>
      </c>
      <c r="W689" s="50">
        <f t="shared" si="80"/>
        <v>20</v>
      </c>
      <c r="X689" s="50">
        <f t="shared" si="81"/>
        <v>10</v>
      </c>
      <c r="Z689" s="27" t="str">
        <f t="shared" si="83"/>
        <v>M60×1.5</v>
      </c>
      <c r="AA689" s="28" t="s">
        <v>135</v>
      </c>
      <c r="AB689" s="28"/>
      <c r="AC689" s="28"/>
      <c r="AD689" s="27">
        <v>60</v>
      </c>
      <c r="AE689" s="27">
        <v>1.5</v>
      </c>
      <c r="AF689" s="28">
        <v>60</v>
      </c>
      <c r="AG689" s="30" t="s">
        <v>210</v>
      </c>
      <c r="AH689" s="30">
        <f>INDEX(공차방식!$C$6:$D$29,MATCH(AE689,공차방식!$B$6:$B$29,0),MATCH(RIGHT(AG689,1),공차방식!$C$5:$D$5,0))/1000</f>
        <v>0</v>
      </c>
      <c r="AI689" s="28">
        <f t="shared" ca="1" si="84"/>
        <v>59.290700000000001</v>
      </c>
      <c r="AJ689" s="28">
        <f t="shared" si="85"/>
        <v>59.025700000000001</v>
      </c>
      <c r="AK689" s="28">
        <f t="array" aca="1" ref="AK689" ca="1">ROUND(INDEX(공차방식!T$6:X$50,MATCH(AQ689&amp;AE689,공차방식!R$6:R$50&amp;공차방식!S$6:S$50,0),MATCH(VALUE(LEFT(AG689,1)),공차방식!T$5:X$5,0))/1000,4)</f>
        <v>0.26500000000000001</v>
      </c>
      <c r="AL689" s="28">
        <f t="shared" si="86"/>
        <v>58.751199999999997</v>
      </c>
      <c r="AM689" s="28">
        <f t="shared" si="87"/>
        <v>58.376199999999997</v>
      </c>
      <c r="AN689" s="28">
        <f t="array" ref="AN689">ROUND(INDEX(공차방식!H$6:L$29,MATCH(AE689,공차방식!B$6:B$29,0),MATCH(VALUE(LEFT(AG689,1)),공차방식!H$5:L$5,0))/1000,4)</f>
        <v>0.375</v>
      </c>
      <c r="AO689" s="28">
        <v>59.597999999999999</v>
      </c>
      <c r="AQ689" s="39">
        <f ca="1">OFFSET(공차방식!R$5,COUNTIF(공차방식!R$6:R$50,"&lt;"&amp;AD689)+1,0)</f>
        <v>90</v>
      </c>
    </row>
    <row r="690" spans="2:43" ht="15" x14ac:dyDescent="0.3">
      <c r="B690" s="76" t="str">
        <f t="shared" si="82"/>
        <v>M30×1</v>
      </c>
      <c r="C690" s="77" t="s">
        <v>216</v>
      </c>
      <c r="D690" s="77" t="s">
        <v>157</v>
      </c>
      <c r="E690" s="74" t="s">
        <v>135</v>
      </c>
      <c r="F690" s="75">
        <v>30</v>
      </c>
      <c r="G690" s="75">
        <v>1</v>
      </c>
      <c r="H690" s="74" t="s">
        <v>134</v>
      </c>
      <c r="I690" s="87" t="s">
        <v>136</v>
      </c>
      <c r="J690" s="75" t="s">
        <v>314</v>
      </c>
      <c r="K690" s="58" t="s">
        <v>491</v>
      </c>
      <c r="L690" s="75">
        <v>30</v>
      </c>
      <c r="M690" s="75">
        <v>1</v>
      </c>
      <c r="N690" s="74">
        <v>60</v>
      </c>
      <c r="O690" s="101">
        <f t="array" ref="O690">IFERROR(INDEX($AD$11:$AO$1485,MATCH($B690&amp;$I690,$Z$11:$Z$1485&amp;$AG$11:$AG$1485,0),MATCH($C690,$AD$9:$AO$9,0)),"-")</f>
        <v>29.687000000000001</v>
      </c>
      <c r="P690" s="75">
        <v>10</v>
      </c>
      <c r="Q690" s="75">
        <v>-10</v>
      </c>
      <c r="R690" s="101">
        <f t="array" aca="1" ref="R690" ca="1">IFERROR(INDEX($AD$11:$AO$1485,MATCH($B690&amp;$I690,$Z$11:$Z$1485&amp;$AG$11:$AG$1485,0),MATCH($D690,$AD$9:$AO$9,0)),"-")</f>
        <v>29.482500000000002</v>
      </c>
      <c r="S690" s="75">
        <v>10</v>
      </c>
      <c r="T690" s="75">
        <v>0</v>
      </c>
      <c r="U690" s="75">
        <v>5</v>
      </c>
      <c r="V690" s="75">
        <v>16</v>
      </c>
      <c r="W690" s="50">
        <f t="shared" si="80"/>
        <v>20</v>
      </c>
      <c r="X690" s="50">
        <f t="shared" si="81"/>
        <v>10</v>
      </c>
      <c r="Z690" s="27" t="str">
        <f t="shared" si="83"/>
        <v>M62×4</v>
      </c>
      <c r="AA690" s="28" t="s">
        <v>135</v>
      </c>
      <c r="AB690" s="28"/>
      <c r="AC690" s="28"/>
      <c r="AD690" s="27">
        <v>62</v>
      </c>
      <c r="AE690" s="27">
        <v>4</v>
      </c>
      <c r="AF690" s="28">
        <v>60</v>
      </c>
      <c r="AG690" s="30" t="s">
        <v>210</v>
      </c>
      <c r="AH690" s="30">
        <f>INDEX(공차방식!$C$6:$D$29,MATCH(AE690,공차방식!$B$6:$B$29,0),MATCH(RIGHT(AG690,1),공차방식!$C$5:$D$5,0))/1000</f>
        <v>0</v>
      </c>
      <c r="AI690" s="28">
        <f t="shared" ca="1" si="84"/>
        <v>59.801900000000003</v>
      </c>
      <c r="AJ690" s="28">
        <f t="shared" si="85"/>
        <v>59.401899999999998</v>
      </c>
      <c r="AK690" s="28">
        <f t="array" aca="1" ref="AK690" ca="1">ROUND(INDEX(공차방식!T$6:X$50,MATCH(AQ690&amp;AE690,공차방식!R$6:R$50&amp;공차방식!S$6:S$50,0),MATCH(VALUE(LEFT(AG690,1)),공차방식!T$5:X$5,0))/1000,4)</f>
        <v>0.4</v>
      </c>
      <c r="AL690" s="28">
        <f t="shared" si="86"/>
        <v>58.419899999999998</v>
      </c>
      <c r="AM690" s="28">
        <f t="shared" si="87"/>
        <v>57.669899999999998</v>
      </c>
      <c r="AN690" s="28">
        <f t="array" ref="AN690">ROUND(INDEX(공차방식!H$6:L$29,MATCH(AE690,공차방식!B$6:B$29,0),MATCH(VALUE(LEFT(AG690,1)),공차방식!H$5:L$5,0))/1000,4)</f>
        <v>0.75</v>
      </c>
      <c r="AO690" s="28">
        <v>60.610999999999997</v>
      </c>
      <c r="AQ690" s="39">
        <f ca="1">OFFSET(공차방식!R$5,COUNTIF(공차방식!R$6:R$50,"&lt;"&amp;AD690)+1,0)</f>
        <v>90</v>
      </c>
    </row>
    <row r="691" spans="2:43" ht="15" x14ac:dyDescent="0.3">
      <c r="B691" s="76" t="str">
        <f t="shared" si="82"/>
        <v>M32×2</v>
      </c>
      <c r="C691" s="77" t="s">
        <v>216</v>
      </c>
      <c r="D691" s="77" t="s">
        <v>157</v>
      </c>
      <c r="E691" s="74" t="s">
        <v>135</v>
      </c>
      <c r="F691" s="75">
        <v>32</v>
      </c>
      <c r="G691" s="75">
        <v>2</v>
      </c>
      <c r="H691" s="74" t="s">
        <v>134</v>
      </c>
      <c r="I691" s="87" t="s">
        <v>136</v>
      </c>
      <c r="J691" s="75" t="s">
        <v>314</v>
      </c>
      <c r="K691" s="58" t="s">
        <v>491</v>
      </c>
      <c r="L691" s="75">
        <v>32</v>
      </c>
      <c r="M691" s="75">
        <v>2</v>
      </c>
      <c r="N691" s="74">
        <v>60</v>
      </c>
      <c r="O691" s="101">
        <f t="array" ref="O691">IFERROR(INDEX($AD$11:$AO$1485,MATCH($B691&amp;$I691,$Z$11:$Z$1485&amp;$AG$11:$AG$1485,0),MATCH($C691,$AD$9:$AO$9,0)),"-")</f>
        <v>31.286000000000001</v>
      </c>
      <c r="P691" s="75">
        <v>10</v>
      </c>
      <c r="Q691" s="75">
        <v>-10</v>
      </c>
      <c r="R691" s="101">
        <f t="array" aca="1" ref="R691" ca="1">IFERROR(INDEX($AD$11:$AO$1485,MATCH($B691&amp;$I691,$Z$11:$Z$1485&amp;$AG$11:$AG$1485,0),MATCH($D691,$AD$9:$AO$9,0)),"-")</f>
        <v>30.881</v>
      </c>
      <c r="S691" s="75">
        <v>10</v>
      </c>
      <c r="T691" s="75">
        <v>0</v>
      </c>
      <c r="U691" s="75">
        <v>5</v>
      </c>
      <c r="V691" s="75">
        <v>14</v>
      </c>
      <c r="W691" s="50">
        <f t="shared" si="80"/>
        <v>20</v>
      </c>
      <c r="X691" s="50">
        <f t="shared" si="81"/>
        <v>10</v>
      </c>
      <c r="Z691" s="27" t="str">
        <f t="shared" si="83"/>
        <v>M62×3</v>
      </c>
      <c r="AA691" s="28" t="s">
        <v>135</v>
      </c>
      <c r="AB691" s="28"/>
      <c r="AC691" s="28"/>
      <c r="AD691" s="27">
        <v>62</v>
      </c>
      <c r="AE691" s="27">
        <v>3</v>
      </c>
      <c r="AF691" s="28">
        <v>60</v>
      </c>
      <c r="AG691" s="30" t="s">
        <v>210</v>
      </c>
      <c r="AH691" s="30">
        <f>INDEX(공차방식!$C$6:$D$29,MATCH(AE691,공차방식!$B$6:$B$29,0),MATCH(RIGHT(AG691,1),공차방식!$C$5:$D$5,0))/1000</f>
        <v>0</v>
      </c>
      <c r="AI691" s="28">
        <f t="shared" ca="1" si="84"/>
        <v>60.406399999999998</v>
      </c>
      <c r="AJ691" s="28">
        <f t="shared" si="85"/>
        <v>60.051400000000001</v>
      </c>
      <c r="AK691" s="28">
        <f t="array" aca="1" ref="AK691" ca="1">ROUND(INDEX(공차방식!T$6:X$50,MATCH(AQ691&amp;AE691,공차방식!R$6:R$50&amp;공차방식!S$6:S$50,0),MATCH(VALUE(LEFT(AG691,1)),공차방식!T$5:X$5,0))/1000,4)</f>
        <v>0.35499999999999998</v>
      </c>
      <c r="AL691" s="28">
        <f t="shared" si="86"/>
        <v>59.382399999999997</v>
      </c>
      <c r="AM691" s="28">
        <f t="shared" si="87"/>
        <v>58.752400000000002</v>
      </c>
      <c r="AN691" s="28">
        <f t="array" ref="AN691">ROUND(INDEX(공차방식!H$6:L$29,MATCH(AE691,공차방식!B$6:B$29,0),MATCH(VALUE(LEFT(AG691,1)),공차방식!H$5:L$5,0))/1000,4)</f>
        <v>0.63</v>
      </c>
      <c r="AO691" s="28">
        <v>61.015000000000001</v>
      </c>
      <c r="AQ691" s="39">
        <f ca="1">OFFSET(공차방식!R$5,COUNTIF(공차방식!R$6:R$50,"&lt;"&amp;AD691)+1,0)</f>
        <v>90</v>
      </c>
    </row>
    <row r="692" spans="2:43" ht="15" x14ac:dyDescent="0.3">
      <c r="B692" s="76" t="str">
        <f t="shared" si="82"/>
        <v>M32×1.5</v>
      </c>
      <c r="C692" s="77" t="s">
        <v>216</v>
      </c>
      <c r="D692" s="77" t="s">
        <v>157</v>
      </c>
      <c r="E692" s="74" t="s">
        <v>135</v>
      </c>
      <c r="F692" s="75">
        <v>32</v>
      </c>
      <c r="G692" s="75">
        <v>1.5</v>
      </c>
      <c r="H692" s="74" t="s">
        <v>134</v>
      </c>
      <c r="I692" s="87" t="s">
        <v>136</v>
      </c>
      <c r="J692" s="75" t="s">
        <v>314</v>
      </c>
      <c r="K692" s="58" t="s">
        <v>491</v>
      </c>
      <c r="L692" s="75">
        <v>32</v>
      </c>
      <c r="M692" s="75">
        <v>1.5</v>
      </c>
      <c r="N692" s="74">
        <v>60</v>
      </c>
      <c r="O692" s="101">
        <f t="array" ref="O692">IFERROR(INDEX($AD$11:$AO$1485,MATCH($B692&amp;$I692,$Z$11:$Z$1485&amp;$AG$11:$AG$1485,0),MATCH($C692,$AD$9:$AO$9,0)),"-")</f>
        <v>31.491</v>
      </c>
      <c r="P692" s="75">
        <v>10</v>
      </c>
      <c r="Q692" s="75">
        <v>-10</v>
      </c>
      <c r="R692" s="101">
        <f t="array" aca="1" ref="R692" ca="1">IFERROR(INDEX($AD$11:$AO$1485,MATCH($B692&amp;$I692,$Z$11:$Z$1485&amp;$AG$11:$AG$1485,0),MATCH($D692,$AD$9:$AO$9,0)),"-")</f>
        <v>31.185700000000001</v>
      </c>
      <c r="S692" s="75">
        <v>10</v>
      </c>
      <c r="T692" s="75">
        <v>0</v>
      </c>
      <c r="U692" s="75">
        <v>5</v>
      </c>
      <c r="V692" s="75">
        <v>16</v>
      </c>
      <c r="W692" s="50">
        <f t="shared" si="80"/>
        <v>20</v>
      </c>
      <c r="X692" s="50">
        <f t="shared" si="81"/>
        <v>10</v>
      </c>
      <c r="Z692" s="27" t="str">
        <f t="shared" si="83"/>
        <v>M62×2</v>
      </c>
      <c r="AA692" s="28" t="s">
        <v>135</v>
      </c>
      <c r="AB692" s="28"/>
      <c r="AC692" s="28"/>
      <c r="AD692" s="27">
        <v>62</v>
      </c>
      <c r="AE692" s="27">
        <v>2</v>
      </c>
      <c r="AF692" s="28">
        <v>60</v>
      </c>
      <c r="AG692" s="30" t="s">
        <v>210</v>
      </c>
      <c r="AH692" s="30">
        <f>INDEX(공차방식!$C$6:$D$29,MATCH(AE692,공차방식!$B$6:$B$29,0),MATCH(RIGHT(AG692,1),공차방식!$C$5:$D$5,0))/1000</f>
        <v>0</v>
      </c>
      <c r="AI692" s="28">
        <f t="shared" ca="1" si="84"/>
        <v>61.000999999999998</v>
      </c>
      <c r="AJ692" s="28">
        <f t="shared" si="85"/>
        <v>60.701000000000001</v>
      </c>
      <c r="AK692" s="28">
        <f t="array" aca="1" ref="AK692" ca="1">ROUND(INDEX(공차방식!T$6:X$50,MATCH(AQ692&amp;AE692,공차방식!R$6:R$50&amp;공차방식!S$6:S$50,0),MATCH(VALUE(LEFT(AG692,1)),공차방식!T$5:X$5,0))/1000,4)</f>
        <v>0.3</v>
      </c>
      <c r="AL692" s="28">
        <f t="shared" si="86"/>
        <v>60.309899999999999</v>
      </c>
      <c r="AM692" s="28">
        <f t="shared" si="87"/>
        <v>59.834899999999998</v>
      </c>
      <c r="AN692" s="28">
        <f t="array" ref="AN692">ROUND(INDEX(공차방식!H$6:L$29,MATCH(AE692,공차방식!B$6:B$29,0),MATCH(VALUE(LEFT(AG692,1)),공차방식!H$5:L$5,0))/1000,4)</f>
        <v>0.47499999999999998</v>
      </c>
      <c r="AO692" s="28">
        <v>61.408000000000001</v>
      </c>
      <c r="AQ692" s="39">
        <f ca="1">OFFSET(공차방식!R$5,COUNTIF(공차방식!R$6:R$50,"&lt;"&amp;AD692)+1,0)</f>
        <v>90</v>
      </c>
    </row>
    <row r="693" spans="2:43" ht="15" x14ac:dyDescent="0.3">
      <c r="B693" s="76" t="str">
        <f t="shared" si="82"/>
        <v>M33×3</v>
      </c>
      <c r="C693" s="77" t="s">
        <v>216</v>
      </c>
      <c r="D693" s="77" t="s">
        <v>157</v>
      </c>
      <c r="E693" s="74" t="s">
        <v>135</v>
      </c>
      <c r="F693" s="75">
        <v>33</v>
      </c>
      <c r="G693" s="75">
        <v>3</v>
      </c>
      <c r="H693" s="74" t="s">
        <v>134</v>
      </c>
      <c r="I693" s="87" t="s">
        <v>136</v>
      </c>
      <c r="J693" s="75" t="s">
        <v>314</v>
      </c>
      <c r="K693" s="58" t="s">
        <v>491</v>
      </c>
      <c r="L693" s="75">
        <v>33</v>
      </c>
      <c r="M693" s="75">
        <v>3</v>
      </c>
      <c r="N693" s="74">
        <v>60</v>
      </c>
      <c r="O693" s="101">
        <f t="array" ref="O693">IFERROR(INDEX($AD$11:$AO$1485,MATCH($B693&amp;$I693,$Z$11:$Z$1485&amp;$AG$11:$AG$1485,0),MATCH($C693,$AD$9:$AO$9,0)),"-")</f>
        <v>31.87</v>
      </c>
      <c r="P693" s="75">
        <v>14</v>
      </c>
      <c r="Q693" s="75">
        <v>-14</v>
      </c>
      <c r="R693" s="101">
        <f t="array" aca="1" ref="R693" ca="1">IFERROR(INDEX($AD$11:$AO$1485,MATCH($B693&amp;$I693,$Z$11:$Z$1485&amp;$AG$11:$AG$1485,0),MATCH($D693,$AD$9:$AO$9,0)),"-")</f>
        <v>31.263400000000001</v>
      </c>
      <c r="S693" s="75">
        <v>14</v>
      </c>
      <c r="T693" s="75">
        <v>0</v>
      </c>
      <c r="U693" s="75">
        <v>5</v>
      </c>
      <c r="V693" s="75">
        <v>13</v>
      </c>
      <c r="W693" s="50">
        <f t="shared" si="80"/>
        <v>28</v>
      </c>
      <c r="X693" s="50">
        <f t="shared" si="81"/>
        <v>14</v>
      </c>
      <c r="Z693" s="27" t="str">
        <f t="shared" si="83"/>
        <v>M62×1.5</v>
      </c>
      <c r="AA693" s="28" t="s">
        <v>135</v>
      </c>
      <c r="AB693" s="28"/>
      <c r="AC693" s="28"/>
      <c r="AD693" s="27">
        <v>62</v>
      </c>
      <c r="AE693" s="27">
        <v>1.5</v>
      </c>
      <c r="AF693" s="28">
        <v>60</v>
      </c>
      <c r="AG693" s="30" t="s">
        <v>210</v>
      </c>
      <c r="AH693" s="30">
        <f>INDEX(공차방식!$C$6:$D$29,MATCH(AE693,공차방식!$B$6:$B$29,0),MATCH(RIGHT(AG693,1),공차방식!$C$5:$D$5,0))/1000</f>
        <v>0</v>
      </c>
      <c r="AI693" s="28">
        <f t="shared" ca="1" si="84"/>
        <v>61.290700000000001</v>
      </c>
      <c r="AJ693" s="28">
        <f t="shared" si="85"/>
        <v>61.025700000000001</v>
      </c>
      <c r="AK693" s="28">
        <f t="array" aca="1" ref="AK693" ca="1">ROUND(INDEX(공차방식!T$6:X$50,MATCH(AQ693&amp;AE693,공차방식!R$6:R$50&amp;공차방식!S$6:S$50,0),MATCH(VALUE(LEFT(AG693,1)),공차방식!T$5:X$5,0))/1000,4)</f>
        <v>0.26500000000000001</v>
      </c>
      <c r="AL693" s="28">
        <f t="shared" si="86"/>
        <v>60.751199999999997</v>
      </c>
      <c r="AM693" s="28">
        <f t="shared" si="87"/>
        <v>60.376199999999997</v>
      </c>
      <c r="AN693" s="28">
        <f t="array" ref="AN693">ROUND(INDEX(공차방식!H$6:L$29,MATCH(AE693,공차방식!B$6:B$29,0),MATCH(VALUE(LEFT(AG693,1)),공차방식!H$5:L$5,0))/1000,4)</f>
        <v>0.375</v>
      </c>
      <c r="AO693" s="28">
        <v>61.597999999999999</v>
      </c>
      <c r="AQ693" s="39">
        <f ca="1">OFFSET(공차방식!R$5,COUNTIF(공차방식!R$6:R$50,"&lt;"&amp;AD693)+1,0)</f>
        <v>90</v>
      </c>
    </row>
    <row r="694" spans="2:43" ht="15" x14ac:dyDescent="0.3">
      <c r="B694" s="76" t="str">
        <f t="shared" si="82"/>
        <v>M33×2</v>
      </c>
      <c r="C694" s="77" t="s">
        <v>216</v>
      </c>
      <c r="D694" s="77" t="s">
        <v>157</v>
      </c>
      <c r="E694" s="74" t="s">
        <v>135</v>
      </c>
      <c r="F694" s="75">
        <v>33</v>
      </c>
      <c r="G694" s="75">
        <v>2</v>
      </c>
      <c r="H694" s="74" t="s">
        <v>134</v>
      </c>
      <c r="I694" s="87" t="s">
        <v>136</v>
      </c>
      <c r="J694" s="75" t="s">
        <v>314</v>
      </c>
      <c r="K694" s="58" t="s">
        <v>491</v>
      </c>
      <c r="L694" s="75">
        <v>33</v>
      </c>
      <c r="M694" s="75">
        <v>2</v>
      </c>
      <c r="N694" s="74">
        <v>60</v>
      </c>
      <c r="O694" s="101">
        <f t="array" ref="O694">IFERROR(INDEX($AD$11:$AO$1485,MATCH($B694&amp;$I694,$Z$11:$Z$1485&amp;$AG$11:$AG$1485,0),MATCH($C694,$AD$9:$AO$9,0)),"-")</f>
        <v>32.286000000000001</v>
      </c>
      <c r="P694" s="75">
        <v>10</v>
      </c>
      <c r="Q694" s="75">
        <v>-10</v>
      </c>
      <c r="R694" s="101">
        <f t="array" aca="1" ref="R694" ca="1">IFERROR(INDEX($AD$11:$AO$1485,MATCH($B694&amp;$I694,$Z$11:$Z$1485&amp;$AG$11:$AG$1485,0),MATCH($D694,$AD$9:$AO$9,0)),"-")</f>
        <v>31.881</v>
      </c>
      <c r="S694" s="75">
        <v>10</v>
      </c>
      <c r="T694" s="75">
        <v>0</v>
      </c>
      <c r="U694" s="75">
        <v>5</v>
      </c>
      <c r="V694" s="75">
        <v>14</v>
      </c>
      <c r="W694" s="50">
        <f t="shared" si="80"/>
        <v>20</v>
      </c>
      <c r="X694" s="50">
        <f t="shared" si="81"/>
        <v>10</v>
      </c>
      <c r="Z694" s="27" t="str">
        <f t="shared" si="83"/>
        <v>M64×4</v>
      </c>
      <c r="AA694" s="28" t="s">
        <v>135</v>
      </c>
      <c r="AB694" s="28"/>
      <c r="AC694" s="28"/>
      <c r="AD694" s="27">
        <v>64</v>
      </c>
      <c r="AE694" s="27">
        <v>4</v>
      </c>
      <c r="AF694" s="28">
        <v>60</v>
      </c>
      <c r="AG694" s="30" t="s">
        <v>210</v>
      </c>
      <c r="AH694" s="30">
        <f>INDEX(공차방식!$C$6:$D$29,MATCH(AE694,공차방식!$B$6:$B$29,0),MATCH(RIGHT(AG694,1),공차방식!$C$5:$D$5,0))/1000</f>
        <v>0</v>
      </c>
      <c r="AI694" s="28">
        <f t="shared" ca="1" si="84"/>
        <v>61.801900000000003</v>
      </c>
      <c r="AJ694" s="28">
        <f t="shared" si="85"/>
        <v>61.401899999999998</v>
      </c>
      <c r="AK694" s="28">
        <f t="array" aca="1" ref="AK694" ca="1">ROUND(INDEX(공차방식!T$6:X$50,MATCH(AQ694&amp;AE694,공차방식!R$6:R$50&amp;공차방식!S$6:S$50,0),MATCH(VALUE(LEFT(AG694,1)),공차방식!T$5:X$5,0))/1000,4)</f>
        <v>0.4</v>
      </c>
      <c r="AL694" s="28">
        <f t="shared" si="86"/>
        <v>60.419899999999998</v>
      </c>
      <c r="AM694" s="28">
        <f t="shared" si="87"/>
        <v>59.669899999999998</v>
      </c>
      <c r="AN694" s="28">
        <f t="array" ref="AN694">ROUND(INDEX(공차방식!H$6:L$29,MATCH(AE694,공차방식!B$6:B$29,0),MATCH(VALUE(LEFT(AG694,1)),공차방식!H$5:L$5,0))/1000,4)</f>
        <v>0.75</v>
      </c>
      <c r="AO694" s="28">
        <v>62.610999999999997</v>
      </c>
      <c r="AQ694" s="39">
        <f ca="1">OFFSET(공차방식!R$5,COUNTIF(공차방식!R$6:R$50,"&lt;"&amp;AD694)+1,0)</f>
        <v>90</v>
      </c>
    </row>
    <row r="695" spans="2:43" ht="15" x14ac:dyDescent="0.3">
      <c r="B695" s="76" t="str">
        <f t="shared" si="82"/>
        <v>M33×1.5</v>
      </c>
      <c r="C695" s="77" t="s">
        <v>216</v>
      </c>
      <c r="D695" s="77" t="s">
        <v>157</v>
      </c>
      <c r="E695" s="74" t="s">
        <v>135</v>
      </c>
      <c r="F695" s="75">
        <v>33</v>
      </c>
      <c r="G695" s="75">
        <v>1.5</v>
      </c>
      <c r="H695" s="74" t="s">
        <v>134</v>
      </c>
      <c r="I695" s="87" t="s">
        <v>136</v>
      </c>
      <c r="J695" s="75" t="s">
        <v>314</v>
      </c>
      <c r="K695" s="58" t="s">
        <v>491</v>
      </c>
      <c r="L695" s="75">
        <v>33</v>
      </c>
      <c r="M695" s="75">
        <v>1.5</v>
      </c>
      <c r="N695" s="74">
        <v>60</v>
      </c>
      <c r="O695" s="101">
        <f t="array" ref="O695">IFERROR(INDEX($AD$11:$AO$1485,MATCH($B695&amp;$I695,$Z$11:$Z$1485&amp;$AG$11:$AG$1485,0),MATCH($C695,$AD$9:$AO$9,0)),"-")</f>
        <v>32.491</v>
      </c>
      <c r="P695" s="75">
        <v>10</v>
      </c>
      <c r="Q695" s="75">
        <v>-10</v>
      </c>
      <c r="R695" s="101">
        <f t="array" aca="1" ref="R695" ca="1">IFERROR(INDEX($AD$11:$AO$1485,MATCH($B695&amp;$I695,$Z$11:$Z$1485&amp;$AG$11:$AG$1485,0),MATCH($D695,$AD$9:$AO$9,0)),"-")</f>
        <v>32.185699999999997</v>
      </c>
      <c r="S695" s="75">
        <v>10</v>
      </c>
      <c r="T695" s="75">
        <v>0</v>
      </c>
      <c r="U695" s="75">
        <v>5</v>
      </c>
      <c r="V695" s="75">
        <v>16</v>
      </c>
      <c r="W695" s="50">
        <f t="shared" si="80"/>
        <v>20</v>
      </c>
      <c r="X695" s="50">
        <f t="shared" si="81"/>
        <v>10</v>
      </c>
      <c r="Z695" s="27" t="str">
        <f t="shared" si="83"/>
        <v>M64×3</v>
      </c>
      <c r="AA695" s="28" t="s">
        <v>135</v>
      </c>
      <c r="AB695" s="28"/>
      <c r="AC695" s="28"/>
      <c r="AD695" s="27">
        <v>64</v>
      </c>
      <c r="AE695" s="27">
        <v>3</v>
      </c>
      <c r="AF695" s="28">
        <v>60</v>
      </c>
      <c r="AG695" s="30" t="s">
        <v>210</v>
      </c>
      <c r="AH695" s="30">
        <f>INDEX(공차방식!$C$6:$D$29,MATCH(AE695,공차방식!$B$6:$B$29,0),MATCH(RIGHT(AG695,1),공차방식!$C$5:$D$5,0))/1000</f>
        <v>0</v>
      </c>
      <c r="AI695" s="28">
        <f t="shared" ca="1" si="84"/>
        <v>62.406399999999998</v>
      </c>
      <c r="AJ695" s="28">
        <f t="shared" si="85"/>
        <v>62.051400000000001</v>
      </c>
      <c r="AK695" s="28">
        <f t="array" aca="1" ref="AK695" ca="1">ROUND(INDEX(공차방식!T$6:X$50,MATCH(AQ695&amp;AE695,공차방식!R$6:R$50&amp;공차방식!S$6:S$50,0),MATCH(VALUE(LEFT(AG695,1)),공차방식!T$5:X$5,0))/1000,4)</f>
        <v>0.35499999999999998</v>
      </c>
      <c r="AL695" s="28">
        <f t="shared" si="86"/>
        <v>61.382399999999997</v>
      </c>
      <c r="AM695" s="28">
        <f t="shared" si="87"/>
        <v>60.752400000000002</v>
      </c>
      <c r="AN695" s="28">
        <f t="array" ref="AN695">ROUND(INDEX(공차방식!H$6:L$29,MATCH(AE695,공차방식!B$6:B$29,0),MATCH(VALUE(LEFT(AG695,1)),공차방식!H$5:L$5,0))/1000,4)</f>
        <v>0.63</v>
      </c>
      <c r="AO695" s="28">
        <v>63.015000000000001</v>
      </c>
      <c r="AQ695" s="39">
        <f ca="1">OFFSET(공차방식!R$5,COUNTIF(공차방식!R$6:R$50,"&lt;"&amp;AD695)+1,0)</f>
        <v>90</v>
      </c>
    </row>
    <row r="696" spans="2:43" ht="15" x14ac:dyDescent="0.3">
      <c r="B696" s="76" t="str">
        <f t="shared" si="82"/>
        <v>M35×1.5</v>
      </c>
      <c r="C696" s="77" t="s">
        <v>216</v>
      </c>
      <c r="D696" s="77" t="s">
        <v>157</v>
      </c>
      <c r="E696" s="74" t="s">
        <v>135</v>
      </c>
      <c r="F696" s="75">
        <v>35</v>
      </c>
      <c r="G696" s="75">
        <v>1.5</v>
      </c>
      <c r="H696" s="74" t="s">
        <v>134</v>
      </c>
      <c r="I696" s="87" t="s">
        <v>136</v>
      </c>
      <c r="J696" s="75" t="s">
        <v>314</v>
      </c>
      <c r="K696" s="58" t="s">
        <v>491</v>
      </c>
      <c r="L696" s="75">
        <v>35</v>
      </c>
      <c r="M696" s="75">
        <v>1.5</v>
      </c>
      <c r="N696" s="74">
        <v>60</v>
      </c>
      <c r="O696" s="101">
        <f t="array" ref="O696">IFERROR(INDEX($AD$11:$AO$1485,MATCH($B696&amp;$I696,$Z$11:$Z$1485&amp;$AG$11:$AG$1485,0),MATCH($C696,$AD$9:$AO$9,0)),"-")</f>
        <v>34.491</v>
      </c>
      <c r="P696" s="75">
        <v>10</v>
      </c>
      <c r="Q696" s="75">
        <v>-10</v>
      </c>
      <c r="R696" s="101">
        <f t="array" aca="1" ref="R696" ca="1">IFERROR(INDEX($AD$11:$AO$1485,MATCH($B696&amp;$I696,$Z$11:$Z$1485&amp;$AG$11:$AG$1485,0),MATCH($D696,$AD$9:$AO$9,0)),"-")</f>
        <v>34.185699999999997</v>
      </c>
      <c r="S696" s="75">
        <v>10</v>
      </c>
      <c r="T696" s="75">
        <v>0</v>
      </c>
      <c r="U696" s="75">
        <v>5</v>
      </c>
      <c r="V696" s="75">
        <v>16</v>
      </c>
      <c r="W696" s="50">
        <f t="shared" si="80"/>
        <v>20</v>
      </c>
      <c r="X696" s="50">
        <f t="shared" si="81"/>
        <v>10</v>
      </c>
      <c r="Z696" s="27" t="str">
        <f t="shared" si="83"/>
        <v>M64×2</v>
      </c>
      <c r="AA696" s="28" t="s">
        <v>135</v>
      </c>
      <c r="AB696" s="28"/>
      <c r="AC696" s="28"/>
      <c r="AD696" s="27">
        <v>64</v>
      </c>
      <c r="AE696" s="27">
        <v>2</v>
      </c>
      <c r="AF696" s="28">
        <v>60</v>
      </c>
      <c r="AG696" s="30" t="s">
        <v>210</v>
      </c>
      <c r="AH696" s="30">
        <f>INDEX(공차방식!$C$6:$D$29,MATCH(AE696,공차방식!$B$6:$B$29,0),MATCH(RIGHT(AG696,1),공차방식!$C$5:$D$5,0))/1000</f>
        <v>0</v>
      </c>
      <c r="AI696" s="28">
        <f t="shared" ca="1" si="84"/>
        <v>63.000999999999998</v>
      </c>
      <c r="AJ696" s="28">
        <f t="shared" si="85"/>
        <v>62.701000000000001</v>
      </c>
      <c r="AK696" s="28">
        <f t="array" aca="1" ref="AK696" ca="1">ROUND(INDEX(공차방식!T$6:X$50,MATCH(AQ696&amp;AE696,공차방식!R$6:R$50&amp;공차방식!S$6:S$50,0),MATCH(VALUE(LEFT(AG696,1)),공차방식!T$5:X$5,0))/1000,4)</f>
        <v>0.3</v>
      </c>
      <c r="AL696" s="28">
        <f t="shared" si="86"/>
        <v>62.309899999999999</v>
      </c>
      <c r="AM696" s="28">
        <f t="shared" si="87"/>
        <v>61.834899999999998</v>
      </c>
      <c r="AN696" s="28">
        <f t="array" ref="AN696">ROUND(INDEX(공차방식!H$6:L$29,MATCH(AE696,공차방식!B$6:B$29,0),MATCH(VALUE(LEFT(AG696,1)),공차방식!H$5:L$5,0))/1000,4)</f>
        <v>0.47499999999999998</v>
      </c>
      <c r="AO696" s="28">
        <v>63.408000000000001</v>
      </c>
      <c r="AQ696" s="39">
        <f ca="1">OFFSET(공차방식!R$5,COUNTIF(공차방식!R$6:R$50,"&lt;"&amp;AD696)+1,0)</f>
        <v>90</v>
      </c>
    </row>
    <row r="697" spans="2:43" ht="15" x14ac:dyDescent="0.3">
      <c r="B697" s="76" t="str">
        <f t="shared" si="82"/>
        <v>M36×3</v>
      </c>
      <c r="C697" s="77" t="s">
        <v>216</v>
      </c>
      <c r="D697" s="77" t="s">
        <v>157</v>
      </c>
      <c r="E697" s="74" t="s">
        <v>135</v>
      </c>
      <c r="F697" s="75">
        <v>36</v>
      </c>
      <c r="G697" s="75">
        <v>3</v>
      </c>
      <c r="H697" s="74" t="s">
        <v>134</v>
      </c>
      <c r="I697" s="87" t="s">
        <v>136</v>
      </c>
      <c r="J697" s="75" t="s">
        <v>314</v>
      </c>
      <c r="K697" s="58" t="s">
        <v>491</v>
      </c>
      <c r="L697" s="75">
        <v>36</v>
      </c>
      <c r="M697" s="75">
        <v>3</v>
      </c>
      <c r="N697" s="74">
        <v>60</v>
      </c>
      <c r="O697" s="101">
        <f t="array" ref="O697">IFERROR(INDEX($AD$11:$AO$1485,MATCH($B697&amp;$I697,$Z$11:$Z$1485&amp;$AG$11:$AG$1485,0),MATCH($C697,$AD$9:$AO$9,0)),"-")</f>
        <v>34.869999999999997</v>
      </c>
      <c r="P697" s="75">
        <v>14</v>
      </c>
      <c r="Q697" s="75">
        <v>-14</v>
      </c>
      <c r="R697" s="101">
        <f t="array" aca="1" ref="R697" ca="1">IFERROR(INDEX($AD$11:$AO$1485,MATCH($B697&amp;$I697,$Z$11:$Z$1485&amp;$AG$11:$AG$1485,0),MATCH($D697,$AD$9:$AO$9,0)),"-")</f>
        <v>34.263399999999997</v>
      </c>
      <c r="S697" s="75">
        <v>14</v>
      </c>
      <c r="T697" s="75">
        <v>0</v>
      </c>
      <c r="U697" s="75">
        <v>5</v>
      </c>
      <c r="V697" s="75">
        <v>13</v>
      </c>
      <c r="W697" s="50">
        <f t="shared" si="80"/>
        <v>28</v>
      </c>
      <c r="X697" s="50">
        <f t="shared" si="81"/>
        <v>14</v>
      </c>
      <c r="Z697" s="27" t="str">
        <f t="shared" si="83"/>
        <v>M64×1.5</v>
      </c>
      <c r="AA697" s="28" t="s">
        <v>135</v>
      </c>
      <c r="AB697" s="28"/>
      <c r="AC697" s="28"/>
      <c r="AD697" s="27">
        <v>64</v>
      </c>
      <c r="AE697" s="27">
        <v>1.5</v>
      </c>
      <c r="AF697" s="28">
        <v>60</v>
      </c>
      <c r="AG697" s="30" t="s">
        <v>210</v>
      </c>
      <c r="AH697" s="30">
        <f>INDEX(공차방식!$C$6:$D$29,MATCH(AE697,공차방식!$B$6:$B$29,0),MATCH(RIGHT(AG697,1),공차방식!$C$5:$D$5,0))/1000</f>
        <v>0</v>
      </c>
      <c r="AI697" s="28">
        <f t="shared" ca="1" si="84"/>
        <v>63.290700000000001</v>
      </c>
      <c r="AJ697" s="28">
        <f t="shared" si="85"/>
        <v>63.025700000000001</v>
      </c>
      <c r="AK697" s="28">
        <f t="array" aca="1" ref="AK697" ca="1">ROUND(INDEX(공차방식!T$6:X$50,MATCH(AQ697&amp;AE697,공차방식!R$6:R$50&amp;공차방식!S$6:S$50,0),MATCH(VALUE(LEFT(AG697,1)),공차방식!T$5:X$5,0))/1000,4)</f>
        <v>0.26500000000000001</v>
      </c>
      <c r="AL697" s="28">
        <f t="shared" si="86"/>
        <v>62.751199999999997</v>
      </c>
      <c r="AM697" s="28">
        <f t="shared" si="87"/>
        <v>62.376199999999997</v>
      </c>
      <c r="AN697" s="28">
        <f t="array" ref="AN697">ROUND(INDEX(공차방식!H$6:L$29,MATCH(AE697,공차방식!B$6:B$29,0),MATCH(VALUE(LEFT(AG697,1)),공차방식!H$5:L$5,0))/1000,4)</f>
        <v>0.375</v>
      </c>
      <c r="AO697" s="28">
        <v>63.597999999999999</v>
      </c>
      <c r="AQ697" s="39">
        <f ca="1">OFFSET(공차방식!R$5,COUNTIF(공차방식!R$6:R$50,"&lt;"&amp;AD697)+1,0)</f>
        <v>90</v>
      </c>
    </row>
    <row r="698" spans="2:43" ht="15" x14ac:dyDescent="0.3">
      <c r="B698" s="76" t="str">
        <f t="shared" si="82"/>
        <v>M36×2</v>
      </c>
      <c r="C698" s="77" t="s">
        <v>216</v>
      </c>
      <c r="D698" s="77" t="s">
        <v>157</v>
      </c>
      <c r="E698" s="74" t="s">
        <v>135</v>
      </c>
      <c r="F698" s="75">
        <v>36</v>
      </c>
      <c r="G698" s="75">
        <v>2</v>
      </c>
      <c r="H698" s="74" t="s">
        <v>134</v>
      </c>
      <c r="I698" s="87" t="s">
        <v>136</v>
      </c>
      <c r="J698" s="75" t="s">
        <v>314</v>
      </c>
      <c r="K698" s="58" t="s">
        <v>491</v>
      </c>
      <c r="L698" s="75">
        <v>36</v>
      </c>
      <c r="M698" s="75">
        <v>2</v>
      </c>
      <c r="N698" s="74">
        <v>60</v>
      </c>
      <c r="O698" s="101">
        <f t="array" ref="O698">IFERROR(INDEX($AD$11:$AO$1485,MATCH($B698&amp;$I698,$Z$11:$Z$1485&amp;$AG$11:$AG$1485,0),MATCH($C698,$AD$9:$AO$9,0)),"-")</f>
        <v>35.286000000000001</v>
      </c>
      <c r="P698" s="75">
        <v>10</v>
      </c>
      <c r="Q698" s="75">
        <v>-10</v>
      </c>
      <c r="R698" s="101">
        <f t="array" aca="1" ref="R698" ca="1">IFERROR(INDEX($AD$11:$AO$1485,MATCH($B698&amp;$I698,$Z$11:$Z$1485&amp;$AG$11:$AG$1485,0),MATCH($D698,$AD$9:$AO$9,0)),"-")</f>
        <v>34.881</v>
      </c>
      <c r="S698" s="75">
        <v>10</v>
      </c>
      <c r="T698" s="75">
        <v>0</v>
      </c>
      <c r="U698" s="75">
        <v>5</v>
      </c>
      <c r="V698" s="75">
        <v>14</v>
      </c>
      <c r="W698" s="50">
        <f t="shared" si="80"/>
        <v>20</v>
      </c>
      <c r="X698" s="50">
        <f t="shared" si="81"/>
        <v>10</v>
      </c>
      <c r="Z698" s="27" t="str">
        <f t="shared" si="83"/>
        <v>M65×4</v>
      </c>
      <c r="AA698" s="28" t="s">
        <v>135</v>
      </c>
      <c r="AB698" s="28"/>
      <c r="AC698" s="28"/>
      <c r="AD698" s="27">
        <v>65</v>
      </c>
      <c r="AE698" s="27">
        <v>4</v>
      </c>
      <c r="AF698" s="28">
        <v>60</v>
      </c>
      <c r="AG698" s="30" t="s">
        <v>210</v>
      </c>
      <c r="AH698" s="30">
        <f>INDEX(공차방식!$C$6:$D$29,MATCH(AE698,공차방식!$B$6:$B$29,0),MATCH(RIGHT(AG698,1),공차방식!$C$5:$D$5,0))/1000</f>
        <v>0</v>
      </c>
      <c r="AI698" s="28">
        <f t="shared" ca="1" si="84"/>
        <v>62.801900000000003</v>
      </c>
      <c r="AJ698" s="28">
        <f t="shared" si="85"/>
        <v>62.401899999999998</v>
      </c>
      <c r="AK698" s="28">
        <f t="array" aca="1" ref="AK698" ca="1">ROUND(INDEX(공차방식!T$6:X$50,MATCH(AQ698&amp;AE698,공차방식!R$6:R$50&amp;공차방식!S$6:S$50,0),MATCH(VALUE(LEFT(AG698,1)),공차방식!T$5:X$5,0))/1000,4)</f>
        <v>0.4</v>
      </c>
      <c r="AL698" s="28">
        <f t="shared" si="86"/>
        <v>61.419899999999998</v>
      </c>
      <c r="AM698" s="28">
        <f t="shared" si="87"/>
        <v>60.669899999999998</v>
      </c>
      <c r="AN698" s="28">
        <f t="array" ref="AN698">ROUND(INDEX(공차방식!H$6:L$29,MATCH(AE698,공차방식!B$6:B$29,0),MATCH(VALUE(LEFT(AG698,1)),공차방식!H$5:L$5,0))/1000,4)</f>
        <v>0.75</v>
      </c>
      <c r="AO698" s="28">
        <v>63.610999999999997</v>
      </c>
      <c r="AQ698" s="39">
        <f ca="1">OFFSET(공차방식!R$5,COUNTIF(공차방식!R$6:R$50,"&lt;"&amp;AD698)+1,0)</f>
        <v>90</v>
      </c>
    </row>
    <row r="699" spans="2:43" ht="15" x14ac:dyDescent="0.3">
      <c r="B699" s="76" t="str">
        <f t="shared" si="82"/>
        <v>M36×1.5</v>
      </c>
      <c r="C699" s="77" t="s">
        <v>216</v>
      </c>
      <c r="D699" s="77" t="s">
        <v>157</v>
      </c>
      <c r="E699" s="74" t="s">
        <v>135</v>
      </c>
      <c r="F699" s="75">
        <v>36</v>
      </c>
      <c r="G699" s="75">
        <v>1.5</v>
      </c>
      <c r="H699" s="74" t="s">
        <v>134</v>
      </c>
      <c r="I699" s="87" t="s">
        <v>136</v>
      </c>
      <c r="J699" s="75" t="s">
        <v>314</v>
      </c>
      <c r="K699" s="58" t="s">
        <v>491</v>
      </c>
      <c r="L699" s="75">
        <v>36</v>
      </c>
      <c r="M699" s="75">
        <v>1.5</v>
      </c>
      <c r="N699" s="74">
        <v>60</v>
      </c>
      <c r="O699" s="101">
        <f t="array" ref="O699">IFERROR(INDEX($AD$11:$AO$1485,MATCH($B699&amp;$I699,$Z$11:$Z$1485&amp;$AG$11:$AG$1485,0),MATCH($C699,$AD$9:$AO$9,0)),"-")</f>
        <v>35.491</v>
      </c>
      <c r="P699" s="75">
        <v>10</v>
      </c>
      <c r="Q699" s="75">
        <v>-10</v>
      </c>
      <c r="R699" s="101">
        <f t="array" aca="1" ref="R699" ca="1">IFERROR(INDEX($AD$11:$AO$1485,MATCH($B699&amp;$I699,$Z$11:$Z$1485&amp;$AG$11:$AG$1485,0),MATCH($D699,$AD$9:$AO$9,0)),"-")</f>
        <v>35.185699999999997</v>
      </c>
      <c r="S699" s="75">
        <v>10</v>
      </c>
      <c r="T699" s="75">
        <v>0</v>
      </c>
      <c r="U699" s="75">
        <v>5</v>
      </c>
      <c r="V699" s="75">
        <v>16</v>
      </c>
      <c r="W699" s="50">
        <f t="shared" si="80"/>
        <v>20</v>
      </c>
      <c r="X699" s="50">
        <f t="shared" si="81"/>
        <v>10</v>
      </c>
      <c r="Z699" s="27" t="str">
        <f t="shared" si="83"/>
        <v>M65×3</v>
      </c>
      <c r="AA699" s="28" t="s">
        <v>135</v>
      </c>
      <c r="AB699" s="28"/>
      <c r="AC699" s="28"/>
      <c r="AD699" s="27">
        <v>65</v>
      </c>
      <c r="AE699" s="27">
        <v>3</v>
      </c>
      <c r="AF699" s="28">
        <v>60</v>
      </c>
      <c r="AG699" s="30" t="s">
        <v>210</v>
      </c>
      <c r="AH699" s="30">
        <f>INDEX(공차방식!$C$6:$D$29,MATCH(AE699,공차방식!$B$6:$B$29,0),MATCH(RIGHT(AG699,1),공차방식!$C$5:$D$5,0))/1000</f>
        <v>0</v>
      </c>
      <c r="AI699" s="28">
        <f t="shared" ca="1" si="84"/>
        <v>63.406399999999998</v>
      </c>
      <c r="AJ699" s="28">
        <f t="shared" si="85"/>
        <v>63.051400000000001</v>
      </c>
      <c r="AK699" s="28">
        <f t="array" aca="1" ref="AK699" ca="1">ROUND(INDEX(공차방식!T$6:X$50,MATCH(AQ699&amp;AE699,공차방식!R$6:R$50&amp;공차방식!S$6:S$50,0),MATCH(VALUE(LEFT(AG699,1)),공차방식!T$5:X$5,0))/1000,4)</f>
        <v>0.35499999999999998</v>
      </c>
      <c r="AL699" s="28">
        <f t="shared" si="86"/>
        <v>62.382399999999997</v>
      </c>
      <c r="AM699" s="28">
        <f t="shared" si="87"/>
        <v>61.752400000000002</v>
      </c>
      <c r="AN699" s="28">
        <f t="array" ref="AN699">ROUND(INDEX(공차방식!H$6:L$29,MATCH(AE699,공차방식!B$6:B$29,0),MATCH(VALUE(LEFT(AG699,1)),공차방식!H$5:L$5,0))/1000,4)</f>
        <v>0.63</v>
      </c>
      <c r="AO699" s="28">
        <v>64.015000000000001</v>
      </c>
      <c r="AQ699" s="39">
        <f ca="1">OFFSET(공차방식!R$5,COUNTIF(공차방식!R$6:R$50,"&lt;"&amp;AD699)+1,0)</f>
        <v>90</v>
      </c>
    </row>
    <row r="700" spans="2:43" ht="15" x14ac:dyDescent="0.3">
      <c r="B700" s="76" t="str">
        <f t="shared" si="82"/>
        <v>M38×1.5</v>
      </c>
      <c r="C700" s="77" t="s">
        <v>216</v>
      </c>
      <c r="D700" s="77" t="s">
        <v>157</v>
      </c>
      <c r="E700" s="74" t="s">
        <v>135</v>
      </c>
      <c r="F700" s="75">
        <v>38</v>
      </c>
      <c r="G700" s="75">
        <v>1.5</v>
      </c>
      <c r="H700" s="74" t="s">
        <v>134</v>
      </c>
      <c r="I700" s="87" t="s">
        <v>136</v>
      </c>
      <c r="J700" s="75" t="s">
        <v>314</v>
      </c>
      <c r="K700" s="58" t="s">
        <v>491</v>
      </c>
      <c r="L700" s="75">
        <v>38</v>
      </c>
      <c r="M700" s="75">
        <v>1.5</v>
      </c>
      <c r="N700" s="74">
        <v>60</v>
      </c>
      <c r="O700" s="101">
        <f t="array" ref="O700">IFERROR(INDEX($AD$11:$AO$1485,MATCH($B700&amp;$I700,$Z$11:$Z$1485&amp;$AG$11:$AG$1485,0),MATCH($C700,$AD$9:$AO$9,0)),"-")</f>
        <v>37.491</v>
      </c>
      <c r="P700" s="75">
        <v>10</v>
      </c>
      <c r="Q700" s="75">
        <v>-10</v>
      </c>
      <c r="R700" s="101">
        <f t="array" aca="1" ref="R700" ca="1">IFERROR(INDEX($AD$11:$AO$1485,MATCH($B700&amp;$I700,$Z$11:$Z$1485&amp;$AG$11:$AG$1485,0),MATCH($D700,$AD$9:$AO$9,0)),"-")</f>
        <v>37.185699999999997</v>
      </c>
      <c r="S700" s="75">
        <v>10</v>
      </c>
      <c r="T700" s="75">
        <v>0</v>
      </c>
      <c r="U700" s="75">
        <v>5</v>
      </c>
      <c r="V700" s="75">
        <v>16</v>
      </c>
      <c r="W700" s="50">
        <f t="shared" si="80"/>
        <v>20</v>
      </c>
      <c r="X700" s="50">
        <f t="shared" si="81"/>
        <v>10</v>
      </c>
      <c r="Z700" s="27" t="str">
        <f t="shared" si="83"/>
        <v>M65×2</v>
      </c>
      <c r="AA700" s="28" t="s">
        <v>135</v>
      </c>
      <c r="AB700" s="28"/>
      <c r="AC700" s="28"/>
      <c r="AD700" s="27">
        <v>65</v>
      </c>
      <c r="AE700" s="27">
        <v>2</v>
      </c>
      <c r="AF700" s="28">
        <v>60</v>
      </c>
      <c r="AG700" s="30" t="s">
        <v>210</v>
      </c>
      <c r="AH700" s="30">
        <f>INDEX(공차방식!$C$6:$D$29,MATCH(AE700,공차방식!$B$6:$B$29,0),MATCH(RIGHT(AG700,1),공차방식!$C$5:$D$5,0))/1000</f>
        <v>0</v>
      </c>
      <c r="AI700" s="28">
        <f t="shared" ca="1" si="84"/>
        <v>64.001000000000005</v>
      </c>
      <c r="AJ700" s="28">
        <f t="shared" si="85"/>
        <v>63.701000000000001</v>
      </c>
      <c r="AK700" s="28">
        <f t="array" aca="1" ref="AK700" ca="1">ROUND(INDEX(공차방식!T$6:X$50,MATCH(AQ700&amp;AE700,공차방식!R$6:R$50&amp;공차방식!S$6:S$50,0),MATCH(VALUE(LEFT(AG700,1)),공차방식!T$5:X$5,0))/1000,4)</f>
        <v>0.3</v>
      </c>
      <c r="AL700" s="28">
        <f t="shared" si="86"/>
        <v>63.309899999999999</v>
      </c>
      <c r="AM700" s="28">
        <f t="shared" si="87"/>
        <v>62.834899999999998</v>
      </c>
      <c r="AN700" s="28">
        <f t="array" ref="AN700">ROUND(INDEX(공차방식!H$6:L$29,MATCH(AE700,공차방식!B$6:B$29,0),MATCH(VALUE(LEFT(AG700,1)),공차방식!H$5:L$5,0))/1000,4)</f>
        <v>0.47499999999999998</v>
      </c>
      <c r="AO700" s="28">
        <v>64.408000000000001</v>
      </c>
      <c r="AQ700" s="39">
        <f ca="1">OFFSET(공차방식!R$5,COUNTIF(공차방식!R$6:R$50,"&lt;"&amp;AD700)+1,0)</f>
        <v>90</v>
      </c>
    </row>
    <row r="701" spans="2:43" ht="15" x14ac:dyDescent="0.3">
      <c r="B701" s="76" t="str">
        <f t="shared" si="82"/>
        <v>M39×3</v>
      </c>
      <c r="C701" s="77" t="s">
        <v>216</v>
      </c>
      <c r="D701" s="77" t="s">
        <v>157</v>
      </c>
      <c r="E701" s="74" t="s">
        <v>135</v>
      </c>
      <c r="F701" s="75">
        <v>39</v>
      </c>
      <c r="G701" s="75">
        <v>3</v>
      </c>
      <c r="H701" s="74" t="s">
        <v>134</v>
      </c>
      <c r="I701" s="87" t="s">
        <v>136</v>
      </c>
      <c r="J701" s="75" t="s">
        <v>314</v>
      </c>
      <c r="K701" s="58" t="s">
        <v>491</v>
      </c>
      <c r="L701" s="75">
        <v>39</v>
      </c>
      <c r="M701" s="75">
        <v>3</v>
      </c>
      <c r="N701" s="74">
        <v>60</v>
      </c>
      <c r="O701" s="101">
        <f t="array" ref="O701">IFERROR(INDEX($AD$11:$AO$1485,MATCH($B701&amp;$I701,$Z$11:$Z$1485&amp;$AG$11:$AG$1485,0),MATCH($C701,$AD$9:$AO$9,0)),"-")</f>
        <v>37.869999999999997</v>
      </c>
      <c r="P701" s="75">
        <v>14</v>
      </c>
      <c r="Q701" s="75">
        <v>-14</v>
      </c>
      <c r="R701" s="101">
        <f t="array" aca="1" ref="R701" ca="1">IFERROR(INDEX($AD$11:$AO$1485,MATCH($B701&amp;$I701,$Z$11:$Z$1485&amp;$AG$11:$AG$1485,0),MATCH($D701,$AD$9:$AO$9,0)),"-")</f>
        <v>37.263399999999997</v>
      </c>
      <c r="S701" s="75">
        <v>14</v>
      </c>
      <c r="T701" s="75">
        <v>0</v>
      </c>
      <c r="U701" s="75">
        <v>5</v>
      </c>
      <c r="V701" s="75">
        <v>13</v>
      </c>
      <c r="W701" s="50">
        <f t="shared" si="80"/>
        <v>28</v>
      </c>
      <c r="X701" s="50">
        <f t="shared" si="81"/>
        <v>14</v>
      </c>
      <c r="Z701" s="27" t="str">
        <f t="shared" si="83"/>
        <v>M65×1.5</v>
      </c>
      <c r="AA701" s="28" t="s">
        <v>135</v>
      </c>
      <c r="AB701" s="28"/>
      <c r="AC701" s="28"/>
      <c r="AD701" s="27">
        <v>65</v>
      </c>
      <c r="AE701" s="27">
        <v>1.5</v>
      </c>
      <c r="AF701" s="28">
        <v>60</v>
      </c>
      <c r="AG701" s="30" t="s">
        <v>210</v>
      </c>
      <c r="AH701" s="30">
        <f>INDEX(공차방식!$C$6:$D$29,MATCH(AE701,공차방식!$B$6:$B$29,0),MATCH(RIGHT(AG701,1),공차방식!$C$5:$D$5,0))/1000</f>
        <v>0</v>
      </c>
      <c r="AI701" s="28">
        <f t="shared" ca="1" si="84"/>
        <v>64.290700000000001</v>
      </c>
      <c r="AJ701" s="28">
        <f t="shared" si="85"/>
        <v>64.025700000000001</v>
      </c>
      <c r="AK701" s="28">
        <f t="array" aca="1" ref="AK701" ca="1">ROUND(INDEX(공차방식!T$6:X$50,MATCH(AQ701&amp;AE701,공차방식!R$6:R$50&amp;공차방식!S$6:S$50,0),MATCH(VALUE(LEFT(AG701,1)),공차방식!T$5:X$5,0))/1000,4)</f>
        <v>0.26500000000000001</v>
      </c>
      <c r="AL701" s="28">
        <f t="shared" si="86"/>
        <v>63.751199999999997</v>
      </c>
      <c r="AM701" s="28">
        <f t="shared" si="87"/>
        <v>63.376199999999997</v>
      </c>
      <c r="AN701" s="28">
        <f t="array" ref="AN701">ROUND(INDEX(공차방식!H$6:L$29,MATCH(AE701,공차방식!B$6:B$29,0),MATCH(VALUE(LEFT(AG701,1)),공차방식!H$5:L$5,0))/1000,4)</f>
        <v>0.375</v>
      </c>
      <c r="AO701" s="28">
        <v>64.597999999999999</v>
      </c>
      <c r="AQ701" s="39">
        <f ca="1">OFFSET(공차방식!R$5,COUNTIF(공차방식!R$6:R$50,"&lt;"&amp;AD701)+1,0)</f>
        <v>90</v>
      </c>
    </row>
    <row r="702" spans="2:43" ht="15" x14ac:dyDescent="0.3">
      <c r="B702" s="76" t="str">
        <f t="shared" si="82"/>
        <v>M39×2</v>
      </c>
      <c r="C702" s="77" t="s">
        <v>216</v>
      </c>
      <c r="D702" s="77" t="s">
        <v>157</v>
      </c>
      <c r="E702" s="74" t="s">
        <v>135</v>
      </c>
      <c r="F702" s="75">
        <v>39</v>
      </c>
      <c r="G702" s="75">
        <v>2</v>
      </c>
      <c r="H702" s="74" t="s">
        <v>134</v>
      </c>
      <c r="I702" s="87" t="s">
        <v>136</v>
      </c>
      <c r="J702" s="75" t="s">
        <v>314</v>
      </c>
      <c r="K702" s="58" t="s">
        <v>491</v>
      </c>
      <c r="L702" s="75">
        <v>39</v>
      </c>
      <c r="M702" s="75">
        <v>2</v>
      </c>
      <c r="N702" s="74">
        <v>60</v>
      </c>
      <c r="O702" s="101">
        <f t="array" ref="O702">IFERROR(INDEX($AD$11:$AO$1485,MATCH($B702&amp;$I702,$Z$11:$Z$1485&amp;$AG$11:$AG$1485,0),MATCH($C702,$AD$9:$AO$9,0)),"-")</f>
        <v>38.286000000000001</v>
      </c>
      <c r="P702" s="75">
        <v>10</v>
      </c>
      <c r="Q702" s="75">
        <v>-10</v>
      </c>
      <c r="R702" s="101">
        <f t="array" aca="1" ref="R702" ca="1">IFERROR(INDEX($AD$11:$AO$1485,MATCH($B702&amp;$I702,$Z$11:$Z$1485&amp;$AG$11:$AG$1485,0),MATCH($D702,$AD$9:$AO$9,0)),"-")</f>
        <v>37.881</v>
      </c>
      <c r="S702" s="75">
        <v>10</v>
      </c>
      <c r="T702" s="75">
        <v>0</v>
      </c>
      <c r="U702" s="75">
        <v>5</v>
      </c>
      <c r="V702" s="75">
        <v>14</v>
      </c>
      <c r="W702" s="50">
        <f t="shared" si="80"/>
        <v>20</v>
      </c>
      <c r="X702" s="50">
        <f t="shared" si="81"/>
        <v>10</v>
      </c>
      <c r="Z702" s="27" t="str">
        <f t="shared" si="83"/>
        <v>M68×4</v>
      </c>
      <c r="AA702" s="28" t="s">
        <v>135</v>
      </c>
      <c r="AB702" s="28"/>
      <c r="AC702" s="28"/>
      <c r="AD702" s="27">
        <v>68</v>
      </c>
      <c r="AE702" s="27">
        <v>4</v>
      </c>
      <c r="AF702" s="28">
        <v>60</v>
      </c>
      <c r="AG702" s="30" t="s">
        <v>210</v>
      </c>
      <c r="AH702" s="30">
        <f>INDEX(공차방식!$C$6:$D$29,MATCH(AE702,공차방식!$B$6:$B$29,0),MATCH(RIGHT(AG702,1),공차방식!$C$5:$D$5,0))/1000</f>
        <v>0</v>
      </c>
      <c r="AI702" s="28">
        <f t="shared" ca="1" si="84"/>
        <v>65.801900000000003</v>
      </c>
      <c r="AJ702" s="28">
        <f t="shared" si="85"/>
        <v>65.401899999999998</v>
      </c>
      <c r="AK702" s="28">
        <f t="array" aca="1" ref="AK702" ca="1">ROUND(INDEX(공차방식!T$6:X$50,MATCH(AQ702&amp;AE702,공차방식!R$6:R$50&amp;공차방식!S$6:S$50,0),MATCH(VALUE(LEFT(AG702,1)),공차방식!T$5:X$5,0))/1000,4)</f>
        <v>0.4</v>
      </c>
      <c r="AL702" s="28">
        <f t="shared" si="86"/>
        <v>64.419899999999998</v>
      </c>
      <c r="AM702" s="28">
        <f t="shared" si="87"/>
        <v>63.669899999999998</v>
      </c>
      <c r="AN702" s="28">
        <f t="array" ref="AN702">ROUND(INDEX(공차방식!H$6:L$29,MATCH(AE702,공차방식!B$6:B$29,0),MATCH(VALUE(LEFT(AG702,1)),공차방식!H$5:L$5,0))/1000,4)</f>
        <v>0.75</v>
      </c>
      <c r="AO702" s="28">
        <v>66.611000000000004</v>
      </c>
      <c r="AQ702" s="39">
        <f ca="1">OFFSET(공차방식!R$5,COUNTIF(공차방식!R$6:R$50,"&lt;"&amp;AD702)+1,0)</f>
        <v>90</v>
      </c>
    </row>
    <row r="703" spans="2:43" ht="15" x14ac:dyDescent="0.3">
      <c r="B703" s="76" t="str">
        <f t="shared" si="82"/>
        <v>M39×1.5</v>
      </c>
      <c r="C703" s="77" t="s">
        <v>216</v>
      </c>
      <c r="D703" s="77" t="s">
        <v>157</v>
      </c>
      <c r="E703" s="74" t="s">
        <v>135</v>
      </c>
      <c r="F703" s="75">
        <v>39</v>
      </c>
      <c r="G703" s="75">
        <v>1.5</v>
      </c>
      <c r="H703" s="74" t="s">
        <v>134</v>
      </c>
      <c r="I703" s="87" t="s">
        <v>136</v>
      </c>
      <c r="J703" s="75" t="s">
        <v>314</v>
      </c>
      <c r="K703" s="58" t="s">
        <v>491</v>
      </c>
      <c r="L703" s="75">
        <v>39</v>
      </c>
      <c r="M703" s="75">
        <v>1.5</v>
      </c>
      <c r="N703" s="74">
        <v>60</v>
      </c>
      <c r="O703" s="101">
        <f t="array" ref="O703">IFERROR(INDEX($AD$11:$AO$1485,MATCH($B703&amp;$I703,$Z$11:$Z$1485&amp;$AG$11:$AG$1485,0),MATCH($C703,$AD$9:$AO$9,0)),"-")</f>
        <v>38.491</v>
      </c>
      <c r="P703" s="75">
        <v>10</v>
      </c>
      <c r="Q703" s="75">
        <v>-10</v>
      </c>
      <c r="R703" s="101">
        <f t="array" aca="1" ref="R703" ca="1">IFERROR(INDEX($AD$11:$AO$1485,MATCH($B703&amp;$I703,$Z$11:$Z$1485&amp;$AG$11:$AG$1485,0),MATCH($D703,$AD$9:$AO$9,0)),"-")</f>
        <v>38.185699999999997</v>
      </c>
      <c r="S703" s="75">
        <v>10</v>
      </c>
      <c r="T703" s="75">
        <v>0</v>
      </c>
      <c r="U703" s="75">
        <v>5</v>
      </c>
      <c r="V703" s="75">
        <v>16</v>
      </c>
      <c r="W703" s="50">
        <f t="shared" si="80"/>
        <v>20</v>
      </c>
      <c r="X703" s="50">
        <f t="shared" si="81"/>
        <v>10</v>
      </c>
      <c r="Z703" s="27" t="str">
        <f t="shared" si="83"/>
        <v>M68×3</v>
      </c>
      <c r="AA703" s="28" t="s">
        <v>135</v>
      </c>
      <c r="AB703" s="28"/>
      <c r="AC703" s="28"/>
      <c r="AD703" s="27">
        <v>68</v>
      </c>
      <c r="AE703" s="27">
        <v>3</v>
      </c>
      <c r="AF703" s="28">
        <v>60</v>
      </c>
      <c r="AG703" s="30" t="s">
        <v>210</v>
      </c>
      <c r="AH703" s="30">
        <f>INDEX(공차방식!$C$6:$D$29,MATCH(AE703,공차방식!$B$6:$B$29,0),MATCH(RIGHT(AG703,1),공차방식!$C$5:$D$5,0))/1000</f>
        <v>0</v>
      </c>
      <c r="AI703" s="28">
        <f t="shared" ca="1" si="84"/>
        <v>66.406400000000005</v>
      </c>
      <c r="AJ703" s="28">
        <f t="shared" si="85"/>
        <v>66.051400000000001</v>
      </c>
      <c r="AK703" s="28">
        <f t="array" aca="1" ref="AK703" ca="1">ROUND(INDEX(공차방식!T$6:X$50,MATCH(AQ703&amp;AE703,공차방식!R$6:R$50&amp;공차방식!S$6:S$50,0),MATCH(VALUE(LEFT(AG703,1)),공차방식!T$5:X$5,0))/1000,4)</f>
        <v>0.35499999999999998</v>
      </c>
      <c r="AL703" s="28">
        <f t="shared" si="86"/>
        <v>65.382400000000004</v>
      </c>
      <c r="AM703" s="28">
        <f t="shared" si="87"/>
        <v>64.752399999999994</v>
      </c>
      <c r="AN703" s="28">
        <f t="array" ref="AN703">ROUND(INDEX(공차방식!H$6:L$29,MATCH(AE703,공차방식!B$6:B$29,0),MATCH(VALUE(LEFT(AG703,1)),공차방식!H$5:L$5,0))/1000,4)</f>
        <v>0.63</v>
      </c>
      <c r="AO703" s="28">
        <v>67.015000000000001</v>
      </c>
      <c r="AQ703" s="39">
        <f ca="1">OFFSET(공차방식!R$5,COUNTIF(공차방식!R$6:R$50,"&lt;"&amp;AD703)+1,0)</f>
        <v>90</v>
      </c>
    </row>
    <row r="704" spans="2:43" ht="15" x14ac:dyDescent="0.3">
      <c r="B704" s="76" t="str">
        <f t="shared" si="82"/>
        <v>M40×3</v>
      </c>
      <c r="C704" s="77" t="s">
        <v>216</v>
      </c>
      <c r="D704" s="77" t="s">
        <v>157</v>
      </c>
      <c r="E704" s="74" t="s">
        <v>135</v>
      </c>
      <c r="F704" s="75">
        <v>40</v>
      </c>
      <c r="G704" s="75">
        <v>3</v>
      </c>
      <c r="H704" s="74" t="s">
        <v>134</v>
      </c>
      <c r="I704" s="87" t="s">
        <v>136</v>
      </c>
      <c r="J704" s="75" t="s">
        <v>314</v>
      </c>
      <c r="K704" s="58" t="s">
        <v>491</v>
      </c>
      <c r="L704" s="75">
        <v>40</v>
      </c>
      <c r="M704" s="75">
        <v>3</v>
      </c>
      <c r="N704" s="74">
        <v>60</v>
      </c>
      <c r="O704" s="101">
        <f t="array" ref="O704">IFERROR(INDEX($AD$11:$AO$1485,MATCH($B704&amp;$I704,$Z$11:$Z$1485&amp;$AG$11:$AG$1485,0),MATCH($C704,$AD$9:$AO$9,0)),"-")</f>
        <v>38.869999999999997</v>
      </c>
      <c r="P704" s="75">
        <v>14</v>
      </c>
      <c r="Q704" s="75">
        <v>-14</v>
      </c>
      <c r="R704" s="101">
        <f t="array" aca="1" ref="R704" ca="1">IFERROR(INDEX($AD$11:$AO$1485,MATCH($B704&amp;$I704,$Z$11:$Z$1485&amp;$AG$11:$AG$1485,0),MATCH($D704,$AD$9:$AO$9,0)),"-")</f>
        <v>38.263399999999997</v>
      </c>
      <c r="S704" s="75">
        <v>14</v>
      </c>
      <c r="T704" s="75">
        <v>0</v>
      </c>
      <c r="U704" s="75">
        <v>5</v>
      </c>
      <c r="V704" s="75">
        <v>13</v>
      </c>
      <c r="W704" s="50">
        <f t="shared" si="80"/>
        <v>28</v>
      </c>
      <c r="X704" s="50">
        <f t="shared" si="81"/>
        <v>14</v>
      </c>
      <c r="Z704" s="27" t="str">
        <f t="shared" si="83"/>
        <v>M68×2</v>
      </c>
      <c r="AA704" s="28" t="s">
        <v>135</v>
      </c>
      <c r="AB704" s="28"/>
      <c r="AC704" s="28"/>
      <c r="AD704" s="27">
        <v>68</v>
      </c>
      <c r="AE704" s="27">
        <v>2</v>
      </c>
      <c r="AF704" s="28">
        <v>60</v>
      </c>
      <c r="AG704" s="30" t="s">
        <v>210</v>
      </c>
      <c r="AH704" s="30">
        <f>INDEX(공차방식!$C$6:$D$29,MATCH(AE704,공차방식!$B$6:$B$29,0),MATCH(RIGHT(AG704,1),공차방식!$C$5:$D$5,0))/1000</f>
        <v>0</v>
      </c>
      <c r="AI704" s="28">
        <f t="shared" ca="1" si="84"/>
        <v>67.001000000000005</v>
      </c>
      <c r="AJ704" s="28">
        <f t="shared" si="85"/>
        <v>66.700999999999993</v>
      </c>
      <c r="AK704" s="28">
        <f t="array" aca="1" ref="AK704" ca="1">ROUND(INDEX(공차방식!T$6:X$50,MATCH(AQ704&amp;AE704,공차방식!R$6:R$50&amp;공차방식!S$6:S$50,0),MATCH(VALUE(LEFT(AG704,1)),공차방식!T$5:X$5,0))/1000,4)</f>
        <v>0.3</v>
      </c>
      <c r="AL704" s="28">
        <f t="shared" si="86"/>
        <v>66.309899999999999</v>
      </c>
      <c r="AM704" s="28">
        <f t="shared" si="87"/>
        <v>65.834900000000005</v>
      </c>
      <c r="AN704" s="28">
        <f t="array" ref="AN704">ROUND(INDEX(공차방식!H$6:L$29,MATCH(AE704,공차방식!B$6:B$29,0),MATCH(VALUE(LEFT(AG704,1)),공차방식!H$5:L$5,0))/1000,4)</f>
        <v>0.47499999999999998</v>
      </c>
      <c r="AO704" s="28">
        <v>67.408000000000001</v>
      </c>
      <c r="AQ704" s="39">
        <f ca="1">OFFSET(공차방식!R$5,COUNTIF(공차방식!R$6:R$50,"&lt;"&amp;AD704)+1,0)</f>
        <v>90</v>
      </c>
    </row>
    <row r="705" spans="2:43" ht="15" x14ac:dyDescent="0.3">
      <c r="B705" s="76" t="str">
        <f t="shared" si="82"/>
        <v>M40×2</v>
      </c>
      <c r="C705" s="77" t="s">
        <v>216</v>
      </c>
      <c r="D705" s="77" t="s">
        <v>157</v>
      </c>
      <c r="E705" s="74" t="s">
        <v>135</v>
      </c>
      <c r="F705" s="75">
        <v>40</v>
      </c>
      <c r="G705" s="75">
        <v>2</v>
      </c>
      <c r="H705" s="74" t="s">
        <v>134</v>
      </c>
      <c r="I705" s="87" t="s">
        <v>136</v>
      </c>
      <c r="J705" s="75" t="s">
        <v>314</v>
      </c>
      <c r="K705" s="58" t="s">
        <v>491</v>
      </c>
      <c r="L705" s="75">
        <v>40</v>
      </c>
      <c r="M705" s="75">
        <v>2</v>
      </c>
      <c r="N705" s="74">
        <v>60</v>
      </c>
      <c r="O705" s="101">
        <f t="array" ref="O705">IFERROR(INDEX($AD$11:$AO$1485,MATCH($B705&amp;$I705,$Z$11:$Z$1485&amp;$AG$11:$AG$1485,0),MATCH($C705,$AD$9:$AO$9,0)),"-")</f>
        <v>39.286000000000001</v>
      </c>
      <c r="P705" s="75">
        <v>10</v>
      </c>
      <c r="Q705" s="75">
        <v>-10</v>
      </c>
      <c r="R705" s="101">
        <f t="array" aca="1" ref="R705" ca="1">IFERROR(INDEX($AD$11:$AO$1485,MATCH($B705&amp;$I705,$Z$11:$Z$1485&amp;$AG$11:$AG$1485,0),MATCH($D705,$AD$9:$AO$9,0)),"-")</f>
        <v>38.881</v>
      </c>
      <c r="S705" s="75">
        <v>10</v>
      </c>
      <c r="T705" s="75">
        <v>0</v>
      </c>
      <c r="U705" s="75">
        <v>5</v>
      </c>
      <c r="V705" s="75">
        <v>14</v>
      </c>
      <c r="W705" s="50">
        <f t="shared" si="80"/>
        <v>20</v>
      </c>
      <c r="X705" s="50">
        <f t="shared" si="81"/>
        <v>10</v>
      </c>
      <c r="Z705" s="27" t="str">
        <f t="shared" si="83"/>
        <v>M68×1.5</v>
      </c>
      <c r="AA705" s="28" t="s">
        <v>135</v>
      </c>
      <c r="AB705" s="28"/>
      <c r="AC705" s="28"/>
      <c r="AD705" s="27">
        <v>68</v>
      </c>
      <c r="AE705" s="27">
        <v>1.5</v>
      </c>
      <c r="AF705" s="28">
        <v>60</v>
      </c>
      <c r="AG705" s="30" t="s">
        <v>210</v>
      </c>
      <c r="AH705" s="30">
        <f>INDEX(공차방식!$C$6:$D$29,MATCH(AE705,공차방식!$B$6:$B$29,0),MATCH(RIGHT(AG705,1),공차방식!$C$5:$D$5,0))/1000</f>
        <v>0</v>
      </c>
      <c r="AI705" s="28">
        <f t="shared" ca="1" si="84"/>
        <v>67.290700000000001</v>
      </c>
      <c r="AJ705" s="28">
        <f t="shared" si="85"/>
        <v>67.025700000000001</v>
      </c>
      <c r="AK705" s="28">
        <f t="array" aca="1" ref="AK705" ca="1">ROUND(INDEX(공차방식!T$6:X$50,MATCH(AQ705&amp;AE705,공차방식!R$6:R$50&amp;공차방식!S$6:S$50,0),MATCH(VALUE(LEFT(AG705,1)),공차방식!T$5:X$5,0))/1000,4)</f>
        <v>0.26500000000000001</v>
      </c>
      <c r="AL705" s="28">
        <f t="shared" si="86"/>
        <v>66.751199999999997</v>
      </c>
      <c r="AM705" s="28">
        <f t="shared" si="87"/>
        <v>66.376199999999997</v>
      </c>
      <c r="AN705" s="28">
        <f t="array" ref="AN705">ROUND(INDEX(공차방식!H$6:L$29,MATCH(AE705,공차방식!B$6:B$29,0),MATCH(VALUE(LEFT(AG705,1)),공차방식!H$5:L$5,0))/1000,4)</f>
        <v>0.375</v>
      </c>
      <c r="AO705" s="28">
        <v>67.597999999999999</v>
      </c>
      <c r="AQ705" s="39">
        <f ca="1">OFFSET(공차방식!R$5,COUNTIF(공차방식!R$6:R$50,"&lt;"&amp;AD705)+1,0)</f>
        <v>90</v>
      </c>
    </row>
    <row r="706" spans="2:43" ht="15" x14ac:dyDescent="0.3">
      <c r="B706" s="76" t="str">
        <f t="shared" si="82"/>
        <v>M40×1.5</v>
      </c>
      <c r="C706" s="77" t="s">
        <v>216</v>
      </c>
      <c r="D706" s="77" t="s">
        <v>157</v>
      </c>
      <c r="E706" s="74" t="s">
        <v>135</v>
      </c>
      <c r="F706" s="75">
        <v>40</v>
      </c>
      <c r="G706" s="75">
        <v>1.5</v>
      </c>
      <c r="H706" s="74" t="s">
        <v>134</v>
      </c>
      <c r="I706" s="87" t="s">
        <v>136</v>
      </c>
      <c r="J706" s="75" t="s">
        <v>314</v>
      </c>
      <c r="K706" s="58" t="s">
        <v>491</v>
      </c>
      <c r="L706" s="75">
        <v>40</v>
      </c>
      <c r="M706" s="75">
        <v>1.5</v>
      </c>
      <c r="N706" s="74">
        <v>60</v>
      </c>
      <c r="O706" s="101">
        <f t="array" ref="O706">IFERROR(INDEX($AD$11:$AO$1485,MATCH($B706&amp;$I706,$Z$11:$Z$1485&amp;$AG$11:$AG$1485,0),MATCH($C706,$AD$9:$AO$9,0)),"-")</f>
        <v>39.491</v>
      </c>
      <c r="P706" s="75">
        <v>10</v>
      </c>
      <c r="Q706" s="75">
        <v>-10</v>
      </c>
      <c r="R706" s="101">
        <f t="array" aca="1" ref="R706" ca="1">IFERROR(INDEX($AD$11:$AO$1485,MATCH($B706&amp;$I706,$Z$11:$Z$1485&amp;$AG$11:$AG$1485,0),MATCH($D706,$AD$9:$AO$9,0)),"-")</f>
        <v>39.185699999999997</v>
      </c>
      <c r="S706" s="75">
        <v>10</v>
      </c>
      <c r="T706" s="75">
        <v>0</v>
      </c>
      <c r="U706" s="75">
        <v>5</v>
      </c>
      <c r="V706" s="75">
        <v>16</v>
      </c>
      <c r="W706" s="50">
        <f t="shared" si="80"/>
        <v>20</v>
      </c>
      <c r="X706" s="50">
        <f t="shared" si="81"/>
        <v>10</v>
      </c>
      <c r="Z706" s="27" t="str">
        <f t="shared" si="83"/>
        <v>M70×6</v>
      </c>
      <c r="AA706" s="28" t="s">
        <v>135</v>
      </c>
      <c r="AB706" s="28"/>
      <c r="AC706" s="28"/>
      <c r="AD706" s="27">
        <v>70</v>
      </c>
      <c r="AE706" s="27">
        <v>6</v>
      </c>
      <c r="AF706" s="28">
        <v>60</v>
      </c>
      <c r="AG706" s="30" t="s">
        <v>210</v>
      </c>
      <c r="AH706" s="30">
        <f>INDEX(공차방식!$C$6:$D$29,MATCH(AE706,공차방식!$B$6:$B$29,0),MATCH(RIGHT(AG706,1),공차방식!$C$5:$D$5,0))/1000</f>
        <v>0</v>
      </c>
      <c r="AI706" s="28">
        <f t="shared" ca="1" si="84"/>
        <v>66.5779</v>
      </c>
      <c r="AJ706" s="28">
        <f t="shared" si="85"/>
        <v>66.102900000000005</v>
      </c>
      <c r="AK706" s="28">
        <f t="array" aca="1" ref="AK706" ca="1">ROUND(INDEX(공차방식!T$6:X$50,MATCH(AQ706&amp;AE706,공차방식!R$6:R$50&amp;공차방식!S$6:S$50,0),MATCH(VALUE(LEFT(AG706,1)),공차방식!T$5:X$5,0))/1000,4)</f>
        <v>0.47499999999999998</v>
      </c>
      <c r="AL706" s="28">
        <f t="shared" si="86"/>
        <v>64.504800000000003</v>
      </c>
      <c r="AM706" s="28">
        <f t="shared" si="87"/>
        <v>63.504800000000003</v>
      </c>
      <c r="AN706" s="28">
        <f t="array" ref="AN706">ROUND(INDEX(공차방식!H$6:L$29,MATCH(AE706,공차방식!B$6:B$29,0),MATCH(VALUE(LEFT(AG706,1)),공차방식!H$5:L$5,0))/1000,4)</f>
        <v>1</v>
      </c>
      <c r="AO706" s="28">
        <v>67.787000000000006</v>
      </c>
      <c r="AQ706" s="39">
        <f ca="1">OFFSET(공차방식!R$5,COUNTIF(공차방식!R$6:R$50,"&lt;"&amp;AD706)+1,0)</f>
        <v>90</v>
      </c>
    </row>
    <row r="707" spans="2:43" ht="15" x14ac:dyDescent="0.3">
      <c r="B707" s="76" t="str">
        <f t="shared" si="82"/>
        <v>M42×4</v>
      </c>
      <c r="C707" s="77" t="s">
        <v>216</v>
      </c>
      <c r="D707" s="77" t="s">
        <v>157</v>
      </c>
      <c r="E707" s="74" t="s">
        <v>135</v>
      </c>
      <c r="F707" s="75">
        <v>42</v>
      </c>
      <c r="G707" s="75">
        <v>4</v>
      </c>
      <c r="H707" s="74" t="s">
        <v>134</v>
      </c>
      <c r="I707" s="87" t="s">
        <v>136</v>
      </c>
      <c r="J707" s="75" t="s">
        <v>314</v>
      </c>
      <c r="K707" s="58" t="s">
        <v>491</v>
      </c>
      <c r="L707" s="75">
        <v>42</v>
      </c>
      <c r="M707" s="75">
        <v>4</v>
      </c>
      <c r="N707" s="74">
        <v>60</v>
      </c>
      <c r="O707" s="101">
        <f t="array" ref="O707">IFERROR(INDEX($AD$11:$AO$1485,MATCH($B707&amp;$I707,$Z$11:$Z$1485&amp;$AG$11:$AG$1485,0),MATCH($C707,$AD$9:$AO$9,0)),"-")</f>
        <v>40.445</v>
      </c>
      <c r="P707" s="75">
        <v>14</v>
      </c>
      <c r="Q707" s="75">
        <v>-14</v>
      </c>
      <c r="R707" s="101">
        <f t="array" aca="1" ref="R707" ca="1">IFERROR(INDEX($AD$11:$AO$1485,MATCH($B707&amp;$I707,$Z$11:$Z$1485&amp;$AG$11:$AG$1485,0),MATCH($D707,$AD$9:$AO$9,0)),"-")</f>
        <v>39.637900000000002</v>
      </c>
      <c r="S707" s="75">
        <v>14</v>
      </c>
      <c r="T707" s="75">
        <v>0</v>
      </c>
      <c r="U707" s="75">
        <v>5</v>
      </c>
      <c r="V707" s="75">
        <v>11</v>
      </c>
      <c r="W707" s="50">
        <f t="shared" si="80"/>
        <v>28</v>
      </c>
      <c r="X707" s="50">
        <f t="shared" si="81"/>
        <v>14</v>
      </c>
      <c r="Z707" s="27" t="str">
        <f t="shared" si="83"/>
        <v>M70×4</v>
      </c>
      <c r="AA707" s="28" t="s">
        <v>135</v>
      </c>
      <c r="AB707" s="28"/>
      <c r="AC707" s="28"/>
      <c r="AD707" s="27">
        <v>70</v>
      </c>
      <c r="AE707" s="27">
        <v>4</v>
      </c>
      <c r="AF707" s="28">
        <v>60</v>
      </c>
      <c r="AG707" s="30" t="s">
        <v>210</v>
      </c>
      <c r="AH707" s="30">
        <f>INDEX(공차방식!$C$6:$D$29,MATCH(AE707,공차방식!$B$6:$B$29,0),MATCH(RIGHT(AG707,1),공차방식!$C$5:$D$5,0))/1000</f>
        <v>0</v>
      </c>
      <c r="AI707" s="28">
        <f t="shared" ca="1" si="84"/>
        <v>67.801900000000003</v>
      </c>
      <c r="AJ707" s="28">
        <f t="shared" si="85"/>
        <v>67.401899999999998</v>
      </c>
      <c r="AK707" s="28">
        <f t="array" aca="1" ref="AK707" ca="1">ROUND(INDEX(공차방식!T$6:X$50,MATCH(AQ707&amp;AE707,공차방식!R$6:R$50&amp;공차방식!S$6:S$50,0),MATCH(VALUE(LEFT(AG707,1)),공차방식!T$5:X$5,0))/1000,4)</f>
        <v>0.4</v>
      </c>
      <c r="AL707" s="28">
        <f t="shared" si="86"/>
        <v>66.419899999999998</v>
      </c>
      <c r="AM707" s="28">
        <f t="shared" si="87"/>
        <v>65.669899999999998</v>
      </c>
      <c r="AN707" s="28">
        <f t="array" ref="AN707">ROUND(INDEX(공차방식!H$6:L$29,MATCH(AE707,공차방식!B$6:B$29,0),MATCH(VALUE(LEFT(AG707,1)),공차방식!H$5:L$5,0))/1000,4)</f>
        <v>0.75</v>
      </c>
      <c r="AO707" s="28">
        <v>68.611000000000004</v>
      </c>
      <c r="AQ707" s="39">
        <f ca="1">OFFSET(공차방식!R$5,COUNTIF(공차방식!R$6:R$50,"&lt;"&amp;AD707)+1,0)</f>
        <v>90</v>
      </c>
    </row>
    <row r="708" spans="2:43" ht="15" x14ac:dyDescent="0.3">
      <c r="B708" s="76" t="str">
        <f t="shared" si="82"/>
        <v>M42×3</v>
      </c>
      <c r="C708" s="77" t="s">
        <v>216</v>
      </c>
      <c r="D708" s="77" t="s">
        <v>157</v>
      </c>
      <c r="E708" s="74" t="s">
        <v>135</v>
      </c>
      <c r="F708" s="75">
        <v>42</v>
      </c>
      <c r="G708" s="75">
        <v>3</v>
      </c>
      <c r="H708" s="74" t="s">
        <v>134</v>
      </c>
      <c r="I708" s="87" t="s">
        <v>136</v>
      </c>
      <c r="J708" s="75" t="s">
        <v>314</v>
      </c>
      <c r="K708" s="58" t="s">
        <v>491</v>
      </c>
      <c r="L708" s="75">
        <v>42</v>
      </c>
      <c r="M708" s="75">
        <v>3</v>
      </c>
      <c r="N708" s="74">
        <v>60</v>
      </c>
      <c r="O708" s="101">
        <f t="array" ref="O708">IFERROR(INDEX($AD$11:$AO$1485,MATCH($B708&amp;$I708,$Z$11:$Z$1485&amp;$AG$11:$AG$1485,0),MATCH($C708,$AD$9:$AO$9,0)),"-")</f>
        <v>40.869999999999997</v>
      </c>
      <c r="P708" s="75">
        <v>14</v>
      </c>
      <c r="Q708" s="75">
        <v>-14</v>
      </c>
      <c r="R708" s="101">
        <f t="array" aca="1" ref="R708" ca="1">IFERROR(INDEX($AD$11:$AO$1485,MATCH($B708&amp;$I708,$Z$11:$Z$1485&amp;$AG$11:$AG$1485,0),MATCH($D708,$AD$9:$AO$9,0)),"-")</f>
        <v>40.263399999999997</v>
      </c>
      <c r="S708" s="75">
        <v>14</v>
      </c>
      <c r="T708" s="75">
        <v>0</v>
      </c>
      <c r="U708" s="75">
        <v>5</v>
      </c>
      <c r="V708" s="75">
        <v>13</v>
      </c>
      <c r="W708" s="50">
        <f t="shared" si="80"/>
        <v>28</v>
      </c>
      <c r="X708" s="50">
        <f t="shared" si="81"/>
        <v>14</v>
      </c>
      <c r="Z708" s="27" t="str">
        <f t="shared" si="83"/>
        <v>M70×3</v>
      </c>
      <c r="AA708" s="28" t="s">
        <v>135</v>
      </c>
      <c r="AB708" s="28"/>
      <c r="AC708" s="28"/>
      <c r="AD708" s="27">
        <v>70</v>
      </c>
      <c r="AE708" s="27">
        <v>3</v>
      </c>
      <c r="AF708" s="28">
        <v>60</v>
      </c>
      <c r="AG708" s="30" t="s">
        <v>210</v>
      </c>
      <c r="AH708" s="30">
        <f>INDEX(공차방식!$C$6:$D$29,MATCH(AE708,공차방식!$B$6:$B$29,0),MATCH(RIGHT(AG708,1),공차방식!$C$5:$D$5,0))/1000</f>
        <v>0</v>
      </c>
      <c r="AI708" s="28">
        <f t="shared" ca="1" si="84"/>
        <v>68.406400000000005</v>
      </c>
      <c r="AJ708" s="28">
        <f t="shared" si="85"/>
        <v>68.051400000000001</v>
      </c>
      <c r="AK708" s="28">
        <f t="array" aca="1" ref="AK708" ca="1">ROUND(INDEX(공차방식!T$6:X$50,MATCH(AQ708&amp;AE708,공차방식!R$6:R$50&amp;공차방식!S$6:S$50,0),MATCH(VALUE(LEFT(AG708,1)),공차방식!T$5:X$5,0))/1000,4)</f>
        <v>0.35499999999999998</v>
      </c>
      <c r="AL708" s="28">
        <f t="shared" si="86"/>
        <v>67.382400000000004</v>
      </c>
      <c r="AM708" s="28">
        <f t="shared" si="87"/>
        <v>66.752399999999994</v>
      </c>
      <c r="AN708" s="28">
        <f t="array" ref="AN708">ROUND(INDEX(공차방식!H$6:L$29,MATCH(AE708,공차방식!B$6:B$29,0),MATCH(VALUE(LEFT(AG708,1)),공차방식!H$5:L$5,0))/1000,4)</f>
        <v>0.63</v>
      </c>
      <c r="AO708" s="28">
        <v>69.015000000000001</v>
      </c>
      <c r="AQ708" s="39">
        <f ca="1">OFFSET(공차방식!R$5,COUNTIF(공차방식!R$6:R$50,"&lt;"&amp;AD708)+1,0)</f>
        <v>90</v>
      </c>
    </row>
    <row r="709" spans="2:43" ht="15" x14ac:dyDescent="0.3">
      <c r="B709" s="76" t="str">
        <f t="shared" si="82"/>
        <v>M42×2</v>
      </c>
      <c r="C709" s="77" t="s">
        <v>216</v>
      </c>
      <c r="D709" s="77" t="s">
        <v>157</v>
      </c>
      <c r="E709" s="74" t="s">
        <v>135</v>
      </c>
      <c r="F709" s="75">
        <v>42</v>
      </c>
      <c r="G709" s="75">
        <v>2</v>
      </c>
      <c r="H709" s="74" t="s">
        <v>134</v>
      </c>
      <c r="I709" s="87" t="s">
        <v>136</v>
      </c>
      <c r="J709" s="75" t="s">
        <v>314</v>
      </c>
      <c r="K709" s="58" t="s">
        <v>491</v>
      </c>
      <c r="L709" s="75">
        <v>42</v>
      </c>
      <c r="M709" s="75">
        <v>2</v>
      </c>
      <c r="N709" s="74">
        <v>60</v>
      </c>
      <c r="O709" s="101">
        <f t="array" ref="O709">IFERROR(INDEX($AD$11:$AO$1485,MATCH($B709&amp;$I709,$Z$11:$Z$1485&amp;$AG$11:$AG$1485,0),MATCH($C709,$AD$9:$AO$9,0)),"-")</f>
        <v>41.286000000000001</v>
      </c>
      <c r="P709" s="75">
        <v>10</v>
      </c>
      <c r="Q709" s="75">
        <v>-10</v>
      </c>
      <c r="R709" s="101">
        <f t="array" aca="1" ref="R709" ca="1">IFERROR(INDEX($AD$11:$AO$1485,MATCH($B709&amp;$I709,$Z$11:$Z$1485&amp;$AG$11:$AG$1485,0),MATCH($D709,$AD$9:$AO$9,0)),"-")</f>
        <v>40.881</v>
      </c>
      <c r="S709" s="75">
        <v>10</v>
      </c>
      <c r="T709" s="75">
        <v>0</v>
      </c>
      <c r="U709" s="75">
        <v>5</v>
      </c>
      <c r="V709" s="75">
        <v>14</v>
      </c>
      <c r="W709" s="50">
        <f t="shared" si="80"/>
        <v>20</v>
      </c>
      <c r="X709" s="50">
        <f t="shared" si="81"/>
        <v>10</v>
      </c>
      <c r="Z709" s="27" t="str">
        <f t="shared" si="83"/>
        <v>M70×2</v>
      </c>
      <c r="AA709" s="28" t="s">
        <v>135</v>
      </c>
      <c r="AB709" s="28"/>
      <c r="AC709" s="28"/>
      <c r="AD709" s="27">
        <v>70</v>
      </c>
      <c r="AE709" s="27">
        <v>2</v>
      </c>
      <c r="AF709" s="28">
        <v>60</v>
      </c>
      <c r="AG709" s="30" t="s">
        <v>210</v>
      </c>
      <c r="AH709" s="30">
        <f>INDEX(공차방식!$C$6:$D$29,MATCH(AE709,공차방식!$B$6:$B$29,0),MATCH(RIGHT(AG709,1),공차방식!$C$5:$D$5,0))/1000</f>
        <v>0</v>
      </c>
      <c r="AI709" s="28">
        <f t="shared" ca="1" si="84"/>
        <v>69.001000000000005</v>
      </c>
      <c r="AJ709" s="28">
        <f t="shared" si="85"/>
        <v>68.700999999999993</v>
      </c>
      <c r="AK709" s="28">
        <f t="array" aca="1" ref="AK709" ca="1">ROUND(INDEX(공차방식!T$6:X$50,MATCH(AQ709&amp;AE709,공차방식!R$6:R$50&amp;공차방식!S$6:S$50,0),MATCH(VALUE(LEFT(AG709,1)),공차방식!T$5:X$5,0))/1000,4)</f>
        <v>0.3</v>
      </c>
      <c r="AL709" s="28">
        <f t="shared" si="86"/>
        <v>68.309899999999999</v>
      </c>
      <c r="AM709" s="28">
        <f t="shared" si="87"/>
        <v>67.834900000000005</v>
      </c>
      <c r="AN709" s="28">
        <f t="array" ref="AN709">ROUND(INDEX(공차방식!H$6:L$29,MATCH(AE709,공차방식!B$6:B$29,0),MATCH(VALUE(LEFT(AG709,1)),공차방식!H$5:L$5,0))/1000,4)</f>
        <v>0.47499999999999998</v>
      </c>
      <c r="AO709" s="28">
        <v>69.408000000000001</v>
      </c>
      <c r="AQ709" s="39">
        <f ca="1">OFFSET(공차방식!R$5,COUNTIF(공차방식!R$6:R$50,"&lt;"&amp;AD709)+1,0)</f>
        <v>90</v>
      </c>
    </row>
    <row r="710" spans="2:43" ht="15" x14ac:dyDescent="0.3">
      <c r="B710" s="76" t="str">
        <f t="shared" si="82"/>
        <v>M42×1.5</v>
      </c>
      <c r="C710" s="77" t="s">
        <v>216</v>
      </c>
      <c r="D710" s="77" t="s">
        <v>157</v>
      </c>
      <c r="E710" s="74" t="s">
        <v>135</v>
      </c>
      <c r="F710" s="75">
        <v>42</v>
      </c>
      <c r="G710" s="75">
        <v>1.5</v>
      </c>
      <c r="H710" s="74" t="s">
        <v>134</v>
      </c>
      <c r="I710" s="87" t="s">
        <v>136</v>
      </c>
      <c r="J710" s="75" t="s">
        <v>314</v>
      </c>
      <c r="K710" s="58" t="s">
        <v>491</v>
      </c>
      <c r="L710" s="75">
        <v>42</v>
      </c>
      <c r="M710" s="75">
        <v>1.5</v>
      </c>
      <c r="N710" s="74">
        <v>60</v>
      </c>
      <c r="O710" s="101">
        <f t="array" ref="O710">IFERROR(INDEX($AD$11:$AO$1485,MATCH($B710&amp;$I710,$Z$11:$Z$1485&amp;$AG$11:$AG$1485,0),MATCH($C710,$AD$9:$AO$9,0)),"-")</f>
        <v>41.491</v>
      </c>
      <c r="P710" s="75">
        <v>10</v>
      </c>
      <c r="Q710" s="75">
        <v>-10</v>
      </c>
      <c r="R710" s="101">
        <f t="array" aca="1" ref="R710" ca="1">IFERROR(INDEX($AD$11:$AO$1485,MATCH($B710&amp;$I710,$Z$11:$Z$1485&amp;$AG$11:$AG$1485,0),MATCH($D710,$AD$9:$AO$9,0)),"-")</f>
        <v>41.185699999999997</v>
      </c>
      <c r="S710" s="75">
        <v>10</v>
      </c>
      <c r="T710" s="75">
        <v>0</v>
      </c>
      <c r="U710" s="75">
        <v>5</v>
      </c>
      <c r="V710" s="75">
        <v>16</v>
      </c>
      <c r="W710" s="50">
        <f t="shared" ref="W710:W773" si="88">IF(P710="-","-",P710-Q710)</f>
        <v>20</v>
      </c>
      <c r="X710" s="50">
        <f t="shared" ref="X710:X773" si="89">S710-T710</f>
        <v>10</v>
      </c>
      <c r="Z710" s="27" t="str">
        <f t="shared" si="83"/>
        <v>M70×1.5</v>
      </c>
      <c r="AA710" s="28" t="s">
        <v>135</v>
      </c>
      <c r="AB710" s="28"/>
      <c r="AC710" s="28"/>
      <c r="AD710" s="27">
        <v>70</v>
      </c>
      <c r="AE710" s="27">
        <v>1.5</v>
      </c>
      <c r="AF710" s="28">
        <v>60</v>
      </c>
      <c r="AG710" s="30" t="s">
        <v>210</v>
      </c>
      <c r="AH710" s="30">
        <f>INDEX(공차방식!$C$6:$D$29,MATCH(AE710,공차방식!$B$6:$B$29,0),MATCH(RIGHT(AG710,1),공차방식!$C$5:$D$5,0))/1000</f>
        <v>0</v>
      </c>
      <c r="AI710" s="28">
        <f t="shared" ca="1" si="84"/>
        <v>69.290700000000001</v>
      </c>
      <c r="AJ710" s="28">
        <f t="shared" si="85"/>
        <v>69.025700000000001</v>
      </c>
      <c r="AK710" s="28">
        <f t="array" aca="1" ref="AK710" ca="1">ROUND(INDEX(공차방식!T$6:X$50,MATCH(AQ710&amp;AE710,공차방식!R$6:R$50&amp;공차방식!S$6:S$50,0),MATCH(VALUE(LEFT(AG710,1)),공차방식!T$5:X$5,0))/1000,4)</f>
        <v>0.26500000000000001</v>
      </c>
      <c r="AL710" s="28">
        <f t="shared" si="86"/>
        <v>68.751199999999997</v>
      </c>
      <c r="AM710" s="28">
        <f t="shared" si="87"/>
        <v>68.376199999999997</v>
      </c>
      <c r="AN710" s="28">
        <f t="array" ref="AN710">ROUND(INDEX(공차방식!H$6:L$29,MATCH(AE710,공차방식!B$6:B$29,0),MATCH(VALUE(LEFT(AG710,1)),공차방식!H$5:L$5,0))/1000,4)</f>
        <v>0.375</v>
      </c>
      <c r="AO710" s="28">
        <v>69.597999999999999</v>
      </c>
      <c r="AQ710" s="39">
        <f ca="1">OFFSET(공차방식!R$5,COUNTIF(공차방식!R$6:R$50,"&lt;"&amp;AD710)+1,0)</f>
        <v>90</v>
      </c>
    </row>
    <row r="711" spans="2:43" ht="15" x14ac:dyDescent="0.3">
      <c r="B711" s="76" t="str">
        <f t="shared" si="82"/>
        <v>M45×4</v>
      </c>
      <c r="C711" s="77" t="s">
        <v>216</v>
      </c>
      <c r="D711" s="77" t="s">
        <v>157</v>
      </c>
      <c r="E711" s="74" t="s">
        <v>135</v>
      </c>
      <c r="F711" s="75">
        <v>45</v>
      </c>
      <c r="G711" s="75">
        <v>4</v>
      </c>
      <c r="H711" s="74" t="s">
        <v>134</v>
      </c>
      <c r="I711" s="87" t="s">
        <v>136</v>
      </c>
      <c r="J711" s="75" t="s">
        <v>314</v>
      </c>
      <c r="K711" s="58" t="s">
        <v>491</v>
      </c>
      <c r="L711" s="75">
        <v>45</v>
      </c>
      <c r="M711" s="75">
        <v>4</v>
      </c>
      <c r="N711" s="74">
        <v>60</v>
      </c>
      <c r="O711" s="101">
        <f t="array" ref="O711">IFERROR(INDEX($AD$11:$AO$1485,MATCH($B711&amp;$I711,$Z$11:$Z$1485&amp;$AG$11:$AG$1485,0),MATCH($C711,$AD$9:$AO$9,0)),"-")</f>
        <v>43.445</v>
      </c>
      <c r="P711" s="75">
        <v>14</v>
      </c>
      <c r="Q711" s="75">
        <v>-14</v>
      </c>
      <c r="R711" s="101">
        <f t="array" aca="1" ref="R711" ca="1">IFERROR(INDEX($AD$11:$AO$1485,MATCH($B711&amp;$I711,$Z$11:$Z$1485&amp;$AG$11:$AG$1485,0),MATCH($D711,$AD$9:$AO$9,0)),"-")</f>
        <v>42.637900000000002</v>
      </c>
      <c r="S711" s="75">
        <v>14</v>
      </c>
      <c r="T711" s="75">
        <v>0</v>
      </c>
      <c r="U711" s="75">
        <v>5</v>
      </c>
      <c r="V711" s="75">
        <v>11</v>
      </c>
      <c r="W711" s="50">
        <f t="shared" si="88"/>
        <v>28</v>
      </c>
      <c r="X711" s="50">
        <f t="shared" si="89"/>
        <v>14</v>
      </c>
      <c r="Z711" s="27" t="str">
        <f t="shared" si="83"/>
        <v>M72×6</v>
      </c>
      <c r="AA711" s="28" t="s">
        <v>135</v>
      </c>
      <c r="AB711" s="28"/>
      <c r="AC711" s="28"/>
      <c r="AD711" s="27">
        <v>72</v>
      </c>
      <c r="AE711" s="27">
        <v>6</v>
      </c>
      <c r="AF711" s="28">
        <v>60</v>
      </c>
      <c r="AG711" s="30" t="s">
        <v>210</v>
      </c>
      <c r="AH711" s="30">
        <f>INDEX(공차방식!$C$6:$D$29,MATCH(AE711,공차방식!$B$6:$B$29,0),MATCH(RIGHT(AG711,1),공차방식!$C$5:$D$5,0))/1000</f>
        <v>0</v>
      </c>
      <c r="AI711" s="28">
        <f t="shared" ca="1" si="84"/>
        <v>68.5779</v>
      </c>
      <c r="AJ711" s="28">
        <f t="shared" si="85"/>
        <v>68.102900000000005</v>
      </c>
      <c r="AK711" s="28">
        <f t="array" aca="1" ref="AK711" ca="1">ROUND(INDEX(공차방식!T$6:X$50,MATCH(AQ711&amp;AE711,공차방식!R$6:R$50&amp;공차방식!S$6:S$50,0),MATCH(VALUE(LEFT(AG711,1)),공차방식!T$5:X$5,0))/1000,4)</f>
        <v>0.47499999999999998</v>
      </c>
      <c r="AL711" s="28">
        <f t="shared" si="86"/>
        <v>66.504800000000003</v>
      </c>
      <c r="AM711" s="28">
        <f t="shared" si="87"/>
        <v>65.504800000000003</v>
      </c>
      <c r="AN711" s="28">
        <f t="array" ref="AN711">ROUND(INDEX(공차방식!H$6:L$29,MATCH(AE711,공차방식!B$6:B$29,0),MATCH(VALUE(LEFT(AG711,1)),공차방식!H$5:L$5,0))/1000,4)</f>
        <v>1</v>
      </c>
      <c r="AO711" s="28">
        <v>69.787000000000006</v>
      </c>
      <c r="AQ711" s="39">
        <f ca="1">OFFSET(공차방식!R$5,COUNTIF(공차방식!R$6:R$50,"&lt;"&amp;AD711)+1,0)</f>
        <v>90</v>
      </c>
    </row>
    <row r="712" spans="2:43" ht="15" x14ac:dyDescent="0.3">
      <c r="B712" s="76" t="str">
        <f t="shared" si="82"/>
        <v>M45×3</v>
      </c>
      <c r="C712" s="77" t="s">
        <v>216</v>
      </c>
      <c r="D712" s="77" t="s">
        <v>157</v>
      </c>
      <c r="E712" s="74" t="s">
        <v>135</v>
      </c>
      <c r="F712" s="75">
        <v>45</v>
      </c>
      <c r="G712" s="75">
        <v>3</v>
      </c>
      <c r="H712" s="74" t="s">
        <v>134</v>
      </c>
      <c r="I712" s="87" t="s">
        <v>136</v>
      </c>
      <c r="J712" s="75" t="s">
        <v>314</v>
      </c>
      <c r="K712" s="58" t="s">
        <v>491</v>
      </c>
      <c r="L712" s="75">
        <v>45</v>
      </c>
      <c r="M712" s="75">
        <v>3</v>
      </c>
      <c r="N712" s="74">
        <v>60</v>
      </c>
      <c r="O712" s="101">
        <f t="array" ref="O712">IFERROR(INDEX($AD$11:$AO$1485,MATCH($B712&amp;$I712,$Z$11:$Z$1485&amp;$AG$11:$AG$1485,0),MATCH($C712,$AD$9:$AO$9,0)),"-")</f>
        <v>43.87</v>
      </c>
      <c r="P712" s="75">
        <v>14</v>
      </c>
      <c r="Q712" s="75">
        <v>-14</v>
      </c>
      <c r="R712" s="101">
        <f t="array" aca="1" ref="R712" ca="1">IFERROR(INDEX($AD$11:$AO$1485,MATCH($B712&amp;$I712,$Z$11:$Z$1485&amp;$AG$11:$AG$1485,0),MATCH($D712,$AD$9:$AO$9,0)),"-")</f>
        <v>43.263399999999997</v>
      </c>
      <c r="S712" s="75">
        <v>14</v>
      </c>
      <c r="T712" s="75">
        <v>0</v>
      </c>
      <c r="U712" s="75">
        <v>5</v>
      </c>
      <c r="V712" s="75">
        <v>13</v>
      </c>
      <c r="W712" s="50">
        <f t="shared" si="88"/>
        <v>28</v>
      </c>
      <c r="X712" s="50">
        <f t="shared" si="89"/>
        <v>14</v>
      </c>
      <c r="Z712" s="27" t="str">
        <f t="shared" si="83"/>
        <v>M72×4</v>
      </c>
      <c r="AA712" s="28" t="s">
        <v>135</v>
      </c>
      <c r="AB712" s="28"/>
      <c r="AC712" s="28"/>
      <c r="AD712" s="27">
        <v>72</v>
      </c>
      <c r="AE712" s="27">
        <v>4</v>
      </c>
      <c r="AF712" s="28">
        <v>60</v>
      </c>
      <c r="AG712" s="30" t="s">
        <v>210</v>
      </c>
      <c r="AH712" s="30">
        <f>INDEX(공차방식!$C$6:$D$29,MATCH(AE712,공차방식!$B$6:$B$29,0),MATCH(RIGHT(AG712,1),공차방식!$C$5:$D$5,0))/1000</f>
        <v>0</v>
      </c>
      <c r="AI712" s="28">
        <f t="shared" ca="1" si="84"/>
        <v>69.801900000000003</v>
      </c>
      <c r="AJ712" s="28">
        <f t="shared" si="85"/>
        <v>69.401899999999998</v>
      </c>
      <c r="AK712" s="28">
        <f t="array" aca="1" ref="AK712" ca="1">ROUND(INDEX(공차방식!T$6:X$50,MATCH(AQ712&amp;AE712,공차방식!R$6:R$50&amp;공차방식!S$6:S$50,0),MATCH(VALUE(LEFT(AG712,1)),공차방식!T$5:X$5,0))/1000,4)</f>
        <v>0.4</v>
      </c>
      <c r="AL712" s="28">
        <f t="shared" si="86"/>
        <v>68.419899999999998</v>
      </c>
      <c r="AM712" s="28">
        <f t="shared" si="87"/>
        <v>67.669899999999998</v>
      </c>
      <c r="AN712" s="28">
        <f t="array" ref="AN712">ROUND(INDEX(공차방식!H$6:L$29,MATCH(AE712,공차방식!B$6:B$29,0),MATCH(VALUE(LEFT(AG712,1)),공차방식!H$5:L$5,0))/1000,4)</f>
        <v>0.75</v>
      </c>
      <c r="AO712" s="28">
        <v>70.611000000000004</v>
      </c>
      <c r="AQ712" s="39">
        <f ca="1">OFFSET(공차방식!R$5,COUNTIF(공차방식!R$6:R$50,"&lt;"&amp;AD712)+1,0)</f>
        <v>90</v>
      </c>
    </row>
    <row r="713" spans="2:43" ht="15" x14ac:dyDescent="0.3">
      <c r="B713" s="76" t="str">
        <f t="shared" si="82"/>
        <v>M45×2</v>
      </c>
      <c r="C713" s="77" t="s">
        <v>216</v>
      </c>
      <c r="D713" s="77" t="s">
        <v>157</v>
      </c>
      <c r="E713" s="74" t="s">
        <v>135</v>
      </c>
      <c r="F713" s="75">
        <v>45</v>
      </c>
      <c r="G713" s="75">
        <v>2</v>
      </c>
      <c r="H713" s="74" t="s">
        <v>134</v>
      </c>
      <c r="I713" s="87" t="s">
        <v>136</v>
      </c>
      <c r="J713" s="75" t="s">
        <v>314</v>
      </c>
      <c r="K713" s="58" t="s">
        <v>491</v>
      </c>
      <c r="L713" s="75">
        <v>45</v>
      </c>
      <c r="M713" s="75">
        <v>2</v>
      </c>
      <c r="N713" s="74">
        <v>60</v>
      </c>
      <c r="O713" s="101">
        <f t="array" ref="O713">IFERROR(INDEX($AD$11:$AO$1485,MATCH($B713&amp;$I713,$Z$11:$Z$1485&amp;$AG$11:$AG$1485,0),MATCH($C713,$AD$9:$AO$9,0)),"-")</f>
        <v>44.286000000000001</v>
      </c>
      <c r="P713" s="75">
        <v>10</v>
      </c>
      <c r="Q713" s="75">
        <v>-10</v>
      </c>
      <c r="R713" s="101">
        <f t="array" aca="1" ref="R713" ca="1">IFERROR(INDEX($AD$11:$AO$1485,MATCH($B713&amp;$I713,$Z$11:$Z$1485&amp;$AG$11:$AG$1485,0),MATCH($D713,$AD$9:$AO$9,0)),"-")</f>
        <v>43.881</v>
      </c>
      <c r="S713" s="75">
        <v>10</v>
      </c>
      <c r="T713" s="75">
        <v>0</v>
      </c>
      <c r="U713" s="75">
        <v>5</v>
      </c>
      <c r="V713" s="75">
        <v>14</v>
      </c>
      <c r="W713" s="50">
        <f t="shared" si="88"/>
        <v>20</v>
      </c>
      <c r="X713" s="50">
        <f t="shared" si="89"/>
        <v>10</v>
      </c>
      <c r="Z713" s="27" t="str">
        <f t="shared" si="83"/>
        <v>M72×3</v>
      </c>
      <c r="AA713" s="28" t="s">
        <v>135</v>
      </c>
      <c r="AB713" s="28"/>
      <c r="AC713" s="28"/>
      <c r="AD713" s="27">
        <v>72</v>
      </c>
      <c r="AE713" s="27">
        <v>3</v>
      </c>
      <c r="AF713" s="28">
        <v>60</v>
      </c>
      <c r="AG713" s="30" t="s">
        <v>210</v>
      </c>
      <c r="AH713" s="30">
        <f>INDEX(공차방식!$C$6:$D$29,MATCH(AE713,공차방식!$B$6:$B$29,0),MATCH(RIGHT(AG713,1),공차방식!$C$5:$D$5,0))/1000</f>
        <v>0</v>
      </c>
      <c r="AI713" s="28">
        <f t="shared" ca="1" si="84"/>
        <v>70.406400000000005</v>
      </c>
      <c r="AJ713" s="28">
        <f t="shared" si="85"/>
        <v>70.051400000000001</v>
      </c>
      <c r="AK713" s="28">
        <f t="array" aca="1" ref="AK713" ca="1">ROUND(INDEX(공차방식!T$6:X$50,MATCH(AQ713&amp;AE713,공차방식!R$6:R$50&amp;공차방식!S$6:S$50,0),MATCH(VALUE(LEFT(AG713,1)),공차방식!T$5:X$5,0))/1000,4)</f>
        <v>0.35499999999999998</v>
      </c>
      <c r="AL713" s="28">
        <f t="shared" si="86"/>
        <v>69.382400000000004</v>
      </c>
      <c r="AM713" s="28">
        <f t="shared" si="87"/>
        <v>68.752399999999994</v>
      </c>
      <c r="AN713" s="28">
        <f t="array" ref="AN713">ROUND(INDEX(공차방식!H$6:L$29,MATCH(AE713,공차방식!B$6:B$29,0),MATCH(VALUE(LEFT(AG713,1)),공차방식!H$5:L$5,0))/1000,4)</f>
        <v>0.63</v>
      </c>
      <c r="AO713" s="28">
        <v>71.015000000000001</v>
      </c>
      <c r="AQ713" s="39">
        <f ca="1">OFFSET(공차방식!R$5,COUNTIF(공차방식!R$6:R$50,"&lt;"&amp;AD713)+1,0)</f>
        <v>90</v>
      </c>
    </row>
    <row r="714" spans="2:43" ht="15" x14ac:dyDescent="0.3">
      <c r="B714" s="76" t="str">
        <f t="shared" si="82"/>
        <v>M45×1.5</v>
      </c>
      <c r="C714" s="77" t="s">
        <v>216</v>
      </c>
      <c r="D714" s="77" t="s">
        <v>157</v>
      </c>
      <c r="E714" s="74" t="s">
        <v>135</v>
      </c>
      <c r="F714" s="75">
        <v>45</v>
      </c>
      <c r="G714" s="75">
        <v>1.5</v>
      </c>
      <c r="H714" s="74" t="s">
        <v>134</v>
      </c>
      <c r="I714" s="87" t="s">
        <v>136</v>
      </c>
      <c r="J714" s="75" t="s">
        <v>314</v>
      </c>
      <c r="K714" s="58" t="s">
        <v>491</v>
      </c>
      <c r="L714" s="75">
        <v>45</v>
      </c>
      <c r="M714" s="75">
        <v>1.5</v>
      </c>
      <c r="N714" s="74">
        <v>60</v>
      </c>
      <c r="O714" s="101">
        <f t="array" ref="O714">IFERROR(INDEX($AD$11:$AO$1485,MATCH($B714&amp;$I714,$Z$11:$Z$1485&amp;$AG$11:$AG$1485,0),MATCH($C714,$AD$9:$AO$9,0)),"-")</f>
        <v>44.491</v>
      </c>
      <c r="P714" s="75">
        <v>10</v>
      </c>
      <c r="Q714" s="75">
        <v>-10</v>
      </c>
      <c r="R714" s="101">
        <f t="array" aca="1" ref="R714" ca="1">IFERROR(INDEX($AD$11:$AO$1485,MATCH($B714&amp;$I714,$Z$11:$Z$1485&amp;$AG$11:$AG$1485,0),MATCH($D714,$AD$9:$AO$9,0)),"-")</f>
        <v>44.185699999999997</v>
      </c>
      <c r="S714" s="75">
        <v>10</v>
      </c>
      <c r="T714" s="75">
        <v>0</v>
      </c>
      <c r="U714" s="75">
        <v>5</v>
      </c>
      <c r="V714" s="75">
        <v>16</v>
      </c>
      <c r="W714" s="50">
        <f t="shared" si="88"/>
        <v>20</v>
      </c>
      <c r="X714" s="50">
        <f t="shared" si="89"/>
        <v>10</v>
      </c>
      <c r="Z714" s="27" t="str">
        <f t="shared" si="83"/>
        <v>M72×2</v>
      </c>
      <c r="AA714" s="28" t="s">
        <v>135</v>
      </c>
      <c r="AB714" s="28"/>
      <c r="AC714" s="28"/>
      <c r="AD714" s="27">
        <v>72</v>
      </c>
      <c r="AE714" s="27">
        <v>2</v>
      </c>
      <c r="AF714" s="28">
        <v>60</v>
      </c>
      <c r="AG714" s="30" t="s">
        <v>210</v>
      </c>
      <c r="AH714" s="30">
        <f>INDEX(공차방식!$C$6:$D$29,MATCH(AE714,공차방식!$B$6:$B$29,0),MATCH(RIGHT(AG714,1),공차방식!$C$5:$D$5,0))/1000</f>
        <v>0</v>
      </c>
      <c r="AI714" s="28">
        <f t="shared" ca="1" si="84"/>
        <v>71.001000000000005</v>
      </c>
      <c r="AJ714" s="28">
        <f t="shared" si="85"/>
        <v>70.700999999999993</v>
      </c>
      <c r="AK714" s="28">
        <f t="array" aca="1" ref="AK714" ca="1">ROUND(INDEX(공차방식!T$6:X$50,MATCH(AQ714&amp;AE714,공차방식!R$6:R$50&amp;공차방식!S$6:S$50,0),MATCH(VALUE(LEFT(AG714,1)),공차방식!T$5:X$5,0))/1000,4)</f>
        <v>0.3</v>
      </c>
      <c r="AL714" s="28">
        <f t="shared" si="86"/>
        <v>70.309899999999999</v>
      </c>
      <c r="AM714" s="28">
        <f t="shared" si="87"/>
        <v>69.834900000000005</v>
      </c>
      <c r="AN714" s="28">
        <f t="array" ref="AN714">ROUND(INDEX(공차방식!H$6:L$29,MATCH(AE714,공차방식!B$6:B$29,0),MATCH(VALUE(LEFT(AG714,1)),공차방식!H$5:L$5,0))/1000,4)</f>
        <v>0.47499999999999998</v>
      </c>
      <c r="AO714" s="28">
        <v>71.408000000000001</v>
      </c>
      <c r="AQ714" s="39">
        <f ca="1">OFFSET(공차방식!R$5,COUNTIF(공차방식!R$6:R$50,"&lt;"&amp;AD714)+1,0)</f>
        <v>90</v>
      </c>
    </row>
    <row r="715" spans="2:43" ht="15" x14ac:dyDescent="0.3">
      <c r="B715" s="76" t="str">
        <f t="shared" ref="B715:B778" si="90">CONCATENATE(E715,L715,"×",G715)</f>
        <v>M48×4</v>
      </c>
      <c r="C715" s="77" t="s">
        <v>216</v>
      </c>
      <c r="D715" s="77" t="s">
        <v>157</v>
      </c>
      <c r="E715" s="74" t="s">
        <v>135</v>
      </c>
      <c r="F715" s="75">
        <v>48</v>
      </c>
      <c r="G715" s="75">
        <v>4</v>
      </c>
      <c r="H715" s="74" t="s">
        <v>134</v>
      </c>
      <c r="I715" s="87" t="s">
        <v>136</v>
      </c>
      <c r="J715" s="75" t="s">
        <v>314</v>
      </c>
      <c r="K715" s="58" t="s">
        <v>491</v>
      </c>
      <c r="L715" s="75">
        <v>48</v>
      </c>
      <c r="M715" s="75">
        <v>4</v>
      </c>
      <c r="N715" s="74">
        <v>60</v>
      </c>
      <c r="O715" s="101">
        <f t="array" ref="O715">IFERROR(INDEX($AD$11:$AO$1485,MATCH($B715&amp;$I715,$Z$11:$Z$1485&amp;$AG$11:$AG$1485,0),MATCH($C715,$AD$9:$AO$9,0)),"-")</f>
        <v>46.459000000000003</v>
      </c>
      <c r="P715" s="75">
        <v>14</v>
      </c>
      <c r="Q715" s="75">
        <v>-14</v>
      </c>
      <c r="R715" s="101">
        <f t="array" aca="1" ref="R715" ca="1">IFERROR(INDEX($AD$11:$AO$1485,MATCH($B715&amp;$I715,$Z$11:$Z$1485&amp;$AG$11:$AG$1485,0),MATCH($D715,$AD$9:$AO$9,0)),"-")</f>
        <v>45.651899999999998</v>
      </c>
      <c r="S715" s="75">
        <v>14</v>
      </c>
      <c r="T715" s="75">
        <v>0</v>
      </c>
      <c r="U715" s="75">
        <v>5</v>
      </c>
      <c r="V715" s="75">
        <v>11</v>
      </c>
      <c r="W715" s="50">
        <f t="shared" si="88"/>
        <v>28</v>
      </c>
      <c r="X715" s="50">
        <f t="shared" si="89"/>
        <v>14</v>
      </c>
      <c r="Z715" s="27" t="str">
        <f t="shared" ref="Z715:Z778" si="91">CONCATENATE(AA715,AD715,"×",AE715)</f>
        <v>M72×1.5</v>
      </c>
      <c r="AA715" s="28" t="s">
        <v>135</v>
      </c>
      <c r="AB715" s="28"/>
      <c r="AC715" s="28"/>
      <c r="AD715" s="27">
        <v>72</v>
      </c>
      <c r="AE715" s="27">
        <v>1.5</v>
      </c>
      <c r="AF715" s="28">
        <v>60</v>
      </c>
      <c r="AG715" s="30" t="s">
        <v>210</v>
      </c>
      <c r="AH715" s="30">
        <f>INDEX(공차방식!$C$6:$D$29,MATCH(AE715,공차방식!$B$6:$B$29,0),MATCH(RIGHT(AG715,1),공차방식!$C$5:$D$5,0))/1000</f>
        <v>0</v>
      </c>
      <c r="AI715" s="28">
        <f t="shared" ca="1" si="84"/>
        <v>71.290700000000001</v>
      </c>
      <c r="AJ715" s="28">
        <f t="shared" si="85"/>
        <v>71.025700000000001</v>
      </c>
      <c r="AK715" s="28">
        <f t="array" aca="1" ref="AK715" ca="1">ROUND(INDEX(공차방식!T$6:X$50,MATCH(AQ715&amp;AE715,공차방식!R$6:R$50&amp;공차방식!S$6:S$50,0),MATCH(VALUE(LEFT(AG715,1)),공차방식!T$5:X$5,0))/1000,4)</f>
        <v>0.26500000000000001</v>
      </c>
      <c r="AL715" s="28">
        <f t="shared" si="86"/>
        <v>70.751199999999997</v>
      </c>
      <c r="AM715" s="28">
        <f t="shared" si="87"/>
        <v>70.376199999999997</v>
      </c>
      <c r="AN715" s="28">
        <f t="array" ref="AN715">ROUND(INDEX(공차방식!H$6:L$29,MATCH(AE715,공차방식!B$6:B$29,0),MATCH(VALUE(LEFT(AG715,1)),공차방식!H$5:L$5,0))/1000,4)</f>
        <v>0.375</v>
      </c>
      <c r="AO715" s="28">
        <v>71.597999999999999</v>
      </c>
      <c r="AQ715" s="39">
        <f ca="1">OFFSET(공차방식!R$5,COUNTIF(공차방식!R$6:R$50,"&lt;"&amp;AD715)+1,0)</f>
        <v>90</v>
      </c>
    </row>
    <row r="716" spans="2:43" ht="15" x14ac:dyDescent="0.3">
      <c r="B716" s="76" t="str">
        <f t="shared" si="90"/>
        <v>M48×3</v>
      </c>
      <c r="C716" s="77" t="s">
        <v>216</v>
      </c>
      <c r="D716" s="77" t="s">
        <v>157</v>
      </c>
      <c r="E716" s="74" t="s">
        <v>135</v>
      </c>
      <c r="F716" s="75">
        <v>48</v>
      </c>
      <c r="G716" s="75">
        <v>3</v>
      </c>
      <c r="H716" s="74" t="s">
        <v>134</v>
      </c>
      <c r="I716" s="87" t="s">
        <v>136</v>
      </c>
      <c r="J716" s="75" t="s">
        <v>314</v>
      </c>
      <c r="K716" s="58" t="s">
        <v>491</v>
      </c>
      <c r="L716" s="75">
        <v>48</v>
      </c>
      <c r="M716" s="75">
        <v>3</v>
      </c>
      <c r="N716" s="74">
        <v>60</v>
      </c>
      <c r="O716" s="101">
        <f t="array" ref="O716">IFERROR(INDEX($AD$11:$AO$1485,MATCH($B716&amp;$I716,$Z$11:$Z$1485&amp;$AG$11:$AG$1485,0),MATCH($C716,$AD$9:$AO$9,0)),"-")</f>
        <v>46.881999999999998</v>
      </c>
      <c r="P716" s="75">
        <v>14</v>
      </c>
      <c r="Q716" s="75">
        <v>-14</v>
      </c>
      <c r="R716" s="101">
        <f t="array" aca="1" ref="R716" ca="1">IFERROR(INDEX($AD$11:$AO$1485,MATCH($B716&amp;$I716,$Z$11:$Z$1485&amp;$AG$11:$AG$1485,0),MATCH($D716,$AD$9:$AO$9,0)),"-")</f>
        <v>46.275399999999998</v>
      </c>
      <c r="S716" s="75">
        <v>14</v>
      </c>
      <c r="T716" s="75">
        <v>0</v>
      </c>
      <c r="U716" s="75">
        <v>5</v>
      </c>
      <c r="V716" s="75">
        <v>13</v>
      </c>
      <c r="W716" s="50">
        <f t="shared" si="88"/>
        <v>28</v>
      </c>
      <c r="X716" s="50">
        <f t="shared" si="89"/>
        <v>14</v>
      </c>
      <c r="Z716" s="27" t="str">
        <f t="shared" si="91"/>
        <v>M75×4</v>
      </c>
      <c r="AA716" s="28" t="s">
        <v>135</v>
      </c>
      <c r="AB716" s="28"/>
      <c r="AC716" s="28"/>
      <c r="AD716" s="27">
        <v>75</v>
      </c>
      <c r="AE716" s="27">
        <v>4</v>
      </c>
      <c r="AF716" s="28">
        <v>60</v>
      </c>
      <c r="AG716" s="30" t="s">
        <v>210</v>
      </c>
      <c r="AH716" s="30">
        <f>INDEX(공차방식!$C$6:$D$29,MATCH(AE716,공차방식!$B$6:$B$29,0),MATCH(RIGHT(AG716,1),공차방식!$C$5:$D$5,0))/1000</f>
        <v>0</v>
      </c>
      <c r="AI716" s="28">
        <f t="shared" ref="AI716:AI779" ca="1" si="92">ROUND(AJ716+AK716,4)</f>
        <v>72.801900000000003</v>
      </c>
      <c r="AJ716" s="28">
        <f t="shared" ref="AJ716:AJ779" si="93">ROUND(AD716-0.649519*AE716,4)</f>
        <v>72.401899999999998</v>
      </c>
      <c r="AK716" s="28">
        <f t="array" aca="1" ref="AK716" ca="1">ROUND(INDEX(공차방식!T$6:X$50,MATCH(AQ716&amp;AE716,공차방식!R$6:R$50&amp;공차방식!S$6:S$50,0),MATCH(VALUE(LEFT(AG716,1)),공차방식!T$5:X$5,0))/1000,4)</f>
        <v>0.4</v>
      </c>
      <c r="AL716" s="28">
        <f t="shared" ref="AL716:AL779" si="94">ROUND(AM716+AN716,4)</f>
        <v>71.419899999999998</v>
      </c>
      <c r="AM716" s="28">
        <f t="shared" ref="AM716:AM779" si="95">ROUND(AD716-1.082532*AE716,4)</f>
        <v>70.669899999999998</v>
      </c>
      <c r="AN716" s="28">
        <f t="array" ref="AN716">ROUND(INDEX(공차방식!H$6:L$29,MATCH(AE716,공차방식!B$6:B$29,0),MATCH(VALUE(LEFT(AG716,1)),공차방식!H$5:L$5,0))/1000,4)</f>
        <v>0.75</v>
      </c>
      <c r="AO716" s="28">
        <v>73.611000000000004</v>
      </c>
      <c r="AQ716" s="39">
        <f ca="1">OFFSET(공차방식!R$5,COUNTIF(공차방식!R$6:R$50,"&lt;"&amp;AD716)+1,0)</f>
        <v>90</v>
      </c>
    </row>
    <row r="717" spans="2:43" ht="15" x14ac:dyDescent="0.3">
      <c r="B717" s="76" t="str">
        <f t="shared" si="90"/>
        <v>M48×2</v>
      </c>
      <c r="C717" s="77" t="s">
        <v>216</v>
      </c>
      <c r="D717" s="77" t="s">
        <v>157</v>
      </c>
      <c r="E717" s="74" t="s">
        <v>135</v>
      </c>
      <c r="F717" s="75">
        <v>48</v>
      </c>
      <c r="G717" s="75">
        <v>2</v>
      </c>
      <c r="H717" s="74" t="s">
        <v>134</v>
      </c>
      <c r="I717" s="87" t="s">
        <v>136</v>
      </c>
      <c r="J717" s="75" t="s">
        <v>314</v>
      </c>
      <c r="K717" s="58" t="s">
        <v>491</v>
      </c>
      <c r="L717" s="75">
        <v>48</v>
      </c>
      <c r="M717" s="75">
        <v>2</v>
      </c>
      <c r="N717" s="74">
        <v>60</v>
      </c>
      <c r="O717" s="101">
        <f t="array" ref="O717">IFERROR(INDEX($AD$11:$AO$1485,MATCH($B717&amp;$I717,$Z$11:$Z$1485&amp;$AG$11:$AG$1485,0),MATCH($C717,$AD$9:$AO$9,0)),"-")</f>
        <v>47.295999999999999</v>
      </c>
      <c r="P717" s="75">
        <v>10</v>
      </c>
      <c r="Q717" s="75">
        <v>-10</v>
      </c>
      <c r="R717" s="101">
        <f t="array" aca="1" ref="R717" ca="1">IFERROR(INDEX($AD$11:$AO$1485,MATCH($B717&amp;$I717,$Z$11:$Z$1485&amp;$AG$11:$AG$1485,0),MATCH($D717,$AD$9:$AO$9,0)),"-")</f>
        <v>46.890999999999998</v>
      </c>
      <c r="S717" s="75">
        <v>10</v>
      </c>
      <c r="T717" s="75">
        <v>0</v>
      </c>
      <c r="U717" s="75">
        <v>5</v>
      </c>
      <c r="V717" s="75">
        <v>14</v>
      </c>
      <c r="W717" s="50">
        <f t="shared" si="88"/>
        <v>20</v>
      </c>
      <c r="X717" s="50">
        <f t="shared" si="89"/>
        <v>10</v>
      </c>
      <c r="Z717" s="27" t="str">
        <f t="shared" si="91"/>
        <v>M75×3</v>
      </c>
      <c r="AA717" s="28" t="s">
        <v>135</v>
      </c>
      <c r="AB717" s="28"/>
      <c r="AC717" s="28"/>
      <c r="AD717" s="27">
        <v>75</v>
      </c>
      <c r="AE717" s="27">
        <v>3</v>
      </c>
      <c r="AF717" s="28">
        <v>60</v>
      </c>
      <c r="AG717" s="30" t="s">
        <v>210</v>
      </c>
      <c r="AH717" s="30">
        <f>INDEX(공차방식!$C$6:$D$29,MATCH(AE717,공차방식!$B$6:$B$29,0),MATCH(RIGHT(AG717,1),공차방식!$C$5:$D$5,0))/1000</f>
        <v>0</v>
      </c>
      <c r="AI717" s="28">
        <f t="shared" ca="1" si="92"/>
        <v>73.406400000000005</v>
      </c>
      <c r="AJ717" s="28">
        <f t="shared" si="93"/>
        <v>73.051400000000001</v>
      </c>
      <c r="AK717" s="28">
        <f t="array" aca="1" ref="AK717" ca="1">ROUND(INDEX(공차방식!T$6:X$50,MATCH(AQ717&amp;AE717,공차방식!R$6:R$50&amp;공차방식!S$6:S$50,0),MATCH(VALUE(LEFT(AG717,1)),공차방식!T$5:X$5,0))/1000,4)</f>
        <v>0.35499999999999998</v>
      </c>
      <c r="AL717" s="28">
        <f t="shared" si="94"/>
        <v>72.382400000000004</v>
      </c>
      <c r="AM717" s="28">
        <f t="shared" si="95"/>
        <v>71.752399999999994</v>
      </c>
      <c r="AN717" s="28">
        <f t="array" ref="AN717">ROUND(INDEX(공차방식!H$6:L$29,MATCH(AE717,공차방식!B$6:B$29,0),MATCH(VALUE(LEFT(AG717,1)),공차방식!H$5:L$5,0))/1000,4)</f>
        <v>0.63</v>
      </c>
      <c r="AO717" s="28">
        <v>74.015000000000001</v>
      </c>
      <c r="AQ717" s="39">
        <f ca="1">OFFSET(공차방식!R$5,COUNTIF(공차방식!R$6:R$50,"&lt;"&amp;AD717)+1,0)</f>
        <v>90</v>
      </c>
    </row>
    <row r="718" spans="2:43" ht="15" x14ac:dyDescent="0.3">
      <c r="B718" s="76" t="str">
        <f t="shared" si="90"/>
        <v>M48×1.5</v>
      </c>
      <c r="C718" s="77" t="s">
        <v>216</v>
      </c>
      <c r="D718" s="77" t="s">
        <v>157</v>
      </c>
      <c r="E718" s="74" t="s">
        <v>135</v>
      </c>
      <c r="F718" s="75">
        <v>48</v>
      </c>
      <c r="G718" s="75">
        <v>1.5</v>
      </c>
      <c r="H718" s="74" t="s">
        <v>134</v>
      </c>
      <c r="I718" s="87" t="s">
        <v>136</v>
      </c>
      <c r="J718" s="75" t="s">
        <v>314</v>
      </c>
      <c r="K718" s="58" t="s">
        <v>491</v>
      </c>
      <c r="L718" s="75">
        <v>48</v>
      </c>
      <c r="M718" s="75">
        <v>1.5</v>
      </c>
      <c r="N718" s="74">
        <v>60</v>
      </c>
      <c r="O718" s="101">
        <f t="array" ref="O718">IFERROR(INDEX($AD$11:$AO$1485,MATCH($B718&amp;$I718,$Z$11:$Z$1485&amp;$AG$11:$AG$1485,0),MATCH($C718,$AD$9:$AO$9,0)),"-")</f>
        <v>47.500999999999998</v>
      </c>
      <c r="P718" s="75">
        <v>10</v>
      </c>
      <c r="Q718" s="75">
        <v>-10</v>
      </c>
      <c r="R718" s="101">
        <f t="array" aca="1" ref="R718" ca="1">IFERROR(INDEX($AD$11:$AO$1485,MATCH($B718&amp;$I718,$Z$11:$Z$1485&amp;$AG$11:$AG$1485,0),MATCH($D718,$AD$9:$AO$9,0)),"-")</f>
        <v>47.195700000000002</v>
      </c>
      <c r="S718" s="75">
        <v>10</v>
      </c>
      <c r="T718" s="75">
        <v>0</v>
      </c>
      <c r="U718" s="75">
        <v>5</v>
      </c>
      <c r="V718" s="75">
        <v>16</v>
      </c>
      <c r="W718" s="50">
        <f t="shared" si="88"/>
        <v>20</v>
      </c>
      <c r="X718" s="50">
        <f t="shared" si="89"/>
        <v>10</v>
      </c>
      <c r="Z718" s="27" t="str">
        <f t="shared" si="91"/>
        <v>M75×2</v>
      </c>
      <c r="AA718" s="28" t="s">
        <v>135</v>
      </c>
      <c r="AB718" s="28"/>
      <c r="AC718" s="28"/>
      <c r="AD718" s="27">
        <v>75</v>
      </c>
      <c r="AE718" s="27">
        <v>2</v>
      </c>
      <c r="AF718" s="28">
        <v>60</v>
      </c>
      <c r="AG718" s="30" t="s">
        <v>210</v>
      </c>
      <c r="AH718" s="30">
        <f>INDEX(공차방식!$C$6:$D$29,MATCH(AE718,공차방식!$B$6:$B$29,0),MATCH(RIGHT(AG718,1),공차방식!$C$5:$D$5,0))/1000</f>
        <v>0</v>
      </c>
      <c r="AI718" s="28">
        <f t="shared" ca="1" si="92"/>
        <v>74.001000000000005</v>
      </c>
      <c r="AJ718" s="28">
        <f t="shared" si="93"/>
        <v>73.700999999999993</v>
      </c>
      <c r="AK718" s="28">
        <f t="array" aca="1" ref="AK718" ca="1">ROUND(INDEX(공차방식!T$6:X$50,MATCH(AQ718&amp;AE718,공차방식!R$6:R$50&amp;공차방식!S$6:S$50,0),MATCH(VALUE(LEFT(AG718,1)),공차방식!T$5:X$5,0))/1000,4)</f>
        <v>0.3</v>
      </c>
      <c r="AL718" s="28">
        <f t="shared" si="94"/>
        <v>73.309899999999999</v>
      </c>
      <c r="AM718" s="28">
        <f t="shared" si="95"/>
        <v>72.834900000000005</v>
      </c>
      <c r="AN718" s="28">
        <f t="array" ref="AN718">ROUND(INDEX(공차방식!H$6:L$29,MATCH(AE718,공차방식!B$6:B$29,0),MATCH(VALUE(LEFT(AG718,1)),공차방식!H$5:L$5,0))/1000,4)</f>
        <v>0.47499999999999998</v>
      </c>
      <c r="AO718" s="28">
        <v>74.408000000000001</v>
      </c>
      <c r="AQ718" s="39">
        <f ca="1">OFFSET(공차방식!R$5,COUNTIF(공차방식!R$6:R$50,"&lt;"&amp;AD718)+1,0)</f>
        <v>90</v>
      </c>
    </row>
    <row r="719" spans="2:43" ht="15" x14ac:dyDescent="0.3">
      <c r="B719" s="76" t="str">
        <f t="shared" si="90"/>
        <v>M50×3</v>
      </c>
      <c r="C719" s="77" t="s">
        <v>216</v>
      </c>
      <c r="D719" s="77" t="s">
        <v>157</v>
      </c>
      <c r="E719" s="74" t="s">
        <v>135</v>
      </c>
      <c r="F719" s="75">
        <v>50</v>
      </c>
      <c r="G719" s="75">
        <v>3</v>
      </c>
      <c r="H719" s="74" t="s">
        <v>134</v>
      </c>
      <c r="I719" s="87" t="s">
        <v>136</v>
      </c>
      <c r="J719" s="75" t="s">
        <v>314</v>
      </c>
      <c r="K719" s="58" t="s">
        <v>491</v>
      </c>
      <c r="L719" s="75">
        <v>50</v>
      </c>
      <c r="M719" s="75">
        <v>3</v>
      </c>
      <c r="N719" s="74">
        <v>60</v>
      </c>
      <c r="O719" s="101">
        <f t="array" ref="O719">IFERROR(INDEX($AD$11:$AO$1485,MATCH($B719&amp;$I719,$Z$11:$Z$1485&amp;$AG$11:$AG$1485,0),MATCH($C719,$AD$9:$AO$9,0)),"-")</f>
        <v>48.881999999999998</v>
      </c>
      <c r="P719" s="75">
        <v>14</v>
      </c>
      <c r="Q719" s="75">
        <v>-14</v>
      </c>
      <c r="R719" s="101">
        <f t="array" aca="1" ref="R719" ca="1">IFERROR(INDEX($AD$11:$AO$1485,MATCH($B719&amp;$I719,$Z$11:$Z$1485&amp;$AG$11:$AG$1485,0),MATCH($D719,$AD$9:$AO$9,0)),"-")</f>
        <v>48.275399999999998</v>
      </c>
      <c r="S719" s="75">
        <v>14</v>
      </c>
      <c r="T719" s="75">
        <v>0</v>
      </c>
      <c r="U719" s="75">
        <v>5</v>
      </c>
      <c r="V719" s="75">
        <v>13</v>
      </c>
      <c r="W719" s="50">
        <f t="shared" si="88"/>
        <v>28</v>
      </c>
      <c r="X719" s="50">
        <f t="shared" si="89"/>
        <v>14</v>
      </c>
      <c r="Z719" s="27" t="str">
        <f t="shared" si="91"/>
        <v>M75×1.5</v>
      </c>
      <c r="AA719" s="28" t="s">
        <v>135</v>
      </c>
      <c r="AB719" s="28"/>
      <c r="AC719" s="28"/>
      <c r="AD719" s="27">
        <v>75</v>
      </c>
      <c r="AE719" s="27">
        <v>1.5</v>
      </c>
      <c r="AF719" s="28">
        <v>60</v>
      </c>
      <c r="AG719" s="30" t="s">
        <v>210</v>
      </c>
      <c r="AH719" s="30">
        <f>INDEX(공차방식!$C$6:$D$29,MATCH(AE719,공차방식!$B$6:$B$29,0),MATCH(RIGHT(AG719,1),공차방식!$C$5:$D$5,0))/1000</f>
        <v>0</v>
      </c>
      <c r="AI719" s="28">
        <f t="shared" ca="1" si="92"/>
        <v>74.290700000000001</v>
      </c>
      <c r="AJ719" s="28">
        <f t="shared" si="93"/>
        <v>74.025700000000001</v>
      </c>
      <c r="AK719" s="28">
        <f t="array" aca="1" ref="AK719" ca="1">ROUND(INDEX(공차방식!T$6:X$50,MATCH(AQ719&amp;AE719,공차방식!R$6:R$50&amp;공차방식!S$6:S$50,0),MATCH(VALUE(LEFT(AG719,1)),공차방식!T$5:X$5,0))/1000,4)</f>
        <v>0.26500000000000001</v>
      </c>
      <c r="AL719" s="28">
        <f t="shared" si="94"/>
        <v>73.751199999999997</v>
      </c>
      <c r="AM719" s="28">
        <f t="shared" si="95"/>
        <v>73.376199999999997</v>
      </c>
      <c r="AN719" s="28">
        <f t="array" ref="AN719">ROUND(INDEX(공차방식!H$6:L$29,MATCH(AE719,공차방식!B$6:B$29,0),MATCH(VALUE(LEFT(AG719,1)),공차방식!H$5:L$5,0))/1000,4)</f>
        <v>0.375</v>
      </c>
      <c r="AO719" s="28">
        <v>74.597999999999999</v>
      </c>
      <c r="AQ719" s="39">
        <f ca="1">OFFSET(공차방식!R$5,COUNTIF(공차방식!R$6:R$50,"&lt;"&amp;AD719)+1,0)</f>
        <v>90</v>
      </c>
    </row>
    <row r="720" spans="2:43" ht="15" x14ac:dyDescent="0.3">
      <c r="B720" s="76" t="str">
        <f t="shared" si="90"/>
        <v>M50×2</v>
      </c>
      <c r="C720" s="77" t="s">
        <v>216</v>
      </c>
      <c r="D720" s="77" t="s">
        <v>157</v>
      </c>
      <c r="E720" s="74" t="s">
        <v>135</v>
      </c>
      <c r="F720" s="75">
        <v>50</v>
      </c>
      <c r="G720" s="75">
        <v>2</v>
      </c>
      <c r="H720" s="74" t="s">
        <v>134</v>
      </c>
      <c r="I720" s="87" t="s">
        <v>136</v>
      </c>
      <c r="J720" s="75" t="s">
        <v>314</v>
      </c>
      <c r="K720" s="58" t="s">
        <v>491</v>
      </c>
      <c r="L720" s="75">
        <v>50</v>
      </c>
      <c r="M720" s="75">
        <v>2</v>
      </c>
      <c r="N720" s="74">
        <v>60</v>
      </c>
      <c r="O720" s="101">
        <f t="array" ref="O720">IFERROR(INDEX($AD$11:$AO$1485,MATCH($B720&amp;$I720,$Z$11:$Z$1485&amp;$AG$11:$AG$1485,0),MATCH($C720,$AD$9:$AO$9,0)),"-")</f>
        <v>49.295999999999999</v>
      </c>
      <c r="P720" s="75">
        <v>10</v>
      </c>
      <c r="Q720" s="75">
        <v>-10</v>
      </c>
      <c r="R720" s="101">
        <f t="array" aca="1" ref="R720" ca="1">IFERROR(INDEX($AD$11:$AO$1485,MATCH($B720&amp;$I720,$Z$11:$Z$1485&amp;$AG$11:$AG$1485,0),MATCH($D720,$AD$9:$AO$9,0)),"-")</f>
        <v>48.890999999999998</v>
      </c>
      <c r="S720" s="75">
        <v>10</v>
      </c>
      <c r="T720" s="75">
        <v>0</v>
      </c>
      <c r="U720" s="75">
        <v>5</v>
      </c>
      <c r="V720" s="75">
        <v>14</v>
      </c>
      <c r="W720" s="50">
        <f t="shared" si="88"/>
        <v>20</v>
      </c>
      <c r="X720" s="50">
        <f t="shared" si="89"/>
        <v>10</v>
      </c>
      <c r="Z720" s="27" t="str">
        <f t="shared" si="91"/>
        <v>M76×6</v>
      </c>
      <c r="AA720" s="28" t="s">
        <v>135</v>
      </c>
      <c r="AB720" s="28"/>
      <c r="AC720" s="28"/>
      <c r="AD720" s="27">
        <v>76</v>
      </c>
      <c r="AE720" s="27">
        <v>6</v>
      </c>
      <c r="AF720" s="28">
        <v>60</v>
      </c>
      <c r="AG720" s="30" t="s">
        <v>210</v>
      </c>
      <c r="AH720" s="30">
        <f>INDEX(공차방식!$C$6:$D$29,MATCH(AE720,공차방식!$B$6:$B$29,0),MATCH(RIGHT(AG720,1),공차방식!$C$5:$D$5,0))/1000</f>
        <v>0</v>
      </c>
      <c r="AI720" s="28">
        <f t="shared" ca="1" si="92"/>
        <v>72.5779</v>
      </c>
      <c r="AJ720" s="28">
        <f t="shared" si="93"/>
        <v>72.102900000000005</v>
      </c>
      <c r="AK720" s="28">
        <f t="array" aca="1" ref="AK720" ca="1">ROUND(INDEX(공차방식!T$6:X$50,MATCH(AQ720&amp;AE720,공차방식!R$6:R$50&amp;공차방식!S$6:S$50,0),MATCH(VALUE(LEFT(AG720,1)),공차방식!T$5:X$5,0))/1000,4)</f>
        <v>0.47499999999999998</v>
      </c>
      <c r="AL720" s="28">
        <f t="shared" si="94"/>
        <v>70.504800000000003</v>
      </c>
      <c r="AM720" s="28">
        <f t="shared" si="95"/>
        <v>69.504800000000003</v>
      </c>
      <c r="AN720" s="28">
        <f t="array" ref="AN720">ROUND(INDEX(공차방식!H$6:L$29,MATCH(AE720,공차방식!B$6:B$29,0),MATCH(VALUE(LEFT(AG720,1)),공차방식!H$5:L$5,0))/1000,4)</f>
        <v>1</v>
      </c>
      <c r="AO720" s="28">
        <v>73.787000000000006</v>
      </c>
      <c r="AQ720" s="39">
        <f ca="1">OFFSET(공차방식!R$5,COUNTIF(공차방식!R$6:R$50,"&lt;"&amp;AD720)+1,0)</f>
        <v>90</v>
      </c>
    </row>
    <row r="721" spans="2:43" ht="15" x14ac:dyDescent="0.3">
      <c r="B721" s="76" t="str">
        <f t="shared" si="90"/>
        <v>M50×1.5</v>
      </c>
      <c r="C721" s="77" t="s">
        <v>216</v>
      </c>
      <c r="D721" s="77" t="s">
        <v>157</v>
      </c>
      <c r="E721" s="74" t="s">
        <v>135</v>
      </c>
      <c r="F721" s="75">
        <v>50</v>
      </c>
      <c r="G721" s="75">
        <v>1.5</v>
      </c>
      <c r="H721" s="74" t="s">
        <v>134</v>
      </c>
      <c r="I721" s="87" t="s">
        <v>136</v>
      </c>
      <c r="J721" s="75" t="s">
        <v>314</v>
      </c>
      <c r="K721" s="58" t="s">
        <v>491</v>
      </c>
      <c r="L721" s="75">
        <v>50</v>
      </c>
      <c r="M721" s="75">
        <v>1.5</v>
      </c>
      <c r="N721" s="74">
        <v>60</v>
      </c>
      <c r="O721" s="101">
        <f t="array" ref="O721">IFERROR(INDEX($AD$11:$AO$1485,MATCH($B721&amp;$I721,$Z$11:$Z$1485&amp;$AG$11:$AG$1485,0),MATCH($C721,$AD$9:$AO$9,0)),"-")</f>
        <v>49.500999999999998</v>
      </c>
      <c r="P721" s="75">
        <v>10</v>
      </c>
      <c r="Q721" s="75">
        <v>-10</v>
      </c>
      <c r="R721" s="101">
        <f t="array" aca="1" ref="R721" ca="1">IFERROR(INDEX($AD$11:$AO$1485,MATCH($B721&amp;$I721,$Z$11:$Z$1485&amp;$AG$11:$AG$1485,0),MATCH($D721,$AD$9:$AO$9,0)),"-")</f>
        <v>49.195700000000002</v>
      </c>
      <c r="S721" s="75">
        <v>10</v>
      </c>
      <c r="T721" s="75">
        <v>0</v>
      </c>
      <c r="U721" s="75">
        <v>5</v>
      </c>
      <c r="V721" s="75">
        <v>16</v>
      </c>
      <c r="W721" s="50">
        <f t="shared" si="88"/>
        <v>20</v>
      </c>
      <c r="X721" s="50">
        <f t="shared" si="89"/>
        <v>10</v>
      </c>
      <c r="Z721" s="27" t="str">
        <f t="shared" si="91"/>
        <v>M76×4</v>
      </c>
      <c r="AA721" s="28" t="s">
        <v>135</v>
      </c>
      <c r="AB721" s="28"/>
      <c r="AC721" s="28"/>
      <c r="AD721" s="27">
        <v>76</v>
      </c>
      <c r="AE721" s="27">
        <v>4</v>
      </c>
      <c r="AF721" s="28">
        <v>60</v>
      </c>
      <c r="AG721" s="30" t="s">
        <v>210</v>
      </c>
      <c r="AH721" s="30">
        <f>INDEX(공차방식!$C$6:$D$29,MATCH(AE721,공차방식!$B$6:$B$29,0),MATCH(RIGHT(AG721,1),공차방식!$C$5:$D$5,0))/1000</f>
        <v>0</v>
      </c>
      <c r="AI721" s="28">
        <f t="shared" ca="1" si="92"/>
        <v>73.801900000000003</v>
      </c>
      <c r="AJ721" s="28">
        <f t="shared" si="93"/>
        <v>73.401899999999998</v>
      </c>
      <c r="AK721" s="28">
        <f t="array" aca="1" ref="AK721" ca="1">ROUND(INDEX(공차방식!T$6:X$50,MATCH(AQ721&amp;AE721,공차방식!R$6:R$50&amp;공차방식!S$6:S$50,0),MATCH(VALUE(LEFT(AG721,1)),공차방식!T$5:X$5,0))/1000,4)</f>
        <v>0.4</v>
      </c>
      <c r="AL721" s="28">
        <f t="shared" si="94"/>
        <v>72.419899999999998</v>
      </c>
      <c r="AM721" s="28">
        <f t="shared" si="95"/>
        <v>71.669899999999998</v>
      </c>
      <c r="AN721" s="28">
        <f t="array" ref="AN721">ROUND(INDEX(공차방식!H$6:L$29,MATCH(AE721,공차방식!B$6:B$29,0),MATCH(VALUE(LEFT(AG721,1)),공차방식!H$5:L$5,0))/1000,4)</f>
        <v>0.75</v>
      </c>
      <c r="AO721" s="28">
        <v>74.611000000000004</v>
      </c>
      <c r="AQ721" s="39">
        <f ca="1">OFFSET(공차방식!R$5,COUNTIF(공차방식!R$6:R$50,"&lt;"&amp;AD721)+1,0)</f>
        <v>90</v>
      </c>
    </row>
    <row r="722" spans="2:43" ht="15" x14ac:dyDescent="0.3">
      <c r="B722" s="76" t="str">
        <f t="shared" si="90"/>
        <v>M52×4</v>
      </c>
      <c r="C722" s="77" t="s">
        <v>216</v>
      </c>
      <c r="D722" s="77" t="s">
        <v>157</v>
      </c>
      <c r="E722" s="74" t="s">
        <v>135</v>
      </c>
      <c r="F722" s="75">
        <v>52</v>
      </c>
      <c r="G722" s="75">
        <v>4</v>
      </c>
      <c r="H722" s="74" t="s">
        <v>134</v>
      </c>
      <c r="I722" s="87" t="s">
        <v>136</v>
      </c>
      <c r="J722" s="75" t="s">
        <v>314</v>
      </c>
      <c r="K722" s="58" t="s">
        <v>491</v>
      </c>
      <c r="L722" s="75">
        <v>52</v>
      </c>
      <c r="M722" s="75">
        <v>4</v>
      </c>
      <c r="N722" s="74">
        <v>60</v>
      </c>
      <c r="O722" s="101">
        <f t="array" ref="O722">IFERROR(INDEX($AD$11:$AO$1485,MATCH($B722&amp;$I722,$Z$11:$Z$1485&amp;$AG$11:$AG$1485,0),MATCH($C722,$AD$9:$AO$9,0)),"-")</f>
        <v>50.459000000000003</v>
      </c>
      <c r="P722" s="75">
        <v>14</v>
      </c>
      <c r="Q722" s="75">
        <v>-14</v>
      </c>
      <c r="R722" s="101">
        <f t="array" aca="1" ref="R722" ca="1">IFERROR(INDEX($AD$11:$AO$1485,MATCH($B722&amp;$I722,$Z$11:$Z$1485&amp;$AG$11:$AG$1485,0),MATCH($D722,$AD$9:$AO$9,0)),"-")</f>
        <v>49.651899999999998</v>
      </c>
      <c r="S722" s="75">
        <v>14</v>
      </c>
      <c r="T722" s="75">
        <v>0</v>
      </c>
      <c r="U722" s="75">
        <v>5</v>
      </c>
      <c r="V722" s="75">
        <v>11</v>
      </c>
      <c r="W722" s="50">
        <f t="shared" si="88"/>
        <v>28</v>
      </c>
      <c r="X722" s="50">
        <f t="shared" si="89"/>
        <v>14</v>
      </c>
      <c r="Z722" s="27" t="str">
        <f t="shared" si="91"/>
        <v>M76×3</v>
      </c>
      <c r="AA722" s="28" t="s">
        <v>135</v>
      </c>
      <c r="AB722" s="28"/>
      <c r="AC722" s="28"/>
      <c r="AD722" s="27">
        <v>76</v>
      </c>
      <c r="AE722" s="27">
        <v>3</v>
      </c>
      <c r="AF722" s="28">
        <v>60</v>
      </c>
      <c r="AG722" s="30" t="s">
        <v>210</v>
      </c>
      <c r="AH722" s="30">
        <f>INDEX(공차방식!$C$6:$D$29,MATCH(AE722,공차방식!$B$6:$B$29,0),MATCH(RIGHT(AG722,1),공차방식!$C$5:$D$5,0))/1000</f>
        <v>0</v>
      </c>
      <c r="AI722" s="28">
        <f t="shared" ca="1" si="92"/>
        <v>74.406400000000005</v>
      </c>
      <c r="AJ722" s="28">
        <f t="shared" si="93"/>
        <v>74.051400000000001</v>
      </c>
      <c r="AK722" s="28">
        <f t="array" aca="1" ref="AK722" ca="1">ROUND(INDEX(공차방식!T$6:X$50,MATCH(AQ722&amp;AE722,공차방식!R$6:R$50&amp;공차방식!S$6:S$50,0),MATCH(VALUE(LEFT(AG722,1)),공차방식!T$5:X$5,0))/1000,4)</f>
        <v>0.35499999999999998</v>
      </c>
      <c r="AL722" s="28">
        <f t="shared" si="94"/>
        <v>73.382400000000004</v>
      </c>
      <c r="AM722" s="28">
        <f t="shared" si="95"/>
        <v>72.752399999999994</v>
      </c>
      <c r="AN722" s="28">
        <f t="array" ref="AN722">ROUND(INDEX(공차방식!H$6:L$29,MATCH(AE722,공차방식!B$6:B$29,0),MATCH(VALUE(LEFT(AG722,1)),공차방식!H$5:L$5,0))/1000,4)</f>
        <v>0.63</v>
      </c>
      <c r="AO722" s="28">
        <v>75.015000000000001</v>
      </c>
      <c r="AQ722" s="39">
        <f ca="1">OFFSET(공차방식!R$5,COUNTIF(공차방식!R$6:R$50,"&lt;"&amp;AD722)+1,0)</f>
        <v>90</v>
      </c>
    </row>
    <row r="723" spans="2:43" ht="15" x14ac:dyDescent="0.3">
      <c r="B723" s="76" t="str">
        <f t="shared" si="90"/>
        <v>M52×3</v>
      </c>
      <c r="C723" s="77" t="s">
        <v>216</v>
      </c>
      <c r="D723" s="77" t="s">
        <v>157</v>
      </c>
      <c r="E723" s="74" t="s">
        <v>135</v>
      </c>
      <c r="F723" s="75">
        <v>52</v>
      </c>
      <c r="G723" s="75">
        <v>3</v>
      </c>
      <c r="H723" s="74" t="s">
        <v>134</v>
      </c>
      <c r="I723" s="87" t="s">
        <v>136</v>
      </c>
      <c r="J723" s="75" t="s">
        <v>314</v>
      </c>
      <c r="K723" s="58" t="s">
        <v>491</v>
      </c>
      <c r="L723" s="75">
        <v>52</v>
      </c>
      <c r="M723" s="75">
        <v>3</v>
      </c>
      <c r="N723" s="74">
        <v>60</v>
      </c>
      <c r="O723" s="101">
        <f t="array" ref="O723">IFERROR(INDEX($AD$11:$AO$1485,MATCH($B723&amp;$I723,$Z$11:$Z$1485&amp;$AG$11:$AG$1485,0),MATCH($C723,$AD$9:$AO$9,0)),"-")</f>
        <v>50.881999999999998</v>
      </c>
      <c r="P723" s="75">
        <v>14</v>
      </c>
      <c r="Q723" s="75">
        <v>-14</v>
      </c>
      <c r="R723" s="101">
        <f t="array" aca="1" ref="R723" ca="1">IFERROR(INDEX($AD$11:$AO$1485,MATCH($B723&amp;$I723,$Z$11:$Z$1485&amp;$AG$11:$AG$1485,0),MATCH($D723,$AD$9:$AO$9,0)),"-")</f>
        <v>50.275399999999998</v>
      </c>
      <c r="S723" s="75">
        <v>14</v>
      </c>
      <c r="T723" s="75">
        <v>0</v>
      </c>
      <c r="U723" s="75">
        <v>5</v>
      </c>
      <c r="V723" s="75">
        <v>13</v>
      </c>
      <c r="W723" s="50">
        <f t="shared" si="88"/>
        <v>28</v>
      </c>
      <c r="X723" s="50">
        <f t="shared" si="89"/>
        <v>14</v>
      </c>
      <c r="Z723" s="27" t="str">
        <f t="shared" si="91"/>
        <v>M76×2</v>
      </c>
      <c r="AA723" s="28" t="s">
        <v>135</v>
      </c>
      <c r="AB723" s="28"/>
      <c r="AC723" s="28"/>
      <c r="AD723" s="27">
        <v>76</v>
      </c>
      <c r="AE723" s="27">
        <v>2</v>
      </c>
      <c r="AF723" s="28">
        <v>60</v>
      </c>
      <c r="AG723" s="30" t="s">
        <v>210</v>
      </c>
      <c r="AH723" s="30">
        <f>INDEX(공차방식!$C$6:$D$29,MATCH(AE723,공차방식!$B$6:$B$29,0),MATCH(RIGHT(AG723,1),공차방식!$C$5:$D$5,0))/1000</f>
        <v>0</v>
      </c>
      <c r="AI723" s="28">
        <f t="shared" ca="1" si="92"/>
        <v>75.001000000000005</v>
      </c>
      <c r="AJ723" s="28">
        <f t="shared" si="93"/>
        <v>74.700999999999993</v>
      </c>
      <c r="AK723" s="28">
        <f t="array" aca="1" ref="AK723" ca="1">ROUND(INDEX(공차방식!T$6:X$50,MATCH(AQ723&amp;AE723,공차방식!R$6:R$50&amp;공차방식!S$6:S$50,0),MATCH(VALUE(LEFT(AG723,1)),공차방식!T$5:X$5,0))/1000,4)</f>
        <v>0.3</v>
      </c>
      <c r="AL723" s="28">
        <f t="shared" si="94"/>
        <v>74.309899999999999</v>
      </c>
      <c r="AM723" s="28">
        <f t="shared" si="95"/>
        <v>73.834900000000005</v>
      </c>
      <c r="AN723" s="28">
        <f t="array" ref="AN723">ROUND(INDEX(공차방식!H$6:L$29,MATCH(AE723,공차방식!B$6:B$29,0),MATCH(VALUE(LEFT(AG723,1)),공차방식!H$5:L$5,0))/1000,4)</f>
        <v>0.47499999999999998</v>
      </c>
      <c r="AO723" s="28">
        <v>75.408000000000001</v>
      </c>
      <c r="AQ723" s="39">
        <f ca="1">OFFSET(공차방식!R$5,COUNTIF(공차방식!R$6:R$50,"&lt;"&amp;AD723)+1,0)</f>
        <v>90</v>
      </c>
    </row>
    <row r="724" spans="2:43" ht="15" x14ac:dyDescent="0.3">
      <c r="B724" s="76" t="str">
        <f t="shared" si="90"/>
        <v>M52×2</v>
      </c>
      <c r="C724" s="77" t="s">
        <v>216</v>
      </c>
      <c r="D724" s="77" t="s">
        <v>157</v>
      </c>
      <c r="E724" s="74" t="s">
        <v>135</v>
      </c>
      <c r="F724" s="75">
        <v>52</v>
      </c>
      <c r="G724" s="75">
        <v>2</v>
      </c>
      <c r="H724" s="74" t="s">
        <v>134</v>
      </c>
      <c r="I724" s="87" t="s">
        <v>136</v>
      </c>
      <c r="J724" s="75" t="s">
        <v>314</v>
      </c>
      <c r="K724" s="58" t="s">
        <v>491</v>
      </c>
      <c r="L724" s="75">
        <v>52</v>
      </c>
      <c r="M724" s="75">
        <v>2</v>
      </c>
      <c r="N724" s="74">
        <v>60</v>
      </c>
      <c r="O724" s="101">
        <f t="array" ref="O724">IFERROR(INDEX($AD$11:$AO$1485,MATCH($B724&amp;$I724,$Z$11:$Z$1485&amp;$AG$11:$AG$1485,0),MATCH($C724,$AD$9:$AO$9,0)),"-")</f>
        <v>51.295999999999999</v>
      </c>
      <c r="P724" s="75">
        <v>10</v>
      </c>
      <c r="Q724" s="75">
        <v>-10</v>
      </c>
      <c r="R724" s="101">
        <f t="array" aca="1" ref="R724" ca="1">IFERROR(INDEX($AD$11:$AO$1485,MATCH($B724&amp;$I724,$Z$11:$Z$1485&amp;$AG$11:$AG$1485,0),MATCH($D724,$AD$9:$AO$9,0)),"-")</f>
        <v>50.890999999999998</v>
      </c>
      <c r="S724" s="75">
        <v>10</v>
      </c>
      <c r="T724" s="75">
        <v>0</v>
      </c>
      <c r="U724" s="75">
        <v>5</v>
      </c>
      <c r="V724" s="75">
        <v>14</v>
      </c>
      <c r="W724" s="50">
        <f t="shared" si="88"/>
        <v>20</v>
      </c>
      <c r="X724" s="50">
        <f t="shared" si="89"/>
        <v>10</v>
      </c>
      <c r="Z724" s="27" t="str">
        <f t="shared" si="91"/>
        <v>M76×1.5</v>
      </c>
      <c r="AA724" s="28" t="s">
        <v>135</v>
      </c>
      <c r="AB724" s="28"/>
      <c r="AC724" s="28"/>
      <c r="AD724" s="27">
        <v>76</v>
      </c>
      <c r="AE724" s="27">
        <v>1.5</v>
      </c>
      <c r="AF724" s="28">
        <v>60</v>
      </c>
      <c r="AG724" s="30" t="s">
        <v>210</v>
      </c>
      <c r="AH724" s="30">
        <f>INDEX(공차방식!$C$6:$D$29,MATCH(AE724,공차방식!$B$6:$B$29,0),MATCH(RIGHT(AG724,1),공차방식!$C$5:$D$5,0))/1000</f>
        <v>0</v>
      </c>
      <c r="AI724" s="28">
        <f t="shared" ca="1" si="92"/>
        <v>75.290700000000001</v>
      </c>
      <c r="AJ724" s="28">
        <f t="shared" si="93"/>
        <v>75.025700000000001</v>
      </c>
      <c r="AK724" s="28">
        <f t="array" aca="1" ref="AK724" ca="1">ROUND(INDEX(공차방식!T$6:X$50,MATCH(AQ724&amp;AE724,공차방식!R$6:R$50&amp;공차방식!S$6:S$50,0),MATCH(VALUE(LEFT(AG724,1)),공차방식!T$5:X$5,0))/1000,4)</f>
        <v>0.26500000000000001</v>
      </c>
      <c r="AL724" s="28">
        <f t="shared" si="94"/>
        <v>74.751199999999997</v>
      </c>
      <c r="AM724" s="28">
        <f t="shared" si="95"/>
        <v>74.376199999999997</v>
      </c>
      <c r="AN724" s="28">
        <f t="array" ref="AN724">ROUND(INDEX(공차방식!H$6:L$29,MATCH(AE724,공차방식!B$6:B$29,0),MATCH(VALUE(LEFT(AG724,1)),공차방식!H$5:L$5,0))/1000,4)</f>
        <v>0.375</v>
      </c>
      <c r="AO724" s="28">
        <v>75.597999999999999</v>
      </c>
      <c r="AQ724" s="39">
        <f ca="1">OFFSET(공차방식!R$5,COUNTIF(공차방식!R$6:R$50,"&lt;"&amp;AD724)+1,0)</f>
        <v>90</v>
      </c>
    </row>
    <row r="725" spans="2:43" ht="15" x14ac:dyDescent="0.3">
      <c r="B725" s="76" t="str">
        <f t="shared" si="90"/>
        <v>M52×1.5</v>
      </c>
      <c r="C725" s="77" t="s">
        <v>216</v>
      </c>
      <c r="D725" s="77" t="s">
        <v>157</v>
      </c>
      <c r="E725" s="74" t="s">
        <v>135</v>
      </c>
      <c r="F725" s="75">
        <v>52</v>
      </c>
      <c r="G725" s="75">
        <v>1.5</v>
      </c>
      <c r="H725" s="74" t="s">
        <v>134</v>
      </c>
      <c r="I725" s="87" t="s">
        <v>136</v>
      </c>
      <c r="J725" s="75" t="s">
        <v>314</v>
      </c>
      <c r="K725" s="58" t="s">
        <v>491</v>
      </c>
      <c r="L725" s="75">
        <v>52</v>
      </c>
      <c r="M725" s="75">
        <v>1.5</v>
      </c>
      <c r="N725" s="74">
        <v>60</v>
      </c>
      <c r="O725" s="101">
        <f t="array" ref="O725">IFERROR(INDEX($AD$11:$AO$1485,MATCH($B725&amp;$I725,$Z$11:$Z$1485&amp;$AG$11:$AG$1485,0),MATCH($C725,$AD$9:$AO$9,0)),"-")</f>
        <v>51.500999999999998</v>
      </c>
      <c r="P725" s="75">
        <v>10</v>
      </c>
      <c r="Q725" s="75">
        <v>-10</v>
      </c>
      <c r="R725" s="101">
        <f t="array" aca="1" ref="R725" ca="1">IFERROR(INDEX($AD$11:$AO$1485,MATCH($B725&amp;$I725,$Z$11:$Z$1485&amp;$AG$11:$AG$1485,0),MATCH($D725,$AD$9:$AO$9,0)),"-")</f>
        <v>51.195700000000002</v>
      </c>
      <c r="S725" s="75">
        <v>10</v>
      </c>
      <c r="T725" s="75">
        <v>0</v>
      </c>
      <c r="U725" s="75">
        <v>5</v>
      </c>
      <c r="V725" s="75">
        <v>16</v>
      </c>
      <c r="W725" s="50">
        <f t="shared" si="88"/>
        <v>20</v>
      </c>
      <c r="X725" s="50">
        <f t="shared" si="89"/>
        <v>10</v>
      </c>
      <c r="Z725" s="27" t="str">
        <f t="shared" si="91"/>
        <v>M78×2</v>
      </c>
      <c r="AA725" s="28" t="s">
        <v>135</v>
      </c>
      <c r="AB725" s="28"/>
      <c r="AC725" s="28"/>
      <c r="AD725" s="27">
        <v>78</v>
      </c>
      <c r="AE725" s="27">
        <v>2</v>
      </c>
      <c r="AF725" s="28">
        <v>60</v>
      </c>
      <c r="AG725" s="30" t="s">
        <v>210</v>
      </c>
      <c r="AH725" s="30">
        <f>INDEX(공차방식!$C$6:$D$29,MATCH(AE725,공차방식!$B$6:$B$29,0),MATCH(RIGHT(AG725,1),공차방식!$C$5:$D$5,0))/1000</f>
        <v>0</v>
      </c>
      <c r="AI725" s="28">
        <f t="shared" ca="1" si="92"/>
        <v>77.001000000000005</v>
      </c>
      <c r="AJ725" s="28">
        <f t="shared" si="93"/>
        <v>76.700999999999993</v>
      </c>
      <c r="AK725" s="28">
        <f t="array" aca="1" ref="AK725" ca="1">ROUND(INDEX(공차방식!T$6:X$50,MATCH(AQ725&amp;AE725,공차방식!R$6:R$50&amp;공차방식!S$6:S$50,0),MATCH(VALUE(LEFT(AG725,1)),공차방식!T$5:X$5,0))/1000,4)</f>
        <v>0.3</v>
      </c>
      <c r="AL725" s="28">
        <f t="shared" si="94"/>
        <v>76.309899999999999</v>
      </c>
      <c r="AM725" s="28">
        <f t="shared" si="95"/>
        <v>75.834900000000005</v>
      </c>
      <c r="AN725" s="28">
        <f t="array" ref="AN725">ROUND(INDEX(공차방식!H$6:L$29,MATCH(AE725,공차방식!B$6:B$29,0),MATCH(VALUE(LEFT(AG725,1)),공차방식!H$5:L$5,0))/1000,4)</f>
        <v>0.47499999999999998</v>
      </c>
      <c r="AO725" s="28">
        <v>77.408000000000001</v>
      </c>
      <c r="AQ725" s="39">
        <f ca="1">OFFSET(공차방식!R$5,COUNTIF(공차방식!R$6:R$50,"&lt;"&amp;AD725)+1,0)</f>
        <v>90</v>
      </c>
    </row>
    <row r="726" spans="2:43" ht="15" x14ac:dyDescent="0.3">
      <c r="B726" s="76" t="str">
        <f t="shared" si="90"/>
        <v>M55×4</v>
      </c>
      <c r="C726" s="77" t="s">
        <v>216</v>
      </c>
      <c r="D726" s="77" t="s">
        <v>157</v>
      </c>
      <c r="E726" s="74" t="s">
        <v>135</v>
      </c>
      <c r="F726" s="75">
        <v>55</v>
      </c>
      <c r="G726" s="75">
        <v>4</v>
      </c>
      <c r="H726" s="74" t="s">
        <v>134</v>
      </c>
      <c r="I726" s="87" t="s">
        <v>136</v>
      </c>
      <c r="J726" s="75" t="s">
        <v>314</v>
      </c>
      <c r="K726" s="58" t="s">
        <v>491</v>
      </c>
      <c r="L726" s="75">
        <v>55</v>
      </c>
      <c r="M726" s="75">
        <v>4</v>
      </c>
      <c r="N726" s="74">
        <v>60</v>
      </c>
      <c r="O726" s="101">
        <f t="array" ref="O726">IFERROR(INDEX($AD$11:$AO$1485,MATCH($B726&amp;$I726,$Z$11:$Z$1485&amp;$AG$11:$AG$1485,0),MATCH($C726,$AD$9:$AO$9,0)),"-")</f>
        <v>53.459000000000003</v>
      </c>
      <c r="P726" s="75">
        <v>14</v>
      </c>
      <c r="Q726" s="75">
        <v>-14</v>
      </c>
      <c r="R726" s="101">
        <f t="array" aca="1" ref="R726" ca="1">IFERROR(INDEX($AD$11:$AO$1485,MATCH($B726&amp;$I726,$Z$11:$Z$1485&amp;$AG$11:$AG$1485,0),MATCH($D726,$AD$9:$AO$9,0)),"-")</f>
        <v>52.651899999999998</v>
      </c>
      <c r="S726" s="75">
        <v>14</v>
      </c>
      <c r="T726" s="75">
        <v>0</v>
      </c>
      <c r="U726" s="75">
        <v>5</v>
      </c>
      <c r="V726" s="75">
        <v>11</v>
      </c>
      <c r="W726" s="50">
        <f t="shared" si="88"/>
        <v>28</v>
      </c>
      <c r="X726" s="50">
        <f t="shared" si="89"/>
        <v>14</v>
      </c>
      <c r="Z726" s="27" t="str">
        <f t="shared" si="91"/>
        <v>M80×6</v>
      </c>
      <c r="AA726" s="28" t="s">
        <v>135</v>
      </c>
      <c r="AB726" s="28"/>
      <c r="AC726" s="28"/>
      <c r="AD726" s="27">
        <v>80</v>
      </c>
      <c r="AE726" s="27">
        <v>6</v>
      </c>
      <c r="AF726" s="28">
        <v>60</v>
      </c>
      <c r="AG726" s="30" t="s">
        <v>210</v>
      </c>
      <c r="AH726" s="30">
        <f>INDEX(공차방식!$C$6:$D$29,MATCH(AE726,공차방식!$B$6:$B$29,0),MATCH(RIGHT(AG726,1),공차방식!$C$5:$D$5,0))/1000</f>
        <v>0</v>
      </c>
      <c r="AI726" s="28">
        <f t="shared" ca="1" si="92"/>
        <v>76.5779</v>
      </c>
      <c r="AJ726" s="28">
        <f t="shared" si="93"/>
        <v>76.102900000000005</v>
      </c>
      <c r="AK726" s="28">
        <f t="array" aca="1" ref="AK726" ca="1">ROUND(INDEX(공차방식!T$6:X$50,MATCH(AQ726&amp;AE726,공차방식!R$6:R$50&amp;공차방식!S$6:S$50,0),MATCH(VALUE(LEFT(AG726,1)),공차방식!T$5:X$5,0))/1000,4)</f>
        <v>0.47499999999999998</v>
      </c>
      <c r="AL726" s="28">
        <f t="shared" si="94"/>
        <v>74.504800000000003</v>
      </c>
      <c r="AM726" s="28">
        <f t="shared" si="95"/>
        <v>73.504800000000003</v>
      </c>
      <c r="AN726" s="28">
        <f t="array" ref="AN726">ROUND(INDEX(공차방식!H$6:L$29,MATCH(AE726,공차방식!B$6:B$29,0),MATCH(VALUE(LEFT(AG726,1)),공차방식!H$5:L$5,0))/1000,4)</f>
        <v>1</v>
      </c>
      <c r="AO726" s="28">
        <v>77.787000000000006</v>
      </c>
      <c r="AQ726" s="39">
        <f ca="1">OFFSET(공차방식!R$5,COUNTIF(공차방식!R$6:R$50,"&lt;"&amp;AD726)+1,0)</f>
        <v>90</v>
      </c>
    </row>
    <row r="727" spans="2:43" ht="15" x14ac:dyDescent="0.3">
      <c r="B727" s="76" t="str">
        <f t="shared" si="90"/>
        <v>M55×3</v>
      </c>
      <c r="C727" s="77" t="s">
        <v>216</v>
      </c>
      <c r="D727" s="77" t="s">
        <v>157</v>
      </c>
      <c r="E727" s="74" t="s">
        <v>135</v>
      </c>
      <c r="F727" s="75">
        <v>55</v>
      </c>
      <c r="G727" s="75">
        <v>3</v>
      </c>
      <c r="H727" s="74" t="s">
        <v>134</v>
      </c>
      <c r="I727" s="87" t="s">
        <v>136</v>
      </c>
      <c r="J727" s="75" t="s">
        <v>314</v>
      </c>
      <c r="K727" s="58" t="s">
        <v>491</v>
      </c>
      <c r="L727" s="75">
        <v>55</v>
      </c>
      <c r="M727" s="75">
        <v>3</v>
      </c>
      <c r="N727" s="74">
        <v>60</v>
      </c>
      <c r="O727" s="101">
        <f t="array" ref="O727">IFERROR(INDEX($AD$11:$AO$1485,MATCH($B727&amp;$I727,$Z$11:$Z$1485&amp;$AG$11:$AG$1485,0),MATCH($C727,$AD$9:$AO$9,0)),"-")</f>
        <v>53.881999999999998</v>
      </c>
      <c r="P727" s="75">
        <v>14</v>
      </c>
      <c r="Q727" s="75">
        <v>-14</v>
      </c>
      <c r="R727" s="101">
        <f t="array" aca="1" ref="R727" ca="1">IFERROR(INDEX($AD$11:$AO$1485,MATCH($B727&amp;$I727,$Z$11:$Z$1485&amp;$AG$11:$AG$1485,0),MATCH($D727,$AD$9:$AO$9,0)),"-")</f>
        <v>53.275399999999998</v>
      </c>
      <c r="S727" s="75">
        <v>14</v>
      </c>
      <c r="T727" s="75">
        <v>0</v>
      </c>
      <c r="U727" s="75">
        <v>5</v>
      </c>
      <c r="V727" s="75">
        <v>13</v>
      </c>
      <c r="W727" s="50">
        <f t="shared" si="88"/>
        <v>28</v>
      </c>
      <c r="X727" s="50">
        <f t="shared" si="89"/>
        <v>14</v>
      </c>
      <c r="Z727" s="27" t="str">
        <f t="shared" si="91"/>
        <v>M80×4</v>
      </c>
      <c r="AA727" s="28" t="s">
        <v>135</v>
      </c>
      <c r="AB727" s="28"/>
      <c r="AC727" s="28"/>
      <c r="AD727" s="27">
        <v>80</v>
      </c>
      <c r="AE727" s="27">
        <v>4</v>
      </c>
      <c r="AF727" s="28">
        <v>60</v>
      </c>
      <c r="AG727" s="30" t="s">
        <v>210</v>
      </c>
      <c r="AH727" s="30">
        <f>INDEX(공차방식!$C$6:$D$29,MATCH(AE727,공차방식!$B$6:$B$29,0),MATCH(RIGHT(AG727,1),공차방식!$C$5:$D$5,0))/1000</f>
        <v>0</v>
      </c>
      <c r="AI727" s="28">
        <f t="shared" ca="1" si="92"/>
        <v>77.801900000000003</v>
      </c>
      <c r="AJ727" s="28">
        <f t="shared" si="93"/>
        <v>77.401899999999998</v>
      </c>
      <c r="AK727" s="28">
        <f t="array" aca="1" ref="AK727" ca="1">ROUND(INDEX(공차방식!T$6:X$50,MATCH(AQ727&amp;AE727,공차방식!R$6:R$50&amp;공차방식!S$6:S$50,0),MATCH(VALUE(LEFT(AG727,1)),공차방식!T$5:X$5,0))/1000,4)</f>
        <v>0.4</v>
      </c>
      <c r="AL727" s="28">
        <f t="shared" si="94"/>
        <v>76.419899999999998</v>
      </c>
      <c r="AM727" s="28">
        <f t="shared" si="95"/>
        <v>75.669899999999998</v>
      </c>
      <c r="AN727" s="28">
        <f t="array" ref="AN727">ROUND(INDEX(공차방식!H$6:L$29,MATCH(AE727,공차방식!B$6:B$29,0),MATCH(VALUE(LEFT(AG727,1)),공차방식!H$5:L$5,0))/1000,4)</f>
        <v>0.75</v>
      </c>
      <c r="AO727" s="28">
        <v>78.611000000000004</v>
      </c>
      <c r="AQ727" s="39">
        <f ca="1">OFFSET(공차방식!R$5,COUNTIF(공차방식!R$6:R$50,"&lt;"&amp;AD727)+1,0)</f>
        <v>90</v>
      </c>
    </row>
    <row r="728" spans="2:43" ht="15" x14ac:dyDescent="0.3">
      <c r="B728" s="76" t="str">
        <f t="shared" si="90"/>
        <v>M55×2</v>
      </c>
      <c r="C728" s="77" t="s">
        <v>216</v>
      </c>
      <c r="D728" s="77" t="s">
        <v>157</v>
      </c>
      <c r="E728" s="74" t="s">
        <v>135</v>
      </c>
      <c r="F728" s="75">
        <v>55</v>
      </c>
      <c r="G728" s="75">
        <v>2</v>
      </c>
      <c r="H728" s="74" t="s">
        <v>134</v>
      </c>
      <c r="I728" s="87" t="s">
        <v>136</v>
      </c>
      <c r="J728" s="75" t="s">
        <v>314</v>
      </c>
      <c r="K728" s="58" t="s">
        <v>491</v>
      </c>
      <c r="L728" s="75">
        <v>55</v>
      </c>
      <c r="M728" s="75">
        <v>2</v>
      </c>
      <c r="N728" s="74">
        <v>60</v>
      </c>
      <c r="O728" s="101">
        <f t="array" ref="O728">IFERROR(INDEX($AD$11:$AO$1485,MATCH($B728&amp;$I728,$Z$11:$Z$1485&amp;$AG$11:$AG$1485,0),MATCH($C728,$AD$9:$AO$9,0)),"-")</f>
        <v>54.295999999999999</v>
      </c>
      <c r="P728" s="75">
        <v>10</v>
      </c>
      <c r="Q728" s="75">
        <v>-10</v>
      </c>
      <c r="R728" s="101">
        <f t="array" aca="1" ref="R728" ca="1">IFERROR(INDEX($AD$11:$AO$1485,MATCH($B728&amp;$I728,$Z$11:$Z$1485&amp;$AG$11:$AG$1485,0),MATCH($D728,$AD$9:$AO$9,0)),"-")</f>
        <v>53.890999999999998</v>
      </c>
      <c r="S728" s="75">
        <v>10</v>
      </c>
      <c r="T728" s="75">
        <v>0</v>
      </c>
      <c r="U728" s="75">
        <v>5</v>
      </c>
      <c r="V728" s="75">
        <v>14</v>
      </c>
      <c r="W728" s="50">
        <f t="shared" si="88"/>
        <v>20</v>
      </c>
      <c r="X728" s="50">
        <f t="shared" si="89"/>
        <v>10</v>
      </c>
      <c r="Z728" s="27" t="str">
        <f t="shared" si="91"/>
        <v>M80×3</v>
      </c>
      <c r="AA728" s="28" t="s">
        <v>135</v>
      </c>
      <c r="AB728" s="28"/>
      <c r="AC728" s="28"/>
      <c r="AD728" s="27">
        <v>80</v>
      </c>
      <c r="AE728" s="27">
        <v>3</v>
      </c>
      <c r="AF728" s="28">
        <v>60</v>
      </c>
      <c r="AG728" s="30" t="s">
        <v>210</v>
      </c>
      <c r="AH728" s="30">
        <f>INDEX(공차방식!$C$6:$D$29,MATCH(AE728,공차방식!$B$6:$B$29,0),MATCH(RIGHT(AG728,1),공차방식!$C$5:$D$5,0))/1000</f>
        <v>0</v>
      </c>
      <c r="AI728" s="28">
        <f t="shared" ca="1" si="92"/>
        <v>78.406400000000005</v>
      </c>
      <c r="AJ728" s="28">
        <f t="shared" si="93"/>
        <v>78.051400000000001</v>
      </c>
      <c r="AK728" s="28">
        <f t="array" aca="1" ref="AK728" ca="1">ROUND(INDEX(공차방식!T$6:X$50,MATCH(AQ728&amp;AE728,공차방식!R$6:R$50&amp;공차방식!S$6:S$50,0),MATCH(VALUE(LEFT(AG728,1)),공차방식!T$5:X$5,0))/1000,4)</f>
        <v>0.35499999999999998</v>
      </c>
      <c r="AL728" s="28">
        <f t="shared" si="94"/>
        <v>77.382400000000004</v>
      </c>
      <c r="AM728" s="28">
        <f t="shared" si="95"/>
        <v>76.752399999999994</v>
      </c>
      <c r="AN728" s="28">
        <f t="array" ref="AN728">ROUND(INDEX(공차방식!H$6:L$29,MATCH(AE728,공차방식!B$6:B$29,0),MATCH(VALUE(LEFT(AG728,1)),공차방식!H$5:L$5,0))/1000,4)</f>
        <v>0.63</v>
      </c>
      <c r="AO728" s="28">
        <v>79.015000000000001</v>
      </c>
      <c r="AQ728" s="39">
        <f ca="1">OFFSET(공차방식!R$5,COUNTIF(공차방식!R$6:R$50,"&lt;"&amp;AD728)+1,0)</f>
        <v>90</v>
      </c>
    </row>
    <row r="729" spans="2:43" ht="15" x14ac:dyDescent="0.3">
      <c r="B729" s="76" t="str">
        <f t="shared" si="90"/>
        <v>M55×1.5</v>
      </c>
      <c r="C729" s="77" t="s">
        <v>216</v>
      </c>
      <c r="D729" s="77" t="s">
        <v>157</v>
      </c>
      <c r="E729" s="74" t="s">
        <v>135</v>
      </c>
      <c r="F729" s="75">
        <v>55</v>
      </c>
      <c r="G729" s="75">
        <v>1.5</v>
      </c>
      <c r="H729" s="74" t="s">
        <v>134</v>
      </c>
      <c r="I729" s="87" t="s">
        <v>136</v>
      </c>
      <c r="J729" s="75" t="s">
        <v>314</v>
      </c>
      <c r="K729" s="58" t="s">
        <v>491</v>
      </c>
      <c r="L729" s="75">
        <v>55</v>
      </c>
      <c r="M729" s="75">
        <v>1.5</v>
      </c>
      <c r="N729" s="74">
        <v>60</v>
      </c>
      <c r="O729" s="101">
        <f t="array" ref="O729">IFERROR(INDEX($AD$11:$AO$1485,MATCH($B729&amp;$I729,$Z$11:$Z$1485&amp;$AG$11:$AG$1485,0),MATCH($C729,$AD$9:$AO$9,0)),"-")</f>
        <v>54.500999999999998</v>
      </c>
      <c r="P729" s="75">
        <v>10</v>
      </c>
      <c r="Q729" s="75">
        <v>-10</v>
      </c>
      <c r="R729" s="101">
        <f t="array" aca="1" ref="R729" ca="1">IFERROR(INDEX($AD$11:$AO$1485,MATCH($B729&amp;$I729,$Z$11:$Z$1485&amp;$AG$11:$AG$1485,0),MATCH($D729,$AD$9:$AO$9,0)),"-")</f>
        <v>54.195700000000002</v>
      </c>
      <c r="S729" s="75">
        <v>10</v>
      </c>
      <c r="T729" s="75">
        <v>0</v>
      </c>
      <c r="U729" s="75">
        <v>5</v>
      </c>
      <c r="V729" s="75">
        <v>16</v>
      </c>
      <c r="W729" s="50">
        <f t="shared" si="88"/>
        <v>20</v>
      </c>
      <c r="X729" s="50">
        <f t="shared" si="89"/>
        <v>10</v>
      </c>
      <c r="Z729" s="27" t="str">
        <f t="shared" si="91"/>
        <v>M80×2</v>
      </c>
      <c r="AA729" s="28" t="s">
        <v>135</v>
      </c>
      <c r="AB729" s="28"/>
      <c r="AC729" s="28"/>
      <c r="AD729" s="27">
        <v>80</v>
      </c>
      <c r="AE729" s="27">
        <v>2</v>
      </c>
      <c r="AF729" s="28">
        <v>60</v>
      </c>
      <c r="AG729" s="30" t="s">
        <v>210</v>
      </c>
      <c r="AH729" s="30">
        <f>INDEX(공차방식!$C$6:$D$29,MATCH(AE729,공차방식!$B$6:$B$29,0),MATCH(RIGHT(AG729,1),공차방식!$C$5:$D$5,0))/1000</f>
        <v>0</v>
      </c>
      <c r="AI729" s="28">
        <f t="shared" ca="1" si="92"/>
        <v>79.001000000000005</v>
      </c>
      <c r="AJ729" s="28">
        <f t="shared" si="93"/>
        <v>78.700999999999993</v>
      </c>
      <c r="AK729" s="28">
        <f t="array" aca="1" ref="AK729" ca="1">ROUND(INDEX(공차방식!T$6:X$50,MATCH(AQ729&amp;AE729,공차방식!R$6:R$50&amp;공차방식!S$6:S$50,0),MATCH(VALUE(LEFT(AG729,1)),공차방식!T$5:X$5,0))/1000,4)</f>
        <v>0.3</v>
      </c>
      <c r="AL729" s="28">
        <f t="shared" si="94"/>
        <v>78.309899999999999</v>
      </c>
      <c r="AM729" s="28">
        <f t="shared" si="95"/>
        <v>77.834900000000005</v>
      </c>
      <c r="AN729" s="28">
        <f t="array" ref="AN729">ROUND(INDEX(공차방식!H$6:L$29,MATCH(AE729,공차방식!B$6:B$29,0),MATCH(VALUE(LEFT(AG729,1)),공차방식!H$5:L$5,0))/1000,4)</f>
        <v>0.47499999999999998</v>
      </c>
      <c r="AO729" s="28">
        <v>79.408000000000001</v>
      </c>
      <c r="AQ729" s="39">
        <f ca="1">OFFSET(공차방식!R$5,COUNTIF(공차방식!R$6:R$50,"&lt;"&amp;AD729)+1,0)</f>
        <v>90</v>
      </c>
    </row>
    <row r="730" spans="2:43" ht="15" x14ac:dyDescent="0.3">
      <c r="B730" s="76" t="str">
        <f t="shared" si="90"/>
        <v>M56×4</v>
      </c>
      <c r="C730" s="77" t="s">
        <v>216</v>
      </c>
      <c r="D730" s="77" t="s">
        <v>157</v>
      </c>
      <c r="E730" s="74" t="s">
        <v>135</v>
      </c>
      <c r="F730" s="75">
        <v>56</v>
      </c>
      <c r="G730" s="75">
        <v>4</v>
      </c>
      <c r="H730" s="74" t="s">
        <v>134</v>
      </c>
      <c r="I730" s="87" t="s">
        <v>136</v>
      </c>
      <c r="J730" s="75" t="s">
        <v>314</v>
      </c>
      <c r="K730" s="58" t="s">
        <v>491</v>
      </c>
      <c r="L730" s="75">
        <v>56</v>
      </c>
      <c r="M730" s="75">
        <v>4</v>
      </c>
      <c r="N730" s="74">
        <v>60</v>
      </c>
      <c r="O730" s="101">
        <f t="array" ref="O730">IFERROR(INDEX($AD$11:$AO$1485,MATCH($B730&amp;$I730,$Z$11:$Z$1485&amp;$AG$11:$AG$1485,0),MATCH($C730,$AD$9:$AO$9,0)),"-")</f>
        <v>54.459000000000003</v>
      </c>
      <c r="P730" s="75">
        <v>14</v>
      </c>
      <c r="Q730" s="75">
        <v>-14</v>
      </c>
      <c r="R730" s="101">
        <f t="array" aca="1" ref="R730" ca="1">IFERROR(INDEX($AD$11:$AO$1485,MATCH($B730&amp;$I730,$Z$11:$Z$1485&amp;$AG$11:$AG$1485,0),MATCH($D730,$AD$9:$AO$9,0)),"-")</f>
        <v>53.651899999999998</v>
      </c>
      <c r="S730" s="75">
        <v>14</v>
      </c>
      <c r="T730" s="75">
        <v>0</v>
      </c>
      <c r="U730" s="75">
        <v>5</v>
      </c>
      <c r="V730" s="75">
        <v>11</v>
      </c>
      <c r="W730" s="50">
        <f t="shared" si="88"/>
        <v>28</v>
      </c>
      <c r="X730" s="50">
        <f t="shared" si="89"/>
        <v>14</v>
      </c>
      <c r="Z730" s="27" t="str">
        <f t="shared" si="91"/>
        <v>M80×1.5</v>
      </c>
      <c r="AA730" s="28" t="s">
        <v>135</v>
      </c>
      <c r="AB730" s="28"/>
      <c r="AC730" s="28"/>
      <c r="AD730" s="27">
        <v>80</v>
      </c>
      <c r="AE730" s="27">
        <v>1.5</v>
      </c>
      <c r="AF730" s="28">
        <v>60</v>
      </c>
      <c r="AG730" s="30" t="s">
        <v>210</v>
      </c>
      <c r="AH730" s="30">
        <f>INDEX(공차방식!$C$6:$D$29,MATCH(AE730,공차방식!$B$6:$B$29,0),MATCH(RIGHT(AG730,1),공차방식!$C$5:$D$5,0))/1000</f>
        <v>0</v>
      </c>
      <c r="AI730" s="28">
        <f t="shared" ca="1" si="92"/>
        <v>79.290700000000001</v>
      </c>
      <c r="AJ730" s="28">
        <f t="shared" si="93"/>
        <v>79.025700000000001</v>
      </c>
      <c r="AK730" s="28">
        <f t="array" aca="1" ref="AK730" ca="1">ROUND(INDEX(공차방식!T$6:X$50,MATCH(AQ730&amp;AE730,공차방식!R$6:R$50&amp;공차방식!S$6:S$50,0),MATCH(VALUE(LEFT(AG730,1)),공차방식!T$5:X$5,0))/1000,4)</f>
        <v>0.26500000000000001</v>
      </c>
      <c r="AL730" s="28">
        <f t="shared" si="94"/>
        <v>78.751199999999997</v>
      </c>
      <c r="AM730" s="28">
        <f t="shared" si="95"/>
        <v>78.376199999999997</v>
      </c>
      <c r="AN730" s="28">
        <f t="array" ref="AN730">ROUND(INDEX(공차방식!H$6:L$29,MATCH(AE730,공차방식!B$6:B$29,0),MATCH(VALUE(LEFT(AG730,1)),공차방식!H$5:L$5,0))/1000,4)</f>
        <v>0.375</v>
      </c>
      <c r="AO730" s="28">
        <v>79.597999999999999</v>
      </c>
      <c r="AQ730" s="39">
        <f ca="1">OFFSET(공차방식!R$5,COUNTIF(공차방식!R$6:R$50,"&lt;"&amp;AD730)+1,0)</f>
        <v>90</v>
      </c>
    </row>
    <row r="731" spans="2:43" ht="15" x14ac:dyDescent="0.3">
      <c r="B731" s="76" t="str">
        <f t="shared" si="90"/>
        <v>M56×3</v>
      </c>
      <c r="C731" s="77" t="s">
        <v>216</v>
      </c>
      <c r="D731" s="77" t="s">
        <v>157</v>
      </c>
      <c r="E731" s="74" t="s">
        <v>135</v>
      </c>
      <c r="F731" s="75">
        <v>56</v>
      </c>
      <c r="G731" s="75">
        <v>3</v>
      </c>
      <c r="H731" s="74" t="s">
        <v>134</v>
      </c>
      <c r="I731" s="87" t="s">
        <v>136</v>
      </c>
      <c r="J731" s="75" t="s">
        <v>314</v>
      </c>
      <c r="K731" s="58" t="s">
        <v>491</v>
      </c>
      <c r="L731" s="75">
        <v>56</v>
      </c>
      <c r="M731" s="75">
        <v>3</v>
      </c>
      <c r="N731" s="74">
        <v>60</v>
      </c>
      <c r="O731" s="101">
        <f t="array" ref="O731">IFERROR(INDEX($AD$11:$AO$1485,MATCH($B731&amp;$I731,$Z$11:$Z$1485&amp;$AG$11:$AG$1485,0),MATCH($C731,$AD$9:$AO$9,0)),"-")</f>
        <v>54.881999999999998</v>
      </c>
      <c r="P731" s="75">
        <v>14</v>
      </c>
      <c r="Q731" s="75">
        <v>-14</v>
      </c>
      <c r="R731" s="101">
        <f t="array" aca="1" ref="R731" ca="1">IFERROR(INDEX($AD$11:$AO$1485,MATCH($B731&amp;$I731,$Z$11:$Z$1485&amp;$AG$11:$AG$1485,0),MATCH($D731,$AD$9:$AO$9,0)),"-")</f>
        <v>54.275399999999998</v>
      </c>
      <c r="S731" s="75">
        <v>14</v>
      </c>
      <c r="T731" s="75">
        <v>0</v>
      </c>
      <c r="U731" s="75">
        <v>5</v>
      </c>
      <c r="V731" s="75">
        <v>13</v>
      </c>
      <c r="W731" s="50">
        <f t="shared" si="88"/>
        <v>28</v>
      </c>
      <c r="X731" s="50">
        <f t="shared" si="89"/>
        <v>14</v>
      </c>
      <c r="Z731" s="27" t="str">
        <f t="shared" si="91"/>
        <v>M82×2</v>
      </c>
      <c r="AA731" s="28" t="s">
        <v>135</v>
      </c>
      <c r="AB731" s="28"/>
      <c r="AC731" s="28"/>
      <c r="AD731" s="27">
        <v>82</v>
      </c>
      <c r="AE731" s="27">
        <v>2</v>
      </c>
      <c r="AF731" s="28">
        <v>60</v>
      </c>
      <c r="AG731" s="30" t="s">
        <v>210</v>
      </c>
      <c r="AH731" s="30">
        <f>INDEX(공차방식!$C$6:$D$29,MATCH(AE731,공차방식!$B$6:$B$29,0),MATCH(RIGHT(AG731,1),공차방식!$C$5:$D$5,0))/1000</f>
        <v>0</v>
      </c>
      <c r="AI731" s="28">
        <f t="shared" ca="1" si="92"/>
        <v>81.001000000000005</v>
      </c>
      <c r="AJ731" s="28">
        <f t="shared" si="93"/>
        <v>80.700999999999993</v>
      </c>
      <c r="AK731" s="28">
        <f t="array" aca="1" ref="AK731" ca="1">ROUND(INDEX(공차방식!T$6:X$50,MATCH(AQ731&amp;AE731,공차방식!R$6:R$50&amp;공차방식!S$6:S$50,0),MATCH(VALUE(LEFT(AG731,1)),공차방식!T$5:X$5,0))/1000,4)</f>
        <v>0.3</v>
      </c>
      <c r="AL731" s="28">
        <f t="shared" si="94"/>
        <v>80.309899999999999</v>
      </c>
      <c r="AM731" s="28">
        <f t="shared" si="95"/>
        <v>79.834900000000005</v>
      </c>
      <c r="AN731" s="28">
        <f t="array" ref="AN731">ROUND(INDEX(공차방식!H$6:L$29,MATCH(AE731,공차방식!B$6:B$29,0),MATCH(VALUE(LEFT(AG731,1)),공차방식!H$5:L$5,0))/1000,4)</f>
        <v>0.47499999999999998</v>
      </c>
      <c r="AO731" s="28">
        <v>81.408000000000001</v>
      </c>
      <c r="AQ731" s="39">
        <f ca="1">OFFSET(공차방식!R$5,COUNTIF(공차방식!R$6:R$50,"&lt;"&amp;AD731)+1,0)</f>
        <v>90</v>
      </c>
    </row>
    <row r="732" spans="2:43" ht="15" x14ac:dyDescent="0.3">
      <c r="B732" s="76" t="str">
        <f t="shared" si="90"/>
        <v>M56×2</v>
      </c>
      <c r="C732" s="77" t="s">
        <v>216</v>
      </c>
      <c r="D732" s="77" t="s">
        <v>157</v>
      </c>
      <c r="E732" s="74" t="s">
        <v>135</v>
      </c>
      <c r="F732" s="75">
        <v>56</v>
      </c>
      <c r="G732" s="75">
        <v>2</v>
      </c>
      <c r="H732" s="74" t="s">
        <v>134</v>
      </c>
      <c r="I732" s="87" t="s">
        <v>136</v>
      </c>
      <c r="J732" s="75" t="s">
        <v>314</v>
      </c>
      <c r="K732" s="58" t="s">
        <v>491</v>
      </c>
      <c r="L732" s="75">
        <v>56</v>
      </c>
      <c r="M732" s="75">
        <v>2</v>
      </c>
      <c r="N732" s="74">
        <v>60</v>
      </c>
      <c r="O732" s="101">
        <f t="array" ref="O732">IFERROR(INDEX($AD$11:$AO$1485,MATCH($B732&amp;$I732,$Z$11:$Z$1485&amp;$AG$11:$AG$1485,0),MATCH($C732,$AD$9:$AO$9,0)),"-")</f>
        <v>55.295999999999999</v>
      </c>
      <c r="P732" s="75">
        <v>10</v>
      </c>
      <c r="Q732" s="75">
        <v>-10</v>
      </c>
      <c r="R732" s="101">
        <f t="array" aca="1" ref="R732" ca="1">IFERROR(INDEX($AD$11:$AO$1485,MATCH($B732&amp;$I732,$Z$11:$Z$1485&amp;$AG$11:$AG$1485,0),MATCH($D732,$AD$9:$AO$9,0)),"-")</f>
        <v>54.890999999999998</v>
      </c>
      <c r="S732" s="75">
        <v>10</v>
      </c>
      <c r="T732" s="75">
        <v>0</v>
      </c>
      <c r="U732" s="75">
        <v>5</v>
      </c>
      <c r="V732" s="75">
        <v>14</v>
      </c>
      <c r="W732" s="50">
        <f t="shared" si="88"/>
        <v>20</v>
      </c>
      <c r="X732" s="50">
        <f t="shared" si="89"/>
        <v>10</v>
      </c>
      <c r="Z732" s="27" t="str">
        <f t="shared" si="91"/>
        <v>M85×6</v>
      </c>
      <c r="AA732" s="28" t="s">
        <v>135</v>
      </c>
      <c r="AB732" s="28"/>
      <c r="AC732" s="28"/>
      <c r="AD732" s="27">
        <v>85</v>
      </c>
      <c r="AE732" s="27">
        <v>6</v>
      </c>
      <c r="AF732" s="28">
        <v>60</v>
      </c>
      <c r="AG732" s="30" t="s">
        <v>210</v>
      </c>
      <c r="AH732" s="30">
        <f>INDEX(공차방식!$C$6:$D$29,MATCH(AE732,공차방식!$B$6:$B$29,0),MATCH(RIGHT(AG732,1),공차방식!$C$5:$D$5,0))/1000</f>
        <v>0</v>
      </c>
      <c r="AI732" s="28">
        <f t="shared" ca="1" si="92"/>
        <v>81.5779</v>
      </c>
      <c r="AJ732" s="28">
        <f t="shared" si="93"/>
        <v>81.102900000000005</v>
      </c>
      <c r="AK732" s="28">
        <f t="array" aca="1" ref="AK732" ca="1">ROUND(INDEX(공차방식!T$6:X$50,MATCH(AQ732&amp;AE732,공차방식!R$6:R$50&amp;공차방식!S$6:S$50,0),MATCH(VALUE(LEFT(AG732,1)),공차방식!T$5:X$5,0))/1000,4)</f>
        <v>0.47499999999999998</v>
      </c>
      <c r="AL732" s="28">
        <f t="shared" si="94"/>
        <v>79.504800000000003</v>
      </c>
      <c r="AM732" s="28">
        <f t="shared" si="95"/>
        <v>78.504800000000003</v>
      </c>
      <c r="AN732" s="28">
        <f t="array" ref="AN732">ROUND(INDEX(공차방식!H$6:L$29,MATCH(AE732,공차방식!B$6:B$29,0),MATCH(VALUE(LEFT(AG732,1)),공차방식!H$5:L$5,0))/1000,4)</f>
        <v>1</v>
      </c>
      <c r="AO732" s="28">
        <v>82.787000000000006</v>
      </c>
      <c r="AQ732" s="39">
        <f ca="1">OFFSET(공차방식!R$5,COUNTIF(공차방식!R$6:R$50,"&lt;"&amp;AD732)+1,0)</f>
        <v>90</v>
      </c>
    </row>
    <row r="733" spans="2:43" ht="15" x14ac:dyDescent="0.3">
      <c r="B733" s="76" t="str">
        <f t="shared" si="90"/>
        <v>M56×1.5</v>
      </c>
      <c r="C733" s="77" t="s">
        <v>216</v>
      </c>
      <c r="D733" s="77" t="s">
        <v>157</v>
      </c>
      <c r="E733" s="74" t="s">
        <v>135</v>
      </c>
      <c r="F733" s="75">
        <v>56</v>
      </c>
      <c r="G733" s="75">
        <v>1.5</v>
      </c>
      <c r="H733" s="74" t="s">
        <v>134</v>
      </c>
      <c r="I733" s="87" t="s">
        <v>136</v>
      </c>
      <c r="J733" s="75" t="s">
        <v>314</v>
      </c>
      <c r="K733" s="58" t="s">
        <v>491</v>
      </c>
      <c r="L733" s="75">
        <v>56</v>
      </c>
      <c r="M733" s="75">
        <v>1.5</v>
      </c>
      <c r="N733" s="74">
        <v>60</v>
      </c>
      <c r="O733" s="101">
        <f t="array" ref="O733">IFERROR(INDEX($AD$11:$AO$1485,MATCH($B733&amp;$I733,$Z$11:$Z$1485&amp;$AG$11:$AG$1485,0),MATCH($C733,$AD$9:$AO$9,0)),"-")</f>
        <v>55.500999999999998</v>
      </c>
      <c r="P733" s="75">
        <v>10</v>
      </c>
      <c r="Q733" s="75">
        <v>-10</v>
      </c>
      <c r="R733" s="101">
        <f t="array" aca="1" ref="R733" ca="1">IFERROR(INDEX($AD$11:$AO$1485,MATCH($B733&amp;$I733,$Z$11:$Z$1485&amp;$AG$11:$AG$1485,0),MATCH($D733,$AD$9:$AO$9,0)),"-")</f>
        <v>55.195700000000002</v>
      </c>
      <c r="S733" s="75">
        <v>10</v>
      </c>
      <c r="T733" s="75">
        <v>0</v>
      </c>
      <c r="U733" s="75">
        <v>5</v>
      </c>
      <c r="V733" s="75">
        <v>16</v>
      </c>
      <c r="W733" s="50">
        <f t="shared" si="88"/>
        <v>20</v>
      </c>
      <c r="X733" s="50">
        <f t="shared" si="89"/>
        <v>10</v>
      </c>
      <c r="Z733" s="27" t="str">
        <f t="shared" si="91"/>
        <v>M85×4</v>
      </c>
      <c r="AA733" s="28" t="s">
        <v>135</v>
      </c>
      <c r="AB733" s="28"/>
      <c r="AC733" s="28"/>
      <c r="AD733" s="27">
        <v>85</v>
      </c>
      <c r="AE733" s="27">
        <v>4</v>
      </c>
      <c r="AF733" s="28">
        <v>60</v>
      </c>
      <c r="AG733" s="30" t="s">
        <v>210</v>
      </c>
      <c r="AH733" s="30">
        <f>INDEX(공차방식!$C$6:$D$29,MATCH(AE733,공차방식!$B$6:$B$29,0),MATCH(RIGHT(AG733,1),공차방식!$C$5:$D$5,0))/1000</f>
        <v>0</v>
      </c>
      <c r="AI733" s="28">
        <f t="shared" ca="1" si="92"/>
        <v>82.801900000000003</v>
      </c>
      <c r="AJ733" s="28">
        <f t="shared" si="93"/>
        <v>82.401899999999998</v>
      </c>
      <c r="AK733" s="28">
        <f t="array" aca="1" ref="AK733" ca="1">ROUND(INDEX(공차방식!T$6:X$50,MATCH(AQ733&amp;AE733,공차방식!R$6:R$50&amp;공차방식!S$6:S$50,0),MATCH(VALUE(LEFT(AG733,1)),공차방식!T$5:X$5,0))/1000,4)</f>
        <v>0.4</v>
      </c>
      <c r="AL733" s="28">
        <f t="shared" si="94"/>
        <v>81.419899999999998</v>
      </c>
      <c r="AM733" s="28">
        <f t="shared" si="95"/>
        <v>80.669899999999998</v>
      </c>
      <c r="AN733" s="28">
        <f t="array" ref="AN733">ROUND(INDEX(공차방식!H$6:L$29,MATCH(AE733,공차방식!B$6:B$29,0),MATCH(VALUE(LEFT(AG733,1)),공차방식!H$5:L$5,0))/1000,4)</f>
        <v>0.75</v>
      </c>
      <c r="AO733" s="28">
        <v>83.611000000000004</v>
      </c>
      <c r="AQ733" s="39">
        <f ca="1">OFFSET(공차방식!R$5,COUNTIF(공차방식!R$6:R$50,"&lt;"&amp;AD733)+1,0)</f>
        <v>90</v>
      </c>
    </row>
    <row r="734" spans="2:43" ht="15" x14ac:dyDescent="0.3">
      <c r="B734" s="76" t="str">
        <f t="shared" si="90"/>
        <v>M58×4</v>
      </c>
      <c r="C734" s="77" t="s">
        <v>216</v>
      </c>
      <c r="D734" s="77" t="s">
        <v>157</v>
      </c>
      <c r="E734" s="74" t="s">
        <v>135</v>
      </c>
      <c r="F734" s="75">
        <v>58</v>
      </c>
      <c r="G734" s="75">
        <v>4</v>
      </c>
      <c r="H734" s="74" t="s">
        <v>134</v>
      </c>
      <c r="I734" s="87" t="s">
        <v>136</v>
      </c>
      <c r="J734" s="75" t="s">
        <v>314</v>
      </c>
      <c r="K734" s="58" t="s">
        <v>491</v>
      </c>
      <c r="L734" s="75">
        <v>58</v>
      </c>
      <c r="M734" s="75">
        <v>4</v>
      </c>
      <c r="N734" s="74">
        <v>60</v>
      </c>
      <c r="O734" s="101">
        <f t="array" ref="O734">IFERROR(INDEX($AD$11:$AO$1485,MATCH($B734&amp;$I734,$Z$11:$Z$1485&amp;$AG$11:$AG$1485,0),MATCH($C734,$AD$9:$AO$9,0)),"-")</f>
        <v>56.459000000000003</v>
      </c>
      <c r="P734" s="75">
        <v>14</v>
      </c>
      <c r="Q734" s="75">
        <v>-14</v>
      </c>
      <c r="R734" s="101">
        <f t="array" aca="1" ref="R734" ca="1">IFERROR(INDEX($AD$11:$AO$1485,MATCH($B734&amp;$I734,$Z$11:$Z$1485&amp;$AG$11:$AG$1485,0),MATCH($D734,$AD$9:$AO$9,0)),"-")</f>
        <v>55.651899999999998</v>
      </c>
      <c r="S734" s="75">
        <v>14</v>
      </c>
      <c r="T734" s="75">
        <v>0</v>
      </c>
      <c r="U734" s="75">
        <v>5</v>
      </c>
      <c r="V734" s="75">
        <v>11</v>
      </c>
      <c r="W734" s="50">
        <f t="shared" si="88"/>
        <v>28</v>
      </c>
      <c r="X734" s="50">
        <f t="shared" si="89"/>
        <v>14</v>
      </c>
      <c r="Z734" s="27" t="str">
        <f t="shared" si="91"/>
        <v>M85×3</v>
      </c>
      <c r="AA734" s="28" t="s">
        <v>135</v>
      </c>
      <c r="AB734" s="28"/>
      <c r="AC734" s="28"/>
      <c r="AD734" s="27">
        <v>85</v>
      </c>
      <c r="AE734" s="27">
        <v>3</v>
      </c>
      <c r="AF734" s="28">
        <v>60</v>
      </c>
      <c r="AG734" s="30" t="s">
        <v>210</v>
      </c>
      <c r="AH734" s="30">
        <f>INDEX(공차방식!$C$6:$D$29,MATCH(AE734,공차방식!$B$6:$B$29,0),MATCH(RIGHT(AG734,1),공차방식!$C$5:$D$5,0))/1000</f>
        <v>0</v>
      </c>
      <c r="AI734" s="28">
        <f t="shared" ca="1" si="92"/>
        <v>83.406400000000005</v>
      </c>
      <c r="AJ734" s="28">
        <f t="shared" si="93"/>
        <v>83.051400000000001</v>
      </c>
      <c r="AK734" s="28">
        <f t="array" aca="1" ref="AK734" ca="1">ROUND(INDEX(공차방식!T$6:X$50,MATCH(AQ734&amp;AE734,공차방식!R$6:R$50&amp;공차방식!S$6:S$50,0),MATCH(VALUE(LEFT(AG734,1)),공차방식!T$5:X$5,0))/1000,4)</f>
        <v>0.35499999999999998</v>
      </c>
      <c r="AL734" s="28">
        <f t="shared" si="94"/>
        <v>82.382400000000004</v>
      </c>
      <c r="AM734" s="28">
        <f t="shared" si="95"/>
        <v>81.752399999999994</v>
      </c>
      <c r="AN734" s="28">
        <f t="array" ref="AN734">ROUND(INDEX(공차방식!H$6:L$29,MATCH(AE734,공차방식!B$6:B$29,0),MATCH(VALUE(LEFT(AG734,1)),공차방식!H$5:L$5,0))/1000,4)</f>
        <v>0.63</v>
      </c>
      <c r="AO734" s="28">
        <v>84.015000000000001</v>
      </c>
      <c r="AQ734" s="39">
        <f ca="1">OFFSET(공차방식!R$5,COUNTIF(공차방식!R$6:R$50,"&lt;"&amp;AD734)+1,0)</f>
        <v>90</v>
      </c>
    </row>
    <row r="735" spans="2:43" ht="15" x14ac:dyDescent="0.3">
      <c r="B735" s="76" t="str">
        <f t="shared" si="90"/>
        <v>M58×3</v>
      </c>
      <c r="C735" s="77" t="s">
        <v>216</v>
      </c>
      <c r="D735" s="77" t="s">
        <v>157</v>
      </c>
      <c r="E735" s="74" t="s">
        <v>135</v>
      </c>
      <c r="F735" s="75">
        <v>58</v>
      </c>
      <c r="G735" s="75">
        <v>3</v>
      </c>
      <c r="H735" s="74" t="s">
        <v>134</v>
      </c>
      <c r="I735" s="87" t="s">
        <v>136</v>
      </c>
      <c r="J735" s="75" t="s">
        <v>314</v>
      </c>
      <c r="K735" s="58" t="s">
        <v>491</v>
      </c>
      <c r="L735" s="75">
        <v>58</v>
      </c>
      <c r="M735" s="75">
        <v>3</v>
      </c>
      <c r="N735" s="74">
        <v>60</v>
      </c>
      <c r="O735" s="101">
        <f t="array" ref="O735">IFERROR(INDEX($AD$11:$AO$1485,MATCH($B735&amp;$I735,$Z$11:$Z$1485&amp;$AG$11:$AG$1485,0),MATCH($C735,$AD$9:$AO$9,0)),"-")</f>
        <v>56.881999999999998</v>
      </c>
      <c r="P735" s="75">
        <v>14</v>
      </c>
      <c r="Q735" s="75">
        <v>-14</v>
      </c>
      <c r="R735" s="101">
        <f t="array" aca="1" ref="R735" ca="1">IFERROR(INDEX($AD$11:$AO$1485,MATCH($B735&amp;$I735,$Z$11:$Z$1485&amp;$AG$11:$AG$1485,0),MATCH($D735,$AD$9:$AO$9,0)),"-")</f>
        <v>56.275399999999998</v>
      </c>
      <c r="S735" s="75">
        <v>14</v>
      </c>
      <c r="T735" s="75">
        <v>0</v>
      </c>
      <c r="U735" s="75">
        <v>5</v>
      </c>
      <c r="V735" s="75">
        <v>13</v>
      </c>
      <c r="W735" s="50">
        <f t="shared" si="88"/>
        <v>28</v>
      </c>
      <c r="X735" s="50">
        <f t="shared" si="89"/>
        <v>14</v>
      </c>
      <c r="Z735" s="27" t="str">
        <f t="shared" si="91"/>
        <v>M85×2</v>
      </c>
      <c r="AA735" s="28" t="s">
        <v>135</v>
      </c>
      <c r="AB735" s="28"/>
      <c r="AC735" s="28"/>
      <c r="AD735" s="27">
        <v>85</v>
      </c>
      <c r="AE735" s="27">
        <v>2</v>
      </c>
      <c r="AF735" s="28">
        <v>60</v>
      </c>
      <c r="AG735" s="30" t="s">
        <v>210</v>
      </c>
      <c r="AH735" s="30">
        <f>INDEX(공차방식!$C$6:$D$29,MATCH(AE735,공차방식!$B$6:$B$29,0),MATCH(RIGHT(AG735,1),공차방식!$C$5:$D$5,0))/1000</f>
        <v>0</v>
      </c>
      <c r="AI735" s="28">
        <f t="shared" ca="1" si="92"/>
        <v>84.001000000000005</v>
      </c>
      <c r="AJ735" s="28">
        <f t="shared" si="93"/>
        <v>83.700999999999993</v>
      </c>
      <c r="AK735" s="28">
        <f t="array" aca="1" ref="AK735" ca="1">ROUND(INDEX(공차방식!T$6:X$50,MATCH(AQ735&amp;AE735,공차방식!R$6:R$50&amp;공차방식!S$6:S$50,0),MATCH(VALUE(LEFT(AG735,1)),공차방식!T$5:X$5,0))/1000,4)</f>
        <v>0.3</v>
      </c>
      <c r="AL735" s="28">
        <f t="shared" si="94"/>
        <v>83.309899999999999</v>
      </c>
      <c r="AM735" s="28">
        <f t="shared" si="95"/>
        <v>82.834900000000005</v>
      </c>
      <c r="AN735" s="28">
        <f t="array" ref="AN735">ROUND(INDEX(공차방식!H$6:L$29,MATCH(AE735,공차방식!B$6:B$29,0),MATCH(VALUE(LEFT(AG735,1)),공차방식!H$5:L$5,0))/1000,4)</f>
        <v>0.47499999999999998</v>
      </c>
      <c r="AO735" s="28">
        <v>84.408000000000001</v>
      </c>
      <c r="AQ735" s="39">
        <f ca="1">OFFSET(공차방식!R$5,COUNTIF(공차방식!R$6:R$50,"&lt;"&amp;AD735)+1,0)</f>
        <v>90</v>
      </c>
    </row>
    <row r="736" spans="2:43" ht="15" x14ac:dyDescent="0.3">
      <c r="B736" s="76" t="str">
        <f t="shared" si="90"/>
        <v>M58×2</v>
      </c>
      <c r="C736" s="77" t="s">
        <v>216</v>
      </c>
      <c r="D736" s="77" t="s">
        <v>157</v>
      </c>
      <c r="E736" s="74" t="s">
        <v>135</v>
      </c>
      <c r="F736" s="75">
        <v>58</v>
      </c>
      <c r="G736" s="75">
        <v>2</v>
      </c>
      <c r="H736" s="74" t="s">
        <v>134</v>
      </c>
      <c r="I736" s="87" t="s">
        <v>136</v>
      </c>
      <c r="J736" s="75" t="s">
        <v>314</v>
      </c>
      <c r="K736" s="58" t="s">
        <v>491</v>
      </c>
      <c r="L736" s="75">
        <v>58</v>
      </c>
      <c r="M736" s="75">
        <v>2</v>
      </c>
      <c r="N736" s="74">
        <v>60</v>
      </c>
      <c r="O736" s="101">
        <f t="array" ref="O736">IFERROR(INDEX($AD$11:$AO$1485,MATCH($B736&amp;$I736,$Z$11:$Z$1485&amp;$AG$11:$AG$1485,0),MATCH($C736,$AD$9:$AO$9,0)),"-")</f>
        <v>57.295999999999999</v>
      </c>
      <c r="P736" s="75">
        <v>10</v>
      </c>
      <c r="Q736" s="75">
        <v>-10</v>
      </c>
      <c r="R736" s="101">
        <f t="array" aca="1" ref="R736" ca="1">IFERROR(INDEX($AD$11:$AO$1485,MATCH($B736&amp;$I736,$Z$11:$Z$1485&amp;$AG$11:$AG$1485,0),MATCH($D736,$AD$9:$AO$9,0)),"-")</f>
        <v>56.890999999999998</v>
      </c>
      <c r="S736" s="75">
        <v>10</v>
      </c>
      <c r="T736" s="75">
        <v>0</v>
      </c>
      <c r="U736" s="75">
        <v>5</v>
      </c>
      <c r="V736" s="75">
        <v>14</v>
      </c>
      <c r="W736" s="50">
        <f t="shared" si="88"/>
        <v>20</v>
      </c>
      <c r="X736" s="50">
        <f t="shared" si="89"/>
        <v>10</v>
      </c>
      <c r="Z736" s="27" t="str">
        <f t="shared" si="91"/>
        <v>M90×6</v>
      </c>
      <c r="AA736" s="28" t="s">
        <v>135</v>
      </c>
      <c r="AB736" s="28"/>
      <c r="AC736" s="28"/>
      <c r="AD736" s="27">
        <v>90</v>
      </c>
      <c r="AE736" s="27">
        <v>6</v>
      </c>
      <c r="AF736" s="28">
        <v>60</v>
      </c>
      <c r="AG736" s="30" t="s">
        <v>210</v>
      </c>
      <c r="AH736" s="30">
        <f>INDEX(공차방식!$C$6:$D$29,MATCH(AE736,공차방식!$B$6:$B$29,0),MATCH(RIGHT(AG736,1),공차방식!$C$5:$D$5,0))/1000</f>
        <v>0</v>
      </c>
      <c r="AI736" s="28">
        <f t="shared" ca="1" si="92"/>
        <v>86.5779</v>
      </c>
      <c r="AJ736" s="28">
        <f t="shared" si="93"/>
        <v>86.102900000000005</v>
      </c>
      <c r="AK736" s="28">
        <f t="array" aca="1" ref="AK736" ca="1">ROUND(INDEX(공차방식!T$6:X$50,MATCH(AQ736&amp;AE736,공차방식!R$6:R$50&amp;공차방식!S$6:S$50,0),MATCH(VALUE(LEFT(AG736,1)),공차방식!T$5:X$5,0))/1000,4)</f>
        <v>0.47499999999999998</v>
      </c>
      <c r="AL736" s="28">
        <f t="shared" si="94"/>
        <v>84.504800000000003</v>
      </c>
      <c r="AM736" s="28">
        <f t="shared" si="95"/>
        <v>83.504800000000003</v>
      </c>
      <c r="AN736" s="28">
        <f t="array" ref="AN736">ROUND(INDEX(공차방식!H$6:L$29,MATCH(AE736,공차방식!B$6:B$29,0),MATCH(VALUE(LEFT(AG736,1)),공차방식!H$5:L$5,0))/1000,4)</f>
        <v>1</v>
      </c>
      <c r="AO736" s="28">
        <v>87.787000000000006</v>
      </c>
      <c r="AQ736" s="39">
        <f ca="1">OFFSET(공차방식!R$5,COUNTIF(공차방식!R$6:R$50,"&lt;"&amp;AD736)+1,0)</f>
        <v>90</v>
      </c>
    </row>
    <row r="737" spans="2:43" ht="15" x14ac:dyDescent="0.3">
      <c r="B737" s="76" t="str">
        <f t="shared" si="90"/>
        <v>M58×1.5</v>
      </c>
      <c r="C737" s="77" t="s">
        <v>216</v>
      </c>
      <c r="D737" s="77" t="s">
        <v>157</v>
      </c>
      <c r="E737" s="74" t="s">
        <v>135</v>
      </c>
      <c r="F737" s="75">
        <v>58</v>
      </c>
      <c r="G737" s="75">
        <v>1.5</v>
      </c>
      <c r="H737" s="74" t="s">
        <v>134</v>
      </c>
      <c r="I737" s="87" t="s">
        <v>136</v>
      </c>
      <c r="J737" s="75" t="s">
        <v>314</v>
      </c>
      <c r="K737" s="58" t="s">
        <v>491</v>
      </c>
      <c r="L737" s="75">
        <v>58</v>
      </c>
      <c r="M737" s="75">
        <v>1.5</v>
      </c>
      <c r="N737" s="74">
        <v>60</v>
      </c>
      <c r="O737" s="101">
        <f t="array" ref="O737">IFERROR(INDEX($AD$11:$AO$1485,MATCH($B737&amp;$I737,$Z$11:$Z$1485&amp;$AG$11:$AG$1485,0),MATCH($C737,$AD$9:$AO$9,0)),"-")</f>
        <v>57.500999999999998</v>
      </c>
      <c r="P737" s="75">
        <v>10</v>
      </c>
      <c r="Q737" s="75">
        <v>-10</v>
      </c>
      <c r="R737" s="101">
        <f t="array" aca="1" ref="R737" ca="1">IFERROR(INDEX($AD$11:$AO$1485,MATCH($B737&amp;$I737,$Z$11:$Z$1485&amp;$AG$11:$AG$1485,0),MATCH($D737,$AD$9:$AO$9,0)),"-")</f>
        <v>57.195700000000002</v>
      </c>
      <c r="S737" s="75">
        <v>10</v>
      </c>
      <c r="T737" s="75">
        <v>0</v>
      </c>
      <c r="U737" s="75">
        <v>5</v>
      </c>
      <c r="V737" s="75">
        <v>16</v>
      </c>
      <c r="W737" s="50">
        <f t="shared" si="88"/>
        <v>20</v>
      </c>
      <c r="X737" s="50">
        <f t="shared" si="89"/>
        <v>10</v>
      </c>
      <c r="Z737" s="27" t="str">
        <f t="shared" si="91"/>
        <v>M90×4</v>
      </c>
      <c r="AA737" s="28" t="s">
        <v>135</v>
      </c>
      <c r="AB737" s="28"/>
      <c r="AC737" s="28"/>
      <c r="AD737" s="27">
        <v>90</v>
      </c>
      <c r="AE737" s="27">
        <v>4</v>
      </c>
      <c r="AF737" s="28">
        <v>60</v>
      </c>
      <c r="AG737" s="30" t="s">
        <v>210</v>
      </c>
      <c r="AH737" s="30">
        <f>INDEX(공차방식!$C$6:$D$29,MATCH(AE737,공차방식!$B$6:$B$29,0),MATCH(RIGHT(AG737,1),공차방식!$C$5:$D$5,0))/1000</f>
        <v>0</v>
      </c>
      <c r="AI737" s="28">
        <f t="shared" ca="1" si="92"/>
        <v>87.801900000000003</v>
      </c>
      <c r="AJ737" s="28">
        <f t="shared" si="93"/>
        <v>87.401899999999998</v>
      </c>
      <c r="AK737" s="28">
        <f t="array" aca="1" ref="AK737" ca="1">ROUND(INDEX(공차방식!T$6:X$50,MATCH(AQ737&amp;AE737,공차방식!R$6:R$50&amp;공차방식!S$6:S$50,0),MATCH(VALUE(LEFT(AG737,1)),공차방식!T$5:X$5,0))/1000,4)</f>
        <v>0.4</v>
      </c>
      <c r="AL737" s="28">
        <f t="shared" si="94"/>
        <v>86.419899999999998</v>
      </c>
      <c r="AM737" s="28">
        <f t="shared" si="95"/>
        <v>85.669899999999998</v>
      </c>
      <c r="AN737" s="28">
        <f t="array" ref="AN737">ROUND(INDEX(공차방식!H$6:L$29,MATCH(AE737,공차방식!B$6:B$29,0),MATCH(VALUE(LEFT(AG737,1)),공차방식!H$5:L$5,0))/1000,4)</f>
        <v>0.75</v>
      </c>
      <c r="AO737" s="28">
        <v>88.611000000000004</v>
      </c>
      <c r="AQ737" s="39">
        <f ca="1">OFFSET(공차방식!R$5,COUNTIF(공차방식!R$6:R$50,"&lt;"&amp;AD737)+1,0)</f>
        <v>90</v>
      </c>
    </row>
    <row r="738" spans="2:43" ht="15" x14ac:dyDescent="0.3">
      <c r="B738" s="76" t="str">
        <f t="shared" si="90"/>
        <v>M60×4</v>
      </c>
      <c r="C738" s="77" t="s">
        <v>216</v>
      </c>
      <c r="D738" s="77" t="s">
        <v>157</v>
      </c>
      <c r="E738" s="74" t="s">
        <v>135</v>
      </c>
      <c r="F738" s="75">
        <v>60</v>
      </c>
      <c r="G738" s="75">
        <v>4</v>
      </c>
      <c r="H738" s="74" t="s">
        <v>134</v>
      </c>
      <c r="I738" s="87" t="s">
        <v>136</v>
      </c>
      <c r="J738" s="75" t="s">
        <v>314</v>
      </c>
      <c r="K738" s="58" t="s">
        <v>491</v>
      </c>
      <c r="L738" s="75">
        <v>60</v>
      </c>
      <c r="M738" s="75">
        <v>4</v>
      </c>
      <c r="N738" s="74">
        <v>60</v>
      </c>
      <c r="O738" s="101">
        <f t="array" ref="O738">IFERROR(INDEX($AD$11:$AO$1485,MATCH($B738&amp;$I738,$Z$11:$Z$1485&amp;$AG$11:$AG$1485,0),MATCH($C738,$AD$9:$AO$9,0)),"-")</f>
        <v>58.459000000000003</v>
      </c>
      <c r="P738" s="75">
        <v>14</v>
      </c>
      <c r="Q738" s="75">
        <v>-14</v>
      </c>
      <c r="R738" s="101">
        <f t="array" aca="1" ref="R738" ca="1">IFERROR(INDEX($AD$11:$AO$1485,MATCH($B738&amp;$I738,$Z$11:$Z$1485&amp;$AG$11:$AG$1485,0),MATCH($D738,$AD$9:$AO$9,0)),"-")</f>
        <v>57.651899999999998</v>
      </c>
      <c r="S738" s="75">
        <v>14</v>
      </c>
      <c r="T738" s="75">
        <v>0</v>
      </c>
      <c r="U738" s="75">
        <v>5</v>
      </c>
      <c r="V738" s="75">
        <v>11</v>
      </c>
      <c r="W738" s="50">
        <f t="shared" si="88"/>
        <v>28</v>
      </c>
      <c r="X738" s="50">
        <f t="shared" si="89"/>
        <v>14</v>
      </c>
      <c r="Z738" s="27" t="str">
        <f t="shared" si="91"/>
        <v>M90×3</v>
      </c>
      <c r="AA738" s="28" t="s">
        <v>135</v>
      </c>
      <c r="AB738" s="28"/>
      <c r="AC738" s="28"/>
      <c r="AD738" s="27">
        <v>90</v>
      </c>
      <c r="AE738" s="27">
        <v>3</v>
      </c>
      <c r="AF738" s="28">
        <v>60</v>
      </c>
      <c r="AG738" s="30" t="s">
        <v>210</v>
      </c>
      <c r="AH738" s="30">
        <f>INDEX(공차방식!$C$6:$D$29,MATCH(AE738,공차방식!$B$6:$B$29,0),MATCH(RIGHT(AG738,1),공차방식!$C$5:$D$5,0))/1000</f>
        <v>0</v>
      </c>
      <c r="AI738" s="28">
        <f t="shared" ca="1" si="92"/>
        <v>88.406400000000005</v>
      </c>
      <c r="AJ738" s="28">
        <f t="shared" si="93"/>
        <v>88.051400000000001</v>
      </c>
      <c r="AK738" s="28">
        <f t="array" aca="1" ref="AK738" ca="1">ROUND(INDEX(공차방식!T$6:X$50,MATCH(AQ738&amp;AE738,공차방식!R$6:R$50&amp;공차방식!S$6:S$50,0),MATCH(VALUE(LEFT(AG738,1)),공차방식!T$5:X$5,0))/1000,4)</f>
        <v>0.35499999999999998</v>
      </c>
      <c r="AL738" s="28">
        <f t="shared" si="94"/>
        <v>87.382400000000004</v>
      </c>
      <c r="AM738" s="28">
        <f t="shared" si="95"/>
        <v>86.752399999999994</v>
      </c>
      <c r="AN738" s="28">
        <f t="array" ref="AN738">ROUND(INDEX(공차방식!H$6:L$29,MATCH(AE738,공차방식!B$6:B$29,0),MATCH(VALUE(LEFT(AG738,1)),공차방식!H$5:L$5,0))/1000,4)</f>
        <v>0.63</v>
      </c>
      <c r="AO738" s="28">
        <v>89.015000000000001</v>
      </c>
      <c r="AQ738" s="39">
        <f ca="1">OFFSET(공차방식!R$5,COUNTIF(공차방식!R$6:R$50,"&lt;"&amp;AD738)+1,0)</f>
        <v>90</v>
      </c>
    </row>
    <row r="739" spans="2:43" ht="15" x14ac:dyDescent="0.3">
      <c r="B739" s="76" t="str">
        <f t="shared" si="90"/>
        <v>M60×3</v>
      </c>
      <c r="C739" s="77" t="s">
        <v>216</v>
      </c>
      <c r="D739" s="77" t="s">
        <v>157</v>
      </c>
      <c r="E739" s="74" t="s">
        <v>135</v>
      </c>
      <c r="F739" s="75">
        <v>60</v>
      </c>
      <c r="G739" s="75">
        <v>3</v>
      </c>
      <c r="H739" s="74" t="s">
        <v>134</v>
      </c>
      <c r="I739" s="87" t="s">
        <v>136</v>
      </c>
      <c r="J739" s="75" t="s">
        <v>314</v>
      </c>
      <c r="K739" s="58" t="s">
        <v>491</v>
      </c>
      <c r="L739" s="75">
        <v>60</v>
      </c>
      <c r="M739" s="75">
        <v>3</v>
      </c>
      <c r="N739" s="74">
        <v>60</v>
      </c>
      <c r="O739" s="101">
        <f t="array" ref="O739">IFERROR(INDEX($AD$11:$AO$1485,MATCH($B739&amp;$I739,$Z$11:$Z$1485&amp;$AG$11:$AG$1485,0),MATCH($C739,$AD$9:$AO$9,0)),"-")</f>
        <v>58.881999999999998</v>
      </c>
      <c r="P739" s="75">
        <v>14</v>
      </c>
      <c r="Q739" s="75">
        <v>-14</v>
      </c>
      <c r="R739" s="101">
        <f t="array" aca="1" ref="R739" ca="1">IFERROR(INDEX($AD$11:$AO$1485,MATCH($B739&amp;$I739,$Z$11:$Z$1485&amp;$AG$11:$AG$1485,0),MATCH($D739,$AD$9:$AO$9,0)),"-")</f>
        <v>58.275399999999998</v>
      </c>
      <c r="S739" s="75">
        <v>14</v>
      </c>
      <c r="T739" s="75">
        <v>0</v>
      </c>
      <c r="U739" s="75">
        <v>5</v>
      </c>
      <c r="V739" s="75">
        <v>13</v>
      </c>
      <c r="W739" s="50">
        <f t="shared" si="88"/>
        <v>28</v>
      </c>
      <c r="X739" s="50">
        <f t="shared" si="89"/>
        <v>14</v>
      </c>
      <c r="Z739" s="27" t="str">
        <f t="shared" si="91"/>
        <v>M90×2</v>
      </c>
      <c r="AA739" s="28" t="s">
        <v>135</v>
      </c>
      <c r="AB739" s="28"/>
      <c r="AC739" s="28"/>
      <c r="AD739" s="27">
        <v>90</v>
      </c>
      <c r="AE739" s="27">
        <v>2</v>
      </c>
      <c r="AF739" s="28">
        <v>60</v>
      </c>
      <c r="AG739" s="30" t="s">
        <v>210</v>
      </c>
      <c r="AH739" s="30">
        <f>INDEX(공차방식!$C$6:$D$29,MATCH(AE739,공차방식!$B$6:$B$29,0),MATCH(RIGHT(AG739,1),공차방식!$C$5:$D$5,0))/1000</f>
        <v>0</v>
      </c>
      <c r="AI739" s="28">
        <f t="shared" ca="1" si="92"/>
        <v>89.001000000000005</v>
      </c>
      <c r="AJ739" s="28">
        <f t="shared" si="93"/>
        <v>88.700999999999993</v>
      </c>
      <c r="AK739" s="28">
        <f t="array" aca="1" ref="AK739" ca="1">ROUND(INDEX(공차방식!T$6:X$50,MATCH(AQ739&amp;AE739,공차방식!R$6:R$50&amp;공차방식!S$6:S$50,0),MATCH(VALUE(LEFT(AG739,1)),공차방식!T$5:X$5,0))/1000,4)</f>
        <v>0.3</v>
      </c>
      <c r="AL739" s="28">
        <f t="shared" si="94"/>
        <v>88.309899999999999</v>
      </c>
      <c r="AM739" s="28">
        <f t="shared" si="95"/>
        <v>87.834900000000005</v>
      </c>
      <c r="AN739" s="28">
        <f t="array" ref="AN739">ROUND(INDEX(공차방식!H$6:L$29,MATCH(AE739,공차방식!B$6:B$29,0),MATCH(VALUE(LEFT(AG739,1)),공차방식!H$5:L$5,0))/1000,4)</f>
        <v>0.47499999999999998</v>
      </c>
      <c r="AO739" s="28">
        <v>89.408000000000001</v>
      </c>
      <c r="AQ739" s="39">
        <f ca="1">OFFSET(공차방식!R$5,COUNTIF(공차방식!R$6:R$50,"&lt;"&amp;AD739)+1,0)</f>
        <v>90</v>
      </c>
    </row>
    <row r="740" spans="2:43" ht="15" x14ac:dyDescent="0.3">
      <c r="B740" s="76" t="str">
        <f t="shared" si="90"/>
        <v>M60×2</v>
      </c>
      <c r="C740" s="77" t="s">
        <v>216</v>
      </c>
      <c r="D740" s="77" t="s">
        <v>157</v>
      </c>
      <c r="E740" s="74" t="s">
        <v>135</v>
      </c>
      <c r="F740" s="75">
        <v>60</v>
      </c>
      <c r="G740" s="75">
        <v>2</v>
      </c>
      <c r="H740" s="74" t="s">
        <v>134</v>
      </c>
      <c r="I740" s="87" t="s">
        <v>136</v>
      </c>
      <c r="J740" s="75" t="s">
        <v>314</v>
      </c>
      <c r="K740" s="58" t="s">
        <v>491</v>
      </c>
      <c r="L740" s="75">
        <v>60</v>
      </c>
      <c r="M740" s="75">
        <v>2</v>
      </c>
      <c r="N740" s="74">
        <v>60</v>
      </c>
      <c r="O740" s="101">
        <f t="array" ref="O740">IFERROR(INDEX($AD$11:$AO$1485,MATCH($B740&amp;$I740,$Z$11:$Z$1485&amp;$AG$11:$AG$1485,0),MATCH($C740,$AD$9:$AO$9,0)),"-")</f>
        <v>59.295999999999999</v>
      </c>
      <c r="P740" s="75">
        <v>10</v>
      </c>
      <c r="Q740" s="75">
        <v>-10</v>
      </c>
      <c r="R740" s="101">
        <f t="array" aca="1" ref="R740" ca="1">IFERROR(INDEX($AD$11:$AO$1485,MATCH($B740&amp;$I740,$Z$11:$Z$1485&amp;$AG$11:$AG$1485,0),MATCH($D740,$AD$9:$AO$9,0)),"-")</f>
        <v>58.890999999999998</v>
      </c>
      <c r="S740" s="75">
        <v>10</v>
      </c>
      <c r="T740" s="75">
        <v>0</v>
      </c>
      <c r="U740" s="75">
        <v>5</v>
      </c>
      <c r="V740" s="75">
        <v>14</v>
      </c>
      <c r="W740" s="50">
        <f t="shared" si="88"/>
        <v>20</v>
      </c>
      <c r="X740" s="50">
        <f t="shared" si="89"/>
        <v>10</v>
      </c>
      <c r="Z740" s="27" t="str">
        <f t="shared" si="91"/>
        <v>M95×6</v>
      </c>
      <c r="AA740" s="28" t="s">
        <v>135</v>
      </c>
      <c r="AB740" s="28"/>
      <c r="AC740" s="28"/>
      <c r="AD740" s="27">
        <v>95</v>
      </c>
      <c r="AE740" s="27">
        <v>6</v>
      </c>
      <c r="AF740" s="28">
        <v>60</v>
      </c>
      <c r="AG740" s="30" t="s">
        <v>210</v>
      </c>
      <c r="AH740" s="30">
        <f>INDEX(공차방식!$C$6:$D$29,MATCH(AE740,공차방식!$B$6:$B$29,0),MATCH(RIGHT(AG740,1),공차방식!$C$5:$D$5,0))/1000</f>
        <v>0</v>
      </c>
      <c r="AI740" s="28">
        <f t="shared" ca="1" si="92"/>
        <v>91.602900000000005</v>
      </c>
      <c r="AJ740" s="28">
        <f t="shared" si="93"/>
        <v>91.102900000000005</v>
      </c>
      <c r="AK740" s="28">
        <f t="array" aca="1" ref="AK740" ca="1">ROUND(INDEX(공차방식!T$6:X$50,MATCH(AQ740&amp;AE740,공차방식!R$6:R$50&amp;공차방식!S$6:S$50,0),MATCH(VALUE(LEFT(AG740,1)),공차방식!T$5:X$5,0))/1000,4)</f>
        <v>0.5</v>
      </c>
      <c r="AL740" s="28">
        <f t="shared" si="94"/>
        <v>89.504800000000003</v>
      </c>
      <c r="AM740" s="28">
        <f t="shared" si="95"/>
        <v>88.504800000000003</v>
      </c>
      <c r="AN740" s="28">
        <f t="array" ref="AN740">ROUND(INDEX(공차방식!H$6:L$29,MATCH(AE740,공차방식!B$6:B$29,0),MATCH(VALUE(LEFT(AG740,1)),공차방식!H$5:L$5,0))/1000,4)</f>
        <v>1</v>
      </c>
      <c r="AO740" s="28">
        <v>92.811999999999998</v>
      </c>
      <c r="AQ740" s="39">
        <f ca="1">OFFSET(공차방식!R$5,COUNTIF(공차방식!R$6:R$50,"&lt;"&amp;AD740)+1,0)</f>
        <v>180</v>
      </c>
    </row>
    <row r="741" spans="2:43" ht="15" x14ac:dyDescent="0.3">
      <c r="B741" s="76" t="str">
        <f t="shared" si="90"/>
        <v>M60×1.5</v>
      </c>
      <c r="C741" s="77" t="s">
        <v>216</v>
      </c>
      <c r="D741" s="77" t="s">
        <v>157</v>
      </c>
      <c r="E741" s="74" t="s">
        <v>135</v>
      </c>
      <c r="F741" s="75">
        <v>60</v>
      </c>
      <c r="G741" s="75">
        <v>1.5</v>
      </c>
      <c r="H741" s="74" t="s">
        <v>134</v>
      </c>
      <c r="I741" s="87" t="s">
        <v>136</v>
      </c>
      <c r="J741" s="75" t="s">
        <v>314</v>
      </c>
      <c r="K741" s="58" t="s">
        <v>491</v>
      </c>
      <c r="L741" s="75">
        <v>60</v>
      </c>
      <c r="M741" s="75">
        <v>1.5</v>
      </c>
      <c r="N741" s="74">
        <v>60</v>
      </c>
      <c r="O741" s="101">
        <f t="array" ref="O741">IFERROR(INDEX($AD$11:$AO$1485,MATCH($B741&amp;$I741,$Z$11:$Z$1485&amp;$AG$11:$AG$1485,0),MATCH($C741,$AD$9:$AO$9,0)),"-")</f>
        <v>59.500999999999998</v>
      </c>
      <c r="P741" s="75">
        <v>10</v>
      </c>
      <c r="Q741" s="75">
        <v>-10</v>
      </c>
      <c r="R741" s="101">
        <f t="array" aca="1" ref="R741" ca="1">IFERROR(INDEX($AD$11:$AO$1485,MATCH($B741&amp;$I741,$Z$11:$Z$1485&amp;$AG$11:$AG$1485,0),MATCH($D741,$AD$9:$AO$9,0)),"-")</f>
        <v>59.195700000000002</v>
      </c>
      <c r="S741" s="75">
        <v>10</v>
      </c>
      <c r="T741" s="75">
        <v>0</v>
      </c>
      <c r="U741" s="75">
        <v>5</v>
      </c>
      <c r="V741" s="75">
        <v>16</v>
      </c>
      <c r="W741" s="50">
        <f t="shared" si="88"/>
        <v>20</v>
      </c>
      <c r="X741" s="50">
        <f t="shared" si="89"/>
        <v>10</v>
      </c>
      <c r="Z741" s="27" t="str">
        <f t="shared" si="91"/>
        <v>M95×4</v>
      </c>
      <c r="AA741" s="28" t="s">
        <v>135</v>
      </c>
      <c r="AB741" s="28"/>
      <c r="AC741" s="28"/>
      <c r="AD741" s="27">
        <v>95</v>
      </c>
      <c r="AE741" s="27">
        <v>4</v>
      </c>
      <c r="AF741" s="28">
        <v>60</v>
      </c>
      <c r="AG741" s="30" t="s">
        <v>210</v>
      </c>
      <c r="AH741" s="30">
        <f>INDEX(공차방식!$C$6:$D$29,MATCH(AE741,공차방식!$B$6:$B$29,0),MATCH(RIGHT(AG741,1),공차방식!$C$5:$D$5,0))/1000</f>
        <v>0</v>
      </c>
      <c r="AI741" s="28">
        <f t="shared" ca="1" si="92"/>
        <v>92.826899999999995</v>
      </c>
      <c r="AJ741" s="28">
        <f t="shared" si="93"/>
        <v>92.401899999999998</v>
      </c>
      <c r="AK741" s="28">
        <f t="array" aca="1" ref="AK741" ca="1">ROUND(INDEX(공차방식!T$6:X$50,MATCH(AQ741&amp;AE741,공차방식!R$6:R$50&amp;공차방식!S$6:S$50,0),MATCH(VALUE(LEFT(AG741,1)),공차방식!T$5:X$5,0))/1000,4)</f>
        <v>0.42499999999999999</v>
      </c>
      <c r="AL741" s="28">
        <f t="shared" si="94"/>
        <v>91.419899999999998</v>
      </c>
      <c r="AM741" s="28">
        <f t="shared" si="95"/>
        <v>90.669899999999998</v>
      </c>
      <c r="AN741" s="28">
        <f t="array" ref="AN741">ROUND(INDEX(공차방식!H$6:L$29,MATCH(AE741,공차방식!B$6:B$29,0),MATCH(VALUE(LEFT(AG741,1)),공차방식!H$5:L$5,0))/1000,4)</f>
        <v>0.75</v>
      </c>
      <c r="AO741" s="28">
        <v>93.635999999999996</v>
      </c>
      <c r="AQ741" s="39">
        <f ca="1">OFFSET(공차방식!R$5,COUNTIF(공차방식!R$6:R$50,"&lt;"&amp;AD741)+1,0)</f>
        <v>180</v>
      </c>
    </row>
    <row r="742" spans="2:43" ht="15" x14ac:dyDescent="0.3">
      <c r="B742" s="76" t="str">
        <f t="shared" si="90"/>
        <v>M62×4</v>
      </c>
      <c r="C742" s="77" t="s">
        <v>216</v>
      </c>
      <c r="D742" s="77" t="s">
        <v>157</v>
      </c>
      <c r="E742" s="74" t="s">
        <v>135</v>
      </c>
      <c r="F742" s="75">
        <v>62</v>
      </c>
      <c r="G742" s="75">
        <v>4</v>
      </c>
      <c r="H742" s="74" t="s">
        <v>134</v>
      </c>
      <c r="I742" s="87" t="s">
        <v>136</v>
      </c>
      <c r="J742" s="75" t="s">
        <v>314</v>
      </c>
      <c r="K742" s="58" t="s">
        <v>491</v>
      </c>
      <c r="L742" s="75">
        <v>62</v>
      </c>
      <c r="M742" s="75">
        <v>4</v>
      </c>
      <c r="N742" s="74">
        <v>60</v>
      </c>
      <c r="O742" s="101">
        <f t="array" ref="O742">IFERROR(INDEX($AD$11:$AO$1485,MATCH($B742&amp;$I742,$Z$11:$Z$1485&amp;$AG$11:$AG$1485,0),MATCH($C742,$AD$9:$AO$9,0)),"-")</f>
        <v>60.459000000000003</v>
      </c>
      <c r="P742" s="75">
        <v>14</v>
      </c>
      <c r="Q742" s="75">
        <v>-14</v>
      </c>
      <c r="R742" s="101">
        <f t="array" aca="1" ref="R742" ca="1">IFERROR(INDEX($AD$11:$AO$1485,MATCH($B742&amp;$I742,$Z$11:$Z$1485&amp;$AG$11:$AG$1485,0),MATCH($D742,$AD$9:$AO$9,0)),"-")</f>
        <v>59.651899999999998</v>
      </c>
      <c r="S742" s="75">
        <v>14</v>
      </c>
      <c r="T742" s="75">
        <v>0</v>
      </c>
      <c r="U742" s="75">
        <v>5</v>
      </c>
      <c r="V742" s="75">
        <v>11</v>
      </c>
      <c r="W742" s="50">
        <f t="shared" si="88"/>
        <v>28</v>
      </c>
      <c r="X742" s="50">
        <f t="shared" si="89"/>
        <v>14</v>
      </c>
      <c r="Z742" s="27" t="str">
        <f t="shared" si="91"/>
        <v>M95×3</v>
      </c>
      <c r="AA742" s="28" t="s">
        <v>135</v>
      </c>
      <c r="AB742" s="28"/>
      <c r="AC742" s="28"/>
      <c r="AD742" s="27">
        <v>95</v>
      </c>
      <c r="AE742" s="27">
        <v>3</v>
      </c>
      <c r="AF742" s="28">
        <v>60</v>
      </c>
      <c r="AG742" s="30" t="s">
        <v>210</v>
      </c>
      <c r="AH742" s="30">
        <f>INDEX(공차방식!$C$6:$D$29,MATCH(AE742,공차방식!$B$6:$B$29,0),MATCH(RIGHT(AG742,1),공차방식!$C$5:$D$5,0))/1000</f>
        <v>0</v>
      </c>
      <c r="AI742" s="28">
        <f t="shared" ca="1" si="92"/>
        <v>93.426400000000001</v>
      </c>
      <c r="AJ742" s="28">
        <f t="shared" si="93"/>
        <v>93.051400000000001</v>
      </c>
      <c r="AK742" s="28">
        <f t="array" aca="1" ref="AK742" ca="1">ROUND(INDEX(공차방식!T$6:X$50,MATCH(AQ742&amp;AE742,공차방식!R$6:R$50&amp;공차방식!S$6:S$50,0),MATCH(VALUE(LEFT(AG742,1)),공차방식!T$5:X$5,0))/1000,4)</f>
        <v>0.375</v>
      </c>
      <c r="AL742" s="28">
        <f t="shared" si="94"/>
        <v>92.382400000000004</v>
      </c>
      <c r="AM742" s="28">
        <f t="shared" si="95"/>
        <v>91.752399999999994</v>
      </c>
      <c r="AN742" s="28">
        <f t="array" ref="AN742">ROUND(INDEX(공차방식!H$6:L$29,MATCH(AE742,공차방식!B$6:B$29,0),MATCH(VALUE(LEFT(AG742,1)),공차방식!H$5:L$5,0))/1000,4)</f>
        <v>0.63</v>
      </c>
      <c r="AO742" s="28">
        <v>94.034999999999997</v>
      </c>
      <c r="AQ742" s="39">
        <f ca="1">OFFSET(공차방식!R$5,COUNTIF(공차방식!R$6:R$50,"&lt;"&amp;AD742)+1,0)</f>
        <v>180</v>
      </c>
    </row>
    <row r="743" spans="2:43" ht="15" x14ac:dyDescent="0.3">
      <c r="B743" s="76" t="str">
        <f t="shared" si="90"/>
        <v>M62×3</v>
      </c>
      <c r="C743" s="77" t="s">
        <v>216</v>
      </c>
      <c r="D743" s="77" t="s">
        <v>157</v>
      </c>
      <c r="E743" s="74" t="s">
        <v>135</v>
      </c>
      <c r="F743" s="75">
        <v>62</v>
      </c>
      <c r="G743" s="75">
        <v>3</v>
      </c>
      <c r="H743" s="74" t="s">
        <v>134</v>
      </c>
      <c r="I743" s="87" t="s">
        <v>136</v>
      </c>
      <c r="J743" s="75" t="s">
        <v>314</v>
      </c>
      <c r="K743" s="58" t="s">
        <v>491</v>
      </c>
      <c r="L743" s="75">
        <v>62</v>
      </c>
      <c r="M743" s="75">
        <v>3</v>
      </c>
      <c r="N743" s="74">
        <v>60</v>
      </c>
      <c r="O743" s="101">
        <f t="array" ref="O743">IFERROR(INDEX($AD$11:$AO$1485,MATCH($B743&amp;$I743,$Z$11:$Z$1485&amp;$AG$11:$AG$1485,0),MATCH($C743,$AD$9:$AO$9,0)),"-")</f>
        <v>60.881999999999998</v>
      </c>
      <c r="P743" s="75">
        <v>14</v>
      </c>
      <c r="Q743" s="75">
        <v>-14</v>
      </c>
      <c r="R743" s="101">
        <f t="array" aca="1" ref="R743" ca="1">IFERROR(INDEX($AD$11:$AO$1485,MATCH($B743&amp;$I743,$Z$11:$Z$1485&amp;$AG$11:$AG$1485,0),MATCH($D743,$AD$9:$AO$9,0)),"-")</f>
        <v>60.275399999999998</v>
      </c>
      <c r="S743" s="75">
        <v>14</v>
      </c>
      <c r="T743" s="75">
        <v>0</v>
      </c>
      <c r="U743" s="75">
        <v>5</v>
      </c>
      <c r="V743" s="75">
        <v>13</v>
      </c>
      <c r="W743" s="50">
        <f t="shared" si="88"/>
        <v>28</v>
      </c>
      <c r="X743" s="50">
        <f t="shared" si="89"/>
        <v>14</v>
      </c>
      <c r="Z743" s="27" t="str">
        <f t="shared" si="91"/>
        <v>M95×2</v>
      </c>
      <c r="AA743" s="28" t="s">
        <v>135</v>
      </c>
      <c r="AB743" s="28"/>
      <c r="AC743" s="28"/>
      <c r="AD743" s="27">
        <v>95</v>
      </c>
      <c r="AE743" s="27">
        <v>2</v>
      </c>
      <c r="AF743" s="28">
        <v>60</v>
      </c>
      <c r="AG743" s="30" t="s">
        <v>210</v>
      </c>
      <c r="AH743" s="30">
        <f>INDEX(공차방식!$C$6:$D$29,MATCH(AE743,공차방식!$B$6:$B$29,0),MATCH(RIGHT(AG743,1),공차방식!$C$5:$D$5,0))/1000</f>
        <v>0</v>
      </c>
      <c r="AI743" s="28">
        <f t="shared" ca="1" si="92"/>
        <v>94.016000000000005</v>
      </c>
      <c r="AJ743" s="28">
        <f t="shared" si="93"/>
        <v>93.700999999999993</v>
      </c>
      <c r="AK743" s="28">
        <f t="array" aca="1" ref="AK743" ca="1">ROUND(INDEX(공차방식!T$6:X$50,MATCH(AQ743&amp;AE743,공차방식!R$6:R$50&amp;공차방식!S$6:S$50,0),MATCH(VALUE(LEFT(AG743,1)),공차방식!T$5:X$5,0))/1000,4)</f>
        <v>0.315</v>
      </c>
      <c r="AL743" s="28">
        <f t="shared" si="94"/>
        <v>93.309899999999999</v>
      </c>
      <c r="AM743" s="28">
        <f t="shared" si="95"/>
        <v>92.834900000000005</v>
      </c>
      <c r="AN743" s="28">
        <f t="array" ref="AN743">ROUND(INDEX(공차방식!H$6:L$29,MATCH(AE743,공차방식!B$6:B$29,0),MATCH(VALUE(LEFT(AG743,1)),공차방식!H$5:L$5,0))/1000,4)</f>
        <v>0.47499999999999998</v>
      </c>
      <c r="AO743" s="28">
        <v>94.423000000000002</v>
      </c>
      <c r="AQ743" s="39">
        <f ca="1">OFFSET(공차방식!R$5,COUNTIF(공차방식!R$6:R$50,"&lt;"&amp;AD743)+1,0)</f>
        <v>180</v>
      </c>
    </row>
    <row r="744" spans="2:43" ht="15" x14ac:dyDescent="0.3">
      <c r="B744" s="76" t="str">
        <f t="shared" si="90"/>
        <v>M62×2</v>
      </c>
      <c r="C744" s="77" t="s">
        <v>216</v>
      </c>
      <c r="D744" s="77" t="s">
        <v>157</v>
      </c>
      <c r="E744" s="74" t="s">
        <v>135</v>
      </c>
      <c r="F744" s="75">
        <v>62</v>
      </c>
      <c r="G744" s="75">
        <v>2</v>
      </c>
      <c r="H744" s="74" t="s">
        <v>134</v>
      </c>
      <c r="I744" s="87" t="s">
        <v>136</v>
      </c>
      <c r="J744" s="75" t="s">
        <v>314</v>
      </c>
      <c r="K744" s="58" t="s">
        <v>491</v>
      </c>
      <c r="L744" s="75">
        <v>62</v>
      </c>
      <c r="M744" s="75">
        <v>2</v>
      </c>
      <c r="N744" s="74">
        <v>60</v>
      </c>
      <c r="O744" s="101">
        <f t="array" ref="O744">IFERROR(INDEX($AD$11:$AO$1485,MATCH($B744&amp;$I744,$Z$11:$Z$1485&amp;$AG$11:$AG$1485,0),MATCH($C744,$AD$9:$AO$9,0)),"-")</f>
        <v>61.295999999999999</v>
      </c>
      <c r="P744" s="75">
        <v>10</v>
      </c>
      <c r="Q744" s="75">
        <v>-10</v>
      </c>
      <c r="R744" s="101">
        <f t="array" aca="1" ref="R744" ca="1">IFERROR(INDEX($AD$11:$AO$1485,MATCH($B744&amp;$I744,$Z$11:$Z$1485&amp;$AG$11:$AG$1485,0),MATCH($D744,$AD$9:$AO$9,0)),"-")</f>
        <v>60.890999999999998</v>
      </c>
      <c r="S744" s="75">
        <v>10</v>
      </c>
      <c r="T744" s="75">
        <v>0</v>
      </c>
      <c r="U744" s="75">
        <v>5</v>
      </c>
      <c r="V744" s="75">
        <v>14</v>
      </c>
      <c r="W744" s="50">
        <f t="shared" si="88"/>
        <v>20</v>
      </c>
      <c r="X744" s="50">
        <f t="shared" si="89"/>
        <v>10</v>
      </c>
      <c r="Z744" s="27" t="str">
        <f t="shared" si="91"/>
        <v>M100×6</v>
      </c>
      <c r="AA744" s="28" t="s">
        <v>135</v>
      </c>
      <c r="AB744" s="28"/>
      <c r="AC744" s="28"/>
      <c r="AD744" s="27">
        <v>100</v>
      </c>
      <c r="AE744" s="27">
        <v>6</v>
      </c>
      <c r="AF744" s="28">
        <v>60</v>
      </c>
      <c r="AG744" s="30" t="s">
        <v>210</v>
      </c>
      <c r="AH744" s="30">
        <f>INDEX(공차방식!$C$6:$D$29,MATCH(AE744,공차방식!$B$6:$B$29,0),MATCH(RIGHT(AG744,1),공차방식!$C$5:$D$5,0))/1000</f>
        <v>0</v>
      </c>
      <c r="AI744" s="28">
        <f t="shared" ca="1" si="92"/>
        <v>96.602900000000005</v>
      </c>
      <c r="AJ744" s="28">
        <f t="shared" si="93"/>
        <v>96.102900000000005</v>
      </c>
      <c r="AK744" s="28">
        <f t="array" aca="1" ref="AK744" ca="1">ROUND(INDEX(공차방식!T$6:X$50,MATCH(AQ744&amp;AE744,공차방식!R$6:R$50&amp;공차방식!S$6:S$50,0),MATCH(VALUE(LEFT(AG744,1)),공차방식!T$5:X$5,0))/1000,4)</f>
        <v>0.5</v>
      </c>
      <c r="AL744" s="28">
        <f t="shared" si="94"/>
        <v>94.504800000000003</v>
      </c>
      <c r="AM744" s="28">
        <f t="shared" si="95"/>
        <v>93.504800000000003</v>
      </c>
      <c r="AN744" s="28">
        <f t="array" ref="AN744">ROUND(INDEX(공차방식!H$6:L$29,MATCH(AE744,공차방식!B$6:B$29,0),MATCH(VALUE(LEFT(AG744,1)),공차방식!H$5:L$5,0))/1000,4)</f>
        <v>1</v>
      </c>
      <c r="AO744" s="28">
        <v>97.811999999999998</v>
      </c>
      <c r="AQ744" s="39">
        <f ca="1">OFFSET(공차방식!R$5,COUNTIF(공차방식!R$6:R$50,"&lt;"&amp;AD744)+1,0)</f>
        <v>180</v>
      </c>
    </row>
    <row r="745" spans="2:43" ht="15" x14ac:dyDescent="0.3">
      <c r="B745" s="76" t="str">
        <f t="shared" si="90"/>
        <v>M62×1.5</v>
      </c>
      <c r="C745" s="77" t="s">
        <v>216</v>
      </c>
      <c r="D745" s="77" t="s">
        <v>157</v>
      </c>
      <c r="E745" s="74" t="s">
        <v>135</v>
      </c>
      <c r="F745" s="75">
        <v>62</v>
      </c>
      <c r="G745" s="75">
        <v>1.5</v>
      </c>
      <c r="H745" s="74" t="s">
        <v>134</v>
      </c>
      <c r="I745" s="87" t="s">
        <v>136</v>
      </c>
      <c r="J745" s="75" t="s">
        <v>314</v>
      </c>
      <c r="K745" s="58" t="s">
        <v>491</v>
      </c>
      <c r="L745" s="75">
        <v>62</v>
      </c>
      <c r="M745" s="75">
        <v>1.5</v>
      </c>
      <c r="N745" s="74">
        <v>60</v>
      </c>
      <c r="O745" s="101">
        <f t="array" ref="O745">IFERROR(INDEX($AD$11:$AO$1485,MATCH($B745&amp;$I745,$Z$11:$Z$1485&amp;$AG$11:$AG$1485,0),MATCH($C745,$AD$9:$AO$9,0)),"-")</f>
        <v>61.500999999999998</v>
      </c>
      <c r="P745" s="75">
        <v>10</v>
      </c>
      <c r="Q745" s="75">
        <v>-10</v>
      </c>
      <c r="R745" s="101">
        <f t="array" aca="1" ref="R745" ca="1">IFERROR(INDEX($AD$11:$AO$1485,MATCH($B745&amp;$I745,$Z$11:$Z$1485&amp;$AG$11:$AG$1485,0),MATCH($D745,$AD$9:$AO$9,0)),"-")</f>
        <v>61.195700000000002</v>
      </c>
      <c r="S745" s="75">
        <v>10</v>
      </c>
      <c r="T745" s="75">
        <v>0</v>
      </c>
      <c r="U745" s="75">
        <v>5</v>
      </c>
      <c r="V745" s="75">
        <v>16</v>
      </c>
      <c r="W745" s="50">
        <f t="shared" si="88"/>
        <v>20</v>
      </c>
      <c r="X745" s="50">
        <f t="shared" si="89"/>
        <v>10</v>
      </c>
      <c r="Z745" s="27" t="str">
        <f t="shared" si="91"/>
        <v>M100×4</v>
      </c>
      <c r="AA745" s="28" t="s">
        <v>135</v>
      </c>
      <c r="AB745" s="28"/>
      <c r="AC745" s="28"/>
      <c r="AD745" s="27">
        <v>100</v>
      </c>
      <c r="AE745" s="27">
        <v>4</v>
      </c>
      <c r="AF745" s="28">
        <v>60</v>
      </c>
      <c r="AG745" s="30" t="s">
        <v>210</v>
      </c>
      <c r="AH745" s="30">
        <f>INDEX(공차방식!$C$6:$D$29,MATCH(AE745,공차방식!$B$6:$B$29,0),MATCH(RIGHT(AG745,1),공차방식!$C$5:$D$5,0))/1000</f>
        <v>0</v>
      </c>
      <c r="AI745" s="28">
        <f t="shared" ca="1" si="92"/>
        <v>97.826899999999995</v>
      </c>
      <c r="AJ745" s="28">
        <f t="shared" si="93"/>
        <v>97.401899999999998</v>
      </c>
      <c r="AK745" s="28">
        <f t="array" aca="1" ref="AK745" ca="1">ROUND(INDEX(공차방식!T$6:X$50,MATCH(AQ745&amp;AE745,공차방식!R$6:R$50&amp;공차방식!S$6:S$50,0),MATCH(VALUE(LEFT(AG745,1)),공차방식!T$5:X$5,0))/1000,4)</f>
        <v>0.42499999999999999</v>
      </c>
      <c r="AL745" s="28">
        <f t="shared" si="94"/>
        <v>96.419899999999998</v>
      </c>
      <c r="AM745" s="28">
        <f t="shared" si="95"/>
        <v>95.669899999999998</v>
      </c>
      <c r="AN745" s="28">
        <f t="array" ref="AN745">ROUND(INDEX(공차방식!H$6:L$29,MATCH(AE745,공차방식!B$6:B$29,0),MATCH(VALUE(LEFT(AG745,1)),공차방식!H$5:L$5,0))/1000,4)</f>
        <v>0.75</v>
      </c>
      <c r="AO745" s="28">
        <v>98.635999999999996</v>
      </c>
      <c r="AQ745" s="39">
        <f ca="1">OFFSET(공차방식!R$5,COUNTIF(공차방식!R$6:R$50,"&lt;"&amp;AD745)+1,0)</f>
        <v>180</v>
      </c>
    </row>
    <row r="746" spans="2:43" ht="15" x14ac:dyDescent="0.3">
      <c r="B746" s="76" t="str">
        <f t="shared" si="90"/>
        <v>M64×4</v>
      </c>
      <c r="C746" s="77" t="s">
        <v>216</v>
      </c>
      <c r="D746" s="77" t="s">
        <v>157</v>
      </c>
      <c r="E746" s="74" t="s">
        <v>135</v>
      </c>
      <c r="F746" s="75">
        <v>64</v>
      </c>
      <c r="G746" s="75">
        <v>4</v>
      </c>
      <c r="H746" s="74" t="s">
        <v>134</v>
      </c>
      <c r="I746" s="87" t="s">
        <v>136</v>
      </c>
      <c r="J746" s="75" t="s">
        <v>314</v>
      </c>
      <c r="K746" s="58" t="s">
        <v>491</v>
      </c>
      <c r="L746" s="75">
        <v>64</v>
      </c>
      <c r="M746" s="75">
        <v>4</v>
      </c>
      <c r="N746" s="74">
        <v>60</v>
      </c>
      <c r="O746" s="101">
        <f t="array" ref="O746">IFERROR(INDEX($AD$11:$AO$1485,MATCH($B746&amp;$I746,$Z$11:$Z$1485&amp;$AG$11:$AG$1485,0),MATCH($C746,$AD$9:$AO$9,0)),"-")</f>
        <v>62.459000000000003</v>
      </c>
      <c r="P746" s="75">
        <v>14</v>
      </c>
      <c r="Q746" s="75">
        <v>-14</v>
      </c>
      <c r="R746" s="101">
        <f t="array" aca="1" ref="R746" ca="1">IFERROR(INDEX($AD$11:$AO$1485,MATCH($B746&amp;$I746,$Z$11:$Z$1485&amp;$AG$11:$AG$1485,0),MATCH($D746,$AD$9:$AO$9,0)),"-")</f>
        <v>61.651899999999998</v>
      </c>
      <c r="S746" s="75">
        <v>14</v>
      </c>
      <c r="T746" s="75">
        <v>0</v>
      </c>
      <c r="U746" s="75">
        <v>5</v>
      </c>
      <c r="V746" s="75">
        <v>11</v>
      </c>
      <c r="W746" s="50">
        <f t="shared" si="88"/>
        <v>28</v>
      </c>
      <c r="X746" s="50">
        <f t="shared" si="89"/>
        <v>14</v>
      </c>
      <c r="Z746" s="27" t="str">
        <f t="shared" si="91"/>
        <v>M100×3</v>
      </c>
      <c r="AA746" s="28" t="s">
        <v>135</v>
      </c>
      <c r="AB746" s="28"/>
      <c r="AC746" s="28"/>
      <c r="AD746" s="27">
        <v>100</v>
      </c>
      <c r="AE746" s="27">
        <v>3</v>
      </c>
      <c r="AF746" s="28">
        <v>60</v>
      </c>
      <c r="AG746" s="30" t="s">
        <v>210</v>
      </c>
      <c r="AH746" s="30">
        <f>INDEX(공차방식!$C$6:$D$29,MATCH(AE746,공차방식!$B$6:$B$29,0),MATCH(RIGHT(AG746,1),공차방식!$C$5:$D$5,0))/1000</f>
        <v>0</v>
      </c>
      <c r="AI746" s="28">
        <f t="shared" ca="1" si="92"/>
        <v>98.426400000000001</v>
      </c>
      <c r="AJ746" s="28">
        <f t="shared" si="93"/>
        <v>98.051400000000001</v>
      </c>
      <c r="AK746" s="28">
        <f t="array" aca="1" ref="AK746" ca="1">ROUND(INDEX(공차방식!T$6:X$50,MATCH(AQ746&amp;AE746,공차방식!R$6:R$50&amp;공차방식!S$6:S$50,0),MATCH(VALUE(LEFT(AG746,1)),공차방식!T$5:X$5,0))/1000,4)</f>
        <v>0.375</v>
      </c>
      <c r="AL746" s="28">
        <f t="shared" si="94"/>
        <v>97.382400000000004</v>
      </c>
      <c r="AM746" s="28">
        <f t="shared" si="95"/>
        <v>96.752399999999994</v>
      </c>
      <c r="AN746" s="28">
        <f t="array" ref="AN746">ROUND(INDEX(공차방식!H$6:L$29,MATCH(AE746,공차방식!B$6:B$29,0),MATCH(VALUE(LEFT(AG746,1)),공차방식!H$5:L$5,0))/1000,4)</f>
        <v>0.63</v>
      </c>
      <c r="AO746" s="28">
        <v>99.034999999999997</v>
      </c>
      <c r="AQ746" s="39">
        <f ca="1">OFFSET(공차방식!R$5,COUNTIF(공차방식!R$6:R$50,"&lt;"&amp;AD746)+1,0)</f>
        <v>180</v>
      </c>
    </row>
    <row r="747" spans="2:43" ht="15" x14ac:dyDescent="0.3">
      <c r="B747" s="76" t="str">
        <f t="shared" si="90"/>
        <v>M64×3</v>
      </c>
      <c r="C747" s="77" t="s">
        <v>216</v>
      </c>
      <c r="D747" s="77" t="s">
        <v>157</v>
      </c>
      <c r="E747" s="74" t="s">
        <v>135</v>
      </c>
      <c r="F747" s="75">
        <v>64</v>
      </c>
      <c r="G747" s="75">
        <v>3</v>
      </c>
      <c r="H747" s="74" t="s">
        <v>134</v>
      </c>
      <c r="I747" s="87" t="s">
        <v>136</v>
      </c>
      <c r="J747" s="75" t="s">
        <v>314</v>
      </c>
      <c r="K747" s="58" t="s">
        <v>491</v>
      </c>
      <c r="L747" s="75">
        <v>64</v>
      </c>
      <c r="M747" s="75">
        <v>3</v>
      </c>
      <c r="N747" s="74">
        <v>60</v>
      </c>
      <c r="O747" s="101">
        <f t="array" ref="O747">IFERROR(INDEX($AD$11:$AO$1485,MATCH($B747&amp;$I747,$Z$11:$Z$1485&amp;$AG$11:$AG$1485,0),MATCH($C747,$AD$9:$AO$9,0)),"-")</f>
        <v>62.881999999999998</v>
      </c>
      <c r="P747" s="75">
        <v>14</v>
      </c>
      <c r="Q747" s="75">
        <v>-14</v>
      </c>
      <c r="R747" s="101">
        <f t="array" aca="1" ref="R747" ca="1">IFERROR(INDEX($AD$11:$AO$1485,MATCH($B747&amp;$I747,$Z$11:$Z$1485&amp;$AG$11:$AG$1485,0),MATCH($D747,$AD$9:$AO$9,0)),"-")</f>
        <v>62.275399999999998</v>
      </c>
      <c r="S747" s="75">
        <v>14</v>
      </c>
      <c r="T747" s="75">
        <v>0</v>
      </c>
      <c r="U747" s="75">
        <v>5</v>
      </c>
      <c r="V747" s="75">
        <v>13</v>
      </c>
      <c r="W747" s="50">
        <f t="shared" si="88"/>
        <v>28</v>
      </c>
      <c r="X747" s="50">
        <f t="shared" si="89"/>
        <v>14</v>
      </c>
      <c r="Z747" s="27" t="str">
        <f t="shared" si="91"/>
        <v>M100×2</v>
      </c>
      <c r="AA747" s="28" t="s">
        <v>135</v>
      </c>
      <c r="AB747" s="28"/>
      <c r="AC747" s="28"/>
      <c r="AD747" s="27">
        <v>100</v>
      </c>
      <c r="AE747" s="27">
        <v>2</v>
      </c>
      <c r="AF747" s="28">
        <v>60</v>
      </c>
      <c r="AG747" s="30" t="s">
        <v>210</v>
      </c>
      <c r="AH747" s="30">
        <f>INDEX(공차방식!$C$6:$D$29,MATCH(AE747,공차방식!$B$6:$B$29,0),MATCH(RIGHT(AG747,1),공차방식!$C$5:$D$5,0))/1000</f>
        <v>0</v>
      </c>
      <c r="AI747" s="28">
        <f t="shared" ca="1" si="92"/>
        <v>99.016000000000005</v>
      </c>
      <c r="AJ747" s="28">
        <f t="shared" si="93"/>
        <v>98.700999999999993</v>
      </c>
      <c r="AK747" s="28">
        <f t="array" aca="1" ref="AK747" ca="1">ROUND(INDEX(공차방식!T$6:X$50,MATCH(AQ747&amp;AE747,공차방식!R$6:R$50&amp;공차방식!S$6:S$50,0),MATCH(VALUE(LEFT(AG747,1)),공차방식!T$5:X$5,0))/1000,4)</f>
        <v>0.315</v>
      </c>
      <c r="AL747" s="28">
        <f t="shared" si="94"/>
        <v>98.309899999999999</v>
      </c>
      <c r="AM747" s="28">
        <f t="shared" si="95"/>
        <v>97.834900000000005</v>
      </c>
      <c r="AN747" s="28">
        <f t="array" ref="AN747">ROUND(INDEX(공차방식!H$6:L$29,MATCH(AE747,공차방식!B$6:B$29,0),MATCH(VALUE(LEFT(AG747,1)),공차방식!H$5:L$5,0))/1000,4)</f>
        <v>0.47499999999999998</v>
      </c>
      <c r="AO747" s="28">
        <v>99.423000000000002</v>
      </c>
      <c r="AQ747" s="39">
        <f ca="1">OFFSET(공차방식!R$5,COUNTIF(공차방식!R$6:R$50,"&lt;"&amp;AD747)+1,0)</f>
        <v>180</v>
      </c>
    </row>
    <row r="748" spans="2:43" ht="15" x14ac:dyDescent="0.3">
      <c r="B748" s="76" t="str">
        <f t="shared" si="90"/>
        <v>M64×2</v>
      </c>
      <c r="C748" s="77" t="s">
        <v>216</v>
      </c>
      <c r="D748" s="77" t="s">
        <v>157</v>
      </c>
      <c r="E748" s="74" t="s">
        <v>135</v>
      </c>
      <c r="F748" s="75">
        <v>64</v>
      </c>
      <c r="G748" s="75">
        <v>2</v>
      </c>
      <c r="H748" s="74" t="s">
        <v>134</v>
      </c>
      <c r="I748" s="87" t="s">
        <v>136</v>
      </c>
      <c r="J748" s="75" t="s">
        <v>314</v>
      </c>
      <c r="K748" s="58" t="s">
        <v>491</v>
      </c>
      <c r="L748" s="75">
        <v>64</v>
      </c>
      <c r="M748" s="75">
        <v>2</v>
      </c>
      <c r="N748" s="74">
        <v>60</v>
      </c>
      <c r="O748" s="101">
        <f t="array" ref="O748">IFERROR(INDEX($AD$11:$AO$1485,MATCH($B748&amp;$I748,$Z$11:$Z$1485&amp;$AG$11:$AG$1485,0),MATCH($C748,$AD$9:$AO$9,0)),"-")</f>
        <v>63.295999999999999</v>
      </c>
      <c r="P748" s="75">
        <v>10</v>
      </c>
      <c r="Q748" s="75">
        <v>-10</v>
      </c>
      <c r="R748" s="101">
        <f t="array" aca="1" ref="R748" ca="1">IFERROR(INDEX($AD$11:$AO$1485,MATCH($B748&amp;$I748,$Z$11:$Z$1485&amp;$AG$11:$AG$1485,0),MATCH($D748,$AD$9:$AO$9,0)),"-")</f>
        <v>62.890999999999998</v>
      </c>
      <c r="S748" s="75">
        <v>10</v>
      </c>
      <c r="T748" s="75">
        <v>0</v>
      </c>
      <c r="U748" s="75">
        <v>5</v>
      </c>
      <c r="V748" s="75">
        <v>14</v>
      </c>
      <c r="W748" s="50">
        <f t="shared" si="88"/>
        <v>20</v>
      </c>
      <c r="X748" s="50">
        <f t="shared" si="89"/>
        <v>10</v>
      </c>
      <c r="Z748" s="27" t="str">
        <f t="shared" si="91"/>
        <v>M105×6</v>
      </c>
      <c r="AA748" s="28" t="s">
        <v>135</v>
      </c>
      <c r="AB748" s="28"/>
      <c r="AC748" s="28"/>
      <c r="AD748" s="27">
        <v>105</v>
      </c>
      <c r="AE748" s="27">
        <v>6</v>
      </c>
      <c r="AF748" s="28">
        <v>60</v>
      </c>
      <c r="AG748" s="30" t="s">
        <v>210</v>
      </c>
      <c r="AH748" s="30">
        <f>INDEX(공차방식!$C$6:$D$29,MATCH(AE748,공차방식!$B$6:$B$29,0),MATCH(RIGHT(AG748,1),공차방식!$C$5:$D$5,0))/1000</f>
        <v>0</v>
      </c>
      <c r="AI748" s="28">
        <f t="shared" ca="1" si="92"/>
        <v>101.60290000000001</v>
      </c>
      <c r="AJ748" s="28">
        <f t="shared" si="93"/>
        <v>101.10290000000001</v>
      </c>
      <c r="AK748" s="28">
        <f t="array" aca="1" ref="AK748" ca="1">ROUND(INDEX(공차방식!T$6:X$50,MATCH(AQ748&amp;AE748,공차방식!R$6:R$50&amp;공차방식!S$6:S$50,0),MATCH(VALUE(LEFT(AG748,1)),공차방식!T$5:X$5,0))/1000,4)</f>
        <v>0.5</v>
      </c>
      <c r="AL748" s="28">
        <f t="shared" si="94"/>
        <v>99.504800000000003</v>
      </c>
      <c r="AM748" s="28">
        <f t="shared" si="95"/>
        <v>98.504800000000003</v>
      </c>
      <c r="AN748" s="28">
        <f t="array" ref="AN748">ROUND(INDEX(공차방식!H$6:L$29,MATCH(AE748,공차방식!B$6:B$29,0),MATCH(VALUE(LEFT(AG748,1)),공차방식!H$5:L$5,0))/1000,4)</f>
        <v>1</v>
      </c>
      <c r="AO748" s="28">
        <v>102.812</v>
      </c>
      <c r="AQ748" s="39">
        <f ca="1">OFFSET(공차방식!R$5,COUNTIF(공차방식!R$6:R$50,"&lt;"&amp;AD748)+1,0)</f>
        <v>180</v>
      </c>
    </row>
    <row r="749" spans="2:43" ht="15" x14ac:dyDescent="0.3">
      <c r="B749" s="76" t="str">
        <f t="shared" si="90"/>
        <v>M64×1.5</v>
      </c>
      <c r="C749" s="77" t="s">
        <v>216</v>
      </c>
      <c r="D749" s="77" t="s">
        <v>157</v>
      </c>
      <c r="E749" s="74" t="s">
        <v>135</v>
      </c>
      <c r="F749" s="75">
        <v>64</v>
      </c>
      <c r="G749" s="75">
        <v>1.5</v>
      </c>
      <c r="H749" s="74" t="s">
        <v>134</v>
      </c>
      <c r="I749" s="87" t="s">
        <v>136</v>
      </c>
      <c r="J749" s="75" t="s">
        <v>314</v>
      </c>
      <c r="K749" s="58" t="s">
        <v>491</v>
      </c>
      <c r="L749" s="75">
        <v>64</v>
      </c>
      <c r="M749" s="75">
        <v>1.5</v>
      </c>
      <c r="N749" s="74">
        <v>60</v>
      </c>
      <c r="O749" s="101">
        <f t="array" ref="O749">IFERROR(INDEX($AD$11:$AO$1485,MATCH($B749&amp;$I749,$Z$11:$Z$1485&amp;$AG$11:$AG$1485,0),MATCH($C749,$AD$9:$AO$9,0)),"-")</f>
        <v>63.500999999999998</v>
      </c>
      <c r="P749" s="75">
        <v>10</v>
      </c>
      <c r="Q749" s="75">
        <v>-10</v>
      </c>
      <c r="R749" s="101">
        <f t="array" aca="1" ref="R749" ca="1">IFERROR(INDEX($AD$11:$AO$1485,MATCH($B749&amp;$I749,$Z$11:$Z$1485&amp;$AG$11:$AG$1485,0),MATCH($D749,$AD$9:$AO$9,0)),"-")</f>
        <v>63.195700000000002</v>
      </c>
      <c r="S749" s="75">
        <v>10</v>
      </c>
      <c r="T749" s="75">
        <v>0</v>
      </c>
      <c r="U749" s="75">
        <v>5</v>
      </c>
      <c r="V749" s="75">
        <v>16</v>
      </c>
      <c r="W749" s="50">
        <f t="shared" si="88"/>
        <v>20</v>
      </c>
      <c r="X749" s="50">
        <f t="shared" si="89"/>
        <v>10</v>
      </c>
      <c r="Z749" s="27" t="str">
        <f t="shared" si="91"/>
        <v>M105×4</v>
      </c>
      <c r="AA749" s="28" t="s">
        <v>135</v>
      </c>
      <c r="AB749" s="28"/>
      <c r="AC749" s="28"/>
      <c r="AD749" s="27">
        <v>105</v>
      </c>
      <c r="AE749" s="27">
        <v>4</v>
      </c>
      <c r="AF749" s="28">
        <v>60</v>
      </c>
      <c r="AG749" s="30" t="s">
        <v>210</v>
      </c>
      <c r="AH749" s="30">
        <f>INDEX(공차방식!$C$6:$D$29,MATCH(AE749,공차방식!$B$6:$B$29,0),MATCH(RIGHT(AG749,1),공차방식!$C$5:$D$5,0))/1000</f>
        <v>0</v>
      </c>
      <c r="AI749" s="28">
        <f t="shared" ca="1" si="92"/>
        <v>102.82689999999999</v>
      </c>
      <c r="AJ749" s="28">
        <f t="shared" si="93"/>
        <v>102.4019</v>
      </c>
      <c r="AK749" s="28">
        <f t="array" aca="1" ref="AK749" ca="1">ROUND(INDEX(공차방식!T$6:X$50,MATCH(AQ749&amp;AE749,공차방식!R$6:R$50&amp;공차방식!S$6:S$50,0),MATCH(VALUE(LEFT(AG749,1)),공차방식!T$5:X$5,0))/1000,4)</f>
        <v>0.42499999999999999</v>
      </c>
      <c r="AL749" s="28">
        <f t="shared" si="94"/>
        <v>101.4199</v>
      </c>
      <c r="AM749" s="28">
        <f t="shared" si="95"/>
        <v>100.6699</v>
      </c>
      <c r="AN749" s="28">
        <f t="array" ref="AN749">ROUND(INDEX(공차방식!H$6:L$29,MATCH(AE749,공차방식!B$6:B$29,0),MATCH(VALUE(LEFT(AG749,1)),공차방식!H$5:L$5,0))/1000,4)</f>
        <v>0.75</v>
      </c>
      <c r="AO749" s="28">
        <v>103.636</v>
      </c>
      <c r="AQ749" s="39">
        <f ca="1">OFFSET(공차방식!R$5,COUNTIF(공차방식!R$6:R$50,"&lt;"&amp;AD749)+1,0)</f>
        <v>180</v>
      </c>
    </row>
    <row r="750" spans="2:43" ht="15" x14ac:dyDescent="0.3">
      <c r="B750" s="76" t="str">
        <f t="shared" si="90"/>
        <v>M65×4</v>
      </c>
      <c r="C750" s="77" t="s">
        <v>216</v>
      </c>
      <c r="D750" s="77" t="s">
        <v>157</v>
      </c>
      <c r="E750" s="74" t="s">
        <v>135</v>
      </c>
      <c r="F750" s="75">
        <v>65</v>
      </c>
      <c r="G750" s="75">
        <v>4</v>
      </c>
      <c r="H750" s="74" t="s">
        <v>134</v>
      </c>
      <c r="I750" s="87" t="s">
        <v>136</v>
      </c>
      <c r="J750" s="75" t="s">
        <v>314</v>
      </c>
      <c r="K750" s="58" t="s">
        <v>491</v>
      </c>
      <c r="L750" s="75">
        <v>65</v>
      </c>
      <c r="M750" s="75">
        <v>4</v>
      </c>
      <c r="N750" s="74">
        <v>60</v>
      </c>
      <c r="O750" s="101">
        <f t="array" ref="O750">IFERROR(INDEX($AD$11:$AO$1485,MATCH($B750&amp;$I750,$Z$11:$Z$1485&amp;$AG$11:$AG$1485,0),MATCH($C750,$AD$9:$AO$9,0)),"-")</f>
        <v>63.459000000000003</v>
      </c>
      <c r="P750" s="75">
        <v>14</v>
      </c>
      <c r="Q750" s="75">
        <v>-14</v>
      </c>
      <c r="R750" s="101">
        <f t="array" aca="1" ref="R750" ca="1">IFERROR(INDEX($AD$11:$AO$1485,MATCH($B750&amp;$I750,$Z$11:$Z$1485&amp;$AG$11:$AG$1485,0),MATCH($D750,$AD$9:$AO$9,0)),"-")</f>
        <v>62.651899999999998</v>
      </c>
      <c r="S750" s="75">
        <v>14</v>
      </c>
      <c r="T750" s="75">
        <v>0</v>
      </c>
      <c r="U750" s="75">
        <v>5</v>
      </c>
      <c r="V750" s="75">
        <v>11</v>
      </c>
      <c r="W750" s="50">
        <f t="shared" si="88"/>
        <v>28</v>
      </c>
      <c r="X750" s="50">
        <f t="shared" si="89"/>
        <v>14</v>
      </c>
      <c r="Z750" s="27" t="str">
        <f t="shared" si="91"/>
        <v>M105×3</v>
      </c>
      <c r="AA750" s="28" t="s">
        <v>135</v>
      </c>
      <c r="AB750" s="28"/>
      <c r="AC750" s="28"/>
      <c r="AD750" s="27">
        <v>105</v>
      </c>
      <c r="AE750" s="27">
        <v>3</v>
      </c>
      <c r="AF750" s="28">
        <v>60</v>
      </c>
      <c r="AG750" s="30" t="s">
        <v>210</v>
      </c>
      <c r="AH750" s="30">
        <f>INDEX(공차방식!$C$6:$D$29,MATCH(AE750,공차방식!$B$6:$B$29,0),MATCH(RIGHT(AG750,1),공차방식!$C$5:$D$5,0))/1000</f>
        <v>0</v>
      </c>
      <c r="AI750" s="28">
        <f t="shared" ca="1" si="92"/>
        <v>103.4264</v>
      </c>
      <c r="AJ750" s="28">
        <f t="shared" si="93"/>
        <v>103.0514</v>
      </c>
      <c r="AK750" s="28">
        <f t="array" aca="1" ref="AK750" ca="1">ROUND(INDEX(공차방식!T$6:X$50,MATCH(AQ750&amp;AE750,공차방식!R$6:R$50&amp;공차방식!S$6:S$50,0),MATCH(VALUE(LEFT(AG750,1)),공차방식!T$5:X$5,0))/1000,4)</f>
        <v>0.375</v>
      </c>
      <c r="AL750" s="28">
        <f t="shared" si="94"/>
        <v>102.3824</v>
      </c>
      <c r="AM750" s="28">
        <f t="shared" si="95"/>
        <v>101.75239999999999</v>
      </c>
      <c r="AN750" s="28">
        <f t="array" ref="AN750">ROUND(INDEX(공차방식!H$6:L$29,MATCH(AE750,공차방식!B$6:B$29,0),MATCH(VALUE(LEFT(AG750,1)),공차방식!H$5:L$5,0))/1000,4)</f>
        <v>0.63</v>
      </c>
      <c r="AO750" s="28">
        <v>104.035</v>
      </c>
      <c r="AQ750" s="39">
        <f ca="1">OFFSET(공차방식!R$5,COUNTIF(공차방식!R$6:R$50,"&lt;"&amp;AD750)+1,0)</f>
        <v>180</v>
      </c>
    </row>
    <row r="751" spans="2:43" ht="15" x14ac:dyDescent="0.3">
      <c r="B751" s="76" t="str">
        <f t="shared" si="90"/>
        <v>M65×3</v>
      </c>
      <c r="C751" s="77" t="s">
        <v>216</v>
      </c>
      <c r="D751" s="77" t="s">
        <v>157</v>
      </c>
      <c r="E751" s="74" t="s">
        <v>135</v>
      </c>
      <c r="F751" s="75">
        <v>65</v>
      </c>
      <c r="G751" s="75">
        <v>3</v>
      </c>
      <c r="H751" s="74" t="s">
        <v>134</v>
      </c>
      <c r="I751" s="87" t="s">
        <v>136</v>
      </c>
      <c r="J751" s="75" t="s">
        <v>314</v>
      </c>
      <c r="K751" s="58" t="s">
        <v>491</v>
      </c>
      <c r="L751" s="75">
        <v>65</v>
      </c>
      <c r="M751" s="75">
        <v>3</v>
      </c>
      <c r="N751" s="74">
        <v>60</v>
      </c>
      <c r="O751" s="101">
        <f t="array" ref="O751">IFERROR(INDEX($AD$11:$AO$1485,MATCH($B751&amp;$I751,$Z$11:$Z$1485&amp;$AG$11:$AG$1485,0),MATCH($C751,$AD$9:$AO$9,0)),"-")</f>
        <v>63.881999999999998</v>
      </c>
      <c r="P751" s="75">
        <v>14</v>
      </c>
      <c r="Q751" s="75">
        <v>-14</v>
      </c>
      <c r="R751" s="101">
        <f t="array" aca="1" ref="R751" ca="1">IFERROR(INDEX($AD$11:$AO$1485,MATCH($B751&amp;$I751,$Z$11:$Z$1485&amp;$AG$11:$AG$1485,0),MATCH($D751,$AD$9:$AO$9,0)),"-")</f>
        <v>63.275399999999998</v>
      </c>
      <c r="S751" s="75">
        <v>14</v>
      </c>
      <c r="T751" s="75">
        <v>0</v>
      </c>
      <c r="U751" s="75">
        <v>5</v>
      </c>
      <c r="V751" s="75">
        <v>13</v>
      </c>
      <c r="W751" s="50">
        <f t="shared" si="88"/>
        <v>28</v>
      </c>
      <c r="X751" s="50">
        <f t="shared" si="89"/>
        <v>14</v>
      </c>
      <c r="Z751" s="27" t="str">
        <f t="shared" si="91"/>
        <v>M105×2</v>
      </c>
      <c r="AA751" s="28" t="s">
        <v>135</v>
      </c>
      <c r="AB751" s="28"/>
      <c r="AC751" s="28"/>
      <c r="AD751" s="27">
        <v>105</v>
      </c>
      <c r="AE751" s="27">
        <v>2</v>
      </c>
      <c r="AF751" s="28">
        <v>60</v>
      </c>
      <c r="AG751" s="30" t="s">
        <v>210</v>
      </c>
      <c r="AH751" s="30">
        <f>INDEX(공차방식!$C$6:$D$29,MATCH(AE751,공차방식!$B$6:$B$29,0),MATCH(RIGHT(AG751,1),공차방식!$C$5:$D$5,0))/1000</f>
        <v>0</v>
      </c>
      <c r="AI751" s="28">
        <f t="shared" ca="1" si="92"/>
        <v>104.01600000000001</v>
      </c>
      <c r="AJ751" s="28">
        <f t="shared" si="93"/>
        <v>103.70099999999999</v>
      </c>
      <c r="AK751" s="28">
        <f t="array" aca="1" ref="AK751" ca="1">ROUND(INDEX(공차방식!T$6:X$50,MATCH(AQ751&amp;AE751,공차방식!R$6:R$50&amp;공차방식!S$6:S$50,0),MATCH(VALUE(LEFT(AG751,1)),공차방식!T$5:X$5,0))/1000,4)</f>
        <v>0.315</v>
      </c>
      <c r="AL751" s="28">
        <f t="shared" si="94"/>
        <v>103.3099</v>
      </c>
      <c r="AM751" s="28">
        <f t="shared" si="95"/>
        <v>102.8349</v>
      </c>
      <c r="AN751" s="28">
        <f t="array" ref="AN751">ROUND(INDEX(공차방식!H$6:L$29,MATCH(AE751,공차방식!B$6:B$29,0),MATCH(VALUE(LEFT(AG751,1)),공차방식!H$5:L$5,0))/1000,4)</f>
        <v>0.47499999999999998</v>
      </c>
      <c r="AO751" s="28">
        <v>104.423</v>
      </c>
      <c r="AQ751" s="39">
        <f ca="1">OFFSET(공차방식!R$5,COUNTIF(공차방식!R$6:R$50,"&lt;"&amp;AD751)+1,0)</f>
        <v>180</v>
      </c>
    </row>
    <row r="752" spans="2:43" ht="15" x14ac:dyDescent="0.3">
      <c r="B752" s="76" t="str">
        <f t="shared" si="90"/>
        <v>M65×2</v>
      </c>
      <c r="C752" s="77" t="s">
        <v>216</v>
      </c>
      <c r="D752" s="77" t="s">
        <v>157</v>
      </c>
      <c r="E752" s="74" t="s">
        <v>135</v>
      </c>
      <c r="F752" s="75">
        <v>65</v>
      </c>
      <c r="G752" s="75">
        <v>2</v>
      </c>
      <c r="H752" s="74" t="s">
        <v>134</v>
      </c>
      <c r="I752" s="87" t="s">
        <v>136</v>
      </c>
      <c r="J752" s="75" t="s">
        <v>314</v>
      </c>
      <c r="K752" s="58" t="s">
        <v>491</v>
      </c>
      <c r="L752" s="75">
        <v>65</v>
      </c>
      <c r="M752" s="75">
        <v>2</v>
      </c>
      <c r="N752" s="74">
        <v>60</v>
      </c>
      <c r="O752" s="101">
        <f t="array" ref="O752">IFERROR(INDEX($AD$11:$AO$1485,MATCH($B752&amp;$I752,$Z$11:$Z$1485&amp;$AG$11:$AG$1485,0),MATCH($C752,$AD$9:$AO$9,0)),"-")</f>
        <v>64.296000000000006</v>
      </c>
      <c r="P752" s="75">
        <v>10</v>
      </c>
      <c r="Q752" s="75">
        <v>-10</v>
      </c>
      <c r="R752" s="101">
        <f t="array" aca="1" ref="R752" ca="1">IFERROR(INDEX($AD$11:$AO$1485,MATCH($B752&amp;$I752,$Z$11:$Z$1485&amp;$AG$11:$AG$1485,0),MATCH($D752,$AD$9:$AO$9,0)),"-")</f>
        <v>63.890999999999998</v>
      </c>
      <c r="S752" s="75">
        <v>10</v>
      </c>
      <c r="T752" s="75">
        <v>0</v>
      </c>
      <c r="U752" s="75">
        <v>5</v>
      </c>
      <c r="V752" s="75">
        <v>14</v>
      </c>
      <c r="W752" s="50">
        <f t="shared" si="88"/>
        <v>20</v>
      </c>
      <c r="X752" s="50">
        <f t="shared" si="89"/>
        <v>10</v>
      </c>
      <c r="Z752" s="27" t="str">
        <f t="shared" si="91"/>
        <v>M110×6</v>
      </c>
      <c r="AA752" s="28" t="s">
        <v>135</v>
      </c>
      <c r="AB752" s="28"/>
      <c r="AC752" s="28"/>
      <c r="AD752" s="27">
        <v>110</v>
      </c>
      <c r="AE752" s="27">
        <v>6</v>
      </c>
      <c r="AF752" s="28">
        <v>60</v>
      </c>
      <c r="AG752" s="30" t="s">
        <v>210</v>
      </c>
      <c r="AH752" s="30">
        <f>INDEX(공차방식!$C$6:$D$29,MATCH(AE752,공차방식!$B$6:$B$29,0),MATCH(RIGHT(AG752,1),공차방식!$C$5:$D$5,0))/1000</f>
        <v>0</v>
      </c>
      <c r="AI752" s="28">
        <f t="shared" ca="1" si="92"/>
        <v>106.60290000000001</v>
      </c>
      <c r="AJ752" s="28">
        <f t="shared" si="93"/>
        <v>106.10290000000001</v>
      </c>
      <c r="AK752" s="28">
        <f t="array" aca="1" ref="AK752" ca="1">ROUND(INDEX(공차방식!T$6:X$50,MATCH(AQ752&amp;AE752,공차방식!R$6:R$50&amp;공차방식!S$6:S$50,0),MATCH(VALUE(LEFT(AG752,1)),공차방식!T$5:X$5,0))/1000,4)</f>
        <v>0.5</v>
      </c>
      <c r="AL752" s="28">
        <f t="shared" si="94"/>
        <v>104.5048</v>
      </c>
      <c r="AM752" s="28">
        <f t="shared" si="95"/>
        <v>103.5048</v>
      </c>
      <c r="AN752" s="28">
        <f t="array" ref="AN752">ROUND(INDEX(공차방식!H$6:L$29,MATCH(AE752,공차방식!B$6:B$29,0),MATCH(VALUE(LEFT(AG752,1)),공차방식!H$5:L$5,0))/1000,4)</f>
        <v>1</v>
      </c>
      <c r="AO752" s="28">
        <v>107.812</v>
      </c>
      <c r="AQ752" s="39">
        <f ca="1">OFFSET(공차방식!R$5,COUNTIF(공차방식!R$6:R$50,"&lt;"&amp;AD752)+1,0)</f>
        <v>180</v>
      </c>
    </row>
    <row r="753" spans="2:43" ht="15" x14ac:dyDescent="0.3">
      <c r="B753" s="76" t="str">
        <f t="shared" si="90"/>
        <v>M65×1.5</v>
      </c>
      <c r="C753" s="77" t="s">
        <v>216</v>
      </c>
      <c r="D753" s="77" t="s">
        <v>157</v>
      </c>
      <c r="E753" s="74" t="s">
        <v>135</v>
      </c>
      <c r="F753" s="75">
        <v>65</v>
      </c>
      <c r="G753" s="75">
        <v>1.5</v>
      </c>
      <c r="H753" s="74" t="s">
        <v>134</v>
      </c>
      <c r="I753" s="87" t="s">
        <v>136</v>
      </c>
      <c r="J753" s="75" t="s">
        <v>314</v>
      </c>
      <c r="K753" s="58" t="s">
        <v>491</v>
      </c>
      <c r="L753" s="75">
        <v>65</v>
      </c>
      <c r="M753" s="75">
        <v>1.5</v>
      </c>
      <c r="N753" s="74">
        <v>60</v>
      </c>
      <c r="O753" s="101">
        <f t="array" ref="O753">IFERROR(INDEX($AD$11:$AO$1485,MATCH($B753&amp;$I753,$Z$11:$Z$1485&amp;$AG$11:$AG$1485,0),MATCH($C753,$AD$9:$AO$9,0)),"-")</f>
        <v>64.501000000000005</v>
      </c>
      <c r="P753" s="75">
        <v>10</v>
      </c>
      <c r="Q753" s="75">
        <v>-10</v>
      </c>
      <c r="R753" s="101">
        <f t="array" aca="1" ref="R753" ca="1">IFERROR(INDEX($AD$11:$AO$1485,MATCH($B753&amp;$I753,$Z$11:$Z$1485&amp;$AG$11:$AG$1485,0),MATCH($D753,$AD$9:$AO$9,0)),"-")</f>
        <v>64.195700000000002</v>
      </c>
      <c r="S753" s="75">
        <v>10</v>
      </c>
      <c r="T753" s="75">
        <v>0</v>
      </c>
      <c r="U753" s="75">
        <v>5</v>
      </c>
      <c r="V753" s="75">
        <v>16</v>
      </c>
      <c r="W753" s="50">
        <f t="shared" si="88"/>
        <v>20</v>
      </c>
      <c r="X753" s="50">
        <f t="shared" si="89"/>
        <v>10</v>
      </c>
      <c r="Z753" s="27" t="str">
        <f t="shared" si="91"/>
        <v>M110×4</v>
      </c>
      <c r="AA753" s="28" t="s">
        <v>135</v>
      </c>
      <c r="AB753" s="28"/>
      <c r="AC753" s="28"/>
      <c r="AD753" s="27">
        <v>110</v>
      </c>
      <c r="AE753" s="27">
        <v>4</v>
      </c>
      <c r="AF753" s="28">
        <v>60</v>
      </c>
      <c r="AG753" s="30" t="s">
        <v>210</v>
      </c>
      <c r="AH753" s="30">
        <f>INDEX(공차방식!$C$6:$D$29,MATCH(AE753,공차방식!$B$6:$B$29,0),MATCH(RIGHT(AG753,1),공차방식!$C$5:$D$5,0))/1000</f>
        <v>0</v>
      </c>
      <c r="AI753" s="28">
        <f t="shared" ca="1" si="92"/>
        <v>107.82689999999999</v>
      </c>
      <c r="AJ753" s="28">
        <f t="shared" si="93"/>
        <v>107.4019</v>
      </c>
      <c r="AK753" s="28">
        <f t="array" aca="1" ref="AK753" ca="1">ROUND(INDEX(공차방식!T$6:X$50,MATCH(AQ753&amp;AE753,공차방식!R$6:R$50&amp;공차방식!S$6:S$50,0),MATCH(VALUE(LEFT(AG753,1)),공차방식!T$5:X$5,0))/1000,4)</f>
        <v>0.42499999999999999</v>
      </c>
      <c r="AL753" s="28">
        <f t="shared" si="94"/>
        <v>106.4199</v>
      </c>
      <c r="AM753" s="28">
        <f t="shared" si="95"/>
        <v>105.6699</v>
      </c>
      <c r="AN753" s="28">
        <f t="array" ref="AN753">ROUND(INDEX(공차방식!H$6:L$29,MATCH(AE753,공차방식!B$6:B$29,0),MATCH(VALUE(LEFT(AG753,1)),공차방식!H$5:L$5,0))/1000,4)</f>
        <v>0.75</v>
      </c>
      <c r="AO753" s="28">
        <v>108.636</v>
      </c>
      <c r="AQ753" s="39">
        <f ca="1">OFFSET(공차방식!R$5,COUNTIF(공차방식!R$6:R$50,"&lt;"&amp;AD753)+1,0)</f>
        <v>180</v>
      </c>
    </row>
    <row r="754" spans="2:43" ht="15" x14ac:dyDescent="0.3">
      <c r="B754" s="76" t="str">
        <f t="shared" si="90"/>
        <v>M68×4</v>
      </c>
      <c r="C754" s="77" t="s">
        <v>216</v>
      </c>
      <c r="D754" s="77" t="s">
        <v>157</v>
      </c>
      <c r="E754" s="74" t="s">
        <v>135</v>
      </c>
      <c r="F754" s="75">
        <v>68</v>
      </c>
      <c r="G754" s="75">
        <v>4</v>
      </c>
      <c r="H754" s="74" t="s">
        <v>134</v>
      </c>
      <c r="I754" s="87" t="s">
        <v>136</v>
      </c>
      <c r="J754" s="75" t="s">
        <v>314</v>
      </c>
      <c r="K754" s="58" t="s">
        <v>491</v>
      </c>
      <c r="L754" s="75">
        <v>68</v>
      </c>
      <c r="M754" s="75">
        <v>4</v>
      </c>
      <c r="N754" s="74">
        <v>60</v>
      </c>
      <c r="O754" s="101">
        <f t="array" ref="O754">IFERROR(INDEX($AD$11:$AO$1485,MATCH($B754&amp;$I754,$Z$11:$Z$1485&amp;$AG$11:$AG$1485,0),MATCH($C754,$AD$9:$AO$9,0)),"-")</f>
        <v>66.459000000000003</v>
      </c>
      <c r="P754" s="75">
        <v>14</v>
      </c>
      <c r="Q754" s="75">
        <v>-14</v>
      </c>
      <c r="R754" s="101">
        <f t="array" aca="1" ref="R754" ca="1">IFERROR(INDEX($AD$11:$AO$1485,MATCH($B754&amp;$I754,$Z$11:$Z$1485&amp;$AG$11:$AG$1485,0),MATCH($D754,$AD$9:$AO$9,0)),"-")</f>
        <v>65.651899999999998</v>
      </c>
      <c r="S754" s="75">
        <v>14</v>
      </c>
      <c r="T754" s="75">
        <v>0</v>
      </c>
      <c r="U754" s="75">
        <v>5</v>
      </c>
      <c r="V754" s="75">
        <v>11</v>
      </c>
      <c r="W754" s="50">
        <f t="shared" si="88"/>
        <v>28</v>
      </c>
      <c r="X754" s="50">
        <f t="shared" si="89"/>
        <v>14</v>
      </c>
      <c r="Z754" s="27" t="str">
        <f t="shared" si="91"/>
        <v>M110×3</v>
      </c>
      <c r="AA754" s="28" t="s">
        <v>135</v>
      </c>
      <c r="AB754" s="28"/>
      <c r="AC754" s="28"/>
      <c r="AD754" s="27">
        <v>110</v>
      </c>
      <c r="AE754" s="27">
        <v>3</v>
      </c>
      <c r="AF754" s="28">
        <v>60</v>
      </c>
      <c r="AG754" s="30" t="s">
        <v>210</v>
      </c>
      <c r="AH754" s="30">
        <f>INDEX(공차방식!$C$6:$D$29,MATCH(AE754,공차방식!$B$6:$B$29,0),MATCH(RIGHT(AG754,1),공차방식!$C$5:$D$5,0))/1000</f>
        <v>0</v>
      </c>
      <c r="AI754" s="28">
        <f t="shared" ca="1" si="92"/>
        <v>108.4264</v>
      </c>
      <c r="AJ754" s="28">
        <f t="shared" si="93"/>
        <v>108.0514</v>
      </c>
      <c r="AK754" s="28">
        <f t="array" aca="1" ref="AK754" ca="1">ROUND(INDEX(공차방식!T$6:X$50,MATCH(AQ754&amp;AE754,공차방식!R$6:R$50&amp;공차방식!S$6:S$50,0),MATCH(VALUE(LEFT(AG754,1)),공차방식!T$5:X$5,0))/1000,4)</f>
        <v>0.375</v>
      </c>
      <c r="AL754" s="28">
        <f t="shared" si="94"/>
        <v>107.3824</v>
      </c>
      <c r="AM754" s="28">
        <f t="shared" si="95"/>
        <v>106.75239999999999</v>
      </c>
      <c r="AN754" s="28">
        <f t="array" ref="AN754">ROUND(INDEX(공차방식!H$6:L$29,MATCH(AE754,공차방식!B$6:B$29,0),MATCH(VALUE(LEFT(AG754,1)),공차방식!H$5:L$5,0))/1000,4)</f>
        <v>0.63</v>
      </c>
      <c r="AO754" s="28">
        <v>109.035</v>
      </c>
      <c r="AQ754" s="39">
        <f ca="1">OFFSET(공차방식!R$5,COUNTIF(공차방식!R$6:R$50,"&lt;"&amp;AD754)+1,0)</f>
        <v>180</v>
      </c>
    </row>
    <row r="755" spans="2:43" ht="15" x14ac:dyDescent="0.3">
      <c r="B755" s="76" t="str">
        <f t="shared" si="90"/>
        <v>M68×3</v>
      </c>
      <c r="C755" s="77" t="s">
        <v>216</v>
      </c>
      <c r="D755" s="77" t="s">
        <v>157</v>
      </c>
      <c r="E755" s="74" t="s">
        <v>135</v>
      </c>
      <c r="F755" s="75">
        <v>68</v>
      </c>
      <c r="G755" s="75">
        <v>3</v>
      </c>
      <c r="H755" s="74" t="s">
        <v>134</v>
      </c>
      <c r="I755" s="87" t="s">
        <v>136</v>
      </c>
      <c r="J755" s="75" t="s">
        <v>314</v>
      </c>
      <c r="K755" s="58" t="s">
        <v>491</v>
      </c>
      <c r="L755" s="75">
        <v>68</v>
      </c>
      <c r="M755" s="75">
        <v>3</v>
      </c>
      <c r="N755" s="74">
        <v>60</v>
      </c>
      <c r="O755" s="101">
        <f t="array" ref="O755">IFERROR(INDEX($AD$11:$AO$1485,MATCH($B755&amp;$I755,$Z$11:$Z$1485&amp;$AG$11:$AG$1485,0),MATCH($C755,$AD$9:$AO$9,0)),"-")</f>
        <v>66.882000000000005</v>
      </c>
      <c r="P755" s="75">
        <v>14</v>
      </c>
      <c r="Q755" s="75">
        <v>-14</v>
      </c>
      <c r="R755" s="101">
        <f t="array" aca="1" ref="R755" ca="1">IFERROR(INDEX($AD$11:$AO$1485,MATCH($B755&amp;$I755,$Z$11:$Z$1485&amp;$AG$11:$AG$1485,0),MATCH($D755,$AD$9:$AO$9,0)),"-")</f>
        <v>66.275400000000005</v>
      </c>
      <c r="S755" s="75">
        <v>14</v>
      </c>
      <c r="T755" s="75">
        <v>0</v>
      </c>
      <c r="U755" s="75">
        <v>5</v>
      </c>
      <c r="V755" s="75">
        <v>13</v>
      </c>
      <c r="W755" s="50">
        <f t="shared" si="88"/>
        <v>28</v>
      </c>
      <c r="X755" s="50">
        <f t="shared" si="89"/>
        <v>14</v>
      </c>
      <c r="Z755" s="27" t="str">
        <f t="shared" si="91"/>
        <v>M110×2</v>
      </c>
      <c r="AA755" s="28" t="s">
        <v>135</v>
      </c>
      <c r="AB755" s="28"/>
      <c r="AC755" s="28"/>
      <c r="AD755" s="27">
        <v>110</v>
      </c>
      <c r="AE755" s="27">
        <v>2</v>
      </c>
      <c r="AF755" s="28">
        <v>60</v>
      </c>
      <c r="AG755" s="30" t="s">
        <v>210</v>
      </c>
      <c r="AH755" s="30">
        <f>INDEX(공차방식!$C$6:$D$29,MATCH(AE755,공차방식!$B$6:$B$29,0),MATCH(RIGHT(AG755,1),공차방식!$C$5:$D$5,0))/1000</f>
        <v>0</v>
      </c>
      <c r="AI755" s="28">
        <f t="shared" ca="1" si="92"/>
        <v>109.01600000000001</v>
      </c>
      <c r="AJ755" s="28">
        <f t="shared" si="93"/>
        <v>108.70099999999999</v>
      </c>
      <c r="AK755" s="28">
        <f t="array" aca="1" ref="AK755" ca="1">ROUND(INDEX(공차방식!T$6:X$50,MATCH(AQ755&amp;AE755,공차방식!R$6:R$50&amp;공차방식!S$6:S$50,0),MATCH(VALUE(LEFT(AG755,1)),공차방식!T$5:X$5,0))/1000,4)</f>
        <v>0.315</v>
      </c>
      <c r="AL755" s="28">
        <f t="shared" si="94"/>
        <v>108.3099</v>
      </c>
      <c r="AM755" s="28">
        <f t="shared" si="95"/>
        <v>107.8349</v>
      </c>
      <c r="AN755" s="28">
        <f t="array" ref="AN755">ROUND(INDEX(공차방식!H$6:L$29,MATCH(AE755,공차방식!B$6:B$29,0),MATCH(VALUE(LEFT(AG755,1)),공차방식!H$5:L$5,0))/1000,4)</f>
        <v>0.47499999999999998</v>
      </c>
      <c r="AO755" s="28">
        <v>109.423</v>
      </c>
      <c r="AQ755" s="39">
        <f ca="1">OFFSET(공차방식!R$5,COUNTIF(공차방식!R$6:R$50,"&lt;"&amp;AD755)+1,0)</f>
        <v>180</v>
      </c>
    </row>
    <row r="756" spans="2:43" ht="15" x14ac:dyDescent="0.3">
      <c r="B756" s="76" t="str">
        <f t="shared" si="90"/>
        <v>M68×2</v>
      </c>
      <c r="C756" s="77" t="s">
        <v>216</v>
      </c>
      <c r="D756" s="77" t="s">
        <v>157</v>
      </c>
      <c r="E756" s="74" t="s">
        <v>135</v>
      </c>
      <c r="F756" s="75">
        <v>68</v>
      </c>
      <c r="G756" s="75">
        <v>2</v>
      </c>
      <c r="H756" s="74" t="s">
        <v>134</v>
      </c>
      <c r="I756" s="87" t="s">
        <v>136</v>
      </c>
      <c r="J756" s="75" t="s">
        <v>314</v>
      </c>
      <c r="K756" s="58" t="s">
        <v>491</v>
      </c>
      <c r="L756" s="75">
        <v>68</v>
      </c>
      <c r="M756" s="75">
        <v>2</v>
      </c>
      <c r="N756" s="74">
        <v>60</v>
      </c>
      <c r="O756" s="101">
        <f t="array" ref="O756">IFERROR(INDEX($AD$11:$AO$1485,MATCH($B756&amp;$I756,$Z$11:$Z$1485&amp;$AG$11:$AG$1485,0),MATCH($C756,$AD$9:$AO$9,0)),"-")</f>
        <v>67.296000000000006</v>
      </c>
      <c r="P756" s="75">
        <v>10</v>
      </c>
      <c r="Q756" s="75">
        <v>-10</v>
      </c>
      <c r="R756" s="101">
        <f t="array" aca="1" ref="R756" ca="1">IFERROR(INDEX($AD$11:$AO$1485,MATCH($B756&amp;$I756,$Z$11:$Z$1485&amp;$AG$11:$AG$1485,0),MATCH($D756,$AD$9:$AO$9,0)),"-")</f>
        <v>66.891000000000005</v>
      </c>
      <c r="S756" s="75">
        <v>10</v>
      </c>
      <c r="T756" s="75">
        <v>0</v>
      </c>
      <c r="U756" s="75">
        <v>5</v>
      </c>
      <c r="V756" s="75">
        <v>14</v>
      </c>
      <c r="W756" s="50">
        <f t="shared" si="88"/>
        <v>20</v>
      </c>
      <c r="X756" s="50">
        <f t="shared" si="89"/>
        <v>10</v>
      </c>
      <c r="Z756" s="27" t="str">
        <f t="shared" si="91"/>
        <v>M115×6</v>
      </c>
      <c r="AA756" s="28" t="s">
        <v>135</v>
      </c>
      <c r="AB756" s="28"/>
      <c r="AC756" s="28"/>
      <c r="AD756" s="27">
        <v>115</v>
      </c>
      <c r="AE756" s="27">
        <v>6</v>
      </c>
      <c r="AF756" s="28">
        <v>60</v>
      </c>
      <c r="AG756" s="30" t="s">
        <v>210</v>
      </c>
      <c r="AH756" s="30">
        <f>INDEX(공차방식!$C$6:$D$29,MATCH(AE756,공차방식!$B$6:$B$29,0),MATCH(RIGHT(AG756,1),공차방식!$C$5:$D$5,0))/1000</f>
        <v>0</v>
      </c>
      <c r="AI756" s="28">
        <f t="shared" ca="1" si="92"/>
        <v>111.60290000000001</v>
      </c>
      <c r="AJ756" s="28">
        <f t="shared" si="93"/>
        <v>111.10290000000001</v>
      </c>
      <c r="AK756" s="28">
        <f t="array" aca="1" ref="AK756" ca="1">ROUND(INDEX(공차방식!T$6:X$50,MATCH(AQ756&amp;AE756,공차방식!R$6:R$50&amp;공차방식!S$6:S$50,0),MATCH(VALUE(LEFT(AG756,1)),공차방식!T$5:X$5,0))/1000,4)</f>
        <v>0.5</v>
      </c>
      <c r="AL756" s="28">
        <f t="shared" si="94"/>
        <v>109.5048</v>
      </c>
      <c r="AM756" s="28">
        <f t="shared" si="95"/>
        <v>108.5048</v>
      </c>
      <c r="AN756" s="28">
        <f t="array" ref="AN756">ROUND(INDEX(공차방식!H$6:L$29,MATCH(AE756,공차방식!B$6:B$29,0),MATCH(VALUE(LEFT(AG756,1)),공차방식!H$5:L$5,0))/1000,4)</f>
        <v>1</v>
      </c>
      <c r="AO756" s="28">
        <v>112.812</v>
      </c>
      <c r="AQ756" s="39">
        <f ca="1">OFFSET(공차방식!R$5,COUNTIF(공차방식!R$6:R$50,"&lt;"&amp;AD756)+1,0)</f>
        <v>180</v>
      </c>
    </row>
    <row r="757" spans="2:43" ht="15" x14ac:dyDescent="0.3">
      <c r="B757" s="76" t="str">
        <f t="shared" si="90"/>
        <v>M68×1.5</v>
      </c>
      <c r="C757" s="77" t="s">
        <v>216</v>
      </c>
      <c r="D757" s="77" t="s">
        <v>157</v>
      </c>
      <c r="E757" s="74" t="s">
        <v>135</v>
      </c>
      <c r="F757" s="75">
        <v>68</v>
      </c>
      <c r="G757" s="75">
        <v>1.5</v>
      </c>
      <c r="H757" s="74" t="s">
        <v>134</v>
      </c>
      <c r="I757" s="87" t="s">
        <v>136</v>
      </c>
      <c r="J757" s="75" t="s">
        <v>314</v>
      </c>
      <c r="K757" s="58" t="s">
        <v>491</v>
      </c>
      <c r="L757" s="75">
        <v>68</v>
      </c>
      <c r="M757" s="75">
        <v>1.5</v>
      </c>
      <c r="N757" s="74">
        <v>60</v>
      </c>
      <c r="O757" s="101">
        <f t="array" ref="O757">IFERROR(INDEX($AD$11:$AO$1485,MATCH($B757&amp;$I757,$Z$11:$Z$1485&amp;$AG$11:$AG$1485,0),MATCH($C757,$AD$9:$AO$9,0)),"-")</f>
        <v>67.501000000000005</v>
      </c>
      <c r="P757" s="75">
        <v>10</v>
      </c>
      <c r="Q757" s="75">
        <v>-10</v>
      </c>
      <c r="R757" s="101">
        <f t="array" aca="1" ref="R757" ca="1">IFERROR(INDEX($AD$11:$AO$1485,MATCH($B757&amp;$I757,$Z$11:$Z$1485&amp;$AG$11:$AG$1485,0),MATCH($D757,$AD$9:$AO$9,0)),"-")</f>
        <v>67.195700000000002</v>
      </c>
      <c r="S757" s="75">
        <v>10</v>
      </c>
      <c r="T757" s="75">
        <v>0</v>
      </c>
      <c r="U757" s="75">
        <v>5</v>
      </c>
      <c r="V757" s="75">
        <v>16</v>
      </c>
      <c r="W757" s="50">
        <f t="shared" si="88"/>
        <v>20</v>
      </c>
      <c r="X757" s="50">
        <f t="shared" si="89"/>
        <v>10</v>
      </c>
      <c r="Z757" s="27" t="str">
        <f t="shared" si="91"/>
        <v>M115×4</v>
      </c>
      <c r="AA757" s="28" t="s">
        <v>135</v>
      </c>
      <c r="AB757" s="28"/>
      <c r="AC757" s="28"/>
      <c r="AD757" s="27">
        <v>115</v>
      </c>
      <c r="AE757" s="27">
        <v>4</v>
      </c>
      <c r="AF757" s="28">
        <v>60</v>
      </c>
      <c r="AG757" s="30" t="s">
        <v>210</v>
      </c>
      <c r="AH757" s="30">
        <f>INDEX(공차방식!$C$6:$D$29,MATCH(AE757,공차방식!$B$6:$B$29,0),MATCH(RIGHT(AG757,1),공차방식!$C$5:$D$5,0))/1000</f>
        <v>0</v>
      </c>
      <c r="AI757" s="28">
        <f t="shared" ca="1" si="92"/>
        <v>112.82689999999999</v>
      </c>
      <c r="AJ757" s="28">
        <f t="shared" si="93"/>
        <v>112.4019</v>
      </c>
      <c r="AK757" s="28">
        <f t="array" aca="1" ref="AK757" ca="1">ROUND(INDEX(공차방식!T$6:X$50,MATCH(AQ757&amp;AE757,공차방식!R$6:R$50&amp;공차방식!S$6:S$50,0),MATCH(VALUE(LEFT(AG757,1)),공차방식!T$5:X$5,0))/1000,4)</f>
        <v>0.42499999999999999</v>
      </c>
      <c r="AL757" s="28">
        <f t="shared" si="94"/>
        <v>111.4199</v>
      </c>
      <c r="AM757" s="28">
        <f t="shared" si="95"/>
        <v>110.6699</v>
      </c>
      <c r="AN757" s="28">
        <f t="array" ref="AN757">ROUND(INDEX(공차방식!H$6:L$29,MATCH(AE757,공차방식!B$6:B$29,0),MATCH(VALUE(LEFT(AG757,1)),공차방식!H$5:L$5,0))/1000,4)</f>
        <v>0.75</v>
      </c>
      <c r="AO757" s="28">
        <v>113.636</v>
      </c>
      <c r="AQ757" s="39">
        <f ca="1">OFFSET(공차방식!R$5,COUNTIF(공차방식!R$6:R$50,"&lt;"&amp;AD757)+1,0)</f>
        <v>180</v>
      </c>
    </row>
    <row r="758" spans="2:43" ht="15" x14ac:dyDescent="0.3">
      <c r="B758" s="76" t="str">
        <f t="shared" si="90"/>
        <v>M70×6</v>
      </c>
      <c r="C758" s="77" t="s">
        <v>216</v>
      </c>
      <c r="D758" s="77" t="s">
        <v>157</v>
      </c>
      <c r="E758" s="74" t="s">
        <v>135</v>
      </c>
      <c r="F758" s="75">
        <v>70</v>
      </c>
      <c r="G758" s="75">
        <v>6</v>
      </c>
      <c r="H758" s="74" t="s">
        <v>134</v>
      </c>
      <c r="I758" s="87" t="s">
        <v>136</v>
      </c>
      <c r="J758" s="75" t="s">
        <v>314</v>
      </c>
      <c r="K758" s="58" t="s">
        <v>491</v>
      </c>
      <c r="L758" s="75">
        <v>70</v>
      </c>
      <c r="M758" s="75">
        <v>6</v>
      </c>
      <c r="N758" s="74">
        <v>60</v>
      </c>
      <c r="O758" s="101">
        <f t="array" ref="O758">IFERROR(INDEX($AD$11:$AO$1485,MATCH($B758&amp;$I758,$Z$11:$Z$1485&amp;$AG$11:$AG$1485,0),MATCH($C758,$AD$9:$AO$9,0)),"-")</f>
        <v>67.61</v>
      </c>
      <c r="P758" s="75">
        <v>14</v>
      </c>
      <c r="Q758" s="75">
        <v>-14</v>
      </c>
      <c r="R758" s="101">
        <f t="array" aca="1" ref="R758" ca="1">IFERROR(INDEX($AD$11:$AO$1485,MATCH($B758&amp;$I758,$Z$11:$Z$1485&amp;$AG$11:$AG$1485,0),MATCH($D758,$AD$9:$AO$9,0)),"-")</f>
        <v>66.402900000000002</v>
      </c>
      <c r="S758" s="75">
        <v>14</v>
      </c>
      <c r="T758" s="75">
        <v>0</v>
      </c>
      <c r="U758" s="75">
        <v>6</v>
      </c>
      <c r="V758" s="75">
        <v>10</v>
      </c>
      <c r="W758" s="50">
        <f t="shared" si="88"/>
        <v>28</v>
      </c>
      <c r="X758" s="50">
        <f t="shared" si="89"/>
        <v>14</v>
      </c>
      <c r="Z758" s="27" t="str">
        <f t="shared" si="91"/>
        <v>M115×3</v>
      </c>
      <c r="AA758" s="28" t="s">
        <v>135</v>
      </c>
      <c r="AB758" s="28"/>
      <c r="AC758" s="28"/>
      <c r="AD758" s="27">
        <v>115</v>
      </c>
      <c r="AE758" s="27">
        <v>3</v>
      </c>
      <c r="AF758" s="28">
        <v>60</v>
      </c>
      <c r="AG758" s="30" t="s">
        <v>210</v>
      </c>
      <c r="AH758" s="30">
        <f>INDEX(공차방식!$C$6:$D$29,MATCH(AE758,공차방식!$B$6:$B$29,0),MATCH(RIGHT(AG758,1),공차방식!$C$5:$D$5,0))/1000</f>
        <v>0</v>
      </c>
      <c r="AI758" s="28">
        <f t="shared" ca="1" si="92"/>
        <v>113.4264</v>
      </c>
      <c r="AJ758" s="28">
        <f t="shared" si="93"/>
        <v>113.0514</v>
      </c>
      <c r="AK758" s="28">
        <f t="array" aca="1" ref="AK758" ca="1">ROUND(INDEX(공차방식!T$6:X$50,MATCH(AQ758&amp;AE758,공차방식!R$6:R$50&amp;공차방식!S$6:S$50,0),MATCH(VALUE(LEFT(AG758,1)),공차방식!T$5:X$5,0))/1000,4)</f>
        <v>0.375</v>
      </c>
      <c r="AL758" s="28">
        <f t="shared" si="94"/>
        <v>112.3824</v>
      </c>
      <c r="AM758" s="28">
        <f t="shared" si="95"/>
        <v>111.75239999999999</v>
      </c>
      <c r="AN758" s="28">
        <f t="array" ref="AN758">ROUND(INDEX(공차방식!H$6:L$29,MATCH(AE758,공차방식!B$6:B$29,0),MATCH(VALUE(LEFT(AG758,1)),공차방식!H$5:L$5,0))/1000,4)</f>
        <v>0.63</v>
      </c>
      <c r="AO758" s="28">
        <v>114.035</v>
      </c>
      <c r="AQ758" s="39">
        <f ca="1">OFFSET(공차방식!R$5,COUNTIF(공차방식!R$6:R$50,"&lt;"&amp;AD758)+1,0)</f>
        <v>180</v>
      </c>
    </row>
    <row r="759" spans="2:43" ht="15" x14ac:dyDescent="0.3">
      <c r="B759" s="76" t="str">
        <f t="shared" si="90"/>
        <v>M70×4</v>
      </c>
      <c r="C759" s="77" t="s">
        <v>216</v>
      </c>
      <c r="D759" s="77" t="s">
        <v>157</v>
      </c>
      <c r="E759" s="74" t="s">
        <v>135</v>
      </c>
      <c r="F759" s="75">
        <v>70</v>
      </c>
      <c r="G759" s="75">
        <v>4</v>
      </c>
      <c r="H759" s="74" t="s">
        <v>134</v>
      </c>
      <c r="I759" s="87" t="s">
        <v>136</v>
      </c>
      <c r="J759" s="75" t="s">
        <v>314</v>
      </c>
      <c r="K759" s="58" t="s">
        <v>491</v>
      </c>
      <c r="L759" s="75">
        <v>70</v>
      </c>
      <c r="M759" s="75">
        <v>4</v>
      </c>
      <c r="N759" s="74">
        <v>60</v>
      </c>
      <c r="O759" s="101">
        <f t="array" ref="O759">IFERROR(INDEX($AD$11:$AO$1485,MATCH($B759&amp;$I759,$Z$11:$Z$1485&amp;$AG$11:$AG$1485,0),MATCH($C759,$AD$9:$AO$9,0)),"-")</f>
        <v>68.459000000000003</v>
      </c>
      <c r="P759" s="75">
        <v>14</v>
      </c>
      <c r="Q759" s="75">
        <v>-14</v>
      </c>
      <c r="R759" s="101">
        <f t="array" aca="1" ref="R759" ca="1">IFERROR(INDEX($AD$11:$AO$1485,MATCH($B759&amp;$I759,$Z$11:$Z$1485&amp;$AG$11:$AG$1485,0),MATCH($D759,$AD$9:$AO$9,0)),"-")</f>
        <v>67.651899999999998</v>
      </c>
      <c r="S759" s="75">
        <v>14</v>
      </c>
      <c r="T759" s="75">
        <v>0</v>
      </c>
      <c r="U759" s="75">
        <v>5</v>
      </c>
      <c r="V759" s="75">
        <v>11</v>
      </c>
      <c r="W759" s="50">
        <f t="shared" si="88"/>
        <v>28</v>
      </c>
      <c r="X759" s="50">
        <f t="shared" si="89"/>
        <v>14</v>
      </c>
      <c r="Z759" s="27" t="str">
        <f t="shared" si="91"/>
        <v>M115×2</v>
      </c>
      <c r="AA759" s="28" t="s">
        <v>135</v>
      </c>
      <c r="AB759" s="28"/>
      <c r="AC759" s="28"/>
      <c r="AD759" s="27">
        <v>115</v>
      </c>
      <c r="AE759" s="27">
        <v>2</v>
      </c>
      <c r="AF759" s="28">
        <v>60</v>
      </c>
      <c r="AG759" s="30" t="s">
        <v>210</v>
      </c>
      <c r="AH759" s="30">
        <f>INDEX(공차방식!$C$6:$D$29,MATCH(AE759,공차방식!$B$6:$B$29,0),MATCH(RIGHT(AG759,1),공차방식!$C$5:$D$5,0))/1000</f>
        <v>0</v>
      </c>
      <c r="AI759" s="28">
        <f t="shared" ca="1" si="92"/>
        <v>114.01600000000001</v>
      </c>
      <c r="AJ759" s="28">
        <f t="shared" si="93"/>
        <v>113.70099999999999</v>
      </c>
      <c r="AK759" s="28">
        <f t="array" aca="1" ref="AK759" ca="1">ROUND(INDEX(공차방식!T$6:X$50,MATCH(AQ759&amp;AE759,공차방식!R$6:R$50&amp;공차방식!S$6:S$50,0),MATCH(VALUE(LEFT(AG759,1)),공차방식!T$5:X$5,0))/1000,4)</f>
        <v>0.315</v>
      </c>
      <c r="AL759" s="28">
        <f t="shared" si="94"/>
        <v>113.3099</v>
      </c>
      <c r="AM759" s="28">
        <f t="shared" si="95"/>
        <v>112.8349</v>
      </c>
      <c r="AN759" s="28">
        <f t="array" ref="AN759">ROUND(INDEX(공차방식!H$6:L$29,MATCH(AE759,공차방식!B$6:B$29,0),MATCH(VALUE(LEFT(AG759,1)),공차방식!H$5:L$5,0))/1000,4)</f>
        <v>0.47499999999999998</v>
      </c>
      <c r="AO759" s="28">
        <v>114.423</v>
      </c>
      <c r="AQ759" s="39">
        <f ca="1">OFFSET(공차방식!R$5,COUNTIF(공차방식!R$6:R$50,"&lt;"&amp;AD759)+1,0)</f>
        <v>180</v>
      </c>
    </row>
    <row r="760" spans="2:43" ht="15" x14ac:dyDescent="0.3">
      <c r="B760" s="76" t="str">
        <f t="shared" si="90"/>
        <v>M70×3</v>
      </c>
      <c r="C760" s="77" t="s">
        <v>216</v>
      </c>
      <c r="D760" s="77" t="s">
        <v>157</v>
      </c>
      <c r="E760" s="74" t="s">
        <v>135</v>
      </c>
      <c r="F760" s="75">
        <v>70</v>
      </c>
      <c r="G760" s="75">
        <v>3</v>
      </c>
      <c r="H760" s="74" t="s">
        <v>134</v>
      </c>
      <c r="I760" s="87" t="s">
        <v>136</v>
      </c>
      <c r="J760" s="75" t="s">
        <v>314</v>
      </c>
      <c r="K760" s="58" t="s">
        <v>491</v>
      </c>
      <c r="L760" s="75">
        <v>70</v>
      </c>
      <c r="M760" s="75">
        <v>3</v>
      </c>
      <c r="N760" s="74">
        <v>60</v>
      </c>
      <c r="O760" s="101">
        <f t="array" ref="O760">IFERROR(INDEX($AD$11:$AO$1485,MATCH($B760&amp;$I760,$Z$11:$Z$1485&amp;$AG$11:$AG$1485,0),MATCH($C760,$AD$9:$AO$9,0)),"-")</f>
        <v>68.882000000000005</v>
      </c>
      <c r="P760" s="75">
        <v>14</v>
      </c>
      <c r="Q760" s="75">
        <v>-14</v>
      </c>
      <c r="R760" s="101">
        <f t="array" aca="1" ref="R760" ca="1">IFERROR(INDEX($AD$11:$AO$1485,MATCH($B760&amp;$I760,$Z$11:$Z$1485&amp;$AG$11:$AG$1485,0),MATCH($D760,$AD$9:$AO$9,0)),"-")</f>
        <v>68.275400000000005</v>
      </c>
      <c r="S760" s="75">
        <v>14</v>
      </c>
      <c r="T760" s="75">
        <v>0</v>
      </c>
      <c r="U760" s="75">
        <v>5</v>
      </c>
      <c r="V760" s="75">
        <v>13</v>
      </c>
      <c r="W760" s="50">
        <f t="shared" si="88"/>
        <v>28</v>
      </c>
      <c r="X760" s="50">
        <f t="shared" si="89"/>
        <v>14</v>
      </c>
      <c r="Z760" s="27" t="str">
        <f t="shared" si="91"/>
        <v>M120×6</v>
      </c>
      <c r="AA760" s="28" t="s">
        <v>135</v>
      </c>
      <c r="AB760" s="28"/>
      <c r="AC760" s="28"/>
      <c r="AD760" s="27">
        <v>120</v>
      </c>
      <c r="AE760" s="27">
        <v>6</v>
      </c>
      <c r="AF760" s="28">
        <v>60</v>
      </c>
      <c r="AG760" s="30" t="s">
        <v>210</v>
      </c>
      <c r="AH760" s="30">
        <f>INDEX(공차방식!$C$6:$D$29,MATCH(AE760,공차방식!$B$6:$B$29,0),MATCH(RIGHT(AG760,1),공차방식!$C$5:$D$5,0))/1000</f>
        <v>0</v>
      </c>
      <c r="AI760" s="28">
        <f t="shared" ca="1" si="92"/>
        <v>116.60290000000001</v>
      </c>
      <c r="AJ760" s="28">
        <f t="shared" si="93"/>
        <v>116.10290000000001</v>
      </c>
      <c r="AK760" s="28">
        <f t="array" aca="1" ref="AK760" ca="1">ROUND(INDEX(공차방식!T$6:X$50,MATCH(AQ760&amp;AE760,공차방식!R$6:R$50&amp;공차방식!S$6:S$50,0),MATCH(VALUE(LEFT(AG760,1)),공차방식!T$5:X$5,0))/1000,4)</f>
        <v>0.5</v>
      </c>
      <c r="AL760" s="28">
        <f t="shared" si="94"/>
        <v>114.5048</v>
      </c>
      <c r="AM760" s="28">
        <f t="shared" si="95"/>
        <v>113.5048</v>
      </c>
      <c r="AN760" s="28">
        <f t="array" ref="AN760">ROUND(INDEX(공차방식!H$6:L$29,MATCH(AE760,공차방식!B$6:B$29,0),MATCH(VALUE(LEFT(AG760,1)),공차방식!H$5:L$5,0))/1000,4)</f>
        <v>1</v>
      </c>
      <c r="AO760" s="28">
        <v>117.812</v>
      </c>
      <c r="AQ760" s="39">
        <f ca="1">OFFSET(공차방식!R$5,COUNTIF(공차방식!R$6:R$50,"&lt;"&amp;AD760)+1,0)</f>
        <v>180</v>
      </c>
    </row>
    <row r="761" spans="2:43" ht="15" x14ac:dyDescent="0.3">
      <c r="B761" s="76" t="str">
        <f t="shared" si="90"/>
        <v>M70×2</v>
      </c>
      <c r="C761" s="77" t="s">
        <v>216</v>
      </c>
      <c r="D761" s="77" t="s">
        <v>157</v>
      </c>
      <c r="E761" s="74" t="s">
        <v>135</v>
      </c>
      <c r="F761" s="75">
        <v>70</v>
      </c>
      <c r="G761" s="75">
        <v>2</v>
      </c>
      <c r="H761" s="74" t="s">
        <v>134</v>
      </c>
      <c r="I761" s="87" t="s">
        <v>136</v>
      </c>
      <c r="J761" s="75" t="s">
        <v>314</v>
      </c>
      <c r="K761" s="58" t="s">
        <v>491</v>
      </c>
      <c r="L761" s="75">
        <v>70</v>
      </c>
      <c r="M761" s="75">
        <v>2</v>
      </c>
      <c r="N761" s="74">
        <v>60</v>
      </c>
      <c r="O761" s="101">
        <f t="array" ref="O761">IFERROR(INDEX($AD$11:$AO$1485,MATCH($B761&amp;$I761,$Z$11:$Z$1485&amp;$AG$11:$AG$1485,0),MATCH($C761,$AD$9:$AO$9,0)),"-")</f>
        <v>69.296000000000006</v>
      </c>
      <c r="P761" s="75">
        <v>10</v>
      </c>
      <c r="Q761" s="75">
        <v>-10</v>
      </c>
      <c r="R761" s="101">
        <f t="array" aca="1" ref="R761" ca="1">IFERROR(INDEX($AD$11:$AO$1485,MATCH($B761&amp;$I761,$Z$11:$Z$1485&amp;$AG$11:$AG$1485,0),MATCH($D761,$AD$9:$AO$9,0)),"-")</f>
        <v>68.891000000000005</v>
      </c>
      <c r="S761" s="75">
        <v>10</v>
      </c>
      <c r="T761" s="75">
        <v>0</v>
      </c>
      <c r="U761" s="75">
        <v>5</v>
      </c>
      <c r="V761" s="75">
        <v>14</v>
      </c>
      <c r="W761" s="50">
        <f t="shared" si="88"/>
        <v>20</v>
      </c>
      <c r="X761" s="50">
        <f t="shared" si="89"/>
        <v>10</v>
      </c>
      <c r="Z761" s="27" t="str">
        <f t="shared" si="91"/>
        <v>M120×4</v>
      </c>
      <c r="AA761" s="28" t="s">
        <v>135</v>
      </c>
      <c r="AB761" s="28"/>
      <c r="AC761" s="28"/>
      <c r="AD761" s="27">
        <v>120</v>
      </c>
      <c r="AE761" s="27">
        <v>4</v>
      </c>
      <c r="AF761" s="28">
        <v>60</v>
      </c>
      <c r="AG761" s="30" t="s">
        <v>210</v>
      </c>
      <c r="AH761" s="30">
        <f>INDEX(공차방식!$C$6:$D$29,MATCH(AE761,공차방식!$B$6:$B$29,0),MATCH(RIGHT(AG761,1),공차방식!$C$5:$D$5,0))/1000</f>
        <v>0</v>
      </c>
      <c r="AI761" s="28">
        <f t="shared" ca="1" si="92"/>
        <v>117.82689999999999</v>
      </c>
      <c r="AJ761" s="28">
        <f t="shared" si="93"/>
        <v>117.4019</v>
      </c>
      <c r="AK761" s="28">
        <f t="array" aca="1" ref="AK761" ca="1">ROUND(INDEX(공차방식!T$6:X$50,MATCH(AQ761&amp;AE761,공차방식!R$6:R$50&amp;공차방식!S$6:S$50,0),MATCH(VALUE(LEFT(AG761,1)),공차방식!T$5:X$5,0))/1000,4)</f>
        <v>0.42499999999999999</v>
      </c>
      <c r="AL761" s="28">
        <f t="shared" si="94"/>
        <v>116.4199</v>
      </c>
      <c r="AM761" s="28">
        <f t="shared" si="95"/>
        <v>115.6699</v>
      </c>
      <c r="AN761" s="28">
        <f t="array" ref="AN761">ROUND(INDEX(공차방식!H$6:L$29,MATCH(AE761,공차방식!B$6:B$29,0),MATCH(VALUE(LEFT(AG761,1)),공차방식!H$5:L$5,0))/1000,4)</f>
        <v>0.75</v>
      </c>
      <c r="AO761" s="28">
        <v>118.636</v>
      </c>
      <c r="AQ761" s="39">
        <f ca="1">OFFSET(공차방식!R$5,COUNTIF(공차방식!R$6:R$50,"&lt;"&amp;AD761)+1,0)</f>
        <v>180</v>
      </c>
    </row>
    <row r="762" spans="2:43" ht="15" x14ac:dyDescent="0.3">
      <c r="B762" s="76" t="str">
        <f t="shared" si="90"/>
        <v>M70×1.5</v>
      </c>
      <c r="C762" s="77" t="s">
        <v>216</v>
      </c>
      <c r="D762" s="77" t="s">
        <v>157</v>
      </c>
      <c r="E762" s="74" t="s">
        <v>135</v>
      </c>
      <c r="F762" s="75">
        <v>70</v>
      </c>
      <c r="G762" s="75">
        <v>1.5</v>
      </c>
      <c r="H762" s="74" t="s">
        <v>134</v>
      </c>
      <c r="I762" s="87" t="s">
        <v>136</v>
      </c>
      <c r="J762" s="75" t="s">
        <v>314</v>
      </c>
      <c r="K762" s="58" t="s">
        <v>491</v>
      </c>
      <c r="L762" s="75">
        <v>70</v>
      </c>
      <c r="M762" s="75">
        <v>1.5</v>
      </c>
      <c r="N762" s="74">
        <v>60</v>
      </c>
      <c r="O762" s="101">
        <f t="array" ref="O762">IFERROR(INDEX($AD$11:$AO$1485,MATCH($B762&amp;$I762,$Z$11:$Z$1485&amp;$AG$11:$AG$1485,0),MATCH($C762,$AD$9:$AO$9,0)),"-")</f>
        <v>69.501000000000005</v>
      </c>
      <c r="P762" s="75">
        <v>10</v>
      </c>
      <c r="Q762" s="75">
        <v>-10</v>
      </c>
      <c r="R762" s="101">
        <f t="array" aca="1" ref="R762" ca="1">IFERROR(INDEX($AD$11:$AO$1485,MATCH($B762&amp;$I762,$Z$11:$Z$1485&amp;$AG$11:$AG$1485,0),MATCH($D762,$AD$9:$AO$9,0)),"-")</f>
        <v>69.195700000000002</v>
      </c>
      <c r="S762" s="75">
        <v>10</v>
      </c>
      <c r="T762" s="75">
        <v>0</v>
      </c>
      <c r="U762" s="75">
        <v>5</v>
      </c>
      <c r="V762" s="75">
        <v>16</v>
      </c>
      <c r="W762" s="50">
        <f t="shared" si="88"/>
        <v>20</v>
      </c>
      <c r="X762" s="50">
        <f t="shared" si="89"/>
        <v>10</v>
      </c>
      <c r="Z762" s="27" t="str">
        <f t="shared" si="91"/>
        <v>M120×3</v>
      </c>
      <c r="AA762" s="28" t="s">
        <v>135</v>
      </c>
      <c r="AB762" s="28"/>
      <c r="AC762" s="28"/>
      <c r="AD762" s="27">
        <v>120</v>
      </c>
      <c r="AE762" s="27">
        <v>3</v>
      </c>
      <c r="AF762" s="28">
        <v>60</v>
      </c>
      <c r="AG762" s="30" t="s">
        <v>210</v>
      </c>
      <c r="AH762" s="30">
        <f>INDEX(공차방식!$C$6:$D$29,MATCH(AE762,공차방식!$B$6:$B$29,0),MATCH(RIGHT(AG762,1),공차방식!$C$5:$D$5,0))/1000</f>
        <v>0</v>
      </c>
      <c r="AI762" s="28">
        <f t="shared" ca="1" si="92"/>
        <v>118.4264</v>
      </c>
      <c r="AJ762" s="28">
        <f t="shared" si="93"/>
        <v>118.0514</v>
      </c>
      <c r="AK762" s="28">
        <f t="array" aca="1" ref="AK762" ca="1">ROUND(INDEX(공차방식!T$6:X$50,MATCH(AQ762&amp;AE762,공차방식!R$6:R$50&amp;공차방식!S$6:S$50,0),MATCH(VALUE(LEFT(AG762,1)),공차방식!T$5:X$5,0))/1000,4)</f>
        <v>0.375</v>
      </c>
      <c r="AL762" s="28">
        <f t="shared" si="94"/>
        <v>117.3824</v>
      </c>
      <c r="AM762" s="28">
        <f t="shared" si="95"/>
        <v>116.75239999999999</v>
      </c>
      <c r="AN762" s="28">
        <f t="array" ref="AN762">ROUND(INDEX(공차방식!H$6:L$29,MATCH(AE762,공차방식!B$6:B$29,0),MATCH(VALUE(LEFT(AG762,1)),공차방식!H$5:L$5,0))/1000,4)</f>
        <v>0.63</v>
      </c>
      <c r="AO762" s="28">
        <v>119.035</v>
      </c>
      <c r="AQ762" s="39">
        <f ca="1">OFFSET(공차방식!R$5,COUNTIF(공차방식!R$6:R$50,"&lt;"&amp;AD762)+1,0)</f>
        <v>180</v>
      </c>
    </row>
    <row r="763" spans="2:43" ht="15" x14ac:dyDescent="0.3">
      <c r="B763" s="76" t="str">
        <f t="shared" si="90"/>
        <v>M72×6</v>
      </c>
      <c r="C763" s="77" t="s">
        <v>216</v>
      </c>
      <c r="D763" s="77" t="s">
        <v>157</v>
      </c>
      <c r="E763" s="74" t="s">
        <v>135</v>
      </c>
      <c r="F763" s="75">
        <v>72</v>
      </c>
      <c r="G763" s="75">
        <v>6</v>
      </c>
      <c r="H763" s="74" t="s">
        <v>134</v>
      </c>
      <c r="I763" s="87" t="s">
        <v>136</v>
      </c>
      <c r="J763" s="75" t="s">
        <v>314</v>
      </c>
      <c r="K763" s="58" t="s">
        <v>491</v>
      </c>
      <c r="L763" s="75">
        <v>72</v>
      </c>
      <c r="M763" s="75">
        <v>6</v>
      </c>
      <c r="N763" s="74">
        <v>60</v>
      </c>
      <c r="O763" s="101">
        <f t="array" ref="O763">IFERROR(INDEX($AD$11:$AO$1485,MATCH($B763&amp;$I763,$Z$11:$Z$1485&amp;$AG$11:$AG$1485,0),MATCH($C763,$AD$9:$AO$9,0)),"-")</f>
        <v>69.61</v>
      </c>
      <c r="P763" s="75">
        <v>14</v>
      </c>
      <c r="Q763" s="75">
        <v>-14</v>
      </c>
      <c r="R763" s="101">
        <f t="array" aca="1" ref="R763" ca="1">IFERROR(INDEX($AD$11:$AO$1485,MATCH($B763&amp;$I763,$Z$11:$Z$1485&amp;$AG$11:$AG$1485,0),MATCH($D763,$AD$9:$AO$9,0)),"-")</f>
        <v>68.402900000000002</v>
      </c>
      <c r="S763" s="75">
        <v>14</v>
      </c>
      <c r="T763" s="75">
        <v>0</v>
      </c>
      <c r="U763" s="75">
        <v>6</v>
      </c>
      <c r="V763" s="75">
        <v>10</v>
      </c>
      <c r="W763" s="50">
        <f t="shared" si="88"/>
        <v>28</v>
      </c>
      <c r="X763" s="50">
        <f t="shared" si="89"/>
        <v>14</v>
      </c>
      <c r="Z763" s="27" t="str">
        <f t="shared" si="91"/>
        <v>M120×2</v>
      </c>
      <c r="AA763" s="28" t="s">
        <v>135</v>
      </c>
      <c r="AB763" s="28"/>
      <c r="AC763" s="28"/>
      <c r="AD763" s="27">
        <v>120</v>
      </c>
      <c r="AE763" s="27">
        <v>2</v>
      </c>
      <c r="AF763" s="28">
        <v>60</v>
      </c>
      <c r="AG763" s="30" t="s">
        <v>210</v>
      </c>
      <c r="AH763" s="30">
        <f>INDEX(공차방식!$C$6:$D$29,MATCH(AE763,공차방식!$B$6:$B$29,0),MATCH(RIGHT(AG763,1),공차방식!$C$5:$D$5,0))/1000</f>
        <v>0</v>
      </c>
      <c r="AI763" s="28">
        <f t="shared" ca="1" si="92"/>
        <v>119.01600000000001</v>
      </c>
      <c r="AJ763" s="28">
        <f t="shared" si="93"/>
        <v>118.70099999999999</v>
      </c>
      <c r="AK763" s="28">
        <f t="array" aca="1" ref="AK763" ca="1">ROUND(INDEX(공차방식!T$6:X$50,MATCH(AQ763&amp;AE763,공차방식!R$6:R$50&amp;공차방식!S$6:S$50,0),MATCH(VALUE(LEFT(AG763,1)),공차방식!T$5:X$5,0))/1000,4)</f>
        <v>0.315</v>
      </c>
      <c r="AL763" s="28">
        <f t="shared" si="94"/>
        <v>118.3099</v>
      </c>
      <c r="AM763" s="28">
        <f t="shared" si="95"/>
        <v>117.8349</v>
      </c>
      <c r="AN763" s="28">
        <f t="array" ref="AN763">ROUND(INDEX(공차방식!H$6:L$29,MATCH(AE763,공차방식!B$6:B$29,0),MATCH(VALUE(LEFT(AG763,1)),공차방식!H$5:L$5,0))/1000,4)</f>
        <v>0.47499999999999998</v>
      </c>
      <c r="AO763" s="28">
        <v>119.423</v>
      </c>
      <c r="AQ763" s="39">
        <f ca="1">OFFSET(공차방식!R$5,COUNTIF(공차방식!R$6:R$50,"&lt;"&amp;AD763)+1,0)</f>
        <v>180</v>
      </c>
    </row>
    <row r="764" spans="2:43" ht="15" x14ac:dyDescent="0.3">
      <c r="B764" s="76" t="str">
        <f t="shared" si="90"/>
        <v>M72×4</v>
      </c>
      <c r="C764" s="77" t="s">
        <v>216</v>
      </c>
      <c r="D764" s="77" t="s">
        <v>157</v>
      </c>
      <c r="E764" s="74" t="s">
        <v>135</v>
      </c>
      <c r="F764" s="75">
        <v>72</v>
      </c>
      <c r="G764" s="75">
        <v>4</v>
      </c>
      <c r="H764" s="74" t="s">
        <v>134</v>
      </c>
      <c r="I764" s="87" t="s">
        <v>136</v>
      </c>
      <c r="J764" s="75" t="s">
        <v>314</v>
      </c>
      <c r="K764" s="58" t="s">
        <v>491</v>
      </c>
      <c r="L764" s="75">
        <v>72</v>
      </c>
      <c r="M764" s="75">
        <v>4</v>
      </c>
      <c r="N764" s="74">
        <v>60</v>
      </c>
      <c r="O764" s="101">
        <f t="array" ref="O764">IFERROR(INDEX($AD$11:$AO$1485,MATCH($B764&amp;$I764,$Z$11:$Z$1485&amp;$AG$11:$AG$1485,0),MATCH($C764,$AD$9:$AO$9,0)),"-")</f>
        <v>70.459000000000003</v>
      </c>
      <c r="P764" s="75">
        <v>14</v>
      </c>
      <c r="Q764" s="75">
        <v>-14</v>
      </c>
      <c r="R764" s="101">
        <f t="array" aca="1" ref="R764" ca="1">IFERROR(INDEX($AD$11:$AO$1485,MATCH($B764&amp;$I764,$Z$11:$Z$1485&amp;$AG$11:$AG$1485,0),MATCH($D764,$AD$9:$AO$9,0)),"-")</f>
        <v>69.651899999999998</v>
      </c>
      <c r="S764" s="75">
        <v>14</v>
      </c>
      <c r="T764" s="75">
        <v>0</v>
      </c>
      <c r="U764" s="75">
        <v>5</v>
      </c>
      <c r="V764" s="75">
        <v>11</v>
      </c>
      <c r="W764" s="50">
        <f t="shared" si="88"/>
        <v>28</v>
      </c>
      <c r="X764" s="50">
        <f t="shared" si="89"/>
        <v>14</v>
      </c>
      <c r="Z764" s="27" t="str">
        <f t="shared" si="91"/>
        <v>M125×6</v>
      </c>
      <c r="AA764" s="28" t="s">
        <v>135</v>
      </c>
      <c r="AB764" s="28"/>
      <c r="AC764" s="28"/>
      <c r="AD764" s="27">
        <v>125</v>
      </c>
      <c r="AE764" s="27">
        <v>6</v>
      </c>
      <c r="AF764" s="28">
        <v>60</v>
      </c>
      <c r="AG764" s="30" t="s">
        <v>210</v>
      </c>
      <c r="AH764" s="30">
        <f>INDEX(공차방식!$C$6:$D$29,MATCH(AE764,공차방식!$B$6:$B$29,0),MATCH(RIGHT(AG764,1),공차방식!$C$5:$D$5,0))/1000</f>
        <v>0</v>
      </c>
      <c r="AI764" s="28">
        <f t="shared" ca="1" si="92"/>
        <v>121.60290000000001</v>
      </c>
      <c r="AJ764" s="28">
        <f t="shared" si="93"/>
        <v>121.10290000000001</v>
      </c>
      <c r="AK764" s="28">
        <f t="array" aca="1" ref="AK764" ca="1">ROUND(INDEX(공차방식!T$6:X$50,MATCH(AQ764&amp;AE764,공차방식!R$6:R$50&amp;공차방식!S$6:S$50,0),MATCH(VALUE(LEFT(AG764,1)),공차방식!T$5:X$5,0))/1000,4)</f>
        <v>0.5</v>
      </c>
      <c r="AL764" s="28">
        <f t="shared" si="94"/>
        <v>119.5048</v>
      </c>
      <c r="AM764" s="28">
        <f t="shared" si="95"/>
        <v>118.5048</v>
      </c>
      <c r="AN764" s="28">
        <f t="array" ref="AN764">ROUND(INDEX(공차방식!H$6:L$29,MATCH(AE764,공차방식!B$6:B$29,0),MATCH(VALUE(LEFT(AG764,1)),공차방식!H$5:L$5,0))/1000,4)</f>
        <v>1</v>
      </c>
      <c r="AO764" s="28">
        <v>122.812</v>
      </c>
      <c r="AQ764" s="39">
        <f ca="1">OFFSET(공차방식!R$5,COUNTIF(공차방식!R$6:R$50,"&lt;"&amp;AD764)+1,0)</f>
        <v>180</v>
      </c>
    </row>
    <row r="765" spans="2:43" ht="15" x14ac:dyDescent="0.3">
      <c r="B765" s="76" t="str">
        <f t="shared" si="90"/>
        <v>M72×3</v>
      </c>
      <c r="C765" s="77" t="s">
        <v>216</v>
      </c>
      <c r="D765" s="77" t="s">
        <v>157</v>
      </c>
      <c r="E765" s="74" t="s">
        <v>135</v>
      </c>
      <c r="F765" s="75">
        <v>72</v>
      </c>
      <c r="G765" s="75">
        <v>3</v>
      </c>
      <c r="H765" s="74" t="s">
        <v>134</v>
      </c>
      <c r="I765" s="87" t="s">
        <v>136</v>
      </c>
      <c r="J765" s="75" t="s">
        <v>314</v>
      </c>
      <c r="K765" s="58" t="s">
        <v>491</v>
      </c>
      <c r="L765" s="75">
        <v>72</v>
      </c>
      <c r="M765" s="75">
        <v>3</v>
      </c>
      <c r="N765" s="74">
        <v>60</v>
      </c>
      <c r="O765" s="101">
        <f t="array" ref="O765">IFERROR(INDEX($AD$11:$AO$1485,MATCH($B765&amp;$I765,$Z$11:$Z$1485&amp;$AG$11:$AG$1485,0),MATCH($C765,$AD$9:$AO$9,0)),"-")</f>
        <v>70.882000000000005</v>
      </c>
      <c r="P765" s="75">
        <v>14</v>
      </c>
      <c r="Q765" s="75">
        <v>-14</v>
      </c>
      <c r="R765" s="101">
        <f t="array" aca="1" ref="R765" ca="1">IFERROR(INDEX($AD$11:$AO$1485,MATCH($B765&amp;$I765,$Z$11:$Z$1485&amp;$AG$11:$AG$1485,0),MATCH($D765,$AD$9:$AO$9,0)),"-")</f>
        <v>70.275400000000005</v>
      </c>
      <c r="S765" s="75">
        <v>14</v>
      </c>
      <c r="T765" s="75">
        <v>0</v>
      </c>
      <c r="U765" s="75">
        <v>5</v>
      </c>
      <c r="V765" s="75">
        <v>13</v>
      </c>
      <c r="W765" s="50">
        <f t="shared" si="88"/>
        <v>28</v>
      </c>
      <c r="X765" s="50">
        <f t="shared" si="89"/>
        <v>14</v>
      </c>
      <c r="Z765" s="27" t="str">
        <f t="shared" si="91"/>
        <v>M125×4</v>
      </c>
      <c r="AA765" s="28" t="s">
        <v>135</v>
      </c>
      <c r="AB765" s="28"/>
      <c r="AC765" s="28"/>
      <c r="AD765" s="27">
        <v>125</v>
      </c>
      <c r="AE765" s="27">
        <v>4</v>
      </c>
      <c r="AF765" s="28">
        <v>60</v>
      </c>
      <c r="AG765" s="30" t="s">
        <v>210</v>
      </c>
      <c r="AH765" s="30">
        <f>INDEX(공차방식!$C$6:$D$29,MATCH(AE765,공차방식!$B$6:$B$29,0),MATCH(RIGHT(AG765,1),공차방식!$C$5:$D$5,0))/1000</f>
        <v>0</v>
      </c>
      <c r="AI765" s="28">
        <f t="shared" ca="1" si="92"/>
        <v>122.82689999999999</v>
      </c>
      <c r="AJ765" s="28">
        <f t="shared" si="93"/>
        <v>122.4019</v>
      </c>
      <c r="AK765" s="28">
        <f t="array" aca="1" ref="AK765" ca="1">ROUND(INDEX(공차방식!T$6:X$50,MATCH(AQ765&amp;AE765,공차방식!R$6:R$50&amp;공차방식!S$6:S$50,0),MATCH(VALUE(LEFT(AG765,1)),공차방식!T$5:X$5,0))/1000,4)</f>
        <v>0.42499999999999999</v>
      </c>
      <c r="AL765" s="28">
        <f t="shared" si="94"/>
        <v>121.4199</v>
      </c>
      <c r="AM765" s="28">
        <f t="shared" si="95"/>
        <v>120.6699</v>
      </c>
      <c r="AN765" s="28">
        <f t="array" ref="AN765">ROUND(INDEX(공차방식!H$6:L$29,MATCH(AE765,공차방식!B$6:B$29,0),MATCH(VALUE(LEFT(AG765,1)),공차방식!H$5:L$5,0))/1000,4)</f>
        <v>0.75</v>
      </c>
      <c r="AO765" s="28">
        <v>123.636</v>
      </c>
      <c r="AQ765" s="39">
        <f ca="1">OFFSET(공차방식!R$5,COUNTIF(공차방식!R$6:R$50,"&lt;"&amp;AD765)+1,0)</f>
        <v>180</v>
      </c>
    </row>
    <row r="766" spans="2:43" ht="15" x14ac:dyDescent="0.3">
      <c r="B766" s="76" t="str">
        <f t="shared" si="90"/>
        <v>M72×2</v>
      </c>
      <c r="C766" s="77" t="s">
        <v>216</v>
      </c>
      <c r="D766" s="77" t="s">
        <v>157</v>
      </c>
      <c r="E766" s="74" t="s">
        <v>135</v>
      </c>
      <c r="F766" s="75">
        <v>72</v>
      </c>
      <c r="G766" s="75">
        <v>2</v>
      </c>
      <c r="H766" s="74" t="s">
        <v>134</v>
      </c>
      <c r="I766" s="87" t="s">
        <v>136</v>
      </c>
      <c r="J766" s="75" t="s">
        <v>314</v>
      </c>
      <c r="K766" s="58" t="s">
        <v>491</v>
      </c>
      <c r="L766" s="75">
        <v>72</v>
      </c>
      <c r="M766" s="75">
        <v>2</v>
      </c>
      <c r="N766" s="74">
        <v>60</v>
      </c>
      <c r="O766" s="101">
        <f t="array" ref="O766">IFERROR(INDEX($AD$11:$AO$1485,MATCH($B766&amp;$I766,$Z$11:$Z$1485&amp;$AG$11:$AG$1485,0),MATCH($C766,$AD$9:$AO$9,0)),"-")</f>
        <v>71.296000000000006</v>
      </c>
      <c r="P766" s="75">
        <v>10</v>
      </c>
      <c r="Q766" s="75">
        <v>-10</v>
      </c>
      <c r="R766" s="101">
        <f t="array" aca="1" ref="R766" ca="1">IFERROR(INDEX($AD$11:$AO$1485,MATCH($B766&amp;$I766,$Z$11:$Z$1485&amp;$AG$11:$AG$1485,0),MATCH($D766,$AD$9:$AO$9,0)),"-")</f>
        <v>70.891000000000005</v>
      </c>
      <c r="S766" s="75">
        <v>10</v>
      </c>
      <c r="T766" s="75">
        <v>0</v>
      </c>
      <c r="U766" s="75">
        <v>5</v>
      </c>
      <c r="V766" s="75">
        <v>14</v>
      </c>
      <c r="W766" s="50">
        <f t="shared" si="88"/>
        <v>20</v>
      </c>
      <c r="X766" s="50">
        <f t="shared" si="89"/>
        <v>10</v>
      </c>
      <c r="Z766" s="27" t="str">
        <f t="shared" si="91"/>
        <v>M125×3</v>
      </c>
      <c r="AA766" s="28" t="s">
        <v>135</v>
      </c>
      <c r="AB766" s="28"/>
      <c r="AC766" s="28"/>
      <c r="AD766" s="27">
        <v>125</v>
      </c>
      <c r="AE766" s="27">
        <v>3</v>
      </c>
      <c r="AF766" s="28">
        <v>60</v>
      </c>
      <c r="AG766" s="30" t="s">
        <v>210</v>
      </c>
      <c r="AH766" s="30">
        <f>INDEX(공차방식!$C$6:$D$29,MATCH(AE766,공차방식!$B$6:$B$29,0),MATCH(RIGHT(AG766,1),공차방식!$C$5:$D$5,0))/1000</f>
        <v>0</v>
      </c>
      <c r="AI766" s="28">
        <f t="shared" ca="1" si="92"/>
        <v>123.4264</v>
      </c>
      <c r="AJ766" s="28">
        <f t="shared" si="93"/>
        <v>123.0514</v>
      </c>
      <c r="AK766" s="28">
        <f t="array" aca="1" ref="AK766" ca="1">ROUND(INDEX(공차방식!T$6:X$50,MATCH(AQ766&amp;AE766,공차방식!R$6:R$50&amp;공차방식!S$6:S$50,0),MATCH(VALUE(LEFT(AG766,1)),공차방식!T$5:X$5,0))/1000,4)</f>
        <v>0.375</v>
      </c>
      <c r="AL766" s="28">
        <f t="shared" si="94"/>
        <v>122.3824</v>
      </c>
      <c r="AM766" s="28">
        <f t="shared" si="95"/>
        <v>121.75239999999999</v>
      </c>
      <c r="AN766" s="28">
        <f t="array" ref="AN766">ROUND(INDEX(공차방식!H$6:L$29,MATCH(AE766,공차방식!B$6:B$29,0),MATCH(VALUE(LEFT(AG766,1)),공차방식!H$5:L$5,0))/1000,4)</f>
        <v>0.63</v>
      </c>
      <c r="AO766" s="28">
        <v>124.035</v>
      </c>
      <c r="AQ766" s="39">
        <f ca="1">OFFSET(공차방식!R$5,COUNTIF(공차방식!R$6:R$50,"&lt;"&amp;AD766)+1,0)</f>
        <v>180</v>
      </c>
    </row>
    <row r="767" spans="2:43" ht="15" x14ac:dyDescent="0.3">
      <c r="B767" s="76" t="str">
        <f t="shared" si="90"/>
        <v>M72×1.5</v>
      </c>
      <c r="C767" s="77" t="s">
        <v>216</v>
      </c>
      <c r="D767" s="77" t="s">
        <v>157</v>
      </c>
      <c r="E767" s="74" t="s">
        <v>135</v>
      </c>
      <c r="F767" s="75">
        <v>72</v>
      </c>
      <c r="G767" s="75">
        <v>1.5</v>
      </c>
      <c r="H767" s="74" t="s">
        <v>134</v>
      </c>
      <c r="I767" s="87" t="s">
        <v>136</v>
      </c>
      <c r="J767" s="75" t="s">
        <v>314</v>
      </c>
      <c r="K767" s="58" t="s">
        <v>491</v>
      </c>
      <c r="L767" s="75">
        <v>72</v>
      </c>
      <c r="M767" s="75">
        <v>1.5</v>
      </c>
      <c r="N767" s="74">
        <v>60</v>
      </c>
      <c r="O767" s="101">
        <f t="array" ref="O767">IFERROR(INDEX($AD$11:$AO$1485,MATCH($B767&amp;$I767,$Z$11:$Z$1485&amp;$AG$11:$AG$1485,0),MATCH($C767,$AD$9:$AO$9,0)),"-")</f>
        <v>71.501000000000005</v>
      </c>
      <c r="P767" s="75">
        <v>10</v>
      </c>
      <c r="Q767" s="75">
        <v>-10</v>
      </c>
      <c r="R767" s="101">
        <f t="array" aca="1" ref="R767" ca="1">IFERROR(INDEX($AD$11:$AO$1485,MATCH($B767&amp;$I767,$Z$11:$Z$1485&amp;$AG$11:$AG$1485,0),MATCH($D767,$AD$9:$AO$9,0)),"-")</f>
        <v>71.195700000000002</v>
      </c>
      <c r="S767" s="75">
        <v>10</v>
      </c>
      <c r="T767" s="75">
        <v>0</v>
      </c>
      <c r="U767" s="75">
        <v>5</v>
      </c>
      <c r="V767" s="75">
        <v>16</v>
      </c>
      <c r="W767" s="50">
        <f t="shared" si="88"/>
        <v>20</v>
      </c>
      <c r="X767" s="50">
        <f t="shared" si="89"/>
        <v>10</v>
      </c>
      <c r="Z767" s="27" t="str">
        <f t="shared" si="91"/>
        <v>M125×2</v>
      </c>
      <c r="AA767" s="28" t="s">
        <v>135</v>
      </c>
      <c r="AB767" s="28"/>
      <c r="AC767" s="28"/>
      <c r="AD767" s="27">
        <v>125</v>
      </c>
      <c r="AE767" s="27">
        <v>2</v>
      </c>
      <c r="AF767" s="28">
        <v>60</v>
      </c>
      <c r="AG767" s="30" t="s">
        <v>210</v>
      </c>
      <c r="AH767" s="30">
        <f>INDEX(공차방식!$C$6:$D$29,MATCH(AE767,공차방식!$B$6:$B$29,0),MATCH(RIGHT(AG767,1),공차방식!$C$5:$D$5,0))/1000</f>
        <v>0</v>
      </c>
      <c r="AI767" s="28">
        <f t="shared" ca="1" si="92"/>
        <v>124.01600000000001</v>
      </c>
      <c r="AJ767" s="28">
        <f t="shared" si="93"/>
        <v>123.70099999999999</v>
      </c>
      <c r="AK767" s="28">
        <f t="array" aca="1" ref="AK767" ca="1">ROUND(INDEX(공차방식!T$6:X$50,MATCH(AQ767&amp;AE767,공차방식!R$6:R$50&amp;공차방식!S$6:S$50,0),MATCH(VALUE(LEFT(AG767,1)),공차방식!T$5:X$5,0))/1000,4)</f>
        <v>0.315</v>
      </c>
      <c r="AL767" s="28">
        <f t="shared" si="94"/>
        <v>123.3099</v>
      </c>
      <c r="AM767" s="28">
        <f t="shared" si="95"/>
        <v>122.8349</v>
      </c>
      <c r="AN767" s="28">
        <f t="array" ref="AN767">ROUND(INDEX(공차방식!H$6:L$29,MATCH(AE767,공차방식!B$6:B$29,0),MATCH(VALUE(LEFT(AG767,1)),공차방식!H$5:L$5,0))/1000,4)</f>
        <v>0.47499999999999998</v>
      </c>
      <c r="AO767" s="28">
        <v>124.423</v>
      </c>
      <c r="AQ767" s="39">
        <f ca="1">OFFSET(공차방식!R$5,COUNTIF(공차방식!R$6:R$50,"&lt;"&amp;AD767)+1,0)</f>
        <v>180</v>
      </c>
    </row>
    <row r="768" spans="2:43" ht="15" x14ac:dyDescent="0.3">
      <c r="B768" s="76" t="str">
        <f t="shared" si="90"/>
        <v>M75×4</v>
      </c>
      <c r="C768" s="77" t="s">
        <v>216</v>
      </c>
      <c r="D768" s="77" t="s">
        <v>157</v>
      </c>
      <c r="E768" s="74" t="s">
        <v>135</v>
      </c>
      <c r="F768" s="75">
        <v>75</v>
      </c>
      <c r="G768" s="75">
        <v>4</v>
      </c>
      <c r="H768" s="74" t="s">
        <v>134</v>
      </c>
      <c r="I768" s="87" t="s">
        <v>136</v>
      </c>
      <c r="J768" s="75" t="s">
        <v>314</v>
      </c>
      <c r="K768" s="58" t="s">
        <v>491</v>
      </c>
      <c r="L768" s="75">
        <v>75</v>
      </c>
      <c r="M768" s="75">
        <v>4</v>
      </c>
      <c r="N768" s="74">
        <v>60</v>
      </c>
      <c r="O768" s="101">
        <f t="array" ref="O768">IFERROR(INDEX($AD$11:$AO$1485,MATCH($B768&amp;$I768,$Z$11:$Z$1485&amp;$AG$11:$AG$1485,0),MATCH($C768,$AD$9:$AO$9,0)),"-")</f>
        <v>73.459000000000003</v>
      </c>
      <c r="P768" s="75">
        <v>14</v>
      </c>
      <c r="Q768" s="75">
        <v>-14</v>
      </c>
      <c r="R768" s="101">
        <f t="array" aca="1" ref="R768" ca="1">IFERROR(INDEX($AD$11:$AO$1485,MATCH($B768&amp;$I768,$Z$11:$Z$1485&amp;$AG$11:$AG$1485,0),MATCH($D768,$AD$9:$AO$9,0)),"-")</f>
        <v>72.651899999999998</v>
      </c>
      <c r="S768" s="75">
        <v>14</v>
      </c>
      <c r="T768" s="75">
        <v>0</v>
      </c>
      <c r="U768" s="75">
        <v>5</v>
      </c>
      <c r="V768" s="75">
        <v>11</v>
      </c>
      <c r="W768" s="50">
        <f t="shared" si="88"/>
        <v>28</v>
      </c>
      <c r="X768" s="50">
        <f t="shared" si="89"/>
        <v>14</v>
      </c>
      <c r="Z768" s="27" t="str">
        <f t="shared" si="91"/>
        <v>M130×6</v>
      </c>
      <c r="AA768" s="28" t="s">
        <v>135</v>
      </c>
      <c r="AB768" s="28"/>
      <c r="AC768" s="28"/>
      <c r="AD768" s="27">
        <v>130</v>
      </c>
      <c r="AE768" s="27">
        <v>6</v>
      </c>
      <c r="AF768" s="28">
        <v>60</v>
      </c>
      <c r="AG768" s="30" t="s">
        <v>210</v>
      </c>
      <c r="AH768" s="30">
        <f>INDEX(공차방식!$C$6:$D$29,MATCH(AE768,공차방식!$B$6:$B$29,0),MATCH(RIGHT(AG768,1),공차방식!$C$5:$D$5,0))/1000</f>
        <v>0</v>
      </c>
      <c r="AI768" s="28">
        <f t="shared" ca="1" si="92"/>
        <v>126.60290000000001</v>
      </c>
      <c r="AJ768" s="28">
        <f t="shared" si="93"/>
        <v>126.10290000000001</v>
      </c>
      <c r="AK768" s="28">
        <f t="array" aca="1" ref="AK768" ca="1">ROUND(INDEX(공차방식!T$6:X$50,MATCH(AQ768&amp;AE768,공차방식!R$6:R$50&amp;공차방식!S$6:S$50,0),MATCH(VALUE(LEFT(AG768,1)),공차방식!T$5:X$5,0))/1000,4)</f>
        <v>0.5</v>
      </c>
      <c r="AL768" s="28">
        <f t="shared" si="94"/>
        <v>124.5048</v>
      </c>
      <c r="AM768" s="28">
        <f t="shared" si="95"/>
        <v>123.5048</v>
      </c>
      <c r="AN768" s="28">
        <f t="array" ref="AN768">ROUND(INDEX(공차방식!H$6:L$29,MATCH(AE768,공차방식!B$6:B$29,0),MATCH(VALUE(LEFT(AG768,1)),공차방식!H$5:L$5,0))/1000,4)</f>
        <v>1</v>
      </c>
      <c r="AO768" s="28">
        <v>127.812</v>
      </c>
      <c r="AQ768" s="39">
        <f ca="1">OFFSET(공차방식!R$5,COUNTIF(공차방식!R$6:R$50,"&lt;"&amp;AD768)+1,0)</f>
        <v>180</v>
      </c>
    </row>
    <row r="769" spans="2:43" ht="15" x14ac:dyDescent="0.3">
      <c r="B769" s="76" t="str">
        <f t="shared" si="90"/>
        <v>M75×3</v>
      </c>
      <c r="C769" s="77" t="s">
        <v>216</v>
      </c>
      <c r="D769" s="77" t="s">
        <v>157</v>
      </c>
      <c r="E769" s="74" t="s">
        <v>135</v>
      </c>
      <c r="F769" s="75">
        <v>75</v>
      </c>
      <c r="G769" s="75">
        <v>3</v>
      </c>
      <c r="H769" s="74" t="s">
        <v>134</v>
      </c>
      <c r="I769" s="87" t="s">
        <v>136</v>
      </c>
      <c r="J769" s="75" t="s">
        <v>314</v>
      </c>
      <c r="K769" s="58" t="s">
        <v>491</v>
      </c>
      <c r="L769" s="75">
        <v>75</v>
      </c>
      <c r="M769" s="75">
        <v>3</v>
      </c>
      <c r="N769" s="74">
        <v>60</v>
      </c>
      <c r="O769" s="101">
        <f t="array" ref="O769">IFERROR(INDEX($AD$11:$AO$1485,MATCH($B769&amp;$I769,$Z$11:$Z$1485&amp;$AG$11:$AG$1485,0),MATCH($C769,$AD$9:$AO$9,0)),"-")</f>
        <v>73.882000000000005</v>
      </c>
      <c r="P769" s="75">
        <v>14</v>
      </c>
      <c r="Q769" s="75">
        <v>-14</v>
      </c>
      <c r="R769" s="101">
        <f t="array" aca="1" ref="R769" ca="1">IFERROR(INDEX($AD$11:$AO$1485,MATCH($B769&amp;$I769,$Z$11:$Z$1485&amp;$AG$11:$AG$1485,0),MATCH($D769,$AD$9:$AO$9,0)),"-")</f>
        <v>73.275400000000005</v>
      </c>
      <c r="S769" s="75">
        <v>14</v>
      </c>
      <c r="T769" s="75">
        <v>0</v>
      </c>
      <c r="U769" s="75">
        <v>5</v>
      </c>
      <c r="V769" s="75">
        <v>13</v>
      </c>
      <c r="W769" s="50">
        <f t="shared" si="88"/>
        <v>28</v>
      </c>
      <c r="X769" s="50">
        <f t="shared" si="89"/>
        <v>14</v>
      </c>
      <c r="Z769" s="27" t="str">
        <f t="shared" si="91"/>
        <v>M130×4</v>
      </c>
      <c r="AA769" s="28" t="s">
        <v>135</v>
      </c>
      <c r="AB769" s="28"/>
      <c r="AC769" s="28"/>
      <c r="AD769" s="27">
        <v>130</v>
      </c>
      <c r="AE769" s="27">
        <v>4</v>
      </c>
      <c r="AF769" s="28">
        <v>60</v>
      </c>
      <c r="AG769" s="30" t="s">
        <v>210</v>
      </c>
      <c r="AH769" s="30">
        <f>INDEX(공차방식!$C$6:$D$29,MATCH(AE769,공차방식!$B$6:$B$29,0),MATCH(RIGHT(AG769,1),공차방식!$C$5:$D$5,0))/1000</f>
        <v>0</v>
      </c>
      <c r="AI769" s="28">
        <f t="shared" ca="1" si="92"/>
        <v>127.82689999999999</v>
      </c>
      <c r="AJ769" s="28">
        <f t="shared" si="93"/>
        <v>127.4019</v>
      </c>
      <c r="AK769" s="28">
        <f t="array" aca="1" ref="AK769" ca="1">ROUND(INDEX(공차방식!T$6:X$50,MATCH(AQ769&amp;AE769,공차방식!R$6:R$50&amp;공차방식!S$6:S$50,0),MATCH(VALUE(LEFT(AG769,1)),공차방식!T$5:X$5,0))/1000,4)</f>
        <v>0.42499999999999999</v>
      </c>
      <c r="AL769" s="28">
        <f t="shared" si="94"/>
        <v>126.4199</v>
      </c>
      <c r="AM769" s="28">
        <f t="shared" si="95"/>
        <v>125.6699</v>
      </c>
      <c r="AN769" s="28">
        <f t="array" ref="AN769">ROUND(INDEX(공차방식!H$6:L$29,MATCH(AE769,공차방식!B$6:B$29,0),MATCH(VALUE(LEFT(AG769,1)),공차방식!H$5:L$5,0))/1000,4)</f>
        <v>0.75</v>
      </c>
      <c r="AO769" s="28">
        <v>128.636</v>
      </c>
      <c r="AQ769" s="39">
        <f ca="1">OFFSET(공차방식!R$5,COUNTIF(공차방식!R$6:R$50,"&lt;"&amp;AD769)+1,0)</f>
        <v>180</v>
      </c>
    </row>
    <row r="770" spans="2:43" ht="15" x14ac:dyDescent="0.3">
      <c r="B770" s="76" t="str">
        <f t="shared" si="90"/>
        <v>M75×2</v>
      </c>
      <c r="C770" s="77" t="s">
        <v>216</v>
      </c>
      <c r="D770" s="77" t="s">
        <v>157</v>
      </c>
      <c r="E770" s="74" t="s">
        <v>135</v>
      </c>
      <c r="F770" s="75">
        <v>75</v>
      </c>
      <c r="G770" s="75">
        <v>2</v>
      </c>
      <c r="H770" s="74" t="s">
        <v>134</v>
      </c>
      <c r="I770" s="87" t="s">
        <v>136</v>
      </c>
      <c r="J770" s="75" t="s">
        <v>314</v>
      </c>
      <c r="K770" s="58" t="s">
        <v>491</v>
      </c>
      <c r="L770" s="75">
        <v>75</v>
      </c>
      <c r="M770" s="75">
        <v>2</v>
      </c>
      <c r="N770" s="74">
        <v>60</v>
      </c>
      <c r="O770" s="101">
        <f t="array" ref="O770">IFERROR(INDEX($AD$11:$AO$1485,MATCH($B770&amp;$I770,$Z$11:$Z$1485&amp;$AG$11:$AG$1485,0),MATCH($C770,$AD$9:$AO$9,0)),"-")</f>
        <v>74.296000000000006</v>
      </c>
      <c r="P770" s="75">
        <v>10</v>
      </c>
      <c r="Q770" s="75">
        <v>-10</v>
      </c>
      <c r="R770" s="101">
        <f t="array" aca="1" ref="R770" ca="1">IFERROR(INDEX($AD$11:$AO$1485,MATCH($B770&amp;$I770,$Z$11:$Z$1485&amp;$AG$11:$AG$1485,0),MATCH($D770,$AD$9:$AO$9,0)),"-")</f>
        <v>73.891000000000005</v>
      </c>
      <c r="S770" s="75">
        <v>10</v>
      </c>
      <c r="T770" s="75">
        <v>0</v>
      </c>
      <c r="U770" s="75">
        <v>5</v>
      </c>
      <c r="V770" s="75">
        <v>14</v>
      </c>
      <c r="W770" s="50">
        <f t="shared" si="88"/>
        <v>20</v>
      </c>
      <c r="X770" s="50">
        <f t="shared" si="89"/>
        <v>10</v>
      </c>
      <c r="Z770" s="27" t="str">
        <f t="shared" si="91"/>
        <v>M130×3</v>
      </c>
      <c r="AA770" s="28" t="s">
        <v>135</v>
      </c>
      <c r="AB770" s="28"/>
      <c r="AC770" s="28"/>
      <c r="AD770" s="27">
        <v>130</v>
      </c>
      <c r="AE770" s="27">
        <v>3</v>
      </c>
      <c r="AF770" s="28">
        <v>60</v>
      </c>
      <c r="AG770" s="30" t="s">
        <v>210</v>
      </c>
      <c r="AH770" s="30">
        <f>INDEX(공차방식!$C$6:$D$29,MATCH(AE770,공차방식!$B$6:$B$29,0),MATCH(RIGHT(AG770,1),공차방식!$C$5:$D$5,0))/1000</f>
        <v>0</v>
      </c>
      <c r="AI770" s="28">
        <f t="shared" ca="1" si="92"/>
        <v>128.4264</v>
      </c>
      <c r="AJ770" s="28">
        <f t="shared" si="93"/>
        <v>128.0514</v>
      </c>
      <c r="AK770" s="28">
        <f t="array" aca="1" ref="AK770" ca="1">ROUND(INDEX(공차방식!T$6:X$50,MATCH(AQ770&amp;AE770,공차방식!R$6:R$50&amp;공차방식!S$6:S$50,0),MATCH(VALUE(LEFT(AG770,1)),공차방식!T$5:X$5,0))/1000,4)</f>
        <v>0.375</v>
      </c>
      <c r="AL770" s="28">
        <f t="shared" si="94"/>
        <v>127.3824</v>
      </c>
      <c r="AM770" s="28">
        <f t="shared" si="95"/>
        <v>126.75239999999999</v>
      </c>
      <c r="AN770" s="28">
        <f t="array" ref="AN770">ROUND(INDEX(공차방식!H$6:L$29,MATCH(AE770,공차방식!B$6:B$29,0),MATCH(VALUE(LEFT(AG770,1)),공차방식!H$5:L$5,0))/1000,4)</f>
        <v>0.63</v>
      </c>
      <c r="AO770" s="28">
        <v>129.035</v>
      </c>
      <c r="AQ770" s="39">
        <f ca="1">OFFSET(공차방식!R$5,COUNTIF(공차방식!R$6:R$50,"&lt;"&amp;AD770)+1,0)</f>
        <v>180</v>
      </c>
    </row>
    <row r="771" spans="2:43" ht="15" x14ac:dyDescent="0.3">
      <c r="B771" s="76" t="str">
        <f t="shared" si="90"/>
        <v>M75×1.5</v>
      </c>
      <c r="C771" s="77" t="s">
        <v>216</v>
      </c>
      <c r="D771" s="77" t="s">
        <v>157</v>
      </c>
      <c r="E771" s="74" t="s">
        <v>135</v>
      </c>
      <c r="F771" s="75">
        <v>75</v>
      </c>
      <c r="G771" s="75">
        <v>1.5</v>
      </c>
      <c r="H771" s="74" t="s">
        <v>134</v>
      </c>
      <c r="I771" s="87" t="s">
        <v>136</v>
      </c>
      <c r="J771" s="75" t="s">
        <v>314</v>
      </c>
      <c r="K771" s="58" t="s">
        <v>491</v>
      </c>
      <c r="L771" s="75">
        <v>75</v>
      </c>
      <c r="M771" s="75">
        <v>1.5</v>
      </c>
      <c r="N771" s="74">
        <v>60</v>
      </c>
      <c r="O771" s="101">
        <f t="array" ref="O771">IFERROR(INDEX($AD$11:$AO$1485,MATCH($B771&amp;$I771,$Z$11:$Z$1485&amp;$AG$11:$AG$1485,0),MATCH($C771,$AD$9:$AO$9,0)),"-")</f>
        <v>74.501000000000005</v>
      </c>
      <c r="P771" s="75">
        <v>10</v>
      </c>
      <c r="Q771" s="75">
        <v>-10</v>
      </c>
      <c r="R771" s="101">
        <f t="array" aca="1" ref="R771" ca="1">IFERROR(INDEX($AD$11:$AO$1485,MATCH($B771&amp;$I771,$Z$11:$Z$1485&amp;$AG$11:$AG$1485,0),MATCH($D771,$AD$9:$AO$9,0)),"-")</f>
        <v>74.195700000000002</v>
      </c>
      <c r="S771" s="75">
        <v>10</v>
      </c>
      <c r="T771" s="75">
        <v>0</v>
      </c>
      <c r="U771" s="75">
        <v>5</v>
      </c>
      <c r="V771" s="75">
        <v>16</v>
      </c>
      <c r="W771" s="50">
        <f t="shared" si="88"/>
        <v>20</v>
      </c>
      <c r="X771" s="50">
        <f t="shared" si="89"/>
        <v>10</v>
      </c>
      <c r="Z771" s="27" t="str">
        <f t="shared" si="91"/>
        <v>M130×2</v>
      </c>
      <c r="AA771" s="28" t="s">
        <v>135</v>
      </c>
      <c r="AB771" s="28"/>
      <c r="AC771" s="28"/>
      <c r="AD771" s="27">
        <v>130</v>
      </c>
      <c r="AE771" s="27">
        <v>2</v>
      </c>
      <c r="AF771" s="28">
        <v>60</v>
      </c>
      <c r="AG771" s="30" t="s">
        <v>210</v>
      </c>
      <c r="AH771" s="30">
        <f>INDEX(공차방식!$C$6:$D$29,MATCH(AE771,공차방식!$B$6:$B$29,0),MATCH(RIGHT(AG771,1),공차방식!$C$5:$D$5,0))/1000</f>
        <v>0</v>
      </c>
      <c r="AI771" s="28">
        <f t="shared" ca="1" si="92"/>
        <v>129.01599999999999</v>
      </c>
      <c r="AJ771" s="28">
        <f t="shared" si="93"/>
        <v>128.70099999999999</v>
      </c>
      <c r="AK771" s="28">
        <f t="array" aca="1" ref="AK771" ca="1">ROUND(INDEX(공차방식!T$6:X$50,MATCH(AQ771&amp;AE771,공차방식!R$6:R$50&amp;공차방식!S$6:S$50,0),MATCH(VALUE(LEFT(AG771,1)),공차방식!T$5:X$5,0))/1000,4)</f>
        <v>0.315</v>
      </c>
      <c r="AL771" s="28">
        <f t="shared" si="94"/>
        <v>128.3099</v>
      </c>
      <c r="AM771" s="28">
        <f t="shared" si="95"/>
        <v>127.8349</v>
      </c>
      <c r="AN771" s="28">
        <f t="array" ref="AN771">ROUND(INDEX(공차방식!H$6:L$29,MATCH(AE771,공차방식!B$6:B$29,0),MATCH(VALUE(LEFT(AG771,1)),공차방식!H$5:L$5,0))/1000,4)</f>
        <v>0.47499999999999998</v>
      </c>
      <c r="AO771" s="28">
        <v>129.423</v>
      </c>
      <c r="AQ771" s="39">
        <f ca="1">OFFSET(공차방식!R$5,COUNTIF(공차방식!R$6:R$50,"&lt;"&amp;AD771)+1,0)</f>
        <v>180</v>
      </c>
    </row>
    <row r="772" spans="2:43" ht="15" x14ac:dyDescent="0.3">
      <c r="B772" s="76" t="str">
        <f t="shared" si="90"/>
        <v>M76×6</v>
      </c>
      <c r="C772" s="77" t="s">
        <v>216</v>
      </c>
      <c r="D772" s="77" t="s">
        <v>157</v>
      </c>
      <c r="E772" s="74" t="s">
        <v>135</v>
      </c>
      <c r="F772" s="75">
        <v>76</v>
      </c>
      <c r="G772" s="75">
        <v>6</v>
      </c>
      <c r="H772" s="74" t="s">
        <v>134</v>
      </c>
      <c r="I772" s="87" t="s">
        <v>136</v>
      </c>
      <c r="J772" s="75" t="s">
        <v>314</v>
      </c>
      <c r="K772" s="58" t="s">
        <v>491</v>
      </c>
      <c r="L772" s="75">
        <v>76</v>
      </c>
      <c r="M772" s="75">
        <v>6</v>
      </c>
      <c r="N772" s="74">
        <v>60</v>
      </c>
      <c r="O772" s="101">
        <f t="array" ref="O772">IFERROR(INDEX($AD$11:$AO$1485,MATCH($B772&amp;$I772,$Z$11:$Z$1485&amp;$AG$11:$AG$1485,0),MATCH($C772,$AD$9:$AO$9,0)),"-")</f>
        <v>73.61</v>
      </c>
      <c r="P772" s="75">
        <v>14</v>
      </c>
      <c r="Q772" s="75">
        <v>-14</v>
      </c>
      <c r="R772" s="101">
        <f t="array" aca="1" ref="R772" ca="1">IFERROR(INDEX($AD$11:$AO$1485,MATCH($B772&amp;$I772,$Z$11:$Z$1485&amp;$AG$11:$AG$1485,0),MATCH($D772,$AD$9:$AO$9,0)),"-")</f>
        <v>72.402900000000002</v>
      </c>
      <c r="S772" s="75">
        <v>14</v>
      </c>
      <c r="T772" s="75">
        <v>0</v>
      </c>
      <c r="U772" s="75">
        <v>6</v>
      </c>
      <c r="V772" s="75">
        <v>10</v>
      </c>
      <c r="W772" s="50">
        <f t="shared" si="88"/>
        <v>28</v>
      </c>
      <c r="X772" s="50">
        <f t="shared" si="89"/>
        <v>14</v>
      </c>
      <c r="Z772" s="27" t="str">
        <f t="shared" si="91"/>
        <v>M135×6</v>
      </c>
      <c r="AA772" s="28" t="s">
        <v>135</v>
      </c>
      <c r="AB772" s="28"/>
      <c r="AC772" s="28"/>
      <c r="AD772" s="27">
        <v>135</v>
      </c>
      <c r="AE772" s="27">
        <v>6</v>
      </c>
      <c r="AF772" s="28">
        <v>60</v>
      </c>
      <c r="AG772" s="30" t="s">
        <v>210</v>
      </c>
      <c r="AH772" s="30">
        <f>INDEX(공차방식!$C$6:$D$29,MATCH(AE772,공차방식!$B$6:$B$29,0),MATCH(RIGHT(AG772,1),공차방식!$C$5:$D$5,0))/1000</f>
        <v>0</v>
      </c>
      <c r="AI772" s="28">
        <f t="shared" ca="1" si="92"/>
        <v>131.60290000000001</v>
      </c>
      <c r="AJ772" s="28">
        <f t="shared" si="93"/>
        <v>131.10290000000001</v>
      </c>
      <c r="AK772" s="28">
        <f t="array" aca="1" ref="AK772" ca="1">ROUND(INDEX(공차방식!T$6:X$50,MATCH(AQ772&amp;AE772,공차방식!R$6:R$50&amp;공차방식!S$6:S$50,0),MATCH(VALUE(LEFT(AG772,1)),공차방식!T$5:X$5,0))/1000,4)</f>
        <v>0.5</v>
      </c>
      <c r="AL772" s="28">
        <f t="shared" si="94"/>
        <v>129.50479999999999</v>
      </c>
      <c r="AM772" s="28">
        <f t="shared" si="95"/>
        <v>128.50479999999999</v>
      </c>
      <c r="AN772" s="28">
        <f t="array" ref="AN772">ROUND(INDEX(공차방식!H$6:L$29,MATCH(AE772,공차방식!B$6:B$29,0),MATCH(VALUE(LEFT(AG772,1)),공차방식!H$5:L$5,0))/1000,4)</f>
        <v>1</v>
      </c>
      <c r="AO772" s="28">
        <v>132.81200000000001</v>
      </c>
      <c r="AQ772" s="39">
        <f ca="1">OFFSET(공차방식!R$5,COUNTIF(공차방식!R$6:R$50,"&lt;"&amp;AD772)+1,0)</f>
        <v>180</v>
      </c>
    </row>
    <row r="773" spans="2:43" ht="15" x14ac:dyDescent="0.3">
      <c r="B773" s="76" t="str">
        <f t="shared" si="90"/>
        <v>M76×4</v>
      </c>
      <c r="C773" s="77" t="s">
        <v>216</v>
      </c>
      <c r="D773" s="77" t="s">
        <v>157</v>
      </c>
      <c r="E773" s="74" t="s">
        <v>135</v>
      </c>
      <c r="F773" s="75">
        <v>76</v>
      </c>
      <c r="G773" s="75">
        <v>4</v>
      </c>
      <c r="H773" s="74" t="s">
        <v>134</v>
      </c>
      <c r="I773" s="87" t="s">
        <v>136</v>
      </c>
      <c r="J773" s="75" t="s">
        <v>314</v>
      </c>
      <c r="K773" s="58" t="s">
        <v>491</v>
      </c>
      <c r="L773" s="75">
        <v>76</v>
      </c>
      <c r="M773" s="75">
        <v>4</v>
      </c>
      <c r="N773" s="74">
        <v>60</v>
      </c>
      <c r="O773" s="101">
        <f t="array" ref="O773">IFERROR(INDEX($AD$11:$AO$1485,MATCH($B773&amp;$I773,$Z$11:$Z$1485&amp;$AG$11:$AG$1485,0),MATCH($C773,$AD$9:$AO$9,0)),"-")</f>
        <v>74.459000000000003</v>
      </c>
      <c r="P773" s="75">
        <v>14</v>
      </c>
      <c r="Q773" s="75">
        <v>-14</v>
      </c>
      <c r="R773" s="101">
        <f t="array" aca="1" ref="R773" ca="1">IFERROR(INDEX($AD$11:$AO$1485,MATCH($B773&amp;$I773,$Z$11:$Z$1485&amp;$AG$11:$AG$1485,0),MATCH($D773,$AD$9:$AO$9,0)),"-")</f>
        <v>73.651899999999998</v>
      </c>
      <c r="S773" s="75">
        <v>14</v>
      </c>
      <c r="T773" s="75">
        <v>0</v>
      </c>
      <c r="U773" s="75">
        <v>5</v>
      </c>
      <c r="V773" s="75">
        <v>11</v>
      </c>
      <c r="W773" s="50">
        <f t="shared" si="88"/>
        <v>28</v>
      </c>
      <c r="X773" s="50">
        <f t="shared" si="89"/>
        <v>14</v>
      </c>
      <c r="Z773" s="27" t="str">
        <f t="shared" si="91"/>
        <v>M135×4</v>
      </c>
      <c r="AA773" s="28" t="s">
        <v>135</v>
      </c>
      <c r="AB773" s="28"/>
      <c r="AC773" s="28"/>
      <c r="AD773" s="27">
        <v>135</v>
      </c>
      <c r="AE773" s="27">
        <v>4</v>
      </c>
      <c r="AF773" s="28">
        <v>60</v>
      </c>
      <c r="AG773" s="30" t="s">
        <v>210</v>
      </c>
      <c r="AH773" s="30">
        <f>INDEX(공차방식!$C$6:$D$29,MATCH(AE773,공차방식!$B$6:$B$29,0),MATCH(RIGHT(AG773,1),공차방식!$C$5:$D$5,0))/1000</f>
        <v>0</v>
      </c>
      <c r="AI773" s="28">
        <f t="shared" ca="1" si="92"/>
        <v>132.82689999999999</v>
      </c>
      <c r="AJ773" s="28">
        <f t="shared" si="93"/>
        <v>132.40190000000001</v>
      </c>
      <c r="AK773" s="28">
        <f t="array" aca="1" ref="AK773" ca="1">ROUND(INDEX(공차방식!T$6:X$50,MATCH(AQ773&amp;AE773,공차방식!R$6:R$50&amp;공차방식!S$6:S$50,0),MATCH(VALUE(LEFT(AG773,1)),공차방식!T$5:X$5,0))/1000,4)</f>
        <v>0.42499999999999999</v>
      </c>
      <c r="AL773" s="28">
        <f t="shared" si="94"/>
        <v>131.41990000000001</v>
      </c>
      <c r="AM773" s="28">
        <f t="shared" si="95"/>
        <v>130.66990000000001</v>
      </c>
      <c r="AN773" s="28">
        <f t="array" ref="AN773">ROUND(INDEX(공차방식!H$6:L$29,MATCH(AE773,공차방식!B$6:B$29,0),MATCH(VALUE(LEFT(AG773,1)),공차방식!H$5:L$5,0))/1000,4)</f>
        <v>0.75</v>
      </c>
      <c r="AO773" s="28">
        <v>133.636</v>
      </c>
      <c r="AQ773" s="39">
        <f ca="1">OFFSET(공차방식!R$5,COUNTIF(공차방식!R$6:R$50,"&lt;"&amp;AD773)+1,0)</f>
        <v>180</v>
      </c>
    </row>
    <row r="774" spans="2:43" ht="15" x14ac:dyDescent="0.3">
      <c r="B774" s="76" t="str">
        <f t="shared" si="90"/>
        <v>M76×3</v>
      </c>
      <c r="C774" s="77" t="s">
        <v>216</v>
      </c>
      <c r="D774" s="77" t="s">
        <v>157</v>
      </c>
      <c r="E774" s="74" t="s">
        <v>135</v>
      </c>
      <c r="F774" s="75">
        <v>76</v>
      </c>
      <c r="G774" s="75">
        <v>3</v>
      </c>
      <c r="H774" s="74" t="s">
        <v>134</v>
      </c>
      <c r="I774" s="87" t="s">
        <v>136</v>
      </c>
      <c r="J774" s="75" t="s">
        <v>314</v>
      </c>
      <c r="K774" s="58" t="s">
        <v>491</v>
      </c>
      <c r="L774" s="75">
        <v>76</v>
      </c>
      <c r="M774" s="75">
        <v>3</v>
      </c>
      <c r="N774" s="74">
        <v>60</v>
      </c>
      <c r="O774" s="101">
        <f t="array" ref="O774">IFERROR(INDEX($AD$11:$AO$1485,MATCH($B774&amp;$I774,$Z$11:$Z$1485&amp;$AG$11:$AG$1485,0),MATCH($C774,$AD$9:$AO$9,0)),"-")</f>
        <v>74.882000000000005</v>
      </c>
      <c r="P774" s="75">
        <v>14</v>
      </c>
      <c r="Q774" s="75">
        <v>-14</v>
      </c>
      <c r="R774" s="101">
        <f t="array" aca="1" ref="R774" ca="1">IFERROR(INDEX($AD$11:$AO$1485,MATCH($B774&amp;$I774,$Z$11:$Z$1485&amp;$AG$11:$AG$1485,0),MATCH($D774,$AD$9:$AO$9,0)),"-")</f>
        <v>74.275400000000005</v>
      </c>
      <c r="S774" s="75">
        <v>14</v>
      </c>
      <c r="T774" s="75">
        <v>0</v>
      </c>
      <c r="U774" s="75">
        <v>5</v>
      </c>
      <c r="V774" s="75">
        <v>13</v>
      </c>
      <c r="W774" s="50">
        <f t="shared" ref="W774:W837" si="96">IF(P774="-","-",P774-Q774)</f>
        <v>28</v>
      </c>
      <c r="X774" s="50">
        <f t="shared" ref="X774:X837" si="97">S774-T774</f>
        <v>14</v>
      </c>
      <c r="Z774" s="27" t="str">
        <f t="shared" si="91"/>
        <v>M135×3</v>
      </c>
      <c r="AA774" s="28" t="s">
        <v>135</v>
      </c>
      <c r="AB774" s="28"/>
      <c r="AC774" s="28"/>
      <c r="AD774" s="27">
        <v>135</v>
      </c>
      <c r="AE774" s="27">
        <v>3</v>
      </c>
      <c r="AF774" s="28">
        <v>60</v>
      </c>
      <c r="AG774" s="30" t="s">
        <v>210</v>
      </c>
      <c r="AH774" s="30">
        <f>INDEX(공차방식!$C$6:$D$29,MATCH(AE774,공차방식!$B$6:$B$29,0),MATCH(RIGHT(AG774,1),공차방식!$C$5:$D$5,0))/1000</f>
        <v>0</v>
      </c>
      <c r="AI774" s="28">
        <f t="shared" ca="1" si="92"/>
        <v>133.4264</v>
      </c>
      <c r="AJ774" s="28">
        <f t="shared" si="93"/>
        <v>133.0514</v>
      </c>
      <c r="AK774" s="28">
        <f t="array" aca="1" ref="AK774" ca="1">ROUND(INDEX(공차방식!T$6:X$50,MATCH(AQ774&amp;AE774,공차방식!R$6:R$50&amp;공차방식!S$6:S$50,0),MATCH(VALUE(LEFT(AG774,1)),공차방식!T$5:X$5,0))/1000,4)</f>
        <v>0.375</v>
      </c>
      <c r="AL774" s="28">
        <f t="shared" si="94"/>
        <v>132.38239999999999</v>
      </c>
      <c r="AM774" s="28">
        <f t="shared" si="95"/>
        <v>131.75239999999999</v>
      </c>
      <c r="AN774" s="28">
        <f t="array" ref="AN774">ROUND(INDEX(공차방식!H$6:L$29,MATCH(AE774,공차방식!B$6:B$29,0),MATCH(VALUE(LEFT(AG774,1)),공차방식!H$5:L$5,0))/1000,4)</f>
        <v>0.63</v>
      </c>
      <c r="AO774" s="28">
        <v>134.035</v>
      </c>
      <c r="AQ774" s="39">
        <f ca="1">OFFSET(공차방식!R$5,COUNTIF(공차방식!R$6:R$50,"&lt;"&amp;AD774)+1,0)</f>
        <v>180</v>
      </c>
    </row>
    <row r="775" spans="2:43" ht="15" x14ac:dyDescent="0.3">
      <c r="B775" s="76" t="str">
        <f t="shared" si="90"/>
        <v>M76×2</v>
      </c>
      <c r="C775" s="77" t="s">
        <v>216</v>
      </c>
      <c r="D775" s="77" t="s">
        <v>157</v>
      </c>
      <c r="E775" s="74" t="s">
        <v>135</v>
      </c>
      <c r="F775" s="75">
        <v>76</v>
      </c>
      <c r="G775" s="75">
        <v>2</v>
      </c>
      <c r="H775" s="74" t="s">
        <v>134</v>
      </c>
      <c r="I775" s="87" t="s">
        <v>136</v>
      </c>
      <c r="J775" s="75" t="s">
        <v>314</v>
      </c>
      <c r="K775" s="58" t="s">
        <v>491</v>
      </c>
      <c r="L775" s="75">
        <v>76</v>
      </c>
      <c r="M775" s="75">
        <v>2</v>
      </c>
      <c r="N775" s="74">
        <v>60</v>
      </c>
      <c r="O775" s="101">
        <f t="array" ref="O775">IFERROR(INDEX($AD$11:$AO$1485,MATCH($B775&amp;$I775,$Z$11:$Z$1485&amp;$AG$11:$AG$1485,0),MATCH($C775,$AD$9:$AO$9,0)),"-")</f>
        <v>75.296000000000006</v>
      </c>
      <c r="P775" s="75">
        <v>10</v>
      </c>
      <c r="Q775" s="75">
        <v>-10</v>
      </c>
      <c r="R775" s="101">
        <f t="array" aca="1" ref="R775" ca="1">IFERROR(INDEX($AD$11:$AO$1485,MATCH($B775&amp;$I775,$Z$11:$Z$1485&amp;$AG$11:$AG$1485,0),MATCH($D775,$AD$9:$AO$9,0)),"-")</f>
        <v>74.891000000000005</v>
      </c>
      <c r="S775" s="75">
        <v>10</v>
      </c>
      <c r="T775" s="75">
        <v>0</v>
      </c>
      <c r="U775" s="75">
        <v>5</v>
      </c>
      <c r="V775" s="75">
        <v>14</v>
      </c>
      <c r="W775" s="50">
        <f t="shared" si="96"/>
        <v>20</v>
      </c>
      <c r="X775" s="50">
        <f t="shared" si="97"/>
        <v>10</v>
      </c>
      <c r="Z775" s="27" t="str">
        <f t="shared" si="91"/>
        <v>M135×2</v>
      </c>
      <c r="AA775" s="28" t="s">
        <v>135</v>
      </c>
      <c r="AB775" s="28"/>
      <c r="AC775" s="28"/>
      <c r="AD775" s="27">
        <v>135</v>
      </c>
      <c r="AE775" s="27">
        <v>2</v>
      </c>
      <c r="AF775" s="28">
        <v>60</v>
      </c>
      <c r="AG775" s="30" t="s">
        <v>210</v>
      </c>
      <c r="AH775" s="30">
        <f>INDEX(공차방식!$C$6:$D$29,MATCH(AE775,공차방식!$B$6:$B$29,0),MATCH(RIGHT(AG775,1),공차방식!$C$5:$D$5,0))/1000</f>
        <v>0</v>
      </c>
      <c r="AI775" s="28">
        <f t="shared" ca="1" si="92"/>
        <v>134.01599999999999</v>
      </c>
      <c r="AJ775" s="28">
        <f t="shared" si="93"/>
        <v>133.70099999999999</v>
      </c>
      <c r="AK775" s="28">
        <f t="array" aca="1" ref="AK775" ca="1">ROUND(INDEX(공차방식!T$6:X$50,MATCH(AQ775&amp;AE775,공차방식!R$6:R$50&amp;공차방식!S$6:S$50,0),MATCH(VALUE(LEFT(AG775,1)),공차방식!T$5:X$5,0))/1000,4)</f>
        <v>0.315</v>
      </c>
      <c r="AL775" s="28">
        <f t="shared" si="94"/>
        <v>133.3099</v>
      </c>
      <c r="AM775" s="28">
        <f t="shared" si="95"/>
        <v>132.8349</v>
      </c>
      <c r="AN775" s="28">
        <f t="array" ref="AN775">ROUND(INDEX(공차방식!H$6:L$29,MATCH(AE775,공차방식!B$6:B$29,0),MATCH(VALUE(LEFT(AG775,1)),공차방식!H$5:L$5,0))/1000,4)</f>
        <v>0.47499999999999998</v>
      </c>
      <c r="AO775" s="28">
        <v>134.423</v>
      </c>
      <c r="AQ775" s="39">
        <f ca="1">OFFSET(공차방식!R$5,COUNTIF(공차방식!R$6:R$50,"&lt;"&amp;AD775)+1,0)</f>
        <v>180</v>
      </c>
    </row>
    <row r="776" spans="2:43" ht="15" x14ac:dyDescent="0.3">
      <c r="B776" s="76" t="str">
        <f t="shared" si="90"/>
        <v>M76×1.5</v>
      </c>
      <c r="C776" s="77" t="s">
        <v>216</v>
      </c>
      <c r="D776" s="77" t="s">
        <v>157</v>
      </c>
      <c r="E776" s="74" t="s">
        <v>135</v>
      </c>
      <c r="F776" s="75">
        <v>76</v>
      </c>
      <c r="G776" s="75">
        <v>1.5</v>
      </c>
      <c r="H776" s="74" t="s">
        <v>134</v>
      </c>
      <c r="I776" s="87" t="s">
        <v>136</v>
      </c>
      <c r="J776" s="75" t="s">
        <v>314</v>
      </c>
      <c r="K776" s="58" t="s">
        <v>491</v>
      </c>
      <c r="L776" s="75">
        <v>76</v>
      </c>
      <c r="M776" s="75">
        <v>1.5</v>
      </c>
      <c r="N776" s="74">
        <v>60</v>
      </c>
      <c r="O776" s="101">
        <f t="array" ref="O776">IFERROR(INDEX($AD$11:$AO$1485,MATCH($B776&amp;$I776,$Z$11:$Z$1485&amp;$AG$11:$AG$1485,0),MATCH($C776,$AD$9:$AO$9,0)),"-")</f>
        <v>75.501000000000005</v>
      </c>
      <c r="P776" s="75">
        <v>10</v>
      </c>
      <c r="Q776" s="75">
        <v>-10</v>
      </c>
      <c r="R776" s="101">
        <f t="array" aca="1" ref="R776" ca="1">IFERROR(INDEX($AD$11:$AO$1485,MATCH($B776&amp;$I776,$Z$11:$Z$1485&amp;$AG$11:$AG$1485,0),MATCH($D776,$AD$9:$AO$9,0)),"-")</f>
        <v>75.195700000000002</v>
      </c>
      <c r="S776" s="75">
        <v>10</v>
      </c>
      <c r="T776" s="75">
        <v>0</v>
      </c>
      <c r="U776" s="75">
        <v>5</v>
      </c>
      <c r="V776" s="75">
        <v>16</v>
      </c>
      <c r="W776" s="50">
        <f t="shared" si="96"/>
        <v>20</v>
      </c>
      <c r="X776" s="50">
        <f t="shared" si="97"/>
        <v>10</v>
      </c>
      <c r="Z776" s="27" t="str">
        <f t="shared" si="91"/>
        <v>M140×6</v>
      </c>
      <c r="AA776" s="28" t="s">
        <v>135</v>
      </c>
      <c r="AB776" s="28"/>
      <c r="AC776" s="28"/>
      <c r="AD776" s="27">
        <v>140</v>
      </c>
      <c r="AE776" s="27">
        <v>6</v>
      </c>
      <c r="AF776" s="28">
        <v>60</v>
      </c>
      <c r="AG776" s="30" t="s">
        <v>210</v>
      </c>
      <c r="AH776" s="30">
        <f>INDEX(공차방식!$C$6:$D$29,MATCH(AE776,공차방식!$B$6:$B$29,0),MATCH(RIGHT(AG776,1),공차방식!$C$5:$D$5,0))/1000</f>
        <v>0</v>
      </c>
      <c r="AI776" s="28">
        <f t="shared" ca="1" si="92"/>
        <v>136.60290000000001</v>
      </c>
      <c r="AJ776" s="28">
        <f t="shared" si="93"/>
        <v>136.10290000000001</v>
      </c>
      <c r="AK776" s="28">
        <f t="array" aca="1" ref="AK776" ca="1">ROUND(INDEX(공차방식!T$6:X$50,MATCH(AQ776&amp;AE776,공차방식!R$6:R$50&amp;공차방식!S$6:S$50,0),MATCH(VALUE(LEFT(AG776,1)),공차방식!T$5:X$5,0))/1000,4)</f>
        <v>0.5</v>
      </c>
      <c r="AL776" s="28">
        <f t="shared" si="94"/>
        <v>134.50479999999999</v>
      </c>
      <c r="AM776" s="28">
        <f t="shared" si="95"/>
        <v>133.50479999999999</v>
      </c>
      <c r="AN776" s="28">
        <f t="array" ref="AN776">ROUND(INDEX(공차방식!H$6:L$29,MATCH(AE776,공차방식!B$6:B$29,0),MATCH(VALUE(LEFT(AG776,1)),공차방식!H$5:L$5,0))/1000,4)</f>
        <v>1</v>
      </c>
      <c r="AO776" s="28">
        <v>137.81200000000001</v>
      </c>
      <c r="AQ776" s="39">
        <f ca="1">OFFSET(공차방식!R$5,COUNTIF(공차방식!R$6:R$50,"&lt;"&amp;AD776)+1,0)</f>
        <v>180</v>
      </c>
    </row>
    <row r="777" spans="2:43" ht="15" x14ac:dyDescent="0.3">
      <c r="B777" s="76" t="str">
        <f t="shared" si="90"/>
        <v>M78×2</v>
      </c>
      <c r="C777" s="77" t="s">
        <v>216</v>
      </c>
      <c r="D777" s="77" t="s">
        <v>157</v>
      </c>
      <c r="E777" s="74" t="s">
        <v>135</v>
      </c>
      <c r="F777" s="75">
        <v>78</v>
      </c>
      <c r="G777" s="75">
        <v>2</v>
      </c>
      <c r="H777" s="74" t="s">
        <v>134</v>
      </c>
      <c r="I777" s="87" t="s">
        <v>136</v>
      </c>
      <c r="J777" s="75" t="s">
        <v>314</v>
      </c>
      <c r="K777" s="58" t="s">
        <v>491</v>
      </c>
      <c r="L777" s="75">
        <v>78</v>
      </c>
      <c r="M777" s="75">
        <v>2</v>
      </c>
      <c r="N777" s="74">
        <v>60</v>
      </c>
      <c r="O777" s="101">
        <f t="array" ref="O777">IFERROR(INDEX($AD$11:$AO$1485,MATCH($B777&amp;$I777,$Z$11:$Z$1485&amp;$AG$11:$AG$1485,0),MATCH($C777,$AD$9:$AO$9,0)),"-")</f>
        <v>77.296000000000006</v>
      </c>
      <c r="P777" s="75">
        <v>10</v>
      </c>
      <c r="Q777" s="75">
        <v>-10</v>
      </c>
      <c r="R777" s="101">
        <f t="array" aca="1" ref="R777" ca="1">IFERROR(INDEX($AD$11:$AO$1485,MATCH($B777&amp;$I777,$Z$11:$Z$1485&amp;$AG$11:$AG$1485,0),MATCH($D777,$AD$9:$AO$9,0)),"-")</f>
        <v>76.891000000000005</v>
      </c>
      <c r="S777" s="75">
        <v>10</v>
      </c>
      <c r="T777" s="75">
        <v>0</v>
      </c>
      <c r="U777" s="75">
        <v>5</v>
      </c>
      <c r="V777" s="75">
        <v>14</v>
      </c>
      <c r="W777" s="50">
        <f t="shared" si="96"/>
        <v>20</v>
      </c>
      <c r="X777" s="50">
        <f t="shared" si="97"/>
        <v>10</v>
      </c>
      <c r="Z777" s="27" t="str">
        <f t="shared" si="91"/>
        <v>M140×4</v>
      </c>
      <c r="AA777" s="28" t="s">
        <v>135</v>
      </c>
      <c r="AB777" s="28"/>
      <c r="AC777" s="28"/>
      <c r="AD777" s="27">
        <v>140</v>
      </c>
      <c r="AE777" s="27">
        <v>4</v>
      </c>
      <c r="AF777" s="28">
        <v>60</v>
      </c>
      <c r="AG777" s="30" t="s">
        <v>210</v>
      </c>
      <c r="AH777" s="30">
        <f>INDEX(공차방식!$C$6:$D$29,MATCH(AE777,공차방식!$B$6:$B$29,0),MATCH(RIGHT(AG777,1),공차방식!$C$5:$D$5,0))/1000</f>
        <v>0</v>
      </c>
      <c r="AI777" s="28">
        <f t="shared" ca="1" si="92"/>
        <v>137.82689999999999</v>
      </c>
      <c r="AJ777" s="28">
        <f t="shared" si="93"/>
        <v>137.40190000000001</v>
      </c>
      <c r="AK777" s="28">
        <f t="array" aca="1" ref="AK777" ca="1">ROUND(INDEX(공차방식!T$6:X$50,MATCH(AQ777&amp;AE777,공차방식!R$6:R$50&amp;공차방식!S$6:S$50,0),MATCH(VALUE(LEFT(AG777,1)),공차방식!T$5:X$5,0))/1000,4)</f>
        <v>0.42499999999999999</v>
      </c>
      <c r="AL777" s="28">
        <f t="shared" si="94"/>
        <v>136.41990000000001</v>
      </c>
      <c r="AM777" s="28">
        <f t="shared" si="95"/>
        <v>135.66990000000001</v>
      </c>
      <c r="AN777" s="28">
        <f t="array" ref="AN777">ROUND(INDEX(공차방식!H$6:L$29,MATCH(AE777,공차방식!B$6:B$29,0),MATCH(VALUE(LEFT(AG777,1)),공차방식!H$5:L$5,0))/1000,4)</f>
        <v>0.75</v>
      </c>
      <c r="AO777" s="28">
        <v>138.636</v>
      </c>
      <c r="AQ777" s="39">
        <f ca="1">OFFSET(공차방식!R$5,COUNTIF(공차방식!R$6:R$50,"&lt;"&amp;AD777)+1,0)</f>
        <v>180</v>
      </c>
    </row>
    <row r="778" spans="2:43" ht="15" x14ac:dyDescent="0.3">
      <c r="B778" s="76" t="str">
        <f t="shared" si="90"/>
        <v>M80×6</v>
      </c>
      <c r="C778" s="77" t="s">
        <v>216</v>
      </c>
      <c r="D778" s="77" t="s">
        <v>157</v>
      </c>
      <c r="E778" s="74" t="s">
        <v>135</v>
      </c>
      <c r="F778" s="75">
        <v>80</v>
      </c>
      <c r="G778" s="75">
        <v>6</v>
      </c>
      <c r="H778" s="74" t="s">
        <v>134</v>
      </c>
      <c r="I778" s="87" t="s">
        <v>136</v>
      </c>
      <c r="J778" s="75" t="s">
        <v>314</v>
      </c>
      <c r="K778" s="58" t="s">
        <v>491</v>
      </c>
      <c r="L778" s="75">
        <v>80</v>
      </c>
      <c r="M778" s="75">
        <v>6</v>
      </c>
      <c r="N778" s="74">
        <v>60</v>
      </c>
      <c r="O778" s="101">
        <f t="array" ref="O778">IFERROR(INDEX($AD$11:$AO$1485,MATCH($B778&amp;$I778,$Z$11:$Z$1485&amp;$AG$11:$AG$1485,0),MATCH($C778,$AD$9:$AO$9,0)),"-")</f>
        <v>77.61</v>
      </c>
      <c r="P778" s="75">
        <v>14</v>
      </c>
      <c r="Q778" s="75">
        <v>-14</v>
      </c>
      <c r="R778" s="101">
        <f t="array" aca="1" ref="R778" ca="1">IFERROR(INDEX($AD$11:$AO$1485,MATCH($B778&amp;$I778,$Z$11:$Z$1485&amp;$AG$11:$AG$1485,0),MATCH($D778,$AD$9:$AO$9,0)),"-")</f>
        <v>76.402900000000002</v>
      </c>
      <c r="S778" s="75">
        <v>14</v>
      </c>
      <c r="T778" s="75">
        <v>0</v>
      </c>
      <c r="U778" s="75">
        <v>6</v>
      </c>
      <c r="V778" s="75">
        <v>10</v>
      </c>
      <c r="W778" s="50">
        <f t="shared" si="96"/>
        <v>28</v>
      </c>
      <c r="X778" s="50">
        <f t="shared" si="97"/>
        <v>14</v>
      </c>
      <c r="Z778" s="27" t="str">
        <f t="shared" si="91"/>
        <v>M140×3</v>
      </c>
      <c r="AA778" s="28" t="s">
        <v>135</v>
      </c>
      <c r="AB778" s="28"/>
      <c r="AC778" s="28"/>
      <c r="AD778" s="27">
        <v>140</v>
      </c>
      <c r="AE778" s="27">
        <v>3</v>
      </c>
      <c r="AF778" s="28">
        <v>60</v>
      </c>
      <c r="AG778" s="30" t="s">
        <v>210</v>
      </c>
      <c r="AH778" s="30">
        <f>INDEX(공차방식!$C$6:$D$29,MATCH(AE778,공차방식!$B$6:$B$29,0),MATCH(RIGHT(AG778,1),공차방식!$C$5:$D$5,0))/1000</f>
        <v>0</v>
      </c>
      <c r="AI778" s="28">
        <f t="shared" ca="1" si="92"/>
        <v>138.4264</v>
      </c>
      <c r="AJ778" s="28">
        <f t="shared" si="93"/>
        <v>138.0514</v>
      </c>
      <c r="AK778" s="28">
        <f t="array" aca="1" ref="AK778" ca="1">ROUND(INDEX(공차방식!T$6:X$50,MATCH(AQ778&amp;AE778,공차방식!R$6:R$50&amp;공차방식!S$6:S$50,0),MATCH(VALUE(LEFT(AG778,1)),공차방식!T$5:X$5,0))/1000,4)</f>
        <v>0.375</v>
      </c>
      <c r="AL778" s="28">
        <f t="shared" si="94"/>
        <v>137.38239999999999</v>
      </c>
      <c r="AM778" s="28">
        <f t="shared" si="95"/>
        <v>136.75239999999999</v>
      </c>
      <c r="AN778" s="28">
        <f t="array" ref="AN778">ROUND(INDEX(공차방식!H$6:L$29,MATCH(AE778,공차방식!B$6:B$29,0),MATCH(VALUE(LEFT(AG778,1)),공차방식!H$5:L$5,0))/1000,4)</f>
        <v>0.63</v>
      </c>
      <c r="AO778" s="28">
        <v>139.035</v>
      </c>
      <c r="AQ778" s="39">
        <f ca="1">OFFSET(공차방식!R$5,COUNTIF(공차방식!R$6:R$50,"&lt;"&amp;AD778)+1,0)</f>
        <v>180</v>
      </c>
    </row>
    <row r="779" spans="2:43" ht="15" x14ac:dyDescent="0.3">
      <c r="B779" s="76" t="str">
        <f t="shared" ref="B779:B842" si="98">CONCATENATE(E779,L779,"×",G779)</f>
        <v>M80×4</v>
      </c>
      <c r="C779" s="77" t="s">
        <v>216</v>
      </c>
      <c r="D779" s="77" t="s">
        <v>157</v>
      </c>
      <c r="E779" s="74" t="s">
        <v>135</v>
      </c>
      <c r="F779" s="75">
        <v>80</v>
      </c>
      <c r="G779" s="75">
        <v>4</v>
      </c>
      <c r="H779" s="74" t="s">
        <v>134</v>
      </c>
      <c r="I779" s="87" t="s">
        <v>136</v>
      </c>
      <c r="J779" s="75" t="s">
        <v>314</v>
      </c>
      <c r="K779" s="58" t="s">
        <v>491</v>
      </c>
      <c r="L779" s="75">
        <v>80</v>
      </c>
      <c r="M779" s="75">
        <v>4</v>
      </c>
      <c r="N779" s="74">
        <v>60</v>
      </c>
      <c r="O779" s="101">
        <f t="array" ref="O779">IFERROR(INDEX($AD$11:$AO$1485,MATCH($B779&amp;$I779,$Z$11:$Z$1485&amp;$AG$11:$AG$1485,0),MATCH($C779,$AD$9:$AO$9,0)),"-")</f>
        <v>78.459000000000003</v>
      </c>
      <c r="P779" s="75">
        <v>14</v>
      </c>
      <c r="Q779" s="75">
        <v>-14</v>
      </c>
      <c r="R779" s="101">
        <f t="array" aca="1" ref="R779" ca="1">IFERROR(INDEX($AD$11:$AO$1485,MATCH($B779&amp;$I779,$Z$11:$Z$1485&amp;$AG$11:$AG$1485,0),MATCH($D779,$AD$9:$AO$9,0)),"-")</f>
        <v>77.651899999999998</v>
      </c>
      <c r="S779" s="75">
        <v>14</v>
      </c>
      <c r="T779" s="75">
        <v>0</v>
      </c>
      <c r="U779" s="75">
        <v>5</v>
      </c>
      <c r="V779" s="75">
        <v>11</v>
      </c>
      <c r="W779" s="50">
        <f t="shared" si="96"/>
        <v>28</v>
      </c>
      <c r="X779" s="50">
        <f t="shared" si="97"/>
        <v>14</v>
      </c>
      <c r="Z779" s="27" t="str">
        <f t="shared" ref="Z779:Z842" si="99">CONCATENATE(AA779,AD779,"×",AE779)</f>
        <v>M140×2</v>
      </c>
      <c r="AA779" s="28" t="s">
        <v>135</v>
      </c>
      <c r="AB779" s="28"/>
      <c r="AC779" s="28"/>
      <c r="AD779" s="27">
        <v>140</v>
      </c>
      <c r="AE779" s="27">
        <v>2</v>
      </c>
      <c r="AF779" s="28">
        <v>60</v>
      </c>
      <c r="AG779" s="30" t="s">
        <v>210</v>
      </c>
      <c r="AH779" s="30">
        <f>INDEX(공차방식!$C$6:$D$29,MATCH(AE779,공차방식!$B$6:$B$29,0),MATCH(RIGHT(AG779,1),공차방식!$C$5:$D$5,0))/1000</f>
        <v>0</v>
      </c>
      <c r="AI779" s="28">
        <f t="shared" ca="1" si="92"/>
        <v>139.01599999999999</v>
      </c>
      <c r="AJ779" s="28">
        <f t="shared" si="93"/>
        <v>138.70099999999999</v>
      </c>
      <c r="AK779" s="28">
        <f t="array" aca="1" ref="AK779" ca="1">ROUND(INDEX(공차방식!T$6:X$50,MATCH(AQ779&amp;AE779,공차방식!R$6:R$50&amp;공차방식!S$6:S$50,0),MATCH(VALUE(LEFT(AG779,1)),공차방식!T$5:X$5,0))/1000,4)</f>
        <v>0.315</v>
      </c>
      <c r="AL779" s="28">
        <f t="shared" si="94"/>
        <v>138.3099</v>
      </c>
      <c r="AM779" s="28">
        <f t="shared" si="95"/>
        <v>137.8349</v>
      </c>
      <c r="AN779" s="28">
        <f t="array" ref="AN779">ROUND(INDEX(공차방식!H$6:L$29,MATCH(AE779,공차방식!B$6:B$29,0),MATCH(VALUE(LEFT(AG779,1)),공차방식!H$5:L$5,0))/1000,4)</f>
        <v>0.47499999999999998</v>
      </c>
      <c r="AO779" s="28">
        <v>139.423</v>
      </c>
      <c r="AQ779" s="39">
        <f ca="1">OFFSET(공차방식!R$5,COUNTIF(공차방식!R$6:R$50,"&lt;"&amp;AD779)+1,0)</f>
        <v>180</v>
      </c>
    </row>
    <row r="780" spans="2:43" ht="15" x14ac:dyDescent="0.3">
      <c r="B780" s="76" t="str">
        <f t="shared" si="98"/>
        <v>M80×3</v>
      </c>
      <c r="C780" s="77" t="s">
        <v>216</v>
      </c>
      <c r="D780" s="77" t="s">
        <v>157</v>
      </c>
      <c r="E780" s="74" t="s">
        <v>135</v>
      </c>
      <c r="F780" s="75">
        <v>80</v>
      </c>
      <c r="G780" s="75">
        <v>3</v>
      </c>
      <c r="H780" s="74" t="s">
        <v>134</v>
      </c>
      <c r="I780" s="87" t="s">
        <v>136</v>
      </c>
      <c r="J780" s="75" t="s">
        <v>314</v>
      </c>
      <c r="K780" s="58" t="s">
        <v>491</v>
      </c>
      <c r="L780" s="75">
        <v>80</v>
      </c>
      <c r="M780" s="75">
        <v>3</v>
      </c>
      <c r="N780" s="74">
        <v>60</v>
      </c>
      <c r="O780" s="101">
        <f t="array" ref="O780">IFERROR(INDEX($AD$11:$AO$1485,MATCH($B780&amp;$I780,$Z$11:$Z$1485&amp;$AG$11:$AG$1485,0),MATCH($C780,$AD$9:$AO$9,0)),"-")</f>
        <v>78.882000000000005</v>
      </c>
      <c r="P780" s="75">
        <v>14</v>
      </c>
      <c r="Q780" s="75">
        <v>-14</v>
      </c>
      <c r="R780" s="101">
        <f t="array" aca="1" ref="R780" ca="1">IFERROR(INDEX($AD$11:$AO$1485,MATCH($B780&amp;$I780,$Z$11:$Z$1485&amp;$AG$11:$AG$1485,0),MATCH($D780,$AD$9:$AO$9,0)),"-")</f>
        <v>78.275400000000005</v>
      </c>
      <c r="S780" s="75">
        <v>14</v>
      </c>
      <c r="T780" s="75">
        <v>0</v>
      </c>
      <c r="U780" s="75">
        <v>5</v>
      </c>
      <c r="V780" s="75">
        <v>13</v>
      </c>
      <c r="W780" s="50">
        <f t="shared" si="96"/>
        <v>28</v>
      </c>
      <c r="X780" s="50">
        <f t="shared" si="97"/>
        <v>14</v>
      </c>
      <c r="Z780" s="27" t="str">
        <f t="shared" si="99"/>
        <v>M145×6</v>
      </c>
      <c r="AA780" s="28" t="s">
        <v>135</v>
      </c>
      <c r="AB780" s="28"/>
      <c r="AC780" s="28"/>
      <c r="AD780" s="27">
        <v>145</v>
      </c>
      <c r="AE780" s="27">
        <v>6</v>
      </c>
      <c r="AF780" s="28">
        <v>60</v>
      </c>
      <c r="AG780" s="30" t="s">
        <v>210</v>
      </c>
      <c r="AH780" s="30">
        <f>INDEX(공차방식!$C$6:$D$29,MATCH(AE780,공차방식!$B$6:$B$29,0),MATCH(RIGHT(AG780,1),공차방식!$C$5:$D$5,0))/1000</f>
        <v>0</v>
      </c>
      <c r="AI780" s="28">
        <f t="shared" ref="AI780:AI843" ca="1" si="100">ROUND(AJ780+AK780,4)</f>
        <v>141.60290000000001</v>
      </c>
      <c r="AJ780" s="28">
        <f t="shared" ref="AJ780:AJ843" si="101">ROUND(AD780-0.649519*AE780,4)</f>
        <v>141.10290000000001</v>
      </c>
      <c r="AK780" s="28">
        <f t="array" aca="1" ref="AK780" ca="1">ROUND(INDEX(공차방식!T$6:X$50,MATCH(AQ780&amp;AE780,공차방식!R$6:R$50&amp;공차방식!S$6:S$50,0),MATCH(VALUE(LEFT(AG780,1)),공차방식!T$5:X$5,0))/1000,4)</f>
        <v>0.5</v>
      </c>
      <c r="AL780" s="28">
        <f t="shared" ref="AL780:AL843" si="102">ROUND(AM780+AN780,4)</f>
        <v>139.50479999999999</v>
      </c>
      <c r="AM780" s="28">
        <f t="shared" ref="AM780:AM843" si="103">ROUND(AD780-1.082532*AE780,4)</f>
        <v>138.50479999999999</v>
      </c>
      <c r="AN780" s="28">
        <f t="array" ref="AN780">ROUND(INDEX(공차방식!H$6:L$29,MATCH(AE780,공차방식!B$6:B$29,0),MATCH(VALUE(LEFT(AG780,1)),공차방식!H$5:L$5,0))/1000,4)</f>
        <v>1</v>
      </c>
      <c r="AO780" s="28">
        <v>142.81200000000001</v>
      </c>
      <c r="AQ780" s="39">
        <f ca="1">OFFSET(공차방식!R$5,COUNTIF(공차방식!R$6:R$50,"&lt;"&amp;AD780)+1,0)</f>
        <v>180</v>
      </c>
    </row>
    <row r="781" spans="2:43" ht="15" x14ac:dyDescent="0.3">
      <c r="B781" s="76" t="str">
        <f t="shared" si="98"/>
        <v>M80×2</v>
      </c>
      <c r="C781" s="77" t="s">
        <v>216</v>
      </c>
      <c r="D781" s="77" t="s">
        <v>157</v>
      </c>
      <c r="E781" s="74" t="s">
        <v>135</v>
      </c>
      <c r="F781" s="75">
        <v>80</v>
      </c>
      <c r="G781" s="75">
        <v>2</v>
      </c>
      <c r="H781" s="74" t="s">
        <v>134</v>
      </c>
      <c r="I781" s="87" t="s">
        <v>136</v>
      </c>
      <c r="J781" s="75" t="s">
        <v>314</v>
      </c>
      <c r="K781" s="58" t="s">
        <v>491</v>
      </c>
      <c r="L781" s="75">
        <v>80</v>
      </c>
      <c r="M781" s="75">
        <v>2</v>
      </c>
      <c r="N781" s="74">
        <v>60</v>
      </c>
      <c r="O781" s="101">
        <f t="array" ref="O781">IFERROR(INDEX($AD$11:$AO$1485,MATCH($B781&amp;$I781,$Z$11:$Z$1485&amp;$AG$11:$AG$1485,0),MATCH($C781,$AD$9:$AO$9,0)),"-")</f>
        <v>79.296000000000006</v>
      </c>
      <c r="P781" s="75">
        <v>10</v>
      </c>
      <c r="Q781" s="75">
        <v>-10</v>
      </c>
      <c r="R781" s="101">
        <f t="array" aca="1" ref="R781" ca="1">IFERROR(INDEX($AD$11:$AO$1485,MATCH($B781&amp;$I781,$Z$11:$Z$1485&amp;$AG$11:$AG$1485,0),MATCH($D781,$AD$9:$AO$9,0)),"-")</f>
        <v>78.891000000000005</v>
      </c>
      <c r="S781" s="75">
        <v>10</v>
      </c>
      <c r="T781" s="75">
        <v>0</v>
      </c>
      <c r="U781" s="75">
        <v>5</v>
      </c>
      <c r="V781" s="75">
        <v>14</v>
      </c>
      <c r="W781" s="50">
        <f t="shared" si="96"/>
        <v>20</v>
      </c>
      <c r="X781" s="50">
        <f t="shared" si="97"/>
        <v>10</v>
      </c>
      <c r="Z781" s="27" t="str">
        <f t="shared" si="99"/>
        <v>M145×4</v>
      </c>
      <c r="AA781" s="28" t="s">
        <v>135</v>
      </c>
      <c r="AB781" s="28"/>
      <c r="AC781" s="28"/>
      <c r="AD781" s="27">
        <v>145</v>
      </c>
      <c r="AE781" s="27">
        <v>4</v>
      </c>
      <c r="AF781" s="28">
        <v>60</v>
      </c>
      <c r="AG781" s="30" t="s">
        <v>210</v>
      </c>
      <c r="AH781" s="30">
        <f>INDEX(공차방식!$C$6:$D$29,MATCH(AE781,공차방식!$B$6:$B$29,0),MATCH(RIGHT(AG781,1),공차방식!$C$5:$D$5,0))/1000</f>
        <v>0</v>
      </c>
      <c r="AI781" s="28">
        <f t="shared" ca="1" si="100"/>
        <v>142.82689999999999</v>
      </c>
      <c r="AJ781" s="28">
        <f t="shared" si="101"/>
        <v>142.40190000000001</v>
      </c>
      <c r="AK781" s="28">
        <f t="array" aca="1" ref="AK781" ca="1">ROUND(INDEX(공차방식!T$6:X$50,MATCH(AQ781&amp;AE781,공차방식!R$6:R$50&amp;공차방식!S$6:S$50,0),MATCH(VALUE(LEFT(AG781,1)),공차방식!T$5:X$5,0))/1000,4)</f>
        <v>0.42499999999999999</v>
      </c>
      <c r="AL781" s="28">
        <f t="shared" si="102"/>
        <v>141.41990000000001</v>
      </c>
      <c r="AM781" s="28">
        <f t="shared" si="103"/>
        <v>140.66990000000001</v>
      </c>
      <c r="AN781" s="28">
        <f t="array" ref="AN781">ROUND(INDEX(공차방식!H$6:L$29,MATCH(AE781,공차방식!B$6:B$29,0),MATCH(VALUE(LEFT(AG781,1)),공차방식!H$5:L$5,0))/1000,4)</f>
        <v>0.75</v>
      </c>
      <c r="AO781" s="28">
        <v>143.636</v>
      </c>
      <c r="AQ781" s="39">
        <f ca="1">OFFSET(공차방식!R$5,COUNTIF(공차방식!R$6:R$50,"&lt;"&amp;AD781)+1,0)</f>
        <v>180</v>
      </c>
    </row>
    <row r="782" spans="2:43" ht="15" x14ac:dyDescent="0.3">
      <c r="B782" s="76" t="str">
        <f t="shared" si="98"/>
        <v>M80×1.5</v>
      </c>
      <c r="C782" s="77" t="s">
        <v>216</v>
      </c>
      <c r="D782" s="77" t="s">
        <v>157</v>
      </c>
      <c r="E782" s="74" t="s">
        <v>135</v>
      </c>
      <c r="F782" s="75">
        <v>80</v>
      </c>
      <c r="G782" s="75">
        <v>1.5</v>
      </c>
      <c r="H782" s="74" t="s">
        <v>134</v>
      </c>
      <c r="I782" s="87" t="s">
        <v>136</v>
      </c>
      <c r="J782" s="75" t="s">
        <v>314</v>
      </c>
      <c r="K782" s="58" t="s">
        <v>491</v>
      </c>
      <c r="L782" s="75">
        <v>80</v>
      </c>
      <c r="M782" s="75">
        <v>1.5</v>
      </c>
      <c r="N782" s="74">
        <v>60</v>
      </c>
      <c r="O782" s="101">
        <f t="array" ref="O782">IFERROR(INDEX($AD$11:$AO$1485,MATCH($B782&amp;$I782,$Z$11:$Z$1485&amp;$AG$11:$AG$1485,0),MATCH($C782,$AD$9:$AO$9,0)),"-")</f>
        <v>79.501000000000005</v>
      </c>
      <c r="P782" s="75">
        <v>10</v>
      </c>
      <c r="Q782" s="75">
        <v>-10</v>
      </c>
      <c r="R782" s="101">
        <f t="array" aca="1" ref="R782" ca="1">IFERROR(INDEX($AD$11:$AO$1485,MATCH($B782&amp;$I782,$Z$11:$Z$1485&amp;$AG$11:$AG$1485,0),MATCH($D782,$AD$9:$AO$9,0)),"-")</f>
        <v>79.195700000000002</v>
      </c>
      <c r="S782" s="75">
        <v>10</v>
      </c>
      <c r="T782" s="75">
        <v>0</v>
      </c>
      <c r="U782" s="75">
        <v>5</v>
      </c>
      <c r="V782" s="75">
        <v>16</v>
      </c>
      <c r="W782" s="50">
        <f t="shared" si="96"/>
        <v>20</v>
      </c>
      <c r="X782" s="50">
        <f t="shared" si="97"/>
        <v>10</v>
      </c>
      <c r="Z782" s="27" t="str">
        <f t="shared" si="99"/>
        <v>M145×3</v>
      </c>
      <c r="AA782" s="28" t="s">
        <v>135</v>
      </c>
      <c r="AB782" s="28"/>
      <c r="AC782" s="28"/>
      <c r="AD782" s="27">
        <v>145</v>
      </c>
      <c r="AE782" s="27">
        <v>3</v>
      </c>
      <c r="AF782" s="28">
        <v>60</v>
      </c>
      <c r="AG782" s="30" t="s">
        <v>210</v>
      </c>
      <c r="AH782" s="30">
        <f>INDEX(공차방식!$C$6:$D$29,MATCH(AE782,공차방식!$B$6:$B$29,0),MATCH(RIGHT(AG782,1),공차방식!$C$5:$D$5,0))/1000</f>
        <v>0</v>
      </c>
      <c r="AI782" s="28">
        <f t="shared" ca="1" si="100"/>
        <v>143.4264</v>
      </c>
      <c r="AJ782" s="28">
        <f t="shared" si="101"/>
        <v>143.0514</v>
      </c>
      <c r="AK782" s="28">
        <f t="array" aca="1" ref="AK782" ca="1">ROUND(INDEX(공차방식!T$6:X$50,MATCH(AQ782&amp;AE782,공차방식!R$6:R$50&amp;공차방식!S$6:S$50,0),MATCH(VALUE(LEFT(AG782,1)),공차방식!T$5:X$5,0))/1000,4)</f>
        <v>0.375</v>
      </c>
      <c r="AL782" s="28">
        <f t="shared" si="102"/>
        <v>142.38239999999999</v>
      </c>
      <c r="AM782" s="28">
        <f t="shared" si="103"/>
        <v>141.75239999999999</v>
      </c>
      <c r="AN782" s="28">
        <f t="array" ref="AN782">ROUND(INDEX(공차방식!H$6:L$29,MATCH(AE782,공차방식!B$6:B$29,0),MATCH(VALUE(LEFT(AG782,1)),공차방식!H$5:L$5,0))/1000,4)</f>
        <v>0.63</v>
      </c>
      <c r="AO782" s="28">
        <v>144.035</v>
      </c>
      <c r="AQ782" s="39">
        <f ca="1">OFFSET(공차방식!R$5,COUNTIF(공차방식!R$6:R$50,"&lt;"&amp;AD782)+1,0)</f>
        <v>180</v>
      </c>
    </row>
    <row r="783" spans="2:43" ht="15" x14ac:dyDescent="0.3">
      <c r="B783" s="76" t="str">
        <f t="shared" si="98"/>
        <v>M82×2</v>
      </c>
      <c r="C783" s="77" t="s">
        <v>216</v>
      </c>
      <c r="D783" s="77" t="s">
        <v>157</v>
      </c>
      <c r="E783" s="74" t="s">
        <v>135</v>
      </c>
      <c r="F783" s="75">
        <v>82</v>
      </c>
      <c r="G783" s="75">
        <v>2</v>
      </c>
      <c r="H783" s="74" t="s">
        <v>134</v>
      </c>
      <c r="I783" s="87" t="s">
        <v>136</v>
      </c>
      <c r="J783" s="75" t="s">
        <v>314</v>
      </c>
      <c r="K783" s="58" t="s">
        <v>491</v>
      </c>
      <c r="L783" s="75">
        <v>82</v>
      </c>
      <c r="M783" s="75">
        <v>2</v>
      </c>
      <c r="N783" s="74">
        <v>60</v>
      </c>
      <c r="O783" s="101">
        <f t="array" ref="O783">IFERROR(INDEX($AD$11:$AO$1485,MATCH($B783&amp;$I783,$Z$11:$Z$1485&amp;$AG$11:$AG$1485,0),MATCH($C783,$AD$9:$AO$9,0)),"-")</f>
        <v>81.296000000000006</v>
      </c>
      <c r="P783" s="75">
        <v>10</v>
      </c>
      <c r="Q783" s="75">
        <v>-10</v>
      </c>
      <c r="R783" s="101">
        <f t="array" aca="1" ref="R783" ca="1">IFERROR(INDEX($AD$11:$AO$1485,MATCH($B783&amp;$I783,$Z$11:$Z$1485&amp;$AG$11:$AG$1485,0),MATCH($D783,$AD$9:$AO$9,0)),"-")</f>
        <v>80.891000000000005</v>
      </c>
      <c r="S783" s="75">
        <v>10</v>
      </c>
      <c r="T783" s="75">
        <v>0</v>
      </c>
      <c r="U783" s="75">
        <v>5</v>
      </c>
      <c r="V783" s="75">
        <v>14</v>
      </c>
      <c r="W783" s="50">
        <f t="shared" si="96"/>
        <v>20</v>
      </c>
      <c r="X783" s="50">
        <f t="shared" si="97"/>
        <v>10</v>
      </c>
      <c r="Z783" s="27" t="str">
        <f t="shared" si="99"/>
        <v>M145×2</v>
      </c>
      <c r="AA783" s="28" t="s">
        <v>135</v>
      </c>
      <c r="AB783" s="28"/>
      <c r="AC783" s="28"/>
      <c r="AD783" s="27">
        <v>145</v>
      </c>
      <c r="AE783" s="27">
        <v>2</v>
      </c>
      <c r="AF783" s="28">
        <v>60</v>
      </c>
      <c r="AG783" s="30" t="s">
        <v>210</v>
      </c>
      <c r="AH783" s="30">
        <f>INDEX(공차방식!$C$6:$D$29,MATCH(AE783,공차방식!$B$6:$B$29,0),MATCH(RIGHT(AG783,1),공차방식!$C$5:$D$5,0))/1000</f>
        <v>0</v>
      </c>
      <c r="AI783" s="28">
        <f t="shared" ca="1" si="100"/>
        <v>144.01599999999999</v>
      </c>
      <c r="AJ783" s="28">
        <f t="shared" si="101"/>
        <v>143.70099999999999</v>
      </c>
      <c r="AK783" s="28">
        <f t="array" aca="1" ref="AK783" ca="1">ROUND(INDEX(공차방식!T$6:X$50,MATCH(AQ783&amp;AE783,공차방식!R$6:R$50&amp;공차방식!S$6:S$50,0),MATCH(VALUE(LEFT(AG783,1)),공차방식!T$5:X$5,0))/1000,4)</f>
        <v>0.315</v>
      </c>
      <c r="AL783" s="28">
        <f t="shared" si="102"/>
        <v>143.3099</v>
      </c>
      <c r="AM783" s="28">
        <f t="shared" si="103"/>
        <v>142.8349</v>
      </c>
      <c r="AN783" s="28">
        <f t="array" ref="AN783">ROUND(INDEX(공차방식!H$6:L$29,MATCH(AE783,공차방식!B$6:B$29,0),MATCH(VALUE(LEFT(AG783,1)),공차방식!H$5:L$5,0))/1000,4)</f>
        <v>0.47499999999999998</v>
      </c>
      <c r="AO783" s="28">
        <v>144.423</v>
      </c>
      <c r="AQ783" s="39">
        <f ca="1">OFFSET(공차방식!R$5,COUNTIF(공차방식!R$6:R$50,"&lt;"&amp;AD783)+1,0)</f>
        <v>180</v>
      </c>
    </row>
    <row r="784" spans="2:43" ht="15" x14ac:dyDescent="0.3">
      <c r="B784" s="76" t="str">
        <f t="shared" si="98"/>
        <v>M85×6</v>
      </c>
      <c r="C784" s="77" t="s">
        <v>216</v>
      </c>
      <c r="D784" s="77" t="s">
        <v>157</v>
      </c>
      <c r="E784" s="74" t="s">
        <v>135</v>
      </c>
      <c r="F784" s="75">
        <v>85</v>
      </c>
      <c r="G784" s="75">
        <v>6</v>
      </c>
      <c r="H784" s="74" t="s">
        <v>134</v>
      </c>
      <c r="I784" s="87" t="s">
        <v>136</v>
      </c>
      <c r="J784" s="75" t="s">
        <v>314</v>
      </c>
      <c r="K784" s="58" t="s">
        <v>491</v>
      </c>
      <c r="L784" s="75">
        <v>85</v>
      </c>
      <c r="M784" s="75">
        <v>6</v>
      </c>
      <c r="N784" s="74">
        <v>60</v>
      </c>
      <c r="O784" s="101">
        <f t="array" ref="O784">IFERROR(INDEX($AD$11:$AO$1485,MATCH($B784&amp;$I784,$Z$11:$Z$1485&amp;$AG$11:$AG$1485,0),MATCH($C784,$AD$9:$AO$9,0)),"-")</f>
        <v>82.61</v>
      </c>
      <c r="P784" s="75">
        <v>14</v>
      </c>
      <c r="Q784" s="75">
        <v>-14</v>
      </c>
      <c r="R784" s="101">
        <f t="array" aca="1" ref="R784" ca="1">IFERROR(INDEX($AD$11:$AO$1485,MATCH($B784&amp;$I784,$Z$11:$Z$1485&amp;$AG$11:$AG$1485,0),MATCH($D784,$AD$9:$AO$9,0)),"-")</f>
        <v>81.402900000000002</v>
      </c>
      <c r="S784" s="75">
        <v>14</v>
      </c>
      <c r="T784" s="75">
        <v>0</v>
      </c>
      <c r="U784" s="75">
        <v>6</v>
      </c>
      <c r="V784" s="75">
        <v>10</v>
      </c>
      <c r="W784" s="50">
        <f t="shared" si="96"/>
        <v>28</v>
      </c>
      <c r="X784" s="50">
        <f t="shared" si="97"/>
        <v>14</v>
      </c>
      <c r="Z784" s="27" t="str">
        <f t="shared" si="99"/>
        <v>M150×6</v>
      </c>
      <c r="AA784" s="28" t="s">
        <v>135</v>
      </c>
      <c r="AB784" s="28"/>
      <c r="AC784" s="28"/>
      <c r="AD784" s="27">
        <v>150</v>
      </c>
      <c r="AE784" s="27">
        <v>6</v>
      </c>
      <c r="AF784" s="28">
        <v>60</v>
      </c>
      <c r="AG784" s="30" t="s">
        <v>210</v>
      </c>
      <c r="AH784" s="30">
        <f>INDEX(공차방식!$C$6:$D$29,MATCH(AE784,공차방식!$B$6:$B$29,0),MATCH(RIGHT(AG784,1),공차방식!$C$5:$D$5,0))/1000</f>
        <v>0</v>
      </c>
      <c r="AI784" s="28">
        <f t="shared" ca="1" si="100"/>
        <v>146.60290000000001</v>
      </c>
      <c r="AJ784" s="28">
        <f t="shared" si="101"/>
        <v>146.10290000000001</v>
      </c>
      <c r="AK784" s="28">
        <f t="array" aca="1" ref="AK784" ca="1">ROUND(INDEX(공차방식!T$6:X$50,MATCH(AQ784&amp;AE784,공차방식!R$6:R$50&amp;공차방식!S$6:S$50,0),MATCH(VALUE(LEFT(AG784,1)),공차방식!T$5:X$5,0))/1000,4)</f>
        <v>0.5</v>
      </c>
      <c r="AL784" s="28">
        <f t="shared" si="102"/>
        <v>144.50479999999999</v>
      </c>
      <c r="AM784" s="28">
        <f t="shared" si="103"/>
        <v>143.50479999999999</v>
      </c>
      <c r="AN784" s="28">
        <f t="array" ref="AN784">ROUND(INDEX(공차방식!H$6:L$29,MATCH(AE784,공차방식!B$6:B$29,0),MATCH(VALUE(LEFT(AG784,1)),공차방식!H$5:L$5,0))/1000,4)</f>
        <v>1</v>
      </c>
      <c r="AO784" s="28">
        <v>147.81200000000001</v>
      </c>
      <c r="AQ784" s="39">
        <f ca="1">OFFSET(공차방식!R$5,COUNTIF(공차방식!R$6:R$50,"&lt;"&amp;AD784)+1,0)</f>
        <v>180</v>
      </c>
    </row>
    <row r="785" spans="2:43" ht="15" x14ac:dyDescent="0.3">
      <c r="B785" s="76" t="str">
        <f t="shared" si="98"/>
        <v>M85×4</v>
      </c>
      <c r="C785" s="77" t="s">
        <v>216</v>
      </c>
      <c r="D785" s="77" t="s">
        <v>157</v>
      </c>
      <c r="E785" s="74" t="s">
        <v>135</v>
      </c>
      <c r="F785" s="75">
        <v>85</v>
      </c>
      <c r="G785" s="75">
        <v>4</v>
      </c>
      <c r="H785" s="74" t="s">
        <v>134</v>
      </c>
      <c r="I785" s="87" t="s">
        <v>136</v>
      </c>
      <c r="J785" s="75" t="s">
        <v>314</v>
      </c>
      <c r="K785" s="58" t="s">
        <v>491</v>
      </c>
      <c r="L785" s="75">
        <v>85</v>
      </c>
      <c r="M785" s="75">
        <v>4</v>
      </c>
      <c r="N785" s="74">
        <v>60</v>
      </c>
      <c r="O785" s="101">
        <f t="array" ref="O785">IFERROR(INDEX($AD$11:$AO$1485,MATCH($B785&amp;$I785,$Z$11:$Z$1485&amp;$AG$11:$AG$1485,0),MATCH($C785,$AD$9:$AO$9,0)),"-")</f>
        <v>83.459000000000003</v>
      </c>
      <c r="P785" s="75">
        <v>14</v>
      </c>
      <c r="Q785" s="75">
        <v>-14</v>
      </c>
      <c r="R785" s="101">
        <f t="array" aca="1" ref="R785" ca="1">IFERROR(INDEX($AD$11:$AO$1485,MATCH($B785&amp;$I785,$Z$11:$Z$1485&amp;$AG$11:$AG$1485,0),MATCH($D785,$AD$9:$AO$9,0)),"-")</f>
        <v>82.651899999999998</v>
      </c>
      <c r="S785" s="75">
        <v>14</v>
      </c>
      <c r="T785" s="75">
        <v>0</v>
      </c>
      <c r="U785" s="75">
        <v>5</v>
      </c>
      <c r="V785" s="75">
        <v>11</v>
      </c>
      <c r="W785" s="50">
        <f t="shared" si="96"/>
        <v>28</v>
      </c>
      <c r="X785" s="50">
        <f t="shared" si="97"/>
        <v>14</v>
      </c>
      <c r="Z785" s="27" t="str">
        <f t="shared" si="99"/>
        <v>M150×4</v>
      </c>
      <c r="AA785" s="28" t="s">
        <v>135</v>
      </c>
      <c r="AB785" s="28"/>
      <c r="AC785" s="28"/>
      <c r="AD785" s="27">
        <v>150</v>
      </c>
      <c r="AE785" s="27">
        <v>4</v>
      </c>
      <c r="AF785" s="28">
        <v>60</v>
      </c>
      <c r="AG785" s="30" t="s">
        <v>210</v>
      </c>
      <c r="AH785" s="30">
        <f>INDEX(공차방식!$C$6:$D$29,MATCH(AE785,공차방식!$B$6:$B$29,0),MATCH(RIGHT(AG785,1),공차방식!$C$5:$D$5,0))/1000</f>
        <v>0</v>
      </c>
      <c r="AI785" s="28">
        <f t="shared" ca="1" si="100"/>
        <v>147.82689999999999</v>
      </c>
      <c r="AJ785" s="28">
        <f t="shared" si="101"/>
        <v>147.40190000000001</v>
      </c>
      <c r="AK785" s="28">
        <f t="array" aca="1" ref="AK785" ca="1">ROUND(INDEX(공차방식!T$6:X$50,MATCH(AQ785&amp;AE785,공차방식!R$6:R$50&amp;공차방식!S$6:S$50,0),MATCH(VALUE(LEFT(AG785,1)),공차방식!T$5:X$5,0))/1000,4)</f>
        <v>0.42499999999999999</v>
      </c>
      <c r="AL785" s="28">
        <f t="shared" si="102"/>
        <v>146.41990000000001</v>
      </c>
      <c r="AM785" s="28">
        <f t="shared" si="103"/>
        <v>145.66990000000001</v>
      </c>
      <c r="AN785" s="28">
        <f t="array" ref="AN785">ROUND(INDEX(공차방식!H$6:L$29,MATCH(AE785,공차방식!B$6:B$29,0),MATCH(VALUE(LEFT(AG785,1)),공차방식!H$5:L$5,0))/1000,4)</f>
        <v>0.75</v>
      </c>
      <c r="AO785" s="28">
        <v>148.636</v>
      </c>
      <c r="AQ785" s="39">
        <f ca="1">OFFSET(공차방식!R$5,COUNTIF(공차방식!R$6:R$50,"&lt;"&amp;AD785)+1,0)</f>
        <v>180</v>
      </c>
    </row>
    <row r="786" spans="2:43" ht="15" x14ac:dyDescent="0.3">
      <c r="B786" s="76" t="str">
        <f t="shared" si="98"/>
        <v>M85×3</v>
      </c>
      <c r="C786" s="77" t="s">
        <v>216</v>
      </c>
      <c r="D786" s="77" t="s">
        <v>157</v>
      </c>
      <c r="E786" s="74" t="s">
        <v>135</v>
      </c>
      <c r="F786" s="75">
        <v>85</v>
      </c>
      <c r="G786" s="75">
        <v>3</v>
      </c>
      <c r="H786" s="74" t="s">
        <v>134</v>
      </c>
      <c r="I786" s="87" t="s">
        <v>136</v>
      </c>
      <c r="J786" s="75" t="s">
        <v>314</v>
      </c>
      <c r="K786" s="58" t="s">
        <v>491</v>
      </c>
      <c r="L786" s="75">
        <v>85</v>
      </c>
      <c r="M786" s="75">
        <v>3</v>
      </c>
      <c r="N786" s="74">
        <v>60</v>
      </c>
      <c r="O786" s="101">
        <f t="array" ref="O786">IFERROR(INDEX($AD$11:$AO$1485,MATCH($B786&amp;$I786,$Z$11:$Z$1485&amp;$AG$11:$AG$1485,0),MATCH($C786,$AD$9:$AO$9,0)),"-")</f>
        <v>83.882000000000005</v>
      </c>
      <c r="P786" s="75">
        <v>14</v>
      </c>
      <c r="Q786" s="75">
        <v>-14</v>
      </c>
      <c r="R786" s="101">
        <f t="array" aca="1" ref="R786" ca="1">IFERROR(INDEX($AD$11:$AO$1485,MATCH($B786&amp;$I786,$Z$11:$Z$1485&amp;$AG$11:$AG$1485,0),MATCH($D786,$AD$9:$AO$9,0)),"-")</f>
        <v>83.275400000000005</v>
      </c>
      <c r="S786" s="75">
        <v>14</v>
      </c>
      <c r="T786" s="75">
        <v>0</v>
      </c>
      <c r="U786" s="75">
        <v>5</v>
      </c>
      <c r="V786" s="75">
        <v>13</v>
      </c>
      <c r="W786" s="50">
        <f t="shared" si="96"/>
        <v>28</v>
      </c>
      <c r="X786" s="50">
        <f t="shared" si="97"/>
        <v>14</v>
      </c>
      <c r="Z786" s="27" t="str">
        <f t="shared" si="99"/>
        <v>M150×3</v>
      </c>
      <c r="AA786" s="28" t="s">
        <v>135</v>
      </c>
      <c r="AB786" s="28"/>
      <c r="AC786" s="28"/>
      <c r="AD786" s="27">
        <v>150</v>
      </c>
      <c r="AE786" s="27">
        <v>3</v>
      </c>
      <c r="AF786" s="28">
        <v>60</v>
      </c>
      <c r="AG786" s="30" t="s">
        <v>210</v>
      </c>
      <c r="AH786" s="30">
        <f>INDEX(공차방식!$C$6:$D$29,MATCH(AE786,공차방식!$B$6:$B$29,0),MATCH(RIGHT(AG786,1),공차방식!$C$5:$D$5,0))/1000</f>
        <v>0</v>
      </c>
      <c r="AI786" s="28">
        <f t="shared" ca="1" si="100"/>
        <v>148.4264</v>
      </c>
      <c r="AJ786" s="28">
        <f t="shared" si="101"/>
        <v>148.0514</v>
      </c>
      <c r="AK786" s="28">
        <f t="array" aca="1" ref="AK786" ca="1">ROUND(INDEX(공차방식!T$6:X$50,MATCH(AQ786&amp;AE786,공차방식!R$6:R$50&amp;공차방식!S$6:S$50,0),MATCH(VALUE(LEFT(AG786,1)),공차방식!T$5:X$5,0))/1000,4)</f>
        <v>0.375</v>
      </c>
      <c r="AL786" s="28">
        <f t="shared" si="102"/>
        <v>147.38239999999999</v>
      </c>
      <c r="AM786" s="28">
        <f t="shared" si="103"/>
        <v>146.75239999999999</v>
      </c>
      <c r="AN786" s="28">
        <f t="array" ref="AN786">ROUND(INDEX(공차방식!H$6:L$29,MATCH(AE786,공차방식!B$6:B$29,0),MATCH(VALUE(LEFT(AG786,1)),공차방식!H$5:L$5,0))/1000,4)</f>
        <v>0.63</v>
      </c>
      <c r="AO786" s="28">
        <v>149.035</v>
      </c>
      <c r="AQ786" s="39">
        <f ca="1">OFFSET(공차방식!R$5,COUNTIF(공차방식!R$6:R$50,"&lt;"&amp;AD786)+1,0)</f>
        <v>180</v>
      </c>
    </row>
    <row r="787" spans="2:43" ht="15" x14ac:dyDescent="0.3">
      <c r="B787" s="76" t="str">
        <f t="shared" si="98"/>
        <v>M85×2</v>
      </c>
      <c r="C787" s="77" t="s">
        <v>216</v>
      </c>
      <c r="D787" s="77" t="s">
        <v>157</v>
      </c>
      <c r="E787" s="74" t="s">
        <v>135</v>
      </c>
      <c r="F787" s="75">
        <v>85</v>
      </c>
      <c r="G787" s="75">
        <v>2</v>
      </c>
      <c r="H787" s="74" t="s">
        <v>134</v>
      </c>
      <c r="I787" s="87" t="s">
        <v>136</v>
      </c>
      <c r="J787" s="75" t="s">
        <v>314</v>
      </c>
      <c r="K787" s="58" t="s">
        <v>491</v>
      </c>
      <c r="L787" s="75">
        <v>85</v>
      </c>
      <c r="M787" s="75">
        <v>2</v>
      </c>
      <c r="N787" s="74">
        <v>60</v>
      </c>
      <c r="O787" s="101">
        <f t="array" ref="O787">IFERROR(INDEX($AD$11:$AO$1485,MATCH($B787&amp;$I787,$Z$11:$Z$1485&amp;$AG$11:$AG$1485,0),MATCH($C787,$AD$9:$AO$9,0)),"-")</f>
        <v>84.296000000000006</v>
      </c>
      <c r="P787" s="75">
        <v>10</v>
      </c>
      <c r="Q787" s="75">
        <v>-10</v>
      </c>
      <c r="R787" s="101">
        <f t="array" aca="1" ref="R787" ca="1">IFERROR(INDEX($AD$11:$AO$1485,MATCH($B787&amp;$I787,$Z$11:$Z$1485&amp;$AG$11:$AG$1485,0),MATCH($D787,$AD$9:$AO$9,0)),"-")</f>
        <v>83.891000000000005</v>
      </c>
      <c r="S787" s="75">
        <v>10</v>
      </c>
      <c r="T787" s="75">
        <v>0</v>
      </c>
      <c r="U787" s="75">
        <v>5</v>
      </c>
      <c r="V787" s="75">
        <v>14</v>
      </c>
      <c r="W787" s="50">
        <f t="shared" si="96"/>
        <v>20</v>
      </c>
      <c r="X787" s="50">
        <f t="shared" si="97"/>
        <v>10</v>
      </c>
      <c r="Z787" s="27" t="str">
        <f t="shared" si="99"/>
        <v>M150×2</v>
      </c>
      <c r="AA787" s="28" t="s">
        <v>135</v>
      </c>
      <c r="AB787" s="28"/>
      <c r="AC787" s="28"/>
      <c r="AD787" s="27">
        <v>150</v>
      </c>
      <c r="AE787" s="27">
        <v>2</v>
      </c>
      <c r="AF787" s="28">
        <v>60</v>
      </c>
      <c r="AG787" s="30" t="s">
        <v>210</v>
      </c>
      <c r="AH787" s="30">
        <f>INDEX(공차방식!$C$6:$D$29,MATCH(AE787,공차방식!$B$6:$B$29,0),MATCH(RIGHT(AG787,1),공차방식!$C$5:$D$5,0))/1000</f>
        <v>0</v>
      </c>
      <c r="AI787" s="28">
        <f t="shared" ca="1" si="100"/>
        <v>149.01599999999999</v>
      </c>
      <c r="AJ787" s="28">
        <f t="shared" si="101"/>
        <v>148.70099999999999</v>
      </c>
      <c r="AK787" s="28">
        <f t="array" aca="1" ref="AK787" ca="1">ROUND(INDEX(공차방식!T$6:X$50,MATCH(AQ787&amp;AE787,공차방식!R$6:R$50&amp;공차방식!S$6:S$50,0),MATCH(VALUE(LEFT(AG787,1)),공차방식!T$5:X$5,0))/1000,4)</f>
        <v>0.315</v>
      </c>
      <c r="AL787" s="28">
        <f t="shared" si="102"/>
        <v>148.3099</v>
      </c>
      <c r="AM787" s="28">
        <f t="shared" si="103"/>
        <v>147.8349</v>
      </c>
      <c r="AN787" s="28">
        <f t="array" ref="AN787">ROUND(INDEX(공차방식!H$6:L$29,MATCH(AE787,공차방식!B$6:B$29,0),MATCH(VALUE(LEFT(AG787,1)),공차방식!H$5:L$5,0))/1000,4)</f>
        <v>0.47499999999999998</v>
      </c>
      <c r="AO787" s="28">
        <v>149.423</v>
      </c>
      <c r="AQ787" s="39">
        <f ca="1">OFFSET(공차방식!R$5,COUNTIF(공차방식!R$6:R$50,"&lt;"&amp;AD787)+1,0)</f>
        <v>180</v>
      </c>
    </row>
    <row r="788" spans="2:43" ht="15" x14ac:dyDescent="0.3">
      <c r="B788" s="76" t="str">
        <f t="shared" si="98"/>
        <v>M90×6</v>
      </c>
      <c r="C788" s="77" t="s">
        <v>216</v>
      </c>
      <c r="D788" s="77" t="s">
        <v>157</v>
      </c>
      <c r="E788" s="74" t="s">
        <v>135</v>
      </c>
      <c r="F788" s="75">
        <v>90</v>
      </c>
      <c r="G788" s="75">
        <v>6</v>
      </c>
      <c r="H788" s="74" t="s">
        <v>134</v>
      </c>
      <c r="I788" s="87" t="s">
        <v>136</v>
      </c>
      <c r="J788" s="75" t="s">
        <v>314</v>
      </c>
      <c r="K788" s="58" t="s">
        <v>491</v>
      </c>
      <c r="L788" s="75">
        <v>90</v>
      </c>
      <c r="M788" s="75">
        <v>6</v>
      </c>
      <c r="N788" s="74">
        <v>60</v>
      </c>
      <c r="O788" s="101">
        <f t="array" ref="O788">IFERROR(INDEX($AD$11:$AO$1485,MATCH($B788&amp;$I788,$Z$11:$Z$1485&amp;$AG$11:$AG$1485,0),MATCH($C788,$AD$9:$AO$9,0)),"-")</f>
        <v>87.61</v>
      </c>
      <c r="P788" s="75">
        <v>14</v>
      </c>
      <c r="Q788" s="75">
        <v>-14</v>
      </c>
      <c r="R788" s="101">
        <f t="array" aca="1" ref="R788" ca="1">IFERROR(INDEX($AD$11:$AO$1485,MATCH($B788&amp;$I788,$Z$11:$Z$1485&amp;$AG$11:$AG$1485,0),MATCH($D788,$AD$9:$AO$9,0)),"-")</f>
        <v>86.402900000000002</v>
      </c>
      <c r="S788" s="75">
        <v>14</v>
      </c>
      <c r="T788" s="75">
        <v>0</v>
      </c>
      <c r="U788" s="75">
        <v>6</v>
      </c>
      <c r="V788" s="75">
        <v>10</v>
      </c>
      <c r="W788" s="50">
        <f t="shared" si="96"/>
        <v>28</v>
      </c>
      <c r="X788" s="50">
        <f t="shared" si="97"/>
        <v>14</v>
      </c>
      <c r="Z788" s="27" t="str">
        <f t="shared" si="99"/>
        <v>M155×6</v>
      </c>
      <c r="AA788" s="28" t="s">
        <v>135</v>
      </c>
      <c r="AB788" s="28"/>
      <c r="AC788" s="28"/>
      <c r="AD788" s="27">
        <v>155</v>
      </c>
      <c r="AE788" s="27">
        <v>6</v>
      </c>
      <c r="AF788" s="28">
        <v>60</v>
      </c>
      <c r="AG788" s="30" t="s">
        <v>210</v>
      </c>
      <c r="AH788" s="30">
        <f>INDEX(공차방식!$C$6:$D$29,MATCH(AE788,공차방식!$B$6:$B$29,0),MATCH(RIGHT(AG788,1),공차방식!$C$5:$D$5,0))/1000</f>
        <v>0</v>
      </c>
      <c r="AI788" s="28">
        <f t="shared" ca="1" si="100"/>
        <v>151.60290000000001</v>
      </c>
      <c r="AJ788" s="28">
        <f t="shared" si="101"/>
        <v>151.10290000000001</v>
      </c>
      <c r="AK788" s="28">
        <f t="array" aca="1" ref="AK788" ca="1">ROUND(INDEX(공차방식!T$6:X$50,MATCH(AQ788&amp;AE788,공차방식!R$6:R$50&amp;공차방식!S$6:S$50,0),MATCH(VALUE(LEFT(AG788,1)),공차방식!T$5:X$5,0))/1000,4)</f>
        <v>0.5</v>
      </c>
      <c r="AL788" s="28">
        <f t="shared" si="102"/>
        <v>149.50479999999999</v>
      </c>
      <c r="AM788" s="28">
        <f t="shared" si="103"/>
        <v>148.50479999999999</v>
      </c>
      <c r="AN788" s="28">
        <f t="array" ref="AN788">ROUND(INDEX(공차방식!H$6:L$29,MATCH(AE788,공차방식!B$6:B$29,0),MATCH(VALUE(LEFT(AG788,1)),공차방식!H$5:L$5,0))/1000,4)</f>
        <v>1</v>
      </c>
      <c r="AO788" s="28" t="s">
        <v>220</v>
      </c>
      <c r="AQ788" s="39">
        <f ca="1">OFFSET(공차방식!R$5,COUNTIF(공차방식!R$6:R$50,"&lt;"&amp;AD788)+1,0)</f>
        <v>180</v>
      </c>
    </row>
    <row r="789" spans="2:43" ht="15" x14ac:dyDescent="0.3">
      <c r="B789" s="76" t="str">
        <f t="shared" si="98"/>
        <v>M90×4</v>
      </c>
      <c r="C789" s="77" t="s">
        <v>216</v>
      </c>
      <c r="D789" s="77" t="s">
        <v>157</v>
      </c>
      <c r="E789" s="74" t="s">
        <v>135</v>
      </c>
      <c r="F789" s="75">
        <v>90</v>
      </c>
      <c r="G789" s="75">
        <v>4</v>
      </c>
      <c r="H789" s="74" t="s">
        <v>134</v>
      </c>
      <c r="I789" s="87" t="s">
        <v>136</v>
      </c>
      <c r="J789" s="75" t="s">
        <v>314</v>
      </c>
      <c r="K789" s="58" t="s">
        <v>491</v>
      </c>
      <c r="L789" s="75">
        <v>90</v>
      </c>
      <c r="M789" s="75">
        <v>4</v>
      </c>
      <c r="N789" s="74">
        <v>60</v>
      </c>
      <c r="O789" s="101">
        <f t="array" ref="O789">IFERROR(INDEX($AD$11:$AO$1485,MATCH($B789&amp;$I789,$Z$11:$Z$1485&amp;$AG$11:$AG$1485,0),MATCH($C789,$AD$9:$AO$9,0)),"-")</f>
        <v>88.459000000000003</v>
      </c>
      <c r="P789" s="75">
        <v>14</v>
      </c>
      <c r="Q789" s="75">
        <v>-14</v>
      </c>
      <c r="R789" s="101">
        <f t="array" aca="1" ref="R789" ca="1">IFERROR(INDEX($AD$11:$AO$1485,MATCH($B789&amp;$I789,$Z$11:$Z$1485&amp;$AG$11:$AG$1485,0),MATCH($D789,$AD$9:$AO$9,0)),"-")</f>
        <v>87.651899999999998</v>
      </c>
      <c r="S789" s="75">
        <v>14</v>
      </c>
      <c r="T789" s="75">
        <v>0</v>
      </c>
      <c r="U789" s="75">
        <v>5</v>
      </c>
      <c r="V789" s="75">
        <v>11</v>
      </c>
      <c r="W789" s="50">
        <f t="shared" si="96"/>
        <v>28</v>
      </c>
      <c r="X789" s="50">
        <f t="shared" si="97"/>
        <v>14</v>
      </c>
      <c r="Z789" s="27" t="str">
        <f t="shared" si="99"/>
        <v>M155×4</v>
      </c>
      <c r="AA789" s="28" t="s">
        <v>135</v>
      </c>
      <c r="AB789" s="28"/>
      <c r="AC789" s="28"/>
      <c r="AD789" s="27">
        <v>155</v>
      </c>
      <c r="AE789" s="27">
        <v>4</v>
      </c>
      <c r="AF789" s="28">
        <v>60</v>
      </c>
      <c r="AG789" s="30" t="s">
        <v>210</v>
      </c>
      <c r="AH789" s="30">
        <f>INDEX(공차방식!$C$6:$D$29,MATCH(AE789,공차방식!$B$6:$B$29,0),MATCH(RIGHT(AG789,1),공차방식!$C$5:$D$5,0))/1000</f>
        <v>0</v>
      </c>
      <c r="AI789" s="28">
        <f t="shared" ca="1" si="100"/>
        <v>152.82689999999999</v>
      </c>
      <c r="AJ789" s="28">
        <f t="shared" si="101"/>
        <v>152.40190000000001</v>
      </c>
      <c r="AK789" s="28">
        <f t="array" aca="1" ref="AK789" ca="1">ROUND(INDEX(공차방식!T$6:X$50,MATCH(AQ789&amp;AE789,공차방식!R$6:R$50&amp;공차방식!S$6:S$50,0),MATCH(VALUE(LEFT(AG789,1)),공차방식!T$5:X$5,0))/1000,4)</f>
        <v>0.42499999999999999</v>
      </c>
      <c r="AL789" s="28">
        <f t="shared" si="102"/>
        <v>151.41990000000001</v>
      </c>
      <c r="AM789" s="28">
        <f t="shared" si="103"/>
        <v>150.66990000000001</v>
      </c>
      <c r="AN789" s="28">
        <f t="array" ref="AN789">ROUND(INDEX(공차방식!H$6:L$29,MATCH(AE789,공차방식!B$6:B$29,0),MATCH(VALUE(LEFT(AG789,1)),공차방식!H$5:L$5,0))/1000,4)</f>
        <v>0.75</v>
      </c>
      <c r="AO789" s="28" t="s">
        <v>220</v>
      </c>
      <c r="AQ789" s="39">
        <f ca="1">OFFSET(공차방식!R$5,COUNTIF(공차방식!R$6:R$50,"&lt;"&amp;AD789)+1,0)</f>
        <v>180</v>
      </c>
    </row>
    <row r="790" spans="2:43" ht="15" x14ac:dyDescent="0.3">
      <c r="B790" s="76" t="str">
        <f t="shared" si="98"/>
        <v>M90×3</v>
      </c>
      <c r="C790" s="77" t="s">
        <v>216</v>
      </c>
      <c r="D790" s="77" t="s">
        <v>157</v>
      </c>
      <c r="E790" s="74" t="s">
        <v>135</v>
      </c>
      <c r="F790" s="75">
        <v>90</v>
      </c>
      <c r="G790" s="75">
        <v>3</v>
      </c>
      <c r="H790" s="74" t="s">
        <v>134</v>
      </c>
      <c r="I790" s="87" t="s">
        <v>136</v>
      </c>
      <c r="J790" s="75" t="s">
        <v>314</v>
      </c>
      <c r="K790" s="58" t="s">
        <v>491</v>
      </c>
      <c r="L790" s="75">
        <v>90</v>
      </c>
      <c r="M790" s="75">
        <v>3</v>
      </c>
      <c r="N790" s="74">
        <v>60</v>
      </c>
      <c r="O790" s="101">
        <f t="array" ref="O790">IFERROR(INDEX($AD$11:$AO$1485,MATCH($B790&amp;$I790,$Z$11:$Z$1485&amp;$AG$11:$AG$1485,0),MATCH($C790,$AD$9:$AO$9,0)),"-")</f>
        <v>88.882000000000005</v>
      </c>
      <c r="P790" s="75">
        <v>14</v>
      </c>
      <c r="Q790" s="75">
        <v>-14</v>
      </c>
      <c r="R790" s="101">
        <f t="array" aca="1" ref="R790" ca="1">IFERROR(INDEX($AD$11:$AO$1485,MATCH($B790&amp;$I790,$Z$11:$Z$1485&amp;$AG$11:$AG$1485,0),MATCH($D790,$AD$9:$AO$9,0)),"-")</f>
        <v>88.275400000000005</v>
      </c>
      <c r="S790" s="75">
        <v>14</v>
      </c>
      <c r="T790" s="75">
        <v>0</v>
      </c>
      <c r="U790" s="75">
        <v>5</v>
      </c>
      <c r="V790" s="75">
        <v>13</v>
      </c>
      <c r="W790" s="50">
        <f t="shared" si="96"/>
        <v>28</v>
      </c>
      <c r="X790" s="50">
        <f t="shared" si="97"/>
        <v>14</v>
      </c>
      <c r="Z790" s="27" t="str">
        <f t="shared" si="99"/>
        <v>M155×3</v>
      </c>
      <c r="AA790" s="28" t="s">
        <v>135</v>
      </c>
      <c r="AB790" s="28"/>
      <c r="AC790" s="28"/>
      <c r="AD790" s="27">
        <v>155</v>
      </c>
      <c r="AE790" s="27">
        <v>3</v>
      </c>
      <c r="AF790" s="28">
        <v>60</v>
      </c>
      <c r="AG790" s="30" t="s">
        <v>210</v>
      </c>
      <c r="AH790" s="30">
        <f>INDEX(공차방식!$C$6:$D$29,MATCH(AE790,공차방식!$B$6:$B$29,0),MATCH(RIGHT(AG790,1),공차방식!$C$5:$D$5,0))/1000</f>
        <v>0</v>
      </c>
      <c r="AI790" s="28">
        <f t="shared" ca="1" si="100"/>
        <v>153.4264</v>
      </c>
      <c r="AJ790" s="28">
        <f t="shared" si="101"/>
        <v>153.0514</v>
      </c>
      <c r="AK790" s="28">
        <f t="array" aca="1" ref="AK790" ca="1">ROUND(INDEX(공차방식!T$6:X$50,MATCH(AQ790&amp;AE790,공차방식!R$6:R$50&amp;공차방식!S$6:S$50,0),MATCH(VALUE(LEFT(AG790,1)),공차방식!T$5:X$5,0))/1000,4)</f>
        <v>0.375</v>
      </c>
      <c r="AL790" s="28">
        <f t="shared" si="102"/>
        <v>152.38239999999999</v>
      </c>
      <c r="AM790" s="28">
        <f t="shared" si="103"/>
        <v>151.75239999999999</v>
      </c>
      <c r="AN790" s="28">
        <f t="array" ref="AN790">ROUND(INDEX(공차방식!H$6:L$29,MATCH(AE790,공차방식!B$6:B$29,0),MATCH(VALUE(LEFT(AG790,1)),공차방식!H$5:L$5,0))/1000,4)</f>
        <v>0.63</v>
      </c>
      <c r="AO790" s="28" t="s">
        <v>220</v>
      </c>
      <c r="AQ790" s="39">
        <f ca="1">OFFSET(공차방식!R$5,COUNTIF(공차방식!R$6:R$50,"&lt;"&amp;AD790)+1,0)</f>
        <v>180</v>
      </c>
    </row>
    <row r="791" spans="2:43" ht="15" x14ac:dyDescent="0.3">
      <c r="B791" s="76" t="str">
        <f t="shared" si="98"/>
        <v>M90×2</v>
      </c>
      <c r="C791" s="77" t="s">
        <v>216</v>
      </c>
      <c r="D791" s="77" t="s">
        <v>157</v>
      </c>
      <c r="E791" s="74" t="s">
        <v>135</v>
      </c>
      <c r="F791" s="75">
        <v>90</v>
      </c>
      <c r="G791" s="75">
        <v>2</v>
      </c>
      <c r="H791" s="74" t="s">
        <v>134</v>
      </c>
      <c r="I791" s="87" t="s">
        <v>136</v>
      </c>
      <c r="J791" s="75" t="s">
        <v>314</v>
      </c>
      <c r="K791" s="58" t="s">
        <v>491</v>
      </c>
      <c r="L791" s="75">
        <v>90</v>
      </c>
      <c r="M791" s="75">
        <v>2</v>
      </c>
      <c r="N791" s="74">
        <v>60</v>
      </c>
      <c r="O791" s="101">
        <f t="array" ref="O791">IFERROR(INDEX($AD$11:$AO$1485,MATCH($B791&amp;$I791,$Z$11:$Z$1485&amp;$AG$11:$AG$1485,0),MATCH($C791,$AD$9:$AO$9,0)),"-")</f>
        <v>89.296000000000006</v>
      </c>
      <c r="P791" s="75">
        <v>10</v>
      </c>
      <c r="Q791" s="75">
        <v>-10</v>
      </c>
      <c r="R791" s="101">
        <f t="array" aca="1" ref="R791" ca="1">IFERROR(INDEX($AD$11:$AO$1485,MATCH($B791&amp;$I791,$Z$11:$Z$1485&amp;$AG$11:$AG$1485,0),MATCH($D791,$AD$9:$AO$9,0)),"-")</f>
        <v>88.891000000000005</v>
      </c>
      <c r="S791" s="75">
        <v>10</v>
      </c>
      <c r="T791" s="75">
        <v>0</v>
      </c>
      <c r="U791" s="75">
        <v>5</v>
      </c>
      <c r="V791" s="75">
        <v>14</v>
      </c>
      <c r="W791" s="50">
        <f t="shared" si="96"/>
        <v>20</v>
      </c>
      <c r="X791" s="50">
        <f t="shared" si="97"/>
        <v>10</v>
      </c>
      <c r="Z791" s="27" t="str">
        <f t="shared" si="99"/>
        <v>M160×6</v>
      </c>
      <c r="AA791" s="28" t="s">
        <v>135</v>
      </c>
      <c r="AB791" s="28"/>
      <c r="AC791" s="28"/>
      <c r="AD791" s="27">
        <v>160</v>
      </c>
      <c r="AE791" s="27">
        <v>6</v>
      </c>
      <c r="AF791" s="28">
        <v>60</v>
      </c>
      <c r="AG791" s="30" t="s">
        <v>210</v>
      </c>
      <c r="AH791" s="30">
        <f>INDEX(공차방식!$C$6:$D$29,MATCH(AE791,공차방식!$B$6:$B$29,0),MATCH(RIGHT(AG791,1),공차방식!$C$5:$D$5,0))/1000</f>
        <v>0</v>
      </c>
      <c r="AI791" s="28">
        <f t="shared" ca="1" si="100"/>
        <v>156.60290000000001</v>
      </c>
      <c r="AJ791" s="28">
        <f t="shared" si="101"/>
        <v>156.10290000000001</v>
      </c>
      <c r="AK791" s="28">
        <f t="array" aca="1" ref="AK791" ca="1">ROUND(INDEX(공차방식!T$6:X$50,MATCH(AQ791&amp;AE791,공차방식!R$6:R$50&amp;공차방식!S$6:S$50,0),MATCH(VALUE(LEFT(AG791,1)),공차방식!T$5:X$5,0))/1000,4)</f>
        <v>0.5</v>
      </c>
      <c r="AL791" s="28">
        <f t="shared" si="102"/>
        <v>154.50479999999999</v>
      </c>
      <c r="AM791" s="28">
        <f t="shared" si="103"/>
        <v>153.50479999999999</v>
      </c>
      <c r="AN791" s="28">
        <f t="array" ref="AN791">ROUND(INDEX(공차방식!H$6:L$29,MATCH(AE791,공차방식!B$6:B$29,0),MATCH(VALUE(LEFT(AG791,1)),공차방식!H$5:L$5,0))/1000,4)</f>
        <v>1</v>
      </c>
      <c r="AO791" s="28" t="s">
        <v>220</v>
      </c>
      <c r="AQ791" s="39">
        <f ca="1">OFFSET(공차방식!R$5,COUNTIF(공차방식!R$6:R$50,"&lt;"&amp;AD791)+1,0)</f>
        <v>180</v>
      </c>
    </row>
    <row r="792" spans="2:43" ht="15" x14ac:dyDescent="0.3">
      <c r="B792" s="76" t="str">
        <f t="shared" si="98"/>
        <v>M95×6</v>
      </c>
      <c r="C792" s="77" t="s">
        <v>216</v>
      </c>
      <c r="D792" s="77" t="s">
        <v>157</v>
      </c>
      <c r="E792" s="74" t="s">
        <v>135</v>
      </c>
      <c r="F792" s="75">
        <v>95</v>
      </c>
      <c r="G792" s="75">
        <v>6</v>
      </c>
      <c r="H792" s="74" t="s">
        <v>134</v>
      </c>
      <c r="I792" s="87" t="s">
        <v>136</v>
      </c>
      <c r="J792" s="75" t="s">
        <v>314</v>
      </c>
      <c r="K792" s="58" t="s">
        <v>491</v>
      </c>
      <c r="L792" s="75">
        <v>95</v>
      </c>
      <c r="M792" s="75">
        <v>6</v>
      </c>
      <c r="N792" s="74">
        <v>60</v>
      </c>
      <c r="O792" s="101">
        <f t="array" ref="O792">IFERROR(INDEX($AD$11:$AO$1485,MATCH($B792&amp;$I792,$Z$11:$Z$1485&amp;$AG$11:$AG$1485,0),MATCH($C792,$AD$9:$AO$9,0)),"-")</f>
        <v>92.625</v>
      </c>
      <c r="P792" s="75">
        <v>14</v>
      </c>
      <c r="Q792" s="75">
        <v>-14</v>
      </c>
      <c r="R792" s="101">
        <f t="array" aca="1" ref="R792" ca="1">IFERROR(INDEX($AD$11:$AO$1485,MATCH($B792&amp;$I792,$Z$11:$Z$1485&amp;$AG$11:$AG$1485,0),MATCH($D792,$AD$9:$AO$9,0)),"-")</f>
        <v>91.417900000000003</v>
      </c>
      <c r="S792" s="75">
        <v>14</v>
      </c>
      <c r="T792" s="75">
        <v>0</v>
      </c>
      <c r="U792" s="75">
        <v>6</v>
      </c>
      <c r="V792" s="75">
        <v>10</v>
      </c>
      <c r="W792" s="50">
        <f t="shared" si="96"/>
        <v>28</v>
      </c>
      <c r="X792" s="50">
        <f t="shared" si="97"/>
        <v>14</v>
      </c>
      <c r="Z792" s="27" t="str">
        <f t="shared" si="99"/>
        <v>M160×4</v>
      </c>
      <c r="AA792" s="28" t="s">
        <v>135</v>
      </c>
      <c r="AB792" s="28"/>
      <c r="AC792" s="28"/>
      <c r="AD792" s="27">
        <v>160</v>
      </c>
      <c r="AE792" s="27">
        <v>4</v>
      </c>
      <c r="AF792" s="28">
        <v>60</v>
      </c>
      <c r="AG792" s="30" t="s">
        <v>210</v>
      </c>
      <c r="AH792" s="30">
        <f>INDEX(공차방식!$C$6:$D$29,MATCH(AE792,공차방식!$B$6:$B$29,0),MATCH(RIGHT(AG792,1),공차방식!$C$5:$D$5,0))/1000</f>
        <v>0</v>
      </c>
      <c r="AI792" s="28">
        <f t="shared" ca="1" si="100"/>
        <v>157.82689999999999</v>
      </c>
      <c r="AJ792" s="28">
        <f t="shared" si="101"/>
        <v>157.40190000000001</v>
      </c>
      <c r="AK792" s="28">
        <f t="array" aca="1" ref="AK792" ca="1">ROUND(INDEX(공차방식!T$6:X$50,MATCH(AQ792&amp;AE792,공차방식!R$6:R$50&amp;공차방식!S$6:S$50,0),MATCH(VALUE(LEFT(AG792,1)),공차방식!T$5:X$5,0))/1000,4)</f>
        <v>0.42499999999999999</v>
      </c>
      <c r="AL792" s="28">
        <f t="shared" si="102"/>
        <v>156.41990000000001</v>
      </c>
      <c r="AM792" s="28">
        <f t="shared" si="103"/>
        <v>155.66990000000001</v>
      </c>
      <c r="AN792" s="28">
        <f t="array" ref="AN792">ROUND(INDEX(공차방식!H$6:L$29,MATCH(AE792,공차방식!B$6:B$29,0),MATCH(VALUE(LEFT(AG792,1)),공차방식!H$5:L$5,0))/1000,4)</f>
        <v>0.75</v>
      </c>
      <c r="AO792" s="28" t="s">
        <v>220</v>
      </c>
      <c r="AQ792" s="39">
        <f ca="1">OFFSET(공차방식!R$5,COUNTIF(공차방식!R$6:R$50,"&lt;"&amp;AD792)+1,0)</f>
        <v>180</v>
      </c>
    </row>
    <row r="793" spans="2:43" ht="15" x14ac:dyDescent="0.3">
      <c r="B793" s="76" t="str">
        <f t="shared" si="98"/>
        <v>M95×4</v>
      </c>
      <c r="C793" s="77" t="s">
        <v>216</v>
      </c>
      <c r="D793" s="77" t="s">
        <v>157</v>
      </c>
      <c r="E793" s="74" t="s">
        <v>135</v>
      </c>
      <c r="F793" s="75">
        <v>95</v>
      </c>
      <c r="G793" s="75">
        <v>4</v>
      </c>
      <c r="H793" s="74" t="s">
        <v>134</v>
      </c>
      <c r="I793" s="87" t="s">
        <v>136</v>
      </c>
      <c r="J793" s="75" t="s">
        <v>314</v>
      </c>
      <c r="K793" s="58" t="s">
        <v>491</v>
      </c>
      <c r="L793" s="75">
        <v>95</v>
      </c>
      <c r="M793" s="75">
        <v>4</v>
      </c>
      <c r="N793" s="74">
        <v>60</v>
      </c>
      <c r="O793" s="101">
        <f t="array" ref="O793">IFERROR(INDEX($AD$11:$AO$1485,MATCH($B793&amp;$I793,$Z$11:$Z$1485&amp;$AG$11:$AG$1485,0),MATCH($C793,$AD$9:$AO$9,0)),"-")</f>
        <v>93.474000000000004</v>
      </c>
      <c r="P793" s="75">
        <v>14</v>
      </c>
      <c r="Q793" s="75">
        <v>-14</v>
      </c>
      <c r="R793" s="101">
        <f t="array" aca="1" ref="R793" ca="1">IFERROR(INDEX($AD$11:$AO$1485,MATCH($B793&amp;$I793,$Z$11:$Z$1485&amp;$AG$11:$AG$1485,0),MATCH($D793,$AD$9:$AO$9,0)),"-")</f>
        <v>92.666899999999998</v>
      </c>
      <c r="S793" s="75">
        <v>14</v>
      </c>
      <c r="T793" s="75">
        <v>0</v>
      </c>
      <c r="U793" s="75">
        <v>5</v>
      </c>
      <c r="V793" s="75">
        <v>11</v>
      </c>
      <c r="W793" s="50">
        <f t="shared" si="96"/>
        <v>28</v>
      </c>
      <c r="X793" s="50">
        <f t="shared" si="97"/>
        <v>14</v>
      </c>
      <c r="Z793" s="27" t="str">
        <f t="shared" si="99"/>
        <v>M160×3</v>
      </c>
      <c r="AA793" s="28" t="s">
        <v>135</v>
      </c>
      <c r="AB793" s="28"/>
      <c r="AC793" s="28"/>
      <c r="AD793" s="27">
        <v>160</v>
      </c>
      <c r="AE793" s="27">
        <v>3</v>
      </c>
      <c r="AF793" s="28">
        <v>60</v>
      </c>
      <c r="AG793" s="30" t="s">
        <v>210</v>
      </c>
      <c r="AH793" s="30">
        <f>INDEX(공차방식!$C$6:$D$29,MATCH(AE793,공차방식!$B$6:$B$29,0),MATCH(RIGHT(AG793,1),공차방식!$C$5:$D$5,0))/1000</f>
        <v>0</v>
      </c>
      <c r="AI793" s="28">
        <f t="shared" ca="1" si="100"/>
        <v>158.4264</v>
      </c>
      <c r="AJ793" s="28">
        <f t="shared" si="101"/>
        <v>158.0514</v>
      </c>
      <c r="AK793" s="28">
        <f t="array" aca="1" ref="AK793" ca="1">ROUND(INDEX(공차방식!T$6:X$50,MATCH(AQ793&amp;AE793,공차방식!R$6:R$50&amp;공차방식!S$6:S$50,0),MATCH(VALUE(LEFT(AG793,1)),공차방식!T$5:X$5,0))/1000,4)</f>
        <v>0.375</v>
      </c>
      <c r="AL793" s="28">
        <f t="shared" si="102"/>
        <v>157.38239999999999</v>
      </c>
      <c r="AM793" s="28">
        <f t="shared" si="103"/>
        <v>156.75239999999999</v>
      </c>
      <c r="AN793" s="28">
        <f t="array" ref="AN793">ROUND(INDEX(공차방식!H$6:L$29,MATCH(AE793,공차방식!B$6:B$29,0),MATCH(VALUE(LEFT(AG793,1)),공차방식!H$5:L$5,0))/1000,4)</f>
        <v>0.63</v>
      </c>
      <c r="AO793" s="28" t="s">
        <v>220</v>
      </c>
      <c r="AQ793" s="39">
        <f ca="1">OFFSET(공차방식!R$5,COUNTIF(공차방식!R$6:R$50,"&lt;"&amp;AD793)+1,0)</f>
        <v>180</v>
      </c>
    </row>
    <row r="794" spans="2:43" ht="15" x14ac:dyDescent="0.3">
      <c r="B794" s="76" t="str">
        <f t="shared" si="98"/>
        <v>M95×3</v>
      </c>
      <c r="C794" s="77" t="s">
        <v>216</v>
      </c>
      <c r="D794" s="77" t="s">
        <v>157</v>
      </c>
      <c r="E794" s="74" t="s">
        <v>135</v>
      </c>
      <c r="F794" s="75">
        <v>95</v>
      </c>
      <c r="G794" s="75">
        <v>3</v>
      </c>
      <c r="H794" s="74" t="s">
        <v>134</v>
      </c>
      <c r="I794" s="87" t="s">
        <v>136</v>
      </c>
      <c r="J794" s="75" t="s">
        <v>314</v>
      </c>
      <c r="K794" s="58" t="s">
        <v>491</v>
      </c>
      <c r="L794" s="75">
        <v>95</v>
      </c>
      <c r="M794" s="75">
        <v>3</v>
      </c>
      <c r="N794" s="74">
        <v>60</v>
      </c>
      <c r="O794" s="101">
        <f t="array" ref="O794">IFERROR(INDEX($AD$11:$AO$1485,MATCH($B794&amp;$I794,$Z$11:$Z$1485&amp;$AG$11:$AG$1485,0),MATCH($C794,$AD$9:$AO$9,0)),"-")</f>
        <v>93.894000000000005</v>
      </c>
      <c r="P794" s="75">
        <v>14</v>
      </c>
      <c r="Q794" s="75">
        <v>-14</v>
      </c>
      <c r="R794" s="101">
        <f t="array" aca="1" ref="R794" ca="1">IFERROR(INDEX($AD$11:$AO$1485,MATCH($B794&amp;$I794,$Z$11:$Z$1485&amp;$AG$11:$AG$1485,0),MATCH($D794,$AD$9:$AO$9,0)),"-")</f>
        <v>93.287400000000005</v>
      </c>
      <c r="S794" s="75">
        <v>14</v>
      </c>
      <c r="T794" s="75">
        <v>0</v>
      </c>
      <c r="U794" s="75">
        <v>5</v>
      </c>
      <c r="V794" s="75">
        <v>13</v>
      </c>
      <c r="W794" s="50">
        <f t="shared" si="96"/>
        <v>28</v>
      </c>
      <c r="X794" s="50">
        <f t="shared" si="97"/>
        <v>14</v>
      </c>
      <c r="Z794" s="27" t="str">
        <f t="shared" si="99"/>
        <v>M165×6</v>
      </c>
      <c r="AA794" s="28" t="s">
        <v>135</v>
      </c>
      <c r="AB794" s="28"/>
      <c r="AC794" s="28"/>
      <c r="AD794" s="27">
        <v>165</v>
      </c>
      <c r="AE794" s="27">
        <v>6</v>
      </c>
      <c r="AF794" s="28">
        <v>60</v>
      </c>
      <c r="AG794" s="30" t="s">
        <v>210</v>
      </c>
      <c r="AH794" s="30">
        <f>INDEX(공차방식!$C$6:$D$29,MATCH(AE794,공차방식!$B$6:$B$29,0),MATCH(RIGHT(AG794,1),공차방식!$C$5:$D$5,0))/1000</f>
        <v>0</v>
      </c>
      <c r="AI794" s="28">
        <f t="shared" ca="1" si="100"/>
        <v>161.60290000000001</v>
      </c>
      <c r="AJ794" s="28">
        <f t="shared" si="101"/>
        <v>161.10290000000001</v>
      </c>
      <c r="AK794" s="28">
        <f t="array" aca="1" ref="AK794" ca="1">ROUND(INDEX(공차방식!T$6:X$50,MATCH(AQ794&amp;AE794,공차방식!R$6:R$50&amp;공차방식!S$6:S$50,0),MATCH(VALUE(LEFT(AG794,1)),공차방식!T$5:X$5,0))/1000,4)</f>
        <v>0.5</v>
      </c>
      <c r="AL794" s="28">
        <f t="shared" si="102"/>
        <v>159.50479999999999</v>
      </c>
      <c r="AM794" s="28">
        <f t="shared" si="103"/>
        <v>158.50479999999999</v>
      </c>
      <c r="AN794" s="28">
        <f t="array" ref="AN794">ROUND(INDEX(공차방식!H$6:L$29,MATCH(AE794,공차방식!B$6:B$29,0),MATCH(VALUE(LEFT(AG794,1)),공차방식!H$5:L$5,0))/1000,4)</f>
        <v>1</v>
      </c>
      <c r="AO794" s="28" t="s">
        <v>220</v>
      </c>
      <c r="AQ794" s="39">
        <f ca="1">OFFSET(공차방식!R$5,COUNTIF(공차방식!R$6:R$50,"&lt;"&amp;AD794)+1,0)</f>
        <v>180</v>
      </c>
    </row>
    <row r="795" spans="2:43" ht="15" x14ac:dyDescent="0.3">
      <c r="B795" s="76" t="str">
        <f t="shared" si="98"/>
        <v>M95×2</v>
      </c>
      <c r="C795" s="77" t="s">
        <v>216</v>
      </c>
      <c r="D795" s="77" t="s">
        <v>157</v>
      </c>
      <c r="E795" s="74" t="s">
        <v>135</v>
      </c>
      <c r="F795" s="75">
        <v>95</v>
      </c>
      <c r="G795" s="75">
        <v>2</v>
      </c>
      <c r="H795" s="74" t="s">
        <v>134</v>
      </c>
      <c r="I795" s="87" t="s">
        <v>136</v>
      </c>
      <c r="J795" s="75" t="s">
        <v>314</v>
      </c>
      <c r="K795" s="58" t="s">
        <v>491</v>
      </c>
      <c r="L795" s="75">
        <v>95</v>
      </c>
      <c r="M795" s="75">
        <v>2</v>
      </c>
      <c r="N795" s="74">
        <v>60</v>
      </c>
      <c r="O795" s="101">
        <f t="array" ref="O795">IFERROR(INDEX($AD$11:$AO$1485,MATCH($B795&amp;$I795,$Z$11:$Z$1485&amp;$AG$11:$AG$1485,0),MATCH($C795,$AD$9:$AO$9,0)),"-")</f>
        <v>94.305999999999997</v>
      </c>
      <c r="P795" s="75">
        <v>10</v>
      </c>
      <c r="Q795" s="75">
        <v>-10</v>
      </c>
      <c r="R795" s="101">
        <f t="array" aca="1" ref="R795" ca="1">IFERROR(INDEX($AD$11:$AO$1485,MATCH($B795&amp;$I795,$Z$11:$Z$1485&amp;$AG$11:$AG$1485,0),MATCH($D795,$AD$9:$AO$9,0)),"-")</f>
        <v>93.900999999999996</v>
      </c>
      <c r="S795" s="75">
        <v>10</v>
      </c>
      <c r="T795" s="75">
        <v>0</v>
      </c>
      <c r="U795" s="75">
        <v>5</v>
      </c>
      <c r="V795" s="75">
        <v>14</v>
      </c>
      <c r="W795" s="50">
        <f t="shared" si="96"/>
        <v>20</v>
      </c>
      <c r="X795" s="50">
        <f t="shared" si="97"/>
        <v>10</v>
      </c>
      <c r="Z795" s="27" t="str">
        <f t="shared" si="99"/>
        <v>M165×4</v>
      </c>
      <c r="AA795" s="28" t="s">
        <v>135</v>
      </c>
      <c r="AB795" s="28"/>
      <c r="AC795" s="28"/>
      <c r="AD795" s="27">
        <v>165</v>
      </c>
      <c r="AE795" s="27">
        <v>4</v>
      </c>
      <c r="AF795" s="28">
        <v>60</v>
      </c>
      <c r="AG795" s="30" t="s">
        <v>210</v>
      </c>
      <c r="AH795" s="30">
        <f>INDEX(공차방식!$C$6:$D$29,MATCH(AE795,공차방식!$B$6:$B$29,0),MATCH(RIGHT(AG795,1),공차방식!$C$5:$D$5,0))/1000</f>
        <v>0</v>
      </c>
      <c r="AI795" s="28">
        <f t="shared" ca="1" si="100"/>
        <v>162.82689999999999</v>
      </c>
      <c r="AJ795" s="28">
        <f t="shared" si="101"/>
        <v>162.40190000000001</v>
      </c>
      <c r="AK795" s="28">
        <f t="array" aca="1" ref="AK795" ca="1">ROUND(INDEX(공차방식!T$6:X$50,MATCH(AQ795&amp;AE795,공차방식!R$6:R$50&amp;공차방식!S$6:S$50,0),MATCH(VALUE(LEFT(AG795,1)),공차방식!T$5:X$5,0))/1000,4)</f>
        <v>0.42499999999999999</v>
      </c>
      <c r="AL795" s="28">
        <f t="shared" si="102"/>
        <v>161.41990000000001</v>
      </c>
      <c r="AM795" s="28">
        <f t="shared" si="103"/>
        <v>160.66990000000001</v>
      </c>
      <c r="AN795" s="28">
        <f t="array" ref="AN795">ROUND(INDEX(공차방식!H$6:L$29,MATCH(AE795,공차방식!B$6:B$29,0),MATCH(VALUE(LEFT(AG795,1)),공차방식!H$5:L$5,0))/1000,4)</f>
        <v>0.75</v>
      </c>
      <c r="AO795" s="28" t="s">
        <v>220</v>
      </c>
      <c r="AQ795" s="39">
        <f ca="1">OFFSET(공차방식!R$5,COUNTIF(공차방식!R$6:R$50,"&lt;"&amp;AD795)+1,0)</f>
        <v>180</v>
      </c>
    </row>
    <row r="796" spans="2:43" ht="15" x14ac:dyDescent="0.3">
      <c r="B796" s="76" t="str">
        <f t="shared" si="98"/>
        <v>M100×6</v>
      </c>
      <c r="C796" s="77" t="s">
        <v>216</v>
      </c>
      <c r="D796" s="77" t="s">
        <v>157</v>
      </c>
      <c r="E796" s="74" t="s">
        <v>135</v>
      </c>
      <c r="F796" s="75">
        <v>100</v>
      </c>
      <c r="G796" s="75">
        <v>6</v>
      </c>
      <c r="H796" s="74" t="s">
        <v>134</v>
      </c>
      <c r="I796" s="87" t="s">
        <v>136</v>
      </c>
      <c r="J796" s="75" t="s">
        <v>314</v>
      </c>
      <c r="K796" s="58" t="s">
        <v>491</v>
      </c>
      <c r="L796" s="75">
        <v>100</v>
      </c>
      <c r="M796" s="75">
        <v>6</v>
      </c>
      <c r="N796" s="74">
        <v>60</v>
      </c>
      <c r="O796" s="101">
        <f t="array" ref="O796">IFERROR(INDEX($AD$11:$AO$1485,MATCH($B796&amp;$I796,$Z$11:$Z$1485&amp;$AG$11:$AG$1485,0),MATCH($C796,$AD$9:$AO$9,0)),"-")</f>
        <v>97.625</v>
      </c>
      <c r="P796" s="75">
        <v>14</v>
      </c>
      <c r="Q796" s="75">
        <v>-14</v>
      </c>
      <c r="R796" s="101">
        <f t="array" aca="1" ref="R796" ca="1">IFERROR(INDEX($AD$11:$AO$1485,MATCH($B796&amp;$I796,$Z$11:$Z$1485&amp;$AG$11:$AG$1485,0),MATCH($D796,$AD$9:$AO$9,0)),"-")</f>
        <v>96.417900000000003</v>
      </c>
      <c r="S796" s="75">
        <v>14</v>
      </c>
      <c r="T796" s="75">
        <v>0</v>
      </c>
      <c r="U796" s="75">
        <v>6</v>
      </c>
      <c r="V796" s="75">
        <v>10</v>
      </c>
      <c r="W796" s="50">
        <f t="shared" si="96"/>
        <v>28</v>
      </c>
      <c r="X796" s="50">
        <f t="shared" si="97"/>
        <v>14</v>
      </c>
      <c r="Z796" s="27" t="str">
        <f t="shared" si="99"/>
        <v>M165×3</v>
      </c>
      <c r="AA796" s="28" t="s">
        <v>135</v>
      </c>
      <c r="AB796" s="28"/>
      <c r="AC796" s="28"/>
      <c r="AD796" s="27">
        <v>165</v>
      </c>
      <c r="AE796" s="27">
        <v>3</v>
      </c>
      <c r="AF796" s="28">
        <v>60</v>
      </c>
      <c r="AG796" s="30" t="s">
        <v>210</v>
      </c>
      <c r="AH796" s="30">
        <f>INDEX(공차방식!$C$6:$D$29,MATCH(AE796,공차방식!$B$6:$B$29,0),MATCH(RIGHT(AG796,1),공차방식!$C$5:$D$5,0))/1000</f>
        <v>0</v>
      </c>
      <c r="AI796" s="28">
        <f t="shared" ca="1" si="100"/>
        <v>163.4264</v>
      </c>
      <c r="AJ796" s="28">
        <f t="shared" si="101"/>
        <v>163.0514</v>
      </c>
      <c r="AK796" s="28">
        <f t="array" aca="1" ref="AK796" ca="1">ROUND(INDEX(공차방식!T$6:X$50,MATCH(AQ796&amp;AE796,공차방식!R$6:R$50&amp;공차방식!S$6:S$50,0),MATCH(VALUE(LEFT(AG796,1)),공차방식!T$5:X$5,0))/1000,4)</f>
        <v>0.375</v>
      </c>
      <c r="AL796" s="28">
        <f t="shared" si="102"/>
        <v>162.38239999999999</v>
      </c>
      <c r="AM796" s="28">
        <f t="shared" si="103"/>
        <v>161.75239999999999</v>
      </c>
      <c r="AN796" s="28">
        <f t="array" ref="AN796">ROUND(INDEX(공차방식!H$6:L$29,MATCH(AE796,공차방식!B$6:B$29,0),MATCH(VALUE(LEFT(AG796,1)),공차방식!H$5:L$5,0))/1000,4)</f>
        <v>0.63</v>
      </c>
      <c r="AO796" s="28" t="s">
        <v>220</v>
      </c>
      <c r="AQ796" s="39">
        <f ca="1">OFFSET(공차방식!R$5,COUNTIF(공차방식!R$6:R$50,"&lt;"&amp;AD796)+1,0)</f>
        <v>180</v>
      </c>
    </row>
    <row r="797" spans="2:43" ht="15" x14ac:dyDescent="0.3">
      <c r="B797" s="76" t="str">
        <f t="shared" si="98"/>
        <v>M100×4</v>
      </c>
      <c r="C797" s="77" t="s">
        <v>216</v>
      </c>
      <c r="D797" s="77" t="s">
        <v>157</v>
      </c>
      <c r="E797" s="74" t="s">
        <v>135</v>
      </c>
      <c r="F797" s="75">
        <v>100</v>
      </c>
      <c r="G797" s="75">
        <v>4</v>
      </c>
      <c r="H797" s="74" t="s">
        <v>134</v>
      </c>
      <c r="I797" s="87" t="s">
        <v>136</v>
      </c>
      <c r="J797" s="75" t="s">
        <v>314</v>
      </c>
      <c r="K797" s="58" t="s">
        <v>491</v>
      </c>
      <c r="L797" s="75">
        <v>100</v>
      </c>
      <c r="M797" s="75">
        <v>4</v>
      </c>
      <c r="N797" s="74">
        <v>60</v>
      </c>
      <c r="O797" s="101">
        <f t="array" ref="O797">IFERROR(INDEX($AD$11:$AO$1485,MATCH($B797&amp;$I797,$Z$11:$Z$1485&amp;$AG$11:$AG$1485,0),MATCH($C797,$AD$9:$AO$9,0)),"-")</f>
        <v>98.483999999999995</v>
      </c>
      <c r="P797" s="75">
        <v>14</v>
      </c>
      <c r="Q797" s="75">
        <v>-14</v>
      </c>
      <c r="R797" s="101">
        <f t="array" aca="1" ref="R797" ca="1">IFERROR(INDEX($AD$11:$AO$1485,MATCH($B797&amp;$I797,$Z$11:$Z$1485&amp;$AG$11:$AG$1485,0),MATCH($D797,$AD$9:$AO$9,0)),"-")</f>
        <v>97.666899999999998</v>
      </c>
      <c r="S797" s="75">
        <v>14</v>
      </c>
      <c r="T797" s="75">
        <v>0</v>
      </c>
      <c r="U797" s="75">
        <v>5</v>
      </c>
      <c r="V797" s="75">
        <v>11</v>
      </c>
      <c r="W797" s="50">
        <f t="shared" si="96"/>
        <v>28</v>
      </c>
      <c r="X797" s="50">
        <f t="shared" si="97"/>
        <v>14</v>
      </c>
      <c r="Z797" s="27" t="str">
        <f t="shared" si="99"/>
        <v>M170×6</v>
      </c>
      <c r="AA797" s="28" t="s">
        <v>135</v>
      </c>
      <c r="AB797" s="28"/>
      <c r="AC797" s="28"/>
      <c r="AD797" s="27">
        <v>170</v>
      </c>
      <c r="AE797" s="27">
        <v>6</v>
      </c>
      <c r="AF797" s="28">
        <v>60</v>
      </c>
      <c r="AG797" s="30" t="s">
        <v>210</v>
      </c>
      <c r="AH797" s="30">
        <f>INDEX(공차방식!$C$6:$D$29,MATCH(AE797,공차방식!$B$6:$B$29,0),MATCH(RIGHT(AG797,1),공차방식!$C$5:$D$5,0))/1000</f>
        <v>0</v>
      </c>
      <c r="AI797" s="28">
        <f t="shared" ca="1" si="100"/>
        <v>166.60290000000001</v>
      </c>
      <c r="AJ797" s="28">
        <f t="shared" si="101"/>
        <v>166.10290000000001</v>
      </c>
      <c r="AK797" s="28">
        <f t="array" aca="1" ref="AK797" ca="1">ROUND(INDEX(공차방식!T$6:X$50,MATCH(AQ797&amp;AE797,공차방식!R$6:R$50&amp;공차방식!S$6:S$50,0),MATCH(VALUE(LEFT(AG797,1)),공차방식!T$5:X$5,0))/1000,4)</f>
        <v>0.5</v>
      </c>
      <c r="AL797" s="28">
        <f t="shared" si="102"/>
        <v>164.50479999999999</v>
      </c>
      <c r="AM797" s="28">
        <f t="shared" si="103"/>
        <v>163.50479999999999</v>
      </c>
      <c r="AN797" s="28">
        <f t="array" ref="AN797">ROUND(INDEX(공차방식!H$6:L$29,MATCH(AE797,공차방식!B$6:B$29,0),MATCH(VALUE(LEFT(AG797,1)),공차방식!H$5:L$5,0))/1000,4)</f>
        <v>1</v>
      </c>
      <c r="AO797" s="28" t="s">
        <v>220</v>
      </c>
      <c r="AQ797" s="39">
        <f ca="1">OFFSET(공차방식!R$5,COUNTIF(공차방식!R$6:R$50,"&lt;"&amp;AD797)+1,0)</f>
        <v>180</v>
      </c>
    </row>
    <row r="798" spans="2:43" ht="15" x14ac:dyDescent="0.3">
      <c r="B798" s="76" t="str">
        <f t="shared" si="98"/>
        <v>M100×3</v>
      </c>
      <c r="C798" s="77" t="s">
        <v>216</v>
      </c>
      <c r="D798" s="77" t="s">
        <v>157</v>
      </c>
      <c r="E798" s="74" t="s">
        <v>135</v>
      </c>
      <c r="F798" s="75">
        <v>100</v>
      </c>
      <c r="G798" s="75">
        <v>3</v>
      </c>
      <c r="H798" s="74" t="s">
        <v>134</v>
      </c>
      <c r="I798" s="87" t="s">
        <v>136</v>
      </c>
      <c r="J798" s="75" t="s">
        <v>314</v>
      </c>
      <c r="K798" s="58" t="s">
        <v>491</v>
      </c>
      <c r="L798" s="75">
        <v>100</v>
      </c>
      <c r="M798" s="75">
        <v>3</v>
      </c>
      <c r="N798" s="74">
        <v>60</v>
      </c>
      <c r="O798" s="101">
        <f t="array" ref="O798">IFERROR(INDEX($AD$11:$AO$1485,MATCH($B798&amp;$I798,$Z$11:$Z$1485&amp;$AG$11:$AG$1485,0),MATCH($C798,$AD$9:$AO$9,0)),"-")</f>
        <v>98.894000000000005</v>
      </c>
      <c r="P798" s="75">
        <v>14</v>
      </c>
      <c r="Q798" s="75">
        <v>-14</v>
      </c>
      <c r="R798" s="101">
        <f t="array" aca="1" ref="R798" ca="1">IFERROR(INDEX($AD$11:$AO$1485,MATCH($B798&amp;$I798,$Z$11:$Z$1485&amp;$AG$11:$AG$1485,0),MATCH($D798,$AD$9:$AO$9,0)),"-")</f>
        <v>98.287400000000005</v>
      </c>
      <c r="S798" s="75">
        <v>14</v>
      </c>
      <c r="T798" s="75">
        <v>0</v>
      </c>
      <c r="U798" s="75">
        <v>5</v>
      </c>
      <c r="V798" s="75">
        <v>13</v>
      </c>
      <c r="W798" s="50">
        <f t="shared" si="96"/>
        <v>28</v>
      </c>
      <c r="X798" s="50">
        <f t="shared" si="97"/>
        <v>14</v>
      </c>
      <c r="Z798" s="27" t="str">
        <f t="shared" si="99"/>
        <v>M170×4</v>
      </c>
      <c r="AA798" s="28" t="s">
        <v>135</v>
      </c>
      <c r="AB798" s="28"/>
      <c r="AC798" s="28"/>
      <c r="AD798" s="27">
        <v>170</v>
      </c>
      <c r="AE798" s="27">
        <v>4</v>
      </c>
      <c r="AF798" s="28">
        <v>60</v>
      </c>
      <c r="AG798" s="30" t="s">
        <v>210</v>
      </c>
      <c r="AH798" s="30">
        <f>INDEX(공차방식!$C$6:$D$29,MATCH(AE798,공차방식!$B$6:$B$29,0),MATCH(RIGHT(AG798,1),공차방식!$C$5:$D$5,0))/1000</f>
        <v>0</v>
      </c>
      <c r="AI798" s="28">
        <f t="shared" ca="1" si="100"/>
        <v>167.82689999999999</v>
      </c>
      <c r="AJ798" s="28">
        <f t="shared" si="101"/>
        <v>167.40190000000001</v>
      </c>
      <c r="AK798" s="28">
        <f t="array" aca="1" ref="AK798" ca="1">ROUND(INDEX(공차방식!T$6:X$50,MATCH(AQ798&amp;AE798,공차방식!R$6:R$50&amp;공차방식!S$6:S$50,0),MATCH(VALUE(LEFT(AG798,1)),공차방식!T$5:X$5,0))/1000,4)</f>
        <v>0.42499999999999999</v>
      </c>
      <c r="AL798" s="28">
        <f t="shared" si="102"/>
        <v>166.41990000000001</v>
      </c>
      <c r="AM798" s="28">
        <f t="shared" si="103"/>
        <v>165.66990000000001</v>
      </c>
      <c r="AN798" s="28">
        <f t="array" ref="AN798">ROUND(INDEX(공차방식!H$6:L$29,MATCH(AE798,공차방식!B$6:B$29,0),MATCH(VALUE(LEFT(AG798,1)),공차방식!H$5:L$5,0))/1000,4)</f>
        <v>0.75</v>
      </c>
      <c r="AO798" s="28" t="s">
        <v>220</v>
      </c>
      <c r="AQ798" s="39">
        <f ca="1">OFFSET(공차방식!R$5,COUNTIF(공차방식!R$6:R$50,"&lt;"&amp;AD798)+1,0)</f>
        <v>180</v>
      </c>
    </row>
    <row r="799" spans="2:43" ht="15" x14ac:dyDescent="0.3">
      <c r="B799" s="76" t="str">
        <f t="shared" si="98"/>
        <v>M100×2</v>
      </c>
      <c r="C799" s="77" t="s">
        <v>216</v>
      </c>
      <c r="D799" s="77" t="s">
        <v>157</v>
      </c>
      <c r="E799" s="74" t="s">
        <v>135</v>
      </c>
      <c r="F799" s="75">
        <v>100</v>
      </c>
      <c r="G799" s="75">
        <v>2</v>
      </c>
      <c r="H799" s="74" t="s">
        <v>134</v>
      </c>
      <c r="I799" s="87" t="s">
        <v>136</v>
      </c>
      <c r="J799" s="75" t="s">
        <v>314</v>
      </c>
      <c r="K799" s="58" t="s">
        <v>491</v>
      </c>
      <c r="L799" s="75">
        <v>100</v>
      </c>
      <c r="M799" s="75">
        <v>2</v>
      </c>
      <c r="N799" s="74">
        <v>60</v>
      </c>
      <c r="O799" s="101">
        <f t="array" ref="O799">IFERROR(INDEX($AD$11:$AO$1485,MATCH($B799&amp;$I799,$Z$11:$Z$1485&amp;$AG$11:$AG$1485,0),MATCH($C799,$AD$9:$AO$9,0)),"-")</f>
        <v>99.305999999999997</v>
      </c>
      <c r="P799" s="75">
        <v>10</v>
      </c>
      <c r="Q799" s="75">
        <v>-10</v>
      </c>
      <c r="R799" s="101">
        <f t="array" aca="1" ref="R799" ca="1">IFERROR(INDEX($AD$11:$AO$1485,MATCH($B799&amp;$I799,$Z$11:$Z$1485&amp;$AG$11:$AG$1485,0),MATCH($D799,$AD$9:$AO$9,0)),"-")</f>
        <v>98.900999999999996</v>
      </c>
      <c r="S799" s="75">
        <v>10</v>
      </c>
      <c r="T799" s="75">
        <v>0</v>
      </c>
      <c r="U799" s="75">
        <v>5</v>
      </c>
      <c r="V799" s="75">
        <v>14</v>
      </c>
      <c r="W799" s="50">
        <f t="shared" si="96"/>
        <v>20</v>
      </c>
      <c r="X799" s="50">
        <f t="shared" si="97"/>
        <v>10</v>
      </c>
      <c r="Z799" s="27" t="str">
        <f t="shared" si="99"/>
        <v>M170×3</v>
      </c>
      <c r="AA799" s="28" t="s">
        <v>135</v>
      </c>
      <c r="AB799" s="28"/>
      <c r="AC799" s="28"/>
      <c r="AD799" s="27">
        <v>170</v>
      </c>
      <c r="AE799" s="27">
        <v>3</v>
      </c>
      <c r="AF799" s="28">
        <v>60</v>
      </c>
      <c r="AG799" s="30" t="s">
        <v>210</v>
      </c>
      <c r="AH799" s="30">
        <f>INDEX(공차방식!$C$6:$D$29,MATCH(AE799,공차방식!$B$6:$B$29,0),MATCH(RIGHT(AG799,1),공차방식!$C$5:$D$5,0))/1000</f>
        <v>0</v>
      </c>
      <c r="AI799" s="28">
        <f t="shared" ca="1" si="100"/>
        <v>168.4264</v>
      </c>
      <c r="AJ799" s="28">
        <f t="shared" si="101"/>
        <v>168.0514</v>
      </c>
      <c r="AK799" s="28">
        <f t="array" aca="1" ref="AK799" ca="1">ROUND(INDEX(공차방식!T$6:X$50,MATCH(AQ799&amp;AE799,공차방식!R$6:R$50&amp;공차방식!S$6:S$50,0),MATCH(VALUE(LEFT(AG799,1)),공차방식!T$5:X$5,0))/1000,4)</f>
        <v>0.375</v>
      </c>
      <c r="AL799" s="28">
        <f t="shared" si="102"/>
        <v>167.38239999999999</v>
      </c>
      <c r="AM799" s="28">
        <f t="shared" si="103"/>
        <v>166.75239999999999</v>
      </c>
      <c r="AN799" s="28">
        <f t="array" ref="AN799">ROUND(INDEX(공차방식!H$6:L$29,MATCH(AE799,공차방식!B$6:B$29,0),MATCH(VALUE(LEFT(AG799,1)),공차방식!H$5:L$5,0))/1000,4)</f>
        <v>0.63</v>
      </c>
      <c r="AO799" s="28" t="s">
        <v>220</v>
      </c>
      <c r="AQ799" s="39">
        <f ca="1">OFFSET(공차방식!R$5,COUNTIF(공차방식!R$6:R$50,"&lt;"&amp;AD799)+1,0)</f>
        <v>180</v>
      </c>
    </row>
    <row r="800" spans="2:43" ht="15" x14ac:dyDescent="0.3">
      <c r="B800" s="76" t="str">
        <f t="shared" si="98"/>
        <v>M105×6</v>
      </c>
      <c r="C800" s="77" t="s">
        <v>216</v>
      </c>
      <c r="D800" s="77" t="s">
        <v>157</v>
      </c>
      <c r="E800" s="74" t="s">
        <v>135</v>
      </c>
      <c r="F800" s="75">
        <v>105</v>
      </c>
      <c r="G800" s="75">
        <v>6</v>
      </c>
      <c r="H800" s="74" t="s">
        <v>134</v>
      </c>
      <c r="I800" s="87" t="s">
        <v>136</v>
      </c>
      <c r="J800" s="75" t="s">
        <v>314</v>
      </c>
      <c r="K800" s="58" t="s">
        <v>491</v>
      </c>
      <c r="L800" s="75">
        <v>105</v>
      </c>
      <c r="M800" s="75">
        <v>6</v>
      </c>
      <c r="N800" s="74">
        <v>60</v>
      </c>
      <c r="O800" s="101">
        <f t="array" ref="O800">IFERROR(INDEX($AD$11:$AO$1485,MATCH($B800&amp;$I800,$Z$11:$Z$1485&amp;$AG$11:$AG$1485,0),MATCH($C800,$AD$9:$AO$9,0)),"-")</f>
        <v>102.625</v>
      </c>
      <c r="P800" s="75">
        <v>14</v>
      </c>
      <c r="Q800" s="75">
        <v>-14</v>
      </c>
      <c r="R800" s="101">
        <f t="array" aca="1" ref="R800" ca="1">IFERROR(INDEX($AD$11:$AO$1485,MATCH($B800&amp;$I800,$Z$11:$Z$1485&amp;$AG$11:$AG$1485,0),MATCH($D800,$AD$9:$AO$9,0)),"-")</f>
        <v>101.4179</v>
      </c>
      <c r="S800" s="75">
        <v>14</v>
      </c>
      <c r="T800" s="75">
        <v>0</v>
      </c>
      <c r="U800" s="75">
        <v>6</v>
      </c>
      <c r="V800" s="75">
        <v>10</v>
      </c>
      <c r="W800" s="50">
        <f t="shared" si="96"/>
        <v>28</v>
      </c>
      <c r="X800" s="50">
        <f t="shared" si="97"/>
        <v>14</v>
      </c>
      <c r="Z800" s="27" t="str">
        <f t="shared" si="99"/>
        <v>M175×6</v>
      </c>
      <c r="AA800" s="28" t="s">
        <v>135</v>
      </c>
      <c r="AB800" s="28"/>
      <c r="AC800" s="28"/>
      <c r="AD800" s="27">
        <v>175</v>
      </c>
      <c r="AE800" s="27">
        <v>6</v>
      </c>
      <c r="AF800" s="28">
        <v>60</v>
      </c>
      <c r="AG800" s="30" t="s">
        <v>210</v>
      </c>
      <c r="AH800" s="30">
        <f>INDEX(공차방식!$C$6:$D$29,MATCH(AE800,공차방식!$B$6:$B$29,0),MATCH(RIGHT(AG800,1),공차방식!$C$5:$D$5,0))/1000</f>
        <v>0</v>
      </c>
      <c r="AI800" s="28">
        <f t="shared" ca="1" si="100"/>
        <v>171.60290000000001</v>
      </c>
      <c r="AJ800" s="28">
        <f t="shared" si="101"/>
        <v>171.10290000000001</v>
      </c>
      <c r="AK800" s="28">
        <f t="array" aca="1" ref="AK800" ca="1">ROUND(INDEX(공차방식!T$6:X$50,MATCH(AQ800&amp;AE800,공차방식!R$6:R$50&amp;공차방식!S$6:S$50,0),MATCH(VALUE(LEFT(AG800,1)),공차방식!T$5:X$5,0))/1000,4)</f>
        <v>0.5</v>
      </c>
      <c r="AL800" s="28">
        <f t="shared" si="102"/>
        <v>169.50479999999999</v>
      </c>
      <c r="AM800" s="28">
        <f t="shared" si="103"/>
        <v>168.50479999999999</v>
      </c>
      <c r="AN800" s="28">
        <f t="array" ref="AN800">ROUND(INDEX(공차방식!H$6:L$29,MATCH(AE800,공차방식!B$6:B$29,0),MATCH(VALUE(LEFT(AG800,1)),공차방식!H$5:L$5,0))/1000,4)</f>
        <v>1</v>
      </c>
      <c r="AO800" s="28" t="s">
        <v>220</v>
      </c>
      <c r="AQ800" s="39">
        <f ca="1">OFFSET(공차방식!R$5,COUNTIF(공차방식!R$6:R$50,"&lt;"&amp;AD800)+1,0)</f>
        <v>180</v>
      </c>
    </row>
    <row r="801" spans="2:43" ht="15" x14ac:dyDescent="0.3">
      <c r="B801" s="76" t="str">
        <f t="shared" si="98"/>
        <v>M105×4</v>
      </c>
      <c r="C801" s="77" t="s">
        <v>216</v>
      </c>
      <c r="D801" s="77" t="s">
        <v>157</v>
      </c>
      <c r="E801" s="74" t="s">
        <v>135</v>
      </c>
      <c r="F801" s="75">
        <v>105</v>
      </c>
      <c r="G801" s="75">
        <v>4</v>
      </c>
      <c r="H801" s="74" t="s">
        <v>134</v>
      </c>
      <c r="I801" s="87" t="s">
        <v>136</v>
      </c>
      <c r="J801" s="75" t="s">
        <v>314</v>
      </c>
      <c r="K801" s="58" t="s">
        <v>491</v>
      </c>
      <c r="L801" s="75">
        <v>105</v>
      </c>
      <c r="M801" s="75">
        <v>4</v>
      </c>
      <c r="N801" s="74">
        <v>60</v>
      </c>
      <c r="O801" s="101">
        <f t="array" ref="O801">IFERROR(INDEX($AD$11:$AO$1485,MATCH($B801&amp;$I801,$Z$11:$Z$1485&amp;$AG$11:$AG$1485,0),MATCH($C801,$AD$9:$AO$9,0)),"-")</f>
        <v>103.474</v>
      </c>
      <c r="P801" s="75">
        <v>14</v>
      </c>
      <c r="Q801" s="75">
        <v>-14</v>
      </c>
      <c r="R801" s="101">
        <f t="array" aca="1" ref="R801" ca="1">IFERROR(INDEX($AD$11:$AO$1485,MATCH($B801&amp;$I801,$Z$11:$Z$1485&amp;$AG$11:$AG$1485,0),MATCH($D801,$AD$9:$AO$9,0)),"-")</f>
        <v>102.6669</v>
      </c>
      <c r="S801" s="75">
        <v>14</v>
      </c>
      <c r="T801" s="75">
        <v>0</v>
      </c>
      <c r="U801" s="75">
        <v>5</v>
      </c>
      <c r="V801" s="75">
        <v>11</v>
      </c>
      <c r="W801" s="50">
        <f t="shared" si="96"/>
        <v>28</v>
      </c>
      <c r="X801" s="50">
        <f t="shared" si="97"/>
        <v>14</v>
      </c>
      <c r="Z801" s="27" t="str">
        <f t="shared" si="99"/>
        <v>M175×4</v>
      </c>
      <c r="AA801" s="28" t="s">
        <v>135</v>
      </c>
      <c r="AB801" s="28"/>
      <c r="AC801" s="28"/>
      <c r="AD801" s="27">
        <v>175</v>
      </c>
      <c r="AE801" s="27">
        <v>4</v>
      </c>
      <c r="AF801" s="28">
        <v>60</v>
      </c>
      <c r="AG801" s="30" t="s">
        <v>210</v>
      </c>
      <c r="AH801" s="30">
        <f>INDEX(공차방식!$C$6:$D$29,MATCH(AE801,공차방식!$B$6:$B$29,0),MATCH(RIGHT(AG801,1),공차방식!$C$5:$D$5,0))/1000</f>
        <v>0</v>
      </c>
      <c r="AI801" s="28">
        <f t="shared" ca="1" si="100"/>
        <v>172.82689999999999</v>
      </c>
      <c r="AJ801" s="28">
        <f t="shared" si="101"/>
        <v>172.40190000000001</v>
      </c>
      <c r="AK801" s="28">
        <f t="array" aca="1" ref="AK801" ca="1">ROUND(INDEX(공차방식!T$6:X$50,MATCH(AQ801&amp;AE801,공차방식!R$6:R$50&amp;공차방식!S$6:S$50,0),MATCH(VALUE(LEFT(AG801,1)),공차방식!T$5:X$5,0))/1000,4)</f>
        <v>0.42499999999999999</v>
      </c>
      <c r="AL801" s="28">
        <f t="shared" si="102"/>
        <v>171.41990000000001</v>
      </c>
      <c r="AM801" s="28">
        <f t="shared" si="103"/>
        <v>170.66990000000001</v>
      </c>
      <c r="AN801" s="28">
        <f t="array" ref="AN801">ROUND(INDEX(공차방식!H$6:L$29,MATCH(AE801,공차방식!B$6:B$29,0),MATCH(VALUE(LEFT(AG801,1)),공차방식!H$5:L$5,0))/1000,4)</f>
        <v>0.75</v>
      </c>
      <c r="AO801" s="28" t="s">
        <v>220</v>
      </c>
      <c r="AQ801" s="39">
        <f ca="1">OFFSET(공차방식!R$5,COUNTIF(공차방식!R$6:R$50,"&lt;"&amp;AD801)+1,0)</f>
        <v>180</v>
      </c>
    </row>
    <row r="802" spans="2:43" ht="15" x14ac:dyDescent="0.3">
      <c r="B802" s="76" t="str">
        <f t="shared" si="98"/>
        <v>M105×3</v>
      </c>
      <c r="C802" s="77" t="s">
        <v>216</v>
      </c>
      <c r="D802" s="77" t="s">
        <v>157</v>
      </c>
      <c r="E802" s="74" t="s">
        <v>135</v>
      </c>
      <c r="F802" s="75">
        <v>105</v>
      </c>
      <c r="G802" s="75">
        <v>3</v>
      </c>
      <c r="H802" s="74" t="s">
        <v>134</v>
      </c>
      <c r="I802" s="87" t="s">
        <v>136</v>
      </c>
      <c r="J802" s="75" t="s">
        <v>314</v>
      </c>
      <c r="K802" s="58" t="s">
        <v>491</v>
      </c>
      <c r="L802" s="75">
        <v>105</v>
      </c>
      <c r="M802" s="75">
        <v>3</v>
      </c>
      <c r="N802" s="74">
        <v>60</v>
      </c>
      <c r="O802" s="101">
        <f t="array" ref="O802">IFERROR(INDEX($AD$11:$AO$1485,MATCH($B802&amp;$I802,$Z$11:$Z$1485&amp;$AG$11:$AG$1485,0),MATCH($C802,$AD$9:$AO$9,0)),"-")</f>
        <v>103.89400000000001</v>
      </c>
      <c r="P802" s="75">
        <v>14</v>
      </c>
      <c r="Q802" s="75">
        <v>-14</v>
      </c>
      <c r="R802" s="101">
        <f t="array" aca="1" ref="R802" ca="1">IFERROR(INDEX($AD$11:$AO$1485,MATCH($B802&amp;$I802,$Z$11:$Z$1485&amp;$AG$11:$AG$1485,0),MATCH($D802,$AD$9:$AO$9,0)),"-")</f>
        <v>103.28740000000001</v>
      </c>
      <c r="S802" s="75">
        <v>14</v>
      </c>
      <c r="T802" s="75">
        <v>0</v>
      </c>
      <c r="U802" s="75">
        <v>5</v>
      </c>
      <c r="V802" s="75">
        <v>13</v>
      </c>
      <c r="W802" s="50">
        <f t="shared" si="96"/>
        <v>28</v>
      </c>
      <c r="X802" s="50">
        <f t="shared" si="97"/>
        <v>14</v>
      </c>
      <c r="Z802" s="27" t="str">
        <f t="shared" si="99"/>
        <v>M175×3</v>
      </c>
      <c r="AA802" s="28" t="s">
        <v>135</v>
      </c>
      <c r="AB802" s="28"/>
      <c r="AC802" s="28"/>
      <c r="AD802" s="27">
        <v>175</v>
      </c>
      <c r="AE802" s="27">
        <v>3</v>
      </c>
      <c r="AF802" s="28">
        <v>60</v>
      </c>
      <c r="AG802" s="30" t="s">
        <v>210</v>
      </c>
      <c r="AH802" s="30">
        <f>INDEX(공차방식!$C$6:$D$29,MATCH(AE802,공차방식!$B$6:$B$29,0),MATCH(RIGHT(AG802,1),공차방식!$C$5:$D$5,0))/1000</f>
        <v>0</v>
      </c>
      <c r="AI802" s="28">
        <f t="shared" ca="1" si="100"/>
        <v>173.4264</v>
      </c>
      <c r="AJ802" s="28">
        <f t="shared" si="101"/>
        <v>173.0514</v>
      </c>
      <c r="AK802" s="28">
        <f t="array" aca="1" ref="AK802" ca="1">ROUND(INDEX(공차방식!T$6:X$50,MATCH(AQ802&amp;AE802,공차방식!R$6:R$50&amp;공차방식!S$6:S$50,0),MATCH(VALUE(LEFT(AG802,1)),공차방식!T$5:X$5,0))/1000,4)</f>
        <v>0.375</v>
      </c>
      <c r="AL802" s="28">
        <f t="shared" si="102"/>
        <v>172.38239999999999</v>
      </c>
      <c r="AM802" s="28">
        <f t="shared" si="103"/>
        <v>171.75239999999999</v>
      </c>
      <c r="AN802" s="28">
        <f t="array" ref="AN802">ROUND(INDEX(공차방식!H$6:L$29,MATCH(AE802,공차방식!B$6:B$29,0),MATCH(VALUE(LEFT(AG802,1)),공차방식!H$5:L$5,0))/1000,4)</f>
        <v>0.63</v>
      </c>
      <c r="AO802" s="28" t="s">
        <v>220</v>
      </c>
      <c r="AQ802" s="39">
        <f ca="1">OFFSET(공차방식!R$5,COUNTIF(공차방식!R$6:R$50,"&lt;"&amp;AD802)+1,0)</f>
        <v>180</v>
      </c>
    </row>
    <row r="803" spans="2:43" ht="15" x14ac:dyDescent="0.3">
      <c r="B803" s="76" t="str">
        <f t="shared" si="98"/>
        <v>M105×2</v>
      </c>
      <c r="C803" s="77" t="s">
        <v>216</v>
      </c>
      <c r="D803" s="77" t="s">
        <v>157</v>
      </c>
      <c r="E803" s="74" t="s">
        <v>135</v>
      </c>
      <c r="F803" s="75">
        <v>105</v>
      </c>
      <c r="G803" s="75">
        <v>2</v>
      </c>
      <c r="H803" s="74" t="s">
        <v>134</v>
      </c>
      <c r="I803" s="87" t="s">
        <v>136</v>
      </c>
      <c r="J803" s="75" t="s">
        <v>314</v>
      </c>
      <c r="K803" s="58" t="s">
        <v>491</v>
      </c>
      <c r="L803" s="75">
        <v>105</v>
      </c>
      <c r="M803" s="75">
        <v>2</v>
      </c>
      <c r="N803" s="74">
        <v>60</v>
      </c>
      <c r="O803" s="101">
        <f t="array" ref="O803">IFERROR(INDEX($AD$11:$AO$1485,MATCH($B803&amp;$I803,$Z$11:$Z$1485&amp;$AG$11:$AG$1485,0),MATCH($C803,$AD$9:$AO$9,0)),"-")</f>
        <v>104.306</v>
      </c>
      <c r="P803" s="75">
        <v>10</v>
      </c>
      <c r="Q803" s="75">
        <v>-10</v>
      </c>
      <c r="R803" s="101">
        <f t="array" aca="1" ref="R803" ca="1">IFERROR(INDEX($AD$11:$AO$1485,MATCH($B803&amp;$I803,$Z$11:$Z$1485&amp;$AG$11:$AG$1485,0),MATCH($D803,$AD$9:$AO$9,0)),"-")</f>
        <v>103.901</v>
      </c>
      <c r="S803" s="75">
        <v>10</v>
      </c>
      <c r="T803" s="75">
        <v>0</v>
      </c>
      <c r="U803" s="75">
        <v>5</v>
      </c>
      <c r="V803" s="75">
        <v>14</v>
      </c>
      <c r="W803" s="50">
        <f t="shared" si="96"/>
        <v>20</v>
      </c>
      <c r="X803" s="50">
        <f t="shared" si="97"/>
        <v>10</v>
      </c>
      <c r="Z803" s="27" t="str">
        <f t="shared" si="99"/>
        <v>M180×6</v>
      </c>
      <c r="AA803" s="28" t="s">
        <v>135</v>
      </c>
      <c r="AB803" s="28"/>
      <c r="AC803" s="28"/>
      <c r="AD803" s="27">
        <v>180</v>
      </c>
      <c r="AE803" s="27">
        <v>6</v>
      </c>
      <c r="AF803" s="28">
        <v>60</v>
      </c>
      <c r="AG803" s="30" t="s">
        <v>210</v>
      </c>
      <c r="AH803" s="30">
        <f>INDEX(공차방식!$C$6:$D$29,MATCH(AE803,공차방식!$B$6:$B$29,0),MATCH(RIGHT(AG803,1),공차방식!$C$5:$D$5,0))/1000</f>
        <v>0</v>
      </c>
      <c r="AI803" s="28">
        <f t="shared" ca="1" si="100"/>
        <v>176.60290000000001</v>
      </c>
      <c r="AJ803" s="28">
        <f t="shared" si="101"/>
        <v>176.10290000000001</v>
      </c>
      <c r="AK803" s="28">
        <f t="array" aca="1" ref="AK803" ca="1">ROUND(INDEX(공차방식!T$6:X$50,MATCH(AQ803&amp;AE803,공차방식!R$6:R$50&amp;공차방식!S$6:S$50,0),MATCH(VALUE(LEFT(AG803,1)),공차방식!T$5:X$5,0))/1000,4)</f>
        <v>0.5</v>
      </c>
      <c r="AL803" s="28">
        <f t="shared" si="102"/>
        <v>174.50479999999999</v>
      </c>
      <c r="AM803" s="28">
        <f t="shared" si="103"/>
        <v>173.50479999999999</v>
      </c>
      <c r="AN803" s="28">
        <f t="array" ref="AN803">ROUND(INDEX(공차방식!H$6:L$29,MATCH(AE803,공차방식!B$6:B$29,0),MATCH(VALUE(LEFT(AG803,1)),공차방식!H$5:L$5,0))/1000,4)</f>
        <v>1</v>
      </c>
      <c r="AO803" s="28" t="s">
        <v>220</v>
      </c>
      <c r="AQ803" s="39">
        <f ca="1">OFFSET(공차방식!R$5,COUNTIF(공차방식!R$6:R$50,"&lt;"&amp;AD803)+1,0)</f>
        <v>180</v>
      </c>
    </row>
    <row r="804" spans="2:43" ht="15" x14ac:dyDescent="0.3">
      <c r="B804" s="76" t="str">
        <f t="shared" si="98"/>
        <v>M110×6</v>
      </c>
      <c r="C804" s="77" t="s">
        <v>216</v>
      </c>
      <c r="D804" s="77" t="s">
        <v>157</v>
      </c>
      <c r="E804" s="74" t="s">
        <v>135</v>
      </c>
      <c r="F804" s="75">
        <v>110</v>
      </c>
      <c r="G804" s="75">
        <v>6</v>
      </c>
      <c r="H804" s="74" t="s">
        <v>134</v>
      </c>
      <c r="I804" s="87" t="s">
        <v>136</v>
      </c>
      <c r="J804" s="75" t="s">
        <v>314</v>
      </c>
      <c r="K804" s="58" t="s">
        <v>491</v>
      </c>
      <c r="L804" s="75">
        <v>110</v>
      </c>
      <c r="M804" s="75">
        <v>6</v>
      </c>
      <c r="N804" s="74">
        <v>60</v>
      </c>
      <c r="O804" s="101">
        <f t="array" ref="O804">IFERROR(INDEX($AD$11:$AO$1485,MATCH($B804&amp;$I804,$Z$11:$Z$1485&amp;$AG$11:$AG$1485,0),MATCH($C804,$AD$9:$AO$9,0)),"-")</f>
        <v>107.625</v>
      </c>
      <c r="P804" s="75">
        <v>14</v>
      </c>
      <c r="Q804" s="75">
        <v>-14</v>
      </c>
      <c r="R804" s="101">
        <f t="array" aca="1" ref="R804" ca="1">IFERROR(INDEX($AD$11:$AO$1485,MATCH($B804&amp;$I804,$Z$11:$Z$1485&amp;$AG$11:$AG$1485,0),MATCH($D804,$AD$9:$AO$9,0)),"-")</f>
        <v>106.4179</v>
      </c>
      <c r="S804" s="75">
        <v>14</v>
      </c>
      <c r="T804" s="75">
        <v>0</v>
      </c>
      <c r="U804" s="75">
        <v>6</v>
      </c>
      <c r="V804" s="75">
        <v>10</v>
      </c>
      <c r="W804" s="50">
        <f t="shared" si="96"/>
        <v>28</v>
      </c>
      <c r="X804" s="50">
        <f t="shared" si="97"/>
        <v>14</v>
      </c>
      <c r="Z804" s="27" t="str">
        <f t="shared" si="99"/>
        <v>M180×4</v>
      </c>
      <c r="AA804" s="28" t="s">
        <v>135</v>
      </c>
      <c r="AB804" s="28"/>
      <c r="AC804" s="28"/>
      <c r="AD804" s="27">
        <v>180</v>
      </c>
      <c r="AE804" s="27">
        <v>4</v>
      </c>
      <c r="AF804" s="28">
        <v>60</v>
      </c>
      <c r="AG804" s="30" t="s">
        <v>210</v>
      </c>
      <c r="AH804" s="30">
        <f>INDEX(공차방식!$C$6:$D$29,MATCH(AE804,공차방식!$B$6:$B$29,0),MATCH(RIGHT(AG804,1),공차방식!$C$5:$D$5,0))/1000</f>
        <v>0</v>
      </c>
      <c r="AI804" s="28">
        <f t="shared" ca="1" si="100"/>
        <v>177.82689999999999</v>
      </c>
      <c r="AJ804" s="28">
        <f t="shared" si="101"/>
        <v>177.40190000000001</v>
      </c>
      <c r="AK804" s="28">
        <f t="array" aca="1" ref="AK804" ca="1">ROUND(INDEX(공차방식!T$6:X$50,MATCH(AQ804&amp;AE804,공차방식!R$6:R$50&amp;공차방식!S$6:S$50,0),MATCH(VALUE(LEFT(AG804,1)),공차방식!T$5:X$5,0))/1000,4)</f>
        <v>0.42499999999999999</v>
      </c>
      <c r="AL804" s="28">
        <f t="shared" si="102"/>
        <v>176.41990000000001</v>
      </c>
      <c r="AM804" s="28">
        <f t="shared" si="103"/>
        <v>175.66990000000001</v>
      </c>
      <c r="AN804" s="28">
        <f t="array" ref="AN804">ROUND(INDEX(공차방식!H$6:L$29,MATCH(AE804,공차방식!B$6:B$29,0),MATCH(VALUE(LEFT(AG804,1)),공차방식!H$5:L$5,0))/1000,4)</f>
        <v>0.75</v>
      </c>
      <c r="AO804" s="28" t="s">
        <v>220</v>
      </c>
      <c r="AQ804" s="39">
        <f ca="1">OFFSET(공차방식!R$5,COUNTIF(공차방식!R$6:R$50,"&lt;"&amp;AD804)+1,0)</f>
        <v>180</v>
      </c>
    </row>
    <row r="805" spans="2:43" ht="15" x14ac:dyDescent="0.3">
      <c r="B805" s="76" t="str">
        <f t="shared" si="98"/>
        <v>M110×4</v>
      </c>
      <c r="C805" s="77" t="s">
        <v>216</v>
      </c>
      <c r="D805" s="77" t="s">
        <v>157</v>
      </c>
      <c r="E805" s="74" t="s">
        <v>135</v>
      </c>
      <c r="F805" s="75">
        <v>110</v>
      </c>
      <c r="G805" s="75">
        <v>4</v>
      </c>
      <c r="H805" s="74" t="s">
        <v>134</v>
      </c>
      <c r="I805" s="87" t="s">
        <v>136</v>
      </c>
      <c r="J805" s="75" t="s">
        <v>314</v>
      </c>
      <c r="K805" s="58" t="s">
        <v>491</v>
      </c>
      <c r="L805" s="75">
        <v>110</v>
      </c>
      <c r="M805" s="75">
        <v>4</v>
      </c>
      <c r="N805" s="74">
        <v>60</v>
      </c>
      <c r="O805" s="101">
        <f t="array" ref="O805">IFERROR(INDEX($AD$11:$AO$1485,MATCH($B805&amp;$I805,$Z$11:$Z$1485&amp;$AG$11:$AG$1485,0),MATCH($C805,$AD$9:$AO$9,0)),"-")</f>
        <v>108.48399999999999</v>
      </c>
      <c r="P805" s="75">
        <v>14</v>
      </c>
      <c r="Q805" s="75">
        <v>-14</v>
      </c>
      <c r="R805" s="101">
        <f t="array" aca="1" ref="R805" ca="1">IFERROR(INDEX($AD$11:$AO$1485,MATCH($B805&amp;$I805,$Z$11:$Z$1485&amp;$AG$11:$AG$1485,0),MATCH($D805,$AD$9:$AO$9,0)),"-")</f>
        <v>107.6669</v>
      </c>
      <c r="S805" s="75">
        <v>14</v>
      </c>
      <c r="T805" s="75">
        <v>0</v>
      </c>
      <c r="U805" s="75">
        <v>5</v>
      </c>
      <c r="V805" s="75">
        <v>11</v>
      </c>
      <c r="W805" s="50">
        <f t="shared" si="96"/>
        <v>28</v>
      </c>
      <c r="X805" s="50">
        <f t="shared" si="97"/>
        <v>14</v>
      </c>
      <c r="Z805" s="27" t="str">
        <f t="shared" si="99"/>
        <v>M180×3</v>
      </c>
      <c r="AA805" s="28" t="s">
        <v>135</v>
      </c>
      <c r="AB805" s="28"/>
      <c r="AC805" s="28"/>
      <c r="AD805" s="27">
        <v>180</v>
      </c>
      <c r="AE805" s="27">
        <v>3</v>
      </c>
      <c r="AF805" s="28">
        <v>60</v>
      </c>
      <c r="AG805" s="30" t="s">
        <v>210</v>
      </c>
      <c r="AH805" s="30">
        <f>INDEX(공차방식!$C$6:$D$29,MATCH(AE805,공차방식!$B$6:$B$29,0),MATCH(RIGHT(AG805,1),공차방식!$C$5:$D$5,0))/1000</f>
        <v>0</v>
      </c>
      <c r="AI805" s="28">
        <f t="shared" ca="1" si="100"/>
        <v>178.4264</v>
      </c>
      <c r="AJ805" s="28">
        <f t="shared" si="101"/>
        <v>178.0514</v>
      </c>
      <c r="AK805" s="28">
        <f t="array" aca="1" ref="AK805" ca="1">ROUND(INDEX(공차방식!T$6:X$50,MATCH(AQ805&amp;AE805,공차방식!R$6:R$50&amp;공차방식!S$6:S$50,0),MATCH(VALUE(LEFT(AG805,1)),공차방식!T$5:X$5,0))/1000,4)</f>
        <v>0.375</v>
      </c>
      <c r="AL805" s="28">
        <f t="shared" si="102"/>
        <v>177.38239999999999</v>
      </c>
      <c r="AM805" s="28">
        <f t="shared" si="103"/>
        <v>176.75239999999999</v>
      </c>
      <c r="AN805" s="28">
        <f t="array" ref="AN805">ROUND(INDEX(공차방식!H$6:L$29,MATCH(AE805,공차방식!B$6:B$29,0),MATCH(VALUE(LEFT(AG805,1)),공차방식!H$5:L$5,0))/1000,4)</f>
        <v>0.63</v>
      </c>
      <c r="AO805" s="28" t="s">
        <v>220</v>
      </c>
      <c r="AQ805" s="39">
        <f ca="1">OFFSET(공차방식!R$5,COUNTIF(공차방식!R$6:R$50,"&lt;"&amp;AD805)+1,0)</f>
        <v>180</v>
      </c>
    </row>
    <row r="806" spans="2:43" ht="15" x14ac:dyDescent="0.3">
      <c r="B806" s="76" t="str">
        <f t="shared" si="98"/>
        <v>M110×3</v>
      </c>
      <c r="C806" s="77" t="s">
        <v>216</v>
      </c>
      <c r="D806" s="77" t="s">
        <v>157</v>
      </c>
      <c r="E806" s="74" t="s">
        <v>135</v>
      </c>
      <c r="F806" s="75">
        <v>110</v>
      </c>
      <c r="G806" s="75">
        <v>3</v>
      </c>
      <c r="H806" s="74" t="s">
        <v>134</v>
      </c>
      <c r="I806" s="87" t="s">
        <v>136</v>
      </c>
      <c r="J806" s="75" t="s">
        <v>314</v>
      </c>
      <c r="K806" s="58" t="s">
        <v>491</v>
      </c>
      <c r="L806" s="75">
        <v>110</v>
      </c>
      <c r="M806" s="75">
        <v>3</v>
      </c>
      <c r="N806" s="74">
        <v>60</v>
      </c>
      <c r="O806" s="101">
        <f t="array" ref="O806">IFERROR(INDEX($AD$11:$AO$1485,MATCH($B806&amp;$I806,$Z$11:$Z$1485&amp;$AG$11:$AG$1485,0),MATCH($C806,$AD$9:$AO$9,0)),"-")</f>
        <v>108.89400000000001</v>
      </c>
      <c r="P806" s="75">
        <v>14</v>
      </c>
      <c r="Q806" s="75">
        <v>-14</v>
      </c>
      <c r="R806" s="101">
        <f t="array" aca="1" ref="R806" ca="1">IFERROR(INDEX($AD$11:$AO$1485,MATCH($B806&amp;$I806,$Z$11:$Z$1485&amp;$AG$11:$AG$1485,0),MATCH($D806,$AD$9:$AO$9,0)),"-")</f>
        <v>108.28740000000001</v>
      </c>
      <c r="S806" s="75">
        <v>14</v>
      </c>
      <c r="T806" s="75">
        <v>0</v>
      </c>
      <c r="U806" s="75">
        <v>5</v>
      </c>
      <c r="V806" s="75">
        <v>13</v>
      </c>
      <c r="W806" s="50">
        <f t="shared" si="96"/>
        <v>28</v>
      </c>
      <c r="X806" s="50">
        <f t="shared" si="97"/>
        <v>14</v>
      </c>
      <c r="Z806" s="27" t="str">
        <f t="shared" si="99"/>
        <v>M185×6</v>
      </c>
      <c r="AA806" s="28" t="s">
        <v>135</v>
      </c>
      <c r="AB806" s="28"/>
      <c r="AC806" s="28"/>
      <c r="AD806" s="27">
        <v>185</v>
      </c>
      <c r="AE806" s="27">
        <v>6</v>
      </c>
      <c r="AF806" s="28">
        <v>60</v>
      </c>
      <c r="AG806" s="30" t="s">
        <v>210</v>
      </c>
      <c r="AH806" s="30">
        <f>INDEX(공차방식!$C$6:$D$29,MATCH(AE806,공차방식!$B$6:$B$29,0),MATCH(RIGHT(AG806,1),공차방식!$C$5:$D$5,0))/1000</f>
        <v>0</v>
      </c>
      <c r="AI806" s="28">
        <f t="shared" ca="1" si="100"/>
        <v>181.63290000000001</v>
      </c>
      <c r="AJ806" s="28">
        <f t="shared" si="101"/>
        <v>181.10290000000001</v>
      </c>
      <c r="AK806" s="28">
        <f t="array" aca="1" ref="AK806" ca="1">ROUND(INDEX(공차방식!T$6:X$50,MATCH(AQ806&amp;AE806,공차방식!R$6:R$50&amp;공차방식!S$6:S$50,0),MATCH(VALUE(LEFT(AG806,1)),공차방식!T$5:X$5,0))/1000,4)</f>
        <v>0.53</v>
      </c>
      <c r="AL806" s="28">
        <f t="shared" si="102"/>
        <v>179.50479999999999</v>
      </c>
      <c r="AM806" s="28">
        <f t="shared" si="103"/>
        <v>178.50479999999999</v>
      </c>
      <c r="AN806" s="28">
        <f t="array" ref="AN806">ROUND(INDEX(공차방식!H$6:L$29,MATCH(AE806,공차방식!B$6:B$29,0),MATCH(VALUE(LEFT(AG806,1)),공차방식!H$5:L$5,0))/1000,4)</f>
        <v>1</v>
      </c>
      <c r="AO806" s="28" t="s">
        <v>220</v>
      </c>
      <c r="AQ806" s="39">
        <f ca="1">OFFSET(공차방식!R$5,COUNTIF(공차방식!R$6:R$50,"&lt;"&amp;AD806)+1,0)</f>
        <v>355</v>
      </c>
    </row>
    <row r="807" spans="2:43" ht="15" x14ac:dyDescent="0.3">
      <c r="B807" s="76" t="str">
        <f t="shared" si="98"/>
        <v>M110×2</v>
      </c>
      <c r="C807" s="77" t="s">
        <v>216</v>
      </c>
      <c r="D807" s="77" t="s">
        <v>157</v>
      </c>
      <c r="E807" s="74" t="s">
        <v>135</v>
      </c>
      <c r="F807" s="75">
        <v>110</v>
      </c>
      <c r="G807" s="75">
        <v>2</v>
      </c>
      <c r="H807" s="74" t="s">
        <v>134</v>
      </c>
      <c r="I807" s="87" t="s">
        <v>136</v>
      </c>
      <c r="J807" s="75" t="s">
        <v>314</v>
      </c>
      <c r="K807" s="58" t="s">
        <v>491</v>
      </c>
      <c r="L807" s="75">
        <v>110</v>
      </c>
      <c r="M807" s="75">
        <v>2</v>
      </c>
      <c r="N807" s="74">
        <v>60</v>
      </c>
      <c r="O807" s="101">
        <f t="array" ref="O807">IFERROR(INDEX($AD$11:$AO$1485,MATCH($B807&amp;$I807,$Z$11:$Z$1485&amp;$AG$11:$AG$1485,0),MATCH($C807,$AD$9:$AO$9,0)),"-")</f>
        <v>109.306</v>
      </c>
      <c r="P807" s="75">
        <v>10</v>
      </c>
      <c r="Q807" s="75">
        <v>-10</v>
      </c>
      <c r="R807" s="101">
        <f t="array" aca="1" ref="R807" ca="1">IFERROR(INDEX($AD$11:$AO$1485,MATCH($B807&amp;$I807,$Z$11:$Z$1485&amp;$AG$11:$AG$1485,0),MATCH($D807,$AD$9:$AO$9,0)),"-")</f>
        <v>108.901</v>
      </c>
      <c r="S807" s="75">
        <v>10</v>
      </c>
      <c r="T807" s="75">
        <v>0</v>
      </c>
      <c r="U807" s="75">
        <v>5</v>
      </c>
      <c r="V807" s="75">
        <v>14</v>
      </c>
      <c r="W807" s="50">
        <f t="shared" si="96"/>
        <v>20</v>
      </c>
      <c r="X807" s="50">
        <f t="shared" si="97"/>
        <v>10</v>
      </c>
      <c r="Z807" s="27" t="str">
        <f t="shared" si="99"/>
        <v>M185×4</v>
      </c>
      <c r="AA807" s="28" t="s">
        <v>135</v>
      </c>
      <c r="AB807" s="28"/>
      <c r="AC807" s="28"/>
      <c r="AD807" s="27">
        <v>185</v>
      </c>
      <c r="AE807" s="27">
        <v>4</v>
      </c>
      <c r="AF807" s="28">
        <v>60</v>
      </c>
      <c r="AG807" s="30" t="s">
        <v>210</v>
      </c>
      <c r="AH807" s="30">
        <f>INDEX(공차방식!$C$6:$D$29,MATCH(AE807,공차방식!$B$6:$B$29,0),MATCH(RIGHT(AG807,1),공차방식!$C$5:$D$5,0))/1000</f>
        <v>0</v>
      </c>
      <c r="AI807" s="28">
        <f t="shared" ca="1" si="100"/>
        <v>182.87690000000001</v>
      </c>
      <c r="AJ807" s="28">
        <f t="shared" si="101"/>
        <v>182.40190000000001</v>
      </c>
      <c r="AK807" s="28">
        <f t="array" aca="1" ref="AK807" ca="1">ROUND(INDEX(공차방식!T$6:X$50,MATCH(AQ807&amp;AE807,공차방식!R$6:R$50&amp;공차방식!S$6:S$50,0),MATCH(VALUE(LEFT(AG807,1)),공차방식!T$5:X$5,0))/1000,4)</f>
        <v>0.47499999999999998</v>
      </c>
      <c r="AL807" s="28">
        <f t="shared" si="102"/>
        <v>181.41990000000001</v>
      </c>
      <c r="AM807" s="28">
        <f t="shared" si="103"/>
        <v>180.66990000000001</v>
      </c>
      <c r="AN807" s="28">
        <f t="array" ref="AN807">ROUND(INDEX(공차방식!H$6:L$29,MATCH(AE807,공차방식!B$6:B$29,0),MATCH(VALUE(LEFT(AG807,1)),공차방식!H$5:L$5,0))/1000,4)</f>
        <v>0.75</v>
      </c>
      <c r="AO807" s="28" t="s">
        <v>220</v>
      </c>
      <c r="AQ807" s="39">
        <f ca="1">OFFSET(공차방식!R$5,COUNTIF(공차방식!R$6:R$50,"&lt;"&amp;AD807)+1,0)</f>
        <v>355</v>
      </c>
    </row>
    <row r="808" spans="2:43" ht="15" x14ac:dyDescent="0.3">
      <c r="B808" s="76" t="str">
        <f t="shared" si="98"/>
        <v>M115×6</v>
      </c>
      <c r="C808" s="77" t="s">
        <v>216</v>
      </c>
      <c r="D808" s="77" t="s">
        <v>157</v>
      </c>
      <c r="E808" s="74" t="s">
        <v>135</v>
      </c>
      <c r="F808" s="75">
        <v>115</v>
      </c>
      <c r="G808" s="75">
        <v>6</v>
      </c>
      <c r="H808" s="74" t="s">
        <v>134</v>
      </c>
      <c r="I808" s="87" t="s">
        <v>136</v>
      </c>
      <c r="J808" s="75" t="s">
        <v>314</v>
      </c>
      <c r="K808" s="58" t="s">
        <v>491</v>
      </c>
      <c r="L808" s="75">
        <v>115</v>
      </c>
      <c r="M808" s="75">
        <v>6</v>
      </c>
      <c r="N808" s="74">
        <v>60</v>
      </c>
      <c r="O808" s="101">
        <f t="array" ref="O808">IFERROR(INDEX($AD$11:$AO$1485,MATCH($B808&amp;$I808,$Z$11:$Z$1485&amp;$AG$11:$AG$1485,0),MATCH($C808,$AD$9:$AO$9,0)),"-")</f>
        <v>112.625</v>
      </c>
      <c r="P808" s="75">
        <v>14</v>
      </c>
      <c r="Q808" s="75">
        <v>-14</v>
      </c>
      <c r="R808" s="101">
        <f t="array" aca="1" ref="R808" ca="1">IFERROR(INDEX($AD$11:$AO$1485,MATCH($B808&amp;$I808,$Z$11:$Z$1485&amp;$AG$11:$AG$1485,0),MATCH($D808,$AD$9:$AO$9,0)),"-")</f>
        <v>111.4179</v>
      </c>
      <c r="S808" s="75">
        <v>14</v>
      </c>
      <c r="T808" s="75">
        <v>0</v>
      </c>
      <c r="U808" s="75">
        <v>6</v>
      </c>
      <c r="V808" s="75">
        <v>10</v>
      </c>
      <c r="W808" s="50">
        <f t="shared" si="96"/>
        <v>28</v>
      </c>
      <c r="X808" s="50">
        <f t="shared" si="97"/>
        <v>14</v>
      </c>
      <c r="Z808" s="27" t="str">
        <f t="shared" si="99"/>
        <v>M185×3</v>
      </c>
      <c r="AA808" s="28" t="s">
        <v>135</v>
      </c>
      <c r="AB808" s="28"/>
      <c r="AC808" s="28"/>
      <c r="AD808" s="27">
        <v>185</v>
      </c>
      <c r="AE808" s="27">
        <v>3</v>
      </c>
      <c r="AF808" s="28">
        <v>60</v>
      </c>
      <c r="AG808" s="30" t="s">
        <v>210</v>
      </c>
      <c r="AH808" s="30">
        <f>INDEX(공차방식!$C$6:$D$29,MATCH(AE808,공차방식!$B$6:$B$29,0),MATCH(RIGHT(AG808,1),공차방식!$C$5:$D$5,0))/1000</f>
        <v>0</v>
      </c>
      <c r="AI808" s="28">
        <f t="shared" ca="1" si="100"/>
        <v>183.47640000000001</v>
      </c>
      <c r="AJ808" s="28">
        <f t="shared" si="101"/>
        <v>183.0514</v>
      </c>
      <c r="AK808" s="28">
        <f t="array" aca="1" ref="AK808" ca="1">ROUND(INDEX(공차방식!T$6:X$50,MATCH(AQ808&amp;AE808,공차방식!R$6:R$50&amp;공차방식!S$6:S$50,0),MATCH(VALUE(LEFT(AG808,1)),공차방식!T$5:X$5,0))/1000,4)</f>
        <v>0.42499999999999999</v>
      </c>
      <c r="AL808" s="28">
        <f t="shared" si="102"/>
        <v>182.38239999999999</v>
      </c>
      <c r="AM808" s="28">
        <f t="shared" si="103"/>
        <v>181.75239999999999</v>
      </c>
      <c r="AN808" s="28">
        <f t="array" ref="AN808">ROUND(INDEX(공차방식!H$6:L$29,MATCH(AE808,공차방식!B$6:B$29,0),MATCH(VALUE(LEFT(AG808,1)),공차방식!H$5:L$5,0))/1000,4)</f>
        <v>0.63</v>
      </c>
      <c r="AO808" s="28" t="s">
        <v>220</v>
      </c>
      <c r="AQ808" s="39">
        <f ca="1">OFFSET(공차방식!R$5,COUNTIF(공차방식!R$6:R$50,"&lt;"&amp;AD808)+1,0)</f>
        <v>355</v>
      </c>
    </row>
    <row r="809" spans="2:43" ht="15" x14ac:dyDescent="0.3">
      <c r="B809" s="76" t="str">
        <f t="shared" si="98"/>
        <v>M115×4</v>
      </c>
      <c r="C809" s="77" t="s">
        <v>216</v>
      </c>
      <c r="D809" s="77" t="s">
        <v>157</v>
      </c>
      <c r="E809" s="74" t="s">
        <v>135</v>
      </c>
      <c r="F809" s="75">
        <v>115</v>
      </c>
      <c r="G809" s="75">
        <v>4</v>
      </c>
      <c r="H809" s="74" t="s">
        <v>134</v>
      </c>
      <c r="I809" s="87" t="s">
        <v>136</v>
      </c>
      <c r="J809" s="75" t="s">
        <v>314</v>
      </c>
      <c r="K809" s="58" t="s">
        <v>491</v>
      </c>
      <c r="L809" s="75">
        <v>115</v>
      </c>
      <c r="M809" s="75">
        <v>4</v>
      </c>
      <c r="N809" s="74">
        <v>60</v>
      </c>
      <c r="O809" s="101">
        <f t="array" ref="O809">IFERROR(INDEX($AD$11:$AO$1485,MATCH($B809&amp;$I809,$Z$11:$Z$1485&amp;$AG$11:$AG$1485,0),MATCH($C809,$AD$9:$AO$9,0)),"-")</f>
        <v>113.474</v>
      </c>
      <c r="P809" s="75">
        <v>14</v>
      </c>
      <c r="Q809" s="75">
        <v>-14</v>
      </c>
      <c r="R809" s="101">
        <f t="array" aca="1" ref="R809" ca="1">IFERROR(INDEX($AD$11:$AO$1485,MATCH($B809&amp;$I809,$Z$11:$Z$1485&amp;$AG$11:$AG$1485,0),MATCH($D809,$AD$9:$AO$9,0)),"-")</f>
        <v>112.6669</v>
      </c>
      <c r="S809" s="75">
        <v>14</v>
      </c>
      <c r="T809" s="75">
        <v>0</v>
      </c>
      <c r="U809" s="75">
        <v>5</v>
      </c>
      <c r="V809" s="75">
        <v>11</v>
      </c>
      <c r="W809" s="50">
        <f t="shared" si="96"/>
        <v>28</v>
      </c>
      <c r="X809" s="50">
        <f t="shared" si="97"/>
        <v>14</v>
      </c>
      <c r="Z809" s="27" t="str">
        <f t="shared" si="99"/>
        <v>M190×6</v>
      </c>
      <c r="AA809" s="28" t="s">
        <v>135</v>
      </c>
      <c r="AB809" s="28"/>
      <c r="AC809" s="28"/>
      <c r="AD809" s="27">
        <v>190</v>
      </c>
      <c r="AE809" s="27">
        <v>6</v>
      </c>
      <c r="AF809" s="28">
        <v>60</v>
      </c>
      <c r="AG809" s="30" t="s">
        <v>210</v>
      </c>
      <c r="AH809" s="30">
        <f>INDEX(공차방식!$C$6:$D$29,MATCH(AE809,공차방식!$B$6:$B$29,0),MATCH(RIGHT(AG809,1),공차방식!$C$5:$D$5,0))/1000</f>
        <v>0</v>
      </c>
      <c r="AI809" s="28">
        <f t="shared" ca="1" si="100"/>
        <v>186.63290000000001</v>
      </c>
      <c r="AJ809" s="28">
        <f t="shared" si="101"/>
        <v>186.10290000000001</v>
      </c>
      <c r="AK809" s="28">
        <f t="array" aca="1" ref="AK809" ca="1">ROUND(INDEX(공차방식!T$6:X$50,MATCH(AQ809&amp;AE809,공차방식!R$6:R$50&amp;공차방식!S$6:S$50,0),MATCH(VALUE(LEFT(AG809,1)),공차방식!T$5:X$5,0))/1000,4)</f>
        <v>0.53</v>
      </c>
      <c r="AL809" s="28">
        <f t="shared" si="102"/>
        <v>184.50479999999999</v>
      </c>
      <c r="AM809" s="28">
        <f t="shared" si="103"/>
        <v>183.50479999999999</v>
      </c>
      <c r="AN809" s="28">
        <f t="array" ref="AN809">ROUND(INDEX(공차방식!H$6:L$29,MATCH(AE809,공차방식!B$6:B$29,0),MATCH(VALUE(LEFT(AG809,1)),공차방식!H$5:L$5,0))/1000,4)</f>
        <v>1</v>
      </c>
      <c r="AO809" s="28" t="s">
        <v>220</v>
      </c>
      <c r="AQ809" s="39">
        <f ca="1">OFFSET(공차방식!R$5,COUNTIF(공차방식!R$6:R$50,"&lt;"&amp;AD809)+1,0)</f>
        <v>355</v>
      </c>
    </row>
    <row r="810" spans="2:43" ht="15" x14ac:dyDescent="0.3">
      <c r="B810" s="76" t="str">
        <f t="shared" si="98"/>
        <v>M115×3</v>
      </c>
      <c r="C810" s="77" t="s">
        <v>216</v>
      </c>
      <c r="D810" s="77" t="s">
        <v>157</v>
      </c>
      <c r="E810" s="74" t="s">
        <v>135</v>
      </c>
      <c r="F810" s="75">
        <v>115</v>
      </c>
      <c r="G810" s="75">
        <v>3</v>
      </c>
      <c r="H810" s="74" t="s">
        <v>134</v>
      </c>
      <c r="I810" s="87" t="s">
        <v>136</v>
      </c>
      <c r="J810" s="75" t="s">
        <v>314</v>
      </c>
      <c r="K810" s="58" t="s">
        <v>491</v>
      </c>
      <c r="L810" s="75">
        <v>115</v>
      </c>
      <c r="M810" s="75">
        <v>3</v>
      </c>
      <c r="N810" s="74">
        <v>60</v>
      </c>
      <c r="O810" s="101">
        <f t="array" ref="O810">IFERROR(INDEX($AD$11:$AO$1485,MATCH($B810&amp;$I810,$Z$11:$Z$1485&amp;$AG$11:$AG$1485,0),MATCH($C810,$AD$9:$AO$9,0)),"-")</f>
        <v>113.89400000000001</v>
      </c>
      <c r="P810" s="75">
        <v>14</v>
      </c>
      <c r="Q810" s="75">
        <v>-14</v>
      </c>
      <c r="R810" s="101">
        <f t="array" aca="1" ref="R810" ca="1">IFERROR(INDEX($AD$11:$AO$1485,MATCH($B810&amp;$I810,$Z$11:$Z$1485&amp;$AG$11:$AG$1485,0),MATCH($D810,$AD$9:$AO$9,0)),"-")</f>
        <v>113.28740000000001</v>
      </c>
      <c r="S810" s="75">
        <v>14</v>
      </c>
      <c r="T810" s="75">
        <v>0</v>
      </c>
      <c r="U810" s="75">
        <v>5</v>
      </c>
      <c r="V810" s="75">
        <v>13</v>
      </c>
      <c r="W810" s="50">
        <f t="shared" si="96"/>
        <v>28</v>
      </c>
      <c r="X810" s="50">
        <f t="shared" si="97"/>
        <v>14</v>
      </c>
      <c r="Z810" s="27" t="str">
        <f t="shared" si="99"/>
        <v>M190×4</v>
      </c>
      <c r="AA810" s="28" t="s">
        <v>135</v>
      </c>
      <c r="AB810" s="28"/>
      <c r="AC810" s="28"/>
      <c r="AD810" s="27">
        <v>190</v>
      </c>
      <c r="AE810" s="27">
        <v>4</v>
      </c>
      <c r="AF810" s="28">
        <v>60</v>
      </c>
      <c r="AG810" s="30" t="s">
        <v>210</v>
      </c>
      <c r="AH810" s="30">
        <f>INDEX(공차방식!$C$6:$D$29,MATCH(AE810,공차방식!$B$6:$B$29,0),MATCH(RIGHT(AG810,1),공차방식!$C$5:$D$5,0))/1000</f>
        <v>0</v>
      </c>
      <c r="AI810" s="28">
        <f t="shared" ca="1" si="100"/>
        <v>187.87690000000001</v>
      </c>
      <c r="AJ810" s="28">
        <f t="shared" si="101"/>
        <v>187.40190000000001</v>
      </c>
      <c r="AK810" s="28">
        <f t="array" aca="1" ref="AK810" ca="1">ROUND(INDEX(공차방식!T$6:X$50,MATCH(AQ810&amp;AE810,공차방식!R$6:R$50&amp;공차방식!S$6:S$50,0),MATCH(VALUE(LEFT(AG810,1)),공차방식!T$5:X$5,0))/1000,4)</f>
        <v>0.47499999999999998</v>
      </c>
      <c r="AL810" s="28">
        <f t="shared" si="102"/>
        <v>186.41990000000001</v>
      </c>
      <c r="AM810" s="28">
        <f t="shared" si="103"/>
        <v>185.66990000000001</v>
      </c>
      <c r="AN810" s="28">
        <f t="array" ref="AN810">ROUND(INDEX(공차방식!H$6:L$29,MATCH(AE810,공차방식!B$6:B$29,0),MATCH(VALUE(LEFT(AG810,1)),공차방식!H$5:L$5,0))/1000,4)</f>
        <v>0.75</v>
      </c>
      <c r="AO810" s="28" t="s">
        <v>220</v>
      </c>
      <c r="AQ810" s="39">
        <f ca="1">OFFSET(공차방식!R$5,COUNTIF(공차방식!R$6:R$50,"&lt;"&amp;AD810)+1,0)</f>
        <v>355</v>
      </c>
    </row>
    <row r="811" spans="2:43" ht="15" x14ac:dyDescent="0.3">
      <c r="B811" s="76" t="str">
        <f t="shared" si="98"/>
        <v>M115×2</v>
      </c>
      <c r="C811" s="77" t="s">
        <v>216</v>
      </c>
      <c r="D811" s="77" t="s">
        <v>157</v>
      </c>
      <c r="E811" s="74" t="s">
        <v>135</v>
      </c>
      <c r="F811" s="75">
        <v>115</v>
      </c>
      <c r="G811" s="75">
        <v>2</v>
      </c>
      <c r="H811" s="74" t="s">
        <v>134</v>
      </c>
      <c r="I811" s="87" t="s">
        <v>136</v>
      </c>
      <c r="J811" s="75" t="s">
        <v>314</v>
      </c>
      <c r="K811" s="58" t="s">
        <v>491</v>
      </c>
      <c r="L811" s="75">
        <v>115</v>
      </c>
      <c r="M811" s="75">
        <v>2</v>
      </c>
      <c r="N811" s="74">
        <v>60</v>
      </c>
      <c r="O811" s="101">
        <f t="array" ref="O811">IFERROR(INDEX($AD$11:$AO$1485,MATCH($B811&amp;$I811,$Z$11:$Z$1485&amp;$AG$11:$AG$1485,0),MATCH($C811,$AD$9:$AO$9,0)),"-")</f>
        <v>114.306</v>
      </c>
      <c r="P811" s="75">
        <v>10</v>
      </c>
      <c r="Q811" s="75">
        <v>-10</v>
      </c>
      <c r="R811" s="101">
        <f t="array" aca="1" ref="R811" ca="1">IFERROR(INDEX($AD$11:$AO$1485,MATCH($B811&amp;$I811,$Z$11:$Z$1485&amp;$AG$11:$AG$1485,0),MATCH($D811,$AD$9:$AO$9,0)),"-")</f>
        <v>113.901</v>
      </c>
      <c r="S811" s="75">
        <v>10</v>
      </c>
      <c r="T811" s="75">
        <v>0</v>
      </c>
      <c r="U811" s="75">
        <v>5</v>
      </c>
      <c r="V811" s="75">
        <v>14</v>
      </c>
      <c r="W811" s="50">
        <f t="shared" si="96"/>
        <v>20</v>
      </c>
      <c r="X811" s="50">
        <f t="shared" si="97"/>
        <v>10</v>
      </c>
      <c r="Z811" s="27" t="str">
        <f t="shared" si="99"/>
        <v>M190×3</v>
      </c>
      <c r="AA811" s="28" t="s">
        <v>135</v>
      </c>
      <c r="AB811" s="28"/>
      <c r="AC811" s="28"/>
      <c r="AD811" s="27">
        <v>190</v>
      </c>
      <c r="AE811" s="27">
        <v>3</v>
      </c>
      <c r="AF811" s="28">
        <v>60</v>
      </c>
      <c r="AG811" s="30" t="s">
        <v>210</v>
      </c>
      <c r="AH811" s="30">
        <f>INDEX(공차방식!$C$6:$D$29,MATCH(AE811,공차방식!$B$6:$B$29,0),MATCH(RIGHT(AG811,1),공차방식!$C$5:$D$5,0))/1000</f>
        <v>0</v>
      </c>
      <c r="AI811" s="28">
        <f t="shared" ca="1" si="100"/>
        <v>188.47640000000001</v>
      </c>
      <c r="AJ811" s="28">
        <f t="shared" si="101"/>
        <v>188.0514</v>
      </c>
      <c r="AK811" s="28">
        <f t="array" aca="1" ref="AK811" ca="1">ROUND(INDEX(공차방식!T$6:X$50,MATCH(AQ811&amp;AE811,공차방식!R$6:R$50&amp;공차방식!S$6:S$50,0),MATCH(VALUE(LEFT(AG811,1)),공차방식!T$5:X$5,0))/1000,4)</f>
        <v>0.42499999999999999</v>
      </c>
      <c r="AL811" s="28">
        <f t="shared" si="102"/>
        <v>187.38239999999999</v>
      </c>
      <c r="AM811" s="28">
        <f t="shared" si="103"/>
        <v>186.75239999999999</v>
      </c>
      <c r="AN811" s="28">
        <f t="array" ref="AN811">ROUND(INDEX(공차방식!H$6:L$29,MATCH(AE811,공차방식!B$6:B$29,0),MATCH(VALUE(LEFT(AG811,1)),공차방식!H$5:L$5,0))/1000,4)</f>
        <v>0.63</v>
      </c>
      <c r="AO811" s="28" t="s">
        <v>220</v>
      </c>
      <c r="AQ811" s="39">
        <f ca="1">OFFSET(공차방식!R$5,COUNTIF(공차방식!R$6:R$50,"&lt;"&amp;AD811)+1,0)</f>
        <v>355</v>
      </c>
    </row>
    <row r="812" spans="2:43" ht="15" x14ac:dyDescent="0.3">
      <c r="B812" s="76" t="str">
        <f t="shared" si="98"/>
        <v>M120×6</v>
      </c>
      <c r="C812" s="77" t="s">
        <v>216</v>
      </c>
      <c r="D812" s="77" t="s">
        <v>157</v>
      </c>
      <c r="E812" s="74" t="s">
        <v>135</v>
      </c>
      <c r="F812" s="75">
        <v>120</v>
      </c>
      <c r="G812" s="75">
        <v>6</v>
      </c>
      <c r="H812" s="74" t="s">
        <v>134</v>
      </c>
      <c r="I812" s="87" t="s">
        <v>136</v>
      </c>
      <c r="J812" s="75" t="s">
        <v>314</v>
      </c>
      <c r="K812" s="58" t="s">
        <v>491</v>
      </c>
      <c r="L812" s="75">
        <v>120</v>
      </c>
      <c r="M812" s="75">
        <v>6</v>
      </c>
      <c r="N812" s="74">
        <v>60</v>
      </c>
      <c r="O812" s="101">
        <f t="array" ref="O812">IFERROR(INDEX($AD$11:$AO$1485,MATCH($B812&amp;$I812,$Z$11:$Z$1485&amp;$AG$11:$AG$1485,0),MATCH($C812,$AD$9:$AO$9,0)),"-")</f>
        <v>117.625</v>
      </c>
      <c r="P812" s="75">
        <v>14</v>
      </c>
      <c r="Q812" s="75">
        <v>-14</v>
      </c>
      <c r="R812" s="101">
        <f t="array" aca="1" ref="R812" ca="1">IFERROR(INDEX($AD$11:$AO$1485,MATCH($B812&amp;$I812,$Z$11:$Z$1485&amp;$AG$11:$AG$1485,0),MATCH($D812,$AD$9:$AO$9,0)),"-")</f>
        <v>116.4179</v>
      </c>
      <c r="S812" s="75">
        <v>14</v>
      </c>
      <c r="T812" s="75">
        <v>0</v>
      </c>
      <c r="U812" s="75">
        <v>6</v>
      </c>
      <c r="V812" s="75">
        <v>10</v>
      </c>
      <c r="W812" s="50">
        <f t="shared" si="96"/>
        <v>28</v>
      </c>
      <c r="X812" s="50">
        <f t="shared" si="97"/>
        <v>14</v>
      </c>
      <c r="Z812" s="27" t="str">
        <f t="shared" si="99"/>
        <v>M195×6</v>
      </c>
      <c r="AA812" s="28" t="s">
        <v>135</v>
      </c>
      <c r="AB812" s="28"/>
      <c r="AC812" s="28"/>
      <c r="AD812" s="27">
        <v>195</v>
      </c>
      <c r="AE812" s="27">
        <v>6</v>
      </c>
      <c r="AF812" s="28">
        <v>60</v>
      </c>
      <c r="AG812" s="30" t="s">
        <v>210</v>
      </c>
      <c r="AH812" s="30">
        <f>INDEX(공차방식!$C$6:$D$29,MATCH(AE812,공차방식!$B$6:$B$29,0),MATCH(RIGHT(AG812,1),공차방식!$C$5:$D$5,0))/1000</f>
        <v>0</v>
      </c>
      <c r="AI812" s="28">
        <f t="shared" ca="1" si="100"/>
        <v>191.63290000000001</v>
      </c>
      <c r="AJ812" s="28">
        <f t="shared" si="101"/>
        <v>191.10290000000001</v>
      </c>
      <c r="AK812" s="28">
        <f t="array" aca="1" ref="AK812" ca="1">ROUND(INDEX(공차방식!T$6:X$50,MATCH(AQ812&amp;AE812,공차방식!R$6:R$50&amp;공차방식!S$6:S$50,0),MATCH(VALUE(LEFT(AG812,1)),공차방식!T$5:X$5,0))/1000,4)</f>
        <v>0.53</v>
      </c>
      <c r="AL812" s="28">
        <f t="shared" si="102"/>
        <v>189.50479999999999</v>
      </c>
      <c r="AM812" s="28">
        <f t="shared" si="103"/>
        <v>188.50479999999999</v>
      </c>
      <c r="AN812" s="28">
        <f t="array" ref="AN812">ROUND(INDEX(공차방식!H$6:L$29,MATCH(AE812,공차방식!B$6:B$29,0),MATCH(VALUE(LEFT(AG812,1)),공차방식!H$5:L$5,0))/1000,4)</f>
        <v>1</v>
      </c>
      <c r="AO812" s="28" t="s">
        <v>220</v>
      </c>
      <c r="AQ812" s="39">
        <f ca="1">OFFSET(공차방식!R$5,COUNTIF(공차방식!R$6:R$50,"&lt;"&amp;AD812)+1,0)</f>
        <v>355</v>
      </c>
    </row>
    <row r="813" spans="2:43" ht="15" x14ac:dyDescent="0.3">
      <c r="B813" s="76" t="str">
        <f t="shared" si="98"/>
        <v>M120×4</v>
      </c>
      <c r="C813" s="77" t="s">
        <v>216</v>
      </c>
      <c r="D813" s="77" t="s">
        <v>157</v>
      </c>
      <c r="E813" s="74" t="s">
        <v>135</v>
      </c>
      <c r="F813" s="75">
        <v>120</v>
      </c>
      <c r="G813" s="75">
        <v>4</v>
      </c>
      <c r="H813" s="74" t="s">
        <v>134</v>
      </c>
      <c r="I813" s="87" t="s">
        <v>136</v>
      </c>
      <c r="J813" s="75" t="s">
        <v>314</v>
      </c>
      <c r="K813" s="58" t="s">
        <v>491</v>
      </c>
      <c r="L813" s="75">
        <v>120</v>
      </c>
      <c r="M813" s="75">
        <v>4</v>
      </c>
      <c r="N813" s="74">
        <v>60</v>
      </c>
      <c r="O813" s="101">
        <f t="array" ref="O813">IFERROR(INDEX($AD$11:$AO$1485,MATCH($B813&amp;$I813,$Z$11:$Z$1485&amp;$AG$11:$AG$1485,0),MATCH($C813,$AD$9:$AO$9,0)),"-")</f>
        <v>118.474</v>
      </c>
      <c r="P813" s="75">
        <v>14</v>
      </c>
      <c r="Q813" s="75">
        <v>-14</v>
      </c>
      <c r="R813" s="101">
        <f t="array" aca="1" ref="R813" ca="1">IFERROR(INDEX($AD$11:$AO$1485,MATCH($B813&amp;$I813,$Z$11:$Z$1485&amp;$AG$11:$AG$1485,0),MATCH($D813,$AD$9:$AO$9,0)),"-")</f>
        <v>117.6669</v>
      </c>
      <c r="S813" s="75">
        <v>14</v>
      </c>
      <c r="T813" s="75">
        <v>0</v>
      </c>
      <c r="U813" s="75">
        <v>5</v>
      </c>
      <c r="V813" s="75">
        <v>11</v>
      </c>
      <c r="W813" s="50">
        <f t="shared" si="96"/>
        <v>28</v>
      </c>
      <c r="X813" s="50">
        <f t="shared" si="97"/>
        <v>14</v>
      </c>
      <c r="Z813" s="27" t="str">
        <f t="shared" si="99"/>
        <v>M195×4</v>
      </c>
      <c r="AA813" s="28" t="s">
        <v>135</v>
      </c>
      <c r="AB813" s="28"/>
      <c r="AC813" s="28"/>
      <c r="AD813" s="27">
        <v>195</v>
      </c>
      <c r="AE813" s="27">
        <v>4</v>
      </c>
      <c r="AF813" s="28">
        <v>60</v>
      </c>
      <c r="AG813" s="30" t="s">
        <v>210</v>
      </c>
      <c r="AH813" s="30">
        <f>INDEX(공차방식!$C$6:$D$29,MATCH(AE813,공차방식!$B$6:$B$29,0),MATCH(RIGHT(AG813,1),공차방식!$C$5:$D$5,0))/1000</f>
        <v>0</v>
      </c>
      <c r="AI813" s="28">
        <f t="shared" ca="1" si="100"/>
        <v>192.87690000000001</v>
      </c>
      <c r="AJ813" s="28">
        <f t="shared" si="101"/>
        <v>192.40190000000001</v>
      </c>
      <c r="AK813" s="28">
        <f t="array" aca="1" ref="AK813" ca="1">ROUND(INDEX(공차방식!T$6:X$50,MATCH(AQ813&amp;AE813,공차방식!R$6:R$50&amp;공차방식!S$6:S$50,0),MATCH(VALUE(LEFT(AG813,1)),공차방식!T$5:X$5,0))/1000,4)</f>
        <v>0.47499999999999998</v>
      </c>
      <c r="AL813" s="28">
        <f t="shared" si="102"/>
        <v>191.41990000000001</v>
      </c>
      <c r="AM813" s="28">
        <f t="shared" si="103"/>
        <v>190.66990000000001</v>
      </c>
      <c r="AN813" s="28">
        <f t="array" ref="AN813">ROUND(INDEX(공차방식!H$6:L$29,MATCH(AE813,공차방식!B$6:B$29,0),MATCH(VALUE(LEFT(AG813,1)),공차방식!H$5:L$5,0))/1000,4)</f>
        <v>0.75</v>
      </c>
      <c r="AO813" s="28" t="s">
        <v>220</v>
      </c>
      <c r="AQ813" s="39">
        <f ca="1">OFFSET(공차방식!R$5,COUNTIF(공차방식!R$6:R$50,"&lt;"&amp;AD813)+1,0)</f>
        <v>355</v>
      </c>
    </row>
    <row r="814" spans="2:43" ht="15" x14ac:dyDescent="0.3">
      <c r="B814" s="76" t="str">
        <f t="shared" si="98"/>
        <v>M120×3</v>
      </c>
      <c r="C814" s="77" t="s">
        <v>216</v>
      </c>
      <c r="D814" s="77" t="s">
        <v>157</v>
      </c>
      <c r="E814" s="74" t="s">
        <v>135</v>
      </c>
      <c r="F814" s="75">
        <v>120</v>
      </c>
      <c r="G814" s="75">
        <v>3</v>
      </c>
      <c r="H814" s="74" t="s">
        <v>134</v>
      </c>
      <c r="I814" s="87" t="s">
        <v>136</v>
      </c>
      <c r="J814" s="75" t="s">
        <v>314</v>
      </c>
      <c r="K814" s="58" t="s">
        <v>491</v>
      </c>
      <c r="L814" s="75">
        <v>120</v>
      </c>
      <c r="M814" s="75">
        <v>3</v>
      </c>
      <c r="N814" s="74">
        <v>60</v>
      </c>
      <c r="O814" s="101">
        <f t="array" ref="O814">IFERROR(INDEX($AD$11:$AO$1485,MATCH($B814&amp;$I814,$Z$11:$Z$1485&amp;$AG$11:$AG$1485,0),MATCH($C814,$AD$9:$AO$9,0)),"-")</f>
        <v>118.89400000000001</v>
      </c>
      <c r="P814" s="75">
        <v>14</v>
      </c>
      <c r="Q814" s="75">
        <v>-14</v>
      </c>
      <c r="R814" s="101">
        <f t="array" aca="1" ref="R814" ca="1">IFERROR(INDEX($AD$11:$AO$1485,MATCH($B814&amp;$I814,$Z$11:$Z$1485&amp;$AG$11:$AG$1485,0),MATCH($D814,$AD$9:$AO$9,0)),"-")</f>
        <v>118.28740000000001</v>
      </c>
      <c r="S814" s="75">
        <v>14</v>
      </c>
      <c r="T814" s="75">
        <v>0</v>
      </c>
      <c r="U814" s="75">
        <v>5</v>
      </c>
      <c r="V814" s="75">
        <v>13</v>
      </c>
      <c r="W814" s="50">
        <f t="shared" si="96"/>
        <v>28</v>
      </c>
      <c r="X814" s="50">
        <f t="shared" si="97"/>
        <v>14</v>
      </c>
      <c r="Z814" s="27" t="str">
        <f t="shared" si="99"/>
        <v>M195×3</v>
      </c>
      <c r="AA814" s="28" t="s">
        <v>135</v>
      </c>
      <c r="AB814" s="28"/>
      <c r="AC814" s="28"/>
      <c r="AD814" s="27">
        <v>195</v>
      </c>
      <c r="AE814" s="27">
        <v>3</v>
      </c>
      <c r="AF814" s="28">
        <v>60</v>
      </c>
      <c r="AG814" s="30" t="s">
        <v>210</v>
      </c>
      <c r="AH814" s="30">
        <f>INDEX(공차방식!$C$6:$D$29,MATCH(AE814,공차방식!$B$6:$B$29,0),MATCH(RIGHT(AG814,1),공차방식!$C$5:$D$5,0))/1000</f>
        <v>0</v>
      </c>
      <c r="AI814" s="28">
        <f t="shared" ca="1" si="100"/>
        <v>193.47640000000001</v>
      </c>
      <c r="AJ814" s="28">
        <f t="shared" si="101"/>
        <v>193.0514</v>
      </c>
      <c r="AK814" s="28">
        <f t="array" aca="1" ref="AK814" ca="1">ROUND(INDEX(공차방식!T$6:X$50,MATCH(AQ814&amp;AE814,공차방식!R$6:R$50&amp;공차방식!S$6:S$50,0),MATCH(VALUE(LEFT(AG814,1)),공차방식!T$5:X$5,0))/1000,4)</f>
        <v>0.42499999999999999</v>
      </c>
      <c r="AL814" s="28">
        <f t="shared" si="102"/>
        <v>192.38239999999999</v>
      </c>
      <c r="AM814" s="28">
        <f t="shared" si="103"/>
        <v>191.75239999999999</v>
      </c>
      <c r="AN814" s="28">
        <f t="array" ref="AN814">ROUND(INDEX(공차방식!H$6:L$29,MATCH(AE814,공차방식!B$6:B$29,0),MATCH(VALUE(LEFT(AG814,1)),공차방식!H$5:L$5,0))/1000,4)</f>
        <v>0.63</v>
      </c>
      <c r="AO814" s="28" t="s">
        <v>220</v>
      </c>
      <c r="AQ814" s="39">
        <f ca="1">OFFSET(공차방식!R$5,COUNTIF(공차방식!R$6:R$50,"&lt;"&amp;AD814)+1,0)</f>
        <v>355</v>
      </c>
    </row>
    <row r="815" spans="2:43" ht="15" x14ac:dyDescent="0.3">
      <c r="B815" s="76" t="str">
        <f t="shared" si="98"/>
        <v>M120×2</v>
      </c>
      <c r="C815" s="77" t="s">
        <v>216</v>
      </c>
      <c r="D815" s="77" t="s">
        <v>157</v>
      </c>
      <c r="E815" s="74" t="s">
        <v>135</v>
      </c>
      <c r="F815" s="75">
        <v>120</v>
      </c>
      <c r="G815" s="75">
        <v>2</v>
      </c>
      <c r="H815" s="74" t="s">
        <v>134</v>
      </c>
      <c r="I815" s="87" t="s">
        <v>136</v>
      </c>
      <c r="J815" s="75" t="s">
        <v>314</v>
      </c>
      <c r="K815" s="58" t="s">
        <v>491</v>
      </c>
      <c r="L815" s="75">
        <v>120</v>
      </c>
      <c r="M815" s="75">
        <v>2</v>
      </c>
      <c r="N815" s="74">
        <v>60</v>
      </c>
      <c r="O815" s="101">
        <f t="array" ref="O815">IFERROR(INDEX($AD$11:$AO$1485,MATCH($B815&amp;$I815,$Z$11:$Z$1485&amp;$AG$11:$AG$1485,0),MATCH($C815,$AD$9:$AO$9,0)),"-")</f>
        <v>119.306</v>
      </c>
      <c r="P815" s="75">
        <v>10</v>
      </c>
      <c r="Q815" s="75">
        <v>-10</v>
      </c>
      <c r="R815" s="101">
        <f t="array" aca="1" ref="R815" ca="1">IFERROR(INDEX($AD$11:$AO$1485,MATCH($B815&amp;$I815,$Z$11:$Z$1485&amp;$AG$11:$AG$1485,0),MATCH($D815,$AD$9:$AO$9,0)),"-")</f>
        <v>118.901</v>
      </c>
      <c r="S815" s="75">
        <v>10</v>
      </c>
      <c r="T815" s="75">
        <v>0</v>
      </c>
      <c r="U815" s="75">
        <v>5</v>
      </c>
      <c r="V815" s="75">
        <v>14</v>
      </c>
      <c r="W815" s="50">
        <f t="shared" si="96"/>
        <v>20</v>
      </c>
      <c r="X815" s="50">
        <f t="shared" si="97"/>
        <v>10</v>
      </c>
      <c r="Z815" s="27" t="str">
        <f t="shared" si="99"/>
        <v>M200×6</v>
      </c>
      <c r="AA815" s="28" t="s">
        <v>135</v>
      </c>
      <c r="AB815" s="28"/>
      <c r="AC815" s="28"/>
      <c r="AD815" s="27">
        <v>200</v>
      </c>
      <c r="AE815" s="27">
        <v>6</v>
      </c>
      <c r="AF815" s="28">
        <v>60</v>
      </c>
      <c r="AG815" s="30" t="s">
        <v>210</v>
      </c>
      <c r="AH815" s="30">
        <f>INDEX(공차방식!$C$6:$D$29,MATCH(AE815,공차방식!$B$6:$B$29,0),MATCH(RIGHT(AG815,1),공차방식!$C$5:$D$5,0))/1000</f>
        <v>0</v>
      </c>
      <c r="AI815" s="28">
        <f t="shared" ca="1" si="100"/>
        <v>196.63290000000001</v>
      </c>
      <c r="AJ815" s="28">
        <f t="shared" si="101"/>
        <v>196.10290000000001</v>
      </c>
      <c r="AK815" s="28">
        <f t="array" aca="1" ref="AK815" ca="1">ROUND(INDEX(공차방식!T$6:X$50,MATCH(AQ815&amp;AE815,공차방식!R$6:R$50&amp;공차방식!S$6:S$50,0),MATCH(VALUE(LEFT(AG815,1)),공차방식!T$5:X$5,0))/1000,4)</f>
        <v>0.53</v>
      </c>
      <c r="AL815" s="28">
        <f t="shared" si="102"/>
        <v>194.50479999999999</v>
      </c>
      <c r="AM815" s="28">
        <f t="shared" si="103"/>
        <v>193.50479999999999</v>
      </c>
      <c r="AN815" s="28">
        <f t="array" ref="AN815">ROUND(INDEX(공차방식!H$6:L$29,MATCH(AE815,공차방식!B$6:B$29,0),MATCH(VALUE(LEFT(AG815,1)),공차방식!H$5:L$5,0))/1000,4)</f>
        <v>1</v>
      </c>
      <c r="AO815" s="28" t="s">
        <v>220</v>
      </c>
      <c r="AQ815" s="39">
        <f ca="1">OFFSET(공차방식!R$5,COUNTIF(공차방식!R$6:R$50,"&lt;"&amp;AD815)+1,0)</f>
        <v>355</v>
      </c>
    </row>
    <row r="816" spans="2:43" ht="15" x14ac:dyDescent="0.3">
      <c r="B816" s="76" t="str">
        <f t="shared" si="98"/>
        <v>M125×6</v>
      </c>
      <c r="C816" s="77" t="s">
        <v>216</v>
      </c>
      <c r="D816" s="77" t="s">
        <v>157</v>
      </c>
      <c r="E816" s="74" t="s">
        <v>135</v>
      </c>
      <c r="F816" s="75">
        <v>125</v>
      </c>
      <c r="G816" s="75">
        <v>6</v>
      </c>
      <c r="H816" s="74" t="s">
        <v>134</v>
      </c>
      <c r="I816" s="87" t="s">
        <v>136</v>
      </c>
      <c r="J816" s="75" t="s">
        <v>314</v>
      </c>
      <c r="K816" s="58" t="s">
        <v>491</v>
      </c>
      <c r="L816" s="75">
        <v>125</v>
      </c>
      <c r="M816" s="75">
        <v>6</v>
      </c>
      <c r="N816" s="74">
        <v>60</v>
      </c>
      <c r="O816" s="101">
        <f t="array" ref="O816">IFERROR(INDEX($AD$11:$AO$1485,MATCH($B816&amp;$I816,$Z$11:$Z$1485&amp;$AG$11:$AG$1485,0),MATCH($C816,$AD$9:$AO$9,0)),"-")</f>
        <v>122.625</v>
      </c>
      <c r="P816" s="75">
        <v>14</v>
      </c>
      <c r="Q816" s="75">
        <v>-14</v>
      </c>
      <c r="R816" s="101">
        <f t="array" aca="1" ref="R816" ca="1">IFERROR(INDEX($AD$11:$AO$1485,MATCH($B816&amp;$I816,$Z$11:$Z$1485&amp;$AG$11:$AG$1485,0),MATCH($D816,$AD$9:$AO$9,0)),"-")</f>
        <v>121.4179</v>
      </c>
      <c r="S816" s="75">
        <v>14</v>
      </c>
      <c r="T816" s="75">
        <v>0</v>
      </c>
      <c r="U816" s="75">
        <v>6</v>
      </c>
      <c r="V816" s="75">
        <v>10</v>
      </c>
      <c r="W816" s="50">
        <f t="shared" si="96"/>
        <v>28</v>
      </c>
      <c r="X816" s="50">
        <f t="shared" si="97"/>
        <v>14</v>
      </c>
      <c r="Z816" s="27" t="str">
        <f t="shared" si="99"/>
        <v>M200×4</v>
      </c>
      <c r="AA816" s="28" t="s">
        <v>135</v>
      </c>
      <c r="AB816" s="28"/>
      <c r="AC816" s="28"/>
      <c r="AD816" s="27">
        <v>200</v>
      </c>
      <c r="AE816" s="27">
        <v>4</v>
      </c>
      <c r="AF816" s="28">
        <v>60</v>
      </c>
      <c r="AG816" s="30" t="s">
        <v>210</v>
      </c>
      <c r="AH816" s="30">
        <f>INDEX(공차방식!$C$6:$D$29,MATCH(AE816,공차방식!$B$6:$B$29,0),MATCH(RIGHT(AG816,1),공차방식!$C$5:$D$5,0))/1000</f>
        <v>0</v>
      </c>
      <c r="AI816" s="28">
        <f t="shared" ca="1" si="100"/>
        <v>197.87690000000001</v>
      </c>
      <c r="AJ816" s="28">
        <f t="shared" si="101"/>
        <v>197.40190000000001</v>
      </c>
      <c r="AK816" s="28">
        <f t="array" aca="1" ref="AK816" ca="1">ROUND(INDEX(공차방식!T$6:X$50,MATCH(AQ816&amp;AE816,공차방식!R$6:R$50&amp;공차방식!S$6:S$50,0),MATCH(VALUE(LEFT(AG816,1)),공차방식!T$5:X$5,0))/1000,4)</f>
        <v>0.47499999999999998</v>
      </c>
      <c r="AL816" s="28">
        <f t="shared" si="102"/>
        <v>196.41990000000001</v>
      </c>
      <c r="AM816" s="28">
        <f t="shared" si="103"/>
        <v>195.66990000000001</v>
      </c>
      <c r="AN816" s="28">
        <f t="array" ref="AN816">ROUND(INDEX(공차방식!H$6:L$29,MATCH(AE816,공차방식!B$6:B$29,0),MATCH(VALUE(LEFT(AG816,1)),공차방식!H$5:L$5,0))/1000,4)</f>
        <v>0.75</v>
      </c>
      <c r="AO816" s="28" t="s">
        <v>220</v>
      </c>
      <c r="AQ816" s="39">
        <f ca="1">OFFSET(공차방식!R$5,COUNTIF(공차방식!R$6:R$50,"&lt;"&amp;AD816)+1,0)</f>
        <v>355</v>
      </c>
    </row>
    <row r="817" spans="2:43" ht="15" x14ac:dyDescent="0.3">
      <c r="B817" s="76" t="str">
        <f t="shared" si="98"/>
        <v>M125×4</v>
      </c>
      <c r="C817" s="77" t="s">
        <v>216</v>
      </c>
      <c r="D817" s="77" t="s">
        <v>157</v>
      </c>
      <c r="E817" s="74" t="s">
        <v>135</v>
      </c>
      <c r="F817" s="75">
        <v>125</v>
      </c>
      <c r="G817" s="75">
        <v>4</v>
      </c>
      <c r="H817" s="74" t="s">
        <v>134</v>
      </c>
      <c r="I817" s="87" t="s">
        <v>136</v>
      </c>
      <c r="J817" s="75" t="s">
        <v>314</v>
      </c>
      <c r="K817" s="58" t="s">
        <v>491</v>
      </c>
      <c r="L817" s="75">
        <v>125</v>
      </c>
      <c r="M817" s="75">
        <v>4</v>
      </c>
      <c r="N817" s="74">
        <v>60</v>
      </c>
      <c r="O817" s="101">
        <f t="array" ref="O817">IFERROR(INDEX($AD$11:$AO$1485,MATCH($B817&amp;$I817,$Z$11:$Z$1485&amp;$AG$11:$AG$1485,0),MATCH($C817,$AD$9:$AO$9,0)),"-")</f>
        <v>123.474</v>
      </c>
      <c r="P817" s="75">
        <v>14</v>
      </c>
      <c r="Q817" s="75">
        <v>-14</v>
      </c>
      <c r="R817" s="101">
        <f t="array" aca="1" ref="R817" ca="1">IFERROR(INDEX($AD$11:$AO$1485,MATCH($B817&amp;$I817,$Z$11:$Z$1485&amp;$AG$11:$AG$1485,0),MATCH($D817,$AD$9:$AO$9,0)),"-")</f>
        <v>122.6669</v>
      </c>
      <c r="S817" s="75">
        <v>14</v>
      </c>
      <c r="T817" s="75">
        <v>0</v>
      </c>
      <c r="U817" s="75">
        <v>5</v>
      </c>
      <c r="V817" s="75">
        <v>11</v>
      </c>
      <c r="W817" s="50">
        <f t="shared" si="96"/>
        <v>28</v>
      </c>
      <c r="X817" s="50">
        <f t="shared" si="97"/>
        <v>14</v>
      </c>
      <c r="Z817" s="27" t="str">
        <f t="shared" si="99"/>
        <v>M200×3</v>
      </c>
      <c r="AA817" s="28" t="s">
        <v>135</v>
      </c>
      <c r="AB817" s="28"/>
      <c r="AC817" s="28"/>
      <c r="AD817" s="27">
        <v>200</v>
      </c>
      <c r="AE817" s="27">
        <v>3</v>
      </c>
      <c r="AF817" s="28">
        <v>60</v>
      </c>
      <c r="AG817" s="30" t="s">
        <v>210</v>
      </c>
      <c r="AH817" s="30">
        <f>INDEX(공차방식!$C$6:$D$29,MATCH(AE817,공차방식!$B$6:$B$29,0),MATCH(RIGHT(AG817,1),공차방식!$C$5:$D$5,0))/1000</f>
        <v>0</v>
      </c>
      <c r="AI817" s="28">
        <f t="shared" ca="1" si="100"/>
        <v>198.47640000000001</v>
      </c>
      <c r="AJ817" s="28">
        <f t="shared" si="101"/>
        <v>198.0514</v>
      </c>
      <c r="AK817" s="28">
        <f t="array" aca="1" ref="AK817" ca="1">ROUND(INDEX(공차방식!T$6:X$50,MATCH(AQ817&amp;AE817,공차방식!R$6:R$50&amp;공차방식!S$6:S$50,0),MATCH(VALUE(LEFT(AG817,1)),공차방식!T$5:X$5,0))/1000,4)</f>
        <v>0.42499999999999999</v>
      </c>
      <c r="AL817" s="28">
        <f t="shared" si="102"/>
        <v>197.38239999999999</v>
      </c>
      <c r="AM817" s="28">
        <f t="shared" si="103"/>
        <v>196.75239999999999</v>
      </c>
      <c r="AN817" s="28">
        <f t="array" ref="AN817">ROUND(INDEX(공차방식!H$6:L$29,MATCH(AE817,공차방식!B$6:B$29,0),MATCH(VALUE(LEFT(AG817,1)),공차방식!H$5:L$5,0))/1000,4)</f>
        <v>0.63</v>
      </c>
      <c r="AO817" s="28" t="s">
        <v>220</v>
      </c>
      <c r="AQ817" s="39">
        <f ca="1">OFFSET(공차방식!R$5,COUNTIF(공차방식!R$6:R$50,"&lt;"&amp;AD817)+1,0)</f>
        <v>355</v>
      </c>
    </row>
    <row r="818" spans="2:43" ht="15" x14ac:dyDescent="0.3">
      <c r="B818" s="76" t="str">
        <f t="shared" si="98"/>
        <v>M125×3</v>
      </c>
      <c r="C818" s="77" t="s">
        <v>216</v>
      </c>
      <c r="D818" s="77" t="s">
        <v>157</v>
      </c>
      <c r="E818" s="74" t="s">
        <v>135</v>
      </c>
      <c r="F818" s="75">
        <v>125</v>
      </c>
      <c r="G818" s="75">
        <v>3</v>
      </c>
      <c r="H818" s="74" t="s">
        <v>134</v>
      </c>
      <c r="I818" s="87" t="s">
        <v>136</v>
      </c>
      <c r="J818" s="75" t="s">
        <v>314</v>
      </c>
      <c r="K818" s="58" t="s">
        <v>491</v>
      </c>
      <c r="L818" s="75">
        <v>125</v>
      </c>
      <c r="M818" s="75">
        <v>3</v>
      </c>
      <c r="N818" s="74">
        <v>60</v>
      </c>
      <c r="O818" s="101">
        <f t="array" ref="O818">IFERROR(INDEX($AD$11:$AO$1485,MATCH($B818&amp;$I818,$Z$11:$Z$1485&amp;$AG$11:$AG$1485,0),MATCH($C818,$AD$9:$AO$9,0)),"-")</f>
        <v>126.89400000000001</v>
      </c>
      <c r="P818" s="75">
        <v>14</v>
      </c>
      <c r="Q818" s="75">
        <v>-14</v>
      </c>
      <c r="R818" s="101">
        <f t="array" aca="1" ref="R818" ca="1">IFERROR(INDEX($AD$11:$AO$1485,MATCH($B818&amp;$I818,$Z$11:$Z$1485&amp;$AG$11:$AG$1485,0),MATCH($D818,$AD$9:$AO$9,0)),"-")</f>
        <v>123.28740000000001</v>
      </c>
      <c r="S818" s="75">
        <v>14</v>
      </c>
      <c r="T818" s="75">
        <v>0</v>
      </c>
      <c r="U818" s="75">
        <v>5</v>
      </c>
      <c r="V818" s="75">
        <v>13</v>
      </c>
      <c r="W818" s="50">
        <f t="shared" si="96"/>
        <v>28</v>
      </c>
      <c r="X818" s="50">
        <f t="shared" si="97"/>
        <v>14</v>
      </c>
      <c r="Z818" s="27" t="str">
        <f t="shared" si="99"/>
        <v>M205×6</v>
      </c>
      <c r="AA818" s="28" t="s">
        <v>135</v>
      </c>
      <c r="AB818" s="28"/>
      <c r="AC818" s="28"/>
      <c r="AD818" s="27">
        <v>205</v>
      </c>
      <c r="AE818" s="27">
        <v>6</v>
      </c>
      <c r="AF818" s="28">
        <v>60</v>
      </c>
      <c r="AG818" s="30" t="s">
        <v>210</v>
      </c>
      <c r="AH818" s="30">
        <f>INDEX(공차방식!$C$6:$D$29,MATCH(AE818,공차방식!$B$6:$B$29,0),MATCH(RIGHT(AG818,1),공차방식!$C$5:$D$5,0))/1000</f>
        <v>0</v>
      </c>
      <c r="AI818" s="28">
        <f t="shared" ca="1" si="100"/>
        <v>201.63290000000001</v>
      </c>
      <c r="AJ818" s="28">
        <f t="shared" si="101"/>
        <v>201.10290000000001</v>
      </c>
      <c r="AK818" s="28">
        <f t="array" aca="1" ref="AK818" ca="1">ROUND(INDEX(공차방식!T$6:X$50,MATCH(AQ818&amp;AE818,공차방식!R$6:R$50&amp;공차방식!S$6:S$50,0),MATCH(VALUE(LEFT(AG818,1)),공차방식!T$5:X$5,0))/1000,4)</f>
        <v>0.53</v>
      </c>
      <c r="AL818" s="28">
        <f t="shared" si="102"/>
        <v>199.50479999999999</v>
      </c>
      <c r="AM818" s="28">
        <f t="shared" si="103"/>
        <v>198.50479999999999</v>
      </c>
      <c r="AN818" s="28">
        <f t="array" ref="AN818">ROUND(INDEX(공차방식!H$6:L$29,MATCH(AE818,공차방식!B$6:B$29,0),MATCH(VALUE(LEFT(AG818,1)),공차방식!H$5:L$5,0))/1000,4)</f>
        <v>1</v>
      </c>
      <c r="AO818" s="28" t="s">
        <v>220</v>
      </c>
      <c r="AQ818" s="39">
        <f ca="1">OFFSET(공차방식!R$5,COUNTIF(공차방식!R$6:R$50,"&lt;"&amp;AD818)+1,0)</f>
        <v>355</v>
      </c>
    </row>
    <row r="819" spans="2:43" ht="15" x14ac:dyDescent="0.3">
      <c r="B819" s="76" t="str">
        <f t="shared" si="98"/>
        <v>M125×2</v>
      </c>
      <c r="C819" s="77" t="s">
        <v>216</v>
      </c>
      <c r="D819" s="77" t="s">
        <v>157</v>
      </c>
      <c r="E819" s="74" t="s">
        <v>135</v>
      </c>
      <c r="F819" s="75">
        <v>125</v>
      </c>
      <c r="G819" s="75">
        <v>2</v>
      </c>
      <c r="H819" s="74" t="s">
        <v>134</v>
      </c>
      <c r="I819" s="87" t="s">
        <v>136</v>
      </c>
      <c r="J819" s="75" t="s">
        <v>314</v>
      </c>
      <c r="K819" s="58" t="s">
        <v>491</v>
      </c>
      <c r="L819" s="75">
        <v>125</v>
      </c>
      <c r="M819" s="75">
        <v>2</v>
      </c>
      <c r="N819" s="74">
        <v>60</v>
      </c>
      <c r="O819" s="101">
        <f t="array" ref="O819">IFERROR(INDEX($AD$11:$AO$1485,MATCH($B819&amp;$I819,$Z$11:$Z$1485&amp;$AG$11:$AG$1485,0),MATCH($C819,$AD$9:$AO$9,0)),"-")</f>
        <v>124.306</v>
      </c>
      <c r="P819" s="75">
        <v>10</v>
      </c>
      <c r="Q819" s="75">
        <v>-10</v>
      </c>
      <c r="R819" s="101">
        <f t="array" aca="1" ref="R819" ca="1">IFERROR(INDEX($AD$11:$AO$1485,MATCH($B819&amp;$I819,$Z$11:$Z$1485&amp;$AG$11:$AG$1485,0),MATCH($D819,$AD$9:$AO$9,0)),"-")</f>
        <v>123.901</v>
      </c>
      <c r="S819" s="75">
        <v>10</v>
      </c>
      <c r="T819" s="75">
        <v>0</v>
      </c>
      <c r="U819" s="75">
        <v>5</v>
      </c>
      <c r="V819" s="75">
        <v>14</v>
      </c>
      <c r="W819" s="50">
        <f t="shared" si="96"/>
        <v>20</v>
      </c>
      <c r="X819" s="50">
        <f t="shared" si="97"/>
        <v>10</v>
      </c>
      <c r="Z819" s="27" t="str">
        <f t="shared" si="99"/>
        <v>M205×4</v>
      </c>
      <c r="AA819" s="28" t="s">
        <v>135</v>
      </c>
      <c r="AB819" s="28"/>
      <c r="AC819" s="28"/>
      <c r="AD819" s="27">
        <v>205</v>
      </c>
      <c r="AE819" s="27">
        <v>4</v>
      </c>
      <c r="AF819" s="28">
        <v>60</v>
      </c>
      <c r="AG819" s="30" t="s">
        <v>210</v>
      </c>
      <c r="AH819" s="30">
        <f>INDEX(공차방식!$C$6:$D$29,MATCH(AE819,공차방식!$B$6:$B$29,0),MATCH(RIGHT(AG819,1),공차방식!$C$5:$D$5,0))/1000</f>
        <v>0</v>
      </c>
      <c r="AI819" s="28">
        <f t="shared" ca="1" si="100"/>
        <v>202.87690000000001</v>
      </c>
      <c r="AJ819" s="28">
        <f t="shared" si="101"/>
        <v>202.40190000000001</v>
      </c>
      <c r="AK819" s="28">
        <f t="array" aca="1" ref="AK819" ca="1">ROUND(INDEX(공차방식!T$6:X$50,MATCH(AQ819&amp;AE819,공차방식!R$6:R$50&amp;공차방식!S$6:S$50,0),MATCH(VALUE(LEFT(AG819,1)),공차방식!T$5:X$5,0))/1000,4)</f>
        <v>0.47499999999999998</v>
      </c>
      <c r="AL819" s="28">
        <f t="shared" si="102"/>
        <v>201.41990000000001</v>
      </c>
      <c r="AM819" s="28">
        <f t="shared" si="103"/>
        <v>200.66990000000001</v>
      </c>
      <c r="AN819" s="28">
        <f t="array" ref="AN819">ROUND(INDEX(공차방식!H$6:L$29,MATCH(AE819,공차방식!B$6:B$29,0),MATCH(VALUE(LEFT(AG819,1)),공차방식!H$5:L$5,0))/1000,4)</f>
        <v>0.75</v>
      </c>
      <c r="AO819" s="28" t="s">
        <v>220</v>
      </c>
      <c r="AQ819" s="39">
        <f ca="1">OFFSET(공차방식!R$5,COUNTIF(공차방식!R$6:R$50,"&lt;"&amp;AD819)+1,0)</f>
        <v>355</v>
      </c>
    </row>
    <row r="820" spans="2:43" ht="15" x14ac:dyDescent="0.3">
      <c r="B820" s="76" t="str">
        <f t="shared" si="98"/>
        <v>M130×6</v>
      </c>
      <c r="C820" s="77" t="s">
        <v>216</v>
      </c>
      <c r="D820" s="77" t="s">
        <v>157</v>
      </c>
      <c r="E820" s="74" t="s">
        <v>135</v>
      </c>
      <c r="F820" s="75">
        <v>130</v>
      </c>
      <c r="G820" s="75">
        <v>6</v>
      </c>
      <c r="H820" s="74" t="s">
        <v>134</v>
      </c>
      <c r="I820" s="87" t="s">
        <v>136</v>
      </c>
      <c r="J820" s="75" t="s">
        <v>314</v>
      </c>
      <c r="K820" s="58" t="s">
        <v>491</v>
      </c>
      <c r="L820" s="75">
        <v>130</v>
      </c>
      <c r="M820" s="75">
        <v>6</v>
      </c>
      <c r="N820" s="74">
        <v>60</v>
      </c>
      <c r="O820" s="101">
        <f t="array" ref="O820">IFERROR(INDEX($AD$11:$AO$1485,MATCH($B820&amp;$I820,$Z$11:$Z$1485&amp;$AG$11:$AG$1485,0),MATCH($C820,$AD$9:$AO$9,0)),"-")</f>
        <v>127.625</v>
      </c>
      <c r="P820" s="75">
        <v>14</v>
      </c>
      <c r="Q820" s="75">
        <v>-14</v>
      </c>
      <c r="R820" s="101">
        <f t="array" aca="1" ref="R820" ca="1">IFERROR(INDEX($AD$11:$AO$1485,MATCH($B820&amp;$I820,$Z$11:$Z$1485&amp;$AG$11:$AG$1485,0),MATCH($D820,$AD$9:$AO$9,0)),"-")</f>
        <v>126.4179</v>
      </c>
      <c r="S820" s="75">
        <v>14</v>
      </c>
      <c r="T820" s="75">
        <v>0</v>
      </c>
      <c r="U820" s="75">
        <v>6</v>
      </c>
      <c r="V820" s="75">
        <v>10</v>
      </c>
      <c r="W820" s="50">
        <f t="shared" si="96"/>
        <v>28</v>
      </c>
      <c r="X820" s="50">
        <f t="shared" si="97"/>
        <v>14</v>
      </c>
      <c r="Z820" s="27" t="str">
        <f t="shared" si="99"/>
        <v>M205×3</v>
      </c>
      <c r="AA820" s="28" t="s">
        <v>135</v>
      </c>
      <c r="AB820" s="28"/>
      <c r="AC820" s="28"/>
      <c r="AD820" s="27">
        <v>205</v>
      </c>
      <c r="AE820" s="27">
        <v>3</v>
      </c>
      <c r="AF820" s="28">
        <v>60</v>
      </c>
      <c r="AG820" s="30" t="s">
        <v>210</v>
      </c>
      <c r="AH820" s="30">
        <f>INDEX(공차방식!$C$6:$D$29,MATCH(AE820,공차방식!$B$6:$B$29,0),MATCH(RIGHT(AG820,1),공차방식!$C$5:$D$5,0))/1000</f>
        <v>0</v>
      </c>
      <c r="AI820" s="28">
        <f t="shared" ca="1" si="100"/>
        <v>203.47640000000001</v>
      </c>
      <c r="AJ820" s="28">
        <f t="shared" si="101"/>
        <v>203.0514</v>
      </c>
      <c r="AK820" s="28">
        <f t="array" aca="1" ref="AK820" ca="1">ROUND(INDEX(공차방식!T$6:X$50,MATCH(AQ820&amp;AE820,공차방식!R$6:R$50&amp;공차방식!S$6:S$50,0),MATCH(VALUE(LEFT(AG820,1)),공차방식!T$5:X$5,0))/1000,4)</f>
        <v>0.42499999999999999</v>
      </c>
      <c r="AL820" s="28">
        <f t="shared" si="102"/>
        <v>202.38239999999999</v>
      </c>
      <c r="AM820" s="28">
        <f t="shared" si="103"/>
        <v>201.75239999999999</v>
      </c>
      <c r="AN820" s="28">
        <f t="array" ref="AN820">ROUND(INDEX(공차방식!H$6:L$29,MATCH(AE820,공차방식!B$6:B$29,0),MATCH(VALUE(LEFT(AG820,1)),공차방식!H$5:L$5,0))/1000,4)</f>
        <v>0.63</v>
      </c>
      <c r="AO820" s="28" t="s">
        <v>220</v>
      </c>
      <c r="AQ820" s="39">
        <f ca="1">OFFSET(공차방식!R$5,COUNTIF(공차방식!R$6:R$50,"&lt;"&amp;AD820)+1,0)</f>
        <v>355</v>
      </c>
    </row>
    <row r="821" spans="2:43" ht="15" x14ac:dyDescent="0.3">
      <c r="B821" s="76" t="str">
        <f t="shared" si="98"/>
        <v>M130×4</v>
      </c>
      <c r="C821" s="77" t="s">
        <v>216</v>
      </c>
      <c r="D821" s="77" t="s">
        <v>157</v>
      </c>
      <c r="E821" s="74" t="s">
        <v>135</v>
      </c>
      <c r="F821" s="75">
        <v>130</v>
      </c>
      <c r="G821" s="75">
        <v>4</v>
      </c>
      <c r="H821" s="74" t="s">
        <v>134</v>
      </c>
      <c r="I821" s="87" t="s">
        <v>136</v>
      </c>
      <c r="J821" s="75" t="s">
        <v>314</v>
      </c>
      <c r="K821" s="58" t="s">
        <v>491</v>
      </c>
      <c r="L821" s="75">
        <v>130</v>
      </c>
      <c r="M821" s="75">
        <v>4</v>
      </c>
      <c r="N821" s="74">
        <v>60</v>
      </c>
      <c r="O821" s="101">
        <f t="array" ref="O821">IFERROR(INDEX($AD$11:$AO$1485,MATCH($B821&amp;$I821,$Z$11:$Z$1485&amp;$AG$11:$AG$1485,0),MATCH($C821,$AD$9:$AO$9,0)),"-")</f>
        <v>128.47399999999999</v>
      </c>
      <c r="P821" s="75">
        <v>14</v>
      </c>
      <c r="Q821" s="75">
        <v>-14</v>
      </c>
      <c r="R821" s="101">
        <f t="array" aca="1" ref="R821" ca="1">IFERROR(INDEX($AD$11:$AO$1485,MATCH($B821&amp;$I821,$Z$11:$Z$1485&amp;$AG$11:$AG$1485,0),MATCH($D821,$AD$9:$AO$9,0)),"-")</f>
        <v>127.6669</v>
      </c>
      <c r="S821" s="75">
        <v>14</v>
      </c>
      <c r="T821" s="75">
        <v>0</v>
      </c>
      <c r="U821" s="75">
        <v>5</v>
      </c>
      <c r="V821" s="75">
        <v>11</v>
      </c>
      <c r="W821" s="50">
        <f t="shared" si="96"/>
        <v>28</v>
      </c>
      <c r="X821" s="50">
        <f t="shared" si="97"/>
        <v>14</v>
      </c>
      <c r="Z821" s="27" t="str">
        <f t="shared" si="99"/>
        <v>M210×6</v>
      </c>
      <c r="AA821" s="28" t="s">
        <v>135</v>
      </c>
      <c r="AB821" s="28"/>
      <c r="AC821" s="28"/>
      <c r="AD821" s="27">
        <v>210</v>
      </c>
      <c r="AE821" s="27">
        <v>6</v>
      </c>
      <c r="AF821" s="28">
        <v>60</v>
      </c>
      <c r="AG821" s="30" t="s">
        <v>210</v>
      </c>
      <c r="AH821" s="30">
        <f>INDEX(공차방식!$C$6:$D$29,MATCH(AE821,공차방식!$B$6:$B$29,0),MATCH(RIGHT(AG821,1),공차방식!$C$5:$D$5,0))/1000</f>
        <v>0</v>
      </c>
      <c r="AI821" s="28">
        <f t="shared" ca="1" si="100"/>
        <v>206.63290000000001</v>
      </c>
      <c r="AJ821" s="28">
        <f t="shared" si="101"/>
        <v>206.10290000000001</v>
      </c>
      <c r="AK821" s="28">
        <f t="array" aca="1" ref="AK821" ca="1">ROUND(INDEX(공차방식!T$6:X$50,MATCH(AQ821&amp;AE821,공차방식!R$6:R$50&amp;공차방식!S$6:S$50,0),MATCH(VALUE(LEFT(AG821,1)),공차방식!T$5:X$5,0))/1000,4)</f>
        <v>0.53</v>
      </c>
      <c r="AL821" s="28">
        <f t="shared" si="102"/>
        <v>204.50479999999999</v>
      </c>
      <c r="AM821" s="28">
        <f t="shared" si="103"/>
        <v>203.50479999999999</v>
      </c>
      <c r="AN821" s="28">
        <f t="array" ref="AN821">ROUND(INDEX(공차방식!H$6:L$29,MATCH(AE821,공차방식!B$6:B$29,0),MATCH(VALUE(LEFT(AG821,1)),공차방식!H$5:L$5,0))/1000,4)</f>
        <v>1</v>
      </c>
      <c r="AO821" s="28" t="s">
        <v>220</v>
      </c>
      <c r="AQ821" s="39">
        <f ca="1">OFFSET(공차방식!R$5,COUNTIF(공차방식!R$6:R$50,"&lt;"&amp;AD821)+1,0)</f>
        <v>355</v>
      </c>
    </row>
    <row r="822" spans="2:43" ht="15" x14ac:dyDescent="0.3">
      <c r="B822" s="76" t="str">
        <f t="shared" si="98"/>
        <v>M130×3</v>
      </c>
      <c r="C822" s="77" t="s">
        <v>216</v>
      </c>
      <c r="D822" s="77" t="s">
        <v>157</v>
      </c>
      <c r="E822" s="74" t="s">
        <v>135</v>
      </c>
      <c r="F822" s="75">
        <v>130</v>
      </c>
      <c r="G822" s="75">
        <v>3</v>
      </c>
      <c r="H822" s="74" t="s">
        <v>134</v>
      </c>
      <c r="I822" s="87" t="s">
        <v>136</v>
      </c>
      <c r="J822" s="75" t="s">
        <v>314</v>
      </c>
      <c r="K822" s="58" t="s">
        <v>491</v>
      </c>
      <c r="L822" s="75">
        <v>130</v>
      </c>
      <c r="M822" s="75">
        <v>3</v>
      </c>
      <c r="N822" s="74">
        <v>60</v>
      </c>
      <c r="O822" s="101">
        <f t="array" ref="O822">IFERROR(INDEX($AD$11:$AO$1485,MATCH($B822&amp;$I822,$Z$11:$Z$1485&amp;$AG$11:$AG$1485,0),MATCH($C822,$AD$9:$AO$9,0)),"-")</f>
        <v>128.89400000000001</v>
      </c>
      <c r="P822" s="75">
        <v>14</v>
      </c>
      <c r="Q822" s="75">
        <v>-14</v>
      </c>
      <c r="R822" s="101">
        <f t="array" aca="1" ref="R822" ca="1">IFERROR(INDEX($AD$11:$AO$1485,MATCH($B822&amp;$I822,$Z$11:$Z$1485&amp;$AG$11:$AG$1485,0),MATCH($D822,$AD$9:$AO$9,0)),"-")</f>
        <v>128.28739999999999</v>
      </c>
      <c r="S822" s="75">
        <v>14</v>
      </c>
      <c r="T822" s="75">
        <v>0</v>
      </c>
      <c r="U822" s="75">
        <v>5</v>
      </c>
      <c r="V822" s="75">
        <v>13</v>
      </c>
      <c r="W822" s="50">
        <f t="shared" si="96"/>
        <v>28</v>
      </c>
      <c r="X822" s="50">
        <f t="shared" si="97"/>
        <v>14</v>
      </c>
      <c r="Z822" s="27" t="str">
        <f t="shared" si="99"/>
        <v>M210×4</v>
      </c>
      <c r="AA822" s="28" t="s">
        <v>135</v>
      </c>
      <c r="AB822" s="28"/>
      <c r="AC822" s="28"/>
      <c r="AD822" s="27">
        <v>210</v>
      </c>
      <c r="AE822" s="27">
        <v>4</v>
      </c>
      <c r="AF822" s="28">
        <v>60</v>
      </c>
      <c r="AG822" s="30" t="s">
        <v>210</v>
      </c>
      <c r="AH822" s="30">
        <f>INDEX(공차방식!$C$6:$D$29,MATCH(AE822,공차방식!$B$6:$B$29,0),MATCH(RIGHT(AG822,1),공차방식!$C$5:$D$5,0))/1000</f>
        <v>0</v>
      </c>
      <c r="AI822" s="28">
        <f t="shared" ca="1" si="100"/>
        <v>207.87690000000001</v>
      </c>
      <c r="AJ822" s="28">
        <f t="shared" si="101"/>
        <v>207.40190000000001</v>
      </c>
      <c r="AK822" s="28">
        <f t="array" aca="1" ref="AK822" ca="1">ROUND(INDEX(공차방식!T$6:X$50,MATCH(AQ822&amp;AE822,공차방식!R$6:R$50&amp;공차방식!S$6:S$50,0),MATCH(VALUE(LEFT(AG822,1)),공차방식!T$5:X$5,0))/1000,4)</f>
        <v>0.47499999999999998</v>
      </c>
      <c r="AL822" s="28">
        <f t="shared" si="102"/>
        <v>206.41990000000001</v>
      </c>
      <c r="AM822" s="28">
        <f t="shared" si="103"/>
        <v>205.66990000000001</v>
      </c>
      <c r="AN822" s="28">
        <f t="array" ref="AN822">ROUND(INDEX(공차방식!H$6:L$29,MATCH(AE822,공차방식!B$6:B$29,0),MATCH(VALUE(LEFT(AG822,1)),공차방식!H$5:L$5,0))/1000,4)</f>
        <v>0.75</v>
      </c>
      <c r="AO822" s="28" t="s">
        <v>220</v>
      </c>
      <c r="AQ822" s="39">
        <f ca="1">OFFSET(공차방식!R$5,COUNTIF(공차방식!R$6:R$50,"&lt;"&amp;AD822)+1,0)</f>
        <v>355</v>
      </c>
    </row>
    <row r="823" spans="2:43" ht="15" x14ac:dyDescent="0.3">
      <c r="B823" s="76" t="str">
        <f t="shared" si="98"/>
        <v>M130×2</v>
      </c>
      <c r="C823" s="77" t="s">
        <v>216</v>
      </c>
      <c r="D823" s="77" t="s">
        <v>157</v>
      </c>
      <c r="E823" s="74" t="s">
        <v>135</v>
      </c>
      <c r="F823" s="75">
        <v>130</v>
      </c>
      <c r="G823" s="75">
        <v>2</v>
      </c>
      <c r="H823" s="74" t="s">
        <v>134</v>
      </c>
      <c r="I823" s="87" t="s">
        <v>136</v>
      </c>
      <c r="J823" s="75" t="s">
        <v>314</v>
      </c>
      <c r="K823" s="58" t="s">
        <v>491</v>
      </c>
      <c r="L823" s="75">
        <v>130</v>
      </c>
      <c r="M823" s="75">
        <v>2</v>
      </c>
      <c r="N823" s="74">
        <v>60</v>
      </c>
      <c r="O823" s="101">
        <f t="array" ref="O823">IFERROR(INDEX($AD$11:$AO$1485,MATCH($B823&amp;$I823,$Z$11:$Z$1485&amp;$AG$11:$AG$1485,0),MATCH($C823,$AD$9:$AO$9,0)),"-")</f>
        <v>129.30600000000001</v>
      </c>
      <c r="P823" s="75">
        <v>10</v>
      </c>
      <c r="Q823" s="75">
        <v>-10</v>
      </c>
      <c r="R823" s="101">
        <f t="array" aca="1" ref="R823" ca="1">IFERROR(INDEX($AD$11:$AO$1485,MATCH($B823&amp;$I823,$Z$11:$Z$1485&amp;$AG$11:$AG$1485,0),MATCH($D823,$AD$9:$AO$9,0)),"-")</f>
        <v>128.90100000000001</v>
      </c>
      <c r="S823" s="75">
        <v>10</v>
      </c>
      <c r="T823" s="75">
        <v>0</v>
      </c>
      <c r="U823" s="75">
        <v>5</v>
      </c>
      <c r="V823" s="75">
        <v>14</v>
      </c>
      <c r="W823" s="50">
        <f t="shared" si="96"/>
        <v>20</v>
      </c>
      <c r="X823" s="50">
        <f t="shared" si="97"/>
        <v>10</v>
      </c>
      <c r="Z823" s="27" t="str">
        <f t="shared" si="99"/>
        <v>M210×3</v>
      </c>
      <c r="AA823" s="28" t="s">
        <v>135</v>
      </c>
      <c r="AB823" s="28"/>
      <c r="AC823" s="28"/>
      <c r="AD823" s="27">
        <v>210</v>
      </c>
      <c r="AE823" s="27">
        <v>3</v>
      </c>
      <c r="AF823" s="28">
        <v>60</v>
      </c>
      <c r="AG823" s="30" t="s">
        <v>210</v>
      </c>
      <c r="AH823" s="30">
        <f>INDEX(공차방식!$C$6:$D$29,MATCH(AE823,공차방식!$B$6:$B$29,0),MATCH(RIGHT(AG823,1),공차방식!$C$5:$D$5,0))/1000</f>
        <v>0</v>
      </c>
      <c r="AI823" s="28">
        <f t="shared" ca="1" si="100"/>
        <v>208.47640000000001</v>
      </c>
      <c r="AJ823" s="28">
        <f t="shared" si="101"/>
        <v>208.0514</v>
      </c>
      <c r="AK823" s="28">
        <f t="array" aca="1" ref="AK823" ca="1">ROUND(INDEX(공차방식!T$6:X$50,MATCH(AQ823&amp;AE823,공차방식!R$6:R$50&amp;공차방식!S$6:S$50,0),MATCH(VALUE(LEFT(AG823,1)),공차방식!T$5:X$5,0))/1000,4)</f>
        <v>0.42499999999999999</v>
      </c>
      <c r="AL823" s="28">
        <f t="shared" si="102"/>
        <v>207.38239999999999</v>
      </c>
      <c r="AM823" s="28">
        <f t="shared" si="103"/>
        <v>206.75239999999999</v>
      </c>
      <c r="AN823" s="28">
        <f t="array" ref="AN823">ROUND(INDEX(공차방식!H$6:L$29,MATCH(AE823,공차방식!B$6:B$29,0),MATCH(VALUE(LEFT(AG823,1)),공차방식!H$5:L$5,0))/1000,4)</f>
        <v>0.63</v>
      </c>
      <c r="AO823" s="28" t="s">
        <v>220</v>
      </c>
      <c r="AQ823" s="39">
        <f ca="1">OFFSET(공차방식!R$5,COUNTIF(공차방식!R$6:R$50,"&lt;"&amp;AD823)+1,0)</f>
        <v>355</v>
      </c>
    </row>
    <row r="824" spans="2:43" ht="15" x14ac:dyDescent="0.3">
      <c r="B824" s="76" t="str">
        <f t="shared" si="98"/>
        <v>M135×6</v>
      </c>
      <c r="C824" s="77" t="s">
        <v>216</v>
      </c>
      <c r="D824" s="77" t="s">
        <v>157</v>
      </c>
      <c r="E824" s="74" t="s">
        <v>135</v>
      </c>
      <c r="F824" s="75">
        <v>135</v>
      </c>
      <c r="G824" s="75">
        <v>6</v>
      </c>
      <c r="H824" s="74" t="s">
        <v>134</v>
      </c>
      <c r="I824" s="87" t="s">
        <v>136</v>
      </c>
      <c r="J824" s="75" t="s">
        <v>314</v>
      </c>
      <c r="K824" s="58" t="s">
        <v>491</v>
      </c>
      <c r="L824" s="75">
        <v>135</v>
      </c>
      <c r="M824" s="75">
        <v>6</v>
      </c>
      <c r="N824" s="74">
        <v>60</v>
      </c>
      <c r="O824" s="101">
        <f t="array" ref="O824">IFERROR(INDEX($AD$11:$AO$1485,MATCH($B824&amp;$I824,$Z$11:$Z$1485&amp;$AG$11:$AG$1485,0),MATCH($C824,$AD$9:$AO$9,0)),"-")</f>
        <v>132.625</v>
      </c>
      <c r="P824" s="75">
        <v>14</v>
      </c>
      <c r="Q824" s="75">
        <v>-14</v>
      </c>
      <c r="R824" s="101">
        <f t="array" aca="1" ref="R824" ca="1">IFERROR(INDEX($AD$11:$AO$1485,MATCH($B824&amp;$I824,$Z$11:$Z$1485&amp;$AG$11:$AG$1485,0),MATCH($D824,$AD$9:$AO$9,0)),"-")</f>
        <v>131.4179</v>
      </c>
      <c r="S824" s="75">
        <v>14</v>
      </c>
      <c r="T824" s="75">
        <v>0</v>
      </c>
      <c r="U824" s="75">
        <v>6</v>
      </c>
      <c r="V824" s="75">
        <v>10</v>
      </c>
      <c r="W824" s="50">
        <f t="shared" si="96"/>
        <v>28</v>
      </c>
      <c r="X824" s="50">
        <f t="shared" si="97"/>
        <v>14</v>
      </c>
      <c r="Z824" s="27" t="str">
        <f t="shared" si="99"/>
        <v>M215×6</v>
      </c>
      <c r="AA824" s="28" t="s">
        <v>135</v>
      </c>
      <c r="AB824" s="28"/>
      <c r="AC824" s="28"/>
      <c r="AD824" s="27">
        <v>215</v>
      </c>
      <c r="AE824" s="27">
        <v>6</v>
      </c>
      <c r="AF824" s="28">
        <v>60</v>
      </c>
      <c r="AG824" s="30" t="s">
        <v>210</v>
      </c>
      <c r="AH824" s="30">
        <f>INDEX(공차방식!$C$6:$D$29,MATCH(AE824,공차방식!$B$6:$B$29,0),MATCH(RIGHT(AG824,1),공차방식!$C$5:$D$5,0))/1000</f>
        <v>0</v>
      </c>
      <c r="AI824" s="28">
        <f t="shared" ca="1" si="100"/>
        <v>211.63290000000001</v>
      </c>
      <c r="AJ824" s="28">
        <f t="shared" si="101"/>
        <v>211.10290000000001</v>
      </c>
      <c r="AK824" s="28">
        <f t="array" aca="1" ref="AK824" ca="1">ROUND(INDEX(공차방식!T$6:X$50,MATCH(AQ824&amp;AE824,공차방식!R$6:R$50&amp;공차방식!S$6:S$50,0),MATCH(VALUE(LEFT(AG824,1)),공차방식!T$5:X$5,0))/1000,4)</f>
        <v>0.53</v>
      </c>
      <c r="AL824" s="28">
        <f t="shared" si="102"/>
        <v>209.50479999999999</v>
      </c>
      <c r="AM824" s="28">
        <f t="shared" si="103"/>
        <v>208.50479999999999</v>
      </c>
      <c r="AN824" s="28">
        <f t="array" ref="AN824">ROUND(INDEX(공차방식!H$6:L$29,MATCH(AE824,공차방식!B$6:B$29,0),MATCH(VALUE(LEFT(AG824,1)),공차방식!H$5:L$5,0))/1000,4)</f>
        <v>1</v>
      </c>
      <c r="AO824" s="28" t="s">
        <v>220</v>
      </c>
      <c r="AQ824" s="39">
        <f ca="1">OFFSET(공차방식!R$5,COUNTIF(공차방식!R$6:R$50,"&lt;"&amp;AD824)+1,0)</f>
        <v>355</v>
      </c>
    </row>
    <row r="825" spans="2:43" ht="15" x14ac:dyDescent="0.3">
      <c r="B825" s="76" t="str">
        <f t="shared" si="98"/>
        <v>M135×4</v>
      </c>
      <c r="C825" s="77" t="s">
        <v>216</v>
      </c>
      <c r="D825" s="77" t="s">
        <v>157</v>
      </c>
      <c r="E825" s="74" t="s">
        <v>135</v>
      </c>
      <c r="F825" s="75">
        <v>135</v>
      </c>
      <c r="G825" s="75">
        <v>4</v>
      </c>
      <c r="H825" s="74" t="s">
        <v>134</v>
      </c>
      <c r="I825" s="87" t="s">
        <v>136</v>
      </c>
      <c r="J825" s="75" t="s">
        <v>314</v>
      </c>
      <c r="K825" s="58" t="s">
        <v>491</v>
      </c>
      <c r="L825" s="75">
        <v>135</v>
      </c>
      <c r="M825" s="75">
        <v>4</v>
      </c>
      <c r="N825" s="74">
        <v>60</v>
      </c>
      <c r="O825" s="101">
        <f t="array" ref="O825">IFERROR(INDEX($AD$11:$AO$1485,MATCH($B825&amp;$I825,$Z$11:$Z$1485&amp;$AG$11:$AG$1485,0),MATCH($C825,$AD$9:$AO$9,0)),"-")</f>
        <v>133.47399999999999</v>
      </c>
      <c r="P825" s="75">
        <v>14</v>
      </c>
      <c r="Q825" s="75">
        <v>-14</v>
      </c>
      <c r="R825" s="101">
        <f t="array" aca="1" ref="R825" ca="1">IFERROR(INDEX($AD$11:$AO$1485,MATCH($B825&amp;$I825,$Z$11:$Z$1485&amp;$AG$11:$AG$1485,0),MATCH($D825,$AD$9:$AO$9,0)),"-")</f>
        <v>132.6669</v>
      </c>
      <c r="S825" s="75">
        <v>14</v>
      </c>
      <c r="T825" s="75">
        <v>0</v>
      </c>
      <c r="U825" s="75">
        <v>5</v>
      </c>
      <c r="V825" s="75">
        <v>11</v>
      </c>
      <c r="W825" s="50">
        <f t="shared" si="96"/>
        <v>28</v>
      </c>
      <c r="X825" s="50">
        <f t="shared" si="97"/>
        <v>14</v>
      </c>
      <c r="Z825" s="27" t="str">
        <f t="shared" si="99"/>
        <v>M215×4</v>
      </c>
      <c r="AA825" s="28" t="s">
        <v>135</v>
      </c>
      <c r="AB825" s="28"/>
      <c r="AC825" s="28"/>
      <c r="AD825" s="27">
        <v>215</v>
      </c>
      <c r="AE825" s="27">
        <v>4</v>
      </c>
      <c r="AF825" s="28">
        <v>60</v>
      </c>
      <c r="AG825" s="30" t="s">
        <v>210</v>
      </c>
      <c r="AH825" s="30">
        <f>INDEX(공차방식!$C$6:$D$29,MATCH(AE825,공차방식!$B$6:$B$29,0),MATCH(RIGHT(AG825,1),공차방식!$C$5:$D$5,0))/1000</f>
        <v>0</v>
      </c>
      <c r="AI825" s="28">
        <f t="shared" ca="1" si="100"/>
        <v>212.87690000000001</v>
      </c>
      <c r="AJ825" s="28">
        <f t="shared" si="101"/>
        <v>212.40190000000001</v>
      </c>
      <c r="AK825" s="28">
        <f t="array" aca="1" ref="AK825" ca="1">ROUND(INDEX(공차방식!T$6:X$50,MATCH(AQ825&amp;AE825,공차방식!R$6:R$50&amp;공차방식!S$6:S$50,0),MATCH(VALUE(LEFT(AG825,1)),공차방식!T$5:X$5,0))/1000,4)</f>
        <v>0.47499999999999998</v>
      </c>
      <c r="AL825" s="28">
        <f t="shared" si="102"/>
        <v>211.41990000000001</v>
      </c>
      <c r="AM825" s="28">
        <f t="shared" si="103"/>
        <v>210.66990000000001</v>
      </c>
      <c r="AN825" s="28">
        <f t="array" ref="AN825">ROUND(INDEX(공차방식!H$6:L$29,MATCH(AE825,공차방식!B$6:B$29,0),MATCH(VALUE(LEFT(AG825,1)),공차방식!H$5:L$5,0))/1000,4)</f>
        <v>0.75</v>
      </c>
      <c r="AO825" s="28" t="s">
        <v>220</v>
      </c>
      <c r="AQ825" s="39">
        <f ca="1">OFFSET(공차방식!R$5,COUNTIF(공차방식!R$6:R$50,"&lt;"&amp;AD825)+1,0)</f>
        <v>355</v>
      </c>
    </row>
    <row r="826" spans="2:43" ht="15" x14ac:dyDescent="0.3">
      <c r="B826" s="76" t="str">
        <f t="shared" si="98"/>
        <v>M135×3</v>
      </c>
      <c r="C826" s="77" t="s">
        <v>216</v>
      </c>
      <c r="D826" s="77" t="s">
        <v>157</v>
      </c>
      <c r="E826" s="74" t="s">
        <v>135</v>
      </c>
      <c r="F826" s="75">
        <v>135</v>
      </c>
      <c r="G826" s="75">
        <v>3</v>
      </c>
      <c r="H826" s="74" t="s">
        <v>134</v>
      </c>
      <c r="I826" s="87" t="s">
        <v>136</v>
      </c>
      <c r="J826" s="75" t="s">
        <v>314</v>
      </c>
      <c r="K826" s="58" t="s">
        <v>491</v>
      </c>
      <c r="L826" s="75">
        <v>135</v>
      </c>
      <c r="M826" s="75">
        <v>3</v>
      </c>
      <c r="N826" s="74">
        <v>60</v>
      </c>
      <c r="O826" s="101">
        <f t="array" ref="O826">IFERROR(INDEX($AD$11:$AO$1485,MATCH($B826&amp;$I826,$Z$11:$Z$1485&amp;$AG$11:$AG$1485,0),MATCH($C826,$AD$9:$AO$9,0)),"-")</f>
        <v>133.89400000000001</v>
      </c>
      <c r="P826" s="75">
        <v>14</v>
      </c>
      <c r="Q826" s="75">
        <v>-14</v>
      </c>
      <c r="R826" s="101">
        <f t="array" aca="1" ref="R826" ca="1">IFERROR(INDEX($AD$11:$AO$1485,MATCH($B826&amp;$I826,$Z$11:$Z$1485&amp;$AG$11:$AG$1485,0),MATCH($D826,$AD$9:$AO$9,0)),"-")</f>
        <v>133.28739999999999</v>
      </c>
      <c r="S826" s="75">
        <v>14</v>
      </c>
      <c r="T826" s="75">
        <v>0</v>
      </c>
      <c r="U826" s="75">
        <v>5</v>
      </c>
      <c r="V826" s="75">
        <v>13</v>
      </c>
      <c r="W826" s="50">
        <f t="shared" si="96"/>
        <v>28</v>
      </c>
      <c r="X826" s="50">
        <f t="shared" si="97"/>
        <v>14</v>
      </c>
      <c r="Z826" s="27" t="str">
        <f t="shared" si="99"/>
        <v>M215×3</v>
      </c>
      <c r="AA826" s="28" t="s">
        <v>135</v>
      </c>
      <c r="AB826" s="28"/>
      <c r="AC826" s="28"/>
      <c r="AD826" s="27">
        <v>215</v>
      </c>
      <c r="AE826" s="27">
        <v>3</v>
      </c>
      <c r="AF826" s="28">
        <v>60</v>
      </c>
      <c r="AG826" s="30" t="s">
        <v>210</v>
      </c>
      <c r="AH826" s="30">
        <f>INDEX(공차방식!$C$6:$D$29,MATCH(AE826,공차방식!$B$6:$B$29,0),MATCH(RIGHT(AG826,1),공차방식!$C$5:$D$5,0))/1000</f>
        <v>0</v>
      </c>
      <c r="AI826" s="28">
        <f t="shared" ca="1" si="100"/>
        <v>213.47640000000001</v>
      </c>
      <c r="AJ826" s="28">
        <f t="shared" si="101"/>
        <v>213.0514</v>
      </c>
      <c r="AK826" s="28">
        <f t="array" aca="1" ref="AK826" ca="1">ROUND(INDEX(공차방식!T$6:X$50,MATCH(AQ826&amp;AE826,공차방식!R$6:R$50&amp;공차방식!S$6:S$50,0),MATCH(VALUE(LEFT(AG826,1)),공차방식!T$5:X$5,0))/1000,4)</f>
        <v>0.42499999999999999</v>
      </c>
      <c r="AL826" s="28">
        <f t="shared" si="102"/>
        <v>212.38239999999999</v>
      </c>
      <c r="AM826" s="28">
        <f t="shared" si="103"/>
        <v>211.75239999999999</v>
      </c>
      <c r="AN826" s="28">
        <f t="array" ref="AN826">ROUND(INDEX(공차방식!H$6:L$29,MATCH(AE826,공차방식!B$6:B$29,0),MATCH(VALUE(LEFT(AG826,1)),공차방식!H$5:L$5,0))/1000,4)</f>
        <v>0.63</v>
      </c>
      <c r="AO826" s="28" t="s">
        <v>220</v>
      </c>
      <c r="AQ826" s="39">
        <f ca="1">OFFSET(공차방식!R$5,COUNTIF(공차방식!R$6:R$50,"&lt;"&amp;AD826)+1,0)</f>
        <v>355</v>
      </c>
    </row>
    <row r="827" spans="2:43" ht="15" x14ac:dyDescent="0.3">
      <c r="B827" s="76" t="str">
        <f t="shared" si="98"/>
        <v>M135×2</v>
      </c>
      <c r="C827" s="77" t="s">
        <v>216</v>
      </c>
      <c r="D827" s="77" t="s">
        <v>157</v>
      </c>
      <c r="E827" s="74" t="s">
        <v>135</v>
      </c>
      <c r="F827" s="75">
        <v>135</v>
      </c>
      <c r="G827" s="75">
        <v>2</v>
      </c>
      <c r="H827" s="74" t="s">
        <v>134</v>
      </c>
      <c r="I827" s="87" t="s">
        <v>136</v>
      </c>
      <c r="J827" s="75" t="s">
        <v>314</v>
      </c>
      <c r="K827" s="58" t="s">
        <v>491</v>
      </c>
      <c r="L827" s="75">
        <v>135</v>
      </c>
      <c r="M827" s="75">
        <v>2</v>
      </c>
      <c r="N827" s="74">
        <v>60</v>
      </c>
      <c r="O827" s="101">
        <f t="array" ref="O827">IFERROR(INDEX($AD$11:$AO$1485,MATCH($B827&amp;$I827,$Z$11:$Z$1485&amp;$AG$11:$AG$1485,0),MATCH($C827,$AD$9:$AO$9,0)),"-")</f>
        <v>134.30600000000001</v>
      </c>
      <c r="P827" s="75">
        <v>10</v>
      </c>
      <c r="Q827" s="75">
        <v>-10</v>
      </c>
      <c r="R827" s="101">
        <f t="array" aca="1" ref="R827" ca="1">IFERROR(INDEX($AD$11:$AO$1485,MATCH($B827&amp;$I827,$Z$11:$Z$1485&amp;$AG$11:$AG$1485,0),MATCH($D827,$AD$9:$AO$9,0)),"-")</f>
        <v>133.90100000000001</v>
      </c>
      <c r="S827" s="75">
        <v>10</v>
      </c>
      <c r="T827" s="75">
        <v>0</v>
      </c>
      <c r="U827" s="75">
        <v>5</v>
      </c>
      <c r="V827" s="75">
        <v>14</v>
      </c>
      <c r="W827" s="50">
        <f t="shared" si="96"/>
        <v>20</v>
      </c>
      <c r="X827" s="50">
        <f t="shared" si="97"/>
        <v>10</v>
      </c>
      <c r="Z827" s="27" t="str">
        <f t="shared" si="99"/>
        <v>M220×6</v>
      </c>
      <c r="AA827" s="28" t="s">
        <v>135</v>
      </c>
      <c r="AB827" s="28"/>
      <c r="AC827" s="28"/>
      <c r="AD827" s="27">
        <v>220</v>
      </c>
      <c r="AE827" s="27">
        <v>6</v>
      </c>
      <c r="AF827" s="28">
        <v>60</v>
      </c>
      <c r="AG827" s="30" t="s">
        <v>210</v>
      </c>
      <c r="AH827" s="30">
        <f>INDEX(공차방식!$C$6:$D$29,MATCH(AE827,공차방식!$B$6:$B$29,0),MATCH(RIGHT(AG827,1),공차방식!$C$5:$D$5,0))/1000</f>
        <v>0</v>
      </c>
      <c r="AI827" s="28">
        <f t="shared" ca="1" si="100"/>
        <v>216.63290000000001</v>
      </c>
      <c r="AJ827" s="28">
        <f t="shared" si="101"/>
        <v>216.10290000000001</v>
      </c>
      <c r="AK827" s="28">
        <f t="array" aca="1" ref="AK827" ca="1">ROUND(INDEX(공차방식!T$6:X$50,MATCH(AQ827&amp;AE827,공차방식!R$6:R$50&amp;공차방식!S$6:S$50,0),MATCH(VALUE(LEFT(AG827,1)),공차방식!T$5:X$5,0))/1000,4)</f>
        <v>0.53</v>
      </c>
      <c r="AL827" s="28">
        <f t="shared" si="102"/>
        <v>214.50479999999999</v>
      </c>
      <c r="AM827" s="28">
        <f t="shared" si="103"/>
        <v>213.50479999999999</v>
      </c>
      <c r="AN827" s="28">
        <f t="array" ref="AN827">ROUND(INDEX(공차방식!H$6:L$29,MATCH(AE827,공차방식!B$6:B$29,0),MATCH(VALUE(LEFT(AG827,1)),공차방식!H$5:L$5,0))/1000,4)</f>
        <v>1</v>
      </c>
      <c r="AO827" s="28" t="s">
        <v>220</v>
      </c>
      <c r="AQ827" s="39">
        <f ca="1">OFFSET(공차방식!R$5,COUNTIF(공차방식!R$6:R$50,"&lt;"&amp;AD827)+1,0)</f>
        <v>355</v>
      </c>
    </row>
    <row r="828" spans="2:43" ht="15" x14ac:dyDescent="0.3">
      <c r="B828" s="76" t="str">
        <f t="shared" si="98"/>
        <v>M140×6</v>
      </c>
      <c r="C828" s="77" t="s">
        <v>216</v>
      </c>
      <c r="D828" s="77" t="s">
        <v>157</v>
      </c>
      <c r="E828" s="74" t="s">
        <v>135</v>
      </c>
      <c r="F828" s="75">
        <v>140</v>
      </c>
      <c r="G828" s="75">
        <v>6</v>
      </c>
      <c r="H828" s="74" t="s">
        <v>134</v>
      </c>
      <c r="I828" s="87" t="s">
        <v>136</v>
      </c>
      <c r="J828" s="75" t="s">
        <v>314</v>
      </c>
      <c r="K828" s="58" t="s">
        <v>491</v>
      </c>
      <c r="L828" s="75">
        <v>140</v>
      </c>
      <c r="M828" s="75">
        <v>6</v>
      </c>
      <c r="N828" s="74">
        <v>60</v>
      </c>
      <c r="O828" s="101">
        <f t="array" ref="O828">IFERROR(INDEX($AD$11:$AO$1485,MATCH($B828&amp;$I828,$Z$11:$Z$1485&amp;$AG$11:$AG$1485,0),MATCH($C828,$AD$9:$AO$9,0)),"-")</f>
        <v>137.625</v>
      </c>
      <c r="P828" s="75">
        <v>14</v>
      </c>
      <c r="Q828" s="75">
        <v>-14</v>
      </c>
      <c r="R828" s="101">
        <f t="array" aca="1" ref="R828" ca="1">IFERROR(INDEX($AD$11:$AO$1485,MATCH($B828&amp;$I828,$Z$11:$Z$1485&amp;$AG$11:$AG$1485,0),MATCH($D828,$AD$9:$AO$9,0)),"-")</f>
        <v>136.4179</v>
      </c>
      <c r="S828" s="75">
        <v>14</v>
      </c>
      <c r="T828" s="75">
        <v>0</v>
      </c>
      <c r="U828" s="75">
        <v>6</v>
      </c>
      <c r="V828" s="75">
        <v>10</v>
      </c>
      <c r="W828" s="50">
        <f t="shared" si="96"/>
        <v>28</v>
      </c>
      <c r="X828" s="50">
        <f t="shared" si="97"/>
        <v>14</v>
      </c>
      <c r="Z828" s="27" t="str">
        <f t="shared" si="99"/>
        <v>M220×4</v>
      </c>
      <c r="AA828" s="28" t="s">
        <v>135</v>
      </c>
      <c r="AB828" s="28"/>
      <c r="AC828" s="28"/>
      <c r="AD828" s="27">
        <v>220</v>
      </c>
      <c r="AE828" s="27">
        <v>4</v>
      </c>
      <c r="AF828" s="28">
        <v>60</v>
      </c>
      <c r="AG828" s="30" t="s">
        <v>210</v>
      </c>
      <c r="AH828" s="30">
        <f>INDEX(공차방식!$C$6:$D$29,MATCH(AE828,공차방식!$B$6:$B$29,0),MATCH(RIGHT(AG828,1),공차방식!$C$5:$D$5,0))/1000</f>
        <v>0</v>
      </c>
      <c r="AI828" s="28">
        <f t="shared" ca="1" si="100"/>
        <v>217.87690000000001</v>
      </c>
      <c r="AJ828" s="28">
        <f t="shared" si="101"/>
        <v>217.40190000000001</v>
      </c>
      <c r="AK828" s="28">
        <f t="array" aca="1" ref="AK828" ca="1">ROUND(INDEX(공차방식!T$6:X$50,MATCH(AQ828&amp;AE828,공차방식!R$6:R$50&amp;공차방식!S$6:S$50,0),MATCH(VALUE(LEFT(AG828,1)),공차방식!T$5:X$5,0))/1000,4)</f>
        <v>0.47499999999999998</v>
      </c>
      <c r="AL828" s="28">
        <f t="shared" si="102"/>
        <v>216.41990000000001</v>
      </c>
      <c r="AM828" s="28">
        <f t="shared" si="103"/>
        <v>215.66990000000001</v>
      </c>
      <c r="AN828" s="28">
        <f t="array" ref="AN828">ROUND(INDEX(공차방식!H$6:L$29,MATCH(AE828,공차방식!B$6:B$29,0),MATCH(VALUE(LEFT(AG828,1)),공차방식!H$5:L$5,0))/1000,4)</f>
        <v>0.75</v>
      </c>
      <c r="AO828" s="28" t="s">
        <v>220</v>
      </c>
      <c r="AQ828" s="39">
        <f ca="1">OFFSET(공차방식!R$5,COUNTIF(공차방식!R$6:R$50,"&lt;"&amp;AD828)+1,0)</f>
        <v>355</v>
      </c>
    </row>
    <row r="829" spans="2:43" ht="15" x14ac:dyDescent="0.3">
      <c r="B829" s="76" t="str">
        <f t="shared" si="98"/>
        <v>M140×4</v>
      </c>
      <c r="C829" s="77" t="s">
        <v>216</v>
      </c>
      <c r="D829" s="77" t="s">
        <v>157</v>
      </c>
      <c r="E829" s="74" t="s">
        <v>135</v>
      </c>
      <c r="F829" s="75">
        <v>140</v>
      </c>
      <c r="G829" s="75">
        <v>4</v>
      </c>
      <c r="H829" s="74" t="s">
        <v>134</v>
      </c>
      <c r="I829" s="87" t="s">
        <v>136</v>
      </c>
      <c r="J829" s="75" t="s">
        <v>314</v>
      </c>
      <c r="K829" s="58" t="s">
        <v>491</v>
      </c>
      <c r="L829" s="75">
        <v>140</v>
      </c>
      <c r="M829" s="75">
        <v>4</v>
      </c>
      <c r="N829" s="74">
        <v>60</v>
      </c>
      <c r="O829" s="101">
        <f t="array" ref="O829">IFERROR(INDEX($AD$11:$AO$1485,MATCH($B829&amp;$I829,$Z$11:$Z$1485&amp;$AG$11:$AG$1485,0),MATCH($C829,$AD$9:$AO$9,0)),"-")</f>
        <v>138.47399999999999</v>
      </c>
      <c r="P829" s="75">
        <v>14</v>
      </c>
      <c r="Q829" s="75">
        <v>-14</v>
      </c>
      <c r="R829" s="101">
        <f t="array" aca="1" ref="R829" ca="1">IFERROR(INDEX($AD$11:$AO$1485,MATCH($B829&amp;$I829,$Z$11:$Z$1485&amp;$AG$11:$AG$1485,0),MATCH($D829,$AD$9:$AO$9,0)),"-")</f>
        <v>137.6669</v>
      </c>
      <c r="S829" s="75">
        <v>14</v>
      </c>
      <c r="T829" s="75">
        <v>0</v>
      </c>
      <c r="U829" s="75">
        <v>5</v>
      </c>
      <c r="V829" s="75">
        <v>11</v>
      </c>
      <c r="W829" s="50">
        <f t="shared" si="96"/>
        <v>28</v>
      </c>
      <c r="X829" s="50">
        <f t="shared" si="97"/>
        <v>14</v>
      </c>
      <c r="Z829" s="27" t="str">
        <f t="shared" si="99"/>
        <v>M220×3</v>
      </c>
      <c r="AA829" s="28" t="s">
        <v>135</v>
      </c>
      <c r="AB829" s="28"/>
      <c r="AC829" s="28"/>
      <c r="AD829" s="27">
        <v>220</v>
      </c>
      <c r="AE829" s="27">
        <v>3</v>
      </c>
      <c r="AF829" s="28">
        <v>60</v>
      </c>
      <c r="AG829" s="30" t="s">
        <v>210</v>
      </c>
      <c r="AH829" s="30">
        <f>INDEX(공차방식!$C$6:$D$29,MATCH(AE829,공차방식!$B$6:$B$29,0),MATCH(RIGHT(AG829,1),공차방식!$C$5:$D$5,0))/1000</f>
        <v>0</v>
      </c>
      <c r="AI829" s="28">
        <f t="shared" ca="1" si="100"/>
        <v>218.47640000000001</v>
      </c>
      <c r="AJ829" s="28">
        <f t="shared" si="101"/>
        <v>218.0514</v>
      </c>
      <c r="AK829" s="28">
        <f t="array" aca="1" ref="AK829" ca="1">ROUND(INDEX(공차방식!T$6:X$50,MATCH(AQ829&amp;AE829,공차방식!R$6:R$50&amp;공차방식!S$6:S$50,0),MATCH(VALUE(LEFT(AG829,1)),공차방식!T$5:X$5,0))/1000,4)</f>
        <v>0.42499999999999999</v>
      </c>
      <c r="AL829" s="28">
        <f t="shared" si="102"/>
        <v>217.38239999999999</v>
      </c>
      <c r="AM829" s="28">
        <f t="shared" si="103"/>
        <v>216.75239999999999</v>
      </c>
      <c r="AN829" s="28">
        <f t="array" ref="AN829">ROUND(INDEX(공차방식!H$6:L$29,MATCH(AE829,공차방식!B$6:B$29,0),MATCH(VALUE(LEFT(AG829,1)),공차방식!H$5:L$5,0))/1000,4)</f>
        <v>0.63</v>
      </c>
      <c r="AO829" s="28" t="s">
        <v>220</v>
      </c>
      <c r="AQ829" s="39">
        <f ca="1">OFFSET(공차방식!R$5,COUNTIF(공차방식!R$6:R$50,"&lt;"&amp;AD829)+1,0)</f>
        <v>355</v>
      </c>
    </row>
    <row r="830" spans="2:43" ht="15" x14ac:dyDescent="0.3">
      <c r="B830" s="76" t="str">
        <f t="shared" si="98"/>
        <v>M140×3</v>
      </c>
      <c r="C830" s="77" t="s">
        <v>216</v>
      </c>
      <c r="D830" s="77" t="s">
        <v>157</v>
      </c>
      <c r="E830" s="74" t="s">
        <v>135</v>
      </c>
      <c r="F830" s="75">
        <v>140</v>
      </c>
      <c r="G830" s="75">
        <v>3</v>
      </c>
      <c r="H830" s="74" t="s">
        <v>134</v>
      </c>
      <c r="I830" s="87" t="s">
        <v>136</v>
      </c>
      <c r="J830" s="75" t="s">
        <v>314</v>
      </c>
      <c r="K830" s="58" t="s">
        <v>491</v>
      </c>
      <c r="L830" s="75">
        <v>140</v>
      </c>
      <c r="M830" s="75">
        <v>3</v>
      </c>
      <c r="N830" s="74">
        <v>60</v>
      </c>
      <c r="O830" s="101">
        <f t="array" ref="O830">IFERROR(INDEX($AD$11:$AO$1485,MATCH($B830&amp;$I830,$Z$11:$Z$1485&amp;$AG$11:$AG$1485,0),MATCH($C830,$AD$9:$AO$9,0)),"-")</f>
        <v>138.89400000000001</v>
      </c>
      <c r="P830" s="75">
        <v>14</v>
      </c>
      <c r="Q830" s="75">
        <v>-14</v>
      </c>
      <c r="R830" s="101">
        <f t="array" aca="1" ref="R830" ca="1">IFERROR(INDEX($AD$11:$AO$1485,MATCH($B830&amp;$I830,$Z$11:$Z$1485&amp;$AG$11:$AG$1485,0),MATCH($D830,$AD$9:$AO$9,0)),"-")</f>
        <v>138.28739999999999</v>
      </c>
      <c r="S830" s="75">
        <v>14</v>
      </c>
      <c r="T830" s="75">
        <v>0</v>
      </c>
      <c r="U830" s="75">
        <v>5</v>
      </c>
      <c r="V830" s="75">
        <v>13</v>
      </c>
      <c r="W830" s="50">
        <f t="shared" si="96"/>
        <v>28</v>
      </c>
      <c r="X830" s="50">
        <f t="shared" si="97"/>
        <v>14</v>
      </c>
      <c r="Z830" s="27" t="str">
        <f t="shared" si="99"/>
        <v>M225×6</v>
      </c>
      <c r="AA830" s="28" t="s">
        <v>135</v>
      </c>
      <c r="AB830" s="28"/>
      <c r="AC830" s="28"/>
      <c r="AD830" s="27">
        <v>225</v>
      </c>
      <c r="AE830" s="27">
        <v>6</v>
      </c>
      <c r="AF830" s="28">
        <v>60</v>
      </c>
      <c r="AG830" s="30" t="s">
        <v>210</v>
      </c>
      <c r="AH830" s="30">
        <f>INDEX(공차방식!$C$6:$D$29,MATCH(AE830,공차방식!$B$6:$B$29,0),MATCH(RIGHT(AG830,1),공차방식!$C$5:$D$5,0))/1000</f>
        <v>0</v>
      </c>
      <c r="AI830" s="28">
        <f t="shared" ca="1" si="100"/>
        <v>221.63290000000001</v>
      </c>
      <c r="AJ830" s="28">
        <f t="shared" si="101"/>
        <v>221.10290000000001</v>
      </c>
      <c r="AK830" s="28">
        <f t="array" aca="1" ref="AK830" ca="1">ROUND(INDEX(공차방식!T$6:X$50,MATCH(AQ830&amp;AE830,공차방식!R$6:R$50&amp;공차방식!S$6:S$50,0),MATCH(VALUE(LEFT(AG830,1)),공차방식!T$5:X$5,0))/1000,4)</f>
        <v>0.53</v>
      </c>
      <c r="AL830" s="28">
        <f t="shared" si="102"/>
        <v>219.50479999999999</v>
      </c>
      <c r="AM830" s="28">
        <f t="shared" si="103"/>
        <v>218.50479999999999</v>
      </c>
      <c r="AN830" s="28">
        <f t="array" ref="AN830">ROUND(INDEX(공차방식!H$6:L$29,MATCH(AE830,공차방식!B$6:B$29,0),MATCH(VALUE(LEFT(AG830,1)),공차방식!H$5:L$5,0))/1000,4)</f>
        <v>1</v>
      </c>
      <c r="AO830" s="28" t="s">
        <v>220</v>
      </c>
      <c r="AQ830" s="39">
        <f ca="1">OFFSET(공차방식!R$5,COUNTIF(공차방식!R$6:R$50,"&lt;"&amp;AD830)+1,0)</f>
        <v>355</v>
      </c>
    </row>
    <row r="831" spans="2:43" ht="15" x14ac:dyDescent="0.3">
      <c r="B831" s="76" t="str">
        <f t="shared" si="98"/>
        <v>M140×2</v>
      </c>
      <c r="C831" s="77" t="s">
        <v>216</v>
      </c>
      <c r="D831" s="77" t="s">
        <v>157</v>
      </c>
      <c r="E831" s="74" t="s">
        <v>135</v>
      </c>
      <c r="F831" s="75">
        <v>140</v>
      </c>
      <c r="G831" s="75">
        <v>2</v>
      </c>
      <c r="H831" s="74" t="s">
        <v>134</v>
      </c>
      <c r="I831" s="87" t="s">
        <v>136</v>
      </c>
      <c r="J831" s="75" t="s">
        <v>314</v>
      </c>
      <c r="K831" s="58" t="s">
        <v>491</v>
      </c>
      <c r="L831" s="75">
        <v>140</v>
      </c>
      <c r="M831" s="75">
        <v>2</v>
      </c>
      <c r="N831" s="74">
        <v>60</v>
      </c>
      <c r="O831" s="101">
        <f t="array" ref="O831">IFERROR(INDEX($AD$11:$AO$1485,MATCH($B831&amp;$I831,$Z$11:$Z$1485&amp;$AG$11:$AG$1485,0),MATCH($C831,$AD$9:$AO$9,0)),"-")</f>
        <v>139.30600000000001</v>
      </c>
      <c r="P831" s="75">
        <v>10</v>
      </c>
      <c r="Q831" s="75">
        <v>-10</v>
      </c>
      <c r="R831" s="101">
        <f t="array" aca="1" ref="R831" ca="1">IFERROR(INDEX($AD$11:$AO$1485,MATCH($B831&amp;$I831,$Z$11:$Z$1485&amp;$AG$11:$AG$1485,0),MATCH($D831,$AD$9:$AO$9,0)),"-")</f>
        <v>138.90100000000001</v>
      </c>
      <c r="S831" s="75">
        <v>10</v>
      </c>
      <c r="T831" s="75">
        <v>0</v>
      </c>
      <c r="U831" s="75">
        <v>5</v>
      </c>
      <c r="V831" s="75">
        <v>14</v>
      </c>
      <c r="W831" s="50">
        <f t="shared" si="96"/>
        <v>20</v>
      </c>
      <c r="X831" s="50">
        <f t="shared" si="97"/>
        <v>10</v>
      </c>
      <c r="Z831" s="27" t="str">
        <f t="shared" si="99"/>
        <v>M225×4</v>
      </c>
      <c r="AA831" s="28" t="s">
        <v>135</v>
      </c>
      <c r="AB831" s="28"/>
      <c r="AC831" s="28"/>
      <c r="AD831" s="27">
        <v>225</v>
      </c>
      <c r="AE831" s="27">
        <v>4</v>
      </c>
      <c r="AF831" s="28">
        <v>60</v>
      </c>
      <c r="AG831" s="30" t="s">
        <v>210</v>
      </c>
      <c r="AH831" s="30">
        <f>INDEX(공차방식!$C$6:$D$29,MATCH(AE831,공차방식!$B$6:$B$29,0),MATCH(RIGHT(AG831,1),공차방식!$C$5:$D$5,0))/1000</f>
        <v>0</v>
      </c>
      <c r="AI831" s="28">
        <f t="shared" ca="1" si="100"/>
        <v>222.87690000000001</v>
      </c>
      <c r="AJ831" s="28">
        <f t="shared" si="101"/>
        <v>222.40190000000001</v>
      </c>
      <c r="AK831" s="28">
        <f t="array" aca="1" ref="AK831" ca="1">ROUND(INDEX(공차방식!T$6:X$50,MATCH(AQ831&amp;AE831,공차방식!R$6:R$50&amp;공차방식!S$6:S$50,0),MATCH(VALUE(LEFT(AG831,1)),공차방식!T$5:X$5,0))/1000,4)</f>
        <v>0.47499999999999998</v>
      </c>
      <c r="AL831" s="28">
        <f t="shared" si="102"/>
        <v>221.41990000000001</v>
      </c>
      <c r="AM831" s="28">
        <f t="shared" si="103"/>
        <v>220.66990000000001</v>
      </c>
      <c r="AN831" s="28">
        <f t="array" ref="AN831">ROUND(INDEX(공차방식!H$6:L$29,MATCH(AE831,공차방식!B$6:B$29,0),MATCH(VALUE(LEFT(AG831,1)),공차방식!H$5:L$5,0))/1000,4)</f>
        <v>0.75</v>
      </c>
      <c r="AO831" s="28" t="s">
        <v>220</v>
      </c>
      <c r="AQ831" s="39">
        <f ca="1">OFFSET(공차방식!R$5,COUNTIF(공차방식!R$6:R$50,"&lt;"&amp;AD831)+1,0)</f>
        <v>355</v>
      </c>
    </row>
    <row r="832" spans="2:43" ht="15" x14ac:dyDescent="0.3">
      <c r="B832" s="76" t="str">
        <f t="shared" si="98"/>
        <v>M145×6</v>
      </c>
      <c r="C832" s="77" t="s">
        <v>216</v>
      </c>
      <c r="D832" s="77" t="s">
        <v>157</v>
      </c>
      <c r="E832" s="74" t="s">
        <v>135</v>
      </c>
      <c r="F832" s="75">
        <v>145</v>
      </c>
      <c r="G832" s="75">
        <v>6</v>
      </c>
      <c r="H832" s="74" t="s">
        <v>134</v>
      </c>
      <c r="I832" s="87" t="s">
        <v>136</v>
      </c>
      <c r="J832" s="75" t="s">
        <v>314</v>
      </c>
      <c r="K832" s="58" t="s">
        <v>491</v>
      </c>
      <c r="L832" s="75">
        <v>145</v>
      </c>
      <c r="M832" s="75">
        <v>6</v>
      </c>
      <c r="N832" s="74">
        <v>60</v>
      </c>
      <c r="O832" s="101">
        <f t="array" ref="O832">IFERROR(INDEX($AD$11:$AO$1485,MATCH($B832&amp;$I832,$Z$11:$Z$1485&amp;$AG$11:$AG$1485,0),MATCH($C832,$AD$9:$AO$9,0)),"-")</f>
        <v>142.625</v>
      </c>
      <c r="P832" s="75">
        <v>14</v>
      </c>
      <c r="Q832" s="75">
        <v>-14</v>
      </c>
      <c r="R832" s="101">
        <f t="array" aca="1" ref="R832" ca="1">IFERROR(INDEX($AD$11:$AO$1485,MATCH($B832&amp;$I832,$Z$11:$Z$1485&amp;$AG$11:$AG$1485,0),MATCH($D832,$AD$9:$AO$9,0)),"-")</f>
        <v>141.4179</v>
      </c>
      <c r="S832" s="75">
        <v>14</v>
      </c>
      <c r="T832" s="75">
        <v>0</v>
      </c>
      <c r="U832" s="75">
        <v>6</v>
      </c>
      <c r="V832" s="75">
        <v>10</v>
      </c>
      <c r="W832" s="50">
        <f t="shared" si="96"/>
        <v>28</v>
      </c>
      <c r="X832" s="50">
        <f t="shared" si="97"/>
        <v>14</v>
      </c>
      <c r="Z832" s="27" t="str">
        <f t="shared" si="99"/>
        <v>M225×3</v>
      </c>
      <c r="AA832" s="28" t="s">
        <v>135</v>
      </c>
      <c r="AB832" s="28"/>
      <c r="AC832" s="28"/>
      <c r="AD832" s="27">
        <v>225</v>
      </c>
      <c r="AE832" s="27">
        <v>3</v>
      </c>
      <c r="AF832" s="28">
        <v>60</v>
      </c>
      <c r="AG832" s="30" t="s">
        <v>210</v>
      </c>
      <c r="AH832" s="30">
        <f>INDEX(공차방식!$C$6:$D$29,MATCH(AE832,공차방식!$B$6:$B$29,0),MATCH(RIGHT(AG832,1),공차방식!$C$5:$D$5,0))/1000</f>
        <v>0</v>
      </c>
      <c r="AI832" s="28">
        <f t="shared" ca="1" si="100"/>
        <v>223.47640000000001</v>
      </c>
      <c r="AJ832" s="28">
        <f t="shared" si="101"/>
        <v>223.0514</v>
      </c>
      <c r="AK832" s="28">
        <f t="array" aca="1" ref="AK832" ca="1">ROUND(INDEX(공차방식!T$6:X$50,MATCH(AQ832&amp;AE832,공차방식!R$6:R$50&amp;공차방식!S$6:S$50,0),MATCH(VALUE(LEFT(AG832,1)),공차방식!T$5:X$5,0))/1000,4)</f>
        <v>0.42499999999999999</v>
      </c>
      <c r="AL832" s="28">
        <f t="shared" si="102"/>
        <v>222.38239999999999</v>
      </c>
      <c r="AM832" s="28">
        <f t="shared" si="103"/>
        <v>221.75239999999999</v>
      </c>
      <c r="AN832" s="28">
        <f t="array" ref="AN832">ROUND(INDEX(공차방식!H$6:L$29,MATCH(AE832,공차방식!B$6:B$29,0),MATCH(VALUE(LEFT(AG832,1)),공차방식!H$5:L$5,0))/1000,4)</f>
        <v>0.63</v>
      </c>
      <c r="AO832" s="28" t="s">
        <v>220</v>
      </c>
      <c r="AQ832" s="39">
        <f ca="1">OFFSET(공차방식!R$5,COUNTIF(공차방식!R$6:R$50,"&lt;"&amp;AD832)+1,0)</f>
        <v>355</v>
      </c>
    </row>
    <row r="833" spans="2:43" ht="15" x14ac:dyDescent="0.3">
      <c r="B833" s="76" t="str">
        <f t="shared" si="98"/>
        <v>M145×4</v>
      </c>
      <c r="C833" s="77" t="s">
        <v>216</v>
      </c>
      <c r="D833" s="77" t="s">
        <v>157</v>
      </c>
      <c r="E833" s="74" t="s">
        <v>135</v>
      </c>
      <c r="F833" s="75">
        <v>145</v>
      </c>
      <c r="G833" s="75">
        <v>4</v>
      </c>
      <c r="H833" s="74" t="s">
        <v>134</v>
      </c>
      <c r="I833" s="87" t="s">
        <v>136</v>
      </c>
      <c r="J833" s="75" t="s">
        <v>314</v>
      </c>
      <c r="K833" s="58" t="s">
        <v>491</v>
      </c>
      <c r="L833" s="75">
        <v>145</v>
      </c>
      <c r="M833" s="75">
        <v>4</v>
      </c>
      <c r="N833" s="74">
        <v>60</v>
      </c>
      <c r="O833" s="101">
        <f t="array" ref="O833">IFERROR(INDEX($AD$11:$AO$1485,MATCH($B833&amp;$I833,$Z$11:$Z$1485&amp;$AG$11:$AG$1485,0),MATCH($C833,$AD$9:$AO$9,0)),"-")</f>
        <v>143.47399999999999</v>
      </c>
      <c r="P833" s="75">
        <v>14</v>
      </c>
      <c r="Q833" s="75">
        <v>-14</v>
      </c>
      <c r="R833" s="101">
        <f t="array" aca="1" ref="R833" ca="1">IFERROR(INDEX($AD$11:$AO$1485,MATCH($B833&amp;$I833,$Z$11:$Z$1485&amp;$AG$11:$AG$1485,0),MATCH($D833,$AD$9:$AO$9,0)),"-")</f>
        <v>142.6669</v>
      </c>
      <c r="S833" s="75">
        <v>14</v>
      </c>
      <c r="T833" s="75">
        <v>0</v>
      </c>
      <c r="U833" s="75">
        <v>5</v>
      </c>
      <c r="V833" s="75">
        <v>11</v>
      </c>
      <c r="W833" s="50">
        <f t="shared" si="96"/>
        <v>28</v>
      </c>
      <c r="X833" s="50">
        <f t="shared" si="97"/>
        <v>14</v>
      </c>
      <c r="Z833" s="27" t="str">
        <f t="shared" si="99"/>
        <v>M230×6</v>
      </c>
      <c r="AA833" s="28" t="s">
        <v>135</v>
      </c>
      <c r="AB833" s="28"/>
      <c r="AC833" s="28"/>
      <c r="AD833" s="27">
        <v>230</v>
      </c>
      <c r="AE833" s="27">
        <v>6</v>
      </c>
      <c r="AF833" s="28">
        <v>60</v>
      </c>
      <c r="AG833" s="30" t="s">
        <v>210</v>
      </c>
      <c r="AH833" s="30">
        <f>INDEX(공차방식!$C$6:$D$29,MATCH(AE833,공차방식!$B$6:$B$29,0),MATCH(RIGHT(AG833,1),공차방식!$C$5:$D$5,0))/1000</f>
        <v>0</v>
      </c>
      <c r="AI833" s="28">
        <f t="shared" ca="1" si="100"/>
        <v>226.63290000000001</v>
      </c>
      <c r="AJ833" s="28">
        <f t="shared" si="101"/>
        <v>226.10290000000001</v>
      </c>
      <c r="AK833" s="28">
        <f t="array" aca="1" ref="AK833" ca="1">ROUND(INDEX(공차방식!T$6:X$50,MATCH(AQ833&amp;AE833,공차방식!R$6:R$50&amp;공차방식!S$6:S$50,0),MATCH(VALUE(LEFT(AG833,1)),공차방식!T$5:X$5,0))/1000,4)</f>
        <v>0.53</v>
      </c>
      <c r="AL833" s="28">
        <f t="shared" si="102"/>
        <v>224.50479999999999</v>
      </c>
      <c r="AM833" s="28">
        <f t="shared" si="103"/>
        <v>223.50479999999999</v>
      </c>
      <c r="AN833" s="28">
        <f t="array" ref="AN833">ROUND(INDEX(공차방식!H$6:L$29,MATCH(AE833,공차방식!B$6:B$29,0),MATCH(VALUE(LEFT(AG833,1)),공차방식!H$5:L$5,0))/1000,4)</f>
        <v>1</v>
      </c>
      <c r="AO833" s="28" t="s">
        <v>220</v>
      </c>
      <c r="AQ833" s="39">
        <f ca="1">OFFSET(공차방식!R$5,COUNTIF(공차방식!R$6:R$50,"&lt;"&amp;AD833)+1,0)</f>
        <v>355</v>
      </c>
    </row>
    <row r="834" spans="2:43" ht="15" x14ac:dyDescent="0.3">
      <c r="B834" s="76" t="str">
        <f t="shared" si="98"/>
        <v>M145×3</v>
      </c>
      <c r="C834" s="77" t="s">
        <v>216</v>
      </c>
      <c r="D834" s="77" t="s">
        <v>157</v>
      </c>
      <c r="E834" s="74" t="s">
        <v>135</v>
      </c>
      <c r="F834" s="75">
        <v>145</v>
      </c>
      <c r="G834" s="75">
        <v>3</v>
      </c>
      <c r="H834" s="74" t="s">
        <v>134</v>
      </c>
      <c r="I834" s="87" t="s">
        <v>136</v>
      </c>
      <c r="J834" s="75" t="s">
        <v>314</v>
      </c>
      <c r="K834" s="58" t="s">
        <v>491</v>
      </c>
      <c r="L834" s="75">
        <v>145</v>
      </c>
      <c r="M834" s="75">
        <v>3</v>
      </c>
      <c r="N834" s="74">
        <v>60</v>
      </c>
      <c r="O834" s="101">
        <f t="array" ref="O834">IFERROR(INDEX($AD$11:$AO$1485,MATCH($B834&amp;$I834,$Z$11:$Z$1485&amp;$AG$11:$AG$1485,0),MATCH($C834,$AD$9:$AO$9,0)),"-")</f>
        <v>143.89400000000001</v>
      </c>
      <c r="P834" s="75">
        <v>14</v>
      </c>
      <c r="Q834" s="75">
        <v>-14</v>
      </c>
      <c r="R834" s="101">
        <f t="array" aca="1" ref="R834" ca="1">IFERROR(INDEX($AD$11:$AO$1485,MATCH($B834&amp;$I834,$Z$11:$Z$1485&amp;$AG$11:$AG$1485,0),MATCH($D834,$AD$9:$AO$9,0)),"-")</f>
        <v>143.28739999999999</v>
      </c>
      <c r="S834" s="75">
        <v>14</v>
      </c>
      <c r="T834" s="75">
        <v>0</v>
      </c>
      <c r="U834" s="75">
        <v>5</v>
      </c>
      <c r="V834" s="75">
        <v>13</v>
      </c>
      <c r="W834" s="50">
        <f t="shared" si="96"/>
        <v>28</v>
      </c>
      <c r="X834" s="50">
        <f t="shared" si="97"/>
        <v>14</v>
      </c>
      <c r="Z834" s="27" t="str">
        <f t="shared" si="99"/>
        <v>M230×4</v>
      </c>
      <c r="AA834" s="28" t="s">
        <v>135</v>
      </c>
      <c r="AB834" s="28"/>
      <c r="AC834" s="28"/>
      <c r="AD834" s="27">
        <v>230</v>
      </c>
      <c r="AE834" s="27">
        <v>4</v>
      </c>
      <c r="AF834" s="28">
        <v>60</v>
      </c>
      <c r="AG834" s="30" t="s">
        <v>210</v>
      </c>
      <c r="AH834" s="30">
        <f>INDEX(공차방식!$C$6:$D$29,MATCH(AE834,공차방식!$B$6:$B$29,0),MATCH(RIGHT(AG834,1),공차방식!$C$5:$D$5,0))/1000</f>
        <v>0</v>
      </c>
      <c r="AI834" s="28">
        <f t="shared" ca="1" si="100"/>
        <v>227.87690000000001</v>
      </c>
      <c r="AJ834" s="28">
        <f t="shared" si="101"/>
        <v>227.40190000000001</v>
      </c>
      <c r="AK834" s="28">
        <f t="array" aca="1" ref="AK834" ca="1">ROUND(INDEX(공차방식!T$6:X$50,MATCH(AQ834&amp;AE834,공차방식!R$6:R$50&amp;공차방식!S$6:S$50,0),MATCH(VALUE(LEFT(AG834,1)),공차방식!T$5:X$5,0))/1000,4)</f>
        <v>0.47499999999999998</v>
      </c>
      <c r="AL834" s="28">
        <f t="shared" si="102"/>
        <v>226.41990000000001</v>
      </c>
      <c r="AM834" s="28">
        <f t="shared" si="103"/>
        <v>225.66990000000001</v>
      </c>
      <c r="AN834" s="28">
        <f t="array" ref="AN834">ROUND(INDEX(공차방식!H$6:L$29,MATCH(AE834,공차방식!B$6:B$29,0),MATCH(VALUE(LEFT(AG834,1)),공차방식!H$5:L$5,0))/1000,4)</f>
        <v>0.75</v>
      </c>
      <c r="AO834" s="28" t="s">
        <v>220</v>
      </c>
      <c r="AQ834" s="39">
        <f ca="1">OFFSET(공차방식!R$5,COUNTIF(공차방식!R$6:R$50,"&lt;"&amp;AD834)+1,0)</f>
        <v>355</v>
      </c>
    </row>
    <row r="835" spans="2:43" ht="15" x14ac:dyDescent="0.3">
      <c r="B835" s="76" t="str">
        <f t="shared" si="98"/>
        <v>M145×2</v>
      </c>
      <c r="C835" s="77" t="s">
        <v>216</v>
      </c>
      <c r="D835" s="77" t="s">
        <v>157</v>
      </c>
      <c r="E835" s="74" t="s">
        <v>135</v>
      </c>
      <c r="F835" s="75">
        <v>145</v>
      </c>
      <c r="G835" s="75">
        <v>2</v>
      </c>
      <c r="H835" s="74" t="s">
        <v>134</v>
      </c>
      <c r="I835" s="87" t="s">
        <v>136</v>
      </c>
      <c r="J835" s="75" t="s">
        <v>314</v>
      </c>
      <c r="K835" s="58" t="s">
        <v>491</v>
      </c>
      <c r="L835" s="75">
        <v>145</v>
      </c>
      <c r="M835" s="75">
        <v>2</v>
      </c>
      <c r="N835" s="74">
        <v>60</v>
      </c>
      <c r="O835" s="101">
        <f t="array" ref="O835">IFERROR(INDEX($AD$11:$AO$1485,MATCH($B835&amp;$I835,$Z$11:$Z$1485&amp;$AG$11:$AG$1485,0),MATCH($C835,$AD$9:$AO$9,0)),"-")</f>
        <v>144.30600000000001</v>
      </c>
      <c r="P835" s="75">
        <v>10</v>
      </c>
      <c r="Q835" s="75">
        <v>-10</v>
      </c>
      <c r="R835" s="101">
        <f t="array" aca="1" ref="R835" ca="1">IFERROR(INDEX($AD$11:$AO$1485,MATCH($B835&amp;$I835,$Z$11:$Z$1485&amp;$AG$11:$AG$1485,0),MATCH($D835,$AD$9:$AO$9,0)),"-")</f>
        <v>143.90100000000001</v>
      </c>
      <c r="S835" s="75">
        <v>10</v>
      </c>
      <c r="T835" s="75">
        <v>0</v>
      </c>
      <c r="U835" s="75">
        <v>5</v>
      </c>
      <c r="V835" s="75">
        <v>14</v>
      </c>
      <c r="W835" s="50">
        <f t="shared" si="96"/>
        <v>20</v>
      </c>
      <c r="X835" s="50">
        <f t="shared" si="97"/>
        <v>10</v>
      </c>
      <c r="Z835" s="27" t="str">
        <f t="shared" si="99"/>
        <v>M230×3</v>
      </c>
      <c r="AA835" s="28" t="s">
        <v>135</v>
      </c>
      <c r="AB835" s="28"/>
      <c r="AC835" s="28"/>
      <c r="AD835" s="27">
        <v>230</v>
      </c>
      <c r="AE835" s="27">
        <v>3</v>
      </c>
      <c r="AF835" s="28">
        <v>60</v>
      </c>
      <c r="AG835" s="30" t="s">
        <v>210</v>
      </c>
      <c r="AH835" s="30">
        <f>INDEX(공차방식!$C$6:$D$29,MATCH(AE835,공차방식!$B$6:$B$29,0),MATCH(RIGHT(AG835,1),공차방식!$C$5:$D$5,0))/1000</f>
        <v>0</v>
      </c>
      <c r="AI835" s="28">
        <f t="shared" ca="1" si="100"/>
        <v>228.47640000000001</v>
      </c>
      <c r="AJ835" s="28">
        <f t="shared" si="101"/>
        <v>228.0514</v>
      </c>
      <c r="AK835" s="28">
        <f t="array" aca="1" ref="AK835" ca="1">ROUND(INDEX(공차방식!T$6:X$50,MATCH(AQ835&amp;AE835,공차방식!R$6:R$50&amp;공차방식!S$6:S$50,0),MATCH(VALUE(LEFT(AG835,1)),공차방식!T$5:X$5,0))/1000,4)</f>
        <v>0.42499999999999999</v>
      </c>
      <c r="AL835" s="28">
        <f t="shared" si="102"/>
        <v>227.38239999999999</v>
      </c>
      <c r="AM835" s="28">
        <f t="shared" si="103"/>
        <v>226.75239999999999</v>
      </c>
      <c r="AN835" s="28">
        <f t="array" ref="AN835">ROUND(INDEX(공차방식!H$6:L$29,MATCH(AE835,공차방식!B$6:B$29,0),MATCH(VALUE(LEFT(AG835,1)),공차방식!H$5:L$5,0))/1000,4)</f>
        <v>0.63</v>
      </c>
      <c r="AO835" s="28" t="s">
        <v>220</v>
      </c>
      <c r="AQ835" s="39">
        <f ca="1">OFFSET(공차방식!R$5,COUNTIF(공차방식!R$6:R$50,"&lt;"&amp;AD835)+1,0)</f>
        <v>355</v>
      </c>
    </row>
    <row r="836" spans="2:43" ht="15" x14ac:dyDescent="0.3">
      <c r="B836" s="76" t="str">
        <f t="shared" si="98"/>
        <v>M150×6</v>
      </c>
      <c r="C836" s="77" t="s">
        <v>216</v>
      </c>
      <c r="D836" s="77" t="s">
        <v>157</v>
      </c>
      <c r="E836" s="74" t="s">
        <v>135</v>
      </c>
      <c r="F836" s="75">
        <v>150</v>
      </c>
      <c r="G836" s="75">
        <v>6</v>
      </c>
      <c r="H836" s="74" t="s">
        <v>134</v>
      </c>
      <c r="I836" s="87" t="s">
        <v>136</v>
      </c>
      <c r="J836" s="75" t="s">
        <v>314</v>
      </c>
      <c r="K836" s="58" t="s">
        <v>491</v>
      </c>
      <c r="L836" s="75">
        <v>150</v>
      </c>
      <c r="M836" s="75">
        <v>6</v>
      </c>
      <c r="N836" s="74">
        <v>60</v>
      </c>
      <c r="O836" s="101">
        <f t="array" ref="O836">IFERROR(INDEX($AD$11:$AO$1485,MATCH($B836&amp;$I836,$Z$11:$Z$1485&amp;$AG$11:$AG$1485,0),MATCH($C836,$AD$9:$AO$9,0)),"-")</f>
        <v>147.625</v>
      </c>
      <c r="P836" s="75">
        <v>14</v>
      </c>
      <c r="Q836" s="75">
        <v>-14</v>
      </c>
      <c r="R836" s="101">
        <f t="array" aca="1" ref="R836" ca="1">IFERROR(INDEX($AD$11:$AO$1485,MATCH($B836&amp;$I836,$Z$11:$Z$1485&amp;$AG$11:$AG$1485,0),MATCH($D836,$AD$9:$AO$9,0)),"-")</f>
        <v>146.4179</v>
      </c>
      <c r="S836" s="75">
        <v>14</v>
      </c>
      <c r="T836" s="75">
        <v>0</v>
      </c>
      <c r="U836" s="75">
        <v>6</v>
      </c>
      <c r="V836" s="75">
        <v>10</v>
      </c>
      <c r="W836" s="50">
        <f t="shared" si="96"/>
        <v>28</v>
      </c>
      <c r="X836" s="50">
        <f t="shared" si="97"/>
        <v>14</v>
      </c>
      <c r="Z836" s="27" t="str">
        <f t="shared" si="99"/>
        <v>M235×6</v>
      </c>
      <c r="AA836" s="28" t="s">
        <v>135</v>
      </c>
      <c r="AB836" s="28"/>
      <c r="AC836" s="28"/>
      <c r="AD836" s="27">
        <v>235</v>
      </c>
      <c r="AE836" s="27">
        <v>6</v>
      </c>
      <c r="AF836" s="28">
        <v>60</v>
      </c>
      <c r="AG836" s="30" t="s">
        <v>210</v>
      </c>
      <c r="AH836" s="30">
        <f>INDEX(공차방식!$C$6:$D$29,MATCH(AE836,공차방식!$B$6:$B$29,0),MATCH(RIGHT(AG836,1),공차방식!$C$5:$D$5,0))/1000</f>
        <v>0</v>
      </c>
      <c r="AI836" s="28">
        <f t="shared" ca="1" si="100"/>
        <v>231.63290000000001</v>
      </c>
      <c r="AJ836" s="28">
        <f t="shared" si="101"/>
        <v>231.10290000000001</v>
      </c>
      <c r="AK836" s="28">
        <f t="array" aca="1" ref="AK836" ca="1">ROUND(INDEX(공차방식!T$6:X$50,MATCH(AQ836&amp;AE836,공차방식!R$6:R$50&amp;공차방식!S$6:S$50,0),MATCH(VALUE(LEFT(AG836,1)),공차방식!T$5:X$5,0))/1000,4)</f>
        <v>0.53</v>
      </c>
      <c r="AL836" s="28">
        <f t="shared" si="102"/>
        <v>229.50479999999999</v>
      </c>
      <c r="AM836" s="28">
        <f t="shared" si="103"/>
        <v>228.50479999999999</v>
      </c>
      <c r="AN836" s="28">
        <f t="array" ref="AN836">ROUND(INDEX(공차방식!H$6:L$29,MATCH(AE836,공차방식!B$6:B$29,0),MATCH(VALUE(LEFT(AG836,1)),공차방식!H$5:L$5,0))/1000,4)</f>
        <v>1</v>
      </c>
      <c r="AO836" s="28" t="s">
        <v>220</v>
      </c>
      <c r="AQ836" s="39">
        <f ca="1">OFFSET(공차방식!R$5,COUNTIF(공차방식!R$6:R$50,"&lt;"&amp;AD836)+1,0)</f>
        <v>355</v>
      </c>
    </row>
    <row r="837" spans="2:43" ht="15" x14ac:dyDescent="0.3">
      <c r="B837" s="76" t="str">
        <f t="shared" si="98"/>
        <v>M150×4</v>
      </c>
      <c r="C837" s="77" t="s">
        <v>216</v>
      </c>
      <c r="D837" s="77" t="s">
        <v>157</v>
      </c>
      <c r="E837" s="74" t="s">
        <v>135</v>
      </c>
      <c r="F837" s="75">
        <v>150</v>
      </c>
      <c r="G837" s="75">
        <v>4</v>
      </c>
      <c r="H837" s="74" t="s">
        <v>134</v>
      </c>
      <c r="I837" s="87" t="s">
        <v>136</v>
      </c>
      <c r="J837" s="75" t="s">
        <v>314</v>
      </c>
      <c r="K837" s="58" t="s">
        <v>491</v>
      </c>
      <c r="L837" s="75">
        <v>150</v>
      </c>
      <c r="M837" s="75">
        <v>4</v>
      </c>
      <c r="N837" s="74">
        <v>60</v>
      </c>
      <c r="O837" s="101">
        <f t="array" ref="O837">IFERROR(INDEX($AD$11:$AO$1485,MATCH($B837&amp;$I837,$Z$11:$Z$1485&amp;$AG$11:$AG$1485,0),MATCH($C837,$AD$9:$AO$9,0)),"-")</f>
        <v>148.47399999999999</v>
      </c>
      <c r="P837" s="75">
        <v>14</v>
      </c>
      <c r="Q837" s="75">
        <v>-14</v>
      </c>
      <c r="R837" s="101">
        <f t="array" aca="1" ref="R837" ca="1">IFERROR(INDEX($AD$11:$AO$1485,MATCH($B837&amp;$I837,$Z$11:$Z$1485&amp;$AG$11:$AG$1485,0),MATCH($D837,$AD$9:$AO$9,0)),"-")</f>
        <v>147.6669</v>
      </c>
      <c r="S837" s="75">
        <v>14</v>
      </c>
      <c r="T837" s="75">
        <v>0</v>
      </c>
      <c r="U837" s="75">
        <v>5</v>
      </c>
      <c r="V837" s="75">
        <v>11</v>
      </c>
      <c r="W837" s="50">
        <f t="shared" si="96"/>
        <v>28</v>
      </c>
      <c r="X837" s="50">
        <f t="shared" si="97"/>
        <v>14</v>
      </c>
      <c r="Z837" s="27" t="str">
        <f t="shared" si="99"/>
        <v>M235×4</v>
      </c>
      <c r="AA837" s="28" t="s">
        <v>135</v>
      </c>
      <c r="AB837" s="28"/>
      <c r="AC837" s="28"/>
      <c r="AD837" s="27">
        <v>235</v>
      </c>
      <c r="AE837" s="27">
        <v>4</v>
      </c>
      <c r="AF837" s="28">
        <v>60</v>
      </c>
      <c r="AG837" s="30" t="s">
        <v>210</v>
      </c>
      <c r="AH837" s="30">
        <f>INDEX(공차방식!$C$6:$D$29,MATCH(AE837,공차방식!$B$6:$B$29,0),MATCH(RIGHT(AG837,1),공차방식!$C$5:$D$5,0))/1000</f>
        <v>0</v>
      </c>
      <c r="AI837" s="28">
        <f t="shared" ca="1" si="100"/>
        <v>232.87690000000001</v>
      </c>
      <c r="AJ837" s="28">
        <f t="shared" si="101"/>
        <v>232.40190000000001</v>
      </c>
      <c r="AK837" s="28">
        <f t="array" aca="1" ref="AK837" ca="1">ROUND(INDEX(공차방식!T$6:X$50,MATCH(AQ837&amp;AE837,공차방식!R$6:R$50&amp;공차방식!S$6:S$50,0),MATCH(VALUE(LEFT(AG837,1)),공차방식!T$5:X$5,0))/1000,4)</f>
        <v>0.47499999999999998</v>
      </c>
      <c r="AL837" s="28">
        <f t="shared" si="102"/>
        <v>231.41990000000001</v>
      </c>
      <c r="AM837" s="28">
        <f t="shared" si="103"/>
        <v>230.66990000000001</v>
      </c>
      <c r="AN837" s="28">
        <f t="array" ref="AN837">ROUND(INDEX(공차방식!H$6:L$29,MATCH(AE837,공차방식!B$6:B$29,0),MATCH(VALUE(LEFT(AG837,1)),공차방식!H$5:L$5,0))/1000,4)</f>
        <v>0.75</v>
      </c>
      <c r="AO837" s="28" t="s">
        <v>220</v>
      </c>
      <c r="AQ837" s="39">
        <f ca="1">OFFSET(공차방식!R$5,COUNTIF(공차방식!R$6:R$50,"&lt;"&amp;AD837)+1,0)</f>
        <v>355</v>
      </c>
    </row>
    <row r="838" spans="2:43" ht="15" x14ac:dyDescent="0.3">
      <c r="B838" s="76" t="str">
        <f t="shared" si="98"/>
        <v>M150×3</v>
      </c>
      <c r="C838" s="77" t="s">
        <v>216</v>
      </c>
      <c r="D838" s="77" t="s">
        <v>157</v>
      </c>
      <c r="E838" s="74" t="s">
        <v>135</v>
      </c>
      <c r="F838" s="75">
        <v>150</v>
      </c>
      <c r="G838" s="75">
        <v>3</v>
      </c>
      <c r="H838" s="74" t="s">
        <v>134</v>
      </c>
      <c r="I838" s="87" t="s">
        <v>136</v>
      </c>
      <c r="J838" s="75" t="s">
        <v>314</v>
      </c>
      <c r="K838" s="58" t="s">
        <v>491</v>
      </c>
      <c r="L838" s="75">
        <v>150</v>
      </c>
      <c r="M838" s="75">
        <v>3</v>
      </c>
      <c r="N838" s="74">
        <v>60</v>
      </c>
      <c r="O838" s="101">
        <f t="array" ref="O838">IFERROR(INDEX($AD$11:$AO$1485,MATCH($B838&amp;$I838,$Z$11:$Z$1485&amp;$AG$11:$AG$1485,0),MATCH($C838,$AD$9:$AO$9,0)),"-")</f>
        <v>148.89400000000001</v>
      </c>
      <c r="P838" s="75">
        <v>14</v>
      </c>
      <c r="Q838" s="75">
        <v>-14</v>
      </c>
      <c r="R838" s="101">
        <f t="array" aca="1" ref="R838" ca="1">IFERROR(INDEX($AD$11:$AO$1485,MATCH($B838&amp;$I838,$Z$11:$Z$1485&amp;$AG$11:$AG$1485,0),MATCH($D838,$AD$9:$AO$9,0)),"-")</f>
        <v>148.28739999999999</v>
      </c>
      <c r="S838" s="75">
        <v>14</v>
      </c>
      <c r="T838" s="75">
        <v>0</v>
      </c>
      <c r="U838" s="75">
        <v>5</v>
      </c>
      <c r="V838" s="75">
        <v>13</v>
      </c>
      <c r="W838" s="50">
        <f t="shared" ref="W838:W900" si="104">IF(P838="-","-",P838-Q838)</f>
        <v>28</v>
      </c>
      <c r="X838" s="50">
        <f t="shared" ref="X838:X900" si="105">S838-T838</f>
        <v>14</v>
      </c>
      <c r="Z838" s="27" t="str">
        <f t="shared" si="99"/>
        <v>M235×3</v>
      </c>
      <c r="AA838" s="28" t="s">
        <v>135</v>
      </c>
      <c r="AB838" s="28"/>
      <c r="AC838" s="28"/>
      <c r="AD838" s="27">
        <v>235</v>
      </c>
      <c r="AE838" s="27">
        <v>3</v>
      </c>
      <c r="AF838" s="28">
        <v>60</v>
      </c>
      <c r="AG838" s="30" t="s">
        <v>210</v>
      </c>
      <c r="AH838" s="30">
        <f>INDEX(공차방식!$C$6:$D$29,MATCH(AE838,공차방식!$B$6:$B$29,0),MATCH(RIGHT(AG838,1),공차방식!$C$5:$D$5,0))/1000</f>
        <v>0</v>
      </c>
      <c r="AI838" s="28">
        <f t="shared" ca="1" si="100"/>
        <v>233.47640000000001</v>
      </c>
      <c r="AJ838" s="28">
        <f t="shared" si="101"/>
        <v>233.0514</v>
      </c>
      <c r="AK838" s="28">
        <f t="array" aca="1" ref="AK838" ca="1">ROUND(INDEX(공차방식!T$6:X$50,MATCH(AQ838&amp;AE838,공차방식!R$6:R$50&amp;공차방식!S$6:S$50,0),MATCH(VALUE(LEFT(AG838,1)),공차방식!T$5:X$5,0))/1000,4)</f>
        <v>0.42499999999999999</v>
      </c>
      <c r="AL838" s="28">
        <f t="shared" si="102"/>
        <v>232.38239999999999</v>
      </c>
      <c r="AM838" s="28">
        <f t="shared" si="103"/>
        <v>231.75239999999999</v>
      </c>
      <c r="AN838" s="28">
        <f t="array" ref="AN838">ROUND(INDEX(공차방식!H$6:L$29,MATCH(AE838,공차방식!B$6:B$29,0),MATCH(VALUE(LEFT(AG838,1)),공차방식!H$5:L$5,0))/1000,4)</f>
        <v>0.63</v>
      </c>
      <c r="AO838" s="28" t="s">
        <v>220</v>
      </c>
      <c r="AQ838" s="39">
        <f ca="1">OFFSET(공차방식!R$5,COUNTIF(공차방식!R$6:R$50,"&lt;"&amp;AD838)+1,0)</f>
        <v>355</v>
      </c>
    </row>
    <row r="839" spans="2:43" ht="15" x14ac:dyDescent="0.3">
      <c r="B839" s="76" t="str">
        <f t="shared" si="98"/>
        <v>M150×2</v>
      </c>
      <c r="C839" s="77" t="s">
        <v>216</v>
      </c>
      <c r="D839" s="77" t="s">
        <v>157</v>
      </c>
      <c r="E839" s="74" t="s">
        <v>135</v>
      </c>
      <c r="F839" s="75">
        <v>150</v>
      </c>
      <c r="G839" s="75">
        <v>2</v>
      </c>
      <c r="H839" s="74" t="s">
        <v>134</v>
      </c>
      <c r="I839" s="87" t="s">
        <v>136</v>
      </c>
      <c r="J839" s="75" t="s">
        <v>314</v>
      </c>
      <c r="K839" s="58" t="s">
        <v>491</v>
      </c>
      <c r="L839" s="75">
        <v>150</v>
      </c>
      <c r="M839" s="75">
        <v>2</v>
      </c>
      <c r="N839" s="74">
        <v>60</v>
      </c>
      <c r="O839" s="101">
        <f t="array" ref="O839">IFERROR(INDEX($AD$11:$AO$1485,MATCH($B839&amp;$I839,$Z$11:$Z$1485&amp;$AG$11:$AG$1485,0),MATCH($C839,$AD$9:$AO$9,0)),"-")</f>
        <v>149.30600000000001</v>
      </c>
      <c r="P839" s="75">
        <v>10</v>
      </c>
      <c r="Q839" s="75">
        <v>-10</v>
      </c>
      <c r="R839" s="101">
        <f t="array" aca="1" ref="R839" ca="1">IFERROR(INDEX($AD$11:$AO$1485,MATCH($B839&amp;$I839,$Z$11:$Z$1485&amp;$AG$11:$AG$1485,0),MATCH($D839,$AD$9:$AO$9,0)),"-")</f>
        <v>148.90100000000001</v>
      </c>
      <c r="S839" s="75">
        <v>10</v>
      </c>
      <c r="T839" s="75">
        <v>0</v>
      </c>
      <c r="U839" s="75">
        <v>5</v>
      </c>
      <c r="V839" s="75">
        <v>14</v>
      </c>
      <c r="W839" s="50">
        <f t="shared" si="104"/>
        <v>20</v>
      </c>
      <c r="X839" s="50">
        <f t="shared" si="105"/>
        <v>10</v>
      </c>
      <c r="Z839" s="27" t="str">
        <f t="shared" si="99"/>
        <v>M240×6</v>
      </c>
      <c r="AA839" s="28" t="s">
        <v>135</v>
      </c>
      <c r="AB839" s="28"/>
      <c r="AC839" s="28"/>
      <c r="AD839" s="27">
        <v>240</v>
      </c>
      <c r="AE839" s="27">
        <v>6</v>
      </c>
      <c r="AF839" s="28">
        <v>60</v>
      </c>
      <c r="AG839" s="30" t="s">
        <v>210</v>
      </c>
      <c r="AH839" s="30">
        <f>INDEX(공차방식!$C$6:$D$29,MATCH(AE839,공차방식!$B$6:$B$29,0),MATCH(RIGHT(AG839,1),공차방식!$C$5:$D$5,0))/1000</f>
        <v>0</v>
      </c>
      <c r="AI839" s="28">
        <f t="shared" ca="1" si="100"/>
        <v>236.63290000000001</v>
      </c>
      <c r="AJ839" s="28">
        <f t="shared" si="101"/>
        <v>236.10290000000001</v>
      </c>
      <c r="AK839" s="28">
        <f t="array" aca="1" ref="AK839" ca="1">ROUND(INDEX(공차방식!T$6:X$50,MATCH(AQ839&amp;AE839,공차방식!R$6:R$50&amp;공차방식!S$6:S$50,0),MATCH(VALUE(LEFT(AG839,1)),공차방식!T$5:X$5,0))/1000,4)</f>
        <v>0.53</v>
      </c>
      <c r="AL839" s="28">
        <f t="shared" si="102"/>
        <v>234.50479999999999</v>
      </c>
      <c r="AM839" s="28">
        <f t="shared" si="103"/>
        <v>233.50479999999999</v>
      </c>
      <c r="AN839" s="28">
        <f t="array" ref="AN839">ROUND(INDEX(공차방식!H$6:L$29,MATCH(AE839,공차방식!B$6:B$29,0),MATCH(VALUE(LEFT(AG839,1)),공차방식!H$5:L$5,0))/1000,4)</f>
        <v>1</v>
      </c>
      <c r="AO839" s="28" t="s">
        <v>220</v>
      </c>
      <c r="AQ839" s="39">
        <f ca="1">OFFSET(공차방식!R$5,COUNTIF(공차방식!R$6:R$50,"&lt;"&amp;AD839)+1,0)</f>
        <v>355</v>
      </c>
    </row>
    <row r="840" spans="2:43" ht="15" x14ac:dyDescent="0.3">
      <c r="B840" s="72" t="str">
        <f t="shared" si="98"/>
        <v>M2.5×0.35</v>
      </c>
      <c r="C840" s="73" t="s">
        <v>216</v>
      </c>
      <c r="D840" s="73" t="s">
        <v>157</v>
      </c>
      <c r="E840" s="71" t="s">
        <v>0</v>
      </c>
      <c r="F840" s="58">
        <v>2.5</v>
      </c>
      <c r="G840" s="58">
        <v>0.35</v>
      </c>
      <c r="H840" s="71" t="s">
        <v>134</v>
      </c>
      <c r="I840" s="86" t="s">
        <v>140</v>
      </c>
      <c r="J840" s="58" t="s">
        <v>314</v>
      </c>
      <c r="K840" s="58" t="s">
        <v>491</v>
      </c>
      <c r="L840" s="58">
        <v>2.5</v>
      </c>
      <c r="M840" s="58">
        <v>0.35</v>
      </c>
      <c r="N840" s="71">
        <v>60</v>
      </c>
      <c r="O840" s="100">
        <f t="array" ref="O840">IFERROR(INDEX($AD$11:$AO$1485,MATCH($B840&amp;$I840,$Z$11:$Z$1485&amp;$AG$11:$AG$1485,0),MATCH($C840,$AD$9:$AO$9,0)),"-")</f>
        <v>2.4319999999999999</v>
      </c>
      <c r="P840" s="58">
        <v>8</v>
      </c>
      <c r="Q840" s="58">
        <v>-8</v>
      </c>
      <c r="R840" s="100">
        <f t="array" aca="1" ref="R840" ca="1">IFERROR(INDEX($AD$11:$AO$1485,MATCH($B840&amp;$I840,$Z$11:$Z$1485&amp;$AG$11:$AG$1485,0),MATCH($D840,$AD$9:$AO$9,0)),"-")</f>
        <v>2.3576999999999999</v>
      </c>
      <c r="S840" s="58">
        <v>8</v>
      </c>
      <c r="T840" s="58">
        <v>0</v>
      </c>
      <c r="U840" s="58">
        <v>5</v>
      </c>
      <c r="V840" s="58">
        <v>35</v>
      </c>
      <c r="W840" s="50">
        <f t="shared" si="104"/>
        <v>16</v>
      </c>
      <c r="X840" s="50">
        <f t="shared" si="105"/>
        <v>8</v>
      </c>
      <c r="Z840" s="27" t="str">
        <f t="shared" si="99"/>
        <v>M240×4</v>
      </c>
      <c r="AA840" s="28" t="s">
        <v>135</v>
      </c>
      <c r="AB840" s="28"/>
      <c r="AC840" s="28"/>
      <c r="AD840" s="27">
        <v>240</v>
      </c>
      <c r="AE840" s="27">
        <v>4</v>
      </c>
      <c r="AF840" s="28">
        <v>60</v>
      </c>
      <c r="AG840" s="30" t="s">
        <v>210</v>
      </c>
      <c r="AH840" s="30">
        <f>INDEX(공차방식!$C$6:$D$29,MATCH(AE840,공차방식!$B$6:$B$29,0),MATCH(RIGHT(AG840,1),공차방식!$C$5:$D$5,0))/1000</f>
        <v>0</v>
      </c>
      <c r="AI840" s="28">
        <f t="shared" ca="1" si="100"/>
        <v>237.87690000000001</v>
      </c>
      <c r="AJ840" s="28">
        <f t="shared" si="101"/>
        <v>237.40190000000001</v>
      </c>
      <c r="AK840" s="28">
        <f t="array" aca="1" ref="AK840" ca="1">ROUND(INDEX(공차방식!T$6:X$50,MATCH(AQ840&amp;AE840,공차방식!R$6:R$50&amp;공차방식!S$6:S$50,0),MATCH(VALUE(LEFT(AG840,1)),공차방식!T$5:X$5,0))/1000,4)</f>
        <v>0.47499999999999998</v>
      </c>
      <c r="AL840" s="28">
        <f t="shared" si="102"/>
        <v>236.41990000000001</v>
      </c>
      <c r="AM840" s="28">
        <f t="shared" si="103"/>
        <v>235.66990000000001</v>
      </c>
      <c r="AN840" s="28">
        <f t="array" ref="AN840">ROUND(INDEX(공차방식!H$6:L$29,MATCH(AE840,공차방식!B$6:B$29,0),MATCH(VALUE(LEFT(AG840,1)),공차방식!H$5:L$5,0))/1000,4)</f>
        <v>0.75</v>
      </c>
      <c r="AO840" s="28" t="s">
        <v>220</v>
      </c>
      <c r="AQ840" s="39">
        <f ca="1">OFFSET(공차방식!R$5,COUNTIF(공차방식!R$6:R$50,"&lt;"&amp;AD840)+1,0)</f>
        <v>355</v>
      </c>
    </row>
    <row r="841" spans="2:43" ht="15" x14ac:dyDescent="0.3">
      <c r="B841" s="72" t="str">
        <f t="shared" si="98"/>
        <v>M3×0.35</v>
      </c>
      <c r="C841" s="73" t="s">
        <v>216</v>
      </c>
      <c r="D841" s="73" t="s">
        <v>157</v>
      </c>
      <c r="E841" s="71" t="s">
        <v>0</v>
      </c>
      <c r="F841" s="58">
        <v>3</v>
      </c>
      <c r="G841" s="58">
        <v>0.35</v>
      </c>
      <c r="H841" s="71" t="s">
        <v>134</v>
      </c>
      <c r="I841" s="86" t="s">
        <v>140</v>
      </c>
      <c r="J841" s="58" t="s">
        <v>314</v>
      </c>
      <c r="K841" s="58" t="s">
        <v>491</v>
      </c>
      <c r="L841" s="58">
        <v>3</v>
      </c>
      <c r="M841" s="58">
        <v>0.35</v>
      </c>
      <c r="N841" s="71">
        <v>60</v>
      </c>
      <c r="O841" s="100">
        <f t="array" ref="O841">IFERROR(INDEX($AD$11:$AO$1485,MATCH($B841&amp;$I841,$Z$11:$Z$1485&amp;$AG$11:$AG$1485,0),MATCH($C841,$AD$9:$AO$9,0)),"-")</f>
        <v>2.9369999999999998</v>
      </c>
      <c r="P841" s="58">
        <v>8</v>
      </c>
      <c r="Q841" s="58">
        <v>-8</v>
      </c>
      <c r="R841" s="100">
        <f t="array" aca="1" ref="R841" ca="1">IFERROR(INDEX($AD$11:$AO$1485,MATCH($B841&amp;$I841,$Z$11:$Z$1485&amp;$AG$11:$AG$1485,0),MATCH($D841,$AD$9:$AO$9,0)),"-")</f>
        <v>2.8626999999999998</v>
      </c>
      <c r="S841" s="58">
        <v>8</v>
      </c>
      <c r="T841" s="58">
        <v>0</v>
      </c>
      <c r="U841" s="58">
        <v>5</v>
      </c>
      <c r="V841" s="58">
        <v>35</v>
      </c>
      <c r="W841" s="50">
        <f t="shared" si="104"/>
        <v>16</v>
      </c>
      <c r="X841" s="50">
        <f t="shared" si="105"/>
        <v>8</v>
      </c>
      <c r="Z841" s="27" t="str">
        <f t="shared" si="99"/>
        <v>M240×3</v>
      </c>
      <c r="AA841" s="28" t="s">
        <v>135</v>
      </c>
      <c r="AB841" s="28"/>
      <c r="AC841" s="28"/>
      <c r="AD841" s="27">
        <v>240</v>
      </c>
      <c r="AE841" s="27">
        <v>3</v>
      </c>
      <c r="AF841" s="28">
        <v>60</v>
      </c>
      <c r="AG841" s="30" t="s">
        <v>210</v>
      </c>
      <c r="AH841" s="30">
        <f>INDEX(공차방식!$C$6:$D$29,MATCH(AE841,공차방식!$B$6:$B$29,0),MATCH(RIGHT(AG841,1),공차방식!$C$5:$D$5,0))/1000</f>
        <v>0</v>
      </c>
      <c r="AI841" s="28">
        <f t="shared" ca="1" si="100"/>
        <v>238.47640000000001</v>
      </c>
      <c r="AJ841" s="28">
        <f t="shared" si="101"/>
        <v>238.0514</v>
      </c>
      <c r="AK841" s="28">
        <f t="array" aca="1" ref="AK841" ca="1">ROUND(INDEX(공차방식!T$6:X$50,MATCH(AQ841&amp;AE841,공차방식!R$6:R$50&amp;공차방식!S$6:S$50,0),MATCH(VALUE(LEFT(AG841,1)),공차방식!T$5:X$5,0))/1000,4)</f>
        <v>0.42499999999999999</v>
      </c>
      <c r="AL841" s="28">
        <f t="shared" si="102"/>
        <v>237.38239999999999</v>
      </c>
      <c r="AM841" s="28">
        <f t="shared" si="103"/>
        <v>236.75239999999999</v>
      </c>
      <c r="AN841" s="28">
        <f t="array" ref="AN841">ROUND(INDEX(공차방식!H$6:L$29,MATCH(AE841,공차방식!B$6:B$29,0),MATCH(VALUE(LEFT(AG841,1)),공차방식!H$5:L$5,0))/1000,4)</f>
        <v>0.63</v>
      </c>
      <c r="AO841" s="28" t="s">
        <v>220</v>
      </c>
      <c r="AQ841" s="39">
        <f ca="1">OFFSET(공차방식!R$5,COUNTIF(공차방식!R$6:R$50,"&lt;"&amp;AD841)+1,0)</f>
        <v>355</v>
      </c>
    </row>
    <row r="842" spans="2:43" ht="15" x14ac:dyDescent="0.3">
      <c r="B842" s="72" t="str">
        <f t="shared" si="98"/>
        <v>M3.5×0.35</v>
      </c>
      <c r="C842" s="73" t="s">
        <v>216</v>
      </c>
      <c r="D842" s="73" t="s">
        <v>157</v>
      </c>
      <c r="E842" s="71" t="s">
        <v>0</v>
      </c>
      <c r="F842" s="58">
        <v>3.5</v>
      </c>
      <c r="G842" s="58">
        <v>0.35</v>
      </c>
      <c r="H842" s="71" t="s">
        <v>134</v>
      </c>
      <c r="I842" s="86" t="s">
        <v>140</v>
      </c>
      <c r="J842" s="58" t="s">
        <v>314</v>
      </c>
      <c r="K842" s="58" t="s">
        <v>491</v>
      </c>
      <c r="L842" s="58">
        <v>3.5</v>
      </c>
      <c r="M842" s="58">
        <v>0.35</v>
      </c>
      <c r="N842" s="71">
        <v>60</v>
      </c>
      <c r="O842" s="100">
        <f t="array" ref="O842">IFERROR(INDEX($AD$11:$AO$1485,MATCH($B842&amp;$I842,$Z$11:$Z$1485&amp;$AG$11:$AG$1485,0),MATCH($C842,$AD$9:$AO$9,0)),"-")</f>
        <v>3.4369999999999998</v>
      </c>
      <c r="P842" s="58">
        <v>8</v>
      </c>
      <c r="Q842" s="58">
        <v>-8</v>
      </c>
      <c r="R842" s="100">
        <f t="array" aca="1" ref="R842" ca="1">IFERROR(INDEX($AD$11:$AO$1485,MATCH($B842&amp;$I842,$Z$11:$Z$1485&amp;$AG$11:$AG$1485,0),MATCH($D842,$AD$9:$AO$9,0)),"-")</f>
        <v>3.3626999999999998</v>
      </c>
      <c r="S842" s="58">
        <v>8</v>
      </c>
      <c r="T842" s="58">
        <v>0</v>
      </c>
      <c r="U842" s="58">
        <v>5</v>
      </c>
      <c r="V842" s="58">
        <v>35</v>
      </c>
      <c r="W842" s="50">
        <f t="shared" si="104"/>
        <v>16</v>
      </c>
      <c r="X842" s="50">
        <f t="shared" si="105"/>
        <v>8</v>
      </c>
      <c r="Z842" s="27" t="str">
        <f t="shared" si="99"/>
        <v>M245×6</v>
      </c>
      <c r="AA842" s="28" t="s">
        <v>135</v>
      </c>
      <c r="AB842" s="28"/>
      <c r="AC842" s="28"/>
      <c r="AD842" s="27">
        <v>245</v>
      </c>
      <c r="AE842" s="27">
        <v>6</v>
      </c>
      <c r="AF842" s="28">
        <v>60</v>
      </c>
      <c r="AG842" s="30" t="s">
        <v>210</v>
      </c>
      <c r="AH842" s="30">
        <f>INDEX(공차방식!$C$6:$D$29,MATCH(AE842,공차방식!$B$6:$B$29,0),MATCH(RIGHT(AG842,1),공차방식!$C$5:$D$5,0))/1000</f>
        <v>0</v>
      </c>
      <c r="AI842" s="28">
        <f t="shared" ca="1" si="100"/>
        <v>241.63290000000001</v>
      </c>
      <c r="AJ842" s="28">
        <f t="shared" si="101"/>
        <v>241.10290000000001</v>
      </c>
      <c r="AK842" s="28">
        <f t="array" aca="1" ref="AK842" ca="1">ROUND(INDEX(공차방식!T$6:X$50,MATCH(AQ842&amp;AE842,공차방식!R$6:R$50&amp;공차방식!S$6:S$50,0),MATCH(VALUE(LEFT(AG842,1)),공차방식!T$5:X$5,0))/1000,4)</f>
        <v>0.53</v>
      </c>
      <c r="AL842" s="28">
        <f t="shared" si="102"/>
        <v>239.50479999999999</v>
      </c>
      <c r="AM842" s="28">
        <f t="shared" si="103"/>
        <v>238.50479999999999</v>
      </c>
      <c r="AN842" s="28">
        <f t="array" ref="AN842">ROUND(INDEX(공차방식!H$6:L$29,MATCH(AE842,공차방식!B$6:B$29,0),MATCH(VALUE(LEFT(AG842,1)),공차방식!H$5:L$5,0))/1000,4)</f>
        <v>1</v>
      </c>
      <c r="AO842" s="28" t="s">
        <v>220</v>
      </c>
      <c r="AQ842" s="39">
        <f ca="1">OFFSET(공차방식!R$5,COUNTIF(공차방식!R$6:R$50,"&lt;"&amp;AD842)+1,0)</f>
        <v>355</v>
      </c>
    </row>
    <row r="843" spans="2:43" ht="15" x14ac:dyDescent="0.3">
      <c r="B843" s="72" t="str">
        <f t="shared" ref="B843:B906" si="106">CONCATENATE(E843,L843,"×",G843)</f>
        <v>M4×0.5</v>
      </c>
      <c r="C843" s="73" t="s">
        <v>216</v>
      </c>
      <c r="D843" s="73" t="s">
        <v>157</v>
      </c>
      <c r="E843" s="71" t="s">
        <v>0</v>
      </c>
      <c r="F843" s="58">
        <v>4</v>
      </c>
      <c r="G843" s="58">
        <v>0.5</v>
      </c>
      <c r="H843" s="71" t="s">
        <v>134</v>
      </c>
      <c r="I843" s="86" t="s">
        <v>140</v>
      </c>
      <c r="J843" s="58" t="s">
        <v>314</v>
      </c>
      <c r="K843" s="58" t="s">
        <v>491</v>
      </c>
      <c r="L843" s="58">
        <v>4</v>
      </c>
      <c r="M843" s="58">
        <v>0.5</v>
      </c>
      <c r="N843" s="71">
        <v>60</v>
      </c>
      <c r="O843" s="100">
        <f t="array" ref="O843">IFERROR(INDEX($AD$11:$AO$1485,MATCH($B843&amp;$I843,$Z$11:$Z$1485&amp;$AG$11:$AG$1485,0),MATCH($C843,$AD$9:$AO$9,0)),"-")</f>
        <v>3.879</v>
      </c>
      <c r="P843" s="58">
        <v>8</v>
      </c>
      <c r="Q843" s="58">
        <v>-8</v>
      </c>
      <c r="R843" s="100">
        <f t="array" aca="1" ref="R843" ca="1">IFERROR(INDEX($AD$11:$AO$1485,MATCH($B843&amp;$I843,$Z$11:$Z$1485&amp;$AG$11:$AG$1485,0),MATCH($D843,$AD$9:$AO$9,0)),"-")</f>
        <v>3.7751999999999999</v>
      </c>
      <c r="S843" s="58">
        <v>8</v>
      </c>
      <c r="T843" s="58">
        <v>0</v>
      </c>
      <c r="U843" s="58">
        <v>5</v>
      </c>
      <c r="V843" s="58">
        <v>25</v>
      </c>
      <c r="W843" s="50">
        <f t="shared" si="104"/>
        <v>16</v>
      </c>
      <c r="X843" s="50">
        <f t="shared" si="105"/>
        <v>8</v>
      </c>
      <c r="Z843" s="27" t="str">
        <f t="shared" ref="Z843:Z906" si="107">CONCATENATE(AA843,AD843,"×",AE843)</f>
        <v>M245×4</v>
      </c>
      <c r="AA843" s="28" t="s">
        <v>135</v>
      </c>
      <c r="AB843" s="28"/>
      <c r="AC843" s="28"/>
      <c r="AD843" s="27">
        <v>245</v>
      </c>
      <c r="AE843" s="27">
        <v>4</v>
      </c>
      <c r="AF843" s="28">
        <v>60</v>
      </c>
      <c r="AG843" s="30" t="s">
        <v>210</v>
      </c>
      <c r="AH843" s="30">
        <f>INDEX(공차방식!$C$6:$D$29,MATCH(AE843,공차방식!$B$6:$B$29,0),MATCH(RIGHT(AG843,1),공차방식!$C$5:$D$5,0))/1000</f>
        <v>0</v>
      </c>
      <c r="AI843" s="28">
        <f t="shared" ca="1" si="100"/>
        <v>242.87690000000001</v>
      </c>
      <c r="AJ843" s="28">
        <f t="shared" si="101"/>
        <v>242.40190000000001</v>
      </c>
      <c r="AK843" s="28">
        <f t="array" aca="1" ref="AK843" ca="1">ROUND(INDEX(공차방식!T$6:X$50,MATCH(AQ843&amp;AE843,공차방식!R$6:R$50&amp;공차방식!S$6:S$50,0),MATCH(VALUE(LEFT(AG843,1)),공차방식!T$5:X$5,0))/1000,4)</f>
        <v>0.47499999999999998</v>
      </c>
      <c r="AL843" s="28">
        <f t="shared" si="102"/>
        <v>241.41990000000001</v>
      </c>
      <c r="AM843" s="28">
        <f t="shared" si="103"/>
        <v>240.66990000000001</v>
      </c>
      <c r="AN843" s="28">
        <f t="array" ref="AN843">ROUND(INDEX(공차방식!H$6:L$29,MATCH(AE843,공차방식!B$6:B$29,0),MATCH(VALUE(LEFT(AG843,1)),공차방식!H$5:L$5,0))/1000,4)</f>
        <v>0.75</v>
      </c>
      <c r="AO843" s="28" t="s">
        <v>220</v>
      </c>
      <c r="AQ843" s="39">
        <f ca="1">OFFSET(공차방식!R$5,COUNTIF(공차방식!R$6:R$50,"&lt;"&amp;AD843)+1,0)</f>
        <v>355</v>
      </c>
    </row>
    <row r="844" spans="2:43" ht="15" x14ac:dyDescent="0.3">
      <c r="B844" s="72" t="str">
        <f t="shared" si="106"/>
        <v>M4.5×0.5</v>
      </c>
      <c r="C844" s="73" t="s">
        <v>216</v>
      </c>
      <c r="D844" s="73" t="s">
        <v>157</v>
      </c>
      <c r="E844" s="71" t="s">
        <v>0</v>
      </c>
      <c r="F844" s="58">
        <v>4.5</v>
      </c>
      <c r="G844" s="58">
        <v>0.5</v>
      </c>
      <c r="H844" s="71" t="s">
        <v>134</v>
      </c>
      <c r="I844" s="86" t="s">
        <v>140</v>
      </c>
      <c r="J844" s="58" t="s">
        <v>314</v>
      </c>
      <c r="K844" s="58" t="s">
        <v>491</v>
      </c>
      <c r="L844" s="58">
        <v>4.5</v>
      </c>
      <c r="M844" s="58">
        <v>0.5</v>
      </c>
      <c r="N844" s="71">
        <v>60</v>
      </c>
      <c r="O844" s="100">
        <f t="array" ref="O844">IFERROR(INDEX($AD$11:$AO$1485,MATCH($B844&amp;$I844,$Z$11:$Z$1485&amp;$AG$11:$AG$1485,0),MATCH($C844,$AD$9:$AO$9,0)),"-")</f>
        <v>4.3789999999999996</v>
      </c>
      <c r="P844" s="58">
        <v>8</v>
      </c>
      <c r="Q844" s="58">
        <v>-8</v>
      </c>
      <c r="R844" s="100">
        <f t="array" aca="1" ref="R844" ca="1">IFERROR(INDEX($AD$11:$AO$1485,MATCH($B844&amp;$I844,$Z$11:$Z$1485&amp;$AG$11:$AG$1485,0),MATCH($D844,$AD$9:$AO$9,0)),"-")</f>
        <v>4.2751999999999999</v>
      </c>
      <c r="S844" s="58">
        <v>8</v>
      </c>
      <c r="T844" s="58">
        <v>0</v>
      </c>
      <c r="U844" s="58">
        <v>5</v>
      </c>
      <c r="V844" s="58">
        <v>25</v>
      </c>
      <c r="W844" s="50">
        <f t="shared" si="104"/>
        <v>16</v>
      </c>
      <c r="X844" s="50">
        <f t="shared" si="105"/>
        <v>8</v>
      </c>
      <c r="Z844" s="27" t="str">
        <f t="shared" si="107"/>
        <v>M245×3</v>
      </c>
      <c r="AA844" s="28" t="s">
        <v>135</v>
      </c>
      <c r="AB844" s="28"/>
      <c r="AC844" s="28"/>
      <c r="AD844" s="27">
        <v>245</v>
      </c>
      <c r="AE844" s="27">
        <v>3</v>
      </c>
      <c r="AF844" s="28">
        <v>60</v>
      </c>
      <c r="AG844" s="30" t="s">
        <v>210</v>
      </c>
      <c r="AH844" s="30">
        <f>INDEX(공차방식!$C$6:$D$29,MATCH(AE844,공차방식!$B$6:$B$29,0),MATCH(RIGHT(AG844,1),공차방식!$C$5:$D$5,0))/1000</f>
        <v>0</v>
      </c>
      <c r="AI844" s="28">
        <f t="shared" ref="AI844:AI867" ca="1" si="108">ROUND(AJ844+AK844,4)</f>
        <v>243.47640000000001</v>
      </c>
      <c r="AJ844" s="28">
        <f t="shared" ref="AJ844:AJ907" si="109">ROUND(AD844-0.649519*AE844,4)</f>
        <v>243.0514</v>
      </c>
      <c r="AK844" s="28">
        <f t="array" aca="1" ref="AK844" ca="1">ROUND(INDEX(공차방식!T$6:X$50,MATCH(AQ844&amp;AE844,공차방식!R$6:R$50&amp;공차방식!S$6:S$50,0),MATCH(VALUE(LEFT(AG844,1)),공차방식!T$5:X$5,0))/1000,4)</f>
        <v>0.42499999999999999</v>
      </c>
      <c r="AL844" s="28">
        <f t="shared" ref="AL844:AL867" si="110">ROUND(AM844+AN844,4)</f>
        <v>242.38239999999999</v>
      </c>
      <c r="AM844" s="28">
        <f t="shared" ref="AM844:AM907" si="111">ROUND(AD844-1.082532*AE844,4)</f>
        <v>241.75239999999999</v>
      </c>
      <c r="AN844" s="28">
        <f t="array" ref="AN844">ROUND(INDEX(공차방식!H$6:L$29,MATCH(AE844,공차방식!B$6:B$29,0),MATCH(VALUE(LEFT(AG844,1)),공차방식!H$5:L$5,0))/1000,4)</f>
        <v>0.63</v>
      </c>
      <c r="AO844" s="28" t="s">
        <v>220</v>
      </c>
      <c r="AQ844" s="39">
        <f ca="1">OFFSET(공차방식!R$5,COUNTIF(공차방식!R$6:R$50,"&lt;"&amp;AD844)+1,0)</f>
        <v>355</v>
      </c>
    </row>
    <row r="845" spans="2:43" ht="15" x14ac:dyDescent="0.3">
      <c r="B845" s="72" t="str">
        <f t="shared" si="106"/>
        <v>M5×0.5</v>
      </c>
      <c r="C845" s="73" t="s">
        <v>216</v>
      </c>
      <c r="D845" s="73" t="s">
        <v>157</v>
      </c>
      <c r="E845" s="71" t="s">
        <v>0</v>
      </c>
      <c r="F845" s="58">
        <v>5</v>
      </c>
      <c r="G845" s="58">
        <v>0.5</v>
      </c>
      <c r="H845" s="71" t="s">
        <v>134</v>
      </c>
      <c r="I845" s="86" t="s">
        <v>140</v>
      </c>
      <c r="J845" s="58" t="s">
        <v>314</v>
      </c>
      <c r="K845" s="58" t="s">
        <v>491</v>
      </c>
      <c r="L845" s="58">
        <v>5</v>
      </c>
      <c r="M845" s="58">
        <v>0.5</v>
      </c>
      <c r="N845" s="71">
        <v>60</v>
      </c>
      <c r="O845" s="100">
        <f t="array" ref="O845">IFERROR(INDEX($AD$11:$AO$1485,MATCH($B845&amp;$I845,$Z$11:$Z$1485&amp;$AG$11:$AG$1485,0),MATCH($C845,$AD$9:$AO$9,0)),"-")</f>
        <v>4.8789999999999996</v>
      </c>
      <c r="P845" s="58">
        <v>8</v>
      </c>
      <c r="Q845" s="58">
        <v>-8</v>
      </c>
      <c r="R845" s="100">
        <f t="array" aca="1" ref="R845" ca="1">IFERROR(INDEX($AD$11:$AO$1485,MATCH($B845&amp;$I845,$Z$11:$Z$1485&amp;$AG$11:$AG$1485,0),MATCH($D845,$AD$9:$AO$9,0)),"-")</f>
        <v>4.7751999999999999</v>
      </c>
      <c r="S845" s="58">
        <v>8</v>
      </c>
      <c r="T845" s="58">
        <v>0</v>
      </c>
      <c r="U845" s="58">
        <v>5</v>
      </c>
      <c r="V845" s="58">
        <v>25</v>
      </c>
      <c r="W845" s="50">
        <f t="shared" si="104"/>
        <v>16</v>
      </c>
      <c r="X845" s="50">
        <f t="shared" si="105"/>
        <v>8</v>
      </c>
      <c r="Z845" s="27" t="str">
        <f t="shared" si="107"/>
        <v>M250×6</v>
      </c>
      <c r="AA845" s="28" t="s">
        <v>135</v>
      </c>
      <c r="AB845" s="28"/>
      <c r="AC845" s="28"/>
      <c r="AD845" s="27">
        <v>250</v>
      </c>
      <c r="AE845" s="27">
        <v>6</v>
      </c>
      <c r="AF845" s="28">
        <v>60</v>
      </c>
      <c r="AG845" s="30" t="s">
        <v>210</v>
      </c>
      <c r="AH845" s="30">
        <f>INDEX(공차방식!$C$6:$D$29,MATCH(AE845,공차방식!$B$6:$B$29,0),MATCH(RIGHT(AG845,1),공차방식!$C$5:$D$5,0))/1000</f>
        <v>0</v>
      </c>
      <c r="AI845" s="28">
        <f t="shared" ca="1" si="108"/>
        <v>246.63290000000001</v>
      </c>
      <c r="AJ845" s="28">
        <f t="shared" si="109"/>
        <v>246.10290000000001</v>
      </c>
      <c r="AK845" s="28">
        <f t="array" aca="1" ref="AK845" ca="1">ROUND(INDEX(공차방식!T$6:X$50,MATCH(AQ845&amp;AE845,공차방식!R$6:R$50&amp;공차방식!S$6:S$50,0),MATCH(VALUE(LEFT(AG845,1)),공차방식!T$5:X$5,0))/1000,4)</f>
        <v>0.53</v>
      </c>
      <c r="AL845" s="28">
        <f t="shared" si="110"/>
        <v>244.50479999999999</v>
      </c>
      <c r="AM845" s="28">
        <f t="shared" si="111"/>
        <v>243.50479999999999</v>
      </c>
      <c r="AN845" s="28">
        <f t="array" ref="AN845">ROUND(INDEX(공차방식!H$6:L$29,MATCH(AE845,공차방식!B$6:B$29,0),MATCH(VALUE(LEFT(AG845,1)),공차방식!H$5:L$5,0))/1000,4)</f>
        <v>1</v>
      </c>
      <c r="AO845" s="28" t="s">
        <v>220</v>
      </c>
      <c r="AQ845" s="39">
        <f ca="1">OFFSET(공차방식!R$5,COUNTIF(공차방식!R$6:R$50,"&lt;"&amp;AD845)+1,0)</f>
        <v>355</v>
      </c>
    </row>
    <row r="846" spans="2:43" ht="15" x14ac:dyDescent="0.3">
      <c r="B846" s="72" t="str">
        <f t="shared" si="106"/>
        <v>M5.5×0.5</v>
      </c>
      <c r="C846" s="73" t="s">
        <v>216</v>
      </c>
      <c r="D846" s="73" t="s">
        <v>157</v>
      </c>
      <c r="E846" s="71" t="s">
        <v>0</v>
      </c>
      <c r="F846" s="58">
        <v>5.5</v>
      </c>
      <c r="G846" s="58">
        <v>0.5</v>
      </c>
      <c r="H846" s="71" t="s">
        <v>134</v>
      </c>
      <c r="I846" s="86" t="s">
        <v>140</v>
      </c>
      <c r="J846" s="58" t="s">
        <v>314</v>
      </c>
      <c r="K846" s="58" t="s">
        <v>491</v>
      </c>
      <c r="L846" s="58">
        <v>5.5</v>
      </c>
      <c r="M846" s="58">
        <v>0.5</v>
      </c>
      <c r="N846" s="71">
        <v>60</v>
      </c>
      <c r="O846" s="100">
        <f t="array" ref="O846">IFERROR(INDEX($AD$11:$AO$1485,MATCH($B846&amp;$I846,$Z$11:$Z$1485&amp;$AG$11:$AG$1485,0),MATCH($C846,$AD$9:$AO$9,0)),"-")</f>
        <v>5.3789999999999996</v>
      </c>
      <c r="P846" s="58">
        <v>8</v>
      </c>
      <c r="Q846" s="58">
        <v>-8</v>
      </c>
      <c r="R846" s="100">
        <f t="array" aca="1" ref="R846" ca="1">IFERROR(INDEX($AD$11:$AO$1485,MATCH($B846&amp;$I846,$Z$11:$Z$1485&amp;$AG$11:$AG$1485,0),MATCH($D846,$AD$9:$AO$9,0)),"-")</f>
        <v>5.2751999999999999</v>
      </c>
      <c r="S846" s="58">
        <v>8</v>
      </c>
      <c r="T846" s="58">
        <v>0</v>
      </c>
      <c r="U846" s="58">
        <v>5</v>
      </c>
      <c r="V846" s="58">
        <v>25</v>
      </c>
      <c r="W846" s="50">
        <f t="shared" si="104"/>
        <v>16</v>
      </c>
      <c r="X846" s="50">
        <f t="shared" si="105"/>
        <v>8</v>
      </c>
      <c r="Z846" s="27" t="str">
        <f t="shared" si="107"/>
        <v>M250×4</v>
      </c>
      <c r="AA846" s="28" t="s">
        <v>135</v>
      </c>
      <c r="AB846" s="28"/>
      <c r="AC846" s="28"/>
      <c r="AD846" s="27">
        <v>250</v>
      </c>
      <c r="AE846" s="27">
        <v>4</v>
      </c>
      <c r="AF846" s="28">
        <v>60</v>
      </c>
      <c r="AG846" s="30" t="s">
        <v>210</v>
      </c>
      <c r="AH846" s="30">
        <f>INDEX(공차방식!$C$6:$D$29,MATCH(AE846,공차방식!$B$6:$B$29,0),MATCH(RIGHT(AG846,1),공차방식!$C$5:$D$5,0))/1000</f>
        <v>0</v>
      </c>
      <c r="AI846" s="28">
        <f t="shared" ca="1" si="108"/>
        <v>247.87690000000001</v>
      </c>
      <c r="AJ846" s="28">
        <f t="shared" si="109"/>
        <v>247.40190000000001</v>
      </c>
      <c r="AK846" s="28">
        <f t="array" aca="1" ref="AK846" ca="1">ROUND(INDEX(공차방식!T$6:X$50,MATCH(AQ846&amp;AE846,공차방식!R$6:R$50&amp;공차방식!S$6:S$50,0),MATCH(VALUE(LEFT(AG846,1)),공차방식!T$5:X$5,0))/1000,4)</f>
        <v>0.47499999999999998</v>
      </c>
      <c r="AL846" s="28">
        <f t="shared" si="110"/>
        <v>246.41990000000001</v>
      </c>
      <c r="AM846" s="28">
        <f t="shared" si="111"/>
        <v>245.66990000000001</v>
      </c>
      <c r="AN846" s="28">
        <f t="array" ref="AN846">ROUND(INDEX(공차방식!H$6:L$29,MATCH(AE846,공차방식!B$6:B$29,0),MATCH(VALUE(LEFT(AG846,1)),공차방식!H$5:L$5,0))/1000,4)</f>
        <v>0.75</v>
      </c>
      <c r="AO846" s="28" t="s">
        <v>220</v>
      </c>
      <c r="AQ846" s="39">
        <f ca="1">OFFSET(공차방식!R$5,COUNTIF(공차방식!R$6:R$50,"&lt;"&amp;AD846)+1,0)</f>
        <v>355</v>
      </c>
    </row>
    <row r="847" spans="2:43" ht="15" x14ac:dyDescent="0.3">
      <c r="B847" s="72" t="str">
        <f t="shared" si="106"/>
        <v>M6×0.75</v>
      </c>
      <c r="C847" s="73" t="s">
        <v>216</v>
      </c>
      <c r="D847" s="73" t="s">
        <v>157</v>
      </c>
      <c r="E847" s="71" t="s">
        <v>0</v>
      </c>
      <c r="F847" s="58">
        <v>6</v>
      </c>
      <c r="G847" s="58">
        <v>0.75</v>
      </c>
      <c r="H847" s="71" t="s">
        <v>134</v>
      </c>
      <c r="I847" s="86" t="s">
        <v>140</v>
      </c>
      <c r="J847" s="58" t="s">
        <v>314</v>
      </c>
      <c r="K847" s="58" t="s">
        <v>491</v>
      </c>
      <c r="L847" s="58">
        <v>6</v>
      </c>
      <c r="M847" s="58">
        <v>0.75</v>
      </c>
      <c r="N847" s="71">
        <v>60</v>
      </c>
      <c r="O847" s="100">
        <f t="array" ref="O847">IFERROR(INDEX($AD$11:$AO$1485,MATCH($B847&amp;$I847,$Z$11:$Z$1485&amp;$AG$11:$AG$1485,0),MATCH($C847,$AD$9:$AO$9,0)),"-")</f>
        <v>5.8</v>
      </c>
      <c r="P847" s="58">
        <v>10</v>
      </c>
      <c r="Q847" s="58">
        <v>-10</v>
      </c>
      <c r="R847" s="100">
        <f t="array" aca="1" ref="R847" ca="1">IFERROR(INDEX($AD$11:$AO$1485,MATCH($B847&amp;$I847,$Z$11:$Z$1485&amp;$AG$11:$AG$1485,0),MATCH($D847,$AD$9:$AO$9,0)),"-")</f>
        <v>5.6448999999999998</v>
      </c>
      <c r="S847" s="58">
        <v>10</v>
      </c>
      <c r="T847" s="58">
        <v>0</v>
      </c>
      <c r="U847" s="58">
        <v>5</v>
      </c>
      <c r="V847" s="58">
        <v>17</v>
      </c>
      <c r="W847" s="50">
        <f t="shared" si="104"/>
        <v>20</v>
      </c>
      <c r="X847" s="50">
        <f t="shared" si="105"/>
        <v>10</v>
      </c>
      <c r="Z847" s="27" t="str">
        <f t="shared" si="107"/>
        <v>M250×3</v>
      </c>
      <c r="AA847" s="28" t="s">
        <v>135</v>
      </c>
      <c r="AB847" s="28"/>
      <c r="AC847" s="28"/>
      <c r="AD847" s="27">
        <v>250</v>
      </c>
      <c r="AE847" s="27">
        <v>3</v>
      </c>
      <c r="AF847" s="28">
        <v>60</v>
      </c>
      <c r="AG847" s="30" t="s">
        <v>210</v>
      </c>
      <c r="AH847" s="30">
        <f>INDEX(공차방식!$C$6:$D$29,MATCH(AE847,공차방식!$B$6:$B$29,0),MATCH(RIGHT(AG847,1),공차방식!$C$5:$D$5,0))/1000</f>
        <v>0</v>
      </c>
      <c r="AI847" s="28">
        <f t="shared" ca="1" si="108"/>
        <v>248.47640000000001</v>
      </c>
      <c r="AJ847" s="28">
        <f t="shared" si="109"/>
        <v>248.0514</v>
      </c>
      <c r="AK847" s="28">
        <f t="array" aca="1" ref="AK847" ca="1">ROUND(INDEX(공차방식!T$6:X$50,MATCH(AQ847&amp;AE847,공차방식!R$6:R$50&amp;공차방식!S$6:S$50,0),MATCH(VALUE(LEFT(AG847,1)),공차방식!T$5:X$5,0))/1000,4)</f>
        <v>0.42499999999999999</v>
      </c>
      <c r="AL847" s="28">
        <f t="shared" si="110"/>
        <v>247.38239999999999</v>
      </c>
      <c r="AM847" s="28">
        <f t="shared" si="111"/>
        <v>246.75239999999999</v>
      </c>
      <c r="AN847" s="28">
        <f t="array" ref="AN847">ROUND(INDEX(공차방식!H$6:L$29,MATCH(AE847,공차방식!B$6:B$29,0),MATCH(VALUE(LEFT(AG847,1)),공차방식!H$5:L$5,0))/1000,4)</f>
        <v>0.63</v>
      </c>
      <c r="AO847" s="28" t="s">
        <v>220</v>
      </c>
      <c r="AQ847" s="39">
        <f ca="1">OFFSET(공차방식!R$5,COUNTIF(공차방식!R$6:R$50,"&lt;"&amp;AD847)+1,0)</f>
        <v>355</v>
      </c>
    </row>
    <row r="848" spans="2:43" ht="15" x14ac:dyDescent="0.3">
      <c r="B848" s="72" t="str">
        <f t="shared" si="106"/>
        <v>M7×0.75</v>
      </c>
      <c r="C848" s="73" t="s">
        <v>216</v>
      </c>
      <c r="D848" s="73" t="s">
        <v>157</v>
      </c>
      <c r="E848" s="71" t="s">
        <v>0</v>
      </c>
      <c r="F848" s="58">
        <v>7</v>
      </c>
      <c r="G848" s="58">
        <v>0.75</v>
      </c>
      <c r="H848" s="71" t="s">
        <v>134</v>
      </c>
      <c r="I848" s="86" t="s">
        <v>140</v>
      </c>
      <c r="J848" s="58" t="s">
        <v>314</v>
      </c>
      <c r="K848" s="58" t="s">
        <v>491</v>
      </c>
      <c r="L848" s="58">
        <v>7</v>
      </c>
      <c r="M848" s="58">
        <v>0.75</v>
      </c>
      <c r="N848" s="71">
        <v>60</v>
      </c>
      <c r="O848" s="100">
        <f t="array" ref="O848">IFERROR(INDEX($AD$11:$AO$1485,MATCH($B848&amp;$I848,$Z$11:$Z$1485&amp;$AG$11:$AG$1485,0),MATCH($C848,$AD$9:$AO$9,0)),"-")</f>
        <v>6.8</v>
      </c>
      <c r="P848" s="58">
        <v>10</v>
      </c>
      <c r="Q848" s="58">
        <v>-10</v>
      </c>
      <c r="R848" s="100">
        <f t="array" aca="1" ref="R848" ca="1">IFERROR(INDEX($AD$11:$AO$1485,MATCH($B848&amp;$I848,$Z$11:$Z$1485&amp;$AG$11:$AG$1485,0),MATCH($D848,$AD$9:$AO$9,0)),"-")</f>
        <v>6.6448999999999998</v>
      </c>
      <c r="S848" s="58">
        <v>10</v>
      </c>
      <c r="T848" s="58">
        <v>0</v>
      </c>
      <c r="U848" s="58">
        <v>5</v>
      </c>
      <c r="V848" s="58">
        <v>17</v>
      </c>
      <c r="W848" s="50">
        <f t="shared" si="104"/>
        <v>20</v>
      </c>
      <c r="X848" s="50">
        <f t="shared" si="105"/>
        <v>10</v>
      </c>
      <c r="Z848" s="27" t="str">
        <f t="shared" si="107"/>
        <v>M255×6</v>
      </c>
      <c r="AA848" s="28" t="s">
        <v>135</v>
      </c>
      <c r="AB848" s="28"/>
      <c r="AC848" s="28"/>
      <c r="AD848" s="27">
        <v>255</v>
      </c>
      <c r="AE848" s="27">
        <v>6</v>
      </c>
      <c r="AF848" s="28">
        <v>60</v>
      </c>
      <c r="AG848" s="30" t="s">
        <v>210</v>
      </c>
      <c r="AH848" s="30">
        <f>INDEX(공차방식!$C$6:$D$29,MATCH(AE848,공차방식!$B$6:$B$29,0),MATCH(RIGHT(AG848,1),공차방식!$C$5:$D$5,0))/1000</f>
        <v>0</v>
      </c>
      <c r="AI848" s="28">
        <f t="shared" ca="1" si="108"/>
        <v>251.63290000000001</v>
      </c>
      <c r="AJ848" s="28">
        <f t="shared" si="109"/>
        <v>251.10290000000001</v>
      </c>
      <c r="AK848" s="28">
        <f t="array" aca="1" ref="AK848" ca="1">ROUND(INDEX(공차방식!T$6:X$50,MATCH(AQ848&amp;AE848,공차방식!R$6:R$50&amp;공차방식!S$6:S$50,0),MATCH(VALUE(LEFT(AG848,1)),공차방식!T$5:X$5,0))/1000,4)</f>
        <v>0.53</v>
      </c>
      <c r="AL848" s="28">
        <f t="shared" si="110"/>
        <v>249.50479999999999</v>
      </c>
      <c r="AM848" s="28">
        <f t="shared" si="111"/>
        <v>248.50479999999999</v>
      </c>
      <c r="AN848" s="28">
        <f t="array" ref="AN848">ROUND(INDEX(공차방식!H$6:L$29,MATCH(AE848,공차방식!B$6:B$29,0),MATCH(VALUE(LEFT(AG848,1)),공차방식!H$5:L$5,0))/1000,4)</f>
        <v>1</v>
      </c>
      <c r="AO848" s="28" t="s">
        <v>220</v>
      </c>
      <c r="AQ848" s="39">
        <f ca="1">OFFSET(공차방식!R$5,COUNTIF(공차방식!R$6:R$50,"&lt;"&amp;AD848)+1,0)</f>
        <v>355</v>
      </c>
    </row>
    <row r="849" spans="2:43" ht="15" x14ac:dyDescent="0.3">
      <c r="B849" s="72" t="str">
        <f t="shared" si="106"/>
        <v>M8×1</v>
      </c>
      <c r="C849" s="73" t="s">
        <v>216</v>
      </c>
      <c r="D849" s="73" t="s">
        <v>157</v>
      </c>
      <c r="E849" s="71" t="s">
        <v>0</v>
      </c>
      <c r="F849" s="58">
        <v>8</v>
      </c>
      <c r="G849" s="58">
        <v>1</v>
      </c>
      <c r="H849" s="71" t="s">
        <v>134</v>
      </c>
      <c r="I849" s="86" t="s">
        <v>140</v>
      </c>
      <c r="J849" s="58" t="s">
        <v>314</v>
      </c>
      <c r="K849" s="58" t="s">
        <v>491</v>
      </c>
      <c r="L849" s="58">
        <v>8</v>
      </c>
      <c r="M849" s="58">
        <v>1</v>
      </c>
      <c r="N849" s="71">
        <v>60</v>
      </c>
      <c r="O849" s="100">
        <f t="array" ref="O849">IFERROR(INDEX($AD$11:$AO$1485,MATCH($B849&amp;$I849,$Z$11:$Z$1485&amp;$AG$11:$AG$1485,0),MATCH($C849,$AD$9:$AO$9,0)),"-")</f>
        <v>7.7050000000000001</v>
      </c>
      <c r="P849" s="58">
        <v>10</v>
      </c>
      <c r="Q849" s="58">
        <v>-10</v>
      </c>
      <c r="R849" s="100">
        <f t="array" aca="1" ref="R849" ca="1">IFERROR(INDEX($AD$11:$AO$1485,MATCH($B849&amp;$I849,$Z$11:$Z$1485&amp;$AG$11:$AG$1485,0),MATCH($D849,$AD$9:$AO$9,0)),"-")</f>
        <v>7.5004999999999997</v>
      </c>
      <c r="S849" s="58">
        <v>10</v>
      </c>
      <c r="T849" s="58">
        <v>0</v>
      </c>
      <c r="U849" s="58">
        <v>5</v>
      </c>
      <c r="V849" s="58">
        <v>16</v>
      </c>
      <c r="W849" s="50">
        <f t="shared" si="104"/>
        <v>20</v>
      </c>
      <c r="X849" s="50">
        <f t="shared" si="105"/>
        <v>10</v>
      </c>
      <c r="Z849" s="27" t="str">
        <f t="shared" si="107"/>
        <v>M255×4</v>
      </c>
      <c r="AA849" s="28" t="s">
        <v>135</v>
      </c>
      <c r="AB849" s="28"/>
      <c r="AC849" s="28"/>
      <c r="AD849" s="27">
        <v>255</v>
      </c>
      <c r="AE849" s="27">
        <v>4</v>
      </c>
      <c r="AF849" s="28">
        <v>60</v>
      </c>
      <c r="AG849" s="30" t="s">
        <v>210</v>
      </c>
      <c r="AH849" s="30">
        <f>INDEX(공차방식!$C$6:$D$29,MATCH(AE849,공차방식!$B$6:$B$29,0),MATCH(RIGHT(AG849,1),공차방식!$C$5:$D$5,0))/1000</f>
        <v>0</v>
      </c>
      <c r="AI849" s="28">
        <f t="shared" ca="1" si="108"/>
        <v>252.87690000000001</v>
      </c>
      <c r="AJ849" s="28">
        <f t="shared" si="109"/>
        <v>252.40190000000001</v>
      </c>
      <c r="AK849" s="28">
        <f t="array" aca="1" ref="AK849" ca="1">ROUND(INDEX(공차방식!T$6:X$50,MATCH(AQ849&amp;AE849,공차방식!R$6:R$50&amp;공차방식!S$6:S$50,0),MATCH(VALUE(LEFT(AG849,1)),공차방식!T$5:X$5,0))/1000,4)</f>
        <v>0.47499999999999998</v>
      </c>
      <c r="AL849" s="28">
        <f t="shared" si="110"/>
        <v>251.41990000000001</v>
      </c>
      <c r="AM849" s="28">
        <f t="shared" si="111"/>
        <v>250.66990000000001</v>
      </c>
      <c r="AN849" s="28">
        <f t="array" ref="AN849">ROUND(INDEX(공차방식!H$6:L$29,MATCH(AE849,공차방식!B$6:B$29,0),MATCH(VALUE(LEFT(AG849,1)),공차방식!H$5:L$5,0))/1000,4)</f>
        <v>0.75</v>
      </c>
      <c r="AO849" s="28" t="s">
        <v>220</v>
      </c>
      <c r="AQ849" s="39">
        <f ca="1">OFFSET(공차방식!R$5,COUNTIF(공차방식!R$6:R$50,"&lt;"&amp;AD849)+1,0)</f>
        <v>355</v>
      </c>
    </row>
    <row r="850" spans="2:43" ht="15" x14ac:dyDescent="0.3">
      <c r="B850" s="72" t="str">
        <f t="shared" si="106"/>
        <v>M8×0.75</v>
      </c>
      <c r="C850" s="73" t="s">
        <v>216</v>
      </c>
      <c r="D850" s="73" t="s">
        <v>157</v>
      </c>
      <c r="E850" s="71" t="s">
        <v>0</v>
      </c>
      <c r="F850" s="58">
        <v>8</v>
      </c>
      <c r="G850" s="58">
        <v>0.75</v>
      </c>
      <c r="H850" s="71" t="s">
        <v>134</v>
      </c>
      <c r="I850" s="86" t="s">
        <v>140</v>
      </c>
      <c r="J850" s="58" t="s">
        <v>314</v>
      </c>
      <c r="K850" s="58" t="s">
        <v>491</v>
      </c>
      <c r="L850" s="58">
        <v>8</v>
      </c>
      <c r="M850" s="58">
        <v>0.75</v>
      </c>
      <c r="N850" s="71">
        <v>60</v>
      </c>
      <c r="O850" s="100">
        <f t="array" ref="O850">IFERROR(INDEX($AD$11:$AO$1485,MATCH($B850&amp;$I850,$Z$11:$Z$1485&amp;$AG$11:$AG$1485,0),MATCH($C850,$AD$9:$AO$9,0)),"-")</f>
        <v>7.8</v>
      </c>
      <c r="P850" s="58">
        <v>10</v>
      </c>
      <c r="Q850" s="58">
        <v>-10</v>
      </c>
      <c r="R850" s="100">
        <f t="array" aca="1" ref="R850" ca="1">IFERROR(INDEX($AD$11:$AO$1485,MATCH($B850&amp;$I850,$Z$11:$Z$1485&amp;$AG$11:$AG$1485,0),MATCH($D850,$AD$9:$AO$9,0)),"-")</f>
        <v>7.6448999999999998</v>
      </c>
      <c r="S850" s="58">
        <v>10</v>
      </c>
      <c r="T850" s="58">
        <v>0</v>
      </c>
      <c r="U850" s="58">
        <v>5</v>
      </c>
      <c r="V850" s="58">
        <v>17</v>
      </c>
      <c r="W850" s="50">
        <f t="shared" si="104"/>
        <v>20</v>
      </c>
      <c r="X850" s="50">
        <f t="shared" si="105"/>
        <v>10</v>
      </c>
      <c r="Z850" s="27" t="str">
        <f t="shared" si="107"/>
        <v>M260×6</v>
      </c>
      <c r="AA850" s="28" t="s">
        <v>135</v>
      </c>
      <c r="AB850" s="28"/>
      <c r="AC850" s="28"/>
      <c r="AD850" s="27">
        <v>260</v>
      </c>
      <c r="AE850" s="27">
        <v>6</v>
      </c>
      <c r="AF850" s="28">
        <v>60</v>
      </c>
      <c r="AG850" s="30" t="s">
        <v>210</v>
      </c>
      <c r="AH850" s="30">
        <f>INDEX(공차방식!$C$6:$D$29,MATCH(AE850,공차방식!$B$6:$B$29,0),MATCH(RIGHT(AG850,1),공차방식!$C$5:$D$5,0))/1000</f>
        <v>0</v>
      </c>
      <c r="AI850" s="28">
        <f t="shared" ca="1" si="108"/>
        <v>256.63290000000001</v>
      </c>
      <c r="AJ850" s="28">
        <f t="shared" si="109"/>
        <v>256.10289999999998</v>
      </c>
      <c r="AK850" s="28">
        <f t="array" aca="1" ref="AK850" ca="1">ROUND(INDEX(공차방식!T$6:X$50,MATCH(AQ850&amp;AE850,공차방식!R$6:R$50&amp;공차방식!S$6:S$50,0),MATCH(VALUE(LEFT(AG850,1)),공차방식!T$5:X$5,0))/1000,4)</f>
        <v>0.53</v>
      </c>
      <c r="AL850" s="28">
        <f t="shared" si="110"/>
        <v>254.50479999999999</v>
      </c>
      <c r="AM850" s="28">
        <f t="shared" si="111"/>
        <v>253.50479999999999</v>
      </c>
      <c r="AN850" s="28">
        <f t="array" ref="AN850">ROUND(INDEX(공차방식!H$6:L$29,MATCH(AE850,공차방식!B$6:B$29,0),MATCH(VALUE(LEFT(AG850,1)),공차방식!H$5:L$5,0))/1000,4)</f>
        <v>1</v>
      </c>
      <c r="AO850" s="28" t="s">
        <v>220</v>
      </c>
      <c r="AQ850" s="39">
        <f ca="1">OFFSET(공차방식!R$5,COUNTIF(공차방식!R$6:R$50,"&lt;"&amp;AD850)+1,0)</f>
        <v>355</v>
      </c>
    </row>
    <row r="851" spans="2:43" ht="15" x14ac:dyDescent="0.3">
      <c r="B851" s="72" t="str">
        <f t="shared" si="106"/>
        <v>M9×1</v>
      </c>
      <c r="C851" s="73" t="s">
        <v>216</v>
      </c>
      <c r="D851" s="73" t="s">
        <v>157</v>
      </c>
      <c r="E851" s="71" t="s">
        <v>0</v>
      </c>
      <c r="F851" s="58">
        <v>9</v>
      </c>
      <c r="G851" s="58">
        <v>1</v>
      </c>
      <c r="H851" s="71" t="s">
        <v>134</v>
      </c>
      <c r="I851" s="86" t="s">
        <v>140</v>
      </c>
      <c r="J851" s="58" t="s">
        <v>314</v>
      </c>
      <c r="K851" s="58" t="s">
        <v>491</v>
      </c>
      <c r="L851" s="58">
        <v>9</v>
      </c>
      <c r="M851" s="58">
        <v>1</v>
      </c>
      <c r="N851" s="71">
        <v>60</v>
      </c>
      <c r="O851" s="100">
        <f t="array" ref="O851">IFERROR(INDEX($AD$11:$AO$1485,MATCH($B851&amp;$I851,$Z$11:$Z$1485&amp;$AG$11:$AG$1485,0),MATCH($C851,$AD$9:$AO$9,0)),"-")</f>
        <v>8.7050000000000001</v>
      </c>
      <c r="P851" s="58">
        <v>10</v>
      </c>
      <c r="Q851" s="58">
        <v>-10</v>
      </c>
      <c r="R851" s="100">
        <f t="array" aca="1" ref="R851" ca="1">IFERROR(INDEX($AD$11:$AO$1485,MATCH($B851&amp;$I851,$Z$11:$Z$1485&amp;$AG$11:$AG$1485,0),MATCH($D851,$AD$9:$AO$9,0)),"-")</f>
        <v>8.5005000000000006</v>
      </c>
      <c r="S851" s="58">
        <v>10</v>
      </c>
      <c r="T851" s="58">
        <v>0</v>
      </c>
      <c r="U851" s="58">
        <v>5</v>
      </c>
      <c r="V851" s="58">
        <v>16</v>
      </c>
      <c r="W851" s="50">
        <f t="shared" si="104"/>
        <v>20</v>
      </c>
      <c r="X851" s="50">
        <f t="shared" si="105"/>
        <v>10</v>
      </c>
      <c r="Z851" s="27" t="str">
        <f t="shared" si="107"/>
        <v>M260×4</v>
      </c>
      <c r="AA851" s="28" t="s">
        <v>135</v>
      </c>
      <c r="AB851" s="28"/>
      <c r="AC851" s="28"/>
      <c r="AD851" s="27">
        <v>260</v>
      </c>
      <c r="AE851" s="27">
        <v>4</v>
      </c>
      <c r="AF851" s="28">
        <v>60</v>
      </c>
      <c r="AG851" s="30" t="s">
        <v>210</v>
      </c>
      <c r="AH851" s="30">
        <f>INDEX(공차방식!$C$6:$D$29,MATCH(AE851,공차방식!$B$6:$B$29,0),MATCH(RIGHT(AG851,1),공차방식!$C$5:$D$5,0))/1000</f>
        <v>0</v>
      </c>
      <c r="AI851" s="28">
        <f t="shared" ca="1" si="108"/>
        <v>257.87689999999998</v>
      </c>
      <c r="AJ851" s="28">
        <f t="shared" si="109"/>
        <v>257.40190000000001</v>
      </c>
      <c r="AK851" s="28">
        <f t="array" aca="1" ref="AK851" ca="1">ROUND(INDEX(공차방식!T$6:X$50,MATCH(AQ851&amp;AE851,공차방식!R$6:R$50&amp;공차방식!S$6:S$50,0),MATCH(VALUE(LEFT(AG851,1)),공차방식!T$5:X$5,0))/1000,4)</f>
        <v>0.47499999999999998</v>
      </c>
      <c r="AL851" s="28">
        <f t="shared" si="110"/>
        <v>256.41989999999998</v>
      </c>
      <c r="AM851" s="28">
        <f t="shared" si="111"/>
        <v>255.66990000000001</v>
      </c>
      <c r="AN851" s="28">
        <f t="array" ref="AN851">ROUND(INDEX(공차방식!H$6:L$29,MATCH(AE851,공차방식!B$6:B$29,0),MATCH(VALUE(LEFT(AG851,1)),공차방식!H$5:L$5,0))/1000,4)</f>
        <v>0.75</v>
      </c>
      <c r="AO851" s="28" t="s">
        <v>220</v>
      </c>
      <c r="AQ851" s="39">
        <f ca="1">OFFSET(공차방식!R$5,COUNTIF(공차방식!R$6:R$50,"&lt;"&amp;AD851)+1,0)</f>
        <v>355</v>
      </c>
    </row>
    <row r="852" spans="2:43" ht="15" x14ac:dyDescent="0.3">
      <c r="B852" s="72" t="str">
        <f t="shared" si="106"/>
        <v>M9×0.75</v>
      </c>
      <c r="C852" s="73" t="s">
        <v>216</v>
      </c>
      <c r="D852" s="73" t="s">
        <v>157</v>
      </c>
      <c r="E852" s="71" t="s">
        <v>0</v>
      </c>
      <c r="F852" s="58">
        <v>9</v>
      </c>
      <c r="G852" s="58">
        <v>0.75</v>
      </c>
      <c r="H852" s="71" t="s">
        <v>134</v>
      </c>
      <c r="I852" s="86" t="s">
        <v>140</v>
      </c>
      <c r="J852" s="58" t="s">
        <v>314</v>
      </c>
      <c r="K852" s="58" t="s">
        <v>491</v>
      </c>
      <c r="L852" s="58">
        <v>9</v>
      </c>
      <c r="M852" s="58">
        <v>0.75</v>
      </c>
      <c r="N852" s="71">
        <v>60</v>
      </c>
      <c r="O852" s="100">
        <f t="array" ref="O852">IFERROR(INDEX($AD$11:$AO$1485,MATCH($B852&amp;$I852,$Z$11:$Z$1485&amp;$AG$11:$AG$1485,0),MATCH($C852,$AD$9:$AO$9,0)),"-")</f>
        <v>8.8000000000000007</v>
      </c>
      <c r="P852" s="58">
        <v>10</v>
      </c>
      <c r="Q852" s="58">
        <v>-10</v>
      </c>
      <c r="R852" s="100">
        <f t="array" aca="1" ref="R852" ca="1">IFERROR(INDEX($AD$11:$AO$1485,MATCH($B852&amp;$I852,$Z$11:$Z$1485&amp;$AG$11:$AG$1485,0),MATCH($D852,$AD$9:$AO$9,0)),"-")</f>
        <v>8.6448999999999998</v>
      </c>
      <c r="S852" s="58">
        <v>10</v>
      </c>
      <c r="T852" s="58">
        <v>0</v>
      </c>
      <c r="U852" s="58">
        <v>5</v>
      </c>
      <c r="V852" s="58">
        <v>17</v>
      </c>
      <c r="W852" s="50">
        <f t="shared" si="104"/>
        <v>20</v>
      </c>
      <c r="X852" s="50">
        <f t="shared" si="105"/>
        <v>10</v>
      </c>
      <c r="Z852" s="27" t="str">
        <f t="shared" si="107"/>
        <v>M265×6</v>
      </c>
      <c r="AA852" s="28" t="s">
        <v>135</v>
      </c>
      <c r="AB852" s="28"/>
      <c r="AC852" s="28"/>
      <c r="AD852" s="27">
        <v>265</v>
      </c>
      <c r="AE852" s="27">
        <v>6</v>
      </c>
      <c r="AF852" s="28">
        <v>60</v>
      </c>
      <c r="AG852" s="30" t="s">
        <v>210</v>
      </c>
      <c r="AH852" s="30">
        <f>INDEX(공차방식!$C$6:$D$29,MATCH(AE852,공차방식!$B$6:$B$29,0),MATCH(RIGHT(AG852,1),공차방식!$C$5:$D$5,0))/1000</f>
        <v>0</v>
      </c>
      <c r="AI852" s="28">
        <f t="shared" ca="1" si="108"/>
        <v>261.63290000000001</v>
      </c>
      <c r="AJ852" s="28">
        <f t="shared" si="109"/>
        <v>261.10289999999998</v>
      </c>
      <c r="AK852" s="28">
        <f t="array" aca="1" ref="AK852" ca="1">ROUND(INDEX(공차방식!T$6:X$50,MATCH(AQ852&amp;AE852,공차방식!R$6:R$50&amp;공차방식!S$6:S$50,0),MATCH(VALUE(LEFT(AG852,1)),공차방식!T$5:X$5,0))/1000,4)</f>
        <v>0.53</v>
      </c>
      <c r="AL852" s="28">
        <f t="shared" si="110"/>
        <v>259.50479999999999</v>
      </c>
      <c r="AM852" s="28">
        <f t="shared" si="111"/>
        <v>258.50479999999999</v>
      </c>
      <c r="AN852" s="28">
        <f t="array" ref="AN852">ROUND(INDEX(공차방식!H$6:L$29,MATCH(AE852,공차방식!B$6:B$29,0),MATCH(VALUE(LEFT(AG852,1)),공차방식!H$5:L$5,0))/1000,4)</f>
        <v>1</v>
      </c>
      <c r="AO852" s="28" t="s">
        <v>220</v>
      </c>
      <c r="AQ852" s="39">
        <f ca="1">OFFSET(공차방식!R$5,COUNTIF(공차방식!R$6:R$50,"&lt;"&amp;AD852)+1,0)</f>
        <v>355</v>
      </c>
    </row>
    <row r="853" spans="2:43" ht="15" x14ac:dyDescent="0.3">
      <c r="B853" s="72" t="str">
        <f t="shared" si="106"/>
        <v>M10×1.25</v>
      </c>
      <c r="C853" s="73" t="s">
        <v>216</v>
      </c>
      <c r="D853" s="73" t="s">
        <v>157</v>
      </c>
      <c r="E853" s="71" t="s">
        <v>0</v>
      </c>
      <c r="F853" s="58">
        <v>10</v>
      </c>
      <c r="G853" s="58">
        <v>1.25</v>
      </c>
      <c r="H853" s="71" t="s">
        <v>134</v>
      </c>
      <c r="I853" s="86" t="s">
        <v>140</v>
      </c>
      <c r="J853" s="58" t="s">
        <v>314</v>
      </c>
      <c r="K853" s="58" t="s">
        <v>491</v>
      </c>
      <c r="L853" s="58">
        <v>10</v>
      </c>
      <c r="M853" s="58">
        <v>1.25</v>
      </c>
      <c r="N853" s="71">
        <v>60</v>
      </c>
      <c r="O853" s="100">
        <f t="array" ref="O853">IFERROR(INDEX($AD$11:$AO$1485,MATCH($B853&amp;$I853,$Z$11:$Z$1485&amp;$AG$11:$AG$1485,0),MATCH($C853,$AD$9:$AO$9,0)),"-")</f>
        <v>9.6029999999999998</v>
      </c>
      <c r="P853" s="58">
        <v>10</v>
      </c>
      <c r="Q853" s="58">
        <v>-10</v>
      </c>
      <c r="R853" s="100">
        <f t="array" aca="1" ref="R853" ca="1">IFERROR(INDEX($AD$11:$AO$1485,MATCH($B853&amp;$I853,$Z$11:$Z$1485&amp;$AG$11:$AG$1485,0),MATCH($D853,$AD$9:$AO$9,0)),"-")</f>
        <v>9.3481000000000005</v>
      </c>
      <c r="S853" s="58">
        <v>10</v>
      </c>
      <c r="T853" s="58">
        <v>0</v>
      </c>
      <c r="U853" s="58">
        <v>5</v>
      </c>
      <c r="V853" s="58">
        <v>16</v>
      </c>
      <c r="W853" s="50">
        <f t="shared" si="104"/>
        <v>20</v>
      </c>
      <c r="X853" s="50">
        <f t="shared" si="105"/>
        <v>10</v>
      </c>
      <c r="Z853" s="27" t="str">
        <f t="shared" si="107"/>
        <v>M265×4</v>
      </c>
      <c r="AA853" s="28" t="s">
        <v>135</v>
      </c>
      <c r="AB853" s="28"/>
      <c r="AC853" s="28"/>
      <c r="AD853" s="27">
        <v>265</v>
      </c>
      <c r="AE853" s="27">
        <v>4</v>
      </c>
      <c r="AF853" s="28">
        <v>60</v>
      </c>
      <c r="AG853" s="30" t="s">
        <v>210</v>
      </c>
      <c r="AH853" s="30">
        <f>INDEX(공차방식!$C$6:$D$29,MATCH(AE853,공차방식!$B$6:$B$29,0),MATCH(RIGHT(AG853,1),공차방식!$C$5:$D$5,0))/1000</f>
        <v>0</v>
      </c>
      <c r="AI853" s="28">
        <f t="shared" ca="1" si="108"/>
        <v>262.87689999999998</v>
      </c>
      <c r="AJ853" s="28">
        <f t="shared" si="109"/>
        <v>262.40190000000001</v>
      </c>
      <c r="AK853" s="28">
        <f t="array" aca="1" ref="AK853" ca="1">ROUND(INDEX(공차방식!T$6:X$50,MATCH(AQ853&amp;AE853,공차방식!R$6:R$50&amp;공차방식!S$6:S$50,0),MATCH(VALUE(LEFT(AG853,1)),공차방식!T$5:X$5,0))/1000,4)</f>
        <v>0.47499999999999998</v>
      </c>
      <c r="AL853" s="28">
        <f t="shared" si="110"/>
        <v>261.41989999999998</v>
      </c>
      <c r="AM853" s="28">
        <f t="shared" si="111"/>
        <v>260.66989999999998</v>
      </c>
      <c r="AN853" s="28">
        <f t="array" ref="AN853">ROUND(INDEX(공차방식!H$6:L$29,MATCH(AE853,공차방식!B$6:B$29,0),MATCH(VALUE(LEFT(AG853,1)),공차방식!H$5:L$5,0))/1000,4)</f>
        <v>0.75</v>
      </c>
      <c r="AO853" s="28" t="s">
        <v>220</v>
      </c>
      <c r="AQ853" s="39">
        <f ca="1">OFFSET(공차방식!R$5,COUNTIF(공차방식!R$6:R$50,"&lt;"&amp;AD853)+1,0)</f>
        <v>355</v>
      </c>
    </row>
    <row r="854" spans="2:43" ht="15" x14ac:dyDescent="0.3">
      <c r="B854" s="72" t="str">
        <f t="shared" si="106"/>
        <v>M10×1</v>
      </c>
      <c r="C854" s="73" t="s">
        <v>216</v>
      </c>
      <c r="D854" s="73" t="s">
        <v>157</v>
      </c>
      <c r="E854" s="71" t="s">
        <v>0</v>
      </c>
      <c r="F854" s="58">
        <v>10</v>
      </c>
      <c r="G854" s="58">
        <v>1</v>
      </c>
      <c r="H854" s="71" t="s">
        <v>134</v>
      </c>
      <c r="I854" s="86" t="s">
        <v>140</v>
      </c>
      <c r="J854" s="58" t="s">
        <v>314</v>
      </c>
      <c r="K854" s="58" t="s">
        <v>491</v>
      </c>
      <c r="L854" s="58">
        <v>10</v>
      </c>
      <c r="M854" s="58">
        <v>1</v>
      </c>
      <c r="N854" s="71">
        <v>60</v>
      </c>
      <c r="O854" s="100">
        <f t="array" ref="O854">IFERROR(INDEX($AD$11:$AO$1485,MATCH($B854&amp;$I854,$Z$11:$Z$1485&amp;$AG$11:$AG$1485,0),MATCH($C854,$AD$9:$AO$9,0)),"-")</f>
        <v>9.7050000000000001</v>
      </c>
      <c r="P854" s="58">
        <v>10</v>
      </c>
      <c r="Q854" s="58">
        <v>-10</v>
      </c>
      <c r="R854" s="100">
        <f t="array" aca="1" ref="R854" ca="1">IFERROR(INDEX($AD$11:$AO$1485,MATCH($B854&amp;$I854,$Z$11:$Z$1485&amp;$AG$11:$AG$1485,0),MATCH($D854,$AD$9:$AO$9,0)),"-")</f>
        <v>9.5005000000000006</v>
      </c>
      <c r="S854" s="58">
        <v>10</v>
      </c>
      <c r="T854" s="58">
        <v>0</v>
      </c>
      <c r="U854" s="58">
        <v>5</v>
      </c>
      <c r="V854" s="58">
        <v>16</v>
      </c>
      <c r="W854" s="50">
        <f t="shared" si="104"/>
        <v>20</v>
      </c>
      <c r="X854" s="50">
        <f t="shared" si="105"/>
        <v>10</v>
      </c>
      <c r="Z854" s="27" t="str">
        <f t="shared" si="107"/>
        <v>M270×6</v>
      </c>
      <c r="AA854" s="28" t="s">
        <v>135</v>
      </c>
      <c r="AB854" s="28"/>
      <c r="AC854" s="28"/>
      <c r="AD854" s="27">
        <v>270</v>
      </c>
      <c r="AE854" s="27">
        <v>6</v>
      </c>
      <c r="AF854" s="28">
        <v>60</v>
      </c>
      <c r="AG854" s="30" t="s">
        <v>210</v>
      </c>
      <c r="AH854" s="30">
        <f>INDEX(공차방식!$C$6:$D$29,MATCH(AE854,공차방식!$B$6:$B$29,0),MATCH(RIGHT(AG854,1),공차방식!$C$5:$D$5,0))/1000</f>
        <v>0</v>
      </c>
      <c r="AI854" s="28">
        <f t="shared" ca="1" si="108"/>
        <v>266.63290000000001</v>
      </c>
      <c r="AJ854" s="28">
        <f t="shared" si="109"/>
        <v>266.10289999999998</v>
      </c>
      <c r="AK854" s="28">
        <f t="array" aca="1" ref="AK854" ca="1">ROUND(INDEX(공차방식!T$6:X$50,MATCH(AQ854&amp;AE854,공차방식!R$6:R$50&amp;공차방식!S$6:S$50,0),MATCH(VALUE(LEFT(AG854,1)),공차방식!T$5:X$5,0))/1000,4)</f>
        <v>0.53</v>
      </c>
      <c r="AL854" s="28">
        <f t="shared" si="110"/>
        <v>264.50479999999999</v>
      </c>
      <c r="AM854" s="28">
        <f t="shared" si="111"/>
        <v>263.50479999999999</v>
      </c>
      <c r="AN854" s="28">
        <f t="array" ref="AN854">ROUND(INDEX(공차방식!H$6:L$29,MATCH(AE854,공차방식!B$6:B$29,0),MATCH(VALUE(LEFT(AG854,1)),공차방식!H$5:L$5,0))/1000,4)</f>
        <v>1</v>
      </c>
      <c r="AO854" s="28" t="s">
        <v>220</v>
      </c>
      <c r="AQ854" s="39">
        <f ca="1">OFFSET(공차방식!R$5,COUNTIF(공차방식!R$6:R$50,"&lt;"&amp;AD854)+1,0)</f>
        <v>355</v>
      </c>
    </row>
    <row r="855" spans="2:43" ht="15" x14ac:dyDescent="0.3">
      <c r="B855" s="72" t="str">
        <f t="shared" si="106"/>
        <v>M10×0.75</v>
      </c>
      <c r="C855" s="73" t="s">
        <v>216</v>
      </c>
      <c r="D855" s="73" t="s">
        <v>157</v>
      </c>
      <c r="E855" s="71" t="s">
        <v>0</v>
      </c>
      <c r="F855" s="58">
        <v>10</v>
      </c>
      <c r="G855" s="58">
        <v>0.75</v>
      </c>
      <c r="H855" s="71" t="s">
        <v>134</v>
      </c>
      <c r="I855" s="86" t="s">
        <v>140</v>
      </c>
      <c r="J855" s="58" t="s">
        <v>314</v>
      </c>
      <c r="K855" s="58" t="s">
        <v>491</v>
      </c>
      <c r="L855" s="58">
        <v>10</v>
      </c>
      <c r="M855" s="58">
        <v>0.75</v>
      </c>
      <c r="N855" s="71">
        <v>60</v>
      </c>
      <c r="O855" s="100">
        <f t="array" ref="O855">IFERROR(INDEX($AD$11:$AO$1485,MATCH($B855&amp;$I855,$Z$11:$Z$1485&amp;$AG$11:$AG$1485,0),MATCH($C855,$AD$9:$AO$9,0)),"-")</f>
        <v>9.8000000000000007</v>
      </c>
      <c r="P855" s="58">
        <v>10</v>
      </c>
      <c r="Q855" s="58">
        <v>-10</v>
      </c>
      <c r="R855" s="100">
        <f t="array" aca="1" ref="R855" ca="1">IFERROR(INDEX($AD$11:$AO$1485,MATCH($B855&amp;$I855,$Z$11:$Z$1485&amp;$AG$11:$AG$1485,0),MATCH($D855,$AD$9:$AO$9,0)),"-")</f>
        <v>9.6448999999999998</v>
      </c>
      <c r="S855" s="58">
        <v>10</v>
      </c>
      <c r="T855" s="58">
        <v>0</v>
      </c>
      <c r="U855" s="58">
        <v>5</v>
      </c>
      <c r="V855" s="58">
        <v>17</v>
      </c>
      <c r="W855" s="50">
        <f t="shared" si="104"/>
        <v>20</v>
      </c>
      <c r="X855" s="50">
        <f t="shared" si="105"/>
        <v>10</v>
      </c>
      <c r="Z855" s="27" t="str">
        <f t="shared" si="107"/>
        <v>M270×4</v>
      </c>
      <c r="AA855" s="28" t="s">
        <v>135</v>
      </c>
      <c r="AB855" s="28"/>
      <c r="AC855" s="28"/>
      <c r="AD855" s="27">
        <v>270</v>
      </c>
      <c r="AE855" s="27">
        <v>4</v>
      </c>
      <c r="AF855" s="28">
        <v>60</v>
      </c>
      <c r="AG855" s="30" t="s">
        <v>210</v>
      </c>
      <c r="AH855" s="30">
        <f>INDEX(공차방식!$C$6:$D$29,MATCH(AE855,공차방식!$B$6:$B$29,0),MATCH(RIGHT(AG855,1),공차방식!$C$5:$D$5,0))/1000</f>
        <v>0</v>
      </c>
      <c r="AI855" s="28">
        <f t="shared" ca="1" si="108"/>
        <v>267.87689999999998</v>
      </c>
      <c r="AJ855" s="28">
        <f t="shared" si="109"/>
        <v>267.40190000000001</v>
      </c>
      <c r="AK855" s="28">
        <f t="array" aca="1" ref="AK855" ca="1">ROUND(INDEX(공차방식!T$6:X$50,MATCH(AQ855&amp;AE855,공차방식!R$6:R$50&amp;공차방식!S$6:S$50,0),MATCH(VALUE(LEFT(AG855,1)),공차방식!T$5:X$5,0))/1000,4)</f>
        <v>0.47499999999999998</v>
      </c>
      <c r="AL855" s="28">
        <f t="shared" si="110"/>
        <v>266.41989999999998</v>
      </c>
      <c r="AM855" s="28">
        <f t="shared" si="111"/>
        <v>265.66989999999998</v>
      </c>
      <c r="AN855" s="28">
        <f t="array" ref="AN855">ROUND(INDEX(공차방식!H$6:L$29,MATCH(AE855,공차방식!B$6:B$29,0),MATCH(VALUE(LEFT(AG855,1)),공차방식!H$5:L$5,0))/1000,4)</f>
        <v>0.75</v>
      </c>
      <c r="AO855" s="28" t="s">
        <v>220</v>
      </c>
      <c r="AQ855" s="39">
        <f ca="1">OFFSET(공차방식!R$5,COUNTIF(공차방식!R$6:R$50,"&lt;"&amp;AD855)+1,0)</f>
        <v>355</v>
      </c>
    </row>
    <row r="856" spans="2:43" ht="15" x14ac:dyDescent="0.3">
      <c r="B856" s="72" t="str">
        <f t="shared" si="106"/>
        <v>M11×1</v>
      </c>
      <c r="C856" s="73" t="s">
        <v>216</v>
      </c>
      <c r="D856" s="73" t="s">
        <v>157</v>
      </c>
      <c r="E856" s="71" t="s">
        <v>0</v>
      </c>
      <c r="F856" s="58">
        <v>11</v>
      </c>
      <c r="G856" s="58">
        <v>1</v>
      </c>
      <c r="H856" s="71" t="s">
        <v>134</v>
      </c>
      <c r="I856" s="86" t="s">
        <v>140</v>
      </c>
      <c r="J856" s="58" t="s">
        <v>314</v>
      </c>
      <c r="K856" s="58" t="s">
        <v>491</v>
      </c>
      <c r="L856" s="58">
        <v>11</v>
      </c>
      <c r="M856" s="58">
        <v>1</v>
      </c>
      <c r="N856" s="71">
        <v>60</v>
      </c>
      <c r="O856" s="100">
        <f t="array" ref="O856">IFERROR(INDEX($AD$11:$AO$1485,MATCH($B856&amp;$I856,$Z$11:$Z$1485&amp;$AG$11:$AG$1485,0),MATCH($C856,$AD$9:$AO$9,0)),"-")</f>
        <v>10.705</v>
      </c>
      <c r="P856" s="58">
        <v>10</v>
      </c>
      <c r="Q856" s="58">
        <v>-10</v>
      </c>
      <c r="R856" s="100">
        <f t="array" aca="1" ref="R856" ca="1">IFERROR(INDEX($AD$11:$AO$1485,MATCH($B856&amp;$I856,$Z$11:$Z$1485&amp;$AG$11:$AG$1485,0),MATCH($D856,$AD$9:$AO$9,0)),"-")</f>
        <v>10.500500000000001</v>
      </c>
      <c r="S856" s="58">
        <v>10</v>
      </c>
      <c r="T856" s="58">
        <v>0</v>
      </c>
      <c r="U856" s="58">
        <v>5</v>
      </c>
      <c r="V856" s="58">
        <v>16</v>
      </c>
      <c r="W856" s="50">
        <f t="shared" si="104"/>
        <v>20</v>
      </c>
      <c r="X856" s="50">
        <f t="shared" si="105"/>
        <v>10</v>
      </c>
      <c r="Z856" s="27" t="str">
        <f t="shared" si="107"/>
        <v>M275×6</v>
      </c>
      <c r="AA856" s="28" t="s">
        <v>135</v>
      </c>
      <c r="AB856" s="28"/>
      <c r="AC856" s="28"/>
      <c r="AD856" s="27">
        <v>275</v>
      </c>
      <c r="AE856" s="27">
        <v>6</v>
      </c>
      <c r="AF856" s="28">
        <v>60</v>
      </c>
      <c r="AG856" s="30" t="s">
        <v>210</v>
      </c>
      <c r="AH856" s="30">
        <f>INDEX(공차방식!$C$6:$D$29,MATCH(AE856,공차방식!$B$6:$B$29,0),MATCH(RIGHT(AG856,1),공차방식!$C$5:$D$5,0))/1000</f>
        <v>0</v>
      </c>
      <c r="AI856" s="28">
        <f t="shared" ca="1" si="108"/>
        <v>271.63290000000001</v>
      </c>
      <c r="AJ856" s="28">
        <f t="shared" si="109"/>
        <v>271.10289999999998</v>
      </c>
      <c r="AK856" s="28">
        <f t="array" aca="1" ref="AK856" ca="1">ROUND(INDEX(공차방식!T$6:X$50,MATCH(AQ856&amp;AE856,공차방식!R$6:R$50&amp;공차방식!S$6:S$50,0),MATCH(VALUE(LEFT(AG856,1)),공차방식!T$5:X$5,0))/1000,4)</f>
        <v>0.53</v>
      </c>
      <c r="AL856" s="28">
        <f t="shared" si="110"/>
        <v>269.50479999999999</v>
      </c>
      <c r="AM856" s="28">
        <f t="shared" si="111"/>
        <v>268.50479999999999</v>
      </c>
      <c r="AN856" s="28">
        <f t="array" ref="AN856">ROUND(INDEX(공차방식!H$6:L$29,MATCH(AE856,공차방식!B$6:B$29,0),MATCH(VALUE(LEFT(AG856,1)),공차방식!H$5:L$5,0))/1000,4)</f>
        <v>1</v>
      </c>
      <c r="AO856" s="28" t="s">
        <v>220</v>
      </c>
      <c r="AQ856" s="39">
        <f ca="1">OFFSET(공차방식!R$5,COUNTIF(공차방식!R$6:R$50,"&lt;"&amp;AD856)+1,0)</f>
        <v>355</v>
      </c>
    </row>
    <row r="857" spans="2:43" ht="15" x14ac:dyDescent="0.3">
      <c r="B857" s="72" t="str">
        <f t="shared" si="106"/>
        <v>M11×0.75</v>
      </c>
      <c r="C857" s="73" t="s">
        <v>216</v>
      </c>
      <c r="D857" s="73" t="s">
        <v>157</v>
      </c>
      <c r="E857" s="71" t="s">
        <v>0</v>
      </c>
      <c r="F857" s="58">
        <v>11</v>
      </c>
      <c r="G857" s="58">
        <v>0.75</v>
      </c>
      <c r="H857" s="71" t="s">
        <v>134</v>
      </c>
      <c r="I857" s="86" t="s">
        <v>140</v>
      </c>
      <c r="J857" s="58" t="s">
        <v>314</v>
      </c>
      <c r="K857" s="58" t="s">
        <v>491</v>
      </c>
      <c r="L857" s="58">
        <v>11</v>
      </c>
      <c r="M857" s="58">
        <v>0.75</v>
      </c>
      <c r="N857" s="71">
        <v>60</v>
      </c>
      <c r="O857" s="100">
        <f t="array" ref="O857">IFERROR(INDEX($AD$11:$AO$1485,MATCH($B857&amp;$I857,$Z$11:$Z$1485&amp;$AG$11:$AG$1485,0),MATCH($C857,$AD$9:$AO$9,0)),"-")</f>
        <v>10.8</v>
      </c>
      <c r="P857" s="58">
        <v>10</v>
      </c>
      <c r="Q857" s="58">
        <v>-10</v>
      </c>
      <c r="R857" s="100">
        <f t="array" aca="1" ref="R857" ca="1">IFERROR(INDEX($AD$11:$AO$1485,MATCH($B857&amp;$I857,$Z$11:$Z$1485&amp;$AG$11:$AG$1485,0),MATCH($D857,$AD$9:$AO$9,0)),"-")</f>
        <v>10.6449</v>
      </c>
      <c r="S857" s="58">
        <v>10</v>
      </c>
      <c r="T857" s="58">
        <v>0</v>
      </c>
      <c r="U857" s="58">
        <v>5</v>
      </c>
      <c r="V857" s="58">
        <v>17</v>
      </c>
      <c r="W857" s="50">
        <f t="shared" si="104"/>
        <v>20</v>
      </c>
      <c r="X857" s="50">
        <f t="shared" si="105"/>
        <v>10</v>
      </c>
      <c r="Z857" s="27" t="str">
        <f t="shared" si="107"/>
        <v>M275×4</v>
      </c>
      <c r="AA857" s="28" t="s">
        <v>135</v>
      </c>
      <c r="AB857" s="28"/>
      <c r="AC857" s="28"/>
      <c r="AD857" s="27">
        <v>275</v>
      </c>
      <c r="AE857" s="27">
        <v>4</v>
      </c>
      <c r="AF857" s="28">
        <v>60</v>
      </c>
      <c r="AG857" s="30" t="s">
        <v>210</v>
      </c>
      <c r="AH857" s="30">
        <f>INDEX(공차방식!$C$6:$D$29,MATCH(AE857,공차방식!$B$6:$B$29,0),MATCH(RIGHT(AG857,1),공차방식!$C$5:$D$5,0))/1000</f>
        <v>0</v>
      </c>
      <c r="AI857" s="28">
        <f t="shared" ca="1" si="108"/>
        <v>272.87689999999998</v>
      </c>
      <c r="AJ857" s="28">
        <f t="shared" si="109"/>
        <v>272.40190000000001</v>
      </c>
      <c r="AK857" s="28">
        <f t="array" aca="1" ref="AK857" ca="1">ROUND(INDEX(공차방식!T$6:X$50,MATCH(AQ857&amp;AE857,공차방식!R$6:R$50&amp;공차방식!S$6:S$50,0),MATCH(VALUE(LEFT(AG857,1)),공차방식!T$5:X$5,0))/1000,4)</f>
        <v>0.47499999999999998</v>
      </c>
      <c r="AL857" s="28">
        <f t="shared" si="110"/>
        <v>271.41989999999998</v>
      </c>
      <c r="AM857" s="28">
        <f t="shared" si="111"/>
        <v>270.66989999999998</v>
      </c>
      <c r="AN857" s="28">
        <f t="array" ref="AN857">ROUND(INDEX(공차방식!H$6:L$29,MATCH(AE857,공차방식!B$6:B$29,0),MATCH(VALUE(LEFT(AG857,1)),공차방식!H$5:L$5,0))/1000,4)</f>
        <v>0.75</v>
      </c>
      <c r="AO857" s="28" t="s">
        <v>220</v>
      </c>
      <c r="AQ857" s="39">
        <f ca="1">OFFSET(공차방식!R$5,COUNTIF(공차방식!R$6:R$50,"&lt;"&amp;AD857)+1,0)</f>
        <v>355</v>
      </c>
    </row>
    <row r="858" spans="2:43" ht="15" x14ac:dyDescent="0.3">
      <c r="B858" s="72" t="str">
        <f t="shared" si="106"/>
        <v>M12×1.5</v>
      </c>
      <c r="C858" s="73" t="s">
        <v>216</v>
      </c>
      <c r="D858" s="73" t="s">
        <v>157</v>
      </c>
      <c r="E858" s="71" t="s">
        <v>0</v>
      </c>
      <c r="F858" s="58">
        <v>12</v>
      </c>
      <c r="G858" s="58">
        <v>1.5</v>
      </c>
      <c r="H858" s="71" t="s">
        <v>134</v>
      </c>
      <c r="I858" s="86" t="s">
        <v>140</v>
      </c>
      <c r="J858" s="58" t="s">
        <v>314</v>
      </c>
      <c r="K858" s="58" t="s">
        <v>491</v>
      </c>
      <c r="L858" s="58">
        <v>12</v>
      </c>
      <c r="M858" s="58">
        <v>1.5</v>
      </c>
      <c r="N858" s="71">
        <v>60</v>
      </c>
      <c r="O858" s="100">
        <f t="array" ref="O858">IFERROR(INDEX($AD$11:$AO$1485,MATCH($B858&amp;$I858,$Z$11:$Z$1485&amp;$AG$11:$AG$1485,0),MATCH($C858,$AD$9:$AO$9,0)),"-")</f>
        <v>11.521000000000001</v>
      </c>
      <c r="P858" s="58">
        <v>10</v>
      </c>
      <c r="Q858" s="58">
        <v>-10</v>
      </c>
      <c r="R858" s="100">
        <f t="array" aca="1" ref="R858" ca="1">IFERROR(INDEX($AD$11:$AO$1485,MATCH($B858&amp;$I858,$Z$11:$Z$1485&amp;$AG$11:$AG$1485,0),MATCH($D858,$AD$9:$AO$9,0)),"-")</f>
        <v>11.2157</v>
      </c>
      <c r="S858" s="58">
        <v>10</v>
      </c>
      <c r="T858" s="58">
        <v>0</v>
      </c>
      <c r="U858" s="58">
        <v>5</v>
      </c>
      <c r="V858" s="58">
        <v>16</v>
      </c>
      <c r="W858" s="50">
        <f t="shared" si="104"/>
        <v>20</v>
      </c>
      <c r="X858" s="50">
        <f t="shared" si="105"/>
        <v>10</v>
      </c>
      <c r="Z858" s="27" t="str">
        <f t="shared" si="107"/>
        <v>M280×6</v>
      </c>
      <c r="AA858" s="28" t="s">
        <v>135</v>
      </c>
      <c r="AB858" s="28"/>
      <c r="AC858" s="28"/>
      <c r="AD858" s="27">
        <v>280</v>
      </c>
      <c r="AE858" s="27">
        <v>6</v>
      </c>
      <c r="AF858" s="28">
        <v>60</v>
      </c>
      <c r="AG858" s="30" t="s">
        <v>210</v>
      </c>
      <c r="AH858" s="30">
        <f>INDEX(공차방식!$C$6:$D$29,MATCH(AE858,공차방식!$B$6:$B$29,0),MATCH(RIGHT(AG858,1),공차방식!$C$5:$D$5,0))/1000</f>
        <v>0</v>
      </c>
      <c r="AI858" s="28">
        <f t="shared" ca="1" si="108"/>
        <v>276.63290000000001</v>
      </c>
      <c r="AJ858" s="28">
        <f t="shared" si="109"/>
        <v>276.10289999999998</v>
      </c>
      <c r="AK858" s="28">
        <f t="array" aca="1" ref="AK858" ca="1">ROUND(INDEX(공차방식!T$6:X$50,MATCH(AQ858&amp;AE858,공차방식!R$6:R$50&amp;공차방식!S$6:S$50,0),MATCH(VALUE(LEFT(AG858,1)),공차방식!T$5:X$5,0))/1000,4)</f>
        <v>0.53</v>
      </c>
      <c r="AL858" s="28">
        <f t="shared" si="110"/>
        <v>274.50479999999999</v>
      </c>
      <c r="AM858" s="28">
        <f t="shared" si="111"/>
        <v>273.50479999999999</v>
      </c>
      <c r="AN858" s="28">
        <f t="array" ref="AN858">ROUND(INDEX(공차방식!H$6:L$29,MATCH(AE858,공차방식!B$6:B$29,0),MATCH(VALUE(LEFT(AG858,1)),공차방식!H$5:L$5,0))/1000,4)</f>
        <v>1</v>
      </c>
      <c r="AO858" s="28" t="s">
        <v>220</v>
      </c>
      <c r="AQ858" s="39">
        <f ca="1">OFFSET(공차방식!R$5,COUNTIF(공차방식!R$6:R$50,"&lt;"&amp;AD858)+1,0)</f>
        <v>355</v>
      </c>
    </row>
    <row r="859" spans="2:43" ht="15" x14ac:dyDescent="0.3">
      <c r="B859" s="72" t="str">
        <f t="shared" si="106"/>
        <v>M12×1.25</v>
      </c>
      <c r="C859" s="73" t="s">
        <v>216</v>
      </c>
      <c r="D859" s="73" t="s">
        <v>157</v>
      </c>
      <c r="E859" s="71" t="s">
        <v>0</v>
      </c>
      <c r="F859" s="58">
        <v>12</v>
      </c>
      <c r="G859" s="58">
        <v>1.25</v>
      </c>
      <c r="H859" s="71" t="s">
        <v>134</v>
      </c>
      <c r="I859" s="86" t="s">
        <v>140</v>
      </c>
      <c r="J859" s="58" t="s">
        <v>314</v>
      </c>
      <c r="K859" s="58" t="s">
        <v>491</v>
      </c>
      <c r="L859" s="58">
        <v>12</v>
      </c>
      <c r="M859" s="58">
        <v>1.25</v>
      </c>
      <c r="N859" s="71">
        <v>60</v>
      </c>
      <c r="O859" s="100">
        <f t="array" ref="O859">IFERROR(INDEX($AD$11:$AO$1485,MATCH($B859&amp;$I859,$Z$11:$Z$1485&amp;$AG$11:$AG$1485,0),MATCH($C859,$AD$9:$AO$9,0)),"-")</f>
        <v>11.622999999999999</v>
      </c>
      <c r="P859" s="58">
        <v>10</v>
      </c>
      <c r="Q859" s="58">
        <v>-10</v>
      </c>
      <c r="R859" s="100">
        <f t="array" aca="1" ref="R859" ca="1">IFERROR(INDEX($AD$11:$AO$1485,MATCH($B859&amp;$I859,$Z$11:$Z$1485&amp;$AG$11:$AG$1485,0),MATCH($D859,$AD$9:$AO$9,0)),"-")</f>
        <v>11.3681</v>
      </c>
      <c r="S859" s="58">
        <v>10</v>
      </c>
      <c r="T859" s="58">
        <v>0</v>
      </c>
      <c r="U859" s="58">
        <v>5</v>
      </c>
      <c r="V859" s="58">
        <v>16</v>
      </c>
      <c r="W859" s="50">
        <f t="shared" si="104"/>
        <v>20</v>
      </c>
      <c r="X859" s="50">
        <f t="shared" si="105"/>
        <v>10</v>
      </c>
      <c r="Z859" s="27" t="str">
        <f t="shared" si="107"/>
        <v>M280×4</v>
      </c>
      <c r="AA859" s="28" t="s">
        <v>135</v>
      </c>
      <c r="AB859" s="28"/>
      <c r="AC859" s="28"/>
      <c r="AD859" s="27">
        <v>280</v>
      </c>
      <c r="AE859" s="27">
        <v>4</v>
      </c>
      <c r="AF859" s="28">
        <v>60</v>
      </c>
      <c r="AG859" s="30" t="s">
        <v>210</v>
      </c>
      <c r="AH859" s="30">
        <f>INDEX(공차방식!$C$6:$D$29,MATCH(AE859,공차방식!$B$6:$B$29,0),MATCH(RIGHT(AG859,1),공차방식!$C$5:$D$5,0))/1000</f>
        <v>0</v>
      </c>
      <c r="AI859" s="28">
        <f t="shared" ca="1" si="108"/>
        <v>277.87689999999998</v>
      </c>
      <c r="AJ859" s="28">
        <f t="shared" si="109"/>
        <v>277.40190000000001</v>
      </c>
      <c r="AK859" s="28">
        <f t="array" aca="1" ref="AK859" ca="1">ROUND(INDEX(공차방식!T$6:X$50,MATCH(AQ859&amp;AE859,공차방식!R$6:R$50&amp;공차방식!S$6:S$50,0),MATCH(VALUE(LEFT(AG859,1)),공차방식!T$5:X$5,0))/1000,4)</f>
        <v>0.47499999999999998</v>
      </c>
      <c r="AL859" s="28">
        <f t="shared" si="110"/>
        <v>276.41989999999998</v>
      </c>
      <c r="AM859" s="28">
        <f t="shared" si="111"/>
        <v>275.66989999999998</v>
      </c>
      <c r="AN859" s="28">
        <f t="array" ref="AN859">ROUND(INDEX(공차방식!H$6:L$29,MATCH(AE859,공차방식!B$6:B$29,0),MATCH(VALUE(LEFT(AG859,1)),공차방식!H$5:L$5,0))/1000,4)</f>
        <v>0.75</v>
      </c>
      <c r="AO859" s="28" t="s">
        <v>220</v>
      </c>
      <c r="AQ859" s="39">
        <f ca="1">OFFSET(공차방식!R$5,COUNTIF(공차방식!R$6:R$50,"&lt;"&amp;AD859)+1,0)</f>
        <v>355</v>
      </c>
    </row>
    <row r="860" spans="2:43" ht="15" x14ac:dyDescent="0.3">
      <c r="B860" s="72" t="str">
        <f t="shared" si="106"/>
        <v>M12×1</v>
      </c>
      <c r="C860" s="73" t="s">
        <v>216</v>
      </c>
      <c r="D860" s="73" t="s">
        <v>157</v>
      </c>
      <c r="E860" s="71" t="s">
        <v>0</v>
      </c>
      <c r="F860" s="58">
        <v>12</v>
      </c>
      <c r="G860" s="58">
        <v>1</v>
      </c>
      <c r="H860" s="71" t="s">
        <v>134</v>
      </c>
      <c r="I860" s="86" t="s">
        <v>140</v>
      </c>
      <c r="J860" s="58" t="s">
        <v>314</v>
      </c>
      <c r="K860" s="58" t="s">
        <v>491</v>
      </c>
      <c r="L860" s="58">
        <v>12</v>
      </c>
      <c r="M860" s="58">
        <v>1</v>
      </c>
      <c r="N860" s="71">
        <v>60</v>
      </c>
      <c r="O860" s="100">
        <f t="array" ref="O860">IFERROR(INDEX($AD$11:$AO$1485,MATCH($B860&amp;$I860,$Z$11:$Z$1485&amp;$AG$11:$AG$1485,0),MATCH($C860,$AD$9:$AO$9,0)),"-")</f>
        <v>11.715</v>
      </c>
      <c r="P860" s="58">
        <v>10</v>
      </c>
      <c r="Q860" s="58">
        <v>-10</v>
      </c>
      <c r="R860" s="100">
        <f t="array" aca="1" ref="R860" ca="1">IFERROR(INDEX($AD$11:$AO$1485,MATCH($B860&amp;$I860,$Z$11:$Z$1485&amp;$AG$11:$AG$1485,0),MATCH($D860,$AD$9:$AO$9,0)),"-")</f>
        <v>11.5105</v>
      </c>
      <c r="S860" s="58">
        <v>10</v>
      </c>
      <c r="T860" s="58">
        <v>0</v>
      </c>
      <c r="U860" s="58">
        <v>5</v>
      </c>
      <c r="V860" s="58">
        <v>16</v>
      </c>
      <c r="W860" s="50">
        <f t="shared" si="104"/>
        <v>20</v>
      </c>
      <c r="X860" s="50">
        <f t="shared" si="105"/>
        <v>10</v>
      </c>
      <c r="Z860" s="27" t="str">
        <f t="shared" si="107"/>
        <v>M295×6</v>
      </c>
      <c r="AA860" s="28" t="s">
        <v>135</v>
      </c>
      <c r="AB860" s="28"/>
      <c r="AC860" s="28"/>
      <c r="AD860" s="27">
        <v>295</v>
      </c>
      <c r="AE860" s="27">
        <v>6</v>
      </c>
      <c r="AF860" s="28">
        <v>60</v>
      </c>
      <c r="AG860" s="30" t="s">
        <v>210</v>
      </c>
      <c r="AH860" s="30">
        <f>INDEX(공차방식!$C$6:$D$29,MATCH(AE860,공차방식!$B$6:$B$29,0),MATCH(RIGHT(AG860,1),공차방식!$C$5:$D$5,0))/1000</f>
        <v>0</v>
      </c>
      <c r="AI860" s="28">
        <f t="shared" ca="1" si="108"/>
        <v>291.63290000000001</v>
      </c>
      <c r="AJ860" s="28">
        <f t="shared" si="109"/>
        <v>291.10289999999998</v>
      </c>
      <c r="AK860" s="28">
        <f t="array" aca="1" ref="AK860" ca="1">ROUND(INDEX(공차방식!T$6:X$50,MATCH(AQ860&amp;AE860,공차방식!R$6:R$50&amp;공차방식!S$6:S$50,0),MATCH(VALUE(LEFT(AG860,1)),공차방식!T$5:X$5,0))/1000,4)</f>
        <v>0.53</v>
      </c>
      <c r="AL860" s="28">
        <f t="shared" si="110"/>
        <v>289.50479999999999</v>
      </c>
      <c r="AM860" s="28">
        <f t="shared" si="111"/>
        <v>288.50479999999999</v>
      </c>
      <c r="AN860" s="28">
        <f t="array" ref="AN860">ROUND(INDEX(공차방식!H$6:L$29,MATCH(AE860,공차방식!B$6:B$29,0),MATCH(VALUE(LEFT(AG860,1)),공차방식!H$5:L$5,0))/1000,4)</f>
        <v>1</v>
      </c>
      <c r="AO860" s="28" t="s">
        <v>220</v>
      </c>
      <c r="AQ860" s="39">
        <f ca="1">OFFSET(공차방식!R$5,COUNTIF(공차방식!R$6:R$50,"&lt;"&amp;AD860)+1,0)</f>
        <v>355</v>
      </c>
    </row>
    <row r="861" spans="2:43" ht="15" x14ac:dyDescent="0.3">
      <c r="B861" s="72" t="str">
        <f t="shared" si="106"/>
        <v>M14×1.5</v>
      </c>
      <c r="C861" s="73" t="s">
        <v>216</v>
      </c>
      <c r="D861" s="73" t="s">
        <v>157</v>
      </c>
      <c r="E861" s="71" t="s">
        <v>0</v>
      </c>
      <c r="F861" s="58">
        <v>14</v>
      </c>
      <c r="G861" s="58">
        <v>1.5</v>
      </c>
      <c r="H861" s="71" t="s">
        <v>134</v>
      </c>
      <c r="I861" s="86" t="s">
        <v>140</v>
      </c>
      <c r="J861" s="58" t="s">
        <v>314</v>
      </c>
      <c r="K861" s="58" t="s">
        <v>491</v>
      </c>
      <c r="L861" s="58">
        <v>14</v>
      </c>
      <c r="M861" s="58">
        <v>1.5</v>
      </c>
      <c r="N861" s="71">
        <v>60</v>
      </c>
      <c r="O861" s="100">
        <f t="array" ref="O861">IFERROR(INDEX($AD$11:$AO$1485,MATCH($B861&amp;$I861,$Z$11:$Z$1485&amp;$AG$11:$AG$1485,0),MATCH($C861,$AD$9:$AO$9,0)),"-")</f>
        <v>13.521000000000001</v>
      </c>
      <c r="P861" s="58">
        <v>10</v>
      </c>
      <c r="Q861" s="58">
        <v>-10</v>
      </c>
      <c r="R861" s="100">
        <f t="array" aca="1" ref="R861" ca="1">IFERROR(INDEX($AD$11:$AO$1485,MATCH($B861&amp;$I861,$Z$11:$Z$1485&amp;$AG$11:$AG$1485,0),MATCH($D861,$AD$9:$AO$9,0)),"-")</f>
        <v>13.2157</v>
      </c>
      <c r="S861" s="58">
        <v>10</v>
      </c>
      <c r="T861" s="58">
        <v>0</v>
      </c>
      <c r="U861" s="58">
        <v>5</v>
      </c>
      <c r="V861" s="58">
        <v>16</v>
      </c>
      <c r="W861" s="50">
        <f t="shared" si="104"/>
        <v>20</v>
      </c>
      <c r="X861" s="50">
        <f t="shared" si="105"/>
        <v>10</v>
      </c>
      <c r="Z861" s="27" t="str">
        <f t="shared" si="107"/>
        <v>M295×4</v>
      </c>
      <c r="AA861" s="28" t="s">
        <v>135</v>
      </c>
      <c r="AB861" s="28"/>
      <c r="AC861" s="28"/>
      <c r="AD861" s="27">
        <v>295</v>
      </c>
      <c r="AE861" s="27">
        <v>4</v>
      </c>
      <c r="AF861" s="28">
        <v>60</v>
      </c>
      <c r="AG861" s="30" t="s">
        <v>210</v>
      </c>
      <c r="AH861" s="30">
        <f>INDEX(공차방식!$C$6:$D$29,MATCH(AE861,공차방식!$B$6:$B$29,0),MATCH(RIGHT(AG861,1),공차방식!$C$5:$D$5,0))/1000</f>
        <v>0</v>
      </c>
      <c r="AI861" s="28">
        <f t="shared" ca="1" si="108"/>
        <v>292.87689999999998</v>
      </c>
      <c r="AJ861" s="28">
        <f t="shared" si="109"/>
        <v>292.40190000000001</v>
      </c>
      <c r="AK861" s="28">
        <f t="array" aca="1" ref="AK861" ca="1">ROUND(INDEX(공차방식!T$6:X$50,MATCH(AQ861&amp;AE861,공차방식!R$6:R$50&amp;공차방식!S$6:S$50,0),MATCH(VALUE(LEFT(AG861,1)),공차방식!T$5:X$5,0))/1000,4)</f>
        <v>0.47499999999999998</v>
      </c>
      <c r="AL861" s="28">
        <f t="shared" si="110"/>
        <v>291.41989999999998</v>
      </c>
      <c r="AM861" s="28">
        <f t="shared" si="111"/>
        <v>290.66989999999998</v>
      </c>
      <c r="AN861" s="28">
        <f t="array" ref="AN861">ROUND(INDEX(공차방식!H$6:L$29,MATCH(AE861,공차방식!B$6:B$29,0),MATCH(VALUE(LEFT(AG861,1)),공차방식!H$5:L$5,0))/1000,4)</f>
        <v>0.75</v>
      </c>
      <c r="AO861" s="28" t="s">
        <v>220</v>
      </c>
      <c r="AQ861" s="39">
        <f ca="1">OFFSET(공차방식!R$5,COUNTIF(공차방식!R$6:R$50,"&lt;"&amp;AD861)+1,0)</f>
        <v>355</v>
      </c>
    </row>
    <row r="862" spans="2:43" ht="15" x14ac:dyDescent="0.3">
      <c r="B862" s="72" t="str">
        <f t="shared" si="106"/>
        <v>M14×1</v>
      </c>
      <c r="C862" s="73" t="s">
        <v>216</v>
      </c>
      <c r="D862" s="73" t="s">
        <v>157</v>
      </c>
      <c r="E862" s="71" t="s">
        <v>0</v>
      </c>
      <c r="F862" s="58">
        <v>14</v>
      </c>
      <c r="G862" s="58">
        <v>1</v>
      </c>
      <c r="H862" s="71" t="s">
        <v>134</v>
      </c>
      <c r="I862" s="86" t="s">
        <v>140</v>
      </c>
      <c r="J862" s="58" t="s">
        <v>314</v>
      </c>
      <c r="K862" s="58" t="s">
        <v>491</v>
      </c>
      <c r="L862" s="58">
        <v>14</v>
      </c>
      <c r="M862" s="58">
        <v>1</v>
      </c>
      <c r="N862" s="71">
        <v>60</v>
      </c>
      <c r="O862" s="100">
        <f t="array" ref="O862">IFERROR(INDEX($AD$11:$AO$1485,MATCH($B862&amp;$I862,$Z$11:$Z$1485&amp;$AG$11:$AG$1485,0),MATCH($C862,$AD$9:$AO$9,0)),"-")</f>
        <v>13.715</v>
      </c>
      <c r="P862" s="58">
        <v>10</v>
      </c>
      <c r="Q862" s="58">
        <v>-10</v>
      </c>
      <c r="R862" s="100">
        <f t="array" aca="1" ref="R862" ca="1">IFERROR(INDEX($AD$11:$AO$1485,MATCH($B862&amp;$I862,$Z$11:$Z$1485&amp;$AG$11:$AG$1485,0),MATCH($D862,$AD$9:$AO$9,0)),"-")</f>
        <v>13.5105</v>
      </c>
      <c r="S862" s="58">
        <v>10</v>
      </c>
      <c r="T862" s="58">
        <v>0</v>
      </c>
      <c r="U862" s="58">
        <v>5</v>
      </c>
      <c r="V862" s="58">
        <v>16</v>
      </c>
      <c r="W862" s="50">
        <f t="shared" si="104"/>
        <v>20</v>
      </c>
      <c r="X862" s="50">
        <f t="shared" si="105"/>
        <v>10</v>
      </c>
      <c r="Z862" s="27" t="str">
        <f t="shared" si="107"/>
        <v>M290×6</v>
      </c>
      <c r="AA862" s="28" t="s">
        <v>135</v>
      </c>
      <c r="AB862" s="28"/>
      <c r="AC862" s="28"/>
      <c r="AD862" s="27">
        <v>290</v>
      </c>
      <c r="AE862" s="27">
        <v>6</v>
      </c>
      <c r="AF862" s="28">
        <v>60</v>
      </c>
      <c r="AG862" s="30" t="s">
        <v>210</v>
      </c>
      <c r="AH862" s="30">
        <f>INDEX(공차방식!$C$6:$D$29,MATCH(AE862,공차방식!$B$6:$B$29,0),MATCH(RIGHT(AG862,1),공차방식!$C$5:$D$5,0))/1000</f>
        <v>0</v>
      </c>
      <c r="AI862" s="28">
        <f t="shared" ca="1" si="108"/>
        <v>286.63290000000001</v>
      </c>
      <c r="AJ862" s="28">
        <f t="shared" si="109"/>
        <v>286.10289999999998</v>
      </c>
      <c r="AK862" s="28">
        <f t="array" aca="1" ref="AK862" ca="1">ROUND(INDEX(공차방식!T$6:X$50,MATCH(AQ862&amp;AE862,공차방식!R$6:R$50&amp;공차방식!S$6:S$50,0),MATCH(VALUE(LEFT(AG862,1)),공차방식!T$5:X$5,0))/1000,4)</f>
        <v>0.53</v>
      </c>
      <c r="AL862" s="28">
        <f t="shared" si="110"/>
        <v>284.50479999999999</v>
      </c>
      <c r="AM862" s="28">
        <f t="shared" si="111"/>
        <v>283.50479999999999</v>
      </c>
      <c r="AN862" s="28">
        <f t="array" ref="AN862">ROUND(INDEX(공차방식!H$6:L$29,MATCH(AE862,공차방식!B$6:B$29,0),MATCH(VALUE(LEFT(AG862,1)),공차방식!H$5:L$5,0))/1000,4)</f>
        <v>1</v>
      </c>
      <c r="AO862" s="28" t="s">
        <v>220</v>
      </c>
      <c r="AQ862" s="39">
        <f ca="1">OFFSET(공차방식!R$5,COUNTIF(공차방식!R$6:R$50,"&lt;"&amp;AD862)+1,0)</f>
        <v>355</v>
      </c>
    </row>
    <row r="863" spans="2:43" ht="15" x14ac:dyDescent="0.3">
      <c r="B863" s="72" t="str">
        <f t="shared" si="106"/>
        <v>M15×1.5</v>
      </c>
      <c r="C863" s="73" t="s">
        <v>216</v>
      </c>
      <c r="D863" s="73" t="s">
        <v>157</v>
      </c>
      <c r="E863" s="71" t="s">
        <v>0</v>
      </c>
      <c r="F863" s="58">
        <v>15</v>
      </c>
      <c r="G863" s="58">
        <v>1.5</v>
      </c>
      <c r="H863" s="71" t="s">
        <v>134</v>
      </c>
      <c r="I863" s="86" t="s">
        <v>140</v>
      </c>
      <c r="J863" s="58" t="s">
        <v>314</v>
      </c>
      <c r="K863" s="58" t="s">
        <v>491</v>
      </c>
      <c r="L863" s="58">
        <v>15</v>
      </c>
      <c r="M863" s="58">
        <v>1.5</v>
      </c>
      <c r="N863" s="71">
        <v>60</v>
      </c>
      <c r="O863" s="100">
        <f t="array" ref="O863">IFERROR(INDEX($AD$11:$AO$1485,MATCH($B863&amp;$I863,$Z$11:$Z$1485&amp;$AG$11:$AG$1485,0),MATCH($C863,$AD$9:$AO$9,0)),"-")</f>
        <v>14.521000000000001</v>
      </c>
      <c r="P863" s="58">
        <v>10</v>
      </c>
      <c r="Q863" s="58">
        <v>-10</v>
      </c>
      <c r="R863" s="100">
        <f t="array" aca="1" ref="R863" ca="1">IFERROR(INDEX($AD$11:$AO$1485,MATCH($B863&amp;$I863,$Z$11:$Z$1485&amp;$AG$11:$AG$1485,0),MATCH($D863,$AD$9:$AO$9,0)),"-")</f>
        <v>14.2157</v>
      </c>
      <c r="S863" s="58">
        <v>10</v>
      </c>
      <c r="T863" s="58">
        <v>0</v>
      </c>
      <c r="U863" s="58">
        <v>5</v>
      </c>
      <c r="V863" s="58">
        <v>16</v>
      </c>
      <c r="W863" s="50">
        <f t="shared" si="104"/>
        <v>20</v>
      </c>
      <c r="X863" s="50">
        <f t="shared" si="105"/>
        <v>10</v>
      </c>
      <c r="Z863" s="27" t="str">
        <f t="shared" si="107"/>
        <v>M290×4</v>
      </c>
      <c r="AA863" s="28" t="s">
        <v>135</v>
      </c>
      <c r="AB863" s="28"/>
      <c r="AC863" s="28"/>
      <c r="AD863" s="27">
        <v>290</v>
      </c>
      <c r="AE863" s="27">
        <v>4</v>
      </c>
      <c r="AF863" s="28">
        <v>60</v>
      </c>
      <c r="AG863" s="30" t="s">
        <v>210</v>
      </c>
      <c r="AH863" s="30">
        <f>INDEX(공차방식!$C$6:$D$29,MATCH(AE863,공차방식!$B$6:$B$29,0),MATCH(RIGHT(AG863,1),공차방식!$C$5:$D$5,0))/1000</f>
        <v>0</v>
      </c>
      <c r="AI863" s="28">
        <f t="shared" ca="1" si="108"/>
        <v>287.87689999999998</v>
      </c>
      <c r="AJ863" s="28">
        <f t="shared" si="109"/>
        <v>287.40190000000001</v>
      </c>
      <c r="AK863" s="28">
        <f t="array" aca="1" ref="AK863" ca="1">ROUND(INDEX(공차방식!T$6:X$50,MATCH(AQ863&amp;AE863,공차방식!R$6:R$50&amp;공차방식!S$6:S$50,0),MATCH(VALUE(LEFT(AG863,1)),공차방식!T$5:X$5,0))/1000,4)</f>
        <v>0.47499999999999998</v>
      </c>
      <c r="AL863" s="28">
        <f t="shared" si="110"/>
        <v>286.41989999999998</v>
      </c>
      <c r="AM863" s="28">
        <f t="shared" si="111"/>
        <v>285.66989999999998</v>
      </c>
      <c r="AN863" s="28">
        <f t="array" ref="AN863">ROUND(INDEX(공차방식!H$6:L$29,MATCH(AE863,공차방식!B$6:B$29,0),MATCH(VALUE(LEFT(AG863,1)),공차방식!H$5:L$5,0))/1000,4)</f>
        <v>0.75</v>
      </c>
      <c r="AO863" s="28" t="s">
        <v>220</v>
      </c>
      <c r="AQ863" s="39">
        <f ca="1">OFFSET(공차방식!R$5,COUNTIF(공차방식!R$6:R$50,"&lt;"&amp;AD863)+1,0)</f>
        <v>355</v>
      </c>
    </row>
    <row r="864" spans="2:43" ht="15" x14ac:dyDescent="0.3">
      <c r="B864" s="72" t="str">
        <f t="shared" si="106"/>
        <v>M15×1</v>
      </c>
      <c r="C864" s="73" t="s">
        <v>216</v>
      </c>
      <c r="D864" s="73" t="s">
        <v>157</v>
      </c>
      <c r="E864" s="71" t="s">
        <v>0</v>
      </c>
      <c r="F864" s="58">
        <v>15</v>
      </c>
      <c r="G864" s="58">
        <v>1</v>
      </c>
      <c r="H864" s="71" t="s">
        <v>134</v>
      </c>
      <c r="I864" s="86" t="s">
        <v>140</v>
      </c>
      <c r="J864" s="58" t="s">
        <v>314</v>
      </c>
      <c r="K864" s="58" t="s">
        <v>491</v>
      </c>
      <c r="L864" s="58">
        <v>15</v>
      </c>
      <c r="M864" s="58">
        <v>1</v>
      </c>
      <c r="N864" s="71">
        <v>60</v>
      </c>
      <c r="O864" s="100">
        <f t="array" ref="O864">IFERROR(INDEX($AD$11:$AO$1485,MATCH($B864&amp;$I864,$Z$11:$Z$1485&amp;$AG$11:$AG$1485,0),MATCH($C864,$AD$9:$AO$9,0)),"-")</f>
        <v>14.715</v>
      </c>
      <c r="P864" s="58">
        <v>10</v>
      </c>
      <c r="Q864" s="58">
        <v>-10</v>
      </c>
      <c r="R864" s="100">
        <f t="array" aca="1" ref="R864" ca="1">IFERROR(INDEX($AD$11:$AO$1485,MATCH($B864&amp;$I864,$Z$11:$Z$1485&amp;$AG$11:$AG$1485,0),MATCH($D864,$AD$9:$AO$9,0)),"-")</f>
        <v>14.5105</v>
      </c>
      <c r="S864" s="58">
        <v>10</v>
      </c>
      <c r="T864" s="58">
        <v>0</v>
      </c>
      <c r="U864" s="58">
        <v>5</v>
      </c>
      <c r="V864" s="58">
        <v>16</v>
      </c>
      <c r="W864" s="50">
        <f t="shared" si="104"/>
        <v>20</v>
      </c>
      <c r="X864" s="50">
        <f t="shared" si="105"/>
        <v>10</v>
      </c>
      <c r="Z864" s="27" t="str">
        <f t="shared" si="107"/>
        <v>M295×6</v>
      </c>
      <c r="AA864" s="28" t="s">
        <v>135</v>
      </c>
      <c r="AB864" s="28"/>
      <c r="AC864" s="28"/>
      <c r="AD864" s="27">
        <v>295</v>
      </c>
      <c r="AE864" s="27">
        <v>6</v>
      </c>
      <c r="AF864" s="28">
        <v>60</v>
      </c>
      <c r="AG864" s="30" t="s">
        <v>210</v>
      </c>
      <c r="AH864" s="30">
        <f>INDEX(공차방식!$C$6:$D$29,MATCH(AE864,공차방식!$B$6:$B$29,0),MATCH(RIGHT(AG864,1),공차방식!$C$5:$D$5,0))/1000</f>
        <v>0</v>
      </c>
      <c r="AI864" s="28">
        <f t="shared" ca="1" si="108"/>
        <v>291.63290000000001</v>
      </c>
      <c r="AJ864" s="28">
        <f t="shared" si="109"/>
        <v>291.10289999999998</v>
      </c>
      <c r="AK864" s="28">
        <f t="array" aca="1" ref="AK864" ca="1">ROUND(INDEX(공차방식!T$6:X$50,MATCH(AQ864&amp;AE864,공차방식!R$6:R$50&amp;공차방식!S$6:S$50,0),MATCH(VALUE(LEFT(AG864,1)),공차방식!T$5:X$5,0))/1000,4)</f>
        <v>0.53</v>
      </c>
      <c r="AL864" s="28">
        <f t="shared" si="110"/>
        <v>289.50479999999999</v>
      </c>
      <c r="AM864" s="28">
        <f t="shared" si="111"/>
        <v>288.50479999999999</v>
      </c>
      <c r="AN864" s="28">
        <f t="array" ref="AN864">ROUND(INDEX(공차방식!H$6:L$29,MATCH(AE864,공차방식!B$6:B$29,0),MATCH(VALUE(LEFT(AG864,1)),공차방식!H$5:L$5,0))/1000,4)</f>
        <v>1</v>
      </c>
      <c r="AO864" s="28" t="s">
        <v>220</v>
      </c>
      <c r="AQ864" s="39">
        <f ca="1">OFFSET(공차방식!R$5,COUNTIF(공차방식!R$6:R$50,"&lt;"&amp;AD864)+1,0)</f>
        <v>355</v>
      </c>
    </row>
    <row r="865" spans="2:43" ht="15" x14ac:dyDescent="0.3">
      <c r="B865" s="72" t="str">
        <f t="shared" si="106"/>
        <v>M16×1.5</v>
      </c>
      <c r="C865" s="73" t="s">
        <v>216</v>
      </c>
      <c r="D865" s="73" t="s">
        <v>157</v>
      </c>
      <c r="E865" s="71" t="s">
        <v>0</v>
      </c>
      <c r="F865" s="58">
        <v>16</v>
      </c>
      <c r="G865" s="58">
        <v>1.5</v>
      </c>
      <c r="H865" s="71" t="s">
        <v>134</v>
      </c>
      <c r="I865" s="86" t="s">
        <v>140</v>
      </c>
      <c r="J865" s="58" t="s">
        <v>314</v>
      </c>
      <c r="K865" s="58" t="s">
        <v>491</v>
      </c>
      <c r="L865" s="58">
        <v>16</v>
      </c>
      <c r="M865" s="58">
        <v>1.5</v>
      </c>
      <c r="N865" s="71">
        <v>60</v>
      </c>
      <c r="O865" s="100">
        <f t="array" ref="O865">IFERROR(INDEX($AD$11:$AO$1485,MATCH($B865&amp;$I865,$Z$11:$Z$1485&amp;$AG$11:$AG$1485,0),MATCH($C865,$AD$9:$AO$9,0)),"-")</f>
        <v>15.521000000000001</v>
      </c>
      <c r="P865" s="58">
        <v>10</v>
      </c>
      <c r="Q865" s="58">
        <v>-10</v>
      </c>
      <c r="R865" s="100">
        <f t="array" aca="1" ref="R865" ca="1">IFERROR(INDEX($AD$11:$AO$1485,MATCH($B865&amp;$I865,$Z$11:$Z$1485&amp;$AG$11:$AG$1485,0),MATCH($D865,$AD$9:$AO$9,0)),"-")</f>
        <v>15.2157</v>
      </c>
      <c r="S865" s="58">
        <v>10</v>
      </c>
      <c r="T865" s="58">
        <v>0</v>
      </c>
      <c r="U865" s="58">
        <v>5</v>
      </c>
      <c r="V865" s="58">
        <v>16</v>
      </c>
      <c r="W865" s="50">
        <f t="shared" si="104"/>
        <v>20</v>
      </c>
      <c r="X865" s="50">
        <f t="shared" si="105"/>
        <v>10</v>
      </c>
      <c r="Z865" s="27" t="str">
        <f t="shared" si="107"/>
        <v>M295×4</v>
      </c>
      <c r="AA865" s="28" t="s">
        <v>135</v>
      </c>
      <c r="AB865" s="28"/>
      <c r="AC865" s="28"/>
      <c r="AD865" s="27">
        <v>295</v>
      </c>
      <c r="AE865" s="27">
        <v>4</v>
      </c>
      <c r="AF865" s="28">
        <v>60</v>
      </c>
      <c r="AG865" s="30" t="s">
        <v>210</v>
      </c>
      <c r="AH865" s="30">
        <f>INDEX(공차방식!$C$6:$D$29,MATCH(AE865,공차방식!$B$6:$B$29,0),MATCH(RIGHT(AG865,1),공차방식!$C$5:$D$5,0))/1000</f>
        <v>0</v>
      </c>
      <c r="AI865" s="28">
        <f t="shared" ca="1" si="108"/>
        <v>292.87689999999998</v>
      </c>
      <c r="AJ865" s="28">
        <f t="shared" si="109"/>
        <v>292.40190000000001</v>
      </c>
      <c r="AK865" s="28">
        <f t="array" aca="1" ref="AK865" ca="1">ROUND(INDEX(공차방식!T$6:X$50,MATCH(AQ865&amp;AE865,공차방식!R$6:R$50&amp;공차방식!S$6:S$50,0),MATCH(VALUE(LEFT(AG865,1)),공차방식!T$5:X$5,0))/1000,4)</f>
        <v>0.47499999999999998</v>
      </c>
      <c r="AL865" s="28">
        <f t="shared" si="110"/>
        <v>291.41989999999998</v>
      </c>
      <c r="AM865" s="28">
        <f t="shared" si="111"/>
        <v>290.66989999999998</v>
      </c>
      <c r="AN865" s="28">
        <f t="array" ref="AN865">ROUND(INDEX(공차방식!H$6:L$29,MATCH(AE865,공차방식!B$6:B$29,0),MATCH(VALUE(LEFT(AG865,1)),공차방식!H$5:L$5,0))/1000,4)</f>
        <v>0.75</v>
      </c>
      <c r="AO865" s="28" t="s">
        <v>220</v>
      </c>
      <c r="AQ865" s="39">
        <f ca="1">OFFSET(공차방식!R$5,COUNTIF(공차방식!R$6:R$50,"&lt;"&amp;AD865)+1,0)</f>
        <v>355</v>
      </c>
    </row>
    <row r="866" spans="2:43" ht="15" x14ac:dyDescent="0.3">
      <c r="B866" s="72" t="str">
        <f t="shared" si="106"/>
        <v>M16×1</v>
      </c>
      <c r="C866" s="73" t="s">
        <v>216</v>
      </c>
      <c r="D866" s="73" t="s">
        <v>157</v>
      </c>
      <c r="E866" s="71" t="s">
        <v>0</v>
      </c>
      <c r="F866" s="58">
        <v>16</v>
      </c>
      <c r="G866" s="58">
        <v>1</v>
      </c>
      <c r="H866" s="71" t="s">
        <v>134</v>
      </c>
      <c r="I866" s="86" t="s">
        <v>140</v>
      </c>
      <c r="J866" s="58" t="s">
        <v>314</v>
      </c>
      <c r="K866" s="58" t="s">
        <v>491</v>
      </c>
      <c r="L866" s="58">
        <v>16</v>
      </c>
      <c r="M866" s="58">
        <v>1</v>
      </c>
      <c r="N866" s="71">
        <v>60</v>
      </c>
      <c r="O866" s="100">
        <f t="array" ref="O866">IFERROR(INDEX($AD$11:$AO$1485,MATCH($B866&amp;$I866,$Z$11:$Z$1485&amp;$AG$11:$AG$1485,0),MATCH($C866,$AD$9:$AO$9,0)),"-")</f>
        <v>15.715</v>
      </c>
      <c r="P866" s="58">
        <v>10</v>
      </c>
      <c r="Q866" s="58">
        <v>-10</v>
      </c>
      <c r="R866" s="100">
        <f t="array" aca="1" ref="R866" ca="1">IFERROR(INDEX($AD$11:$AO$1485,MATCH($B866&amp;$I866,$Z$11:$Z$1485&amp;$AG$11:$AG$1485,0),MATCH($D866,$AD$9:$AO$9,0)),"-")</f>
        <v>15.5105</v>
      </c>
      <c r="S866" s="58">
        <v>10</v>
      </c>
      <c r="T866" s="58">
        <v>0</v>
      </c>
      <c r="U866" s="58">
        <v>5</v>
      </c>
      <c r="V866" s="58">
        <v>16</v>
      </c>
      <c r="W866" s="50">
        <f t="shared" si="104"/>
        <v>20</v>
      </c>
      <c r="X866" s="50">
        <f t="shared" si="105"/>
        <v>10</v>
      </c>
      <c r="Z866" s="27" t="str">
        <f t="shared" si="107"/>
        <v>M300×6</v>
      </c>
      <c r="AA866" s="28" t="s">
        <v>135</v>
      </c>
      <c r="AB866" s="28"/>
      <c r="AC866" s="28"/>
      <c r="AD866" s="27">
        <v>300</v>
      </c>
      <c r="AE866" s="27">
        <v>6</v>
      </c>
      <c r="AF866" s="28">
        <v>60</v>
      </c>
      <c r="AG866" s="30" t="s">
        <v>210</v>
      </c>
      <c r="AH866" s="30">
        <f>INDEX(공차방식!$C$6:$D$29,MATCH(AE866,공차방식!$B$6:$B$29,0),MATCH(RIGHT(AG866,1),공차방식!$C$5:$D$5,0))/1000</f>
        <v>0</v>
      </c>
      <c r="AI866" s="28">
        <f t="shared" ca="1" si="108"/>
        <v>296.63290000000001</v>
      </c>
      <c r="AJ866" s="28">
        <f t="shared" si="109"/>
        <v>296.10289999999998</v>
      </c>
      <c r="AK866" s="28">
        <f t="array" aca="1" ref="AK866" ca="1">ROUND(INDEX(공차방식!T$6:X$50,MATCH(AQ866&amp;AE866,공차방식!R$6:R$50&amp;공차방식!S$6:S$50,0),MATCH(VALUE(LEFT(AG866,1)),공차방식!T$5:X$5,0))/1000,4)</f>
        <v>0.53</v>
      </c>
      <c r="AL866" s="28">
        <f t="shared" si="110"/>
        <v>294.50479999999999</v>
      </c>
      <c r="AM866" s="28">
        <f t="shared" si="111"/>
        <v>293.50479999999999</v>
      </c>
      <c r="AN866" s="28">
        <f t="array" ref="AN866">ROUND(INDEX(공차방식!H$6:L$29,MATCH(AE866,공차방식!B$6:B$29,0),MATCH(VALUE(LEFT(AG866,1)),공차방식!H$5:L$5,0))/1000,4)</f>
        <v>1</v>
      </c>
      <c r="AO866" s="28" t="s">
        <v>220</v>
      </c>
      <c r="AQ866" s="39">
        <f ca="1">OFFSET(공차방식!R$5,COUNTIF(공차방식!R$6:R$50,"&lt;"&amp;AD866)+1,0)</f>
        <v>355</v>
      </c>
    </row>
    <row r="867" spans="2:43" ht="15" x14ac:dyDescent="0.3">
      <c r="B867" s="72" t="str">
        <f t="shared" si="106"/>
        <v>M17×1.5</v>
      </c>
      <c r="C867" s="73" t="s">
        <v>216</v>
      </c>
      <c r="D867" s="73" t="s">
        <v>157</v>
      </c>
      <c r="E867" s="71" t="s">
        <v>0</v>
      </c>
      <c r="F867" s="58">
        <v>17</v>
      </c>
      <c r="G867" s="58">
        <v>1.5</v>
      </c>
      <c r="H867" s="71" t="s">
        <v>134</v>
      </c>
      <c r="I867" s="86" t="s">
        <v>140</v>
      </c>
      <c r="J867" s="58" t="s">
        <v>314</v>
      </c>
      <c r="K867" s="58" t="s">
        <v>491</v>
      </c>
      <c r="L867" s="58">
        <v>17</v>
      </c>
      <c r="M867" s="58">
        <v>1.5</v>
      </c>
      <c r="N867" s="71">
        <v>60</v>
      </c>
      <c r="O867" s="100">
        <f t="array" ref="O867">IFERROR(INDEX($AD$11:$AO$1485,MATCH($B867&amp;$I867,$Z$11:$Z$1485&amp;$AG$11:$AG$1485,0),MATCH($C867,$AD$9:$AO$9,0)),"-")</f>
        <v>16.521000000000001</v>
      </c>
      <c r="P867" s="58">
        <v>10</v>
      </c>
      <c r="Q867" s="58">
        <v>-10</v>
      </c>
      <c r="R867" s="100">
        <f t="array" aca="1" ref="R867" ca="1">IFERROR(INDEX($AD$11:$AO$1485,MATCH($B867&amp;$I867,$Z$11:$Z$1485&amp;$AG$11:$AG$1485,0),MATCH($D867,$AD$9:$AO$9,0)),"-")</f>
        <v>16.215699999999998</v>
      </c>
      <c r="S867" s="58">
        <v>10</v>
      </c>
      <c r="T867" s="58">
        <v>0</v>
      </c>
      <c r="U867" s="58">
        <v>5</v>
      </c>
      <c r="V867" s="58">
        <v>16</v>
      </c>
      <c r="W867" s="50">
        <f t="shared" si="104"/>
        <v>20</v>
      </c>
      <c r="X867" s="50">
        <f t="shared" si="105"/>
        <v>10</v>
      </c>
      <c r="Z867" s="27" t="str">
        <f t="shared" si="107"/>
        <v>M300×4</v>
      </c>
      <c r="AA867" s="28" t="s">
        <v>135</v>
      </c>
      <c r="AB867" s="28"/>
      <c r="AC867" s="28"/>
      <c r="AD867" s="27">
        <v>300</v>
      </c>
      <c r="AE867" s="27">
        <v>4</v>
      </c>
      <c r="AF867" s="28">
        <v>60</v>
      </c>
      <c r="AG867" s="30" t="s">
        <v>210</v>
      </c>
      <c r="AH867" s="30">
        <f>INDEX(공차방식!$C$6:$D$29,MATCH(AE867,공차방식!$B$6:$B$29,0),MATCH(RIGHT(AG867,1),공차방식!$C$5:$D$5,0))/1000</f>
        <v>0</v>
      </c>
      <c r="AI867" s="28">
        <f t="shared" ca="1" si="108"/>
        <v>297.87689999999998</v>
      </c>
      <c r="AJ867" s="28">
        <f t="shared" si="109"/>
        <v>297.40190000000001</v>
      </c>
      <c r="AK867" s="28">
        <f t="array" aca="1" ref="AK867" ca="1">ROUND(INDEX(공차방식!T$6:X$50,MATCH(AQ867&amp;AE867,공차방식!R$6:R$50&amp;공차방식!S$6:S$50,0),MATCH(VALUE(LEFT(AG867,1)),공차방식!T$5:X$5,0))/1000,4)</f>
        <v>0.47499999999999998</v>
      </c>
      <c r="AL867" s="28">
        <f t="shared" si="110"/>
        <v>296.41989999999998</v>
      </c>
      <c r="AM867" s="28">
        <f t="shared" si="111"/>
        <v>295.66989999999998</v>
      </c>
      <c r="AN867" s="28">
        <f t="array" ref="AN867">ROUND(INDEX(공차방식!H$6:L$29,MATCH(AE867,공차방식!B$6:B$29,0),MATCH(VALUE(LEFT(AG867,1)),공차방식!H$5:L$5,0))/1000,4)</f>
        <v>0.75</v>
      </c>
      <c r="AO867" s="28" t="s">
        <v>220</v>
      </c>
      <c r="AQ867" s="39">
        <f ca="1">OFFSET(공차방식!R$5,COUNTIF(공차방식!R$6:R$50,"&lt;"&amp;AD867)+1,0)</f>
        <v>355</v>
      </c>
    </row>
    <row r="868" spans="2:43" ht="15" x14ac:dyDescent="0.3">
      <c r="B868" s="72" t="str">
        <f t="shared" si="106"/>
        <v>M17×1</v>
      </c>
      <c r="C868" s="73" t="s">
        <v>216</v>
      </c>
      <c r="D868" s="73" t="s">
        <v>157</v>
      </c>
      <c r="E868" s="71" t="s">
        <v>0</v>
      </c>
      <c r="F868" s="58">
        <v>17</v>
      </c>
      <c r="G868" s="58">
        <v>1</v>
      </c>
      <c r="H868" s="71" t="s">
        <v>134</v>
      </c>
      <c r="I868" s="86" t="s">
        <v>140</v>
      </c>
      <c r="J868" s="58" t="s">
        <v>314</v>
      </c>
      <c r="K868" s="58" t="s">
        <v>491</v>
      </c>
      <c r="L868" s="58">
        <v>17</v>
      </c>
      <c r="M868" s="58">
        <v>1</v>
      </c>
      <c r="N868" s="71">
        <v>60</v>
      </c>
      <c r="O868" s="100">
        <f t="array" ref="O868">IFERROR(INDEX($AD$11:$AO$1485,MATCH($B868&amp;$I868,$Z$11:$Z$1485&amp;$AG$11:$AG$1485,0),MATCH($C868,$AD$9:$AO$9,0)),"-")</f>
        <v>16.715</v>
      </c>
      <c r="P868" s="58">
        <v>10</v>
      </c>
      <c r="Q868" s="58">
        <v>-10</v>
      </c>
      <c r="R868" s="100">
        <f t="array" aca="1" ref="R868" ca="1">IFERROR(INDEX($AD$11:$AO$1485,MATCH($B868&amp;$I868,$Z$11:$Z$1485&amp;$AG$11:$AG$1485,0),MATCH($D868,$AD$9:$AO$9,0)),"-")</f>
        <v>16.5105</v>
      </c>
      <c r="S868" s="58">
        <v>10</v>
      </c>
      <c r="T868" s="58">
        <v>0</v>
      </c>
      <c r="U868" s="58">
        <v>5</v>
      </c>
      <c r="V868" s="58">
        <v>16</v>
      </c>
      <c r="W868" s="50">
        <f t="shared" si="104"/>
        <v>20</v>
      </c>
      <c r="X868" s="50">
        <f t="shared" si="105"/>
        <v>10</v>
      </c>
      <c r="Z868" s="63" t="str">
        <f t="shared" si="107"/>
        <v>M1×0.2</v>
      </c>
      <c r="AA868" s="62" t="s">
        <v>135</v>
      </c>
      <c r="AB868" s="62"/>
      <c r="AC868" s="62"/>
      <c r="AD868" s="63">
        <v>1</v>
      </c>
      <c r="AE868" s="63">
        <v>0.2</v>
      </c>
      <c r="AF868" s="62">
        <v>60</v>
      </c>
      <c r="AG868" s="64" t="s">
        <v>174</v>
      </c>
      <c r="AH868" s="64"/>
      <c r="AI868" s="65"/>
      <c r="AJ868" s="65">
        <f t="shared" si="109"/>
        <v>0.87009999999999998</v>
      </c>
      <c r="AK868" s="65"/>
      <c r="AL868" s="65"/>
      <c r="AM868" s="65">
        <f t="shared" si="111"/>
        <v>0.78349999999999997</v>
      </c>
      <c r="AN868" s="65"/>
      <c r="AO868" s="65">
        <v>0.97</v>
      </c>
    </row>
    <row r="869" spans="2:43" ht="15" x14ac:dyDescent="0.3">
      <c r="B869" s="72" t="str">
        <f t="shared" si="106"/>
        <v>M18×2</v>
      </c>
      <c r="C869" s="73" t="s">
        <v>216</v>
      </c>
      <c r="D869" s="73" t="s">
        <v>157</v>
      </c>
      <c r="E869" s="71" t="s">
        <v>0</v>
      </c>
      <c r="F869" s="58">
        <v>18</v>
      </c>
      <c r="G869" s="58">
        <v>2</v>
      </c>
      <c r="H869" s="71" t="s">
        <v>134</v>
      </c>
      <c r="I869" s="86" t="s">
        <v>140</v>
      </c>
      <c r="J869" s="58" t="s">
        <v>314</v>
      </c>
      <c r="K869" s="58" t="s">
        <v>491</v>
      </c>
      <c r="L869" s="58">
        <v>18</v>
      </c>
      <c r="M869" s="58">
        <v>2</v>
      </c>
      <c r="N869" s="71">
        <v>60</v>
      </c>
      <c r="O869" s="100">
        <f t="array" ref="O869">IFERROR(INDEX($AD$11:$AO$1485,MATCH($B869&amp;$I869,$Z$11:$Z$1485&amp;$AG$11:$AG$1485,0),MATCH($C869,$AD$9:$AO$9,0)),"-")</f>
        <v>17.32</v>
      </c>
      <c r="P869" s="58">
        <v>14</v>
      </c>
      <c r="Q869" s="58">
        <v>-14</v>
      </c>
      <c r="R869" s="100">
        <f t="array" aca="1" ref="R869" ca="1">IFERROR(INDEX($AD$11:$AO$1485,MATCH($B869&amp;$I869,$Z$11:$Z$1485&amp;$AG$11:$AG$1485,0),MATCH($D869,$AD$9:$AO$9,0)),"-")</f>
        <v>16.913</v>
      </c>
      <c r="S869" s="58">
        <v>14</v>
      </c>
      <c r="T869" s="58">
        <v>0</v>
      </c>
      <c r="U869" s="58">
        <v>5</v>
      </c>
      <c r="V869" s="58">
        <v>14</v>
      </c>
      <c r="W869" s="50">
        <f t="shared" si="104"/>
        <v>28</v>
      </c>
      <c r="X869" s="50">
        <f t="shared" si="105"/>
        <v>14</v>
      </c>
      <c r="Z869" s="63" t="str">
        <f t="shared" si="107"/>
        <v>M1.1×0.2</v>
      </c>
      <c r="AA869" s="62" t="s">
        <v>135</v>
      </c>
      <c r="AB869" s="62"/>
      <c r="AC869" s="62"/>
      <c r="AD869" s="63">
        <v>1.1000000000000001</v>
      </c>
      <c r="AE869" s="63">
        <v>0.2</v>
      </c>
      <c r="AF869" s="62">
        <v>60</v>
      </c>
      <c r="AG869" s="64" t="s">
        <v>174</v>
      </c>
      <c r="AH869" s="64"/>
      <c r="AI869" s="65"/>
      <c r="AJ869" s="65">
        <f t="shared" si="109"/>
        <v>0.97009999999999996</v>
      </c>
      <c r="AK869" s="65"/>
      <c r="AL869" s="65"/>
      <c r="AM869" s="65">
        <f t="shared" si="111"/>
        <v>0.88349999999999995</v>
      </c>
      <c r="AN869" s="65"/>
      <c r="AO869" s="65">
        <v>1.1000000000000001</v>
      </c>
    </row>
    <row r="870" spans="2:43" ht="15" x14ac:dyDescent="0.3">
      <c r="B870" s="72" t="str">
        <f t="shared" si="106"/>
        <v>M18×1.5</v>
      </c>
      <c r="C870" s="73" t="s">
        <v>216</v>
      </c>
      <c r="D870" s="73" t="s">
        <v>157</v>
      </c>
      <c r="E870" s="71" t="s">
        <v>0</v>
      </c>
      <c r="F870" s="58">
        <v>18</v>
      </c>
      <c r="G870" s="58">
        <v>1.5</v>
      </c>
      <c r="H870" s="71" t="s">
        <v>134</v>
      </c>
      <c r="I870" s="86" t="s">
        <v>140</v>
      </c>
      <c r="J870" s="58" t="s">
        <v>314</v>
      </c>
      <c r="K870" s="58" t="s">
        <v>491</v>
      </c>
      <c r="L870" s="58">
        <v>18</v>
      </c>
      <c r="M870" s="58">
        <v>1.5</v>
      </c>
      <c r="N870" s="71">
        <v>60</v>
      </c>
      <c r="O870" s="100">
        <f t="array" ref="O870">IFERROR(INDEX($AD$11:$AO$1485,MATCH($B870&amp;$I870,$Z$11:$Z$1485&amp;$AG$11:$AG$1485,0),MATCH($C870,$AD$9:$AO$9,0)),"-")</f>
        <v>17.521000000000001</v>
      </c>
      <c r="P870" s="58">
        <v>10</v>
      </c>
      <c r="Q870" s="58">
        <v>-10</v>
      </c>
      <c r="R870" s="100">
        <f t="array" aca="1" ref="R870" ca="1">IFERROR(INDEX($AD$11:$AO$1485,MATCH($B870&amp;$I870,$Z$11:$Z$1485&amp;$AG$11:$AG$1485,0),MATCH($D870,$AD$9:$AO$9,0)),"-")</f>
        <v>17.215699999999998</v>
      </c>
      <c r="S870" s="58">
        <v>10</v>
      </c>
      <c r="T870" s="58">
        <v>0</v>
      </c>
      <c r="U870" s="58">
        <v>5</v>
      </c>
      <c r="V870" s="58">
        <v>16</v>
      </c>
      <c r="W870" s="50">
        <f t="shared" si="104"/>
        <v>20</v>
      </c>
      <c r="X870" s="50">
        <f t="shared" si="105"/>
        <v>10</v>
      </c>
      <c r="Z870" s="63" t="str">
        <f t="shared" si="107"/>
        <v>M1.2×0.2</v>
      </c>
      <c r="AA870" s="62" t="s">
        <v>135</v>
      </c>
      <c r="AB870" s="62"/>
      <c r="AC870" s="62"/>
      <c r="AD870" s="63">
        <v>1.2</v>
      </c>
      <c r="AE870" s="63">
        <v>0.2</v>
      </c>
      <c r="AF870" s="62">
        <v>60</v>
      </c>
      <c r="AG870" s="64" t="s">
        <v>174</v>
      </c>
      <c r="AH870" s="64"/>
      <c r="AI870" s="65"/>
      <c r="AJ870" s="65">
        <f t="shared" si="109"/>
        <v>1.0701000000000001</v>
      </c>
      <c r="AK870" s="65"/>
      <c r="AL870" s="65"/>
      <c r="AM870" s="65">
        <f t="shared" si="111"/>
        <v>0.98350000000000004</v>
      </c>
      <c r="AN870" s="65"/>
      <c r="AO870" s="65">
        <v>1.17</v>
      </c>
    </row>
    <row r="871" spans="2:43" ht="15" x14ac:dyDescent="0.3">
      <c r="B871" s="72" t="str">
        <f t="shared" si="106"/>
        <v>M18×1</v>
      </c>
      <c r="C871" s="73" t="s">
        <v>216</v>
      </c>
      <c r="D871" s="73" t="s">
        <v>157</v>
      </c>
      <c r="E871" s="71" t="s">
        <v>0</v>
      </c>
      <c r="F871" s="58">
        <v>18</v>
      </c>
      <c r="G871" s="58">
        <v>1</v>
      </c>
      <c r="H871" s="71" t="s">
        <v>134</v>
      </c>
      <c r="I871" s="86" t="s">
        <v>140</v>
      </c>
      <c r="J871" s="58" t="s">
        <v>314</v>
      </c>
      <c r="K871" s="58" t="s">
        <v>491</v>
      </c>
      <c r="L871" s="58">
        <v>18</v>
      </c>
      <c r="M871" s="58">
        <v>1</v>
      </c>
      <c r="N871" s="71">
        <v>60</v>
      </c>
      <c r="O871" s="100">
        <f t="array" ref="O871">IFERROR(INDEX($AD$11:$AO$1485,MATCH($B871&amp;$I871,$Z$11:$Z$1485&amp;$AG$11:$AG$1485,0),MATCH($C871,$AD$9:$AO$9,0)),"-")</f>
        <v>17.715</v>
      </c>
      <c r="P871" s="58">
        <v>10</v>
      </c>
      <c r="Q871" s="58">
        <v>-10</v>
      </c>
      <c r="R871" s="100">
        <f t="array" aca="1" ref="R871" ca="1">IFERROR(INDEX($AD$11:$AO$1485,MATCH($B871&amp;$I871,$Z$11:$Z$1485&amp;$AG$11:$AG$1485,0),MATCH($D871,$AD$9:$AO$9,0)),"-")</f>
        <v>17.5105</v>
      </c>
      <c r="S871" s="58">
        <v>10</v>
      </c>
      <c r="T871" s="58">
        <v>0</v>
      </c>
      <c r="U871" s="58">
        <v>5</v>
      </c>
      <c r="V871" s="58">
        <v>16</v>
      </c>
      <c r="W871" s="50">
        <f t="shared" si="104"/>
        <v>20</v>
      </c>
      <c r="X871" s="50">
        <f t="shared" si="105"/>
        <v>10</v>
      </c>
      <c r="Z871" s="63" t="str">
        <f t="shared" si="107"/>
        <v>M1.4×0.2</v>
      </c>
      <c r="AA871" s="62" t="s">
        <v>135</v>
      </c>
      <c r="AB871" s="62"/>
      <c r="AC871" s="62"/>
      <c r="AD871" s="63">
        <v>1.4</v>
      </c>
      <c r="AE871" s="63">
        <v>0.2</v>
      </c>
      <c r="AF871" s="62">
        <v>60</v>
      </c>
      <c r="AG871" s="64" t="s">
        <v>174</v>
      </c>
      <c r="AH871" s="64"/>
      <c r="AI871" s="65"/>
      <c r="AJ871" s="65">
        <f t="shared" si="109"/>
        <v>1.2701</v>
      </c>
      <c r="AK871" s="65"/>
      <c r="AL871" s="65"/>
      <c r="AM871" s="65">
        <f t="shared" si="111"/>
        <v>1.1835</v>
      </c>
      <c r="AN871" s="65"/>
      <c r="AO871" s="65">
        <v>1.37</v>
      </c>
    </row>
    <row r="872" spans="2:43" ht="15" x14ac:dyDescent="0.3">
      <c r="B872" s="72" t="str">
        <f t="shared" si="106"/>
        <v>M20×2</v>
      </c>
      <c r="C872" s="73" t="s">
        <v>216</v>
      </c>
      <c r="D872" s="73" t="s">
        <v>157</v>
      </c>
      <c r="E872" s="71" t="s">
        <v>0</v>
      </c>
      <c r="F872" s="58">
        <v>20</v>
      </c>
      <c r="G872" s="58">
        <v>2</v>
      </c>
      <c r="H872" s="71" t="s">
        <v>134</v>
      </c>
      <c r="I872" s="86" t="s">
        <v>140</v>
      </c>
      <c r="J872" s="58" t="s">
        <v>314</v>
      </c>
      <c r="K872" s="58" t="s">
        <v>491</v>
      </c>
      <c r="L872" s="58">
        <v>20</v>
      </c>
      <c r="M872" s="58">
        <v>2</v>
      </c>
      <c r="N872" s="71">
        <v>60</v>
      </c>
      <c r="O872" s="100">
        <f t="array" ref="O872">IFERROR(INDEX($AD$11:$AO$1485,MATCH($B872&amp;$I872,$Z$11:$Z$1485&amp;$AG$11:$AG$1485,0),MATCH($C872,$AD$9:$AO$9,0)),"-")</f>
        <v>19.32</v>
      </c>
      <c r="P872" s="58">
        <v>14</v>
      </c>
      <c r="Q872" s="58">
        <v>-14</v>
      </c>
      <c r="R872" s="100">
        <f t="array" aca="1" ref="R872" ca="1">IFERROR(INDEX($AD$11:$AO$1485,MATCH($B872&amp;$I872,$Z$11:$Z$1485&amp;$AG$11:$AG$1485,0),MATCH($D872,$AD$9:$AO$9,0)),"-")</f>
        <v>18.913</v>
      </c>
      <c r="S872" s="58">
        <v>14</v>
      </c>
      <c r="T872" s="58">
        <v>0</v>
      </c>
      <c r="U872" s="58">
        <v>5</v>
      </c>
      <c r="V872" s="58">
        <v>14</v>
      </c>
      <c r="W872" s="50">
        <f t="shared" si="104"/>
        <v>28</v>
      </c>
      <c r="X872" s="50">
        <f t="shared" si="105"/>
        <v>14</v>
      </c>
      <c r="Z872" s="63" t="str">
        <f t="shared" si="107"/>
        <v>M1.6×0.2</v>
      </c>
      <c r="AA872" s="62" t="s">
        <v>135</v>
      </c>
      <c r="AB872" s="62"/>
      <c r="AC872" s="62"/>
      <c r="AD872" s="63">
        <v>1.6</v>
      </c>
      <c r="AE872" s="63">
        <v>0.2</v>
      </c>
      <c r="AF872" s="62">
        <v>60</v>
      </c>
      <c r="AG872" s="64" t="s">
        <v>174</v>
      </c>
      <c r="AH872" s="64"/>
      <c r="AI872" s="65"/>
      <c r="AJ872" s="65">
        <f t="shared" si="109"/>
        <v>1.4701</v>
      </c>
      <c r="AK872" s="65"/>
      <c r="AL872" s="65"/>
      <c r="AM872" s="65">
        <f t="shared" si="111"/>
        <v>1.3835</v>
      </c>
      <c r="AN872" s="65"/>
      <c r="AO872" s="65">
        <v>1.6</v>
      </c>
    </row>
    <row r="873" spans="2:43" ht="15" x14ac:dyDescent="0.3">
      <c r="B873" s="72" t="str">
        <f t="shared" si="106"/>
        <v>M20×1.5</v>
      </c>
      <c r="C873" s="73" t="s">
        <v>216</v>
      </c>
      <c r="D873" s="73" t="s">
        <v>157</v>
      </c>
      <c r="E873" s="71" t="s">
        <v>0</v>
      </c>
      <c r="F873" s="58">
        <v>20</v>
      </c>
      <c r="G873" s="58">
        <v>1.5</v>
      </c>
      <c r="H873" s="71" t="s">
        <v>134</v>
      </c>
      <c r="I873" s="86" t="s">
        <v>140</v>
      </c>
      <c r="J873" s="58" t="s">
        <v>314</v>
      </c>
      <c r="K873" s="58" t="s">
        <v>491</v>
      </c>
      <c r="L873" s="58">
        <v>20</v>
      </c>
      <c r="M873" s="58">
        <v>1.5</v>
      </c>
      <c r="N873" s="71">
        <v>60</v>
      </c>
      <c r="O873" s="100">
        <f t="array" ref="O873">IFERROR(INDEX($AD$11:$AO$1485,MATCH($B873&amp;$I873,$Z$11:$Z$1485&amp;$AG$11:$AG$1485,0),MATCH($C873,$AD$9:$AO$9,0)),"-")</f>
        <v>19.521000000000001</v>
      </c>
      <c r="P873" s="58">
        <v>10</v>
      </c>
      <c r="Q873" s="58">
        <v>-10</v>
      </c>
      <c r="R873" s="100">
        <f t="array" aca="1" ref="R873" ca="1">IFERROR(INDEX($AD$11:$AO$1485,MATCH($B873&amp;$I873,$Z$11:$Z$1485&amp;$AG$11:$AG$1485,0),MATCH($D873,$AD$9:$AO$9,0)),"-")</f>
        <v>19.215699999999998</v>
      </c>
      <c r="S873" s="58">
        <v>10</v>
      </c>
      <c r="T873" s="58">
        <v>0</v>
      </c>
      <c r="U873" s="58">
        <v>5</v>
      </c>
      <c r="V873" s="58">
        <v>16</v>
      </c>
      <c r="W873" s="50">
        <f t="shared" si="104"/>
        <v>20</v>
      </c>
      <c r="X873" s="50">
        <f t="shared" si="105"/>
        <v>10</v>
      </c>
      <c r="Z873" s="63" t="str">
        <f t="shared" si="107"/>
        <v>M1.8×0.2</v>
      </c>
      <c r="AA873" s="62" t="s">
        <v>135</v>
      </c>
      <c r="AB873" s="62"/>
      <c r="AC873" s="62"/>
      <c r="AD873" s="63">
        <v>1.8</v>
      </c>
      <c r="AE873" s="63">
        <v>0.2</v>
      </c>
      <c r="AF873" s="62">
        <v>60</v>
      </c>
      <c r="AG873" s="64" t="s">
        <v>174</v>
      </c>
      <c r="AH873" s="64"/>
      <c r="AI873" s="65"/>
      <c r="AJ873" s="65">
        <f t="shared" si="109"/>
        <v>1.6700999999999999</v>
      </c>
      <c r="AK873" s="65"/>
      <c r="AL873" s="65"/>
      <c r="AM873" s="65">
        <f t="shared" si="111"/>
        <v>1.5834999999999999</v>
      </c>
      <c r="AN873" s="65"/>
      <c r="AO873" s="65">
        <v>1.8</v>
      </c>
    </row>
    <row r="874" spans="2:43" ht="15" x14ac:dyDescent="0.3">
      <c r="B874" s="72" t="str">
        <f t="shared" si="106"/>
        <v>M20×1</v>
      </c>
      <c r="C874" s="73" t="s">
        <v>216</v>
      </c>
      <c r="D874" s="73" t="s">
        <v>157</v>
      </c>
      <c r="E874" s="71" t="s">
        <v>0</v>
      </c>
      <c r="F874" s="58">
        <v>20</v>
      </c>
      <c r="G874" s="58">
        <v>1</v>
      </c>
      <c r="H874" s="71" t="s">
        <v>134</v>
      </c>
      <c r="I874" s="86" t="s">
        <v>140</v>
      </c>
      <c r="J874" s="58" t="s">
        <v>314</v>
      </c>
      <c r="K874" s="58" t="s">
        <v>491</v>
      </c>
      <c r="L874" s="58">
        <v>20</v>
      </c>
      <c r="M874" s="58">
        <v>1</v>
      </c>
      <c r="N874" s="71">
        <v>60</v>
      </c>
      <c r="O874" s="100">
        <f t="array" ref="O874">IFERROR(INDEX($AD$11:$AO$1485,MATCH($B874&amp;$I874,$Z$11:$Z$1485&amp;$AG$11:$AG$1485,0),MATCH($C874,$AD$9:$AO$9,0)),"-")</f>
        <v>19.715</v>
      </c>
      <c r="P874" s="58">
        <v>10</v>
      </c>
      <c r="Q874" s="58">
        <v>-10</v>
      </c>
      <c r="R874" s="100">
        <f t="array" aca="1" ref="R874" ca="1">IFERROR(INDEX($AD$11:$AO$1485,MATCH($B874&amp;$I874,$Z$11:$Z$1485&amp;$AG$11:$AG$1485,0),MATCH($D874,$AD$9:$AO$9,0)),"-")</f>
        <v>19.5105</v>
      </c>
      <c r="S874" s="58">
        <v>10</v>
      </c>
      <c r="T874" s="58">
        <v>0</v>
      </c>
      <c r="U874" s="58">
        <v>5</v>
      </c>
      <c r="V874" s="58">
        <v>16</v>
      </c>
      <c r="W874" s="50">
        <f t="shared" si="104"/>
        <v>20</v>
      </c>
      <c r="X874" s="50">
        <f t="shared" si="105"/>
        <v>10</v>
      </c>
      <c r="Z874" s="63" t="str">
        <f t="shared" si="107"/>
        <v>M2×0.25</v>
      </c>
      <c r="AA874" s="62" t="s">
        <v>135</v>
      </c>
      <c r="AB874" s="62"/>
      <c r="AC874" s="62"/>
      <c r="AD874" s="63">
        <v>2</v>
      </c>
      <c r="AE874" s="63">
        <v>0.25</v>
      </c>
      <c r="AF874" s="62">
        <v>60</v>
      </c>
      <c r="AG874" s="64" t="s">
        <v>174</v>
      </c>
      <c r="AH874" s="64"/>
      <c r="AI874" s="65"/>
      <c r="AJ874" s="65">
        <f t="shared" si="109"/>
        <v>1.8375999999999999</v>
      </c>
      <c r="AK874" s="65"/>
      <c r="AL874" s="65"/>
      <c r="AM874" s="65">
        <f t="shared" si="111"/>
        <v>1.7294</v>
      </c>
      <c r="AN874" s="65"/>
      <c r="AO874" s="65">
        <v>1.96</v>
      </c>
    </row>
    <row r="875" spans="2:43" ht="15" x14ac:dyDescent="0.3">
      <c r="B875" s="72" t="str">
        <f t="shared" si="106"/>
        <v>M22×2</v>
      </c>
      <c r="C875" s="73" t="s">
        <v>216</v>
      </c>
      <c r="D875" s="73" t="s">
        <v>157</v>
      </c>
      <c r="E875" s="71" t="s">
        <v>0</v>
      </c>
      <c r="F875" s="58">
        <v>22</v>
      </c>
      <c r="G875" s="58">
        <v>2</v>
      </c>
      <c r="H875" s="71" t="s">
        <v>134</v>
      </c>
      <c r="I875" s="86" t="s">
        <v>140</v>
      </c>
      <c r="J875" s="58" t="s">
        <v>314</v>
      </c>
      <c r="K875" s="58" t="s">
        <v>491</v>
      </c>
      <c r="L875" s="58">
        <v>22</v>
      </c>
      <c r="M875" s="58">
        <v>2</v>
      </c>
      <c r="N875" s="71">
        <v>60</v>
      </c>
      <c r="O875" s="100">
        <f t="array" ref="O875">IFERROR(INDEX($AD$11:$AO$1485,MATCH($B875&amp;$I875,$Z$11:$Z$1485&amp;$AG$11:$AG$1485,0),MATCH($C875,$AD$9:$AO$9,0)),"-")</f>
        <v>21.32</v>
      </c>
      <c r="P875" s="58">
        <v>14</v>
      </c>
      <c r="Q875" s="58">
        <v>-14</v>
      </c>
      <c r="R875" s="100">
        <f t="array" aca="1" ref="R875" ca="1">IFERROR(INDEX($AD$11:$AO$1485,MATCH($B875&amp;$I875,$Z$11:$Z$1485&amp;$AG$11:$AG$1485,0),MATCH($D875,$AD$9:$AO$9,0)),"-")</f>
        <v>20.913</v>
      </c>
      <c r="S875" s="58">
        <v>14</v>
      </c>
      <c r="T875" s="58">
        <v>0</v>
      </c>
      <c r="U875" s="58">
        <v>5</v>
      </c>
      <c r="V875" s="58">
        <v>14</v>
      </c>
      <c r="W875" s="50">
        <f t="shared" si="104"/>
        <v>28</v>
      </c>
      <c r="X875" s="50">
        <f t="shared" si="105"/>
        <v>14</v>
      </c>
      <c r="Z875" s="63" t="str">
        <f t="shared" si="107"/>
        <v>M2.2×0.25</v>
      </c>
      <c r="AA875" s="62" t="s">
        <v>135</v>
      </c>
      <c r="AB875" s="62"/>
      <c r="AC875" s="62"/>
      <c r="AD875" s="63">
        <v>2.2000000000000002</v>
      </c>
      <c r="AE875" s="63">
        <v>0.25</v>
      </c>
      <c r="AF875" s="62">
        <v>60</v>
      </c>
      <c r="AG875" s="64" t="s">
        <v>174</v>
      </c>
      <c r="AH875" s="64"/>
      <c r="AI875" s="65"/>
      <c r="AJ875" s="65">
        <f t="shared" si="109"/>
        <v>2.0375999999999999</v>
      </c>
      <c r="AK875" s="65"/>
      <c r="AL875" s="65"/>
      <c r="AM875" s="65">
        <f t="shared" si="111"/>
        <v>1.9294</v>
      </c>
      <c r="AN875" s="65"/>
      <c r="AO875" s="65">
        <v>2.2000000000000002</v>
      </c>
    </row>
    <row r="876" spans="2:43" ht="15" x14ac:dyDescent="0.3">
      <c r="B876" s="72" t="str">
        <f t="shared" si="106"/>
        <v>M22×1.5</v>
      </c>
      <c r="C876" s="73" t="s">
        <v>216</v>
      </c>
      <c r="D876" s="73" t="s">
        <v>157</v>
      </c>
      <c r="E876" s="71" t="s">
        <v>0</v>
      </c>
      <c r="F876" s="58">
        <v>22</v>
      </c>
      <c r="G876" s="58">
        <v>1.5</v>
      </c>
      <c r="H876" s="71" t="s">
        <v>134</v>
      </c>
      <c r="I876" s="86" t="s">
        <v>140</v>
      </c>
      <c r="J876" s="58" t="s">
        <v>314</v>
      </c>
      <c r="K876" s="58" t="s">
        <v>491</v>
      </c>
      <c r="L876" s="58">
        <v>22</v>
      </c>
      <c r="M876" s="58">
        <v>1.5</v>
      </c>
      <c r="N876" s="71">
        <v>60</v>
      </c>
      <c r="O876" s="100">
        <f t="array" ref="O876">IFERROR(INDEX($AD$11:$AO$1485,MATCH($B876&amp;$I876,$Z$11:$Z$1485&amp;$AG$11:$AG$1485,0),MATCH($C876,$AD$9:$AO$9,0)),"-")</f>
        <v>21.521000000000001</v>
      </c>
      <c r="P876" s="58">
        <v>10</v>
      </c>
      <c r="Q876" s="58">
        <v>-10</v>
      </c>
      <c r="R876" s="100">
        <f t="array" aca="1" ref="R876" ca="1">IFERROR(INDEX($AD$11:$AO$1485,MATCH($B876&amp;$I876,$Z$11:$Z$1485&amp;$AG$11:$AG$1485,0),MATCH($D876,$AD$9:$AO$9,0)),"-")</f>
        <v>21.215699999999998</v>
      </c>
      <c r="S876" s="58">
        <v>10</v>
      </c>
      <c r="T876" s="58">
        <v>0</v>
      </c>
      <c r="U876" s="58">
        <v>5</v>
      </c>
      <c r="V876" s="58">
        <v>16</v>
      </c>
      <c r="W876" s="50">
        <f t="shared" si="104"/>
        <v>20</v>
      </c>
      <c r="X876" s="50">
        <f t="shared" si="105"/>
        <v>10</v>
      </c>
      <c r="Z876" s="63" t="str">
        <f t="shared" si="107"/>
        <v>M2.5×0.35</v>
      </c>
      <c r="AA876" s="62" t="s">
        <v>135</v>
      </c>
      <c r="AB876" s="62"/>
      <c r="AC876" s="62"/>
      <c r="AD876" s="63">
        <v>2.5</v>
      </c>
      <c r="AE876" s="63">
        <v>0.35</v>
      </c>
      <c r="AF876" s="62">
        <v>60</v>
      </c>
      <c r="AG876" s="64" t="s">
        <v>174</v>
      </c>
      <c r="AH876" s="64"/>
      <c r="AI876" s="65"/>
      <c r="AJ876" s="65">
        <f t="shared" si="109"/>
        <v>2.2726999999999999</v>
      </c>
      <c r="AK876" s="65"/>
      <c r="AL876" s="65"/>
      <c r="AM876" s="65">
        <f t="shared" si="111"/>
        <v>2.1211000000000002</v>
      </c>
      <c r="AN876" s="65"/>
      <c r="AO876" s="65">
        <v>2.4900000000000002</v>
      </c>
    </row>
    <row r="877" spans="2:43" ht="15" x14ac:dyDescent="0.3">
      <c r="B877" s="72" t="str">
        <f t="shared" si="106"/>
        <v>M22×1</v>
      </c>
      <c r="C877" s="73" t="s">
        <v>216</v>
      </c>
      <c r="D877" s="73" t="s">
        <v>157</v>
      </c>
      <c r="E877" s="71" t="s">
        <v>0</v>
      </c>
      <c r="F877" s="58">
        <v>22</v>
      </c>
      <c r="G877" s="58">
        <v>1</v>
      </c>
      <c r="H877" s="71" t="s">
        <v>134</v>
      </c>
      <c r="I877" s="86" t="s">
        <v>140</v>
      </c>
      <c r="J877" s="58" t="s">
        <v>314</v>
      </c>
      <c r="K877" s="58" t="s">
        <v>491</v>
      </c>
      <c r="L877" s="58">
        <v>22</v>
      </c>
      <c r="M877" s="58">
        <v>1</v>
      </c>
      <c r="N877" s="71">
        <v>60</v>
      </c>
      <c r="O877" s="100">
        <f t="array" ref="O877">IFERROR(INDEX($AD$11:$AO$1485,MATCH($B877&amp;$I877,$Z$11:$Z$1485&amp;$AG$11:$AG$1485,0),MATCH($C877,$AD$9:$AO$9,0)),"-")</f>
        <v>21.715</v>
      </c>
      <c r="P877" s="58">
        <v>10</v>
      </c>
      <c r="Q877" s="58">
        <v>-10</v>
      </c>
      <c r="R877" s="100">
        <f t="array" aca="1" ref="R877" ca="1">IFERROR(INDEX($AD$11:$AO$1485,MATCH($B877&amp;$I877,$Z$11:$Z$1485&amp;$AG$11:$AG$1485,0),MATCH($D877,$AD$9:$AO$9,0)),"-")</f>
        <v>21.5105</v>
      </c>
      <c r="S877" s="58">
        <v>10</v>
      </c>
      <c r="T877" s="58">
        <v>0</v>
      </c>
      <c r="U877" s="58">
        <v>5</v>
      </c>
      <c r="V877" s="58">
        <v>16</v>
      </c>
      <c r="W877" s="50">
        <f t="shared" si="104"/>
        <v>20</v>
      </c>
      <c r="X877" s="50">
        <f t="shared" si="105"/>
        <v>10</v>
      </c>
      <c r="Z877" s="63" t="str">
        <f t="shared" si="107"/>
        <v>M3×0.35</v>
      </c>
      <c r="AA877" s="62" t="s">
        <v>135</v>
      </c>
      <c r="AB877" s="62"/>
      <c r="AC877" s="62"/>
      <c r="AD877" s="63">
        <v>3</v>
      </c>
      <c r="AE877" s="63">
        <v>0.35</v>
      </c>
      <c r="AF877" s="62">
        <v>60</v>
      </c>
      <c r="AG877" s="64" t="s">
        <v>174</v>
      </c>
      <c r="AH877" s="64"/>
      <c r="AI877" s="65"/>
      <c r="AJ877" s="65">
        <f t="shared" si="109"/>
        <v>2.7726999999999999</v>
      </c>
      <c r="AK877" s="65"/>
      <c r="AL877" s="65"/>
      <c r="AM877" s="65">
        <f t="shared" si="111"/>
        <v>2.6211000000000002</v>
      </c>
      <c r="AN877" s="65"/>
      <c r="AO877" s="65">
        <v>2.92</v>
      </c>
    </row>
    <row r="878" spans="2:43" ht="15" x14ac:dyDescent="0.3">
      <c r="B878" s="72" t="str">
        <f t="shared" si="106"/>
        <v>M24×2</v>
      </c>
      <c r="C878" s="73" t="s">
        <v>216</v>
      </c>
      <c r="D878" s="73" t="s">
        <v>157</v>
      </c>
      <c r="E878" s="71" t="s">
        <v>0</v>
      </c>
      <c r="F878" s="58">
        <v>24</v>
      </c>
      <c r="G878" s="58">
        <v>2</v>
      </c>
      <c r="H878" s="71" t="s">
        <v>134</v>
      </c>
      <c r="I878" s="86" t="s">
        <v>140</v>
      </c>
      <c r="J878" s="58" t="s">
        <v>314</v>
      </c>
      <c r="K878" s="58" t="s">
        <v>491</v>
      </c>
      <c r="L878" s="58">
        <v>24</v>
      </c>
      <c r="M878" s="58">
        <v>2</v>
      </c>
      <c r="N878" s="71">
        <v>60</v>
      </c>
      <c r="O878" s="100">
        <f t="array" ref="O878">IFERROR(INDEX($AD$11:$AO$1485,MATCH($B878&amp;$I878,$Z$11:$Z$1485&amp;$AG$11:$AG$1485,0),MATCH($C878,$AD$9:$AO$9,0)),"-")</f>
        <v>23.332000000000001</v>
      </c>
      <c r="P878" s="58">
        <v>14</v>
      </c>
      <c r="Q878" s="58">
        <v>-14</v>
      </c>
      <c r="R878" s="100">
        <f t="array" aca="1" ref="R878" ca="1">IFERROR(INDEX($AD$11:$AO$1485,MATCH($B878&amp;$I878,$Z$11:$Z$1485&amp;$AG$11:$AG$1485,0),MATCH($D878,$AD$9:$AO$9,0)),"-")</f>
        <v>22.925000000000001</v>
      </c>
      <c r="S878" s="58">
        <v>14</v>
      </c>
      <c r="T878" s="58">
        <v>0</v>
      </c>
      <c r="U878" s="58">
        <v>5</v>
      </c>
      <c r="V878" s="58">
        <v>14</v>
      </c>
      <c r="W878" s="50">
        <f t="shared" si="104"/>
        <v>28</v>
      </c>
      <c r="X878" s="50">
        <f t="shared" si="105"/>
        <v>14</v>
      </c>
      <c r="Z878" s="63" t="str">
        <f t="shared" si="107"/>
        <v>M3.5×0.35</v>
      </c>
      <c r="AA878" s="62" t="s">
        <v>135</v>
      </c>
      <c r="AB878" s="62"/>
      <c r="AC878" s="62"/>
      <c r="AD878" s="63">
        <v>3.5</v>
      </c>
      <c r="AE878" s="63">
        <v>0.35</v>
      </c>
      <c r="AF878" s="62">
        <v>60</v>
      </c>
      <c r="AG878" s="64" t="s">
        <v>174</v>
      </c>
      <c r="AH878" s="64"/>
      <c r="AI878" s="65"/>
      <c r="AJ878" s="65">
        <f t="shared" si="109"/>
        <v>3.2726999999999999</v>
      </c>
      <c r="AK878" s="65"/>
      <c r="AL878" s="65"/>
      <c r="AM878" s="65">
        <f t="shared" si="111"/>
        <v>3.1211000000000002</v>
      </c>
      <c r="AN878" s="65"/>
      <c r="AO878" s="65">
        <v>3.42</v>
      </c>
    </row>
    <row r="879" spans="2:43" ht="15" x14ac:dyDescent="0.3">
      <c r="B879" s="72" t="str">
        <f t="shared" si="106"/>
        <v>M24×1.5</v>
      </c>
      <c r="C879" s="73" t="s">
        <v>216</v>
      </c>
      <c r="D879" s="73" t="s">
        <v>157</v>
      </c>
      <c r="E879" s="71" t="s">
        <v>0</v>
      </c>
      <c r="F879" s="58">
        <v>24</v>
      </c>
      <c r="G879" s="58">
        <v>1.5</v>
      </c>
      <c r="H879" s="71" t="s">
        <v>134</v>
      </c>
      <c r="I879" s="86" t="s">
        <v>140</v>
      </c>
      <c r="J879" s="58" t="s">
        <v>314</v>
      </c>
      <c r="K879" s="58" t="s">
        <v>491</v>
      </c>
      <c r="L879" s="58">
        <v>24</v>
      </c>
      <c r="M879" s="58">
        <v>1.5</v>
      </c>
      <c r="N879" s="71">
        <v>60</v>
      </c>
      <c r="O879" s="100">
        <f t="array" ref="O879">IFERROR(INDEX($AD$11:$AO$1485,MATCH($B879&amp;$I879,$Z$11:$Z$1485&amp;$AG$11:$AG$1485,0),MATCH($C879,$AD$9:$AO$9,0)),"-")</f>
        <v>23.521000000000001</v>
      </c>
      <c r="P879" s="58">
        <v>10</v>
      </c>
      <c r="Q879" s="58">
        <v>-10</v>
      </c>
      <c r="R879" s="100">
        <f t="array" aca="1" ref="R879" ca="1">IFERROR(INDEX($AD$11:$AO$1485,MATCH($B879&amp;$I879,$Z$11:$Z$1485&amp;$AG$11:$AG$1485,0),MATCH($D879,$AD$9:$AO$9,0)),"-")</f>
        <v>23.2257</v>
      </c>
      <c r="S879" s="58">
        <v>10</v>
      </c>
      <c r="T879" s="58">
        <v>0</v>
      </c>
      <c r="U879" s="58">
        <v>5</v>
      </c>
      <c r="V879" s="58">
        <v>16</v>
      </c>
      <c r="W879" s="50">
        <f t="shared" si="104"/>
        <v>20</v>
      </c>
      <c r="X879" s="50">
        <f t="shared" si="105"/>
        <v>10</v>
      </c>
      <c r="Z879" s="63" t="str">
        <f t="shared" si="107"/>
        <v>M4×0.5</v>
      </c>
      <c r="AA879" s="62" t="s">
        <v>135</v>
      </c>
      <c r="AB879" s="62"/>
      <c r="AC879" s="62"/>
      <c r="AD879" s="63">
        <v>4</v>
      </c>
      <c r="AE879" s="63">
        <v>0.5</v>
      </c>
      <c r="AF879" s="62">
        <v>60</v>
      </c>
      <c r="AG879" s="64" t="s">
        <v>174</v>
      </c>
      <c r="AH879" s="64"/>
      <c r="AI879" s="65"/>
      <c r="AJ879" s="65">
        <f t="shared" si="109"/>
        <v>3.6751999999999998</v>
      </c>
      <c r="AK879" s="65"/>
      <c r="AL879" s="65"/>
      <c r="AM879" s="65">
        <f t="shared" si="111"/>
        <v>3.4586999999999999</v>
      </c>
      <c r="AN879" s="65"/>
      <c r="AO879" s="65">
        <v>3.83</v>
      </c>
    </row>
    <row r="880" spans="2:43" ht="15" x14ac:dyDescent="0.3">
      <c r="B880" s="72" t="str">
        <f t="shared" si="106"/>
        <v>M24×1</v>
      </c>
      <c r="C880" s="73" t="s">
        <v>216</v>
      </c>
      <c r="D880" s="73" t="s">
        <v>157</v>
      </c>
      <c r="E880" s="71" t="s">
        <v>0</v>
      </c>
      <c r="F880" s="58">
        <v>24</v>
      </c>
      <c r="G880" s="58">
        <v>1</v>
      </c>
      <c r="H880" s="71" t="s">
        <v>134</v>
      </c>
      <c r="I880" s="86" t="s">
        <v>140</v>
      </c>
      <c r="J880" s="58" t="s">
        <v>314</v>
      </c>
      <c r="K880" s="58" t="s">
        <v>491</v>
      </c>
      <c r="L880" s="58">
        <v>24</v>
      </c>
      <c r="M880" s="58">
        <v>1</v>
      </c>
      <c r="N880" s="71">
        <v>60</v>
      </c>
      <c r="O880" s="100">
        <f t="array" ref="O880">IFERROR(INDEX($AD$11:$AO$1485,MATCH($B880&amp;$I880,$Z$11:$Z$1485&amp;$AG$11:$AG$1485,0),MATCH($C880,$AD$9:$AO$9,0)),"-")</f>
        <v>23.725000000000001</v>
      </c>
      <c r="P880" s="58">
        <v>10</v>
      </c>
      <c r="Q880" s="58">
        <v>-10</v>
      </c>
      <c r="R880" s="100">
        <f t="array" aca="1" ref="R880" ca="1">IFERROR(INDEX($AD$11:$AO$1485,MATCH($B880&amp;$I880,$Z$11:$Z$1485&amp;$AG$11:$AG$1485,0),MATCH($D880,$AD$9:$AO$9,0)),"-")</f>
        <v>23.520499999999998</v>
      </c>
      <c r="S880" s="58">
        <v>10</v>
      </c>
      <c r="T880" s="58">
        <v>0</v>
      </c>
      <c r="U880" s="58">
        <v>5</v>
      </c>
      <c r="V880" s="58">
        <v>16</v>
      </c>
      <c r="W880" s="50">
        <f t="shared" si="104"/>
        <v>20</v>
      </c>
      <c r="X880" s="50">
        <f t="shared" si="105"/>
        <v>10</v>
      </c>
      <c r="Z880" s="63" t="str">
        <f t="shared" si="107"/>
        <v>M4.5×0.5</v>
      </c>
      <c r="AA880" s="62" t="s">
        <v>135</v>
      </c>
      <c r="AB880" s="62"/>
      <c r="AC880" s="62"/>
      <c r="AD880" s="63">
        <v>4.5</v>
      </c>
      <c r="AE880" s="63">
        <v>0.5</v>
      </c>
      <c r="AF880" s="62">
        <v>60</v>
      </c>
      <c r="AG880" s="64" t="s">
        <v>174</v>
      </c>
      <c r="AH880" s="64"/>
      <c r="AI880" s="65"/>
      <c r="AJ880" s="65">
        <f t="shared" si="109"/>
        <v>4.1752000000000002</v>
      </c>
      <c r="AK880" s="65"/>
      <c r="AL880" s="65"/>
      <c r="AM880" s="65">
        <f t="shared" si="111"/>
        <v>3.9586999999999999</v>
      </c>
      <c r="AN880" s="65"/>
      <c r="AO880" s="65">
        <v>4.38</v>
      </c>
    </row>
    <row r="881" spans="2:41" ht="15" x14ac:dyDescent="0.3">
      <c r="B881" s="72" t="str">
        <f t="shared" si="106"/>
        <v>M25×2</v>
      </c>
      <c r="C881" s="73" t="s">
        <v>216</v>
      </c>
      <c r="D881" s="73" t="s">
        <v>157</v>
      </c>
      <c r="E881" s="71" t="s">
        <v>0</v>
      </c>
      <c r="F881" s="58">
        <v>25</v>
      </c>
      <c r="G881" s="58">
        <v>2</v>
      </c>
      <c r="H881" s="71" t="s">
        <v>134</v>
      </c>
      <c r="I881" s="86" t="s">
        <v>140</v>
      </c>
      <c r="J881" s="58" t="s">
        <v>314</v>
      </c>
      <c r="K881" s="58" t="s">
        <v>491</v>
      </c>
      <c r="L881" s="58">
        <v>25</v>
      </c>
      <c r="M881" s="58">
        <v>2</v>
      </c>
      <c r="N881" s="71">
        <v>60</v>
      </c>
      <c r="O881" s="100">
        <f t="array" ref="O881">IFERROR(INDEX($AD$11:$AO$1485,MATCH($B881&amp;$I881,$Z$11:$Z$1485&amp;$AG$11:$AG$1485,0),MATCH($C881,$AD$9:$AO$9,0)),"-")</f>
        <v>24.332000000000001</v>
      </c>
      <c r="P881" s="58">
        <v>14</v>
      </c>
      <c r="Q881" s="58">
        <v>-14</v>
      </c>
      <c r="R881" s="100">
        <f t="array" aca="1" ref="R881" ca="1">IFERROR(INDEX($AD$11:$AO$1485,MATCH($B881&amp;$I881,$Z$11:$Z$1485&amp;$AG$11:$AG$1485,0),MATCH($D881,$AD$9:$AO$9,0)),"-")</f>
        <v>23.925000000000001</v>
      </c>
      <c r="S881" s="58">
        <v>14</v>
      </c>
      <c r="T881" s="58">
        <v>0</v>
      </c>
      <c r="U881" s="58">
        <v>5</v>
      </c>
      <c r="V881" s="58">
        <v>14</v>
      </c>
      <c r="W881" s="50">
        <f t="shared" si="104"/>
        <v>28</v>
      </c>
      <c r="X881" s="50">
        <f t="shared" si="105"/>
        <v>14</v>
      </c>
      <c r="Z881" s="63" t="str">
        <f t="shared" si="107"/>
        <v>M5×0.5</v>
      </c>
      <c r="AA881" s="62" t="s">
        <v>135</v>
      </c>
      <c r="AB881" s="62"/>
      <c r="AC881" s="62"/>
      <c r="AD881" s="63">
        <v>5</v>
      </c>
      <c r="AE881" s="63">
        <v>0.5</v>
      </c>
      <c r="AF881" s="62">
        <v>60</v>
      </c>
      <c r="AG881" s="64" t="s">
        <v>174</v>
      </c>
      <c r="AH881" s="64"/>
      <c r="AI881" s="65"/>
      <c r="AJ881" s="65">
        <f t="shared" si="109"/>
        <v>4.6752000000000002</v>
      </c>
      <c r="AK881" s="65"/>
      <c r="AL881" s="65"/>
      <c r="AM881" s="65">
        <f t="shared" si="111"/>
        <v>4.4587000000000003</v>
      </c>
      <c r="AN881" s="65"/>
      <c r="AO881" s="65">
        <v>4.88</v>
      </c>
    </row>
    <row r="882" spans="2:41" ht="15" x14ac:dyDescent="0.3">
      <c r="B882" s="72" t="str">
        <f t="shared" si="106"/>
        <v>M25×1.5</v>
      </c>
      <c r="C882" s="73" t="s">
        <v>216</v>
      </c>
      <c r="D882" s="73" t="s">
        <v>157</v>
      </c>
      <c r="E882" s="71" t="s">
        <v>0</v>
      </c>
      <c r="F882" s="58">
        <v>25</v>
      </c>
      <c r="G882" s="58">
        <v>1.5</v>
      </c>
      <c r="H882" s="71" t="s">
        <v>134</v>
      </c>
      <c r="I882" s="86" t="s">
        <v>140</v>
      </c>
      <c r="J882" s="58" t="s">
        <v>314</v>
      </c>
      <c r="K882" s="58" t="s">
        <v>491</v>
      </c>
      <c r="L882" s="58">
        <v>25</v>
      </c>
      <c r="M882" s="58">
        <v>1.5</v>
      </c>
      <c r="N882" s="71">
        <v>60</v>
      </c>
      <c r="O882" s="100">
        <f t="array" ref="O882">IFERROR(INDEX($AD$11:$AO$1485,MATCH($B882&amp;$I882,$Z$11:$Z$1485&amp;$AG$11:$AG$1485,0),MATCH($C882,$AD$9:$AO$9,0)),"-")</f>
        <v>24.530999999999999</v>
      </c>
      <c r="P882" s="58">
        <v>10</v>
      </c>
      <c r="Q882" s="58">
        <v>-10</v>
      </c>
      <c r="R882" s="100">
        <f t="array" aca="1" ref="R882" ca="1">IFERROR(INDEX($AD$11:$AO$1485,MATCH($B882&amp;$I882,$Z$11:$Z$1485&amp;$AG$11:$AG$1485,0),MATCH($D882,$AD$9:$AO$9,0)),"-")</f>
        <v>24.2257</v>
      </c>
      <c r="S882" s="58">
        <v>10</v>
      </c>
      <c r="T882" s="58">
        <v>0</v>
      </c>
      <c r="U882" s="58">
        <v>5</v>
      </c>
      <c r="V882" s="58">
        <v>16</v>
      </c>
      <c r="W882" s="50">
        <f t="shared" si="104"/>
        <v>20</v>
      </c>
      <c r="X882" s="50">
        <f t="shared" si="105"/>
        <v>10</v>
      </c>
      <c r="Z882" s="63" t="str">
        <f t="shared" si="107"/>
        <v>M5.5×0.5</v>
      </c>
      <c r="AA882" s="62" t="s">
        <v>135</v>
      </c>
      <c r="AB882" s="62"/>
      <c r="AC882" s="62"/>
      <c r="AD882" s="63">
        <v>5.5</v>
      </c>
      <c r="AE882" s="63">
        <v>0.5</v>
      </c>
      <c r="AF882" s="62">
        <v>60</v>
      </c>
      <c r="AG882" s="64" t="s">
        <v>174</v>
      </c>
      <c r="AH882" s="64"/>
      <c r="AI882" s="65"/>
      <c r="AJ882" s="65">
        <f t="shared" si="109"/>
        <v>5.1752000000000002</v>
      </c>
      <c r="AK882" s="65"/>
      <c r="AL882" s="65"/>
      <c r="AM882" s="65">
        <f t="shared" si="111"/>
        <v>4.9587000000000003</v>
      </c>
      <c r="AN882" s="65"/>
      <c r="AO882" s="65">
        <v>5.38</v>
      </c>
    </row>
    <row r="883" spans="2:41" ht="15" x14ac:dyDescent="0.3">
      <c r="B883" s="72" t="str">
        <f t="shared" si="106"/>
        <v>M25×1</v>
      </c>
      <c r="C883" s="73" t="s">
        <v>216</v>
      </c>
      <c r="D883" s="73" t="s">
        <v>157</v>
      </c>
      <c r="E883" s="71" t="s">
        <v>0</v>
      </c>
      <c r="F883" s="58">
        <v>25</v>
      </c>
      <c r="G883" s="58">
        <v>1</v>
      </c>
      <c r="H883" s="71" t="s">
        <v>134</v>
      </c>
      <c r="I883" s="86" t="s">
        <v>140</v>
      </c>
      <c r="J883" s="58" t="s">
        <v>314</v>
      </c>
      <c r="K883" s="58" t="s">
        <v>491</v>
      </c>
      <c r="L883" s="58">
        <v>25</v>
      </c>
      <c r="M883" s="58">
        <v>1</v>
      </c>
      <c r="N883" s="71">
        <v>60</v>
      </c>
      <c r="O883" s="100">
        <f t="array" ref="O883">IFERROR(INDEX($AD$11:$AO$1485,MATCH($B883&amp;$I883,$Z$11:$Z$1485&amp;$AG$11:$AG$1485,0),MATCH($C883,$AD$9:$AO$9,0)),"-")</f>
        <v>24.725000000000001</v>
      </c>
      <c r="P883" s="58">
        <v>10</v>
      </c>
      <c r="Q883" s="58">
        <v>-10</v>
      </c>
      <c r="R883" s="100">
        <f t="array" aca="1" ref="R883" ca="1">IFERROR(INDEX($AD$11:$AO$1485,MATCH($B883&amp;$I883,$Z$11:$Z$1485&amp;$AG$11:$AG$1485,0),MATCH($D883,$AD$9:$AO$9,0)),"-")</f>
        <v>24.520499999999998</v>
      </c>
      <c r="S883" s="58">
        <v>10</v>
      </c>
      <c r="T883" s="58">
        <v>0</v>
      </c>
      <c r="U883" s="58">
        <v>5</v>
      </c>
      <c r="V883" s="58">
        <v>16</v>
      </c>
      <c r="W883" s="50">
        <f t="shared" si="104"/>
        <v>20</v>
      </c>
      <c r="X883" s="50">
        <f t="shared" si="105"/>
        <v>10</v>
      </c>
      <c r="Z883" s="63" t="str">
        <f t="shared" si="107"/>
        <v>M6×0.75</v>
      </c>
      <c r="AA883" s="62" t="s">
        <v>135</v>
      </c>
      <c r="AB883" s="62"/>
      <c r="AC883" s="62"/>
      <c r="AD883" s="63">
        <v>6</v>
      </c>
      <c r="AE883" s="63">
        <v>0.75</v>
      </c>
      <c r="AF883" s="62">
        <v>60</v>
      </c>
      <c r="AG883" s="64" t="s">
        <v>174</v>
      </c>
      <c r="AH883" s="64"/>
      <c r="AI883" s="65"/>
      <c r="AJ883" s="65">
        <f t="shared" si="109"/>
        <v>5.5129000000000001</v>
      </c>
      <c r="AK883" s="65"/>
      <c r="AL883" s="65"/>
      <c r="AM883" s="65">
        <f t="shared" si="111"/>
        <v>5.1881000000000004</v>
      </c>
      <c r="AN883" s="65"/>
      <c r="AO883" s="65">
        <v>5.79</v>
      </c>
    </row>
    <row r="884" spans="2:41" ht="15" x14ac:dyDescent="0.3">
      <c r="B884" s="72" t="str">
        <f t="shared" si="106"/>
        <v>M26×1.5</v>
      </c>
      <c r="C884" s="73" t="s">
        <v>216</v>
      </c>
      <c r="D884" s="73" t="s">
        <v>157</v>
      </c>
      <c r="E884" s="71" t="s">
        <v>0</v>
      </c>
      <c r="F884" s="58">
        <v>26</v>
      </c>
      <c r="G884" s="58">
        <v>1.5</v>
      </c>
      <c r="H884" s="71" t="s">
        <v>134</v>
      </c>
      <c r="I884" s="86" t="s">
        <v>140</v>
      </c>
      <c r="J884" s="58" t="s">
        <v>314</v>
      </c>
      <c r="K884" s="58" t="s">
        <v>491</v>
      </c>
      <c r="L884" s="58">
        <v>26</v>
      </c>
      <c r="M884" s="58">
        <v>1.5</v>
      </c>
      <c r="N884" s="71">
        <v>60</v>
      </c>
      <c r="O884" s="100">
        <f t="array" ref="O884">IFERROR(INDEX($AD$11:$AO$1485,MATCH($B884&amp;$I884,$Z$11:$Z$1485&amp;$AG$11:$AG$1485,0),MATCH($C884,$AD$9:$AO$9,0)),"-")</f>
        <v>25.530999999999999</v>
      </c>
      <c r="P884" s="58">
        <v>10</v>
      </c>
      <c r="Q884" s="58">
        <v>-10</v>
      </c>
      <c r="R884" s="100">
        <f t="array" aca="1" ref="R884" ca="1">IFERROR(INDEX($AD$11:$AO$1485,MATCH($B884&amp;$I884,$Z$11:$Z$1485&amp;$AG$11:$AG$1485,0),MATCH($D884,$AD$9:$AO$9,0)),"-")</f>
        <v>25.2257</v>
      </c>
      <c r="S884" s="58">
        <v>10</v>
      </c>
      <c r="T884" s="58">
        <v>0</v>
      </c>
      <c r="U884" s="58">
        <v>5</v>
      </c>
      <c r="V884" s="58">
        <v>16</v>
      </c>
      <c r="W884" s="50">
        <f t="shared" si="104"/>
        <v>20</v>
      </c>
      <c r="X884" s="50">
        <f t="shared" si="105"/>
        <v>10</v>
      </c>
      <c r="Z884" s="63" t="str">
        <f t="shared" si="107"/>
        <v>M7×0.75</v>
      </c>
      <c r="AA884" s="62" t="s">
        <v>135</v>
      </c>
      <c r="AB884" s="62"/>
      <c r="AC884" s="62"/>
      <c r="AD884" s="63">
        <v>7</v>
      </c>
      <c r="AE884" s="63">
        <v>0.75</v>
      </c>
      <c r="AF884" s="62">
        <v>60</v>
      </c>
      <c r="AG884" s="64" t="s">
        <v>174</v>
      </c>
      <c r="AH884" s="64"/>
      <c r="AI884" s="65"/>
      <c r="AJ884" s="65">
        <f t="shared" si="109"/>
        <v>6.5129000000000001</v>
      </c>
      <c r="AK884" s="65"/>
      <c r="AL884" s="65"/>
      <c r="AM884" s="65">
        <f t="shared" si="111"/>
        <v>6.1881000000000004</v>
      </c>
      <c r="AN884" s="65"/>
      <c r="AO884" s="65">
        <v>4.79</v>
      </c>
    </row>
    <row r="885" spans="2:41" ht="15" x14ac:dyDescent="0.3">
      <c r="B885" s="72" t="str">
        <f t="shared" si="106"/>
        <v>M27×2</v>
      </c>
      <c r="C885" s="73" t="s">
        <v>216</v>
      </c>
      <c r="D885" s="73" t="s">
        <v>157</v>
      </c>
      <c r="E885" s="71" t="s">
        <v>0</v>
      </c>
      <c r="F885" s="58">
        <v>27</v>
      </c>
      <c r="G885" s="58">
        <v>2</v>
      </c>
      <c r="H885" s="71" t="s">
        <v>134</v>
      </c>
      <c r="I885" s="86" t="s">
        <v>140</v>
      </c>
      <c r="J885" s="58" t="s">
        <v>314</v>
      </c>
      <c r="K885" s="58" t="s">
        <v>491</v>
      </c>
      <c r="L885" s="58">
        <v>27</v>
      </c>
      <c r="M885" s="58">
        <v>2</v>
      </c>
      <c r="N885" s="71">
        <v>60</v>
      </c>
      <c r="O885" s="100">
        <f t="array" ref="O885">IFERROR(INDEX($AD$11:$AO$1485,MATCH($B885&amp;$I885,$Z$11:$Z$1485&amp;$AG$11:$AG$1485,0),MATCH($C885,$AD$9:$AO$9,0)),"-")</f>
        <v>26.332000000000001</v>
      </c>
      <c r="P885" s="58">
        <v>14</v>
      </c>
      <c r="Q885" s="58">
        <v>-14</v>
      </c>
      <c r="R885" s="100">
        <f t="array" aca="1" ref="R885" ca="1">IFERROR(INDEX($AD$11:$AO$1485,MATCH($B885&amp;$I885,$Z$11:$Z$1485&amp;$AG$11:$AG$1485,0),MATCH($D885,$AD$9:$AO$9,0)),"-")</f>
        <v>25.925000000000001</v>
      </c>
      <c r="S885" s="58">
        <v>14</v>
      </c>
      <c r="T885" s="58">
        <v>0</v>
      </c>
      <c r="U885" s="58">
        <v>5</v>
      </c>
      <c r="V885" s="58">
        <v>14</v>
      </c>
      <c r="W885" s="50">
        <f t="shared" si="104"/>
        <v>28</v>
      </c>
      <c r="X885" s="50">
        <f t="shared" si="105"/>
        <v>14</v>
      </c>
      <c r="Z885" s="63" t="str">
        <f t="shared" si="107"/>
        <v>M8×1</v>
      </c>
      <c r="AA885" s="62" t="s">
        <v>135</v>
      </c>
      <c r="AB885" s="62"/>
      <c r="AC885" s="62"/>
      <c r="AD885" s="63">
        <v>8</v>
      </c>
      <c r="AE885" s="63">
        <v>1</v>
      </c>
      <c r="AF885" s="62">
        <v>60</v>
      </c>
      <c r="AG885" s="64" t="s">
        <v>174</v>
      </c>
      <c r="AH885" s="64"/>
      <c r="AI885" s="65"/>
      <c r="AJ885" s="65">
        <f t="shared" si="109"/>
        <v>7.3505000000000003</v>
      </c>
      <c r="AK885" s="65"/>
      <c r="AL885" s="65"/>
      <c r="AM885" s="65">
        <f t="shared" si="111"/>
        <v>6.9175000000000004</v>
      </c>
      <c r="AN885" s="65"/>
      <c r="AO885" s="65">
        <v>7.71</v>
      </c>
    </row>
    <row r="886" spans="2:41" ht="15" x14ac:dyDescent="0.3">
      <c r="B886" s="72" t="str">
        <f t="shared" si="106"/>
        <v>M27×1.5</v>
      </c>
      <c r="C886" s="73" t="s">
        <v>216</v>
      </c>
      <c r="D886" s="73" t="s">
        <v>157</v>
      </c>
      <c r="E886" s="71" t="s">
        <v>0</v>
      </c>
      <c r="F886" s="58">
        <v>27</v>
      </c>
      <c r="G886" s="58">
        <v>1.5</v>
      </c>
      <c r="H886" s="71" t="s">
        <v>134</v>
      </c>
      <c r="I886" s="86" t="s">
        <v>140</v>
      </c>
      <c r="J886" s="58" t="s">
        <v>314</v>
      </c>
      <c r="K886" s="58" t="s">
        <v>491</v>
      </c>
      <c r="L886" s="58">
        <v>27</v>
      </c>
      <c r="M886" s="58">
        <v>1.5</v>
      </c>
      <c r="N886" s="71">
        <v>60</v>
      </c>
      <c r="O886" s="100">
        <f t="array" ref="O886">IFERROR(INDEX($AD$11:$AO$1485,MATCH($B886&amp;$I886,$Z$11:$Z$1485&amp;$AG$11:$AG$1485,0),MATCH($C886,$AD$9:$AO$9,0)),"-")</f>
        <v>26.530999999999999</v>
      </c>
      <c r="P886" s="58">
        <v>10</v>
      </c>
      <c r="Q886" s="58">
        <v>-10</v>
      </c>
      <c r="R886" s="100">
        <f t="array" aca="1" ref="R886" ca="1">IFERROR(INDEX($AD$11:$AO$1485,MATCH($B886&amp;$I886,$Z$11:$Z$1485&amp;$AG$11:$AG$1485,0),MATCH($D886,$AD$9:$AO$9,0)),"-")</f>
        <v>26.2257</v>
      </c>
      <c r="S886" s="58">
        <v>10</v>
      </c>
      <c r="T886" s="58">
        <v>0</v>
      </c>
      <c r="U886" s="58">
        <v>5</v>
      </c>
      <c r="V886" s="58">
        <v>16</v>
      </c>
      <c r="W886" s="50">
        <f t="shared" si="104"/>
        <v>20</v>
      </c>
      <c r="X886" s="50">
        <f t="shared" si="105"/>
        <v>10</v>
      </c>
      <c r="Z886" s="63" t="str">
        <f t="shared" si="107"/>
        <v>M8×0.75</v>
      </c>
      <c r="AA886" s="62" t="s">
        <v>135</v>
      </c>
      <c r="AB886" s="62"/>
      <c r="AC886" s="62"/>
      <c r="AD886" s="63">
        <v>8</v>
      </c>
      <c r="AE886" s="63">
        <v>0.75</v>
      </c>
      <c r="AF886" s="62">
        <v>60</v>
      </c>
      <c r="AG886" s="64" t="s">
        <v>174</v>
      </c>
      <c r="AH886" s="64"/>
      <c r="AI886" s="65"/>
      <c r="AJ886" s="65">
        <f t="shared" si="109"/>
        <v>7.5129000000000001</v>
      </c>
      <c r="AK886" s="65"/>
      <c r="AL886" s="65"/>
      <c r="AM886" s="65">
        <f t="shared" si="111"/>
        <v>7.1881000000000004</v>
      </c>
      <c r="AN886" s="65"/>
      <c r="AO886" s="65">
        <v>7.8</v>
      </c>
    </row>
    <row r="887" spans="2:41" ht="15" x14ac:dyDescent="0.3">
      <c r="B887" s="72" t="str">
        <f t="shared" si="106"/>
        <v>M27×1</v>
      </c>
      <c r="C887" s="73" t="s">
        <v>216</v>
      </c>
      <c r="D887" s="73" t="s">
        <v>157</v>
      </c>
      <c r="E887" s="71" t="s">
        <v>0</v>
      </c>
      <c r="F887" s="58">
        <v>27</v>
      </c>
      <c r="G887" s="58">
        <v>1</v>
      </c>
      <c r="H887" s="71" t="s">
        <v>134</v>
      </c>
      <c r="I887" s="86" t="s">
        <v>140</v>
      </c>
      <c r="J887" s="58" t="s">
        <v>314</v>
      </c>
      <c r="K887" s="58" t="s">
        <v>491</v>
      </c>
      <c r="L887" s="58">
        <v>27</v>
      </c>
      <c r="M887" s="58">
        <v>1</v>
      </c>
      <c r="N887" s="71">
        <v>60</v>
      </c>
      <c r="O887" s="100">
        <f t="array" ref="O887">IFERROR(INDEX($AD$11:$AO$1485,MATCH($B887&amp;$I887,$Z$11:$Z$1485&amp;$AG$11:$AG$1485,0),MATCH($C887,$AD$9:$AO$9,0)),"-")</f>
        <v>26.725000000000001</v>
      </c>
      <c r="P887" s="58">
        <v>10</v>
      </c>
      <c r="Q887" s="58">
        <v>-10</v>
      </c>
      <c r="R887" s="100">
        <f t="array" aca="1" ref="R887" ca="1">IFERROR(INDEX($AD$11:$AO$1485,MATCH($B887&amp;$I887,$Z$11:$Z$1485&amp;$AG$11:$AG$1485,0),MATCH($D887,$AD$9:$AO$9,0)),"-")</f>
        <v>26.520499999999998</v>
      </c>
      <c r="S887" s="58">
        <v>10</v>
      </c>
      <c r="T887" s="58">
        <v>0</v>
      </c>
      <c r="U887" s="58">
        <v>5</v>
      </c>
      <c r="V887" s="58">
        <v>16</v>
      </c>
      <c r="W887" s="50">
        <f t="shared" si="104"/>
        <v>20</v>
      </c>
      <c r="X887" s="50">
        <f t="shared" si="105"/>
        <v>10</v>
      </c>
      <c r="Z887" s="63" t="str">
        <f t="shared" si="107"/>
        <v>M9×1</v>
      </c>
      <c r="AA887" s="62" t="s">
        <v>135</v>
      </c>
      <c r="AB887" s="62"/>
      <c r="AC887" s="62"/>
      <c r="AD887" s="63">
        <v>9</v>
      </c>
      <c r="AE887" s="63">
        <v>1</v>
      </c>
      <c r="AF887" s="62">
        <v>60</v>
      </c>
      <c r="AG887" s="64" t="s">
        <v>174</v>
      </c>
      <c r="AH887" s="64"/>
      <c r="AI887" s="65"/>
      <c r="AJ887" s="65">
        <f t="shared" si="109"/>
        <v>8.3505000000000003</v>
      </c>
      <c r="AK887" s="65"/>
      <c r="AL887" s="65"/>
      <c r="AM887" s="65">
        <f t="shared" si="111"/>
        <v>7.9175000000000004</v>
      </c>
      <c r="AN887" s="65"/>
      <c r="AO887" s="65">
        <v>8.7100000000000009</v>
      </c>
    </row>
    <row r="888" spans="2:41" ht="15" x14ac:dyDescent="0.3">
      <c r="B888" s="72" t="str">
        <f t="shared" si="106"/>
        <v>M28×2</v>
      </c>
      <c r="C888" s="73" t="s">
        <v>216</v>
      </c>
      <c r="D888" s="73" t="s">
        <v>157</v>
      </c>
      <c r="E888" s="71" t="s">
        <v>0</v>
      </c>
      <c r="F888" s="58">
        <v>28</v>
      </c>
      <c r="G888" s="58">
        <v>2</v>
      </c>
      <c r="H888" s="71" t="s">
        <v>134</v>
      </c>
      <c r="I888" s="86" t="s">
        <v>140</v>
      </c>
      <c r="J888" s="58" t="s">
        <v>314</v>
      </c>
      <c r="K888" s="58" t="s">
        <v>491</v>
      </c>
      <c r="L888" s="58">
        <v>28</v>
      </c>
      <c r="M888" s="58">
        <v>2</v>
      </c>
      <c r="N888" s="71">
        <v>60</v>
      </c>
      <c r="O888" s="100">
        <f t="array" ref="O888">IFERROR(INDEX($AD$11:$AO$1485,MATCH($B888&amp;$I888,$Z$11:$Z$1485&amp;$AG$11:$AG$1485,0),MATCH($C888,$AD$9:$AO$9,0)),"-")</f>
        <v>27.332000000000001</v>
      </c>
      <c r="P888" s="58">
        <v>14</v>
      </c>
      <c r="Q888" s="58">
        <v>-14</v>
      </c>
      <c r="R888" s="100">
        <f t="array" aca="1" ref="R888" ca="1">IFERROR(INDEX($AD$11:$AO$1485,MATCH($B888&amp;$I888,$Z$11:$Z$1485&amp;$AG$11:$AG$1485,0),MATCH($D888,$AD$9:$AO$9,0)),"-")</f>
        <v>26.925000000000001</v>
      </c>
      <c r="S888" s="58">
        <v>14</v>
      </c>
      <c r="T888" s="58">
        <v>0</v>
      </c>
      <c r="U888" s="58">
        <v>5</v>
      </c>
      <c r="V888" s="58">
        <v>14</v>
      </c>
      <c r="W888" s="50">
        <f t="shared" si="104"/>
        <v>28</v>
      </c>
      <c r="X888" s="50">
        <f t="shared" si="105"/>
        <v>14</v>
      </c>
      <c r="Z888" s="63" t="str">
        <f t="shared" si="107"/>
        <v>M9×0.75</v>
      </c>
      <c r="AA888" s="62" t="s">
        <v>135</v>
      </c>
      <c r="AB888" s="62"/>
      <c r="AC888" s="62"/>
      <c r="AD888" s="63">
        <v>9</v>
      </c>
      <c r="AE888" s="63">
        <v>0.75</v>
      </c>
      <c r="AF888" s="62">
        <v>60</v>
      </c>
      <c r="AG888" s="64" t="s">
        <v>174</v>
      </c>
      <c r="AH888" s="64"/>
      <c r="AI888" s="65"/>
      <c r="AJ888" s="65">
        <f t="shared" si="109"/>
        <v>8.5129000000000001</v>
      </c>
      <c r="AK888" s="65"/>
      <c r="AL888" s="65"/>
      <c r="AM888" s="65">
        <f t="shared" si="111"/>
        <v>8.1881000000000004</v>
      </c>
      <c r="AN888" s="65"/>
      <c r="AO888" s="65">
        <v>8.8000000000000007</v>
      </c>
    </row>
    <row r="889" spans="2:41" ht="15" x14ac:dyDescent="0.3">
      <c r="B889" s="72" t="str">
        <f t="shared" si="106"/>
        <v>M28×1.5</v>
      </c>
      <c r="C889" s="73" t="s">
        <v>216</v>
      </c>
      <c r="D889" s="73" t="s">
        <v>157</v>
      </c>
      <c r="E889" s="71" t="s">
        <v>0</v>
      </c>
      <c r="F889" s="58">
        <v>28</v>
      </c>
      <c r="G889" s="58">
        <v>1.5</v>
      </c>
      <c r="H889" s="71" t="s">
        <v>134</v>
      </c>
      <c r="I889" s="86" t="s">
        <v>140</v>
      </c>
      <c r="J889" s="58" t="s">
        <v>314</v>
      </c>
      <c r="K889" s="58" t="s">
        <v>491</v>
      </c>
      <c r="L889" s="58">
        <v>28</v>
      </c>
      <c r="M889" s="58">
        <v>1.5</v>
      </c>
      <c r="N889" s="71">
        <v>60</v>
      </c>
      <c r="O889" s="100">
        <f t="array" ref="O889">IFERROR(INDEX($AD$11:$AO$1485,MATCH($B889&amp;$I889,$Z$11:$Z$1485&amp;$AG$11:$AG$1485,0),MATCH($C889,$AD$9:$AO$9,0)),"-")</f>
        <v>27.530999999999999</v>
      </c>
      <c r="P889" s="58">
        <v>10</v>
      </c>
      <c r="Q889" s="58">
        <v>-10</v>
      </c>
      <c r="R889" s="100">
        <f t="array" aca="1" ref="R889" ca="1">IFERROR(INDEX($AD$11:$AO$1485,MATCH($B889&amp;$I889,$Z$11:$Z$1485&amp;$AG$11:$AG$1485,0),MATCH($D889,$AD$9:$AO$9,0)),"-")</f>
        <v>27.2257</v>
      </c>
      <c r="S889" s="58">
        <v>10</v>
      </c>
      <c r="T889" s="58">
        <v>0</v>
      </c>
      <c r="U889" s="58">
        <v>5</v>
      </c>
      <c r="V889" s="58">
        <v>16</v>
      </c>
      <c r="W889" s="50">
        <f t="shared" si="104"/>
        <v>20</v>
      </c>
      <c r="X889" s="50">
        <f t="shared" si="105"/>
        <v>10</v>
      </c>
      <c r="Z889" s="63" t="str">
        <f t="shared" si="107"/>
        <v>M10×1.25</v>
      </c>
      <c r="AA889" s="62" t="s">
        <v>135</v>
      </c>
      <c r="AB889" s="62"/>
      <c r="AC889" s="62"/>
      <c r="AD889" s="63">
        <v>10</v>
      </c>
      <c r="AE889" s="63">
        <v>1.25</v>
      </c>
      <c r="AF889" s="62">
        <v>60</v>
      </c>
      <c r="AG889" s="64" t="s">
        <v>174</v>
      </c>
      <c r="AH889" s="64"/>
      <c r="AI889" s="65"/>
      <c r="AJ889" s="65">
        <f t="shared" si="109"/>
        <v>9.1881000000000004</v>
      </c>
      <c r="AK889" s="65"/>
      <c r="AL889" s="65"/>
      <c r="AM889" s="65">
        <f t="shared" si="111"/>
        <v>8.6468000000000007</v>
      </c>
      <c r="AN889" s="65"/>
      <c r="AO889" s="65">
        <v>9.6300000000000008</v>
      </c>
    </row>
    <row r="890" spans="2:41" ht="15" x14ac:dyDescent="0.3">
      <c r="B890" s="72" t="str">
        <f t="shared" si="106"/>
        <v>M28×1</v>
      </c>
      <c r="C890" s="73" t="s">
        <v>216</v>
      </c>
      <c r="D890" s="73" t="s">
        <v>157</v>
      </c>
      <c r="E890" s="71" t="s">
        <v>0</v>
      </c>
      <c r="F890" s="58">
        <v>28</v>
      </c>
      <c r="G890" s="58">
        <v>1</v>
      </c>
      <c r="H890" s="71" t="s">
        <v>134</v>
      </c>
      <c r="I890" s="86" t="s">
        <v>140</v>
      </c>
      <c r="J890" s="58" t="s">
        <v>314</v>
      </c>
      <c r="K890" s="58" t="s">
        <v>491</v>
      </c>
      <c r="L890" s="58">
        <v>28</v>
      </c>
      <c r="M890" s="58">
        <v>1</v>
      </c>
      <c r="N890" s="71">
        <v>60</v>
      </c>
      <c r="O890" s="100">
        <f t="array" ref="O890">IFERROR(INDEX($AD$11:$AO$1485,MATCH($B890&amp;$I890,$Z$11:$Z$1485&amp;$AG$11:$AG$1485,0),MATCH($C890,$AD$9:$AO$9,0)),"-")</f>
        <v>27.725000000000001</v>
      </c>
      <c r="P890" s="58">
        <v>10</v>
      </c>
      <c r="Q890" s="58">
        <v>-10</v>
      </c>
      <c r="R890" s="100">
        <f t="array" aca="1" ref="R890" ca="1">IFERROR(INDEX($AD$11:$AO$1485,MATCH($B890&amp;$I890,$Z$11:$Z$1485&amp;$AG$11:$AG$1485,0),MATCH($D890,$AD$9:$AO$9,0)),"-")</f>
        <v>27.520499999999998</v>
      </c>
      <c r="S890" s="58">
        <v>10</v>
      </c>
      <c r="T890" s="58">
        <v>0</v>
      </c>
      <c r="U890" s="58">
        <v>5</v>
      </c>
      <c r="V890" s="58">
        <v>16</v>
      </c>
      <c r="W890" s="50">
        <f t="shared" si="104"/>
        <v>20</v>
      </c>
      <c r="X890" s="50">
        <f t="shared" si="105"/>
        <v>10</v>
      </c>
      <c r="Z890" s="63" t="str">
        <f t="shared" si="107"/>
        <v>M10×1</v>
      </c>
      <c r="AA890" s="62" t="s">
        <v>135</v>
      </c>
      <c r="AB890" s="62"/>
      <c r="AC890" s="62"/>
      <c r="AD890" s="63">
        <v>10</v>
      </c>
      <c r="AE890" s="63">
        <v>1</v>
      </c>
      <c r="AF890" s="62">
        <v>60</v>
      </c>
      <c r="AG890" s="64" t="s">
        <v>174</v>
      </c>
      <c r="AH890" s="64"/>
      <c r="AI890" s="65"/>
      <c r="AJ890" s="65">
        <f t="shared" si="109"/>
        <v>9.3505000000000003</v>
      </c>
      <c r="AK890" s="65"/>
      <c r="AL890" s="65"/>
      <c r="AM890" s="65">
        <f t="shared" si="111"/>
        <v>8.9175000000000004</v>
      </c>
      <c r="AN890" s="65"/>
      <c r="AO890" s="65">
        <v>9.7100000000000009</v>
      </c>
    </row>
    <row r="891" spans="2:41" ht="15" x14ac:dyDescent="0.3">
      <c r="B891" s="72" t="str">
        <f t="shared" si="106"/>
        <v>M30×3</v>
      </c>
      <c r="C891" s="73" t="s">
        <v>216</v>
      </c>
      <c r="D891" s="73" t="s">
        <v>157</v>
      </c>
      <c r="E891" s="71" t="s">
        <v>0</v>
      </c>
      <c r="F891" s="58">
        <v>30</v>
      </c>
      <c r="G891" s="58">
        <v>3</v>
      </c>
      <c r="H891" s="71" t="s">
        <v>134</v>
      </c>
      <c r="I891" s="86" t="s">
        <v>140</v>
      </c>
      <c r="J891" s="58" t="s">
        <v>314</v>
      </c>
      <c r="K891" s="58" t="s">
        <v>491</v>
      </c>
      <c r="L891" s="58">
        <v>30</v>
      </c>
      <c r="M891" s="58">
        <v>3</v>
      </c>
      <c r="N891" s="71">
        <v>60</v>
      </c>
      <c r="O891" s="100">
        <f t="array" ref="O891">IFERROR(INDEX($AD$11:$AO$1485,MATCH($B891&amp;$I891,$Z$11:$Z$1485&amp;$AG$11:$AG$1485,0),MATCH($C891,$AD$9:$AO$9,0)),"-")</f>
        <v>28.922999999999998</v>
      </c>
      <c r="P891" s="58">
        <v>14</v>
      </c>
      <c r="Q891" s="58">
        <v>-14</v>
      </c>
      <c r="R891" s="100">
        <f t="array" aca="1" ref="R891" ca="1">IFERROR(INDEX($AD$11:$AO$1485,MATCH($B891&amp;$I891,$Z$11:$Z$1485&amp;$AG$11:$AG$1485,0),MATCH($D891,$AD$9:$AO$9,0)),"-")</f>
        <v>28.316400000000002</v>
      </c>
      <c r="S891" s="58">
        <v>14</v>
      </c>
      <c r="T891" s="58">
        <v>0</v>
      </c>
      <c r="U891" s="58">
        <v>5</v>
      </c>
      <c r="V891" s="58">
        <v>13</v>
      </c>
      <c r="W891" s="50">
        <f t="shared" si="104"/>
        <v>28</v>
      </c>
      <c r="X891" s="50">
        <f t="shared" si="105"/>
        <v>14</v>
      </c>
      <c r="Z891" s="63" t="str">
        <f t="shared" si="107"/>
        <v>M10×0.75</v>
      </c>
      <c r="AA891" s="62" t="s">
        <v>135</v>
      </c>
      <c r="AB891" s="62"/>
      <c r="AC891" s="62"/>
      <c r="AD891" s="63">
        <v>10</v>
      </c>
      <c r="AE891" s="63">
        <v>0.75</v>
      </c>
      <c r="AF891" s="62">
        <v>60</v>
      </c>
      <c r="AG891" s="64" t="s">
        <v>174</v>
      </c>
      <c r="AH891" s="64"/>
      <c r="AI891" s="65"/>
      <c r="AJ891" s="65">
        <f t="shared" si="109"/>
        <v>9.5129000000000001</v>
      </c>
      <c r="AK891" s="65"/>
      <c r="AL891" s="65"/>
      <c r="AM891" s="65">
        <f t="shared" si="111"/>
        <v>9.1881000000000004</v>
      </c>
      <c r="AN891" s="65"/>
      <c r="AO891" s="65">
        <v>9.94</v>
      </c>
    </row>
    <row r="892" spans="2:41" ht="15" x14ac:dyDescent="0.3">
      <c r="B892" s="72" t="str">
        <f t="shared" si="106"/>
        <v>M30×2</v>
      </c>
      <c r="C892" s="73" t="s">
        <v>216</v>
      </c>
      <c r="D892" s="73" t="s">
        <v>157</v>
      </c>
      <c r="E892" s="71" t="s">
        <v>0</v>
      </c>
      <c r="F892" s="58">
        <v>30</v>
      </c>
      <c r="G892" s="58">
        <v>2</v>
      </c>
      <c r="H892" s="71" t="s">
        <v>134</v>
      </c>
      <c r="I892" s="86" t="s">
        <v>140</v>
      </c>
      <c r="J892" s="58" t="s">
        <v>314</v>
      </c>
      <c r="K892" s="58" t="s">
        <v>491</v>
      </c>
      <c r="L892" s="58">
        <v>30</v>
      </c>
      <c r="M892" s="58">
        <v>2</v>
      </c>
      <c r="N892" s="71">
        <v>60</v>
      </c>
      <c r="O892" s="100">
        <f t="array" ref="O892">IFERROR(INDEX($AD$11:$AO$1485,MATCH($B892&amp;$I892,$Z$11:$Z$1485&amp;$AG$11:$AG$1485,0),MATCH($C892,$AD$9:$AO$9,0)),"-")</f>
        <v>29.332000000000001</v>
      </c>
      <c r="P892" s="58">
        <v>14</v>
      </c>
      <c r="Q892" s="58">
        <v>-14</v>
      </c>
      <c r="R892" s="100">
        <f t="array" aca="1" ref="R892" ca="1">IFERROR(INDEX($AD$11:$AO$1485,MATCH($B892&amp;$I892,$Z$11:$Z$1485&amp;$AG$11:$AG$1485,0),MATCH($D892,$AD$9:$AO$9,0)),"-")</f>
        <v>28.925000000000001</v>
      </c>
      <c r="S892" s="58">
        <v>14</v>
      </c>
      <c r="T892" s="58">
        <v>0</v>
      </c>
      <c r="U892" s="58">
        <v>5</v>
      </c>
      <c r="V892" s="58">
        <v>14</v>
      </c>
      <c r="W892" s="50">
        <f t="shared" si="104"/>
        <v>28</v>
      </c>
      <c r="X892" s="50">
        <f t="shared" si="105"/>
        <v>14</v>
      </c>
      <c r="Z892" s="63" t="str">
        <f t="shared" si="107"/>
        <v>M11×1</v>
      </c>
      <c r="AA892" s="62" t="s">
        <v>135</v>
      </c>
      <c r="AB892" s="62"/>
      <c r="AC892" s="62"/>
      <c r="AD892" s="63">
        <v>11</v>
      </c>
      <c r="AE892" s="63">
        <v>1</v>
      </c>
      <c r="AF892" s="62">
        <v>60</v>
      </c>
      <c r="AG892" s="64" t="s">
        <v>174</v>
      </c>
      <c r="AH892" s="64"/>
      <c r="AI892" s="65"/>
      <c r="AJ892" s="65">
        <f t="shared" si="109"/>
        <v>10.3505</v>
      </c>
      <c r="AK892" s="65"/>
      <c r="AL892" s="65"/>
      <c r="AM892" s="65">
        <f t="shared" si="111"/>
        <v>9.9175000000000004</v>
      </c>
      <c r="AN892" s="65"/>
      <c r="AO892" s="65">
        <v>10.71</v>
      </c>
    </row>
    <row r="893" spans="2:41" ht="15" x14ac:dyDescent="0.3">
      <c r="B893" s="72" t="str">
        <f t="shared" si="106"/>
        <v>M30×1.5</v>
      </c>
      <c r="C893" s="73" t="s">
        <v>216</v>
      </c>
      <c r="D893" s="73" t="s">
        <v>157</v>
      </c>
      <c r="E893" s="71" t="s">
        <v>0</v>
      </c>
      <c r="F893" s="58">
        <v>30</v>
      </c>
      <c r="G893" s="58">
        <v>1.5</v>
      </c>
      <c r="H893" s="71" t="s">
        <v>134</v>
      </c>
      <c r="I893" s="86" t="s">
        <v>140</v>
      </c>
      <c r="J893" s="58" t="s">
        <v>314</v>
      </c>
      <c r="K893" s="58" t="s">
        <v>491</v>
      </c>
      <c r="L893" s="58">
        <v>30</v>
      </c>
      <c r="M893" s="58">
        <v>1.5</v>
      </c>
      <c r="N893" s="71">
        <v>60</v>
      </c>
      <c r="O893" s="100">
        <f t="array" ref="O893">IFERROR(INDEX($AD$11:$AO$1485,MATCH($B893&amp;$I893,$Z$11:$Z$1485&amp;$AG$11:$AG$1485,0),MATCH($C893,$AD$9:$AO$9,0)),"-")</f>
        <v>29.530999999999999</v>
      </c>
      <c r="P893" s="58">
        <v>10</v>
      </c>
      <c r="Q893" s="58">
        <v>-10</v>
      </c>
      <c r="R893" s="100">
        <f t="array" aca="1" ref="R893" ca="1">IFERROR(INDEX($AD$11:$AO$1485,MATCH($B893&amp;$I893,$Z$11:$Z$1485&amp;$AG$11:$AG$1485,0),MATCH($D893,$AD$9:$AO$9,0)),"-")</f>
        <v>29.2257</v>
      </c>
      <c r="S893" s="58">
        <v>10</v>
      </c>
      <c r="T893" s="58">
        <v>0</v>
      </c>
      <c r="U893" s="58">
        <v>5</v>
      </c>
      <c r="V893" s="58">
        <v>16</v>
      </c>
      <c r="W893" s="50">
        <f t="shared" si="104"/>
        <v>20</v>
      </c>
      <c r="X893" s="50">
        <f t="shared" si="105"/>
        <v>10</v>
      </c>
      <c r="Z893" s="63" t="str">
        <f t="shared" si="107"/>
        <v>M11×0.75</v>
      </c>
      <c r="AA893" s="62" t="s">
        <v>135</v>
      </c>
      <c r="AB893" s="62"/>
      <c r="AC893" s="62"/>
      <c r="AD893" s="63">
        <v>11</v>
      </c>
      <c r="AE893" s="63">
        <v>0.75</v>
      </c>
      <c r="AF893" s="62">
        <v>60</v>
      </c>
      <c r="AG893" s="64" t="s">
        <v>174</v>
      </c>
      <c r="AH893" s="64"/>
      <c r="AI893" s="65"/>
      <c r="AJ893" s="65">
        <f t="shared" si="109"/>
        <v>10.5129</v>
      </c>
      <c r="AK893" s="65"/>
      <c r="AL893" s="65"/>
      <c r="AM893" s="65">
        <f t="shared" si="111"/>
        <v>10.1881</v>
      </c>
      <c r="AN893" s="65"/>
      <c r="AO893" s="65">
        <v>10.94</v>
      </c>
    </row>
    <row r="894" spans="2:41" ht="15" x14ac:dyDescent="0.3">
      <c r="B894" s="72" t="str">
        <f t="shared" si="106"/>
        <v>M30×1</v>
      </c>
      <c r="C894" s="73" t="s">
        <v>216</v>
      </c>
      <c r="D894" s="73" t="s">
        <v>157</v>
      </c>
      <c r="E894" s="71" t="s">
        <v>0</v>
      </c>
      <c r="F894" s="58">
        <v>30</v>
      </c>
      <c r="G894" s="58">
        <v>1</v>
      </c>
      <c r="H894" s="71" t="s">
        <v>134</v>
      </c>
      <c r="I894" s="86" t="s">
        <v>140</v>
      </c>
      <c r="J894" s="58" t="s">
        <v>314</v>
      </c>
      <c r="K894" s="58" t="s">
        <v>491</v>
      </c>
      <c r="L894" s="58">
        <v>30</v>
      </c>
      <c r="M894" s="58">
        <v>1</v>
      </c>
      <c r="N894" s="71">
        <v>60</v>
      </c>
      <c r="O894" s="100">
        <f t="array" ref="O894">IFERROR(INDEX($AD$11:$AO$1485,MATCH($B894&amp;$I894,$Z$11:$Z$1485&amp;$AG$11:$AG$1485,0),MATCH($C894,$AD$9:$AO$9,0)),"-")</f>
        <v>29.725000000000001</v>
      </c>
      <c r="P894" s="58">
        <v>10</v>
      </c>
      <c r="Q894" s="58">
        <v>-10</v>
      </c>
      <c r="R894" s="100">
        <f t="array" aca="1" ref="R894" ca="1">IFERROR(INDEX($AD$11:$AO$1485,MATCH($B894&amp;$I894,$Z$11:$Z$1485&amp;$AG$11:$AG$1485,0),MATCH($D894,$AD$9:$AO$9,0)),"-")</f>
        <v>29.520499999999998</v>
      </c>
      <c r="S894" s="58">
        <v>10</v>
      </c>
      <c r="T894" s="58">
        <v>0</v>
      </c>
      <c r="U894" s="58">
        <v>5</v>
      </c>
      <c r="V894" s="58">
        <v>16</v>
      </c>
      <c r="W894" s="50">
        <f t="shared" si="104"/>
        <v>20</v>
      </c>
      <c r="X894" s="50">
        <f t="shared" si="105"/>
        <v>10</v>
      </c>
      <c r="Z894" s="63" t="str">
        <f t="shared" si="107"/>
        <v>M12×1.5</v>
      </c>
      <c r="AA894" s="62" t="s">
        <v>135</v>
      </c>
      <c r="AB894" s="62"/>
      <c r="AC894" s="62"/>
      <c r="AD894" s="63">
        <v>12</v>
      </c>
      <c r="AE894" s="63">
        <v>1.5</v>
      </c>
      <c r="AF894" s="62">
        <v>60</v>
      </c>
      <c r="AG894" s="64" t="s">
        <v>174</v>
      </c>
      <c r="AH894" s="64"/>
      <c r="AI894" s="65"/>
      <c r="AJ894" s="65">
        <f t="shared" si="109"/>
        <v>11.025700000000001</v>
      </c>
      <c r="AK894" s="65"/>
      <c r="AL894" s="65"/>
      <c r="AM894" s="65">
        <f t="shared" si="111"/>
        <v>10.376200000000001</v>
      </c>
      <c r="AN894" s="65"/>
      <c r="AO894" s="65">
        <v>11.55</v>
      </c>
    </row>
    <row r="895" spans="2:41" ht="15" x14ac:dyDescent="0.3">
      <c r="B895" s="72" t="str">
        <f t="shared" si="106"/>
        <v>M32×2</v>
      </c>
      <c r="C895" s="73" t="s">
        <v>216</v>
      </c>
      <c r="D895" s="73" t="s">
        <v>157</v>
      </c>
      <c r="E895" s="71" t="s">
        <v>0</v>
      </c>
      <c r="F895" s="58">
        <v>32</v>
      </c>
      <c r="G895" s="58">
        <v>2</v>
      </c>
      <c r="H895" s="71" t="s">
        <v>134</v>
      </c>
      <c r="I895" s="86" t="s">
        <v>140</v>
      </c>
      <c r="J895" s="58" t="s">
        <v>314</v>
      </c>
      <c r="K895" s="58" t="s">
        <v>491</v>
      </c>
      <c r="L895" s="58">
        <v>32</v>
      </c>
      <c r="M895" s="58">
        <v>2</v>
      </c>
      <c r="N895" s="71">
        <v>60</v>
      </c>
      <c r="O895" s="100">
        <f t="array" ref="O895">IFERROR(INDEX($AD$11:$AO$1485,MATCH($B895&amp;$I895,$Z$11:$Z$1485&amp;$AG$11:$AG$1485,0),MATCH($C895,$AD$9:$AO$9,0)),"-")</f>
        <v>31.332000000000001</v>
      </c>
      <c r="P895" s="58">
        <v>14</v>
      </c>
      <c r="Q895" s="58">
        <v>-14</v>
      </c>
      <c r="R895" s="100">
        <f t="array" aca="1" ref="R895" ca="1">IFERROR(INDEX($AD$11:$AO$1485,MATCH($B895&amp;$I895,$Z$11:$Z$1485&amp;$AG$11:$AG$1485,0),MATCH($D895,$AD$9:$AO$9,0)),"-")</f>
        <v>30.925000000000001</v>
      </c>
      <c r="S895" s="58">
        <v>14</v>
      </c>
      <c r="T895" s="58">
        <v>0</v>
      </c>
      <c r="U895" s="58">
        <v>5</v>
      </c>
      <c r="V895" s="58">
        <v>14</v>
      </c>
      <c r="W895" s="50">
        <f t="shared" si="104"/>
        <v>28</v>
      </c>
      <c r="X895" s="50">
        <f t="shared" si="105"/>
        <v>14</v>
      </c>
      <c r="Z895" s="63" t="str">
        <f t="shared" si="107"/>
        <v>M12×1.25</v>
      </c>
      <c r="AA895" s="62" t="s">
        <v>135</v>
      </c>
      <c r="AB895" s="62"/>
      <c r="AC895" s="62"/>
      <c r="AD895" s="63">
        <v>12</v>
      </c>
      <c r="AE895" s="63">
        <v>1.25</v>
      </c>
      <c r="AF895" s="62">
        <v>60</v>
      </c>
      <c r="AG895" s="64" t="s">
        <v>174</v>
      </c>
      <c r="AH895" s="64"/>
      <c r="AI895" s="65"/>
      <c r="AJ895" s="65">
        <f t="shared" si="109"/>
        <v>11.1881</v>
      </c>
      <c r="AK895" s="65"/>
      <c r="AL895" s="65"/>
      <c r="AM895" s="65">
        <f t="shared" si="111"/>
        <v>10.646800000000001</v>
      </c>
      <c r="AN895" s="65"/>
      <c r="AO895" s="65">
        <v>11.87</v>
      </c>
    </row>
    <row r="896" spans="2:41" ht="15" x14ac:dyDescent="0.3">
      <c r="B896" s="72" t="str">
        <f t="shared" si="106"/>
        <v>M32×1.5</v>
      </c>
      <c r="C896" s="73" t="s">
        <v>216</v>
      </c>
      <c r="D896" s="73" t="s">
        <v>157</v>
      </c>
      <c r="E896" s="71" t="s">
        <v>0</v>
      </c>
      <c r="F896" s="58">
        <v>32</v>
      </c>
      <c r="G896" s="58">
        <v>1.5</v>
      </c>
      <c r="H896" s="71" t="s">
        <v>134</v>
      </c>
      <c r="I896" s="86" t="s">
        <v>140</v>
      </c>
      <c r="J896" s="58" t="s">
        <v>314</v>
      </c>
      <c r="K896" s="58" t="s">
        <v>491</v>
      </c>
      <c r="L896" s="58">
        <v>32</v>
      </c>
      <c r="M896" s="58">
        <v>1.5</v>
      </c>
      <c r="N896" s="71">
        <v>60</v>
      </c>
      <c r="O896" s="100">
        <f t="array" ref="O896">IFERROR(INDEX($AD$11:$AO$1485,MATCH($B896&amp;$I896,$Z$11:$Z$1485&amp;$AG$11:$AG$1485,0),MATCH($C896,$AD$9:$AO$9,0)),"-")</f>
        <v>31.530999999999999</v>
      </c>
      <c r="P896" s="58">
        <v>10</v>
      </c>
      <c r="Q896" s="58">
        <v>-10</v>
      </c>
      <c r="R896" s="100">
        <f t="array" aca="1" ref="R896" ca="1">IFERROR(INDEX($AD$11:$AO$1485,MATCH($B896&amp;$I896,$Z$11:$Z$1485&amp;$AG$11:$AG$1485,0),MATCH($D896,$AD$9:$AO$9,0)),"-")</f>
        <v>31.2257</v>
      </c>
      <c r="S896" s="58">
        <v>10</v>
      </c>
      <c r="T896" s="58">
        <v>0</v>
      </c>
      <c r="U896" s="58">
        <v>5</v>
      </c>
      <c r="V896" s="58">
        <v>16</v>
      </c>
      <c r="W896" s="50">
        <f t="shared" si="104"/>
        <v>20</v>
      </c>
      <c r="X896" s="50">
        <f t="shared" si="105"/>
        <v>10</v>
      </c>
      <c r="Z896" s="63" t="str">
        <f t="shared" si="107"/>
        <v>M12×1</v>
      </c>
      <c r="AA896" s="62" t="s">
        <v>135</v>
      </c>
      <c r="AB896" s="62"/>
      <c r="AC896" s="62"/>
      <c r="AD896" s="63">
        <v>12</v>
      </c>
      <c r="AE896" s="63">
        <v>1</v>
      </c>
      <c r="AF896" s="62">
        <v>60</v>
      </c>
      <c r="AG896" s="64" t="s">
        <v>174</v>
      </c>
      <c r="AH896" s="64"/>
      <c r="AI896" s="65"/>
      <c r="AJ896" s="65">
        <f t="shared" si="109"/>
        <v>11.3505</v>
      </c>
      <c r="AK896" s="65"/>
      <c r="AL896" s="65"/>
      <c r="AM896" s="65">
        <f t="shared" si="111"/>
        <v>10.9175</v>
      </c>
      <c r="AN896" s="65"/>
      <c r="AO896" s="65">
        <v>11.72</v>
      </c>
    </row>
    <row r="897" spans="2:41" ht="15" x14ac:dyDescent="0.3">
      <c r="B897" s="72" t="str">
        <f t="shared" si="106"/>
        <v>M33×3</v>
      </c>
      <c r="C897" s="73" t="s">
        <v>216</v>
      </c>
      <c r="D897" s="73" t="s">
        <v>157</v>
      </c>
      <c r="E897" s="71" t="s">
        <v>0</v>
      </c>
      <c r="F897" s="58">
        <v>33</v>
      </c>
      <c r="G897" s="58">
        <v>3</v>
      </c>
      <c r="H897" s="71" t="s">
        <v>134</v>
      </c>
      <c r="I897" s="86" t="s">
        <v>140</v>
      </c>
      <c r="J897" s="58" t="s">
        <v>314</v>
      </c>
      <c r="K897" s="58" t="s">
        <v>491</v>
      </c>
      <c r="L897" s="58">
        <v>33</v>
      </c>
      <c r="M897" s="58">
        <v>3</v>
      </c>
      <c r="N897" s="71">
        <v>60</v>
      </c>
      <c r="O897" s="100">
        <f t="array" ref="O897">IFERROR(INDEX($AD$11:$AO$1485,MATCH($B897&amp;$I897,$Z$11:$Z$1485&amp;$AG$11:$AG$1485,0),MATCH($C897,$AD$9:$AO$9,0)),"-")</f>
        <v>31.922999999999998</v>
      </c>
      <c r="P897" s="58">
        <v>14</v>
      </c>
      <c r="Q897" s="58">
        <v>-14</v>
      </c>
      <c r="R897" s="100">
        <f t="array" aca="1" ref="R897" ca="1">IFERROR(INDEX($AD$11:$AO$1485,MATCH($B897&amp;$I897,$Z$11:$Z$1485&amp;$AG$11:$AG$1485,0),MATCH($D897,$AD$9:$AO$9,0)),"-")</f>
        <v>31.316400000000002</v>
      </c>
      <c r="S897" s="58">
        <v>14</v>
      </c>
      <c r="T897" s="58">
        <v>0</v>
      </c>
      <c r="U897" s="58">
        <v>5</v>
      </c>
      <c r="V897" s="58">
        <v>13</v>
      </c>
      <c r="W897" s="50">
        <f t="shared" si="104"/>
        <v>28</v>
      </c>
      <c r="X897" s="50">
        <f t="shared" si="105"/>
        <v>14</v>
      </c>
      <c r="Z897" s="63" t="str">
        <f t="shared" si="107"/>
        <v>M14×1.5</v>
      </c>
      <c r="AA897" s="62" t="s">
        <v>135</v>
      </c>
      <c r="AB897" s="62"/>
      <c r="AC897" s="62"/>
      <c r="AD897" s="63">
        <v>14</v>
      </c>
      <c r="AE897" s="63">
        <v>1.5</v>
      </c>
      <c r="AF897" s="62">
        <v>60</v>
      </c>
      <c r="AG897" s="64" t="s">
        <v>174</v>
      </c>
      <c r="AH897" s="64"/>
      <c r="AI897" s="65"/>
      <c r="AJ897" s="65">
        <f t="shared" si="109"/>
        <v>13.025700000000001</v>
      </c>
      <c r="AK897" s="65"/>
      <c r="AL897" s="65"/>
      <c r="AM897" s="65">
        <f t="shared" si="111"/>
        <v>12.376200000000001</v>
      </c>
      <c r="AN897" s="65"/>
      <c r="AO897" s="65">
        <v>13.55</v>
      </c>
    </row>
    <row r="898" spans="2:41" ht="15" x14ac:dyDescent="0.3">
      <c r="B898" s="72" t="str">
        <f t="shared" si="106"/>
        <v>M33×2</v>
      </c>
      <c r="C898" s="73" t="s">
        <v>216</v>
      </c>
      <c r="D898" s="73" t="s">
        <v>157</v>
      </c>
      <c r="E898" s="71" t="s">
        <v>0</v>
      </c>
      <c r="F898" s="58">
        <v>33</v>
      </c>
      <c r="G898" s="58">
        <v>2</v>
      </c>
      <c r="H898" s="71" t="s">
        <v>134</v>
      </c>
      <c r="I898" s="86" t="s">
        <v>140</v>
      </c>
      <c r="J898" s="58" t="s">
        <v>314</v>
      </c>
      <c r="K898" s="58" t="s">
        <v>491</v>
      </c>
      <c r="L898" s="58">
        <v>33</v>
      </c>
      <c r="M898" s="58">
        <v>2</v>
      </c>
      <c r="N898" s="71">
        <v>60</v>
      </c>
      <c r="O898" s="100">
        <f t="array" ref="O898">IFERROR(INDEX($AD$11:$AO$1485,MATCH($B898&amp;$I898,$Z$11:$Z$1485&amp;$AG$11:$AG$1485,0),MATCH($C898,$AD$9:$AO$9,0)),"-")</f>
        <v>32.332000000000001</v>
      </c>
      <c r="P898" s="58">
        <v>14</v>
      </c>
      <c r="Q898" s="58">
        <v>-14</v>
      </c>
      <c r="R898" s="100">
        <f t="array" aca="1" ref="R898" ca="1">IFERROR(INDEX($AD$11:$AO$1485,MATCH($B898&amp;$I898,$Z$11:$Z$1485&amp;$AG$11:$AG$1485,0),MATCH($D898,$AD$9:$AO$9,0)),"-")</f>
        <v>31.925000000000001</v>
      </c>
      <c r="S898" s="58">
        <v>14</v>
      </c>
      <c r="T898" s="58">
        <v>0</v>
      </c>
      <c r="U898" s="58">
        <v>5</v>
      </c>
      <c r="V898" s="58">
        <v>14</v>
      </c>
      <c r="W898" s="50">
        <f t="shared" si="104"/>
        <v>28</v>
      </c>
      <c r="X898" s="50">
        <f t="shared" si="105"/>
        <v>14</v>
      </c>
      <c r="Z898" s="63" t="str">
        <f t="shared" si="107"/>
        <v>M14×1</v>
      </c>
      <c r="AA898" s="62" t="s">
        <v>135</v>
      </c>
      <c r="AB898" s="62"/>
      <c r="AC898" s="62"/>
      <c r="AD898" s="63">
        <v>14</v>
      </c>
      <c r="AE898" s="63">
        <v>1</v>
      </c>
      <c r="AF898" s="62">
        <v>60</v>
      </c>
      <c r="AG898" s="64" t="s">
        <v>174</v>
      </c>
      <c r="AH898" s="64"/>
      <c r="AI898" s="65"/>
      <c r="AJ898" s="65">
        <f t="shared" si="109"/>
        <v>13.3505</v>
      </c>
      <c r="AK898" s="65"/>
      <c r="AL898" s="65"/>
      <c r="AM898" s="65">
        <f t="shared" si="111"/>
        <v>12.9175</v>
      </c>
      <c r="AN898" s="65"/>
      <c r="AO898" s="65">
        <v>13.72</v>
      </c>
    </row>
    <row r="899" spans="2:41" ht="15" x14ac:dyDescent="0.3">
      <c r="B899" s="72" t="str">
        <f t="shared" si="106"/>
        <v>M33×1.5</v>
      </c>
      <c r="C899" s="73" t="s">
        <v>216</v>
      </c>
      <c r="D899" s="73" t="s">
        <v>157</v>
      </c>
      <c r="E899" s="71" t="s">
        <v>0</v>
      </c>
      <c r="F899" s="58">
        <v>33</v>
      </c>
      <c r="G899" s="58">
        <v>1.5</v>
      </c>
      <c r="H899" s="71" t="s">
        <v>134</v>
      </c>
      <c r="I899" s="86" t="s">
        <v>140</v>
      </c>
      <c r="J899" s="58" t="s">
        <v>314</v>
      </c>
      <c r="K899" s="58" t="s">
        <v>491</v>
      </c>
      <c r="L899" s="58">
        <v>33</v>
      </c>
      <c r="M899" s="58">
        <v>1.5</v>
      </c>
      <c r="N899" s="71">
        <v>60</v>
      </c>
      <c r="O899" s="100">
        <f t="array" ref="O899">IFERROR(INDEX($AD$11:$AO$1485,MATCH($B899&amp;$I899,$Z$11:$Z$1485&amp;$AG$11:$AG$1485,0),MATCH($C899,$AD$9:$AO$9,0)),"-")</f>
        <v>32.530999999999999</v>
      </c>
      <c r="P899" s="58">
        <v>10</v>
      </c>
      <c r="Q899" s="58">
        <v>-10</v>
      </c>
      <c r="R899" s="100">
        <f t="array" aca="1" ref="R899" ca="1">IFERROR(INDEX($AD$11:$AO$1485,MATCH($B899&amp;$I899,$Z$11:$Z$1485&amp;$AG$11:$AG$1485,0),MATCH($D899,$AD$9:$AO$9,0)),"-")</f>
        <v>32.225700000000003</v>
      </c>
      <c r="S899" s="58">
        <v>10</v>
      </c>
      <c r="T899" s="58">
        <v>0</v>
      </c>
      <c r="U899" s="58">
        <v>5</v>
      </c>
      <c r="V899" s="58">
        <v>16</v>
      </c>
      <c r="W899" s="50">
        <f t="shared" si="104"/>
        <v>20</v>
      </c>
      <c r="X899" s="50">
        <f t="shared" si="105"/>
        <v>10</v>
      </c>
      <c r="Z899" s="63" t="str">
        <f t="shared" si="107"/>
        <v>M15×1.5</v>
      </c>
      <c r="AA899" s="62" t="s">
        <v>135</v>
      </c>
      <c r="AB899" s="62"/>
      <c r="AC899" s="62"/>
      <c r="AD899" s="63">
        <v>15</v>
      </c>
      <c r="AE899" s="63">
        <v>1.5</v>
      </c>
      <c r="AF899" s="62">
        <v>60</v>
      </c>
      <c r="AG899" s="64" t="s">
        <v>174</v>
      </c>
      <c r="AH899" s="64"/>
      <c r="AI899" s="65"/>
      <c r="AJ899" s="65">
        <f t="shared" si="109"/>
        <v>14.025700000000001</v>
      </c>
      <c r="AK899" s="65"/>
      <c r="AL899" s="65"/>
      <c r="AM899" s="65">
        <f t="shared" si="111"/>
        <v>13.376200000000001</v>
      </c>
      <c r="AN899" s="65"/>
      <c r="AO899" s="65">
        <v>14.55</v>
      </c>
    </row>
    <row r="900" spans="2:41" ht="15" x14ac:dyDescent="0.3">
      <c r="B900" s="72" t="str">
        <f t="shared" si="106"/>
        <v>M35×1.5</v>
      </c>
      <c r="C900" s="73" t="s">
        <v>216</v>
      </c>
      <c r="D900" s="73" t="s">
        <v>157</v>
      </c>
      <c r="E900" s="71" t="s">
        <v>0</v>
      </c>
      <c r="F900" s="58">
        <v>35</v>
      </c>
      <c r="G900" s="58">
        <v>1.5</v>
      </c>
      <c r="H900" s="71" t="s">
        <v>134</v>
      </c>
      <c r="I900" s="86" t="s">
        <v>140</v>
      </c>
      <c r="J900" s="58" t="s">
        <v>314</v>
      </c>
      <c r="K900" s="58" t="s">
        <v>491</v>
      </c>
      <c r="L900" s="58">
        <v>35</v>
      </c>
      <c r="M900" s="58">
        <v>1.5</v>
      </c>
      <c r="N900" s="71">
        <v>60</v>
      </c>
      <c r="O900" s="100">
        <f t="array" ref="O900">IFERROR(INDEX($AD$11:$AO$1485,MATCH($B900&amp;$I900,$Z$11:$Z$1485&amp;$AG$11:$AG$1485,0),MATCH($C900,$AD$9:$AO$9,0)),"-")</f>
        <v>34.530999999999999</v>
      </c>
      <c r="P900" s="58">
        <v>10</v>
      </c>
      <c r="Q900" s="58">
        <v>-10</v>
      </c>
      <c r="R900" s="100">
        <f t="array" aca="1" ref="R900" ca="1">IFERROR(INDEX($AD$11:$AO$1485,MATCH($B900&amp;$I900,$Z$11:$Z$1485&amp;$AG$11:$AG$1485,0),MATCH($D900,$AD$9:$AO$9,0)),"-")</f>
        <v>34.225700000000003</v>
      </c>
      <c r="S900" s="58">
        <v>10</v>
      </c>
      <c r="T900" s="58">
        <v>0</v>
      </c>
      <c r="U900" s="58">
        <v>5</v>
      </c>
      <c r="V900" s="58">
        <v>16</v>
      </c>
      <c r="W900" s="50">
        <f t="shared" si="104"/>
        <v>20</v>
      </c>
      <c r="X900" s="50">
        <f t="shared" si="105"/>
        <v>10</v>
      </c>
      <c r="Z900" s="63" t="str">
        <f t="shared" si="107"/>
        <v>M15×1</v>
      </c>
      <c r="AA900" s="62" t="s">
        <v>135</v>
      </c>
      <c r="AB900" s="62"/>
      <c r="AC900" s="62"/>
      <c r="AD900" s="63">
        <v>15</v>
      </c>
      <c r="AE900" s="63">
        <v>1</v>
      </c>
      <c r="AF900" s="62">
        <v>60</v>
      </c>
      <c r="AG900" s="64" t="s">
        <v>174</v>
      </c>
      <c r="AH900" s="64"/>
      <c r="AI900" s="65"/>
      <c r="AJ900" s="65">
        <f t="shared" si="109"/>
        <v>14.3505</v>
      </c>
      <c r="AK900" s="65"/>
      <c r="AL900" s="65"/>
      <c r="AM900" s="65">
        <f t="shared" si="111"/>
        <v>13.9175</v>
      </c>
      <c r="AN900" s="65"/>
      <c r="AO900" s="65">
        <v>14.72</v>
      </c>
    </row>
    <row r="901" spans="2:41" ht="15" x14ac:dyDescent="0.3">
      <c r="B901" s="72" t="str">
        <f t="shared" si="106"/>
        <v>M36×3</v>
      </c>
      <c r="C901" s="73" t="s">
        <v>216</v>
      </c>
      <c r="D901" s="73" t="s">
        <v>157</v>
      </c>
      <c r="E901" s="71" t="s">
        <v>0</v>
      </c>
      <c r="F901" s="58">
        <v>36</v>
      </c>
      <c r="G901" s="58">
        <v>3</v>
      </c>
      <c r="H901" s="71" t="s">
        <v>134</v>
      </c>
      <c r="I901" s="86" t="s">
        <v>140</v>
      </c>
      <c r="J901" s="58" t="s">
        <v>314</v>
      </c>
      <c r="K901" s="58" t="s">
        <v>491</v>
      </c>
      <c r="L901" s="58">
        <v>36</v>
      </c>
      <c r="M901" s="58">
        <v>3</v>
      </c>
      <c r="N901" s="71">
        <v>60</v>
      </c>
      <c r="O901" s="100">
        <f t="array" ref="O901">IFERROR(INDEX($AD$11:$AO$1485,MATCH($B901&amp;$I901,$Z$11:$Z$1485&amp;$AG$11:$AG$1485,0),MATCH($C901,$AD$9:$AO$9,0)),"-")</f>
        <v>34.923000000000002</v>
      </c>
      <c r="P901" s="58">
        <v>14</v>
      </c>
      <c r="Q901" s="58">
        <v>-14</v>
      </c>
      <c r="R901" s="100">
        <f t="array" aca="1" ref="R901" ca="1">IFERROR(INDEX($AD$11:$AO$1485,MATCH($B901&amp;$I901,$Z$11:$Z$1485&amp;$AG$11:$AG$1485,0),MATCH($D901,$AD$9:$AO$9,0)),"-")</f>
        <v>34.316400000000002</v>
      </c>
      <c r="S901" s="58">
        <v>14</v>
      </c>
      <c r="T901" s="58">
        <v>0</v>
      </c>
      <c r="U901" s="58">
        <v>5</v>
      </c>
      <c r="V901" s="58">
        <v>13</v>
      </c>
      <c r="W901" s="50">
        <f t="shared" ref="W901:W964" si="112">IF(P901="-","-",P901-Q901)</f>
        <v>28</v>
      </c>
      <c r="X901" s="50">
        <f t="shared" ref="X901:X964" si="113">S901-T901</f>
        <v>14</v>
      </c>
      <c r="Z901" s="63" t="str">
        <f t="shared" si="107"/>
        <v>M16×1.5</v>
      </c>
      <c r="AA901" s="62" t="s">
        <v>135</v>
      </c>
      <c r="AB901" s="62"/>
      <c r="AC901" s="62"/>
      <c r="AD901" s="63">
        <v>16</v>
      </c>
      <c r="AE901" s="63">
        <v>1.5</v>
      </c>
      <c r="AF901" s="62">
        <v>60</v>
      </c>
      <c r="AG901" s="64" t="s">
        <v>174</v>
      </c>
      <c r="AH901" s="64"/>
      <c r="AI901" s="65"/>
      <c r="AJ901" s="65">
        <f t="shared" si="109"/>
        <v>15.025700000000001</v>
      </c>
      <c r="AK901" s="65"/>
      <c r="AL901" s="65"/>
      <c r="AM901" s="65">
        <f t="shared" si="111"/>
        <v>14.376200000000001</v>
      </c>
      <c r="AN901" s="65"/>
      <c r="AO901" s="65">
        <v>15.55</v>
      </c>
    </row>
    <row r="902" spans="2:41" ht="15" x14ac:dyDescent="0.3">
      <c r="B902" s="72" t="str">
        <f t="shared" si="106"/>
        <v>M36×2</v>
      </c>
      <c r="C902" s="73" t="s">
        <v>216</v>
      </c>
      <c r="D902" s="73" t="s">
        <v>157</v>
      </c>
      <c r="E902" s="71" t="s">
        <v>0</v>
      </c>
      <c r="F902" s="58">
        <v>36</v>
      </c>
      <c r="G902" s="58">
        <v>2</v>
      </c>
      <c r="H902" s="71" t="s">
        <v>134</v>
      </c>
      <c r="I902" s="86" t="s">
        <v>140</v>
      </c>
      <c r="J902" s="58" t="s">
        <v>314</v>
      </c>
      <c r="K902" s="58" t="s">
        <v>491</v>
      </c>
      <c r="L902" s="58">
        <v>36</v>
      </c>
      <c r="M902" s="58">
        <v>2</v>
      </c>
      <c r="N902" s="71">
        <v>60</v>
      </c>
      <c r="O902" s="100">
        <f t="array" ref="O902">IFERROR(INDEX($AD$11:$AO$1485,MATCH($B902&amp;$I902,$Z$11:$Z$1485&amp;$AG$11:$AG$1485,0),MATCH($C902,$AD$9:$AO$9,0)),"-")</f>
        <v>35.332000000000001</v>
      </c>
      <c r="P902" s="58">
        <v>14</v>
      </c>
      <c r="Q902" s="58">
        <v>-14</v>
      </c>
      <c r="R902" s="100">
        <f t="array" aca="1" ref="R902" ca="1">IFERROR(INDEX($AD$11:$AO$1485,MATCH($B902&amp;$I902,$Z$11:$Z$1485&amp;$AG$11:$AG$1485,0),MATCH($D902,$AD$9:$AO$9,0)),"-")</f>
        <v>34.924999999999997</v>
      </c>
      <c r="S902" s="58">
        <v>14</v>
      </c>
      <c r="T902" s="58">
        <v>0</v>
      </c>
      <c r="U902" s="58">
        <v>5</v>
      </c>
      <c r="V902" s="58">
        <v>14</v>
      </c>
      <c r="W902" s="50">
        <f t="shared" si="112"/>
        <v>28</v>
      </c>
      <c r="X902" s="50">
        <f t="shared" si="113"/>
        <v>14</v>
      </c>
      <c r="Z902" s="63" t="str">
        <f t="shared" si="107"/>
        <v>M16×1</v>
      </c>
      <c r="AA902" s="62" t="s">
        <v>135</v>
      </c>
      <c r="AB902" s="62"/>
      <c r="AC902" s="62"/>
      <c r="AD902" s="63">
        <v>16</v>
      </c>
      <c r="AE902" s="63">
        <v>1</v>
      </c>
      <c r="AF902" s="62">
        <v>60</v>
      </c>
      <c r="AG902" s="64" t="s">
        <v>174</v>
      </c>
      <c r="AH902" s="64"/>
      <c r="AI902" s="65"/>
      <c r="AJ902" s="65">
        <f t="shared" si="109"/>
        <v>15.3505</v>
      </c>
      <c r="AK902" s="65"/>
      <c r="AL902" s="65"/>
      <c r="AM902" s="65">
        <f t="shared" si="111"/>
        <v>14.9175</v>
      </c>
      <c r="AN902" s="65"/>
      <c r="AO902" s="65">
        <v>15.72</v>
      </c>
    </row>
    <row r="903" spans="2:41" ht="15" x14ac:dyDescent="0.3">
      <c r="B903" s="72" t="str">
        <f t="shared" si="106"/>
        <v>M36×1.5</v>
      </c>
      <c r="C903" s="73" t="s">
        <v>216</v>
      </c>
      <c r="D903" s="73" t="s">
        <v>157</v>
      </c>
      <c r="E903" s="71" t="s">
        <v>0</v>
      </c>
      <c r="F903" s="58">
        <v>36</v>
      </c>
      <c r="G903" s="58">
        <v>1.5</v>
      </c>
      <c r="H903" s="71" t="s">
        <v>134</v>
      </c>
      <c r="I903" s="86" t="s">
        <v>140</v>
      </c>
      <c r="J903" s="58" t="s">
        <v>314</v>
      </c>
      <c r="K903" s="58" t="s">
        <v>491</v>
      </c>
      <c r="L903" s="58">
        <v>36</v>
      </c>
      <c r="M903" s="58">
        <v>1.5</v>
      </c>
      <c r="N903" s="71">
        <v>60</v>
      </c>
      <c r="O903" s="100">
        <f t="array" ref="O903">IFERROR(INDEX($AD$11:$AO$1485,MATCH($B903&amp;$I903,$Z$11:$Z$1485&amp;$AG$11:$AG$1485,0),MATCH($C903,$AD$9:$AO$9,0)),"-")</f>
        <v>35.530999999999999</v>
      </c>
      <c r="P903" s="58">
        <v>10</v>
      </c>
      <c r="Q903" s="58">
        <v>-10</v>
      </c>
      <c r="R903" s="100">
        <f t="array" aca="1" ref="R903" ca="1">IFERROR(INDEX($AD$11:$AO$1485,MATCH($B903&amp;$I903,$Z$11:$Z$1485&amp;$AG$11:$AG$1485,0),MATCH($D903,$AD$9:$AO$9,0)),"-")</f>
        <v>35.225700000000003</v>
      </c>
      <c r="S903" s="58">
        <v>10</v>
      </c>
      <c r="T903" s="58">
        <v>0</v>
      </c>
      <c r="U903" s="58">
        <v>5</v>
      </c>
      <c r="V903" s="58">
        <v>16</v>
      </c>
      <c r="W903" s="50">
        <f t="shared" si="112"/>
        <v>20</v>
      </c>
      <c r="X903" s="50">
        <f t="shared" si="113"/>
        <v>10</v>
      </c>
      <c r="Z903" s="63" t="str">
        <f t="shared" si="107"/>
        <v>M17×1.5</v>
      </c>
      <c r="AA903" s="62" t="s">
        <v>135</v>
      </c>
      <c r="AB903" s="62"/>
      <c r="AC903" s="62"/>
      <c r="AD903" s="63">
        <v>17</v>
      </c>
      <c r="AE903" s="63">
        <v>1.5</v>
      </c>
      <c r="AF903" s="62">
        <v>60</v>
      </c>
      <c r="AG903" s="64" t="s">
        <v>174</v>
      </c>
      <c r="AH903" s="64"/>
      <c r="AI903" s="65"/>
      <c r="AJ903" s="65">
        <f t="shared" si="109"/>
        <v>16.025700000000001</v>
      </c>
      <c r="AK903" s="65"/>
      <c r="AL903" s="65"/>
      <c r="AM903" s="65">
        <f t="shared" si="111"/>
        <v>15.376200000000001</v>
      </c>
      <c r="AN903" s="65"/>
      <c r="AO903" s="65">
        <v>16.829999999999998</v>
      </c>
    </row>
    <row r="904" spans="2:41" ht="15" x14ac:dyDescent="0.3">
      <c r="B904" s="72" t="str">
        <f t="shared" si="106"/>
        <v>M38×1.5</v>
      </c>
      <c r="C904" s="73" t="s">
        <v>216</v>
      </c>
      <c r="D904" s="73" t="s">
        <v>157</v>
      </c>
      <c r="E904" s="71" t="s">
        <v>0</v>
      </c>
      <c r="F904" s="58">
        <v>38</v>
      </c>
      <c r="G904" s="58">
        <v>1.5</v>
      </c>
      <c r="H904" s="71" t="s">
        <v>134</v>
      </c>
      <c r="I904" s="86" t="s">
        <v>140</v>
      </c>
      <c r="J904" s="58" t="s">
        <v>314</v>
      </c>
      <c r="K904" s="58" t="s">
        <v>491</v>
      </c>
      <c r="L904" s="58">
        <v>38</v>
      </c>
      <c r="M904" s="58">
        <v>1.5</v>
      </c>
      <c r="N904" s="71">
        <v>60</v>
      </c>
      <c r="O904" s="100">
        <f t="array" ref="O904">IFERROR(INDEX($AD$11:$AO$1485,MATCH($B904&amp;$I904,$Z$11:$Z$1485&amp;$AG$11:$AG$1485,0),MATCH($C904,$AD$9:$AO$9,0)),"-")</f>
        <v>37.530999999999999</v>
      </c>
      <c r="P904" s="58">
        <v>10</v>
      </c>
      <c r="Q904" s="58">
        <v>-10</v>
      </c>
      <c r="R904" s="100">
        <f t="array" aca="1" ref="R904" ca="1">IFERROR(INDEX($AD$11:$AO$1485,MATCH($B904&amp;$I904,$Z$11:$Z$1485&amp;$AG$11:$AG$1485,0),MATCH($D904,$AD$9:$AO$9,0)),"-")</f>
        <v>37.225700000000003</v>
      </c>
      <c r="S904" s="58">
        <v>10</v>
      </c>
      <c r="T904" s="58">
        <v>0</v>
      </c>
      <c r="U904" s="58">
        <v>5</v>
      </c>
      <c r="V904" s="58">
        <v>16</v>
      </c>
      <c r="W904" s="50">
        <f t="shared" si="112"/>
        <v>20</v>
      </c>
      <c r="X904" s="50">
        <f t="shared" si="113"/>
        <v>10</v>
      </c>
      <c r="Z904" s="63" t="str">
        <f t="shared" si="107"/>
        <v>M17×1</v>
      </c>
      <c r="AA904" s="62" t="s">
        <v>135</v>
      </c>
      <c r="AB904" s="62"/>
      <c r="AC904" s="62"/>
      <c r="AD904" s="63">
        <v>17</v>
      </c>
      <c r="AE904" s="63">
        <v>1</v>
      </c>
      <c r="AF904" s="62">
        <v>60</v>
      </c>
      <c r="AG904" s="64" t="s">
        <v>174</v>
      </c>
      <c r="AH904" s="64"/>
      <c r="AI904" s="65"/>
      <c r="AJ904" s="65">
        <f t="shared" si="109"/>
        <v>16.3505</v>
      </c>
      <c r="AK904" s="65"/>
      <c r="AL904" s="65"/>
      <c r="AM904" s="65">
        <f t="shared" si="111"/>
        <v>15.9175</v>
      </c>
      <c r="AN904" s="65"/>
      <c r="AO904" s="65">
        <v>16.91</v>
      </c>
    </row>
    <row r="905" spans="2:41" ht="15" x14ac:dyDescent="0.3">
      <c r="B905" s="72" t="str">
        <f t="shared" si="106"/>
        <v>M39×3</v>
      </c>
      <c r="C905" s="73" t="s">
        <v>216</v>
      </c>
      <c r="D905" s="73" t="s">
        <v>157</v>
      </c>
      <c r="E905" s="71" t="s">
        <v>0</v>
      </c>
      <c r="F905" s="58">
        <v>39</v>
      </c>
      <c r="G905" s="58">
        <v>3</v>
      </c>
      <c r="H905" s="71" t="s">
        <v>134</v>
      </c>
      <c r="I905" s="86" t="s">
        <v>140</v>
      </c>
      <c r="J905" s="58" t="s">
        <v>314</v>
      </c>
      <c r="K905" s="58" t="s">
        <v>491</v>
      </c>
      <c r="L905" s="58">
        <v>39</v>
      </c>
      <c r="M905" s="58">
        <v>3</v>
      </c>
      <c r="N905" s="71">
        <v>60</v>
      </c>
      <c r="O905" s="100">
        <f t="array" ref="O905">IFERROR(INDEX($AD$11:$AO$1485,MATCH($B905&amp;$I905,$Z$11:$Z$1485&amp;$AG$11:$AG$1485,0),MATCH($C905,$AD$9:$AO$9,0)),"-")</f>
        <v>37.923000000000002</v>
      </c>
      <c r="P905" s="58">
        <v>14</v>
      </c>
      <c r="Q905" s="58">
        <v>-14</v>
      </c>
      <c r="R905" s="100">
        <f t="array" aca="1" ref="R905" ca="1">IFERROR(INDEX($AD$11:$AO$1485,MATCH($B905&amp;$I905,$Z$11:$Z$1485&amp;$AG$11:$AG$1485,0),MATCH($D905,$AD$9:$AO$9,0)),"-")</f>
        <v>37.316400000000002</v>
      </c>
      <c r="S905" s="58">
        <v>14</v>
      </c>
      <c r="T905" s="58">
        <v>0</v>
      </c>
      <c r="U905" s="58">
        <v>5</v>
      </c>
      <c r="V905" s="58">
        <v>13</v>
      </c>
      <c r="W905" s="50">
        <f t="shared" si="112"/>
        <v>28</v>
      </c>
      <c r="X905" s="50">
        <f t="shared" si="113"/>
        <v>14</v>
      </c>
      <c r="Z905" s="63" t="str">
        <f t="shared" si="107"/>
        <v>M18×2</v>
      </c>
      <c r="AA905" s="62" t="s">
        <v>135</v>
      </c>
      <c r="AB905" s="62"/>
      <c r="AC905" s="62"/>
      <c r="AD905" s="63">
        <v>18</v>
      </c>
      <c r="AE905" s="63">
        <v>2</v>
      </c>
      <c r="AF905" s="62">
        <v>60</v>
      </c>
      <c r="AG905" s="64" t="s">
        <v>174</v>
      </c>
      <c r="AH905" s="64"/>
      <c r="AI905" s="65"/>
      <c r="AJ905" s="65">
        <f t="shared" si="109"/>
        <v>16.701000000000001</v>
      </c>
      <c r="AK905" s="65"/>
      <c r="AL905" s="65"/>
      <c r="AM905" s="65">
        <f t="shared" si="111"/>
        <v>15.834899999999999</v>
      </c>
      <c r="AN905" s="65"/>
      <c r="AO905" s="65">
        <v>17.38</v>
      </c>
    </row>
    <row r="906" spans="2:41" ht="15" x14ac:dyDescent="0.3">
      <c r="B906" s="72" t="str">
        <f t="shared" si="106"/>
        <v>M39×2</v>
      </c>
      <c r="C906" s="73" t="s">
        <v>216</v>
      </c>
      <c r="D906" s="73" t="s">
        <v>157</v>
      </c>
      <c r="E906" s="71" t="s">
        <v>0</v>
      </c>
      <c r="F906" s="58">
        <v>39</v>
      </c>
      <c r="G906" s="58">
        <v>2</v>
      </c>
      <c r="H906" s="71" t="s">
        <v>134</v>
      </c>
      <c r="I906" s="86" t="s">
        <v>140</v>
      </c>
      <c r="J906" s="58" t="s">
        <v>314</v>
      </c>
      <c r="K906" s="58" t="s">
        <v>491</v>
      </c>
      <c r="L906" s="58">
        <v>39</v>
      </c>
      <c r="M906" s="58">
        <v>2</v>
      </c>
      <c r="N906" s="71">
        <v>60</v>
      </c>
      <c r="O906" s="100">
        <f t="array" ref="O906">IFERROR(INDEX($AD$11:$AO$1485,MATCH($B906&amp;$I906,$Z$11:$Z$1485&amp;$AG$11:$AG$1485,0),MATCH($C906,$AD$9:$AO$9,0)),"-")</f>
        <v>38.332000000000001</v>
      </c>
      <c r="P906" s="58">
        <v>14</v>
      </c>
      <c r="Q906" s="58">
        <v>-14</v>
      </c>
      <c r="R906" s="100">
        <f t="array" aca="1" ref="R906" ca="1">IFERROR(INDEX($AD$11:$AO$1485,MATCH($B906&amp;$I906,$Z$11:$Z$1485&amp;$AG$11:$AG$1485,0),MATCH($D906,$AD$9:$AO$9,0)),"-")</f>
        <v>37.924999999999997</v>
      </c>
      <c r="S906" s="58">
        <v>14</v>
      </c>
      <c r="T906" s="58">
        <v>0</v>
      </c>
      <c r="U906" s="58">
        <v>5</v>
      </c>
      <c r="V906" s="58">
        <v>14</v>
      </c>
      <c r="W906" s="50">
        <f t="shared" si="112"/>
        <v>28</v>
      </c>
      <c r="X906" s="50">
        <f t="shared" si="113"/>
        <v>14</v>
      </c>
      <c r="Z906" s="63" t="str">
        <f t="shared" si="107"/>
        <v>M18×1.5</v>
      </c>
      <c r="AA906" s="62" t="s">
        <v>135</v>
      </c>
      <c r="AB906" s="62"/>
      <c r="AC906" s="62"/>
      <c r="AD906" s="63">
        <v>18</v>
      </c>
      <c r="AE906" s="63">
        <v>1.5</v>
      </c>
      <c r="AF906" s="62">
        <v>60</v>
      </c>
      <c r="AG906" s="64" t="s">
        <v>174</v>
      </c>
      <c r="AH906" s="64"/>
      <c r="AI906" s="65"/>
      <c r="AJ906" s="65">
        <f t="shared" si="109"/>
        <v>17.025700000000001</v>
      </c>
      <c r="AK906" s="65"/>
      <c r="AL906" s="65"/>
      <c r="AM906" s="65">
        <f t="shared" si="111"/>
        <v>16.376200000000001</v>
      </c>
      <c r="AN906" s="65"/>
      <c r="AO906" s="65">
        <v>17.559999999999999</v>
      </c>
    </row>
    <row r="907" spans="2:41" ht="15" x14ac:dyDescent="0.3">
      <c r="B907" s="72" t="str">
        <f t="shared" ref="B907:B970" si="114">CONCATENATE(E907,L907,"×",G907)</f>
        <v>M39×1.5</v>
      </c>
      <c r="C907" s="73" t="s">
        <v>216</v>
      </c>
      <c r="D907" s="73" t="s">
        <v>157</v>
      </c>
      <c r="E907" s="71" t="s">
        <v>0</v>
      </c>
      <c r="F907" s="58">
        <v>39</v>
      </c>
      <c r="G907" s="58">
        <v>1.5</v>
      </c>
      <c r="H907" s="71" t="s">
        <v>134</v>
      </c>
      <c r="I907" s="86" t="s">
        <v>140</v>
      </c>
      <c r="J907" s="58" t="s">
        <v>314</v>
      </c>
      <c r="K907" s="58" t="s">
        <v>491</v>
      </c>
      <c r="L907" s="58">
        <v>39</v>
      </c>
      <c r="M907" s="58">
        <v>1.5</v>
      </c>
      <c r="N907" s="71">
        <v>60</v>
      </c>
      <c r="O907" s="100">
        <f t="array" ref="O907">IFERROR(INDEX($AD$11:$AO$1485,MATCH($B907&amp;$I907,$Z$11:$Z$1485&amp;$AG$11:$AG$1485,0),MATCH($C907,$AD$9:$AO$9,0)),"-")</f>
        <v>38.530999999999999</v>
      </c>
      <c r="P907" s="58">
        <v>10</v>
      </c>
      <c r="Q907" s="58">
        <v>-10</v>
      </c>
      <c r="R907" s="100">
        <f t="array" aca="1" ref="R907" ca="1">IFERROR(INDEX($AD$11:$AO$1485,MATCH($B907&amp;$I907,$Z$11:$Z$1485&amp;$AG$11:$AG$1485,0),MATCH($D907,$AD$9:$AO$9,0)),"-")</f>
        <v>38.225700000000003</v>
      </c>
      <c r="S907" s="58">
        <v>10</v>
      </c>
      <c r="T907" s="58">
        <v>0</v>
      </c>
      <c r="U907" s="58">
        <v>5</v>
      </c>
      <c r="V907" s="58">
        <v>16</v>
      </c>
      <c r="W907" s="50">
        <f t="shared" si="112"/>
        <v>20</v>
      </c>
      <c r="X907" s="50">
        <f t="shared" si="113"/>
        <v>10</v>
      </c>
      <c r="Z907" s="63" t="str">
        <f t="shared" ref="Z907:Z970" si="115">CONCATENATE(AA907,AD907,"×",AE907)</f>
        <v>M18×1</v>
      </c>
      <c r="AA907" s="62" t="s">
        <v>135</v>
      </c>
      <c r="AB907" s="62"/>
      <c r="AC907" s="62"/>
      <c r="AD907" s="63">
        <v>18</v>
      </c>
      <c r="AE907" s="63">
        <v>1</v>
      </c>
      <c r="AF907" s="62">
        <v>60</v>
      </c>
      <c r="AG907" s="64" t="s">
        <v>174</v>
      </c>
      <c r="AH907" s="64"/>
      <c r="AI907" s="65"/>
      <c r="AJ907" s="65">
        <f t="shared" si="109"/>
        <v>17.3505</v>
      </c>
      <c r="AK907" s="65"/>
      <c r="AL907" s="65"/>
      <c r="AM907" s="65">
        <f t="shared" si="111"/>
        <v>16.9175</v>
      </c>
      <c r="AN907" s="65"/>
      <c r="AO907" s="65">
        <v>17.73</v>
      </c>
    </row>
    <row r="908" spans="2:41" ht="15" x14ac:dyDescent="0.3">
      <c r="B908" s="72" t="str">
        <f t="shared" si="114"/>
        <v>M40×3</v>
      </c>
      <c r="C908" s="73" t="s">
        <v>216</v>
      </c>
      <c r="D908" s="73" t="s">
        <v>157</v>
      </c>
      <c r="E908" s="71" t="s">
        <v>0</v>
      </c>
      <c r="F908" s="58">
        <v>40</v>
      </c>
      <c r="G908" s="58">
        <v>3</v>
      </c>
      <c r="H908" s="71" t="s">
        <v>134</v>
      </c>
      <c r="I908" s="86" t="s">
        <v>140</v>
      </c>
      <c r="J908" s="58" t="s">
        <v>314</v>
      </c>
      <c r="K908" s="58" t="s">
        <v>491</v>
      </c>
      <c r="L908" s="58">
        <v>40</v>
      </c>
      <c r="M908" s="58">
        <v>3</v>
      </c>
      <c r="N908" s="71">
        <v>60</v>
      </c>
      <c r="O908" s="100">
        <f t="array" ref="O908">IFERROR(INDEX($AD$11:$AO$1485,MATCH($B908&amp;$I908,$Z$11:$Z$1485&amp;$AG$11:$AG$1485,0),MATCH($C908,$AD$9:$AO$9,0)),"-")</f>
        <v>38.923000000000002</v>
      </c>
      <c r="P908" s="58">
        <v>14</v>
      </c>
      <c r="Q908" s="58">
        <v>-14</v>
      </c>
      <c r="R908" s="100">
        <f t="array" aca="1" ref="R908" ca="1">IFERROR(INDEX($AD$11:$AO$1485,MATCH($B908&amp;$I908,$Z$11:$Z$1485&amp;$AG$11:$AG$1485,0),MATCH($D908,$AD$9:$AO$9,0)),"-")</f>
        <v>38.316400000000002</v>
      </c>
      <c r="S908" s="58">
        <v>14</v>
      </c>
      <c r="T908" s="58">
        <v>0</v>
      </c>
      <c r="U908" s="58">
        <v>5</v>
      </c>
      <c r="V908" s="58">
        <v>13</v>
      </c>
      <c r="W908" s="50">
        <f t="shared" si="112"/>
        <v>28</v>
      </c>
      <c r="X908" s="50">
        <f t="shared" si="113"/>
        <v>14</v>
      </c>
      <c r="Z908" s="63" t="str">
        <f t="shared" si="115"/>
        <v>M20×2</v>
      </c>
      <c r="AA908" s="62" t="s">
        <v>135</v>
      </c>
      <c r="AB908" s="62"/>
      <c r="AC908" s="62"/>
      <c r="AD908" s="63">
        <v>20</v>
      </c>
      <c r="AE908" s="63">
        <v>2</v>
      </c>
      <c r="AF908" s="62">
        <v>60</v>
      </c>
      <c r="AG908" s="64" t="s">
        <v>174</v>
      </c>
      <c r="AH908" s="64"/>
      <c r="AI908" s="65"/>
      <c r="AJ908" s="65">
        <f t="shared" ref="AJ908:AJ971" si="116">ROUND(AD908-0.649519*AE908,4)</f>
        <v>18.701000000000001</v>
      </c>
      <c r="AK908" s="65"/>
      <c r="AL908" s="65"/>
      <c r="AM908" s="65">
        <f t="shared" ref="AM908:AM971" si="117">ROUND(AD908-1.082532*AE908,4)</f>
        <v>17.834900000000001</v>
      </c>
      <c r="AN908" s="65"/>
      <c r="AO908" s="65">
        <v>19.38</v>
      </c>
    </row>
    <row r="909" spans="2:41" ht="15" x14ac:dyDescent="0.3">
      <c r="B909" s="72" t="str">
        <f t="shared" si="114"/>
        <v>M40×2</v>
      </c>
      <c r="C909" s="73" t="s">
        <v>216</v>
      </c>
      <c r="D909" s="73" t="s">
        <v>157</v>
      </c>
      <c r="E909" s="71" t="s">
        <v>0</v>
      </c>
      <c r="F909" s="58">
        <v>40</v>
      </c>
      <c r="G909" s="58">
        <v>2</v>
      </c>
      <c r="H909" s="71" t="s">
        <v>134</v>
      </c>
      <c r="I909" s="86" t="s">
        <v>140</v>
      </c>
      <c r="J909" s="58" t="s">
        <v>314</v>
      </c>
      <c r="K909" s="58" t="s">
        <v>491</v>
      </c>
      <c r="L909" s="58">
        <v>40</v>
      </c>
      <c r="M909" s="58">
        <v>2</v>
      </c>
      <c r="N909" s="71">
        <v>60</v>
      </c>
      <c r="O909" s="100">
        <f t="array" ref="O909">IFERROR(INDEX($AD$11:$AO$1485,MATCH($B909&amp;$I909,$Z$11:$Z$1485&amp;$AG$11:$AG$1485,0),MATCH($C909,$AD$9:$AO$9,0)),"-")</f>
        <v>39.332000000000001</v>
      </c>
      <c r="P909" s="58">
        <v>14</v>
      </c>
      <c r="Q909" s="58">
        <v>-14</v>
      </c>
      <c r="R909" s="100">
        <f t="array" aca="1" ref="R909" ca="1">IFERROR(INDEX($AD$11:$AO$1485,MATCH($B909&amp;$I909,$Z$11:$Z$1485&amp;$AG$11:$AG$1485,0),MATCH($D909,$AD$9:$AO$9,0)),"-")</f>
        <v>38.924999999999997</v>
      </c>
      <c r="S909" s="58">
        <v>14</v>
      </c>
      <c r="T909" s="58">
        <v>0</v>
      </c>
      <c r="U909" s="58">
        <v>5</v>
      </c>
      <c r="V909" s="58">
        <v>14</v>
      </c>
      <c r="W909" s="50">
        <f t="shared" si="112"/>
        <v>28</v>
      </c>
      <c r="X909" s="50">
        <f t="shared" si="113"/>
        <v>14</v>
      </c>
      <c r="Z909" s="63" t="str">
        <f t="shared" si="115"/>
        <v>M20×1.5</v>
      </c>
      <c r="AA909" s="62" t="s">
        <v>135</v>
      </c>
      <c r="AB909" s="62"/>
      <c r="AC909" s="62"/>
      <c r="AD909" s="63">
        <v>20</v>
      </c>
      <c r="AE909" s="63">
        <v>1.5</v>
      </c>
      <c r="AF909" s="62">
        <v>60</v>
      </c>
      <c r="AG909" s="64" t="s">
        <v>174</v>
      </c>
      <c r="AH909" s="64"/>
      <c r="AI909" s="65"/>
      <c r="AJ909" s="65">
        <f t="shared" si="116"/>
        <v>19.025700000000001</v>
      </c>
      <c r="AK909" s="65"/>
      <c r="AL909" s="65"/>
      <c r="AM909" s="65">
        <f t="shared" si="117"/>
        <v>18.376200000000001</v>
      </c>
      <c r="AN909" s="65"/>
      <c r="AO909" s="65">
        <v>19.559999999999999</v>
      </c>
    </row>
    <row r="910" spans="2:41" ht="15" x14ac:dyDescent="0.3">
      <c r="B910" s="72" t="str">
        <f t="shared" si="114"/>
        <v>M40×1.5</v>
      </c>
      <c r="C910" s="73" t="s">
        <v>216</v>
      </c>
      <c r="D910" s="73" t="s">
        <v>157</v>
      </c>
      <c r="E910" s="71" t="s">
        <v>0</v>
      </c>
      <c r="F910" s="58">
        <v>40</v>
      </c>
      <c r="G910" s="58">
        <v>1.5</v>
      </c>
      <c r="H910" s="71" t="s">
        <v>134</v>
      </c>
      <c r="I910" s="86" t="s">
        <v>140</v>
      </c>
      <c r="J910" s="58" t="s">
        <v>314</v>
      </c>
      <c r="K910" s="58" t="s">
        <v>491</v>
      </c>
      <c r="L910" s="58">
        <v>40</v>
      </c>
      <c r="M910" s="58">
        <v>1.5</v>
      </c>
      <c r="N910" s="71">
        <v>60</v>
      </c>
      <c r="O910" s="100">
        <f t="array" ref="O910">IFERROR(INDEX($AD$11:$AO$1485,MATCH($B910&amp;$I910,$Z$11:$Z$1485&amp;$AG$11:$AG$1485,0),MATCH($C910,$AD$9:$AO$9,0)),"-")</f>
        <v>39.530999999999999</v>
      </c>
      <c r="P910" s="58">
        <v>10</v>
      </c>
      <c r="Q910" s="58">
        <v>-10</v>
      </c>
      <c r="R910" s="100">
        <f t="array" aca="1" ref="R910" ca="1">IFERROR(INDEX($AD$11:$AO$1485,MATCH($B910&amp;$I910,$Z$11:$Z$1485&amp;$AG$11:$AG$1485,0),MATCH($D910,$AD$9:$AO$9,0)),"-")</f>
        <v>39.225700000000003</v>
      </c>
      <c r="S910" s="58">
        <v>10</v>
      </c>
      <c r="T910" s="58">
        <v>0</v>
      </c>
      <c r="U910" s="58">
        <v>5</v>
      </c>
      <c r="V910" s="58">
        <v>16</v>
      </c>
      <c r="W910" s="50">
        <f t="shared" si="112"/>
        <v>20</v>
      </c>
      <c r="X910" s="50">
        <f t="shared" si="113"/>
        <v>10</v>
      </c>
      <c r="Z910" s="63" t="str">
        <f t="shared" si="115"/>
        <v>M20×1</v>
      </c>
      <c r="AA910" s="62" t="s">
        <v>135</v>
      </c>
      <c r="AB910" s="62"/>
      <c r="AC910" s="62"/>
      <c r="AD910" s="63">
        <v>20</v>
      </c>
      <c r="AE910" s="63">
        <v>1</v>
      </c>
      <c r="AF910" s="62">
        <v>60</v>
      </c>
      <c r="AG910" s="64" t="s">
        <v>174</v>
      </c>
      <c r="AH910" s="64"/>
      <c r="AI910" s="65"/>
      <c r="AJ910" s="65">
        <f t="shared" si="116"/>
        <v>19.3505</v>
      </c>
      <c r="AK910" s="65"/>
      <c r="AL910" s="65"/>
      <c r="AM910" s="65">
        <f t="shared" si="117"/>
        <v>18.9175</v>
      </c>
      <c r="AN910" s="65"/>
      <c r="AO910" s="65">
        <v>19.73</v>
      </c>
    </row>
    <row r="911" spans="2:41" ht="15" x14ac:dyDescent="0.3">
      <c r="B911" s="72" t="str">
        <f t="shared" si="114"/>
        <v>M42×4</v>
      </c>
      <c r="C911" s="73" t="s">
        <v>216</v>
      </c>
      <c r="D911" s="73" t="s">
        <v>157</v>
      </c>
      <c r="E911" s="71" t="s">
        <v>0</v>
      </c>
      <c r="F911" s="58">
        <v>42</v>
      </c>
      <c r="G911" s="58">
        <v>4</v>
      </c>
      <c r="H911" s="71" t="s">
        <v>134</v>
      </c>
      <c r="I911" s="86" t="s">
        <v>140</v>
      </c>
      <c r="J911" s="58" t="s">
        <v>314</v>
      </c>
      <c r="K911" s="58" t="s">
        <v>491</v>
      </c>
      <c r="L911" s="58">
        <v>42</v>
      </c>
      <c r="M911" s="58">
        <v>4</v>
      </c>
      <c r="N911" s="71">
        <v>60</v>
      </c>
      <c r="O911" s="100">
        <f t="array" ref="O911">IFERROR(INDEX($AD$11:$AO$1485,MATCH($B911&amp;$I911,$Z$11:$Z$1485&amp;$AG$11:$AG$1485,0),MATCH($C911,$AD$9:$AO$9,0)),"-")</f>
        <v>40.509</v>
      </c>
      <c r="P911" s="58">
        <v>14</v>
      </c>
      <c r="Q911" s="58">
        <v>-14</v>
      </c>
      <c r="R911" s="100">
        <f t="array" aca="1" ref="R911" ca="1">IFERROR(INDEX($AD$11:$AO$1485,MATCH($B911&amp;$I911,$Z$11:$Z$1485&amp;$AG$11:$AG$1485,0),MATCH($D911,$AD$9:$AO$9,0)),"-")</f>
        <v>39.701900000000002</v>
      </c>
      <c r="S911" s="58">
        <v>14</v>
      </c>
      <c r="T911" s="58">
        <v>0</v>
      </c>
      <c r="U911" s="58">
        <v>5</v>
      </c>
      <c r="V911" s="58">
        <v>11</v>
      </c>
      <c r="W911" s="50">
        <f t="shared" si="112"/>
        <v>28</v>
      </c>
      <c r="X911" s="50">
        <f t="shared" si="113"/>
        <v>14</v>
      </c>
      <c r="Z911" s="63" t="str">
        <f t="shared" si="115"/>
        <v>M22×2</v>
      </c>
      <c r="AA911" s="62" t="s">
        <v>135</v>
      </c>
      <c r="AB911" s="62"/>
      <c r="AC911" s="62"/>
      <c r="AD911" s="63">
        <v>22</v>
      </c>
      <c r="AE911" s="63">
        <v>2</v>
      </c>
      <c r="AF911" s="62">
        <v>60</v>
      </c>
      <c r="AG911" s="64" t="s">
        <v>174</v>
      </c>
      <c r="AH911" s="64"/>
      <c r="AI911" s="65"/>
      <c r="AJ911" s="65">
        <f t="shared" si="116"/>
        <v>20.701000000000001</v>
      </c>
      <c r="AK911" s="65"/>
      <c r="AL911" s="65"/>
      <c r="AM911" s="65">
        <f t="shared" si="117"/>
        <v>19.834900000000001</v>
      </c>
      <c r="AN911" s="65"/>
      <c r="AO911" s="65">
        <v>21.38</v>
      </c>
    </row>
    <row r="912" spans="2:41" ht="15" x14ac:dyDescent="0.3">
      <c r="B912" s="72" t="str">
        <f t="shared" si="114"/>
        <v>M42×3</v>
      </c>
      <c r="C912" s="73" t="s">
        <v>216</v>
      </c>
      <c r="D912" s="73" t="s">
        <v>157</v>
      </c>
      <c r="E912" s="71" t="s">
        <v>0</v>
      </c>
      <c r="F912" s="58">
        <v>42</v>
      </c>
      <c r="G912" s="58">
        <v>3</v>
      </c>
      <c r="H912" s="71" t="s">
        <v>134</v>
      </c>
      <c r="I912" s="86" t="s">
        <v>140</v>
      </c>
      <c r="J912" s="58" t="s">
        <v>314</v>
      </c>
      <c r="K912" s="58" t="s">
        <v>491</v>
      </c>
      <c r="L912" s="58">
        <v>42</v>
      </c>
      <c r="M912" s="58">
        <v>3</v>
      </c>
      <c r="N912" s="71">
        <v>60</v>
      </c>
      <c r="O912" s="100">
        <f t="array" ref="O912">IFERROR(INDEX($AD$11:$AO$1485,MATCH($B912&amp;$I912,$Z$11:$Z$1485&amp;$AG$11:$AG$1485,0),MATCH($C912,$AD$9:$AO$9,0)),"-")</f>
        <v>40.923000000000002</v>
      </c>
      <c r="P912" s="58">
        <v>14</v>
      </c>
      <c r="Q912" s="58">
        <v>-14</v>
      </c>
      <c r="R912" s="100">
        <f t="array" aca="1" ref="R912" ca="1">IFERROR(INDEX($AD$11:$AO$1485,MATCH($B912&amp;$I912,$Z$11:$Z$1485&amp;$AG$11:$AG$1485,0),MATCH($D912,$AD$9:$AO$9,0)),"-")</f>
        <v>40.316400000000002</v>
      </c>
      <c r="S912" s="58">
        <v>14</v>
      </c>
      <c r="T912" s="58">
        <v>0</v>
      </c>
      <c r="U912" s="58">
        <v>5</v>
      </c>
      <c r="V912" s="58">
        <v>13</v>
      </c>
      <c r="W912" s="50">
        <f t="shared" si="112"/>
        <v>28</v>
      </c>
      <c r="X912" s="50">
        <f t="shared" si="113"/>
        <v>14</v>
      </c>
      <c r="Z912" s="63" t="str">
        <f t="shared" si="115"/>
        <v>M22×1.5</v>
      </c>
      <c r="AA912" s="62" t="s">
        <v>135</v>
      </c>
      <c r="AB912" s="62"/>
      <c r="AC912" s="62"/>
      <c r="AD912" s="63">
        <v>22</v>
      </c>
      <c r="AE912" s="63">
        <v>1.5</v>
      </c>
      <c r="AF912" s="62">
        <v>60</v>
      </c>
      <c r="AG912" s="64" t="s">
        <v>174</v>
      </c>
      <c r="AH912" s="64"/>
      <c r="AI912" s="65"/>
      <c r="AJ912" s="65">
        <f t="shared" si="116"/>
        <v>21.025700000000001</v>
      </c>
      <c r="AK912" s="65"/>
      <c r="AL912" s="65"/>
      <c r="AM912" s="65">
        <f t="shared" si="117"/>
        <v>20.376200000000001</v>
      </c>
      <c r="AN912" s="65"/>
      <c r="AO912" s="65">
        <v>21.56</v>
      </c>
    </row>
    <row r="913" spans="2:41" ht="15" x14ac:dyDescent="0.3">
      <c r="B913" s="72" t="str">
        <f t="shared" si="114"/>
        <v>M42×2</v>
      </c>
      <c r="C913" s="73" t="s">
        <v>216</v>
      </c>
      <c r="D913" s="73" t="s">
        <v>157</v>
      </c>
      <c r="E913" s="71" t="s">
        <v>0</v>
      </c>
      <c r="F913" s="58">
        <v>42</v>
      </c>
      <c r="G913" s="58">
        <v>2</v>
      </c>
      <c r="H913" s="71" t="s">
        <v>134</v>
      </c>
      <c r="I913" s="86" t="s">
        <v>140</v>
      </c>
      <c r="J913" s="58" t="s">
        <v>314</v>
      </c>
      <c r="K913" s="58" t="s">
        <v>491</v>
      </c>
      <c r="L913" s="58">
        <v>42</v>
      </c>
      <c r="M913" s="58">
        <v>2</v>
      </c>
      <c r="N913" s="71">
        <v>60</v>
      </c>
      <c r="O913" s="100">
        <f t="array" ref="O913">IFERROR(INDEX($AD$11:$AO$1485,MATCH($B913&amp;$I913,$Z$11:$Z$1485&amp;$AG$11:$AG$1485,0),MATCH($C913,$AD$9:$AO$9,0)),"-")</f>
        <v>41.332000000000001</v>
      </c>
      <c r="P913" s="58">
        <v>14</v>
      </c>
      <c r="Q913" s="58">
        <v>-14</v>
      </c>
      <c r="R913" s="100">
        <f t="array" aca="1" ref="R913" ca="1">IFERROR(INDEX($AD$11:$AO$1485,MATCH($B913&amp;$I913,$Z$11:$Z$1485&amp;$AG$11:$AG$1485,0),MATCH($D913,$AD$9:$AO$9,0)),"-")</f>
        <v>40.924999999999997</v>
      </c>
      <c r="S913" s="58">
        <v>14</v>
      </c>
      <c r="T913" s="58">
        <v>0</v>
      </c>
      <c r="U913" s="58">
        <v>5</v>
      </c>
      <c r="V913" s="58">
        <v>14</v>
      </c>
      <c r="W913" s="50">
        <f t="shared" si="112"/>
        <v>28</v>
      </c>
      <c r="X913" s="50">
        <f t="shared" si="113"/>
        <v>14</v>
      </c>
      <c r="Z913" s="63" t="str">
        <f t="shared" si="115"/>
        <v>M22×1</v>
      </c>
      <c r="AA913" s="62" t="s">
        <v>135</v>
      </c>
      <c r="AB913" s="62"/>
      <c r="AC913" s="62"/>
      <c r="AD913" s="63">
        <v>22</v>
      </c>
      <c r="AE913" s="63">
        <v>1</v>
      </c>
      <c r="AF913" s="62">
        <v>60</v>
      </c>
      <c r="AG913" s="64" t="s">
        <v>174</v>
      </c>
      <c r="AH913" s="64"/>
      <c r="AI913" s="65"/>
      <c r="AJ913" s="65">
        <f t="shared" si="116"/>
        <v>21.3505</v>
      </c>
      <c r="AK913" s="65"/>
      <c r="AL913" s="65"/>
      <c r="AM913" s="65">
        <f t="shared" si="117"/>
        <v>20.9175</v>
      </c>
      <c r="AN913" s="65"/>
      <c r="AO913" s="65">
        <v>21.73</v>
      </c>
    </row>
    <row r="914" spans="2:41" ht="15" x14ac:dyDescent="0.3">
      <c r="B914" s="72" t="str">
        <f t="shared" si="114"/>
        <v>M42×1.5</v>
      </c>
      <c r="C914" s="73" t="s">
        <v>216</v>
      </c>
      <c r="D914" s="73" t="s">
        <v>157</v>
      </c>
      <c r="E914" s="71" t="s">
        <v>0</v>
      </c>
      <c r="F914" s="58">
        <v>42</v>
      </c>
      <c r="G914" s="58">
        <v>1.5</v>
      </c>
      <c r="H914" s="71" t="s">
        <v>134</v>
      </c>
      <c r="I914" s="86" t="s">
        <v>140</v>
      </c>
      <c r="J914" s="58" t="s">
        <v>314</v>
      </c>
      <c r="K914" s="58" t="s">
        <v>491</v>
      </c>
      <c r="L914" s="58">
        <v>42</v>
      </c>
      <c r="M914" s="58">
        <v>1.5</v>
      </c>
      <c r="N914" s="71">
        <v>60</v>
      </c>
      <c r="O914" s="100">
        <f t="array" ref="O914">IFERROR(INDEX($AD$11:$AO$1485,MATCH($B914&amp;$I914,$Z$11:$Z$1485&amp;$AG$11:$AG$1485,0),MATCH($C914,$AD$9:$AO$9,0)),"-")</f>
        <v>41.530999999999999</v>
      </c>
      <c r="P914" s="58">
        <v>10</v>
      </c>
      <c r="Q914" s="58">
        <v>-10</v>
      </c>
      <c r="R914" s="100">
        <f t="array" aca="1" ref="R914" ca="1">IFERROR(INDEX($AD$11:$AO$1485,MATCH($B914&amp;$I914,$Z$11:$Z$1485&amp;$AG$11:$AG$1485,0),MATCH($D914,$AD$9:$AO$9,0)),"-")</f>
        <v>41.225700000000003</v>
      </c>
      <c r="S914" s="58">
        <v>10</v>
      </c>
      <c r="T914" s="58">
        <v>0</v>
      </c>
      <c r="U914" s="58">
        <v>5</v>
      </c>
      <c r="V914" s="58">
        <v>16</v>
      </c>
      <c r="W914" s="50">
        <f t="shared" si="112"/>
        <v>20</v>
      </c>
      <c r="X914" s="50">
        <f t="shared" si="113"/>
        <v>10</v>
      </c>
      <c r="Z914" s="63" t="str">
        <f t="shared" si="115"/>
        <v>M24×2</v>
      </c>
      <c r="AA914" s="62" t="s">
        <v>135</v>
      </c>
      <c r="AB914" s="62"/>
      <c r="AC914" s="62"/>
      <c r="AD914" s="63">
        <v>24</v>
      </c>
      <c r="AE914" s="63">
        <v>2</v>
      </c>
      <c r="AF914" s="62">
        <v>60</v>
      </c>
      <c r="AG914" s="64" t="s">
        <v>174</v>
      </c>
      <c r="AH914" s="64"/>
      <c r="AI914" s="65"/>
      <c r="AJ914" s="65">
        <f t="shared" si="116"/>
        <v>22.701000000000001</v>
      </c>
      <c r="AK914" s="65"/>
      <c r="AL914" s="65"/>
      <c r="AM914" s="65">
        <f t="shared" si="117"/>
        <v>21.834900000000001</v>
      </c>
      <c r="AN914" s="65"/>
      <c r="AO914" s="65">
        <v>23.39</v>
      </c>
    </row>
    <row r="915" spans="2:41" ht="15" x14ac:dyDescent="0.3">
      <c r="B915" s="72" t="str">
        <f t="shared" si="114"/>
        <v>M45×4</v>
      </c>
      <c r="C915" s="73" t="s">
        <v>216</v>
      </c>
      <c r="D915" s="73" t="s">
        <v>157</v>
      </c>
      <c r="E915" s="71" t="s">
        <v>0</v>
      </c>
      <c r="F915" s="58">
        <v>45</v>
      </c>
      <c r="G915" s="58">
        <v>4</v>
      </c>
      <c r="H915" s="71" t="s">
        <v>134</v>
      </c>
      <c r="I915" s="86" t="s">
        <v>140</v>
      </c>
      <c r="J915" s="58" t="s">
        <v>314</v>
      </c>
      <c r="K915" s="58" t="s">
        <v>491</v>
      </c>
      <c r="L915" s="58">
        <v>45</v>
      </c>
      <c r="M915" s="58">
        <v>4</v>
      </c>
      <c r="N915" s="71">
        <v>60</v>
      </c>
      <c r="O915" s="100">
        <f t="array" ref="O915">IFERROR(INDEX($AD$11:$AO$1485,MATCH($B915&amp;$I915,$Z$11:$Z$1485&amp;$AG$11:$AG$1485,0),MATCH($C915,$AD$9:$AO$9,0)),"-")</f>
        <v>43.509</v>
      </c>
      <c r="P915" s="58">
        <v>14</v>
      </c>
      <c r="Q915" s="58">
        <v>-14</v>
      </c>
      <c r="R915" s="100">
        <f t="array" aca="1" ref="R915" ca="1">IFERROR(INDEX($AD$11:$AO$1485,MATCH($B915&amp;$I915,$Z$11:$Z$1485&amp;$AG$11:$AG$1485,0),MATCH($D915,$AD$9:$AO$9,0)),"-")</f>
        <v>42.701900000000002</v>
      </c>
      <c r="S915" s="58">
        <v>14</v>
      </c>
      <c r="T915" s="58">
        <v>0</v>
      </c>
      <c r="U915" s="58">
        <v>5</v>
      </c>
      <c r="V915" s="58">
        <v>11</v>
      </c>
      <c r="W915" s="50">
        <f t="shared" si="112"/>
        <v>28</v>
      </c>
      <c r="X915" s="50">
        <f t="shared" si="113"/>
        <v>14</v>
      </c>
      <c r="Z915" s="63" t="str">
        <f t="shared" si="115"/>
        <v>M24×1.5</v>
      </c>
      <c r="AA915" s="62" t="s">
        <v>135</v>
      </c>
      <c r="AB915" s="62"/>
      <c r="AC915" s="62"/>
      <c r="AD915" s="63">
        <v>24</v>
      </c>
      <c r="AE915" s="63">
        <v>1.5</v>
      </c>
      <c r="AF915" s="62">
        <v>60</v>
      </c>
      <c r="AG915" s="64" t="s">
        <v>174</v>
      </c>
      <c r="AH915" s="64"/>
      <c r="AI915" s="65"/>
      <c r="AJ915" s="65">
        <f t="shared" si="116"/>
        <v>23.025700000000001</v>
      </c>
      <c r="AK915" s="65"/>
      <c r="AL915" s="65"/>
      <c r="AM915" s="65">
        <f t="shared" si="117"/>
        <v>22.376200000000001</v>
      </c>
      <c r="AN915" s="65"/>
      <c r="AO915" s="65">
        <v>23.56</v>
      </c>
    </row>
    <row r="916" spans="2:41" ht="15" x14ac:dyDescent="0.3">
      <c r="B916" s="72" t="str">
        <f t="shared" si="114"/>
        <v>M45×3</v>
      </c>
      <c r="C916" s="73" t="s">
        <v>216</v>
      </c>
      <c r="D916" s="73" t="s">
        <v>157</v>
      </c>
      <c r="E916" s="71" t="s">
        <v>0</v>
      </c>
      <c r="F916" s="58">
        <v>45</v>
      </c>
      <c r="G916" s="58">
        <v>3</v>
      </c>
      <c r="H916" s="71" t="s">
        <v>134</v>
      </c>
      <c r="I916" s="86" t="s">
        <v>140</v>
      </c>
      <c r="J916" s="58" t="s">
        <v>314</v>
      </c>
      <c r="K916" s="58" t="s">
        <v>491</v>
      </c>
      <c r="L916" s="58">
        <v>45</v>
      </c>
      <c r="M916" s="58">
        <v>3</v>
      </c>
      <c r="N916" s="71">
        <v>60</v>
      </c>
      <c r="O916" s="100">
        <f t="array" ref="O916">IFERROR(INDEX($AD$11:$AO$1485,MATCH($B916&amp;$I916,$Z$11:$Z$1485&amp;$AG$11:$AG$1485,0),MATCH($C916,$AD$9:$AO$9,0)),"-")</f>
        <v>43.923000000000002</v>
      </c>
      <c r="P916" s="58">
        <v>14</v>
      </c>
      <c r="Q916" s="58">
        <v>-14</v>
      </c>
      <c r="R916" s="100">
        <f t="array" aca="1" ref="R916" ca="1">IFERROR(INDEX($AD$11:$AO$1485,MATCH($B916&amp;$I916,$Z$11:$Z$1485&amp;$AG$11:$AG$1485,0),MATCH($D916,$AD$9:$AO$9,0)),"-")</f>
        <v>43.316400000000002</v>
      </c>
      <c r="S916" s="58">
        <v>14</v>
      </c>
      <c r="T916" s="58">
        <v>0</v>
      </c>
      <c r="U916" s="58">
        <v>5</v>
      </c>
      <c r="V916" s="58">
        <v>13</v>
      </c>
      <c r="W916" s="50">
        <f t="shared" si="112"/>
        <v>28</v>
      </c>
      <c r="X916" s="50">
        <f t="shared" si="113"/>
        <v>14</v>
      </c>
      <c r="Z916" s="63" t="str">
        <f t="shared" si="115"/>
        <v>M24×1</v>
      </c>
      <c r="AA916" s="62" t="s">
        <v>135</v>
      </c>
      <c r="AB916" s="62"/>
      <c r="AC916" s="62"/>
      <c r="AD916" s="63">
        <v>24</v>
      </c>
      <c r="AE916" s="63">
        <v>1</v>
      </c>
      <c r="AF916" s="62">
        <v>60</v>
      </c>
      <c r="AG916" s="64" t="s">
        <v>174</v>
      </c>
      <c r="AH916" s="64"/>
      <c r="AI916" s="65"/>
      <c r="AJ916" s="65">
        <f t="shared" si="116"/>
        <v>23.3505</v>
      </c>
      <c r="AK916" s="65"/>
      <c r="AL916" s="65"/>
      <c r="AM916" s="65">
        <f t="shared" si="117"/>
        <v>22.9175</v>
      </c>
      <c r="AN916" s="65"/>
      <c r="AO916" s="65">
        <v>23.73</v>
      </c>
    </row>
    <row r="917" spans="2:41" ht="15" x14ac:dyDescent="0.3">
      <c r="B917" s="72" t="str">
        <f t="shared" si="114"/>
        <v>M45×2</v>
      </c>
      <c r="C917" s="73" t="s">
        <v>216</v>
      </c>
      <c r="D917" s="73" t="s">
        <v>157</v>
      </c>
      <c r="E917" s="71" t="s">
        <v>0</v>
      </c>
      <c r="F917" s="58">
        <v>45</v>
      </c>
      <c r="G917" s="58">
        <v>2</v>
      </c>
      <c r="H917" s="71" t="s">
        <v>134</v>
      </c>
      <c r="I917" s="86" t="s">
        <v>140</v>
      </c>
      <c r="J917" s="58" t="s">
        <v>314</v>
      </c>
      <c r="K917" s="58" t="s">
        <v>491</v>
      </c>
      <c r="L917" s="58">
        <v>45</v>
      </c>
      <c r="M917" s="58">
        <v>2</v>
      </c>
      <c r="N917" s="71">
        <v>60</v>
      </c>
      <c r="O917" s="100">
        <f t="array" ref="O917">IFERROR(INDEX($AD$11:$AO$1485,MATCH($B917&amp;$I917,$Z$11:$Z$1485&amp;$AG$11:$AG$1485,0),MATCH($C917,$AD$9:$AO$9,0)),"-")</f>
        <v>44.332000000000001</v>
      </c>
      <c r="P917" s="58">
        <v>14</v>
      </c>
      <c r="Q917" s="58">
        <v>-14</v>
      </c>
      <c r="R917" s="100">
        <f t="array" aca="1" ref="R917" ca="1">IFERROR(INDEX($AD$11:$AO$1485,MATCH($B917&amp;$I917,$Z$11:$Z$1485&amp;$AG$11:$AG$1485,0),MATCH($D917,$AD$9:$AO$9,0)),"-")</f>
        <v>43.924999999999997</v>
      </c>
      <c r="S917" s="58">
        <v>14</v>
      </c>
      <c r="T917" s="58">
        <v>0</v>
      </c>
      <c r="U917" s="58">
        <v>5</v>
      </c>
      <c r="V917" s="58">
        <v>14</v>
      </c>
      <c r="W917" s="50">
        <f t="shared" si="112"/>
        <v>28</v>
      </c>
      <c r="X917" s="50">
        <f t="shared" si="113"/>
        <v>14</v>
      </c>
      <c r="Z917" s="63" t="str">
        <f t="shared" si="115"/>
        <v>M25×2</v>
      </c>
      <c r="AA917" s="62" t="s">
        <v>135</v>
      </c>
      <c r="AB917" s="62"/>
      <c r="AC917" s="62"/>
      <c r="AD917" s="63">
        <v>25</v>
      </c>
      <c r="AE917" s="63">
        <v>2</v>
      </c>
      <c r="AF917" s="62">
        <v>60</v>
      </c>
      <c r="AG917" s="64" t="s">
        <v>174</v>
      </c>
      <c r="AH917" s="64"/>
      <c r="AI917" s="65"/>
      <c r="AJ917" s="65">
        <f t="shared" si="116"/>
        <v>23.701000000000001</v>
      </c>
      <c r="AK917" s="65"/>
      <c r="AL917" s="65"/>
      <c r="AM917" s="65">
        <f t="shared" si="117"/>
        <v>22.834900000000001</v>
      </c>
      <c r="AN917" s="65"/>
      <c r="AO917" s="65">
        <v>24.39</v>
      </c>
    </row>
    <row r="918" spans="2:41" ht="15" x14ac:dyDescent="0.3">
      <c r="B918" s="72" t="str">
        <f t="shared" si="114"/>
        <v>M45×1.5</v>
      </c>
      <c r="C918" s="73" t="s">
        <v>216</v>
      </c>
      <c r="D918" s="73" t="s">
        <v>157</v>
      </c>
      <c r="E918" s="71" t="s">
        <v>0</v>
      </c>
      <c r="F918" s="58">
        <v>45</v>
      </c>
      <c r="G918" s="58">
        <v>1.5</v>
      </c>
      <c r="H918" s="71" t="s">
        <v>134</v>
      </c>
      <c r="I918" s="86" t="s">
        <v>140</v>
      </c>
      <c r="J918" s="58" t="s">
        <v>314</v>
      </c>
      <c r="K918" s="58" t="s">
        <v>491</v>
      </c>
      <c r="L918" s="58">
        <v>45</v>
      </c>
      <c r="M918" s="58">
        <v>1.5</v>
      </c>
      <c r="N918" s="71">
        <v>60</v>
      </c>
      <c r="O918" s="100">
        <f t="array" ref="O918">IFERROR(INDEX($AD$11:$AO$1485,MATCH($B918&amp;$I918,$Z$11:$Z$1485&amp;$AG$11:$AG$1485,0),MATCH($C918,$AD$9:$AO$9,0)),"-")</f>
        <v>44.530999999999999</v>
      </c>
      <c r="P918" s="58">
        <v>10</v>
      </c>
      <c r="Q918" s="58">
        <v>-10</v>
      </c>
      <c r="R918" s="100">
        <f t="array" aca="1" ref="R918" ca="1">IFERROR(INDEX($AD$11:$AO$1485,MATCH($B918&amp;$I918,$Z$11:$Z$1485&amp;$AG$11:$AG$1485,0),MATCH($D918,$AD$9:$AO$9,0)),"-")</f>
        <v>44.225700000000003</v>
      </c>
      <c r="S918" s="58">
        <v>10</v>
      </c>
      <c r="T918" s="58">
        <v>0</v>
      </c>
      <c r="U918" s="58">
        <v>5</v>
      </c>
      <c r="V918" s="58">
        <v>16</v>
      </c>
      <c r="W918" s="50">
        <f t="shared" si="112"/>
        <v>20</v>
      </c>
      <c r="X918" s="50">
        <f t="shared" si="113"/>
        <v>10</v>
      </c>
      <c r="Z918" s="63" t="str">
        <f t="shared" si="115"/>
        <v>M25×1.5</v>
      </c>
      <c r="AA918" s="62" t="s">
        <v>135</v>
      </c>
      <c r="AB918" s="62"/>
      <c r="AC918" s="62"/>
      <c r="AD918" s="63">
        <v>25</v>
      </c>
      <c r="AE918" s="63">
        <v>1.5</v>
      </c>
      <c r="AF918" s="62">
        <v>60</v>
      </c>
      <c r="AG918" s="64" t="s">
        <v>174</v>
      </c>
      <c r="AH918" s="64"/>
      <c r="AI918" s="65"/>
      <c r="AJ918" s="65">
        <f t="shared" si="116"/>
        <v>24.025700000000001</v>
      </c>
      <c r="AK918" s="65"/>
      <c r="AL918" s="65"/>
      <c r="AM918" s="65">
        <f t="shared" si="117"/>
        <v>23.376200000000001</v>
      </c>
      <c r="AN918" s="65"/>
      <c r="AO918" s="65">
        <v>24.56</v>
      </c>
    </row>
    <row r="919" spans="2:41" ht="15" x14ac:dyDescent="0.3">
      <c r="B919" s="72" t="str">
        <f t="shared" si="114"/>
        <v>M48×4</v>
      </c>
      <c r="C919" s="73" t="s">
        <v>216</v>
      </c>
      <c r="D919" s="73" t="s">
        <v>157</v>
      </c>
      <c r="E919" s="71" t="s">
        <v>0</v>
      </c>
      <c r="F919" s="58">
        <v>48</v>
      </c>
      <c r="G919" s="58">
        <v>4</v>
      </c>
      <c r="H919" s="71" t="s">
        <v>134</v>
      </c>
      <c r="I919" s="86" t="s">
        <v>140</v>
      </c>
      <c r="J919" s="58" t="s">
        <v>314</v>
      </c>
      <c r="K919" s="58" t="s">
        <v>491</v>
      </c>
      <c r="L919" s="58">
        <v>48</v>
      </c>
      <c r="M919" s="58">
        <v>4</v>
      </c>
      <c r="N919" s="71">
        <v>60</v>
      </c>
      <c r="O919" s="100">
        <f t="array" ref="O919">IFERROR(INDEX($AD$11:$AO$1485,MATCH($B919&amp;$I919,$Z$11:$Z$1485&amp;$AG$11:$AG$1485,0),MATCH($C919,$AD$9:$AO$9,0)),"-")</f>
        <v>46.524000000000001</v>
      </c>
      <c r="P919" s="58">
        <v>14</v>
      </c>
      <c r="Q919" s="58">
        <v>-14</v>
      </c>
      <c r="R919" s="100">
        <f t="array" aca="1" ref="R919" ca="1">IFERROR(INDEX($AD$11:$AO$1485,MATCH($B919&amp;$I919,$Z$11:$Z$1485&amp;$AG$11:$AG$1485,0),MATCH($D919,$AD$9:$AO$9,0)),"-")</f>
        <v>45.716900000000003</v>
      </c>
      <c r="S919" s="58">
        <v>14</v>
      </c>
      <c r="T919" s="58">
        <v>0</v>
      </c>
      <c r="U919" s="58">
        <v>5</v>
      </c>
      <c r="V919" s="58">
        <v>11</v>
      </c>
      <c r="W919" s="50">
        <f t="shared" si="112"/>
        <v>28</v>
      </c>
      <c r="X919" s="50">
        <f t="shared" si="113"/>
        <v>14</v>
      </c>
      <c r="Z919" s="63" t="str">
        <f t="shared" si="115"/>
        <v>M25×1</v>
      </c>
      <c r="AA919" s="62" t="s">
        <v>135</v>
      </c>
      <c r="AB919" s="62"/>
      <c r="AC919" s="62"/>
      <c r="AD919" s="63">
        <v>25</v>
      </c>
      <c r="AE919" s="63">
        <v>1</v>
      </c>
      <c r="AF919" s="62">
        <v>60</v>
      </c>
      <c r="AG919" s="64" t="s">
        <v>174</v>
      </c>
      <c r="AH919" s="64"/>
      <c r="AI919" s="65"/>
      <c r="AJ919" s="65">
        <f t="shared" si="116"/>
        <v>24.3505</v>
      </c>
      <c r="AK919" s="65"/>
      <c r="AL919" s="65"/>
      <c r="AM919" s="65">
        <f t="shared" si="117"/>
        <v>23.9175</v>
      </c>
      <c r="AN919" s="65"/>
      <c r="AO919" s="65">
        <v>24.73</v>
      </c>
    </row>
    <row r="920" spans="2:41" ht="15" x14ac:dyDescent="0.3">
      <c r="B920" s="72" t="str">
        <f t="shared" si="114"/>
        <v>M48×3</v>
      </c>
      <c r="C920" s="73" t="s">
        <v>216</v>
      </c>
      <c r="D920" s="73" t="s">
        <v>157</v>
      </c>
      <c r="E920" s="71" t="s">
        <v>0</v>
      </c>
      <c r="F920" s="58">
        <v>48</v>
      </c>
      <c r="G920" s="58">
        <v>3</v>
      </c>
      <c r="H920" s="71" t="s">
        <v>134</v>
      </c>
      <c r="I920" s="86" t="s">
        <v>140</v>
      </c>
      <c r="J920" s="58" t="s">
        <v>314</v>
      </c>
      <c r="K920" s="58" t="s">
        <v>491</v>
      </c>
      <c r="L920" s="58">
        <v>48</v>
      </c>
      <c r="M920" s="58">
        <v>3</v>
      </c>
      <c r="N920" s="71">
        <v>60</v>
      </c>
      <c r="O920" s="100">
        <f t="array" ref="O920">IFERROR(INDEX($AD$11:$AO$1485,MATCH($B920&amp;$I920,$Z$11:$Z$1485&amp;$AG$11:$AG$1485,0),MATCH($C920,$AD$9:$AO$9,0)),"-")</f>
        <v>46.938000000000002</v>
      </c>
      <c r="P920" s="58">
        <v>14</v>
      </c>
      <c r="Q920" s="58">
        <v>-14</v>
      </c>
      <c r="R920" s="100">
        <f t="array" aca="1" ref="R920" ca="1">IFERROR(INDEX($AD$11:$AO$1485,MATCH($B920&amp;$I920,$Z$11:$Z$1485&amp;$AG$11:$AG$1485,0),MATCH($D920,$AD$9:$AO$9,0)),"-")</f>
        <v>46.331400000000002</v>
      </c>
      <c r="S920" s="58">
        <v>14</v>
      </c>
      <c r="T920" s="58">
        <v>0</v>
      </c>
      <c r="U920" s="58">
        <v>5</v>
      </c>
      <c r="V920" s="58">
        <v>13</v>
      </c>
      <c r="W920" s="50">
        <f t="shared" si="112"/>
        <v>28</v>
      </c>
      <c r="X920" s="50">
        <f t="shared" si="113"/>
        <v>14</v>
      </c>
      <c r="Z920" s="63" t="str">
        <f t="shared" si="115"/>
        <v>M26×1.5</v>
      </c>
      <c r="AA920" s="62" t="s">
        <v>135</v>
      </c>
      <c r="AB920" s="62"/>
      <c r="AC920" s="62"/>
      <c r="AD920" s="63">
        <v>26</v>
      </c>
      <c r="AE920" s="63">
        <v>1.5</v>
      </c>
      <c r="AF920" s="62">
        <v>60</v>
      </c>
      <c r="AG920" s="64" t="s">
        <v>174</v>
      </c>
      <c r="AH920" s="64"/>
      <c r="AI920" s="65"/>
      <c r="AJ920" s="65">
        <f t="shared" si="116"/>
        <v>25.025700000000001</v>
      </c>
      <c r="AK920" s="65"/>
      <c r="AL920" s="65"/>
      <c r="AM920" s="65">
        <f t="shared" si="117"/>
        <v>24.376200000000001</v>
      </c>
      <c r="AN920" s="65"/>
      <c r="AO920" s="65">
        <v>25.56</v>
      </c>
    </row>
    <row r="921" spans="2:41" ht="15" x14ac:dyDescent="0.3">
      <c r="B921" s="72" t="str">
        <f t="shared" si="114"/>
        <v>M48×2</v>
      </c>
      <c r="C921" s="73" t="s">
        <v>216</v>
      </c>
      <c r="D921" s="73" t="s">
        <v>157</v>
      </c>
      <c r="E921" s="71" t="s">
        <v>0</v>
      </c>
      <c r="F921" s="58">
        <v>48</v>
      </c>
      <c r="G921" s="58">
        <v>2</v>
      </c>
      <c r="H921" s="71" t="s">
        <v>134</v>
      </c>
      <c r="I921" s="86" t="s">
        <v>140</v>
      </c>
      <c r="J921" s="58" t="s">
        <v>314</v>
      </c>
      <c r="K921" s="58" t="s">
        <v>491</v>
      </c>
      <c r="L921" s="58">
        <v>48</v>
      </c>
      <c r="M921" s="58">
        <v>2</v>
      </c>
      <c r="N921" s="71">
        <v>60</v>
      </c>
      <c r="O921" s="100">
        <f t="array" ref="O921">IFERROR(INDEX($AD$11:$AO$1485,MATCH($B921&amp;$I921,$Z$11:$Z$1485&amp;$AG$11:$AG$1485,0),MATCH($C921,$AD$9:$AO$9,0)),"-")</f>
        <v>47.344000000000001</v>
      </c>
      <c r="P921" s="58">
        <v>14</v>
      </c>
      <c r="Q921" s="58">
        <v>-14</v>
      </c>
      <c r="R921" s="100">
        <f t="array" aca="1" ref="R921" ca="1">IFERROR(INDEX($AD$11:$AO$1485,MATCH($B921&amp;$I921,$Z$11:$Z$1485&amp;$AG$11:$AG$1485,0),MATCH($D921,$AD$9:$AO$9,0)),"-")</f>
        <v>46.936999999999998</v>
      </c>
      <c r="S921" s="58">
        <v>14</v>
      </c>
      <c r="T921" s="58">
        <v>0</v>
      </c>
      <c r="U921" s="58">
        <v>5</v>
      </c>
      <c r="V921" s="58">
        <v>14</v>
      </c>
      <c r="W921" s="50">
        <f t="shared" si="112"/>
        <v>28</v>
      </c>
      <c r="X921" s="50">
        <f t="shared" si="113"/>
        <v>14</v>
      </c>
      <c r="Z921" s="63" t="str">
        <f t="shared" si="115"/>
        <v>M27×2</v>
      </c>
      <c r="AA921" s="62" t="s">
        <v>135</v>
      </c>
      <c r="AB921" s="62"/>
      <c r="AC921" s="62"/>
      <c r="AD921" s="63">
        <v>27</v>
      </c>
      <c r="AE921" s="63">
        <v>2</v>
      </c>
      <c r="AF921" s="62">
        <v>60</v>
      </c>
      <c r="AG921" s="64" t="s">
        <v>174</v>
      </c>
      <c r="AH921" s="64"/>
      <c r="AI921" s="65"/>
      <c r="AJ921" s="65">
        <f t="shared" si="116"/>
        <v>25.701000000000001</v>
      </c>
      <c r="AK921" s="65"/>
      <c r="AL921" s="65"/>
      <c r="AM921" s="65">
        <f t="shared" si="117"/>
        <v>24.834900000000001</v>
      </c>
      <c r="AN921" s="65"/>
      <c r="AO921" s="65">
        <v>26.75</v>
      </c>
    </row>
    <row r="922" spans="2:41" ht="15" x14ac:dyDescent="0.3">
      <c r="B922" s="72" t="str">
        <f t="shared" si="114"/>
        <v>M48×1.5</v>
      </c>
      <c r="C922" s="73" t="s">
        <v>216</v>
      </c>
      <c r="D922" s="73" t="s">
        <v>157</v>
      </c>
      <c r="E922" s="71" t="s">
        <v>0</v>
      </c>
      <c r="F922" s="58">
        <v>48</v>
      </c>
      <c r="G922" s="58">
        <v>1.5</v>
      </c>
      <c r="H922" s="71" t="s">
        <v>134</v>
      </c>
      <c r="I922" s="86" t="s">
        <v>140</v>
      </c>
      <c r="J922" s="58" t="s">
        <v>314</v>
      </c>
      <c r="K922" s="58" t="s">
        <v>491</v>
      </c>
      <c r="L922" s="58">
        <v>48</v>
      </c>
      <c r="M922" s="58">
        <v>1.5</v>
      </c>
      <c r="N922" s="71">
        <v>60</v>
      </c>
      <c r="O922" s="100">
        <f t="array" ref="O922">IFERROR(INDEX($AD$11:$AO$1485,MATCH($B922&amp;$I922,$Z$11:$Z$1485&amp;$AG$11:$AG$1485,0),MATCH($C922,$AD$9:$AO$9,0)),"-")</f>
        <v>47.545000000000002</v>
      </c>
      <c r="P922" s="58">
        <v>14</v>
      </c>
      <c r="Q922" s="58">
        <v>-14</v>
      </c>
      <c r="R922" s="100">
        <f t="array" aca="1" ref="R922" ca="1">IFERROR(INDEX($AD$11:$AO$1485,MATCH($B922&amp;$I922,$Z$11:$Z$1485&amp;$AG$11:$AG$1485,0),MATCH($D922,$AD$9:$AO$9,0)),"-")</f>
        <v>47.237699999999997</v>
      </c>
      <c r="S922" s="58">
        <v>14</v>
      </c>
      <c r="T922" s="58">
        <v>0</v>
      </c>
      <c r="U922" s="58">
        <v>5</v>
      </c>
      <c r="V922" s="58">
        <v>16</v>
      </c>
      <c r="W922" s="50">
        <f t="shared" si="112"/>
        <v>28</v>
      </c>
      <c r="X922" s="50">
        <f t="shared" si="113"/>
        <v>14</v>
      </c>
      <c r="Z922" s="63" t="str">
        <f t="shared" si="115"/>
        <v>M27×1.5</v>
      </c>
      <c r="AA922" s="62" t="s">
        <v>135</v>
      </c>
      <c r="AB922" s="62"/>
      <c r="AC922" s="62"/>
      <c r="AD922" s="63">
        <v>27</v>
      </c>
      <c r="AE922" s="63">
        <v>1.5</v>
      </c>
      <c r="AF922" s="62">
        <v>60</v>
      </c>
      <c r="AG922" s="64" t="s">
        <v>174</v>
      </c>
      <c r="AH922" s="64"/>
      <c r="AI922" s="65"/>
      <c r="AJ922" s="65">
        <f t="shared" si="116"/>
        <v>26.025700000000001</v>
      </c>
      <c r="AK922" s="65"/>
      <c r="AL922" s="65"/>
      <c r="AM922" s="65">
        <f t="shared" si="117"/>
        <v>25.376200000000001</v>
      </c>
      <c r="AN922" s="65"/>
      <c r="AO922" s="65">
        <v>26.56</v>
      </c>
    </row>
    <row r="923" spans="2:41" ht="15" x14ac:dyDescent="0.3">
      <c r="B923" s="72" t="str">
        <f t="shared" si="114"/>
        <v>M50×3</v>
      </c>
      <c r="C923" s="73" t="s">
        <v>216</v>
      </c>
      <c r="D923" s="73" t="s">
        <v>157</v>
      </c>
      <c r="E923" s="71" t="s">
        <v>0</v>
      </c>
      <c r="F923" s="58">
        <v>50</v>
      </c>
      <c r="G923" s="58">
        <v>3</v>
      </c>
      <c r="H923" s="71" t="s">
        <v>134</v>
      </c>
      <c r="I923" s="86" t="s">
        <v>140</v>
      </c>
      <c r="J923" s="58" t="s">
        <v>314</v>
      </c>
      <c r="K923" s="58" t="s">
        <v>491</v>
      </c>
      <c r="L923" s="58">
        <v>50</v>
      </c>
      <c r="M923" s="58">
        <v>3</v>
      </c>
      <c r="N923" s="71">
        <v>60</v>
      </c>
      <c r="O923" s="100">
        <f t="array" ref="O923">IFERROR(INDEX($AD$11:$AO$1485,MATCH($B923&amp;$I923,$Z$11:$Z$1485&amp;$AG$11:$AG$1485,0),MATCH($C923,$AD$9:$AO$9,0)),"-")</f>
        <v>48.938000000000002</v>
      </c>
      <c r="P923" s="58">
        <v>14</v>
      </c>
      <c r="Q923" s="58">
        <v>-14</v>
      </c>
      <c r="R923" s="100">
        <f t="array" aca="1" ref="R923" ca="1">IFERROR(INDEX($AD$11:$AO$1485,MATCH($B923&amp;$I923,$Z$11:$Z$1485&amp;$AG$11:$AG$1485,0),MATCH($D923,$AD$9:$AO$9,0)),"-")</f>
        <v>48.331400000000002</v>
      </c>
      <c r="S923" s="58">
        <v>14</v>
      </c>
      <c r="T923" s="58">
        <v>0</v>
      </c>
      <c r="U923" s="58">
        <v>5</v>
      </c>
      <c r="V923" s="58">
        <v>13</v>
      </c>
      <c r="W923" s="50">
        <f t="shared" si="112"/>
        <v>28</v>
      </c>
      <c r="X923" s="50">
        <f t="shared" si="113"/>
        <v>14</v>
      </c>
      <c r="Z923" s="63" t="str">
        <f t="shared" si="115"/>
        <v>M27×1</v>
      </c>
      <c r="AA923" s="62" t="s">
        <v>135</v>
      </c>
      <c r="AB923" s="62"/>
      <c r="AC923" s="62"/>
      <c r="AD923" s="63">
        <v>27</v>
      </c>
      <c r="AE923" s="63">
        <v>1</v>
      </c>
      <c r="AF923" s="62">
        <v>60</v>
      </c>
      <c r="AG923" s="64" t="s">
        <v>174</v>
      </c>
      <c r="AH923" s="64"/>
      <c r="AI923" s="65"/>
      <c r="AJ923" s="65">
        <f t="shared" si="116"/>
        <v>26.3505</v>
      </c>
      <c r="AK923" s="65"/>
      <c r="AL923" s="65"/>
      <c r="AM923" s="65">
        <f t="shared" si="117"/>
        <v>25.9175</v>
      </c>
      <c r="AN923" s="65"/>
      <c r="AO923" s="65">
        <v>26.92</v>
      </c>
    </row>
    <row r="924" spans="2:41" ht="15" x14ac:dyDescent="0.3">
      <c r="B924" s="72" t="str">
        <f t="shared" si="114"/>
        <v>M50×2</v>
      </c>
      <c r="C924" s="73" t="s">
        <v>216</v>
      </c>
      <c r="D924" s="73" t="s">
        <v>157</v>
      </c>
      <c r="E924" s="71" t="s">
        <v>0</v>
      </c>
      <c r="F924" s="58">
        <v>50</v>
      </c>
      <c r="G924" s="58">
        <v>2</v>
      </c>
      <c r="H924" s="71" t="s">
        <v>134</v>
      </c>
      <c r="I924" s="86" t="s">
        <v>140</v>
      </c>
      <c r="J924" s="58" t="s">
        <v>314</v>
      </c>
      <c r="K924" s="58" t="s">
        <v>491</v>
      </c>
      <c r="L924" s="58">
        <v>50</v>
      </c>
      <c r="M924" s="58">
        <v>2</v>
      </c>
      <c r="N924" s="71">
        <v>60</v>
      </c>
      <c r="O924" s="100">
        <f t="array" ref="O924">IFERROR(INDEX($AD$11:$AO$1485,MATCH($B924&amp;$I924,$Z$11:$Z$1485&amp;$AG$11:$AG$1485,0),MATCH($C924,$AD$9:$AO$9,0)),"-")</f>
        <v>49.344000000000001</v>
      </c>
      <c r="P924" s="58">
        <v>14</v>
      </c>
      <c r="Q924" s="58">
        <v>-14</v>
      </c>
      <c r="R924" s="100">
        <f t="array" aca="1" ref="R924" ca="1">IFERROR(INDEX($AD$11:$AO$1485,MATCH($B924&amp;$I924,$Z$11:$Z$1485&amp;$AG$11:$AG$1485,0),MATCH($D924,$AD$9:$AO$9,0)),"-")</f>
        <v>48.936999999999998</v>
      </c>
      <c r="S924" s="58">
        <v>14</v>
      </c>
      <c r="T924" s="58">
        <v>0</v>
      </c>
      <c r="U924" s="58">
        <v>5</v>
      </c>
      <c r="V924" s="58">
        <v>14</v>
      </c>
      <c r="W924" s="50">
        <f t="shared" si="112"/>
        <v>28</v>
      </c>
      <c r="X924" s="50">
        <f t="shared" si="113"/>
        <v>14</v>
      </c>
      <c r="Z924" s="63" t="str">
        <f t="shared" si="115"/>
        <v>M28×2</v>
      </c>
      <c r="AA924" s="62" t="s">
        <v>135</v>
      </c>
      <c r="AB924" s="62"/>
      <c r="AC924" s="62"/>
      <c r="AD924" s="63">
        <v>28</v>
      </c>
      <c r="AE924" s="63">
        <v>2</v>
      </c>
      <c r="AF924" s="62">
        <v>60</v>
      </c>
      <c r="AG924" s="64" t="s">
        <v>174</v>
      </c>
      <c r="AH924" s="64"/>
      <c r="AI924" s="65"/>
      <c r="AJ924" s="65">
        <f t="shared" si="116"/>
        <v>26.701000000000001</v>
      </c>
      <c r="AK924" s="65"/>
      <c r="AL924" s="65"/>
      <c r="AM924" s="65">
        <f t="shared" si="117"/>
        <v>25.834900000000001</v>
      </c>
      <c r="AN924" s="65"/>
      <c r="AO924" s="65">
        <v>27.39</v>
      </c>
    </row>
    <row r="925" spans="2:41" ht="15" x14ac:dyDescent="0.3">
      <c r="B925" s="72" t="str">
        <f t="shared" si="114"/>
        <v>M50×1.5</v>
      </c>
      <c r="C925" s="73" t="s">
        <v>216</v>
      </c>
      <c r="D925" s="73" t="s">
        <v>157</v>
      </c>
      <c r="E925" s="71" t="s">
        <v>0</v>
      </c>
      <c r="F925" s="58">
        <v>50</v>
      </c>
      <c r="G925" s="58">
        <v>1.5</v>
      </c>
      <c r="H925" s="71" t="s">
        <v>134</v>
      </c>
      <c r="I925" s="86" t="s">
        <v>140</v>
      </c>
      <c r="J925" s="58" t="s">
        <v>314</v>
      </c>
      <c r="K925" s="58" t="s">
        <v>491</v>
      </c>
      <c r="L925" s="58">
        <v>50</v>
      </c>
      <c r="M925" s="58">
        <v>1.5</v>
      </c>
      <c r="N925" s="71">
        <v>60</v>
      </c>
      <c r="O925" s="100">
        <f t="array" ref="O925">IFERROR(INDEX($AD$11:$AO$1485,MATCH($B925&amp;$I925,$Z$11:$Z$1485&amp;$AG$11:$AG$1485,0),MATCH($C925,$AD$9:$AO$9,0)),"-")</f>
        <v>49.545000000000002</v>
      </c>
      <c r="P925" s="58">
        <v>14</v>
      </c>
      <c r="Q925" s="58">
        <v>-14</v>
      </c>
      <c r="R925" s="100">
        <f t="array" aca="1" ref="R925" ca="1">IFERROR(INDEX($AD$11:$AO$1485,MATCH($B925&amp;$I925,$Z$11:$Z$1485&amp;$AG$11:$AG$1485,0),MATCH($D925,$AD$9:$AO$9,0)),"-")</f>
        <v>49.237699999999997</v>
      </c>
      <c r="S925" s="58">
        <v>14</v>
      </c>
      <c r="T925" s="58">
        <v>0</v>
      </c>
      <c r="U925" s="58">
        <v>5</v>
      </c>
      <c r="V925" s="58">
        <v>16</v>
      </c>
      <c r="W925" s="50">
        <f t="shared" si="112"/>
        <v>28</v>
      </c>
      <c r="X925" s="50">
        <f t="shared" si="113"/>
        <v>14</v>
      </c>
      <c r="Z925" s="63" t="str">
        <f t="shared" si="115"/>
        <v>M28×1.5</v>
      </c>
      <c r="AA925" s="62" t="s">
        <v>135</v>
      </c>
      <c r="AB925" s="62"/>
      <c r="AC925" s="62"/>
      <c r="AD925" s="63">
        <v>28</v>
      </c>
      <c r="AE925" s="63">
        <v>1.5</v>
      </c>
      <c r="AF925" s="62">
        <v>60</v>
      </c>
      <c r="AG925" s="64" t="s">
        <v>174</v>
      </c>
      <c r="AH925" s="64"/>
      <c r="AI925" s="65"/>
      <c r="AJ925" s="65">
        <f t="shared" si="116"/>
        <v>27.025700000000001</v>
      </c>
      <c r="AK925" s="65"/>
      <c r="AL925" s="65"/>
      <c r="AM925" s="65">
        <f t="shared" si="117"/>
        <v>26.376200000000001</v>
      </c>
      <c r="AN925" s="65"/>
      <c r="AO925" s="65">
        <v>27.56</v>
      </c>
    </row>
    <row r="926" spans="2:41" ht="15" x14ac:dyDescent="0.3">
      <c r="B926" s="72" t="str">
        <f t="shared" si="114"/>
        <v>M52×4</v>
      </c>
      <c r="C926" s="73" t="s">
        <v>216</v>
      </c>
      <c r="D926" s="73" t="s">
        <v>157</v>
      </c>
      <c r="E926" s="71" t="s">
        <v>0</v>
      </c>
      <c r="F926" s="58">
        <v>52</v>
      </c>
      <c r="G926" s="58">
        <v>4</v>
      </c>
      <c r="H926" s="71" t="s">
        <v>134</v>
      </c>
      <c r="I926" s="86" t="s">
        <v>140</v>
      </c>
      <c r="J926" s="58" t="s">
        <v>314</v>
      </c>
      <c r="K926" s="58" t="s">
        <v>491</v>
      </c>
      <c r="L926" s="58">
        <v>52</v>
      </c>
      <c r="M926" s="58">
        <v>4</v>
      </c>
      <c r="N926" s="71">
        <v>60</v>
      </c>
      <c r="O926" s="100">
        <f t="array" ref="O926">IFERROR(INDEX($AD$11:$AO$1485,MATCH($B926&amp;$I926,$Z$11:$Z$1485&amp;$AG$11:$AG$1485,0),MATCH($C926,$AD$9:$AO$9,0)),"-")</f>
        <v>50.524000000000001</v>
      </c>
      <c r="P926" s="58">
        <v>14</v>
      </c>
      <c r="Q926" s="58">
        <v>-14</v>
      </c>
      <c r="R926" s="100">
        <f t="array" aca="1" ref="R926" ca="1">IFERROR(INDEX($AD$11:$AO$1485,MATCH($B926&amp;$I926,$Z$11:$Z$1485&amp;$AG$11:$AG$1485,0),MATCH($D926,$AD$9:$AO$9,0)),"-")</f>
        <v>49.716900000000003</v>
      </c>
      <c r="S926" s="58">
        <v>14</v>
      </c>
      <c r="T926" s="58">
        <v>0</v>
      </c>
      <c r="U926" s="58">
        <v>5</v>
      </c>
      <c r="V926" s="58">
        <v>11</v>
      </c>
      <c r="W926" s="50">
        <f t="shared" si="112"/>
        <v>28</v>
      </c>
      <c r="X926" s="50">
        <f t="shared" si="113"/>
        <v>14</v>
      </c>
      <c r="Z926" s="63" t="str">
        <f t="shared" si="115"/>
        <v>M28×1</v>
      </c>
      <c r="AA926" s="62" t="s">
        <v>135</v>
      </c>
      <c r="AB926" s="62"/>
      <c r="AC926" s="62"/>
      <c r="AD926" s="63">
        <v>28</v>
      </c>
      <c r="AE926" s="63">
        <v>1</v>
      </c>
      <c r="AF926" s="62">
        <v>60</v>
      </c>
      <c r="AG926" s="64" t="s">
        <v>174</v>
      </c>
      <c r="AH926" s="64"/>
      <c r="AI926" s="65"/>
      <c r="AJ926" s="65">
        <f t="shared" si="116"/>
        <v>27.3505</v>
      </c>
      <c r="AK926" s="65"/>
      <c r="AL926" s="65"/>
      <c r="AM926" s="65">
        <f t="shared" si="117"/>
        <v>26.9175</v>
      </c>
      <c r="AN926" s="65"/>
      <c r="AO926" s="65">
        <v>27.73</v>
      </c>
    </row>
    <row r="927" spans="2:41" ht="15" x14ac:dyDescent="0.3">
      <c r="B927" s="72" t="str">
        <f t="shared" si="114"/>
        <v>M52×3</v>
      </c>
      <c r="C927" s="73" t="s">
        <v>216</v>
      </c>
      <c r="D927" s="73" t="s">
        <v>157</v>
      </c>
      <c r="E927" s="71" t="s">
        <v>0</v>
      </c>
      <c r="F927" s="58">
        <v>52</v>
      </c>
      <c r="G927" s="58">
        <v>3</v>
      </c>
      <c r="H927" s="71" t="s">
        <v>134</v>
      </c>
      <c r="I927" s="86" t="s">
        <v>140</v>
      </c>
      <c r="J927" s="58" t="s">
        <v>314</v>
      </c>
      <c r="K927" s="58" t="s">
        <v>491</v>
      </c>
      <c r="L927" s="58">
        <v>52</v>
      </c>
      <c r="M927" s="58">
        <v>3</v>
      </c>
      <c r="N927" s="71">
        <v>60</v>
      </c>
      <c r="O927" s="100">
        <f t="array" ref="O927">IFERROR(INDEX($AD$11:$AO$1485,MATCH($B927&amp;$I927,$Z$11:$Z$1485&amp;$AG$11:$AG$1485,0),MATCH($C927,$AD$9:$AO$9,0)),"-")</f>
        <v>50.938000000000002</v>
      </c>
      <c r="P927" s="58">
        <v>14</v>
      </c>
      <c r="Q927" s="58">
        <v>-14</v>
      </c>
      <c r="R927" s="100">
        <f t="array" aca="1" ref="R927" ca="1">IFERROR(INDEX($AD$11:$AO$1485,MATCH($B927&amp;$I927,$Z$11:$Z$1485&amp;$AG$11:$AG$1485,0),MATCH($D927,$AD$9:$AO$9,0)),"-")</f>
        <v>50.331400000000002</v>
      </c>
      <c r="S927" s="58">
        <v>14</v>
      </c>
      <c r="T927" s="58">
        <v>0</v>
      </c>
      <c r="U927" s="58">
        <v>5</v>
      </c>
      <c r="V927" s="58">
        <v>13</v>
      </c>
      <c r="W927" s="50">
        <f t="shared" si="112"/>
        <v>28</v>
      </c>
      <c r="X927" s="50">
        <f t="shared" si="113"/>
        <v>14</v>
      </c>
      <c r="Z927" s="63" t="str">
        <f t="shared" si="115"/>
        <v>M30×3</v>
      </c>
      <c r="AA927" s="62" t="s">
        <v>135</v>
      </c>
      <c r="AB927" s="62"/>
      <c r="AC927" s="62"/>
      <c r="AD927" s="63">
        <v>30</v>
      </c>
      <c r="AE927" s="63">
        <v>3</v>
      </c>
      <c r="AF927" s="62">
        <v>60</v>
      </c>
      <c r="AG927" s="64" t="s">
        <v>174</v>
      </c>
      <c r="AH927" s="64"/>
      <c r="AI927" s="65"/>
      <c r="AJ927" s="65">
        <f t="shared" si="116"/>
        <v>28.051400000000001</v>
      </c>
      <c r="AK927" s="65"/>
      <c r="AL927" s="65"/>
      <c r="AM927" s="65">
        <f t="shared" si="117"/>
        <v>26.752400000000002</v>
      </c>
      <c r="AN927" s="65"/>
      <c r="AO927" s="65">
        <v>29.56</v>
      </c>
    </row>
    <row r="928" spans="2:41" ht="15" x14ac:dyDescent="0.3">
      <c r="B928" s="72" t="str">
        <f t="shared" si="114"/>
        <v>M52×2</v>
      </c>
      <c r="C928" s="73" t="s">
        <v>216</v>
      </c>
      <c r="D928" s="73" t="s">
        <v>157</v>
      </c>
      <c r="E928" s="71" t="s">
        <v>0</v>
      </c>
      <c r="F928" s="58">
        <v>52</v>
      </c>
      <c r="G928" s="58">
        <v>2</v>
      </c>
      <c r="H928" s="71" t="s">
        <v>134</v>
      </c>
      <c r="I928" s="86" t="s">
        <v>140</v>
      </c>
      <c r="J928" s="58" t="s">
        <v>314</v>
      </c>
      <c r="K928" s="58" t="s">
        <v>491</v>
      </c>
      <c r="L928" s="58">
        <v>52</v>
      </c>
      <c r="M928" s="58">
        <v>2</v>
      </c>
      <c r="N928" s="71">
        <v>60</v>
      </c>
      <c r="O928" s="100">
        <f t="array" ref="O928">IFERROR(INDEX($AD$11:$AO$1485,MATCH($B928&amp;$I928,$Z$11:$Z$1485&amp;$AG$11:$AG$1485,0),MATCH($C928,$AD$9:$AO$9,0)),"-")</f>
        <v>51.344000000000001</v>
      </c>
      <c r="P928" s="58">
        <v>14</v>
      </c>
      <c r="Q928" s="58">
        <v>-14</v>
      </c>
      <c r="R928" s="100">
        <f t="array" aca="1" ref="R928" ca="1">IFERROR(INDEX($AD$11:$AO$1485,MATCH($B928&amp;$I928,$Z$11:$Z$1485&amp;$AG$11:$AG$1485,0),MATCH($D928,$AD$9:$AO$9,0)),"-")</f>
        <v>50.936999999999998</v>
      </c>
      <c r="S928" s="58">
        <v>14</v>
      </c>
      <c r="T928" s="58">
        <v>0</v>
      </c>
      <c r="U928" s="58">
        <v>5</v>
      </c>
      <c r="V928" s="58">
        <v>14</v>
      </c>
      <c r="W928" s="50">
        <f t="shared" si="112"/>
        <v>28</v>
      </c>
      <c r="X928" s="50">
        <f t="shared" si="113"/>
        <v>14</v>
      </c>
      <c r="Z928" s="63" t="str">
        <f t="shared" si="115"/>
        <v>M30×2</v>
      </c>
      <c r="AA928" s="62" t="s">
        <v>135</v>
      </c>
      <c r="AB928" s="62"/>
      <c r="AC928" s="62"/>
      <c r="AD928" s="63">
        <v>30</v>
      </c>
      <c r="AE928" s="63">
        <v>2</v>
      </c>
      <c r="AF928" s="62">
        <v>60</v>
      </c>
      <c r="AG928" s="64" t="s">
        <v>174</v>
      </c>
      <c r="AH928" s="64"/>
      <c r="AI928" s="65"/>
      <c r="AJ928" s="65">
        <f t="shared" si="116"/>
        <v>28.701000000000001</v>
      </c>
      <c r="AK928" s="65"/>
      <c r="AL928" s="65"/>
      <c r="AM928" s="65">
        <f t="shared" si="117"/>
        <v>27.834900000000001</v>
      </c>
      <c r="AN928" s="65"/>
      <c r="AO928" s="65">
        <v>29.39</v>
      </c>
    </row>
    <row r="929" spans="2:41" ht="15" x14ac:dyDescent="0.3">
      <c r="B929" s="72" t="str">
        <f t="shared" si="114"/>
        <v>M52×1.5</v>
      </c>
      <c r="C929" s="73" t="s">
        <v>216</v>
      </c>
      <c r="D929" s="73" t="s">
        <v>157</v>
      </c>
      <c r="E929" s="71" t="s">
        <v>0</v>
      </c>
      <c r="F929" s="58">
        <v>52</v>
      </c>
      <c r="G929" s="58">
        <v>1.5</v>
      </c>
      <c r="H929" s="71" t="s">
        <v>134</v>
      </c>
      <c r="I929" s="86" t="s">
        <v>140</v>
      </c>
      <c r="J929" s="58" t="s">
        <v>314</v>
      </c>
      <c r="K929" s="58" t="s">
        <v>491</v>
      </c>
      <c r="L929" s="58">
        <v>52</v>
      </c>
      <c r="M929" s="58">
        <v>1.5</v>
      </c>
      <c r="N929" s="71">
        <v>60</v>
      </c>
      <c r="O929" s="100">
        <f t="array" ref="O929">IFERROR(INDEX($AD$11:$AO$1485,MATCH($B929&amp;$I929,$Z$11:$Z$1485&amp;$AG$11:$AG$1485,0),MATCH($C929,$AD$9:$AO$9,0)),"-")</f>
        <v>51.545000000000002</v>
      </c>
      <c r="P929" s="58">
        <v>14</v>
      </c>
      <c r="Q929" s="58">
        <v>-14</v>
      </c>
      <c r="R929" s="100">
        <f t="array" aca="1" ref="R929" ca="1">IFERROR(INDEX($AD$11:$AO$1485,MATCH($B929&amp;$I929,$Z$11:$Z$1485&amp;$AG$11:$AG$1485,0),MATCH($D929,$AD$9:$AO$9,0)),"-")</f>
        <v>51.237699999999997</v>
      </c>
      <c r="S929" s="58">
        <v>14</v>
      </c>
      <c r="T929" s="58">
        <v>0</v>
      </c>
      <c r="U929" s="58">
        <v>5</v>
      </c>
      <c r="V929" s="58">
        <v>16</v>
      </c>
      <c r="W929" s="50">
        <f t="shared" si="112"/>
        <v>28</v>
      </c>
      <c r="X929" s="50">
        <f t="shared" si="113"/>
        <v>14</v>
      </c>
      <c r="Z929" s="63" t="str">
        <f t="shared" si="115"/>
        <v>M30×1.5</v>
      </c>
      <c r="AA929" s="62" t="s">
        <v>135</v>
      </c>
      <c r="AB929" s="62"/>
      <c r="AC929" s="62"/>
      <c r="AD929" s="63">
        <v>30</v>
      </c>
      <c r="AE929" s="63">
        <v>1.5</v>
      </c>
      <c r="AF929" s="62">
        <v>60</v>
      </c>
      <c r="AG929" s="64" t="s">
        <v>174</v>
      </c>
      <c r="AH929" s="64"/>
      <c r="AI929" s="65"/>
      <c r="AJ929" s="65">
        <f t="shared" si="116"/>
        <v>29.025700000000001</v>
      </c>
      <c r="AK929" s="65"/>
      <c r="AL929" s="65"/>
      <c r="AM929" s="65">
        <f t="shared" si="117"/>
        <v>28.376200000000001</v>
      </c>
      <c r="AN929" s="65"/>
      <c r="AO929" s="65">
        <v>29.56</v>
      </c>
    </row>
    <row r="930" spans="2:41" ht="15" x14ac:dyDescent="0.3">
      <c r="B930" s="72" t="str">
        <f t="shared" si="114"/>
        <v>M55×4</v>
      </c>
      <c r="C930" s="73" t="s">
        <v>216</v>
      </c>
      <c r="D930" s="73" t="s">
        <v>157</v>
      </c>
      <c r="E930" s="71" t="s">
        <v>0</v>
      </c>
      <c r="F930" s="58">
        <v>55</v>
      </c>
      <c r="G930" s="58">
        <v>4</v>
      </c>
      <c r="H930" s="71" t="s">
        <v>134</v>
      </c>
      <c r="I930" s="86" t="s">
        <v>140</v>
      </c>
      <c r="J930" s="58" t="s">
        <v>314</v>
      </c>
      <c r="K930" s="58" t="s">
        <v>491</v>
      </c>
      <c r="L930" s="58">
        <v>55</v>
      </c>
      <c r="M930" s="58">
        <v>4</v>
      </c>
      <c r="N930" s="71">
        <v>60</v>
      </c>
      <c r="O930" s="100">
        <f t="array" ref="O930">IFERROR(INDEX($AD$11:$AO$1485,MATCH($B930&amp;$I930,$Z$11:$Z$1485&amp;$AG$11:$AG$1485,0),MATCH($C930,$AD$9:$AO$9,0)),"-")</f>
        <v>53.524000000000001</v>
      </c>
      <c r="P930" s="58">
        <v>14</v>
      </c>
      <c r="Q930" s="58">
        <v>-14</v>
      </c>
      <c r="R930" s="100">
        <f t="array" aca="1" ref="R930" ca="1">IFERROR(INDEX($AD$11:$AO$1485,MATCH($B930&amp;$I930,$Z$11:$Z$1485&amp;$AG$11:$AG$1485,0),MATCH($D930,$AD$9:$AO$9,0)),"-")</f>
        <v>52.716900000000003</v>
      </c>
      <c r="S930" s="58">
        <v>14</v>
      </c>
      <c r="T930" s="58">
        <v>0</v>
      </c>
      <c r="U930" s="58">
        <v>5</v>
      </c>
      <c r="V930" s="58">
        <v>11</v>
      </c>
      <c r="W930" s="50">
        <f t="shared" si="112"/>
        <v>28</v>
      </c>
      <c r="X930" s="50">
        <f t="shared" si="113"/>
        <v>14</v>
      </c>
      <c r="Z930" s="63" t="str">
        <f t="shared" si="115"/>
        <v>M30×1</v>
      </c>
      <c r="AA930" s="62" t="s">
        <v>135</v>
      </c>
      <c r="AB930" s="62"/>
      <c r="AC930" s="62"/>
      <c r="AD930" s="63">
        <v>30</v>
      </c>
      <c r="AE930" s="63">
        <v>1</v>
      </c>
      <c r="AF930" s="62">
        <v>60</v>
      </c>
      <c r="AG930" s="64" t="s">
        <v>174</v>
      </c>
      <c r="AH930" s="64"/>
      <c r="AI930" s="65"/>
      <c r="AJ930" s="65">
        <f t="shared" si="116"/>
        <v>29.3505</v>
      </c>
      <c r="AK930" s="65"/>
      <c r="AL930" s="65"/>
      <c r="AM930" s="65">
        <f t="shared" si="117"/>
        <v>28.9175</v>
      </c>
      <c r="AN930" s="65"/>
      <c r="AO930" s="65">
        <v>29.73</v>
      </c>
    </row>
    <row r="931" spans="2:41" ht="15" x14ac:dyDescent="0.3">
      <c r="B931" s="72" t="str">
        <f t="shared" si="114"/>
        <v>M55×3</v>
      </c>
      <c r="C931" s="73" t="s">
        <v>216</v>
      </c>
      <c r="D931" s="73" t="s">
        <v>157</v>
      </c>
      <c r="E931" s="71" t="s">
        <v>0</v>
      </c>
      <c r="F931" s="58">
        <v>55</v>
      </c>
      <c r="G931" s="58">
        <v>3</v>
      </c>
      <c r="H931" s="71" t="s">
        <v>134</v>
      </c>
      <c r="I931" s="86" t="s">
        <v>140</v>
      </c>
      <c r="J931" s="58" t="s">
        <v>314</v>
      </c>
      <c r="K931" s="58" t="s">
        <v>491</v>
      </c>
      <c r="L931" s="58">
        <v>55</v>
      </c>
      <c r="M931" s="58">
        <v>3</v>
      </c>
      <c r="N931" s="71">
        <v>60</v>
      </c>
      <c r="O931" s="100">
        <f t="array" ref="O931">IFERROR(INDEX($AD$11:$AO$1485,MATCH($B931&amp;$I931,$Z$11:$Z$1485&amp;$AG$11:$AG$1485,0),MATCH($C931,$AD$9:$AO$9,0)),"-")</f>
        <v>53.938000000000002</v>
      </c>
      <c r="P931" s="58">
        <v>14</v>
      </c>
      <c r="Q931" s="58">
        <v>-14</v>
      </c>
      <c r="R931" s="100">
        <f t="array" aca="1" ref="R931" ca="1">IFERROR(INDEX($AD$11:$AO$1485,MATCH($B931&amp;$I931,$Z$11:$Z$1485&amp;$AG$11:$AG$1485,0),MATCH($D931,$AD$9:$AO$9,0)),"-")</f>
        <v>53.331400000000002</v>
      </c>
      <c r="S931" s="58">
        <v>14</v>
      </c>
      <c r="T931" s="58">
        <v>0</v>
      </c>
      <c r="U931" s="58">
        <v>5</v>
      </c>
      <c r="V931" s="58">
        <v>13</v>
      </c>
      <c r="W931" s="50">
        <f t="shared" si="112"/>
        <v>28</v>
      </c>
      <c r="X931" s="50">
        <f t="shared" si="113"/>
        <v>14</v>
      </c>
      <c r="Z931" s="63" t="str">
        <f t="shared" si="115"/>
        <v>M32×2</v>
      </c>
      <c r="AA931" s="62" t="s">
        <v>135</v>
      </c>
      <c r="AB931" s="62"/>
      <c r="AC931" s="62"/>
      <c r="AD931" s="63">
        <v>32</v>
      </c>
      <c r="AE931" s="63">
        <v>2</v>
      </c>
      <c r="AF931" s="62">
        <v>60</v>
      </c>
      <c r="AG931" s="64" t="s">
        <v>174</v>
      </c>
      <c r="AH931" s="64"/>
      <c r="AI931" s="65"/>
      <c r="AJ931" s="65">
        <f t="shared" si="116"/>
        <v>30.701000000000001</v>
      </c>
      <c r="AK931" s="65"/>
      <c r="AL931" s="65"/>
      <c r="AM931" s="65">
        <f t="shared" si="117"/>
        <v>29.834900000000001</v>
      </c>
      <c r="AN931" s="65"/>
      <c r="AO931" s="65">
        <v>31.39</v>
      </c>
    </row>
    <row r="932" spans="2:41" ht="15" x14ac:dyDescent="0.3">
      <c r="B932" s="72" t="str">
        <f t="shared" si="114"/>
        <v>M55×2</v>
      </c>
      <c r="C932" s="73" t="s">
        <v>216</v>
      </c>
      <c r="D932" s="73" t="s">
        <v>157</v>
      </c>
      <c r="E932" s="71" t="s">
        <v>0</v>
      </c>
      <c r="F932" s="58">
        <v>55</v>
      </c>
      <c r="G932" s="58">
        <v>2</v>
      </c>
      <c r="H932" s="71" t="s">
        <v>134</v>
      </c>
      <c r="I932" s="86" t="s">
        <v>140</v>
      </c>
      <c r="J932" s="58" t="s">
        <v>314</v>
      </c>
      <c r="K932" s="58" t="s">
        <v>491</v>
      </c>
      <c r="L932" s="58">
        <v>55</v>
      </c>
      <c r="M932" s="58">
        <v>2</v>
      </c>
      <c r="N932" s="71">
        <v>60</v>
      </c>
      <c r="O932" s="100">
        <f t="array" ref="O932">IFERROR(INDEX($AD$11:$AO$1485,MATCH($B932&amp;$I932,$Z$11:$Z$1485&amp;$AG$11:$AG$1485,0),MATCH($C932,$AD$9:$AO$9,0)),"-")</f>
        <v>54.344000000000001</v>
      </c>
      <c r="P932" s="58">
        <v>14</v>
      </c>
      <c r="Q932" s="58">
        <v>-14</v>
      </c>
      <c r="R932" s="100">
        <f t="array" aca="1" ref="R932" ca="1">IFERROR(INDEX($AD$11:$AO$1485,MATCH($B932&amp;$I932,$Z$11:$Z$1485&amp;$AG$11:$AG$1485,0),MATCH($D932,$AD$9:$AO$9,0)),"-")</f>
        <v>53.936999999999998</v>
      </c>
      <c r="S932" s="58">
        <v>14</v>
      </c>
      <c r="T932" s="58">
        <v>0</v>
      </c>
      <c r="U932" s="58">
        <v>5</v>
      </c>
      <c r="V932" s="58">
        <v>14</v>
      </c>
      <c r="W932" s="50">
        <f t="shared" si="112"/>
        <v>28</v>
      </c>
      <c r="X932" s="50">
        <f t="shared" si="113"/>
        <v>14</v>
      </c>
      <c r="Z932" s="63" t="str">
        <f t="shared" si="115"/>
        <v>M32×1.5</v>
      </c>
      <c r="AA932" s="62" t="s">
        <v>135</v>
      </c>
      <c r="AB932" s="62"/>
      <c r="AC932" s="62"/>
      <c r="AD932" s="63">
        <v>32</v>
      </c>
      <c r="AE932" s="63">
        <v>1.5</v>
      </c>
      <c r="AF932" s="62">
        <v>60</v>
      </c>
      <c r="AG932" s="64" t="s">
        <v>174</v>
      </c>
      <c r="AH932" s="64"/>
      <c r="AI932" s="65"/>
      <c r="AJ932" s="65">
        <f t="shared" si="116"/>
        <v>31.025700000000001</v>
      </c>
      <c r="AK932" s="65"/>
      <c r="AL932" s="65"/>
      <c r="AM932" s="65">
        <f t="shared" si="117"/>
        <v>30.376200000000001</v>
      </c>
      <c r="AN932" s="65"/>
      <c r="AO932" s="65">
        <v>31.56</v>
      </c>
    </row>
    <row r="933" spans="2:41" ht="15" x14ac:dyDescent="0.3">
      <c r="B933" s="72" t="str">
        <f t="shared" si="114"/>
        <v>M55×1.5</v>
      </c>
      <c r="C933" s="73" t="s">
        <v>216</v>
      </c>
      <c r="D933" s="73" t="s">
        <v>157</v>
      </c>
      <c r="E933" s="71" t="s">
        <v>0</v>
      </c>
      <c r="F933" s="58">
        <v>55</v>
      </c>
      <c r="G933" s="58">
        <v>1.5</v>
      </c>
      <c r="H933" s="71" t="s">
        <v>134</v>
      </c>
      <c r="I933" s="86" t="s">
        <v>140</v>
      </c>
      <c r="J933" s="58" t="s">
        <v>314</v>
      </c>
      <c r="K933" s="58" t="s">
        <v>491</v>
      </c>
      <c r="L933" s="58">
        <v>55</v>
      </c>
      <c r="M933" s="58">
        <v>1.5</v>
      </c>
      <c r="N933" s="71">
        <v>60</v>
      </c>
      <c r="O933" s="100">
        <f t="array" ref="O933">IFERROR(INDEX($AD$11:$AO$1485,MATCH($B933&amp;$I933,$Z$11:$Z$1485&amp;$AG$11:$AG$1485,0),MATCH($C933,$AD$9:$AO$9,0)),"-")</f>
        <v>54.545000000000002</v>
      </c>
      <c r="P933" s="58">
        <v>14</v>
      </c>
      <c r="Q933" s="58">
        <v>-14</v>
      </c>
      <c r="R933" s="100">
        <f t="array" aca="1" ref="R933" ca="1">IFERROR(INDEX($AD$11:$AO$1485,MATCH($B933&amp;$I933,$Z$11:$Z$1485&amp;$AG$11:$AG$1485,0),MATCH($D933,$AD$9:$AO$9,0)),"-")</f>
        <v>54.237699999999997</v>
      </c>
      <c r="S933" s="58">
        <v>14</v>
      </c>
      <c r="T933" s="58">
        <v>0</v>
      </c>
      <c r="U933" s="58">
        <v>5</v>
      </c>
      <c r="V933" s="58">
        <v>16</v>
      </c>
      <c r="W933" s="50">
        <f t="shared" si="112"/>
        <v>28</v>
      </c>
      <c r="X933" s="50">
        <f t="shared" si="113"/>
        <v>14</v>
      </c>
      <c r="Z933" s="63" t="str">
        <f t="shared" si="115"/>
        <v>M33×3</v>
      </c>
      <c r="AA933" s="62" t="s">
        <v>135</v>
      </c>
      <c r="AB933" s="62"/>
      <c r="AC933" s="62"/>
      <c r="AD933" s="63">
        <v>33</v>
      </c>
      <c r="AE933" s="63">
        <v>3</v>
      </c>
      <c r="AF933" s="62">
        <v>60</v>
      </c>
      <c r="AG933" s="64" t="s">
        <v>174</v>
      </c>
      <c r="AH933" s="64"/>
      <c r="AI933" s="65"/>
      <c r="AJ933" s="65">
        <f t="shared" si="116"/>
        <v>31.051400000000001</v>
      </c>
      <c r="AK933" s="65"/>
      <c r="AL933" s="65"/>
      <c r="AM933" s="65">
        <f t="shared" si="117"/>
        <v>29.752400000000002</v>
      </c>
      <c r="AN933" s="65"/>
      <c r="AO933" s="65">
        <v>32.56</v>
      </c>
    </row>
    <row r="934" spans="2:41" ht="15" x14ac:dyDescent="0.3">
      <c r="B934" s="72" t="str">
        <f t="shared" si="114"/>
        <v>M56×4</v>
      </c>
      <c r="C934" s="73" t="s">
        <v>216</v>
      </c>
      <c r="D934" s="73" t="s">
        <v>157</v>
      </c>
      <c r="E934" s="71" t="s">
        <v>0</v>
      </c>
      <c r="F934" s="58">
        <v>56</v>
      </c>
      <c r="G934" s="58">
        <v>4</v>
      </c>
      <c r="H934" s="71" t="s">
        <v>134</v>
      </c>
      <c r="I934" s="86" t="s">
        <v>140</v>
      </c>
      <c r="J934" s="58" t="s">
        <v>314</v>
      </c>
      <c r="K934" s="58" t="s">
        <v>491</v>
      </c>
      <c r="L934" s="58">
        <v>56</v>
      </c>
      <c r="M934" s="58">
        <v>4</v>
      </c>
      <c r="N934" s="71">
        <v>60</v>
      </c>
      <c r="O934" s="100">
        <f t="array" ref="O934">IFERROR(INDEX($AD$11:$AO$1485,MATCH($B934&amp;$I934,$Z$11:$Z$1485&amp;$AG$11:$AG$1485,0),MATCH($C934,$AD$9:$AO$9,0)),"-")</f>
        <v>54.524000000000001</v>
      </c>
      <c r="P934" s="58">
        <v>14</v>
      </c>
      <c r="Q934" s="58">
        <v>-14</v>
      </c>
      <c r="R934" s="100">
        <f t="array" aca="1" ref="R934" ca="1">IFERROR(INDEX($AD$11:$AO$1485,MATCH($B934&amp;$I934,$Z$11:$Z$1485&amp;$AG$11:$AG$1485,0),MATCH($D934,$AD$9:$AO$9,0)),"-")</f>
        <v>53.716900000000003</v>
      </c>
      <c r="S934" s="58">
        <v>14</v>
      </c>
      <c r="T934" s="58">
        <v>0</v>
      </c>
      <c r="U934" s="58">
        <v>5</v>
      </c>
      <c r="V934" s="58">
        <v>11</v>
      </c>
      <c r="W934" s="50">
        <f t="shared" si="112"/>
        <v>28</v>
      </c>
      <c r="X934" s="50">
        <f t="shared" si="113"/>
        <v>14</v>
      </c>
      <c r="Z934" s="63" t="str">
        <f t="shared" si="115"/>
        <v>M33×2</v>
      </c>
      <c r="AA934" s="62" t="s">
        <v>135</v>
      </c>
      <c r="AB934" s="62"/>
      <c r="AC934" s="62"/>
      <c r="AD934" s="63">
        <v>33</v>
      </c>
      <c r="AE934" s="63">
        <v>2</v>
      </c>
      <c r="AF934" s="62">
        <v>60</v>
      </c>
      <c r="AG934" s="64" t="s">
        <v>174</v>
      </c>
      <c r="AH934" s="64"/>
      <c r="AI934" s="65"/>
      <c r="AJ934" s="65">
        <f t="shared" si="116"/>
        <v>31.701000000000001</v>
      </c>
      <c r="AK934" s="65"/>
      <c r="AL934" s="65"/>
      <c r="AM934" s="65">
        <f t="shared" si="117"/>
        <v>30.834900000000001</v>
      </c>
      <c r="AN934" s="65"/>
      <c r="AO934" s="65">
        <v>32.75</v>
      </c>
    </row>
    <row r="935" spans="2:41" ht="15" x14ac:dyDescent="0.3">
      <c r="B935" s="72" t="str">
        <f t="shared" si="114"/>
        <v>M56×3</v>
      </c>
      <c r="C935" s="73" t="s">
        <v>216</v>
      </c>
      <c r="D935" s="73" t="s">
        <v>157</v>
      </c>
      <c r="E935" s="71" t="s">
        <v>0</v>
      </c>
      <c r="F935" s="58">
        <v>56</v>
      </c>
      <c r="G935" s="58">
        <v>3</v>
      </c>
      <c r="H935" s="71" t="s">
        <v>134</v>
      </c>
      <c r="I935" s="86" t="s">
        <v>140</v>
      </c>
      <c r="J935" s="58" t="s">
        <v>314</v>
      </c>
      <c r="K935" s="58" t="s">
        <v>491</v>
      </c>
      <c r="L935" s="58">
        <v>56</v>
      </c>
      <c r="M935" s="58">
        <v>3</v>
      </c>
      <c r="N935" s="71">
        <v>60</v>
      </c>
      <c r="O935" s="100">
        <f t="array" ref="O935">IFERROR(INDEX($AD$11:$AO$1485,MATCH($B935&amp;$I935,$Z$11:$Z$1485&amp;$AG$11:$AG$1485,0),MATCH($C935,$AD$9:$AO$9,0)),"-")</f>
        <v>54.938000000000002</v>
      </c>
      <c r="P935" s="58">
        <v>14</v>
      </c>
      <c r="Q935" s="58">
        <v>-14</v>
      </c>
      <c r="R935" s="100">
        <f t="array" aca="1" ref="R935" ca="1">IFERROR(INDEX($AD$11:$AO$1485,MATCH($B935&amp;$I935,$Z$11:$Z$1485&amp;$AG$11:$AG$1485,0),MATCH($D935,$AD$9:$AO$9,0)),"-")</f>
        <v>54.331400000000002</v>
      </c>
      <c r="S935" s="58">
        <v>14</v>
      </c>
      <c r="T935" s="58">
        <v>0</v>
      </c>
      <c r="U935" s="58">
        <v>5</v>
      </c>
      <c r="V935" s="58">
        <v>13</v>
      </c>
      <c r="W935" s="50">
        <f t="shared" si="112"/>
        <v>28</v>
      </c>
      <c r="X935" s="50">
        <f t="shared" si="113"/>
        <v>14</v>
      </c>
      <c r="Z935" s="63" t="str">
        <f t="shared" si="115"/>
        <v>M33×1.5</v>
      </c>
      <c r="AA935" s="62" t="s">
        <v>135</v>
      </c>
      <c r="AB935" s="62"/>
      <c r="AC935" s="62"/>
      <c r="AD935" s="63">
        <v>33</v>
      </c>
      <c r="AE935" s="63">
        <v>1.5</v>
      </c>
      <c r="AF935" s="62">
        <v>60</v>
      </c>
      <c r="AG935" s="64" t="s">
        <v>174</v>
      </c>
      <c r="AH935" s="64"/>
      <c r="AI935" s="65"/>
      <c r="AJ935" s="65">
        <f t="shared" si="116"/>
        <v>32.025700000000001</v>
      </c>
      <c r="AK935" s="65"/>
      <c r="AL935" s="65"/>
      <c r="AM935" s="65">
        <f t="shared" si="117"/>
        <v>31.376200000000001</v>
      </c>
      <c r="AN935" s="65"/>
      <c r="AO935" s="65">
        <v>32.56</v>
      </c>
    </row>
    <row r="936" spans="2:41" ht="15" x14ac:dyDescent="0.3">
      <c r="B936" s="72" t="str">
        <f t="shared" si="114"/>
        <v>M56×2</v>
      </c>
      <c r="C936" s="73" t="s">
        <v>216</v>
      </c>
      <c r="D936" s="73" t="s">
        <v>157</v>
      </c>
      <c r="E936" s="71" t="s">
        <v>0</v>
      </c>
      <c r="F936" s="58">
        <v>56</v>
      </c>
      <c r="G936" s="58">
        <v>2</v>
      </c>
      <c r="H936" s="71" t="s">
        <v>134</v>
      </c>
      <c r="I936" s="86" t="s">
        <v>140</v>
      </c>
      <c r="J936" s="58" t="s">
        <v>314</v>
      </c>
      <c r="K936" s="58" t="s">
        <v>491</v>
      </c>
      <c r="L936" s="58">
        <v>56</v>
      </c>
      <c r="M936" s="58">
        <v>2</v>
      </c>
      <c r="N936" s="71">
        <v>60</v>
      </c>
      <c r="O936" s="100">
        <f t="array" ref="O936">IFERROR(INDEX($AD$11:$AO$1485,MATCH($B936&amp;$I936,$Z$11:$Z$1485&amp;$AG$11:$AG$1485,0),MATCH($C936,$AD$9:$AO$9,0)),"-")</f>
        <v>55.344000000000001</v>
      </c>
      <c r="P936" s="58">
        <v>14</v>
      </c>
      <c r="Q936" s="58">
        <v>-14</v>
      </c>
      <c r="R936" s="100">
        <f t="array" aca="1" ref="R936" ca="1">IFERROR(INDEX($AD$11:$AO$1485,MATCH($B936&amp;$I936,$Z$11:$Z$1485&amp;$AG$11:$AG$1485,0),MATCH($D936,$AD$9:$AO$9,0)),"-")</f>
        <v>54.936999999999998</v>
      </c>
      <c r="S936" s="58">
        <v>14</v>
      </c>
      <c r="T936" s="58">
        <v>0</v>
      </c>
      <c r="U936" s="58">
        <v>5</v>
      </c>
      <c r="V936" s="58">
        <v>14</v>
      </c>
      <c r="W936" s="50">
        <f t="shared" si="112"/>
        <v>28</v>
      </c>
      <c r="X936" s="50">
        <f t="shared" si="113"/>
        <v>14</v>
      </c>
      <c r="Z936" s="63" t="str">
        <f t="shared" si="115"/>
        <v>M35×1.5</v>
      </c>
      <c r="AA936" s="62" t="s">
        <v>135</v>
      </c>
      <c r="AB936" s="62"/>
      <c r="AC936" s="62"/>
      <c r="AD936" s="63">
        <v>35</v>
      </c>
      <c r="AE936" s="63">
        <v>1.5</v>
      </c>
      <c r="AF936" s="62">
        <v>60</v>
      </c>
      <c r="AG936" s="64" t="s">
        <v>174</v>
      </c>
      <c r="AH936" s="64"/>
      <c r="AI936" s="65"/>
      <c r="AJ936" s="65">
        <f t="shared" si="116"/>
        <v>34.025700000000001</v>
      </c>
      <c r="AK936" s="65"/>
      <c r="AL936" s="65"/>
      <c r="AM936" s="65">
        <f t="shared" si="117"/>
        <v>33.376199999999997</v>
      </c>
      <c r="AN936" s="65"/>
      <c r="AO936" s="65">
        <v>34.56</v>
      </c>
    </row>
    <row r="937" spans="2:41" ht="15" x14ac:dyDescent="0.3">
      <c r="B937" s="72" t="str">
        <f t="shared" si="114"/>
        <v>M56×1.5</v>
      </c>
      <c r="C937" s="73" t="s">
        <v>216</v>
      </c>
      <c r="D937" s="73" t="s">
        <v>157</v>
      </c>
      <c r="E937" s="71" t="s">
        <v>0</v>
      </c>
      <c r="F937" s="58">
        <v>56</v>
      </c>
      <c r="G937" s="58">
        <v>1.5</v>
      </c>
      <c r="H937" s="71" t="s">
        <v>134</v>
      </c>
      <c r="I937" s="86" t="s">
        <v>140</v>
      </c>
      <c r="J937" s="58" t="s">
        <v>314</v>
      </c>
      <c r="K937" s="58" t="s">
        <v>491</v>
      </c>
      <c r="L937" s="58">
        <v>56</v>
      </c>
      <c r="M937" s="58">
        <v>1.5</v>
      </c>
      <c r="N937" s="71">
        <v>60</v>
      </c>
      <c r="O937" s="100">
        <f t="array" ref="O937">IFERROR(INDEX($AD$11:$AO$1485,MATCH($B937&amp;$I937,$Z$11:$Z$1485&amp;$AG$11:$AG$1485,0),MATCH($C937,$AD$9:$AO$9,0)),"-")</f>
        <v>55.545000000000002</v>
      </c>
      <c r="P937" s="58">
        <v>14</v>
      </c>
      <c r="Q937" s="58">
        <v>-14</v>
      </c>
      <c r="R937" s="100">
        <f t="array" aca="1" ref="R937" ca="1">IFERROR(INDEX($AD$11:$AO$1485,MATCH($B937&amp;$I937,$Z$11:$Z$1485&amp;$AG$11:$AG$1485,0),MATCH($D937,$AD$9:$AO$9,0)),"-")</f>
        <v>55.237699999999997</v>
      </c>
      <c r="S937" s="58">
        <v>14</v>
      </c>
      <c r="T937" s="58">
        <v>0</v>
      </c>
      <c r="U937" s="58">
        <v>5</v>
      </c>
      <c r="V937" s="58">
        <v>16</v>
      </c>
      <c r="W937" s="50">
        <f t="shared" si="112"/>
        <v>28</v>
      </c>
      <c r="X937" s="50">
        <f t="shared" si="113"/>
        <v>14</v>
      </c>
      <c r="Z937" s="63" t="str">
        <f t="shared" si="115"/>
        <v>M36×3</v>
      </c>
      <c r="AA937" s="62" t="s">
        <v>135</v>
      </c>
      <c r="AB937" s="62"/>
      <c r="AC937" s="62"/>
      <c r="AD937" s="63">
        <v>36</v>
      </c>
      <c r="AE937" s="63">
        <v>3</v>
      </c>
      <c r="AF937" s="62">
        <v>60</v>
      </c>
      <c r="AG937" s="64" t="s">
        <v>174</v>
      </c>
      <c r="AH937" s="64"/>
      <c r="AI937" s="65"/>
      <c r="AJ937" s="65">
        <f t="shared" si="116"/>
        <v>34.051400000000001</v>
      </c>
      <c r="AK937" s="65"/>
      <c r="AL937" s="65"/>
      <c r="AM937" s="65">
        <f t="shared" si="117"/>
        <v>32.752400000000002</v>
      </c>
      <c r="AN937" s="65"/>
      <c r="AO937" s="65">
        <v>35.56</v>
      </c>
    </row>
    <row r="938" spans="2:41" ht="15" x14ac:dyDescent="0.3">
      <c r="B938" s="72" t="str">
        <f t="shared" si="114"/>
        <v>M58×4</v>
      </c>
      <c r="C938" s="73" t="s">
        <v>216</v>
      </c>
      <c r="D938" s="73" t="s">
        <v>157</v>
      </c>
      <c r="E938" s="71" t="s">
        <v>0</v>
      </c>
      <c r="F938" s="58">
        <v>58</v>
      </c>
      <c r="G938" s="58">
        <v>4</v>
      </c>
      <c r="H938" s="71" t="s">
        <v>134</v>
      </c>
      <c r="I938" s="86" t="s">
        <v>140</v>
      </c>
      <c r="J938" s="58" t="s">
        <v>314</v>
      </c>
      <c r="K938" s="58" t="s">
        <v>491</v>
      </c>
      <c r="L938" s="58">
        <v>58</v>
      </c>
      <c r="M938" s="58">
        <v>4</v>
      </c>
      <c r="N938" s="71">
        <v>60</v>
      </c>
      <c r="O938" s="100">
        <f t="array" ref="O938">IFERROR(INDEX($AD$11:$AO$1485,MATCH($B938&amp;$I938,$Z$11:$Z$1485&amp;$AG$11:$AG$1485,0),MATCH($C938,$AD$9:$AO$9,0)),"-")</f>
        <v>56.524000000000001</v>
      </c>
      <c r="P938" s="58">
        <v>14</v>
      </c>
      <c r="Q938" s="58">
        <v>-14</v>
      </c>
      <c r="R938" s="100">
        <f t="array" aca="1" ref="R938" ca="1">IFERROR(INDEX($AD$11:$AO$1485,MATCH($B938&amp;$I938,$Z$11:$Z$1485&amp;$AG$11:$AG$1485,0),MATCH($D938,$AD$9:$AO$9,0)),"-")</f>
        <v>55.716900000000003</v>
      </c>
      <c r="S938" s="58">
        <v>14</v>
      </c>
      <c r="T938" s="58">
        <v>0</v>
      </c>
      <c r="U938" s="58">
        <v>5</v>
      </c>
      <c r="V938" s="58">
        <v>11</v>
      </c>
      <c r="W938" s="50">
        <f t="shared" si="112"/>
        <v>28</v>
      </c>
      <c r="X938" s="50">
        <f t="shared" si="113"/>
        <v>14</v>
      </c>
      <c r="Z938" s="63" t="str">
        <f t="shared" si="115"/>
        <v>M36×2</v>
      </c>
      <c r="AA938" s="62" t="s">
        <v>135</v>
      </c>
      <c r="AB938" s="62"/>
      <c r="AC938" s="62"/>
      <c r="AD938" s="63">
        <v>36</v>
      </c>
      <c r="AE938" s="63">
        <v>2</v>
      </c>
      <c r="AF938" s="62">
        <v>60</v>
      </c>
      <c r="AG938" s="64" t="s">
        <v>174</v>
      </c>
      <c r="AH938" s="64"/>
      <c r="AI938" s="65"/>
      <c r="AJ938" s="65">
        <f t="shared" si="116"/>
        <v>34.701000000000001</v>
      </c>
      <c r="AK938" s="65"/>
      <c r="AL938" s="65"/>
      <c r="AM938" s="65">
        <f t="shared" si="117"/>
        <v>33.834899999999998</v>
      </c>
      <c r="AN938" s="65"/>
      <c r="AO938" s="65">
        <v>35.39</v>
      </c>
    </row>
    <row r="939" spans="2:41" ht="15" x14ac:dyDescent="0.3">
      <c r="B939" s="72" t="str">
        <f t="shared" si="114"/>
        <v>M58×3</v>
      </c>
      <c r="C939" s="73" t="s">
        <v>216</v>
      </c>
      <c r="D939" s="73" t="s">
        <v>157</v>
      </c>
      <c r="E939" s="71" t="s">
        <v>0</v>
      </c>
      <c r="F939" s="58">
        <v>58</v>
      </c>
      <c r="G939" s="58">
        <v>3</v>
      </c>
      <c r="H939" s="71" t="s">
        <v>134</v>
      </c>
      <c r="I939" s="86" t="s">
        <v>140</v>
      </c>
      <c r="J939" s="58" t="s">
        <v>314</v>
      </c>
      <c r="K939" s="58" t="s">
        <v>491</v>
      </c>
      <c r="L939" s="58">
        <v>58</v>
      </c>
      <c r="M939" s="58">
        <v>3</v>
      </c>
      <c r="N939" s="71">
        <v>60</v>
      </c>
      <c r="O939" s="100">
        <f t="array" ref="O939">IFERROR(INDEX($AD$11:$AO$1485,MATCH($B939&amp;$I939,$Z$11:$Z$1485&amp;$AG$11:$AG$1485,0),MATCH($C939,$AD$9:$AO$9,0)),"-")</f>
        <v>56.938000000000002</v>
      </c>
      <c r="P939" s="58">
        <v>14</v>
      </c>
      <c r="Q939" s="58">
        <v>-14</v>
      </c>
      <c r="R939" s="100">
        <f t="array" aca="1" ref="R939" ca="1">IFERROR(INDEX($AD$11:$AO$1485,MATCH($B939&amp;$I939,$Z$11:$Z$1485&amp;$AG$11:$AG$1485,0),MATCH($D939,$AD$9:$AO$9,0)),"-")</f>
        <v>56.331400000000002</v>
      </c>
      <c r="S939" s="58">
        <v>14</v>
      </c>
      <c r="T939" s="58">
        <v>0</v>
      </c>
      <c r="U939" s="58">
        <v>5</v>
      </c>
      <c r="V939" s="58">
        <v>13</v>
      </c>
      <c r="W939" s="50">
        <f t="shared" si="112"/>
        <v>28</v>
      </c>
      <c r="X939" s="50">
        <f t="shared" si="113"/>
        <v>14</v>
      </c>
      <c r="Z939" s="63" t="str">
        <f t="shared" si="115"/>
        <v>M36×1.5</v>
      </c>
      <c r="AA939" s="62" t="s">
        <v>135</v>
      </c>
      <c r="AB939" s="62"/>
      <c r="AC939" s="62"/>
      <c r="AD939" s="63">
        <v>36</v>
      </c>
      <c r="AE939" s="63">
        <v>1.5</v>
      </c>
      <c r="AF939" s="62">
        <v>60</v>
      </c>
      <c r="AG939" s="64" t="s">
        <v>174</v>
      </c>
      <c r="AH939" s="64"/>
      <c r="AI939" s="65"/>
      <c r="AJ939" s="65">
        <f t="shared" si="116"/>
        <v>35.025700000000001</v>
      </c>
      <c r="AK939" s="65"/>
      <c r="AL939" s="65"/>
      <c r="AM939" s="65">
        <f t="shared" si="117"/>
        <v>34.376199999999997</v>
      </c>
      <c r="AN939" s="65"/>
      <c r="AO939" s="65">
        <v>35.56</v>
      </c>
    </row>
    <row r="940" spans="2:41" ht="15" x14ac:dyDescent="0.3">
      <c r="B940" s="72" t="str">
        <f t="shared" si="114"/>
        <v>M58×2</v>
      </c>
      <c r="C940" s="73" t="s">
        <v>216</v>
      </c>
      <c r="D940" s="73" t="s">
        <v>157</v>
      </c>
      <c r="E940" s="71" t="s">
        <v>0</v>
      </c>
      <c r="F940" s="58">
        <v>58</v>
      </c>
      <c r="G940" s="58">
        <v>2</v>
      </c>
      <c r="H940" s="71" t="s">
        <v>134</v>
      </c>
      <c r="I940" s="86" t="s">
        <v>140</v>
      </c>
      <c r="J940" s="58" t="s">
        <v>314</v>
      </c>
      <c r="K940" s="58" t="s">
        <v>491</v>
      </c>
      <c r="L940" s="58">
        <v>58</v>
      </c>
      <c r="M940" s="58">
        <v>2</v>
      </c>
      <c r="N940" s="71">
        <v>60</v>
      </c>
      <c r="O940" s="100">
        <f t="array" ref="O940">IFERROR(INDEX($AD$11:$AO$1485,MATCH($B940&amp;$I940,$Z$11:$Z$1485&amp;$AG$11:$AG$1485,0),MATCH($C940,$AD$9:$AO$9,0)),"-")</f>
        <v>57.344000000000001</v>
      </c>
      <c r="P940" s="58">
        <v>14</v>
      </c>
      <c r="Q940" s="58">
        <v>-14</v>
      </c>
      <c r="R940" s="100">
        <f t="array" aca="1" ref="R940" ca="1">IFERROR(INDEX($AD$11:$AO$1485,MATCH($B940&amp;$I940,$Z$11:$Z$1485&amp;$AG$11:$AG$1485,0),MATCH($D940,$AD$9:$AO$9,0)),"-")</f>
        <v>56.936999999999998</v>
      </c>
      <c r="S940" s="58">
        <v>14</v>
      </c>
      <c r="T940" s="58">
        <v>0</v>
      </c>
      <c r="U940" s="58">
        <v>5</v>
      </c>
      <c r="V940" s="58">
        <v>14</v>
      </c>
      <c r="W940" s="50">
        <f t="shared" si="112"/>
        <v>28</v>
      </c>
      <c r="X940" s="50">
        <f t="shared" si="113"/>
        <v>14</v>
      </c>
      <c r="Z940" s="63" t="str">
        <f t="shared" si="115"/>
        <v>M38×1.5</v>
      </c>
      <c r="AA940" s="62" t="s">
        <v>135</v>
      </c>
      <c r="AB940" s="62"/>
      <c r="AC940" s="62"/>
      <c r="AD940" s="63">
        <v>38</v>
      </c>
      <c r="AE940" s="63">
        <v>1.5</v>
      </c>
      <c r="AF940" s="62">
        <v>60</v>
      </c>
      <c r="AG940" s="64" t="s">
        <v>174</v>
      </c>
      <c r="AH940" s="64"/>
      <c r="AI940" s="65"/>
      <c r="AJ940" s="65">
        <f t="shared" si="116"/>
        <v>37.025700000000001</v>
      </c>
      <c r="AK940" s="65"/>
      <c r="AL940" s="65"/>
      <c r="AM940" s="65">
        <f t="shared" si="117"/>
        <v>36.376199999999997</v>
      </c>
      <c r="AN940" s="65"/>
      <c r="AO940" s="65">
        <v>37.56</v>
      </c>
    </row>
    <row r="941" spans="2:41" ht="15" x14ac:dyDescent="0.3">
      <c r="B941" s="72" t="str">
        <f t="shared" si="114"/>
        <v>M58×1.5</v>
      </c>
      <c r="C941" s="73" t="s">
        <v>216</v>
      </c>
      <c r="D941" s="73" t="s">
        <v>157</v>
      </c>
      <c r="E941" s="71" t="s">
        <v>0</v>
      </c>
      <c r="F941" s="58">
        <v>58</v>
      </c>
      <c r="G941" s="58">
        <v>1.5</v>
      </c>
      <c r="H941" s="71" t="s">
        <v>134</v>
      </c>
      <c r="I941" s="86" t="s">
        <v>140</v>
      </c>
      <c r="J941" s="58" t="s">
        <v>314</v>
      </c>
      <c r="K941" s="58" t="s">
        <v>491</v>
      </c>
      <c r="L941" s="58">
        <v>58</v>
      </c>
      <c r="M941" s="58">
        <v>1.5</v>
      </c>
      <c r="N941" s="71">
        <v>60</v>
      </c>
      <c r="O941" s="100">
        <f t="array" ref="O941">IFERROR(INDEX($AD$11:$AO$1485,MATCH($B941&amp;$I941,$Z$11:$Z$1485&amp;$AG$11:$AG$1485,0),MATCH($C941,$AD$9:$AO$9,0)),"-")</f>
        <v>57.545000000000002</v>
      </c>
      <c r="P941" s="58">
        <v>14</v>
      </c>
      <c r="Q941" s="58">
        <v>-14</v>
      </c>
      <c r="R941" s="100">
        <f t="array" aca="1" ref="R941" ca="1">IFERROR(INDEX($AD$11:$AO$1485,MATCH($B941&amp;$I941,$Z$11:$Z$1485&amp;$AG$11:$AG$1485,0),MATCH($D941,$AD$9:$AO$9,0)),"-")</f>
        <v>57.237699999999997</v>
      </c>
      <c r="S941" s="58">
        <v>14</v>
      </c>
      <c r="T941" s="58">
        <v>0</v>
      </c>
      <c r="U941" s="58">
        <v>5</v>
      </c>
      <c r="V941" s="58">
        <v>16</v>
      </c>
      <c r="W941" s="50">
        <f t="shared" si="112"/>
        <v>28</v>
      </c>
      <c r="X941" s="50">
        <f t="shared" si="113"/>
        <v>14</v>
      </c>
      <c r="Z941" s="63" t="str">
        <f t="shared" si="115"/>
        <v>M39×3</v>
      </c>
      <c r="AA941" s="62" t="s">
        <v>135</v>
      </c>
      <c r="AB941" s="62"/>
      <c r="AC941" s="62"/>
      <c r="AD941" s="63">
        <v>39</v>
      </c>
      <c r="AE941" s="63">
        <v>3</v>
      </c>
      <c r="AF941" s="62">
        <v>60</v>
      </c>
      <c r="AG941" s="64" t="s">
        <v>174</v>
      </c>
      <c r="AH941" s="64"/>
      <c r="AI941" s="65"/>
      <c r="AJ941" s="65">
        <f t="shared" si="116"/>
        <v>37.051400000000001</v>
      </c>
      <c r="AK941" s="65"/>
      <c r="AL941" s="65"/>
      <c r="AM941" s="65">
        <f t="shared" si="117"/>
        <v>35.752400000000002</v>
      </c>
      <c r="AN941" s="65"/>
      <c r="AO941" s="65">
        <v>38.56</v>
      </c>
    </row>
    <row r="942" spans="2:41" ht="15" x14ac:dyDescent="0.3">
      <c r="B942" s="72" t="str">
        <f t="shared" si="114"/>
        <v>M60×4</v>
      </c>
      <c r="C942" s="73" t="s">
        <v>216</v>
      </c>
      <c r="D942" s="73" t="s">
        <v>157</v>
      </c>
      <c r="E942" s="71" t="s">
        <v>0</v>
      </c>
      <c r="F942" s="58">
        <v>60</v>
      </c>
      <c r="G942" s="58">
        <v>4</v>
      </c>
      <c r="H942" s="71" t="s">
        <v>134</v>
      </c>
      <c r="I942" s="86" t="s">
        <v>140</v>
      </c>
      <c r="J942" s="58" t="s">
        <v>314</v>
      </c>
      <c r="K942" s="58" t="s">
        <v>491</v>
      </c>
      <c r="L942" s="58">
        <v>60</v>
      </c>
      <c r="M942" s="58">
        <v>4</v>
      </c>
      <c r="N942" s="71">
        <v>60</v>
      </c>
      <c r="O942" s="100">
        <f t="array" ref="O942">IFERROR(INDEX($AD$11:$AO$1485,MATCH($B942&amp;$I942,$Z$11:$Z$1485&amp;$AG$11:$AG$1485,0),MATCH($C942,$AD$9:$AO$9,0)),"-")</f>
        <v>58.524000000000001</v>
      </c>
      <c r="P942" s="58">
        <v>14</v>
      </c>
      <c r="Q942" s="58">
        <v>-14</v>
      </c>
      <c r="R942" s="100">
        <f t="array" aca="1" ref="R942" ca="1">IFERROR(INDEX($AD$11:$AO$1485,MATCH($B942&amp;$I942,$Z$11:$Z$1485&amp;$AG$11:$AG$1485,0),MATCH($D942,$AD$9:$AO$9,0)),"-")</f>
        <v>57.716900000000003</v>
      </c>
      <c r="S942" s="58">
        <v>14</v>
      </c>
      <c r="T942" s="58">
        <v>0</v>
      </c>
      <c r="U942" s="58">
        <v>5</v>
      </c>
      <c r="V942" s="58">
        <v>11</v>
      </c>
      <c r="W942" s="50">
        <f t="shared" si="112"/>
        <v>28</v>
      </c>
      <c r="X942" s="50">
        <f t="shared" si="113"/>
        <v>14</v>
      </c>
      <c r="Z942" s="63" t="str">
        <f t="shared" si="115"/>
        <v>M39×2</v>
      </c>
      <c r="AA942" s="62" t="s">
        <v>135</v>
      </c>
      <c r="AB942" s="62"/>
      <c r="AC942" s="62"/>
      <c r="AD942" s="63">
        <v>39</v>
      </c>
      <c r="AE942" s="63">
        <v>2</v>
      </c>
      <c r="AF942" s="62">
        <v>60</v>
      </c>
      <c r="AG942" s="64" t="s">
        <v>174</v>
      </c>
      <c r="AH942" s="64"/>
      <c r="AI942" s="65"/>
      <c r="AJ942" s="65">
        <f t="shared" si="116"/>
        <v>37.701000000000001</v>
      </c>
      <c r="AK942" s="65"/>
      <c r="AL942" s="65"/>
      <c r="AM942" s="65">
        <f t="shared" si="117"/>
        <v>36.834899999999998</v>
      </c>
      <c r="AN942" s="65"/>
      <c r="AO942" s="65">
        <v>38.75</v>
      </c>
    </row>
    <row r="943" spans="2:41" ht="15" x14ac:dyDescent="0.3">
      <c r="B943" s="72" t="str">
        <f t="shared" si="114"/>
        <v>M60×3</v>
      </c>
      <c r="C943" s="73" t="s">
        <v>216</v>
      </c>
      <c r="D943" s="73" t="s">
        <v>157</v>
      </c>
      <c r="E943" s="71" t="s">
        <v>0</v>
      </c>
      <c r="F943" s="58">
        <v>60</v>
      </c>
      <c r="G943" s="58">
        <v>3</v>
      </c>
      <c r="H943" s="71" t="s">
        <v>134</v>
      </c>
      <c r="I943" s="86" t="s">
        <v>140</v>
      </c>
      <c r="J943" s="58" t="s">
        <v>314</v>
      </c>
      <c r="K943" s="58" t="s">
        <v>491</v>
      </c>
      <c r="L943" s="58">
        <v>60</v>
      </c>
      <c r="M943" s="58">
        <v>3</v>
      </c>
      <c r="N943" s="71">
        <v>60</v>
      </c>
      <c r="O943" s="100">
        <f t="array" ref="O943">IFERROR(INDEX($AD$11:$AO$1485,MATCH($B943&amp;$I943,$Z$11:$Z$1485&amp;$AG$11:$AG$1485,0),MATCH($C943,$AD$9:$AO$9,0)),"-")</f>
        <v>58.938000000000002</v>
      </c>
      <c r="P943" s="58">
        <v>14</v>
      </c>
      <c r="Q943" s="58">
        <v>-14</v>
      </c>
      <c r="R943" s="100">
        <f t="array" aca="1" ref="R943" ca="1">IFERROR(INDEX($AD$11:$AO$1485,MATCH($B943&amp;$I943,$Z$11:$Z$1485&amp;$AG$11:$AG$1485,0),MATCH($D943,$AD$9:$AO$9,0)),"-")</f>
        <v>58.331400000000002</v>
      </c>
      <c r="S943" s="58">
        <v>14</v>
      </c>
      <c r="T943" s="58">
        <v>0</v>
      </c>
      <c r="U943" s="58">
        <v>5</v>
      </c>
      <c r="V943" s="58">
        <v>13</v>
      </c>
      <c r="W943" s="50">
        <f t="shared" si="112"/>
        <v>28</v>
      </c>
      <c r="X943" s="50">
        <f t="shared" si="113"/>
        <v>14</v>
      </c>
      <c r="Z943" s="63" t="str">
        <f t="shared" si="115"/>
        <v>M39×1.5</v>
      </c>
      <c r="AA943" s="62" t="s">
        <v>135</v>
      </c>
      <c r="AB943" s="62"/>
      <c r="AC943" s="62"/>
      <c r="AD943" s="63">
        <v>39</v>
      </c>
      <c r="AE943" s="63">
        <v>1.5</v>
      </c>
      <c r="AF943" s="62">
        <v>60</v>
      </c>
      <c r="AG943" s="64" t="s">
        <v>174</v>
      </c>
      <c r="AH943" s="64"/>
      <c r="AI943" s="65"/>
      <c r="AJ943" s="65">
        <f t="shared" si="116"/>
        <v>38.025700000000001</v>
      </c>
      <c r="AK943" s="65"/>
      <c r="AL943" s="65"/>
      <c r="AM943" s="65">
        <f t="shared" si="117"/>
        <v>37.376199999999997</v>
      </c>
      <c r="AN943" s="65"/>
      <c r="AO943" s="65">
        <v>38.840000000000003</v>
      </c>
    </row>
    <row r="944" spans="2:41" ht="15" x14ac:dyDescent="0.3">
      <c r="B944" s="72" t="str">
        <f t="shared" si="114"/>
        <v>M60×2</v>
      </c>
      <c r="C944" s="73" t="s">
        <v>216</v>
      </c>
      <c r="D944" s="73" t="s">
        <v>157</v>
      </c>
      <c r="E944" s="71" t="s">
        <v>0</v>
      </c>
      <c r="F944" s="58">
        <v>60</v>
      </c>
      <c r="G944" s="58">
        <v>2</v>
      </c>
      <c r="H944" s="71" t="s">
        <v>134</v>
      </c>
      <c r="I944" s="86" t="s">
        <v>140</v>
      </c>
      <c r="J944" s="58" t="s">
        <v>314</v>
      </c>
      <c r="K944" s="58" t="s">
        <v>491</v>
      </c>
      <c r="L944" s="58">
        <v>60</v>
      </c>
      <c r="M944" s="58">
        <v>2</v>
      </c>
      <c r="N944" s="71">
        <v>60</v>
      </c>
      <c r="O944" s="100">
        <f t="array" ref="O944">IFERROR(INDEX($AD$11:$AO$1485,MATCH($B944&amp;$I944,$Z$11:$Z$1485&amp;$AG$11:$AG$1485,0),MATCH($C944,$AD$9:$AO$9,0)),"-")</f>
        <v>59.344000000000001</v>
      </c>
      <c r="P944" s="58">
        <v>14</v>
      </c>
      <c r="Q944" s="58">
        <v>-14</v>
      </c>
      <c r="R944" s="100">
        <f t="array" aca="1" ref="R944" ca="1">IFERROR(INDEX($AD$11:$AO$1485,MATCH($B944&amp;$I944,$Z$11:$Z$1485&amp;$AG$11:$AG$1485,0),MATCH($D944,$AD$9:$AO$9,0)),"-")</f>
        <v>58.936999999999998</v>
      </c>
      <c r="S944" s="58">
        <v>14</v>
      </c>
      <c r="T944" s="58">
        <v>0</v>
      </c>
      <c r="U944" s="58">
        <v>5</v>
      </c>
      <c r="V944" s="58">
        <v>14</v>
      </c>
      <c r="W944" s="50">
        <f t="shared" si="112"/>
        <v>28</v>
      </c>
      <c r="X944" s="50">
        <f t="shared" si="113"/>
        <v>14</v>
      </c>
      <c r="Z944" s="63" t="str">
        <f t="shared" si="115"/>
        <v>M40×3</v>
      </c>
      <c r="AA944" s="62" t="s">
        <v>135</v>
      </c>
      <c r="AB944" s="62"/>
      <c r="AC944" s="62"/>
      <c r="AD944" s="63">
        <v>40</v>
      </c>
      <c r="AE944" s="63">
        <v>3</v>
      </c>
      <c r="AF944" s="62">
        <v>60</v>
      </c>
      <c r="AG944" s="64" t="s">
        <v>174</v>
      </c>
      <c r="AH944" s="64"/>
      <c r="AI944" s="65"/>
      <c r="AJ944" s="65">
        <f t="shared" si="116"/>
        <v>38.051400000000001</v>
      </c>
      <c r="AK944" s="65"/>
      <c r="AL944" s="65"/>
      <c r="AM944" s="65">
        <f t="shared" si="117"/>
        <v>36.752400000000002</v>
      </c>
      <c r="AN944" s="65"/>
      <c r="AO944" s="65">
        <v>39.56</v>
      </c>
    </row>
    <row r="945" spans="2:41" ht="15" x14ac:dyDescent="0.3">
      <c r="B945" s="72" t="str">
        <f t="shared" si="114"/>
        <v>M60×1.5</v>
      </c>
      <c r="C945" s="73" t="s">
        <v>216</v>
      </c>
      <c r="D945" s="73" t="s">
        <v>157</v>
      </c>
      <c r="E945" s="71" t="s">
        <v>0</v>
      </c>
      <c r="F945" s="58">
        <v>60</v>
      </c>
      <c r="G945" s="58">
        <v>1.5</v>
      </c>
      <c r="H945" s="71" t="s">
        <v>134</v>
      </c>
      <c r="I945" s="86" t="s">
        <v>140</v>
      </c>
      <c r="J945" s="58" t="s">
        <v>314</v>
      </c>
      <c r="K945" s="58" t="s">
        <v>491</v>
      </c>
      <c r="L945" s="58">
        <v>60</v>
      </c>
      <c r="M945" s="58">
        <v>1.5</v>
      </c>
      <c r="N945" s="71">
        <v>60</v>
      </c>
      <c r="O945" s="100">
        <f t="array" ref="O945">IFERROR(INDEX($AD$11:$AO$1485,MATCH($B945&amp;$I945,$Z$11:$Z$1485&amp;$AG$11:$AG$1485,0),MATCH($C945,$AD$9:$AO$9,0)),"-")</f>
        <v>59.545000000000002</v>
      </c>
      <c r="P945" s="58">
        <v>14</v>
      </c>
      <c r="Q945" s="58">
        <v>-14</v>
      </c>
      <c r="R945" s="100">
        <f t="array" aca="1" ref="R945" ca="1">IFERROR(INDEX($AD$11:$AO$1485,MATCH($B945&amp;$I945,$Z$11:$Z$1485&amp;$AG$11:$AG$1485,0),MATCH($D945,$AD$9:$AO$9,0)),"-")</f>
        <v>59.237699999999997</v>
      </c>
      <c r="S945" s="58">
        <v>14</v>
      </c>
      <c r="T945" s="58">
        <v>0</v>
      </c>
      <c r="U945" s="58">
        <v>5</v>
      </c>
      <c r="V945" s="58">
        <v>16</v>
      </c>
      <c r="W945" s="50">
        <f t="shared" si="112"/>
        <v>28</v>
      </c>
      <c r="X945" s="50">
        <f t="shared" si="113"/>
        <v>14</v>
      </c>
      <c r="Z945" s="63" t="str">
        <f t="shared" si="115"/>
        <v>M40×2</v>
      </c>
      <c r="AA945" s="62" t="s">
        <v>135</v>
      </c>
      <c r="AB945" s="62"/>
      <c r="AC945" s="62"/>
      <c r="AD945" s="63">
        <v>40</v>
      </c>
      <c r="AE945" s="63">
        <v>2</v>
      </c>
      <c r="AF945" s="62">
        <v>60</v>
      </c>
      <c r="AG945" s="64" t="s">
        <v>174</v>
      </c>
      <c r="AH945" s="64"/>
      <c r="AI945" s="65"/>
      <c r="AJ945" s="65">
        <f t="shared" si="116"/>
        <v>38.701000000000001</v>
      </c>
      <c r="AK945" s="65"/>
      <c r="AL945" s="65"/>
      <c r="AM945" s="65">
        <f t="shared" si="117"/>
        <v>37.834899999999998</v>
      </c>
      <c r="AN945" s="65"/>
      <c r="AO945" s="65">
        <v>39.39</v>
      </c>
    </row>
    <row r="946" spans="2:41" ht="15" x14ac:dyDescent="0.3">
      <c r="B946" s="72" t="str">
        <f t="shared" si="114"/>
        <v>M62×4</v>
      </c>
      <c r="C946" s="73" t="s">
        <v>216</v>
      </c>
      <c r="D946" s="73" t="s">
        <v>157</v>
      </c>
      <c r="E946" s="71" t="s">
        <v>0</v>
      </c>
      <c r="F946" s="58">
        <v>62</v>
      </c>
      <c r="G946" s="58">
        <v>4</v>
      </c>
      <c r="H946" s="71" t="s">
        <v>134</v>
      </c>
      <c r="I946" s="86" t="s">
        <v>140</v>
      </c>
      <c r="J946" s="58" t="s">
        <v>314</v>
      </c>
      <c r="K946" s="58" t="s">
        <v>491</v>
      </c>
      <c r="L946" s="58">
        <v>62</v>
      </c>
      <c r="M946" s="58">
        <v>4</v>
      </c>
      <c r="N946" s="71">
        <v>60</v>
      </c>
      <c r="O946" s="100">
        <f t="array" ref="O946">IFERROR(INDEX($AD$11:$AO$1485,MATCH($B946&amp;$I946,$Z$11:$Z$1485&amp;$AG$11:$AG$1485,0),MATCH($C946,$AD$9:$AO$9,0)),"-")</f>
        <v>60.524000000000001</v>
      </c>
      <c r="P946" s="58">
        <v>14</v>
      </c>
      <c r="Q946" s="58">
        <v>-14</v>
      </c>
      <c r="R946" s="100">
        <f t="array" aca="1" ref="R946" ca="1">IFERROR(INDEX($AD$11:$AO$1485,MATCH($B946&amp;$I946,$Z$11:$Z$1485&amp;$AG$11:$AG$1485,0),MATCH($D946,$AD$9:$AO$9,0)),"-")</f>
        <v>59.716900000000003</v>
      </c>
      <c r="S946" s="58">
        <v>14</v>
      </c>
      <c r="T946" s="58">
        <v>0</v>
      </c>
      <c r="U946" s="58">
        <v>5</v>
      </c>
      <c r="V946" s="58">
        <v>11</v>
      </c>
      <c r="W946" s="50">
        <f t="shared" si="112"/>
        <v>28</v>
      </c>
      <c r="X946" s="50">
        <f t="shared" si="113"/>
        <v>14</v>
      </c>
      <c r="Z946" s="63" t="str">
        <f t="shared" si="115"/>
        <v>M40×1.5</v>
      </c>
      <c r="AA946" s="62" t="s">
        <v>135</v>
      </c>
      <c r="AB946" s="62"/>
      <c r="AC946" s="62"/>
      <c r="AD946" s="63">
        <v>40</v>
      </c>
      <c r="AE946" s="63">
        <v>1.5</v>
      </c>
      <c r="AF946" s="62">
        <v>60</v>
      </c>
      <c r="AG946" s="64" t="s">
        <v>174</v>
      </c>
      <c r="AH946" s="64"/>
      <c r="AI946" s="65"/>
      <c r="AJ946" s="65">
        <f t="shared" si="116"/>
        <v>39.025700000000001</v>
      </c>
      <c r="AK946" s="65"/>
      <c r="AL946" s="65"/>
      <c r="AM946" s="65">
        <f t="shared" si="117"/>
        <v>38.376199999999997</v>
      </c>
      <c r="AN946" s="65"/>
      <c r="AO946" s="65">
        <v>39.56</v>
      </c>
    </row>
    <row r="947" spans="2:41" ht="15" x14ac:dyDescent="0.3">
      <c r="B947" s="72" t="str">
        <f t="shared" si="114"/>
        <v>M62×3</v>
      </c>
      <c r="C947" s="73" t="s">
        <v>216</v>
      </c>
      <c r="D947" s="73" t="s">
        <v>157</v>
      </c>
      <c r="E947" s="71" t="s">
        <v>0</v>
      </c>
      <c r="F947" s="58">
        <v>62</v>
      </c>
      <c r="G947" s="58">
        <v>3</v>
      </c>
      <c r="H947" s="71" t="s">
        <v>134</v>
      </c>
      <c r="I947" s="86" t="s">
        <v>140</v>
      </c>
      <c r="J947" s="58" t="s">
        <v>314</v>
      </c>
      <c r="K947" s="58" t="s">
        <v>491</v>
      </c>
      <c r="L947" s="58">
        <v>62</v>
      </c>
      <c r="M947" s="58">
        <v>3</v>
      </c>
      <c r="N947" s="71">
        <v>60</v>
      </c>
      <c r="O947" s="100">
        <f t="array" ref="O947">IFERROR(INDEX($AD$11:$AO$1485,MATCH($B947&amp;$I947,$Z$11:$Z$1485&amp;$AG$11:$AG$1485,0),MATCH($C947,$AD$9:$AO$9,0)),"-")</f>
        <v>60.938000000000002</v>
      </c>
      <c r="P947" s="58">
        <v>14</v>
      </c>
      <c r="Q947" s="58">
        <v>-14</v>
      </c>
      <c r="R947" s="100">
        <f t="array" aca="1" ref="R947" ca="1">IFERROR(INDEX($AD$11:$AO$1485,MATCH($B947&amp;$I947,$Z$11:$Z$1485&amp;$AG$11:$AG$1485,0),MATCH($D947,$AD$9:$AO$9,0)),"-")</f>
        <v>60.331400000000002</v>
      </c>
      <c r="S947" s="58">
        <v>14</v>
      </c>
      <c r="T947" s="58">
        <v>0</v>
      </c>
      <c r="U947" s="58">
        <v>5</v>
      </c>
      <c r="V947" s="58">
        <v>13</v>
      </c>
      <c r="W947" s="50">
        <f t="shared" si="112"/>
        <v>28</v>
      </c>
      <c r="X947" s="50">
        <f t="shared" si="113"/>
        <v>14</v>
      </c>
      <c r="Z947" s="63" t="str">
        <f t="shared" si="115"/>
        <v>M42×4</v>
      </c>
      <c r="AA947" s="62" t="s">
        <v>135</v>
      </c>
      <c r="AB947" s="62"/>
      <c r="AC947" s="62"/>
      <c r="AD947" s="63">
        <v>42</v>
      </c>
      <c r="AE947" s="63">
        <v>4</v>
      </c>
      <c r="AF947" s="62">
        <v>60</v>
      </c>
      <c r="AG947" s="64" t="s">
        <v>174</v>
      </c>
      <c r="AH947" s="64"/>
      <c r="AI947" s="65"/>
      <c r="AJ947" s="65">
        <f t="shared" si="116"/>
        <v>39.401899999999998</v>
      </c>
      <c r="AK947" s="65"/>
      <c r="AL947" s="65"/>
      <c r="AM947" s="65">
        <f t="shared" si="117"/>
        <v>37.669899999999998</v>
      </c>
      <c r="AN947" s="65"/>
      <c r="AO947" s="65">
        <v>41.37</v>
      </c>
    </row>
    <row r="948" spans="2:41" ht="15" x14ac:dyDescent="0.3">
      <c r="B948" s="72" t="str">
        <f t="shared" si="114"/>
        <v>M62×2</v>
      </c>
      <c r="C948" s="73" t="s">
        <v>216</v>
      </c>
      <c r="D948" s="73" t="s">
        <v>157</v>
      </c>
      <c r="E948" s="71" t="s">
        <v>0</v>
      </c>
      <c r="F948" s="58">
        <v>62</v>
      </c>
      <c r="G948" s="58">
        <v>2</v>
      </c>
      <c r="H948" s="71" t="s">
        <v>134</v>
      </c>
      <c r="I948" s="86" t="s">
        <v>140</v>
      </c>
      <c r="J948" s="58" t="s">
        <v>314</v>
      </c>
      <c r="K948" s="58" t="s">
        <v>491</v>
      </c>
      <c r="L948" s="58">
        <v>62</v>
      </c>
      <c r="M948" s="58">
        <v>2</v>
      </c>
      <c r="N948" s="71">
        <v>60</v>
      </c>
      <c r="O948" s="100">
        <f t="array" ref="O948">IFERROR(INDEX($AD$11:$AO$1485,MATCH($B948&amp;$I948,$Z$11:$Z$1485&amp;$AG$11:$AG$1485,0),MATCH($C948,$AD$9:$AO$9,0)),"-")</f>
        <v>61.344000000000001</v>
      </c>
      <c r="P948" s="58">
        <v>14</v>
      </c>
      <c r="Q948" s="58">
        <v>-14</v>
      </c>
      <c r="R948" s="100">
        <f t="array" aca="1" ref="R948" ca="1">IFERROR(INDEX($AD$11:$AO$1485,MATCH($B948&amp;$I948,$Z$11:$Z$1485&amp;$AG$11:$AG$1485,0),MATCH($D948,$AD$9:$AO$9,0)),"-")</f>
        <v>60.936999999999998</v>
      </c>
      <c r="S948" s="58">
        <v>14</v>
      </c>
      <c r="T948" s="58">
        <v>0</v>
      </c>
      <c r="U948" s="58">
        <v>5</v>
      </c>
      <c r="V948" s="58">
        <v>14</v>
      </c>
      <c r="W948" s="50">
        <f t="shared" si="112"/>
        <v>28</v>
      </c>
      <c r="X948" s="50">
        <f t="shared" si="113"/>
        <v>14</v>
      </c>
      <c r="Z948" s="63" t="str">
        <f t="shared" si="115"/>
        <v>M42×3</v>
      </c>
      <c r="AA948" s="62" t="s">
        <v>135</v>
      </c>
      <c r="AB948" s="62"/>
      <c r="AC948" s="62"/>
      <c r="AD948" s="63">
        <v>42</v>
      </c>
      <c r="AE948" s="63">
        <v>3</v>
      </c>
      <c r="AF948" s="62">
        <v>60</v>
      </c>
      <c r="AG948" s="64" t="s">
        <v>174</v>
      </c>
      <c r="AH948" s="64"/>
      <c r="AI948" s="65"/>
      <c r="AJ948" s="65">
        <f t="shared" si="116"/>
        <v>40.051400000000001</v>
      </c>
      <c r="AK948" s="65"/>
      <c r="AL948" s="65"/>
      <c r="AM948" s="65">
        <f t="shared" si="117"/>
        <v>38.752400000000002</v>
      </c>
      <c r="AN948" s="65"/>
      <c r="AO948" s="65">
        <v>41.56</v>
      </c>
    </row>
    <row r="949" spans="2:41" ht="15" x14ac:dyDescent="0.3">
      <c r="B949" s="72" t="str">
        <f t="shared" si="114"/>
        <v>M62×1.5</v>
      </c>
      <c r="C949" s="73" t="s">
        <v>216</v>
      </c>
      <c r="D949" s="73" t="s">
        <v>157</v>
      </c>
      <c r="E949" s="71" t="s">
        <v>0</v>
      </c>
      <c r="F949" s="58">
        <v>62</v>
      </c>
      <c r="G949" s="58">
        <v>1.5</v>
      </c>
      <c r="H949" s="71" t="s">
        <v>134</v>
      </c>
      <c r="I949" s="86" t="s">
        <v>140</v>
      </c>
      <c r="J949" s="58" t="s">
        <v>314</v>
      </c>
      <c r="K949" s="58" t="s">
        <v>491</v>
      </c>
      <c r="L949" s="58">
        <v>62</v>
      </c>
      <c r="M949" s="58">
        <v>1.5</v>
      </c>
      <c r="N949" s="71">
        <v>60</v>
      </c>
      <c r="O949" s="100">
        <f t="array" ref="O949">IFERROR(INDEX($AD$11:$AO$1485,MATCH($B949&amp;$I949,$Z$11:$Z$1485&amp;$AG$11:$AG$1485,0),MATCH($C949,$AD$9:$AO$9,0)),"-")</f>
        <v>61.545000000000002</v>
      </c>
      <c r="P949" s="58">
        <v>14</v>
      </c>
      <c r="Q949" s="58">
        <v>-14</v>
      </c>
      <c r="R949" s="100">
        <f t="array" aca="1" ref="R949" ca="1">IFERROR(INDEX($AD$11:$AO$1485,MATCH($B949&amp;$I949,$Z$11:$Z$1485&amp;$AG$11:$AG$1485,0),MATCH($D949,$AD$9:$AO$9,0)),"-")</f>
        <v>61.237699999999997</v>
      </c>
      <c r="S949" s="58">
        <v>14</v>
      </c>
      <c r="T949" s="58">
        <v>0</v>
      </c>
      <c r="U949" s="58">
        <v>5</v>
      </c>
      <c r="V949" s="58">
        <v>16</v>
      </c>
      <c r="W949" s="50">
        <f t="shared" si="112"/>
        <v>28</v>
      </c>
      <c r="X949" s="50">
        <f t="shared" si="113"/>
        <v>14</v>
      </c>
      <c r="Z949" s="63" t="str">
        <f t="shared" si="115"/>
        <v>M42×2</v>
      </c>
      <c r="AA949" s="62" t="s">
        <v>135</v>
      </c>
      <c r="AB949" s="62"/>
      <c r="AC949" s="62"/>
      <c r="AD949" s="63">
        <v>42</v>
      </c>
      <c r="AE949" s="63">
        <v>2</v>
      </c>
      <c r="AF949" s="62">
        <v>60</v>
      </c>
      <c r="AG949" s="64" t="s">
        <v>174</v>
      </c>
      <c r="AH949" s="64"/>
      <c r="AI949" s="65"/>
      <c r="AJ949" s="65">
        <f t="shared" si="116"/>
        <v>40.701000000000001</v>
      </c>
      <c r="AK949" s="65"/>
      <c r="AL949" s="65"/>
      <c r="AM949" s="65">
        <f t="shared" si="117"/>
        <v>39.834899999999998</v>
      </c>
      <c r="AN949" s="65"/>
      <c r="AO949" s="65">
        <v>41.39</v>
      </c>
    </row>
    <row r="950" spans="2:41" ht="15" x14ac:dyDescent="0.3">
      <c r="B950" s="72" t="str">
        <f t="shared" si="114"/>
        <v>M64×4</v>
      </c>
      <c r="C950" s="73" t="s">
        <v>216</v>
      </c>
      <c r="D950" s="73" t="s">
        <v>157</v>
      </c>
      <c r="E950" s="71" t="s">
        <v>0</v>
      </c>
      <c r="F950" s="58">
        <v>64</v>
      </c>
      <c r="G950" s="58">
        <v>4</v>
      </c>
      <c r="H950" s="71" t="s">
        <v>134</v>
      </c>
      <c r="I950" s="86" t="s">
        <v>140</v>
      </c>
      <c r="J950" s="58" t="s">
        <v>314</v>
      </c>
      <c r="K950" s="58" t="s">
        <v>491</v>
      </c>
      <c r="L950" s="58">
        <v>64</v>
      </c>
      <c r="M950" s="58">
        <v>4</v>
      </c>
      <c r="N950" s="71">
        <v>60</v>
      </c>
      <c r="O950" s="100">
        <f t="array" ref="O950">IFERROR(INDEX($AD$11:$AO$1485,MATCH($B950&amp;$I950,$Z$11:$Z$1485&amp;$AG$11:$AG$1485,0),MATCH($C950,$AD$9:$AO$9,0)),"-")</f>
        <v>62.524000000000001</v>
      </c>
      <c r="P950" s="58">
        <v>14</v>
      </c>
      <c r="Q950" s="58">
        <v>-14</v>
      </c>
      <c r="R950" s="100">
        <f t="array" aca="1" ref="R950" ca="1">IFERROR(INDEX($AD$11:$AO$1485,MATCH($B950&amp;$I950,$Z$11:$Z$1485&amp;$AG$11:$AG$1485,0),MATCH($D950,$AD$9:$AO$9,0)),"-")</f>
        <v>61.716900000000003</v>
      </c>
      <c r="S950" s="58">
        <v>14</v>
      </c>
      <c r="T950" s="58">
        <v>0</v>
      </c>
      <c r="U950" s="58">
        <v>5</v>
      </c>
      <c r="V950" s="58">
        <v>11</v>
      </c>
      <c r="W950" s="50">
        <f t="shared" si="112"/>
        <v>28</v>
      </c>
      <c r="X950" s="50">
        <f t="shared" si="113"/>
        <v>14</v>
      </c>
      <c r="Z950" s="63" t="str">
        <f t="shared" si="115"/>
        <v>M42×1.5</v>
      </c>
      <c r="AA950" s="62" t="s">
        <v>135</v>
      </c>
      <c r="AB950" s="62"/>
      <c r="AC950" s="62"/>
      <c r="AD950" s="63">
        <v>42</v>
      </c>
      <c r="AE950" s="63">
        <v>1.5</v>
      </c>
      <c r="AF950" s="62">
        <v>60</v>
      </c>
      <c r="AG950" s="64" t="s">
        <v>174</v>
      </c>
      <c r="AH950" s="64"/>
      <c r="AI950" s="65"/>
      <c r="AJ950" s="65">
        <f t="shared" si="116"/>
        <v>41.025700000000001</v>
      </c>
      <c r="AK950" s="65"/>
      <c r="AL950" s="65"/>
      <c r="AM950" s="65">
        <f t="shared" si="117"/>
        <v>40.376199999999997</v>
      </c>
      <c r="AN950" s="65"/>
      <c r="AO950" s="65">
        <v>41.56</v>
      </c>
    </row>
    <row r="951" spans="2:41" ht="15" x14ac:dyDescent="0.3">
      <c r="B951" s="72" t="str">
        <f t="shared" si="114"/>
        <v>M64×3</v>
      </c>
      <c r="C951" s="73" t="s">
        <v>216</v>
      </c>
      <c r="D951" s="73" t="s">
        <v>157</v>
      </c>
      <c r="E951" s="71" t="s">
        <v>0</v>
      </c>
      <c r="F951" s="58">
        <v>64</v>
      </c>
      <c r="G951" s="58">
        <v>3</v>
      </c>
      <c r="H951" s="71" t="s">
        <v>134</v>
      </c>
      <c r="I951" s="86" t="s">
        <v>140</v>
      </c>
      <c r="J951" s="58" t="s">
        <v>314</v>
      </c>
      <c r="K951" s="58" t="s">
        <v>491</v>
      </c>
      <c r="L951" s="58">
        <v>64</v>
      </c>
      <c r="M951" s="58">
        <v>3</v>
      </c>
      <c r="N951" s="71">
        <v>60</v>
      </c>
      <c r="O951" s="100">
        <f t="array" ref="O951">IFERROR(INDEX($AD$11:$AO$1485,MATCH($B951&amp;$I951,$Z$11:$Z$1485&amp;$AG$11:$AG$1485,0),MATCH($C951,$AD$9:$AO$9,0)),"-")</f>
        <v>62.938000000000002</v>
      </c>
      <c r="P951" s="58">
        <v>14</v>
      </c>
      <c r="Q951" s="58">
        <v>-14</v>
      </c>
      <c r="R951" s="100">
        <f t="array" aca="1" ref="R951" ca="1">IFERROR(INDEX($AD$11:$AO$1485,MATCH($B951&amp;$I951,$Z$11:$Z$1485&amp;$AG$11:$AG$1485,0),MATCH($D951,$AD$9:$AO$9,0)),"-")</f>
        <v>62.331400000000002</v>
      </c>
      <c r="S951" s="58">
        <v>14</v>
      </c>
      <c r="T951" s="58">
        <v>0</v>
      </c>
      <c r="U951" s="58">
        <v>5</v>
      </c>
      <c r="V951" s="58">
        <v>13</v>
      </c>
      <c r="W951" s="50">
        <f t="shared" si="112"/>
        <v>28</v>
      </c>
      <c r="X951" s="50">
        <f t="shared" si="113"/>
        <v>14</v>
      </c>
      <c r="Z951" s="63" t="str">
        <f t="shared" si="115"/>
        <v>M45×4</v>
      </c>
      <c r="AA951" s="62" t="s">
        <v>135</v>
      </c>
      <c r="AB951" s="62"/>
      <c r="AC951" s="62"/>
      <c r="AD951" s="63">
        <v>45</v>
      </c>
      <c r="AE951" s="63">
        <v>4</v>
      </c>
      <c r="AF951" s="62">
        <v>60</v>
      </c>
      <c r="AG951" s="64" t="s">
        <v>174</v>
      </c>
      <c r="AH951" s="64"/>
      <c r="AI951" s="65"/>
      <c r="AJ951" s="65">
        <f t="shared" si="116"/>
        <v>42.401899999999998</v>
      </c>
      <c r="AK951" s="65"/>
      <c r="AL951" s="65"/>
      <c r="AM951" s="65">
        <f t="shared" si="117"/>
        <v>40.669899999999998</v>
      </c>
      <c r="AN951" s="65"/>
      <c r="AO951" s="65">
        <v>44.37</v>
      </c>
    </row>
    <row r="952" spans="2:41" ht="15" x14ac:dyDescent="0.3">
      <c r="B952" s="72" t="str">
        <f t="shared" si="114"/>
        <v>M64×2</v>
      </c>
      <c r="C952" s="73" t="s">
        <v>216</v>
      </c>
      <c r="D952" s="73" t="s">
        <v>157</v>
      </c>
      <c r="E952" s="71" t="s">
        <v>0</v>
      </c>
      <c r="F952" s="58">
        <v>64</v>
      </c>
      <c r="G952" s="58">
        <v>2</v>
      </c>
      <c r="H952" s="71" t="s">
        <v>134</v>
      </c>
      <c r="I952" s="86" t="s">
        <v>140</v>
      </c>
      <c r="J952" s="58" t="s">
        <v>314</v>
      </c>
      <c r="K952" s="58" t="s">
        <v>491</v>
      </c>
      <c r="L952" s="58">
        <v>64</v>
      </c>
      <c r="M952" s="58">
        <v>2</v>
      </c>
      <c r="N952" s="71">
        <v>60</v>
      </c>
      <c r="O952" s="100">
        <f t="array" ref="O952">IFERROR(INDEX($AD$11:$AO$1485,MATCH($B952&amp;$I952,$Z$11:$Z$1485&amp;$AG$11:$AG$1485,0),MATCH($C952,$AD$9:$AO$9,0)),"-")</f>
        <v>63.344000000000001</v>
      </c>
      <c r="P952" s="58">
        <v>14</v>
      </c>
      <c r="Q952" s="58">
        <v>-14</v>
      </c>
      <c r="R952" s="100">
        <f t="array" aca="1" ref="R952" ca="1">IFERROR(INDEX($AD$11:$AO$1485,MATCH($B952&amp;$I952,$Z$11:$Z$1485&amp;$AG$11:$AG$1485,0),MATCH($D952,$AD$9:$AO$9,0)),"-")</f>
        <v>62.936999999999998</v>
      </c>
      <c r="S952" s="58">
        <v>14</v>
      </c>
      <c r="T952" s="58">
        <v>0</v>
      </c>
      <c r="U952" s="58">
        <v>5</v>
      </c>
      <c r="V952" s="58">
        <v>14</v>
      </c>
      <c r="W952" s="50">
        <f t="shared" si="112"/>
        <v>28</v>
      </c>
      <c r="X952" s="50">
        <f t="shared" si="113"/>
        <v>14</v>
      </c>
      <c r="Z952" s="63" t="str">
        <f t="shared" si="115"/>
        <v>M45×3</v>
      </c>
      <c r="AA952" s="62" t="s">
        <v>135</v>
      </c>
      <c r="AB952" s="62"/>
      <c r="AC952" s="62"/>
      <c r="AD952" s="63">
        <v>45</v>
      </c>
      <c r="AE952" s="63">
        <v>3</v>
      </c>
      <c r="AF952" s="62">
        <v>60</v>
      </c>
      <c r="AG952" s="64" t="s">
        <v>174</v>
      </c>
      <c r="AH952" s="64"/>
      <c r="AI952" s="65"/>
      <c r="AJ952" s="65">
        <f t="shared" si="116"/>
        <v>43.051400000000001</v>
      </c>
      <c r="AK952" s="65"/>
      <c r="AL952" s="65"/>
      <c r="AM952" s="65">
        <f t="shared" si="117"/>
        <v>41.752400000000002</v>
      </c>
      <c r="AN952" s="65"/>
      <c r="AO952" s="65">
        <v>44.56</v>
      </c>
    </row>
    <row r="953" spans="2:41" ht="15" x14ac:dyDescent="0.3">
      <c r="B953" s="72" t="str">
        <f t="shared" si="114"/>
        <v>M64×1.5</v>
      </c>
      <c r="C953" s="73" t="s">
        <v>216</v>
      </c>
      <c r="D953" s="73" t="s">
        <v>157</v>
      </c>
      <c r="E953" s="71" t="s">
        <v>0</v>
      </c>
      <c r="F953" s="58">
        <v>64</v>
      </c>
      <c r="G953" s="58">
        <v>1.5</v>
      </c>
      <c r="H953" s="71" t="s">
        <v>134</v>
      </c>
      <c r="I953" s="86" t="s">
        <v>140</v>
      </c>
      <c r="J953" s="58" t="s">
        <v>314</v>
      </c>
      <c r="K953" s="58" t="s">
        <v>491</v>
      </c>
      <c r="L953" s="58">
        <v>64</v>
      </c>
      <c r="M953" s="58">
        <v>1.5</v>
      </c>
      <c r="N953" s="71">
        <v>60</v>
      </c>
      <c r="O953" s="100">
        <f t="array" ref="O953">IFERROR(INDEX($AD$11:$AO$1485,MATCH($B953&amp;$I953,$Z$11:$Z$1485&amp;$AG$11:$AG$1485,0),MATCH($C953,$AD$9:$AO$9,0)),"-")</f>
        <v>63.545000000000002</v>
      </c>
      <c r="P953" s="58">
        <v>14</v>
      </c>
      <c r="Q953" s="58">
        <v>-14</v>
      </c>
      <c r="R953" s="100">
        <f t="array" aca="1" ref="R953" ca="1">IFERROR(INDEX($AD$11:$AO$1485,MATCH($B953&amp;$I953,$Z$11:$Z$1485&amp;$AG$11:$AG$1485,0),MATCH($D953,$AD$9:$AO$9,0)),"-")</f>
        <v>63.237699999999997</v>
      </c>
      <c r="S953" s="58">
        <v>14</v>
      </c>
      <c r="T953" s="58">
        <v>0</v>
      </c>
      <c r="U953" s="58">
        <v>5</v>
      </c>
      <c r="V953" s="58">
        <v>16</v>
      </c>
      <c r="W953" s="50">
        <f t="shared" si="112"/>
        <v>28</v>
      </c>
      <c r="X953" s="50">
        <f t="shared" si="113"/>
        <v>14</v>
      </c>
      <c r="Z953" s="63" t="str">
        <f t="shared" si="115"/>
        <v>M45×2</v>
      </c>
      <c r="AA953" s="62" t="s">
        <v>135</v>
      </c>
      <c r="AB953" s="62"/>
      <c r="AC953" s="62"/>
      <c r="AD953" s="63">
        <v>45</v>
      </c>
      <c r="AE953" s="63">
        <v>2</v>
      </c>
      <c r="AF953" s="62">
        <v>60</v>
      </c>
      <c r="AG953" s="64" t="s">
        <v>174</v>
      </c>
      <c r="AH953" s="64"/>
      <c r="AI953" s="65"/>
      <c r="AJ953" s="65">
        <f t="shared" si="116"/>
        <v>43.701000000000001</v>
      </c>
      <c r="AK953" s="65"/>
      <c r="AL953" s="65"/>
      <c r="AM953" s="65">
        <f t="shared" si="117"/>
        <v>42.834899999999998</v>
      </c>
      <c r="AN953" s="65"/>
      <c r="AO953" s="65">
        <v>44.39</v>
      </c>
    </row>
    <row r="954" spans="2:41" ht="15" x14ac:dyDescent="0.3">
      <c r="B954" s="72" t="str">
        <f t="shared" si="114"/>
        <v>M65×4</v>
      </c>
      <c r="C954" s="73" t="s">
        <v>216</v>
      </c>
      <c r="D954" s="73" t="s">
        <v>157</v>
      </c>
      <c r="E954" s="71" t="s">
        <v>0</v>
      </c>
      <c r="F954" s="58">
        <v>65</v>
      </c>
      <c r="G954" s="58">
        <v>4</v>
      </c>
      <c r="H954" s="71" t="s">
        <v>134</v>
      </c>
      <c r="I954" s="86" t="s">
        <v>140</v>
      </c>
      <c r="J954" s="58" t="s">
        <v>314</v>
      </c>
      <c r="K954" s="58" t="s">
        <v>491</v>
      </c>
      <c r="L954" s="58">
        <v>65</v>
      </c>
      <c r="M954" s="58">
        <v>4</v>
      </c>
      <c r="N954" s="71">
        <v>60</v>
      </c>
      <c r="O954" s="100">
        <f t="array" ref="O954">IFERROR(INDEX($AD$11:$AO$1485,MATCH($B954&amp;$I954,$Z$11:$Z$1485&amp;$AG$11:$AG$1485,0),MATCH($C954,$AD$9:$AO$9,0)),"-")</f>
        <v>63.524000000000001</v>
      </c>
      <c r="P954" s="58">
        <v>14</v>
      </c>
      <c r="Q954" s="58">
        <v>-14</v>
      </c>
      <c r="R954" s="100">
        <f t="array" aca="1" ref="R954" ca="1">IFERROR(INDEX($AD$11:$AO$1485,MATCH($B954&amp;$I954,$Z$11:$Z$1485&amp;$AG$11:$AG$1485,0),MATCH($D954,$AD$9:$AO$9,0)),"-")</f>
        <v>62.716900000000003</v>
      </c>
      <c r="S954" s="58">
        <v>14</v>
      </c>
      <c r="T954" s="58">
        <v>0</v>
      </c>
      <c r="U954" s="58">
        <v>5</v>
      </c>
      <c r="V954" s="58">
        <v>11</v>
      </c>
      <c r="W954" s="50">
        <f t="shared" si="112"/>
        <v>28</v>
      </c>
      <c r="X954" s="50">
        <f t="shared" si="113"/>
        <v>14</v>
      </c>
      <c r="Z954" s="63" t="str">
        <f t="shared" si="115"/>
        <v>M45×1.5</v>
      </c>
      <c r="AA954" s="62" t="s">
        <v>135</v>
      </c>
      <c r="AB954" s="62"/>
      <c r="AC954" s="62"/>
      <c r="AD954" s="63">
        <v>45</v>
      </c>
      <c r="AE954" s="63">
        <v>1.5</v>
      </c>
      <c r="AF954" s="62">
        <v>60</v>
      </c>
      <c r="AG954" s="64" t="s">
        <v>174</v>
      </c>
      <c r="AH954" s="64"/>
      <c r="AI954" s="65"/>
      <c r="AJ954" s="65">
        <f t="shared" si="116"/>
        <v>44.025700000000001</v>
      </c>
      <c r="AK954" s="65"/>
      <c r="AL954" s="65"/>
      <c r="AM954" s="65">
        <f t="shared" si="117"/>
        <v>43.376199999999997</v>
      </c>
      <c r="AN954" s="65"/>
      <c r="AO954" s="65">
        <v>44.56</v>
      </c>
    </row>
    <row r="955" spans="2:41" ht="15" x14ac:dyDescent="0.3">
      <c r="B955" s="72" t="str">
        <f t="shared" si="114"/>
        <v>M65×3</v>
      </c>
      <c r="C955" s="73" t="s">
        <v>216</v>
      </c>
      <c r="D955" s="73" t="s">
        <v>157</v>
      </c>
      <c r="E955" s="71" t="s">
        <v>0</v>
      </c>
      <c r="F955" s="58">
        <v>65</v>
      </c>
      <c r="G955" s="58">
        <v>3</v>
      </c>
      <c r="H955" s="71" t="s">
        <v>134</v>
      </c>
      <c r="I955" s="86" t="s">
        <v>140</v>
      </c>
      <c r="J955" s="58" t="s">
        <v>314</v>
      </c>
      <c r="K955" s="58" t="s">
        <v>491</v>
      </c>
      <c r="L955" s="58">
        <v>65</v>
      </c>
      <c r="M955" s="58">
        <v>3</v>
      </c>
      <c r="N955" s="71">
        <v>60</v>
      </c>
      <c r="O955" s="100">
        <f t="array" ref="O955">IFERROR(INDEX($AD$11:$AO$1485,MATCH($B955&amp;$I955,$Z$11:$Z$1485&amp;$AG$11:$AG$1485,0),MATCH($C955,$AD$9:$AO$9,0)),"-")</f>
        <v>63.938000000000002</v>
      </c>
      <c r="P955" s="58">
        <v>14</v>
      </c>
      <c r="Q955" s="58">
        <v>-14</v>
      </c>
      <c r="R955" s="100">
        <f t="array" aca="1" ref="R955" ca="1">IFERROR(INDEX($AD$11:$AO$1485,MATCH($B955&amp;$I955,$Z$11:$Z$1485&amp;$AG$11:$AG$1485,0),MATCH($D955,$AD$9:$AO$9,0)),"-")</f>
        <v>63.331400000000002</v>
      </c>
      <c r="S955" s="58">
        <v>14</v>
      </c>
      <c r="T955" s="58">
        <v>0</v>
      </c>
      <c r="U955" s="58">
        <v>5</v>
      </c>
      <c r="V955" s="58">
        <v>13</v>
      </c>
      <c r="W955" s="50">
        <f t="shared" si="112"/>
        <v>28</v>
      </c>
      <c r="X955" s="50">
        <f t="shared" si="113"/>
        <v>14</v>
      </c>
      <c r="Z955" s="63" t="str">
        <f t="shared" si="115"/>
        <v>M48×4</v>
      </c>
      <c r="AA955" s="62" t="s">
        <v>135</v>
      </c>
      <c r="AB955" s="62"/>
      <c r="AC955" s="62"/>
      <c r="AD955" s="63">
        <v>48</v>
      </c>
      <c r="AE955" s="63">
        <v>4</v>
      </c>
      <c r="AF955" s="62">
        <v>60</v>
      </c>
      <c r="AG955" s="64" t="s">
        <v>174</v>
      </c>
      <c r="AH955" s="64"/>
      <c r="AI955" s="65"/>
      <c r="AJ955" s="65">
        <f t="shared" si="116"/>
        <v>45.401899999999998</v>
      </c>
      <c r="AK955" s="65"/>
      <c r="AL955" s="65"/>
      <c r="AM955" s="65">
        <f t="shared" si="117"/>
        <v>43.669899999999998</v>
      </c>
      <c r="AN955" s="65"/>
      <c r="AO955" s="65">
        <v>47.38</v>
      </c>
    </row>
    <row r="956" spans="2:41" ht="15" x14ac:dyDescent="0.3">
      <c r="B956" s="72" t="str">
        <f t="shared" si="114"/>
        <v>M65×2</v>
      </c>
      <c r="C956" s="73" t="s">
        <v>216</v>
      </c>
      <c r="D956" s="73" t="s">
        <v>157</v>
      </c>
      <c r="E956" s="71" t="s">
        <v>0</v>
      </c>
      <c r="F956" s="58">
        <v>65</v>
      </c>
      <c r="G956" s="58">
        <v>2</v>
      </c>
      <c r="H956" s="71" t="s">
        <v>134</v>
      </c>
      <c r="I956" s="86" t="s">
        <v>140</v>
      </c>
      <c r="J956" s="58" t="s">
        <v>314</v>
      </c>
      <c r="K956" s="58" t="s">
        <v>491</v>
      </c>
      <c r="L956" s="58">
        <v>65</v>
      </c>
      <c r="M956" s="58">
        <v>2</v>
      </c>
      <c r="N956" s="71">
        <v>60</v>
      </c>
      <c r="O956" s="100">
        <f t="array" ref="O956">IFERROR(INDEX($AD$11:$AO$1485,MATCH($B956&amp;$I956,$Z$11:$Z$1485&amp;$AG$11:$AG$1485,0),MATCH($C956,$AD$9:$AO$9,0)),"-")</f>
        <v>64.343999999999994</v>
      </c>
      <c r="P956" s="58">
        <v>14</v>
      </c>
      <c r="Q956" s="58">
        <v>-14</v>
      </c>
      <c r="R956" s="100">
        <f t="array" aca="1" ref="R956" ca="1">IFERROR(INDEX($AD$11:$AO$1485,MATCH($B956&amp;$I956,$Z$11:$Z$1485&amp;$AG$11:$AG$1485,0),MATCH($D956,$AD$9:$AO$9,0)),"-")</f>
        <v>63.936999999999998</v>
      </c>
      <c r="S956" s="58">
        <v>14</v>
      </c>
      <c r="T956" s="58">
        <v>0</v>
      </c>
      <c r="U956" s="58">
        <v>5</v>
      </c>
      <c r="V956" s="58">
        <v>14</v>
      </c>
      <c r="W956" s="50">
        <f t="shared" si="112"/>
        <v>28</v>
      </c>
      <c r="X956" s="50">
        <f t="shared" si="113"/>
        <v>14</v>
      </c>
      <c r="Z956" s="63" t="str">
        <f t="shared" si="115"/>
        <v>M48×3</v>
      </c>
      <c r="AA956" s="62" t="s">
        <v>135</v>
      </c>
      <c r="AB956" s="62"/>
      <c r="AC956" s="62"/>
      <c r="AD956" s="63">
        <v>48</v>
      </c>
      <c r="AE956" s="63">
        <v>3</v>
      </c>
      <c r="AF956" s="62">
        <v>60</v>
      </c>
      <c r="AG956" s="64" t="s">
        <v>174</v>
      </c>
      <c r="AH956" s="64"/>
      <c r="AI956" s="65"/>
      <c r="AJ956" s="65">
        <f t="shared" si="116"/>
        <v>46.051400000000001</v>
      </c>
      <c r="AK956" s="65"/>
      <c r="AL956" s="65"/>
      <c r="AM956" s="65">
        <f t="shared" si="117"/>
        <v>44.752400000000002</v>
      </c>
      <c r="AN956" s="65"/>
      <c r="AO956" s="65">
        <v>47.57</v>
      </c>
    </row>
    <row r="957" spans="2:41" ht="15" x14ac:dyDescent="0.3">
      <c r="B957" s="72" t="str">
        <f t="shared" si="114"/>
        <v>M65×1.5</v>
      </c>
      <c r="C957" s="73" t="s">
        <v>216</v>
      </c>
      <c r="D957" s="73" t="s">
        <v>157</v>
      </c>
      <c r="E957" s="71" t="s">
        <v>0</v>
      </c>
      <c r="F957" s="58">
        <v>65</v>
      </c>
      <c r="G957" s="58">
        <v>1.5</v>
      </c>
      <c r="H957" s="71" t="s">
        <v>134</v>
      </c>
      <c r="I957" s="86" t="s">
        <v>140</v>
      </c>
      <c r="J957" s="58" t="s">
        <v>314</v>
      </c>
      <c r="K957" s="58" t="s">
        <v>491</v>
      </c>
      <c r="L957" s="58">
        <v>65</v>
      </c>
      <c r="M957" s="58">
        <v>1.5</v>
      </c>
      <c r="N957" s="71">
        <v>60</v>
      </c>
      <c r="O957" s="100">
        <f t="array" ref="O957">IFERROR(INDEX($AD$11:$AO$1485,MATCH($B957&amp;$I957,$Z$11:$Z$1485&amp;$AG$11:$AG$1485,0),MATCH($C957,$AD$9:$AO$9,0)),"-")</f>
        <v>64.545000000000002</v>
      </c>
      <c r="P957" s="58">
        <v>14</v>
      </c>
      <c r="Q957" s="58">
        <v>-14</v>
      </c>
      <c r="R957" s="100">
        <f t="array" aca="1" ref="R957" ca="1">IFERROR(INDEX($AD$11:$AO$1485,MATCH($B957&amp;$I957,$Z$11:$Z$1485&amp;$AG$11:$AG$1485,0),MATCH($D957,$AD$9:$AO$9,0)),"-")</f>
        <v>64.237700000000004</v>
      </c>
      <c r="S957" s="58">
        <v>14</v>
      </c>
      <c r="T957" s="58">
        <v>0</v>
      </c>
      <c r="U957" s="58">
        <v>5</v>
      </c>
      <c r="V957" s="58">
        <v>16</v>
      </c>
      <c r="W957" s="50">
        <f t="shared" si="112"/>
        <v>28</v>
      </c>
      <c r="X957" s="50">
        <f t="shared" si="113"/>
        <v>14</v>
      </c>
      <c r="Z957" s="63" t="str">
        <f t="shared" si="115"/>
        <v>M48×2</v>
      </c>
      <c r="AA957" s="62" t="s">
        <v>135</v>
      </c>
      <c r="AB957" s="62"/>
      <c r="AC957" s="62"/>
      <c r="AD957" s="63">
        <v>48</v>
      </c>
      <c r="AE957" s="63">
        <v>2</v>
      </c>
      <c r="AF957" s="62">
        <v>60</v>
      </c>
      <c r="AG957" s="64" t="s">
        <v>174</v>
      </c>
      <c r="AH957" s="64"/>
      <c r="AI957" s="65"/>
      <c r="AJ957" s="65">
        <f t="shared" si="116"/>
        <v>46.701000000000001</v>
      </c>
      <c r="AK957" s="65"/>
      <c r="AL957" s="65"/>
      <c r="AM957" s="65">
        <f t="shared" si="117"/>
        <v>45.834899999999998</v>
      </c>
      <c r="AN957" s="65"/>
      <c r="AO957" s="65">
        <v>47.39</v>
      </c>
    </row>
    <row r="958" spans="2:41" ht="15" x14ac:dyDescent="0.3">
      <c r="B958" s="72" t="str">
        <f t="shared" si="114"/>
        <v>M68×4</v>
      </c>
      <c r="C958" s="73" t="s">
        <v>216</v>
      </c>
      <c r="D958" s="73" t="s">
        <v>157</v>
      </c>
      <c r="E958" s="71" t="s">
        <v>0</v>
      </c>
      <c r="F958" s="58">
        <v>68</v>
      </c>
      <c r="G958" s="58">
        <v>4</v>
      </c>
      <c r="H958" s="71" t="s">
        <v>134</v>
      </c>
      <c r="I958" s="86" t="s">
        <v>140</v>
      </c>
      <c r="J958" s="58" t="s">
        <v>314</v>
      </c>
      <c r="K958" s="58" t="s">
        <v>491</v>
      </c>
      <c r="L958" s="58">
        <v>68</v>
      </c>
      <c r="M958" s="58">
        <v>4</v>
      </c>
      <c r="N958" s="71">
        <v>60</v>
      </c>
      <c r="O958" s="100">
        <f t="array" ref="O958">IFERROR(INDEX($AD$11:$AO$1485,MATCH($B958&amp;$I958,$Z$11:$Z$1485&amp;$AG$11:$AG$1485,0),MATCH($C958,$AD$9:$AO$9,0)),"-")</f>
        <v>66.524000000000001</v>
      </c>
      <c r="P958" s="58">
        <v>14</v>
      </c>
      <c r="Q958" s="58">
        <v>-14</v>
      </c>
      <c r="R958" s="100">
        <f t="array" aca="1" ref="R958" ca="1">IFERROR(INDEX($AD$11:$AO$1485,MATCH($B958&amp;$I958,$Z$11:$Z$1485&amp;$AG$11:$AG$1485,0),MATCH($D958,$AD$9:$AO$9,0)),"-")</f>
        <v>65.716899999999995</v>
      </c>
      <c r="S958" s="58">
        <v>14</v>
      </c>
      <c r="T958" s="58">
        <v>0</v>
      </c>
      <c r="U958" s="58">
        <v>5</v>
      </c>
      <c r="V958" s="58">
        <v>11</v>
      </c>
      <c r="W958" s="50">
        <f t="shared" si="112"/>
        <v>28</v>
      </c>
      <c r="X958" s="50">
        <f t="shared" si="113"/>
        <v>14</v>
      </c>
      <c r="Z958" s="63" t="str">
        <f t="shared" si="115"/>
        <v>M48×1.5</v>
      </c>
      <c r="AA958" s="62" t="s">
        <v>135</v>
      </c>
      <c r="AB958" s="62"/>
      <c r="AC958" s="62"/>
      <c r="AD958" s="63">
        <v>48</v>
      </c>
      <c r="AE958" s="63">
        <v>1.5</v>
      </c>
      <c r="AF958" s="62">
        <v>60</v>
      </c>
      <c r="AG958" s="64" t="s">
        <v>174</v>
      </c>
      <c r="AH958" s="64"/>
      <c r="AI958" s="65"/>
      <c r="AJ958" s="65">
        <f t="shared" si="116"/>
        <v>47.025700000000001</v>
      </c>
      <c r="AK958" s="65"/>
      <c r="AL958" s="65"/>
      <c r="AM958" s="65">
        <f t="shared" si="117"/>
        <v>46.376199999999997</v>
      </c>
      <c r="AN958" s="65"/>
      <c r="AO958" s="65">
        <v>47.56</v>
      </c>
    </row>
    <row r="959" spans="2:41" ht="15" x14ac:dyDescent="0.3">
      <c r="B959" s="72" t="str">
        <f t="shared" si="114"/>
        <v>M68×3</v>
      </c>
      <c r="C959" s="73" t="s">
        <v>216</v>
      </c>
      <c r="D959" s="73" t="s">
        <v>157</v>
      </c>
      <c r="E959" s="71" t="s">
        <v>0</v>
      </c>
      <c r="F959" s="58">
        <v>68</v>
      </c>
      <c r="G959" s="58">
        <v>3</v>
      </c>
      <c r="H959" s="71" t="s">
        <v>134</v>
      </c>
      <c r="I959" s="86" t="s">
        <v>140</v>
      </c>
      <c r="J959" s="58" t="s">
        <v>314</v>
      </c>
      <c r="K959" s="58" t="s">
        <v>491</v>
      </c>
      <c r="L959" s="58">
        <v>68</v>
      </c>
      <c r="M959" s="58">
        <v>3</v>
      </c>
      <c r="N959" s="71">
        <v>60</v>
      </c>
      <c r="O959" s="100">
        <f t="array" ref="O959">IFERROR(INDEX($AD$11:$AO$1485,MATCH($B959&amp;$I959,$Z$11:$Z$1485&amp;$AG$11:$AG$1485,0),MATCH($C959,$AD$9:$AO$9,0)),"-")</f>
        <v>66.938000000000002</v>
      </c>
      <c r="P959" s="58">
        <v>14</v>
      </c>
      <c r="Q959" s="58">
        <v>-14</v>
      </c>
      <c r="R959" s="100">
        <f t="array" aca="1" ref="R959" ca="1">IFERROR(INDEX($AD$11:$AO$1485,MATCH($B959&amp;$I959,$Z$11:$Z$1485&amp;$AG$11:$AG$1485,0),MATCH($D959,$AD$9:$AO$9,0)),"-")</f>
        <v>66.331400000000002</v>
      </c>
      <c r="S959" s="58">
        <v>14</v>
      </c>
      <c r="T959" s="58">
        <v>0</v>
      </c>
      <c r="U959" s="58">
        <v>5</v>
      </c>
      <c r="V959" s="58">
        <v>13</v>
      </c>
      <c r="W959" s="50">
        <f t="shared" si="112"/>
        <v>28</v>
      </c>
      <c r="X959" s="50">
        <f t="shared" si="113"/>
        <v>14</v>
      </c>
      <c r="Z959" s="63" t="str">
        <f t="shared" si="115"/>
        <v>M50×3</v>
      </c>
      <c r="AA959" s="62" t="s">
        <v>135</v>
      </c>
      <c r="AB959" s="62"/>
      <c r="AC959" s="62"/>
      <c r="AD959" s="63">
        <v>50</v>
      </c>
      <c r="AE959" s="63">
        <v>3</v>
      </c>
      <c r="AF959" s="62">
        <v>60</v>
      </c>
      <c r="AG959" s="64" t="s">
        <v>174</v>
      </c>
      <c r="AH959" s="64"/>
      <c r="AI959" s="65"/>
      <c r="AJ959" s="65">
        <f t="shared" si="116"/>
        <v>48.051400000000001</v>
      </c>
      <c r="AK959" s="65"/>
      <c r="AL959" s="65"/>
      <c r="AM959" s="65">
        <f t="shared" si="117"/>
        <v>46.752400000000002</v>
      </c>
      <c r="AN959" s="65"/>
      <c r="AO959" s="65">
        <v>49.57</v>
      </c>
    </row>
    <row r="960" spans="2:41" ht="15" x14ac:dyDescent="0.3">
      <c r="B960" s="72" t="str">
        <f t="shared" si="114"/>
        <v>M68×2</v>
      </c>
      <c r="C960" s="73" t="s">
        <v>216</v>
      </c>
      <c r="D960" s="73" t="s">
        <v>157</v>
      </c>
      <c r="E960" s="71" t="s">
        <v>0</v>
      </c>
      <c r="F960" s="58">
        <v>68</v>
      </c>
      <c r="G960" s="58">
        <v>2</v>
      </c>
      <c r="H960" s="71" t="s">
        <v>134</v>
      </c>
      <c r="I960" s="86" t="s">
        <v>140</v>
      </c>
      <c r="J960" s="58" t="s">
        <v>314</v>
      </c>
      <c r="K960" s="58" t="s">
        <v>491</v>
      </c>
      <c r="L960" s="58">
        <v>68</v>
      </c>
      <c r="M960" s="58">
        <v>2</v>
      </c>
      <c r="N960" s="71">
        <v>60</v>
      </c>
      <c r="O960" s="100">
        <f t="array" ref="O960">IFERROR(INDEX($AD$11:$AO$1485,MATCH($B960&amp;$I960,$Z$11:$Z$1485&amp;$AG$11:$AG$1485,0),MATCH($C960,$AD$9:$AO$9,0)),"-")</f>
        <v>67.343999999999994</v>
      </c>
      <c r="P960" s="58">
        <v>14</v>
      </c>
      <c r="Q960" s="58">
        <v>-14</v>
      </c>
      <c r="R960" s="100">
        <f t="array" aca="1" ref="R960" ca="1">IFERROR(INDEX($AD$11:$AO$1485,MATCH($B960&amp;$I960,$Z$11:$Z$1485&amp;$AG$11:$AG$1485,0),MATCH($D960,$AD$9:$AO$9,0)),"-")</f>
        <v>66.936999999999998</v>
      </c>
      <c r="S960" s="58">
        <v>14</v>
      </c>
      <c r="T960" s="58">
        <v>0</v>
      </c>
      <c r="U960" s="58">
        <v>5</v>
      </c>
      <c r="V960" s="58">
        <v>14</v>
      </c>
      <c r="W960" s="50">
        <f t="shared" si="112"/>
        <v>28</v>
      </c>
      <c r="X960" s="50">
        <f t="shared" si="113"/>
        <v>14</v>
      </c>
      <c r="Z960" s="63" t="str">
        <f t="shared" si="115"/>
        <v>M50×2</v>
      </c>
      <c r="AA960" s="62" t="s">
        <v>135</v>
      </c>
      <c r="AB960" s="62"/>
      <c r="AC960" s="62"/>
      <c r="AD960" s="63">
        <v>50</v>
      </c>
      <c r="AE960" s="63">
        <v>2</v>
      </c>
      <c r="AF960" s="62">
        <v>60</v>
      </c>
      <c r="AG960" s="64" t="s">
        <v>174</v>
      </c>
      <c r="AH960" s="64"/>
      <c r="AI960" s="65"/>
      <c r="AJ960" s="65">
        <f t="shared" si="116"/>
        <v>48.701000000000001</v>
      </c>
      <c r="AK960" s="65"/>
      <c r="AL960" s="65"/>
      <c r="AM960" s="65">
        <f t="shared" si="117"/>
        <v>47.834899999999998</v>
      </c>
      <c r="AN960" s="65"/>
      <c r="AO960" s="65">
        <v>49.39</v>
      </c>
    </row>
    <row r="961" spans="2:41" ht="15" x14ac:dyDescent="0.3">
      <c r="B961" s="72" t="str">
        <f t="shared" si="114"/>
        <v>M68×1.5</v>
      </c>
      <c r="C961" s="73" t="s">
        <v>216</v>
      </c>
      <c r="D961" s="73" t="s">
        <v>157</v>
      </c>
      <c r="E961" s="71" t="s">
        <v>0</v>
      </c>
      <c r="F961" s="58">
        <v>68</v>
      </c>
      <c r="G961" s="58">
        <v>1.5</v>
      </c>
      <c r="H961" s="71" t="s">
        <v>134</v>
      </c>
      <c r="I961" s="86" t="s">
        <v>140</v>
      </c>
      <c r="J961" s="58" t="s">
        <v>314</v>
      </c>
      <c r="K961" s="58" t="s">
        <v>491</v>
      </c>
      <c r="L961" s="58">
        <v>68</v>
      </c>
      <c r="M961" s="58">
        <v>1.5</v>
      </c>
      <c r="N961" s="71">
        <v>60</v>
      </c>
      <c r="O961" s="100">
        <f t="array" ref="O961">IFERROR(INDEX($AD$11:$AO$1485,MATCH($B961&amp;$I961,$Z$11:$Z$1485&amp;$AG$11:$AG$1485,0),MATCH($C961,$AD$9:$AO$9,0)),"-")</f>
        <v>67.545000000000002</v>
      </c>
      <c r="P961" s="58">
        <v>14</v>
      </c>
      <c r="Q961" s="58">
        <v>-14</v>
      </c>
      <c r="R961" s="100">
        <f t="array" aca="1" ref="R961" ca="1">IFERROR(INDEX($AD$11:$AO$1485,MATCH($B961&amp;$I961,$Z$11:$Z$1485&amp;$AG$11:$AG$1485,0),MATCH($D961,$AD$9:$AO$9,0)),"-")</f>
        <v>67.237700000000004</v>
      </c>
      <c r="S961" s="58">
        <v>14</v>
      </c>
      <c r="T961" s="58">
        <v>0</v>
      </c>
      <c r="U961" s="58">
        <v>5</v>
      </c>
      <c r="V961" s="58">
        <v>16</v>
      </c>
      <c r="W961" s="50">
        <f t="shared" si="112"/>
        <v>28</v>
      </c>
      <c r="X961" s="50">
        <f t="shared" si="113"/>
        <v>14</v>
      </c>
      <c r="Z961" s="63" t="str">
        <f t="shared" si="115"/>
        <v>M50×1.5</v>
      </c>
      <c r="AA961" s="62" t="s">
        <v>135</v>
      </c>
      <c r="AB961" s="62"/>
      <c r="AC961" s="62"/>
      <c r="AD961" s="63">
        <v>50</v>
      </c>
      <c r="AE961" s="63">
        <v>1.5</v>
      </c>
      <c r="AF961" s="62">
        <v>60</v>
      </c>
      <c r="AG961" s="64" t="s">
        <v>174</v>
      </c>
      <c r="AH961" s="64"/>
      <c r="AI961" s="65"/>
      <c r="AJ961" s="65">
        <f t="shared" si="116"/>
        <v>49.025700000000001</v>
      </c>
      <c r="AK961" s="65"/>
      <c r="AL961" s="65"/>
      <c r="AM961" s="65">
        <f t="shared" si="117"/>
        <v>48.376199999999997</v>
      </c>
      <c r="AN961" s="65"/>
      <c r="AO961" s="65">
        <v>49.56</v>
      </c>
    </row>
    <row r="962" spans="2:41" ht="15" x14ac:dyDescent="0.3">
      <c r="B962" s="72" t="str">
        <f t="shared" si="114"/>
        <v>M70×6</v>
      </c>
      <c r="C962" s="73" t="s">
        <v>216</v>
      </c>
      <c r="D962" s="73" t="s">
        <v>157</v>
      </c>
      <c r="E962" s="71" t="s">
        <v>0</v>
      </c>
      <c r="F962" s="58">
        <v>70</v>
      </c>
      <c r="G962" s="58">
        <v>6</v>
      </c>
      <c r="H962" s="71" t="s">
        <v>134</v>
      </c>
      <c r="I962" s="86" t="s">
        <v>140</v>
      </c>
      <c r="J962" s="58" t="s">
        <v>314</v>
      </c>
      <c r="K962" s="58" t="s">
        <v>491</v>
      </c>
      <c r="L962" s="58">
        <v>70</v>
      </c>
      <c r="M962" s="58">
        <v>6</v>
      </c>
      <c r="N962" s="71">
        <v>60</v>
      </c>
      <c r="O962" s="100">
        <f t="array" ref="O962">IFERROR(INDEX($AD$11:$AO$1485,MATCH($B962&amp;$I962,$Z$11:$Z$1485&amp;$AG$11:$AG$1485,0),MATCH($C962,$AD$9:$AO$9,0)),"-")</f>
        <v>67.686999999999998</v>
      </c>
      <c r="P962" s="58">
        <v>18</v>
      </c>
      <c r="Q962" s="58">
        <v>-18</v>
      </c>
      <c r="R962" s="100">
        <f t="array" aca="1" ref="R962" ca="1">IFERROR(INDEX($AD$11:$AO$1485,MATCH($B962&amp;$I962,$Z$11:$Z$1485&amp;$AG$11:$AG$1485,0),MATCH($D962,$AD$9:$AO$9,0)),"-")</f>
        <v>66.477900000000005</v>
      </c>
      <c r="S962" s="58">
        <v>18</v>
      </c>
      <c r="T962" s="58">
        <v>0</v>
      </c>
      <c r="U962" s="58">
        <v>6</v>
      </c>
      <c r="V962" s="58">
        <v>10</v>
      </c>
      <c r="W962" s="50">
        <f t="shared" si="112"/>
        <v>36</v>
      </c>
      <c r="X962" s="50">
        <f t="shared" si="113"/>
        <v>18</v>
      </c>
      <c r="Z962" s="63" t="str">
        <f t="shared" si="115"/>
        <v>M52×4</v>
      </c>
      <c r="AA962" s="62" t="s">
        <v>135</v>
      </c>
      <c r="AB962" s="62"/>
      <c r="AC962" s="62"/>
      <c r="AD962" s="63">
        <v>52</v>
      </c>
      <c r="AE962" s="63">
        <v>4</v>
      </c>
      <c r="AF962" s="62">
        <v>60</v>
      </c>
      <c r="AG962" s="64" t="s">
        <v>174</v>
      </c>
      <c r="AH962" s="64"/>
      <c r="AI962" s="65"/>
      <c r="AJ962" s="65">
        <f t="shared" si="116"/>
        <v>49.401899999999998</v>
      </c>
      <c r="AK962" s="65"/>
      <c r="AL962" s="65"/>
      <c r="AM962" s="65">
        <f t="shared" si="117"/>
        <v>47.669899999999998</v>
      </c>
      <c r="AN962" s="65"/>
      <c r="AO962" s="65">
        <v>51.38</v>
      </c>
    </row>
    <row r="963" spans="2:41" ht="15" x14ac:dyDescent="0.3">
      <c r="B963" s="72" t="str">
        <f t="shared" si="114"/>
        <v>M70×4</v>
      </c>
      <c r="C963" s="73" t="s">
        <v>216</v>
      </c>
      <c r="D963" s="73" t="s">
        <v>157</v>
      </c>
      <c r="E963" s="71" t="s">
        <v>0</v>
      </c>
      <c r="F963" s="58">
        <v>70</v>
      </c>
      <c r="G963" s="58">
        <v>4</v>
      </c>
      <c r="H963" s="71" t="s">
        <v>134</v>
      </c>
      <c r="I963" s="86" t="s">
        <v>140</v>
      </c>
      <c r="J963" s="58" t="s">
        <v>314</v>
      </c>
      <c r="K963" s="58" t="s">
        <v>491</v>
      </c>
      <c r="L963" s="58">
        <v>70</v>
      </c>
      <c r="M963" s="58">
        <v>4</v>
      </c>
      <c r="N963" s="71">
        <v>60</v>
      </c>
      <c r="O963" s="100">
        <f t="array" ref="O963">IFERROR(INDEX($AD$11:$AO$1485,MATCH($B963&amp;$I963,$Z$11:$Z$1485&amp;$AG$11:$AG$1485,0),MATCH($C963,$AD$9:$AO$9,0)),"-")</f>
        <v>68.524000000000001</v>
      </c>
      <c r="P963" s="58">
        <v>14</v>
      </c>
      <c r="Q963" s="58">
        <v>-14</v>
      </c>
      <c r="R963" s="100">
        <f t="array" aca="1" ref="R963" ca="1">IFERROR(INDEX($AD$11:$AO$1485,MATCH($B963&amp;$I963,$Z$11:$Z$1485&amp;$AG$11:$AG$1485,0),MATCH($D963,$AD$9:$AO$9,0)),"-")</f>
        <v>67.716899999999995</v>
      </c>
      <c r="S963" s="58">
        <v>14</v>
      </c>
      <c r="T963" s="58">
        <v>0</v>
      </c>
      <c r="U963" s="58">
        <v>5</v>
      </c>
      <c r="V963" s="58">
        <v>11</v>
      </c>
      <c r="W963" s="50">
        <f t="shared" si="112"/>
        <v>28</v>
      </c>
      <c r="X963" s="50">
        <f t="shared" si="113"/>
        <v>14</v>
      </c>
      <c r="Z963" s="63" t="str">
        <f t="shared" si="115"/>
        <v>M52×3</v>
      </c>
      <c r="AA963" s="62" t="s">
        <v>135</v>
      </c>
      <c r="AB963" s="62"/>
      <c r="AC963" s="62"/>
      <c r="AD963" s="63">
        <v>52</v>
      </c>
      <c r="AE963" s="63">
        <v>3</v>
      </c>
      <c r="AF963" s="62">
        <v>60</v>
      </c>
      <c r="AG963" s="64" t="s">
        <v>174</v>
      </c>
      <c r="AH963" s="64"/>
      <c r="AI963" s="65"/>
      <c r="AJ963" s="65">
        <f t="shared" si="116"/>
        <v>50.051400000000001</v>
      </c>
      <c r="AK963" s="65"/>
      <c r="AL963" s="65"/>
      <c r="AM963" s="65">
        <f t="shared" si="117"/>
        <v>48.752400000000002</v>
      </c>
      <c r="AN963" s="65"/>
      <c r="AO963" s="65">
        <v>51.57</v>
      </c>
    </row>
    <row r="964" spans="2:41" ht="15" x14ac:dyDescent="0.3">
      <c r="B964" s="72" t="str">
        <f t="shared" si="114"/>
        <v>M70×3</v>
      </c>
      <c r="C964" s="73" t="s">
        <v>216</v>
      </c>
      <c r="D964" s="73" t="s">
        <v>157</v>
      </c>
      <c r="E964" s="71" t="s">
        <v>0</v>
      </c>
      <c r="F964" s="58">
        <v>70</v>
      </c>
      <c r="G964" s="58">
        <v>3</v>
      </c>
      <c r="H964" s="71" t="s">
        <v>134</v>
      </c>
      <c r="I964" s="86" t="s">
        <v>140</v>
      </c>
      <c r="J964" s="58" t="s">
        <v>314</v>
      </c>
      <c r="K964" s="58" t="s">
        <v>491</v>
      </c>
      <c r="L964" s="58">
        <v>70</v>
      </c>
      <c r="M964" s="58">
        <v>3</v>
      </c>
      <c r="N964" s="71">
        <v>60</v>
      </c>
      <c r="O964" s="100">
        <f t="array" ref="O964">IFERROR(INDEX($AD$11:$AO$1485,MATCH($B964&amp;$I964,$Z$11:$Z$1485&amp;$AG$11:$AG$1485,0),MATCH($C964,$AD$9:$AO$9,0)),"-")</f>
        <v>68.938000000000002</v>
      </c>
      <c r="P964" s="58">
        <v>14</v>
      </c>
      <c r="Q964" s="58">
        <v>-14</v>
      </c>
      <c r="R964" s="100">
        <f t="array" aca="1" ref="R964" ca="1">IFERROR(INDEX($AD$11:$AO$1485,MATCH($B964&amp;$I964,$Z$11:$Z$1485&amp;$AG$11:$AG$1485,0),MATCH($D964,$AD$9:$AO$9,0)),"-")</f>
        <v>68.331400000000002</v>
      </c>
      <c r="S964" s="58">
        <v>14</v>
      </c>
      <c r="T964" s="58">
        <v>0</v>
      </c>
      <c r="U964" s="58">
        <v>5</v>
      </c>
      <c r="V964" s="58">
        <v>13</v>
      </c>
      <c r="W964" s="50">
        <f t="shared" si="112"/>
        <v>28</v>
      </c>
      <c r="X964" s="50">
        <f t="shared" si="113"/>
        <v>14</v>
      </c>
      <c r="Z964" s="63" t="str">
        <f t="shared" si="115"/>
        <v>M52×2</v>
      </c>
      <c r="AA964" s="62" t="s">
        <v>135</v>
      </c>
      <c r="AB964" s="62"/>
      <c r="AC964" s="62"/>
      <c r="AD964" s="63">
        <v>52</v>
      </c>
      <c r="AE964" s="63">
        <v>2</v>
      </c>
      <c r="AF964" s="62">
        <v>60</v>
      </c>
      <c r="AG964" s="64" t="s">
        <v>174</v>
      </c>
      <c r="AH964" s="64"/>
      <c r="AI964" s="65"/>
      <c r="AJ964" s="65">
        <f t="shared" si="116"/>
        <v>50.701000000000001</v>
      </c>
      <c r="AK964" s="65"/>
      <c r="AL964" s="65"/>
      <c r="AM964" s="65">
        <f t="shared" si="117"/>
        <v>49.834899999999998</v>
      </c>
      <c r="AN964" s="65"/>
      <c r="AO964" s="65">
        <v>51.4</v>
      </c>
    </row>
    <row r="965" spans="2:41" ht="15" x14ac:dyDescent="0.3">
      <c r="B965" s="72" t="str">
        <f t="shared" si="114"/>
        <v>M70×2</v>
      </c>
      <c r="C965" s="73" t="s">
        <v>216</v>
      </c>
      <c r="D965" s="73" t="s">
        <v>157</v>
      </c>
      <c r="E965" s="71" t="s">
        <v>0</v>
      </c>
      <c r="F965" s="58">
        <v>70</v>
      </c>
      <c r="G965" s="58">
        <v>2</v>
      </c>
      <c r="H965" s="71" t="s">
        <v>134</v>
      </c>
      <c r="I965" s="86" t="s">
        <v>140</v>
      </c>
      <c r="J965" s="58" t="s">
        <v>314</v>
      </c>
      <c r="K965" s="58" t="s">
        <v>491</v>
      </c>
      <c r="L965" s="58">
        <v>70</v>
      </c>
      <c r="M965" s="58">
        <v>2</v>
      </c>
      <c r="N965" s="71">
        <v>60</v>
      </c>
      <c r="O965" s="100">
        <f t="array" ref="O965">IFERROR(INDEX($AD$11:$AO$1485,MATCH($B965&amp;$I965,$Z$11:$Z$1485&amp;$AG$11:$AG$1485,0),MATCH($C965,$AD$9:$AO$9,0)),"-")</f>
        <v>69.343999999999994</v>
      </c>
      <c r="P965" s="58">
        <v>14</v>
      </c>
      <c r="Q965" s="58">
        <v>-14</v>
      </c>
      <c r="R965" s="100">
        <f t="array" aca="1" ref="R965" ca="1">IFERROR(INDEX($AD$11:$AO$1485,MATCH($B965&amp;$I965,$Z$11:$Z$1485&amp;$AG$11:$AG$1485,0),MATCH($D965,$AD$9:$AO$9,0)),"-")</f>
        <v>68.936999999999998</v>
      </c>
      <c r="S965" s="58">
        <v>14</v>
      </c>
      <c r="T965" s="58">
        <v>0</v>
      </c>
      <c r="U965" s="58">
        <v>5</v>
      </c>
      <c r="V965" s="58">
        <v>14</v>
      </c>
      <c r="W965" s="50">
        <f t="shared" ref="W965:W1028" si="118">IF(P965="-","-",P965-Q965)</f>
        <v>28</v>
      </c>
      <c r="X965" s="50">
        <f t="shared" ref="X965:X1028" si="119">S965-T965</f>
        <v>14</v>
      </c>
      <c r="Z965" s="63" t="str">
        <f t="shared" si="115"/>
        <v>M52×1.5</v>
      </c>
      <c r="AA965" s="62" t="s">
        <v>135</v>
      </c>
      <c r="AB965" s="62"/>
      <c r="AC965" s="62"/>
      <c r="AD965" s="63">
        <v>52</v>
      </c>
      <c r="AE965" s="63">
        <v>1.5</v>
      </c>
      <c r="AF965" s="62">
        <v>60</v>
      </c>
      <c r="AG965" s="64" t="s">
        <v>174</v>
      </c>
      <c r="AH965" s="64"/>
      <c r="AI965" s="65"/>
      <c r="AJ965" s="65">
        <f t="shared" si="116"/>
        <v>51.025700000000001</v>
      </c>
      <c r="AK965" s="65"/>
      <c r="AL965" s="65"/>
      <c r="AM965" s="65">
        <f t="shared" si="117"/>
        <v>50.376199999999997</v>
      </c>
      <c r="AN965" s="65"/>
      <c r="AO965" s="65">
        <v>51.57</v>
      </c>
    </row>
    <row r="966" spans="2:41" ht="15" x14ac:dyDescent="0.3">
      <c r="B966" s="72" t="str">
        <f t="shared" si="114"/>
        <v>M70×1.5</v>
      </c>
      <c r="C966" s="73" t="s">
        <v>216</v>
      </c>
      <c r="D966" s="73" t="s">
        <v>157</v>
      </c>
      <c r="E966" s="71" t="s">
        <v>0</v>
      </c>
      <c r="F966" s="58">
        <v>70</v>
      </c>
      <c r="G966" s="58">
        <v>1.5</v>
      </c>
      <c r="H966" s="71" t="s">
        <v>134</v>
      </c>
      <c r="I966" s="86" t="s">
        <v>140</v>
      </c>
      <c r="J966" s="58" t="s">
        <v>314</v>
      </c>
      <c r="K966" s="58" t="s">
        <v>491</v>
      </c>
      <c r="L966" s="58">
        <v>70</v>
      </c>
      <c r="M966" s="58">
        <v>1.5</v>
      </c>
      <c r="N966" s="71">
        <v>60</v>
      </c>
      <c r="O966" s="100">
        <f t="array" ref="O966">IFERROR(INDEX($AD$11:$AO$1485,MATCH($B966&amp;$I966,$Z$11:$Z$1485&amp;$AG$11:$AG$1485,0),MATCH($C966,$AD$9:$AO$9,0)),"-")</f>
        <v>69.545000000000002</v>
      </c>
      <c r="P966" s="58">
        <v>14</v>
      </c>
      <c r="Q966" s="58">
        <v>-14</v>
      </c>
      <c r="R966" s="100">
        <f t="array" aca="1" ref="R966" ca="1">IFERROR(INDEX($AD$11:$AO$1485,MATCH($B966&amp;$I966,$Z$11:$Z$1485&amp;$AG$11:$AG$1485,0),MATCH($D966,$AD$9:$AO$9,0)),"-")</f>
        <v>69.237700000000004</v>
      </c>
      <c r="S966" s="58">
        <v>14</v>
      </c>
      <c r="T966" s="58">
        <v>0</v>
      </c>
      <c r="U966" s="58">
        <v>5</v>
      </c>
      <c r="V966" s="58">
        <v>16</v>
      </c>
      <c r="W966" s="50">
        <f t="shared" si="118"/>
        <v>28</v>
      </c>
      <c r="X966" s="50">
        <f t="shared" si="119"/>
        <v>14</v>
      </c>
      <c r="Z966" s="63" t="str">
        <f t="shared" si="115"/>
        <v>M55×4</v>
      </c>
      <c r="AA966" s="62" t="s">
        <v>135</v>
      </c>
      <c r="AB966" s="62"/>
      <c r="AC966" s="62"/>
      <c r="AD966" s="63">
        <v>55</v>
      </c>
      <c r="AE966" s="63">
        <v>4</v>
      </c>
      <c r="AF966" s="62">
        <v>60</v>
      </c>
      <c r="AG966" s="64" t="s">
        <v>174</v>
      </c>
      <c r="AH966" s="64"/>
      <c r="AI966" s="65"/>
      <c r="AJ966" s="65">
        <f t="shared" si="116"/>
        <v>52.401899999999998</v>
      </c>
      <c r="AK966" s="65"/>
      <c r="AL966" s="65"/>
      <c r="AM966" s="65">
        <f t="shared" si="117"/>
        <v>50.669899999999998</v>
      </c>
      <c r="AN966" s="65"/>
      <c r="AO966" s="65">
        <v>54.38</v>
      </c>
    </row>
    <row r="967" spans="2:41" ht="15" x14ac:dyDescent="0.3">
      <c r="B967" s="72" t="str">
        <f t="shared" si="114"/>
        <v>M72×6</v>
      </c>
      <c r="C967" s="73" t="s">
        <v>216</v>
      </c>
      <c r="D967" s="73" t="s">
        <v>157</v>
      </c>
      <c r="E967" s="71" t="s">
        <v>0</v>
      </c>
      <c r="F967" s="58">
        <v>72</v>
      </c>
      <c r="G967" s="58">
        <v>6</v>
      </c>
      <c r="H967" s="71" t="s">
        <v>134</v>
      </c>
      <c r="I967" s="86" t="s">
        <v>140</v>
      </c>
      <c r="J967" s="58" t="s">
        <v>314</v>
      </c>
      <c r="K967" s="58" t="s">
        <v>491</v>
      </c>
      <c r="L967" s="58">
        <v>72</v>
      </c>
      <c r="M967" s="58">
        <v>6</v>
      </c>
      <c r="N967" s="71">
        <v>60</v>
      </c>
      <c r="O967" s="100">
        <f t="array" ref="O967">IFERROR(INDEX($AD$11:$AO$1485,MATCH($B967&amp;$I967,$Z$11:$Z$1485&amp;$AG$11:$AG$1485,0),MATCH($C967,$AD$9:$AO$9,0)),"-")</f>
        <v>69.686999999999998</v>
      </c>
      <c r="P967" s="58">
        <v>18</v>
      </c>
      <c r="Q967" s="58">
        <v>-18</v>
      </c>
      <c r="R967" s="100">
        <f t="array" aca="1" ref="R967" ca="1">IFERROR(INDEX($AD$11:$AO$1485,MATCH($B967&amp;$I967,$Z$11:$Z$1485&amp;$AG$11:$AG$1485,0),MATCH($D967,$AD$9:$AO$9,0)),"-")</f>
        <v>68.477900000000005</v>
      </c>
      <c r="S967" s="58">
        <v>18</v>
      </c>
      <c r="T967" s="58">
        <v>0</v>
      </c>
      <c r="U967" s="58">
        <v>6</v>
      </c>
      <c r="V967" s="58">
        <v>10</v>
      </c>
      <c r="W967" s="50">
        <f t="shared" si="118"/>
        <v>36</v>
      </c>
      <c r="X967" s="50">
        <f t="shared" si="119"/>
        <v>18</v>
      </c>
      <c r="Z967" s="63" t="str">
        <f t="shared" si="115"/>
        <v>M55×3</v>
      </c>
      <c r="AA967" s="62" t="s">
        <v>135</v>
      </c>
      <c r="AB967" s="62"/>
      <c r="AC967" s="62"/>
      <c r="AD967" s="63">
        <v>55</v>
      </c>
      <c r="AE967" s="63">
        <v>3</v>
      </c>
      <c r="AF967" s="62">
        <v>60</v>
      </c>
      <c r="AG967" s="64" t="s">
        <v>174</v>
      </c>
      <c r="AH967" s="64"/>
      <c r="AI967" s="65"/>
      <c r="AJ967" s="65">
        <f t="shared" si="116"/>
        <v>53.051400000000001</v>
      </c>
      <c r="AK967" s="65"/>
      <c r="AL967" s="65"/>
      <c r="AM967" s="65">
        <f t="shared" si="117"/>
        <v>51.752400000000002</v>
      </c>
      <c r="AN967" s="65"/>
      <c r="AO967" s="65">
        <v>54.57</v>
      </c>
    </row>
    <row r="968" spans="2:41" ht="15" x14ac:dyDescent="0.3">
      <c r="B968" s="72" t="str">
        <f t="shared" si="114"/>
        <v>M72×4</v>
      </c>
      <c r="C968" s="73" t="s">
        <v>216</v>
      </c>
      <c r="D968" s="73" t="s">
        <v>157</v>
      </c>
      <c r="E968" s="71" t="s">
        <v>0</v>
      </c>
      <c r="F968" s="58">
        <v>72</v>
      </c>
      <c r="G968" s="58">
        <v>4</v>
      </c>
      <c r="H968" s="71" t="s">
        <v>134</v>
      </c>
      <c r="I968" s="86" t="s">
        <v>140</v>
      </c>
      <c r="J968" s="58" t="s">
        <v>314</v>
      </c>
      <c r="K968" s="58" t="s">
        <v>491</v>
      </c>
      <c r="L968" s="58">
        <v>72</v>
      </c>
      <c r="M968" s="58">
        <v>4</v>
      </c>
      <c r="N968" s="71">
        <v>60</v>
      </c>
      <c r="O968" s="100">
        <f t="array" ref="O968">IFERROR(INDEX($AD$11:$AO$1485,MATCH($B968&amp;$I968,$Z$11:$Z$1485&amp;$AG$11:$AG$1485,0),MATCH($C968,$AD$9:$AO$9,0)),"-")</f>
        <v>70.524000000000001</v>
      </c>
      <c r="P968" s="58">
        <v>14</v>
      </c>
      <c r="Q968" s="58">
        <v>-14</v>
      </c>
      <c r="R968" s="100">
        <f t="array" aca="1" ref="R968" ca="1">IFERROR(INDEX($AD$11:$AO$1485,MATCH($B968&amp;$I968,$Z$11:$Z$1485&amp;$AG$11:$AG$1485,0),MATCH($D968,$AD$9:$AO$9,0)),"-")</f>
        <v>69.716899999999995</v>
      </c>
      <c r="S968" s="58">
        <v>14</v>
      </c>
      <c r="T968" s="58">
        <v>0</v>
      </c>
      <c r="U968" s="58">
        <v>5</v>
      </c>
      <c r="V968" s="58">
        <v>11</v>
      </c>
      <c r="W968" s="50">
        <f t="shared" si="118"/>
        <v>28</v>
      </c>
      <c r="X968" s="50">
        <f t="shared" si="119"/>
        <v>14</v>
      </c>
      <c r="Z968" s="63" t="str">
        <f t="shared" si="115"/>
        <v>M55×2</v>
      </c>
      <c r="AA968" s="62" t="s">
        <v>135</v>
      </c>
      <c r="AB968" s="62"/>
      <c r="AC968" s="62"/>
      <c r="AD968" s="63">
        <v>55</v>
      </c>
      <c r="AE968" s="63">
        <v>2</v>
      </c>
      <c r="AF968" s="62">
        <v>60</v>
      </c>
      <c r="AG968" s="64" t="s">
        <v>174</v>
      </c>
      <c r="AH968" s="64"/>
      <c r="AI968" s="65"/>
      <c r="AJ968" s="65">
        <f t="shared" si="116"/>
        <v>53.701000000000001</v>
      </c>
      <c r="AK968" s="65"/>
      <c r="AL968" s="65"/>
      <c r="AM968" s="65">
        <f t="shared" si="117"/>
        <v>52.834899999999998</v>
      </c>
      <c r="AN968" s="65"/>
      <c r="AO968" s="65">
        <v>54.41</v>
      </c>
    </row>
    <row r="969" spans="2:41" ht="15" x14ac:dyDescent="0.3">
      <c r="B969" s="72" t="str">
        <f t="shared" si="114"/>
        <v>M72×3</v>
      </c>
      <c r="C969" s="73" t="s">
        <v>216</v>
      </c>
      <c r="D969" s="73" t="s">
        <v>157</v>
      </c>
      <c r="E969" s="71" t="s">
        <v>0</v>
      </c>
      <c r="F969" s="58">
        <v>72</v>
      </c>
      <c r="G969" s="58">
        <v>3</v>
      </c>
      <c r="H969" s="71" t="s">
        <v>134</v>
      </c>
      <c r="I969" s="86" t="s">
        <v>140</v>
      </c>
      <c r="J969" s="58" t="s">
        <v>314</v>
      </c>
      <c r="K969" s="58" t="s">
        <v>491</v>
      </c>
      <c r="L969" s="58">
        <v>72</v>
      </c>
      <c r="M969" s="58">
        <v>3</v>
      </c>
      <c r="N969" s="71">
        <v>60</v>
      </c>
      <c r="O969" s="100">
        <f t="array" ref="O969">IFERROR(INDEX($AD$11:$AO$1485,MATCH($B969&amp;$I969,$Z$11:$Z$1485&amp;$AG$11:$AG$1485,0),MATCH($C969,$AD$9:$AO$9,0)),"-")</f>
        <v>70.938000000000002</v>
      </c>
      <c r="P969" s="58">
        <v>14</v>
      </c>
      <c r="Q969" s="58">
        <v>-14</v>
      </c>
      <c r="R969" s="100">
        <f t="array" aca="1" ref="R969" ca="1">IFERROR(INDEX($AD$11:$AO$1485,MATCH($B969&amp;$I969,$Z$11:$Z$1485&amp;$AG$11:$AG$1485,0),MATCH($D969,$AD$9:$AO$9,0)),"-")</f>
        <v>70.331400000000002</v>
      </c>
      <c r="S969" s="58">
        <v>14</v>
      </c>
      <c r="T969" s="58">
        <v>0</v>
      </c>
      <c r="U969" s="58">
        <v>5</v>
      </c>
      <c r="V969" s="58">
        <v>13</v>
      </c>
      <c r="W969" s="50">
        <f t="shared" si="118"/>
        <v>28</v>
      </c>
      <c r="X969" s="50">
        <f t="shared" si="119"/>
        <v>14</v>
      </c>
      <c r="Z969" s="63" t="str">
        <f t="shared" si="115"/>
        <v>M55×1.5</v>
      </c>
      <c r="AA969" s="62" t="s">
        <v>135</v>
      </c>
      <c r="AB969" s="62"/>
      <c r="AC969" s="62"/>
      <c r="AD969" s="63">
        <v>55</v>
      </c>
      <c r="AE969" s="63">
        <v>1.5</v>
      </c>
      <c r="AF969" s="62">
        <v>60</v>
      </c>
      <c r="AG969" s="64" t="s">
        <v>174</v>
      </c>
      <c r="AH969" s="64"/>
      <c r="AI969" s="65"/>
      <c r="AJ969" s="65">
        <f t="shared" si="116"/>
        <v>54.025700000000001</v>
      </c>
      <c r="AK969" s="65"/>
      <c r="AL969" s="65"/>
      <c r="AM969" s="65">
        <f t="shared" si="117"/>
        <v>53.376199999999997</v>
      </c>
      <c r="AN969" s="65"/>
      <c r="AO969" s="65">
        <v>54.57</v>
      </c>
    </row>
    <row r="970" spans="2:41" ht="15" x14ac:dyDescent="0.3">
      <c r="B970" s="72" t="str">
        <f t="shared" si="114"/>
        <v>M72×2</v>
      </c>
      <c r="C970" s="73" t="s">
        <v>216</v>
      </c>
      <c r="D970" s="73" t="s">
        <v>157</v>
      </c>
      <c r="E970" s="71" t="s">
        <v>0</v>
      </c>
      <c r="F970" s="58">
        <v>72</v>
      </c>
      <c r="G970" s="58">
        <v>2</v>
      </c>
      <c r="H970" s="71" t="s">
        <v>134</v>
      </c>
      <c r="I970" s="86" t="s">
        <v>140</v>
      </c>
      <c r="J970" s="58" t="s">
        <v>314</v>
      </c>
      <c r="K970" s="58" t="s">
        <v>491</v>
      </c>
      <c r="L970" s="58">
        <v>72</v>
      </c>
      <c r="M970" s="58">
        <v>2</v>
      </c>
      <c r="N970" s="71">
        <v>60</v>
      </c>
      <c r="O970" s="100">
        <f t="array" ref="O970">IFERROR(INDEX($AD$11:$AO$1485,MATCH($B970&amp;$I970,$Z$11:$Z$1485&amp;$AG$11:$AG$1485,0),MATCH($C970,$AD$9:$AO$9,0)),"-")</f>
        <v>71.343999999999994</v>
      </c>
      <c r="P970" s="58">
        <v>14</v>
      </c>
      <c r="Q970" s="58">
        <v>-14</v>
      </c>
      <c r="R970" s="100">
        <f t="array" aca="1" ref="R970" ca="1">IFERROR(INDEX($AD$11:$AO$1485,MATCH($B970&amp;$I970,$Z$11:$Z$1485&amp;$AG$11:$AG$1485,0),MATCH($D970,$AD$9:$AO$9,0)),"-")</f>
        <v>70.936999999999998</v>
      </c>
      <c r="S970" s="58">
        <v>14</v>
      </c>
      <c r="T970" s="58">
        <v>0</v>
      </c>
      <c r="U970" s="58">
        <v>5</v>
      </c>
      <c r="V970" s="58">
        <v>14</v>
      </c>
      <c r="W970" s="50">
        <f t="shared" si="118"/>
        <v>28</v>
      </c>
      <c r="X970" s="50">
        <f t="shared" si="119"/>
        <v>14</v>
      </c>
      <c r="Z970" s="63" t="str">
        <f t="shared" si="115"/>
        <v>M56×4</v>
      </c>
      <c r="AA970" s="62" t="s">
        <v>135</v>
      </c>
      <c r="AB970" s="62"/>
      <c r="AC970" s="62"/>
      <c r="AD970" s="63">
        <v>56</v>
      </c>
      <c r="AE970" s="63">
        <v>4</v>
      </c>
      <c r="AF970" s="62">
        <v>60</v>
      </c>
      <c r="AG970" s="64" t="s">
        <v>174</v>
      </c>
      <c r="AH970" s="64"/>
      <c r="AI970" s="65"/>
      <c r="AJ970" s="65">
        <f t="shared" si="116"/>
        <v>53.401899999999998</v>
      </c>
      <c r="AK970" s="65"/>
      <c r="AL970" s="65"/>
      <c r="AM970" s="65">
        <f t="shared" si="117"/>
        <v>51.669899999999998</v>
      </c>
      <c r="AN970" s="65"/>
      <c r="AO970" s="65">
        <v>55.38</v>
      </c>
    </row>
    <row r="971" spans="2:41" ht="15" x14ac:dyDescent="0.3">
      <c r="B971" s="72" t="str">
        <f t="shared" ref="B971:B1034" si="120">CONCATENATE(E971,L971,"×",G971)</f>
        <v>M72×1.5</v>
      </c>
      <c r="C971" s="73" t="s">
        <v>216</v>
      </c>
      <c r="D971" s="73" t="s">
        <v>157</v>
      </c>
      <c r="E971" s="71" t="s">
        <v>0</v>
      </c>
      <c r="F971" s="58">
        <v>72</v>
      </c>
      <c r="G971" s="58">
        <v>1.5</v>
      </c>
      <c r="H971" s="71" t="s">
        <v>134</v>
      </c>
      <c r="I971" s="86" t="s">
        <v>140</v>
      </c>
      <c r="J971" s="58" t="s">
        <v>314</v>
      </c>
      <c r="K971" s="58" t="s">
        <v>491</v>
      </c>
      <c r="L971" s="58">
        <v>72</v>
      </c>
      <c r="M971" s="58">
        <v>1.5</v>
      </c>
      <c r="N971" s="71">
        <v>60</v>
      </c>
      <c r="O971" s="100">
        <f t="array" ref="O971">IFERROR(INDEX($AD$11:$AO$1485,MATCH($B971&amp;$I971,$Z$11:$Z$1485&amp;$AG$11:$AG$1485,0),MATCH($C971,$AD$9:$AO$9,0)),"-")</f>
        <v>71.545000000000002</v>
      </c>
      <c r="P971" s="58">
        <v>14</v>
      </c>
      <c r="Q971" s="58">
        <v>-14</v>
      </c>
      <c r="R971" s="100">
        <f t="array" aca="1" ref="R971" ca="1">IFERROR(INDEX($AD$11:$AO$1485,MATCH($B971&amp;$I971,$Z$11:$Z$1485&amp;$AG$11:$AG$1485,0),MATCH($D971,$AD$9:$AO$9,0)),"-")</f>
        <v>71.237700000000004</v>
      </c>
      <c r="S971" s="58">
        <v>14</v>
      </c>
      <c r="T971" s="58">
        <v>0</v>
      </c>
      <c r="U971" s="58">
        <v>5</v>
      </c>
      <c r="V971" s="58">
        <v>16</v>
      </c>
      <c r="W971" s="50">
        <f t="shared" si="118"/>
        <v>28</v>
      </c>
      <c r="X971" s="50">
        <f t="shared" si="119"/>
        <v>14</v>
      </c>
      <c r="Z971" s="63" t="str">
        <f t="shared" ref="Z971:Z1034" si="121">CONCATENATE(AA971,AD971,"×",AE971)</f>
        <v>M56×3</v>
      </c>
      <c r="AA971" s="62" t="s">
        <v>135</v>
      </c>
      <c r="AB971" s="62"/>
      <c r="AC971" s="62"/>
      <c r="AD971" s="63">
        <v>56</v>
      </c>
      <c r="AE971" s="63">
        <v>3</v>
      </c>
      <c r="AF971" s="62">
        <v>60</v>
      </c>
      <c r="AG971" s="64" t="s">
        <v>174</v>
      </c>
      <c r="AH971" s="64"/>
      <c r="AI971" s="65"/>
      <c r="AJ971" s="65">
        <f t="shared" si="116"/>
        <v>54.051400000000001</v>
      </c>
      <c r="AK971" s="65"/>
      <c r="AL971" s="65"/>
      <c r="AM971" s="65">
        <f t="shared" si="117"/>
        <v>52.752400000000002</v>
      </c>
      <c r="AN971" s="65"/>
      <c r="AO971" s="65">
        <v>55.57</v>
      </c>
    </row>
    <row r="972" spans="2:41" ht="15" x14ac:dyDescent="0.3">
      <c r="B972" s="72" t="str">
        <f t="shared" si="120"/>
        <v>M75×4</v>
      </c>
      <c r="C972" s="73" t="s">
        <v>216</v>
      </c>
      <c r="D972" s="73" t="s">
        <v>157</v>
      </c>
      <c r="E972" s="71" t="s">
        <v>0</v>
      </c>
      <c r="F972" s="58">
        <v>75</v>
      </c>
      <c r="G972" s="58">
        <v>4</v>
      </c>
      <c r="H972" s="71" t="s">
        <v>134</v>
      </c>
      <c r="I972" s="86" t="s">
        <v>140</v>
      </c>
      <c r="J972" s="58" t="s">
        <v>314</v>
      </c>
      <c r="K972" s="58" t="s">
        <v>491</v>
      </c>
      <c r="L972" s="58">
        <v>75</v>
      </c>
      <c r="M972" s="58">
        <v>4</v>
      </c>
      <c r="N972" s="71">
        <v>60</v>
      </c>
      <c r="O972" s="100">
        <f t="array" ref="O972">IFERROR(INDEX($AD$11:$AO$1485,MATCH($B972&amp;$I972,$Z$11:$Z$1485&amp;$AG$11:$AG$1485,0),MATCH($C972,$AD$9:$AO$9,0)),"-")</f>
        <v>73.524000000000001</v>
      </c>
      <c r="P972" s="58">
        <v>14</v>
      </c>
      <c r="Q972" s="58">
        <v>-14</v>
      </c>
      <c r="R972" s="100">
        <f t="array" aca="1" ref="R972" ca="1">IFERROR(INDEX($AD$11:$AO$1485,MATCH($B972&amp;$I972,$Z$11:$Z$1485&amp;$AG$11:$AG$1485,0),MATCH($D972,$AD$9:$AO$9,0)),"-")</f>
        <v>72.716899999999995</v>
      </c>
      <c r="S972" s="58">
        <v>14</v>
      </c>
      <c r="T972" s="58">
        <v>0</v>
      </c>
      <c r="U972" s="58">
        <v>5</v>
      </c>
      <c r="V972" s="58">
        <v>11</v>
      </c>
      <c r="W972" s="50">
        <f t="shared" si="118"/>
        <v>28</v>
      </c>
      <c r="X972" s="50">
        <f t="shared" si="119"/>
        <v>14</v>
      </c>
      <c r="Z972" s="63" t="str">
        <f t="shared" si="121"/>
        <v>M56×2</v>
      </c>
      <c r="AA972" s="62" t="s">
        <v>135</v>
      </c>
      <c r="AB972" s="62"/>
      <c r="AC972" s="62"/>
      <c r="AD972" s="63">
        <v>56</v>
      </c>
      <c r="AE972" s="63">
        <v>2</v>
      </c>
      <c r="AF972" s="62">
        <v>60</v>
      </c>
      <c r="AG972" s="64" t="s">
        <v>174</v>
      </c>
      <c r="AH972" s="64"/>
      <c r="AI972" s="65"/>
      <c r="AJ972" s="65">
        <f t="shared" ref="AJ972:AJ1035" si="122">ROUND(AD972-0.649519*AE972,4)</f>
        <v>54.701000000000001</v>
      </c>
      <c r="AK972" s="65"/>
      <c r="AL972" s="65"/>
      <c r="AM972" s="65">
        <f t="shared" ref="AM972:AM1035" si="123">ROUND(AD972-1.082532*AE972,4)</f>
        <v>53.834899999999998</v>
      </c>
      <c r="AN972" s="65"/>
      <c r="AO972" s="65">
        <v>55.76</v>
      </c>
    </row>
    <row r="973" spans="2:41" ht="15" x14ac:dyDescent="0.3">
      <c r="B973" s="72" t="str">
        <f t="shared" si="120"/>
        <v>M75×3</v>
      </c>
      <c r="C973" s="73" t="s">
        <v>216</v>
      </c>
      <c r="D973" s="73" t="s">
        <v>157</v>
      </c>
      <c r="E973" s="71" t="s">
        <v>0</v>
      </c>
      <c r="F973" s="58">
        <v>75</v>
      </c>
      <c r="G973" s="58">
        <v>3</v>
      </c>
      <c r="H973" s="71" t="s">
        <v>134</v>
      </c>
      <c r="I973" s="86" t="s">
        <v>140</v>
      </c>
      <c r="J973" s="58" t="s">
        <v>314</v>
      </c>
      <c r="K973" s="58" t="s">
        <v>491</v>
      </c>
      <c r="L973" s="58">
        <v>75</v>
      </c>
      <c r="M973" s="58">
        <v>3</v>
      </c>
      <c r="N973" s="71">
        <v>60</v>
      </c>
      <c r="O973" s="100">
        <f t="array" ref="O973">IFERROR(INDEX($AD$11:$AO$1485,MATCH($B973&amp;$I973,$Z$11:$Z$1485&amp;$AG$11:$AG$1485,0),MATCH($C973,$AD$9:$AO$9,0)),"-")</f>
        <v>73.938000000000002</v>
      </c>
      <c r="P973" s="58">
        <v>14</v>
      </c>
      <c r="Q973" s="58">
        <v>-14</v>
      </c>
      <c r="R973" s="100">
        <f t="array" aca="1" ref="R973" ca="1">IFERROR(INDEX($AD$11:$AO$1485,MATCH($B973&amp;$I973,$Z$11:$Z$1485&amp;$AG$11:$AG$1485,0),MATCH($D973,$AD$9:$AO$9,0)),"-")</f>
        <v>73.331400000000002</v>
      </c>
      <c r="S973" s="58">
        <v>14</v>
      </c>
      <c r="T973" s="58">
        <v>0</v>
      </c>
      <c r="U973" s="58">
        <v>5</v>
      </c>
      <c r="V973" s="58">
        <v>13</v>
      </c>
      <c r="W973" s="50">
        <f t="shared" si="118"/>
        <v>28</v>
      </c>
      <c r="X973" s="50">
        <f t="shared" si="119"/>
        <v>14</v>
      </c>
      <c r="Z973" s="63" t="str">
        <f t="shared" si="121"/>
        <v>M56×1.5</v>
      </c>
      <c r="AA973" s="62" t="s">
        <v>135</v>
      </c>
      <c r="AB973" s="62"/>
      <c r="AC973" s="62"/>
      <c r="AD973" s="63">
        <v>56</v>
      </c>
      <c r="AE973" s="63">
        <v>1.5</v>
      </c>
      <c r="AF973" s="62">
        <v>60</v>
      </c>
      <c r="AG973" s="64" t="s">
        <v>174</v>
      </c>
      <c r="AH973" s="64"/>
      <c r="AI973" s="65"/>
      <c r="AJ973" s="65">
        <f t="shared" si="122"/>
        <v>55.025700000000001</v>
      </c>
      <c r="AK973" s="65"/>
      <c r="AL973" s="65"/>
      <c r="AM973" s="65">
        <f t="shared" si="123"/>
        <v>54.376199999999997</v>
      </c>
      <c r="AN973" s="65"/>
      <c r="AO973" s="65">
        <v>55.85</v>
      </c>
    </row>
    <row r="974" spans="2:41" ht="15" x14ac:dyDescent="0.3">
      <c r="B974" s="72" t="str">
        <f t="shared" si="120"/>
        <v>M75×2</v>
      </c>
      <c r="C974" s="73" t="s">
        <v>216</v>
      </c>
      <c r="D974" s="73" t="s">
        <v>157</v>
      </c>
      <c r="E974" s="71" t="s">
        <v>0</v>
      </c>
      <c r="F974" s="58">
        <v>75</v>
      </c>
      <c r="G974" s="58">
        <v>2</v>
      </c>
      <c r="H974" s="71" t="s">
        <v>134</v>
      </c>
      <c r="I974" s="86" t="s">
        <v>140</v>
      </c>
      <c r="J974" s="58" t="s">
        <v>314</v>
      </c>
      <c r="K974" s="58" t="s">
        <v>491</v>
      </c>
      <c r="L974" s="58">
        <v>75</v>
      </c>
      <c r="M974" s="58">
        <v>2</v>
      </c>
      <c r="N974" s="71">
        <v>60</v>
      </c>
      <c r="O974" s="100">
        <f t="array" ref="O974">IFERROR(INDEX($AD$11:$AO$1485,MATCH($B974&amp;$I974,$Z$11:$Z$1485&amp;$AG$11:$AG$1485,0),MATCH($C974,$AD$9:$AO$9,0)),"-")</f>
        <v>74.343999999999994</v>
      </c>
      <c r="P974" s="58">
        <v>14</v>
      </c>
      <c r="Q974" s="58">
        <v>-14</v>
      </c>
      <c r="R974" s="100">
        <f t="array" aca="1" ref="R974" ca="1">IFERROR(INDEX($AD$11:$AO$1485,MATCH($B974&amp;$I974,$Z$11:$Z$1485&amp;$AG$11:$AG$1485,0),MATCH($D974,$AD$9:$AO$9,0)),"-")</f>
        <v>73.936999999999998</v>
      </c>
      <c r="S974" s="58">
        <v>14</v>
      </c>
      <c r="T974" s="58">
        <v>0</v>
      </c>
      <c r="U974" s="58">
        <v>5</v>
      </c>
      <c r="V974" s="58">
        <v>14</v>
      </c>
      <c r="W974" s="50">
        <f t="shared" si="118"/>
        <v>28</v>
      </c>
      <c r="X974" s="50">
        <f t="shared" si="119"/>
        <v>14</v>
      </c>
      <c r="Z974" s="63" t="str">
        <f t="shared" si="121"/>
        <v>M58×4</v>
      </c>
      <c r="AA974" s="62" t="s">
        <v>135</v>
      </c>
      <c r="AB974" s="62"/>
      <c r="AC974" s="62"/>
      <c r="AD974" s="63">
        <v>58</v>
      </c>
      <c r="AE974" s="63">
        <v>4</v>
      </c>
      <c r="AF974" s="62">
        <v>60</v>
      </c>
      <c r="AG974" s="64" t="s">
        <v>174</v>
      </c>
      <c r="AH974" s="64"/>
      <c r="AI974" s="65"/>
      <c r="AJ974" s="65">
        <f t="shared" si="122"/>
        <v>55.401899999999998</v>
      </c>
      <c r="AK974" s="65"/>
      <c r="AL974" s="65"/>
      <c r="AM974" s="65">
        <f t="shared" si="123"/>
        <v>53.669899999999998</v>
      </c>
      <c r="AN974" s="65"/>
      <c r="AO974" s="65">
        <v>57.38</v>
      </c>
    </row>
    <row r="975" spans="2:41" ht="15" x14ac:dyDescent="0.3">
      <c r="B975" s="72" t="str">
        <f t="shared" si="120"/>
        <v>M75×1.5</v>
      </c>
      <c r="C975" s="73" t="s">
        <v>216</v>
      </c>
      <c r="D975" s="73" t="s">
        <v>157</v>
      </c>
      <c r="E975" s="71" t="s">
        <v>0</v>
      </c>
      <c r="F975" s="58">
        <v>75</v>
      </c>
      <c r="G975" s="58">
        <v>1.5</v>
      </c>
      <c r="H975" s="71" t="s">
        <v>134</v>
      </c>
      <c r="I975" s="86" t="s">
        <v>140</v>
      </c>
      <c r="J975" s="58" t="s">
        <v>314</v>
      </c>
      <c r="K975" s="58" t="s">
        <v>491</v>
      </c>
      <c r="L975" s="58">
        <v>75</v>
      </c>
      <c r="M975" s="58">
        <v>1.5</v>
      </c>
      <c r="N975" s="71">
        <v>60</v>
      </c>
      <c r="O975" s="100">
        <f t="array" ref="O975">IFERROR(INDEX($AD$11:$AO$1485,MATCH($B975&amp;$I975,$Z$11:$Z$1485&amp;$AG$11:$AG$1485,0),MATCH($C975,$AD$9:$AO$9,0)),"-")</f>
        <v>74.545000000000002</v>
      </c>
      <c r="P975" s="58">
        <v>14</v>
      </c>
      <c r="Q975" s="58">
        <v>-14</v>
      </c>
      <c r="R975" s="100">
        <f t="array" aca="1" ref="R975" ca="1">IFERROR(INDEX($AD$11:$AO$1485,MATCH($B975&amp;$I975,$Z$11:$Z$1485&amp;$AG$11:$AG$1485,0),MATCH($D975,$AD$9:$AO$9,0)),"-")</f>
        <v>74.237700000000004</v>
      </c>
      <c r="S975" s="58">
        <v>14</v>
      </c>
      <c r="T975" s="58">
        <v>0</v>
      </c>
      <c r="U975" s="58">
        <v>5</v>
      </c>
      <c r="V975" s="58">
        <v>16</v>
      </c>
      <c r="W975" s="50">
        <f t="shared" si="118"/>
        <v>28</v>
      </c>
      <c r="X975" s="50">
        <f t="shared" si="119"/>
        <v>14</v>
      </c>
      <c r="Z975" s="63" t="str">
        <f t="shared" si="121"/>
        <v>M58×3</v>
      </c>
      <c r="AA975" s="62" t="s">
        <v>135</v>
      </c>
      <c r="AB975" s="62"/>
      <c r="AC975" s="62"/>
      <c r="AD975" s="63">
        <v>58</v>
      </c>
      <c r="AE975" s="63">
        <v>3</v>
      </c>
      <c r="AF975" s="62">
        <v>60</v>
      </c>
      <c r="AG975" s="64" t="s">
        <v>174</v>
      </c>
      <c r="AH975" s="64"/>
      <c r="AI975" s="65"/>
      <c r="AJ975" s="65">
        <f t="shared" si="122"/>
        <v>56.051400000000001</v>
      </c>
      <c r="AK975" s="65"/>
      <c r="AL975" s="65"/>
      <c r="AM975" s="65">
        <f t="shared" si="123"/>
        <v>54.752400000000002</v>
      </c>
      <c r="AN975" s="65"/>
      <c r="AO975" s="65">
        <v>57.57</v>
      </c>
    </row>
    <row r="976" spans="2:41" ht="15" x14ac:dyDescent="0.3">
      <c r="B976" s="72" t="str">
        <f t="shared" si="120"/>
        <v>M76×6</v>
      </c>
      <c r="C976" s="73" t="s">
        <v>216</v>
      </c>
      <c r="D976" s="73" t="s">
        <v>157</v>
      </c>
      <c r="E976" s="71" t="s">
        <v>0</v>
      </c>
      <c r="F976" s="58">
        <v>76</v>
      </c>
      <c r="G976" s="58">
        <v>6</v>
      </c>
      <c r="H976" s="71" t="s">
        <v>134</v>
      </c>
      <c r="I976" s="86" t="s">
        <v>140</v>
      </c>
      <c r="J976" s="58" t="s">
        <v>314</v>
      </c>
      <c r="K976" s="58" t="s">
        <v>491</v>
      </c>
      <c r="L976" s="58">
        <v>76</v>
      </c>
      <c r="M976" s="58">
        <v>6</v>
      </c>
      <c r="N976" s="71">
        <v>60</v>
      </c>
      <c r="O976" s="100">
        <f t="array" ref="O976">IFERROR(INDEX($AD$11:$AO$1485,MATCH($B976&amp;$I976,$Z$11:$Z$1485&amp;$AG$11:$AG$1485,0),MATCH($C976,$AD$9:$AO$9,0)),"-")</f>
        <v>73.686999999999998</v>
      </c>
      <c r="P976" s="58">
        <v>18</v>
      </c>
      <c r="Q976" s="58">
        <v>-18</v>
      </c>
      <c r="R976" s="100">
        <f t="array" aca="1" ref="R976" ca="1">IFERROR(INDEX($AD$11:$AO$1485,MATCH($B976&amp;$I976,$Z$11:$Z$1485&amp;$AG$11:$AG$1485,0),MATCH($D976,$AD$9:$AO$9,0)),"-")</f>
        <v>72.477900000000005</v>
      </c>
      <c r="S976" s="58">
        <v>18</v>
      </c>
      <c r="T976" s="58">
        <v>0</v>
      </c>
      <c r="U976" s="58">
        <v>6</v>
      </c>
      <c r="V976" s="58">
        <v>10</v>
      </c>
      <c r="W976" s="50">
        <f t="shared" si="118"/>
        <v>36</v>
      </c>
      <c r="X976" s="50">
        <f t="shared" si="119"/>
        <v>18</v>
      </c>
      <c r="Z976" s="63" t="str">
        <f t="shared" si="121"/>
        <v>M58×2</v>
      </c>
      <c r="AA976" s="62" t="s">
        <v>135</v>
      </c>
      <c r="AB976" s="62"/>
      <c r="AC976" s="62"/>
      <c r="AD976" s="63">
        <v>58</v>
      </c>
      <c r="AE976" s="63">
        <v>2</v>
      </c>
      <c r="AF976" s="62">
        <v>60</v>
      </c>
      <c r="AG976" s="64" t="s">
        <v>174</v>
      </c>
      <c r="AH976" s="64"/>
      <c r="AI976" s="65"/>
      <c r="AJ976" s="65">
        <f t="shared" si="122"/>
        <v>56.701000000000001</v>
      </c>
      <c r="AK976" s="65"/>
      <c r="AL976" s="65"/>
      <c r="AM976" s="65">
        <f t="shared" si="123"/>
        <v>55.834899999999998</v>
      </c>
      <c r="AN976" s="65"/>
      <c r="AO976" s="65">
        <v>57.4</v>
      </c>
    </row>
    <row r="977" spans="2:41" ht="15" x14ac:dyDescent="0.3">
      <c r="B977" s="72" t="str">
        <f t="shared" si="120"/>
        <v>M76×4</v>
      </c>
      <c r="C977" s="73" t="s">
        <v>216</v>
      </c>
      <c r="D977" s="73" t="s">
        <v>157</v>
      </c>
      <c r="E977" s="71" t="s">
        <v>0</v>
      </c>
      <c r="F977" s="58">
        <v>76</v>
      </c>
      <c r="G977" s="58">
        <v>4</v>
      </c>
      <c r="H977" s="71" t="s">
        <v>134</v>
      </c>
      <c r="I977" s="86" t="s">
        <v>140</v>
      </c>
      <c r="J977" s="58" t="s">
        <v>314</v>
      </c>
      <c r="K977" s="58" t="s">
        <v>491</v>
      </c>
      <c r="L977" s="58">
        <v>76</v>
      </c>
      <c r="M977" s="58">
        <v>4</v>
      </c>
      <c r="N977" s="71">
        <v>60</v>
      </c>
      <c r="O977" s="100">
        <f t="array" ref="O977">IFERROR(INDEX($AD$11:$AO$1485,MATCH($B977&amp;$I977,$Z$11:$Z$1485&amp;$AG$11:$AG$1485,0),MATCH($C977,$AD$9:$AO$9,0)),"-")</f>
        <v>74.524000000000001</v>
      </c>
      <c r="P977" s="58">
        <v>14</v>
      </c>
      <c r="Q977" s="58">
        <v>-14</v>
      </c>
      <c r="R977" s="100">
        <f t="array" aca="1" ref="R977" ca="1">IFERROR(INDEX($AD$11:$AO$1485,MATCH($B977&amp;$I977,$Z$11:$Z$1485&amp;$AG$11:$AG$1485,0),MATCH($D977,$AD$9:$AO$9,0)),"-")</f>
        <v>73.716899999999995</v>
      </c>
      <c r="S977" s="58">
        <v>14</v>
      </c>
      <c r="T977" s="58">
        <v>0</v>
      </c>
      <c r="U977" s="58">
        <v>5</v>
      </c>
      <c r="V977" s="58">
        <v>11</v>
      </c>
      <c r="W977" s="50">
        <f t="shared" si="118"/>
        <v>28</v>
      </c>
      <c r="X977" s="50">
        <f t="shared" si="119"/>
        <v>14</v>
      </c>
      <c r="Z977" s="63" t="str">
        <f t="shared" si="121"/>
        <v>M58×1.5</v>
      </c>
      <c r="AA977" s="62" t="s">
        <v>135</v>
      </c>
      <c r="AB977" s="62"/>
      <c r="AC977" s="62"/>
      <c r="AD977" s="63">
        <v>58</v>
      </c>
      <c r="AE977" s="63">
        <v>1.5</v>
      </c>
      <c r="AF977" s="62">
        <v>60</v>
      </c>
      <c r="AG977" s="64" t="s">
        <v>174</v>
      </c>
      <c r="AH977" s="64"/>
      <c r="AI977" s="65"/>
      <c r="AJ977" s="65">
        <f t="shared" si="122"/>
        <v>57.025700000000001</v>
      </c>
      <c r="AK977" s="65"/>
      <c r="AL977" s="65"/>
      <c r="AM977" s="65">
        <f t="shared" si="123"/>
        <v>56.376199999999997</v>
      </c>
      <c r="AN977" s="65"/>
      <c r="AO977" s="65">
        <v>57.57</v>
      </c>
    </row>
    <row r="978" spans="2:41" ht="15" x14ac:dyDescent="0.3">
      <c r="B978" s="72" t="str">
        <f t="shared" si="120"/>
        <v>M76×3</v>
      </c>
      <c r="C978" s="73" t="s">
        <v>216</v>
      </c>
      <c r="D978" s="73" t="s">
        <v>157</v>
      </c>
      <c r="E978" s="71" t="s">
        <v>0</v>
      </c>
      <c r="F978" s="58">
        <v>76</v>
      </c>
      <c r="G978" s="58">
        <v>3</v>
      </c>
      <c r="H978" s="71" t="s">
        <v>134</v>
      </c>
      <c r="I978" s="86" t="s">
        <v>140</v>
      </c>
      <c r="J978" s="58" t="s">
        <v>314</v>
      </c>
      <c r="K978" s="58" t="s">
        <v>491</v>
      </c>
      <c r="L978" s="58">
        <v>76</v>
      </c>
      <c r="M978" s="58">
        <v>3</v>
      </c>
      <c r="N978" s="71">
        <v>60</v>
      </c>
      <c r="O978" s="100">
        <f t="array" ref="O978">IFERROR(INDEX($AD$11:$AO$1485,MATCH($B978&amp;$I978,$Z$11:$Z$1485&amp;$AG$11:$AG$1485,0),MATCH($C978,$AD$9:$AO$9,0)),"-")</f>
        <v>74.938000000000002</v>
      </c>
      <c r="P978" s="58">
        <v>14</v>
      </c>
      <c r="Q978" s="58">
        <v>-14</v>
      </c>
      <c r="R978" s="100">
        <f t="array" aca="1" ref="R978" ca="1">IFERROR(INDEX($AD$11:$AO$1485,MATCH($B978&amp;$I978,$Z$11:$Z$1485&amp;$AG$11:$AG$1485,0),MATCH($D978,$AD$9:$AO$9,0)),"-")</f>
        <v>74.331400000000002</v>
      </c>
      <c r="S978" s="58">
        <v>14</v>
      </c>
      <c r="T978" s="58">
        <v>0</v>
      </c>
      <c r="U978" s="58">
        <v>5</v>
      </c>
      <c r="V978" s="58">
        <v>13</v>
      </c>
      <c r="W978" s="50">
        <f t="shared" si="118"/>
        <v>28</v>
      </c>
      <c r="X978" s="50">
        <f t="shared" si="119"/>
        <v>14</v>
      </c>
      <c r="Z978" s="63" t="str">
        <f t="shared" si="121"/>
        <v>M60×4</v>
      </c>
      <c r="AA978" s="62" t="s">
        <v>135</v>
      </c>
      <c r="AB978" s="62"/>
      <c r="AC978" s="62"/>
      <c r="AD978" s="63">
        <v>60</v>
      </c>
      <c r="AE978" s="63">
        <v>4</v>
      </c>
      <c r="AF978" s="62">
        <v>60</v>
      </c>
      <c r="AG978" s="64" t="s">
        <v>174</v>
      </c>
      <c r="AH978" s="64"/>
      <c r="AI978" s="65"/>
      <c r="AJ978" s="65">
        <f t="shared" si="122"/>
        <v>57.401899999999998</v>
      </c>
      <c r="AK978" s="65"/>
      <c r="AL978" s="65"/>
      <c r="AM978" s="65">
        <f t="shared" si="123"/>
        <v>55.669899999999998</v>
      </c>
      <c r="AN978" s="65"/>
      <c r="AO978" s="65">
        <v>59.38</v>
      </c>
    </row>
    <row r="979" spans="2:41" ht="15" x14ac:dyDescent="0.3">
      <c r="B979" s="72" t="str">
        <f t="shared" si="120"/>
        <v>M76×2</v>
      </c>
      <c r="C979" s="73" t="s">
        <v>216</v>
      </c>
      <c r="D979" s="73" t="s">
        <v>157</v>
      </c>
      <c r="E979" s="71" t="s">
        <v>0</v>
      </c>
      <c r="F979" s="58">
        <v>76</v>
      </c>
      <c r="G979" s="58">
        <v>2</v>
      </c>
      <c r="H979" s="71" t="s">
        <v>134</v>
      </c>
      <c r="I979" s="86" t="s">
        <v>140</v>
      </c>
      <c r="J979" s="58" t="s">
        <v>314</v>
      </c>
      <c r="K979" s="58" t="s">
        <v>491</v>
      </c>
      <c r="L979" s="58">
        <v>76</v>
      </c>
      <c r="M979" s="58">
        <v>2</v>
      </c>
      <c r="N979" s="71">
        <v>60</v>
      </c>
      <c r="O979" s="100">
        <f t="array" ref="O979">IFERROR(INDEX($AD$11:$AO$1485,MATCH($B979&amp;$I979,$Z$11:$Z$1485&amp;$AG$11:$AG$1485,0),MATCH($C979,$AD$9:$AO$9,0)),"-")</f>
        <v>75.343999999999994</v>
      </c>
      <c r="P979" s="58">
        <v>14</v>
      </c>
      <c r="Q979" s="58">
        <v>-14</v>
      </c>
      <c r="R979" s="100">
        <f t="array" aca="1" ref="R979" ca="1">IFERROR(INDEX($AD$11:$AO$1485,MATCH($B979&amp;$I979,$Z$11:$Z$1485&amp;$AG$11:$AG$1485,0),MATCH($D979,$AD$9:$AO$9,0)),"-")</f>
        <v>74.936999999999998</v>
      </c>
      <c r="S979" s="58">
        <v>14</v>
      </c>
      <c r="T979" s="58">
        <v>0</v>
      </c>
      <c r="U979" s="58">
        <v>5</v>
      </c>
      <c r="V979" s="58">
        <v>14</v>
      </c>
      <c r="W979" s="50">
        <f t="shared" si="118"/>
        <v>28</v>
      </c>
      <c r="X979" s="50">
        <f t="shared" si="119"/>
        <v>14</v>
      </c>
      <c r="Z979" s="63" t="str">
        <f t="shared" si="121"/>
        <v>M60×3</v>
      </c>
      <c r="AA979" s="62" t="s">
        <v>135</v>
      </c>
      <c r="AB979" s="62"/>
      <c r="AC979" s="62"/>
      <c r="AD979" s="63">
        <v>60</v>
      </c>
      <c r="AE979" s="63">
        <v>3</v>
      </c>
      <c r="AF979" s="62">
        <v>60</v>
      </c>
      <c r="AG979" s="64" t="s">
        <v>174</v>
      </c>
      <c r="AH979" s="64"/>
      <c r="AI979" s="65"/>
      <c r="AJ979" s="65">
        <f t="shared" si="122"/>
        <v>58.051400000000001</v>
      </c>
      <c r="AK979" s="65"/>
      <c r="AL979" s="65"/>
      <c r="AM979" s="65">
        <f t="shared" si="123"/>
        <v>56.752400000000002</v>
      </c>
      <c r="AN979" s="65"/>
      <c r="AO979" s="65">
        <v>59.57</v>
      </c>
    </row>
    <row r="980" spans="2:41" ht="15" x14ac:dyDescent="0.3">
      <c r="B980" s="72" t="str">
        <f t="shared" si="120"/>
        <v>M76×1.5</v>
      </c>
      <c r="C980" s="73" t="s">
        <v>216</v>
      </c>
      <c r="D980" s="73" t="s">
        <v>157</v>
      </c>
      <c r="E980" s="71" t="s">
        <v>0</v>
      </c>
      <c r="F980" s="58">
        <v>76</v>
      </c>
      <c r="G980" s="58">
        <v>1.5</v>
      </c>
      <c r="H980" s="71" t="s">
        <v>134</v>
      </c>
      <c r="I980" s="86" t="s">
        <v>140</v>
      </c>
      <c r="J980" s="58" t="s">
        <v>314</v>
      </c>
      <c r="K980" s="58" t="s">
        <v>491</v>
      </c>
      <c r="L980" s="58">
        <v>76</v>
      </c>
      <c r="M980" s="58">
        <v>1.5</v>
      </c>
      <c r="N980" s="71">
        <v>60</v>
      </c>
      <c r="O980" s="100">
        <f t="array" ref="O980">IFERROR(INDEX($AD$11:$AO$1485,MATCH($B980&amp;$I980,$Z$11:$Z$1485&amp;$AG$11:$AG$1485,0),MATCH($C980,$AD$9:$AO$9,0)),"-")</f>
        <v>75.545000000000002</v>
      </c>
      <c r="P980" s="58">
        <v>14</v>
      </c>
      <c r="Q980" s="58">
        <v>-14</v>
      </c>
      <c r="R980" s="100">
        <f t="array" aca="1" ref="R980" ca="1">IFERROR(INDEX($AD$11:$AO$1485,MATCH($B980&amp;$I980,$Z$11:$Z$1485&amp;$AG$11:$AG$1485,0),MATCH($D980,$AD$9:$AO$9,0)),"-")</f>
        <v>75.237700000000004</v>
      </c>
      <c r="S980" s="58">
        <v>14</v>
      </c>
      <c r="T980" s="58">
        <v>0</v>
      </c>
      <c r="U980" s="58">
        <v>5</v>
      </c>
      <c r="V980" s="58">
        <v>16</v>
      </c>
      <c r="W980" s="50">
        <f t="shared" si="118"/>
        <v>28</v>
      </c>
      <c r="X980" s="50">
        <f t="shared" si="119"/>
        <v>14</v>
      </c>
      <c r="Z980" s="63" t="str">
        <f t="shared" si="121"/>
        <v>M60×2</v>
      </c>
      <c r="AA980" s="62" t="s">
        <v>135</v>
      </c>
      <c r="AB980" s="62"/>
      <c r="AC980" s="62"/>
      <c r="AD980" s="63">
        <v>60</v>
      </c>
      <c r="AE980" s="63">
        <v>2</v>
      </c>
      <c r="AF980" s="62">
        <v>60</v>
      </c>
      <c r="AG980" s="64" t="s">
        <v>174</v>
      </c>
      <c r="AH980" s="64"/>
      <c r="AI980" s="65"/>
      <c r="AJ980" s="65">
        <f t="shared" si="122"/>
        <v>58.701000000000001</v>
      </c>
      <c r="AK980" s="65"/>
      <c r="AL980" s="65"/>
      <c r="AM980" s="65">
        <f t="shared" si="123"/>
        <v>57.834899999999998</v>
      </c>
      <c r="AN980" s="65"/>
      <c r="AO980" s="65">
        <v>59.4</v>
      </c>
    </row>
    <row r="981" spans="2:41" ht="15" x14ac:dyDescent="0.3">
      <c r="B981" s="72" t="str">
        <f t="shared" si="120"/>
        <v>M78×2</v>
      </c>
      <c r="C981" s="73" t="s">
        <v>216</v>
      </c>
      <c r="D981" s="73" t="s">
        <v>157</v>
      </c>
      <c r="E981" s="71" t="s">
        <v>0</v>
      </c>
      <c r="F981" s="58">
        <v>78</v>
      </c>
      <c r="G981" s="58">
        <v>2</v>
      </c>
      <c r="H981" s="71" t="s">
        <v>134</v>
      </c>
      <c r="I981" s="86" t="s">
        <v>140</v>
      </c>
      <c r="J981" s="58" t="s">
        <v>314</v>
      </c>
      <c r="K981" s="58" t="s">
        <v>491</v>
      </c>
      <c r="L981" s="58">
        <v>78</v>
      </c>
      <c r="M981" s="58">
        <v>2</v>
      </c>
      <c r="N981" s="71">
        <v>60</v>
      </c>
      <c r="O981" s="100">
        <f t="array" ref="O981">IFERROR(INDEX($AD$11:$AO$1485,MATCH($B981&amp;$I981,$Z$11:$Z$1485&amp;$AG$11:$AG$1485,0),MATCH($C981,$AD$9:$AO$9,0)),"-")</f>
        <v>77.343999999999994</v>
      </c>
      <c r="P981" s="58">
        <v>14</v>
      </c>
      <c r="Q981" s="58">
        <v>-14</v>
      </c>
      <c r="R981" s="100">
        <f t="array" aca="1" ref="R981" ca="1">IFERROR(INDEX($AD$11:$AO$1485,MATCH($B981&amp;$I981,$Z$11:$Z$1485&amp;$AG$11:$AG$1485,0),MATCH($D981,$AD$9:$AO$9,0)),"-")</f>
        <v>76.936999999999998</v>
      </c>
      <c r="S981" s="58">
        <v>14</v>
      </c>
      <c r="T981" s="58">
        <v>0</v>
      </c>
      <c r="U981" s="58">
        <v>5</v>
      </c>
      <c r="V981" s="58">
        <v>14</v>
      </c>
      <c r="W981" s="50">
        <f t="shared" si="118"/>
        <v>28</v>
      </c>
      <c r="X981" s="50">
        <f t="shared" si="119"/>
        <v>14</v>
      </c>
      <c r="Z981" s="63" t="str">
        <f t="shared" si="121"/>
        <v>M60×1.5</v>
      </c>
      <c r="AA981" s="62" t="s">
        <v>135</v>
      </c>
      <c r="AB981" s="62"/>
      <c r="AC981" s="62"/>
      <c r="AD981" s="63">
        <v>60</v>
      </c>
      <c r="AE981" s="63">
        <v>1.5</v>
      </c>
      <c r="AF981" s="62">
        <v>60</v>
      </c>
      <c r="AG981" s="64" t="s">
        <v>174</v>
      </c>
      <c r="AH981" s="64"/>
      <c r="AI981" s="65"/>
      <c r="AJ981" s="65">
        <f t="shared" si="122"/>
        <v>59.025700000000001</v>
      </c>
      <c r="AK981" s="65"/>
      <c r="AL981" s="65"/>
      <c r="AM981" s="65">
        <f t="shared" si="123"/>
        <v>58.376199999999997</v>
      </c>
      <c r="AN981" s="65"/>
      <c r="AO981" s="65">
        <v>59.57</v>
      </c>
    </row>
    <row r="982" spans="2:41" ht="15" x14ac:dyDescent="0.3">
      <c r="B982" s="72" t="str">
        <f t="shared" si="120"/>
        <v>M80×6</v>
      </c>
      <c r="C982" s="73" t="s">
        <v>216</v>
      </c>
      <c r="D982" s="73" t="s">
        <v>157</v>
      </c>
      <c r="E982" s="71" t="s">
        <v>0</v>
      </c>
      <c r="F982" s="58">
        <v>80</v>
      </c>
      <c r="G982" s="58">
        <v>6</v>
      </c>
      <c r="H982" s="71" t="s">
        <v>134</v>
      </c>
      <c r="I982" s="86" t="s">
        <v>140</v>
      </c>
      <c r="J982" s="58" t="s">
        <v>314</v>
      </c>
      <c r="K982" s="58" t="s">
        <v>491</v>
      </c>
      <c r="L982" s="58">
        <v>80</v>
      </c>
      <c r="M982" s="58">
        <v>6</v>
      </c>
      <c r="N982" s="71">
        <v>60</v>
      </c>
      <c r="O982" s="100">
        <f t="array" ref="O982">IFERROR(INDEX($AD$11:$AO$1485,MATCH($B982&amp;$I982,$Z$11:$Z$1485&amp;$AG$11:$AG$1485,0),MATCH($C982,$AD$9:$AO$9,0)),"-")</f>
        <v>77.686999999999998</v>
      </c>
      <c r="P982" s="58">
        <v>18</v>
      </c>
      <c r="Q982" s="58">
        <v>-18</v>
      </c>
      <c r="R982" s="100">
        <f t="array" aca="1" ref="R982" ca="1">IFERROR(INDEX($AD$11:$AO$1485,MATCH($B982&amp;$I982,$Z$11:$Z$1485&amp;$AG$11:$AG$1485,0),MATCH($D982,$AD$9:$AO$9,0)),"-")</f>
        <v>76.477900000000005</v>
      </c>
      <c r="S982" s="58">
        <v>18</v>
      </c>
      <c r="T982" s="58">
        <v>0</v>
      </c>
      <c r="U982" s="58">
        <v>6</v>
      </c>
      <c r="V982" s="58">
        <v>10</v>
      </c>
      <c r="W982" s="50">
        <f t="shared" si="118"/>
        <v>36</v>
      </c>
      <c r="X982" s="50">
        <f t="shared" si="119"/>
        <v>18</v>
      </c>
      <c r="Z982" s="63" t="str">
        <f t="shared" si="121"/>
        <v>M62×4</v>
      </c>
      <c r="AA982" s="62" t="s">
        <v>135</v>
      </c>
      <c r="AB982" s="62"/>
      <c r="AC982" s="62"/>
      <c r="AD982" s="63">
        <v>62</v>
      </c>
      <c r="AE982" s="63">
        <v>4</v>
      </c>
      <c r="AF982" s="62">
        <v>60</v>
      </c>
      <c r="AG982" s="64" t="s">
        <v>174</v>
      </c>
      <c r="AH982" s="64"/>
      <c r="AI982" s="65"/>
      <c r="AJ982" s="65">
        <f t="shared" si="122"/>
        <v>59.401899999999998</v>
      </c>
      <c r="AK982" s="65"/>
      <c r="AL982" s="65"/>
      <c r="AM982" s="65">
        <f t="shared" si="123"/>
        <v>57.669899999999998</v>
      </c>
      <c r="AN982" s="65"/>
      <c r="AO982" s="65">
        <v>61.38</v>
      </c>
    </row>
    <row r="983" spans="2:41" ht="15" x14ac:dyDescent="0.3">
      <c r="B983" s="72" t="str">
        <f t="shared" si="120"/>
        <v>M80×4</v>
      </c>
      <c r="C983" s="73" t="s">
        <v>216</v>
      </c>
      <c r="D983" s="73" t="s">
        <v>157</v>
      </c>
      <c r="E983" s="71" t="s">
        <v>0</v>
      </c>
      <c r="F983" s="58">
        <v>80</v>
      </c>
      <c r="G983" s="58">
        <v>4</v>
      </c>
      <c r="H983" s="71" t="s">
        <v>134</v>
      </c>
      <c r="I983" s="86" t="s">
        <v>140</v>
      </c>
      <c r="J983" s="58" t="s">
        <v>314</v>
      </c>
      <c r="K983" s="58" t="s">
        <v>491</v>
      </c>
      <c r="L983" s="58">
        <v>80</v>
      </c>
      <c r="M983" s="58">
        <v>4</v>
      </c>
      <c r="N983" s="71">
        <v>60</v>
      </c>
      <c r="O983" s="100">
        <f t="array" ref="O983">IFERROR(INDEX($AD$11:$AO$1485,MATCH($B983&amp;$I983,$Z$11:$Z$1485&amp;$AG$11:$AG$1485,0),MATCH($C983,$AD$9:$AO$9,0)),"-")</f>
        <v>78.524000000000001</v>
      </c>
      <c r="P983" s="58">
        <v>18</v>
      </c>
      <c r="Q983" s="58">
        <v>-18</v>
      </c>
      <c r="R983" s="100">
        <f t="array" aca="1" ref="R983" ca="1">IFERROR(INDEX($AD$11:$AO$1485,MATCH($B983&amp;$I983,$Z$11:$Z$1485&amp;$AG$11:$AG$1485,0),MATCH($D983,$AD$9:$AO$9,0)),"-")</f>
        <v>77.716899999999995</v>
      </c>
      <c r="S983" s="58">
        <v>14</v>
      </c>
      <c r="T983" s="58">
        <v>0</v>
      </c>
      <c r="U983" s="58">
        <v>5</v>
      </c>
      <c r="V983" s="58">
        <v>11</v>
      </c>
      <c r="W983" s="50">
        <f t="shared" si="118"/>
        <v>36</v>
      </c>
      <c r="X983" s="50">
        <f t="shared" si="119"/>
        <v>14</v>
      </c>
      <c r="Z983" s="63" t="str">
        <f t="shared" si="121"/>
        <v>M62×3</v>
      </c>
      <c r="AA983" s="62" t="s">
        <v>135</v>
      </c>
      <c r="AB983" s="62"/>
      <c r="AC983" s="62"/>
      <c r="AD983" s="63">
        <v>62</v>
      </c>
      <c r="AE983" s="63">
        <v>3</v>
      </c>
      <c r="AF983" s="62">
        <v>60</v>
      </c>
      <c r="AG983" s="64" t="s">
        <v>174</v>
      </c>
      <c r="AH983" s="64"/>
      <c r="AI983" s="65"/>
      <c r="AJ983" s="65">
        <f t="shared" si="122"/>
        <v>60.051400000000001</v>
      </c>
      <c r="AK983" s="65"/>
      <c r="AL983" s="65"/>
      <c r="AM983" s="65">
        <f t="shared" si="123"/>
        <v>58.752400000000002</v>
      </c>
      <c r="AN983" s="65"/>
      <c r="AO983" s="65">
        <v>61.57</v>
      </c>
    </row>
    <row r="984" spans="2:41" ht="15" x14ac:dyDescent="0.3">
      <c r="B984" s="72" t="str">
        <f t="shared" si="120"/>
        <v>M80×3</v>
      </c>
      <c r="C984" s="73" t="s">
        <v>216</v>
      </c>
      <c r="D984" s="73" t="s">
        <v>157</v>
      </c>
      <c r="E984" s="71" t="s">
        <v>0</v>
      </c>
      <c r="F984" s="58">
        <v>80</v>
      </c>
      <c r="G984" s="58">
        <v>3</v>
      </c>
      <c r="H984" s="71" t="s">
        <v>134</v>
      </c>
      <c r="I984" s="86" t="s">
        <v>140</v>
      </c>
      <c r="J984" s="58" t="s">
        <v>314</v>
      </c>
      <c r="K984" s="58" t="s">
        <v>491</v>
      </c>
      <c r="L984" s="58">
        <v>80</v>
      </c>
      <c r="M984" s="58">
        <v>3</v>
      </c>
      <c r="N984" s="71">
        <v>60</v>
      </c>
      <c r="O984" s="100">
        <f t="array" ref="O984">IFERROR(INDEX($AD$11:$AO$1485,MATCH($B984&amp;$I984,$Z$11:$Z$1485&amp;$AG$11:$AG$1485,0),MATCH($C984,$AD$9:$AO$9,0)),"-")</f>
        <v>78.938000000000002</v>
      </c>
      <c r="P984" s="58">
        <v>18</v>
      </c>
      <c r="Q984" s="58">
        <v>-18</v>
      </c>
      <c r="R984" s="100">
        <f t="array" aca="1" ref="R984" ca="1">IFERROR(INDEX($AD$11:$AO$1485,MATCH($B984&amp;$I984,$Z$11:$Z$1485&amp;$AG$11:$AG$1485,0),MATCH($D984,$AD$9:$AO$9,0)),"-")</f>
        <v>78.331400000000002</v>
      </c>
      <c r="S984" s="58">
        <v>14</v>
      </c>
      <c r="T984" s="58">
        <v>0</v>
      </c>
      <c r="U984" s="58">
        <v>5</v>
      </c>
      <c r="V984" s="58">
        <v>13</v>
      </c>
      <c r="W984" s="50">
        <f t="shared" si="118"/>
        <v>36</v>
      </c>
      <c r="X984" s="50">
        <f t="shared" si="119"/>
        <v>14</v>
      </c>
      <c r="Z984" s="63" t="str">
        <f t="shared" si="121"/>
        <v>M62×2</v>
      </c>
      <c r="AA984" s="62" t="s">
        <v>135</v>
      </c>
      <c r="AB984" s="62"/>
      <c r="AC984" s="62"/>
      <c r="AD984" s="63">
        <v>62</v>
      </c>
      <c r="AE984" s="63">
        <v>2</v>
      </c>
      <c r="AF984" s="62">
        <v>60</v>
      </c>
      <c r="AG984" s="64" t="s">
        <v>174</v>
      </c>
      <c r="AH984" s="64"/>
      <c r="AI984" s="65"/>
      <c r="AJ984" s="65">
        <f t="shared" si="122"/>
        <v>60.701000000000001</v>
      </c>
      <c r="AK984" s="65"/>
      <c r="AL984" s="65"/>
      <c r="AM984" s="65">
        <f t="shared" si="123"/>
        <v>59.834899999999998</v>
      </c>
      <c r="AN984" s="65"/>
      <c r="AO984" s="65">
        <v>61.4</v>
      </c>
    </row>
    <row r="985" spans="2:41" ht="15" x14ac:dyDescent="0.3">
      <c r="B985" s="72" t="str">
        <f t="shared" si="120"/>
        <v>M80×2</v>
      </c>
      <c r="C985" s="73" t="s">
        <v>216</v>
      </c>
      <c r="D985" s="73" t="s">
        <v>157</v>
      </c>
      <c r="E985" s="71" t="s">
        <v>0</v>
      </c>
      <c r="F985" s="58">
        <v>80</v>
      </c>
      <c r="G985" s="58">
        <v>2</v>
      </c>
      <c r="H985" s="71" t="s">
        <v>134</v>
      </c>
      <c r="I985" s="86" t="s">
        <v>140</v>
      </c>
      <c r="J985" s="58" t="s">
        <v>314</v>
      </c>
      <c r="K985" s="58" t="s">
        <v>491</v>
      </c>
      <c r="L985" s="58">
        <v>80</v>
      </c>
      <c r="M985" s="58">
        <v>2</v>
      </c>
      <c r="N985" s="71">
        <v>60</v>
      </c>
      <c r="O985" s="100">
        <f t="array" ref="O985">IFERROR(INDEX($AD$11:$AO$1485,MATCH($B985&amp;$I985,$Z$11:$Z$1485&amp;$AG$11:$AG$1485,0),MATCH($C985,$AD$9:$AO$9,0)),"-")</f>
        <v>79.343999999999994</v>
      </c>
      <c r="P985" s="58">
        <v>14</v>
      </c>
      <c r="Q985" s="58">
        <v>-14</v>
      </c>
      <c r="R985" s="100">
        <f t="array" aca="1" ref="R985" ca="1">IFERROR(INDEX($AD$11:$AO$1485,MATCH($B985&amp;$I985,$Z$11:$Z$1485&amp;$AG$11:$AG$1485,0),MATCH($D985,$AD$9:$AO$9,0)),"-")</f>
        <v>78.936999999999998</v>
      </c>
      <c r="S985" s="58">
        <v>14</v>
      </c>
      <c r="T985" s="58">
        <v>0</v>
      </c>
      <c r="U985" s="58">
        <v>5</v>
      </c>
      <c r="V985" s="58">
        <v>14</v>
      </c>
      <c r="W985" s="50">
        <f t="shared" si="118"/>
        <v>28</v>
      </c>
      <c r="X985" s="50">
        <f t="shared" si="119"/>
        <v>14</v>
      </c>
      <c r="Z985" s="63" t="str">
        <f t="shared" si="121"/>
        <v>M62×1.5</v>
      </c>
      <c r="AA985" s="62" t="s">
        <v>135</v>
      </c>
      <c r="AB985" s="62"/>
      <c r="AC985" s="62"/>
      <c r="AD985" s="63">
        <v>62</v>
      </c>
      <c r="AE985" s="63">
        <v>1.5</v>
      </c>
      <c r="AF985" s="62">
        <v>60</v>
      </c>
      <c r="AG985" s="64" t="s">
        <v>174</v>
      </c>
      <c r="AH985" s="64"/>
      <c r="AI985" s="65"/>
      <c r="AJ985" s="65">
        <f t="shared" si="122"/>
        <v>61.025700000000001</v>
      </c>
      <c r="AK985" s="65"/>
      <c r="AL985" s="65"/>
      <c r="AM985" s="65">
        <f t="shared" si="123"/>
        <v>60.376199999999997</v>
      </c>
      <c r="AN985" s="65"/>
      <c r="AO985" s="65">
        <v>61.57</v>
      </c>
    </row>
    <row r="986" spans="2:41" ht="15" x14ac:dyDescent="0.3">
      <c r="B986" s="72" t="str">
        <f t="shared" si="120"/>
        <v>M80×1.5</v>
      </c>
      <c r="C986" s="73" t="s">
        <v>216</v>
      </c>
      <c r="D986" s="73" t="s">
        <v>157</v>
      </c>
      <c r="E986" s="71" t="s">
        <v>0</v>
      </c>
      <c r="F986" s="58">
        <v>80</v>
      </c>
      <c r="G986" s="58">
        <v>1.5</v>
      </c>
      <c r="H986" s="71" t="s">
        <v>134</v>
      </c>
      <c r="I986" s="86" t="s">
        <v>140</v>
      </c>
      <c r="J986" s="58" t="s">
        <v>314</v>
      </c>
      <c r="K986" s="58" t="s">
        <v>491</v>
      </c>
      <c r="L986" s="58">
        <v>80</v>
      </c>
      <c r="M986" s="58">
        <v>1.5</v>
      </c>
      <c r="N986" s="71">
        <v>60</v>
      </c>
      <c r="O986" s="100">
        <f t="array" ref="O986">IFERROR(INDEX($AD$11:$AO$1485,MATCH($B986&amp;$I986,$Z$11:$Z$1485&amp;$AG$11:$AG$1485,0),MATCH($C986,$AD$9:$AO$9,0)),"-")</f>
        <v>79.545000000000002</v>
      </c>
      <c r="P986" s="58">
        <v>14</v>
      </c>
      <c r="Q986" s="58">
        <v>-14</v>
      </c>
      <c r="R986" s="100">
        <f t="array" aca="1" ref="R986" ca="1">IFERROR(INDEX($AD$11:$AO$1485,MATCH($B986&amp;$I986,$Z$11:$Z$1485&amp;$AG$11:$AG$1485,0),MATCH($D986,$AD$9:$AO$9,0)),"-")</f>
        <v>79.237700000000004</v>
      </c>
      <c r="S986" s="58">
        <v>14</v>
      </c>
      <c r="T986" s="58">
        <v>0</v>
      </c>
      <c r="U986" s="58">
        <v>5</v>
      </c>
      <c r="V986" s="58">
        <v>16</v>
      </c>
      <c r="W986" s="50">
        <f t="shared" si="118"/>
        <v>28</v>
      </c>
      <c r="X986" s="50">
        <f t="shared" si="119"/>
        <v>14</v>
      </c>
      <c r="Z986" s="63" t="str">
        <f t="shared" si="121"/>
        <v>M64×4</v>
      </c>
      <c r="AA986" s="62" t="s">
        <v>135</v>
      </c>
      <c r="AB986" s="62"/>
      <c r="AC986" s="62"/>
      <c r="AD986" s="63">
        <v>64</v>
      </c>
      <c r="AE986" s="63">
        <v>4</v>
      </c>
      <c r="AF986" s="62">
        <v>60</v>
      </c>
      <c r="AG986" s="64" t="s">
        <v>174</v>
      </c>
      <c r="AH986" s="64"/>
      <c r="AI986" s="65"/>
      <c r="AJ986" s="65">
        <f t="shared" si="122"/>
        <v>61.401899999999998</v>
      </c>
      <c r="AK986" s="65"/>
      <c r="AL986" s="65"/>
      <c r="AM986" s="65">
        <f t="shared" si="123"/>
        <v>59.669899999999998</v>
      </c>
      <c r="AN986" s="65"/>
      <c r="AO986" s="65">
        <v>63.38</v>
      </c>
    </row>
    <row r="987" spans="2:41" ht="15" x14ac:dyDescent="0.3">
      <c r="B987" s="72" t="str">
        <f t="shared" si="120"/>
        <v>M82×2</v>
      </c>
      <c r="C987" s="73" t="s">
        <v>216</v>
      </c>
      <c r="D987" s="73" t="s">
        <v>157</v>
      </c>
      <c r="E987" s="71" t="s">
        <v>0</v>
      </c>
      <c r="F987" s="58">
        <v>82</v>
      </c>
      <c r="G987" s="58">
        <v>2</v>
      </c>
      <c r="H987" s="71" t="s">
        <v>134</v>
      </c>
      <c r="I987" s="86" t="s">
        <v>140</v>
      </c>
      <c r="J987" s="58" t="s">
        <v>314</v>
      </c>
      <c r="K987" s="58" t="s">
        <v>491</v>
      </c>
      <c r="L987" s="58">
        <v>82</v>
      </c>
      <c r="M987" s="58">
        <v>2</v>
      </c>
      <c r="N987" s="71">
        <v>60</v>
      </c>
      <c r="O987" s="100">
        <f t="array" ref="O987">IFERROR(INDEX($AD$11:$AO$1485,MATCH($B987&amp;$I987,$Z$11:$Z$1485&amp;$AG$11:$AG$1485,0),MATCH($C987,$AD$9:$AO$9,0)),"-")</f>
        <v>81.343999999999994</v>
      </c>
      <c r="P987" s="58">
        <v>14</v>
      </c>
      <c r="Q987" s="58">
        <v>-14</v>
      </c>
      <c r="R987" s="100">
        <f t="array" aca="1" ref="R987" ca="1">IFERROR(INDEX($AD$11:$AO$1485,MATCH($B987&amp;$I987,$Z$11:$Z$1485&amp;$AG$11:$AG$1485,0),MATCH($D987,$AD$9:$AO$9,0)),"-")</f>
        <v>80.936999999999998</v>
      </c>
      <c r="S987" s="58">
        <v>14</v>
      </c>
      <c r="T987" s="58">
        <v>0</v>
      </c>
      <c r="U987" s="58">
        <v>5</v>
      </c>
      <c r="V987" s="58">
        <v>14</v>
      </c>
      <c r="W987" s="50">
        <f t="shared" si="118"/>
        <v>28</v>
      </c>
      <c r="X987" s="50">
        <f t="shared" si="119"/>
        <v>14</v>
      </c>
      <c r="Z987" s="63" t="str">
        <f t="shared" si="121"/>
        <v>M64×3</v>
      </c>
      <c r="AA987" s="62" t="s">
        <v>135</v>
      </c>
      <c r="AB987" s="62"/>
      <c r="AC987" s="62"/>
      <c r="AD987" s="63">
        <v>64</v>
      </c>
      <c r="AE987" s="63">
        <v>3</v>
      </c>
      <c r="AF987" s="62">
        <v>60</v>
      </c>
      <c r="AG987" s="64" t="s">
        <v>174</v>
      </c>
      <c r="AH987" s="64"/>
      <c r="AI987" s="65"/>
      <c r="AJ987" s="65">
        <f t="shared" si="122"/>
        <v>62.051400000000001</v>
      </c>
      <c r="AK987" s="65"/>
      <c r="AL987" s="65"/>
      <c r="AM987" s="65">
        <f t="shared" si="123"/>
        <v>60.752400000000002</v>
      </c>
      <c r="AN987" s="65"/>
      <c r="AO987" s="65">
        <v>63.57</v>
      </c>
    </row>
    <row r="988" spans="2:41" ht="15" x14ac:dyDescent="0.3">
      <c r="B988" s="72" t="str">
        <f t="shared" si="120"/>
        <v>M85×6</v>
      </c>
      <c r="C988" s="73" t="s">
        <v>216</v>
      </c>
      <c r="D988" s="73" t="s">
        <v>157</v>
      </c>
      <c r="E988" s="71" t="s">
        <v>0</v>
      </c>
      <c r="F988" s="58">
        <v>85</v>
      </c>
      <c r="G988" s="58">
        <v>6</v>
      </c>
      <c r="H988" s="71" t="s">
        <v>134</v>
      </c>
      <c r="I988" s="86" t="s">
        <v>140</v>
      </c>
      <c r="J988" s="58" t="s">
        <v>314</v>
      </c>
      <c r="K988" s="58" t="s">
        <v>491</v>
      </c>
      <c r="L988" s="58">
        <v>85</v>
      </c>
      <c r="M988" s="58">
        <v>6</v>
      </c>
      <c r="N988" s="71">
        <v>60</v>
      </c>
      <c r="O988" s="100">
        <f t="array" ref="O988">IFERROR(INDEX($AD$11:$AO$1485,MATCH($B988&amp;$I988,$Z$11:$Z$1485&amp;$AG$11:$AG$1485,0),MATCH($C988,$AD$9:$AO$9,0)),"-")</f>
        <v>82.686999999999998</v>
      </c>
      <c r="P988" s="58">
        <v>18</v>
      </c>
      <c r="Q988" s="58">
        <v>-18</v>
      </c>
      <c r="R988" s="100">
        <f t="array" aca="1" ref="R988" ca="1">IFERROR(INDEX($AD$11:$AO$1485,MATCH($B988&amp;$I988,$Z$11:$Z$1485&amp;$AG$11:$AG$1485,0),MATCH($D988,$AD$9:$AO$9,0)),"-")</f>
        <v>81.477900000000005</v>
      </c>
      <c r="S988" s="58">
        <v>18</v>
      </c>
      <c r="T988" s="58">
        <v>0</v>
      </c>
      <c r="U988" s="58">
        <v>6</v>
      </c>
      <c r="V988" s="58">
        <v>10</v>
      </c>
      <c r="W988" s="50">
        <f t="shared" si="118"/>
        <v>36</v>
      </c>
      <c r="X988" s="50">
        <f t="shared" si="119"/>
        <v>18</v>
      </c>
      <c r="Z988" s="63" t="str">
        <f t="shared" si="121"/>
        <v>M64×2</v>
      </c>
      <c r="AA988" s="62" t="s">
        <v>135</v>
      </c>
      <c r="AB988" s="62"/>
      <c r="AC988" s="62"/>
      <c r="AD988" s="63">
        <v>64</v>
      </c>
      <c r="AE988" s="63">
        <v>2</v>
      </c>
      <c r="AF988" s="62">
        <v>60</v>
      </c>
      <c r="AG988" s="64" t="s">
        <v>174</v>
      </c>
      <c r="AH988" s="64"/>
      <c r="AI988" s="65"/>
      <c r="AJ988" s="65">
        <f t="shared" si="122"/>
        <v>62.701000000000001</v>
      </c>
      <c r="AK988" s="65"/>
      <c r="AL988" s="65"/>
      <c r="AM988" s="65">
        <f t="shared" si="123"/>
        <v>61.834899999999998</v>
      </c>
      <c r="AN988" s="65"/>
      <c r="AO988" s="65">
        <v>63.76</v>
      </c>
    </row>
    <row r="989" spans="2:41" ht="15" x14ac:dyDescent="0.3">
      <c r="B989" s="72" t="str">
        <f t="shared" si="120"/>
        <v>M85×4</v>
      </c>
      <c r="C989" s="73" t="s">
        <v>216</v>
      </c>
      <c r="D989" s="73" t="s">
        <v>157</v>
      </c>
      <c r="E989" s="71" t="s">
        <v>0</v>
      </c>
      <c r="F989" s="58">
        <v>85</v>
      </c>
      <c r="G989" s="58">
        <v>4</v>
      </c>
      <c r="H989" s="71" t="s">
        <v>134</v>
      </c>
      <c r="I989" s="86" t="s">
        <v>140</v>
      </c>
      <c r="J989" s="58" t="s">
        <v>314</v>
      </c>
      <c r="K989" s="58" t="s">
        <v>491</v>
      </c>
      <c r="L989" s="58">
        <v>85</v>
      </c>
      <c r="M989" s="58">
        <v>4</v>
      </c>
      <c r="N989" s="71">
        <v>60</v>
      </c>
      <c r="O989" s="100">
        <f t="array" ref="O989">IFERROR(INDEX($AD$11:$AO$1485,MATCH($B989&amp;$I989,$Z$11:$Z$1485&amp;$AG$11:$AG$1485,0),MATCH($C989,$AD$9:$AO$9,0)),"-")</f>
        <v>83.524000000000001</v>
      </c>
      <c r="P989" s="58">
        <v>18</v>
      </c>
      <c r="Q989" s="58">
        <v>-18</v>
      </c>
      <c r="R989" s="100">
        <f t="array" aca="1" ref="R989" ca="1">IFERROR(INDEX($AD$11:$AO$1485,MATCH($B989&amp;$I989,$Z$11:$Z$1485&amp;$AG$11:$AG$1485,0),MATCH($D989,$AD$9:$AO$9,0)),"-")</f>
        <v>82.716899999999995</v>
      </c>
      <c r="S989" s="58">
        <v>14</v>
      </c>
      <c r="T989" s="58">
        <v>0</v>
      </c>
      <c r="U989" s="58">
        <v>5</v>
      </c>
      <c r="V989" s="58">
        <v>11</v>
      </c>
      <c r="W989" s="50">
        <f t="shared" si="118"/>
        <v>36</v>
      </c>
      <c r="X989" s="50">
        <f t="shared" si="119"/>
        <v>14</v>
      </c>
      <c r="Z989" s="63" t="str">
        <f t="shared" si="121"/>
        <v>M64×1.5</v>
      </c>
      <c r="AA989" s="62" t="s">
        <v>135</v>
      </c>
      <c r="AB989" s="62"/>
      <c r="AC989" s="62"/>
      <c r="AD989" s="63">
        <v>64</v>
      </c>
      <c r="AE989" s="63">
        <v>1.5</v>
      </c>
      <c r="AF989" s="62">
        <v>60</v>
      </c>
      <c r="AG989" s="64" t="s">
        <v>174</v>
      </c>
      <c r="AH989" s="64"/>
      <c r="AI989" s="65"/>
      <c r="AJ989" s="65">
        <f t="shared" si="122"/>
        <v>63.025700000000001</v>
      </c>
      <c r="AK989" s="65"/>
      <c r="AL989" s="65"/>
      <c r="AM989" s="65">
        <f t="shared" si="123"/>
        <v>62.376199999999997</v>
      </c>
      <c r="AN989" s="65"/>
      <c r="AO989" s="65">
        <v>63.85</v>
      </c>
    </row>
    <row r="990" spans="2:41" ht="15" x14ac:dyDescent="0.3">
      <c r="B990" s="72" t="str">
        <f t="shared" si="120"/>
        <v>M85×3</v>
      </c>
      <c r="C990" s="73" t="s">
        <v>216</v>
      </c>
      <c r="D990" s="73" t="s">
        <v>157</v>
      </c>
      <c r="E990" s="71" t="s">
        <v>0</v>
      </c>
      <c r="F990" s="58">
        <v>85</v>
      </c>
      <c r="G990" s="58">
        <v>3</v>
      </c>
      <c r="H990" s="71" t="s">
        <v>134</v>
      </c>
      <c r="I990" s="86" t="s">
        <v>140</v>
      </c>
      <c r="J990" s="58" t="s">
        <v>314</v>
      </c>
      <c r="K990" s="58" t="s">
        <v>491</v>
      </c>
      <c r="L990" s="58">
        <v>85</v>
      </c>
      <c r="M990" s="58">
        <v>3</v>
      </c>
      <c r="N990" s="71">
        <v>60</v>
      </c>
      <c r="O990" s="100">
        <f t="array" ref="O990">IFERROR(INDEX($AD$11:$AO$1485,MATCH($B990&amp;$I990,$Z$11:$Z$1485&amp;$AG$11:$AG$1485,0),MATCH($C990,$AD$9:$AO$9,0)),"-")</f>
        <v>83.938000000000002</v>
      </c>
      <c r="P990" s="58">
        <v>18</v>
      </c>
      <c r="Q990" s="58">
        <v>-18</v>
      </c>
      <c r="R990" s="100">
        <f t="array" aca="1" ref="R990" ca="1">IFERROR(INDEX($AD$11:$AO$1485,MATCH($B990&amp;$I990,$Z$11:$Z$1485&amp;$AG$11:$AG$1485,0),MATCH($D990,$AD$9:$AO$9,0)),"-")</f>
        <v>83.331400000000002</v>
      </c>
      <c r="S990" s="58">
        <v>14</v>
      </c>
      <c r="T990" s="58">
        <v>0</v>
      </c>
      <c r="U990" s="58">
        <v>5</v>
      </c>
      <c r="V990" s="58">
        <v>13</v>
      </c>
      <c r="W990" s="50">
        <f t="shared" si="118"/>
        <v>36</v>
      </c>
      <c r="X990" s="50">
        <f t="shared" si="119"/>
        <v>14</v>
      </c>
      <c r="Z990" s="63" t="str">
        <f t="shared" si="121"/>
        <v>M65×4</v>
      </c>
      <c r="AA990" s="62" t="s">
        <v>135</v>
      </c>
      <c r="AB990" s="62"/>
      <c r="AC990" s="62"/>
      <c r="AD990" s="63">
        <v>65</v>
      </c>
      <c r="AE990" s="63">
        <v>4</v>
      </c>
      <c r="AF990" s="62">
        <v>60</v>
      </c>
      <c r="AG990" s="64" t="s">
        <v>174</v>
      </c>
      <c r="AH990" s="64"/>
      <c r="AI990" s="65"/>
      <c r="AJ990" s="65">
        <f t="shared" si="122"/>
        <v>62.401899999999998</v>
      </c>
      <c r="AK990" s="65"/>
      <c r="AL990" s="65"/>
      <c r="AM990" s="65">
        <f t="shared" si="123"/>
        <v>60.669899999999998</v>
      </c>
      <c r="AN990" s="65"/>
      <c r="AO990" s="65">
        <v>64.38</v>
      </c>
    </row>
    <row r="991" spans="2:41" ht="15" x14ac:dyDescent="0.3">
      <c r="B991" s="72" t="str">
        <f t="shared" si="120"/>
        <v>M85×2</v>
      </c>
      <c r="C991" s="73" t="s">
        <v>216</v>
      </c>
      <c r="D991" s="73" t="s">
        <v>157</v>
      </c>
      <c r="E991" s="71" t="s">
        <v>0</v>
      </c>
      <c r="F991" s="58">
        <v>85</v>
      </c>
      <c r="G991" s="58">
        <v>2</v>
      </c>
      <c r="H991" s="71" t="s">
        <v>134</v>
      </c>
      <c r="I991" s="86" t="s">
        <v>140</v>
      </c>
      <c r="J991" s="58" t="s">
        <v>314</v>
      </c>
      <c r="K991" s="58" t="s">
        <v>491</v>
      </c>
      <c r="L991" s="58">
        <v>85</v>
      </c>
      <c r="M991" s="58">
        <v>2</v>
      </c>
      <c r="N991" s="71">
        <v>60</v>
      </c>
      <c r="O991" s="100">
        <f t="array" ref="O991">IFERROR(INDEX($AD$11:$AO$1485,MATCH($B991&amp;$I991,$Z$11:$Z$1485&amp;$AG$11:$AG$1485,0),MATCH($C991,$AD$9:$AO$9,0)),"-")</f>
        <v>84.343999999999994</v>
      </c>
      <c r="P991" s="58">
        <v>14</v>
      </c>
      <c r="Q991" s="58">
        <v>-14</v>
      </c>
      <c r="R991" s="100">
        <f t="array" aca="1" ref="R991" ca="1">IFERROR(INDEX($AD$11:$AO$1485,MATCH($B991&amp;$I991,$Z$11:$Z$1485&amp;$AG$11:$AG$1485,0),MATCH($D991,$AD$9:$AO$9,0)),"-")</f>
        <v>83.936999999999998</v>
      </c>
      <c r="S991" s="58">
        <v>14</v>
      </c>
      <c r="T991" s="58">
        <v>0</v>
      </c>
      <c r="U991" s="58">
        <v>5</v>
      </c>
      <c r="V991" s="58">
        <v>14</v>
      </c>
      <c r="W991" s="50">
        <f t="shared" si="118"/>
        <v>28</v>
      </c>
      <c r="X991" s="50">
        <f t="shared" si="119"/>
        <v>14</v>
      </c>
      <c r="Z991" s="63" t="str">
        <f t="shared" si="121"/>
        <v>M65×3</v>
      </c>
      <c r="AA991" s="62" t="s">
        <v>135</v>
      </c>
      <c r="AB991" s="62"/>
      <c r="AC991" s="62"/>
      <c r="AD991" s="63">
        <v>65</v>
      </c>
      <c r="AE991" s="63">
        <v>3</v>
      </c>
      <c r="AF991" s="62">
        <v>60</v>
      </c>
      <c r="AG991" s="64" t="s">
        <v>174</v>
      </c>
      <c r="AH991" s="64"/>
      <c r="AI991" s="65"/>
      <c r="AJ991" s="65">
        <f t="shared" si="122"/>
        <v>63.051400000000001</v>
      </c>
      <c r="AK991" s="65"/>
      <c r="AL991" s="65"/>
      <c r="AM991" s="65">
        <f t="shared" si="123"/>
        <v>61.752400000000002</v>
      </c>
      <c r="AN991" s="65"/>
      <c r="AO991" s="65">
        <v>64.569999999999993</v>
      </c>
    </row>
    <row r="992" spans="2:41" ht="15" x14ac:dyDescent="0.3">
      <c r="B992" s="72" t="str">
        <f t="shared" si="120"/>
        <v>M90×6</v>
      </c>
      <c r="C992" s="73" t="s">
        <v>216</v>
      </c>
      <c r="D992" s="73" t="s">
        <v>157</v>
      </c>
      <c r="E992" s="71" t="s">
        <v>0</v>
      </c>
      <c r="F992" s="58">
        <v>90</v>
      </c>
      <c r="G992" s="58">
        <v>6</v>
      </c>
      <c r="H992" s="71" t="s">
        <v>134</v>
      </c>
      <c r="I992" s="86" t="s">
        <v>140</v>
      </c>
      <c r="J992" s="58" t="s">
        <v>314</v>
      </c>
      <c r="K992" s="58" t="s">
        <v>491</v>
      </c>
      <c r="L992" s="58">
        <v>90</v>
      </c>
      <c r="M992" s="58">
        <v>6</v>
      </c>
      <c r="N992" s="71">
        <v>60</v>
      </c>
      <c r="O992" s="100">
        <f t="array" ref="O992">IFERROR(INDEX($AD$11:$AO$1485,MATCH($B992&amp;$I992,$Z$11:$Z$1485&amp;$AG$11:$AG$1485,0),MATCH($C992,$AD$9:$AO$9,0)),"-")</f>
        <v>87.686999999999998</v>
      </c>
      <c r="P992" s="58">
        <v>18</v>
      </c>
      <c r="Q992" s="58">
        <v>-18</v>
      </c>
      <c r="R992" s="100">
        <f t="array" aca="1" ref="R992" ca="1">IFERROR(INDEX($AD$11:$AO$1485,MATCH($B992&amp;$I992,$Z$11:$Z$1485&amp;$AG$11:$AG$1485,0),MATCH($D992,$AD$9:$AO$9,0)),"-")</f>
        <v>86.477900000000005</v>
      </c>
      <c r="S992" s="58">
        <v>18</v>
      </c>
      <c r="T992" s="58">
        <v>0</v>
      </c>
      <c r="U992" s="58">
        <v>6</v>
      </c>
      <c r="V992" s="58">
        <v>10</v>
      </c>
      <c r="W992" s="50">
        <f t="shared" si="118"/>
        <v>36</v>
      </c>
      <c r="X992" s="50">
        <f t="shared" si="119"/>
        <v>18</v>
      </c>
      <c r="Z992" s="63" t="str">
        <f t="shared" si="121"/>
        <v>M65×2</v>
      </c>
      <c r="AA992" s="62" t="s">
        <v>135</v>
      </c>
      <c r="AB992" s="62"/>
      <c r="AC992" s="62"/>
      <c r="AD992" s="63">
        <v>65</v>
      </c>
      <c r="AE992" s="63">
        <v>2</v>
      </c>
      <c r="AF992" s="62">
        <v>60</v>
      </c>
      <c r="AG992" s="64" t="s">
        <v>174</v>
      </c>
      <c r="AH992" s="64"/>
      <c r="AI992" s="65"/>
      <c r="AJ992" s="65">
        <f t="shared" si="122"/>
        <v>63.701000000000001</v>
      </c>
      <c r="AK992" s="65"/>
      <c r="AL992" s="65"/>
      <c r="AM992" s="65">
        <f t="shared" si="123"/>
        <v>62.834899999999998</v>
      </c>
      <c r="AN992" s="65"/>
      <c r="AO992" s="65">
        <v>64.400000000000006</v>
      </c>
    </row>
    <row r="993" spans="2:41" ht="15" x14ac:dyDescent="0.3">
      <c r="B993" s="72" t="str">
        <f t="shared" si="120"/>
        <v>M90×4</v>
      </c>
      <c r="C993" s="73" t="s">
        <v>216</v>
      </c>
      <c r="D993" s="73" t="s">
        <v>157</v>
      </c>
      <c r="E993" s="71" t="s">
        <v>0</v>
      </c>
      <c r="F993" s="58">
        <v>90</v>
      </c>
      <c r="G993" s="58">
        <v>4</v>
      </c>
      <c r="H993" s="71" t="s">
        <v>134</v>
      </c>
      <c r="I993" s="86" t="s">
        <v>140</v>
      </c>
      <c r="J993" s="58" t="s">
        <v>314</v>
      </c>
      <c r="K993" s="58" t="s">
        <v>491</v>
      </c>
      <c r="L993" s="58">
        <v>90</v>
      </c>
      <c r="M993" s="58">
        <v>4</v>
      </c>
      <c r="N993" s="71">
        <v>60</v>
      </c>
      <c r="O993" s="100">
        <f t="array" ref="O993">IFERROR(INDEX($AD$11:$AO$1485,MATCH($B993&amp;$I993,$Z$11:$Z$1485&amp;$AG$11:$AG$1485,0),MATCH($C993,$AD$9:$AO$9,0)),"-")</f>
        <v>88.524000000000001</v>
      </c>
      <c r="P993" s="58">
        <v>18</v>
      </c>
      <c r="Q993" s="58">
        <v>-18</v>
      </c>
      <c r="R993" s="100">
        <f t="array" aca="1" ref="R993" ca="1">IFERROR(INDEX($AD$11:$AO$1485,MATCH($B993&amp;$I993,$Z$11:$Z$1485&amp;$AG$11:$AG$1485,0),MATCH($D993,$AD$9:$AO$9,0)),"-")</f>
        <v>87.716899999999995</v>
      </c>
      <c r="S993" s="58">
        <v>14</v>
      </c>
      <c r="T993" s="58">
        <v>0</v>
      </c>
      <c r="U993" s="58">
        <v>5</v>
      </c>
      <c r="V993" s="58">
        <v>11</v>
      </c>
      <c r="W993" s="50">
        <f t="shared" si="118"/>
        <v>36</v>
      </c>
      <c r="X993" s="50">
        <f t="shared" si="119"/>
        <v>14</v>
      </c>
      <c r="Z993" s="63" t="str">
        <f t="shared" si="121"/>
        <v>M65×1.5</v>
      </c>
      <c r="AA993" s="62" t="s">
        <v>135</v>
      </c>
      <c r="AB993" s="62"/>
      <c r="AC993" s="62"/>
      <c r="AD993" s="63">
        <v>65</v>
      </c>
      <c r="AE993" s="63">
        <v>1.5</v>
      </c>
      <c r="AF993" s="62">
        <v>60</v>
      </c>
      <c r="AG993" s="64" t="s">
        <v>174</v>
      </c>
      <c r="AH993" s="64"/>
      <c r="AI993" s="65"/>
      <c r="AJ993" s="65">
        <f t="shared" si="122"/>
        <v>64.025700000000001</v>
      </c>
      <c r="AK993" s="65"/>
      <c r="AL993" s="65"/>
      <c r="AM993" s="65">
        <f t="shared" si="123"/>
        <v>63.376199999999997</v>
      </c>
      <c r="AN993" s="65"/>
      <c r="AO993" s="65">
        <v>64.569999999999993</v>
      </c>
    </row>
    <row r="994" spans="2:41" ht="15" x14ac:dyDescent="0.3">
      <c r="B994" s="72" t="str">
        <f t="shared" si="120"/>
        <v>M90×3</v>
      </c>
      <c r="C994" s="73" t="s">
        <v>216</v>
      </c>
      <c r="D994" s="73" t="s">
        <v>157</v>
      </c>
      <c r="E994" s="71" t="s">
        <v>0</v>
      </c>
      <c r="F994" s="58">
        <v>90</v>
      </c>
      <c r="G994" s="58">
        <v>3</v>
      </c>
      <c r="H994" s="71" t="s">
        <v>134</v>
      </c>
      <c r="I994" s="86" t="s">
        <v>140</v>
      </c>
      <c r="J994" s="58" t="s">
        <v>314</v>
      </c>
      <c r="K994" s="58" t="s">
        <v>491</v>
      </c>
      <c r="L994" s="58">
        <v>90</v>
      </c>
      <c r="M994" s="58">
        <v>3</v>
      </c>
      <c r="N994" s="71">
        <v>60</v>
      </c>
      <c r="O994" s="100">
        <f t="array" ref="O994">IFERROR(INDEX($AD$11:$AO$1485,MATCH($B994&amp;$I994,$Z$11:$Z$1485&amp;$AG$11:$AG$1485,0),MATCH($C994,$AD$9:$AO$9,0)),"-")</f>
        <v>88.938000000000002</v>
      </c>
      <c r="P994" s="58">
        <v>18</v>
      </c>
      <c r="Q994" s="58">
        <v>-18</v>
      </c>
      <c r="R994" s="100">
        <f t="array" aca="1" ref="R994" ca="1">IFERROR(INDEX($AD$11:$AO$1485,MATCH($B994&amp;$I994,$Z$11:$Z$1485&amp;$AG$11:$AG$1485,0),MATCH($D994,$AD$9:$AO$9,0)),"-")</f>
        <v>88.331400000000002</v>
      </c>
      <c r="S994" s="58">
        <v>14</v>
      </c>
      <c r="T994" s="58">
        <v>0</v>
      </c>
      <c r="U994" s="58">
        <v>5</v>
      </c>
      <c r="V994" s="58">
        <v>13</v>
      </c>
      <c r="W994" s="50">
        <f t="shared" si="118"/>
        <v>36</v>
      </c>
      <c r="X994" s="50">
        <f t="shared" si="119"/>
        <v>14</v>
      </c>
      <c r="Z994" s="63" t="str">
        <f t="shared" si="121"/>
        <v>M68×4</v>
      </c>
      <c r="AA994" s="62" t="s">
        <v>135</v>
      </c>
      <c r="AB994" s="62"/>
      <c r="AC994" s="62"/>
      <c r="AD994" s="63">
        <v>68</v>
      </c>
      <c r="AE994" s="63">
        <v>4</v>
      </c>
      <c r="AF994" s="62">
        <v>60</v>
      </c>
      <c r="AG994" s="64" t="s">
        <v>174</v>
      </c>
      <c r="AH994" s="64"/>
      <c r="AI994" s="65"/>
      <c r="AJ994" s="65">
        <f t="shared" si="122"/>
        <v>65.401899999999998</v>
      </c>
      <c r="AK994" s="65"/>
      <c r="AL994" s="65"/>
      <c r="AM994" s="65">
        <f t="shared" si="123"/>
        <v>63.669899999999998</v>
      </c>
      <c r="AN994" s="65"/>
      <c r="AO994" s="65">
        <v>67.38</v>
      </c>
    </row>
    <row r="995" spans="2:41" ht="15" x14ac:dyDescent="0.3">
      <c r="B995" s="72" t="str">
        <f t="shared" si="120"/>
        <v>M90×2</v>
      </c>
      <c r="C995" s="73" t="s">
        <v>216</v>
      </c>
      <c r="D995" s="73" t="s">
        <v>157</v>
      </c>
      <c r="E995" s="71" t="s">
        <v>0</v>
      </c>
      <c r="F995" s="58">
        <v>90</v>
      </c>
      <c r="G995" s="58">
        <v>2</v>
      </c>
      <c r="H995" s="71" t="s">
        <v>134</v>
      </c>
      <c r="I995" s="86" t="s">
        <v>140</v>
      </c>
      <c r="J995" s="58" t="s">
        <v>314</v>
      </c>
      <c r="K995" s="58" t="s">
        <v>491</v>
      </c>
      <c r="L995" s="58">
        <v>90</v>
      </c>
      <c r="M995" s="58">
        <v>2</v>
      </c>
      <c r="N995" s="71">
        <v>60</v>
      </c>
      <c r="O995" s="100">
        <f t="array" ref="O995">IFERROR(INDEX($AD$11:$AO$1485,MATCH($B995&amp;$I995,$Z$11:$Z$1485&amp;$AG$11:$AG$1485,0),MATCH($C995,$AD$9:$AO$9,0)),"-")</f>
        <v>89.343999999999994</v>
      </c>
      <c r="P995" s="58">
        <v>14</v>
      </c>
      <c r="Q995" s="58">
        <v>-14</v>
      </c>
      <c r="R995" s="100">
        <f t="array" aca="1" ref="R995" ca="1">IFERROR(INDEX($AD$11:$AO$1485,MATCH($B995&amp;$I995,$Z$11:$Z$1485&amp;$AG$11:$AG$1485,0),MATCH($D995,$AD$9:$AO$9,0)),"-")</f>
        <v>88.936999999999998</v>
      </c>
      <c r="S995" s="58">
        <v>14</v>
      </c>
      <c r="T995" s="58">
        <v>0</v>
      </c>
      <c r="U995" s="58">
        <v>5</v>
      </c>
      <c r="V995" s="58">
        <v>14</v>
      </c>
      <c r="W995" s="50">
        <f t="shared" si="118"/>
        <v>28</v>
      </c>
      <c r="X995" s="50">
        <f t="shared" si="119"/>
        <v>14</v>
      </c>
      <c r="Z995" s="63" t="str">
        <f t="shared" si="121"/>
        <v>M68×3</v>
      </c>
      <c r="AA995" s="62" t="s">
        <v>135</v>
      </c>
      <c r="AB995" s="62"/>
      <c r="AC995" s="62"/>
      <c r="AD995" s="63">
        <v>68</v>
      </c>
      <c r="AE995" s="63">
        <v>3</v>
      </c>
      <c r="AF995" s="62">
        <v>60</v>
      </c>
      <c r="AG995" s="64" t="s">
        <v>174</v>
      </c>
      <c r="AH995" s="64"/>
      <c r="AI995" s="65"/>
      <c r="AJ995" s="65">
        <f t="shared" si="122"/>
        <v>66.051400000000001</v>
      </c>
      <c r="AK995" s="65"/>
      <c r="AL995" s="65"/>
      <c r="AM995" s="65">
        <f t="shared" si="123"/>
        <v>64.752399999999994</v>
      </c>
      <c r="AN995" s="65"/>
      <c r="AO995" s="65">
        <v>67.569999999999993</v>
      </c>
    </row>
    <row r="996" spans="2:41" ht="15" x14ac:dyDescent="0.3">
      <c r="B996" s="72" t="str">
        <f t="shared" si="120"/>
        <v>M95×6</v>
      </c>
      <c r="C996" s="73" t="s">
        <v>216</v>
      </c>
      <c r="D996" s="73" t="s">
        <v>157</v>
      </c>
      <c r="E996" s="71" t="s">
        <v>0</v>
      </c>
      <c r="F996" s="58">
        <v>95</v>
      </c>
      <c r="G996" s="58">
        <v>6</v>
      </c>
      <c r="H996" s="71" t="s">
        <v>134</v>
      </c>
      <c r="I996" s="86" t="s">
        <v>140</v>
      </c>
      <c r="J996" s="58" t="s">
        <v>314</v>
      </c>
      <c r="K996" s="58" t="s">
        <v>491</v>
      </c>
      <c r="L996" s="58">
        <v>95</v>
      </c>
      <c r="M996" s="58">
        <v>6</v>
      </c>
      <c r="N996" s="71">
        <v>60</v>
      </c>
      <c r="O996" s="100">
        <f t="array" ref="O996">IFERROR(INDEX($AD$11:$AO$1485,MATCH($B996&amp;$I996,$Z$11:$Z$1485&amp;$AG$11:$AG$1485,0),MATCH($C996,$AD$9:$AO$9,0)),"-")</f>
        <v>92.712000000000003</v>
      </c>
      <c r="P996" s="58">
        <v>18</v>
      </c>
      <c r="Q996" s="58">
        <v>-18</v>
      </c>
      <c r="R996" s="100">
        <f t="array" aca="1" ref="R996" ca="1">IFERROR(INDEX($AD$11:$AO$1485,MATCH($B996&amp;$I996,$Z$11:$Z$1485&amp;$AG$11:$AG$1485,0),MATCH($D996,$AD$9:$AO$9,0)),"-")</f>
        <v>91.502899999999997</v>
      </c>
      <c r="S996" s="58">
        <v>18</v>
      </c>
      <c r="T996" s="58">
        <v>0</v>
      </c>
      <c r="U996" s="58">
        <v>6</v>
      </c>
      <c r="V996" s="58">
        <v>10</v>
      </c>
      <c r="W996" s="50">
        <f t="shared" si="118"/>
        <v>36</v>
      </c>
      <c r="X996" s="50">
        <f t="shared" si="119"/>
        <v>18</v>
      </c>
      <c r="Z996" s="63" t="str">
        <f t="shared" si="121"/>
        <v>M68×2</v>
      </c>
      <c r="AA996" s="62" t="s">
        <v>135</v>
      </c>
      <c r="AB996" s="62"/>
      <c r="AC996" s="62"/>
      <c r="AD996" s="63">
        <v>68</v>
      </c>
      <c r="AE996" s="63">
        <v>2</v>
      </c>
      <c r="AF996" s="62">
        <v>60</v>
      </c>
      <c r="AG996" s="64" t="s">
        <v>174</v>
      </c>
      <c r="AH996" s="64"/>
      <c r="AI996" s="65"/>
      <c r="AJ996" s="65">
        <f t="shared" si="122"/>
        <v>66.700999999999993</v>
      </c>
      <c r="AK996" s="65"/>
      <c r="AL996" s="65"/>
      <c r="AM996" s="65">
        <f t="shared" si="123"/>
        <v>65.834900000000005</v>
      </c>
      <c r="AN996" s="65"/>
      <c r="AO996" s="65">
        <v>67.400000000000006</v>
      </c>
    </row>
    <row r="997" spans="2:41" ht="15" x14ac:dyDescent="0.3">
      <c r="B997" s="72" t="str">
        <f t="shared" si="120"/>
        <v>M95×4</v>
      </c>
      <c r="C997" s="73" t="s">
        <v>216</v>
      </c>
      <c r="D997" s="73" t="s">
        <v>157</v>
      </c>
      <c r="E997" s="71" t="s">
        <v>0</v>
      </c>
      <c r="F997" s="58">
        <v>95</v>
      </c>
      <c r="G997" s="58">
        <v>4</v>
      </c>
      <c r="H997" s="71" t="s">
        <v>134</v>
      </c>
      <c r="I997" s="86" t="s">
        <v>140</v>
      </c>
      <c r="J997" s="58" t="s">
        <v>314</v>
      </c>
      <c r="K997" s="58" t="s">
        <v>491</v>
      </c>
      <c r="L997" s="58">
        <v>95</v>
      </c>
      <c r="M997" s="58">
        <v>4</v>
      </c>
      <c r="N997" s="71">
        <v>60</v>
      </c>
      <c r="O997" s="100">
        <f t="array" ref="O997">IFERROR(INDEX($AD$11:$AO$1485,MATCH($B997&amp;$I997,$Z$11:$Z$1485&amp;$AG$11:$AG$1485,0),MATCH($C997,$AD$9:$AO$9,0)),"-")</f>
        <v>93.546000000000006</v>
      </c>
      <c r="P997" s="58">
        <v>18</v>
      </c>
      <c r="Q997" s="58">
        <v>-18</v>
      </c>
      <c r="R997" s="100">
        <f t="array" aca="1" ref="R997" ca="1">IFERROR(INDEX($AD$11:$AO$1485,MATCH($B997&amp;$I997,$Z$11:$Z$1485&amp;$AG$11:$AG$1485,0),MATCH($D997,$AD$9:$AO$9,0)),"-")</f>
        <v>92.736900000000006</v>
      </c>
      <c r="S997" s="58">
        <v>18</v>
      </c>
      <c r="T997" s="58">
        <v>0</v>
      </c>
      <c r="U997" s="58">
        <v>5</v>
      </c>
      <c r="V997" s="58">
        <v>11</v>
      </c>
      <c r="W997" s="50">
        <f t="shared" si="118"/>
        <v>36</v>
      </c>
      <c r="X997" s="50">
        <f t="shared" si="119"/>
        <v>18</v>
      </c>
      <c r="Z997" s="63" t="str">
        <f t="shared" si="121"/>
        <v>M68×1.5</v>
      </c>
      <c r="AA997" s="62" t="s">
        <v>135</v>
      </c>
      <c r="AB997" s="62"/>
      <c r="AC997" s="62"/>
      <c r="AD997" s="63">
        <v>68</v>
      </c>
      <c r="AE997" s="63">
        <v>1.5</v>
      </c>
      <c r="AF997" s="62">
        <v>60</v>
      </c>
      <c r="AG997" s="64" t="s">
        <v>174</v>
      </c>
      <c r="AH997" s="64"/>
      <c r="AI997" s="65"/>
      <c r="AJ997" s="65">
        <f t="shared" si="122"/>
        <v>67.025700000000001</v>
      </c>
      <c r="AK997" s="65"/>
      <c r="AL997" s="65"/>
      <c r="AM997" s="65">
        <f t="shared" si="123"/>
        <v>66.376199999999997</v>
      </c>
      <c r="AN997" s="65"/>
      <c r="AO997" s="65">
        <v>67.569999999999993</v>
      </c>
    </row>
    <row r="998" spans="2:41" ht="15" x14ac:dyDescent="0.3">
      <c r="B998" s="72" t="str">
        <f t="shared" si="120"/>
        <v>M95×3</v>
      </c>
      <c r="C998" s="73" t="s">
        <v>216</v>
      </c>
      <c r="D998" s="73" t="s">
        <v>157</v>
      </c>
      <c r="E998" s="71" t="s">
        <v>0</v>
      </c>
      <c r="F998" s="58">
        <v>95</v>
      </c>
      <c r="G998" s="58">
        <v>3</v>
      </c>
      <c r="H998" s="71" t="s">
        <v>134</v>
      </c>
      <c r="I998" s="86" t="s">
        <v>140</v>
      </c>
      <c r="J998" s="58" t="s">
        <v>314</v>
      </c>
      <c r="K998" s="58" t="s">
        <v>491</v>
      </c>
      <c r="L998" s="58">
        <v>95</v>
      </c>
      <c r="M998" s="58">
        <v>3</v>
      </c>
      <c r="N998" s="71">
        <v>60</v>
      </c>
      <c r="O998" s="100">
        <f t="array" ref="O998">IFERROR(INDEX($AD$11:$AO$1485,MATCH($B998&amp;$I998,$Z$11:$Z$1485&amp;$AG$11:$AG$1485,0),MATCH($C998,$AD$9:$AO$9,0)),"-")</f>
        <v>93.957999999999998</v>
      </c>
      <c r="P998" s="58">
        <v>18</v>
      </c>
      <c r="Q998" s="58">
        <v>-18</v>
      </c>
      <c r="R998" s="100">
        <f t="array" aca="1" ref="R998" ca="1">IFERROR(INDEX($AD$11:$AO$1485,MATCH($B998&amp;$I998,$Z$11:$Z$1485&amp;$AG$11:$AG$1485,0),MATCH($D998,$AD$9:$AO$9,0)),"-")</f>
        <v>93.351399999999998</v>
      </c>
      <c r="S998" s="58">
        <v>14</v>
      </c>
      <c r="T998" s="58">
        <v>0</v>
      </c>
      <c r="U998" s="58">
        <v>5</v>
      </c>
      <c r="V998" s="58">
        <v>13</v>
      </c>
      <c r="W998" s="50">
        <f t="shared" si="118"/>
        <v>36</v>
      </c>
      <c r="X998" s="50">
        <f t="shared" si="119"/>
        <v>14</v>
      </c>
      <c r="Z998" s="63" t="str">
        <f t="shared" si="121"/>
        <v>M70×6</v>
      </c>
      <c r="AA998" s="62" t="s">
        <v>135</v>
      </c>
      <c r="AB998" s="62"/>
      <c r="AC998" s="62"/>
      <c r="AD998" s="63">
        <v>70</v>
      </c>
      <c r="AE998" s="63">
        <v>6</v>
      </c>
      <c r="AF998" s="62">
        <v>60</v>
      </c>
      <c r="AG998" s="64" t="s">
        <v>174</v>
      </c>
      <c r="AH998" s="64"/>
      <c r="AI998" s="65"/>
      <c r="AJ998" s="65">
        <f t="shared" si="122"/>
        <v>66.102900000000005</v>
      </c>
      <c r="AK998" s="65"/>
      <c r="AL998" s="65"/>
      <c r="AM998" s="65">
        <f t="shared" si="123"/>
        <v>63.504800000000003</v>
      </c>
      <c r="AN998" s="65"/>
      <c r="AO998" s="65">
        <v>69</v>
      </c>
    </row>
    <row r="999" spans="2:41" ht="15" x14ac:dyDescent="0.3">
      <c r="B999" s="72" t="str">
        <f t="shared" si="120"/>
        <v>M95×2</v>
      </c>
      <c r="C999" s="73" t="s">
        <v>216</v>
      </c>
      <c r="D999" s="73" t="s">
        <v>157</v>
      </c>
      <c r="E999" s="71" t="s">
        <v>0</v>
      </c>
      <c r="F999" s="58">
        <v>95</v>
      </c>
      <c r="G999" s="58">
        <v>2</v>
      </c>
      <c r="H999" s="71" t="s">
        <v>134</v>
      </c>
      <c r="I999" s="86" t="s">
        <v>140</v>
      </c>
      <c r="J999" s="58" t="s">
        <v>314</v>
      </c>
      <c r="K999" s="58" t="s">
        <v>491</v>
      </c>
      <c r="L999" s="58">
        <v>95</v>
      </c>
      <c r="M999" s="58">
        <v>2</v>
      </c>
      <c r="N999" s="71">
        <v>60</v>
      </c>
      <c r="O999" s="100">
        <f t="array" ref="O999">IFERROR(INDEX($AD$11:$AO$1485,MATCH($B999&amp;$I999,$Z$11:$Z$1485&amp;$AG$11:$AG$1485,0),MATCH($C999,$AD$9:$AO$9,0)),"-")</f>
        <v>94.358000000000004</v>
      </c>
      <c r="P999" s="58">
        <v>14</v>
      </c>
      <c r="Q999" s="58">
        <v>-14</v>
      </c>
      <c r="R999" s="100">
        <f t="array" aca="1" ref="R999" ca="1">IFERROR(INDEX($AD$11:$AO$1485,MATCH($B999&amp;$I999,$Z$11:$Z$1485&amp;$AG$11:$AG$1485,0),MATCH($D999,$AD$9:$AO$9,0)),"-")</f>
        <v>93.950999999999993</v>
      </c>
      <c r="S999" s="58">
        <v>14</v>
      </c>
      <c r="T999" s="58">
        <v>0</v>
      </c>
      <c r="U999" s="58">
        <v>5</v>
      </c>
      <c r="V999" s="58">
        <v>14</v>
      </c>
      <c r="W999" s="50">
        <f t="shared" si="118"/>
        <v>28</v>
      </c>
      <c r="X999" s="50">
        <f t="shared" si="119"/>
        <v>14</v>
      </c>
      <c r="Z999" s="63" t="str">
        <f t="shared" si="121"/>
        <v>M70×4</v>
      </c>
      <c r="AA999" s="62" t="s">
        <v>135</v>
      </c>
      <c r="AB999" s="62"/>
      <c r="AC999" s="62"/>
      <c r="AD999" s="63">
        <v>70</v>
      </c>
      <c r="AE999" s="63">
        <v>4</v>
      </c>
      <c r="AF999" s="62">
        <v>60</v>
      </c>
      <c r="AG999" s="64" t="s">
        <v>174</v>
      </c>
      <c r="AH999" s="64"/>
      <c r="AI999" s="65"/>
      <c r="AJ999" s="65">
        <f t="shared" si="122"/>
        <v>67.401899999999998</v>
      </c>
      <c r="AK999" s="65"/>
      <c r="AL999" s="65"/>
      <c r="AM999" s="65">
        <f t="shared" si="123"/>
        <v>65.669899999999998</v>
      </c>
      <c r="AN999" s="65"/>
      <c r="AO999" s="65">
        <v>69.38</v>
      </c>
    </row>
    <row r="1000" spans="2:41" ht="15" x14ac:dyDescent="0.3">
      <c r="B1000" s="72" t="str">
        <f t="shared" si="120"/>
        <v>M100×6</v>
      </c>
      <c r="C1000" s="73" t="s">
        <v>216</v>
      </c>
      <c r="D1000" s="73" t="s">
        <v>157</v>
      </c>
      <c r="E1000" s="71" t="s">
        <v>0</v>
      </c>
      <c r="F1000" s="58">
        <v>100</v>
      </c>
      <c r="G1000" s="58">
        <v>6</v>
      </c>
      <c r="H1000" s="71" t="s">
        <v>134</v>
      </c>
      <c r="I1000" s="86" t="s">
        <v>140</v>
      </c>
      <c r="J1000" s="58" t="s">
        <v>314</v>
      </c>
      <c r="K1000" s="58" t="s">
        <v>491</v>
      </c>
      <c r="L1000" s="58">
        <v>100</v>
      </c>
      <c r="M1000" s="58">
        <v>6</v>
      </c>
      <c r="N1000" s="71">
        <v>60</v>
      </c>
      <c r="O1000" s="100">
        <f t="array" ref="O1000">IFERROR(INDEX($AD$11:$AO$1485,MATCH($B1000&amp;$I1000,$Z$11:$Z$1485&amp;$AG$11:$AG$1485,0),MATCH($C1000,$AD$9:$AO$9,0)),"-")</f>
        <v>97.712000000000003</v>
      </c>
      <c r="P1000" s="58">
        <v>18</v>
      </c>
      <c r="Q1000" s="58">
        <v>-18</v>
      </c>
      <c r="R1000" s="100">
        <f t="array" aca="1" ref="R1000" ca="1">IFERROR(INDEX($AD$11:$AO$1485,MATCH($B1000&amp;$I1000,$Z$11:$Z$1485&amp;$AG$11:$AG$1485,0),MATCH($D1000,$AD$9:$AO$9,0)),"-")</f>
        <v>96.502899999999997</v>
      </c>
      <c r="S1000" s="58">
        <v>18</v>
      </c>
      <c r="T1000" s="58">
        <v>0</v>
      </c>
      <c r="U1000" s="58">
        <v>6</v>
      </c>
      <c r="V1000" s="58">
        <v>10</v>
      </c>
      <c r="W1000" s="50">
        <f t="shared" si="118"/>
        <v>36</v>
      </c>
      <c r="X1000" s="50">
        <f t="shared" si="119"/>
        <v>18</v>
      </c>
      <c r="Z1000" s="63" t="str">
        <f t="shared" si="121"/>
        <v>M70×3</v>
      </c>
      <c r="AA1000" s="62" t="s">
        <v>135</v>
      </c>
      <c r="AB1000" s="62"/>
      <c r="AC1000" s="62"/>
      <c r="AD1000" s="63">
        <v>70</v>
      </c>
      <c r="AE1000" s="63">
        <v>3</v>
      </c>
      <c r="AF1000" s="62">
        <v>60</v>
      </c>
      <c r="AG1000" s="64" t="s">
        <v>174</v>
      </c>
      <c r="AH1000" s="64"/>
      <c r="AI1000" s="65"/>
      <c r="AJ1000" s="65">
        <f t="shared" si="122"/>
        <v>68.051400000000001</v>
      </c>
      <c r="AK1000" s="65"/>
      <c r="AL1000" s="65"/>
      <c r="AM1000" s="65">
        <f t="shared" si="123"/>
        <v>66.752399999999994</v>
      </c>
      <c r="AN1000" s="65"/>
      <c r="AO1000" s="65">
        <v>69.569999999999993</v>
      </c>
    </row>
    <row r="1001" spans="2:41" ht="15" x14ac:dyDescent="0.3">
      <c r="B1001" s="72" t="str">
        <f t="shared" si="120"/>
        <v>M100×4</v>
      </c>
      <c r="C1001" s="73" t="s">
        <v>216</v>
      </c>
      <c r="D1001" s="73" t="s">
        <v>157</v>
      </c>
      <c r="E1001" s="71" t="s">
        <v>0</v>
      </c>
      <c r="F1001" s="58">
        <v>100</v>
      </c>
      <c r="G1001" s="58">
        <v>4</v>
      </c>
      <c r="H1001" s="71" t="s">
        <v>134</v>
      </c>
      <c r="I1001" s="86" t="s">
        <v>140</v>
      </c>
      <c r="J1001" s="58" t="s">
        <v>314</v>
      </c>
      <c r="K1001" s="58" t="s">
        <v>491</v>
      </c>
      <c r="L1001" s="58">
        <v>100</v>
      </c>
      <c r="M1001" s="58">
        <v>4</v>
      </c>
      <c r="N1001" s="71">
        <v>60</v>
      </c>
      <c r="O1001" s="100">
        <f t="array" ref="O1001">IFERROR(INDEX($AD$11:$AO$1485,MATCH($B1001&amp;$I1001,$Z$11:$Z$1485&amp;$AG$11:$AG$1485,0),MATCH($C1001,$AD$9:$AO$9,0)),"-")</f>
        <v>98.546000000000006</v>
      </c>
      <c r="P1001" s="58">
        <v>18</v>
      </c>
      <c r="Q1001" s="58">
        <v>-18</v>
      </c>
      <c r="R1001" s="100">
        <f t="array" aca="1" ref="R1001" ca="1">IFERROR(INDEX($AD$11:$AO$1485,MATCH($B1001&amp;$I1001,$Z$11:$Z$1485&amp;$AG$11:$AG$1485,0),MATCH($D1001,$AD$9:$AO$9,0)),"-")</f>
        <v>97.736900000000006</v>
      </c>
      <c r="S1001" s="58">
        <v>18</v>
      </c>
      <c r="T1001" s="58">
        <v>0</v>
      </c>
      <c r="U1001" s="58">
        <v>5</v>
      </c>
      <c r="V1001" s="58">
        <v>11</v>
      </c>
      <c r="W1001" s="50">
        <f t="shared" si="118"/>
        <v>36</v>
      </c>
      <c r="X1001" s="50">
        <f t="shared" si="119"/>
        <v>18</v>
      </c>
      <c r="Z1001" s="63" t="str">
        <f t="shared" si="121"/>
        <v>M70×2</v>
      </c>
      <c r="AA1001" s="62" t="s">
        <v>135</v>
      </c>
      <c r="AB1001" s="62"/>
      <c r="AC1001" s="62"/>
      <c r="AD1001" s="63">
        <v>70</v>
      </c>
      <c r="AE1001" s="63">
        <v>2</v>
      </c>
      <c r="AF1001" s="62">
        <v>60</v>
      </c>
      <c r="AG1001" s="64" t="s">
        <v>174</v>
      </c>
      <c r="AH1001" s="64"/>
      <c r="AI1001" s="65"/>
      <c r="AJ1001" s="65">
        <f t="shared" si="122"/>
        <v>68.700999999999993</v>
      </c>
      <c r="AK1001" s="65"/>
      <c r="AL1001" s="65"/>
      <c r="AM1001" s="65">
        <f t="shared" si="123"/>
        <v>67.834900000000005</v>
      </c>
      <c r="AN1001" s="65"/>
      <c r="AO1001" s="65">
        <v>69.400000000000006</v>
      </c>
    </row>
    <row r="1002" spans="2:41" ht="15" x14ac:dyDescent="0.3">
      <c r="B1002" s="72" t="str">
        <f t="shared" si="120"/>
        <v>M100×3</v>
      </c>
      <c r="C1002" s="73" t="s">
        <v>216</v>
      </c>
      <c r="D1002" s="73" t="s">
        <v>157</v>
      </c>
      <c r="E1002" s="71" t="s">
        <v>0</v>
      </c>
      <c r="F1002" s="58">
        <v>100</v>
      </c>
      <c r="G1002" s="58">
        <v>3</v>
      </c>
      <c r="H1002" s="71" t="s">
        <v>134</v>
      </c>
      <c r="I1002" s="86" t="s">
        <v>140</v>
      </c>
      <c r="J1002" s="58" t="s">
        <v>314</v>
      </c>
      <c r="K1002" s="58" t="s">
        <v>491</v>
      </c>
      <c r="L1002" s="58">
        <v>100</v>
      </c>
      <c r="M1002" s="58">
        <v>3</v>
      </c>
      <c r="N1002" s="71">
        <v>60</v>
      </c>
      <c r="O1002" s="100">
        <f t="array" ref="O1002">IFERROR(INDEX($AD$11:$AO$1485,MATCH($B1002&amp;$I1002,$Z$11:$Z$1485&amp;$AG$11:$AG$1485,0),MATCH($C1002,$AD$9:$AO$9,0)),"-")</f>
        <v>98.957999999999998</v>
      </c>
      <c r="P1002" s="58">
        <v>18</v>
      </c>
      <c r="Q1002" s="58">
        <v>-18</v>
      </c>
      <c r="R1002" s="100">
        <f t="array" aca="1" ref="R1002" ca="1">IFERROR(INDEX($AD$11:$AO$1485,MATCH($B1002&amp;$I1002,$Z$11:$Z$1485&amp;$AG$11:$AG$1485,0),MATCH($D1002,$AD$9:$AO$9,0)),"-")</f>
        <v>98.351399999999998</v>
      </c>
      <c r="S1002" s="58">
        <v>14</v>
      </c>
      <c r="T1002" s="58">
        <v>0</v>
      </c>
      <c r="U1002" s="58">
        <v>5</v>
      </c>
      <c r="V1002" s="58">
        <v>13</v>
      </c>
      <c r="W1002" s="50">
        <f t="shared" si="118"/>
        <v>36</v>
      </c>
      <c r="X1002" s="50">
        <f t="shared" si="119"/>
        <v>14</v>
      </c>
      <c r="Z1002" s="63" t="str">
        <f t="shared" si="121"/>
        <v>M70×1.5</v>
      </c>
      <c r="AA1002" s="62" t="s">
        <v>135</v>
      </c>
      <c r="AB1002" s="62"/>
      <c r="AC1002" s="62"/>
      <c r="AD1002" s="63">
        <v>70</v>
      </c>
      <c r="AE1002" s="63">
        <v>1.5</v>
      </c>
      <c r="AF1002" s="62">
        <v>60</v>
      </c>
      <c r="AG1002" s="64" t="s">
        <v>174</v>
      </c>
      <c r="AH1002" s="64"/>
      <c r="AI1002" s="65"/>
      <c r="AJ1002" s="65">
        <f t="shared" si="122"/>
        <v>69.025700000000001</v>
      </c>
      <c r="AK1002" s="65"/>
      <c r="AL1002" s="65"/>
      <c r="AM1002" s="65">
        <f t="shared" si="123"/>
        <v>68.376199999999997</v>
      </c>
      <c r="AN1002" s="65"/>
      <c r="AO1002" s="65">
        <v>69.569999999999993</v>
      </c>
    </row>
    <row r="1003" spans="2:41" ht="15" x14ac:dyDescent="0.3">
      <c r="B1003" s="72" t="str">
        <f t="shared" si="120"/>
        <v>M100×2</v>
      </c>
      <c r="C1003" s="73" t="s">
        <v>216</v>
      </c>
      <c r="D1003" s="73" t="s">
        <v>157</v>
      </c>
      <c r="E1003" s="71" t="s">
        <v>0</v>
      </c>
      <c r="F1003" s="58">
        <v>100</v>
      </c>
      <c r="G1003" s="58">
        <v>2</v>
      </c>
      <c r="H1003" s="71" t="s">
        <v>134</v>
      </c>
      <c r="I1003" s="86" t="s">
        <v>140</v>
      </c>
      <c r="J1003" s="58" t="s">
        <v>314</v>
      </c>
      <c r="K1003" s="58" t="s">
        <v>491</v>
      </c>
      <c r="L1003" s="58">
        <v>100</v>
      </c>
      <c r="M1003" s="58">
        <v>2</v>
      </c>
      <c r="N1003" s="71">
        <v>60</v>
      </c>
      <c r="O1003" s="100">
        <f t="array" ref="O1003">IFERROR(INDEX($AD$11:$AO$1485,MATCH($B1003&amp;$I1003,$Z$11:$Z$1485&amp;$AG$11:$AG$1485,0),MATCH($C1003,$AD$9:$AO$9,0)),"-")</f>
        <v>99.358000000000004</v>
      </c>
      <c r="P1003" s="58">
        <v>14</v>
      </c>
      <c r="Q1003" s="58">
        <v>-14</v>
      </c>
      <c r="R1003" s="100">
        <f t="array" aca="1" ref="R1003" ca="1">IFERROR(INDEX($AD$11:$AO$1485,MATCH($B1003&amp;$I1003,$Z$11:$Z$1485&amp;$AG$11:$AG$1485,0),MATCH($D1003,$AD$9:$AO$9,0)),"-")</f>
        <v>98.950999999999993</v>
      </c>
      <c r="S1003" s="58">
        <v>14</v>
      </c>
      <c r="T1003" s="58">
        <v>0</v>
      </c>
      <c r="U1003" s="58">
        <v>5</v>
      </c>
      <c r="V1003" s="58">
        <v>14</v>
      </c>
      <c r="W1003" s="50">
        <f t="shared" si="118"/>
        <v>28</v>
      </c>
      <c r="X1003" s="50">
        <f t="shared" si="119"/>
        <v>14</v>
      </c>
      <c r="Z1003" s="63" t="str">
        <f t="shared" si="121"/>
        <v>M72×6</v>
      </c>
      <c r="AA1003" s="62" t="s">
        <v>135</v>
      </c>
      <c r="AB1003" s="62"/>
      <c r="AC1003" s="62"/>
      <c r="AD1003" s="63">
        <v>72</v>
      </c>
      <c r="AE1003" s="63">
        <v>6</v>
      </c>
      <c r="AF1003" s="62">
        <v>60</v>
      </c>
      <c r="AG1003" s="64" t="s">
        <v>174</v>
      </c>
      <c r="AH1003" s="64"/>
      <c r="AI1003" s="65"/>
      <c r="AJ1003" s="65">
        <f t="shared" si="122"/>
        <v>68.102900000000005</v>
      </c>
      <c r="AK1003" s="65"/>
      <c r="AL1003" s="65"/>
      <c r="AM1003" s="65">
        <f t="shared" si="123"/>
        <v>65.504800000000003</v>
      </c>
      <c r="AN1003" s="65"/>
      <c r="AO1003" s="65">
        <v>71</v>
      </c>
    </row>
    <row r="1004" spans="2:41" ht="15" x14ac:dyDescent="0.3">
      <c r="B1004" s="72" t="str">
        <f t="shared" si="120"/>
        <v>M105×6</v>
      </c>
      <c r="C1004" s="73" t="s">
        <v>216</v>
      </c>
      <c r="D1004" s="73" t="s">
        <v>157</v>
      </c>
      <c r="E1004" s="71" t="s">
        <v>0</v>
      </c>
      <c r="F1004" s="58">
        <v>105</v>
      </c>
      <c r="G1004" s="58">
        <v>6</v>
      </c>
      <c r="H1004" s="71" t="s">
        <v>134</v>
      </c>
      <c r="I1004" s="86" t="s">
        <v>140</v>
      </c>
      <c r="J1004" s="58" t="s">
        <v>314</v>
      </c>
      <c r="K1004" s="58" t="s">
        <v>491</v>
      </c>
      <c r="L1004" s="58">
        <v>105</v>
      </c>
      <c r="M1004" s="58">
        <v>6</v>
      </c>
      <c r="N1004" s="71">
        <v>60</v>
      </c>
      <c r="O1004" s="100">
        <f t="array" ref="O1004">IFERROR(INDEX($AD$11:$AO$1485,MATCH($B1004&amp;$I1004,$Z$11:$Z$1485&amp;$AG$11:$AG$1485,0),MATCH($C1004,$AD$9:$AO$9,0)),"-")</f>
        <v>102.712</v>
      </c>
      <c r="P1004" s="58">
        <v>18</v>
      </c>
      <c r="Q1004" s="58">
        <v>-18</v>
      </c>
      <c r="R1004" s="100">
        <f t="array" aca="1" ref="R1004" ca="1">IFERROR(INDEX($AD$11:$AO$1485,MATCH($B1004&amp;$I1004,$Z$11:$Z$1485&amp;$AG$11:$AG$1485,0),MATCH($D1004,$AD$9:$AO$9,0)),"-")</f>
        <v>101.5029</v>
      </c>
      <c r="S1004" s="58">
        <v>18</v>
      </c>
      <c r="T1004" s="58">
        <v>0</v>
      </c>
      <c r="U1004" s="58">
        <v>6</v>
      </c>
      <c r="V1004" s="58">
        <v>10</v>
      </c>
      <c r="W1004" s="50">
        <f t="shared" si="118"/>
        <v>36</v>
      </c>
      <c r="X1004" s="50">
        <f t="shared" si="119"/>
        <v>18</v>
      </c>
      <c r="Z1004" s="63" t="str">
        <f t="shared" si="121"/>
        <v>M72×4</v>
      </c>
      <c r="AA1004" s="62" t="s">
        <v>135</v>
      </c>
      <c r="AB1004" s="62"/>
      <c r="AC1004" s="62"/>
      <c r="AD1004" s="63">
        <v>72</v>
      </c>
      <c r="AE1004" s="63">
        <v>4</v>
      </c>
      <c r="AF1004" s="62">
        <v>60</v>
      </c>
      <c r="AG1004" s="64" t="s">
        <v>174</v>
      </c>
      <c r="AH1004" s="64"/>
      <c r="AI1004" s="65"/>
      <c r="AJ1004" s="65">
        <f t="shared" si="122"/>
        <v>69.401899999999998</v>
      </c>
      <c r="AK1004" s="65"/>
      <c r="AL1004" s="65"/>
      <c r="AM1004" s="65">
        <f t="shared" si="123"/>
        <v>67.669899999999998</v>
      </c>
      <c r="AN1004" s="65"/>
      <c r="AO1004" s="65">
        <v>71.38</v>
      </c>
    </row>
    <row r="1005" spans="2:41" ht="15" x14ac:dyDescent="0.3">
      <c r="B1005" s="72" t="str">
        <f t="shared" si="120"/>
        <v>M105×4</v>
      </c>
      <c r="C1005" s="73" t="s">
        <v>216</v>
      </c>
      <c r="D1005" s="73" t="s">
        <v>157</v>
      </c>
      <c r="E1005" s="71" t="s">
        <v>0</v>
      </c>
      <c r="F1005" s="58">
        <v>105</v>
      </c>
      <c r="G1005" s="58">
        <v>4</v>
      </c>
      <c r="H1005" s="71" t="s">
        <v>134</v>
      </c>
      <c r="I1005" s="86" t="s">
        <v>140</v>
      </c>
      <c r="J1005" s="58" t="s">
        <v>314</v>
      </c>
      <c r="K1005" s="58" t="s">
        <v>491</v>
      </c>
      <c r="L1005" s="58">
        <v>105</v>
      </c>
      <c r="M1005" s="58">
        <v>4</v>
      </c>
      <c r="N1005" s="71">
        <v>60</v>
      </c>
      <c r="O1005" s="100">
        <f t="array" ref="O1005">IFERROR(INDEX($AD$11:$AO$1485,MATCH($B1005&amp;$I1005,$Z$11:$Z$1485&amp;$AG$11:$AG$1485,0),MATCH($C1005,$AD$9:$AO$9,0)),"-")</f>
        <v>103.54600000000001</v>
      </c>
      <c r="P1005" s="58">
        <v>18</v>
      </c>
      <c r="Q1005" s="58">
        <v>-18</v>
      </c>
      <c r="R1005" s="100">
        <f t="array" aca="1" ref="R1005" ca="1">IFERROR(INDEX($AD$11:$AO$1485,MATCH($B1005&amp;$I1005,$Z$11:$Z$1485&amp;$AG$11:$AG$1485,0),MATCH($D1005,$AD$9:$AO$9,0)),"-")</f>
        <v>102.73690000000001</v>
      </c>
      <c r="S1005" s="58">
        <v>18</v>
      </c>
      <c r="T1005" s="58">
        <v>0</v>
      </c>
      <c r="U1005" s="58">
        <v>5</v>
      </c>
      <c r="V1005" s="58">
        <v>11</v>
      </c>
      <c r="W1005" s="50">
        <f t="shared" si="118"/>
        <v>36</v>
      </c>
      <c r="X1005" s="50">
        <f t="shared" si="119"/>
        <v>18</v>
      </c>
      <c r="Z1005" s="63" t="str">
        <f t="shared" si="121"/>
        <v>M72×3</v>
      </c>
      <c r="AA1005" s="62" t="s">
        <v>135</v>
      </c>
      <c r="AB1005" s="62"/>
      <c r="AC1005" s="62"/>
      <c r="AD1005" s="63">
        <v>72</v>
      </c>
      <c r="AE1005" s="63">
        <v>3</v>
      </c>
      <c r="AF1005" s="62">
        <v>60</v>
      </c>
      <c r="AG1005" s="64" t="s">
        <v>174</v>
      </c>
      <c r="AH1005" s="64"/>
      <c r="AI1005" s="65"/>
      <c r="AJ1005" s="65">
        <f t="shared" si="122"/>
        <v>70.051400000000001</v>
      </c>
      <c r="AK1005" s="65"/>
      <c r="AL1005" s="65"/>
      <c r="AM1005" s="65">
        <f t="shared" si="123"/>
        <v>68.752399999999994</v>
      </c>
      <c r="AN1005" s="65"/>
      <c r="AO1005" s="65">
        <v>71.569999999999993</v>
      </c>
    </row>
    <row r="1006" spans="2:41" ht="15" x14ac:dyDescent="0.3">
      <c r="B1006" s="72" t="str">
        <f t="shared" si="120"/>
        <v>M105×3</v>
      </c>
      <c r="C1006" s="73" t="s">
        <v>216</v>
      </c>
      <c r="D1006" s="73" t="s">
        <v>157</v>
      </c>
      <c r="E1006" s="71" t="s">
        <v>0</v>
      </c>
      <c r="F1006" s="58">
        <v>105</v>
      </c>
      <c r="G1006" s="58">
        <v>3</v>
      </c>
      <c r="H1006" s="71" t="s">
        <v>134</v>
      </c>
      <c r="I1006" s="86" t="s">
        <v>140</v>
      </c>
      <c r="J1006" s="58" t="s">
        <v>314</v>
      </c>
      <c r="K1006" s="58" t="s">
        <v>491</v>
      </c>
      <c r="L1006" s="58">
        <v>105</v>
      </c>
      <c r="M1006" s="58">
        <v>3</v>
      </c>
      <c r="N1006" s="71">
        <v>60</v>
      </c>
      <c r="O1006" s="100">
        <f t="array" ref="O1006">IFERROR(INDEX($AD$11:$AO$1485,MATCH($B1006&amp;$I1006,$Z$11:$Z$1485&amp;$AG$11:$AG$1485,0),MATCH($C1006,$AD$9:$AO$9,0)),"-")</f>
        <v>103.958</v>
      </c>
      <c r="P1006" s="58">
        <v>18</v>
      </c>
      <c r="Q1006" s="58">
        <v>-18</v>
      </c>
      <c r="R1006" s="100">
        <f t="array" aca="1" ref="R1006" ca="1">IFERROR(INDEX($AD$11:$AO$1485,MATCH($B1006&amp;$I1006,$Z$11:$Z$1485&amp;$AG$11:$AG$1485,0),MATCH($D1006,$AD$9:$AO$9,0)),"-")</f>
        <v>103.3514</v>
      </c>
      <c r="S1006" s="58">
        <v>14</v>
      </c>
      <c r="T1006" s="58">
        <v>0</v>
      </c>
      <c r="U1006" s="58">
        <v>5</v>
      </c>
      <c r="V1006" s="58">
        <v>13</v>
      </c>
      <c r="W1006" s="50">
        <f t="shared" si="118"/>
        <v>36</v>
      </c>
      <c r="X1006" s="50">
        <f t="shared" si="119"/>
        <v>14</v>
      </c>
      <c r="Z1006" s="63" t="str">
        <f t="shared" si="121"/>
        <v>M72×2</v>
      </c>
      <c r="AA1006" s="62" t="s">
        <v>135</v>
      </c>
      <c r="AB1006" s="62"/>
      <c r="AC1006" s="62"/>
      <c r="AD1006" s="63">
        <v>72</v>
      </c>
      <c r="AE1006" s="63">
        <v>2</v>
      </c>
      <c r="AF1006" s="62">
        <v>60</v>
      </c>
      <c r="AG1006" s="64" t="s">
        <v>174</v>
      </c>
      <c r="AH1006" s="64"/>
      <c r="AI1006" s="65"/>
      <c r="AJ1006" s="65">
        <f t="shared" si="122"/>
        <v>70.700999999999993</v>
      </c>
      <c r="AK1006" s="65"/>
      <c r="AL1006" s="65"/>
      <c r="AM1006" s="65">
        <f t="shared" si="123"/>
        <v>69.834900000000005</v>
      </c>
      <c r="AN1006" s="65"/>
      <c r="AO1006" s="65">
        <v>71.400000000000006</v>
      </c>
    </row>
    <row r="1007" spans="2:41" ht="15" x14ac:dyDescent="0.3">
      <c r="B1007" s="72" t="str">
        <f t="shared" si="120"/>
        <v>M105×2</v>
      </c>
      <c r="C1007" s="73" t="s">
        <v>216</v>
      </c>
      <c r="D1007" s="73" t="s">
        <v>157</v>
      </c>
      <c r="E1007" s="71" t="s">
        <v>0</v>
      </c>
      <c r="F1007" s="58">
        <v>105</v>
      </c>
      <c r="G1007" s="58">
        <v>2</v>
      </c>
      <c r="H1007" s="71" t="s">
        <v>134</v>
      </c>
      <c r="I1007" s="86" t="s">
        <v>140</v>
      </c>
      <c r="J1007" s="58" t="s">
        <v>314</v>
      </c>
      <c r="K1007" s="58" t="s">
        <v>491</v>
      </c>
      <c r="L1007" s="58">
        <v>105</v>
      </c>
      <c r="M1007" s="58">
        <v>2</v>
      </c>
      <c r="N1007" s="71">
        <v>60</v>
      </c>
      <c r="O1007" s="100">
        <f t="array" ref="O1007">IFERROR(INDEX($AD$11:$AO$1485,MATCH($B1007&amp;$I1007,$Z$11:$Z$1485&amp;$AG$11:$AG$1485,0),MATCH($C1007,$AD$9:$AO$9,0)),"-")</f>
        <v>104.358</v>
      </c>
      <c r="P1007" s="58">
        <v>14</v>
      </c>
      <c r="Q1007" s="58">
        <v>-14</v>
      </c>
      <c r="R1007" s="100">
        <f t="array" aca="1" ref="R1007" ca="1">IFERROR(INDEX($AD$11:$AO$1485,MATCH($B1007&amp;$I1007,$Z$11:$Z$1485&amp;$AG$11:$AG$1485,0),MATCH($D1007,$AD$9:$AO$9,0)),"-")</f>
        <v>103.95099999999999</v>
      </c>
      <c r="S1007" s="58">
        <v>14</v>
      </c>
      <c r="T1007" s="58">
        <v>0</v>
      </c>
      <c r="U1007" s="58">
        <v>5</v>
      </c>
      <c r="V1007" s="58">
        <v>14</v>
      </c>
      <c r="W1007" s="50">
        <f t="shared" si="118"/>
        <v>28</v>
      </c>
      <c r="X1007" s="50">
        <f t="shared" si="119"/>
        <v>14</v>
      </c>
      <c r="Z1007" s="63" t="str">
        <f t="shared" si="121"/>
        <v>M72×1.5</v>
      </c>
      <c r="AA1007" s="62" t="s">
        <v>135</v>
      </c>
      <c r="AB1007" s="62"/>
      <c r="AC1007" s="62"/>
      <c r="AD1007" s="63">
        <v>72</v>
      </c>
      <c r="AE1007" s="63">
        <v>1.5</v>
      </c>
      <c r="AF1007" s="62">
        <v>60</v>
      </c>
      <c r="AG1007" s="64" t="s">
        <v>174</v>
      </c>
      <c r="AH1007" s="64"/>
      <c r="AI1007" s="65"/>
      <c r="AJ1007" s="65">
        <f t="shared" si="122"/>
        <v>71.025700000000001</v>
      </c>
      <c r="AK1007" s="65"/>
      <c r="AL1007" s="65"/>
      <c r="AM1007" s="65">
        <f t="shared" si="123"/>
        <v>70.376199999999997</v>
      </c>
      <c r="AN1007" s="65"/>
      <c r="AO1007" s="65">
        <v>71.569999999999993</v>
      </c>
    </row>
    <row r="1008" spans="2:41" ht="15" x14ac:dyDescent="0.3">
      <c r="B1008" s="72" t="str">
        <f t="shared" si="120"/>
        <v>M110×6</v>
      </c>
      <c r="C1008" s="73" t="s">
        <v>216</v>
      </c>
      <c r="D1008" s="73" t="s">
        <v>157</v>
      </c>
      <c r="E1008" s="71" t="s">
        <v>0</v>
      </c>
      <c r="F1008" s="58">
        <v>110</v>
      </c>
      <c r="G1008" s="58">
        <v>6</v>
      </c>
      <c r="H1008" s="71" t="s">
        <v>134</v>
      </c>
      <c r="I1008" s="86" t="s">
        <v>140</v>
      </c>
      <c r="J1008" s="58" t="s">
        <v>314</v>
      </c>
      <c r="K1008" s="58" t="s">
        <v>491</v>
      </c>
      <c r="L1008" s="58">
        <v>110</v>
      </c>
      <c r="M1008" s="58">
        <v>6</v>
      </c>
      <c r="N1008" s="71">
        <v>60</v>
      </c>
      <c r="O1008" s="100">
        <f t="array" ref="O1008">IFERROR(INDEX($AD$11:$AO$1485,MATCH($B1008&amp;$I1008,$Z$11:$Z$1485&amp;$AG$11:$AG$1485,0),MATCH($C1008,$AD$9:$AO$9,0)),"-")</f>
        <v>107.712</v>
      </c>
      <c r="P1008" s="58">
        <v>18</v>
      </c>
      <c r="Q1008" s="58">
        <v>-18</v>
      </c>
      <c r="R1008" s="100">
        <f t="array" aca="1" ref="R1008" ca="1">IFERROR(INDEX($AD$11:$AO$1485,MATCH($B1008&amp;$I1008,$Z$11:$Z$1485&amp;$AG$11:$AG$1485,0),MATCH($D1008,$AD$9:$AO$9,0)),"-")</f>
        <v>106.5029</v>
      </c>
      <c r="S1008" s="58">
        <v>18</v>
      </c>
      <c r="T1008" s="58">
        <v>0</v>
      </c>
      <c r="U1008" s="58">
        <v>6</v>
      </c>
      <c r="V1008" s="58">
        <v>10</v>
      </c>
      <c r="W1008" s="50">
        <f t="shared" si="118"/>
        <v>36</v>
      </c>
      <c r="X1008" s="50">
        <f t="shared" si="119"/>
        <v>18</v>
      </c>
      <c r="Z1008" s="63" t="str">
        <f t="shared" si="121"/>
        <v>M75×4</v>
      </c>
      <c r="AA1008" s="62" t="s">
        <v>135</v>
      </c>
      <c r="AB1008" s="62"/>
      <c r="AC1008" s="62"/>
      <c r="AD1008" s="63">
        <v>75</v>
      </c>
      <c r="AE1008" s="63">
        <v>4</v>
      </c>
      <c r="AF1008" s="62">
        <v>60</v>
      </c>
      <c r="AG1008" s="64" t="s">
        <v>174</v>
      </c>
      <c r="AH1008" s="64"/>
      <c r="AI1008" s="65"/>
      <c r="AJ1008" s="65">
        <f t="shared" si="122"/>
        <v>72.401899999999998</v>
      </c>
      <c r="AK1008" s="65"/>
      <c r="AL1008" s="65"/>
      <c r="AM1008" s="65">
        <f t="shared" si="123"/>
        <v>70.669899999999998</v>
      </c>
      <c r="AN1008" s="65"/>
      <c r="AO1008" s="65">
        <v>74.38</v>
      </c>
    </row>
    <row r="1009" spans="2:41" ht="15" x14ac:dyDescent="0.3">
      <c r="B1009" s="72" t="str">
        <f t="shared" si="120"/>
        <v>M110×4</v>
      </c>
      <c r="C1009" s="73" t="s">
        <v>216</v>
      </c>
      <c r="D1009" s="73" t="s">
        <v>157</v>
      </c>
      <c r="E1009" s="71" t="s">
        <v>0</v>
      </c>
      <c r="F1009" s="58">
        <v>110</v>
      </c>
      <c r="G1009" s="58">
        <v>4</v>
      </c>
      <c r="H1009" s="71" t="s">
        <v>134</v>
      </c>
      <c r="I1009" s="86" t="s">
        <v>140</v>
      </c>
      <c r="J1009" s="58" t="s">
        <v>314</v>
      </c>
      <c r="K1009" s="58" t="s">
        <v>491</v>
      </c>
      <c r="L1009" s="58">
        <v>110</v>
      </c>
      <c r="M1009" s="58">
        <v>4</v>
      </c>
      <c r="N1009" s="71">
        <v>60</v>
      </c>
      <c r="O1009" s="100">
        <f t="array" ref="O1009">IFERROR(INDEX($AD$11:$AO$1485,MATCH($B1009&amp;$I1009,$Z$11:$Z$1485&amp;$AG$11:$AG$1485,0),MATCH($C1009,$AD$9:$AO$9,0)),"-")</f>
        <v>108.54600000000001</v>
      </c>
      <c r="P1009" s="58">
        <v>18</v>
      </c>
      <c r="Q1009" s="58">
        <v>-18</v>
      </c>
      <c r="R1009" s="100">
        <f t="array" aca="1" ref="R1009" ca="1">IFERROR(INDEX($AD$11:$AO$1485,MATCH($B1009&amp;$I1009,$Z$11:$Z$1485&amp;$AG$11:$AG$1485,0),MATCH($D1009,$AD$9:$AO$9,0)),"-")</f>
        <v>107.73690000000001</v>
      </c>
      <c r="S1009" s="58">
        <v>18</v>
      </c>
      <c r="T1009" s="58">
        <v>0</v>
      </c>
      <c r="U1009" s="58">
        <v>5</v>
      </c>
      <c r="V1009" s="58">
        <v>11</v>
      </c>
      <c r="W1009" s="50">
        <f t="shared" si="118"/>
        <v>36</v>
      </c>
      <c r="X1009" s="50">
        <f t="shared" si="119"/>
        <v>18</v>
      </c>
      <c r="Z1009" s="63" t="str">
        <f t="shared" si="121"/>
        <v>M75×3</v>
      </c>
      <c r="AA1009" s="62" t="s">
        <v>135</v>
      </c>
      <c r="AB1009" s="62"/>
      <c r="AC1009" s="62"/>
      <c r="AD1009" s="63">
        <v>75</v>
      </c>
      <c r="AE1009" s="63">
        <v>3</v>
      </c>
      <c r="AF1009" s="62">
        <v>60</v>
      </c>
      <c r="AG1009" s="64" t="s">
        <v>174</v>
      </c>
      <c r="AH1009" s="64"/>
      <c r="AI1009" s="65"/>
      <c r="AJ1009" s="65">
        <f t="shared" si="122"/>
        <v>73.051400000000001</v>
      </c>
      <c r="AK1009" s="65"/>
      <c r="AL1009" s="65"/>
      <c r="AM1009" s="65">
        <f t="shared" si="123"/>
        <v>71.752399999999994</v>
      </c>
      <c r="AN1009" s="65"/>
      <c r="AO1009" s="65">
        <v>74.569999999999993</v>
      </c>
    </row>
    <row r="1010" spans="2:41" ht="15" x14ac:dyDescent="0.3">
      <c r="B1010" s="72" t="str">
        <f t="shared" si="120"/>
        <v>M110×3</v>
      </c>
      <c r="C1010" s="73" t="s">
        <v>216</v>
      </c>
      <c r="D1010" s="73" t="s">
        <v>157</v>
      </c>
      <c r="E1010" s="71" t="s">
        <v>0</v>
      </c>
      <c r="F1010" s="58">
        <v>110</v>
      </c>
      <c r="G1010" s="58">
        <v>3</v>
      </c>
      <c r="H1010" s="71" t="s">
        <v>134</v>
      </c>
      <c r="I1010" s="86" t="s">
        <v>140</v>
      </c>
      <c r="J1010" s="58" t="s">
        <v>314</v>
      </c>
      <c r="K1010" s="58" t="s">
        <v>491</v>
      </c>
      <c r="L1010" s="58">
        <v>110</v>
      </c>
      <c r="M1010" s="58">
        <v>3</v>
      </c>
      <c r="N1010" s="71">
        <v>60</v>
      </c>
      <c r="O1010" s="100">
        <f t="array" ref="O1010">IFERROR(INDEX($AD$11:$AO$1485,MATCH($B1010&amp;$I1010,$Z$11:$Z$1485&amp;$AG$11:$AG$1485,0),MATCH($C1010,$AD$9:$AO$9,0)),"-")</f>
        <v>108.958</v>
      </c>
      <c r="P1010" s="58">
        <v>18</v>
      </c>
      <c r="Q1010" s="58">
        <v>-18</v>
      </c>
      <c r="R1010" s="100">
        <f t="array" aca="1" ref="R1010" ca="1">IFERROR(INDEX($AD$11:$AO$1485,MATCH($B1010&amp;$I1010,$Z$11:$Z$1485&amp;$AG$11:$AG$1485,0),MATCH($D1010,$AD$9:$AO$9,0)),"-")</f>
        <v>108.3514</v>
      </c>
      <c r="S1010" s="58">
        <v>14</v>
      </c>
      <c r="T1010" s="58">
        <v>0</v>
      </c>
      <c r="U1010" s="58">
        <v>5</v>
      </c>
      <c r="V1010" s="58">
        <v>13</v>
      </c>
      <c r="W1010" s="50">
        <f t="shared" si="118"/>
        <v>36</v>
      </c>
      <c r="X1010" s="50">
        <f t="shared" si="119"/>
        <v>14</v>
      </c>
      <c r="Z1010" s="63" t="str">
        <f t="shared" si="121"/>
        <v>M75×2</v>
      </c>
      <c r="AA1010" s="62" t="s">
        <v>135</v>
      </c>
      <c r="AB1010" s="62"/>
      <c r="AC1010" s="62"/>
      <c r="AD1010" s="63">
        <v>75</v>
      </c>
      <c r="AE1010" s="63">
        <v>2</v>
      </c>
      <c r="AF1010" s="62">
        <v>60</v>
      </c>
      <c r="AG1010" s="64" t="s">
        <v>174</v>
      </c>
      <c r="AH1010" s="64"/>
      <c r="AI1010" s="65"/>
      <c r="AJ1010" s="65">
        <f t="shared" si="122"/>
        <v>73.700999999999993</v>
      </c>
      <c r="AK1010" s="65"/>
      <c r="AL1010" s="65"/>
      <c r="AM1010" s="65">
        <f t="shared" si="123"/>
        <v>72.834900000000005</v>
      </c>
      <c r="AN1010" s="65"/>
      <c r="AO1010" s="65">
        <v>74.400000000000006</v>
      </c>
    </row>
    <row r="1011" spans="2:41" ht="15" x14ac:dyDescent="0.3">
      <c r="B1011" s="72" t="str">
        <f t="shared" si="120"/>
        <v>M110×2</v>
      </c>
      <c r="C1011" s="73" t="s">
        <v>216</v>
      </c>
      <c r="D1011" s="73" t="s">
        <v>157</v>
      </c>
      <c r="E1011" s="71" t="s">
        <v>0</v>
      </c>
      <c r="F1011" s="58">
        <v>110</v>
      </c>
      <c r="G1011" s="58">
        <v>2</v>
      </c>
      <c r="H1011" s="71" t="s">
        <v>134</v>
      </c>
      <c r="I1011" s="86" t="s">
        <v>140</v>
      </c>
      <c r="J1011" s="58" t="s">
        <v>314</v>
      </c>
      <c r="K1011" s="58" t="s">
        <v>491</v>
      </c>
      <c r="L1011" s="58">
        <v>110</v>
      </c>
      <c r="M1011" s="58">
        <v>2</v>
      </c>
      <c r="N1011" s="71">
        <v>60</v>
      </c>
      <c r="O1011" s="100">
        <f t="array" ref="O1011">IFERROR(INDEX($AD$11:$AO$1485,MATCH($B1011&amp;$I1011,$Z$11:$Z$1485&amp;$AG$11:$AG$1485,0),MATCH($C1011,$AD$9:$AO$9,0)),"-")</f>
        <v>109.358</v>
      </c>
      <c r="P1011" s="58">
        <v>14</v>
      </c>
      <c r="Q1011" s="58">
        <v>-14</v>
      </c>
      <c r="R1011" s="100">
        <f t="array" aca="1" ref="R1011" ca="1">IFERROR(INDEX($AD$11:$AO$1485,MATCH($B1011&amp;$I1011,$Z$11:$Z$1485&amp;$AG$11:$AG$1485,0),MATCH($D1011,$AD$9:$AO$9,0)),"-")</f>
        <v>108.95099999999999</v>
      </c>
      <c r="S1011" s="58">
        <v>14</v>
      </c>
      <c r="T1011" s="58">
        <v>0</v>
      </c>
      <c r="U1011" s="58">
        <v>5</v>
      </c>
      <c r="V1011" s="58">
        <v>14</v>
      </c>
      <c r="W1011" s="50">
        <f t="shared" si="118"/>
        <v>28</v>
      </c>
      <c r="X1011" s="50">
        <f t="shared" si="119"/>
        <v>14</v>
      </c>
      <c r="Z1011" s="63" t="str">
        <f t="shared" si="121"/>
        <v>M75×1.5</v>
      </c>
      <c r="AA1011" s="62" t="s">
        <v>135</v>
      </c>
      <c r="AB1011" s="62"/>
      <c r="AC1011" s="62"/>
      <c r="AD1011" s="63">
        <v>75</v>
      </c>
      <c r="AE1011" s="63">
        <v>1.5</v>
      </c>
      <c r="AF1011" s="62">
        <v>60</v>
      </c>
      <c r="AG1011" s="64" t="s">
        <v>174</v>
      </c>
      <c r="AH1011" s="64"/>
      <c r="AI1011" s="65"/>
      <c r="AJ1011" s="65">
        <f t="shared" si="122"/>
        <v>74.025700000000001</v>
      </c>
      <c r="AK1011" s="65"/>
      <c r="AL1011" s="65"/>
      <c r="AM1011" s="65">
        <f t="shared" si="123"/>
        <v>73.376199999999997</v>
      </c>
      <c r="AN1011" s="65"/>
      <c r="AO1011" s="65">
        <v>74.569999999999993</v>
      </c>
    </row>
    <row r="1012" spans="2:41" ht="15" x14ac:dyDescent="0.3">
      <c r="B1012" s="72" t="str">
        <f t="shared" si="120"/>
        <v>M115×6</v>
      </c>
      <c r="C1012" s="73" t="s">
        <v>216</v>
      </c>
      <c r="D1012" s="73" t="s">
        <v>157</v>
      </c>
      <c r="E1012" s="71" t="s">
        <v>0</v>
      </c>
      <c r="F1012" s="58">
        <v>115</v>
      </c>
      <c r="G1012" s="58">
        <v>6</v>
      </c>
      <c r="H1012" s="71" t="s">
        <v>134</v>
      </c>
      <c r="I1012" s="86" t="s">
        <v>140</v>
      </c>
      <c r="J1012" s="58" t="s">
        <v>314</v>
      </c>
      <c r="K1012" s="58" t="s">
        <v>491</v>
      </c>
      <c r="L1012" s="58">
        <v>115</v>
      </c>
      <c r="M1012" s="58">
        <v>6</v>
      </c>
      <c r="N1012" s="71">
        <v>60</v>
      </c>
      <c r="O1012" s="100">
        <f t="array" ref="O1012">IFERROR(INDEX($AD$11:$AO$1485,MATCH($B1012&amp;$I1012,$Z$11:$Z$1485&amp;$AG$11:$AG$1485,0),MATCH($C1012,$AD$9:$AO$9,0)),"-")</f>
        <v>112.712</v>
      </c>
      <c r="P1012" s="58">
        <v>18</v>
      </c>
      <c r="Q1012" s="58">
        <v>-18</v>
      </c>
      <c r="R1012" s="100">
        <f t="array" aca="1" ref="R1012" ca="1">IFERROR(INDEX($AD$11:$AO$1485,MATCH($B1012&amp;$I1012,$Z$11:$Z$1485&amp;$AG$11:$AG$1485,0),MATCH($D1012,$AD$9:$AO$9,0)),"-")</f>
        <v>111.5029</v>
      </c>
      <c r="S1012" s="58">
        <v>18</v>
      </c>
      <c r="T1012" s="58">
        <v>0</v>
      </c>
      <c r="U1012" s="58">
        <v>6</v>
      </c>
      <c r="V1012" s="58">
        <v>10</v>
      </c>
      <c r="W1012" s="50">
        <f t="shared" si="118"/>
        <v>36</v>
      </c>
      <c r="X1012" s="50">
        <f t="shared" si="119"/>
        <v>18</v>
      </c>
      <c r="Z1012" s="63" t="str">
        <f t="shared" si="121"/>
        <v>M76×6</v>
      </c>
      <c r="AA1012" s="62" t="s">
        <v>135</v>
      </c>
      <c r="AB1012" s="62"/>
      <c r="AC1012" s="62"/>
      <c r="AD1012" s="63">
        <v>76</v>
      </c>
      <c r="AE1012" s="63">
        <v>6</v>
      </c>
      <c r="AF1012" s="62">
        <v>60</v>
      </c>
      <c r="AG1012" s="64" t="s">
        <v>174</v>
      </c>
      <c r="AH1012" s="64"/>
      <c r="AI1012" s="65"/>
      <c r="AJ1012" s="65">
        <f t="shared" si="122"/>
        <v>72.102900000000005</v>
      </c>
      <c r="AK1012" s="65"/>
      <c r="AL1012" s="65"/>
      <c r="AM1012" s="65">
        <f t="shared" si="123"/>
        <v>69.504800000000003</v>
      </c>
      <c r="AN1012" s="65"/>
      <c r="AO1012" s="65">
        <v>75</v>
      </c>
    </row>
    <row r="1013" spans="2:41" ht="15" x14ac:dyDescent="0.3">
      <c r="B1013" s="72" t="str">
        <f t="shared" si="120"/>
        <v>M115×4</v>
      </c>
      <c r="C1013" s="73" t="s">
        <v>216</v>
      </c>
      <c r="D1013" s="73" t="s">
        <v>157</v>
      </c>
      <c r="E1013" s="71" t="s">
        <v>0</v>
      </c>
      <c r="F1013" s="58">
        <v>115</v>
      </c>
      <c r="G1013" s="58">
        <v>4</v>
      </c>
      <c r="H1013" s="71" t="s">
        <v>134</v>
      </c>
      <c r="I1013" s="86" t="s">
        <v>140</v>
      </c>
      <c r="J1013" s="58" t="s">
        <v>314</v>
      </c>
      <c r="K1013" s="58" t="s">
        <v>491</v>
      </c>
      <c r="L1013" s="58">
        <v>115</v>
      </c>
      <c r="M1013" s="58">
        <v>4</v>
      </c>
      <c r="N1013" s="71">
        <v>60</v>
      </c>
      <c r="O1013" s="100">
        <f t="array" ref="O1013">IFERROR(INDEX($AD$11:$AO$1485,MATCH($B1013&amp;$I1013,$Z$11:$Z$1485&amp;$AG$11:$AG$1485,0),MATCH($C1013,$AD$9:$AO$9,0)),"-")</f>
        <v>113.54600000000001</v>
      </c>
      <c r="P1013" s="58">
        <v>18</v>
      </c>
      <c r="Q1013" s="58">
        <v>-18</v>
      </c>
      <c r="R1013" s="100">
        <f t="array" aca="1" ref="R1013" ca="1">IFERROR(INDEX($AD$11:$AO$1485,MATCH($B1013&amp;$I1013,$Z$11:$Z$1485&amp;$AG$11:$AG$1485,0),MATCH($D1013,$AD$9:$AO$9,0)),"-")</f>
        <v>112.73690000000001</v>
      </c>
      <c r="S1013" s="58">
        <v>18</v>
      </c>
      <c r="T1013" s="58">
        <v>0</v>
      </c>
      <c r="U1013" s="58">
        <v>5</v>
      </c>
      <c r="V1013" s="58">
        <v>11</v>
      </c>
      <c r="W1013" s="50">
        <f t="shared" si="118"/>
        <v>36</v>
      </c>
      <c r="X1013" s="50">
        <f t="shared" si="119"/>
        <v>18</v>
      </c>
      <c r="Z1013" s="63" t="str">
        <f t="shared" si="121"/>
        <v>M76×4</v>
      </c>
      <c r="AA1013" s="62" t="s">
        <v>135</v>
      </c>
      <c r="AB1013" s="62"/>
      <c r="AC1013" s="62"/>
      <c r="AD1013" s="63">
        <v>76</v>
      </c>
      <c r="AE1013" s="63">
        <v>4</v>
      </c>
      <c r="AF1013" s="62">
        <v>60</v>
      </c>
      <c r="AG1013" s="64" t="s">
        <v>174</v>
      </c>
      <c r="AH1013" s="64"/>
      <c r="AI1013" s="65"/>
      <c r="AJ1013" s="65">
        <f t="shared" si="122"/>
        <v>73.401899999999998</v>
      </c>
      <c r="AK1013" s="65"/>
      <c r="AL1013" s="65"/>
      <c r="AM1013" s="65">
        <f t="shared" si="123"/>
        <v>71.669899999999998</v>
      </c>
      <c r="AN1013" s="65"/>
      <c r="AO1013" s="65">
        <v>75.38</v>
      </c>
    </row>
    <row r="1014" spans="2:41" ht="15" x14ac:dyDescent="0.3">
      <c r="B1014" s="72" t="str">
        <f t="shared" si="120"/>
        <v>M115×3</v>
      </c>
      <c r="C1014" s="73" t="s">
        <v>216</v>
      </c>
      <c r="D1014" s="73" t="s">
        <v>157</v>
      </c>
      <c r="E1014" s="71" t="s">
        <v>0</v>
      </c>
      <c r="F1014" s="58">
        <v>115</v>
      </c>
      <c r="G1014" s="58">
        <v>3</v>
      </c>
      <c r="H1014" s="71" t="s">
        <v>134</v>
      </c>
      <c r="I1014" s="86" t="s">
        <v>140</v>
      </c>
      <c r="J1014" s="58" t="s">
        <v>314</v>
      </c>
      <c r="K1014" s="58" t="s">
        <v>491</v>
      </c>
      <c r="L1014" s="58">
        <v>115</v>
      </c>
      <c r="M1014" s="58">
        <v>3</v>
      </c>
      <c r="N1014" s="71">
        <v>60</v>
      </c>
      <c r="O1014" s="100">
        <f t="array" ref="O1014">IFERROR(INDEX($AD$11:$AO$1485,MATCH($B1014&amp;$I1014,$Z$11:$Z$1485&amp;$AG$11:$AG$1485,0),MATCH($C1014,$AD$9:$AO$9,0)),"-")</f>
        <v>113.958</v>
      </c>
      <c r="P1014" s="58">
        <v>14</v>
      </c>
      <c r="Q1014" s="58">
        <v>-14</v>
      </c>
      <c r="R1014" s="100">
        <f t="array" aca="1" ref="R1014" ca="1">IFERROR(INDEX($AD$11:$AO$1485,MATCH($B1014&amp;$I1014,$Z$11:$Z$1485&amp;$AG$11:$AG$1485,0),MATCH($D1014,$AD$9:$AO$9,0)),"-")</f>
        <v>113.3514</v>
      </c>
      <c r="S1014" s="58">
        <v>14</v>
      </c>
      <c r="T1014" s="58">
        <v>0</v>
      </c>
      <c r="U1014" s="58">
        <v>5</v>
      </c>
      <c r="V1014" s="58">
        <v>13</v>
      </c>
      <c r="W1014" s="50">
        <f t="shared" si="118"/>
        <v>28</v>
      </c>
      <c r="X1014" s="50">
        <f t="shared" si="119"/>
        <v>14</v>
      </c>
      <c r="Z1014" s="63" t="str">
        <f t="shared" si="121"/>
        <v>M76×3</v>
      </c>
      <c r="AA1014" s="62" t="s">
        <v>135</v>
      </c>
      <c r="AB1014" s="62"/>
      <c r="AC1014" s="62"/>
      <c r="AD1014" s="63">
        <v>76</v>
      </c>
      <c r="AE1014" s="63">
        <v>3</v>
      </c>
      <c r="AF1014" s="62">
        <v>60</v>
      </c>
      <c r="AG1014" s="64" t="s">
        <v>174</v>
      </c>
      <c r="AH1014" s="64"/>
      <c r="AI1014" s="65"/>
      <c r="AJ1014" s="65">
        <f t="shared" si="122"/>
        <v>74.051400000000001</v>
      </c>
      <c r="AK1014" s="65"/>
      <c r="AL1014" s="65"/>
      <c r="AM1014" s="65">
        <f t="shared" si="123"/>
        <v>72.752399999999994</v>
      </c>
      <c r="AN1014" s="65"/>
      <c r="AO1014" s="65">
        <v>75.569999999999993</v>
      </c>
    </row>
    <row r="1015" spans="2:41" ht="15" x14ac:dyDescent="0.3">
      <c r="B1015" s="72" t="str">
        <f t="shared" si="120"/>
        <v>M115×2</v>
      </c>
      <c r="C1015" s="73" t="s">
        <v>216</v>
      </c>
      <c r="D1015" s="73" t="s">
        <v>157</v>
      </c>
      <c r="E1015" s="71" t="s">
        <v>0</v>
      </c>
      <c r="F1015" s="58">
        <v>115</v>
      </c>
      <c r="G1015" s="58">
        <v>2</v>
      </c>
      <c r="H1015" s="71" t="s">
        <v>134</v>
      </c>
      <c r="I1015" s="86" t="s">
        <v>140</v>
      </c>
      <c r="J1015" s="58" t="s">
        <v>314</v>
      </c>
      <c r="K1015" s="58" t="s">
        <v>491</v>
      </c>
      <c r="L1015" s="58">
        <v>115</v>
      </c>
      <c r="M1015" s="58">
        <v>2</v>
      </c>
      <c r="N1015" s="71">
        <v>60</v>
      </c>
      <c r="O1015" s="100">
        <f t="array" ref="O1015">IFERROR(INDEX($AD$11:$AO$1485,MATCH($B1015&amp;$I1015,$Z$11:$Z$1485&amp;$AG$11:$AG$1485,0),MATCH($C1015,$AD$9:$AO$9,0)),"-")</f>
        <v>114.358</v>
      </c>
      <c r="P1015" s="58">
        <v>14</v>
      </c>
      <c r="Q1015" s="58">
        <v>-14</v>
      </c>
      <c r="R1015" s="100">
        <f t="array" aca="1" ref="R1015" ca="1">IFERROR(INDEX($AD$11:$AO$1485,MATCH($B1015&amp;$I1015,$Z$11:$Z$1485&amp;$AG$11:$AG$1485,0),MATCH($D1015,$AD$9:$AO$9,0)),"-")</f>
        <v>113.95099999999999</v>
      </c>
      <c r="S1015" s="58">
        <v>14</v>
      </c>
      <c r="T1015" s="58">
        <v>0</v>
      </c>
      <c r="U1015" s="58">
        <v>5</v>
      </c>
      <c r="V1015" s="58">
        <v>14</v>
      </c>
      <c r="W1015" s="50">
        <f t="shared" si="118"/>
        <v>28</v>
      </c>
      <c r="X1015" s="50">
        <f t="shared" si="119"/>
        <v>14</v>
      </c>
      <c r="Z1015" s="63" t="str">
        <f t="shared" si="121"/>
        <v>M76×2</v>
      </c>
      <c r="AA1015" s="62" t="s">
        <v>135</v>
      </c>
      <c r="AB1015" s="62"/>
      <c r="AC1015" s="62"/>
      <c r="AD1015" s="63">
        <v>76</v>
      </c>
      <c r="AE1015" s="63">
        <v>2</v>
      </c>
      <c r="AF1015" s="62">
        <v>60</v>
      </c>
      <c r="AG1015" s="64" t="s">
        <v>174</v>
      </c>
      <c r="AH1015" s="64"/>
      <c r="AI1015" s="65"/>
      <c r="AJ1015" s="65">
        <f t="shared" si="122"/>
        <v>74.700999999999993</v>
      </c>
      <c r="AK1015" s="65"/>
      <c r="AL1015" s="65"/>
      <c r="AM1015" s="65">
        <f t="shared" si="123"/>
        <v>73.834900000000005</v>
      </c>
      <c r="AN1015" s="65"/>
      <c r="AO1015" s="65">
        <v>75.760000000000005</v>
      </c>
    </row>
    <row r="1016" spans="2:41" ht="15" x14ac:dyDescent="0.3">
      <c r="B1016" s="72" t="str">
        <f t="shared" si="120"/>
        <v>M120×6</v>
      </c>
      <c r="C1016" s="73" t="s">
        <v>216</v>
      </c>
      <c r="D1016" s="73" t="s">
        <v>157</v>
      </c>
      <c r="E1016" s="71" t="s">
        <v>0</v>
      </c>
      <c r="F1016" s="58">
        <v>120</v>
      </c>
      <c r="G1016" s="58">
        <v>6</v>
      </c>
      <c r="H1016" s="71" t="s">
        <v>134</v>
      </c>
      <c r="I1016" s="86" t="s">
        <v>140</v>
      </c>
      <c r="J1016" s="58" t="s">
        <v>314</v>
      </c>
      <c r="K1016" s="58" t="s">
        <v>491</v>
      </c>
      <c r="L1016" s="58">
        <v>120</v>
      </c>
      <c r="M1016" s="58">
        <v>6</v>
      </c>
      <c r="N1016" s="71">
        <v>60</v>
      </c>
      <c r="O1016" s="100">
        <f t="array" ref="O1016">IFERROR(INDEX($AD$11:$AO$1485,MATCH($B1016&amp;$I1016,$Z$11:$Z$1485&amp;$AG$11:$AG$1485,0),MATCH($C1016,$AD$9:$AO$9,0)),"-")</f>
        <v>117.712</v>
      </c>
      <c r="P1016" s="58">
        <v>18</v>
      </c>
      <c r="Q1016" s="58">
        <v>-18</v>
      </c>
      <c r="R1016" s="100">
        <f t="array" aca="1" ref="R1016" ca="1">IFERROR(INDEX($AD$11:$AO$1485,MATCH($B1016&amp;$I1016,$Z$11:$Z$1485&amp;$AG$11:$AG$1485,0),MATCH($D1016,$AD$9:$AO$9,0)),"-")</f>
        <v>116.5029</v>
      </c>
      <c r="S1016" s="58">
        <v>18</v>
      </c>
      <c r="T1016" s="58">
        <v>0</v>
      </c>
      <c r="U1016" s="58">
        <v>6</v>
      </c>
      <c r="V1016" s="58">
        <v>10</v>
      </c>
      <c r="W1016" s="50">
        <f t="shared" si="118"/>
        <v>36</v>
      </c>
      <c r="X1016" s="50">
        <f t="shared" si="119"/>
        <v>18</v>
      </c>
      <c r="Z1016" s="63" t="str">
        <f t="shared" si="121"/>
        <v>M76×1.5</v>
      </c>
      <c r="AA1016" s="62" t="s">
        <v>135</v>
      </c>
      <c r="AB1016" s="62"/>
      <c r="AC1016" s="62"/>
      <c r="AD1016" s="63">
        <v>76</v>
      </c>
      <c r="AE1016" s="63">
        <v>1.5</v>
      </c>
      <c r="AF1016" s="62">
        <v>60</v>
      </c>
      <c r="AG1016" s="64" t="s">
        <v>174</v>
      </c>
      <c r="AH1016" s="64"/>
      <c r="AI1016" s="65"/>
      <c r="AJ1016" s="65">
        <f t="shared" si="122"/>
        <v>75.025700000000001</v>
      </c>
      <c r="AK1016" s="65"/>
      <c r="AL1016" s="65"/>
      <c r="AM1016" s="65">
        <f t="shared" si="123"/>
        <v>74.376199999999997</v>
      </c>
      <c r="AN1016" s="65"/>
      <c r="AO1016" s="65">
        <v>75.849999999999994</v>
      </c>
    </row>
    <row r="1017" spans="2:41" ht="15" x14ac:dyDescent="0.3">
      <c r="B1017" s="72" t="str">
        <f t="shared" si="120"/>
        <v>M120×4</v>
      </c>
      <c r="C1017" s="73" t="s">
        <v>216</v>
      </c>
      <c r="D1017" s="73" t="s">
        <v>157</v>
      </c>
      <c r="E1017" s="71" t="s">
        <v>0</v>
      </c>
      <c r="F1017" s="58">
        <v>120</v>
      </c>
      <c r="G1017" s="58">
        <v>4</v>
      </c>
      <c r="H1017" s="71" t="s">
        <v>134</v>
      </c>
      <c r="I1017" s="86" t="s">
        <v>140</v>
      </c>
      <c r="J1017" s="58" t="s">
        <v>314</v>
      </c>
      <c r="K1017" s="58" t="s">
        <v>491</v>
      </c>
      <c r="L1017" s="58">
        <v>120</v>
      </c>
      <c r="M1017" s="58">
        <v>4</v>
      </c>
      <c r="N1017" s="71">
        <v>60</v>
      </c>
      <c r="O1017" s="100">
        <f t="array" ref="O1017">IFERROR(INDEX($AD$11:$AO$1485,MATCH($B1017&amp;$I1017,$Z$11:$Z$1485&amp;$AG$11:$AG$1485,0),MATCH($C1017,$AD$9:$AO$9,0)),"-")</f>
        <v>118.54600000000001</v>
      </c>
      <c r="P1017" s="58">
        <v>18</v>
      </c>
      <c r="Q1017" s="58">
        <v>-18</v>
      </c>
      <c r="R1017" s="100">
        <f t="array" aca="1" ref="R1017" ca="1">IFERROR(INDEX($AD$11:$AO$1485,MATCH($B1017&amp;$I1017,$Z$11:$Z$1485&amp;$AG$11:$AG$1485,0),MATCH($D1017,$AD$9:$AO$9,0)),"-")</f>
        <v>117.73690000000001</v>
      </c>
      <c r="S1017" s="58">
        <v>18</v>
      </c>
      <c r="T1017" s="58">
        <v>0</v>
      </c>
      <c r="U1017" s="58">
        <v>5</v>
      </c>
      <c r="V1017" s="58">
        <v>11</v>
      </c>
      <c r="W1017" s="50">
        <f t="shared" si="118"/>
        <v>36</v>
      </c>
      <c r="X1017" s="50">
        <f t="shared" si="119"/>
        <v>18</v>
      </c>
      <c r="Z1017" s="63" t="str">
        <f t="shared" si="121"/>
        <v>M78×2</v>
      </c>
      <c r="AA1017" s="62" t="s">
        <v>135</v>
      </c>
      <c r="AB1017" s="62"/>
      <c r="AC1017" s="62"/>
      <c r="AD1017" s="63">
        <v>78</v>
      </c>
      <c r="AE1017" s="63">
        <v>2</v>
      </c>
      <c r="AF1017" s="62">
        <v>60</v>
      </c>
      <c r="AG1017" s="64" t="s">
        <v>174</v>
      </c>
      <c r="AH1017" s="64"/>
      <c r="AI1017" s="65"/>
      <c r="AJ1017" s="65">
        <f t="shared" si="122"/>
        <v>76.700999999999993</v>
      </c>
      <c r="AK1017" s="65"/>
      <c r="AL1017" s="65"/>
      <c r="AM1017" s="65">
        <f t="shared" si="123"/>
        <v>75.834900000000005</v>
      </c>
      <c r="AN1017" s="65"/>
      <c r="AO1017" s="65">
        <v>77.400000000000006</v>
      </c>
    </row>
    <row r="1018" spans="2:41" ht="15" x14ac:dyDescent="0.3">
      <c r="B1018" s="72" t="str">
        <f t="shared" si="120"/>
        <v>M120×3</v>
      </c>
      <c r="C1018" s="73" t="s">
        <v>216</v>
      </c>
      <c r="D1018" s="73" t="s">
        <v>157</v>
      </c>
      <c r="E1018" s="71" t="s">
        <v>0</v>
      </c>
      <c r="F1018" s="58">
        <v>120</v>
      </c>
      <c r="G1018" s="58">
        <v>3</v>
      </c>
      <c r="H1018" s="71" t="s">
        <v>134</v>
      </c>
      <c r="I1018" s="86" t="s">
        <v>140</v>
      </c>
      <c r="J1018" s="58" t="s">
        <v>314</v>
      </c>
      <c r="K1018" s="58" t="s">
        <v>491</v>
      </c>
      <c r="L1018" s="58">
        <v>120</v>
      </c>
      <c r="M1018" s="58">
        <v>3</v>
      </c>
      <c r="N1018" s="71">
        <v>60</v>
      </c>
      <c r="O1018" s="100">
        <f t="array" ref="O1018">IFERROR(INDEX($AD$11:$AO$1485,MATCH($B1018&amp;$I1018,$Z$11:$Z$1485&amp;$AG$11:$AG$1485,0),MATCH($C1018,$AD$9:$AO$9,0)),"-")</f>
        <v>118.958</v>
      </c>
      <c r="P1018" s="58">
        <v>14</v>
      </c>
      <c r="Q1018" s="58">
        <v>-14</v>
      </c>
      <c r="R1018" s="100">
        <f t="array" aca="1" ref="R1018" ca="1">IFERROR(INDEX($AD$11:$AO$1485,MATCH($B1018&amp;$I1018,$Z$11:$Z$1485&amp;$AG$11:$AG$1485,0),MATCH($D1018,$AD$9:$AO$9,0)),"-")</f>
        <v>118.3514</v>
      </c>
      <c r="S1018" s="58">
        <v>14</v>
      </c>
      <c r="T1018" s="58">
        <v>0</v>
      </c>
      <c r="U1018" s="58">
        <v>5</v>
      </c>
      <c r="V1018" s="58">
        <v>13</v>
      </c>
      <c r="W1018" s="50">
        <f t="shared" si="118"/>
        <v>28</v>
      </c>
      <c r="X1018" s="50">
        <f t="shared" si="119"/>
        <v>14</v>
      </c>
      <c r="Z1018" s="63" t="str">
        <f t="shared" si="121"/>
        <v>M80×6</v>
      </c>
      <c r="AA1018" s="62" t="s">
        <v>135</v>
      </c>
      <c r="AB1018" s="62"/>
      <c r="AC1018" s="62"/>
      <c r="AD1018" s="63">
        <v>80</v>
      </c>
      <c r="AE1018" s="63">
        <v>6</v>
      </c>
      <c r="AF1018" s="62">
        <v>60</v>
      </c>
      <c r="AG1018" s="64" t="s">
        <v>174</v>
      </c>
      <c r="AH1018" s="64"/>
      <c r="AI1018" s="65"/>
      <c r="AJ1018" s="65">
        <f t="shared" si="122"/>
        <v>76.102900000000005</v>
      </c>
      <c r="AK1018" s="65"/>
      <c r="AL1018" s="65"/>
      <c r="AM1018" s="65">
        <f t="shared" si="123"/>
        <v>73.504800000000003</v>
      </c>
      <c r="AN1018" s="65"/>
      <c r="AO1018" s="65">
        <v>79</v>
      </c>
    </row>
    <row r="1019" spans="2:41" ht="15" x14ac:dyDescent="0.3">
      <c r="B1019" s="72" t="str">
        <f t="shared" si="120"/>
        <v>M120×2</v>
      </c>
      <c r="C1019" s="73" t="s">
        <v>216</v>
      </c>
      <c r="D1019" s="73" t="s">
        <v>157</v>
      </c>
      <c r="E1019" s="71" t="s">
        <v>0</v>
      </c>
      <c r="F1019" s="58">
        <v>120</v>
      </c>
      <c r="G1019" s="58">
        <v>2</v>
      </c>
      <c r="H1019" s="71" t="s">
        <v>134</v>
      </c>
      <c r="I1019" s="86" t="s">
        <v>140</v>
      </c>
      <c r="J1019" s="58" t="s">
        <v>314</v>
      </c>
      <c r="K1019" s="58" t="s">
        <v>491</v>
      </c>
      <c r="L1019" s="58">
        <v>120</v>
      </c>
      <c r="M1019" s="58">
        <v>2</v>
      </c>
      <c r="N1019" s="71">
        <v>60</v>
      </c>
      <c r="O1019" s="100">
        <f t="array" ref="O1019">IFERROR(INDEX($AD$11:$AO$1485,MATCH($B1019&amp;$I1019,$Z$11:$Z$1485&amp;$AG$11:$AG$1485,0),MATCH($C1019,$AD$9:$AO$9,0)),"-")</f>
        <v>119.358</v>
      </c>
      <c r="P1019" s="58">
        <v>14</v>
      </c>
      <c r="Q1019" s="58">
        <v>-14</v>
      </c>
      <c r="R1019" s="100">
        <f t="array" aca="1" ref="R1019" ca="1">IFERROR(INDEX($AD$11:$AO$1485,MATCH($B1019&amp;$I1019,$Z$11:$Z$1485&amp;$AG$11:$AG$1485,0),MATCH($D1019,$AD$9:$AO$9,0)),"-")</f>
        <v>118.95099999999999</v>
      </c>
      <c r="S1019" s="58">
        <v>14</v>
      </c>
      <c r="T1019" s="58">
        <v>0</v>
      </c>
      <c r="U1019" s="58">
        <v>5</v>
      </c>
      <c r="V1019" s="58">
        <v>14</v>
      </c>
      <c r="W1019" s="50">
        <f t="shared" si="118"/>
        <v>28</v>
      </c>
      <c r="X1019" s="50">
        <f t="shared" si="119"/>
        <v>14</v>
      </c>
      <c r="Z1019" s="63" t="str">
        <f t="shared" si="121"/>
        <v>M80×4</v>
      </c>
      <c r="AA1019" s="62" t="s">
        <v>135</v>
      </c>
      <c r="AB1019" s="62"/>
      <c r="AC1019" s="62"/>
      <c r="AD1019" s="63">
        <v>80</v>
      </c>
      <c r="AE1019" s="63">
        <v>4</v>
      </c>
      <c r="AF1019" s="62">
        <v>60</v>
      </c>
      <c r="AG1019" s="64" t="s">
        <v>174</v>
      </c>
      <c r="AH1019" s="64"/>
      <c r="AI1019" s="65"/>
      <c r="AJ1019" s="65">
        <f t="shared" si="122"/>
        <v>77.401899999999998</v>
      </c>
      <c r="AK1019" s="65"/>
      <c r="AL1019" s="65"/>
      <c r="AM1019" s="65">
        <f t="shared" si="123"/>
        <v>75.669899999999998</v>
      </c>
      <c r="AN1019" s="65"/>
      <c r="AO1019" s="65">
        <v>79.38</v>
      </c>
    </row>
    <row r="1020" spans="2:41" ht="15" x14ac:dyDescent="0.3">
      <c r="B1020" s="72" t="str">
        <f t="shared" si="120"/>
        <v>M125×6</v>
      </c>
      <c r="C1020" s="73" t="s">
        <v>216</v>
      </c>
      <c r="D1020" s="73" t="s">
        <v>157</v>
      </c>
      <c r="E1020" s="71" t="s">
        <v>0</v>
      </c>
      <c r="F1020" s="58">
        <v>125</v>
      </c>
      <c r="G1020" s="58">
        <v>6</v>
      </c>
      <c r="H1020" s="71" t="s">
        <v>134</v>
      </c>
      <c r="I1020" s="86" t="s">
        <v>140</v>
      </c>
      <c r="J1020" s="58" t="s">
        <v>314</v>
      </c>
      <c r="K1020" s="58" t="s">
        <v>491</v>
      </c>
      <c r="L1020" s="58">
        <v>125</v>
      </c>
      <c r="M1020" s="58">
        <v>6</v>
      </c>
      <c r="N1020" s="71">
        <v>60</v>
      </c>
      <c r="O1020" s="100">
        <f t="array" ref="O1020">IFERROR(INDEX($AD$11:$AO$1485,MATCH($B1020&amp;$I1020,$Z$11:$Z$1485&amp;$AG$11:$AG$1485,0),MATCH($C1020,$AD$9:$AO$9,0)),"-")</f>
        <v>122.712</v>
      </c>
      <c r="P1020" s="58">
        <v>18</v>
      </c>
      <c r="Q1020" s="58">
        <v>-18</v>
      </c>
      <c r="R1020" s="100">
        <f t="array" aca="1" ref="R1020" ca="1">IFERROR(INDEX($AD$11:$AO$1485,MATCH($B1020&amp;$I1020,$Z$11:$Z$1485&amp;$AG$11:$AG$1485,0),MATCH($D1020,$AD$9:$AO$9,0)),"-")</f>
        <v>121.5029</v>
      </c>
      <c r="S1020" s="58">
        <v>18</v>
      </c>
      <c r="T1020" s="58">
        <v>0</v>
      </c>
      <c r="U1020" s="58">
        <v>6</v>
      </c>
      <c r="V1020" s="58">
        <v>10</v>
      </c>
      <c r="W1020" s="50">
        <f t="shared" si="118"/>
        <v>36</v>
      </c>
      <c r="X1020" s="50">
        <f t="shared" si="119"/>
        <v>18</v>
      </c>
      <c r="Z1020" s="63" t="str">
        <f t="shared" si="121"/>
        <v>M80×3</v>
      </c>
      <c r="AA1020" s="62" t="s">
        <v>135</v>
      </c>
      <c r="AB1020" s="62"/>
      <c r="AC1020" s="62"/>
      <c r="AD1020" s="63">
        <v>80</v>
      </c>
      <c r="AE1020" s="63">
        <v>3</v>
      </c>
      <c r="AF1020" s="62">
        <v>60</v>
      </c>
      <c r="AG1020" s="64" t="s">
        <v>174</v>
      </c>
      <c r="AH1020" s="64"/>
      <c r="AI1020" s="65"/>
      <c r="AJ1020" s="65">
        <f t="shared" si="122"/>
        <v>78.051400000000001</v>
      </c>
      <c r="AK1020" s="65"/>
      <c r="AL1020" s="65"/>
      <c r="AM1020" s="65">
        <f t="shared" si="123"/>
        <v>76.752399999999994</v>
      </c>
      <c r="AN1020" s="65"/>
      <c r="AO1020" s="65">
        <v>79.569999999999993</v>
      </c>
    </row>
    <row r="1021" spans="2:41" ht="15" x14ac:dyDescent="0.3">
      <c r="B1021" s="72" t="str">
        <f t="shared" si="120"/>
        <v>M125×4</v>
      </c>
      <c r="C1021" s="73" t="s">
        <v>216</v>
      </c>
      <c r="D1021" s="73" t="s">
        <v>157</v>
      </c>
      <c r="E1021" s="71" t="s">
        <v>0</v>
      </c>
      <c r="F1021" s="58">
        <v>125</v>
      </c>
      <c r="G1021" s="58">
        <v>4</v>
      </c>
      <c r="H1021" s="71" t="s">
        <v>134</v>
      </c>
      <c r="I1021" s="86" t="s">
        <v>140</v>
      </c>
      <c r="J1021" s="58" t="s">
        <v>314</v>
      </c>
      <c r="K1021" s="58" t="s">
        <v>491</v>
      </c>
      <c r="L1021" s="58">
        <v>125</v>
      </c>
      <c r="M1021" s="58">
        <v>4</v>
      </c>
      <c r="N1021" s="71">
        <v>60</v>
      </c>
      <c r="O1021" s="100">
        <f t="array" ref="O1021">IFERROR(INDEX($AD$11:$AO$1485,MATCH($B1021&amp;$I1021,$Z$11:$Z$1485&amp;$AG$11:$AG$1485,0),MATCH($C1021,$AD$9:$AO$9,0)),"-")</f>
        <v>123.54600000000001</v>
      </c>
      <c r="P1021" s="58">
        <v>18</v>
      </c>
      <c r="Q1021" s="58">
        <v>-18</v>
      </c>
      <c r="R1021" s="100">
        <f t="array" aca="1" ref="R1021" ca="1">IFERROR(INDEX($AD$11:$AO$1485,MATCH($B1021&amp;$I1021,$Z$11:$Z$1485&amp;$AG$11:$AG$1485,0),MATCH($D1021,$AD$9:$AO$9,0)),"-")</f>
        <v>122.73690000000001</v>
      </c>
      <c r="S1021" s="58">
        <v>18</v>
      </c>
      <c r="T1021" s="58">
        <v>0</v>
      </c>
      <c r="U1021" s="58">
        <v>5</v>
      </c>
      <c r="V1021" s="58">
        <v>11</v>
      </c>
      <c r="W1021" s="50">
        <f t="shared" si="118"/>
        <v>36</v>
      </c>
      <c r="X1021" s="50">
        <f t="shared" si="119"/>
        <v>18</v>
      </c>
      <c r="Z1021" s="63" t="str">
        <f t="shared" si="121"/>
        <v>M80×2</v>
      </c>
      <c r="AA1021" s="62" t="s">
        <v>135</v>
      </c>
      <c r="AB1021" s="62"/>
      <c r="AC1021" s="62"/>
      <c r="AD1021" s="63">
        <v>80</v>
      </c>
      <c r="AE1021" s="63">
        <v>2</v>
      </c>
      <c r="AF1021" s="62">
        <v>60</v>
      </c>
      <c r="AG1021" s="64" t="s">
        <v>174</v>
      </c>
      <c r="AH1021" s="64"/>
      <c r="AI1021" s="65"/>
      <c r="AJ1021" s="65">
        <f t="shared" si="122"/>
        <v>78.700999999999993</v>
      </c>
      <c r="AK1021" s="65"/>
      <c r="AL1021" s="65"/>
      <c r="AM1021" s="65">
        <f t="shared" si="123"/>
        <v>77.834900000000005</v>
      </c>
      <c r="AN1021" s="65"/>
      <c r="AO1021" s="65">
        <v>79.400000000000006</v>
      </c>
    </row>
    <row r="1022" spans="2:41" ht="15" x14ac:dyDescent="0.3">
      <c r="B1022" s="72" t="str">
        <f t="shared" si="120"/>
        <v>M125×3</v>
      </c>
      <c r="C1022" s="73" t="s">
        <v>216</v>
      </c>
      <c r="D1022" s="73" t="s">
        <v>157</v>
      </c>
      <c r="E1022" s="71" t="s">
        <v>0</v>
      </c>
      <c r="F1022" s="58">
        <v>125</v>
      </c>
      <c r="G1022" s="58">
        <v>3</v>
      </c>
      <c r="H1022" s="71" t="s">
        <v>134</v>
      </c>
      <c r="I1022" s="86" t="s">
        <v>140</v>
      </c>
      <c r="J1022" s="58" t="s">
        <v>314</v>
      </c>
      <c r="K1022" s="58" t="s">
        <v>491</v>
      </c>
      <c r="L1022" s="58">
        <v>125</v>
      </c>
      <c r="M1022" s="58">
        <v>3</v>
      </c>
      <c r="N1022" s="71">
        <v>60</v>
      </c>
      <c r="O1022" s="100">
        <f t="array" ref="O1022">IFERROR(INDEX($AD$11:$AO$1485,MATCH($B1022&amp;$I1022,$Z$11:$Z$1485&amp;$AG$11:$AG$1485,0),MATCH($C1022,$AD$9:$AO$9,0)),"-")</f>
        <v>123.958</v>
      </c>
      <c r="P1022" s="58">
        <v>14</v>
      </c>
      <c r="Q1022" s="58">
        <v>-14</v>
      </c>
      <c r="R1022" s="100">
        <f t="array" aca="1" ref="R1022" ca="1">IFERROR(INDEX($AD$11:$AO$1485,MATCH($B1022&amp;$I1022,$Z$11:$Z$1485&amp;$AG$11:$AG$1485,0),MATCH($D1022,$AD$9:$AO$9,0)),"-")</f>
        <v>123.3514</v>
      </c>
      <c r="S1022" s="58">
        <v>14</v>
      </c>
      <c r="T1022" s="58">
        <v>0</v>
      </c>
      <c r="U1022" s="58">
        <v>5</v>
      </c>
      <c r="V1022" s="58">
        <v>13</v>
      </c>
      <c r="W1022" s="50">
        <f t="shared" si="118"/>
        <v>28</v>
      </c>
      <c r="X1022" s="50">
        <f t="shared" si="119"/>
        <v>14</v>
      </c>
      <c r="Z1022" s="63" t="str">
        <f t="shared" si="121"/>
        <v>M80×1.5</v>
      </c>
      <c r="AA1022" s="62" t="s">
        <v>135</v>
      </c>
      <c r="AB1022" s="62"/>
      <c r="AC1022" s="62"/>
      <c r="AD1022" s="63">
        <v>80</v>
      </c>
      <c r="AE1022" s="63">
        <v>1.5</v>
      </c>
      <c r="AF1022" s="62">
        <v>60</v>
      </c>
      <c r="AG1022" s="64" t="s">
        <v>174</v>
      </c>
      <c r="AH1022" s="64"/>
      <c r="AI1022" s="65"/>
      <c r="AJ1022" s="65">
        <f t="shared" si="122"/>
        <v>79.025700000000001</v>
      </c>
      <c r="AK1022" s="65"/>
      <c r="AL1022" s="65"/>
      <c r="AM1022" s="65">
        <f t="shared" si="123"/>
        <v>78.376199999999997</v>
      </c>
      <c r="AN1022" s="65"/>
      <c r="AO1022" s="65">
        <v>79.569999999999993</v>
      </c>
    </row>
    <row r="1023" spans="2:41" ht="15" x14ac:dyDescent="0.3">
      <c r="B1023" s="72" t="str">
        <f t="shared" si="120"/>
        <v>M125×2</v>
      </c>
      <c r="C1023" s="73" t="s">
        <v>216</v>
      </c>
      <c r="D1023" s="73" t="s">
        <v>157</v>
      </c>
      <c r="E1023" s="71" t="s">
        <v>0</v>
      </c>
      <c r="F1023" s="58">
        <v>125</v>
      </c>
      <c r="G1023" s="58">
        <v>2</v>
      </c>
      <c r="H1023" s="71" t="s">
        <v>134</v>
      </c>
      <c r="I1023" s="86" t="s">
        <v>140</v>
      </c>
      <c r="J1023" s="58" t="s">
        <v>314</v>
      </c>
      <c r="K1023" s="58" t="s">
        <v>491</v>
      </c>
      <c r="L1023" s="58">
        <v>125</v>
      </c>
      <c r="M1023" s="58">
        <v>2</v>
      </c>
      <c r="N1023" s="71">
        <v>60</v>
      </c>
      <c r="O1023" s="100">
        <f t="array" ref="O1023">IFERROR(INDEX($AD$11:$AO$1485,MATCH($B1023&amp;$I1023,$Z$11:$Z$1485&amp;$AG$11:$AG$1485,0),MATCH($C1023,$AD$9:$AO$9,0)),"-")</f>
        <v>124.358</v>
      </c>
      <c r="P1023" s="58">
        <v>14</v>
      </c>
      <c r="Q1023" s="58">
        <v>-14</v>
      </c>
      <c r="R1023" s="100">
        <f t="array" aca="1" ref="R1023" ca="1">IFERROR(INDEX($AD$11:$AO$1485,MATCH($B1023&amp;$I1023,$Z$11:$Z$1485&amp;$AG$11:$AG$1485,0),MATCH($D1023,$AD$9:$AO$9,0)),"-")</f>
        <v>123.95099999999999</v>
      </c>
      <c r="S1023" s="58">
        <v>14</v>
      </c>
      <c r="T1023" s="58">
        <v>0</v>
      </c>
      <c r="U1023" s="58">
        <v>5</v>
      </c>
      <c r="V1023" s="58">
        <v>14</v>
      </c>
      <c r="W1023" s="50">
        <f t="shared" si="118"/>
        <v>28</v>
      </c>
      <c r="X1023" s="50">
        <f t="shared" si="119"/>
        <v>14</v>
      </c>
      <c r="Z1023" s="63" t="str">
        <f t="shared" si="121"/>
        <v>M82×2</v>
      </c>
      <c r="AA1023" s="62" t="s">
        <v>135</v>
      </c>
      <c r="AB1023" s="62"/>
      <c r="AC1023" s="62"/>
      <c r="AD1023" s="63">
        <v>82</v>
      </c>
      <c r="AE1023" s="63">
        <v>2</v>
      </c>
      <c r="AF1023" s="62">
        <v>60</v>
      </c>
      <c r="AG1023" s="64" t="s">
        <v>174</v>
      </c>
      <c r="AH1023" s="64"/>
      <c r="AI1023" s="65"/>
      <c r="AJ1023" s="65">
        <f t="shared" si="122"/>
        <v>80.700999999999993</v>
      </c>
      <c r="AK1023" s="65"/>
      <c r="AL1023" s="65"/>
      <c r="AM1023" s="65">
        <f t="shared" si="123"/>
        <v>79.834900000000005</v>
      </c>
      <c r="AN1023" s="65"/>
      <c r="AO1023" s="65">
        <v>81.41</v>
      </c>
    </row>
    <row r="1024" spans="2:41" ht="15" x14ac:dyDescent="0.3">
      <c r="B1024" s="72" t="str">
        <f t="shared" si="120"/>
        <v>M130×6</v>
      </c>
      <c r="C1024" s="73" t="s">
        <v>216</v>
      </c>
      <c r="D1024" s="73" t="s">
        <v>157</v>
      </c>
      <c r="E1024" s="71" t="s">
        <v>0</v>
      </c>
      <c r="F1024" s="58">
        <v>130</v>
      </c>
      <c r="G1024" s="58">
        <v>6</v>
      </c>
      <c r="H1024" s="71" t="s">
        <v>134</v>
      </c>
      <c r="I1024" s="86" t="s">
        <v>140</v>
      </c>
      <c r="J1024" s="58" t="s">
        <v>314</v>
      </c>
      <c r="K1024" s="58" t="s">
        <v>491</v>
      </c>
      <c r="L1024" s="58">
        <v>130</v>
      </c>
      <c r="M1024" s="58">
        <v>6</v>
      </c>
      <c r="N1024" s="71">
        <v>60</v>
      </c>
      <c r="O1024" s="100">
        <f t="array" ref="O1024">IFERROR(INDEX($AD$11:$AO$1485,MATCH($B1024&amp;$I1024,$Z$11:$Z$1485&amp;$AG$11:$AG$1485,0),MATCH($C1024,$AD$9:$AO$9,0)),"-")</f>
        <v>127.712</v>
      </c>
      <c r="P1024" s="58">
        <v>18</v>
      </c>
      <c r="Q1024" s="58">
        <v>-18</v>
      </c>
      <c r="R1024" s="100">
        <f t="array" aca="1" ref="R1024" ca="1">IFERROR(INDEX($AD$11:$AO$1485,MATCH($B1024&amp;$I1024,$Z$11:$Z$1485&amp;$AG$11:$AG$1485,0),MATCH($D1024,$AD$9:$AO$9,0)),"-")</f>
        <v>126.5029</v>
      </c>
      <c r="S1024" s="58">
        <v>18</v>
      </c>
      <c r="T1024" s="58">
        <v>0</v>
      </c>
      <c r="U1024" s="58">
        <v>6</v>
      </c>
      <c r="V1024" s="58">
        <v>10</v>
      </c>
      <c r="W1024" s="50">
        <f t="shared" si="118"/>
        <v>36</v>
      </c>
      <c r="X1024" s="50">
        <f t="shared" si="119"/>
        <v>18</v>
      </c>
      <c r="Z1024" s="63" t="str">
        <f t="shared" si="121"/>
        <v>M85×6</v>
      </c>
      <c r="AA1024" s="62" t="s">
        <v>135</v>
      </c>
      <c r="AB1024" s="62"/>
      <c r="AC1024" s="62"/>
      <c r="AD1024" s="63">
        <v>85</v>
      </c>
      <c r="AE1024" s="63">
        <v>6</v>
      </c>
      <c r="AF1024" s="62">
        <v>60</v>
      </c>
      <c r="AG1024" s="64" t="s">
        <v>174</v>
      </c>
      <c r="AH1024" s="64"/>
      <c r="AI1024" s="65"/>
      <c r="AJ1024" s="65">
        <f t="shared" si="122"/>
        <v>81.102900000000005</v>
      </c>
      <c r="AK1024" s="65"/>
      <c r="AL1024" s="65"/>
      <c r="AM1024" s="65">
        <f t="shared" si="123"/>
        <v>78.504800000000003</v>
      </c>
      <c r="AN1024" s="65"/>
      <c r="AO1024" s="65">
        <v>84</v>
      </c>
    </row>
    <row r="1025" spans="2:41" ht="15" x14ac:dyDescent="0.3">
      <c r="B1025" s="72" t="str">
        <f t="shared" si="120"/>
        <v>M130×4</v>
      </c>
      <c r="C1025" s="73" t="s">
        <v>216</v>
      </c>
      <c r="D1025" s="73" t="s">
        <v>157</v>
      </c>
      <c r="E1025" s="71" t="s">
        <v>0</v>
      </c>
      <c r="F1025" s="58">
        <v>130</v>
      </c>
      <c r="G1025" s="58">
        <v>4</v>
      </c>
      <c r="H1025" s="71" t="s">
        <v>134</v>
      </c>
      <c r="I1025" s="86" t="s">
        <v>140</v>
      </c>
      <c r="J1025" s="58" t="s">
        <v>314</v>
      </c>
      <c r="K1025" s="58" t="s">
        <v>491</v>
      </c>
      <c r="L1025" s="58">
        <v>130</v>
      </c>
      <c r="M1025" s="58">
        <v>4</v>
      </c>
      <c r="N1025" s="71">
        <v>60</v>
      </c>
      <c r="O1025" s="100">
        <f t="array" ref="O1025">IFERROR(INDEX($AD$11:$AO$1485,MATCH($B1025&amp;$I1025,$Z$11:$Z$1485&amp;$AG$11:$AG$1485,0),MATCH($C1025,$AD$9:$AO$9,0)),"-")</f>
        <v>128.54599999999999</v>
      </c>
      <c r="P1025" s="58">
        <v>18</v>
      </c>
      <c r="Q1025" s="58">
        <v>-18</v>
      </c>
      <c r="R1025" s="100">
        <f t="array" aca="1" ref="R1025" ca="1">IFERROR(INDEX($AD$11:$AO$1485,MATCH($B1025&amp;$I1025,$Z$11:$Z$1485&amp;$AG$11:$AG$1485,0),MATCH($D1025,$AD$9:$AO$9,0)),"-")</f>
        <v>127.73690000000001</v>
      </c>
      <c r="S1025" s="58">
        <v>18</v>
      </c>
      <c r="T1025" s="58">
        <v>0</v>
      </c>
      <c r="U1025" s="58">
        <v>5</v>
      </c>
      <c r="V1025" s="58">
        <v>11</v>
      </c>
      <c r="W1025" s="50">
        <f t="shared" si="118"/>
        <v>36</v>
      </c>
      <c r="X1025" s="50">
        <f t="shared" si="119"/>
        <v>18</v>
      </c>
      <c r="Z1025" s="63" t="str">
        <f t="shared" si="121"/>
        <v>M85×4</v>
      </c>
      <c r="AA1025" s="62" t="s">
        <v>135</v>
      </c>
      <c r="AB1025" s="62"/>
      <c r="AC1025" s="62"/>
      <c r="AD1025" s="63">
        <v>85</v>
      </c>
      <c r="AE1025" s="63">
        <v>4</v>
      </c>
      <c r="AF1025" s="62">
        <v>60</v>
      </c>
      <c r="AG1025" s="64" t="s">
        <v>174</v>
      </c>
      <c r="AH1025" s="64"/>
      <c r="AI1025" s="65"/>
      <c r="AJ1025" s="65">
        <f t="shared" si="122"/>
        <v>82.401899999999998</v>
      </c>
      <c r="AK1025" s="65"/>
      <c r="AL1025" s="65"/>
      <c r="AM1025" s="65">
        <f t="shared" si="123"/>
        <v>80.669899999999998</v>
      </c>
      <c r="AN1025" s="65"/>
      <c r="AO1025" s="65">
        <v>84.38</v>
      </c>
    </row>
    <row r="1026" spans="2:41" ht="15" x14ac:dyDescent="0.3">
      <c r="B1026" s="72" t="str">
        <f t="shared" si="120"/>
        <v>M130×3</v>
      </c>
      <c r="C1026" s="73" t="s">
        <v>216</v>
      </c>
      <c r="D1026" s="73" t="s">
        <v>157</v>
      </c>
      <c r="E1026" s="71" t="s">
        <v>0</v>
      </c>
      <c r="F1026" s="58">
        <v>130</v>
      </c>
      <c r="G1026" s="58">
        <v>3</v>
      </c>
      <c r="H1026" s="71" t="s">
        <v>134</v>
      </c>
      <c r="I1026" s="86" t="s">
        <v>140</v>
      </c>
      <c r="J1026" s="58" t="s">
        <v>314</v>
      </c>
      <c r="K1026" s="58" t="s">
        <v>491</v>
      </c>
      <c r="L1026" s="58">
        <v>130</v>
      </c>
      <c r="M1026" s="58">
        <v>3</v>
      </c>
      <c r="N1026" s="71">
        <v>60</v>
      </c>
      <c r="O1026" s="100">
        <f t="array" ref="O1026">IFERROR(INDEX($AD$11:$AO$1485,MATCH($B1026&amp;$I1026,$Z$11:$Z$1485&amp;$AG$11:$AG$1485,0),MATCH($C1026,$AD$9:$AO$9,0)),"-")</f>
        <v>128.958</v>
      </c>
      <c r="P1026" s="58">
        <v>14</v>
      </c>
      <c r="Q1026" s="58">
        <v>-14</v>
      </c>
      <c r="R1026" s="100">
        <f t="array" aca="1" ref="R1026" ca="1">IFERROR(INDEX($AD$11:$AO$1485,MATCH($B1026&amp;$I1026,$Z$11:$Z$1485&amp;$AG$11:$AG$1485,0),MATCH($D1026,$AD$9:$AO$9,0)),"-")</f>
        <v>128.35140000000001</v>
      </c>
      <c r="S1026" s="58">
        <v>14</v>
      </c>
      <c r="T1026" s="58">
        <v>0</v>
      </c>
      <c r="U1026" s="58">
        <v>5</v>
      </c>
      <c r="V1026" s="58">
        <v>13</v>
      </c>
      <c r="W1026" s="50">
        <f t="shared" si="118"/>
        <v>28</v>
      </c>
      <c r="X1026" s="50">
        <f t="shared" si="119"/>
        <v>14</v>
      </c>
      <c r="Z1026" s="63" t="str">
        <f t="shared" si="121"/>
        <v>M85×3</v>
      </c>
      <c r="AA1026" s="62" t="s">
        <v>135</v>
      </c>
      <c r="AB1026" s="62"/>
      <c r="AC1026" s="62"/>
      <c r="AD1026" s="63">
        <v>85</v>
      </c>
      <c r="AE1026" s="63">
        <v>3</v>
      </c>
      <c r="AF1026" s="62">
        <v>60</v>
      </c>
      <c r="AG1026" s="64" t="s">
        <v>174</v>
      </c>
      <c r="AH1026" s="64"/>
      <c r="AI1026" s="65"/>
      <c r="AJ1026" s="65">
        <f t="shared" si="122"/>
        <v>83.051400000000001</v>
      </c>
      <c r="AK1026" s="65"/>
      <c r="AL1026" s="65"/>
      <c r="AM1026" s="65">
        <f t="shared" si="123"/>
        <v>81.752399999999994</v>
      </c>
      <c r="AN1026" s="65"/>
      <c r="AO1026" s="65">
        <v>84.57</v>
      </c>
    </row>
    <row r="1027" spans="2:41" ht="15" x14ac:dyDescent="0.3">
      <c r="B1027" s="72" t="str">
        <f t="shared" si="120"/>
        <v>M130×2</v>
      </c>
      <c r="C1027" s="73" t="s">
        <v>216</v>
      </c>
      <c r="D1027" s="73" t="s">
        <v>157</v>
      </c>
      <c r="E1027" s="71" t="s">
        <v>0</v>
      </c>
      <c r="F1027" s="58">
        <v>130</v>
      </c>
      <c r="G1027" s="58">
        <v>2</v>
      </c>
      <c r="H1027" s="71" t="s">
        <v>134</v>
      </c>
      <c r="I1027" s="86" t="s">
        <v>140</v>
      </c>
      <c r="J1027" s="58" t="s">
        <v>314</v>
      </c>
      <c r="K1027" s="58" t="s">
        <v>491</v>
      </c>
      <c r="L1027" s="58">
        <v>130</v>
      </c>
      <c r="M1027" s="58">
        <v>2</v>
      </c>
      <c r="N1027" s="71">
        <v>60</v>
      </c>
      <c r="O1027" s="100">
        <f t="array" ref="O1027">IFERROR(INDEX($AD$11:$AO$1485,MATCH($B1027&amp;$I1027,$Z$11:$Z$1485&amp;$AG$11:$AG$1485,0),MATCH($C1027,$AD$9:$AO$9,0)),"-")</f>
        <v>129.358</v>
      </c>
      <c r="P1027" s="58">
        <v>14</v>
      </c>
      <c r="Q1027" s="58">
        <v>-14</v>
      </c>
      <c r="R1027" s="100">
        <f t="array" aca="1" ref="R1027" ca="1">IFERROR(INDEX($AD$11:$AO$1485,MATCH($B1027&amp;$I1027,$Z$11:$Z$1485&amp;$AG$11:$AG$1485,0),MATCH($D1027,$AD$9:$AO$9,0)),"-")</f>
        <v>128.95099999999999</v>
      </c>
      <c r="S1027" s="58">
        <v>14</v>
      </c>
      <c r="T1027" s="58">
        <v>0</v>
      </c>
      <c r="U1027" s="58">
        <v>5</v>
      </c>
      <c r="V1027" s="58">
        <v>14</v>
      </c>
      <c r="W1027" s="50">
        <f t="shared" si="118"/>
        <v>28</v>
      </c>
      <c r="X1027" s="50">
        <f t="shared" si="119"/>
        <v>14</v>
      </c>
      <c r="Z1027" s="63" t="str">
        <f t="shared" si="121"/>
        <v>M85×2</v>
      </c>
      <c r="AA1027" s="62" t="s">
        <v>135</v>
      </c>
      <c r="AB1027" s="62"/>
      <c r="AC1027" s="62"/>
      <c r="AD1027" s="63">
        <v>85</v>
      </c>
      <c r="AE1027" s="63">
        <v>2</v>
      </c>
      <c r="AF1027" s="62">
        <v>60</v>
      </c>
      <c r="AG1027" s="64" t="s">
        <v>174</v>
      </c>
      <c r="AH1027" s="64"/>
      <c r="AI1027" s="65"/>
      <c r="AJ1027" s="65">
        <f t="shared" si="122"/>
        <v>83.700999999999993</v>
      </c>
      <c r="AK1027" s="65"/>
      <c r="AL1027" s="65"/>
      <c r="AM1027" s="65">
        <f t="shared" si="123"/>
        <v>82.834900000000005</v>
      </c>
      <c r="AN1027" s="65"/>
      <c r="AO1027" s="65">
        <v>84.41</v>
      </c>
    </row>
    <row r="1028" spans="2:41" ht="15" x14ac:dyDescent="0.3">
      <c r="B1028" s="72" t="str">
        <f t="shared" si="120"/>
        <v>M135×6</v>
      </c>
      <c r="C1028" s="73" t="s">
        <v>216</v>
      </c>
      <c r="D1028" s="73" t="s">
        <v>157</v>
      </c>
      <c r="E1028" s="71" t="s">
        <v>0</v>
      </c>
      <c r="F1028" s="58">
        <v>135</v>
      </c>
      <c r="G1028" s="58">
        <v>6</v>
      </c>
      <c r="H1028" s="71" t="s">
        <v>134</v>
      </c>
      <c r="I1028" s="86" t="s">
        <v>140</v>
      </c>
      <c r="J1028" s="58" t="s">
        <v>314</v>
      </c>
      <c r="K1028" s="58" t="s">
        <v>491</v>
      </c>
      <c r="L1028" s="58">
        <v>135</v>
      </c>
      <c r="M1028" s="58">
        <v>6</v>
      </c>
      <c r="N1028" s="71">
        <v>60</v>
      </c>
      <c r="O1028" s="100">
        <f t="array" ref="O1028">IFERROR(INDEX($AD$11:$AO$1485,MATCH($B1028&amp;$I1028,$Z$11:$Z$1485&amp;$AG$11:$AG$1485,0),MATCH($C1028,$AD$9:$AO$9,0)),"-")</f>
        <v>132.71199999999999</v>
      </c>
      <c r="P1028" s="58">
        <v>18</v>
      </c>
      <c r="Q1028" s="58">
        <v>-18</v>
      </c>
      <c r="R1028" s="100">
        <f t="array" aca="1" ref="R1028" ca="1">IFERROR(INDEX($AD$11:$AO$1485,MATCH($B1028&amp;$I1028,$Z$11:$Z$1485&amp;$AG$11:$AG$1485,0),MATCH($D1028,$AD$9:$AO$9,0)),"-")</f>
        <v>131.50290000000001</v>
      </c>
      <c r="S1028" s="58">
        <v>18</v>
      </c>
      <c r="T1028" s="58">
        <v>0</v>
      </c>
      <c r="U1028" s="58">
        <v>6</v>
      </c>
      <c r="V1028" s="58">
        <v>10</v>
      </c>
      <c r="W1028" s="50">
        <f t="shared" si="118"/>
        <v>36</v>
      </c>
      <c r="X1028" s="50">
        <f t="shared" si="119"/>
        <v>18</v>
      </c>
      <c r="Z1028" s="63" t="str">
        <f t="shared" si="121"/>
        <v>M90×6</v>
      </c>
      <c r="AA1028" s="62" t="s">
        <v>135</v>
      </c>
      <c r="AB1028" s="62"/>
      <c r="AC1028" s="62"/>
      <c r="AD1028" s="63">
        <v>90</v>
      </c>
      <c r="AE1028" s="63">
        <v>6</v>
      </c>
      <c r="AF1028" s="62">
        <v>60</v>
      </c>
      <c r="AG1028" s="64" t="s">
        <v>174</v>
      </c>
      <c r="AH1028" s="64"/>
      <c r="AI1028" s="65"/>
      <c r="AJ1028" s="65">
        <f t="shared" si="122"/>
        <v>86.102900000000005</v>
      </c>
      <c r="AK1028" s="65"/>
      <c r="AL1028" s="65"/>
      <c r="AM1028" s="65">
        <f t="shared" si="123"/>
        <v>83.504800000000003</v>
      </c>
      <c r="AN1028" s="65"/>
      <c r="AO1028" s="65">
        <v>89</v>
      </c>
    </row>
    <row r="1029" spans="2:41" ht="15" x14ac:dyDescent="0.3">
      <c r="B1029" s="72" t="str">
        <f t="shared" si="120"/>
        <v>M135×4</v>
      </c>
      <c r="C1029" s="73" t="s">
        <v>216</v>
      </c>
      <c r="D1029" s="73" t="s">
        <v>157</v>
      </c>
      <c r="E1029" s="71" t="s">
        <v>0</v>
      </c>
      <c r="F1029" s="58">
        <v>135</v>
      </c>
      <c r="G1029" s="58">
        <v>4</v>
      </c>
      <c r="H1029" s="71" t="s">
        <v>134</v>
      </c>
      <c r="I1029" s="86" t="s">
        <v>140</v>
      </c>
      <c r="J1029" s="58" t="s">
        <v>314</v>
      </c>
      <c r="K1029" s="58" t="s">
        <v>491</v>
      </c>
      <c r="L1029" s="58">
        <v>135</v>
      </c>
      <c r="M1029" s="58">
        <v>4</v>
      </c>
      <c r="N1029" s="71">
        <v>60</v>
      </c>
      <c r="O1029" s="100">
        <f t="array" ref="O1029">IFERROR(INDEX($AD$11:$AO$1485,MATCH($B1029&amp;$I1029,$Z$11:$Z$1485&amp;$AG$11:$AG$1485,0),MATCH($C1029,$AD$9:$AO$9,0)),"-")</f>
        <v>133.54599999999999</v>
      </c>
      <c r="P1029" s="58">
        <v>18</v>
      </c>
      <c r="Q1029" s="58">
        <v>-18</v>
      </c>
      <c r="R1029" s="100">
        <f t="array" aca="1" ref="R1029" ca="1">IFERROR(INDEX($AD$11:$AO$1485,MATCH($B1029&amp;$I1029,$Z$11:$Z$1485&amp;$AG$11:$AG$1485,0),MATCH($D1029,$AD$9:$AO$9,0)),"-")</f>
        <v>132.73689999999999</v>
      </c>
      <c r="S1029" s="58">
        <v>18</v>
      </c>
      <c r="T1029" s="58">
        <v>0</v>
      </c>
      <c r="U1029" s="58">
        <v>5</v>
      </c>
      <c r="V1029" s="58">
        <v>11</v>
      </c>
      <c r="W1029" s="50">
        <f t="shared" ref="W1029:W1091" si="124">IF(P1029="-","-",P1029-Q1029)</f>
        <v>36</v>
      </c>
      <c r="X1029" s="50">
        <f t="shared" ref="X1029:X1091" si="125">S1029-T1029</f>
        <v>18</v>
      </c>
      <c r="Z1029" s="63" t="str">
        <f t="shared" si="121"/>
        <v>M90×4</v>
      </c>
      <c r="AA1029" s="62" t="s">
        <v>135</v>
      </c>
      <c r="AB1029" s="62"/>
      <c r="AC1029" s="62"/>
      <c r="AD1029" s="63">
        <v>90</v>
      </c>
      <c r="AE1029" s="63">
        <v>4</v>
      </c>
      <c r="AF1029" s="62">
        <v>60</v>
      </c>
      <c r="AG1029" s="64" t="s">
        <v>174</v>
      </c>
      <c r="AH1029" s="64"/>
      <c r="AI1029" s="65"/>
      <c r="AJ1029" s="65">
        <f t="shared" si="122"/>
        <v>87.401899999999998</v>
      </c>
      <c r="AK1029" s="65"/>
      <c r="AL1029" s="65"/>
      <c r="AM1029" s="65">
        <f t="shared" si="123"/>
        <v>85.669899999999998</v>
      </c>
      <c r="AN1029" s="65"/>
      <c r="AO1029" s="65">
        <v>89.38</v>
      </c>
    </row>
    <row r="1030" spans="2:41" ht="15" x14ac:dyDescent="0.3">
      <c r="B1030" s="72" t="str">
        <f t="shared" si="120"/>
        <v>M135×3</v>
      </c>
      <c r="C1030" s="73" t="s">
        <v>216</v>
      </c>
      <c r="D1030" s="73" t="s">
        <v>157</v>
      </c>
      <c r="E1030" s="71" t="s">
        <v>0</v>
      </c>
      <c r="F1030" s="58">
        <v>135</v>
      </c>
      <c r="G1030" s="58">
        <v>3</v>
      </c>
      <c r="H1030" s="71" t="s">
        <v>134</v>
      </c>
      <c r="I1030" s="86" t="s">
        <v>140</v>
      </c>
      <c r="J1030" s="58" t="s">
        <v>314</v>
      </c>
      <c r="K1030" s="58" t="s">
        <v>491</v>
      </c>
      <c r="L1030" s="58">
        <v>135</v>
      </c>
      <c r="M1030" s="58">
        <v>3</v>
      </c>
      <c r="N1030" s="71">
        <v>60</v>
      </c>
      <c r="O1030" s="100">
        <f t="array" ref="O1030">IFERROR(INDEX($AD$11:$AO$1485,MATCH($B1030&amp;$I1030,$Z$11:$Z$1485&amp;$AG$11:$AG$1485,0),MATCH($C1030,$AD$9:$AO$9,0)),"-")</f>
        <v>133.958</v>
      </c>
      <c r="P1030" s="58">
        <v>14</v>
      </c>
      <c r="Q1030" s="58">
        <v>-14</v>
      </c>
      <c r="R1030" s="100">
        <f t="array" aca="1" ref="R1030" ca="1">IFERROR(INDEX($AD$11:$AO$1485,MATCH($B1030&amp;$I1030,$Z$11:$Z$1485&amp;$AG$11:$AG$1485,0),MATCH($D1030,$AD$9:$AO$9,0)),"-")</f>
        <v>133.35140000000001</v>
      </c>
      <c r="S1030" s="58">
        <v>14</v>
      </c>
      <c r="T1030" s="58">
        <v>0</v>
      </c>
      <c r="U1030" s="58">
        <v>5</v>
      </c>
      <c r="V1030" s="58">
        <v>13</v>
      </c>
      <c r="W1030" s="50">
        <f t="shared" si="124"/>
        <v>28</v>
      </c>
      <c r="X1030" s="50">
        <f t="shared" si="125"/>
        <v>14</v>
      </c>
      <c r="Z1030" s="63" t="str">
        <f t="shared" si="121"/>
        <v>M90×3</v>
      </c>
      <c r="AA1030" s="62" t="s">
        <v>135</v>
      </c>
      <c r="AB1030" s="62"/>
      <c r="AC1030" s="62"/>
      <c r="AD1030" s="63">
        <v>90</v>
      </c>
      <c r="AE1030" s="63">
        <v>3</v>
      </c>
      <c r="AF1030" s="62">
        <v>60</v>
      </c>
      <c r="AG1030" s="64" t="s">
        <v>174</v>
      </c>
      <c r="AH1030" s="64"/>
      <c r="AI1030" s="65"/>
      <c r="AJ1030" s="65">
        <f t="shared" si="122"/>
        <v>88.051400000000001</v>
      </c>
      <c r="AK1030" s="65"/>
      <c r="AL1030" s="65"/>
      <c r="AM1030" s="65">
        <f t="shared" si="123"/>
        <v>86.752399999999994</v>
      </c>
      <c r="AN1030" s="65"/>
      <c r="AO1030" s="65">
        <v>89.57</v>
      </c>
    </row>
    <row r="1031" spans="2:41" ht="15" x14ac:dyDescent="0.3">
      <c r="B1031" s="72" t="str">
        <f t="shared" si="120"/>
        <v>M135×2</v>
      </c>
      <c r="C1031" s="73" t="s">
        <v>216</v>
      </c>
      <c r="D1031" s="73" t="s">
        <v>157</v>
      </c>
      <c r="E1031" s="71" t="s">
        <v>0</v>
      </c>
      <c r="F1031" s="58">
        <v>135</v>
      </c>
      <c r="G1031" s="58">
        <v>2</v>
      </c>
      <c r="H1031" s="71" t="s">
        <v>134</v>
      </c>
      <c r="I1031" s="86" t="s">
        <v>140</v>
      </c>
      <c r="J1031" s="58" t="s">
        <v>314</v>
      </c>
      <c r="K1031" s="58" t="s">
        <v>491</v>
      </c>
      <c r="L1031" s="58">
        <v>135</v>
      </c>
      <c r="M1031" s="58">
        <v>2</v>
      </c>
      <c r="N1031" s="71">
        <v>60</v>
      </c>
      <c r="O1031" s="100">
        <f t="array" ref="O1031">IFERROR(INDEX($AD$11:$AO$1485,MATCH($B1031&amp;$I1031,$Z$11:$Z$1485&amp;$AG$11:$AG$1485,0),MATCH($C1031,$AD$9:$AO$9,0)),"-")</f>
        <v>134.358</v>
      </c>
      <c r="P1031" s="58">
        <v>14</v>
      </c>
      <c r="Q1031" s="58">
        <v>-14</v>
      </c>
      <c r="R1031" s="100">
        <f t="array" aca="1" ref="R1031" ca="1">IFERROR(INDEX($AD$11:$AO$1485,MATCH($B1031&amp;$I1031,$Z$11:$Z$1485&amp;$AG$11:$AG$1485,0),MATCH($D1031,$AD$9:$AO$9,0)),"-")</f>
        <v>133.95099999999999</v>
      </c>
      <c r="S1031" s="58">
        <v>14</v>
      </c>
      <c r="T1031" s="58">
        <v>0</v>
      </c>
      <c r="U1031" s="58">
        <v>5</v>
      </c>
      <c r="V1031" s="58">
        <v>14</v>
      </c>
      <c r="W1031" s="50">
        <f t="shared" si="124"/>
        <v>28</v>
      </c>
      <c r="X1031" s="50">
        <f t="shared" si="125"/>
        <v>14</v>
      </c>
      <c r="Z1031" s="63" t="str">
        <f t="shared" si="121"/>
        <v>M90×2</v>
      </c>
      <c r="AA1031" s="62" t="s">
        <v>135</v>
      </c>
      <c r="AB1031" s="62"/>
      <c r="AC1031" s="62"/>
      <c r="AD1031" s="63">
        <v>90</v>
      </c>
      <c r="AE1031" s="63">
        <v>2</v>
      </c>
      <c r="AF1031" s="62">
        <v>60</v>
      </c>
      <c r="AG1031" s="64" t="s">
        <v>174</v>
      </c>
      <c r="AH1031" s="64"/>
      <c r="AI1031" s="65"/>
      <c r="AJ1031" s="65">
        <f t="shared" si="122"/>
        <v>88.700999999999993</v>
      </c>
      <c r="AK1031" s="65"/>
      <c r="AL1031" s="65"/>
      <c r="AM1031" s="65">
        <f t="shared" si="123"/>
        <v>87.834900000000005</v>
      </c>
      <c r="AN1031" s="65"/>
      <c r="AO1031" s="65">
        <v>89.41</v>
      </c>
    </row>
    <row r="1032" spans="2:41" ht="15" x14ac:dyDescent="0.3">
      <c r="B1032" s="72" t="str">
        <f t="shared" si="120"/>
        <v>M140×6</v>
      </c>
      <c r="C1032" s="73" t="s">
        <v>216</v>
      </c>
      <c r="D1032" s="73" t="s">
        <v>157</v>
      </c>
      <c r="E1032" s="71" t="s">
        <v>0</v>
      </c>
      <c r="F1032" s="58">
        <v>140</v>
      </c>
      <c r="G1032" s="58">
        <v>6</v>
      </c>
      <c r="H1032" s="71" t="s">
        <v>134</v>
      </c>
      <c r="I1032" s="86" t="s">
        <v>140</v>
      </c>
      <c r="J1032" s="58" t="s">
        <v>314</v>
      </c>
      <c r="K1032" s="58" t="s">
        <v>491</v>
      </c>
      <c r="L1032" s="58">
        <v>140</v>
      </c>
      <c r="M1032" s="58">
        <v>6</v>
      </c>
      <c r="N1032" s="71">
        <v>60</v>
      </c>
      <c r="O1032" s="100">
        <f t="array" ref="O1032">IFERROR(INDEX($AD$11:$AO$1485,MATCH($B1032&amp;$I1032,$Z$11:$Z$1485&amp;$AG$11:$AG$1485,0),MATCH($C1032,$AD$9:$AO$9,0)),"-")</f>
        <v>137.71199999999999</v>
      </c>
      <c r="P1032" s="58">
        <v>18</v>
      </c>
      <c r="Q1032" s="58">
        <v>-18</v>
      </c>
      <c r="R1032" s="100">
        <f t="array" aca="1" ref="R1032" ca="1">IFERROR(INDEX($AD$11:$AO$1485,MATCH($B1032&amp;$I1032,$Z$11:$Z$1485&amp;$AG$11:$AG$1485,0),MATCH($D1032,$AD$9:$AO$9,0)),"-")</f>
        <v>136.50290000000001</v>
      </c>
      <c r="S1032" s="58">
        <v>18</v>
      </c>
      <c r="T1032" s="58">
        <v>0</v>
      </c>
      <c r="U1032" s="58">
        <v>6</v>
      </c>
      <c r="V1032" s="58">
        <v>10</v>
      </c>
      <c r="W1032" s="50">
        <f t="shared" si="124"/>
        <v>36</v>
      </c>
      <c r="X1032" s="50">
        <f t="shared" si="125"/>
        <v>18</v>
      </c>
      <c r="Z1032" s="63" t="str">
        <f t="shared" si="121"/>
        <v>M95×6</v>
      </c>
      <c r="AA1032" s="62" t="s">
        <v>135</v>
      </c>
      <c r="AB1032" s="62"/>
      <c r="AC1032" s="62"/>
      <c r="AD1032" s="63">
        <v>95</v>
      </c>
      <c r="AE1032" s="63">
        <v>6</v>
      </c>
      <c r="AF1032" s="62">
        <v>60</v>
      </c>
      <c r="AG1032" s="64" t="s">
        <v>174</v>
      </c>
      <c r="AH1032" s="64"/>
      <c r="AI1032" s="65"/>
      <c r="AJ1032" s="65">
        <f t="shared" si="122"/>
        <v>91.102900000000005</v>
      </c>
      <c r="AK1032" s="65"/>
      <c r="AL1032" s="65"/>
      <c r="AM1032" s="65">
        <f t="shared" si="123"/>
        <v>88.504800000000003</v>
      </c>
      <c r="AN1032" s="65"/>
      <c r="AO1032" s="65">
        <v>94.02</v>
      </c>
    </row>
    <row r="1033" spans="2:41" ht="15" x14ac:dyDescent="0.3">
      <c r="B1033" s="72" t="str">
        <f t="shared" si="120"/>
        <v>M140×4</v>
      </c>
      <c r="C1033" s="73" t="s">
        <v>216</v>
      </c>
      <c r="D1033" s="73" t="s">
        <v>157</v>
      </c>
      <c r="E1033" s="71" t="s">
        <v>0</v>
      </c>
      <c r="F1033" s="58">
        <v>140</v>
      </c>
      <c r="G1033" s="58">
        <v>4</v>
      </c>
      <c r="H1033" s="71" t="s">
        <v>134</v>
      </c>
      <c r="I1033" s="86" t="s">
        <v>140</v>
      </c>
      <c r="J1033" s="58" t="s">
        <v>314</v>
      </c>
      <c r="K1033" s="58" t="s">
        <v>491</v>
      </c>
      <c r="L1033" s="58">
        <v>140</v>
      </c>
      <c r="M1033" s="58">
        <v>4</v>
      </c>
      <c r="N1033" s="71">
        <v>60</v>
      </c>
      <c r="O1033" s="100">
        <f t="array" ref="O1033">IFERROR(INDEX($AD$11:$AO$1485,MATCH($B1033&amp;$I1033,$Z$11:$Z$1485&amp;$AG$11:$AG$1485,0),MATCH($C1033,$AD$9:$AO$9,0)),"-")</f>
        <v>138.54599999999999</v>
      </c>
      <c r="P1033" s="58">
        <v>18</v>
      </c>
      <c r="Q1033" s="58">
        <v>-18</v>
      </c>
      <c r="R1033" s="100">
        <f t="array" aca="1" ref="R1033" ca="1">IFERROR(INDEX($AD$11:$AO$1485,MATCH($B1033&amp;$I1033,$Z$11:$Z$1485&amp;$AG$11:$AG$1485,0),MATCH($D1033,$AD$9:$AO$9,0)),"-")</f>
        <v>137.73689999999999</v>
      </c>
      <c r="S1033" s="58">
        <v>18</v>
      </c>
      <c r="T1033" s="58">
        <v>0</v>
      </c>
      <c r="U1033" s="58">
        <v>5</v>
      </c>
      <c r="V1033" s="58">
        <v>11</v>
      </c>
      <c r="W1033" s="50">
        <f t="shared" si="124"/>
        <v>36</v>
      </c>
      <c r="X1033" s="50">
        <f t="shared" si="125"/>
        <v>18</v>
      </c>
      <c r="Z1033" s="63" t="str">
        <f t="shared" si="121"/>
        <v>M95×4</v>
      </c>
      <c r="AA1033" s="62" t="s">
        <v>135</v>
      </c>
      <c r="AB1033" s="62"/>
      <c r="AC1033" s="62"/>
      <c r="AD1033" s="63">
        <v>95</v>
      </c>
      <c r="AE1033" s="63">
        <v>4</v>
      </c>
      <c r="AF1033" s="62">
        <v>60</v>
      </c>
      <c r="AG1033" s="64" t="s">
        <v>174</v>
      </c>
      <c r="AH1033" s="64"/>
      <c r="AI1033" s="65"/>
      <c r="AJ1033" s="65">
        <f t="shared" si="122"/>
        <v>92.401899999999998</v>
      </c>
      <c r="AK1033" s="65"/>
      <c r="AL1033" s="65"/>
      <c r="AM1033" s="65">
        <f t="shared" si="123"/>
        <v>90.669899999999998</v>
      </c>
      <c r="AN1033" s="65"/>
      <c r="AO1033" s="65">
        <v>94.4</v>
      </c>
    </row>
    <row r="1034" spans="2:41" ht="15" x14ac:dyDescent="0.3">
      <c r="B1034" s="72" t="str">
        <f t="shared" si="120"/>
        <v>M140×3</v>
      </c>
      <c r="C1034" s="73" t="s">
        <v>216</v>
      </c>
      <c r="D1034" s="73" t="s">
        <v>157</v>
      </c>
      <c r="E1034" s="71" t="s">
        <v>0</v>
      </c>
      <c r="F1034" s="58">
        <v>140</v>
      </c>
      <c r="G1034" s="58">
        <v>3</v>
      </c>
      <c r="H1034" s="71" t="s">
        <v>134</v>
      </c>
      <c r="I1034" s="86" t="s">
        <v>140</v>
      </c>
      <c r="J1034" s="58" t="s">
        <v>314</v>
      </c>
      <c r="K1034" s="58" t="s">
        <v>491</v>
      </c>
      <c r="L1034" s="58">
        <v>140</v>
      </c>
      <c r="M1034" s="58">
        <v>3</v>
      </c>
      <c r="N1034" s="71">
        <v>60</v>
      </c>
      <c r="O1034" s="100">
        <f t="array" ref="O1034">IFERROR(INDEX($AD$11:$AO$1485,MATCH($B1034&amp;$I1034,$Z$11:$Z$1485&amp;$AG$11:$AG$1485,0),MATCH($C1034,$AD$9:$AO$9,0)),"-")</f>
        <v>138.958</v>
      </c>
      <c r="P1034" s="58">
        <v>14</v>
      </c>
      <c r="Q1034" s="58">
        <v>-14</v>
      </c>
      <c r="R1034" s="100">
        <f t="array" aca="1" ref="R1034" ca="1">IFERROR(INDEX($AD$11:$AO$1485,MATCH($B1034&amp;$I1034,$Z$11:$Z$1485&amp;$AG$11:$AG$1485,0),MATCH($D1034,$AD$9:$AO$9,0)),"-")</f>
        <v>138.35140000000001</v>
      </c>
      <c r="S1034" s="58">
        <v>14</v>
      </c>
      <c r="T1034" s="58">
        <v>0</v>
      </c>
      <c r="U1034" s="58">
        <v>5</v>
      </c>
      <c r="V1034" s="58">
        <v>13</v>
      </c>
      <c r="W1034" s="50">
        <f t="shared" si="124"/>
        <v>28</v>
      </c>
      <c r="X1034" s="50">
        <f t="shared" si="125"/>
        <v>14</v>
      </c>
      <c r="Z1034" s="63" t="str">
        <f t="shared" si="121"/>
        <v>M95×3</v>
      </c>
      <c r="AA1034" s="62" t="s">
        <v>135</v>
      </c>
      <c r="AB1034" s="62"/>
      <c r="AC1034" s="62"/>
      <c r="AD1034" s="63">
        <v>95</v>
      </c>
      <c r="AE1034" s="63">
        <v>3</v>
      </c>
      <c r="AF1034" s="62">
        <v>60</v>
      </c>
      <c r="AG1034" s="64" t="s">
        <v>174</v>
      </c>
      <c r="AH1034" s="64"/>
      <c r="AI1034" s="65"/>
      <c r="AJ1034" s="65">
        <f t="shared" si="122"/>
        <v>93.051400000000001</v>
      </c>
      <c r="AK1034" s="65"/>
      <c r="AL1034" s="65"/>
      <c r="AM1034" s="65">
        <f t="shared" si="123"/>
        <v>91.752399999999994</v>
      </c>
      <c r="AN1034" s="65"/>
      <c r="AO1034" s="65">
        <v>94.59</v>
      </c>
    </row>
    <row r="1035" spans="2:41" ht="15" x14ac:dyDescent="0.3">
      <c r="B1035" s="72" t="str">
        <f t="shared" ref="B1035:B1098" si="126">CONCATENATE(E1035,L1035,"×",G1035)</f>
        <v>M140×2</v>
      </c>
      <c r="C1035" s="73" t="s">
        <v>216</v>
      </c>
      <c r="D1035" s="73" t="s">
        <v>157</v>
      </c>
      <c r="E1035" s="71" t="s">
        <v>0</v>
      </c>
      <c r="F1035" s="58">
        <v>140</v>
      </c>
      <c r="G1035" s="58">
        <v>2</v>
      </c>
      <c r="H1035" s="71" t="s">
        <v>134</v>
      </c>
      <c r="I1035" s="86" t="s">
        <v>140</v>
      </c>
      <c r="J1035" s="58" t="s">
        <v>314</v>
      </c>
      <c r="K1035" s="58" t="s">
        <v>491</v>
      </c>
      <c r="L1035" s="58">
        <v>140</v>
      </c>
      <c r="M1035" s="58">
        <v>2</v>
      </c>
      <c r="N1035" s="71">
        <v>60</v>
      </c>
      <c r="O1035" s="100">
        <f t="array" ref="O1035">IFERROR(INDEX($AD$11:$AO$1485,MATCH($B1035&amp;$I1035,$Z$11:$Z$1485&amp;$AG$11:$AG$1485,0),MATCH($C1035,$AD$9:$AO$9,0)),"-")</f>
        <v>139.358</v>
      </c>
      <c r="P1035" s="58">
        <v>14</v>
      </c>
      <c r="Q1035" s="58">
        <v>-14</v>
      </c>
      <c r="R1035" s="100">
        <f t="array" aca="1" ref="R1035" ca="1">IFERROR(INDEX($AD$11:$AO$1485,MATCH($B1035&amp;$I1035,$Z$11:$Z$1485&amp;$AG$11:$AG$1485,0),MATCH($D1035,$AD$9:$AO$9,0)),"-")</f>
        <v>138.95099999999999</v>
      </c>
      <c r="S1035" s="58">
        <v>14</v>
      </c>
      <c r="T1035" s="58">
        <v>0</v>
      </c>
      <c r="U1035" s="58">
        <v>5</v>
      </c>
      <c r="V1035" s="58">
        <v>14</v>
      </c>
      <c r="W1035" s="50">
        <f t="shared" si="124"/>
        <v>28</v>
      </c>
      <c r="X1035" s="50">
        <f t="shared" si="125"/>
        <v>14</v>
      </c>
      <c r="Z1035" s="63" t="str">
        <f t="shared" ref="Z1035:Z1098" si="127">CONCATENATE(AA1035,AD1035,"×",AE1035)</f>
        <v>M95×2</v>
      </c>
      <c r="AA1035" s="62" t="s">
        <v>135</v>
      </c>
      <c r="AB1035" s="62"/>
      <c r="AC1035" s="62"/>
      <c r="AD1035" s="63">
        <v>95</v>
      </c>
      <c r="AE1035" s="63">
        <v>2</v>
      </c>
      <c r="AF1035" s="62">
        <v>60</v>
      </c>
      <c r="AG1035" s="64" t="s">
        <v>174</v>
      </c>
      <c r="AH1035" s="64"/>
      <c r="AI1035" s="65"/>
      <c r="AJ1035" s="65">
        <f t="shared" si="122"/>
        <v>93.700999999999993</v>
      </c>
      <c r="AK1035" s="65"/>
      <c r="AL1035" s="65"/>
      <c r="AM1035" s="65">
        <f t="shared" si="123"/>
        <v>92.834900000000005</v>
      </c>
      <c r="AN1035" s="65"/>
      <c r="AO1035" s="65">
        <v>94.41</v>
      </c>
    </row>
    <row r="1036" spans="2:41" ht="15" x14ac:dyDescent="0.3">
      <c r="B1036" s="72" t="str">
        <f t="shared" si="126"/>
        <v>M145×6</v>
      </c>
      <c r="C1036" s="73" t="s">
        <v>216</v>
      </c>
      <c r="D1036" s="73" t="s">
        <v>157</v>
      </c>
      <c r="E1036" s="71" t="s">
        <v>0</v>
      </c>
      <c r="F1036" s="58">
        <v>145</v>
      </c>
      <c r="G1036" s="58">
        <v>6</v>
      </c>
      <c r="H1036" s="71" t="s">
        <v>134</v>
      </c>
      <c r="I1036" s="86" t="s">
        <v>140</v>
      </c>
      <c r="J1036" s="58" t="s">
        <v>314</v>
      </c>
      <c r="K1036" s="58" t="s">
        <v>491</v>
      </c>
      <c r="L1036" s="58">
        <v>145</v>
      </c>
      <c r="M1036" s="58">
        <v>6</v>
      </c>
      <c r="N1036" s="71">
        <v>60</v>
      </c>
      <c r="O1036" s="100">
        <f t="array" ref="O1036">IFERROR(INDEX($AD$11:$AO$1485,MATCH($B1036&amp;$I1036,$Z$11:$Z$1485&amp;$AG$11:$AG$1485,0),MATCH($C1036,$AD$9:$AO$9,0)),"-")</f>
        <v>142.71199999999999</v>
      </c>
      <c r="P1036" s="58">
        <v>18</v>
      </c>
      <c r="Q1036" s="58">
        <v>-18</v>
      </c>
      <c r="R1036" s="100">
        <f t="array" aca="1" ref="R1036" ca="1">IFERROR(INDEX($AD$11:$AO$1485,MATCH($B1036&amp;$I1036,$Z$11:$Z$1485&amp;$AG$11:$AG$1485,0),MATCH($D1036,$AD$9:$AO$9,0)),"-")</f>
        <v>141.50290000000001</v>
      </c>
      <c r="S1036" s="58">
        <v>18</v>
      </c>
      <c r="T1036" s="58">
        <v>0</v>
      </c>
      <c r="U1036" s="58">
        <v>6</v>
      </c>
      <c r="V1036" s="58">
        <v>10</v>
      </c>
      <c r="W1036" s="50">
        <f t="shared" si="124"/>
        <v>36</v>
      </c>
      <c r="X1036" s="50">
        <f t="shared" si="125"/>
        <v>18</v>
      </c>
      <c r="Z1036" s="63" t="str">
        <f t="shared" si="127"/>
        <v>M100×6</v>
      </c>
      <c r="AA1036" s="62" t="s">
        <v>135</v>
      </c>
      <c r="AB1036" s="62"/>
      <c r="AC1036" s="62"/>
      <c r="AD1036" s="63">
        <v>100</v>
      </c>
      <c r="AE1036" s="63">
        <v>6</v>
      </c>
      <c r="AF1036" s="62">
        <v>60</v>
      </c>
      <c r="AG1036" s="64" t="s">
        <v>174</v>
      </c>
      <c r="AH1036" s="64"/>
      <c r="AI1036" s="65"/>
      <c r="AJ1036" s="65">
        <f t="shared" ref="AJ1036:AJ1099" si="128">ROUND(AD1036-0.649519*AE1036,4)</f>
        <v>96.102900000000005</v>
      </c>
      <c r="AK1036" s="65"/>
      <c r="AL1036" s="65"/>
      <c r="AM1036" s="65">
        <f t="shared" ref="AM1036:AM1099" si="129">ROUND(AD1036-1.082532*AE1036,4)</f>
        <v>93.504800000000003</v>
      </c>
      <c r="AN1036" s="65"/>
      <c r="AO1036" s="65">
        <v>99.02</v>
      </c>
    </row>
    <row r="1037" spans="2:41" ht="15" x14ac:dyDescent="0.3">
      <c r="B1037" s="72" t="str">
        <f t="shared" si="126"/>
        <v>M145×4</v>
      </c>
      <c r="C1037" s="73" t="s">
        <v>216</v>
      </c>
      <c r="D1037" s="73" t="s">
        <v>157</v>
      </c>
      <c r="E1037" s="71" t="s">
        <v>0</v>
      </c>
      <c r="F1037" s="58">
        <v>145</v>
      </c>
      <c r="G1037" s="58">
        <v>4</v>
      </c>
      <c r="H1037" s="71" t="s">
        <v>134</v>
      </c>
      <c r="I1037" s="86" t="s">
        <v>140</v>
      </c>
      <c r="J1037" s="58" t="s">
        <v>314</v>
      </c>
      <c r="K1037" s="58" t="s">
        <v>491</v>
      </c>
      <c r="L1037" s="58">
        <v>145</v>
      </c>
      <c r="M1037" s="58">
        <v>4</v>
      </c>
      <c r="N1037" s="71">
        <v>60</v>
      </c>
      <c r="O1037" s="100">
        <f t="array" ref="O1037">IFERROR(INDEX($AD$11:$AO$1485,MATCH($B1037&amp;$I1037,$Z$11:$Z$1485&amp;$AG$11:$AG$1485,0),MATCH($C1037,$AD$9:$AO$9,0)),"-")</f>
        <v>143.54599999999999</v>
      </c>
      <c r="P1037" s="58">
        <v>18</v>
      </c>
      <c r="Q1037" s="58">
        <v>-18</v>
      </c>
      <c r="R1037" s="100">
        <f t="array" aca="1" ref="R1037" ca="1">IFERROR(INDEX($AD$11:$AO$1485,MATCH($B1037&amp;$I1037,$Z$11:$Z$1485&amp;$AG$11:$AG$1485,0),MATCH($D1037,$AD$9:$AO$9,0)),"-")</f>
        <v>142.73689999999999</v>
      </c>
      <c r="S1037" s="58">
        <v>18</v>
      </c>
      <c r="T1037" s="58">
        <v>0</v>
      </c>
      <c r="U1037" s="58">
        <v>5</v>
      </c>
      <c r="V1037" s="58">
        <v>11</v>
      </c>
      <c r="W1037" s="50">
        <f t="shared" si="124"/>
        <v>36</v>
      </c>
      <c r="X1037" s="50">
        <f t="shared" si="125"/>
        <v>18</v>
      </c>
      <c r="Z1037" s="63" t="str">
        <f t="shared" si="127"/>
        <v>M100×4</v>
      </c>
      <c r="AA1037" s="62" t="s">
        <v>135</v>
      </c>
      <c r="AB1037" s="62"/>
      <c r="AC1037" s="62"/>
      <c r="AD1037" s="63">
        <v>100</v>
      </c>
      <c r="AE1037" s="63">
        <v>4</v>
      </c>
      <c r="AF1037" s="62">
        <v>60</v>
      </c>
      <c r="AG1037" s="64" t="s">
        <v>174</v>
      </c>
      <c r="AH1037" s="64"/>
      <c r="AI1037" s="65"/>
      <c r="AJ1037" s="65">
        <f t="shared" si="128"/>
        <v>97.401899999999998</v>
      </c>
      <c r="AK1037" s="65"/>
      <c r="AL1037" s="65"/>
      <c r="AM1037" s="65">
        <f t="shared" si="129"/>
        <v>95.669899999999998</v>
      </c>
      <c r="AN1037" s="65"/>
      <c r="AO1037" s="65">
        <v>99.4</v>
      </c>
    </row>
    <row r="1038" spans="2:41" ht="15" x14ac:dyDescent="0.3">
      <c r="B1038" s="72" t="str">
        <f t="shared" si="126"/>
        <v>M145×3</v>
      </c>
      <c r="C1038" s="73" t="s">
        <v>216</v>
      </c>
      <c r="D1038" s="73" t="s">
        <v>157</v>
      </c>
      <c r="E1038" s="71" t="s">
        <v>0</v>
      </c>
      <c r="F1038" s="58">
        <v>145</v>
      </c>
      <c r="G1038" s="58">
        <v>3</v>
      </c>
      <c r="H1038" s="71" t="s">
        <v>134</v>
      </c>
      <c r="I1038" s="86" t="s">
        <v>140</v>
      </c>
      <c r="J1038" s="58" t="s">
        <v>314</v>
      </c>
      <c r="K1038" s="58" t="s">
        <v>491</v>
      </c>
      <c r="L1038" s="58">
        <v>145</v>
      </c>
      <c r="M1038" s="58">
        <v>3</v>
      </c>
      <c r="N1038" s="71">
        <v>60</v>
      </c>
      <c r="O1038" s="100">
        <f t="array" ref="O1038">IFERROR(INDEX($AD$11:$AO$1485,MATCH($B1038&amp;$I1038,$Z$11:$Z$1485&amp;$AG$11:$AG$1485,0),MATCH($C1038,$AD$9:$AO$9,0)),"-")</f>
        <v>143.958</v>
      </c>
      <c r="P1038" s="58">
        <v>14</v>
      </c>
      <c r="Q1038" s="58">
        <v>-14</v>
      </c>
      <c r="R1038" s="100">
        <f t="array" aca="1" ref="R1038" ca="1">IFERROR(INDEX($AD$11:$AO$1485,MATCH($B1038&amp;$I1038,$Z$11:$Z$1485&amp;$AG$11:$AG$1485,0),MATCH($D1038,$AD$9:$AO$9,0)),"-")</f>
        <v>143.35140000000001</v>
      </c>
      <c r="S1038" s="58">
        <v>14</v>
      </c>
      <c r="T1038" s="58">
        <v>0</v>
      </c>
      <c r="U1038" s="58">
        <v>5</v>
      </c>
      <c r="V1038" s="58">
        <v>13</v>
      </c>
      <c r="W1038" s="50">
        <f t="shared" si="124"/>
        <v>28</v>
      </c>
      <c r="X1038" s="50">
        <f t="shared" si="125"/>
        <v>14</v>
      </c>
      <c r="Z1038" s="63" t="str">
        <f t="shared" si="127"/>
        <v>M100×3</v>
      </c>
      <c r="AA1038" s="62" t="s">
        <v>135</v>
      </c>
      <c r="AB1038" s="62"/>
      <c r="AC1038" s="62"/>
      <c r="AD1038" s="63">
        <v>100</v>
      </c>
      <c r="AE1038" s="63">
        <v>3</v>
      </c>
      <c r="AF1038" s="62">
        <v>60</v>
      </c>
      <c r="AG1038" s="64" t="s">
        <v>174</v>
      </c>
      <c r="AH1038" s="64"/>
      <c r="AI1038" s="65"/>
      <c r="AJ1038" s="65">
        <f t="shared" si="128"/>
        <v>98.051400000000001</v>
      </c>
      <c r="AK1038" s="65"/>
      <c r="AL1038" s="65"/>
      <c r="AM1038" s="65">
        <f t="shared" si="129"/>
        <v>96.752399999999994</v>
      </c>
      <c r="AN1038" s="65"/>
      <c r="AO1038" s="65">
        <v>99.59</v>
      </c>
    </row>
    <row r="1039" spans="2:41" ht="15" x14ac:dyDescent="0.3">
      <c r="B1039" s="72" t="str">
        <f t="shared" si="126"/>
        <v>M145×2</v>
      </c>
      <c r="C1039" s="73" t="s">
        <v>216</v>
      </c>
      <c r="D1039" s="73" t="s">
        <v>157</v>
      </c>
      <c r="E1039" s="71" t="s">
        <v>0</v>
      </c>
      <c r="F1039" s="58">
        <v>145</v>
      </c>
      <c r="G1039" s="58">
        <v>2</v>
      </c>
      <c r="H1039" s="71" t="s">
        <v>134</v>
      </c>
      <c r="I1039" s="86" t="s">
        <v>140</v>
      </c>
      <c r="J1039" s="58" t="s">
        <v>314</v>
      </c>
      <c r="K1039" s="58" t="s">
        <v>491</v>
      </c>
      <c r="L1039" s="58">
        <v>145</v>
      </c>
      <c r="M1039" s="58">
        <v>2</v>
      </c>
      <c r="N1039" s="71">
        <v>60</v>
      </c>
      <c r="O1039" s="100">
        <f t="array" ref="O1039">IFERROR(INDEX($AD$11:$AO$1485,MATCH($B1039&amp;$I1039,$Z$11:$Z$1485&amp;$AG$11:$AG$1485,0),MATCH($C1039,$AD$9:$AO$9,0)),"-")</f>
        <v>144.358</v>
      </c>
      <c r="P1039" s="58">
        <v>14</v>
      </c>
      <c r="Q1039" s="58">
        <v>-14</v>
      </c>
      <c r="R1039" s="100">
        <f t="array" aca="1" ref="R1039" ca="1">IFERROR(INDEX($AD$11:$AO$1485,MATCH($B1039&amp;$I1039,$Z$11:$Z$1485&amp;$AG$11:$AG$1485,0),MATCH($D1039,$AD$9:$AO$9,0)),"-")</f>
        <v>143.95099999999999</v>
      </c>
      <c r="S1039" s="58">
        <v>14</v>
      </c>
      <c r="T1039" s="58">
        <v>0</v>
      </c>
      <c r="U1039" s="58">
        <v>5</v>
      </c>
      <c r="V1039" s="58">
        <v>14</v>
      </c>
      <c r="W1039" s="50">
        <f t="shared" si="124"/>
        <v>28</v>
      </c>
      <c r="X1039" s="50">
        <f t="shared" si="125"/>
        <v>14</v>
      </c>
      <c r="Z1039" s="63" t="str">
        <f t="shared" si="127"/>
        <v>M100×2</v>
      </c>
      <c r="AA1039" s="62" t="s">
        <v>135</v>
      </c>
      <c r="AB1039" s="62"/>
      <c r="AC1039" s="62"/>
      <c r="AD1039" s="63">
        <v>100</v>
      </c>
      <c r="AE1039" s="63">
        <v>2</v>
      </c>
      <c r="AF1039" s="62">
        <v>60</v>
      </c>
      <c r="AG1039" s="64" t="s">
        <v>174</v>
      </c>
      <c r="AH1039" s="64"/>
      <c r="AI1039" s="65"/>
      <c r="AJ1039" s="65">
        <f t="shared" si="128"/>
        <v>98.700999999999993</v>
      </c>
      <c r="AK1039" s="65"/>
      <c r="AL1039" s="65"/>
      <c r="AM1039" s="65">
        <f t="shared" si="129"/>
        <v>97.834900000000005</v>
      </c>
      <c r="AN1039" s="65"/>
      <c r="AO1039" s="65">
        <v>99.41</v>
      </c>
    </row>
    <row r="1040" spans="2:41" ht="15" x14ac:dyDescent="0.3">
      <c r="B1040" s="72" t="str">
        <f t="shared" si="126"/>
        <v>M150×6</v>
      </c>
      <c r="C1040" s="73" t="s">
        <v>216</v>
      </c>
      <c r="D1040" s="73" t="s">
        <v>157</v>
      </c>
      <c r="E1040" s="71" t="s">
        <v>0</v>
      </c>
      <c r="F1040" s="58">
        <v>150</v>
      </c>
      <c r="G1040" s="58">
        <v>6</v>
      </c>
      <c r="H1040" s="71" t="s">
        <v>134</v>
      </c>
      <c r="I1040" s="86" t="s">
        <v>140</v>
      </c>
      <c r="J1040" s="58" t="s">
        <v>314</v>
      </c>
      <c r="K1040" s="58" t="s">
        <v>491</v>
      </c>
      <c r="L1040" s="58">
        <v>150</v>
      </c>
      <c r="M1040" s="58">
        <v>6</v>
      </c>
      <c r="N1040" s="71">
        <v>60</v>
      </c>
      <c r="O1040" s="100">
        <f t="array" ref="O1040">IFERROR(INDEX($AD$11:$AO$1485,MATCH($B1040&amp;$I1040,$Z$11:$Z$1485&amp;$AG$11:$AG$1485,0),MATCH($C1040,$AD$9:$AO$9,0)),"-")</f>
        <v>147.71199999999999</v>
      </c>
      <c r="P1040" s="58">
        <v>18</v>
      </c>
      <c r="Q1040" s="58">
        <v>-18</v>
      </c>
      <c r="R1040" s="100">
        <f t="array" aca="1" ref="R1040" ca="1">IFERROR(INDEX($AD$11:$AO$1485,MATCH($B1040&amp;$I1040,$Z$11:$Z$1485&amp;$AG$11:$AG$1485,0),MATCH($D1040,$AD$9:$AO$9,0)),"-")</f>
        <v>146.50290000000001</v>
      </c>
      <c r="S1040" s="58">
        <v>18</v>
      </c>
      <c r="T1040" s="58">
        <v>0</v>
      </c>
      <c r="U1040" s="58">
        <v>6</v>
      </c>
      <c r="V1040" s="58">
        <v>10</v>
      </c>
      <c r="W1040" s="50">
        <f t="shared" si="124"/>
        <v>36</v>
      </c>
      <c r="X1040" s="50">
        <f t="shared" si="125"/>
        <v>18</v>
      </c>
      <c r="Z1040" s="63" t="str">
        <f t="shared" si="127"/>
        <v>M105×6</v>
      </c>
      <c r="AA1040" s="62" t="s">
        <v>135</v>
      </c>
      <c r="AB1040" s="62"/>
      <c r="AC1040" s="62"/>
      <c r="AD1040" s="63">
        <v>105</v>
      </c>
      <c r="AE1040" s="63">
        <v>6</v>
      </c>
      <c r="AF1040" s="62">
        <v>60</v>
      </c>
      <c r="AG1040" s="64" t="s">
        <v>174</v>
      </c>
      <c r="AH1040" s="64"/>
      <c r="AI1040" s="65"/>
      <c r="AJ1040" s="65">
        <f t="shared" si="128"/>
        <v>101.10290000000001</v>
      </c>
      <c r="AK1040" s="65"/>
      <c r="AL1040" s="65"/>
      <c r="AM1040" s="65">
        <f t="shared" si="129"/>
        <v>98.504800000000003</v>
      </c>
      <c r="AN1040" s="65"/>
      <c r="AO1040" s="65">
        <v>104.02</v>
      </c>
    </row>
    <row r="1041" spans="2:41" ht="15" x14ac:dyDescent="0.3">
      <c r="B1041" s="72" t="str">
        <f t="shared" si="126"/>
        <v>M150×4</v>
      </c>
      <c r="C1041" s="73" t="s">
        <v>216</v>
      </c>
      <c r="D1041" s="73" t="s">
        <v>157</v>
      </c>
      <c r="E1041" s="71" t="s">
        <v>0</v>
      </c>
      <c r="F1041" s="58">
        <v>150</v>
      </c>
      <c r="G1041" s="58">
        <v>4</v>
      </c>
      <c r="H1041" s="71" t="s">
        <v>134</v>
      </c>
      <c r="I1041" s="86" t="s">
        <v>140</v>
      </c>
      <c r="J1041" s="58" t="s">
        <v>314</v>
      </c>
      <c r="K1041" s="58" t="s">
        <v>491</v>
      </c>
      <c r="L1041" s="58">
        <v>150</v>
      </c>
      <c r="M1041" s="58">
        <v>4</v>
      </c>
      <c r="N1041" s="71">
        <v>60</v>
      </c>
      <c r="O1041" s="100">
        <f t="array" ref="O1041">IFERROR(INDEX($AD$11:$AO$1485,MATCH($B1041&amp;$I1041,$Z$11:$Z$1485&amp;$AG$11:$AG$1485,0),MATCH($C1041,$AD$9:$AO$9,0)),"-")</f>
        <v>148.54599999999999</v>
      </c>
      <c r="P1041" s="58">
        <v>18</v>
      </c>
      <c r="Q1041" s="58">
        <v>-18</v>
      </c>
      <c r="R1041" s="100">
        <f t="array" aca="1" ref="R1041" ca="1">IFERROR(INDEX($AD$11:$AO$1485,MATCH($B1041&amp;$I1041,$Z$11:$Z$1485&amp;$AG$11:$AG$1485,0),MATCH($D1041,$AD$9:$AO$9,0)),"-")</f>
        <v>147.73689999999999</v>
      </c>
      <c r="S1041" s="58">
        <v>18</v>
      </c>
      <c r="T1041" s="58">
        <v>0</v>
      </c>
      <c r="U1041" s="58">
        <v>5</v>
      </c>
      <c r="V1041" s="58">
        <v>11</v>
      </c>
      <c r="W1041" s="50">
        <f t="shared" si="124"/>
        <v>36</v>
      </c>
      <c r="X1041" s="50">
        <f t="shared" si="125"/>
        <v>18</v>
      </c>
      <c r="Z1041" s="63" t="str">
        <f t="shared" si="127"/>
        <v>M105×4</v>
      </c>
      <c r="AA1041" s="62" t="s">
        <v>135</v>
      </c>
      <c r="AB1041" s="62"/>
      <c r="AC1041" s="62"/>
      <c r="AD1041" s="63">
        <v>105</v>
      </c>
      <c r="AE1041" s="63">
        <v>4</v>
      </c>
      <c r="AF1041" s="62">
        <v>60</v>
      </c>
      <c r="AG1041" s="64" t="s">
        <v>174</v>
      </c>
      <c r="AH1041" s="64"/>
      <c r="AI1041" s="65"/>
      <c r="AJ1041" s="65">
        <f t="shared" si="128"/>
        <v>102.4019</v>
      </c>
      <c r="AK1041" s="65"/>
      <c r="AL1041" s="65"/>
      <c r="AM1041" s="65">
        <f t="shared" si="129"/>
        <v>100.6699</v>
      </c>
      <c r="AN1041" s="65"/>
      <c r="AO1041" s="65">
        <v>104.4</v>
      </c>
    </row>
    <row r="1042" spans="2:41" ht="15" x14ac:dyDescent="0.3">
      <c r="B1042" s="72" t="str">
        <f t="shared" si="126"/>
        <v>M150×3</v>
      </c>
      <c r="C1042" s="73" t="s">
        <v>216</v>
      </c>
      <c r="D1042" s="73" t="s">
        <v>157</v>
      </c>
      <c r="E1042" s="71" t="s">
        <v>0</v>
      </c>
      <c r="F1042" s="58">
        <v>150</v>
      </c>
      <c r="G1042" s="58">
        <v>3</v>
      </c>
      <c r="H1042" s="71" t="s">
        <v>134</v>
      </c>
      <c r="I1042" s="86" t="s">
        <v>140</v>
      </c>
      <c r="J1042" s="58" t="s">
        <v>314</v>
      </c>
      <c r="K1042" s="58" t="s">
        <v>491</v>
      </c>
      <c r="L1042" s="58">
        <v>150</v>
      </c>
      <c r="M1042" s="58">
        <v>3</v>
      </c>
      <c r="N1042" s="71">
        <v>60</v>
      </c>
      <c r="O1042" s="100">
        <f t="array" ref="O1042">IFERROR(INDEX($AD$11:$AO$1485,MATCH($B1042&amp;$I1042,$Z$11:$Z$1485&amp;$AG$11:$AG$1485,0),MATCH($C1042,$AD$9:$AO$9,0)),"-")</f>
        <v>148.958</v>
      </c>
      <c r="P1042" s="58">
        <v>14</v>
      </c>
      <c r="Q1042" s="58">
        <v>-14</v>
      </c>
      <c r="R1042" s="100">
        <f t="array" aca="1" ref="R1042" ca="1">IFERROR(INDEX($AD$11:$AO$1485,MATCH($B1042&amp;$I1042,$Z$11:$Z$1485&amp;$AG$11:$AG$1485,0),MATCH($D1042,$AD$9:$AO$9,0)),"-")</f>
        <v>148.35140000000001</v>
      </c>
      <c r="S1042" s="58">
        <v>14</v>
      </c>
      <c r="T1042" s="58">
        <v>0</v>
      </c>
      <c r="U1042" s="58">
        <v>5</v>
      </c>
      <c r="V1042" s="58">
        <v>13</v>
      </c>
      <c r="W1042" s="50">
        <f t="shared" si="124"/>
        <v>28</v>
      </c>
      <c r="X1042" s="50">
        <f t="shared" si="125"/>
        <v>14</v>
      </c>
      <c r="Z1042" s="63" t="str">
        <f t="shared" si="127"/>
        <v>M105×3</v>
      </c>
      <c r="AA1042" s="62" t="s">
        <v>135</v>
      </c>
      <c r="AB1042" s="62"/>
      <c r="AC1042" s="62"/>
      <c r="AD1042" s="63">
        <v>105</v>
      </c>
      <c r="AE1042" s="63">
        <v>3</v>
      </c>
      <c r="AF1042" s="62">
        <v>60</v>
      </c>
      <c r="AG1042" s="64" t="s">
        <v>174</v>
      </c>
      <c r="AH1042" s="64"/>
      <c r="AI1042" s="65"/>
      <c r="AJ1042" s="65">
        <f t="shared" si="128"/>
        <v>103.0514</v>
      </c>
      <c r="AK1042" s="65"/>
      <c r="AL1042" s="65"/>
      <c r="AM1042" s="65">
        <f t="shared" si="129"/>
        <v>101.75239999999999</v>
      </c>
      <c r="AN1042" s="65"/>
      <c r="AO1042" s="65">
        <v>104.59</v>
      </c>
    </row>
    <row r="1043" spans="2:41" ht="15" x14ac:dyDescent="0.3">
      <c r="B1043" s="72" t="str">
        <f t="shared" si="126"/>
        <v>M150×2</v>
      </c>
      <c r="C1043" s="73" t="s">
        <v>216</v>
      </c>
      <c r="D1043" s="73" t="s">
        <v>157</v>
      </c>
      <c r="E1043" s="71" t="s">
        <v>0</v>
      </c>
      <c r="F1043" s="58">
        <v>150</v>
      </c>
      <c r="G1043" s="58">
        <v>2</v>
      </c>
      <c r="H1043" s="71" t="s">
        <v>134</v>
      </c>
      <c r="I1043" s="86" t="s">
        <v>140</v>
      </c>
      <c r="J1043" s="58" t="s">
        <v>314</v>
      </c>
      <c r="K1043" s="58" t="s">
        <v>491</v>
      </c>
      <c r="L1043" s="58">
        <v>150</v>
      </c>
      <c r="M1043" s="58">
        <v>2</v>
      </c>
      <c r="N1043" s="71">
        <v>60</v>
      </c>
      <c r="O1043" s="100">
        <f t="array" ref="O1043">IFERROR(INDEX($AD$11:$AO$1485,MATCH($B1043&amp;$I1043,$Z$11:$Z$1485&amp;$AG$11:$AG$1485,0),MATCH($C1043,$AD$9:$AO$9,0)),"-")</f>
        <v>149.358</v>
      </c>
      <c r="P1043" s="58">
        <v>14</v>
      </c>
      <c r="Q1043" s="58">
        <v>-14</v>
      </c>
      <c r="R1043" s="100">
        <f t="array" aca="1" ref="R1043" ca="1">IFERROR(INDEX($AD$11:$AO$1485,MATCH($B1043&amp;$I1043,$Z$11:$Z$1485&amp;$AG$11:$AG$1485,0),MATCH($D1043,$AD$9:$AO$9,0)),"-")</f>
        <v>148.95099999999999</v>
      </c>
      <c r="S1043" s="58">
        <v>14</v>
      </c>
      <c r="T1043" s="58">
        <v>0</v>
      </c>
      <c r="U1043" s="58">
        <v>5</v>
      </c>
      <c r="V1043" s="58">
        <v>14</v>
      </c>
      <c r="W1043" s="50">
        <f t="shared" si="124"/>
        <v>28</v>
      </c>
      <c r="X1043" s="50">
        <f t="shared" si="125"/>
        <v>14</v>
      </c>
      <c r="Z1043" s="63" t="str">
        <f t="shared" si="127"/>
        <v>M105×2</v>
      </c>
      <c r="AA1043" s="62" t="s">
        <v>135</v>
      </c>
      <c r="AB1043" s="62"/>
      <c r="AC1043" s="62"/>
      <c r="AD1043" s="63">
        <v>105</v>
      </c>
      <c r="AE1043" s="63">
        <v>2</v>
      </c>
      <c r="AF1043" s="62">
        <v>60</v>
      </c>
      <c r="AG1043" s="64" t="s">
        <v>174</v>
      </c>
      <c r="AH1043" s="64"/>
      <c r="AI1043" s="65"/>
      <c r="AJ1043" s="65">
        <f t="shared" si="128"/>
        <v>103.70099999999999</v>
      </c>
      <c r="AK1043" s="65"/>
      <c r="AL1043" s="65"/>
      <c r="AM1043" s="65">
        <f t="shared" si="129"/>
        <v>102.8349</v>
      </c>
      <c r="AN1043" s="65"/>
      <c r="AO1043" s="65">
        <v>104.41</v>
      </c>
    </row>
    <row r="1044" spans="2:41" ht="15" x14ac:dyDescent="0.3">
      <c r="B1044" s="76" t="str">
        <f t="shared" si="126"/>
        <v>M4×0.5</v>
      </c>
      <c r="C1044" s="77" t="s">
        <v>216</v>
      </c>
      <c r="D1044" s="77" t="s">
        <v>157</v>
      </c>
      <c r="E1044" s="74" t="s">
        <v>0</v>
      </c>
      <c r="F1044" s="75">
        <v>4</v>
      </c>
      <c r="G1044" s="75">
        <v>0.5</v>
      </c>
      <c r="H1044" s="74" t="s">
        <v>134</v>
      </c>
      <c r="I1044" s="87" t="s">
        <v>420</v>
      </c>
      <c r="J1044" s="75" t="s">
        <v>314</v>
      </c>
      <c r="K1044" s="58" t="s">
        <v>491</v>
      </c>
      <c r="L1044" s="75">
        <v>4</v>
      </c>
      <c r="M1044" s="75">
        <v>0.5</v>
      </c>
      <c r="N1044" s="74">
        <v>60</v>
      </c>
      <c r="O1044" s="101">
        <f t="array" ref="O1044">IFERROR(INDEX($AD$11:$AO$1485,MATCH($B1044&amp;$I1044,$Z$11:$Z$1485&amp;$AG$11:$AG$1485,0),MATCH($C1044,$AD$9:$AO$9,0)),"-")</f>
        <v>3.9039999999999999</v>
      </c>
      <c r="P1044" s="75">
        <v>8</v>
      </c>
      <c r="Q1044" s="75">
        <v>-8</v>
      </c>
      <c r="R1044" s="101">
        <f t="array" aca="1" ref="R1044" ca="1">IFERROR(INDEX($AD$11:$AO$1485,MATCH($B1044&amp;$I1044,$Z$11:$Z$1485&amp;$AG$11:$AG$1485,0),MATCH($D1044,$AD$9:$AO$9,0)),"-")</f>
        <v>3.8001999999999998</v>
      </c>
      <c r="S1044" s="75">
        <v>8</v>
      </c>
      <c r="T1044" s="75">
        <v>0</v>
      </c>
      <c r="U1044" s="75">
        <v>5</v>
      </c>
      <c r="V1044" s="75">
        <v>25</v>
      </c>
      <c r="W1044" s="50">
        <f t="shared" si="124"/>
        <v>16</v>
      </c>
      <c r="X1044" s="50">
        <f t="shared" si="125"/>
        <v>8</v>
      </c>
      <c r="Z1044" s="63" t="str">
        <f t="shared" si="127"/>
        <v>M110×6</v>
      </c>
      <c r="AA1044" s="62" t="s">
        <v>135</v>
      </c>
      <c r="AB1044" s="62"/>
      <c r="AC1044" s="62"/>
      <c r="AD1044" s="63">
        <v>110</v>
      </c>
      <c r="AE1044" s="63">
        <v>6</v>
      </c>
      <c r="AF1044" s="62">
        <v>60</v>
      </c>
      <c r="AG1044" s="64" t="s">
        <v>174</v>
      </c>
      <c r="AH1044" s="64"/>
      <c r="AI1044" s="65"/>
      <c r="AJ1044" s="65">
        <f t="shared" si="128"/>
        <v>106.10290000000001</v>
      </c>
      <c r="AK1044" s="65"/>
      <c r="AL1044" s="65"/>
      <c r="AM1044" s="65">
        <f t="shared" si="129"/>
        <v>103.5048</v>
      </c>
      <c r="AN1044" s="65"/>
      <c r="AO1044" s="65">
        <v>109.02</v>
      </c>
    </row>
    <row r="1045" spans="2:41" ht="15" x14ac:dyDescent="0.3">
      <c r="B1045" s="76" t="str">
        <f t="shared" si="126"/>
        <v>M4.5×0.5</v>
      </c>
      <c r="C1045" s="77" t="s">
        <v>216</v>
      </c>
      <c r="D1045" s="77" t="s">
        <v>157</v>
      </c>
      <c r="E1045" s="74" t="s">
        <v>0</v>
      </c>
      <c r="F1045" s="75">
        <v>4.5</v>
      </c>
      <c r="G1045" s="75">
        <v>0.5</v>
      </c>
      <c r="H1045" s="74" t="s">
        <v>134</v>
      </c>
      <c r="I1045" s="87" t="s">
        <v>420</v>
      </c>
      <c r="J1045" s="75" t="s">
        <v>314</v>
      </c>
      <c r="K1045" s="58" t="s">
        <v>491</v>
      </c>
      <c r="L1045" s="75">
        <v>4.5</v>
      </c>
      <c r="M1045" s="75">
        <v>0.5</v>
      </c>
      <c r="N1045" s="74">
        <v>60</v>
      </c>
      <c r="O1045" s="101">
        <f t="array" ref="O1045">IFERROR(INDEX($AD$11:$AO$1485,MATCH($B1045&amp;$I1045,$Z$11:$Z$1485&amp;$AG$11:$AG$1485,0),MATCH($C1045,$AD$9:$AO$9,0)),"-")</f>
        <v>4.4039999999999999</v>
      </c>
      <c r="P1045" s="75">
        <v>8</v>
      </c>
      <c r="Q1045" s="75">
        <v>-8</v>
      </c>
      <c r="R1045" s="101">
        <f t="array" aca="1" ref="R1045" ca="1">IFERROR(INDEX($AD$11:$AO$1485,MATCH($B1045&amp;$I1045,$Z$11:$Z$1485&amp;$AG$11:$AG$1485,0),MATCH($D1045,$AD$9:$AO$9,0)),"-")</f>
        <v>4.3002000000000002</v>
      </c>
      <c r="S1045" s="75">
        <v>8</v>
      </c>
      <c r="T1045" s="75">
        <v>0</v>
      </c>
      <c r="U1045" s="75">
        <v>5</v>
      </c>
      <c r="V1045" s="75">
        <v>25</v>
      </c>
      <c r="W1045" s="50">
        <f t="shared" si="124"/>
        <v>16</v>
      </c>
      <c r="X1045" s="50">
        <f t="shared" si="125"/>
        <v>8</v>
      </c>
      <c r="Z1045" s="63" t="str">
        <f t="shared" si="127"/>
        <v>M110×4</v>
      </c>
      <c r="AA1045" s="62" t="s">
        <v>135</v>
      </c>
      <c r="AB1045" s="62"/>
      <c r="AC1045" s="62"/>
      <c r="AD1045" s="63">
        <v>110</v>
      </c>
      <c r="AE1045" s="63">
        <v>4</v>
      </c>
      <c r="AF1045" s="62">
        <v>60</v>
      </c>
      <c r="AG1045" s="64" t="s">
        <v>174</v>
      </c>
      <c r="AH1045" s="64"/>
      <c r="AI1045" s="65"/>
      <c r="AJ1045" s="65">
        <f t="shared" si="128"/>
        <v>107.4019</v>
      </c>
      <c r="AK1045" s="65"/>
      <c r="AL1045" s="65"/>
      <c r="AM1045" s="65">
        <f t="shared" si="129"/>
        <v>105.6699</v>
      </c>
      <c r="AN1045" s="65"/>
      <c r="AO1045" s="65">
        <v>109.4</v>
      </c>
    </row>
    <row r="1046" spans="2:41" ht="15" x14ac:dyDescent="0.3">
      <c r="B1046" s="76" t="str">
        <f t="shared" si="126"/>
        <v>M5×0.5</v>
      </c>
      <c r="C1046" s="77" t="s">
        <v>216</v>
      </c>
      <c r="D1046" s="77" t="s">
        <v>157</v>
      </c>
      <c r="E1046" s="74" t="s">
        <v>0</v>
      </c>
      <c r="F1046" s="75">
        <v>5</v>
      </c>
      <c r="G1046" s="75">
        <v>0.5</v>
      </c>
      <c r="H1046" s="74" t="s">
        <v>134</v>
      </c>
      <c r="I1046" s="87" t="s">
        <v>420</v>
      </c>
      <c r="J1046" s="75" t="s">
        <v>314</v>
      </c>
      <c r="K1046" s="58" t="s">
        <v>491</v>
      </c>
      <c r="L1046" s="75">
        <v>5</v>
      </c>
      <c r="M1046" s="75">
        <v>0.5</v>
      </c>
      <c r="N1046" s="74">
        <v>60</v>
      </c>
      <c r="O1046" s="101">
        <f t="array" ref="O1046">IFERROR(INDEX($AD$11:$AO$1485,MATCH($B1046&amp;$I1046,$Z$11:$Z$1485&amp;$AG$11:$AG$1485,0),MATCH($C1046,$AD$9:$AO$9,0)),"-")</f>
        <v>4.9039999999999999</v>
      </c>
      <c r="P1046" s="75">
        <v>8</v>
      </c>
      <c r="Q1046" s="75">
        <v>-8</v>
      </c>
      <c r="R1046" s="101">
        <f t="array" aca="1" ref="R1046" ca="1">IFERROR(INDEX($AD$11:$AO$1485,MATCH($B1046&amp;$I1046,$Z$11:$Z$1485&amp;$AG$11:$AG$1485,0),MATCH($D1046,$AD$9:$AO$9,0)),"-")</f>
        <v>4.8002000000000002</v>
      </c>
      <c r="S1046" s="75">
        <v>8</v>
      </c>
      <c r="T1046" s="75">
        <v>0</v>
      </c>
      <c r="U1046" s="75">
        <v>5</v>
      </c>
      <c r="V1046" s="75">
        <v>25</v>
      </c>
      <c r="W1046" s="50">
        <f t="shared" si="124"/>
        <v>16</v>
      </c>
      <c r="X1046" s="50">
        <f t="shared" si="125"/>
        <v>8</v>
      </c>
      <c r="Z1046" s="63" t="str">
        <f t="shared" si="127"/>
        <v>M110×3</v>
      </c>
      <c r="AA1046" s="62" t="s">
        <v>135</v>
      </c>
      <c r="AB1046" s="62"/>
      <c r="AC1046" s="62"/>
      <c r="AD1046" s="63">
        <v>110</v>
      </c>
      <c r="AE1046" s="63">
        <v>3</v>
      </c>
      <c r="AF1046" s="62">
        <v>60</v>
      </c>
      <c r="AG1046" s="64" t="s">
        <v>174</v>
      </c>
      <c r="AH1046" s="64"/>
      <c r="AI1046" s="65"/>
      <c r="AJ1046" s="65">
        <f t="shared" si="128"/>
        <v>108.0514</v>
      </c>
      <c r="AK1046" s="65"/>
      <c r="AL1046" s="65"/>
      <c r="AM1046" s="65">
        <f t="shared" si="129"/>
        <v>106.75239999999999</v>
      </c>
      <c r="AN1046" s="65"/>
      <c r="AO1046" s="65">
        <v>109.59</v>
      </c>
    </row>
    <row r="1047" spans="2:41" ht="15" x14ac:dyDescent="0.3">
      <c r="B1047" s="76" t="str">
        <f t="shared" si="126"/>
        <v>M5.5×0.5</v>
      </c>
      <c r="C1047" s="77" t="s">
        <v>216</v>
      </c>
      <c r="D1047" s="77" t="s">
        <v>157</v>
      </c>
      <c r="E1047" s="74" t="s">
        <v>0</v>
      </c>
      <c r="F1047" s="75">
        <v>5.5</v>
      </c>
      <c r="G1047" s="75">
        <v>0.5</v>
      </c>
      <c r="H1047" s="74" t="s">
        <v>134</v>
      </c>
      <c r="I1047" s="87" t="s">
        <v>420</v>
      </c>
      <c r="J1047" s="75" t="s">
        <v>314</v>
      </c>
      <c r="K1047" s="58" t="s">
        <v>491</v>
      </c>
      <c r="L1047" s="75">
        <v>5.5</v>
      </c>
      <c r="M1047" s="75">
        <v>0.5</v>
      </c>
      <c r="N1047" s="74">
        <v>60</v>
      </c>
      <c r="O1047" s="101">
        <f t="array" ref="O1047">IFERROR(INDEX($AD$11:$AO$1485,MATCH($B1047&amp;$I1047,$Z$11:$Z$1485&amp;$AG$11:$AG$1485,0),MATCH($C1047,$AD$9:$AO$9,0)),"-")</f>
        <v>5.4039999999999999</v>
      </c>
      <c r="P1047" s="75">
        <v>8</v>
      </c>
      <c r="Q1047" s="75">
        <v>-8</v>
      </c>
      <c r="R1047" s="101">
        <f t="array" aca="1" ref="R1047" ca="1">IFERROR(INDEX($AD$11:$AO$1485,MATCH($B1047&amp;$I1047,$Z$11:$Z$1485&amp;$AG$11:$AG$1485,0),MATCH($D1047,$AD$9:$AO$9,0)),"-")</f>
        <v>5.3002000000000002</v>
      </c>
      <c r="S1047" s="75">
        <v>8</v>
      </c>
      <c r="T1047" s="75">
        <v>0</v>
      </c>
      <c r="U1047" s="75">
        <v>5</v>
      </c>
      <c r="V1047" s="75">
        <v>25</v>
      </c>
      <c r="W1047" s="50">
        <f t="shared" si="124"/>
        <v>16</v>
      </c>
      <c r="X1047" s="50">
        <f t="shared" si="125"/>
        <v>8</v>
      </c>
      <c r="Z1047" s="63" t="str">
        <f t="shared" si="127"/>
        <v>M110×2</v>
      </c>
      <c r="AA1047" s="62" t="s">
        <v>135</v>
      </c>
      <c r="AB1047" s="62"/>
      <c r="AC1047" s="62"/>
      <c r="AD1047" s="63">
        <v>110</v>
      </c>
      <c r="AE1047" s="63">
        <v>2</v>
      </c>
      <c r="AF1047" s="62">
        <v>60</v>
      </c>
      <c r="AG1047" s="64" t="s">
        <v>174</v>
      </c>
      <c r="AH1047" s="64"/>
      <c r="AI1047" s="65"/>
      <c r="AJ1047" s="65">
        <f t="shared" si="128"/>
        <v>108.70099999999999</v>
      </c>
      <c r="AK1047" s="65"/>
      <c r="AL1047" s="65"/>
      <c r="AM1047" s="65">
        <f t="shared" si="129"/>
        <v>107.8349</v>
      </c>
      <c r="AN1047" s="65"/>
      <c r="AO1047" s="65">
        <v>109.41</v>
      </c>
    </row>
    <row r="1048" spans="2:41" ht="15" x14ac:dyDescent="0.3">
      <c r="B1048" s="76" t="str">
        <f t="shared" si="126"/>
        <v>M6×0.75</v>
      </c>
      <c r="C1048" s="77" t="s">
        <v>216</v>
      </c>
      <c r="D1048" s="77" t="s">
        <v>157</v>
      </c>
      <c r="E1048" s="74" t="s">
        <v>0</v>
      </c>
      <c r="F1048" s="75">
        <v>6</v>
      </c>
      <c r="G1048" s="75">
        <v>0.75</v>
      </c>
      <c r="H1048" s="74" t="s">
        <v>134</v>
      </c>
      <c r="I1048" s="87" t="s">
        <v>420</v>
      </c>
      <c r="J1048" s="75" t="s">
        <v>314</v>
      </c>
      <c r="K1048" s="58" t="s">
        <v>491</v>
      </c>
      <c r="L1048" s="75">
        <v>6</v>
      </c>
      <c r="M1048" s="75">
        <v>0.75</v>
      </c>
      <c r="N1048" s="74">
        <v>60</v>
      </c>
      <c r="O1048" s="101">
        <f t="array" ref="O1048">IFERROR(INDEX($AD$11:$AO$1485,MATCH($B1048&amp;$I1048,$Z$11:$Z$1485&amp;$AG$11:$AG$1485,0),MATCH($C1048,$AD$9:$AO$9,0)),"-")</f>
        <v>5.8380000000000001</v>
      </c>
      <c r="P1048" s="75">
        <v>10</v>
      </c>
      <c r="Q1048" s="75">
        <v>-10</v>
      </c>
      <c r="R1048" s="101">
        <f t="array" aca="1" ref="R1048" ca="1">IFERROR(INDEX($AD$11:$AO$1485,MATCH($B1048&amp;$I1048,$Z$11:$Z$1485&amp;$AG$11:$AG$1485,0),MATCH($D1048,$AD$9:$AO$9,0)),"-")</f>
        <v>5.6829000000000001</v>
      </c>
      <c r="S1048" s="75">
        <v>10</v>
      </c>
      <c r="T1048" s="75">
        <v>0</v>
      </c>
      <c r="U1048" s="75">
        <v>5</v>
      </c>
      <c r="V1048" s="75">
        <v>17</v>
      </c>
      <c r="W1048" s="50">
        <f t="shared" si="124"/>
        <v>20</v>
      </c>
      <c r="X1048" s="50">
        <f t="shared" si="125"/>
        <v>10</v>
      </c>
      <c r="Z1048" s="63" t="str">
        <f t="shared" si="127"/>
        <v>M115×6</v>
      </c>
      <c r="AA1048" s="62" t="s">
        <v>135</v>
      </c>
      <c r="AB1048" s="62"/>
      <c r="AC1048" s="62"/>
      <c r="AD1048" s="63">
        <v>115</v>
      </c>
      <c r="AE1048" s="63">
        <v>6</v>
      </c>
      <c r="AF1048" s="62">
        <v>60</v>
      </c>
      <c r="AG1048" s="64" t="s">
        <v>174</v>
      </c>
      <c r="AH1048" s="64"/>
      <c r="AI1048" s="65"/>
      <c r="AJ1048" s="65">
        <f t="shared" si="128"/>
        <v>111.10290000000001</v>
      </c>
      <c r="AK1048" s="65"/>
      <c r="AL1048" s="65"/>
      <c r="AM1048" s="65">
        <f t="shared" si="129"/>
        <v>108.5048</v>
      </c>
      <c r="AN1048" s="65"/>
      <c r="AO1048" s="65">
        <v>114.02</v>
      </c>
    </row>
    <row r="1049" spans="2:41" ht="15" x14ac:dyDescent="0.3">
      <c r="B1049" s="76" t="str">
        <f t="shared" si="126"/>
        <v>M7×0.75</v>
      </c>
      <c r="C1049" s="77" t="s">
        <v>216</v>
      </c>
      <c r="D1049" s="77" t="s">
        <v>157</v>
      </c>
      <c r="E1049" s="74" t="s">
        <v>0</v>
      </c>
      <c r="F1049" s="75">
        <v>7</v>
      </c>
      <c r="G1049" s="75">
        <v>0.75</v>
      </c>
      <c r="H1049" s="74" t="s">
        <v>134</v>
      </c>
      <c r="I1049" s="87" t="s">
        <v>420</v>
      </c>
      <c r="J1049" s="75" t="s">
        <v>314</v>
      </c>
      <c r="K1049" s="58" t="s">
        <v>491</v>
      </c>
      <c r="L1049" s="75">
        <v>7</v>
      </c>
      <c r="M1049" s="75">
        <v>0.75</v>
      </c>
      <c r="N1049" s="74">
        <v>60</v>
      </c>
      <c r="O1049" s="101">
        <f t="array" ref="O1049">IFERROR(INDEX($AD$11:$AO$1485,MATCH($B1049&amp;$I1049,$Z$11:$Z$1485&amp;$AG$11:$AG$1485,0),MATCH($C1049,$AD$9:$AO$9,0)),"-")</f>
        <v>6.8380000000000001</v>
      </c>
      <c r="P1049" s="75">
        <v>10</v>
      </c>
      <c r="Q1049" s="75">
        <v>-10</v>
      </c>
      <c r="R1049" s="101">
        <f t="array" aca="1" ref="R1049" ca="1">IFERROR(INDEX($AD$11:$AO$1485,MATCH($B1049&amp;$I1049,$Z$11:$Z$1485&amp;$AG$11:$AG$1485,0),MATCH($D1049,$AD$9:$AO$9,0)),"-")</f>
        <v>6.6829000000000001</v>
      </c>
      <c r="S1049" s="75">
        <v>10</v>
      </c>
      <c r="T1049" s="75">
        <v>0</v>
      </c>
      <c r="U1049" s="75">
        <v>5</v>
      </c>
      <c r="V1049" s="75">
        <v>17</v>
      </c>
      <c r="W1049" s="50">
        <f t="shared" si="124"/>
        <v>20</v>
      </c>
      <c r="X1049" s="50">
        <f t="shared" si="125"/>
        <v>10</v>
      </c>
      <c r="Z1049" s="63" t="str">
        <f t="shared" si="127"/>
        <v>M115×4</v>
      </c>
      <c r="AA1049" s="62" t="s">
        <v>135</v>
      </c>
      <c r="AB1049" s="62"/>
      <c r="AC1049" s="62"/>
      <c r="AD1049" s="63">
        <v>115</v>
      </c>
      <c r="AE1049" s="63">
        <v>4</v>
      </c>
      <c r="AF1049" s="62">
        <v>60</v>
      </c>
      <c r="AG1049" s="64" t="s">
        <v>174</v>
      </c>
      <c r="AH1049" s="64"/>
      <c r="AI1049" s="65"/>
      <c r="AJ1049" s="65">
        <f t="shared" si="128"/>
        <v>112.4019</v>
      </c>
      <c r="AK1049" s="65"/>
      <c r="AL1049" s="65"/>
      <c r="AM1049" s="65">
        <f t="shared" si="129"/>
        <v>110.6699</v>
      </c>
      <c r="AN1049" s="65"/>
      <c r="AO1049" s="65">
        <v>114.4</v>
      </c>
    </row>
    <row r="1050" spans="2:41" ht="15" x14ac:dyDescent="0.3">
      <c r="B1050" s="76" t="str">
        <f t="shared" si="126"/>
        <v>M8×1</v>
      </c>
      <c r="C1050" s="77" t="s">
        <v>216</v>
      </c>
      <c r="D1050" s="77" t="s">
        <v>157</v>
      </c>
      <c r="E1050" s="74" t="s">
        <v>0</v>
      </c>
      <c r="F1050" s="75">
        <v>8</v>
      </c>
      <c r="G1050" s="75">
        <v>1</v>
      </c>
      <c r="H1050" s="74" t="s">
        <v>134</v>
      </c>
      <c r="I1050" s="87" t="s">
        <v>420</v>
      </c>
      <c r="J1050" s="75" t="s">
        <v>314</v>
      </c>
      <c r="K1050" s="58" t="s">
        <v>491</v>
      </c>
      <c r="L1050" s="75">
        <v>8</v>
      </c>
      <c r="M1050" s="75">
        <v>1</v>
      </c>
      <c r="N1050" s="74">
        <v>60</v>
      </c>
      <c r="O1050" s="101">
        <f t="array" ref="O1050">IFERROR(INDEX($AD$11:$AO$1485,MATCH($B1050&amp;$I1050,$Z$11:$Z$1485&amp;$AG$11:$AG$1485,0),MATCH($C1050,$AD$9:$AO$9,0)),"-")</f>
        <v>7.7450000000000001</v>
      </c>
      <c r="P1050" s="75">
        <v>10</v>
      </c>
      <c r="Q1050" s="75">
        <v>-10</v>
      </c>
      <c r="R1050" s="101">
        <f t="array" aca="1" ref="R1050" ca="1">IFERROR(INDEX($AD$11:$AO$1485,MATCH($B1050&amp;$I1050,$Z$11:$Z$1485&amp;$AG$11:$AG$1485,0),MATCH($D1050,$AD$9:$AO$9,0)),"-")</f>
        <v>7.5404999999999998</v>
      </c>
      <c r="S1050" s="75">
        <v>10</v>
      </c>
      <c r="T1050" s="75">
        <v>0</v>
      </c>
      <c r="U1050" s="75">
        <v>5</v>
      </c>
      <c r="V1050" s="75">
        <v>16</v>
      </c>
      <c r="W1050" s="50">
        <f t="shared" si="124"/>
        <v>20</v>
      </c>
      <c r="X1050" s="50">
        <f t="shared" si="125"/>
        <v>10</v>
      </c>
      <c r="Z1050" s="63" t="str">
        <f t="shared" si="127"/>
        <v>M115×3</v>
      </c>
      <c r="AA1050" s="62" t="s">
        <v>135</v>
      </c>
      <c r="AB1050" s="62"/>
      <c r="AC1050" s="62"/>
      <c r="AD1050" s="63">
        <v>115</v>
      </c>
      <c r="AE1050" s="63">
        <v>3</v>
      </c>
      <c r="AF1050" s="62">
        <v>60</v>
      </c>
      <c r="AG1050" s="64" t="s">
        <v>174</v>
      </c>
      <c r="AH1050" s="64"/>
      <c r="AI1050" s="65"/>
      <c r="AJ1050" s="65">
        <f t="shared" si="128"/>
        <v>113.0514</v>
      </c>
      <c r="AK1050" s="65"/>
      <c r="AL1050" s="65"/>
      <c r="AM1050" s="65">
        <f t="shared" si="129"/>
        <v>111.75239999999999</v>
      </c>
      <c r="AN1050" s="65"/>
      <c r="AO1050" s="65">
        <v>114.59</v>
      </c>
    </row>
    <row r="1051" spans="2:41" ht="15" x14ac:dyDescent="0.3">
      <c r="B1051" s="76" t="str">
        <f t="shared" si="126"/>
        <v>M8×0.75</v>
      </c>
      <c r="C1051" s="77" t="s">
        <v>216</v>
      </c>
      <c r="D1051" s="77" t="s">
        <v>157</v>
      </c>
      <c r="E1051" s="74" t="s">
        <v>0</v>
      </c>
      <c r="F1051" s="75">
        <v>8</v>
      </c>
      <c r="G1051" s="75">
        <v>0.75</v>
      </c>
      <c r="H1051" s="74" t="s">
        <v>134</v>
      </c>
      <c r="I1051" s="87" t="s">
        <v>420</v>
      </c>
      <c r="J1051" s="75" t="s">
        <v>314</v>
      </c>
      <c r="K1051" s="58" t="s">
        <v>491</v>
      </c>
      <c r="L1051" s="75">
        <v>8</v>
      </c>
      <c r="M1051" s="75">
        <v>0.75</v>
      </c>
      <c r="N1051" s="74">
        <v>60</v>
      </c>
      <c r="O1051" s="101">
        <f t="array" ref="O1051">IFERROR(INDEX($AD$11:$AO$1485,MATCH($B1051&amp;$I1051,$Z$11:$Z$1485&amp;$AG$11:$AG$1485,0),MATCH($C1051,$AD$9:$AO$9,0)),"-")</f>
        <v>7.8380000000000001</v>
      </c>
      <c r="P1051" s="75">
        <v>10</v>
      </c>
      <c r="Q1051" s="75">
        <v>-10</v>
      </c>
      <c r="R1051" s="101">
        <f t="array" aca="1" ref="R1051" ca="1">IFERROR(INDEX($AD$11:$AO$1485,MATCH($B1051&amp;$I1051,$Z$11:$Z$1485&amp;$AG$11:$AG$1485,0),MATCH($D1051,$AD$9:$AO$9,0)),"-")</f>
        <v>7.6829000000000001</v>
      </c>
      <c r="S1051" s="75">
        <v>10</v>
      </c>
      <c r="T1051" s="75">
        <v>0</v>
      </c>
      <c r="U1051" s="75">
        <v>5</v>
      </c>
      <c r="V1051" s="75">
        <v>17</v>
      </c>
      <c r="W1051" s="50">
        <f t="shared" si="124"/>
        <v>20</v>
      </c>
      <c r="X1051" s="50">
        <f t="shared" si="125"/>
        <v>10</v>
      </c>
      <c r="Z1051" s="63" t="str">
        <f t="shared" si="127"/>
        <v>M115×2</v>
      </c>
      <c r="AA1051" s="62" t="s">
        <v>135</v>
      </c>
      <c r="AB1051" s="62"/>
      <c r="AC1051" s="62"/>
      <c r="AD1051" s="63">
        <v>115</v>
      </c>
      <c r="AE1051" s="63">
        <v>2</v>
      </c>
      <c r="AF1051" s="62">
        <v>60</v>
      </c>
      <c r="AG1051" s="64" t="s">
        <v>174</v>
      </c>
      <c r="AH1051" s="64"/>
      <c r="AI1051" s="65"/>
      <c r="AJ1051" s="65">
        <f t="shared" si="128"/>
        <v>113.70099999999999</v>
      </c>
      <c r="AK1051" s="65"/>
      <c r="AL1051" s="65"/>
      <c r="AM1051" s="65">
        <f t="shared" si="129"/>
        <v>112.8349</v>
      </c>
      <c r="AN1051" s="65"/>
      <c r="AO1051" s="65">
        <v>114.41</v>
      </c>
    </row>
    <row r="1052" spans="2:41" ht="15" x14ac:dyDescent="0.3">
      <c r="B1052" s="76" t="str">
        <f t="shared" si="126"/>
        <v>M9×1</v>
      </c>
      <c r="C1052" s="77" t="s">
        <v>216</v>
      </c>
      <c r="D1052" s="77" t="s">
        <v>157</v>
      </c>
      <c r="E1052" s="74" t="s">
        <v>0</v>
      </c>
      <c r="F1052" s="75">
        <v>9</v>
      </c>
      <c r="G1052" s="75">
        <v>1</v>
      </c>
      <c r="H1052" s="74" t="s">
        <v>134</v>
      </c>
      <c r="I1052" s="87" t="s">
        <v>420</v>
      </c>
      <c r="J1052" s="75" t="s">
        <v>314</v>
      </c>
      <c r="K1052" s="58" t="s">
        <v>491</v>
      </c>
      <c r="L1052" s="75">
        <v>9</v>
      </c>
      <c r="M1052" s="75">
        <v>1</v>
      </c>
      <c r="N1052" s="74">
        <v>60</v>
      </c>
      <c r="O1052" s="101">
        <f t="array" ref="O1052">IFERROR(INDEX($AD$11:$AO$1485,MATCH($B1052&amp;$I1052,$Z$11:$Z$1485&amp;$AG$11:$AG$1485,0),MATCH($C1052,$AD$9:$AO$9,0)),"-")</f>
        <v>8.7449999999999992</v>
      </c>
      <c r="P1052" s="75">
        <v>10</v>
      </c>
      <c r="Q1052" s="75">
        <v>-10</v>
      </c>
      <c r="R1052" s="101">
        <f t="array" aca="1" ref="R1052" ca="1">IFERROR(INDEX($AD$11:$AO$1485,MATCH($B1052&amp;$I1052,$Z$11:$Z$1485&amp;$AG$11:$AG$1485,0),MATCH($D1052,$AD$9:$AO$9,0)),"-")</f>
        <v>8.5404999999999998</v>
      </c>
      <c r="S1052" s="75">
        <v>10</v>
      </c>
      <c r="T1052" s="75">
        <v>0</v>
      </c>
      <c r="U1052" s="75">
        <v>5</v>
      </c>
      <c r="V1052" s="75">
        <v>16</v>
      </c>
      <c r="W1052" s="50">
        <f t="shared" si="124"/>
        <v>20</v>
      </c>
      <c r="X1052" s="50">
        <f t="shared" si="125"/>
        <v>10</v>
      </c>
      <c r="Z1052" s="63" t="str">
        <f t="shared" si="127"/>
        <v>M120×6</v>
      </c>
      <c r="AA1052" s="62" t="s">
        <v>135</v>
      </c>
      <c r="AB1052" s="62"/>
      <c r="AC1052" s="62"/>
      <c r="AD1052" s="63">
        <v>120</v>
      </c>
      <c r="AE1052" s="63">
        <v>6</v>
      </c>
      <c r="AF1052" s="62">
        <v>60</v>
      </c>
      <c r="AG1052" s="64" t="s">
        <v>174</v>
      </c>
      <c r="AH1052" s="64"/>
      <c r="AI1052" s="65"/>
      <c r="AJ1052" s="65">
        <f t="shared" si="128"/>
        <v>116.10290000000001</v>
      </c>
      <c r="AK1052" s="65"/>
      <c r="AL1052" s="65"/>
      <c r="AM1052" s="65">
        <f t="shared" si="129"/>
        <v>113.5048</v>
      </c>
      <c r="AN1052" s="65"/>
      <c r="AO1052" s="65">
        <v>119.02</v>
      </c>
    </row>
    <row r="1053" spans="2:41" ht="15" x14ac:dyDescent="0.3">
      <c r="B1053" s="76" t="str">
        <f t="shared" si="126"/>
        <v>M9×0.75</v>
      </c>
      <c r="C1053" s="77" t="s">
        <v>216</v>
      </c>
      <c r="D1053" s="77" t="s">
        <v>157</v>
      </c>
      <c r="E1053" s="74" t="s">
        <v>0</v>
      </c>
      <c r="F1053" s="75">
        <v>9</v>
      </c>
      <c r="G1053" s="75">
        <v>0.75</v>
      </c>
      <c r="H1053" s="74" t="s">
        <v>134</v>
      </c>
      <c r="I1053" s="87" t="s">
        <v>420</v>
      </c>
      <c r="J1053" s="75" t="s">
        <v>314</v>
      </c>
      <c r="K1053" s="58" t="s">
        <v>491</v>
      </c>
      <c r="L1053" s="75">
        <v>9</v>
      </c>
      <c r="M1053" s="75">
        <v>0.75</v>
      </c>
      <c r="N1053" s="74">
        <v>60</v>
      </c>
      <c r="O1053" s="101">
        <f t="array" ref="O1053">IFERROR(INDEX($AD$11:$AO$1485,MATCH($B1053&amp;$I1053,$Z$11:$Z$1485&amp;$AG$11:$AG$1485,0),MATCH($C1053,$AD$9:$AO$9,0)),"-")</f>
        <v>8.8379999999999992</v>
      </c>
      <c r="P1053" s="75">
        <v>10</v>
      </c>
      <c r="Q1053" s="75">
        <v>-10</v>
      </c>
      <c r="R1053" s="101">
        <f t="array" aca="1" ref="R1053" ca="1">IFERROR(INDEX($AD$11:$AO$1485,MATCH($B1053&amp;$I1053,$Z$11:$Z$1485&amp;$AG$11:$AG$1485,0),MATCH($D1053,$AD$9:$AO$9,0)),"-")</f>
        <v>8.6829000000000001</v>
      </c>
      <c r="S1053" s="75">
        <v>10</v>
      </c>
      <c r="T1053" s="75">
        <v>0</v>
      </c>
      <c r="U1053" s="75">
        <v>5</v>
      </c>
      <c r="V1053" s="75">
        <v>17</v>
      </c>
      <c r="W1053" s="50">
        <f t="shared" si="124"/>
        <v>20</v>
      </c>
      <c r="X1053" s="50">
        <f t="shared" si="125"/>
        <v>10</v>
      </c>
      <c r="Z1053" s="63" t="str">
        <f t="shared" si="127"/>
        <v>M120×4</v>
      </c>
      <c r="AA1053" s="62" t="s">
        <v>135</v>
      </c>
      <c r="AB1053" s="62"/>
      <c r="AC1053" s="62"/>
      <c r="AD1053" s="63">
        <v>120</v>
      </c>
      <c r="AE1053" s="63">
        <v>4</v>
      </c>
      <c r="AF1053" s="62">
        <v>60</v>
      </c>
      <c r="AG1053" s="64" t="s">
        <v>174</v>
      </c>
      <c r="AH1053" s="64"/>
      <c r="AI1053" s="65"/>
      <c r="AJ1053" s="65">
        <f t="shared" si="128"/>
        <v>117.4019</v>
      </c>
      <c r="AK1053" s="65"/>
      <c r="AL1053" s="65"/>
      <c r="AM1053" s="65">
        <f t="shared" si="129"/>
        <v>115.6699</v>
      </c>
      <c r="AN1053" s="65"/>
      <c r="AO1053" s="65">
        <v>119.4</v>
      </c>
    </row>
    <row r="1054" spans="2:41" ht="15" x14ac:dyDescent="0.3">
      <c r="B1054" s="76" t="str">
        <f t="shared" si="126"/>
        <v>M10×1.25</v>
      </c>
      <c r="C1054" s="77" t="s">
        <v>216</v>
      </c>
      <c r="D1054" s="77" t="s">
        <v>157</v>
      </c>
      <c r="E1054" s="74" t="s">
        <v>0</v>
      </c>
      <c r="F1054" s="75">
        <v>10</v>
      </c>
      <c r="G1054" s="75">
        <v>1.25</v>
      </c>
      <c r="H1054" s="74" t="s">
        <v>134</v>
      </c>
      <c r="I1054" s="87" t="s">
        <v>420</v>
      </c>
      <c r="J1054" s="75" t="s">
        <v>314</v>
      </c>
      <c r="K1054" s="58" t="s">
        <v>491</v>
      </c>
      <c r="L1054" s="75">
        <v>10</v>
      </c>
      <c r="M1054" s="75">
        <v>1.25</v>
      </c>
      <c r="N1054" s="74">
        <v>60</v>
      </c>
      <c r="O1054" s="101">
        <f t="array" ref="O1054">IFERROR(INDEX($AD$11:$AO$1485,MATCH($B1054&amp;$I1054,$Z$11:$Z$1485&amp;$AG$11:$AG$1485,0),MATCH($C1054,$AD$9:$AO$9,0)),"-")</f>
        <v>9.6430000000000007</v>
      </c>
      <c r="P1054" s="75">
        <v>10</v>
      </c>
      <c r="Q1054" s="75">
        <v>-10</v>
      </c>
      <c r="R1054" s="101">
        <f t="array" aca="1" ref="R1054" ca="1">IFERROR(INDEX($AD$11:$AO$1485,MATCH($B1054&amp;$I1054,$Z$11:$Z$1485&amp;$AG$11:$AG$1485,0),MATCH($D1054,$AD$9:$AO$9,0)),"-")</f>
        <v>9.3880999999999997</v>
      </c>
      <c r="S1054" s="75">
        <v>10</v>
      </c>
      <c r="T1054" s="75">
        <v>0</v>
      </c>
      <c r="U1054" s="75">
        <v>5</v>
      </c>
      <c r="V1054" s="75">
        <v>16</v>
      </c>
      <c r="W1054" s="50">
        <f t="shared" si="124"/>
        <v>20</v>
      </c>
      <c r="X1054" s="50">
        <f t="shared" si="125"/>
        <v>10</v>
      </c>
      <c r="Z1054" s="63" t="str">
        <f t="shared" si="127"/>
        <v>M120×3</v>
      </c>
      <c r="AA1054" s="62" t="s">
        <v>135</v>
      </c>
      <c r="AB1054" s="62"/>
      <c r="AC1054" s="62"/>
      <c r="AD1054" s="63">
        <v>120</v>
      </c>
      <c r="AE1054" s="63">
        <v>3</v>
      </c>
      <c r="AF1054" s="62">
        <v>60</v>
      </c>
      <c r="AG1054" s="64" t="s">
        <v>174</v>
      </c>
      <c r="AH1054" s="64"/>
      <c r="AI1054" s="65"/>
      <c r="AJ1054" s="65">
        <f t="shared" si="128"/>
        <v>118.0514</v>
      </c>
      <c r="AK1054" s="65"/>
      <c r="AL1054" s="65"/>
      <c r="AM1054" s="65">
        <f t="shared" si="129"/>
        <v>116.75239999999999</v>
      </c>
      <c r="AN1054" s="65"/>
      <c r="AO1054" s="65">
        <v>119.59</v>
      </c>
    </row>
    <row r="1055" spans="2:41" ht="15" x14ac:dyDescent="0.3">
      <c r="B1055" s="76" t="str">
        <f t="shared" si="126"/>
        <v>M10×1</v>
      </c>
      <c r="C1055" s="77" t="s">
        <v>216</v>
      </c>
      <c r="D1055" s="77" t="s">
        <v>157</v>
      </c>
      <c r="E1055" s="74" t="s">
        <v>0</v>
      </c>
      <c r="F1055" s="75">
        <v>10</v>
      </c>
      <c r="G1055" s="75">
        <v>1</v>
      </c>
      <c r="H1055" s="74" t="s">
        <v>134</v>
      </c>
      <c r="I1055" s="87" t="s">
        <v>420</v>
      </c>
      <c r="J1055" s="75" t="s">
        <v>314</v>
      </c>
      <c r="K1055" s="58" t="s">
        <v>491</v>
      </c>
      <c r="L1055" s="75">
        <v>10</v>
      </c>
      <c r="M1055" s="75">
        <v>1</v>
      </c>
      <c r="N1055" s="74">
        <v>60</v>
      </c>
      <c r="O1055" s="101">
        <f t="array" ref="O1055">IFERROR(INDEX($AD$11:$AO$1485,MATCH($B1055&amp;$I1055,$Z$11:$Z$1485&amp;$AG$11:$AG$1485,0),MATCH($C1055,$AD$9:$AO$9,0)),"-")</f>
        <v>9.7449999999999992</v>
      </c>
      <c r="P1055" s="75">
        <v>10</v>
      </c>
      <c r="Q1055" s="75">
        <v>-10</v>
      </c>
      <c r="R1055" s="101">
        <f t="array" aca="1" ref="R1055" ca="1">IFERROR(INDEX($AD$11:$AO$1485,MATCH($B1055&amp;$I1055,$Z$11:$Z$1485&amp;$AG$11:$AG$1485,0),MATCH($D1055,$AD$9:$AO$9,0)),"-")</f>
        <v>9.5404999999999998</v>
      </c>
      <c r="S1055" s="75">
        <v>10</v>
      </c>
      <c r="T1055" s="75">
        <v>0</v>
      </c>
      <c r="U1055" s="75">
        <v>5</v>
      </c>
      <c r="V1055" s="75">
        <v>16</v>
      </c>
      <c r="W1055" s="50">
        <f t="shared" si="124"/>
        <v>20</v>
      </c>
      <c r="X1055" s="50">
        <f t="shared" si="125"/>
        <v>10</v>
      </c>
      <c r="Z1055" s="63" t="str">
        <f t="shared" si="127"/>
        <v>M120×2</v>
      </c>
      <c r="AA1055" s="62" t="s">
        <v>135</v>
      </c>
      <c r="AB1055" s="62"/>
      <c r="AC1055" s="62"/>
      <c r="AD1055" s="63">
        <v>120</v>
      </c>
      <c r="AE1055" s="63">
        <v>2</v>
      </c>
      <c r="AF1055" s="62">
        <v>60</v>
      </c>
      <c r="AG1055" s="64" t="s">
        <v>174</v>
      </c>
      <c r="AH1055" s="64"/>
      <c r="AI1055" s="65"/>
      <c r="AJ1055" s="65">
        <f t="shared" si="128"/>
        <v>118.70099999999999</v>
      </c>
      <c r="AK1055" s="65"/>
      <c r="AL1055" s="65"/>
      <c r="AM1055" s="65">
        <f t="shared" si="129"/>
        <v>117.8349</v>
      </c>
      <c r="AN1055" s="65"/>
      <c r="AO1055" s="65">
        <v>119.41</v>
      </c>
    </row>
    <row r="1056" spans="2:41" ht="15" x14ac:dyDescent="0.3">
      <c r="B1056" s="76" t="str">
        <f t="shared" si="126"/>
        <v>M10×0.75</v>
      </c>
      <c r="C1056" s="77" t="s">
        <v>216</v>
      </c>
      <c r="D1056" s="77" t="s">
        <v>157</v>
      </c>
      <c r="E1056" s="74" t="s">
        <v>0</v>
      </c>
      <c r="F1056" s="75">
        <v>10</v>
      </c>
      <c r="G1056" s="75">
        <v>0.75</v>
      </c>
      <c r="H1056" s="74" t="s">
        <v>134</v>
      </c>
      <c r="I1056" s="87" t="s">
        <v>420</v>
      </c>
      <c r="J1056" s="75" t="s">
        <v>314</v>
      </c>
      <c r="K1056" s="58" t="s">
        <v>491</v>
      </c>
      <c r="L1056" s="75">
        <v>10</v>
      </c>
      <c r="M1056" s="75">
        <v>0.75</v>
      </c>
      <c r="N1056" s="74">
        <v>60</v>
      </c>
      <c r="O1056" s="101">
        <f t="array" ref="O1056">IFERROR(INDEX($AD$11:$AO$1485,MATCH($B1056&amp;$I1056,$Z$11:$Z$1485&amp;$AG$11:$AG$1485,0),MATCH($C1056,$AD$9:$AO$9,0)),"-")</f>
        <v>9.8379999999999992</v>
      </c>
      <c r="P1056" s="75">
        <v>10</v>
      </c>
      <c r="Q1056" s="75">
        <v>-10</v>
      </c>
      <c r="R1056" s="101">
        <f t="array" aca="1" ref="R1056" ca="1">IFERROR(INDEX($AD$11:$AO$1485,MATCH($B1056&amp;$I1056,$Z$11:$Z$1485&amp;$AG$11:$AG$1485,0),MATCH($D1056,$AD$9:$AO$9,0)),"-")</f>
        <v>9.6829000000000001</v>
      </c>
      <c r="S1056" s="75">
        <v>10</v>
      </c>
      <c r="T1056" s="75">
        <v>0</v>
      </c>
      <c r="U1056" s="75">
        <v>5</v>
      </c>
      <c r="V1056" s="75">
        <v>17</v>
      </c>
      <c r="W1056" s="50">
        <f t="shared" si="124"/>
        <v>20</v>
      </c>
      <c r="X1056" s="50">
        <f t="shared" si="125"/>
        <v>10</v>
      </c>
      <c r="Z1056" s="63" t="str">
        <f t="shared" si="127"/>
        <v>M125×6</v>
      </c>
      <c r="AA1056" s="62" t="s">
        <v>135</v>
      </c>
      <c r="AB1056" s="62"/>
      <c r="AC1056" s="62"/>
      <c r="AD1056" s="63">
        <v>125</v>
      </c>
      <c r="AE1056" s="63">
        <v>6</v>
      </c>
      <c r="AF1056" s="62">
        <v>60</v>
      </c>
      <c r="AG1056" s="64" t="s">
        <v>174</v>
      </c>
      <c r="AH1056" s="64"/>
      <c r="AI1056" s="65"/>
      <c r="AJ1056" s="65">
        <f t="shared" si="128"/>
        <v>121.10290000000001</v>
      </c>
      <c r="AK1056" s="65"/>
      <c r="AL1056" s="65"/>
      <c r="AM1056" s="65">
        <f t="shared" si="129"/>
        <v>118.5048</v>
      </c>
      <c r="AN1056" s="65"/>
      <c r="AO1056" s="65">
        <v>124.02</v>
      </c>
    </row>
    <row r="1057" spans="2:41" ht="15" x14ac:dyDescent="0.3">
      <c r="B1057" s="76" t="str">
        <f t="shared" si="126"/>
        <v>M11×1</v>
      </c>
      <c r="C1057" s="77" t="s">
        <v>216</v>
      </c>
      <c r="D1057" s="77" t="s">
        <v>157</v>
      </c>
      <c r="E1057" s="74" t="s">
        <v>0</v>
      </c>
      <c r="F1057" s="75">
        <v>11</v>
      </c>
      <c r="G1057" s="75">
        <v>1</v>
      </c>
      <c r="H1057" s="74" t="s">
        <v>134</v>
      </c>
      <c r="I1057" s="87" t="s">
        <v>420</v>
      </c>
      <c r="J1057" s="75" t="s">
        <v>314</v>
      </c>
      <c r="K1057" s="58" t="s">
        <v>491</v>
      </c>
      <c r="L1057" s="75">
        <v>11</v>
      </c>
      <c r="M1057" s="75">
        <v>1</v>
      </c>
      <c r="N1057" s="74">
        <v>60</v>
      </c>
      <c r="O1057" s="101">
        <f t="array" ref="O1057">IFERROR(INDEX($AD$11:$AO$1485,MATCH($B1057&amp;$I1057,$Z$11:$Z$1485&amp;$AG$11:$AG$1485,0),MATCH($C1057,$AD$9:$AO$9,0)),"-")</f>
        <v>10.744999999999999</v>
      </c>
      <c r="P1057" s="75">
        <v>10</v>
      </c>
      <c r="Q1057" s="75">
        <v>-10</v>
      </c>
      <c r="R1057" s="101">
        <f t="array" aca="1" ref="R1057" ca="1">IFERROR(INDEX($AD$11:$AO$1485,MATCH($B1057&amp;$I1057,$Z$11:$Z$1485&amp;$AG$11:$AG$1485,0),MATCH($D1057,$AD$9:$AO$9,0)),"-")</f>
        <v>10.5405</v>
      </c>
      <c r="S1057" s="75">
        <v>10</v>
      </c>
      <c r="T1057" s="75">
        <v>0</v>
      </c>
      <c r="U1057" s="75">
        <v>5</v>
      </c>
      <c r="V1057" s="75">
        <v>16</v>
      </c>
      <c r="W1057" s="50">
        <f t="shared" si="124"/>
        <v>20</v>
      </c>
      <c r="X1057" s="50">
        <f t="shared" si="125"/>
        <v>10</v>
      </c>
      <c r="Z1057" s="63" t="str">
        <f t="shared" si="127"/>
        <v>M125×4</v>
      </c>
      <c r="AA1057" s="62" t="s">
        <v>135</v>
      </c>
      <c r="AB1057" s="62"/>
      <c r="AC1057" s="62"/>
      <c r="AD1057" s="63">
        <v>125</v>
      </c>
      <c r="AE1057" s="63">
        <v>4</v>
      </c>
      <c r="AF1057" s="62">
        <v>60</v>
      </c>
      <c r="AG1057" s="64" t="s">
        <v>174</v>
      </c>
      <c r="AH1057" s="64"/>
      <c r="AI1057" s="65"/>
      <c r="AJ1057" s="65">
        <f t="shared" si="128"/>
        <v>122.4019</v>
      </c>
      <c r="AK1057" s="65"/>
      <c r="AL1057" s="65"/>
      <c r="AM1057" s="65">
        <f t="shared" si="129"/>
        <v>120.6699</v>
      </c>
      <c r="AN1057" s="65"/>
      <c r="AO1057" s="65">
        <v>124.4</v>
      </c>
    </row>
    <row r="1058" spans="2:41" ht="15" x14ac:dyDescent="0.3">
      <c r="B1058" s="76" t="str">
        <f t="shared" si="126"/>
        <v>M11×0.75</v>
      </c>
      <c r="C1058" s="77" t="s">
        <v>216</v>
      </c>
      <c r="D1058" s="77" t="s">
        <v>157</v>
      </c>
      <c r="E1058" s="74" t="s">
        <v>0</v>
      </c>
      <c r="F1058" s="75">
        <v>11</v>
      </c>
      <c r="G1058" s="75">
        <v>0.75</v>
      </c>
      <c r="H1058" s="74" t="s">
        <v>134</v>
      </c>
      <c r="I1058" s="87" t="s">
        <v>420</v>
      </c>
      <c r="J1058" s="75" t="s">
        <v>314</v>
      </c>
      <c r="K1058" s="58" t="s">
        <v>491</v>
      </c>
      <c r="L1058" s="75">
        <v>11</v>
      </c>
      <c r="M1058" s="75">
        <v>0.75</v>
      </c>
      <c r="N1058" s="74">
        <v>60</v>
      </c>
      <c r="O1058" s="101">
        <f t="array" ref="O1058">IFERROR(INDEX($AD$11:$AO$1485,MATCH($B1058&amp;$I1058,$Z$11:$Z$1485&amp;$AG$11:$AG$1485,0),MATCH($C1058,$AD$9:$AO$9,0)),"-")</f>
        <v>10.837999999999999</v>
      </c>
      <c r="P1058" s="75">
        <v>10</v>
      </c>
      <c r="Q1058" s="75">
        <v>-10</v>
      </c>
      <c r="R1058" s="101">
        <f t="array" aca="1" ref="R1058" ca="1">IFERROR(INDEX($AD$11:$AO$1485,MATCH($B1058&amp;$I1058,$Z$11:$Z$1485&amp;$AG$11:$AG$1485,0),MATCH($D1058,$AD$9:$AO$9,0)),"-")</f>
        <v>10.6829</v>
      </c>
      <c r="S1058" s="75">
        <v>10</v>
      </c>
      <c r="T1058" s="75">
        <v>0</v>
      </c>
      <c r="U1058" s="75">
        <v>5</v>
      </c>
      <c r="V1058" s="75">
        <v>17</v>
      </c>
      <c r="W1058" s="50">
        <f t="shared" si="124"/>
        <v>20</v>
      </c>
      <c r="X1058" s="50">
        <f t="shared" si="125"/>
        <v>10</v>
      </c>
      <c r="Z1058" s="63" t="str">
        <f t="shared" si="127"/>
        <v>M125×3</v>
      </c>
      <c r="AA1058" s="62" t="s">
        <v>135</v>
      </c>
      <c r="AB1058" s="62"/>
      <c r="AC1058" s="62"/>
      <c r="AD1058" s="63">
        <v>125</v>
      </c>
      <c r="AE1058" s="63">
        <v>3</v>
      </c>
      <c r="AF1058" s="62">
        <v>60</v>
      </c>
      <c r="AG1058" s="64" t="s">
        <v>174</v>
      </c>
      <c r="AH1058" s="64"/>
      <c r="AI1058" s="65"/>
      <c r="AJ1058" s="65">
        <f t="shared" si="128"/>
        <v>123.0514</v>
      </c>
      <c r="AK1058" s="65"/>
      <c r="AL1058" s="65"/>
      <c r="AM1058" s="65">
        <f t="shared" si="129"/>
        <v>121.75239999999999</v>
      </c>
      <c r="AN1058" s="65"/>
      <c r="AO1058" s="65">
        <v>124.59</v>
      </c>
    </row>
    <row r="1059" spans="2:41" ht="15" x14ac:dyDescent="0.3">
      <c r="B1059" s="76" t="str">
        <f t="shared" si="126"/>
        <v>M12×1.5</v>
      </c>
      <c r="C1059" s="77" t="s">
        <v>216</v>
      </c>
      <c r="D1059" s="77" t="s">
        <v>157</v>
      </c>
      <c r="E1059" s="74" t="s">
        <v>0</v>
      </c>
      <c r="F1059" s="75">
        <v>12</v>
      </c>
      <c r="G1059" s="75">
        <v>1.5</v>
      </c>
      <c r="H1059" s="74" t="s">
        <v>134</v>
      </c>
      <c r="I1059" s="87" t="s">
        <v>420</v>
      </c>
      <c r="J1059" s="75" t="s">
        <v>314</v>
      </c>
      <c r="K1059" s="58" t="s">
        <v>491</v>
      </c>
      <c r="L1059" s="75">
        <v>12</v>
      </c>
      <c r="M1059" s="75">
        <v>1.5</v>
      </c>
      <c r="N1059" s="74">
        <v>60</v>
      </c>
      <c r="O1059" s="101">
        <f t="array" ref="O1059">IFERROR(INDEX($AD$11:$AO$1485,MATCH($B1059&amp;$I1059,$Z$11:$Z$1485&amp;$AG$11:$AG$1485,0),MATCH($C1059,$AD$9:$AO$9,0)),"-")</f>
        <v>11.569000000000001</v>
      </c>
      <c r="P1059" s="75">
        <v>14</v>
      </c>
      <c r="Q1059" s="75">
        <v>-14</v>
      </c>
      <c r="R1059" s="101">
        <f t="array" aca="1" ref="R1059" ca="1">IFERROR(INDEX($AD$11:$AO$1485,MATCH($B1059&amp;$I1059,$Z$11:$Z$1485&amp;$AG$11:$AG$1485,0),MATCH($D1059,$AD$9:$AO$9,0)),"-")</f>
        <v>11.261699999999999</v>
      </c>
      <c r="S1059" s="75">
        <v>14</v>
      </c>
      <c r="T1059" s="75">
        <v>0</v>
      </c>
      <c r="U1059" s="75">
        <v>5</v>
      </c>
      <c r="V1059" s="75">
        <v>16</v>
      </c>
      <c r="W1059" s="50">
        <f t="shared" si="124"/>
        <v>28</v>
      </c>
      <c r="X1059" s="50">
        <f t="shared" si="125"/>
        <v>14</v>
      </c>
      <c r="Z1059" s="63" t="str">
        <f t="shared" si="127"/>
        <v>M125×2</v>
      </c>
      <c r="AA1059" s="62" t="s">
        <v>135</v>
      </c>
      <c r="AB1059" s="62"/>
      <c r="AC1059" s="62"/>
      <c r="AD1059" s="63">
        <v>125</v>
      </c>
      <c r="AE1059" s="63">
        <v>2</v>
      </c>
      <c r="AF1059" s="62">
        <v>60</v>
      </c>
      <c r="AG1059" s="64" t="s">
        <v>174</v>
      </c>
      <c r="AH1059" s="64"/>
      <c r="AI1059" s="65"/>
      <c r="AJ1059" s="65">
        <f t="shared" si="128"/>
        <v>123.70099999999999</v>
      </c>
      <c r="AK1059" s="65"/>
      <c r="AL1059" s="65"/>
      <c r="AM1059" s="65">
        <f t="shared" si="129"/>
        <v>122.8349</v>
      </c>
      <c r="AN1059" s="65"/>
      <c r="AO1059" s="65">
        <v>124.42</v>
      </c>
    </row>
    <row r="1060" spans="2:41" ht="15" x14ac:dyDescent="0.3">
      <c r="B1060" s="76" t="str">
        <f t="shared" si="126"/>
        <v>M12×1.25</v>
      </c>
      <c r="C1060" s="77" t="s">
        <v>216</v>
      </c>
      <c r="D1060" s="77" t="s">
        <v>157</v>
      </c>
      <c r="E1060" s="74" t="s">
        <v>0</v>
      </c>
      <c r="F1060" s="75">
        <v>12</v>
      </c>
      <c r="G1060" s="75">
        <v>1.25</v>
      </c>
      <c r="H1060" s="74" t="s">
        <v>134</v>
      </c>
      <c r="I1060" s="87" t="s">
        <v>420</v>
      </c>
      <c r="J1060" s="75" t="s">
        <v>314</v>
      </c>
      <c r="K1060" s="58" t="s">
        <v>491</v>
      </c>
      <c r="L1060" s="75">
        <v>12</v>
      </c>
      <c r="M1060" s="75">
        <v>1.25</v>
      </c>
      <c r="N1060" s="74">
        <v>60</v>
      </c>
      <c r="O1060" s="101">
        <f t="array" ref="O1060">IFERROR(INDEX($AD$11:$AO$1485,MATCH($B1060&amp;$I1060,$Z$11:$Z$1485&amp;$AG$11:$AG$1485,0),MATCH($C1060,$AD$9:$AO$9,0)),"-")</f>
        <v>11.669</v>
      </c>
      <c r="P1060" s="75">
        <v>14</v>
      </c>
      <c r="Q1060" s="75">
        <v>-14</v>
      </c>
      <c r="R1060" s="101">
        <f t="array" aca="1" ref="R1060" ca="1">IFERROR(INDEX($AD$11:$AO$1485,MATCH($B1060&amp;$I1060,$Z$11:$Z$1485&amp;$AG$11:$AG$1485,0),MATCH($D1060,$AD$9:$AO$9,0)),"-")</f>
        <v>11.412100000000001</v>
      </c>
      <c r="S1060" s="75">
        <v>14</v>
      </c>
      <c r="T1060" s="75">
        <v>0</v>
      </c>
      <c r="U1060" s="75">
        <v>5</v>
      </c>
      <c r="V1060" s="75">
        <v>16</v>
      </c>
      <c r="W1060" s="50">
        <f t="shared" si="124"/>
        <v>28</v>
      </c>
      <c r="X1060" s="50">
        <f t="shared" si="125"/>
        <v>14</v>
      </c>
      <c r="Z1060" s="63" t="str">
        <f t="shared" si="127"/>
        <v>M130×6</v>
      </c>
      <c r="AA1060" s="62" t="s">
        <v>135</v>
      </c>
      <c r="AB1060" s="62"/>
      <c r="AC1060" s="62"/>
      <c r="AD1060" s="63">
        <v>130</v>
      </c>
      <c r="AE1060" s="63">
        <v>6</v>
      </c>
      <c r="AF1060" s="62">
        <v>60</v>
      </c>
      <c r="AG1060" s="64" t="s">
        <v>174</v>
      </c>
      <c r="AH1060" s="64"/>
      <c r="AI1060" s="65"/>
      <c r="AJ1060" s="65">
        <f t="shared" si="128"/>
        <v>126.10290000000001</v>
      </c>
      <c r="AK1060" s="65"/>
      <c r="AL1060" s="65"/>
      <c r="AM1060" s="65">
        <f t="shared" si="129"/>
        <v>123.5048</v>
      </c>
      <c r="AN1060" s="65"/>
      <c r="AO1060" s="65">
        <v>129.02000000000001</v>
      </c>
    </row>
    <row r="1061" spans="2:41" ht="15" x14ac:dyDescent="0.3">
      <c r="B1061" s="76" t="str">
        <f t="shared" si="126"/>
        <v>M12×1</v>
      </c>
      <c r="C1061" s="77" t="s">
        <v>216</v>
      </c>
      <c r="D1061" s="77" t="s">
        <v>157</v>
      </c>
      <c r="E1061" s="74" t="s">
        <v>0</v>
      </c>
      <c r="F1061" s="75">
        <v>12</v>
      </c>
      <c r="G1061" s="75">
        <v>1</v>
      </c>
      <c r="H1061" s="74" t="s">
        <v>134</v>
      </c>
      <c r="I1061" s="87" t="s">
        <v>420</v>
      </c>
      <c r="J1061" s="75" t="s">
        <v>314</v>
      </c>
      <c r="K1061" s="58" t="s">
        <v>491</v>
      </c>
      <c r="L1061" s="75">
        <v>12</v>
      </c>
      <c r="M1061" s="75">
        <v>1</v>
      </c>
      <c r="N1061" s="74">
        <v>60</v>
      </c>
      <c r="O1061" s="101">
        <f t="array" ref="O1061">IFERROR(INDEX($AD$11:$AO$1485,MATCH($B1061&amp;$I1061,$Z$11:$Z$1485&amp;$AG$11:$AG$1485,0),MATCH($C1061,$AD$9:$AO$9,0)),"-")</f>
        <v>11.755000000000001</v>
      </c>
      <c r="P1061" s="75">
        <v>10</v>
      </c>
      <c r="Q1061" s="75">
        <v>-10</v>
      </c>
      <c r="R1061" s="101">
        <f t="array" aca="1" ref="R1061" ca="1">IFERROR(INDEX($AD$11:$AO$1485,MATCH($B1061&amp;$I1061,$Z$11:$Z$1485&amp;$AG$11:$AG$1485,0),MATCH($D1061,$AD$9:$AO$9,0)),"-")</f>
        <v>11.5505</v>
      </c>
      <c r="S1061" s="75">
        <v>10</v>
      </c>
      <c r="T1061" s="75">
        <v>0</v>
      </c>
      <c r="U1061" s="75">
        <v>5</v>
      </c>
      <c r="V1061" s="75">
        <v>16</v>
      </c>
      <c r="W1061" s="50">
        <f t="shared" si="124"/>
        <v>20</v>
      </c>
      <c r="X1061" s="50">
        <f t="shared" si="125"/>
        <v>10</v>
      </c>
      <c r="Z1061" s="63" t="str">
        <f t="shared" si="127"/>
        <v>M130×4</v>
      </c>
      <c r="AA1061" s="62" t="s">
        <v>135</v>
      </c>
      <c r="AB1061" s="62"/>
      <c r="AC1061" s="62"/>
      <c r="AD1061" s="63">
        <v>130</v>
      </c>
      <c r="AE1061" s="63">
        <v>4</v>
      </c>
      <c r="AF1061" s="62">
        <v>60</v>
      </c>
      <c r="AG1061" s="64" t="s">
        <v>174</v>
      </c>
      <c r="AH1061" s="64"/>
      <c r="AI1061" s="65"/>
      <c r="AJ1061" s="65">
        <f t="shared" si="128"/>
        <v>127.4019</v>
      </c>
      <c r="AK1061" s="65"/>
      <c r="AL1061" s="65"/>
      <c r="AM1061" s="65">
        <f t="shared" si="129"/>
        <v>125.6699</v>
      </c>
      <c r="AN1061" s="65"/>
      <c r="AO1061" s="65">
        <v>129.4</v>
      </c>
    </row>
    <row r="1062" spans="2:41" ht="15" x14ac:dyDescent="0.3">
      <c r="B1062" s="76" t="str">
        <f t="shared" si="126"/>
        <v>M14×1.5</v>
      </c>
      <c r="C1062" s="77" t="s">
        <v>216</v>
      </c>
      <c r="D1062" s="77" t="s">
        <v>157</v>
      </c>
      <c r="E1062" s="74" t="s">
        <v>0</v>
      </c>
      <c r="F1062" s="75">
        <v>14</v>
      </c>
      <c r="G1062" s="75">
        <v>1.5</v>
      </c>
      <c r="H1062" s="74" t="s">
        <v>134</v>
      </c>
      <c r="I1062" s="87" t="s">
        <v>420</v>
      </c>
      <c r="J1062" s="75" t="s">
        <v>314</v>
      </c>
      <c r="K1062" s="58" t="s">
        <v>491</v>
      </c>
      <c r="L1062" s="75">
        <v>14</v>
      </c>
      <c r="M1062" s="75">
        <v>1.5</v>
      </c>
      <c r="N1062" s="74">
        <v>60</v>
      </c>
      <c r="O1062" s="101">
        <f t="array" ref="O1062">IFERROR(INDEX($AD$11:$AO$1485,MATCH($B1062&amp;$I1062,$Z$11:$Z$1485&amp;$AG$11:$AG$1485,0),MATCH($C1062,$AD$9:$AO$9,0)),"-")</f>
        <v>13.569000000000001</v>
      </c>
      <c r="P1062" s="75">
        <v>14</v>
      </c>
      <c r="Q1062" s="75">
        <v>-14</v>
      </c>
      <c r="R1062" s="101">
        <f t="array" aca="1" ref="R1062" ca="1">IFERROR(INDEX($AD$11:$AO$1485,MATCH($B1062&amp;$I1062,$Z$11:$Z$1485&amp;$AG$11:$AG$1485,0),MATCH($D1062,$AD$9:$AO$9,0)),"-")</f>
        <v>13.261699999999999</v>
      </c>
      <c r="S1062" s="75">
        <v>14</v>
      </c>
      <c r="T1062" s="75">
        <v>0</v>
      </c>
      <c r="U1062" s="75">
        <v>5</v>
      </c>
      <c r="V1062" s="75">
        <v>16</v>
      </c>
      <c r="W1062" s="50">
        <f t="shared" si="124"/>
        <v>28</v>
      </c>
      <c r="X1062" s="50">
        <f t="shared" si="125"/>
        <v>14</v>
      </c>
      <c r="Z1062" s="63" t="str">
        <f t="shared" si="127"/>
        <v>M130×3</v>
      </c>
      <c r="AA1062" s="62" t="s">
        <v>135</v>
      </c>
      <c r="AB1062" s="62"/>
      <c r="AC1062" s="62"/>
      <c r="AD1062" s="63">
        <v>130</v>
      </c>
      <c r="AE1062" s="63">
        <v>3</v>
      </c>
      <c r="AF1062" s="62">
        <v>60</v>
      </c>
      <c r="AG1062" s="64" t="s">
        <v>174</v>
      </c>
      <c r="AH1062" s="64"/>
      <c r="AI1062" s="65"/>
      <c r="AJ1062" s="65">
        <f t="shared" si="128"/>
        <v>128.0514</v>
      </c>
      <c r="AK1062" s="65"/>
      <c r="AL1062" s="65"/>
      <c r="AM1062" s="65">
        <f t="shared" si="129"/>
        <v>126.75239999999999</v>
      </c>
      <c r="AN1062" s="65"/>
      <c r="AO1062" s="65">
        <v>129.59</v>
      </c>
    </row>
    <row r="1063" spans="2:41" ht="15" x14ac:dyDescent="0.3">
      <c r="B1063" s="76" t="str">
        <f t="shared" si="126"/>
        <v>M14×1</v>
      </c>
      <c r="C1063" s="77" t="s">
        <v>216</v>
      </c>
      <c r="D1063" s="77" t="s">
        <v>157</v>
      </c>
      <c r="E1063" s="74" t="s">
        <v>0</v>
      </c>
      <c r="F1063" s="75">
        <v>14</v>
      </c>
      <c r="G1063" s="75">
        <v>1</v>
      </c>
      <c r="H1063" s="74" t="s">
        <v>134</v>
      </c>
      <c r="I1063" s="87" t="s">
        <v>420</v>
      </c>
      <c r="J1063" s="75" t="s">
        <v>314</v>
      </c>
      <c r="K1063" s="58" t="s">
        <v>491</v>
      </c>
      <c r="L1063" s="75">
        <v>14</v>
      </c>
      <c r="M1063" s="75">
        <v>1</v>
      </c>
      <c r="N1063" s="74">
        <v>60</v>
      </c>
      <c r="O1063" s="101">
        <f t="array" ref="O1063">IFERROR(INDEX($AD$11:$AO$1485,MATCH($B1063&amp;$I1063,$Z$11:$Z$1485&amp;$AG$11:$AG$1485,0),MATCH($C1063,$AD$9:$AO$9,0)),"-")</f>
        <v>13.755000000000001</v>
      </c>
      <c r="P1063" s="75">
        <v>10</v>
      </c>
      <c r="Q1063" s="75">
        <v>-10</v>
      </c>
      <c r="R1063" s="101">
        <f t="array" aca="1" ref="R1063" ca="1">IFERROR(INDEX($AD$11:$AO$1485,MATCH($B1063&amp;$I1063,$Z$11:$Z$1485&amp;$AG$11:$AG$1485,0),MATCH($D1063,$AD$9:$AO$9,0)),"-")</f>
        <v>13.5505</v>
      </c>
      <c r="S1063" s="75">
        <v>10</v>
      </c>
      <c r="T1063" s="75">
        <v>0</v>
      </c>
      <c r="U1063" s="75">
        <v>5</v>
      </c>
      <c r="V1063" s="75">
        <v>16</v>
      </c>
      <c r="W1063" s="50">
        <f t="shared" si="124"/>
        <v>20</v>
      </c>
      <c r="X1063" s="50">
        <f t="shared" si="125"/>
        <v>10</v>
      </c>
      <c r="Z1063" s="63" t="str">
        <f t="shared" si="127"/>
        <v>M130×2</v>
      </c>
      <c r="AA1063" s="62" t="s">
        <v>135</v>
      </c>
      <c r="AB1063" s="62"/>
      <c r="AC1063" s="62"/>
      <c r="AD1063" s="63">
        <v>130</v>
      </c>
      <c r="AE1063" s="63">
        <v>2</v>
      </c>
      <c r="AF1063" s="62">
        <v>60</v>
      </c>
      <c r="AG1063" s="64" t="s">
        <v>174</v>
      </c>
      <c r="AH1063" s="64"/>
      <c r="AI1063" s="65"/>
      <c r="AJ1063" s="65">
        <f t="shared" si="128"/>
        <v>128.70099999999999</v>
      </c>
      <c r="AK1063" s="65"/>
      <c r="AL1063" s="65"/>
      <c r="AM1063" s="65">
        <f t="shared" si="129"/>
        <v>127.8349</v>
      </c>
      <c r="AN1063" s="65"/>
      <c r="AO1063" s="65">
        <v>129.41999999999999</v>
      </c>
    </row>
    <row r="1064" spans="2:41" ht="15" x14ac:dyDescent="0.3">
      <c r="B1064" s="76" t="str">
        <f t="shared" si="126"/>
        <v>M15×1.5</v>
      </c>
      <c r="C1064" s="77" t="s">
        <v>216</v>
      </c>
      <c r="D1064" s="77" t="s">
        <v>157</v>
      </c>
      <c r="E1064" s="74" t="s">
        <v>0</v>
      </c>
      <c r="F1064" s="75">
        <v>15</v>
      </c>
      <c r="G1064" s="75">
        <v>1.5</v>
      </c>
      <c r="H1064" s="74" t="s">
        <v>134</v>
      </c>
      <c r="I1064" s="87" t="s">
        <v>420</v>
      </c>
      <c r="J1064" s="75" t="s">
        <v>314</v>
      </c>
      <c r="K1064" s="58" t="s">
        <v>491</v>
      </c>
      <c r="L1064" s="75">
        <v>15</v>
      </c>
      <c r="M1064" s="75">
        <v>1.5</v>
      </c>
      <c r="N1064" s="74">
        <v>60</v>
      </c>
      <c r="O1064" s="101">
        <f t="array" ref="O1064">IFERROR(INDEX($AD$11:$AO$1485,MATCH($B1064&amp;$I1064,$Z$11:$Z$1485&amp;$AG$11:$AG$1485,0),MATCH($C1064,$AD$9:$AO$9,0)),"-")</f>
        <v>14.569000000000001</v>
      </c>
      <c r="P1064" s="75">
        <v>14</v>
      </c>
      <c r="Q1064" s="75">
        <v>-14</v>
      </c>
      <c r="R1064" s="101">
        <f t="array" aca="1" ref="R1064" ca="1">IFERROR(INDEX($AD$11:$AO$1485,MATCH($B1064&amp;$I1064,$Z$11:$Z$1485&amp;$AG$11:$AG$1485,0),MATCH($D1064,$AD$9:$AO$9,0)),"-")</f>
        <v>14.261699999999999</v>
      </c>
      <c r="S1064" s="75">
        <v>14</v>
      </c>
      <c r="T1064" s="75">
        <v>0</v>
      </c>
      <c r="U1064" s="75">
        <v>5</v>
      </c>
      <c r="V1064" s="75">
        <v>16</v>
      </c>
      <c r="W1064" s="50">
        <f t="shared" si="124"/>
        <v>28</v>
      </c>
      <c r="X1064" s="50">
        <f t="shared" si="125"/>
        <v>14</v>
      </c>
      <c r="Z1064" s="63" t="str">
        <f t="shared" si="127"/>
        <v>M135×6</v>
      </c>
      <c r="AA1064" s="62" t="s">
        <v>135</v>
      </c>
      <c r="AB1064" s="62"/>
      <c r="AC1064" s="62"/>
      <c r="AD1064" s="63">
        <v>135</v>
      </c>
      <c r="AE1064" s="63">
        <v>6</v>
      </c>
      <c r="AF1064" s="62">
        <v>60</v>
      </c>
      <c r="AG1064" s="64" t="s">
        <v>174</v>
      </c>
      <c r="AH1064" s="64"/>
      <c r="AI1064" s="65"/>
      <c r="AJ1064" s="65">
        <f t="shared" si="128"/>
        <v>131.10290000000001</v>
      </c>
      <c r="AK1064" s="65"/>
      <c r="AL1064" s="65"/>
      <c r="AM1064" s="65">
        <f t="shared" si="129"/>
        <v>128.50479999999999</v>
      </c>
      <c r="AN1064" s="65"/>
      <c r="AO1064" s="65">
        <v>134.02000000000001</v>
      </c>
    </row>
    <row r="1065" spans="2:41" ht="15" x14ac:dyDescent="0.3">
      <c r="B1065" s="76" t="str">
        <f t="shared" si="126"/>
        <v>M15×1</v>
      </c>
      <c r="C1065" s="77" t="s">
        <v>216</v>
      </c>
      <c r="D1065" s="77" t="s">
        <v>157</v>
      </c>
      <c r="E1065" s="74" t="s">
        <v>0</v>
      </c>
      <c r="F1065" s="75">
        <v>15</v>
      </c>
      <c r="G1065" s="75">
        <v>1</v>
      </c>
      <c r="H1065" s="74" t="s">
        <v>134</v>
      </c>
      <c r="I1065" s="87" t="s">
        <v>420</v>
      </c>
      <c r="J1065" s="75" t="s">
        <v>314</v>
      </c>
      <c r="K1065" s="58" t="s">
        <v>491</v>
      </c>
      <c r="L1065" s="75">
        <v>15</v>
      </c>
      <c r="M1065" s="75">
        <v>1</v>
      </c>
      <c r="N1065" s="74">
        <v>60</v>
      </c>
      <c r="O1065" s="101">
        <f t="array" ref="O1065">IFERROR(INDEX($AD$11:$AO$1485,MATCH($B1065&amp;$I1065,$Z$11:$Z$1485&amp;$AG$11:$AG$1485,0),MATCH($C1065,$AD$9:$AO$9,0)),"-")</f>
        <v>14.755000000000001</v>
      </c>
      <c r="P1065" s="75">
        <v>10</v>
      </c>
      <c r="Q1065" s="75">
        <v>-10</v>
      </c>
      <c r="R1065" s="101">
        <f t="array" aca="1" ref="R1065" ca="1">IFERROR(INDEX($AD$11:$AO$1485,MATCH($B1065&amp;$I1065,$Z$11:$Z$1485&amp;$AG$11:$AG$1485,0),MATCH($D1065,$AD$9:$AO$9,0)),"-")</f>
        <v>14.5505</v>
      </c>
      <c r="S1065" s="75">
        <v>10</v>
      </c>
      <c r="T1065" s="75">
        <v>0</v>
      </c>
      <c r="U1065" s="75">
        <v>5</v>
      </c>
      <c r="V1065" s="75">
        <v>16</v>
      </c>
      <c r="W1065" s="50">
        <f t="shared" si="124"/>
        <v>20</v>
      </c>
      <c r="X1065" s="50">
        <f t="shared" si="125"/>
        <v>10</v>
      </c>
      <c r="Z1065" s="63" t="str">
        <f t="shared" si="127"/>
        <v>M135×4</v>
      </c>
      <c r="AA1065" s="62" t="s">
        <v>135</v>
      </c>
      <c r="AB1065" s="62"/>
      <c r="AC1065" s="62"/>
      <c r="AD1065" s="63">
        <v>135</v>
      </c>
      <c r="AE1065" s="63">
        <v>4</v>
      </c>
      <c r="AF1065" s="62">
        <v>60</v>
      </c>
      <c r="AG1065" s="64" t="s">
        <v>174</v>
      </c>
      <c r="AH1065" s="64"/>
      <c r="AI1065" s="65"/>
      <c r="AJ1065" s="65">
        <f t="shared" si="128"/>
        <v>132.40190000000001</v>
      </c>
      <c r="AK1065" s="65"/>
      <c r="AL1065" s="65"/>
      <c r="AM1065" s="65">
        <f t="shared" si="129"/>
        <v>130.66990000000001</v>
      </c>
      <c r="AN1065" s="65"/>
      <c r="AO1065" s="65">
        <v>134.4</v>
      </c>
    </row>
    <row r="1066" spans="2:41" ht="15" x14ac:dyDescent="0.3">
      <c r="B1066" s="76" t="str">
        <f t="shared" si="126"/>
        <v>M16×1.5</v>
      </c>
      <c r="C1066" s="77" t="s">
        <v>216</v>
      </c>
      <c r="D1066" s="77" t="s">
        <v>157</v>
      </c>
      <c r="E1066" s="74" t="s">
        <v>0</v>
      </c>
      <c r="F1066" s="75">
        <v>16</v>
      </c>
      <c r="G1066" s="75">
        <v>1.5</v>
      </c>
      <c r="H1066" s="74" t="s">
        <v>134</v>
      </c>
      <c r="I1066" s="87" t="s">
        <v>420</v>
      </c>
      <c r="J1066" s="75" t="s">
        <v>314</v>
      </c>
      <c r="K1066" s="58" t="s">
        <v>491</v>
      </c>
      <c r="L1066" s="75">
        <v>16</v>
      </c>
      <c r="M1066" s="75">
        <v>1.5</v>
      </c>
      <c r="N1066" s="74">
        <v>60</v>
      </c>
      <c r="O1066" s="101">
        <f t="array" ref="O1066">IFERROR(INDEX($AD$11:$AO$1485,MATCH($B1066&amp;$I1066,$Z$11:$Z$1485&amp;$AG$11:$AG$1485,0),MATCH($C1066,$AD$9:$AO$9,0)),"-")</f>
        <v>15.569000000000001</v>
      </c>
      <c r="P1066" s="75">
        <v>14</v>
      </c>
      <c r="Q1066" s="75">
        <v>-14</v>
      </c>
      <c r="R1066" s="101">
        <f t="array" aca="1" ref="R1066" ca="1">IFERROR(INDEX($AD$11:$AO$1485,MATCH($B1066&amp;$I1066,$Z$11:$Z$1485&amp;$AG$11:$AG$1485,0),MATCH($D1066,$AD$9:$AO$9,0)),"-")</f>
        <v>15.261699999999999</v>
      </c>
      <c r="S1066" s="75">
        <v>14</v>
      </c>
      <c r="T1066" s="75">
        <v>0</v>
      </c>
      <c r="U1066" s="75">
        <v>5</v>
      </c>
      <c r="V1066" s="75">
        <v>16</v>
      </c>
      <c r="W1066" s="50">
        <f t="shared" si="124"/>
        <v>28</v>
      </c>
      <c r="X1066" s="50">
        <f t="shared" si="125"/>
        <v>14</v>
      </c>
      <c r="Z1066" s="63" t="str">
        <f t="shared" si="127"/>
        <v>M135×3</v>
      </c>
      <c r="AA1066" s="62" t="s">
        <v>135</v>
      </c>
      <c r="AB1066" s="62"/>
      <c r="AC1066" s="62"/>
      <c r="AD1066" s="63">
        <v>135</v>
      </c>
      <c r="AE1066" s="63">
        <v>3</v>
      </c>
      <c r="AF1066" s="62">
        <v>60</v>
      </c>
      <c r="AG1066" s="64" t="s">
        <v>174</v>
      </c>
      <c r="AH1066" s="64"/>
      <c r="AI1066" s="65"/>
      <c r="AJ1066" s="65">
        <f t="shared" si="128"/>
        <v>133.0514</v>
      </c>
      <c r="AK1066" s="65"/>
      <c r="AL1066" s="65"/>
      <c r="AM1066" s="65">
        <f t="shared" si="129"/>
        <v>131.75239999999999</v>
      </c>
      <c r="AN1066" s="65"/>
      <c r="AO1066" s="65">
        <v>134.59</v>
      </c>
    </row>
    <row r="1067" spans="2:41" ht="15" x14ac:dyDescent="0.3">
      <c r="B1067" s="76" t="str">
        <f t="shared" si="126"/>
        <v>M16×1</v>
      </c>
      <c r="C1067" s="77" t="s">
        <v>216</v>
      </c>
      <c r="D1067" s="77" t="s">
        <v>157</v>
      </c>
      <c r="E1067" s="74" t="s">
        <v>0</v>
      </c>
      <c r="F1067" s="75">
        <v>16</v>
      </c>
      <c r="G1067" s="75">
        <v>1</v>
      </c>
      <c r="H1067" s="74" t="s">
        <v>134</v>
      </c>
      <c r="I1067" s="87" t="s">
        <v>420</v>
      </c>
      <c r="J1067" s="75" t="s">
        <v>314</v>
      </c>
      <c r="K1067" s="58" t="s">
        <v>491</v>
      </c>
      <c r="L1067" s="75">
        <v>16</v>
      </c>
      <c r="M1067" s="75">
        <v>1</v>
      </c>
      <c r="N1067" s="74">
        <v>60</v>
      </c>
      <c r="O1067" s="101">
        <f t="array" ref="O1067">IFERROR(INDEX($AD$11:$AO$1485,MATCH($B1067&amp;$I1067,$Z$11:$Z$1485&amp;$AG$11:$AG$1485,0),MATCH($C1067,$AD$9:$AO$9,0)),"-")</f>
        <v>15.755000000000001</v>
      </c>
      <c r="P1067" s="75">
        <v>10</v>
      </c>
      <c r="Q1067" s="75">
        <v>-10</v>
      </c>
      <c r="R1067" s="101">
        <f t="array" aca="1" ref="R1067" ca="1">IFERROR(INDEX($AD$11:$AO$1485,MATCH($B1067&amp;$I1067,$Z$11:$Z$1485&amp;$AG$11:$AG$1485,0),MATCH($D1067,$AD$9:$AO$9,0)),"-")</f>
        <v>15.5505</v>
      </c>
      <c r="S1067" s="75">
        <v>10</v>
      </c>
      <c r="T1067" s="75">
        <v>0</v>
      </c>
      <c r="U1067" s="75">
        <v>5</v>
      </c>
      <c r="V1067" s="75">
        <v>16</v>
      </c>
      <c r="W1067" s="50">
        <f t="shared" si="124"/>
        <v>20</v>
      </c>
      <c r="X1067" s="50">
        <f t="shared" si="125"/>
        <v>10</v>
      </c>
      <c r="Z1067" s="63" t="str">
        <f t="shared" si="127"/>
        <v>M135×2</v>
      </c>
      <c r="AA1067" s="62" t="s">
        <v>135</v>
      </c>
      <c r="AB1067" s="62"/>
      <c r="AC1067" s="62"/>
      <c r="AD1067" s="63">
        <v>135</v>
      </c>
      <c r="AE1067" s="63">
        <v>2</v>
      </c>
      <c r="AF1067" s="62">
        <v>60</v>
      </c>
      <c r="AG1067" s="64" t="s">
        <v>174</v>
      </c>
      <c r="AH1067" s="64"/>
      <c r="AI1067" s="65"/>
      <c r="AJ1067" s="65">
        <f t="shared" si="128"/>
        <v>133.70099999999999</v>
      </c>
      <c r="AK1067" s="65"/>
      <c r="AL1067" s="65"/>
      <c r="AM1067" s="65">
        <f t="shared" si="129"/>
        <v>132.8349</v>
      </c>
      <c r="AN1067" s="65"/>
      <c r="AO1067" s="65">
        <v>134.41999999999999</v>
      </c>
    </row>
    <row r="1068" spans="2:41" ht="15" x14ac:dyDescent="0.3">
      <c r="B1068" s="76" t="str">
        <f t="shared" si="126"/>
        <v>M17×1.5</v>
      </c>
      <c r="C1068" s="77" t="s">
        <v>216</v>
      </c>
      <c r="D1068" s="77" t="s">
        <v>157</v>
      </c>
      <c r="E1068" s="74" t="s">
        <v>0</v>
      </c>
      <c r="F1068" s="75">
        <v>17</v>
      </c>
      <c r="G1068" s="75">
        <v>1.5</v>
      </c>
      <c r="H1068" s="74" t="s">
        <v>134</v>
      </c>
      <c r="I1068" s="87" t="s">
        <v>420</v>
      </c>
      <c r="J1068" s="75" t="s">
        <v>314</v>
      </c>
      <c r="K1068" s="58" t="s">
        <v>491</v>
      </c>
      <c r="L1068" s="75">
        <v>17</v>
      </c>
      <c r="M1068" s="75">
        <v>1.5</v>
      </c>
      <c r="N1068" s="74">
        <v>60</v>
      </c>
      <c r="O1068" s="101">
        <f t="array" ref="O1068">IFERROR(INDEX($AD$11:$AO$1485,MATCH($B1068&amp;$I1068,$Z$11:$Z$1485&amp;$AG$11:$AG$1485,0),MATCH($C1068,$AD$9:$AO$9,0)),"-")</f>
        <v>16.568999999999999</v>
      </c>
      <c r="P1068" s="75">
        <v>14</v>
      </c>
      <c r="Q1068" s="75">
        <v>-14</v>
      </c>
      <c r="R1068" s="101">
        <f t="array" aca="1" ref="R1068" ca="1">IFERROR(INDEX($AD$11:$AO$1485,MATCH($B1068&amp;$I1068,$Z$11:$Z$1485&amp;$AG$11:$AG$1485,0),MATCH($D1068,$AD$9:$AO$9,0)),"-")</f>
        <v>16.261700000000001</v>
      </c>
      <c r="S1068" s="75">
        <v>14</v>
      </c>
      <c r="T1068" s="75">
        <v>0</v>
      </c>
      <c r="U1068" s="75">
        <v>5</v>
      </c>
      <c r="V1068" s="75">
        <v>16</v>
      </c>
      <c r="W1068" s="50">
        <f t="shared" si="124"/>
        <v>28</v>
      </c>
      <c r="X1068" s="50">
        <f t="shared" si="125"/>
        <v>14</v>
      </c>
      <c r="Z1068" s="63" t="str">
        <f t="shared" si="127"/>
        <v>M140×6</v>
      </c>
      <c r="AA1068" s="62" t="s">
        <v>135</v>
      </c>
      <c r="AB1068" s="62"/>
      <c r="AC1068" s="62"/>
      <c r="AD1068" s="63">
        <v>140</v>
      </c>
      <c r="AE1068" s="63">
        <v>6</v>
      </c>
      <c r="AF1068" s="62">
        <v>60</v>
      </c>
      <c r="AG1068" s="64" t="s">
        <v>174</v>
      </c>
      <c r="AH1068" s="64"/>
      <c r="AI1068" s="65"/>
      <c r="AJ1068" s="65">
        <f t="shared" si="128"/>
        <v>136.10290000000001</v>
      </c>
      <c r="AK1068" s="65"/>
      <c r="AL1068" s="65"/>
      <c r="AM1068" s="65">
        <f t="shared" si="129"/>
        <v>133.50479999999999</v>
      </c>
      <c r="AN1068" s="65"/>
      <c r="AO1068" s="65">
        <v>139.02000000000001</v>
      </c>
    </row>
    <row r="1069" spans="2:41" ht="15" x14ac:dyDescent="0.3">
      <c r="B1069" s="76" t="str">
        <f t="shared" si="126"/>
        <v>M17×1</v>
      </c>
      <c r="C1069" s="77" t="s">
        <v>216</v>
      </c>
      <c r="D1069" s="77" t="s">
        <v>157</v>
      </c>
      <c r="E1069" s="74" t="s">
        <v>0</v>
      </c>
      <c r="F1069" s="75">
        <v>17</v>
      </c>
      <c r="G1069" s="75">
        <v>1</v>
      </c>
      <c r="H1069" s="74" t="s">
        <v>134</v>
      </c>
      <c r="I1069" s="87" t="s">
        <v>420</v>
      </c>
      <c r="J1069" s="75" t="s">
        <v>314</v>
      </c>
      <c r="K1069" s="58" t="s">
        <v>491</v>
      </c>
      <c r="L1069" s="75">
        <v>17</v>
      </c>
      <c r="M1069" s="75">
        <v>1</v>
      </c>
      <c r="N1069" s="74">
        <v>60</v>
      </c>
      <c r="O1069" s="101">
        <f t="array" ref="O1069">IFERROR(INDEX($AD$11:$AO$1485,MATCH($B1069&amp;$I1069,$Z$11:$Z$1485&amp;$AG$11:$AG$1485,0),MATCH($C1069,$AD$9:$AO$9,0)),"-")</f>
        <v>16.754999999999999</v>
      </c>
      <c r="P1069" s="75">
        <v>10</v>
      </c>
      <c r="Q1069" s="75">
        <v>-10</v>
      </c>
      <c r="R1069" s="101">
        <f t="array" aca="1" ref="R1069" ca="1">IFERROR(INDEX($AD$11:$AO$1485,MATCH($B1069&amp;$I1069,$Z$11:$Z$1485&amp;$AG$11:$AG$1485,0),MATCH($D1069,$AD$9:$AO$9,0)),"-")</f>
        <v>16.5505</v>
      </c>
      <c r="S1069" s="75">
        <v>10</v>
      </c>
      <c r="T1069" s="75">
        <v>0</v>
      </c>
      <c r="U1069" s="75">
        <v>5</v>
      </c>
      <c r="V1069" s="75">
        <v>16</v>
      </c>
      <c r="W1069" s="50">
        <f t="shared" si="124"/>
        <v>20</v>
      </c>
      <c r="X1069" s="50">
        <f t="shared" si="125"/>
        <v>10</v>
      </c>
      <c r="Z1069" s="63" t="str">
        <f t="shared" si="127"/>
        <v>M140×4</v>
      </c>
      <c r="AA1069" s="62" t="s">
        <v>135</v>
      </c>
      <c r="AB1069" s="62"/>
      <c r="AC1069" s="62"/>
      <c r="AD1069" s="63">
        <v>140</v>
      </c>
      <c r="AE1069" s="63">
        <v>4</v>
      </c>
      <c r="AF1069" s="62">
        <v>60</v>
      </c>
      <c r="AG1069" s="64" t="s">
        <v>174</v>
      </c>
      <c r="AH1069" s="64"/>
      <c r="AI1069" s="65"/>
      <c r="AJ1069" s="65">
        <f t="shared" si="128"/>
        <v>137.40190000000001</v>
      </c>
      <c r="AK1069" s="65"/>
      <c r="AL1069" s="65"/>
      <c r="AM1069" s="65">
        <f t="shared" si="129"/>
        <v>135.66990000000001</v>
      </c>
      <c r="AN1069" s="65"/>
      <c r="AO1069" s="65">
        <v>139.4</v>
      </c>
    </row>
    <row r="1070" spans="2:41" ht="15" x14ac:dyDescent="0.3">
      <c r="B1070" s="76" t="str">
        <f t="shared" si="126"/>
        <v>M18×2</v>
      </c>
      <c r="C1070" s="77" t="s">
        <v>216</v>
      </c>
      <c r="D1070" s="77" t="s">
        <v>157</v>
      </c>
      <c r="E1070" s="74" t="s">
        <v>0</v>
      </c>
      <c r="F1070" s="75">
        <v>18</v>
      </c>
      <c r="G1070" s="75">
        <v>2</v>
      </c>
      <c r="H1070" s="74" t="s">
        <v>134</v>
      </c>
      <c r="I1070" s="87" t="s">
        <v>420</v>
      </c>
      <c r="J1070" s="75" t="s">
        <v>314</v>
      </c>
      <c r="K1070" s="58" t="s">
        <v>491</v>
      </c>
      <c r="L1070" s="75">
        <v>18</v>
      </c>
      <c r="M1070" s="75">
        <v>2</v>
      </c>
      <c r="N1070" s="74">
        <v>60</v>
      </c>
      <c r="O1070" s="101">
        <f t="array" ref="O1070">IFERROR(INDEX($AD$11:$AO$1485,MATCH($B1070&amp;$I1070,$Z$11:$Z$1485&amp;$AG$11:$AG$1485,0),MATCH($C1070,$AD$9:$AO$9,0)),"-")</f>
        <v>17.373000000000001</v>
      </c>
      <c r="P1070" s="75">
        <v>14</v>
      </c>
      <c r="Q1070" s="75">
        <v>-14</v>
      </c>
      <c r="R1070" s="101">
        <f t="array" aca="1" ref="R1070" ca="1">IFERROR(INDEX($AD$11:$AO$1485,MATCH($B1070&amp;$I1070,$Z$11:$Z$1485&amp;$AG$11:$AG$1485,0),MATCH($D1070,$AD$9:$AO$9,0)),"-")</f>
        <v>16.966000000000001</v>
      </c>
      <c r="S1070" s="75">
        <v>14</v>
      </c>
      <c r="T1070" s="75">
        <v>0</v>
      </c>
      <c r="U1070" s="75">
        <v>5</v>
      </c>
      <c r="V1070" s="75">
        <v>14</v>
      </c>
      <c r="W1070" s="50">
        <f t="shared" si="124"/>
        <v>28</v>
      </c>
      <c r="X1070" s="50">
        <f t="shared" si="125"/>
        <v>14</v>
      </c>
      <c r="Z1070" s="63" t="str">
        <f t="shared" si="127"/>
        <v>M140×3</v>
      </c>
      <c r="AA1070" s="62" t="s">
        <v>135</v>
      </c>
      <c r="AB1070" s="62"/>
      <c r="AC1070" s="62"/>
      <c r="AD1070" s="63">
        <v>140</v>
      </c>
      <c r="AE1070" s="63">
        <v>3</v>
      </c>
      <c r="AF1070" s="62">
        <v>60</v>
      </c>
      <c r="AG1070" s="64" t="s">
        <v>174</v>
      </c>
      <c r="AH1070" s="64"/>
      <c r="AI1070" s="65"/>
      <c r="AJ1070" s="65">
        <f t="shared" si="128"/>
        <v>138.0514</v>
      </c>
      <c r="AK1070" s="65"/>
      <c r="AL1070" s="65"/>
      <c r="AM1070" s="65">
        <f t="shared" si="129"/>
        <v>136.75239999999999</v>
      </c>
      <c r="AN1070" s="65"/>
      <c r="AO1070" s="65">
        <v>139.59</v>
      </c>
    </row>
    <row r="1071" spans="2:41" ht="15" x14ac:dyDescent="0.3">
      <c r="B1071" s="76" t="str">
        <f t="shared" si="126"/>
        <v>M18×1.5</v>
      </c>
      <c r="C1071" s="77" t="s">
        <v>216</v>
      </c>
      <c r="D1071" s="77" t="s">
        <v>157</v>
      </c>
      <c r="E1071" s="74" t="s">
        <v>0</v>
      </c>
      <c r="F1071" s="75">
        <v>18</v>
      </c>
      <c r="G1071" s="75">
        <v>1.5</v>
      </c>
      <c r="H1071" s="74" t="s">
        <v>134</v>
      </c>
      <c r="I1071" s="87" t="s">
        <v>420</v>
      </c>
      <c r="J1071" s="75" t="s">
        <v>314</v>
      </c>
      <c r="K1071" s="58" t="s">
        <v>491</v>
      </c>
      <c r="L1071" s="75">
        <v>18</v>
      </c>
      <c r="M1071" s="75">
        <v>1.5</v>
      </c>
      <c r="N1071" s="74">
        <v>60</v>
      </c>
      <c r="O1071" s="101">
        <f t="array" ref="O1071">IFERROR(INDEX($AD$11:$AO$1485,MATCH($B1071&amp;$I1071,$Z$11:$Z$1485&amp;$AG$11:$AG$1485,0),MATCH($C1071,$AD$9:$AO$9,0)),"-")</f>
        <v>17.568999999999999</v>
      </c>
      <c r="P1071" s="75">
        <v>14</v>
      </c>
      <c r="Q1071" s="75">
        <v>-14</v>
      </c>
      <c r="R1071" s="101">
        <f t="array" aca="1" ref="R1071" ca="1">IFERROR(INDEX($AD$11:$AO$1485,MATCH($B1071&amp;$I1071,$Z$11:$Z$1485&amp;$AG$11:$AG$1485,0),MATCH($D1071,$AD$9:$AO$9,0)),"-")</f>
        <v>17.261700000000001</v>
      </c>
      <c r="S1071" s="75">
        <v>14</v>
      </c>
      <c r="T1071" s="75">
        <v>0</v>
      </c>
      <c r="U1071" s="75">
        <v>5</v>
      </c>
      <c r="V1071" s="75">
        <v>16</v>
      </c>
      <c r="W1071" s="50">
        <f t="shared" si="124"/>
        <v>28</v>
      </c>
      <c r="X1071" s="50">
        <f t="shared" si="125"/>
        <v>14</v>
      </c>
      <c r="Z1071" s="63" t="str">
        <f t="shared" si="127"/>
        <v>M140×2</v>
      </c>
      <c r="AA1071" s="62" t="s">
        <v>135</v>
      </c>
      <c r="AB1071" s="62"/>
      <c r="AC1071" s="62"/>
      <c r="AD1071" s="63">
        <v>140</v>
      </c>
      <c r="AE1071" s="63">
        <v>2</v>
      </c>
      <c r="AF1071" s="62">
        <v>60</v>
      </c>
      <c r="AG1071" s="64" t="s">
        <v>174</v>
      </c>
      <c r="AH1071" s="64"/>
      <c r="AI1071" s="65"/>
      <c r="AJ1071" s="65">
        <f t="shared" si="128"/>
        <v>138.70099999999999</v>
      </c>
      <c r="AK1071" s="65"/>
      <c r="AL1071" s="65"/>
      <c r="AM1071" s="65">
        <f t="shared" si="129"/>
        <v>137.8349</v>
      </c>
      <c r="AN1071" s="65"/>
      <c r="AO1071" s="65">
        <v>139.41999999999999</v>
      </c>
    </row>
    <row r="1072" spans="2:41" ht="15" x14ac:dyDescent="0.3">
      <c r="B1072" s="76" t="str">
        <f t="shared" si="126"/>
        <v>M18×1</v>
      </c>
      <c r="C1072" s="77" t="s">
        <v>216</v>
      </c>
      <c r="D1072" s="77" t="s">
        <v>157</v>
      </c>
      <c r="E1072" s="74" t="s">
        <v>0</v>
      </c>
      <c r="F1072" s="75">
        <v>18</v>
      </c>
      <c r="G1072" s="75">
        <v>1</v>
      </c>
      <c r="H1072" s="74" t="s">
        <v>134</v>
      </c>
      <c r="I1072" s="87" t="s">
        <v>420</v>
      </c>
      <c r="J1072" s="75" t="s">
        <v>314</v>
      </c>
      <c r="K1072" s="58" t="s">
        <v>491</v>
      </c>
      <c r="L1072" s="75">
        <v>18</v>
      </c>
      <c r="M1072" s="75">
        <v>1</v>
      </c>
      <c r="N1072" s="74">
        <v>60</v>
      </c>
      <c r="O1072" s="101">
        <f t="array" ref="O1072">IFERROR(INDEX($AD$11:$AO$1485,MATCH($B1072&amp;$I1072,$Z$11:$Z$1485&amp;$AG$11:$AG$1485,0),MATCH($C1072,$AD$9:$AO$9,0)),"-")</f>
        <v>17.754999999999999</v>
      </c>
      <c r="P1072" s="75">
        <v>10</v>
      </c>
      <c r="Q1072" s="75">
        <v>-10</v>
      </c>
      <c r="R1072" s="101">
        <f t="array" aca="1" ref="R1072" ca="1">IFERROR(INDEX($AD$11:$AO$1485,MATCH($B1072&amp;$I1072,$Z$11:$Z$1485&amp;$AG$11:$AG$1485,0),MATCH($D1072,$AD$9:$AO$9,0)),"-")</f>
        <v>17.5505</v>
      </c>
      <c r="S1072" s="75">
        <v>10</v>
      </c>
      <c r="T1072" s="75">
        <v>0</v>
      </c>
      <c r="U1072" s="75">
        <v>5</v>
      </c>
      <c r="V1072" s="75">
        <v>16</v>
      </c>
      <c r="W1072" s="50">
        <f t="shared" si="124"/>
        <v>20</v>
      </c>
      <c r="X1072" s="50">
        <f t="shared" si="125"/>
        <v>10</v>
      </c>
      <c r="Z1072" s="63" t="str">
        <f t="shared" si="127"/>
        <v>M145×6</v>
      </c>
      <c r="AA1072" s="62" t="s">
        <v>135</v>
      </c>
      <c r="AB1072" s="62"/>
      <c r="AC1072" s="62"/>
      <c r="AD1072" s="63">
        <v>145</v>
      </c>
      <c r="AE1072" s="63">
        <v>6</v>
      </c>
      <c r="AF1072" s="62">
        <v>60</v>
      </c>
      <c r="AG1072" s="64" t="s">
        <v>174</v>
      </c>
      <c r="AH1072" s="64"/>
      <c r="AI1072" s="65"/>
      <c r="AJ1072" s="65">
        <f t="shared" si="128"/>
        <v>141.10290000000001</v>
      </c>
      <c r="AK1072" s="65"/>
      <c r="AL1072" s="65"/>
      <c r="AM1072" s="65">
        <f t="shared" si="129"/>
        <v>138.50479999999999</v>
      </c>
      <c r="AN1072" s="65"/>
      <c r="AO1072" s="65">
        <v>144.02000000000001</v>
      </c>
    </row>
    <row r="1073" spans="2:41" ht="15" x14ac:dyDescent="0.3">
      <c r="B1073" s="76" t="str">
        <f t="shared" si="126"/>
        <v>M20×2</v>
      </c>
      <c r="C1073" s="77" t="s">
        <v>216</v>
      </c>
      <c r="D1073" s="77" t="s">
        <v>157</v>
      </c>
      <c r="E1073" s="74" t="s">
        <v>0</v>
      </c>
      <c r="F1073" s="75">
        <v>20</v>
      </c>
      <c r="G1073" s="75">
        <v>2</v>
      </c>
      <c r="H1073" s="74" t="s">
        <v>134</v>
      </c>
      <c r="I1073" s="87" t="s">
        <v>420</v>
      </c>
      <c r="J1073" s="75" t="s">
        <v>314</v>
      </c>
      <c r="K1073" s="58" t="s">
        <v>491</v>
      </c>
      <c r="L1073" s="75">
        <v>20</v>
      </c>
      <c r="M1073" s="75">
        <v>2</v>
      </c>
      <c r="N1073" s="74">
        <v>60</v>
      </c>
      <c r="O1073" s="101">
        <f t="array" ref="O1073">IFERROR(INDEX($AD$11:$AO$1485,MATCH($B1073&amp;$I1073,$Z$11:$Z$1485&amp;$AG$11:$AG$1485,0),MATCH($C1073,$AD$9:$AO$9,0)),"-")</f>
        <v>19.373000000000001</v>
      </c>
      <c r="P1073" s="75">
        <v>14</v>
      </c>
      <c r="Q1073" s="75">
        <v>-14</v>
      </c>
      <c r="R1073" s="101">
        <f t="array" aca="1" ref="R1073" ca="1">IFERROR(INDEX($AD$11:$AO$1485,MATCH($B1073&amp;$I1073,$Z$11:$Z$1485&amp;$AG$11:$AG$1485,0),MATCH($D1073,$AD$9:$AO$9,0)),"-")</f>
        <v>18.966000000000001</v>
      </c>
      <c r="S1073" s="75">
        <v>14</v>
      </c>
      <c r="T1073" s="75">
        <v>0</v>
      </c>
      <c r="U1073" s="75">
        <v>5</v>
      </c>
      <c r="V1073" s="75">
        <v>14</v>
      </c>
      <c r="W1073" s="50">
        <f t="shared" si="124"/>
        <v>28</v>
      </c>
      <c r="X1073" s="50">
        <f t="shared" si="125"/>
        <v>14</v>
      </c>
      <c r="Z1073" s="63" t="str">
        <f t="shared" si="127"/>
        <v>M145×4</v>
      </c>
      <c r="AA1073" s="62" t="s">
        <v>135</v>
      </c>
      <c r="AB1073" s="62"/>
      <c r="AC1073" s="62"/>
      <c r="AD1073" s="63">
        <v>145</v>
      </c>
      <c r="AE1073" s="63">
        <v>4</v>
      </c>
      <c r="AF1073" s="62">
        <v>60</v>
      </c>
      <c r="AG1073" s="64" t="s">
        <v>174</v>
      </c>
      <c r="AH1073" s="64"/>
      <c r="AI1073" s="65"/>
      <c r="AJ1073" s="65">
        <f t="shared" si="128"/>
        <v>142.40190000000001</v>
      </c>
      <c r="AK1073" s="65"/>
      <c r="AL1073" s="65"/>
      <c r="AM1073" s="65">
        <f t="shared" si="129"/>
        <v>140.66990000000001</v>
      </c>
      <c r="AN1073" s="65"/>
      <c r="AO1073" s="65">
        <v>144.4</v>
      </c>
    </row>
    <row r="1074" spans="2:41" ht="15" x14ac:dyDescent="0.3">
      <c r="B1074" s="76" t="str">
        <f t="shared" si="126"/>
        <v>M20×1.5</v>
      </c>
      <c r="C1074" s="77" t="s">
        <v>216</v>
      </c>
      <c r="D1074" s="77" t="s">
        <v>157</v>
      </c>
      <c r="E1074" s="74" t="s">
        <v>0</v>
      </c>
      <c r="F1074" s="75">
        <v>20</v>
      </c>
      <c r="G1074" s="75">
        <v>1.5</v>
      </c>
      <c r="H1074" s="74" t="s">
        <v>134</v>
      </c>
      <c r="I1074" s="87" t="s">
        <v>420</v>
      </c>
      <c r="J1074" s="75" t="s">
        <v>314</v>
      </c>
      <c r="K1074" s="58" t="s">
        <v>491</v>
      </c>
      <c r="L1074" s="75">
        <v>20</v>
      </c>
      <c r="M1074" s="75">
        <v>1.5</v>
      </c>
      <c r="N1074" s="74">
        <v>60</v>
      </c>
      <c r="O1074" s="101">
        <f t="array" ref="O1074">IFERROR(INDEX($AD$11:$AO$1485,MATCH($B1074&amp;$I1074,$Z$11:$Z$1485&amp;$AG$11:$AG$1485,0),MATCH($C1074,$AD$9:$AO$9,0)),"-")</f>
        <v>19.568999999999999</v>
      </c>
      <c r="P1074" s="75">
        <v>14</v>
      </c>
      <c r="Q1074" s="75">
        <v>-14</v>
      </c>
      <c r="R1074" s="101">
        <f t="array" aca="1" ref="R1074" ca="1">IFERROR(INDEX($AD$11:$AO$1485,MATCH($B1074&amp;$I1074,$Z$11:$Z$1485&amp;$AG$11:$AG$1485,0),MATCH($D1074,$AD$9:$AO$9,0)),"-")</f>
        <v>19.261700000000001</v>
      </c>
      <c r="S1074" s="75">
        <v>14</v>
      </c>
      <c r="T1074" s="75">
        <v>0</v>
      </c>
      <c r="U1074" s="75">
        <v>5</v>
      </c>
      <c r="V1074" s="75">
        <v>16</v>
      </c>
      <c r="W1074" s="50">
        <f t="shared" si="124"/>
        <v>28</v>
      </c>
      <c r="X1074" s="50">
        <f t="shared" si="125"/>
        <v>14</v>
      </c>
      <c r="Z1074" s="63" t="str">
        <f t="shared" si="127"/>
        <v>M145×3</v>
      </c>
      <c r="AA1074" s="62" t="s">
        <v>135</v>
      </c>
      <c r="AB1074" s="62"/>
      <c r="AC1074" s="62"/>
      <c r="AD1074" s="63">
        <v>145</v>
      </c>
      <c r="AE1074" s="63">
        <v>3</v>
      </c>
      <c r="AF1074" s="62">
        <v>60</v>
      </c>
      <c r="AG1074" s="64" t="s">
        <v>174</v>
      </c>
      <c r="AH1074" s="64"/>
      <c r="AI1074" s="65"/>
      <c r="AJ1074" s="65">
        <f t="shared" si="128"/>
        <v>143.0514</v>
      </c>
      <c r="AK1074" s="65"/>
      <c r="AL1074" s="65"/>
      <c r="AM1074" s="65">
        <f t="shared" si="129"/>
        <v>141.75239999999999</v>
      </c>
      <c r="AN1074" s="65"/>
      <c r="AO1074" s="65">
        <v>144.59</v>
      </c>
    </row>
    <row r="1075" spans="2:41" ht="15" x14ac:dyDescent="0.3">
      <c r="B1075" s="76" t="str">
        <f t="shared" si="126"/>
        <v>M20×1</v>
      </c>
      <c r="C1075" s="77" t="s">
        <v>216</v>
      </c>
      <c r="D1075" s="77" t="s">
        <v>157</v>
      </c>
      <c r="E1075" s="74" t="s">
        <v>0</v>
      </c>
      <c r="F1075" s="75">
        <v>20</v>
      </c>
      <c r="G1075" s="75">
        <v>1</v>
      </c>
      <c r="H1075" s="74" t="s">
        <v>134</v>
      </c>
      <c r="I1075" s="87" t="s">
        <v>420</v>
      </c>
      <c r="J1075" s="75" t="s">
        <v>314</v>
      </c>
      <c r="K1075" s="58" t="s">
        <v>491</v>
      </c>
      <c r="L1075" s="75">
        <v>20</v>
      </c>
      <c r="M1075" s="75">
        <v>1</v>
      </c>
      <c r="N1075" s="74">
        <v>60</v>
      </c>
      <c r="O1075" s="101">
        <f t="array" ref="O1075">IFERROR(INDEX($AD$11:$AO$1485,MATCH($B1075&amp;$I1075,$Z$11:$Z$1485&amp;$AG$11:$AG$1485,0),MATCH($C1075,$AD$9:$AO$9,0)),"-")</f>
        <v>19.754999999999999</v>
      </c>
      <c r="P1075" s="75">
        <v>10</v>
      </c>
      <c r="Q1075" s="75">
        <v>-10</v>
      </c>
      <c r="R1075" s="101">
        <f t="array" aca="1" ref="R1075" ca="1">IFERROR(INDEX($AD$11:$AO$1485,MATCH($B1075&amp;$I1075,$Z$11:$Z$1485&amp;$AG$11:$AG$1485,0),MATCH($D1075,$AD$9:$AO$9,0)),"-")</f>
        <v>19.5505</v>
      </c>
      <c r="S1075" s="75">
        <v>10</v>
      </c>
      <c r="T1075" s="75">
        <v>0</v>
      </c>
      <c r="U1075" s="75">
        <v>5</v>
      </c>
      <c r="V1075" s="75">
        <v>16</v>
      </c>
      <c r="W1075" s="50">
        <f t="shared" si="124"/>
        <v>20</v>
      </c>
      <c r="X1075" s="50">
        <f t="shared" si="125"/>
        <v>10</v>
      </c>
      <c r="Z1075" s="63" t="str">
        <f t="shared" si="127"/>
        <v>M145×2</v>
      </c>
      <c r="AA1075" s="62" t="s">
        <v>135</v>
      </c>
      <c r="AB1075" s="62"/>
      <c r="AC1075" s="62"/>
      <c r="AD1075" s="63">
        <v>145</v>
      </c>
      <c r="AE1075" s="63">
        <v>2</v>
      </c>
      <c r="AF1075" s="62">
        <v>60</v>
      </c>
      <c r="AG1075" s="64" t="s">
        <v>174</v>
      </c>
      <c r="AH1075" s="64"/>
      <c r="AI1075" s="65"/>
      <c r="AJ1075" s="65">
        <f t="shared" si="128"/>
        <v>143.70099999999999</v>
      </c>
      <c r="AK1075" s="65"/>
      <c r="AL1075" s="65"/>
      <c r="AM1075" s="65">
        <f t="shared" si="129"/>
        <v>142.8349</v>
      </c>
      <c r="AN1075" s="65"/>
      <c r="AO1075" s="65">
        <v>144.41999999999999</v>
      </c>
    </row>
    <row r="1076" spans="2:41" ht="15" x14ac:dyDescent="0.3">
      <c r="B1076" s="76" t="str">
        <f t="shared" si="126"/>
        <v>M22×2</v>
      </c>
      <c r="C1076" s="77" t="s">
        <v>216</v>
      </c>
      <c r="D1076" s="77" t="s">
        <v>157</v>
      </c>
      <c r="E1076" s="74" t="s">
        <v>0</v>
      </c>
      <c r="F1076" s="75">
        <v>22</v>
      </c>
      <c r="G1076" s="75">
        <v>2</v>
      </c>
      <c r="H1076" s="74" t="s">
        <v>134</v>
      </c>
      <c r="I1076" s="87" t="s">
        <v>420</v>
      </c>
      <c r="J1076" s="75" t="s">
        <v>314</v>
      </c>
      <c r="K1076" s="58" t="s">
        <v>491</v>
      </c>
      <c r="L1076" s="75">
        <v>22</v>
      </c>
      <c r="M1076" s="75">
        <v>2</v>
      </c>
      <c r="N1076" s="74">
        <v>60</v>
      </c>
      <c r="O1076" s="101">
        <f t="array" ref="O1076">IFERROR(INDEX($AD$11:$AO$1485,MATCH($B1076&amp;$I1076,$Z$11:$Z$1485&amp;$AG$11:$AG$1485,0),MATCH($C1076,$AD$9:$AO$9,0)),"-")</f>
        <v>21.373000000000001</v>
      </c>
      <c r="P1076" s="75">
        <v>14</v>
      </c>
      <c r="Q1076" s="75">
        <v>-14</v>
      </c>
      <c r="R1076" s="101">
        <f t="array" aca="1" ref="R1076" ca="1">IFERROR(INDEX($AD$11:$AO$1485,MATCH($B1076&amp;$I1076,$Z$11:$Z$1485&amp;$AG$11:$AG$1485,0),MATCH($D1076,$AD$9:$AO$9,0)),"-")</f>
        <v>20.966000000000001</v>
      </c>
      <c r="S1076" s="75">
        <v>14</v>
      </c>
      <c r="T1076" s="75">
        <v>0</v>
      </c>
      <c r="U1076" s="75">
        <v>5</v>
      </c>
      <c r="V1076" s="75">
        <v>14</v>
      </c>
      <c r="W1076" s="50">
        <f t="shared" si="124"/>
        <v>28</v>
      </c>
      <c r="X1076" s="50">
        <f t="shared" si="125"/>
        <v>14</v>
      </c>
      <c r="Z1076" s="63" t="str">
        <f t="shared" si="127"/>
        <v>M150×6</v>
      </c>
      <c r="AA1076" s="62" t="s">
        <v>135</v>
      </c>
      <c r="AB1076" s="62"/>
      <c r="AC1076" s="62"/>
      <c r="AD1076" s="63">
        <v>150</v>
      </c>
      <c r="AE1076" s="63">
        <v>6</v>
      </c>
      <c r="AF1076" s="62">
        <v>60</v>
      </c>
      <c r="AG1076" s="64" t="s">
        <v>174</v>
      </c>
      <c r="AH1076" s="64"/>
      <c r="AI1076" s="65"/>
      <c r="AJ1076" s="65">
        <f t="shared" si="128"/>
        <v>146.10290000000001</v>
      </c>
      <c r="AK1076" s="65"/>
      <c r="AL1076" s="65"/>
      <c r="AM1076" s="65">
        <f t="shared" si="129"/>
        <v>143.50479999999999</v>
      </c>
      <c r="AN1076" s="65"/>
      <c r="AO1076" s="65">
        <v>149.02000000000001</v>
      </c>
    </row>
    <row r="1077" spans="2:41" ht="15" x14ac:dyDescent="0.3">
      <c r="B1077" s="76" t="str">
        <f t="shared" si="126"/>
        <v>M22×1.5</v>
      </c>
      <c r="C1077" s="77" t="s">
        <v>216</v>
      </c>
      <c r="D1077" s="77" t="s">
        <v>157</v>
      </c>
      <c r="E1077" s="74" t="s">
        <v>0</v>
      </c>
      <c r="F1077" s="75">
        <v>22</v>
      </c>
      <c r="G1077" s="75">
        <v>1.5</v>
      </c>
      <c r="H1077" s="74" t="s">
        <v>134</v>
      </c>
      <c r="I1077" s="87" t="s">
        <v>420</v>
      </c>
      <c r="J1077" s="75" t="s">
        <v>314</v>
      </c>
      <c r="K1077" s="58" t="s">
        <v>491</v>
      </c>
      <c r="L1077" s="75">
        <v>22</v>
      </c>
      <c r="M1077" s="75">
        <v>1.5</v>
      </c>
      <c r="N1077" s="74">
        <v>60</v>
      </c>
      <c r="O1077" s="101">
        <f t="array" ref="O1077">IFERROR(INDEX($AD$11:$AO$1485,MATCH($B1077&amp;$I1077,$Z$11:$Z$1485&amp;$AG$11:$AG$1485,0),MATCH($C1077,$AD$9:$AO$9,0)),"-")</f>
        <v>21.568999999999999</v>
      </c>
      <c r="P1077" s="75">
        <v>14</v>
      </c>
      <c r="Q1077" s="75">
        <v>-14</v>
      </c>
      <c r="R1077" s="101">
        <f t="array" aca="1" ref="R1077" ca="1">IFERROR(INDEX($AD$11:$AO$1485,MATCH($B1077&amp;$I1077,$Z$11:$Z$1485&amp;$AG$11:$AG$1485,0),MATCH($D1077,$AD$9:$AO$9,0)),"-")</f>
        <v>21.261700000000001</v>
      </c>
      <c r="S1077" s="75">
        <v>14</v>
      </c>
      <c r="T1077" s="75">
        <v>0</v>
      </c>
      <c r="U1077" s="75">
        <v>5</v>
      </c>
      <c r="V1077" s="75">
        <v>16</v>
      </c>
      <c r="W1077" s="50">
        <f t="shared" si="124"/>
        <v>28</v>
      </c>
      <c r="X1077" s="50">
        <f t="shared" si="125"/>
        <v>14</v>
      </c>
      <c r="Z1077" s="63" t="str">
        <f t="shared" si="127"/>
        <v>M150×4</v>
      </c>
      <c r="AA1077" s="62" t="s">
        <v>135</v>
      </c>
      <c r="AB1077" s="62"/>
      <c r="AC1077" s="62"/>
      <c r="AD1077" s="63">
        <v>150</v>
      </c>
      <c r="AE1077" s="63">
        <v>4</v>
      </c>
      <c r="AF1077" s="62">
        <v>60</v>
      </c>
      <c r="AG1077" s="64" t="s">
        <v>174</v>
      </c>
      <c r="AH1077" s="64"/>
      <c r="AI1077" s="65"/>
      <c r="AJ1077" s="65">
        <f t="shared" si="128"/>
        <v>147.40190000000001</v>
      </c>
      <c r="AK1077" s="65"/>
      <c r="AL1077" s="65"/>
      <c r="AM1077" s="65">
        <f t="shared" si="129"/>
        <v>145.66990000000001</v>
      </c>
      <c r="AN1077" s="65"/>
      <c r="AO1077" s="65">
        <v>149.4</v>
      </c>
    </row>
    <row r="1078" spans="2:41" ht="15" x14ac:dyDescent="0.3">
      <c r="B1078" s="76" t="str">
        <f t="shared" si="126"/>
        <v>M22×1</v>
      </c>
      <c r="C1078" s="77" t="s">
        <v>216</v>
      </c>
      <c r="D1078" s="77" t="s">
        <v>157</v>
      </c>
      <c r="E1078" s="74" t="s">
        <v>0</v>
      </c>
      <c r="F1078" s="75">
        <v>22</v>
      </c>
      <c r="G1078" s="75">
        <v>1</v>
      </c>
      <c r="H1078" s="74" t="s">
        <v>134</v>
      </c>
      <c r="I1078" s="87" t="s">
        <v>420</v>
      </c>
      <c r="J1078" s="75" t="s">
        <v>314</v>
      </c>
      <c r="K1078" s="58" t="s">
        <v>491</v>
      </c>
      <c r="L1078" s="75">
        <v>22</v>
      </c>
      <c r="M1078" s="75">
        <v>1</v>
      </c>
      <c r="N1078" s="74">
        <v>60</v>
      </c>
      <c r="O1078" s="101">
        <f t="array" ref="O1078">IFERROR(INDEX($AD$11:$AO$1485,MATCH($B1078&amp;$I1078,$Z$11:$Z$1485&amp;$AG$11:$AG$1485,0),MATCH($C1078,$AD$9:$AO$9,0)),"-")</f>
        <v>21.754999999999999</v>
      </c>
      <c r="P1078" s="75">
        <v>10</v>
      </c>
      <c r="Q1078" s="75">
        <v>-10</v>
      </c>
      <c r="R1078" s="101">
        <f t="array" aca="1" ref="R1078" ca="1">IFERROR(INDEX($AD$11:$AO$1485,MATCH($B1078&amp;$I1078,$Z$11:$Z$1485&amp;$AG$11:$AG$1485,0),MATCH($D1078,$AD$9:$AO$9,0)),"-")</f>
        <v>21.5505</v>
      </c>
      <c r="S1078" s="75">
        <v>10</v>
      </c>
      <c r="T1078" s="75">
        <v>0</v>
      </c>
      <c r="U1078" s="75">
        <v>5</v>
      </c>
      <c r="V1078" s="75">
        <v>16</v>
      </c>
      <c r="W1078" s="50">
        <f t="shared" si="124"/>
        <v>20</v>
      </c>
      <c r="X1078" s="50">
        <f t="shared" si="125"/>
        <v>10</v>
      </c>
      <c r="Z1078" s="63" t="str">
        <f t="shared" si="127"/>
        <v>M150×3</v>
      </c>
      <c r="AA1078" s="62" t="s">
        <v>135</v>
      </c>
      <c r="AB1078" s="62"/>
      <c r="AC1078" s="62"/>
      <c r="AD1078" s="63">
        <v>150</v>
      </c>
      <c r="AE1078" s="63">
        <v>3</v>
      </c>
      <c r="AF1078" s="62">
        <v>60</v>
      </c>
      <c r="AG1078" s="64" t="s">
        <v>174</v>
      </c>
      <c r="AH1078" s="64"/>
      <c r="AI1078" s="65"/>
      <c r="AJ1078" s="65">
        <f t="shared" si="128"/>
        <v>148.0514</v>
      </c>
      <c r="AK1078" s="65"/>
      <c r="AL1078" s="65"/>
      <c r="AM1078" s="65">
        <f t="shared" si="129"/>
        <v>146.75239999999999</v>
      </c>
      <c r="AN1078" s="65"/>
      <c r="AO1078" s="65">
        <v>149.59</v>
      </c>
    </row>
    <row r="1079" spans="2:41" ht="15" x14ac:dyDescent="0.3">
      <c r="B1079" s="76" t="str">
        <f t="shared" si="126"/>
        <v>M24×2</v>
      </c>
      <c r="C1079" s="77" t="s">
        <v>216</v>
      </c>
      <c r="D1079" s="77" t="s">
        <v>157</v>
      </c>
      <c r="E1079" s="74" t="s">
        <v>0</v>
      </c>
      <c r="F1079" s="75">
        <v>24</v>
      </c>
      <c r="G1079" s="75">
        <v>2</v>
      </c>
      <c r="H1079" s="74" t="s">
        <v>134</v>
      </c>
      <c r="I1079" s="87" t="s">
        <v>420</v>
      </c>
      <c r="J1079" s="75" t="s">
        <v>314</v>
      </c>
      <c r="K1079" s="58" t="s">
        <v>491</v>
      </c>
      <c r="L1079" s="75">
        <v>24</v>
      </c>
      <c r="M1079" s="75">
        <v>2</v>
      </c>
      <c r="N1079" s="74">
        <v>60</v>
      </c>
      <c r="O1079" s="101">
        <f t="array" ref="O1079">IFERROR(INDEX($AD$11:$AO$1485,MATCH($B1079&amp;$I1079,$Z$11:$Z$1485&amp;$AG$11:$AG$1485,0),MATCH($C1079,$AD$9:$AO$9,0)),"-")</f>
        <v>23.388000000000002</v>
      </c>
      <c r="P1079" s="75">
        <v>14</v>
      </c>
      <c r="Q1079" s="75">
        <v>-14</v>
      </c>
      <c r="R1079" s="101">
        <f t="array" aca="1" ref="R1079" ca="1">IFERROR(INDEX($AD$11:$AO$1485,MATCH($B1079&amp;$I1079,$Z$11:$Z$1485&amp;$AG$11:$AG$1485,0),MATCH($D1079,$AD$9:$AO$9,0)),"-")</f>
        <v>22.981000000000002</v>
      </c>
      <c r="S1079" s="75">
        <v>14</v>
      </c>
      <c r="T1079" s="75">
        <v>0</v>
      </c>
      <c r="U1079" s="75">
        <v>5</v>
      </c>
      <c r="V1079" s="75">
        <v>14</v>
      </c>
      <c r="W1079" s="50">
        <f t="shared" si="124"/>
        <v>28</v>
      </c>
      <c r="X1079" s="50">
        <f t="shared" si="125"/>
        <v>14</v>
      </c>
      <c r="Z1079" s="63" t="str">
        <f t="shared" si="127"/>
        <v>M150×2</v>
      </c>
      <c r="AA1079" s="62" t="s">
        <v>135</v>
      </c>
      <c r="AB1079" s="62"/>
      <c r="AC1079" s="62"/>
      <c r="AD1079" s="63">
        <v>150</v>
      </c>
      <c r="AE1079" s="63">
        <v>2</v>
      </c>
      <c r="AF1079" s="62">
        <v>60</v>
      </c>
      <c r="AG1079" s="64" t="s">
        <v>174</v>
      </c>
      <c r="AH1079" s="64"/>
      <c r="AI1079" s="65"/>
      <c r="AJ1079" s="65">
        <f t="shared" si="128"/>
        <v>148.70099999999999</v>
      </c>
      <c r="AK1079" s="65"/>
      <c r="AL1079" s="65"/>
      <c r="AM1079" s="65">
        <f t="shared" si="129"/>
        <v>147.8349</v>
      </c>
      <c r="AN1079" s="65"/>
      <c r="AO1079" s="65">
        <v>149.41999999999999</v>
      </c>
    </row>
    <row r="1080" spans="2:41" ht="15" x14ac:dyDescent="0.3">
      <c r="B1080" s="76" t="str">
        <f t="shared" si="126"/>
        <v>M24×1.5</v>
      </c>
      <c r="C1080" s="77" t="s">
        <v>216</v>
      </c>
      <c r="D1080" s="77" t="s">
        <v>157</v>
      </c>
      <c r="E1080" s="74" t="s">
        <v>0</v>
      </c>
      <c r="F1080" s="75">
        <v>24</v>
      </c>
      <c r="G1080" s="75">
        <v>1.5</v>
      </c>
      <c r="H1080" s="74" t="s">
        <v>134</v>
      </c>
      <c r="I1080" s="87" t="s">
        <v>420</v>
      </c>
      <c r="J1080" s="75" t="s">
        <v>314</v>
      </c>
      <c r="K1080" s="58" t="s">
        <v>491</v>
      </c>
      <c r="L1080" s="75">
        <v>24</v>
      </c>
      <c r="M1080" s="75">
        <v>1.5</v>
      </c>
      <c r="N1080" s="74">
        <v>60</v>
      </c>
      <c r="O1080" s="101">
        <f t="array" ref="O1080">IFERROR(INDEX($AD$11:$AO$1485,MATCH($B1080&amp;$I1080,$Z$11:$Z$1485&amp;$AG$11:$AG$1485,0),MATCH($C1080,$AD$9:$AO$9,0)),"-")</f>
        <v>23.582999999999998</v>
      </c>
      <c r="P1080" s="75">
        <v>14</v>
      </c>
      <c r="Q1080" s="75">
        <v>-14</v>
      </c>
      <c r="R1080" s="101">
        <f t="array" aca="1" ref="R1080" ca="1">IFERROR(INDEX($AD$11:$AO$1485,MATCH($B1080&amp;$I1080,$Z$11:$Z$1485&amp;$AG$11:$AG$1485,0),MATCH($D1080,$AD$9:$AO$9,0)),"-")</f>
        <v>23.275700000000001</v>
      </c>
      <c r="S1080" s="75">
        <v>14</v>
      </c>
      <c r="T1080" s="75">
        <v>0</v>
      </c>
      <c r="U1080" s="75">
        <v>5</v>
      </c>
      <c r="V1080" s="75">
        <v>16</v>
      </c>
      <c r="W1080" s="50">
        <f t="shared" si="124"/>
        <v>28</v>
      </c>
      <c r="X1080" s="50">
        <f t="shared" si="125"/>
        <v>14</v>
      </c>
      <c r="Z1080" s="63" t="str">
        <f t="shared" si="127"/>
        <v>M2.5×0.35</v>
      </c>
      <c r="AA1080" s="62" t="s">
        <v>135</v>
      </c>
      <c r="AB1080" s="62"/>
      <c r="AC1080" s="62"/>
      <c r="AD1080" s="63">
        <v>2.5</v>
      </c>
      <c r="AE1080" s="63">
        <v>0.35</v>
      </c>
      <c r="AF1080" s="62">
        <v>60</v>
      </c>
      <c r="AG1080" s="64" t="s">
        <v>175</v>
      </c>
      <c r="AH1080" s="64"/>
      <c r="AI1080" s="65"/>
      <c r="AJ1080" s="65">
        <f t="shared" si="128"/>
        <v>2.2726999999999999</v>
      </c>
      <c r="AK1080" s="65"/>
      <c r="AL1080" s="65"/>
      <c r="AM1080" s="65">
        <f t="shared" si="129"/>
        <v>2.1211000000000002</v>
      </c>
      <c r="AN1080" s="65"/>
      <c r="AO1080" s="65">
        <v>2.5</v>
      </c>
    </row>
    <row r="1081" spans="2:41" ht="15" x14ac:dyDescent="0.3">
      <c r="B1081" s="76" t="str">
        <f t="shared" si="126"/>
        <v>M24×1</v>
      </c>
      <c r="C1081" s="77" t="s">
        <v>216</v>
      </c>
      <c r="D1081" s="77" t="s">
        <v>157</v>
      </c>
      <c r="E1081" s="74" t="s">
        <v>0</v>
      </c>
      <c r="F1081" s="75">
        <v>24</v>
      </c>
      <c r="G1081" s="75">
        <v>1</v>
      </c>
      <c r="H1081" s="74" t="s">
        <v>134</v>
      </c>
      <c r="I1081" s="87" t="s">
        <v>420</v>
      </c>
      <c r="J1081" s="75" t="s">
        <v>314</v>
      </c>
      <c r="K1081" s="58" t="s">
        <v>491</v>
      </c>
      <c r="L1081" s="75">
        <v>24</v>
      </c>
      <c r="M1081" s="75">
        <v>1</v>
      </c>
      <c r="N1081" s="74">
        <v>60</v>
      </c>
      <c r="O1081" s="101">
        <f t="array" ref="O1081">IFERROR(INDEX($AD$11:$AO$1485,MATCH($B1081&amp;$I1081,$Z$11:$Z$1485&amp;$AG$11:$AG$1485,0),MATCH($C1081,$AD$9:$AO$9,0)),"-")</f>
        <v>23.768999999999998</v>
      </c>
      <c r="P1081" s="75">
        <v>14</v>
      </c>
      <c r="Q1081" s="75">
        <v>-14</v>
      </c>
      <c r="R1081" s="101">
        <f t="array" aca="1" ref="R1081" ca="1">IFERROR(INDEX($AD$11:$AO$1485,MATCH($B1081&amp;$I1081,$Z$11:$Z$1485&amp;$AG$11:$AG$1485,0),MATCH($D1081,$AD$9:$AO$9,0)),"-")</f>
        <v>23.5625</v>
      </c>
      <c r="S1081" s="75">
        <v>14</v>
      </c>
      <c r="T1081" s="75">
        <v>0</v>
      </c>
      <c r="U1081" s="75">
        <v>5</v>
      </c>
      <c r="V1081" s="75">
        <v>16</v>
      </c>
      <c r="W1081" s="50">
        <f t="shared" si="124"/>
        <v>28</v>
      </c>
      <c r="X1081" s="50">
        <f t="shared" si="125"/>
        <v>14</v>
      </c>
      <c r="Z1081" s="63" t="str">
        <f t="shared" si="127"/>
        <v>M3×0.35</v>
      </c>
      <c r="AA1081" s="62" t="s">
        <v>135</v>
      </c>
      <c r="AB1081" s="62"/>
      <c r="AC1081" s="62"/>
      <c r="AD1081" s="63">
        <v>3</v>
      </c>
      <c r="AE1081" s="63">
        <v>0.35</v>
      </c>
      <c r="AF1081" s="62">
        <v>60</v>
      </c>
      <c r="AG1081" s="64" t="s">
        <v>175</v>
      </c>
      <c r="AH1081" s="64"/>
      <c r="AI1081" s="65"/>
      <c r="AJ1081" s="65">
        <f t="shared" si="128"/>
        <v>2.7726999999999999</v>
      </c>
      <c r="AK1081" s="65"/>
      <c r="AL1081" s="65"/>
      <c r="AM1081" s="65">
        <f t="shared" si="129"/>
        <v>2.6211000000000002</v>
      </c>
      <c r="AN1081" s="65"/>
      <c r="AO1081" s="65">
        <v>2.96</v>
      </c>
    </row>
    <row r="1082" spans="2:41" ht="15" x14ac:dyDescent="0.3">
      <c r="B1082" s="76" t="str">
        <f t="shared" si="126"/>
        <v>M25×2</v>
      </c>
      <c r="C1082" s="77" t="s">
        <v>216</v>
      </c>
      <c r="D1082" s="77" t="s">
        <v>157</v>
      </c>
      <c r="E1082" s="74" t="s">
        <v>0</v>
      </c>
      <c r="F1082" s="75">
        <v>25</v>
      </c>
      <c r="G1082" s="75">
        <v>2</v>
      </c>
      <c r="H1082" s="74" t="s">
        <v>134</v>
      </c>
      <c r="I1082" s="87" t="s">
        <v>420</v>
      </c>
      <c r="J1082" s="75" t="s">
        <v>314</v>
      </c>
      <c r="K1082" s="58" t="s">
        <v>491</v>
      </c>
      <c r="L1082" s="75">
        <v>25</v>
      </c>
      <c r="M1082" s="75">
        <v>2</v>
      </c>
      <c r="N1082" s="74">
        <v>60</v>
      </c>
      <c r="O1082" s="101">
        <f t="array" ref="O1082">IFERROR(INDEX($AD$11:$AO$1485,MATCH($B1082&amp;$I1082,$Z$11:$Z$1485&amp;$AG$11:$AG$1485,0),MATCH($C1082,$AD$9:$AO$9,0)),"-")</f>
        <v>24.388000000000002</v>
      </c>
      <c r="P1082" s="75">
        <v>14</v>
      </c>
      <c r="Q1082" s="75">
        <v>-14</v>
      </c>
      <c r="R1082" s="101">
        <f t="array" aca="1" ref="R1082" ca="1">IFERROR(INDEX($AD$11:$AO$1485,MATCH($B1082&amp;$I1082,$Z$11:$Z$1485&amp;$AG$11:$AG$1485,0),MATCH($D1082,$AD$9:$AO$9,0)),"-")</f>
        <v>23.981000000000002</v>
      </c>
      <c r="S1082" s="75">
        <v>14</v>
      </c>
      <c r="T1082" s="75">
        <v>0</v>
      </c>
      <c r="U1082" s="75">
        <v>5</v>
      </c>
      <c r="V1082" s="75">
        <v>14</v>
      </c>
      <c r="W1082" s="50">
        <f t="shared" si="124"/>
        <v>28</v>
      </c>
      <c r="X1082" s="50">
        <f t="shared" si="125"/>
        <v>14</v>
      </c>
      <c r="Z1082" s="63" t="str">
        <f t="shared" si="127"/>
        <v>M3.5×0.35</v>
      </c>
      <c r="AA1082" s="62" t="s">
        <v>135</v>
      </c>
      <c r="AB1082" s="62"/>
      <c r="AC1082" s="62"/>
      <c r="AD1082" s="63">
        <v>3.5</v>
      </c>
      <c r="AE1082" s="63">
        <v>0.35</v>
      </c>
      <c r="AF1082" s="62">
        <v>60</v>
      </c>
      <c r="AG1082" s="64" t="s">
        <v>175</v>
      </c>
      <c r="AH1082" s="64"/>
      <c r="AI1082" s="65"/>
      <c r="AJ1082" s="65">
        <f t="shared" si="128"/>
        <v>3.2726999999999999</v>
      </c>
      <c r="AK1082" s="65"/>
      <c r="AL1082" s="65"/>
      <c r="AM1082" s="65">
        <f t="shared" si="129"/>
        <v>3.1211000000000002</v>
      </c>
      <c r="AN1082" s="65"/>
      <c r="AO1082" s="65">
        <v>3.46</v>
      </c>
    </row>
    <row r="1083" spans="2:41" ht="15" x14ac:dyDescent="0.3">
      <c r="B1083" s="76" t="str">
        <f t="shared" si="126"/>
        <v>M25×1.5</v>
      </c>
      <c r="C1083" s="77" t="s">
        <v>216</v>
      </c>
      <c r="D1083" s="77" t="s">
        <v>157</v>
      </c>
      <c r="E1083" s="74" t="s">
        <v>0</v>
      </c>
      <c r="F1083" s="75">
        <v>25</v>
      </c>
      <c r="G1083" s="75">
        <v>1.5</v>
      </c>
      <c r="H1083" s="74" t="s">
        <v>134</v>
      </c>
      <c r="I1083" s="87" t="s">
        <v>420</v>
      </c>
      <c r="J1083" s="75" t="s">
        <v>314</v>
      </c>
      <c r="K1083" s="58" t="s">
        <v>491</v>
      </c>
      <c r="L1083" s="75">
        <v>25</v>
      </c>
      <c r="M1083" s="75">
        <v>1.5</v>
      </c>
      <c r="N1083" s="74">
        <v>60</v>
      </c>
      <c r="O1083" s="101">
        <f t="array" ref="O1083">IFERROR(INDEX($AD$11:$AO$1485,MATCH($B1083&amp;$I1083,$Z$11:$Z$1485&amp;$AG$11:$AG$1485,0),MATCH($C1083,$AD$9:$AO$9,0)),"-")</f>
        <v>24.582999999999998</v>
      </c>
      <c r="P1083" s="75">
        <v>14</v>
      </c>
      <c r="Q1083" s="75">
        <v>-14</v>
      </c>
      <c r="R1083" s="101">
        <f t="array" aca="1" ref="R1083" ca="1">IFERROR(INDEX($AD$11:$AO$1485,MATCH($B1083&amp;$I1083,$Z$11:$Z$1485&amp;$AG$11:$AG$1485,0),MATCH($D1083,$AD$9:$AO$9,0)),"-")</f>
        <v>24.275700000000001</v>
      </c>
      <c r="S1083" s="75">
        <v>14</v>
      </c>
      <c r="T1083" s="75">
        <v>0</v>
      </c>
      <c r="U1083" s="75">
        <v>5</v>
      </c>
      <c r="V1083" s="75">
        <v>16</v>
      </c>
      <c r="W1083" s="50">
        <f t="shared" si="124"/>
        <v>28</v>
      </c>
      <c r="X1083" s="50">
        <f t="shared" si="125"/>
        <v>14</v>
      </c>
      <c r="Z1083" s="63" t="str">
        <f t="shared" si="127"/>
        <v>M4×0.5</v>
      </c>
      <c r="AA1083" s="62" t="s">
        <v>135</v>
      </c>
      <c r="AB1083" s="62"/>
      <c r="AC1083" s="62"/>
      <c r="AD1083" s="63">
        <v>4</v>
      </c>
      <c r="AE1083" s="63">
        <v>0.5</v>
      </c>
      <c r="AF1083" s="62">
        <v>60</v>
      </c>
      <c r="AG1083" s="64" t="s">
        <v>175</v>
      </c>
      <c r="AH1083" s="64"/>
      <c r="AI1083" s="65"/>
      <c r="AJ1083" s="65">
        <f t="shared" si="128"/>
        <v>3.6751999999999998</v>
      </c>
      <c r="AK1083" s="65"/>
      <c r="AL1083" s="65"/>
      <c r="AM1083" s="65">
        <f t="shared" si="129"/>
        <v>3.4586999999999999</v>
      </c>
      <c r="AN1083" s="65"/>
      <c r="AO1083" s="65">
        <v>3.92</v>
      </c>
    </row>
    <row r="1084" spans="2:41" ht="15" x14ac:dyDescent="0.3">
      <c r="B1084" s="76" t="str">
        <f t="shared" si="126"/>
        <v>M25×1</v>
      </c>
      <c r="C1084" s="77" t="s">
        <v>216</v>
      </c>
      <c r="D1084" s="77" t="s">
        <v>157</v>
      </c>
      <c r="E1084" s="74" t="s">
        <v>0</v>
      </c>
      <c r="F1084" s="75">
        <v>25</v>
      </c>
      <c r="G1084" s="75">
        <v>1</v>
      </c>
      <c r="H1084" s="74" t="s">
        <v>134</v>
      </c>
      <c r="I1084" s="87" t="s">
        <v>420</v>
      </c>
      <c r="J1084" s="75" t="s">
        <v>314</v>
      </c>
      <c r="K1084" s="58" t="s">
        <v>491</v>
      </c>
      <c r="L1084" s="75">
        <v>25</v>
      </c>
      <c r="M1084" s="75">
        <v>1</v>
      </c>
      <c r="N1084" s="74">
        <v>60</v>
      </c>
      <c r="O1084" s="101">
        <f t="array" ref="O1084">IFERROR(INDEX($AD$11:$AO$1485,MATCH($B1084&amp;$I1084,$Z$11:$Z$1485&amp;$AG$11:$AG$1485,0),MATCH($C1084,$AD$9:$AO$9,0)),"-")</f>
        <v>24.768999999999998</v>
      </c>
      <c r="P1084" s="75">
        <v>14</v>
      </c>
      <c r="Q1084" s="75">
        <v>-14</v>
      </c>
      <c r="R1084" s="101">
        <f t="array" aca="1" ref="R1084" ca="1">IFERROR(INDEX($AD$11:$AO$1485,MATCH($B1084&amp;$I1084,$Z$11:$Z$1485&amp;$AG$11:$AG$1485,0),MATCH($D1084,$AD$9:$AO$9,0)),"-")</f>
        <v>24.5625</v>
      </c>
      <c r="S1084" s="75">
        <v>14</v>
      </c>
      <c r="T1084" s="75">
        <v>0</v>
      </c>
      <c r="U1084" s="75">
        <v>5</v>
      </c>
      <c r="V1084" s="75">
        <v>16</v>
      </c>
      <c r="W1084" s="50">
        <f t="shared" si="124"/>
        <v>28</v>
      </c>
      <c r="X1084" s="50">
        <f t="shared" si="125"/>
        <v>14</v>
      </c>
      <c r="Z1084" s="63" t="str">
        <f t="shared" si="127"/>
        <v>M4.5×0.5</v>
      </c>
      <c r="AA1084" s="62" t="s">
        <v>135</v>
      </c>
      <c r="AB1084" s="62"/>
      <c r="AC1084" s="62"/>
      <c r="AD1084" s="63">
        <v>4.5</v>
      </c>
      <c r="AE1084" s="63">
        <v>0.5</v>
      </c>
      <c r="AF1084" s="62">
        <v>60</v>
      </c>
      <c r="AG1084" s="64" t="s">
        <v>175</v>
      </c>
      <c r="AH1084" s="64"/>
      <c r="AI1084" s="65"/>
      <c r="AJ1084" s="65">
        <f t="shared" si="128"/>
        <v>4.1752000000000002</v>
      </c>
      <c r="AK1084" s="65"/>
      <c r="AL1084" s="65"/>
      <c r="AM1084" s="65">
        <f t="shared" si="129"/>
        <v>3.9586999999999999</v>
      </c>
      <c r="AN1084" s="65"/>
      <c r="AO1084" s="65">
        <v>4.42</v>
      </c>
    </row>
    <row r="1085" spans="2:41" ht="15" x14ac:dyDescent="0.3">
      <c r="B1085" s="76" t="str">
        <f t="shared" si="126"/>
        <v>M26×1.5</v>
      </c>
      <c r="C1085" s="77" t="s">
        <v>216</v>
      </c>
      <c r="D1085" s="77" t="s">
        <v>157</v>
      </c>
      <c r="E1085" s="74" t="s">
        <v>0</v>
      </c>
      <c r="F1085" s="75">
        <v>26</v>
      </c>
      <c r="G1085" s="75">
        <v>1.5</v>
      </c>
      <c r="H1085" s="74" t="s">
        <v>134</v>
      </c>
      <c r="I1085" s="87" t="s">
        <v>420</v>
      </c>
      <c r="J1085" s="75" t="s">
        <v>314</v>
      </c>
      <c r="K1085" s="58" t="s">
        <v>491</v>
      </c>
      <c r="L1085" s="75">
        <v>26</v>
      </c>
      <c r="M1085" s="75">
        <v>1.5</v>
      </c>
      <c r="N1085" s="74">
        <v>60</v>
      </c>
      <c r="O1085" s="101">
        <f t="array" ref="O1085">IFERROR(INDEX($AD$11:$AO$1485,MATCH($B1085&amp;$I1085,$Z$11:$Z$1485&amp;$AG$11:$AG$1485,0),MATCH($C1085,$AD$9:$AO$9,0)),"-")</f>
        <v>25.582999999999998</v>
      </c>
      <c r="P1085" s="75">
        <v>14</v>
      </c>
      <c r="Q1085" s="75">
        <v>-14</v>
      </c>
      <c r="R1085" s="101">
        <f t="array" aca="1" ref="R1085" ca="1">IFERROR(INDEX($AD$11:$AO$1485,MATCH($B1085&amp;$I1085,$Z$11:$Z$1485&amp;$AG$11:$AG$1485,0),MATCH($D1085,$AD$9:$AO$9,0)),"-")</f>
        <v>25.275700000000001</v>
      </c>
      <c r="S1085" s="75">
        <v>14</v>
      </c>
      <c r="T1085" s="75">
        <v>0</v>
      </c>
      <c r="U1085" s="75">
        <v>5</v>
      </c>
      <c r="V1085" s="75">
        <v>16</v>
      </c>
      <c r="W1085" s="50">
        <f t="shared" si="124"/>
        <v>28</v>
      </c>
      <c r="X1085" s="50">
        <f t="shared" si="125"/>
        <v>14</v>
      </c>
      <c r="Z1085" s="63" t="str">
        <f t="shared" si="127"/>
        <v>M5×0.5</v>
      </c>
      <c r="AA1085" s="62" t="s">
        <v>135</v>
      </c>
      <c r="AB1085" s="62"/>
      <c r="AC1085" s="62"/>
      <c r="AD1085" s="63">
        <v>5</v>
      </c>
      <c r="AE1085" s="63">
        <v>0.5</v>
      </c>
      <c r="AF1085" s="62">
        <v>60</v>
      </c>
      <c r="AG1085" s="64" t="s">
        <v>175</v>
      </c>
      <c r="AH1085" s="64"/>
      <c r="AI1085" s="65"/>
      <c r="AJ1085" s="65">
        <f t="shared" si="128"/>
        <v>4.6752000000000002</v>
      </c>
      <c r="AK1085" s="65"/>
      <c r="AL1085" s="65"/>
      <c r="AM1085" s="65">
        <f t="shared" si="129"/>
        <v>4.4587000000000003</v>
      </c>
      <c r="AN1085" s="65"/>
      <c r="AO1085" s="65">
        <v>4.92</v>
      </c>
    </row>
    <row r="1086" spans="2:41" ht="15" x14ac:dyDescent="0.3">
      <c r="B1086" s="76" t="str">
        <f t="shared" si="126"/>
        <v>M27×2</v>
      </c>
      <c r="C1086" s="77" t="s">
        <v>216</v>
      </c>
      <c r="D1086" s="77" t="s">
        <v>157</v>
      </c>
      <c r="E1086" s="74" t="s">
        <v>0</v>
      </c>
      <c r="F1086" s="75">
        <v>27</v>
      </c>
      <c r="G1086" s="75">
        <v>2</v>
      </c>
      <c r="H1086" s="74" t="s">
        <v>134</v>
      </c>
      <c r="I1086" s="87" t="s">
        <v>420</v>
      </c>
      <c r="J1086" s="75" t="s">
        <v>314</v>
      </c>
      <c r="K1086" s="58" t="s">
        <v>491</v>
      </c>
      <c r="L1086" s="75">
        <v>27</v>
      </c>
      <c r="M1086" s="75">
        <v>2</v>
      </c>
      <c r="N1086" s="74">
        <v>60</v>
      </c>
      <c r="O1086" s="101">
        <f t="array" ref="O1086">IFERROR(INDEX($AD$11:$AO$1485,MATCH($B1086&amp;$I1086,$Z$11:$Z$1485&amp;$AG$11:$AG$1485,0),MATCH($C1086,$AD$9:$AO$9,0)),"-")</f>
        <v>26.388000000000002</v>
      </c>
      <c r="P1086" s="75">
        <v>14</v>
      </c>
      <c r="Q1086" s="75">
        <v>-14</v>
      </c>
      <c r="R1086" s="101">
        <f t="array" aca="1" ref="R1086" ca="1">IFERROR(INDEX($AD$11:$AO$1485,MATCH($B1086&amp;$I1086,$Z$11:$Z$1485&amp;$AG$11:$AG$1485,0),MATCH($D1086,$AD$9:$AO$9,0)),"-")</f>
        <v>25.981000000000002</v>
      </c>
      <c r="S1086" s="75">
        <v>14</v>
      </c>
      <c r="T1086" s="75">
        <v>0</v>
      </c>
      <c r="U1086" s="75">
        <v>5</v>
      </c>
      <c r="V1086" s="75">
        <v>14</v>
      </c>
      <c r="W1086" s="50">
        <f t="shared" si="124"/>
        <v>28</v>
      </c>
      <c r="X1086" s="50">
        <f t="shared" si="125"/>
        <v>14</v>
      </c>
      <c r="Z1086" s="63" t="str">
        <f t="shared" si="127"/>
        <v>M5.5×0.5</v>
      </c>
      <c r="AA1086" s="62" t="s">
        <v>135</v>
      </c>
      <c r="AB1086" s="62"/>
      <c r="AC1086" s="62"/>
      <c r="AD1086" s="63">
        <v>5.5</v>
      </c>
      <c r="AE1086" s="63">
        <v>0.5</v>
      </c>
      <c r="AF1086" s="62">
        <v>60</v>
      </c>
      <c r="AG1086" s="64" t="s">
        <v>175</v>
      </c>
      <c r="AH1086" s="64"/>
      <c r="AI1086" s="65"/>
      <c r="AJ1086" s="65">
        <f t="shared" si="128"/>
        <v>5.1752000000000002</v>
      </c>
      <c r="AK1086" s="65"/>
      <c r="AL1086" s="65"/>
      <c r="AM1086" s="65">
        <f t="shared" si="129"/>
        <v>4.9587000000000003</v>
      </c>
      <c r="AN1086" s="65"/>
      <c r="AO1086" s="65">
        <v>5.42</v>
      </c>
    </row>
    <row r="1087" spans="2:41" ht="15" x14ac:dyDescent="0.3">
      <c r="B1087" s="76" t="str">
        <f t="shared" si="126"/>
        <v>M27×1.5</v>
      </c>
      <c r="C1087" s="77" t="s">
        <v>216</v>
      </c>
      <c r="D1087" s="77" t="s">
        <v>157</v>
      </c>
      <c r="E1087" s="74" t="s">
        <v>0</v>
      </c>
      <c r="F1087" s="75">
        <v>27</v>
      </c>
      <c r="G1087" s="75">
        <v>1.5</v>
      </c>
      <c r="H1087" s="74" t="s">
        <v>134</v>
      </c>
      <c r="I1087" s="87" t="s">
        <v>420</v>
      </c>
      <c r="J1087" s="75" t="s">
        <v>314</v>
      </c>
      <c r="K1087" s="58" t="s">
        <v>491</v>
      </c>
      <c r="L1087" s="75">
        <v>27</v>
      </c>
      <c r="M1087" s="75">
        <v>1.5</v>
      </c>
      <c r="N1087" s="74">
        <v>60</v>
      </c>
      <c r="O1087" s="101">
        <f t="array" ref="O1087">IFERROR(INDEX($AD$11:$AO$1485,MATCH($B1087&amp;$I1087,$Z$11:$Z$1485&amp;$AG$11:$AG$1485,0),MATCH($C1087,$AD$9:$AO$9,0)),"-")</f>
        <v>26.582999999999998</v>
      </c>
      <c r="P1087" s="75">
        <v>14</v>
      </c>
      <c r="Q1087" s="75">
        <v>-14</v>
      </c>
      <c r="R1087" s="101">
        <f t="array" aca="1" ref="R1087" ca="1">IFERROR(INDEX($AD$11:$AO$1485,MATCH($B1087&amp;$I1087,$Z$11:$Z$1485&amp;$AG$11:$AG$1485,0),MATCH($D1087,$AD$9:$AO$9,0)),"-")</f>
        <v>26.275700000000001</v>
      </c>
      <c r="S1087" s="75">
        <v>14</v>
      </c>
      <c r="T1087" s="75">
        <v>0</v>
      </c>
      <c r="U1087" s="75">
        <v>5</v>
      </c>
      <c r="V1087" s="75">
        <v>16</v>
      </c>
      <c r="W1087" s="50">
        <f t="shared" si="124"/>
        <v>28</v>
      </c>
      <c r="X1087" s="50">
        <f t="shared" si="125"/>
        <v>14</v>
      </c>
      <c r="Z1087" s="63" t="str">
        <f t="shared" si="127"/>
        <v>M6×0.75</v>
      </c>
      <c r="AA1087" s="62" t="s">
        <v>135</v>
      </c>
      <c r="AB1087" s="62"/>
      <c r="AC1087" s="62"/>
      <c r="AD1087" s="63">
        <v>6</v>
      </c>
      <c r="AE1087" s="63">
        <v>0.75</v>
      </c>
      <c r="AF1087" s="62">
        <v>60</v>
      </c>
      <c r="AG1087" s="64" t="s">
        <v>175</v>
      </c>
      <c r="AH1087" s="64"/>
      <c r="AI1087" s="65"/>
      <c r="AJ1087" s="65">
        <f t="shared" si="128"/>
        <v>5.5129000000000001</v>
      </c>
      <c r="AK1087" s="65"/>
      <c r="AL1087" s="65"/>
      <c r="AM1087" s="65">
        <f t="shared" si="129"/>
        <v>5.1881000000000004</v>
      </c>
      <c r="AN1087" s="65"/>
      <c r="AO1087" s="65">
        <v>5.83</v>
      </c>
    </row>
    <row r="1088" spans="2:41" ht="15" x14ac:dyDescent="0.3">
      <c r="B1088" s="76" t="str">
        <f t="shared" si="126"/>
        <v>M27×1</v>
      </c>
      <c r="C1088" s="77" t="s">
        <v>216</v>
      </c>
      <c r="D1088" s="77" t="s">
        <v>157</v>
      </c>
      <c r="E1088" s="74" t="s">
        <v>0</v>
      </c>
      <c r="F1088" s="75">
        <v>27</v>
      </c>
      <c r="G1088" s="75">
        <v>1</v>
      </c>
      <c r="H1088" s="74" t="s">
        <v>134</v>
      </c>
      <c r="I1088" s="87" t="s">
        <v>420</v>
      </c>
      <c r="J1088" s="75" t="s">
        <v>314</v>
      </c>
      <c r="K1088" s="58" t="s">
        <v>491</v>
      </c>
      <c r="L1088" s="75">
        <v>27</v>
      </c>
      <c r="M1088" s="75">
        <v>1</v>
      </c>
      <c r="N1088" s="74">
        <v>60</v>
      </c>
      <c r="O1088" s="101">
        <f t="array" ref="O1088">IFERROR(INDEX($AD$11:$AO$1485,MATCH($B1088&amp;$I1088,$Z$11:$Z$1485&amp;$AG$11:$AG$1485,0),MATCH($C1088,$AD$9:$AO$9,0)),"-")</f>
        <v>26.768999999999998</v>
      </c>
      <c r="P1088" s="75">
        <v>14</v>
      </c>
      <c r="Q1088" s="75">
        <v>-14</v>
      </c>
      <c r="R1088" s="101">
        <f t="array" aca="1" ref="R1088" ca="1">IFERROR(INDEX($AD$11:$AO$1485,MATCH($B1088&amp;$I1088,$Z$11:$Z$1485&amp;$AG$11:$AG$1485,0),MATCH($D1088,$AD$9:$AO$9,0)),"-")</f>
        <v>26.5625</v>
      </c>
      <c r="S1088" s="75">
        <v>14</v>
      </c>
      <c r="T1088" s="75">
        <v>0</v>
      </c>
      <c r="U1088" s="75">
        <v>5</v>
      </c>
      <c r="V1088" s="75">
        <v>16</v>
      </c>
      <c r="W1088" s="50">
        <f t="shared" si="124"/>
        <v>28</v>
      </c>
      <c r="X1088" s="50">
        <f t="shared" si="125"/>
        <v>14</v>
      </c>
      <c r="Z1088" s="63" t="str">
        <f t="shared" si="127"/>
        <v>M7×0.75</v>
      </c>
      <c r="AA1088" s="62" t="s">
        <v>135</v>
      </c>
      <c r="AB1088" s="62"/>
      <c r="AC1088" s="62"/>
      <c r="AD1088" s="63">
        <v>7</v>
      </c>
      <c r="AE1088" s="63">
        <v>0.75</v>
      </c>
      <c r="AF1088" s="62">
        <v>60</v>
      </c>
      <c r="AG1088" s="64" t="s">
        <v>175</v>
      </c>
      <c r="AH1088" s="64"/>
      <c r="AI1088" s="65"/>
      <c r="AJ1088" s="65">
        <f t="shared" si="128"/>
        <v>6.5129000000000001</v>
      </c>
      <c r="AK1088" s="65"/>
      <c r="AL1088" s="65"/>
      <c r="AM1088" s="65">
        <f t="shared" si="129"/>
        <v>6.1881000000000004</v>
      </c>
      <c r="AN1088" s="65"/>
      <c r="AO1088" s="65">
        <v>6.83</v>
      </c>
    </row>
    <row r="1089" spans="2:41" ht="15" x14ac:dyDescent="0.3">
      <c r="B1089" s="76" t="str">
        <f t="shared" si="126"/>
        <v>M28×2</v>
      </c>
      <c r="C1089" s="77" t="s">
        <v>216</v>
      </c>
      <c r="D1089" s="77" t="s">
        <v>157</v>
      </c>
      <c r="E1089" s="74" t="s">
        <v>0</v>
      </c>
      <c r="F1089" s="75">
        <v>28</v>
      </c>
      <c r="G1089" s="75">
        <v>2</v>
      </c>
      <c r="H1089" s="74" t="s">
        <v>134</v>
      </c>
      <c r="I1089" s="87" t="s">
        <v>420</v>
      </c>
      <c r="J1089" s="75" t="s">
        <v>314</v>
      </c>
      <c r="K1089" s="58" t="s">
        <v>491</v>
      </c>
      <c r="L1089" s="75">
        <v>28</v>
      </c>
      <c r="M1089" s="75">
        <v>2</v>
      </c>
      <c r="N1089" s="74">
        <v>60</v>
      </c>
      <c r="O1089" s="101">
        <f t="array" ref="O1089">IFERROR(INDEX($AD$11:$AO$1485,MATCH($B1089&amp;$I1089,$Z$11:$Z$1485&amp;$AG$11:$AG$1485,0),MATCH($C1089,$AD$9:$AO$9,0)),"-")</f>
        <v>27.388000000000002</v>
      </c>
      <c r="P1089" s="75">
        <v>14</v>
      </c>
      <c r="Q1089" s="75">
        <v>-14</v>
      </c>
      <c r="R1089" s="101">
        <f t="array" aca="1" ref="R1089" ca="1">IFERROR(INDEX($AD$11:$AO$1485,MATCH($B1089&amp;$I1089,$Z$11:$Z$1485&amp;$AG$11:$AG$1485,0),MATCH($D1089,$AD$9:$AO$9,0)),"-")</f>
        <v>26.981000000000002</v>
      </c>
      <c r="S1089" s="75">
        <v>14</v>
      </c>
      <c r="T1089" s="75">
        <v>0</v>
      </c>
      <c r="U1089" s="75">
        <v>5</v>
      </c>
      <c r="V1089" s="75">
        <v>14</v>
      </c>
      <c r="W1089" s="50">
        <f t="shared" si="124"/>
        <v>28</v>
      </c>
      <c r="X1089" s="50">
        <f t="shared" si="125"/>
        <v>14</v>
      </c>
      <c r="Z1089" s="63" t="str">
        <f t="shared" si="127"/>
        <v>M8×1</v>
      </c>
      <c r="AA1089" s="62" t="s">
        <v>135</v>
      </c>
      <c r="AB1089" s="62"/>
      <c r="AC1089" s="62"/>
      <c r="AD1089" s="63">
        <v>8</v>
      </c>
      <c r="AE1089" s="63">
        <v>1</v>
      </c>
      <c r="AF1089" s="62">
        <v>60</v>
      </c>
      <c r="AG1089" s="64" t="s">
        <v>175</v>
      </c>
      <c r="AH1089" s="64"/>
      <c r="AI1089" s="65"/>
      <c r="AJ1089" s="65">
        <f t="shared" si="128"/>
        <v>7.3505000000000003</v>
      </c>
      <c r="AK1089" s="65"/>
      <c r="AL1089" s="65"/>
      <c r="AM1089" s="65">
        <f t="shared" si="129"/>
        <v>6.9175000000000004</v>
      </c>
      <c r="AN1089" s="65"/>
      <c r="AO1089" s="65">
        <v>7.76</v>
      </c>
    </row>
    <row r="1090" spans="2:41" ht="15" x14ac:dyDescent="0.3">
      <c r="B1090" s="76" t="str">
        <f t="shared" si="126"/>
        <v>M28×1.5</v>
      </c>
      <c r="C1090" s="77" t="s">
        <v>216</v>
      </c>
      <c r="D1090" s="77" t="s">
        <v>157</v>
      </c>
      <c r="E1090" s="74" t="s">
        <v>0</v>
      </c>
      <c r="F1090" s="75">
        <v>28</v>
      </c>
      <c r="G1090" s="75">
        <v>1.5</v>
      </c>
      <c r="H1090" s="74" t="s">
        <v>134</v>
      </c>
      <c r="I1090" s="87" t="s">
        <v>420</v>
      </c>
      <c r="J1090" s="75" t="s">
        <v>314</v>
      </c>
      <c r="K1090" s="58" t="s">
        <v>491</v>
      </c>
      <c r="L1090" s="75">
        <v>28</v>
      </c>
      <c r="M1090" s="75">
        <v>1.5</v>
      </c>
      <c r="N1090" s="74">
        <v>60</v>
      </c>
      <c r="O1090" s="101">
        <f t="array" ref="O1090">IFERROR(INDEX($AD$11:$AO$1485,MATCH($B1090&amp;$I1090,$Z$11:$Z$1485&amp;$AG$11:$AG$1485,0),MATCH($C1090,$AD$9:$AO$9,0)),"-")</f>
        <v>27.582999999999998</v>
      </c>
      <c r="P1090" s="75">
        <v>14</v>
      </c>
      <c r="Q1090" s="75">
        <v>-14</v>
      </c>
      <c r="R1090" s="101">
        <f t="array" aca="1" ref="R1090" ca="1">IFERROR(INDEX($AD$11:$AO$1485,MATCH($B1090&amp;$I1090,$Z$11:$Z$1485&amp;$AG$11:$AG$1485,0),MATCH($D1090,$AD$9:$AO$9,0)),"-")</f>
        <v>27.275700000000001</v>
      </c>
      <c r="S1090" s="75">
        <v>14</v>
      </c>
      <c r="T1090" s="75">
        <v>0</v>
      </c>
      <c r="U1090" s="75">
        <v>5</v>
      </c>
      <c r="V1090" s="75">
        <v>16</v>
      </c>
      <c r="W1090" s="50">
        <f t="shared" si="124"/>
        <v>28</v>
      </c>
      <c r="X1090" s="50">
        <f t="shared" si="125"/>
        <v>14</v>
      </c>
      <c r="Z1090" s="63" t="str">
        <f t="shared" si="127"/>
        <v>M8×0.75</v>
      </c>
      <c r="AA1090" s="62" t="s">
        <v>135</v>
      </c>
      <c r="AB1090" s="62"/>
      <c r="AC1090" s="62"/>
      <c r="AD1090" s="63">
        <v>8</v>
      </c>
      <c r="AE1090" s="63">
        <v>0.75</v>
      </c>
      <c r="AF1090" s="62">
        <v>60</v>
      </c>
      <c r="AG1090" s="64" t="s">
        <v>175</v>
      </c>
      <c r="AH1090" s="64"/>
      <c r="AI1090" s="65"/>
      <c r="AJ1090" s="65">
        <f t="shared" si="128"/>
        <v>7.5129000000000001</v>
      </c>
      <c r="AK1090" s="65"/>
      <c r="AL1090" s="65"/>
      <c r="AM1090" s="65">
        <f t="shared" si="129"/>
        <v>7.1881000000000004</v>
      </c>
      <c r="AN1090" s="65"/>
      <c r="AO1090" s="65">
        <v>7.85</v>
      </c>
    </row>
    <row r="1091" spans="2:41" ht="15" x14ac:dyDescent="0.3">
      <c r="B1091" s="76" t="str">
        <f t="shared" si="126"/>
        <v>M28×1</v>
      </c>
      <c r="C1091" s="77" t="s">
        <v>216</v>
      </c>
      <c r="D1091" s="77" t="s">
        <v>157</v>
      </c>
      <c r="E1091" s="74" t="s">
        <v>0</v>
      </c>
      <c r="F1091" s="75">
        <v>28</v>
      </c>
      <c r="G1091" s="75">
        <v>1</v>
      </c>
      <c r="H1091" s="74" t="s">
        <v>134</v>
      </c>
      <c r="I1091" s="87" t="s">
        <v>420</v>
      </c>
      <c r="J1091" s="75" t="s">
        <v>314</v>
      </c>
      <c r="K1091" s="58" t="s">
        <v>491</v>
      </c>
      <c r="L1091" s="75">
        <v>28</v>
      </c>
      <c r="M1091" s="75">
        <v>1</v>
      </c>
      <c r="N1091" s="74">
        <v>60</v>
      </c>
      <c r="O1091" s="101">
        <f t="array" ref="O1091">IFERROR(INDEX($AD$11:$AO$1485,MATCH($B1091&amp;$I1091,$Z$11:$Z$1485&amp;$AG$11:$AG$1485,0),MATCH($C1091,$AD$9:$AO$9,0)),"-")</f>
        <v>27.768999999999998</v>
      </c>
      <c r="P1091" s="75">
        <v>14</v>
      </c>
      <c r="Q1091" s="75">
        <v>-14</v>
      </c>
      <c r="R1091" s="101">
        <f t="array" aca="1" ref="R1091" ca="1">IFERROR(INDEX($AD$11:$AO$1485,MATCH($B1091&amp;$I1091,$Z$11:$Z$1485&amp;$AG$11:$AG$1485,0),MATCH($D1091,$AD$9:$AO$9,0)),"-")</f>
        <v>27.5625</v>
      </c>
      <c r="S1091" s="75">
        <v>14</v>
      </c>
      <c r="T1091" s="75">
        <v>0</v>
      </c>
      <c r="U1091" s="75">
        <v>5</v>
      </c>
      <c r="V1091" s="75">
        <v>16</v>
      </c>
      <c r="W1091" s="50">
        <f t="shared" si="124"/>
        <v>28</v>
      </c>
      <c r="X1091" s="50">
        <f t="shared" si="125"/>
        <v>14</v>
      </c>
      <c r="Z1091" s="63" t="str">
        <f t="shared" si="127"/>
        <v>M9×1</v>
      </c>
      <c r="AA1091" s="62" t="s">
        <v>135</v>
      </c>
      <c r="AB1091" s="62"/>
      <c r="AC1091" s="62"/>
      <c r="AD1091" s="63">
        <v>9</v>
      </c>
      <c r="AE1091" s="63">
        <v>1</v>
      </c>
      <c r="AF1091" s="62">
        <v>60</v>
      </c>
      <c r="AG1091" s="64" t="s">
        <v>175</v>
      </c>
      <c r="AH1091" s="64"/>
      <c r="AI1091" s="65"/>
      <c r="AJ1091" s="65">
        <f t="shared" si="128"/>
        <v>8.3505000000000003</v>
      </c>
      <c r="AK1091" s="65"/>
      <c r="AL1091" s="65"/>
      <c r="AM1091" s="65">
        <f t="shared" si="129"/>
        <v>7.9175000000000004</v>
      </c>
      <c r="AN1091" s="65"/>
      <c r="AO1091" s="65">
        <v>8.75</v>
      </c>
    </row>
    <row r="1092" spans="2:41" ht="15" x14ac:dyDescent="0.3">
      <c r="B1092" s="76" t="str">
        <f t="shared" si="126"/>
        <v>M30×3</v>
      </c>
      <c r="C1092" s="77" t="s">
        <v>216</v>
      </c>
      <c r="D1092" s="77" t="s">
        <v>157</v>
      </c>
      <c r="E1092" s="74" t="s">
        <v>0</v>
      </c>
      <c r="F1092" s="75">
        <v>30</v>
      </c>
      <c r="G1092" s="75">
        <v>3</v>
      </c>
      <c r="H1092" s="74" t="s">
        <v>134</v>
      </c>
      <c r="I1092" s="87" t="s">
        <v>420</v>
      </c>
      <c r="J1092" s="75" t="s">
        <v>314</v>
      </c>
      <c r="K1092" s="58" t="s">
        <v>491</v>
      </c>
      <c r="L1092" s="75">
        <v>30</v>
      </c>
      <c r="M1092" s="75">
        <v>3</v>
      </c>
      <c r="N1092" s="74">
        <v>60</v>
      </c>
      <c r="O1092" s="101">
        <f t="array" ref="O1092">IFERROR(INDEX($AD$11:$AO$1485,MATCH($B1092&amp;$I1092,$Z$11:$Z$1485&amp;$AG$11:$AG$1485,0),MATCH($C1092,$AD$9:$AO$9,0)),"-")</f>
        <v>28.995000000000001</v>
      </c>
      <c r="P1092" s="75">
        <v>18</v>
      </c>
      <c r="Q1092" s="75">
        <v>-18</v>
      </c>
      <c r="R1092" s="101">
        <f t="array" aca="1" ref="R1092" ca="1">IFERROR(INDEX($AD$11:$AO$1485,MATCH($B1092&amp;$I1092,$Z$11:$Z$1485&amp;$AG$11:$AG$1485,0),MATCH($D1092,$AD$9:$AO$9,0)),"-")</f>
        <v>28.386399999999998</v>
      </c>
      <c r="S1092" s="75">
        <v>18</v>
      </c>
      <c r="T1092" s="75">
        <v>0</v>
      </c>
      <c r="U1092" s="75">
        <v>5</v>
      </c>
      <c r="V1092" s="75">
        <v>13</v>
      </c>
      <c r="W1092" s="50">
        <f t="shared" ref="W1092:W1155" si="130">IF(P1092="-","-",P1092-Q1092)</f>
        <v>36</v>
      </c>
      <c r="X1092" s="50">
        <f t="shared" ref="X1092:X1155" si="131">S1092-T1092</f>
        <v>18</v>
      </c>
      <c r="Z1092" s="63" t="str">
        <f t="shared" si="127"/>
        <v>M9×0.75</v>
      </c>
      <c r="AA1092" s="62" t="s">
        <v>135</v>
      </c>
      <c r="AB1092" s="62"/>
      <c r="AC1092" s="62"/>
      <c r="AD1092" s="63">
        <v>9</v>
      </c>
      <c r="AE1092" s="63">
        <v>0.75</v>
      </c>
      <c r="AF1092" s="62">
        <v>60</v>
      </c>
      <c r="AG1092" s="64" t="s">
        <v>175</v>
      </c>
      <c r="AH1092" s="64"/>
      <c r="AI1092" s="65"/>
      <c r="AJ1092" s="65">
        <f t="shared" si="128"/>
        <v>8.5129000000000001</v>
      </c>
      <c r="AK1092" s="65"/>
      <c r="AL1092" s="65"/>
      <c r="AM1092" s="65">
        <f t="shared" si="129"/>
        <v>8.1881000000000004</v>
      </c>
      <c r="AN1092" s="65"/>
      <c r="AO1092" s="65">
        <v>8.85</v>
      </c>
    </row>
    <row r="1093" spans="2:41" ht="15" x14ac:dyDescent="0.3">
      <c r="B1093" s="76" t="str">
        <f t="shared" si="126"/>
        <v>M30×2</v>
      </c>
      <c r="C1093" s="77" t="s">
        <v>216</v>
      </c>
      <c r="D1093" s="77" t="s">
        <v>157</v>
      </c>
      <c r="E1093" s="74" t="s">
        <v>0</v>
      </c>
      <c r="F1093" s="75">
        <v>30</v>
      </c>
      <c r="G1093" s="75">
        <v>2</v>
      </c>
      <c r="H1093" s="74" t="s">
        <v>134</v>
      </c>
      <c r="I1093" s="87" t="s">
        <v>420</v>
      </c>
      <c r="J1093" s="75" t="s">
        <v>314</v>
      </c>
      <c r="K1093" s="58" t="s">
        <v>491</v>
      </c>
      <c r="L1093" s="75">
        <v>30</v>
      </c>
      <c r="M1093" s="75">
        <v>2</v>
      </c>
      <c r="N1093" s="74">
        <v>60</v>
      </c>
      <c r="O1093" s="101">
        <f t="array" ref="O1093">IFERROR(INDEX($AD$11:$AO$1485,MATCH($B1093&amp;$I1093,$Z$11:$Z$1485&amp;$AG$11:$AG$1485,0),MATCH($C1093,$AD$9:$AO$9,0)),"-")</f>
        <v>29.388000000000002</v>
      </c>
      <c r="P1093" s="75">
        <v>14</v>
      </c>
      <c r="Q1093" s="75">
        <v>-14</v>
      </c>
      <c r="R1093" s="101">
        <f t="array" aca="1" ref="R1093" ca="1">IFERROR(INDEX($AD$11:$AO$1485,MATCH($B1093&amp;$I1093,$Z$11:$Z$1485&amp;$AG$11:$AG$1485,0),MATCH($D1093,$AD$9:$AO$9,0)),"-")</f>
        <v>28.981000000000002</v>
      </c>
      <c r="S1093" s="75">
        <v>14</v>
      </c>
      <c r="T1093" s="75">
        <v>0</v>
      </c>
      <c r="U1093" s="75">
        <v>5</v>
      </c>
      <c r="V1093" s="75">
        <v>14</v>
      </c>
      <c r="W1093" s="50">
        <f t="shared" si="130"/>
        <v>28</v>
      </c>
      <c r="X1093" s="50">
        <f t="shared" si="131"/>
        <v>14</v>
      </c>
      <c r="Z1093" s="63" t="str">
        <f t="shared" si="127"/>
        <v>M10×1.25</v>
      </c>
      <c r="AA1093" s="62" t="s">
        <v>135</v>
      </c>
      <c r="AB1093" s="62"/>
      <c r="AC1093" s="62"/>
      <c r="AD1093" s="63">
        <v>10</v>
      </c>
      <c r="AE1093" s="63">
        <v>1.25</v>
      </c>
      <c r="AF1093" s="62">
        <v>60</v>
      </c>
      <c r="AG1093" s="64" t="s">
        <v>175</v>
      </c>
      <c r="AH1093" s="64"/>
      <c r="AI1093" s="65"/>
      <c r="AJ1093" s="65">
        <f t="shared" si="128"/>
        <v>9.1881000000000004</v>
      </c>
      <c r="AK1093" s="65"/>
      <c r="AL1093" s="65"/>
      <c r="AM1093" s="65">
        <f t="shared" si="129"/>
        <v>8.6468000000000007</v>
      </c>
      <c r="AN1093" s="65"/>
      <c r="AO1093" s="65">
        <v>9.68</v>
      </c>
    </row>
    <row r="1094" spans="2:41" ht="15" x14ac:dyDescent="0.3">
      <c r="B1094" s="76" t="str">
        <f t="shared" si="126"/>
        <v>M30×1.5</v>
      </c>
      <c r="C1094" s="77" t="s">
        <v>216</v>
      </c>
      <c r="D1094" s="77" t="s">
        <v>157</v>
      </c>
      <c r="E1094" s="74" t="s">
        <v>0</v>
      </c>
      <c r="F1094" s="75">
        <v>30</v>
      </c>
      <c r="G1094" s="75">
        <v>1.5</v>
      </c>
      <c r="H1094" s="74" t="s">
        <v>134</v>
      </c>
      <c r="I1094" s="87" t="s">
        <v>420</v>
      </c>
      <c r="J1094" s="75" t="s">
        <v>314</v>
      </c>
      <c r="K1094" s="58" t="s">
        <v>491</v>
      </c>
      <c r="L1094" s="75">
        <v>30</v>
      </c>
      <c r="M1094" s="75">
        <v>1.5</v>
      </c>
      <c r="N1094" s="74">
        <v>60</v>
      </c>
      <c r="O1094" s="101">
        <f t="array" ref="O1094">IFERROR(INDEX($AD$11:$AO$1485,MATCH($B1094&amp;$I1094,$Z$11:$Z$1485&amp;$AG$11:$AG$1485,0),MATCH($C1094,$AD$9:$AO$9,0)),"-")</f>
        <v>29.582999999999998</v>
      </c>
      <c r="P1094" s="75">
        <v>14</v>
      </c>
      <c r="Q1094" s="75">
        <v>-14</v>
      </c>
      <c r="R1094" s="101">
        <f t="array" aca="1" ref="R1094" ca="1">IFERROR(INDEX($AD$11:$AO$1485,MATCH($B1094&amp;$I1094,$Z$11:$Z$1485&amp;$AG$11:$AG$1485,0),MATCH($D1094,$AD$9:$AO$9,0)),"-")</f>
        <v>29.275700000000001</v>
      </c>
      <c r="S1094" s="75">
        <v>14</v>
      </c>
      <c r="T1094" s="75">
        <v>0</v>
      </c>
      <c r="U1094" s="75">
        <v>5</v>
      </c>
      <c r="V1094" s="75">
        <v>16</v>
      </c>
      <c r="W1094" s="50">
        <f t="shared" si="130"/>
        <v>28</v>
      </c>
      <c r="X1094" s="50">
        <f t="shared" si="131"/>
        <v>14</v>
      </c>
      <c r="Z1094" s="63" t="str">
        <f t="shared" si="127"/>
        <v>M10×1</v>
      </c>
      <c r="AA1094" s="62" t="s">
        <v>135</v>
      </c>
      <c r="AB1094" s="62"/>
      <c r="AC1094" s="62"/>
      <c r="AD1094" s="63">
        <v>10</v>
      </c>
      <c r="AE1094" s="63">
        <v>1</v>
      </c>
      <c r="AF1094" s="62">
        <v>60</v>
      </c>
      <c r="AG1094" s="64" t="s">
        <v>175</v>
      </c>
      <c r="AH1094" s="64"/>
      <c r="AI1094" s="65"/>
      <c r="AJ1094" s="65">
        <f t="shared" si="128"/>
        <v>9.3505000000000003</v>
      </c>
      <c r="AK1094" s="65"/>
      <c r="AL1094" s="65"/>
      <c r="AM1094" s="65">
        <f t="shared" si="129"/>
        <v>8.9175000000000004</v>
      </c>
      <c r="AN1094" s="65"/>
      <c r="AO1094" s="65">
        <v>9.77</v>
      </c>
    </row>
    <row r="1095" spans="2:41" ht="15" x14ac:dyDescent="0.3">
      <c r="B1095" s="76" t="str">
        <f t="shared" si="126"/>
        <v>M30×1</v>
      </c>
      <c r="C1095" s="77" t="s">
        <v>216</v>
      </c>
      <c r="D1095" s="77" t="s">
        <v>157</v>
      </c>
      <c r="E1095" s="74" t="s">
        <v>0</v>
      </c>
      <c r="F1095" s="75">
        <v>30</v>
      </c>
      <c r="G1095" s="75">
        <v>1</v>
      </c>
      <c r="H1095" s="74" t="s">
        <v>134</v>
      </c>
      <c r="I1095" s="87" t="s">
        <v>420</v>
      </c>
      <c r="J1095" s="75" t="s">
        <v>314</v>
      </c>
      <c r="K1095" s="58" t="s">
        <v>491</v>
      </c>
      <c r="L1095" s="75">
        <v>30</v>
      </c>
      <c r="M1095" s="75">
        <v>1</v>
      </c>
      <c r="N1095" s="74">
        <v>60</v>
      </c>
      <c r="O1095" s="101">
        <f t="array" ref="O1095">IFERROR(INDEX($AD$11:$AO$1485,MATCH($B1095&amp;$I1095,$Z$11:$Z$1485&amp;$AG$11:$AG$1485,0),MATCH($C1095,$AD$9:$AO$9,0)),"-")</f>
        <v>29.768999999999998</v>
      </c>
      <c r="P1095" s="75">
        <v>14</v>
      </c>
      <c r="Q1095" s="75">
        <v>-14</v>
      </c>
      <c r="R1095" s="101">
        <f t="array" aca="1" ref="R1095" ca="1">IFERROR(INDEX($AD$11:$AO$1485,MATCH($B1095&amp;$I1095,$Z$11:$Z$1485&amp;$AG$11:$AG$1485,0),MATCH($D1095,$AD$9:$AO$9,0)),"-")</f>
        <v>29.5625</v>
      </c>
      <c r="S1095" s="75">
        <v>14</v>
      </c>
      <c r="T1095" s="75">
        <v>0</v>
      </c>
      <c r="U1095" s="75">
        <v>5</v>
      </c>
      <c r="V1095" s="75">
        <v>16</v>
      </c>
      <c r="W1095" s="50">
        <f t="shared" si="130"/>
        <v>28</v>
      </c>
      <c r="X1095" s="50">
        <f t="shared" si="131"/>
        <v>14</v>
      </c>
      <c r="Z1095" s="63" t="str">
        <f t="shared" si="127"/>
        <v>M10×0.75</v>
      </c>
      <c r="AA1095" s="62" t="s">
        <v>135</v>
      </c>
      <c r="AB1095" s="62"/>
      <c r="AC1095" s="62"/>
      <c r="AD1095" s="63">
        <v>10</v>
      </c>
      <c r="AE1095" s="63">
        <v>0.75</v>
      </c>
      <c r="AF1095" s="62">
        <v>60</v>
      </c>
      <c r="AG1095" s="64" t="s">
        <v>175</v>
      </c>
      <c r="AH1095" s="64"/>
      <c r="AI1095" s="65"/>
      <c r="AJ1095" s="65">
        <f t="shared" si="128"/>
        <v>9.5129000000000001</v>
      </c>
      <c r="AK1095" s="65"/>
      <c r="AL1095" s="65"/>
      <c r="AM1095" s="65">
        <f t="shared" si="129"/>
        <v>9.1881000000000004</v>
      </c>
      <c r="AN1095" s="65"/>
      <c r="AO1095" s="65">
        <v>9.9700000000000006</v>
      </c>
    </row>
    <row r="1096" spans="2:41" ht="15" x14ac:dyDescent="0.3">
      <c r="B1096" s="76" t="str">
        <f t="shared" si="126"/>
        <v>M32×2</v>
      </c>
      <c r="C1096" s="77" t="s">
        <v>216</v>
      </c>
      <c r="D1096" s="77" t="s">
        <v>157</v>
      </c>
      <c r="E1096" s="74" t="s">
        <v>0</v>
      </c>
      <c r="F1096" s="75">
        <v>32</v>
      </c>
      <c r="G1096" s="75">
        <v>2</v>
      </c>
      <c r="H1096" s="74" t="s">
        <v>134</v>
      </c>
      <c r="I1096" s="87" t="s">
        <v>420</v>
      </c>
      <c r="J1096" s="75" t="s">
        <v>314</v>
      </c>
      <c r="K1096" s="58" t="s">
        <v>491</v>
      </c>
      <c r="L1096" s="75">
        <v>32</v>
      </c>
      <c r="M1096" s="75">
        <v>2</v>
      </c>
      <c r="N1096" s="74">
        <v>60</v>
      </c>
      <c r="O1096" s="101">
        <f t="array" ref="O1096">IFERROR(INDEX($AD$11:$AO$1485,MATCH($B1096&amp;$I1096,$Z$11:$Z$1485&amp;$AG$11:$AG$1485,0),MATCH($C1096,$AD$9:$AO$9,0)),"-")</f>
        <v>31.388000000000002</v>
      </c>
      <c r="P1096" s="75">
        <v>14</v>
      </c>
      <c r="Q1096" s="75">
        <v>-14</v>
      </c>
      <c r="R1096" s="101">
        <f t="array" aca="1" ref="R1096" ca="1">IFERROR(INDEX($AD$11:$AO$1485,MATCH($B1096&amp;$I1096,$Z$11:$Z$1485&amp;$AG$11:$AG$1485,0),MATCH($D1096,$AD$9:$AO$9,0)),"-")</f>
        <v>30.981000000000002</v>
      </c>
      <c r="S1096" s="75">
        <v>14</v>
      </c>
      <c r="T1096" s="75">
        <v>0</v>
      </c>
      <c r="U1096" s="75">
        <v>5</v>
      </c>
      <c r="V1096" s="75">
        <v>14</v>
      </c>
      <c r="W1096" s="50">
        <f t="shared" si="130"/>
        <v>28</v>
      </c>
      <c r="X1096" s="50">
        <f t="shared" si="131"/>
        <v>14</v>
      </c>
      <c r="Z1096" s="63" t="str">
        <f t="shared" si="127"/>
        <v>M11×1</v>
      </c>
      <c r="AA1096" s="62" t="s">
        <v>135</v>
      </c>
      <c r="AB1096" s="62"/>
      <c r="AC1096" s="62"/>
      <c r="AD1096" s="63">
        <v>11</v>
      </c>
      <c r="AE1096" s="63">
        <v>1</v>
      </c>
      <c r="AF1096" s="62">
        <v>60</v>
      </c>
      <c r="AG1096" s="64" t="s">
        <v>175</v>
      </c>
      <c r="AH1096" s="64"/>
      <c r="AI1096" s="65"/>
      <c r="AJ1096" s="65">
        <f t="shared" si="128"/>
        <v>10.3505</v>
      </c>
      <c r="AK1096" s="65"/>
      <c r="AL1096" s="65"/>
      <c r="AM1096" s="65">
        <f t="shared" si="129"/>
        <v>9.9175000000000004</v>
      </c>
      <c r="AN1096" s="65"/>
      <c r="AO1096" s="65">
        <v>10.77</v>
      </c>
    </row>
    <row r="1097" spans="2:41" ht="15" x14ac:dyDescent="0.3">
      <c r="B1097" s="76" t="str">
        <f t="shared" si="126"/>
        <v>M32×1.5</v>
      </c>
      <c r="C1097" s="77" t="s">
        <v>216</v>
      </c>
      <c r="D1097" s="77" t="s">
        <v>157</v>
      </c>
      <c r="E1097" s="74" t="s">
        <v>0</v>
      </c>
      <c r="F1097" s="75">
        <v>32</v>
      </c>
      <c r="G1097" s="75">
        <v>1.5</v>
      </c>
      <c r="H1097" s="74" t="s">
        <v>134</v>
      </c>
      <c r="I1097" s="87" t="s">
        <v>420</v>
      </c>
      <c r="J1097" s="75" t="s">
        <v>314</v>
      </c>
      <c r="K1097" s="58" t="s">
        <v>491</v>
      </c>
      <c r="L1097" s="75">
        <v>32</v>
      </c>
      <c r="M1097" s="75">
        <v>1.5</v>
      </c>
      <c r="N1097" s="74">
        <v>60</v>
      </c>
      <c r="O1097" s="101">
        <f t="array" ref="O1097">IFERROR(INDEX($AD$11:$AO$1485,MATCH($B1097&amp;$I1097,$Z$11:$Z$1485&amp;$AG$11:$AG$1485,0),MATCH($C1097,$AD$9:$AO$9,0)),"-")</f>
        <v>31.582999999999998</v>
      </c>
      <c r="P1097" s="75">
        <v>14</v>
      </c>
      <c r="Q1097" s="75">
        <v>-14</v>
      </c>
      <c r="R1097" s="101">
        <f t="array" aca="1" ref="R1097" ca="1">IFERROR(INDEX($AD$11:$AO$1485,MATCH($B1097&amp;$I1097,$Z$11:$Z$1485&amp;$AG$11:$AG$1485,0),MATCH($D1097,$AD$9:$AO$9,0)),"-")</f>
        <v>31.275700000000001</v>
      </c>
      <c r="S1097" s="75">
        <v>14</v>
      </c>
      <c r="T1097" s="75">
        <v>0</v>
      </c>
      <c r="U1097" s="75">
        <v>5</v>
      </c>
      <c r="V1097" s="75">
        <v>16</v>
      </c>
      <c r="W1097" s="50">
        <f t="shared" si="130"/>
        <v>28</v>
      </c>
      <c r="X1097" s="50">
        <f t="shared" si="131"/>
        <v>14</v>
      </c>
      <c r="Z1097" s="63" t="str">
        <f t="shared" si="127"/>
        <v>M11×0.75</v>
      </c>
      <c r="AA1097" s="62" t="s">
        <v>135</v>
      </c>
      <c r="AB1097" s="62"/>
      <c r="AC1097" s="62"/>
      <c r="AD1097" s="63">
        <v>11</v>
      </c>
      <c r="AE1097" s="63">
        <v>0.75</v>
      </c>
      <c r="AF1097" s="62">
        <v>60</v>
      </c>
      <c r="AG1097" s="64" t="s">
        <v>175</v>
      </c>
      <c r="AH1097" s="64"/>
      <c r="AI1097" s="65"/>
      <c r="AJ1097" s="65">
        <f t="shared" si="128"/>
        <v>10.5129</v>
      </c>
      <c r="AK1097" s="65"/>
      <c r="AL1097" s="65"/>
      <c r="AM1097" s="65">
        <f t="shared" si="129"/>
        <v>10.1881</v>
      </c>
      <c r="AN1097" s="65"/>
      <c r="AO1097" s="65">
        <v>10.97</v>
      </c>
    </row>
    <row r="1098" spans="2:41" ht="15" x14ac:dyDescent="0.3">
      <c r="B1098" s="76" t="str">
        <f t="shared" si="126"/>
        <v>M33×3</v>
      </c>
      <c r="C1098" s="77" t="s">
        <v>216</v>
      </c>
      <c r="D1098" s="77" t="s">
        <v>157</v>
      </c>
      <c r="E1098" s="74" t="s">
        <v>0</v>
      </c>
      <c r="F1098" s="75">
        <v>33</v>
      </c>
      <c r="G1098" s="75">
        <v>3</v>
      </c>
      <c r="H1098" s="74" t="s">
        <v>134</v>
      </c>
      <c r="I1098" s="87" t="s">
        <v>420</v>
      </c>
      <c r="J1098" s="75" t="s">
        <v>314</v>
      </c>
      <c r="K1098" s="58" t="s">
        <v>491</v>
      </c>
      <c r="L1098" s="75">
        <v>33</v>
      </c>
      <c r="M1098" s="75">
        <v>3</v>
      </c>
      <c r="N1098" s="74">
        <v>60</v>
      </c>
      <c r="O1098" s="101">
        <f t="array" ref="O1098">IFERROR(INDEX($AD$11:$AO$1485,MATCH($B1098&amp;$I1098,$Z$11:$Z$1485&amp;$AG$11:$AG$1485,0),MATCH($C1098,$AD$9:$AO$9,0)),"-")</f>
        <v>31.995000000000001</v>
      </c>
      <c r="P1098" s="75">
        <v>18</v>
      </c>
      <c r="Q1098" s="75">
        <v>-18</v>
      </c>
      <c r="R1098" s="101">
        <f t="array" aca="1" ref="R1098" ca="1">IFERROR(INDEX($AD$11:$AO$1485,MATCH($B1098&amp;$I1098,$Z$11:$Z$1485&amp;$AG$11:$AG$1485,0),MATCH($D1098,$AD$9:$AO$9,0)),"-")</f>
        <v>31.386399999999998</v>
      </c>
      <c r="S1098" s="75">
        <v>18</v>
      </c>
      <c r="T1098" s="75">
        <v>0</v>
      </c>
      <c r="U1098" s="75">
        <v>5</v>
      </c>
      <c r="V1098" s="75">
        <v>13</v>
      </c>
      <c r="W1098" s="50">
        <f t="shared" si="130"/>
        <v>36</v>
      </c>
      <c r="X1098" s="50">
        <f t="shared" si="131"/>
        <v>18</v>
      </c>
      <c r="Z1098" s="63" t="str">
        <f t="shared" si="127"/>
        <v>M12×1.5</v>
      </c>
      <c r="AA1098" s="62" t="s">
        <v>135</v>
      </c>
      <c r="AB1098" s="62"/>
      <c r="AC1098" s="62"/>
      <c r="AD1098" s="63">
        <v>12</v>
      </c>
      <c r="AE1098" s="63">
        <v>1.5</v>
      </c>
      <c r="AF1098" s="62">
        <v>60</v>
      </c>
      <c r="AG1098" s="64" t="s">
        <v>175</v>
      </c>
      <c r="AH1098" s="64"/>
      <c r="AI1098" s="65"/>
      <c r="AJ1098" s="65">
        <f t="shared" si="128"/>
        <v>11.025700000000001</v>
      </c>
      <c r="AK1098" s="65"/>
      <c r="AL1098" s="65"/>
      <c r="AM1098" s="65">
        <f t="shared" si="129"/>
        <v>10.376200000000001</v>
      </c>
      <c r="AN1098" s="65"/>
      <c r="AO1098" s="65">
        <v>11.61</v>
      </c>
    </row>
    <row r="1099" spans="2:41" ht="15" x14ac:dyDescent="0.3">
      <c r="B1099" s="76" t="str">
        <f t="shared" ref="B1099:B1162" si="132">CONCATENATE(E1099,L1099,"×",G1099)</f>
        <v>M33×2</v>
      </c>
      <c r="C1099" s="77" t="s">
        <v>216</v>
      </c>
      <c r="D1099" s="77" t="s">
        <v>157</v>
      </c>
      <c r="E1099" s="74" t="s">
        <v>0</v>
      </c>
      <c r="F1099" s="75">
        <v>33</v>
      </c>
      <c r="G1099" s="75">
        <v>2</v>
      </c>
      <c r="H1099" s="74" t="s">
        <v>134</v>
      </c>
      <c r="I1099" s="87" t="s">
        <v>420</v>
      </c>
      <c r="J1099" s="75" t="s">
        <v>314</v>
      </c>
      <c r="K1099" s="58" t="s">
        <v>491</v>
      </c>
      <c r="L1099" s="75">
        <v>33</v>
      </c>
      <c r="M1099" s="75">
        <v>2</v>
      </c>
      <c r="N1099" s="74">
        <v>60</v>
      </c>
      <c r="O1099" s="101">
        <f t="array" ref="O1099">IFERROR(INDEX($AD$11:$AO$1485,MATCH($B1099&amp;$I1099,$Z$11:$Z$1485&amp;$AG$11:$AG$1485,0),MATCH($C1099,$AD$9:$AO$9,0)),"-")</f>
        <v>32.387999999999998</v>
      </c>
      <c r="P1099" s="75">
        <v>14</v>
      </c>
      <c r="Q1099" s="75">
        <v>-14</v>
      </c>
      <c r="R1099" s="101">
        <f t="array" aca="1" ref="R1099" ca="1">IFERROR(INDEX($AD$11:$AO$1485,MATCH($B1099&amp;$I1099,$Z$11:$Z$1485&amp;$AG$11:$AG$1485,0),MATCH($D1099,$AD$9:$AO$9,0)),"-")</f>
        <v>31.981000000000002</v>
      </c>
      <c r="S1099" s="75">
        <v>14</v>
      </c>
      <c r="T1099" s="75">
        <v>0</v>
      </c>
      <c r="U1099" s="75">
        <v>5</v>
      </c>
      <c r="V1099" s="75">
        <v>14</v>
      </c>
      <c r="W1099" s="50">
        <f t="shared" si="130"/>
        <v>28</v>
      </c>
      <c r="X1099" s="50">
        <f t="shared" si="131"/>
        <v>14</v>
      </c>
      <c r="Z1099" s="63" t="str">
        <f t="shared" ref="Z1099:Z1162" si="133">CONCATENATE(AA1099,AD1099,"×",AE1099)</f>
        <v>M12×1.25</v>
      </c>
      <c r="AA1099" s="62" t="s">
        <v>135</v>
      </c>
      <c r="AB1099" s="62"/>
      <c r="AC1099" s="62"/>
      <c r="AD1099" s="63">
        <v>12</v>
      </c>
      <c r="AE1099" s="63">
        <v>1.25</v>
      </c>
      <c r="AF1099" s="62">
        <v>60</v>
      </c>
      <c r="AG1099" s="64" t="s">
        <v>175</v>
      </c>
      <c r="AH1099" s="64"/>
      <c r="AI1099" s="65"/>
      <c r="AJ1099" s="65">
        <f t="shared" si="128"/>
        <v>11.1881</v>
      </c>
      <c r="AK1099" s="65"/>
      <c r="AL1099" s="65"/>
      <c r="AM1099" s="65">
        <f t="shared" si="129"/>
        <v>10.646800000000001</v>
      </c>
      <c r="AN1099" s="65"/>
      <c r="AO1099" s="65">
        <v>11.91</v>
      </c>
    </row>
    <row r="1100" spans="2:41" ht="15" x14ac:dyDescent="0.3">
      <c r="B1100" s="76" t="str">
        <f t="shared" si="132"/>
        <v>M33×1.5</v>
      </c>
      <c r="C1100" s="77" t="s">
        <v>216</v>
      </c>
      <c r="D1100" s="77" t="s">
        <v>157</v>
      </c>
      <c r="E1100" s="74" t="s">
        <v>0</v>
      </c>
      <c r="F1100" s="75">
        <v>33</v>
      </c>
      <c r="G1100" s="75">
        <v>1.5</v>
      </c>
      <c r="H1100" s="74" t="s">
        <v>134</v>
      </c>
      <c r="I1100" s="87" t="s">
        <v>420</v>
      </c>
      <c r="J1100" s="75" t="s">
        <v>314</v>
      </c>
      <c r="K1100" s="58" t="s">
        <v>491</v>
      </c>
      <c r="L1100" s="75">
        <v>33</v>
      </c>
      <c r="M1100" s="75">
        <v>1.5</v>
      </c>
      <c r="N1100" s="74">
        <v>60</v>
      </c>
      <c r="O1100" s="101">
        <f t="array" ref="O1100">IFERROR(INDEX($AD$11:$AO$1485,MATCH($B1100&amp;$I1100,$Z$11:$Z$1485&amp;$AG$11:$AG$1485,0),MATCH($C1100,$AD$9:$AO$9,0)),"-")</f>
        <v>32.582999999999998</v>
      </c>
      <c r="P1100" s="75">
        <v>14</v>
      </c>
      <c r="Q1100" s="75">
        <v>-14</v>
      </c>
      <c r="R1100" s="101">
        <f t="array" aca="1" ref="R1100" ca="1">IFERROR(INDEX($AD$11:$AO$1485,MATCH($B1100&amp;$I1100,$Z$11:$Z$1485&amp;$AG$11:$AG$1485,0),MATCH($D1100,$AD$9:$AO$9,0)),"-")</f>
        <v>32.275700000000001</v>
      </c>
      <c r="S1100" s="75">
        <v>14</v>
      </c>
      <c r="T1100" s="75">
        <v>0</v>
      </c>
      <c r="U1100" s="75">
        <v>5</v>
      </c>
      <c r="V1100" s="75">
        <v>16</v>
      </c>
      <c r="W1100" s="50">
        <f t="shared" si="130"/>
        <v>28</v>
      </c>
      <c r="X1100" s="50">
        <f t="shared" si="131"/>
        <v>14</v>
      </c>
      <c r="Z1100" s="63" t="str">
        <f t="shared" si="133"/>
        <v>M12×1</v>
      </c>
      <c r="AA1100" s="62" t="s">
        <v>135</v>
      </c>
      <c r="AB1100" s="62"/>
      <c r="AC1100" s="62"/>
      <c r="AD1100" s="63">
        <v>12</v>
      </c>
      <c r="AE1100" s="63">
        <v>1</v>
      </c>
      <c r="AF1100" s="62">
        <v>60</v>
      </c>
      <c r="AG1100" s="64" t="s">
        <v>175</v>
      </c>
      <c r="AH1100" s="64"/>
      <c r="AI1100" s="65"/>
      <c r="AJ1100" s="65">
        <f t="shared" ref="AJ1100:AJ1163" si="134">ROUND(AD1100-0.649519*AE1100,4)</f>
        <v>11.3505</v>
      </c>
      <c r="AK1100" s="65"/>
      <c r="AL1100" s="65"/>
      <c r="AM1100" s="65">
        <f t="shared" ref="AM1100:AM1163" si="135">ROUND(AD1100-1.082532*AE1100,4)</f>
        <v>10.9175</v>
      </c>
      <c r="AN1100" s="65"/>
      <c r="AO1100" s="65">
        <v>11.78</v>
      </c>
    </row>
    <row r="1101" spans="2:41" ht="15" x14ac:dyDescent="0.3">
      <c r="B1101" s="76" t="str">
        <f t="shared" si="132"/>
        <v>M35×1.5</v>
      </c>
      <c r="C1101" s="77" t="s">
        <v>216</v>
      </c>
      <c r="D1101" s="77" t="s">
        <v>157</v>
      </c>
      <c r="E1101" s="74" t="s">
        <v>0</v>
      </c>
      <c r="F1101" s="75">
        <v>35</v>
      </c>
      <c r="G1101" s="75">
        <v>1.5</v>
      </c>
      <c r="H1101" s="74" t="s">
        <v>134</v>
      </c>
      <c r="I1101" s="87" t="s">
        <v>420</v>
      </c>
      <c r="J1101" s="75" t="s">
        <v>314</v>
      </c>
      <c r="K1101" s="58" t="s">
        <v>491</v>
      </c>
      <c r="L1101" s="75">
        <v>35</v>
      </c>
      <c r="M1101" s="75">
        <v>1.5</v>
      </c>
      <c r="N1101" s="74">
        <v>60</v>
      </c>
      <c r="O1101" s="101">
        <f t="array" ref="O1101">IFERROR(INDEX($AD$11:$AO$1485,MATCH($B1101&amp;$I1101,$Z$11:$Z$1485&amp;$AG$11:$AG$1485,0),MATCH($C1101,$AD$9:$AO$9,0)),"-")</f>
        <v>34.582999999999998</v>
      </c>
      <c r="P1101" s="75">
        <v>14</v>
      </c>
      <c r="Q1101" s="75">
        <v>-14</v>
      </c>
      <c r="R1101" s="101">
        <f t="array" aca="1" ref="R1101" ca="1">IFERROR(INDEX($AD$11:$AO$1485,MATCH($B1101&amp;$I1101,$Z$11:$Z$1485&amp;$AG$11:$AG$1485,0),MATCH($D1101,$AD$9:$AO$9,0)),"-")</f>
        <v>34.275700000000001</v>
      </c>
      <c r="S1101" s="75">
        <v>14</v>
      </c>
      <c r="T1101" s="75">
        <v>0</v>
      </c>
      <c r="U1101" s="75">
        <v>5</v>
      </c>
      <c r="V1101" s="75">
        <v>16</v>
      </c>
      <c r="W1101" s="50">
        <f t="shared" si="130"/>
        <v>28</v>
      </c>
      <c r="X1101" s="50">
        <f t="shared" si="131"/>
        <v>14</v>
      </c>
      <c r="Z1101" s="63" t="str">
        <f t="shared" si="133"/>
        <v>M14×1.5</v>
      </c>
      <c r="AA1101" s="62" t="s">
        <v>135</v>
      </c>
      <c r="AB1101" s="62"/>
      <c r="AC1101" s="62"/>
      <c r="AD1101" s="63">
        <v>14</v>
      </c>
      <c r="AE1101" s="63">
        <v>1.5</v>
      </c>
      <c r="AF1101" s="62">
        <v>60</v>
      </c>
      <c r="AG1101" s="64" t="s">
        <v>175</v>
      </c>
      <c r="AH1101" s="64"/>
      <c r="AI1101" s="65"/>
      <c r="AJ1101" s="65">
        <f t="shared" si="134"/>
        <v>13.025700000000001</v>
      </c>
      <c r="AK1101" s="65"/>
      <c r="AL1101" s="65"/>
      <c r="AM1101" s="65">
        <f t="shared" si="135"/>
        <v>12.376200000000001</v>
      </c>
      <c r="AN1101" s="65"/>
      <c r="AO1101" s="65">
        <v>13.61</v>
      </c>
    </row>
    <row r="1102" spans="2:41" ht="15" x14ac:dyDescent="0.3">
      <c r="B1102" s="76" t="str">
        <f t="shared" si="132"/>
        <v>M36×3</v>
      </c>
      <c r="C1102" s="77" t="s">
        <v>216</v>
      </c>
      <c r="D1102" s="77" t="s">
        <v>157</v>
      </c>
      <c r="E1102" s="74" t="s">
        <v>0</v>
      </c>
      <c r="F1102" s="75">
        <v>36</v>
      </c>
      <c r="G1102" s="75">
        <v>3</v>
      </c>
      <c r="H1102" s="74" t="s">
        <v>134</v>
      </c>
      <c r="I1102" s="87" t="s">
        <v>420</v>
      </c>
      <c r="J1102" s="75" t="s">
        <v>314</v>
      </c>
      <c r="K1102" s="58" t="s">
        <v>491</v>
      </c>
      <c r="L1102" s="75">
        <v>36</v>
      </c>
      <c r="M1102" s="75">
        <v>3</v>
      </c>
      <c r="N1102" s="74">
        <v>60</v>
      </c>
      <c r="O1102" s="101">
        <f t="array" ref="O1102">IFERROR(INDEX($AD$11:$AO$1485,MATCH($B1102&amp;$I1102,$Z$11:$Z$1485&amp;$AG$11:$AG$1485,0),MATCH($C1102,$AD$9:$AO$9,0)),"-")</f>
        <v>34.994999999999997</v>
      </c>
      <c r="P1102" s="75">
        <v>18</v>
      </c>
      <c r="Q1102" s="75">
        <v>-18</v>
      </c>
      <c r="R1102" s="101">
        <f t="array" aca="1" ref="R1102" ca="1">IFERROR(INDEX($AD$11:$AO$1485,MATCH($B1102&amp;$I1102,$Z$11:$Z$1485&amp;$AG$11:$AG$1485,0),MATCH($D1102,$AD$9:$AO$9,0)),"-")</f>
        <v>34.386400000000002</v>
      </c>
      <c r="S1102" s="75">
        <v>18</v>
      </c>
      <c r="T1102" s="75">
        <v>0</v>
      </c>
      <c r="U1102" s="75">
        <v>5</v>
      </c>
      <c r="V1102" s="75">
        <v>13</v>
      </c>
      <c r="W1102" s="50">
        <f t="shared" si="130"/>
        <v>36</v>
      </c>
      <c r="X1102" s="50">
        <f t="shared" si="131"/>
        <v>18</v>
      </c>
      <c r="Z1102" s="63" t="str">
        <f t="shared" si="133"/>
        <v>M14×1</v>
      </c>
      <c r="AA1102" s="62" t="s">
        <v>135</v>
      </c>
      <c r="AB1102" s="62"/>
      <c r="AC1102" s="62"/>
      <c r="AD1102" s="63">
        <v>14</v>
      </c>
      <c r="AE1102" s="63">
        <v>1</v>
      </c>
      <c r="AF1102" s="62">
        <v>60</v>
      </c>
      <c r="AG1102" s="64" t="s">
        <v>175</v>
      </c>
      <c r="AH1102" s="64"/>
      <c r="AI1102" s="65"/>
      <c r="AJ1102" s="65">
        <f t="shared" si="134"/>
        <v>13.3505</v>
      </c>
      <c r="AK1102" s="65"/>
      <c r="AL1102" s="65"/>
      <c r="AM1102" s="65">
        <f t="shared" si="135"/>
        <v>12.9175</v>
      </c>
      <c r="AN1102" s="65"/>
      <c r="AO1102" s="65">
        <v>13.78</v>
      </c>
    </row>
    <row r="1103" spans="2:41" ht="15" x14ac:dyDescent="0.3">
      <c r="B1103" s="76" t="str">
        <f t="shared" si="132"/>
        <v>M36×2</v>
      </c>
      <c r="C1103" s="77" t="s">
        <v>216</v>
      </c>
      <c r="D1103" s="77" t="s">
        <v>157</v>
      </c>
      <c r="E1103" s="74" t="s">
        <v>0</v>
      </c>
      <c r="F1103" s="75">
        <v>36</v>
      </c>
      <c r="G1103" s="75">
        <v>2</v>
      </c>
      <c r="H1103" s="74" t="s">
        <v>134</v>
      </c>
      <c r="I1103" s="87" t="s">
        <v>420</v>
      </c>
      <c r="J1103" s="75" t="s">
        <v>314</v>
      </c>
      <c r="K1103" s="58" t="s">
        <v>491</v>
      </c>
      <c r="L1103" s="75">
        <v>36</v>
      </c>
      <c r="M1103" s="75">
        <v>2</v>
      </c>
      <c r="N1103" s="74">
        <v>60</v>
      </c>
      <c r="O1103" s="101">
        <f t="array" ref="O1103">IFERROR(INDEX($AD$11:$AO$1485,MATCH($B1103&amp;$I1103,$Z$11:$Z$1485&amp;$AG$11:$AG$1485,0),MATCH($C1103,$AD$9:$AO$9,0)),"-")</f>
        <v>35.387999999999998</v>
      </c>
      <c r="P1103" s="75">
        <v>14</v>
      </c>
      <c r="Q1103" s="75">
        <v>-14</v>
      </c>
      <c r="R1103" s="101">
        <f t="array" aca="1" ref="R1103" ca="1">IFERROR(INDEX($AD$11:$AO$1485,MATCH($B1103&amp;$I1103,$Z$11:$Z$1485&amp;$AG$11:$AG$1485,0),MATCH($D1103,$AD$9:$AO$9,0)),"-")</f>
        <v>34.981000000000002</v>
      </c>
      <c r="S1103" s="75">
        <v>14</v>
      </c>
      <c r="T1103" s="75">
        <v>0</v>
      </c>
      <c r="U1103" s="75">
        <v>5</v>
      </c>
      <c r="V1103" s="75">
        <v>14</v>
      </c>
      <c r="W1103" s="50">
        <f t="shared" si="130"/>
        <v>28</v>
      </c>
      <c r="X1103" s="50">
        <f t="shared" si="131"/>
        <v>14</v>
      </c>
      <c r="Z1103" s="63" t="str">
        <f t="shared" si="133"/>
        <v>M15×1.5</v>
      </c>
      <c r="AA1103" s="62" t="s">
        <v>135</v>
      </c>
      <c r="AB1103" s="62"/>
      <c r="AC1103" s="62"/>
      <c r="AD1103" s="63">
        <v>15</v>
      </c>
      <c r="AE1103" s="63">
        <v>1.5</v>
      </c>
      <c r="AF1103" s="62">
        <v>60</v>
      </c>
      <c r="AG1103" s="64" t="s">
        <v>175</v>
      </c>
      <c r="AH1103" s="64"/>
      <c r="AI1103" s="65"/>
      <c r="AJ1103" s="65">
        <f t="shared" si="134"/>
        <v>14.025700000000001</v>
      </c>
      <c r="AK1103" s="65"/>
      <c r="AL1103" s="65"/>
      <c r="AM1103" s="65">
        <f t="shared" si="135"/>
        <v>13.376200000000001</v>
      </c>
      <c r="AN1103" s="65"/>
      <c r="AO1103" s="65">
        <v>14.61</v>
      </c>
    </row>
    <row r="1104" spans="2:41" ht="15" x14ac:dyDescent="0.3">
      <c r="B1104" s="76" t="str">
        <f t="shared" si="132"/>
        <v>M36×1.5</v>
      </c>
      <c r="C1104" s="77" t="s">
        <v>216</v>
      </c>
      <c r="D1104" s="77" t="s">
        <v>157</v>
      </c>
      <c r="E1104" s="74" t="s">
        <v>0</v>
      </c>
      <c r="F1104" s="75">
        <v>36</v>
      </c>
      <c r="G1104" s="75">
        <v>1.5</v>
      </c>
      <c r="H1104" s="74" t="s">
        <v>134</v>
      </c>
      <c r="I1104" s="87" t="s">
        <v>420</v>
      </c>
      <c r="J1104" s="75" t="s">
        <v>314</v>
      </c>
      <c r="K1104" s="58" t="s">
        <v>491</v>
      </c>
      <c r="L1104" s="75">
        <v>36</v>
      </c>
      <c r="M1104" s="75">
        <v>1.5</v>
      </c>
      <c r="N1104" s="74">
        <v>60</v>
      </c>
      <c r="O1104" s="101">
        <f t="array" ref="O1104">IFERROR(INDEX($AD$11:$AO$1485,MATCH($B1104&amp;$I1104,$Z$11:$Z$1485&amp;$AG$11:$AG$1485,0),MATCH($C1104,$AD$9:$AO$9,0)),"-")</f>
        <v>35.582999999999998</v>
      </c>
      <c r="P1104" s="75">
        <v>14</v>
      </c>
      <c r="Q1104" s="75">
        <v>-14</v>
      </c>
      <c r="R1104" s="101">
        <f t="array" aca="1" ref="R1104" ca="1">IFERROR(INDEX($AD$11:$AO$1485,MATCH($B1104&amp;$I1104,$Z$11:$Z$1485&amp;$AG$11:$AG$1485,0),MATCH($D1104,$AD$9:$AO$9,0)),"-")</f>
        <v>35.275700000000001</v>
      </c>
      <c r="S1104" s="75">
        <v>14</v>
      </c>
      <c r="T1104" s="75">
        <v>0</v>
      </c>
      <c r="U1104" s="75">
        <v>5</v>
      </c>
      <c r="V1104" s="75">
        <v>16</v>
      </c>
      <c r="W1104" s="50">
        <f t="shared" si="130"/>
        <v>28</v>
      </c>
      <c r="X1104" s="50">
        <f t="shared" si="131"/>
        <v>14</v>
      </c>
      <c r="Z1104" s="63" t="str">
        <f t="shared" si="133"/>
        <v>M15×1</v>
      </c>
      <c r="AA1104" s="62" t="s">
        <v>135</v>
      </c>
      <c r="AB1104" s="62"/>
      <c r="AC1104" s="62"/>
      <c r="AD1104" s="63">
        <v>15</v>
      </c>
      <c r="AE1104" s="63">
        <v>1</v>
      </c>
      <c r="AF1104" s="62">
        <v>60</v>
      </c>
      <c r="AG1104" s="64" t="s">
        <v>175</v>
      </c>
      <c r="AH1104" s="64"/>
      <c r="AI1104" s="65"/>
      <c r="AJ1104" s="65">
        <f t="shared" si="134"/>
        <v>14.3505</v>
      </c>
      <c r="AK1104" s="65"/>
      <c r="AL1104" s="65"/>
      <c r="AM1104" s="65">
        <f t="shared" si="135"/>
        <v>13.9175</v>
      </c>
      <c r="AN1104" s="65"/>
      <c r="AO1104" s="65">
        <v>14.78</v>
      </c>
    </row>
    <row r="1105" spans="2:41" ht="15" x14ac:dyDescent="0.3">
      <c r="B1105" s="76" t="str">
        <f t="shared" si="132"/>
        <v>M38×1.5</v>
      </c>
      <c r="C1105" s="77" t="s">
        <v>216</v>
      </c>
      <c r="D1105" s="77" t="s">
        <v>157</v>
      </c>
      <c r="E1105" s="74" t="s">
        <v>0</v>
      </c>
      <c r="F1105" s="75">
        <v>38</v>
      </c>
      <c r="G1105" s="75">
        <v>1.5</v>
      </c>
      <c r="H1105" s="74" t="s">
        <v>134</v>
      </c>
      <c r="I1105" s="87" t="s">
        <v>420</v>
      </c>
      <c r="J1105" s="75" t="s">
        <v>314</v>
      </c>
      <c r="K1105" s="58" t="s">
        <v>491</v>
      </c>
      <c r="L1105" s="75">
        <v>38</v>
      </c>
      <c r="M1105" s="75">
        <v>1.5</v>
      </c>
      <c r="N1105" s="74">
        <v>60</v>
      </c>
      <c r="O1105" s="101">
        <f t="array" ref="O1105">IFERROR(INDEX($AD$11:$AO$1485,MATCH($B1105&amp;$I1105,$Z$11:$Z$1485&amp;$AG$11:$AG$1485,0),MATCH($C1105,$AD$9:$AO$9,0)),"-")</f>
        <v>37.582999999999998</v>
      </c>
      <c r="P1105" s="75">
        <v>14</v>
      </c>
      <c r="Q1105" s="75">
        <v>-14</v>
      </c>
      <c r="R1105" s="101">
        <f t="array" aca="1" ref="R1105" ca="1">IFERROR(INDEX($AD$11:$AO$1485,MATCH($B1105&amp;$I1105,$Z$11:$Z$1485&amp;$AG$11:$AG$1485,0),MATCH($D1105,$AD$9:$AO$9,0)),"-")</f>
        <v>37.275700000000001</v>
      </c>
      <c r="S1105" s="75">
        <v>14</v>
      </c>
      <c r="T1105" s="75">
        <v>0</v>
      </c>
      <c r="U1105" s="75">
        <v>5</v>
      </c>
      <c r="V1105" s="75">
        <v>16</v>
      </c>
      <c r="W1105" s="50">
        <f t="shared" si="130"/>
        <v>28</v>
      </c>
      <c r="X1105" s="50">
        <f t="shared" si="131"/>
        <v>14</v>
      </c>
      <c r="Z1105" s="63" t="str">
        <f t="shared" si="133"/>
        <v>M16×1.5</v>
      </c>
      <c r="AA1105" s="62" t="s">
        <v>135</v>
      </c>
      <c r="AB1105" s="62"/>
      <c r="AC1105" s="62"/>
      <c r="AD1105" s="63">
        <v>16</v>
      </c>
      <c r="AE1105" s="63">
        <v>1.5</v>
      </c>
      <c r="AF1105" s="62">
        <v>60</v>
      </c>
      <c r="AG1105" s="64" t="s">
        <v>175</v>
      </c>
      <c r="AH1105" s="64"/>
      <c r="AI1105" s="65"/>
      <c r="AJ1105" s="65">
        <f t="shared" si="134"/>
        <v>15.025700000000001</v>
      </c>
      <c r="AK1105" s="65"/>
      <c r="AL1105" s="65"/>
      <c r="AM1105" s="65">
        <f t="shared" si="135"/>
        <v>14.376200000000001</v>
      </c>
      <c r="AN1105" s="65"/>
      <c r="AO1105" s="65">
        <v>15.61</v>
      </c>
    </row>
    <row r="1106" spans="2:41" ht="15" x14ac:dyDescent="0.3">
      <c r="B1106" s="76" t="str">
        <f t="shared" si="132"/>
        <v>M39×3</v>
      </c>
      <c r="C1106" s="77" t="s">
        <v>216</v>
      </c>
      <c r="D1106" s="77" t="s">
        <v>157</v>
      </c>
      <c r="E1106" s="74" t="s">
        <v>0</v>
      </c>
      <c r="F1106" s="75">
        <v>39</v>
      </c>
      <c r="G1106" s="75">
        <v>3</v>
      </c>
      <c r="H1106" s="74" t="s">
        <v>134</v>
      </c>
      <c r="I1106" s="87" t="s">
        <v>420</v>
      </c>
      <c r="J1106" s="75" t="s">
        <v>314</v>
      </c>
      <c r="K1106" s="58" t="s">
        <v>491</v>
      </c>
      <c r="L1106" s="75">
        <v>39</v>
      </c>
      <c r="M1106" s="75">
        <v>3</v>
      </c>
      <c r="N1106" s="74">
        <v>60</v>
      </c>
      <c r="O1106" s="101">
        <f t="array" ref="O1106">IFERROR(INDEX($AD$11:$AO$1485,MATCH($B1106&amp;$I1106,$Z$11:$Z$1485&amp;$AG$11:$AG$1485,0),MATCH($C1106,$AD$9:$AO$9,0)),"-")</f>
        <v>37.994999999999997</v>
      </c>
      <c r="P1106" s="75">
        <v>18</v>
      </c>
      <c r="Q1106" s="75">
        <v>-18</v>
      </c>
      <c r="R1106" s="101">
        <f t="array" aca="1" ref="R1106" ca="1">IFERROR(INDEX($AD$11:$AO$1485,MATCH($B1106&amp;$I1106,$Z$11:$Z$1485&amp;$AG$11:$AG$1485,0),MATCH($D1106,$AD$9:$AO$9,0)),"-")</f>
        <v>37.386400000000002</v>
      </c>
      <c r="S1106" s="75">
        <v>18</v>
      </c>
      <c r="T1106" s="75">
        <v>0</v>
      </c>
      <c r="U1106" s="75">
        <v>5</v>
      </c>
      <c r="V1106" s="75">
        <v>13</v>
      </c>
      <c r="W1106" s="50">
        <f t="shared" si="130"/>
        <v>36</v>
      </c>
      <c r="X1106" s="50">
        <f t="shared" si="131"/>
        <v>18</v>
      </c>
      <c r="Z1106" s="63" t="str">
        <f t="shared" si="133"/>
        <v>M16×1</v>
      </c>
      <c r="AA1106" s="62" t="s">
        <v>135</v>
      </c>
      <c r="AB1106" s="62"/>
      <c r="AC1106" s="62"/>
      <c r="AD1106" s="63">
        <v>16</v>
      </c>
      <c r="AE1106" s="63">
        <v>1</v>
      </c>
      <c r="AF1106" s="62">
        <v>60</v>
      </c>
      <c r="AG1106" s="64" t="s">
        <v>175</v>
      </c>
      <c r="AH1106" s="64"/>
      <c r="AI1106" s="65"/>
      <c r="AJ1106" s="65">
        <f t="shared" si="134"/>
        <v>15.3505</v>
      </c>
      <c r="AK1106" s="65"/>
      <c r="AL1106" s="65"/>
      <c r="AM1106" s="65">
        <f t="shared" si="135"/>
        <v>14.9175</v>
      </c>
      <c r="AN1106" s="65"/>
      <c r="AO1106" s="65">
        <v>15.78</v>
      </c>
    </row>
    <row r="1107" spans="2:41" ht="15" x14ac:dyDescent="0.3">
      <c r="B1107" s="76" t="str">
        <f t="shared" si="132"/>
        <v>M39×2</v>
      </c>
      <c r="C1107" s="77" t="s">
        <v>216</v>
      </c>
      <c r="D1107" s="77" t="s">
        <v>157</v>
      </c>
      <c r="E1107" s="74" t="s">
        <v>0</v>
      </c>
      <c r="F1107" s="75">
        <v>39</v>
      </c>
      <c r="G1107" s="75">
        <v>2</v>
      </c>
      <c r="H1107" s="74" t="s">
        <v>134</v>
      </c>
      <c r="I1107" s="87" t="s">
        <v>420</v>
      </c>
      <c r="J1107" s="75" t="s">
        <v>314</v>
      </c>
      <c r="K1107" s="58" t="s">
        <v>491</v>
      </c>
      <c r="L1107" s="75">
        <v>39</v>
      </c>
      <c r="M1107" s="75">
        <v>2</v>
      </c>
      <c r="N1107" s="74">
        <v>60</v>
      </c>
      <c r="O1107" s="101">
        <f t="array" ref="O1107">IFERROR(INDEX($AD$11:$AO$1485,MATCH($B1107&amp;$I1107,$Z$11:$Z$1485&amp;$AG$11:$AG$1485,0),MATCH($C1107,$AD$9:$AO$9,0)),"-")</f>
        <v>38.387999999999998</v>
      </c>
      <c r="P1107" s="75">
        <v>14</v>
      </c>
      <c r="Q1107" s="75">
        <v>-14</v>
      </c>
      <c r="R1107" s="101">
        <f t="array" aca="1" ref="R1107" ca="1">IFERROR(INDEX($AD$11:$AO$1485,MATCH($B1107&amp;$I1107,$Z$11:$Z$1485&amp;$AG$11:$AG$1485,0),MATCH($D1107,$AD$9:$AO$9,0)),"-")</f>
        <v>37.981000000000002</v>
      </c>
      <c r="S1107" s="75">
        <v>14</v>
      </c>
      <c r="T1107" s="75">
        <v>0</v>
      </c>
      <c r="U1107" s="75">
        <v>5</v>
      </c>
      <c r="V1107" s="75">
        <v>14</v>
      </c>
      <c r="W1107" s="50">
        <f t="shared" si="130"/>
        <v>28</v>
      </c>
      <c r="X1107" s="50">
        <f t="shared" si="131"/>
        <v>14</v>
      </c>
      <c r="Z1107" s="63" t="str">
        <f t="shared" si="133"/>
        <v>M17×1.5</v>
      </c>
      <c r="AA1107" s="62" t="s">
        <v>135</v>
      </c>
      <c r="AB1107" s="62"/>
      <c r="AC1107" s="62"/>
      <c r="AD1107" s="63">
        <v>17</v>
      </c>
      <c r="AE1107" s="63">
        <v>1.5</v>
      </c>
      <c r="AF1107" s="62">
        <v>60</v>
      </c>
      <c r="AG1107" s="64" t="s">
        <v>175</v>
      </c>
      <c r="AH1107" s="64"/>
      <c r="AI1107" s="65"/>
      <c r="AJ1107" s="65">
        <f t="shared" si="134"/>
        <v>16.025700000000001</v>
      </c>
      <c r="AK1107" s="65"/>
      <c r="AL1107" s="65"/>
      <c r="AM1107" s="65">
        <f t="shared" si="135"/>
        <v>15.376200000000001</v>
      </c>
      <c r="AN1107" s="65"/>
      <c r="AO1107" s="65">
        <v>16.87</v>
      </c>
    </row>
    <row r="1108" spans="2:41" ht="15" x14ac:dyDescent="0.3">
      <c r="B1108" s="76" t="str">
        <f t="shared" si="132"/>
        <v>M39×1.5</v>
      </c>
      <c r="C1108" s="77" t="s">
        <v>216</v>
      </c>
      <c r="D1108" s="77" t="s">
        <v>157</v>
      </c>
      <c r="E1108" s="74" t="s">
        <v>0</v>
      </c>
      <c r="F1108" s="75">
        <v>39</v>
      </c>
      <c r="G1108" s="75">
        <v>1.5</v>
      </c>
      <c r="H1108" s="74" t="s">
        <v>134</v>
      </c>
      <c r="I1108" s="87" t="s">
        <v>420</v>
      </c>
      <c r="J1108" s="75" t="s">
        <v>314</v>
      </c>
      <c r="K1108" s="58" t="s">
        <v>491</v>
      </c>
      <c r="L1108" s="75">
        <v>39</v>
      </c>
      <c r="M1108" s="75">
        <v>1.5</v>
      </c>
      <c r="N1108" s="74">
        <v>60</v>
      </c>
      <c r="O1108" s="101">
        <f t="array" ref="O1108">IFERROR(INDEX($AD$11:$AO$1485,MATCH($B1108&amp;$I1108,$Z$11:$Z$1485&amp;$AG$11:$AG$1485,0),MATCH($C1108,$AD$9:$AO$9,0)),"-")</f>
        <v>38.582999999999998</v>
      </c>
      <c r="P1108" s="75">
        <v>14</v>
      </c>
      <c r="Q1108" s="75">
        <v>-14</v>
      </c>
      <c r="R1108" s="101">
        <f t="array" aca="1" ref="R1108" ca="1">IFERROR(INDEX($AD$11:$AO$1485,MATCH($B1108&amp;$I1108,$Z$11:$Z$1485&amp;$AG$11:$AG$1485,0),MATCH($D1108,$AD$9:$AO$9,0)),"-")</f>
        <v>38.275700000000001</v>
      </c>
      <c r="S1108" s="75">
        <v>14</v>
      </c>
      <c r="T1108" s="75">
        <v>0</v>
      </c>
      <c r="U1108" s="75">
        <v>5</v>
      </c>
      <c r="V1108" s="75">
        <v>16</v>
      </c>
      <c r="W1108" s="50">
        <f t="shared" si="130"/>
        <v>28</v>
      </c>
      <c r="X1108" s="50">
        <f t="shared" si="131"/>
        <v>14</v>
      </c>
      <c r="Z1108" s="63" t="str">
        <f t="shared" si="133"/>
        <v>M17×1</v>
      </c>
      <c r="AA1108" s="62" t="s">
        <v>135</v>
      </c>
      <c r="AB1108" s="62"/>
      <c r="AC1108" s="62"/>
      <c r="AD1108" s="63">
        <v>17</v>
      </c>
      <c r="AE1108" s="63">
        <v>1</v>
      </c>
      <c r="AF1108" s="62">
        <v>60</v>
      </c>
      <c r="AG1108" s="64" t="s">
        <v>175</v>
      </c>
      <c r="AH1108" s="64"/>
      <c r="AI1108" s="65"/>
      <c r="AJ1108" s="65">
        <f t="shared" si="134"/>
        <v>16.3505</v>
      </c>
      <c r="AK1108" s="65"/>
      <c r="AL1108" s="65"/>
      <c r="AM1108" s="65">
        <f t="shared" si="135"/>
        <v>15.9175</v>
      </c>
      <c r="AN1108" s="65"/>
      <c r="AO1108" s="65">
        <v>15.94</v>
      </c>
    </row>
    <row r="1109" spans="2:41" ht="15" x14ac:dyDescent="0.3">
      <c r="B1109" s="76" t="str">
        <f t="shared" si="132"/>
        <v>M40×3</v>
      </c>
      <c r="C1109" s="77" t="s">
        <v>216</v>
      </c>
      <c r="D1109" s="77" t="s">
        <v>157</v>
      </c>
      <c r="E1109" s="74" t="s">
        <v>0</v>
      </c>
      <c r="F1109" s="75">
        <v>40</v>
      </c>
      <c r="G1109" s="75">
        <v>3</v>
      </c>
      <c r="H1109" s="74" t="s">
        <v>134</v>
      </c>
      <c r="I1109" s="87" t="s">
        <v>420</v>
      </c>
      <c r="J1109" s="75" t="s">
        <v>314</v>
      </c>
      <c r="K1109" s="58" t="s">
        <v>491</v>
      </c>
      <c r="L1109" s="75">
        <v>40</v>
      </c>
      <c r="M1109" s="75">
        <v>3</v>
      </c>
      <c r="N1109" s="74">
        <v>60</v>
      </c>
      <c r="O1109" s="101">
        <f t="array" ref="O1109">IFERROR(INDEX($AD$11:$AO$1485,MATCH($B1109&amp;$I1109,$Z$11:$Z$1485&amp;$AG$11:$AG$1485,0),MATCH($C1109,$AD$9:$AO$9,0)),"-")</f>
        <v>38.994999999999997</v>
      </c>
      <c r="P1109" s="75">
        <v>18</v>
      </c>
      <c r="Q1109" s="75">
        <v>-18</v>
      </c>
      <c r="R1109" s="101">
        <f t="array" aca="1" ref="R1109" ca="1">IFERROR(INDEX($AD$11:$AO$1485,MATCH($B1109&amp;$I1109,$Z$11:$Z$1485&amp;$AG$11:$AG$1485,0),MATCH($D1109,$AD$9:$AO$9,0)),"-")</f>
        <v>38.386400000000002</v>
      </c>
      <c r="S1109" s="75">
        <v>18</v>
      </c>
      <c r="T1109" s="75">
        <v>0</v>
      </c>
      <c r="U1109" s="75">
        <v>5</v>
      </c>
      <c r="V1109" s="75">
        <v>13</v>
      </c>
      <c r="W1109" s="50">
        <f t="shared" si="130"/>
        <v>36</v>
      </c>
      <c r="X1109" s="50">
        <f t="shared" si="131"/>
        <v>18</v>
      </c>
      <c r="Z1109" s="63" t="str">
        <f t="shared" si="133"/>
        <v>M18×2</v>
      </c>
      <c r="AA1109" s="62" t="s">
        <v>135</v>
      </c>
      <c r="AB1109" s="62"/>
      <c r="AC1109" s="62"/>
      <c r="AD1109" s="63">
        <v>18</v>
      </c>
      <c r="AE1109" s="63">
        <v>2</v>
      </c>
      <c r="AF1109" s="62">
        <v>60</v>
      </c>
      <c r="AG1109" s="64" t="s">
        <v>175</v>
      </c>
      <c r="AH1109" s="64"/>
      <c r="AI1109" s="65"/>
      <c r="AJ1109" s="65">
        <f t="shared" si="134"/>
        <v>16.701000000000001</v>
      </c>
      <c r="AK1109" s="65"/>
      <c r="AL1109" s="65"/>
      <c r="AM1109" s="65">
        <f t="shared" si="135"/>
        <v>15.834899999999999</v>
      </c>
      <c r="AN1109" s="65"/>
      <c r="AO1109" s="65">
        <v>17.46</v>
      </c>
    </row>
    <row r="1110" spans="2:41" ht="15" x14ac:dyDescent="0.3">
      <c r="B1110" s="76" t="str">
        <f t="shared" si="132"/>
        <v>M40×2</v>
      </c>
      <c r="C1110" s="77" t="s">
        <v>216</v>
      </c>
      <c r="D1110" s="77" t="s">
        <v>157</v>
      </c>
      <c r="E1110" s="74" t="s">
        <v>0</v>
      </c>
      <c r="F1110" s="75">
        <v>40</v>
      </c>
      <c r="G1110" s="75">
        <v>2</v>
      </c>
      <c r="H1110" s="74" t="s">
        <v>134</v>
      </c>
      <c r="I1110" s="87" t="s">
        <v>420</v>
      </c>
      <c r="J1110" s="75" t="s">
        <v>314</v>
      </c>
      <c r="K1110" s="58" t="s">
        <v>491</v>
      </c>
      <c r="L1110" s="75">
        <v>40</v>
      </c>
      <c r="M1110" s="75">
        <v>2</v>
      </c>
      <c r="N1110" s="74">
        <v>60</v>
      </c>
      <c r="O1110" s="101">
        <f t="array" ref="O1110">IFERROR(INDEX($AD$11:$AO$1485,MATCH($B1110&amp;$I1110,$Z$11:$Z$1485&amp;$AG$11:$AG$1485,0),MATCH($C1110,$AD$9:$AO$9,0)),"-")</f>
        <v>39.387999999999998</v>
      </c>
      <c r="P1110" s="75">
        <v>14</v>
      </c>
      <c r="Q1110" s="75">
        <v>-14</v>
      </c>
      <c r="R1110" s="101">
        <f t="array" aca="1" ref="R1110" ca="1">IFERROR(INDEX($AD$11:$AO$1485,MATCH($B1110&amp;$I1110,$Z$11:$Z$1485&amp;$AG$11:$AG$1485,0),MATCH($D1110,$AD$9:$AO$9,0)),"-")</f>
        <v>38.981000000000002</v>
      </c>
      <c r="S1110" s="75">
        <v>14</v>
      </c>
      <c r="T1110" s="75">
        <v>0</v>
      </c>
      <c r="U1110" s="75">
        <v>5</v>
      </c>
      <c r="V1110" s="75">
        <v>14</v>
      </c>
      <c r="W1110" s="50">
        <f t="shared" si="130"/>
        <v>28</v>
      </c>
      <c r="X1110" s="50">
        <f t="shared" si="131"/>
        <v>14</v>
      </c>
      <c r="Z1110" s="63" t="str">
        <f t="shared" si="133"/>
        <v>M18×1.5</v>
      </c>
      <c r="AA1110" s="62" t="s">
        <v>135</v>
      </c>
      <c r="AB1110" s="62"/>
      <c r="AC1110" s="62"/>
      <c r="AD1110" s="63">
        <v>18</v>
      </c>
      <c r="AE1110" s="63">
        <v>1.5</v>
      </c>
      <c r="AF1110" s="62">
        <v>60</v>
      </c>
      <c r="AG1110" s="64" t="s">
        <v>175</v>
      </c>
      <c r="AH1110" s="64"/>
      <c r="AI1110" s="65"/>
      <c r="AJ1110" s="65">
        <f t="shared" si="134"/>
        <v>17.025700000000001</v>
      </c>
      <c r="AK1110" s="65"/>
      <c r="AL1110" s="65"/>
      <c r="AM1110" s="65">
        <f t="shared" si="135"/>
        <v>16.376200000000001</v>
      </c>
      <c r="AN1110" s="65"/>
      <c r="AO1110" s="65">
        <v>17.63</v>
      </c>
    </row>
    <row r="1111" spans="2:41" ht="15" x14ac:dyDescent="0.3">
      <c r="B1111" s="76" t="str">
        <f t="shared" si="132"/>
        <v>M40×1.5</v>
      </c>
      <c r="C1111" s="77" t="s">
        <v>216</v>
      </c>
      <c r="D1111" s="77" t="s">
        <v>157</v>
      </c>
      <c r="E1111" s="74" t="s">
        <v>0</v>
      </c>
      <c r="F1111" s="75">
        <v>40</v>
      </c>
      <c r="G1111" s="75">
        <v>1.5</v>
      </c>
      <c r="H1111" s="74" t="s">
        <v>134</v>
      </c>
      <c r="I1111" s="87" t="s">
        <v>420</v>
      </c>
      <c r="J1111" s="75" t="s">
        <v>314</v>
      </c>
      <c r="K1111" s="58" t="s">
        <v>491</v>
      </c>
      <c r="L1111" s="75">
        <v>40</v>
      </c>
      <c r="M1111" s="75">
        <v>1.5</v>
      </c>
      <c r="N1111" s="74">
        <v>60</v>
      </c>
      <c r="O1111" s="101">
        <f t="array" ref="O1111">IFERROR(INDEX($AD$11:$AO$1485,MATCH($B1111&amp;$I1111,$Z$11:$Z$1485&amp;$AG$11:$AG$1485,0),MATCH($C1111,$AD$9:$AO$9,0)),"-")</f>
        <v>39.582999999999998</v>
      </c>
      <c r="P1111" s="75">
        <v>14</v>
      </c>
      <c r="Q1111" s="75">
        <v>-14</v>
      </c>
      <c r="R1111" s="101">
        <f t="array" aca="1" ref="R1111" ca="1">IFERROR(INDEX($AD$11:$AO$1485,MATCH($B1111&amp;$I1111,$Z$11:$Z$1485&amp;$AG$11:$AG$1485,0),MATCH($D1111,$AD$9:$AO$9,0)),"-")</f>
        <v>39.275700000000001</v>
      </c>
      <c r="S1111" s="75">
        <v>14</v>
      </c>
      <c r="T1111" s="75">
        <v>0</v>
      </c>
      <c r="U1111" s="75">
        <v>5</v>
      </c>
      <c r="V1111" s="75">
        <v>16</v>
      </c>
      <c r="W1111" s="50">
        <f t="shared" si="130"/>
        <v>28</v>
      </c>
      <c r="X1111" s="50">
        <f t="shared" si="131"/>
        <v>14</v>
      </c>
      <c r="Z1111" s="63" t="str">
        <f t="shared" si="133"/>
        <v>M18×1</v>
      </c>
      <c r="AA1111" s="62" t="s">
        <v>135</v>
      </c>
      <c r="AB1111" s="62"/>
      <c r="AC1111" s="62"/>
      <c r="AD1111" s="63">
        <v>18</v>
      </c>
      <c r="AE1111" s="63">
        <v>1</v>
      </c>
      <c r="AF1111" s="62">
        <v>60</v>
      </c>
      <c r="AG1111" s="64" t="s">
        <v>175</v>
      </c>
      <c r="AH1111" s="64"/>
      <c r="AI1111" s="65"/>
      <c r="AJ1111" s="65">
        <f t="shared" si="134"/>
        <v>17.3505</v>
      </c>
      <c r="AK1111" s="65"/>
      <c r="AL1111" s="65"/>
      <c r="AM1111" s="65">
        <f t="shared" si="135"/>
        <v>16.9175</v>
      </c>
      <c r="AN1111" s="65"/>
      <c r="AO1111" s="65">
        <v>17.79</v>
      </c>
    </row>
    <row r="1112" spans="2:41" ht="15" x14ac:dyDescent="0.3">
      <c r="B1112" s="76" t="str">
        <f t="shared" si="132"/>
        <v>M42×4</v>
      </c>
      <c r="C1112" s="77" t="s">
        <v>216</v>
      </c>
      <c r="D1112" s="77" t="s">
        <v>157</v>
      </c>
      <c r="E1112" s="74" t="s">
        <v>0</v>
      </c>
      <c r="F1112" s="75">
        <v>42</v>
      </c>
      <c r="G1112" s="75">
        <v>4</v>
      </c>
      <c r="H1112" s="74" t="s">
        <v>134</v>
      </c>
      <c r="I1112" s="87" t="s">
        <v>420</v>
      </c>
      <c r="J1112" s="75" t="s">
        <v>314</v>
      </c>
      <c r="K1112" s="58" t="s">
        <v>491</v>
      </c>
      <c r="L1112" s="75">
        <v>42</v>
      </c>
      <c r="M1112" s="75">
        <v>4</v>
      </c>
      <c r="N1112" s="74">
        <v>60</v>
      </c>
      <c r="O1112" s="101">
        <f t="array" ref="O1112">IFERROR(INDEX($AD$11:$AO$1485,MATCH($B1112&amp;$I1112,$Z$11:$Z$1485&amp;$AG$11:$AG$1485,0),MATCH($C1112,$AD$9:$AO$9,0)),"-")</f>
        <v>40.585999999999999</v>
      </c>
      <c r="P1112" s="75">
        <v>18</v>
      </c>
      <c r="Q1112" s="75">
        <v>-18</v>
      </c>
      <c r="R1112" s="101">
        <f t="array" aca="1" ref="R1112" ca="1">IFERROR(INDEX($AD$11:$AO$1485,MATCH($B1112&amp;$I1112,$Z$11:$Z$1485&amp;$AG$11:$AG$1485,0),MATCH($D1112,$AD$9:$AO$9,0)),"-")</f>
        <v>39.776899999999998</v>
      </c>
      <c r="S1112" s="75">
        <v>18</v>
      </c>
      <c r="T1112" s="75">
        <v>0</v>
      </c>
      <c r="U1112" s="75">
        <v>5</v>
      </c>
      <c r="V1112" s="75">
        <v>11</v>
      </c>
      <c r="W1112" s="50">
        <f t="shared" si="130"/>
        <v>36</v>
      </c>
      <c r="X1112" s="50">
        <f t="shared" si="131"/>
        <v>18</v>
      </c>
      <c r="Z1112" s="63" t="str">
        <f t="shared" si="133"/>
        <v>M20×2</v>
      </c>
      <c r="AA1112" s="62" t="s">
        <v>135</v>
      </c>
      <c r="AB1112" s="62"/>
      <c r="AC1112" s="62"/>
      <c r="AD1112" s="63">
        <v>20</v>
      </c>
      <c r="AE1112" s="63">
        <v>2</v>
      </c>
      <c r="AF1112" s="62">
        <v>60</v>
      </c>
      <c r="AG1112" s="64" t="s">
        <v>175</v>
      </c>
      <c r="AH1112" s="64"/>
      <c r="AI1112" s="65"/>
      <c r="AJ1112" s="65">
        <f t="shared" si="134"/>
        <v>18.701000000000001</v>
      </c>
      <c r="AK1112" s="65"/>
      <c r="AL1112" s="65"/>
      <c r="AM1112" s="65">
        <f t="shared" si="135"/>
        <v>17.834900000000001</v>
      </c>
      <c r="AN1112" s="65"/>
      <c r="AO1112" s="65">
        <v>19.46</v>
      </c>
    </row>
    <row r="1113" spans="2:41" ht="15" x14ac:dyDescent="0.3">
      <c r="B1113" s="76" t="str">
        <f t="shared" si="132"/>
        <v>M42×3</v>
      </c>
      <c r="C1113" s="77" t="s">
        <v>216</v>
      </c>
      <c r="D1113" s="77" t="s">
        <v>157</v>
      </c>
      <c r="E1113" s="74" t="s">
        <v>0</v>
      </c>
      <c r="F1113" s="75">
        <v>42</v>
      </c>
      <c r="G1113" s="75">
        <v>3</v>
      </c>
      <c r="H1113" s="74" t="s">
        <v>134</v>
      </c>
      <c r="I1113" s="87" t="s">
        <v>420</v>
      </c>
      <c r="J1113" s="75" t="s">
        <v>314</v>
      </c>
      <c r="K1113" s="58" t="s">
        <v>491</v>
      </c>
      <c r="L1113" s="75">
        <v>42</v>
      </c>
      <c r="M1113" s="75">
        <v>3</v>
      </c>
      <c r="N1113" s="74">
        <v>60</v>
      </c>
      <c r="O1113" s="101">
        <f t="array" ref="O1113">IFERROR(INDEX($AD$11:$AO$1485,MATCH($B1113&amp;$I1113,$Z$11:$Z$1485&amp;$AG$11:$AG$1485,0),MATCH($C1113,$AD$9:$AO$9,0)),"-")</f>
        <v>40.994999999999997</v>
      </c>
      <c r="P1113" s="75">
        <v>18</v>
      </c>
      <c r="Q1113" s="75">
        <v>-18</v>
      </c>
      <c r="R1113" s="101">
        <f t="array" aca="1" ref="R1113" ca="1">IFERROR(INDEX($AD$11:$AO$1485,MATCH($B1113&amp;$I1113,$Z$11:$Z$1485&amp;$AG$11:$AG$1485,0),MATCH($D1113,$AD$9:$AO$9,0)),"-")</f>
        <v>40.386400000000002</v>
      </c>
      <c r="S1113" s="75">
        <v>18</v>
      </c>
      <c r="T1113" s="75">
        <v>0</v>
      </c>
      <c r="U1113" s="75">
        <v>5</v>
      </c>
      <c r="V1113" s="75">
        <v>13</v>
      </c>
      <c r="W1113" s="50">
        <f t="shared" si="130"/>
        <v>36</v>
      </c>
      <c r="X1113" s="50">
        <f t="shared" si="131"/>
        <v>18</v>
      </c>
      <c r="Z1113" s="63" t="str">
        <f t="shared" si="133"/>
        <v>M20×1.5</v>
      </c>
      <c r="AA1113" s="62" t="s">
        <v>135</v>
      </c>
      <c r="AB1113" s="62"/>
      <c r="AC1113" s="62"/>
      <c r="AD1113" s="63">
        <v>20</v>
      </c>
      <c r="AE1113" s="63">
        <v>1.5</v>
      </c>
      <c r="AF1113" s="62">
        <v>60</v>
      </c>
      <c r="AG1113" s="64" t="s">
        <v>175</v>
      </c>
      <c r="AH1113" s="64"/>
      <c r="AI1113" s="65"/>
      <c r="AJ1113" s="65">
        <f t="shared" si="134"/>
        <v>19.025700000000001</v>
      </c>
      <c r="AK1113" s="65"/>
      <c r="AL1113" s="65"/>
      <c r="AM1113" s="65">
        <f t="shared" si="135"/>
        <v>18.376200000000001</v>
      </c>
      <c r="AN1113" s="65"/>
      <c r="AO1113" s="65">
        <v>19.63</v>
      </c>
    </row>
    <row r="1114" spans="2:41" ht="15" x14ac:dyDescent="0.3">
      <c r="B1114" s="76" t="str">
        <f t="shared" si="132"/>
        <v>M42×2</v>
      </c>
      <c r="C1114" s="77" t="s">
        <v>216</v>
      </c>
      <c r="D1114" s="77" t="s">
        <v>157</v>
      </c>
      <c r="E1114" s="74" t="s">
        <v>0</v>
      </c>
      <c r="F1114" s="75">
        <v>42</v>
      </c>
      <c r="G1114" s="75">
        <v>2</v>
      </c>
      <c r="H1114" s="74" t="s">
        <v>134</v>
      </c>
      <c r="I1114" s="87" t="s">
        <v>420</v>
      </c>
      <c r="J1114" s="75" t="s">
        <v>314</v>
      </c>
      <c r="K1114" s="58" t="s">
        <v>491</v>
      </c>
      <c r="L1114" s="75">
        <v>42</v>
      </c>
      <c r="M1114" s="75">
        <v>2</v>
      </c>
      <c r="N1114" s="74">
        <v>60</v>
      </c>
      <c r="O1114" s="101">
        <f t="array" ref="O1114">IFERROR(INDEX($AD$11:$AO$1485,MATCH($B1114&amp;$I1114,$Z$11:$Z$1485&amp;$AG$11:$AG$1485,0),MATCH($C1114,$AD$9:$AO$9,0)),"-")</f>
        <v>41.387999999999998</v>
      </c>
      <c r="P1114" s="75">
        <v>14</v>
      </c>
      <c r="Q1114" s="75">
        <v>-14</v>
      </c>
      <c r="R1114" s="101">
        <f t="array" aca="1" ref="R1114" ca="1">IFERROR(INDEX($AD$11:$AO$1485,MATCH($B1114&amp;$I1114,$Z$11:$Z$1485&amp;$AG$11:$AG$1485,0),MATCH($D1114,$AD$9:$AO$9,0)),"-")</f>
        <v>40.981000000000002</v>
      </c>
      <c r="S1114" s="75">
        <v>14</v>
      </c>
      <c r="T1114" s="75">
        <v>0</v>
      </c>
      <c r="U1114" s="75">
        <v>5</v>
      </c>
      <c r="V1114" s="75">
        <v>14</v>
      </c>
      <c r="W1114" s="50">
        <f t="shared" si="130"/>
        <v>28</v>
      </c>
      <c r="X1114" s="50">
        <f t="shared" si="131"/>
        <v>14</v>
      </c>
      <c r="Z1114" s="63" t="str">
        <f t="shared" si="133"/>
        <v>M20×1</v>
      </c>
      <c r="AA1114" s="62" t="s">
        <v>135</v>
      </c>
      <c r="AB1114" s="62"/>
      <c r="AC1114" s="62"/>
      <c r="AD1114" s="63">
        <v>20</v>
      </c>
      <c r="AE1114" s="63">
        <v>1</v>
      </c>
      <c r="AF1114" s="62">
        <v>60</v>
      </c>
      <c r="AG1114" s="64" t="s">
        <v>175</v>
      </c>
      <c r="AH1114" s="64"/>
      <c r="AI1114" s="65"/>
      <c r="AJ1114" s="65">
        <f t="shared" si="134"/>
        <v>19.3505</v>
      </c>
      <c r="AK1114" s="65"/>
      <c r="AL1114" s="65"/>
      <c r="AM1114" s="65">
        <f t="shared" si="135"/>
        <v>18.9175</v>
      </c>
      <c r="AN1114" s="65"/>
      <c r="AO1114" s="65">
        <v>19.79</v>
      </c>
    </row>
    <row r="1115" spans="2:41" ht="15" x14ac:dyDescent="0.3">
      <c r="B1115" s="76" t="str">
        <f t="shared" si="132"/>
        <v>M42×1.5</v>
      </c>
      <c r="C1115" s="77" t="s">
        <v>216</v>
      </c>
      <c r="D1115" s="77" t="s">
        <v>157</v>
      </c>
      <c r="E1115" s="74" t="s">
        <v>0</v>
      </c>
      <c r="F1115" s="75">
        <v>42</v>
      </c>
      <c r="G1115" s="75">
        <v>1.5</v>
      </c>
      <c r="H1115" s="74" t="s">
        <v>134</v>
      </c>
      <c r="I1115" s="87" t="s">
        <v>420</v>
      </c>
      <c r="J1115" s="75" t="s">
        <v>314</v>
      </c>
      <c r="K1115" s="58" t="s">
        <v>491</v>
      </c>
      <c r="L1115" s="75">
        <v>42</v>
      </c>
      <c r="M1115" s="75">
        <v>1.5</v>
      </c>
      <c r="N1115" s="74">
        <v>60</v>
      </c>
      <c r="O1115" s="101">
        <f t="array" ref="O1115">IFERROR(INDEX($AD$11:$AO$1485,MATCH($B1115&amp;$I1115,$Z$11:$Z$1485&amp;$AG$11:$AG$1485,0),MATCH($C1115,$AD$9:$AO$9,0)),"-")</f>
        <v>41.582999999999998</v>
      </c>
      <c r="P1115" s="75">
        <v>14</v>
      </c>
      <c r="Q1115" s="75">
        <v>-14</v>
      </c>
      <c r="R1115" s="101">
        <f t="array" aca="1" ref="R1115" ca="1">IFERROR(INDEX($AD$11:$AO$1485,MATCH($B1115&amp;$I1115,$Z$11:$Z$1485&amp;$AG$11:$AG$1485,0),MATCH($D1115,$AD$9:$AO$9,0)),"-")</f>
        <v>41.275700000000001</v>
      </c>
      <c r="S1115" s="75">
        <v>14</v>
      </c>
      <c r="T1115" s="75">
        <v>0</v>
      </c>
      <c r="U1115" s="75">
        <v>5</v>
      </c>
      <c r="V1115" s="75">
        <v>16</v>
      </c>
      <c r="W1115" s="50">
        <f t="shared" si="130"/>
        <v>28</v>
      </c>
      <c r="X1115" s="50">
        <f t="shared" si="131"/>
        <v>14</v>
      </c>
      <c r="Z1115" s="63" t="str">
        <f t="shared" si="133"/>
        <v>M22×2</v>
      </c>
      <c r="AA1115" s="62" t="s">
        <v>135</v>
      </c>
      <c r="AB1115" s="62"/>
      <c r="AC1115" s="62"/>
      <c r="AD1115" s="63">
        <v>22</v>
      </c>
      <c r="AE1115" s="63">
        <v>2</v>
      </c>
      <c r="AF1115" s="62">
        <v>60</v>
      </c>
      <c r="AG1115" s="64" t="s">
        <v>175</v>
      </c>
      <c r="AH1115" s="64"/>
      <c r="AI1115" s="65"/>
      <c r="AJ1115" s="65">
        <f t="shared" si="134"/>
        <v>20.701000000000001</v>
      </c>
      <c r="AK1115" s="65"/>
      <c r="AL1115" s="65"/>
      <c r="AM1115" s="65">
        <f t="shared" si="135"/>
        <v>19.834900000000001</v>
      </c>
      <c r="AN1115" s="65"/>
      <c r="AO1115" s="65">
        <v>21.46</v>
      </c>
    </row>
    <row r="1116" spans="2:41" ht="15" x14ac:dyDescent="0.3">
      <c r="B1116" s="76" t="str">
        <f t="shared" si="132"/>
        <v>M45×4</v>
      </c>
      <c r="C1116" s="77" t="s">
        <v>216</v>
      </c>
      <c r="D1116" s="77" t="s">
        <v>157</v>
      </c>
      <c r="E1116" s="74" t="s">
        <v>0</v>
      </c>
      <c r="F1116" s="75">
        <v>45</v>
      </c>
      <c r="G1116" s="75">
        <v>4</v>
      </c>
      <c r="H1116" s="74" t="s">
        <v>134</v>
      </c>
      <c r="I1116" s="87" t="s">
        <v>420</v>
      </c>
      <c r="J1116" s="75" t="s">
        <v>314</v>
      </c>
      <c r="K1116" s="58" t="s">
        <v>491</v>
      </c>
      <c r="L1116" s="75">
        <v>45</v>
      </c>
      <c r="M1116" s="75">
        <v>4</v>
      </c>
      <c r="N1116" s="74">
        <v>60</v>
      </c>
      <c r="O1116" s="101">
        <f t="array" ref="O1116">IFERROR(INDEX($AD$11:$AO$1485,MATCH($B1116&amp;$I1116,$Z$11:$Z$1485&amp;$AG$11:$AG$1485,0),MATCH($C1116,$AD$9:$AO$9,0)),"-")</f>
        <v>43.585999999999999</v>
      </c>
      <c r="P1116" s="75">
        <v>18</v>
      </c>
      <c r="Q1116" s="75">
        <v>-18</v>
      </c>
      <c r="R1116" s="101">
        <f t="array" aca="1" ref="R1116" ca="1">IFERROR(INDEX($AD$11:$AO$1485,MATCH($B1116&amp;$I1116,$Z$11:$Z$1485&amp;$AG$11:$AG$1485,0),MATCH($D1116,$AD$9:$AO$9,0)),"-")</f>
        <v>42.776899999999998</v>
      </c>
      <c r="S1116" s="75">
        <v>18</v>
      </c>
      <c r="T1116" s="75">
        <v>0</v>
      </c>
      <c r="U1116" s="75">
        <v>5</v>
      </c>
      <c r="V1116" s="75">
        <v>11</v>
      </c>
      <c r="W1116" s="50">
        <f t="shared" si="130"/>
        <v>36</v>
      </c>
      <c r="X1116" s="50">
        <f t="shared" si="131"/>
        <v>18</v>
      </c>
      <c r="Z1116" s="63" t="str">
        <f t="shared" si="133"/>
        <v>M22×1.5</v>
      </c>
      <c r="AA1116" s="62" t="s">
        <v>135</v>
      </c>
      <c r="AB1116" s="62"/>
      <c r="AC1116" s="62"/>
      <c r="AD1116" s="63">
        <v>22</v>
      </c>
      <c r="AE1116" s="63">
        <v>1.5</v>
      </c>
      <c r="AF1116" s="62">
        <v>60</v>
      </c>
      <c r="AG1116" s="64" t="s">
        <v>175</v>
      </c>
      <c r="AH1116" s="64"/>
      <c r="AI1116" s="65"/>
      <c r="AJ1116" s="65">
        <f t="shared" si="134"/>
        <v>21.025700000000001</v>
      </c>
      <c r="AK1116" s="65"/>
      <c r="AL1116" s="65"/>
      <c r="AM1116" s="65">
        <f t="shared" si="135"/>
        <v>20.376200000000001</v>
      </c>
      <c r="AN1116" s="65"/>
      <c r="AO1116" s="65">
        <v>21.63</v>
      </c>
    </row>
    <row r="1117" spans="2:41" ht="15" x14ac:dyDescent="0.3">
      <c r="B1117" s="76" t="str">
        <f t="shared" si="132"/>
        <v>M45×3</v>
      </c>
      <c r="C1117" s="77" t="s">
        <v>216</v>
      </c>
      <c r="D1117" s="77" t="s">
        <v>157</v>
      </c>
      <c r="E1117" s="74" t="s">
        <v>0</v>
      </c>
      <c r="F1117" s="75">
        <v>45</v>
      </c>
      <c r="G1117" s="75">
        <v>3</v>
      </c>
      <c r="H1117" s="74" t="s">
        <v>134</v>
      </c>
      <c r="I1117" s="87" t="s">
        <v>420</v>
      </c>
      <c r="J1117" s="75" t="s">
        <v>314</v>
      </c>
      <c r="K1117" s="58" t="s">
        <v>491</v>
      </c>
      <c r="L1117" s="75">
        <v>45</v>
      </c>
      <c r="M1117" s="75">
        <v>3</v>
      </c>
      <c r="N1117" s="74">
        <v>60</v>
      </c>
      <c r="O1117" s="101">
        <f t="array" ref="O1117">IFERROR(INDEX($AD$11:$AO$1485,MATCH($B1117&amp;$I1117,$Z$11:$Z$1485&amp;$AG$11:$AG$1485,0),MATCH($C1117,$AD$9:$AO$9,0)),"-")</f>
        <v>43.994999999999997</v>
      </c>
      <c r="P1117" s="75">
        <v>18</v>
      </c>
      <c r="Q1117" s="75">
        <v>-18</v>
      </c>
      <c r="R1117" s="101">
        <f t="array" aca="1" ref="R1117" ca="1">IFERROR(INDEX($AD$11:$AO$1485,MATCH($B1117&amp;$I1117,$Z$11:$Z$1485&amp;$AG$11:$AG$1485,0),MATCH($D1117,$AD$9:$AO$9,0)),"-")</f>
        <v>43.386400000000002</v>
      </c>
      <c r="S1117" s="75">
        <v>18</v>
      </c>
      <c r="T1117" s="75">
        <v>0</v>
      </c>
      <c r="U1117" s="75">
        <v>5</v>
      </c>
      <c r="V1117" s="75">
        <v>13</v>
      </c>
      <c r="W1117" s="50">
        <f t="shared" si="130"/>
        <v>36</v>
      </c>
      <c r="X1117" s="50">
        <f t="shared" si="131"/>
        <v>18</v>
      </c>
      <c r="Z1117" s="63" t="str">
        <f t="shared" si="133"/>
        <v>M22×1</v>
      </c>
      <c r="AA1117" s="62" t="s">
        <v>135</v>
      </c>
      <c r="AB1117" s="62"/>
      <c r="AC1117" s="62"/>
      <c r="AD1117" s="63">
        <v>22</v>
      </c>
      <c r="AE1117" s="63">
        <v>1</v>
      </c>
      <c r="AF1117" s="62">
        <v>60</v>
      </c>
      <c r="AG1117" s="64" t="s">
        <v>175</v>
      </c>
      <c r="AH1117" s="64"/>
      <c r="AI1117" s="65"/>
      <c r="AJ1117" s="65">
        <f t="shared" si="134"/>
        <v>21.3505</v>
      </c>
      <c r="AK1117" s="65"/>
      <c r="AL1117" s="65"/>
      <c r="AM1117" s="65">
        <f t="shared" si="135"/>
        <v>20.9175</v>
      </c>
      <c r="AN1117" s="65"/>
      <c r="AO1117" s="65">
        <v>21.79</v>
      </c>
    </row>
    <row r="1118" spans="2:41" ht="15" x14ac:dyDescent="0.3">
      <c r="B1118" s="76" t="str">
        <f t="shared" si="132"/>
        <v>M45×2</v>
      </c>
      <c r="C1118" s="77" t="s">
        <v>216</v>
      </c>
      <c r="D1118" s="77" t="s">
        <v>157</v>
      </c>
      <c r="E1118" s="74" t="s">
        <v>0</v>
      </c>
      <c r="F1118" s="75">
        <v>45</v>
      </c>
      <c r="G1118" s="75">
        <v>2</v>
      </c>
      <c r="H1118" s="74" t="s">
        <v>134</v>
      </c>
      <c r="I1118" s="87" t="s">
        <v>420</v>
      </c>
      <c r="J1118" s="75" t="s">
        <v>314</v>
      </c>
      <c r="K1118" s="58" t="s">
        <v>491</v>
      </c>
      <c r="L1118" s="75">
        <v>45</v>
      </c>
      <c r="M1118" s="75">
        <v>2</v>
      </c>
      <c r="N1118" s="74">
        <v>60</v>
      </c>
      <c r="O1118" s="101">
        <f t="array" ref="O1118">IFERROR(INDEX($AD$11:$AO$1485,MATCH($B1118&amp;$I1118,$Z$11:$Z$1485&amp;$AG$11:$AG$1485,0),MATCH($C1118,$AD$9:$AO$9,0)),"-")</f>
        <v>44.387999999999998</v>
      </c>
      <c r="P1118" s="75">
        <v>14</v>
      </c>
      <c r="Q1118" s="75">
        <v>-14</v>
      </c>
      <c r="R1118" s="101">
        <f t="array" aca="1" ref="R1118" ca="1">IFERROR(INDEX($AD$11:$AO$1485,MATCH($B1118&amp;$I1118,$Z$11:$Z$1485&amp;$AG$11:$AG$1485,0),MATCH($D1118,$AD$9:$AO$9,0)),"-")</f>
        <v>43.981000000000002</v>
      </c>
      <c r="S1118" s="75">
        <v>14</v>
      </c>
      <c r="T1118" s="75">
        <v>0</v>
      </c>
      <c r="U1118" s="75">
        <v>5</v>
      </c>
      <c r="V1118" s="75">
        <v>14</v>
      </c>
      <c r="W1118" s="50">
        <f t="shared" si="130"/>
        <v>28</v>
      </c>
      <c r="X1118" s="50">
        <f t="shared" si="131"/>
        <v>14</v>
      </c>
      <c r="Z1118" s="63" t="str">
        <f t="shared" si="133"/>
        <v>M24×2</v>
      </c>
      <c r="AA1118" s="62" t="s">
        <v>135</v>
      </c>
      <c r="AB1118" s="62"/>
      <c r="AC1118" s="62"/>
      <c r="AD1118" s="63">
        <v>24</v>
      </c>
      <c r="AE1118" s="63">
        <v>2</v>
      </c>
      <c r="AF1118" s="62">
        <v>60</v>
      </c>
      <c r="AG1118" s="64" t="s">
        <v>175</v>
      </c>
      <c r="AH1118" s="64"/>
      <c r="AI1118" s="65"/>
      <c r="AJ1118" s="65">
        <f t="shared" si="134"/>
        <v>22.701000000000001</v>
      </c>
      <c r="AK1118" s="65"/>
      <c r="AL1118" s="65"/>
      <c r="AM1118" s="65">
        <f t="shared" si="135"/>
        <v>21.834900000000001</v>
      </c>
      <c r="AN1118" s="65"/>
      <c r="AO1118" s="65">
        <v>23.47</v>
      </c>
    </row>
    <row r="1119" spans="2:41" ht="15" x14ac:dyDescent="0.3">
      <c r="B1119" s="76" t="str">
        <f t="shared" si="132"/>
        <v>M45×1.5</v>
      </c>
      <c r="C1119" s="77" t="s">
        <v>216</v>
      </c>
      <c r="D1119" s="77" t="s">
        <v>157</v>
      </c>
      <c r="E1119" s="74" t="s">
        <v>0</v>
      </c>
      <c r="F1119" s="75">
        <v>45</v>
      </c>
      <c r="G1119" s="75">
        <v>1.5</v>
      </c>
      <c r="H1119" s="74" t="s">
        <v>134</v>
      </c>
      <c r="I1119" s="87" t="s">
        <v>420</v>
      </c>
      <c r="J1119" s="75" t="s">
        <v>314</v>
      </c>
      <c r="K1119" s="58" t="s">
        <v>491</v>
      </c>
      <c r="L1119" s="75">
        <v>45</v>
      </c>
      <c r="M1119" s="75">
        <v>1.5</v>
      </c>
      <c r="N1119" s="74">
        <v>60</v>
      </c>
      <c r="O1119" s="101">
        <f t="array" ref="O1119">IFERROR(INDEX($AD$11:$AO$1485,MATCH($B1119&amp;$I1119,$Z$11:$Z$1485&amp;$AG$11:$AG$1485,0),MATCH($C1119,$AD$9:$AO$9,0)),"-")</f>
        <v>44.582999999999998</v>
      </c>
      <c r="P1119" s="75">
        <v>14</v>
      </c>
      <c r="Q1119" s="75">
        <v>-14</v>
      </c>
      <c r="R1119" s="101">
        <f t="array" aca="1" ref="R1119" ca="1">IFERROR(INDEX($AD$11:$AO$1485,MATCH($B1119&amp;$I1119,$Z$11:$Z$1485&amp;$AG$11:$AG$1485,0),MATCH($D1119,$AD$9:$AO$9,0)),"-")</f>
        <v>44.275700000000001</v>
      </c>
      <c r="S1119" s="75">
        <v>14</v>
      </c>
      <c r="T1119" s="75">
        <v>0</v>
      </c>
      <c r="U1119" s="75">
        <v>5</v>
      </c>
      <c r="V1119" s="75">
        <v>16</v>
      </c>
      <c r="W1119" s="50">
        <f t="shared" si="130"/>
        <v>28</v>
      </c>
      <c r="X1119" s="50">
        <f t="shared" si="131"/>
        <v>14</v>
      </c>
      <c r="Z1119" s="63" t="str">
        <f t="shared" si="133"/>
        <v>M24×1.5</v>
      </c>
      <c r="AA1119" s="62" t="s">
        <v>135</v>
      </c>
      <c r="AB1119" s="62"/>
      <c r="AC1119" s="62"/>
      <c r="AD1119" s="63">
        <v>24</v>
      </c>
      <c r="AE1119" s="63">
        <v>1.5</v>
      </c>
      <c r="AF1119" s="62">
        <v>60</v>
      </c>
      <c r="AG1119" s="64" t="s">
        <v>175</v>
      </c>
      <c r="AH1119" s="64"/>
      <c r="AI1119" s="65"/>
      <c r="AJ1119" s="65">
        <f t="shared" si="134"/>
        <v>23.025700000000001</v>
      </c>
      <c r="AK1119" s="65"/>
      <c r="AL1119" s="65"/>
      <c r="AM1119" s="65">
        <f t="shared" si="135"/>
        <v>22.376200000000001</v>
      </c>
      <c r="AN1119" s="65"/>
      <c r="AO1119" s="65">
        <v>23.63</v>
      </c>
    </row>
    <row r="1120" spans="2:41" ht="15" x14ac:dyDescent="0.3">
      <c r="B1120" s="76" t="str">
        <f t="shared" si="132"/>
        <v>M48×4</v>
      </c>
      <c r="C1120" s="77" t="s">
        <v>216</v>
      </c>
      <c r="D1120" s="77" t="s">
        <v>157</v>
      </c>
      <c r="E1120" s="74" t="s">
        <v>0</v>
      </c>
      <c r="F1120" s="75">
        <v>48</v>
      </c>
      <c r="G1120" s="75">
        <v>4</v>
      </c>
      <c r="H1120" s="74" t="s">
        <v>134</v>
      </c>
      <c r="I1120" s="87" t="s">
        <v>420</v>
      </c>
      <c r="J1120" s="75" t="s">
        <v>314</v>
      </c>
      <c r="K1120" s="58" t="s">
        <v>491</v>
      </c>
      <c r="L1120" s="75">
        <v>48</v>
      </c>
      <c r="M1120" s="75">
        <v>4</v>
      </c>
      <c r="N1120" s="74">
        <v>60</v>
      </c>
      <c r="O1120" s="101">
        <f t="array" ref="O1120">IFERROR(INDEX($AD$11:$AO$1485,MATCH($B1120&amp;$I1120,$Z$11:$Z$1485&amp;$AG$11:$AG$1485,0),MATCH($C1120,$AD$9:$AO$9,0)),"-")</f>
        <v>46.610999999999997</v>
      </c>
      <c r="P1120" s="75">
        <v>18</v>
      </c>
      <c r="Q1120" s="75">
        <v>-18</v>
      </c>
      <c r="R1120" s="101">
        <f t="array" aca="1" ref="R1120" ca="1">IFERROR(INDEX($AD$11:$AO$1485,MATCH($B1120&amp;$I1120,$Z$11:$Z$1485&amp;$AG$11:$AG$1485,0),MATCH($D1120,$AD$9:$AO$9,0)),"-")</f>
        <v>45.801900000000003</v>
      </c>
      <c r="S1120" s="75">
        <v>18</v>
      </c>
      <c r="T1120" s="75">
        <v>0</v>
      </c>
      <c r="U1120" s="75">
        <v>5</v>
      </c>
      <c r="V1120" s="75">
        <v>11</v>
      </c>
      <c r="W1120" s="50">
        <f t="shared" si="130"/>
        <v>36</v>
      </c>
      <c r="X1120" s="50">
        <f t="shared" si="131"/>
        <v>18</v>
      </c>
      <c r="Z1120" s="63" t="str">
        <f t="shared" si="133"/>
        <v>M24×1</v>
      </c>
      <c r="AA1120" s="62" t="s">
        <v>135</v>
      </c>
      <c r="AB1120" s="62"/>
      <c r="AC1120" s="62"/>
      <c r="AD1120" s="63">
        <v>24</v>
      </c>
      <c r="AE1120" s="63">
        <v>1</v>
      </c>
      <c r="AF1120" s="62">
        <v>60</v>
      </c>
      <c r="AG1120" s="64" t="s">
        <v>175</v>
      </c>
      <c r="AH1120" s="64"/>
      <c r="AI1120" s="65"/>
      <c r="AJ1120" s="65">
        <f t="shared" si="134"/>
        <v>23.3505</v>
      </c>
      <c r="AK1120" s="65"/>
      <c r="AL1120" s="65"/>
      <c r="AM1120" s="65">
        <f t="shared" si="135"/>
        <v>22.9175</v>
      </c>
      <c r="AN1120" s="65"/>
      <c r="AO1120" s="65">
        <v>23.79</v>
      </c>
    </row>
    <row r="1121" spans="2:41" ht="15" x14ac:dyDescent="0.3">
      <c r="B1121" s="76" t="str">
        <f t="shared" si="132"/>
        <v>M48×3</v>
      </c>
      <c r="C1121" s="77" t="s">
        <v>216</v>
      </c>
      <c r="D1121" s="77" t="s">
        <v>157</v>
      </c>
      <c r="E1121" s="74" t="s">
        <v>0</v>
      </c>
      <c r="F1121" s="75">
        <v>48</v>
      </c>
      <c r="G1121" s="75">
        <v>3</v>
      </c>
      <c r="H1121" s="74" t="s">
        <v>134</v>
      </c>
      <c r="I1121" s="87" t="s">
        <v>420</v>
      </c>
      <c r="J1121" s="75" t="s">
        <v>314</v>
      </c>
      <c r="K1121" s="58" t="s">
        <v>491</v>
      </c>
      <c r="L1121" s="75">
        <v>48</v>
      </c>
      <c r="M1121" s="75">
        <v>3</v>
      </c>
      <c r="N1121" s="74">
        <v>60</v>
      </c>
      <c r="O1121" s="101">
        <f t="array" ref="O1121">IFERROR(INDEX($AD$11:$AO$1485,MATCH($B1121&amp;$I1121,$Z$11:$Z$1485&amp;$AG$11:$AG$1485,0),MATCH($C1121,$AD$9:$AO$9,0)),"-")</f>
        <v>47.015000000000001</v>
      </c>
      <c r="P1121" s="75">
        <v>18</v>
      </c>
      <c r="Q1121" s="75">
        <v>-18</v>
      </c>
      <c r="R1121" s="101">
        <f t="array" aca="1" ref="R1121" ca="1">IFERROR(INDEX($AD$11:$AO$1485,MATCH($B1121&amp;$I1121,$Z$11:$Z$1485&amp;$AG$11:$AG$1485,0),MATCH($D1121,$AD$9:$AO$9,0)),"-")</f>
        <v>46.406399999999998</v>
      </c>
      <c r="S1121" s="75">
        <v>18</v>
      </c>
      <c r="T1121" s="75">
        <v>0</v>
      </c>
      <c r="U1121" s="75">
        <v>5</v>
      </c>
      <c r="V1121" s="75">
        <v>13</v>
      </c>
      <c r="W1121" s="50">
        <f t="shared" si="130"/>
        <v>36</v>
      </c>
      <c r="X1121" s="50">
        <f t="shared" si="131"/>
        <v>18</v>
      </c>
      <c r="Z1121" s="63" t="str">
        <f t="shared" si="133"/>
        <v>M25×2</v>
      </c>
      <c r="AA1121" s="62" t="s">
        <v>135</v>
      </c>
      <c r="AB1121" s="62"/>
      <c r="AC1121" s="62"/>
      <c r="AD1121" s="63">
        <v>25</v>
      </c>
      <c r="AE1121" s="63">
        <v>2</v>
      </c>
      <c r="AF1121" s="62">
        <v>60</v>
      </c>
      <c r="AG1121" s="64" t="s">
        <v>175</v>
      </c>
      <c r="AH1121" s="64"/>
      <c r="AI1121" s="65"/>
      <c r="AJ1121" s="65">
        <f t="shared" si="134"/>
        <v>23.701000000000001</v>
      </c>
      <c r="AK1121" s="65"/>
      <c r="AL1121" s="65"/>
      <c r="AM1121" s="65">
        <f t="shared" si="135"/>
        <v>22.834900000000001</v>
      </c>
      <c r="AN1121" s="65"/>
      <c r="AO1121" s="65">
        <v>24.47</v>
      </c>
    </row>
    <row r="1122" spans="2:41" ht="15" x14ac:dyDescent="0.3">
      <c r="B1122" s="76" t="str">
        <f t="shared" si="132"/>
        <v>M48×2</v>
      </c>
      <c r="C1122" s="77" t="s">
        <v>216</v>
      </c>
      <c r="D1122" s="77" t="s">
        <v>157</v>
      </c>
      <c r="E1122" s="74" t="s">
        <v>0</v>
      </c>
      <c r="F1122" s="75">
        <v>48</v>
      </c>
      <c r="G1122" s="75">
        <v>2</v>
      </c>
      <c r="H1122" s="74" t="s">
        <v>134</v>
      </c>
      <c r="I1122" s="87" t="s">
        <v>420</v>
      </c>
      <c r="J1122" s="75" t="s">
        <v>314</v>
      </c>
      <c r="K1122" s="58" t="s">
        <v>491</v>
      </c>
      <c r="L1122" s="75">
        <v>48</v>
      </c>
      <c r="M1122" s="75">
        <v>2</v>
      </c>
      <c r="N1122" s="74">
        <v>60</v>
      </c>
      <c r="O1122" s="101">
        <f t="array" ref="O1122">IFERROR(INDEX($AD$11:$AO$1485,MATCH($B1122&amp;$I1122,$Z$11:$Z$1485&amp;$AG$11:$AG$1485,0),MATCH($C1122,$AD$9:$AO$9,0)),"-")</f>
        <v>47.408000000000001</v>
      </c>
      <c r="P1122" s="75">
        <v>14</v>
      </c>
      <c r="Q1122" s="75">
        <v>-14</v>
      </c>
      <c r="R1122" s="101">
        <f t="array" aca="1" ref="R1122" ca="1">IFERROR(INDEX($AD$11:$AO$1485,MATCH($B1122&amp;$I1122,$Z$11:$Z$1485&amp;$AG$11:$AG$1485,0),MATCH($D1122,$AD$9:$AO$9,0)),"-")</f>
        <v>47.000999999999998</v>
      </c>
      <c r="S1122" s="75">
        <v>14</v>
      </c>
      <c r="T1122" s="75">
        <v>0</v>
      </c>
      <c r="U1122" s="75">
        <v>5</v>
      </c>
      <c r="V1122" s="75">
        <v>14</v>
      </c>
      <c r="W1122" s="50">
        <f t="shared" si="130"/>
        <v>28</v>
      </c>
      <c r="X1122" s="50">
        <f t="shared" si="131"/>
        <v>14</v>
      </c>
      <c r="Z1122" s="63" t="str">
        <f t="shared" si="133"/>
        <v>M25×1.5</v>
      </c>
      <c r="AA1122" s="62" t="s">
        <v>135</v>
      </c>
      <c r="AB1122" s="62"/>
      <c r="AC1122" s="62"/>
      <c r="AD1122" s="63">
        <v>25</v>
      </c>
      <c r="AE1122" s="63">
        <v>1.5</v>
      </c>
      <c r="AF1122" s="62">
        <v>60</v>
      </c>
      <c r="AG1122" s="64" t="s">
        <v>175</v>
      </c>
      <c r="AH1122" s="64"/>
      <c r="AI1122" s="65"/>
      <c r="AJ1122" s="65">
        <f t="shared" si="134"/>
        <v>24.025700000000001</v>
      </c>
      <c r="AK1122" s="65"/>
      <c r="AL1122" s="65"/>
      <c r="AM1122" s="65">
        <f t="shared" si="135"/>
        <v>23.376200000000001</v>
      </c>
      <c r="AN1122" s="65"/>
      <c r="AO1122" s="65">
        <v>24.63</v>
      </c>
    </row>
    <row r="1123" spans="2:41" ht="15" x14ac:dyDescent="0.3">
      <c r="B1123" s="76" t="str">
        <f t="shared" si="132"/>
        <v>M48×1.5</v>
      </c>
      <c r="C1123" s="77" t="s">
        <v>216</v>
      </c>
      <c r="D1123" s="77" t="s">
        <v>157</v>
      </c>
      <c r="E1123" s="74" t="s">
        <v>0</v>
      </c>
      <c r="F1123" s="75">
        <v>48</v>
      </c>
      <c r="G1123" s="75">
        <v>1.5</v>
      </c>
      <c r="H1123" s="74" t="s">
        <v>134</v>
      </c>
      <c r="I1123" s="87" t="s">
        <v>420</v>
      </c>
      <c r="J1123" s="75" t="s">
        <v>314</v>
      </c>
      <c r="K1123" s="58" t="s">
        <v>491</v>
      </c>
      <c r="L1123" s="75">
        <v>48</v>
      </c>
      <c r="M1123" s="75">
        <v>1.5</v>
      </c>
      <c r="N1123" s="74">
        <v>60</v>
      </c>
      <c r="O1123" s="101">
        <f t="array" ref="O1123">IFERROR(INDEX($AD$11:$AO$1485,MATCH($B1123&amp;$I1123,$Z$11:$Z$1485&amp;$AG$11:$AG$1485,0),MATCH($C1123,$AD$9:$AO$9,0)),"-")</f>
        <v>47.597999999999999</v>
      </c>
      <c r="P1123" s="75">
        <v>14</v>
      </c>
      <c r="Q1123" s="75">
        <v>-14</v>
      </c>
      <c r="R1123" s="101">
        <f t="array" aca="1" ref="R1123" ca="1">IFERROR(INDEX($AD$11:$AO$1485,MATCH($B1123&amp;$I1123,$Z$11:$Z$1485&amp;$AG$11:$AG$1485,0),MATCH($D1123,$AD$9:$AO$9,0)),"-")</f>
        <v>47.290700000000001</v>
      </c>
      <c r="S1123" s="75">
        <v>14</v>
      </c>
      <c r="T1123" s="75">
        <v>0</v>
      </c>
      <c r="U1123" s="75">
        <v>5</v>
      </c>
      <c r="V1123" s="75">
        <v>16</v>
      </c>
      <c r="W1123" s="50">
        <f t="shared" si="130"/>
        <v>28</v>
      </c>
      <c r="X1123" s="50">
        <f t="shared" si="131"/>
        <v>14</v>
      </c>
      <c r="Z1123" s="63" t="str">
        <f t="shared" si="133"/>
        <v>M25×1</v>
      </c>
      <c r="AA1123" s="62" t="s">
        <v>135</v>
      </c>
      <c r="AB1123" s="62"/>
      <c r="AC1123" s="62"/>
      <c r="AD1123" s="63">
        <v>25</v>
      </c>
      <c r="AE1123" s="63">
        <v>1</v>
      </c>
      <c r="AF1123" s="62">
        <v>60</v>
      </c>
      <c r="AG1123" s="64" t="s">
        <v>175</v>
      </c>
      <c r="AH1123" s="64"/>
      <c r="AI1123" s="65"/>
      <c r="AJ1123" s="65">
        <f t="shared" si="134"/>
        <v>24.3505</v>
      </c>
      <c r="AK1123" s="65"/>
      <c r="AL1123" s="65"/>
      <c r="AM1123" s="65">
        <f t="shared" si="135"/>
        <v>23.9175</v>
      </c>
      <c r="AN1123" s="65"/>
      <c r="AO1123" s="65">
        <v>24.79</v>
      </c>
    </row>
    <row r="1124" spans="2:41" ht="15" x14ac:dyDescent="0.3">
      <c r="B1124" s="76" t="str">
        <f t="shared" si="132"/>
        <v>M50×3</v>
      </c>
      <c r="C1124" s="77" t="s">
        <v>216</v>
      </c>
      <c r="D1124" s="77" t="s">
        <v>157</v>
      </c>
      <c r="E1124" s="74" t="s">
        <v>0</v>
      </c>
      <c r="F1124" s="75">
        <v>50</v>
      </c>
      <c r="G1124" s="75">
        <v>3</v>
      </c>
      <c r="H1124" s="74" t="s">
        <v>134</v>
      </c>
      <c r="I1124" s="87" t="s">
        <v>420</v>
      </c>
      <c r="J1124" s="75" t="s">
        <v>314</v>
      </c>
      <c r="K1124" s="58" t="s">
        <v>491</v>
      </c>
      <c r="L1124" s="75">
        <v>50</v>
      </c>
      <c r="M1124" s="75">
        <v>3</v>
      </c>
      <c r="N1124" s="74">
        <v>60</v>
      </c>
      <c r="O1124" s="101">
        <f t="array" ref="O1124">IFERROR(INDEX($AD$11:$AO$1485,MATCH($B1124&amp;$I1124,$Z$11:$Z$1485&amp;$AG$11:$AG$1485,0),MATCH($C1124,$AD$9:$AO$9,0)),"-")</f>
        <v>49.015000000000001</v>
      </c>
      <c r="P1124" s="75">
        <v>18</v>
      </c>
      <c r="Q1124" s="75">
        <v>-18</v>
      </c>
      <c r="R1124" s="101">
        <f t="array" aca="1" ref="R1124" ca="1">IFERROR(INDEX($AD$11:$AO$1485,MATCH($B1124&amp;$I1124,$Z$11:$Z$1485&amp;$AG$11:$AG$1485,0),MATCH($D1124,$AD$9:$AO$9,0)),"-")</f>
        <v>48.406399999999998</v>
      </c>
      <c r="S1124" s="75">
        <v>18</v>
      </c>
      <c r="T1124" s="75">
        <v>0</v>
      </c>
      <c r="U1124" s="75">
        <v>5</v>
      </c>
      <c r="V1124" s="75">
        <v>13</v>
      </c>
      <c r="W1124" s="50">
        <f t="shared" si="130"/>
        <v>36</v>
      </c>
      <c r="X1124" s="50">
        <f t="shared" si="131"/>
        <v>18</v>
      </c>
      <c r="Z1124" s="63" t="str">
        <f t="shared" si="133"/>
        <v>M26×1.5</v>
      </c>
      <c r="AA1124" s="62" t="s">
        <v>135</v>
      </c>
      <c r="AB1124" s="62"/>
      <c r="AC1124" s="62"/>
      <c r="AD1124" s="63">
        <v>26</v>
      </c>
      <c r="AE1124" s="63">
        <v>1.5</v>
      </c>
      <c r="AF1124" s="62">
        <v>60</v>
      </c>
      <c r="AG1124" s="64" t="s">
        <v>175</v>
      </c>
      <c r="AH1124" s="64"/>
      <c r="AI1124" s="65"/>
      <c r="AJ1124" s="65">
        <f t="shared" si="134"/>
        <v>25.025700000000001</v>
      </c>
      <c r="AK1124" s="65"/>
      <c r="AL1124" s="65"/>
      <c r="AM1124" s="65">
        <f t="shared" si="135"/>
        <v>24.376200000000001</v>
      </c>
      <c r="AN1124" s="65"/>
      <c r="AO1124" s="65">
        <v>25.63</v>
      </c>
    </row>
    <row r="1125" spans="2:41" ht="15" x14ac:dyDescent="0.3">
      <c r="B1125" s="76" t="str">
        <f t="shared" si="132"/>
        <v>M50×2</v>
      </c>
      <c r="C1125" s="77" t="s">
        <v>216</v>
      </c>
      <c r="D1125" s="77" t="s">
        <v>157</v>
      </c>
      <c r="E1125" s="74" t="s">
        <v>0</v>
      </c>
      <c r="F1125" s="75">
        <v>50</v>
      </c>
      <c r="G1125" s="75">
        <v>2</v>
      </c>
      <c r="H1125" s="74" t="s">
        <v>134</v>
      </c>
      <c r="I1125" s="87" t="s">
        <v>420</v>
      </c>
      <c r="J1125" s="75" t="s">
        <v>314</v>
      </c>
      <c r="K1125" s="58" t="s">
        <v>491</v>
      </c>
      <c r="L1125" s="75">
        <v>50</v>
      </c>
      <c r="M1125" s="75">
        <v>2</v>
      </c>
      <c r="N1125" s="74">
        <v>60</v>
      </c>
      <c r="O1125" s="101">
        <f t="array" ref="O1125">IFERROR(INDEX($AD$11:$AO$1485,MATCH($B1125&amp;$I1125,$Z$11:$Z$1485&amp;$AG$11:$AG$1485,0),MATCH($C1125,$AD$9:$AO$9,0)),"-")</f>
        <v>49.408000000000001</v>
      </c>
      <c r="P1125" s="75">
        <v>14</v>
      </c>
      <c r="Q1125" s="75">
        <v>-14</v>
      </c>
      <c r="R1125" s="101">
        <f t="array" aca="1" ref="R1125" ca="1">IFERROR(INDEX($AD$11:$AO$1485,MATCH($B1125&amp;$I1125,$Z$11:$Z$1485&amp;$AG$11:$AG$1485,0),MATCH($D1125,$AD$9:$AO$9,0)),"-")</f>
        <v>49.000999999999998</v>
      </c>
      <c r="S1125" s="75">
        <v>14</v>
      </c>
      <c r="T1125" s="75">
        <v>0</v>
      </c>
      <c r="U1125" s="75">
        <v>5</v>
      </c>
      <c r="V1125" s="75">
        <v>14</v>
      </c>
      <c r="W1125" s="50">
        <f t="shared" si="130"/>
        <v>28</v>
      </c>
      <c r="X1125" s="50">
        <f t="shared" si="131"/>
        <v>14</v>
      </c>
      <c r="Z1125" s="63" t="str">
        <f t="shared" si="133"/>
        <v>M27×2</v>
      </c>
      <c r="AA1125" s="62" t="s">
        <v>135</v>
      </c>
      <c r="AB1125" s="62"/>
      <c r="AC1125" s="62"/>
      <c r="AD1125" s="63">
        <v>27</v>
      </c>
      <c r="AE1125" s="63">
        <v>2</v>
      </c>
      <c r="AF1125" s="62">
        <v>60</v>
      </c>
      <c r="AG1125" s="64" t="s">
        <v>175</v>
      </c>
      <c r="AH1125" s="64"/>
      <c r="AI1125" s="65"/>
      <c r="AJ1125" s="65">
        <f t="shared" si="134"/>
        <v>25.701000000000001</v>
      </c>
      <c r="AK1125" s="65"/>
      <c r="AL1125" s="65"/>
      <c r="AM1125" s="65">
        <f t="shared" si="135"/>
        <v>24.834900000000001</v>
      </c>
      <c r="AN1125" s="65"/>
      <c r="AO1125" s="65">
        <v>26.79</v>
      </c>
    </row>
    <row r="1126" spans="2:41" ht="15" x14ac:dyDescent="0.3">
      <c r="B1126" s="76" t="str">
        <f t="shared" si="132"/>
        <v>M50×1.5</v>
      </c>
      <c r="C1126" s="77" t="s">
        <v>216</v>
      </c>
      <c r="D1126" s="77" t="s">
        <v>157</v>
      </c>
      <c r="E1126" s="74" t="s">
        <v>0</v>
      </c>
      <c r="F1126" s="75">
        <v>50</v>
      </c>
      <c r="G1126" s="75">
        <v>1.5</v>
      </c>
      <c r="H1126" s="74" t="s">
        <v>134</v>
      </c>
      <c r="I1126" s="87" t="s">
        <v>420</v>
      </c>
      <c r="J1126" s="75" t="s">
        <v>314</v>
      </c>
      <c r="K1126" s="58" t="s">
        <v>491</v>
      </c>
      <c r="L1126" s="75">
        <v>50</v>
      </c>
      <c r="M1126" s="75">
        <v>1.5</v>
      </c>
      <c r="N1126" s="74">
        <v>60</v>
      </c>
      <c r="O1126" s="101">
        <f t="array" ref="O1126">IFERROR(INDEX($AD$11:$AO$1485,MATCH($B1126&amp;$I1126,$Z$11:$Z$1485&amp;$AG$11:$AG$1485,0),MATCH($C1126,$AD$9:$AO$9,0)),"-")</f>
        <v>49.597999999999999</v>
      </c>
      <c r="P1126" s="75">
        <v>14</v>
      </c>
      <c r="Q1126" s="75">
        <v>-14</v>
      </c>
      <c r="R1126" s="101">
        <f t="array" aca="1" ref="R1126" ca="1">IFERROR(INDEX($AD$11:$AO$1485,MATCH($B1126&amp;$I1126,$Z$11:$Z$1485&amp;$AG$11:$AG$1485,0),MATCH($D1126,$AD$9:$AO$9,0)),"-")</f>
        <v>49.290700000000001</v>
      </c>
      <c r="S1126" s="75">
        <v>14</v>
      </c>
      <c r="T1126" s="75">
        <v>0</v>
      </c>
      <c r="U1126" s="75">
        <v>5</v>
      </c>
      <c r="V1126" s="75">
        <v>16</v>
      </c>
      <c r="W1126" s="50">
        <f t="shared" si="130"/>
        <v>28</v>
      </c>
      <c r="X1126" s="50">
        <f t="shared" si="131"/>
        <v>14</v>
      </c>
      <c r="Z1126" s="63" t="str">
        <f t="shared" si="133"/>
        <v>M27×1.5</v>
      </c>
      <c r="AA1126" s="62" t="s">
        <v>135</v>
      </c>
      <c r="AB1126" s="62"/>
      <c r="AC1126" s="62"/>
      <c r="AD1126" s="63">
        <v>27</v>
      </c>
      <c r="AE1126" s="63">
        <v>1.5</v>
      </c>
      <c r="AF1126" s="62">
        <v>60</v>
      </c>
      <c r="AG1126" s="64" t="s">
        <v>175</v>
      </c>
      <c r="AH1126" s="64"/>
      <c r="AI1126" s="65"/>
      <c r="AJ1126" s="65">
        <f t="shared" si="134"/>
        <v>26.025700000000001</v>
      </c>
      <c r="AK1126" s="65"/>
      <c r="AL1126" s="65"/>
      <c r="AM1126" s="65">
        <f t="shared" si="135"/>
        <v>25.376200000000001</v>
      </c>
      <c r="AN1126" s="65"/>
      <c r="AO1126" s="65">
        <v>26.63</v>
      </c>
    </row>
    <row r="1127" spans="2:41" ht="15" x14ac:dyDescent="0.3">
      <c r="B1127" s="76" t="str">
        <f t="shared" si="132"/>
        <v>M52×4</v>
      </c>
      <c r="C1127" s="77" t="s">
        <v>216</v>
      </c>
      <c r="D1127" s="77" t="s">
        <v>157</v>
      </c>
      <c r="E1127" s="74" t="s">
        <v>0</v>
      </c>
      <c r="F1127" s="75">
        <v>52</v>
      </c>
      <c r="G1127" s="75">
        <v>4</v>
      </c>
      <c r="H1127" s="74" t="s">
        <v>134</v>
      </c>
      <c r="I1127" s="87" t="s">
        <v>420</v>
      </c>
      <c r="J1127" s="75" t="s">
        <v>314</v>
      </c>
      <c r="K1127" s="58" t="s">
        <v>491</v>
      </c>
      <c r="L1127" s="75">
        <v>52</v>
      </c>
      <c r="M1127" s="75">
        <v>4</v>
      </c>
      <c r="N1127" s="74">
        <v>60</v>
      </c>
      <c r="O1127" s="101">
        <f t="array" ref="O1127">IFERROR(INDEX($AD$11:$AO$1485,MATCH($B1127&amp;$I1127,$Z$11:$Z$1485&amp;$AG$11:$AG$1485,0),MATCH($C1127,$AD$9:$AO$9,0)),"-")</f>
        <v>50.610999999999997</v>
      </c>
      <c r="P1127" s="75">
        <v>18</v>
      </c>
      <c r="Q1127" s="75">
        <v>-18</v>
      </c>
      <c r="R1127" s="101">
        <f t="array" aca="1" ref="R1127" ca="1">IFERROR(INDEX($AD$11:$AO$1485,MATCH($B1127&amp;$I1127,$Z$11:$Z$1485&amp;$AG$11:$AG$1485,0),MATCH($D1127,$AD$9:$AO$9,0)),"-")</f>
        <v>49.801900000000003</v>
      </c>
      <c r="S1127" s="75">
        <v>18</v>
      </c>
      <c r="T1127" s="75">
        <v>0</v>
      </c>
      <c r="U1127" s="75">
        <v>5</v>
      </c>
      <c r="V1127" s="75">
        <v>11</v>
      </c>
      <c r="W1127" s="50">
        <f t="shared" si="130"/>
        <v>36</v>
      </c>
      <c r="X1127" s="50">
        <f t="shared" si="131"/>
        <v>18</v>
      </c>
      <c r="Z1127" s="63" t="str">
        <f t="shared" si="133"/>
        <v>M27×1</v>
      </c>
      <c r="AA1127" s="62" t="s">
        <v>135</v>
      </c>
      <c r="AB1127" s="62"/>
      <c r="AC1127" s="62"/>
      <c r="AD1127" s="63">
        <v>27</v>
      </c>
      <c r="AE1127" s="63">
        <v>1</v>
      </c>
      <c r="AF1127" s="62">
        <v>60</v>
      </c>
      <c r="AG1127" s="64" t="s">
        <v>175</v>
      </c>
      <c r="AH1127" s="64"/>
      <c r="AI1127" s="65"/>
      <c r="AJ1127" s="65">
        <f t="shared" si="134"/>
        <v>26.3505</v>
      </c>
      <c r="AK1127" s="65"/>
      <c r="AL1127" s="65"/>
      <c r="AM1127" s="65">
        <f t="shared" si="135"/>
        <v>25.9175</v>
      </c>
      <c r="AN1127" s="65"/>
      <c r="AO1127" s="65">
        <v>26.95</v>
      </c>
    </row>
    <row r="1128" spans="2:41" ht="15" x14ac:dyDescent="0.3">
      <c r="B1128" s="76" t="str">
        <f t="shared" si="132"/>
        <v>M52×3</v>
      </c>
      <c r="C1128" s="77" t="s">
        <v>216</v>
      </c>
      <c r="D1128" s="77" t="s">
        <v>157</v>
      </c>
      <c r="E1128" s="74" t="s">
        <v>0</v>
      </c>
      <c r="F1128" s="75">
        <v>52</v>
      </c>
      <c r="G1128" s="75">
        <v>3</v>
      </c>
      <c r="H1128" s="74" t="s">
        <v>134</v>
      </c>
      <c r="I1128" s="87" t="s">
        <v>420</v>
      </c>
      <c r="J1128" s="75" t="s">
        <v>314</v>
      </c>
      <c r="K1128" s="58" t="s">
        <v>491</v>
      </c>
      <c r="L1128" s="75">
        <v>52</v>
      </c>
      <c r="M1128" s="75">
        <v>3</v>
      </c>
      <c r="N1128" s="74">
        <v>60</v>
      </c>
      <c r="O1128" s="101">
        <f t="array" ref="O1128">IFERROR(INDEX($AD$11:$AO$1485,MATCH($B1128&amp;$I1128,$Z$11:$Z$1485&amp;$AG$11:$AG$1485,0),MATCH($C1128,$AD$9:$AO$9,0)),"-")</f>
        <v>51.015000000000001</v>
      </c>
      <c r="P1128" s="75">
        <v>18</v>
      </c>
      <c r="Q1128" s="75">
        <v>-18</v>
      </c>
      <c r="R1128" s="101">
        <f t="array" aca="1" ref="R1128" ca="1">IFERROR(INDEX($AD$11:$AO$1485,MATCH($B1128&amp;$I1128,$Z$11:$Z$1485&amp;$AG$11:$AG$1485,0),MATCH($D1128,$AD$9:$AO$9,0)),"-")</f>
        <v>50.406399999999998</v>
      </c>
      <c r="S1128" s="75">
        <v>18</v>
      </c>
      <c r="T1128" s="75">
        <v>0</v>
      </c>
      <c r="U1128" s="75">
        <v>5</v>
      </c>
      <c r="V1128" s="75">
        <v>13</v>
      </c>
      <c r="W1128" s="50">
        <f t="shared" si="130"/>
        <v>36</v>
      </c>
      <c r="X1128" s="50">
        <f t="shared" si="131"/>
        <v>18</v>
      </c>
      <c r="Z1128" s="63" t="str">
        <f t="shared" si="133"/>
        <v>M28×2</v>
      </c>
      <c r="AA1128" s="62" t="s">
        <v>135</v>
      </c>
      <c r="AB1128" s="62"/>
      <c r="AC1128" s="62"/>
      <c r="AD1128" s="63">
        <v>28</v>
      </c>
      <c r="AE1128" s="63">
        <v>2</v>
      </c>
      <c r="AF1128" s="62">
        <v>60</v>
      </c>
      <c r="AG1128" s="64" t="s">
        <v>175</v>
      </c>
      <c r="AH1128" s="64"/>
      <c r="AI1128" s="65"/>
      <c r="AJ1128" s="65">
        <f t="shared" si="134"/>
        <v>26.701000000000001</v>
      </c>
      <c r="AK1128" s="65"/>
      <c r="AL1128" s="65"/>
      <c r="AM1128" s="65">
        <f t="shared" si="135"/>
        <v>25.834900000000001</v>
      </c>
      <c r="AN1128" s="65"/>
      <c r="AO1128" s="65">
        <v>27.47</v>
      </c>
    </row>
    <row r="1129" spans="2:41" ht="15" x14ac:dyDescent="0.3">
      <c r="B1129" s="76" t="str">
        <f t="shared" si="132"/>
        <v>M52×2</v>
      </c>
      <c r="C1129" s="77" t="s">
        <v>216</v>
      </c>
      <c r="D1129" s="77" t="s">
        <v>157</v>
      </c>
      <c r="E1129" s="74" t="s">
        <v>0</v>
      </c>
      <c r="F1129" s="75">
        <v>52</v>
      </c>
      <c r="G1129" s="75">
        <v>2</v>
      </c>
      <c r="H1129" s="74" t="s">
        <v>134</v>
      </c>
      <c r="I1129" s="87" t="s">
        <v>420</v>
      </c>
      <c r="J1129" s="75" t="s">
        <v>314</v>
      </c>
      <c r="K1129" s="58" t="s">
        <v>491</v>
      </c>
      <c r="L1129" s="75">
        <v>52</v>
      </c>
      <c r="M1129" s="75">
        <v>2</v>
      </c>
      <c r="N1129" s="74">
        <v>60</v>
      </c>
      <c r="O1129" s="101">
        <f t="array" ref="O1129">IFERROR(INDEX($AD$11:$AO$1485,MATCH($B1129&amp;$I1129,$Z$11:$Z$1485&amp;$AG$11:$AG$1485,0),MATCH($C1129,$AD$9:$AO$9,0)),"-")</f>
        <v>51.408000000000001</v>
      </c>
      <c r="P1129" s="75">
        <v>14</v>
      </c>
      <c r="Q1129" s="75">
        <v>-14</v>
      </c>
      <c r="R1129" s="101">
        <f t="array" aca="1" ref="R1129" ca="1">IFERROR(INDEX($AD$11:$AO$1485,MATCH($B1129&amp;$I1129,$Z$11:$Z$1485&amp;$AG$11:$AG$1485,0),MATCH($D1129,$AD$9:$AO$9,0)),"-")</f>
        <v>51.000999999999998</v>
      </c>
      <c r="S1129" s="75">
        <v>14</v>
      </c>
      <c r="T1129" s="75">
        <v>0</v>
      </c>
      <c r="U1129" s="75">
        <v>5</v>
      </c>
      <c r="V1129" s="75">
        <v>14</v>
      </c>
      <c r="W1129" s="50">
        <f t="shared" si="130"/>
        <v>28</v>
      </c>
      <c r="X1129" s="50">
        <f t="shared" si="131"/>
        <v>14</v>
      </c>
      <c r="Z1129" s="63" t="str">
        <f t="shared" si="133"/>
        <v>M28×1.5</v>
      </c>
      <c r="AA1129" s="62" t="s">
        <v>135</v>
      </c>
      <c r="AB1129" s="62"/>
      <c r="AC1129" s="62"/>
      <c r="AD1129" s="63">
        <v>28</v>
      </c>
      <c r="AE1129" s="63">
        <v>1.5</v>
      </c>
      <c r="AF1129" s="62">
        <v>60</v>
      </c>
      <c r="AG1129" s="64" t="s">
        <v>175</v>
      </c>
      <c r="AH1129" s="64"/>
      <c r="AI1129" s="65"/>
      <c r="AJ1129" s="65">
        <f t="shared" si="134"/>
        <v>27.025700000000001</v>
      </c>
      <c r="AK1129" s="65"/>
      <c r="AL1129" s="65"/>
      <c r="AM1129" s="65">
        <f t="shared" si="135"/>
        <v>26.376200000000001</v>
      </c>
      <c r="AN1129" s="65"/>
      <c r="AO1129" s="65">
        <v>27.63</v>
      </c>
    </row>
    <row r="1130" spans="2:41" ht="15" x14ac:dyDescent="0.3">
      <c r="B1130" s="76" t="str">
        <f t="shared" si="132"/>
        <v>M52×1.5</v>
      </c>
      <c r="C1130" s="77" t="s">
        <v>216</v>
      </c>
      <c r="D1130" s="77" t="s">
        <v>157</v>
      </c>
      <c r="E1130" s="74" t="s">
        <v>0</v>
      </c>
      <c r="F1130" s="75">
        <v>52</v>
      </c>
      <c r="G1130" s="75">
        <v>1.5</v>
      </c>
      <c r="H1130" s="74" t="s">
        <v>134</v>
      </c>
      <c r="I1130" s="87" t="s">
        <v>420</v>
      </c>
      <c r="J1130" s="75" t="s">
        <v>314</v>
      </c>
      <c r="K1130" s="58" t="s">
        <v>491</v>
      </c>
      <c r="L1130" s="75">
        <v>52</v>
      </c>
      <c r="M1130" s="75">
        <v>1.5</v>
      </c>
      <c r="N1130" s="74">
        <v>60</v>
      </c>
      <c r="O1130" s="101">
        <f t="array" ref="O1130">IFERROR(INDEX($AD$11:$AO$1485,MATCH($B1130&amp;$I1130,$Z$11:$Z$1485&amp;$AG$11:$AG$1485,0),MATCH($C1130,$AD$9:$AO$9,0)),"-")</f>
        <v>51.597999999999999</v>
      </c>
      <c r="P1130" s="75">
        <v>14</v>
      </c>
      <c r="Q1130" s="75">
        <v>-14</v>
      </c>
      <c r="R1130" s="101">
        <f t="array" aca="1" ref="R1130" ca="1">IFERROR(INDEX($AD$11:$AO$1485,MATCH($B1130&amp;$I1130,$Z$11:$Z$1485&amp;$AG$11:$AG$1485,0),MATCH($D1130,$AD$9:$AO$9,0)),"-")</f>
        <v>51.290700000000001</v>
      </c>
      <c r="S1130" s="75">
        <v>14</v>
      </c>
      <c r="T1130" s="75">
        <v>0</v>
      </c>
      <c r="U1130" s="75">
        <v>5</v>
      </c>
      <c r="V1130" s="75">
        <v>16</v>
      </c>
      <c r="W1130" s="50">
        <f t="shared" si="130"/>
        <v>28</v>
      </c>
      <c r="X1130" s="50">
        <f t="shared" si="131"/>
        <v>14</v>
      </c>
      <c r="Z1130" s="63" t="str">
        <f t="shared" si="133"/>
        <v>M28×1</v>
      </c>
      <c r="AA1130" s="62" t="s">
        <v>135</v>
      </c>
      <c r="AB1130" s="62"/>
      <c r="AC1130" s="62"/>
      <c r="AD1130" s="63">
        <v>28</v>
      </c>
      <c r="AE1130" s="63">
        <v>1</v>
      </c>
      <c r="AF1130" s="62">
        <v>60</v>
      </c>
      <c r="AG1130" s="64" t="s">
        <v>175</v>
      </c>
      <c r="AH1130" s="64"/>
      <c r="AI1130" s="65"/>
      <c r="AJ1130" s="65">
        <f t="shared" si="134"/>
        <v>27.3505</v>
      </c>
      <c r="AK1130" s="65"/>
      <c r="AL1130" s="65"/>
      <c r="AM1130" s="65">
        <f t="shared" si="135"/>
        <v>26.9175</v>
      </c>
      <c r="AN1130" s="65"/>
      <c r="AO1130" s="65">
        <v>27.79</v>
      </c>
    </row>
    <row r="1131" spans="2:41" ht="15" x14ac:dyDescent="0.3">
      <c r="B1131" s="76" t="str">
        <f t="shared" si="132"/>
        <v>M55×4</v>
      </c>
      <c r="C1131" s="77" t="s">
        <v>216</v>
      </c>
      <c r="D1131" s="77" t="s">
        <v>157</v>
      </c>
      <c r="E1131" s="74" t="s">
        <v>0</v>
      </c>
      <c r="F1131" s="75">
        <v>55</v>
      </c>
      <c r="G1131" s="75">
        <v>4</v>
      </c>
      <c r="H1131" s="74" t="s">
        <v>134</v>
      </c>
      <c r="I1131" s="87" t="s">
        <v>420</v>
      </c>
      <c r="J1131" s="75" t="s">
        <v>314</v>
      </c>
      <c r="K1131" s="58" t="s">
        <v>491</v>
      </c>
      <c r="L1131" s="75">
        <v>55</v>
      </c>
      <c r="M1131" s="75">
        <v>4</v>
      </c>
      <c r="N1131" s="74">
        <v>60</v>
      </c>
      <c r="O1131" s="101">
        <f t="array" ref="O1131">IFERROR(INDEX($AD$11:$AO$1485,MATCH($B1131&amp;$I1131,$Z$11:$Z$1485&amp;$AG$11:$AG$1485,0),MATCH($C1131,$AD$9:$AO$9,0)),"-")</f>
        <v>53.610999999999997</v>
      </c>
      <c r="P1131" s="75">
        <v>18</v>
      </c>
      <c r="Q1131" s="75">
        <v>-18</v>
      </c>
      <c r="R1131" s="101">
        <f t="array" aca="1" ref="R1131" ca="1">IFERROR(INDEX($AD$11:$AO$1485,MATCH($B1131&amp;$I1131,$Z$11:$Z$1485&amp;$AG$11:$AG$1485,0),MATCH($D1131,$AD$9:$AO$9,0)),"-")</f>
        <v>52.801900000000003</v>
      </c>
      <c r="S1131" s="75">
        <v>18</v>
      </c>
      <c r="T1131" s="75">
        <v>0</v>
      </c>
      <c r="U1131" s="75">
        <v>5</v>
      </c>
      <c r="V1131" s="75">
        <v>11</v>
      </c>
      <c r="W1131" s="50">
        <f t="shared" si="130"/>
        <v>36</v>
      </c>
      <c r="X1131" s="50">
        <f t="shared" si="131"/>
        <v>18</v>
      </c>
      <c r="Z1131" s="63" t="str">
        <f t="shared" si="133"/>
        <v>M30×3</v>
      </c>
      <c r="AA1131" s="62" t="s">
        <v>135</v>
      </c>
      <c r="AB1131" s="62"/>
      <c r="AC1131" s="62"/>
      <c r="AD1131" s="63">
        <v>30</v>
      </c>
      <c r="AE1131" s="63">
        <v>3</v>
      </c>
      <c r="AF1131" s="62">
        <v>60</v>
      </c>
      <c r="AG1131" s="64" t="s">
        <v>175</v>
      </c>
      <c r="AH1131" s="64"/>
      <c r="AI1131" s="65"/>
      <c r="AJ1131" s="65">
        <f t="shared" si="134"/>
        <v>28.051400000000001</v>
      </c>
      <c r="AK1131" s="65"/>
      <c r="AL1131" s="65"/>
      <c r="AM1131" s="65">
        <f t="shared" si="135"/>
        <v>26.752400000000002</v>
      </c>
      <c r="AN1131" s="65"/>
      <c r="AO1131" s="65">
        <v>29.62</v>
      </c>
    </row>
    <row r="1132" spans="2:41" ht="15" x14ac:dyDescent="0.3">
      <c r="B1132" s="76" t="str">
        <f t="shared" si="132"/>
        <v>M55×3</v>
      </c>
      <c r="C1132" s="77" t="s">
        <v>216</v>
      </c>
      <c r="D1132" s="77" t="s">
        <v>157</v>
      </c>
      <c r="E1132" s="74" t="s">
        <v>0</v>
      </c>
      <c r="F1132" s="75">
        <v>55</v>
      </c>
      <c r="G1132" s="75">
        <v>3</v>
      </c>
      <c r="H1132" s="74" t="s">
        <v>134</v>
      </c>
      <c r="I1132" s="87" t="s">
        <v>420</v>
      </c>
      <c r="J1132" s="75" t="s">
        <v>314</v>
      </c>
      <c r="K1132" s="58" t="s">
        <v>491</v>
      </c>
      <c r="L1132" s="75">
        <v>55</v>
      </c>
      <c r="M1132" s="75">
        <v>3</v>
      </c>
      <c r="N1132" s="74">
        <v>60</v>
      </c>
      <c r="O1132" s="101">
        <f t="array" ref="O1132">IFERROR(INDEX($AD$11:$AO$1485,MATCH($B1132&amp;$I1132,$Z$11:$Z$1485&amp;$AG$11:$AG$1485,0),MATCH($C1132,$AD$9:$AO$9,0)),"-")</f>
        <v>54.015000000000001</v>
      </c>
      <c r="P1132" s="75">
        <v>18</v>
      </c>
      <c r="Q1132" s="75">
        <v>-18</v>
      </c>
      <c r="R1132" s="101">
        <f t="array" aca="1" ref="R1132" ca="1">IFERROR(INDEX($AD$11:$AO$1485,MATCH($B1132&amp;$I1132,$Z$11:$Z$1485&amp;$AG$11:$AG$1485,0),MATCH($D1132,$AD$9:$AO$9,0)),"-")</f>
        <v>53.406399999999998</v>
      </c>
      <c r="S1132" s="75">
        <v>18</v>
      </c>
      <c r="T1132" s="75">
        <v>0</v>
      </c>
      <c r="U1132" s="75">
        <v>5</v>
      </c>
      <c r="V1132" s="75">
        <v>13</v>
      </c>
      <c r="W1132" s="50">
        <f t="shared" si="130"/>
        <v>36</v>
      </c>
      <c r="X1132" s="50">
        <f t="shared" si="131"/>
        <v>18</v>
      </c>
      <c r="Z1132" s="63" t="str">
        <f t="shared" si="133"/>
        <v>M30×2</v>
      </c>
      <c r="AA1132" s="62" t="s">
        <v>135</v>
      </c>
      <c r="AB1132" s="62"/>
      <c r="AC1132" s="62"/>
      <c r="AD1132" s="63">
        <v>30</v>
      </c>
      <c r="AE1132" s="63">
        <v>2</v>
      </c>
      <c r="AF1132" s="62">
        <v>60</v>
      </c>
      <c r="AG1132" s="64" t="s">
        <v>175</v>
      </c>
      <c r="AH1132" s="64"/>
      <c r="AI1132" s="65"/>
      <c r="AJ1132" s="65">
        <f t="shared" si="134"/>
        <v>28.701000000000001</v>
      </c>
      <c r="AK1132" s="65"/>
      <c r="AL1132" s="65"/>
      <c r="AM1132" s="65">
        <f t="shared" si="135"/>
        <v>27.834900000000001</v>
      </c>
      <c r="AN1132" s="65"/>
      <c r="AO1132" s="65">
        <v>29.47</v>
      </c>
    </row>
    <row r="1133" spans="2:41" ht="15" x14ac:dyDescent="0.3">
      <c r="B1133" s="76" t="str">
        <f t="shared" si="132"/>
        <v>M55×2</v>
      </c>
      <c r="C1133" s="77" t="s">
        <v>216</v>
      </c>
      <c r="D1133" s="77" t="s">
        <v>157</v>
      </c>
      <c r="E1133" s="74" t="s">
        <v>0</v>
      </c>
      <c r="F1133" s="75">
        <v>55</v>
      </c>
      <c r="G1133" s="75">
        <v>2</v>
      </c>
      <c r="H1133" s="74" t="s">
        <v>134</v>
      </c>
      <c r="I1133" s="87" t="s">
        <v>420</v>
      </c>
      <c r="J1133" s="75" t="s">
        <v>314</v>
      </c>
      <c r="K1133" s="58" t="s">
        <v>491</v>
      </c>
      <c r="L1133" s="75">
        <v>55</v>
      </c>
      <c r="M1133" s="75">
        <v>2</v>
      </c>
      <c r="N1133" s="74">
        <v>60</v>
      </c>
      <c r="O1133" s="101">
        <f t="array" ref="O1133">IFERROR(INDEX($AD$11:$AO$1485,MATCH($B1133&amp;$I1133,$Z$11:$Z$1485&amp;$AG$11:$AG$1485,0),MATCH($C1133,$AD$9:$AO$9,0)),"-")</f>
        <v>54.408000000000001</v>
      </c>
      <c r="P1133" s="75">
        <v>14</v>
      </c>
      <c r="Q1133" s="75">
        <v>-14</v>
      </c>
      <c r="R1133" s="101">
        <f t="array" aca="1" ref="R1133" ca="1">IFERROR(INDEX($AD$11:$AO$1485,MATCH($B1133&amp;$I1133,$Z$11:$Z$1485&amp;$AG$11:$AG$1485,0),MATCH($D1133,$AD$9:$AO$9,0)),"-")</f>
        <v>54.000999999999998</v>
      </c>
      <c r="S1133" s="75">
        <v>14</v>
      </c>
      <c r="T1133" s="75">
        <v>0</v>
      </c>
      <c r="U1133" s="75">
        <v>5</v>
      </c>
      <c r="V1133" s="75">
        <v>14</v>
      </c>
      <c r="W1133" s="50">
        <f t="shared" si="130"/>
        <v>28</v>
      </c>
      <c r="X1133" s="50">
        <f t="shared" si="131"/>
        <v>14</v>
      </c>
      <c r="Z1133" s="63" t="str">
        <f t="shared" si="133"/>
        <v>M30×1.5</v>
      </c>
      <c r="AA1133" s="62" t="s">
        <v>135</v>
      </c>
      <c r="AB1133" s="62"/>
      <c r="AC1133" s="62"/>
      <c r="AD1133" s="63">
        <v>30</v>
      </c>
      <c r="AE1133" s="63">
        <v>1.5</v>
      </c>
      <c r="AF1133" s="62">
        <v>60</v>
      </c>
      <c r="AG1133" s="64" t="s">
        <v>175</v>
      </c>
      <c r="AH1133" s="64"/>
      <c r="AI1133" s="65"/>
      <c r="AJ1133" s="65">
        <f t="shared" si="134"/>
        <v>29.025700000000001</v>
      </c>
      <c r="AK1133" s="65"/>
      <c r="AL1133" s="65"/>
      <c r="AM1133" s="65">
        <f t="shared" si="135"/>
        <v>28.376200000000001</v>
      </c>
      <c r="AN1133" s="65"/>
      <c r="AO1133" s="65">
        <v>29.63</v>
      </c>
    </row>
    <row r="1134" spans="2:41" ht="15" x14ac:dyDescent="0.3">
      <c r="B1134" s="76" t="str">
        <f t="shared" si="132"/>
        <v>M55×1.5</v>
      </c>
      <c r="C1134" s="77" t="s">
        <v>216</v>
      </c>
      <c r="D1134" s="77" t="s">
        <v>157</v>
      </c>
      <c r="E1134" s="74" t="s">
        <v>0</v>
      </c>
      <c r="F1134" s="75">
        <v>55</v>
      </c>
      <c r="G1134" s="75">
        <v>1.5</v>
      </c>
      <c r="H1134" s="74" t="s">
        <v>134</v>
      </c>
      <c r="I1134" s="87" t="s">
        <v>420</v>
      </c>
      <c r="J1134" s="75" t="s">
        <v>314</v>
      </c>
      <c r="K1134" s="58" t="s">
        <v>491</v>
      </c>
      <c r="L1134" s="75">
        <v>55</v>
      </c>
      <c r="M1134" s="75">
        <v>1.5</v>
      </c>
      <c r="N1134" s="74">
        <v>60</v>
      </c>
      <c r="O1134" s="101">
        <f t="array" ref="O1134">IFERROR(INDEX($AD$11:$AO$1485,MATCH($B1134&amp;$I1134,$Z$11:$Z$1485&amp;$AG$11:$AG$1485,0),MATCH($C1134,$AD$9:$AO$9,0)),"-")</f>
        <v>54.597999999999999</v>
      </c>
      <c r="P1134" s="75">
        <v>14</v>
      </c>
      <c r="Q1134" s="75">
        <v>-14</v>
      </c>
      <c r="R1134" s="101">
        <f t="array" aca="1" ref="R1134" ca="1">IFERROR(INDEX($AD$11:$AO$1485,MATCH($B1134&amp;$I1134,$Z$11:$Z$1485&amp;$AG$11:$AG$1485,0),MATCH($D1134,$AD$9:$AO$9,0)),"-")</f>
        <v>54.290700000000001</v>
      </c>
      <c r="S1134" s="75">
        <v>14</v>
      </c>
      <c r="T1134" s="75">
        <v>0</v>
      </c>
      <c r="U1134" s="75">
        <v>5</v>
      </c>
      <c r="V1134" s="75">
        <v>16</v>
      </c>
      <c r="W1134" s="50">
        <f t="shared" si="130"/>
        <v>28</v>
      </c>
      <c r="X1134" s="50">
        <f t="shared" si="131"/>
        <v>14</v>
      </c>
      <c r="Z1134" s="63" t="str">
        <f t="shared" si="133"/>
        <v>M30×1</v>
      </c>
      <c r="AA1134" s="62" t="s">
        <v>135</v>
      </c>
      <c r="AB1134" s="62"/>
      <c r="AC1134" s="62"/>
      <c r="AD1134" s="63">
        <v>30</v>
      </c>
      <c r="AE1134" s="63">
        <v>1</v>
      </c>
      <c r="AF1134" s="62">
        <v>60</v>
      </c>
      <c r="AG1134" s="64" t="s">
        <v>175</v>
      </c>
      <c r="AH1134" s="64"/>
      <c r="AI1134" s="65"/>
      <c r="AJ1134" s="65">
        <f t="shared" si="134"/>
        <v>29.3505</v>
      </c>
      <c r="AK1134" s="65"/>
      <c r="AL1134" s="65"/>
      <c r="AM1134" s="65">
        <f t="shared" si="135"/>
        <v>28.9175</v>
      </c>
      <c r="AN1134" s="65"/>
      <c r="AO1134" s="65">
        <v>29.79</v>
      </c>
    </row>
    <row r="1135" spans="2:41" ht="15" x14ac:dyDescent="0.3">
      <c r="B1135" s="76" t="str">
        <f t="shared" si="132"/>
        <v>M56×4</v>
      </c>
      <c r="C1135" s="77" t="s">
        <v>216</v>
      </c>
      <c r="D1135" s="77" t="s">
        <v>157</v>
      </c>
      <c r="E1135" s="74" t="s">
        <v>0</v>
      </c>
      <c r="F1135" s="75">
        <v>56</v>
      </c>
      <c r="G1135" s="75">
        <v>4</v>
      </c>
      <c r="H1135" s="74" t="s">
        <v>134</v>
      </c>
      <c r="I1135" s="87" t="s">
        <v>420</v>
      </c>
      <c r="J1135" s="75" t="s">
        <v>314</v>
      </c>
      <c r="K1135" s="58" t="s">
        <v>491</v>
      </c>
      <c r="L1135" s="75">
        <v>56</v>
      </c>
      <c r="M1135" s="75">
        <v>4</v>
      </c>
      <c r="N1135" s="74">
        <v>60</v>
      </c>
      <c r="O1135" s="101">
        <f t="array" ref="O1135">IFERROR(INDEX($AD$11:$AO$1485,MATCH($B1135&amp;$I1135,$Z$11:$Z$1485&amp;$AG$11:$AG$1485,0),MATCH($C1135,$AD$9:$AO$9,0)),"-")</f>
        <v>54.610999999999997</v>
      </c>
      <c r="P1135" s="75">
        <v>18</v>
      </c>
      <c r="Q1135" s="75">
        <v>-18</v>
      </c>
      <c r="R1135" s="101">
        <f t="array" aca="1" ref="R1135" ca="1">IFERROR(INDEX($AD$11:$AO$1485,MATCH($B1135&amp;$I1135,$Z$11:$Z$1485&amp;$AG$11:$AG$1485,0),MATCH($D1135,$AD$9:$AO$9,0)),"-")</f>
        <v>53.801900000000003</v>
      </c>
      <c r="S1135" s="75">
        <v>18</v>
      </c>
      <c r="T1135" s="75">
        <v>0</v>
      </c>
      <c r="U1135" s="75">
        <v>5</v>
      </c>
      <c r="V1135" s="75">
        <v>11</v>
      </c>
      <c r="W1135" s="50">
        <f t="shared" si="130"/>
        <v>36</v>
      </c>
      <c r="X1135" s="50">
        <f t="shared" si="131"/>
        <v>18</v>
      </c>
      <c r="Z1135" s="63" t="str">
        <f t="shared" si="133"/>
        <v>M32×2</v>
      </c>
      <c r="AA1135" s="62" t="s">
        <v>135</v>
      </c>
      <c r="AB1135" s="62"/>
      <c r="AC1135" s="62"/>
      <c r="AD1135" s="63">
        <v>32</v>
      </c>
      <c r="AE1135" s="63">
        <v>2</v>
      </c>
      <c r="AF1135" s="62">
        <v>60</v>
      </c>
      <c r="AG1135" s="64" t="s">
        <v>175</v>
      </c>
      <c r="AH1135" s="64"/>
      <c r="AI1135" s="65"/>
      <c r="AJ1135" s="65">
        <f t="shared" si="134"/>
        <v>30.701000000000001</v>
      </c>
      <c r="AK1135" s="65"/>
      <c r="AL1135" s="65"/>
      <c r="AM1135" s="65">
        <f t="shared" si="135"/>
        <v>29.834900000000001</v>
      </c>
      <c r="AN1135" s="65"/>
      <c r="AO1135" s="65">
        <v>31.48</v>
      </c>
    </row>
    <row r="1136" spans="2:41" ht="15" x14ac:dyDescent="0.3">
      <c r="B1136" s="76" t="str">
        <f t="shared" si="132"/>
        <v>M56×3</v>
      </c>
      <c r="C1136" s="77" t="s">
        <v>216</v>
      </c>
      <c r="D1136" s="77" t="s">
        <v>157</v>
      </c>
      <c r="E1136" s="74" t="s">
        <v>0</v>
      </c>
      <c r="F1136" s="75">
        <v>56</v>
      </c>
      <c r="G1136" s="75">
        <v>3</v>
      </c>
      <c r="H1136" s="74" t="s">
        <v>134</v>
      </c>
      <c r="I1136" s="87" t="s">
        <v>420</v>
      </c>
      <c r="J1136" s="75" t="s">
        <v>314</v>
      </c>
      <c r="K1136" s="58" t="s">
        <v>491</v>
      </c>
      <c r="L1136" s="75">
        <v>56</v>
      </c>
      <c r="M1136" s="75">
        <v>3</v>
      </c>
      <c r="N1136" s="74">
        <v>60</v>
      </c>
      <c r="O1136" s="101">
        <f t="array" ref="O1136">IFERROR(INDEX($AD$11:$AO$1485,MATCH($B1136&amp;$I1136,$Z$11:$Z$1485&amp;$AG$11:$AG$1485,0),MATCH($C1136,$AD$9:$AO$9,0)),"-")</f>
        <v>55.015000000000001</v>
      </c>
      <c r="P1136" s="75">
        <v>18</v>
      </c>
      <c r="Q1136" s="75">
        <v>-18</v>
      </c>
      <c r="R1136" s="101">
        <f t="array" aca="1" ref="R1136" ca="1">IFERROR(INDEX($AD$11:$AO$1485,MATCH($B1136&amp;$I1136,$Z$11:$Z$1485&amp;$AG$11:$AG$1485,0),MATCH($D1136,$AD$9:$AO$9,0)),"-")</f>
        <v>54.406399999999998</v>
      </c>
      <c r="S1136" s="75">
        <v>18</v>
      </c>
      <c r="T1136" s="75">
        <v>0</v>
      </c>
      <c r="U1136" s="75">
        <v>5</v>
      </c>
      <c r="V1136" s="75">
        <v>13</v>
      </c>
      <c r="W1136" s="50">
        <f t="shared" si="130"/>
        <v>36</v>
      </c>
      <c r="X1136" s="50">
        <f t="shared" si="131"/>
        <v>18</v>
      </c>
      <c r="Z1136" s="63" t="str">
        <f t="shared" si="133"/>
        <v>M32×1.5</v>
      </c>
      <c r="AA1136" s="62" t="s">
        <v>135</v>
      </c>
      <c r="AB1136" s="62"/>
      <c r="AC1136" s="62"/>
      <c r="AD1136" s="63">
        <v>32</v>
      </c>
      <c r="AE1136" s="63">
        <v>1.5</v>
      </c>
      <c r="AF1136" s="62">
        <v>60</v>
      </c>
      <c r="AG1136" s="64" t="s">
        <v>175</v>
      </c>
      <c r="AH1136" s="64"/>
      <c r="AI1136" s="65"/>
      <c r="AJ1136" s="65">
        <f t="shared" si="134"/>
        <v>31.025700000000001</v>
      </c>
      <c r="AK1136" s="65"/>
      <c r="AL1136" s="65"/>
      <c r="AM1136" s="65">
        <f t="shared" si="135"/>
        <v>30.376200000000001</v>
      </c>
      <c r="AN1136" s="65"/>
      <c r="AO1136" s="65">
        <v>31.64</v>
      </c>
    </row>
    <row r="1137" spans="2:41" ht="15" x14ac:dyDescent="0.3">
      <c r="B1137" s="76" t="str">
        <f t="shared" si="132"/>
        <v>M56×2</v>
      </c>
      <c r="C1137" s="77" t="s">
        <v>216</v>
      </c>
      <c r="D1137" s="77" t="s">
        <v>157</v>
      </c>
      <c r="E1137" s="74" t="s">
        <v>0</v>
      </c>
      <c r="F1137" s="75">
        <v>56</v>
      </c>
      <c r="G1137" s="75">
        <v>2</v>
      </c>
      <c r="H1137" s="74" t="s">
        <v>134</v>
      </c>
      <c r="I1137" s="87" t="s">
        <v>420</v>
      </c>
      <c r="J1137" s="75" t="s">
        <v>314</v>
      </c>
      <c r="K1137" s="58" t="s">
        <v>491</v>
      </c>
      <c r="L1137" s="75">
        <v>56</v>
      </c>
      <c r="M1137" s="75">
        <v>2</v>
      </c>
      <c r="N1137" s="74">
        <v>60</v>
      </c>
      <c r="O1137" s="101">
        <f t="array" ref="O1137">IFERROR(INDEX($AD$11:$AO$1485,MATCH($B1137&amp;$I1137,$Z$11:$Z$1485&amp;$AG$11:$AG$1485,0),MATCH($C1137,$AD$9:$AO$9,0)),"-")</f>
        <v>55.408000000000001</v>
      </c>
      <c r="P1137" s="75">
        <v>14</v>
      </c>
      <c r="Q1137" s="75">
        <v>-14</v>
      </c>
      <c r="R1137" s="101">
        <f t="array" aca="1" ref="R1137" ca="1">IFERROR(INDEX($AD$11:$AO$1485,MATCH($B1137&amp;$I1137,$Z$11:$Z$1485&amp;$AG$11:$AG$1485,0),MATCH($D1137,$AD$9:$AO$9,0)),"-")</f>
        <v>55.000999999999998</v>
      </c>
      <c r="S1137" s="75">
        <v>14</v>
      </c>
      <c r="T1137" s="75">
        <v>0</v>
      </c>
      <c r="U1137" s="75">
        <v>5</v>
      </c>
      <c r="V1137" s="75">
        <v>14</v>
      </c>
      <c r="W1137" s="50">
        <f t="shared" si="130"/>
        <v>28</v>
      </c>
      <c r="X1137" s="50">
        <f t="shared" si="131"/>
        <v>14</v>
      </c>
      <c r="Z1137" s="63" t="str">
        <f t="shared" si="133"/>
        <v>M33×3</v>
      </c>
      <c r="AA1137" s="62" t="s">
        <v>135</v>
      </c>
      <c r="AB1137" s="62"/>
      <c r="AC1137" s="62"/>
      <c r="AD1137" s="63">
        <v>33</v>
      </c>
      <c r="AE1137" s="63">
        <v>3</v>
      </c>
      <c r="AF1137" s="62">
        <v>60</v>
      </c>
      <c r="AG1137" s="64" t="s">
        <v>175</v>
      </c>
      <c r="AH1137" s="64"/>
      <c r="AI1137" s="65"/>
      <c r="AJ1137" s="65">
        <f t="shared" si="134"/>
        <v>31.051400000000001</v>
      </c>
      <c r="AK1137" s="65"/>
      <c r="AL1137" s="65"/>
      <c r="AM1137" s="65">
        <f t="shared" si="135"/>
        <v>29.752400000000002</v>
      </c>
      <c r="AN1137" s="65"/>
      <c r="AO1137" s="65">
        <v>32.619999999999997</v>
      </c>
    </row>
    <row r="1138" spans="2:41" ht="15" x14ac:dyDescent="0.3">
      <c r="B1138" s="76" t="str">
        <f t="shared" si="132"/>
        <v>M56×1.5</v>
      </c>
      <c r="C1138" s="77" t="s">
        <v>216</v>
      </c>
      <c r="D1138" s="77" t="s">
        <v>157</v>
      </c>
      <c r="E1138" s="74" t="s">
        <v>0</v>
      </c>
      <c r="F1138" s="75">
        <v>56</v>
      </c>
      <c r="G1138" s="75">
        <v>1.5</v>
      </c>
      <c r="H1138" s="74" t="s">
        <v>134</v>
      </c>
      <c r="I1138" s="87" t="s">
        <v>420</v>
      </c>
      <c r="J1138" s="75" t="s">
        <v>314</v>
      </c>
      <c r="K1138" s="58" t="s">
        <v>491</v>
      </c>
      <c r="L1138" s="75">
        <v>56</v>
      </c>
      <c r="M1138" s="75">
        <v>1.5</v>
      </c>
      <c r="N1138" s="74">
        <v>60</v>
      </c>
      <c r="O1138" s="101">
        <f t="array" ref="O1138">IFERROR(INDEX($AD$11:$AO$1485,MATCH($B1138&amp;$I1138,$Z$11:$Z$1485&amp;$AG$11:$AG$1485,0),MATCH($C1138,$AD$9:$AO$9,0)),"-")</f>
        <v>55.597999999999999</v>
      </c>
      <c r="P1138" s="75">
        <v>14</v>
      </c>
      <c r="Q1138" s="75">
        <v>-14</v>
      </c>
      <c r="R1138" s="101">
        <f t="array" aca="1" ref="R1138" ca="1">IFERROR(INDEX($AD$11:$AO$1485,MATCH($B1138&amp;$I1138,$Z$11:$Z$1485&amp;$AG$11:$AG$1485,0),MATCH($D1138,$AD$9:$AO$9,0)),"-")</f>
        <v>55.290700000000001</v>
      </c>
      <c r="S1138" s="75">
        <v>14</v>
      </c>
      <c r="T1138" s="75">
        <v>0</v>
      </c>
      <c r="U1138" s="75">
        <v>5</v>
      </c>
      <c r="V1138" s="75">
        <v>16</v>
      </c>
      <c r="W1138" s="50">
        <f t="shared" si="130"/>
        <v>28</v>
      </c>
      <c r="X1138" s="50">
        <f t="shared" si="131"/>
        <v>14</v>
      </c>
      <c r="Z1138" s="63" t="str">
        <f t="shared" si="133"/>
        <v>M33×2</v>
      </c>
      <c r="AA1138" s="62" t="s">
        <v>135</v>
      </c>
      <c r="AB1138" s="62"/>
      <c r="AC1138" s="62"/>
      <c r="AD1138" s="63">
        <v>33</v>
      </c>
      <c r="AE1138" s="63">
        <v>2</v>
      </c>
      <c r="AF1138" s="62">
        <v>60</v>
      </c>
      <c r="AG1138" s="64" t="s">
        <v>175</v>
      </c>
      <c r="AH1138" s="64"/>
      <c r="AI1138" s="65"/>
      <c r="AJ1138" s="65">
        <f t="shared" si="134"/>
        <v>31.701000000000001</v>
      </c>
      <c r="AK1138" s="65"/>
      <c r="AL1138" s="65"/>
      <c r="AM1138" s="65">
        <f t="shared" si="135"/>
        <v>30.834900000000001</v>
      </c>
      <c r="AN1138" s="65"/>
      <c r="AO1138" s="65">
        <v>32.79</v>
      </c>
    </row>
    <row r="1139" spans="2:41" ht="15" x14ac:dyDescent="0.3">
      <c r="B1139" s="76" t="str">
        <f t="shared" si="132"/>
        <v>M58×4</v>
      </c>
      <c r="C1139" s="77" t="s">
        <v>216</v>
      </c>
      <c r="D1139" s="77" t="s">
        <v>157</v>
      </c>
      <c r="E1139" s="74" t="s">
        <v>0</v>
      </c>
      <c r="F1139" s="75">
        <v>58</v>
      </c>
      <c r="G1139" s="75">
        <v>4</v>
      </c>
      <c r="H1139" s="74" t="s">
        <v>134</v>
      </c>
      <c r="I1139" s="87" t="s">
        <v>420</v>
      </c>
      <c r="J1139" s="75" t="s">
        <v>314</v>
      </c>
      <c r="K1139" s="58" t="s">
        <v>491</v>
      </c>
      <c r="L1139" s="75">
        <v>58</v>
      </c>
      <c r="M1139" s="75">
        <v>4</v>
      </c>
      <c r="N1139" s="74">
        <v>60</v>
      </c>
      <c r="O1139" s="101">
        <f t="array" ref="O1139">IFERROR(INDEX($AD$11:$AO$1485,MATCH($B1139&amp;$I1139,$Z$11:$Z$1485&amp;$AG$11:$AG$1485,0),MATCH($C1139,$AD$9:$AO$9,0)),"-")</f>
        <v>56.610999999999997</v>
      </c>
      <c r="P1139" s="75">
        <v>18</v>
      </c>
      <c r="Q1139" s="75">
        <v>-18</v>
      </c>
      <c r="R1139" s="101">
        <f t="array" aca="1" ref="R1139" ca="1">IFERROR(INDEX($AD$11:$AO$1485,MATCH($B1139&amp;$I1139,$Z$11:$Z$1485&amp;$AG$11:$AG$1485,0),MATCH($D1139,$AD$9:$AO$9,0)),"-")</f>
        <v>55.801900000000003</v>
      </c>
      <c r="S1139" s="75">
        <v>18</v>
      </c>
      <c r="T1139" s="75">
        <v>0</v>
      </c>
      <c r="U1139" s="75">
        <v>5</v>
      </c>
      <c r="V1139" s="75">
        <v>11</v>
      </c>
      <c r="W1139" s="50">
        <f t="shared" si="130"/>
        <v>36</v>
      </c>
      <c r="X1139" s="50">
        <f t="shared" si="131"/>
        <v>18</v>
      </c>
      <c r="Z1139" s="63" t="str">
        <f t="shared" si="133"/>
        <v>M33×1.5</v>
      </c>
      <c r="AA1139" s="62" t="s">
        <v>135</v>
      </c>
      <c r="AB1139" s="62"/>
      <c r="AC1139" s="62"/>
      <c r="AD1139" s="63">
        <v>33</v>
      </c>
      <c r="AE1139" s="63">
        <v>1.5</v>
      </c>
      <c r="AF1139" s="62">
        <v>60</v>
      </c>
      <c r="AG1139" s="64" t="s">
        <v>175</v>
      </c>
      <c r="AH1139" s="64"/>
      <c r="AI1139" s="65"/>
      <c r="AJ1139" s="65">
        <f t="shared" si="134"/>
        <v>32.025700000000001</v>
      </c>
      <c r="AK1139" s="65"/>
      <c r="AL1139" s="65"/>
      <c r="AM1139" s="65">
        <f t="shared" si="135"/>
        <v>31.376200000000001</v>
      </c>
      <c r="AN1139" s="65"/>
      <c r="AO1139" s="65">
        <v>32.64</v>
      </c>
    </row>
    <row r="1140" spans="2:41" ht="15" x14ac:dyDescent="0.3">
      <c r="B1140" s="76" t="str">
        <f t="shared" si="132"/>
        <v>M58×3</v>
      </c>
      <c r="C1140" s="77" t="s">
        <v>216</v>
      </c>
      <c r="D1140" s="77" t="s">
        <v>157</v>
      </c>
      <c r="E1140" s="74" t="s">
        <v>0</v>
      </c>
      <c r="F1140" s="75">
        <v>58</v>
      </c>
      <c r="G1140" s="75">
        <v>3</v>
      </c>
      <c r="H1140" s="74" t="s">
        <v>134</v>
      </c>
      <c r="I1140" s="87" t="s">
        <v>420</v>
      </c>
      <c r="J1140" s="75" t="s">
        <v>314</v>
      </c>
      <c r="K1140" s="58" t="s">
        <v>491</v>
      </c>
      <c r="L1140" s="75">
        <v>58</v>
      </c>
      <c r="M1140" s="75">
        <v>3</v>
      </c>
      <c r="N1140" s="74">
        <v>60</v>
      </c>
      <c r="O1140" s="101">
        <f t="array" ref="O1140">IFERROR(INDEX($AD$11:$AO$1485,MATCH($B1140&amp;$I1140,$Z$11:$Z$1485&amp;$AG$11:$AG$1485,0),MATCH($C1140,$AD$9:$AO$9,0)),"-")</f>
        <v>57.015000000000001</v>
      </c>
      <c r="P1140" s="75">
        <v>18</v>
      </c>
      <c r="Q1140" s="75">
        <v>-18</v>
      </c>
      <c r="R1140" s="101">
        <f t="array" aca="1" ref="R1140" ca="1">IFERROR(INDEX($AD$11:$AO$1485,MATCH($B1140&amp;$I1140,$Z$11:$Z$1485&amp;$AG$11:$AG$1485,0),MATCH($D1140,$AD$9:$AO$9,0)),"-")</f>
        <v>56.406399999999998</v>
      </c>
      <c r="S1140" s="75">
        <v>18</v>
      </c>
      <c r="T1140" s="75">
        <v>0</v>
      </c>
      <c r="U1140" s="75">
        <v>5</v>
      </c>
      <c r="V1140" s="75">
        <v>13</v>
      </c>
      <c r="W1140" s="50">
        <f t="shared" si="130"/>
        <v>36</v>
      </c>
      <c r="X1140" s="50">
        <f t="shared" si="131"/>
        <v>18</v>
      </c>
      <c r="Z1140" s="63" t="str">
        <f t="shared" si="133"/>
        <v>M35×1.5</v>
      </c>
      <c r="AA1140" s="62" t="s">
        <v>135</v>
      </c>
      <c r="AB1140" s="62"/>
      <c r="AC1140" s="62"/>
      <c r="AD1140" s="63">
        <v>35</v>
      </c>
      <c r="AE1140" s="63">
        <v>1.5</v>
      </c>
      <c r="AF1140" s="62">
        <v>60</v>
      </c>
      <c r="AG1140" s="64" t="s">
        <v>175</v>
      </c>
      <c r="AH1140" s="64"/>
      <c r="AI1140" s="65"/>
      <c r="AJ1140" s="65">
        <f t="shared" si="134"/>
        <v>34.025700000000001</v>
      </c>
      <c r="AK1140" s="65"/>
      <c r="AL1140" s="65"/>
      <c r="AM1140" s="65">
        <f t="shared" si="135"/>
        <v>33.376199999999997</v>
      </c>
      <c r="AN1140" s="65"/>
      <c r="AO1140" s="65">
        <v>34.64</v>
      </c>
    </row>
    <row r="1141" spans="2:41" ht="15" x14ac:dyDescent="0.3">
      <c r="B1141" s="76" t="str">
        <f t="shared" si="132"/>
        <v>M58×2</v>
      </c>
      <c r="C1141" s="77" t="s">
        <v>216</v>
      </c>
      <c r="D1141" s="77" t="s">
        <v>157</v>
      </c>
      <c r="E1141" s="74" t="s">
        <v>0</v>
      </c>
      <c r="F1141" s="75">
        <v>58</v>
      </c>
      <c r="G1141" s="75">
        <v>2</v>
      </c>
      <c r="H1141" s="74" t="s">
        <v>134</v>
      </c>
      <c r="I1141" s="87" t="s">
        <v>420</v>
      </c>
      <c r="J1141" s="75" t="s">
        <v>314</v>
      </c>
      <c r="K1141" s="58" t="s">
        <v>491</v>
      </c>
      <c r="L1141" s="75">
        <v>58</v>
      </c>
      <c r="M1141" s="75">
        <v>2</v>
      </c>
      <c r="N1141" s="74">
        <v>60</v>
      </c>
      <c r="O1141" s="101">
        <f t="array" ref="O1141">IFERROR(INDEX($AD$11:$AO$1485,MATCH($B1141&amp;$I1141,$Z$11:$Z$1485&amp;$AG$11:$AG$1485,0),MATCH($C1141,$AD$9:$AO$9,0)),"-")</f>
        <v>57.408000000000001</v>
      </c>
      <c r="P1141" s="75">
        <v>14</v>
      </c>
      <c r="Q1141" s="75">
        <v>-14</v>
      </c>
      <c r="R1141" s="101">
        <f t="array" aca="1" ref="R1141" ca="1">IFERROR(INDEX($AD$11:$AO$1485,MATCH($B1141&amp;$I1141,$Z$11:$Z$1485&amp;$AG$11:$AG$1485,0),MATCH($D1141,$AD$9:$AO$9,0)),"-")</f>
        <v>57.000999999999998</v>
      </c>
      <c r="S1141" s="75">
        <v>14</v>
      </c>
      <c r="T1141" s="75">
        <v>0</v>
      </c>
      <c r="U1141" s="75">
        <v>5</v>
      </c>
      <c r="V1141" s="75">
        <v>14</v>
      </c>
      <c r="W1141" s="50">
        <f t="shared" si="130"/>
        <v>28</v>
      </c>
      <c r="X1141" s="50">
        <f t="shared" si="131"/>
        <v>14</v>
      </c>
      <c r="Z1141" s="63" t="str">
        <f t="shared" si="133"/>
        <v>M36×3</v>
      </c>
      <c r="AA1141" s="62" t="s">
        <v>135</v>
      </c>
      <c r="AB1141" s="62"/>
      <c r="AC1141" s="62"/>
      <c r="AD1141" s="63">
        <v>36</v>
      </c>
      <c r="AE1141" s="63">
        <v>3</v>
      </c>
      <c r="AF1141" s="62">
        <v>60</v>
      </c>
      <c r="AG1141" s="64" t="s">
        <v>175</v>
      </c>
      <c r="AH1141" s="64"/>
      <c r="AI1141" s="65"/>
      <c r="AJ1141" s="65">
        <f t="shared" si="134"/>
        <v>34.051400000000001</v>
      </c>
      <c r="AK1141" s="65"/>
      <c r="AL1141" s="65"/>
      <c r="AM1141" s="65">
        <f t="shared" si="135"/>
        <v>32.752400000000002</v>
      </c>
      <c r="AN1141" s="65"/>
      <c r="AO1141" s="65">
        <v>35.619999999999997</v>
      </c>
    </row>
    <row r="1142" spans="2:41" ht="15" x14ac:dyDescent="0.3">
      <c r="B1142" s="76" t="str">
        <f t="shared" si="132"/>
        <v>M58×1.5</v>
      </c>
      <c r="C1142" s="77" t="s">
        <v>216</v>
      </c>
      <c r="D1142" s="77" t="s">
        <v>157</v>
      </c>
      <c r="E1142" s="74" t="s">
        <v>0</v>
      </c>
      <c r="F1142" s="75">
        <v>58</v>
      </c>
      <c r="G1142" s="75">
        <v>1.5</v>
      </c>
      <c r="H1142" s="74" t="s">
        <v>134</v>
      </c>
      <c r="I1142" s="87" t="s">
        <v>420</v>
      </c>
      <c r="J1142" s="75" t="s">
        <v>314</v>
      </c>
      <c r="K1142" s="58" t="s">
        <v>491</v>
      </c>
      <c r="L1142" s="75">
        <v>58</v>
      </c>
      <c r="M1142" s="75">
        <v>1.5</v>
      </c>
      <c r="N1142" s="74">
        <v>60</v>
      </c>
      <c r="O1142" s="101">
        <f t="array" ref="O1142">IFERROR(INDEX($AD$11:$AO$1485,MATCH($B1142&amp;$I1142,$Z$11:$Z$1485&amp;$AG$11:$AG$1485,0),MATCH($C1142,$AD$9:$AO$9,0)),"-")</f>
        <v>57.597999999999999</v>
      </c>
      <c r="P1142" s="75">
        <v>14</v>
      </c>
      <c r="Q1142" s="75">
        <v>-14</v>
      </c>
      <c r="R1142" s="101">
        <f t="array" aca="1" ref="R1142" ca="1">IFERROR(INDEX($AD$11:$AO$1485,MATCH($B1142&amp;$I1142,$Z$11:$Z$1485&amp;$AG$11:$AG$1485,0),MATCH($D1142,$AD$9:$AO$9,0)),"-")</f>
        <v>57.290700000000001</v>
      </c>
      <c r="S1142" s="75">
        <v>14</v>
      </c>
      <c r="T1142" s="75">
        <v>0</v>
      </c>
      <c r="U1142" s="75">
        <v>5</v>
      </c>
      <c r="V1142" s="75">
        <v>16</v>
      </c>
      <c r="W1142" s="50">
        <f t="shared" si="130"/>
        <v>28</v>
      </c>
      <c r="X1142" s="50">
        <f t="shared" si="131"/>
        <v>14</v>
      </c>
      <c r="Z1142" s="63" t="str">
        <f t="shared" si="133"/>
        <v>M36×2</v>
      </c>
      <c r="AA1142" s="62" t="s">
        <v>135</v>
      </c>
      <c r="AB1142" s="62"/>
      <c r="AC1142" s="62"/>
      <c r="AD1142" s="63">
        <v>36</v>
      </c>
      <c r="AE1142" s="63">
        <v>2</v>
      </c>
      <c r="AF1142" s="62">
        <v>60</v>
      </c>
      <c r="AG1142" s="64" t="s">
        <v>175</v>
      </c>
      <c r="AH1142" s="64"/>
      <c r="AI1142" s="65"/>
      <c r="AJ1142" s="65">
        <f t="shared" si="134"/>
        <v>34.701000000000001</v>
      </c>
      <c r="AK1142" s="65"/>
      <c r="AL1142" s="65"/>
      <c r="AM1142" s="65">
        <f t="shared" si="135"/>
        <v>33.834899999999998</v>
      </c>
      <c r="AN1142" s="65"/>
      <c r="AO1142" s="65">
        <v>35.479999999999997</v>
      </c>
    </row>
    <row r="1143" spans="2:41" ht="15" x14ac:dyDescent="0.3">
      <c r="B1143" s="76" t="str">
        <f t="shared" si="132"/>
        <v>M60×4</v>
      </c>
      <c r="C1143" s="77" t="s">
        <v>216</v>
      </c>
      <c r="D1143" s="77" t="s">
        <v>157</v>
      </c>
      <c r="E1143" s="74" t="s">
        <v>0</v>
      </c>
      <c r="F1143" s="75">
        <v>60</v>
      </c>
      <c r="G1143" s="75">
        <v>4</v>
      </c>
      <c r="H1143" s="74" t="s">
        <v>134</v>
      </c>
      <c r="I1143" s="87" t="s">
        <v>420</v>
      </c>
      <c r="J1143" s="75" t="s">
        <v>314</v>
      </c>
      <c r="K1143" s="58" t="s">
        <v>491</v>
      </c>
      <c r="L1143" s="75">
        <v>60</v>
      </c>
      <c r="M1143" s="75">
        <v>4</v>
      </c>
      <c r="N1143" s="74">
        <v>60</v>
      </c>
      <c r="O1143" s="101">
        <f t="array" ref="O1143">IFERROR(INDEX($AD$11:$AO$1485,MATCH($B1143&amp;$I1143,$Z$11:$Z$1485&amp;$AG$11:$AG$1485,0),MATCH($C1143,$AD$9:$AO$9,0)),"-")</f>
        <v>58.610999999999997</v>
      </c>
      <c r="P1143" s="75">
        <v>18</v>
      </c>
      <c r="Q1143" s="75">
        <v>-18</v>
      </c>
      <c r="R1143" s="101">
        <f t="array" aca="1" ref="R1143" ca="1">IFERROR(INDEX($AD$11:$AO$1485,MATCH($B1143&amp;$I1143,$Z$11:$Z$1485&amp;$AG$11:$AG$1485,0),MATCH($D1143,$AD$9:$AO$9,0)),"-")</f>
        <v>57.801900000000003</v>
      </c>
      <c r="S1143" s="75">
        <v>18</v>
      </c>
      <c r="T1143" s="75">
        <v>0</v>
      </c>
      <c r="U1143" s="75">
        <v>5</v>
      </c>
      <c r="V1143" s="75">
        <v>11</v>
      </c>
      <c r="W1143" s="50">
        <f t="shared" si="130"/>
        <v>36</v>
      </c>
      <c r="X1143" s="50">
        <f t="shared" si="131"/>
        <v>18</v>
      </c>
      <c r="Z1143" s="63" t="str">
        <f t="shared" si="133"/>
        <v>M36×1.5</v>
      </c>
      <c r="AA1143" s="62" t="s">
        <v>135</v>
      </c>
      <c r="AB1143" s="62"/>
      <c r="AC1143" s="62"/>
      <c r="AD1143" s="63">
        <v>36</v>
      </c>
      <c r="AE1143" s="63">
        <v>1.5</v>
      </c>
      <c r="AF1143" s="62">
        <v>60</v>
      </c>
      <c r="AG1143" s="64" t="s">
        <v>175</v>
      </c>
      <c r="AH1143" s="64"/>
      <c r="AI1143" s="65"/>
      <c r="AJ1143" s="65">
        <f t="shared" si="134"/>
        <v>35.025700000000001</v>
      </c>
      <c r="AK1143" s="65"/>
      <c r="AL1143" s="65"/>
      <c r="AM1143" s="65">
        <f t="shared" si="135"/>
        <v>34.376199999999997</v>
      </c>
      <c r="AN1143" s="65"/>
      <c r="AO1143" s="65">
        <v>35.64</v>
      </c>
    </row>
    <row r="1144" spans="2:41" ht="15" x14ac:dyDescent="0.3">
      <c r="B1144" s="76" t="str">
        <f t="shared" si="132"/>
        <v>M60×3</v>
      </c>
      <c r="C1144" s="77" t="s">
        <v>216</v>
      </c>
      <c r="D1144" s="77" t="s">
        <v>157</v>
      </c>
      <c r="E1144" s="74" t="s">
        <v>0</v>
      </c>
      <c r="F1144" s="75">
        <v>60</v>
      </c>
      <c r="G1144" s="75">
        <v>3</v>
      </c>
      <c r="H1144" s="74" t="s">
        <v>134</v>
      </c>
      <c r="I1144" s="87" t="s">
        <v>420</v>
      </c>
      <c r="J1144" s="75" t="s">
        <v>314</v>
      </c>
      <c r="K1144" s="58" t="s">
        <v>491</v>
      </c>
      <c r="L1144" s="75">
        <v>60</v>
      </c>
      <c r="M1144" s="75">
        <v>3</v>
      </c>
      <c r="N1144" s="74">
        <v>60</v>
      </c>
      <c r="O1144" s="101">
        <f t="array" ref="O1144">IFERROR(INDEX($AD$11:$AO$1485,MATCH($B1144&amp;$I1144,$Z$11:$Z$1485&amp;$AG$11:$AG$1485,0),MATCH($C1144,$AD$9:$AO$9,0)),"-")</f>
        <v>59.015000000000001</v>
      </c>
      <c r="P1144" s="75">
        <v>18</v>
      </c>
      <c r="Q1144" s="75">
        <v>-18</v>
      </c>
      <c r="R1144" s="101">
        <f t="array" aca="1" ref="R1144" ca="1">IFERROR(INDEX($AD$11:$AO$1485,MATCH($B1144&amp;$I1144,$Z$11:$Z$1485&amp;$AG$11:$AG$1485,0),MATCH($D1144,$AD$9:$AO$9,0)),"-")</f>
        <v>58.406399999999998</v>
      </c>
      <c r="S1144" s="75">
        <v>18</v>
      </c>
      <c r="T1144" s="75">
        <v>0</v>
      </c>
      <c r="U1144" s="75">
        <v>5</v>
      </c>
      <c r="V1144" s="75">
        <v>13</v>
      </c>
      <c r="W1144" s="50">
        <f t="shared" si="130"/>
        <v>36</v>
      </c>
      <c r="X1144" s="50">
        <f t="shared" si="131"/>
        <v>18</v>
      </c>
      <c r="Z1144" s="63" t="str">
        <f t="shared" si="133"/>
        <v>M38×1.5</v>
      </c>
      <c r="AA1144" s="62" t="s">
        <v>135</v>
      </c>
      <c r="AB1144" s="62"/>
      <c r="AC1144" s="62"/>
      <c r="AD1144" s="63">
        <v>38</v>
      </c>
      <c r="AE1144" s="63">
        <v>1.5</v>
      </c>
      <c r="AF1144" s="62">
        <v>60</v>
      </c>
      <c r="AG1144" s="64" t="s">
        <v>175</v>
      </c>
      <c r="AH1144" s="64"/>
      <c r="AI1144" s="65"/>
      <c r="AJ1144" s="65">
        <f t="shared" si="134"/>
        <v>37.025700000000001</v>
      </c>
      <c r="AK1144" s="65"/>
      <c r="AL1144" s="65"/>
      <c r="AM1144" s="65">
        <f t="shared" si="135"/>
        <v>36.376199999999997</v>
      </c>
      <c r="AN1144" s="65"/>
      <c r="AO1144" s="65">
        <v>37.64</v>
      </c>
    </row>
    <row r="1145" spans="2:41" ht="15" x14ac:dyDescent="0.3">
      <c r="B1145" s="76" t="str">
        <f t="shared" si="132"/>
        <v>M60×2</v>
      </c>
      <c r="C1145" s="77" t="s">
        <v>216</v>
      </c>
      <c r="D1145" s="77" t="s">
        <v>157</v>
      </c>
      <c r="E1145" s="74" t="s">
        <v>0</v>
      </c>
      <c r="F1145" s="75">
        <v>60</v>
      </c>
      <c r="G1145" s="75">
        <v>2</v>
      </c>
      <c r="H1145" s="74" t="s">
        <v>134</v>
      </c>
      <c r="I1145" s="87" t="s">
        <v>420</v>
      </c>
      <c r="J1145" s="75" t="s">
        <v>314</v>
      </c>
      <c r="K1145" s="58" t="s">
        <v>491</v>
      </c>
      <c r="L1145" s="75">
        <v>60</v>
      </c>
      <c r="M1145" s="75">
        <v>2</v>
      </c>
      <c r="N1145" s="74">
        <v>60</v>
      </c>
      <c r="O1145" s="101">
        <f t="array" ref="O1145">IFERROR(INDEX($AD$11:$AO$1485,MATCH($B1145&amp;$I1145,$Z$11:$Z$1485&amp;$AG$11:$AG$1485,0),MATCH($C1145,$AD$9:$AO$9,0)),"-")</f>
        <v>59.408000000000001</v>
      </c>
      <c r="P1145" s="75">
        <v>14</v>
      </c>
      <c r="Q1145" s="75">
        <v>-14</v>
      </c>
      <c r="R1145" s="101">
        <f t="array" aca="1" ref="R1145" ca="1">IFERROR(INDEX($AD$11:$AO$1485,MATCH($B1145&amp;$I1145,$Z$11:$Z$1485&amp;$AG$11:$AG$1485,0),MATCH($D1145,$AD$9:$AO$9,0)),"-")</f>
        <v>59.000999999999998</v>
      </c>
      <c r="S1145" s="75">
        <v>14</v>
      </c>
      <c r="T1145" s="75">
        <v>0</v>
      </c>
      <c r="U1145" s="75">
        <v>5</v>
      </c>
      <c r="V1145" s="75">
        <v>14</v>
      </c>
      <c r="W1145" s="50">
        <f t="shared" si="130"/>
        <v>28</v>
      </c>
      <c r="X1145" s="50">
        <f t="shared" si="131"/>
        <v>14</v>
      </c>
      <c r="Z1145" s="63" t="str">
        <f t="shared" si="133"/>
        <v>M39×3</v>
      </c>
      <c r="AA1145" s="62" t="s">
        <v>135</v>
      </c>
      <c r="AB1145" s="62"/>
      <c r="AC1145" s="62"/>
      <c r="AD1145" s="63">
        <v>39</v>
      </c>
      <c r="AE1145" s="63">
        <v>3</v>
      </c>
      <c r="AF1145" s="62">
        <v>60</v>
      </c>
      <c r="AG1145" s="64" t="s">
        <v>175</v>
      </c>
      <c r="AH1145" s="64"/>
      <c r="AI1145" s="65"/>
      <c r="AJ1145" s="65">
        <f t="shared" si="134"/>
        <v>37.051400000000001</v>
      </c>
      <c r="AK1145" s="65"/>
      <c r="AL1145" s="65"/>
      <c r="AM1145" s="65">
        <f t="shared" si="135"/>
        <v>35.752400000000002</v>
      </c>
      <c r="AN1145" s="65"/>
      <c r="AO1145" s="65">
        <v>38.619999999999997</v>
      </c>
    </row>
    <row r="1146" spans="2:41" ht="15" x14ac:dyDescent="0.3">
      <c r="B1146" s="76" t="str">
        <f t="shared" si="132"/>
        <v>M60×1.5</v>
      </c>
      <c r="C1146" s="77" t="s">
        <v>216</v>
      </c>
      <c r="D1146" s="77" t="s">
        <v>157</v>
      </c>
      <c r="E1146" s="74" t="s">
        <v>0</v>
      </c>
      <c r="F1146" s="75">
        <v>60</v>
      </c>
      <c r="G1146" s="75">
        <v>1.5</v>
      </c>
      <c r="H1146" s="74" t="s">
        <v>134</v>
      </c>
      <c r="I1146" s="87" t="s">
        <v>420</v>
      </c>
      <c r="J1146" s="75" t="s">
        <v>314</v>
      </c>
      <c r="K1146" s="58" t="s">
        <v>491</v>
      </c>
      <c r="L1146" s="75">
        <v>60</v>
      </c>
      <c r="M1146" s="75">
        <v>1.5</v>
      </c>
      <c r="N1146" s="74">
        <v>60</v>
      </c>
      <c r="O1146" s="101">
        <f t="array" ref="O1146">IFERROR(INDEX($AD$11:$AO$1485,MATCH($B1146&amp;$I1146,$Z$11:$Z$1485&amp;$AG$11:$AG$1485,0),MATCH($C1146,$AD$9:$AO$9,0)),"-")</f>
        <v>59.597999999999999</v>
      </c>
      <c r="P1146" s="75">
        <v>14</v>
      </c>
      <c r="Q1146" s="75">
        <v>-14</v>
      </c>
      <c r="R1146" s="101">
        <f t="array" aca="1" ref="R1146" ca="1">IFERROR(INDEX($AD$11:$AO$1485,MATCH($B1146&amp;$I1146,$Z$11:$Z$1485&amp;$AG$11:$AG$1485,0),MATCH($D1146,$AD$9:$AO$9,0)),"-")</f>
        <v>59.290700000000001</v>
      </c>
      <c r="S1146" s="75">
        <v>14</v>
      </c>
      <c r="T1146" s="75">
        <v>0</v>
      </c>
      <c r="U1146" s="75">
        <v>5</v>
      </c>
      <c r="V1146" s="75">
        <v>16</v>
      </c>
      <c r="W1146" s="50">
        <f t="shared" si="130"/>
        <v>28</v>
      </c>
      <c r="X1146" s="50">
        <f t="shared" si="131"/>
        <v>14</v>
      </c>
      <c r="Z1146" s="63" t="str">
        <f t="shared" si="133"/>
        <v>M39×2</v>
      </c>
      <c r="AA1146" s="62" t="s">
        <v>135</v>
      </c>
      <c r="AB1146" s="62"/>
      <c r="AC1146" s="62"/>
      <c r="AD1146" s="63">
        <v>39</v>
      </c>
      <c r="AE1146" s="63">
        <v>2</v>
      </c>
      <c r="AF1146" s="62">
        <v>60</v>
      </c>
      <c r="AG1146" s="64" t="s">
        <v>175</v>
      </c>
      <c r="AH1146" s="64"/>
      <c r="AI1146" s="65"/>
      <c r="AJ1146" s="65">
        <f t="shared" si="134"/>
        <v>37.701000000000001</v>
      </c>
      <c r="AK1146" s="65"/>
      <c r="AL1146" s="65"/>
      <c r="AM1146" s="65">
        <f t="shared" si="135"/>
        <v>36.834899999999998</v>
      </c>
      <c r="AN1146" s="65"/>
      <c r="AO1146" s="65">
        <v>38.79</v>
      </c>
    </row>
    <row r="1147" spans="2:41" ht="15" x14ac:dyDescent="0.3">
      <c r="B1147" s="76" t="str">
        <f t="shared" si="132"/>
        <v>M62×4</v>
      </c>
      <c r="C1147" s="77" t="s">
        <v>216</v>
      </c>
      <c r="D1147" s="77" t="s">
        <v>157</v>
      </c>
      <c r="E1147" s="74" t="s">
        <v>0</v>
      </c>
      <c r="F1147" s="75">
        <v>62</v>
      </c>
      <c r="G1147" s="75">
        <v>4</v>
      </c>
      <c r="H1147" s="74" t="s">
        <v>134</v>
      </c>
      <c r="I1147" s="87" t="s">
        <v>420</v>
      </c>
      <c r="J1147" s="75" t="s">
        <v>314</v>
      </c>
      <c r="K1147" s="58" t="s">
        <v>491</v>
      </c>
      <c r="L1147" s="75">
        <v>62</v>
      </c>
      <c r="M1147" s="75">
        <v>4</v>
      </c>
      <c r="N1147" s="74">
        <v>60</v>
      </c>
      <c r="O1147" s="101">
        <f t="array" ref="O1147">IFERROR(INDEX($AD$11:$AO$1485,MATCH($B1147&amp;$I1147,$Z$11:$Z$1485&amp;$AG$11:$AG$1485,0),MATCH($C1147,$AD$9:$AO$9,0)),"-")</f>
        <v>60.610999999999997</v>
      </c>
      <c r="P1147" s="75">
        <v>18</v>
      </c>
      <c r="Q1147" s="75">
        <v>-18</v>
      </c>
      <c r="R1147" s="101">
        <f t="array" aca="1" ref="R1147" ca="1">IFERROR(INDEX($AD$11:$AO$1485,MATCH($B1147&amp;$I1147,$Z$11:$Z$1485&amp;$AG$11:$AG$1485,0),MATCH($D1147,$AD$9:$AO$9,0)),"-")</f>
        <v>59.801900000000003</v>
      </c>
      <c r="S1147" s="75">
        <v>18</v>
      </c>
      <c r="T1147" s="75">
        <v>0</v>
      </c>
      <c r="U1147" s="75">
        <v>5</v>
      </c>
      <c r="V1147" s="75">
        <v>11</v>
      </c>
      <c r="W1147" s="50">
        <f t="shared" si="130"/>
        <v>36</v>
      </c>
      <c r="X1147" s="50">
        <f t="shared" si="131"/>
        <v>18</v>
      </c>
      <c r="Z1147" s="63" t="str">
        <f t="shared" si="133"/>
        <v>M39×1.5</v>
      </c>
      <c r="AA1147" s="62" t="s">
        <v>135</v>
      </c>
      <c r="AB1147" s="62"/>
      <c r="AC1147" s="62"/>
      <c r="AD1147" s="63">
        <v>39</v>
      </c>
      <c r="AE1147" s="63">
        <v>1.5</v>
      </c>
      <c r="AF1147" s="62">
        <v>60</v>
      </c>
      <c r="AG1147" s="64" t="s">
        <v>175</v>
      </c>
      <c r="AH1147" s="64"/>
      <c r="AI1147" s="65"/>
      <c r="AJ1147" s="65">
        <f t="shared" si="134"/>
        <v>38.025700000000001</v>
      </c>
      <c r="AK1147" s="65"/>
      <c r="AL1147" s="65"/>
      <c r="AM1147" s="65">
        <f t="shared" si="135"/>
        <v>37.376199999999997</v>
      </c>
      <c r="AN1147" s="65"/>
      <c r="AO1147" s="65">
        <v>38.880000000000003</v>
      </c>
    </row>
    <row r="1148" spans="2:41" ht="15" x14ac:dyDescent="0.3">
      <c r="B1148" s="76" t="str">
        <f t="shared" si="132"/>
        <v>M62×3</v>
      </c>
      <c r="C1148" s="77" t="s">
        <v>216</v>
      </c>
      <c r="D1148" s="77" t="s">
        <v>157</v>
      </c>
      <c r="E1148" s="74" t="s">
        <v>0</v>
      </c>
      <c r="F1148" s="75">
        <v>62</v>
      </c>
      <c r="G1148" s="75">
        <v>3</v>
      </c>
      <c r="H1148" s="74" t="s">
        <v>134</v>
      </c>
      <c r="I1148" s="87" t="s">
        <v>420</v>
      </c>
      <c r="J1148" s="75" t="s">
        <v>314</v>
      </c>
      <c r="K1148" s="58" t="s">
        <v>491</v>
      </c>
      <c r="L1148" s="75">
        <v>62</v>
      </c>
      <c r="M1148" s="75">
        <v>3</v>
      </c>
      <c r="N1148" s="74">
        <v>60</v>
      </c>
      <c r="O1148" s="101">
        <f t="array" ref="O1148">IFERROR(INDEX($AD$11:$AO$1485,MATCH($B1148&amp;$I1148,$Z$11:$Z$1485&amp;$AG$11:$AG$1485,0),MATCH($C1148,$AD$9:$AO$9,0)),"-")</f>
        <v>61.015000000000001</v>
      </c>
      <c r="P1148" s="75">
        <v>18</v>
      </c>
      <c r="Q1148" s="75">
        <v>-18</v>
      </c>
      <c r="R1148" s="101">
        <f t="array" aca="1" ref="R1148" ca="1">IFERROR(INDEX($AD$11:$AO$1485,MATCH($B1148&amp;$I1148,$Z$11:$Z$1485&amp;$AG$11:$AG$1485,0),MATCH($D1148,$AD$9:$AO$9,0)),"-")</f>
        <v>60.406399999999998</v>
      </c>
      <c r="S1148" s="75">
        <v>18</v>
      </c>
      <c r="T1148" s="75">
        <v>0</v>
      </c>
      <c r="U1148" s="75">
        <v>5</v>
      </c>
      <c r="V1148" s="75">
        <v>13</v>
      </c>
      <c r="W1148" s="50">
        <f t="shared" si="130"/>
        <v>36</v>
      </c>
      <c r="X1148" s="50">
        <f t="shared" si="131"/>
        <v>18</v>
      </c>
      <c r="Z1148" s="63" t="str">
        <f t="shared" si="133"/>
        <v>M40×3</v>
      </c>
      <c r="AA1148" s="62" t="s">
        <v>135</v>
      </c>
      <c r="AB1148" s="62"/>
      <c r="AC1148" s="62"/>
      <c r="AD1148" s="63">
        <v>40</v>
      </c>
      <c r="AE1148" s="63">
        <v>3</v>
      </c>
      <c r="AF1148" s="62">
        <v>60</v>
      </c>
      <c r="AG1148" s="64" t="s">
        <v>175</v>
      </c>
      <c r="AH1148" s="64"/>
      <c r="AI1148" s="65"/>
      <c r="AJ1148" s="65">
        <f t="shared" si="134"/>
        <v>38.051400000000001</v>
      </c>
      <c r="AK1148" s="65"/>
      <c r="AL1148" s="65"/>
      <c r="AM1148" s="65">
        <f t="shared" si="135"/>
        <v>36.752400000000002</v>
      </c>
      <c r="AN1148" s="65"/>
      <c r="AO1148" s="65">
        <v>39.619999999999997</v>
      </c>
    </row>
    <row r="1149" spans="2:41" ht="15" x14ac:dyDescent="0.3">
      <c r="B1149" s="76" t="str">
        <f t="shared" si="132"/>
        <v>M62×2</v>
      </c>
      <c r="C1149" s="77" t="s">
        <v>216</v>
      </c>
      <c r="D1149" s="77" t="s">
        <v>157</v>
      </c>
      <c r="E1149" s="74" t="s">
        <v>0</v>
      </c>
      <c r="F1149" s="75">
        <v>62</v>
      </c>
      <c r="G1149" s="75">
        <v>2</v>
      </c>
      <c r="H1149" s="74" t="s">
        <v>134</v>
      </c>
      <c r="I1149" s="87" t="s">
        <v>420</v>
      </c>
      <c r="J1149" s="75" t="s">
        <v>314</v>
      </c>
      <c r="K1149" s="58" t="s">
        <v>491</v>
      </c>
      <c r="L1149" s="75">
        <v>62</v>
      </c>
      <c r="M1149" s="75">
        <v>2</v>
      </c>
      <c r="N1149" s="74">
        <v>60</v>
      </c>
      <c r="O1149" s="101">
        <f t="array" ref="O1149">IFERROR(INDEX($AD$11:$AO$1485,MATCH($B1149&amp;$I1149,$Z$11:$Z$1485&amp;$AG$11:$AG$1485,0),MATCH($C1149,$AD$9:$AO$9,0)),"-")</f>
        <v>61.408000000000001</v>
      </c>
      <c r="P1149" s="75">
        <v>14</v>
      </c>
      <c r="Q1149" s="75">
        <v>-14</v>
      </c>
      <c r="R1149" s="101">
        <f t="array" aca="1" ref="R1149" ca="1">IFERROR(INDEX($AD$11:$AO$1485,MATCH($B1149&amp;$I1149,$Z$11:$Z$1485&amp;$AG$11:$AG$1485,0),MATCH($D1149,$AD$9:$AO$9,0)),"-")</f>
        <v>61.000999999999998</v>
      </c>
      <c r="S1149" s="75">
        <v>14</v>
      </c>
      <c r="T1149" s="75">
        <v>0</v>
      </c>
      <c r="U1149" s="75">
        <v>5</v>
      </c>
      <c r="V1149" s="75">
        <v>14</v>
      </c>
      <c r="W1149" s="50">
        <f t="shared" si="130"/>
        <v>28</v>
      </c>
      <c r="X1149" s="50">
        <f t="shared" si="131"/>
        <v>14</v>
      </c>
      <c r="Z1149" s="63" t="str">
        <f t="shared" si="133"/>
        <v>M40×2</v>
      </c>
      <c r="AA1149" s="62" t="s">
        <v>135</v>
      </c>
      <c r="AB1149" s="62"/>
      <c r="AC1149" s="62"/>
      <c r="AD1149" s="63">
        <v>40</v>
      </c>
      <c r="AE1149" s="63">
        <v>2</v>
      </c>
      <c r="AF1149" s="62">
        <v>60</v>
      </c>
      <c r="AG1149" s="64" t="s">
        <v>175</v>
      </c>
      <c r="AH1149" s="64"/>
      <c r="AI1149" s="65"/>
      <c r="AJ1149" s="65">
        <f t="shared" si="134"/>
        <v>38.701000000000001</v>
      </c>
      <c r="AK1149" s="65"/>
      <c r="AL1149" s="65"/>
      <c r="AM1149" s="65">
        <f t="shared" si="135"/>
        <v>37.834899999999998</v>
      </c>
      <c r="AN1149" s="65"/>
      <c r="AO1149" s="65">
        <v>39.479999999999997</v>
      </c>
    </row>
    <row r="1150" spans="2:41" ht="15" x14ac:dyDescent="0.3">
      <c r="B1150" s="76" t="str">
        <f t="shared" si="132"/>
        <v>M62×1.5</v>
      </c>
      <c r="C1150" s="77" t="s">
        <v>216</v>
      </c>
      <c r="D1150" s="77" t="s">
        <v>157</v>
      </c>
      <c r="E1150" s="74" t="s">
        <v>0</v>
      </c>
      <c r="F1150" s="75">
        <v>62</v>
      </c>
      <c r="G1150" s="75">
        <v>1.5</v>
      </c>
      <c r="H1150" s="74" t="s">
        <v>134</v>
      </c>
      <c r="I1150" s="87" t="s">
        <v>420</v>
      </c>
      <c r="J1150" s="75" t="s">
        <v>314</v>
      </c>
      <c r="K1150" s="58" t="s">
        <v>491</v>
      </c>
      <c r="L1150" s="75">
        <v>62</v>
      </c>
      <c r="M1150" s="75">
        <v>1.5</v>
      </c>
      <c r="N1150" s="74">
        <v>60</v>
      </c>
      <c r="O1150" s="101">
        <f t="array" ref="O1150">IFERROR(INDEX($AD$11:$AO$1485,MATCH($B1150&amp;$I1150,$Z$11:$Z$1485&amp;$AG$11:$AG$1485,0),MATCH($C1150,$AD$9:$AO$9,0)),"-")</f>
        <v>61.597999999999999</v>
      </c>
      <c r="P1150" s="75">
        <v>14</v>
      </c>
      <c r="Q1150" s="75">
        <v>-14</v>
      </c>
      <c r="R1150" s="101">
        <f t="array" aca="1" ref="R1150" ca="1">IFERROR(INDEX($AD$11:$AO$1485,MATCH($B1150&amp;$I1150,$Z$11:$Z$1485&amp;$AG$11:$AG$1485,0),MATCH($D1150,$AD$9:$AO$9,0)),"-")</f>
        <v>61.290700000000001</v>
      </c>
      <c r="S1150" s="75">
        <v>14</v>
      </c>
      <c r="T1150" s="75">
        <v>0</v>
      </c>
      <c r="U1150" s="75">
        <v>5</v>
      </c>
      <c r="V1150" s="75">
        <v>16</v>
      </c>
      <c r="W1150" s="50">
        <f t="shared" si="130"/>
        <v>28</v>
      </c>
      <c r="X1150" s="50">
        <f t="shared" si="131"/>
        <v>14</v>
      </c>
      <c r="Z1150" s="63" t="str">
        <f t="shared" si="133"/>
        <v>M40×1.5</v>
      </c>
      <c r="AA1150" s="62" t="s">
        <v>135</v>
      </c>
      <c r="AB1150" s="62"/>
      <c r="AC1150" s="62"/>
      <c r="AD1150" s="63">
        <v>40</v>
      </c>
      <c r="AE1150" s="63">
        <v>1.5</v>
      </c>
      <c r="AF1150" s="62">
        <v>60</v>
      </c>
      <c r="AG1150" s="64" t="s">
        <v>175</v>
      </c>
      <c r="AH1150" s="64"/>
      <c r="AI1150" s="65"/>
      <c r="AJ1150" s="65">
        <f t="shared" si="134"/>
        <v>39.025700000000001</v>
      </c>
      <c r="AK1150" s="65"/>
      <c r="AL1150" s="65"/>
      <c r="AM1150" s="65">
        <f t="shared" si="135"/>
        <v>38.376199999999997</v>
      </c>
      <c r="AN1150" s="65"/>
      <c r="AO1150" s="65">
        <v>39.64</v>
      </c>
    </row>
    <row r="1151" spans="2:41" ht="15" x14ac:dyDescent="0.3">
      <c r="B1151" s="76" t="str">
        <f t="shared" si="132"/>
        <v>M64×4</v>
      </c>
      <c r="C1151" s="77" t="s">
        <v>216</v>
      </c>
      <c r="D1151" s="77" t="s">
        <v>157</v>
      </c>
      <c r="E1151" s="74" t="s">
        <v>0</v>
      </c>
      <c r="F1151" s="75">
        <v>64</v>
      </c>
      <c r="G1151" s="75">
        <v>4</v>
      </c>
      <c r="H1151" s="74" t="s">
        <v>134</v>
      </c>
      <c r="I1151" s="87" t="s">
        <v>420</v>
      </c>
      <c r="J1151" s="75" t="s">
        <v>314</v>
      </c>
      <c r="K1151" s="58" t="s">
        <v>491</v>
      </c>
      <c r="L1151" s="75">
        <v>64</v>
      </c>
      <c r="M1151" s="75">
        <v>4</v>
      </c>
      <c r="N1151" s="74">
        <v>60</v>
      </c>
      <c r="O1151" s="101">
        <f t="array" ref="O1151">IFERROR(INDEX($AD$11:$AO$1485,MATCH($B1151&amp;$I1151,$Z$11:$Z$1485&amp;$AG$11:$AG$1485,0),MATCH($C1151,$AD$9:$AO$9,0)),"-")</f>
        <v>62.610999999999997</v>
      </c>
      <c r="P1151" s="75">
        <v>18</v>
      </c>
      <c r="Q1151" s="75">
        <v>-18</v>
      </c>
      <c r="R1151" s="101">
        <f t="array" aca="1" ref="R1151" ca="1">IFERROR(INDEX($AD$11:$AO$1485,MATCH($B1151&amp;$I1151,$Z$11:$Z$1485&amp;$AG$11:$AG$1485,0),MATCH($D1151,$AD$9:$AO$9,0)),"-")</f>
        <v>61.801900000000003</v>
      </c>
      <c r="S1151" s="75">
        <v>18</v>
      </c>
      <c r="T1151" s="75">
        <v>0</v>
      </c>
      <c r="U1151" s="75">
        <v>5</v>
      </c>
      <c r="V1151" s="75">
        <v>11</v>
      </c>
      <c r="W1151" s="50">
        <f t="shared" si="130"/>
        <v>36</v>
      </c>
      <c r="X1151" s="50">
        <f t="shared" si="131"/>
        <v>18</v>
      </c>
      <c r="Z1151" s="63" t="str">
        <f t="shared" si="133"/>
        <v>M42×4</v>
      </c>
      <c r="AA1151" s="62" t="s">
        <v>135</v>
      </c>
      <c r="AB1151" s="62"/>
      <c r="AC1151" s="62"/>
      <c r="AD1151" s="63">
        <v>42</v>
      </c>
      <c r="AE1151" s="63">
        <v>4</v>
      </c>
      <c r="AF1151" s="62">
        <v>60</v>
      </c>
      <c r="AG1151" s="64" t="s">
        <v>175</v>
      </c>
      <c r="AH1151" s="64"/>
      <c r="AI1151" s="65"/>
      <c r="AJ1151" s="65">
        <f t="shared" si="134"/>
        <v>39.401899999999998</v>
      </c>
      <c r="AK1151" s="65"/>
      <c r="AL1151" s="65"/>
      <c r="AM1151" s="65">
        <f t="shared" si="135"/>
        <v>37.669899999999998</v>
      </c>
      <c r="AN1151" s="65"/>
      <c r="AO1151" s="65">
        <v>41.43</v>
      </c>
    </row>
    <row r="1152" spans="2:41" ht="15" x14ac:dyDescent="0.3">
      <c r="B1152" s="76" t="str">
        <f t="shared" si="132"/>
        <v>M64×3</v>
      </c>
      <c r="C1152" s="77" t="s">
        <v>216</v>
      </c>
      <c r="D1152" s="77" t="s">
        <v>157</v>
      </c>
      <c r="E1152" s="74" t="s">
        <v>0</v>
      </c>
      <c r="F1152" s="75">
        <v>64</v>
      </c>
      <c r="G1152" s="75">
        <v>3</v>
      </c>
      <c r="H1152" s="74" t="s">
        <v>134</v>
      </c>
      <c r="I1152" s="87" t="s">
        <v>420</v>
      </c>
      <c r="J1152" s="75" t="s">
        <v>314</v>
      </c>
      <c r="K1152" s="58" t="s">
        <v>491</v>
      </c>
      <c r="L1152" s="75">
        <v>64</v>
      </c>
      <c r="M1152" s="75">
        <v>3</v>
      </c>
      <c r="N1152" s="74">
        <v>60</v>
      </c>
      <c r="O1152" s="101">
        <f t="array" ref="O1152">IFERROR(INDEX($AD$11:$AO$1485,MATCH($B1152&amp;$I1152,$Z$11:$Z$1485&amp;$AG$11:$AG$1485,0),MATCH($C1152,$AD$9:$AO$9,0)),"-")</f>
        <v>63.015000000000001</v>
      </c>
      <c r="P1152" s="75">
        <v>18</v>
      </c>
      <c r="Q1152" s="75">
        <v>-18</v>
      </c>
      <c r="R1152" s="101">
        <f t="array" aca="1" ref="R1152" ca="1">IFERROR(INDEX($AD$11:$AO$1485,MATCH($B1152&amp;$I1152,$Z$11:$Z$1485&amp;$AG$11:$AG$1485,0),MATCH($D1152,$AD$9:$AO$9,0)),"-")</f>
        <v>62.406399999999998</v>
      </c>
      <c r="S1152" s="75">
        <v>18</v>
      </c>
      <c r="T1152" s="75">
        <v>0</v>
      </c>
      <c r="U1152" s="75">
        <v>5</v>
      </c>
      <c r="V1152" s="75">
        <v>13</v>
      </c>
      <c r="W1152" s="50">
        <f t="shared" si="130"/>
        <v>36</v>
      </c>
      <c r="X1152" s="50">
        <f t="shared" si="131"/>
        <v>18</v>
      </c>
      <c r="Z1152" s="63" t="str">
        <f t="shared" si="133"/>
        <v>M42×3</v>
      </c>
      <c r="AA1152" s="62" t="s">
        <v>135</v>
      </c>
      <c r="AB1152" s="62"/>
      <c r="AC1152" s="62"/>
      <c r="AD1152" s="63">
        <v>42</v>
      </c>
      <c r="AE1152" s="63">
        <v>3</v>
      </c>
      <c r="AF1152" s="62">
        <v>60</v>
      </c>
      <c r="AG1152" s="64" t="s">
        <v>175</v>
      </c>
      <c r="AH1152" s="64"/>
      <c r="AI1152" s="65"/>
      <c r="AJ1152" s="65">
        <f t="shared" si="134"/>
        <v>40.051400000000001</v>
      </c>
      <c r="AK1152" s="65"/>
      <c r="AL1152" s="65"/>
      <c r="AM1152" s="65">
        <f t="shared" si="135"/>
        <v>38.752400000000002</v>
      </c>
      <c r="AN1152" s="65"/>
      <c r="AO1152" s="65">
        <v>41.62</v>
      </c>
    </row>
    <row r="1153" spans="2:41" ht="15" x14ac:dyDescent="0.3">
      <c r="B1153" s="76" t="str">
        <f t="shared" si="132"/>
        <v>M64×2</v>
      </c>
      <c r="C1153" s="77" t="s">
        <v>216</v>
      </c>
      <c r="D1153" s="77" t="s">
        <v>157</v>
      </c>
      <c r="E1153" s="74" t="s">
        <v>0</v>
      </c>
      <c r="F1153" s="75">
        <v>64</v>
      </c>
      <c r="G1153" s="75">
        <v>2</v>
      </c>
      <c r="H1153" s="74" t="s">
        <v>134</v>
      </c>
      <c r="I1153" s="87" t="s">
        <v>420</v>
      </c>
      <c r="J1153" s="75" t="s">
        <v>314</v>
      </c>
      <c r="K1153" s="58" t="s">
        <v>491</v>
      </c>
      <c r="L1153" s="75">
        <v>64</v>
      </c>
      <c r="M1153" s="75">
        <v>2</v>
      </c>
      <c r="N1153" s="74">
        <v>60</v>
      </c>
      <c r="O1153" s="101">
        <f t="array" ref="O1153">IFERROR(INDEX($AD$11:$AO$1485,MATCH($B1153&amp;$I1153,$Z$11:$Z$1485&amp;$AG$11:$AG$1485,0),MATCH($C1153,$AD$9:$AO$9,0)),"-")</f>
        <v>63.408000000000001</v>
      </c>
      <c r="P1153" s="75">
        <v>14</v>
      </c>
      <c r="Q1153" s="75">
        <v>-14</v>
      </c>
      <c r="R1153" s="101">
        <f t="array" aca="1" ref="R1153" ca="1">IFERROR(INDEX($AD$11:$AO$1485,MATCH($B1153&amp;$I1153,$Z$11:$Z$1485&amp;$AG$11:$AG$1485,0),MATCH($D1153,$AD$9:$AO$9,0)),"-")</f>
        <v>63.000999999999998</v>
      </c>
      <c r="S1153" s="75">
        <v>14</v>
      </c>
      <c r="T1153" s="75">
        <v>0</v>
      </c>
      <c r="U1153" s="75">
        <v>5</v>
      </c>
      <c r="V1153" s="75">
        <v>14</v>
      </c>
      <c r="W1153" s="50">
        <f t="shared" si="130"/>
        <v>28</v>
      </c>
      <c r="X1153" s="50">
        <f t="shared" si="131"/>
        <v>14</v>
      </c>
      <c r="Z1153" s="63" t="str">
        <f t="shared" si="133"/>
        <v>M42×2</v>
      </c>
      <c r="AA1153" s="62" t="s">
        <v>135</v>
      </c>
      <c r="AB1153" s="62"/>
      <c r="AC1153" s="62"/>
      <c r="AD1153" s="63">
        <v>42</v>
      </c>
      <c r="AE1153" s="63">
        <v>2</v>
      </c>
      <c r="AF1153" s="62">
        <v>60</v>
      </c>
      <c r="AG1153" s="64" t="s">
        <v>175</v>
      </c>
      <c r="AH1153" s="64"/>
      <c r="AI1153" s="65"/>
      <c r="AJ1153" s="65">
        <f t="shared" si="134"/>
        <v>40.701000000000001</v>
      </c>
      <c r="AK1153" s="65"/>
      <c r="AL1153" s="65"/>
      <c r="AM1153" s="65">
        <f t="shared" si="135"/>
        <v>39.834899999999998</v>
      </c>
      <c r="AN1153" s="65"/>
      <c r="AO1153" s="65">
        <v>41.48</v>
      </c>
    </row>
    <row r="1154" spans="2:41" ht="15" x14ac:dyDescent="0.3">
      <c r="B1154" s="76" t="str">
        <f t="shared" si="132"/>
        <v>M64×1.5</v>
      </c>
      <c r="C1154" s="77" t="s">
        <v>216</v>
      </c>
      <c r="D1154" s="77" t="s">
        <v>157</v>
      </c>
      <c r="E1154" s="74" t="s">
        <v>0</v>
      </c>
      <c r="F1154" s="75">
        <v>64</v>
      </c>
      <c r="G1154" s="75">
        <v>1.5</v>
      </c>
      <c r="H1154" s="74" t="s">
        <v>134</v>
      </c>
      <c r="I1154" s="87" t="s">
        <v>420</v>
      </c>
      <c r="J1154" s="75" t="s">
        <v>314</v>
      </c>
      <c r="K1154" s="58" t="s">
        <v>491</v>
      </c>
      <c r="L1154" s="75">
        <v>64</v>
      </c>
      <c r="M1154" s="75">
        <v>1.5</v>
      </c>
      <c r="N1154" s="74">
        <v>60</v>
      </c>
      <c r="O1154" s="101">
        <f t="array" ref="O1154">IFERROR(INDEX($AD$11:$AO$1485,MATCH($B1154&amp;$I1154,$Z$11:$Z$1485&amp;$AG$11:$AG$1485,0),MATCH($C1154,$AD$9:$AO$9,0)),"-")</f>
        <v>63.597999999999999</v>
      </c>
      <c r="P1154" s="75">
        <v>14</v>
      </c>
      <c r="Q1154" s="75">
        <v>-14</v>
      </c>
      <c r="R1154" s="101">
        <f t="array" aca="1" ref="R1154" ca="1">IFERROR(INDEX($AD$11:$AO$1485,MATCH($B1154&amp;$I1154,$Z$11:$Z$1485&amp;$AG$11:$AG$1485,0),MATCH($D1154,$AD$9:$AO$9,0)),"-")</f>
        <v>63.290700000000001</v>
      </c>
      <c r="S1154" s="75">
        <v>14</v>
      </c>
      <c r="T1154" s="75">
        <v>0</v>
      </c>
      <c r="U1154" s="75">
        <v>5</v>
      </c>
      <c r="V1154" s="75">
        <v>16</v>
      </c>
      <c r="W1154" s="50">
        <f t="shared" si="130"/>
        <v>28</v>
      </c>
      <c r="X1154" s="50">
        <f t="shared" si="131"/>
        <v>14</v>
      </c>
      <c r="Z1154" s="63" t="str">
        <f t="shared" si="133"/>
        <v>M42×1.5</v>
      </c>
      <c r="AA1154" s="62" t="s">
        <v>135</v>
      </c>
      <c r="AB1154" s="62"/>
      <c r="AC1154" s="62"/>
      <c r="AD1154" s="63">
        <v>42</v>
      </c>
      <c r="AE1154" s="63">
        <v>1.5</v>
      </c>
      <c r="AF1154" s="62">
        <v>60</v>
      </c>
      <c r="AG1154" s="64" t="s">
        <v>175</v>
      </c>
      <c r="AH1154" s="64"/>
      <c r="AI1154" s="65"/>
      <c r="AJ1154" s="65">
        <f t="shared" si="134"/>
        <v>41.025700000000001</v>
      </c>
      <c r="AK1154" s="65"/>
      <c r="AL1154" s="65"/>
      <c r="AM1154" s="65">
        <f t="shared" si="135"/>
        <v>40.376199999999997</v>
      </c>
      <c r="AN1154" s="65"/>
      <c r="AO1154" s="65">
        <v>41.64</v>
      </c>
    </row>
    <row r="1155" spans="2:41" ht="15" x14ac:dyDescent="0.3">
      <c r="B1155" s="76" t="str">
        <f t="shared" si="132"/>
        <v>M65×4</v>
      </c>
      <c r="C1155" s="77" t="s">
        <v>216</v>
      </c>
      <c r="D1155" s="77" t="s">
        <v>157</v>
      </c>
      <c r="E1155" s="74" t="s">
        <v>0</v>
      </c>
      <c r="F1155" s="75">
        <v>65</v>
      </c>
      <c r="G1155" s="75">
        <v>4</v>
      </c>
      <c r="H1155" s="74" t="s">
        <v>134</v>
      </c>
      <c r="I1155" s="87" t="s">
        <v>420</v>
      </c>
      <c r="J1155" s="75" t="s">
        <v>314</v>
      </c>
      <c r="K1155" s="58" t="s">
        <v>491</v>
      </c>
      <c r="L1155" s="75">
        <v>65</v>
      </c>
      <c r="M1155" s="75">
        <v>4</v>
      </c>
      <c r="N1155" s="74">
        <v>60</v>
      </c>
      <c r="O1155" s="101">
        <f t="array" ref="O1155">IFERROR(INDEX($AD$11:$AO$1485,MATCH($B1155&amp;$I1155,$Z$11:$Z$1485&amp;$AG$11:$AG$1485,0),MATCH($C1155,$AD$9:$AO$9,0)),"-")</f>
        <v>63.610999999999997</v>
      </c>
      <c r="P1155" s="75">
        <v>18</v>
      </c>
      <c r="Q1155" s="75">
        <v>-18</v>
      </c>
      <c r="R1155" s="101">
        <f t="array" aca="1" ref="R1155" ca="1">IFERROR(INDEX($AD$11:$AO$1485,MATCH($B1155&amp;$I1155,$Z$11:$Z$1485&amp;$AG$11:$AG$1485,0),MATCH($D1155,$AD$9:$AO$9,0)),"-")</f>
        <v>62.801900000000003</v>
      </c>
      <c r="S1155" s="75">
        <v>18</v>
      </c>
      <c r="T1155" s="75">
        <v>0</v>
      </c>
      <c r="U1155" s="75">
        <v>5</v>
      </c>
      <c r="V1155" s="75">
        <v>11</v>
      </c>
      <c r="W1155" s="50">
        <f t="shared" si="130"/>
        <v>36</v>
      </c>
      <c r="X1155" s="50">
        <f t="shared" si="131"/>
        <v>18</v>
      </c>
      <c r="Z1155" s="63" t="str">
        <f t="shared" si="133"/>
        <v>M45×4</v>
      </c>
      <c r="AA1155" s="62" t="s">
        <v>135</v>
      </c>
      <c r="AB1155" s="62"/>
      <c r="AC1155" s="62"/>
      <c r="AD1155" s="63">
        <v>45</v>
      </c>
      <c r="AE1155" s="63">
        <v>4</v>
      </c>
      <c r="AF1155" s="62">
        <v>60</v>
      </c>
      <c r="AG1155" s="64" t="s">
        <v>175</v>
      </c>
      <c r="AH1155" s="64"/>
      <c r="AI1155" s="65"/>
      <c r="AJ1155" s="65">
        <f t="shared" si="134"/>
        <v>42.401899999999998</v>
      </c>
      <c r="AK1155" s="65"/>
      <c r="AL1155" s="65"/>
      <c r="AM1155" s="65">
        <f t="shared" si="135"/>
        <v>40.669899999999998</v>
      </c>
      <c r="AN1155" s="65"/>
      <c r="AO1155" s="65">
        <v>44.43</v>
      </c>
    </row>
    <row r="1156" spans="2:41" ht="15" x14ac:dyDescent="0.3">
      <c r="B1156" s="76" t="str">
        <f t="shared" si="132"/>
        <v>M65×3</v>
      </c>
      <c r="C1156" s="77" t="s">
        <v>216</v>
      </c>
      <c r="D1156" s="77" t="s">
        <v>157</v>
      </c>
      <c r="E1156" s="74" t="s">
        <v>0</v>
      </c>
      <c r="F1156" s="75">
        <v>65</v>
      </c>
      <c r="G1156" s="75">
        <v>3</v>
      </c>
      <c r="H1156" s="74" t="s">
        <v>134</v>
      </c>
      <c r="I1156" s="87" t="s">
        <v>420</v>
      </c>
      <c r="J1156" s="75" t="s">
        <v>314</v>
      </c>
      <c r="K1156" s="58" t="s">
        <v>491</v>
      </c>
      <c r="L1156" s="75">
        <v>65</v>
      </c>
      <c r="M1156" s="75">
        <v>3</v>
      </c>
      <c r="N1156" s="74">
        <v>60</v>
      </c>
      <c r="O1156" s="101">
        <f t="array" ref="O1156">IFERROR(INDEX($AD$11:$AO$1485,MATCH($B1156&amp;$I1156,$Z$11:$Z$1485&amp;$AG$11:$AG$1485,0),MATCH($C1156,$AD$9:$AO$9,0)),"-")</f>
        <v>64.015000000000001</v>
      </c>
      <c r="P1156" s="75">
        <v>18</v>
      </c>
      <c r="Q1156" s="75">
        <v>-18</v>
      </c>
      <c r="R1156" s="101">
        <f t="array" aca="1" ref="R1156" ca="1">IFERROR(INDEX($AD$11:$AO$1485,MATCH($B1156&amp;$I1156,$Z$11:$Z$1485&amp;$AG$11:$AG$1485,0),MATCH($D1156,$AD$9:$AO$9,0)),"-")</f>
        <v>63.406399999999998</v>
      </c>
      <c r="S1156" s="75">
        <v>18</v>
      </c>
      <c r="T1156" s="75">
        <v>0</v>
      </c>
      <c r="U1156" s="75">
        <v>5</v>
      </c>
      <c r="V1156" s="75">
        <v>13</v>
      </c>
      <c r="W1156" s="50">
        <f t="shared" ref="W1156:W1219" si="136">IF(P1156="-","-",P1156-Q1156)</f>
        <v>36</v>
      </c>
      <c r="X1156" s="50">
        <f t="shared" ref="X1156:X1219" si="137">S1156-T1156</f>
        <v>18</v>
      </c>
      <c r="Z1156" s="63" t="str">
        <f t="shared" si="133"/>
        <v>M45×3</v>
      </c>
      <c r="AA1156" s="62" t="s">
        <v>135</v>
      </c>
      <c r="AB1156" s="62"/>
      <c r="AC1156" s="62"/>
      <c r="AD1156" s="63">
        <v>45</v>
      </c>
      <c r="AE1156" s="63">
        <v>3</v>
      </c>
      <c r="AF1156" s="62">
        <v>60</v>
      </c>
      <c r="AG1156" s="64" t="s">
        <v>175</v>
      </c>
      <c r="AH1156" s="64"/>
      <c r="AI1156" s="65"/>
      <c r="AJ1156" s="65">
        <f t="shared" si="134"/>
        <v>43.051400000000001</v>
      </c>
      <c r="AK1156" s="65"/>
      <c r="AL1156" s="65"/>
      <c r="AM1156" s="65">
        <f t="shared" si="135"/>
        <v>41.752400000000002</v>
      </c>
      <c r="AN1156" s="65"/>
      <c r="AO1156" s="65">
        <v>44.62</v>
      </c>
    </row>
    <row r="1157" spans="2:41" ht="15" x14ac:dyDescent="0.3">
      <c r="B1157" s="76" t="str">
        <f t="shared" si="132"/>
        <v>M65×2</v>
      </c>
      <c r="C1157" s="77" t="s">
        <v>216</v>
      </c>
      <c r="D1157" s="77" t="s">
        <v>157</v>
      </c>
      <c r="E1157" s="74" t="s">
        <v>0</v>
      </c>
      <c r="F1157" s="75">
        <v>65</v>
      </c>
      <c r="G1157" s="75">
        <v>2</v>
      </c>
      <c r="H1157" s="74" t="s">
        <v>134</v>
      </c>
      <c r="I1157" s="87" t="s">
        <v>420</v>
      </c>
      <c r="J1157" s="75" t="s">
        <v>314</v>
      </c>
      <c r="K1157" s="58" t="s">
        <v>491</v>
      </c>
      <c r="L1157" s="75">
        <v>65</v>
      </c>
      <c r="M1157" s="75">
        <v>2</v>
      </c>
      <c r="N1157" s="74">
        <v>60</v>
      </c>
      <c r="O1157" s="101">
        <f t="array" ref="O1157">IFERROR(INDEX($AD$11:$AO$1485,MATCH($B1157&amp;$I1157,$Z$11:$Z$1485&amp;$AG$11:$AG$1485,0),MATCH($C1157,$AD$9:$AO$9,0)),"-")</f>
        <v>64.408000000000001</v>
      </c>
      <c r="P1157" s="75">
        <v>14</v>
      </c>
      <c r="Q1157" s="75">
        <v>-14</v>
      </c>
      <c r="R1157" s="101">
        <f t="array" aca="1" ref="R1157" ca="1">IFERROR(INDEX($AD$11:$AO$1485,MATCH($B1157&amp;$I1157,$Z$11:$Z$1485&amp;$AG$11:$AG$1485,0),MATCH($D1157,$AD$9:$AO$9,0)),"-")</f>
        <v>64.001000000000005</v>
      </c>
      <c r="S1157" s="75">
        <v>14</v>
      </c>
      <c r="T1157" s="75">
        <v>0</v>
      </c>
      <c r="U1157" s="75">
        <v>5</v>
      </c>
      <c r="V1157" s="75">
        <v>14</v>
      </c>
      <c r="W1157" s="50">
        <f t="shared" si="136"/>
        <v>28</v>
      </c>
      <c r="X1157" s="50">
        <f t="shared" si="137"/>
        <v>14</v>
      </c>
      <c r="Z1157" s="63" t="str">
        <f t="shared" si="133"/>
        <v>M45×2</v>
      </c>
      <c r="AA1157" s="62" t="s">
        <v>135</v>
      </c>
      <c r="AB1157" s="62"/>
      <c r="AC1157" s="62"/>
      <c r="AD1157" s="63">
        <v>45</v>
      </c>
      <c r="AE1157" s="63">
        <v>2</v>
      </c>
      <c r="AF1157" s="62">
        <v>60</v>
      </c>
      <c r="AG1157" s="64" t="s">
        <v>175</v>
      </c>
      <c r="AH1157" s="64"/>
      <c r="AI1157" s="65"/>
      <c r="AJ1157" s="65">
        <f t="shared" si="134"/>
        <v>43.701000000000001</v>
      </c>
      <c r="AK1157" s="65"/>
      <c r="AL1157" s="65"/>
      <c r="AM1157" s="65">
        <f t="shared" si="135"/>
        <v>42.834899999999998</v>
      </c>
      <c r="AN1157" s="65"/>
      <c r="AO1157" s="65">
        <v>44.48</v>
      </c>
    </row>
    <row r="1158" spans="2:41" ht="15" x14ac:dyDescent="0.3">
      <c r="B1158" s="76" t="str">
        <f t="shared" si="132"/>
        <v>M65×1.5</v>
      </c>
      <c r="C1158" s="77" t="s">
        <v>216</v>
      </c>
      <c r="D1158" s="77" t="s">
        <v>157</v>
      </c>
      <c r="E1158" s="74" t="s">
        <v>0</v>
      </c>
      <c r="F1158" s="75">
        <v>65</v>
      </c>
      <c r="G1158" s="75">
        <v>1.5</v>
      </c>
      <c r="H1158" s="74" t="s">
        <v>134</v>
      </c>
      <c r="I1158" s="87" t="s">
        <v>420</v>
      </c>
      <c r="J1158" s="75" t="s">
        <v>314</v>
      </c>
      <c r="K1158" s="58" t="s">
        <v>491</v>
      </c>
      <c r="L1158" s="75">
        <v>65</v>
      </c>
      <c r="M1158" s="75">
        <v>1.5</v>
      </c>
      <c r="N1158" s="74">
        <v>60</v>
      </c>
      <c r="O1158" s="101">
        <f t="array" ref="O1158">IFERROR(INDEX($AD$11:$AO$1485,MATCH($B1158&amp;$I1158,$Z$11:$Z$1485&amp;$AG$11:$AG$1485,0),MATCH($C1158,$AD$9:$AO$9,0)),"-")</f>
        <v>64.597999999999999</v>
      </c>
      <c r="P1158" s="75">
        <v>14</v>
      </c>
      <c r="Q1158" s="75">
        <v>-14</v>
      </c>
      <c r="R1158" s="101">
        <f t="array" aca="1" ref="R1158" ca="1">IFERROR(INDEX($AD$11:$AO$1485,MATCH($B1158&amp;$I1158,$Z$11:$Z$1485&amp;$AG$11:$AG$1485,0),MATCH($D1158,$AD$9:$AO$9,0)),"-")</f>
        <v>64.290700000000001</v>
      </c>
      <c r="S1158" s="75">
        <v>14</v>
      </c>
      <c r="T1158" s="75">
        <v>0</v>
      </c>
      <c r="U1158" s="75">
        <v>5</v>
      </c>
      <c r="V1158" s="75">
        <v>16</v>
      </c>
      <c r="W1158" s="50">
        <f t="shared" si="136"/>
        <v>28</v>
      </c>
      <c r="X1158" s="50">
        <f t="shared" si="137"/>
        <v>14</v>
      </c>
      <c r="Z1158" s="63" t="str">
        <f t="shared" si="133"/>
        <v>M45×1.5</v>
      </c>
      <c r="AA1158" s="62" t="s">
        <v>135</v>
      </c>
      <c r="AB1158" s="62"/>
      <c r="AC1158" s="62"/>
      <c r="AD1158" s="63">
        <v>45</v>
      </c>
      <c r="AE1158" s="63">
        <v>1.5</v>
      </c>
      <c r="AF1158" s="62">
        <v>60</v>
      </c>
      <c r="AG1158" s="64" t="s">
        <v>175</v>
      </c>
      <c r="AH1158" s="64"/>
      <c r="AI1158" s="65"/>
      <c r="AJ1158" s="65">
        <f t="shared" si="134"/>
        <v>44.025700000000001</v>
      </c>
      <c r="AK1158" s="65"/>
      <c r="AL1158" s="65"/>
      <c r="AM1158" s="65">
        <f t="shared" si="135"/>
        <v>43.376199999999997</v>
      </c>
      <c r="AN1158" s="65"/>
      <c r="AO1158" s="65">
        <v>44.64</v>
      </c>
    </row>
    <row r="1159" spans="2:41" ht="15" x14ac:dyDescent="0.3">
      <c r="B1159" s="76" t="str">
        <f t="shared" si="132"/>
        <v>M68×4</v>
      </c>
      <c r="C1159" s="77" t="s">
        <v>216</v>
      </c>
      <c r="D1159" s="77" t="s">
        <v>157</v>
      </c>
      <c r="E1159" s="74" t="s">
        <v>0</v>
      </c>
      <c r="F1159" s="75">
        <v>68</v>
      </c>
      <c r="G1159" s="75">
        <v>4</v>
      </c>
      <c r="H1159" s="74" t="s">
        <v>134</v>
      </c>
      <c r="I1159" s="87" t="s">
        <v>420</v>
      </c>
      <c r="J1159" s="75" t="s">
        <v>314</v>
      </c>
      <c r="K1159" s="58" t="s">
        <v>491</v>
      </c>
      <c r="L1159" s="75">
        <v>68</v>
      </c>
      <c r="M1159" s="75">
        <v>4</v>
      </c>
      <c r="N1159" s="74">
        <v>60</v>
      </c>
      <c r="O1159" s="101">
        <f t="array" ref="O1159">IFERROR(INDEX($AD$11:$AO$1485,MATCH($B1159&amp;$I1159,$Z$11:$Z$1485&amp;$AG$11:$AG$1485,0),MATCH($C1159,$AD$9:$AO$9,0)),"-")</f>
        <v>66.611000000000004</v>
      </c>
      <c r="P1159" s="75">
        <v>18</v>
      </c>
      <c r="Q1159" s="75">
        <v>-18</v>
      </c>
      <c r="R1159" s="101">
        <f t="array" aca="1" ref="R1159" ca="1">IFERROR(INDEX($AD$11:$AO$1485,MATCH($B1159&amp;$I1159,$Z$11:$Z$1485&amp;$AG$11:$AG$1485,0),MATCH($D1159,$AD$9:$AO$9,0)),"-")</f>
        <v>65.801900000000003</v>
      </c>
      <c r="S1159" s="75">
        <v>18</v>
      </c>
      <c r="T1159" s="75">
        <v>0</v>
      </c>
      <c r="U1159" s="75">
        <v>5</v>
      </c>
      <c r="V1159" s="75">
        <v>11</v>
      </c>
      <c r="W1159" s="50">
        <f t="shared" si="136"/>
        <v>36</v>
      </c>
      <c r="X1159" s="50">
        <f t="shared" si="137"/>
        <v>18</v>
      </c>
      <c r="Z1159" s="63" t="str">
        <f t="shared" si="133"/>
        <v>M48×4</v>
      </c>
      <c r="AA1159" s="62" t="s">
        <v>135</v>
      </c>
      <c r="AB1159" s="62"/>
      <c r="AC1159" s="62"/>
      <c r="AD1159" s="63">
        <v>48</v>
      </c>
      <c r="AE1159" s="63">
        <v>4</v>
      </c>
      <c r="AF1159" s="62">
        <v>60</v>
      </c>
      <c r="AG1159" s="64" t="s">
        <v>175</v>
      </c>
      <c r="AH1159" s="64"/>
      <c r="AI1159" s="65"/>
      <c r="AJ1159" s="65">
        <f t="shared" si="134"/>
        <v>45.401899999999998</v>
      </c>
      <c r="AK1159" s="65"/>
      <c r="AL1159" s="65"/>
      <c r="AM1159" s="65">
        <f t="shared" si="135"/>
        <v>43.669899999999998</v>
      </c>
      <c r="AN1159" s="65"/>
      <c r="AO1159" s="65">
        <v>47.45</v>
      </c>
    </row>
    <row r="1160" spans="2:41" ht="15" x14ac:dyDescent="0.3">
      <c r="B1160" s="76" t="str">
        <f t="shared" si="132"/>
        <v>M68×3</v>
      </c>
      <c r="C1160" s="77" t="s">
        <v>216</v>
      </c>
      <c r="D1160" s="77" t="s">
        <v>157</v>
      </c>
      <c r="E1160" s="74" t="s">
        <v>0</v>
      </c>
      <c r="F1160" s="75">
        <v>68</v>
      </c>
      <c r="G1160" s="75">
        <v>3</v>
      </c>
      <c r="H1160" s="74" t="s">
        <v>134</v>
      </c>
      <c r="I1160" s="87" t="s">
        <v>420</v>
      </c>
      <c r="J1160" s="75" t="s">
        <v>314</v>
      </c>
      <c r="K1160" s="58" t="s">
        <v>491</v>
      </c>
      <c r="L1160" s="75">
        <v>68</v>
      </c>
      <c r="M1160" s="75">
        <v>3</v>
      </c>
      <c r="N1160" s="74">
        <v>60</v>
      </c>
      <c r="O1160" s="101">
        <f t="array" ref="O1160">IFERROR(INDEX($AD$11:$AO$1485,MATCH($B1160&amp;$I1160,$Z$11:$Z$1485&amp;$AG$11:$AG$1485,0),MATCH($C1160,$AD$9:$AO$9,0)),"-")</f>
        <v>67.015000000000001</v>
      </c>
      <c r="P1160" s="75">
        <v>18</v>
      </c>
      <c r="Q1160" s="75">
        <v>-18</v>
      </c>
      <c r="R1160" s="101">
        <f t="array" aca="1" ref="R1160" ca="1">IFERROR(INDEX($AD$11:$AO$1485,MATCH($B1160&amp;$I1160,$Z$11:$Z$1485&amp;$AG$11:$AG$1485,0),MATCH($D1160,$AD$9:$AO$9,0)),"-")</f>
        <v>66.406400000000005</v>
      </c>
      <c r="S1160" s="75">
        <v>18</v>
      </c>
      <c r="T1160" s="75">
        <v>0</v>
      </c>
      <c r="U1160" s="75">
        <v>5</v>
      </c>
      <c r="V1160" s="75">
        <v>13</v>
      </c>
      <c r="W1160" s="50">
        <f t="shared" si="136"/>
        <v>36</v>
      </c>
      <c r="X1160" s="50">
        <f t="shared" si="137"/>
        <v>18</v>
      </c>
      <c r="Z1160" s="63" t="str">
        <f t="shared" si="133"/>
        <v>M48×3</v>
      </c>
      <c r="AA1160" s="62" t="s">
        <v>135</v>
      </c>
      <c r="AB1160" s="62"/>
      <c r="AC1160" s="62"/>
      <c r="AD1160" s="63">
        <v>48</v>
      </c>
      <c r="AE1160" s="63">
        <v>3</v>
      </c>
      <c r="AF1160" s="62">
        <v>60</v>
      </c>
      <c r="AG1160" s="64" t="s">
        <v>175</v>
      </c>
      <c r="AH1160" s="64"/>
      <c r="AI1160" s="65"/>
      <c r="AJ1160" s="65">
        <f t="shared" si="134"/>
        <v>46.051400000000001</v>
      </c>
      <c r="AK1160" s="65"/>
      <c r="AL1160" s="65"/>
      <c r="AM1160" s="65">
        <f t="shared" si="135"/>
        <v>44.752400000000002</v>
      </c>
      <c r="AN1160" s="65"/>
      <c r="AO1160" s="65">
        <v>47.63</v>
      </c>
    </row>
    <row r="1161" spans="2:41" ht="15" x14ac:dyDescent="0.3">
      <c r="B1161" s="76" t="str">
        <f t="shared" si="132"/>
        <v>M68×2</v>
      </c>
      <c r="C1161" s="77" t="s">
        <v>216</v>
      </c>
      <c r="D1161" s="77" t="s">
        <v>157</v>
      </c>
      <c r="E1161" s="74" t="s">
        <v>0</v>
      </c>
      <c r="F1161" s="75">
        <v>68</v>
      </c>
      <c r="G1161" s="75">
        <v>2</v>
      </c>
      <c r="H1161" s="74" t="s">
        <v>134</v>
      </c>
      <c r="I1161" s="87" t="s">
        <v>420</v>
      </c>
      <c r="J1161" s="75" t="s">
        <v>314</v>
      </c>
      <c r="K1161" s="58" t="s">
        <v>491</v>
      </c>
      <c r="L1161" s="75">
        <v>68</v>
      </c>
      <c r="M1161" s="75">
        <v>2</v>
      </c>
      <c r="N1161" s="74">
        <v>60</v>
      </c>
      <c r="O1161" s="101">
        <f t="array" ref="O1161">IFERROR(INDEX($AD$11:$AO$1485,MATCH($B1161&amp;$I1161,$Z$11:$Z$1485&amp;$AG$11:$AG$1485,0),MATCH($C1161,$AD$9:$AO$9,0)),"-")</f>
        <v>67.408000000000001</v>
      </c>
      <c r="P1161" s="75">
        <v>14</v>
      </c>
      <c r="Q1161" s="75">
        <v>-14</v>
      </c>
      <c r="R1161" s="101">
        <f t="array" aca="1" ref="R1161" ca="1">IFERROR(INDEX($AD$11:$AO$1485,MATCH($B1161&amp;$I1161,$Z$11:$Z$1485&amp;$AG$11:$AG$1485,0),MATCH($D1161,$AD$9:$AO$9,0)),"-")</f>
        <v>67.001000000000005</v>
      </c>
      <c r="S1161" s="75">
        <v>14</v>
      </c>
      <c r="T1161" s="75">
        <v>0</v>
      </c>
      <c r="U1161" s="75">
        <v>5</v>
      </c>
      <c r="V1161" s="75">
        <v>14</v>
      </c>
      <c r="W1161" s="50">
        <f t="shared" si="136"/>
        <v>28</v>
      </c>
      <c r="X1161" s="50">
        <f t="shared" si="137"/>
        <v>14</v>
      </c>
      <c r="Z1161" s="63" t="str">
        <f t="shared" si="133"/>
        <v>M48×2</v>
      </c>
      <c r="AA1161" s="62" t="s">
        <v>135</v>
      </c>
      <c r="AB1161" s="62"/>
      <c r="AC1161" s="62"/>
      <c r="AD1161" s="63">
        <v>48</v>
      </c>
      <c r="AE1161" s="63">
        <v>2</v>
      </c>
      <c r="AF1161" s="62">
        <v>60</v>
      </c>
      <c r="AG1161" s="64" t="s">
        <v>175</v>
      </c>
      <c r="AH1161" s="64"/>
      <c r="AI1161" s="65"/>
      <c r="AJ1161" s="65">
        <f t="shared" si="134"/>
        <v>46.701000000000001</v>
      </c>
      <c r="AK1161" s="65"/>
      <c r="AL1161" s="65"/>
      <c r="AM1161" s="65">
        <f t="shared" si="135"/>
        <v>45.834899999999998</v>
      </c>
      <c r="AN1161" s="65"/>
      <c r="AO1161" s="65">
        <v>47.48</v>
      </c>
    </row>
    <row r="1162" spans="2:41" ht="15" x14ac:dyDescent="0.3">
      <c r="B1162" s="76" t="str">
        <f t="shared" si="132"/>
        <v>M68×1.5</v>
      </c>
      <c r="C1162" s="77" t="s">
        <v>216</v>
      </c>
      <c r="D1162" s="77" t="s">
        <v>157</v>
      </c>
      <c r="E1162" s="74" t="s">
        <v>0</v>
      </c>
      <c r="F1162" s="75">
        <v>68</v>
      </c>
      <c r="G1162" s="75">
        <v>1.5</v>
      </c>
      <c r="H1162" s="74" t="s">
        <v>134</v>
      </c>
      <c r="I1162" s="87" t="s">
        <v>420</v>
      </c>
      <c r="J1162" s="75" t="s">
        <v>314</v>
      </c>
      <c r="K1162" s="58" t="s">
        <v>491</v>
      </c>
      <c r="L1162" s="75">
        <v>68</v>
      </c>
      <c r="M1162" s="75">
        <v>1.5</v>
      </c>
      <c r="N1162" s="74">
        <v>60</v>
      </c>
      <c r="O1162" s="101">
        <f t="array" ref="O1162">IFERROR(INDEX($AD$11:$AO$1485,MATCH($B1162&amp;$I1162,$Z$11:$Z$1485&amp;$AG$11:$AG$1485,0),MATCH($C1162,$AD$9:$AO$9,0)),"-")</f>
        <v>67.597999999999999</v>
      </c>
      <c r="P1162" s="75">
        <v>14</v>
      </c>
      <c r="Q1162" s="75">
        <v>-14</v>
      </c>
      <c r="R1162" s="101">
        <f t="array" aca="1" ref="R1162" ca="1">IFERROR(INDEX($AD$11:$AO$1485,MATCH($B1162&amp;$I1162,$Z$11:$Z$1485&amp;$AG$11:$AG$1485,0),MATCH($D1162,$AD$9:$AO$9,0)),"-")</f>
        <v>67.290700000000001</v>
      </c>
      <c r="S1162" s="75">
        <v>14</v>
      </c>
      <c r="T1162" s="75">
        <v>0</v>
      </c>
      <c r="U1162" s="75">
        <v>5</v>
      </c>
      <c r="V1162" s="75">
        <v>16</v>
      </c>
      <c r="W1162" s="50">
        <f t="shared" si="136"/>
        <v>28</v>
      </c>
      <c r="X1162" s="50">
        <f t="shared" si="137"/>
        <v>14</v>
      </c>
      <c r="Z1162" s="63" t="str">
        <f t="shared" si="133"/>
        <v>M48×1.5</v>
      </c>
      <c r="AA1162" s="62" t="s">
        <v>135</v>
      </c>
      <c r="AB1162" s="62"/>
      <c r="AC1162" s="62"/>
      <c r="AD1162" s="63">
        <v>48</v>
      </c>
      <c r="AE1162" s="63">
        <v>1.5</v>
      </c>
      <c r="AF1162" s="62">
        <v>60</v>
      </c>
      <c r="AG1162" s="64" t="s">
        <v>175</v>
      </c>
      <c r="AH1162" s="64"/>
      <c r="AI1162" s="65"/>
      <c r="AJ1162" s="65">
        <f t="shared" si="134"/>
        <v>47.025700000000001</v>
      </c>
      <c r="AK1162" s="65"/>
      <c r="AL1162" s="65"/>
      <c r="AM1162" s="65">
        <f t="shared" si="135"/>
        <v>46.376199999999997</v>
      </c>
      <c r="AN1162" s="65"/>
      <c r="AO1162" s="65">
        <v>47.64</v>
      </c>
    </row>
    <row r="1163" spans="2:41" ht="15" x14ac:dyDescent="0.3">
      <c r="B1163" s="76" t="str">
        <f t="shared" ref="B1163:B1226" si="138">CONCATENATE(E1163,L1163,"×",G1163)</f>
        <v>M70×6</v>
      </c>
      <c r="C1163" s="77" t="s">
        <v>216</v>
      </c>
      <c r="D1163" s="77" t="s">
        <v>157</v>
      </c>
      <c r="E1163" s="74" t="s">
        <v>0</v>
      </c>
      <c r="F1163" s="75">
        <v>70</v>
      </c>
      <c r="G1163" s="75">
        <v>6</v>
      </c>
      <c r="H1163" s="74" t="s">
        <v>134</v>
      </c>
      <c r="I1163" s="87" t="s">
        <v>420</v>
      </c>
      <c r="J1163" s="75" t="s">
        <v>314</v>
      </c>
      <c r="K1163" s="58" t="s">
        <v>491</v>
      </c>
      <c r="L1163" s="75">
        <v>70</v>
      </c>
      <c r="M1163" s="75">
        <v>6</v>
      </c>
      <c r="N1163" s="74">
        <v>60</v>
      </c>
      <c r="O1163" s="101">
        <f t="array" ref="O1163">IFERROR(INDEX($AD$11:$AO$1485,MATCH($B1163&amp;$I1163,$Z$11:$Z$1485&amp;$AG$11:$AG$1485,0),MATCH($C1163,$AD$9:$AO$9,0)),"-")</f>
        <v>67.787000000000006</v>
      </c>
      <c r="P1163" s="75">
        <v>18</v>
      </c>
      <c r="Q1163" s="75">
        <v>-18</v>
      </c>
      <c r="R1163" s="101">
        <f t="array" aca="1" ref="R1163" ca="1">IFERROR(INDEX($AD$11:$AO$1485,MATCH($B1163&amp;$I1163,$Z$11:$Z$1485&amp;$AG$11:$AG$1485,0),MATCH($D1163,$AD$9:$AO$9,0)),"-")</f>
        <v>66.5779</v>
      </c>
      <c r="S1163" s="75">
        <v>18</v>
      </c>
      <c r="T1163" s="75">
        <v>0</v>
      </c>
      <c r="U1163" s="75">
        <v>6</v>
      </c>
      <c r="V1163" s="75">
        <v>10</v>
      </c>
      <c r="W1163" s="50">
        <f t="shared" si="136"/>
        <v>36</v>
      </c>
      <c r="X1163" s="50">
        <f t="shared" si="137"/>
        <v>18</v>
      </c>
      <c r="Z1163" s="63" t="str">
        <f t="shared" ref="Z1163:Z1226" si="139">CONCATENATE(AA1163,AD1163,"×",AE1163)</f>
        <v>M50×3</v>
      </c>
      <c r="AA1163" s="62" t="s">
        <v>135</v>
      </c>
      <c r="AB1163" s="62"/>
      <c r="AC1163" s="62"/>
      <c r="AD1163" s="63">
        <v>50</v>
      </c>
      <c r="AE1163" s="63">
        <v>3</v>
      </c>
      <c r="AF1163" s="62">
        <v>60</v>
      </c>
      <c r="AG1163" s="64" t="s">
        <v>175</v>
      </c>
      <c r="AH1163" s="64"/>
      <c r="AI1163" s="65"/>
      <c r="AJ1163" s="65">
        <f t="shared" si="134"/>
        <v>48.051400000000001</v>
      </c>
      <c r="AK1163" s="65"/>
      <c r="AL1163" s="65"/>
      <c r="AM1163" s="65">
        <f t="shared" si="135"/>
        <v>46.752400000000002</v>
      </c>
      <c r="AN1163" s="65"/>
      <c r="AO1163" s="65">
        <v>49.63</v>
      </c>
    </row>
    <row r="1164" spans="2:41" ht="15" x14ac:dyDescent="0.3">
      <c r="B1164" s="76" t="str">
        <f t="shared" si="138"/>
        <v>M70×4</v>
      </c>
      <c r="C1164" s="77" t="s">
        <v>216</v>
      </c>
      <c r="D1164" s="77" t="s">
        <v>157</v>
      </c>
      <c r="E1164" s="74" t="s">
        <v>0</v>
      </c>
      <c r="F1164" s="75">
        <v>70</v>
      </c>
      <c r="G1164" s="75">
        <v>4</v>
      </c>
      <c r="H1164" s="74" t="s">
        <v>134</v>
      </c>
      <c r="I1164" s="87" t="s">
        <v>420</v>
      </c>
      <c r="J1164" s="75" t="s">
        <v>314</v>
      </c>
      <c r="K1164" s="58" t="s">
        <v>491</v>
      </c>
      <c r="L1164" s="75">
        <v>70</v>
      </c>
      <c r="M1164" s="75">
        <v>4</v>
      </c>
      <c r="N1164" s="74">
        <v>60</v>
      </c>
      <c r="O1164" s="101">
        <f t="array" ref="O1164">IFERROR(INDEX($AD$11:$AO$1485,MATCH($B1164&amp;$I1164,$Z$11:$Z$1485&amp;$AG$11:$AG$1485,0),MATCH($C1164,$AD$9:$AO$9,0)),"-")</f>
        <v>68.611000000000004</v>
      </c>
      <c r="P1164" s="75">
        <v>18</v>
      </c>
      <c r="Q1164" s="75">
        <v>-18</v>
      </c>
      <c r="R1164" s="101">
        <f t="array" aca="1" ref="R1164" ca="1">IFERROR(INDEX($AD$11:$AO$1485,MATCH($B1164&amp;$I1164,$Z$11:$Z$1485&amp;$AG$11:$AG$1485,0),MATCH($D1164,$AD$9:$AO$9,0)),"-")</f>
        <v>67.801900000000003</v>
      </c>
      <c r="S1164" s="75">
        <v>18</v>
      </c>
      <c r="T1164" s="75">
        <v>0</v>
      </c>
      <c r="U1164" s="75">
        <v>5</v>
      </c>
      <c r="V1164" s="75">
        <v>11</v>
      </c>
      <c r="W1164" s="50">
        <f t="shared" si="136"/>
        <v>36</v>
      </c>
      <c r="X1164" s="50">
        <f t="shared" si="137"/>
        <v>18</v>
      </c>
      <c r="Z1164" s="63" t="str">
        <f t="shared" si="139"/>
        <v>M50×2</v>
      </c>
      <c r="AA1164" s="62" t="s">
        <v>135</v>
      </c>
      <c r="AB1164" s="62"/>
      <c r="AC1164" s="62"/>
      <c r="AD1164" s="63">
        <v>50</v>
      </c>
      <c r="AE1164" s="63">
        <v>2</v>
      </c>
      <c r="AF1164" s="62">
        <v>60</v>
      </c>
      <c r="AG1164" s="64" t="s">
        <v>175</v>
      </c>
      <c r="AH1164" s="64"/>
      <c r="AI1164" s="65"/>
      <c r="AJ1164" s="65">
        <f t="shared" ref="AJ1164:AJ1227" si="140">ROUND(AD1164-0.649519*AE1164,4)</f>
        <v>48.701000000000001</v>
      </c>
      <c r="AK1164" s="65"/>
      <c r="AL1164" s="65"/>
      <c r="AM1164" s="65">
        <f t="shared" ref="AM1164:AM1227" si="141">ROUND(AD1164-1.082532*AE1164,4)</f>
        <v>47.834899999999998</v>
      </c>
      <c r="AN1164" s="65"/>
      <c r="AO1164" s="65">
        <v>49.48</v>
      </c>
    </row>
    <row r="1165" spans="2:41" ht="15" x14ac:dyDescent="0.3">
      <c r="B1165" s="76" t="str">
        <f t="shared" si="138"/>
        <v>M70×3</v>
      </c>
      <c r="C1165" s="77" t="s">
        <v>216</v>
      </c>
      <c r="D1165" s="77" t="s">
        <v>157</v>
      </c>
      <c r="E1165" s="74" t="s">
        <v>0</v>
      </c>
      <c r="F1165" s="75">
        <v>70</v>
      </c>
      <c r="G1165" s="75">
        <v>3</v>
      </c>
      <c r="H1165" s="74" t="s">
        <v>134</v>
      </c>
      <c r="I1165" s="87" t="s">
        <v>420</v>
      </c>
      <c r="J1165" s="75" t="s">
        <v>314</v>
      </c>
      <c r="K1165" s="58" t="s">
        <v>491</v>
      </c>
      <c r="L1165" s="75">
        <v>70</v>
      </c>
      <c r="M1165" s="75">
        <v>3</v>
      </c>
      <c r="N1165" s="74">
        <v>60</v>
      </c>
      <c r="O1165" s="101">
        <f t="array" ref="O1165">IFERROR(INDEX($AD$11:$AO$1485,MATCH($B1165&amp;$I1165,$Z$11:$Z$1485&amp;$AG$11:$AG$1485,0),MATCH($C1165,$AD$9:$AO$9,0)),"-")</f>
        <v>69.015000000000001</v>
      </c>
      <c r="P1165" s="75">
        <v>18</v>
      </c>
      <c r="Q1165" s="75">
        <v>-18</v>
      </c>
      <c r="R1165" s="101">
        <f t="array" aca="1" ref="R1165" ca="1">IFERROR(INDEX($AD$11:$AO$1485,MATCH($B1165&amp;$I1165,$Z$11:$Z$1485&amp;$AG$11:$AG$1485,0),MATCH($D1165,$AD$9:$AO$9,0)),"-")</f>
        <v>68.406400000000005</v>
      </c>
      <c r="S1165" s="75">
        <v>18</v>
      </c>
      <c r="T1165" s="75">
        <v>0</v>
      </c>
      <c r="U1165" s="75">
        <v>5</v>
      </c>
      <c r="V1165" s="75">
        <v>13</v>
      </c>
      <c r="W1165" s="50">
        <f t="shared" si="136"/>
        <v>36</v>
      </c>
      <c r="X1165" s="50">
        <f t="shared" si="137"/>
        <v>18</v>
      </c>
      <c r="Z1165" s="63" t="str">
        <f t="shared" si="139"/>
        <v>M50×1.5</v>
      </c>
      <c r="AA1165" s="62" t="s">
        <v>135</v>
      </c>
      <c r="AB1165" s="62"/>
      <c r="AC1165" s="62"/>
      <c r="AD1165" s="63">
        <v>50</v>
      </c>
      <c r="AE1165" s="63">
        <v>1.5</v>
      </c>
      <c r="AF1165" s="62">
        <v>60</v>
      </c>
      <c r="AG1165" s="64" t="s">
        <v>175</v>
      </c>
      <c r="AH1165" s="64"/>
      <c r="AI1165" s="65"/>
      <c r="AJ1165" s="65">
        <f t="shared" si="140"/>
        <v>49.025700000000001</v>
      </c>
      <c r="AK1165" s="65"/>
      <c r="AL1165" s="65"/>
      <c r="AM1165" s="65">
        <f t="shared" si="141"/>
        <v>48.376199999999997</v>
      </c>
      <c r="AN1165" s="65"/>
      <c r="AO1165" s="65">
        <v>49.64</v>
      </c>
    </row>
    <row r="1166" spans="2:41" ht="15" x14ac:dyDescent="0.3">
      <c r="B1166" s="76" t="str">
        <f t="shared" si="138"/>
        <v>M70×2</v>
      </c>
      <c r="C1166" s="77" t="s">
        <v>216</v>
      </c>
      <c r="D1166" s="77" t="s">
        <v>157</v>
      </c>
      <c r="E1166" s="74" t="s">
        <v>0</v>
      </c>
      <c r="F1166" s="75">
        <v>70</v>
      </c>
      <c r="G1166" s="75">
        <v>2</v>
      </c>
      <c r="H1166" s="74" t="s">
        <v>134</v>
      </c>
      <c r="I1166" s="87" t="s">
        <v>420</v>
      </c>
      <c r="J1166" s="75" t="s">
        <v>314</v>
      </c>
      <c r="K1166" s="58" t="s">
        <v>491</v>
      </c>
      <c r="L1166" s="75">
        <v>70</v>
      </c>
      <c r="M1166" s="75">
        <v>2</v>
      </c>
      <c r="N1166" s="74">
        <v>60</v>
      </c>
      <c r="O1166" s="101">
        <f t="array" ref="O1166">IFERROR(INDEX($AD$11:$AO$1485,MATCH($B1166&amp;$I1166,$Z$11:$Z$1485&amp;$AG$11:$AG$1485,0),MATCH($C1166,$AD$9:$AO$9,0)),"-")</f>
        <v>69.408000000000001</v>
      </c>
      <c r="P1166" s="75">
        <v>14</v>
      </c>
      <c r="Q1166" s="75">
        <v>-14</v>
      </c>
      <c r="R1166" s="101">
        <f t="array" aca="1" ref="R1166" ca="1">IFERROR(INDEX($AD$11:$AO$1485,MATCH($B1166&amp;$I1166,$Z$11:$Z$1485&amp;$AG$11:$AG$1485,0),MATCH($D1166,$AD$9:$AO$9,0)),"-")</f>
        <v>69.001000000000005</v>
      </c>
      <c r="S1166" s="75">
        <v>14</v>
      </c>
      <c r="T1166" s="75">
        <v>0</v>
      </c>
      <c r="U1166" s="75">
        <v>5</v>
      </c>
      <c r="V1166" s="75">
        <v>14</v>
      </c>
      <c r="W1166" s="50">
        <f t="shared" si="136"/>
        <v>28</v>
      </c>
      <c r="X1166" s="50">
        <f t="shared" si="137"/>
        <v>14</v>
      </c>
      <c r="Z1166" s="63" t="str">
        <f t="shared" si="139"/>
        <v>M52×4</v>
      </c>
      <c r="AA1166" s="62" t="s">
        <v>135</v>
      </c>
      <c r="AB1166" s="62"/>
      <c r="AC1166" s="62"/>
      <c r="AD1166" s="63">
        <v>52</v>
      </c>
      <c r="AE1166" s="63">
        <v>4</v>
      </c>
      <c r="AF1166" s="62">
        <v>60</v>
      </c>
      <c r="AG1166" s="64" t="s">
        <v>175</v>
      </c>
      <c r="AH1166" s="64"/>
      <c r="AI1166" s="65"/>
      <c r="AJ1166" s="65">
        <f t="shared" si="140"/>
        <v>49.401899999999998</v>
      </c>
      <c r="AK1166" s="65"/>
      <c r="AL1166" s="65"/>
      <c r="AM1166" s="65">
        <f t="shared" si="141"/>
        <v>47.669899999999998</v>
      </c>
      <c r="AN1166" s="65"/>
      <c r="AO1166" s="65">
        <v>51.45</v>
      </c>
    </row>
    <row r="1167" spans="2:41" ht="15" x14ac:dyDescent="0.3">
      <c r="B1167" s="76" t="str">
        <f t="shared" si="138"/>
        <v>M70×1.5</v>
      </c>
      <c r="C1167" s="77" t="s">
        <v>216</v>
      </c>
      <c r="D1167" s="77" t="s">
        <v>157</v>
      </c>
      <c r="E1167" s="74" t="s">
        <v>0</v>
      </c>
      <c r="F1167" s="75">
        <v>70</v>
      </c>
      <c r="G1167" s="75">
        <v>1.5</v>
      </c>
      <c r="H1167" s="74" t="s">
        <v>134</v>
      </c>
      <c r="I1167" s="87" t="s">
        <v>420</v>
      </c>
      <c r="J1167" s="75" t="s">
        <v>314</v>
      </c>
      <c r="K1167" s="58" t="s">
        <v>491</v>
      </c>
      <c r="L1167" s="75">
        <v>70</v>
      </c>
      <c r="M1167" s="75">
        <v>1.5</v>
      </c>
      <c r="N1167" s="74">
        <v>60</v>
      </c>
      <c r="O1167" s="101">
        <f t="array" ref="O1167">IFERROR(INDEX($AD$11:$AO$1485,MATCH($B1167&amp;$I1167,$Z$11:$Z$1485&amp;$AG$11:$AG$1485,0),MATCH($C1167,$AD$9:$AO$9,0)),"-")</f>
        <v>69.597999999999999</v>
      </c>
      <c r="P1167" s="75">
        <v>14</v>
      </c>
      <c r="Q1167" s="75">
        <v>-14</v>
      </c>
      <c r="R1167" s="101">
        <f t="array" aca="1" ref="R1167" ca="1">IFERROR(INDEX($AD$11:$AO$1485,MATCH($B1167&amp;$I1167,$Z$11:$Z$1485&amp;$AG$11:$AG$1485,0),MATCH($D1167,$AD$9:$AO$9,0)),"-")</f>
        <v>69.290700000000001</v>
      </c>
      <c r="S1167" s="75">
        <v>14</v>
      </c>
      <c r="T1167" s="75">
        <v>0</v>
      </c>
      <c r="U1167" s="75">
        <v>5</v>
      </c>
      <c r="V1167" s="75">
        <v>16</v>
      </c>
      <c r="W1167" s="50">
        <f t="shared" si="136"/>
        <v>28</v>
      </c>
      <c r="X1167" s="50">
        <f t="shared" si="137"/>
        <v>14</v>
      </c>
      <c r="Z1167" s="63" t="str">
        <f t="shared" si="139"/>
        <v>M52×3</v>
      </c>
      <c r="AA1167" s="62" t="s">
        <v>135</v>
      </c>
      <c r="AB1167" s="62"/>
      <c r="AC1167" s="62"/>
      <c r="AD1167" s="63">
        <v>52</v>
      </c>
      <c r="AE1167" s="63">
        <v>3</v>
      </c>
      <c r="AF1167" s="62">
        <v>60</v>
      </c>
      <c r="AG1167" s="64" t="s">
        <v>175</v>
      </c>
      <c r="AH1167" s="64"/>
      <c r="AI1167" s="65"/>
      <c r="AJ1167" s="65">
        <f t="shared" si="140"/>
        <v>50.051400000000001</v>
      </c>
      <c r="AK1167" s="65"/>
      <c r="AL1167" s="65"/>
      <c r="AM1167" s="65">
        <f t="shared" si="141"/>
        <v>48.752400000000002</v>
      </c>
      <c r="AN1167" s="65"/>
      <c r="AO1167" s="65">
        <v>51.63</v>
      </c>
    </row>
    <row r="1168" spans="2:41" ht="15" x14ac:dyDescent="0.3">
      <c r="B1168" s="76" t="str">
        <f t="shared" si="138"/>
        <v>M72×6</v>
      </c>
      <c r="C1168" s="77" t="s">
        <v>216</v>
      </c>
      <c r="D1168" s="77" t="s">
        <v>157</v>
      </c>
      <c r="E1168" s="74" t="s">
        <v>0</v>
      </c>
      <c r="F1168" s="75">
        <v>72</v>
      </c>
      <c r="G1168" s="75">
        <v>6</v>
      </c>
      <c r="H1168" s="74" t="s">
        <v>134</v>
      </c>
      <c r="I1168" s="87" t="s">
        <v>420</v>
      </c>
      <c r="J1168" s="75" t="s">
        <v>314</v>
      </c>
      <c r="K1168" s="58" t="s">
        <v>491</v>
      </c>
      <c r="L1168" s="75">
        <v>72</v>
      </c>
      <c r="M1168" s="75">
        <v>6</v>
      </c>
      <c r="N1168" s="74">
        <v>60</v>
      </c>
      <c r="O1168" s="101">
        <f t="array" ref="O1168">IFERROR(INDEX($AD$11:$AO$1485,MATCH($B1168&amp;$I1168,$Z$11:$Z$1485&amp;$AG$11:$AG$1485,0),MATCH($C1168,$AD$9:$AO$9,0)),"-")</f>
        <v>69.787000000000006</v>
      </c>
      <c r="P1168" s="75">
        <v>18</v>
      </c>
      <c r="Q1168" s="75">
        <v>-18</v>
      </c>
      <c r="R1168" s="101">
        <f t="array" aca="1" ref="R1168" ca="1">IFERROR(INDEX($AD$11:$AO$1485,MATCH($B1168&amp;$I1168,$Z$11:$Z$1485&amp;$AG$11:$AG$1485,0),MATCH($D1168,$AD$9:$AO$9,0)),"-")</f>
        <v>68.5779</v>
      </c>
      <c r="S1168" s="75">
        <v>18</v>
      </c>
      <c r="T1168" s="75">
        <v>0</v>
      </c>
      <c r="U1168" s="75">
        <v>6</v>
      </c>
      <c r="V1168" s="75">
        <v>10</v>
      </c>
      <c r="W1168" s="50">
        <f t="shared" si="136"/>
        <v>36</v>
      </c>
      <c r="X1168" s="50">
        <f t="shared" si="137"/>
        <v>18</v>
      </c>
      <c r="Z1168" s="63" t="str">
        <f t="shared" si="139"/>
        <v>M52×2</v>
      </c>
      <c r="AA1168" s="62" t="s">
        <v>135</v>
      </c>
      <c r="AB1168" s="62"/>
      <c r="AC1168" s="62"/>
      <c r="AD1168" s="63">
        <v>52</v>
      </c>
      <c r="AE1168" s="63">
        <v>2</v>
      </c>
      <c r="AF1168" s="62">
        <v>60</v>
      </c>
      <c r="AG1168" s="64" t="s">
        <v>175</v>
      </c>
      <c r="AH1168" s="64"/>
      <c r="AI1168" s="65"/>
      <c r="AJ1168" s="65">
        <f t="shared" si="140"/>
        <v>50.701000000000001</v>
      </c>
      <c r="AK1168" s="65"/>
      <c r="AL1168" s="65"/>
      <c r="AM1168" s="65">
        <f t="shared" si="141"/>
        <v>49.834899999999998</v>
      </c>
      <c r="AN1168" s="65"/>
      <c r="AO1168" s="65">
        <v>51.49</v>
      </c>
    </row>
    <row r="1169" spans="2:41" ht="15" x14ac:dyDescent="0.3">
      <c r="B1169" s="76" t="str">
        <f t="shared" si="138"/>
        <v>M72×4</v>
      </c>
      <c r="C1169" s="77" t="s">
        <v>216</v>
      </c>
      <c r="D1169" s="77" t="s">
        <v>157</v>
      </c>
      <c r="E1169" s="74" t="s">
        <v>0</v>
      </c>
      <c r="F1169" s="75">
        <v>72</v>
      </c>
      <c r="G1169" s="75">
        <v>4</v>
      </c>
      <c r="H1169" s="74" t="s">
        <v>134</v>
      </c>
      <c r="I1169" s="87" t="s">
        <v>420</v>
      </c>
      <c r="J1169" s="75" t="s">
        <v>314</v>
      </c>
      <c r="K1169" s="58" t="s">
        <v>491</v>
      </c>
      <c r="L1169" s="75">
        <v>72</v>
      </c>
      <c r="M1169" s="75">
        <v>4</v>
      </c>
      <c r="N1169" s="74">
        <v>60</v>
      </c>
      <c r="O1169" s="101">
        <f t="array" ref="O1169">IFERROR(INDEX($AD$11:$AO$1485,MATCH($B1169&amp;$I1169,$Z$11:$Z$1485&amp;$AG$11:$AG$1485,0),MATCH($C1169,$AD$9:$AO$9,0)),"-")</f>
        <v>70.611000000000004</v>
      </c>
      <c r="P1169" s="75">
        <v>18</v>
      </c>
      <c r="Q1169" s="75">
        <v>-18</v>
      </c>
      <c r="R1169" s="101">
        <f t="array" aca="1" ref="R1169" ca="1">IFERROR(INDEX($AD$11:$AO$1485,MATCH($B1169&amp;$I1169,$Z$11:$Z$1485&amp;$AG$11:$AG$1485,0),MATCH($D1169,$AD$9:$AO$9,0)),"-")</f>
        <v>69.801900000000003</v>
      </c>
      <c r="S1169" s="75">
        <v>18</v>
      </c>
      <c r="T1169" s="75">
        <v>0</v>
      </c>
      <c r="U1169" s="75">
        <v>5</v>
      </c>
      <c r="V1169" s="75">
        <v>11</v>
      </c>
      <c r="W1169" s="50">
        <f t="shared" si="136"/>
        <v>36</v>
      </c>
      <c r="X1169" s="50">
        <f t="shared" si="137"/>
        <v>18</v>
      </c>
      <c r="Z1169" s="63" t="str">
        <f t="shared" si="139"/>
        <v>M52×1.5</v>
      </c>
      <c r="AA1169" s="62" t="s">
        <v>135</v>
      </c>
      <c r="AB1169" s="62"/>
      <c r="AC1169" s="62"/>
      <c r="AD1169" s="63">
        <v>52</v>
      </c>
      <c r="AE1169" s="63">
        <v>1.5</v>
      </c>
      <c r="AF1169" s="62">
        <v>60</v>
      </c>
      <c r="AG1169" s="64" t="s">
        <v>175</v>
      </c>
      <c r="AH1169" s="64"/>
      <c r="AI1169" s="65"/>
      <c r="AJ1169" s="65">
        <f t="shared" si="140"/>
        <v>51.025700000000001</v>
      </c>
      <c r="AK1169" s="65"/>
      <c r="AL1169" s="65"/>
      <c r="AM1169" s="65">
        <f t="shared" si="141"/>
        <v>50.376199999999997</v>
      </c>
      <c r="AN1169" s="65"/>
      <c r="AO1169" s="65">
        <v>51.65</v>
      </c>
    </row>
    <row r="1170" spans="2:41" ht="15" x14ac:dyDescent="0.3">
      <c r="B1170" s="76" t="str">
        <f t="shared" si="138"/>
        <v>M72×3</v>
      </c>
      <c r="C1170" s="77" t="s">
        <v>216</v>
      </c>
      <c r="D1170" s="77" t="s">
        <v>157</v>
      </c>
      <c r="E1170" s="74" t="s">
        <v>0</v>
      </c>
      <c r="F1170" s="75">
        <v>72</v>
      </c>
      <c r="G1170" s="75">
        <v>3</v>
      </c>
      <c r="H1170" s="74" t="s">
        <v>134</v>
      </c>
      <c r="I1170" s="87" t="s">
        <v>420</v>
      </c>
      <c r="J1170" s="75" t="s">
        <v>314</v>
      </c>
      <c r="K1170" s="58" t="s">
        <v>491</v>
      </c>
      <c r="L1170" s="75">
        <v>72</v>
      </c>
      <c r="M1170" s="75">
        <v>3</v>
      </c>
      <c r="N1170" s="74">
        <v>60</v>
      </c>
      <c r="O1170" s="101">
        <f t="array" ref="O1170">IFERROR(INDEX($AD$11:$AO$1485,MATCH($B1170&amp;$I1170,$Z$11:$Z$1485&amp;$AG$11:$AG$1485,0),MATCH($C1170,$AD$9:$AO$9,0)),"-")</f>
        <v>71.015000000000001</v>
      </c>
      <c r="P1170" s="75">
        <v>18</v>
      </c>
      <c r="Q1170" s="75">
        <v>-18</v>
      </c>
      <c r="R1170" s="101">
        <f t="array" aca="1" ref="R1170" ca="1">IFERROR(INDEX($AD$11:$AO$1485,MATCH($B1170&amp;$I1170,$Z$11:$Z$1485&amp;$AG$11:$AG$1485,0),MATCH($D1170,$AD$9:$AO$9,0)),"-")</f>
        <v>70.406400000000005</v>
      </c>
      <c r="S1170" s="75">
        <v>18</v>
      </c>
      <c r="T1170" s="75">
        <v>0</v>
      </c>
      <c r="U1170" s="75">
        <v>5</v>
      </c>
      <c r="V1170" s="75">
        <v>13</v>
      </c>
      <c r="W1170" s="50">
        <f t="shared" si="136"/>
        <v>36</v>
      </c>
      <c r="X1170" s="50">
        <f t="shared" si="137"/>
        <v>18</v>
      </c>
      <c r="Z1170" s="63" t="str">
        <f t="shared" si="139"/>
        <v>M55×4</v>
      </c>
      <c r="AA1170" s="62" t="s">
        <v>135</v>
      </c>
      <c r="AB1170" s="62"/>
      <c r="AC1170" s="62"/>
      <c r="AD1170" s="63">
        <v>55</v>
      </c>
      <c r="AE1170" s="63">
        <v>4</v>
      </c>
      <c r="AF1170" s="62">
        <v>60</v>
      </c>
      <c r="AG1170" s="64" t="s">
        <v>175</v>
      </c>
      <c r="AH1170" s="64"/>
      <c r="AI1170" s="65"/>
      <c r="AJ1170" s="65">
        <f t="shared" si="140"/>
        <v>52.401899999999998</v>
      </c>
      <c r="AK1170" s="65"/>
      <c r="AL1170" s="65"/>
      <c r="AM1170" s="65">
        <f t="shared" si="141"/>
        <v>50.669899999999998</v>
      </c>
      <c r="AN1170" s="65"/>
      <c r="AO1170" s="65">
        <v>54.45</v>
      </c>
    </row>
    <row r="1171" spans="2:41" ht="15" x14ac:dyDescent="0.3">
      <c r="B1171" s="76" t="str">
        <f t="shared" si="138"/>
        <v>M72×2</v>
      </c>
      <c r="C1171" s="77" t="s">
        <v>216</v>
      </c>
      <c r="D1171" s="77" t="s">
        <v>157</v>
      </c>
      <c r="E1171" s="74" t="s">
        <v>0</v>
      </c>
      <c r="F1171" s="75">
        <v>72</v>
      </c>
      <c r="G1171" s="75">
        <v>2</v>
      </c>
      <c r="H1171" s="74" t="s">
        <v>134</v>
      </c>
      <c r="I1171" s="87" t="s">
        <v>420</v>
      </c>
      <c r="J1171" s="75" t="s">
        <v>314</v>
      </c>
      <c r="K1171" s="58" t="s">
        <v>491</v>
      </c>
      <c r="L1171" s="75">
        <v>72</v>
      </c>
      <c r="M1171" s="75">
        <v>2</v>
      </c>
      <c r="N1171" s="74">
        <v>60</v>
      </c>
      <c r="O1171" s="101">
        <f t="array" ref="O1171">IFERROR(INDEX($AD$11:$AO$1485,MATCH($B1171&amp;$I1171,$Z$11:$Z$1485&amp;$AG$11:$AG$1485,0),MATCH($C1171,$AD$9:$AO$9,0)),"-")</f>
        <v>71.408000000000001</v>
      </c>
      <c r="P1171" s="75">
        <v>14</v>
      </c>
      <c r="Q1171" s="75">
        <v>-14</v>
      </c>
      <c r="R1171" s="101">
        <f t="array" aca="1" ref="R1171" ca="1">IFERROR(INDEX($AD$11:$AO$1485,MATCH($B1171&amp;$I1171,$Z$11:$Z$1485&amp;$AG$11:$AG$1485,0),MATCH($D1171,$AD$9:$AO$9,0)),"-")</f>
        <v>71.001000000000005</v>
      </c>
      <c r="S1171" s="75">
        <v>14</v>
      </c>
      <c r="T1171" s="75">
        <v>0</v>
      </c>
      <c r="U1171" s="75">
        <v>5</v>
      </c>
      <c r="V1171" s="75">
        <v>14</v>
      </c>
      <c r="W1171" s="50">
        <f t="shared" si="136"/>
        <v>28</v>
      </c>
      <c r="X1171" s="50">
        <f t="shared" si="137"/>
        <v>14</v>
      </c>
      <c r="Z1171" s="63" t="str">
        <f t="shared" si="139"/>
        <v>M55×3</v>
      </c>
      <c r="AA1171" s="62" t="s">
        <v>135</v>
      </c>
      <c r="AB1171" s="62"/>
      <c r="AC1171" s="62"/>
      <c r="AD1171" s="63">
        <v>55</v>
      </c>
      <c r="AE1171" s="63">
        <v>3</v>
      </c>
      <c r="AF1171" s="62">
        <v>60</v>
      </c>
      <c r="AG1171" s="64" t="s">
        <v>175</v>
      </c>
      <c r="AH1171" s="64"/>
      <c r="AI1171" s="65"/>
      <c r="AJ1171" s="65">
        <f t="shared" si="140"/>
        <v>53.051400000000001</v>
      </c>
      <c r="AK1171" s="65"/>
      <c r="AL1171" s="65"/>
      <c r="AM1171" s="65">
        <f t="shared" si="141"/>
        <v>51.752400000000002</v>
      </c>
      <c r="AN1171" s="65"/>
      <c r="AO1171" s="65">
        <v>54.63</v>
      </c>
    </row>
    <row r="1172" spans="2:41" ht="15" x14ac:dyDescent="0.3">
      <c r="B1172" s="76" t="str">
        <f t="shared" si="138"/>
        <v>M72×1.5</v>
      </c>
      <c r="C1172" s="77" t="s">
        <v>216</v>
      </c>
      <c r="D1172" s="77" t="s">
        <v>157</v>
      </c>
      <c r="E1172" s="74" t="s">
        <v>0</v>
      </c>
      <c r="F1172" s="75">
        <v>72</v>
      </c>
      <c r="G1172" s="75">
        <v>1.5</v>
      </c>
      <c r="H1172" s="74" t="s">
        <v>134</v>
      </c>
      <c r="I1172" s="87" t="s">
        <v>420</v>
      </c>
      <c r="J1172" s="75" t="s">
        <v>314</v>
      </c>
      <c r="K1172" s="58" t="s">
        <v>491</v>
      </c>
      <c r="L1172" s="75">
        <v>72</v>
      </c>
      <c r="M1172" s="75">
        <v>1.5</v>
      </c>
      <c r="N1172" s="74">
        <v>60</v>
      </c>
      <c r="O1172" s="101">
        <f t="array" ref="O1172">IFERROR(INDEX($AD$11:$AO$1485,MATCH($B1172&amp;$I1172,$Z$11:$Z$1485&amp;$AG$11:$AG$1485,0),MATCH($C1172,$AD$9:$AO$9,0)),"-")</f>
        <v>71.597999999999999</v>
      </c>
      <c r="P1172" s="75">
        <v>14</v>
      </c>
      <c r="Q1172" s="75">
        <v>-14</v>
      </c>
      <c r="R1172" s="101">
        <f t="array" aca="1" ref="R1172" ca="1">IFERROR(INDEX($AD$11:$AO$1485,MATCH($B1172&amp;$I1172,$Z$11:$Z$1485&amp;$AG$11:$AG$1485,0),MATCH($D1172,$AD$9:$AO$9,0)),"-")</f>
        <v>71.290700000000001</v>
      </c>
      <c r="S1172" s="75">
        <v>14</v>
      </c>
      <c r="T1172" s="75">
        <v>0</v>
      </c>
      <c r="U1172" s="75">
        <v>5</v>
      </c>
      <c r="V1172" s="75">
        <v>16</v>
      </c>
      <c r="W1172" s="50">
        <f t="shared" si="136"/>
        <v>28</v>
      </c>
      <c r="X1172" s="50">
        <f t="shared" si="137"/>
        <v>14</v>
      </c>
      <c r="Z1172" s="63" t="str">
        <f t="shared" si="139"/>
        <v>M55×2</v>
      </c>
      <c r="AA1172" s="62" t="s">
        <v>135</v>
      </c>
      <c r="AB1172" s="62"/>
      <c r="AC1172" s="62"/>
      <c r="AD1172" s="63">
        <v>55</v>
      </c>
      <c r="AE1172" s="63">
        <v>2</v>
      </c>
      <c r="AF1172" s="62">
        <v>60</v>
      </c>
      <c r="AG1172" s="64" t="s">
        <v>175</v>
      </c>
      <c r="AH1172" s="64"/>
      <c r="AI1172" s="65"/>
      <c r="AJ1172" s="65">
        <f t="shared" si="140"/>
        <v>53.701000000000001</v>
      </c>
      <c r="AK1172" s="65"/>
      <c r="AL1172" s="65"/>
      <c r="AM1172" s="65">
        <f t="shared" si="141"/>
        <v>52.834899999999998</v>
      </c>
      <c r="AN1172" s="65"/>
      <c r="AO1172" s="65">
        <v>54.49</v>
      </c>
    </row>
    <row r="1173" spans="2:41" ht="15" x14ac:dyDescent="0.3">
      <c r="B1173" s="76" t="str">
        <f t="shared" si="138"/>
        <v>M75×4</v>
      </c>
      <c r="C1173" s="77" t="s">
        <v>216</v>
      </c>
      <c r="D1173" s="77" t="s">
        <v>157</v>
      </c>
      <c r="E1173" s="74" t="s">
        <v>0</v>
      </c>
      <c r="F1173" s="75">
        <v>75</v>
      </c>
      <c r="G1173" s="75">
        <v>4</v>
      </c>
      <c r="H1173" s="74" t="s">
        <v>134</v>
      </c>
      <c r="I1173" s="87" t="s">
        <v>420</v>
      </c>
      <c r="J1173" s="75" t="s">
        <v>314</v>
      </c>
      <c r="K1173" s="58" t="s">
        <v>491</v>
      </c>
      <c r="L1173" s="75">
        <v>75</v>
      </c>
      <c r="M1173" s="75">
        <v>4</v>
      </c>
      <c r="N1173" s="74">
        <v>60</v>
      </c>
      <c r="O1173" s="101">
        <f t="array" ref="O1173">IFERROR(INDEX($AD$11:$AO$1485,MATCH($B1173&amp;$I1173,$Z$11:$Z$1485&amp;$AG$11:$AG$1485,0),MATCH($C1173,$AD$9:$AO$9,0)),"-")</f>
        <v>73.611000000000004</v>
      </c>
      <c r="P1173" s="75">
        <v>18</v>
      </c>
      <c r="Q1173" s="75">
        <v>-18</v>
      </c>
      <c r="R1173" s="101">
        <f t="array" aca="1" ref="R1173" ca="1">IFERROR(INDEX($AD$11:$AO$1485,MATCH($B1173&amp;$I1173,$Z$11:$Z$1485&amp;$AG$11:$AG$1485,0),MATCH($D1173,$AD$9:$AO$9,0)),"-")</f>
        <v>72.801900000000003</v>
      </c>
      <c r="S1173" s="75">
        <v>18</v>
      </c>
      <c r="T1173" s="75">
        <v>0</v>
      </c>
      <c r="U1173" s="75">
        <v>5</v>
      </c>
      <c r="V1173" s="75">
        <v>11</v>
      </c>
      <c r="W1173" s="50">
        <f t="shared" si="136"/>
        <v>36</v>
      </c>
      <c r="X1173" s="50">
        <f t="shared" si="137"/>
        <v>18</v>
      </c>
      <c r="Z1173" s="63" t="str">
        <f t="shared" si="139"/>
        <v>M55×1.5</v>
      </c>
      <c r="AA1173" s="62" t="s">
        <v>135</v>
      </c>
      <c r="AB1173" s="62"/>
      <c r="AC1173" s="62"/>
      <c r="AD1173" s="63">
        <v>55</v>
      </c>
      <c r="AE1173" s="63">
        <v>1.5</v>
      </c>
      <c r="AF1173" s="62">
        <v>60</v>
      </c>
      <c r="AG1173" s="64" t="s">
        <v>175</v>
      </c>
      <c r="AH1173" s="64"/>
      <c r="AI1173" s="65"/>
      <c r="AJ1173" s="65">
        <f t="shared" si="140"/>
        <v>54.025700000000001</v>
      </c>
      <c r="AK1173" s="65"/>
      <c r="AL1173" s="65"/>
      <c r="AM1173" s="65">
        <f t="shared" si="141"/>
        <v>53.376199999999997</v>
      </c>
      <c r="AN1173" s="65"/>
      <c r="AO1173" s="65">
        <v>54.65</v>
      </c>
    </row>
    <row r="1174" spans="2:41" ht="15" x14ac:dyDescent="0.3">
      <c r="B1174" s="76" t="str">
        <f t="shared" si="138"/>
        <v>M75×3</v>
      </c>
      <c r="C1174" s="77" t="s">
        <v>216</v>
      </c>
      <c r="D1174" s="77" t="s">
        <v>157</v>
      </c>
      <c r="E1174" s="74" t="s">
        <v>0</v>
      </c>
      <c r="F1174" s="75">
        <v>75</v>
      </c>
      <c r="G1174" s="75">
        <v>3</v>
      </c>
      <c r="H1174" s="74" t="s">
        <v>134</v>
      </c>
      <c r="I1174" s="87" t="s">
        <v>420</v>
      </c>
      <c r="J1174" s="75" t="s">
        <v>314</v>
      </c>
      <c r="K1174" s="58" t="s">
        <v>491</v>
      </c>
      <c r="L1174" s="75">
        <v>75</v>
      </c>
      <c r="M1174" s="75">
        <v>3</v>
      </c>
      <c r="N1174" s="74">
        <v>60</v>
      </c>
      <c r="O1174" s="101">
        <f t="array" ref="O1174">IFERROR(INDEX($AD$11:$AO$1485,MATCH($B1174&amp;$I1174,$Z$11:$Z$1485&amp;$AG$11:$AG$1485,0),MATCH($C1174,$AD$9:$AO$9,0)),"-")</f>
        <v>74.015000000000001</v>
      </c>
      <c r="P1174" s="75">
        <v>18</v>
      </c>
      <c r="Q1174" s="75">
        <v>-18</v>
      </c>
      <c r="R1174" s="101">
        <f t="array" aca="1" ref="R1174" ca="1">IFERROR(INDEX($AD$11:$AO$1485,MATCH($B1174&amp;$I1174,$Z$11:$Z$1485&amp;$AG$11:$AG$1485,0),MATCH($D1174,$AD$9:$AO$9,0)),"-")</f>
        <v>73.406400000000005</v>
      </c>
      <c r="S1174" s="75">
        <v>18</v>
      </c>
      <c r="T1174" s="75">
        <v>0</v>
      </c>
      <c r="U1174" s="75">
        <v>5</v>
      </c>
      <c r="V1174" s="75">
        <v>13</v>
      </c>
      <c r="W1174" s="50">
        <f t="shared" si="136"/>
        <v>36</v>
      </c>
      <c r="X1174" s="50">
        <f t="shared" si="137"/>
        <v>18</v>
      </c>
      <c r="Z1174" s="63" t="str">
        <f t="shared" si="139"/>
        <v>M56×4</v>
      </c>
      <c r="AA1174" s="62" t="s">
        <v>135</v>
      </c>
      <c r="AB1174" s="62"/>
      <c r="AC1174" s="62"/>
      <c r="AD1174" s="63">
        <v>56</v>
      </c>
      <c r="AE1174" s="63">
        <v>4</v>
      </c>
      <c r="AF1174" s="62">
        <v>60</v>
      </c>
      <c r="AG1174" s="64" t="s">
        <v>175</v>
      </c>
      <c r="AH1174" s="64"/>
      <c r="AI1174" s="65"/>
      <c r="AJ1174" s="65">
        <f t="shared" si="140"/>
        <v>53.401899999999998</v>
      </c>
      <c r="AK1174" s="65"/>
      <c r="AL1174" s="65"/>
      <c r="AM1174" s="65">
        <f t="shared" si="141"/>
        <v>51.669899999999998</v>
      </c>
      <c r="AN1174" s="65"/>
      <c r="AO1174" s="65">
        <v>55.45</v>
      </c>
    </row>
    <row r="1175" spans="2:41" ht="15" x14ac:dyDescent="0.3">
      <c r="B1175" s="76" t="str">
        <f t="shared" si="138"/>
        <v>M75×2</v>
      </c>
      <c r="C1175" s="77" t="s">
        <v>216</v>
      </c>
      <c r="D1175" s="77" t="s">
        <v>157</v>
      </c>
      <c r="E1175" s="74" t="s">
        <v>0</v>
      </c>
      <c r="F1175" s="75">
        <v>75</v>
      </c>
      <c r="G1175" s="75">
        <v>2</v>
      </c>
      <c r="H1175" s="74" t="s">
        <v>134</v>
      </c>
      <c r="I1175" s="87" t="s">
        <v>420</v>
      </c>
      <c r="J1175" s="75" t="s">
        <v>314</v>
      </c>
      <c r="K1175" s="58" t="s">
        <v>491</v>
      </c>
      <c r="L1175" s="75">
        <v>75</v>
      </c>
      <c r="M1175" s="75">
        <v>2</v>
      </c>
      <c r="N1175" s="74">
        <v>60</v>
      </c>
      <c r="O1175" s="101">
        <f t="array" ref="O1175">IFERROR(INDEX($AD$11:$AO$1485,MATCH($B1175&amp;$I1175,$Z$11:$Z$1485&amp;$AG$11:$AG$1485,0),MATCH($C1175,$AD$9:$AO$9,0)),"-")</f>
        <v>74.408000000000001</v>
      </c>
      <c r="P1175" s="75">
        <v>14</v>
      </c>
      <c r="Q1175" s="75">
        <v>-14</v>
      </c>
      <c r="R1175" s="101">
        <f t="array" aca="1" ref="R1175" ca="1">IFERROR(INDEX($AD$11:$AO$1485,MATCH($B1175&amp;$I1175,$Z$11:$Z$1485&amp;$AG$11:$AG$1485,0),MATCH($D1175,$AD$9:$AO$9,0)),"-")</f>
        <v>74.001000000000005</v>
      </c>
      <c r="S1175" s="75">
        <v>14</v>
      </c>
      <c r="T1175" s="75">
        <v>0</v>
      </c>
      <c r="U1175" s="75">
        <v>5</v>
      </c>
      <c r="V1175" s="75">
        <v>14</v>
      </c>
      <c r="W1175" s="50">
        <f t="shared" si="136"/>
        <v>28</v>
      </c>
      <c r="X1175" s="50">
        <f t="shared" si="137"/>
        <v>14</v>
      </c>
      <c r="Z1175" s="63" t="str">
        <f t="shared" si="139"/>
        <v>M56×3</v>
      </c>
      <c r="AA1175" s="62" t="s">
        <v>135</v>
      </c>
      <c r="AB1175" s="62"/>
      <c r="AC1175" s="62"/>
      <c r="AD1175" s="63">
        <v>56</v>
      </c>
      <c r="AE1175" s="63">
        <v>3</v>
      </c>
      <c r="AF1175" s="62">
        <v>60</v>
      </c>
      <c r="AG1175" s="64" t="s">
        <v>175</v>
      </c>
      <c r="AH1175" s="64"/>
      <c r="AI1175" s="65"/>
      <c r="AJ1175" s="65">
        <f t="shared" si="140"/>
        <v>54.051400000000001</v>
      </c>
      <c r="AK1175" s="65"/>
      <c r="AL1175" s="65"/>
      <c r="AM1175" s="65">
        <f t="shared" si="141"/>
        <v>52.752400000000002</v>
      </c>
      <c r="AN1175" s="65"/>
      <c r="AO1175" s="65">
        <v>55.63</v>
      </c>
    </row>
    <row r="1176" spans="2:41" ht="15" x14ac:dyDescent="0.3">
      <c r="B1176" s="76" t="str">
        <f t="shared" si="138"/>
        <v>M75×1.5</v>
      </c>
      <c r="C1176" s="77" t="s">
        <v>216</v>
      </c>
      <c r="D1176" s="77" t="s">
        <v>157</v>
      </c>
      <c r="E1176" s="74" t="s">
        <v>0</v>
      </c>
      <c r="F1176" s="75">
        <v>75</v>
      </c>
      <c r="G1176" s="75">
        <v>1.5</v>
      </c>
      <c r="H1176" s="74" t="s">
        <v>134</v>
      </c>
      <c r="I1176" s="87" t="s">
        <v>420</v>
      </c>
      <c r="J1176" s="75" t="s">
        <v>314</v>
      </c>
      <c r="K1176" s="58" t="s">
        <v>491</v>
      </c>
      <c r="L1176" s="75">
        <v>75</v>
      </c>
      <c r="M1176" s="75">
        <v>1.5</v>
      </c>
      <c r="N1176" s="74">
        <v>60</v>
      </c>
      <c r="O1176" s="101">
        <f t="array" ref="O1176">IFERROR(INDEX($AD$11:$AO$1485,MATCH($B1176&amp;$I1176,$Z$11:$Z$1485&amp;$AG$11:$AG$1485,0),MATCH($C1176,$AD$9:$AO$9,0)),"-")</f>
        <v>74.597999999999999</v>
      </c>
      <c r="P1176" s="75">
        <v>14</v>
      </c>
      <c r="Q1176" s="75">
        <v>-14</v>
      </c>
      <c r="R1176" s="101">
        <f t="array" aca="1" ref="R1176" ca="1">IFERROR(INDEX($AD$11:$AO$1485,MATCH($B1176&amp;$I1176,$Z$11:$Z$1485&amp;$AG$11:$AG$1485,0),MATCH($D1176,$AD$9:$AO$9,0)),"-")</f>
        <v>74.290700000000001</v>
      </c>
      <c r="S1176" s="75">
        <v>14</v>
      </c>
      <c r="T1176" s="75">
        <v>0</v>
      </c>
      <c r="U1176" s="75">
        <v>5</v>
      </c>
      <c r="V1176" s="75">
        <v>16</v>
      </c>
      <c r="W1176" s="50">
        <f t="shared" si="136"/>
        <v>28</v>
      </c>
      <c r="X1176" s="50">
        <f t="shared" si="137"/>
        <v>14</v>
      </c>
      <c r="Z1176" s="63" t="str">
        <f t="shared" si="139"/>
        <v>M56×2</v>
      </c>
      <c r="AA1176" s="62" t="s">
        <v>135</v>
      </c>
      <c r="AB1176" s="62"/>
      <c r="AC1176" s="62"/>
      <c r="AD1176" s="63">
        <v>56</v>
      </c>
      <c r="AE1176" s="63">
        <v>2</v>
      </c>
      <c r="AF1176" s="62">
        <v>60</v>
      </c>
      <c r="AG1176" s="64" t="s">
        <v>175</v>
      </c>
      <c r="AH1176" s="64"/>
      <c r="AI1176" s="65"/>
      <c r="AJ1176" s="65">
        <f t="shared" si="140"/>
        <v>54.701000000000001</v>
      </c>
      <c r="AK1176" s="65"/>
      <c r="AL1176" s="65"/>
      <c r="AM1176" s="65">
        <f t="shared" si="141"/>
        <v>53.834899999999998</v>
      </c>
      <c r="AN1176" s="65"/>
      <c r="AO1176" s="65">
        <v>55.8</v>
      </c>
    </row>
    <row r="1177" spans="2:41" ht="15" x14ac:dyDescent="0.3">
      <c r="B1177" s="76" t="str">
        <f t="shared" si="138"/>
        <v>M76×6</v>
      </c>
      <c r="C1177" s="77" t="s">
        <v>216</v>
      </c>
      <c r="D1177" s="77" t="s">
        <v>157</v>
      </c>
      <c r="E1177" s="74" t="s">
        <v>0</v>
      </c>
      <c r="F1177" s="75">
        <v>76</v>
      </c>
      <c r="G1177" s="75">
        <v>6</v>
      </c>
      <c r="H1177" s="74" t="s">
        <v>134</v>
      </c>
      <c r="I1177" s="87" t="s">
        <v>420</v>
      </c>
      <c r="J1177" s="75" t="s">
        <v>314</v>
      </c>
      <c r="K1177" s="58" t="s">
        <v>491</v>
      </c>
      <c r="L1177" s="75">
        <v>76</v>
      </c>
      <c r="M1177" s="75">
        <v>6</v>
      </c>
      <c r="N1177" s="74">
        <v>60</v>
      </c>
      <c r="O1177" s="101">
        <f t="array" ref="O1177">IFERROR(INDEX($AD$11:$AO$1485,MATCH($B1177&amp;$I1177,$Z$11:$Z$1485&amp;$AG$11:$AG$1485,0),MATCH($C1177,$AD$9:$AO$9,0)),"-")</f>
        <v>73.787000000000006</v>
      </c>
      <c r="P1177" s="75">
        <v>18</v>
      </c>
      <c r="Q1177" s="75">
        <v>-18</v>
      </c>
      <c r="R1177" s="101">
        <f t="array" aca="1" ref="R1177" ca="1">IFERROR(INDEX($AD$11:$AO$1485,MATCH($B1177&amp;$I1177,$Z$11:$Z$1485&amp;$AG$11:$AG$1485,0),MATCH($D1177,$AD$9:$AO$9,0)),"-")</f>
        <v>72.5779</v>
      </c>
      <c r="S1177" s="75">
        <v>18</v>
      </c>
      <c r="T1177" s="75">
        <v>0</v>
      </c>
      <c r="U1177" s="75">
        <v>6</v>
      </c>
      <c r="V1177" s="75">
        <v>10</v>
      </c>
      <c r="W1177" s="50">
        <f t="shared" si="136"/>
        <v>36</v>
      </c>
      <c r="X1177" s="50">
        <f t="shared" si="137"/>
        <v>18</v>
      </c>
      <c r="Z1177" s="63" t="str">
        <f t="shared" si="139"/>
        <v>M56×1.5</v>
      </c>
      <c r="AA1177" s="62" t="s">
        <v>135</v>
      </c>
      <c r="AB1177" s="62"/>
      <c r="AC1177" s="62"/>
      <c r="AD1177" s="63">
        <v>56</v>
      </c>
      <c r="AE1177" s="63">
        <v>1.5</v>
      </c>
      <c r="AF1177" s="62">
        <v>60</v>
      </c>
      <c r="AG1177" s="64" t="s">
        <v>175</v>
      </c>
      <c r="AH1177" s="64"/>
      <c r="AI1177" s="65"/>
      <c r="AJ1177" s="65">
        <f t="shared" si="140"/>
        <v>55.025700000000001</v>
      </c>
      <c r="AK1177" s="65"/>
      <c r="AL1177" s="65"/>
      <c r="AM1177" s="65">
        <f t="shared" si="141"/>
        <v>54.376199999999997</v>
      </c>
      <c r="AN1177" s="65"/>
      <c r="AO1177" s="65">
        <v>55.89</v>
      </c>
    </row>
    <row r="1178" spans="2:41" ht="15" x14ac:dyDescent="0.3">
      <c r="B1178" s="76" t="str">
        <f t="shared" si="138"/>
        <v>M76×4</v>
      </c>
      <c r="C1178" s="77" t="s">
        <v>216</v>
      </c>
      <c r="D1178" s="77" t="s">
        <v>157</v>
      </c>
      <c r="E1178" s="74" t="s">
        <v>0</v>
      </c>
      <c r="F1178" s="75">
        <v>76</v>
      </c>
      <c r="G1178" s="75">
        <v>4</v>
      </c>
      <c r="H1178" s="74" t="s">
        <v>134</v>
      </c>
      <c r="I1178" s="87" t="s">
        <v>420</v>
      </c>
      <c r="J1178" s="75" t="s">
        <v>314</v>
      </c>
      <c r="K1178" s="58" t="s">
        <v>491</v>
      </c>
      <c r="L1178" s="75">
        <v>76</v>
      </c>
      <c r="M1178" s="75">
        <v>4</v>
      </c>
      <c r="N1178" s="74">
        <v>60</v>
      </c>
      <c r="O1178" s="101">
        <f t="array" ref="O1178">IFERROR(INDEX($AD$11:$AO$1485,MATCH($B1178&amp;$I1178,$Z$11:$Z$1485&amp;$AG$11:$AG$1485,0),MATCH($C1178,$AD$9:$AO$9,0)),"-")</f>
        <v>74.611000000000004</v>
      </c>
      <c r="P1178" s="75">
        <v>18</v>
      </c>
      <c r="Q1178" s="75">
        <v>-18</v>
      </c>
      <c r="R1178" s="101">
        <f t="array" aca="1" ref="R1178" ca="1">IFERROR(INDEX($AD$11:$AO$1485,MATCH($B1178&amp;$I1178,$Z$11:$Z$1485&amp;$AG$11:$AG$1485,0),MATCH($D1178,$AD$9:$AO$9,0)),"-")</f>
        <v>73.801900000000003</v>
      </c>
      <c r="S1178" s="75">
        <v>18</v>
      </c>
      <c r="T1178" s="75">
        <v>0</v>
      </c>
      <c r="U1178" s="75">
        <v>5</v>
      </c>
      <c r="V1178" s="75">
        <v>11</v>
      </c>
      <c r="W1178" s="50">
        <f t="shared" si="136"/>
        <v>36</v>
      </c>
      <c r="X1178" s="50">
        <f t="shared" si="137"/>
        <v>18</v>
      </c>
      <c r="Z1178" s="63" t="str">
        <f t="shared" si="139"/>
        <v>M58×4</v>
      </c>
      <c r="AA1178" s="62" t="s">
        <v>135</v>
      </c>
      <c r="AB1178" s="62"/>
      <c r="AC1178" s="62"/>
      <c r="AD1178" s="63">
        <v>58</v>
      </c>
      <c r="AE1178" s="63">
        <v>4</v>
      </c>
      <c r="AF1178" s="62">
        <v>60</v>
      </c>
      <c r="AG1178" s="64" t="s">
        <v>175</v>
      </c>
      <c r="AH1178" s="64"/>
      <c r="AI1178" s="65"/>
      <c r="AJ1178" s="65">
        <f t="shared" si="140"/>
        <v>55.401899999999998</v>
      </c>
      <c r="AK1178" s="65"/>
      <c r="AL1178" s="65"/>
      <c r="AM1178" s="65">
        <f t="shared" si="141"/>
        <v>53.669899999999998</v>
      </c>
      <c r="AN1178" s="65"/>
      <c r="AO1178" s="65">
        <v>57.45</v>
      </c>
    </row>
    <row r="1179" spans="2:41" ht="15" x14ac:dyDescent="0.3">
      <c r="B1179" s="76" t="str">
        <f t="shared" si="138"/>
        <v>M76×3</v>
      </c>
      <c r="C1179" s="77" t="s">
        <v>216</v>
      </c>
      <c r="D1179" s="77" t="s">
        <v>157</v>
      </c>
      <c r="E1179" s="74" t="s">
        <v>0</v>
      </c>
      <c r="F1179" s="75">
        <v>76</v>
      </c>
      <c r="G1179" s="75">
        <v>3</v>
      </c>
      <c r="H1179" s="74" t="s">
        <v>134</v>
      </c>
      <c r="I1179" s="87" t="s">
        <v>420</v>
      </c>
      <c r="J1179" s="75" t="s">
        <v>314</v>
      </c>
      <c r="K1179" s="58" t="s">
        <v>491</v>
      </c>
      <c r="L1179" s="75">
        <v>76</v>
      </c>
      <c r="M1179" s="75">
        <v>3</v>
      </c>
      <c r="N1179" s="74">
        <v>60</v>
      </c>
      <c r="O1179" s="101">
        <f t="array" ref="O1179">IFERROR(INDEX($AD$11:$AO$1485,MATCH($B1179&amp;$I1179,$Z$11:$Z$1485&amp;$AG$11:$AG$1485,0),MATCH($C1179,$AD$9:$AO$9,0)),"-")</f>
        <v>75.015000000000001</v>
      </c>
      <c r="P1179" s="75">
        <v>18</v>
      </c>
      <c r="Q1179" s="75">
        <v>-18</v>
      </c>
      <c r="R1179" s="101">
        <f t="array" aca="1" ref="R1179" ca="1">IFERROR(INDEX($AD$11:$AO$1485,MATCH($B1179&amp;$I1179,$Z$11:$Z$1485&amp;$AG$11:$AG$1485,0),MATCH($D1179,$AD$9:$AO$9,0)),"-")</f>
        <v>74.406400000000005</v>
      </c>
      <c r="S1179" s="75">
        <v>18</v>
      </c>
      <c r="T1179" s="75">
        <v>0</v>
      </c>
      <c r="U1179" s="75">
        <v>5</v>
      </c>
      <c r="V1179" s="75">
        <v>13</v>
      </c>
      <c r="W1179" s="50">
        <f t="shared" si="136"/>
        <v>36</v>
      </c>
      <c r="X1179" s="50">
        <f t="shared" si="137"/>
        <v>18</v>
      </c>
      <c r="Z1179" s="63" t="str">
        <f t="shared" si="139"/>
        <v>M58×3</v>
      </c>
      <c r="AA1179" s="62" t="s">
        <v>135</v>
      </c>
      <c r="AB1179" s="62"/>
      <c r="AC1179" s="62"/>
      <c r="AD1179" s="63">
        <v>58</v>
      </c>
      <c r="AE1179" s="63">
        <v>3</v>
      </c>
      <c r="AF1179" s="62">
        <v>60</v>
      </c>
      <c r="AG1179" s="64" t="s">
        <v>175</v>
      </c>
      <c r="AH1179" s="64"/>
      <c r="AI1179" s="65"/>
      <c r="AJ1179" s="65">
        <f t="shared" si="140"/>
        <v>56.051400000000001</v>
      </c>
      <c r="AK1179" s="65"/>
      <c r="AL1179" s="65"/>
      <c r="AM1179" s="65">
        <f t="shared" si="141"/>
        <v>54.752400000000002</v>
      </c>
      <c r="AN1179" s="65"/>
      <c r="AO1179" s="65">
        <v>57.63</v>
      </c>
    </row>
    <row r="1180" spans="2:41" ht="15" x14ac:dyDescent="0.3">
      <c r="B1180" s="76" t="str">
        <f t="shared" si="138"/>
        <v>M76×2</v>
      </c>
      <c r="C1180" s="77" t="s">
        <v>216</v>
      </c>
      <c r="D1180" s="77" t="s">
        <v>157</v>
      </c>
      <c r="E1180" s="74" t="s">
        <v>0</v>
      </c>
      <c r="F1180" s="75">
        <v>76</v>
      </c>
      <c r="G1180" s="75">
        <v>2</v>
      </c>
      <c r="H1180" s="74" t="s">
        <v>134</v>
      </c>
      <c r="I1180" s="87" t="s">
        <v>420</v>
      </c>
      <c r="J1180" s="75" t="s">
        <v>314</v>
      </c>
      <c r="K1180" s="58" t="s">
        <v>491</v>
      </c>
      <c r="L1180" s="75">
        <v>76</v>
      </c>
      <c r="M1180" s="75">
        <v>2</v>
      </c>
      <c r="N1180" s="74">
        <v>60</v>
      </c>
      <c r="O1180" s="101">
        <f t="array" ref="O1180">IFERROR(INDEX($AD$11:$AO$1485,MATCH($B1180&amp;$I1180,$Z$11:$Z$1485&amp;$AG$11:$AG$1485,0),MATCH($C1180,$AD$9:$AO$9,0)),"-")</f>
        <v>75.408000000000001</v>
      </c>
      <c r="P1180" s="75">
        <v>14</v>
      </c>
      <c r="Q1180" s="75">
        <v>-14</v>
      </c>
      <c r="R1180" s="101">
        <f t="array" aca="1" ref="R1180" ca="1">IFERROR(INDEX($AD$11:$AO$1485,MATCH($B1180&amp;$I1180,$Z$11:$Z$1485&amp;$AG$11:$AG$1485,0),MATCH($D1180,$AD$9:$AO$9,0)),"-")</f>
        <v>75.001000000000005</v>
      </c>
      <c r="S1180" s="75">
        <v>14</v>
      </c>
      <c r="T1180" s="75">
        <v>0</v>
      </c>
      <c r="U1180" s="75">
        <v>5</v>
      </c>
      <c r="V1180" s="75">
        <v>14</v>
      </c>
      <c r="W1180" s="50">
        <f t="shared" si="136"/>
        <v>28</v>
      </c>
      <c r="X1180" s="50">
        <f t="shared" si="137"/>
        <v>14</v>
      </c>
      <c r="Z1180" s="63" t="str">
        <f t="shared" si="139"/>
        <v>M58×2</v>
      </c>
      <c r="AA1180" s="62" t="s">
        <v>135</v>
      </c>
      <c r="AB1180" s="62"/>
      <c r="AC1180" s="62"/>
      <c r="AD1180" s="63">
        <v>58</v>
      </c>
      <c r="AE1180" s="63">
        <v>2</v>
      </c>
      <c r="AF1180" s="62">
        <v>60</v>
      </c>
      <c r="AG1180" s="64" t="s">
        <v>175</v>
      </c>
      <c r="AH1180" s="64"/>
      <c r="AI1180" s="65"/>
      <c r="AJ1180" s="65">
        <f t="shared" si="140"/>
        <v>56.701000000000001</v>
      </c>
      <c r="AK1180" s="65"/>
      <c r="AL1180" s="65"/>
      <c r="AM1180" s="65">
        <f t="shared" si="141"/>
        <v>55.834899999999998</v>
      </c>
      <c r="AN1180" s="65"/>
      <c r="AO1180" s="65">
        <v>57.49</v>
      </c>
    </row>
    <row r="1181" spans="2:41" ht="15" x14ac:dyDescent="0.3">
      <c r="B1181" s="76" t="str">
        <f t="shared" si="138"/>
        <v>M76×1.5</v>
      </c>
      <c r="C1181" s="77" t="s">
        <v>216</v>
      </c>
      <c r="D1181" s="77" t="s">
        <v>157</v>
      </c>
      <c r="E1181" s="74" t="s">
        <v>0</v>
      </c>
      <c r="F1181" s="75">
        <v>76</v>
      </c>
      <c r="G1181" s="75">
        <v>1.5</v>
      </c>
      <c r="H1181" s="74" t="s">
        <v>134</v>
      </c>
      <c r="I1181" s="87" t="s">
        <v>420</v>
      </c>
      <c r="J1181" s="75" t="s">
        <v>314</v>
      </c>
      <c r="K1181" s="58" t="s">
        <v>491</v>
      </c>
      <c r="L1181" s="75">
        <v>76</v>
      </c>
      <c r="M1181" s="75">
        <v>1.5</v>
      </c>
      <c r="N1181" s="74">
        <v>60</v>
      </c>
      <c r="O1181" s="101">
        <f t="array" ref="O1181">IFERROR(INDEX($AD$11:$AO$1485,MATCH($B1181&amp;$I1181,$Z$11:$Z$1485&amp;$AG$11:$AG$1485,0),MATCH($C1181,$AD$9:$AO$9,0)),"-")</f>
        <v>75.597999999999999</v>
      </c>
      <c r="P1181" s="75">
        <v>14</v>
      </c>
      <c r="Q1181" s="75">
        <v>-14</v>
      </c>
      <c r="R1181" s="101">
        <f t="array" aca="1" ref="R1181" ca="1">IFERROR(INDEX($AD$11:$AO$1485,MATCH($B1181&amp;$I1181,$Z$11:$Z$1485&amp;$AG$11:$AG$1485,0),MATCH($D1181,$AD$9:$AO$9,0)),"-")</f>
        <v>75.290700000000001</v>
      </c>
      <c r="S1181" s="75">
        <v>14</v>
      </c>
      <c r="T1181" s="75">
        <v>0</v>
      </c>
      <c r="U1181" s="75">
        <v>5</v>
      </c>
      <c r="V1181" s="75">
        <v>16</v>
      </c>
      <c r="W1181" s="50">
        <f t="shared" si="136"/>
        <v>28</v>
      </c>
      <c r="X1181" s="50">
        <f t="shared" si="137"/>
        <v>14</v>
      </c>
      <c r="Z1181" s="63" t="str">
        <f t="shared" si="139"/>
        <v>M58×1.5</v>
      </c>
      <c r="AA1181" s="62" t="s">
        <v>135</v>
      </c>
      <c r="AB1181" s="62"/>
      <c r="AC1181" s="62"/>
      <c r="AD1181" s="63">
        <v>58</v>
      </c>
      <c r="AE1181" s="63">
        <v>1.5</v>
      </c>
      <c r="AF1181" s="62">
        <v>60</v>
      </c>
      <c r="AG1181" s="64" t="s">
        <v>175</v>
      </c>
      <c r="AH1181" s="64"/>
      <c r="AI1181" s="65"/>
      <c r="AJ1181" s="65">
        <f t="shared" si="140"/>
        <v>57.025700000000001</v>
      </c>
      <c r="AK1181" s="65"/>
      <c r="AL1181" s="65"/>
      <c r="AM1181" s="65">
        <f t="shared" si="141"/>
        <v>56.376199999999997</v>
      </c>
      <c r="AN1181" s="65"/>
      <c r="AO1181" s="65">
        <v>57.63</v>
      </c>
    </row>
    <row r="1182" spans="2:41" ht="15" x14ac:dyDescent="0.3">
      <c r="B1182" s="76" t="str">
        <f t="shared" si="138"/>
        <v>M78×2</v>
      </c>
      <c r="C1182" s="77" t="s">
        <v>216</v>
      </c>
      <c r="D1182" s="77" t="s">
        <v>157</v>
      </c>
      <c r="E1182" s="74" t="s">
        <v>0</v>
      </c>
      <c r="F1182" s="75">
        <v>78</v>
      </c>
      <c r="G1182" s="75">
        <v>2</v>
      </c>
      <c r="H1182" s="74" t="s">
        <v>134</v>
      </c>
      <c r="I1182" s="87" t="s">
        <v>420</v>
      </c>
      <c r="J1182" s="75" t="s">
        <v>314</v>
      </c>
      <c r="K1182" s="58" t="s">
        <v>491</v>
      </c>
      <c r="L1182" s="75">
        <v>78</v>
      </c>
      <c r="M1182" s="75">
        <v>2</v>
      </c>
      <c r="N1182" s="74">
        <v>60</v>
      </c>
      <c r="O1182" s="101">
        <f t="array" ref="O1182">IFERROR(INDEX($AD$11:$AO$1485,MATCH($B1182&amp;$I1182,$Z$11:$Z$1485&amp;$AG$11:$AG$1485,0),MATCH($C1182,$AD$9:$AO$9,0)),"-")</f>
        <v>77.408000000000001</v>
      </c>
      <c r="P1182" s="75">
        <v>14</v>
      </c>
      <c r="Q1182" s="75">
        <v>-14</v>
      </c>
      <c r="R1182" s="101">
        <f t="array" aca="1" ref="R1182" ca="1">IFERROR(INDEX($AD$11:$AO$1485,MATCH($B1182&amp;$I1182,$Z$11:$Z$1485&amp;$AG$11:$AG$1485,0),MATCH($D1182,$AD$9:$AO$9,0)),"-")</f>
        <v>77.001000000000005</v>
      </c>
      <c r="S1182" s="75">
        <v>14</v>
      </c>
      <c r="T1182" s="75">
        <v>0</v>
      </c>
      <c r="U1182" s="75">
        <v>5</v>
      </c>
      <c r="V1182" s="75">
        <v>14</v>
      </c>
      <c r="W1182" s="50">
        <f t="shared" si="136"/>
        <v>28</v>
      </c>
      <c r="X1182" s="50">
        <f t="shared" si="137"/>
        <v>14</v>
      </c>
      <c r="Z1182" s="63" t="str">
        <f t="shared" si="139"/>
        <v>M60×4</v>
      </c>
      <c r="AA1182" s="62" t="s">
        <v>135</v>
      </c>
      <c r="AB1182" s="62"/>
      <c r="AC1182" s="62"/>
      <c r="AD1182" s="63">
        <v>60</v>
      </c>
      <c r="AE1182" s="63">
        <v>4</v>
      </c>
      <c r="AF1182" s="62">
        <v>60</v>
      </c>
      <c r="AG1182" s="64" t="s">
        <v>175</v>
      </c>
      <c r="AH1182" s="64"/>
      <c r="AI1182" s="65"/>
      <c r="AJ1182" s="65">
        <f t="shared" si="140"/>
        <v>57.401899999999998</v>
      </c>
      <c r="AK1182" s="65"/>
      <c r="AL1182" s="65"/>
      <c r="AM1182" s="65">
        <f t="shared" si="141"/>
        <v>55.669899999999998</v>
      </c>
      <c r="AN1182" s="65"/>
      <c r="AO1182" s="65">
        <v>59.45</v>
      </c>
    </row>
    <row r="1183" spans="2:41" ht="15" x14ac:dyDescent="0.3">
      <c r="B1183" s="76" t="str">
        <f t="shared" si="138"/>
        <v>M80×6</v>
      </c>
      <c r="C1183" s="77" t="s">
        <v>216</v>
      </c>
      <c r="D1183" s="77" t="s">
        <v>157</v>
      </c>
      <c r="E1183" s="74" t="s">
        <v>0</v>
      </c>
      <c r="F1183" s="75">
        <v>80</v>
      </c>
      <c r="G1183" s="75">
        <v>6</v>
      </c>
      <c r="H1183" s="74" t="s">
        <v>134</v>
      </c>
      <c r="I1183" s="87" t="s">
        <v>420</v>
      </c>
      <c r="J1183" s="75" t="s">
        <v>314</v>
      </c>
      <c r="K1183" s="58" t="s">
        <v>491</v>
      </c>
      <c r="L1183" s="75">
        <v>80</v>
      </c>
      <c r="M1183" s="75">
        <v>6</v>
      </c>
      <c r="N1183" s="74">
        <v>60</v>
      </c>
      <c r="O1183" s="101">
        <f t="array" ref="O1183">IFERROR(INDEX($AD$11:$AO$1485,MATCH($B1183&amp;$I1183,$Z$11:$Z$1485&amp;$AG$11:$AG$1485,0),MATCH($C1183,$AD$9:$AO$9,0)),"-")</f>
        <v>77.787000000000006</v>
      </c>
      <c r="P1183" s="75">
        <v>18</v>
      </c>
      <c r="Q1183" s="75">
        <v>-18</v>
      </c>
      <c r="R1183" s="101">
        <f t="array" aca="1" ref="R1183" ca="1">IFERROR(INDEX($AD$11:$AO$1485,MATCH($B1183&amp;$I1183,$Z$11:$Z$1485&amp;$AG$11:$AG$1485,0),MATCH($D1183,$AD$9:$AO$9,0)),"-")</f>
        <v>76.5779</v>
      </c>
      <c r="S1183" s="75">
        <v>18</v>
      </c>
      <c r="T1183" s="75">
        <v>0</v>
      </c>
      <c r="U1183" s="75">
        <v>6</v>
      </c>
      <c r="V1183" s="75">
        <v>10</v>
      </c>
      <c r="W1183" s="50">
        <f t="shared" si="136"/>
        <v>36</v>
      </c>
      <c r="X1183" s="50">
        <f t="shared" si="137"/>
        <v>18</v>
      </c>
      <c r="Z1183" s="63" t="str">
        <f t="shared" si="139"/>
        <v>M60×3</v>
      </c>
      <c r="AA1183" s="62" t="s">
        <v>135</v>
      </c>
      <c r="AB1183" s="62"/>
      <c r="AC1183" s="62"/>
      <c r="AD1183" s="63">
        <v>60</v>
      </c>
      <c r="AE1183" s="63">
        <v>3</v>
      </c>
      <c r="AF1183" s="62">
        <v>60</v>
      </c>
      <c r="AG1183" s="64" t="s">
        <v>175</v>
      </c>
      <c r="AH1183" s="64"/>
      <c r="AI1183" s="65"/>
      <c r="AJ1183" s="65">
        <f t="shared" si="140"/>
        <v>58.051400000000001</v>
      </c>
      <c r="AK1183" s="65"/>
      <c r="AL1183" s="65"/>
      <c r="AM1183" s="65">
        <f t="shared" si="141"/>
        <v>56.752400000000002</v>
      </c>
      <c r="AN1183" s="65"/>
      <c r="AO1183" s="65">
        <v>59.63</v>
      </c>
    </row>
    <row r="1184" spans="2:41" ht="15" x14ac:dyDescent="0.3">
      <c r="B1184" s="76" t="str">
        <f t="shared" si="138"/>
        <v>M80×4</v>
      </c>
      <c r="C1184" s="77" t="s">
        <v>216</v>
      </c>
      <c r="D1184" s="77" t="s">
        <v>157</v>
      </c>
      <c r="E1184" s="74" t="s">
        <v>0</v>
      </c>
      <c r="F1184" s="75">
        <v>80</v>
      </c>
      <c r="G1184" s="75">
        <v>4</v>
      </c>
      <c r="H1184" s="74" t="s">
        <v>134</v>
      </c>
      <c r="I1184" s="87" t="s">
        <v>420</v>
      </c>
      <c r="J1184" s="75" t="s">
        <v>314</v>
      </c>
      <c r="K1184" s="58" t="s">
        <v>491</v>
      </c>
      <c r="L1184" s="75">
        <v>80</v>
      </c>
      <c r="M1184" s="75">
        <v>4</v>
      </c>
      <c r="N1184" s="74">
        <v>60</v>
      </c>
      <c r="O1184" s="101">
        <f t="array" ref="O1184">IFERROR(INDEX($AD$11:$AO$1485,MATCH($B1184&amp;$I1184,$Z$11:$Z$1485&amp;$AG$11:$AG$1485,0),MATCH($C1184,$AD$9:$AO$9,0)),"-")</f>
        <v>78.611000000000004</v>
      </c>
      <c r="P1184" s="75">
        <v>18</v>
      </c>
      <c r="Q1184" s="75">
        <v>-18</v>
      </c>
      <c r="R1184" s="101">
        <f t="array" aca="1" ref="R1184" ca="1">IFERROR(INDEX($AD$11:$AO$1485,MATCH($B1184&amp;$I1184,$Z$11:$Z$1485&amp;$AG$11:$AG$1485,0),MATCH($D1184,$AD$9:$AO$9,0)),"-")</f>
        <v>77.801900000000003</v>
      </c>
      <c r="S1184" s="75">
        <v>18</v>
      </c>
      <c r="T1184" s="75">
        <v>0</v>
      </c>
      <c r="U1184" s="75">
        <v>5</v>
      </c>
      <c r="V1184" s="75">
        <v>11</v>
      </c>
      <c r="W1184" s="50">
        <f t="shared" si="136"/>
        <v>36</v>
      </c>
      <c r="X1184" s="50">
        <f t="shared" si="137"/>
        <v>18</v>
      </c>
      <c r="Z1184" s="63" t="str">
        <f t="shared" si="139"/>
        <v>M60×2</v>
      </c>
      <c r="AA1184" s="62" t="s">
        <v>135</v>
      </c>
      <c r="AB1184" s="62"/>
      <c r="AC1184" s="62"/>
      <c r="AD1184" s="63">
        <v>60</v>
      </c>
      <c r="AE1184" s="63">
        <v>2</v>
      </c>
      <c r="AF1184" s="62">
        <v>60</v>
      </c>
      <c r="AG1184" s="64" t="s">
        <v>175</v>
      </c>
      <c r="AH1184" s="64"/>
      <c r="AI1184" s="65"/>
      <c r="AJ1184" s="65">
        <f t="shared" si="140"/>
        <v>58.701000000000001</v>
      </c>
      <c r="AK1184" s="65"/>
      <c r="AL1184" s="65"/>
      <c r="AM1184" s="65">
        <f t="shared" si="141"/>
        <v>57.834899999999998</v>
      </c>
      <c r="AN1184" s="65"/>
      <c r="AO1184" s="65">
        <v>59.49</v>
      </c>
    </row>
    <row r="1185" spans="2:41" ht="15" x14ac:dyDescent="0.3">
      <c r="B1185" s="76" t="str">
        <f t="shared" si="138"/>
        <v>M80×3</v>
      </c>
      <c r="C1185" s="77" t="s">
        <v>216</v>
      </c>
      <c r="D1185" s="77" t="s">
        <v>157</v>
      </c>
      <c r="E1185" s="74" t="s">
        <v>0</v>
      </c>
      <c r="F1185" s="75">
        <v>80</v>
      </c>
      <c r="G1185" s="75">
        <v>3</v>
      </c>
      <c r="H1185" s="74" t="s">
        <v>134</v>
      </c>
      <c r="I1185" s="87" t="s">
        <v>420</v>
      </c>
      <c r="J1185" s="75" t="s">
        <v>314</v>
      </c>
      <c r="K1185" s="58" t="s">
        <v>491</v>
      </c>
      <c r="L1185" s="75">
        <v>80</v>
      </c>
      <c r="M1185" s="75">
        <v>3</v>
      </c>
      <c r="N1185" s="74">
        <v>60</v>
      </c>
      <c r="O1185" s="101">
        <f t="array" ref="O1185">IFERROR(INDEX($AD$11:$AO$1485,MATCH($B1185&amp;$I1185,$Z$11:$Z$1485&amp;$AG$11:$AG$1485,0),MATCH($C1185,$AD$9:$AO$9,0)),"-")</f>
        <v>79.015000000000001</v>
      </c>
      <c r="P1185" s="75">
        <v>18</v>
      </c>
      <c r="Q1185" s="75">
        <v>-18</v>
      </c>
      <c r="R1185" s="101">
        <f t="array" aca="1" ref="R1185" ca="1">IFERROR(INDEX($AD$11:$AO$1485,MATCH($B1185&amp;$I1185,$Z$11:$Z$1485&amp;$AG$11:$AG$1485,0),MATCH($D1185,$AD$9:$AO$9,0)),"-")</f>
        <v>78.406400000000005</v>
      </c>
      <c r="S1185" s="75">
        <v>18</v>
      </c>
      <c r="T1185" s="75">
        <v>0</v>
      </c>
      <c r="U1185" s="75">
        <v>5</v>
      </c>
      <c r="V1185" s="75">
        <v>13</v>
      </c>
      <c r="W1185" s="50">
        <f t="shared" si="136"/>
        <v>36</v>
      </c>
      <c r="X1185" s="50">
        <f t="shared" si="137"/>
        <v>18</v>
      </c>
      <c r="Z1185" s="63" t="str">
        <f t="shared" si="139"/>
        <v>M60×1.5</v>
      </c>
      <c r="AA1185" s="62" t="s">
        <v>135</v>
      </c>
      <c r="AB1185" s="62"/>
      <c r="AC1185" s="62"/>
      <c r="AD1185" s="63">
        <v>60</v>
      </c>
      <c r="AE1185" s="63">
        <v>1.5</v>
      </c>
      <c r="AF1185" s="62">
        <v>60</v>
      </c>
      <c r="AG1185" s="64" t="s">
        <v>175</v>
      </c>
      <c r="AH1185" s="64"/>
      <c r="AI1185" s="65"/>
      <c r="AJ1185" s="65">
        <f t="shared" si="140"/>
        <v>59.025700000000001</v>
      </c>
      <c r="AK1185" s="65"/>
      <c r="AL1185" s="65"/>
      <c r="AM1185" s="65">
        <f t="shared" si="141"/>
        <v>58.376199999999997</v>
      </c>
      <c r="AN1185" s="65"/>
      <c r="AO1185" s="65">
        <v>59.65</v>
      </c>
    </row>
    <row r="1186" spans="2:41" ht="15" x14ac:dyDescent="0.3">
      <c r="B1186" s="76" t="str">
        <f t="shared" si="138"/>
        <v>M80×2</v>
      </c>
      <c r="C1186" s="77" t="s">
        <v>216</v>
      </c>
      <c r="D1186" s="77" t="s">
        <v>157</v>
      </c>
      <c r="E1186" s="74" t="s">
        <v>0</v>
      </c>
      <c r="F1186" s="75">
        <v>80</v>
      </c>
      <c r="G1186" s="75">
        <v>2</v>
      </c>
      <c r="H1186" s="74" t="s">
        <v>134</v>
      </c>
      <c r="I1186" s="87" t="s">
        <v>420</v>
      </c>
      <c r="J1186" s="75" t="s">
        <v>314</v>
      </c>
      <c r="K1186" s="58" t="s">
        <v>491</v>
      </c>
      <c r="L1186" s="75">
        <v>80</v>
      </c>
      <c r="M1186" s="75">
        <v>2</v>
      </c>
      <c r="N1186" s="74">
        <v>60</v>
      </c>
      <c r="O1186" s="101">
        <f t="array" ref="O1186">IFERROR(INDEX($AD$11:$AO$1485,MATCH($B1186&amp;$I1186,$Z$11:$Z$1485&amp;$AG$11:$AG$1485,0),MATCH($C1186,$AD$9:$AO$9,0)),"-")</f>
        <v>79.408000000000001</v>
      </c>
      <c r="P1186" s="75">
        <v>14</v>
      </c>
      <c r="Q1186" s="75">
        <v>-14</v>
      </c>
      <c r="R1186" s="101">
        <f t="array" aca="1" ref="R1186" ca="1">IFERROR(INDEX($AD$11:$AO$1485,MATCH($B1186&amp;$I1186,$Z$11:$Z$1485&amp;$AG$11:$AG$1485,0),MATCH($D1186,$AD$9:$AO$9,0)),"-")</f>
        <v>79.001000000000005</v>
      </c>
      <c r="S1186" s="75">
        <v>14</v>
      </c>
      <c r="T1186" s="75">
        <v>0</v>
      </c>
      <c r="U1186" s="75">
        <v>5</v>
      </c>
      <c r="V1186" s="75">
        <v>14</v>
      </c>
      <c r="W1186" s="50">
        <f t="shared" si="136"/>
        <v>28</v>
      </c>
      <c r="X1186" s="50">
        <f t="shared" si="137"/>
        <v>14</v>
      </c>
      <c r="Z1186" s="63" t="str">
        <f t="shared" si="139"/>
        <v>M62×4</v>
      </c>
      <c r="AA1186" s="62" t="s">
        <v>135</v>
      </c>
      <c r="AB1186" s="62"/>
      <c r="AC1186" s="62"/>
      <c r="AD1186" s="63">
        <v>62</v>
      </c>
      <c r="AE1186" s="63">
        <v>4</v>
      </c>
      <c r="AF1186" s="62">
        <v>60</v>
      </c>
      <c r="AG1186" s="64" t="s">
        <v>175</v>
      </c>
      <c r="AH1186" s="64"/>
      <c r="AI1186" s="65"/>
      <c r="AJ1186" s="65">
        <f t="shared" si="140"/>
        <v>59.401899999999998</v>
      </c>
      <c r="AK1186" s="65"/>
      <c r="AL1186" s="65"/>
      <c r="AM1186" s="65">
        <f t="shared" si="141"/>
        <v>57.669899999999998</v>
      </c>
      <c r="AN1186" s="65"/>
      <c r="AO1186" s="65">
        <v>61.45</v>
      </c>
    </row>
    <row r="1187" spans="2:41" ht="15" x14ac:dyDescent="0.3">
      <c r="B1187" s="76" t="str">
        <f t="shared" si="138"/>
        <v>M80×1.5</v>
      </c>
      <c r="C1187" s="77" t="s">
        <v>216</v>
      </c>
      <c r="D1187" s="77" t="s">
        <v>157</v>
      </c>
      <c r="E1187" s="74" t="s">
        <v>0</v>
      </c>
      <c r="F1187" s="75">
        <v>80</v>
      </c>
      <c r="G1187" s="75">
        <v>1.5</v>
      </c>
      <c r="H1187" s="74" t="s">
        <v>134</v>
      </c>
      <c r="I1187" s="87" t="s">
        <v>420</v>
      </c>
      <c r="J1187" s="75" t="s">
        <v>314</v>
      </c>
      <c r="K1187" s="58" t="s">
        <v>491</v>
      </c>
      <c r="L1187" s="75">
        <v>80</v>
      </c>
      <c r="M1187" s="75">
        <v>1.5</v>
      </c>
      <c r="N1187" s="74">
        <v>60</v>
      </c>
      <c r="O1187" s="101">
        <f t="array" ref="O1187">IFERROR(INDEX($AD$11:$AO$1485,MATCH($B1187&amp;$I1187,$Z$11:$Z$1485&amp;$AG$11:$AG$1485,0),MATCH($C1187,$AD$9:$AO$9,0)),"-")</f>
        <v>79.597999999999999</v>
      </c>
      <c r="P1187" s="75">
        <v>14</v>
      </c>
      <c r="Q1187" s="75">
        <v>-14</v>
      </c>
      <c r="R1187" s="101">
        <f t="array" aca="1" ref="R1187" ca="1">IFERROR(INDEX($AD$11:$AO$1485,MATCH($B1187&amp;$I1187,$Z$11:$Z$1485&amp;$AG$11:$AG$1485,0),MATCH($D1187,$AD$9:$AO$9,0)),"-")</f>
        <v>79.290700000000001</v>
      </c>
      <c r="S1187" s="75">
        <v>14</v>
      </c>
      <c r="T1187" s="75">
        <v>0</v>
      </c>
      <c r="U1187" s="75">
        <v>5</v>
      </c>
      <c r="V1187" s="75">
        <v>16</v>
      </c>
      <c r="W1187" s="50">
        <f t="shared" si="136"/>
        <v>28</v>
      </c>
      <c r="X1187" s="50">
        <f t="shared" si="137"/>
        <v>14</v>
      </c>
      <c r="Z1187" s="63" t="str">
        <f t="shared" si="139"/>
        <v>M62×3</v>
      </c>
      <c r="AA1187" s="62" t="s">
        <v>135</v>
      </c>
      <c r="AB1187" s="62"/>
      <c r="AC1187" s="62"/>
      <c r="AD1187" s="63">
        <v>62</v>
      </c>
      <c r="AE1187" s="63">
        <v>3</v>
      </c>
      <c r="AF1187" s="62">
        <v>60</v>
      </c>
      <c r="AG1187" s="64" t="s">
        <v>175</v>
      </c>
      <c r="AH1187" s="64"/>
      <c r="AI1187" s="65"/>
      <c r="AJ1187" s="65">
        <f t="shared" si="140"/>
        <v>60.051400000000001</v>
      </c>
      <c r="AK1187" s="65"/>
      <c r="AL1187" s="65"/>
      <c r="AM1187" s="65">
        <f t="shared" si="141"/>
        <v>58.752400000000002</v>
      </c>
      <c r="AN1187" s="65"/>
      <c r="AO1187" s="65">
        <v>61.63</v>
      </c>
    </row>
    <row r="1188" spans="2:41" ht="15" x14ac:dyDescent="0.3">
      <c r="B1188" s="76" t="str">
        <f t="shared" si="138"/>
        <v>M82×2</v>
      </c>
      <c r="C1188" s="77" t="s">
        <v>216</v>
      </c>
      <c r="D1188" s="77" t="s">
        <v>157</v>
      </c>
      <c r="E1188" s="74" t="s">
        <v>0</v>
      </c>
      <c r="F1188" s="75">
        <v>82</v>
      </c>
      <c r="G1188" s="75">
        <v>2</v>
      </c>
      <c r="H1188" s="74" t="s">
        <v>134</v>
      </c>
      <c r="I1188" s="87" t="s">
        <v>420</v>
      </c>
      <c r="J1188" s="75" t="s">
        <v>314</v>
      </c>
      <c r="K1188" s="58" t="s">
        <v>491</v>
      </c>
      <c r="L1188" s="75">
        <v>82</v>
      </c>
      <c r="M1188" s="75">
        <v>2</v>
      </c>
      <c r="N1188" s="74">
        <v>60</v>
      </c>
      <c r="O1188" s="101">
        <f t="array" ref="O1188">IFERROR(INDEX($AD$11:$AO$1485,MATCH($B1188&amp;$I1188,$Z$11:$Z$1485&amp;$AG$11:$AG$1485,0),MATCH($C1188,$AD$9:$AO$9,0)),"-")</f>
        <v>81.408000000000001</v>
      </c>
      <c r="P1188" s="75">
        <v>14</v>
      </c>
      <c r="Q1188" s="75">
        <v>-14</v>
      </c>
      <c r="R1188" s="101">
        <f t="array" aca="1" ref="R1188" ca="1">IFERROR(INDEX($AD$11:$AO$1485,MATCH($B1188&amp;$I1188,$Z$11:$Z$1485&amp;$AG$11:$AG$1485,0),MATCH($D1188,$AD$9:$AO$9,0)),"-")</f>
        <v>81.001000000000005</v>
      </c>
      <c r="S1188" s="75">
        <v>14</v>
      </c>
      <c r="T1188" s="75">
        <v>0</v>
      </c>
      <c r="U1188" s="75">
        <v>5</v>
      </c>
      <c r="V1188" s="75">
        <v>14</v>
      </c>
      <c r="W1188" s="50">
        <f t="shared" si="136"/>
        <v>28</v>
      </c>
      <c r="X1188" s="50">
        <f t="shared" si="137"/>
        <v>14</v>
      </c>
      <c r="Z1188" s="63" t="str">
        <f t="shared" si="139"/>
        <v>M62×2</v>
      </c>
      <c r="AA1188" s="62" t="s">
        <v>135</v>
      </c>
      <c r="AB1188" s="62"/>
      <c r="AC1188" s="62"/>
      <c r="AD1188" s="63">
        <v>62</v>
      </c>
      <c r="AE1188" s="63">
        <v>2</v>
      </c>
      <c r="AF1188" s="62">
        <v>60</v>
      </c>
      <c r="AG1188" s="64" t="s">
        <v>175</v>
      </c>
      <c r="AH1188" s="64"/>
      <c r="AI1188" s="65"/>
      <c r="AJ1188" s="65">
        <f t="shared" si="140"/>
        <v>60.701000000000001</v>
      </c>
      <c r="AK1188" s="65"/>
      <c r="AL1188" s="65"/>
      <c r="AM1188" s="65">
        <f t="shared" si="141"/>
        <v>59.834899999999998</v>
      </c>
      <c r="AN1188" s="65"/>
      <c r="AO1188" s="65">
        <v>61.49</v>
      </c>
    </row>
    <row r="1189" spans="2:41" ht="15" x14ac:dyDescent="0.3">
      <c r="B1189" s="76" t="str">
        <f t="shared" si="138"/>
        <v>M85×6</v>
      </c>
      <c r="C1189" s="77" t="s">
        <v>216</v>
      </c>
      <c r="D1189" s="77" t="s">
        <v>157</v>
      </c>
      <c r="E1189" s="74" t="s">
        <v>0</v>
      </c>
      <c r="F1189" s="75">
        <v>85</v>
      </c>
      <c r="G1189" s="75">
        <v>6</v>
      </c>
      <c r="H1189" s="74" t="s">
        <v>134</v>
      </c>
      <c r="I1189" s="87" t="s">
        <v>420</v>
      </c>
      <c r="J1189" s="75" t="s">
        <v>314</v>
      </c>
      <c r="K1189" s="58" t="s">
        <v>491</v>
      </c>
      <c r="L1189" s="75">
        <v>85</v>
      </c>
      <c r="M1189" s="75">
        <v>6</v>
      </c>
      <c r="N1189" s="74">
        <v>60</v>
      </c>
      <c r="O1189" s="101">
        <f t="array" ref="O1189">IFERROR(INDEX($AD$11:$AO$1485,MATCH($B1189&amp;$I1189,$Z$11:$Z$1485&amp;$AG$11:$AG$1485,0),MATCH($C1189,$AD$9:$AO$9,0)),"-")</f>
        <v>82.787000000000006</v>
      </c>
      <c r="P1189" s="75">
        <v>18</v>
      </c>
      <c r="Q1189" s="75">
        <v>-18</v>
      </c>
      <c r="R1189" s="101">
        <f t="array" aca="1" ref="R1189" ca="1">IFERROR(INDEX($AD$11:$AO$1485,MATCH($B1189&amp;$I1189,$Z$11:$Z$1485&amp;$AG$11:$AG$1485,0),MATCH($D1189,$AD$9:$AO$9,0)),"-")</f>
        <v>81.5779</v>
      </c>
      <c r="S1189" s="75">
        <v>18</v>
      </c>
      <c r="T1189" s="75">
        <v>0</v>
      </c>
      <c r="U1189" s="75">
        <v>6</v>
      </c>
      <c r="V1189" s="75">
        <v>10</v>
      </c>
      <c r="W1189" s="50">
        <f t="shared" si="136"/>
        <v>36</v>
      </c>
      <c r="X1189" s="50">
        <f t="shared" si="137"/>
        <v>18</v>
      </c>
      <c r="Z1189" s="63" t="str">
        <f t="shared" si="139"/>
        <v>M62×1.5</v>
      </c>
      <c r="AA1189" s="62" t="s">
        <v>135</v>
      </c>
      <c r="AB1189" s="62"/>
      <c r="AC1189" s="62"/>
      <c r="AD1189" s="63">
        <v>62</v>
      </c>
      <c r="AE1189" s="63">
        <v>1.5</v>
      </c>
      <c r="AF1189" s="62">
        <v>60</v>
      </c>
      <c r="AG1189" s="64" t="s">
        <v>175</v>
      </c>
      <c r="AH1189" s="64"/>
      <c r="AI1189" s="65"/>
      <c r="AJ1189" s="65">
        <f t="shared" si="140"/>
        <v>61.025700000000001</v>
      </c>
      <c r="AK1189" s="65"/>
      <c r="AL1189" s="65"/>
      <c r="AM1189" s="65">
        <f t="shared" si="141"/>
        <v>60.376199999999997</v>
      </c>
      <c r="AN1189" s="65"/>
      <c r="AO1189" s="65">
        <v>61.65</v>
      </c>
    </row>
    <row r="1190" spans="2:41" ht="15" x14ac:dyDescent="0.3">
      <c r="B1190" s="76" t="str">
        <f t="shared" si="138"/>
        <v>M85×4</v>
      </c>
      <c r="C1190" s="77" t="s">
        <v>216</v>
      </c>
      <c r="D1190" s="77" t="s">
        <v>157</v>
      </c>
      <c r="E1190" s="74" t="s">
        <v>0</v>
      </c>
      <c r="F1190" s="75">
        <v>85</v>
      </c>
      <c r="G1190" s="75">
        <v>4</v>
      </c>
      <c r="H1190" s="74" t="s">
        <v>134</v>
      </c>
      <c r="I1190" s="87" t="s">
        <v>420</v>
      </c>
      <c r="J1190" s="75" t="s">
        <v>314</v>
      </c>
      <c r="K1190" s="58" t="s">
        <v>491</v>
      </c>
      <c r="L1190" s="75">
        <v>85</v>
      </c>
      <c r="M1190" s="75">
        <v>4</v>
      </c>
      <c r="N1190" s="74">
        <v>60</v>
      </c>
      <c r="O1190" s="101">
        <f t="array" ref="O1190">IFERROR(INDEX($AD$11:$AO$1485,MATCH($B1190&amp;$I1190,$Z$11:$Z$1485&amp;$AG$11:$AG$1485,0),MATCH($C1190,$AD$9:$AO$9,0)),"-")</f>
        <v>83.611000000000004</v>
      </c>
      <c r="P1190" s="75">
        <v>18</v>
      </c>
      <c r="Q1190" s="75">
        <v>-18</v>
      </c>
      <c r="R1190" s="101">
        <f t="array" aca="1" ref="R1190" ca="1">IFERROR(INDEX($AD$11:$AO$1485,MATCH($B1190&amp;$I1190,$Z$11:$Z$1485&amp;$AG$11:$AG$1485,0),MATCH($D1190,$AD$9:$AO$9,0)),"-")</f>
        <v>82.801900000000003</v>
      </c>
      <c r="S1190" s="75">
        <v>18</v>
      </c>
      <c r="T1190" s="75">
        <v>0</v>
      </c>
      <c r="U1190" s="75">
        <v>5</v>
      </c>
      <c r="V1190" s="75">
        <v>11</v>
      </c>
      <c r="W1190" s="50">
        <f t="shared" si="136"/>
        <v>36</v>
      </c>
      <c r="X1190" s="50">
        <f t="shared" si="137"/>
        <v>18</v>
      </c>
      <c r="Z1190" s="63" t="str">
        <f t="shared" si="139"/>
        <v>M64×4</v>
      </c>
      <c r="AA1190" s="62" t="s">
        <v>135</v>
      </c>
      <c r="AB1190" s="62"/>
      <c r="AC1190" s="62"/>
      <c r="AD1190" s="63">
        <v>64</v>
      </c>
      <c r="AE1190" s="63">
        <v>4</v>
      </c>
      <c r="AF1190" s="62">
        <v>60</v>
      </c>
      <c r="AG1190" s="64" t="s">
        <v>175</v>
      </c>
      <c r="AH1190" s="64"/>
      <c r="AI1190" s="65"/>
      <c r="AJ1190" s="65">
        <f t="shared" si="140"/>
        <v>61.401899999999998</v>
      </c>
      <c r="AK1190" s="65"/>
      <c r="AL1190" s="65"/>
      <c r="AM1190" s="65">
        <f t="shared" si="141"/>
        <v>59.669899999999998</v>
      </c>
      <c r="AN1190" s="65"/>
      <c r="AO1190" s="65">
        <v>63.45</v>
      </c>
    </row>
    <row r="1191" spans="2:41" ht="15" x14ac:dyDescent="0.3">
      <c r="B1191" s="76" t="str">
        <f t="shared" si="138"/>
        <v>M85×3</v>
      </c>
      <c r="C1191" s="77" t="s">
        <v>216</v>
      </c>
      <c r="D1191" s="77" t="s">
        <v>157</v>
      </c>
      <c r="E1191" s="74" t="s">
        <v>0</v>
      </c>
      <c r="F1191" s="75">
        <v>85</v>
      </c>
      <c r="G1191" s="75">
        <v>3</v>
      </c>
      <c r="H1191" s="74" t="s">
        <v>134</v>
      </c>
      <c r="I1191" s="87" t="s">
        <v>420</v>
      </c>
      <c r="J1191" s="75" t="s">
        <v>314</v>
      </c>
      <c r="K1191" s="58" t="s">
        <v>491</v>
      </c>
      <c r="L1191" s="75">
        <v>85</v>
      </c>
      <c r="M1191" s="75">
        <v>3</v>
      </c>
      <c r="N1191" s="74">
        <v>60</v>
      </c>
      <c r="O1191" s="101">
        <f t="array" ref="O1191">IFERROR(INDEX($AD$11:$AO$1485,MATCH($B1191&amp;$I1191,$Z$11:$Z$1485&amp;$AG$11:$AG$1485,0),MATCH($C1191,$AD$9:$AO$9,0)),"-")</f>
        <v>84.015000000000001</v>
      </c>
      <c r="P1191" s="75">
        <v>18</v>
      </c>
      <c r="Q1191" s="75">
        <v>-18</v>
      </c>
      <c r="R1191" s="101">
        <f t="array" aca="1" ref="R1191" ca="1">IFERROR(INDEX($AD$11:$AO$1485,MATCH($B1191&amp;$I1191,$Z$11:$Z$1485&amp;$AG$11:$AG$1485,0),MATCH($D1191,$AD$9:$AO$9,0)),"-")</f>
        <v>83.406400000000005</v>
      </c>
      <c r="S1191" s="75">
        <v>18</v>
      </c>
      <c r="T1191" s="75">
        <v>0</v>
      </c>
      <c r="U1191" s="75">
        <v>5</v>
      </c>
      <c r="V1191" s="75">
        <v>13</v>
      </c>
      <c r="W1191" s="50">
        <f t="shared" si="136"/>
        <v>36</v>
      </c>
      <c r="X1191" s="50">
        <f t="shared" si="137"/>
        <v>18</v>
      </c>
      <c r="Z1191" s="63" t="str">
        <f t="shared" si="139"/>
        <v>M64×3</v>
      </c>
      <c r="AA1191" s="62" t="s">
        <v>135</v>
      </c>
      <c r="AB1191" s="62"/>
      <c r="AC1191" s="62"/>
      <c r="AD1191" s="63">
        <v>64</v>
      </c>
      <c r="AE1191" s="63">
        <v>3</v>
      </c>
      <c r="AF1191" s="62">
        <v>60</v>
      </c>
      <c r="AG1191" s="64" t="s">
        <v>175</v>
      </c>
      <c r="AH1191" s="64"/>
      <c r="AI1191" s="65"/>
      <c r="AJ1191" s="65">
        <f t="shared" si="140"/>
        <v>62.051400000000001</v>
      </c>
      <c r="AK1191" s="65"/>
      <c r="AL1191" s="65"/>
      <c r="AM1191" s="65">
        <f t="shared" si="141"/>
        <v>60.752400000000002</v>
      </c>
      <c r="AN1191" s="65"/>
      <c r="AO1191" s="65">
        <v>63.63</v>
      </c>
    </row>
    <row r="1192" spans="2:41" ht="15" x14ac:dyDescent="0.3">
      <c r="B1192" s="76" t="str">
        <f t="shared" si="138"/>
        <v>M85×2</v>
      </c>
      <c r="C1192" s="77" t="s">
        <v>216</v>
      </c>
      <c r="D1192" s="77" t="s">
        <v>157</v>
      </c>
      <c r="E1192" s="74" t="s">
        <v>0</v>
      </c>
      <c r="F1192" s="75">
        <v>85</v>
      </c>
      <c r="G1192" s="75">
        <v>2</v>
      </c>
      <c r="H1192" s="74" t="s">
        <v>134</v>
      </c>
      <c r="I1192" s="87" t="s">
        <v>420</v>
      </c>
      <c r="J1192" s="75" t="s">
        <v>314</v>
      </c>
      <c r="K1192" s="58" t="s">
        <v>491</v>
      </c>
      <c r="L1192" s="75">
        <v>85</v>
      </c>
      <c r="M1192" s="75">
        <v>2</v>
      </c>
      <c r="N1192" s="74">
        <v>60</v>
      </c>
      <c r="O1192" s="101">
        <f t="array" ref="O1192">IFERROR(INDEX($AD$11:$AO$1485,MATCH($B1192&amp;$I1192,$Z$11:$Z$1485&amp;$AG$11:$AG$1485,0),MATCH($C1192,$AD$9:$AO$9,0)),"-")</f>
        <v>84.408000000000001</v>
      </c>
      <c r="P1192" s="75">
        <v>14</v>
      </c>
      <c r="Q1192" s="75">
        <v>-14</v>
      </c>
      <c r="R1192" s="101">
        <f t="array" aca="1" ref="R1192" ca="1">IFERROR(INDEX($AD$11:$AO$1485,MATCH($B1192&amp;$I1192,$Z$11:$Z$1485&amp;$AG$11:$AG$1485,0),MATCH($D1192,$AD$9:$AO$9,0)),"-")</f>
        <v>84.001000000000005</v>
      </c>
      <c r="S1192" s="75">
        <v>14</v>
      </c>
      <c r="T1192" s="75">
        <v>0</v>
      </c>
      <c r="U1192" s="75">
        <v>5</v>
      </c>
      <c r="V1192" s="75">
        <v>14</v>
      </c>
      <c r="W1192" s="50">
        <f t="shared" si="136"/>
        <v>28</v>
      </c>
      <c r="X1192" s="50">
        <f t="shared" si="137"/>
        <v>14</v>
      </c>
      <c r="Z1192" s="63" t="str">
        <f t="shared" si="139"/>
        <v>M64×2</v>
      </c>
      <c r="AA1192" s="62" t="s">
        <v>135</v>
      </c>
      <c r="AB1192" s="62"/>
      <c r="AC1192" s="62"/>
      <c r="AD1192" s="63">
        <v>64</v>
      </c>
      <c r="AE1192" s="63">
        <v>2</v>
      </c>
      <c r="AF1192" s="62">
        <v>60</v>
      </c>
      <c r="AG1192" s="64" t="s">
        <v>175</v>
      </c>
      <c r="AH1192" s="64"/>
      <c r="AI1192" s="65"/>
      <c r="AJ1192" s="65">
        <f t="shared" si="140"/>
        <v>62.701000000000001</v>
      </c>
      <c r="AK1192" s="65"/>
      <c r="AL1192" s="65"/>
      <c r="AM1192" s="65">
        <f t="shared" si="141"/>
        <v>61.834899999999998</v>
      </c>
      <c r="AN1192" s="65"/>
      <c r="AO1192" s="65">
        <v>63.8</v>
      </c>
    </row>
    <row r="1193" spans="2:41" ht="15" x14ac:dyDescent="0.3">
      <c r="B1193" s="76" t="str">
        <f t="shared" si="138"/>
        <v>M90×6</v>
      </c>
      <c r="C1193" s="77" t="s">
        <v>216</v>
      </c>
      <c r="D1193" s="77" t="s">
        <v>157</v>
      </c>
      <c r="E1193" s="74" t="s">
        <v>0</v>
      </c>
      <c r="F1193" s="75">
        <v>90</v>
      </c>
      <c r="G1193" s="75">
        <v>6</v>
      </c>
      <c r="H1193" s="74" t="s">
        <v>134</v>
      </c>
      <c r="I1193" s="87" t="s">
        <v>420</v>
      </c>
      <c r="J1193" s="75" t="s">
        <v>314</v>
      </c>
      <c r="K1193" s="58" t="s">
        <v>491</v>
      </c>
      <c r="L1193" s="75">
        <v>90</v>
      </c>
      <c r="M1193" s="75">
        <v>6</v>
      </c>
      <c r="N1193" s="74">
        <v>60</v>
      </c>
      <c r="O1193" s="101">
        <f t="array" ref="O1193">IFERROR(INDEX($AD$11:$AO$1485,MATCH($B1193&amp;$I1193,$Z$11:$Z$1485&amp;$AG$11:$AG$1485,0),MATCH($C1193,$AD$9:$AO$9,0)),"-")</f>
        <v>87.787000000000006</v>
      </c>
      <c r="P1193" s="75">
        <v>18</v>
      </c>
      <c r="Q1193" s="75">
        <v>-18</v>
      </c>
      <c r="R1193" s="101">
        <f t="array" aca="1" ref="R1193" ca="1">IFERROR(INDEX($AD$11:$AO$1485,MATCH($B1193&amp;$I1193,$Z$11:$Z$1485&amp;$AG$11:$AG$1485,0),MATCH($D1193,$AD$9:$AO$9,0)),"-")</f>
        <v>86.5779</v>
      </c>
      <c r="S1193" s="75">
        <v>18</v>
      </c>
      <c r="T1193" s="75">
        <v>0</v>
      </c>
      <c r="U1193" s="75">
        <v>6</v>
      </c>
      <c r="V1193" s="75">
        <v>10</v>
      </c>
      <c r="W1193" s="50">
        <f t="shared" si="136"/>
        <v>36</v>
      </c>
      <c r="X1193" s="50">
        <f t="shared" si="137"/>
        <v>18</v>
      </c>
      <c r="Z1193" s="63" t="str">
        <f t="shared" si="139"/>
        <v>M64×1.5</v>
      </c>
      <c r="AA1193" s="62" t="s">
        <v>135</v>
      </c>
      <c r="AB1193" s="62"/>
      <c r="AC1193" s="62"/>
      <c r="AD1193" s="63">
        <v>64</v>
      </c>
      <c r="AE1193" s="63">
        <v>1.5</v>
      </c>
      <c r="AF1193" s="62">
        <v>60</v>
      </c>
      <c r="AG1193" s="64" t="s">
        <v>175</v>
      </c>
      <c r="AH1193" s="64"/>
      <c r="AI1193" s="65"/>
      <c r="AJ1193" s="65">
        <f t="shared" si="140"/>
        <v>63.025700000000001</v>
      </c>
      <c r="AK1193" s="65"/>
      <c r="AL1193" s="65"/>
      <c r="AM1193" s="65">
        <f t="shared" si="141"/>
        <v>62.376199999999997</v>
      </c>
      <c r="AN1193" s="65"/>
      <c r="AO1193" s="65">
        <v>63.89</v>
      </c>
    </row>
    <row r="1194" spans="2:41" ht="15" x14ac:dyDescent="0.3">
      <c r="B1194" s="76" t="str">
        <f t="shared" si="138"/>
        <v>M90×4</v>
      </c>
      <c r="C1194" s="77" t="s">
        <v>216</v>
      </c>
      <c r="D1194" s="77" t="s">
        <v>157</v>
      </c>
      <c r="E1194" s="74" t="s">
        <v>0</v>
      </c>
      <c r="F1194" s="75">
        <v>90</v>
      </c>
      <c r="G1194" s="75">
        <v>4</v>
      </c>
      <c r="H1194" s="74" t="s">
        <v>134</v>
      </c>
      <c r="I1194" s="87" t="s">
        <v>420</v>
      </c>
      <c r="J1194" s="75" t="s">
        <v>314</v>
      </c>
      <c r="K1194" s="58" t="s">
        <v>491</v>
      </c>
      <c r="L1194" s="75">
        <v>90</v>
      </c>
      <c r="M1194" s="75">
        <v>4</v>
      </c>
      <c r="N1194" s="74">
        <v>60</v>
      </c>
      <c r="O1194" s="101">
        <f t="array" ref="O1194">IFERROR(INDEX($AD$11:$AO$1485,MATCH($B1194&amp;$I1194,$Z$11:$Z$1485&amp;$AG$11:$AG$1485,0),MATCH($C1194,$AD$9:$AO$9,0)),"-")</f>
        <v>88.611000000000004</v>
      </c>
      <c r="P1194" s="75">
        <v>18</v>
      </c>
      <c r="Q1194" s="75">
        <v>-18</v>
      </c>
      <c r="R1194" s="101">
        <f t="array" aca="1" ref="R1194" ca="1">IFERROR(INDEX($AD$11:$AO$1485,MATCH($B1194&amp;$I1194,$Z$11:$Z$1485&amp;$AG$11:$AG$1485,0),MATCH($D1194,$AD$9:$AO$9,0)),"-")</f>
        <v>87.801900000000003</v>
      </c>
      <c r="S1194" s="75">
        <v>18</v>
      </c>
      <c r="T1194" s="75">
        <v>0</v>
      </c>
      <c r="U1194" s="75">
        <v>5</v>
      </c>
      <c r="V1194" s="75">
        <v>11</v>
      </c>
      <c r="W1194" s="50">
        <f t="shared" si="136"/>
        <v>36</v>
      </c>
      <c r="X1194" s="50">
        <f t="shared" si="137"/>
        <v>18</v>
      </c>
      <c r="Z1194" s="63" t="str">
        <f t="shared" si="139"/>
        <v>M65×4</v>
      </c>
      <c r="AA1194" s="62" t="s">
        <v>135</v>
      </c>
      <c r="AB1194" s="62"/>
      <c r="AC1194" s="62"/>
      <c r="AD1194" s="63">
        <v>65</v>
      </c>
      <c r="AE1194" s="63">
        <v>4</v>
      </c>
      <c r="AF1194" s="62">
        <v>60</v>
      </c>
      <c r="AG1194" s="64" t="s">
        <v>175</v>
      </c>
      <c r="AH1194" s="64"/>
      <c r="AI1194" s="65"/>
      <c r="AJ1194" s="65">
        <f t="shared" si="140"/>
        <v>62.401899999999998</v>
      </c>
      <c r="AK1194" s="65"/>
      <c r="AL1194" s="65"/>
      <c r="AM1194" s="65">
        <f t="shared" si="141"/>
        <v>60.669899999999998</v>
      </c>
      <c r="AN1194" s="65"/>
      <c r="AO1194" s="65">
        <v>64.45</v>
      </c>
    </row>
    <row r="1195" spans="2:41" ht="15" x14ac:dyDescent="0.3">
      <c r="B1195" s="76" t="str">
        <f t="shared" si="138"/>
        <v>M90×3</v>
      </c>
      <c r="C1195" s="77" t="s">
        <v>216</v>
      </c>
      <c r="D1195" s="77" t="s">
        <v>157</v>
      </c>
      <c r="E1195" s="74" t="s">
        <v>0</v>
      </c>
      <c r="F1195" s="75">
        <v>90</v>
      </c>
      <c r="G1195" s="75">
        <v>3</v>
      </c>
      <c r="H1195" s="74" t="s">
        <v>134</v>
      </c>
      <c r="I1195" s="87" t="s">
        <v>420</v>
      </c>
      <c r="J1195" s="75" t="s">
        <v>314</v>
      </c>
      <c r="K1195" s="58" t="s">
        <v>491</v>
      </c>
      <c r="L1195" s="75">
        <v>90</v>
      </c>
      <c r="M1195" s="75">
        <v>3</v>
      </c>
      <c r="N1195" s="74">
        <v>60</v>
      </c>
      <c r="O1195" s="101">
        <f t="array" ref="O1195">IFERROR(INDEX($AD$11:$AO$1485,MATCH($B1195&amp;$I1195,$Z$11:$Z$1485&amp;$AG$11:$AG$1485,0),MATCH($C1195,$AD$9:$AO$9,0)),"-")</f>
        <v>89.015000000000001</v>
      </c>
      <c r="P1195" s="75">
        <v>18</v>
      </c>
      <c r="Q1195" s="75">
        <v>-18</v>
      </c>
      <c r="R1195" s="101">
        <f t="array" aca="1" ref="R1195" ca="1">IFERROR(INDEX($AD$11:$AO$1485,MATCH($B1195&amp;$I1195,$Z$11:$Z$1485&amp;$AG$11:$AG$1485,0),MATCH($D1195,$AD$9:$AO$9,0)),"-")</f>
        <v>88.406400000000005</v>
      </c>
      <c r="S1195" s="75">
        <v>18</v>
      </c>
      <c r="T1195" s="75">
        <v>0</v>
      </c>
      <c r="U1195" s="75">
        <v>5</v>
      </c>
      <c r="V1195" s="75">
        <v>13</v>
      </c>
      <c r="W1195" s="50">
        <f t="shared" si="136"/>
        <v>36</v>
      </c>
      <c r="X1195" s="50">
        <f t="shared" si="137"/>
        <v>18</v>
      </c>
      <c r="Z1195" s="63" t="str">
        <f t="shared" si="139"/>
        <v>M65×3</v>
      </c>
      <c r="AA1195" s="62" t="s">
        <v>135</v>
      </c>
      <c r="AB1195" s="62"/>
      <c r="AC1195" s="62"/>
      <c r="AD1195" s="63">
        <v>65</v>
      </c>
      <c r="AE1195" s="63">
        <v>3</v>
      </c>
      <c r="AF1195" s="62">
        <v>60</v>
      </c>
      <c r="AG1195" s="64" t="s">
        <v>175</v>
      </c>
      <c r="AH1195" s="64"/>
      <c r="AI1195" s="65"/>
      <c r="AJ1195" s="65">
        <f t="shared" si="140"/>
        <v>63.051400000000001</v>
      </c>
      <c r="AK1195" s="65"/>
      <c r="AL1195" s="65"/>
      <c r="AM1195" s="65">
        <f t="shared" si="141"/>
        <v>61.752400000000002</v>
      </c>
      <c r="AN1195" s="65"/>
      <c r="AO1195" s="65">
        <v>64.63</v>
      </c>
    </row>
    <row r="1196" spans="2:41" ht="15" x14ac:dyDescent="0.3">
      <c r="B1196" s="76" t="str">
        <f t="shared" si="138"/>
        <v>M90×2</v>
      </c>
      <c r="C1196" s="77" t="s">
        <v>216</v>
      </c>
      <c r="D1196" s="77" t="s">
        <v>157</v>
      </c>
      <c r="E1196" s="74" t="s">
        <v>0</v>
      </c>
      <c r="F1196" s="75">
        <v>90</v>
      </c>
      <c r="G1196" s="75">
        <v>2</v>
      </c>
      <c r="H1196" s="74" t="s">
        <v>134</v>
      </c>
      <c r="I1196" s="87" t="s">
        <v>420</v>
      </c>
      <c r="J1196" s="75" t="s">
        <v>314</v>
      </c>
      <c r="K1196" s="58" t="s">
        <v>491</v>
      </c>
      <c r="L1196" s="75">
        <v>90</v>
      </c>
      <c r="M1196" s="75">
        <v>2</v>
      </c>
      <c r="N1196" s="74">
        <v>60</v>
      </c>
      <c r="O1196" s="101">
        <f t="array" ref="O1196">IFERROR(INDEX($AD$11:$AO$1485,MATCH($B1196&amp;$I1196,$Z$11:$Z$1485&amp;$AG$11:$AG$1485,0),MATCH($C1196,$AD$9:$AO$9,0)),"-")</f>
        <v>89.408000000000001</v>
      </c>
      <c r="P1196" s="75">
        <v>14</v>
      </c>
      <c r="Q1196" s="75">
        <v>-14</v>
      </c>
      <c r="R1196" s="101">
        <f t="array" aca="1" ref="R1196" ca="1">IFERROR(INDEX($AD$11:$AO$1485,MATCH($B1196&amp;$I1196,$Z$11:$Z$1485&amp;$AG$11:$AG$1485,0),MATCH($D1196,$AD$9:$AO$9,0)),"-")</f>
        <v>89.001000000000005</v>
      </c>
      <c r="S1196" s="75">
        <v>14</v>
      </c>
      <c r="T1196" s="75">
        <v>0</v>
      </c>
      <c r="U1196" s="75">
        <v>5</v>
      </c>
      <c r="V1196" s="75">
        <v>14</v>
      </c>
      <c r="W1196" s="50">
        <f t="shared" si="136"/>
        <v>28</v>
      </c>
      <c r="X1196" s="50">
        <f t="shared" si="137"/>
        <v>14</v>
      </c>
      <c r="Z1196" s="63" t="str">
        <f t="shared" si="139"/>
        <v>M65×2</v>
      </c>
      <c r="AA1196" s="62" t="s">
        <v>135</v>
      </c>
      <c r="AB1196" s="62"/>
      <c r="AC1196" s="62"/>
      <c r="AD1196" s="63">
        <v>65</v>
      </c>
      <c r="AE1196" s="63">
        <v>2</v>
      </c>
      <c r="AF1196" s="62">
        <v>60</v>
      </c>
      <c r="AG1196" s="64" t="s">
        <v>175</v>
      </c>
      <c r="AH1196" s="64"/>
      <c r="AI1196" s="65"/>
      <c r="AJ1196" s="65">
        <f t="shared" si="140"/>
        <v>63.701000000000001</v>
      </c>
      <c r="AK1196" s="65"/>
      <c r="AL1196" s="65"/>
      <c r="AM1196" s="65">
        <f t="shared" si="141"/>
        <v>62.834899999999998</v>
      </c>
      <c r="AN1196" s="65"/>
      <c r="AO1196" s="65">
        <v>64.489999999999995</v>
      </c>
    </row>
    <row r="1197" spans="2:41" ht="15" x14ac:dyDescent="0.3">
      <c r="B1197" s="76" t="str">
        <f t="shared" si="138"/>
        <v>M95×6</v>
      </c>
      <c r="C1197" s="77" t="s">
        <v>216</v>
      </c>
      <c r="D1197" s="77" t="s">
        <v>157</v>
      </c>
      <c r="E1197" s="74" t="s">
        <v>0</v>
      </c>
      <c r="F1197" s="75">
        <v>95</v>
      </c>
      <c r="G1197" s="75">
        <v>6</v>
      </c>
      <c r="H1197" s="74" t="s">
        <v>134</v>
      </c>
      <c r="I1197" s="87" t="s">
        <v>420</v>
      </c>
      <c r="J1197" s="75" t="s">
        <v>314</v>
      </c>
      <c r="K1197" s="58" t="s">
        <v>491</v>
      </c>
      <c r="L1197" s="75">
        <v>95</v>
      </c>
      <c r="M1197" s="75">
        <v>6</v>
      </c>
      <c r="N1197" s="74">
        <v>60</v>
      </c>
      <c r="O1197" s="101">
        <f t="array" ref="O1197">IFERROR(INDEX($AD$11:$AO$1485,MATCH($B1197&amp;$I1197,$Z$11:$Z$1485&amp;$AG$11:$AG$1485,0),MATCH($C1197,$AD$9:$AO$9,0)),"-")</f>
        <v>92.811999999999998</v>
      </c>
      <c r="P1197" s="75">
        <v>18</v>
      </c>
      <c r="Q1197" s="75">
        <v>-18</v>
      </c>
      <c r="R1197" s="101">
        <f t="array" aca="1" ref="R1197" ca="1">IFERROR(INDEX($AD$11:$AO$1485,MATCH($B1197&amp;$I1197,$Z$11:$Z$1485&amp;$AG$11:$AG$1485,0),MATCH($D1197,$AD$9:$AO$9,0)),"-")</f>
        <v>91.602900000000005</v>
      </c>
      <c r="S1197" s="75">
        <v>18</v>
      </c>
      <c r="T1197" s="75">
        <v>0</v>
      </c>
      <c r="U1197" s="75">
        <v>6</v>
      </c>
      <c r="V1197" s="75">
        <v>10</v>
      </c>
      <c r="W1197" s="50">
        <f t="shared" si="136"/>
        <v>36</v>
      </c>
      <c r="X1197" s="50">
        <f t="shared" si="137"/>
        <v>18</v>
      </c>
      <c r="Z1197" s="63" t="str">
        <f t="shared" si="139"/>
        <v>M65×1.5</v>
      </c>
      <c r="AA1197" s="62" t="s">
        <v>135</v>
      </c>
      <c r="AB1197" s="62"/>
      <c r="AC1197" s="62"/>
      <c r="AD1197" s="63">
        <v>65</v>
      </c>
      <c r="AE1197" s="63">
        <v>1.5</v>
      </c>
      <c r="AF1197" s="62">
        <v>60</v>
      </c>
      <c r="AG1197" s="64" t="s">
        <v>175</v>
      </c>
      <c r="AH1197" s="64"/>
      <c r="AI1197" s="65"/>
      <c r="AJ1197" s="65">
        <f t="shared" si="140"/>
        <v>64.025700000000001</v>
      </c>
      <c r="AK1197" s="65"/>
      <c r="AL1197" s="65"/>
      <c r="AM1197" s="65">
        <f t="shared" si="141"/>
        <v>63.376199999999997</v>
      </c>
      <c r="AN1197" s="65"/>
      <c r="AO1197" s="65">
        <v>64.650000000000006</v>
      </c>
    </row>
    <row r="1198" spans="2:41" ht="15" x14ac:dyDescent="0.3">
      <c r="B1198" s="76" t="str">
        <f t="shared" si="138"/>
        <v>M95×4</v>
      </c>
      <c r="C1198" s="77" t="s">
        <v>216</v>
      </c>
      <c r="D1198" s="77" t="s">
        <v>157</v>
      </c>
      <c r="E1198" s="74" t="s">
        <v>0</v>
      </c>
      <c r="F1198" s="75">
        <v>95</v>
      </c>
      <c r="G1198" s="75">
        <v>4</v>
      </c>
      <c r="H1198" s="74" t="s">
        <v>134</v>
      </c>
      <c r="I1198" s="87" t="s">
        <v>420</v>
      </c>
      <c r="J1198" s="75" t="s">
        <v>314</v>
      </c>
      <c r="K1198" s="58" t="s">
        <v>491</v>
      </c>
      <c r="L1198" s="75">
        <v>95</v>
      </c>
      <c r="M1198" s="75">
        <v>4</v>
      </c>
      <c r="N1198" s="74">
        <v>60</v>
      </c>
      <c r="O1198" s="101">
        <f t="array" ref="O1198">IFERROR(INDEX($AD$11:$AO$1485,MATCH($B1198&amp;$I1198,$Z$11:$Z$1485&amp;$AG$11:$AG$1485,0),MATCH($C1198,$AD$9:$AO$9,0)),"-")</f>
        <v>93.635999999999996</v>
      </c>
      <c r="P1198" s="75">
        <v>18</v>
      </c>
      <c r="Q1198" s="75">
        <v>-18</v>
      </c>
      <c r="R1198" s="101">
        <f t="array" aca="1" ref="R1198" ca="1">IFERROR(INDEX($AD$11:$AO$1485,MATCH($B1198&amp;$I1198,$Z$11:$Z$1485&amp;$AG$11:$AG$1485,0),MATCH($D1198,$AD$9:$AO$9,0)),"-")</f>
        <v>92.826899999999995</v>
      </c>
      <c r="S1198" s="75">
        <v>18</v>
      </c>
      <c r="T1198" s="75">
        <v>0</v>
      </c>
      <c r="U1198" s="75">
        <v>5</v>
      </c>
      <c r="V1198" s="75">
        <v>11</v>
      </c>
      <c r="W1198" s="50">
        <f t="shared" si="136"/>
        <v>36</v>
      </c>
      <c r="X1198" s="50">
        <f t="shared" si="137"/>
        <v>18</v>
      </c>
      <c r="Z1198" s="63" t="str">
        <f t="shared" si="139"/>
        <v>M68×4</v>
      </c>
      <c r="AA1198" s="62" t="s">
        <v>135</v>
      </c>
      <c r="AB1198" s="62"/>
      <c r="AC1198" s="62"/>
      <c r="AD1198" s="63">
        <v>68</v>
      </c>
      <c r="AE1198" s="63">
        <v>4</v>
      </c>
      <c r="AF1198" s="62">
        <v>60</v>
      </c>
      <c r="AG1198" s="64" t="s">
        <v>175</v>
      </c>
      <c r="AH1198" s="64"/>
      <c r="AI1198" s="65"/>
      <c r="AJ1198" s="65">
        <f t="shared" si="140"/>
        <v>65.401899999999998</v>
      </c>
      <c r="AK1198" s="65"/>
      <c r="AL1198" s="65"/>
      <c r="AM1198" s="65">
        <f t="shared" si="141"/>
        <v>63.669899999999998</v>
      </c>
      <c r="AN1198" s="65"/>
      <c r="AO1198" s="65">
        <v>67.45</v>
      </c>
    </row>
    <row r="1199" spans="2:41" ht="15" x14ac:dyDescent="0.3">
      <c r="B1199" s="76" t="str">
        <f t="shared" si="138"/>
        <v>M95×3</v>
      </c>
      <c r="C1199" s="77" t="s">
        <v>216</v>
      </c>
      <c r="D1199" s="77" t="s">
        <v>157</v>
      </c>
      <c r="E1199" s="74" t="s">
        <v>0</v>
      </c>
      <c r="F1199" s="75">
        <v>95</v>
      </c>
      <c r="G1199" s="75">
        <v>3</v>
      </c>
      <c r="H1199" s="74" t="s">
        <v>134</v>
      </c>
      <c r="I1199" s="87" t="s">
        <v>420</v>
      </c>
      <c r="J1199" s="75" t="s">
        <v>314</v>
      </c>
      <c r="K1199" s="58" t="s">
        <v>491</v>
      </c>
      <c r="L1199" s="75">
        <v>95</v>
      </c>
      <c r="M1199" s="75">
        <v>3</v>
      </c>
      <c r="N1199" s="74">
        <v>60</v>
      </c>
      <c r="O1199" s="101">
        <f t="array" ref="O1199">IFERROR(INDEX($AD$11:$AO$1485,MATCH($B1199&amp;$I1199,$Z$11:$Z$1485&amp;$AG$11:$AG$1485,0),MATCH($C1199,$AD$9:$AO$9,0)),"-")</f>
        <v>94.034999999999997</v>
      </c>
      <c r="P1199" s="75">
        <v>18</v>
      </c>
      <c r="Q1199" s="75">
        <v>-18</v>
      </c>
      <c r="R1199" s="101">
        <f t="array" aca="1" ref="R1199" ca="1">IFERROR(INDEX($AD$11:$AO$1485,MATCH($B1199&amp;$I1199,$Z$11:$Z$1485&amp;$AG$11:$AG$1485,0),MATCH($D1199,$AD$9:$AO$9,0)),"-")</f>
        <v>93.426400000000001</v>
      </c>
      <c r="S1199" s="75">
        <v>18</v>
      </c>
      <c r="T1199" s="75">
        <v>0</v>
      </c>
      <c r="U1199" s="75">
        <v>5</v>
      </c>
      <c r="V1199" s="75">
        <v>13</v>
      </c>
      <c r="W1199" s="50">
        <f t="shared" si="136"/>
        <v>36</v>
      </c>
      <c r="X1199" s="50">
        <f t="shared" si="137"/>
        <v>18</v>
      </c>
      <c r="Z1199" s="63" t="str">
        <f t="shared" si="139"/>
        <v>M68×3</v>
      </c>
      <c r="AA1199" s="62" t="s">
        <v>135</v>
      </c>
      <c r="AB1199" s="62"/>
      <c r="AC1199" s="62"/>
      <c r="AD1199" s="63">
        <v>68</v>
      </c>
      <c r="AE1199" s="63">
        <v>3</v>
      </c>
      <c r="AF1199" s="62">
        <v>60</v>
      </c>
      <c r="AG1199" s="64" t="s">
        <v>175</v>
      </c>
      <c r="AH1199" s="64"/>
      <c r="AI1199" s="65"/>
      <c r="AJ1199" s="65">
        <f t="shared" si="140"/>
        <v>66.051400000000001</v>
      </c>
      <c r="AK1199" s="65"/>
      <c r="AL1199" s="65"/>
      <c r="AM1199" s="65">
        <f t="shared" si="141"/>
        <v>64.752399999999994</v>
      </c>
      <c r="AN1199" s="65"/>
      <c r="AO1199" s="65">
        <v>67.63</v>
      </c>
    </row>
    <row r="1200" spans="2:41" ht="15" x14ac:dyDescent="0.3">
      <c r="B1200" s="76" t="str">
        <f t="shared" si="138"/>
        <v>M95×2</v>
      </c>
      <c r="C1200" s="77" t="s">
        <v>216</v>
      </c>
      <c r="D1200" s="77" t="s">
        <v>157</v>
      </c>
      <c r="E1200" s="74" t="s">
        <v>0</v>
      </c>
      <c r="F1200" s="75">
        <v>95</v>
      </c>
      <c r="G1200" s="75">
        <v>2</v>
      </c>
      <c r="H1200" s="74" t="s">
        <v>134</v>
      </c>
      <c r="I1200" s="87" t="s">
        <v>420</v>
      </c>
      <c r="J1200" s="75" t="s">
        <v>314</v>
      </c>
      <c r="K1200" s="58" t="s">
        <v>491</v>
      </c>
      <c r="L1200" s="75">
        <v>95</v>
      </c>
      <c r="M1200" s="75">
        <v>2</v>
      </c>
      <c r="N1200" s="74">
        <v>60</v>
      </c>
      <c r="O1200" s="101">
        <f t="array" ref="O1200">IFERROR(INDEX($AD$11:$AO$1485,MATCH($B1200&amp;$I1200,$Z$11:$Z$1485&amp;$AG$11:$AG$1485,0),MATCH($C1200,$AD$9:$AO$9,0)),"-")</f>
        <v>94.423000000000002</v>
      </c>
      <c r="P1200" s="75">
        <v>14</v>
      </c>
      <c r="Q1200" s="75">
        <v>-14</v>
      </c>
      <c r="R1200" s="101">
        <f t="array" aca="1" ref="R1200" ca="1">IFERROR(INDEX($AD$11:$AO$1485,MATCH($B1200&amp;$I1200,$Z$11:$Z$1485&amp;$AG$11:$AG$1485,0),MATCH($D1200,$AD$9:$AO$9,0)),"-")</f>
        <v>94.016000000000005</v>
      </c>
      <c r="S1200" s="75">
        <v>14</v>
      </c>
      <c r="T1200" s="75">
        <v>0</v>
      </c>
      <c r="U1200" s="75">
        <v>5</v>
      </c>
      <c r="V1200" s="75">
        <v>14</v>
      </c>
      <c r="W1200" s="50">
        <f t="shared" si="136"/>
        <v>28</v>
      </c>
      <c r="X1200" s="50">
        <f t="shared" si="137"/>
        <v>14</v>
      </c>
      <c r="Z1200" s="63" t="str">
        <f t="shared" si="139"/>
        <v>M68×2</v>
      </c>
      <c r="AA1200" s="62" t="s">
        <v>135</v>
      </c>
      <c r="AB1200" s="62"/>
      <c r="AC1200" s="62"/>
      <c r="AD1200" s="63">
        <v>68</v>
      </c>
      <c r="AE1200" s="63">
        <v>2</v>
      </c>
      <c r="AF1200" s="62">
        <v>60</v>
      </c>
      <c r="AG1200" s="64" t="s">
        <v>175</v>
      </c>
      <c r="AH1200" s="64"/>
      <c r="AI1200" s="65"/>
      <c r="AJ1200" s="65">
        <f t="shared" si="140"/>
        <v>66.700999999999993</v>
      </c>
      <c r="AK1200" s="65"/>
      <c r="AL1200" s="65"/>
      <c r="AM1200" s="65">
        <f t="shared" si="141"/>
        <v>65.834900000000005</v>
      </c>
      <c r="AN1200" s="65"/>
      <c r="AO1200" s="65">
        <v>67.489999999999995</v>
      </c>
    </row>
    <row r="1201" spans="2:41" ht="15" x14ac:dyDescent="0.3">
      <c r="B1201" s="76" t="str">
        <f t="shared" si="138"/>
        <v>M100×6</v>
      </c>
      <c r="C1201" s="77" t="s">
        <v>216</v>
      </c>
      <c r="D1201" s="77" t="s">
        <v>157</v>
      </c>
      <c r="E1201" s="74" t="s">
        <v>0</v>
      </c>
      <c r="F1201" s="75">
        <v>100</v>
      </c>
      <c r="G1201" s="75">
        <v>6</v>
      </c>
      <c r="H1201" s="74" t="s">
        <v>134</v>
      </c>
      <c r="I1201" s="87" t="s">
        <v>420</v>
      </c>
      <c r="J1201" s="75" t="s">
        <v>314</v>
      </c>
      <c r="K1201" s="58" t="s">
        <v>491</v>
      </c>
      <c r="L1201" s="75">
        <v>100</v>
      </c>
      <c r="M1201" s="75">
        <v>6</v>
      </c>
      <c r="N1201" s="74">
        <v>60</v>
      </c>
      <c r="O1201" s="101">
        <f t="array" ref="O1201">IFERROR(INDEX($AD$11:$AO$1485,MATCH($B1201&amp;$I1201,$Z$11:$Z$1485&amp;$AG$11:$AG$1485,0),MATCH($C1201,$AD$9:$AO$9,0)),"-")</f>
        <v>97.811999999999998</v>
      </c>
      <c r="P1201" s="75">
        <v>18</v>
      </c>
      <c r="Q1201" s="75">
        <v>-18</v>
      </c>
      <c r="R1201" s="101">
        <f t="array" aca="1" ref="R1201" ca="1">IFERROR(INDEX($AD$11:$AO$1485,MATCH($B1201&amp;$I1201,$Z$11:$Z$1485&amp;$AG$11:$AG$1485,0),MATCH($D1201,$AD$9:$AO$9,0)),"-")</f>
        <v>96.602900000000005</v>
      </c>
      <c r="S1201" s="75">
        <v>18</v>
      </c>
      <c r="T1201" s="75">
        <v>0</v>
      </c>
      <c r="U1201" s="75">
        <v>6</v>
      </c>
      <c r="V1201" s="75">
        <v>10</v>
      </c>
      <c r="W1201" s="50">
        <f t="shared" si="136"/>
        <v>36</v>
      </c>
      <c r="X1201" s="50">
        <f t="shared" si="137"/>
        <v>18</v>
      </c>
      <c r="Z1201" s="63" t="str">
        <f t="shared" si="139"/>
        <v>M68×1.5</v>
      </c>
      <c r="AA1201" s="62" t="s">
        <v>135</v>
      </c>
      <c r="AB1201" s="62"/>
      <c r="AC1201" s="62"/>
      <c r="AD1201" s="63">
        <v>68</v>
      </c>
      <c r="AE1201" s="63">
        <v>1.5</v>
      </c>
      <c r="AF1201" s="62">
        <v>60</v>
      </c>
      <c r="AG1201" s="64" t="s">
        <v>175</v>
      </c>
      <c r="AH1201" s="64"/>
      <c r="AI1201" s="65"/>
      <c r="AJ1201" s="65">
        <f t="shared" si="140"/>
        <v>67.025700000000001</v>
      </c>
      <c r="AK1201" s="65"/>
      <c r="AL1201" s="65"/>
      <c r="AM1201" s="65">
        <f t="shared" si="141"/>
        <v>66.376199999999997</v>
      </c>
      <c r="AN1201" s="65"/>
      <c r="AO1201" s="65">
        <v>67.650000000000006</v>
      </c>
    </row>
    <row r="1202" spans="2:41" ht="15" x14ac:dyDescent="0.3">
      <c r="B1202" s="76" t="str">
        <f t="shared" si="138"/>
        <v>M100×4</v>
      </c>
      <c r="C1202" s="77" t="s">
        <v>216</v>
      </c>
      <c r="D1202" s="77" t="s">
        <v>157</v>
      </c>
      <c r="E1202" s="74" t="s">
        <v>0</v>
      </c>
      <c r="F1202" s="75">
        <v>100</v>
      </c>
      <c r="G1202" s="75">
        <v>4</v>
      </c>
      <c r="H1202" s="74" t="s">
        <v>134</v>
      </c>
      <c r="I1202" s="87" t="s">
        <v>420</v>
      </c>
      <c r="J1202" s="75" t="s">
        <v>314</v>
      </c>
      <c r="K1202" s="58" t="s">
        <v>491</v>
      </c>
      <c r="L1202" s="75">
        <v>100</v>
      </c>
      <c r="M1202" s="75">
        <v>4</v>
      </c>
      <c r="N1202" s="74">
        <v>60</v>
      </c>
      <c r="O1202" s="101">
        <f t="array" ref="O1202">IFERROR(INDEX($AD$11:$AO$1485,MATCH($B1202&amp;$I1202,$Z$11:$Z$1485&amp;$AG$11:$AG$1485,0),MATCH($C1202,$AD$9:$AO$9,0)),"-")</f>
        <v>98.635999999999996</v>
      </c>
      <c r="P1202" s="75">
        <v>18</v>
      </c>
      <c r="Q1202" s="75">
        <v>-18</v>
      </c>
      <c r="R1202" s="101">
        <f t="array" aca="1" ref="R1202" ca="1">IFERROR(INDEX($AD$11:$AO$1485,MATCH($B1202&amp;$I1202,$Z$11:$Z$1485&amp;$AG$11:$AG$1485,0),MATCH($D1202,$AD$9:$AO$9,0)),"-")</f>
        <v>97.826899999999995</v>
      </c>
      <c r="S1202" s="75">
        <v>18</v>
      </c>
      <c r="T1202" s="75">
        <v>0</v>
      </c>
      <c r="U1202" s="75">
        <v>5</v>
      </c>
      <c r="V1202" s="75">
        <v>11</v>
      </c>
      <c r="W1202" s="50">
        <f t="shared" si="136"/>
        <v>36</v>
      </c>
      <c r="X1202" s="50">
        <f t="shared" si="137"/>
        <v>18</v>
      </c>
      <c r="Z1202" s="63" t="str">
        <f t="shared" si="139"/>
        <v>M70×6</v>
      </c>
      <c r="AA1202" s="62" t="s">
        <v>135</v>
      </c>
      <c r="AB1202" s="62"/>
      <c r="AC1202" s="62"/>
      <c r="AD1202" s="63">
        <v>70</v>
      </c>
      <c r="AE1202" s="63">
        <v>6</v>
      </c>
      <c r="AF1202" s="62">
        <v>60</v>
      </c>
      <c r="AG1202" s="64" t="s">
        <v>175</v>
      </c>
      <c r="AH1202" s="64"/>
      <c r="AI1202" s="65"/>
      <c r="AJ1202" s="65">
        <f t="shared" si="140"/>
        <v>66.102900000000005</v>
      </c>
      <c r="AK1202" s="65"/>
      <c r="AL1202" s="65"/>
      <c r="AM1202" s="65">
        <f t="shared" si="141"/>
        <v>63.504800000000003</v>
      </c>
      <c r="AN1202" s="65"/>
      <c r="AO1202" s="65">
        <v>69.08</v>
      </c>
    </row>
    <row r="1203" spans="2:41" ht="15" x14ac:dyDescent="0.3">
      <c r="B1203" s="76" t="str">
        <f t="shared" si="138"/>
        <v>M100×3</v>
      </c>
      <c r="C1203" s="77" t="s">
        <v>216</v>
      </c>
      <c r="D1203" s="77" t="s">
        <v>157</v>
      </c>
      <c r="E1203" s="74" t="s">
        <v>0</v>
      </c>
      <c r="F1203" s="75">
        <v>100</v>
      </c>
      <c r="G1203" s="75">
        <v>3</v>
      </c>
      <c r="H1203" s="74" t="s">
        <v>134</v>
      </c>
      <c r="I1203" s="87" t="s">
        <v>420</v>
      </c>
      <c r="J1203" s="75" t="s">
        <v>314</v>
      </c>
      <c r="K1203" s="58" t="s">
        <v>491</v>
      </c>
      <c r="L1203" s="75">
        <v>100</v>
      </c>
      <c r="M1203" s="75">
        <v>3</v>
      </c>
      <c r="N1203" s="74">
        <v>60</v>
      </c>
      <c r="O1203" s="101">
        <f t="array" ref="O1203">IFERROR(INDEX($AD$11:$AO$1485,MATCH($B1203&amp;$I1203,$Z$11:$Z$1485&amp;$AG$11:$AG$1485,0),MATCH($C1203,$AD$9:$AO$9,0)),"-")</f>
        <v>99.034999999999997</v>
      </c>
      <c r="P1203" s="75">
        <v>18</v>
      </c>
      <c r="Q1203" s="75">
        <v>-18</v>
      </c>
      <c r="R1203" s="101">
        <f t="array" aca="1" ref="R1203" ca="1">IFERROR(INDEX($AD$11:$AO$1485,MATCH($B1203&amp;$I1203,$Z$11:$Z$1485&amp;$AG$11:$AG$1485,0),MATCH($D1203,$AD$9:$AO$9,0)),"-")</f>
        <v>98.426400000000001</v>
      </c>
      <c r="S1203" s="75">
        <v>18</v>
      </c>
      <c r="T1203" s="75">
        <v>0</v>
      </c>
      <c r="U1203" s="75">
        <v>5</v>
      </c>
      <c r="V1203" s="75">
        <v>13</v>
      </c>
      <c r="W1203" s="50">
        <f t="shared" si="136"/>
        <v>36</v>
      </c>
      <c r="X1203" s="50">
        <f t="shared" si="137"/>
        <v>18</v>
      </c>
      <c r="Z1203" s="63" t="str">
        <f t="shared" si="139"/>
        <v>M70×4</v>
      </c>
      <c r="AA1203" s="62" t="s">
        <v>135</v>
      </c>
      <c r="AB1203" s="62"/>
      <c r="AC1203" s="62"/>
      <c r="AD1203" s="63">
        <v>70</v>
      </c>
      <c r="AE1203" s="63">
        <v>4</v>
      </c>
      <c r="AF1203" s="62">
        <v>60</v>
      </c>
      <c r="AG1203" s="64" t="s">
        <v>175</v>
      </c>
      <c r="AH1203" s="64"/>
      <c r="AI1203" s="65"/>
      <c r="AJ1203" s="65">
        <f t="shared" si="140"/>
        <v>67.401899999999998</v>
      </c>
      <c r="AK1203" s="65"/>
      <c r="AL1203" s="65"/>
      <c r="AM1203" s="65">
        <f t="shared" si="141"/>
        <v>65.669899999999998</v>
      </c>
      <c r="AN1203" s="65"/>
      <c r="AO1203" s="65">
        <v>69.45</v>
      </c>
    </row>
    <row r="1204" spans="2:41" ht="15" x14ac:dyDescent="0.3">
      <c r="B1204" s="76" t="str">
        <f t="shared" si="138"/>
        <v>M100×2</v>
      </c>
      <c r="C1204" s="77" t="s">
        <v>216</v>
      </c>
      <c r="D1204" s="77" t="s">
        <v>157</v>
      </c>
      <c r="E1204" s="74" t="s">
        <v>0</v>
      </c>
      <c r="F1204" s="75">
        <v>100</v>
      </c>
      <c r="G1204" s="75">
        <v>2</v>
      </c>
      <c r="H1204" s="74" t="s">
        <v>134</v>
      </c>
      <c r="I1204" s="87" t="s">
        <v>420</v>
      </c>
      <c r="J1204" s="75" t="s">
        <v>314</v>
      </c>
      <c r="K1204" s="58" t="s">
        <v>491</v>
      </c>
      <c r="L1204" s="75">
        <v>100</v>
      </c>
      <c r="M1204" s="75">
        <v>2</v>
      </c>
      <c r="N1204" s="74">
        <v>60</v>
      </c>
      <c r="O1204" s="101">
        <f t="array" ref="O1204">IFERROR(INDEX($AD$11:$AO$1485,MATCH($B1204&amp;$I1204,$Z$11:$Z$1485&amp;$AG$11:$AG$1485,0),MATCH($C1204,$AD$9:$AO$9,0)),"-")</f>
        <v>99.423000000000002</v>
      </c>
      <c r="P1204" s="75">
        <v>14</v>
      </c>
      <c r="Q1204" s="75">
        <v>-14</v>
      </c>
      <c r="R1204" s="101">
        <f t="array" aca="1" ref="R1204" ca="1">IFERROR(INDEX($AD$11:$AO$1485,MATCH($B1204&amp;$I1204,$Z$11:$Z$1485&amp;$AG$11:$AG$1485,0),MATCH($D1204,$AD$9:$AO$9,0)),"-")</f>
        <v>99.016000000000005</v>
      </c>
      <c r="S1204" s="75">
        <v>14</v>
      </c>
      <c r="T1204" s="75">
        <v>0</v>
      </c>
      <c r="U1204" s="75">
        <v>5</v>
      </c>
      <c r="V1204" s="75">
        <v>14</v>
      </c>
      <c r="W1204" s="50">
        <f t="shared" si="136"/>
        <v>28</v>
      </c>
      <c r="X1204" s="50">
        <f t="shared" si="137"/>
        <v>14</v>
      </c>
      <c r="Z1204" s="63" t="str">
        <f t="shared" si="139"/>
        <v>M70×3</v>
      </c>
      <c r="AA1204" s="62" t="s">
        <v>135</v>
      </c>
      <c r="AB1204" s="62"/>
      <c r="AC1204" s="62"/>
      <c r="AD1204" s="63">
        <v>70</v>
      </c>
      <c r="AE1204" s="63">
        <v>3</v>
      </c>
      <c r="AF1204" s="62">
        <v>60</v>
      </c>
      <c r="AG1204" s="64" t="s">
        <v>175</v>
      </c>
      <c r="AH1204" s="64"/>
      <c r="AI1204" s="65"/>
      <c r="AJ1204" s="65">
        <f t="shared" si="140"/>
        <v>68.051400000000001</v>
      </c>
      <c r="AK1204" s="65"/>
      <c r="AL1204" s="65"/>
      <c r="AM1204" s="65">
        <f t="shared" si="141"/>
        <v>66.752399999999994</v>
      </c>
      <c r="AN1204" s="65"/>
      <c r="AO1204" s="65">
        <v>69.63</v>
      </c>
    </row>
    <row r="1205" spans="2:41" ht="15" x14ac:dyDescent="0.3">
      <c r="B1205" s="76" t="str">
        <f t="shared" si="138"/>
        <v>M105×6</v>
      </c>
      <c r="C1205" s="77" t="s">
        <v>216</v>
      </c>
      <c r="D1205" s="77" t="s">
        <v>157</v>
      </c>
      <c r="E1205" s="74" t="s">
        <v>0</v>
      </c>
      <c r="F1205" s="75">
        <v>105</v>
      </c>
      <c r="G1205" s="75">
        <v>6</v>
      </c>
      <c r="H1205" s="74" t="s">
        <v>134</v>
      </c>
      <c r="I1205" s="87" t="s">
        <v>420</v>
      </c>
      <c r="J1205" s="75" t="s">
        <v>314</v>
      </c>
      <c r="K1205" s="58" t="s">
        <v>491</v>
      </c>
      <c r="L1205" s="75">
        <v>105</v>
      </c>
      <c r="M1205" s="75">
        <v>6</v>
      </c>
      <c r="N1205" s="74">
        <v>60</v>
      </c>
      <c r="O1205" s="101">
        <f t="array" ref="O1205">IFERROR(INDEX($AD$11:$AO$1485,MATCH($B1205&amp;$I1205,$Z$11:$Z$1485&amp;$AG$11:$AG$1485,0),MATCH($C1205,$AD$9:$AO$9,0)),"-")</f>
        <v>102.812</v>
      </c>
      <c r="P1205" s="75">
        <v>18</v>
      </c>
      <c r="Q1205" s="75">
        <v>-18</v>
      </c>
      <c r="R1205" s="101">
        <f t="array" aca="1" ref="R1205" ca="1">IFERROR(INDEX($AD$11:$AO$1485,MATCH($B1205&amp;$I1205,$Z$11:$Z$1485&amp;$AG$11:$AG$1485,0),MATCH($D1205,$AD$9:$AO$9,0)),"-")</f>
        <v>101.60290000000001</v>
      </c>
      <c r="S1205" s="75">
        <v>18</v>
      </c>
      <c r="T1205" s="75">
        <v>0</v>
      </c>
      <c r="U1205" s="75">
        <v>6</v>
      </c>
      <c r="V1205" s="75">
        <v>10</v>
      </c>
      <c r="W1205" s="50">
        <f t="shared" si="136"/>
        <v>36</v>
      </c>
      <c r="X1205" s="50">
        <f t="shared" si="137"/>
        <v>18</v>
      </c>
      <c r="Z1205" s="63" t="str">
        <f t="shared" si="139"/>
        <v>M70×2</v>
      </c>
      <c r="AA1205" s="62" t="s">
        <v>135</v>
      </c>
      <c r="AB1205" s="62"/>
      <c r="AC1205" s="62"/>
      <c r="AD1205" s="63">
        <v>70</v>
      </c>
      <c r="AE1205" s="63">
        <v>2</v>
      </c>
      <c r="AF1205" s="62">
        <v>60</v>
      </c>
      <c r="AG1205" s="64" t="s">
        <v>175</v>
      </c>
      <c r="AH1205" s="64"/>
      <c r="AI1205" s="65"/>
      <c r="AJ1205" s="65">
        <f t="shared" si="140"/>
        <v>68.700999999999993</v>
      </c>
      <c r="AK1205" s="65"/>
      <c r="AL1205" s="65"/>
      <c r="AM1205" s="65">
        <f t="shared" si="141"/>
        <v>67.834900000000005</v>
      </c>
      <c r="AN1205" s="65"/>
      <c r="AO1205" s="65">
        <v>69.489999999999995</v>
      </c>
    </row>
    <row r="1206" spans="2:41" ht="15" x14ac:dyDescent="0.3">
      <c r="B1206" s="76" t="str">
        <f t="shared" si="138"/>
        <v>M105×4</v>
      </c>
      <c r="C1206" s="77" t="s">
        <v>216</v>
      </c>
      <c r="D1206" s="77" t="s">
        <v>157</v>
      </c>
      <c r="E1206" s="74" t="s">
        <v>0</v>
      </c>
      <c r="F1206" s="75">
        <v>105</v>
      </c>
      <c r="G1206" s="75">
        <v>4</v>
      </c>
      <c r="H1206" s="74" t="s">
        <v>134</v>
      </c>
      <c r="I1206" s="87" t="s">
        <v>420</v>
      </c>
      <c r="J1206" s="75" t="s">
        <v>314</v>
      </c>
      <c r="K1206" s="58" t="s">
        <v>491</v>
      </c>
      <c r="L1206" s="75">
        <v>105</v>
      </c>
      <c r="M1206" s="75">
        <v>4</v>
      </c>
      <c r="N1206" s="74">
        <v>60</v>
      </c>
      <c r="O1206" s="101">
        <f t="array" ref="O1206">IFERROR(INDEX($AD$11:$AO$1485,MATCH($B1206&amp;$I1206,$Z$11:$Z$1485&amp;$AG$11:$AG$1485,0),MATCH($C1206,$AD$9:$AO$9,0)),"-")</f>
        <v>103.636</v>
      </c>
      <c r="P1206" s="75">
        <v>18</v>
      </c>
      <c r="Q1206" s="75">
        <v>-18</v>
      </c>
      <c r="R1206" s="101">
        <f t="array" aca="1" ref="R1206" ca="1">IFERROR(INDEX($AD$11:$AO$1485,MATCH($B1206&amp;$I1206,$Z$11:$Z$1485&amp;$AG$11:$AG$1485,0),MATCH($D1206,$AD$9:$AO$9,0)),"-")</f>
        <v>102.82689999999999</v>
      </c>
      <c r="S1206" s="75">
        <v>18</v>
      </c>
      <c r="T1206" s="75">
        <v>0</v>
      </c>
      <c r="U1206" s="75">
        <v>5</v>
      </c>
      <c r="V1206" s="75">
        <v>11</v>
      </c>
      <c r="W1206" s="50">
        <f t="shared" si="136"/>
        <v>36</v>
      </c>
      <c r="X1206" s="50">
        <f t="shared" si="137"/>
        <v>18</v>
      </c>
      <c r="Z1206" s="63" t="str">
        <f t="shared" si="139"/>
        <v>M70×1.5</v>
      </c>
      <c r="AA1206" s="62" t="s">
        <v>135</v>
      </c>
      <c r="AB1206" s="62"/>
      <c r="AC1206" s="62"/>
      <c r="AD1206" s="63">
        <v>70</v>
      </c>
      <c r="AE1206" s="63">
        <v>1.5</v>
      </c>
      <c r="AF1206" s="62">
        <v>60</v>
      </c>
      <c r="AG1206" s="64" t="s">
        <v>175</v>
      </c>
      <c r="AH1206" s="64"/>
      <c r="AI1206" s="65"/>
      <c r="AJ1206" s="65">
        <f t="shared" si="140"/>
        <v>69.025700000000001</v>
      </c>
      <c r="AK1206" s="65"/>
      <c r="AL1206" s="65"/>
      <c r="AM1206" s="65">
        <f t="shared" si="141"/>
        <v>68.376199999999997</v>
      </c>
      <c r="AN1206" s="65"/>
      <c r="AO1206" s="65">
        <v>69.650000000000006</v>
      </c>
    </row>
    <row r="1207" spans="2:41" ht="15" x14ac:dyDescent="0.3">
      <c r="B1207" s="76" t="str">
        <f t="shared" si="138"/>
        <v>M105×3</v>
      </c>
      <c r="C1207" s="77" t="s">
        <v>216</v>
      </c>
      <c r="D1207" s="77" t="s">
        <v>157</v>
      </c>
      <c r="E1207" s="74" t="s">
        <v>0</v>
      </c>
      <c r="F1207" s="75">
        <v>105</v>
      </c>
      <c r="G1207" s="75">
        <v>3</v>
      </c>
      <c r="H1207" s="74" t="s">
        <v>134</v>
      </c>
      <c r="I1207" s="87" t="s">
        <v>420</v>
      </c>
      <c r="J1207" s="75" t="s">
        <v>314</v>
      </c>
      <c r="K1207" s="58" t="s">
        <v>491</v>
      </c>
      <c r="L1207" s="75">
        <v>105</v>
      </c>
      <c r="M1207" s="75">
        <v>3</v>
      </c>
      <c r="N1207" s="74">
        <v>60</v>
      </c>
      <c r="O1207" s="101">
        <f t="array" ref="O1207">IFERROR(INDEX($AD$11:$AO$1485,MATCH($B1207&amp;$I1207,$Z$11:$Z$1485&amp;$AG$11:$AG$1485,0),MATCH($C1207,$AD$9:$AO$9,0)),"-")</f>
        <v>104.035</v>
      </c>
      <c r="P1207" s="75">
        <v>18</v>
      </c>
      <c r="Q1207" s="75">
        <v>-18</v>
      </c>
      <c r="R1207" s="101">
        <f t="array" aca="1" ref="R1207" ca="1">IFERROR(INDEX($AD$11:$AO$1485,MATCH($B1207&amp;$I1207,$Z$11:$Z$1485&amp;$AG$11:$AG$1485,0),MATCH($D1207,$AD$9:$AO$9,0)),"-")</f>
        <v>103.4264</v>
      </c>
      <c r="S1207" s="75">
        <v>18</v>
      </c>
      <c r="T1207" s="75">
        <v>0</v>
      </c>
      <c r="U1207" s="75">
        <v>5</v>
      </c>
      <c r="V1207" s="75">
        <v>13</v>
      </c>
      <c r="W1207" s="50">
        <f t="shared" si="136"/>
        <v>36</v>
      </c>
      <c r="X1207" s="50">
        <f t="shared" si="137"/>
        <v>18</v>
      </c>
      <c r="Z1207" s="63" t="str">
        <f t="shared" si="139"/>
        <v>M72×6</v>
      </c>
      <c r="AA1207" s="62" t="s">
        <v>135</v>
      </c>
      <c r="AB1207" s="62"/>
      <c r="AC1207" s="62"/>
      <c r="AD1207" s="63">
        <v>72</v>
      </c>
      <c r="AE1207" s="63">
        <v>6</v>
      </c>
      <c r="AF1207" s="62">
        <v>60</v>
      </c>
      <c r="AG1207" s="64" t="s">
        <v>175</v>
      </c>
      <c r="AH1207" s="64"/>
      <c r="AI1207" s="65"/>
      <c r="AJ1207" s="65">
        <f t="shared" si="140"/>
        <v>68.102900000000005</v>
      </c>
      <c r="AK1207" s="65"/>
      <c r="AL1207" s="65"/>
      <c r="AM1207" s="65">
        <f t="shared" si="141"/>
        <v>65.504800000000003</v>
      </c>
      <c r="AN1207" s="65"/>
      <c r="AO1207" s="65">
        <v>71.08</v>
      </c>
    </row>
    <row r="1208" spans="2:41" ht="15" x14ac:dyDescent="0.3">
      <c r="B1208" s="76" t="str">
        <f t="shared" si="138"/>
        <v>M105×2</v>
      </c>
      <c r="C1208" s="77" t="s">
        <v>216</v>
      </c>
      <c r="D1208" s="77" t="s">
        <v>157</v>
      </c>
      <c r="E1208" s="74" t="s">
        <v>0</v>
      </c>
      <c r="F1208" s="75">
        <v>105</v>
      </c>
      <c r="G1208" s="75">
        <v>2</v>
      </c>
      <c r="H1208" s="74" t="s">
        <v>134</v>
      </c>
      <c r="I1208" s="87" t="s">
        <v>420</v>
      </c>
      <c r="J1208" s="75" t="s">
        <v>314</v>
      </c>
      <c r="K1208" s="58" t="s">
        <v>491</v>
      </c>
      <c r="L1208" s="75">
        <v>105</v>
      </c>
      <c r="M1208" s="75">
        <v>2</v>
      </c>
      <c r="N1208" s="74">
        <v>60</v>
      </c>
      <c r="O1208" s="101">
        <f t="array" ref="O1208">IFERROR(INDEX($AD$11:$AO$1485,MATCH($B1208&amp;$I1208,$Z$11:$Z$1485&amp;$AG$11:$AG$1485,0),MATCH($C1208,$AD$9:$AO$9,0)),"-")</f>
        <v>104.423</v>
      </c>
      <c r="P1208" s="75">
        <v>14</v>
      </c>
      <c r="Q1208" s="75">
        <v>-14</v>
      </c>
      <c r="R1208" s="101">
        <f t="array" aca="1" ref="R1208" ca="1">IFERROR(INDEX($AD$11:$AO$1485,MATCH($B1208&amp;$I1208,$Z$11:$Z$1485&amp;$AG$11:$AG$1485,0),MATCH($D1208,$AD$9:$AO$9,0)),"-")</f>
        <v>104.01600000000001</v>
      </c>
      <c r="S1208" s="75">
        <v>14</v>
      </c>
      <c r="T1208" s="75">
        <v>0</v>
      </c>
      <c r="U1208" s="75">
        <v>5</v>
      </c>
      <c r="V1208" s="75">
        <v>14</v>
      </c>
      <c r="W1208" s="50">
        <f t="shared" si="136"/>
        <v>28</v>
      </c>
      <c r="X1208" s="50">
        <f t="shared" si="137"/>
        <v>14</v>
      </c>
      <c r="Z1208" s="63" t="str">
        <f t="shared" si="139"/>
        <v>M72×4</v>
      </c>
      <c r="AA1208" s="62" t="s">
        <v>135</v>
      </c>
      <c r="AB1208" s="62"/>
      <c r="AC1208" s="62"/>
      <c r="AD1208" s="63">
        <v>72</v>
      </c>
      <c r="AE1208" s="63">
        <v>4</v>
      </c>
      <c r="AF1208" s="62">
        <v>60</v>
      </c>
      <c r="AG1208" s="64" t="s">
        <v>175</v>
      </c>
      <c r="AH1208" s="64"/>
      <c r="AI1208" s="65"/>
      <c r="AJ1208" s="65">
        <f t="shared" si="140"/>
        <v>69.401899999999998</v>
      </c>
      <c r="AK1208" s="65"/>
      <c r="AL1208" s="65"/>
      <c r="AM1208" s="65">
        <f t="shared" si="141"/>
        <v>67.669899999999998</v>
      </c>
      <c r="AN1208" s="65"/>
      <c r="AO1208" s="65">
        <v>71.45</v>
      </c>
    </row>
    <row r="1209" spans="2:41" ht="15" x14ac:dyDescent="0.3">
      <c r="B1209" s="76" t="str">
        <f t="shared" si="138"/>
        <v>M110×6</v>
      </c>
      <c r="C1209" s="77" t="s">
        <v>216</v>
      </c>
      <c r="D1209" s="77" t="s">
        <v>157</v>
      </c>
      <c r="E1209" s="74" t="s">
        <v>0</v>
      </c>
      <c r="F1209" s="75">
        <v>110</v>
      </c>
      <c r="G1209" s="75">
        <v>6</v>
      </c>
      <c r="H1209" s="74" t="s">
        <v>134</v>
      </c>
      <c r="I1209" s="87" t="s">
        <v>420</v>
      </c>
      <c r="J1209" s="75" t="s">
        <v>314</v>
      </c>
      <c r="K1209" s="58" t="s">
        <v>491</v>
      </c>
      <c r="L1209" s="75">
        <v>110</v>
      </c>
      <c r="M1209" s="75">
        <v>6</v>
      </c>
      <c r="N1209" s="74">
        <v>60</v>
      </c>
      <c r="O1209" s="101">
        <f t="array" ref="O1209">IFERROR(INDEX($AD$11:$AO$1485,MATCH($B1209&amp;$I1209,$Z$11:$Z$1485&amp;$AG$11:$AG$1485,0),MATCH($C1209,$AD$9:$AO$9,0)),"-")</f>
        <v>107.812</v>
      </c>
      <c r="P1209" s="75">
        <v>18</v>
      </c>
      <c r="Q1209" s="75">
        <v>-18</v>
      </c>
      <c r="R1209" s="101">
        <f t="array" aca="1" ref="R1209" ca="1">IFERROR(INDEX($AD$11:$AO$1485,MATCH($B1209&amp;$I1209,$Z$11:$Z$1485&amp;$AG$11:$AG$1485,0),MATCH($D1209,$AD$9:$AO$9,0)),"-")</f>
        <v>106.60290000000001</v>
      </c>
      <c r="S1209" s="75">
        <v>18</v>
      </c>
      <c r="T1209" s="75">
        <v>0</v>
      </c>
      <c r="U1209" s="75">
        <v>6</v>
      </c>
      <c r="V1209" s="75">
        <v>10</v>
      </c>
      <c r="W1209" s="50">
        <f t="shared" si="136"/>
        <v>36</v>
      </c>
      <c r="X1209" s="50">
        <f t="shared" si="137"/>
        <v>18</v>
      </c>
      <c r="Z1209" s="63" t="str">
        <f t="shared" si="139"/>
        <v>M72×3</v>
      </c>
      <c r="AA1209" s="62" t="s">
        <v>135</v>
      </c>
      <c r="AB1209" s="62"/>
      <c r="AC1209" s="62"/>
      <c r="AD1209" s="63">
        <v>72</v>
      </c>
      <c r="AE1209" s="63">
        <v>3</v>
      </c>
      <c r="AF1209" s="62">
        <v>60</v>
      </c>
      <c r="AG1209" s="64" t="s">
        <v>175</v>
      </c>
      <c r="AH1209" s="64"/>
      <c r="AI1209" s="65"/>
      <c r="AJ1209" s="65">
        <f t="shared" si="140"/>
        <v>70.051400000000001</v>
      </c>
      <c r="AK1209" s="65"/>
      <c r="AL1209" s="65"/>
      <c r="AM1209" s="65">
        <f t="shared" si="141"/>
        <v>68.752399999999994</v>
      </c>
      <c r="AN1209" s="65"/>
      <c r="AO1209" s="65">
        <v>71.63</v>
      </c>
    </row>
    <row r="1210" spans="2:41" ht="15" x14ac:dyDescent="0.3">
      <c r="B1210" s="76" t="str">
        <f t="shared" si="138"/>
        <v>M110×4</v>
      </c>
      <c r="C1210" s="77" t="s">
        <v>216</v>
      </c>
      <c r="D1210" s="77" t="s">
        <v>157</v>
      </c>
      <c r="E1210" s="74" t="s">
        <v>0</v>
      </c>
      <c r="F1210" s="75">
        <v>110</v>
      </c>
      <c r="G1210" s="75">
        <v>4</v>
      </c>
      <c r="H1210" s="74" t="s">
        <v>134</v>
      </c>
      <c r="I1210" s="87" t="s">
        <v>420</v>
      </c>
      <c r="J1210" s="75" t="s">
        <v>314</v>
      </c>
      <c r="K1210" s="58" t="s">
        <v>491</v>
      </c>
      <c r="L1210" s="75">
        <v>110</v>
      </c>
      <c r="M1210" s="75">
        <v>4</v>
      </c>
      <c r="N1210" s="74">
        <v>60</v>
      </c>
      <c r="O1210" s="101">
        <f t="array" ref="O1210">IFERROR(INDEX($AD$11:$AO$1485,MATCH($B1210&amp;$I1210,$Z$11:$Z$1485&amp;$AG$11:$AG$1485,0),MATCH($C1210,$AD$9:$AO$9,0)),"-")</f>
        <v>108.636</v>
      </c>
      <c r="P1210" s="75">
        <v>18</v>
      </c>
      <c r="Q1210" s="75">
        <v>-18</v>
      </c>
      <c r="R1210" s="101">
        <f t="array" aca="1" ref="R1210" ca="1">IFERROR(INDEX($AD$11:$AO$1485,MATCH($B1210&amp;$I1210,$Z$11:$Z$1485&amp;$AG$11:$AG$1485,0),MATCH($D1210,$AD$9:$AO$9,0)),"-")</f>
        <v>107.82689999999999</v>
      </c>
      <c r="S1210" s="75">
        <v>18</v>
      </c>
      <c r="T1210" s="75">
        <v>0</v>
      </c>
      <c r="U1210" s="75">
        <v>5</v>
      </c>
      <c r="V1210" s="75">
        <v>11</v>
      </c>
      <c r="W1210" s="50">
        <f t="shared" si="136"/>
        <v>36</v>
      </c>
      <c r="X1210" s="50">
        <f t="shared" si="137"/>
        <v>18</v>
      </c>
      <c r="Z1210" s="63" t="str">
        <f t="shared" si="139"/>
        <v>M72×2</v>
      </c>
      <c r="AA1210" s="62" t="s">
        <v>135</v>
      </c>
      <c r="AB1210" s="62"/>
      <c r="AC1210" s="62"/>
      <c r="AD1210" s="63">
        <v>72</v>
      </c>
      <c r="AE1210" s="63">
        <v>2</v>
      </c>
      <c r="AF1210" s="62">
        <v>60</v>
      </c>
      <c r="AG1210" s="64" t="s">
        <v>175</v>
      </c>
      <c r="AH1210" s="64"/>
      <c r="AI1210" s="65"/>
      <c r="AJ1210" s="65">
        <f t="shared" si="140"/>
        <v>70.700999999999993</v>
      </c>
      <c r="AK1210" s="65"/>
      <c r="AL1210" s="65"/>
      <c r="AM1210" s="65">
        <f t="shared" si="141"/>
        <v>69.834900000000005</v>
      </c>
      <c r="AN1210" s="65"/>
      <c r="AO1210" s="65">
        <v>71.489999999999995</v>
      </c>
    </row>
    <row r="1211" spans="2:41" ht="15" x14ac:dyDescent="0.3">
      <c r="B1211" s="76" t="str">
        <f t="shared" si="138"/>
        <v>M110×3</v>
      </c>
      <c r="C1211" s="77" t="s">
        <v>216</v>
      </c>
      <c r="D1211" s="77" t="s">
        <v>157</v>
      </c>
      <c r="E1211" s="74" t="s">
        <v>0</v>
      </c>
      <c r="F1211" s="75">
        <v>110</v>
      </c>
      <c r="G1211" s="75">
        <v>3</v>
      </c>
      <c r="H1211" s="74" t="s">
        <v>134</v>
      </c>
      <c r="I1211" s="87" t="s">
        <v>420</v>
      </c>
      <c r="J1211" s="75" t="s">
        <v>314</v>
      </c>
      <c r="K1211" s="58" t="s">
        <v>491</v>
      </c>
      <c r="L1211" s="75">
        <v>110</v>
      </c>
      <c r="M1211" s="75">
        <v>3</v>
      </c>
      <c r="N1211" s="74">
        <v>60</v>
      </c>
      <c r="O1211" s="101">
        <f t="array" ref="O1211">IFERROR(INDEX($AD$11:$AO$1485,MATCH($B1211&amp;$I1211,$Z$11:$Z$1485&amp;$AG$11:$AG$1485,0),MATCH($C1211,$AD$9:$AO$9,0)),"-")</f>
        <v>109.035</v>
      </c>
      <c r="P1211" s="75">
        <v>18</v>
      </c>
      <c r="Q1211" s="75">
        <v>-18</v>
      </c>
      <c r="R1211" s="101">
        <f t="array" aca="1" ref="R1211" ca="1">IFERROR(INDEX($AD$11:$AO$1485,MATCH($B1211&amp;$I1211,$Z$11:$Z$1485&amp;$AG$11:$AG$1485,0),MATCH($D1211,$AD$9:$AO$9,0)),"-")</f>
        <v>108.4264</v>
      </c>
      <c r="S1211" s="75">
        <v>18</v>
      </c>
      <c r="T1211" s="75">
        <v>0</v>
      </c>
      <c r="U1211" s="75">
        <v>5</v>
      </c>
      <c r="V1211" s="75">
        <v>13</v>
      </c>
      <c r="W1211" s="50">
        <f t="shared" si="136"/>
        <v>36</v>
      </c>
      <c r="X1211" s="50">
        <f t="shared" si="137"/>
        <v>18</v>
      </c>
      <c r="Z1211" s="63" t="str">
        <f t="shared" si="139"/>
        <v>M72×1.5</v>
      </c>
      <c r="AA1211" s="62" t="s">
        <v>135</v>
      </c>
      <c r="AB1211" s="62"/>
      <c r="AC1211" s="62"/>
      <c r="AD1211" s="63">
        <v>72</v>
      </c>
      <c r="AE1211" s="63">
        <v>1.5</v>
      </c>
      <c r="AF1211" s="62">
        <v>60</v>
      </c>
      <c r="AG1211" s="64" t="s">
        <v>175</v>
      </c>
      <c r="AH1211" s="64"/>
      <c r="AI1211" s="65"/>
      <c r="AJ1211" s="65">
        <f t="shared" si="140"/>
        <v>71.025700000000001</v>
      </c>
      <c r="AK1211" s="65"/>
      <c r="AL1211" s="65"/>
      <c r="AM1211" s="65">
        <f t="shared" si="141"/>
        <v>70.376199999999997</v>
      </c>
      <c r="AN1211" s="65"/>
      <c r="AO1211" s="65">
        <v>71.650000000000006</v>
      </c>
    </row>
    <row r="1212" spans="2:41" ht="15" x14ac:dyDescent="0.3">
      <c r="B1212" s="76" t="str">
        <f t="shared" si="138"/>
        <v>M110×2</v>
      </c>
      <c r="C1212" s="77" t="s">
        <v>216</v>
      </c>
      <c r="D1212" s="77" t="s">
        <v>157</v>
      </c>
      <c r="E1212" s="74" t="s">
        <v>0</v>
      </c>
      <c r="F1212" s="75">
        <v>110</v>
      </c>
      <c r="G1212" s="75">
        <v>2</v>
      </c>
      <c r="H1212" s="74" t="s">
        <v>134</v>
      </c>
      <c r="I1212" s="87" t="s">
        <v>420</v>
      </c>
      <c r="J1212" s="75" t="s">
        <v>314</v>
      </c>
      <c r="K1212" s="58" t="s">
        <v>491</v>
      </c>
      <c r="L1212" s="75">
        <v>110</v>
      </c>
      <c r="M1212" s="75">
        <v>2</v>
      </c>
      <c r="N1212" s="74">
        <v>60</v>
      </c>
      <c r="O1212" s="101">
        <f t="array" ref="O1212">IFERROR(INDEX($AD$11:$AO$1485,MATCH($B1212&amp;$I1212,$Z$11:$Z$1485&amp;$AG$11:$AG$1485,0),MATCH($C1212,$AD$9:$AO$9,0)),"-")</f>
        <v>109.423</v>
      </c>
      <c r="P1212" s="75">
        <v>14</v>
      </c>
      <c r="Q1212" s="75">
        <v>-14</v>
      </c>
      <c r="R1212" s="101">
        <f t="array" aca="1" ref="R1212" ca="1">IFERROR(INDEX($AD$11:$AO$1485,MATCH($B1212&amp;$I1212,$Z$11:$Z$1485&amp;$AG$11:$AG$1485,0),MATCH($D1212,$AD$9:$AO$9,0)),"-")</f>
        <v>109.01600000000001</v>
      </c>
      <c r="S1212" s="75">
        <v>14</v>
      </c>
      <c r="T1212" s="75">
        <v>0</v>
      </c>
      <c r="U1212" s="75">
        <v>5</v>
      </c>
      <c r="V1212" s="75">
        <v>14</v>
      </c>
      <c r="W1212" s="50">
        <f t="shared" si="136"/>
        <v>28</v>
      </c>
      <c r="X1212" s="50">
        <f t="shared" si="137"/>
        <v>14</v>
      </c>
      <c r="Z1212" s="63" t="str">
        <f t="shared" si="139"/>
        <v>M75×4</v>
      </c>
      <c r="AA1212" s="62" t="s">
        <v>135</v>
      </c>
      <c r="AB1212" s="62"/>
      <c r="AC1212" s="62"/>
      <c r="AD1212" s="63">
        <v>75</v>
      </c>
      <c r="AE1212" s="63">
        <v>4</v>
      </c>
      <c r="AF1212" s="62">
        <v>60</v>
      </c>
      <c r="AG1212" s="64" t="s">
        <v>175</v>
      </c>
      <c r="AH1212" s="64"/>
      <c r="AI1212" s="65"/>
      <c r="AJ1212" s="65">
        <f t="shared" si="140"/>
        <v>72.401899999999998</v>
      </c>
      <c r="AK1212" s="65"/>
      <c r="AL1212" s="65"/>
      <c r="AM1212" s="65">
        <f t="shared" si="141"/>
        <v>70.669899999999998</v>
      </c>
      <c r="AN1212" s="65"/>
      <c r="AO1212" s="65">
        <v>74.430000000000007</v>
      </c>
    </row>
    <row r="1213" spans="2:41" ht="15" x14ac:dyDescent="0.3">
      <c r="B1213" s="76" t="str">
        <f t="shared" si="138"/>
        <v>M115×6</v>
      </c>
      <c r="C1213" s="77" t="s">
        <v>216</v>
      </c>
      <c r="D1213" s="77" t="s">
        <v>157</v>
      </c>
      <c r="E1213" s="74" t="s">
        <v>0</v>
      </c>
      <c r="F1213" s="75">
        <v>115</v>
      </c>
      <c r="G1213" s="75">
        <v>6</v>
      </c>
      <c r="H1213" s="74" t="s">
        <v>134</v>
      </c>
      <c r="I1213" s="87" t="s">
        <v>420</v>
      </c>
      <c r="J1213" s="75" t="s">
        <v>314</v>
      </c>
      <c r="K1213" s="58" t="s">
        <v>491</v>
      </c>
      <c r="L1213" s="75">
        <v>115</v>
      </c>
      <c r="M1213" s="75">
        <v>6</v>
      </c>
      <c r="N1213" s="74">
        <v>60</v>
      </c>
      <c r="O1213" s="101">
        <f t="array" ref="O1213">IFERROR(INDEX($AD$11:$AO$1485,MATCH($B1213&amp;$I1213,$Z$11:$Z$1485&amp;$AG$11:$AG$1485,0),MATCH($C1213,$AD$9:$AO$9,0)),"-")</f>
        <v>112.812</v>
      </c>
      <c r="P1213" s="75">
        <v>18</v>
      </c>
      <c r="Q1213" s="75">
        <v>-18</v>
      </c>
      <c r="R1213" s="101">
        <f t="array" aca="1" ref="R1213" ca="1">IFERROR(INDEX($AD$11:$AO$1485,MATCH($B1213&amp;$I1213,$Z$11:$Z$1485&amp;$AG$11:$AG$1485,0),MATCH($D1213,$AD$9:$AO$9,0)),"-")</f>
        <v>111.60290000000001</v>
      </c>
      <c r="S1213" s="75">
        <v>18</v>
      </c>
      <c r="T1213" s="75">
        <v>0</v>
      </c>
      <c r="U1213" s="75">
        <v>6</v>
      </c>
      <c r="V1213" s="75">
        <v>10</v>
      </c>
      <c r="W1213" s="50">
        <f t="shared" si="136"/>
        <v>36</v>
      </c>
      <c r="X1213" s="50">
        <f t="shared" si="137"/>
        <v>18</v>
      </c>
      <c r="Z1213" s="63" t="str">
        <f t="shared" si="139"/>
        <v>M75×3</v>
      </c>
      <c r="AA1213" s="62" t="s">
        <v>135</v>
      </c>
      <c r="AB1213" s="62"/>
      <c r="AC1213" s="62"/>
      <c r="AD1213" s="63">
        <v>75</v>
      </c>
      <c r="AE1213" s="63">
        <v>3</v>
      </c>
      <c r="AF1213" s="62">
        <v>60</v>
      </c>
      <c r="AG1213" s="64" t="s">
        <v>175</v>
      </c>
      <c r="AH1213" s="64"/>
      <c r="AI1213" s="65"/>
      <c r="AJ1213" s="65">
        <f t="shared" si="140"/>
        <v>73.051400000000001</v>
      </c>
      <c r="AK1213" s="65"/>
      <c r="AL1213" s="65"/>
      <c r="AM1213" s="65">
        <f t="shared" si="141"/>
        <v>71.752399999999994</v>
      </c>
      <c r="AN1213" s="65"/>
      <c r="AO1213" s="65">
        <v>74.63</v>
      </c>
    </row>
    <row r="1214" spans="2:41" ht="15" x14ac:dyDescent="0.3">
      <c r="B1214" s="76" t="str">
        <f t="shared" si="138"/>
        <v>M115×4</v>
      </c>
      <c r="C1214" s="77" t="s">
        <v>216</v>
      </c>
      <c r="D1214" s="77" t="s">
        <v>157</v>
      </c>
      <c r="E1214" s="74" t="s">
        <v>0</v>
      </c>
      <c r="F1214" s="75">
        <v>115</v>
      </c>
      <c r="G1214" s="75">
        <v>4</v>
      </c>
      <c r="H1214" s="74" t="s">
        <v>134</v>
      </c>
      <c r="I1214" s="87" t="s">
        <v>420</v>
      </c>
      <c r="J1214" s="75" t="s">
        <v>314</v>
      </c>
      <c r="K1214" s="58" t="s">
        <v>491</v>
      </c>
      <c r="L1214" s="75">
        <v>115</v>
      </c>
      <c r="M1214" s="75">
        <v>4</v>
      </c>
      <c r="N1214" s="74">
        <v>60</v>
      </c>
      <c r="O1214" s="101">
        <f t="array" ref="O1214">IFERROR(INDEX($AD$11:$AO$1485,MATCH($B1214&amp;$I1214,$Z$11:$Z$1485&amp;$AG$11:$AG$1485,0),MATCH($C1214,$AD$9:$AO$9,0)),"-")</f>
        <v>113.636</v>
      </c>
      <c r="P1214" s="75">
        <v>18</v>
      </c>
      <c r="Q1214" s="75">
        <v>-18</v>
      </c>
      <c r="R1214" s="101">
        <f t="array" aca="1" ref="R1214" ca="1">IFERROR(INDEX($AD$11:$AO$1485,MATCH($B1214&amp;$I1214,$Z$11:$Z$1485&amp;$AG$11:$AG$1485,0),MATCH($D1214,$AD$9:$AO$9,0)),"-")</f>
        <v>112.82689999999999</v>
      </c>
      <c r="S1214" s="75">
        <v>18</v>
      </c>
      <c r="T1214" s="75">
        <v>0</v>
      </c>
      <c r="U1214" s="75">
        <v>5</v>
      </c>
      <c r="V1214" s="75">
        <v>11</v>
      </c>
      <c r="W1214" s="50">
        <f t="shared" si="136"/>
        <v>36</v>
      </c>
      <c r="X1214" s="50">
        <f t="shared" si="137"/>
        <v>18</v>
      </c>
      <c r="Z1214" s="63" t="str">
        <f t="shared" si="139"/>
        <v>M75×2</v>
      </c>
      <c r="AA1214" s="62" t="s">
        <v>135</v>
      </c>
      <c r="AB1214" s="62"/>
      <c r="AC1214" s="62"/>
      <c r="AD1214" s="63">
        <v>75</v>
      </c>
      <c r="AE1214" s="63">
        <v>2</v>
      </c>
      <c r="AF1214" s="62">
        <v>60</v>
      </c>
      <c r="AG1214" s="64" t="s">
        <v>175</v>
      </c>
      <c r="AH1214" s="64"/>
      <c r="AI1214" s="65"/>
      <c r="AJ1214" s="65">
        <f t="shared" si="140"/>
        <v>73.700999999999993</v>
      </c>
      <c r="AK1214" s="65"/>
      <c r="AL1214" s="65"/>
      <c r="AM1214" s="65">
        <f t="shared" si="141"/>
        <v>72.834900000000005</v>
      </c>
      <c r="AN1214" s="65"/>
      <c r="AO1214" s="65">
        <v>74.489999999999995</v>
      </c>
    </row>
    <row r="1215" spans="2:41" ht="15" x14ac:dyDescent="0.3">
      <c r="B1215" s="76" t="str">
        <f t="shared" si="138"/>
        <v>M115×3</v>
      </c>
      <c r="C1215" s="77" t="s">
        <v>216</v>
      </c>
      <c r="D1215" s="77" t="s">
        <v>157</v>
      </c>
      <c r="E1215" s="74" t="s">
        <v>0</v>
      </c>
      <c r="F1215" s="75">
        <v>115</v>
      </c>
      <c r="G1215" s="75">
        <v>3</v>
      </c>
      <c r="H1215" s="74" t="s">
        <v>134</v>
      </c>
      <c r="I1215" s="87" t="s">
        <v>420</v>
      </c>
      <c r="J1215" s="75" t="s">
        <v>314</v>
      </c>
      <c r="K1215" s="58" t="s">
        <v>491</v>
      </c>
      <c r="L1215" s="75">
        <v>115</v>
      </c>
      <c r="M1215" s="75">
        <v>3</v>
      </c>
      <c r="N1215" s="74">
        <v>60</v>
      </c>
      <c r="O1215" s="101">
        <f t="array" ref="O1215">IFERROR(INDEX($AD$11:$AO$1485,MATCH($B1215&amp;$I1215,$Z$11:$Z$1485&amp;$AG$11:$AG$1485,0),MATCH($C1215,$AD$9:$AO$9,0)),"-")</f>
        <v>114.035</v>
      </c>
      <c r="P1215" s="75">
        <v>18</v>
      </c>
      <c r="Q1215" s="75">
        <v>-18</v>
      </c>
      <c r="R1215" s="101">
        <f t="array" aca="1" ref="R1215" ca="1">IFERROR(INDEX($AD$11:$AO$1485,MATCH($B1215&amp;$I1215,$Z$11:$Z$1485&amp;$AG$11:$AG$1485,0),MATCH($D1215,$AD$9:$AO$9,0)),"-")</f>
        <v>113.4264</v>
      </c>
      <c r="S1215" s="75">
        <v>18</v>
      </c>
      <c r="T1215" s="75">
        <v>0</v>
      </c>
      <c r="U1215" s="75">
        <v>5</v>
      </c>
      <c r="V1215" s="75">
        <v>13</v>
      </c>
      <c r="W1215" s="50">
        <f t="shared" si="136"/>
        <v>36</v>
      </c>
      <c r="X1215" s="50">
        <f t="shared" si="137"/>
        <v>18</v>
      </c>
      <c r="Z1215" s="63" t="str">
        <f t="shared" si="139"/>
        <v>M75×1.5</v>
      </c>
      <c r="AA1215" s="62" t="s">
        <v>135</v>
      </c>
      <c r="AB1215" s="62"/>
      <c r="AC1215" s="62"/>
      <c r="AD1215" s="63">
        <v>75</v>
      </c>
      <c r="AE1215" s="63">
        <v>1.5</v>
      </c>
      <c r="AF1215" s="62">
        <v>60</v>
      </c>
      <c r="AG1215" s="64" t="s">
        <v>175</v>
      </c>
      <c r="AH1215" s="64"/>
      <c r="AI1215" s="65"/>
      <c r="AJ1215" s="65">
        <f t="shared" si="140"/>
        <v>74.025700000000001</v>
      </c>
      <c r="AK1215" s="65"/>
      <c r="AL1215" s="65"/>
      <c r="AM1215" s="65">
        <f t="shared" si="141"/>
        <v>73.376199999999997</v>
      </c>
      <c r="AN1215" s="65"/>
      <c r="AO1215" s="65">
        <v>74.650000000000006</v>
      </c>
    </row>
    <row r="1216" spans="2:41" ht="15" x14ac:dyDescent="0.3">
      <c r="B1216" s="76" t="str">
        <f t="shared" si="138"/>
        <v>M115×2</v>
      </c>
      <c r="C1216" s="77" t="s">
        <v>216</v>
      </c>
      <c r="D1216" s="77" t="s">
        <v>157</v>
      </c>
      <c r="E1216" s="74" t="s">
        <v>0</v>
      </c>
      <c r="F1216" s="75">
        <v>115</v>
      </c>
      <c r="G1216" s="75">
        <v>2</v>
      </c>
      <c r="H1216" s="74" t="s">
        <v>134</v>
      </c>
      <c r="I1216" s="87" t="s">
        <v>420</v>
      </c>
      <c r="J1216" s="75" t="s">
        <v>314</v>
      </c>
      <c r="K1216" s="58" t="s">
        <v>491</v>
      </c>
      <c r="L1216" s="75">
        <v>115</v>
      </c>
      <c r="M1216" s="75">
        <v>2</v>
      </c>
      <c r="N1216" s="74">
        <v>60</v>
      </c>
      <c r="O1216" s="101">
        <f t="array" ref="O1216">IFERROR(INDEX($AD$11:$AO$1485,MATCH($B1216&amp;$I1216,$Z$11:$Z$1485&amp;$AG$11:$AG$1485,0),MATCH($C1216,$AD$9:$AO$9,0)),"-")</f>
        <v>114.423</v>
      </c>
      <c r="P1216" s="75">
        <v>14</v>
      </c>
      <c r="Q1216" s="75">
        <v>-14</v>
      </c>
      <c r="R1216" s="101">
        <f t="array" aca="1" ref="R1216" ca="1">IFERROR(INDEX($AD$11:$AO$1485,MATCH($B1216&amp;$I1216,$Z$11:$Z$1485&amp;$AG$11:$AG$1485,0),MATCH($D1216,$AD$9:$AO$9,0)),"-")</f>
        <v>114.01600000000001</v>
      </c>
      <c r="S1216" s="75">
        <v>14</v>
      </c>
      <c r="T1216" s="75">
        <v>0</v>
      </c>
      <c r="U1216" s="75">
        <v>5</v>
      </c>
      <c r="V1216" s="75">
        <v>14</v>
      </c>
      <c r="W1216" s="50">
        <f t="shared" si="136"/>
        <v>28</v>
      </c>
      <c r="X1216" s="50">
        <f t="shared" si="137"/>
        <v>14</v>
      </c>
      <c r="Z1216" s="63" t="str">
        <f t="shared" si="139"/>
        <v>M76×6</v>
      </c>
      <c r="AA1216" s="62" t="s">
        <v>135</v>
      </c>
      <c r="AB1216" s="62"/>
      <c r="AC1216" s="62"/>
      <c r="AD1216" s="63">
        <v>76</v>
      </c>
      <c r="AE1216" s="63">
        <v>6</v>
      </c>
      <c r="AF1216" s="62">
        <v>60</v>
      </c>
      <c r="AG1216" s="64" t="s">
        <v>175</v>
      </c>
      <c r="AH1216" s="64"/>
      <c r="AI1216" s="65"/>
      <c r="AJ1216" s="65">
        <f t="shared" si="140"/>
        <v>72.102900000000005</v>
      </c>
      <c r="AK1216" s="65"/>
      <c r="AL1216" s="65"/>
      <c r="AM1216" s="65">
        <f t="shared" si="141"/>
        <v>69.504800000000003</v>
      </c>
      <c r="AN1216" s="65"/>
      <c r="AO1216" s="65">
        <v>75.08</v>
      </c>
    </row>
    <row r="1217" spans="2:41" ht="15" x14ac:dyDescent="0.3">
      <c r="B1217" s="76" t="str">
        <f t="shared" si="138"/>
        <v>M120×6</v>
      </c>
      <c r="C1217" s="77" t="s">
        <v>216</v>
      </c>
      <c r="D1217" s="77" t="s">
        <v>157</v>
      </c>
      <c r="E1217" s="74" t="s">
        <v>0</v>
      </c>
      <c r="F1217" s="75">
        <v>120</v>
      </c>
      <c r="G1217" s="75">
        <v>6</v>
      </c>
      <c r="H1217" s="74" t="s">
        <v>134</v>
      </c>
      <c r="I1217" s="87" t="s">
        <v>420</v>
      </c>
      <c r="J1217" s="75" t="s">
        <v>314</v>
      </c>
      <c r="K1217" s="58" t="s">
        <v>491</v>
      </c>
      <c r="L1217" s="75">
        <v>120</v>
      </c>
      <c r="M1217" s="75">
        <v>6</v>
      </c>
      <c r="N1217" s="74">
        <v>60</v>
      </c>
      <c r="O1217" s="101">
        <f t="array" ref="O1217">IFERROR(INDEX($AD$11:$AO$1485,MATCH($B1217&amp;$I1217,$Z$11:$Z$1485&amp;$AG$11:$AG$1485,0),MATCH($C1217,$AD$9:$AO$9,0)),"-")</f>
        <v>117.812</v>
      </c>
      <c r="P1217" s="75">
        <v>18</v>
      </c>
      <c r="Q1217" s="75">
        <v>-18</v>
      </c>
      <c r="R1217" s="101">
        <f t="array" aca="1" ref="R1217" ca="1">IFERROR(INDEX($AD$11:$AO$1485,MATCH($B1217&amp;$I1217,$Z$11:$Z$1485&amp;$AG$11:$AG$1485,0),MATCH($D1217,$AD$9:$AO$9,0)),"-")</f>
        <v>116.60290000000001</v>
      </c>
      <c r="S1217" s="75">
        <v>18</v>
      </c>
      <c r="T1217" s="75">
        <v>0</v>
      </c>
      <c r="U1217" s="75">
        <v>6</v>
      </c>
      <c r="V1217" s="75">
        <v>10</v>
      </c>
      <c r="W1217" s="50">
        <f t="shared" si="136"/>
        <v>36</v>
      </c>
      <c r="X1217" s="50">
        <f t="shared" si="137"/>
        <v>18</v>
      </c>
      <c r="Z1217" s="63" t="str">
        <f t="shared" si="139"/>
        <v>M76×4</v>
      </c>
      <c r="AA1217" s="62" t="s">
        <v>135</v>
      </c>
      <c r="AB1217" s="62"/>
      <c r="AC1217" s="62"/>
      <c r="AD1217" s="63">
        <v>76</v>
      </c>
      <c r="AE1217" s="63">
        <v>4</v>
      </c>
      <c r="AF1217" s="62">
        <v>60</v>
      </c>
      <c r="AG1217" s="64" t="s">
        <v>175</v>
      </c>
      <c r="AH1217" s="64"/>
      <c r="AI1217" s="65"/>
      <c r="AJ1217" s="65">
        <f t="shared" si="140"/>
        <v>73.401899999999998</v>
      </c>
      <c r="AK1217" s="65"/>
      <c r="AL1217" s="65"/>
      <c r="AM1217" s="65">
        <f t="shared" si="141"/>
        <v>71.669899999999998</v>
      </c>
      <c r="AN1217" s="65"/>
      <c r="AO1217" s="65">
        <v>75.45</v>
      </c>
    </row>
    <row r="1218" spans="2:41" ht="15" x14ac:dyDescent="0.3">
      <c r="B1218" s="76" t="str">
        <f t="shared" si="138"/>
        <v>M120×4</v>
      </c>
      <c r="C1218" s="77" t="s">
        <v>216</v>
      </c>
      <c r="D1218" s="77" t="s">
        <v>157</v>
      </c>
      <c r="E1218" s="74" t="s">
        <v>0</v>
      </c>
      <c r="F1218" s="75">
        <v>120</v>
      </c>
      <c r="G1218" s="75">
        <v>4</v>
      </c>
      <c r="H1218" s="74" t="s">
        <v>134</v>
      </c>
      <c r="I1218" s="87" t="s">
        <v>420</v>
      </c>
      <c r="J1218" s="75" t="s">
        <v>314</v>
      </c>
      <c r="K1218" s="58" t="s">
        <v>491</v>
      </c>
      <c r="L1218" s="75">
        <v>120</v>
      </c>
      <c r="M1218" s="75">
        <v>4</v>
      </c>
      <c r="N1218" s="74">
        <v>60</v>
      </c>
      <c r="O1218" s="101">
        <f t="array" ref="O1218">IFERROR(INDEX($AD$11:$AO$1485,MATCH($B1218&amp;$I1218,$Z$11:$Z$1485&amp;$AG$11:$AG$1485,0),MATCH($C1218,$AD$9:$AO$9,0)),"-")</f>
        <v>118.636</v>
      </c>
      <c r="P1218" s="75">
        <v>18</v>
      </c>
      <c r="Q1218" s="75">
        <v>-18</v>
      </c>
      <c r="R1218" s="101">
        <f t="array" aca="1" ref="R1218" ca="1">IFERROR(INDEX($AD$11:$AO$1485,MATCH($B1218&amp;$I1218,$Z$11:$Z$1485&amp;$AG$11:$AG$1485,0),MATCH($D1218,$AD$9:$AO$9,0)),"-")</f>
        <v>117.82689999999999</v>
      </c>
      <c r="S1218" s="75">
        <v>18</v>
      </c>
      <c r="T1218" s="75">
        <v>0</v>
      </c>
      <c r="U1218" s="75">
        <v>5</v>
      </c>
      <c r="V1218" s="75">
        <v>11</v>
      </c>
      <c r="W1218" s="50">
        <f t="shared" si="136"/>
        <v>36</v>
      </c>
      <c r="X1218" s="50">
        <f t="shared" si="137"/>
        <v>18</v>
      </c>
      <c r="Z1218" s="63" t="str">
        <f t="shared" si="139"/>
        <v>M76×3</v>
      </c>
      <c r="AA1218" s="62" t="s">
        <v>135</v>
      </c>
      <c r="AB1218" s="62"/>
      <c r="AC1218" s="62"/>
      <c r="AD1218" s="63">
        <v>76</v>
      </c>
      <c r="AE1218" s="63">
        <v>3</v>
      </c>
      <c r="AF1218" s="62">
        <v>60</v>
      </c>
      <c r="AG1218" s="64" t="s">
        <v>175</v>
      </c>
      <c r="AH1218" s="64"/>
      <c r="AI1218" s="65"/>
      <c r="AJ1218" s="65">
        <f t="shared" si="140"/>
        <v>74.051400000000001</v>
      </c>
      <c r="AK1218" s="65"/>
      <c r="AL1218" s="65"/>
      <c r="AM1218" s="65">
        <f t="shared" si="141"/>
        <v>72.752399999999994</v>
      </c>
      <c r="AN1218" s="65"/>
      <c r="AO1218" s="65">
        <v>75.63</v>
      </c>
    </row>
    <row r="1219" spans="2:41" ht="15" x14ac:dyDescent="0.3">
      <c r="B1219" s="76" t="str">
        <f t="shared" si="138"/>
        <v>M120×3</v>
      </c>
      <c r="C1219" s="77" t="s">
        <v>216</v>
      </c>
      <c r="D1219" s="77" t="s">
        <v>157</v>
      </c>
      <c r="E1219" s="74" t="s">
        <v>0</v>
      </c>
      <c r="F1219" s="75">
        <v>120</v>
      </c>
      <c r="G1219" s="75">
        <v>3</v>
      </c>
      <c r="H1219" s="74" t="s">
        <v>134</v>
      </c>
      <c r="I1219" s="87" t="s">
        <v>420</v>
      </c>
      <c r="J1219" s="75" t="s">
        <v>314</v>
      </c>
      <c r="K1219" s="58" t="s">
        <v>491</v>
      </c>
      <c r="L1219" s="75">
        <v>120</v>
      </c>
      <c r="M1219" s="75">
        <v>3</v>
      </c>
      <c r="N1219" s="74">
        <v>60</v>
      </c>
      <c r="O1219" s="101">
        <f t="array" ref="O1219">IFERROR(INDEX($AD$11:$AO$1485,MATCH($B1219&amp;$I1219,$Z$11:$Z$1485&amp;$AG$11:$AG$1485,0),MATCH($C1219,$AD$9:$AO$9,0)),"-")</f>
        <v>119.035</v>
      </c>
      <c r="P1219" s="75">
        <v>18</v>
      </c>
      <c r="Q1219" s="75">
        <v>-18</v>
      </c>
      <c r="R1219" s="101">
        <f t="array" aca="1" ref="R1219" ca="1">IFERROR(INDEX($AD$11:$AO$1485,MATCH($B1219&amp;$I1219,$Z$11:$Z$1485&amp;$AG$11:$AG$1485,0),MATCH($D1219,$AD$9:$AO$9,0)),"-")</f>
        <v>118.4264</v>
      </c>
      <c r="S1219" s="75">
        <v>18</v>
      </c>
      <c r="T1219" s="75">
        <v>0</v>
      </c>
      <c r="U1219" s="75">
        <v>5</v>
      </c>
      <c r="V1219" s="75">
        <v>13</v>
      </c>
      <c r="W1219" s="50">
        <f t="shared" si="136"/>
        <v>36</v>
      </c>
      <c r="X1219" s="50">
        <f t="shared" si="137"/>
        <v>18</v>
      </c>
      <c r="Z1219" s="63" t="str">
        <f t="shared" si="139"/>
        <v>M76×2</v>
      </c>
      <c r="AA1219" s="62" t="s">
        <v>135</v>
      </c>
      <c r="AB1219" s="62"/>
      <c r="AC1219" s="62"/>
      <c r="AD1219" s="63">
        <v>76</v>
      </c>
      <c r="AE1219" s="63">
        <v>2</v>
      </c>
      <c r="AF1219" s="62">
        <v>60</v>
      </c>
      <c r="AG1219" s="64" t="s">
        <v>175</v>
      </c>
      <c r="AH1219" s="64"/>
      <c r="AI1219" s="65"/>
      <c r="AJ1219" s="65">
        <f t="shared" si="140"/>
        <v>74.700999999999993</v>
      </c>
      <c r="AK1219" s="65"/>
      <c r="AL1219" s="65"/>
      <c r="AM1219" s="65">
        <f t="shared" si="141"/>
        <v>73.834900000000005</v>
      </c>
      <c r="AN1219" s="65"/>
      <c r="AO1219" s="65">
        <v>75.8</v>
      </c>
    </row>
    <row r="1220" spans="2:41" ht="15" x14ac:dyDescent="0.3">
      <c r="B1220" s="76" t="str">
        <f t="shared" si="138"/>
        <v>M120×2</v>
      </c>
      <c r="C1220" s="77" t="s">
        <v>216</v>
      </c>
      <c r="D1220" s="77" t="s">
        <v>157</v>
      </c>
      <c r="E1220" s="74" t="s">
        <v>0</v>
      </c>
      <c r="F1220" s="75">
        <v>120</v>
      </c>
      <c r="G1220" s="75">
        <v>2</v>
      </c>
      <c r="H1220" s="74" t="s">
        <v>134</v>
      </c>
      <c r="I1220" s="87" t="s">
        <v>420</v>
      </c>
      <c r="J1220" s="75" t="s">
        <v>314</v>
      </c>
      <c r="K1220" s="58" t="s">
        <v>491</v>
      </c>
      <c r="L1220" s="75">
        <v>120</v>
      </c>
      <c r="M1220" s="75">
        <v>2</v>
      </c>
      <c r="N1220" s="74">
        <v>60</v>
      </c>
      <c r="O1220" s="101">
        <f t="array" ref="O1220">IFERROR(INDEX($AD$11:$AO$1485,MATCH($B1220&amp;$I1220,$Z$11:$Z$1485&amp;$AG$11:$AG$1485,0),MATCH($C1220,$AD$9:$AO$9,0)),"-")</f>
        <v>119.423</v>
      </c>
      <c r="P1220" s="75">
        <v>14</v>
      </c>
      <c r="Q1220" s="75">
        <v>-14</v>
      </c>
      <c r="R1220" s="101">
        <f t="array" aca="1" ref="R1220" ca="1">IFERROR(INDEX($AD$11:$AO$1485,MATCH($B1220&amp;$I1220,$Z$11:$Z$1485&amp;$AG$11:$AG$1485,0),MATCH($D1220,$AD$9:$AO$9,0)),"-")</f>
        <v>119.01600000000001</v>
      </c>
      <c r="S1220" s="75">
        <v>14</v>
      </c>
      <c r="T1220" s="75">
        <v>0</v>
      </c>
      <c r="U1220" s="75">
        <v>5</v>
      </c>
      <c r="V1220" s="75">
        <v>14</v>
      </c>
      <c r="W1220" s="50">
        <f t="shared" ref="W1220:W1277" si="142">IF(P1220="-","-",P1220-Q1220)</f>
        <v>28</v>
      </c>
      <c r="X1220" s="50">
        <f t="shared" ref="X1220:X1277" si="143">S1220-T1220</f>
        <v>14</v>
      </c>
      <c r="Z1220" s="63" t="str">
        <f t="shared" si="139"/>
        <v>M76×1.5</v>
      </c>
      <c r="AA1220" s="62" t="s">
        <v>135</v>
      </c>
      <c r="AB1220" s="62"/>
      <c r="AC1220" s="62"/>
      <c r="AD1220" s="63">
        <v>76</v>
      </c>
      <c r="AE1220" s="63">
        <v>1.5</v>
      </c>
      <c r="AF1220" s="62">
        <v>60</v>
      </c>
      <c r="AG1220" s="64" t="s">
        <v>175</v>
      </c>
      <c r="AH1220" s="64"/>
      <c r="AI1220" s="65"/>
      <c r="AJ1220" s="65">
        <f t="shared" si="140"/>
        <v>75.025700000000001</v>
      </c>
      <c r="AK1220" s="65"/>
      <c r="AL1220" s="65"/>
      <c r="AM1220" s="65">
        <f t="shared" si="141"/>
        <v>74.376199999999997</v>
      </c>
      <c r="AN1220" s="65"/>
      <c r="AO1220" s="65">
        <v>75.89</v>
      </c>
    </row>
    <row r="1221" spans="2:41" ht="15" x14ac:dyDescent="0.3">
      <c r="B1221" s="76" t="str">
        <f t="shared" si="138"/>
        <v>M125×6</v>
      </c>
      <c r="C1221" s="77" t="s">
        <v>216</v>
      </c>
      <c r="D1221" s="77" t="s">
        <v>157</v>
      </c>
      <c r="E1221" s="74" t="s">
        <v>0</v>
      </c>
      <c r="F1221" s="75">
        <v>125</v>
      </c>
      <c r="G1221" s="75">
        <v>6</v>
      </c>
      <c r="H1221" s="74" t="s">
        <v>134</v>
      </c>
      <c r="I1221" s="87" t="s">
        <v>420</v>
      </c>
      <c r="J1221" s="75" t="s">
        <v>314</v>
      </c>
      <c r="K1221" s="58" t="s">
        <v>491</v>
      </c>
      <c r="L1221" s="75">
        <v>125</v>
      </c>
      <c r="M1221" s="75">
        <v>6</v>
      </c>
      <c r="N1221" s="74">
        <v>60</v>
      </c>
      <c r="O1221" s="101">
        <f t="array" ref="O1221">IFERROR(INDEX($AD$11:$AO$1485,MATCH($B1221&amp;$I1221,$Z$11:$Z$1485&amp;$AG$11:$AG$1485,0),MATCH($C1221,$AD$9:$AO$9,0)),"-")</f>
        <v>122.812</v>
      </c>
      <c r="P1221" s="75">
        <v>18</v>
      </c>
      <c r="Q1221" s="75">
        <v>-18</v>
      </c>
      <c r="R1221" s="101">
        <f t="array" aca="1" ref="R1221" ca="1">IFERROR(INDEX($AD$11:$AO$1485,MATCH($B1221&amp;$I1221,$Z$11:$Z$1485&amp;$AG$11:$AG$1485,0),MATCH($D1221,$AD$9:$AO$9,0)),"-")</f>
        <v>121.60290000000001</v>
      </c>
      <c r="S1221" s="75">
        <v>18</v>
      </c>
      <c r="T1221" s="75">
        <v>0</v>
      </c>
      <c r="U1221" s="75">
        <v>6</v>
      </c>
      <c r="V1221" s="75">
        <v>10</v>
      </c>
      <c r="W1221" s="50">
        <f t="shared" si="142"/>
        <v>36</v>
      </c>
      <c r="X1221" s="50">
        <f t="shared" si="143"/>
        <v>18</v>
      </c>
      <c r="Z1221" s="63" t="str">
        <f t="shared" si="139"/>
        <v>M78×2</v>
      </c>
      <c r="AA1221" s="62" t="s">
        <v>135</v>
      </c>
      <c r="AB1221" s="62"/>
      <c r="AC1221" s="62"/>
      <c r="AD1221" s="63">
        <v>78</v>
      </c>
      <c r="AE1221" s="63">
        <v>2</v>
      </c>
      <c r="AF1221" s="62">
        <v>60</v>
      </c>
      <c r="AG1221" s="64" t="s">
        <v>175</v>
      </c>
      <c r="AH1221" s="64"/>
      <c r="AI1221" s="65"/>
      <c r="AJ1221" s="65">
        <f t="shared" si="140"/>
        <v>76.700999999999993</v>
      </c>
      <c r="AK1221" s="65"/>
      <c r="AL1221" s="65"/>
      <c r="AM1221" s="65">
        <f t="shared" si="141"/>
        <v>75.834900000000005</v>
      </c>
      <c r="AN1221" s="65"/>
      <c r="AO1221" s="65">
        <v>77.489999999999995</v>
      </c>
    </row>
    <row r="1222" spans="2:41" ht="15" x14ac:dyDescent="0.3">
      <c r="B1222" s="76" t="str">
        <f t="shared" si="138"/>
        <v>M125×4</v>
      </c>
      <c r="C1222" s="77" t="s">
        <v>216</v>
      </c>
      <c r="D1222" s="77" t="s">
        <v>157</v>
      </c>
      <c r="E1222" s="74" t="s">
        <v>0</v>
      </c>
      <c r="F1222" s="75">
        <v>125</v>
      </c>
      <c r="G1222" s="75">
        <v>4</v>
      </c>
      <c r="H1222" s="74" t="s">
        <v>134</v>
      </c>
      <c r="I1222" s="87" t="s">
        <v>420</v>
      </c>
      <c r="J1222" s="75" t="s">
        <v>314</v>
      </c>
      <c r="K1222" s="58" t="s">
        <v>491</v>
      </c>
      <c r="L1222" s="75">
        <v>125</v>
      </c>
      <c r="M1222" s="75">
        <v>4</v>
      </c>
      <c r="N1222" s="74">
        <v>60</v>
      </c>
      <c r="O1222" s="101">
        <f t="array" ref="O1222">IFERROR(INDEX($AD$11:$AO$1485,MATCH($B1222&amp;$I1222,$Z$11:$Z$1485&amp;$AG$11:$AG$1485,0),MATCH($C1222,$AD$9:$AO$9,0)),"-")</f>
        <v>123.636</v>
      </c>
      <c r="P1222" s="75">
        <v>18</v>
      </c>
      <c r="Q1222" s="75">
        <v>-18</v>
      </c>
      <c r="R1222" s="101">
        <f t="array" aca="1" ref="R1222" ca="1">IFERROR(INDEX($AD$11:$AO$1485,MATCH($B1222&amp;$I1222,$Z$11:$Z$1485&amp;$AG$11:$AG$1485,0),MATCH($D1222,$AD$9:$AO$9,0)),"-")</f>
        <v>122.82689999999999</v>
      </c>
      <c r="S1222" s="75">
        <v>18</v>
      </c>
      <c r="T1222" s="75">
        <v>0</v>
      </c>
      <c r="U1222" s="75">
        <v>5</v>
      </c>
      <c r="V1222" s="75">
        <v>11</v>
      </c>
      <c r="W1222" s="50">
        <f t="shared" si="142"/>
        <v>36</v>
      </c>
      <c r="X1222" s="50">
        <f t="shared" si="143"/>
        <v>18</v>
      </c>
      <c r="Z1222" s="63" t="str">
        <f t="shared" si="139"/>
        <v>M80×6</v>
      </c>
      <c r="AA1222" s="62" t="s">
        <v>135</v>
      </c>
      <c r="AB1222" s="62"/>
      <c r="AC1222" s="62"/>
      <c r="AD1222" s="63">
        <v>80</v>
      </c>
      <c r="AE1222" s="63">
        <v>6</v>
      </c>
      <c r="AF1222" s="62">
        <v>60</v>
      </c>
      <c r="AG1222" s="64" t="s">
        <v>175</v>
      </c>
      <c r="AH1222" s="64"/>
      <c r="AI1222" s="65"/>
      <c r="AJ1222" s="65">
        <f t="shared" si="140"/>
        <v>76.102900000000005</v>
      </c>
      <c r="AK1222" s="65"/>
      <c r="AL1222" s="65"/>
      <c r="AM1222" s="65">
        <f t="shared" si="141"/>
        <v>73.504800000000003</v>
      </c>
      <c r="AN1222" s="65"/>
      <c r="AO1222" s="65">
        <v>79.08</v>
      </c>
    </row>
    <row r="1223" spans="2:41" ht="15" x14ac:dyDescent="0.3">
      <c r="B1223" s="76" t="str">
        <f t="shared" si="138"/>
        <v>M125×3</v>
      </c>
      <c r="C1223" s="77" t="s">
        <v>216</v>
      </c>
      <c r="D1223" s="77" t="s">
        <v>157</v>
      </c>
      <c r="E1223" s="74" t="s">
        <v>0</v>
      </c>
      <c r="F1223" s="75">
        <v>125</v>
      </c>
      <c r="G1223" s="75">
        <v>3</v>
      </c>
      <c r="H1223" s="74" t="s">
        <v>134</v>
      </c>
      <c r="I1223" s="87" t="s">
        <v>420</v>
      </c>
      <c r="J1223" s="75" t="s">
        <v>314</v>
      </c>
      <c r="K1223" s="58" t="s">
        <v>491</v>
      </c>
      <c r="L1223" s="75">
        <v>125</v>
      </c>
      <c r="M1223" s="75">
        <v>3</v>
      </c>
      <c r="N1223" s="74">
        <v>60</v>
      </c>
      <c r="O1223" s="101">
        <f t="array" ref="O1223">IFERROR(INDEX($AD$11:$AO$1485,MATCH($B1223&amp;$I1223,$Z$11:$Z$1485&amp;$AG$11:$AG$1485,0),MATCH($C1223,$AD$9:$AO$9,0)),"-")</f>
        <v>124.035</v>
      </c>
      <c r="P1223" s="75">
        <v>18</v>
      </c>
      <c r="Q1223" s="75">
        <v>-18</v>
      </c>
      <c r="R1223" s="101">
        <f t="array" aca="1" ref="R1223" ca="1">IFERROR(INDEX($AD$11:$AO$1485,MATCH($B1223&amp;$I1223,$Z$11:$Z$1485&amp;$AG$11:$AG$1485,0),MATCH($D1223,$AD$9:$AO$9,0)),"-")</f>
        <v>123.4264</v>
      </c>
      <c r="S1223" s="75">
        <v>18</v>
      </c>
      <c r="T1223" s="75">
        <v>0</v>
      </c>
      <c r="U1223" s="75">
        <v>5</v>
      </c>
      <c r="V1223" s="75">
        <v>13</v>
      </c>
      <c r="W1223" s="50">
        <f t="shared" si="142"/>
        <v>36</v>
      </c>
      <c r="X1223" s="50">
        <f t="shared" si="143"/>
        <v>18</v>
      </c>
      <c r="Z1223" s="63" t="str">
        <f t="shared" si="139"/>
        <v>M80×4</v>
      </c>
      <c r="AA1223" s="62" t="s">
        <v>135</v>
      </c>
      <c r="AB1223" s="62"/>
      <c r="AC1223" s="62"/>
      <c r="AD1223" s="63">
        <v>80</v>
      </c>
      <c r="AE1223" s="63">
        <v>4</v>
      </c>
      <c r="AF1223" s="62">
        <v>60</v>
      </c>
      <c r="AG1223" s="64" t="s">
        <v>175</v>
      </c>
      <c r="AH1223" s="64"/>
      <c r="AI1223" s="65"/>
      <c r="AJ1223" s="65">
        <f t="shared" si="140"/>
        <v>77.401899999999998</v>
      </c>
      <c r="AK1223" s="65"/>
      <c r="AL1223" s="65"/>
      <c r="AM1223" s="65">
        <f t="shared" si="141"/>
        <v>75.669899999999998</v>
      </c>
      <c r="AN1223" s="65"/>
      <c r="AO1223" s="65">
        <v>79.45</v>
      </c>
    </row>
    <row r="1224" spans="2:41" ht="15" x14ac:dyDescent="0.3">
      <c r="B1224" s="76" t="str">
        <f t="shared" si="138"/>
        <v>M125×2</v>
      </c>
      <c r="C1224" s="77" t="s">
        <v>216</v>
      </c>
      <c r="D1224" s="77" t="s">
        <v>157</v>
      </c>
      <c r="E1224" s="74" t="s">
        <v>0</v>
      </c>
      <c r="F1224" s="75">
        <v>125</v>
      </c>
      <c r="G1224" s="75">
        <v>2</v>
      </c>
      <c r="H1224" s="74" t="s">
        <v>134</v>
      </c>
      <c r="I1224" s="87" t="s">
        <v>420</v>
      </c>
      <c r="J1224" s="75" t="s">
        <v>314</v>
      </c>
      <c r="K1224" s="58" t="s">
        <v>491</v>
      </c>
      <c r="L1224" s="75">
        <v>125</v>
      </c>
      <c r="M1224" s="75">
        <v>2</v>
      </c>
      <c r="N1224" s="74">
        <v>60</v>
      </c>
      <c r="O1224" s="101">
        <f t="array" ref="O1224">IFERROR(INDEX($AD$11:$AO$1485,MATCH($B1224&amp;$I1224,$Z$11:$Z$1485&amp;$AG$11:$AG$1485,0),MATCH($C1224,$AD$9:$AO$9,0)),"-")</f>
        <v>124.423</v>
      </c>
      <c r="P1224" s="75">
        <v>14</v>
      </c>
      <c r="Q1224" s="75">
        <v>-14</v>
      </c>
      <c r="R1224" s="101">
        <f t="array" aca="1" ref="R1224" ca="1">IFERROR(INDEX($AD$11:$AO$1485,MATCH($B1224&amp;$I1224,$Z$11:$Z$1485&amp;$AG$11:$AG$1485,0),MATCH($D1224,$AD$9:$AO$9,0)),"-")</f>
        <v>124.01600000000001</v>
      </c>
      <c r="S1224" s="75">
        <v>14</v>
      </c>
      <c r="T1224" s="75">
        <v>0</v>
      </c>
      <c r="U1224" s="75">
        <v>5</v>
      </c>
      <c r="V1224" s="75">
        <v>14</v>
      </c>
      <c r="W1224" s="50">
        <f t="shared" si="142"/>
        <v>28</v>
      </c>
      <c r="X1224" s="50">
        <f t="shared" si="143"/>
        <v>14</v>
      </c>
      <c r="Z1224" s="63" t="str">
        <f t="shared" si="139"/>
        <v>M80×3</v>
      </c>
      <c r="AA1224" s="62" t="s">
        <v>135</v>
      </c>
      <c r="AB1224" s="62"/>
      <c r="AC1224" s="62"/>
      <c r="AD1224" s="63">
        <v>80</v>
      </c>
      <c r="AE1224" s="63">
        <v>3</v>
      </c>
      <c r="AF1224" s="62">
        <v>60</v>
      </c>
      <c r="AG1224" s="64" t="s">
        <v>175</v>
      </c>
      <c r="AH1224" s="64"/>
      <c r="AI1224" s="65"/>
      <c r="AJ1224" s="65">
        <f t="shared" si="140"/>
        <v>78.051400000000001</v>
      </c>
      <c r="AK1224" s="65"/>
      <c r="AL1224" s="65"/>
      <c r="AM1224" s="65">
        <f t="shared" si="141"/>
        <v>76.752399999999994</v>
      </c>
      <c r="AN1224" s="65"/>
      <c r="AO1224" s="65">
        <v>79.63</v>
      </c>
    </row>
    <row r="1225" spans="2:41" ht="15" x14ac:dyDescent="0.3">
      <c r="B1225" s="76" t="str">
        <f t="shared" si="138"/>
        <v>M130×6</v>
      </c>
      <c r="C1225" s="77" t="s">
        <v>216</v>
      </c>
      <c r="D1225" s="77" t="s">
        <v>157</v>
      </c>
      <c r="E1225" s="74" t="s">
        <v>0</v>
      </c>
      <c r="F1225" s="75">
        <v>130</v>
      </c>
      <c r="G1225" s="75">
        <v>6</v>
      </c>
      <c r="H1225" s="74" t="s">
        <v>134</v>
      </c>
      <c r="I1225" s="87" t="s">
        <v>420</v>
      </c>
      <c r="J1225" s="75" t="s">
        <v>314</v>
      </c>
      <c r="K1225" s="58" t="s">
        <v>491</v>
      </c>
      <c r="L1225" s="75">
        <v>130</v>
      </c>
      <c r="M1225" s="75">
        <v>6</v>
      </c>
      <c r="N1225" s="74">
        <v>60</v>
      </c>
      <c r="O1225" s="101">
        <f t="array" ref="O1225">IFERROR(INDEX($AD$11:$AO$1485,MATCH($B1225&amp;$I1225,$Z$11:$Z$1485&amp;$AG$11:$AG$1485,0),MATCH($C1225,$AD$9:$AO$9,0)),"-")</f>
        <v>127.812</v>
      </c>
      <c r="P1225" s="75">
        <v>18</v>
      </c>
      <c r="Q1225" s="75">
        <v>-18</v>
      </c>
      <c r="R1225" s="101">
        <f t="array" aca="1" ref="R1225" ca="1">IFERROR(INDEX($AD$11:$AO$1485,MATCH($B1225&amp;$I1225,$Z$11:$Z$1485&amp;$AG$11:$AG$1485,0),MATCH($D1225,$AD$9:$AO$9,0)),"-")</f>
        <v>126.60290000000001</v>
      </c>
      <c r="S1225" s="75">
        <v>18</v>
      </c>
      <c r="T1225" s="75">
        <v>0</v>
      </c>
      <c r="U1225" s="75">
        <v>6</v>
      </c>
      <c r="V1225" s="75">
        <v>10</v>
      </c>
      <c r="W1225" s="50">
        <f t="shared" si="142"/>
        <v>36</v>
      </c>
      <c r="X1225" s="50">
        <f t="shared" si="143"/>
        <v>18</v>
      </c>
      <c r="Z1225" s="63" t="str">
        <f t="shared" si="139"/>
        <v>M80×2</v>
      </c>
      <c r="AA1225" s="62" t="s">
        <v>135</v>
      </c>
      <c r="AB1225" s="62"/>
      <c r="AC1225" s="62"/>
      <c r="AD1225" s="63">
        <v>80</v>
      </c>
      <c r="AE1225" s="63">
        <v>2</v>
      </c>
      <c r="AF1225" s="62">
        <v>60</v>
      </c>
      <c r="AG1225" s="64" t="s">
        <v>175</v>
      </c>
      <c r="AH1225" s="64"/>
      <c r="AI1225" s="65"/>
      <c r="AJ1225" s="65">
        <f t="shared" si="140"/>
        <v>78.700999999999993</v>
      </c>
      <c r="AK1225" s="65"/>
      <c r="AL1225" s="65"/>
      <c r="AM1225" s="65">
        <f t="shared" si="141"/>
        <v>77.834900000000005</v>
      </c>
      <c r="AN1225" s="65"/>
      <c r="AO1225" s="65">
        <v>79.489999999999995</v>
      </c>
    </row>
    <row r="1226" spans="2:41" ht="15" x14ac:dyDescent="0.3">
      <c r="B1226" s="76" t="str">
        <f t="shared" si="138"/>
        <v>M130×4</v>
      </c>
      <c r="C1226" s="77" t="s">
        <v>216</v>
      </c>
      <c r="D1226" s="77" t="s">
        <v>157</v>
      </c>
      <c r="E1226" s="74" t="s">
        <v>0</v>
      </c>
      <c r="F1226" s="75">
        <v>130</v>
      </c>
      <c r="G1226" s="75">
        <v>4</v>
      </c>
      <c r="H1226" s="74" t="s">
        <v>134</v>
      </c>
      <c r="I1226" s="87" t="s">
        <v>420</v>
      </c>
      <c r="J1226" s="75" t="s">
        <v>314</v>
      </c>
      <c r="K1226" s="58" t="s">
        <v>491</v>
      </c>
      <c r="L1226" s="75">
        <v>130</v>
      </c>
      <c r="M1226" s="75">
        <v>4</v>
      </c>
      <c r="N1226" s="74">
        <v>60</v>
      </c>
      <c r="O1226" s="101">
        <f t="array" ref="O1226">IFERROR(INDEX($AD$11:$AO$1485,MATCH($B1226&amp;$I1226,$Z$11:$Z$1485&amp;$AG$11:$AG$1485,0),MATCH($C1226,$AD$9:$AO$9,0)),"-")</f>
        <v>128.636</v>
      </c>
      <c r="P1226" s="75">
        <v>18</v>
      </c>
      <c r="Q1226" s="75">
        <v>-18</v>
      </c>
      <c r="R1226" s="101">
        <f t="array" aca="1" ref="R1226" ca="1">IFERROR(INDEX($AD$11:$AO$1485,MATCH($B1226&amp;$I1226,$Z$11:$Z$1485&amp;$AG$11:$AG$1485,0),MATCH($D1226,$AD$9:$AO$9,0)),"-")</f>
        <v>127.82689999999999</v>
      </c>
      <c r="S1226" s="75">
        <v>18</v>
      </c>
      <c r="T1226" s="75">
        <v>0</v>
      </c>
      <c r="U1226" s="75">
        <v>5</v>
      </c>
      <c r="V1226" s="75">
        <v>11</v>
      </c>
      <c r="W1226" s="50">
        <f t="shared" si="142"/>
        <v>36</v>
      </c>
      <c r="X1226" s="50">
        <f t="shared" si="143"/>
        <v>18</v>
      </c>
      <c r="Z1226" s="63" t="str">
        <f t="shared" si="139"/>
        <v>M80×1.5</v>
      </c>
      <c r="AA1226" s="62" t="s">
        <v>135</v>
      </c>
      <c r="AB1226" s="62"/>
      <c r="AC1226" s="62"/>
      <c r="AD1226" s="63">
        <v>80</v>
      </c>
      <c r="AE1226" s="63">
        <v>1.5</v>
      </c>
      <c r="AF1226" s="62">
        <v>60</v>
      </c>
      <c r="AG1226" s="64" t="s">
        <v>175</v>
      </c>
      <c r="AH1226" s="64"/>
      <c r="AI1226" s="65"/>
      <c r="AJ1226" s="65">
        <f t="shared" si="140"/>
        <v>79.025700000000001</v>
      </c>
      <c r="AK1226" s="65"/>
      <c r="AL1226" s="65"/>
      <c r="AM1226" s="65">
        <f t="shared" si="141"/>
        <v>78.376199999999997</v>
      </c>
      <c r="AN1226" s="65"/>
      <c r="AO1226" s="65">
        <v>79.650000000000006</v>
      </c>
    </row>
    <row r="1227" spans="2:41" ht="15" x14ac:dyDescent="0.3">
      <c r="B1227" s="76" t="str">
        <f t="shared" ref="B1227:B1290" si="144">CONCATENATE(E1227,L1227,"×",G1227)</f>
        <v>M130×3</v>
      </c>
      <c r="C1227" s="77" t="s">
        <v>216</v>
      </c>
      <c r="D1227" s="77" t="s">
        <v>157</v>
      </c>
      <c r="E1227" s="74" t="s">
        <v>0</v>
      </c>
      <c r="F1227" s="75">
        <v>130</v>
      </c>
      <c r="G1227" s="75">
        <v>3</v>
      </c>
      <c r="H1227" s="74" t="s">
        <v>134</v>
      </c>
      <c r="I1227" s="87" t="s">
        <v>420</v>
      </c>
      <c r="J1227" s="75" t="s">
        <v>314</v>
      </c>
      <c r="K1227" s="58" t="s">
        <v>491</v>
      </c>
      <c r="L1227" s="75">
        <v>130</v>
      </c>
      <c r="M1227" s="75">
        <v>3</v>
      </c>
      <c r="N1227" s="74">
        <v>60</v>
      </c>
      <c r="O1227" s="101">
        <f t="array" ref="O1227">IFERROR(INDEX($AD$11:$AO$1485,MATCH($B1227&amp;$I1227,$Z$11:$Z$1485&amp;$AG$11:$AG$1485,0),MATCH($C1227,$AD$9:$AO$9,0)),"-")</f>
        <v>129.035</v>
      </c>
      <c r="P1227" s="75">
        <v>18</v>
      </c>
      <c r="Q1227" s="75">
        <v>-18</v>
      </c>
      <c r="R1227" s="101">
        <f t="array" aca="1" ref="R1227" ca="1">IFERROR(INDEX($AD$11:$AO$1485,MATCH($B1227&amp;$I1227,$Z$11:$Z$1485&amp;$AG$11:$AG$1485,0),MATCH($D1227,$AD$9:$AO$9,0)),"-")</f>
        <v>128.4264</v>
      </c>
      <c r="S1227" s="75">
        <v>18</v>
      </c>
      <c r="T1227" s="75">
        <v>0</v>
      </c>
      <c r="U1227" s="75">
        <v>5</v>
      </c>
      <c r="V1227" s="75">
        <v>13</v>
      </c>
      <c r="W1227" s="50">
        <f t="shared" si="142"/>
        <v>36</v>
      </c>
      <c r="X1227" s="50">
        <f t="shared" si="143"/>
        <v>18</v>
      </c>
      <c r="Z1227" s="63" t="str">
        <f t="shared" ref="Z1227:Z1290" si="145">CONCATENATE(AA1227,AD1227,"×",AE1227)</f>
        <v>M82×2</v>
      </c>
      <c r="AA1227" s="62" t="s">
        <v>135</v>
      </c>
      <c r="AB1227" s="62"/>
      <c r="AC1227" s="62"/>
      <c r="AD1227" s="63">
        <v>82</v>
      </c>
      <c r="AE1227" s="63">
        <v>2</v>
      </c>
      <c r="AF1227" s="62">
        <v>60</v>
      </c>
      <c r="AG1227" s="64" t="s">
        <v>175</v>
      </c>
      <c r="AH1227" s="64"/>
      <c r="AI1227" s="65"/>
      <c r="AJ1227" s="65">
        <f t="shared" si="140"/>
        <v>80.700999999999993</v>
      </c>
      <c r="AK1227" s="65"/>
      <c r="AL1227" s="65"/>
      <c r="AM1227" s="65">
        <f t="shared" si="141"/>
        <v>79.834900000000005</v>
      </c>
      <c r="AN1227" s="65"/>
      <c r="AO1227" s="65">
        <v>81.5</v>
      </c>
    </row>
    <row r="1228" spans="2:41" ht="15" x14ac:dyDescent="0.3">
      <c r="B1228" s="76" t="str">
        <f t="shared" si="144"/>
        <v>M130×2</v>
      </c>
      <c r="C1228" s="77" t="s">
        <v>216</v>
      </c>
      <c r="D1228" s="77" t="s">
        <v>157</v>
      </c>
      <c r="E1228" s="74" t="s">
        <v>0</v>
      </c>
      <c r="F1228" s="75">
        <v>130</v>
      </c>
      <c r="G1228" s="75">
        <v>2</v>
      </c>
      <c r="H1228" s="74" t="s">
        <v>134</v>
      </c>
      <c r="I1228" s="87" t="s">
        <v>420</v>
      </c>
      <c r="J1228" s="75" t="s">
        <v>314</v>
      </c>
      <c r="K1228" s="58" t="s">
        <v>491</v>
      </c>
      <c r="L1228" s="75">
        <v>130</v>
      </c>
      <c r="M1228" s="75">
        <v>2</v>
      </c>
      <c r="N1228" s="74">
        <v>60</v>
      </c>
      <c r="O1228" s="101">
        <f t="array" ref="O1228">IFERROR(INDEX($AD$11:$AO$1485,MATCH($B1228&amp;$I1228,$Z$11:$Z$1485&amp;$AG$11:$AG$1485,0),MATCH($C1228,$AD$9:$AO$9,0)),"-")</f>
        <v>129.423</v>
      </c>
      <c r="P1228" s="75">
        <v>14</v>
      </c>
      <c r="Q1228" s="75">
        <v>-14</v>
      </c>
      <c r="R1228" s="101">
        <f t="array" aca="1" ref="R1228" ca="1">IFERROR(INDEX($AD$11:$AO$1485,MATCH($B1228&amp;$I1228,$Z$11:$Z$1485&amp;$AG$11:$AG$1485,0),MATCH($D1228,$AD$9:$AO$9,0)),"-")</f>
        <v>129.01599999999999</v>
      </c>
      <c r="S1228" s="75">
        <v>14</v>
      </c>
      <c r="T1228" s="75">
        <v>0</v>
      </c>
      <c r="U1228" s="75">
        <v>5</v>
      </c>
      <c r="V1228" s="75">
        <v>14</v>
      </c>
      <c r="W1228" s="50">
        <f t="shared" si="142"/>
        <v>28</v>
      </c>
      <c r="X1228" s="50">
        <f t="shared" si="143"/>
        <v>14</v>
      </c>
      <c r="Z1228" s="63" t="str">
        <f t="shared" si="145"/>
        <v>M85×6</v>
      </c>
      <c r="AA1228" s="62" t="s">
        <v>135</v>
      </c>
      <c r="AB1228" s="62"/>
      <c r="AC1228" s="62"/>
      <c r="AD1228" s="63">
        <v>85</v>
      </c>
      <c r="AE1228" s="63">
        <v>6</v>
      </c>
      <c r="AF1228" s="62">
        <v>60</v>
      </c>
      <c r="AG1228" s="64" t="s">
        <v>175</v>
      </c>
      <c r="AH1228" s="64"/>
      <c r="AI1228" s="65"/>
      <c r="AJ1228" s="65">
        <f t="shared" ref="AJ1228:AJ1291" si="146">ROUND(AD1228-0.649519*AE1228,4)</f>
        <v>81.102900000000005</v>
      </c>
      <c r="AK1228" s="65"/>
      <c r="AL1228" s="65"/>
      <c r="AM1228" s="65">
        <f t="shared" ref="AM1228:AM1291" si="147">ROUND(AD1228-1.082532*AE1228,4)</f>
        <v>78.504800000000003</v>
      </c>
      <c r="AN1228" s="65"/>
      <c r="AO1228" s="65">
        <v>84.08</v>
      </c>
    </row>
    <row r="1229" spans="2:41" ht="15" x14ac:dyDescent="0.3">
      <c r="B1229" s="76" t="str">
        <f t="shared" si="144"/>
        <v>M135×6</v>
      </c>
      <c r="C1229" s="77" t="s">
        <v>216</v>
      </c>
      <c r="D1229" s="77" t="s">
        <v>157</v>
      </c>
      <c r="E1229" s="74" t="s">
        <v>0</v>
      </c>
      <c r="F1229" s="75">
        <v>135</v>
      </c>
      <c r="G1229" s="75">
        <v>6</v>
      </c>
      <c r="H1229" s="74" t="s">
        <v>134</v>
      </c>
      <c r="I1229" s="87" t="s">
        <v>420</v>
      </c>
      <c r="J1229" s="75" t="s">
        <v>314</v>
      </c>
      <c r="K1229" s="58" t="s">
        <v>491</v>
      </c>
      <c r="L1229" s="75">
        <v>135</v>
      </c>
      <c r="M1229" s="75">
        <v>6</v>
      </c>
      <c r="N1229" s="74">
        <v>60</v>
      </c>
      <c r="O1229" s="101">
        <f t="array" ref="O1229">IFERROR(INDEX($AD$11:$AO$1485,MATCH($B1229&amp;$I1229,$Z$11:$Z$1485&amp;$AG$11:$AG$1485,0),MATCH($C1229,$AD$9:$AO$9,0)),"-")</f>
        <v>132.81200000000001</v>
      </c>
      <c r="P1229" s="75">
        <v>18</v>
      </c>
      <c r="Q1229" s="75">
        <v>-18</v>
      </c>
      <c r="R1229" s="101">
        <f t="array" aca="1" ref="R1229" ca="1">IFERROR(INDEX($AD$11:$AO$1485,MATCH($B1229&amp;$I1229,$Z$11:$Z$1485&amp;$AG$11:$AG$1485,0),MATCH($D1229,$AD$9:$AO$9,0)),"-")</f>
        <v>131.60290000000001</v>
      </c>
      <c r="S1229" s="75">
        <v>18</v>
      </c>
      <c r="T1229" s="75">
        <v>0</v>
      </c>
      <c r="U1229" s="75">
        <v>6</v>
      </c>
      <c r="V1229" s="75">
        <v>10</v>
      </c>
      <c r="W1229" s="50">
        <f t="shared" si="142"/>
        <v>36</v>
      </c>
      <c r="X1229" s="50">
        <f t="shared" si="143"/>
        <v>18</v>
      </c>
      <c r="Z1229" s="63" t="str">
        <f t="shared" si="145"/>
        <v>M85×4</v>
      </c>
      <c r="AA1229" s="62" t="s">
        <v>135</v>
      </c>
      <c r="AB1229" s="62"/>
      <c r="AC1229" s="62"/>
      <c r="AD1229" s="63">
        <v>85</v>
      </c>
      <c r="AE1229" s="63">
        <v>4</v>
      </c>
      <c r="AF1229" s="62">
        <v>60</v>
      </c>
      <c r="AG1229" s="64" t="s">
        <v>175</v>
      </c>
      <c r="AH1229" s="64"/>
      <c r="AI1229" s="65"/>
      <c r="AJ1229" s="65">
        <f t="shared" si="146"/>
        <v>82.401899999999998</v>
      </c>
      <c r="AK1229" s="65"/>
      <c r="AL1229" s="65"/>
      <c r="AM1229" s="65">
        <f t="shared" si="147"/>
        <v>80.669899999999998</v>
      </c>
      <c r="AN1229" s="65"/>
      <c r="AO1229" s="65">
        <v>84.45</v>
      </c>
    </row>
    <row r="1230" spans="2:41" ht="15" x14ac:dyDescent="0.3">
      <c r="B1230" s="76" t="str">
        <f t="shared" si="144"/>
        <v>M135×4</v>
      </c>
      <c r="C1230" s="77" t="s">
        <v>216</v>
      </c>
      <c r="D1230" s="77" t="s">
        <v>157</v>
      </c>
      <c r="E1230" s="74" t="s">
        <v>0</v>
      </c>
      <c r="F1230" s="75">
        <v>135</v>
      </c>
      <c r="G1230" s="75">
        <v>4</v>
      </c>
      <c r="H1230" s="74" t="s">
        <v>134</v>
      </c>
      <c r="I1230" s="87" t="s">
        <v>420</v>
      </c>
      <c r="J1230" s="75" t="s">
        <v>314</v>
      </c>
      <c r="K1230" s="58" t="s">
        <v>491</v>
      </c>
      <c r="L1230" s="75">
        <v>135</v>
      </c>
      <c r="M1230" s="75">
        <v>4</v>
      </c>
      <c r="N1230" s="74">
        <v>60</v>
      </c>
      <c r="O1230" s="101">
        <f t="array" ref="O1230">IFERROR(INDEX($AD$11:$AO$1485,MATCH($B1230&amp;$I1230,$Z$11:$Z$1485&amp;$AG$11:$AG$1485,0),MATCH($C1230,$AD$9:$AO$9,0)),"-")</f>
        <v>133.636</v>
      </c>
      <c r="P1230" s="75">
        <v>18</v>
      </c>
      <c r="Q1230" s="75">
        <v>-18</v>
      </c>
      <c r="R1230" s="101">
        <f t="array" aca="1" ref="R1230" ca="1">IFERROR(INDEX($AD$11:$AO$1485,MATCH($B1230&amp;$I1230,$Z$11:$Z$1485&amp;$AG$11:$AG$1485,0),MATCH($D1230,$AD$9:$AO$9,0)),"-")</f>
        <v>132.82689999999999</v>
      </c>
      <c r="S1230" s="75">
        <v>18</v>
      </c>
      <c r="T1230" s="75">
        <v>0</v>
      </c>
      <c r="U1230" s="75">
        <v>5</v>
      </c>
      <c r="V1230" s="75">
        <v>11</v>
      </c>
      <c r="W1230" s="50">
        <f t="shared" si="142"/>
        <v>36</v>
      </c>
      <c r="X1230" s="50">
        <f t="shared" si="143"/>
        <v>18</v>
      </c>
      <c r="Z1230" s="63" t="str">
        <f t="shared" si="145"/>
        <v>M85×3</v>
      </c>
      <c r="AA1230" s="62" t="s">
        <v>135</v>
      </c>
      <c r="AB1230" s="62"/>
      <c r="AC1230" s="62"/>
      <c r="AD1230" s="63">
        <v>85</v>
      </c>
      <c r="AE1230" s="63">
        <v>3</v>
      </c>
      <c r="AF1230" s="62">
        <v>60</v>
      </c>
      <c r="AG1230" s="64" t="s">
        <v>175</v>
      </c>
      <c r="AH1230" s="64"/>
      <c r="AI1230" s="65"/>
      <c r="AJ1230" s="65">
        <f t="shared" si="146"/>
        <v>83.051400000000001</v>
      </c>
      <c r="AK1230" s="65"/>
      <c r="AL1230" s="65"/>
      <c r="AM1230" s="65">
        <f t="shared" si="147"/>
        <v>81.752399999999994</v>
      </c>
      <c r="AN1230" s="65"/>
      <c r="AO1230" s="65">
        <v>84.63</v>
      </c>
    </row>
    <row r="1231" spans="2:41" ht="15" x14ac:dyDescent="0.3">
      <c r="B1231" s="76" t="str">
        <f t="shared" si="144"/>
        <v>M135×3</v>
      </c>
      <c r="C1231" s="77" t="s">
        <v>216</v>
      </c>
      <c r="D1231" s="77" t="s">
        <v>157</v>
      </c>
      <c r="E1231" s="74" t="s">
        <v>0</v>
      </c>
      <c r="F1231" s="75">
        <v>135</v>
      </c>
      <c r="G1231" s="75">
        <v>3</v>
      </c>
      <c r="H1231" s="74" t="s">
        <v>134</v>
      </c>
      <c r="I1231" s="87" t="s">
        <v>420</v>
      </c>
      <c r="J1231" s="75" t="s">
        <v>314</v>
      </c>
      <c r="K1231" s="58" t="s">
        <v>491</v>
      </c>
      <c r="L1231" s="75">
        <v>135</v>
      </c>
      <c r="M1231" s="75">
        <v>3</v>
      </c>
      <c r="N1231" s="74">
        <v>60</v>
      </c>
      <c r="O1231" s="101">
        <f t="array" ref="O1231">IFERROR(INDEX($AD$11:$AO$1485,MATCH($B1231&amp;$I1231,$Z$11:$Z$1485&amp;$AG$11:$AG$1485,0),MATCH($C1231,$AD$9:$AO$9,0)),"-")</f>
        <v>134.035</v>
      </c>
      <c r="P1231" s="75">
        <v>18</v>
      </c>
      <c r="Q1231" s="75">
        <v>-18</v>
      </c>
      <c r="R1231" s="101">
        <f t="array" aca="1" ref="R1231" ca="1">IFERROR(INDEX($AD$11:$AO$1485,MATCH($B1231&amp;$I1231,$Z$11:$Z$1485&amp;$AG$11:$AG$1485,0),MATCH($D1231,$AD$9:$AO$9,0)),"-")</f>
        <v>133.4264</v>
      </c>
      <c r="S1231" s="75">
        <v>18</v>
      </c>
      <c r="T1231" s="75">
        <v>0</v>
      </c>
      <c r="U1231" s="75">
        <v>5</v>
      </c>
      <c r="V1231" s="75">
        <v>13</v>
      </c>
      <c r="W1231" s="50">
        <f t="shared" si="142"/>
        <v>36</v>
      </c>
      <c r="X1231" s="50">
        <f t="shared" si="143"/>
        <v>18</v>
      </c>
      <c r="Z1231" s="63" t="str">
        <f t="shared" si="145"/>
        <v>M85×2</v>
      </c>
      <c r="AA1231" s="62" t="s">
        <v>135</v>
      </c>
      <c r="AB1231" s="62"/>
      <c r="AC1231" s="62"/>
      <c r="AD1231" s="63">
        <v>85</v>
      </c>
      <c r="AE1231" s="63">
        <v>2</v>
      </c>
      <c r="AF1231" s="62">
        <v>60</v>
      </c>
      <c r="AG1231" s="64" t="s">
        <v>175</v>
      </c>
      <c r="AH1231" s="64"/>
      <c r="AI1231" s="65"/>
      <c r="AJ1231" s="65">
        <f t="shared" si="146"/>
        <v>83.700999999999993</v>
      </c>
      <c r="AK1231" s="65"/>
      <c r="AL1231" s="65"/>
      <c r="AM1231" s="65">
        <f t="shared" si="147"/>
        <v>82.834900000000005</v>
      </c>
      <c r="AN1231" s="65"/>
      <c r="AO1231" s="65">
        <v>84.5</v>
      </c>
    </row>
    <row r="1232" spans="2:41" ht="15" x14ac:dyDescent="0.3">
      <c r="B1232" s="76" t="str">
        <f t="shared" si="144"/>
        <v>M135×2</v>
      </c>
      <c r="C1232" s="77" t="s">
        <v>216</v>
      </c>
      <c r="D1232" s="77" t="s">
        <v>157</v>
      </c>
      <c r="E1232" s="74" t="s">
        <v>0</v>
      </c>
      <c r="F1232" s="75">
        <v>135</v>
      </c>
      <c r="G1232" s="75">
        <v>2</v>
      </c>
      <c r="H1232" s="74" t="s">
        <v>134</v>
      </c>
      <c r="I1232" s="87" t="s">
        <v>420</v>
      </c>
      <c r="J1232" s="75" t="s">
        <v>314</v>
      </c>
      <c r="K1232" s="58" t="s">
        <v>491</v>
      </c>
      <c r="L1232" s="75">
        <v>135</v>
      </c>
      <c r="M1232" s="75">
        <v>2</v>
      </c>
      <c r="N1232" s="74">
        <v>60</v>
      </c>
      <c r="O1232" s="101">
        <f t="array" ref="O1232">IFERROR(INDEX($AD$11:$AO$1485,MATCH($B1232&amp;$I1232,$Z$11:$Z$1485&amp;$AG$11:$AG$1485,0),MATCH($C1232,$AD$9:$AO$9,0)),"-")</f>
        <v>134.423</v>
      </c>
      <c r="P1232" s="75">
        <v>14</v>
      </c>
      <c r="Q1232" s="75">
        <v>-14</v>
      </c>
      <c r="R1232" s="101">
        <f t="array" aca="1" ref="R1232" ca="1">IFERROR(INDEX($AD$11:$AO$1485,MATCH($B1232&amp;$I1232,$Z$11:$Z$1485&amp;$AG$11:$AG$1485,0),MATCH($D1232,$AD$9:$AO$9,0)),"-")</f>
        <v>134.01599999999999</v>
      </c>
      <c r="S1232" s="75">
        <v>14</v>
      </c>
      <c r="T1232" s="75">
        <v>0</v>
      </c>
      <c r="U1232" s="75">
        <v>5</v>
      </c>
      <c r="V1232" s="75">
        <v>14</v>
      </c>
      <c r="W1232" s="50">
        <f t="shared" si="142"/>
        <v>28</v>
      </c>
      <c r="X1232" s="50">
        <f t="shared" si="143"/>
        <v>14</v>
      </c>
      <c r="Z1232" s="63" t="str">
        <f t="shared" si="145"/>
        <v>M90×6</v>
      </c>
      <c r="AA1232" s="62" t="s">
        <v>135</v>
      </c>
      <c r="AB1232" s="62"/>
      <c r="AC1232" s="62"/>
      <c r="AD1232" s="63">
        <v>90</v>
      </c>
      <c r="AE1232" s="63">
        <v>6</v>
      </c>
      <c r="AF1232" s="62">
        <v>60</v>
      </c>
      <c r="AG1232" s="64" t="s">
        <v>175</v>
      </c>
      <c r="AH1232" s="64"/>
      <c r="AI1232" s="65"/>
      <c r="AJ1232" s="65">
        <f t="shared" si="146"/>
        <v>86.102900000000005</v>
      </c>
      <c r="AK1232" s="65"/>
      <c r="AL1232" s="65"/>
      <c r="AM1232" s="65">
        <f t="shared" si="147"/>
        <v>83.504800000000003</v>
      </c>
      <c r="AN1232" s="65"/>
      <c r="AO1232" s="65">
        <v>89.08</v>
      </c>
    </row>
    <row r="1233" spans="2:41" ht="15" x14ac:dyDescent="0.3">
      <c r="B1233" s="76" t="str">
        <f t="shared" si="144"/>
        <v>M140×6</v>
      </c>
      <c r="C1233" s="77" t="s">
        <v>216</v>
      </c>
      <c r="D1233" s="77" t="s">
        <v>157</v>
      </c>
      <c r="E1233" s="74" t="s">
        <v>0</v>
      </c>
      <c r="F1233" s="75">
        <v>140</v>
      </c>
      <c r="G1233" s="75">
        <v>6</v>
      </c>
      <c r="H1233" s="74" t="s">
        <v>134</v>
      </c>
      <c r="I1233" s="87" t="s">
        <v>420</v>
      </c>
      <c r="J1233" s="75" t="s">
        <v>314</v>
      </c>
      <c r="K1233" s="58" t="s">
        <v>491</v>
      </c>
      <c r="L1233" s="75">
        <v>140</v>
      </c>
      <c r="M1233" s="75">
        <v>6</v>
      </c>
      <c r="N1233" s="74">
        <v>60</v>
      </c>
      <c r="O1233" s="101">
        <f t="array" ref="O1233">IFERROR(INDEX($AD$11:$AO$1485,MATCH($B1233&amp;$I1233,$Z$11:$Z$1485&amp;$AG$11:$AG$1485,0),MATCH($C1233,$AD$9:$AO$9,0)),"-")</f>
        <v>137.81200000000001</v>
      </c>
      <c r="P1233" s="75">
        <v>18</v>
      </c>
      <c r="Q1233" s="75">
        <v>-18</v>
      </c>
      <c r="R1233" s="101">
        <f t="array" aca="1" ref="R1233" ca="1">IFERROR(INDEX($AD$11:$AO$1485,MATCH($B1233&amp;$I1233,$Z$11:$Z$1485&amp;$AG$11:$AG$1485,0),MATCH($D1233,$AD$9:$AO$9,0)),"-")</f>
        <v>136.60290000000001</v>
      </c>
      <c r="S1233" s="75">
        <v>18</v>
      </c>
      <c r="T1233" s="75">
        <v>0</v>
      </c>
      <c r="U1233" s="75">
        <v>6</v>
      </c>
      <c r="V1233" s="75">
        <v>10</v>
      </c>
      <c r="W1233" s="50">
        <f t="shared" si="142"/>
        <v>36</v>
      </c>
      <c r="X1233" s="50">
        <f t="shared" si="143"/>
        <v>18</v>
      </c>
      <c r="Z1233" s="63" t="str">
        <f t="shared" si="145"/>
        <v>M90×4</v>
      </c>
      <c r="AA1233" s="62" t="s">
        <v>135</v>
      </c>
      <c r="AB1233" s="62"/>
      <c r="AC1233" s="62"/>
      <c r="AD1233" s="63">
        <v>90</v>
      </c>
      <c r="AE1233" s="63">
        <v>4</v>
      </c>
      <c r="AF1233" s="62">
        <v>60</v>
      </c>
      <c r="AG1233" s="64" t="s">
        <v>175</v>
      </c>
      <c r="AH1233" s="64"/>
      <c r="AI1233" s="65"/>
      <c r="AJ1233" s="65">
        <f t="shared" si="146"/>
        <v>87.401899999999998</v>
      </c>
      <c r="AK1233" s="65"/>
      <c r="AL1233" s="65"/>
      <c r="AM1233" s="65">
        <f t="shared" si="147"/>
        <v>85.669899999999998</v>
      </c>
      <c r="AN1233" s="65"/>
      <c r="AO1233" s="65">
        <v>89.45</v>
      </c>
    </row>
    <row r="1234" spans="2:41" ht="15" x14ac:dyDescent="0.3">
      <c r="B1234" s="76" t="str">
        <f t="shared" si="144"/>
        <v>M140×4</v>
      </c>
      <c r="C1234" s="77" t="s">
        <v>216</v>
      </c>
      <c r="D1234" s="77" t="s">
        <v>157</v>
      </c>
      <c r="E1234" s="74" t="s">
        <v>0</v>
      </c>
      <c r="F1234" s="75">
        <v>140</v>
      </c>
      <c r="G1234" s="75">
        <v>4</v>
      </c>
      <c r="H1234" s="74" t="s">
        <v>134</v>
      </c>
      <c r="I1234" s="87" t="s">
        <v>420</v>
      </c>
      <c r="J1234" s="75" t="s">
        <v>314</v>
      </c>
      <c r="K1234" s="58" t="s">
        <v>491</v>
      </c>
      <c r="L1234" s="75">
        <v>140</v>
      </c>
      <c r="M1234" s="75">
        <v>4</v>
      </c>
      <c r="N1234" s="74">
        <v>60</v>
      </c>
      <c r="O1234" s="101">
        <f t="array" ref="O1234">IFERROR(INDEX($AD$11:$AO$1485,MATCH($B1234&amp;$I1234,$Z$11:$Z$1485&amp;$AG$11:$AG$1485,0),MATCH($C1234,$AD$9:$AO$9,0)),"-")</f>
        <v>138.636</v>
      </c>
      <c r="P1234" s="75">
        <v>18</v>
      </c>
      <c r="Q1234" s="75">
        <v>-18</v>
      </c>
      <c r="R1234" s="101">
        <f t="array" aca="1" ref="R1234" ca="1">IFERROR(INDEX($AD$11:$AO$1485,MATCH($B1234&amp;$I1234,$Z$11:$Z$1485&amp;$AG$11:$AG$1485,0),MATCH($D1234,$AD$9:$AO$9,0)),"-")</f>
        <v>137.82689999999999</v>
      </c>
      <c r="S1234" s="75">
        <v>18</v>
      </c>
      <c r="T1234" s="75">
        <v>0</v>
      </c>
      <c r="U1234" s="75">
        <v>5</v>
      </c>
      <c r="V1234" s="75">
        <v>11</v>
      </c>
      <c r="W1234" s="50">
        <f t="shared" si="142"/>
        <v>36</v>
      </c>
      <c r="X1234" s="50">
        <f t="shared" si="143"/>
        <v>18</v>
      </c>
      <c r="Z1234" s="63" t="str">
        <f t="shared" si="145"/>
        <v>M90×3</v>
      </c>
      <c r="AA1234" s="62" t="s">
        <v>135</v>
      </c>
      <c r="AB1234" s="62"/>
      <c r="AC1234" s="62"/>
      <c r="AD1234" s="63">
        <v>90</v>
      </c>
      <c r="AE1234" s="63">
        <v>3</v>
      </c>
      <c r="AF1234" s="62">
        <v>60</v>
      </c>
      <c r="AG1234" s="64" t="s">
        <v>175</v>
      </c>
      <c r="AH1234" s="64"/>
      <c r="AI1234" s="65"/>
      <c r="AJ1234" s="65">
        <f t="shared" si="146"/>
        <v>88.051400000000001</v>
      </c>
      <c r="AK1234" s="65"/>
      <c r="AL1234" s="65"/>
      <c r="AM1234" s="65">
        <f t="shared" si="147"/>
        <v>86.752399999999994</v>
      </c>
      <c r="AN1234" s="65"/>
      <c r="AO1234" s="65">
        <v>89.63</v>
      </c>
    </row>
    <row r="1235" spans="2:41" ht="15" x14ac:dyDescent="0.3">
      <c r="B1235" s="76" t="str">
        <f t="shared" si="144"/>
        <v>M140×3</v>
      </c>
      <c r="C1235" s="77" t="s">
        <v>216</v>
      </c>
      <c r="D1235" s="77" t="s">
        <v>157</v>
      </c>
      <c r="E1235" s="74" t="s">
        <v>0</v>
      </c>
      <c r="F1235" s="75">
        <v>140</v>
      </c>
      <c r="G1235" s="75">
        <v>3</v>
      </c>
      <c r="H1235" s="74" t="s">
        <v>134</v>
      </c>
      <c r="I1235" s="87" t="s">
        <v>420</v>
      </c>
      <c r="J1235" s="75" t="s">
        <v>314</v>
      </c>
      <c r="K1235" s="58" t="s">
        <v>491</v>
      </c>
      <c r="L1235" s="75">
        <v>140</v>
      </c>
      <c r="M1235" s="75">
        <v>3</v>
      </c>
      <c r="N1235" s="74">
        <v>60</v>
      </c>
      <c r="O1235" s="101">
        <f t="array" ref="O1235">IFERROR(INDEX($AD$11:$AO$1485,MATCH($B1235&amp;$I1235,$Z$11:$Z$1485&amp;$AG$11:$AG$1485,0),MATCH($C1235,$AD$9:$AO$9,0)),"-")</f>
        <v>139.035</v>
      </c>
      <c r="P1235" s="75">
        <v>18</v>
      </c>
      <c r="Q1235" s="75">
        <v>-18</v>
      </c>
      <c r="R1235" s="101">
        <f t="array" aca="1" ref="R1235" ca="1">IFERROR(INDEX($AD$11:$AO$1485,MATCH($B1235&amp;$I1235,$Z$11:$Z$1485&amp;$AG$11:$AG$1485,0),MATCH($D1235,$AD$9:$AO$9,0)),"-")</f>
        <v>138.4264</v>
      </c>
      <c r="S1235" s="75">
        <v>18</v>
      </c>
      <c r="T1235" s="75">
        <v>0</v>
      </c>
      <c r="U1235" s="75">
        <v>5</v>
      </c>
      <c r="V1235" s="75">
        <v>13</v>
      </c>
      <c r="W1235" s="50">
        <f t="shared" si="142"/>
        <v>36</v>
      </c>
      <c r="X1235" s="50">
        <f t="shared" si="143"/>
        <v>18</v>
      </c>
      <c r="Z1235" s="63" t="str">
        <f t="shared" si="145"/>
        <v>M90×2</v>
      </c>
      <c r="AA1235" s="62" t="s">
        <v>135</v>
      </c>
      <c r="AB1235" s="62"/>
      <c r="AC1235" s="62"/>
      <c r="AD1235" s="63">
        <v>90</v>
      </c>
      <c r="AE1235" s="63">
        <v>2</v>
      </c>
      <c r="AF1235" s="62">
        <v>60</v>
      </c>
      <c r="AG1235" s="64" t="s">
        <v>175</v>
      </c>
      <c r="AH1235" s="64"/>
      <c r="AI1235" s="65"/>
      <c r="AJ1235" s="65">
        <f t="shared" si="146"/>
        <v>88.700999999999993</v>
      </c>
      <c r="AK1235" s="65"/>
      <c r="AL1235" s="65"/>
      <c r="AM1235" s="65">
        <f t="shared" si="147"/>
        <v>87.834900000000005</v>
      </c>
      <c r="AN1235" s="65"/>
      <c r="AO1235" s="65">
        <v>89.5</v>
      </c>
    </row>
    <row r="1236" spans="2:41" ht="15" x14ac:dyDescent="0.3">
      <c r="B1236" s="76" t="str">
        <f t="shared" si="144"/>
        <v>M140×2</v>
      </c>
      <c r="C1236" s="77" t="s">
        <v>216</v>
      </c>
      <c r="D1236" s="77" t="s">
        <v>157</v>
      </c>
      <c r="E1236" s="74" t="s">
        <v>0</v>
      </c>
      <c r="F1236" s="75">
        <v>140</v>
      </c>
      <c r="G1236" s="75">
        <v>2</v>
      </c>
      <c r="H1236" s="74" t="s">
        <v>134</v>
      </c>
      <c r="I1236" s="87" t="s">
        <v>420</v>
      </c>
      <c r="J1236" s="75" t="s">
        <v>314</v>
      </c>
      <c r="K1236" s="58" t="s">
        <v>491</v>
      </c>
      <c r="L1236" s="75">
        <v>140</v>
      </c>
      <c r="M1236" s="75">
        <v>2</v>
      </c>
      <c r="N1236" s="74">
        <v>60</v>
      </c>
      <c r="O1236" s="101">
        <f t="array" ref="O1236">IFERROR(INDEX($AD$11:$AO$1485,MATCH($B1236&amp;$I1236,$Z$11:$Z$1485&amp;$AG$11:$AG$1485,0),MATCH($C1236,$AD$9:$AO$9,0)),"-")</f>
        <v>139.423</v>
      </c>
      <c r="P1236" s="75">
        <v>14</v>
      </c>
      <c r="Q1236" s="75">
        <v>-14</v>
      </c>
      <c r="R1236" s="101">
        <f t="array" aca="1" ref="R1236" ca="1">IFERROR(INDEX($AD$11:$AO$1485,MATCH($B1236&amp;$I1236,$Z$11:$Z$1485&amp;$AG$11:$AG$1485,0),MATCH($D1236,$AD$9:$AO$9,0)),"-")</f>
        <v>139.01599999999999</v>
      </c>
      <c r="S1236" s="75">
        <v>14</v>
      </c>
      <c r="T1236" s="75">
        <v>0</v>
      </c>
      <c r="U1236" s="75">
        <v>5</v>
      </c>
      <c r="V1236" s="75">
        <v>14</v>
      </c>
      <c r="W1236" s="50">
        <f t="shared" si="142"/>
        <v>28</v>
      </c>
      <c r="X1236" s="50">
        <f t="shared" si="143"/>
        <v>14</v>
      </c>
      <c r="Z1236" s="63" t="str">
        <f t="shared" si="145"/>
        <v>M95×6</v>
      </c>
      <c r="AA1236" s="62" t="s">
        <v>135</v>
      </c>
      <c r="AB1236" s="62"/>
      <c r="AC1236" s="62"/>
      <c r="AD1236" s="63">
        <v>95</v>
      </c>
      <c r="AE1236" s="63">
        <v>6</v>
      </c>
      <c r="AF1236" s="62">
        <v>60</v>
      </c>
      <c r="AG1236" s="64" t="s">
        <v>175</v>
      </c>
      <c r="AH1236" s="64"/>
      <c r="AI1236" s="65"/>
      <c r="AJ1236" s="65">
        <f t="shared" si="146"/>
        <v>91.102900000000005</v>
      </c>
      <c r="AK1236" s="65"/>
      <c r="AL1236" s="65"/>
      <c r="AM1236" s="65">
        <f t="shared" si="147"/>
        <v>88.504800000000003</v>
      </c>
      <c r="AN1236" s="65"/>
      <c r="AO1236" s="65">
        <v>94.1</v>
      </c>
    </row>
    <row r="1237" spans="2:41" ht="15" x14ac:dyDescent="0.3">
      <c r="B1237" s="76" t="str">
        <f t="shared" si="144"/>
        <v>M145×6</v>
      </c>
      <c r="C1237" s="77" t="s">
        <v>216</v>
      </c>
      <c r="D1237" s="77" t="s">
        <v>157</v>
      </c>
      <c r="E1237" s="74" t="s">
        <v>0</v>
      </c>
      <c r="F1237" s="75">
        <v>145</v>
      </c>
      <c r="G1237" s="75">
        <v>6</v>
      </c>
      <c r="H1237" s="74" t="s">
        <v>134</v>
      </c>
      <c r="I1237" s="87" t="s">
        <v>420</v>
      </c>
      <c r="J1237" s="75" t="s">
        <v>314</v>
      </c>
      <c r="K1237" s="58" t="s">
        <v>491</v>
      </c>
      <c r="L1237" s="75">
        <v>145</v>
      </c>
      <c r="M1237" s="75">
        <v>6</v>
      </c>
      <c r="N1237" s="74">
        <v>60</v>
      </c>
      <c r="O1237" s="101">
        <f t="array" ref="O1237">IFERROR(INDEX($AD$11:$AO$1485,MATCH($B1237&amp;$I1237,$Z$11:$Z$1485&amp;$AG$11:$AG$1485,0),MATCH($C1237,$AD$9:$AO$9,0)),"-")</f>
        <v>142.81200000000001</v>
      </c>
      <c r="P1237" s="75">
        <v>18</v>
      </c>
      <c r="Q1237" s="75">
        <v>-18</v>
      </c>
      <c r="R1237" s="101">
        <f t="array" aca="1" ref="R1237" ca="1">IFERROR(INDEX($AD$11:$AO$1485,MATCH($B1237&amp;$I1237,$Z$11:$Z$1485&amp;$AG$11:$AG$1485,0),MATCH($D1237,$AD$9:$AO$9,0)),"-")</f>
        <v>141.60290000000001</v>
      </c>
      <c r="S1237" s="75">
        <v>18</v>
      </c>
      <c r="T1237" s="75">
        <v>0</v>
      </c>
      <c r="U1237" s="75">
        <v>6</v>
      </c>
      <c r="V1237" s="75">
        <v>10</v>
      </c>
      <c r="W1237" s="50">
        <f t="shared" si="142"/>
        <v>36</v>
      </c>
      <c r="X1237" s="50">
        <f t="shared" si="143"/>
        <v>18</v>
      </c>
      <c r="Z1237" s="63" t="str">
        <f t="shared" si="145"/>
        <v>M95×4</v>
      </c>
      <c r="AA1237" s="62" t="s">
        <v>135</v>
      </c>
      <c r="AB1237" s="62"/>
      <c r="AC1237" s="62"/>
      <c r="AD1237" s="63">
        <v>95</v>
      </c>
      <c r="AE1237" s="63">
        <v>4</v>
      </c>
      <c r="AF1237" s="62">
        <v>60</v>
      </c>
      <c r="AG1237" s="64" t="s">
        <v>175</v>
      </c>
      <c r="AH1237" s="64"/>
      <c r="AI1237" s="65"/>
      <c r="AJ1237" s="65">
        <f t="shared" si="146"/>
        <v>92.401899999999998</v>
      </c>
      <c r="AK1237" s="65"/>
      <c r="AL1237" s="65"/>
      <c r="AM1237" s="65">
        <f t="shared" si="147"/>
        <v>90.669899999999998</v>
      </c>
      <c r="AN1237" s="65"/>
      <c r="AO1237" s="65">
        <v>94.47</v>
      </c>
    </row>
    <row r="1238" spans="2:41" ht="15" x14ac:dyDescent="0.3">
      <c r="B1238" s="76" t="str">
        <f t="shared" si="144"/>
        <v>M145×4</v>
      </c>
      <c r="C1238" s="77" t="s">
        <v>216</v>
      </c>
      <c r="D1238" s="77" t="s">
        <v>157</v>
      </c>
      <c r="E1238" s="74" t="s">
        <v>0</v>
      </c>
      <c r="F1238" s="75">
        <v>145</v>
      </c>
      <c r="G1238" s="75">
        <v>4</v>
      </c>
      <c r="H1238" s="74" t="s">
        <v>134</v>
      </c>
      <c r="I1238" s="87" t="s">
        <v>420</v>
      </c>
      <c r="J1238" s="75" t="s">
        <v>314</v>
      </c>
      <c r="K1238" s="58" t="s">
        <v>491</v>
      </c>
      <c r="L1238" s="75">
        <v>145</v>
      </c>
      <c r="M1238" s="75">
        <v>4</v>
      </c>
      <c r="N1238" s="74">
        <v>60</v>
      </c>
      <c r="O1238" s="101">
        <f t="array" ref="O1238">IFERROR(INDEX($AD$11:$AO$1485,MATCH($B1238&amp;$I1238,$Z$11:$Z$1485&amp;$AG$11:$AG$1485,0),MATCH($C1238,$AD$9:$AO$9,0)),"-")</f>
        <v>143.636</v>
      </c>
      <c r="P1238" s="75">
        <v>18</v>
      </c>
      <c r="Q1238" s="75">
        <v>-18</v>
      </c>
      <c r="R1238" s="101">
        <f t="array" aca="1" ref="R1238" ca="1">IFERROR(INDEX($AD$11:$AO$1485,MATCH($B1238&amp;$I1238,$Z$11:$Z$1485&amp;$AG$11:$AG$1485,0),MATCH($D1238,$AD$9:$AO$9,0)),"-")</f>
        <v>142.82689999999999</v>
      </c>
      <c r="S1238" s="75">
        <v>18</v>
      </c>
      <c r="T1238" s="75">
        <v>0</v>
      </c>
      <c r="U1238" s="75">
        <v>5</v>
      </c>
      <c r="V1238" s="75">
        <v>11</v>
      </c>
      <c r="W1238" s="50">
        <f t="shared" si="142"/>
        <v>36</v>
      </c>
      <c r="X1238" s="50">
        <f t="shared" si="143"/>
        <v>18</v>
      </c>
      <c r="Z1238" s="63" t="str">
        <f t="shared" si="145"/>
        <v>M95×3</v>
      </c>
      <c r="AA1238" s="62" t="s">
        <v>135</v>
      </c>
      <c r="AB1238" s="62"/>
      <c r="AC1238" s="62"/>
      <c r="AD1238" s="63">
        <v>95</v>
      </c>
      <c r="AE1238" s="63">
        <v>3</v>
      </c>
      <c r="AF1238" s="62">
        <v>60</v>
      </c>
      <c r="AG1238" s="64" t="s">
        <v>175</v>
      </c>
      <c r="AH1238" s="64"/>
      <c r="AI1238" s="65"/>
      <c r="AJ1238" s="65">
        <f t="shared" si="146"/>
        <v>93.051400000000001</v>
      </c>
      <c r="AK1238" s="65"/>
      <c r="AL1238" s="65"/>
      <c r="AM1238" s="65">
        <f t="shared" si="147"/>
        <v>91.752399999999994</v>
      </c>
      <c r="AN1238" s="65"/>
      <c r="AO1238" s="65">
        <v>94.65</v>
      </c>
    </row>
    <row r="1239" spans="2:41" ht="15" x14ac:dyDescent="0.3">
      <c r="B1239" s="76" t="str">
        <f t="shared" si="144"/>
        <v>M145×3</v>
      </c>
      <c r="C1239" s="77" t="s">
        <v>216</v>
      </c>
      <c r="D1239" s="77" t="s">
        <v>157</v>
      </c>
      <c r="E1239" s="74" t="s">
        <v>0</v>
      </c>
      <c r="F1239" s="75">
        <v>145</v>
      </c>
      <c r="G1239" s="75">
        <v>3</v>
      </c>
      <c r="H1239" s="74" t="s">
        <v>134</v>
      </c>
      <c r="I1239" s="87" t="s">
        <v>420</v>
      </c>
      <c r="J1239" s="75" t="s">
        <v>314</v>
      </c>
      <c r="K1239" s="58" t="s">
        <v>491</v>
      </c>
      <c r="L1239" s="75">
        <v>145</v>
      </c>
      <c r="M1239" s="75">
        <v>3</v>
      </c>
      <c r="N1239" s="74">
        <v>60</v>
      </c>
      <c r="O1239" s="101">
        <f t="array" ref="O1239">IFERROR(INDEX($AD$11:$AO$1485,MATCH($B1239&amp;$I1239,$Z$11:$Z$1485&amp;$AG$11:$AG$1485,0),MATCH($C1239,$AD$9:$AO$9,0)),"-")</f>
        <v>144.035</v>
      </c>
      <c r="P1239" s="75">
        <v>18</v>
      </c>
      <c r="Q1239" s="75">
        <v>-18</v>
      </c>
      <c r="R1239" s="101">
        <f t="array" aca="1" ref="R1239" ca="1">IFERROR(INDEX($AD$11:$AO$1485,MATCH($B1239&amp;$I1239,$Z$11:$Z$1485&amp;$AG$11:$AG$1485,0),MATCH($D1239,$AD$9:$AO$9,0)),"-")</f>
        <v>143.4264</v>
      </c>
      <c r="S1239" s="75">
        <v>18</v>
      </c>
      <c r="T1239" s="75">
        <v>0</v>
      </c>
      <c r="U1239" s="75">
        <v>5</v>
      </c>
      <c r="V1239" s="75">
        <v>13</v>
      </c>
      <c r="W1239" s="50">
        <f t="shared" si="142"/>
        <v>36</v>
      </c>
      <c r="X1239" s="50">
        <f t="shared" si="143"/>
        <v>18</v>
      </c>
      <c r="Z1239" s="63" t="str">
        <f t="shared" si="145"/>
        <v>M95×2</v>
      </c>
      <c r="AA1239" s="62" t="s">
        <v>135</v>
      </c>
      <c r="AB1239" s="62"/>
      <c r="AC1239" s="62"/>
      <c r="AD1239" s="63">
        <v>95</v>
      </c>
      <c r="AE1239" s="63">
        <v>2</v>
      </c>
      <c r="AF1239" s="62">
        <v>60</v>
      </c>
      <c r="AG1239" s="64" t="s">
        <v>175</v>
      </c>
      <c r="AH1239" s="64"/>
      <c r="AI1239" s="65"/>
      <c r="AJ1239" s="65">
        <f t="shared" si="146"/>
        <v>93.700999999999993</v>
      </c>
      <c r="AK1239" s="65"/>
      <c r="AL1239" s="65"/>
      <c r="AM1239" s="65">
        <f t="shared" si="147"/>
        <v>92.834900000000005</v>
      </c>
      <c r="AN1239" s="65"/>
      <c r="AO1239" s="65">
        <v>94.5</v>
      </c>
    </row>
    <row r="1240" spans="2:41" ht="15" x14ac:dyDescent="0.3">
      <c r="B1240" s="76" t="str">
        <f t="shared" si="144"/>
        <v>M145×2</v>
      </c>
      <c r="C1240" s="77" t="s">
        <v>216</v>
      </c>
      <c r="D1240" s="77" t="s">
        <v>157</v>
      </c>
      <c r="E1240" s="74" t="s">
        <v>0</v>
      </c>
      <c r="F1240" s="75">
        <v>145</v>
      </c>
      <c r="G1240" s="75">
        <v>2</v>
      </c>
      <c r="H1240" s="74" t="s">
        <v>134</v>
      </c>
      <c r="I1240" s="87" t="s">
        <v>420</v>
      </c>
      <c r="J1240" s="75" t="s">
        <v>314</v>
      </c>
      <c r="K1240" s="58" t="s">
        <v>491</v>
      </c>
      <c r="L1240" s="75">
        <v>145</v>
      </c>
      <c r="M1240" s="75">
        <v>2</v>
      </c>
      <c r="N1240" s="74">
        <v>60</v>
      </c>
      <c r="O1240" s="101">
        <f t="array" ref="O1240">IFERROR(INDEX($AD$11:$AO$1485,MATCH($B1240&amp;$I1240,$Z$11:$Z$1485&amp;$AG$11:$AG$1485,0),MATCH($C1240,$AD$9:$AO$9,0)),"-")</f>
        <v>144.423</v>
      </c>
      <c r="P1240" s="75">
        <v>14</v>
      </c>
      <c r="Q1240" s="75">
        <v>-14</v>
      </c>
      <c r="R1240" s="101">
        <f t="array" aca="1" ref="R1240" ca="1">IFERROR(INDEX($AD$11:$AO$1485,MATCH($B1240&amp;$I1240,$Z$11:$Z$1485&amp;$AG$11:$AG$1485,0),MATCH($D1240,$AD$9:$AO$9,0)),"-")</f>
        <v>144.01599999999999</v>
      </c>
      <c r="S1240" s="75">
        <v>14</v>
      </c>
      <c r="T1240" s="75">
        <v>0</v>
      </c>
      <c r="U1240" s="75">
        <v>5</v>
      </c>
      <c r="V1240" s="75">
        <v>14</v>
      </c>
      <c r="W1240" s="50">
        <f t="shared" si="142"/>
        <v>28</v>
      </c>
      <c r="X1240" s="50">
        <f t="shared" si="143"/>
        <v>14</v>
      </c>
      <c r="Z1240" s="63" t="str">
        <f t="shared" si="145"/>
        <v>M100×6</v>
      </c>
      <c r="AA1240" s="62" t="s">
        <v>135</v>
      </c>
      <c r="AB1240" s="62"/>
      <c r="AC1240" s="62"/>
      <c r="AD1240" s="63">
        <v>100</v>
      </c>
      <c r="AE1240" s="63">
        <v>6</v>
      </c>
      <c r="AF1240" s="62">
        <v>60</v>
      </c>
      <c r="AG1240" s="64" t="s">
        <v>175</v>
      </c>
      <c r="AH1240" s="64"/>
      <c r="AI1240" s="65"/>
      <c r="AJ1240" s="65">
        <f t="shared" si="146"/>
        <v>96.102900000000005</v>
      </c>
      <c r="AK1240" s="65"/>
      <c r="AL1240" s="65"/>
      <c r="AM1240" s="65">
        <f t="shared" si="147"/>
        <v>93.504800000000003</v>
      </c>
      <c r="AN1240" s="65"/>
      <c r="AO1240" s="65">
        <v>99.1</v>
      </c>
    </row>
    <row r="1241" spans="2:41" ht="15" x14ac:dyDescent="0.3">
      <c r="B1241" s="76" t="str">
        <f t="shared" si="144"/>
        <v>M150×6</v>
      </c>
      <c r="C1241" s="77" t="s">
        <v>216</v>
      </c>
      <c r="D1241" s="77" t="s">
        <v>157</v>
      </c>
      <c r="E1241" s="74" t="s">
        <v>0</v>
      </c>
      <c r="F1241" s="75">
        <v>150</v>
      </c>
      <c r="G1241" s="75">
        <v>6</v>
      </c>
      <c r="H1241" s="74" t="s">
        <v>134</v>
      </c>
      <c r="I1241" s="87" t="s">
        <v>420</v>
      </c>
      <c r="J1241" s="75" t="s">
        <v>314</v>
      </c>
      <c r="K1241" s="58" t="s">
        <v>491</v>
      </c>
      <c r="L1241" s="75">
        <v>150</v>
      </c>
      <c r="M1241" s="75">
        <v>6</v>
      </c>
      <c r="N1241" s="74">
        <v>60</v>
      </c>
      <c r="O1241" s="101">
        <f t="array" ref="O1241">IFERROR(INDEX($AD$11:$AO$1485,MATCH($B1241&amp;$I1241,$Z$11:$Z$1485&amp;$AG$11:$AG$1485,0),MATCH($C1241,$AD$9:$AO$9,0)),"-")</f>
        <v>147.81200000000001</v>
      </c>
      <c r="P1241" s="75">
        <v>18</v>
      </c>
      <c r="Q1241" s="75">
        <v>-18</v>
      </c>
      <c r="R1241" s="101">
        <f t="array" aca="1" ref="R1241" ca="1">IFERROR(INDEX($AD$11:$AO$1485,MATCH($B1241&amp;$I1241,$Z$11:$Z$1485&amp;$AG$11:$AG$1485,0),MATCH($D1241,$AD$9:$AO$9,0)),"-")</f>
        <v>146.60290000000001</v>
      </c>
      <c r="S1241" s="75">
        <v>18</v>
      </c>
      <c r="T1241" s="75">
        <v>0</v>
      </c>
      <c r="U1241" s="75">
        <v>6</v>
      </c>
      <c r="V1241" s="75">
        <v>10</v>
      </c>
      <c r="W1241" s="50">
        <f t="shared" si="142"/>
        <v>36</v>
      </c>
      <c r="X1241" s="50">
        <f t="shared" si="143"/>
        <v>18</v>
      </c>
      <c r="Z1241" s="63" t="str">
        <f t="shared" si="145"/>
        <v>M100×4</v>
      </c>
      <c r="AA1241" s="62" t="s">
        <v>135</v>
      </c>
      <c r="AB1241" s="62"/>
      <c r="AC1241" s="62"/>
      <c r="AD1241" s="63">
        <v>100</v>
      </c>
      <c r="AE1241" s="63">
        <v>4</v>
      </c>
      <c r="AF1241" s="62">
        <v>60</v>
      </c>
      <c r="AG1241" s="64" t="s">
        <v>175</v>
      </c>
      <c r="AH1241" s="64"/>
      <c r="AI1241" s="65"/>
      <c r="AJ1241" s="65">
        <f t="shared" si="146"/>
        <v>97.401899999999998</v>
      </c>
      <c r="AK1241" s="65"/>
      <c r="AL1241" s="65"/>
      <c r="AM1241" s="65">
        <f t="shared" si="147"/>
        <v>95.669899999999998</v>
      </c>
      <c r="AN1241" s="65"/>
      <c r="AO1241" s="65">
        <v>99.47</v>
      </c>
    </row>
    <row r="1242" spans="2:41" ht="15" x14ac:dyDescent="0.3">
      <c r="B1242" s="76" t="str">
        <f t="shared" si="144"/>
        <v>M150×4</v>
      </c>
      <c r="C1242" s="77" t="s">
        <v>216</v>
      </c>
      <c r="D1242" s="77" t="s">
        <v>157</v>
      </c>
      <c r="E1242" s="74" t="s">
        <v>0</v>
      </c>
      <c r="F1242" s="75">
        <v>150</v>
      </c>
      <c r="G1242" s="75">
        <v>4</v>
      </c>
      <c r="H1242" s="74" t="s">
        <v>134</v>
      </c>
      <c r="I1242" s="87" t="s">
        <v>420</v>
      </c>
      <c r="J1242" s="75" t="s">
        <v>314</v>
      </c>
      <c r="K1242" s="58" t="s">
        <v>491</v>
      </c>
      <c r="L1242" s="75">
        <v>150</v>
      </c>
      <c r="M1242" s="75">
        <v>4</v>
      </c>
      <c r="N1242" s="74">
        <v>60</v>
      </c>
      <c r="O1242" s="101">
        <f t="array" ref="O1242">IFERROR(INDEX($AD$11:$AO$1485,MATCH($B1242&amp;$I1242,$Z$11:$Z$1485&amp;$AG$11:$AG$1485,0),MATCH($C1242,$AD$9:$AO$9,0)),"-")</f>
        <v>148.636</v>
      </c>
      <c r="P1242" s="75">
        <v>18</v>
      </c>
      <c r="Q1242" s="75">
        <v>-18</v>
      </c>
      <c r="R1242" s="101">
        <f t="array" aca="1" ref="R1242" ca="1">IFERROR(INDEX($AD$11:$AO$1485,MATCH($B1242&amp;$I1242,$Z$11:$Z$1485&amp;$AG$11:$AG$1485,0),MATCH($D1242,$AD$9:$AO$9,0)),"-")</f>
        <v>147.82689999999999</v>
      </c>
      <c r="S1242" s="75">
        <v>18</v>
      </c>
      <c r="T1242" s="75">
        <v>0</v>
      </c>
      <c r="U1242" s="75">
        <v>5</v>
      </c>
      <c r="V1242" s="75">
        <v>11</v>
      </c>
      <c r="W1242" s="50">
        <f t="shared" si="142"/>
        <v>36</v>
      </c>
      <c r="X1242" s="50">
        <f t="shared" si="143"/>
        <v>18</v>
      </c>
      <c r="Z1242" s="63" t="str">
        <f t="shared" si="145"/>
        <v>M100×3</v>
      </c>
      <c r="AA1242" s="62" t="s">
        <v>135</v>
      </c>
      <c r="AB1242" s="62"/>
      <c r="AC1242" s="62"/>
      <c r="AD1242" s="63">
        <v>100</v>
      </c>
      <c r="AE1242" s="63">
        <v>3</v>
      </c>
      <c r="AF1242" s="62">
        <v>60</v>
      </c>
      <c r="AG1242" s="64" t="s">
        <v>175</v>
      </c>
      <c r="AH1242" s="64"/>
      <c r="AI1242" s="65"/>
      <c r="AJ1242" s="65">
        <f t="shared" si="146"/>
        <v>98.051400000000001</v>
      </c>
      <c r="AK1242" s="65"/>
      <c r="AL1242" s="65"/>
      <c r="AM1242" s="65">
        <f t="shared" si="147"/>
        <v>96.752399999999994</v>
      </c>
      <c r="AN1242" s="65"/>
      <c r="AO1242" s="65">
        <v>99.65</v>
      </c>
    </row>
    <row r="1243" spans="2:41" ht="15" x14ac:dyDescent="0.3">
      <c r="B1243" s="76" t="str">
        <f t="shared" si="144"/>
        <v>M150×3</v>
      </c>
      <c r="C1243" s="77" t="s">
        <v>216</v>
      </c>
      <c r="D1243" s="77" t="s">
        <v>157</v>
      </c>
      <c r="E1243" s="74" t="s">
        <v>0</v>
      </c>
      <c r="F1243" s="75">
        <v>150</v>
      </c>
      <c r="G1243" s="75">
        <v>3</v>
      </c>
      <c r="H1243" s="74" t="s">
        <v>134</v>
      </c>
      <c r="I1243" s="87" t="s">
        <v>420</v>
      </c>
      <c r="J1243" s="75" t="s">
        <v>314</v>
      </c>
      <c r="K1243" s="58" t="s">
        <v>491</v>
      </c>
      <c r="L1243" s="75">
        <v>150</v>
      </c>
      <c r="M1243" s="75">
        <v>3</v>
      </c>
      <c r="N1243" s="74">
        <v>60</v>
      </c>
      <c r="O1243" s="101">
        <f t="array" ref="O1243">IFERROR(INDEX($AD$11:$AO$1485,MATCH($B1243&amp;$I1243,$Z$11:$Z$1485&amp;$AG$11:$AG$1485,0),MATCH($C1243,$AD$9:$AO$9,0)),"-")</f>
        <v>149.035</v>
      </c>
      <c r="P1243" s="75">
        <v>18</v>
      </c>
      <c r="Q1243" s="75">
        <v>-18</v>
      </c>
      <c r="R1243" s="101">
        <f t="array" aca="1" ref="R1243" ca="1">IFERROR(INDEX($AD$11:$AO$1485,MATCH($B1243&amp;$I1243,$Z$11:$Z$1485&amp;$AG$11:$AG$1485,0),MATCH($D1243,$AD$9:$AO$9,0)),"-")</f>
        <v>148.4264</v>
      </c>
      <c r="S1243" s="75">
        <v>18</v>
      </c>
      <c r="T1243" s="75">
        <v>0</v>
      </c>
      <c r="U1243" s="75">
        <v>5</v>
      </c>
      <c r="V1243" s="75">
        <v>13</v>
      </c>
      <c r="W1243" s="50">
        <f t="shared" si="142"/>
        <v>36</v>
      </c>
      <c r="X1243" s="50">
        <f t="shared" si="143"/>
        <v>18</v>
      </c>
      <c r="Z1243" s="63" t="str">
        <f t="shared" si="145"/>
        <v>M100×2</v>
      </c>
      <c r="AA1243" s="62" t="s">
        <v>135</v>
      </c>
      <c r="AB1243" s="62"/>
      <c r="AC1243" s="62"/>
      <c r="AD1243" s="63">
        <v>100</v>
      </c>
      <c r="AE1243" s="63">
        <v>2</v>
      </c>
      <c r="AF1243" s="62">
        <v>60</v>
      </c>
      <c r="AG1243" s="64" t="s">
        <v>175</v>
      </c>
      <c r="AH1243" s="64"/>
      <c r="AI1243" s="65"/>
      <c r="AJ1243" s="65">
        <f t="shared" si="146"/>
        <v>98.700999999999993</v>
      </c>
      <c r="AK1243" s="65"/>
      <c r="AL1243" s="65"/>
      <c r="AM1243" s="65">
        <f t="shared" si="147"/>
        <v>97.834900000000005</v>
      </c>
      <c r="AN1243" s="65"/>
      <c r="AO1243" s="65">
        <v>99.5</v>
      </c>
    </row>
    <row r="1244" spans="2:41" ht="15" x14ac:dyDescent="0.3">
      <c r="B1244" s="76" t="str">
        <f t="shared" si="144"/>
        <v>M150×2</v>
      </c>
      <c r="C1244" s="77" t="s">
        <v>216</v>
      </c>
      <c r="D1244" s="77" t="s">
        <v>157</v>
      </c>
      <c r="E1244" s="74" t="s">
        <v>0</v>
      </c>
      <c r="F1244" s="75">
        <v>150</v>
      </c>
      <c r="G1244" s="75">
        <v>2</v>
      </c>
      <c r="H1244" s="74" t="s">
        <v>134</v>
      </c>
      <c r="I1244" s="87" t="s">
        <v>420</v>
      </c>
      <c r="J1244" s="75" t="s">
        <v>314</v>
      </c>
      <c r="K1244" s="58" t="s">
        <v>491</v>
      </c>
      <c r="L1244" s="75">
        <v>150</v>
      </c>
      <c r="M1244" s="75">
        <v>2</v>
      </c>
      <c r="N1244" s="74">
        <v>60</v>
      </c>
      <c r="O1244" s="101">
        <f t="array" ref="O1244">IFERROR(INDEX($AD$11:$AO$1485,MATCH($B1244&amp;$I1244,$Z$11:$Z$1485&amp;$AG$11:$AG$1485,0),MATCH($C1244,$AD$9:$AO$9,0)),"-")</f>
        <v>149.423</v>
      </c>
      <c r="P1244" s="75">
        <v>14</v>
      </c>
      <c r="Q1244" s="75">
        <v>-14</v>
      </c>
      <c r="R1244" s="101">
        <f t="array" aca="1" ref="R1244" ca="1">IFERROR(INDEX($AD$11:$AO$1485,MATCH($B1244&amp;$I1244,$Z$11:$Z$1485&amp;$AG$11:$AG$1485,0),MATCH($D1244,$AD$9:$AO$9,0)),"-")</f>
        <v>149.01599999999999</v>
      </c>
      <c r="S1244" s="75">
        <v>14</v>
      </c>
      <c r="T1244" s="75">
        <v>0</v>
      </c>
      <c r="U1244" s="75">
        <v>5</v>
      </c>
      <c r="V1244" s="75">
        <v>14</v>
      </c>
      <c r="W1244" s="50">
        <f t="shared" si="142"/>
        <v>28</v>
      </c>
      <c r="X1244" s="50">
        <f t="shared" si="143"/>
        <v>14</v>
      </c>
      <c r="Z1244" s="63" t="str">
        <f t="shared" si="145"/>
        <v>M105×6</v>
      </c>
      <c r="AA1244" s="62" t="s">
        <v>135</v>
      </c>
      <c r="AB1244" s="62"/>
      <c r="AC1244" s="62"/>
      <c r="AD1244" s="63">
        <v>105</v>
      </c>
      <c r="AE1244" s="63">
        <v>6</v>
      </c>
      <c r="AF1244" s="62">
        <v>60</v>
      </c>
      <c r="AG1244" s="64" t="s">
        <v>175</v>
      </c>
      <c r="AH1244" s="64"/>
      <c r="AI1244" s="65"/>
      <c r="AJ1244" s="65">
        <f t="shared" si="146"/>
        <v>101.10290000000001</v>
      </c>
      <c r="AK1244" s="65"/>
      <c r="AL1244" s="65"/>
      <c r="AM1244" s="65">
        <f t="shared" si="147"/>
        <v>98.504800000000003</v>
      </c>
      <c r="AN1244" s="65"/>
      <c r="AO1244" s="65">
        <v>104.1</v>
      </c>
    </row>
    <row r="1245" spans="2:41" ht="15" x14ac:dyDescent="0.3">
      <c r="B1245" s="72" t="str">
        <f t="shared" si="144"/>
        <v>M1×0.2</v>
      </c>
      <c r="C1245" s="79" t="s">
        <v>222</v>
      </c>
      <c r="D1245" s="73" t="s">
        <v>221</v>
      </c>
      <c r="E1245" s="71" t="s">
        <v>135</v>
      </c>
      <c r="F1245" s="58">
        <v>1</v>
      </c>
      <c r="G1245" s="58">
        <v>0.2</v>
      </c>
      <c r="H1245" s="71" t="s">
        <v>481</v>
      </c>
      <c r="I1245" s="71" t="s">
        <v>382</v>
      </c>
      <c r="J1245" s="58" t="s">
        <v>311</v>
      </c>
      <c r="K1245" s="58" t="s">
        <v>491</v>
      </c>
      <c r="L1245" s="58">
        <v>1</v>
      </c>
      <c r="M1245" s="58">
        <v>0.2</v>
      </c>
      <c r="N1245" s="71">
        <v>60</v>
      </c>
      <c r="O1245" s="100">
        <f t="array" ref="O1245">IFERROR(INDEX($AD$11:$AO$1485,MATCH($B1245&amp;$I1245,$Z$11:$Z$1485&amp;$AG$11:$AG$1485,0),MATCH($C1245,$AD$9:$AO$9,0)),"-")</f>
        <v>1</v>
      </c>
      <c r="P1245" s="58">
        <v>18</v>
      </c>
      <c r="Q1245" s="58">
        <v>6</v>
      </c>
      <c r="R1245" s="100">
        <f t="array" ref="R1245">IFERROR(INDEX($AD$11:$AO$1485,MATCH($B1245&amp;$I1245,$Z$11:$Z$1485&amp;$AG$11:$AG$1485,0),MATCH($D1245,$AD$9:$AO$9,0)),"-")</f>
        <v>0.87009999999999998</v>
      </c>
      <c r="S1245" s="58">
        <v>9</v>
      </c>
      <c r="T1245" s="58">
        <v>3</v>
      </c>
      <c r="U1245" s="58">
        <v>4</v>
      </c>
      <c r="V1245" s="58">
        <v>41</v>
      </c>
      <c r="W1245" s="50">
        <f t="shared" si="142"/>
        <v>12</v>
      </c>
      <c r="X1245" s="50">
        <f t="shared" si="143"/>
        <v>6</v>
      </c>
      <c r="Z1245" s="63" t="str">
        <f t="shared" si="145"/>
        <v>M105×4</v>
      </c>
      <c r="AA1245" s="62" t="s">
        <v>135</v>
      </c>
      <c r="AB1245" s="62"/>
      <c r="AC1245" s="62"/>
      <c r="AD1245" s="63">
        <v>105</v>
      </c>
      <c r="AE1245" s="63">
        <v>4</v>
      </c>
      <c r="AF1245" s="62">
        <v>60</v>
      </c>
      <c r="AG1245" s="64" t="s">
        <v>175</v>
      </c>
      <c r="AH1245" s="64"/>
      <c r="AI1245" s="65"/>
      <c r="AJ1245" s="65">
        <f t="shared" si="146"/>
        <v>102.4019</v>
      </c>
      <c r="AK1245" s="65"/>
      <c r="AL1245" s="65"/>
      <c r="AM1245" s="65">
        <f t="shared" si="147"/>
        <v>100.6699</v>
      </c>
      <c r="AN1245" s="65"/>
      <c r="AO1245" s="65">
        <v>104.47</v>
      </c>
    </row>
    <row r="1246" spans="2:41" ht="15" x14ac:dyDescent="0.3">
      <c r="B1246" s="72" t="str">
        <f t="shared" si="144"/>
        <v>M1.1×0.2</v>
      </c>
      <c r="C1246" s="79" t="s">
        <v>222</v>
      </c>
      <c r="D1246" s="73" t="s">
        <v>221</v>
      </c>
      <c r="E1246" s="71" t="s">
        <v>135</v>
      </c>
      <c r="F1246" s="58">
        <v>1.1000000000000001</v>
      </c>
      <c r="G1246" s="58">
        <v>0.2</v>
      </c>
      <c r="H1246" s="71" t="s">
        <v>481</v>
      </c>
      <c r="I1246" s="71" t="s">
        <v>382</v>
      </c>
      <c r="J1246" s="58" t="s">
        <v>311</v>
      </c>
      <c r="K1246" s="58" t="s">
        <v>491</v>
      </c>
      <c r="L1246" s="58">
        <v>1.1000000000000001</v>
      </c>
      <c r="M1246" s="58">
        <v>0.2</v>
      </c>
      <c r="N1246" s="71">
        <v>60</v>
      </c>
      <c r="O1246" s="100">
        <f t="array" ref="O1246">IFERROR(INDEX($AD$11:$AO$1485,MATCH($B1246&amp;$I1246,$Z$11:$Z$1485&amp;$AG$11:$AG$1485,0),MATCH($C1246,$AD$9:$AO$9,0)),"-")</f>
        <v>1.1000000000000001</v>
      </c>
      <c r="P1246" s="58">
        <v>18</v>
      </c>
      <c r="Q1246" s="58">
        <v>6</v>
      </c>
      <c r="R1246" s="100">
        <f t="array" ref="R1246">IFERROR(INDEX($AD$11:$AO$1485,MATCH($B1246&amp;$I1246,$Z$11:$Z$1485&amp;$AG$11:$AG$1485,0),MATCH($D1246,$AD$9:$AO$9,0)),"-")</f>
        <v>0.97009999999999996</v>
      </c>
      <c r="S1246" s="58">
        <v>9</v>
      </c>
      <c r="T1246" s="58">
        <v>3</v>
      </c>
      <c r="U1246" s="58">
        <v>4</v>
      </c>
      <c r="V1246" s="58">
        <v>41</v>
      </c>
      <c r="W1246" s="50">
        <f t="shared" si="142"/>
        <v>12</v>
      </c>
      <c r="X1246" s="50">
        <f t="shared" si="143"/>
        <v>6</v>
      </c>
      <c r="Z1246" s="63" t="str">
        <f t="shared" si="145"/>
        <v>M105×3</v>
      </c>
      <c r="AA1246" s="62" t="s">
        <v>135</v>
      </c>
      <c r="AB1246" s="62"/>
      <c r="AC1246" s="62"/>
      <c r="AD1246" s="63">
        <v>105</v>
      </c>
      <c r="AE1246" s="63">
        <v>3</v>
      </c>
      <c r="AF1246" s="62">
        <v>60</v>
      </c>
      <c r="AG1246" s="64" t="s">
        <v>175</v>
      </c>
      <c r="AH1246" s="64"/>
      <c r="AI1246" s="65"/>
      <c r="AJ1246" s="65">
        <f t="shared" si="146"/>
        <v>103.0514</v>
      </c>
      <c r="AK1246" s="65"/>
      <c r="AL1246" s="65"/>
      <c r="AM1246" s="65">
        <f t="shared" si="147"/>
        <v>101.75239999999999</v>
      </c>
      <c r="AN1246" s="65"/>
      <c r="AO1246" s="65">
        <v>104.65</v>
      </c>
    </row>
    <row r="1247" spans="2:41" ht="15" x14ac:dyDescent="0.3">
      <c r="B1247" s="72" t="str">
        <f t="shared" si="144"/>
        <v>M1.2×0.2</v>
      </c>
      <c r="C1247" s="79" t="s">
        <v>222</v>
      </c>
      <c r="D1247" s="73" t="s">
        <v>221</v>
      </c>
      <c r="E1247" s="71" t="s">
        <v>135</v>
      </c>
      <c r="F1247" s="58">
        <v>1.2</v>
      </c>
      <c r="G1247" s="58">
        <v>0.2</v>
      </c>
      <c r="H1247" s="71" t="s">
        <v>481</v>
      </c>
      <c r="I1247" s="71" t="s">
        <v>382</v>
      </c>
      <c r="J1247" s="58" t="s">
        <v>311</v>
      </c>
      <c r="K1247" s="58" t="s">
        <v>491</v>
      </c>
      <c r="L1247" s="58">
        <v>1.2</v>
      </c>
      <c r="M1247" s="58">
        <v>0.2</v>
      </c>
      <c r="N1247" s="71">
        <v>60</v>
      </c>
      <c r="O1247" s="100">
        <f t="array" ref="O1247">IFERROR(INDEX($AD$11:$AO$1485,MATCH($B1247&amp;$I1247,$Z$11:$Z$1485&amp;$AG$11:$AG$1485,0),MATCH($C1247,$AD$9:$AO$9,0)),"-")</f>
        <v>1.2</v>
      </c>
      <c r="P1247" s="58">
        <v>18</v>
      </c>
      <c r="Q1247" s="58">
        <v>6</v>
      </c>
      <c r="R1247" s="100">
        <f t="array" ref="R1247">IFERROR(INDEX($AD$11:$AO$1485,MATCH($B1247&amp;$I1247,$Z$11:$Z$1485&amp;$AG$11:$AG$1485,0),MATCH($D1247,$AD$9:$AO$9,0)),"-")</f>
        <v>1.0701000000000001</v>
      </c>
      <c r="S1247" s="58">
        <v>9</v>
      </c>
      <c r="T1247" s="58">
        <v>3</v>
      </c>
      <c r="U1247" s="58">
        <v>4</v>
      </c>
      <c r="V1247" s="58">
        <v>41</v>
      </c>
      <c r="W1247" s="50">
        <f t="shared" si="142"/>
        <v>12</v>
      </c>
      <c r="X1247" s="50">
        <f t="shared" si="143"/>
        <v>6</v>
      </c>
      <c r="Z1247" s="63" t="str">
        <f t="shared" si="145"/>
        <v>M105×2</v>
      </c>
      <c r="AA1247" s="62" t="s">
        <v>135</v>
      </c>
      <c r="AB1247" s="62"/>
      <c r="AC1247" s="62"/>
      <c r="AD1247" s="63">
        <v>105</v>
      </c>
      <c r="AE1247" s="63">
        <v>2</v>
      </c>
      <c r="AF1247" s="62">
        <v>60</v>
      </c>
      <c r="AG1247" s="64" t="s">
        <v>175</v>
      </c>
      <c r="AH1247" s="64"/>
      <c r="AI1247" s="65"/>
      <c r="AJ1247" s="65">
        <f t="shared" si="146"/>
        <v>103.70099999999999</v>
      </c>
      <c r="AK1247" s="65"/>
      <c r="AL1247" s="65"/>
      <c r="AM1247" s="65">
        <f t="shared" si="147"/>
        <v>102.8349</v>
      </c>
      <c r="AN1247" s="65"/>
      <c r="AO1247" s="65">
        <v>104.5</v>
      </c>
    </row>
    <row r="1248" spans="2:41" ht="15" x14ac:dyDescent="0.3">
      <c r="B1248" s="72" t="str">
        <f t="shared" si="144"/>
        <v>M1.4×0.2</v>
      </c>
      <c r="C1248" s="79" t="s">
        <v>222</v>
      </c>
      <c r="D1248" s="73" t="s">
        <v>221</v>
      </c>
      <c r="E1248" s="71" t="s">
        <v>135</v>
      </c>
      <c r="F1248" s="58">
        <v>1.4</v>
      </c>
      <c r="G1248" s="58">
        <v>0.2</v>
      </c>
      <c r="H1248" s="71" t="s">
        <v>481</v>
      </c>
      <c r="I1248" s="71" t="s">
        <v>382</v>
      </c>
      <c r="J1248" s="58" t="s">
        <v>311</v>
      </c>
      <c r="K1248" s="58" t="s">
        <v>491</v>
      </c>
      <c r="L1248" s="58">
        <v>1.4</v>
      </c>
      <c r="M1248" s="58">
        <v>0.2</v>
      </c>
      <c r="N1248" s="71">
        <v>60</v>
      </c>
      <c r="O1248" s="100">
        <f t="array" ref="O1248">IFERROR(INDEX($AD$11:$AO$1485,MATCH($B1248&amp;$I1248,$Z$11:$Z$1485&amp;$AG$11:$AG$1485,0),MATCH($C1248,$AD$9:$AO$9,0)),"-")</f>
        <v>1.4</v>
      </c>
      <c r="P1248" s="58">
        <v>18</v>
      </c>
      <c r="Q1248" s="58">
        <v>6</v>
      </c>
      <c r="R1248" s="100">
        <f t="array" ref="R1248">IFERROR(INDEX($AD$11:$AO$1485,MATCH($B1248&amp;$I1248,$Z$11:$Z$1485&amp;$AG$11:$AG$1485,0),MATCH($D1248,$AD$9:$AO$9,0)),"-")</f>
        <v>1.2701</v>
      </c>
      <c r="S1248" s="58">
        <v>9</v>
      </c>
      <c r="T1248" s="58">
        <v>3</v>
      </c>
      <c r="U1248" s="58">
        <v>4</v>
      </c>
      <c r="V1248" s="58">
        <v>35</v>
      </c>
      <c r="W1248" s="50">
        <f t="shared" si="142"/>
        <v>12</v>
      </c>
      <c r="X1248" s="50">
        <f t="shared" si="143"/>
        <v>6</v>
      </c>
      <c r="Z1248" s="63" t="str">
        <f t="shared" si="145"/>
        <v>M110×6</v>
      </c>
      <c r="AA1248" s="62" t="s">
        <v>135</v>
      </c>
      <c r="AB1248" s="62"/>
      <c r="AC1248" s="62"/>
      <c r="AD1248" s="63">
        <v>110</v>
      </c>
      <c r="AE1248" s="63">
        <v>6</v>
      </c>
      <c r="AF1248" s="62">
        <v>60</v>
      </c>
      <c r="AG1248" s="64" t="s">
        <v>175</v>
      </c>
      <c r="AH1248" s="64"/>
      <c r="AI1248" s="65"/>
      <c r="AJ1248" s="65">
        <f t="shared" si="146"/>
        <v>106.10290000000001</v>
      </c>
      <c r="AK1248" s="65"/>
      <c r="AL1248" s="65"/>
      <c r="AM1248" s="65">
        <f t="shared" si="147"/>
        <v>103.5048</v>
      </c>
      <c r="AN1248" s="65"/>
      <c r="AO1248" s="65">
        <v>109.1</v>
      </c>
    </row>
    <row r="1249" spans="2:41" ht="15" x14ac:dyDescent="0.3">
      <c r="B1249" s="72" t="str">
        <f t="shared" si="144"/>
        <v>M1.6×0.2</v>
      </c>
      <c r="C1249" s="79" t="s">
        <v>222</v>
      </c>
      <c r="D1249" s="73" t="s">
        <v>221</v>
      </c>
      <c r="E1249" s="71" t="s">
        <v>135</v>
      </c>
      <c r="F1249" s="58">
        <v>1.6</v>
      </c>
      <c r="G1249" s="58">
        <v>0.2</v>
      </c>
      <c r="H1249" s="71" t="s">
        <v>481</v>
      </c>
      <c r="I1249" s="71" t="s">
        <v>382</v>
      </c>
      <c r="J1249" s="58" t="s">
        <v>311</v>
      </c>
      <c r="K1249" s="58" t="s">
        <v>491</v>
      </c>
      <c r="L1249" s="58">
        <v>1.6</v>
      </c>
      <c r="M1249" s="58">
        <v>0.2</v>
      </c>
      <c r="N1249" s="71">
        <v>60</v>
      </c>
      <c r="O1249" s="100">
        <f t="array" ref="O1249">IFERROR(INDEX($AD$11:$AO$1485,MATCH($B1249&amp;$I1249,$Z$11:$Z$1485&amp;$AG$11:$AG$1485,0),MATCH($C1249,$AD$9:$AO$9,0)),"-")</f>
        <v>1.6</v>
      </c>
      <c r="P1249" s="58">
        <v>18</v>
      </c>
      <c r="Q1249" s="58">
        <v>6</v>
      </c>
      <c r="R1249" s="100">
        <f t="array" ref="R1249">IFERROR(INDEX($AD$11:$AO$1485,MATCH($B1249&amp;$I1249,$Z$11:$Z$1485&amp;$AG$11:$AG$1485,0),MATCH($D1249,$AD$9:$AO$9,0)),"-")</f>
        <v>1.4701</v>
      </c>
      <c r="S1249" s="58">
        <v>9</v>
      </c>
      <c r="T1249" s="58">
        <v>3</v>
      </c>
      <c r="U1249" s="58">
        <v>4</v>
      </c>
      <c r="V1249" s="58">
        <v>31</v>
      </c>
      <c r="W1249" s="50">
        <f t="shared" si="142"/>
        <v>12</v>
      </c>
      <c r="X1249" s="50">
        <f t="shared" si="143"/>
        <v>6</v>
      </c>
      <c r="Z1249" s="63" t="str">
        <f t="shared" si="145"/>
        <v>M110×4</v>
      </c>
      <c r="AA1249" s="62" t="s">
        <v>135</v>
      </c>
      <c r="AB1249" s="62"/>
      <c r="AC1249" s="62"/>
      <c r="AD1249" s="63">
        <v>110</v>
      </c>
      <c r="AE1249" s="63">
        <v>4</v>
      </c>
      <c r="AF1249" s="62">
        <v>60</v>
      </c>
      <c r="AG1249" s="64" t="s">
        <v>175</v>
      </c>
      <c r="AH1249" s="64"/>
      <c r="AI1249" s="65"/>
      <c r="AJ1249" s="65">
        <f t="shared" si="146"/>
        <v>107.4019</v>
      </c>
      <c r="AK1249" s="65"/>
      <c r="AL1249" s="65"/>
      <c r="AM1249" s="65">
        <f t="shared" si="147"/>
        <v>105.6699</v>
      </c>
      <c r="AN1249" s="65"/>
      <c r="AO1249" s="65">
        <v>109.47</v>
      </c>
    </row>
    <row r="1250" spans="2:41" ht="15" x14ac:dyDescent="0.3">
      <c r="B1250" s="72" t="str">
        <f t="shared" si="144"/>
        <v>M1.8×0.2</v>
      </c>
      <c r="C1250" s="79" t="s">
        <v>222</v>
      </c>
      <c r="D1250" s="73" t="s">
        <v>221</v>
      </c>
      <c r="E1250" s="71" t="s">
        <v>135</v>
      </c>
      <c r="F1250" s="58">
        <v>1.8</v>
      </c>
      <c r="G1250" s="58">
        <v>0.2</v>
      </c>
      <c r="H1250" s="71" t="s">
        <v>481</v>
      </c>
      <c r="I1250" s="71" t="s">
        <v>382</v>
      </c>
      <c r="J1250" s="58" t="s">
        <v>311</v>
      </c>
      <c r="K1250" s="58" t="s">
        <v>491</v>
      </c>
      <c r="L1250" s="58">
        <v>1.8</v>
      </c>
      <c r="M1250" s="58">
        <v>0.2</v>
      </c>
      <c r="N1250" s="71">
        <v>60</v>
      </c>
      <c r="O1250" s="100">
        <f t="array" ref="O1250">IFERROR(INDEX($AD$11:$AO$1485,MATCH($B1250&amp;$I1250,$Z$11:$Z$1485&amp;$AG$11:$AG$1485,0),MATCH($C1250,$AD$9:$AO$9,0)),"-")</f>
        <v>1.8</v>
      </c>
      <c r="P1250" s="58">
        <v>18</v>
      </c>
      <c r="Q1250" s="58">
        <v>6</v>
      </c>
      <c r="R1250" s="100">
        <f t="array" ref="R1250">IFERROR(INDEX($AD$11:$AO$1485,MATCH($B1250&amp;$I1250,$Z$11:$Z$1485&amp;$AG$11:$AG$1485,0),MATCH($D1250,$AD$9:$AO$9,0)),"-")</f>
        <v>1.6700999999999999</v>
      </c>
      <c r="S1250" s="58">
        <v>9</v>
      </c>
      <c r="T1250" s="58">
        <v>3</v>
      </c>
      <c r="U1250" s="58">
        <v>4</v>
      </c>
      <c r="V1250" s="58">
        <v>31</v>
      </c>
      <c r="W1250" s="50">
        <f t="shared" si="142"/>
        <v>12</v>
      </c>
      <c r="X1250" s="50">
        <f t="shared" si="143"/>
        <v>6</v>
      </c>
      <c r="Z1250" s="63" t="str">
        <f t="shared" si="145"/>
        <v>M110×3</v>
      </c>
      <c r="AA1250" s="62" t="s">
        <v>135</v>
      </c>
      <c r="AB1250" s="62"/>
      <c r="AC1250" s="62"/>
      <c r="AD1250" s="63">
        <v>110</v>
      </c>
      <c r="AE1250" s="63">
        <v>3</v>
      </c>
      <c r="AF1250" s="62">
        <v>60</v>
      </c>
      <c r="AG1250" s="64" t="s">
        <v>175</v>
      </c>
      <c r="AH1250" s="64"/>
      <c r="AI1250" s="65"/>
      <c r="AJ1250" s="65">
        <f t="shared" si="146"/>
        <v>108.0514</v>
      </c>
      <c r="AK1250" s="65"/>
      <c r="AL1250" s="65"/>
      <c r="AM1250" s="65">
        <f t="shared" si="147"/>
        <v>106.75239999999999</v>
      </c>
      <c r="AN1250" s="65"/>
      <c r="AO1250" s="65">
        <v>109.65</v>
      </c>
    </row>
    <row r="1251" spans="2:41" ht="15" x14ac:dyDescent="0.3">
      <c r="B1251" s="72" t="str">
        <f t="shared" si="144"/>
        <v>M2×0.25</v>
      </c>
      <c r="C1251" s="79" t="s">
        <v>222</v>
      </c>
      <c r="D1251" s="73" t="s">
        <v>221</v>
      </c>
      <c r="E1251" s="71" t="s">
        <v>135</v>
      </c>
      <c r="F1251" s="58">
        <v>2</v>
      </c>
      <c r="G1251" s="58">
        <v>0.25</v>
      </c>
      <c r="H1251" s="71" t="s">
        <v>481</v>
      </c>
      <c r="I1251" s="71" t="s">
        <v>382</v>
      </c>
      <c r="J1251" s="58" t="s">
        <v>311</v>
      </c>
      <c r="K1251" s="58" t="s">
        <v>491</v>
      </c>
      <c r="L1251" s="58">
        <v>2</v>
      </c>
      <c r="M1251" s="58">
        <v>0.25</v>
      </c>
      <c r="N1251" s="71">
        <v>60</v>
      </c>
      <c r="O1251" s="100">
        <f t="array" ref="O1251">IFERROR(INDEX($AD$11:$AO$1485,MATCH($B1251&amp;$I1251,$Z$11:$Z$1485&amp;$AG$11:$AG$1485,0),MATCH($C1251,$AD$9:$AO$9,0)),"-")</f>
        <v>2</v>
      </c>
      <c r="P1251" s="58">
        <v>18</v>
      </c>
      <c r="Q1251" s="58">
        <v>6</v>
      </c>
      <c r="R1251" s="100">
        <f t="array" ref="R1251">IFERROR(INDEX($AD$11:$AO$1485,MATCH($B1251&amp;$I1251,$Z$11:$Z$1485&amp;$AG$11:$AG$1485,0),MATCH($D1251,$AD$9:$AO$9,0)),"-")</f>
        <v>1.8375999999999999</v>
      </c>
      <c r="S1251" s="58">
        <v>9</v>
      </c>
      <c r="T1251" s="58">
        <v>3</v>
      </c>
      <c r="U1251" s="58">
        <v>4</v>
      </c>
      <c r="V1251" s="58">
        <v>31</v>
      </c>
      <c r="W1251" s="50">
        <f t="shared" si="142"/>
        <v>12</v>
      </c>
      <c r="X1251" s="50">
        <f t="shared" si="143"/>
        <v>6</v>
      </c>
      <c r="Z1251" s="63" t="str">
        <f t="shared" si="145"/>
        <v>M110×2</v>
      </c>
      <c r="AA1251" s="62" t="s">
        <v>135</v>
      </c>
      <c r="AB1251" s="62"/>
      <c r="AC1251" s="62"/>
      <c r="AD1251" s="63">
        <v>110</v>
      </c>
      <c r="AE1251" s="63">
        <v>2</v>
      </c>
      <c r="AF1251" s="62">
        <v>60</v>
      </c>
      <c r="AG1251" s="64" t="s">
        <v>175</v>
      </c>
      <c r="AH1251" s="64"/>
      <c r="AI1251" s="65"/>
      <c r="AJ1251" s="65">
        <f t="shared" si="146"/>
        <v>108.70099999999999</v>
      </c>
      <c r="AK1251" s="65"/>
      <c r="AL1251" s="65"/>
      <c r="AM1251" s="65">
        <f t="shared" si="147"/>
        <v>107.8349</v>
      </c>
      <c r="AN1251" s="65"/>
      <c r="AO1251" s="65">
        <v>109.5</v>
      </c>
    </row>
    <row r="1252" spans="2:41" ht="15" x14ac:dyDescent="0.3">
      <c r="B1252" s="72" t="str">
        <f t="shared" si="144"/>
        <v>M2.2×0.25</v>
      </c>
      <c r="C1252" s="79" t="s">
        <v>222</v>
      </c>
      <c r="D1252" s="73" t="s">
        <v>221</v>
      </c>
      <c r="E1252" s="71" t="s">
        <v>135</v>
      </c>
      <c r="F1252" s="58">
        <v>2.2000000000000002</v>
      </c>
      <c r="G1252" s="58">
        <v>0.25</v>
      </c>
      <c r="H1252" s="71" t="s">
        <v>481</v>
      </c>
      <c r="I1252" s="71" t="s">
        <v>382</v>
      </c>
      <c r="J1252" s="58" t="s">
        <v>311</v>
      </c>
      <c r="K1252" s="58" t="s">
        <v>491</v>
      </c>
      <c r="L1252" s="58">
        <v>2.2000000000000002</v>
      </c>
      <c r="M1252" s="58">
        <v>0.25</v>
      </c>
      <c r="N1252" s="71">
        <v>60</v>
      </c>
      <c r="O1252" s="100">
        <f t="array" ref="O1252">IFERROR(INDEX($AD$11:$AO$1485,MATCH($B1252&amp;$I1252,$Z$11:$Z$1485&amp;$AG$11:$AG$1485,0),MATCH($C1252,$AD$9:$AO$9,0)),"-")</f>
        <v>2.2000000000000002</v>
      </c>
      <c r="P1252" s="58">
        <v>18</v>
      </c>
      <c r="Q1252" s="58">
        <v>6</v>
      </c>
      <c r="R1252" s="100">
        <f t="array" ref="R1252">IFERROR(INDEX($AD$11:$AO$1485,MATCH($B1252&amp;$I1252,$Z$11:$Z$1485&amp;$AG$11:$AG$1485,0),MATCH($D1252,$AD$9:$AO$9,0)),"-")</f>
        <v>2.0375999999999999</v>
      </c>
      <c r="S1252" s="58">
        <v>9</v>
      </c>
      <c r="T1252" s="58">
        <v>3</v>
      </c>
      <c r="U1252" s="58">
        <v>4</v>
      </c>
      <c r="V1252" s="58">
        <v>28</v>
      </c>
      <c r="W1252" s="50">
        <f t="shared" si="142"/>
        <v>12</v>
      </c>
      <c r="X1252" s="50">
        <f t="shared" si="143"/>
        <v>6</v>
      </c>
      <c r="Z1252" s="63" t="str">
        <f t="shared" si="145"/>
        <v>M115×6</v>
      </c>
      <c r="AA1252" s="62" t="s">
        <v>135</v>
      </c>
      <c r="AB1252" s="62"/>
      <c r="AC1252" s="62"/>
      <c r="AD1252" s="63">
        <v>115</v>
      </c>
      <c r="AE1252" s="63">
        <v>6</v>
      </c>
      <c r="AF1252" s="62">
        <v>60</v>
      </c>
      <c r="AG1252" s="64" t="s">
        <v>175</v>
      </c>
      <c r="AH1252" s="64"/>
      <c r="AI1252" s="65"/>
      <c r="AJ1252" s="65">
        <f t="shared" si="146"/>
        <v>111.10290000000001</v>
      </c>
      <c r="AK1252" s="65"/>
      <c r="AL1252" s="65"/>
      <c r="AM1252" s="65">
        <f t="shared" si="147"/>
        <v>108.5048</v>
      </c>
      <c r="AN1252" s="65"/>
      <c r="AO1252" s="65">
        <v>114.1</v>
      </c>
    </row>
    <row r="1253" spans="2:41" ht="15" x14ac:dyDescent="0.3">
      <c r="B1253" s="72" t="str">
        <f t="shared" si="144"/>
        <v>M2.5×0.35</v>
      </c>
      <c r="C1253" s="79" t="s">
        <v>222</v>
      </c>
      <c r="D1253" s="73" t="s">
        <v>221</v>
      </c>
      <c r="E1253" s="71" t="s">
        <v>135</v>
      </c>
      <c r="F1253" s="58">
        <v>2.5</v>
      </c>
      <c r="G1253" s="58">
        <v>0.35</v>
      </c>
      <c r="H1253" s="71" t="s">
        <v>481</v>
      </c>
      <c r="I1253" s="71" t="s">
        <v>382</v>
      </c>
      <c r="J1253" s="58" t="s">
        <v>311</v>
      </c>
      <c r="K1253" s="58" t="s">
        <v>491</v>
      </c>
      <c r="L1253" s="58">
        <v>2.5</v>
      </c>
      <c r="M1253" s="58">
        <v>0.35</v>
      </c>
      <c r="N1253" s="71">
        <v>60</v>
      </c>
      <c r="O1253" s="100">
        <f t="array" ref="O1253">IFERROR(INDEX($AD$11:$AO$1485,MATCH($B1253&amp;$I1253,$Z$11:$Z$1485&amp;$AG$11:$AG$1485,0),MATCH($C1253,$AD$9:$AO$9,0)),"-")</f>
        <v>2.5</v>
      </c>
      <c r="P1253" s="58">
        <v>18</v>
      </c>
      <c r="Q1253" s="58">
        <v>6</v>
      </c>
      <c r="R1253" s="100">
        <f t="array" ref="R1253">IFERROR(INDEX($AD$11:$AO$1485,MATCH($B1253&amp;$I1253,$Z$11:$Z$1485&amp;$AG$11:$AG$1485,0),MATCH($D1253,$AD$9:$AO$9,0)),"-")</f>
        <v>2.2726999999999999</v>
      </c>
      <c r="S1253" s="58">
        <v>9</v>
      </c>
      <c r="T1253" s="58">
        <v>3</v>
      </c>
      <c r="U1253" s="58">
        <v>4</v>
      </c>
      <c r="V1253" s="58">
        <v>25</v>
      </c>
      <c r="W1253" s="50">
        <f t="shared" si="142"/>
        <v>12</v>
      </c>
      <c r="X1253" s="50">
        <f t="shared" si="143"/>
        <v>6</v>
      </c>
      <c r="Z1253" s="63" t="str">
        <f t="shared" si="145"/>
        <v>M115×4</v>
      </c>
      <c r="AA1253" s="62" t="s">
        <v>135</v>
      </c>
      <c r="AB1253" s="62"/>
      <c r="AC1253" s="62"/>
      <c r="AD1253" s="63">
        <v>115</v>
      </c>
      <c r="AE1253" s="63">
        <v>4</v>
      </c>
      <c r="AF1253" s="62">
        <v>60</v>
      </c>
      <c r="AG1253" s="64" t="s">
        <v>175</v>
      </c>
      <c r="AH1253" s="64"/>
      <c r="AI1253" s="65"/>
      <c r="AJ1253" s="65">
        <f t="shared" si="146"/>
        <v>112.4019</v>
      </c>
      <c r="AK1253" s="65"/>
      <c r="AL1253" s="65"/>
      <c r="AM1253" s="65">
        <f t="shared" si="147"/>
        <v>110.6699</v>
      </c>
      <c r="AN1253" s="65"/>
      <c r="AO1253" s="65">
        <v>114.47</v>
      </c>
    </row>
    <row r="1254" spans="2:41" ht="15" x14ac:dyDescent="0.3">
      <c r="B1254" s="72" t="str">
        <f t="shared" si="144"/>
        <v>M3×0.35</v>
      </c>
      <c r="C1254" s="79" t="s">
        <v>222</v>
      </c>
      <c r="D1254" s="73" t="s">
        <v>221</v>
      </c>
      <c r="E1254" s="71" t="s">
        <v>135</v>
      </c>
      <c r="F1254" s="58">
        <v>3</v>
      </c>
      <c r="G1254" s="58">
        <v>0.35</v>
      </c>
      <c r="H1254" s="71" t="s">
        <v>481</v>
      </c>
      <c r="I1254" s="71" t="s">
        <v>382</v>
      </c>
      <c r="J1254" s="58" t="s">
        <v>311</v>
      </c>
      <c r="K1254" s="58" t="s">
        <v>491</v>
      </c>
      <c r="L1254" s="58">
        <v>3</v>
      </c>
      <c r="M1254" s="58">
        <v>0.35</v>
      </c>
      <c r="N1254" s="71">
        <v>60</v>
      </c>
      <c r="O1254" s="100">
        <f t="array" ref="O1254">IFERROR(INDEX($AD$11:$AO$1485,MATCH($B1254&amp;$I1254,$Z$11:$Z$1485&amp;$AG$11:$AG$1485,0),MATCH($C1254,$AD$9:$AO$9,0)),"-")</f>
        <v>3</v>
      </c>
      <c r="P1254" s="58">
        <v>18</v>
      </c>
      <c r="Q1254" s="58">
        <v>6</v>
      </c>
      <c r="R1254" s="100">
        <f t="array" ref="R1254">IFERROR(INDEX($AD$11:$AO$1485,MATCH($B1254&amp;$I1254,$Z$11:$Z$1485&amp;$AG$11:$AG$1485,0),MATCH($D1254,$AD$9:$AO$9,0)),"-")</f>
        <v>2.7726999999999999</v>
      </c>
      <c r="S1254" s="58">
        <v>9</v>
      </c>
      <c r="T1254" s="58">
        <v>3</v>
      </c>
      <c r="U1254" s="58">
        <v>4</v>
      </c>
      <c r="V1254" s="58">
        <v>28</v>
      </c>
      <c r="W1254" s="50">
        <f t="shared" si="142"/>
        <v>12</v>
      </c>
      <c r="X1254" s="50">
        <f t="shared" si="143"/>
        <v>6</v>
      </c>
      <c r="Z1254" s="63" t="str">
        <f t="shared" si="145"/>
        <v>M115×3</v>
      </c>
      <c r="AA1254" s="62" t="s">
        <v>135</v>
      </c>
      <c r="AB1254" s="62"/>
      <c r="AC1254" s="62"/>
      <c r="AD1254" s="63">
        <v>115</v>
      </c>
      <c r="AE1254" s="63">
        <v>3</v>
      </c>
      <c r="AF1254" s="62">
        <v>60</v>
      </c>
      <c r="AG1254" s="64" t="s">
        <v>175</v>
      </c>
      <c r="AH1254" s="64"/>
      <c r="AI1254" s="65"/>
      <c r="AJ1254" s="65">
        <f t="shared" si="146"/>
        <v>113.0514</v>
      </c>
      <c r="AK1254" s="65"/>
      <c r="AL1254" s="65"/>
      <c r="AM1254" s="65">
        <f t="shared" si="147"/>
        <v>111.75239999999999</v>
      </c>
      <c r="AN1254" s="65"/>
      <c r="AO1254" s="65">
        <v>114.65</v>
      </c>
    </row>
    <row r="1255" spans="2:41" ht="15" x14ac:dyDescent="0.3">
      <c r="B1255" s="72" t="str">
        <f t="shared" si="144"/>
        <v>M3.5×0.35</v>
      </c>
      <c r="C1255" s="79" t="s">
        <v>222</v>
      </c>
      <c r="D1255" s="73" t="s">
        <v>221</v>
      </c>
      <c r="E1255" s="71" t="s">
        <v>135</v>
      </c>
      <c r="F1255" s="58">
        <v>3.5</v>
      </c>
      <c r="G1255" s="58">
        <v>0.35</v>
      </c>
      <c r="H1255" s="71" t="s">
        <v>481</v>
      </c>
      <c r="I1255" s="71" t="s">
        <v>382</v>
      </c>
      <c r="J1255" s="58" t="s">
        <v>311</v>
      </c>
      <c r="K1255" s="58" t="s">
        <v>491</v>
      </c>
      <c r="L1255" s="58">
        <v>3.5</v>
      </c>
      <c r="M1255" s="58">
        <v>0.35</v>
      </c>
      <c r="N1255" s="71">
        <v>60</v>
      </c>
      <c r="O1255" s="100">
        <f t="array" ref="O1255">IFERROR(INDEX($AD$11:$AO$1485,MATCH($B1255&amp;$I1255,$Z$11:$Z$1485&amp;$AG$11:$AG$1485,0),MATCH($C1255,$AD$9:$AO$9,0)),"-")</f>
        <v>3.5</v>
      </c>
      <c r="P1255" s="58">
        <v>18</v>
      </c>
      <c r="Q1255" s="58">
        <v>6</v>
      </c>
      <c r="R1255" s="100">
        <f t="array" ref="R1255">IFERROR(INDEX($AD$11:$AO$1485,MATCH($B1255&amp;$I1255,$Z$11:$Z$1485&amp;$AG$11:$AG$1485,0),MATCH($D1255,$AD$9:$AO$9,0)),"-")</f>
        <v>3.2726999999999999</v>
      </c>
      <c r="S1255" s="58">
        <v>9</v>
      </c>
      <c r="T1255" s="58">
        <v>3</v>
      </c>
      <c r="U1255" s="58">
        <v>4</v>
      </c>
      <c r="V1255" s="58">
        <v>25</v>
      </c>
      <c r="W1255" s="50">
        <f t="shared" si="142"/>
        <v>12</v>
      </c>
      <c r="X1255" s="50">
        <f t="shared" si="143"/>
        <v>6</v>
      </c>
      <c r="Z1255" s="63" t="str">
        <f t="shared" si="145"/>
        <v>M115×2</v>
      </c>
      <c r="AA1255" s="62" t="s">
        <v>135</v>
      </c>
      <c r="AB1255" s="62"/>
      <c r="AC1255" s="62"/>
      <c r="AD1255" s="63">
        <v>115</v>
      </c>
      <c r="AE1255" s="63">
        <v>2</v>
      </c>
      <c r="AF1255" s="62">
        <v>60</v>
      </c>
      <c r="AG1255" s="64" t="s">
        <v>175</v>
      </c>
      <c r="AH1255" s="64"/>
      <c r="AI1255" s="65"/>
      <c r="AJ1255" s="65">
        <f t="shared" si="146"/>
        <v>113.70099999999999</v>
      </c>
      <c r="AK1255" s="65"/>
      <c r="AL1255" s="65"/>
      <c r="AM1255" s="65">
        <f t="shared" si="147"/>
        <v>112.8349</v>
      </c>
      <c r="AN1255" s="65"/>
      <c r="AO1255" s="65">
        <v>114.5</v>
      </c>
    </row>
    <row r="1256" spans="2:41" ht="15" x14ac:dyDescent="0.3">
      <c r="B1256" s="72" t="str">
        <f t="shared" si="144"/>
        <v>M4×0.5</v>
      </c>
      <c r="C1256" s="79" t="s">
        <v>222</v>
      </c>
      <c r="D1256" s="73" t="s">
        <v>221</v>
      </c>
      <c r="E1256" s="71" t="s">
        <v>135</v>
      </c>
      <c r="F1256" s="58">
        <v>4</v>
      </c>
      <c r="G1256" s="58">
        <v>0.5</v>
      </c>
      <c r="H1256" s="71" t="s">
        <v>481</v>
      </c>
      <c r="I1256" s="71" t="s">
        <v>382</v>
      </c>
      <c r="J1256" s="58" t="s">
        <v>311</v>
      </c>
      <c r="K1256" s="58" t="s">
        <v>491</v>
      </c>
      <c r="L1256" s="58">
        <v>4</v>
      </c>
      <c r="M1256" s="58">
        <v>0.5</v>
      </c>
      <c r="N1256" s="71">
        <v>60</v>
      </c>
      <c r="O1256" s="100">
        <f t="array" ref="O1256">IFERROR(INDEX($AD$11:$AO$1485,MATCH($B1256&amp;$I1256,$Z$11:$Z$1485&amp;$AG$11:$AG$1485,0),MATCH($C1256,$AD$9:$AO$9,0)),"-")</f>
        <v>4</v>
      </c>
      <c r="P1256" s="58">
        <v>18</v>
      </c>
      <c r="Q1256" s="58">
        <v>6</v>
      </c>
      <c r="R1256" s="100">
        <f t="array" ref="R1256">IFERROR(INDEX($AD$11:$AO$1485,MATCH($B1256&amp;$I1256,$Z$11:$Z$1485&amp;$AG$11:$AG$1485,0),MATCH($D1256,$AD$9:$AO$9,0)),"-")</f>
        <v>3.6751999999999998</v>
      </c>
      <c r="S1256" s="58">
        <v>9</v>
      </c>
      <c r="T1256" s="58">
        <v>3</v>
      </c>
      <c r="U1256" s="58">
        <v>4</v>
      </c>
      <c r="V1256" s="58">
        <v>25</v>
      </c>
      <c r="W1256" s="50">
        <f t="shared" si="142"/>
        <v>12</v>
      </c>
      <c r="X1256" s="50">
        <f t="shared" si="143"/>
        <v>6</v>
      </c>
      <c r="Z1256" s="63" t="str">
        <f t="shared" si="145"/>
        <v>M120×6</v>
      </c>
      <c r="AA1256" s="62" t="s">
        <v>135</v>
      </c>
      <c r="AB1256" s="62"/>
      <c r="AC1256" s="62"/>
      <c r="AD1256" s="63">
        <v>120</v>
      </c>
      <c r="AE1256" s="63">
        <v>6</v>
      </c>
      <c r="AF1256" s="62">
        <v>60</v>
      </c>
      <c r="AG1256" s="64" t="s">
        <v>175</v>
      </c>
      <c r="AH1256" s="64"/>
      <c r="AI1256" s="65"/>
      <c r="AJ1256" s="65">
        <f t="shared" si="146"/>
        <v>116.10290000000001</v>
      </c>
      <c r="AK1256" s="65"/>
      <c r="AL1256" s="65"/>
      <c r="AM1256" s="65">
        <f t="shared" si="147"/>
        <v>113.5048</v>
      </c>
      <c r="AN1256" s="65"/>
      <c r="AO1256" s="65">
        <v>119.1</v>
      </c>
    </row>
    <row r="1257" spans="2:41" ht="15" x14ac:dyDescent="0.3">
      <c r="B1257" s="72" t="str">
        <f t="shared" si="144"/>
        <v>M4.5×0.5</v>
      </c>
      <c r="C1257" s="79" t="s">
        <v>222</v>
      </c>
      <c r="D1257" s="73" t="s">
        <v>221</v>
      </c>
      <c r="E1257" s="71" t="s">
        <v>135</v>
      </c>
      <c r="F1257" s="58">
        <v>4.5</v>
      </c>
      <c r="G1257" s="58">
        <v>0.5</v>
      </c>
      <c r="H1257" s="71" t="s">
        <v>481</v>
      </c>
      <c r="I1257" s="71" t="s">
        <v>382</v>
      </c>
      <c r="J1257" s="58" t="s">
        <v>311</v>
      </c>
      <c r="K1257" s="58" t="s">
        <v>491</v>
      </c>
      <c r="L1257" s="58">
        <v>4.5</v>
      </c>
      <c r="M1257" s="58">
        <v>0.5</v>
      </c>
      <c r="N1257" s="71">
        <v>60</v>
      </c>
      <c r="O1257" s="100">
        <f t="array" ref="O1257">IFERROR(INDEX($AD$11:$AO$1485,MATCH($B1257&amp;$I1257,$Z$11:$Z$1485&amp;$AG$11:$AG$1485,0),MATCH($C1257,$AD$9:$AO$9,0)),"-")</f>
        <v>4.5</v>
      </c>
      <c r="P1257" s="58">
        <v>18</v>
      </c>
      <c r="Q1257" s="58">
        <v>6</v>
      </c>
      <c r="R1257" s="100">
        <f t="array" ref="R1257">IFERROR(INDEX($AD$11:$AO$1485,MATCH($B1257&amp;$I1257,$Z$11:$Z$1485&amp;$AG$11:$AG$1485,0),MATCH($D1257,$AD$9:$AO$9,0)),"-")</f>
        <v>4.1752000000000002</v>
      </c>
      <c r="S1257" s="58">
        <v>9</v>
      </c>
      <c r="T1257" s="58">
        <v>3</v>
      </c>
      <c r="U1257" s="58">
        <v>4</v>
      </c>
      <c r="V1257" s="58">
        <v>23</v>
      </c>
      <c r="W1257" s="50">
        <f t="shared" si="142"/>
        <v>12</v>
      </c>
      <c r="X1257" s="50">
        <f t="shared" si="143"/>
        <v>6</v>
      </c>
      <c r="Z1257" s="63" t="str">
        <f t="shared" si="145"/>
        <v>M120×4</v>
      </c>
      <c r="AA1257" s="62" t="s">
        <v>135</v>
      </c>
      <c r="AB1257" s="62"/>
      <c r="AC1257" s="62"/>
      <c r="AD1257" s="63">
        <v>120</v>
      </c>
      <c r="AE1257" s="63">
        <v>4</v>
      </c>
      <c r="AF1257" s="62">
        <v>60</v>
      </c>
      <c r="AG1257" s="64" t="s">
        <v>175</v>
      </c>
      <c r="AH1257" s="64"/>
      <c r="AI1257" s="65"/>
      <c r="AJ1257" s="65">
        <f t="shared" si="146"/>
        <v>117.4019</v>
      </c>
      <c r="AK1257" s="65"/>
      <c r="AL1257" s="65"/>
      <c r="AM1257" s="65">
        <f t="shared" si="147"/>
        <v>115.6699</v>
      </c>
      <c r="AN1257" s="65"/>
      <c r="AO1257" s="65">
        <v>119.47</v>
      </c>
    </row>
    <row r="1258" spans="2:41" ht="15" x14ac:dyDescent="0.3">
      <c r="B1258" s="72" t="str">
        <f t="shared" si="144"/>
        <v>M5×0.5</v>
      </c>
      <c r="C1258" s="79" t="s">
        <v>222</v>
      </c>
      <c r="D1258" s="73" t="s">
        <v>221</v>
      </c>
      <c r="E1258" s="71" t="s">
        <v>135</v>
      </c>
      <c r="F1258" s="58">
        <v>5</v>
      </c>
      <c r="G1258" s="58">
        <v>0.5</v>
      </c>
      <c r="H1258" s="71" t="s">
        <v>481</v>
      </c>
      <c r="I1258" s="71" t="s">
        <v>382</v>
      </c>
      <c r="J1258" s="58" t="s">
        <v>311</v>
      </c>
      <c r="K1258" s="58" t="s">
        <v>491</v>
      </c>
      <c r="L1258" s="58">
        <v>5</v>
      </c>
      <c r="M1258" s="58">
        <v>0.5</v>
      </c>
      <c r="N1258" s="71">
        <v>60</v>
      </c>
      <c r="O1258" s="100">
        <f t="array" ref="O1258">IFERROR(INDEX($AD$11:$AO$1485,MATCH($B1258&amp;$I1258,$Z$11:$Z$1485&amp;$AG$11:$AG$1485,0),MATCH($C1258,$AD$9:$AO$9,0)),"-")</f>
        <v>5</v>
      </c>
      <c r="P1258" s="58">
        <v>18</v>
      </c>
      <c r="Q1258" s="58">
        <v>6</v>
      </c>
      <c r="R1258" s="100">
        <f t="array" ref="R1258">IFERROR(INDEX($AD$11:$AO$1485,MATCH($B1258&amp;$I1258,$Z$11:$Z$1485&amp;$AG$11:$AG$1485,0),MATCH($D1258,$AD$9:$AO$9,0)),"-")</f>
        <v>4.6752000000000002</v>
      </c>
      <c r="S1258" s="58">
        <v>9</v>
      </c>
      <c r="T1258" s="58">
        <v>3</v>
      </c>
      <c r="U1258" s="58">
        <v>4</v>
      </c>
      <c r="V1258" s="58">
        <v>20</v>
      </c>
      <c r="W1258" s="50">
        <f t="shared" si="142"/>
        <v>12</v>
      </c>
      <c r="X1258" s="50">
        <f t="shared" si="143"/>
        <v>6</v>
      </c>
      <c r="Z1258" s="63" t="str">
        <f t="shared" si="145"/>
        <v>M120×3</v>
      </c>
      <c r="AA1258" s="62" t="s">
        <v>135</v>
      </c>
      <c r="AB1258" s="62"/>
      <c r="AC1258" s="62"/>
      <c r="AD1258" s="63">
        <v>120</v>
      </c>
      <c r="AE1258" s="63">
        <v>3</v>
      </c>
      <c r="AF1258" s="62">
        <v>60</v>
      </c>
      <c r="AG1258" s="64" t="s">
        <v>175</v>
      </c>
      <c r="AH1258" s="64"/>
      <c r="AI1258" s="65"/>
      <c r="AJ1258" s="65">
        <f t="shared" si="146"/>
        <v>118.0514</v>
      </c>
      <c r="AK1258" s="65"/>
      <c r="AL1258" s="65"/>
      <c r="AM1258" s="65">
        <f t="shared" si="147"/>
        <v>116.75239999999999</v>
      </c>
      <c r="AN1258" s="65"/>
      <c r="AO1258" s="65">
        <v>119.65</v>
      </c>
    </row>
    <row r="1259" spans="2:41" ht="15" x14ac:dyDescent="0.3">
      <c r="B1259" s="72" t="str">
        <f t="shared" si="144"/>
        <v>M5.5×0.5</v>
      </c>
      <c r="C1259" s="79" t="s">
        <v>222</v>
      </c>
      <c r="D1259" s="73" t="s">
        <v>221</v>
      </c>
      <c r="E1259" s="71" t="s">
        <v>135</v>
      </c>
      <c r="F1259" s="58">
        <v>5.5</v>
      </c>
      <c r="G1259" s="58">
        <v>0.5</v>
      </c>
      <c r="H1259" s="71" t="s">
        <v>481</v>
      </c>
      <c r="I1259" s="71" t="s">
        <v>382</v>
      </c>
      <c r="J1259" s="58" t="s">
        <v>311</v>
      </c>
      <c r="K1259" s="58" t="s">
        <v>491</v>
      </c>
      <c r="L1259" s="58">
        <v>5.5</v>
      </c>
      <c r="M1259" s="58">
        <v>0.5</v>
      </c>
      <c r="N1259" s="71">
        <v>60</v>
      </c>
      <c r="O1259" s="100">
        <f t="array" ref="O1259">IFERROR(INDEX($AD$11:$AO$1485,MATCH($B1259&amp;$I1259,$Z$11:$Z$1485&amp;$AG$11:$AG$1485,0),MATCH($C1259,$AD$9:$AO$9,0)),"-")</f>
        <v>5.5</v>
      </c>
      <c r="P1259" s="58">
        <v>18</v>
      </c>
      <c r="Q1259" s="58">
        <v>6</v>
      </c>
      <c r="R1259" s="100">
        <f t="array" ref="R1259">IFERROR(INDEX($AD$11:$AO$1485,MATCH($B1259&amp;$I1259,$Z$11:$Z$1485&amp;$AG$11:$AG$1485,0),MATCH($D1259,$AD$9:$AO$9,0)),"-")</f>
        <v>5.1752000000000002</v>
      </c>
      <c r="S1259" s="58">
        <v>9</v>
      </c>
      <c r="T1259" s="58">
        <v>3</v>
      </c>
      <c r="U1259" s="58">
        <v>4</v>
      </c>
      <c r="V1259" s="58">
        <v>18</v>
      </c>
      <c r="W1259" s="50">
        <f t="shared" si="142"/>
        <v>12</v>
      </c>
      <c r="X1259" s="50">
        <f t="shared" si="143"/>
        <v>6</v>
      </c>
      <c r="Z1259" s="63" t="str">
        <f t="shared" si="145"/>
        <v>M120×2</v>
      </c>
      <c r="AA1259" s="62" t="s">
        <v>135</v>
      </c>
      <c r="AB1259" s="62"/>
      <c r="AC1259" s="62"/>
      <c r="AD1259" s="63">
        <v>120</v>
      </c>
      <c r="AE1259" s="63">
        <v>2</v>
      </c>
      <c r="AF1259" s="62">
        <v>60</v>
      </c>
      <c r="AG1259" s="64" t="s">
        <v>175</v>
      </c>
      <c r="AH1259" s="64"/>
      <c r="AI1259" s="65"/>
      <c r="AJ1259" s="65">
        <f t="shared" si="146"/>
        <v>118.70099999999999</v>
      </c>
      <c r="AK1259" s="65"/>
      <c r="AL1259" s="65"/>
      <c r="AM1259" s="65">
        <f t="shared" si="147"/>
        <v>117.8349</v>
      </c>
      <c r="AN1259" s="65"/>
      <c r="AO1259" s="65">
        <v>119.5</v>
      </c>
    </row>
    <row r="1260" spans="2:41" ht="15" x14ac:dyDescent="0.3">
      <c r="B1260" s="72" t="str">
        <f t="shared" si="144"/>
        <v>M6×0.75</v>
      </c>
      <c r="C1260" s="79" t="s">
        <v>222</v>
      </c>
      <c r="D1260" s="73" t="s">
        <v>221</v>
      </c>
      <c r="E1260" s="71" t="s">
        <v>135</v>
      </c>
      <c r="F1260" s="58">
        <v>6</v>
      </c>
      <c r="G1260" s="58">
        <v>0.75</v>
      </c>
      <c r="H1260" s="71" t="s">
        <v>481</v>
      </c>
      <c r="I1260" s="71" t="s">
        <v>382</v>
      </c>
      <c r="J1260" s="58" t="s">
        <v>311</v>
      </c>
      <c r="K1260" s="58" t="s">
        <v>491</v>
      </c>
      <c r="L1260" s="58">
        <v>6</v>
      </c>
      <c r="M1260" s="58">
        <v>0.75</v>
      </c>
      <c r="N1260" s="71">
        <v>60</v>
      </c>
      <c r="O1260" s="100">
        <f t="array" ref="O1260">IFERROR(INDEX($AD$11:$AO$1485,MATCH($B1260&amp;$I1260,$Z$11:$Z$1485&amp;$AG$11:$AG$1485,0),MATCH($C1260,$AD$9:$AO$9,0)),"-")</f>
        <v>6</v>
      </c>
      <c r="P1260" s="58">
        <v>18</v>
      </c>
      <c r="Q1260" s="58">
        <v>6</v>
      </c>
      <c r="R1260" s="100">
        <f t="array" ref="R1260">IFERROR(INDEX($AD$11:$AO$1485,MATCH($B1260&amp;$I1260,$Z$11:$Z$1485&amp;$AG$11:$AG$1485,0),MATCH($D1260,$AD$9:$AO$9,0)),"-")</f>
        <v>5.5129000000000001</v>
      </c>
      <c r="S1260" s="58">
        <v>9</v>
      </c>
      <c r="T1260" s="58">
        <v>3</v>
      </c>
      <c r="U1260" s="58">
        <v>4</v>
      </c>
      <c r="V1260" s="58">
        <v>18</v>
      </c>
      <c r="W1260" s="50">
        <f t="shared" si="142"/>
        <v>12</v>
      </c>
      <c r="X1260" s="50">
        <f t="shared" si="143"/>
        <v>6</v>
      </c>
      <c r="Z1260" s="63" t="str">
        <f t="shared" si="145"/>
        <v>M125×6</v>
      </c>
      <c r="AA1260" s="62" t="s">
        <v>135</v>
      </c>
      <c r="AB1260" s="62"/>
      <c r="AC1260" s="62"/>
      <c r="AD1260" s="63">
        <v>125</v>
      </c>
      <c r="AE1260" s="63">
        <v>6</v>
      </c>
      <c r="AF1260" s="62">
        <v>60</v>
      </c>
      <c r="AG1260" s="64" t="s">
        <v>175</v>
      </c>
      <c r="AH1260" s="64"/>
      <c r="AI1260" s="65"/>
      <c r="AJ1260" s="65">
        <f t="shared" si="146"/>
        <v>121.10290000000001</v>
      </c>
      <c r="AK1260" s="65"/>
      <c r="AL1260" s="65"/>
      <c r="AM1260" s="65">
        <f t="shared" si="147"/>
        <v>118.5048</v>
      </c>
      <c r="AN1260" s="65"/>
      <c r="AO1260" s="65">
        <v>124.1</v>
      </c>
    </row>
    <row r="1261" spans="2:41" ht="15" x14ac:dyDescent="0.3">
      <c r="B1261" s="72" t="str">
        <f t="shared" si="144"/>
        <v>M7×0.75</v>
      </c>
      <c r="C1261" s="79" t="s">
        <v>222</v>
      </c>
      <c r="D1261" s="73" t="s">
        <v>221</v>
      </c>
      <c r="E1261" s="71" t="s">
        <v>135</v>
      </c>
      <c r="F1261" s="58">
        <v>7</v>
      </c>
      <c r="G1261" s="58">
        <v>0.75</v>
      </c>
      <c r="H1261" s="71" t="s">
        <v>481</v>
      </c>
      <c r="I1261" s="71" t="s">
        <v>382</v>
      </c>
      <c r="J1261" s="58" t="s">
        <v>311</v>
      </c>
      <c r="K1261" s="58" t="s">
        <v>491</v>
      </c>
      <c r="L1261" s="58">
        <v>7</v>
      </c>
      <c r="M1261" s="58">
        <v>0.75</v>
      </c>
      <c r="N1261" s="71">
        <v>60</v>
      </c>
      <c r="O1261" s="100">
        <f t="array" ref="O1261">IFERROR(INDEX($AD$11:$AO$1485,MATCH($B1261&amp;$I1261,$Z$11:$Z$1485&amp;$AG$11:$AG$1485,0),MATCH($C1261,$AD$9:$AO$9,0)),"-")</f>
        <v>7</v>
      </c>
      <c r="P1261" s="58">
        <v>18</v>
      </c>
      <c r="Q1261" s="58">
        <v>6</v>
      </c>
      <c r="R1261" s="100">
        <f t="array" ref="R1261">IFERROR(INDEX($AD$11:$AO$1485,MATCH($B1261&amp;$I1261,$Z$11:$Z$1485&amp;$AG$11:$AG$1485,0),MATCH($D1261,$AD$9:$AO$9,0)),"-")</f>
        <v>6.5129000000000001</v>
      </c>
      <c r="S1261" s="58">
        <v>9</v>
      </c>
      <c r="T1261" s="58">
        <v>3</v>
      </c>
      <c r="U1261" s="58">
        <v>4</v>
      </c>
      <c r="V1261" s="58">
        <v>17</v>
      </c>
      <c r="W1261" s="50">
        <f t="shared" si="142"/>
        <v>12</v>
      </c>
      <c r="X1261" s="50">
        <f t="shared" si="143"/>
        <v>6</v>
      </c>
      <c r="Z1261" s="63" t="str">
        <f t="shared" si="145"/>
        <v>M125×4</v>
      </c>
      <c r="AA1261" s="62" t="s">
        <v>135</v>
      </c>
      <c r="AB1261" s="62"/>
      <c r="AC1261" s="62"/>
      <c r="AD1261" s="63">
        <v>125</v>
      </c>
      <c r="AE1261" s="63">
        <v>4</v>
      </c>
      <c r="AF1261" s="62">
        <v>60</v>
      </c>
      <c r="AG1261" s="64" t="s">
        <v>175</v>
      </c>
      <c r="AH1261" s="64"/>
      <c r="AI1261" s="65"/>
      <c r="AJ1261" s="65">
        <f t="shared" si="146"/>
        <v>122.4019</v>
      </c>
      <c r="AK1261" s="65"/>
      <c r="AL1261" s="65"/>
      <c r="AM1261" s="65">
        <f t="shared" si="147"/>
        <v>120.6699</v>
      </c>
      <c r="AN1261" s="65"/>
      <c r="AO1261" s="65">
        <v>124.47</v>
      </c>
    </row>
    <row r="1262" spans="2:41" ht="15" x14ac:dyDescent="0.3">
      <c r="B1262" s="72" t="str">
        <f t="shared" si="144"/>
        <v>M8×1</v>
      </c>
      <c r="C1262" s="79" t="s">
        <v>222</v>
      </c>
      <c r="D1262" s="73" t="s">
        <v>221</v>
      </c>
      <c r="E1262" s="71" t="s">
        <v>135</v>
      </c>
      <c r="F1262" s="58">
        <v>8</v>
      </c>
      <c r="G1262" s="58">
        <v>1</v>
      </c>
      <c r="H1262" s="71" t="s">
        <v>481</v>
      </c>
      <c r="I1262" s="71" t="s">
        <v>382</v>
      </c>
      <c r="J1262" s="58" t="s">
        <v>311</v>
      </c>
      <c r="K1262" s="58" t="s">
        <v>491</v>
      </c>
      <c r="L1262" s="58">
        <v>8</v>
      </c>
      <c r="M1262" s="58">
        <v>1</v>
      </c>
      <c r="N1262" s="71">
        <v>60</v>
      </c>
      <c r="O1262" s="100">
        <f t="array" ref="O1262">IFERROR(INDEX($AD$11:$AO$1485,MATCH($B1262&amp;$I1262,$Z$11:$Z$1485&amp;$AG$11:$AG$1485,0),MATCH($C1262,$AD$9:$AO$9,0)),"-")</f>
        <v>8</v>
      </c>
      <c r="P1262" s="58">
        <v>18</v>
      </c>
      <c r="Q1262" s="58">
        <v>6</v>
      </c>
      <c r="R1262" s="100">
        <f t="array" ref="R1262">IFERROR(INDEX($AD$11:$AO$1485,MATCH($B1262&amp;$I1262,$Z$11:$Z$1485&amp;$AG$11:$AG$1485,0),MATCH($D1262,$AD$9:$AO$9,0)),"-")</f>
        <v>7.3505000000000003</v>
      </c>
      <c r="S1262" s="58">
        <v>9</v>
      </c>
      <c r="T1262" s="58">
        <v>3</v>
      </c>
      <c r="U1262" s="58">
        <v>4</v>
      </c>
      <c r="V1262" s="58">
        <v>15</v>
      </c>
      <c r="W1262" s="50">
        <f t="shared" si="142"/>
        <v>12</v>
      </c>
      <c r="X1262" s="50">
        <f t="shared" si="143"/>
        <v>6</v>
      </c>
      <c r="Z1262" s="63" t="str">
        <f t="shared" si="145"/>
        <v>M125×3</v>
      </c>
      <c r="AA1262" s="62" t="s">
        <v>135</v>
      </c>
      <c r="AB1262" s="62"/>
      <c r="AC1262" s="62"/>
      <c r="AD1262" s="63">
        <v>125</v>
      </c>
      <c r="AE1262" s="63">
        <v>3</v>
      </c>
      <c r="AF1262" s="62">
        <v>60</v>
      </c>
      <c r="AG1262" s="64" t="s">
        <v>175</v>
      </c>
      <c r="AH1262" s="64"/>
      <c r="AI1262" s="65"/>
      <c r="AJ1262" s="65">
        <f t="shared" si="146"/>
        <v>123.0514</v>
      </c>
      <c r="AK1262" s="65"/>
      <c r="AL1262" s="65"/>
      <c r="AM1262" s="65">
        <f t="shared" si="147"/>
        <v>121.75239999999999</v>
      </c>
      <c r="AN1262" s="65"/>
      <c r="AO1262" s="65">
        <v>124.65</v>
      </c>
    </row>
    <row r="1263" spans="2:41" ht="15" x14ac:dyDescent="0.3">
      <c r="B1263" s="72" t="str">
        <f t="shared" si="144"/>
        <v>M8×0.75</v>
      </c>
      <c r="C1263" s="79" t="s">
        <v>222</v>
      </c>
      <c r="D1263" s="73" t="s">
        <v>221</v>
      </c>
      <c r="E1263" s="71" t="s">
        <v>135</v>
      </c>
      <c r="F1263" s="58">
        <v>8</v>
      </c>
      <c r="G1263" s="58">
        <v>0.75</v>
      </c>
      <c r="H1263" s="71" t="s">
        <v>481</v>
      </c>
      <c r="I1263" s="71" t="s">
        <v>382</v>
      </c>
      <c r="J1263" s="58" t="s">
        <v>311</v>
      </c>
      <c r="K1263" s="58" t="s">
        <v>491</v>
      </c>
      <c r="L1263" s="58">
        <v>8</v>
      </c>
      <c r="M1263" s="58">
        <v>0.75</v>
      </c>
      <c r="N1263" s="71">
        <v>60</v>
      </c>
      <c r="O1263" s="100">
        <f t="array" ref="O1263">IFERROR(INDEX($AD$11:$AO$1485,MATCH($B1263&amp;$I1263,$Z$11:$Z$1485&amp;$AG$11:$AG$1485,0),MATCH($C1263,$AD$9:$AO$9,0)),"-")</f>
        <v>8</v>
      </c>
      <c r="P1263" s="58">
        <v>18</v>
      </c>
      <c r="Q1263" s="58">
        <v>6</v>
      </c>
      <c r="R1263" s="100">
        <f t="array" ref="R1263">IFERROR(INDEX($AD$11:$AO$1485,MATCH($B1263&amp;$I1263,$Z$11:$Z$1485&amp;$AG$11:$AG$1485,0),MATCH($D1263,$AD$9:$AO$9,0)),"-")</f>
        <v>7.5129000000000001</v>
      </c>
      <c r="S1263" s="58">
        <v>9</v>
      </c>
      <c r="T1263" s="58">
        <v>3</v>
      </c>
      <c r="U1263" s="58">
        <v>4</v>
      </c>
      <c r="V1263" s="58">
        <v>15</v>
      </c>
      <c r="W1263" s="50">
        <f t="shared" si="142"/>
        <v>12</v>
      </c>
      <c r="X1263" s="50">
        <f t="shared" si="143"/>
        <v>6</v>
      </c>
      <c r="Z1263" s="63" t="str">
        <f t="shared" si="145"/>
        <v>M125×2</v>
      </c>
      <c r="AA1263" s="62" t="s">
        <v>135</v>
      </c>
      <c r="AB1263" s="62"/>
      <c r="AC1263" s="62"/>
      <c r="AD1263" s="63">
        <v>125</v>
      </c>
      <c r="AE1263" s="63">
        <v>2</v>
      </c>
      <c r="AF1263" s="62">
        <v>60</v>
      </c>
      <c r="AG1263" s="64" t="s">
        <v>175</v>
      </c>
      <c r="AH1263" s="64"/>
      <c r="AI1263" s="65"/>
      <c r="AJ1263" s="65">
        <f t="shared" si="146"/>
        <v>123.70099999999999</v>
      </c>
      <c r="AK1263" s="65"/>
      <c r="AL1263" s="65"/>
      <c r="AM1263" s="65">
        <f t="shared" si="147"/>
        <v>122.8349</v>
      </c>
      <c r="AN1263" s="65"/>
      <c r="AO1263" s="65">
        <v>124.53</v>
      </c>
    </row>
    <row r="1264" spans="2:41" ht="15" x14ac:dyDescent="0.3">
      <c r="B1264" s="72" t="str">
        <f t="shared" si="144"/>
        <v>M9×1</v>
      </c>
      <c r="C1264" s="79" t="s">
        <v>222</v>
      </c>
      <c r="D1264" s="73" t="s">
        <v>221</v>
      </c>
      <c r="E1264" s="71" t="s">
        <v>135</v>
      </c>
      <c r="F1264" s="58">
        <v>9</v>
      </c>
      <c r="G1264" s="58">
        <v>1</v>
      </c>
      <c r="H1264" s="71" t="s">
        <v>481</v>
      </c>
      <c r="I1264" s="71" t="s">
        <v>382</v>
      </c>
      <c r="J1264" s="58" t="s">
        <v>311</v>
      </c>
      <c r="K1264" s="58" t="s">
        <v>491</v>
      </c>
      <c r="L1264" s="58">
        <v>9</v>
      </c>
      <c r="M1264" s="58">
        <v>1</v>
      </c>
      <c r="N1264" s="71">
        <v>60</v>
      </c>
      <c r="O1264" s="100">
        <f t="array" ref="O1264">IFERROR(INDEX($AD$11:$AO$1485,MATCH($B1264&amp;$I1264,$Z$11:$Z$1485&amp;$AG$11:$AG$1485,0),MATCH($C1264,$AD$9:$AO$9,0)),"-")</f>
        <v>9</v>
      </c>
      <c r="P1264" s="58">
        <v>18</v>
      </c>
      <c r="Q1264" s="58">
        <v>6</v>
      </c>
      <c r="R1264" s="100">
        <f t="array" ref="R1264">IFERROR(INDEX($AD$11:$AO$1485,MATCH($B1264&amp;$I1264,$Z$11:$Z$1485&amp;$AG$11:$AG$1485,0),MATCH($D1264,$AD$9:$AO$9,0)),"-")</f>
        <v>8.3505000000000003</v>
      </c>
      <c r="S1264" s="58">
        <v>9</v>
      </c>
      <c r="T1264" s="58">
        <v>3</v>
      </c>
      <c r="U1264" s="58">
        <v>4</v>
      </c>
      <c r="V1264" s="58">
        <v>13</v>
      </c>
      <c r="W1264" s="50">
        <f t="shared" si="142"/>
        <v>12</v>
      </c>
      <c r="X1264" s="50">
        <f t="shared" si="143"/>
        <v>6</v>
      </c>
      <c r="Z1264" s="63" t="str">
        <f t="shared" si="145"/>
        <v>M130×6</v>
      </c>
      <c r="AA1264" s="62" t="s">
        <v>135</v>
      </c>
      <c r="AB1264" s="62"/>
      <c r="AC1264" s="62"/>
      <c r="AD1264" s="63">
        <v>130</v>
      </c>
      <c r="AE1264" s="63">
        <v>6</v>
      </c>
      <c r="AF1264" s="62">
        <v>60</v>
      </c>
      <c r="AG1264" s="64" t="s">
        <v>175</v>
      </c>
      <c r="AH1264" s="64"/>
      <c r="AI1264" s="65"/>
      <c r="AJ1264" s="65">
        <f t="shared" si="146"/>
        <v>126.10290000000001</v>
      </c>
      <c r="AK1264" s="65"/>
      <c r="AL1264" s="65"/>
      <c r="AM1264" s="65">
        <f t="shared" si="147"/>
        <v>123.5048</v>
      </c>
      <c r="AN1264" s="65"/>
      <c r="AO1264" s="65">
        <v>129.1</v>
      </c>
    </row>
    <row r="1265" spans="2:41" ht="15" x14ac:dyDescent="0.3">
      <c r="B1265" s="72" t="str">
        <f t="shared" si="144"/>
        <v>M9×0.75</v>
      </c>
      <c r="C1265" s="79" t="s">
        <v>222</v>
      </c>
      <c r="D1265" s="73" t="s">
        <v>221</v>
      </c>
      <c r="E1265" s="71" t="s">
        <v>135</v>
      </c>
      <c r="F1265" s="58">
        <v>9</v>
      </c>
      <c r="G1265" s="58">
        <v>0.75</v>
      </c>
      <c r="H1265" s="71" t="s">
        <v>481</v>
      </c>
      <c r="I1265" s="71" t="s">
        <v>382</v>
      </c>
      <c r="J1265" s="58" t="s">
        <v>311</v>
      </c>
      <c r="K1265" s="58" t="s">
        <v>491</v>
      </c>
      <c r="L1265" s="58">
        <v>9</v>
      </c>
      <c r="M1265" s="58">
        <v>0.75</v>
      </c>
      <c r="N1265" s="71">
        <v>60</v>
      </c>
      <c r="O1265" s="100">
        <f t="array" ref="O1265">IFERROR(INDEX($AD$11:$AO$1485,MATCH($B1265&amp;$I1265,$Z$11:$Z$1485&amp;$AG$11:$AG$1485,0),MATCH($C1265,$AD$9:$AO$9,0)),"-")</f>
        <v>9</v>
      </c>
      <c r="P1265" s="58">
        <v>18</v>
      </c>
      <c r="Q1265" s="58">
        <v>6</v>
      </c>
      <c r="R1265" s="100">
        <f t="array" ref="R1265">IFERROR(INDEX($AD$11:$AO$1485,MATCH($B1265&amp;$I1265,$Z$11:$Z$1485&amp;$AG$11:$AG$1485,0),MATCH($D1265,$AD$9:$AO$9,0)),"-")</f>
        <v>8.5129000000000001</v>
      </c>
      <c r="S1265" s="58">
        <v>9</v>
      </c>
      <c r="T1265" s="58">
        <v>3</v>
      </c>
      <c r="U1265" s="58">
        <v>4</v>
      </c>
      <c r="V1265" s="58">
        <v>13</v>
      </c>
      <c r="W1265" s="50">
        <f t="shared" si="142"/>
        <v>12</v>
      </c>
      <c r="X1265" s="50">
        <f t="shared" si="143"/>
        <v>6</v>
      </c>
      <c r="Z1265" s="63" t="str">
        <f t="shared" si="145"/>
        <v>M130×4</v>
      </c>
      <c r="AA1265" s="62" t="s">
        <v>135</v>
      </c>
      <c r="AB1265" s="62"/>
      <c r="AC1265" s="62"/>
      <c r="AD1265" s="63">
        <v>130</v>
      </c>
      <c r="AE1265" s="63">
        <v>4</v>
      </c>
      <c r="AF1265" s="62">
        <v>60</v>
      </c>
      <c r="AG1265" s="64" t="s">
        <v>175</v>
      </c>
      <c r="AH1265" s="64"/>
      <c r="AI1265" s="65"/>
      <c r="AJ1265" s="65">
        <f t="shared" si="146"/>
        <v>127.4019</v>
      </c>
      <c r="AK1265" s="65"/>
      <c r="AL1265" s="65"/>
      <c r="AM1265" s="65">
        <f t="shared" si="147"/>
        <v>125.6699</v>
      </c>
      <c r="AN1265" s="65"/>
      <c r="AO1265" s="65">
        <v>129.47</v>
      </c>
    </row>
    <row r="1266" spans="2:41" ht="15" x14ac:dyDescent="0.3">
      <c r="B1266" s="72" t="str">
        <f t="shared" si="144"/>
        <v>M10×1.25</v>
      </c>
      <c r="C1266" s="79" t="s">
        <v>222</v>
      </c>
      <c r="D1266" s="73" t="s">
        <v>221</v>
      </c>
      <c r="E1266" s="71" t="s">
        <v>135</v>
      </c>
      <c r="F1266" s="58">
        <v>10</v>
      </c>
      <c r="G1266" s="58">
        <v>1.25</v>
      </c>
      <c r="H1266" s="71" t="s">
        <v>481</v>
      </c>
      <c r="I1266" s="71" t="s">
        <v>382</v>
      </c>
      <c r="J1266" s="58" t="s">
        <v>311</v>
      </c>
      <c r="K1266" s="58" t="s">
        <v>491</v>
      </c>
      <c r="L1266" s="58">
        <v>10</v>
      </c>
      <c r="M1266" s="58">
        <v>1.25</v>
      </c>
      <c r="N1266" s="71">
        <v>60</v>
      </c>
      <c r="O1266" s="100">
        <f t="array" ref="O1266">IFERROR(INDEX($AD$11:$AO$1485,MATCH($B1266&amp;$I1266,$Z$11:$Z$1485&amp;$AG$11:$AG$1485,0),MATCH($C1266,$AD$9:$AO$9,0)),"-")</f>
        <v>10</v>
      </c>
      <c r="P1266" s="58">
        <v>18</v>
      </c>
      <c r="Q1266" s="58">
        <v>6</v>
      </c>
      <c r="R1266" s="100">
        <f t="array" ref="R1266">IFERROR(INDEX($AD$11:$AO$1485,MATCH($B1266&amp;$I1266,$Z$11:$Z$1485&amp;$AG$11:$AG$1485,0),MATCH($D1266,$AD$9:$AO$9,0)),"-")</f>
        <v>9.1881000000000004</v>
      </c>
      <c r="S1266" s="58">
        <v>9</v>
      </c>
      <c r="T1266" s="58">
        <v>3</v>
      </c>
      <c r="U1266" s="58">
        <v>4</v>
      </c>
      <c r="V1266" s="58">
        <v>12</v>
      </c>
      <c r="W1266" s="50">
        <f t="shared" si="142"/>
        <v>12</v>
      </c>
      <c r="X1266" s="50">
        <f t="shared" si="143"/>
        <v>6</v>
      </c>
      <c r="Z1266" s="63" t="str">
        <f t="shared" si="145"/>
        <v>M130×3</v>
      </c>
      <c r="AA1266" s="62" t="s">
        <v>135</v>
      </c>
      <c r="AB1266" s="62"/>
      <c r="AC1266" s="62"/>
      <c r="AD1266" s="63">
        <v>130</v>
      </c>
      <c r="AE1266" s="63">
        <v>3</v>
      </c>
      <c r="AF1266" s="62">
        <v>60</v>
      </c>
      <c r="AG1266" s="64" t="s">
        <v>175</v>
      </c>
      <c r="AH1266" s="64"/>
      <c r="AI1266" s="65"/>
      <c r="AJ1266" s="65">
        <f t="shared" si="146"/>
        <v>128.0514</v>
      </c>
      <c r="AK1266" s="65"/>
      <c r="AL1266" s="65"/>
      <c r="AM1266" s="65">
        <f t="shared" si="147"/>
        <v>126.75239999999999</v>
      </c>
      <c r="AN1266" s="65"/>
      <c r="AO1266" s="65">
        <v>129.65</v>
      </c>
    </row>
    <row r="1267" spans="2:41" ht="15" x14ac:dyDescent="0.3">
      <c r="B1267" s="72" t="str">
        <f t="shared" si="144"/>
        <v>M10×1</v>
      </c>
      <c r="C1267" s="79" t="s">
        <v>222</v>
      </c>
      <c r="D1267" s="73" t="s">
        <v>221</v>
      </c>
      <c r="E1267" s="71" t="s">
        <v>135</v>
      </c>
      <c r="F1267" s="58">
        <v>10</v>
      </c>
      <c r="G1267" s="58">
        <v>1</v>
      </c>
      <c r="H1267" s="71" t="s">
        <v>481</v>
      </c>
      <c r="I1267" s="71" t="s">
        <v>382</v>
      </c>
      <c r="J1267" s="58" t="s">
        <v>311</v>
      </c>
      <c r="K1267" s="58" t="s">
        <v>491</v>
      </c>
      <c r="L1267" s="58">
        <v>10</v>
      </c>
      <c r="M1267" s="58">
        <v>1</v>
      </c>
      <c r="N1267" s="71">
        <v>60</v>
      </c>
      <c r="O1267" s="100">
        <f t="array" ref="O1267">IFERROR(INDEX($AD$11:$AO$1485,MATCH($B1267&amp;$I1267,$Z$11:$Z$1485&amp;$AG$11:$AG$1485,0),MATCH($C1267,$AD$9:$AO$9,0)),"-")</f>
        <v>10</v>
      </c>
      <c r="P1267" s="58">
        <v>18</v>
      </c>
      <c r="Q1267" s="58">
        <v>6</v>
      </c>
      <c r="R1267" s="100">
        <f t="array" ref="R1267">IFERROR(INDEX($AD$11:$AO$1485,MATCH($B1267&amp;$I1267,$Z$11:$Z$1485&amp;$AG$11:$AG$1485,0),MATCH($D1267,$AD$9:$AO$9,0)),"-")</f>
        <v>9.3505000000000003</v>
      </c>
      <c r="S1267" s="58">
        <v>9</v>
      </c>
      <c r="T1267" s="58">
        <v>3</v>
      </c>
      <c r="U1267" s="58">
        <v>4</v>
      </c>
      <c r="V1267" s="58">
        <v>12</v>
      </c>
      <c r="W1267" s="50">
        <f t="shared" si="142"/>
        <v>12</v>
      </c>
      <c r="X1267" s="50">
        <f t="shared" si="143"/>
        <v>6</v>
      </c>
      <c r="Z1267" s="63" t="str">
        <f t="shared" si="145"/>
        <v>M130×2</v>
      </c>
      <c r="AA1267" s="62" t="s">
        <v>135</v>
      </c>
      <c r="AB1267" s="62"/>
      <c r="AC1267" s="62"/>
      <c r="AD1267" s="63">
        <v>130</v>
      </c>
      <c r="AE1267" s="63">
        <v>2</v>
      </c>
      <c r="AF1267" s="62">
        <v>60</v>
      </c>
      <c r="AG1267" s="64" t="s">
        <v>175</v>
      </c>
      <c r="AH1267" s="64"/>
      <c r="AI1267" s="65"/>
      <c r="AJ1267" s="65">
        <f t="shared" si="146"/>
        <v>128.70099999999999</v>
      </c>
      <c r="AK1267" s="65"/>
      <c r="AL1267" s="65"/>
      <c r="AM1267" s="65">
        <f t="shared" si="147"/>
        <v>127.8349</v>
      </c>
      <c r="AN1267" s="65"/>
      <c r="AO1267" s="65">
        <v>129.53</v>
      </c>
    </row>
    <row r="1268" spans="2:41" ht="15" x14ac:dyDescent="0.3">
      <c r="B1268" s="72" t="str">
        <f t="shared" si="144"/>
        <v>M10×0.75</v>
      </c>
      <c r="C1268" s="79" t="s">
        <v>222</v>
      </c>
      <c r="D1268" s="73" t="s">
        <v>221</v>
      </c>
      <c r="E1268" s="71" t="s">
        <v>135</v>
      </c>
      <c r="F1268" s="58">
        <v>10</v>
      </c>
      <c r="G1268" s="58">
        <v>0.75</v>
      </c>
      <c r="H1268" s="71" t="s">
        <v>481</v>
      </c>
      <c r="I1268" s="71" t="s">
        <v>382</v>
      </c>
      <c r="J1268" s="58" t="s">
        <v>311</v>
      </c>
      <c r="K1268" s="58" t="s">
        <v>491</v>
      </c>
      <c r="L1268" s="58">
        <v>10</v>
      </c>
      <c r="M1268" s="58">
        <v>0.75</v>
      </c>
      <c r="N1268" s="71">
        <v>60</v>
      </c>
      <c r="O1268" s="100">
        <f t="array" ref="O1268">IFERROR(INDEX($AD$11:$AO$1485,MATCH($B1268&amp;$I1268,$Z$11:$Z$1485&amp;$AG$11:$AG$1485,0),MATCH($C1268,$AD$9:$AO$9,0)),"-")</f>
        <v>10</v>
      </c>
      <c r="P1268" s="58">
        <v>18</v>
      </c>
      <c r="Q1268" s="58">
        <v>6</v>
      </c>
      <c r="R1268" s="100">
        <f t="array" ref="R1268">IFERROR(INDEX($AD$11:$AO$1485,MATCH($B1268&amp;$I1268,$Z$11:$Z$1485&amp;$AG$11:$AG$1485,0),MATCH($D1268,$AD$9:$AO$9,0)),"-")</f>
        <v>9.5129000000000001</v>
      </c>
      <c r="S1268" s="58">
        <v>9</v>
      </c>
      <c r="T1268" s="58">
        <v>3</v>
      </c>
      <c r="U1268" s="58">
        <v>4</v>
      </c>
      <c r="V1268" s="58">
        <v>11</v>
      </c>
      <c r="W1268" s="50">
        <f t="shared" si="142"/>
        <v>12</v>
      </c>
      <c r="X1268" s="50">
        <f t="shared" si="143"/>
        <v>6</v>
      </c>
      <c r="Z1268" s="63" t="str">
        <f t="shared" si="145"/>
        <v>M135×6</v>
      </c>
      <c r="AA1268" s="62" t="s">
        <v>135</v>
      </c>
      <c r="AB1268" s="62"/>
      <c r="AC1268" s="62"/>
      <c r="AD1268" s="63">
        <v>135</v>
      </c>
      <c r="AE1268" s="63">
        <v>6</v>
      </c>
      <c r="AF1268" s="62">
        <v>60</v>
      </c>
      <c r="AG1268" s="64" t="s">
        <v>175</v>
      </c>
      <c r="AH1268" s="64"/>
      <c r="AI1268" s="65"/>
      <c r="AJ1268" s="65">
        <f t="shared" si="146"/>
        <v>131.10290000000001</v>
      </c>
      <c r="AK1268" s="65"/>
      <c r="AL1268" s="65"/>
      <c r="AM1268" s="65">
        <f t="shared" si="147"/>
        <v>128.50479999999999</v>
      </c>
      <c r="AN1268" s="65"/>
      <c r="AO1268" s="65">
        <v>134.1</v>
      </c>
    </row>
    <row r="1269" spans="2:41" ht="15" x14ac:dyDescent="0.3">
      <c r="B1269" s="72" t="str">
        <f t="shared" si="144"/>
        <v>M11×1</v>
      </c>
      <c r="C1269" s="79" t="s">
        <v>222</v>
      </c>
      <c r="D1269" s="73" t="s">
        <v>221</v>
      </c>
      <c r="E1269" s="71" t="s">
        <v>135</v>
      </c>
      <c r="F1269" s="58">
        <v>11</v>
      </c>
      <c r="G1269" s="58">
        <v>1</v>
      </c>
      <c r="H1269" s="71" t="s">
        <v>481</v>
      </c>
      <c r="I1269" s="71" t="s">
        <v>382</v>
      </c>
      <c r="J1269" s="58" t="s">
        <v>311</v>
      </c>
      <c r="K1269" s="58" t="s">
        <v>491</v>
      </c>
      <c r="L1269" s="58">
        <v>11</v>
      </c>
      <c r="M1269" s="58">
        <v>1</v>
      </c>
      <c r="N1269" s="71">
        <v>60</v>
      </c>
      <c r="O1269" s="100">
        <f t="array" ref="O1269">IFERROR(INDEX($AD$11:$AO$1485,MATCH($B1269&amp;$I1269,$Z$11:$Z$1485&amp;$AG$11:$AG$1485,0),MATCH($C1269,$AD$9:$AO$9,0)),"-")</f>
        <v>11</v>
      </c>
      <c r="P1269" s="58">
        <v>18</v>
      </c>
      <c r="Q1269" s="58">
        <v>6</v>
      </c>
      <c r="R1269" s="100">
        <f t="array" ref="R1269">IFERROR(INDEX($AD$11:$AO$1485,MATCH($B1269&amp;$I1269,$Z$11:$Z$1485&amp;$AG$11:$AG$1485,0),MATCH($D1269,$AD$9:$AO$9,0)),"-")</f>
        <v>10.3505</v>
      </c>
      <c r="S1269" s="58">
        <v>9</v>
      </c>
      <c r="T1269" s="58">
        <v>3</v>
      </c>
      <c r="U1269" s="58">
        <v>4</v>
      </c>
      <c r="V1269" s="58">
        <v>10</v>
      </c>
      <c r="W1269" s="50">
        <f t="shared" si="142"/>
        <v>12</v>
      </c>
      <c r="X1269" s="50">
        <f t="shared" si="143"/>
        <v>6</v>
      </c>
      <c r="Z1269" s="63" t="str">
        <f t="shared" si="145"/>
        <v>M135×4</v>
      </c>
      <c r="AA1269" s="62" t="s">
        <v>135</v>
      </c>
      <c r="AB1269" s="62"/>
      <c r="AC1269" s="62"/>
      <c r="AD1269" s="63">
        <v>135</v>
      </c>
      <c r="AE1269" s="63">
        <v>4</v>
      </c>
      <c r="AF1269" s="62">
        <v>60</v>
      </c>
      <c r="AG1269" s="64" t="s">
        <v>175</v>
      </c>
      <c r="AH1269" s="64"/>
      <c r="AI1269" s="65"/>
      <c r="AJ1269" s="65">
        <f t="shared" si="146"/>
        <v>132.40190000000001</v>
      </c>
      <c r="AK1269" s="65"/>
      <c r="AL1269" s="65"/>
      <c r="AM1269" s="65">
        <f t="shared" si="147"/>
        <v>130.66990000000001</v>
      </c>
      <c r="AN1269" s="65"/>
      <c r="AO1269" s="65">
        <v>134.47</v>
      </c>
    </row>
    <row r="1270" spans="2:41" ht="15" x14ac:dyDescent="0.3">
      <c r="B1270" s="72" t="str">
        <f t="shared" si="144"/>
        <v>M11×0.75</v>
      </c>
      <c r="C1270" s="79" t="s">
        <v>222</v>
      </c>
      <c r="D1270" s="73" t="s">
        <v>221</v>
      </c>
      <c r="E1270" s="71" t="s">
        <v>135</v>
      </c>
      <c r="F1270" s="58">
        <v>11</v>
      </c>
      <c r="G1270" s="58">
        <v>0.75</v>
      </c>
      <c r="H1270" s="71" t="s">
        <v>481</v>
      </c>
      <c r="I1270" s="71" t="s">
        <v>382</v>
      </c>
      <c r="J1270" s="58" t="s">
        <v>311</v>
      </c>
      <c r="K1270" s="58" t="s">
        <v>491</v>
      </c>
      <c r="L1270" s="58">
        <v>11</v>
      </c>
      <c r="M1270" s="58">
        <v>0.75</v>
      </c>
      <c r="N1270" s="71">
        <v>60</v>
      </c>
      <c r="O1270" s="100">
        <f t="array" ref="O1270">IFERROR(INDEX($AD$11:$AO$1485,MATCH($B1270&amp;$I1270,$Z$11:$Z$1485&amp;$AG$11:$AG$1485,0),MATCH($C1270,$AD$9:$AO$9,0)),"-")</f>
        <v>11</v>
      </c>
      <c r="P1270" s="58">
        <v>18</v>
      </c>
      <c r="Q1270" s="58">
        <v>6</v>
      </c>
      <c r="R1270" s="100">
        <f t="array" ref="R1270">IFERROR(INDEX($AD$11:$AO$1485,MATCH($B1270&amp;$I1270,$Z$11:$Z$1485&amp;$AG$11:$AG$1485,0),MATCH($D1270,$AD$9:$AO$9,0)),"-")</f>
        <v>10.5129</v>
      </c>
      <c r="S1270" s="58">
        <v>9</v>
      </c>
      <c r="T1270" s="58">
        <v>3</v>
      </c>
      <c r="U1270" s="58">
        <v>4</v>
      </c>
      <c r="V1270" s="58">
        <v>10</v>
      </c>
      <c r="W1270" s="50">
        <f t="shared" si="142"/>
        <v>12</v>
      </c>
      <c r="X1270" s="50">
        <f t="shared" si="143"/>
        <v>6</v>
      </c>
      <c r="Z1270" s="63" t="str">
        <f t="shared" si="145"/>
        <v>M135×3</v>
      </c>
      <c r="AA1270" s="62" t="s">
        <v>135</v>
      </c>
      <c r="AB1270" s="62"/>
      <c r="AC1270" s="62"/>
      <c r="AD1270" s="63">
        <v>135</v>
      </c>
      <c r="AE1270" s="63">
        <v>3</v>
      </c>
      <c r="AF1270" s="62">
        <v>60</v>
      </c>
      <c r="AG1270" s="64" t="s">
        <v>175</v>
      </c>
      <c r="AH1270" s="64"/>
      <c r="AI1270" s="65"/>
      <c r="AJ1270" s="65">
        <f t="shared" si="146"/>
        <v>133.0514</v>
      </c>
      <c r="AK1270" s="65"/>
      <c r="AL1270" s="65"/>
      <c r="AM1270" s="65">
        <f t="shared" si="147"/>
        <v>131.75239999999999</v>
      </c>
      <c r="AN1270" s="65"/>
      <c r="AO1270" s="65">
        <v>134.65</v>
      </c>
    </row>
    <row r="1271" spans="2:41" ht="15" x14ac:dyDescent="0.3">
      <c r="B1271" s="72" t="str">
        <f t="shared" si="144"/>
        <v>M12×1.5</v>
      </c>
      <c r="C1271" s="79" t="s">
        <v>222</v>
      </c>
      <c r="D1271" s="73" t="s">
        <v>221</v>
      </c>
      <c r="E1271" s="71" t="s">
        <v>135</v>
      </c>
      <c r="F1271" s="58">
        <v>12</v>
      </c>
      <c r="G1271" s="58">
        <v>1.5</v>
      </c>
      <c r="H1271" s="71" t="s">
        <v>481</v>
      </c>
      <c r="I1271" s="71" t="s">
        <v>382</v>
      </c>
      <c r="J1271" s="58" t="s">
        <v>311</v>
      </c>
      <c r="K1271" s="58" t="s">
        <v>491</v>
      </c>
      <c r="L1271" s="58">
        <v>12</v>
      </c>
      <c r="M1271" s="58">
        <v>1.5</v>
      </c>
      <c r="N1271" s="71">
        <v>60</v>
      </c>
      <c r="O1271" s="100">
        <f t="array" ref="O1271">IFERROR(INDEX($AD$11:$AO$1485,MATCH($B1271&amp;$I1271,$Z$11:$Z$1485&amp;$AG$11:$AG$1485,0),MATCH($C1271,$AD$9:$AO$9,0)),"-")</f>
        <v>12</v>
      </c>
      <c r="P1271" s="58">
        <v>24</v>
      </c>
      <c r="Q1271" s="58">
        <v>8</v>
      </c>
      <c r="R1271" s="100">
        <f t="array" ref="R1271">IFERROR(INDEX($AD$11:$AO$1485,MATCH($B1271&amp;$I1271,$Z$11:$Z$1485&amp;$AG$11:$AG$1485,0),MATCH($D1271,$AD$9:$AO$9,0)),"-")</f>
        <v>11.025700000000001</v>
      </c>
      <c r="S1271" s="58">
        <v>12</v>
      </c>
      <c r="T1271" s="58">
        <v>4</v>
      </c>
      <c r="U1271" s="58">
        <v>4</v>
      </c>
      <c r="V1271" s="58">
        <v>9</v>
      </c>
      <c r="W1271" s="50">
        <f t="shared" si="142"/>
        <v>16</v>
      </c>
      <c r="X1271" s="50">
        <f t="shared" si="143"/>
        <v>8</v>
      </c>
      <c r="Z1271" s="63" t="str">
        <f t="shared" si="145"/>
        <v>M135×2</v>
      </c>
      <c r="AA1271" s="62" t="s">
        <v>135</v>
      </c>
      <c r="AB1271" s="62"/>
      <c r="AC1271" s="62"/>
      <c r="AD1271" s="63">
        <v>135</v>
      </c>
      <c r="AE1271" s="63">
        <v>2</v>
      </c>
      <c r="AF1271" s="62">
        <v>60</v>
      </c>
      <c r="AG1271" s="64" t="s">
        <v>175</v>
      </c>
      <c r="AH1271" s="64"/>
      <c r="AI1271" s="65"/>
      <c r="AJ1271" s="65">
        <f t="shared" si="146"/>
        <v>133.70099999999999</v>
      </c>
      <c r="AK1271" s="65"/>
      <c r="AL1271" s="65"/>
      <c r="AM1271" s="65">
        <f t="shared" si="147"/>
        <v>132.8349</v>
      </c>
      <c r="AN1271" s="65"/>
      <c r="AO1271" s="65">
        <v>134.53</v>
      </c>
    </row>
    <row r="1272" spans="2:41" ht="15" x14ac:dyDescent="0.3">
      <c r="B1272" s="72" t="str">
        <f t="shared" si="144"/>
        <v>M12×1.25</v>
      </c>
      <c r="C1272" s="79" t="s">
        <v>222</v>
      </c>
      <c r="D1272" s="73" t="s">
        <v>221</v>
      </c>
      <c r="E1272" s="71" t="s">
        <v>135</v>
      </c>
      <c r="F1272" s="58">
        <v>12</v>
      </c>
      <c r="G1272" s="58">
        <v>1.25</v>
      </c>
      <c r="H1272" s="71" t="s">
        <v>481</v>
      </c>
      <c r="I1272" s="71" t="s">
        <v>382</v>
      </c>
      <c r="J1272" s="58" t="s">
        <v>311</v>
      </c>
      <c r="K1272" s="58" t="s">
        <v>491</v>
      </c>
      <c r="L1272" s="58">
        <v>12</v>
      </c>
      <c r="M1272" s="58">
        <v>1.25</v>
      </c>
      <c r="N1272" s="71">
        <v>60</v>
      </c>
      <c r="O1272" s="100">
        <f t="array" ref="O1272">IFERROR(INDEX($AD$11:$AO$1485,MATCH($B1272&amp;$I1272,$Z$11:$Z$1485&amp;$AG$11:$AG$1485,0),MATCH($C1272,$AD$9:$AO$9,0)),"-")</f>
        <v>12</v>
      </c>
      <c r="P1272" s="58">
        <v>24</v>
      </c>
      <c r="Q1272" s="58">
        <v>8</v>
      </c>
      <c r="R1272" s="100">
        <f t="array" ref="R1272">IFERROR(INDEX($AD$11:$AO$1485,MATCH($B1272&amp;$I1272,$Z$11:$Z$1485&amp;$AG$11:$AG$1485,0),MATCH($D1272,$AD$9:$AO$9,0)),"-")</f>
        <v>11.1881</v>
      </c>
      <c r="S1272" s="58">
        <v>12</v>
      </c>
      <c r="T1272" s="58">
        <v>4</v>
      </c>
      <c r="U1272" s="58">
        <v>4</v>
      </c>
      <c r="V1272" s="58">
        <v>9</v>
      </c>
      <c r="W1272" s="50">
        <f t="shared" si="142"/>
        <v>16</v>
      </c>
      <c r="X1272" s="50">
        <f t="shared" si="143"/>
        <v>8</v>
      </c>
      <c r="Z1272" s="63" t="str">
        <f t="shared" si="145"/>
        <v>M140×6</v>
      </c>
      <c r="AA1272" s="62" t="s">
        <v>135</v>
      </c>
      <c r="AB1272" s="62"/>
      <c r="AC1272" s="62"/>
      <c r="AD1272" s="63">
        <v>140</v>
      </c>
      <c r="AE1272" s="63">
        <v>6</v>
      </c>
      <c r="AF1272" s="62">
        <v>60</v>
      </c>
      <c r="AG1272" s="64" t="s">
        <v>175</v>
      </c>
      <c r="AH1272" s="64"/>
      <c r="AI1272" s="65"/>
      <c r="AJ1272" s="65">
        <f t="shared" si="146"/>
        <v>136.10290000000001</v>
      </c>
      <c r="AK1272" s="65"/>
      <c r="AL1272" s="65"/>
      <c r="AM1272" s="65">
        <f t="shared" si="147"/>
        <v>133.50479999999999</v>
      </c>
      <c r="AN1272" s="65"/>
      <c r="AO1272" s="65">
        <v>139.1</v>
      </c>
    </row>
    <row r="1273" spans="2:41" ht="15" x14ac:dyDescent="0.3">
      <c r="B1273" s="72" t="str">
        <f t="shared" si="144"/>
        <v>M12×1</v>
      </c>
      <c r="C1273" s="79" t="s">
        <v>222</v>
      </c>
      <c r="D1273" s="73" t="s">
        <v>221</v>
      </c>
      <c r="E1273" s="71" t="s">
        <v>135</v>
      </c>
      <c r="F1273" s="58">
        <v>12</v>
      </c>
      <c r="G1273" s="58">
        <v>1</v>
      </c>
      <c r="H1273" s="71" t="s">
        <v>481</v>
      </c>
      <c r="I1273" s="71" t="s">
        <v>382</v>
      </c>
      <c r="J1273" s="58" t="s">
        <v>311</v>
      </c>
      <c r="K1273" s="58" t="s">
        <v>491</v>
      </c>
      <c r="L1273" s="58">
        <v>12</v>
      </c>
      <c r="M1273" s="58">
        <v>1</v>
      </c>
      <c r="N1273" s="71">
        <v>60</v>
      </c>
      <c r="O1273" s="100">
        <f t="array" ref="O1273">IFERROR(INDEX($AD$11:$AO$1485,MATCH($B1273&amp;$I1273,$Z$11:$Z$1485&amp;$AG$11:$AG$1485,0),MATCH($C1273,$AD$9:$AO$9,0)),"-")</f>
        <v>12</v>
      </c>
      <c r="P1273" s="58">
        <v>24</v>
      </c>
      <c r="Q1273" s="58">
        <v>8</v>
      </c>
      <c r="R1273" s="100">
        <f t="array" ref="R1273">IFERROR(INDEX($AD$11:$AO$1485,MATCH($B1273&amp;$I1273,$Z$11:$Z$1485&amp;$AG$11:$AG$1485,0),MATCH($D1273,$AD$9:$AO$9,0)),"-")</f>
        <v>11.3505</v>
      </c>
      <c r="S1273" s="58">
        <v>12</v>
      </c>
      <c r="T1273" s="58">
        <v>4</v>
      </c>
      <c r="U1273" s="58">
        <v>4</v>
      </c>
      <c r="V1273" s="58">
        <v>9</v>
      </c>
      <c r="W1273" s="50">
        <f t="shared" si="142"/>
        <v>16</v>
      </c>
      <c r="X1273" s="50">
        <f t="shared" si="143"/>
        <v>8</v>
      </c>
      <c r="Z1273" s="63" t="str">
        <f t="shared" si="145"/>
        <v>M140×4</v>
      </c>
      <c r="AA1273" s="62" t="s">
        <v>135</v>
      </c>
      <c r="AB1273" s="62"/>
      <c r="AC1273" s="62"/>
      <c r="AD1273" s="63">
        <v>140</v>
      </c>
      <c r="AE1273" s="63">
        <v>4</v>
      </c>
      <c r="AF1273" s="62">
        <v>60</v>
      </c>
      <c r="AG1273" s="64" t="s">
        <v>175</v>
      </c>
      <c r="AH1273" s="64"/>
      <c r="AI1273" s="65"/>
      <c r="AJ1273" s="65">
        <f t="shared" si="146"/>
        <v>137.40190000000001</v>
      </c>
      <c r="AK1273" s="65"/>
      <c r="AL1273" s="65"/>
      <c r="AM1273" s="65">
        <f t="shared" si="147"/>
        <v>135.66990000000001</v>
      </c>
      <c r="AN1273" s="65"/>
      <c r="AO1273" s="65">
        <v>139.47</v>
      </c>
    </row>
    <row r="1274" spans="2:41" ht="15" x14ac:dyDescent="0.3">
      <c r="B1274" s="72" t="str">
        <f t="shared" si="144"/>
        <v>M14×1.5</v>
      </c>
      <c r="C1274" s="79" t="s">
        <v>222</v>
      </c>
      <c r="D1274" s="73" t="s">
        <v>221</v>
      </c>
      <c r="E1274" s="71" t="s">
        <v>135</v>
      </c>
      <c r="F1274" s="58">
        <v>14</v>
      </c>
      <c r="G1274" s="58">
        <v>1.5</v>
      </c>
      <c r="H1274" s="71" t="s">
        <v>481</v>
      </c>
      <c r="I1274" s="71" t="s">
        <v>382</v>
      </c>
      <c r="J1274" s="58" t="s">
        <v>311</v>
      </c>
      <c r="K1274" s="58" t="s">
        <v>491</v>
      </c>
      <c r="L1274" s="58">
        <v>14</v>
      </c>
      <c r="M1274" s="58">
        <v>1.5</v>
      </c>
      <c r="N1274" s="71">
        <v>60</v>
      </c>
      <c r="O1274" s="100">
        <f t="array" ref="O1274">IFERROR(INDEX($AD$11:$AO$1485,MATCH($B1274&amp;$I1274,$Z$11:$Z$1485&amp;$AG$11:$AG$1485,0),MATCH($C1274,$AD$9:$AO$9,0)),"-")</f>
        <v>14</v>
      </c>
      <c r="P1274" s="58">
        <v>24</v>
      </c>
      <c r="Q1274" s="58">
        <v>8</v>
      </c>
      <c r="R1274" s="100">
        <f t="array" ref="R1274">IFERROR(INDEX($AD$11:$AO$1485,MATCH($B1274&amp;$I1274,$Z$11:$Z$1485&amp;$AG$11:$AG$1485,0),MATCH($D1274,$AD$9:$AO$9,0)),"-")</f>
        <v>13.025700000000001</v>
      </c>
      <c r="S1274" s="58">
        <v>12</v>
      </c>
      <c r="T1274" s="58">
        <v>4</v>
      </c>
      <c r="U1274" s="58">
        <v>4</v>
      </c>
      <c r="V1274" s="58">
        <v>9</v>
      </c>
      <c r="W1274" s="50">
        <f t="shared" si="142"/>
        <v>16</v>
      </c>
      <c r="X1274" s="50">
        <f t="shared" si="143"/>
        <v>8</v>
      </c>
      <c r="Z1274" s="63" t="str">
        <f t="shared" si="145"/>
        <v>M140×3</v>
      </c>
      <c r="AA1274" s="62" t="s">
        <v>135</v>
      </c>
      <c r="AB1274" s="62"/>
      <c r="AC1274" s="62"/>
      <c r="AD1274" s="63">
        <v>140</v>
      </c>
      <c r="AE1274" s="63">
        <v>3</v>
      </c>
      <c r="AF1274" s="62">
        <v>60</v>
      </c>
      <c r="AG1274" s="64" t="s">
        <v>175</v>
      </c>
      <c r="AH1274" s="64"/>
      <c r="AI1274" s="65"/>
      <c r="AJ1274" s="65">
        <f t="shared" si="146"/>
        <v>138.0514</v>
      </c>
      <c r="AK1274" s="65"/>
      <c r="AL1274" s="65"/>
      <c r="AM1274" s="65">
        <f t="shared" si="147"/>
        <v>136.75239999999999</v>
      </c>
      <c r="AN1274" s="65"/>
      <c r="AO1274" s="65">
        <v>139.65</v>
      </c>
    </row>
    <row r="1275" spans="2:41" ht="15" x14ac:dyDescent="0.3">
      <c r="B1275" s="72" t="str">
        <f t="shared" si="144"/>
        <v>M14×1</v>
      </c>
      <c r="C1275" s="79" t="s">
        <v>222</v>
      </c>
      <c r="D1275" s="73" t="s">
        <v>221</v>
      </c>
      <c r="E1275" s="71" t="s">
        <v>135</v>
      </c>
      <c r="F1275" s="58">
        <v>14</v>
      </c>
      <c r="G1275" s="58">
        <v>1</v>
      </c>
      <c r="H1275" s="71" t="s">
        <v>481</v>
      </c>
      <c r="I1275" s="71" t="s">
        <v>382</v>
      </c>
      <c r="J1275" s="58" t="s">
        <v>311</v>
      </c>
      <c r="K1275" s="58" t="s">
        <v>491</v>
      </c>
      <c r="L1275" s="58">
        <v>14</v>
      </c>
      <c r="M1275" s="58">
        <v>1</v>
      </c>
      <c r="N1275" s="71">
        <v>60</v>
      </c>
      <c r="O1275" s="100">
        <f t="array" ref="O1275">IFERROR(INDEX($AD$11:$AO$1485,MATCH($B1275&amp;$I1275,$Z$11:$Z$1485&amp;$AG$11:$AG$1485,0),MATCH($C1275,$AD$9:$AO$9,0)),"-")</f>
        <v>14</v>
      </c>
      <c r="P1275" s="58">
        <v>24</v>
      </c>
      <c r="Q1275" s="58">
        <v>8</v>
      </c>
      <c r="R1275" s="100">
        <f t="array" ref="R1275">IFERROR(INDEX($AD$11:$AO$1485,MATCH($B1275&amp;$I1275,$Z$11:$Z$1485&amp;$AG$11:$AG$1485,0),MATCH($D1275,$AD$9:$AO$9,0)),"-")</f>
        <v>13.3505</v>
      </c>
      <c r="S1275" s="58">
        <v>12</v>
      </c>
      <c r="T1275" s="58">
        <v>4</v>
      </c>
      <c r="U1275" s="58">
        <v>4</v>
      </c>
      <c r="V1275" s="58">
        <v>9</v>
      </c>
      <c r="W1275" s="50">
        <f t="shared" si="142"/>
        <v>16</v>
      </c>
      <c r="X1275" s="50">
        <f t="shared" si="143"/>
        <v>8</v>
      </c>
      <c r="Z1275" s="63" t="str">
        <f t="shared" si="145"/>
        <v>M140×2</v>
      </c>
      <c r="AA1275" s="62" t="s">
        <v>135</v>
      </c>
      <c r="AB1275" s="62"/>
      <c r="AC1275" s="62"/>
      <c r="AD1275" s="63">
        <v>140</v>
      </c>
      <c r="AE1275" s="63">
        <v>2</v>
      </c>
      <c r="AF1275" s="62">
        <v>60</v>
      </c>
      <c r="AG1275" s="64" t="s">
        <v>175</v>
      </c>
      <c r="AH1275" s="64"/>
      <c r="AI1275" s="65"/>
      <c r="AJ1275" s="65">
        <f t="shared" si="146"/>
        <v>138.70099999999999</v>
      </c>
      <c r="AK1275" s="65"/>
      <c r="AL1275" s="65"/>
      <c r="AM1275" s="65">
        <f t="shared" si="147"/>
        <v>137.8349</v>
      </c>
      <c r="AN1275" s="65"/>
      <c r="AO1275" s="65">
        <v>139.53</v>
      </c>
    </row>
    <row r="1276" spans="2:41" ht="15" x14ac:dyDescent="0.3">
      <c r="B1276" s="72" t="str">
        <f t="shared" si="144"/>
        <v>M15×1.5</v>
      </c>
      <c r="C1276" s="79" t="s">
        <v>222</v>
      </c>
      <c r="D1276" s="73" t="s">
        <v>221</v>
      </c>
      <c r="E1276" s="71" t="s">
        <v>135</v>
      </c>
      <c r="F1276" s="58">
        <v>15</v>
      </c>
      <c r="G1276" s="58">
        <v>1.5</v>
      </c>
      <c r="H1276" s="71" t="s">
        <v>481</v>
      </c>
      <c r="I1276" s="71" t="s">
        <v>382</v>
      </c>
      <c r="J1276" s="58" t="s">
        <v>311</v>
      </c>
      <c r="K1276" s="58" t="s">
        <v>491</v>
      </c>
      <c r="L1276" s="58">
        <v>15</v>
      </c>
      <c r="M1276" s="58">
        <v>1.5</v>
      </c>
      <c r="N1276" s="71">
        <v>60</v>
      </c>
      <c r="O1276" s="100">
        <f t="array" ref="O1276">IFERROR(INDEX($AD$11:$AO$1485,MATCH($B1276&amp;$I1276,$Z$11:$Z$1485&amp;$AG$11:$AG$1485,0),MATCH($C1276,$AD$9:$AO$9,0)),"-")</f>
        <v>15</v>
      </c>
      <c r="P1276" s="58">
        <v>24</v>
      </c>
      <c r="Q1276" s="58">
        <v>8</v>
      </c>
      <c r="R1276" s="100">
        <f t="array" ref="R1276">IFERROR(INDEX($AD$11:$AO$1485,MATCH($B1276&amp;$I1276,$Z$11:$Z$1485&amp;$AG$11:$AG$1485,0),MATCH($D1276,$AD$9:$AO$9,0)),"-")</f>
        <v>14.025700000000001</v>
      </c>
      <c r="S1276" s="58">
        <v>12</v>
      </c>
      <c r="T1276" s="58">
        <v>4</v>
      </c>
      <c r="U1276" s="58">
        <v>4</v>
      </c>
      <c r="V1276" s="58">
        <v>9</v>
      </c>
      <c r="W1276" s="50">
        <f t="shared" si="142"/>
        <v>16</v>
      </c>
      <c r="X1276" s="50">
        <f t="shared" si="143"/>
        <v>8</v>
      </c>
      <c r="Z1276" s="63" t="str">
        <f t="shared" si="145"/>
        <v>M145×6</v>
      </c>
      <c r="AA1276" s="62" t="s">
        <v>135</v>
      </c>
      <c r="AB1276" s="62"/>
      <c r="AC1276" s="62"/>
      <c r="AD1276" s="63">
        <v>145</v>
      </c>
      <c r="AE1276" s="63">
        <v>6</v>
      </c>
      <c r="AF1276" s="62">
        <v>60</v>
      </c>
      <c r="AG1276" s="64" t="s">
        <v>175</v>
      </c>
      <c r="AH1276" s="64"/>
      <c r="AI1276" s="65"/>
      <c r="AJ1276" s="65">
        <f t="shared" si="146"/>
        <v>141.10290000000001</v>
      </c>
      <c r="AK1276" s="65"/>
      <c r="AL1276" s="65"/>
      <c r="AM1276" s="65">
        <f t="shared" si="147"/>
        <v>138.50479999999999</v>
      </c>
      <c r="AN1276" s="65"/>
      <c r="AO1276" s="65">
        <v>144.1</v>
      </c>
    </row>
    <row r="1277" spans="2:41" ht="15" x14ac:dyDescent="0.3">
      <c r="B1277" s="72" t="str">
        <f t="shared" si="144"/>
        <v>M15×1</v>
      </c>
      <c r="C1277" s="79" t="s">
        <v>222</v>
      </c>
      <c r="D1277" s="73" t="s">
        <v>221</v>
      </c>
      <c r="E1277" s="71" t="s">
        <v>135</v>
      </c>
      <c r="F1277" s="58">
        <v>15</v>
      </c>
      <c r="G1277" s="58">
        <v>1</v>
      </c>
      <c r="H1277" s="71" t="s">
        <v>481</v>
      </c>
      <c r="I1277" s="71" t="s">
        <v>382</v>
      </c>
      <c r="J1277" s="58" t="s">
        <v>311</v>
      </c>
      <c r="K1277" s="58" t="s">
        <v>491</v>
      </c>
      <c r="L1277" s="58">
        <v>15</v>
      </c>
      <c r="M1277" s="58">
        <v>1</v>
      </c>
      <c r="N1277" s="71">
        <v>60</v>
      </c>
      <c r="O1277" s="100">
        <f t="array" ref="O1277">IFERROR(INDEX($AD$11:$AO$1485,MATCH($B1277&amp;$I1277,$Z$11:$Z$1485&amp;$AG$11:$AG$1485,0),MATCH($C1277,$AD$9:$AO$9,0)),"-")</f>
        <v>15</v>
      </c>
      <c r="P1277" s="58">
        <v>24</v>
      </c>
      <c r="Q1277" s="58">
        <v>8</v>
      </c>
      <c r="R1277" s="100">
        <f t="array" ref="R1277">IFERROR(INDEX($AD$11:$AO$1485,MATCH($B1277&amp;$I1277,$Z$11:$Z$1485&amp;$AG$11:$AG$1485,0),MATCH($D1277,$AD$9:$AO$9,0)),"-")</f>
        <v>14.3505</v>
      </c>
      <c r="S1277" s="58">
        <v>12</v>
      </c>
      <c r="T1277" s="58">
        <v>4</v>
      </c>
      <c r="U1277" s="58">
        <v>4</v>
      </c>
      <c r="V1277" s="58">
        <v>9</v>
      </c>
      <c r="W1277" s="50">
        <f t="shared" si="142"/>
        <v>16</v>
      </c>
      <c r="X1277" s="50">
        <f t="shared" si="143"/>
        <v>8</v>
      </c>
      <c r="Z1277" s="63" t="str">
        <f t="shared" si="145"/>
        <v>M145×4</v>
      </c>
      <c r="AA1277" s="62" t="s">
        <v>135</v>
      </c>
      <c r="AB1277" s="62"/>
      <c r="AC1277" s="62"/>
      <c r="AD1277" s="63">
        <v>145</v>
      </c>
      <c r="AE1277" s="63">
        <v>4</v>
      </c>
      <c r="AF1277" s="62">
        <v>60</v>
      </c>
      <c r="AG1277" s="64" t="s">
        <v>175</v>
      </c>
      <c r="AH1277" s="64"/>
      <c r="AI1277" s="65"/>
      <c r="AJ1277" s="65">
        <f t="shared" si="146"/>
        <v>142.40190000000001</v>
      </c>
      <c r="AK1277" s="65"/>
      <c r="AL1277" s="65"/>
      <c r="AM1277" s="65">
        <f t="shared" si="147"/>
        <v>140.66990000000001</v>
      </c>
      <c r="AN1277" s="65"/>
      <c r="AO1277" s="65">
        <v>144.47</v>
      </c>
    </row>
    <row r="1278" spans="2:41" ht="15" x14ac:dyDescent="0.3">
      <c r="B1278" s="72" t="str">
        <f t="shared" si="144"/>
        <v>M16×1.5</v>
      </c>
      <c r="C1278" s="79" t="s">
        <v>222</v>
      </c>
      <c r="D1278" s="73" t="s">
        <v>221</v>
      </c>
      <c r="E1278" s="71" t="s">
        <v>135</v>
      </c>
      <c r="F1278" s="58">
        <v>16</v>
      </c>
      <c r="G1278" s="58">
        <v>1.5</v>
      </c>
      <c r="H1278" s="71" t="s">
        <v>481</v>
      </c>
      <c r="I1278" s="71" t="s">
        <v>382</v>
      </c>
      <c r="J1278" s="58" t="s">
        <v>311</v>
      </c>
      <c r="K1278" s="58" t="s">
        <v>491</v>
      </c>
      <c r="L1278" s="58">
        <v>16</v>
      </c>
      <c r="M1278" s="58">
        <v>1.5</v>
      </c>
      <c r="N1278" s="71">
        <v>60</v>
      </c>
      <c r="O1278" s="100">
        <f t="array" ref="O1278">IFERROR(INDEX($AD$11:$AO$1485,MATCH($B1278&amp;$I1278,$Z$11:$Z$1485&amp;$AG$11:$AG$1485,0),MATCH($C1278,$AD$9:$AO$9,0)),"-")</f>
        <v>16</v>
      </c>
      <c r="P1278" s="58">
        <v>24</v>
      </c>
      <c r="Q1278" s="58">
        <v>8</v>
      </c>
      <c r="R1278" s="100">
        <f t="array" ref="R1278">IFERROR(INDEX($AD$11:$AO$1485,MATCH($B1278&amp;$I1278,$Z$11:$Z$1485&amp;$AG$11:$AG$1485,0),MATCH($D1278,$AD$9:$AO$9,0)),"-")</f>
        <v>15.025700000000001</v>
      </c>
      <c r="S1278" s="58">
        <v>12</v>
      </c>
      <c r="T1278" s="58">
        <v>4</v>
      </c>
      <c r="U1278" s="58">
        <v>4</v>
      </c>
      <c r="V1278" s="58">
        <v>8</v>
      </c>
      <c r="W1278" s="50">
        <f t="shared" ref="W1278:W1341" si="148">IF(P1278="-","-",P1278-Q1278)</f>
        <v>16</v>
      </c>
      <c r="X1278" s="50">
        <f t="shared" ref="X1278:X1341" si="149">S1278-T1278</f>
        <v>8</v>
      </c>
      <c r="Z1278" s="63" t="str">
        <f t="shared" si="145"/>
        <v>M145×3</v>
      </c>
      <c r="AA1278" s="62" t="s">
        <v>135</v>
      </c>
      <c r="AB1278" s="62"/>
      <c r="AC1278" s="62"/>
      <c r="AD1278" s="63">
        <v>145</v>
      </c>
      <c r="AE1278" s="63">
        <v>3</v>
      </c>
      <c r="AF1278" s="62">
        <v>60</v>
      </c>
      <c r="AG1278" s="64" t="s">
        <v>175</v>
      </c>
      <c r="AH1278" s="64"/>
      <c r="AI1278" s="65"/>
      <c r="AJ1278" s="65">
        <f t="shared" si="146"/>
        <v>143.0514</v>
      </c>
      <c r="AK1278" s="65"/>
      <c r="AL1278" s="65"/>
      <c r="AM1278" s="65">
        <f t="shared" si="147"/>
        <v>141.75239999999999</v>
      </c>
      <c r="AN1278" s="65"/>
      <c r="AO1278" s="65">
        <v>144.65</v>
      </c>
    </row>
    <row r="1279" spans="2:41" ht="15" x14ac:dyDescent="0.3">
      <c r="B1279" s="72" t="str">
        <f t="shared" si="144"/>
        <v>M16×1</v>
      </c>
      <c r="C1279" s="79" t="s">
        <v>222</v>
      </c>
      <c r="D1279" s="73" t="s">
        <v>221</v>
      </c>
      <c r="E1279" s="71" t="s">
        <v>135</v>
      </c>
      <c r="F1279" s="58">
        <v>16</v>
      </c>
      <c r="G1279" s="58">
        <v>1</v>
      </c>
      <c r="H1279" s="71" t="s">
        <v>481</v>
      </c>
      <c r="I1279" s="71" t="s">
        <v>382</v>
      </c>
      <c r="J1279" s="58" t="s">
        <v>311</v>
      </c>
      <c r="K1279" s="58" t="s">
        <v>491</v>
      </c>
      <c r="L1279" s="58">
        <v>16</v>
      </c>
      <c r="M1279" s="58">
        <v>1</v>
      </c>
      <c r="N1279" s="71">
        <v>60</v>
      </c>
      <c r="O1279" s="100">
        <f t="array" ref="O1279">IFERROR(INDEX($AD$11:$AO$1485,MATCH($B1279&amp;$I1279,$Z$11:$Z$1485&amp;$AG$11:$AG$1485,0),MATCH($C1279,$AD$9:$AO$9,0)),"-")</f>
        <v>16</v>
      </c>
      <c r="P1279" s="58">
        <v>24</v>
      </c>
      <c r="Q1279" s="58">
        <v>8</v>
      </c>
      <c r="R1279" s="100">
        <f t="array" ref="R1279">IFERROR(INDEX($AD$11:$AO$1485,MATCH($B1279&amp;$I1279,$Z$11:$Z$1485&amp;$AG$11:$AG$1485,0),MATCH($D1279,$AD$9:$AO$9,0)),"-")</f>
        <v>15.3505</v>
      </c>
      <c r="S1279" s="58">
        <v>12</v>
      </c>
      <c r="T1279" s="58">
        <v>4</v>
      </c>
      <c r="U1279" s="58">
        <v>4</v>
      </c>
      <c r="V1279" s="58">
        <v>8</v>
      </c>
      <c r="W1279" s="50">
        <f t="shared" si="148"/>
        <v>16</v>
      </c>
      <c r="X1279" s="50">
        <f t="shared" si="149"/>
        <v>8</v>
      </c>
      <c r="Z1279" s="63" t="str">
        <f t="shared" si="145"/>
        <v>M145×2</v>
      </c>
      <c r="AA1279" s="62" t="s">
        <v>135</v>
      </c>
      <c r="AB1279" s="62"/>
      <c r="AC1279" s="62"/>
      <c r="AD1279" s="63">
        <v>145</v>
      </c>
      <c r="AE1279" s="63">
        <v>2</v>
      </c>
      <c r="AF1279" s="62">
        <v>60</v>
      </c>
      <c r="AG1279" s="64" t="s">
        <v>175</v>
      </c>
      <c r="AH1279" s="64"/>
      <c r="AI1279" s="65"/>
      <c r="AJ1279" s="65">
        <f t="shared" si="146"/>
        <v>143.70099999999999</v>
      </c>
      <c r="AK1279" s="65"/>
      <c r="AL1279" s="65"/>
      <c r="AM1279" s="65">
        <f t="shared" si="147"/>
        <v>142.8349</v>
      </c>
      <c r="AN1279" s="65"/>
      <c r="AO1279" s="65">
        <v>144.53</v>
      </c>
    </row>
    <row r="1280" spans="2:41" ht="15" x14ac:dyDescent="0.3">
      <c r="B1280" s="72" t="str">
        <f t="shared" si="144"/>
        <v>M17×1.5</v>
      </c>
      <c r="C1280" s="79" t="s">
        <v>222</v>
      </c>
      <c r="D1280" s="73" t="s">
        <v>221</v>
      </c>
      <c r="E1280" s="71" t="s">
        <v>135</v>
      </c>
      <c r="F1280" s="58">
        <v>17</v>
      </c>
      <c r="G1280" s="58">
        <v>1.5</v>
      </c>
      <c r="H1280" s="71" t="s">
        <v>481</v>
      </c>
      <c r="I1280" s="71" t="s">
        <v>382</v>
      </c>
      <c r="J1280" s="58" t="s">
        <v>311</v>
      </c>
      <c r="K1280" s="58" t="s">
        <v>491</v>
      </c>
      <c r="L1280" s="58">
        <v>17</v>
      </c>
      <c r="M1280" s="58">
        <v>1.5</v>
      </c>
      <c r="N1280" s="71">
        <v>60</v>
      </c>
      <c r="O1280" s="100">
        <f t="array" ref="O1280">IFERROR(INDEX($AD$11:$AO$1485,MATCH($B1280&amp;$I1280,$Z$11:$Z$1485&amp;$AG$11:$AG$1485,0),MATCH($C1280,$AD$9:$AO$9,0)),"-")</f>
        <v>17</v>
      </c>
      <c r="P1280" s="58">
        <v>24</v>
      </c>
      <c r="Q1280" s="58">
        <v>8</v>
      </c>
      <c r="R1280" s="100">
        <f t="array" ref="R1280">IFERROR(INDEX($AD$11:$AO$1485,MATCH($B1280&amp;$I1280,$Z$11:$Z$1485&amp;$AG$11:$AG$1485,0),MATCH($D1280,$AD$9:$AO$9,0)),"-")</f>
        <v>16.025700000000001</v>
      </c>
      <c r="S1280" s="58">
        <v>12</v>
      </c>
      <c r="T1280" s="58">
        <v>4</v>
      </c>
      <c r="U1280" s="58">
        <v>4</v>
      </c>
      <c r="V1280" s="58">
        <v>8</v>
      </c>
      <c r="W1280" s="50">
        <f t="shared" si="148"/>
        <v>16</v>
      </c>
      <c r="X1280" s="50">
        <f t="shared" si="149"/>
        <v>8</v>
      </c>
      <c r="Z1280" s="63" t="str">
        <f t="shared" si="145"/>
        <v>M150×6</v>
      </c>
      <c r="AA1280" s="62" t="s">
        <v>135</v>
      </c>
      <c r="AB1280" s="62"/>
      <c r="AC1280" s="62"/>
      <c r="AD1280" s="63">
        <v>150</v>
      </c>
      <c r="AE1280" s="63">
        <v>6</v>
      </c>
      <c r="AF1280" s="62">
        <v>60</v>
      </c>
      <c r="AG1280" s="64" t="s">
        <v>175</v>
      </c>
      <c r="AH1280" s="64"/>
      <c r="AI1280" s="65"/>
      <c r="AJ1280" s="65">
        <f t="shared" si="146"/>
        <v>146.10290000000001</v>
      </c>
      <c r="AK1280" s="65"/>
      <c r="AL1280" s="65"/>
      <c r="AM1280" s="65">
        <f t="shared" si="147"/>
        <v>143.50479999999999</v>
      </c>
      <c r="AN1280" s="65"/>
      <c r="AO1280" s="65">
        <v>149.1</v>
      </c>
    </row>
    <row r="1281" spans="2:41" ht="15" x14ac:dyDescent="0.3">
      <c r="B1281" s="72" t="str">
        <f t="shared" si="144"/>
        <v>M17×1</v>
      </c>
      <c r="C1281" s="79" t="s">
        <v>222</v>
      </c>
      <c r="D1281" s="73" t="s">
        <v>221</v>
      </c>
      <c r="E1281" s="71" t="s">
        <v>135</v>
      </c>
      <c r="F1281" s="58">
        <v>17</v>
      </c>
      <c r="G1281" s="58">
        <v>1</v>
      </c>
      <c r="H1281" s="71" t="s">
        <v>481</v>
      </c>
      <c r="I1281" s="71" t="s">
        <v>382</v>
      </c>
      <c r="J1281" s="58" t="s">
        <v>311</v>
      </c>
      <c r="K1281" s="58" t="s">
        <v>491</v>
      </c>
      <c r="L1281" s="58">
        <v>17</v>
      </c>
      <c r="M1281" s="58">
        <v>1</v>
      </c>
      <c r="N1281" s="71">
        <v>60</v>
      </c>
      <c r="O1281" s="100">
        <f t="array" ref="O1281">IFERROR(INDEX($AD$11:$AO$1485,MATCH($B1281&amp;$I1281,$Z$11:$Z$1485&amp;$AG$11:$AG$1485,0),MATCH($C1281,$AD$9:$AO$9,0)),"-")</f>
        <v>17</v>
      </c>
      <c r="P1281" s="58">
        <v>24</v>
      </c>
      <c r="Q1281" s="58">
        <v>8</v>
      </c>
      <c r="R1281" s="100">
        <f t="array" ref="R1281">IFERROR(INDEX($AD$11:$AO$1485,MATCH($B1281&amp;$I1281,$Z$11:$Z$1485&amp;$AG$11:$AG$1485,0),MATCH($D1281,$AD$9:$AO$9,0)),"-")</f>
        <v>16.3505</v>
      </c>
      <c r="S1281" s="58">
        <v>12</v>
      </c>
      <c r="T1281" s="58">
        <v>4</v>
      </c>
      <c r="U1281" s="58">
        <v>4</v>
      </c>
      <c r="V1281" s="58">
        <v>8</v>
      </c>
      <c r="W1281" s="50">
        <f t="shared" si="148"/>
        <v>16</v>
      </c>
      <c r="X1281" s="50">
        <f t="shared" si="149"/>
        <v>8</v>
      </c>
      <c r="Z1281" s="63" t="str">
        <f t="shared" si="145"/>
        <v>M150×4</v>
      </c>
      <c r="AA1281" s="62" t="s">
        <v>135</v>
      </c>
      <c r="AB1281" s="62"/>
      <c r="AC1281" s="62"/>
      <c r="AD1281" s="63">
        <v>150</v>
      </c>
      <c r="AE1281" s="63">
        <v>4</v>
      </c>
      <c r="AF1281" s="62">
        <v>60</v>
      </c>
      <c r="AG1281" s="64" t="s">
        <v>175</v>
      </c>
      <c r="AH1281" s="64"/>
      <c r="AI1281" s="65"/>
      <c r="AJ1281" s="65">
        <f t="shared" si="146"/>
        <v>147.40190000000001</v>
      </c>
      <c r="AK1281" s="65"/>
      <c r="AL1281" s="65"/>
      <c r="AM1281" s="65">
        <f t="shared" si="147"/>
        <v>145.66990000000001</v>
      </c>
      <c r="AN1281" s="65"/>
      <c r="AO1281" s="65">
        <v>149.47</v>
      </c>
    </row>
    <row r="1282" spans="2:41" ht="15" x14ac:dyDescent="0.3">
      <c r="B1282" s="72" t="str">
        <f t="shared" si="144"/>
        <v>M18×2</v>
      </c>
      <c r="C1282" s="79" t="s">
        <v>222</v>
      </c>
      <c r="D1282" s="73" t="s">
        <v>221</v>
      </c>
      <c r="E1282" s="71" t="s">
        <v>135</v>
      </c>
      <c r="F1282" s="58">
        <v>18</v>
      </c>
      <c r="G1282" s="58">
        <v>2</v>
      </c>
      <c r="H1282" s="71" t="s">
        <v>481</v>
      </c>
      <c r="I1282" s="71" t="s">
        <v>382</v>
      </c>
      <c r="J1282" s="58" t="s">
        <v>311</v>
      </c>
      <c r="K1282" s="58" t="s">
        <v>491</v>
      </c>
      <c r="L1282" s="58">
        <v>18</v>
      </c>
      <c r="M1282" s="58">
        <v>2</v>
      </c>
      <c r="N1282" s="71">
        <v>60</v>
      </c>
      <c r="O1282" s="100">
        <f t="array" ref="O1282">IFERROR(INDEX($AD$11:$AO$1485,MATCH($B1282&amp;$I1282,$Z$11:$Z$1485&amp;$AG$11:$AG$1485,0),MATCH($C1282,$AD$9:$AO$9,0)),"-")</f>
        <v>18</v>
      </c>
      <c r="P1282" s="58">
        <v>24</v>
      </c>
      <c r="Q1282" s="58">
        <v>8</v>
      </c>
      <c r="R1282" s="100">
        <f t="array" ref="R1282">IFERROR(INDEX($AD$11:$AO$1485,MATCH($B1282&amp;$I1282,$Z$11:$Z$1485&amp;$AG$11:$AG$1485,0),MATCH($D1282,$AD$9:$AO$9,0)),"-")</f>
        <v>16.701000000000001</v>
      </c>
      <c r="S1282" s="58">
        <v>12</v>
      </c>
      <c r="T1282" s="58">
        <v>4</v>
      </c>
      <c r="U1282" s="58">
        <v>4</v>
      </c>
      <c r="V1282" s="58">
        <v>8</v>
      </c>
      <c r="W1282" s="50">
        <f t="shared" si="148"/>
        <v>16</v>
      </c>
      <c r="X1282" s="50">
        <f t="shared" si="149"/>
        <v>8</v>
      </c>
      <c r="Z1282" s="63" t="str">
        <f t="shared" si="145"/>
        <v>M150×3</v>
      </c>
      <c r="AA1282" s="62" t="s">
        <v>135</v>
      </c>
      <c r="AB1282" s="62"/>
      <c r="AC1282" s="62"/>
      <c r="AD1282" s="63">
        <v>150</v>
      </c>
      <c r="AE1282" s="63">
        <v>3</v>
      </c>
      <c r="AF1282" s="62">
        <v>60</v>
      </c>
      <c r="AG1282" s="64" t="s">
        <v>175</v>
      </c>
      <c r="AH1282" s="64"/>
      <c r="AI1282" s="65"/>
      <c r="AJ1282" s="65">
        <f t="shared" si="146"/>
        <v>148.0514</v>
      </c>
      <c r="AK1282" s="65"/>
      <c r="AL1282" s="65"/>
      <c r="AM1282" s="65">
        <f t="shared" si="147"/>
        <v>146.75239999999999</v>
      </c>
      <c r="AN1282" s="65"/>
      <c r="AO1282" s="65">
        <v>149.65</v>
      </c>
    </row>
    <row r="1283" spans="2:41" ht="15" x14ac:dyDescent="0.3">
      <c r="B1283" s="72" t="str">
        <f t="shared" si="144"/>
        <v>M18×1.5</v>
      </c>
      <c r="C1283" s="79" t="s">
        <v>222</v>
      </c>
      <c r="D1283" s="73" t="s">
        <v>221</v>
      </c>
      <c r="E1283" s="71" t="s">
        <v>135</v>
      </c>
      <c r="F1283" s="58">
        <v>18</v>
      </c>
      <c r="G1283" s="58">
        <v>1.5</v>
      </c>
      <c r="H1283" s="71" t="s">
        <v>481</v>
      </c>
      <c r="I1283" s="71" t="s">
        <v>382</v>
      </c>
      <c r="J1283" s="58" t="s">
        <v>311</v>
      </c>
      <c r="K1283" s="58" t="s">
        <v>491</v>
      </c>
      <c r="L1283" s="58">
        <v>18</v>
      </c>
      <c r="M1283" s="58">
        <v>1.5</v>
      </c>
      <c r="N1283" s="71">
        <v>60</v>
      </c>
      <c r="O1283" s="100">
        <f t="array" ref="O1283">IFERROR(INDEX($AD$11:$AO$1485,MATCH($B1283&amp;$I1283,$Z$11:$Z$1485&amp;$AG$11:$AG$1485,0),MATCH($C1283,$AD$9:$AO$9,0)),"-")</f>
        <v>18</v>
      </c>
      <c r="P1283" s="58">
        <v>24</v>
      </c>
      <c r="Q1283" s="58">
        <v>8</v>
      </c>
      <c r="R1283" s="100">
        <f t="array" ref="R1283">IFERROR(INDEX($AD$11:$AO$1485,MATCH($B1283&amp;$I1283,$Z$11:$Z$1485&amp;$AG$11:$AG$1485,0),MATCH($D1283,$AD$9:$AO$9,0)),"-")</f>
        <v>17.025700000000001</v>
      </c>
      <c r="S1283" s="58">
        <v>12</v>
      </c>
      <c r="T1283" s="58">
        <v>4</v>
      </c>
      <c r="U1283" s="58">
        <v>4</v>
      </c>
      <c r="V1283" s="58">
        <v>8</v>
      </c>
      <c r="W1283" s="50">
        <f t="shared" si="148"/>
        <v>16</v>
      </c>
      <c r="X1283" s="50">
        <f t="shared" si="149"/>
        <v>8</v>
      </c>
      <c r="Z1283" s="63" t="str">
        <f t="shared" si="145"/>
        <v>M150×2</v>
      </c>
      <c r="AA1283" s="62" t="s">
        <v>135</v>
      </c>
      <c r="AB1283" s="62"/>
      <c r="AC1283" s="62"/>
      <c r="AD1283" s="63">
        <v>150</v>
      </c>
      <c r="AE1283" s="63">
        <v>2</v>
      </c>
      <c r="AF1283" s="62">
        <v>60</v>
      </c>
      <c r="AG1283" s="64" t="s">
        <v>175</v>
      </c>
      <c r="AH1283" s="64"/>
      <c r="AI1283" s="65"/>
      <c r="AJ1283" s="65">
        <f t="shared" si="146"/>
        <v>148.70099999999999</v>
      </c>
      <c r="AK1283" s="65"/>
      <c r="AL1283" s="65"/>
      <c r="AM1283" s="65">
        <f t="shared" si="147"/>
        <v>147.8349</v>
      </c>
      <c r="AN1283" s="65"/>
      <c r="AO1283" s="65">
        <v>149.53</v>
      </c>
    </row>
    <row r="1284" spans="2:41" ht="15" x14ac:dyDescent="0.3">
      <c r="B1284" s="72" t="str">
        <f t="shared" si="144"/>
        <v>M18×1</v>
      </c>
      <c r="C1284" s="79" t="s">
        <v>222</v>
      </c>
      <c r="D1284" s="73" t="s">
        <v>221</v>
      </c>
      <c r="E1284" s="71" t="s">
        <v>135</v>
      </c>
      <c r="F1284" s="58">
        <v>18</v>
      </c>
      <c r="G1284" s="58">
        <v>1</v>
      </c>
      <c r="H1284" s="71" t="s">
        <v>481</v>
      </c>
      <c r="I1284" s="71" t="s">
        <v>382</v>
      </c>
      <c r="J1284" s="58" t="s">
        <v>311</v>
      </c>
      <c r="K1284" s="58" t="s">
        <v>491</v>
      </c>
      <c r="L1284" s="58">
        <v>18</v>
      </c>
      <c r="M1284" s="58">
        <v>1</v>
      </c>
      <c r="N1284" s="71">
        <v>60</v>
      </c>
      <c r="O1284" s="100">
        <f t="array" ref="O1284">IFERROR(INDEX($AD$11:$AO$1485,MATCH($B1284&amp;$I1284,$Z$11:$Z$1485&amp;$AG$11:$AG$1485,0),MATCH($C1284,$AD$9:$AO$9,0)),"-")</f>
        <v>18</v>
      </c>
      <c r="P1284" s="58">
        <v>24</v>
      </c>
      <c r="Q1284" s="58">
        <v>8</v>
      </c>
      <c r="R1284" s="100">
        <f t="array" ref="R1284">IFERROR(INDEX($AD$11:$AO$1485,MATCH($B1284&amp;$I1284,$Z$11:$Z$1485&amp;$AG$11:$AG$1485,0),MATCH($D1284,$AD$9:$AO$9,0)),"-")</f>
        <v>17.3505</v>
      </c>
      <c r="S1284" s="58">
        <v>12</v>
      </c>
      <c r="T1284" s="58">
        <v>4</v>
      </c>
      <c r="U1284" s="58">
        <v>4</v>
      </c>
      <c r="V1284" s="58">
        <v>8</v>
      </c>
      <c r="W1284" s="50">
        <f t="shared" si="148"/>
        <v>16</v>
      </c>
      <c r="X1284" s="50">
        <f t="shared" si="149"/>
        <v>8</v>
      </c>
      <c r="Z1284" s="63" t="str">
        <f t="shared" si="145"/>
        <v>M4×0.5</v>
      </c>
      <c r="AA1284" s="62" t="s">
        <v>135</v>
      </c>
      <c r="AB1284" s="62"/>
      <c r="AC1284" s="62"/>
      <c r="AD1284" s="63">
        <v>4</v>
      </c>
      <c r="AE1284" s="63">
        <v>0.5</v>
      </c>
      <c r="AF1284" s="62">
        <v>60</v>
      </c>
      <c r="AG1284" s="64" t="s">
        <v>176</v>
      </c>
      <c r="AH1284" s="64"/>
      <c r="AI1284" s="65"/>
      <c r="AJ1284" s="65">
        <f t="shared" si="146"/>
        <v>3.6751999999999998</v>
      </c>
      <c r="AK1284" s="65"/>
      <c r="AL1284" s="65"/>
      <c r="AM1284" s="65">
        <f t="shared" si="147"/>
        <v>3.4586999999999999</v>
      </c>
      <c r="AN1284" s="65"/>
      <c r="AO1284" s="65">
        <v>3.96</v>
      </c>
    </row>
    <row r="1285" spans="2:41" ht="15" x14ac:dyDescent="0.3">
      <c r="B1285" s="72" t="str">
        <f t="shared" si="144"/>
        <v>M20×2</v>
      </c>
      <c r="C1285" s="79" t="s">
        <v>222</v>
      </c>
      <c r="D1285" s="73" t="s">
        <v>221</v>
      </c>
      <c r="E1285" s="71" t="s">
        <v>135</v>
      </c>
      <c r="F1285" s="58">
        <v>20</v>
      </c>
      <c r="G1285" s="58">
        <v>2</v>
      </c>
      <c r="H1285" s="71" t="s">
        <v>481</v>
      </c>
      <c r="I1285" s="71" t="s">
        <v>382</v>
      </c>
      <c r="J1285" s="58" t="s">
        <v>311</v>
      </c>
      <c r="K1285" s="58" t="s">
        <v>491</v>
      </c>
      <c r="L1285" s="58">
        <v>20</v>
      </c>
      <c r="M1285" s="58">
        <v>2</v>
      </c>
      <c r="N1285" s="71">
        <v>60</v>
      </c>
      <c r="O1285" s="100">
        <f t="array" ref="O1285">IFERROR(INDEX($AD$11:$AO$1485,MATCH($B1285&amp;$I1285,$Z$11:$Z$1485&amp;$AG$11:$AG$1485,0),MATCH($C1285,$AD$9:$AO$9,0)),"-")</f>
        <v>20</v>
      </c>
      <c r="P1285" s="58">
        <v>24</v>
      </c>
      <c r="Q1285" s="58">
        <v>8</v>
      </c>
      <c r="R1285" s="100">
        <f t="array" ref="R1285">IFERROR(INDEX($AD$11:$AO$1485,MATCH($B1285&amp;$I1285,$Z$11:$Z$1485&amp;$AG$11:$AG$1485,0),MATCH($D1285,$AD$9:$AO$9,0)),"-")</f>
        <v>18.701000000000001</v>
      </c>
      <c r="S1285" s="58">
        <v>12</v>
      </c>
      <c r="T1285" s="58">
        <v>4</v>
      </c>
      <c r="U1285" s="58">
        <v>4</v>
      </c>
      <c r="V1285" s="58">
        <v>8</v>
      </c>
      <c r="W1285" s="50">
        <f t="shared" si="148"/>
        <v>16</v>
      </c>
      <c r="X1285" s="50">
        <f t="shared" si="149"/>
        <v>8</v>
      </c>
      <c r="Z1285" s="63" t="str">
        <f t="shared" si="145"/>
        <v>M4.5×0.5</v>
      </c>
      <c r="AA1285" s="62" t="s">
        <v>135</v>
      </c>
      <c r="AB1285" s="62"/>
      <c r="AC1285" s="62"/>
      <c r="AD1285" s="63">
        <v>4.5</v>
      </c>
      <c r="AE1285" s="63">
        <v>0.5</v>
      </c>
      <c r="AF1285" s="62">
        <v>60</v>
      </c>
      <c r="AG1285" s="64" t="s">
        <v>176</v>
      </c>
      <c r="AH1285" s="64"/>
      <c r="AI1285" s="65"/>
      <c r="AJ1285" s="65">
        <f t="shared" si="146"/>
        <v>4.1752000000000002</v>
      </c>
      <c r="AK1285" s="65"/>
      <c r="AL1285" s="65"/>
      <c r="AM1285" s="65">
        <f t="shared" si="147"/>
        <v>3.9586999999999999</v>
      </c>
      <c r="AN1285" s="65"/>
      <c r="AO1285" s="65">
        <v>4.46</v>
      </c>
    </row>
    <row r="1286" spans="2:41" ht="15" x14ac:dyDescent="0.3">
      <c r="B1286" s="72" t="str">
        <f t="shared" si="144"/>
        <v>M20×1.5</v>
      </c>
      <c r="C1286" s="79" t="s">
        <v>222</v>
      </c>
      <c r="D1286" s="73" t="s">
        <v>221</v>
      </c>
      <c r="E1286" s="71" t="s">
        <v>135</v>
      </c>
      <c r="F1286" s="58">
        <v>20</v>
      </c>
      <c r="G1286" s="58">
        <v>1.5</v>
      </c>
      <c r="H1286" s="71" t="s">
        <v>481</v>
      </c>
      <c r="I1286" s="71" t="s">
        <v>382</v>
      </c>
      <c r="J1286" s="58" t="s">
        <v>311</v>
      </c>
      <c r="K1286" s="58" t="s">
        <v>491</v>
      </c>
      <c r="L1286" s="58">
        <v>20</v>
      </c>
      <c r="M1286" s="58">
        <v>1.5</v>
      </c>
      <c r="N1286" s="71">
        <v>60</v>
      </c>
      <c r="O1286" s="100">
        <f t="array" ref="O1286">IFERROR(INDEX($AD$11:$AO$1485,MATCH($B1286&amp;$I1286,$Z$11:$Z$1485&amp;$AG$11:$AG$1485,0),MATCH($C1286,$AD$9:$AO$9,0)),"-")</f>
        <v>20</v>
      </c>
      <c r="P1286" s="58">
        <v>24</v>
      </c>
      <c r="Q1286" s="58">
        <v>8</v>
      </c>
      <c r="R1286" s="100">
        <f t="array" ref="R1286">IFERROR(INDEX($AD$11:$AO$1485,MATCH($B1286&amp;$I1286,$Z$11:$Z$1485&amp;$AG$11:$AG$1485,0),MATCH($D1286,$AD$9:$AO$9,0)),"-")</f>
        <v>19.025700000000001</v>
      </c>
      <c r="S1286" s="58">
        <v>12</v>
      </c>
      <c r="T1286" s="58">
        <v>4</v>
      </c>
      <c r="U1286" s="58">
        <v>4</v>
      </c>
      <c r="V1286" s="58">
        <v>7</v>
      </c>
      <c r="W1286" s="50">
        <f t="shared" si="148"/>
        <v>16</v>
      </c>
      <c r="X1286" s="50">
        <f t="shared" si="149"/>
        <v>8</v>
      </c>
      <c r="Z1286" s="63" t="str">
        <f t="shared" si="145"/>
        <v>M5×0.5</v>
      </c>
      <c r="AA1286" s="62" t="s">
        <v>135</v>
      </c>
      <c r="AB1286" s="62"/>
      <c r="AC1286" s="62"/>
      <c r="AD1286" s="63">
        <v>5</v>
      </c>
      <c r="AE1286" s="63">
        <v>0.5</v>
      </c>
      <c r="AF1286" s="62">
        <v>60</v>
      </c>
      <c r="AG1286" s="64" t="s">
        <v>176</v>
      </c>
      <c r="AH1286" s="64"/>
      <c r="AI1286" s="65"/>
      <c r="AJ1286" s="65">
        <f t="shared" si="146"/>
        <v>4.6752000000000002</v>
      </c>
      <c r="AK1286" s="65"/>
      <c r="AL1286" s="65"/>
      <c r="AM1286" s="65">
        <f t="shared" si="147"/>
        <v>4.4587000000000003</v>
      </c>
      <c r="AN1286" s="65"/>
      <c r="AO1286" s="65">
        <v>4.96</v>
      </c>
    </row>
    <row r="1287" spans="2:41" ht="15" x14ac:dyDescent="0.3">
      <c r="B1287" s="72" t="str">
        <f t="shared" si="144"/>
        <v>M20×1</v>
      </c>
      <c r="C1287" s="79" t="s">
        <v>222</v>
      </c>
      <c r="D1287" s="73" t="s">
        <v>221</v>
      </c>
      <c r="E1287" s="71" t="s">
        <v>135</v>
      </c>
      <c r="F1287" s="58">
        <v>20</v>
      </c>
      <c r="G1287" s="58">
        <v>1</v>
      </c>
      <c r="H1287" s="71" t="s">
        <v>481</v>
      </c>
      <c r="I1287" s="71" t="s">
        <v>382</v>
      </c>
      <c r="J1287" s="58" t="s">
        <v>311</v>
      </c>
      <c r="K1287" s="58" t="s">
        <v>491</v>
      </c>
      <c r="L1287" s="58">
        <v>20</v>
      </c>
      <c r="M1287" s="58">
        <v>1</v>
      </c>
      <c r="N1287" s="71">
        <v>60</v>
      </c>
      <c r="O1287" s="100">
        <f t="array" ref="O1287">IFERROR(INDEX($AD$11:$AO$1485,MATCH($B1287&amp;$I1287,$Z$11:$Z$1485&amp;$AG$11:$AG$1485,0),MATCH($C1287,$AD$9:$AO$9,0)),"-")</f>
        <v>20</v>
      </c>
      <c r="P1287" s="58">
        <v>24</v>
      </c>
      <c r="Q1287" s="58">
        <v>8</v>
      </c>
      <c r="R1287" s="100">
        <f t="array" ref="R1287">IFERROR(INDEX($AD$11:$AO$1485,MATCH($B1287&amp;$I1287,$Z$11:$Z$1485&amp;$AG$11:$AG$1485,0),MATCH($D1287,$AD$9:$AO$9,0)),"-")</f>
        <v>19.3505</v>
      </c>
      <c r="S1287" s="58">
        <v>12</v>
      </c>
      <c r="T1287" s="58">
        <v>4</v>
      </c>
      <c r="U1287" s="58">
        <v>4</v>
      </c>
      <c r="V1287" s="58">
        <v>7</v>
      </c>
      <c r="W1287" s="50">
        <f t="shared" si="148"/>
        <v>16</v>
      </c>
      <c r="X1287" s="50">
        <f t="shared" si="149"/>
        <v>8</v>
      </c>
      <c r="Z1287" s="63" t="str">
        <f t="shared" si="145"/>
        <v>M5.5×0.5</v>
      </c>
      <c r="AA1287" s="62" t="s">
        <v>135</v>
      </c>
      <c r="AB1287" s="62"/>
      <c r="AC1287" s="62"/>
      <c r="AD1287" s="63">
        <v>5.5</v>
      </c>
      <c r="AE1287" s="63">
        <v>0.5</v>
      </c>
      <c r="AF1287" s="62">
        <v>60</v>
      </c>
      <c r="AG1287" s="64" t="s">
        <v>176</v>
      </c>
      <c r="AH1287" s="64"/>
      <c r="AI1287" s="65"/>
      <c r="AJ1287" s="65">
        <f t="shared" si="146"/>
        <v>5.1752000000000002</v>
      </c>
      <c r="AK1287" s="65"/>
      <c r="AL1287" s="65"/>
      <c r="AM1287" s="65">
        <f t="shared" si="147"/>
        <v>4.9587000000000003</v>
      </c>
      <c r="AN1287" s="65"/>
      <c r="AO1287" s="65">
        <v>5.46</v>
      </c>
    </row>
    <row r="1288" spans="2:41" ht="15" x14ac:dyDescent="0.3">
      <c r="B1288" s="72" t="str">
        <f t="shared" si="144"/>
        <v>M22×2</v>
      </c>
      <c r="C1288" s="79" t="s">
        <v>222</v>
      </c>
      <c r="D1288" s="73" t="s">
        <v>221</v>
      </c>
      <c r="E1288" s="71" t="s">
        <v>135</v>
      </c>
      <c r="F1288" s="58">
        <v>22</v>
      </c>
      <c r="G1288" s="58">
        <v>2</v>
      </c>
      <c r="H1288" s="71" t="s">
        <v>481</v>
      </c>
      <c r="I1288" s="71" t="s">
        <v>382</v>
      </c>
      <c r="J1288" s="58" t="s">
        <v>311</v>
      </c>
      <c r="K1288" s="58" t="s">
        <v>491</v>
      </c>
      <c r="L1288" s="58">
        <v>22</v>
      </c>
      <c r="M1288" s="58">
        <v>2</v>
      </c>
      <c r="N1288" s="71">
        <v>60</v>
      </c>
      <c r="O1288" s="100">
        <f t="array" ref="O1288">IFERROR(INDEX($AD$11:$AO$1485,MATCH($B1288&amp;$I1288,$Z$11:$Z$1485&amp;$AG$11:$AG$1485,0),MATCH($C1288,$AD$9:$AO$9,0)),"-")</f>
        <v>22</v>
      </c>
      <c r="P1288" s="58">
        <v>24</v>
      </c>
      <c r="Q1288" s="58">
        <v>8</v>
      </c>
      <c r="R1288" s="100">
        <f t="array" ref="R1288">IFERROR(INDEX($AD$11:$AO$1485,MATCH($B1288&amp;$I1288,$Z$11:$Z$1485&amp;$AG$11:$AG$1485,0),MATCH($D1288,$AD$9:$AO$9,0)),"-")</f>
        <v>20.701000000000001</v>
      </c>
      <c r="S1288" s="58">
        <v>12</v>
      </c>
      <c r="T1288" s="58">
        <v>4</v>
      </c>
      <c r="U1288" s="58">
        <v>4</v>
      </c>
      <c r="V1288" s="58">
        <v>7</v>
      </c>
      <c r="W1288" s="50">
        <f t="shared" si="148"/>
        <v>16</v>
      </c>
      <c r="X1288" s="50">
        <f t="shared" si="149"/>
        <v>8</v>
      </c>
      <c r="Z1288" s="63" t="str">
        <f t="shared" si="145"/>
        <v>M6×0.75</v>
      </c>
      <c r="AA1288" s="62" t="s">
        <v>135</v>
      </c>
      <c r="AB1288" s="62"/>
      <c r="AC1288" s="62"/>
      <c r="AD1288" s="63">
        <v>6</v>
      </c>
      <c r="AE1288" s="63">
        <v>0.75</v>
      </c>
      <c r="AF1288" s="62">
        <v>60</v>
      </c>
      <c r="AG1288" s="64" t="s">
        <v>176</v>
      </c>
      <c r="AH1288" s="64"/>
      <c r="AI1288" s="65"/>
      <c r="AJ1288" s="65">
        <f t="shared" si="146"/>
        <v>5.5129000000000001</v>
      </c>
      <c r="AK1288" s="65"/>
      <c r="AL1288" s="65"/>
      <c r="AM1288" s="65">
        <f t="shared" si="147"/>
        <v>5.1881000000000004</v>
      </c>
      <c r="AN1288" s="65"/>
      <c r="AO1288" s="65">
        <v>5.88</v>
      </c>
    </row>
    <row r="1289" spans="2:41" ht="15" x14ac:dyDescent="0.3">
      <c r="B1289" s="72" t="str">
        <f t="shared" si="144"/>
        <v>M22×1.5</v>
      </c>
      <c r="C1289" s="79" t="s">
        <v>222</v>
      </c>
      <c r="D1289" s="73" t="s">
        <v>221</v>
      </c>
      <c r="E1289" s="71" t="s">
        <v>135</v>
      </c>
      <c r="F1289" s="58">
        <v>22</v>
      </c>
      <c r="G1289" s="58">
        <v>1.5</v>
      </c>
      <c r="H1289" s="71" t="s">
        <v>481</v>
      </c>
      <c r="I1289" s="71" t="s">
        <v>382</v>
      </c>
      <c r="J1289" s="58" t="s">
        <v>311</v>
      </c>
      <c r="K1289" s="58" t="s">
        <v>491</v>
      </c>
      <c r="L1289" s="58">
        <v>22</v>
      </c>
      <c r="M1289" s="58">
        <v>1.5</v>
      </c>
      <c r="N1289" s="71">
        <v>60</v>
      </c>
      <c r="O1289" s="100">
        <f t="array" ref="O1289">IFERROR(INDEX($AD$11:$AO$1485,MATCH($B1289&amp;$I1289,$Z$11:$Z$1485&amp;$AG$11:$AG$1485,0),MATCH($C1289,$AD$9:$AO$9,0)),"-")</f>
        <v>22</v>
      </c>
      <c r="P1289" s="58">
        <v>24</v>
      </c>
      <c r="Q1289" s="58">
        <v>8</v>
      </c>
      <c r="R1289" s="100">
        <f t="array" ref="R1289">IFERROR(INDEX($AD$11:$AO$1485,MATCH($B1289&amp;$I1289,$Z$11:$Z$1485&amp;$AG$11:$AG$1485,0),MATCH($D1289,$AD$9:$AO$9,0)),"-")</f>
        <v>21.025700000000001</v>
      </c>
      <c r="S1289" s="58">
        <v>12</v>
      </c>
      <c r="T1289" s="58">
        <v>4</v>
      </c>
      <c r="U1289" s="58">
        <v>4</v>
      </c>
      <c r="V1289" s="58">
        <v>7</v>
      </c>
      <c r="W1289" s="50">
        <f t="shared" si="148"/>
        <v>16</v>
      </c>
      <c r="X1289" s="50">
        <f t="shared" si="149"/>
        <v>8</v>
      </c>
      <c r="Z1289" s="63" t="str">
        <f t="shared" si="145"/>
        <v>M7×0.75</v>
      </c>
      <c r="AA1289" s="62" t="s">
        <v>135</v>
      </c>
      <c r="AB1289" s="62"/>
      <c r="AC1289" s="62"/>
      <c r="AD1289" s="63">
        <v>7</v>
      </c>
      <c r="AE1289" s="63">
        <v>0.75</v>
      </c>
      <c r="AF1289" s="62">
        <v>60</v>
      </c>
      <c r="AG1289" s="64" t="s">
        <v>176</v>
      </c>
      <c r="AH1289" s="64"/>
      <c r="AI1289" s="65"/>
      <c r="AJ1289" s="65">
        <f t="shared" si="146"/>
        <v>6.5129000000000001</v>
      </c>
      <c r="AK1289" s="65"/>
      <c r="AL1289" s="65"/>
      <c r="AM1289" s="65">
        <f t="shared" si="147"/>
        <v>6.1881000000000004</v>
      </c>
      <c r="AN1289" s="65"/>
      <c r="AO1289" s="65">
        <v>6.88</v>
      </c>
    </row>
    <row r="1290" spans="2:41" ht="15" x14ac:dyDescent="0.3">
      <c r="B1290" s="72" t="str">
        <f t="shared" si="144"/>
        <v>M22×1</v>
      </c>
      <c r="C1290" s="79" t="s">
        <v>222</v>
      </c>
      <c r="D1290" s="73" t="s">
        <v>221</v>
      </c>
      <c r="E1290" s="71" t="s">
        <v>135</v>
      </c>
      <c r="F1290" s="58">
        <v>22</v>
      </c>
      <c r="G1290" s="58">
        <v>1</v>
      </c>
      <c r="H1290" s="71" t="s">
        <v>481</v>
      </c>
      <c r="I1290" s="71" t="s">
        <v>382</v>
      </c>
      <c r="J1290" s="58" t="s">
        <v>311</v>
      </c>
      <c r="K1290" s="58" t="s">
        <v>491</v>
      </c>
      <c r="L1290" s="58">
        <v>22</v>
      </c>
      <c r="M1290" s="58">
        <v>1</v>
      </c>
      <c r="N1290" s="71">
        <v>60</v>
      </c>
      <c r="O1290" s="100">
        <f t="array" ref="O1290">IFERROR(INDEX($AD$11:$AO$1485,MATCH($B1290&amp;$I1290,$Z$11:$Z$1485&amp;$AG$11:$AG$1485,0),MATCH($C1290,$AD$9:$AO$9,0)),"-")</f>
        <v>22</v>
      </c>
      <c r="P1290" s="58">
        <v>24</v>
      </c>
      <c r="Q1290" s="58">
        <v>8</v>
      </c>
      <c r="R1290" s="100">
        <f t="array" ref="R1290">IFERROR(INDEX($AD$11:$AO$1485,MATCH($B1290&amp;$I1290,$Z$11:$Z$1485&amp;$AG$11:$AG$1485,0),MATCH($D1290,$AD$9:$AO$9,0)),"-")</f>
        <v>21.3505</v>
      </c>
      <c r="S1290" s="58">
        <v>12</v>
      </c>
      <c r="T1290" s="58">
        <v>4</v>
      </c>
      <c r="U1290" s="58">
        <v>4</v>
      </c>
      <c r="V1290" s="58">
        <v>7</v>
      </c>
      <c r="W1290" s="50">
        <f t="shared" si="148"/>
        <v>16</v>
      </c>
      <c r="X1290" s="50">
        <f t="shared" si="149"/>
        <v>8</v>
      </c>
      <c r="Z1290" s="63" t="str">
        <f t="shared" si="145"/>
        <v>M8×1</v>
      </c>
      <c r="AA1290" s="62" t="s">
        <v>135</v>
      </c>
      <c r="AB1290" s="62"/>
      <c r="AC1290" s="62"/>
      <c r="AD1290" s="63">
        <v>8</v>
      </c>
      <c r="AE1290" s="63">
        <v>1</v>
      </c>
      <c r="AF1290" s="62">
        <v>60</v>
      </c>
      <c r="AG1290" s="64" t="s">
        <v>176</v>
      </c>
      <c r="AH1290" s="64"/>
      <c r="AI1290" s="65"/>
      <c r="AJ1290" s="65">
        <f t="shared" si="146"/>
        <v>7.3505000000000003</v>
      </c>
      <c r="AK1290" s="65"/>
      <c r="AL1290" s="65"/>
      <c r="AM1290" s="65">
        <f t="shared" si="147"/>
        <v>6.9175000000000004</v>
      </c>
      <c r="AN1290" s="65"/>
      <c r="AO1290" s="65">
        <v>7.81</v>
      </c>
    </row>
    <row r="1291" spans="2:41" ht="15" x14ac:dyDescent="0.3">
      <c r="B1291" s="72" t="str">
        <f t="shared" ref="B1291:B1354" si="150">CONCATENATE(E1291,L1291,"×",G1291)</f>
        <v>M24×2</v>
      </c>
      <c r="C1291" s="79" t="s">
        <v>222</v>
      </c>
      <c r="D1291" s="73" t="s">
        <v>221</v>
      </c>
      <c r="E1291" s="71" t="s">
        <v>135</v>
      </c>
      <c r="F1291" s="58">
        <v>24</v>
      </c>
      <c r="G1291" s="58">
        <v>2</v>
      </c>
      <c r="H1291" s="71" t="s">
        <v>481</v>
      </c>
      <c r="I1291" s="71" t="s">
        <v>382</v>
      </c>
      <c r="J1291" s="58" t="s">
        <v>311</v>
      </c>
      <c r="K1291" s="58" t="s">
        <v>491</v>
      </c>
      <c r="L1291" s="58">
        <v>24</v>
      </c>
      <c r="M1291" s="58">
        <v>2</v>
      </c>
      <c r="N1291" s="71">
        <v>60</v>
      </c>
      <c r="O1291" s="100">
        <f t="array" ref="O1291">IFERROR(INDEX($AD$11:$AO$1485,MATCH($B1291&amp;$I1291,$Z$11:$Z$1485&amp;$AG$11:$AG$1485,0),MATCH($C1291,$AD$9:$AO$9,0)),"-")</f>
        <v>24</v>
      </c>
      <c r="P1291" s="58">
        <v>24</v>
      </c>
      <c r="Q1291" s="58">
        <v>8</v>
      </c>
      <c r="R1291" s="100">
        <f t="array" ref="R1291">IFERROR(INDEX($AD$11:$AO$1485,MATCH($B1291&amp;$I1291,$Z$11:$Z$1485&amp;$AG$11:$AG$1485,0),MATCH($D1291,$AD$9:$AO$9,0)),"-")</f>
        <v>22.701000000000001</v>
      </c>
      <c r="S1291" s="58">
        <v>12</v>
      </c>
      <c r="T1291" s="58">
        <v>4</v>
      </c>
      <c r="U1291" s="58">
        <v>4</v>
      </c>
      <c r="V1291" s="58">
        <v>7</v>
      </c>
      <c r="W1291" s="50">
        <f t="shared" si="148"/>
        <v>16</v>
      </c>
      <c r="X1291" s="50">
        <f t="shared" si="149"/>
        <v>8</v>
      </c>
      <c r="Z1291" s="63" t="str">
        <f t="shared" ref="Z1291:Z1354" si="151">CONCATENATE(AA1291,AD1291,"×",AE1291)</f>
        <v>M8×0.75</v>
      </c>
      <c r="AA1291" s="62" t="s">
        <v>135</v>
      </c>
      <c r="AB1291" s="62"/>
      <c r="AC1291" s="62"/>
      <c r="AD1291" s="63">
        <v>8</v>
      </c>
      <c r="AE1291" s="63">
        <v>0.75</v>
      </c>
      <c r="AF1291" s="62">
        <v>60</v>
      </c>
      <c r="AG1291" s="64" t="s">
        <v>176</v>
      </c>
      <c r="AH1291" s="64"/>
      <c r="AI1291" s="65"/>
      <c r="AJ1291" s="65">
        <f t="shared" si="146"/>
        <v>7.5129000000000001</v>
      </c>
      <c r="AK1291" s="65"/>
      <c r="AL1291" s="65"/>
      <c r="AM1291" s="65">
        <f t="shared" si="147"/>
        <v>7.1881000000000004</v>
      </c>
      <c r="AN1291" s="65"/>
      <c r="AO1291" s="65">
        <v>7.91</v>
      </c>
    </row>
    <row r="1292" spans="2:41" ht="15" x14ac:dyDescent="0.3">
      <c r="B1292" s="72" t="str">
        <f t="shared" si="150"/>
        <v>M24×1.5</v>
      </c>
      <c r="C1292" s="79" t="s">
        <v>222</v>
      </c>
      <c r="D1292" s="73" t="s">
        <v>221</v>
      </c>
      <c r="E1292" s="71" t="s">
        <v>135</v>
      </c>
      <c r="F1292" s="58">
        <v>24</v>
      </c>
      <c r="G1292" s="58">
        <v>1.5</v>
      </c>
      <c r="H1292" s="71" t="s">
        <v>481</v>
      </c>
      <c r="I1292" s="71" t="s">
        <v>382</v>
      </c>
      <c r="J1292" s="58" t="s">
        <v>311</v>
      </c>
      <c r="K1292" s="58" t="s">
        <v>491</v>
      </c>
      <c r="L1292" s="58">
        <v>24</v>
      </c>
      <c r="M1292" s="58">
        <v>1.5</v>
      </c>
      <c r="N1292" s="71">
        <v>60</v>
      </c>
      <c r="O1292" s="100">
        <f t="array" ref="O1292">IFERROR(INDEX($AD$11:$AO$1485,MATCH($B1292&amp;$I1292,$Z$11:$Z$1485&amp;$AG$11:$AG$1485,0),MATCH($C1292,$AD$9:$AO$9,0)),"-")</f>
        <v>24</v>
      </c>
      <c r="P1292" s="58">
        <v>24</v>
      </c>
      <c r="Q1292" s="58">
        <v>8</v>
      </c>
      <c r="R1292" s="100">
        <f t="array" ref="R1292">IFERROR(INDEX($AD$11:$AO$1485,MATCH($B1292&amp;$I1292,$Z$11:$Z$1485&amp;$AG$11:$AG$1485,0),MATCH($D1292,$AD$9:$AO$9,0)),"-")</f>
        <v>23.025700000000001</v>
      </c>
      <c r="S1292" s="58">
        <v>12</v>
      </c>
      <c r="T1292" s="58">
        <v>4</v>
      </c>
      <c r="U1292" s="58">
        <v>4</v>
      </c>
      <c r="V1292" s="58">
        <v>7</v>
      </c>
      <c r="W1292" s="50">
        <f t="shared" si="148"/>
        <v>16</v>
      </c>
      <c r="X1292" s="50">
        <f t="shared" si="149"/>
        <v>8</v>
      </c>
      <c r="Z1292" s="63" t="str">
        <f t="shared" si="151"/>
        <v>M9×1</v>
      </c>
      <c r="AA1292" s="62" t="s">
        <v>135</v>
      </c>
      <c r="AB1292" s="62"/>
      <c r="AC1292" s="62"/>
      <c r="AD1292" s="63">
        <v>9</v>
      </c>
      <c r="AE1292" s="63">
        <v>1</v>
      </c>
      <c r="AF1292" s="62">
        <v>60</v>
      </c>
      <c r="AG1292" s="64" t="s">
        <v>176</v>
      </c>
      <c r="AH1292" s="64"/>
      <c r="AI1292" s="65"/>
      <c r="AJ1292" s="65">
        <f t="shared" ref="AJ1292:AJ1355" si="152">ROUND(AD1292-0.649519*AE1292,4)</f>
        <v>8.3505000000000003</v>
      </c>
      <c r="AK1292" s="65"/>
      <c r="AL1292" s="65"/>
      <c r="AM1292" s="65">
        <f t="shared" ref="AM1292:AM1355" si="153">ROUND(AD1292-1.082532*AE1292,4)</f>
        <v>7.9175000000000004</v>
      </c>
      <c r="AN1292" s="65"/>
      <c r="AO1292" s="65">
        <v>8.81</v>
      </c>
    </row>
    <row r="1293" spans="2:41" ht="15" x14ac:dyDescent="0.3">
      <c r="B1293" s="72" t="str">
        <f t="shared" si="150"/>
        <v>M24×1</v>
      </c>
      <c r="C1293" s="79" t="s">
        <v>222</v>
      </c>
      <c r="D1293" s="73" t="s">
        <v>221</v>
      </c>
      <c r="E1293" s="71" t="s">
        <v>135</v>
      </c>
      <c r="F1293" s="58">
        <v>24</v>
      </c>
      <c r="G1293" s="58">
        <v>1</v>
      </c>
      <c r="H1293" s="71" t="s">
        <v>481</v>
      </c>
      <c r="I1293" s="71" t="s">
        <v>382</v>
      </c>
      <c r="J1293" s="58" t="s">
        <v>311</v>
      </c>
      <c r="K1293" s="58" t="s">
        <v>491</v>
      </c>
      <c r="L1293" s="58">
        <v>24</v>
      </c>
      <c r="M1293" s="58">
        <v>1</v>
      </c>
      <c r="N1293" s="71">
        <v>60</v>
      </c>
      <c r="O1293" s="100">
        <f t="array" ref="O1293">IFERROR(INDEX($AD$11:$AO$1485,MATCH($B1293&amp;$I1293,$Z$11:$Z$1485&amp;$AG$11:$AG$1485,0),MATCH($C1293,$AD$9:$AO$9,0)),"-")</f>
        <v>24</v>
      </c>
      <c r="P1293" s="58">
        <v>24</v>
      </c>
      <c r="Q1293" s="58">
        <v>8</v>
      </c>
      <c r="R1293" s="100">
        <f t="array" ref="R1293">IFERROR(INDEX($AD$11:$AO$1485,MATCH($B1293&amp;$I1293,$Z$11:$Z$1485&amp;$AG$11:$AG$1485,0),MATCH($D1293,$AD$9:$AO$9,0)),"-")</f>
        <v>23.3505</v>
      </c>
      <c r="S1293" s="58">
        <v>12</v>
      </c>
      <c r="T1293" s="58">
        <v>4</v>
      </c>
      <c r="U1293" s="58">
        <v>4</v>
      </c>
      <c r="V1293" s="58">
        <v>7</v>
      </c>
      <c r="W1293" s="50">
        <f t="shared" si="148"/>
        <v>16</v>
      </c>
      <c r="X1293" s="50">
        <f t="shared" si="149"/>
        <v>8</v>
      </c>
      <c r="Z1293" s="63" t="str">
        <f t="shared" si="151"/>
        <v>M9×0.75</v>
      </c>
      <c r="AA1293" s="62" t="s">
        <v>135</v>
      </c>
      <c r="AB1293" s="62"/>
      <c r="AC1293" s="62"/>
      <c r="AD1293" s="63">
        <v>9</v>
      </c>
      <c r="AE1293" s="63">
        <v>0.75</v>
      </c>
      <c r="AF1293" s="62">
        <v>60</v>
      </c>
      <c r="AG1293" s="64" t="s">
        <v>176</v>
      </c>
      <c r="AH1293" s="64"/>
      <c r="AI1293" s="65"/>
      <c r="AJ1293" s="65">
        <f t="shared" si="152"/>
        <v>8.5129000000000001</v>
      </c>
      <c r="AK1293" s="65"/>
      <c r="AL1293" s="65"/>
      <c r="AM1293" s="65">
        <f t="shared" si="153"/>
        <v>8.1881000000000004</v>
      </c>
      <c r="AN1293" s="65"/>
      <c r="AO1293" s="65">
        <v>8.91</v>
      </c>
    </row>
    <row r="1294" spans="2:41" ht="15" x14ac:dyDescent="0.3">
      <c r="B1294" s="72" t="str">
        <f t="shared" si="150"/>
        <v>M25×2</v>
      </c>
      <c r="C1294" s="79" t="s">
        <v>222</v>
      </c>
      <c r="D1294" s="73" t="s">
        <v>221</v>
      </c>
      <c r="E1294" s="71" t="s">
        <v>135</v>
      </c>
      <c r="F1294" s="58">
        <v>25</v>
      </c>
      <c r="G1294" s="58">
        <v>2</v>
      </c>
      <c r="H1294" s="71" t="s">
        <v>481</v>
      </c>
      <c r="I1294" s="71" t="s">
        <v>382</v>
      </c>
      <c r="J1294" s="58" t="s">
        <v>311</v>
      </c>
      <c r="K1294" s="58" t="s">
        <v>491</v>
      </c>
      <c r="L1294" s="58">
        <v>25</v>
      </c>
      <c r="M1294" s="58">
        <v>2</v>
      </c>
      <c r="N1294" s="71">
        <v>60</v>
      </c>
      <c r="O1294" s="100">
        <f t="array" ref="O1294">IFERROR(INDEX($AD$11:$AO$1485,MATCH($B1294&amp;$I1294,$Z$11:$Z$1485&amp;$AG$11:$AG$1485,0),MATCH($C1294,$AD$9:$AO$9,0)),"-")</f>
        <v>25</v>
      </c>
      <c r="P1294" s="58">
        <v>24</v>
      </c>
      <c r="Q1294" s="58">
        <v>8</v>
      </c>
      <c r="R1294" s="100">
        <f t="array" ref="R1294">IFERROR(INDEX($AD$11:$AO$1485,MATCH($B1294&amp;$I1294,$Z$11:$Z$1485&amp;$AG$11:$AG$1485,0),MATCH($D1294,$AD$9:$AO$9,0)),"-")</f>
        <v>23.701000000000001</v>
      </c>
      <c r="S1294" s="58">
        <v>12</v>
      </c>
      <c r="T1294" s="58">
        <v>4</v>
      </c>
      <c r="U1294" s="58">
        <v>4</v>
      </c>
      <c r="V1294" s="58">
        <v>7</v>
      </c>
      <c r="W1294" s="50">
        <f t="shared" si="148"/>
        <v>16</v>
      </c>
      <c r="X1294" s="50">
        <f t="shared" si="149"/>
        <v>8</v>
      </c>
      <c r="Z1294" s="63" t="str">
        <f t="shared" si="151"/>
        <v>M10×1.25</v>
      </c>
      <c r="AA1294" s="62" t="s">
        <v>135</v>
      </c>
      <c r="AB1294" s="62"/>
      <c r="AC1294" s="62"/>
      <c r="AD1294" s="63">
        <v>10</v>
      </c>
      <c r="AE1294" s="63">
        <v>1.25</v>
      </c>
      <c r="AF1294" s="62">
        <v>60</v>
      </c>
      <c r="AG1294" s="64" t="s">
        <v>176</v>
      </c>
      <c r="AH1294" s="64"/>
      <c r="AI1294" s="65"/>
      <c r="AJ1294" s="65">
        <f t="shared" si="152"/>
        <v>9.1881000000000004</v>
      </c>
      <c r="AK1294" s="65"/>
      <c r="AL1294" s="65"/>
      <c r="AM1294" s="65">
        <f t="shared" si="153"/>
        <v>8.6468000000000007</v>
      </c>
      <c r="AN1294" s="65"/>
      <c r="AO1294" s="65">
        <v>9.74</v>
      </c>
    </row>
    <row r="1295" spans="2:41" ht="15" x14ac:dyDescent="0.3">
      <c r="B1295" s="72" t="str">
        <f t="shared" si="150"/>
        <v>M25×1.5</v>
      </c>
      <c r="C1295" s="79" t="s">
        <v>222</v>
      </c>
      <c r="D1295" s="73" t="s">
        <v>221</v>
      </c>
      <c r="E1295" s="71" t="s">
        <v>135</v>
      </c>
      <c r="F1295" s="58">
        <v>25</v>
      </c>
      <c r="G1295" s="58">
        <v>1.5</v>
      </c>
      <c r="H1295" s="71" t="s">
        <v>481</v>
      </c>
      <c r="I1295" s="71" t="s">
        <v>382</v>
      </c>
      <c r="J1295" s="58" t="s">
        <v>311</v>
      </c>
      <c r="K1295" s="58" t="s">
        <v>491</v>
      </c>
      <c r="L1295" s="58">
        <v>25</v>
      </c>
      <c r="M1295" s="58">
        <v>1.5</v>
      </c>
      <c r="N1295" s="71">
        <v>60</v>
      </c>
      <c r="O1295" s="100">
        <f t="array" ref="O1295">IFERROR(INDEX($AD$11:$AO$1485,MATCH($B1295&amp;$I1295,$Z$11:$Z$1485&amp;$AG$11:$AG$1485,0),MATCH($C1295,$AD$9:$AO$9,0)),"-")</f>
        <v>25</v>
      </c>
      <c r="P1295" s="58">
        <v>24</v>
      </c>
      <c r="Q1295" s="58">
        <v>8</v>
      </c>
      <c r="R1295" s="100">
        <f t="array" ref="R1295">IFERROR(INDEX($AD$11:$AO$1485,MATCH($B1295&amp;$I1295,$Z$11:$Z$1485&amp;$AG$11:$AG$1485,0),MATCH($D1295,$AD$9:$AO$9,0)),"-")</f>
        <v>24.025700000000001</v>
      </c>
      <c r="S1295" s="58">
        <v>12</v>
      </c>
      <c r="T1295" s="58">
        <v>4</v>
      </c>
      <c r="U1295" s="58">
        <v>4</v>
      </c>
      <c r="V1295" s="58">
        <v>7</v>
      </c>
      <c r="W1295" s="50">
        <f t="shared" si="148"/>
        <v>16</v>
      </c>
      <c r="X1295" s="50">
        <f t="shared" si="149"/>
        <v>8</v>
      </c>
      <c r="Z1295" s="63" t="str">
        <f t="shared" si="151"/>
        <v>M10×1</v>
      </c>
      <c r="AA1295" s="62" t="s">
        <v>135</v>
      </c>
      <c r="AB1295" s="62"/>
      <c r="AC1295" s="62"/>
      <c r="AD1295" s="63">
        <v>10</v>
      </c>
      <c r="AE1295" s="63">
        <v>1</v>
      </c>
      <c r="AF1295" s="62">
        <v>60</v>
      </c>
      <c r="AG1295" s="64" t="s">
        <v>176</v>
      </c>
      <c r="AH1295" s="64"/>
      <c r="AI1295" s="65"/>
      <c r="AJ1295" s="65">
        <f t="shared" si="152"/>
        <v>9.3505000000000003</v>
      </c>
      <c r="AK1295" s="65"/>
      <c r="AL1295" s="65"/>
      <c r="AM1295" s="65">
        <f t="shared" si="153"/>
        <v>8.9175000000000004</v>
      </c>
      <c r="AN1295" s="65"/>
      <c r="AO1295" s="65">
        <v>9.82</v>
      </c>
    </row>
    <row r="1296" spans="2:41" ht="15" x14ac:dyDescent="0.3">
      <c r="B1296" s="72" t="str">
        <f t="shared" si="150"/>
        <v>M25×1</v>
      </c>
      <c r="C1296" s="79" t="s">
        <v>222</v>
      </c>
      <c r="D1296" s="73" t="s">
        <v>221</v>
      </c>
      <c r="E1296" s="71" t="s">
        <v>135</v>
      </c>
      <c r="F1296" s="58">
        <v>25</v>
      </c>
      <c r="G1296" s="58">
        <v>1</v>
      </c>
      <c r="H1296" s="71" t="s">
        <v>481</v>
      </c>
      <c r="I1296" s="71" t="s">
        <v>382</v>
      </c>
      <c r="J1296" s="58" t="s">
        <v>311</v>
      </c>
      <c r="K1296" s="58" t="s">
        <v>491</v>
      </c>
      <c r="L1296" s="58">
        <v>25</v>
      </c>
      <c r="M1296" s="58">
        <v>1</v>
      </c>
      <c r="N1296" s="71">
        <v>60</v>
      </c>
      <c r="O1296" s="100">
        <f t="array" ref="O1296">IFERROR(INDEX($AD$11:$AO$1485,MATCH($B1296&amp;$I1296,$Z$11:$Z$1485&amp;$AG$11:$AG$1485,0),MATCH($C1296,$AD$9:$AO$9,0)),"-")</f>
        <v>25</v>
      </c>
      <c r="P1296" s="58">
        <v>24</v>
      </c>
      <c r="Q1296" s="58">
        <v>8</v>
      </c>
      <c r="R1296" s="100">
        <f t="array" ref="R1296">IFERROR(INDEX($AD$11:$AO$1485,MATCH($B1296&amp;$I1296,$Z$11:$Z$1485&amp;$AG$11:$AG$1485,0),MATCH($D1296,$AD$9:$AO$9,0)),"-")</f>
        <v>24.3505</v>
      </c>
      <c r="S1296" s="58">
        <v>12</v>
      </c>
      <c r="T1296" s="58">
        <v>4</v>
      </c>
      <c r="U1296" s="58">
        <v>4</v>
      </c>
      <c r="V1296" s="58">
        <v>7</v>
      </c>
      <c r="W1296" s="50">
        <f t="shared" si="148"/>
        <v>16</v>
      </c>
      <c r="X1296" s="50">
        <f t="shared" si="149"/>
        <v>8</v>
      </c>
      <c r="Z1296" s="63" t="str">
        <f t="shared" si="151"/>
        <v>M10×0.75</v>
      </c>
      <c r="AA1296" s="62" t="s">
        <v>135</v>
      </c>
      <c r="AB1296" s="62"/>
      <c r="AC1296" s="62"/>
      <c r="AD1296" s="63">
        <v>10</v>
      </c>
      <c r="AE1296" s="63">
        <v>0.75</v>
      </c>
      <c r="AF1296" s="62">
        <v>60</v>
      </c>
      <c r="AG1296" s="64" t="s">
        <v>176</v>
      </c>
      <c r="AH1296" s="64"/>
      <c r="AI1296" s="65"/>
      <c r="AJ1296" s="65">
        <f t="shared" si="152"/>
        <v>9.5129000000000001</v>
      </c>
      <c r="AK1296" s="65"/>
      <c r="AL1296" s="65"/>
      <c r="AM1296" s="65">
        <f t="shared" si="153"/>
        <v>9.1881000000000004</v>
      </c>
      <c r="AN1296" s="65"/>
      <c r="AO1296" s="65">
        <v>9.98</v>
      </c>
    </row>
    <row r="1297" spans="2:41" ht="15" x14ac:dyDescent="0.3">
      <c r="B1297" s="72" t="str">
        <f t="shared" si="150"/>
        <v>M26×1.5</v>
      </c>
      <c r="C1297" s="79" t="s">
        <v>222</v>
      </c>
      <c r="D1297" s="73" t="s">
        <v>221</v>
      </c>
      <c r="E1297" s="71" t="s">
        <v>135</v>
      </c>
      <c r="F1297" s="58">
        <v>26</v>
      </c>
      <c r="G1297" s="58">
        <v>1.5</v>
      </c>
      <c r="H1297" s="71" t="s">
        <v>481</v>
      </c>
      <c r="I1297" s="71" t="s">
        <v>382</v>
      </c>
      <c r="J1297" s="58" t="s">
        <v>311</v>
      </c>
      <c r="K1297" s="58" t="s">
        <v>491</v>
      </c>
      <c r="L1297" s="58">
        <v>26</v>
      </c>
      <c r="M1297" s="58">
        <v>1.5</v>
      </c>
      <c r="N1297" s="71">
        <v>60</v>
      </c>
      <c r="O1297" s="100">
        <f t="array" ref="O1297">IFERROR(INDEX($AD$11:$AO$1485,MATCH($B1297&amp;$I1297,$Z$11:$Z$1485&amp;$AG$11:$AG$1485,0),MATCH($C1297,$AD$9:$AO$9,0)),"-")</f>
        <v>26</v>
      </c>
      <c r="P1297" s="58">
        <v>24</v>
      </c>
      <c r="Q1297" s="58">
        <v>8</v>
      </c>
      <c r="R1297" s="100">
        <f t="array" ref="R1297">IFERROR(INDEX($AD$11:$AO$1485,MATCH($B1297&amp;$I1297,$Z$11:$Z$1485&amp;$AG$11:$AG$1485,0),MATCH($D1297,$AD$9:$AO$9,0)),"-")</f>
        <v>25.025700000000001</v>
      </c>
      <c r="S1297" s="58">
        <v>12</v>
      </c>
      <c r="T1297" s="58">
        <v>4</v>
      </c>
      <c r="U1297" s="58">
        <v>4</v>
      </c>
      <c r="V1297" s="58">
        <v>7</v>
      </c>
      <c r="W1297" s="50">
        <f t="shared" si="148"/>
        <v>16</v>
      </c>
      <c r="X1297" s="50">
        <f t="shared" si="149"/>
        <v>8</v>
      </c>
      <c r="Z1297" s="63" t="str">
        <f t="shared" si="151"/>
        <v>M11×1</v>
      </c>
      <c r="AA1297" s="62" t="s">
        <v>135</v>
      </c>
      <c r="AB1297" s="62"/>
      <c r="AC1297" s="62"/>
      <c r="AD1297" s="63">
        <v>11</v>
      </c>
      <c r="AE1297" s="63">
        <v>1</v>
      </c>
      <c r="AF1297" s="62">
        <v>60</v>
      </c>
      <c r="AG1297" s="64" t="s">
        <v>176</v>
      </c>
      <c r="AH1297" s="64"/>
      <c r="AI1297" s="65"/>
      <c r="AJ1297" s="65">
        <f t="shared" si="152"/>
        <v>10.3505</v>
      </c>
      <c r="AK1297" s="65"/>
      <c r="AL1297" s="65"/>
      <c r="AM1297" s="65">
        <f t="shared" si="153"/>
        <v>9.9175000000000004</v>
      </c>
      <c r="AN1297" s="65"/>
      <c r="AO1297" s="65">
        <v>10.82</v>
      </c>
    </row>
    <row r="1298" spans="2:41" ht="15" x14ac:dyDescent="0.3">
      <c r="B1298" s="72" t="str">
        <f t="shared" si="150"/>
        <v>M27×2</v>
      </c>
      <c r="C1298" s="79" t="s">
        <v>222</v>
      </c>
      <c r="D1298" s="73" t="s">
        <v>221</v>
      </c>
      <c r="E1298" s="71" t="s">
        <v>135</v>
      </c>
      <c r="F1298" s="58">
        <v>27</v>
      </c>
      <c r="G1298" s="58">
        <v>2</v>
      </c>
      <c r="H1298" s="71" t="s">
        <v>481</v>
      </c>
      <c r="I1298" s="71" t="s">
        <v>382</v>
      </c>
      <c r="J1298" s="58" t="s">
        <v>311</v>
      </c>
      <c r="K1298" s="58" t="s">
        <v>491</v>
      </c>
      <c r="L1298" s="58">
        <v>27</v>
      </c>
      <c r="M1298" s="58">
        <v>2</v>
      </c>
      <c r="N1298" s="71">
        <v>60</v>
      </c>
      <c r="O1298" s="100">
        <f t="array" ref="O1298">IFERROR(INDEX($AD$11:$AO$1485,MATCH($B1298&amp;$I1298,$Z$11:$Z$1485&amp;$AG$11:$AG$1485,0),MATCH($C1298,$AD$9:$AO$9,0)),"-")</f>
        <v>27</v>
      </c>
      <c r="P1298" s="58">
        <v>24</v>
      </c>
      <c r="Q1298" s="58">
        <v>8</v>
      </c>
      <c r="R1298" s="100">
        <f t="array" ref="R1298">IFERROR(INDEX($AD$11:$AO$1485,MATCH($B1298&amp;$I1298,$Z$11:$Z$1485&amp;$AG$11:$AG$1485,0),MATCH($D1298,$AD$9:$AO$9,0)),"-")</f>
        <v>25.701000000000001</v>
      </c>
      <c r="S1298" s="58">
        <v>12</v>
      </c>
      <c r="T1298" s="58">
        <v>4</v>
      </c>
      <c r="U1298" s="58">
        <v>4</v>
      </c>
      <c r="V1298" s="58">
        <v>7</v>
      </c>
      <c r="W1298" s="50">
        <f t="shared" si="148"/>
        <v>16</v>
      </c>
      <c r="X1298" s="50">
        <f t="shared" si="149"/>
        <v>8</v>
      </c>
      <c r="Z1298" s="63" t="str">
        <f t="shared" si="151"/>
        <v>M11×0.75</v>
      </c>
      <c r="AA1298" s="62" t="s">
        <v>135</v>
      </c>
      <c r="AB1298" s="62"/>
      <c r="AC1298" s="62"/>
      <c r="AD1298" s="63">
        <v>11</v>
      </c>
      <c r="AE1298" s="63">
        <v>0.75</v>
      </c>
      <c r="AF1298" s="62">
        <v>60</v>
      </c>
      <c r="AG1298" s="64" t="s">
        <v>176</v>
      </c>
      <c r="AH1298" s="64"/>
      <c r="AI1298" s="65"/>
      <c r="AJ1298" s="65">
        <f t="shared" si="152"/>
        <v>10.5129</v>
      </c>
      <c r="AK1298" s="65"/>
      <c r="AL1298" s="65"/>
      <c r="AM1298" s="65">
        <f t="shared" si="153"/>
        <v>10.1881</v>
      </c>
      <c r="AN1298" s="65"/>
      <c r="AO1298" s="65">
        <v>10.98</v>
      </c>
    </row>
    <row r="1299" spans="2:41" ht="15" x14ac:dyDescent="0.3">
      <c r="B1299" s="72" t="str">
        <f t="shared" si="150"/>
        <v>M27×1.5</v>
      </c>
      <c r="C1299" s="79" t="s">
        <v>222</v>
      </c>
      <c r="D1299" s="73" t="s">
        <v>221</v>
      </c>
      <c r="E1299" s="71" t="s">
        <v>135</v>
      </c>
      <c r="F1299" s="58">
        <v>27</v>
      </c>
      <c r="G1299" s="58">
        <v>1.5</v>
      </c>
      <c r="H1299" s="71" t="s">
        <v>481</v>
      </c>
      <c r="I1299" s="71" t="s">
        <v>382</v>
      </c>
      <c r="J1299" s="58" t="s">
        <v>311</v>
      </c>
      <c r="K1299" s="58" t="s">
        <v>491</v>
      </c>
      <c r="L1299" s="58">
        <v>27</v>
      </c>
      <c r="M1299" s="58">
        <v>1.5</v>
      </c>
      <c r="N1299" s="71">
        <v>60</v>
      </c>
      <c r="O1299" s="100">
        <f t="array" ref="O1299">IFERROR(INDEX($AD$11:$AO$1485,MATCH($B1299&amp;$I1299,$Z$11:$Z$1485&amp;$AG$11:$AG$1485,0),MATCH($C1299,$AD$9:$AO$9,0)),"-")</f>
        <v>27</v>
      </c>
      <c r="P1299" s="58">
        <v>24</v>
      </c>
      <c r="Q1299" s="58">
        <v>8</v>
      </c>
      <c r="R1299" s="100">
        <f t="array" ref="R1299">IFERROR(INDEX($AD$11:$AO$1485,MATCH($B1299&amp;$I1299,$Z$11:$Z$1485&amp;$AG$11:$AG$1485,0),MATCH($D1299,$AD$9:$AO$9,0)),"-")</f>
        <v>26.025700000000001</v>
      </c>
      <c r="S1299" s="58">
        <v>12</v>
      </c>
      <c r="T1299" s="58">
        <v>4</v>
      </c>
      <c r="U1299" s="58">
        <v>4</v>
      </c>
      <c r="V1299" s="58">
        <v>7</v>
      </c>
      <c r="W1299" s="50">
        <f t="shared" si="148"/>
        <v>16</v>
      </c>
      <c r="X1299" s="50">
        <f t="shared" si="149"/>
        <v>8</v>
      </c>
      <c r="Z1299" s="63" t="str">
        <f t="shared" si="151"/>
        <v>M12×1.5</v>
      </c>
      <c r="AA1299" s="62" t="s">
        <v>135</v>
      </c>
      <c r="AB1299" s="62"/>
      <c r="AC1299" s="62"/>
      <c r="AD1299" s="63">
        <v>12</v>
      </c>
      <c r="AE1299" s="63">
        <v>1.5</v>
      </c>
      <c r="AF1299" s="62">
        <v>60</v>
      </c>
      <c r="AG1299" s="64" t="s">
        <v>176</v>
      </c>
      <c r="AH1299" s="64"/>
      <c r="AI1299" s="65"/>
      <c r="AJ1299" s="65">
        <f t="shared" si="152"/>
        <v>11.025700000000001</v>
      </c>
      <c r="AK1299" s="65"/>
      <c r="AL1299" s="65"/>
      <c r="AM1299" s="65">
        <f t="shared" si="153"/>
        <v>10.376200000000001</v>
      </c>
      <c r="AN1299" s="65"/>
      <c r="AO1299" s="65">
        <v>11.67</v>
      </c>
    </row>
    <row r="1300" spans="2:41" ht="15" x14ac:dyDescent="0.3">
      <c r="B1300" s="72" t="str">
        <f t="shared" si="150"/>
        <v>M27×1</v>
      </c>
      <c r="C1300" s="79" t="s">
        <v>222</v>
      </c>
      <c r="D1300" s="73" t="s">
        <v>221</v>
      </c>
      <c r="E1300" s="71" t="s">
        <v>135</v>
      </c>
      <c r="F1300" s="58">
        <v>27</v>
      </c>
      <c r="G1300" s="58">
        <v>1</v>
      </c>
      <c r="H1300" s="71" t="s">
        <v>481</v>
      </c>
      <c r="I1300" s="71" t="s">
        <v>382</v>
      </c>
      <c r="J1300" s="58" t="s">
        <v>311</v>
      </c>
      <c r="K1300" s="58" t="s">
        <v>491</v>
      </c>
      <c r="L1300" s="58">
        <v>27</v>
      </c>
      <c r="M1300" s="58">
        <v>1</v>
      </c>
      <c r="N1300" s="71">
        <v>60</v>
      </c>
      <c r="O1300" s="100">
        <f t="array" ref="O1300">IFERROR(INDEX($AD$11:$AO$1485,MATCH($B1300&amp;$I1300,$Z$11:$Z$1485&amp;$AG$11:$AG$1485,0),MATCH($C1300,$AD$9:$AO$9,0)),"-")</f>
        <v>27</v>
      </c>
      <c r="P1300" s="58">
        <v>24</v>
      </c>
      <c r="Q1300" s="58">
        <v>8</v>
      </c>
      <c r="R1300" s="100">
        <f t="array" ref="R1300">IFERROR(INDEX($AD$11:$AO$1485,MATCH($B1300&amp;$I1300,$Z$11:$Z$1485&amp;$AG$11:$AG$1485,0),MATCH($D1300,$AD$9:$AO$9,0)),"-")</f>
        <v>26.3505</v>
      </c>
      <c r="S1300" s="58">
        <v>12</v>
      </c>
      <c r="T1300" s="58">
        <v>4</v>
      </c>
      <c r="U1300" s="58">
        <v>4</v>
      </c>
      <c r="V1300" s="58">
        <v>7</v>
      </c>
      <c r="W1300" s="50">
        <f t="shared" si="148"/>
        <v>16</v>
      </c>
      <c r="X1300" s="50">
        <f t="shared" si="149"/>
        <v>8</v>
      </c>
      <c r="Z1300" s="63" t="str">
        <f t="shared" si="151"/>
        <v>M12×1.25</v>
      </c>
      <c r="AA1300" s="62" t="s">
        <v>135</v>
      </c>
      <c r="AB1300" s="62"/>
      <c r="AC1300" s="62"/>
      <c r="AD1300" s="63">
        <v>12</v>
      </c>
      <c r="AE1300" s="63">
        <v>1.25</v>
      </c>
      <c r="AF1300" s="62">
        <v>60</v>
      </c>
      <c r="AG1300" s="64" t="s">
        <v>176</v>
      </c>
      <c r="AH1300" s="64"/>
      <c r="AI1300" s="65"/>
      <c r="AJ1300" s="65">
        <f t="shared" si="152"/>
        <v>11.1881</v>
      </c>
      <c r="AK1300" s="65"/>
      <c r="AL1300" s="65"/>
      <c r="AM1300" s="65">
        <f t="shared" si="153"/>
        <v>10.646800000000001</v>
      </c>
      <c r="AN1300" s="65"/>
      <c r="AO1300" s="65">
        <v>11.95</v>
      </c>
    </row>
    <row r="1301" spans="2:41" ht="15" x14ac:dyDescent="0.3">
      <c r="B1301" s="72" t="str">
        <f t="shared" si="150"/>
        <v>M28×2</v>
      </c>
      <c r="C1301" s="79" t="s">
        <v>222</v>
      </c>
      <c r="D1301" s="73" t="s">
        <v>221</v>
      </c>
      <c r="E1301" s="71" t="s">
        <v>135</v>
      </c>
      <c r="F1301" s="58">
        <v>28</v>
      </c>
      <c r="G1301" s="58">
        <v>2</v>
      </c>
      <c r="H1301" s="71" t="s">
        <v>481</v>
      </c>
      <c r="I1301" s="71" t="s">
        <v>382</v>
      </c>
      <c r="J1301" s="58" t="s">
        <v>311</v>
      </c>
      <c r="K1301" s="58" t="s">
        <v>491</v>
      </c>
      <c r="L1301" s="58">
        <v>28</v>
      </c>
      <c r="M1301" s="58">
        <v>2</v>
      </c>
      <c r="N1301" s="71">
        <v>60</v>
      </c>
      <c r="O1301" s="100">
        <f t="array" ref="O1301">IFERROR(INDEX($AD$11:$AO$1485,MATCH($B1301&amp;$I1301,$Z$11:$Z$1485&amp;$AG$11:$AG$1485,0),MATCH($C1301,$AD$9:$AO$9,0)),"-")</f>
        <v>28</v>
      </c>
      <c r="P1301" s="58">
        <v>24</v>
      </c>
      <c r="Q1301" s="58">
        <v>8</v>
      </c>
      <c r="R1301" s="100">
        <f t="array" ref="R1301">IFERROR(INDEX($AD$11:$AO$1485,MATCH($B1301&amp;$I1301,$Z$11:$Z$1485&amp;$AG$11:$AG$1485,0),MATCH($D1301,$AD$9:$AO$9,0)),"-")</f>
        <v>26.701000000000001</v>
      </c>
      <c r="S1301" s="58">
        <v>12</v>
      </c>
      <c r="T1301" s="58">
        <v>4</v>
      </c>
      <c r="U1301" s="58">
        <v>4</v>
      </c>
      <c r="V1301" s="58">
        <v>7</v>
      </c>
      <c r="W1301" s="50">
        <f t="shared" si="148"/>
        <v>16</v>
      </c>
      <c r="X1301" s="50">
        <f t="shared" si="149"/>
        <v>8</v>
      </c>
      <c r="Z1301" s="63" t="str">
        <f t="shared" si="151"/>
        <v>M12×1</v>
      </c>
      <c r="AA1301" s="62" t="s">
        <v>135</v>
      </c>
      <c r="AB1301" s="62"/>
      <c r="AC1301" s="62"/>
      <c r="AD1301" s="63">
        <v>12</v>
      </c>
      <c r="AE1301" s="63">
        <v>1</v>
      </c>
      <c r="AF1301" s="62">
        <v>60</v>
      </c>
      <c r="AG1301" s="64" t="s">
        <v>176</v>
      </c>
      <c r="AH1301" s="64"/>
      <c r="AI1301" s="65"/>
      <c r="AJ1301" s="65">
        <f t="shared" si="152"/>
        <v>11.3505</v>
      </c>
      <c r="AK1301" s="65"/>
      <c r="AL1301" s="65"/>
      <c r="AM1301" s="65">
        <f t="shared" si="153"/>
        <v>10.9175</v>
      </c>
      <c r="AN1301" s="65"/>
      <c r="AO1301" s="65">
        <v>11.84</v>
      </c>
    </row>
    <row r="1302" spans="2:41" ht="15" x14ac:dyDescent="0.3">
      <c r="B1302" s="72" t="str">
        <f t="shared" si="150"/>
        <v>M28×1.5</v>
      </c>
      <c r="C1302" s="79" t="s">
        <v>222</v>
      </c>
      <c r="D1302" s="73" t="s">
        <v>221</v>
      </c>
      <c r="E1302" s="71" t="s">
        <v>135</v>
      </c>
      <c r="F1302" s="58">
        <v>28</v>
      </c>
      <c r="G1302" s="58">
        <v>1.5</v>
      </c>
      <c r="H1302" s="71" t="s">
        <v>481</v>
      </c>
      <c r="I1302" s="71" t="s">
        <v>382</v>
      </c>
      <c r="J1302" s="58" t="s">
        <v>311</v>
      </c>
      <c r="K1302" s="58" t="s">
        <v>491</v>
      </c>
      <c r="L1302" s="58">
        <v>28</v>
      </c>
      <c r="M1302" s="58">
        <v>1.5</v>
      </c>
      <c r="N1302" s="71">
        <v>60</v>
      </c>
      <c r="O1302" s="100">
        <f t="array" ref="O1302">IFERROR(INDEX($AD$11:$AO$1485,MATCH($B1302&amp;$I1302,$Z$11:$Z$1485&amp;$AG$11:$AG$1485,0),MATCH($C1302,$AD$9:$AO$9,0)),"-")</f>
        <v>28</v>
      </c>
      <c r="P1302" s="58">
        <v>24</v>
      </c>
      <c r="Q1302" s="58">
        <v>8</v>
      </c>
      <c r="R1302" s="100">
        <f t="array" ref="R1302">IFERROR(INDEX($AD$11:$AO$1485,MATCH($B1302&amp;$I1302,$Z$11:$Z$1485&amp;$AG$11:$AG$1485,0),MATCH($D1302,$AD$9:$AO$9,0)),"-")</f>
        <v>27.025700000000001</v>
      </c>
      <c r="S1302" s="58">
        <v>12</v>
      </c>
      <c r="T1302" s="58">
        <v>4</v>
      </c>
      <c r="U1302" s="58">
        <v>4</v>
      </c>
      <c r="V1302" s="58">
        <v>7</v>
      </c>
      <c r="W1302" s="50">
        <f t="shared" si="148"/>
        <v>16</v>
      </c>
      <c r="X1302" s="50">
        <f t="shared" si="149"/>
        <v>8</v>
      </c>
      <c r="Z1302" s="63" t="str">
        <f t="shared" si="151"/>
        <v>M14×1.5</v>
      </c>
      <c r="AA1302" s="62" t="s">
        <v>135</v>
      </c>
      <c r="AB1302" s="62"/>
      <c r="AC1302" s="62"/>
      <c r="AD1302" s="63">
        <v>14</v>
      </c>
      <c r="AE1302" s="63">
        <v>1.5</v>
      </c>
      <c r="AF1302" s="62">
        <v>60</v>
      </c>
      <c r="AG1302" s="64" t="s">
        <v>176</v>
      </c>
      <c r="AH1302" s="64"/>
      <c r="AI1302" s="65"/>
      <c r="AJ1302" s="65">
        <f t="shared" si="152"/>
        <v>13.025700000000001</v>
      </c>
      <c r="AK1302" s="65"/>
      <c r="AL1302" s="65"/>
      <c r="AM1302" s="65">
        <f t="shared" si="153"/>
        <v>12.376200000000001</v>
      </c>
      <c r="AN1302" s="65"/>
      <c r="AO1302" s="65">
        <v>13.67</v>
      </c>
    </row>
    <row r="1303" spans="2:41" ht="15" x14ac:dyDescent="0.3">
      <c r="B1303" s="72" t="str">
        <f t="shared" si="150"/>
        <v>M28×1</v>
      </c>
      <c r="C1303" s="79" t="s">
        <v>222</v>
      </c>
      <c r="D1303" s="73" t="s">
        <v>221</v>
      </c>
      <c r="E1303" s="71" t="s">
        <v>135</v>
      </c>
      <c r="F1303" s="58">
        <v>28</v>
      </c>
      <c r="G1303" s="58">
        <v>1</v>
      </c>
      <c r="H1303" s="71" t="s">
        <v>481</v>
      </c>
      <c r="I1303" s="71" t="s">
        <v>382</v>
      </c>
      <c r="J1303" s="58" t="s">
        <v>311</v>
      </c>
      <c r="K1303" s="58" t="s">
        <v>491</v>
      </c>
      <c r="L1303" s="58">
        <v>28</v>
      </c>
      <c r="M1303" s="58">
        <v>1</v>
      </c>
      <c r="N1303" s="71">
        <v>60</v>
      </c>
      <c r="O1303" s="100">
        <f t="array" ref="O1303">IFERROR(INDEX($AD$11:$AO$1485,MATCH($B1303&amp;$I1303,$Z$11:$Z$1485&amp;$AG$11:$AG$1485,0),MATCH($C1303,$AD$9:$AO$9,0)),"-")</f>
        <v>28</v>
      </c>
      <c r="P1303" s="58">
        <v>24</v>
      </c>
      <c r="Q1303" s="58">
        <v>8</v>
      </c>
      <c r="R1303" s="100">
        <f t="array" ref="R1303">IFERROR(INDEX($AD$11:$AO$1485,MATCH($B1303&amp;$I1303,$Z$11:$Z$1485&amp;$AG$11:$AG$1485,0),MATCH($D1303,$AD$9:$AO$9,0)),"-")</f>
        <v>27.3505</v>
      </c>
      <c r="S1303" s="58">
        <v>12</v>
      </c>
      <c r="T1303" s="58">
        <v>4</v>
      </c>
      <c r="U1303" s="58">
        <v>4</v>
      </c>
      <c r="V1303" s="58">
        <v>7</v>
      </c>
      <c r="W1303" s="50">
        <f t="shared" si="148"/>
        <v>16</v>
      </c>
      <c r="X1303" s="50">
        <f t="shared" si="149"/>
        <v>8</v>
      </c>
      <c r="Z1303" s="63" t="str">
        <f t="shared" si="151"/>
        <v>M14×1</v>
      </c>
      <c r="AA1303" s="62" t="s">
        <v>135</v>
      </c>
      <c r="AB1303" s="62"/>
      <c r="AC1303" s="62"/>
      <c r="AD1303" s="63">
        <v>14</v>
      </c>
      <c r="AE1303" s="63">
        <v>1</v>
      </c>
      <c r="AF1303" s="62">
        <v>60</v>
      </c>
      <c r="AG1303" s="64" t="s">
        <v>176</v>
      </c>
      <c r="AH1303" s="64"/>
      <c r="AI1303" s="65"/>
      <c r="AJ1303" s="65">
        <f t="shared" si="152"/>
        <v>13.3505</v>
      </c>
      <c r="AK1303" s="65"/>
      <c r="AL1303" s="65"/>
      <c r="AM1303" s="65">
        <f t="shared" si="153"/>
        <v>12.9175</v>
      </c>
      <c r="AN1303" s="65"/>
      <c r="AO1303" s="65">
        <v>13.84</v>
      </c>
    </row>
    <row r="1304" spans="2:41" ht="15" x14ac:dyDescent="0.3">
      <c r="B1304" s="72" t="str">
        <f t="shared" si="150"/>
        <v>M30×3</v>
      </c>
      <c r="C1304" s="79" t="s">
        <v>222</v>
      </c>
      <c r="D1304" s="73" t="s">
        <v>221</v>
      </c>
      <c r="E1304" s="71" t="s">
        <v>135</v>
      </c>
      <c r="F1304" s="58">
        <v>30</v>
      </c>
      <c r="G1304" s="58">
        <v>3</v>
      </c>
      <c r="H1304" s="71" t="s">
        <v>481</v>
      </c>
      <c r="I1304" s="71" t="s">
        <v>382</v>
      </c>
      <c r="J1304" s="58" t="s">
        <v>311</v>
      </c>
      <c r="K1304" s="58" t="s">
        <v>491</v>
      </c>
      <c r="L1304" s="58">
        <v>30</v>
      </c>
      <c r="M1304" s="58">
        <v>3</v>
      </c>
      <c r="N1304" s="71">
        <v>60</v>
      </c>
      <c r="O1304" s="100">
        <f t="array" ref="O1304">IFERROR(INDEX($AD$11:$AO$1485,MATCH($B1304&amp;$I1304,$Z$11:$Z$1485&amp;$AG$11:$AG$1485,0),MATCH($C1304,$AD$9:$AO$9,0)),"-")</f>
        <v>30</v>
      </c>
      <c r="P1304" s="58">
        <v>24</v>
      </c>
      <c r="Q1304" s="58">
        <v>8</v>
      </c>
      <c r="R1304" s="100">
        <f t="array" ref="R1304">IFERROR(INDEX($AD$11:$AO$1485,MATCH($B1304&amp;$I1304,$Z$11:$Z$1485&amp;$AG$11:$AG$1485,0),MATCH($D1304,$AD$9:$AO$9,0)),"-")</f>
        <v>28.051400000000001</v>
      </c>
      <c r="S1304" s="58">
        <v>12</v>
      </c>
      <c r="T1304" s="58">
        <v>4</v>
      </c>
      <c r="U1304" s="58">
        <v>4</v>
      </c>
      <c r="V1304" s="58">
        <v>7</v>
      </c>
      <c r="W1304" s="50">
        <f t="shared" si="148"/>
        <v>16</v>
      </c>
      <c r="X1304" s="50">
        <f t="shared" si="149"/>
        <v>8</v>
      </c>
      <c r="Z1304" s="63" t="str">
        <f t="shared" si="151"/>
        <v>M15×1.5</v>
      </c>
      <c r="AA1304" s="62" t="s">
        <v>135</v>
      </c>
      <c r="AB1304" s="62"/>
      <c r="AC1304" s="62"/>
      <c r="AD1304" s="63">
        <v>15</v>
      </c>
      <c r="AE1304" s="63">
        <v>1.5</v>
      </c>
      <c r="AF1304" s="62">
        <v>60</v>
      </c>
      <c r="AG1304" s="64" t="s">
        <v>176</v>
      </c>
      <c r="AH1304" s="64"/>
      <c r="AI1304" s="65"/>
      <c r="AJ1304" s="65">
        <f t="shared" si="152"/>
        <v>14.025700000000001</v>
      </c>
      <c r="AK1304" s="65"/>
      <c r="AL1304" s="65"/>
      <c r="AM1304" s="65">
        <f t="shared" si="153"/>
        <v>13.376200000000001</v>
      </c>
      <c r="AN1304" s="65"/>
      <c r="AO1304" s="65">
        <v>14.67</v>
      </c>
    </row>
    <row r="1305" spans="2:41" ht="15" x14ac:dyDescent="0.3">
      <c r="B1305" s="72" t="str">
        <f t="shared" si="150"/>
        <v>M30×2</v>
      </c>
      <c r="C1305" s="79" t="s">
        <v>222</v>
      </c>
      <c r="D1305" s="73" t="s">
        <v>221</v>
      </c>
      <c r="E1305" s="71" t="s">
        <v>135</v>
      </c>
      <c r="F1305" s="58">
        <v>30</v>
      </c>
      <c r="G1305" s="58">
        <v>2</v>
      </c>
      <c r="H1305" s="71" t="s">
        <v>481</v>
      </c>
      <c r="I1305" s="71" t="s">
        <v>382</v>
      </c>
      <c r="J1305" s="58" t="s">
        <v>311</v>
      </c>
      <c r="K1305" s="58" t="s">
        <v>491</v>
      </c>
      <c r="L1305" s="58">
        <v>30</v>
      </c>
      <c r="M1305" s="58">
        <v>2</v>
      </c>
      <c r="N1305" s="71">
        <v>60</v>
      </c>
      <c r="O1305" s="100">
        <f t="array" ref="O1305">IFERROR(INDEX($AD$11:$AO$1485,MATCH($B1305&amp;$I1305,$Z$11:$Z$1485&amp;$AG$11:$AG$1485,0),MATCH($C1305,$AD$9:$AO$9,0)),"-")</f>
        <v>30</v>
      </c>
      <c r="P1305" s="58">
        <v>24</v>
      </c>
      <c r="Q1305" s="58">
        <v>8</v>
      </c>
      <c r="R1305" s="100">
        <f t="array" ref="R1305">IFERROR(INDEX($AD$11:$AO$1485,MATCH($B1305&amp;$I1305,$Z$11:$Z$1485&amp;$AG$11:$AG$1485,0),MATCH($D1305,$AD$9:$AO$9,0)),"-")</f>
        <v>28.701000000000001</v>
      </c>
      <c r="S1305" s="58">
        <v>12</v>
      </c>
      <c r="T1305" s="58">
        <v>4</v>
      </c>
      <c r="U1305" s="58">
        <v>4</v>
      </c>
      <c r="V1305" s="58">
        <v>7</v>
      </c>
      <c r="W1305" s="50">
        <f t="shared" si="148"/>
        <v>16</v>
      </c>
      <c r="X1305" s="50">
        <f t="shared" si="149"/>
        <v>8</v>
      </c>
      <c r="Z1305" s="63" t="str">
        <f t="shared" si="151"/>
        <v>M15×1</v>
      </c>
      <c r="AA1305" s="62" t="s">
        <v>135</v>
      </c>
      <c r="AB1305" s="62"/>
      <c r="AC1305" s="62"/>
      <c r="AD1305" s="63">
        <v>15</v>
      </c>
      <c r="AE1305" s="63">
        <v>1</v>
      </c>
      <c r="AF1305" s="62">
        <v>60</v>
      </c>
      <c r="AG1305" s="64" t="s">
        <v>176</v>
      </c>
      <c r="AH1305" s="64"/>
      <c r="AI1305" s="65"/>
      <c r="AJ1305" s="65">
        <f t="shared" si="152"/>
        <v>14.3505</v>
      </c>
      <c r="AK1305" s="65"/>
      <c r="AL1305" s="65"/>
      <c r="AM1305" s="65">
        <f t="shared" si="153"/>
        <v>13.9175</v>
      </c>
      <c r="AN1305" s="65"/>
      <c r="AO1305" s="65">
        <v>14.84</v>
      </c>
    </row>
    <row r="1306" spans="2:41" ht="15" x14ac:dyDescent="0.3">
      <c r="B1306" s="72" t="str">
        <f t="shared" si="150"/>
        <v>M30×1.5</v>
      </c>
      <c r="C1306" s="79" t="s">
        <v>222</v>
      </c>
      <c r="D1306" s="73" t="s">
        <v>221</v>
      </c>
      <c r="E1306" s="71" t="s">
        <v>135</v>
      </c>
      <c r="F1306" s="58">
        <v>30</v>
      </c>
      <c r="G1306" s="58">
        <v>1.5</v>
      </c>
      <c r="H1306" s="71" t="s">
        <v>481</v>
      </c>
      <c r="I1306" s="71" t="s">
        <v>382</v>
      </c>
      <c r="J1306" s="58" t="s">
        <v>311</v>
      </c>
      <c r="K1306" s="58" t="s">
        <v>491</v>
      </c>
      <c r="L1306" s="58">
        <v>30</v>
      </c>
      <c r="M1306" s="58">
        <v>1.5</v>
      </c>
      <c r="N1306" s="71">
        <v>60</v>
      </c>
      <c r="O1306" s="100">
        <f t="array" ref="O1306">IFERROR(INDEX($AD$11:$AO$1485,MATCH($B1306&amp;$I1306,$Z$11:$Z$1485&amp;$AG$11:$AG$1485,0),MATCH($C1306,$AD$9:$AO$9,0)),"-")</f>
        <v>30</v>
      </c>
      <c r="P1306" s="58">
        <v>24</v>
      </c>
      <c r="Q1306" s="58">
        <v>8</v>
      </c>
      <c r="R1306" s="100">
        <f t="array" ref="R1306">IFERROR(INDEX($AD$11:$AO$1485,MATCH($B1306&amp;$I1306,$Z$11:$Z$1485&amp;$AG$11:$AG$1485,0),MATCH($D1306,$AD$9:$AO$9,0)),"-")</f>
        <v>29.025700000000001</v>
      </c>
      <c r="S1306" s="58">
        <v>12</v>
      </c>
      <c r="T1306" s="58">
        <v>4</v>
      </c>
      <c r="U1306" s="58">
        <v>4</v>
      </c>
      <c r="V1306" s="58">
        <v>7</v>
      </c>
      <c r="W1306" s="50">
        <f t="shared" si="148"/>
        <v>16</v>
      </c>
      <c r="X1306" s="50">
        <f t="shared" si="149"/>
        <v>8</v>
      </c>
      <c r="Z1306" s="63" t="str">
        <f t="shared" si="151"/>
        <v>M16×1.5</v>
      </c>
      <c r="AA1306" s="62" t="s">
        <v>135</v>
      </c>
      <c r="AB1306" s="62"/>
      <c r="AC1306" s="62"/>
      <c r="AD1306" s="63">
        <v>16</v>
      </c>
      <c r="AE1306" s="63">
        <v>1.5</v>
      </c>
      <c r="AF1306" s="62">
        <v>60</v>
      </c>
      <c r="AG1306" s="64" t="s">
        <v>176</v>
      </c>
      <c r="AH1306" s="64"/>
      <c r="AI1306" s="65"/>
      <c r="AJ1306" s="65">
        <f t="shared" si="152"/>
        <v>15.025700000000001</v>
      </c>
      <c r="AK1306" s="65"/>
      <c r="AL1306" s="65"/>
      <c r="AM1306" s="65">
        <f t="shared" si="153"/>
        <v>14.376200000000001</v>
      </c>
      <c r="AN1306" s="65"/>
      <c r="AO1306" s="65">
        <v>15.67</v>
      </c>
    </row>
    <row r="1307" spans="2:41" ht="15" x14ac:dyDescent="0.3">
      <c r="B1307" s="72" t="str">
        <f t="shared" si="150"/>
        <v>M30×1</v>
      </c>
      <c r="C1307" s="79" t="s">
        <v>222</v>
      </c>
      <c r="D1307" s="73" t="s">
        <v>221</v>
      </c>
      <c r="E1307" s="71" t="s">
        <v>135</v>
      </c>
      <c r="F1307" s="58">
        <v>30</v>
      </c>
      <c r="G1307" s="58">
        <v>1</v>
      </c>
      <c r="H1307" s="71" t="s">
        <v>481</v>
      </c>
      <c r="I1307" s="71" t="s">
        <v>382</v>
      </c>
      <c r="J1307" s="58" t="s">
        <v>311</v>
      </c>
      <c r="K1307" s="58" t="s">
        <v>491</v>
      </c>
      <c r="L1307" s="58">
        <v>30</v>
      </c>
      <c r="M1307" s="58">
        <v>1</v>
      </c>
      <c r="N1307" s="71">
        <v>60</v>
      </c>
      <c r="O1307" s="100">
        <f t="array" ref="O1307">IFERROR(INDEX($AD$11:$AO$1485,MATCH($B1307&amp;$I1307,$Z$11:$Z$1485&amp;$AG$11:$AG$1485,0),MATCH($C1307,$AD$9:$AO$9,0)),"-")</f>
        <v>30</v>
      </c>
      <c r="P1307" s="58">
        <v>24</v>
      </c>
      <c r="Q1307" s="58">
        <v>8</v>
      </c>
      <c r="R1307" s="100">
        <f t="array" ref="R1307">IFERROR(INDEX($AD$11:$AO$1485,MATCH($B1307&amp;$I1307,$Z$11:$Z$1485&amp;$AG$11:$AG$1485,0),MATCH($D1307,$AD$9:$AO$9,0)),"-")</f>
        <v>29.3505</v>
      </c>
      <c r="S1307" s="58">
        <v>12</v>
      </c>
      <c r="T1307" s="58">
        <v>4</v>
      </c>
      <c r="U1307" s="58">
        <v>4</v>
      </c>
      <c r="V1307" s="58">
        <v>7</v>
      </c>
      <c r="W1307" s="50">
        <f t="shared" si="148"/>
        <v>16</v>
      </c>
      <c r="X1307" s="50">
        <f t="shared" si="149"/>
        <v>8</v>
      </c>
      <c r="Z1307" s="63" t="str">
        <f t="shared" si="151"/>
        <v>M16×1</v>
      </c>
      <c r="AA1307" s="62" t="s">
        <v>135</v>
      </c>
      <c r="AB1307" s="62"/>
      <c r="AC1307" s="62"/>
      <c r="AD1307" s="63">
        <v>16</v>
      </c>
      <c r="AE1307" s="63">
        <v>1</v>
      </c>
      <c r="AF1307" s="62">
        <v>60</v>
      </c>
      <c r="AG1307" s="64" t="s">
        <v>176</v>
      </c>
      <c r="AH1307" s="64"/>
      <c r="AI1307" s="65"/>
      <c r="AJ1307" s="65">
        <f t="shared" si="152"/>
        <v>15.3505</v>
      </c>
      <c r="AK1307" s="65"/>
      <c r="AL1307" s="65"/>
      <c r="AM1307" s="65">
        <f t="shared" si="153"/>
        <v>14.9175</v>
      </c>
      <c r="AN1307" s="65"/>
      <c r="AO1307" s="65">
        <v>15.84</v>
      </c>
    </row>
    <row r="1308" spans="2:41" ht="15" x14ac:dyDescent="0.3">
      <c r="B1308" s="72" t="str">
        <f t="shared" si="150"/>
        <v>M32×2</v>
      </c>
      <c r="C1308" s="79" t="s">
        <v>222</v>
      </c>
      <c r="D1308" s="73" t="s">
        <v>221</v>
      </c>
      <c r="E1308" s="71" t="s">
        <v>135</v>
      </c>
      <c r="F1308" s="58">
        <v>32</v>
      </c>
      <c r="G1308" s="58">
        <v>2</v>
      </c>
      <c r="H1308" s="71" t="s">
        <v>481</v>
      </c>
      <c r="I1308" s="71" t="s">
        <v>382</v>
      </c>
      <c r="J1308" s="58" t="s">
        <v>311</v>
      </c>
      <c r="K1308" s="58" t="s">
        <v>491</v>
      </c>
      <c r="L1308" s="58">
        <v>32</v>
      </c>
      <c r="M1308" s="58">
        <v>2</v>
      </c>
      <c r="N1308" s="71">
        <v>60</v>
      </c>
      <c r="O1308" s="100">
        <f t="array" ref="O1308">IFERROR(INDEX($AD$11:$AO$1485,MATCH($B1308&amp;$I1308,$Z$11:$Z$1485&amp;$AG$11:$AG$1485,0),MATCH($C1308,$AD$9:$AO$9,0)),"-")</f>
        <v>32</v>
      </c>
      <c r="P1308" s="58">
        <v>24</v>
      </c>
      <c r="Q1308" s="58">
        <v>8</v>
      </c>
      <c r="R1308" s="100">
        <f t="array" ref="R1308">IFERROR(INDEX($AD$11:$AO$1485,MATCH($B1308&amp;$I1308,$Z$11:$Z$1485&amp;$AG$11:$AG$1485,0),MATCH($D1308,$AD$9:$AO$9,0)),"-")</f>
        <v>30.701000000000001</v>
      </c>
      <c r="S1308" s="58">
        <v>12</v>
      </c>
      <c r="T1308" s="58">
        <v>4</v>
      </c>
      <c r="U1308" s="58">
        <v>4</v>
      </c>
      <c r="V1308" s="58">
        <v>7</v>
      </c>
      <c r="W1308" s="50">
        <f t="shared" si="148"/>
        <v>16</v>
      </c>
      <c r="X1308" s="50">
        <f t="shared" si="149"/>
        <v>8</v>
      </c>
      <c r="Z1308" s="63" t="str">
        <f t="shared" si="151"/>
        <v>M17×1.5</v>
      </c>
      <c r="AA1308" s="62" t="s">
        <v>135</v>
      </c>
      <c r="AB1308" s="62"/>
      <c r="AC1308" s="62"/>
      <c r="AD1308" s="63">
        <v>17</v>
      </c>
      <c r="AE1308" s="63">
        <v>1.5</v>
      </c>
      <c r="AF1308" s="62">
        <v>60</v>
      </c>
      <c r="AG1308" s="64" t="s">
        <v>176</v>
      </c>
      <c r="AH1308" s="64"/>
      <c r="AI1308" s="65"/>
      <c r="AJ1308" s="65">
        <f t="shared" si="152"/>
        <v>16.025700000000001</v>
      </c>
      <c r="AK1308" s="65"/>
      <c r="AL1308" s="65"/>
      <c r="AM1308" s="65">
        <f t="shared" si="153"/>
        <v>15.376200000000001</v>
      </c>
      <c r="AN1308" s="65"/>
      <c r="AO1308" s="65">
        <v>16.940000000000001</v>
      </c>
    </row>
    <row r="1309" spans="2:41" ht="15" x14ac:dyDescent="0.3">
      <c r="B1309" s="72" t="str">
        <f t="shared" si="150"/>
        <v>M32×1.5</v>
      </c>
      <c r="C1309" s="79" t="s">
        <v>222</v>
      </c>
      <c r="D1309" s="73" t="s">
        <v>221</v>
      </c>
      <c r="E1309" s="71" t="s">
        <v>135</v>
      </c>
      <c r="F1309" s="58">
        <v>32</v>
      </c>
      <c r="G1309" s="58">
        <v>1.5</v>
      </c>
      <c r="H1309" s="71" t="s">
        <v>481</v>
      </c>
      <c r="I1309" s="71" t="s">
        <v>382</v>
      </c>
      <c r="J1309" s="58" t="s">
        <v>311</v>
      </c>
      <c r="K1309" s="58" t="s">
        <v>491</v>
      </c>
      <c r="L1309" s="58">
        <v>32</v>
      </c>
      <c r="M1309" s="58">
        <v>1.5</v>
      </c>
      <c r="N1309" s="71">
        <v>60</v>
      </c>
      <c r="O1309" s="100">
        <f t="array" ref="O1309">IFERROR(INDEX($AD$11:$AO$1485,MATCH($B1309&amp;$I1309,$Z$11:$Z$1485&amp;$AG$11:$AG$1485,0),MATCH($C1309,$AD$9:$AO$9,0)),"-")</f>
        <v>32</v>
      </c>
      <c r="P1309" s="58">
        <v>24</v>
      </c>
      <c r="Q1309" s="58">
        <v>8</v>
      </c>
      <c r="R1309" s="100">
        <f t="array" ref="R1309">IFERROR(INDEX($AD$11:$AO$1485,MATCH($B1309&amp;$I1309,$Z$11:$Z$1485&amp;$AG$11:$AG$1485,0),MATCH($D1309,$AD$9:$AO$9,0)),"-")</f>
        <v>31.025700000000001</v>
      </c>
      <c r="S1309" s="58">
        <v>12</v>
      </c>
      <c r="T1309" s="58">
        <v>4</v>
      </c>
      <c r="U1309" s="58">
        <v>4</v>
      </c>
      <c r="V1309" s="58">
        <v>7</v>
      </c>
      <c r="W1309" s="50">
        <f t="shared" si="148"/>
        <v>16</v>
      </c>
      <c r="X1309" s="50">
        <f t="shared" si="149"/>
        <v>8</v>
      </c>
      <c r="Z1309" s="63" t="str">
        <f t="shared" si="151"/>
        <v>M17×1</v>
      </c>
      <c r="AA1309" s="62" t="s">
        <v>135</v>
      </c>
      <c r="AB1309" s="62"/>
      <c r="AC1309" s="62"/>
      <c r="AD1309" s="63">
        <v>17</v>
      </c>
      <c r="AE1309" s="63">
        <v>1</v>
      </c>
      <c r="AF1309" s="62">
        <v>60</v>
      </c>
      <c r="AG1309" s="64" t="s">
        <v>176</v>
      </c>
      <c r="AH1309" s="64"/>
      <c r="AI1309" s="65"/>
      <c r="AJ1309" s="65">
        <f t="shared" si="152"/>
        <v>16.3505</v>
      </c>
      <c r="AK1309" s="65"/>
      <c r="AL1309" s="65"/>
      <c r="AM1309" s="65">
        <f t="shared" si="153"/>
        <v>15.9175</v>
      </c>
      <c r="AN1309" s="65"/>
      <c r="AO1309" s="65">
        <v>16.98</v>
      </c>
    </row>
    <row r="1310" spans="2:41" ht="15" x14ac:dyDescent="0.3">
      <c r="B1310" s="72" t="str">
        <f t="shared" si="150"/>
        <v>M33×3</v>
      </c>
      <c r="C1310" s="79" t="s">
        <v>222</v>
      </c>
      <c r="D1310" s="73" t="s">
        <v>221</v>
      </c>
      <c r="E1310" s="71" t="s">
        <v>135</v>
      </c>
      <c r="F1310" s="58">
        <v>33</v>
      </c>
      <c r="G1310" s="58">
        <v>3</v>
      </c>
      <c r="H1310" s="71" t="s">
        <v>481</v>
      </c>
      <c r="I1310" s="71" t="s">
        <v>382</v>
      </c>
      <c r="J1310" s="58" t="s">
        <v>311</v>
      </c>
      <c r="K1310" s="58" t="s">
        <v>491</v>
      </c>
      <c r="L1310" s="58">
        <v>33</v>
      </c>
      <c r="M1310" s="58">
        <v>3</v>
      </c>
      <c r="N1310" s="71">
        <v>60</v>
      </c>
      <c r="O1310" s="100">
        <f t="array" ref="O1310">IFERROR(INDEX($AD$11:$AO$1485,MATCH($B1310&amp;$I1310,$Z$11:$Z$1485&amp;$AG$11:$AG$1485,0),MATCH($C1310,$AD$9:$AO$9,0)),"-")</f>
        <v>33</v>
      </c>
      <c r="P1310" s="58">
        <v>24</v>
      </c>
      <c r="Q1310" s="58">
        <v>8</v>
      </c>
      <c r="R1310" s="100">
        <f t="array" ref="R1310">IFERROR(INDEX($AD$11:$AO$1485,MATCH($B1310&amp;$I1310,$Z$11:$Z$1485&amp;$AG$11:$AG$1485,0),MATCH($D1310,$AD$9:$AO$9,0)),"-")</f>
        <v>31.051400000000001</v>
      </c>
      <c r="S1310" s="58">
        <v>12</v>
      </c>
      <c r="T1310" s="58">
        <v>4</v>
      </c>
      <c r="U1310" s="58">
        <v>4</v>
      </c>
      <c r="V1310" s="58">
        <v>7</v>
      </c>
      <c r="W1310" s="50">
        <f t="shared" si="148"/>
        <v>16</v>
      </c>
      <c r="X1310" s="50">
        <f t="shared" si="149"/>
        <v>8</v>
      </c>
      <c r="Z1310" s="63" t="str">
        <f t="shared" si="151"/>
        <v>M18×2</v>
      </c>
      <c r="AA1310" s="62" t="s">
        <v>135</v>
      </c>
      <c r="AB1310" s="62"/>
      <c r="AC1310" s="62"/>
      <c r="AD1310" s="63">
        <v>18</v>
      </c>
      <c r="AE1310" s="63">
        <v>2</v>
      </c>
      <c r="AF1310" s="62">
        <v>60</v>
      </c>
      <c r="AG1310" s="64" t="s">
        <v>176</v>
      </c>
      <c r="AH1310" s="64"/>
      <c r="AI1310" s="65"/>
      <c r="AJ1310" s="65">
        <f t="shared" si="152"/>
        <v>16.701000000000001</v>
      </c>
      <c r="AK1310" s="65"/>
      <c r="AL1310" s="65"/>
      <c r="AM1310" s="65">
        <f t="shared" si="153"/>
        <v>15.834899999999999</v>
      </c>
      <c r="AN1310" s="65"/>
      <c r="AO1310" s="65">
        <v>17.55</v>
      </c>
    </row>
    <row r="1311" spans="2:41" ht="15" x14ac:dyDescent="0.3">
      <c r="B1311" s="72" t="str">
        <f t="shared" si="150"/>
        <v>M33×2</v>
      </c>
      <c r="C1311" s="79" t="s">
        <v>222</v>
      </c>
      <c r="D1311" s="73" t="s">
        <v>221</v>
      </c>
      <c r="E1311" s="71" t="s">
        <v>135</v>
      </c>
      <c r="F1311" s="58">
        <v>33</v>
      </c>
      <c r="G1311" s="58">
        <v>2</v>
      </c>
      <c r="H1311" s="71" t="s">
        <v>481</v>
      </c>
      <c r="I1311" s="71" t="s">
        <v>382</v>
      </c>
      <c r="J1311" s="58" t="s">
        <v>311</v>
      </c>
      <c r="K1311" s="58" t="s">
        <v>491</v>
      </c>
      <c r="L1311" s="58">
        <v>33</v>
      </c>
      <c r="M1311" s="58">
        <v>2</v>
      </c>
      <c r="N1311" s="71">
        <v>60</v>
      </c>
      <c r="O1311" s="100">
        <f t="array" ref="O1311">IFERROR(INDEX($AD$11:$AO$1485,MATCH($B1311&amp;$I1311,$Z$11:$Z$1485&amp;$AG$11:$AG$1485,0),MATCH($C1311,$AD$9:$AO$9,0)),"-")</f>
        <v>33</v>
      </c>
      <c r="P1311" s="58">
        <v>24</v>
      </c>
      <c r="Q1311" s="58">
        <v>8</v>
      </c>
      <c r="R1311" s="100">
        <f t="array" ref="R1311">IFERROR(INDEX($AD$11:$AO$1485,MATCH($B1311&amp;$I1311,$Z$11:$Z$1485&amp;$AG$11:$AG$1485,0),MATCH($D1311,$AD$9:$AO$9,0)),"-")</f>
        <v>31.701000000000001</v>
      </c>
      <c r="S1311" s="58">
        <v>12</v>
      </c>
      <c r="T1311" s="58">
        <v>4</v>
      </c>
      <c r="U1311" s="58">
        <v>4</v>
      </c>
      <c r="V1311" s="58">
        <v>7</v>
      </c>
      <c r="W1311" s="50">
        <f t="shared" si="148"/>
        <v>16</v>
      </c>
      <c r="X1311" s="50">
        <f t="shared" si="149"/>
        <v>8</v>
      </c>
      <c r="Z1311" s="63" t="str">
        <f t="shared" si="151"/>
        <v>M18×1.5</v>
      </c>
      <c r="AA1311" s="62" t="s">
        <v>135</v>
      </c>
      <c r="AB1311" s="62"/>
      <c r="AC1311" s="62"/>
      <c r="AD1311" s="63">
        <v>18</v>
      </c>
      <c r="AE1311" s="63">
        <v>1.5</v>
      </c>
      <c r="AF1311" s="62">
        <v>60</v>
      </c>
      <c r="AG1311" s="64" t="s">
        <v>176</v>
      </c>
      <c r="AH1311" s="64"/>
      <c r="AI1311" s="65"/>
      <c r="AJ1311" s="65">
        <f t="shared" si="152"/>
        <v>17.025700000000001</v>
      </c>
      <c r="AK1311" s="65"/>
      <c r="AL1311" s="65"/>
      <c r="AM1311" s="65">
        <f t="shared" si="153"/>
        <v>16.376200000000001</v>
      </c>
      <c r="AN1311" s="65"/>
      <c r="AO1311" s="65">
        <v>17.71</v>
      </c>
    </row>
    <row r="1312" spans="2:41" ht="15" x14ac:dyDescent="0.3">
      <c r="B1312" s="72" t="str">
        <f t="shared" si="150"/>
        <v>M33×1.5</v>
      </c>
      <c r="C1312" s="79" t="s">
        <v>222</v>
      </c>
      <c r="D1312" s="73" t="s">
        <v>221</v>
      </c>
      <c r="E1312" s="71" t="s">
        <v>135</v>
      </c>
      <c r="F1312" s="58">
        <v>33</v>
      </c>
      <c r="G1312" s="58">
        <v>1.5</v>
      </c>
      <c r="H1312" s="71" t="s">
        <v>481</v>
      </c>
      <c r="I1312" s="71" t="s">
        <v>382</v>
      </c>
      <c r="J1312" s="58" t="s">
        <v>311</v>
      </c>
      <c r="K1312" s="58" t="s">
        <v>491</v>
      </c>
      <c r="L1312" s="58">
        <v>33</v>
      </c>
      <c r="M1312" s="58">
        <v>1.5</v>
      </c>
      <c r="N1312" s="71">
        <v>60</v>
      </c>
      <c r="O1312" s="100">
        <f t="array" ref="O1312">IFERROR(INDEX($AD$11:$AO$1485,MATCH($B1312&amp;$I1312,$Z$11:$Z$1485&amp;$AG$11:$AG$1485,0),MATCH($C1312,$AD$9:$AO$9,0)),"-")</f>
        <v>33</v>
      </c>
      <c r="P1312" s="58">
        <v>24</v>
      </c>
      <c r="Q1312" s="58">
        <v>8</v>
      </c>
      <c r="R1312" s="100">
        <f t="array" ref="R1312">IFERROR(INDEX($AD$11:$AO$1485,MATCH($B1312&amp;$I1312,$Z$11:$Z$1485&amp;$AG$11:$AG$1485,0),MATCH($D1312,$AD$9:$AO$9,0)),"-")</f>
        <v>32.025700000000001</v>
      </c>
      <c r="S1312" s="58">
        <v>12</v>
      </c>
      <c r="T1312" s="58">
        <v>4</v>
      </c>
      <c r="U1312" s="58">
        <v>4</v>
      </c>
      <c r="V1312" s="58">
        <v>7</v>
      </c>
      <c r="W1312" s="50">
        <f t="shared" si="148"/>
        <v>16</v>
      </c>
      <c r="X1312" s="50">
        <f t="shared" si="149"/>
        <v>8</v>
      </c>
      <c r="Z1312" s="63" t="str">
        <f t="shared" si="151"/>
        <v>M18×1</v>
      </c>
      <c r="AA1312" s="62" t="s">
        <v>135</v>
      </c>
      <c r="AB1312" s="62"/>
      <c r="AC1312" s="62"/>
      <c r="AD1312" s="63">
        <v>18</v>
      </c>
      <c r="AE1312" s="63">
        <v>1</v>
      </c>
      <c r="AF1312" s="62">
        <v>60</v>
      </c>
      <c r="AG1312" s="64" t="s">
        <v>176</v>
      </c>
      <c r="AH1312" s="64"/>
      <c r="AI1312" s="65"/>
      <c r="AJ1312" s="65">
        <f t="shared" si="152"/>
        <v>17.3505</v>
      </c>
      <c r="AK1312" s="65"/>
      <c r="AL1312" s="65"/>
      <c r="AM1312" s="65">
        <f t="shared" si="153"/>
        <v>16.9175</v>
      </c>
      <c r="AN1312" s="65"/>
      <c r="AO1312" s="65">
        <v>17.850000000000001</v>
      </c>
    </row>
    <row r="1313" spans="2:41" ht="15" x14ac:dyDescent="0.3">
      <c r="B1313" s="72" t="str">
        <f t="shared" si="150"/>
        <v>M35×1.5</v>
      </c>
      <c r="C1313" s="79" t="s">
        <v>222</v>
      </c>
      <c r="D1313" s="73" t="s">
        <v>221</v>
      </c>
      <c r="E1313" s="71" t="s">
        <v>135</v>
      </c>
      <c r="F1313" s="58">
        <v>35</v>
      </c>
      <c r="G1313" s="58">
        <v>1.5</v>
      </c>
      <c r="H1313" s="71" t="s">
        <v>481</v>
      </c>
      <c r="I1313" s="71" t="s">
        <v>382</v>
      </c>
      <c r="J1313" s="58" t="s">
        <v>311</v>
      </c>
      <c r="K1313" s="58" t="s">
        <v>491</v>
      </c>
      <c r="L1313" s="58">
        <v>35</v>
      </c>
      <c r="M1313" s="58">
        <v>1.5</v>
      </c>
      <c r="N1313" s="71">
        <v>60</v>
      </c>
      <c r="O1313" s="100">
        <f t="array" ref="O1313">IFERROR(INDEX($AD$11:$AO$1485,MATCH($B1313&amp;$I1313,$Z$11:$Z$1485&amp;$AG$11:$AG$1485,0),MATCH($C1313,$AD$9:$AO$9,0)),"-")</f>
        <v>35</v>
      </c>
      <c r="P1313" s="58">
        <v>24</v>
      </c>
      <c r="Q1313" s="58">
        <v>8</v>
      </c>
      <c r="R1313" s="100">
        <f t="array" ref="R1313">IFERROR(INDEX($AD$11:$AO$1485,MATCH($B1313&amp;$I1313,$Z$11:$Z$1485&amp;$AG$11:$AG$1485,0),MATCH($D1313,$AD$9:$AO$9,0)),"-")</f>
        <v>34.025700000000001</v>
      </c>
      <c r="S1313" s="58">
        <v>12</v>
      </c>
      <c r="T1313" s="58">
        <v>4</v>
      </c>
      <c r="U1313" s="58">
        <v>4</v>
      </c>
      <c r="V1313" s="58">
        <v>7</v>
      </c>
      <c r="W1313" s="50">
        <f t="shared" si="148"/>
        <v>16</v>
      </c>
      <c r="X1313" s="50">
        <f t="shared" si="149"/>
        <v>8</v>
      </c>
      <c r="Z1313" s="63" t="str">
        <f t="shared" si="151"/>
        <v>M20×2</v>
      </c>
      <c r="AA1313" s="62" t="s">
        <v>135</v>
      </c>
      <c r="AB1313" s="62"/>
      <c r="AC1313" s="62"/>
      <c r="AD1313" s="63">
        <v>20</v>
      </c>
      <c r="AE1313" s="63">
        <v>2</v>
      </c>
      <c r="AF1313" s="62">
        <v>60</v>
      </c>
      <c r="AG1313" s="64" t="s">
        <v>176</v>
      </c>
      <c r="AH1313" s="64"/>
      <c r="AI1313" s="65"/>
      <c r="AJ1313" s="65">
        <f t="shared" si="152"/>
        <v>18.701000000000001</v>
      </c>
      <c r="AK1313" s="65"/>
      <c r="AL1313" s="65"/>
      <c r="AM1313" s="65">
        <f t="shared" si="153"/>
        <v>17.834900000000001</v>
      </c>
      <c r="AN1313" s="65"/>
      <c r="AO1313" s="65">
        <v>19.55</v>
      </c>
    </row>
    <row r="1314" spans="2:41" ht="15" x14ac:dyDescent="0.3">
      <c r="B1314" s="72" t="str">
        <f t="shared" si="150"/>
        <v>M36×3</v>
      </c>
      <c r="C1314" s="79" t="s">
        <v>222</v>
      </c>
      <c r="D1314" s="73" t="s">
        <v>221</v>
      </c>
      <c r="E1314" s="71" t="s">
        <v>135</v>
      </c>
      <c r="F1314" s="58">
        <v>36</v>
      </c>
      <c r="G1314" s="58">
        <v>3</v>
      </c>
      <c r="H1314" s="71" t="s">
        <v>481</v>
      </c>
      <c r="I1314" s="71" t="s">
        <v>382</v>
      </c>
      <c r="J1314" s="58" t="s">
        <v>311</v>
      </c>
      <c r="K1314" s="58" t="s">
        <v>491</v>
      </c>
      <c r="L1314" s="58">
        <v>36</v>
      </c>
      <c r="M1314" s="58">
        <v>3</v>
      </c>
      <c r="N1314" s="71">
        <v>60</v>
      </c>
      <c r="O1314" s="100">
        <f t="array" ref="O1314">IFERROR(INDEX($AD$11:$AO$1485,MATCH($B1314&amp;$I1314,$Z$11:$Z$1485&amp;$AG$11:$AG$1485,0),MATCH($C1314,$AD$9:$AO$9,0)),"-")</f>
        <v>36</v>
      </c>
      <c r="P1314" s="58">
        <v>24</v>
      </c>
      <c r="Q1314" s="58">
        <v>8</v>
      </c>
      <c r="R1314" s="100">
        <f t="array" ref="R1314">IFERROR(INDEX($AD$11:$AO$1485,MATCH($B1314&amp;$I1314,$Z$11:$Z$1485&amp;$AG$11:$AG$1485,0),MATCH($D1314,$AD$9:$AO$9,0)),"-")</f>
        <v>34.051400000000001</v>
      </c>
      <c r="S1314" s="58">
        <v>12</v>
      </c>
      <c r="T1314" s="58">
        <v>4</v>
      </c>
      <c r="U1314" s="58">
        <v>4</v>
      </c>
      <c r="V1314" s="58">
        <v>7</v>
      </c>
      <c r="W1314" s="50">
        <f t="shared" si="148"/>
        <v>16</v>
      </c>
      <c r="X1314" s="50">
        <f t="shared" si="149"/>
        <v>8</v>
      </c>
      <c r="Z1314" s="63" t="str">
        <f t="shared" si="151"/>
        <v>M20×1.5</v>
      </c>
      <c r="AA1314" s="62" t="s">
        <v>135</v>
      </c>
      <c r="AB1314" s="62"/>
      <c r="AC1314" s="62"/>
      <c r="AD1314" s="63">
        <v>20</v>
      </c>
      <c r="AE1314" s="63">
        <v>1.5</v>
      </c>
      <c r="AF1314" s="62">
        <v>60</v>
      </c>
      <c r="AG1314" s="64" t="s">
        <v>176</v>
      </c>
      <c r="AH1314" s="64"/>
      <c r="AI1314" s="65"/>
      <c r="AJ1314" s="65">
        <f t="shared" si="152"/>
        <v>19.025700000000001</v>
      </c>
      <c r="AK1314" s="65"/>
      <c r="AL1314" s="65"/>
      <c r="AM1314" s="65">
        <f t="shared" si="153"/>
        <v>18.376200000000001</v>
      </c>
      <c r="AN1314" s="65"/>
      <c r="AO1314" s="65">
        <v>19.71</v>
      </c>
    </row>
    <row r="1315" spans="2:41" ht="15" x14ac:dyDescent="0.3">
      <c r="B1315" s="72" t="str">
        <f t="shared" si="150"/>
        <v>M36×2</v>
      </c>
      <c r="C1315" s="79" t="s">
        <v>222</v>
      </c>
      <c r="D1315" s="73" t="s">
        <v>221</v>
      </c>
      <c r="E1315" s="71" t="s">
        <v>135</v>
      </c>
      <c r="F1315" s="58">
        <v>36</v>
      </c>
      <c r="G1315" s="58">
        <v>2</v>
      </c>
      <c r="H1315" s="71" t="s">
        <v>481</v>
      </c>
      <c r="I1315" s="71" t="s">
        <v>382</v>
      </c>
      <c r="J1315" s="58" t="s">
        <v>311</v>
      </c>
      <c r="K1315" s="58" t="s">
        <v>491</v>
      </c>
      <c r="L1315" s="58">
        <v>36</v>
      </c>
      <c r="M1315" s="58">
        <v>2</v>
      </c>
      <c r="N1315" s="71">
        <v>60</v>
      </c>
      <c r="O1315" s="100">
        <f t="array" ref="O1315">IFERROR(INDEX($AD$11:$AO$1485,MATCH($B1315&amp;$I1315,$Z$11:$Z$1485&amp;$AG$11:$AG$1485,0),MATCH($C1315,$AD$9:$AO$9,0)),"-")</f>
        <v>36</v>
      </c>
      <c r="P1315" s="58">
        <v>24</v>
      </c>
      <c r="Q1315" s="58">
        <v>8</v>
      </c>
      <c r="R1315" s="100">
        <f t="array" ref="R1315">IFERROR(INDEX($AD$11:$AO$1485,MATCH($B1315&amp;$I1315,$Z$11:$Z$1485&amp;$AG$11:$AG$1485,0),MATCH($D1315,$AD$9:$AO$9,0)),"-")</f>
        <v>34.701000000000001</v>
      </c>
      <c r="S1315" s="58">
        <v>12</v>
      </c>
      <c r="T1315" s="58">
        <v>4</v>
      </c>
      <c r="U1315" s="58">
        <v>4</v>
      </c>
      <c r="V1315" s="58">
        <v>7</v>
      </c>
      <c r="W1315" s="50">
        <f t="shared" si="148"/>
        <v>16</v>
      </c>
      <c r="X1315" s="50">
        <f t="shared" si="149"/>
        <v>8</v>
      </c>
      <c r="Z1315" s="63" t="str">
        <f t="shared" si="151"/>
        <v>M20×1</v>
      </c>
      <c r="AA1315" s="62" t="s">
        <v>135</v>
      </c>
      <c r="AB1315" s="62"/>
      <c r="AC1315" s="62"/>
      <c r="AD1315" s="63">
        <v>20</v>
      </c>
      <c r="AE1315" s="63">
        <v>1</v>
      </c>
      <c r="AF1315" s="62">
        <v>60</v>
      </c>
      <c r="AG1315" s="64" t="s">
        <v>176</v>
      </c>
      <c r="AH1315" s="64"/>
      <c r="AI1315" s="65"/>
      <c r="AJ1315" s="65">
        <f t="shared" si="152"/>
        <v>19.3505</v>
      </c>
      <c r="AK1315" s="65"/>
      <c r="AL1315" s="65"/>
      <c r="AM1315" s="65">
        <f t="shared" si="153"/>
        <v>18.9175</v>
      </c>
      <c r="AN1315" s="65"/>
      <c r="AO1315" s="65">
        <v>19.850000000000001</v>
      </c>
    </row>
    <row r="1316" spans="2:41" ht="15" x14ac:dyDescent="0.3">
      <c r="B1316" s="72" t="str">
        <f t="shared" si="150"/>
        <v>M36×1.5</v>
      </c>
      <c r="C1316" s="79" t="s">
        <v>222</v>
      </c>
      <c r="D1316" s="73" t="s">
        <v>221</v>
      </c>
      <c r="E1316" s="71" t="s">
        <v>135</v>
      </c>
      <c r="F1316" s="58">
        <v>36</v>
      </c>
      <c r="G1316" s="58">
        <v>1.5</v>
      </c>
      <c r="H1316" s="71" t="s">
        <v>481</v>
      </c>
      <c r="I1316" s="71" t="s">
        <v>382</v>
      </c>
      <c r="J1316" s="58" t="s">
        <v>311</v>
      </c>
      <c r="K1316" s="58" t="s">
        <v>491</v>
      </c>
      <c r="L1316" s="58">
        <v>36</v>
      </c>
      <c r="M1316" s="58">
        <v>1.5</v>
      </c>
      <c r="N1316" s="71">
        <v>60</v>
      </c>
      <c r="O1316" s="100">
        <f t="array" ref="O1316">IFERROR(INDEX($AD$11:$AO$1485,MATCH($B1316&amp;$I1316,$Z$11:$Z$1485&amp;$AG$11:$AG$1485,0),MATCH($C1316,$AD$9:$AO$9,0)),"-")</f>
        <v>36</v>
      </c>
      <c r="P1316" s="58">
        <v>24</v>
      </c>
      <c r="Q1316" s="58">
        <v>8</v>
      </c>
      <c r="R1316" s="100">
        <f t="array" ref="R1316">IFERROR(INDEX($AD$11:$AO$1485,MATCH($B1316&amp;$I1316,$Z$11:$Z$1485&amp;$AG$11:$AG$1485,0),MATCH($D1316,$AD$9:$AO$9,0)),"-")</f>
        <v>35.025700000000001</v>
      </c>
      <c r="S1316" s="58">
        <v>12</v>
      </c>
      <c r="T1316" s="58">
        <v>4</v>
      </c>
      <c r="U1316" s="58">
        <v>4</v>
      </c>
      <c r="V1316" s="58">
        <v>7</v>
      </c>
      <c r="W1316" s="50">
        <f t="shared" si="148"/>
        <v>16</v>
      </c>
      <c r="X1316" s="50">
        <f t="shared" si="149"/>
        <v>8</v>
      </c>
      <c r="Z1316" s="63" t="str">
        <f t="shared" si="151"/>
        <v>M22×2</v>
      </c>
      <c r="AA1316" s="62" t="s">
        <v>135</v>
      </c>
      <c r="AB1316" s="62"/>
      <c r="AC1316" s="62"/>
      <c r="AD1316" s="63">
        <v>22</v>
      </c>
      <c r="AE1316" s="63">
        <v>2</v>
      </c>
      <c r="AF1316" s="62">
        <v>60</v>
      </c>
      <c r="AG1316" s="64" t="s">
        <v>176</v>
      </c>
      <c r="AH1316" s="64"/>
      <c r="AI1316" s="65"/>
      <c r="AJ1316" s="65">
        <f t="shared" si="152"/>
        <v>20.701000000000001</v>
      </c>
      <c r="AK1316" s="65"/>
      <c r="AL1316" s="65"/>
      <c r="AM1316" s="65">
        <f t="shared" si="153"/>
        <v>19.834900000000001</v>
      </c>
      <c r="AN1316" s="65"/>
      <c r="AO1316" s="65">
        <v>21.55</v>
      </c>
    </row>
    <row r="1317" spans="2:41" ht="15" x14ac:dyDescent="0.3">
      <c r="B1317" s="72" t="str">
        <f t="shared" si="150"/>
        <v>M38×1.5</v>
      </c>
      <c r="C1317" s="79" t="s">
        <v>222</v>
      </c>
      <c r="D1317" s="73" t="s">
        <v>221</v>
      </c>
      <c r="E1317" s="71" t="s">
        <v>135</v>
      </c>
      <c r="F1317" s="58">
        <v>38</v>
      </c>
      <c r="G1317" s="58">
        <v>1.5</v>
      </c>
      <c r="H1317" s="71" t="s">
        <v>481</v>
      </c>
      <c r="I1317" s="71" t="s">
        <v>382</v>
      </c>
      <c r="J1317" s="58" t="s">
        <v>311</v>
      </c>
      <c r="K1317" s="58" t="s">
        <v>491</v>
      </c>
      <c r="L1317" s="58">
        <v>38</v>
      </c>
      <c r="M1317" s="58">
        <v>1.5</v>
      </c>
      <c r="N1317" s="71">
        <v>60</v>
      </c>
      <c r="O1317" s="100">
        <f t="array" ref="O1317">IFERROR(INDEX($AD$11:$AO$1485,MATCH($B1317&amp;$I1317,$Z$11:$Z$1485&amp;$AG$11:$AG$1485,0),MATCH($C1317,$AD$9:$AO$9,0)),"-")</f>
        <v>38</v>
      </c>
      <c r="P1317" s="58">
        <v>24</v>
      </c>
      <c r="Q1317" s="58">
        <v>8</v>
      </c>
      <c r="R1317" s="100">
        <f t="array" ref="R1317">IFERROR(INDEX($AD$11:$AO$1485,MATCH($B1317&amp;$I1317,$Z$11:$Z$1485&amp;$AG$11:$AG$1485,0),MATCH($D1317,$AD$9:$AO$9,0)),"-")</f>
        <v>37.025700000000001</v>
      </c>
      <c r="S1317" s="58">
        <v>12</v>
      </c>
      <c r="T1317" s="58">
        <v>4</v>
      </c>
      <c r="U1317" s="58">
        <v>4</v>
      </c>
      <c r="V1317" s="58">
        <v>7</v>
      </c>
      <c r="W1317" s="50">
        <f t="shared" si="148"/>
        <v>16</v>
      </c>
      <c r="X1317" s="50">
        <f t="shared" si="149"/>
        <v>8</v>
      </c>
      <c r="Z1317" s="63" t="str">
        <f t="shared" si="151"/>
        <v>M22×1.5</v>
      </c>
      <c r="AA1317" s="62" t="s">
        <v>135</v>
      </c>
      <c r="AB1317" s="62"/>
      <c r="AC1317" s="62"/>
      <c r="AD1317" s="63">
        <v>22</v>
      </c>
      <c r="AE1317" s="63">
        <v>1.5</v>
      </c>
      <c r="AF1317" s="62">
        <v>60</v>
      </c>
      <c r="AG1317" s="64" t="s">
        <v>176</v>
      </c>
      <c r="AH1317" s="64"/>
      <c r="AI1317" s="65"/>
      <c r="AJ1317" s="65">
        <f t="shared" si="152"/>
        <v>21.025700000000001</v>
      </c>
      <c r="AK1317" s="65"/>
      <c r="AL1317" s="65"/>
      <c r="AM1317" s="65">
        <f t="shared" si="153"/>
        <v>20.376200000000001</v>
      </c>
      <c r="AN1317" s="65"/>
      <c r="AO1317" s="65">
        <v>21.71</v>
      </c>
    </row>
    <row r="1318" spans="2:41" ht="15" x14ac:dyDescent="0.3">
      <c r="B1318" s="72" t="str">
        <f t="shared" si="150"/>
        <v>M39×3</v>
      </c>
      <c r="C1318" s="79" t="s">
        <v>222</v>
      </c>
      <c r="D1318" s="73" t="s">
        <v>221</v>
      </c>
      <c r="E1318" s="71" t="s">
        <v>135</v>
      </c>
      <c r="F1318" s="58">
        <v>39</v>
      </c>
      <c r="G1318" s="58">
        <v>3</v>
      </c>
      <c r="H1318" s="71" t="s">
        <v>481</v>
      </c>
      <c r="I1318" s="71" t="s">
        <v>382</v>
      </c>
      <c r="J1318" s="58" t="s">
        <v>311</v>
      </c>
      <c r="K1318" s="58" t="s">
        <v>491</v>
      </c>
      <c r="L1318" s="58">
        <v>39</v>
      </c>
      <c r="M1318" s="58">
        <v>3</v>
      </c>
      <c r="N1318" s="71">
        <v>60</v>
      </c>
      <c r="O1318" s="100">
        <f t="array" ref="O1318">IFERROR(INDEX($AD$11:$AO$1485,MATCH($B1318&amp;$I1318,$Z$11:$Z$1485&amp;$AG$11:$AG$1485,0),MATCH($C1318,$AD$9:$AO$9,0)),"-")</f>
        <v>39</v>
      </c>
      <c r="P1318" s="58">
        <v>24</v>
      </c>
      <c r="Q1318" s="58">
        <v>8</v>
      </c>
      <c r="R1318" s="100">
        <f t="array" ref="R1318">IFERROR(INDEX($AD$11:$AO$1485,MATCH($B1318&amp;$I1318,$Z$11:$Z$1485&amp;$AG$11:$AG$1485,0),MATCH($D1318,$AD$9:$AO$9,0)),"-")</f>
        <v>37.051400000000001</v>
      </c>
      <c r="S1318" s="58">
        <v>12</v>
      </c>
      <c r="T1318" s="58">
        <v>4</v>
      </c>
      <c r="U1318" s="58">
        <v>4</v>
      </c>
      <c r="V1318" s="58">
        <v>7</v>
      </c>
      <c r="W1318" s="50">
        <f t="shared" si="148"/>
        <v>16</v>
      </c>
      <c r="X1318" s="50">
        <f t="shared" si="149"/>
        <v>8</v>
      </c>
      <c r="Z1318" s="63" t="str">
        <f t="shared" si="151"/>
        <v>M22×1</v>
      </c>
      <c r="AA1318" s="62" t="s">
        <v>135</v>
      </c>
      <c r="AB1318" s="62"/>
      <c r="AC1318" s="62"/>
      <c r="AD1318" s="63">
        <v>22</v>
      </c>
      <c r="AE1318" s="63">
        <v>1</v>
      </c>
      <c r="AF1318" s="62">
        <v>60</v>
      </c>
      <c r="AG1318" s="64" t="s">
        <v>176</v>
      </c>
      <c r="AH1318" s="64"/>
      <c r="AI1318" s="65"/>
      <c r="AJ1318" s="65">
        <f t="shared" si="152"/>
        <v>21.3505</v>
      </c>
      <c r="AK1318" s="65"/>
      <c r="AL1318" s="65"/>
      <c r="AM1318" s="65">
        <f t="shared" si="153"/>
        <v>20.9175</v>
      </c>
      <c r="AN1318" s="65"/>
      <c r="AO1318" s="65">
        <v>21.85</v>
      </c>
    </row>
    <row r="1319" spans="2:41" ht="15" x14ac:dyDescent="0.3">
      <c r="B1319" s="72" t="str">
        <f t="shared" si="150"/>
        <v>M39×2</v>
      </c>
      <c r="C1319" s="79" t="s">
        <v>222</v>
      </c>
      <c r="D1319" s="73" t="s">
        <v>221</v>
      </c>
      <c r="E1319" s="71" t="s">
        <v>135</v>
      </c>
      <c r="F1319" s="58">
        <v>39</v>
      </c>
      <c r="G1319" s="58">
        <v>2</v>
      </c>
      <c r="H1319" s="71" t="s">
        <v>481</v>
      </c>
      <c r="I1319" s="71" t="s">
        <v>382</v>
      </c>
      <c r="J1319" s="58" t="s">
        <v>311</v>
      </c>
      <c r="K1319" s="58" t="s">
        <v>491</v>
      </c>
      <c r="L1319" s="58">
        <v>39</v>
      </c>
      <c r="M1319" s="58">
        <v>2</v>
      </c>
      <c r="N1319" s="71">
        <v>60</v>
      </c>
      <c r="O1319" s="100">
        <f t="array" ref="O1319">IFERROR(INDEX($AD$11:$AO$1485,MATCH($B1319&amp;$I1319,$Z$11:$Z$1485&amp;$AG$11:$AG$1485,0),MATCH($C1319,$AD$9:$AO$9,0)),"-")</f>
        <v>39</v>
      </c>
      <c r="P1319" s="58">
        <v>24</v>
      </c>
      <c r="Q1319" s="58">
        <v>8</v>
      </c>
      <c r="R1319" s="100">
        <f t="array" ref="R1319">IFERROR(INDEX($AD$11:$AO$1485,MATCH($B1319&amp;$I1319,$Z$11:$Z$1485&amp;$AG$11:$AG$1485,0),MATCH($D1319,$AD$9:$AO$9,0)),"-")</f>
        <v>37.701000000000001</v>
      </c>
      <c r="S1319" s="58">
        <v>12</v>
      </c>
      <c r="T1319" s="58">
        <v>4</v>
      </c>
      <c r="U1319" s="58">
        <v>4</v>
      </c>
      <c r="V1319" s="58">
        <v>7</v>
      </c>
      <c r="W1319" s="50">
        <f t="shared" si="148"/>
        <v>16</v>
      </c>
      <c r="X1319" s="50">
        <f t="shared" si="149"/>
        <v>8</v>
      </c>
      <c r="Z1319" s="63" t="str">
        <f t="shared" si="151"/>
        <v>M24×2</v>
      </c>
      <c r="AA1319" s="62" t="s">
        <v>135</v>
      </c>
      <c r="AB1319" s="62"/>
      <c r="AC1319" s="62"/>
      <c r="AD1319" s="63">
        <v>24</v>
      </c>
      <c r="AE1319" s="63">
        <v>2</v>
      </c>
      <c r="AF1319" s="62">
        <v>60</v>
      </c>
      <c r="AG1319" s="64" t="s">
        <v>176</v>
      </c>
      <c r="AH1319" s="64"/>
      <c r="AI1319" s="65"/>
      <c r="AJ1319" s="65">
        <f t="shared" si="152"/>
        <v>22.701000000000001</v>
      </c>
      <c r="AK1319" s="65"/>
      <c r="AL1319" s="65"/>
      <c r="AM1319" s="65">
        <f t="shared" si="153"/>
        <v>21.834900000000001</v>
      </c>
      <c r="AN1319" s="65"/>
      <c r="AO1319" s="65">
        <v>23.56</v>
      </c>
    </row>
    <row r="1320" spans="2:41" ht="15" x14ac:dyDescent="0.3">
      <c r="B1320" s="72" t="str">
        <f t="shared" si="150"/>
        <v>M39×1.5</v>
      </c>
      <c r="C1320" s="79" t="s">
        <v>222</v>
      </c>
      <c r="D1320" s="73" t="s">
        <v>221</v>
      </c>
      <c r="E1320" s="71" t="s">
        <v>135</v>
      </c>
      <c r="F1320" s="58">
        <v>39</v>
      </c>
      <c r="G1320" s="58">
        <v>1.5</v>
      </c>
      <c r="H1320" s="71" t="s">
        <v>481</v>
      </c>
      <c r="I1320" s="71" t="s">
        <v>382</v>
      </c>
      <c r="J1320" s="58" t="s">
        <v>311</v>
      </c>
      <c r="K1320" s="58" t="s">
        <v>491</v>
      </c>
      <c r="L1320" s="58">
        <v>39</v>
      </c>
      <c r="M1320" s="58">
        <v>1.5</v>
      </c>
      <c r="N1320" s="71">
        <v>60</v>
      </c>
      <c r="O1320" s="100">
        <f t="array" ref="O1320">IFERROR(INDEX($AD$11:$AO$1485,MATCH($B1320&amp;$I1320,$Z$11:$Z$1485&amp;$AG$11:$AG$1485,0),MATCH($C1320,$AD$9:$AO$9,0)),"-")</f>
        <v>39</v>
      </c>
      <c r="P1320" s="58">
        <v>24</v>
      </c>
      <c r="Q1320" s="58">
        <v>8</v>
      </c>
      <c r="R1320" s="100">
        <f t="array" ref="R1320">IFERROR(INDEX($AD$11:$AO$1485,MATCH($B1320&amp;$I1320,$Z$11:$Z$1485&amp;$AG$11:$AG$1485,0),MATCH($D1320,$AD$9:$AO$9,0)),"-")</f>
        <v>38.025700000000001</v>
      </c>
      <c r="S1320" s="58">
        <v>12</v>
      </c>
      <c r="T1320" s="58">
        <v>4</v>
      </c>
      <c r="U1320" s="58">
        <v>4</v>
      </c>
      <c r="V1320" s="58">
        <v>7</v>
      </c>
      <c r="W1320" s="50">
        <f t="shared" si="148"/>
        <v>16</v>
      </c>
      <c r="X1320" s="50">
        <f t="shared" si="149"/>
        <v>8</v>
      </c>
      <c r="Z1320" s="63" t="str">
        <f t="shared" si="151"/>
        <v>M24×1.5</v>
      </c>
      <c r="AA1320" s="62" t="s">
        <v>135</v>
      </c>
      <c r="AB1320" s="62"/>
      <c r="AC1320" s="62"/>
      <c r="AD1320" s="63">
        <v>24</v>
      </c>
      <c r="AE1320" s="63">
        <v>1.5</v>
      </c>
      <c r="AF1320" s="62">
        <v>60</v>
      </c>
      <c r="AG1320" s="64" t="s">
        <v>176</v>
      </c>
      <c r="AH1320" s="64"/>
      <c r="AI1320" s="65"/>
      <c r="AJ1320" s="65">
        <f t="shared" si="152"/>
        <v>23.025700000000001</v>
      </c>
      <c r="AK1320" s="65"/>
      <c r="AL1320" s="65"/>
      <c r="AM1320" s="65">
        <f t="shared" si="153"/>
        <v>22.376200000000001</v>
      </c>
      <c r="AN1320" s="65"/>
      <c r="AO1320" s="65">
        <v>23.71</v>
      </c>
    </row>
    <row r="1321" spans="2:41" ht="15" x14ac:dyDescent="0.3">
      <c r="B1321" s="72" t="str">
        <f t="shared" si="150"/>
        <v>M40×3</v>
      </c>
      <c r="C1321" s="79" t="s">
        <v>222</v>
      </c>
      <c r="D1321" s="73" t="s">
        <v>221</v>
      </c>
      <c r="E1321" s="71" t="s">
        <v>135</v>
      </c>
      <c r="F1321" s="58">
        <v>40</v>
      </c>
      <c r="G1321" s="58">
        <v>3</v>
      </c>
      <c r="H1321" s="71" t="s">
        <v>481</v>
      </c>
      <c r="I1321" s="71" t="s">
        <v>382</v>
      </c>
      <c r="J1321" s="58" t="s">
        <v>311</v>
      </c>
      <c r="K1321" s="58" t="s">
        <v>491</v>
      </c>
      <c r="L1321" s="58">
        <v>40</v>
      </c>
      <c r="M1321" s="58">
        <v>3</v>
      </c>
      <c r="N1321" s="71">
        <v>60</v>
      </c>
      <c r="O1321" s="100">
        <f t="array" ref="O1321">IFERROR(INDEX($AD$11:$AO$1485,MATCH($B1321&amp;$I1321,$Z$11:$Z$1485&amp;$AG$11:$AG$1485,0),MATCH($C1321,$AD$9:$AO$9,0)),"-")</f>
        <v>40</v>
      </c>
      <c r="P1321" s="58">
        <v>24</v>
      </c>
      <c r="Q1321" s="58">
        <v>8</v>
      </c>
      <c r="R1321" s="100">
        <f t="array" ref="R1321">IFERROR(INDEX($AD$11:$AO$1485,MATCH($B1321&amp;$I1321,$Z$11:$Z$1485&amp;$AG$11:$AG$1485,0),MATCH($D1321,$AD$9:$AO$9,0)),"-")</f>
        <v>38.051400000000001</v>
      </c>
      <c r="S1321" s="58">
        <v>12</v>
      </c>
      <c r="T1321" s="58">
        <v>4</v>
      </c>
      <c r="U1321" s="58">
        <v>4</v>
      </c>
      <c r="V1321" s="58">
        <v>7</v>
      </c>
      <c r="W1321" s="50">
        <f t="shared" si="148"/>
        <v>16</v>
      </c>
      <c r="X1321" s="50">
        <f t="shared" si="149"/>
        <v>8</v>
      </c>
      <c r="Z1321" s="63" t="str">
        <f t="shared" si="151"/>
        <v>M24×1</v>
      </c>
      <c r="AA1321" s="62" t="s">
        <v>135</v>
      </c>
      <c r="AB1321" s="62"/>
      <c r="AC1321" s="62"/>
      <c r="AD1321" s="63">
        <v>24</v>
      </c>
      <c r="AE1321" s="63">
        <v>1</v>
      </c>
      <c r="AF1321" s="62">
        <v>60</v>
      </c>
      <c r="AG1321" s="64" t="s">
        <v>176</v>
      </c>
      <c r="AH1321" s="64"/>
      <c r="AI1321" s="65"/>
      <c r="AJ1321" s="65">
        <f t="shared" si="152"/>
        <v>23.3505</v>
      </c>
      <c r="AK1321" s="65"/>
      <c r="AL1321" s="65"/>
      <c r="AM1321" s="65">
        <f t="shared" si="153"/>
        <v>22.9175</v>
      </c>
      <c r="AN1321" s="65"/>
      <c r="AO1321" s="65">
        <v>23.85</v>
      </c>
    </row>
    <row r="1322" spans="2:41" ht="15" x14ac:dyDescent="0.3">
      <c r="B1322" s="72" t="str">
        <f t="shared" si="150"/>
        <v>M40×2</v>
      </c>
      <c r="C1322" s="79" t="s">
        <v>222</v>
      </c>
      <c r="D1322" s="73" t="s">
        <v>221</v>
      </c>
      <c r="E1322" s="71" t="s">
        <v>135</v>
      </c>
      <c r="F1322" s="58">
        <v>40</v>
      </c>
      <c r="G1322" s="58">
        <v>2</v>
      </c>
      <c r="H1322" s="71" t="s">
        <v>481</v>
      </c>
      <c r="I1322" s="71" t="s">
        <v>382</v>
      </c>
      <c r="J1322" s="58" t="s">
        <v>311</v>
      </c>
      <c r="K1322" s="58" t="s">
        <v>491</v>
      </c>
      <c r="L1322" s="58">
        <v>40</v>
      </c>
      <c r="M1322" s="58">
        <v>2</v>
      </c>
      <c r="N1322" s="71">
        <v>60</v>
      </c>
      <c r="O1322" s="100">
        <f t="array" ref="O1322">IFERROR(INDEX($AD$11:$AO$1485,MATCH($B1322&amp;$I1322,$Z$11:$Z$1485&amp;$AG$11:$AG$1485,0),MATCH($C1322,$AD$9:$AO$9,0)),"-")</f>
        <v>40</v>
      </c>
      <c r="P1322" s="58">
        <v>24</v>
      </c>
      <c r="Q1322" s="58">
        <v>8</v>
      </c>
      <c r="R1322" s="100">
        <f t="array" ref="R1322">IFERROR(INDEX($AD$11:$AO$1485,MATCH($B1322&amp;$I1322,$Z$11:$Z$1485&amp;$AG$11:$AG$1485,0),MATCH($D1322,$AD$9:$AO$9,0)),"-")</f>
        <v>38.701000000000001</v>
      </c>
      <c r="S1322" s="58">
        <v>12</v>
      </c>
      <c r="T1322" s="58">
        <v>4</v>
      </c>
      <c r="U1322" s="58">
        <v>4</v>
      </c>
      <c r="V1322" s="58">
        <v>7</v>
      </c>
      <c r="W1322" s="50">
        <f t="shared" si="148"/>
        <v>16</v>
      </c>
      <c r="X1322" s="50">
        <f t="shared" si="149"/>
        <v>8</v>
      </c>
      <c r="Z1322" s="63" t="str">
        <f t="shared" si="151"/>
        <v>M25×2</v>
      </c>
      <c r="AA1322" s="62" t="s">
        <v>135</v>
      </c>
      <c r="AB1322" s="62"/>
      <c r="AC1322" s="62"/>
      <c r="AD1322" s="63">
        <v>25</v>
      </c>
      <c r="AE1322" s="63">
        <v>2</v>
      </c>
      <c r="AF1322" s="62">
        <v>60</v>
      </c>
      <c r="AG1322" s="64" t="s">
        <v>176</v>
      </c>
      <c r="AH1322" s="64"/>
      <c r="AI1322" s="65"/>
      <c r="AJ1322" s="65">
        <f t="shared" si="152"/>
        <v>23.701000000000001</v>
      </c>
      <c r="AK1322" s="65"/>
      <c r="AL1322" s="65"/>
      <c r="AM1322" s="65">
        <f t="shared" si="153"/>
        <v>22.834900000000001</v>
      </c>
      <c r="AN1322" s="65"/>
      <c r="AO1322" s="65">
        <v>24.56</v>
      </c>
    </row>
    <row r="1323" spans="2:41" ht="15" x14ac:dyDescent="0.3">
      <c r="B1323" s="72" t="str">
        <f t="shared" si="150"/>
        <v>M40×1.5</v>
      </c>
      <c r="C1323" s="79" t="s">
        <v>222</v>
      </c>
      <c r="D1323" s="73" t="s">
        <v>221</v>
      </c>
      <c r="E1323" s="71" t="s">
        <v>135</v>
      </c>
      <c r="F1323" s="58">
        <v>40</v>
      </c>
      <c r="G1323" s="58">
        <v>1.5</v>
      </c>
      <c r="H1323" s="71" t="s">
        <v>481</v>
      </c>
      <c r="I1323" s="71" t="s">
        <v>382</v>
      </c>
      <c r="J1323" s="58" t="s">
        <v>311</v>
      </c>
      <c r="K1323" s="58" t="s">
        <v>491</v>
      </c>
      <c r="L1323" s="58">
        <v>40</v>
      </c>
      <c r="M1323" s="58">
        <v>1.5</v>
      </c>
      <c r="N1323" s="71">
        <v>60</v>
      </c>
      <c r="O1323" s="100">
        <f t="array" ref="O1323">IFERROR(INDEX($AD$11:$AO$1485,MATCH($B1323&amp;$I1323,$Z$11:$Z$1485&amp;$AG$11:$AG$1485,0),MATCH($C1323,$AD$9:$AO$9,0)),"-")</f>
        <v>40</v>
      </c>
      <c r="P1323" s="58">
        <v>24</v>
      </c>
      <c r="Q1323" s="58">
        <v>8</v>
      </c>
      <c r="R1323" s="100">
        <f t="array" ref="R1323">IFERROR(INDEX($AD$11:$AO$1485,MATCH($B1323&amp;$I1323,$Z$11:$Z$1485&amp;$AG$11:$AG$1485,0),MATCH($D1323,$AD$9:$AO$9,0)),"-")</f>
        <v>39.025700000000001</v>
      </c>
      <c r="S1323" s="58">
        <v>12</v>
      </c>
      <c r="T1323" s="58">
        <v>4</v>
      </c>
      <c r="U1323" s="58">
        <v>4</v>
      </c>
      <c r="V1323" s="58">
        <v>7</v>
      </c>
      <c r="W1323" s="50">
        <f t="shared" si="148"/>
        <v>16</v>
      </c>
      <c r="X1323" s="50">
        <f t="shared" si="149"/>
        <v>8</v>
      </c>
      <c r="Z1323" s="63" t="str">
        <f t="shared" si="151"/>
        <v>M25×1.5</v>
      </c>
      <c r="AA1323" s="62" t="s">
        <v>135</v>
      </c>
      <c r="AB1323" s="62"/>
      <c r="AC1323" s="62"/>
      <c r="AD1323" s="63">
        <v>25</v>
      </c>
      <c r="AE1323" s="63">
        <v>1.5</v>
      </c>
      <c r="AF1323" s="62">
        <v>60</v>
      </c>
      <c r="AG1323" s="64" t="s">
        <v>176</v>
      </c>
      <c r="AH1323" s="64"/>
      <c r="AI1323" s="65"/>
      <c r="AJ1323" s="65">
        <f t="shared" si="152"/>
        <v>24.025700000000001</v>
      </c>
      <c r="AK1323" s="65"/>
      <c r="AL1323" s="65"/>
      <c r="AM1323" s="65">
        <f t="shared" si="153"/>
        <v>23.376200000000001</v>
      </c>
      <c r="AN1323" s="65"/>
      <c r="AO1323" s="65">
        <v>24.71</v>
      </c>
    </row>
    <row r="1324" spans="2:41" ht="15" x14ac:dyDescent="0.3">
      <c r="B1324" s="72" t="str">
        <f t="shared" si="150"/>
        <v>M42×4</v>
      </c>
      <c r="C1324" s="79" t="s">
        <v>222</v>
      </c>
      <c r="D1324" s="73" t="s">
        <v>221</v>
      </c>
      <c r="E1324" s="71" t="s">
        <v>135</v>
      </c>
      <c r="F1324" s="58">
        <v>42</v>
      </c>
      <c r="G1324" s="58">
        <v>4</v>
      </c>
      <c r="H1324" s="71" t="s">
        <v>481</v>
      </c>
      <c r="I1324" s="71" t="s">
        <v>382</v>
      </c>
      <c r="J1324" s="58" t="s">
        <v>311</v>
      </c>
      <c r="K1324" s="58" t="s">
        <v>491</v>
      </c>
      <c r="L1324" s="58">
        <v>42</v>
      </c>
      <c r="M1324" s="58">
        <v>4</v>
      </c>
      <c r="N1324" s="71">
        <v>60</v>
      </c>
      <c r="O1324" s="100">
        <f t="array" ref="O1324">IFERROR(INDEX($AD$11:$AO$1485,MATCH($B1324&amp;$I1324,$Z$11:$Z$1485&amp;$AG$11:$AG$1485,0),MATCH($C1324,$AD$9:$AO$9,0)),"-")</f>
        <v>42</v>
      </c>
      <c r="P1324" s="58">
        <v>24</v>
      </c>
      <c r="Q1324" s="58">
        <v>8</v>
      </c>
      <c r="R1324" s="100">
        <f t="array" ref="R1324">IFERROR(INDEX($AD$11:$AO$1485,MATCH($B1324&amp;$I1324,$Z$11:$Z$1485&amp;$AG$11:$AG$1485,0),MATCH($D1324,$AD$9:$AO$9,0)),"-")</f>
        <v>39.401899999999998</v>
      </c>
      <c r="S1324" s="58">
        <v>12</v>
      </c>
      <c r="T1324" s="58">
        <v>4</v>
      </c>
      <c r="U1324" s="58">
        <v>4</v>
      </c>
      <c r="V1324" s="58">
        <v>7</v>
      </c>
      <c r="W1324" s="50">
        <f t="shared" si="148"/>
        <v>16</v>
      </c>
      <c r="X1324" s="50">
        <f t="shared" si="149"/>
        <v>8</v>
      </c>
      <c r="Z1324" s="63" t="str">
        <f t="shared" si="151"/>
        <v>M25×1</v>
      </c>
      <c r="AA1324" s="62" t="s">
        <v>135</v>
      </c>
      <c r="AB1324" s="62"/>
      <c r="AC1324" s="62"/>
      <c r="AD1324" s="63">
        <v>25</v>
      </c>
      <c r="AE1324" s="63">
        <v>1</v>
      </c>
      <c r="AF1324" s="62">
        <v>60</v>
      </c>
      <c r="AG1324" s="64" t="s">
        <v>176</v>
      </c>
      <c r="AH1324" s="64"/>
      <c r="AI1324" s="65"/>
      <c r="AJ1324" s="65">
        <f t="shared" si="152"/>
        <v>24.3505</v>
      </c>
      <c r="AK1324" s="65"/>
      <c r="AL1324" s="65"/>
      <c r="AM1324" s="65">
        <f t="shared" si="153"/>
        <v>23.9175</v>
      </c>
      <c r="AN1324" s="65"/>
      <c r="AO1324" s="65">
        <v>24.85</v>
      </c>
    </row>
    <row r="1325" spans="2:41" ht="15" x14ac:dyDescent="0.3">
      <c r="B1325" s="72" t="str">
        <f t="shared" si="150"/>
        <v>M42×3</v>
      </c>
      <c r="C1325" s="79" t="s">
        <v>222</v>
      </c>
      <c r="D1325" s="73" t="s">
        <v>221</v>
      </c>
      <c r="E1325" s="71" t="s">
        <v>135</v>
      </c>
      <c r="F1325" s="58">
        <v>42</v>
      </c>
      <c r="G1325" s="58">
        <v>3</v>
      </c>
      <c r="H1325" s="71" t="s">
        <v>481</v>
      </c>
      <c r="I1325" s="71" t="s">
        <v>382</v>
      </c>
      <c r="J1325" s="58" t="s">
        <v>311</v>
      </c>
      <c r="K1325" s="58" t="s">
        <v>491</v>
      </c>
      <c r="L1325" s="58">
        <v>42</v>
      </c>
      <c r="M1325" s="58">
        <v>3</v>
      </c>
      <c r="N1325" s="71">
        <v>60</v>
      </c>
      <c r="O1325" s="100">
        <f t="array" ref="O1325">IFERROR(INDEX($AD$11:$AO$1485,MATCH($B1325&amp;$I1325,$Z$11:$Z$1485&amp;$AG$11:$AG$1485,0),MATCH($C1325,$AD$9:$AO$9,0)),"-")</f>
        <v>42</v>
      </c>
      <c r="P1325" s="58">
        <v>24</v>
      </c>
      <c r="Q1325" s="58">
        <v>8</v>
      </c>
      <c r="R1325" s="100">
        <f t="array" ref="R1325">IFERROR(INDEX($AD$11:$AO$1485,MATCH($B1325&amp;$I1325,$Z$11:$Z$1485&amp;$AG$11:$AG$1485,0),MATCH($D1325,$AD$9:$AO$9,0)),"-")</f>
        <v>40.051400000000001</v>
      </c>
      <c r="S1325" s="58">
        <v>12</v>
      </c>
      <c r="T1325" s="58">
        <v>4</v>
      </c>
      <c r="U1325" s="58">
        <v>4</v>
      </c>
      <c r="V1325" s="58">
        <v>7</v>
      </c>
      <c r="W1325" s="50">
        <f t="shared" si="148"/>
        <v>16</v>
      </c>
      <c r="X1325" s="50">
        <f t="shared" si="149"/>
        <v>8</v>
      </c>
      <c r="Z1325" s="63" t="str">
        <f t="shared" si="151"/>
        <v>M26×1.5</v>
      </c>
      <c r="AA1325" s="62" t="s">
        <v>135</v>
      </c>
      <c r="AB1325" s="62"/>
      <c r="AC1325" s="62"/>
      <c r="AD1325" s="63">
        <v>26</v>
      </c>
      <c r="AE1325" s="63">
        <v>1.5</v>
      </c>
      <c r="AF1325" s="62">
        <v>60</v>
      </c>
      <c r="AG1325" s="64" t="s">
        <v>176</v>
      </c>
      <c r="AH1325" s="64"/>
      <c r="AI1325" s="65"/>
      <c r="AJ1325" s="65">
        <f t="shared" si="152"/>
        <v>25.025700000000001</v>
      </c>
      <c r="AK1325" s="65"/>
      <c r="AL1325" s="65"/>
      <c r="AM1325" s="65">
        <f t="shared" si="153"/>
        <v>24.376200000000001</v>
      </c>
      <c r="AN1325" s="65"/>
      <c r="AO1325" s="65">
        <v>25.71</v>
      </c>
    </row>
    <row r="1326" spans="2:41" ht="15" x14ac:dyDescent="0.3">
      <c r="B1326" s="72" t="str">
        <f t="shared" si="150"/>
        <v>M42×2</v>
      </c>
      <c r="C1326" s="79" t="s">
        <v>222</v>
      </c>
      <c r="D1326" s="73" t="s">
        <v>221</v>
      </c>
      <c r="E1326" s="71" t="s">
        <v>135</v>
      </c>
      <c r="F1326" s="58">
        <v>42</v>
      </c>
      <c r="G1326" s="58">
        <v>2</v>
      </c>
      <c r="H1326" s="71" t="s">
        <v>481</v>
      </c>
      <c r="I1326" s="71" t="s">
        <v>382</v>
      </c>
      <c r="J1326" s="58" t="s">
        <v>311</v>
      </c>
      <c r="K1326" s="58" t="s">
        <v>491</v>
      </c>
      <c r="L1326" s="58">
        <v>42</v>
      </c>
      <c r="M1326" s="58">
        <v>2</v>
      </c>
      <c r="N1326" s="71">
        <v>60</v>
      </c>
      <c r="O1326" s="100">
        <f t="array" ref="O1326">IFERROR(INDEX($AD$11:$AO$1485,MATCH($B1326&amp;$I1326,$Z$11:$Z$1485&amp;$AG$11:$AG$1485,0),MATCH($C1326,$AD$9:$AO$9,0)),"-")</f>
        <v>42</v>
      </c>
      <c r="P1326" s="58">
        <v>24</v>
      </c>
      <c r="Q1326" s="58">
        <v>8</v>
      </c>
      <c r="R1326" s="100">
        <f t="array" ref="R1326">IFERROR(INDEX($AD$11:$AO$1485,MATCH($B1326&amp;$I1326,$Z$11:$Z$1485&amp;$AG$11:$AG$1485,0),MATCH($D1326,$AD$9:$AO$9,0)),"-")</f>
        <v>40.701000000000001</v>
      </c>
      <c r="S1326" s="58">
        <v>12</v>
      </c>
      <c r="T1326" s="58">
        <v>4</v>
      </c>
      <c r="U1326" s="58">
        <v>4</v>
      </c>
      <c r="V1326" s="58">
        <v>7</v>
      </c>
      <c r="W1326" s="50">
        <f t="shared" si="148"/>
        <v>16</v>
      </c>
      <c r="X1326" s="50">
        <f t="shared" si="149"/>
        <v>8</v>
      </c>
      <c r="Z1326" s="63" t="str">
        <f t="shared" si="151"/>
        <v>M27×2</v>
      </c>
      <c r="AA1326" s="62" t="s">
        <v>135</v>
      </c>
      <c r="AB1326" s="62"/>
      <c r="AC1326" s="62"/>
      <c r="AD1326" s="63">
        <v>27</v>
      </c>
      <c r="AE1326" s="63">
        <v>2</v>
      </c>
      <c r="AF1326" s="62">
        <v>60</v>
      </c>
      <c r="AG1326" s="64" t="s">
        <v>176</v>
      </c>
      <c r="AH1326" s="64"/>
      <c r="AI1326" s="65"/>
      <c r="AJ1326" s="65">
        <f t="shared" si="152"/>
        <v>25.701000000000001</v>
      </c>
      <c r="AK1326" s="65"/>
      <c r="AL1326" s="65"/>
      <c r="AM1326" s="65">
        <f t="shared" si="153"/>
        <v>24.834900000000001</v>
      </c>
      <c r="AN1326" s="65"/>
      <c r="AO1326" s="65">
        <v>26.85</v>
      </c>
    </row>
    <row r="1327" spans="2:41" ht="15" x14ac:dyDescent="0.3">
      <c r="B1327" s="72" t="str">
        <f t="shared" si="150"/>
        <v>M42×1.5</v>
      </c>
      <c r="C1327" s="79" t="s">
        <v>222</v>
      </c>
      <c r="D1327" s="73" t="s">
        <v>221</v>
      </c>
      <c r="E1327" s="71" t="s">
        <v>135</v>
      </c>
      <c r="F1327" s="58">
        <v>42</v>
      </c>
      <c r="G1327" s="58">
        <v>1.5</v>
      </c>
      <c r="H1327" s="71" t="s">
        <v>481</v>
      </c>
      <c r="I1327" s="71" t="s">
        <v>382</v>
      </c>
      <c r="J1327" s="58" t="s">
        <v>311</v>
      </c>
      <c r="K1327" s="58" t="s">
        <v>491</v>
      </c>
      <c r="L1327" s="58">
        <v>42</v>
      </c>
      <c r="M1327" s="58">
        <v>1.5</v>
      </c>
      <c r="N1327" s="71">
        <v>60</v>
      </c>
      <c r="O1327" s="100">
        <f t="array" ref="O1327">IFERROR(INDEX($AD$11:$AO$1485,MATCH($B1327&amp;$I1327,$Z$11:$Z$1485&amp;$AG$11:$AG$1485,0),MATCH($C1327,$AD$9:$AO$9,0)),"-")</f>
        <v>42</v>
      </c>
      <c r="P1327" s="58">
        <v>24</v>
      </c>
      <c r="Q1327" s="58">
        <v>8</v>
      </c>
      <c r="R1327" s="100">
        <f t="array" ref="R1327">IFERROR(INDEX($AD$11:$AO$1485,MATCH($B1327&amp;$I1327,$Z$11:$Z$1485&amp;$AG$11:$AG$1485,0),MATCH($D1327,$AD$9:$AO$9,0)),"-")</f>
        <v>41.025700000000001</v>
      </c>
      <c r="S1327" s="58">
        <v>12</v>
      </c>
      <c r="T1327" s="58">
        <v>4</v>
      </c>
      <c r="U1327" s="58">
        <v>4</v>
      </c>
      <c r="V1327" s="58">
        <v>7</v>
      </c>
      <c r="W1327" s="50">
        <f t="shared" si="148"/>
        <v>16</v>
      </c>
      <c r="X1327" s="50">
        <f t="shared" si="149"/>
        <v>8</v>
      </c>
      <c r="Z1327" s="63" t="str">
        <f t="shared" si="151"/>
        <v>M27×1.5</v>
      </c>
      <c r="AA1327" s="62" t="s">
        <v>135</v>
      </c>
      <c r="AB1327" s="62"/>
      <c r="AC1327" s="62"/>
      <c r="AD1327" s="63">
        <v>27</v>
      </c>
      <c r="AE1327" s="63">
        <v>1.5</v>
      </c>
      <c r="AF1327" s="62">
        <v>60</v>
      </c>
      <c r="AG1327" s="64" t="s">
        <v>176</v>
      </c>
      <c r="AH1327" s="64"/>
      <c r="AI1327" s="65"/>
      <c r="AJ1327" s="65">
        <f t="shared" si="152"/>
        <v>26.025700000000001</v>
      </c>
      <c r="AK1327" s="65"/>
      <c r="AL1327" s="65"/>
      <c r="AM1327" s="65">
        <f t="shared" si="153"/>
        <v>25.376200000000001</v>
      </c>
      <c r="AN1327" s="65"/>
      <c r="AO1327" s="65">
        <v>26.71</v>
      </c>
    </row>
    <row r="1328" spans="2:41" ht="15" x14ac:dyDescent="0.3">
      <c r="B1328" s="72" t="str">
        <f t="shared" si="150"/>
        <v>M45×4</v>
      </c>
      <c r="C1328" s="79" t="s">
        <v>222</v>
      </c>
      <c r="D1328" s="73" t="s">
        <v>221</v>
      </c>
      <c r="E1328" s="71" t="s">
        <v>135</v>
      </c>
      <c r="F1328" s="58">
        <v>45</v>
      </c>
      <c r="G1328" s="58">
        <v>4</v>
      </c>
      <c r="H1328" s="71" t="s">
        <v>481</v>
      </c>
      <c r="I1328" s="71" t="s">
        <v>382</v>
      </c>
      <c r="J1328" s="58" t="s">
        <v>311</v>
      </c>
      <c r="K1328" s="58" t="s">
        <v>491</v>
      </c>
      <c r="L1328" s="58">
        <v>45</v>
      </c>
      <c r="M1328" s="58">
        <v>4</v>
      </c>
      <c r="N1328" s="71">
        <v>60</v>
      </c>
      <c r="O1328" s="100">
        <f t="array" ref="O1328">IFERROR(INDEX($AD$11:$AO$1485,MATCH($B1328&amp;$I1328,$Z$11:$Z$1485&amp;$AG$11:$AG$1485,0),MATCH($C1328,$AD$9:$AO$9,0)),"-")</f>
        <v>45</v>
      </c>
      <c r="P1328" s="58">
        <v>24</v>
      </c>
      <c r="Q1328" s="58">
        <v>8</v>
      </c>
      <c r="R1328" s="100">
        <f t="array" ref="R1328">IFERROR(INDEX($AD$11:$AO$1485,MATCH($B1328&amp;$I1328,$Z$11:$Z$1485&amp;$AG$11:$AG$1485,0),MATCH($D1328,$AD$9:$AO$9,0)),"-")</f>
        <v>42.401899999999998</v>
      </c>
      <c r="S1328" s="58">
        <v>12</v>
      </c>
      <c r="T1328" s="58">
        <v>4</v>
      </c>
      <c r="U1328" s="58">
        <v>4</v>
      </c>
      <c r="V1328" s="58">
        <v>7</v>
      </c>
      <c r="W1328" s="50">
        <f t="shared" si="148"/>
        <v>16</v>
      </c>
      <c r="X1328" s="50">
        <f t="shared" si="149"/>
        <v>8</v>
      </c>
      <c r="Z1328" s="63" t="str">
        <f t="shared" si="151"/>
        <v>M27×1</v>
      </c>
      <c r="AA1328" s="62" t="s">
        <v>135</v>
      </c>
      <c r="AB1328" s="62"/>
      <c r="AC1328" s="62"/>
      <c r="AD1328" s="63">
        <v>27</v>
      </c>
      <c r="AE1328" s="63">
        <v>1</v>
      </c>
      <c r="AF1328" s="62">
        <v>60</v>
      </c>
      <c r="AG1328" s="64" t="s">
        <v>176</v>
      </c>
      <c r="AH1328" s="64"/>
      <c r="AI1328" s="65"/>
      <c r="AJ1328" s="65">
        <f t="shared" si="152"/>
        <v>26.3505</v>
      </c>
      <c r="AK1328" s="65"/>
      <c r="AL1328" s="65"/>
      <c r="AM1328" s="65">
        <f t="shared" si="153"/>
        <v>25.9175</v>
      </c>
      <c r="AN1328" s="65"/>
      <c r="AO1328" s="65">
        <v>26.98</v>
      </c>
    </row>
    <row r="1329" spans="2:41" ht="15" x14ac:dyDescent="0.3">
      <c r="B1329" s="72" t="str">
        <f t="shared" si="150"/>
        <v>M45×3</v>
      </c>
      <c r="C1329" s="79" t="s">
        <v>222</v>
      </c>
      <c r="D1329" s="73" t="s">
        <v>221</v>
      </c>
      <c r="E1329" s="71" t="s">
        <v>135</v>
      </c>
      <c r="F1329" s="58">
        <v>45</v>
      </c>
      <c r="G1329" s="58">
        <v>3</v>
      </c>
      <c r="H1329" s="71" t="s">
        <v>481</v>
      </c>
      <c r="I1329" s="71" t="s">
        <v>382</v>
      </c>
      <c r="J1329" s="58" t="s">
        <v>311</v>
      </c>
      <c r="K1329" s="58" t="s">
        <v>491</v>
      </c>
      <c r="L1329" s="58">
        <v>45</v>
      </c>
      <c r="M1329" s="58">
        <v>3</v>
      </c>
      <c r="N1329" s="71">
        <v>60</v>
      </c>
      <c r="O1329" s="100">
        <f t="array" ref="O1329">IFERROR(INDEX($AD$11:$AO$1485,MATCH($B1329&amp;$I1329,$Z$11:$Z$1485&amp;$AG$11:$AG$1485,0),MATCH($C1329,$AD$9:$AO$9,0)),"-")</f>
        <v>45</v>
      </c>
      <c r="P1329" s="58">
        <v>24</v>
      </c>
      <c r="Q1329" s="58">
        <v>8</v>
      </c>
      <c r="R1329" s="100">
        <f t="array" ref="R1329">IFERROR(INDEX($AD$11:$AO$1485,MATCH($B1329&amp;$I1329,$Z$11:$Z$1485&amp;$AG$11:$AG$1485,0),MATCH($D1329,$AD$9:$AO$9,0)),"-")</f>
        <v>43.051400000000001</v>
      </c>
      <c r="S1329" s="58">
        <v>12</v>
      </c>
      <c r="T1329" s="58">
        <v>4</v>
      </c>
      <c r="U1329" s="58">
        <v>4</v>
      </c>
      <c r="V1329" s="58">
        <v>7</v>
      </c>
      <c r="W1329" s="50">
        <f t="shared" si="148"/>
        <v>16</v>
      </c>
      <c r="X1329" s="50">
        <f t="shared" si="149"/>
        <v>8</v>
      </c>
      <c r="Z1329" s="63" t="str">
        <f t="shared" si="151"/>
        <v>M28×2</v>
      </c>
      <c r="AA1329" s="62" t="s">
        <v>135</v>
      </c>
      <c r="AB1329" s="62"/>
      <c r="AC1329" s="62"/>
      <c r="AD1329" s="63">
        <v>28</v>
      </c>
      <c r="AE1329" s="63">
        <v>2</v>
      </c>
      <c r="AF1329" s="62">
        <v>60</v>
      </c>
      <c r="AG1329" s="64" t="s">
        <v>176</v>
      </c>
      <c r="AH1329" s="64"/>
      <c r="AI1329" s="65"/>
      <c r="AJ1329" s="65">
        <f t="shared" si="152"/>
        <v>26.701000000000001</v>
      </c>
      <c r="AK1329" s="65"/>
      <c r="AL1329" s="65"/>
      <c r="AM1329" s="65">
        <f t="shared" si="153"/>
        <v>25.834900000000001</v>
      </c>
      <c r="AN1329" s="65"/>
      <c r="AO1329" s="65">
        <v>27.56</v>
      </c>
    </row>
    <row r="1330" spans="2:41" ht="15" x14ac:dyDescent="0.3">
      <c r="B1330" s="72" t="str">
        <f t="shared" si="150"/>
        <v>M45×2</v>
      </c>
      <c r="C1330" s="79" t="s">
        <v>222</v>
      </c>
      <c r="D1330" s="73" t="s">
        <v>221</v>
      </c>
      <c r="E1330" s="71" t="s">
        <v>135</v>
      </c>
      <c r="F1330" s="58">
        <v>45</v>
      </c>
      <c r="G1330" s="58">
        <v>2</v>
      </c>
      <c r="H1330" s="71" t="s">
        <v>481</v>
      </c>
      <c r="I1330" s="71" t="s">
        <v>382</v>
      </c>
      <c r="J1330" s="58" t="s">
        <v>311</v>
      </c>
      <c r="K1330" s="58" t="s">
        <v>491</v>
      </c>
      <c r="L1330" s="58">
        <v>45</v>
      </c>
      <c r="M1330" s="58">
        <v>2</v>
      </c>
      <c r="N1330" s="71">
        <v>60</v>
      </c>
      <c r="O1330" s="100">
        <f t="array" ref="O1330">IFERROR(INDEX($AD$11:$AO$1485,MATCH($B1330&amp;$I1330,$Z$11:$Z$1485&amp;$AG$11:$AG$1485,0),MATCH($C1330,$AD$9:$AO$9,0)),"-")</f>
        <v>45</v>
      </c>
      <c r="P1330" s="58">
        <v>24</v>
      </c>
      <c r="Q1330" s="58">
        <v>8</v>
      </c>
      <c r="R1330" s="100">
        <f t="array" ref="R1330">IFERROR(INDEX($AD$11:$AO$1485,MATCH($B1330&amp;$I1330,$Z$11:$Z$1485&amp;$AG$11:$AG$1485,0),MATCH($D1330,$AD$9:$AO$9,0)),"-")</f>
        <v>43.701000000000001</v>
      </c>
      <c r="S1330" s="58">
        <v>12</v>
      </c>
      <c r="T1330" s="58">
        <v>4</v>
      </c>
      <c r="U1330" s="58">
        <v>4</v>
      </c>
      <c r="V1330" s="58">
        <v>7</v>
      </c>
      <c r="W1330" s="50">
        <f t="shared" si="148"/>
        <v>16</v>
      </c>
      <c r="X1330" s="50">
        <f t="shared" si="149"/>
        <v>8</v>
      </c>
      <c r="Z1330" s="63" t="str">
        <f t="shared" si="151"/>
        <v>M28×1.5</v>
      </c>
      <c r="AA1330" s="62" t="s">
        <v>135</v>
      </c>
      <c r="AB1330" s="62"/>
      <c r="AC1330" s="62"/>
      <c r="AD1330" s="63">
        <v>28</v>
      </c>
      <c r="AE1330" s="63">
        <v>1.5</v>
      </c>
      <c r="AF1330" s="62">
        <v>60</v>
      </c>
      <c r="AG1330" s="64" t="s">
        <v>176</v>
      </c>
      <c r="AH1330" s="64"/>
      <c r="AI1330" s="65"/>
      <c r="AJ1330" s="65">
        <f t="shared" si="152"/>
        <v>27.025700000000001</v>
      </c>
      <c r="AK1330" s="65"/>
      <c r="AL1330" s="65"/>
      <c r="AM1330" s="65">
        <f t="shared" si="153"/>
        <v>26.376200000000001</v>
      </c>
      <c r="AN1330" s="65"/>
      <c r="AO1330" s="65">
        <v>27.71</v>
      </c>
    </row>
    <row r="1331" spans="2:41" ht="15" x14ac:dyDescent="0.3">
      <c r="B1331" s="72" t="str">
        <f t="shared" si="150"/>
        <v>M45×1.5</v>
      </c>
      <c r="C1331" s="79" t="s">
        <v>222</v>
      </c>
      <c r="D1331" s="73" t="s">
        <v>221</v>
      </c>
      <c r="E1331" s="71" t="s">
        <v>135</v>
      </c>
      <c r="F1331" s="58">
        <v>45</v>
      </c>
      <c r="G1331" s="58">
        <v>1.5</v>
      </c>
      <c r="H1331" s="71" t="s">
        <v>481</v>
      </c>
      <c r="I1331" s="71" t="s">
        <v>382</v>
      </c>
      <c r="J1331" s="58" t="s">
        <v>311</v>
      </c>
      <c r="K1331" s="58" t="s">
        <v>491</v>
      </c>
      <c r="L1331" s="58">
        <v>45</v>
      </c>
      <c r="M1331" s="58">
        <v>1.5</v>
      </c>
      <c r="N1331" s="71">
        <v>60</v>
      </c>
      <c r="O1331" s="100">
        <f t="array" ref="O1331">IFERROR(INDEX($AD$11:$AO$1485,MATCH($B1331&amp;$I1331,$Z$11:$Z$1485&amp;$AG$11:$AG$1485,0),MATCH($C1331,$AD$9:$AO$9,0)),"-")</f>
        <v>45</v>
      </c>
      <c r="P1331" s="58">
        <v>24</v>
      </c>
      <c r="Q1331" s="58">
        <v>8</v>
      </c>
      <c r="R1331" s="100">
        <f t="array" ref="R1331">IFERROR(INDEX($AD$11:$AO$1485,MATCH($B1331&amp;$I1331,$Z$11:$Z$1485&amp;$AG$11:$AG$1485,0),MATCH($D1331,$AD$9:$AO$9,0)),"-")</f>
        <v>44.025700000000001</v>
      </c>
      <c r="S1331" s="58">
        <v>12</v>
      </c>
      <c r="T1331" s="58">
        <v>4</v>
      </c>
      <c r="U1331" s="58">
        <v>4</v>
      </c>
      <c r="V1331" s="58">
        <v>7</v>
      </c>
      <c r="W1331" s="50">
        <f t="shared" si="148"/>
        <v>16</v>
      </c>
      <c r="X1331" s="50">
        <f t="shared" si="149"/>
        <v>8</v>
      </c>
      <c r="Z1331" s="63" t="str">
        <f t="shared" si="151"/>
        <v>M28×1</v>
      </c>
      <c r="AA1331" s="62" t="s">
        <v>135</v>
      </c>
      <c r="AB1331" s="62"/>
      <c r="AC1331" s="62"/>
      <c r="AD1331" s="63">
        <v>28</v>
      </c>
      <c r="AE1331" s="63">
        <v>1</v>
      </c>
      <c r="AF1331" s="62">
        <v>60</v>
      </c>
      <c r="AG1331" s="64" t="s">
        <v>176</v>
      </c>
      <c r="AH1331" s="64"/>
      <c r="AI1331" s="65"/>
      <c r="AJ1331" s="65">
        <f t="shared" si="152"/>
        <v>27.3505</v>
      </c>
      <c r="AK1331" s="65"/>
      <c r="AL1331" s="65"/>
      <c r="AM1331" s="65">
        <f t="shared" si="153"/>
        <v>26.9175</v>
      </c>
      <c r="AN1331" s="65"/>
      <c r="AO1331" s="65">
        <v>27.85</v>
      </c>
    </row>
    <row r="1332" spans="2:41" ht="15" x14ac:dyDescent="0.3">
      <c r="B1332" s="72" t="str">
        <f t="shared" si="150"/>
        <v>M48×4</v>
      </c>
      <c r="C1332" s="79" t="s">
        <v>222</v>
      </c>
      <c r="D1332" s="73" t="s">
        <v>221</v>
      </c>
      <c r="E1332" s="71" t="s">
        <v>135</v>
      </c>
      <c r="F1332" s="58">
        <v>48</v>
      </c>
      <c r="G1332" s="58">
        <v>4</v>
      </c>
      <c r="H1332" s="71" t="s">
        <v>481</v>
      </c>
      <c r="I1332" s="71" t="s">
        <v>382</v>
      </c>
      <c r="J1332" s="58" t="s">
        <v>311</v>
      </c>
      <c r="K1332" s="58" t="s">
        <v>491</v>
      </c>
      <c r="L1332" s="58">
        <v>48</v>
      </c>
      <c r="M1332" s="58">
        <v>4</v>
      </c>
      <c r="N1332" s="71">
        <v>60</v>
      </c>
      <c r="O1332" s="100">
        <f t="array" ref="O1332">IFERROR(INDEX($AD$11:$AO$1485,MATCH($B1332&amp;$I1332,$Z$11:$Z$1485&amp;$AG$11:$AG$1485,0),MATCH($C1332,$AD$9:$AO$9,0)),"-")</f>
        <v>48</v>
      </c>
      <c r="P1332" s="58">
        <v>24</v>
      </c>
      <c r="Q1332" s="58">
        <v>8</v>
      </c>
      <c r="R1332" s="100">
        <f t="array" ref="R1332">IFERROR(INDEX($AD$11:$AO$1485,MATCH($B1332&amp;$I1332,$Z$11:$Z$1485&amp;$AG$11:$AG$1485,0),MATCH($D1332,$AD$9:$AO$9,0)),"-")</f>
        <v>45.401899999999998</v>
      </c>
      <c r="S1332" s="58">
        <v>12</v>
      </c>
      <c r="T1332" s="58">
        <v>4</v>
      </c>
      <c r="U1332" s="58">
        <v>4</v>
      </c>
      <c r="V1332" s="58">
        <v>7</v>
      </c>
      <c r="W1332" s="50">
        <f t="shared" si="148"/>
        <v>16</v>
      </c>
      <c r="X1332" s="50">
        <f t="shared" si="149"/>
        <v>8</v>
      </c>
      <c r="Z1332" s="63" t="str">
        <f t="shared" si="151"/>
        <v>M30×3</v>
      </c>
      <c r="AA1332" s="62" t="s">
        <v>135</v>
      </c>
      <c r="AB1332" s="62"/>
      <c r="AC1332" s="62"/>
      <c r="AD1332" s="63">
        <v>30</v>
      </c>
      <c r="AE1332" s="63">
        <v>3</v>
      </c>
      <c r="AF1332" s="62">
        <v>60</v>
      </c>
      <c r="AG1332" s="64" t="s">
        <v>176</v>
      </c>
      <c r="AH1332" s="64"/>
      <c r="AI1332" s="65"/>
      <c r="AJ1332" s="65">
        <f t="shared" si="152"/>
        <v>28.051400000000001</v>
      </c>
      <c r="AK1332" s="65"/>
      <c r="AL1332" s="65"/>
      <c r="AM1332" s="65">
        <f t="shared" si="153"/>
        <v>26.752400000000002</v>
      </c>
      <c r="AN1332" s="65"/>
      <c r="AO1332" s="65">
        <v>29.69</v>
      </c>
    </row>
    <row r="1333" spans="2:41" ht="15" x14ac:dyDescent="0.3">
      <c r="B1333" s="72" t="str">
        <f t="shared" si="150"/>
        <v>M48×3</v>
      </c>
      <c r="C1333" s="79" t="s">
        <v>222</v>
      </c>
      <c r="D1333" s="73" t="s">
        <v>221</v>
      </c>
      <c r="E1333" s="71" t="s">
        <v>135</v>
      </c>
      <c r="F1333" s="58">
        <v>48</v>
      </c>
      <c r="G1333" s="58">
        <v>3</v>
      </c>
      <c r="H1333" s="71" t="s">
        <v>481</v>
      </c>
      <c r="I1333" s="71" t="s">
        <v>382</v>
      </c>
      <c r="J1333" s="58" t="s">
        <v>311</v>
      </c>
      <c r="K1333" s="58" t="s">
        <v>491</v>
      </c>
      <c r="L1333" s="58">
        <v>48</v>
      </c>
      <c r="M1333" s="58">
        <v>3</v>
      </c>
      <c r="N1333" s="71">
        <v>60</v>
      </c>
      <c r="O1333" s="100">
        <f t="array" ref="O1333">IFERROR(INDEX($AD$11:$AO$1485,MATCH($B1333&amp;$I1333,$Z$11:$Z$1485&amp;$AG$11:$AG$1485,0),MATCH($C1333,$AD$9:$AO$9,0)),"-")</f>
        <v>48</v>
      </c>
      <c r="P1333" s="58">
        <v>24</v>
      </c>
      <c r="Q1333" s="58">
        <v>8</v>
      </c>
      <c r="R1333" s="100">
        <f t="array" ref="R1333">IFERROR(INDEX($AD$11:$AO$1485,MATCH($B1333&amp;$I1333,$Z$11:$Z$1485&amp;$AG$11:$AG$1485,0),MATCH($D1333,$AD$9:$AO$9,0)),"-")</f>
        <v>46.051400000000001</v>
      </c>
      <c r="S1333" s="58">
        <v>12</v>
      </c>
      <c r="T1333" s="58">
        <v>4</v>
      </c>
      <c r="U1333" s="58">
        <v>4</v>
      </c>
      <c r="V1333" s="58">
        <v>7</v>
      </c>
      <c r="W1333" s="50">
        <f t="shared" si="148"/>
        <v>16</v>
      </c>
      <c r="X1333" s="50">
        <f t="shared" si="149"/>
        <v>8</v>
      </c>
      <c r="Z1333" s="63" t="str">
        <f t="shared" si="151"/>
        <v>M30×2</v>
      </c>
      <c r="AA1333" s="62" t="s">
        <v>135</v>
      </c>
      <c r="AB1333" s="62"/>
      <c r="AC1333" s="62"/>
      <c r="AD1333" s="63">
        <v>30</v>
      </c>
      <c r="AE1333" s="63">
        <v>2</v>
      </c>
      <c r="AF1333" s="62">
        <v>60</v>
      </c>
      <c r="AG1333" s="64" t="s">
        <v>176</v>
      </c>
      <c r="AH1333" s="64"/>
      <c r="AI1333" s="65"/>
      <c r="AJ1333" s="65">
        <f t="shared" si="152"/>
        <v>28.701000000000001</v>
      </c>
      <c r="AK1333" s="65"/>
      <c r="AL1333" s="65"/>
      <c r="AM1333" s="65">
        <f t="shared" si="153"/>
        <v>27.834900000000001</v>
      </c>
      <c r="AN1333" s="65"/>
      <c r="AO1333" s="65">
        <v>29.56</v>
      </c>
    </row>
    <row r="1334" spans="2:41" ht="15" x14ac:dyDescent="0.3">
      <c r="B1334" s="72" t="str">
        <f t="shared" si="150"/>
        <v>M48×2</v>
      </c>
      <c r="C1334" s="79" t="s">
        <v>222</v>
      </c>
      <c r="D1334" s="73" t="s">
        <v>221</v>
      </c>
      <c r="E1334" s="71" t="s">
        <v>135</v>
      </c>
      <c r="F1334" s="58">
        <v>48</v>
      </c>
      <c r="G1334" s="58">
        <v>2</v>
      </c>
      <c r="H1334" s="71" t="s">
        <v>481</v>
      </c>
      <c r="I1334" s="71" t="s">
        <v>382</v>
      </c>
      <c r="J1334" s="58" t="s">
        <v>311</v>
      </c>
      <c r="K1334" s="58" t="s">
        <v>491</v>
      </c>
      <c r="L1334" s="58">
        <v>48</v>
      </c>
      <c r="M1334" s="58">
        <v>2</v>
      </c>
      <c r="N1334" s="71">
        <v>60</v>
      </c>
      <c r="O1334" s="100">
        <f t="array" ref="O1334">IFERROR(INDEX($AD$11:$AO$1485,MATCH($B1334&amp;$I1334,$Z$11:$Z$1485&amp;$AG$11:$AG$1485,0),MATCH($C1334,$AD$9:$AO$9,0)),"-")</f>
        <v>48</v>
      </c>
      <c r="P1334" s="58">
        <v>24</v>
      </c>
      <c r="Q1334" s="58">
        <v>8</v>
      </c>
      <c r="R1334" s="100">
        <f t="array" ref="R1334">IFERROR(INDEX($AD$11:$AO$1485,MATCH($B1334&amp;$I1334,$Z$11:$Z$1485&amp;$AG$11:$AG$1485,0),MATCH($D1334,$AD$9:$AO$9,0)),"-")</f>
        <v>46.701000000000001</v>
      </c>
      <c r="S1334" s="58">
        <v>12</v>
      </c>
      <c r="T1334" s="58">
        <v>4</v>
      </c>
      <c r="U1334" s="58">
        <v>4</v>
      </c>
      <c r="V1334" s="58">
        <v>7</v>
      </c>
      <c r="W1334" s="50">
        <f t="shared" si="148"/>
        <v>16</v>
      </c>
      <c r="X1334" s="50">
        <f t="shared" si="149"/>
        <v>8</v>
      </c>
      <c r="Z1334" s="63" t="str">
        <f t="shared" si="151"/>
        <v>M30×1.5</v>
      </c>
      <c r="AA1334" s="62" t="s">
        <v>135</v>
      </c>
      <c r="AB1334" s="62"/>
      <c r="AC1334" s="62"/>
      <c r="AD1334" s="63">
        <v>30</v>
      </c>
      <c r="AE1334" s="63">
        <v>1.5</v>
      </c>
      <c r="AF1334" s="62">
        <v>60</v>
      </c>
      <c r="AG1334" s="64" t="s">
        <v>176</v>
      </c>
      <c r="AH1334" s="64"/>
      <c r="AI1334" s="65"/>
      <c r="AJ1334" s="65">
        <f t="shared" si="152"/>
        <v>29.025700000000001</v>
      </c>
      <c r="AK1334" s="65"/>
      <c r="AL1334" s="65"/>
      <c r="AM1334" s="65">
        <f t="shared" si="153"/>
        <v>28.376200000000001</v>
      </c>
      <c r="AN1334" s="65"/>
      <c r="AO1334" s="65">
        <v>29.71</v>
      </c>
    </row>
    <row r="1335" spans="2:41" ht="15" x14ac:dyDescent="0.3">
      <c r="B1335" s="72" t="str">
        <f t="shared" si="150"/>
        <v>M48×1.5</v>
      </c>
      <c r="C1335" s="79" t="s">
        <v>222</v>
      </c>
      <c r="D1335" s="73" t="s">
        <v>221</v>
      </c>
      <c r="E1335" s="71" t="s">
        <v>135</v>
      </c>
      <c r="F1335" s="58">
        <v>48</v>
      </c>
      <c r="G1335" s="58">
        <v>1.5</v>
      </c>
      <c r="H1335" s="71" t="s">
        <v>481</v>
      </c>
      <c r="I1335" s="71" t="s">
        <v>382</v>
      </c>
      <c r="J1335" s="58" t="s">
        <v>311</v>
      </c>
      <c r="K1335" s="58" t="s">
        <v>491</v>
      </c>
      <c r="L1335" s="58">
        <v>48</v>
      </c>
      <c r="M1335" s="58">
        <v>1.5</v>
      </c>
      <c r="N1335" s="71">
        <v>60</v>
      </c>
      <c r="O1335" s="100">
        <f t="array" ref="O1335">IFERROR(INDEX($AD$11:$AO$1485,MATCH($B1335&amp;$I1335,$Z$11:$Z$1485&amp;$AG$11:$AG$1485,0),MATCH($C1335,$AD$9:$AO$9,0)),"-")</f>
        <v>48</v>
      </c>
      <c r="P1335" s="58">
        <v>24</v>
      </c>
      <c r="Q1335" s="58">
        <v>8</v>
      </c>
      <c r="R1335" s="100">
        <f t="array" ref="R1335">IFERROR(INDEX($AD$11:$AO$1485,MATCH($B1335&amp;$I1335,$Z$11:$Z$1485&amp;$AG$11:$AG$1485,0),MATCH($D1335,$AD$9:$AO$9,0)),"-")</f>
        <v>47.025700000000001</v>
      </c>
      <c r="S1335" s="58">
        <v>12</v>
      </c>
      <c r="T1335" s="58">
        <v>4</v>
      </c>
      <c r="U1335" s="58">
        <v>4</v>
      </c>
      <c r="V1335" s="58">
        <v>7</v>
      </c>
      <c r="W1335" s="50">
        <f t="shared" si="148"/>
        <v>16</v>
      </c>
      <c r="X1335" s="50">
        <f t="shared" si="149"/>
        <v>8</v>
      </c>
      <c r="Z1335" s="63" t="str">
        <f t="shared" si="151"/>
        <v>M30×1</v>
      </c>
      <c r="AA1335" s="62" t="s">
        <v>135</v>
      </c>
      <c r="AB1335" s="62"/>
      <c r="AC1335" s="62"/>
      <c r="AD1335" s="63">
        <v>30</v>
      </c>
      <c r="AE1335" s="63">
        <v>1</v>
      </c>
      <c r="AF1335" s="62">
        <v>60</v>
      </c>
      <c r="AG1335" s="64" t="s">
        <v>176</v>
      </c>
      <c r="AH1335" s="64"/>
      <c r="AI1335" s="65"/>
      <c r="AJ1335" s="65">
        <f t="shared" si="152"/>
        <v>29.3505</v>
      </c>
      <c r="AK1335" s="65"/>
      <c r="AL1335" s="65"/>
      <c r="AM1335" s="65">
        <f t="shared" si="153"/>
        <v>28.9175</v>
      </c>
      <c r="AN1335" s="65"/>
      <c r="AO1335" s="65">
        <v>29.85</v>
      </c>
    </row>
    <row r="1336" spans="2:41" ht="15" x14ac:dyDescent="0.3">
      <c r="B1336" s="72" t="str">
        <f t="shared" si="150"/>
        <v>M50×3</v>
      </c>
      <c r="C1336" s="79" t="s">
        <v>222</v>
      </c>
      <c r="D1336" s="73" t="s">
        <v>221</v>
      </c>
      <c r="E1336" s="71" t="s">
        <v>135</v>
      </c>
      <c r="F1336" s="58">
        <v>50</v>
      </c>
      <c r="G1336" s="58">
        <v>3</v>
      </c>
      <c r="H1336" s="71" t="s">
        <v>481</v>
      </c>
      <c r="I1336" s="71" t="s">
        <v>382</v>
      </c>
      <c r="J1336" s="58" t="s">
        <v>311</v>
      </c>
      <c r="K1336" s="58" t="s">
        <v>491</v>
      </c>
      <c r="L1336" s="58">
        <v>50</v>
      </c>
      <c r="M1336" s="58">
        <v>3</v>
      </c>
      <c r="N1336" s="71">
        <v>60</v>
      </c>
      <c r="O1336" s="100">
        <f t="array" ref="O1336">IFERROR(INDEX($AD$11:$AO$1485,MATCH($B1336&amp;$I1336,$Z$11:$Z$1485&amp;$AG$11:$AG$1485,0),MATCH($C1336,$AD$9:$AO$9,0)),"-")</f>
        <v>50</v>
      </c>
      <c r="P1336" s="58">
        <v>24</v>
      </c>
      <c r="Q1336" s="58">
        <v>8</v>
      </c>
      <c r="R1336" s="100">
        <f t="array" ref="R1336">IFERROR(INDEX($AD$11:$AO$1485,MATCH($B1336&amp;$I1336,$Z$11:$Z$1485&amp;$AG$11:$AG$1485,0),MATCH($D1336,$AD$9:$AO$9,0)),"-")</f>
        <v>48.051400000000001</v>
      </c>
      <c r="S1336" s="58">
        <v>12</v>
      </c>
      <c r="T1336" s="58">
        <v>4</v>
      </c>
      <c r="U1336" s="58">
        <v>4</v>
      </c>
      <c r="V1336" s="58">
        <v>7</v>
      </c>
      <c r="W1336" s="50">
        <f t="shared" si="148"/>
        <v>16</v>
      </c>
      <c r="X1336" s="50">
        <f t="shared" si="149"/>
        <v>8</v>
      </c>
      <c r="Z1336" s="63" t="str">
        <f t="shared" si="151"/>
        <v>M32×2</v>
      </c>
      <c r="AA1336" s="62" t="s">
        <v>135</v>
      </c>
      <c r="AB1336" s="62"/>
      <c r="AC1336" s="62"/>
      <c r="AD1336" s="63">
        <v>32</v>
      </c>
      <c r="AE1336" s="63">
        <v>2</v>
      </c>
      <c r="AF1336" s="62">
        <v>60</v>
      </c>
      <c r="AG1336" s="64" t="s">
        <v>176</v>
      </c>
      <c r="AH1336" s="64"/>
      <c r="AI1336" s="65"/>
      <c r="AJ1336" s="65">
        <f t="shared" si="152"/>
        <v>30.701000000000001</v>
      </c>
      <c r="AK1336" s="65"/>
      <c r="AL1336" s="65"/>
      <c r="AM1336" s="65">
        <f t="shared" si="153"/>
        <v>29.834900000000001</v>
      </c>
      <c r="AN1336" s="65"/>
      <c r="AO1336" s="65">
        <v>31.57</v>
      </c>
    </row>
    <row r="1337" spans="2:41" ht="15" x14ac:dyDescent="0.3">
      <c r="B1337" s="72" t="str">
        <f t="shared" si="150"/>
        <v>M50×2</v>
      </c>
      <c r="C1337" s="79" t="s">
        <v>222</v>
      </c>
      <c r="D1337" s="73" t="s">
        <v>221</v>
      </c>
      <c r="E1337" s="71" t="s">
        <v>135</v>
      </c>
      <c r="F1337" s="58">
        <v>50</v>
      </c>
      <c r="G1337" s="58">
        <v>2</v>
      </c>
      <c r="H1337" s="71" t="s">
        <v>481</v>
      </c>
      <c r="I1337" s="71" t="s">
        <v>382</v>
      </c>
      <c r="J1337" s="58" t="s">
        <v>311</v>
      </c>
      <c r="K1337" s="58" t="s">
        <v>491</v>
      </c>
      <c r="L1337" s="58">
        <v>50</v>
      </c>
      <c r="M1337" s="58">
        <v>2</v>
      </c>
      <c r="N1337" s="71">
        <v>60</v>
      </c>
      <c r="O1337" s="100">
        <f t="array" ref="O1337">IFERROR(INDEX($AD$11:$AO$1485,MATCH($B1337&amp;$I1337,$Z$11:$Z$1485&amp;$AG$11:$AG$1485,0),MATCH($C1337,$AD$9:$AO$9,0)),"-")</f>
        <v>50</v>
      </c>
      <c r="P1337" s="58">
        <v>24</v>
      </c>
      <c r="Q1337" s="58">
        <v>8</v>
      </c>
      <c r="R1337" s="100">
        <f t="array" ref="R1337">IFERROR(INDEX($AD$11:$AO$1485,MATCH($B1337&amp;$I1337,$Z$11:$Z$1485&amp;$AG$11:$AG$1485,0),MATCH($D1337,$AD$9:$AO$9,0)),"-")</f>
        <v>48.701000000000001</v>
      </c>
      <c r="S1337" s="58">
        <v>12</v>
      </c>
      <c r="T1337" s="58">
        <v>4</v>
      </c>
      <c r="U1337" s="58">
        <v>4</v>
      </c>
      <c r="V1337" s="58">
        <v>7</v>
      </c>
      <c r="W1337" s="50">
        <f t="shared" si="148"/>
        <v>16</v>
      </c>
      <c r="X1337" s="50">
        <f t="shared" si="149"/>
        <v>8</v>
      </c>
      <c r="Z1337" s="63" t="str">
        <f t="shared" si="151"/>
        <v>M32×1.5</v>
      </c>
      <c r="AA1337" s="62" t="s">
        <v>135</v>
      </c>
      <c r="AB1337" s="62"/>
      <c r="AC1337" s="62"/>
      <c r="AD1337" s="63">
        <v>32</v>
      </c>
      <c r="AE1337" s="63">
        <v>1.5</v>
      </c>
      <c r="AF1337" s="62">
        <v>60</v>
      </c>
      <c r="AG1337" s="64" t="s">
        <v>176</v>
      </c>
      <c r="AH1337" s="64"/>
      <c r="AI1337" s="65"/>
      <c r="AJ1337" s="65">
        <f t="shared" si="152"/>
        <v>31.025700000000001</v>
      </c>
      <c r="AK1337" s="65"/>
      <c r="AL1337" s="65"/>
      <c r="AM1337" s="65">
        <f t="shared" si="153"/>
        <v>30.376200000000001</v>
      </c>
      <c r="AN1337" s="65"/>
      <c r="AO1337" s="65">
        <v>31.72</v>
      </c>
    </row>
    <row r="1338" spans="2:41" ht="15" x14ac:dyDescent="0.3">
      <c r="B1338" s="72" t="str">
        <f t="shared" si="150"/>
        <v>M50×1.5</v>
      </c>
      <c r="C1338" s="79" t="s">
        <v>222</v>
      </c>
      <c r="D1338" s="73" t="s">
        <v>221</v>
      </c>
      <c r="E1338" s="71" t="s">
        <v>135</v>
      </c>
      <c r="F1338" s="58">
        <v>50</v>
      </c>
      <c r="G1338" s="58">
        <v>1.5</v>
      </c>
      <c r="H1338" s="71" t="s">
        <v>481</v>
      </c>
      <c r="I1338" s="71" t="s">
        <v>382</v>
      </c>
      <c r="J1338" s="58" t="s">
        <v>311</v>
      </c>
      <c r="K1338" s="58" t="s">
        <v>491</v>
      </c>
      <c r="L1338" s="58">
        <v>50</v>
      </c>
      <c r="M1338" s="58">
        <v>1.5</v>
      </c>
      <c r="N1338" s="71">
        <v>60</v>
      </c>
      <c r="O1338" s="100">
        <f t="array" ref="O1338">IFERROR(INDEX($AD$11:$AO$1485,MATCH($B1338&amp;$I1338,$Z$11:$Z$1485&amp;$AG$11:$AG$1485,0),MATCH($C1338,$AD$9:$AO$9,0)),"-")</f>
        <v>50</v>
      </c>
      <c r="P1338" s="58">
        <v>24</v>
      </c>
      <c r="Q1338" s="58">
        <v>8</v>
      </c>
      <c r="R1338" s="100">
        <f t="array" ref="R1338">IFERROR(INDEX($AD$11:$AO$1485,MATCH($B1338&amp;$I1338,$Z$11:$Z$1485&amp;$AG$11:$AG$1485,0),MATCH($D1338,$AD$9:$AO$9,0)),"-")</f>
        <v>49.025700000000001</v>
      </c>
      <c r="S1338" s="58">
        <v>12</v>
      </c>
      <c r="T1338" s="58">
        <v>4</v>
      </c>
      <c r="U1338" s="58">
        <v>4</v>
      </c>
      <c r="V1338" s="58">
        <v>7</v>
      </c>
      <c r="W1338" s="50">
        <f t="shared" si="148"/>
        <v>16</v>
      </c>
      <c r="X1338" s="50">
        <f t="shared" si="149"/>
        <v>8</v>
      </c>
      <c r="Z1338" s="63" t="str">
        <f t="shared" si="151"/>
        <v>M33×3</v>
      </c>
      <c r="AA1338" s="62" t="s">
        <v>135</v>
      </c>
      <c r="AB1338" s="62"/>
      <c r="AC1338" s="62"/>
      <c r="AD1338" s="63">
        <v>33</v>
      </c>
      <c r="AE1338" s="63">
        <v>3</v>
      </c>
      <c r="AF1338" s="62">
        <v>60</v>
      </c>
      <c r="AG1338" s="64" t="s">
        <v>176</v>
      </c>
      <c r="AH1338" s="64"/>
      <c r="AI1338" s="65"/>
      <c r="AJ1338" s="65">
        <f t="shared" si="152"/>
        <v>31.051400000000001</v>
      </c>
      <c r="AK1338" s="65"/>
      <c r="AL1338" s="65"/>
      <c r="AM1338" s="65">
        <f t="shared" si="153"/>
        <v>29.752400000000002</v>
      </c>
      <c r="AN1338" s="65"/>
      <c r="AO1338" s="65">
        <v>32.69</v>
      </c>
    </row>
    <row r="1339" spans="2:41" ht="15" x14ac:dyDescent="0.3">
      <c r="B1339" s="72" t="str">
        <f t="shared" si="150"/>
        <v>M52×4</v>
      </c>
      <c r="C1339" s="79" t="s">
        <v>222</v>
      </c>
      <c r="D1339" s="73" t="s">
        <v>221</v>
      </c>
      <c r="E1339" s="71" t="s">
        <v>135</v>
      </c>
      <c r="F1339" s="58">
        <v>52</v>
      </c>
      <c r="G1339" s="58">
        <v>4</v>
      </c>
      <c r="H1339" s="71" t="s">
        <v>481</v>
      </c>
      <c r="I1339" s="71" t="s">
        <v>382</v>
      </c>
      <c r="J1339" s="58" t="s">
        <v>311</v>
      </c>
      <c r="K1339" s="58" t="s">
        <v>491</v>
      </c>
      <c r="L1339" s="58">
        <v>52</v>
      </c>
      <c r="M1339" s="58">
        <v>4</v>
      </c>
      <c r="N1339" s="71">
        <v>60</v>
      </c>
      <c r="O1339" s="100">
        <f t="array" ref="O1339">IFERROR(INDEX($AD$11:$AO$1485,MATCH($B1339&amp;$I1339,$Z$11:$Z$1485&amp;$AG$11:$AG$1485,0),MATCH($C1339,$AD$9:$AO$9,0)),"-")</f>
        <v>52</v>
      </c>
      <c r="P1339" s="58">
        <v>27</v>
      </c>
      <c r="Q1339" s="58">
        <v>9</v>
      </c>
      <c r="R1339" s="100">
        <f t="array" ref="R1339">IFERROR(INDEX($AD$11:$AO$1485,MATCH($B1339&amp;$I1339,$Z$11:$Z$1485&amp;$AG$11:$AG$1485,0),MATCH($D1339,$AD$9:$AO$9,0)),"-")</f>
        <v>49.401899999999998</v>
      </c>
      <c r="S1339" s="58">
        <v>15</v>
      </c>
      <c r="T1339" s="58">
        <v>5</v>
      </c>
      <c r="U1339" s="58">
        <v>4</v>
      </c>
      <c r="V1339" s="58">
        <v>7</v>
      </c>
      <c r="W1339" s="50">
        <f t="shared" si="148"/>
        <v>18</v>
      </c>
      <c r="X1339" s="50">
        <f t="shared" si="149"/>
        <v>10</v>
      </c>
      <c r="Z1339" s="63" t="str">
        <f t="shared" si="151"/>
        <v>M33×2</v>
      </c>
      <c r="AA1339" s="62" t="s">
        <v>135</v>
      </c>
      <c r="AB1339" s="62"/>
      <c r="AC1339" s="62"/>
      <c r="AD1339" s="63">
        <v>33</v>
      </c>
      <c r="AE1339" s="63">
        <v>2</v>
      </c>
      <c r="AF1339" s="62">
        <v>60</v>
      </c>
      <c r="AG1339" s="64" t="s">
        <v>176</v>
      </c>
      <c r="AH1339" s="64"/>
      <c r="AI1339" s="65"/>
      <c r="AJ1339" s="65">
        <f t="shared" si="152"/>
        <v>31.701000000000001</v>
      </c>
      <c r="AK1339" s="65"/>
      <c r="AL1339" s="65"/>
      <c r="AM1339" s="65">
        <f t="shared" si="153"/>
        <v>30.834900000000001</v>
      </c>
      <c r="AN1339" s="65"/>
      <c r="AO1339" s="65">
        <v>32.85</v>
      </c>
    </row>
    <row r="1340" spans="2:41" ht="15" x14ac:dyDescent="0.3">
      <c r="B1340" s="72" t="str">
        <f t="shared" si="150"/>
        <v>M52×3</v>
      </c>
      <c r="C1340" s="79" t="s">
        <v>222</v>
      </c>
      <c r="D1340" s="73" t="s">
        <v>221</v>
      </c>
      <c r="E1340" s="71" t="s">
        <v>135</v>
      </c>
      <c r="F1340" s="58">
        <v>52</v>
      </c>
      <c r="G1340" s="58">
        <v>3</v>
      </c>
      <c r="H1340" s="71" t="s">
        <v>481</v>
      </c>
      <c r="I1340" s="71" t="s">
        <v>382</v>
      </c>
      <c r="J1340" s="58" t="s">
        <v>311</v>
      </c>
      <c r="K1340" s="58" t="s">
        <v>491</v>
      </c>
      <c r="L1340" s="58">
        <v>52</v>
      </c>
      <c r="M1340" s="58">
        <v>3</v>
      </c>
      <c r="N1340" s="71">
        <v>60</v>
      </c>
      <c r="O1340" s="100">
        <f t="array" ref="O1340">IFERROR(INDEX($AD$11:$AO$1485,MATCH($B1340&amp;$I1340,$Z$11:$Z$1485&amp;$AG$11:$AG$1485,0),MATCH($C1340,$AD$9:$AO$9,0)),"-")</f>
        <v>52</v>
      </c>
      <c r="P1340" s="58">
        <v>27</v>
      </c>
      <c r="Q1340" s="58">
        <v>9</v>
      </c>
      <c r="R1340" s="100">
        <f t="array" ref="R1340">IFERROR(INDEX($AD$11:$AO$1485,MATCH($B1340&amp;$I1340,$Z$11:$Z$1485&amp;$AG$11:$AG$1485,0),MATCH($D1340,$AD$9:$AO$9,0)),"-")</f>
        <v>50.051400000000001</v>
      </c>
      <c r="S1340" s="58">
        <v>15</v>
      </c>
      <c r="T1340" s="58">
        <v>5</v>
      </c>
      <c r="U1340" s="58">
        <v>4</v>
      </c>
      <c r="V1340" s="58">
        <v>7</v>
      </c>
      <c r="W1340" s="50">
        <f t="shared" si="148"/>
        <v>18</v>
      </c>
      <c r="X1340" s="50">
        <f t="shared" si="149"/>
        <v>10</v>
      </c>
      <c r="Z1340" s="63" t="str">
        <f t="shared" si="151"/>
        <v>M33×1.5</v>
      </c>
      <c r="AA1340" s="62" t="s">
        <v>135</v>
      </c>
      <c r="AB1340" s="62"/>
      <c r="AC1340" s="62"/>
      <c r="AD1340" s="63">
        <v>33</v>
      </c>
      <c r="AE1340" s="63">
        <v>1.5</v>
      </c>
      <c r="AF1340" s="62">
        <v>60</v>
      </c>
      <c r="AG1340" s="64" t="s">
        <v>176</v>
      </c>
      <c r="AH1340" s="64"/>
      <c r="AI1340" s="65"/>
      <c r="AJ1340" s="65">
        <f t="shared" si="152"/>
        <v>32.025700000000001</v>
      </c>
      <c r="AK1340" s="65"/>
      <c r="AL1340" s="65"/>
      <c r="AM1340" s="65">
        <f t="shared" si="153"/>
        <v>31.376200000000001</v>
      </c>
      <c r="AN1340" s="65"/>
      <c r="AO1340" s="65">
        <v>32.72</v>
      </c>
    </row>
    <row r="1341" spans="2:41" ht="15" x14ac:dyDescent="0.3">
      <c r="B1341" s="72" t="str">
        <f t="shared" si="150"/>
        <v>M52×2</v>
      </c>
      <c r="C1341" s="79" t="s">
        <v>222</v>
      </c>
      <c r="D1341" s="73" t="s">
        <v>221</v>
      </c>
      <c r="E1341" s="71" t="s">
        <v>135</v>
      </c>
      <c r="F1341" s="58">
        <v>52</v>
      </c>
      <c r="G1341" s="58">
        <v>2</v>
      </c>
      <c r="H1341" s="71" t="s">
        <v>481</v>
      </c>
      <c r="I1341" s="71" t="s">
        <v>382</v>
      </c>
      <c r="J1341" s="58" t="s">
        <v>311</v>
      </c>
      <c r="K1341" s="58" t="s">
        <v>491</v>
      </c>
      <c r="L1341" s="58">
        <v>52</v>
      </c>
      <c r="M1341" s="58">
        <v>2</v>
      </c>
      <c r="N1341" s="71">
        <v>60</v>
      </c>
      <c r="O1341" s="100">
        <f t="array" ref="O1341">IFERROR(INDEX($AD$11:$AO$1485,MATCH($B1341&amp;$I1341,$Z$11:$Z$1485&amp;$AG$11:$AG$1485,0),MATCH($C1341,$AD$9:$AO$9,0)),"-")</f>
        <v>52</v>
      </c>
      <c r="P1341" s="58">
        <v>27</v>
      </c>
      <c r="Q1341" s="58">
        <v>9</v>
      </c>
      <c r="R1341" s="100">
        <f t="array" ref="R1341">IFERROR(INDEX($AD$11:$AO$1485,MATCH($B1341&amp;$I1341,$Z$11:$Z$1485&amp;$AG$11:$AG$1485,0),MATCH($D1341,$AD$9:$AO$9,0)),"-")</f>
        <v>50.701000000000001</v>
      </c>
      <c r="S1341" s="58">
        <v>15</v>
      </c>
      <c r="T1341" s="58">
        <v>5</v>
      </c>
      <c r="U1341" s="58">
        <v>4</v>
      </c>
      <c r="V1341" s="58">
        <v>7</v>
      </c>
      <c r="W1341" s="50">
        <f t="shared" si="148"/>
        <v>18</v>
      </c>
      <c r="X1341" s="50">
        <f t="shared" si="149"/>
        <v>10</v>
      </c>
      <c r="Z1341" s="63" t="str">
        <f t="shared" si="151"/>
        <v>M35×1.5</v>
      </c>
      <c r="AA1341" s="62" t="s">
        <v>135</v>
      </c>
      <c r="AB1341" s="62"/>
      <c r="AC1341" s="62"/>
      <c r="AD1341" s="63">
        <v>35</v>
      </c>
      <c r="AE1341" s="63">
        <v>1.5</v>
      </c>
      <c r="AF1341" s="62">
        <v>60</v>
      </c>
      <c r="AG1341" s="64" t="s">
        <v>176</v>
      </c>
      <c r="AH1341" s="64"/>
      <c r="AI1341" s="65"/>
      <c r="AJ1341" s="65">
        <f t="shared" si="152"/>
        <v>34.025700000000001</v>
      </c>
      <c r="AK1341" s="65"/>
      <c r="AL1341" s="65"/>
      <c r="AM1341" s="65">
        <f t="shared" si="153"/>
        <v>33.376199999999997</v>
      </c>
      <c r="AN1341" s="65"/>
      <c r="AO1341" s="65">
        <v>34.72</v>
      </c>
    </row>
    <row r="1342" spans="2:41" ht="15" x14ac:dyDescent="0.3">
      <c r="B1342" s="72" t="str">
        <f t="shared" si="150"/>
        <v>M52×1.5</v>
      </c>
      <c r="C1342" s="79" t="s">
        <v>222</v>
      </c>
      <c r="D1342" s="73" t="s">
        <v>221</v>
      </c>
      <c r="E1342" s="71" t="s">
        <v>135</v>
      </c>
      <c r="F1342" s="58">
        <v>52</v>
      </c>
      <c r="G1342" s="58">
        <v>1.5</v>
      </c>
      <c r="H1342" s="71" t="s">
        <v>481</v>
      </c>
      <c r="I1342" s="71" t="s">
        <v>382</v>
      </c>
      <c r="J1342" s="58" t="s">
        <v>311</v>
      </c>
      <c r="K1342" s="58" t="s">
        <v>491</v>
      </c>
      <c r="L1342" s="58">
        <v>52</v>
      </c>
      <c r="M1342" s="58">
        <v>1.5</v>
      </c>
      <c r="N1342" s="71">
        <v>60</v>
      </c>
      <c r="O1342" s="100">
        <f t="array" ref="O1342">IFERROR(INDEX($AD$11:$AO$1485,MATCH($B1342&amp;$I1342,$Z$11:$Z$1485&amp;$AG$11:$AG$1485,0),MATCH($C1342,$AD$9:$AO$9,0)),"-")</f>
        <v>52</v>
      </c>
      <c r="P1342" s="58">
        <v>27</v>
      </c>
      <c r="Q1342" s="58">
        <v>9</v>
      </c>
      <c r="R1342" s="100">
        <f t="array" ref="R1342">IFERROR(INDEX($AD$11:$AO$1485,MATCH($B1342&amp;$I1342,$Z$11:$Z$1485&amp;$AG$11:$AG$1485,0),MATCH($D1342,$AD$9:$AO$9,0)),"-")</f>
        <v>51.025700000000001</v>
      </c>
      <c r="S1342" s="58">
        <v>15</v>
      </c>
      <c r="T1342" s="58">
        <v>5</v>
      </c>
      <c r="U1342" s="58">
        <v>4</v>
      </c>
      <c r="V1342" s="58">
        <v>7</v>
      </c>
      <c r="W1342" s="50">
        <f t="shared" ref="W1342:W1405" si="154">IF(P1342="-","-",P1342-Q1342)</f>
        <v>18</v>
      </c>
      <c r="X1342" s="50">
        <f t="shared" ref="X1342:X1405" si="155">S1342-T1342</f>
        <v>10</v>
      </c>
      <c r="Z1342" s="63" t="str">
        <f t="shared" si="151"/>
        <v>M36×3</v>
      </c>
      <c r="AA1342" s="62" t="s">
        <v>135</v>
      </c>
      <c r="AB1342" s="62"/>
      <c r="AC1342" s="62"/>
      <c r="AD1342" s="63">
        <v>36</v>
      </c>
      <c r="AE1342" s="63">
        <v>3</v>
      </c>
      <c r="AF1342" s="62">
        <v>60</v>
      </c>
      <c r="AG1342" s="64" t="s">
        <v>176</v>
      </c>
      <c r="AH1342" s="64"/>
      <c r="AI1342" s="65"/>
      <c r="AJ1342" s="65">
        <f t="shared" si="152"/>
        <v>34.051400000000001</v>
      </c>
      <c r="AK1342" s="65"/>
      <c r="AL1342" s="65"/>
      <c r="AM1342" s="65">
        <f t="shared" si="153"/>
        <v>32.752400000000002</v>
      </c>
      <c r="AN1342" s="65"/>
      <c r="AO1342" s="65">
        <v>35.69</v>
      </c>
    </row>
    <row r="1343" spans="2:41" ht="15" x14ac:dyDescent="0.3">
      <c r="B1343" s="72" t="str">
        <f t="shared" si="150"/>
        <v>M55×4</v>
      </c>
      <c r="C1343" s="79" t="s">
        <v>222</v>
      </c>
      <c r="D1343" s="73" t="s">
        <v>221</v>
      </c>
      <c r="E1343" s="71" t="s">
        <v>135</v>
      </c>
      <c r="F1343" s="58">
        <v>55</v>
      </c>
      <c r="G1343" s="58">
        <v>4</v>
      </c>
      <c r="H1343" s="71" t="s">
        <v>481</v>
      </c>
      <c r="I1343" s="71" t="s">
        <v>382</v>
      </c>
      <c r="J1343" s="58" t="s">
        <v>311</v>
      </c>
      <c r="K1343" s="58" t="s">
        <v>491</v>
      </c>
      <c r="L1343" s="58">
        <v>55</v>
      </c>
      <c r="M1343" s="58">
        <v>4</v>
      </c>
      <c r="N1343" s="71">
        <v>60</v>
      </c>
      <c r="O1343" s="100">
        <f t="array" ref="O1343">IFERROR(INDEX($AD$11:$AO$1485,MATCH($B1343&amp;$I1343,$Z$11:$Z$1485&amp;$AG$11:$AG$1485,0),MATCH($C1343,$AD$9:$AO$9,0)),"-")</f>
        <v>55</v>
      </c>
      <c r="P1343" s="58">
        <v>27</v>
      </c>
      <c r="Q1343" s="58">
        <v>9</v>
      </c>
      <c r="R1343" s="100">
        <f t="array" ref="R1343">IFERROR(INDEX($AD$11:$AO$1485,MATCH($B1343&amp;$I1343,$Z$11:$Z$1485&amp;$AG$11:$AG$1485,0),MATCH($D1343,$AD$9:$AO$9,0)),"-")</f>
        <v>52.401899999999998</v>
      </c>
      <c r="S1343" s="58">
        <v>15</v>
      </c>
      <c r="T1343" s="58">
        <v>5</v>
      </c>
      <c r="U1343" s="58">
        <v>4</v>
      </c>
      <c r="V1343" s="58">
        <v>7</v>
      </c>
      <c r="W1343" s="50">
        <f t="shared" si="154"/>
        <v>18</v>
      </c>
      <c r="X1343" s="50">
        <f t="shared" si="155"/>
        <v>10</v>
      </c>
      <c r="Z1343" s="63" t="str">
        <f t="shared" si="151"/>
        <v>M36×2</v>
      </c>
      <c r="AA1343" s="62" t="s">
        <v>135</v>
      </c>
      <c r="AB1343" s="62"/>
      <c r="AC1343" s="62"/>
      <c r="AD1343" s="63">
        <v>36</v>
      </c>
      <c r="AE1343" s="63">
        <v>2</v>
      </c>
      <c r="AF1343" s="62">
        <v>60</v>
      </c>
      <c r="AG1343" s="64" t="s">
        <v>176</v>
      </c>
      <c r="AH1343" s="64"/>
      <c r="AI1343" s="65"/>
      <c r="AJ1343" s="65">
        <f t="shared" si="152"/>
        <v>34.701000000000001</v>
      </c>
      <c r="AK1343" s="65"/>
      <c r="AL1343" s="65"/>
      <c r="AM1343" s="65">
        <f t="shared" si="153"/>
        <v>33.834899999999998</v>
      </c>
      <c r="AN1343" s="65"/>
      <c r="AO1343" s="65">
        <v>35.57</v>
      </c>
    </row>
    <row r="1344" spans="2:41" ht="15" x14ac:dyDescent="0.3">
      <c r="B1344" s="72" t="str">
        <f t="shared" si="150"/>
        <v>M55×3</v>
      </c>
      <c r="C1344" s="79" t="s">
        <v>222</v>
      </c>
      <c r="D1344" s="73" t="s">
        <v>221</v>
      </c>
      <c r="E1344" s="71" t="s">
        <v>135</v>
      </c>
      <c r="F1344" s="58">
        <v>55</v>
      </c>
      <c r="G1344" s="58">
        <v>3</v>
      </c>
      <c r="H1344" s="71" t="s">
        <v>481</v>
      </c>
      <c r="I1344" s="71" t="s">
        <v>382</v>
      </c>
      <c r="J1344" s="58" t="s">
        <v>311</v>
      </c>
      <c r="K1344" s="58" t="s">
        <v>491</v>
      </c>
      <c r="L1344" s="58">
        <v>55</v>
      </c>
      <c r="M1344" s="58">
        <v>3</v>
      </c>
      <c r="N1344" s="71">
        <v>60</v>
      </c>
      <c r="O1344" s="100">
        <f t="array" ref="O1344">IFERROR(INDEX($AD$11:$AO$1485,MATCH($B1344&amp;$I1344,$Z$11:$Z$1485&amp;$AG$11:$AG$1485,0),MATCH($C1344,$AD$9:$AO$9,0)),"-")</f>
        <v>55</v>
      </c>
      <c r="P1344" s="58">
        <v>27</v>
      </c>
      <c r="Q1344" s="58">
        <v>9</v>
      </c>
      <c r="R1344" s="100">
        <f t="array" ref="R1344">IFERROR(INDEX($AD$11:$AO$1485,MATCH($B1344&amp;$I1344,$Z$11:$Z$1485&amp;$AG$11:$AG$1485,0),MATCH($D1344,$AD$9:$AO$9,0)),"-")</f>
        <v>53.051400000000001</v>
      </c>
      <c r="S1344" s="58">
        <v>15</v>
      </c>
      <c r="T1344" s="58">
        <v>5</v>
      </c>
      <c r="U1344" s="58">
        <v>4</v>
      </c>
      <c r="V1344" s="58">
        <v>7</v>
      </c>
      <c r="W1344" s="50">
        <f t="shared" si="154"/>
        <v>18</v>
      </c>
      <c r="X1344" s="50">
        <f t="shared" si="155"/>
        <v>10</v>
      </c>
      <c r="Z1344" s="63" t="str">
        <f t="shared" si="151"/>
        <v>M36×1.5</v>
      </c>
      <c r="AA1344" s="62" t="s">
        <v>135</v>
      </c>
      <c r="AB1344" s="62"/>
      <c r="AC1344" s="62"/>
      <c r="AD1344" s="63">
        <v>36</v>
      </c>
      <c r="AE1344" s="63">
        <v>1.5</v>
      </c>
      <c r="AF1344" s="62">
        <v>60</v>
      </c>
      <c r="AG1344" s="64" t="s">
        <v>176</v>
      </c>
      <c r="AH1344" s="64"/>
      <c r="AI1344" s="65"/>
      <c r="AJ1344" s="65">
        <f t="shared" si="152"/>
        <v>35.025700000000001</v>
      </c>
      <c r="AK1344" s="65"/>
      <c r="AL1344" s="65"/>
      <c r="AM1344" s="65">
        <f t="shared" si="153"/>
        <v>34.376199999999997</v>
      </c>
      <c r="AN1344" s="65"/>
      <c r="AO1344" s="65">
        <v>35.72</v>
      </c>
    </row>
    <row r="1345" spans="2:41" ht="15" x14ac:dyDescent="0.3">
      <c r="B1345" s="72" t="str">
        <f t="shared" si="150"/>
        <v>M55×2</v>
      </c>
      <c r="C1345" s="79" t="s">
        <v>222</v>
      </c>
      <c r="D1345" s="73" t="s">
        <v>221</v>
      </c>
      <c r="E1345" s="71" t="s">
        <v>135</v>
      </c>
      <c r="F1345" s="58">
        <v>55</v>
      </c>
      <c r="G1345" s="58">
        <v>2</v>
      </c>
      <c r="H1345" s="71" t="s">
        <v>481</v>
      </c>
      <c r="I1345" s="71" t="s">
        <v>382</v>
      </c>
      <c r="J1345" s="58" t="s">
        <v>311</v>
      </c>
      <c r="K1345" s="58" t="s">
        <v>491</v>
      </c>
      <c r="L1345" s="58">
        <v>55</v>
      </c>
      <c r="M1345" s="58">
        <v>2</v>
      </c>
      <c r="N1345" s="71">
        <v>60</v>
      </c>
      <c r="O1345" s="100">
        <f t="array" ref="O1345">IFERROR(INDEX($AD$11:$AO$1485,MATCH($B1345&amp;$I1345,$Z$11:$Z$1485&amp;$AG$11:$AG$1485,0),MATCH($C1345,$AD$9:$AO$9,0)),"-")</f>
        <v>55</v>
      </c>
      <c r="P1345" s="58">
        <v>27</v>
      </c>
      <c r="Q1345" s="58">
        <v>9</v>
      </c>
      <c r="R1345" s="100">
        <f t="array" ref="R1345">IFERROR(INDEX($AD$11:$AO$1485,MATCH($B1345&amp;$I1345,$Z$11:$Z$1485&amp;$AG$11:$AG$1485,0),MATCH($D1345,$AD$9:$AO$9,0)),"-")</f>
        <v>53.701000000000001</v>
      </c>
      <c r="S1345" s="58">
        <v>15</v>
      </c>
      <c r="T1345" s="58">
        <v>5</v>
      </c>
      <c r="U1345" s="58">
        <v>4</v>
      </c>
      <c r="V1345" s="58">
        <v>7</v>
      </c>
      <c r="W1345" s="50">
        <f t="shared" si="154"/>
        <v>18</v>
      </c>
      <c r="X1345" s="50">
        <f t="shared" si="155"/>
        <v>10</v>
      </c>
      <c r="Z1345" s="63" t="str">
        <f t="shared" si="151"/>
        <v>M38×1.5</v>
      </c>
      <c r="AA1345" s="62" t="s">
        <v>135</v>
      </c>
      <c r="AB1345" s="62"/>
      <c r="AC1345" s="62"/>
      <c r="AD1345" s="63">
        <v>38</v>
      </c>
      <c r="AE1345" s="63">
        <v>1.5</v>
      </c>
      <c r="AF1345" s="62">
        <v>60</v>
      </c>
      <c r="AG1345" s="64" t="s">
        <v>176</v>
      </c>
      <c r="AH1345" s="64"/>
      <c r="AI1345" s="65"/>
      <c r="AJ1345" s="65">
        <f t="shared" si="152"/>
        <v>37.025700000000001</v>
      </c>
      <c r="AK1345" s="65"/>
      <c r="AL1345" s="65"/>
      <c r="AM1345" s="65">
        <f t="shared" si="153"/>
        <v>36.376199999999997</v>
      </c>
      <c r="AN1345" s="65"/>
      <c r="AO1345" s="65">
        <v>37.72</v>
      </c>
    </row>
    <row r="1346" spans="2:41" ht="15" x14ac:dyDescent="0.3">
      <c r="B1346" s="72" t="str">
        <f t="shared" si="150"/>
        <v>M55×1.5</v>
      </c>
      <c r="C1346" s="79" t="s">
        <v>222</v>
      </c>
      <c r="D1346" s="73" t="s">
        <v>221</v>
      </c>
      <c r="E1346" s="71" t="s">
        <v>135</v>
      </c>
      <c r="F1346" s="58">
        <v>55</v>
      </c>
      <c r="G1346" s="58">
        <v>1.5</v>
      </c>
      <c r="H1346" s="71" t="s">
        <v>481</v>
      </c>
      <c r="I1346" s="71" t="s">
        <v>382</v>
      </c>
      <c r="J1346" s="58" t="s">
        <v>311</v>
      </c>
      <c r="K1346" s="58" t="s">
        <v>491</v>
      </c>
      <c r="L1346" s="58">
        <v>55</v>
      </c>
      <c r="M1346" s="58">
        <v>1.5</v>
      </c>
      <c r="N1346" s="71">
        <v>60</v>
      </c>
      <c r="O1346" s="100">
        <f t="array" ref="O1346">IFERROR(INDEX($AD$11:$AO$1485,MATCH($B1346&amp;$I1346,$Z$11:$Z$1485&amp;$AG$11:$AG$1485,0),MATCH($C1346,$AD$9:$AO$9,0)),"-")</f>
        <v>55</v>
      </c>
      <c r="P1346" s="58">
        <v>27</v>
      </c>
      <c r="Q1346" s="58">
        <v>9</v>
      </c>
      <c r="R1346" s="100">
        <f t="array" ref="R1346">IFERROR(INDEX($AD$11:$AO$1485,MATCH($B1346&amp;$I1346,$Z$11:$Z$1485&amp;$AG$11:$AG$1485,0),MATCH($D1346,$AD$9:$AO$9,0)),"-")</f>
        <v>54.025700000000001</v>
      </c>
      <c r="S1346" s="58">
        <v>15</v>
      </c>
      <c r="T1346" s="58">
        <v>5</v>
      </c>
      <c r="U1346" s="58">
        <v>4</v>
      </c>
      <c r="V1346" s="58">
        <v>7</v>
      </c>
      <c r="W1346" s="50">
        <f t="shared" si="154"/>
        <v>18</v>
      </c>
      <c r="X1346" s="50">
        <f t="shared" si="155"/>
        <v>10</v>
      </c>
      <c r="Z1346" s="63" t="str">
        <f t="shared" si="151"/>
        <v>M39×3</v>
      </c>
      <c r="AA1346" s="62" t="s">
        <v>135</v>
      </c>
      <c r="AB1346" s="62"/>
      <c r="AC1346" s="62"/>
      <c r="AD1346" s="63">
        <v>39</v>
      </c>
      <c r="AE1346" s="63">
        <v>3</v>
      </c>
      <c r="AF1346" s="62">
        <v>60</v>
      </c>
      <c r="AG1346" s="64" t="s">
        <v>176</v>
      </c>
      <c r="AH1346" s="64"/>
      <c r="AI1346" s="65"/>
      <c r="AJ1346" s="65">
        <f t="shared" si="152"/>
        <v>37.051400000000001</v>
      </c>
      <c r="AK1346" s="65"/>
      <c r="AL1346" s="65"/>
      <c r="AM1346" s="65">
        <f t="shared" si="153"/>
        <v>35.752400000000002</v>
      </c>
      <c r="AN1346" s="65"/>
      <c r="AO1346" s="65">
        <v>38.69</v>
      </c>
    </row>
    <row r="1347" spans="2:41" ht="15" x14ac:dyDescent="0.3">
      <c r="B1347" s="72" t="str">
        <f t="shared" si="150"/>
        <v>M56×4</v>
      </c>
      <c r="C1347" s="79" t="s">
        <v>222</v>
      </c>
      <c r="D1347" s="73" t="s">
        <v>221</v>
      </c>
      <c r="E1347" s="71" t="s">
        <v>135</v>
      </c>
      <c r="F1347" s="58">
        <v>56</v>
      </c>
      <c r="G1347" s="58">
        <v>4</v>
      </c>
      <c r="H1347" s="71" t="s">
        <v>481</v>
      </c>
      <c r="I1347" s="71" t="s">
        <v>382</v>
      </c>
      <c r="J1347" s="58" t="s">
        <v>311</v>
      </c>
      <c r="K1347" s="58" t="s">
        <v>491</v>
      </c>
      <c r="L1347" s="58">
        <v>56</v>
      </c>
      <c r="M1347" s="58">
        <v>4</v>
      </c>
      <c r="N1347" s="71">
        <v>60</v>
      </c>
      <c r="O1347" s="100">
        <f t="array" ref="O1347">IFERROR(INDEX($AD$11:$AO$1485,MATCH($B1347&amp;$I1347,$Z$11:$Z$1485&amp;$AG$11:$AG$1485,0),MATCH($C1347,$AD$9:$AO$9,0)),"-")</f>
        <v>56</v>
      </c>
      <c r="P1347" s="58">
        <v>27</v>
      </c>
      <c r="Q1347" s="58">
        <v>9</v>
      </c>
      <c r="R1347" s="100">
        <f t="array" ref="R1347">IFERROR(INDEX($AD$11:$AO$1485,MATCH($B1347&amp;$I1347,$Z$11:$Z$1485&amp;$AG$11:$AG$1485,0),MATCH($D1347,$AD$9:$AO$9,0)),"-")</f>
        <v>53.401899999999998</v>
      </c>
      <c r="S1347" s="58">
        <v>15</v>
      </c>
      <c r="T1347" s="58">
        <v>5</v>
      </c>
      <c r="U1347" s="58">
        <v>4</v>
      </c>
      <c r="V1347" s="58">
        <v>7</v>
      </c>
      <c r="W1347" s="50">
        <f t="shared" si="154"/>
        <v>18</v>
      </c>
      <c r="X1347" s="50">
        <f t="shared" si="155"/>
        <v>10</v>
      </c>
      <c r="Z1347" s="63" t="str">
        <f t="shared" si="151"/>
        <v>M39×2</v>
      </c>
      <c r="AA1347" s="62" t="s">
        <v>135</v>
      </c>
      <c r="AB1347" s="62"/>
      <c r="AC1347" s="62"/>
      <c r="AD1347" s="63">
        <v>39</v>
      </c>
      <c r="AE1347" s="63">
        <v>2</v>
      </c>
      <c r="AF1347" s="62">
        <v>60</v>
      </c>
      <c r="AG1347" s="64" t="s">
        <v>176</v>
      </c>
      <c r="AH1347" s="64"/>
      <c r="AI1347" s="65"/>
      <c r="AJ1347" s="65">
        <f t="shared" si="152"/>
        <v>37.701000000000001</v>
      </c>
      <c r="AK1347" s="65"/>
      <c r="AL1347" s="65"/>
      <c r="AM1347" s="65">
        <f t="shared" si="153"/>
        <v>36.834899999999998</v>
      </c>
      <c r="AN1347" s="65"/>
      <c r="AO1347" s="65">
        <v>38.85</v>
      </c>
    </row>
    <row r="1348" spans="2:41" ht="15" x14ac:dyDescent="0.3">
      <c r="B1348" s="72" t="str">
        <f t="shared" si="150"/>
        <v>M56×3</v>
      </c>
      <c r="C1348" s="79" t="s">
        <v>222</v>
      </c>
      <c r="D1348" s="73" t="s">
        <v>221</v>
      </c>
      <c r="E1348" s="71" t="s">
        <v>135</v>
      </c>
      <c r="F1348" s="58">
        <v>56</v>
      </c>
      <c r="G1348" s="58">
        <v>3</v>
      </c>
      <c r="H1348" s="71" t="s">
        <v>481</v>
      </c>
      <c r="I1348" s="71" t="s">
        <v>382</v>
      </c>
      <c r="J1348" s="58" t="s">
        <v>311</v>
      </c>
      <c r="K1348" s="58" t="s">
        <v>491</v>
      </c>
      <c r="L1348" s="58">
        <v>56</v>
      </c>
      <c r="M1348" s="58">
        <v>3</v>
      </c>
      <c r="N1348" s="71">
        <v>60</v>
      </c>
      <c r="O1348" s="100">
        <f t="array" ref="O1348">IFERROR(INDEX($AD$11:$AO$1485,MATCH($B1348&amp;$I1348,$Z$11:$Z$1485&amp;$AG$11:$AG$1485,0),MATCH($C1348,$AD$9:$AO$9,0)),"-")</f>
        <v>56</v>
      </c>
      <c r="P1348" s="58">
        <v>27</v>
      </c>
      <c r="Q1348" s="58">
        <v>9</v>
      </c>
      <c r="R1348" s="100">
        <f t="array" ref="R1348">IFERROR(INDEX($AD$11:$AO$1485,MATCH($B1348&amp;$I1348,$Z$11:$Z$1485&amp;$AG$11:$AG$1485,0),MATCH($D1348,$AD$9:$AO$9,0)),"-")</f>
        <v>54.051400000000001</v>
      </c>
      <c r="S1348" s="58">
        <v>15</v>
      </c>
      <c r="T1348" s="58">
        <v>5</v>
      </c>
      <c r="U1348" s="58">
        <v>4</v>
      </c>
      <c r="V1348" s="58">
        <v>7</v>
      </c>
      <c r="W1348" s="50">
        <f t="shared" si="154"/>
        <v>18</v>
      </c>
      <c r="X1348" s="50">
        <f t="shared" si="155"/>
        <v>10</v>
      </c>
      <c r="Z1348" s="63" t="str">
        <f t="shared" si="151"/>
        <v>M39×1.5</v>
      </c>
      <c r="AA1348" s="62" t="s">
        <v>135</v>
      </c>
      <c r="AB1348" s="62"/>
      <c r="AC1348" s="62"/>
      <c r="AD1348" s="63">
        <v>39</v>
      </c>
      <c r="AE1348" s="63">
        <v>1.5</v>
      </c>
      <c r="AF1348" s="62">
        <v>60</v>
      </c>
      <c r="AG1348" s="64" t="s">
        <v>176</v>
      </c>
      <c r="AH1348" s="64"/>
      <c r="AI1348" s="65"/>
      <c r="AJ1348" s="65">
        <f t="shared" si="152"/>
        <v>38.025700000000001</v>
      </c>
      <c r="AK1348" s="65"/>
      <c r="AL1348" s="65"/>
      <c r="AM1348" s="65">
        <f t="shared" si="153"/>
        <v>37.376199999999997</v>
      </c>
      <c r="AN1348" s="65"/>
      <c r="AO1348" s="65">
        <v>38.93</v>
      </c>
    </row>
    <row r="1349" spans="2:41" ht="15" x14ac:dyDescent="0.3">
      <c r="B1349" s="72" t="str">
        <f t="shared" si="150"/>
        <v>M56×2</v>
      </c>
      <c r="C1349" s="79" t="s">
        <v>222</v>
      </c>
      <c r="D1349" s="73" t="s">
        <v>221</v>
      </c>
      <c r="E1349" s="71" t="s">
        <v>135</v>
      </c>
      <c r="F1349" s="58">
        <v>56</v>
      </c>
      <c r="G1349" s="58">
        <v>2</v>
      </c>
      <c r="H1349" s="71" t="s">
        <v>481</v>
      </c>
      <c r="I1349" s="71" t="s">
        <v>382</v>
      </c>
      <c r="J1349" s="58" t="s">
        <v>311</v>
      </c>
      <c r="K1349" s="58" t="s">
        <v>491</v>
      </c>
      <c r="L1349" s="58">
        <v>56</v>
      </c>
      <c r="M1349" s="58">
        <v>2</v>
      </c>
      <c r="N1349" s="71">
        <v>60</v>
      </c>
      <c r="O1349" s="100">
        <f t="array" ref="O1349">IFERROR(INDEX($AD$11:$AO$1485,MATCH($B1349&amp;$I1349,$Z$11:$Z$1485&amp;$AG$11:$AG$1485,0),MATCH($C1349,$AD$9:$AO$9,0)),"-")</f>
        <v>56</v>
      </c>
      <c r="P1349" s="58">
        <v>27</v>
      </c>
      <c r="Q1349" s="58">
        <v>9</v>
      </c>
      <c r="R1349" s="100">
        <f t="array" ref="R1349">IFERROR(INDEX($AD$11:$AO$1485,MATCH($B1349&amp;$I1349,$Z$11:$Z$1485&amp;$AG$11:$AG$1485,0),MATCH($D1349,$AD$9:$AO$9,0)),"-")</f>
        <v>54.701000000000001</v>
      </c>
      <c r="S1349" s="58">
        <v>15</v>
      </c>
      <c r="T1349" s="58">
        <v>5</v>
      </c>
      <c r="U1349" s="58">
        <v>4</v>
      </c>
      <c r="V1349" s="58">
        <v>7</v>
      </c>
      <c r="W1349" s="50">
        <f t="shared" si="154"/>
        <v>18</v>
      </c>
      <c r="X1349" s="50">
        <f t="shared" si="155"/>
        <v>10</v>
      </c>
      <c r="Z1349" s="63" t="str">
        <f t="shared" si="151"/>
        <v>M40×3</v>
      </c>
      <c r="AA1349" s="62" t="s">
        <v>135</v>
      </c>
      <c r="AB1349" s="62"/>
      <c r="AC1349" s="62"/>
      <c r="AD1349" s="63">
        <v>40</v>
      </c>
      <c r="AE1349" s="63">
        <v>3</v>
      </c>
      <c r="AF1349" s="62">
        <v>60</v>
      </c>
      <c r="AG1349" s="64" t="s">
        <v>176</v>
      </c>
      <c r="AH1349" s="64"/>
      <c r="AI1349" s="65"/>
      <c r="AJ1349" s="65">
        <f t="shared" si="152"/>
        <v>38.051400000000001</v>
      </c>
      <c r="AK1349" s="65"/>
      <c r="AL1349" s="65"/>
      <c r="AM1349" s="65">
        <f t="shared" si="153"/>
        <v>36.752400000000002</v>
      </c>
      <c r="AN1349" s="65"/>
      <c r="AO1349" s="65">
        <v>39.69</v>
      </c>
    </row>
    <row r="1350" spans="2:41" ht="15" x14ac:dyDescent="0.3">
      <c r="B1350" s="72" t="str">
        <f t="shared" si="150"/>
        <v>M56×1.5</v>
      </c>
      <c r="C1350" s="79" t="s">
        <v>222</v>
      </c>
      <c r="D1350" s="73" t="s">
        <v>221</v>
      </c>
      <c r="E1350" s="71" t="s">
        <v>135</v>
      </c>
      <c r="F1350" s="58">
        <v>56</v>
      </c>
      <c r="G1350" s="58">
        <v>1.5</v>
      </c>
      <c r="H1350" s="71" t="s">
        <v>481</v>
      </c>
      <c r="I1350" s="71" t="s">
        <v>382</v>
      </c>
      <c r="J1350" s="58" t="s">
        <v>311</v>
      </c>
      <c r="K1350" s="58" t="s">
        <v>491</v>
      </c>
      <c r="L1350" s="58">
        <v>56</v>
      </c>
      <c r="M1350" s="58">
        <v>1.5</v>
      </c>
      <c r="N1350" s="71">
        <v>60</v>
      </c>
      <c r="O1350" s="100">
        <f t="array" ref="O1350">IFERROR(INDEX($AD$11:$AO$1485,MATCH($B1350&amp;$I1350,$Z$11:$Z$1485&amp;$AG$11:$AG$1485,0),MATCH($C1350,$AD$9:$AO$9,0)),"-")</f>
        <v>56</v>
      </c>
      <c r="P1350" s="58">
        <v>27</v>
      </c>
      <c r="Q1350" s="58">
        <v>9</v>
      </c>
      <c r="R1350" s="100">
        <f t="array" ref="R1350">IFERROR(INDEX($AD$11:$AO$1485,MATCH($B1350&amp;$I1350,$Z$11:$Z$1485&amp;$AG$11:$AG$1485,0),MATCH($D1350,$AD$9:$AO$9,0)),"-")</f>
        <v>55.025700000000001</v>
      </c>
      <c r="S1350" s="58">
        <v>15</v>
      </c>
      <c r="T1350" s="58">
        <v>5</v>
      </c>
      <c r="U1350" s="58">
        <v>4</v>
      </c>
      <c r="V1350" s="58">
        <v>7</v>
      </c>
      <c r="W1350" s="50">
        <f t="shared" si="154"/>
        <v>18</v>
      </c>
      <c r="X1350" s="50">
        <f t="shared" si="155"/>
        <v>10</v>
      </c>
      <c r="Z1350" s="63" t="str">
        <f t="shared" si="151"/>
        <v>M40×2</v>
      </c>
      <c r="AA1350" s="62" t="s">
        <v>135</v>
      </c>
      <c r="AB1350" s="62"/>
      <c r="AC1350" s="62"/>
      <c r="AD1350" s="63">
        <v>40</v>
      </c>
      <c r="AE1350" s="63">
        <v>2</v>
      </c>
      <c r="AF1350" s="62">
        <v>60</v>
      </c>
      <c r="AG1350" s="64" t="s">
        <v>176</v>
      </c>
      <c r="AH1350" s="64"/>
      <c r="AI1350" s="65"/>
      <c r="AJ1350" s="65">
        <f t="shared" si="152"/>
        <v>38.701000000000001</v>
      </c>
      <c r="AK1350" s="65"/>
      <c r="AL1350" s="65"/>
      <c r="AM1350" s="65">
        <f t="shared" si="153"/>
        <v>37.834899999999998</v>
      </c>
      <c r="AN1350" s="65"/>
      <c r="AO1350" s="65">
        <v>39.57</v>
      </c>
    </row>
    <row r="1351" spans="2:41" ht="15" x14ac:dyDescent="0.3">
      <c r="B1351" s="72" t="str">
        <f t="shared" si="150"/>
        <v>M58×4</v>
      </c>
      <c r="C1351" s="79" t="s">
        <v>222</v>
      </c>
      <c r="D1351" s="73" t="s">
        <v>221</v>
      </c>
      <c r="E1351" s="71" t="s">
        <v>135</v>
      </c>
      <c r="F1351" s="58">
        <v>58</v>
      </c>
      <c r="G1351" s="58">
        <v>4</v>
      </c>
      <c r="H1351" s="71" t="s">
        <v>481</v>
      </c>
      <c r="I1351" s="71" t="s">
        <v>382</v>
      </c>
      <c r="J1351" s="58" t="s">
        <v>311</v>
      </c>
      <c r="K1351" s="58" t="s">
        <v>491</v>
      </c>
      <c r="L1351" s="58">
        <v>58</v>
      </c>
      <c r="M1351" s="58">
        <v>4</v>
      </c>
      <c r="N1351" s="71">
        <v>60</v>
      </c>
      <c r="O1351" s="100">
        <f t="array" ref="O1351">IFERROR(INDEX($AD$11:$AO$1485,MATCH($B1351&amp;$I1351,$Z$11:$Z$1485&amp;$AG$11:$AG$1485,0),MATCH($C1351,$AD$9:$AO$9,0)),"-")</f>
        <v>58</v>
      </c>
      <c r="P1351" s="58">
        <v>27</v>
      </c>
      <c r="Q1351" s="58">
        <v>9</v>
      </c>
      <c r="R1351" s="100">
        <f t="array" ref="R1351">IFERROR(INDEX($AD$11:$AO$1485,MATCH($B1351&amp;$I1351,$Z$11:$Z$1485&amp;$AG$11:$AG$1485,0),MATCH($D1351,$AD$9:$AO$9,0)),"-")</f>
        <v>55.401899999999998</v>
      </c>
      <c r="S1351" s="58">
        <v>15</v>
      </c>
      <c r="T1351" s="58">
        <v>5</v>
      </c>
      <c r="U1351" s="58">
        <v>4</v>
      </c>
      <c r="V1351" s="58">
        <v>7</v>
      </c>
      <c r="W1351" s="50">
        <f t="shared" si="154"/>
        <v>18</v>
      </c>
      <c r="X1351" s="50">
        <f t="shared" si="155"/>
        <v>10</v>
      </c>
      <c r="Z1351" s="63" t="str">
        <f t="shared" si="151"/>
        <v>M40×1.5</v>
      </c>
      <c r="AA1351" s="62" t="s">
        <v>135</v>
      </c>
      <c r="AB1351" s="62"/>
      <c r="AC1351" s="62"/>
      <c r="AD1351" s="63">
        <v>40</v>
      </c>
      <c r="AE1351" s="63">
        <v>1.5</v>
      </c>
      <c r="AF1351" s="62">
        <v>60</v>
      </c>
      <c r="AG1351" s="64" t="s">
        <v>176</v>
      </c>
      <c r="AH1351" s="64"/>
      <c r="AI1351" s="65"/>
      <c r="AJ1351" s="65">
        <f t="shared" si="152"/>
        <v>39.025700000000001</v>
      </c>
      <c r="AK1351" s="65"/>
      <c r="AL1351" s="65"/>
      <c r="AM1351" s="65">
        <f t="shared" si="153"/>
        <v>38.376199999999997</v>
      </c>
      <c r="AN1351" s="65"/>
      <c r="AO1351" s="65">
        <v>39.72</v>
      </c>
    </row>
    <row r="1352" spans="2:41" ht="15" x14ac:dyDescent="0.3">
      <c r="B1352" s="72" t="str">
        <f t="shared" si="150"/>
        <v>M58×3</v>
      </c>
      <c r="C1352" s="79" t="s">
        <v>222</v>
      </c>
      <c r="D1352" s="73" t="s">
        <v>221</v>
      </c>
      <c r="E1352" s="71" t="s">
        <v>135</v>
      </c>
      <c r="F1352" s="58">
        <v>58</v>
      </c>
      <c r="G1352" s="58">
        <v>3</v>
      </c>
      <c r="H1352" s="71" t="s">
        <v>481</v>
      </c>
      <c r="I1352" s="71" t="s">
        <v>382</v>
      </c>
      <c r="J1352" s="58" t="s">
        <v>311</v>
      </c>
      <c r="K1352" s="58" t="s">
        <v>491</v>
      </c>
      <c r="L1352" s="58">
        <v>58</v>
      </c>
      <c r="M1352" s="58">
        <v>3</v>
      </c>
      <c r="N1352" s="71">
        <v>60</v>
      </c>
      <c r="O1352" s="100">
        <f t="array" ref="O1352">IFERROR(INDEX($AD$11:$AO$1485,MATCH($B1352&amp;$I1352,$Z$11:$Z$1485&amp;$AG$11:$AG$1485,0),MATCH($C1352,$AD$9:$AO$9,0)),"-")</f>
        <v>58</v>
      </c>
      <c r="P1352" s="58">
        <v>27</v>
      </c>
      <c r="Q1352" s="58">
        <v>9</v>
      </c>
      <c r="R1352" s="100">
        <f t="array" ref="R1352">IFERROR(INDEX($AD$11:$AO$1485,MATCH($B1352&amp;$I1352,$Z$11:$Z$1485&amp;$AG$11:$AG$1485,0),MATCH($D1352,$AD$9:$AO$9,0)),"-")</f>
        <v>56.051400000000001</v>
      </c>
      <c r="S1352" s="58">
        <v>15</v>
      </c>
      <c r="T1352" s="58">
        <v>5</v>
      </c>
      <c r="U1352" s="58">
        <v>4</v>
      </c>
      <c r="V1352" s="58">
        <v>7</v>
      </c>
      <c r="W1352" s="50">
        <f t="shared" si="154"/>
        <v>18</v>
      </c>
      <c r="X1352" s="50">
        <f t="shared" si="155"/>
        <v>10</v>
      </c>
      <c r="Z1352" s="63" t="str">
        <f t="shared" si="151"/>
        <v>M42×4</v>
      </c>
      <c r="AA1352" s="62" t="s">
        <v>135</v>
      </c>
      <c r="AB1352" s="62"/>
      <c r="AC1352" s="62"/>
      <c r="AD1352" s="63">
        <v>42</v>
      </c>
      <c r="AE1352" s="63">
        <v>4</v>
      </c>
      <c r="AF1352" s="62">
        <v>60</v>
      </c>
      <c r="AG1352" s="64" t="s">
        <v>176</v>
      </c>
      <c r="AH1352" s="64"/>
      <c r="AI1352" s="65"/>
      <c r="AJ1352" s="65">
        <f t="shared" si="152"/>
        <v>39.401899999999998</v>
      </c>
      <c r="AK1352" s="65"/>
      <c r="AL1352" s="65"/>
      <c r="AM1352" s="65">
        <f t="shared" si="153"/>
        <v>37.669899999999998</v>
      </c>
      <c r="AN1352" s="65"/>
      <c r="AO1352" s="65">
        <v>41.51</v>
      </c>
    </row>
    <row r="1353" spans="2:41" ht="15" x14ac:dyDescent="0.3">
      <c r="B1353" s="72" t="str">
        <f t="shared" si="150"/>
        <v>M58×2</v>
      </c>
      <c r="C1353" s="79" t="s">
        <v>222</v>
      </c>
      <c r="D1353" s="73" t="s">
        <v>221</v>
      </c>
      <c r="E1353" s="71" t="s">
        <v>135</v>
      </c>
      <c r="F1353" s="58">
        <v>58</v>
      </c>
      <c r="G1353" s="58">
        <v>2</v>
      </c>
      <c r="H1353" s="71" t="s">
        <v>481</v>
      </c>
      <c r="I1353" s="71" t="s">
        <v>382</v>
      </c>
      <c r="J1353" s="58" t="s">
        <v>311</v>
      </c>
      <c r="K1353" s="58" t="s">
        <v>491</v>
      </c>
      <c r="L1353" s="58">
        <v>58</v>
      </c>
      <c r="M1353" s="58">
        <v>2</v>
      </c>
      <c r="N1353" s="71">
        <v>60</v>
      </c>
      <c r="O1353" s="100">
        <f t="array" ref="O1353">IFERROR(INDEX($AD$11:$AO$1485,MATCH($B1353&amp;$I1353,$Z$11:$Z$1485&amp;$AG$11:$AG$1485,0),MATCH($C1353,$AD$9:$AO$9,0)),"-")</f>
        <v>58</v>
      </c>
      <c r="P1353" s="58">
        <v>27</v>
      </c>
      <c r="Q1353" s="58">
        <v>9</v>
      </c>
      <c r="R1353" s="100">
        <f t="array" ref="R1353">IFERROR(INDEX($AD$11:$AO$1485,MATCH($B1353&amp;$I1353,$Z$11:$Z$1485&amp;$AG$11:$AG$1485,0),MATCH($D1353,$AD$9:$AO$9,0)),"-")</f>
        <v>56.701000000000001</v>
      </c>
      <c r="S1353" s="58">
        <v>15</v>
      </c>
      <c r="T1353" s="58">
        <v>5</v>
      </c>
      <c r="U1353" s="58">
        <v>4</v>
      </c>
      <c r="V1353" s="58">
        <v>7</v>
      </c>
      <c r="W1353" s="50">
        <f t="shared" si="154"/>
        <v>18</v>
      </c>
      <c r="X1353" s="50">
        <f t="shared" si="155"/>
        <v>10</v>
      </c>
      <c r="Z1353" s="63" t="str">
        <f t="shared" si="151"/>
        <v>M42×3</v>
      </c>
      <c r="AA1353" s="62" t="s">
        <v>135</v>
      </c>
      <c r="AB1353" s="62"/>
      <c r="AC1353" s="62"/>
      <c r="AD1353" s="63">
        <v>42</v>
      </c>
      <c r="AE1353" s="63">
        <v>3</v>
      </c>
      <c r="AF1353" s="62">
        <v>60</v>
      </c>
      <c r="AG1353" s="64" t="s">
        <v>176</v>
      </c>
      <c r="AH1353" s="64"/>
      <c r="AI1353" s="65"/>
      <c r="AJ1353" s="65">
        <f t="shared" si="152"/>
        <v>40.051400000000001</v>
      </c>
      <c r="AK1353" s="65"/>
      <c r="AL1353" s="65"/>
      <c r="AM1353" s="65">
        <f t="shared" si="153"/>
        <v>38.752400000000002</v>
      </c>
      <c r="AN1353" s="65"/>
      <c r="AO1353" s="65">
        <v>41.69</v>
      </c>
    </row>
    <row r="1354" spans="2:41" ht="15" x14ac:dyDescent="0.3">
      <c r="B1354" s="72" t="str">
        <f t="shared" si="150"/>
        <v>M58×1.5</v>
      </c>
      <c r="C1354" s="79" t="s">
        <v>222</v>
      </c>
      <c r="D1354" s="73" t="s">
        <v>221</v>
      </c>
      <c r="E1354" s="71" t="s">
        <v>135</v>
      </c>
      <c r="F1354" s="58">
        <v>58</v>
      </c>
      <c r="G1354" s="58">
        <v>1.5</v>
      </c>
      <c r="H1354" s="71" t="s">
        <v>481</v>
      </c>
      <c r="I1354" s="71" t="s">
        <v>382</v>
      </c>
      <c r="J1354" s="58" t="s">
        <v>311</v>
      </c>
      <c r="K1354" s="58" t="s">
        <v>491</v>
      </c>
      <c r="L1354" s="58">
        <v>58</v>
      </c>
      <c r="M1354" s="58">
        <v>1.5</v>
      </c>
      <c r="N1354" s="71">
        <v>60</v>
      </c>
      <c r="O1354" s="100">
        <f t="array" ref="O1354">IFERROR(INDEX($AD$11:$AO$1485,MATCH($B1354&amp;$I1354,$Z$11:$Z$1485&amp;$AG$11:$AG$1485,0),MATCH($C1354,$AD$9:$AO$9,0)),"-")</f>
        <v>58</v>
      </c>
      <c r="P1354" s="58">
        <v>27</v>
      </c>
      <c r="Q1354" s="58">
        <v>9</v>
      </c>
      <c r="R1354" s="100">
        <f t="array" ref="R1354">IFERROR(INDEX($AD$11:$AO$1485,MATCH($B1354&amp;$I1354,$Z$11:$Z$1485&amp;$AG$11:$AG$1485,0),MATCH($D1354,$AD$9:$AO$9,0)),"-")</f>
        <v>57.025700000000001</v>
      </c>
      <c r="S1354" s="58">
        <v>15</v>
      </c>
      <c r="T1354" s="58">
        <v>5</v>
      </c>
      <c r="U1354" s="58">
        <v>4</v>
      </c>
      <c r="V1354" s="58">
        <v>7</v>
      </c>
      <c r="W1354" s="50">
        <f t="shared" si="154"/>
        <v>18</v>
      </c>
      <c r="X1354" s="50">
        <f t="shared" si="155"/>
        <v>10</v>
      </c>
      <c r="Z1354" s="63" t="str">
        <f t="shared" si="151"/>
        <v>M42×2</v>
      </c>
      <c r="AA1354" s="62" t="s">
        <v>135</v>
      </c>
      <c r="AB1354" s="62"/>
      <c r="AC1354" s="62"/>
      <c r="AD1354" s="63">
        <v>42</v>
      </c>
      <c r="AE1354" s="63">
        <v>2</v>
      </c>
      <c r="AF1354" s="62">
        <v>60</v>
      </c>
      <c r="AG1354" s="64" t="s">
        <v>176</v>
      </c>
      <c r="AH1354" s="64"/>
      <c r="AI1354" s="65"/>
      <c r="AJ1354" s="65">
        <f t="shared" si="152"/>
        <v>40.701000000000001</v>
      </c>
      <c r="AK1354" s="65"/>
      <c r="AL1354" s="65"/>
      <c r="AM1354" s="65">
        <f t="shared" si="153"/>
        <v>39.834899999999998</v>
      </c>
      <c r="AN1354" s="65"/>
      <c r="AO1354" s="65">
        <v>41.57</v>
      </c>
    </row>
    <row r="1355" spans="2:41" ht="15" x14ac:dyDescent="0.3">
      <c r="B1355" s="72" t="str">
        <f t="shared" ref="B1355:B1418" si="156">CONCATENATE(E1355,L1355,"×",G1355)</f>
        <v>M60×4</v>
      </c>
      <c r="C1355" s="79" t="s">
        <v>222</v>
      </c>
      <c r="D1355" s="73" t="s">
        <v>221</v>
      </c>
      <c r="E1355" s="71" t="s">
        <v>135</v>
      </c>
      <c r="F1355" s="58">
        <v>60</v>
      </c>
      <c r="G1355" s="58">
        <v>4</v>
      </c>
      <c r="H1355" s="71" t="s">
        <v>481</v>
      </c>
      <c r="I1355" s="71" t="s">
        <v>382</v>
      </c>
      <c r="J1355" s="58" t="s">
        <v>311</v>
      </c>
      <c r="K1355" s="58" t="s">
        <v>491</v>
      </c>
      <c r="L1355" s="58">
        <v>60</v>
      </c>
      <c r="M1355" s="58">
        <v>4</v>
      </c>
      <c r="N1355" s="71">
        <v>60</v>
      </c>
      <c r="O1355" s="100">
        <f t="array" ref="O1355">IFERROR(INDEX($AD$11:$AO$1485,MATCH($B1355&amp;$I1355,$Z$11:$Z$1485&amp;$AG$11:$AG$1485,0),MATCH($C1355,$AD$9:$AO$9,0)),"-")</f>
        <v>60</v>
      </c>
      <c r="P1355" s="58">
        <v>27</v>
      </c>
      <c r="Q1355" s="58">
        <v>9</v>
      </c>
      <c r="R1355" s="100">
        <f t="array" ref="R1355">IFERROR(INDEX($AD$11:$AO$1485,MATCH($B1355&amp;$I1355,$Z$11:$Z$1485&amp;$AG$11:$AG$1485,0),MATCH($D1355,$AD$9:$AO$9,0)),"-")</f>
        <v>57.401899999999998</v>
      </c>
      <c r="S1355" s="58">
        <v>15</v>
      </c>
      <c r="T1355" s="58">
        <v>5</v>
      </c>
      <c r="U1355" s="58">
        <v>4</v>
      </c>
      <c r="V1355" s="58">
        <v>7</v>
      </c>
      <c r="W1355" s="50">
        <f t="shared" si="154"/>
        <v>18</v>
      </c>
      <c r="X1355" s="50">
        <f t="shared" si="155"/>
        <v>10</v>
      </c>
      <c r="Z1355" s="63" t="str">
        <f t="shared" ref="Z1355:Z1418" si="157">CONCATENATE(AA1355,AD1355,"×",AE1355)</f>
        <v>M42×1.5</v>
      </c>
      <c r="AA1355" s="62" t="s">
        <v>135</v>
      </c>
      <c r="AB1355" s="62"/>
      <c r="AC1355" s="62"/>
      <c r="AD1355" s="63">
        <v>42</v>
      </c>
      <c r="AE1355" s="63">
        <v>1.5</v>
      </c>
      <c r="AF1355" s="62">
        <v>60</v>
      </c>
      <c r="AG1355" s="64" t="s">
        <v>176</v>
      </c>
      <c r="AH1355" s="64"/>
      <c r="AI1355" s="65"/>
      <c r="AJ1355" s="65">
        <f t="shared" si="152"/>
        <v>41.025700000000001</v>
      </c>
      <c r="AK1355" s="65"/>
      <c r="AL1355" s="65"/>
      <c r="AM1355" s="65">
        <f t="shared" si="153"/>
        <v>40.376199999999997</v>
      </c>
      <c r="AN1355" s="65"/>
      <c r="AO1355" s="65">
        <v>41.72</v>
      </c>
    </row>
    <row r="1356" spans="2:41" ht="15" x14ac:dyDescent="0.3">
      <c r="B1356" s="72" t="str">
        <f t="shared" si="156"/>
        <v>M60×3</v>
      </c>
      <c r="C1356" s="79" t="s">
        <v>222</v>
      </c>
      <c r="D1356" s="73" t="s">
        <v>221</v>
      </c>
      <c r="E1356" s="71" t="s">
        <v>135</v>
      </c>
      <c r="F1356" s="58">
        <v>60</v>
      </c>
      <c r="G1356" s="58">
        <v>3</v>
      </c>
      <c r="H1356" s="71" t="s">
        <v>481</v>
      </c>
      <c r="I1356" s="71" t="s">
        <v>382</v>
      </c>
      <c r="J1356" s="58" t="s">
        <v>311</v>
      </c>
      <c r="K1356" s="58" t="s">
        <v>491</v>
      </c>
      <c r="L1356" s="58">
        <v>60</v>
      </c>
      <c r="M1356" s="58">
        <v>3</v>
      </c>
      <c r="N1356" s="71">
        <v>60</v>
      </c>
      <c r="O1356" s="100">
        <f t="array" ref="O1356">IFERROR(INDEX($AD$11:$AO$1485,MATCH($B1356&amp;$I1356,$Z$11:$Z$1485&amp;$AG$11:$AG$1485,0),MATCH($C1356,$AD$9:$AO$9,0)),"-")</f>
        <v>60</v>
      </c>
      <c r="P1356" s="58">
        <v>27</v>
      </c>
      <c r="Q1356" s="58">
        <v>9</v>
      </c>
      <c r="R1356" s="100">
        <f t="array" ref="R1356">IFERROR(INDEX($AD$11:$AO$1485,MATCH($B1356&amp;$I1356,$Z$11:$Z$1485&amp;$AG$11:$AG$1485,0),MATCH($D1356,$AD$9:$AO$9,0)),"-")</f>
        <v>58.051400000000001</v>
      </c>
      <c r="S1356" s="58">
        <v>15</v>
      </c>
      <c r="T1356" s="58">
        <v>5</v>
      </c>
      <c r="U1356" s="58">
        <v>4</v>
      </c>
      <c r="V1356" s="58">
        <v>7</v>
      </c>
      <c r="W1356" s="50">
        <f t="shared" si="154"/>
        <v>18</v>
      </c>
      <c r="X1356" s="50">
        <f t="shared" si="155"/>
        <v>10</v>
      </c>
      <c r="Z1356" s="63" t="str">
        <f t="shared" si="157"/>
        <v>M45×4</v>
      </c>
      <c r="AA1356" s="62" t="s">
        <v>135</v>
      </c>
      <c r="AB1356" s="62"/>
      <c r="AC1356" s="62"/>
      <c r="AD1356" s="63">
        <v>45</v>
      </c>
      <c r="AE1356" s="63">
        <v>4</v>
      </c>
      <c r="AF1356" s="62">
        <v>60</v>
      </c>
      <c r="AG1356" s="64" t="s">
        <v>176</v>
      </c>
      <c r="AH1356" s="64"/>
      <c r="AI1356" s="65"/>
      <c r="AJ1356" s="65">
        <f t="shared" ref="AJ1356:AJ1419" si="158">ROUND(AD1356-0.649519*AE1356,4)</f>
        <v>42.401899999999998</v>
      </c>
      <c r="AK1356" s="65"/>
      <c r="AL1356" s="65"/>
      <c r="AM1356" s="65">
        <f t="shared" ref="AM1356:AM1419" si="159">ROUND(AD1356-1.082532*AE1356,4)</f>
        <v>40.669899999999998</v>
      </c>
      <c r="AN1356" s="65"/>
      <c r="AO1356" s="65">
        <v>44.51</v>
      </c>
    </row>
    <row r="1357" spans="2:41" ht="15" x14ac:dyDescent="0.3">
      <c r="B1357" s="72" t="str">
        <f t="shared" si="156"/>
        <v>M60×2</v>
      </c>
      <c r="C1357" s="79" t="s">
        <v>222</v>
      </c>
      <c r="D1357" s="73" t="s">
        <v>221</v>
      </c>
      <c r="E1357" s="71" t="s">
        <v>135</v>
      </c>
      <c r="F1357" s="58">
        <v>60</v>
      </c>
      <c r="G1357" s="58">
        <v>2</v>
      </c>
      <c r="H1357" s="71" t="s">
        <v>481</v>
      </c>
      <c r="I1357" s="71" t="s">
        <v>382</v>
      </c>
      <c r="J1357" s="58" t="s">
        <v>311</v>
      </c>
      <c r="K1357" s="58" t="s">
        <v>491</v>
      </c>
      <c r="L1357" s="58">
        <v>60</v>
      </c>
      <c r="M1357" s="58">
        <v>2</v>
      </c>
      <c r="N1357" s="71">
        <v>60</v>
      </c>
      <c r="O1357" s="100">
        <f t="array" ref="O1357">IFERROR(INDEX($AD$11:$AO$1485,MATCH($B1357&amp;$I1357,$Z$11:$Z$1485&amp;$AG$11:$AG$1485,0),MATCH($C1357,$AD$9:$AO$9,0)),"-")</f>
        <v>60</v>
      </c>
      <c r="P1357" s="58">
        <v>27</v>
      </c>
      <c r="Q1357" s="58">
        <v>9</v>
      </c>
      <c r="R1357" s="100">
        <f t="array" ref="R1357">IFERROR(INDEX($AD$11:$AO$1485,MATCH($B1357&amp;$I1357,$Z$11:$Z$1485&amp;$AG$11:$AG$1485,0),MATCH($D1357,$AD$9:$AO$9,0)),"-")</f>
        <v>58.701000000000001</v>
      </c>
      <c r="S1357" s="58">
        <v>15</v>
      </c>
      <c r="T1357" s="58">
        <v>5</v>
      </c>
      <c r="U1357" s="58">
        <v>4</v>
      </c>
      <c r="V1357" s="58">
        <v>7</v>
      </c>
      <c r="W1357" s="50">
        <f t="shared" si="154"/>
        <v>18</v>
      </c>
      <c r="X1357" s="50">
        <f t="shared" si="155"/>
        <v>10</v>
      </c>
      <c r="Z1357" s="63" t="str">
        <f t="shared" si="157"/>
        <v>M45×3</v>
      </c>
      <c r="AA1357" s="62" t="s">
        <v>135</v>
      </c>
      <c r="AB1357" s="62"/>
      <c r="AC1357" s="62"/>
      <c r="AD1357" s="63">
        <v>45</v>
      </c>
      <c r="AE1357" s="63">
        <v>3</v>
      </c>
      <c r="AF1357" s="62">
        <v>60</v>
      </c>
      <c r="AG1357" s="64" t="s">
        <v>176</v>
      </c>
      <c r="AH1357" s="64"/>
      <c r="AI1357" s="65"/>
      <c r="AJ1357" s="65">
        <f t="shared" si="158"/>
        <v>43.051400000000001</v>
      </c>
      <c r="AK1357" s="65"/>
      <c r="AL1357" s="65"/>
      <c r="AM1357" s="65">
        <f t="shared" si="159"/>
        <v>41.752400000000002</v>
      </c>
      <c r="AN1357" s="65"/>
      <c r="AO1357" s="65">
        <v>44.69</v>
      </c>
    </row>
    <row r="1358" spans="2:41" ht="15" x14ac:dyDescent="0.3">
      <c r="B1358" s="72" t="str">
        <f t="shared" si="156"/>
        <v>M60×1.5</v>
      </c>
      <c r="C1358" s="79" t="s">
        <v>222</v>
      </c>
      <c r="D1358" s="73" t="s">
        <v>221</v>
      </c>
      <c r="E1358" s="71" t="s">
        <v>135</v>
      </c>
      <c r="F1358" s="58">
        <v>60</v>
      </c>
      <c r="G1358" s="58">
        <v>1.5</v>
      </c>
      <c r="H1358" s="71" t="s">
        <v>481</v>
      </c>
      <c r="I1358" s="71" t="s">
        <v>382</v>
      </c>
      <c r="J1358" s="58" t="s">
        <v>311</v>
      </c>
      <c r="K1358" s="58" t="s">
        <v>491</v>
      </c>
      <c r="L1358" s="58">
        <v>60</v>
      </c>
      <c r="M1358" s="58">
        <v>1.5</v>
      </c>
      <c r="N1358" s="71">
        <v>60</v>
      </c>
      <c r="O1358" s="100">
        <f t="array" ref="O1358">IFERROR(INDEX($AD$11:$AO$1485,MATCH($B1358&amp;$I1358,$Z$11:$Z$1485&amp;$AG$11:$AG$1485,0),MATCH($C1358,$AD$9:$AO$9,0)),"-")</f>
        <v>60</v>
      </c>
      <c r="P1358" s="58">
        <v>27</v>
      </c>
      <c r="Q1358" s="58">
        <v>9</v>
      </c>
      <c r="R1358" s="100">
        <f t="array" ref="R1358">IFERROR(INDEX($AD$11:$AO$1485,MATCH($B1358&amp;$I1358,$Z$11:$Z$1485&amp;$AG$11:$AG$1485,0),MATCH($D1358,$AD$9:$AO$9,0)),"-")</f>
        <v>59.025700000000001</v>
      </c>
      <c r="S1358" s="58">
        <v>15</v>
      </c>
      <c r="T1358" s="58">
        <v>5</v>
      </c>
      <c r="U1358" s="58">
        <v>4</v>
      </c>
      <c r="V1358" s="58">
        <v>7</v>
      </c>
      <c r="W1358" s="50">
        <f t="shared" si="154"/>
        <v>18</v>
      </c>
      <c r="X1358" s="50">
        <f t="shared" si="155"/>
        <v>10</v>
      </c>
      <c r="Z1358" s="63" t="str">
        <f t="shared" si="157"/>
        <v>M45×2</v>
      </c>
      <c r="AA1358" s="62" t="s">
        <v>135</v>
      </c>
      <c r="AB1358" s="62"/>
      <c r="AC1358" s="62"/>
      <c r="AD1358" s="63">
        <v>45</v>
      </c>
      <c r="AE1358" s="63">
        <v>2</v>
      </c>
      <c r="AF1358" s="62">
        <v>60</v>
      </c>
      <c r="AG1358" s="64" t="s">
        <v>176</v>
      </c>
      <c r="AH1358" s="64"/>
      <c r="AI1358" s="65"/>
      <c r="AJ1358" s="65">
        <f t="shared" si="158"/>
        <v>43.701000000000001</v>
      </c>
      <c r="AK1358" s="65"/>
      <c r="AL1358" s="65"/>
      <c r="AM1358" s="65">
        <f t="shared" si="159"/>
        <v>42.834899999999998</v>
      </c>
      <c r="AN1358" s="65"/>
      <c r="AO1358" s="65">
        <v>44.57</v>
      </c>
    </row>
    <row r="1359" spans="2:41" ht="15" x14ac:dyDescent="0.3">
      <c r="B1359" s="72" t="str">
        <f t="shared" si="156"/>
        <v>M62×4</v>
      </c>
      <c r="C1359" s="79" t="s">
        <v>222</v>
      </c>
      <c r="D1359" s="73" t="s">
        <v>221</v>
      </c>
      <c r="E1359" s="71" t="s">
        <v>135</v>
      </c>
      <c r="F1359" s="58">
        <v>62</v>
      </c>
      <c r="G1359" s="58">
        <v>4</v>
      </c>
      <c r="H1359" s="71" t="s">
        <v>481</v>
      </c>
      <c r="I1359" s="71" t="s">
        <v>382</v>
      </c>
      <c r="J1359" s="58" t="s">
        <v>311</v>
      </c>
      <c r="K1359" s="58" t="s">
        <v>491</v>
      </c>
      <c r="L1359" s="58">
        <v>62</v>
      </c>
      <c r="M1359" s="58">
        <v>4</v>
      </c>
      <c r="N1359" s="71">
        <v>60</v>
      </c>
      <c r="O1359" s="100">
        <f t="array" ref="O1359">IFERROR(INDEX($AD$11:$AO$1485,MATCH($B1359&amp;$I1359,$Z$11:$Z$1485&amp;$AG$11:$AG$1485,0),MATCH($C1359,$AD$9:$AO$9,0)),"-")</f>
        <v>62</v>
      </c>
      <c r="P1359" s="58">
        <v>27</v>
      </c>
      <c r="Q1359" s="58">
        <v>9</v>
      </c>
      <c r="R1359" s="100">
        <f t="array" ref="R1359">IFERROR(INDEX($AD$11:$AO$1485,MATCH($B1359&amp;$I1359,$Z$11:$Z$1485&amp;$AG$11:$AG$1485,0),MATCH($D1359,$AD$9:$AO$9,0)),"-")</f>
        <v>59.401899999999998</v>
      </c>
      <c r="S1359" s="58">
        <v>15</v>
      </c>
      <c r="T1359" s="58">
        <v>5</v>
      </c>
      <c r="U1359" s="58">
        <v>4</v>
      </c>
      <c r="V1359" s="58">
        <v>7</v>
      </c>
      <c r="W1359" s="50">
        <f t="shared" si="154"/>
        <v>18</v>
      </c>
      <c r="X1359" s="50">
        <f t="shared" si="155"/>
        <v>10</v>
      </c>
      <c r="Z1359" s="63" t="str">
        <f t="shared" si="157"/>
        <v>M45×1.5</v>
      </c>
      <c r="AA1359" s="62" t="s">
        <v>135</v>
      </c>
      <c r="AB1359" s="62"/>
      <c r="AC1359" s="62"/>
      <c r="AD1359" s="63">
        <v>45</v>
      </c>
      <c r="AE1359" s="63">
        <v>1.5</v>
      </c>
      <c r="AF1359" s="62">
        <v>60</v>
      </c>
      <c r="AG1359" s="64" t="s">
        <v>176</v>
      </c>
      <c r="AH1359" s="64"/>
      <c r="AI1359" s="65"/>
      <c r="AJ1359" s="65">
        <f t="shared" si="158"/>
        <v>44.025700000000001</v>
      </c>
      <c r="AK1359" s="65"/>
      <c r="AL1359" s="65"/>
      <c r="AM1359" s="65">
        <f t="shared" si="159"/>
        <v>43.376199999999997</v>
      </c>
      <c r="AN1359" s="65"/>
      <c r="AO1359" s="65">
        <v>44.72</v>
      </c>
    </row>
    <row r="1360" spans="2:41" ht="15" x14ac:dyDescent="0.3">
      <c r="B1360" s="72" t="str">
        <f t="shared" si="156"/>
        <v>M62×3</v>
      </c>
      <c r="C1360" s="79" t="s">
        <v>222</v>
      </c>
      <c r="D1360" s="73" t="s">
        <v>221</v>
      </c>
      <c r="E1360" s="71" t="s">
        <v>135</v>
      </c>
      <c r="F1360" s="58">
        <v>62</v>
      </c>
      <c r="G1360" s="58">
        <v>3</v>
      </c>
      <c r="H1360" s="71" t="s">
        <v>481</v>
      </c>
      <c r="I1360" s="71" t="s">
        <v>382</v>
      </c>
      <c r="J1360" s="58" t="s">
        <v>311</v>
      </c>
      <c r="K1360" s="58" t="s">
        <v>491</v>
      </c>
      <c r="L1360" s="58">
        <v>62</v>
      </c>
      <c r="M1360" s="58">
        <v>3</v>
      </c>
      <c r="N1360" s="71">
        <v>60</v>
      </c>
      <c r="O1360" s="100">
        <f t="array" ref="O1360">IFERROR(INDEX($AD$11:$AO$1485,MATCH($B1360&amp;$I1360,$Z$11:$Z$1485&amp;$AG$11:$AG$1485,0),MATCH($C1360,$AD$9:$AO$9,0)),"-")</f>
        <v>62</v>
      </c>
      <c r="P1360" s="58">
        <v>27</v>
      </c>
      <c r="Q1360" s="58">
        <v>9</v>
      </c>
      <c r="R1360" s="100">
        <f t="array" ref="R1360">IFERROR(INDEX($AD$11:$AO$1485,MATCH($B1360&amp;$I1360,$Z$11:$Z$1485&amp;$AG$11:$AG$1485,0),MATCH($D1360,$AD$9:$AO$9,0)),"-")</f>
        <v>60.051400000000001</v>
      </c>
      <c r="S1360" s="58">
        <v>15</v>
      </c>
      <c r="T1360" s="58">
        <v>5</v>
      </c>
      <c r="U1360" s="58">
        <v>4</v>
      </c>
      <c r="V1360" s="58">
        <v>7</v>
      </c>
      <c r="W1360" s="50">
        <f t="shared" si="154"/>
        <v>18</v>
      </c>
      <c r="X1360" s="50">
        <f t="shared" si="155"/>
        <v>10</v>
      </c>
      <c r="Z1360" s="63" t="str">
        <f t="shared" si="157"/>
        <v>M48×4</v>
      </c>
      <c r="AA1360" s="62" t="s">
        <v>135</v>
      </c>
      <c r="AB1360" s="62"/>
      <c r="AC1360" s="62"/>
      <c r="AD1360" s="63">
        <v>48</v>
      </c>
      <c r="AE1360" s="63">
        <v>4</v>
      </c>
      <c r="AF1360" s="62">
        <v>60</v>
      </c>
      <c r="AG1360" s="64" t="s">
        <v>176</v>
      </c>
      <c r="AH1360" s="64"/>
      <c r="AI1360" s="65"/>
      <c r="AJ1360" s="65">
        <f t="shared" si="158"/>
        <v>45.401899999999998</v>
      </c>
      <c r="AK1360" s="65"/>
      <c r="AL1360" s="65"/>
      <c r="AM1360" s="65">
        <f t="shared" si="159"/>
        <v>43.669899999999998</v>
      </c>
      <c r="AN1360" s="65"/>
      <c r="AO1360" s="65">
        <v>47.53</v>
      </c>
    </row>
    <row r="1361" spans="2:41" ht="15" x14ac:dyDescent="0.3">
      <c r="B1361" s="72" t="str">
        <f t="shared" si="156"/>
        <v>M62×2</v>
      </c>
      <c r="C1361" s="79" t="s">
        <v>222</v>
      </c>
      <c r="D1361" s="73" t="s">
        <v>221</v>
      </c>
      <c r="E1361" s="71" t="s">
        <v>135</v>
      </c>
      <c r="F1361" s="58">
        <v>62</v>
      </c>
      <c r="G1361" s="58">
        <v>2</v>
      </c>
      <c r="H1361" s="71" t="s">
        <v>481</v>
      </c>
      <c r="I1361" s="71" t="s">
        <v>382</v>
      </c>
      <c r="J1361" s="58" t="s">
        <v>311</v>
      </c>
      <c r="K1361" s="58" t="s">
        <v>491</v>
      </c>
      <c r="L1361" s="58">
        <v>62</v>
      </c>
      <c r="M1361" s="58">
        <v>2</v>
      </c>
      <c r="N1361" s="71">
        <v>60</v>
      </c>
      <c r="O1361" s="100">
        <f t="array" ref="O1361">IFERROR(INDEX($AD$11:$AO$1485,MATCH($B1361&amp;$I1361,$Z$11:$Z$1485&amp;$AG$11:$AG$1485,0),MATCH($C1361,$AD$9:$AO$9,0)),"-")</f>
        <v>62</v>
      </c>
      <c r="P1361" s="58">
        <v>27</v>
      </c>
      <c r="Q1361" s="58">
        <v>9</v>
      </c>
      <c r="R1361" s="100">
        <f t="array" ref="R1361">IFERROR(INDEX($AD$11:$AO$1485,MATCH($B1361&amp;$I1361,$Z$11:$Z$1485&amp;$AG$11:$AG$1485,0),MATCH($D1361,$AD$9:$AO$9,0)),"-")</f>
        <v>60.701000000000001</v>
      </c>
      <c r="S1361" s="58">
        <v>15</v>
      </c>
      <c r="T1361" s="58">
        <v>5</v>
      </c>
      <c r="U1361" s="58">
        <v>4</v>
      </c>
      <c r="V1361" s="58">
        <v>7</v>
      </c>
      <c r="W1361" s="50">
        <f t="shared" si="154"/>
        <v>18</v>
      </c>
      <c r="X1361" s="50">
        <f t="shared" si="155"/>
        <v>10</v>
      </c>
      <c r="Z1361" s="63" t="str">
        <f t="shared" si="157"/>
        <v>M48×3</v>
      </c>
      <c r="AA1361" s="62" t="s">
        <v>135</v>
      </c>
      <c r="AB1361" s="62"/>
      <c r="AC1361" s="62"/>
      <c r="AD1361" s="63">
        <v>48</v>
      </c>
      <c r="AE1361" s="63">
        <v>3</v>
      </c>
      <c r="AF1361" s="62">
        <v>60</v>
      </c>
      <c r="AG1361" s="64" t="s">
        <v>176</v>
      </c>
      <c r="AH1361" s="64"/>
      <c r="AI1361" s="65"/>
      <c r="AJ1361" s="65">
        <f t="shared" si="158"/>
        <v>46.051400000000001</v>
      </c>
      <c r="AK1361" s="65"/>
      <c r="AL1361" s="65"/>
      <c r="AM1361" s="65">
        <f t="shared" si="159"/>
        <v>44.752400000000002</v>
      </c>
      <c r="AN1361" s="65"/>
      <c r="AO1361" s="65">
        <v>47.71</v>
      </c>
    </row>
    <row r="1362" spans="2:41" ht="15" x14ac:dyDescent="0.3">
      <c r="B1362" s="72" t="str">
        <f t="shared" si="156"/>
        <v>M62×1.5</v>
      </c>
      <c r="C1362" s="79" t="s">
        <v>222</v>
      </c>
      <c r="D1362" s="73" t="s">
        <v>221</v>
      </c>
      <c r="E1362" s="71" t="s">
        <v>135</v>
      </c>
      <c r="F1362" s="58">
        <v>62</v>
      </c>
      <c r="G1362" s="58">
        <v>1.5</v>
      </c>
      <c r="H1362" s="71" t="s">
        <v>481</v>
      </c>
      <c r="I1362" s="71" t="s">
        <v>382</v>
      </c>
      <c r="J1362" s="58" t="s">
        <v>311</v>
      </c>
      <c r="K1362" s="58" t="s">
        <v>491</v>
      </c>
      <c r="L1362" s="58">
        <v>62</v>
      </c>
      <c r="M1362" s="58">
        <v>1.5</v>
      </c>
      <c r="N1362" s="71">
        <v>60</v>
      </c>
      <c r="O1362" s="100">
        <f t="array" ref="O1362">IFERROR(INDEX($AD$11:$AO$1485,MATCH($B1362&amp;$I1362,$Z$11:$Z$1485&amp;$AG$11:$AG$1485,0),MATCH($C1362,$AD$9:$AO$9,0)),"-")</f>
        <v>62</v>
      </c>
      <c r="P1362" s="58">
        <v>27</v>
      </c>
      <c r="Q1362" s="58">
        <v>9</v>
      </c>
      <c r="R1362" s="100">
        <f t="array" ref="R1362">IFERROR(INDEX($AD$11:$AO$1485,MATCH($B1362&amp;$I1362,$Z$11:$Z$1485&amp;$AG$11:$AG$1485,0),MATCH($D1362,$AD$9:$AO$9,0)),"-")</f>
        <v>61.025700000000001</v>
      </c>
      <c r="S1362" s="58">
        <v>15</v>
      </c>
      <c r="T1362" s="58">
        <v>5</v>
      </c>
      <c r="U1362" s="58">
        <v>4</v>
      </c>
      <c r="V1362" s="58">
        <v>7</v>
      </c>
      <c r="W1362" s="50">
        <f t="shared" si="154"/>
        <v>18</v>
      </c>
      <c r="X1362" s="50">
        <f t="shared" si="155"/>
        <v>10</v>
      </c>
      <c r="Z1362" s="63" t="str">
        <f t="shared" si="157"/>
        <v>M48×2</v>
      </c>
      <c r="AA1362" s="62" t="s">
        <v>135</v>
      </c>
      <c r="AB1362" s="62"/>
      <c r="AC1362" s="62"/>
      <c r="AD1362" s="63">
        <v>48</v>
      </c>
      <c r="AE1362" s="63">
        <v>2</v>
      </c>
      <c r="AF1362" s="62">
        <v>60</v>
      </c>
      <c r="AG1362" s="64" t="s">
        <v>176</v>
      </c>
      <c r="AH1362" s="64"/>
      <c r="AI1362" s="65"/>
      <c r="AJ1362" s="65">
        <f t="shared" si="158"/>
        <v>46.701000000000001</v>
      </c>
      <c r="AK1362" s="65"/>
      <c r="AL1362" s="65"/>
      <c r="AM1362" s="65">
        <f t="shared" si="159"/>
        <v>45.834899999999998</v>
      </c>
      <c r="AN1362" s="65"/>
      <c r="AO1362" s="65">
        <v>47.57</v>
      </c>
    </row>
    <row r="1363" spans="2:41" ht="15" x14ac:dyDescent="0.3">
      <c r="B1363" s="72" t="str">
        <f t="shared" si="156"/>
        <v>M64×4</v>
      </c>
      <c r="C1363" s="79" t="s">
        <v>222</v>
      </c>
      <c r="D1363" s="73" t="s">
        <v>221</v>
      </c>
      <c r="E1363" s="71" t="s">
        <v>135</v>
      </c>
      <c r="F1363" s="58">
        <v>64</v>
      </c>
      <c r="G1363" s="58">
        <v>4</v>
      </c>
      <c r="H1363" s="71" t="s">
        <v>481</v>
      </c>
      <c r="I1363" s="71" t="s">
        <v>382</v>
      </c>
      <c r="J1363" s="58" t="s">
        <v>311</v>
      </c>
      <c r="K1363" s="58" t="s">
        <v>491</v>
      </c>
      <c r="L1363" s="58">
        <v>64</v>
      </c>
      <c r="M1363" s="58">
        <v>4</v>
      </c>
      <c r="N1363" s="71">
        <v>60</v>
      </c>
      <c r="O1363" s="100">
        <f t="array" ref="O1363">IFERROR(INDEX($AD$11:$AO$1485,MATCH($B1363&amp;$I1363,$Z$11:$Z$1485&amp;$AG$11:$AG$1485,0),MATCH($C1363,$AD$9:$AO$9,0)),"-")</f>
        <v>64</v>
      </c>
      <c r="P1363" s="58">
        <v>27</v>
      </c>
      <c r="Q1363" s="58">
        <v>9</v>
      </c>
      <c r="R1363" s="100">
        <f t="array" ref="R1363">IFERROR(INDEX($AD$11:$AO$1485,MATCH($B1363&amp;$I1363,$Z$11:$Z$1485&amp;$AG$11:$AG$1485,0),MATCH($D1363,$AD$9:$AO$9,0)),"-")</f>
        <v>61.401899999999998</v>
      </c>
      <c r="S1363" s="58">
        <v>15</v>
      </c>
      <c r="T1363" s="58">
        <v>5</v>
      </c>
      <c r="U1363" s="58">
        <v>4</v>
      </c>
      <c r="V1363" s="58">
        <v>7</v>
      </c>
      <c r="W1363" s="50">
        <f t="shared" si="154"/>
        <v>18</v>
      </c>
      <c r="X1363" s="50">
        <f t="shared" si="155"/>
        <v>10</v>
      </c>
      <c r="Z1363" s="63" t="str">
        <f t="shared" si="157"/>
        <v>M48×1.5</v>
      </c>
      <c r="AA1363" s="62" t="s">
        <v>135</v>
      </c>
      <c r="AB1363" s="62"/>
      <c r="AC1363" s="62"/>
      <c r="AD1363" s="63">
        <v>48</v>
      </c>
      <c r="AE1363" s="63">
        <v>1.5</v>
      </c>
      <c r="AF1363" s="62">
        <v>60</v>
      </c>
      <c r="AG1363" s="64" t="s">
        <v>176</v>
      </c>
      <c r="AH1363" s="64"/>
      <c r="AI1363" s="65"/>
      <c r="AJ1363" s="65">
        <f t="shared" si="158"/>
        <v>47.025700000000001</v>
      </c>
      <c r="AK1363" s="65"/>
      <c r="AL1363" s="65"/>
      <c r="AM1363" s="65">
        <f t="shared" si="159"/>
        <v>46.376199999999997</v>
      </c>
      <c r="AN1363" s="65"/>
      <c r="AO1363" s="65">
        <v>47.72</v>
      </c>
    </row>
    <row r="1364" spans="2:41" ht="15" x14ac:dyDescent="0.3">
      <c r="B1364" s="72" t="str">
        <f t="shared" si="156"/>
        <v>M64×3</v>
      </c>
      <c r="C1364" s="79" t="s">
        <v>222</v>
      </c>
      <c r="D1364" s="73" t="s">
        <v>221</v>
      </c>
      <c r="E1364" s="71" t="s">
        <v>135</v>
      </c>
      <c r="F1364" s="58">
        <v>64</v>
      </c>
      <c r="G1364" s="58">
        <v>3</v>
      </c>
      <c r="H1364" s="71" t="s">
        <v>481</v>
      </c>
      <c r="I1364" s="71" t="s">
        <v>382</v>
      </c>
      <c r="J1364" s="58" t="s">
        <v>311</v>
      </c>
      <c r="K1364" s="58" t="s">
        <v>491</v>
      </c>
      <c r="L1364" s="58">
        <v>64</v>
      </c>
      <c r="M1364" s="58">
        <v>3</v>
      </c>
      <c r="N1364" s="71">
        <v>60</v>
      </c>
      <c r="O1364" s="100">
        <f t="array" ref="O1364">IFERROR(INDEX($AD$11:$AO$1485,MATCH($B1364&amp;$I1364,$Z$11:$Z$1485&amp;$AG$11:$AG$1485,0),MATCH($C1364,$AD$9:$AO$9,0)),"-")</f>
        <v>64</v>
      </c>
      <c r="P1364" s="58">
        <v>27</v>
      </c>
      <c r="Q1364" s="58">
        <v>9</v>
      </c>
      <c r="R1364" s="100">
        <f t="array" ref="R1364">IFERROR(INDEX($AD$11:$AO$1485,MATCH($B1364&amp;$I1364,$Z$11:$Z$1485&amp;$AG$11:$AG$1485,0),MATCH($D1364,$AD$9:$AO$9,0)),"-")</f>
        <v>62.051400000000001</v>
      </c>
      <c r="S1364" s="58">
        <v>15</v>
      </c>
      <c r="T1364" s="58">
        <v>5</v>
      </c>
      <c r="U1364" s="58">
        <v>4</v>
      </c>
      <c r="V1364" s="58">
        <v>7</v>
      </c>
      <c r="W1364" s="50">
        <f t="shared" si="154"/>
        <v>18</v>
      </c>
      <c r="X1364" s="50">
        <f t="shared" si="155"/>
        <v>10</v>
      </c>
      <c r="Z1364" s="63" t="str">
        <f t="shared" si="157"/>
        <v>M50×3</v>
      </c>
      <c r="AA1364" s="62" t="s">
        <v>135</v>
      </c>
      <c r="AB1364" s="62"/>
      <c r="AC1364" s="62"/>
      <c r="AD1364" s="63">
        <v>50</v>
      </c>
      <c r="AE1364" s="63">
        <v>3</v>
      </c>
      <c r="AF1364" s="62">
        <v>60</v>
      </c>
      <c r="AG1364" s="64" t="s">
        <v>176</v>
      </c>
      <c r="AH1364" s="64"/>
      <c r="AI1364" s="65"/>
      <c r="AJ1364" s="65">
        <f t="shared" si="158"/>
        <v>48.051400000000001</v>
      </c>
      <c r="AK1364" s="65"/>
      <c r="AL1364" s="65"/>
      <c r="AM1364" s="65">
        <f t="shared" si="159"/>
        <v>46.752400000000002</v>
      </c>
      <c r="AN1364" s="65"/>
      <c r="AO1364" s="65">
        <v>49.71</v>
      </c>
    </row>
    <row r="1365" spans="2:41" ht="15" x14ac:dyDescent="0.3">
      <c r="B1365" s="72" t="str">
        <f t="shared" si="156"/>
        <v>M64×2</v>
      </c>
      <c r="C1365" s="79" t="s">
        <v>222</v>
      </c>
      <c r="D1365" s="73" t="s">
        <v>221</v>
      </c>
      <c r="E1365" s="71" t="s">
        <v>135</v>
      </c>
      <c r="F1365" s="58">
        <v>64</v>
      </c>
      <c r="G1365" s="58">
        <v>2</v>
      </c>
      <c r="H1365" s="71" t="s">
        <v>481</v>
      </c>
      <c r="I1365" s="71" t="s">
        <v>382</v>
      </c>
      <c r="J1365" s="58" t="s">
        <v>311</v>
      </c>
      <c r="K1365" s="58" t="s">
        <v>491</v>
      </c>
      <c r="L1365" s="58">
        <v>64</v>
      </c>
      <c r="M1365" s="58">
        <v>2</v>
      </c>
      <c r="N1365" s="71">
        <v>60</v>
      </c>
      <c r="O1365" s="100">
        <f t="array" ref="O1365">IFERROR(INDEX($AD$11:$AO$1485,MATCH($B1365&amp;$I1365,$Z$11:$Z$1485&amp;$AG$11:$AG$1485,0),MATCH($C1365,$AD$9:$AO$9,0)),"-")</f>
        <v>64</v>
      </c>
      <c r="P1365" s="58">
        <v>27</v>
      </c>
      <c r="Q1365" s="58">
        <v>9</v>
      </c>
      <c r="R1365" s="100">
        <f t="array" ref="R1365">IFERROR(INDEX($AD$11:$AO$1485,MATCH($B1365&amp;$I1365,$Z$11:$Z$1485&amp;$AG$11:$AG$1485,0),MATCH($D1365,$AD$9:$AO$9,0)),"-")</f>
        <v>62.701000000000001</v>
      </c>
      <c r="S1365" s="58">
        <v>15</v>
      </c>
      <c r="T1365" s="58">
        <v>5</v>
      </c>
      <c r="U1365" s="58">
        <v>4</v>
      </c>
      <c r="V1365" s="58">
        <v>7</v>
      </c>
      <c r="W1365" s="50">
        <f t="shared" si="154"/>
        <v>18</v>
      </c>
      <c r="X1365" s="50">
        <f t="shared" si="155"/>
        <v>10</v>
      </c>
      <c r="Z1365" s="63" t="str">
        <f t="shared" si="157"/>
        <v>M50×2</v>
      </c>
      <c r="AA1365" s="62" t="s">
        <v>135</v>
      </c>
      <c r="AB1365" s="62"/>
      <c r="AC1365" s="62"/>
      <c r="AD1365" s="63">
        <v>50</v>
      </c>
      <c r="AE1365" s="63">
        <v>2</v>
      </c>
      <c r="AF1365" s="62">
        <v>60</v>
      </c>
      <c r="AG1365" s="64" t="s">
        <v>176</v>
      </c>
      <c r="AH1365" s="64"/>
      <c r="AI1365" s="65"/>
      <c r="AJ1365" s="65">
        <f t="shared" si="158"/>
        <v>48.701000000000001</v>
      </c>
      <c r="AK1365" s="65"/>
      <c r="AL1365" s="65"/>
      <c r="AM1365" s="65">
        <f t="shared" si="159"/>
        <v>47.834899999999998</v>
      </c>
      <c r="AN1365" s="65"/>
      <c r="AO1365" s="65">
        <v>49.57</v>
      </c>
    </row>
    <row r="1366" spans="2:41" ht="15" x14ac:dyDescent="0.3">
      <c r="B1366" s="72" t="str">
        <f t="shared" si="156"/>
        <v>M64×1.5</v>
      </c>
      <c r="C1366" s="79" t="s">
        <v>222</v>
      </c>
      <c r="D1366" s="73" t="s">
        <v>221</v>
      </c>
      <c r="E1366" s="71" t="s">
        <v>135</v>
      </c>
      <c r="F1366" s="58">
        <v>64</v>
      </c>
      <c r="G1366" s="58">
        <v>1.5</v>
      </c>
      <c r="H1366" s="71" t="s">
        <v>481</v>
      </c>
      <c r="I1366" s="71" t="s">
        <v>382</v>
      </c>
      <c r="J1366" s="58" t="s">
        <v>311</v>
      </c>
      <c r="K1366" s="58" t="s">
        <v>491</v>
      </c>
      <c r="L1366" s="58">
        <v>64</v>
      </c>
      <c r="M1366" s="58">
        <v>1.5</v>
      </c>
      <c r="N1366" s="71">
        <v>60</v>
      </c>
      <c r="O1366" s="100">
        <f t="array" ref="O1366">IFERROR(INDEX($AD$11:$AO$1485,MATCH($B1366&amp;$I1366,$Z$11:$Z$1485&amp;$AG$11:$AG$1485,0),MATCH($C1366,$AD$9:$AO$9,0)),"-")</f>
        <v>64</v>
      </c>
      <c r="P1366" s="58">
        <v>27</v>
      </c>
      <c r="Q1366" s="58">
        <v>9</v>
      </c>
      <c r="R1366" s="100">
        <f t="array" ref="R1366">IFERROR(INDEX($AD$11:$AO$1485,MATCH($B1366&amp;$I1366,$Z$11:$Z$1485&amp;$AG$11:$AG$1485,0),MATCH($D1366,$AD$9:$AO$9,0)),"-")</f>
        <v>63.025700000000001</v>
      </c>
      <c r="S1366" s="58">
        <v>15</v>
      </c>
      <c r="T1366" s="58">
        <v>5</v>
      </c>
      <c r="U1366" s="58">
        <v>4</v>
      </c>
      <c r="V1366" s="58">
        <v>7</v>
      </c>
      <c r="W1366" s="50">
        <f t="shared" si="154"/>
        <v>18</v>
      </c>
      <c r="X1366" s="50">
        <f t="shared" si="155"/>
        <v>10</v>
      </c>
      <c r="Z1366" s="63" t="str">
        <f t="shared" si="157"/>
        <v>M50×1.5</v>
      </c>
      <c r="AA1366" s="62" t="s">
        <v>135</v>
      </c>
      <c r="AB1366" s="62"/>
      <c r="AC1366" s="62"/>
      <c r="AD1366" s="63">
        <v>50</v>
      </c>
      <c r="AE1366" s="63">
        <v>1.5</v>
      </c>
      <c r="AF1366" s="62">
        <v>60</v>
      </c>
      <c r="AG1366" s="64" t="s">
        <v>176</v>
      </c>
      <c r="AH1366" s="64"/>
      <c r="AI1366" s="65"/>
      <c r="AJ1366" s="65">
        <f t="shared" si="158"/>
        <v>49.025700000000001</v>
      </c>
      <c r="AK1366" s="65"/>
      <c r="AL1366" s="65"/>
      <c r="AM1366" s="65">
        <f t="shared" si="159"/>
        <v>48.376199999999997</v>
      </c>
      <c r="AN1366" s="65"/>
      <c r="AO1366" s="65">
        <v>49.72</v>
      </c>
    </row>
    <row r="1367" spans="2:41" ht="15" x14ac:dyDescent="0.3">
      <c r="B1367" s="72" t="str">
        <f t="shared" si="156"/>
        <v>M65×4</v>
      </c>
      <c r="C1367" s="79" t="s">
        <v>222</v>
      </c>
      <c r="D1367" s="73" t="s">
        <v>221</v>
      </c>
      <c r="E1367" s="71" t="s">
        <v>135</v>
      </c>
      <c r="F1367" s="58">
        <v>65</v>
      </c>
      <c r="G1367" s="58">
        <v>4</v>
      </c>
      <c r="H1367" s="71" t="s">
        <v>481</v>
      </c>
      <c r="I1367" s="71" t="s">
        <v>382</v>
      </c>
      <c r="J1367" s="58" t="s">
        <v>311</v>
      </c>
      <c r="K1367" s="58" t="s">
        <v>491</v>
      </c>
      <c r="L1367" s="58">
        <v>65</v>
      </c>
      <c r="M1367" s="58">
        <v>4</v>
      </c>
      <c r="N1367" s="71">
        <v>60</v>
      </c>
      <c r="O1367" s="100">
        <f t="array" ref="O1367">IFERROR(INDEX($AD$11:$AO$1485,MATCH($B1367&amp;$I1367,$Z$11:$Z$1485&amp;$AG$11:$AG$1485,0),MATCH($C1367,$AD$9:$AO$9,0)),"-")</f>
        <v>65</v>
      </c>
      <c r="P1367" s="58">
        <v>27</v>
      </c>
      <c r="Q1367" s="58">
        <v>9</v>
      </c>
      <c r="R1367" s="100">
        <f t="array" ref="R1367">IFERROR(INDEX($AD$11:$AO$1485,MATCH($B1367&amp;$I1367,$Z$11:$Z$1485&amp;$AG$11:$AG$1485,0),MATCH($D1367,$AD$9:$AO$9,0)),"-")</f>
        <v>62.401899999999998</v>
      </c>
      <c r="S1367" s="58">
        <v>15</v>
      </c>
      <c r="T1367" s="58">
        <v>5</v>
      </c>
      <c r="U1367" s="58">
        <v>4</v>
      </c>
      <c r="V1367" s="58">
        <v>7</v>
      </c>
      <c r="W1367" s="50">
        <f t="shared" si="154"/>
        <v>18</v>
      </c>
      <c r="X1367" s="50">
        <f t="shared" si="155"/>
        <v>10</v>
      </c>
      <c r="Z1367" s="63" t="str">
        <f t="shared" si="157"/>
        <v>M52×4</v>
      </c>
      <c r="AA1367" s="62" t="s">
        <v>135</v>
      </c>
      <c r="AB1367" s="62"/>
      <c r="AC1367" s="62"/>
      <c r="AD1367" s="63">
        <v>52</v>
      </c>
      <c r="AE1367" s="63">
        <v>4</v>
      </c>
      <c r="AF1367" s="62">
        <v>60</v>
      </c>
      <c r="AG1367" s="64" t="s">
        <v>176</v>
      </c>
      <c r="AH1367" s="64"/>
      <c r="AI1367" s="65"/>
      <c r="AJ1367" s="65">
        <f t="shared" si="158"/>
        <v>49.401899999999998</v>
      </c>
      <c r="AK1367" s="65"/>
      <c r="AL1367" s="65"/>
      <c r="AM1367" s="65">
        <f t="shared" si="159"/>
        <v>47.669899999999998</v>
      </c>
      <c r="AN1367" s="65"/>
      <c r="AO1367" s="65">
        <v>51.53</v>
      </c>
    </row>
    <row r="1368" spans="2:41" ht="15" x14ac:dyDescent="0.3">
      <c r="B1368" s="72" t="str">
        <f t="shared" si="156"/>
        <v>M65×3</v>
      </c>
      <c r="C1368" s="79" t="s">
        <v>222</v>
      </c>
      <c r="D1368" s="73" t="s">
        <v>221</v>
      </c>
      <c r="E1368" s="71" t="s">
        <v>135</v>
      </c>
      <c r="F1368" s="58">
        <v>65</v>
      </c>
      <c r="G1368" s="58">
        <v>3</v>
      </c>
      <c r="H1368" s="71" t="s">
        <v>481</v>
      </c>
      <c r="I1368" s="71" t="s">
        <v>382</v>
      </c>
      <c r="J1368" s="58" t="s">
        <v>311</v>
      </c>
      <c r="K1368" s="58" t="s">
        <v>491</v>
      </c>
      <c r="L1368" s="58">
        <v>65</v>
      </c>
      <c r="M1368" s="58">
        <v>3</v>
      </c>
      <c r="N1368" s="71">
        <v>60</v>
      </c>
      <c r="O1368" s="100">
        <f t="array" ref="O1368">IFERROR(INDEX($AD$11:$AO$1485,MATCH($B1368&amp;$I1368,$Z$11:$Z$1485&amp;$AG$11:$AG$1485,0),MATCH($C1368,$AD$9:$AO$9,0)),"-")</f>
        <v>65</v>
      </c>
      <c r="P1368" s="58">
        <v>27</v>
      </c>
      <c r="Q1368" s="58">
        <v>9</v>
      </c>
      <c r="R1368" s="100">
        <f t="array" ref="R1368">IFERROR(INDEX($AD$11:$AO$1485,MATCH($B1368&amp;$I1368,$Z$11:$Z$1485&amp;$AG$11:$AG$1485,0),MATCH($D1368,$AD$9:$AO$9,0)),"-")</f>
        <v>63.051400000000001</v>
      </c>
      <c r="S1368" s="58">
        <v>15</v>
      </c>
      <c r="T1368" s="58">
        <v>5</v>
      </c>
      <c r="U1368" s="58">
        <v>4</v>
      </c>
      <c r="V1368" s="58">
        <v>7</v>
      </c>
      <c r="W1368" s="50">
        <f t="shared" si="154"/>
        <v>18</v>
      </c>
      <c r="X1368" s="50">
        <f t="shared" si="155"/>
        <v>10</v>
      </c>
      <c r="Z1368" s="63" t="str">
        <f t="shared" si="157"/>
        <v>M52×3</v>
      </c>
      <c r="AA1368" s="62" t="s">
        <v>135</v>
      </c>
      <c r="AB1368" s="62"/>
      <c r="AC1368" s="62"/>
      <c r="AD1368" s="63">
        <v>52</v>
      </c>
      <c r="AE1368" s="63">
        <v>3</v>
      </c>
      <c r="AF1368" s="62">
        <v>60</v>
      </c>
      <c r="AG1368" s="64" t="s">
        <v>176</v>
      </c>
      <c r="AH1368" s="64"/>
      <c r="AI1368" s="65"/>
      <c r="AJ1368" s="65">
        <f t="shared" si="158"/>
        <v>50.051400000000001</v>
      </c>
      <c r="AK1368" s="65"/>
      <c r="AL1368" s="65"/>
      <c r="AM1368" s="65">
        <f t="shared" si="159"/>
        <v>48.752400000000002</v>
      </c>
      <c r="AN1368" s="65"/>
      <c r="AO1368" s="65">
        <v>51.71</v>
      </c>
    </row>
    <row r="1369" spans="2:41" ht="15" x14ac:dyDescent="0.3">
      <c r="B1369" s="72" t="str">
        <f t="shared" si="156"/>
        <v>M65×2</v>
      </c>
      <c r="C1369" s="79" t="s">
        <v>222</v>
      </c>
      <c r="D1369" s="73" t="s">
        <v>221</v>
      </c>
      <c r="E1369" s="71" t="s">
        <v>135</v>
      </c>
      <c r="F1369" s="58">
        <v>65</v>
      </c>
      <c r="G1369" s="58">
        <v>2</v>
      </c>
      <c r="H1369" s="71" t="s">
        <v>481</v>
      </c>
      <c r="I1369" s="71" t="s">
        <v>382</v>
      </c>
      <c r="J1369" s="58" t="s">
        <v>311</v>
      </c>
      <c r="K1369" s="58" t="s">
        <v>491</v>
      </c>
      <c r="L1369" s="58">
        <v>65</v>
      </c>
      <c r="M1369" s="58">
        <v>2</v>
      </c>
      <c r="N1369" s="71">
        <v>60</v>
      </c>
      <c r="O1369" s="100">
        <f t="array" ref="O1369">IFERROR(INDEX($AD$11:$AO$1485,MATCH($B1369&amp;$I1369,$Z$11:$Z$1485&amp;$AG$11:$AG$1485,0),MATCH($C1369,$AD$9:$AO$9,0)),"-")</f>
        <v>65</v>
      </c>
      <c r="P1369" s="58">
        <v>27</v>
      </c>
      <c r="Q1369" s="58">
        <v>9</v>
      </c>
      <c r="R1369" s="100">
        <f t="array" ref="R1369">IFERROR(INDEX($AD$11:$AO$1485,MATCH($B1369&amp;$I1369,$Z$11:$Z$1485&amp;$AG$11:$AG$1485,0),MATCH($D1369,$AD$9:$AO$9,0)),"-")</f>
        <v>63.701000000000001</v>
      </c>
      <c r="S1369" s="58">
        <v>15</v>
      </c>
      <c r="T1369" s="58">
        <v>5</v>
      </c>
      <c r="U1369" s="58">
        <v>4</v>
      </c>
      <c r="V1369" s="58">
        <v>7</v>
      </c>
      <c r="W1369" s="50">
        <f t="shared" si="154"/>
        <v>18</v>
      </c>
      <c r="X1369" s="50">
        <f t="shared" si="155"/>
        <v>10</v>
      </c>
      <c r="Z1369" s="63" t="str">
        <f t="shared" si="157"/>
        <v>M52×2</v>
      </c>
      <c r="AA1369" s="62" t="s">
        <v>135</v>
      </c>
      <c r="AB1369" s="62"/>
      <c r="AC1369" s="62"/>
      <c r="AD1369" s="63">
        <v>52</v>
      </c>
      <c r="AE1369" s="63">
        <v>2</v>
      </c>
      <c r="AF1369" s="62">
        <v>60</v>
      </c>
      <c r="AG1369" s="64" t="s">
        <v>176</v>
      </c>
      <c r="AH1369" s="64"/>
      <c r="AI1369" s="65"/>
      <c r="AJ1369" s="65">
        <f t="shared" si="158"/>
        <v>50.701000000000001</v>
      </c>
      <c r="AK1369" s="65"/>
      <c r="AL1369" s="65"/>
      <c r="AM1369" s="65">
        <f t="shared" si="159"/>
        <v>49.834899999999998</v>
      </c>
      <c r="AN1369" s="65"/>
      <c r="AO1369" s="65">
        <v>51.58</v>
      </c>
    </row>
    <row r="1370" spans="2:41" ht="15" x14ac:dyDescent="0.3">
      <c r="B1370" s="72" t="str">
        <f t="shared" si="156"/>
        <v>M65×1.5</v>
      </c>
      <c r="C1370" s="79" t="s">
        <v>222</v>
      </c>
      <c r="D1370" s="73" t="s">
        <v>221</v>
      </c>
      <c r="E1370" s="71" t="s">
        <v>135</v>
      </c>
      <c r="F1370" s="58">
        <v>65</v>
      </c>
      <c r="G1370" s="58">
        <v>1.5</v>
      </c>
      <c r="H1370" s="71" t="s">
        <v>481</v>
      </c>
      <c r="I1370" s="71" t="s">
        <v>382</v>
      </c>
      <c r="J1370" s="58" t="s">
        <v>311</v>
      </c>
      <c r="K1370" s="58" t="s">
        <v>491</v>
      </c>
      <c r="L1370" s="58">
        <v>65</v>
      </c>
      <c r="M1370" s="58">
        <v>1.5</v>
      </c>
      <c r="N1370" s="71">
        <v>60</v>
      </c>
      <c r="O1370" s="100">
        <f t="array" ref="O1370">IFERROR(INDEX($AD$11:$AO$1485,MATCH($B1370&amp;$I1370,$Z$11:$Z$1485&amp;$AG$11:$AG$1485,0),MATCH($C1370,$AD$9:$AO$9,0)),"-")</f>
        <v>65</v>
      </c>
      <c r="P1370" s="58">
        <v>27</v>
      </c>
      <c r="Q1370" s="58">
        <v>9</v>
      </c>
      <c r="R1370" s="100">
        <f t="array" ref="R1370">IFERROR(INDEX($AD$11:$AO$1485,MATCH($B1370&amp;$I1370,$Z$11:$Z$1485&amp;$AG$11:$AG$1485,0),MATCH($D1370,$AD$9:$AO$9,0)),"-")</f>
        <v>64.025700000000001</v>
      </c>
      <c r="S1370" s="58">
        <v>15</v>
      </c>
      <c r="T1370" s="58">
        <v>5</v>
      </c>
      <c r="U1370" s="58">
        <v>4</v>
      </c>
      <c r="V1370" s="58">
        <v>7</v>
      </c>
      <c r="W1370" s="50">
        <f t="shared" si="154"/>
        <v>18</v>
      </c>
      <c r="X1370" s="50">
        <f t="shared" si="155"/>
        <v>10</v>
      </c>
      <c r="Z1370" s="63" t="str">
        <f t="shared" si="157"/>
        <v>M52×1.5</v>
      </c>
      <c r="AA1370" s="62" t="s">
        <v>135</v>
      </c>
      <c r="AB1370" s="62"/>
      <c r="AC1370" s="62"/>
      <c r="AD1370" s="63">
        <v>52</v>
      </c>
      <c r="AE1370" s="63">
        <v>1.5</v>
      </c>
      <c r="AF1370" s="62">
        <v>60</v>
      </c>
      <c r="AG1370" s="64" t="s">
        <v>176</v>
      </c>
      <c r="AH1370" s="64"/>
      <c r="AI1370" s="65"/>
      <c r="AJ1370" s="65">
        <f t="shared" si="158"/>
        <v>51.025700000000001</v>
      </c>
      <c r="AK1370" s="65"/>
      <c r="AL1370" s="65"/>
      <c r="AM1370" s="65">
        <f t="shared" si="159"/>
        <v>50.376199999999997</v>
      </c>
      <c r="AN1370" s="65"/>
      <c r="AO1370" s="65">
        <v>51.73</v>
      </c>
    </row>
    <row r="1371" spans="2:41" ht="15" x14ac:dyDescent="0.3">
      <c r="B1371" s="72" t="str">
        <f t="shared" si="156"/>
        <v>M68×4</v>
      </c>
      <c r="C1371" s="79" t="s">
        <v>222</v>
      </c>
      <c r="D1371" s="73" t="s">
        <v>221</v>
      </c>
      <c r="E1371" s="71" t="s">
        <v>135</v>
      </c>
      <c r="F1371" s="58">
        <v>68</v>
      </c>
      <c r="G1371" s="58">
        <v>4</v>
      </c>
      <c r="H1371" s="71" t="s">
        <v>481</v>
      </c>
      <c r="I1371" s="71" t="s">
        <v>382</v>
      </c>
      <c r="J1371" s="58" t="s">
        <v>311</v>
      </c>
      <c r="K1371" s="58" t="s">
        <v>491</v>
      </c>
      <c r="L1371" s="58">
        <v>68</v>
      </c>
      <c r="M1371" s="58">
        <v>4</v>
      </c>
      <c r="N1371" s="71">
        <v>60</v>
      </c>
      <c r="O1371" s="100">
        <f t="array" ref="O1371">IFERROR(INDEX($AD$11:$AO$1485,MATCH($B1371&amp;$I1371,$Z$11:$Z$1485&amp;$AG$11:$AG$1485,0),MATCH($C1371,$AD$9:$AO$9,0)),"-")</f>
        <v>68</v>
      </c>
      <c r="P1371" s="58">
        <v>27</v>
      </c>
      <c r="Q1371" s="58">
        <v>9</v>
      </c>
      <c r="R1371" s="100">
        <f t="array" ref="R1371">IFERROR(INDEX($AD$11:$AO$1485,MATCH($B1371&amp;$I1371,$Z$11:$Z$1485&amp;$AG$11:$AG$1485,0),MATCH($D1371,$AD$9:$AO$9,0)),"-")</f>
        <v>65.401899999999998</v>
      </c>
      <c r="S1371" s="58">
        <v>15</v>
      </c>
      <c r="T1371" s="58">
        <v>5</v>
      </c>
      <c r="U1371" s="58">
        <v>4</v>
      </c>
      <c r="V1371" s="58">
        <v>7</v>
      </c>
      <c r="W1371" s="50">
        <f t="shared" si="154"/>
        <v>18</v>
      </c>
      <c r="X1371" s="50">
        <f t="shared" si="155"/>
        <v>10</v>
      </c>
      <c r="Z1371" s="63" t="str">
        <f t="shared" si="157"/>
        <v>M55×4</v>
      </c>
      <c r="AA1371" s="62" t="s">
        <v>135</v>
      </c>
      <c r="AB1371" s="62"/>
      <c r="AC1371" s="62"/>
      <c r="AD1371" s="63">
        <v>55</v>
      </c>
      <c r="AE1371" s="63">
        <v>4</v>
      </c>
      <c r="AF1371" s="62">
        <v>60</v>
      </c>
      <c r="AG1371" s="64" t="s">
        <v>176</v>
      </c>
      <c r="AH1371" s="64"/>
      <c r="AI1371" s="65"/>
      <c r="AJ1371" s="65">
        <f t="shared" si="158"/>
        <v>52.401899999999998</v>
      </c>
      <c r="AK1371" s="65"/>
      <c r="AL1371" s="65"/>
      <c r="AM1371" s="65">
        <f t="shared" si="159"/>
        <v>50.669899999999998</v>
      </c>
      <c r="AN1371" s="65"/>
      <c r="AO1371" s="65">
        <v>54.53</v>
      </c>
    </row>
    <row r="1372" spans="2:41" ht="15" x14ac:dyDescent="0.3">
      <c r="B1372" s="72" t="str">
        <f t="shared" si="156"/>
        <v>M68×3</v>
      </c>
      <c r="C1372" s="79" t="s">
        <v>222</v>
      </c>
      <c r="D1372" s="73" t="s">
        <v>221</v>
      </c>
      <c r="E1372" s="71" t="s">
        <v>135</v>
      </c>
      <c r="F1372" s="58">
        <v>68</v>
      </c>
      <c r="G1372" s="58">
        <v>3</v>
      </c>
      <c r="H1372" s="71" t="s">
        <v>481</v>
      </c>
      <c r="I1372" s="71" t="s">
        <v>382</v>
      </c>
      <c r="J1372" s="58" t="s">
        <v>311</v>
      </c>
      <c r="K1372" s="58" t="s">
        <v>491</v>
      </c>
      <c r="L1372" s="58">
        <v>68</v>
      </c>
      <c r="M1372" s="58">
        <v>3</v>
      </c>
      <c r="N1372" s="71">
        <v>60</v>
      </c>
      <c r="O1372" s="100">
        <f t="array" ref="O1372">IFERROR(INDEX($AD$11:$AO$1485,MATCH($B1372&amp;$I1372,$Z$11:$Z$1485&amp;$AG$11:$AG$1485,0),MATCH($C1372,$AD$9:$AO$9,0)),"-")</f>
        <v>68</v>
      </c>
      <c r="P1372" s="58">
        <v>27</v>
      </c>
      <c r="Q1372" s="58">
        <v>9</v>
      </c>
      <c r="R1372" s="100">
        <f t="array" ref="R1372">IFERROR(INDEX($AD$11:$AO$1485,MATCH($B1372&amp;$I1372,$Z$11:$Z$1485&amp;$AG$11:$AG$1485,0),MATCH($D1372,$AD$9:$AO$9,0)),"-")</f>
        <v>66.051400000000001</v>
      </c>
      <c r="S1372" s="58">
        <v>15</v>
      </c>
      <c r="T1372" s="58">
        <v>5</v>
      </c>
      <c r="U1372" s="58">
        <v>4</v>
      </c>
      <c r="V1372" s="58">
        <v>7</v>
      </c>
      <c r="W1372" s="50">
        <f t="shared" si="154"/>
        <v>18</v>
      </c>
      <c r="X1372" s="50">
        <f t="shared" si="155"/>
        <v>10</v>
      </c>
      <c r="Z1372" s="63" t="str">
        <f t="shared" si="157"/>
        <v>M55×3</v>
      </c>
      <c r="AA1372" s="62" t="s">
        <v>135</v>
      </c>
      <c r="AB1372" s="62"/>
      <c r="AC1372" s="62"/>
      <c r="AD1372" s="63">
        <v>55</v>
      </c>
      <c r="AE1372" s="63">
        <v>3</v>
      </c>
      <c r="AF1372" s="62">
        <v>60</v>
      </c>
      <c r="AG1372" s="64" t="s">
        <v>176</v>
      </c>
      <c r="AH1372" s="64"/>
      <c r="AI1372" s="65"/>
      <c r="AJ1372" s="65">
        <f t="shared" si="158"/>
        <v>53.051400000000001</v>
      </c>
      <c r="AK1372" s="65"/>
      <c r="AL1372" s="65"/>
      <c r="AM1372" s="65">
        <f t="shared" si="159"/>
        <v>51.752400000000002</v>
      </c>
      <c r="AN1372" s="65"/>
      <c r="AO1372" s="65">
        <v>54.71</v>
      </c>
    </row>
    <row r="1373" spans="2:41" ht="15" x14ac:dyDescent="0.3">
      <c r="B1373" s="72" t="str">
        <f t="shared" si="156"/>
        <v>M68×2</v>
      </c>
      <c r="C1373" s="79" t="s">
        <v>222</v>
      </c>
      <c r="D1373" s="73" t="s">
        <v>221</v>
      </c>
      <c r="E1373" s="71" t="s">
        <v>135</v>
      </c>
      <c r="F1373" s="58">
        <v>68</v>
      </c>
      <c r="G1373" s="58">
        <v>2</v>
      </c>
      <c r="H1373" s="71" t="s">
        <v>481</v>
      </c>
      <c r="I1373" s="71" t="s">
        <v>382</v>
      </c>
      <c r="J1373" s="58" t="s">
        <v>311</v>
      </c>
      <c r="K1373" s="58" t="s">
        <v>491</v>
      </c>
      <c r="L1373" s="58">
        <v>68</v>
      </c>
      <c r="M1373" s="58">
        <v>2</v>
      </c>
      <c r="N1373" s="71">
        <v>60</v>
      </c>
      <c r="O1373" s="100">
        <f t="array" ref="O1373">IFERROR(INDEX($AD$11:$AO$1485,MATCH($B1373&amp;$I1373,$Z$11:$Z$1485&amp;$AG$11:$AG$1485,0),MATCH($C1373,$AD$9:$AO$9,0)),"-")</f>
        <v>68</v>
      </c>
      <c r="P1373" s="58">
        <v>27</v>
      </c>
      <c r="Q1373" s="58">
        <v>9</v>
      </c>
      <c r="R1373" s="100">
        <f t="array" ref="R1373">IFERROR(INDEX($AD$11:$AO$1485,MATCH($B1373&amp;$I1373,$Z$11:$Z$1485&amp;$AG$11:$AG$1485,0),MATCH($D1373,$AD$9:$AO$9,0)),"-")</f>
        <v>66.700999999999993</v>
      </c>
      <c r="S1373" s="58">
        <v>15</v>
      </c>
      <c r="T1373" s="58">
        <v>5</v>
      </c>
      <c r="U1373" s="58">
        <v>4</v>
      </c>
      <c r="V1373" s="58">
        <v>7</v>
      </c>
      <c r="W1373" s="50">
        <f t="shared" si="154"/>
        <v>18</v>
      </c>
      <c r="X1373" s="50">
        <f t="shared" si="155"/>
        <v>10</v>
      </c>
      <c r="Z1373" s="63" t="str">
        <f t="shared" si="157"/>
        <v>M55×2</v>
      </c>
      <c r="AA1373" s="62" t="s">
        <v>135</v>
      </c>
      <c r="AB1373" s="62"/>
      <c r="AC1373" s="62"/>
      <c r="AD1373" s="63">
        <v>55</v>
      </c>
      <c r="AE1373" s="63">
        <v>2</v>
      </c>
      <c r="AF1373" s="62">
        <v>60</v>
      </c>
      <c r="AG1373" s="64" t="s">
        <v>176</v>
      </c>
      <c r="AH1373" s="64"/>
      <c r="AI1373" s="65"/>
      <c r="AJ1373" s="65">
        <f t="shared" si="158"/>
        <v>53.701000000000001</v>
      </c>
      <c r="AK1373" s="65"/>
      <c r="AL1373" s="65"/>
      <c r="AM1373" s="65">
        <f t="shared" si="159"/>
        <v>52.834899999999998</v>
      </c>
      <c r="AN1373" s="65"/>
      <c r="AO1373" s="65">
        <v>54.58</v>
      </c>
    </row>
    <row r="1374" spans="2:41" ht="15" x14ac:dyDescent="0.3">
      <c r="B1374" s="72" t="str">
        <f t="shared" si="156"/>
        <v>M68×1.5</v>
      </c>
      <c r="C1374" s="79" t="s">
        <v>222</v>
      </c>
      <c r="D1374" s="73" t="s">
        <v>221</v>
      </c>
      <c r="E1374" s="71" t="s">
        <v>135</v>
      </c>
      <c r="F1374" s="58">
        <v>68</v>
      </c>
      <c r="G1374" s="58">
        <v>1.5</v>
      </c>
      <c r="H1374" s="71" t="s">
        <v>481</v>
      </c>
      <c r="I1374" s="71" t="s">
        <v>382</v>
      </c>
      <c r="J1374" s="58" t="s">
        <v>311</v>
      </c>
      <c r="K1374" s="58" t="s">
        <v>491</v>
      </c>
      <c r="L1374" s="58">
        <v>68</v>
      </c>
      <c r="M1374" s="58">
        <v>1.5</v>
      </c>
      <c r="N1374" s="71">
        <v>60</v>
      </c>
      <c r="O1374" s="100">
        <f t="array" ref="O1374">IFERROR(INDEX($AD$11:$AO$1485,MATCH($B1374&amp;$I1374,$Z$11:$Z$1485&amp;$AG$11:$AG$1485,0),MATCH($C1374,$AD$9:$AO$9,0)),"-")</f>
        <v>68</v>
      </c>
      <c r="P1374" s="58">
        <v>27</v>
      </c>
      <c r="Q1374" s="58">
        <v>9</v>
      </c>
      <c r="R1374" s="100">
        <f t="array" ref="R1374">IFERROR(INDEX($AD$11:$AO$1485,MATCH($B1374&amp;$I1374,$Z$11:$Z$1485&amp;$AG$11:$AG$1485,0),MATCH($D1374,$AD$9:$AO$9,0)),"-")</f>
        <v>67.025700000000001</v>
      </c>
      <c r="S1374" s="58">
        <v>15</v>
      </c>
      <c r="T1374" s="58">
        <v>5</v>
      </c>
      <c r="U1374" s="58">
        <v>4</v>
      </c>
      <c r="V1374" s="58">
        <v>7</v>
      </c>
      <c r="W1374" s="50">
        <f t="shared" si="154"/>
        <v>18</v>
      </c>
      <c r="X1374" s="50">
        <f t="shared" si="155"/>
        <v>10</v>
      </c>
      <c r="Z1374" s="63" t="str">
        <f t="shared" si="157"/>
        <v>M55×1.5</v>
      </c>
      <c r="AA1374" s="62" t="s">
        <v>135</v>
      </c>
      <c r="AB1374" s="62"/>
      <c r="AC1374" s="62"/>
      <c r="AD1374" s="63">
        <v>55</v>
      </c>
      <c r="AE1374" s="63">
        <v>1.5</v>
      </c>
      <c r="AF1374" s="62">
        <v>60</v>
      </c>
      <c r="AG1374" s="64" t="s">
        <v>176</v>
      </c>
      <c r="AH1374" s="64"/>
      <c r="AI1374" s="65"/>
      <c r="AJ1374" s="65">
        <f t="shared" si="158"/>
        <v>54.025700000000001</v>
      </c>
      <c r="AK1374" s="65"/>
      <c r="AL1374" s="65"/>
      <c r="AM1374" s="65">
        <f t="shared" si="159"/>
        <v>53.376199999999997</v>
      </c>
      <c r="AN1374" s="65"/>
      <c r="AO1374" s="65">
        <v>54.73</v>
      </c>
    </row>
    <row r="1375" spans="2:41" ht="15" x14ac:dyDescent="0.3">
      <c r="B1375" s="72" t="str">
        <f t="shared" si="156"/>
        <v>M70×6</v>
      </c>
      <c r="C1375" s="79" t="s">
        <v>222</v>
      </c>
      <c r="D1375" s="73" t="s">
        <v>221</v>
      </c>
      <c r="E1375" s="71" t="s">
        <v>135</v>
      </c>
      <c r="F1375" s="58">
        <v>70</v>
      </c>
      <c r="G1375" s="58">
        <v>6</v>
      </c>
      <c r="H1375" s="71" t="s">
        <v>481</v>
      </c>
      <c r="I1375" s="71" t="s">
        <v>382</v>
      </c>
      <c r="J1375" s="58" t="s">
        <v>311</v>
      </c>
      <c r="K1375" s="58" t="s">
        <v>491</v>
      </c>
      <c r="L1375" s="58">
        <v>70</v>
      </c>
      <c r="M1375" s="58">
        <v>6</v>
      </c>
      <c r="N1375" s="71">
        <v>60</v>
      </c>
      <c r="O1375" s="100">
        <f t="array" ref="O1375">IFERROR(INDEX($AD$11:$AO$1485,MATCH($B1375&amp;$I1375,$Z$11:$Z$1485&amp;$AG$11:$AG$1485,0),MATCH($C1375,$AD$9:$AO$9,0)),"-")</f>
        <v>70</v>
      </c>
      <c r="P1375" s="58">
        <v>27</v>
      </c>
      <c r="Q1375" s="58">
        <v>9</v>
      </c>
      <c r="R1375" s="100">
        <f t="array" ref="R1375">IFERROR(INDEX($AD$11:$AO$1485,MATCH($B1375&amp;$I1375,$Z$11:$Z$1485&amp;$AG$11:$AG$1485,0),MATCH($D1375,$AD$9:$AO$9,0)),"-")</f>
        <v>66.102900000000005</v>
      </c>
      <c r="S1375" s="58">
        <v>15</v>
      </c>
      <c r="T1375" s="58">
        <v>5</v>
      </c>
      <c r="U1375" s="58">
        <v>4</v>
      </c>
      <c r="V1375" s="58">
        <v>7</v>
      </c>
      <c r="W1375" s="50">
        <f t="shared" si="154"/>
        <v>18</v>
      </c>
      <c r="X1375" s="50">
        <f t="shared" si="155"/>
        <v>10</v>
      </c>
      <c r="Z1375" s="63" t="str">
        <f t="shared" si="157"/>
        <v>M56×4</v>
      </c>
      <c r="AA1375" s="62" t="s">
        <v>135</v>
      </c>
      <c r="AB1375" s="62"/>
      <c r="AC1375" s="62"/>
      <c r="AD1375" s="63">
        <v>56</v>
      </c>
      <c r="AE1375" s="63">
        <v>4</v>
      </c>
      <c r="AF1375" s="62">
        <v>60</v>
      </c>
      <c r="AG1375" s="64" t="s">
        <v>176</v>
      </c>
      <c r="AH1375" s="64"/>
      <c r="AI1375" s="65"/>
      <c r="AJ1375" s="65">
        <f t="shared" si="158"/>
        <v>53.401899999999998</v>
      </c>
      <c r="AK1375" s="65"/>
      <c r="AL1375" s="65"/>
      <c r="AM1375" s="65">
        <f t="shared" si="159"/>
        <v>51.669899999999998</v>
      </c>
      <c r="AN1375" s="65"/>
      <c r="AO1375" s="65">
        <v>55.53</v>
      </c>
    </row>
    <row r="1376" spans="2:41" ht="15" x14ac:dyDescent="0.3">
      <c r="B1376" s="72" t="str">
        <f t="shared" si="156"/>
        <v>M70×4</v>
      </c>
      <c r="C1376" s="79" t="s">
        <v>222</v>
      </c>
      <c r="D1376" s="73" t="s">
        <v>221</v>
      </c>
      <c r="E1376" s="71" t="s">
        <v>135</v>
      </c>
      <c r="F1376" s="58">
        <v>70</v>
      </c>
      <c r="G1376" s="58">
        <v>4</v>
      </c>
      <c r="H1376" s="71" t="s">
        <v>481</v>
      </c>
      <c r="I1376" s="71" t="s">
        <v>382</v>
      </c>
      <c r="J1376" s="58" t="s">
        <v>311</v>
      </c>
      <c r="K1376" s="58" t="s">
        <v>491</v>
      </c>
      <c r="L1376" s="58">
        <v>70</v>
      </c>
      <c r="M1376" s="58">
        <v>4</v>
      </c>
      <c r="N1376" s="71">
        <v>60</v>
      </c>
      <c r="O1376" s="100">
        <f t="array" ref="O1376">IFERROR(INDEX($AD$11:$AO$1485,MATCH($B1376&amp;$I1376,$Z$11:$Z$1485&amp;$AG$11:$AG$1485,0),MATCH($C1376,$AD$9:$AO$9,0)),"-")</f>
        <v>70</v>
      </c>
      <c r="P1376" s="58">
        <v>27</v>
      </c>
      <c r="Q1376" s="58">
        <v>9</v>
      </c>
      <c r="R1376" s="100">
        <f t="array" ref="R1376">IFERROR(INDEX($AD$11:$AO$1485,MATCH($B1376&amp;$I1376,$Z$11:$Z$1485&amp;$AG$11:$AG$1485,0),MATCH($D1376,$AD$9:$AO$9,0)),"-")</f>
        <v>67.401899999999998</v>
      </c>
      <c r="S1376" s="58">
        <v>15</v>
      </c>
      <c r="T1376" s="58">
        <v>5</v>
      </c>
      <c r="U1376" s="58">
        <v>4</v>
      </c>
      <c r="V1376" s="58">
        <v>7</v>
      </c>
      <c r="W1376" s="50">
        <f t="shared" si="154"/>
        <v>18</v>
      </c>
      <c r="X1376" s="50">
        <f t="shared" si="155"/>
        <v>10</v>
      </c>
      <c r="Z1376" s="63" t="str">
        <f t="shared" si="157"/>
        <v>M56×3</v>
      </c>
      <c r="AA1376" s="62" t="s">
        <v>135</v>
      </c>
      <c r="AB1376" s="62"/>
      <c r="AC1376" s="62"/>
      <c r="AD1376" s="63">
        <v>56</v>
      </c>
      <c r="AE1376" s="63">
        <v>3</v>
      </c>
      <c r="AF1376" s="62">
        <v>60</v>
      </c>
      <c r="AG1376" s="64" t="s">
        <v>176</v>
      </c>
      <c r="AH1376" s="64"/>
      <c r="AI1376" s="65"/>
      <c r="AJ1376" s="65">
        <f t="shared" si="158"/>
        <v>54.051400000000001</v>
      </c>
      <c r="AK1376" s="65"/>
      <c r="AL1376" s="65"/>
      <c r="AM1376" s="65">
        <f t="shared" si="159"/>
        <v>52.752400000000002</v>
      </c>
      <c r="AN1376" s="65"/>
      <c r="AO1376" s="65">
        <v>55.71</v>
      </c>
    </row>
    <row r="1377" spans="2:41" ht="15" x14ac:dyDescent="0.3">
      <c r="B1377" s="72" t="str">
        <f t="shared" si="156"/>
        <v>M70×3</v>
      </c>
      <c r="C1377" s="79" t="s">
        <v>222</v>
      </c>
      <c r="D1377" s="73" t="s">
        <v>221</v>
      </c>
      <c r="E1377" s="71" t="s">
        <v>135</v>
      </c>
      <c r="F1377" s="58">
        <v>70</v>
      </c>
      <c r="G1377" s="58">
        <v>3</v>
      </c>
      <c r="H1377" s="71" t="s">
        <v>481</v>
      </c>
      <c r="I1377" s="71" t="s">
        <v>382</v>
      </c>
      <c r="J1377" s="58" t="s">
        <v>311</v>
      </c>
      <c r="K1377" s="58" t="s">
        <v>491</v>
      </c>
      <c r="L1377" s="58">
        <v>70</v>
      </c>
      <c r="M1377" s="58">
        <v>3</v>
      </c>
      <c r="N1377" s="71">
        <v>60</v>
      </c>
      <c r="O1377" s="100">
        <f t="array" ref="O1377">IFERROR(INDEX($AD$11:$AO$1485,MATCH($B1377&amp;$I1377,$Z$11:$Z$1485&amp;$AG$11:$AG$1485,0),MATCH($C1377,$AD$9:$AO$9,0)),"-")</f>
        <v>70</v>
      </c>
      <c r="P1377" s="58">
        <v>27</v>
      </c>
      <c r="Q1377" s="58">
        <v>9</v>
      </c>
      <c r="R1377" s="100">
        <f t="array" ref="R1377">IFERROR(INDEX($AD$11:$AO$1485,MATCH($B1377&amp;$I1377,$Z$11:$Z$1485&amp;$AG$11:$AG$1485,0),MATCH($D1377,$AD$9:$AO$9,0)),"-")</f>
        <v>68.051400000000001</v>
      </c>
      <c r="S1377" s="58">
        <v>15</v>
      </c>
      <c r="T1377" s="58">
        <v>5</v>
      </c>
      <c r="U1377" s="58">
        <v>4</v>
      </c>
      <c r="V1377" s="58">
        <v>7</v>
      </c>
      <c r="W1377" s="50">
        <f t="shared" si="154"/>
        <v>18</v>
      </c>
      <c r="X1377" s="50">
        <f t="shared" si="155"/>
        <v>10</v>
      </c>
      <c r="Z1377" s="63" t="str">
        <f t="shared" si="157"/>
        <v>M56×2</v>
      </c>
      <c r="AA1377" s="62" t="s">
        <v>135</v>
      </c>
      <c r="AB1377" s="62"/>
      <c r="AC1377" s="62"/>
      <c r="AD1377" s="63">
        <v>56</v>
      </c>
      <c r="AE1377" s="63">
        <v>2</v>
      </c>
      <c r="AF1377" s="62">
        <v>60</v>
      </c>
      <c r="AG1377" s="64" t="s">
        <v>176</v>
      </c>
      <c r="AH1377" s="64"/>
      <c r="AI1377" s="65"/>
      <c r="AJ1377" s="65">
        <f t="shared" si="158"/>
        <v>54.701000000000001</v>
      </c>
      <c r="AK1377" s="65"/>
      <c r="AL1377" s="65"/>
      <c r="AM1377" s="65">
        <f t="shared" si="159"/>
        <v>53.834899999999998</v>
      </c>
      <c r="AN1377" s="65"/>
      <c r="AO1377" s="65">
        <v>55.87</v>
      </c>
    </row>
    <row r="1378" spans="2:41" ht="15" x14ac:dyDescent="0.3">
      <c r="B1378" s="72" t="str">
        <f t="shared" si="156"/>
        <v>M70×2</v>
      </c>
      <c r="C1378" s="79" t="s">
        <v>222</v>
      </c>
      <c r="D1378" s="73" t="s">
        <v>221</v>
      </c>
      <c r="E1378" s="71" t="s">
        <v>135</v>
      </c>
      <c r="F1378" s="58">
        <v>70</v>
      </c>
      <c r="G1378" s="58">
        <v>2</v>
      </c>
      <c r="H1378" s="71" t="s">
        <v>481</v>
      </c>
      <c r="I1378" s="71" t="s">
        <v>382</v>
      </c>
      <c r="J1378" s="58" t="s">
        <v>311</v>
      </c>
      <c r="K1378" s="58" t="s">
        <v>491</v>
      </c>
      <c r="L1378" s="58">
        <v>70</v>
      </c>
      <c r="M1378" s="58">
        <v>2</v>
      </c>
      <c r="N1378" s="71">
        <v>60</v>
      </c>
      <c r="O1378" s="100">
        <f t="array" ref="O1378">IFERROR(INDEX($AD$11:$AO$1485,MATCH($B1378&amp;$I1378,$Z$11:$Z$1485&amp;$AG$11:$AG$1485,0),MATCH($C1378,$AD$9:$AO$9,0)),"-")</f>
        <v>70</v>
      </c>
      <c r="P1378" s="58">
        <v>27</v>
      </c>
      <c r="Q1378" s="58">
        <v>9</v>
      </c>
      <c r="R1378" s="100">
        <f t="array" ref="R1378">IFERROR(INDEX($AD$11:$AO$1485,MATCH($B1378&amp;$I1378,$Z$11:$Z$1485&amp;$AG$11:$AG$1485,0),MATCH($D1378,$AD$9:$AO$9,0)),"-")</f>
        <v>68.700999999999993</v>
      </c>
      <c r="S1378" s="58">
        <v>15</v>
      </c>
      <c r="T1378" s="58">
        <v>5</v>
      </c>
      <c r="U1378" s="58">
        <v>4</v>
      </c>
      <c r="V1378" s="58">
        <v>7</v>
      </c>
      <c r="W1378" s="50">
        <f t="shared" si="154"/>
        <v>18</v>
      </c>
      <c r="X1378" s="50">
        <f t="shared" si="155"/>
        <v>10</v>
      </c>
      <c r="Z1378" s="63" t="str">
        <f t="shared" si="157"/>
        <v>M56×1.5</v>
      </c>
      <c r="AA1378" s="62" t="s">
        <v>135</v>
      </c>
      <c r="AB1378" s="62"/>
      <c r="AC1378" s="62"/>
      <c r="AD1378" s="63">
        <v>56</v>
      </c>
      <c r="AE1378" s="63">
        <v>1.5</v>
      </c>
      <c r="AF1378" s="62">
        <v>60</v>
      </c>
      <c r="AG1378" s="64" t="s">
        <v>176</v>
      </c>
      <c r="AH1378" s="64"/>
      <c r="AI1378" s="65"/>
      <c r="AJ1378" s="65">
        <f t="shared" si="158"/>
        <v>55.025700000000001</v>
      </c>
      <c r="AK1378" s="65"/>
      <c r="AL1378" s="65"/>
      <c r="AM1378" s="65">
        <f t="shared" si="159"/>
        <v>54.376199999999997</v>
      </c>
      <c r="AN1378" s="65"/>
      <c r="AO1378" s="65">
        <v>55.94</v>
      </c>
    </row>
    <row r="1379" spans="2:41" ht="15" x14ac:dyDescent="0.3">
      <c r="B1379" s="72" t="str">
        <f t="shared" si="156"/>
        <v>M70×1.5</v>
      </c>
      <c r="C1379" s="79" t="s">
        <v>222</v>
      </c>
      <c r="D1379" s="73" t="s">
        <v>221</v>
      </c>
      <c r="E1379" s="71" t="s">
        <v>135</v>
      </c>
      <c r="F1379" s="58">
        <v>70</v>
      </c>
      <c r="G1379" s="58">
        <v>1.5</v>
      </c>
      <c r="H1379" s="71" t="s">
        <v>481</v>
      </c>
      <c r="I1379" s="71" t="s">
        <v>382</v>
      </c>
      <c r="J1379" s="58" t="s">
        <v>311</v>
      </c>
      <c r="K1379" s="58" t="s">
        <v>491</v>
      </c>
      <c r="L1379" s="58">
        <v>70</v>
      </c>
      <c r="M1379" s="58">
        <v>1.5</v>
      </c>
      <c r="N1379" s="71">
        <v>60</v>
      </c>
      <c r="O1379" s="100">
        <f t="array" ref="O1379">IFERROR(INDEX($AD$11:$AO$1485,MATCH($B1379&amp;$I1379,$Z$11:$Z$1485&amp;$AG$11:$AG$1485,0),MATCH($C1379,$AD$9:$AO$9,0)),"-")</f>
        <v>70</v>
      </c>
      <c r="P1379" s="58">
        <v>27</v>
      </c>
      <c r="Q1379" s="58">
        <v>9</v>
      </c>
      <c r="R1379" s="100">
        <f t="array" ref="R1379">IFERROR(INDEX($AD$11:$AO$1485,MATCH($B1379&amp;$I1379,$Z$11:$Z$1485&amp;$AG$11:$AG$1485,0),MATCH($D1379,$AD$9:$AO$9,0)),"-")</f>
        <v>69.025700000000001</v>
      </c>
      <c r="S1379" s="58">
        <v>15</v>
      </c>
      <c r="T1379" s="58">
        <v>5</v>
      </c>
      <c r="U1379" s="58">
        <v>4</v>
      </c>
      <c r="V1379" s="58">
        <v>7</v>
      </c>
      <c r="W1379" s="50">
        <f t="shared" si="154"/>
        <v>18</v>
      </c>
      <c r="X1379" s="50">
        <f t="shared" si="155"/>
        <v>10</v>
      </c>
      <c r="Z1379" s="63" t="str">
        <f t="shared" si="157"/>
        <v>M58×4</v>
      </c>
      <c r="AA1379" s="62" t="s">
        <v>135</v>
      </c>
      <c r="AB1379" s="62"/>
      <c r="AC1379" s="62"/>
      <c r="AD1379" s="63">
        <v>58</v>
      </c>
      <c r="AE1379" s="63">
        <v>4</v>
      </c>
      <c r="AF1379" s="62">
        <v>60</v>
      </c>
      <c r="AG1379" s="64" t="s">
        <v>176</v>
      </c>
      <c r="AH1379" s="64"/>
      <c r="AI1379" s="65"/>
      <c r="AJ1379" s="65">
        <f t="shared" si="158"/>
        <v>55.401899999999998</v>
      </c>
      <c r="AK1379" s="65"/>
      <c r="AL1379" s="65"/>
      <c r="AM1379" s="65">
        <f t="shared" si="159"/>
        <v>53.669899999999998</v>
      </c>
      <c r="AN1379" s="65"/>
      <c r="AO1379" s="65">
        <v>57.53</v>
      </c>
    </row>
    <row r="1380" spans="2:41" ht="15" x14ac:dyDescent="0.3">
      <c r="B1380" s="72" t="str">
        <f t="shared" si="156"/>
        <v>M72×6</v>
      </c>
      <c r="C1380" s="79" t="s">
        <v>222</v>
      </c>
      <c r="D1380" s="73" t="s">
        <v>221</v>
      </c>
      <c r="E1380" s="71" t="s">
        <v>135</v>
      </c>
      <c r="F1380" s="58">
        <v>72</v>
      </c>
      <c r="G1380" s="58">
        <v>6</v>
      </c>
      <c r="H1380" s="71" t="s">
        <v>481</v>
      </c>
      <c r="I1380" s="71" t="s">
        <v>382</v>
      </c>
      <c r="J1380" s="58" t="s">
        <v>311</v>
      </c>
      <c r="K1380" s="58" t="s">
        <v>491</v>
      </c>
      <c r="L1380" s="58">
        <v>72</v>
      </c>
      <c r="M1380" s="58">
        <v>6</v>
      </c>
      <c r="N1380" s="71">
        <v>60</v>
      </c>
      <c r="O1380" s="100">
        <f t="array" ref="O1380">IFERROR(INDEX($AD$11:$AO$1485,MATCH($B1380&amp;$I1380,$Z$11:$Z$1485&amp;$AG$11:$AG$1485,0),MATCH($C1380,$AD$9:$AO$9,0)),"-")</f>
        <v>72</v>
      </c>
      <c r="P1380" s="58">
        <v>27</v>
      </c>
      <c r="Q1380" s="58">
        <v>9</v>
      </c>
      <c r="R1380" s="100">
        <f t="array" ref="R1380">IFERROR(INDEX($AD$11:$AO$1485,MATCH($B1380&amp;$I1380,$Z$11:$Z$1485&amp;$AG$11:$AG$1485,0),MATCH($D1380,$AD$9:$AO$9,0)),"-")</f>
        <v>68.102900000000005</v>
      </c>
      <c r="S1380" s="58">
        <v>15</v>
      </c>
      <c r="T1380" s="58">
        <v>5</v>
      </c>
      <c r="U1380" s="58">
        <v>4</v>
      </c>
      <c r="V1380" s="58">
        <v>7</v>
      </c>
      <c r="W1380" s="50">
        <f t="shared" si="154"/>
        <v>18</v>
      </c>
      <c r="X1380" s="50">
        <f t="shared" si="155"/>
        <v>10</v>
      </c>
      <c r="Z1380" s="63" t="str">
        <f t="shared" si="157"/>
        <v>M58×3</v>
      </c>
      <c r="AA1380" s="62" t="s">
        <v>135</v>
      </c>
      <c r="AB1380" s="62"/>
      <c r="AC1380" s="62"/>
      <c r="AD1380" s="63">
        <v>58</v>
      </c>
      <c r="AE1380" s="63">
        <v>3</v>
      </c>
      <c r="AF1380" s="62">
        <v>60</v>
      </c>
      <c r="AG1380" s="64" t="s">
        <v>176</v>
      </c>
      <c r="AH1380" s="64"/>
      <c r="AI1380" s="65"/>
      <c r="AJ1380" s="65">
        <f t="shared" si="158"/>
        <v>56.051400000000001</v>
      </c>
      <c r="AK1380" s="65"/>
      <c r="AL1380" s="65"/>
      <c r="AM1380" s="65">
        <f t="shared" si="159"/>
        <v>54.752400000000002</v>
      </c>
      <c r="AN1380" s="65"/>
      <c r="AO1380" s="65">
        <v>57.71</v>
      </c>
    </row>
    <row r="1381" spans="2:41" ht="15" x14ac:dyDescent="0.3">
      <c r="B1381" s="72" t="str">
        <f t="shared" si="156"/>
        <v>M72×4</v>
      </c>
      <c r="C1381" s="79" t="s">
        <v>222</v>
      </c>
      <c r="D1381" s="73" t="s">
        <v>221</v>
      </c>
      <c r="E1381" s="71" t="s">
        <v>135</v>
      </c>
      <c r="F1381" s="58">
        <v>72</v>
      </c>
      <c r="G1381" s="58">
        <v>4</v>
      </c>
      <c r="H1381" s="71" t="s">
        <v>481</v>
      </c>
      <c r="I1381" s="71" t="s">
        <v>382</v>
      </c>
      <c r="J1381" s="58" t="s">
        <v>311</v>
      </c>
      <c r="K1381" s="58" t="s">
        <v>491</v>
      </c>
      <c r="L1381" s="58">
        <v>72</v>
      </c>
      <c r="M1381" s="58">
        <v>4</v>
      </c>
      <c r="N1381" s="71">
        <v>60</v>
      </c>
      <c r="O1381" s="100">
        <f t="array" ref="O1381">IFERROR(INDEX($AD$11:$AO$1485,MATCH($B1381&amp;$I1381,$Z$11:$Z$1485&amp;$AG$11:$AG$1485,0),MATCH($C1381,$AD$9:$AO$9,0)),"-")</f>
        <v>72</v>
      </c>
      <c r="P1381" s="58">
        <v>27</v>
      </c>
      <c r="Q1381" s="58">
        <v>9</v>
      </c>
      <c r="R1381" s="100">
        <f t="array" ref="R1381">IFERROR(INDEX($AD$11:$AO$1485,MATCH($B1381&amp;$I1381,$Z$11:$Z$1485&amp;$AG$11:$AG$1485,0),MATCH($D1381,$AD$9:$AO$9,0)),"-")</f>
        <v>69.401899999999998</v>
      </c>
      <c r="S1381" s="58">
        <v>15</v>
      </c>
      <c r="T1381" s="58">
        <v>5</v>
      </c>
      <c r="U1381" s="58">
        <v>4</v>
      </c>
      <c r="V1381" s="58">
        <v>7</v>
      </c>
      <c r="W1381" s="50">
        <f t="shared" si="154"/>
        <v>18</v>
      </c>
      <c r="X1381" s="50">
        <f t="shared" si="155"/>
        <v>10</v>
      </c>
      <c r="Z1381" s="63" t="str">
        <f t="shared" si="157"/>
        <v>M58×2</v>
      </c>
      <c r="AA1381" s="62" t="s">
        <v>135</v>
      </c>
      <c r="AB1381" s="62"/>
      <c r="AC1381" s="62"/>
      <c r="AD1381" s="63">
        <v>58</v>
      </c>
      <c r="AE1381" s="63">
        <v>2</v>
      </c>
      <c r="AF1381" s="62">
        <v>60</v>
      </c>
      <c r="AG1381" s="64" t="s">
        <v>176</v>
      </c>
      <c r="AH1381" s="64"/>
      <c r="AI1381" s="65"/>
      <c r="AJ1381" s="65">
        <f t="shared" si="158"/>
        <v>56.701000000000001</v>
      </c>
      <c r="AK1381" s="65"/>
      <c r="AL1381" s="65"/>
      <c r="AM1381" s="65">
        <f t="shared" si="159"/>
        <v>55.834899999999998</v>
      </c>
      <c r="AN1381" s="65"/>
      <c r="AO1381" s="65">
        <v>57.58</v>
      </c>
    </row>
    <row r="1382" spans="2:41" ht="15" x14ac:dyDescent="0.3">
      <c r="B1382" s="72" t="str">
        <f t="shared" si="156"/>
        <v>M72×3</v>
      </c>
      <c r="C1382" s="79" t="s">
        <v>222</v>
      </c>
      <c r="D1382" s="73" t="s">
        <v>221</v>
      </c>
      <c r="E1382" s="71" t="s">
        <v>135</v>
      </c>
      <c r="F1382" s="58">
        <v>72</v>
      </c>
      <c r="G1382" s="58">
        <v>3</v>
      </c>
      <c r="H1382" s="71" t="s">
        <v>481</v>
      </c>
      <c r="I1382" s="71" t="s">
        <v>382</v>
      </c>
      <c r="J1382" s="58" t="s">
        <v>311</v>
      </c>
      <c r="K1382" s="58" t="s">
        <v>491</v>
      </c>
      <c r="L1382" s="58">
        <v>72</v>
      </c>
      <c r="M1382" s="58">
        <v>3</v>
      </c>
      <c r="N1382" s="71">
        <v>60</v>
      </c>
      <c r="O1382" s="100">
        <f t="array" ref="O1382">IFERROR(INDEX($AD$11:$AO$1485,MATCH($B1382&amp;$I1382,$Z$11:$Z$1485&amp;$AG$11:$AG$1485,0),MATCH($C1382,$AD$9:$AO$9,0)),"-")</f>
        <v>72</v>
      </c>
      <c r="P1382" s="58">
        <v>27</v>
      </c>
      <c r="Q1382" s="58">
        <v>9</v>
      </c>
      <c r="R1382" s="100">
        <f t="array" ref="R1382">IFERROR(INDEX($AD$11:$AO$1485,MATCH($B1382&amp;$I1382,$Z$11:$Z$1485&amp;$AG$11:$AG$1485,0),MATCH($D1382,$AD$9:$AO$9,0)),"-")</f>
        <v>70.051400000000001</v>
      </c>
      <c r="S1382" s="58">
        <v>15</v>
      </c>
      <c r="T1382" s="58">
        <v>5</v>
      </c>
      <c r="U1382" s="58">
        <v>4</v>
      </c>
      <c r="V1382" s="58">
        <v>7</v>
      </c>
      <c r="W1382" s="50">
        <f t="shared" si="154"/>
        <v>18</v>
      </c>
      <c r="X1382" s="50">
        <f t="shared" si="155"/>
        <v>10</v>
      </c>
      <c r="Z1382" s="63" t="str">
        <f t="shared" si="157"/>
        <v>M58×1.5</v>
      </c>
      <c r="AA1382" s="62" t="s">
        <v>135</v>
      </c>
      <c r="AB1382" s="62"/>
      <c r="AC1382" s="62"/>
      <c r="AD1382" s="63">
        <v>58</v>
      </c>
      <c r="AE1382" s="63">
        <v>1.5</v>
      </c>
      <c r="AF1382" s="62">
        <v>60</v>
      </c>
      <c r="AG1382" s="64" t="s">
        <v>176</v>
      </c>
      <c r="AH1382" s="64"/>
      <c r="AI1382" s="65"/>
      <c r="AJ1382" s="65">
        <f t="shared" si="158"/>
        <v>57.025700000000001</v>
      </c>
      <c r="AK1382" s="65"/>
      <c r="AL1382" s="65"/>
      <c r="AM1382" s="65">
        <f t="shared" si="159"/>
        <v>56.376199999999997</v>
      </c>
      <c r="AN1382" s="65"/>
      <c r="AO1382" s="65">
        <v>57.73</v>
      </c>
    </row>
    <row r="1383" spans="2:41" ht="15" x14ac:dyDescent="0.3">
      <c r="B1383" s="72" t="str">
        <f t="shared" si="156"/>
        <v>M72×2</v>
      </c>
      <c r="C1383" s="79" t="s">
        <v>222</v>
      </c>
      <c r="D1383" s="73" t="s">
        <v>221</v>
      </c>
      <c r="E1383" s="71" t="s">
        <v>135</v>
      </c>
      <c r="F1383" s="58">
        <v>72</v>
      </c>
      <c r="G1383" s="58">
        <v>2</v>
      </c>
      <c r="H1383" s="71" t="s">
        <v>481</v>
      </c>
      <c r="I1383" s="71" t="s">
        <v>382</v>
      </c>
      <c r="J1383" s="58" t="s">
        <v>311</v>
      </c>
      <c r="K1383" s="58" t="s">
        <v>491</v>
      </c>
      <c r="L1383" s="58">
        <v>72</v>
      </c>
      <c r="M1383" s="58">
        <v>2</v>
      </c>
      <c r="N1383" s="71">
        <v>60</v>
      </c>
      <c r="O1383" s="100">
        <f t="array" ref="O1383">IFERROR(INDEX($AD$11:$AO$1485,MATCH($B1383&amp;$I1383,$Z$11:$Z$1485&amp;$AG$11:$AG$1485,0),MATCH($C1383,$AD$9:$AO$9,0)),"-")</f>
        <v>72</v>
      </c>
      <c r="P1383" s="58">
        <v>27</v>
      </c>
      <c r="Q1383" s="58">
        <v>9</v>
      </c>
      <c r="R1383" s="100">
        <f t="array" ref="R1383">IFERROR(INDEX($AD$11:$AO$1485,MATCH($B1383&amp;$I1383,$Z$11:$Z$1485&amp;$AG$11:$AG$1485,0),MATCH($D1383,$AD$9:$AO$9,0)),"-")</f>
        <v>70.700999999999993</v>
      </c>
      <c r="S1383" s="58">
        <v>15</v>
      </c>
      <c r="T1383" s="58">
        <v>5</v>
      </c>
      <c r="U1383" s="58">
        <v>4</v>
      </c>
      <c r="V1383" s="58">
        <v>7</v>
      </c>
      <c r="W1383" s="50">
        <f t="shared" si="154"/>
        <v>18</v>
      </c>
      <c r="X1383" s="50">
        <f t="shared" si="155"/>
        <v>10</v>
      </c>
      <c r="Z1383" s="63" t="str">
        <f t="shared" si="157"/>
        <v>M60×4</v>
      </c>
      <c r="AA1383" s="62" t="s">
        <v>135</v>
      </c>
      <c r="AB1383" s="62"/>
      <c r="AC1383" s="62"/>
      <c r="AD1383" s="63">
        <v>60</v>
      </c>
      <c r="AE1383" s="63">
        <v>4</v>
      </c>
      <c r="AF1383" s="62">
        <v>60</v>
      </c>
      <c r="AG1383" s="64" t="s">
        <v>176</v>
      </c>
      <c r="AH1383" s="64"/>
      <c r="AI1383" s="65"/>
      <c r="AJ1383" s="65">
        <f t="shared" si="158"/>
        <v>57.401899999999998</v>
      </c>
      <c r="AK1383" s="65"/>
      <c r="AL1383" s="65"/>
      <c r="AM1383" s="65">
        <f t="shared" si="159"/>
        <v>55.669899999999998</v>
      </c>
      <c r="AN1383" s="65"/>
      <c r="AO1383" s="65">
        <v>59.53</v>
      </c>
    </row>
    <row r="1384" spans="2:41" ht="15" x14ac:dyDescent="0.3">
      <c r="B1384" s="72" t="str">
        <f t="shared" si="156"/>
        <v>M72×1.5</v>
      </c>
      <c r="C1384" s="79" t="s">
        <v>222</v>
      </c>
      <c r="D1384" s="73" t="s">
        <v>221</v>
      </c>
      <c r="E1384" s="71" t="s">
        <v>135</v>
      </c>
      <c r="F1384" s="58">
        <v>72</v>
      </c>
      <c r="G1384" s="58">
        <v>1.5</v>
      </c>
      <c r="H1384" s="71" t="s">
        <v>481</v>
      </c>
      <c r="I1384" s="71" t="s">
        <v>382</v>
      </c>
      <c r="J1384" s="58" t="s">
        <v>311</v>
      </c>
      <c r="K1384" s="58" t="s">
        <v>491</v>
      </c>
      <c r="L1384" s="58">
        <v>72</v>
      </c>
      <c r="M1384" s="58">
        <v>1.5</v>
      </c>
      <c r="N1384" s="71">
        <v>60</v>
      </c>
      <c r="O1384" s="100">
        <f t="array" ref="O1384">IFERROR(INDEX($AD$11:$AO$1485,MATCH($B1384&amp;$I1384,$Z$11:$Z$1485&amp;$AG$11:$AG$1485,0),MATCH($C1384,$AD$9:$AO$9,0)),"-")</f>
        <v>72</v>
      </c>
      <c r="P1384" s="58">
        <v>27</v>
      </c>
      <c r="Q1384" s="58">
        <v>9</v>
      </c>
      <c r="R1384" s="100">
        <f t="array" ref="R1384">IFERROR(INDEX($AD$11:$AO$1485,MATCH($B1384&amp;$I1384,$Z$11:$Z$1485&amp;$AG$11:$AG$1485,0),MATCH($D1384,$AD$9:$AO$9,0)),"-")</f>
        <v>71.025700000000001</v>
      </c>
      <c r="S1384" s="58">
        <v>15</v>
      </c>
      <c r="T1384" s="58">
        <v>5</v>
      </c>
      <c r="U1384" s="58">
        <v>4</v>
      </c>
      <c r="V1384" s="58">
        <v>7</v>
      </c>
      <c r="W1384" s="50">
        <f t="shared" si="154"/>
        <v>18</v>
      </c>
      <c r="X1384" s="50">
        <f t="shared" si="155"/>
        <v>10</v>
      </c>
      <c r="Z1384" s="63" t="str">
        <f t="shared" si="157"/>
        <v>M60×3</v>
      </c>
      <c r="AA1384" s="62" t="s">
        <v>135</v>
      </c>
      <c r="AB1384" s="62"/>
      <c r="AC1384" s="62"/>
      <c r="AD1384" s="63">
        <v>60</v>
      </c>
      <c r="AE1384" s="63">
        <v>3</v>
      </c>
      <c r="AF1384" s="62">
        <v>60</v>
      </c>
      <c r="AG1384" s="64" t="s">
        <v>176</v>
      </c>
      <c r="AH1384" s="64"/>
      <c r="AI1384" s="65"/>
      <c r="AJ1384" s="65">
        <f t="shared" si="158"/>
        <v>58.051400000000001</v>
      </c>
      <c r="AK1384" s="65"/>
      <c r="AL1384" s="65"/>
      <c r="AM1384" s="65">
        <f t="shared" si="159"/>
        <v>56.752400000000002</v>
      </c>
      <c r="AN1384" s="65"/>
      <c r="AO1384" s="65">
        <v>59.71</v>
      </c>
    </row>
    <row r="1385" spans="2:41" ht="15" x14ac:dyDescent="0.3">
      <c r="B1385" s="72" t="str">
        <f t="shared" si="156"/>
        <v>M75×4</v>
      </c>
      <c r="C1385" s="79" t="s">
        <v>222</v>
      </c>
      <c r="D1385" s="73" t="s">
        <v>221</v>
      </c>
      <c r="E1385" s="71" t="s">
        <v>135</v>
      </c>
      <c r="F1385" s="58">
        <v>75</v>
      </c>
      <c r="G1385" s="58">
        <v>4</v>
      </c>
      <c r="H1385" s="71" t="s">
        <v>481</v>
      </c>
      <c r="I1385" s="71" t="s">
        <v>382</v>
      </c>
      <c r="J1385" s="58" t="s">
        <v>311</v>
      </c>
      <c r="K1385" s="58" t="s">
        <v>491</v>
      </c>
      <c r="L1385" s="58">
        <v>75</v>
      </c>
      <c r="M1385" s="58">
        <v>4</v>
      </c>
      <c r="N1385" s="71">
        <v>60</v>
      </c>
      <c r="O1385" s="100">
        <f t="array" ref="O1385">IFERROR(INDEX($AD$11:$AO$1485,MATCH($B1385&amp;$I1385,$Z$11:$Z$1485&amp;$AG$11:$AG$1485,0),MATCH($C1385,$AD$9:$AO$9,0)),"-")</f>
        <v>75</v>
      </c>
      <c r="P1385" s="58">
        <v>27</v>
      </c>
      <c r="Q1385" s="58">
        <v>9</v>
      </c>
      <c r="R1385" s="100">
        <f t="array" ref="R1385">IFERROR(INDEX($AD$11:$AO$1485,MATCH($B1385&amp;$I1385,$Z$11:$Z$1485&amp;$AG$11:$AG$1485,0),MATCH($D1385,$AD$9:$AO$9,0)),"-")</f>
        <v>72.401899999999998</v>
      </c>
      <c r="S1385" s="58">
        <v>15</v>
      </c>
      <c r="T1385" s="58">
        <v>5</v>
      </c>
      <c r="U1385" s="58">
        <v>4</v>
      </c>
      <c r="V1385" s="58">
        <v>7</v>
      </c>
      <c r="W1385" s="50">
        <f t="shared" si="154"/>
        <v>18</v>
      </c>
      <c r="X1385" s="50">
        <f t="shared" si="155"/>
        <v>10</v>
      </c>
      <c r="Z1385" s="63" t="str">
        <f t="shared" si="157"/>
        <v>M60×2</v>
      </c>
      <c r="AA1385" s="62" t="s">
        <v>135</v>
      </c>
      <c r="AB1385" s="62"/>
      <c r="AC1385" s="62"/>
      <c r="AD1385" s="63">
        <v>60</v>
      </c>
      <c r="AE1385" s="63">
        <v>2</v>
      </c>
      <c r="AF1385" s="62">
        <v>60</v>
      </c>
      <c r="AG1385" s="64" t="s">
        <v>176</v>
      </c>
      <c r="AH1385" s="64"/>
      <c r="AI1385" s="65"/>
      <c r="AJ1385" s="65">
        <f t="shared" si="158"/>
        <v>58.701000000000001</v>
      </c>
      <c r="AK1385" s="65"/>
      <c r="AL1385" s="65"/>
      <c r="AM1385" s="65">
        <f t="shared" si="159"/>
        <v>57.834899999999998</v>
      </c>
      <c r="AN1385" s="65"/>
      <c r="AO1385" s="65">
        <v>59.58</v>
      </c>
    </row>
    <row r="1386" spans="2:41" ht="15" x14ac:dyDescent="0.3">
      <c r="B1386" s="72" t="str">
        <f t="shared" si="156"/>
        <v>M75×3</v>
      </c>
      <c r="C1386" s="79" t="s">
        <v>222</v>
      </c>
      <c r="D1386" s="73" t="s">
        <v>221</v>
      </c>
      <c r="E1386" s="71" t="s">
        <v>135</v>
      </c>
      <c r="F1386" s="58">
        <v>75</v>
      </c>
      <c r="G1386" s="58">
        <v>3</v>
      </c>
      <c r="H1386" s="71" t="s">
        <v>481</v>
      </c>
      <c r="I1386" s="71" t="s">
        <v>382</v>
      </c>
      <c r="J1386" s="58" t="s">
        <v>311</v>
      </c>
      <c r="K1386" s="58" t="s">
        <v>491</v>
      </c>
      <c r="L1386" s="58">
        <v>75</v>
      </c>
      <c r="M1386" s="58">
        <v>3</v>
      </c>
      <c r="N1386" s="71">
        <v>60</v>
      </c>
      <c r="O1386" s="100">
        <f t="array" ref="O1386">IFERROR(INDEX($AD$11:$AO$1485,MATCH($B1386&amp;$I1386,$Z$11:$Z$1485&amp;$AG$11:$AG$1485,0),MATCH($C1386,$AD$9:$AO$9,0)),"-")</f>
        <v>75</v>
      </c>
      <c r="P1386" s="58">
        <v>27</v>
      </c>
      <c r="Q1386" s="58">
        <v>9</v>
      </c>
      <c r="R1386" s="100">
        <f t="array" ref="R1386">IFERROR(INDEX($AD$11:$AO$1485,MATCH($B1386&amp;$I1386,$Z$11:$Z$1485&amp;$AG$11:$AG$1485,0),MATCH($D1386,$AD$9:$AO$9,0)),"-")</f>
        <v>73.051400000000001</v>
      </c>
      <c r="S1386" s="58">
        <v>15</v>
      </c>
      <c r="T1386" s="58">
        <v>5</v>
      </c>
      <c r="U1386" s="58">
        <v>4</v>
      </c>
      <c r="V1386" s="58">
        <v>7</v>
      </c>
      <c r="W1386" s="50">
        <f t="shared" si="154"/>
        <v>18</v>
      </c>
      <c r="X1386" s="50">
        <f t="shared" si="155"/>
        <v>10</v>
      </c>
      <c r="Z1386" s="63" t="str">
        <f t="shared" si="157"/>
        <v>M60×1.5</v>
      </c>
      <c r="AA1386" s="62" t="s">
        <v>135</v>
      </c>
      <c r="AB1386" s="62"/>
      <c r="AC1386" s="62"/>
      <c r="AD1386" s="63">
        <v>60</v>
      </c>
      <c r="AE1386" s="63">
        <v>1.5</v>
      </c>
      <c r="AF1386" s="62">
        <v>60</v>
      </c>
      <c r="AG1386" s="64" t="s">
        <v>176</v>
      </c>
      <c r="AH1386" s="64"/>
      <c r="AI1386" s="65"/>
      <c r="AJ1386" s="65">
        <f t="shared" si="158"/>
        <v>59.025700000000001</v>
      </c>
      <c r="AK1386" s="65"/>
      <c r="AL1386" s="65"/>
      <c r="AM1386" s="65">
        <f t="shared" si="159"/>
        <v>58.376199999999997</v>
      </c>
      <c r="AN1386" s="65"/>
      <c r="AO1386" s="65">
        <v>59.73</v>
      </c>
    </row>
    <row r="1387" spans="2:41" ht="15" x14ac:dyDescent="0.3">
      <c r="B1387" s="72" t="str">
        <f t="shared" si="156"/>
        <v>M75×2</v>
      </c>
      <c r="C1387" s="79" t="s">
        <v>222</v>
      </c>
      <c r="D1387" s="73" t="s">
        <v>221</v>
      </c>
      <c r="E1387" s="71" t="s">
        <v>135</v>
      </c>
      <c r="F1387" s="58">
        <v>75</v>
      </c>
      <c r="G1387" s="58">
        <v>2</v>
      </c>
      <c r="H1387" s="71" t="s">
        <v>481</v>
      </c>
      <c r="I1387" s="71" t="s">
        <v>382</v>
      </c>
      <c r="J1387" s="58" t="s">
        <v>311</v>
      </c>
      <c r="K1387" s="58" t="s">
        <v>491</v>
      </c>
      <c r="L1387" s="58">
        <v>75</v>
      </c>
      <c r="M1387" s="58">
        <v>2</v>
      </c>
      <c r="N1387" s="71">
        <v>60</v>
      </c>
      <c r="O1387" s="100">
        <f t="array" ref="O1387">IFERROR(INDEX($AD$11:$AO$1485,MATCH($B1387&amp;$I1387,$Z$11:$Z$1485&amp;$AG$11:$AG$1485,0),MATCH($C1387,$AD$9:$AO$9,0)),"-")</f>
        <v>75</v>
      </c>
      <c r="P1387" s="58">
        <v>27</v>
      </c>
      <c r="Q1387" s="58">
        <v>9</v>
      </c>
      <c r="R1387" s="100">
        <f t="array" ref="R1387">IFERROR(INDEX($AD$11:$AO$1485,MATCH($B1387&amp;$I1387,$Z$11:$Z$1485&amp;$AG$11:$AG$1485,0),MATCH($D1387,$AD$9:$AO$9,0)),"-")</f>
        <v>73.700999999999993</v>
      </c>
      <c r="S1387" s="58">
        <v>15</v>
      </c>
      <c r="T1387" s="58">
        <v>5</v>
      </c>
      <c r="U1387" s="58">
        <v>4</v>
      </c>
      <c r="V1387" s="58">
        <v>7</v>
      </c>
      <c r="W1387" s="50">
        <f t="shared" si="154"/>
        <v>18</v>
      </c>
      <c r="X1387" s="50">
        <f t="shared" si="155"/>
        <v>10</v>
      </c>
      <c r="Z1387" s="63" t="str">
        <f t="shared" si="157"/>
        <v>M62×4</v>
      </c>
      <c r="AA1387" s="62" t="s">
        <v>135</v>
      </c>
      <c r="AB1387" s="62"/>
      <c r="AC1387" s="62"/>
      <c r="AD1387" s="63">
        <v>62</v>
      </c>
      <c r="AE1387" s="63">
        <v>4</v>
      </c>
      <c r="AF1387" s="62">
        <v>60</v>
      </c>
      <c r="AG1387" s="64" t="s">
        <v>176</v>
      </c>
      <c r="AH1387" s="64"/>
      <c r="AI1387" s="65"/>
      <c r="AJ1387" s="65">
        <f t="shared" si="158"/>
        <v>59.401899999999998</v>
      </c>
      <c r="AK1387" s="65"/>
      <c r="AL1387" s="65"/>
      <c r="AM1387" s="65">
        <f t="shared" si="159"/>
        <v>57.669899999999998</v>
      </c>
      <c r="AN1387" s="65"/>
      <c r="AO1387" s="65">
        <v>61.53</v>
      </c>
    </row>
    <row r="1388" spans="2:41" ht="15" x14ac:dyDescent="0.3">
      <c r="B1388" s="72" t="str">
        <f t="shared" si="156"/>
        <v>M75×1.5</v>
      </c>
      <c r="C1388" s="79" t="s">
        <v>222</v>
      </c>
      <c r="D1388" s="73" t="s">
        <v>221</v>
      </c>
      <c r="E1388" s="71" t="s">
        <v>135</v>
      </c>
      <c r="F1388" s="58">
        <v>75</v>
      </c>
      <c r="G1388" s="58">
        <v>1.5</v>
      </c>
      <c r="H1388" s="71" t="s">
        <v>481</v>
      </c>
      <c r="I1388" s="71" t="s">
        <v>382</v>
      </c>
      <c r="J1388" s="58" t="s">
        <v>311</v>
      </c>
      <c r="K1388" s="58" t="s">
        <v>491</v>
      </c>
      <c r="L1388" s="58">
        <v>75</v>
      </c>
      <c r="M1388" s="58">
        <v>1.5</v>
      </c>
      <c r="N1388" s="71">
        <v>60</v>
      </c>
      <c r="O1388" s="100">
        <f t="array" ref="O1388">IFERROR(INDEX($AD$11:$AO$1485,MATCH($B1388&amp;$I1388,$Z$11:$Z$1485&amp;$AG$11:$AG$1485,0),MATCH($C1388,$AD$9:$AO$9,0)),"-")</f>
        <v>75</v>
      </c>
      <c r="P1388" s="58">
        <v>27</v>
      </c>
      <c r="Q1388" s="58">
        <v>9</v>
      </c>
      <c r="R1388" s="100">
        <f t="array" ref="R1388">IFERROR(INDEX($AD$11:$AO$1485,MATCH($B1388&amp;$I1388,$Z$11:$Z$1485&amp;$AG$11:$AG$1485,0),MATCH($D1388,$AD$9:$AO$9,0)),"-")</f>
        <v>74.025700000000001</v>
      </c>
      <c r="S1388" s="58">
        <v>15</v>
      </c>
      <c r="T1388" s="58">
        <v>5</v>
      </c>
      <c r="U1388" s="58">
        <v>4</v>
      </c>
      <c r="V1388" s="58">
        <v>7</v>
      </c>
      <c r="W1388" s="50">
        <f t="shared" si="154"/>
        <v>18</v>
      </c>
      <c r="X1388" s="50">
        <f t="shared" si="155"/>
        <v>10</v>
      </c>
      <c r="Z1388" s="63" t="str">
        <f t="shared" si="157"/>
        <v>M62×3</v>
      </c>
      <c r="AA1388" s="62" t="s">
        <v>135</v>
      </c>
      <c r="AB1388" s="62"/>
      <c r="AC1388" s="62"/>
      <c r="AD1388" s="63">
        <v>62</v>
      </c>
      <c r="AE1388" s="63">
        <v>3</v>
      </c>
      <c r="AF1388" s="62">
        <v>60</v>
      </c>
      <c r="AG1388" s="64" t="s">
        <v>176</v>
      </c>
      <c r="AH1388" s="64"/>
      <c r="AI1388" s="65"/>
      <c r="AJ1388" s="65">
        <f t="shared" si="158"/>
        <v>60.051400000000001</v>
      </c>
      <c r="AK1388" s="65"/>
      <c r="AL1388" s="65"/>
      <c r="AM1388" s="65">
        <f t="shared" si="159"/>
        <v>58.752400000000002</v>
      </c>
      <c r="AN1388" s="65"/>
      <c r="AO1388" s="65">
        <v>61.71</v>
      </c>
    </row>
    <row r="1389" spans="2:41" ht="15" x14ac:dyDescent="0.3">
      <c r="B1389" s="72" t="str">
        <f t="shared" si="156"/>
        <v>M76×6</v>
      </c>
      <c r="C1389" s="79" t="s">
        <v>222</v>
      </c>
      <c r="D1389" s="73" t="s">
        <v>221</v>
      </c>
      <c r="E1389" s="71" t="s">
        <v>135</v>
      </c>
      <c r="F1389" s="58">
        <v>76</v>
      </c>
      <c r="G1389" s="58">
        <v>6</v>
      </c>
      <c r="H1389" s="71" t="s">
        <v>481</v>
      </c>
      <c r="I1389" s="71" t="s">
        <v>382</v>
      </c>
      <c r="J1389" s="58" t="s">
        <v>311</v>
      </c>
      <c r="K1389" s="58" t="s">
        <v>491</v>
      </c>
      <c r="L1389" s="58">
        <v>76</v>
      </c>
      <c r="M1389" s="58">
        <v>6</v>
      </c>
      <c r="N1389" s="71">
        <v>60</v>
      </c>
      <c r="O1389" s="100">
        <f t="array" ref="O1389">IFERROR(INDEX($AD$11:$AO$1485,MATCH($B1389&amp;$I1389,$Z$11:$Z$1485&amp;$AG$11:$AG$1485,0),MATCH($C1389,$AD$9:$AO$9,0)),"-")</f>
        <v>76</v>
      </c>
      <c r="P1389" s="58">
        <v>27</v>
      </c>
      <c r="Q1389" s="58">
        <v>9</v>
      </c>
      <c r="R1389" s="100">
        <f t="array" ref="R1389">IFERROR(INDEX($AD$11:$AO$1485,MATCH($B1389&amp;$I1389,$Z$11:$Z$1485&amp;$AG$11:$AG$1485,0),MATCH($D1389,$AD$9:$AO$9,0)),"-")</f>
        <v>72.102900000000005</v>
      </c>
      <c r="S1389" s="58">
        <v>15</v>
      </c>
      <c r="T1389" s="58">
        <v>5</v>
      </c>
      <c r="U1389" s="58">
        <v>4</v>
      </c>
      <c r="V1389" s="58">
        <v>7</v>
      </c>
      <c r="W1389" s="50">
        <f t="shared" si="154"/>
        <v>18</v>
      </c>
      <c r="X1389" s="50">
        <f t="shared" si="155"/>
        <v>10</v>
      </c>
      <c r="Z1389" s="63" t="str">
        <f t="shared" si="157"/>
        <v>M62×2</v>
      </c>
      <c r="AA1389" s="62" t="s">
        <v>135</v>
      </c>
      <c r="AB1389" s="62"/>
      <c r="AC1389" s="62"/>
      <c r="AD1389" s="63">
        <v>62</v>
      </c>
      <c r="AE1389" s="63">
        <v>2</v>
      </c>
      <c r="AF1389" s="62">
        <v>60</v>
      </c>
      <c r="AG1389" s="64" t="s">
        <v>176</v>
      </c>
      <c r="AH1389" s="64"/>
      <c r="AI1389" s="65"/>
      <c r="AJ1389" s="65">
        <f t="shared" si="158"/>
        <v>60.701000000000001</v>
      </c>
      <c r="AK1389" s="65"/>
      <c r="AL1389" s="65"/>
      <c r="AM1389" s="65">
        <f t="shared" si="159"/>
        <v>59.834899999999998</v>
      </c>
      <c r="AN1389" s="65"/>
      <c r="AO1389" s="65">
        <v>61.58</v>
      </c>
    </row>
    <row r="1390" spans="2:41" ht="15" x14ac:dyDescent="0.3">
      <c r="B1390" s="72" t="str">
        <f t="shared" si="156"/>
        <v>M76×4</v>
      </c>
      <c r="C1390" s="79" t="s">
        <v>222</v>
      </c>
      <c r="D1390" s="73" t="s">
        <v>221</v>
      </c>
      <c r="E1390" s="71" t="s">
        <v>135</v>
      </c>
      <c r="F1390" s="58">
        <v>76</v>
      </c>
      <c r="G1390" s="58">
        <v>4</v>
      </c>
      <c r="H1390" s="71" t="s">
        <v>481</v>
      </c>
      <c r="I1390" s="71" t="s">
        <v>382</v>
      </c>
      <c r="J1390" s="58" t="s">
        <v>311</v>
      </c>
      <c r="K1390" s="58" t="s">
        <v>491</v>
      </c>
      <c r="L1390" s="58">
        <v>76</v>
      </c>
      <c r="M1390" s="58">
        <v>4</v>
      </c>
      <c r="N1390" s="71">
        <v>60</v>
      </c>
      <c r="O1390" s="100">
        <f t="array" ref="O1390">IFERROR(INDEX($AD$11:$AO$1485,MATCH($B1390&amp;$I1390,$Z$11:$Z$1485&amp;$AG$11:$AG$1485,0),MATCH($C1390,$AD$9:$AO$9,0)),"-")</f>
        <v>76</v>
      </c>
      <c r="P1390" s="58">
        <v>27</v>
      </c>
      <c r="Q1390" s="58">
        <v>9</v>
      </c>
      <c r="R1390" s="100">
        <f t="array" ref="R1390">IFERROR(INDEX($AD$11:$AO$1485,MATCH($B1390&amp;$I1390,$Z$11:$Z$1485&amp;$AG$11:$AG$1485,0),MATCH($D1390,$AD$9:$AO$9,0)),"-")</f>
        <v>73.401899999999998</v>
      </c>
      <c r="S1390" s="58">
        <v>15</v>
      </c>
      <c r="T1390" s="58">
        <v>5</v>
      </c>
      <c r="U1390" s="58">
        <v>4</v>
      </c>
      <c r="V1390" s="58">
        <v>7</v>
      </c>
      <c r="W1390" s="50">
        <f t="shared" si="154"/>
        <v>18</v>
      </c>
      <c r="X1390" s="50">
        <f t="shared" si="155"/>
        <v>10</v>
      </c>
      <c r="Z1390" s="63" t="str">
        <f t="shared" si="157"/>
        <v>M62×1.5</v>
      </c>
      <c r="AA1390" s="62" t="s">
        <v>135</v>
      </c>
      <c r="AB1390" s="62"/>
      <c r="AC1390" s="62"/>
      <c r="AD1390" s="63">
        <v>62</v>
      </c>
      <c r="AE1390" s="63">
        <v>1.5</v>
      </c>
      <c r="AF1390" s="62">
        <v>60</v>
      </c>
      <c r="AG1390" s="64" t="s">
        <v>176</v>
      </c>
      <c r="AH1390" s="64"/>
      <c r="AI1390" s="65"/>
      <c r="AJ1390" s="65">
        <f t="shared" si="158"/>
        <v>61.025700000000001</v>
      </c>
      <c r="AK1390" s="65"/>
      <c r="AL1390" s="65"/>
      <c r="AM1390" s="65">
        <f t="shared" si="159"/>
        <v>60.376199999999997</v>
      </c>
      <c r="AN1390" s="65"/>
      <c r="AO1390" s="65">
        <v>61.73</v>
      </c>
    </row>
    <row r="1391" spans="2:41" ht="15" x14ac:dyDescent="0.3">
      <c r="B1391" s="72" t="str">
        <f t="shared" si="156"/>
        <v>M76×3</v>
      </c>
      <c r="C1391" s="79" t="s">
        <v>222</v>
      </c>
      <c r="D1391" s="73" t="s">
        <v>221</v>
      </c>
      <c r="E1391" s="71" t="s">
        <v>135</v>
      </c>
      <c r="F1391" s="58">
        <v>76</v>
      </c>
      <c r="G1391" s="58">
        <v>3</v>
      </c>
      <c r="H1391" s="71" t="s">
        <v>481</v>
      </c>
      <c r="I1391" s="71" t="s">
        <v>382</v>
      </c>
      <c r="J1391" s="58" t="s">
        <v>311</v>
      </c>
      <c r="K1391" s="58" t="s">
        <v>491</v>
      </c>
      <c r="L1391" s="58">
        <v>76</v>
      </c>
      <c r="M1391" s="58">
        <v>3</v>
      </c>
      <c r="N1391" s="71">
        <v>60</v>
      </c>
      <c r="O1391" s="100">
        <f t="array" ref="O1391">IFERROR(INDEX($AD$11:$AO$1485,MATCH($B1391&amp;$I1391,$Z$11:$Z$1485&amp;$AG$11:$AG$1485,0),MATCH($C1391,$AD$9:$AO$9,0)),"-")</f>
        <v>76</v>
      </c>
      <c r="P1391" s="58">
        <v>27</v>
      </c>
      <c r="Q1391" s="58">
        <v>9</v>
      </c>
      <c r="R1391" s="100">
        <f t="array" ref="R1391">IFERROR(INDEX($AD$11:$AO$1485,MATCH($B1391&amp;$I1391,$Z$11:$Z$1485&amp;$AG$11:$AG$1485,0),MATCH($D1391,$AD$9:$AO$9,0)),"-")</f>
        <v>74.051400000000001</v>
      </c>
      <c r="S1391" s="58">
        <v>15</v>
      </c>
      <c r="T1391" s="58">
        <v>5</v>
      </c>
      <c r="U1391" s="58">
        <v>4</v>
      </c>
      <c r="V1391" s="58">
        <v>7</v>
      </c>
      <c r="W1391" s="50">
        <f t="shared" si="154"/>
        <v>18</v>
      </c>
      <c r="X1391" s="50">
        <f t="shared" si="155"/>
        <v>10</v>
      </c>
      <c r="Z1391" s="63" t="str">
        <f t="shared" si="157"/>
        <v>M64×4</v>
      </c>
      <c r="AA1391" s="62" t="s">
        <v>135</v>
      </c>
      <c r="AB1391" s="62"/>
      <c r="AC1391" s="62"/>
      <c r="AD1391" s="63">
        <v>64</v>
      </c>
      <c r="AE1391" s="63">
        <v>4</v>
      </c>
      <c r="AF1391" s="62">
        <v>60</v>
      </c>
      <c r="AG1391" s="64" t="s">
        <v>176</v>
      </c>
      <c r="AH1391" s="64"/>
      <c r="AI1391" s="65"/>
      <c r="AJ1391" s="65">
        <f t="shared" si="158"/>
        <v>61.401899999999998</v>
      </c>
      <c r="AK1391" s="65"/>
      <c r="AL1391" s="65"/>
      <c r="AM1391" s="65">
        <f t="shared" si="159"/>
        <v>59.669899999999998</v>
      </c>
      <c r="AN1391" s="65"/>
      <c r="AO1391" s="65">
        <v>63.53</v>
      </c>
    </row>
    <row r="1392" spans="2:41" ht="15" x14ac:dyDescent="0.3">
      <c r="B1392" s="72" t="str">
        <f t="shared" si="156"/>
        <v>M76×2</v>
      </c>
      <c r="C1392" s="79" t="s">
        <v>222</v>
      </c>
      <c r="D1392" s="73" t="s">
        <v>221</v>
      </c>
      <c r="E1392" s="71" t="s">
        <v>135</v>
      </c>
      <c r="F1392" s="58">
        <v>76</v>
      </c>
      <c r="G1392" s="58">
        <v>2</v>
      </c>
      <c r="H1392" s="71" t="s">
        <v>481</v>
      </c>
      <c r="I1392" s="71" t="s">
        <v>382</v>
      </c>
      <c r="J1392" s="58" t="s">
        <v>311</v>
      </c>
      <c r="K1392" s="58" t="s">
        <v>491</v>
      </c>
      <c r="L1392" s="58">
        <v>76</v>
      </c>
      <c r="M1392" s="58">
        <v>2</v>
      </c>
      <c r="N1392" s="71">
        <v>60</v>
      </c>
      <c r="O1392" s="100">
        <f t="array" ref="O1392">IFERROR(INDEX($AD$11:$AO$1485,MATCH($B1392&amp;$I1392,$Z$11:$Z$1485&amp;$AG$11:$AG$1485,0),MATCH($C1392,$AD$9:$AO$9,0)),"-")</f>
        <v>76</v>
      </c>
      <c r="P1392" s="58">
        <v>27</v>
      </c>
      <c r="Q1392" s="58">
        <v>9</v>
      </c>
      <c r="R1392" s="100">
        <f t="array" ref="R1392">IFERROR(INDEX($AD$11:$AO$1485,MATCH($B1392&amp;$I1392,$Z$11:$Z$1485&amp;$AG$11:$AG$1485,0),MATCH($D1392,$AD$9:$AO$9,0)),"-")</f>
        <v>74.700999999999993</v>
      </c>
      <c r="S1392" s="58">
        <v>15</v>
      </c>
      <c r="T1392" s="58">
        <v>5</v>
      </c>
      <c r="U1392" s="58">
        <v>4</v>
      </c>
      <c r="V1392" s="58">
        <v>7</v>
      </c>
      <c r="W1392" s="50">
        <f t="shared" si="154"/>
        <v>18</v>
      </c>
      <c r="X1392" s="50">
        <f t="shared" si="155"/>
        <v>10</v>
      </c>
      <c r="Z1392" s="63" t="str">
        <f t="shared" si="157"/>
        <v>M64×3</v>
      </c>
      <c r="AA1392" s="62" t="s">
        <v>135</v>
      </c>
      <c r="AB1392" s="62"/>
      <c r="AC1392" s="62"/>
      <c r="AD1392" s="63">
        <v>64</v>
      </c>
      <c r="AE1392" s="63">
        <v>3</v>
      </c>
      <c r="AF1392" s="62">
        <v>60</v>
      </c>
      <c r="AG1392" s="64" t="s">
        <v>176</v>
      </c>
      <c r="AH1392" s="64"/>
      <c r="AI1392" s="65"/>
      <c r="AJ1392" s="65">
        <f t="shared" si="158"/>
        <v>62.051400000000001</v>
      </c>
      <c r="AK1392" s="65"/>
      <c r="AL1392" s="65"/>
      <c r="AM1392" s="65">
        <f t="shared" si="159"/>
        <v>60.752400000000002</v>
      </c>
      <c r="AN1392" s="65"/>
      <c r="AO1392" s="65">
        <v>63.71</v>
      </c>
    </row>
    <row r="1393" spans="2:41" ht="15" x14ac:dyDescent="0.3">
      <c r="B1393" s="72" t="str">
        <f t="shared" si="156"/>
        <v>M76×1.5</v>
      </c>
      <c r="C1393" s="79" t="s">
        <v>222</v>
      </c>
      <c r="D1393" s="73" t="s">
        <v>221</v>
      </c>
      <c r="E1393" s="71" t="s">
        <v>135</v>
      </c>
      <c r="F1393" s="58">
        <v>76</v>
      </c>
      <c r="G1393" s="58">
        <v>1.5</v>
      </c>
      <c r="H1393" s="71" t="s">
        <v>481</v>
      </c>
      <c r="I1393" s="71" t="s">
        <v>382</v>
      </c>
      <c r="J1393" s="58" t="s">
        <v>311</v>
      </c>
      <c r="K1393" s="58" t="s">
        <v>491</v>
      </c>
      <c r="L1393" s="58">
        <v>76</v>
      </c>
      <c r="M1393" s="58">
        <v>1.5</v>
      </c>
      <c r="N1393" s="71">
        <v>60</v>
      </c>
      <c r="O1393" s="100">
        <f t="array" ref="O1393">IFERROR(INDEX($AD$11:$AO$1485,MATCH($B1393&amp;$I1393,$Z$11:$Z$1485&amp;$AG$11:$AG$1485,0),MATCH($C1393,$AD$9:$AO$9,0)),"-")</f>
        <v>76</v>
      </c>
      <c r="P1393" s="58">
        <v>27</v>
      </c>
      <c r="Q1393" s="58">
        <v>9</v>
      </c>
      <c r="R1393" s="100">
        <f t="array" ref="R1393">IFERROR(INDEX($AD$11:$AO$1485,MATCH($B1393&amp;$I1393,$Z$11:$Z$1485&amp;$AG$11:$AG$1485,0),MATCH($D1393,$AD$9:$AO$9,0)),"-")</f>
        <v>75.025700000000001</v>
      </c>
      <c r="S1393" s="58">
        <v>15</v>
      </c>
      <c r="T1393" s="58">
        <v>5</v>
      </c>
      <c r="U1393" s="58">
        <v>4</v>
      </c>
      <c r="V1393" s="58">
        <v>7</v>
      </c>
      <c r="W1393" s="50">
        <f t="shared" si="154"/>
        <v>18</v>
      </c>
      <c r="X1393" s="50">
        <f t="shared" si="155"/>
        <v>10</v>
      </c>
      <c r="Z1393" s="63" t="str">
        <f t="shared" si="157"/>
        <v>M64×2</v>
      </c>
      <c r="AA1393" s="62" t="s">
        <v>135</v>
      </c>
      <c r="AB1393" s="62"/>
      <c r="AC1393" s="62"/>
      <c r="AD1393" s="63">
        <v>64</v>
      </c>
      <c r="AE1393" s="63">
        <v>2</v>
      </c>
      <c r="AF1393" s="62">
        <v>60</v>
      </c>
      <c r="AG1393" s="64" t="s">
        <v>176</v>
      </c>
      <c r="AH1393" s="64"/>
      <c r="AI1393" s="65"/>
      <c r="AJ1393" s="65">
        <f t="shared" si="158"/>
        <v>62.701000000000001</v>
      </c>
      <c r="AK1393" s="65"/>
      <c r="AL1393" s="65"/>
      <c r="AM1393" s="65">
        <f t="shared" si="159"/>
        <v>61.834899999999998</v>
      </c>
      <c r="AN1393" s="65"/>
      <c r="AO1393" s="65">
        <v>63.87</v>
      </c>
    </row>
    <row r="1394" spans="2:41" ht="15" x14ac:dyDescent="0.3">
      <c r="B1394" s="72" t="str">
        <f t="shared" si="156"/>
        <v>M78×2</v>
      </c>
      <c r="C1394" s="79" t="s">
        <v>222</v>
      </c>
      <c r="D1394" s="73" t="s">
        <v>221</v>
      </c>
      <c r="E1394" s="71" t="s">
        <v>135</v>
      </c>
      <c r="F1394" s="58">
        <v>78</v>
      </c>
      <c r="G1394" s="58">
        <v>2</v>
      </c>
      <c r="H1394" s="71" t="s">
        <v>481</v>
      </c>
      <c r="I1394" s="71" t="s">
        <v>382</v>
      </c>
      <c r="J1394" s="58" t="s">
        <v>311</v>
      </c>
      <c r="K1394" s="58" t="s">
        <v>491</v>
      </c>
      <c r="L1394" s="58">
        <v>78</v>
      </c>
      <c r="M1394" s="58">
        <v>2</v>
      </c>
      <c r="N1394" s="71">
        <v>60</v>
      </c>
      <c r="O1394" s="100">
        <f t="array" ref="O1394">IFERROR(INDEX($AD$11:$AO$1485,MATCH($B1394&amp;$I1394,$Z$11:$Z$1485&amp;$AG$11:$AG$1485,0),MATCH($C1394,$AD$9:$AO$9,0)),"-")</f>
        <v>78</v>
      </c>
      <c r="P1394" s="58">
        <v>27</v>
      </c>
      <c r="Q1394" s="58">
        <v>9</v>
      </c>
      <c r="R1394" s="100">
        <f t="array" ref="R1394">IFERROR(INDEX($AD$11:$AO$1485,MATCH($B1394&amp;$I1394,$Z$11:$Z$1485&amp;$AG$11:$AG$1485,0),MATCH($D1394,$AD$9:$AO$9,0)),"-")</f>
        <v>76.700999999999993</v>
      </c>
      <c r="S1394" s="58">
        <v>15</v>
      </c>
      <c r="T1394" s="58">
        <v>5</v>
      </c>
      <c r="U1394" s="58">
        <v>4</v>
      </c>
      <c r="V1394" s="58">
        <v>7</v>
      </c>
      <c r="W1394" s="50">
        <f t="shared" si="154"/>
        <v>18</v>
      </c>
      <c r="X1394" s="50">
        <f t="shared" si="155"/>
        <v>10</v>
      </c>
      <c r="Z1394" s="63" t="str">
        <f t="shared" si="157"/>
        <v>M64×1.5</v>
      </c>
      <c r="AA1394" s="62" t="s">
        <v>135</v>
      </c>
      <c r="AB1394" s="62"/>
      <c r="AC1394" s="62"/>
      <c r="AD1394" s="63">
        <v>64</v>
      </c>
      <c r="AE1394" s="63">
        <v>1.5</v>
      </c>
      <c r="AF1394" s="62">
        <v>60</v>
      </c>
      <c r="AG1394" s="64" t="s">
        <v>176</v>
      </c>
      <c r="AH1394" s="64"/>
      <c r="AI1394" s="65"/>
      <c r="AJ1394" s="65">
        <f t="shared" si="158"/>
        <v>63.025700000000001</v>
      </c>
      <c r="AK1394" s="65"/>
      <c r="AL1394" s="65"/>
      <c r="AM1394" s="65">
        <f t="shared" si="159"/>
        <v>62.376199999999997</v>
      </c>
      <c r="AN1394" s="65"/>
      <c r="AO1394" s="65">
        <v>63.94</v>
      </c>
    </row>
    <row r="1395" spans="2:41" ht="15" x14ac:dyDescent="0.3">
      <c r="B1395" s="72" t="str">
        <f t="shared" si="156"/>
        <v>M80×6</v>
      </c>
      <c r="C1395" s="79" t="s">
        <v>222</v>
      </c>
      <c r="D1395" s="73" t="s">
        <v>221</v>
      </c>
      <c r="E1395" s="71" t="s">
        <v>135</v>
      </c>
      <c r="F1395" s="58">
        <v>80</v>
      </c>
      <c r="G1395" s="58">
        <v>6</v>
      </c>
      <c r="H1395" s="71" t="s">
        <v>481</v>
      </c>
      <c r="I1395" s="71" t="s">
        <v>382</v>
      </c>
      <c r="J1395" s="58" t="s">
        <v>311</v>
      </c>
      <c r="K1395" s="58" t="s">
        <v>491</v>
      </c>
      <c r="L1395" s="58">
        <v>80</v>
      </c>
      <c r="M1395" s="58">
        <v>6</v>
      </c>
      <c r="N1395" s="71">
        <v>60</v>
      </c>
      <c r="O1395" s="100">
        <f t="array" ref="O1395">IFERROR(INDEX($AD$11:$AO$1485,MATCH($B1395&amp;$I1395,$Z$11:$Z$1485&amp;$AG$11:$AG$1485,0),MATCH($C1395,$AD$9:$AO$9,0)),"-")</f>
        <v>80</v>
      </c>
      <c r="P1395" s="58">
        <v>27</v>
      </c>
      <c r="Q1395" s="58">
        <v>9</v>
      </c>
      <c r="R1395" s="100">
        <f t="array" ref="R1395">IFERROR(INDEX($AD$11:$AO$1485,MATCH($B1395&amp;$I1395,$Z$11:$Z$1485&amp;$AG$11:$AG$1485,0),MATCH($D1395,$AD$9:$AO$9,0)),"-")</f>
        <v>76.102900000000005</v>
      </c>
      <c r="S1395" s="58">
        <v>15</v>
      </c>
      <c r="T1395" s="58">
        <v>5</v>
      </c>
      <c r="U1395" s="58">
        <v>4</v>
      </c>
      <c r="V1395" s="58">
        <v>7</v>
      </c>
      <c r="W1395" s="50">
        <f t="shared" si="154"/>
        <v>18</v>
      </c>
      <c r="X1395" s="50">
        <f t="shared" si="155"/>
        <v>10</v>
      </c>
      <c r="Z1395" s="63" t="str">
        <f t="shared" si="157"/>
        <v>M65×4</v>
      </c>
      <c r="AA1395" s="62" t="s">
        <v>135</v>
      </c>
      <c r="AB1395" s="62"/>
      <c r="AC1395" s="62"/>
      <c r="AD1395" s="63">
        <v>65</v>
      </c>
      <c r="AE1395" s="63">
        <v>4</v>
      </c>
      <c r="AF1395" s="62">
        <v>60</v>
      </c>
      <c r="AG1395" s="64" t="s">
        <v>176</v>
      </c>
      <c r="AH1395" s="64"/>
      <c r="AI1395" s="65"/>
      <c r="AJ1395" s="65">
        <f t="shared" si="158"/>
        <v>62.401899999999998</v>
      </c>
      <c r="AK1395" s="65"/>
      <c r="AL1395" s="65"/>
      <c r="AM1395" s="65">
        <f t="shared" si="159"/>
        <v>60.669899999999998</v>
      </c>
      <c r="AN1395" s="65"/>
      <c r="AO1395" s="65">
        <v>64.53</v>
      </c>
    </row>
    <row r="1396" spans="2:41" ht="15" x14ac:dyDescent="0.3">
      <c r="B1396" s="72" t="str">
        <f t="shared" si="156"/>
        <v>M80×4</v>
      </c>
      <c r="C1396" s="79" t="s">
        <v>222</v>
      </c>
      <c r="D1396" s="73" t="s">
        <v>221</v>
      </c>
      <c r="E1396" s="71" t="s">
        <v>135</v>
      </c>
      <c r="F1396" s="58">
        <v>80</v>
      </c>
      <c r="G1396" s="58">
        <v>4</v>
      </c>
      <c r="H1396" s="71" t="s">
        <v>481</v>
      </c>
      <c r="I1396" s="71" t="s">
        <v>382</v>
      </c>
      <c r="J1396" s="58" t="s">
        <v>311</v>
      </c>
      <c r="K1396" s="58" t="s">
        <v>491</v>
      </c>
      <c r="L1396" s="58">
        <v>80</v>
      </c>
      <c r="M1396" s="58">
        <v>4</v>
      </c>
      <c r="N1396" s="71">
        <v>60</v>
      </c>
      <c r="O1396" s="100">
        <f t="array" ref="O1396">IFERROR(INDEX($AD$11:$AO$1485,MATCH($B1396&amp;$I1396,$Z$11:$Z$1485&amp;$AG$11:$AG$1485,0),MATCH($C1396,$AD$9:$AO$9,0)),"-")</f>
        <v>80</v>
      </c>
      <c r="P1396" s="58">
        <v>27</v>
      </c>
      <c r="Q1396" s="58">
        <v>9</v>
      </c>
      <c r="R1396" s="100">
        <f t="array" ref="R1396">IFERROR(INDEX($AD$11:$AO$1485,MATCH($B1396&amp;$I1396,$Z$11:$Z$1485&amp;$AG$11:$AG$1485,0),MATCH($D1396,$AD$9:$AO$9,0)),"-")</f>
        <v>77.401899999999998</v>
      </c>
      <c r="S1396" s="58">
        <v>15</v>
      </c>
      <c r="T1396" s="58">
        <v>5</v>
      </c>
      <c r="U1396" s="58">
        <v>4</v>
      </c>
      <c r="V1396" s="58">
        <v>7</v>
      </c>
      <c r="W1396" s="50">
        <f t="shared" si="154"/>
        <v>18</v>
      </c>
      <c r="X1396" s="50">
        <f t="shared" si="155"/>
        <v>10</v>
      </c>
      <c r="Z1396" s="63" t="str">
        <f t="shared" si="157"/>
        <v>M65×3</v>
      </c>
      <c r="AA1396" s="62" t="s">
        <v>135</v>
      </c>
      <c r="AB1396" s="62"/>
      <c r="AC1396" s="62"/>
      <c r="AD1396" s="63">
        <v>65</v>
      </c>
      <c r="AE1396" s="63">
        <v>3</v>
      </c>
      <c r="AF1396" s="62">
        <v>60</v>
      </c>
      <c r="AG1396" s="64" t="s">
        <v>176</v>
      </c>
      <c r="AH1396" s="64"/>
      <c r="AI1396" s="65"/>
      <c r="AJ1396" s="65">
        <f t="shared" si="158"/>
        <v>63.051400000000001</v>
      </c>
      <c r="AK1396" s="65"/>
      <c r="AL1396" s="65"/>
      <c r="AM1396" s="65">
        <f t="shared" si="159"/>
        <v>61.752400000000002</v>
      </c>
      <c r="AN1396" s="65"/>
      <c r="AO1396" s="65">
        <v>64.709999999999994</v>
      </c>
    </row>
    <row r="1397" spans="2:41" ht="15" x14ac:dyDescent="0.3">
      <c r="B1397" s="72" t="str">
        <f t="shared" si="156"/>
        <v>M80×3</v>
      </c>
      <c r="C1397" s="79" t="s">
        <v>222</v>
      </c>
      <c r="D1397" s="73" t="s">
        <v>221</v>
      </c>
      <c r="E1397" s="71" t="s">
        <v>135</v>
      </c>
      <c r="F1397" s="58">
        <v>80</v>
      </c>
      <c r="G1397" s="58">
        <v>3</v>
      </c>
      <c r="H1397" s="71" t="s">
        <v>481</v>
      </c>
      <c r="I1397" s="71" t="s">
        <v>382</v>
      </c>
      <c r="J1397" s="58" t="s">
        <v>311</v>
      </c>
      <c r="K1397" s="58" t="s">
        <v>491</v>
      </c>
      <c r="L1397" s="58">
        <v>80</v>
      </c>
      <c r="M1397" s="58">
        <v>3</v>
      </c>
      <c r="N1397" s="71">
        <v>60</v>
      </c>
      <c r="O1397" s="100">
        <f t="array" ref="O1397">IFERROR(INDEX($AD$11:$AO$1485,MATCH($B1397&amp;$I1397,$Z$11:$Z$1485&amp;$AG$11:$AG$1485,0),MATCH($C1397,$AD$9:$AO$9,0)),"-")</f>
        <v>80</v>
      </c>
      <c r="P1397" s="58">
        <v>27</v>
      </c>
      <c r="Q1397" s="58">
        <v>9</v>
      </c>
      <c r="R1397" s="100">
        <f t="array" ref="R1397">IFERROR(INDEX($AD$11:$AO$1485,MATCH($B1397&amp;$I1397,$Z$11:$Z$1485&amp;$AG$11:$AG$1485,0),MATCH($D1397,$AD$9:$AO$9,0)),"-")</f>
        <v>78.051400000000001</v>
      </c>
      <c r="S1397" s="58">
        <v>15</v>
      </c>
      <c r="T1397" s="58">
        <v>5</v>
      </c>
      <c r="U1397" s="58">
        <v>4</v>
      </c>
      <c r="V1397" s="58">
        <v>7</v>
      </c>
      <c r="W1397" s="50">
        <f t="shared" si="154"/>
        <v>18</v>
      </c>
      <c r="X1397" s="50">
        <f t="shared" si="155"/>
        <v>10</v>
      </c>
      <c r="Z1397" s="63" t="str">
        <f t="shared" si="157"/>
        <v>M65×2</v>
      </c>
      <c r="AA1397" s="62" t="s">
        <v>135</v>
      </c>
      <c r="AB1397" s="62"/>
      <c r="AC1397" s="62"/>
      <c r="AD1397" s="63">
        <v>65</v>
      </c>
      <c r="AE1397" s="63">
        <v>2</v>
      </c>
      <c r="AF1397" s="62">
        <v>60</v>
      </c>
      <c r="AG1397" s="64" t="s">
        <v>176</v>
      </c>
      <c r="AH1397" s="64"/>
      <c r="AI1397" s="65"/>
      <c r="AJ1397" s="65">
        <f t="shared" si="158"/>
        <v>63.701000000000001</v>
      </c>
      <c r="AK1397" s="65"/>
      <c r="AL1397" s="65"/>
      <c r="AM1397" s="65">
        <f t="shared" si="159"/>
        <v>62.834899999999998</v>
      </c>
      <c r="AN1397" s="65"/>
      <c r="AO1397" s="65">
        <v>64.58</v>
      </c>
    </row>
    <row r="1398" spans="2:41" ht="15" x14ac:dyDescent="0.3">
      <c r="B1398" s="72" t="str">
        <f t="shared" si="156"/>
        <v>M80×2</v>
      </c>
      <c r="C1398" s="79" t="s">
        <v>222</v>
      </c>
      <c r="D1398" s="73" t="s">
        <v>221</v>
      </c>
      <c r="E1398" s="71" t="s">
        <v>135</v>
      </c>
      <c r="F1398" s="58">
        <v>80</v>
      </c>
      <c r="G1398" s="58">
        <v>2</v>
      </c>
      <c r="H1398" s="71" t="s">
        <v>481</v>
      </c>
      <c r="I1398" s="71" t="s">
        <v>382</v>
      </c>
      <c r="J1398" s="58" t="s">
        <v>311</v>
      </c>
      <c r="K1398" s="58" t="s">
        <v>491</v>
      </c>
      <c r="L1398" s="58">
        <v>80</v>
      </c>
      <c r="M1398" s="58">
        <v>2</v>
      </c>
      <c r="N1398" s="71">
        <v>60</v>
      </c>
      <c r="O1398" s="100">
        <f t="array" ref="O1398">IFERROR(INDEX($AD$11:$AO$1485,MATCH($B1398&amp;$I1398,$Z$11:$Z$1485&amp;$AG$11:$AG$1485,0),MATCH($C1398,$AD$9:$AO$9,0)),"-")</f>
        <v>80</v>
      </c>
      <c r="P1398" s="58">
        <v>27</v>
      </c>
      <c r="Q1398" s="58">
        <v>9</v>
      </c>
      <c r="R1398" s="100">
        <f t="array" ref="R1398">IFERROR(INDEX($AD$11:$AO$1485,MATCH($B1398&amp;$I1398,$Z$11:$Z$1485&amp;$AG$11:$AG$1485,0),MATCH($D1398,$AD$9:$AO$9,0)),"-")</f>
        <v>78.700999999999993</v>
      </c>
      <c r="S1398" s="58">
        <v>15</v>
      </c>
      <c r="T1398" s="58">
        <v>5</v>
      </c>
      <c r="U1398" s="58">
        <v>4</v>
      </c>
      <c r="V1398" s="58">
        <v>7</v>
      </c>
      <c r="W1398" s="50">
        <f t="shared" si="154"/>
        <v>18</v>
      </c>
      <c r="X1398" s="50">
        <f t="shared" si="155"/>
        <v>10</v>
      </c>
      <c r="Z1398" s="63" t="str">
        <f t="shared" si="157"/>
        <v>M65×1.5</v>
      </c>
      <c r="AA1398" s="62" t="s">
        <v>135</v>
      </c>
      <c r="AB1398" s="62"/>
      <c r="AC1398" s="62"/>
      <c r="AD1398" s="63">
        <v>65</v>
      </c>
      <c r="AE1398" s="63">
        <v>1.5</v>
      </c>
      <c r="AF1398" s="62">
        <v>60</v>
      </c>
      <c r="AG1398" s="64" t="s">
        <v>176</v>
      </c>
      <c r="AH1398" s="64"/>
      <c r="AI1398" s="65"/>
      <c r="AJ1398" s="65">
        <f t="shared" si="158"/>
        <v>64.025700000000001</v>
      </c>
      <c r="AK1398" s="65"/>
      <c r="AL1398" s="65"/>
      <c r="AM1398" s="65">
        <f t="shared" si="159"/>
        <v>63.376199999999997</v>
      </c>
      <c r="AN1398" s="65"/>
      <c r="AO1398" s="65">
        <v>64.73</v>
      </c>
    </row>
    <row r="1399" spans="2:41" ht="15" x14ac:dyDescent="0.3">
      <c r="B1399" s="72" t="str">
        <f t="shared" si="156"/>
        <v>M80×1.5</v>
      </c>
      <c r="C1399" s="79" t="s">
        <v>222</v>
      </c>
      <c r="D1399" s="73" t="s">
        <v>221</v>
      </c>
      <c r="E1399" s="71" t="s">
        <v>135</v>
      </c>
      <c r="F1399" s="58">
        <v>80</v>
      </c>
      <c r="G1399" s="58">
        <v>1.5</v>
      </c>
      <c r="H1399" s="71" t="s">
        <v>481</v>
      </c>
      <c r="I1399" s="71" t="s">
        <v>382</v>
      </c>
      <c r="J1399" s="58" t="s">
        <v>311</v>
      </c>
      <c r="K1399" s="58" t="s">
        <v>491</v>
      </c>
      <c r="L1399" s="58">
        <v>80</v>
      </c>
      <c r="M1399" s="58">
        <v>1.5</v>
      </c>
      <c r="N1399" s="71">
        <v>60</v>
      </c>
      <c r="O1399" s="100">
        <f t="array" ref="O1399">IFERROR(INDEX($AD$11:$AO$1485,MATCH($B1399&amp;$I1399,$Z$11:$Z$1485&amp;$AG$11:$AG$1485,0),MATCH($C1399,$AD$9:$AO$9,0)),"-")</f>
        <v>80</v>
      </c>
      <c r="P1399" s="58">
        <v>27</v>
      </c>
      <c r="Q1399" s="58">
        <v>9</v>
      </c>
      <c r="R1399" s="100">
        <f t="array" ref="R1399">IFERROR(INDEX($AD$11:$AO$1485,MATCH($B1399&amp;$I1399,$Z$11:$Z$1485&amp;$AG$11:$AG$1485,0),MATCH($D1399,$AD$9:$AO$9,0)),"-")</f>
        <v>79.025700000000001</v>
      </c>
      <c r="S1399" s="58">
        <v>15</v>
      </c>
      <c r="T1399" s="58">
        <v>5</v>
      </c>
      <c r="U1399" s="58">
        <v>4</v>
      </c>
      <c r="V1399" s="58">
        <v>7</v>
      </c>
      <c r="W1399" s="50">
        <f t="shared" si="154"/>
        <v>18</v>
      </c>
      <c r="X1399" s="50">
        <f t="shared" si="155"/>
        <v>10</v>
      </c>
      <c r="Z1399" s="63" t="str">
        <f t="shared" si="157"/>
        <v>M68×4</v>
      </c>
      <c r="AA1399" s="62" t="s">
        <v>135</v>
      </c>
      <c r="AB1399" s="62"/>
      <c r="AC1399" s="62"/>
      <c r="AD1399" s="63">
        <v>68</v>
      </c>
      <c r="AE1399" s="63">
        <v>4</v>
      </c>
      <c r="AF1399" s="62">
        <v>60</v>
      </c>
      <c r="AG1399" s="64" t="s">
        <v>176</v>
      </c>
      <c r="AH1399" s="64"/>
      <c r="AI1399" s="65"/>
      <c r="AJ1399" s="65">
        <f t="shared" si="158"/>
        <v>65.401899999999998</v>
      </c>
      <c r="AK1399" s="65"/>
      <c r="AL1399" s="65"/>
      <c r="AM1399" s="65">
        <f t="shared" si="159"/>
        <v>63.669899999999998</v>
      </c>
      <c r="AN1399" s="65"/>
      <c r="AO1399" s="65">
        <v>67.53</v>
      </c>
    </row>
    <row r="1400" spans="2:41" ht="15" x14ac:dyDescent="0.3">
      <c r="B1400" s="72" t="str">
        <f t="shared" si="156"/>
        <v>M82×2</v>
      </c>
      <c r="C1400" s="79" t="s">
        <v>222</v>
      </c>
      <c r="D1400" s="73" t="s">
        <v>221</v>
      </c>
      <c r="E1400" s="71" t="s">
        <v>135</v>
      </c>
      <c r="F1400" s="58">
        <v>82</v>
      </c>
      <c r="G1400" s="58">
        <v>2</v>
      </c>
      <c r="H1400" s="71" t="s">
        <v>481</v>
      </c>
      <c r="I1400" s="71" t="s">
        <v>382</v>
      </c>
      <c r="J1400" s="58" t="s">
        <v>311</v>
      </c>
      <c r="K1400" s="58" t="s">
        <v>491</v>
      </c>
      <c r="L1400" s="58">
        <v>82</v>
      </c>
      <c r="M1400" s="58">
        <v>2</v>
      </c>
      <c r="N1400" s="71">
        <v>60</v>
      </c>
      <c r="O1400" s="100">
        <f t="array" ref="O1400">IFERROR(INDEX($AD$11:$AO$1485,MATCH($B1400&amp;$I1400,$Z$11:$Z$1485&amp;$AG$11:$AG$1485,0),MATCH($C1400,$AD$9:$AO$9,0)),"-")</f>
        <v>82</v>
      </c>
      <c r="P1400" s="58">
        <v>33</v>
      </c>
      <c r="Q1400" s="58">
        <v>11</v>
      </c>
      <c r="R1400" s="100">
        <f t="array" ref="R1400">IFERROR(INDEX($AD$11:$AO$1485,MATCH($B1400&amp;$I1400,$Z$11:$Z$1485&amp;$AG$11:$AG$1485,0),MATCH($D1400,$AD$9:$AO$9,0)),"-")</f>
        <v>80.700999999999993</v>
      </c>
      <c r="S1400" s="58">
        <v>18</v>
      </c>
      <c r="T1400" s="58">
        <v>6</v>
      </c>
      <c r="U1400" s="58">
        <v>4</v>
      </c>
      <c r="V1400" s="58">
        <v>7</v>
      </c>
      <c r="W1400" s="50">
        <f t="shared" si="154"/>
        <v>22</v>
      </c>
      <c r="X1400" s="50">
        <f t="shared" si="155"/>
        <v>12</v>
      </c>
      <c r="Z1400" s="63" t="str">
        <f t="shared" si="157"/>
        <v>M68×3</v>
      </c>
      <c r="AA1400" s="62" t="s">
        <v>135</v>
      </c>
      <c r="AB1400" s="62"/>
      <c r="AC1400" s="62"/>
      <c r="AD1400" s="63">
        <v>68</v>
      </c>
      <c r="AE1400" s="63">
        <v>3</v>
      </c>
      <c r="AF1400" s="62">
        <v>60</v>
      </c>
      <c r="AG1400" s="64" t="s">
        <v>176</v>
      </c>
      <c r="AH1400" s="64"/>
      <c r="AI1400" s="65"/>
      <c r="AJ1400" s="65">
        <f t="shared" si="158"/>
        <v>66.051400000000001</v>
      </c>
      <c r="AK1400" s="65"/>
      <c r="AL1400" s="65"/>
      <c r="AM1400" s="65">
        <f t="shared" si="159"/>
        <v>64.752399999999994</v>
      </c>
      <c r="AN1400" s="65"/>
      <c r="AO1400" s="65">
        <v>67.709999999999994</v>
      </c>
    </row>
    <row r="1401" spans="2:41" ht="15" x14ac:dyDescent="0.3">
      <c r="B1401" s="72" t="str">
        <f t="shared" si="156"/>
        <v>M85×6</v>
      </c>
      <c r="C1401" s="79" t="s">
        <v>222</v>
      </c>
      <c r="D1401" s="73" t="s">
        <v>221</v>
      </c>
      <c r="E1401" s="71" t="s">
        <v>135</v>
      </c>
      <c r="F1401" s="58">
        <v>85</v>
      </c>
      <c r="G1401" s="58">
        <v>6</v>
      </c>
      <c r="H1401" s="71" t="s">
        <v>481</v>
      </c>
      <c r="I1401" s="71" t="s">
        <v>382</v>
      </c>
      <c r="J1401" s="58" t="s">
        <v>311</v>
      </c>
      <c r="K1401" s="58" t="s">
        <v>491</v>
      </c>
      <c r="L1401" s="58">
        <v>85</v>
      </c>
      <c r="M1401" s="58">
        <v>6</v>
      </c>
      <c r="N1401" s="71">
        <v>60</v>
      </c>
      <c r="O1401" s="100">
        <f t="array" ref="O1401">IFERROR(INDEX($AD$11:$AO$1485,MATCH($B1401&amp;$I1401,$Z$11:$Z$1485&amp;$AG$11:$AG$1485,0),MATCH($C1401,$AD$9:$AO$9,0)),"-")</f>
        <v>85</v>
      </c>
      <c r="P1401" s="58">
        <v>33</v>
      </c>
      <c r="Q1401" s="58">
        <v>11</v>
      </c>
      <c r="R1401" s="100">
        <f t="array" ref="R1401">IFERROR(INDEX($AD$11:$AO$1485,MATCH($B1401&amp;$I1401,$Z$11:$Z$1485&amp;$AG$11:$AG$1485,0),MATCH($D1401,$AD$9:$AO$9,0)),"-")</f>
        <v>81.102900000000005</v>
      </c>
      <c r="S1401" s="58">
        <v>18</v>
      </c>
      <c r="T1401" s="58">
        <v>6</v>
      </c>
      <c r="U1401" s="58">
        <v>4</v>
      </c>
      <c r="V1401" s="58">
        <v>7</v>
      </c>
      <c r="W1401" s="50">
        <f t="shared" si="154"/>
        <v>22</v>
      </c>
      <c r="X1401" s="50">
        <f t="shared" si="155"/>
        <v>12</v>
      </c>
      <c r="Z1401" s="63" t="str">
        <f t="shared" si="157"/>
        <v>M68×2</v>
      </c>
      <c r="AA1401" s="62" t="s">
        <v>135</v>
      </c>
      <c r="AB1401" s="62"/>
      <c r="AC1401" s="62"/>
      <c r="AD1401" s="63">
        <v>68</v>
      </c>
      <c r="AE1401" s="63">
        <v>2</v>
      </c>
      <c r="AF1401" s="62">
        <v>60</v>
      </c>
      <c r="AG1401" s="64" t="s">
        <v>176</v>
      </c>
      <c r="AH1401" s="64"/>
      <c r="AI1401" s="65"/>
      <c r="AJ1401" s="65">
        <f t="shared" si="158"/>
        <v>66.700999999999993</v>
      </c>
      <c r="AK1401" s="65"/>
      <c r="AL1401" s="65"/>
      <c r="AM1401" s="65">
        <f t="shared" si="159"/>
        <v>65.834900000000005</v>
      </c>
      <c r="AN1401" s="65"/>
      <c r="AO1401" s="65">
        <v>67.58</v>
      </c>
    </row>
    <row r="1402" spans="2:41" ht="15" x14ac:dyDescent="0.3">
      <c r="B1402" s="72" t="str">
        <f t="shared" si="156"/>
        <v>M85×4</v>
      </c>
      <c r="C1402" s="79" t="s">
        <v>222</v>
      </c>
      <c r="D1402" s="73" t="s">
        <v>221</v>
      </c>
      <c r="E1402" s="71" t="s">
        <v>135</v>
      </c>
      <c r="F1402" s="58">
        <v>85</v>
      </c>
      <c r="G1402" s="58">
        <v>4</v>
      </c>
      <c r="H1402" s="71" t="s">
        <v>481</v>
      </c>
      <c r="I1402" s="71" t="s">
        <v>382</v>
      </c>
      <c r="J1402" s="58" t="s">
        <v>311</v>
      </c>
      <c r="K1402" s="58" t="s">
        <v>491</v>
      </c>
      <c r="L1402" s="58">
        <v>85</v>
      </c>
      <c r="M1402" s="58">
        <v>4</v>
      </c>
      <c r="N1402" s="71">
        <v>60</v>
      </c>
      <c r="O1402" s="100">
        <f t="array" ref="O1402">IFERROR(INDEX($AD$11:$AO$1485,MATCH($B1402&amp;$I1402,$Z$11:$Z$1485&amp;$AG$11:$AG$1485,0),MATCH($C1402,$AD$9:$AO$9,0)),"-")</f>
        <v>85</v>
      </c>
      <c r="P1402" s="58">
        <v>33</v>
      </c>
      <c r="Q1402" s="58">
        <v>11</v>
      </c>
      <c r="R1402" s="100">
        <f t="array" ref="R1402">IFERROR(INDEX($AD$11:$AO$1485,MATCH($B1402&amp;$I1402,$Z$11:$Z$1485&amp;$AG$11:$AG$1485,0),MATCH($D1402,$AD$9:$AO$9,0)),"-")</f>
        <v>82.401899999999998</v>
      </c>
      <c r="S1402" s="58">
        <v>18</v>
      </c>
      <c r="T1402" s="58">
        <v>6</v>
      </c>
      <c r="U1402" s="58">
        <v>4</v>
      </c>
      <c r="V1402" s="58">
        <v>7</v>
      </c>
      <c r="W1402" s="50">
        <f t="shared" si="154"/>
        <v>22</v>
      </c>
      <c r="X1402" s="50">
        <f t="shared" si="155"/>
        <v>12</v>
      </c>
      <c r="Z1402" s="63" t="str">
        <f t="shared" si="157"/>
        <v>M68×1.5</v>
      </c>
      <c r="AA1402" s="62" t="s">
        <v>135</v>
      </c>
      <c r="AB1402" s="62"/>
      <c r="AC1402" s="62"/>
      <c r="AD1402" s="63">
        <v>68</v>
      </c>
      <c r="AE1402" s="63">
        <v>1.5</v>
      </c>
      <c r="AF1402" s="62">
        <v>60</v>
      </c>
      <c r="AG1402" s="64" t="s">
        <v>176</v>
      </c>
      <c r="AH1402" s="64"/>
      <c r="AI1402" s="65"/>
      <c r="AJ1402" s="65">
        <f t="shared" si="158"/>
        <v>67.025700000000001</v>
      </c>
      <c r="AK1402" s="65"/>
      <c r="AL1402" s="65"/>
      <c r="AM1402" s="65">
        <f t="shared" si="159"/>
        <v>66.376199999999997</v>
      </c>
      <c r="AN1402" s="65"/>
      <c r="AO1402" s="65">
        <v>67.73</v>
      </c>
    </row>
    <row r="1403" spans="2:41" ht="15" x14ac:dyDescent="0.3">
      <c r="B1403" s="72" t="str">
        <f t="shared" si="156"/>
        <v>M85×3</v>
      </c>
      <c r="C1403" s="79" t="s">
        <v>222</v>
      </c>
      <c r="D1403" s="73" t="s">
        <v>221</v>
      </c>
      <c r="E1403" s="71" t="s">
        <v>135</v>
      </c>
      <c r="F1403" s="58">
        <v>85</v>
      </c>
      <c r="G1403" s="58">
        <v>3</v>
      </c>
      <c r="H1403" s="71" t="s">
        <v>481</v>
      </c>
      <c r="I1403" s="71" t="s">
        <v>382</v>
      </c>
      <c r="J1403" s="58" t="s">
        <v>311</v>
      </c>
      <c r="K1403" s="58" t="s">
        <v>491</v>
      </c>
      <c r="L1403" s="58">
        <v>85</v>
      </c>
      <c r="M1403" s="58">
        <v>3</v>
      </c>
      <c r="N1403" s="71">
        <v>60</v>
      </c>
      <c r="O1403" s="100">
        <f t="array" ref="O1403">IFERROR(INDEX($AD$11:$AO$1485,MATCH($B1403&amp;$I1403,$Z$11:$Z$1485&amp;$AG$11:$AG$1485,0),MATCH($C1403,$AD$9:$AO$9,0)),"-")</f>
        <v>85</v>
      </c>
      <c r="P1403" s="58">
        <v>33</v>
      </c>
      <c r="Q1403" s="58">
        <v>11</v>
      </c>
      <c r="R1403" s="100">
        <f t="array" ref="R1403">IFERROR(INDEX($AD$11:$AO$1485,MATCH($B1403&amp;$I1403,$Z$11:$Z$1485&amp;$AG$11:$AG$1485,0),MATCH($D1403,$AD$9:$AO$9,0)),"-")</f>
        <v>83.051400000000001</v>
      </c>
      <c r="S1403" s="58">
        <v>18</v>
      </c>
      <c r="T1403" s="58">
        <v>6</v>
      </c>
      <c r="U1403" s="58">
        <v>4</v>
      </c>
      <c r="V1403" s="58">
        <v>7</v>
      </c>
      <c r="W1403" s="50">
        <f t="shared" si="154"/>
        <v>22</v>
      </c>
      <c r="X1403" s="50">
        <f t="shared" si="155"/>
        <v>12</v>
      </c>
      <c r="Z1403" s="63" t="str">
        <f t="shared" si="157"/>
        <v>M70×6</v>
      </c>
      <c r="AA1403" s="62" t="s">
        <v>135</v>
      </c>
      <c r="AB1403" s="62"/>
      <c r="AC1403" s="62"/>
      <c r="AD1403" s="63">
        <v>70</v>
      </c>
      <c r="AE1403" s="63">
        <v>6</v>
      </c>
      <c r="AF1403" s="62">
        <v>60</v>
      </c>
      <c r="AG1403" s="64" t="s">
        <v>176</v>
      </c>
      <c r="AH1403" s="64"/>
      <c r="AI1403" s="65"/>
      <c r="AJ1403" s="65">
        <f t="shared" si="158"/>
        <v>66.102900000000005</v>
      </c>
      <c r="AK1403" s="65"/>
      <c r="AL1403" s="65"/>
      <c r="AM1403" s="65">
        <f t="shared" si="159"/>
        <v>63.504800000000003</v>
      </c>
      <c r="AN1403" s="65"/>
      <c r="AO1403" s="65">
        <v>69.180000000000007</v>
      </c>
    </row>
    <row r="1404" spans="2:41" ht="15" x14ac:dyDescent="0.3">
      <c r="B1404" s="72" t="str">
        <f t="shared" si="156"/>
        <v>M85×2</v>
      </c>
      <c r="C1404" s="79" t="s">
        <v>222</v>
      </c>
      <c r="D1404" s="73" t="s">
        <v>221</v>
      </c>
      <c r="E1404" s="71" t="s">
        <v>135</v>
      </c>
      <c r="F1404" s="58">
        <v>85</v>
      </c>
      <c r="G1404" s="58">
        <v>2</v>
      </c>
      <c r="H1404" s="71" t="s">
        <v>481</v>
      </c>
      <c r="I1404" s="71" t="s">
        <v>382</v>
      </c>
      <c r="J1404" s="58" t="s">
        <v>311</v>
      </c>
      <c r="K1404" s="58" t="s">
        <v>491</v>
      </c>
      <c r="L1404" s="58">
        <v>85</v>
      </c>
      <c r="M1404" s="58">
        <v>2</v>
      </c>
      <c r="N1404" s="71">
        <v>60</v>
      </c>
      <c r="O1404" s="100">
        <f t="array" ref="O1404">IFERROR(INDEX($AD$11:$AO$1485,MATCH($B1404&amp;$I1404,$Z$11:$Z$1485&amp;$AG$11:$AG$1485,0),MATCH($C1404,$AD$9:$AO$9,0)),"-")</f>
        <v>85</v>
      </c>
      <c r="P1404" s="58">
        <v>33</v>
      </c>
      <c r="Q1404" s="58">
        <v>11</v>
      </c>
      <c r="R1404" s="100">
        <f t="array" ref="R1404">IFERROR(INDEX($AD$11:$AO$1485,MATCH($B1404&amp;$I1404,$Z$11:$Z$1485&amp;$AG$11:$AG$1485,0),MATCH($D1404,$AD$9:$AO$9,0)),"-")</f>
        <v>83.700999999999993</v>
      </c>
      <c r="S1404" s="58">
        <v>18</v>
      </c>
      <c r="T1404" s="58">
        <v>6</v>
      </c>
      <c r="U1404" s="58">
        <v>4</v>
      </c>
      <c r="V1404" s="58">
        <v>7</v>
      </c>
      <c r="W1404" s="50">
        <f t="shared" si="154"/>
        <v>22</v>
      </c>
      <c r="X1404" s="50">
        <f t="shared" si="155"/>
        <v>12</v>
      </c>
      <c r="Z1404" s="63" t="str">
        <f t="shared" si="157"/>
        <v>M70×4</v>
      </c>
      <c r="AA1404" s="62" t="s">
        <v>135</v>
      </c>
      <c r="AB1404" s="62"/>
      <c r="AC1404" s="62"/>
      <c r="AD1404" s="63">
        <v>70</v>
      </c>
      <c r="AE1404" s="63">
        <v>4</v>
      </c>
      <c r="AF1404" s="62">
        <v>60</v>
      </c>
      <c r="AG1404" s="64" t="s">
        <v>176</v>
      </c>
      <c r="AH1404" s="64"/>
      <c r="AI1404" s="65"/>
      <c r="AJ1404" s="65">
        <f t="shared" si="158"/>
        <v>67.401899999999998</v>
      </c>
      <c r="AK1404" s="65"/>
      <c r="AL1404" s="65"/>
      <c r="AM1404" s="65">
        <f t="shared" si="159"/>
        <v>65.669899999999998</v>
      </c>
      <c r="AN1404" s="65"/>
      <c r="AO1404" s="65">
        <v>69.53</v>
      </c>
    </row>
    <row r="1405" spans="2:41" ht="15" x14ac:dyDescent="0.3">
      <c r="B1405" s="72" t="str">
        <f t="shared" si="156"/>
        <v>M90×6</v>
      </c>
      <c r="C1405" s="79" t="s">
        <v>222</v>
      </c>
      <c r="D1405" s="73" t="s">
        <v>221</v>
      </c>
      <c r="E1405" s="71" t="s">
        <v>135</v>
      </c>
      <c r="F1405" s="58">
        <v>90</v>
      </c>
      <c r="G1405" s="58">
        <v>6</v>
      </c>
      <c r="H1405" s="71" t="s">
        <v>481</v>
      </c>
      <c r="I1405" s="71" t="s">
        <v>382</v>
      </c>
      <c r="J1405" s="58" t="s">
        <v>311</v>
      </c>
      <c r="K1405" s="58" t="s">
        <v>491</v>
      </c>
      <c r="L1405" s="58">
        <v>90</v>
      </c>
      <c r="M1405" s="58">
        <v>6</v>
      </c>
      <c r="N1405" s="71">
        <v>60</v>
      </c>
      <c r="O1405" s="100">
        <f t="array" ref="O1405">IFERROR(INDEX($AD$11:$AO$1485,MATCH($B1405&amp;$I1405,$Z$11:$Z$1485&amp;$AG$11:$AG$1485,0),MATCH($C1405,$AD$9:$AO$9,0)),"-")</f>
        <v>90</v>
      </c>
      <c r="P1405" s="58">
        <v>33</v>
      </c>
      <c r="Q1405" s="58">
        <v>11</v>
      </c>
      <c r="R1405" s="100">
        <f t="array" ref="R1405">IFERROR(INDEX($AD$11:$AO$1485,MATCH($B1405&amp;$I1405,$Z$11:$Z$1485&amp;$AG$11:$AG$1485,0),MATCH($D1405,$AD$9:$AO$9,0)),"-")</f>
        <v>86.102900000000005</v>
      </c>
      <c r="S1405" s="58">
        <v>18</v>
      </c>
      <c r="T1405" s="58">
        <v>6</v>
      </c>
      <c r="U1405" s="58">
        <v>4</v>
      </c>
      <c r="V1405" s="58">
        <v>7</v>
      </c>
      <c r="W1405" s="50">
        <f t="shared" si="154"/>
        <v>22</v>
      </c>
      <c r="X1405" s="50">
        <f t="shared" si="155"/>
        <v>12</v>
      </c>
      <c r="Z1405" s="63" t="str">
        <f t="shared" si="157"/>
        <v>M70×3</v>
      </c>
      <c r="AA1405" s="62" t="s">
        <v>135</v>
      </c>
      <c r="AB1405" s="62"/>
      <c r="AC1405" s="62"/>
      <c r="AD1405" s="63">
        <v>70</v>
      </c>
      <c r="AE1405" s="63">
        <v>3</v>
      </c>
      <c r="AF1405" s="62">
        <v>60</v>
      </c>
      <c r="AG1405" s="64" t="s">
        <v>176</v>
      </c>
      <c r="AH1405" s="64"/>
      <c r="AI1405" s="65"/>
      <c r="AJ1405" s="65">
        <f t="shared" si="158"/>
        <v>68.051400000000001</v>
      </c>
      <c r="AK1405" s="65"/>
      <c r="AL1405" s="65"/>
      <c r="AM1405" s="65">
        <f t="shared" si="159"/>
        <v>66.752399999999994</v>
      </c>
      <c r="AN1405" s="65"/>
      <c r="AO1405" s="65">
        <v>69.709999999999994</v>
      </c>
    </row>
    <row r="1406" spans="2:41" ht="15" x14ac:dyDescent="0.3">
      <c r="B1406" s="72" t="str">
        <f t="shared" si="156"/>
        <v>M90×4</v>
      </c>
      <c r="C1406" s="79" t="s">
        <v>222</v>
      </c>
      <c r="D1406" s="73" t="s">
        <v>221</v>
      </c>
      <c r="E1406" s="71" t="s">
        <v>135</v>
      </c>
      <c r="F1406" s="58">
        <v>90</v>
      </c>
      <c r="G1406" s="58">
        <v>4</v>
      </c>
      <c r="H1406" s="71" t="s">
        <v>481</v>
      </c>
      <c r="I1406" s="71" t="s">
        <v>382</v>
      </c>
      <c r="J1406" s="58" t="s">
        <v>311</v>
      </c>
      <c r="K1406" s="58" t="s">
        <v>491</v>
      </c>
      <c r="L1406" s="58">
        <v>90</v>
      </c>
      <c r="M1406" s="58">
        <v>4</v>
      </c>
      <c r="N1406" s="71">
        <v>60</v>
      </c>
      <c r="O1406" s="100">
        <f t="array" ref="O1406">IFERROR(INDEX($AD$11:$AO$1485,MATCH($B1406&amp;$I1406,$Z$11:$Z$1485&amp;$AG$11:$AG$1485,0),MATCH($C1406,$AD$9:$AO$9,0)),"-")</f>
        <v>90</v>
      </c>
      <c r="P1406" s="58">
        <v>33</v>
      </c>
      <c r="Q1406" s="58">
        <v>11</v>
      </c>
      <c r="R1406" s="100">
        <f t="array" ref="R1406">IFERROR(INDEX($AD$11:$AO$1485,MATCH($B1406&amp;$I1406,$Z$11:$Z$1485&amp;$AG$11:$AG$1485,0),MATCH($D1406,$AD$9:$AO$9,0)),"-")</f>
        <v>87.401899999999998</v>
      </c>
      <c r="S1406" s="58">
        <v>18</v>
      </c>
      <c r="T1406" s="58">
        <v>6</v>
      </c>
      <c r="U1406" s="58">
        <v>4</v>
      </c>
      <c r="V1406" s="58">
        <v>7</v>
      </c>
      <c r="W1406" s="50">
        <f t="shared" ref="W1406:W1468" si="160">IF(P1406="-","-",P1406-Q1406)</f>
        <v>22</v>
      </c>
      <c r="X1406" s="50">
        <f t="shared" ref="X1406:X1468" si="161">S1406-T1406</f>
        <v>12</v>
      </c>
      <c r="Z1406" s="63" t="str">
        <f t="shared" si="157"/>
        <v>M70×2</v>
      </c>
      <c r="AA1406" s="62" t="s">
        <v>135</v>
      </c>
      <c r="AB1406" s="62"/>
      <c r="AC1406" s="62"/>
      <c r="AD1406" s="63">
        <v>70</v>
      </c>
      <c r="AE1406" s="63">
        <v>2</v>
      </c>
      <c r="AF1406" s="62">
        <v>60</v>
      </c>
      <c r="AG1406" s="64" t="s">
        <v>176</v>
      </c>
      <c r="AH1406" s="64"/>
      <c r="AI1406" s="65"/>
      <c r="AJ1406" s="65">
        <f t="shared" si="158"/>
        <v>68.700999999999993</v>
      </c>
      <c r="AK1406" s="65"/>
      <c r="AL1406" s="65"/>
      <c r="AM1406" s="65">
        <f t="shared" si="159"/>
        <v>67.834900000000005</v>
      </c>
      <c r="AN1406" s="65"/>
      <c r="AO1406" s="65">
        <v>69.58</v>
      </c>
    </row>
    <row r="1407" spans="2:41" ht="15" x14ac:dyDescent="0.3">
      <c r="B1407" s="72" t="str">
        <f t="shared" si="156"/>
        <v>M90×3</v>
      </c>
      <c r="C1407" s="79" t="s">
        <v>222</v>
      </c>
      <c r="D1407" s="73" t="s">
        <v>221</v>
      </c>
      <c r="E1407" s="71" t="s">
        <v>135</v>
      </c>
      <c r="F1407" s="58">
        <v>90</v>
      </c>
      <c r="G1407" s="58">
        <v>3</v>
      </c>
      <c r="H1407" s="71" t="s">
        <v>481</v>
      </c>
      <c r="I1407" s="71" t="s">
        <v>382</v>
      </c>
      <c r="J1407" s="58" t="s">
        <v>311</v>
      </c>
      <c r="K1407" s="58" t="s">
        <v>491</v>
      </c>
      <c r="L1407" s="58">
        <v>90</v>
      </c>
      <c r="M1407" s="58">
        <v>3</v>
      </c>
      <c r="N1407" s="71">
        <v>60</v>
      </c>
      <c r="O1407" s="100">
        <f t="array" ref="O1407">IFERROR(INDEX($AD$11:$AO$1485,MATCH($B1407&amp;$I1407,$Z$11:$Z$1485&amp;$AG$11:$AG$1485,0),MATCH($C1407,$AD$9:$AO$9,0)),"-")</f>
        <v>90</v>
      </c>
      <c r="P1407" s="58">
        <v>33</v>
      </c>
      <c r="Q1407" s="58">
        <v>11</v>
      </c>
      <c r="R1407" s="100">
        <f t="array" ref="R1407">IFERROR(INDEX($AD$11:$AO$1485,MATCH($B1407&amp;$I1407,$Z$11:$Z$1485&amp;$AG$11:$AG$1485,0),MATCH($D1407,$AD$9:$AO$9,0)),"-")</f>
        <v>88.051400000000001</v>
      </c>
      <c r="S1407" s="58">
        <v>18</v>
      </c>
      <c r="T1407" s="58">
        <v>6</v>
      </c>
      <c r="U1407" s="58">
        <v>4</v>
      </c>
      <c r="V1407" s="58">
        <v>7</v>
      </c>
      <c r="W1407" s="50">
        <f t="shared" si="160"/>
        <v>22</v>
      </c>
      <c r="X1407" s="50">
        <f t="shared" si="161"/>
        <v>12</v>
      </c>
      <c r="Z1407" s="63" t="str">
        <f t="shared" si="157"/>
        <v>M70×1.5</v>
      </c>
      <c r="AA1407" s="62" t="s">
        <v>135</v>
      </c>
      <c r="AB1407" s="62"/>
      <c r="AC1407" s="62"/>
      <c r="AD1407" s="63">
        <v>70</v>
      </c>
      <c r="AE1407" s="63">
        <v>1.5</v>
      </c>
      <c r="AF1407" s="62">
        <v>60</v>
      </c>
      <c r="AG1407" s="64" t="s">
        <v>176</v>
      </c>
      <c r="AH1407" s="64"/>
      <c r="AI1407" s="65"/>
      <c r="AJ1407" s="65">
        <f t="shared" si="158"/>
        <v>69.025700000000001</v>
      </c>
      <c r="AK1407" s="65"/>
      <c r="AL1407" s="65"/>
      <c r="AM1407" s="65">
        <f t="shared" si="159"/>
        <v>68.376199999999997</v>
      </c>
      <c r="AN1407" s="65"/>
      <c r="AO1407" s="65">
        <v>69.73</v>
      </c>
    </row>
    <row r="1408" spans="2:41" ht="15" x14ac:dyDescent="0.3">
      <c r="B1408" s="72" t="str">
        <f t="shared" si="156"/>
        <v>M90×2</v>
      </c>
      <c r="C1408" s="79" t="s">
        <v>222</v>
      </c>
      <c r="D1408" s="73" t="s">
        <v>221</v>
      </c>
      <c r="E1408" s="71" t="s">
        <v>135</v>
      </c>
      <c r="F1408" s="58">
        <v>90</v>
      </c>
      <c r="G1408" s="58">
        <v>2</v>
      </c>
      <c r="H1408" s="71" t="s">
        <v>481</v>
      </c>
      <c r="I1408" s="71" t="s">
        <v>382</v>
      </c>
      <c r="J1408" s="58" t="s">
        <v>311</v>
      </c>
      <c r="K1408" s="58" t="s">
        <v>491</v>
      </c>
      <c r="L1408" s="58">
        <v>90</v>
      </c>
      <c r="M1408" s="58">
        <v>2</v>
      </c>
      <c r="N1408" s="71">
        <v>60</v>
      </c>
      <c r="O1408" s="100">
        <f t="array" ref="O1408">IFERROR(INDEX($AD$11:$AO$1485,MATCH($B1408&amp;$I1408,$Z$11:$Z$1485&amp;$AG$11:$AG$1485,0),MATCH($C1408,$AD$9:$AO$9,0)),"-")</f>
        <v>90</v>
      </c>
      <c r="P1408" s="58">
        <v>33</v>
      </c>
      <c r="Q1408" s="58">
        <v>11</v>
      </c>
      <c r="R1408" s="100">
        <f t="array" ref="R1408">IFERROR(INDEX($AD$11:$AO$1485,MATCH($B1408&amp;$I1408,$Z$11:$Z$1485&amp;$AG$11:$AG$1485,0),MATCH($D1408,$AD$9:$AO$9,0)),"-")</f>
        <v>88.700999999999993</v>
      </c>
      <c r="S1408" s="58">
        <v>18</v>
      </c>
      <c r="T1408" s="58">
        <v>6</v>
      </c>
      <c r="U1408" s="58">
        <v>4</v>
      </c>
      <c r="V1408" s="58">
        <v>7</v>
      </c>
      <c r="W1408" s="50">
        <f t="shared" si="160"/>
        <v>22</v>
      </c>
      <c r="X1408" s="50">
        <f t="shared" si="161"/>
        <v>12</v>
      </c>
      <c r="Z1408" s="63" t="str">
        <f t="shared" si="157"/>
        <v>M72×6</v>
      </c>
      <c r="AA1408" s="62" t="s">
        <v>135</v>
      </c>
      <c r="AB1408" s="62"/>
      <c r="AC1408" s="62"/>
      <c r="AD1408" s="63">
        <v>72</v>
      </c>
      <c r="AE1408" s="63">
        <v>6</v>
      </c>
      <c r="AF1408" s="62">
        <v>60</v>
      </c>
      <c r="AG1408" s="64" t="s">
        <v>176</v>
      </c>
      <c r="AH1408" s="64"/>
      <c r="AI1408" s="65"/>
      <c r="AJ1408" s="65">
        <f t="shared" si="158"/>
        <v>68.102900000000005</v>
      </c>
      <c r="AK1408" s="65"/>
      <c r="AL1408" s="65"/>
      <c r="AM1408" s="65">
        <f t="shared" si="159"/>
        <v>65.504800000000003</v>
      </c>
      <c r="AN1408" s="65"/>
      <c r="AO1408" s="65">
        <v>71.180000000000007</v>
      </c>
    </row>
    <row r="1409" spans="2:41" ht="15" x14ac:dyDescent="0.3">
      <c r="B1409" s="72" t="str">
        <f t="shared" si="156"/>
        <v>M95×6</v>
      </c>
      <c r="C1409" s="79" t="s">
        <v>222</v>
      </c>
      <c r="D1409" s="73" t="s">
        <v>221</v>
      </c>
      <c r="E1409" s="71" t="s">
        <v>135</v>
      </c>
      <c r="F1409" s="58">
        <v>95</v>
      </c>
      <c r="G1409" s="58">
        <v>6</v>
      </c>
      <c r="H1409" s="71" t="s">
        <v>481</v>
      </c>
      <c r="I1409" s="71" t="s">
        <v>382</v>
      </c>
      <c r="J1409" s="58" t="s">
        <v>311</v>
      </c>
      <c r="K1409" s="58" t="s">
        <v>491</v>
      </c>
      <c r="L1409" s="58">
        <v>95</v>
      </c>
      <c r="M1409" s="58">
        <v>6</v>
      </c>
      <c r="N1409" s="71">
        <v>60</v>
      </c>
      <c r="O1409" s="100">
        <f t="array" ref="O1409">IFERROR(INDEX($AD$11:$AO$1485,MATCH($B1409&amp;$I1409,$Z$11:$Z$1485&amp;$AG$11:$AG$1485,0),MATCH($C1409,$AD$9:$AO$9,0)),"-")</f>
        <v>95</v>
      </c>
      <c r="P1409" s="58">
        <v>33</v>
      </c>
      <c r="Q1409" s="58">
        <v>11</v>
      </c>
      <c r="R1409" s="100">
        <f t="array" ref="R1409">IFERROR(INDEX($AD$11:$AO$1485,MATCH($B1409&amp;$I1409,$Z$11:$Z$1485&amp;$AG$11:$AG$1485,0),MATCH($D1409,$AD$9:$AO$9,0)),"-")</f>
        <v>91.102900000000005</v>
      </c>
      <c r="S1409" s="58">
        <v>18</v>
      </c>
      <c r="T1409" s="58">
        <v>6</v>
      </c>
      <c r="U1409" s="58">
        <v>4</v>
      </c>
      <c r="V1409" s="58">
        <v>7</v>
      </c>
      <c r="W1409" s="50">
        <f t="shared" si="160"/>
        <v>22</v>
      </c>
      <c r="X1409" s="50">
        <f t="shared" si="161"/>
        <v>12</v>
      </c>
      <c r="Z1409" s="63" t="str">
        <f t="shared" si="157"/>
        <v>M72×4</v>
      </c>
      <c r="AA1409" s="62" t="s">
        <v>135</v>
      </c>
      <c r="AB1409" s="62"/>
      <c r="AC1409" s="62"/>
      <c r="AD1409" s="63">
        <v>72</v>
      </c>
      <c r="AE1409" s="63">
        <v>4</v>
      </c>
      <c r="AF1409" s="62">
        <v>60</v>
      </c>
      <c r="AG1409" s="64" t="s">
        <v>176</v>
      </c>
      <c r="AH1409" s="64"/>
      <c r="AI1409" s="65"/>
      <c r="AJ1409" s="65">
        <f t="shared" si="158"/>
        <v>69.401899999999998</v>
      </c>
      <c r="AK1409" s="65"/>
      <c r="AL1409" s="65"/>
      <c r="AM1409" s="65">
        <f t="shared" si="159"/>
        <v>67.669899999999998</v>
      </c>
      <c r="AN1409" s="65"/>
      <c r="AO1409" s="65">
        <v>71.53</v>
      </c>
    </row>
    <row r="1410" spans="2:41" ht="15" x14ac:dyDescent="0.3">
      <c r="B1410" s="72" t="str">
        <f t="shared" si="156"/>
        <v>M95×4</v>
      </c>
      <c r="C1410" s="79" t="s">
        <v>222</v>
      </c>
      <c r="D1410" s="73" t="s">
        <v>221</v>
      </c>
      <c r="E1410" s="71" t="s">
        <v>135</v>
      </c>
      <c r="F1410" s="58">
        <v>95</v>
      </c>
      <c r="G1410" s="58">
        <v>4</v>
      </c>
      <c r="H1410" s="71" t="s">
        <v>481</v>
      </c>
      <c r="I1410" s="71" t="s">
        <v>382</v>
      </c>
      <c r="J1410" s="58" t="s">
        <v>311</v>
      </c>
      <c r="K1410" s="58" t="s">
        <v>491</v>
      </c>
      <c r="L1410" s="58">
        <v>95</v>
      </c>
      <c r="M1410" s="58">
        <v>4</v>
      </c>
      <c r="N1410" s="71">
        <v>60</v>
      </c>
      <c r="O1410" s="100">
        <f t="array" ref="O1410">IFERROR(INDEX($AD$11:$AO$1485,MATCH($B1410&amp;$I1410,$Z$11:$Z$1485&amp;$AG$11:$AG$1485,0),MATCH($C1410,$AD$9:$AO$9,0)),"-")</f>
        <v>95</v>
      </c>
      <c r="P1410" s="58">
        <v>33</v>
      </c>
      <c r="Q1410" s="58">
        <v>11</v>
      </c>
      <c r="R1410" s="100">
        <f t="array" ref="R1410">IFERROR(INDEX($AD$11:$AO$1485,MATCH($B1410&amp;$I1410,$Z$11:$Z$1485&amp;$AG$11:$AG$1485,0),MATCH($D1410,$AD$9:$AO$9,0)),"-")</f>
        <v>92.401899999999998</v>
      </c>
      <c r="S1410" s="58">
        <v>18</v>
      </c>
      <c r="T1410" s="58">
        <v>6</v>
      </c>
      <c r="U1410" s="58">
        <v>4</v>
      </c>
      <c r="V1410" s="58">
        <v>7</v>
      </c>
      <c r="W1410" s="50">
        <f t="shared" si="160"/>
        <v>22</v>
      </c>
      <c r="X1410" s="50">
        <f t="shared" si="161"/>
        <v>12</v>
      </c>
      <c r="Z1410" s="63" t="str">
        <f t="shared" si="157"/>
        <v>M72×3</v>
      </c>
      <c r="AA1410" s="62" t="s">
        <v>135</v>
      </c>
      <c r="AB1410" s="62"/>
      <c r="AC1410" s="62"/>
      <c r="AD1410" s="63">
        <v>72</v>
      </c>
      <c r="AE1410" s="63">
        <v>3</v>
      </c>
      <c r="AF1410" s="62">
        <v>60</v>
      </c>
      <c r="AG1410" s="64" t="s">
        <v>176</v>
      </c>
      <c r="AH1410" s="64"/>
      <c r="AI1410" s="65"/>
      <c r="AJ1410" s="65">
        <f t="shared" si="158"/>
        <v>70.051400000000001</v>
      </c>
      <c r="AK1410" s="65"/>
      <c r="AL1410" s="65"/>
      <c r="AM1410" s="65">
        <f t="shared" si="159"/>
        <v>68.752399999999994</v>
      </c>
      <c r="AN1410" s="65"/>
      <c r="AO1410" s="65">
        <v>71.709999999999994</v>
      </c>
    </row>
    <row r="1411" spans="2:41" ht="15" x14ac:dyDescent="0.3">
      <c r="B1411" s="72" t="str">
        <f t="shared" si="156"/>
        <v>M95×3</v>
      </c>
      <c r="C1411" s="79" t="s">
        <v>222</v>
      </c>
      <c r="D1411" s="73" t="s">
        <v>221</v>
      </c>
      <c r="E1411" s="71" t="s">
        <v>135</v>
      </c>
      <c r="F1411" s="58">
        <v>95</v>
      </c>
      <c r="G1411" s="58">
        <v>3</v>
      </c>
      <c r="H1411" s="71" t="s">
        <v>481</v>
      </c>
      <c r="I1411" s="71" t="s">
        <v>382</v>
      </c>
      <c r="J1411" s="58" t="s">
        <v>311</v>
      </c>
      <c r="K1411" s="58" t="s">
        <v>491</v>
      </c>
      <c r="L1411" s="58">
        <v>95</v>
      </c>
      <c r="M1411" s="58">
        <v>3</v>
      </c>
      <c r="N1411" s="71">
        <v>60</v>
      </c>
      <c r="O1411" s="100">
        <f t="array" ref="O1411">IFERROR(INDEX($AD$11:$AO$1485,MATCH($B1411&amp;$I1411,$Z$11:$Z$1485&amp;$AG$11:$AG$1485,0),MATCH($C1411,$AD$9:$AO$9,0)),"-")</f>
        <v>95</v>
      </c>
      <c r="P1411" s="58">
        <v>33</v>
      </c>
      <c r="Q1411" s="58">
        <v>11</v>
      </c>
      <c r="R1411" s="100">
        <f t="array" ref="R1411">IFERROR(INDEX($AD$11:$AO$1485,MATCH($B1411&amp;$I1411,$Z$11:$Z$1485&amp;$AG$11:$AG$1485,0),MATCH($D1411,$AD$9:$AO$9,0)),"-")</f>
        <v>93.051400000000001</v>
      </c>
      <c r="S1411" s="58">
        <v>18</v>
      </c>
      <c r="T1411" s="58">
        <v>6</v>
      </c>
      <c r="U1411" s="58">
        <v>4</v>
      </c>
      <c r="V1411" s="58">
        <v>7</v>
      </c>
      <c r="W1411" s="50">
        <f t="shared" si="160"/>
        <v>22</v>
      </c>
      <c r="X1411" s="50">
        <f t="shared" si="161"/>
        <v>12</v>
      </c>
      <c r="Z1411" s="63" t="str">
        <f t="shared" si="157"/>
        <v>M72×2</v>
      </c>
      <c r="AA1411" s="62" t="s">
        <v>135</v>
      </c>
      <c r="AB1411" s="62"/>
      <c r="AC1411" s="62"/>
      <c r="AD1411" s="63">
        <v>72</v>
      </c>
      <c r="AE1411" s="63">
        <v>2</v>
      </c>
      <c r="AF1411" s="62">
        <v>60</v>
      </c>
      <c r="AG1411" s="64" t="s">
        <v>176</v>
      </c>
      <c r="AH1411" s="64"/>
      <c r="AI1411" s="65"/>
      <c r="AJ1411" s="65">
        <f t="shared" si="158"/>
        <v>70.700999999999993</v>
      </c>
      <c r="AK1411" s="65"/>
      <c r="AL1411" s="65"/>
      <c r="AM1411" s="65">
        <f t="shared" si="159"/>
        <v>69.834900000000005</v>
      </c>
      <c r="AN1411" s="65"/>
      <c r="AO1411" s="65">
        <v>71.58</v>
      </c>
    </row>
    <row r="1412" spans="2:41" ht="15" x14ac:dyDescent="0.3">
      <c r="B1412" s="72" t="str">
        <f t="shared" si="156"/>
        <v>M95×2</v>
      </c>
      <c r="C1412" s="79" t="s">
        <v>222</v>
      </c>
      <c r="D1412" s="73" t="s">
        <v>221</v>
      </c>
      <c r="E1412" s="71" t="s">
        <v>135</v>
      </c>
      <c r="F1412" s="58">
        <v>95</v>
      </c>
      <c r="G1412" s="58">
        <v>2</v>
      </c>
      <c r="H1412" s="71" t="s">
        <v>481</v>
      </c>
      <c r="I1412" s="71" t="s">
        <v>382</v>
      </c>
      <c r="J1412" s="58" t="s">
        <v>311</v>
      </c>
      <c r="K1412" s="58" t="s">
        <v>491</v>
      </c>
      <c r="L1412" s="58">
        <v>95</v>
      </c>
      <c r="M1412" s="58">
        <v>2</v>
      </c>
      <c r="N1412" s="71">
        <v>60</v>
      </c>
      <c r="O1412" s="100">
        <f t="array" ref="O1412">IFERROR(INDEX($AD$11:$AO$1485,MATCH($B1412&amp;$I1412,$Z$11:$Z$1485&amp;$AG$11:$AG$1485,0),MATCH($C1412,$AD$9:$AO$9,0)),"-")</f>
        <v>95</v>
      </c>
      <c r="P1412" s="58">
        <v>33</v>
      </c>
      <c r="Q1412" s="58">
        <v>11</v>
      </c>
      <c r="R1412" s="100">
        <f t="array" ref="R1412">IFERROR(INDEX($AD$11:$AO$1485,MATCH($B1412&amp;$I1412,$Z$11:$Z$1485&amp;$AG$11:$AG$1485,0),MATCH($D1412,$AD$9:$AO$9,0)),"-")</f>
        <v>93.700999999999993</v>
      </c>
      <c r="S1412" s="58">
        <v>18</v>
      </c>
      <c r="T1412" s="58">
        <v>6</v>
      </c>
      <c r="U1412" s="58">
        <v>4</v>
      </c>
      <c r="V1412" s="58">
        <v>7</v>
      </c>
      <c r="W1412" s="50">
        <f t="shared" si="160"/>
        <v>22</v>
      </c>
      <c r="X1412" s="50">
        <f t="shared" si="161"/>
        <v>12</v>
      </c>
      <c r="Z1412" s="63" t="str">
        <f t="shared" si="157"/>
        <v>M72×1.5</v>
      </c>
      <c r="AA1412" s="62" t="s">
        <v>135</v>
      </c>
      <c r="AB1412" s="62"/>
      <c r="AC1412" s="62"/>
      <c r="AD1412" s="63">
        <v>72</v>
      </c>
      <c r="AE1412" s="63">
        <v>1.5</v>
      </c>
      <c r="AF1412" s="62">
        <v>60</v>
      </c>
      <c r="AG1412" s="64" t="s">
        <v>176</v>
      </c>
      <c r="AH1412" s="64"/>
      <c r="AI1412" s="65"/>
      <c r="AJ1412" s="65">
        <f t="shared" si="158"/>
        <v>71.025700000000001</v>
      </c>
      <c r="AK1412" s="65"/>
      <c r="AL1412" s="65"/>
      <c r="AM1412" s="65">
        <f t="shared" si="159"/>
        <v>70.376199999999997</v>
      </c>
      <c r="AN1412" s="65"/>
      <c r="AO1412" s="65">
        <v>71.73</v>
      </c>
    </row>
    <row r="1413" spans="2:41" ht="15" x14ac:dyDescent="0.3">
      <c r="B1413" s="72" t="str">
        <f t="shared" si="156"/>
        <v>M100×6</v>
      </c>
      <c r="C1413" s="79" t="s">
        <v>222</v>
      </c>
      <c r="D1413" s="73" t="s">
        <v>221</v>
      </c>
      <c r="E1413" s="71" t="s">
        <v>135</v>
      </c>
      <c r="F1413" s="58">
        <v>100</v>
      </c>
      <c r="G1413" s="58">
        <v>6</v>
      </c>
      <c r="H1413" s="71" t="s">
        <v>481</v>
      </c>
      <c r="I1413" s="71" t="s">
        <v>382</v>
      </c>
      <c r="J1413" s="58" t="s">
        <v>311</v>
      </c>
      <c r="K1413" s="58" t="s">
        <v>491</v>
      </c>
      <c r="L1413" s="58">
        <v>100</v>
      </c>
      <c r="M1413" s="58">
        <v>6</v>
      </c>
      <c r="N1413" s="71">
        <v>60</v>
      </c>
      <c r="O1413" s="100">
        <f t="array" ref="O1413">IFERROR(INDEX($AD$11:$AO$1485,MATCH($B1413&amp;$I1413,$Z$11:$Z$1485&amp;$AG$11:$AG$1485,0),MATCH($C1413,$AD$9:$AO$9,0)),"-")</f>
        <v>100</v>
      </c>
      <c r="P1413" s="58">
        <v>33</v>
      </c>
      <c r="Q1413" s="58">
        <v>11</v>
      </c>
      <c r="R1413" s="100">
        <f t="array" ref="R1413">IFERROR(INDEX($AD$11:$AO$1485,MATCH($B1413&amp;$I1413,$Z$11:$Z$1485&amp;$AG$11:$AG$1485,0),MATCH($D1413,$AD$9:$AO$9,0)),"-")</f>
        <v>96.102900000000005</v>
      </c>
      <c r="S1413" s="58">
        <v>18</v>
      </c>
      <c r="T1413" s="58">
        <v>6</v>
      </c>
      <c r="U1413" s="58">
        <v>4</v>
      </c>
      <c r="V1413" s="58">
        <v>7</v>
      </c>
      <c r="W1413" s="50">
        <f t="shared" si="160"/>
        <v>22</v>
      </c>
      <c r="X1413" s="50">
        <f t="shared" si="161"/>
        <v>12</v>
      </c>
      <c r="Z1413" s="63" t="str">
        <f t="shared" si="157"/>
        <v>M75×4</v>
      </c>
      <c r="AA1413" s="62" t="s">
        <v>135</v>
      </c>
      <c r="AB1413" s="62"/>
      <c r="AC1413" s="62"/>
      <c r="AD1413" s="63">
        <v>75</v>
      </c>
      <c r="AE1413" s="63">
        <v>4</v>
      </c>
      <c r="AF1413" s="62">
        <v>60</v>
      </c>
      <c r="AG1413" s="64" t="s">
        <v>176</v>
      </c>
      <c r="AH1413" s="64"/>
      <c r="AI1413" s="65"/>
      <c r="AJ1413" s="65">
        <f t="shared" si="158"/>
        <v>72.401899999999998</v>
      </c>
      <c r="AK1413" s="65"/>
      <c r="AL1413" s="65"/>
      <c r="AM1413" s="65">
        <f t="shared" si="159"/>
        <v>70.669899999999998</v>
      </c>
      <c r="AN1413" s="65"/>
      <c r="AO1413" s="65">
        <v>74.53</v>
      </c>
    </row>
    <row r="1414" spans="2:41" ht="15" x14ac:dyDescent="0.3">
      <c r="B1414" s="72" t="str">
        <f t="shared" si="156"/>
        <v>M100×4</v>
      </c>
      <c r="C1414" s="79" t="s">
        <v>222</v>
      </c>
      <c r="D1414" s="73" t="s">
        <v>221</v>
      </c>
      <c r="E1414" s="71" t="s">
        <v>135</v>
      </c>
      <c r="F1414" s="58">
        <v>100</v>
      </c>
      <c r="G1414" s="58">
        <v>4</v>
      </c>
      <c r="H1414" s="71" t="s">
        <v>481</v>
      </c>
      <c r="I1414" s="71" t="s">
        <v>382</v>
      </c>
      <c r="J1414" s="58" t="s">
        <v>311</v>
      </c>
      <c r="K1414" s="58" t="s">
        <v>491</v>
      </c>
      <c r="L1414" s="58">
        <v>100</v>
      </c>
      <c r="M1414" s="58">
        <v>4</v>
      </c>
      <c r="N1414" s="71">
        <v>60</v>
      </c>
      <c r="O1414" s="100">
        <f t="array" ref="O1414">IFERROR(INDEX($AD$11:$AO$1485,MATCH($B1414&amp;$I1414,$Z$11:$Z$1485&amp;$AG$11:$AG$1485,0),MATCH($C1414,$AD$9:$AO$9,0)),"-")</f>
        <v>100</v>
      </c>
      <c r="P1414" s="58">
        <v>33</v>
      </c>
      <c r="Q1414" s="58">
        <v>11</v>
      </c>
      <c r="R1414" s="100">
        <f t="array" ref="R1414">IFERROR(INDEX($AD$11:$AO$1485,MATCH($B1414&amp;$I1414,$Z$11:$Z$1485&amp;$AG$11:$AG$1485,0),MATCH($D1414,$AD$9:$AO$9,0)),"-")</f>
        <v>97.401899999999998</v>
      </c>
      <c r="S1414" s="58">
        <v>18</v>
      </c>
      <c r="T1414" s="58">
        <v>6</v>
      </c>
      <c r="U1414" s="58">
        <v>4</v>
      </c>
      <c r="V1414" s="58">
        <v>7</v>
      </c>
      <c r="W1414" s="50">
        <f t="shared" si="160"/>
        <v>22</v>
      </c>
      <c r="X1414" s="50">
        <f t="shared" si="161"/>
        <v>12</v>
      </c>
      <c r="Z1414" s="63" t="str">
        <f t="shared" si="157"/>
        <v>M75×3</v>
      </c>
      <c r="AA1414" s="62" t="s">
        <v>135</v>
      </c>
      <c r="AB1414" s="62"/>
      <c r="AC1414" s="62"/>
      <c r="AD1414" s="63">
        <v>75</v>
      </c>
      <c r="AE1414" s="63">
        <v>3</v>
      </c>
      <c r="AF1414" s="62">
        <v>60</v>
      </c>
      <c r="AG1414" s="64" t="s">
        <v>176</v>
      </c>
      <c r="AH1414" s="64"/>
      <c r="AI1414" s="65"/>
      <c r="AJ1414" s="65">
        <f t="shared" si="158"/>
        <v>73.051400000000001</v>
      </c>
      <c r="AK1414" s="65"/>
      <c r="AL1414" s="65"/>
      <c r="AM1414" s="65">
        <f t="shared" si="159"/>
        <v>71.752399999999994</v>
      </c>
      <c r="AN1414" s="65"/>
      <c r="AO1414" s="65">
        <v>74.709999999999994</v>
      </c>
    </row>
    <row r="1415" spans="2:41" ht="15" x14ac:dyDescent="0.3">
      <c r="B1415" s="72" t="str">
        <f t="shared" si="156"/>
        <v>M100×3</v>
      </c>
      <c r="C1415" s="79" t="s">
        <v>222</v>
      </c>
      <c r="D1415" s="73" t="s">
        <v>221</v>
      </c>
      <c r="E1415" s="71" t="s">
        <v>135</v>
      </c>
      <c r="F1415" s="58">
        <v>100</v>
      </c>
      <c r="G1415" s="58">
        <v>3</v>
      </c>
      <c r="H1415" s="71" t="s">
        <v>481</v>
      </c>
      <c r="I1415" s="71" t="s">
        <v>382</v>
      </c>
      <c r="J1415" s="58" t="s">
        <v>311</v>
      </c>
      <c r="K1415" s="58" t="s">
        <v>491</v>
      </c>
      <c r="L1415" s="58">
        <v>100</v>
      </c>
      <c r="M1415" s="58">
        <v>3</v>
      </c>
      <c r="N1415" s="71">
        <v>60</v>
      </c>
      <c r="O1415" s="100">
        <f t="array" ref="O1415">IFERROR(INDEX($AD$11:$AO$1485,MATCH($B1415&amp;$I1415,$Z$11:$Z$1485&amp;$AG$11:$AG$1485,0),MATCH($C1415,$AD$9:$AO$9,0)),"-")</f>
        <v>100</v>
      </c>
      <c r="P1415" s="58">
        <v>33</v>
      </c>
      <c r="Q1415" s="58">
        <v>11</v>
      </c>
      <c r="R1415" s="100">
        <f t="array" ref="R1415">IFERROR(INDEX($AD$11:$AO$1485,MATCH($B1415&amp;$I1415,$Z$11:$Z$1485&amp;$AG$11:$AG$1485,0),MATCH($D1415,$AD$9:$AO$9,0)),"-")</f>
        <v>98.051400000000001</v>
      </c>
      <c r="S1415" s="58">
        <v>18</v>
      </c>
      <c r="T1415" s="58">
        <v>6</v>
      </c>
      <c r="U1415" s="58">
        <v>4</v>
      </c>
      <c r="V1415" s="58">
        <v>7</v>
      </c>
      <c r="W1415" s="50">
        <f t="shared" si="160"/>
        <v>22</v>
      </c>
      <c r="X1415" s="50">
        <f t="shared" si="161"/>
        <v>12</v>
      </c>
      <c r="Z1415" s="63" t="str">
        <f t="shared" si="157"/>
        <v>M75×2</v>
      </c>
      <c r="AA1415" s="62" t="s">
        <v>135</v>
      </c>
      <c r="AB1415" s="62"/>
      <c r="AC1415" s="62"/>
      <c r="AD1415" s="63">
        <v>75</v>
      </c>
      <c r="AE1415" s="63">
        <v>2</v>
      </c>
      <c r="AF1415" s="62">
        <v>60</v>
      </c>
      <c r="AG1415" s="64" t="s">
        <v>176</v>
      </c>
      <c r="AH1415" s="64"/>
      <c r="AI1415" s="65"/>
      <c r="AJ1415" s="65">
        <f t="shared" si="158"/>
        <v>73.700999999999993</v>
      </c>
      <c r="AK1415" s="65"/>
      <c r="AL1415" s="65"/>
      <c r="AM1415" s="65">
        <f t="shared" si="159"/>
        <v>72.834900000000005</v>
      </c>
      <c r="AN1415" s="65"/>
      <c r="AO1415" s="65">
        <v>74.58</v>
      </c>
    </row>
    <row r="1416" spans="2:41" ht="15" x14ac:dyDescent="0.3">
      <c r="B1416" s="72" t="str">
        <f t="shared" si="156"/>
        <v>M100×2</v>
      </c>
      <c r="C1416" s="79" t="s">
        <v>222</v>
      </c>
      <c r="D1416" s="73" t="s">
        <v>221</v>
      </c>
      <c r="E1416" s="71" t="s">
        <v>135</v>
      </c>
      <c r="F1416" s="58">
        <v>100</v>
      </c>
      <c r="G1416" s="58">
        <v>2</v>
      </c>
      <c r="H1416" s="71" t="s">
        <v>481</v>
      </c>
      <c r="I1416" s="71" t="s">
        <v>382</v>
      </c>
      <c r="J1416" s="58" t="s">
        <v>311</v>
      </c>
      <c r="K1416" s="58" t="s">
        <v>491</v>
      </c>
      <c r="L1416" s="58">
        <v>100</v>
      </c>
      <c r="M1416" s="58">
        <v>2</v>
      </c>
      <c r="N1416" s="71">
        <v>60</v>
      </c>
      <c r="O1416" s="100">
        <f t="array" ref="O1416">IFERROR(INDEX($AD$11:$AO$1485,MATCH($B1416&amp;$I1416,$Z$11:$Z$1485&amp;$AG$11:$AG$1485,0),MATCH($C1416,$AD$9:$AO$9,0)),"-")</f>
        <v>100</v>
      </c>
      <c r="P1416" s="58">
        <v>33</v>
      </c>
      <c r="Q1416" s="58">
        <v>11</v>
      </c>
      <c r="R1416" s="100">
        <f t="array" ref="R1416">IFERROR(INDEX($AD$11:$AO$1485,MATCH($B1416&amp;$I1416,$Z$11:$Z$1485&amp;$AG$11:$AG$1485,0),MATCH($D1416,$AD$9:$AO$9,0)),"-")</f>
        <v>98.700999999999993</v>
      </c>
      <c r="S1416" s="58">
        <v>18</v>
      </c>
      <c r="T1416" s="58">
        <v>6</v>
      </c>
      <c r="U1416" s="58">
        <v>4</v>
      </c>
      <c r="V1416" s="58">
        <v>7</v>
      </c>
      <c r="W1416" s="50">
        <f t="shared" si="160"/>
        <v>22</v>
      </c>
      <c r="X1416" s="50">
        <f t="shared" si="161"/>
        <v>12</v>
      </c>
      <c r="Z1416" s="63" t="str">
        <f t="shared" si="157"/>
        <v>M75×1.5</v>
      </c>
      <c r="AA1416" s="62" t="s">
        <v>135</v>
      </c>
      <c r="AB1416" s="62"/>
      <c r="AC1416" s="62"/>
      <c r="AD1416" s="63">
        <v>75</v>
      </c>
      <c r="AE1416" s="63">
        <v>1.5</v>
      </c>
      <c r="AF1416" s="62">
        <v>60</v>
      </c>
      <c r="AG1416" s="64" t="s">
        <v>176</v>
      </c>
      <c r="AH1416" s="64"/>
      <c r="AI1416" s="65"/>
      <c r="AJ1416" s="65">
        <f t="shared" si="158"/>
        <v>74.025700000000001</v>
      </c>
      <c r="AK1416" s="65"/>
      <c r="AL1416" s="65"/>
      <c r="AM1416" s="65">
        <f t="shared" si="159"/>
        <v>73.376199999999997</v>
      </c>
      <c r="AN1416" s="65"/>
      <c r="AO1416" s="65">
        <v>74.73</v>
      </c>
    </row>
    <row r="1417" spans="2:41" ht="15" x14ac:dyDescent="0.3">
      <c r="B1417" s="72" t="str">
        <f t="shared" si="156"/>
        <v>M105×6</v>
      </c>
      <c r="C1417" s="79" t="s">
        <v>222</v>
      </c>
      <c r="D1417" s="73" t="s">
        <v>221</v>
      </c>
      <c r="E1417" s="71" t="s">
        <v>135</v>
      </c>
      <c r="F1417" s="58">
        <v>105</v>
      </c>
      <c r="G1417" s="58">
        <v>6</v>
      </c>
      <c r="H1417" s="71" t="s">
        <v>481</v>
      </c>
      <c r="I1417" s="71" t="s">
        <v>382</v>
      </c>
      <c r="J1417" s="58" t="s">
        <v>311</v>
      </c>
      <c r="K1417" s="58" t="s">
        <v>491</v>
      </c>
      <c r="L1417" s="58">
        <v>105</v>
      </c>
      <c r="M1417" s="58">
        <v>6</v>
      </c>
      <c r="N1417" s="71">
        <v>60</v>
      </c>
      <c r="O1417" s="100">
        <f t="array" ref="O1417">IFERROR(INDEX($AD$11:$AO$1485,MATCH($B1417&amp;$I1417,$Z$11:$Z$1485&amp;$AG$11:$AG$1485,0),MATCH($C1417,$AD$9:$AO$9,0)),"-")</f>
        <v>105</v>
      </c>
      <c r="P1417" s="58">
        <v>33</v>
      </c>
      <c r="Q1417" s="58">
        <v>11</v>
      </c>
      <c r="R1417" s="100">
        <f t="array" ref="R1417">IFERROR(INDEX($AD$11:$AO$1485,MATCH($B1417&amp;$I1417,$Z$11:$Z$1485&amp;$AG$11:$AG$1485,0),MATCH($D1417,$AD$9:$AO$9,0)),"-")</f>
        <v>101.10290000000001</v>
      </c>
      <c r="S1417" s="58">
        <v>18</v>
      </c>
      <c r="T1417" s="58">
        <v>6</v>
      </c>
      <c r="U1417" s="58">
        <v>4</v>
      </c>
      <c r="V1417" s="58">
        <v>7</v>
      </c>
      <c r="W1417" s="50">
        <f t="shared" si="160"/>
        <v>22</v>
      </c>
      <c r="X1417" s="50">
        <f t="shared" si="161"/>
        <v>12</v>
      </c>
      <c r="Z1417" s="63" t="str">
        <f t="shared" si="157"/>
        <v>M76×6</v>
      </c>
      <c r="AA1417" s="62" t="s">
        <v>135</v>
      </c>
      <c r="AB1417" s="62"/>
      <c r="AC1417" s="62"/>
      <c r="AD1417" s="63">
        <v>76</v>
      </c>
      <c r="AE1417" s="63">
        <v>6</v>
      </c>
      <c r="AF1417" s="62">
        <v>60</v>
      </c>
      <c r="AG1417" s="64" t="s">
        <v>176</v>
      </c>
      <c r="AH1417" s="64"/>
      <c r="AI1417" s="65"/>
      <c r="AJ1417" s="65">
        <f t="shared" si="158"/>
        <v>72.102900000000005</v>
      </c>
      <c r="AK1417" s="65"/>
      <c r="AL1417" s="65"/>
      <c r="AM1417" s="65">
        <f t="shared" si="159"/>
        <v>69.504800000000003</v>
      </c>
      <c r="AN1417" s="65"/>
      <c r="AO1417" s="65">
        <v>75.180000000000007</v>
      </c>
    </row>
    <row r="1418" spans="2:41" ht="15" x14ac:dyDescent="0.3">
      <c r="B1418" s="72" t="str">
        <f t="shared" si="156"/>
        <v>M105×4</v>
      </c>
      <c r="C1418" s="79" t="s">
        <v>222</v>
      </c>
      <c r="D1418" s="73" t="s">
        <v>221</v>
      </c>
      <c r="E1418" s="71" t="s">
        <v>135</v>
      </c>
      <c r="F1418" s="58">
        <v>105</v>
      </c>
      <c r="G1418" s="58">
        <v>4</v>
      </c>
      <c r="H1418" s="71" t="s">
        <v>481</v>
      </c>
      <c r="I1418" s="71" t="s">
        <v>382</v>
      </c>
      <c r="J1418" s="58" t="s">
        <v>311</v>
      </c>
      <c r="K1418" s="58" t="s">
        <v>491</v>
      </c>
      <c r="L1418" s="58">
        <v>105</v>
      </c>
      <c r="M1418" s="58">
        <v>4</v>
      </c>
      <c r="N1418" s="71">
        <v>60</v>
      </c>
      <c r="O1418" s="100">
        <f t="array" ref="O1418">IFERROR(INDEX($AD$11:$AO$1485,MATCH($B1418&amp;$I1418,$Z$11:$Z$1485&amp;$AG$11:$AG$1485,0),MATCH($C1418,$AD$9:$AO$9,0)),"-")</f>
        <v>105</v>
      </c>
      <c r="P1418" s="58">
        <v>33</v>
      </c>
      <c r="Q1418" s="58">
        <v>11</v>
      </c>
      <c r="R1418" s="100">
        <f t="array" ref="R1418">IFERROR(INDEX($AD$11:$AO$1485,MATCH($B1418&amp;$I1418,$Z$11:$Z$1485&amp;$AG$11:$AG$1485,0),MATCH($D1418,$AD$9:$AO$9,0)),"-")</f>
        <v>102.4019</v>
      </c>
      <c r="S1418" s="58">
        <v>18</v>
      </c>
      <c r="T1418" s="58">
        <v>6</v>
      </c>
      <c r="U1418" s="58">
        <v>4</v>
      </c>
      <c r="V1418" s="58">
        <v>7</v>
      </c>
      <c r="W1418" s="50">
        <f t="shared" si="160"/>
        <v>22</v>
      </c>
      <c r="X1418" s="50">
        <f t="shared" si="161"/>
        <v>12</v>
      </c>
      <c r="Z1418" s="63" t="str">
        <f t="shared" si="157"/>
        <v>M76×4</v>
      </c>
      <c r="AA1418" s="62" t="s">
        <v>135</v>
      </c>
      <c r="AB1418" s="62"/>
      <c r="AC1418" s="62"/>
      <c r="AD1418" s="63">
        <v>76</v>
      </c>
      <c r="AE1418" s="63">
        <v>4</v>
      </c>
      <c r="AF1418" s="62">
        <v>60</v>
      </c>
      <c r="AG1418" s="64" t="s">
        <v>176</v>
      </c>
      <c r="AH1418" s="64"/>
      <c r="AI1418" s="65"/>
      <c r="AJ1418" s="65">
        <f t="shared" si="158"/>
        <v>73.401899999999998</v>
      </c>
      <c r="AK1418" s="65"/>
      <c r="AL1418" s="65"/>
      <c r="AM1418" s="65">
        <f t="shared" si="159"/>
        <v>71.669899999999998</v>
      </c>
      <c r="AN1418" s="65"/>
      <c r="AO1418" s="65">
        <v>75.53</v>
      </c>
    </row>
    <row r="1419" spans="2:41" ht="15" x14ac:dyDescent="0.3">
      <c r="B1419" s="72" t="str">
        <f t="shared" ref="B1419:B1482" si="162">CONCATENATE(E1419,L1419,"×",G1419)</f>
        <v>M105×3</v>
      </c>
      <c r="C1419" s="79" t="s">
        <v>222</v>
      </c>
      <c r="D1419" s="73" t="s">
        <v>221</v>
      </c>
      <c r="E1419" s="71" t="s">
        <v>135</v>
      </c>
      <c r="F1419" s="58">
        <v>105</v>
      </c>
      <c r="G1419" s="58">
        <v>3</v>
      </c>
      <c r="H1419" s="71" t="s">
        <v>481</v>
      </c>
      <c r="I1419" s="71" t="s">
        <v>382</v>
      </c>
      <c r="J1419" s="58" t="s">
        <v>311</v>
      </c>
      <c r="K1419" s="58" t="s">
        <v>491</v>
      </c>
      <c r="L1419" s="58">
        <v>105</v>
      </c>
      <c r="M1419" s="58">
        <v>3</v>
      </c>
      <c r="N1419" s="71">
        <v>60</v>
      </c>
      <c r="O1419" s="100">
        <f t="array" ref="O1419">IFERROR(INDEX($AD$11:$AO$1485,MATCH($B1419&amp;$I1419,$Z$11:$Z$1485&amp;$AG$11:$AG$1485,0),MATCH($C1419,$AD$9:$AO$9,0)),"-")</f>
        <v>105</v>
      </c>
      <c r="P1419" s="58">
        <v>33</v>
      </c>
      <c r="Q1419" s="58">
        <v>11</v>
      </c>
      <c r="R1419" s="100">
        <f t="array" ref="R1419">IFERROR(INDEX($AD$11:$AO$1485,MATCH($B1419&amp;$I1419,$Z$11:$Z$1485&amp;$AG$11:$AG$1485,0),MATCH($D1419,$AD$9:$AO$9,0)),"-")</f>
        <v>103.0514</v>
      </c>
      <c r="S1419" s="58">
        <v>18</v>
      </c>
      <c r="T1419" s="58">
        <v>6</v>
      </c>
      <c r="U1419" s="58">
        <v>4</v>
      </c>
      <c r="V1419" s="58">
        <v>7</v>
      </c>
      <c r="W1419" s="50">
        <f t="shared" si="160"/>
        <v>22</v>
      </c>
      <c r="X1419" s="50">
        <f t="shared" si="161"/>
        <v>12</v>
      </c>
      <c r="Z1419" s="63" t="str">
        <f t="shared" ref="Z1419:Z1482" si="163">CONCATENATE(AA1419,AD1419,"×",AE1419)</f>
        <v>M76×3</v>
      </c>
      <c r="AA1419" s="62" t="s">
        <v>135</v>
      </c>
      <c r="AB1419" s="62"/>
      <c r="AC1419" s="62"/>
      <c r="AD1419" s="63">
        <v>76</v>
      </c>
      <c r="AE1419" s="63">
        <v>3</v>
      </c>
      <c r="AF1419" s="62">
        <v>60</v>
      </c>
      <c r="AG1419" s="64" t="s">
        <v>176</v>
      </c>
      <c r="AH1419" s="64"/>
      <c r="AI1419" s="65"/>
      <c r="AJ1419" s="65">
        <f t="shared" si="158"/>
        <v>74.051400000000001</v>
      </c>
      <c r="AK1419" s="65"/>
      <c r="AL1419" s="65"/>
      <c r="AM1419" s="65">
        <f t="shared" si="159"/>
        <v>72.752399999999994</v>
      </c>
      <c r="AN1419" s="65"/>
      <c r="AO1419" s="65">
        <v>75.709999999999994</v>
      </c>
    </row>
    <row r="1420" spans="2:41" ht="15" x14ac:dyDescent="0.3">
      <c r="B1420" s="72" t="str">
        <f t="shared" si="162"/>
        <v>M105×2</v>
      </c>
      <c r="C1420" s="79" t="s">
        <v>222</v>
      </c>
      <c r="D1420" s="73" t="s">
        <v>221</v>
      </c>
      <c r="E1420" s="71" t="s">
        <v>135</v>
      </c>
      <c r="F1420" s="58">
        <v>105</v>
      </c>
      <c r="G1420" s="58">
        <v>2</v>
      </c>
      <c r="H1420" s="71" t="s">
        <v>481</v>
      </c>
      <c r="I1420" s="71" t="s">
        <v>382</v>
      </c>
      <c r="J1420" s="58" t="s">
        <v>311</v>
      </c>
      <c r="K1420" s="58" t="s">
        <v>491</v>
      </c>
      <c r="L1420" s="58">
        <v>105</v>
      </c>
      <c r="M1420" s="58">
        <v>2</v>
      </c>
      <c r="N1420" s="71">
        <v>60</v>
      </c>
      <c r="O1420" s="100">
        <f t="array" ref="O1420">IFERROR(INDEX($AD$11:$AO$1485,MATCH($B1420&amp;$I1420,$Z$11:$Z$1485&amp;$AG$11:$AG$1485,0),MATCH($C1420,$AD$9:$AO$9,0)),"-")</f>
        <v>105</v>
      </c>
      <c r="P1420" s="58">
        <v>33</v>
      </c>
      <c r="Q1420" s="58">
        <v>11</v>
      </c>
      <c r="R1420" s="100">
        <f t="array" ref="R1420">IFERROR(INDEX($AD$11:$AO$1485,MATCH($B1420&amp;$I1420,$Z$11:$Z$1485&amp;$AG$11:$AG$1485,0),MATCH($D1420,$AD$9:$AO$9,0)),"-")</f>
        <v>103.70099999999999</v>
      </c>
      <c r="S1420" s="58">
        <v>18</v>
      </c>
      <c r="T1420" s="58">
        <v>6</v>
      </c>
      <c r="U1420" s="58">
        <v>4</v>
      </c>
      <c r="V1420" s="58">
        <v>7</v>
      </c>
      <c r="W1420" s="50">
        <f t="shared" si="160"/>
        <v>22</v>
      </c>
      <c r="X1420" s="50">
        <f t="shared" si="161"/>
        <v>12</v>
      </c>
      <c r="Z1420" s="63" t="str">
        <f t="shared" si="163"/>
        <v>M76×2</v>
      </c>
      <c r="AA1420" s="62" t="s">
        <v>135</v>
      </c>
      <c r="AB1420" s="62"/>
      <c r="AC1420" s="62"/>
      <c r="AD1420" s="63">
        <v>76</v>
      </c>
      <c r="AE1420" s="63">
        <v>2</v>
      </c>
      <c r="AF1420" s="62">
        <v>60</v>
      </c>
      <c r="AG1420" s="64" t="s">
        <v>176</v>
      </c>
      <c r="AH1420" s="64"/>
      <c r="AI1420" s="65"/>
      <c r="AJ1420" s="65">
        <f t="shared" ref="AJ1420:AJ1483" si="164">ROUND(AD1420-0.649519*AE1420,4)</f>
        <v>74.700999999999993</v>
      </c>
      <c r="AK1420" s="65"/>
      <c r="AL1420" s="65"/>
      <c r="AM1420" s="65">
        <f t="shared" ref="AM1420:AM1483" si="165">ROUND(AD1420-1.082532*AE1420,4)</f>
        <v>73.834900000000005</v>
      </c>
      <c r="AN1420" s="65"/>
      <c r="AO1420" s="65">
        <v>75.87</v>
      </c>
    </row>
    <row r="1421" spans="2:41" ht="15" x14ac:dyDescent="0.3">
      <c r="B1421" s="72" t="str">
        <f t="shared" si="162"/>
        <v>M110×6</v>
      </c>
      <c r="C1421" s="79" t="s">
        <v>222</v>
      </c>
      <c r="D1421" s="73" t="s">
        <v>221</v>
      </c>
      <c r="E1421" s="71" t="s">
        <v>135</v>
      </c>
      <c r="F1421" s="58">
        <v>110</v>
      </c>
      <c r="G1421" s="58">
        <v>6</v>
      </c>
      <c r="H1421" s="71" t="s">
        <v>481</v>
      </c>
      <c r="I1421" s="71" t="s">
        <v>382</v>
      </c>
      <c r="J1421" s="58" t="s">
        <v>311</v>
      </c>
      <c r="K1421" s="58" t="s">
        <v>491</v>
      </c>
      <c r="L1421" s="58">
        <v>110</v>
      </c>
      <c r="M1421" s="58">
        <v>6</v>
      </c>
      <c r="N1421" s="71">
        <v>60</v>
      </c>
      <c r="O1421" s="100">
        <f t="array" ref="O1421">IFERROR(INDEX($AD$11:$AO$1485,MATCH($B1421&amp;$I1421,$Z$11:$Z$1485&amp;$AG$11:$AG$1485,0),MATCH($C1421,$AD$9:$AO$9,0)),"-")</f>
        <v>110</v>
      </c>
      <c r="P1421" s="58">
        <v>33</v>
      </c>
      <c r="Q1421" s="58">
        <v>11</v>
      </c>
      <c r="R1421" s="100">
        <f t="array" ref="R1421">IFERROR(INDEX($AD$11:$AO$1485,MATCH($B1421&amp;$I1421,$Z$11:$Z$1485&amp;$AG$11:$AG$1485,0),MATCH($D1421,$AD$9:$AO$9,0)),"-")</f>
        <v>106.10290000000001</v>
      </c>
      <c r="S1421" s="58">
        <v>18</v>
      </c>
      <c r="T1421" s="58">
        <v>6</v>
      </c>
      <c r="U1421" s="58">
        <v>4</v>
      </c>
      <c r="V1421" s="58">
        <v>7</v>
      </c>
      <c r="W1421" s="50">
        <f t="shared" si="160"/>
        <v>22</v>
      </c>
      <c r="X1421" s="50">
        <f t="shared" si="161"/>
        <v>12</v>
      </c>
      <c r="Z1421" s="63" t="str">
        <f t="shared" si="163"/>
        <v>M76×1.5</v>
      </c>
      <c r="AA1421" s="62" t="s">
        <v>135</v>
      </c>
      <c r="AB1421" s="62"/>
      <c r="AC1421" s="62"/>
      <c r="AD1421" s="63">
        <v>76</v>
      </c>
      <c r="AE1421" s="63">
        <v>1.5</v>
      </c>
      <c r="AF1421" s="62">
        <v>60</v>
      </c>
      <c r="AG1421" s="64" t="s">
        <v>176</v>
      </c>
      <c r="AH1421" s="64"/>
      <c r="AI1421" s="65"/>
      <c r="AJ1421" s="65">
        <f t="shared" si="164"/>
        <v>75.025700000000001</v>
      </c>
      <c r="AK1421" s="65"/>
      <c r="AL1421" s="65"/>
      <c r="AM1421" s="65">
        <f t="shared" si="165"/>
        <v>74.376199999999997</v>
      </c>
      <c r="AN1421" s="65"/>
      <c r="AO1421" s="65">
        <v>75.94</v>
      </c>
    </row>
    <row r="1422" spans="2:41" ht="15" x14ac:dyDescent="0.3">
      <c r="B1422" s="72" t="str">
        <f t="shared" si="162"/>
        <v>M110×4</v>
      </c>
      <c r="C1422" s="79" t="s">
        <v>222</v>
      </c>
      <c r="D1422" s="73" t="s">
        <v>221</v>
      </c>
      <c r="E1422" s="71" t="s">
        <v>135</v>
      </c>
      <c r="F1422" s="58">
        <v>110</v>
      </c>
      <c r="G1422" s="58">
        <v>4</v>
      </c>
      <c r="H1422" s="71" t="s">
        <v>481</v>
      </c>
      <c r="I1422" s="71" t="s">
        <v>382</v>
      </c>
      <c r="J1422" s="58" t="s">
        <v>311</v>
      </c>
      <c r="K1422" s="58" t="s">
        <v>491</v>
      </c>
      <c r="L1422" s="58">
        <v>110</v>
      </c>
      <c r="M1422" s="58">
        <v>4</v>
      </c>
      <c r="N1422" s="71">
        <v>60</v>
      </c>
      <c r="O1422" s="100">
        <f t="array" ref="O1422">IFERROR(INDEX($AD$11:$AO$1485,MATCH($B1422&amp;$I1422,$Z$11:$Z$1485&amp;$AG$11:$AG$1485,0),MATCH($C1422,$AD$9:$AO$9,0)),"-")</f>
        <v>110</v>
      </c>
      <c r="P1422" s="58">
        <v>33</v>
      </c>
      <c r="Q1422" s="58">
        <v>11</v>
      </c>
      <c r="R1422" s="100">
        <f t="array" ref="R1422">IFERROR(INDEX($AD$11:$AO$1485,MATCH($B1422&amp;$I1422,$Z$11:$Z$1485&amp;$AG$11:$AG$1485,0),MATCH($D1422,$AD$9:$AO$9,0)),"-")</f>
        <v>107.4019</v>
      </c>
      <c r="S1422" s="58">
        <v>18</v>
      </c>
      <c r="T1422" s="58">
        <v>6</v>
      </c>
      <c r="U1422" s="58">
        <v>4</v>
      </c>
      <c r="V1422" s="58">
        <v>7</v>
      </c>
      <c r="W1422" s="50">
        <f t="shared" si="160"/>
        <v>22</v>
      </c>
      <c r="X1422" s="50">
        <f t="shared" si="161"/>
        <v>12</v>
      </c>
      <c r="Z1422" s="63" t="str">
        <f t="shared" si="163"/>
        <v>M78×2</v>
      </c>
      <c r="AA1422" s="62" t="s">
        <v>135</v>
      </c>
      <c r="AB1422" s="62"/>
      <c r="AC1422" s="62"/>
      <c r="AD1422" s="63">
        <v>78</v>
      </c>
      <c r="AE1422" s="63">
        <v>2</v>
      </c>
      <c r="AF1422" s="62">
        <v>60</v>
      </c>
      <c r="AG1422" s="64" t="s">
        <v>176</v>
      </c>
      <c r="AH1422" s="64"/>
      <c r="AI1422" s="65"/>
      <c r="AJ1422" s="65">
        <f t="shared" si="164"/>
        <v>76.700999999999993</v>
      </c>
      <c r="AK1422" s="65"/>
      <c r="AL1422" s="65"/>
      <c r="AM1422" s="65">
        <f t="shared" si="165"/>
        <v>75.834900000000005</v>
      </c>
      <c r="AN1422" s="65"/>
      <c r="AO1422" s="65">
        <v>77.58</v>
      </c>
    </row>
    <row r="1423" spans="2:41" ht="15" x14ac:dyDescent="0.3">
      <c r="B1423" s="72" t="str">
        <f t="shared" si="162"/>
        <v>M110×3</v>
      </c>
      <c r="C1423" s="79" t="s">
        <v>222</v>
      </c>
      <c r="D1423" s="73" t="s">
        <v>221</v>
      </c>
      <c r="E1423" s="71" t="s">
        <v>135</v>
      </c>
      <c r="F1423" s="58">
        <v>110</v>
      </c>
      <c r="G1423" s="58">
        <v>3</v>
      </c>
      <c r="H1423" s="71" t="s">
        <v>481</v>
      </c>
      <c r="I1423" s="71" t="s">
        <v>382</v>
      </c>
      <c r="J1423" s="58" t="s">
        <v>311</v>
      </c>
      <c r="K1423" s="58" t="s">
        <v>491</v>
      </c>
      <c r="L1423" s="58">
        <v>110</v>
      </c>
      <c r="M1423" s="58">
        <v>3</v>
      </c>
      <c r="N1423" s="71">
        <v>60</v>
      </c>
      <c r="O1423" s="100">
        <f t="array" ref="O1423">IFERROR(INDEX($AD$11:$AO$1485,MATCH($B1423&amp;$I1423,$Z$11:$Z$1485&amp;$AG$11:$AG$1485,0),MATCH($C1423,$AD$9:$AO$9,0)),"-")</f>
        <v>110</v>
      </c>
      <c r="P1423" s="58">
        <v>33</v>
      </c>
      <c r="Q1423" s="58">
        <v>11</v>
      </c>
      <c r="R1423" s="100">
        <f t="array" ref="R1423">IFERROR(INDEX($AD$11:$AO$1485,MATCH($B1423&amp;$I1423,$Z$11:$Z$1485&amp;$AG$11:$AG$1485,0),MATCH($D1423,$AD$9:$AO$9,0)),"-")</f>
        <v>108.0514</v>
      </c>
      <c r="S1423" s="58">
        <v>18</v>
      </c>
      <c r="T1423" s="58">
        <v>6</v>
      </c>
      <c r="U1423" s="58">
        <v>4</v>
      </c>
      <c r="V1423" s="58">
        <v>7</v>
      </c>
      <c r="W1423" s="50">
        <f t="shared" si="160"/>
        <v>22</v>
      </c>
      <c r="X1423" s="50">
        <f t="shared" si="161"/>
        <v>12</v>
      </c>
      <c r="Z1423" s="63" t="str">
        <f t="shared" si="163"/>
        <v>M80×6</v>
      </c>
      <c r="AA1423" s="62" t="s">
        <v>135</v>
      </c>
      <c r="AB1423" s="62"/>
      <c r="AC1423" s="62"/>
      <c r="AD1423" s="63">
        <v>80</v>
      </c>
      <c r="AE1423" s="63">
        <v>6</v>
      </c>
      <c r="AF1423" s="62">
        <v>60</v>
      </c>
      <c r="AG1423" s="64" t="s">
        <v>176</v>
      </c>
      <c r="AH1423" s="64"/>
      <c r="AI1423" s="65"/>
      <c r="AJ1423" s="65">
        <f t="shared" si="164"/>
        <v>76.102900000000005</v>
      </c>
      <c r="AK1423" s="65"/>
      <c r="AL1423" s="65"/>
      <c r="AM1423" s="65">
        <f t="shared" si="165"/>
        <v>73.504800000000003</v>
      </c>
      <c r="AN1423" s="65"/>
      <c r="AO1423" s="65">
        <v>79.180000000000007</v>
      </c>
    </row>
    <row r="1424" spans="2:41" ht="15" x14ac:dyDescent="0.3">
      <c r="B1424" s="72" t="str">
        <f t="shared" si="162"/>
        <v>M110×2</v>
      </c>
      <c r="C1424" s="79" t="s">
        <v>222</v>
      </c>
      <c r="D1424" s="73" t="s">
        <v>221</v>
      </c>
      <c r="E1424" s="71" t="s">
        <v>135</v>
      </c>
      <c r="F1424" s="58">
        <v>110</v>
      </c>
      <c r="G1424" s="58">
        <v>2</v>
      </c>
      <c r="H1424" s="71" t="s">
        <v>481</v>
      </c>
      <c r="I1424" s="71" t="s">
        <v>382</v>
      </c>
      <c r="J1424" s="58" t="s">
        <v>311</v>
      </c>
      <c r="K1424" s="58" t="s">
        <v>491</v>
      </c>
      <c r="L1424" s="58">
        <v>110</v>
      </c>
      <c r="M1424" s="58">
        <v>2</v>
      </c>
      <c r="N1424" s="71">
        <v>60</v>
      </c>
      <c r="O1424" s="100">
        <f t="array" ref="O1424">IFERROR(INDEX($AD$11:$AO$1485,MATCH($B1424&amp;$I1424,$Z$11:$Z$1485&amp;$AG$11:$AG$1485,0),MATCH($C1424,$AD$9:$AO$9,0)),"-")</f>
        <v>110</v>
      </c>
      <c r="P1424" s="58">
        <v>33</v>
      </c>
      <c r="Q1424" s="58">
        <v>11</v>
      </c>
      <c r="R1424" s="100">
        <f t="array" ref="R1424">IFERROR(INDEX($AD$11:$AO$1485,MATCH($B1424&amp;$I1424,$Z$11:$Z$1485&amp;$AG$11:$AG$1485,0),MATCH($D1424,$AD$9:$AO$9,0)),"-")</f>
        <v>108.70099999999999</v>
      </c>
      <c r="S1424" s="58">
        <v>18</v>
      </c>
      <c r="T1424" s="58">
        <v>6</v>
      </c>
      <c r="U1424" s="58">
        <v>4</v>
      </c>
      <c r="V1424" s="58">
        <v>7</v>
      </c>
      <c r="W1424" s="50">
        <f t="shared" si="160"/>
        <v>22</v>
      </c>
      <c r="X1424" s="50">
        <f t="shared" si="161"/>
        <v>12</v>
      </c>
      <c r="Z1424" s="63" t="str">
        <f t="shared" si="163"/>
        <v>M80×4</v>
      </c>
      <c r="AA1424" s="62" t="s">
        <v>135</v>
      </c>
      <c r="AB1424" s="62"/>
      <c r="AC1424" s="62"/>
      <c r="AD1424" s="63">
        <v>80</v>
      </c>
      <c r="AE1424" s="63">
        <v>4</v>
      </c>
      <c r="AF1424" s="62">
        <v>60</v>
      </c>
      <c r="AG1424" s="64" t="s">
        <v>176</v>
      </c>
      <c r="AH1424" s="64"/>
      <c r="AI1424" s="65"/>
      <c r="AJ1424" s="65">
        <f t="shared" si="164"/>
        <v>77.401899999999998</v>
      </c>
      <c r="AK1424" s="65"/>
      <c r="AL1424" s="65"/>
      <c r="AM1424" s="65">
        <f t="shared" si="165"/>
        <v>75.669899999999998</v>
      </c>
      <c r="AN1424" s="65"/>
      <c r="AO1424" s="65">
        <v>79.53</v>
      </c>
    </row>
    <row r="1425" spans="2:41" ht="15" x14ac:dyDescent="0.3">
      <c r="B1425" s="72" t="str">
        <f t="shared" si="162"/>
        <v>M115×6</v>
      </c>
      <c r="C1425" s="79" t="s">
        <v>222</v>
      </c>
      <c r="D1425" s="73" t="s">
        <v>221</v>
      </c>
      <c r="E1425" s="71" t="s">
        <v>135</v>
      </c>
      <c r="F1425" s="58">
        <v>115</v>
      </c>
      <c r="G1425" s="58">
        <v>6</v>
      </c>
      <c r="H1425" s="71" t="s">
        <v>481</v>
      </c>
      <c r="I1425" s="71" t="s">
        <v>382</v>
      </c>
      <c r="J1425" s="58" t="s">
        <v>311</v>
      </c>
      <c r="K1425" s="58" t="s">
        <v>491</v>
      </c>
      <c r="L1425" s="58">
        <v>115</v>
      </c>
      <c r="M1425" s="58">
        <v>6</v>
      </c>
      <c r="N1425" s="71">
        <v>60</v>
      </c>
      <c r="O1425" s="100">
        <f t="array" ref="O1425">IFERROR(INDEX($AD$11:$AO$1485,MATCH($B1425&amp;$I1425,$Z$11:$Z$1485&amp;$AG$11:$AG$1485,0),MATCH($C1425,$AD$9:$AO$9,0)),"-")</f>
        <v>115</v>
      </c>
      <c r="P1425" s="58">
        <v>33</v>
      </c>
      <c r="Q1425" s="58">
        <v>11</v>
      </c>
      <c r="R1425" s="100">
        <f t="array" ref="R1425">IFERROR(INDEX($AD$11:$AO$1485,MATCH($B1425&amp;$I1425,$Z$11:$Z$1485&amp;$AG$11:$AG$1485,0),MATCH($D1425,$AD$9:$AO$9,0)),"-")</f>
        <v>111.10290000000001</v>
      </c>
      <c r="S1425" s="58">
        <v>18</v>
      </c>
      <c r="T1425" s="58">
        <v>6</v>
      </c>
      <c r="U1425" s="58">
        <v>4</v>
      </c>
      <c r="V1425" s="58">
        <v>7</v>
      </c>
      <c r="W1425" s="50">
        <f t="shared" si="160"/>
        <v>22</v>
      </c>
      <c r="X1425" s="50">
        <f t="shared" si="161"/>
        <v>12</v>
      </c>
      <c r="Z1425" s="63" t="str">
        <f t="shared" si="163"/>
        <v>M80×3</v>
      </c>
      <c r="AA1425" s="62" t="s">
        <v>135</v>
      </c>
      <c r="AB1425" s="62"/>
      <c r="AC1425" s="62"/>
      <c r="AD1425" s="63">
        <v>80</v>
      </c>
      <c r="AE1425" s="63">
        <v>3</v>
      </c>
      <c r="AF1425" s="62">
        <v>60</v>
      </c>
      <c r="AG1425" s="64" t="s">
        <v>176</v>
      </c>
      <c r="AH1425" s="64"/>
      <c r="AI1425" s="65"/>
      <c r="AJ1425" s="65">
        <f t="shared" si="164"/>
        <v>78.051400000000001</v>
      </c>
      <c r="AK1425" s="65"/>
      <c r="AL1425" s="65"/>
      <c r="AM1425" s="65">
        <f t="shared" si="165"/>
        <v>76.752399999999994</v>
      </c>
      <c r="AN1425" s="65"/>
      <c r="AO1425" s="65">
        <v>79.709999999999994</v>
      </c>
    </row>
    <row r="1426" spans="2:41" ht="15" x14ac:dyDescent="0.3">
      <c r="B1426" s="72" t="str">
        <f t="shared" si="162"/>
        <v>M115×4</v>
      </c>
      <c r="C1426" s="79" t="s">
        <v>222</v>
      </c>
      <c r="D1426" s="73" t="s">
        <v>221</v>
      </c>
      <c r="E1426" s="71" t="s">
        <v>135</v>
      </c>
      <c r="F1426" s="58">
        <v>115</v>
      </c>
      <c r="G1426" s="58">
        <v>4</v>
      </c>
      <c r="H1426" s="71" t="s">
        <v>481</v>
      </c>
      <c r="I1426" s="71" t="s">
        <v>382</v>
      </c>
      <c r="J1426" s="58" t="s">
        <v>311</v>
      </c>
      <c r="K1426" s="58" t="s">
        <v>491</v>
      </c>
      <c r="L1426" s="58">
        <v>115</v>
      </c>
      <c r="M1426" s="58">
        <v>4</v>
      </c>
      <c r="N1426" s="71">
        <v>60</v>
      </c>
      <c r="O1426" s="100">
        <f t="array" ref="O1426">IFERROR(INDEX($AD$11:$AO$1485,MATCH($B1426&amp;$I1426,$Z$11:$Z$1485&amp;$AG$11:$AG$1485,0),MATCH($C1426,$AD$9:$AO$9,0)),"-")</f>
        <v>115</v>
      </c>
      <c r="P1426" s="58">
        <v>33</v>
      </c>
      <c r="Q1426" s="58">
        <v>11</v>
      </c>
      <c r="R1426" s="100">
        <f t="array" ref="R1426">IFERROR(INDEX($AD$11:$AO$1485,MATCH($B1426&amp;$I1426,$Z$11:$Z$1485&amp;$AG$11:$AG$1485,0),MATCH($D1426,$AD$9:$AO$9,0)),"-")</f>
        <v>112.4019</v>
      </c>
      <c r="S1426" s="58">
        <v>18</v>
      </c>
      <c r="T1426" s="58">
        <v>6</v>
      </c>
      <c r="U1426" s="58">
        <v>4</v>
      </c>
      <c r="V1426" s="58">
        <v>7</v>
      </c>
      <c r="W1426" s="50">
        <f t="shared" si="160"/>
        <v>22</v>
      </c>
      <c r="X1426" s="50">
        <f t="shared" si="161"/>
        <v>12</v>
      </c>
      <c r="Z1426" s="63" t="str">
        <f t="shared" si="163"/>
        <v>M80×2</v>
      </c>
      <c r="AA1426" s="62" t="s">
        <v>135</v>
      </c>
      <c r="AB1426" s="62"/>
      <c r="AC1426" s="62"/>
      <c r="AD1426" s="63">
        <v>80</v>
      </c>
      <c r="AE1426" s="63">
        <v>2</v>
      </c>
      <c r="AF1426" s="62">
        <v>60</v>
      </c>
      <c r="AG1426" s="64" t="s">
        <v>176</v>
      </c>
      <c r="AH1426" s="64"/>
      <c r="AI1426" s="65"/>
      <c r="AJ1426" s="65">
        <f t="shared" si="164"/>
        <v>78.700999999999993</v>
      </c>
      <c r="AK1426" s="65"/>
      <c r="AL1426" s="65"/>
      <c r="AM1426" s="65">
        <f t="shared" si="165"/>
        <v>77.834900000000005</v>
      </c>
      <c r="AN1426" s="65"/>
      <c r="AO1426" s="65">
        <v>79.58</v>
      </c>
    </row>
    <row r="1427" spans="2:41" ht="15" x14ac:dyDescent="0.3">
      <c r="B1427" s="72" t="str">
        <f t="shared" si="162"/>
        <v>M115×3</v>
      </c>
      <c r="C1427" s="79" t="s">
        <v>222</v>
      </c>
      <c r="D1427" s="73" t="s">
        <v>221</v>
      </c>
      <c r="E1427" s="71" t="s">
        <v>135</v>
      </c>
      <c r="F1427" s="58">
        <v>115</v>
      </c>
      <c r="G1427" s="58">
        <v>3</v>
      </c>
      <c r="H1427" s="71" t="s">
        <v>481</v>
      </c>
      <c r="I1427" s="71" t="s">
        <v>382</v>
      </c>
      <c r="J1427" s="58" t="s">
        <v>311</v>
      </c>
      <c r="K1427" s="58" t="s">
        <v>491</v>
      </c>
      <c r="L1427" s="58">
        <v>115</v>
      </c>
      <c r="M1427" s="58">
        <v>3</v>
      </c>
      <c r="N1427" s="71">
        <v>60</v>
      </c>
      <c r="O1427" s="100">
        <f t="array" ref="O1427">IFERROR(INDEX($AD$11:$AO$1485,MATCH($B1427&amp;$I1427,$Z$11:$Z$1485&amp;$AG$11:$AG$1485,0),MATCH($C1427,$AD$9:$AO$9,0)),"-")</f>
        <v>115</v>
      </c>
      <c r="P1427" s="58">
        <v>33</v>
      </c>
      <c r="Q1427" s="58">
        <v>11</v>
      </c>
      <c r="R1427" s="100">
        <f t="array" ref="R1427">IFERROR(INDEX($AD$11:$AO$1485,MATCH($B1427&amp;$I1427,$Z$11:$Z$1485&amp;$AG$11:$AG$1485,0),MATCH($D1427,$AD$9:$AO$9,0)),"-")</f>
        <v>113.0514</v>
      </c>
      <c r="S1427" s="58">
        <v>18</v>
      </c>
      <c r="T1427" s="58">
        <v>6</v>
      </c>
      <c r="U1427" s="58">
        <v>4</v>
      </c>
      <c r="V1427" s="58">
        <v>7</v>
      </c>
      <c r="W1427" s="50">
        <f t="shared" si="160"/>
        <v>22</v>
      </c>
      <c r="X1427" s="50">
        <f t="shared" si="161"/>
        <v>12</v>
      </c>
      <c r="Z1427" s="63" t="str">
        <f t="shared" si="163"/>
        <v>M80×1.5</v>
      </c>
      <c r="AA1427" s="62" t="s">
        <v>135</v>
      </c>
      <c r="AB1427" s="62"/>
      <c r="AC1427" s="62"/>
      <c r="AD1427" s="63">
        <v>80</v>
      </c>
      <c r="AE1427" s="63">
        <v>1.5</v>
      </c>
      <c r="AF1427" s="62">
        <v>60</v>
      </c>
      <c r="AG1427" s="64" t="s">
        <v>176</v>
      </c>
      <c r="AH1427" s="64"/>
      <c r="AI1427" s="65"/>
      <c r="AJ1427" s="65">
        <f t="shared" si="164"/>
        <v>79.025700000000001</v>
      </c>
      <c r="AK1427" s="65"/>
      <c r="AL1427" s="65"/>
      <c r="AM1427" s="65">
        <f t="shared" si="165"/>
        <v>78.376199999999997</v>
      </c>
      <c r="AN1427" s="65"/>
      <c r="AO1427" s="65">
        <v>79.73</v>
      </c>
    </row>
    <row r="1428" spans="2:41" ht="15" x14ac:dyDescent="0.3">
      <c r="B1428" s="72" t="str">
        <f t="shared" si="162"/>
        <v>M115×2</v>
      </c>
      <c r="C1428" s="79" t="s">
        <v>222</v>
      </c>
      <c r="D1428" s="73" t="s">
        <v>221</v>
      </c>
      <c r="E1428" s="71" t="s">
        <v>135</v>
      </c>
      <c r="F1428" s="58">
        <v>115</v>
      </c>
      <c r="G1428" s="58">
        <v>2</v>
      </c>
      <c r="H1428" s="71" t="s">
        <v>481</v>
      </c>
      <c r="I1428" s="71" t="s">
        <v>382</v>
      </c>
      <c r="J1428" s="58" t="s">
        <v>311</v>
      </c>
      <c r="K1428" s="58" t="s">
        <v>491</v>
      </c>
      <c r="L1428" s="58">
        <v>115</v>
      </c>
      <c r="M1428" s="58">
        <v>2</v>
      </c>
      <c r="N1428" s="71">
        <v>60</v>
      </c>
      <c r="O1428" s="100">
        <f t="array" ref="O1428">IFERROR(INDEX($AD$11:$AO$1485,MATCH($B1428&amp;$I1428,$Z$11:$Z$1485&amp;$AG$11:$AG$1485,0),MATCH($C1428,$AD$9:$AO$9,0)),"-")</f>
        <v>115</v>
      </c>
      <c r="P1428" s="58">
        <v>33</v>
      </c>
      <c r="Q1428" s="58">
        <v>11</v>
      </c>
      <c r="R1428" s="100">
        <f t="array" ref="R1428">IFERROR(INDEX($AD$11:$AO$1485,MATCH($B1428&amp;$I1428,$Z$11:$Z$1485&amp;$AG$11:$AG$1485,0),MATCH($D1428,$AD$9:$AO$9,0)),"-")</f>
        <v>113.70099999999999</v>
      </c>
      <c r="S1428" s="58">
        <v>18</v>
      </c>
      <c r="T1428" s="58">
        <v>6</v>
      </c>
      <c r="U1428" s="58">
        <v>4</v>
      </c>
      <c r="V1428" s="58">
        <v>7</v>
      </c>
      <c r="W1428" s="50">
        <f t="shared" si="160"/>
        <v>22</v>
      </c>
      <c r="X1428" s="50">
        <f t="shared" si="161"/>
        <v>12</v>
      </c>
      <c r="Z1428" s="63" t="str">
        <f t="shared" si="163"/>
        <v>M82×2</v>
      </c>
      <c r="AA1428" s="62" t="s">
        <v>135</v>
      </c>
      <c r="AB1428" s="62"/>
      <c r="AC1428" s="62"/>
      <c r="AD1428" s="63">
        <v>82</v>
      </c>
      <c r="AE1428" s="63">
        <v>2</v>
      </c>
      <c r="AF1428" s="62">
        <v>60</v>
      </c>
      <c r="AG1428" s="64" t="s">
        <v>176</v>
      </c>
      <c r="AH1428" s="64"/>
      <c r="AI1428" s="65"/>
      <c r="AJ1428" s="65">
        <f t="shared" si="164"/>
        <v>80.700999999999993</v>
      </c>
      <c r="AK1428" s="65"/>
      <c r="AL1428" s="65"/>
      <c r="AM1428" s="65">
        <f t="shared" si="165"/>
        <v>79.834900000000005</v>
      </c>
      <c r="AN1428" s="65"/>
      <c r="AO1428" s="65">
        <v>81.599999999999994</v>
      </c>
    </row>
    <row r="1429" spans="2:41" ht="15" x14ac:dyDescent="0.3">
      <c r="B1429" s="72" t="str">
        <f t="shared" si="162"/>
        <v>M120×6</v>
      </c>
      <c r="C1429" s="79" t="s">
        <v>222</v>
      </c>
      <c r="D1429" s="73" t="s">
        <v>221</v>
      </c>
      <c r="E1429" s="71" t="s">
        <v>135</v>
      </c>
      <c r="F1429" s="58">
        <v>120</v>
      </c>
      <c r="G1429" s="58">
        <v>6</v>
      </c>
      <c r="H1429" s="71" t="s">
        <v>481</v>
      </c>
      <c r="I1429" s="71" t="s">
        <v>382</v>
      </c>
      <c r="J1429" s="58" t="s">
        <v>311</v>
      </c>
      <c r="K1429" s="58" t="s">
        <v>491</v>
      </c>
      <c r="L1429" s="58">
        <v>120</v>
      </c>
      <c r="M1429" s="58">
        <v>6</v>
      </c>
      <c r="N1429" s="71">
        <v>60</v>
      </c>
      <c r="O1429" s="100">
        <f t="array" ref="O1429">IFERROR(INDEX($AD$11:$AO$1485,MATCH($B1429&amp;$I1429,$Z$11:$Z$1485&amp;$AG$11:$AG$1485,0),MATCH($C1429,$AD$9:$AO$9,0)),"-")</f>
        <v>120</v>
      </c>
      <c r="P1429" s="58">
        <v>33</v>
      </c>
      <c r="Q1429" s="58">
        <v>11</v>
      </c>
      <c r="R1429" s="100">
        <f t="array" ref="R1429">IFERROR(INDEX($AD$11:$AO$1485,MATCH($B1429&amp;$I1429,$Z$11:$Z$1485&amp;$AG$11:$AG$1485,0),MATCH($D1429,$AD$9:$AO$9,0)),"-")</f>
        <v>116.10290000000001</v>
      </c>
      <c r="S1429" s="58">
        <v>18</v>
      </c>
      <c r="T1429" s="58">
        <v>6</v>
      </c>
      <c r="U1429" s="58">
        <v>4</v>
      </c>
      <c r="V1429" s="58">
        <v>7</v>
      </c>
      <c r="W1429" s="50">
        <f t="shared" si="160"/>
        <v>22</v>
      </c>
      <c r="X1429" s="50">
        <f t="shared" si="161"/>
        <v>12</v>
      </c>
      <c r="Z1429" s="63" t="str">
        <f t="shared" si="163"/>
        <v>M85×6</v>
      </c>
      <c r="AA1429" s="62" t="s">
        <v>135</v>
      </c>
      <c r="AB1429" s="62"/>
      <c r="AC1429" s="62"/>
      <c r="AD1429" s="63">
        <v>85</v>
      </c>
      <c r="AE1429" s="63">
        <v>6</v>
      </c>
      <c r="AF1429" s="62">
        <v>60</v>
      </c>
      <c r="AG1429" s="64" t="s">
        <v>176</v>
      </c>
      <c r="AH1429" s="64"/>
      <c r="AI1429" s="65"/>
      <c r="AJ1429" s="65">
        <f t="shared" si="164"/>
        <v>81.102900000000005</v>
      </c>
      <c r="AK1429" s="65"/>
      <c r="AL1429" s="65"/>
      <c r="AM1429" s="65">
        <f t="shared" si="165"/>
        <v>78.504800000000003</v>
      </c>
      <c r="AN1429" s="65"/>
      <c r="AO1429" s="65">
        <v>84.18</v>
      </c>
    </row>
    <row r="1430" spans="2:41" ht="15" x14ac:dyDescent="0.3">
      <c r="B1430" s="72" t="str">
        <f t="shared" si="162"/>
        <v>M120×4</v>
      </c>
      <c r="C1430" s="79" t="s">
        <v>222</v>
      </c>
      <c r="D1430" s="73" t="s">
        <v>221</v>
      </c>
      <c r="E1430" s="71" t="s">
        <v>135</v>
      </c>
      <c r="F1430" s="58">
        <v>120</v>
      </c>
      <c r="G1430" s="58">
        <v>4</v>
      </c>
      <c r="H1430" s="71" t="s">
        <v>481</v>
      </c>
      <c r="I1430" s="71" t="s">
        <v>382</v>
      </c>
      <c r="J1430" s="58" t="s">
        <v>311</v>
      </c>
      <c r="K1430" s="58" t="s">
        <v>491</v>
      </c>
      <c r="L1430" s="58">
        <v>120</v>
      </c>
      <c r="M1430" s="58">
        <v>4</v>
      </c>
      <c r="N1430" s="71">
        <v>60</v>
      </c>
      <c r="O1430" s="100">
        <f t="array" ref="O1430">IFERROR(INDEX($AD$11:$AO$1485,MATCH($B1430&amp;$I1430,$Z$11:$Z$1485&amp;$AG$11:$AG$1485,0),MATCH($C1430,$AD$9:$AO$9,0)),"-")</f>
        <v>120</v>
      </c>
      <c r="P1430" s="58">
        <v>33</v>
      </c>
      <c r="Q1430" s="58">
        <v>11</v>
      </c>
      <c r="R1430" s="100">
        <f t="array" ref="R1430">IFERROR(INDEX($AD$11:$AO$1485,MATCH($B1430&amp;$I1430,$Z$11:$Z$1485&amp;$AG$11:$AG$1485,0),MATCH($D1430,$AD$9:$AO$9,0)),"-")</f>
        <v>117.4019</v>
      </c>
      <c r="S1430" s="58">
        <v>18</v>
      </c>
      <c r="T1430" s="58">
        <v>6</v>
      </c>
      <c r="U1430" s="58">
        <v>4</v>
      </c>
      <c r="V1430" s="58">
        <v>7</v>
      </c>
      <c r="W1430" s="50">
        <f t="shared" si="160"/>
        <v>22</v>
      </c>
      <c r="X1430" s="50">
        <f t="shared" si="161"/>
        <v>12</v>
      </c>
      <c r="Z1430" s="63" t="str">
        <f t="shared" si="163"/>
        <v>M85×4</v>
      </c>
      <c r="AA1430" s="62" t="s">
        <v>135</v>
      </c>
      <c r="AB1430" s="62"/>
      <c r="AC1430" s="62"/>
      <c r="AD1430" s="63">
        <v>85</v>
      </c>
      <c r="AE1430" s="63">
        <v>4</v>
      </c>
      <c r="AF1430" s="62">
        <v>60</v>
      </c>
      <c r="AG1430" s="64" t="s">
        <v>176</v>
      </c>
      <c r="AH1430" s="64"/>
      <c r="AI1430" s="65"/>
      <c r="AJ1430" s="65">
        <f t="shared" si="164"/>
        <v>82.401899999999998</v>
      </c>
      <c r="AK1430" s="65"/>
      <c r="AL1430" s="65"/>
      <c r="AM1430" s="65">
        <f t="shared" si="165"/>
        <v>80.669899999999998</v>
      </c>
      <c r="AN1430" s="65"/>
      <c r="AO1430" s="65">
        <v>84.53</v>
      </c>
    </row>
    <row r="1431" spans="2:41" ht="15" x14ac:dyDescent="0.3">
      <c r="B1431" s="72" t="str">
        <f t="shared" si="162"/>
        <v>M120×3</v>
      </c>
      <c r="C1431" s="79" t="s">
        <v>222</v>
      </c>
      <c r="D1431" s="73" t="s">
        <v>221</v>
      </c>
      <c r="E1431" s="71" t="s">
        <v>135</v>
      </c>
      <c r="F1431" s="58">
        <v>120</v>
      </c>
      <c r="G1431" s="58">
        <v>3</v>
      </c>
      <c r="H1431" s="71" t="s">
        <v>481</v>
      </c>
      <c r="I1431" s="71" t="s">
        <v>382</v>
      </c>
      <c r="J1431" s="58" t="s">
        <v>311</v>
      </c>
      <c r="K1431" s="58" t="s">
        <v>491</v>
      </c>
      <c r="L1431" s="58">
        <v>120</v>
      </c>
      <c r="M1431" s="58">
        <v>3</v>
      </c>
      <c r="N1431" s="71">
        <v>60</v>
      </c>
      <c r="O1431" s="100">
        <f t="array" ref="O1431">IFERROR(INDEX($AD$11:$AO$1485,MATCH($B1431&amp;$I1431,$Z$11:$Z$1485&amp;$AG$11:$AG$1485,0),MATCH($C1431,$AD$9:$AO$9,0)),"-")</f>
        <v>120</v>
      </c>
      <c r="P1431" s="58">
        <v>33</v>
      </c>
      <c r="Q1431" s="58">
        <v>11</v>
      </c>
      <c r="R1431" s="100">
        <f t="array" ref="R1431">IFERROR(INDEX($AD$11:$AO$1485,MATCH($B1431&amp;$I1431,$Z$11:$Z$1485&amp;$AG$11:$AG$1485,0),MATCH($D1431,$AD$9:$AO$9,0)),"-")</f>
        <v>118.0514</v>
      </c>
      <c r="S1431" s="58">
        <v>18</v>
      </c>
      <c r="T1431" s="58">
        <v>6</v>
      </c>
      <c r="U1431" s="58">
        <v>4</v>
      </c>
      <c r="V1431" s="58">
        <v>7</v>
      </c>
      <c r="W1431" s="50">
        <f t="shared" si="160"/>
        <v>22</v>
      </c>
      <c r="X1431" s="50">
        <f t="shared" si="161"/>
        <v>12</v>
      </c>
      <c r="Z1431" s="63" t="str">
        <f t="shared" si="163"/>
        <v>M85×3</v>
      </c>
      <c r="AA1431" s="62" t="s">
        <v>135</v>
      </c>
      <c r="AB1431" s="62"/>
      <c r="AC1431" s="62"/>
      <c r="AD1431" s="63">
        <v>85</v>
      </c>
      <c r="AE1431" s="63">
        <v>3</v>
      </c>
      <c r="AF1431" s="62">
        <v>60</v>
      </c>
      <c r="AG1431" s="64" t="s">
        <v>176</v>
      </c>
      <c r="AH1431" s="64"/>
      <c r="AI1431" s="65"/>
      <c r="AJ1431" s="65">
        <f t="shared" si="164"/>
        <v>83.051400000000001</v>
      </c>
      <c r="AK1431" s="65"/>
      <c r="AL1431" s="65"/>
      <c r="AM1431" s="65">
        <f t="shared" si="165"/>
        <v>81.752399999999994</v>
      </c>
      <c r="AN1431" s="65"/>
      <c r="AO1431" s="65">
        <v>84.71</v>
      </c>
    </row>
    <row r="1432" spans="2:41" ht="15" x14ac:dyDescent="0.3">
      <c r="B1432" s="72" t="str">
        <f t="shared" si="162"/>
        <v>M120×2</v>
      </c>
      <c r="C1432" s="79" t="s">
        <v>222</v>
      </c>
      <c r="D1432" s="73" t="s">
        <v>221</v>
      </c>
      <c r="E1432" s="71" t="s">
        <v>135</v>
      </c>
      <c r="F1432" s="58">
        <v>120</v>
      </c>
      <c r="G1432" s="58">
        <v>2</v>
      </c>
      <c r="H1432" s="71" t="s">
        <v>481</v>
      </c>
      <c r="I1432" s="71" t="s">
        <v>382</v>
      </c>
      <c r="J1432" s="58" t="s">
        <v>311</v>
      </c>
      <c r="K1432" s="58" t="s">
        <v>491</v>
      </c>
      <c r="L1432" s="58">
        <v>120</v>
      </c>
      <c r="M1432" s="58">
        <v>2</v>
      </c>
      <c r="N1432" s="71">
        <v>60</v>
      </c>
      <c r="O1432" s="100">
        <f t="array" ref="O1432">IFERROR(INDEX($AD$11:$AO$1485,MATCH($B1432&amp;$I1432,$Z$11:$Z$1485&amp;$AG$11:$AG$1485,0),MATCH($C1432,$AD$9:$AO$9,0)),"-")</f>
        <v>120</v>
      </c>
      <c r="P1432" s="58">
        <v>33</v>
      </c>
      <c r="Q1432" s="58">
        <v>11</v>
      </c>
      <c r="R1432" s="100">
        <f t="array" ref="R1432">IFERROR(INDEX($AD$11:$AO$1485,MATCH($B1432&amp;$I1432,$Z$11:$Z$1485&amp;$AG$11:$AG$1485,0),MATCH($D1432,$AD$9:$AO$9,0)),"-")</f>
        <v>118.70099999999999</v>
      </c>
      <c r="S1432" s="58">
        <v>18</v>
      </c>
      <c r="T1432" s="58">
        <v>6</v>
      </c>
      <c r="U1432" s="58">
        <v>4</v>
      </c>
      <c r="V1432" s="58">
        <v>7</v>
      </c>
      <c r="W1432" s="50">
        <f t="shared" si="160"/>
        <v>22</v>
      </c>
      <c r="X1432" s="50">
        <f t="shared" si="161"/>
        <v>12</v>
      </c>
      <c r="Z1432" s="63" t="str">
        <f t="shared" si="163"/>
        <v>M85×2</v>
      </c>
      <c r="AA1432" s="62" t="s">
        <v>135</v>
      </c>
      <c r="AB1432" s="62"/>
      <c r="AC1432" s="62"/>
      <c r="AD1432" s="63">
        <v>85</v>
      </c>
      <c r="AE1432" s="63">
        <v>2</v>
      </c>
      <c r="AF1432" s="62">
        <v>60</v>
      </c>
      <c r="AG1432" s="64" t="s">
        <v>176</v>
      </c>
      <c r="AH1432" s="64"/>
      <c r="AI1432" s="65"/>
      <c r="AJ1432" s="65">
        <f t="shared" si="164"/>
        <v>83.700999999999993</v>
      </c>
      <c r="AK1432" s="65"/>
      <c r="AL1432" s="65"/>
      <c r="AM1432" s="65">
        <f t="shared" si="165"/>
        <v>82.834900000000005</v>
      </c>
      <c r="AN1432" s="65"/>
      <c r="AO1432" s="65">
        <v>84.6</v>
      </c>
    </row>
    <row r="1433" spans="2:41" ht="15" x14ac:dyDescent="0.3">
      <c r="B1433" s="72" t="str">
        <f t="shared" si="162"/>
        <v>M125×6</v>
      </c>
      <c r="C1433" s="79" t="s">
        <v>222</v>
      </c>
      <c r="D1433" s="73" t="s">
        <v>221</v>
      </c>
      <c r="E1433" s="71" t="s">
        <v>135</v>
      </c>
      <c r="F1433" s="58">
        <v>125</v>
      </c>
      <c r="G1433" s="58">
        <v>6</v>
      </c>
      <c r="H1433" s="71" t="s">
        <v>481</v>
      </c>
      <c r="I1433" s="71" t="s">
        <v>382</v>
      </c>
      <c r="J1433" s="58" t="s">
        <v>311</v>
      </c>
      <c r="K1433" s="58" t="s">
        <v>491</v>
      </c>
      <c r="L1433" s="58">
        <v>125</v>
      </c>
      <c r="M1433" s="58">
        <v>6</v>
      </c>
      <c r="N1433" s="71">
        <v>60</v>
      </c>
      <c r="O1433" s="100">
        <f t="array" ref="O1433">IFERROR(INDEX($AD$11:$AO$1485,MATCH($B1433&amp;$I1433,$Z$11:$Z$1485&amp;$AG$11:$AG$1485,0),MATCH($C1433,$AD$9:$AO$9,0)),"-")</f>
        <v>125</v>
      </c>
      <c r="P1433" s="58">
        <v>36</v>
      </c>
      <c r="Q1433" s="58">
        <v>12</v>
      </c>
      <c r="R1433" s="100">
        <f t="array" ref="R1433">IFERROR(INDEX($AD$11:$AO$1485,MATCH($B1433&amp;$I1433,$Z$11:$Z$1485&amp;$AG$11:$AG$1485,0),MATCH($D1433,$AD$9:$AO$9,0)),"-")</f>
        <v>121.10290000000001</v>
      </c>
      <c r="S1433" s="58">
        <v>21</v>
      </c>
      <c r="T1433" s="58">
        <v>7</v>
      </c>
      <c r="U1433" s="58">
        <v>4</v>
      </c>
      <c r="V1433" s="58">
        <v>7</v>
      </c>
      <c r="W1433" s="50">
        <f t="shared" si="160"/>
        <v>24</v>
      </c>
      <c r="X1433" s="50">
        <f t="shared" si="161"/>
        <v>14</v>
      </c>
      <c r="Z1433" s="63" t="str">
        <f t="shared" si="163"/>
        <v>M90×6</v>
      </c>
      <c r="AA1433" s="62" t="s">
        <v>135</v>
      </c>
      <c r="AB1433" s="62"/>
      <c r="AC1433" s="62"/>
      <c r="AD1433" s="63">
        <v>90</v>
      </c>
      <c r="AE1433" s="63">
        <v>6</v>
      </c>
      <c r="AF1433" s="62">
        <v>60</v>
      </c>
      <c r="AG1433" s="64" t="s">
        <v>176</v>
      </c>
      <c r="AH1433" s="64"/>
      <c r="AI1433" s="65"/>
      <c r="AJ1433" s="65">
        <f t="shared" si="164"/>
        <v>86.102900000000005</v>
      </c>
      <c r="AK1433" s="65"/>
      <c r="AL1433" s="65"/>
      <c r="AM1433" s="65">
        <f t="shared" si="165"/>
        <v>83.504800000000003</v>
      </c>
      <c r="AN1433" s="65"/>
      <c r="AO1433" s="65">
        <v>89.18</v>
      </c>
    </row>
    <row r="1434" spans="2:41" ht="15" x14ac:dyDescent="0.3">
      <c r="B1434" s="72" t="str">
        <f t="shared" si="162"/>
        <v>M125×4</v>
      </c>
      <c r="C1434" s="79" t="s">
        <v>222</v>
      </c>
      <c r="D1434" s="73" t="s">
        <v>221</v>
      </c>
      <c r="E1434" s="71" t="s">
        <v>135</v>
      </c>
      <c r="F1434" s="58">
        <v>125</v>
      </c>
      <c r="G1434" s="58">
        <v>4</v>
      </c>
      <c r="H1434" s="71" t="s">
        <v>481</v>
      </c>
      <c r="I1434" s="71" t="s">
        <v>382</v>
      </c>
      <c r="J1434" s="58" t="s">
        <v>311</v>
      </c>
      <c r="K1434" s="58" t="s">
        <v>491</v>
      </c>
      <c r="L1434" s="58">
        <v>125</v>
      </c>
      <c r="M1434" s="58">
        <v>4</v>
      </c>
      <c r="N1434" s="71">
        <v>60</v>
      </c>
      <c r="O1434" s="100">
        <f t="array" ref="O1434">IFERROR(INDEX($AD$11:$AO$1485,MATCH($B1434&amp;$I1434,$Z$11:$Z$1485&amp;$AG$11:$AG$1485,0),MATCH($C1434,$AD$9:$AO$9,0)),"-")</f>
        <v>125</v>
      </c>
      <c r="P1434" s="58">
        <v>36</v>
      </c>
      <c r="Q1434" s="58">
        <v>12</v>
      </c>
      <c r="R1434" s="100">
        <f t="array" ref="R1434">IFERROR(INDEX($AD$11:$AO$1485,MATCH($B1434&amp;$I1434,$Z$11:$Z$1485&amp;$AG$11:$AG$1485,0),MATCH($D1434,$AD$9:$AO$9,0)),"-")</f>
        <v>122.4019</v>
      </c>
      <c r="S1434" s="58">
        <v>21</v>
      </c>
      <c r="T1434" s="58">
        <v>7</v>
      </c>
      <c r="U1434" s="58">
        <v>4</v>
      </c>
      <c r="V1434" s="58">
        <v>7</v>
      </c>
      <c r="W1434" s="50">
        <f t="shared" si="160"/>
        <v>24</v>
      </c>
      <c r="X1434" s="50">
        <f t="shared" si="161"/>
        <v>14</v>
      </c>
      <c r="Z1434" s="63" t="str">
        <f t="shared" si="163"/>
        <v>M90×4</v>
      </c>
      <c r="AA1434" s="62" t="s">
        <v>135</v>
      </c>
      <c r="AB1434" s="62"/>
      <c r="AC1434" s="62"/>
      <c r="AD1434" s="63">
        <v>90</v>
      </c>
      <c r="AE1434" s="63">
        <v>4</v>
      </c>
      <c r="AF1434" s="62">
        <v>60</v>
      </c>
      <c r="AG1434" s="64" t="s">
        <v>176</v>
      </c>
      <c r="AH1434" s="64"/>
      <c r="AI1434" s="65"/>
      <c r="AJ1434" s="65">
        <f t="shared" si="164"/>
        <v>87.401899999999998</v>
      </c>
      <c r="AK1434" s="65"/>
      <c r="AL1434" s="65"/>
      <c r="AM1434" s="65">
        <f t="shared" si="165"/>
        <v>85.669899999999998</v>
      </c>
      <c r="AN1434" s="65"/>
      <c r="AO1434" s="65">
        <v>89.53</v>
      </c>
    </row>
    <row r="1435" spans="2:41" ht="15" x14ac:dyDescent="0.3">
      <c r="B1435" s="72" t="str">
        <f t="shared" si="162"/>
        <v>M125×3</v>
      </c>
      <c r="C1435" s="79" t="s">
        <v>222</v>
      </c>
      <c r="D1435" s="73" t="s">
        <v>221</v>
      </c>
      <c r="E1435" s="71" t="s">
        <v>135</v>
      </c>
      <c r="F1435" s="58">
        <v>125</v>
      </c>
      <c r="G1435" s="58">
        <v>3</v>
      </c>
      <c r="H1435" s="71" t="s">
        <v>481</v>
      </c>
      <c r="I1435" s="71" t="s">
        <v>382</v>
      </c>
      <c r="J1435" s="58" t="s">
        <v>311</v>
      </c>
      <c r="K1435" s="58" t="s">
        <v>491</v>
      </c>
      <c r="L1435" s="58">
        <v>125</v>
      </c>
      <c r="M1435" s="58">
        <v>3</v>
      </c>
      <c r="N1435" s="71">
        <v>60</v>
      </c>
      <c r="O1435" s="100">
        <f t="array" ref="O1435">IFERROR(INDEX($AD$11:$AO$1485,MATCH($B1435&amp;$I1435,$Z$11:$Z$1485&amp;$AG$11:$AG$1485,0),MATCH($C1435,$AD$9:$AO$9,0)),"-")</f>
        <v>125</v>
      </c>
      <c r="P1435" s="58">
        <v>36</v>
      </c>
      <c r="Q1435" s="58">
        <v>12</v>
      </c>
      <c r="R1435" s="100">
        <f t="array" ref="R1435">IFERROR(INDEX($AD$11:$AO$1485,MATCH($B1435&amp;$I1435,$Z$11:$Z$1485&amp;$AG$11:$AG$1485,0),MATCH($D1435,$AD$9:$AO$9,0)),"-")</f>
        <v>123.0514</v>
      </c>
      <c r="S1435" s="58">
        <v>21</v>
      </c>
      <c r="T1435" s="58">
        <v>7</v>
      </c>
      <c r="U1435" s="58">
        <v>4</v>
      </c>
      <c r="V1435" s="58">
        <v>7</v>
      </c>
      <c r="W1435" s="50">
        <f t="shared" si="160"/>
        <v>24</v>
      </c>
      <c r="X1435" s="50">
        <f t="shared" si="161"/>
        <v>14</v>
      </c>
      <c r="Z1435" s="63" t="str">
        <f t="shared" si="163"/>
        <v>M90×3</v>
      </c>
      <c r="AA1435" s="62" t="s">
        <v>135</v>
      </c>
      <c r="AB1435" s="62"/>
      <c r="AC1435" s="62"/>
      <c r="AD1435" s="63">
        <v>90</v>
      </c>
      <c r="AE1435" s="63">
        <v>3</v>
      </c>
      <c r="AF1435" s="62">
        <v>60</v>
      </c>
      <c r="AG1435" s="64" t="s">
        <v>176</v>
      </c>
      <c r="AH1435" s="64"/>
      <c r="AI1435" s="65"/>
      <c r="AJ1435" s="65">
        <f t="shared" si="164"/>
        <v>88.051400000000001</v>
      </c>
      <c r="AK1435" s="65"/>
      <c r="AL1435" s="65"/>
      <c r="AM1435" s="65">
        <f t="shared" si="165"/>
        <v>86.752399999999994</v>
      </c>
      <c r="AN1435" s="65"/>
      <c r="AO1435" s="65">
        <v>89.71</v>
      </c>
    </row>
    <row r="1436" spans="2:41" ht="15" x14ac:dyDescent="0.3">
      <c r="B1436" s="72" t="str">
        <f t="shared" si="162"/>
        <v>M125×2</v>
      </c>
      <c r="C1436" s="79" t="s">
        <v>222</v>
      </c>
      <c r="D1436" s="73" t="s">
        <v>221</v>
      </c>
      <c r="E1436" s="71" t="s">
        <v>135</v>
      </c>
      <c r="F1436" s="58">
        <v>125</v>
      </c>
      <c r="G1436" s="58">
        <v>2</v>
      </c>
      <c r="H1436" s="71" t="s">
        <v>481</v>
      </c>
      <c r="I1436" s="71" t="s">
        <v>382</v>
      </c>
      <c r="J1436" s="58" t="s">
        <v>311</v>
      </c>
      <c r="K1436" s="58" t="s">
        <v>491</v>
      </c>
      <c r="L1436" s="58">
        <v>125</v>
      </c>
      <c r="M1436" s="58">
        <v>2</v>
      </c>
      <c r="N1436" s="71">
        <v>60</v>
      </c>
      <c r="O1436" s="100">
        <f t="array" ref="O1436">IFERROR(INDEX($AD$11:$AO$1485,MATCH($B1436&amp;$I1436,$Z$11:$Z$1485&amp;$AG$11:$AG$1485,0),MATCH($C1436,$AD$9:$AO$9,0)),"-")</f>
        <v>125</v>
      </c>
      <c r="P1436" s="58">
        <v>36</v>
      </c>
      <c r="Q1436" s="58">
        <v>12</v>
      </c>
      <c r="R1436" s="100">
        <f t="array" ref="R1436">IFERROR(INDEX($AD$11:$AO$1485,MATCH($B1436&amp;$I1436,$Z$11:$Z$1485&amp;$AG$11:$AG$1485,0),MATCH($D1436,$AD$9:$AO$9,0)),"-")</f>
        <v>123.70099999999999</v>
      </c>
      <c r="S1436" s="58">
        <v>21</v>
      </c>
      <c r="T1436" s="58">
        <v>7</v>
      </c>
      <c r="U1436" s="58">
        <v>4</v>
      </c>
      <c r="V1436" s="58">
        <v>7</v>
      </c>
      <c r="W1436" s="50">
        <f t="shared" si="160"/>
        <v>24</v>
      </c>
      <c r="X1436" s="50">
        <f t="shared" si="161"/>
        <v>14</v>
      </c>
      <c r="Z1436" s="63" t="str">
        <f t="shared" si="163"/>
        <v>M90×2</v>
      </c>
      <c r="AA1436" s="62" t="s">
        <v>135</v>
      </c>
      <c r="AB1436" s="62"/>
      <c r="AC1436" s="62"/>
      <c r="AD1436" s="63">
        <v>90</v>
      </c>
      <c r="AE1436" s="63">
        <v>2</v>
      </c>
      <c r="AF1436" s="62">
        <v>60</v>
      </c>
      <c r="AG1436" s="64" t="s">
        <v>176</v>
      </c>
      <c r="AH1436" s="64"/>
      <c r="AI1436" s="65"/>
      <c r="AJ1436" s="65">
        <f t="shared" si="164"/>
        <v>88.700999999999993</v>
      </c>
      <c r="AK1436" s="65"/>
      <c r="AL1436" s="65"/>
      <c r="AM1436" s="65">
        <f t="shared" si="165"/>
        <v>87.834900000000005</v>
      </c>
      <c r="AN1436" s="65"/>
      <c r="AO1436" s="65">
        <v>89.6</v>
      </c>
    </row>
    <row r="1437" spans="2:41" ht="15" x14ac:dyDescent="0.3">
      <c r="B1437" s="72" t="str">
        <f t="shared" si="162"/>
        <v>M130×6</v>
      </c>
      <c r="C1437" s="79" t="s">
        <v>222</v>
      </c>
      <c r="D1437" s="73" t="s">
        <v>221</v>
      </c>
      <c r="E1437" s="71" t="s">
        <v>135</v>
      </c>
      <c r="F1437" s="58">
        <v>130</v>
      </c>
      <c r="G1437" s="58">
        <v>6</v>
      </c>
      <c r="H1437" s="71" t="s">
        <v>481</v>
      </c>
      <c r="I1437" s="71" t="s">
        <v>382</v>
      </c>
      <c r="J1437" s="58" t="s">
        <v>311</v>
      </c>
      <c r="K1437" s="58" t="s">
        <v>491</v>
      </c>
      <c r="L1437" s="58">
        <v>130</v>
      </c>
      <c r="M1437" s="58">
        <v>6</v>
      </c>
      <c r="N1437" s="71">
        <v>60</v>
      </c>
      <c r="O1437" s="100">
        <f t="array" ref="O1437">IFERROR(INDEX($AD$11:$AO$1485,MATCH($B1437&amp;$I1437,$Z$11:$Z$1485&amp;$AG$11:$AG$1485,0),MATCH($C1437,$AD$9:$AO$9,0)),"-")</f>
        <v>130</v>
      </c>
      <c r="P1437" s="58">
        <v>36</v>
      </c>
      <c r="Q1437" s="58">
        <v>12</v>
      </c>
      <c r="R1437" s="100">
        <f t="array" ref="R1437">IFERROR(INDEX($AD$11:$AO$1485,MATCH($B1437&amp;$I1437,$Z$11:$Z$1485&amp;$AG$11:$AG$1485,0),MATCH($D1437,$AD$9:$AO$9,0)),"-")</f>
        <v>126.10290000000001</v>
      </c>
      <c r="S1437" s="58">
        <v>21</v>
      </c>
      <c r="T1437" s="58">
        <v>7</v>
      </c>
      <c r="U1437" s="58">
        <v>4</v>
      </c>
      <c r="V1437" s="58">
        <v>7</v>
      </c>
      <c r="W1437" s="50">
        <f t="shared" si="160"/>
        <v>24</v>
      </c>
      <c r="X1437" s="50">
        <f t="shared" si="161"/>
        <v>14</v>
      </c>
      <c r="Z1437" s="63" t="str">
        <f t="shared" si="163"/>
        <v>M95×6</v>
      </c>
      <c r="AA1437" s="62" t="s">
        <v>135</v>
      </c>
      <c r="AB1437" s="62"/>
      <c r="AC1437" s="62"/>
      <c r="AD1437" s="63">
        <v>95</v>
      </c>
      <c r="AE1437" s="63">
        <v>6</v>
      </c>
      <c r="AF1437" s="62">
        <v>60</v>
      </c>
      <c r="AG1437" s="64" t="s">
        <v>176</v>
      </c>
      <c r="AH1437" s="64"/>
      <c r="AI1437" s="65"/>
      <c r="AJ1437" s="65">
        <f t="shared" si="164"/>
        <v>91.102900000000005</v>
      </c>
      <c r="AK1437" s="65"/>
      <c r="AL1437" s="65"/>
      <c r="AM1437" s="65">
        <f t="shared" si="165"/>
        <v>88.504800000000003</v>
      </c>
      <c r="AN1437" s="65"/>
      <c r="AO1437" s="65">
        <v>94.2</v>
      </c>
    </row>
    <row r="1438" spans="2:41" ht="15" x14ac:dyDescent="0.3">
      <c r="B1438" s="72" t="str">
        <f t="shared" si="162"/>
        <v>M130×4</v>
      </c>
      <c r="C1438" s="79" t="s">
        <v>222</v>
      </c>
      <c r="D1438" s="73" t="s">
        <v>221</v>
      </c>
      <c r="E1438" s="71" t="s">
        <v>135</v>
      </c>
      <c r="F1438" s="58">
        <v>130</v>
      </c>
      <c r="G1438" s="58">
        <v>4</v>
      </c>
      <c r="H1438" s="71" t="s">
        <v>481</v>
      </c>
      <c r="I1438" s="71" t="s">
        <v>382</v>
      </c>
      <c r="J1438" s="58" t="s">
        <v>311</v>
      </c>
      <c r="K1438" s="58" t="s">
        <v>491</v>
      </c>
      <c r="L1438" s="58">
        <v>130</v>
      </c>
      <c r="M1438" s="58">
        <v>4</v>
      </c>
      <c r="N1438" s="71">
        <v>60</v>
      </c>
      <c r="O1438" s="100">
        <f t="array" ref="O1438">IFERROR(INDEX($AD$11:$AO$1485,MATCH($B1438&amp;$I1438,$Z$11:$Z$1485&amp;$AG$11:$AG$1485,0),MATCH($C1438,$AD$9:$AO$9,0)),"-")</f>
        <v>130</v>
      </c>
      <c r="P1438" s="58">
        <v>36</v>
      </c>
      <c r="Q1438" s="58">
        <v>12</v>
      </c>
      <c r="R1438" s="100">
        <f t="array" ref="R1438">IFERROR(INDEX($AD$11:$AO$1485,MATCH($B1438&amp;$I1438,$Z$11:$Z$1485&amp;$AG$11:$AG$1485,0),MATCH($D1438,$AD$9:$AO$9,0)),"-")</f>
        <v>127.4019</v>
      </c>
      <c r="S1438" s="58">
        <v>21</v>
      </c>
      <c r="T1438" s="58">
        <v>7</v>
      </c>
      <c r="U1438" s="58">
        <v>4</v>
      </c>
      <c r="V1438" s="58">
        <v>7</v>
      </c>
      <c r="W1438" s="50">
        <f t="shared" si="160"/>
        <v>24</v>
      </c>
      <c r="X1438" s="50">
        <f t="shared" si="161"/>
        <v>14</v>
      </c>
      <c r="Z1438" s="63" t="str">
        <f t="shared" si="163"/>
        <v>M95×4</v>
      </c>
      <c r="AA1438" s="62" t="s">
        <v>135</v>
      </c>
      <c r="AB1438" s="62"/>
      <c r="AC1438" s="62"/>
      <c r="AD1438" s="63">
        <v>95</v>
      </c>
      <c r="AE1438" s="63">
        <v>4</v>
      </c>
      <c r="AF1438" s="62">
        <v>60</v>
      </c>
      <c r="AG1438" s="64" t="s">
        <v>176</v>
      </c>
      <c r="AH1438" s="64"/>
      <c r="AI1438" s="65"/>
      <c r="AJ1438" s="65">
        <f t="shared" si="164"/>
        <v>92.401899999999998</v>
      </c>
      <c r="AK1438" s="65"/>
      <c r="AL1438" s="65"/>
      <c r="AM1438" s="65">
        <f t="shared" si="165"/>
        <v>90.669899999999998</v>
      </c>
      <c r="AN1438" s="65"/>
      <c r="AO1438" s="65">
        <v>94.56</v>
      </c>
    </row>
    <row r="1439" spans="2:41" ht="15" x14ac:dyDescent="0.3">
      <c r="B1439" s="72" t="str">
        <f t="shared" si="162"/>
        <v>M130×3</v>
      </c>
      <c r="C1439" s="79" t="s">
        <v>222</v>
      </c>
      <c r="D1439" s="73" t="s">
        <v>221</v>
      </c>
      <c r="E1439" s="71" t="s">
        <v>135</v>
      </c>
      <c r="F1439" s="58">
        <v>130</v>
      </c>
      <c r="G1439" s="58">
        <v>3</v>
      </c>
      <c r="H1439" s="71" t="s">
        <v>481</v>
      </c>
      <c r="I1439" s="71" t="s">
        <v>382</v>
      </c>
      <c r="J1439" s="58" t="s">
        <v>311</v>
      </c>
      <c r="K1439" s="58" t="s">
        <v>491</v>
      </c>
      <c r="L1439" s="58">
        <v>130</v>
      </c>
      <c r="M1439" s="58">
        <v>3</v>
      </c>
      <c r="N1439" s="71">
        <v>60</v>
      </c>
      <c r="O1439" s="100">
        <f t="array" ref="O1439">IFERROR(INDEX($AD$11:$AO$1485,MATCH($B1439&amp;$I1439,$Z$11:$Z$1485&amp;$AG$11:$AG$1485,0),MATCH($C1439,$AD$9:$AO$9,0)),"-")</f>
        <v>130</v>
      </c>
      <c r="P1439" s="58">
        <v>36</v>
      </c>
      <c r="Q1439" s="58">
        <v>12</v>
      </c>
      <c r="R1439" s="100">
        <f t="array" ref="R1439">IFERROR(INDEX($AD$11:$AO$1485,MATCH($B1439&amp;$I1439,$Z$11:$Z$1485&amp;$AG$11:$AG$1485,0),MATCH($D1439,$AD$9:$AO$9,0)),"-")</f>
        <v>128.0514</v>
      </c>
      <c r="S1439" s="58">
        <v>21</v>
      </c>
      <c r="T1439" s="58">
        <v>7</v>
      </c>
      <c r="U1439" s="58">
        <v>4</v>
      </c>
      <c r="V1439" s="58">
        <v>7</v>
      </c>
      <c r="W1439" s="50">
        <f t="shared" si="160"/>
        <v>24</v>
      </c>
      <c r="X1439" s="50">
        <f t="shared" si="161"/>
        <v>14</v>
      </c>
      <c r="Z1439" s="63" t="str">
        <f t="shared" si="163"/>
        <v>M95×3</v>
      </c>
      <c r="AA1439" s="62" t="s">
        <v>135</v>
      </c>
      <c r="AB1439" s="62"/>
      <c r="AC1439" s="62"/>
      <c r="AD1439" s="63">
        <v>95</v>
      </c>
      <c r="AE1439" s="63">
        <v>3</v>
      </c>
      <c r="AF1439" s="62">
        <v>60</v>
      </c>
      <c r="AG1439" s="64" t="s">
        <v>176</v>
      </c>
      <c r="AH1439" s="64"/>
      <c r="AI1439" s="65"/>
      <c r="AJ1439" s="65">
        <f t="shared" si="164"/>
        <v>93.051400000000001</v>
      </c>
      <c r="AK1439" s="65"/>
      <c r="AL1439" s="65"/>
      <c r="AM1439" s="65">
        <f t="shared" si="165"/>
        <v>91.752399999999994</v>
      </c>
      <c r="AN1439" s="65"/>
      <c r="AO1439" s="65">
        <v>94.73</v>
      </c>
    </row>
    <row r="1440" spans="2:41" ht="15" x14ac:dyDescent="0.3">
      <c r="B1440" s="72" t="str">
        <f t="shared" si="162"/>
        <v>M130×2</v>
      </c>
      <c r="C1440" s="79" t="s">
        <v>222</v>
      </c>
      <c r="D1440" s="73" t="s">
        <v>221</v>
      </c>
      <c r="E1440" s="71" t="s">
        <v>135</v>
      </c>
      <c r="F1440" s="58">
        <v>130</v>
      </c>
      <c r="G1440" s="58">
        <v>2</v>
      </c>
      <c r="H1440" s="71" t="s">
        <v>481</v>
      </c>
      <c r="I1440" s="71" t="s">
        <v>382</v>
      </c>
      <c r="J1440" s="58" t="s">
        <v>311</v>
      </c>
      <c r="K1440" s="58" t="s">
        <v>491</v>
      </c>
      <c r="L1440" s="58">
        <v>130</v>
      </c>
      <c r="M1440" s="58">
        <v>2</v>
      </c>
      <c r="N1440" s="71">
        <v>60</v>
      </c>
      <c r="O1440" s="100">
        <f t="array" ref="O1440">IFERROR(INDEX($AD$11:$AO$1485,MATCH($B1440&amp;$I1440,$Z$11:$Z$1485&amp;$AG$11:$AG$1485,0),MATCH($C1440,$AD$9:$AO$9,0)),"-")</f>
        <v>130</v>
      </c>
      <c r="P1440" s="58">
        <v>36</v>
      </c>
      <c r="Q1440" s="58">
        <v>12</v>
      </c>
      <c r="R1440" s="100">
        <f t="array" ref="R1440">IFERROR(INDEX($AD$11:$AO$1485,MATCH($B1440&amp;$I1440,$Z$11:$Z$1485&amp;$AG$11:$AG$1485,0),MATCH($D1440,$AD$9:$AO$9,0)),"-")</f>
        <v>128.70099999999999</v>
      </c>
      <c r="S1440" s="58">
        <v>21</v>
      </c>
      <c r="T1440" s="58">
        <v>7</v>
      </c>
      <c r="U1440" s="58">
        <v>4</v>
      </c>
      <c r="V1440" s="58">
        <v>7</v>
      </c>
      <c r="W1440" s="50">
        <f t="shared" si="160"/>
        <v>24</v>
      </c>
      <c r="X1440" s="50">
        <f t="shared" si="161"/>
        <v>14</v>
      </c>
      <c r="Z1440" s="63" t="str">
        <f t="shared" si="163"/>
        <v>M95×2</v>
      </c>
      <c r="AA1440" s="62" t="s">
        <v>135</v>
      </c>
      <c r="AB1440" s="62"/>
      <c r="AC1440" s="62"/>
      <c r="AD1440" s="63">
        <v>95</v>
      </c>
      <c r="AE1440" s="63">
        <v>2</v>
      </c>
      <c r="AF1440" s="62">
        <v>60</v>
      </c>
      <c r="AG1440" s="64" t="s">
        <v>176</v>
      </c>
      <c r="AH1440" s="64"/>
      <c r="AI1440" s="65"/>
      <c r="AJ1440" s="65">
        <f t="shared" si="164"/>
        <v>93.700999999999993</v>
      </c>
      <c r="AK1440" s="65"/>
      <c r="AL1440" s="65"/>
      <c r="AM1440" s="65">
        <f t="shared" si="165"/>
        <v>92.834900000000005</v>
      </c>
      <c r="AN1440" s="65"/>
      <c r="AO1440" s="65">
        <v>94.6</v>
      </c>
    </row>
    <row r="1441" spans="2:41" ht="15" x14ac:dyDescent="0.3">
      <c r="B1441" s="72" t="str">
        <f t="shared" si="162"/>
        <v>M135×6</v>
      </c>
      <c r="C1441" s="79" t="s">
        <v>222</v>
      </c>
      <c r="D1441" s="73" t="s">
        <v>221</v>
      </c>
      <c r="E1441" s="71" t="s">
        <v>135</v>
      </c>
      <c r="F1441" s="58">
        <v>135</v>
      </c>
      <c r="G1441" s="58">
        <v>6</v>
      </c>
      <c r="H1441" s="71" t="s">
        <v>481</v>
      </c>
      <c r="I1441" s="71" t="s">
        <v>382</v>
      </c>
      <c r="J1441" s="58" t="s">
        <v>311</v>
      </c>
      <c r="K1441" s="58" t="s">
        <v>491</v>
      </c>
      <c r="L1441" s="58">
        <v>135</v>
      </c>
      <c r="M1441" s="58">
        <v>6</v>
      </c>
      <c r="N1441" s="71">
        <v>60</v>
      </c>
      <c r="O1441" s="100">
        <f t="array" ref="O1441">IFERROR(INDEX($AD$11:$AO$1485,MATCH($B1441&amp;$I1441,$Z$11:$Z$1485&amp;$AG$11:$AG$1485,0),MATCH($C1441,$AD$9:$AO$9,0)),"-")</f>
        <v>135</v>
      </c>
      <c r="P1441" s="58">
        <v>36</v>
      </c>
      <c r="Q1441" s="58">
        <v>12</v>
      </c>
      <c r="R1441" s="100">
        <f t="array" ref="R1441">IFERROR(INDEX($AD$11:$AO$1485,MATCH($B1441&amp;$I1441,$Z$11:$Z$1485&amp;$AG$11:$AG$1485,0),MATCH($D1441,$AD$9:$AO$9,0)),"-")</f>
        <v>131.10290000000001</v>
      </c>
      <c r="S1441" s="58">
        <v>21</v>
      </c>
      <c r="T1441" s="58">
        <v>7</v>
      </c>
      <c r="U1441" s="58">
        <v>4</v>
      </c>
      <c r="V1441" s="58">
        <v>7</v>
      </c>
      <c r="W1441" s="50">
        <f t="shared" si="160"/>
        <v>24</v>
      </c>
      <c r="X1441" s="50">
        <f t="shared" si="161"/>
        <v>14</v>
      </c>
      <c r="Z1441" s="63" t="str">
        <f t="shared" si="163"/>
        <v>M100×6</v>
      </c>
      <c r="AA1441" s="62" t="s">
        <v>135</v>
      </c>
      <c r="AB1441" s="62"/>
      <c r="AC1441" s="62"/>
      <c r="AD1441" s="63">
        <v>100</v>
      </c>
      <c r="AE1441" s="63">
        <v>6</v>
      </c>
      <c r="AF1441" s="62">
        <v>60</v>
      </c>
      <c r="AG1441" s="64" t="s">
        <v>176</v>
      </c>
      <c r="AH1441" s="64"/>
      <c r="AI1441" s="65"/>
      <c r="AJ1441" s="65">
        <f t="shared" si="164"/>
        <v>96.102900000000005</v>
      </c>
      <c r="AK1441" s="65"/>
      <c r="AL1441" s="65"/>
      <c r="AM1441" s="65">
        <f t="shared" si="165"/>
        <v>93.504800000000003</v>
      </c>
      <c r="AN1441" s="65"/>
      <c r="AO1441" s="65">
        <v>99.2</v>
      </c>
    </row>
    <row r="1442" spans="2:41" ht="15" x14ac:dyDescent="0.3">
      <c r="B1442" s="72" t="str">
        <f t="shared" si="162"/>
        <v>M135×4</v>
      </c>
      <c r="C1442" s="79" t="s">
        <v>222</v>
      </c>
      <c r="D1442" s="73" t="s">
        <v>221</v>
      </c>
      <c r="E1442" s="71" t="s">
        <v>135</v>
      </c>
      <c r="F1442" s="58">
        <v>135</v>
      </c>
      <c r="G1442" s="58">
        <v>4</v>
      </c>
      <c r="H1442" s="71" t="s">
        <v>481</v>
      </c>
      <c r="I1442" s="71" t="s">
        <v>382</v>
      </c>
      <c r="J1442" s="58" t="s">
        <v>311</v>
      </c>
      <c r="K1442" s="58" t="s">
        <v>491</v>
      </c>
      <c r="L1442" s="58">
        <v>135</v>
      </c>
      <c r="M1442" s="58">
        <v>4</v>
      </c>
      <c r="N1442" s="71">
        <v>60</v>
      </c>
      <c r="O1442" s="100">
        <f t="array" ref="O1442">IFERROR(INDEX($AD$11:$AO$1485,MATCH($B1442&amp;$I1442,$Z$11:$Z$1485&amp;$AG$11:$AG$1485,0),MATCH($C1442,$AD$9:$AO$9,0)),"-")</f>
        <v>135</v>
      </c>
      <c r="P1442" s="58">
        <v>36</v>
      </c>
      <c r="Q1442" s="58">
        <v>12</v>
      </c>
      <c r="R1442" s="100">
        <f t="array" ref="R1442">IFERROR(INDEX($AD$11:$AO$1485,MATCH($B1442&amp;$I1442,$Z$11:$Z$1485&amp;$AG$11:$AG$1485,0),MATCH($D1442,$AD$9:$AO$9,0)),"-")</f>
        <v>132.40190000000001</v>
      </c>
      <c r="S1442" s="58">
        <v>21</v>
      </c>
      <c r="T1442" s="58">
        <v>7</v>
      </c>
      <c r="U1442" s="58">
        <v>4</v>
      </c>
      <c r="V1442" s="58">
        <v>7</v>
      </c>
      <c r="W1442" s="50">
        <f t="shared" si="160"/>
        <v>24</v>
      </c>
      <c r="X1442" s="50">
        <f t="shared" si="161"/>
        <v>14</v>
      </c>
      <c r="Z1442" s="63" t="str">
        <f t="shared" si="163"/>
        <v>M100×4</v>
      </c>
      <c r="AA1442" s="62" t="s">
        <v>135</v>
      </c>
      <c r="AB1442" s="62"/>
      <c r="AC1442" s="62"/>
      <c r="AD1442" s="63">
        <v>100</v>
      </c>
      <c r="AE1442" s="63">
        <v>4</v>
      </c>
      <c r="AF1442" s="62">
        <v>60</v>
      </c>
      <c r="AG1442" s="64" t="s">
        <v>176</v>
      </c>
      <c r="AH1442" s="64"/>
      <c r="AI1442" s="65"/>
      <c r="AJ1442" s="65">
        <f t="shared" si="164"/>
        <v>97.401899999999998</v>
      </c>
      <c r="AK1442" s="65"/>
      <c r="AL1442" s="65"/>
      <c r="AM1442" s="65">
        <f t="shared" si="165"/>
        <v>95.669899999999998</v>
      </c>
      <c r="AN1442" s="65"/>
      <c r="AO1442" s="65">
        <v>99.56</v>
      </c>
    </row>
    <row r="1443" spans="2:41" ht="15" x14ac:dyDescent="0.3">
      <c r="B1443" s="72" t="str">
        <f t="shared" si="162"/>
        <v>M135×3</v>
      </c>
      <c r="C1443" s="79" t="s">
        <v>222</v>
      </c>
      <c r="D1443" s="73" t="s">
        <v>221</v>
      </c>
      <c r="E1443" s="71" t="s">
        <v>135</v>
      </c>
      <c r="F1443" s="58">
        <v>135</v>
      </c>
      <c r="G1443" s="58">
        <v>3</v>
      </c>
      <c r="H1443" s="71" t="s">
        <v>481</v>
      </c>
      <c r="I1443" s="71" t="s">
        <v>382</v>
      </c>
      <c r="J1443" s="58" t="s">
        <v>311</v>
      </c>
      <c r="K1443" s="58" t="s">
        <v>491</v>
      </c>
      <c r="L1443" s="58">
        <v>135</v>
      </c>
      <c r="M1443" s="58">
        <v>3</v>
      </c>
      <c r="N1443" s="71">
        <v>60</v>
      </c>
      <c r="O1443" s="100">
        <f t="array" ref="O1443">IFERROR(INDEX($AD$11:$AO$1485,MATCH($B1443&amp;$I1443,$Z$11:$Z$1485&amp;$AG$11:$AG$1485,0),MATCH($C1443,$AD$9:$AO$9,0)),"-")</f>
        <v>135</v>
      </c>
      <c r="P1443" s="58">
        <v>36</v>
      </c>
      <c r="Q1443" s="58">
        <v>12</v>
      </c>
      <c r="R1443" s="100">
        <f t="array" ref="R1443">IFERROR(INDEX($AD$11:$AO$1485,MATCH($B1443&amp;$I1443,$Z$11:$Z$1485&amp;$AG$11:$AG$1485,0),MATCH($D1443,$AD$9:$AO$9,0)),"-")</f>
        <v>133.0514</v>
      </c>
      <c r="S1443" s="58">
        <v>21</v>
      </c>
      <c r="T1443" s="58">
        <v>7</v>
      </c>
      <c r="U1443" s="58">
        <v>4</v>
      </c>
      <c r="V1443" s="58">
        <v>7</v>
      </c>
      <c r="W1443" s="50">
        <f t="shared" si="160"/>
        <v>24</v>
      </c>
      <c r="X1443" s="50">
        <f t="shared" si="161"/>
        <v>14</v>
      </c>
      <c r="Z1443" s="63" t="str">
        <f t="shared" si="163"/>
        <v>M100×3</v>
      </c>
      <c r="AA1443" s="62" t="s">
        <v>135</v>
      </c>
      <c r="AB1443" s="62"/>
      <c r="AC1443" s="62"/>
      <c r="AD1443" s="63">
        <v>100</v>
      </c>
      <c r="AE1443" s="63">
        <v>3</v>
      </c>
      <c r="AF1443" s="62">
        <v>60</v>
      </c>
      <c r="AG1443" s="64" t="s">
        <v>176</v>
      </c>
      <c r="AH1443" s="64"/>
      <c r="AI1443" s="65"/>
      <c r="AJ1443" s="65">
        <f t="shared" si="164"/>
        <v>98.051400000000001</v>
      </c>
      <c r="AK1443" s="65"/>
      <c r="AL1443" s="65"/>
      <c r="AM1443" s="65">
        <f t="shared" si="165"/>
        <v>96.752399999999994</v>
      </c>
      <c r="AN1443" s="65"/>
      <c r="AO1443" s="65">
        <v>99.73</v>
      </c>
    </row>
    <row r="1444" spans="2:41" ht="15" x14ac:dyDescent="0.3">
      <c r="B1444" s="72" t="str">
        <f t="shared" si="162"/>
        <v>M135×2</v>
      </c>
      <c r="C1444" s="79" t="s">
        <v>222</v>
      </c>
      <c r="D1444" s="73" t="s">
        <v>221</v>
      </c>
      <c r="E1444" s="71" t="s">
        <v>135</v>
      </c>
      <c r="F1444" s="58">
        <v>135</v>
      </c>
      <c r="G1444" s="58">
        <v>2</v>
      </c>
      <c r="H1444" s="71" t="s">
        <v>481</v>
      </c>
      <c r="I1444" s="71" t="s">
        <v>382</v>
      </c>
      <c r="J1444" s="58" t="s">
        <v>311</v>
      </c>
      <c r="K1444" s="58" t="s">
        <v>491</v>
      </c>
      <c r="L1444" s="58">
        <v>135</v>
      </c>
      <c r="M1444" s="58">
        <v>2</v>
      </c>
      <c r="N1444" s="71">
        <v>60</v>
      </c>
      <c r="O1444" s="100">
        <f t="array" ref="O1444">IFERROR(INDEX($AD$11:$AO$1485,MATCH($B1444&amp;$I1444,$Z$11:$Z$1485&amp;$AG$11:$AG$1485,0),MATCH($C1444,$AD$9:$AO$9,0)),"-")</f>
        <v>135</v>
      </c>
      <c r="P1444" s="58">
        <v>36</v>
      </c>
      <c r="Q1444" s="58">
        <v>12</v>
      </c>
      <c r="R1444" s="100">
        <f t="array" ref="R1444">IFERROR(INDEX($AD$11:$AO$1485,MATCH($B1444&amp;$I1444,$Z$11:$Z$1485&amp;$AG$11:$AG$1485,0),MATCH($D1444,$AD$9:$AO$9,0)),"-")</f>
        <v>133.70099999999999</v>
      </c>
      <c r="S1444" s="58">
        <v>21</v>
      </c>
      <c r="T1444" s="58">
        <v>7</v>
      </c>
      <c r="U1444" s="58">
        <v>4</v>
      </c>
      <c r="V1444" s="58">
        <v>7</v>
      </c>
      <c r="W1444" s="50">
        <f t="shared" si="160"/>
        <v>24</v>
      </c>
      <c r="X1444" s="50">
        <f t="shared" si="161"/>
        <v>14</v>
      </c>
      <c r="Z1444" s="63" t="str">
        <f t="shared" si="163"/>
        <v>M100×2</v>
      </c>
      <c r="AA1444" s="62" t="s">
        <v>135</v>
      </c>
      <c r="AB1444" s="62"/>
      <c r="AC1444" s="62"/>
      <c r="AD1444" s="63">
        <v>100</v>
      </c>
      <c r="AE1444" s="63">
        <v>2</v>
      </c>
      <c r="AF1444" s="62">
        <v>60</v>
      </c>
      <c r="AG1444" s="64" t="s">
        <v>176</v>
      </c>
      <c r="AH1444" s="64"/>
      <c r="AI1444" s="65"/>
      <c r="AJ1444" s="65">
        <f t="shared" si="164"/>
        <v>98.700999999999993</v>
      </c>
      <c r="AK1444" s="65"/>
      <c r="AL1444" s="65"/>
      <c r="AM1444" s="65">
        <f t="shared" si="165"/>
        <v>97.834900000000005</v>
      </c>
      <c r="AN1444" s="65"/>
      <c r="AO1444" s="65">
        <v>99.6</v>
      </c>
    </row>
    <row r="1445" spans="2:41" ht="15" x14ac:dyDescent="0.3">
      <c r="B1445" s="72" t="str">
        <f t="shared" si="162"/>
        <v>M140×6</v>
      </c>
      <c r="C1445" s="79" t="s">
        <v>222</v>
      </c>
      <c r="D1445" s="73" t="s">
        <v>221</v>
      </c>
      <c r="E1445" s="71" t="s">
        <v>135</v>
      </c>
      <c r="F1445" s="58">
        <v>140</v>
      </c>
      <c r="G1445" s="58">
        <v>6</v>
      </c>
      <c r="H1445" s="71" t="s">
        <v>481</v>
      </c>
      <c r="I1445" s="71" t="s">
        <v>382</v>
      </c>
      <c r="J1445" s="58" t="s">
        <v>311</v>
      </c>
      <c r="K1445" s="58" t="s">
        <v>491</v>
      </c>
      <c r="L1445" s="58">
        <v>140</v>
      </c>
      <c r="M1445" s="58">
        <v>6</v>
      </c>
      <c r="N1445" s="71">
        <v>60</v>
      </c>
      <c r="O1445" s="100">
        <f t="array" ref="O1445">IFERROR(INDEX($AD$11:$AO$1485,MATCH($B1445&amp;$I1445,$Z$11:$Z$1485&amp;$AG$11:$AG$1485,0),MATCH($C1445,$AD$9:$AO$9,0)),"-")</f>
        <v>140</v>
      </c>
      <c r="P1445" s="58">
        <v>36</v>
      </c>
      <c r="Q1445" s="58">
        <v>12</v>
      </c>
      <c r="R1445" s="100">
        <f t="array" ref="R1445">IFERROR(INDEX($AD$11:$AO$1485,MATCH($B1445&amp;$I1445,$Z$11:$Z$1485&amp;$AG$11:$AG$1485,0),MATCH($D1445,$AD$9:$AO$9,0)),"-")</f>
        <v>136.10290000000001</v>
      </c>
      <c r="S1445" s="58">
        <v>21</v>
      </c>
      <c r="T1445" s="58">
        <v>7</v>
      </c>
      <c r="U1445" s="58">
        <v>4</v>
      </c>
      <c r="V1445" s="58">
        <v>7</v>
      </c>
      <c r="W1445" s="50">
        <f t="shared" si="160"/>
        <v>24</v>
      </c>
      <c r="X1445" s="50">
        <f t="shared" si="161"/>
        <v>14</v>
      </c>
      <c r="Z1445" s="63" t="str">
        <f t="shared" si="163"/>
        <v>M105×6</v>
      </c>
      <c r="AA1445" s="62" t="s">
        <v>135</v>
      </c>
      <c r="AB1445" s="62"/>
      <c r="AC1445" s="62"/>
      <c r="AD1445" s="63">
        <v>105</v>
      </c>
      <c r="AE1445" s="63">
        <v>6</v>
      </c>
      <c r="AF1445" s="62">
        <v>60</v>
      </c>
      <c r="AG1445" s="64" t="s">
        <v>176</v>
      </c>
      <c r="AH1445" s="64"/>
      <c r="AI1445" s="65"/>
      <c r="AJ1445" s="65">
        <f t="shared" si="164"/>
        <v>101.10290000000001</v>
      </c>
      <c r="AK1445" s="65"/>
      <c r="AL1445" s="65"/>
      <c r="AM1445" s="65">
        <f t="shared" si="165"/>
        <v>98.504800000000003</v>
      </c>
      <c r="AN1445" s="65"/>
      <c r="AO1445" s="65">
        <v>104.2</v>
      </c>
    </row>
    <row r="1446" spans="2:41" ht="15" x14ac:dyDescent="0.3">
      <c r="B1446" s="72" t="str">
        <f t="shared" si="162"/>
        <v>M140×4</v>
      </c>
      <c r="C1446" s="79" t="s">
        <v>222</v>
      </c>
      <c r="D1446" s="73" t="s">
        <v>221</v>
      </c>
      <c r="E1446" s="71" t="s">
        <v>135</v>
      </c>
      <c r="F1446" s="58">
        <v>140</v>
      </c>
      <c r="G1446" s="58">
        <v>4</v>
      </c>
      <c r="H1446" s="71" t="s">
        <v>481</v>
      </c>
      <c r="I1446" s="71" t="s">
        <v>382</v>
      </c>
      <c r="J1446" s="58" t="s">
        <v>311</v>
      </c>
      <c r="K1446" s="58" t="s">
        <v>491</v>
      </c>
      <c r="L1446" s="58">
        <v>140</v>
      </c>
      <c r="M1446" s="58">
        <v>4</v>
      </c>
      <c r="N1446" s="71">
        <v>60</v>
      </c>
      <c r="O1446" s="100">
        <f t="array" ref="O1446">IFERROR(INDEX($AD$11:$AO$1485,MATCH($B1446&amp;$I1446,$Z$11:$Z$1485&amp;$AG$11:$AG$1485,0),MATCH($C1446,$AD$9:$AO$9,0)),"-")</f>
        <v>140</v>
      </c>
      <c r="P1446" s="58">
        <v>36</v>
      </c>
      <c r="Q1446" s="58">
        <v>12</v>
      </c>
      <c r="R1446" s="100">
        <f t="array" ref="R1446">IFERROR(INDEX($AD$11:$AO$1485,MATCH($B1446&amp;$I1446,$Z$11:$Z$1485&amp;$AG$11:$AG$1485,0),MATCH($D1446,$AD$9:$AO$9,0)),"-")</f>
        <v>137.40190000000001</v>
      </c>
      <c r="S1446" s="58">
        <v>21</v>
      </c>
      <c r="T1446" s="58">
        <v>7</v>
      </c>
      <c r="U1446" s="58">
        <v>4</v>
      </c>
      <c r="V1446" s="58">
        <v>7</v>
      </c>
      <c r="W1446" s="50">
        <f t="shared" si="160"/>
        <v>24</v>
      </c>
      <c r="X1446" s="50">
        <f t="shared" si="161"/>
        <v>14</v>
      </c>
      <c r="Z1446" s="63" t="str">
        <f t="shared" si="163"/>
        <v>M105×4</v>
      </c>
      <c r="AA1446" s="62" t="s">
        <v>135</v>
      </c>
      <c r="AB1446" s="62"/>
      <c r="AC1446" s="62"/>
      <c r="AD1446" s="63">
        <v>105</v>
      </c>
      <c r="AE1446" s="63">
        <v>4</v>
      </c>
      <c r="AF1446" s="62">
        <v>60</v>
      </c>
      <c r="AG1446" s="64" t="s">
        <v>176</v>
      </c>
      <c r="AH1446" s="64"/>
      <c r="AI1446" s="65"/>
      <c r="AJ1446" s="65">
        <f t="shared" si="164"/>
        <v>102.4019</v>
      </c>
      <c r="AK1446" s="65"/>
      <c r="AL1446" s="65"/>
      <c r="AM1446" s="65">
        <f t="shared" si="165"/>
        <v>100.6699</v>
      </c>
      <c r="AN1446" s="65"/>
      <c r="AO1446" s="65">
        <v>104.56</v>
      </c>
    </row>
    <row r="1447" spans="2:41" ht="15" x14ac:dyDescent="0.3">
      <c r="B1447" s="72" t="str">
        <f t="shared" si="162"/>
        <v>M140×3</v>
      </c>
      <c r="C1447" s="79" t="s">
        <v>222</v>
      </c>
      <c r="D1447" s="73" t="s">
        <v>221</v>
      </c>
      <c r="E1447" s="71" t="s">
        <v>135</v>
      </c>
      <c r="F1447" s="58">
        <v>140</v>
      </c>
      <c r="G1447" s="58">
        <v>3</v>
      </c>
      <c r="H1447" s="71" t="s">
        <v>481</v>
      </c>
      <c r="I1447" s="71" t="s">
        <v>382</v>
      </c>
      <c r="J1447" s="58" t="s">
        <v>311</v>
      </c>
      <c r="K1447" s="58" t="s">
        <v>491</v>
      </c>
      <c r="L1447" s="58">
        <v>140</v>
      </c>
      <c r="M1447" s="58">
        <v>3</v>
      </c>
      <c r="N1447" s="71">
        <v>60</v>
      </c>
      <c r="O1447" s="100">
        <f t="array" ref="O1447">IFERROR(INDEX($AD$11:$AO$1485,MATCH($B1447&amp;$I1447,$Z$11:$Z$1485&amp;$AG$11:$AG$1485,0),MATCH($C1447,$AD$9:$AO$9,0)),"-")</f>
        <v>140</v>
      </c>
      <c r="P1447" s="58">
        <v>36</v>
      </c>
      <c r="Q1447" s="58">
        <v>12</v>
      </c>
      <c r="R1447" s="100">
        <f t="array" ref="R1447">IFERROR(INDEX($AD$11:$AO$1485,MATCH($B1447&amp;$I1447,$Z$11:$Z$1485&amp;$AG$11:$AG$1485,0),MATCH($D1447,$AD$9:$AO$9,0)),"-")</f>
        <v>138.0514</v>
      </c>
      <c r="S1447" s="58">
        <v>21</v>
      </c>
      <c r="T1447" s="58">
        <v>7</v>
      </c>
      <c r="U1447" s="58">
        <v>4</v>
      </c>
      <c r="V1447" s="58">
        <v>7</v>
      </c>
      <c r="W1447" s="50">
        <f t="shared" si="160"/>
        <v>24</v>
      </c>
      <c r="X1447" s="50">
        <f t="shared" si="161"/>
        <v>14</v>
      </c>
      <c r="Z1447" s="63" t="str">
        <f t="shared" si="163"/>
        <v>M105×3</v>
      </c>
      <c r="AA1447" s="62" t="s">
        <v>135</v>
      </c>
      <c r="AB1447" s="62"/>
      <c r="AC1447" s="62"/>
      <c r="AD1447" s="63">
        <v>105</v>
      </c>
      <c r="AE1447" s="63">
        <v>3</v>
      </c>
      <c r="AF1447" s="62">
        <v>60</v>
      </c>
      <c r="AG1447" s="64" t="s">
        <v>176</v>
      </c>
      <c r="AH1447" s="64"/>
      <c r="AI1447" s="65"/>
      <c r="AJ1447" s="65">
        <f t="shared" si="164"/>
        <v>103.0514</v>
      </c>
      <c r="AK1447" s="65"/>
      <c r="AL1447" s="65"/>
      <c r="AM1447" s="65">
        <f t="shared" si="165"/>
        <v>101.75239999999999</v>
      </c>
      <c r="AN1447" s="65"/>
      <c r="AO1447" s="65">
        <v>104.73</v>
      </c>
    </row>
    <row r="1448" spans="2:41" ht="15" x14ac:dyDescent="0.3">
      <c r="B1448" s="72" t="str">
        <f t="shared" si="162"/>
        <v>M140×2</v>
      </c>
      <c r="C1448" s="79" t="s">
        <v>222</v>
      </c>
      <c r="D1448" s="73" t="s">
        <v>221</v>
      </c>
      <c r="E1448" s="71" t="s">
        <v>135</v>
      </c>
      <c r="F1448" s="58">
        <v>140</v>
      </c>
      <c r="G1448" s="58">
        <v>2</v>
      </c>
      <c r="H1448" s="71" t="s">
        <v>481</v>
      </c>
      <c r="I1448" s="71" t="s">
        <v>382</v>
      </c>
      <c r="J1448" s="58" t="s">
        <v>311</v>
      </c>
      <c r="K1448" s="58" t="s">
        <v>491</v>
      </c>
      <c r="L1448" s="58">
        <v>140</v>
      </c>
      <c r="M1448" s="58">
        <v>2</v>
      </c>
      <c r="N1448" s="71">
        <v>60</v>
      </c>
      <c r="O1448" s="100">
        <f t="array" ref="O1448">IFERROR(INDEX($AD$11:$AO$1485,MATCH($B1448&amp;$I1448,$Z$11:$Z$1485&amp;$AG$11:$AG$1485,0),MATCH($C1448,$AD$9:$AO$9,0)),"-")</f>
        <v>140</v>
      </c>
      <c r="P1448" s="58">
        <v>36</v>
      </c>
      <c r="Q1448" s="58">
        <v>12</v>
      </c>
      <c r="R1448" s="100">
        <f t="array" ref="R1448">IFERROR(INDEX($AD$11:$AO$1485,MATCH($B1448&amp;$I1448,$Z$11:$Z$1485&amp;$AG$11:$AG$1485,0),MATCH($D1448,$AD$9:$AO$9,0)),"-")</f>
        <v>138.70099999999999</v>
      </c>
      <c r="S1448" s="58">
        <v>21</v>
      </c>
      <c r="T1448" s="58">
        <v>7</v>
      </c>
      <c r="U1448" s="58">
        <v>4</v>
      </c>
      <c r="V1448" s="58">
        <v>7</v>
      </c>
      <c r="W1448" s="50">
        <f t="shared" si="160"/>
        <v>24</v>
      </c>
      <c r="X1448" s="50">
        <f t="shared" si="161"/>
        <v>14</v>
      </c>
      <c r="Z1448" s="63" t="str">
        <f t="shared" si="163"/>
        <v>M105×2</v>
      </c>
      <c r="AA1448" s="62" t="s">
        <v>135</v>
      </c>
      <c r="AB1448" s="62"/>
      <c r="AC1448" s="62"/>
      <c r="AD1448" s="63">
        <v>105</v>
      </c>
      <c r="AE1448" s="63">
        <v>2</v>
      </c>
      <c r="AF1448" s="62">
        <v>60</v>
      </c>
      <c r="AG1448" s="64" t="s">
        <v>176</v>
      </c>
      <c r="AH1448" s="64"/>
      <c r="AI1448" s="65"/>
      <c r="AJ1448" s="65">
        <f t="shared" si="164"/>
        <v>103.70099999999999</v>
      </c>
      <c r="AK1448" s="65"/>
      <c r="AL1448" s="65"/>
      <c r="AM1448" s="65">
        <f t="shared" si="165"/>
        <v>102.8349</v>
      </c>
      <c r="AN1448" s="65"/>
      <c r="AO1448" s="65">
        <v>104.6</v>
      </c>
    </row>
    <row r="1449" spans="2:41" ht="15" x14ac:dyDescent="0.3">
      <c r="B1449" s="72" t="str">
        <f t="shared" si="162"/>
        <v>M145×6</v>
      </c>
      <c r="C1449" s="79" t="s">
        <v>222</v>
      </c>
      <c r="D1449" s="73" t="s">
        <v>221</v>
      </c>
      <c r="E1449" s="71" t="s">
        <v>135</v>
      </c>
      <c r="F1449" s="58">
        <v>145</v>
      </c>
      <c r="G1449" s="58">
        <v>6</v>
      </c>
      <c r="H1449" s="71" t="s">
        <v>481</v>
      </c>
      <c r="I1449" s="71" t="s">
        <v>382</v>
      </c>
      <c r="J1449" s="58" t="s">
        <v>311</v>
      </c>
      <c r="K1449" s="58" t="s">
        <v>491</v>
      </c>
      <c r="L1449" s="58">
        <v>145</v>
      </c>
      <c r="M1449" s="58">
        <v>6</v>
      </c>
      <c r="N1449" s="71">
        <v>60</v>
      </c>
      <c r="O1449" s="100">
        <f t="array" ref="O1449">IFERROR(INDEX($AD$11:$AO$1485,MATCH($B1449&amp;$I1449,$Z$11:$Z$1485&amp;$AG$11:$AG$1485,0),MATCH($C1449,$AD$9:$AO$9,0)),"-")</f>
        <v>145</v>
      </c>
      <c r="P1449" s="58">
        <v>36</v>
      </c>
      <c r="Q1449" s="58">
        <v>12</v>
      </c>
      <c r="R1449" s="100">
        <f t="array" ref="R1449">IFERROR(INDEX($AD$11:$AO$1485,MATCH($B1449&amp;$I1449,$Z$11:$Z$1485&amp;$AG$11:$AG$1485,0),MATCH($D1449,$AD$9:$AO$9,0)),"-")</f>
        <v>141.10290000000001</v>
      </c>
      <c r="S1449" s="58">
        <v>21</v>
      </c>
      <c r="T1449" s="58">
        <v>7</v>
      </c>
      <c r="U1449" s="58">
        <v>4</v>
      </c>
      <c r="V1449" s="58">
        <v>7</v>
      </c>
      <c r="W1449" s="50">
        <f t="shared" si="160"/>
        <v>24</v>
      </c>
      <c r="X1449" s="50">
        <f t="shared" si="161"/>
        <v>14</v>
      </c>
      <c r="Z1449" s="63" t="str">
        <f t="shared" si="163"/>
        <v>M110×6</v>
      </c>
      <c r="AA1449" s="62" t="s">
        <v>135</v>
      </c>
      <c r="AB1449" s="62"/>
      <c r="AC1449" s="62"/>
      <c r="AD1449" s="63">
        <v>110</v>
      </c>
      <c r="AE1449" s="63">
        <v>6</v>
      </c>
      <c r="AF1449" s="62">
        <v>60</v>
      </c>
      <c r="AG1449" s="64" t="s">
        <v>176</v>
      </c>
      <c r="AH1449" s="64"/>
      <c r="AI1449" s="65"/>
      <c r="AJ1449" s="65">
        <f t="shared" si="164"/>
        <v>106.10290000000001</v>
      </c>
      <c r="AK1449" s="65"/>
      <c r="AL1449" s="65"/>
      <c r="AM1449" s="65">
        <f t="shared" si="165"/>
        <v>103.5048</v>
      </c>
      <c r="AN1449" s="65"/>
      <c r="AO1449" s="65">
        <v>109.2</v>
      </c>
    </row>
    <row r="1450" spans="2:41" ht="15" x14ac:dyDescent="0.3">
      <c r="B1450" s="72" t="str">
        <f t="shared" si="162"/>
        <v>M145×4</v>
      </c>
      <c r="C1450" s="79" t="s">
        <v>222</v>
      </c>
      <c r="D1450" s="73" t="s">
        <v>221</v>
      </c>
      <c r="E1450" s="71" t="s">
        <v>135</v>
      </c>
      <c r="F1450" s="58">
        <v>145</v>
      </c>
      <c r="G1450" s="58">
        <v>4</v>
      </c>
      <c r="H1450" s="71" t="s">
        <v>481</v>
      </c>
      <c r="I1450" s="71" t="s">
        <v>382</v>
      </c>
      <c r="J1450" s="58" t="s">
        <v>311</v>
      </c>
      <c r="K1450" s="58" t="s">
        <v>491</v>
      </c>
      <c r="L1450" s="58">
        <v>145</v>
      </c>
      <c r="M1450" s="58">
        <v>4</v>
      </c>
      <c r="N1450" s="71">
        <v>60</v>
      </c>
      <c r="O1450" s="100">
        <f t="array" ref="O1450">IFERROR(INDEX($AD$11:$AO$1485,MATCH($B1450&amp;$I1450,$Z$11:$Z$1485&amp;$AG$11:$AG$1485,0),MATCH($C1450,$AD$9:$AO$9,0)),"-")</f>
        <v>145</v>
      </c>
      <c r="P1450" s="58">
        <v>36</v>
      </c>
      <c r="Q1450" s="58">
        <v>12</v>
      </c>
      <c r="R1450" s="100">
        <f t="array" ref="R1450">IFERROR(INDEX($AD$11:$AO$1485,MATCH($B1450&amp;$I1450,$Z$11:$Z$1485&amp;$AG$11:$AG$1485,0),MATCH($D1450,$AD$9:$AO$9,0)),"-")</f>
        <v>142.40190000000001</v>
      </c>
      <c r="S1450" s="58">
        <v>21</v>
      </c>
      <c r="T1450" s="58">
        <v>7</v>
      </c>
      <c r="U1450" s="58">
        <v>4</v>
      </c>
      <c r="V1450" s="58">
        <v>7</v>
      </c>
      <c r="W1450" s="50">
        <f t="shared" si="160"/>
        <v>24</v>
      </c>
      <c r="X1450" s="50">
        <f t="shared" si="161"/>
        <v>14</v>
      </c>
      <c r="Z1450" s="63" t="str">
        <f t="shared" si="163"/>
        <v>M110×4</v>
      </c>
      <c r="AA1450" s="62" t="s">
        <v>135</v>
      </c>
      <c r="AB1450" s="62"/>
      <c r="AC1450" s="62"/>
      <c r="AD1450" s="63">
        <v>110</v>
      </c>
      <c r="AE1450" s="63">
        <v>4</v>
      </c>
      <c r="AF1450" s="62">
        <v>60</v>
      </c>
      <c r="AG1450" s="64" t="s">
        <v>176</v>
      </c>
      <c r="AH1450" s="64"/>
      <c r="AI1450" s="65"/>
      <c r="AJ1450" s="65">
        <f t="shared" si="164"/>
        <v>107.4019</v>
      </c>
      <c r="AK1450" s="65"/>
      <c r="AL1450" s="65"/>
      <c r="AM1450" s="65">
        <f t="shared" si="165"/>
        <v>105.6699</v>
      </c>
      <c r="AN1450" s="65"/>
      <c r="AO1450" s="65">
        <v>109.56</v>
      </c>
    </row>
    <row r="1451" spans="2:41" ht="15" x14ac:dyDescent="0.3">
      <c r="B1451" s="72" t="str">
        <f t="shared" si="162"/>
        <v>M145×3</v>
      </c>
      <c r="C1451" s="79" t="s">
        <v>222</v>
      </c>
      <c r="D1451" s="73" t="s">
        <v>221</v>
      </c>
      <c r="E1451" s="71" t="s">
        <v>135</v>
      </c>
      <c r="F1451" s="58">
        <v>145</v>
      </c>
      <c r="G1451" s="58">
        <v>3</v>
      </c>
      <c r="H1451" s="71" t="s">
        <v>481</v>
      </c>
      <c r="I1451" s="71" t="s">
        <v>382</v>
      </c>
      <c r="J1451" s="58" t="s">
        <v>311</v>
      </c>
      <c r="K1451" s="58" t="s">
        <v>491</v>
      </c>
      <c r="L1451" s="58">
        <v>145</v>
      </c>
      <c r="M1451" s="58">
        <v>3</v>
      </c>
      <c r="N1451" s="71">
        <v>60</v>
      </c>
      <c r="O1451" s="100">
        <f t="array" ref="O1451">IFERROR(INDEX($AD$11:$AO$1485,MATCH($B1451&amp;$I1451,$Z$11:$Z$1485&amp;$AG$11:$AG$1485,0),MATCH($C1451,$AD$9:$AO$9,0)),"-")</f>
        <v>145</v>
      </c>
      <c r="P1451" s="58">
        <v>36</v>
      </c>
      <c r="Q1451" s="58">
        <v>12</v>
      </c>
      <c r="R1451" s="100">
        <f t="array" ref="R1451">IFERROR(INDEX($AD$11:$AO$1485,MATCH($B1451&amp;$I1451,$Z$11:$Z$1485&amp;$AG$11:$AG$1485,0),MATCH($D1451,$AD$9:$AO$9,0)),"-")</f>
        <v>143.0514</v>
      </c>
      <c r="S1451" s="58">
        <v>21</v>
      </c>
      <c r="T1451" s="58">
        <v>7</v>
      </c>
      <c r="U1451" s="58">
        <v>4</v>
      </c>
      <c r="V1451" s="58">
        <v>7</v>
      </c>
      <c r="W1451" s="50">
        <f t="shared" si="160"/>
        <v>24</v>
      </c>
      <c r="X1451" s="50">
        <f t="shared" si="161"/>
        <v>14</v>
      </c>
      <c r="Z1451" s="63" t="str">
        <f t="shared" si="163"/>
        <v>M110×3</v>
      </c>
      <c r="AA1451" s="62" t="s">
        <v>135</v>
      </c>
      <c r="AB1451" s="62"/>
      <c r="AC1451" s="62"/>
      <c r="AD1451" s="63">
        <v>110</v>
      </c>
      <c r="AE1451" s="63">
        <v>3</v>
      </c>
      <c r="AF1451" s="62">
        <v>60</v>
      </c>
      <c r="AG1451" s="64" t="s">
        <v>176</v>
      </c>
      <c r="AH1451" s="64"/>
      <c r="AI1451" s="65"/>
      <c r="AJ1451" s="65">
        <f t="shared" si="164"/>
        <v>108.0514</v>
      </c>
      <c r="AK1451" s="65"/>
      <c r="AL1451" s="65"/>
      <c r="AM1451" s="65">
        <f t="shared" si="165"/>
        <v>106.75239999999999</v>
      </c>
      <c r="AN1451" s="65"/>
      <c r="AO1451" s="65">
        <v>109.73</v>
      </c>
    </row>
    <row r="1452" spans="2:41" ht="15" x14ac:dyDescent="0.3">
      <c r="B1452" s="72" t="str">
        <f t="shared" si="162"/>
        <v>M145×2</v>
      </c>
      <c r="C1452" s="79" t="s">
        <v>222</v>
      </c>
      <c r="D1452" s="73" t="s">
        <v>221</v>
      </c>
      <c r="E1452" s="71" t="s">
        <v>135</v>
      </c>
      <c r="F1452" s="58">
        <v>145</v>
      </c>
      <c r="G1452" s="58">
        <v>2</v>
      </c>
      <c r="H1452" s="71" t="s">
        <v>481</v>
      </c>
      <c r="I1452" s="71" t="s">
        <v>382</v>
      </c>
      <c r="J1452" s="58" t="s">
        <v>311</v>
      </c>
      <c r="K1452" s="58" t="s">
        <v>491</v>
      </c>
      <c r="L1452" s="58">
        <v>145</v>
      </c>
      <c r="M1452" s="58">
        <v>2</v>
      </c>
      <c r="N1452" s="71">
        <v>60</v>
      </c>
      <c r="O1452" s="100">
        <f t="array" ref="O1452">IFERROR(INDEX($AD$11:$AO$1485,MATCH($B1452&amp;$I1452,$Z$11:$Z$1485&amp;$AG$11:$AG$1485,0),MATCH($C1452,$AD$9:$AO$9,0)),"-")</f>
        <v>145</v>
      </c>
      <c r="P1452" s="58">
        <v>36</v>
      </c>
      <c r="Q1452" s="58">
        <v>12</v>
      </c>
      <c r="R1452" s="100">
        <f t="array" ref="R1452">IFERROR(INDEX($AD$11:$AO$1485,MATCH($B1452&amp;$I1452,$Z$11:$Z$1485&amp;$AG$11:$AG$1485,0),MATCH($D1452,$AD$9:$AO$9,0)),"-")</f>
        <v>143.70099999999999</v>
      </c>
      <c r="S1452" s="58">
        <v>21</v>
      </c>
      <c r="T1452" s="58">
        <v>7</v>
      </c>
      <c r="U1452" s="58">
        <v>4</v>
      </c>
      <c r="V1452" s="58">
        <v>7</v>
      </c>
      <c r="W1452" s="50">
        <f t="shared" si="160"/>
        <v>24</v>
      </c>
      <c r="X1452" s="50">
        <f t="shared" si="161"/>
        <v>14</v>
      </c>
      <c r="Z1452" s="63" t="str">
        <f t="shared" si="163"/>
        <v>M110×2</v>
      </c>
      <c r="AA1452" s="62" t="s">
        <v>135</v>
      </c>
      <c r="AB1452" s="62"/>
      <c r="AC1452" s="62"/>
      <c r="AD1452" s="63">
        <v>110</v>
      </c>
      <c r="AE1452" s="63">
        <v>2</v>
      </c>
      <c r="AF1452" s="62">
        <v>60</v>
      </c>
      <c r="AG1452" s="64" t="s">
        <v>176</v>
      </c>
      <c r="AH1452" s="64"/>
      <c r="AI1452" s="65"/>
      <c r="AJ1452" s="65">
        <f t="shared" si="164"/>
        <v>108.70099999999999</v>
      </c>
      <c r="AK1452" s="65"/>
      <c r="AL1452" s="65"/>
      <c r="AM1452" s="65">
        <f t="shared" si="165"/>
        <v>107.8349</v>
      </c>
      <c r="AN1452" s="65"/>
      <c r="AO1452" s="65">
        <v>109.6</v>
      </c>
    </row>
    <row r="1453" spans="2:41" ht="15" x14ac:dyDescent="0.3">
      <c r="B1453" s="72" t="str">
        <f t="shared" si="162"/>
        <v>M150×6</v>
      </c>
      <c r="C1453" s="79" t="s">
        <v>222</v>
      </c>
      <c r="D1453" s="73" t="s">
        <v>221</v>
      </c>
      <c r="E1453" s="71" t="s">
        <v>135</v>
      </c>
      <c r="F1453" s="58">
        <v>150</v>
      </c>
      <c r="G1453" s="58">
        <v>6</v>
      </c>
      <c r="H1453" s="71" t="s">
        <v>481</v>
      </c>
      <c r="I1453" s="71" t="s">
        <v>382</v>
      </c>
      <c r="J1453" s="58" t="s">
        <v>311</v>
      </c>
      <c r="K1453" s="58" t="s">
        <v>491</v>
      </c>
      <c r="L1453" s="58">
        <v>150</v>
      </c>
      <c r="M1453" s="58">
        <v>6</v>
      </c>
      <c r="N1453" s="71">
        <v>60</v>
      </c>
      <c r="O1453" s="100">
        <f t="array" ref="O1453">IFERROR(INDEX($AD$11:$AO$1485,MATCH($B1453&amp;$I1453,$Z$11:$Z$1485&amp;$AG$11:$AG$1485,0),MATCH($C1453,$AD$9:$AO$9,0)),"-")</f>
        <v>150</v>
      </c>
      <c r="P1453" s="58">
        <v>36</v>
      </c>
      <c r="Q1453" s="58">
        <v>12</v>
      </c>
      <c r="R1453" s="100">
        <f t="array" ref="R1453">IFERROR(INDEX($AD$11:$AO$1485,MATCH($B1453&amp;$I1453,$Z$11:$Z$1485&amp;$AG$11:$AG$1485,0),MATCH($D1453,$AD$9:$AO$9,0)),"-")</f>
        <v>146.10290000000001</v>
      </c>
      <c r="S1453" s="58">
        <v>21</v>
      </c>
      <c r="T1453" s="58">
        <v>7</v>
      </c>
      <c r="U1453" s="58">
        <v>4</v>
      </c>
      <c r="V1453" s="58">
        <v>7</v>
      </c>
      <c r="W1453" s="50">
        <f t="shared" si="160"/>
        <v>24</v>
      </c>
      <c r="X1453" s="50">
        <f t="shared" si="161"/>
        <v>14</v>
      </c>
      <c r="Z1453" s="63" t="str">
        <f t="shared" si="163"/>
        <v>M115×6</v>
      </c>
      <c r="AA1453" s="62" t="s">
        <v>135</v>
      </c>
      <c r="AB1453" s="62"/>
      <c r="AC1453" s="62"/>
      <c r="AD1453" s="63">
        <v>115</v>
      </c>
      <c r="AE1453" s="63">
        <v>6</v>
      </c>
      <c r="AF1453" s="62">
        <v>60</v>
      </c>
      <c r="AG1453" s="64" t="s">
        <v>176</v>
      </c>
      <c r="AH1453" s="64"/>
      <c r="AI1453" s="65"/>
      <c r="AJ1453" s="65">
        <f t="shared" si="164"/>
        <v>111.10290000000001</v>
      </c>
      <c r="AK1453" s="65"/>
      <c r="AL1453" s="65"/>
      <c r="AM1453" s="65">
        <f t="shared" si="165"/>
        <v>108.5048</v>
      </c>
      <c r="AN1453" s="65"/>
      <c r="AO1453" s="65">
        <v>114.2</v>
      </c>
    </row>
    <row r="1454" spans="2:41" ht="15" x14ac:dyDescent="0.3">
      <c r="B1454" s="72" t="str">
        <f t="shared" si="162"/>
        <v>M150×4</v>
      </c>
      <c r="C1454" s="79" t="s">
        <v>222</v>
      </c>
      <c r="D1454" s="73" t="s">
        <v>221</v>
      </c>
      <c r="E1454" s="71" t="s">
        <v>135</v>
      </c>
      <c r="F1454" s="58">
        <v>150</v>
      </c>
      <c r="G1454" s="58">
        <v>4</v>
      </c>
      <c r="H1454" s="71" t="s">
        <v>481</v>
      </c>
      <c r="I1454" s="71" t="s">
        <v>382</v>
      </c>
      <c r="J1454" s="58" t="s">
        <v>311</v>
      </c>
      <c r="K1454" s="58" t="s">
        <v>491</v>
      </c>
      <c r="L1454" s="58">
        <v>150</v>
      </c>
      <c r="M1454" s="58">
        <v>4</v>
      </c>
      <c r="N1454" s="71">
        <v>60</v>
      </c>
      <c r="O1454" s="100">
        <f t="array" ref="O1454">IFERROR(INDEX($AD$11:$AO$1485,MATCH($B1454&amp;$I1454,$Z$11:$Z$1485&amp;$AG$11:$AG$1485,0),MATCH($C1454,$AD$9:$AO$9,0)),"-")</f>
        <v>150</v>
      </c>
      <c r="P1454" s="58">
        <v>36</v>
      </c>
      <c r="Q1454" s="58">
        <v>12</v>
      </c>
      <c r="R1454" s="100">
        <f t="array" ref="R1454">IFERROR(INDEX($AD$11:$AO$1485,MATCH($B1454&amp;$I1454,$Z$11:$Z$1485&amp;$AG$11:$AG$1485,0),MATCH($D1454,$AD$9:$AO$9,0)),"-")</f>
        <v>147.40190000000001</v>
      </c>
      <c r="S1454" s="58">
        <v>21</v>
      </c>
      <c r="T1454" s="58">
        <v>7</v>
      </c>
      <c r="U1454" s="58">
        <v>4</v>
      </c>
      <c r="V1454" s="58">
        <v>7</v>
      </c>
      <c r="W1454" s="50">
        <f t="shared" si="160"/>
        <v>24</v>
      </c>
      <c r="X1454" s="50">
        <f t="shared" si="161"/>
        <v>14</v>
      </c>
      <c r="Z1454" s="63" t="str">
        <f t="shared" si="163"/>
        <v>M115×4</v>
      </c>
      <c r="AA1454" s="62" t="s">
        <v>135</v>
      </c>
      <c r="AB1454" s="62"/>
      <c r="AC1454" s="62"/>
      <c r="AD1454" s="63">
        <v>115</v>
      </c>
      <c r="AE1454" s="63">
        <v>4</v>
      </c>
      <c r="AF1454" s="62">
        <v>60</v>
      </c>
      <c r="AG1454" s="64" t="s">
        <v>176</v>
      </c>
      <c r="AH1454" s="64"/>
      <c r="AI1454" s="65"/>
      <c r="AJ1454" s="65">
        <f t="shared" si="164"/>
        <v>112.4019</v>
      </c>
      <c r="AK1454" s="65"/>
      <c r="AL1454" s="65"/>
      <c r="AM1454" s="65">
        <f t="shared" si="165"/>
        <v>110.6699</v>
      </c>
      <c r="AN1454" s="65"/>
      <c r="AO1454" s="65">
        <v>114.56</v>
      </c>
    </row>
    <row r="1455" spans="2:41" ht="15" x14ac:dyDescent="0.3">
      <c r="B1455" s="72" t="str">
        <f t="shared" si="162"/>
        <v>M150×3</v>
      </c>
      <c r="C1455" s="79" t="s">
        <v>222</v>
      </c>
      <c r="D1455" s="73" t="s">
        <v>221</v>
      </c>
      <c r="E1455" s="71" t="s">
        <v>135</v>
      </c>
      <c r="F1455" s="58">
        <v>150</v>
      </c>
      <c r="G1455" s="58">
        <v>3</v>
      </c>
      <c r="H1455" s="71" t="s">
        <v>481</v>
      </c>
      <c r="I1455" s="71" t="s">
        <v>382</v>
      </c>
      <c r="J1455" s="58" t="s">
        <v>311</v>
      </c>
      <c r="K1455" s="58" t="s">
        <v>491</v>
      </c>
      <c r="L1455" s="58">
        <v>150</v>
      </c>
      <c r="M1455" s="58">
        <v>3</v>
      </c>
      <c r="N1455" s="71">
        <v>60</v>
      </c>
      <c r="O1455" s="100">
        <f t="array" ref="O1455">IFERROR(INDEX($AD$11:$AO$1485,MATCH($B1455&amp;$I1455,$Z$11:$Z$1485&amp;$AG$11:$AG$1485,0),MATCH($C1455,$AD$9:$AO$9,0)),"-")</f>
        <v>150</v>
      </c>
      <c r="P1455" s="58">
        <v>36</v>
      </c>
      <c r="Q1455" s="58">
        <v>12</v>
      </c>
      <c r="R1455" s="100">
        <f t="array" ref="R1455">IFERROR(INDEX($AD$11:$AO$1485,MATCH($B1455&amp;$I1455,$Z$11:$Z$1485&amp;$AG$11:$AG$1485,0),MATCH($D1455,$AD$9:$AO$9,0)),"-")</f>
        <v>148.0514</v>
      </c>
      <c r="S1455" s="58">
        <v>21</v>
      </c>
      <c r="T1455" s="58">
        <v>7</v>
      </c>
      <c r="U1455" s="58">
        <v>4</v>
      </c>
      <c r="V1455" s="58">
        <v>7</v>
      </c>
      <c r="W1455" s="50">
        <f t="shared" si="160"/>
        <v>24</v>
      </c>
      <c r="X1455" s="50">
        <f t="shared" si="161"/>
        <v>14</v>
      </c>
      <c r="Z1455" s="63" t="str">
        <f t="shared" si="163"/>
        <v>M115×3</v>
      </c>
      <c r="AA1455" s="62" t="s">
        <v>135</v>
      </c>
      <c r="AB1455" s="62"/>
      <c r="AC1455" s="62"/>
      <c r="AD1455" s="63">
        <v>115</v>
      </c>
      <c r="AE1455" s="63">
        <v>3</v>
      </c>
      <c r="AF1455" s="62">
        <v>60</v>
      </c>
      <c r="AG1455" s="64" t="s">
        <v>176</v>
      </c>
      <c r="AH1455" s="64"/>
      <c r="AI1455" s="65"/>
      <c r="AJ1455" s="65">
        <f t="shared" si="164"/>
        <v>113.0514</v>
      </c>
      <c r="AK1455" s="65"/>
      <c r="AL1455" s="65"/>
      <c r="AM1455" s="65">
        <f t="shared" si="165"/>
        <v>111.75239999999999</v>
      </c>
      <c r="AN1455" s="65"/>
      <c r="AO1455" s="65">
        <v>114.73</v>
      </c>
    </row>
    <row r="1456" spans="2:41" ht="15" x14ac:dyDescent="0.3">
      <c r="B1456" s="72" t="str">
        <f t="shared" si="162"/>
        <v>M150×2</v>
      </c>
      <c r="C1456" s="79" t="s">
        <v>222</v>
      </c>
      <c r="D1456" s="73" t="s">
        <v>221</v>
      </c>
      <c r="E1456" s="71" t="s">
        <v>135</v>
      </c>
      <c r="F1456" s="58">
        <v>150</v>
      </c>
      <c r="G1456" s="58">
        <v>2</v>
      </c>
      <c r="H1456" s="71" t="s">
        <v>481</v>
      </c>
      <c r="I1456" s="71" t="s">
        <v>382</v>
      </c>
      <c r="J1456" s="58" t="s">
        <v>311</v>
      </c>
      <c r="K1456" s="58" t="s">
        <v>491</v>
      </c>
      <c r="L1456" s="58">
        <v>150</v>
      </c>
      <c r="M1456" s="58">
        <v>2</v>
      </c>
      <c r="N1456" s="71">
        <v>60</v>
      </c>
      <c r="O1456" s="100">
        <f t="array" ref="O1456">IFERROR(INDEX($AD$11:$AO$1485,MATCH($B1456&amp;$I1456,$Z$11:$Z$1485&amp;$AG$11:$AG$1485,0),MATCH($C1456,$AD$9:$AO$9,0)),"-")</f>
        <v>150</v>
      </c>
      <c r="P1456" s="58">
        <v>36</v>
      </c>
      <c r="Q1456" s="58">
        <v>12</v>
      </c>
      <c r="R1456" s="100">
        <f t="array" ref="R1456">IFERROR(INDEX($AD$11:$AO$1485,MATCH($B1456&amp;$I1456,$Z$11:$Z$1485&amp;$AG$11:$AG$1485,0),MATCH($D1456,$AD$9:$AO$9,0)),"-")</f>
        <v>148.70099999999999</v>
      </c>
      <c r="S1456" s="58">
        <v>21</v>
      </c>
      <c r="T1456" s="58">
        <v>7</v>
      </c>
      <c r="U1456" s="58">
        <v>4</v>
      </c>
      <c r="V1456" s="58">
        <v>7</v>
      </c>
      <c r="W1456" s="50">
        <f t="shared" si="160"/>
        <v>24</v>
      </c>
      <c r="X1456" s="50">
        <f t="shared" si="161"/>
        <v>14</v>
      </c>
      <c r="Z1456" s="63" t="str">
        <f t="shared" si="163"/>
        <v>M115×2</v>
      </c>
      <c r="AA1456" s="62" t="s">
        <v>135</v>
      </c>
      <c r="AB1456" s="62"/>
      <c r="AC1456" s="62"/>
      <c r="AD1456" s="63">
        <v>115</v>
      </c>
      <c r="AE1456" s="63">
        <v>2</v>
      </c>
      <c r="AF1456" s="62">
        <v>60</v>
      </c>
      <c r="AG1456" s="64" t="s">
        <v>176</v>
      </c>
      <c r="AH1456" s="64"/>
      <c r="AI1456" s="65"/>
      <c r="AJ1456" s="65">
        <f t="shared" si="164"/>
        <v>113.70099999999999</v>
      </c>
      <c r="AK1456" s="65"/>
      <c r="AL1456" s="65"/>
      <c r="AM1456" s="65">
        <f t="shared" si="165"/>
        <v>112.8349</v>
      </c>
      <c r="AN1456" s="65"/>
      <c r="AO1456" s="65">
        <v>114.6</v>
      </c>
    </row>
    <row r="1457" spans="2:41" ht="15" x14ac:dyDescent="0.3">
      <c r="B1457" s="76" t="str">
        <f t="shared" si="162"/>
        <v>M2.5×0.35</v>
      </c>
      <c r="C1457" s="24" t="s">
        <v>222</v>
      </c>
      <c r="D1457" s="77" t="s">
        <v>221</v>
      </c>
      <c r="E1457" s="74" t="s">
        <v>0</v>
      </c>
      <c r="F1457" s="75">
        <v>2.5</v>
      </c>
      <c r="G1457" s="75">
        <v>0.35</v>
      </c>
      <c r="H1457" s="74" t="s">
        <v>482</v>
      </c>
      <c r="I1457" s="74" t="s">
        <v>383</v>
      </c>
      <c r="J1457" s="75" t="s">
        <v>311</v>
      </c>
      <c r="K1457" s="58" t="s">
        <v>491</v>
      </c>
      <c r="L1457" s="75">
        <v>2.5</v>
      </c>
      <c r="M1457" s="75">
        <v>0.35</v>
      </c>
      <c r="N1457" s="74">
        <v>60</v>
      </c>
      <c r="O1457" s="101">
        <f t="array" ref="O1457">IFERROR(INDEX($AD$11:$AO$1485,MATCH($B1457&amp;$I1457,$Z$11:$Z$1485&amp;$AG$11:$AG$1485,0),MATCH($C1457,$AD$9:$AO$9,0)),"-")</f>
        <v>2.5</v>
      </c>
      <c r="P1457" s="75">
        <v>18</v>
      </c>
      <c r="Q1457" s="75">
        <v>6</v>
      </c>
      <c r="R1457" s="101">
        <f t="array" ref="R1457">IFERROR(INDEX($AD$11:$AO$1485,MATCH($B1457&amp;$I1457,$Z$11:$Z$1485&amp;$AG$11:$AG$1485,0),MATCH($D1457,$AD$9:$AO$9,0)),"-")</f>
        <v>2.2726999999999999</v>
      </c>
      <c r="S1457" s="75">
        <v>12</v>
      </c>
      <c r="T1457" s="75">
        <v>4</v>
      </c>
      <c r="U1457" s="75">
        <v>4</v>
      </c>
      <c r="V1457" s="75">
        <v>25</v>
      </c>
      <c r="W1457" s="50">
        <f t="shared" si="160"/>
        <v>12</v>
      </c>
      <c r="X1457" s="50">
        <f t="shared" si="161"/>
        <v>8</v>
      </c>
      <c r="Z1457" s="63" t="str">
        <f t="shared" si="163"/>
        <v>M120×6</v>
      </c>
      <c r="AA1457" s="62" t="s">
        <v>135</v>
      </c>
      <c r="AB1457" s="62"/>
      <c r="AC1457" s="62"/>
      <c r="AD1457" s="63">
        <v>120</v>
      </c>
      <c r="AE1457" s="63">
        <v>6</v>
      </c>
      <c r="AF1457" s="62">
        <v>60</v>
      </c>
      <c r="AG1457" s="64" t="s">
        <v>176</v>
      </c>
      <c r="AH1457" s="64"/>
      <c r="AI1457" s="65"/>
      <c r="AJ1457" s="65">
        <f t="shared" si="164"/>
        <v>116.10290000000001</v>
      </c>
      <c r="AK1457" s="65"/>
      <c r="AL1457" s="65"/>
      <c r="AM1457" s="65">
        <f t="shared" si="165"/>
        <v>113.5048</v>
      </c>
      <c r="AN1457" s="65"/>
      <c r="AO1457" s="65">
        <v>119.2</v>
      </c>
    </row>
    <row r="1458" spans="2:41" ht="15" x14ac:dyDescent="0.3">
      <c r="B1458" s="76" t="str">
        <f t="shared" si="162"/>
        <v>M3×0.35</v>
      </c>
      <c r="C1458" s="24" t="s">
        <v>222</v>
      </c>
      <c r="D1458" s="77" t="s">
        <v>221</v>
      </c>
      <c r="E1458" s="74" t="s">
        <v>0</v>
      </c>
      <c r="F1458" s="75">
        <v>3</v>
      </c>
      <c r="G1458" s="75">
        <v>0.35</v>
      </c>
      <c r="H1458" s="74" t="s">
        <v>482</v>
      </c>
      <c r="I1458" s="74" t="s">
        <v>383</v>
      </c>
      <c r="J1458" s="75" t="s">
        <v>311</v>
      </c>
      <c r="K1458" s="58" t="s">
        <v>491</v>
      </c>
      <c r="L1458" s="75">
        <v>3</v>
      </c>
      <c r="M1458" s="75">
        <v>0.35</v>
      </c>
      <c r="N1458" s="74">
        <v>60</v>
      </c>
      <c r="O1458" s="101">
        <f t="array" ref="O1458">IFERROR(INDEX($AD$11:$AO$1485,MATCH($B1458&amp;$I1458,$Z$11:$Z$1485&amp;$AG$11:$AG$1485,0),MATCH($C1458,$AD$9:$AO$9,0)),"-")</f>
        <v>3</v>
      </c>
      <c r="P1458" s="75">
        <v>18</v>
      </c>
      <c r="Q1458" s="75">
        <v>6</v>
      </c>
      <c r="R1458" s="101">
        <f t="array" ref="R1458">IFERROR(INDEX($AD$11:$AO$1485,MATCH($B1458&amp;$I1458,$Z$11:$Z$1485&amp;$AG$11:$AG$1485,0),MATCH($D1458,$AD$9:$AO$9,0)),"-")</f>
        <v>2.7726999999999999</v>
      </c>
      <c r="S1458" s="75">
        <v>12</v>
      </c>
      <c r="T1458" s="75">
        <v>4</v>
      </c>
      <c r="U1458" s="75">
        <v>4</v>
      </c>
      <c r="V1458" s="75">
        <v>28</v>
      </c>
      <c r="W1458" s="50">
        <f t="shared" si="160"/>
        <v>12</v>
      </c>
      <c r="X1458" s="50">
        <f t="shared" si="161"/>
        <v>8</v>
      </c>
      <c r="Z1458" s="63" t="str">
        <f t="shared" si="163"/>
        <v>M120×4</v>
      </c>
      <c r="AA1458" s="62" t="s">
        <v>135</v>
      </c>
      <c r="AB1458" s="62"/>
      <c r="AC1458" s="62"/>
      <c r="AD1458" s="63">
        <v>120</v>
      </c>
      <c r="AE1458" s="63">
        <v>4</v>
      </c>
      <c r="AF1458" s="62">
        <v>60</v>
      </c>
      <c r="AG1458" s="64" t="s">
        <v>176</v>
      </c>
      <c r="AH1458" s="64"/>
      <c r="AI1458" s="65"/>
      <c r="AJ1458" s="65">
        <f t="shared" si="164"/>
        <v>117.4019</v>
      </c>
      <c r="AK1458" s="65"/>
      <c r="AL1458" s="65"/>
      <c r="AM1458" s="65">
        <f t="shared" si="165"/>
        <v>115.6699</v>
      </c>
      <c r="AN1458" s="65"/>
      <c r="AO1458" s="65">
        <v>119.56</v>
      </c>
    </row>
    <row r="1459" spans="2:41" ht="15" x14ac:dyDescent="0.3">
      <c r="B1459" s="76" t="str">
        <f t="shared" si="162"/>
        <v>M3.5×0.35</v>
      </c>
      <c r="C1459" s="24" t="s">
        <v>222</v>
      </c>
      <c r="D1459" s="77" t="s">
        <v>221</v>
      </c>
      <c r="E1459" s="74" t="s">
        <v>0</v>
      </c>
      <c r="F1459" s="75">
        <v>3.5</v>
      </c>
      <c r="G1459" s="75">
        <v>0.35</v>
      </c>
      <c r="H1459" s="74" t="s">
        <v>482</v>
      </c>
      <c r="I1459" s="74" t="s">
        <v>383</v>
      </c>
      <c r="J1459" s="75" t="s">
        <v>311</v>
      </c>
      <c r="K1459" s="58" t="s">
        <v>491</v>
      </c>
      <c r="L1459" s="75">
        <v>3.5</v>
      </c>
      <c r="M1459" s="75">
        <v>0.35</v>
      </c>
      <c r="N1459" s="74">
        <v>60</v>
      </c>
      <c r="O1459" s="101">
        <f t="array" ref="O1459">IFERROR(INDEX($AD$11:$AO$1485,MATCH($B1459&amp;$I1459,$Z$11:$Z$1485&amp;$AG$11:$AG$1485,0),MATCH($C1459,$AD$9:$AO$9,0)),"-")</f>
        <v>3.5</v>
      </c>
      <c r="P1459" s="75">
        <v>18</v>
      </c>
      <c r="Q1459" s="75">
        <v>6</v>
      </c>
      <c r="R1459" s="101">
        <f t="array" ref="R1459">IFERROR(INDEX($AD$11:$AO$1485,MATCH($B1459&amp;$I1459,$Z$11:$Z$1485&amp;$AG$11:$AG$1485,0),MATCH($D1459,$AD$9:$AO$9,0)),"-")</f>
        <v>3.2726999999999999</v>
      </c>
      <c r="S1459" s="75">
        <v>12</v>
      </c>
      <c r="T1459" s="75">
        <v>4</v>
      </c>
      <c r="U1459" s="75">
        <v>4</v>
      </c>
      <c r="V1459" s="75">
        <v>25</v>
      </c>
      <c r="W1459" s="50">
        <f t="shared" si="160"/>
        <v>12</v>
      </c>
      <c r="X1459" s="50">
        <f t="shared" si="161"/>
        <v>8</v>
      </c>
      <c r="Z1459" s="63" t="str">
        <f t="shared" si="163"/>
        <v>M120×3</v>
      </c>
      <c r="AA1459" s="62" t="s">
        <v>135</v>
      </c>
      <c r="AB1459" s="62"/>
      <c r="AC1459" s="62"/>
      <c r="AD1459" s="63">
        <v>120</v>
      </c>
      <c r="AE1459" s="63">
        <v>3</v>
      </c>
      <c r="AF1459" s="62">
        <v>60</v>
      </c>
      <c r="AG1459" s="64" t="s">
        <v>176</v>
      </c>
      <c r="AH1459" s="64"/>
      <c r="AI1459" s="65"/>
      <c r="AJ1459" s="65">
        <f t="shared" si="164"/>
        <v>118.0514</v>
      </c>
      <c r="AK1459" s="65"/>
      <c r="AL1459" s="65"/>
      <c r="AM1459" s="65">
        <f t="shared" si="165"/>
        <v>116.75239999999999</v>
      </c>
      <c r="AN1459" s="65"/>
      <c r="AO1459" s="65">
        <v>119.73</v>
      </c>
    </row>
    <row r="1460" spans="2:41" ht="15" x14ac:dyDescent="0.3">
      <c r="B1460" s="76" t="str">
        <f t="shared" si="162"/>
        <v>M4×0.5</v>
      </c>
      <c r="C1460" s="24" t="s">
        <v>222</v>
      </c>
      <c r="D1460" s="77" t="s">
        <v>221</v>
      </c>
      <c r="E1460" s="74" t="s">
        <v>0</v>
      </c>
      <c r="F1460" s="75">
        <v>4</v>
      </c>
      <c r="G1460" s="75">
        <v>0.5</v>
      </c>
      <c r="H1460" s="74" t="s">
        <v>482</v>
      </c>
      <c r="I1460" s="74" t="s">
        <v>383</v>
      </c>
      <c r="J1460" s="75" t="s">
        <v>311</v>
      </c>
      <c r="K1460" s="58" t="s">
        <v>491</v>
      </c>
      <c r="L1460" s="75">
        <v>4</v>
      </c>
      <c r="M1460" s="75">
        <v>0.5</v>
      </c>
      <c r="N1460" s="74">
        <v>60</v>
      </c>
      <c r="O1460" s="101">
        <f t="array" ref="O1460">IFERROR(INDEX($AD$11:$AO$1485,MATCH($B1460&amp;$I1460,$Z$11:$Z$1485&amp;$AG$11:$AG$1485,0),MATCH($C1460,$AD$9:$AO$9,0)),"-")</f>
        <v>4</v>
      </c>
      <c r="P1460" s="75">
        <v>18</v>
      </c>
      <c r="Q1460" s="75">
        <v>6</v>
      </c>
      <c r="R1460" s="101">
        <f t="array" ref="R1460">IFERROR(INDEX($AD$11:$AO$1485,MATCH($B1460&amp;$I1460,$Z$11:$Z$1485&amp;$AG$11:$AG$1485,0),MATCH($D1460,$AD$9:$AO$9,0)),"-")</f>
        <v>3.6751999999999998</v>
      </c>
      <c r="S1460" s="75">
        <v>12</v>
      </c>
      <c r="T1460" s="75">
        <v>4</v>
      </c>
      <c r="U1460" s="75">
        <v>4</v>
      </c>
      <c r="V1460" s="75">
        <v>25</v>
      </c>
      <c r="W1460" s="50">
        <f t="shared" si="160"/>
        <v>12</v>
      </c>
      <c r="X1460" s="50">
        <f t="shared" si="161"/>
        <v>8</v>
      </c>
      <c r="Z1460" s="63" t="str">
        <f t="shared" si="163"/>
        <v>M120×2</v>
      </c>
      <c r="AA1460" s="62" t="s">
        <v>135</v>
      </c>
      <c r="AB1460" s="62"/>
      <c r="AC1460" s="62"/>
      <c r="AD1460" s="63">
        <v>120</v>
      </c>
      <c r="AE1460" s="63">
        <v>2</v>
      </c>
      <c r="AF1460" s="62">
        <v>60</v>
      </c>
      <c r="AG1460" s="64" t="s">
        <v>176</v>
      </c>
      <c r="AH1460" s="64"/>
      <c r="AI1460" s="65"/>
      <c r="AJ1460" s="65">
        <f t="shared" si="164"/>
        <v>118.70099999999999</v>
      </c>
      <c r="AK1460" s="65"/>
      <c r="AL1460" s="65"/>
      <c r="AM1460" s="65">
        <f t="shared" si="165"/>
        <v>117.8349</v>
      </c>
      <c r="AN1460" s="65"/>
      <c r="AO1460" s="65">
        <v>119.6</v>
      </c>
    </row>
    <row r="1461" spans="2:41" ht="15" x14ac:dyDescent="0.3">
      <c r="B1461" s="76" t="str">
        <f t="shared" si="162"/>
        <v>M4.5×0.5</v>
      </c>
      <c r="C1461" s="24" t="s">
        <v>222</v>
      </c>
      <c r="D1461" s="77" t="s">
        <v>221</v>
      </c>
      <c r="E1461" s="74" t="s">
        <v>0</v>
      </c>
      <c r="F1461" s="75">
        <v>4.5</v>
      </c>
      <c r="G1461" s="75">
        <v>0.5</v>
      </c>
      <c r="H1461" s="74" t="s">
        <v>482</v>
      </c>
      <c r="I1461" s="74" t="s">
        <v>383</v>
      </c>
      <c r="J1461" s="75" t="s">
        <v>311</v>
      </c>
      <c r="K1461" s="58" t="s">
        <v>491</v>
      </c>
      <c r="L1461" s="75">
        <v>4.5</v>
      </c>
      <c r="M1461" s="75">
        <v>0.5</v>
      </c>
      <c r="N1461" s="74">
        <v>60</v>
      </c>
      <c r="O1461" s="101">
        <f t="array" ref="O1461">IFERROR(INDEX($AD$11:$AO$1485,MATCH($B1461&amp;$I1461,$Z$11:$Z$1485&amp;$AG$11:$AG$1485,0),MATCH($C1461,$AD$9:$AO$9,0)),"-")</f>
        <v>4.5</v>
      </c>
      <c r="P1461" s="75">
        <v>18</v>
      </c>
      <c r="Q1461" s="75">
        <v>6</v>
      </c>
      <c r="R1461" s="101">
        <f t="array" ref="R1461">IFERROR(INDEX($AD$11:$AO$1485,MATCH($B1461&amp;$I1461,$Z$11:$Z$1485&amp;$AG$11:$AG$1485,0),MATCH($D1461,$AD$9:$AO$9,0)),"-")</f>
        <v>4.1752000000000002</v>
      </c>
      <c r="S1461" s="75">
        <v>12</v>
      </c>
      <c r="T1461" s="75">
        <v>4</v>
      </c>
      <c r="U1461" s="75">
        <v>4</v>
      </c>
      <c r="V1461" s="75">
        <v>23</v>
      </c>
      <c r="W1461" s="50">
        <f t="shared" si="160"/>
        <v>12</v>
      </c>
      <c r="X1461" s="50">
        <f t="shared" si="161"/>
        <v>8</v>
      </c>
      <c r="Z1461" s="63" t="str">
        <f t="shared" si="163"/>
        <v>M125×6</v>
      </c>
      <c r="AA1461" s="62" t="s">
        <v>135</v>
      </c>
      <c r="AB1461" s="62"/>
      <c r="AC1461" s="62"/>
      <c r="AD1461" s="63">
        <v>125</v>
      </c>
      <c r="AE1461" s="63">
        <v>6</v>
      </c>
      <c r="AF1461" s="62">
        <v>60</v>
      </c>
      <c r="AG1461" s="64" t="s">
        <v>176</v>
      </c>
      <c r="AH1461" s="64"/>
      <c r="AI1461" s="65"/>
      <c r="AJ1461" s="65">
        <f t="shared" si="164"/>
        <v>121.10290000000001</v>
      </c>
      <c r="AK1461" s="65"/>
      <c r="AL1461" s="65"/>
      <c r="AM1461" s="65">
        <f t="shared" si="165"/>
        <v>118.5048</v>
      </c>
      <c r="AN1461" s="65"/>
      <c r="AO1461" s="65">
        <v>124.2</v>
      </c>
    </row>
    <row r="1462" spans="2:41" ht="15" x14ac:dyDescent="0.3">
      <c r="B1462" s="76" t="str">
        <f t="shared" si="162"/>
        <v>M5×0.5</v>
      </c>
      <c r="C1462" s="24" t="s">
        <v>222</v>
      </c>
      <c r="D1462" s="77" t="s">
        <v>221</v>
      </c>
      <c r="E1462" s="74" t="s">
        <v>0</v>
      </c>
      <c r="F1462" s="75">
        <v>5</v>
      </c>
      <c r="G1462" s="75">
        <v>0.5</v>
      </c>
      <c r="H1462" s="74" t="s">
        <v>482</v>
      </c>
      <c r="I1462" s="74" t="s">
        <v>383</v>
      </c>
      <c r="J1462" s="75" t="s">
        <v>311</v>
      </c>
      <c r="K1462" s="58" t="s">
        <v>491</v>
      </c>
      <c r="L1462" s="75">
        <v>5</v>
      </c>
      <c r="M1462" s="75">
        <v>0.5</v>
      </c>
      <c r="N1462" s="74">
        <v>60</v>
      </c>
      <c r="O1462" s="101">
        <f t="array" ref="O1462">IFERROR(INDEX($AD$11:$AO$1485,MATCH($B1462&amp;$I1462,$Z$11:$Z$1485&amp;$AG$11:$AG$1485,0),MATCH($C1462,$AD$9:$AO$9,0)),"-")</f>
        <v>5</v>
      </c>
      <c r="P1462" s="75">
        <v>18</v>
      </c>
      <c r="Q1462" s="75">
        <v>6</v>
      </c>
      <c r="R1462" s="101">
        <f t="array" ref="R1462">IFERROR(INDEX($AD$11:$AO$1485,MATCH($B1462&amp;$I1462,$Z$11:$Z$1485&amp;$AG$11:$AG$1485,0),MATCH($D1462,$AD$9:$AO$9,0)),"-")</f>
        <v>4.6752000000000002</v>
      </c>
      <c r="S1462" s="75">
        <v>12</v>
      </c>
      <c r="T1462" s="75">
        <v>4</v>
      </c>
      <c r="U1462" s="75">
        <v>4</v>
      </c>
      <c r="V1462" s="75">
        <v>20</v>
      </c>
      <c r="W1462" s="50">
        <f t="shared" si="160"/>
        <v>12</v>
      </c>
      <c r="X1462" s="50">
        <f t="shared" si="161"/>
        <v>8</v>
      </c>
      <c r="Z1462" s="63" t="str">
        <f t="shared" si="163"/>
        <v>M125×4</v>
      </c>
      <c r="AA1462" s="62" t="s">
        <v>135</v>
      </c>
      <c r="AB1462" s="62"/>
      <c r="AC1462" s="62"/>
      <c r="AD1462" s="63">
        <v>125</v>
      </c>
      <c r="AE1462" s="63">
        <v>4</v>
      </c>
      <c r="AF1462" s="62">
        <v>60</v>
      </c>
      <c r="AG1462" s="64" t="s">
        <v>176</v>
      </c>
      <c r="AH1462" s="64"/>
      <c r="AI1462" s="65"/>
      <c r="AJ1462" s="65">
        <f t="shared" si="164"/>
        <v>122.4019</v>
      </c>
      <c r="AK1462" s="65"/>
      <c r="AL1462" s="65"/>
      <c r="AM1462" s="65">
        <f t="shared" si="165"/>
        <v>120.6699</v>
      </c>
      <c r="AN1462" s="65"/>
      <c r="AO1462" s="65">
        <v>124.56</v>
      </c>
    </row>
    <row r="1463" spans="2:41" ht="15" x14ac:dyDescent="0.3">
      <c r="B1463" s="76" t="str">
        <f t="shared" si="162"/>
        <v>M5.5×0.5</v>
      </c>
      <c r="C1463" s="24" t="s">
        <v>222</v>
      </c>
      <c r="D1463" s="77" t="s">
        <v>221</v>
      </c>
      <c r="E1463" s="74" t="s">
        <v>0</v>
      </c>
      <c r="F1463" s="75">
        <v>5.5</v>
      </c>
      <c r="G1463" s="75">
        <v>0.5</v>
      </c>
      <c r="H1463" s="74" t="s">
        <v>482</v>
      </c>
      <c r="I1463" s="74" t="s">
        <v>383</v>
      </c>
      <c r="J1463" s="75" t="s">
        <v>311</v>
      </c>
      <c r="K1463" s="58" t="s">
        <v>491</v>
      </c>
      <c r="L1463" s="75">
        <v>5.5</v>
      </c>
      <c r="M1463" s="75">
        <v>0.5</v>
      </c>
      <c r="N1463" s="74">
        <v>60</v>
      </c>
      <c r="O1463" s="101">
        <f t="array" ref="O1463">IFERROR(INDEX($AD$11:$AO$1485,MATCH($B1463&amp;$I1463,$Z$11:$Z$1485&amp;$AG$11:$AG$1485,0),MATCH($C1463,$AD$9:$AO$9,0)),"-")</f>
        <v>5.5</v>
      </c>
      <c r="P1463" s="75">
        <v>18</v>
      </c>
      <c r="Q1463" s="75">
        <v>6</v>
      </c>
      <c r="R1463" s="101">
        <f t="array" ref="R1463">IFERROR(INDEX($AD$11:$AO$1485,MATCH($B1463&amp;$I1463,$Z$11:$Z$1485&amp;$AG$11:$AG$1485,0),MATCH($D1463,$AD$9:$AO$9,0)),"-")</f>
        <v>5.1752000000000002</v>
      </c>
      <c r="S1463" s="75">
        <v>12</v>
      </c>
      <c r="T1463" s="75">
        <v>4</v>
      </c>
      <c r="U1463" s="75">
        <v>4</v>
      </c>
      <c r="V1463" s="75">
        <v>18</v>
      </c>
      <c r="W1463" s="50">
        <f t="shared" si="160"/>
        <v>12</v>
      </c>
      <c r="X1463" s="50">
        <f t="shared" si="161"/>
        <v>8</v>
      </c>
      <c r="Z1463" s="63" t="str">
        <f t="shared" si="163"/>
        <v>M125×3</v>
      </c>
      <c r="AA1463" s="62" t="s">
        <v>135</v>
      </c>
      <c r="AB1463" s="62"/>
      <c r="AC1463" s="62"/>
      <c r="AD1463" s="63">
        <v>125</v>
      </c>
      <c r="AE1463" s="63">
        <v>3</v>
      </c>
      <c r="AF1463" s="62">
        <v>60</v>
      </c>
      <c r="AG1463" s="64" t="s">
        <v>176</v>
      </c>
      <c r="AH1463" s="64"/>
      <c r="AI1463" s="65"/>
      <c r="AJ1463" s="65">
        <f t="shared" si="164"/>
        <v>123.0514</v>
      </c>
      <c r="AK1463" s="65"/>
      <c r="AL1463" s="65"/>
      <c r="AM1463" s="65">
        <f t="shared" si="165"/>
        <v>121.75239999999999</v>
      </c>
      <c r="AN1463" s="65"/>
      <c r="AO1463" s="65">
        <v>124.73</v>
      </c>
    </row>
    <row r="1464" spans="2:41" ht="15" x14ac:dyDescent="0.3">
      <c r="B1464" s="76" t="str">
        <f t="shared" si="162"/>
        <v>M6×0.75</v>
      </c>
      <c r="C1464" s="24" t="s">
        <v>222</v>
      </c>
      <c r="D1464" s="77" t="s">
        <v>221</v>
      </c>
      <c r="E1464" s="74" t="s">
        <v>0</v>
      </c>
      <c r="F1464" s="75">
        <v>6</v>
      </c>
      <c r="G1464" s="75">
        <v>0.75</v>
      </c>
      <c r="H1464" s="74" t="s">
        <v>482</v>
      </c>
      <c r="I1464" s="74" t="s">
        <v>383</v>
      </c>
      <c r="J1464" s="75" t="s">
        <v>311</v>
      </c>
      <c r="K1464" s="58" t="s">
        <v>491</v>
      </c>
      <c r="L1464" s="75">
        <v>6</v>
      </c>
      <c r="M1464" s="75">
        <v>0.75</v>
      </c>
      <c r="N1464" s="74">
        <v>60</v>
      </c>
      <c r="O1464" s="101">
        <f t="array" ref="O1464">IFERROR(INDEX($AD$11:$AO$1485,MATCH($B1464&amp;$I1464,$Z$11:$Z$1485&amp;$AG$11:$AG$1485,0),MATCH($C1464,$AD$9:$AO$9,0)),"-")</f>
        <v>6</v>
      </c>
      <c r="P1464" s="75">
        <v>18</v>
      </c>
      <c r="Q1464" s="75">
        <v>6</v>
      </c>
      <c r="R1464" s="101">
        <f t="array" ref="R1464">IFERROR(INDEX($AD$11:$AO$1485,MATCH($B1464&amp;$I1464,$Z$11:$Z$1485&amp;$AG$11:$AG$1485,0),MATCH($D1464,$AD$9:$AO$9,0)),"-")</f>
        <v>5.5129000000000001</v>
      </c>
      <c r="S1464" s="75">
        <v>12</v>
      </c>
      <c r="T1464" s="75">
        <v>4</v>
      </c>
      <c r="U1464" s="75">
        <v>4</v>
      </c>
      <c r="V1464" s="75">
        <v>18</v>
      </c>
      <c r="W1464" s="50">
        <f t="shared" si="160"/>
        <v>12</v>
      </c>
      <c r="X1464" s="50">
        <f t="shared" si="161"/>
        <v>8</v>
      </c>
      <c r="Z1464" s="63" t="str">
        <f t="shared" si="163"/>
        <v>M125×2</v>
      </c>
      <c r="AA1464" s="62" t="s">
        <v>135</v>
      </c>
      <c r="AB1464" s="62"/>
      <c r="AC1464" s="62"/>
      <c r="AD1464" s="63">
        <v>125</v>
      </c>
      <c r="AE1464" s="63">
        <v>2</v>
      </c>
      <c r="AF1464" s="62">
        <v>60</v>
      </c>
      <c r="AG1464" s="64" t="s">
        <v>176</v>
      </c>
      <c r="AH1464" s="64"/>
      <c r="AI1464" s="65"/>
      <c r="AJ1464" s="65">
        <f t="shared" si="164"/>
        <v>123.70099999999999</v>
      </c>
      <c r="AK1464" s="65"/>
      <c r="AL1464" s="65"/>
      <c r="AM1464" s="65">
        <f t="shared" si="165"/>
        <v>122.8349</v>
      </c>
      <c r="AN1464" s="65"/>
      <c r="AO1464" s="65">
        <v>124.63</v>
      </c>
    </row>
    <row r="1465" spans="2:41" ht="15" x14ac:dyDescent="0.3">
      <c r="B1465" s="76" t="str">
        <f t="shared" si="162"/>
        <v>M7×0.75</v>
      </c>
      <c r="C1465" s="24" t="s">
        <v>222</v>
      </c>
      <c r="D1465" s="77" t="s">
        <v>221</v>
      </c>
      <c r="E1465" s="74" t="s">
        <v>0</v>
      </c>
      <c r="F1465" s="75">
        <v>7</v>
      </c>
      <c r="G1465" s="75">
        <v>0.75</v>
      </c>
      <c r="H1465" s="74" t="s">
        <v>482</v>
      </c>
      <c r="I1465" s="74" t="s">
        <v>383</v>
      </c>
      <c r="J1465" s="75" t="s">
        <v>311</v>
      </c>
      <c r="K1465" s="58" t="s">
        <v>491</v>
      </c>
      <c r="L1465" s="75">
        <v>7</v>
      </c>
      <c r="M1465" s="75">
        <v>0.75</v>
      </c>
      <c r="N1465" s="74">
        <v>60</v>
      </c>
      <c r="O1465" s="101">
        <f t="array" ref="O1465">IFERROR(INDEX($AD$11:$AO$1485,MATCH($B1465&amp;$I1465,$Z$11:$Z$1485&amp;$AG$11:$AG$1485,0),MATCH($C1465,$AD$9:$AO$9,0)),"-")</f>
        <v>7</v>
      </c>
      <c r="P1465" s="75">
        <v>18</v>
      </c>
      <c r="Q1465" s="75">
        <v>6</v>
      </c>
      <c r="R1465" s="101">
        <f t="array" ref="R1465">IFERROR(INDEX($AD$11:$AO$1485,MATCH($B1465&amp;$I1465,$Z$11:$Z$1485&amp;$AG$11:$AG$1485,0),MATCH($D1465,$AD$9:$AO$9,0)),"-")</f>
        <v>6.5129000000000001</v>
      </c>
      <c r="S1465" s="75">
        <v>12</v>
      </c>
      <c r="T1465" s="75">
        <v>4</v>
      </c>
      <c r="U1465" s="75">
        <v>4</v>
      </c>
      <c r="V1465" s="75">
        <v>17</v>
      </c>
      <c r="W1465" s="50">
        <f t="shared" si="160"/>
        <v>12</v>
      </c>
      <c r="X1465" s="50">
        <f t="shared" si="161"/>
        <v>8</v>
      </c>
      <c r="Z1465" s="63" t="str">
        <f t="shared" si="163"/>
        <v>M130×6</v>
      </c>
      <c r="AA1465" s="62" t="s">
        <v>135</v>
      </c>
      <c r="AB1465" s="62"/>
      <c r="AC1465" s="62"/>
      <c r="AD1465" s="63">
        <v>130</v>
      </c>
      <c r="AE1465" s="63">
        <v>6</v>
      </c>
      <c r="AF1465" s="62">
        <v>60</v>
      </c>
      <c r="AG1465" s="64" t="s">
        <v>176</v>
      </c>
      <c r="AH1465" s="64"/>
      <c r="AI1465" s="65"/>
      <c r="AJ1465" s="65">
        <f t="shared" si="164"/>
        <v>126.10290000000001</v>
      </c>
      <c r="AK1465" s="65"/>
      <c r="AL1465" s="65"/>
      <c r="AM1465" s="65">
        <f t="shared" si="165"/>
        <v>123.5048</v>
      </c>
      <c r="AN1465" s="65"/>
      <c r="AO1465" s="65">
        <v>129.19999999999999</v>
      </c>
    </row>
    <row r="1466" spans="2:41" ht="15" x14ac:dyDescent="0.3">
      <c r="B1466" s="76" t="str">
        <f t="shared" si="162"/>
        <v>M8×1</v>
      </c>
      <c r="C1466" s="24" t="s">
        <v>222</v>
      </c>
      <c r="D1466" s="77" t="s">
        <v>221</v>
      </c>
      <c r="E1466" s="74" t="s">
        <v>0</v>
      </c>
      <c r="F1466" s="75">
        <v>8</v>
      </c>
      <c r="G1466" s="75">
        <v>1</v>
      </c>
      <c r="H1466" s="74" t="s">
        <v>482</v>
      </c>
      <c r="I1466" s="74" t="s">
        <v>383</v>
      </c>
      <c r="J1466" s="75" t="s">
        <v>311</v>
      </c>
      <c r="K1466" s="58" t="s">
        <v>491</v>
      </c>
      <c r="L1466" s="75">
        <v>8</v>
      </c>
      <c r="M1466" s="75">
        <v>1</v>
      </c>
      <c r="N1466" s="74">
        <v>60</v>
      </c>
      <c r="O1466" s="101">
        <f t="array" ref="O1466">IFERROR(INDEX($AD$11:$AO$1485,MATCH($B1466&amp;$I1466,$Z$11:$Z$1485&amp;$AG$11:$AG$1485,0),MATCH($C1466,$AD$9:$AO$9,0)),"-")</f>
        <v>8</v>
      </c>
      <c r="P1466" s="75">
        <v>18</v>
      </c>
      <c r="Q1466" s="75">
        <v>6</v>
      </c>
      <c r="R1466" s="101">
        <f t="array" ref="R1466">IFERROR(INDEX($AD$11:$AO$1485,MATCH($B1466&amp;$I1466,$Z$11:$Z$1485&amp;$AG$11:$AG$1485,0),MATCH($D1466,$AD$9:$AO$9,0)),"-")</f>
        <v>7.3505000000000003</v>
      </c>
      <c r="S1466" s="75">
        <v>12</v>
      </c>
      <c r="T1466" s="75">
        <v>4</v>
      </c>
      <c r="U1466" s="75">
        <v>4</v>
      </c>
      <c r="V1466" s="75">
        <v>15</v>
      </c>
      <c r="W1466" s="50">
        <f t="shared" si="160"/>
        <v>12</v>
      </c>
      <c r="X1466" s="50">
        <f t="shared" si="161"/>
        <v>8</v>
      </c>
      <c r="Z1466" s="63" t="str">
        <f t="shared" si="163"/>
        <v>M130×4</v>
      </c>
      <c r="AA1466" s="62" t="s">
        <v>135</v>
      </c>
      <c r="AB1466" s="62"/>
      <c r="AC1466" s="62"/>
      <c r="AD1466" s="63">
        <v>130</v>
      </c>
      <c r="AE1466" s="63">
        <v>4</v>
      </c>
      <c r="AF1466" s="62">
        <v>60</v>
      </c>
      <c r="AG1466" s="64" t="s">
        <v>176</v>
      </c>
      <c r="AH1466" s="64"/>
      <c r="AI1466" s="65"/>
      <c r="AJ1466" s="65">
        <f t="shared" si="164"/>
        <v>127.4019</v>
      </c>
      <c r="AK1466" s="65"/>
      <c r="AL1466" s="65"/>
      <c r="AM1466" s="65">
        <f t="shared" si="165"/>
        <v>125.6699</v>
      </c>
      <c r="AN1466" s="65"/>
      <c r="AO1466" s="65">
        <v>129.56</v>
      </c>
    </row>
    <row r="1467" spans="2:41" ht="15" x14ac:dyDescent="0.3">
      <c r="B1467" s="76" t="str">
        <f t="shared" si="162"/>
        <v>M8×0.75</v>
      </c>
      <c r="C1467" s="24" t="s">
        <v>222</v>
      </c>
      <c r="D1467" s="77" t="s">
        <v>221</v>
      </c>
      <c r="E1467" s="74" t="s">
        <v>0</v>
      </c>
      <c r="F1467" s="75">
        <v>8</v>
      </c>
      <c r="G1467" s="75">
        <v>0.75</v>
      </c>
      <c r="H1467" s="74" t="s">
        <v>482</v>
      </c>
      <c r="I1467" s="74" t="s">
        <v>383</v>
      </c>
      <c r="J1467" s="75" t="s">
        <v>311</v>
      </c>
      <c r="K1467" s="58" t="s">
        <v>491</v>
      </c>
      <c r="L1467" s="75">
        <v>8</v>
      </c>
      <c r="M1467" s="75">
        <v>0.75</v>
      </c>
      <c r="N1467" s="74">
        <v>60</v>
      </c>
      <c r="O1467" s="101">
        <f t="array" ref="O1467">IFERROR(INDEX($AD$11:$AO$1485,MATCH($B1467&amp;$I1467,$Z$11:$Z$1485&amp;$AG$11:$AG$1485,0),MATCH($C1467,$AD$9:$AO$9,0)),"-")</f>
        <v>8</v>
      </c>
      <c r="P1467" s="75">
        <v>18</v>
      </c>
      <c r="Q1467" s="75">
        <v>6</v>
      </c>
      <c r="R1467" s="101">
        <f t="array" ref="R1467">IFERROR(INDEX($AD$11:$AO$1485,MATCH($B1467&amp;$I1467,$Z$11:$Z$1485&amp;$AG$11:$AG$1485,0),MATCH($D1467,$AD$9:$AO$9,0)),"-")</f>
        <v>7.5129000000000001</v>
      </c>
      <c r="S1467" s="75">
        <v>12</v>
      </c>
      <c r="T1467" s="75">
        <v>4</v>
      </c>
      <c r="U1467" s="75">
        <v>4</v>
      </c>
      <c r="V1467" s="75">
        <v>15</v>
      </c>
      <c r="W1467" s="50">
        <f t="shared" si="160"/>
        <v>12</v>
      </c>
      <c r="X1467" s="50">
        <f t="shared" si="161"/>
        <v>8</v>
      </c>
      <c r="Z1467" s="63" t="str">
        <f t="shared" si="163"/>
        <v>M130×3</v>
      </c>
      <c r="AA1467" s="62" t="s">
        <v>135</v>
      </c>
      <c r="AB1467" s="62"/>
      <c r="AC1467" s="62"/>
      <c r="AD1467" s="63">
        <v>130</v>
      </c>
      <c r="AE1467" s="63">
        <v>3</v>
      </c>
      <c r="AF1467" s="62">
        <v>60</v>
      </c>
      <c r="AG1467" s="64" t="s">
        <v>176</v>
      </c>
      <c r="AH1467" s="64"/>
      <c r="AI1467" s="65"/>
      <c r="AJ1467" s="65">
        <f t="shared" si="164"/>
        <v>128.0514</v>
      </c>
      <c r="AK1467" s="65"/>
      <c r="AL1467" s="65"/>
      <c r="AM1467" s="65">
        <f t="shared" si="165"/>
        <v>126.75239999999999</v>
      </c>
      <c r="AN1467" s="65"/>
      <c r="AO1467" s="65">
        <v>129.72999999999999</v>
      </c>
    </row>
    <row r="1468" spans="2:41" ht="15" x14ac:dyDescent="0.3">
      <c r="B1468" s="76" t="str">
        <f t="shared" si="162"/>
        <v>M9×1</v>
      </c>
      <c r="C1468" s="24" t="s">
        <v>222</v>
      </c>
      <c r="D1468" s="77" t="s">
        <v>221</v>
      </c>
      <c r="E1468" s="74" t="s">
        <v>0</v>
      </c>
      <c r="F1468" s="75">
        <v>9</v>
      </c>
      <c r="G1468" s="75">
        <v>1</v>
      </c>
      <c r="H1468" s="74" t="s">
        <v>482</v>
      </c>
      <c r="I1468" s="74" t="s">
        <v>383</v>
      </c>
      <c r="J1468" s="75" t="s">
        <v>311</v>
      </c>
      <c r="K1468" s="58" t="s">
        <v>491</v>
      </c>
      <c r="L1468" s="75">
        <v>9</v>
      </c>
      <c r="M1468" s="75">
        <v>1</v>
      </c>
      <c r="N1468" s="74">
        <v>60</v>
      </c>
      <c r="O1468" s="101">
        <f t="array" ref="O1468">IFERROR(INDEX($AD$11:$AO$1485,MATCH($B1468&amp;$I1468,$Z$11:$Z$1485&amp;$AG$11:$AG$1485,0),MATCH($C1468,$AD$9:$AO$9,0)),"-")</f>
        <v>9</v>
      </c>
      <c r="P1468" s="75">
        <v>18</v>
      </c>
      <c r="Q1468" s="75">
        <v>6</v>
      </c>
      <c r="R1468" s="101">
        <f t="array" ref="R1468">IFERROR(INDEX($AD$11:$AO$1485,MATCH($B1468&amp;$I1468,$Z$11:$Z$1485&amp;$AG$11:$AG$1485,0),MATCH($D1468,$AD$9:$AO$9,0)),"-")</f>
        <v>8.3505000000000003</v>
      </c>
      <c r="S1468" s="75">
        <v>12</v>
      </c>
      <c r="T1468" s="75">
        <v>4</v>
      </c>
      <c r="U1468" s="75">
        <v>4</v>
      </c>
      <c r="V1468" s="75">
        <v>13</v>
      </c>
      <c r="W1468" s="50">
        <f t="shared" si="160"/>
        <v>12</v>
      </c>
      <c r="X1468" s="50">
        <f t="shared" si="161"/>
        <v>8</v>
      </c>
      <c r="Z1468" s="63" t="str">
        <f t="shared" si="163"/>
        <v>M130×2</v>
      </c>
      <c r="AA1468" s="62" t="s">
        <v>135</v>
      </c>
      <c r="AB1468" s="62"/>
      <c r="AC1468" s="62"/>
      <c r="AD1468" s="63">
        <v>130</v>
      </c>
      <c r="AE1468" s="63">
        <v>2</v>
      </c>
      <c r="AF1468" s="62">
        <v>60</v>
      </c>
      <c r="AG1468" s="64" t="s">
        <v>176</v>
      </c>
      <c r="AH1468" s="64"/>
      <c r="AI1468" s="65"/>
      <c r="AJ1468" s="65">
        <f t="shared" si="164"/>
        <v>128.70099999999999</v>
      </c>
      <c r="AK1468" s="65"/>
      <c r="AL1468" s="65"/>
      <c r="AM1468" s="65">
        <f t="shared" si="165"/>
        <v>127.8349</v>
      </c>
      <c r="AN1468" s="65"/>
      <c r="AO1468" s="65">
        <v>129.63</v>
      </c>
    </row>
    <row r="1469" spans="2:41" ht="15" x14ac:dyDescent="0.3">
      <c r="B1469" s="76" t="str">
        <f t="shared" si="162"/>
        <v>M9×0.75</v>
      </c>
      <c r="C1469" s="24" t="s">
        <v>222</v>
      </c>
      <c r="D1469" s="77" t="s">
        <v>221</v>
      </c>
      <c r="E1469" s="74" t="s">
        <v>0</v>
      </c>
      <c r="F1469" s="75">
        <v>9</v>
      </c>
      <c r="G1469" s="75">
        <v>0.75</v>
      </c>
      <c r="H1469" s="74" t="s">
        <v>482</v>
      </c>
      <c r="I1469" s="74" t="s">
        <v>383</v>
      </c>
      <c r="J1469" s="75" t="s">
        <v>311</v>
      </c>
      <c r="K1469" s="58" t="s">
        <v>491</v>
      </c>
      <c r="L1469" s="75">
        <v>9</v>
      </c>
      <c r="M1469" s="75">
        <v>0.75</v>
      </c>
      <c r="N1469" s="74">
        <v>60</v>
      </c>
      <c r="O1469" s="101">
        <f t="array" ref="O1469">IFERROR(INDEX($AD$11:$AO$1485,MATCH($B1469&amp;$I1469,$Z$11:$Z$1485&amp;$AG$11:$AG$1485,0),MATCH($C1469,$AD$9:$AO$9,0)),"-")</f>
        <v>9</v>
      </c>
      <c r="P1469" s="75">
        <v>18</v>
      </c>
      <c r="Q1469" s="75">
        <v>6</v>
      </c>
      <c r="R1469" s="101">
        <f t="array" ref="R1469">IFERROR(INDEX($AD$11:$AO$1485,MATCH($B1469&amp;$I1469,$Z$11:$Z$1485&amp;$AG$11:$AG$1485,0),MATCH($D1469,$AD$9:$AO$9,0)),"-")</f>
        <v>8.5129000000000001</v>
      </c>
      <c r="S1469" s="75">
        <v>12</v>
      </c>
      <c r="T1469" s="75">
        <v>4</v>
      </c>
      <c r="U1469" s="75">
        <v>4</v>
      </c>
      <c r="V1469" s="75">
        <v>13</v>
      </c>
      <c r="W1469" s="50">
        <f t="shared" ref="W1469:W1532" si="166">IF(P1469="-","-",P1469-Q1469)</f>
        <v>12</v>
      </c>
      <c r="X1469" s="50">
        <f t="shared" ref="X1469:X1532" si="167">S1469-T1469</f>
        <v>8</v>
      </c>
      <c r="Z1469" s="63" t="str">
        <f t="shared" si="163"/>
        <v>M135×6</v>
      </c>
      <c r="AA1469" s="62" t="s">
        <v>135</v>
      </c>
      <c r="AB1469" s="62"/>
      <c r="AC1469" s="62"/>
      <c r="AD1469" s="63">
        <v>135</v>
      </c>
      <c r="AE1469" s="63">
        <v>6</v>
      </c>
      <c r="AF1469" s="62">
        <v>60</v>
      </c>
      <c r="AG1469" s="64" t="s">
        <v>176</v>
      </c>
      <c r="AH1469" s="64"/>
      <c r="AI1469" s="65"/>
      <c r="AJ1469" s="65">
        <f t="shared" si="164"/>
        <v>131.10290000000001</v>
      </c>
      <c r="AK1469" s="65"/>
      <c r="AL1469" s="65"/>
      <c r="AM1469" s="65">
        <f t="shared" si="165"/>
        <v>128.50479999999999</v>
      </c>
      <c r="AN1469" s="65"/>
      <c r="AO1469" s="65">
        <v>134.19999999999999</v>
      </c>
    </row>
    <row r="1470" spans="2:41" ht="15" x14ac:dyDescent="0.3">
      <c r="B1470" s="76" t="str">
        <f t="shared" si="162"/>
        <v>M10×1.25</v>
      </c>
      <c r="C1470" s="24" t="s">
        <v>222</v>
      </c>
      <c r="D1470" s="77" t="s">
        <v>221</v>
      </c>
      <c r="E1470" s="74" t="s">
        <v>0</v>
      </c>
      <c r="F1470" s="75">
        <v>10</v>
      </c>
      <c r="G1470" s="75">
        <v>1.25</v>
      </c>
      <c r="H1470" s="74" t="s">
        <v>482</v>
      </c>
      <c r="I1470" s="74" t="s">
        <v>383</v>
      </c>
      <c r="J1470" s="75" t="s">
        <v>311</v>
      </c>
      <c r="K1470" s="58" t="s">
        <v>491</v>
      </c>
      <c r="L1470" s="75">
        <v>10</v>
      </c>
      <c r="M1470" s="75">
        <v>1.25</v>
      </c>
      <c r="N1470" s="74">
        <v>60</v>
      </c>
      <c r="O1470" s="101">
        <f t="array" ref="O1470">IFERROR(INDEX($AD$11:$AO$1485,MATCH($B1470&amp;$I1470,$Z$11:$Z$1485&amp;$AG$11:$AG$1485,0),MATCH($C1470,$AD$9:$AO$9,0)),"-")</f>
        <v>10</v>
      </c>
      <c r="P1470" s="75">
        <v>18</v>
      </c>
      <c r="Q1470" s="75">
        <v>6</v>
      </c>
      <c r="R1470" s="101">
        <f t="array" ref="R1470">IFERROR(INDEX($AD$11:$AO$1485,MATCH($B1470&amp;$I1470,$Z$11:$Z$1485&amp;$AG$11:$AG$1485,0),MATCH($D1470,$AD$9:$AO$9,0)),"-")</f>
        <v>9.1881000000000004</v>
      </c>
      <c r="S1470" s="75">
        <v>12</v>
      </c>
      <c r="T1470" s="75">
        <v>4</v>
      </c>
      <c r="U1470" s="75">
        <v>4</v>
      </c>
      <c r="V1470" s="75">
        <v>12</v>
      </c>
      <c r="W1470" s="50">
        <f t="shared" si="166"/>
        <v>12</v>
      </c>
      <c r="X1470" s="50">
        <f t="shared" si="167"/>
        <v>8</v>
      </c>
      <c r="Z1470" s="63" t="str">
        <f t="shared" si="163"/>
        <v>M135×4</v>
      </c>
      <c r="AA1470" s="62" t="s">
        <v>135</v>
      </c>
      <c r="AB1470" s="62"/>
      <c r="AC1470" s="62"/>
      <c r="AD1470" s="63">
        <v>135</v>
      </c>
      <c r="AE1470" s="63">
        <v>4</v>
      </c>
      <c r="AF1470" s="62">
        <v>60</v>
      </c>
      <c r="AG1470" s="64" t="s">
        <v>176</v>
      </c>
      <c r="AH1470" s="64"/>
      <c r="AI1470" s="65"/>
      <c r="AJ1470" s="65">
        <f t="shared" si="164"/>
        <v>132.40190000000001</v>
      </c>
      <c r="AK1470" s="65"/>
      <c r="AL1470" s="65"/>
      <c r="AM1470" s="65">
        <f t="shared" si="165"/>
        <v>130.66990000000001</v>
      </c>
      <c r="AN1470" s="65"/>
      <c r="AO1470" s="65">
        <v>134.56</v>
      </c>
    </row>
    <row r="1471" spans="2:41" ht="15" x14ac:dyDescent="0.3">
      <c r="B1471" s="76" t="str">
        <f t="shared" si="162"/>
        <v>M10×1</v>
      </c>
      <c r="C1471" s="24" t="s">
        <v>222</v>
      </c>
      <c r="D1471" s="77" t="s">
        <v>221</v>
      </c>
      <c r="E1471" s="74" t="s">
        <v>0</v>
      </c>
      <c r="F1471" s="75">
        <v>10</v>
      </c>
      <c r="G1471" s="75">
        <v>1</v>
      </c>
      <c r="H1471" s="74" t="s">
        <v>482</v>
      </c>
      <c r="I1471" s="74" t="s">
        <v>383</v>
      </c>
      <c r="J1471" s="75" t="s">
        <v>311</v>
      </c>
      <c r="K1471" s="58" t="s">
        <v>491</v>
      </c>
      <c r="L1471" s="75">
        <v>10</v>
      </c>
      <c r="M1471" s="75">
        <v>1</v>
      </c>
      <c r="N1471" s="74">
        <v>60</v>
      </c>
      <c r="O1471" s="101">
        <f t="array" ref="O1471">IFERROR(INDEX($AD$11:$AO$1485,MATCH($B1471&amp;$I1471,$Z$11:$Z$1485&amp;$AG$11:$AG$1485,0),MATCH($C1471,$AD$9:$AO$9,0)),"-")</f>
        <v>10</v>
      </c>
      <c r="P1471" s="75">
        <v>18</v>
      </c>
      <c r="Q1471" s="75">
        <v>6</v>
      </c>
      <c r="R1471" s="101">
        <f t="array" ref="R1471">IFERROR(INDEX($AD$11:$AO$1485,MATCH($B1471&amp;$I1471,$Z$11:$Z$1485&amp;$AG$11:$AG$1485,0),MATCH($D1471,$AD$9:$AO$9,0)),"-")</f>
        <v>9.3505000000000003</v>
      </c>
      <c r="S1471" s="75">
        <v>12</v>
      </c>
      <c r="T1471" s="75">
        <v>4</v>
      </c>
      <c r="U1471" s="75">
        <v>4</v>
      </c>
      <c r="V1471" s="75">
        <v>12</v>
      </c>
      <c r="W1471" s="50">
        <f t="shared" si="166"/>
        <v>12</v>
      </c>
      <c r="X1471" s="50">
        <f t="shared" si="167"/>
        <v>8</v>
      </c>
      <c r="Z1471" s="63" t="str">
        <f t="shared" si="163"/>
        <v>M135×3</v>
      </c>
      <c r="AA1471" s="62" t="s">
        <v>135</v>
      </c>
      <c r="AB1471" s="62"/>
      <c r="AC1471" s="62"/>
      <c r="AD1471" s="63">
        <v>135</v>
      </c>
      <c r="AE1471" s="63">
        <v>3</v>
      </c>
      <c r="AF1471" s="62">
        <v>60</v>
      </c>
      <c r="AG1471" s="64" t="s">
        <v>176</v>
      </c>
      <c r="AH1471" s="64"/>
      <c r="AI1471" s="65"/>
      <c r="AJ1471" s="65">
        <f t="shared" si="164"/>
        <v>133.0514</v>
      </c>
      <c r="AK1471" s="65"/>
      <c r="AL1471" s="65"/>
      <c r="AM1471" s="65">
        <f t="shared" si="165"/>
        <v>131.75239999999999</v>
      </c>
      <c r="AN1471" s="65"/>
      <c r="AO1471" s="65">
        <v>134.72999999999999</v>
      </c>
    </row>
    <row r="1472" spans="2:41" ht="15" x14ac:dyDescent="0.3">
      <c r="B1472" s="76" t="str">
        <f t="shared" si="162"/>
        <v>M10×0.75</v>
      </c>
      <c r="C1472" s="24" t="s">
        <v>222</v>
      </c>
      <c r="D1472" s="77" t="s">
        <v>221</v>
      </c>
      <c r="E1472" s="74" t="s">
        <v>0</v>
      </c>
      <c r="F1472" s="75">
        <v>10</v>
      </c>
      <c r="G1472" s="75">
        <v>0.75</v>
      </c>
      <c r="H1472" s="74" t="s">
        <v>482</v>
      </c>
      <c r="I1472" s="74" t="s">
        <v>383</v>
      </c>
      <c r="J1472" s="75" t="s">
        <v>311</v>
      </c>
      <c r="K1472" s="58" t="s">
        <v>491</v>
      </c>
      <c r="L1472" s="75">
        <v>10</v>
      </c>
      <c r="M1472" s="75">
        <v>0.75</v>
      </c>
      <c r="N1472" s="74">
        <v>60</v>
      </c>
      <c r="O1472" s="101">
        <f t="array" ref="O1472">IFERROR(INDEX($AD$11:$AO$1485,MATCH($B1472&amp;$I1472,$Z$11:$Z$1485&amp;$AG$11:$AG$1485,0),MATCH($C1472,$AD$9:$AO$9,0)),"-")</f>
        <v>10</v>
      </c>
      <c r="P1472" s="75">
        <v>18</v>
      </c>
      <c r="Q1472" s="75">
        <v>6</v>
      </c>
      <c r="R1472" s="101">
        <f t="array" ref="R1472">IFERROR(INDEX($AD$11:$AO$1485,MATCH($B1472&amp;$I1472,$Z$11:$Z$1485&amp;$AG$11:$AG$1485,0),MATCH($D1472,$AD$9:$AO$9,0)),"-")</f>
        <v>9.5129000000000001</v>
      </c>
      <c r="S1472" s="75">
        <v>12</v>
      </c>
      <c r="T1472" s="75">
        <v>4</v>
      </c>
      <c r="U1472" s="75">
        <v>4</v>
      </c>
      <c r="V1472" s="75">
        <v>11</v>
      </c>
      <c r="W1472" s="50">
        <f t="shared" si="166"/>
        <v>12</v>
      </c>
      <c r="X1472" s="50">
        <f t="shared" si="167"/>
        <v>8</v>
      </c>
      <c r="Z1472" s="63" t="str">
        <f t="shared" si="163"/>
        <v>M135×2</v>
      </c>
      <c r="AA1472" s="62" t="s">
        <v>135</v>
      </c>
      <c r="AB1472" s="62"/>
      <c r="AC1472" s="62"/>
      <c r="AD1472" s="63">
        <v>135</v>
      </c>
      <c r="AE1472" s="63">
        <v>2</v>
      </c>
      <c r="AF1472" s="62">
        <v>60</v>
      </c>
      <c r="AG1472" s="64" t="s">
        <v>176</v>
      </c>
      <c r="AH1472" s="64"/>
      <c r="AI1472" s="65"/>
      <c r="AJ1472" s="65">
        <f t="shared" si="164"/>
        <v>133.70099999999999</v>
      </c>
      <c r="AK1472" s="65"/>
      <c r="AL1472" s="65"/>
      <c r="AM1472" s="65">
        <f t="shared" si="165"/>
        <v>132.8349</v>
      </c>
      <c r="AN1472" s="65"/>
      <c r="AO1472" s="65">
        <v>134.63</v>
      </c>
    </row>
    <row r="1473" spans="2:41" ht="15" x14ac:dyDescent="0.3">
      <c r="B1473" s="76" t="str">
        <f t="shared" si="162"/>
        <v>M11×1</v>
      </c>
      <c r="C1473" s="24" t="s">
        <v>222</v>
      </c>
      <c r="D1473" s="77" t="s">
        <v>221</v>
      </c>
      <c r="E1473" s="74" t="s">
        <v>0</v>
      </c>
      <c r="F1473" s="75">
        <v>11</v>
      </c>
      <c r="G1473" s="75">
        <v>1</v>
      </c>
      <c r="H1473" s="74" t="s">
        <v>482</v>
      </c>
      <c r="I1473" s="74" t="s">
        <v>383</v>
      </c>
      <c r="J1473" s="75" t="s">
        <v>311</v>
      </c>
      <c r="K1473" s="58" t="s">
        <v>491</v>
      </c>
      <c r="L1473" s="75">
        <v>11</v>
      </c>
      <c r="M1473" s="75">
        <v>1</v>
      </c>
      <c r="N1473" s="74">
        <v>60</v>
      </c>
      <c r="O1473" s="101">
        <f t="array" ref="O1473">IFERROR(INDEX($AD$11:$AO$1485,MATCH($B1473&amp;$I1473,$Z$11:$Z$1485&amp;$AG$11:$AG$1485,0),MATCH($C1473,$AD$9:$AO$9,0)),"-")</f>
        <v>11</v>
      </c>
      <c r="P1473" s="75">
        <v>18</v>
      </c>
      <c r="Q1473" s="75">
        <v>6</v>
      </c>
      <c r="R1473" s="101">
        <f t="array" ref="R1473">IFERROR(INDEX($AD$11:$AO$1485,MATCH($B1473&amp;$I1473,$Z$11:$Z$1485&amp;$AG$11:$AG$1485,0),MATCH($D1473,$AD$9:$AO$9,0)),"-")</f>
        <v>10.3505</v>
      </c>
      <c r="S1473" s="75">
        <v>12</v>
      </c>
      <c r="T1473" s="75">
        <v>4</v>
      </c>
      <c r="U1473" s="75">
        <v>4</v>
      </c>
      <c r="V1473" s="75">
        <v>10</v>
      </c>
      <c r="W1473" s="50">
        <f t="shared" si="166"/>
        <v>12</v>
      </c>
      <c r="X1473" s="50">
        <f t="shared" si="167"/>
        <v>8</v>
      </c>
      <c r="Z1473" s="63" t="str">
        <f t="shared" si="163"/>
        <v>M140×6</v>
      </c>
      <c r="AA1473" s="62" t="s">
        <v>135</v>
      </c>
      <c r="AB1473" s="62"/>
      <c r="AC1473" s="62"/>
      <c r="AD1473" s="63">
        <v>140</v>
      </c>
      <c r="AE1473" s="63">
        <v>6</v>
      </c>
      <c r="AF1473" s="62">
        <v>60</v>
      </c>
      <c r="AG1473" s="64" t="s">
        <v>176</v>
      </c>
      <c r="AH1473" s="64"/>
      <c r="AI1473" s="65"/>
      <c r="AJ1473" s="65">
        <f t="shared" si="164"/>
        <v>136.10290000000001</v>
      </c>
      <c r="AK1473" s="65"/>
      <c r="AL1473" s="65"/>
      <c r="AM1473" s="65">
        <f t="shared" si="165"/>
        <v>133.50479999999999</v>
      </c>
      <c r="AN1473" s="65"/>
      <c r="AO1473" s="65">
        <v>139.19999999999999</v>
      </c>
    </row>
    <row r="1474" spans="2:41" ht="15" x14ac:dyDescent="0.3">
      <c r="B1474" s="76" t="str">
        <f t="shared" si="162"/>
        <v>M11×0.75</v>
      </c>
      <c r="C1474" s="24" t="s">
        <v>222</v>
      </c>
      <c r="D1474" s="77" t="s">
        <v>221</v>
      </c>
      <c r="E1474" s="74" t="s">
        <v>0</v>
      </c>
      <c r="F1474" s="75">
        <v>11</v>
      </c>
      <c r="G1474" s="75">
        <v>0.75</v>
      </c>
      <c r="H1474" s="74" t="s">
        <v>482</v>
      </c>
      <c r="I1474" s="74" t="s">
        <v>383</v>
      </c>
      <c r="J1474" s="75" t="s">
        <v>311</v>
      </c>
      <c r="K1474" s="58" t="s">
        <v>491</v>
      </c>
      <c r="L1474" s="75">
        <v>11</v>
      </c>
      <c r="M1474" s="75">
        <v>0.75</v>
      </c>
      <c r="N1474" s="74">
        <v>60</v>
      </c>
      <c r="O1474" s="101">
        <f t="array" ref="O1474">IFERROR(INDEX($AD$11:$AO$1485,MATCH($B1474&amp;$I1474,$Z$11:$Z$1485&amp;$AG$11:$AG$1485,0),MATCH($C1474,$AD$9:$AO$9,0)),"-")</f>
        <v>11</v>
      </c>
      <c r="P1474" s="75">
        <v>18</v>
      </c>
      <c r="Q1474" s="75">
        <v>6</v>
      </c>
      <c r="R1474" s="101">
        <f t="array" ref="R1474">IFERROR(INDEX($AD$11:$AO$1485,MATCH($B1474&amp;$I1474,$Z$11:$Z$1485&amp;$AG$11:$AG$1485,0),MATCH($D1474,$AD$9:$AO$9,0)),"-")</f>
        <v>10.5129</v>
      </c>
      <c r="S1474" s="75">
        <v>12</v>
      </c>
      <c r="T1474" s="75">
        <v>4</v>
      </c>
      <c r="U1474" s="75">
        <v>4</v>
      </c>
      <c r="V1474" s="75">
        <v>10</v>
      </c>
      <c r="W1474" s="50">
        <f t="shared" si="166"/>
        <v>12</v>
      </c>
      <c r="X1474" s="50">
        <f t="shared" si="167"/>
        <v>8</v>
      </c>
      <c r="Z1474" s="63" t="str">
        <f t="shared" si="163"/>
        <v>M140×4</v>
      </c>
      <c r="AA1474" s="62" t="s">
        <v>135</v>
      </c>
      <c r="AB1474" s="62"/>
      <c r="AC1474" s="62"/>
      <c r="AD1474" s="63">
        <v>140</v>
      </c>
      <c r="AE1474" s="63">
        <v>4</v>
      </c>
      <c r="AF1474" s="62">
        <v>60</v>
      </c>
      <c r="AG1474" s="64" t="s">
        <v>176</v>
      </c>
      <c r="AH1474" s="64"/>
      <c r="AI1474" s="65"/>
      <c r="AJ1474" s="65">
        <f t="shared" si="164"/>
        <v>137.40190000000001</v>
      </c>
      <c r="AK1474" s="65"/>
      <c r="AL1474" s="65"/>
      <c r="AM1474" s="65">
        <f t="shared" si="165"/>
        <v>135.66990000000001</v>
      </c>
      <c r="AN1474" s="65"/>
      <c r="AO1474" s="65">
        <v>139.56</v>
      </c>
    </row>
    <row r="1475" spans="2:41" ht="15" x14ac:dyDescent="0.3">
      <c r="B1475" s="76" t="str">
        <f t="shared" si="162"/>
        <v>M12×1.5</v>
      </c>
      <c r="C1475" s="24" t="s">
        <v>222</v>
      </c>
      <c r="D1475" s="77" t="s">
        <v>221</v>
      </c>
      <c r="E1475" s="74" t="s">
        <v>0</v>
      </c>
      <c r="F1475" s="75">
        <v>12</v>
      </c>
      <c r="G1475" s="75">
        <v>1.5</v>
      </c>
      <c r="H1475" s="74" t="s">
        <v>482</v>
      </c>
      <c r="I1475" s="74" t="s">
        <v>383</v>
      </c>
      <c r="J1475" s="75" t="s">
        <v>311</v>
      </c>
      <c r="K1475" s="58" t="s">
        <v>491</v>
      </c>
      <c r="L1475" s="75">
        <v>12</v>
      </c>
      <c r="M1475" s="75">
        <v>1.5</v>
      </c>
      <c r="N1475" s="74">
        <v>60</v>
      </c>
      <c r="O1475" s="101">
        <f t="array" ref="O1475">IFERROR(INDEX($AD$11:$AO$1485,MATCH($B1475&amp;$I1475,$Z$11:$Z$1485&amp;$AG$11:$AG$1485,0),MATCH($C1475,$AD$9:$AO$9,0)),"-")</f>
        <v>12</v>
      </c>
      <c r="P1475" s="75">
        <v>24</v>
      </c>
      <c r="Q1475" s="75">
        <v>8</v>
      </c>
      <c r="R1475" s="101">
        <f t="array" ref="R1475">IFERROR(INDEX($AD$11:$AO$1485,MATCH($B1475&amp;$I1475,$Z$11:$Z$1485&amp;$AG$11:$AG$1485,0),MATCH($D1475,$AD$9:$AO$9,0)),"-")</f>
        <v>11.025700000000001</v>
      </c>
      <c r="S1475" s="75">
        <v>15</v>
      </c>
      <c r="T1475" s="75">
        <v>5</v>
      </c>
      <c r="U1475" s="75">
        <v>4</v>
      </c>
      <c r="V1475" s="75">
        <v>9</v>
      </c>
      <c r="W1475" s="50">
        <f t="shared" si="166"/>
        <v>16</v>
      </c>
      <c r="X1475" s="50">
        <f t="shared" si="167"/>
        <v>10</v>
      </c>
      <c r="Z1475" s="63" t="str">
        <f t="shared" si="163"/>
        <v>M140×3</v>
      </c>
      <c r="AA1475" s="62" t="s">
        <v>135</v>
      </c>
      <c r="AB1475" s="62"/>
      <c r="AC1475" s="62"/>
      <c r="AD1475" s="63">
        <v>140</v>
      </c>
      <c r="AE1475" s="63">
        <v>3</v>
      </c>
      <c r="AF1475" s="62">
        <v>60</v>
      </c>
      <c r="AG1475" s="64" t="s">
        <v>176</v>
      </c>
      <c r="AH1475" s="64"/>
      <c r="AI1475" s="65"/>
      <c r="AJ1475" s="65">
        <f t="shared" si="164"/>
        <v>138.0514</v>
      </c>
      <c r="AK1475" s="65"/>
      <c r="AL1475" s="65"/>
      <c r="AM1475" s="65">
        <f t="shared" si="165"/>
        <v>136.75239999999999</v>
      </c>
      <c r="AN1475" s="65"/>
      <c r="AO1475" s="65">
        <v>139.72999999999999</v>
      </c>
    </row>
    <row r="1476" spans="2:41" ht="15" x14ac:dyDescent="0.3">
      <c r="B1476" s="76" t="str">
        <f t="shared" si="162"/>
        <v>M12×1.25</v>
      </c>
      <c r="C1476" s="24" t="s">
        <v>222</v>
      </c>
      <c r="D1476" s="77" t="s">
        <v>221</v>
      </c>
      <c r="E1476" s="74" t="s">
        <v>0</v>
      </c>
      <c r="F1476" s="75">
        <v>12</v>
      </c>
      <c r="G1476" s="75">
        <v>1.25</v>
      </c>
      <c r="H1476" s="74" t="s">
        <v>482</v>
      </c>
      <c r="I1476" s="74" t="s">
        <v>383</v>
      </c>
      <c r="J1476" s="75" t="s">
        <v>311</v>
      </c>
      <c r="K1476" s="58" t="s">
        <v>491</v>
      </c>
      <c r="L1476" s="75">
        <v>12</v>
      </c>
      <c r="M1476" s="75">
        <v>1.25</v>
      </c>
      <c r="N1476" s="74">
        <v>60</v>
      </c>
      <c r="O1476" s="101">
        <f t="array" ref="O1476">IFERROR(INDEX($AD$11:$AO$1485,MATCH($B1476&amp;$I1476,$Z$11:$Z$1485&amp;$AG$11:$AG$1485,0),MATCH($C1476,$AD$9:$AO$9,0)),"-")</f>
        <v>12</v>
      </c>
      <c r="P1476" s="75">
        <v>24</v>
      </c>
      <c r="Q1476" s="75">
        <v>8</v>
      </c>
      <c r="R1476" s="101">
        <f t="array" ref="R1476">IFERROR(INDEX($AD$11:$AO$1485,MATCH($B1476&amp;$I1476,$Z$11:$Z$1485&amp;$AG$11:$AG$1485,0),MATCH($D1476,$AD$9:$AO$9,0)),"-")</f>
        <v>11.1881</v>
      </c>
      <c r="S1476" s="75">
        <v>15</v>
      </c>
      <c r="T1476" s="75">
        <v>5</v>
      </c>
      <c r="U1476" s="75">
        <v>4</v>
      </c>
      <c r="V1476" s="75">
        <v>9</v>
      </c>
      <c r="W1476" s="50">
        <f t="shared" si="166"/>
        <v>16</v>
      </c>
      <c r="X1476" s="50">
        <f t="shared" si="167"/>
        <v>10</v>
      </c>
      <c r="Z1476" s="63" t="str">
        <f t="shared" si="163"/>
        <v>M140×2</v>
      </c>
      <c r="AA1476" s="62" t="s">
        <v>135</v>
      </c>
      <c r="AB1476" s="62"/>
      <c r="AC1476" s="62"/>
      <c r="AD1476" s="63">
        <v>140</v>
      </c>
      <c r="AE1476" s="63">
        <v>2</v>
      </c>
      <c r="AF1476" s="62">
        <v>60</v>
      </c>
      <c r="AG1476" s="64" t="s">
        <v>176</v>
      </c>
      <c r="AH1476" s="64"/>
      <c r="AI1476" s="65"/>
      <c r="AJ1476" s="65">
        <f t="shared" si="164"/>
        <v>138.70099999999999</v>
      </c>
      <c r="AK1476" s="65"/>
      <c r="AL1476" s="65"/>
      <c r="AM1476" s="65">
        <f t="shared" si="165"/>
        <v>137.8349</v>
      </c>
      <c r="AN1476" s="65"/>
      <c r="AO1476" s="65">
        <v>139.63</v>
      </c>
    </row>
    <row r="1477" spans="2:41" ht="15" x14ac:dyDescent="0.3">
      <c r="B1477" s="76" t="str">
        <f t="shared" si="162"/>
        <v>M12×1</v>
      </c>
      <c r="C1477" s="24" t="s">
        <v>222</v>
      </c>
      <c r="D1477" s="77" t="s">
        <v>221</v>
      </c>
      <c r="E1477" s="74" t="s">
        <v>0</v>
      </c>
      <c r="F1477" s="75">
        <v>12</v>
      </c>
      <c r="G1477" s="75">
        <v>1</v>
      </c>
      <c r="H1477" s="74" t="s">
        <v>482</v>
      </c>
      <c r="I1477" s="74" t="s">
        <v>383</v>
      </c>
      <c r="J1477" s="75" t="s">
        <v>311</v>
      </c>
      <c r="K1477" s="58" t="s">
        <v>491</v>
      </c>
      <c r="L1477" s="75">
        <v>12</v>
      </c>
      <c r="M1477" s="75">
        <v>1</v>
      </c>
      <c r="N1477" s="74">
        <v>60</v>
      </c>
      <c r="O1477" s="101">
        <f t="array" ref="O1477">IFERROR(INDEX($AD$11:$AO$1485,MATCH($B1477&amp;$I1477,$Z$11:$Z$1485&amp;$AG$11:$AG$1485,0),MATCH($C1477,$AD$9:$AO$9,0)),"-")</f>
        <v>12</v>
      </c>
      <c r="P1477" s="75">
        <v>24</v>
      </c>
      <c r="Q1477" s="75">
        <v>8</v>
      </c>
      <c r="R1477" s="101">
        <f t="array" ref="R1477">IFERROR(INDEX($AD$11:$AO$1485,MATCH($B1477&amp;$I1477,$Z$11:$Z$1485&amp;$AG$11:$AG$1485,0),MATCH($D1477,$AD$9:$AO$9,0)),"-")</f>
        <v>11.3505</v>
      </c>
      <c r="S1477" s="75">
        <v>15</v>
      </c>
      <c r="T1477" s="75">
        <v>5</v>
      </c>
      <c r="U1477" s="75">
        <v>4</v>
      </c>
      <c r="V1477" s="75">
        <v>9</v>
      </c>
      <c r="W1477" s="50">
        <f t="shared" si="166"/>
        <v>16</v>
      </c>
      <c r="X1477" s="50">
        <f t="shared" si="167"/>
        <v>10</v>
      </c>
      <c r="Z1477" s="63" t="str">
        <f t="shared" si="163"/>
        <v>M145×6</v>
      </c>
      <c r="AA1477" s="62" t="s">
        <v>135</v>
      </c>
      <c r="AB1477" s="62"/>
      <c r="AC1477" s="62"/>
      <c r="AD1477" s="63">
        <v>145</v>
      </c>
      <c r="AE1477" s="63">
        <v>6</v>
      </c>
      <c r="AF1477" s="62">
        <v>60</v>
      </c>
      <c r="AG1477" s="64" t="s">
        <v>176</v>
      </c>
      <c r="AH1477" s="64"/>
      <c r="AI1477" s="65"/>
      <c r="AJ1477" s="65">
        <f t="shared" si="164"/>
        <v>141.10290000000001</v>
      </c>
      <c r="AK1477" s="65"/>
      <c r="AL1477" s="65"/>
      <c r="AM1477" s="65">
        <f t="shared" si="165"/>
        <v>138.50479999999999</v>
      </c>
      <c r="AN1477" s="65"/>
      <c r="AO1477" s="65">
        <v>144.19999999999999</v>
      </c>
    </row>
    <row r="1478" spans="2:41" ht="15" x14ac:dyDescent="0.3">
      <c r="B1478" s="76" t="str">
        <f t="shared" si="162"/>
        <v>M14×1.5</v>
      </c>
      <c r="C1478" s="24" t="s">
        <v>222</v>
      </c>
      <c r="D1478" s="77" t="s">
        <v>221</v>
      </c>
      <c r="E1478" s="74" t="s">
        <v>0</v>
      </c>
      <c r="F1478" s="75">
        <v>14</v>
      </c>
      <c r="G1478" s="75">
        <v>1.5</v>
      </c>
      <c r="H1478" s="74" t="s">
        <v>482</v>
      </c>
      <c r="I1478" s="74" t="s">
        <v>383</v>
      </c>
      <c r="J1478" s="75" t="s">
        <v>311</v>
      </c>
      <c r="K1478" s="58" t="s">
        <v>491</v>
      </c>
      <c r="L1478" s="75">
        <v>14</v>
      </c>
      <c r="M1478" s="75">
        <v>1.5</v>
      </c>
      <c r="N1478" s="74">
        <v>60</v>
      </c>
      <c r="O1478" s="101">
        <f t="array" ref="O1478">IFERROR(INDEX($AD$11:$AO$1485,MATCH($B1478&amp;$I1478,$Z$11:$Z$1485&amp;$AG$11:$AG$1485,0),MATCH($C1478,$AD$9:$AO$9,0)),"-")</f>
        <v>14</v>
      </c>
      <c r="P1478" s="75">
        <v>24</v>
      </c>
      <c r="Q1478" s="75">
        <v>8</v>
      </c>
      <c r="R1478" s="101">
        <f t="array" ref="R1478">IFERROR(INDEX($AD$11:$AO$1485,MATCH($B1478&amp;$I1478,$Z$11:$Z$1485&amp;$AG$11:$AG$1485,0),MATCH($D1478,$AD$9:$AO$9,0)),"-")</f>
        <v>13.025700000000001</v>
      </c>
      <c r="S1478" s="75">
        <v>15</v>
      </c>
      <c r="T1478" s="75">
        <v>5</v>
      </c>
      <c r="U1478" s="75">
        <v>4</v>
      </c>
      <c r="V1478" s="75">
        <v>9</v>
      </c>
      <c r="W1478" s="50">
        <f t="shared" si="166"/>
        <v>16</v>
      </c>
      <c r="X1478" s="50">
        <f t="shared" si="167"/>
        <v>10</v>
      </c>
      <c r="Z1478" s="63" t="str">
        <f t="shared" si="163"/>
        <v>M145×4</v>
      </c>
      <c r="AA1478" s="62" t="s">
        <v>135</v>
      </c>
      <c r="AB1478" s="62"/>
      <c r="AC1478" s="62"/>
      <c r="AD1478" s="63">
        <v>145</v>
      </c>
      <c r="AE1478" s="63">
        <v>4</v>
      </c>
      <c r="AF1478" s="62">
        <v>60</v>
      </c>
      <c r="AG1478" s="64" t="s">
        <v>176</v>
      </c>
      <c r="AH1478" s="64"/>
      <c r="AI1478" s="65"/>
      <c r="AJ1478" s="65">
        <f t="shared" si="164"/>
        <v>142.40190000000001</v>
      </c>
      <c r="AK1478" s="65"/>
      <c r="AL1478" s="65"/>
      <c r="AM1478" s="65">
        <f t="shared" si="165"/>
        <v>140.66990000000001</v>
      </c>
      <c r="AN1478" s="65"/>
      <c r="AO1478" s="65">
        <v>144.56</v>
      </c>
    </row>
    <row r="1479" spans="2:41" ht="15" x14ac:dyDescent="0.3">
      <c r="B1479" s="76" t="str">
        <f t="shared" si="162"/>
        <v>M14×1</v>
      </c>
      <c r="C1479" s="24" t="s">
        <v>222</v>
      </c>
      <c r="D1479" s="77" t="s">
        <v>221</v>
      </c>
      <c r="E1479" s="74" t="s">
        <v>0</v>
      </c>
      <c r="F1479" s="75">
        <v>14</v>
      </c>
      <c r="G1479" s="75">
        <v>1</v>
      </c>
      <c r="H1479" s="74" t="s">
        <v>482</v>
      </c>
      <c r="I1479" s="74" t="s">
        <v>383</v>
      </c>
      <c r="J1479" s="75" t="s">
        <v>311</v>
      </c>
      <c r="K1479" s="58" t="s">
        <v>491</v>
      </c>
      <c r="L1479" s="75">
        <v>14</v>
      </c>
      <c r="M1479" s="75">
        <v>1</v>
      </c>
      <c r="N1479" s="74">
        <v>60</v>
      </c>
      <c r="O1479" s="101">
        <f t="array" ref="O1479">IFERROR(INDEX($AD$11:$AO$1485,MATCH($B1479&amp;$I1479,$Z$11:$Z$1485&amp;$AG$11:$AG$1485,0),MATCH($C1479,$AD$9:$AO$9,0)),"-")</f>
        <v>14</v>
      </c>
      <c r="P1479" s="75">
        <v>24</v>
      </c>
      <c r="Q1479" s="75">
        <v>8</v>
      </c>
      <c r="R1479" s="101">
        <f t="array" ref="R1479">IFERROR(INDEX($AD$11:$AO$1485,MATCH($B1479&amp;$I1479,$Z$11:$Z$1485&amp;$AG$11:$AG$1485,0),MATCH($D1479,$AD$9:$AO$9,0)),"-")</f>
        <v>13.3505</v>
      </c>
      <c r="S1479" s="75">
        <v>15</v>
      </c>
      <c r="T1479" s="75">
        <v>5</v>
      </c>
      <c r="U1479" s="75">
        <v>4</v>
      </c>
      <c r="V1479" s="75">
        <v>9</v>
      </c>
      <c r="W1479" s="50">
        <f t="shared" si="166"/>
        <v>16</v>
      </c>
      <c r="X1479" s="50">
        <f t="shared" si="167"/>
        <v>10</v>
      </c>
      <c r="Z1479" s="63" t="str">
        <f t="shared" si="163"/>
        <v>M145×3</v>
      </c>
      <c r="AA1479" s="62" t="s">
        <v>135</v>
      </c>
      <c r="AB1479" s="62"/>
      <c r="AC1479" s="62"/>
      <c r="AD1479" s="63">
        <v>145</v>
      </c>
      <c r="AE1479" s="63">
        <v>3</v>
      </c>
      <c r="AF1479" s="62">
        <v>60</v>
      </c>
      <c r="AG1479" s="64" t="s">
        <v>176</v>
      </c>
      <c r="AH1479" s="64"/>
      <c r="AI1479" s="65"/>
      <c r="AJ1479" s="65">
        <f t="shared" si="164"/>
        <v>143.0514</v>
      </c>
      <c r="AK1479" s="65"/>
      <c r="AL1479" s="65"/>
      <c r="AM1479" s="65">
        <f t="shared" si="165"/>
        <v>141.75239999999999</v>
      </c>
      <c r="AN1479" s="65"/>
      <c r="AO1479" s="65">
        <v>144.72999999999999</v>
      </c>
    </row>
    <row r="1480" spans="2:41" ht="15" x14ac:dyDescent="0.3">
      <c r="B1480" s="76" t="str">
        <f t="shared" si="162"/>
        <v>M15×1.5</v>
      </c>
      <c r="C1480" s="24" t="s">
        <v>222</v>
      </c>
      <c r="D1480" s="77" t="s">
        <v>221</v>
      </c>
      <c r="E1480" s="74" t="s">
        <v>0</v>
      </c>
      <c r="F1480" s="75">
        <v>15</v>
      </c>
      <c r="G1480" s="75">
        <v>1.5</v>
      </c>
      <c r="H1480" s="74" t="s">
        <v>482</v>
      </c>
      <c r="I1480" s="74" t="s">
        <v>383</v>
      </c>
      <c r="J1480" s="75" t="s">
        <v>311</v>
      </c>
      <c r="K1480" s="58" t="s">
        <v>491</v>
      </c>
      <c r="L1480" s="75">
        <v>15</v>
      </c>
      <c r="M1480" s="75">
        <v>1.5</v>
      </c>
      <c r="N1480" s="74">
        <v>60</v>
      </c>
      <c r="O1480" s="101">
        <f t="array" ref="O1480">IFERROR(INDEX($AD$11:$AO$1485,MATCH($B1480&amp;$I1480,$Z$11:$Z$1485&amp;$AG$11:$AG$1485,0),MATCH($C1480,$AD$9:$AO$9,0)),"-")</f>
        <v>15</v>
      </c>
      <c r="P1480" s="75">
        <v>24</v>
      </c>
      <c r="Q1480" s="75">
        <v>8</v>
      </c>
      <c r="R1480" s="101">
        <f t="array" ref="R1480">IFERROR(INDEX($AD$11:$AO$1485,MATCH($B1480&amp;$I1480,$Z$11:$Z$1485&amp;$AG$11:$AG$1485,0),MATCH($D1480,$AD$9:$AO$9,0)),"-")</f>
        <v>14.025700000000001</v>
      </c>
      <c r="S1480" s="75">
        <v>15</v>
      </c>
      <c r="T1480" s="75">
        <v>5</v>
      </c>
      <c r="U1480" s="75">
        <v>4</v>
      </c>
      <c r="V1480" s="75">
        <v>9</v>
      </c>
      <c r="W1480" s="50">
        <f t="shared" si="166"/>
        <v>16</v>
      </c>
      <c r="X1480" s="50">
        <f t="shared" si="167"/>
        <v>10</v>
      </c>
      <c r="Z1480" s="63" t="str">
        <f t="shared" si="163"/>
        <v>M145×2</v>
      </c>
      <c r="AA1480" s="62" t="s">
        <v>135</v>
      </c>
      <c r="AB1480" s="62"/>
      <c r="AC1480" s="62"/>
      <c r="AD1480" s="63">
        <v>145</v>
      </c>
      <c r="AE1480" s="63">
        <v>2</v>
      </c>
      <c r="AF1480" s="62">
        <v>60</v>
      </c>
      <c r="AG1480" s="64" t="s">
        <v>176</v>
      </c>
      <c r="AH1480" s="64"/>
      <c r="AI1480" s="65"/>
      <c r="AJ1480" s="65">
        <f t="shared" si="164"/>
        <v>143.70099999999999</v>
      </c>
      <c r="AK1480" s="65"/>
      <c r="AL1480" s="65"/>
      <c r="AM1480" s="65">
        <f t="shared" si="165"/>
        <v>142.8349</v>
      </c>
      <c r="AN1480" s="65"/>
      <c r="AO1480" s="65">
        <v>144.63</v>
      </c>
    </row>
    <row r="1481" spans="2:41" ht="15" x14ac:dyDescent="0.3">
      <c r="B1481" s="76" t="str">
        <f t="shared" si="162"/>
        <v>M15×1</v>
      </c>
      <c r="C1481" s="24" t="s">
        <v>222</v>
      </c>
      <c r="D1481" s="77" t="s">
        <v>221</v>
      </c>
      <c r="E1481" s="74" t="s">
        <v>0</v>
      </c>
      <c r="F1481" s="75">
        <v>15</v>
      </c>
      <c r="G1481" s="75">
        <v>1</v>
      </c>
      <c r="H1481" s="74" t="s">
        <v>482</v>
      </c>
      <c r="I1481" s="74" t="s">
        <v>383</v>
      </c>
      <c r="J1481" s="75" t="s">
        <v>311</v>
      </c>
      <c r="K1481" s="58" t="s">
        <v>491</v>
      </c>
      <c r="L1481" s="75">
        <v>15</v>
      </c>
      <c r="M1481" s="75">
        <v>1</v>
      </c>
      <c r="N1481" s="74">
        <v>60</v>
      </c>
      <c r="O1481" s="101">
        <f t="array" ref="O1481">IFERROR(INDEX($AD$11:$AO$1485,MATCH($B1481&amp;$I1481,$Z$11:$Z$1485&amp;$AG$11:$AG$1485,0),MATCH($C1481,$AD$9:$AO$9,0)),"-")</f>
        <v>15</v>
      </c>
      <c r="P1481" s="75">
        <v>24</v>
      </c>
      <c r="Q1481" s="75">
        <v>8</v>
      </c>
      <c r="R1481" s="101">
        <f t="array" ref="R1481">IFERROR(INDEX($AD$11:$AO$1485,MATCH($B1481&amp;$I1481,$Z$11:$Z$1485&amp;$AG$11:$AG$1485,0),MATCH($D1481,$AD$9:$AO$9,0)),"-")</f>
        <v>14.3505</v>
      </c>
      <c r="S1481" s="75">
        <v>15</v>
      </c>
      <c r="T1481" s="75">
        <v>5</v>
      </c>
      <c r="U1481" s="75">
        <v>4</v>
      </c>
      <c r="V1481" s="75">
        <v>9</v>
      </c>
      <c r="W1481" s="50">
        <f t="shared" si="166"/>
        <v>16</v>
      </c>
      <c r="X1481" s="50">
        <f t="shared" si="167"/>
        <v>10</v>
      </c>
      <c r="Z1481" s="63" t="str">
        <f t="shared" si="163"/>
        <v>M150×6</v>
      </c>
      <c r="AA1481" s="62" t="s">
        <v>135</v>
      </c>
      <c r="AB1481" s="62"/>
      <c r="AC1481" s="62"/>
      <c r="AD1481" s="63">
        <v>150</v>
      </c>
      <c r="AE1481" s="63">
        <v>6</v>
      </c>
      <c r="AF1481" s="62">
        <v>60</v>
      </c>
      <c r="AG1481" s="64" t="s">
        <v>176</v>
      </c>
      <c r="AH1481" s="64"/>
      <c r="AI1481" s="65"/>
      <c r="AJ1481" s="65">
        <f t="shared" si="164"/>
        <v>146.10290000000001</v>
      </c>
      <c r="AK1481" s="65"/>
      <c r="AL1481" s="65"/>
      <c r="AM1481" s="65">
        <f t="shared" si="165"/>
        <v>143.50479999999999</v>
      </c>
      <c r="AN1481" s="65"/>
      <c r="AO1481" s="65">
        <v>149.19999999999999</v>
      </c>
    </row>
    <row r="1482" spans="2:41" ht="15" x14ac:dyDescent="0.3">
      <c r="B1482" s="76" t="str">
        <f t="shared" si="162"/>
        <v>M16×1.5</v>
      </c>
      <c r="C1482" s="24" t="s">
        <v>222</v>
      </c>
      <c r="D1482" s="77" t="s">
        <v>221</v>
      </c>
      <c r="E1482" s="74" t="s">
        <v>0</v>
      </c>
      <c r="F1482" s="75">
        <v>16</v>
      </c>
      <c r="G1482" s="75">
        <v>1.5</v>
      </c>
      <c r="H1482" s="74" t="s">
        <v>482</v>
      </c>
      <c r="I1482" s="74" t="s">
        <v>383</v>
      </c>
      <c r="J1482" s="75" t="s">
        <v>311</v>
      </c>
      <c r="K1482" s="58" t="s">
        <v>491</v>
      </c>
      <c r="L1482" s="75">
        <v>16</v>
      </c>
      <c r="M1482" s="75">
        <v>1.5</v>
      </c>
      <c r="N1482" s="74">
        <v>60</v>
      </c>
      <c r="O1482" s="101">
        <f t="array" ref="O1482">IFERROR(INDEX($AD$11:$AO$1485,MATCH($B1482&amp;$I1482,$Z$11:$Z$1485&amp;$AG$11:$AG$1485,0),MATCH($C1482,$AD$9:$AO$9,0)),"-")</f>
        <v>16</v>
      </c>
      <c r="P1482" s="75">
        <v>24</v>
      </c>
      <c r="Q1482" s="75">
        <v>8</v>
      </c>
      <c r="R1482" s="101">
        <f t="array" ref="R1482">IFERROR(INDEX($AD$11:$AO$1485,MATCH($B1482&amp;$I1482,$Z$11:$Z$1485&amp;$AG$11:$AG$1485,0),MATCH($D1482,$AD$9:$AO$9,0)),"-")</f>
        <v>15.025700000000001</v>
      </c>
      <c r="S1482" s="75">
        <v>15</v>
      </c>
      <c r="T1482" s="75">
        <v>5</v>
      </c>
      <c r="U1482" s="75">
        <v>4</v>
      </c>
      <c r="V1482" s="75">
        <v>8</v>
      </c>
      <c r="W1482" s="50">
        <f t="shared" si="166"/>
        <v>16</v>
      </c>
      <c r="X1482" s="50">
        <f t="shared" si="167"/>
        <v>10</v>
      </c>
      <c r="Z1482" s="63" t="str">
        <f t="shared" si="163"/>
        <v>M150×4</v>
      </c>
      <c r="AA1482" s="62" t="s">
        <v>135</v>
      </c>
      <c r="AB1482" s="62"/>
      <c r="AC1482" s="62"/>
      <c r="AD1482" s="63">
        <v>150</v>
      </c>
      <c r="AE1482" s="63">
        <v>4</v>
      </c>
      <c r="AF1482" s="62">
        <v>60</v>
      </c>
      <c r="AG1482" s="64" t="s">
        <v>176</v>
      </c>
      <c r="AH1482" s="64"/>
      <c r="AI1482" s="65"/>
      <c r="AJ1482" s="65">
        <f t="shared" si="164"/>
        <v>147.40190000000001</v>
      </c>
      <c r="AK1482" s="65"/>
      <c r="AL1482" s="65"/>
      <c r="AM1482" s="65">
        <f t="shared" si="165"/>
        <v>145.66990000000001</v>
      </c>
      <c r="AN1482" s="65"/>
      <c r="AO1482" s="65">
        <v>149.56</v>
      </c>
    </row>
    <row r="1483" spans="2:41" ht="15" x14ac:dyDescent="0.3">
      <c r="B1483" s="76" t="str">
        <f t="shared" ref="B1483:B1546" si="168">CONCATENATE(E1483,L1483,"×",G1483)</f>
        <v>M16×1</v>
      </c>
      <c r="C1483" s="24" t="s">
        <v>222</v>
      </c>
      <c r="D1483" s="77" t="s">
        <v>221</v>
      </c>
      <c r="E1483" s="74" t="s">
        <v>0</v>
      </c>
      <c r="F1483" s="75">
        <v>16</v>
      </c>
      <c r="G1483" s="75">
        <v>1</v>
      </c>
      <c r="H1483" s="74" t="s">
        <v>482</v>
      </c>
      <c r="I1483" s="74" t="s">
        <v>383</v>
      </c>
      <c r="J1483" s="75" t="s">
        <v>311</v>
      </c>
      <c r="K1483" s="58" t="s">
        <v>491</v>
      </c>
      <c r="L1483" s="75">
        <v>16</v>
      </c>
      <c r="M1483" s="75">
        <v>1</v>
      </c>
      <c r="N1483" s="74">
        <v>60</v>
      </c>
      <c r="O1483" s="101">
        <f t="array" ref="O1483">IFERROR(INDEX($AD$11:$AO$1485,MATCH($B1483&amp;$I1483,$Z$11:$Z$1485&amp;$AG$11:$AG$1485,0),MATCH($C1483,$AD$9:$AO$9,0)),"-")</f>
        <v>16</v>
      </c>
      <c r="P1483" s="75">
        <v>24</v>
      </c>
      <c r="Q1483" s="75">
        <v>8</v>
      </c>
      <c r="R1483" s="101">
        <f t="array" ref="R1483">IFERROR(INDEX($AD$11:$AO$1485,MATCH($B1483&amp;$I1483,$Z$11:$Z$1485&amp;$AG$11:$AG$1485,0),MATCH($D1483,$AD$9:$AO$9,0)),"-")</f>
        <v>15.3505</v>
      </c>
      <c r="S1483" s="75">
        <v>15</v>
      </c>
      <c r="T1483" s="75">
        <v>5</v>
      </c>
      <c r="U1483" s="75">
        <v>4</v>
      </c>
      <c r="V1483" s="75">
        <v>8</v>
      </c>
      <c r="W1483" s="50">
        <f t="shared" si="166"/>
        <v>16</v>
      </c>
      <c r="X1483" s="50">
        <f t="shared" si="167"/>
        <v>10</v>
      </c>
      <c r="Z1483" s="63" t="str">
        <f t="shared" ref="Z1483:Z1484" si="169">CONCATENATE(AA1483,AD1483,"×",AE1483)</f>
        <v>M150×3</v>
      </c>
      <c r="AA1483" s="62" t="s">
        <v>135</v>
      </c>
      <c r="AB1483" s="62"/>
      <c r="AC1483" s="62"/>
      <c r="AD1483" s="63">
        <v>150</v>
      </c>
      <c r="AE1483" s="63">
        <v>3</v>
      </c>
      <c r="AF1483" s="62">
        <v>60</v>
      </c>
      <c r="AG1483" s="64" t="s">
        <v>176</v>
      </c>
      <c r="AH1483" s="64"/>
      <c r="AI1483" s="65"/>
      <c r="AJ1483" s="65">
        <f t="shared" si="164"/>
        <v>148.0514</v>
      </c>
      <c r="AK1483" s="65"/>
      <c r="AL1483" s="65"/>
      <c r="AM1483" s="65">
        <f t="shared" si="165"/>
        <v>146.75239999999999</v>
      </c>
      <c r="AN1483" s="65"/>
      <c r="AO1483" s="65">
        <v>149.72999999999999</v>
      </c>
    </row>
    <row r="1484" spans="2:41" ht="15" x14ac:dyDescent="0.3">
      <c r="B1484" s="76" t="str">
        <f t="shared" si="168"/>
        <v>M17×1.5</v>
      </c>
      <c r="C1484" s="24" t="s">
        <v>222</v>
      </c>
      <c r="D1484" s="77" t="s">
        <v>221</v>
      </c>
      <c r="E1484" s="74" t="s">
        <v>0</v>
      </c>
      <c r="F1484" s="75">
        <v>17</v>
      </c>
      <c r="G1484" s="75">
        <v>1.5</v>
      </c>
      <c r="H1484" s="74" t="s">
        <v>482</v>
      </c>
      <c r="I1484" s="74" t="s">
        <v>383</v>
      </c>
      <c r="J1484" s="75" t="s">
        <v>311</v>
      </c>
      <c r="K1484" s="58" t="s">
        <v>491</v>
      </c>
      <c r="L1484" s="75">
        <v>17</v>
      </c>
      <c r="M1484" s="75">
        <v>1.5</v>
      </c>
      <c r="N1484" s="74">
        <v>60</v>
      </c>
      <c r="O1484" s="101">
        <f t="array" ref="O1484">IFERROR(INDEX($AD$11:$AO$1485,MATCH($B1484&amp;$I1484,$Z$11:$Z$1485&amp;$AG$11:$AG$1485,0),MATCH($C1484,$AD$9:$AO$9,0)),"-")</f>
        <v>17</v>
      </c>
      <c r="P1484" s="75">
        <v>24</v>
      </c>
      <c r="Q1484" s="75">
        <v>8</v>
      </c>
      <c r="R1484" s="101">
        <f t="array" ref="R1484">IFERROR(INDEX($AD$11:$AO$1485,MATCH($B1484&amp;$I1484,$Z$11:$Z$1485&amp;$AG$11:$AG$1485,0),MATCH($D1484,$AD$9:$AO$9,0)),"-")</f>
        <v>16.025700000000001</v>
      </c>
      <c r="S1484" s="75">
        <v>15</v>
      </c>
      <c r="T1484" s="75">
        <v>5</v>
      </c>
      <c r="U1484" s="75">
        <v>4</v>
      </c>
      <c r="V1484" s="75">
        <v>8</v>
      </c>
      <c r="W1484" s="50">
        <f t="shared" si="166"/>
        <v>16</v>
      </c>
      <c r="X1484" s="50">
        <f t="shared" si="167"/>
        <v>10</v>
      </c>
      <c r="Z1484" s="63" t="str">
        <f t="shared" si="169"/>
        <v>M150×2</v>
      </c>
      <c r="AA1484" s="62" t="s">
        <v>135</v>
      </c>
      <c r="AB1484" s="62"/>
      <c r="AC1484" s="62"/>
      <c r="AD1484" s="63">
        <v>150</v>
      </c>
      <c r="AE1484" s="63">
        <v>2</v>
      </c>
      <c r="AF1484" s="62">
        <v>60</v>
      </c>
      <c r="AG1484" s="64" t="s">
        <v>176</v>
      </c>
      <c r="AH1484" s="64"/>
      <c r="AI1484" s="65"/>
      <c r="AJ1484" s="65">
        <f t="shared" ref="AJ1484" si="170">ROUND(AD1484-0.649519*AE1484,4)</f>
        <v>148.70099999999999</v>
      </c>
      <c r="AK1484" s="65"/>
      <c r="AL1484" s="65"/>
      <c r="AM1484" s="65">
        <f t="shared" ref="AM1484" si="171">ROUND(AD1484-1.082532*AE1484,4)</f>
        <v>147.8349</v>
      </c>
      <c r="AN1484" s="65"/>
      <c r="AO1484" s="65">
        <v>149.63</v>
      </c>
    </row>
    <row r="1485" spans="2:41" ht="15" x14ac:dyDescent="0.3">
      <c r="B1485" s="76" t="str">
        <f t="shared" si="168"/>
        <v>M17×1</v>
      </c>
      <c r="C1485" s="24" t="s">
        <v>222</v>
      </c>
      <c r="D1485" s="77" t="s">
        <v>221</v>
      </c>
      <c r="E1485" s="74" t="s">
        <v>0</v>
      </c>
      <c r="F1485" s="75">
        <v>17</v>
      </c>
      <c r="G1485" s="75">
        <v>1</v>
      </c>
      <c r="H1485" s="74" t="s">
        <v>482</v>
      </c>
      <c r="I1485" s="74" t="s">
        <v>383</v>
      </c>
      <c r="J1485" s="75" t="s">
        <v>311</v>
      </c>
      <c r="K1485" s="58" t="s">
        <v>491</v>
      </c>
      <c r="L1485" s="75">
        <v>17</v>
      </c>
      <c r="M1485" s="75">
        <v>1</v>
      </c>
      <c r="N1485" s="74">
        <v>60</v>
      </c>
      <c r="O1485" s="101">
        <f t="array" ref="O1485">IFERROR(INDEX($AD$11:$AO$1485,MATCH($B1485&amp;$I1485,$Z$11:$Z$1485&amp;$AG$11:$AG$1485,0),MATCH($C1485,$AD$9:$AO$9,0)),"-")</f>
        <v>17</v>
      </c>
      <c r="P1485" s="75">
        <v>24</v>
      </c>
      <c r="Q1485" s="75">
        <v>8</v>
      </c>
      <c r="R1485" s="101">
        <f t="array" ref="R1485">IFERROR(INDEX($AD$11:$AO$1485,MATCH($B1485&amp;$I1485,$Z$11:$Z$1485&amp;$AG$11:$AG$1485,0),MATCH($D1485,$AD$9:$AO$9,0)),"-")</f>
        <v>16.3505</v>
      </c>
      <c r="S1485" s="75">
        <v>15</v>
      </c>
      <c r="T1485" s="75">
        <v>5</v>
      </c>
      <c r="U1485" s="75">
        <v>4</v>
      </c>
      <c r="V1485" s="75">
        <v>8</v>
      </c>
      <c r="W1485" s="50">
        <f t="shared" si="166"/>
        <v>16</v>
      </c>
      <c r="X1485" s="50">
        <f t="shared" si="167"/>
        <v>10</v>
      </c>
    </row>
    <row r="1486" spans="2:41" ht="15" x14ac:dyDescent="0.3">
      <c r="B1486" s="76" t="str">
        <f t="shared" si="168"/>
        <v>M18×2</v>
      </c>
      <c r="C1486" s="24" t="s">
        <v>222</v>
      </c>
      <c r="D1486" s="77" t="s">
        <v>221</v>
      </c>
      <c r="E1486" s="74" t="s">
        <v>0</v>
      </c>
      <c r="F1486" s="75">
        <v>18</v>
      </c>
      <c r="G1486" s="75">
        <v>2</v>
      </c>
      <c r="H1486" s="74" t="s">
        <v>482</v>
      </c>
      <c r="I1486" s="74" t="s">
        <v>383</v>
      </c>
      <c r="J1486" s="75" t="s">
        <v>311</v>
      </c>
      <c r="K1486" s="58" t="s">
        <v>491</v>
      </c>
      <c r="L1486" s="75">
        <v>18</v>
      </c>
      <c r="M1486" s="75">
        <v>2</v>
      </c>
      <c r="N1486" s="74">
        <v>60</v>
      </c>
      <c r="O1486" s="101">
        <f t="array" ref="O1486">IFERROR(INDEX($AD$11:$AO$1485,MATCH($B1486&amp;$I1486,$Z$11:$Z$1485&amp;$AG$11:$AG$1485,0),MATCH($C1486,$AD$9:$AO$9,0)),"-")</f>
        <v>18</v>
      </c>
      <c r="P1486" s="75">
        <v>24</v>
      </c>
      <c r="Q1486" s="75">
        <v>8</v>
      </c>
      <c r="R1486" s="101">
        <f t="array" ref="R1486">IFERROR(INDEX($AD$11:$AO$1485,MATCH($B1486&amp;$I1486,$Z$11:$Z$1485&amp;$AG$11:$AG$1485,0),MATCH($D1486,$AD$9:$AO$9,0)),"-")</f>
        <v>16.701000000000001</v>
      </c>
      <c r="S1486" s="75">
        <v>15</v>
      </c>
      <c r="T1486" s="75">
        <v>5</v>
      </c>
      <c r="U1486" s="75">
        <v>4</v>
      </c>
      <c r="V1486" s="75">
        <v>8</v>
      </c>
      <c r="W1486" s="50">
        <f t="shared" si="166"/>
        <v>16</v>
      </c>
      <c r="X1486" s="50">
        <f t="shared" si="167"/>
        <v>10</v>
      </c>
    </row>
    <row r="1487" spans="2:41" ht="15" x14ac:dyDescent="0.3">
      <c r="B1487" s="76" t="str">
        <f t="shared" si="168"/>
        <v>M18×1.5</v>
      </c>
      <c r="C1487" s="24" t="s">
        <v>222</v>
      </c>
      <c r="D1487" s="77" t="s">
        <v>221</v>
      </c>
      <c r="E1487" s="74" t="s">
        <v>0</v>
      </c>
      <c r="F1487" s="75">
        <v>18</v>
      </c>
      <c r="G1487" s="75">
        <v>1.5</v>
      </c>
      <c r="H1487" s="74" t="s">
        <v>482</v>
      </c>
      <c r="I1487" s="74" t="s">
        <v>383</v>
      </c>
      <c r="J1487" s="75" t="s">
        <v>311</v>
      </c>
      <c r="K1487" s="58" t="s">
        <v>491</v>
      </c>
      <c r="L1487" s="75">
        <v>18</v>
      </c>
      <c r="M1487" s="75">
        <v>1.5</v>
      </c>
      <c r="N1487" s="74">
        <v>60</v>
      </c>
      <c r="O1487" s="101">
        <f t="array" ref="O1487">IFERROR(INDEX($AD$11:$AO$1485,MATCH($B1487&amp;$I1487,$Z$11:$Z$1485&amp;$AG$11:$AG$1485,0),MATCH($C1487,$AD$9:$AO$9,0)),"-")</f>
        <v>18</v>
      </c>
      <c r="P1487" s="75">
        <v>24</v>
      </c>
      <c r="Q1487" s="75">
        <v>8</v>
      </c>
      <c r="R1487" s="101">
        <f t="array" ref="R1487">IFERROR(INDEX($AD$11:$AO$1485,MATCH($B1487&amp;$I1487,$Z$11:$Z$1485&amp;$AG$11:$AG$1485,0),MATCH($D1487,$AD$9:$AO$9,0)),"-")</f>
        <v>17.025700000000001</v>
      </c>
      <c r="S1487" s="75">
        <v>15</v>
      </c>
      <c r="T1487" s="75">
        <v>5</v>
      </c>
      <c r="U1487" s="75">
        <v>4</v>
      </c>
      <c r="V1487" s="75">
        <v>8</v>
      </c>
      <c r="W1487" s="50">
        <f t="shared" si="166"/>
        <v>16</v>
      </c>
      <c r="X1487" s="50">
        <f t="shared" si="167"/>
        <v>10</v>
      </c>
    </row>
    <row r="1488" spans="2:41" ht="15" x14ac:dyDescent="0.3">
      <c r="B1488" s="76" t="str">
        <f t="shared" si="168"/>
        <v>M18×1</v>
      </c>
      <c r="C1488" s="24" t="s">
        <v>222</v>
      </c>
      <c r="D1488" s="77" t="s">
        <v>221</v>
      </c>
      <c r="E1488" s="74" t="s">
        <v>0</v>
      </c>
      <c r="F1488" s="75">
        <v>18</v>
      </c>
      <c r="G1488" s="75">
        <v>1</v>
      </c>
      <c r="H1488" s="74" t="s">
        <v>482</v>
      </c>
      <c r="I1488" s="74" t="s">
        <v>383</v>
      </c>
      <c r="J1488" s="75" t="s">
        <v>311</v>
      </c>
      <c r="K1488" s="58" t="s">
        <v>491</v>
      </c>
      <c r="L1488" s="75">
        <v>18</v>
      </c>
      <c r="M1488" s="75">
        <v>1</v>
      </c>
      <c r="N1488" s="74">
        <v>60</v>
      </c>
      <c r="O1488" s="101">
        <f t="array" ref="O1488">IFERROR(INDEX($AD$11:$AO$1485,MATCH($B1488&amp;$I1488,$Z$11:$Z$1485&amp;$AG$11:$AG$1485,0),MATCH($C1488,$AD$9:$AO$9,0)),"-")</f>
        <v>18</v>
      </c>
      <c r="P1488" s="75">
        <v>24</v>
      </c>
      <c r="Q1488" s="75">
        <v>8</v>
      </c>
      <c r="R1488" s="101">
        <f t="array" ref="R1488">IFERROR(INDEX($AD$11:$AO$1485,MATCH($B1488&amp;$I1488,$Z$11:$Z$1485&amp;$AG$11:$AG$1485,0),MATCH($D1488,$AD$9:$AO$9,0)),"-")</f>
        <v>17.3505</v>
      </c>
      <c r="S1488" s="75">
        <v>15</v>
      </c>
      <c r="T1488" s="75">
        <v>5</v>
      </c>
      <c r="U1488" s="75">
        <v>4</v>
      </c>
      <c r="V1488" s="75">
        <v>8</v>
      </c>
      <c r="W1488" s="50">
        <f t="shared" si="166"/>
        <v>16</v>
      </c>
      <c r="X1488" s="50">
        <f t="shared" si="167"/>
        <v>10</v>
      </c>
    </row>
    <row r="1489" spans="2:24" ht="15" x14ac:dyDescent="0.3">
      <c r="B1489" s="76" t="str">
        <f t="shared" si="168"/>
        <v>M20×2</v>
      </c>
      <c r="C1489" s="24" t="s">
        <v>222</v>
      </c>
      <c r="D1489" s="77" t="s">
        <v>221</v>
      </c>
      <c r="E1489" s="74" t="s">
        <v>0</v>
      </c>
      <c r="F1489" s="75">
        <v>20</v>
      </c>
      <c r="G1489" s="75">
        <v>2</v>
      </c>
      <c r="H1489" s="74" t="s">
        <v>482</v>
      </c>
      <c r="I1489" s="74" t="s">
        <v>383</v>
      </c>
      <c r="J1489" s="75" t="s">
        <v>311</v>
      </c>
      <c r="K1489" s="58" t="s">
        <v>491</v>
      </c>
      <c r="L1489" s="75">
        <v>20</v>
      </c>
      <c r="M1489" s="75">
        <v>2</v>
      </c>
      <c r="N1489" s="74">
        <v>60</v>
      </c>
      <c r="O1489" s="101">
        <f t="array" ref="O1489">IFERROR(INDEX($AD$11:$AO$1485,MATCH($B1489&amp;$I1489,$Z$11:$Z$1485&amp;$AG$11:$AG$1485,0),MATCH($C1489,$AD$9:$AO$9,0)),"-")</f>
        <v>20</v>
      </c>
      <c r="P1489" s="75">
        <v>24</v>
      </c>
      <c r="Q1489" s="75">
        <v>8</v>
      </c>
      <c r="R1489" s="101">
        <f t="array" ref="R1489">IFERROR(INDEX($AD$11:$AO$1485,MATCH($B1489&amp;$I1489,$Z$11:$Z$1485&amp;$AG$11:$AG$1485,0),MATCH($D1489,$AD$9:$AO$9,0)),"-")</f>
        <v>18.701000000000001</v>
      </c>
      <c r="S1489" s="75">
        <v>15</v>
      </c>
      <c r="T1489" s="75">
        <v>5</v>
      </c>
      <c r="U1489" s="75">
        <v>4</v>
      </c>
      <c r="V1489" s="75">
        <v>8</v>
      </c>
      <c r="W1489" s="50">
        <f t="shared" si="166"/>
        <v>16</v>
      </c>
      <c r="X1489" s="50">
        <f t="shared" si="167"/>
        <v>10</v>
      </c>
    </row>
    <row r="1490" spans="2:24" ht="15" x14ac:dyDescent="0.3">
      <c r="B1490" s="76" t="str">
        <f t="shared" si="168"/>
        <v>M20×1.5</v>
      </c>
      <c r="C1490" s="24" t="s">
        <v>222</v>
      </c>
      <c r="D1490" s="77" t="s">
        <v>221</v>
      </c>
      <c r="E1490" s="74" t="s">
        <v>0</v>
      </c>
      <c r="F1490" s="75">
        <v>20</v>
      </c>
      <c r="G1490" s="75">
        <v>1.5</v>
      </c>
      <c r="H1490" s="74" t="s">
        <v>482</v>
      </c>
      <c r="I1490" s="74" t="s">
        <v>383</v>
      </c>
      <c r="J1490" s="75" t="s">
        <v>311</v>
      </c>
      <c r="K1490" s="58" t="s">
        <v>491</v>
      </c>
      <c r="L1490" s="75">
        <v>20</v>
      </c>
      <c r="M1490" s="75">
        <v>1.5</v>
      </c>
      <c r="N1490" s="74">
        <v>60</v>
      </c>
      <c r="O1490" s="101">
        <f t="array" ref="O1490">IFERROR(INDEX($AD$11:$AO$1485,MATCH($B1490&amp;$I1490,$Z$11:$Z$1485&amp;$AG$11:$AG$1485,0),MATCH($C1490,$AD$9:$AO$9,0)),"-")</f>
        <v>20</v>
      </c>
      <c r="P1490" s="75">
        <v>24</v>
      </c>
      <c r="Q1490" s="75">
        <v>8</v>
      </c>
      <c r="R1490" s="101">
        <f t="array" ref="R1490">IFERROR(INDEX($AD$11:$AO$1485,MATCH($B1490&amp;$I1490,$Z$11:$Z$1485&amp;$AG$11:$AG$1485,0),MATCH($D1490,$AD$9:$AO$9,0)),"-")</f>
        <v>19.025700000000001</v>
      </c>
      <c r="S1490" s="75">
        <v>15</v>
      </c>
      <c r="T1490" s="75">
        <v>5</v>
      </c>
      <c r="U1490" s="75">
        <v>4</v>
      </c>
      <c r="V1490" s="75">
        <v>7</v>
      </c>
      <c r="W1490" s="50">
        <f t="shared" si="166"/>
        <v>16</v>
      </c>
      <c r="X1490" s="50">
        <f t="shared" si="167"/>
        <v>10</v>
      </c>
    </row>
    <row r="1491" spans="2:24" ht="15" x14ac:dyDescent="0.3">
      <c r="B1491" s="76" t="str">
        <f t="shared" si="168"/>
        <v>M20×1</v>
      </c>
      <c r="C1491" s="24" t="s">
        <v>222</v>
      </c>
      <c r="D1491" s="77" t="s">
        <v>221</v>
      </c>
      <c r="E1491" s="74" t="s">
        <v>0</v>
      </c>
      <c r="F1491" s="75">
        <v>20</v>
      </c>
      <c r="G1491" s="75">
        <v>1</v>
      </c>
      <c r="H1491" s="74" t="s">
        <v>482</v>
      </c>
      <c r="I1491" s="74" t="s">
        <v>383</v>
      </c>
      <c r="J1491" s="75" t="s">
        <v>311</v>
      </c>
      <c r="K1491" s="58" t="s">
        <v>491</v>
      </c>
      <c r="L1491" s="75">
        <v>20</v>
      </c>
      <c r="M1491" s="75">
        <v>1</v>
      </c>
      <c r="N1491" s="74">
        <v>60</v>
      </c>
      <c r="O1491" s="101">
        <f t="array" ref="O1491">IFERROR(INDEX($AD$11:$AO$1485,MATCH($B1491&amp;$I1491,$Z$11:$Z$1485&amp;$AG$11:$AG$1485,0),MATCH($C1491,$AD$9:$AO$9,0)),"-")</f>
        <v>20</v>
      </c>
      <c r="P1491" s="75">
        <v>24</v>
      </c>
      <c r="Q1491" s="75">
        <v>8</v>
      </c>
      <c r="R1491" s="101">
        <f t="array" ref="R1491">IFERROR(INDEX($AD$11:$AO$1485,MATCH($B1491&amp;$I1491,$Z$11:$Z$1485&amp;$AG$11:$AG$1485,0),MATCH($D1491,$AD$9:$AO$9,0)),"-")</f>
        <v>19.3505</v>
      </c>
      <c r="S1491" s="75">
        <v>15</v>
      </c>
      <c r="T1491" s="75">
        <v>5</v>
      </c>
      <c r="U1491" s="75">
        <v>4</v>
      </c>
      <c r="V1491" s="75">
        <v>7</v>
      </c>
      <c r="W1491" s="50">
        <f t="shared" si="166"/>
        <v>16</v>
      </c>
      <c r="X1491" s="50">
        <f t="shared" si="167"/>
        <v>10</v>
      </c>
    </row>
    <row r="1492" spans="2:24" ht="15" x14ac:dyDescent="0.3">
      <c r="B1492" s="76" t="str">
        <f t="shared" si="168"/>
        <v>M22×2</v>
      </c>
      <c r="C1492" s="24" t="s">
        <v>222</v>
      </c>
      <c r="D1492" s="77" t="s">
        <v>221</v>
      </c>
      <c r="E1492" s="74" t="s">
        <v>0</v>
      </c>
      <c r="F1492" s="75">
        <v>22</v>
      </c>
      <c r="G1492" s="75">
        <v>2</v>
      </c>
      <c r="H1492" s="74" t="s">
        <v>482</v>
      </c>
      <c r="I1492" s="74" t="s">
        <v>383</v>
      </c>
      <c r="J1492" s="75" t="s">
        <v>311</v>
      </c>
      <c r="K1492" s="58" t="s">
        <v>491</v>
      </c>
      <c r="L1492" s="75">
        <v>22</v>
      </c>
      <c r="M1492" s="75">
        <v>2</v>
      </c>
      <c r="N1492" s="74">
        <v>60</v>
      </c>
      <c r="O1492" s="101">
        <f t="array" ref="O1492">IFERROR(INDEX($AD$11:$AO$1485,MATCH($B1492&amp;$I1492,$Z$11:$Z$1485&amp;$AG$11:$AG$1485,0),MATCH($C1492,$AD$9:$AO$9,0)),"-")</f>
        <v>22</v>
      </c>
      <c r="P1492" s="75">
        <v>24</v>
      </c>
      <c r="Q1492" s="75">
        <v>8</v>
      </c>
      <c r="R1492" s="101">
        <f t="array" ref="R1492">IFERROR(INDEX($AD$11:$AO$1485,MATCH($B1492&amp;$I1492,$Z$11:$Z$1485&amp;$AG$11:$AG$1485,0),MATCH($D1492,$AD$9:$AO$9,0)),"-")</f>
        <v>20.701000000000001</v>
      </c>
      <c r="S1492" s="75">
        <v>15</v>
      </c>
      <c r="T1492" s="75">
        <v>5</v>
      </c>
      <c r="U1492" s="75">
        <v>4</v>
      </c>
      <c r="V1492" s="75">
        <v>7</v>
      </c>
      <c r="W1492" s="50">
        <f t="shared" si="166"/>
        <v>16</v>
      </c>
      <c r="X1492" s="50">
        <f t="shared" si="167"/>
        <v>10</v>
      </c>
    </row>
    <row r="1493" spans="2:24" ht="15" x14ac:dyDescent="0.3">
      <c r="B1493" s="76" t="str">
        <f t="shared" si="168"/>
        <v>M22×1.5</v>
      </c>
      <c r="C1493" s="24" t="s">
        <v>222</v>
      </c>
      <c r="D1493" s="77" t="s">
        <v>221</v>
      </c>
      <c r="E1493" s="74" t="s">
        <v>0</v>
      </c>
      <c r="F1493" s="75">
        <v>22</v>
      </c>
      <c r="G1493" s="75">
        <v>1.5</v>
      </c>
      <c r="H1493" s="74" t="s">
        <v>482</v>
      </c>
      <c r="I1493" s="74" t="s">
        <v>383</v>
      </c>
      <c r="J1493" s="75" t="s">
        <v>311</v>
      </c>
      <c r="K1493" s="58" t="s">
        <v>491</v>
      </c>
      <c r="L1493" s="75">
        <v>22</v>
      </c>
      <c r="M1493" s="75">
        <v>1.5</v>
      </c>
      <c r="N1493" s="74">
        <v>60</v>
      </c>
      <c r="O1493" s="101">
        <f t="array" ref="O1493">IFERROR(INDEX($AD$11:$AO$1485,MATCH($B1493&amp;$I1493,$Z$11:$Z$1485&amp;$AG$11:$AG$1485,0),MATCH($C1493,$AD$9:$AO$9,0)),"-")</f>
        <v>22</v>
      </c>
      <c r="P1493" s="75">
        <v>24</v>
      </c>
      <c r="Q1493" s="75">
        <v>8</v>
      </c>
      <c r="R1493" s="101">
        <f t="array" ref="R1493">IFERROR(INDEX($AD$11:$AO$1485,MATCH($B1493&amp;$I1493,$Z$11:$Z$1485&amp;$AG$11:$AG$1485,0),MATCH($D1493,$AD$9:$AO$9,0)),"-")</f>
        <v>21.025700000000001</v>
      </c>
      <c r="S1493" s="75">
        <v>15</v>
      </c>
      <c r="T1493" s="75">
        <v>5</v>
      </c>
      <c r="U1493" s="75">
        <v>4</v>
      </c>
      <c r="V1493" s="75">
        <v>7</v>
      </c>
      <c r="W1493" s="50">
        <f t="shared" si="166"/>
        <v>16</v>
      </c>
      <c r="X1493" s="50">
        <f t="shared" si="167"/>
        <v>10</v>
      </c>
    </row>
    <row r="1494" spans="2:24" ht="15" x14ac:dyDescent="0.3">
      <c r="B1494" s="76" t="str">
        <f t="shared" si="168"/>
        <v>M22×1</v>
      </c>
      <c r="C1494" s="24" t="s">
        <v>222</v>
      </c>
      <c r="D1494" s="77" t="s">
        <v>221</v>
      </c>
      <c r="E1494" s="74" t="s">
        <v>0</v>
      </c>
      <c r="F1494" s="75">
        <v>22</v>
      </c>
      <c r="G1494" s="75">
        <v>1</v>
      </c>
      <c r="H1494" s="74" t="s">
        <v>482</v>
      </c>
      <c r="I1494" s="74" t="s">
        <v>383</v>
      </c>
      <c r="J1494" s="75" t="s">
        <v>311</v>
      </c>
      <c r="K1494" s="58" t="s">
        <v>491</v>
      </c>
      <c r="L1494" s="75">
        <v>22</v>
      </c>
      <c r="M1494" s="75">
        <v>1</v>
      </c>
      <c r="N1494" s="74">
        <v>60</v>
      </c>
      <c r="O1494" s="101">
        <f t="array" ref="O1494">IFERROR(INDEX($AD$11:$AO$1485,MATCH($B1494&amp;$I1494,$Z$11:$Z$1485&amp;$AG$11:$AG$1485,0),MATCH($C1494,$AD$9:$AO$9,0)),"-")</f>
        <v>22</v>
      </c>
      <c r="P1494" s="75">
        <v>24</v>
      </c>
      <c r="Q1494" s="75">
        <v>8</v>
      </c>
      <c r="R1494" s="101">
        <f t="array" ref="R1494">IFERROR(INDEX($AD$11:$AO$1485,MATCH($B1494&amp;$I1494,$Z$11:$Z$1485&amp;$AG$11:$AG$1485,0),MATCH($D1494,$AD$9:$AO$9,0)),"-")</f>
        <v>21.3505</v>
      </c>
      <c r="S1494" s="75">
        <v>15</v>
      </c>
      <c r="T1494" s="75">
        <v>5</v>
      </c>
      <c r="U1494" s="75">
        <v>4</v>
      </c>
      <c r="V1494" s="75">
        <v>7</v>
      </c>
      <c r="W1494" s="50">
        <f t="shared" si="166"/>
        <v>16</v>
      </c>
      <c r="X1494" s="50">
        <f t="shared" si="167"/>
        <v>10</v>
      </c>
    </row>
    <row r="1495" spans="2:24" ht="15" x14ac:dyDescent="0.3">
      <c r="B1495" s="76" t="str">
        <f t="shared" si="168"/>
        <v>M24×2</v>
      </c>
      <c r="C1495" s="24" t="s">
        <v>222</v>
      </c>
      <c r="D1495" s="77" t="s">
        <v>221</v>
      </c>
      <c r="E1495" s="74" t="s">
        <v>0</v>
      </c>
      <c r="F1495" s="75">
        <v>24</v>
      </c>
      <c r="G1495" s="75">
        <v>2</v>
      </c>
      <c r="H1495" s="74" t="s">
        <v>482</v>
      </c>
      <c r="I1495" s="74" t="s">
        <v>383</v>
      </c>
      <c r="J1495" s="75" t="s">
        <v>311</v>
      </c>
      <c r="K1495" s="58" t="s">
        <v>491</v>
      </c>
      <c r="L1495" s="75">
        <v>24</v>
      </c>
      <c r="M1495" s="75">
        <v>2</v>
      </c>
      <c r="N1495" s="74">
        <v>60</v>
      </c>
      <c r="O1495" s="101">
        <f t="array" ref="O1495">IFERROR(INDEX($AD$11:$AO$1485,MATCH($B1495&amp;$I1495,$Z$11:$Z$1485&amp;$AG$11:$AG$1485,0),MATCH($C1495,$AD$9:$AO$9,0)),"-")</f>
        <v>24</v>
      </c>
      <c r="P1495" s="75">
        <v>24</v>
      </c>
      <c r="Q1495" s="75">
        <v>8</v>
      </c>
      <c r="R1495" s="101">
        <f t="array" ref="R1495">IFERROR(INDEX($AD$11:$AO$1485,MATCH($B1495&amp;$I1495,$Z$11:$Z$1485&amp;$AG$11:$AG$1485,0),MATCH($D1495,$AD$9:$AO$9,0)),"-")</f>
        <v>22.701000000000001</v>
      </c>
      <c r="S1495" s="75">
        <v>15</v>
      </c>
      <c r="T1495" s="75">
        <v>5</v>
      </c>
      <c r="U1495" s="75">
        <v>4</v>
      </c>
      <c r="V1495" s="75">
        <v>7</v>
      </c>
      <c r="W1495" s="50">
        <f t="shared" si="166"/>
        <v>16</v>
      </c>
      <c r="X1495" s="50">
        <f t="shared" si="167"/>
        <v>10</v>
      </c>
    </row>
    <row r="1496" spans="2:24" ht="15" x14ac:dyDescent="0.3">
      <c r="B1496" s="76" t="str">
        <f t="shared" si="168"/>
        <v>M24×1.5</v>
      </c>
      <c r="C1496" s="24" t="s">
        <v>222</v>
      </c>
      <c r="D1496" s="77" t="s">
        <v>221</v>
      </c>
      <c r="E1496" s="74" t="s">
        <v>0</v>
      </c>
      <c r="F1496" s="75">
        <v>24</v>
      </c>
      <c r="G1496" s="75">
        <v>1.5</v>
      </c>
      <c r="H1496" s="74" t="s">
        <v>482</v>
      </c>
      <c r="I1496" s="74" t="s">
        <v>383</v>
      </c>
      <c r="J1496" s="75" t="s">
        <v>311</v>
      </c>
      <c r="K1496" s="58" t="s">
        <v>491</v>
      </c>
      <c r="L1496" s="75">
        <v>24</v>
      </c>
      <c r="M1496" s="75">
        <v>1.5</v>
      </c>
      <c r="N1496" s="74">
        <v>60</v>
      </c>
      <c r="O1496" s="101">
        <f t="array" ref="O1496">IFERROR(INDEX($AD$11:$AO$1485,MATCH($B1496&amp;$I1496,$Z$11:$Z$1485&amp;$AG$11:$AG$1485,0),MATCH($C1496,$AD$9:$AO$9,0)),"-")</f>
        <v>24</v>
      </c>
      <c r="P1496" s="75">
        <v>24</v>
      </c>
      <c r="Q1496" s="75">
        <v>8</v>
      </c>
      <c r="R1496" s="101">
        <f t="array" ref="R1496">IFERROR(INDEX($AD$11:$AO$1485,MATCH($B1496&amp;$I1496,$Z$11:$Z$1485&amp;$AG$11:$AG$1485,0),MATCH($D1496,$AD$9:$AO$9,0)),"-")</f>
        <v>23.025700000000001</v>
      </c>
      <c r="S1496" s="75">
        <v>15</v>
      </c>
      <c r="T1496" s="75">
        <v>5</v>
      </c>
      <c r="U1496" s="75">
        <v>4</v>
      </c>
      <c r="V1496" s="75">
        <v>7</v>
      </c>
      <c r="W1496" s="50">
        <f t="shared" si="166"/>
        <v>16</v>
      </c>
      <c r="X1496" s="50">
        <f t="shared" si="167"/>
        <v>10</v>
      </c>
    </row>
    <row r="1497" spans="2:24" ht="15" x14ac:dyDescent="0.3">
      <c r="B1497" s="76" t="str">
        <f t="shared" si="168"/>
        <v>M24×1</v>
      </c>
      <c r="C1497" s="24" t="s">
        <v>222</v>
      </c>
      <c r="D1497" s="77" t="s">
        <v>221</v>
      </c>
      <c r="E1497" s="74" t="s">
        <v>0</v>
      </c>
      <c r="F1497" s="75">
        <v>24</v>
      </c>
      <c r="G1497" s="75">
        <v>1</v>
      </c>
      <c r="H1497" s="74" t="s">
        <v>482</v>
      </c>
      <c r="I1497" s="74" t="s">
        <v>383</v>
      </c>
      <c r="J1497" s="75" t="s">
        <v>311</v>
      </c>
      <c r="K1497" s="58" t="s">
        <v>491</v>
      </c>
      <c r="L1497" s="75">
        <v>24</v>
      </c>
      <c r="M1497" s="75">
        <v>1</v>
      </c>
      <c r="N1497" s="74">
        <v>60</v>
      </c>
      <c r="O1497" s="101">
        <f t="array" ref="O1497">IFERROR(INDEX($AD$11:$AO$1485,MATCH($B1497&amp;$I1497,$Z$11:$Z$1485&amp;$AG$11:$AG$1485,0),MATCH($C1497,$AD$9:$AO$9,0)),"-")</f>
        <v>24</v>
      </c>
      <c r="P1497" s="75">
        <v>24</v>
      </c>
      <c r="Q1497" s="75">
        <v>8</v>
      </c>
      <c r="R1497" s="101">
        <f t="array" ref="R1497">IFERROR(INDEX($AD$11:$AO$1485,MATCH($B1497&amp;$I1497,$Z$11:$Z$1485&amp;$AG$11:$AG$1485,0),MATCH($D1497,$AD$9:$AO$9,0)),"-")</f>
        <v>23.3505</v>
      </c>
      <c r="S1497" s="75">
        <v>15</v>
      </c>
      <c r="T1497" s="75">
        <v>5</v>
      </c>
      <c r="U1497" s="75">
        <v>4</v>
      </c>
      <c r="V1497" s="75">
        <v>7</v>
      </c>
      <c r="W1497" s="50">
        <f t="shared" si="166"/>
        <v>16</v>
      </c>
      <c r="X1497" s="50">
        <f t="shared" si="167"/>
        <v>10</v>
      </c>
    </row>
    <row r="1498" spans="2:24" ht="15" x14ac:dyDescent="0.3">
      <c r="B1498" s="76" t="str">
        <f t="shared" si="168"/>
        <v>M25×2</v>
      </c>
      <c r="C1498" s="24" t="s">
        <v>222</v>
      </c>
      <c r="D1498" s="77" t="s">
        <v>221</v>
      </c>
      <c r="E1498" s="74" t="s">
        <v>0</v>
      </c>
      <c r="F1498" s="75">
        <v>25</v>
      </c>
      <c r="G1498" s="75">
        <v>2</v>
      </c>
      <c r="H1498" s="74" t="s">
        <v>482</v>
      </c>
      <c r="I1498" s="74" t="s">
        <v>383</v>
      </c>
      <c r="J1498" s="75" t="s">
        <v>311</v>
      </c>
      <c r="K1498" s="58" t="s">
        <v>491</v>
      </c>
      <c r="L1498" s="75">
        <v>25</v>
      </c>
      <c r="M1498" s="75">
        <v>2</v>
      </c>
      <c r="N1498" s="74">
        <v>60</v>
      </c>
      <c r="O1498" s="101">
        <f t="array" ref="O1498">IFERROR(INDEX($AD$11:$AO$1485,MATCH($B1498&amp;$I1498,$Z$11:$Z$1485&amp;$AG$11:$AG$1485,0),MATCH($C1498,$AD$9:$AO$9,0)),"-")</f>
        <v>25</v>
      </c>
      <c r="P1498" s="75">
        <v>24</v>
      </c>
      <c r="Q1498" s="75">
        <v>8</v>
      </c>
      <c r="R1498" s="101">
        <f t="array" ref="R1498">IFERROR(INDEX($AD$11:$AO$1485,MATCH($B1498&amp;$I1498,$Z$11:$Z$1485&amp;$AG$11:$AG$1485,0),MATCH($D1498,$AD$9:$AO$9,0)),"-")</f>
        <v>23.701000000000001</v>
      </c>
      <c r="S1498" s="75">
        <v>15</v>
      </c>
      <c r="T1498" s="75">
        <v>5</v>
      </c>
      <c r="U1498" s="75">
        <v>4</v>
      </c>
      <c r="V1498" s="75">
        <v>7</v>
      </c>
      <c r="W1498" s="50">
        <f t="shared" si="166"/>
        <v>16</v>
      </c>
      <c r="X1498" s="50">
        <f t="shared" si="167"/>
        <v>10</v>
      </c>
    </row>
    <row r="1499" spans="2:24" ht="15" x14ac:dyDescent="0.3">
      <c r="B1499" s="76" t="str">
        <f t="shared" si="168"/>
        <v>M25×1.5</v>
      </c>
      <c r="C1499" s="24" t="s">
        <v>222</v>
      </c>
      <c r="D1499" s="77" t="s">
        <v>221</v>
      </c>
      <c r="E1499" s="74" t="s">
        <v>0</v>
      </c>
      <c r="F1499" s="75">
        <v>25</v>
      </c>
      <c r="G1499" s="75">
        <v>1.5</v>
      </c>
      <c r="H1499" s="74" t="s">
        <v>482</v>
      </c>
      <c r="I1499" s="74" t="s">
        <v>383</v>
      </c>
      <c r="J1499" s="75" t="s">
        <v>311</v>
      </c>
      <c r="K1499" s="58" t="s">
        <v>491</v>
      </c>
      <c r="L1499" s="75">
        <v>25</v>
      </c>
      <c r="M1499" s="75">
        <v>1.5</v>
      </c>
      <c r="N1499" s="74">
        <v>60</v>
      </c>
      <c r="O1499" s="101">
        <f t="array" ref="O1499">IFERROR(INDEX($AD$11:$AO$1485,MATCH($B1499&amp;$I1499,$Z$11:$Z$1485&amp;$AG$11:$AG$1485,0),MATCH($C1499,$AD$9:$AO$9,0)),"-")</f>
        <v>25</v>
      </c>
      <c r="P1499" s="75">
        <v>24</v>
      </c>
      <c r="Q1499" s="75">
        <v>8</v>
      </c>
      <c r="R1499" s="101">
        <f t="array" ref="R1499">IFERROR(INDEX($AD$11:$AO$1485,MATCH($B1499&amp;$I1499,$Z$11:$Z$1485&amp;$AG$11:$AG$1485,0),MATCH($D1499,$AD$9:$AO$9,0)),"-")</f>
        <v>24.025700000000001</v>
      </c>
      <c r="S1499" s="75">
        <v>15</v>
      </c>
      <c r="T1499" s="75">
        <v>5</v>
      </c>
      <c r="U1499" s="75">
        <v>4</v>
      </c>
      <c r="V1499" s="75">
        <v>7</v>
      </c>
      <c r="W1499" s="50">
        <f t="shared" si="166"/>
        <v>16</v>
      </c>
      <c r="X1499" s="50">
        <f t="shared" si="167"/>
        <v>10</v>
      </c>
    </row>
    <row r="1500" spans="2:24" ht="15" x14ac:dyDescent="0.3">
      <c r="B1500" s="76" t="str">
        <f t="shared" si="168"/>
        <v>M25×1</v>
      </c>
      <c r="C1500" s="24" t="s">
        <v>222</v>
      </c>
      <c r="D1500" s="77" t="s">
        <v>221</v>
      </c>
      <c r="E1500" s="74" t="s">
        <v>0</v>
      </c>
      <c r="F1500" s="75">
        <v>25</v>
      </c>
      <c r="G1500" s="75">
        <v>1</v>
      </c>
      <c r="H1500" s="74" t="s">
        <v>482</v>
      </c>
      <c r="I1500" s="74" t="s">
        <v>383</v>
      </c>
      <c r="J1500" s="75" t="s">
        <v>311</v>
      </c>
      <c r="K1500" s="58" t="s">
        <v>491</v>
      </c>
      <c r="L1500" s="75">
        <v>25</v>
      </c>
      <c r="M1500" s="75">
        <v>1</v>
      </c>
      <c r="N1500" s="74">
        <v>60</v>
      </c>
      <c r="O1500" s="101">
        <f t="array" ref="O1500">IFERROR(INDEX($AD$11:$AO$1485,MATCH($B1500&amp;$I1500,$Z$11:$Z$1485&amp;$AG$11:$AG$1485,0),MATCH($C1500,$AD$9:$AO$9,0)),"-")</f>
        <v>25</v>
      </c>
      <c r="P1500" s="75">
        <v>24</v>
      </c>
      <c r="Q1500" s="75">
        <v>8</v>
      </c>
      <c r="R1500" s="101">
        <f t="array" ref="R1500">IFERROR(INDEX($AD$11:$AO$1485,MATCH($B1500&amp;$I1500,$Z$11:$Z$1485&amp;$AG$11:$AG$1485,0),MATCH($D1500,$AD$9:$AO$9,0)),"-")</f>
        <v>24.3505</v>
      </c>
      <c r="S1500" s="75">
        <v>15</v>
      </c>
      <c r="T1500" s="75">
        <v>5</v>
      </c>
      <c r="U1500" s="75">
        <v>4</v>
      </c>
      <c r="V1500" s="75">
        <v>7</v>
      </c>
      <c r="W1500" s="50">
        <f t="shared" si="166"/>
        <v>16</v>
      </c>
      <c r="X1500" s="50">
        <f t="shared" si="167"/>
        <v>10</v>
      </c>
    </row>
    <row r="1501" spans="2:24" ht="15" x14ac:dyDescent="0.3">
      <c r="B1501" s="76" t="str">
        <f t="shared" si="168"/>
        <v>M26×1.5</v>
      </c>
      <c r="C1501" s="24" t="s">
        <v>222</v>
      </c>
      <c r="D1501" s="77" t="s">
        <v>221</v>
      </c>
      <c r="E1501" s="74" t="s">
        <v>0</v>
      </c>
      <c r="F1501" s="75">
        <v>26</v>
      </c>
      <c r="G1501" s="75">
        <v>1.5</v>
      </c>
      <c r="H1501" s="74" t="s">
        <v>482</v>
      </c>
      <c r="I1501" s="74" t="s">
        <v>383</v>
      </c>
      <c r="J1501" s="75" t="s">
        <v>311</v>
      </c>
      <c r="K1501" s="58" t="s">
        <v>491</v>
      </c>
      <c r="L1501" s="75">
        <v>26</v>
      </c>
      <c r="M1501" s="75">
        <v>1.5</v>
      </c>
      <c r="N1501" s="74">
        <v>60</v>
      </c>
      <c r="O1501" s="101">
        <f t="array" ref="O1501">IFERROR(INDEX($AD$11:$AO$1485,MATCH($B1501&amp;$I1501,$Z$11:$Z$1485&amp;$AG$11:$AG$1485,0),MATCH($C1501,$AD$9:$AO$9,0)),"-")</f>
        <v>26</v>
      </c>
      <c r="P1501" s="75">
        <v>24</v>
      </c>
      <c r="Q1501" s="75">
        <v>8</v>
      </c>
      <c r="R1501" s="101">
        <f t="array" ref="R1501">IFERROR(INDEX($AD$11:$AO$1485,MATCH($B1501&amp;$I1501,$Z$11:$Z$1485&amp;$AG$11:$AG$1485,0),MATCH($D1501,$AD$9:$AO$9,0)),"-")</f>
        <v>25.025700000000001</v>
      </c>
      <c r="S1501" s="75">
        <v>15</v>
      </c>
      <c r="T1501" s="75">
        <v>5</v>
      </c>
      <c r="U1501" s="75">
        <v>4</v>
      </c>
      <c r="V1501" s="75">
        <v>7</v>
      </c>
      <c r="W1501" s="50">
        <f t="shared" si="166"/>
        <v>16</v>
      </c>
      <c r="X1501" s="50">
        <f t="shared" si="167"/>
        <v>10</v>
      </c>
    </row>
    <row r="1502" spans="2:24" ht="15" x14ac:dyDescent="0.3">
      <c r="B1502" s="76" t="str">
        <f t="shared" si="168"/>
        <v>M27×2</v>
      </c>
      <c r="C1502" s="24" t="s">
        <v>222</v>
      </c>
      <c r="D1502" s="77" t="s">
        <v>221</v>
      </c>
      <c r="E1502" s="74" t="s">
        <v>0</v>
      </c>
      <c r="F1502" s="75">
        <v>27</v>
      </c>
      <c r="G1502" s="75">
        <v>2</v>
      </c>
      <c r="H1502" s="74" t="s">
        <v>482</v>
      </c>
      <c r="I1502" s="74" t="s">
        <v>383</v>
      </c>
      <c r="J1502" s="75" t="s">
        <v>311</v>
      </c>
      <c r="K1502" s="58" t="s">
        <v>491</v>
      </c>
      <c r="L1502" s="75">
        <v>27</v>
      </c>
      <c r="M1502" s="75">
        <v>2</v>
      </c>
      <c r="N1502" s="74">
        <v>60</v>
      </c>
      <c r="O1502" s="101">
        <f t="array" ref="O1502">IFERROR(INDEX($AD$11:$AO$1485,MATCH($B1502&amp;$I1502,$Z$11:$Z$1485&amp;$AG$11:$AG$1485,0),MATCH($C1502,$AD$9:$AO$9,0)),"-")</f>
        <v>27</v>
      </c>
      <c r="P1502" s="75">
        <v>24</v>
      </c>
      <c r="Q1502" s="75">
        <v>8</v>
      </c>
      <c r="R1502" s="101">
        <f t="array" ref="R1502">IFERROR(INDEX($AD$11:$AO$1485,MATCH($B1502&amp;$I1502,$Z$11:$Z$1485&amp;$AG$11:$AG$1485,0),MATCH($D1502,$AD$9:$AO$9,0)),"-")</f>
        <v>25.701000000000001</v>
      </c>
      <c r="S1502" s="75">
        <v>15</v>
      </c>
      <c r="T1502" s="75">
        <v>5</v>
      </c>
      <c r="U1502" s="75">
        <v>4</v>
      </c>
      <c r="V1502" s="75">
        <v>7</v>
      </c>
      <c r="W1502" s="50">
        <f t="shared" si="166"/>
        <v>16</v>
      </c>
      <c r="X1502" s="50">
        <f t="shared" si="167"/>
        <v>10</v>
      </c>
    </row>
    <row r="1503" spans="2:24" ht="15" x14ac:dyDescent="0.3">
      <c r="B1503" s="76" t="str">
        <f t="shared" si="168"/>
        <v>M27×1.5</v>
      </c>
      <c r="C1503" s="24" t="s">
        <v>222</v>
      </c>
      <c r="D1503" s="77" t="s">
        <v>221</v>
      </c>
      <c r="E1503" s="74" t="s">
        <v>0</v>
      </c>
      <c r="F1503" s="75">
        <v>27</v>
      </c>
      <c r="G1503" s="75">
        <v>1.5</v>
      </c>
      <c r="H1503" s="74" t="s">
        <v>482</v>
      </c>
      <c r="I1503" s="74" t="s">
        <v>383</v>
      </c>
      <c r="J1503" s="75" t="s">
        <v>311</v>
      </c>
      <c r="K1503" s="58" t="s">
        <v>491</v>
      </c>
      <c r="L1503" s="75">
        <v>27</v>
      </c>
      <c r="M1503" s="75">
        <v>1.5</v>
      </c>
      <c r="N1503" s="74">
        <v>60</v>
      </c>
      <c r="O1503" s="101">
        <f t="array" ref="O1503">IFERROR(INDEX($AD$11:$AO$1485,MATCH($B1503&amp;$I1503,$Z$11:$Z$1485&amp;$AG$11:$AG$1485,0),MATCH($C1503,$AD$9:$AO$9,0)),"-")</f>
        <v>27</v>
      </c>
      <c r="P1503" s="75">
        <v>24</v>
      </c>
      <c r="Q1503" s="75">
        <v>8</v>
      </c>
      <c r="R1503" s="101">
        <f t="array" ref="R1503">IFERROR(INDEX($AD$11:$AO$1485,MATCH($B1503&amp;$I1503,$Z$11:$Z$1485&amp;$AG$11:$AG$1485,0),MATCH($D1503,$AD$9:$AO$9,0)),"-")</f>
        <v>26.025700000000001</v>
      </c>
      <c r="S1503" s="75">
        <v>15</v>
      </c>
      <c r="T1503" s="75">
        <v>5</v>
      </c>
      <c r="U1503" s="75">
        <v>4</v>
      </c>
      <c r="V1503" s="75">
        <v>7</v>
      </c>
      <c r="W1503" s="50">
        <f t="shared" si="166"/>
        <v>16</v>
      </c>
      <c r="X1503" s="50">
        <f t="shared" si="167"/>
        <v>10</v>
      </c>
    </row>
    <row r="1504" spans="2:24" ht="15" x14ac:dyDescent="0.3">
      <c r="B1504" s="76" t="str">
        <f t="shared" si="168"/>
        <v>M27×1</v>
      </c>
      <c r="C1504" s="24" t="s">
        <v>222</v>
      </c>
      <c r="D1504" s="77" t="s">
        <v>221</v>
      </c>
      <c r="E1504" s="74" t="s">
        <v>0</v>
      </c>
      <c r="F1504" s="75">
        <v>27</v>
      </c>
      <c r="G1504" s="75">
        <v>1</v>
      </c>
      <c r="H1504" s="74" t="s">
        <v>482</v>
      </c>
      <c r="I1504" s="74" t="s">
        <v>383</v>
      </c>
      <c r="J1504" s="75" t="s">
        <v>311</v>
      </c>
      <c r="K1504" s="58" t="s">
        <v>491</v>
      </c>
      <c r="L1504" s="75">
        <v>27</v>
      </c>
      <c r="M1504" s="75">
        <v>1</v>
      </c>
      <c r="N1504" s="74">
        <v>60</v>
      </c>
      <c r="O1504" s="101">
        <f t="array" ref="O1504">IFERROR(INDEX($AD$11:$AO$1485,MATCH($B1504&amp;$I1504,$Z$11:$Z$1485&amp;$AG$11:$AG$1485,0),MATCH($C1504,$AD$9:$AO$9,0)),"-")</f>
        <v>27</v>
      </c>
      <c r="P1504" s="75">
        <v>24</v>
      </c>
      <c r="Q1504" s="75">
        <v>8</v>
      </c>
      <c r="R1504" s="101">
        <f t="array" ref="R1504">IFERROR(INDEX($AD$11:$AO$1485,MATCH($B1504&amp;$I1504,$Z$11:$Z$1485&amp;$AG$11:$AG$1485,0),MATCH($D1504,$AD$9:$AO$9,0)),"-")</f>
        <v>26.3505</v>
      </c>
      <c r="S1504" s="75">
        <v>15</v>
      </c>
      <c r="T1504" s="75">
        <v>5</v>
      </c>
      <c r="U1504" s="75">
        <v>4</v>
      </c>
      <c r="V1504" s="75">
        <v>7</v>
      </c>
      <c r="W1504" s="50">
        <f t="shared" si="166"/>
        <v>16</v>
      </c>
      <c r="X1504" s="50">
        <f t="shared" si="167"/>
        <v>10</v>
      </c>
    </row>
    <row r="1505" spans="2:24" ht="15" x14ac:dyDescent="0.3">
      <c r="B1505" s="76" t="str">
        <f t="shared" si="168"/>
        <v>M28×2</v>
      </c>
      <c r="C1505" s="24" t="s">
        <v>222</v>
      </c>
      <c r="D1505" s="77" t="s">
        <v>221</v>
      </c>
      <c r="E1505" s="74" t="s">
        <v>0</v>
      </c>
      <c r="F1505" s="75">
        <v>28</v>
      </c>
      <c r="G1505" s="75">
        <v>2</v>
      </c>
      <c r="H1505" s="74" t="s">
        <v>482</v>
      </c>
      <c r="I1505" s="74" t="s">
        <v>383</v>
      </c>
      <c r="J1505" s="75" t="s">
        <v>311</v>
      </c>
      <c r="K1505" s="58" t="s">
        <v>491</v>
      </c>
      <c r="L1505" s="75">
        <v>28</v>
      </c>
      <c r="M1505" s="75">
        <v>2</v>
      </c>
      <c r="N1505" s="74">
        <v>60</v>
      </c>
      <c r="O1505" s="101">
        <f t="array" ref="O1505">IFERROR(INDEX($AD$11:$AO$1485,MATCH($B1505&amp;$I1505,$Z$11:$Z$1485&amp;$AG$11:$AG$1485,0),MATCH($C1505,$AD$9:$AO$9,0)),"-")</f>
        <v>28</v>
      </c>
      <c r="P1505" s="75">
        <v>24</v>
      </c>
      <c r="Q1505" s="75">
        <v>8</v>
      </c>
      <c r="R1505" s="101">
        <f t="array" ref="R1505">IFERROR(INDEX($AD$11:$AO$1485,MATCH($B1505&amp;$I1505,$Z$11:$Z$1485&amp;$AG$11:$AG$1485,0),MATCH($D1505,$AD$9:$AO$9,0)),"-")</f>
        <v>26.701000000000001</v>
      </c>
      <c r="S1505" s="75">
        <v>15</v>
      </c>
      <c r="T1505" s="75">
        <v>5</v>
      </c>
      <c r="U1505" s="75">
        <v>4</v>
      </c>
      <c r="V1505" s="75">
        <v>7</v>
      </c>
      <c r="W1505" s="50">
        <f t="shared" si="166"/>
        <v>16</v>
      </c>
      <c r="X1505" s="50">
        <f t="shared" si="167"/>
        <v>10</v>
      </c>
    </row>
    <row r="1506" spans="2:24" ht="15" x14ac:dyDescent="0.3">
      <c r="B1506" s="76" t="str">
        <f t="shared" si="168"/>
        <v>M28×1.5</v>
      </c>
      <c r="C1506" s="24" t="s">
        <v>222</v>
      </c>
      <c r="D1506" s="77" t="s">
        <v>221</v>
      </c>
      <c r="E1506" s="74" t="s">
        <v>0</v>
      </c>
      <c r="F1506" s="75">
        <v>28</v>
      </c>
      <c r="G1506" s="75">
        <v>1.5</v>
      </c>
      <c r="H1506" s="74" t="s">
        <v>482</v>
      </c>
      <c r="I1506" s="74" t="s">
        <v>383</v>
      </c>
      <c r="J1506" s="75" t="s">
        <v>311</v>
      </c>
      <c r="K1506" s="58" t="s">
        <v>491</v>
      </c>
      <c r="L1506" s="75">
        <v>28</v>
      </c>
      <c r="M1506" s="75">
        <v>1.5</v>
      </c>
      <c r="N1506" s="74">
        <v>60</v>
      </c>
      <c r="O1506" s="101">
        <f t="array" ref="O1506">IFERROR(INDEX($AD$11:$AO$1485,MATCH($B1506&amp;$I1506,$Z$11:$Z$1485&amp;$AG$11:$AG$1485,0),MATCH($C1506,$AD$9:$AO$9,0)),"-")</f>
        <v>28</v>
      </c>
      <c r="P1506" s="75">
        <v>24</v>
      </c>
      <c r="Q1506" s="75">
        <v>8</v>
      </c>
      <c r="R1506" s="101">
        <f t="array" ref="R1506">IFERROR(INDEX($AD$11:$AO$1485,MATCH($B1506&amp;$I1506,$Z$11:$Z$1485&amp;$AG$11:$AG$1485,0),MATCH($D1506,$AD$9:$AO$9,0)),"-")</f>
        <v>27.025700000000001</v>
      </c>
      <c r="S1506" s="75">
        <v>15</v>
      </c>
      <c r="T1506" s="75">
        <v>5</v>
      </c>
      <c r="U1506" s="75">
        <v>4</v>
      </c>
      <c r="V1506" s="75">
        <v>7</v>
      </c>
      <c r="W1506" s="50">
        <f t="shared" si="166"/>
        <v>16</v>
      </c>
      <c r="X1506" s="50">
        <f t="shared" si="167"/>
        <v>10</v>
      </c>
    </row>
    <row r="1507" spans="2:24" ht="15" x14ac:dyDescent="0.3">
      <c r="B1507" s="76" t="str">
        <f t="shared" si="168"/>
        <v>M28×1</v>
      </c>
      <c r="C1507" s="24" t="s">
        <v>222</v>
      </c>
      <c r="D1507" s="77" t="s">
        <v>221</v>
      </c>
      <c r="E1507" s="74" t="s">
        <v>0</v>
      </c>
      <c r="F1507" s="75">
        <v>28</v>
      </c>
      <c r="G1507" s="75">
        <v>1</v>
      </c>
      <c r="H1507" s="74" t="s">
        <v>482</v>
      </c>
      <c r="I1507" s="74" t="s">
        <v>383</v>
      </c>
      <c r="J1507" s="75" t="s">
        <v>311</v>
      </c>
      <c r="K1507" s="58" t="s">
        <v>491</v>
      </c>
      <c r="L1507" s="75">
        <v>28</v>
      </c>
      <c r="M1507" s="75">
        <v>1</v>
      </c>
      <c r="N1507" s="74">
        <v>60</v>
      </c>
      <c r="O1507" s="101">
        <f t="array" ref="O1507">IFERROR(INDEX($AD$11:$AO$1485,MATCH($B1507&amp;$I1507,$Z$11:$Z$1485&amp;$AG$11:$AG$1485,0),MATCH($C1507,$AD$9:$AO$9,0)),"-")</f>
        <v>28</v>
      </c>
      <c r="P1507" s="75">
        <v>24</v>
      </c>
      <c r="Q1507" s="75">
        <v>8</v>
      </c>
      <c r="R1507" s="101">
        <f t="array" ref="R1507">IFERROR(INDEX($AD$11:$AO$1485,MATCH($B1507&amp;$I1507,$Z$11:$Z$1485&amp;$AG$11:$AG$1485,0),MATCH($D1507,$AD$9:$AO$9,0)),"-")</f>
        <v>27.3505</v>
      </c>
      <c r="S1507" s="75">
        <v>15</v>
      </c>
      <c r="T1507" s="75">
        <v>5</v>
      </c>
      <c r="U1507" s="75">
        <v>4</v>
      </c>
      <c r="V1507" s="75">
        <v>7</v>
      </c>
      <c r="W1507" s="50">
        <f t="shared" si="166"/>
        <v>16</v>
      </c>
      <c r="X1507" s="50">
        <f t="shared" si="167"/>
        <v>10</v>
      </c>
    </row>
    <row r="1508" spans="2:24" ht="15" x14ac:dyDescent="0.3">
      <c r="B1508" s="76" t="str">
        <f t="shared" si="168"/>
        <v>M30×3</v>
      </c>
      <c r="C1508" s="24" t="s">
        <v>222</v>
      </c>
      <c r="D1508" s="77" t="s">
        <v>221</v>
      </c>
      <c r="E1508" s="74" t="s">
        <v>0</v>
      </c>
      <c r="F1508" s="75">
        <v>30</v>
      </c>
      <c r="G1508" s="75">
        <v>3</v>
      </c>
      <c r="H1508" s="74" t="s">
        <v>482</v>
      </c>
      <c r="I1508" s="74" t="s">
        <v>383</v>
      </c>
      <c r="J1508" s="75" t="s">
        <v>311</v>
      </c>
      <c r="K1508" s="58" t="s">
        <v>491</v>
      </c>
      <c r="L1508" s="75">
        <v>30</v>
      </c>
      <c r="M1508" s="75">
        <v>3</v>
      </c>
      <c r="N1508" s="74">
        <v>60</v>
      </c>
      <c r="O1508" s="101">
        <f t="array" ref="O1508">IFERROR(INDEX($AD$11:$AO$1485,MATCH($B1508&amp;$I1508,$Z$11:$Z$1485&amp;$AG$11:$AG$1485,0),MATCH($C1508,$AD$9:$AO$9,0)),"-")</f>
        <v>30</v>
      </c>
      <c r="P1508" s="75">
        <v>24</v>
      </c>
      <c r="Q1508" s="75">
        <v>8</v>
      </c>
      <c r="R1508" s="101">
        <f t="array" ref="R1508">IFERROR(INDEX($AD$11:$AO$1485,MATCH($B1508&amp;$I1508,$Z$11:$Z$1485&amp;$AG$11:$AG$1485,0),MATCH($D1508,$AD$9:$AO$9,0)),"-")</f>
        <v>28.051400000000001</v>
      </c>
      <c r="S1508" s="75">
        <v>15</v>
      </c>
      <c r="T1508" s="75">
        <v>5</v>
      </c>
      <c r="U1508" s="75">
        <v>4</v>
      </c>
      <c r="V1508" s="75">
        <v>7</v>
      </c>
      <c r="W1508" s="50">
        <f t="shared" si="166"/>
        <v>16</v>
      </c>
      <c r="X1508" s="50">
        <f t="shared" si="167"/>
        <v>10</v>
      </c>
    </row>
    <row r="1509" spans="2:24" ht="15" x14ac:dyDescent="0.3">
      <c r="B1509" s="76" t="str">
        <f t="shared" si="168"/>
        <v>M30×2</v>
      </c>
      <c r="C1509" s="24" t="s">
        <v>222</v>
      </c>
      <c r="D1509" s="77" t="s">
        <v>221</v>
      </c>
      <c r="E1509" s="74" t="s">
        <v>0</v>
      </c>
      <c r="F1509" s="75">
        <v>30</v>
      </c>
      <c r="G1509" s="75">
        <v>2</v>
      </c>
      <c r="H1509" s="74" t="s">
        <v>482</v>
      </c>
      <c r="I1509" s="74" t="s">
        <v>383</v>
      </c>
      <c r="J1509" s="75" t="s">
        <v>311</v>
      </c>
      <c r="K1509" s="58" t="s">
        <v>491</v>
      </c>
      <c r="L1509" s="75">
        <v>30</v>
      </c>
      <c r="M1509" s="75">
        <v>2</v>
      </c>
      <c r="N1509" s="74">
        <v>60</v>
      </c>
      <c r="O1509" s="101">
        <f t="array" ref="O1509">IFERROR(INDEX($AD$11:$AO$1485,MATCH($B1509&amp;$I1509,$Z$11:$Z$1485&amp;$AG$11:$AG$1485,0),MATCH($C1509,$AD$9:$AO$9,0)),"-")</f>
        <v>30</v>
      </c>
      <c r="P1509" s="75">
        <v>24</v>
      </c>
      <c r="Q1509" s="75">
        <v>8</v>
      </c>
      <c r="R1509" s="101">
        <f t="array" ref="R1509">IFERROR(INDEX($AD$11:$AO$1485,MATCH($B1509&amp;$I1509,$Z$11:$Z$1485&amp;$AG$11:$AG$1485,0),MATCH($D1509,$AD$9:$AO$9,0)),"-")</f>
        <v>28.701000000000001</v>
      </c>
      <c r="S1509" s="75">
        <v>15</v>
      </c>
      <c r="T1509" s="75">
        <v>5</v>
      </c>
      <c r="U1509" s="75">
        <v>4</v>
      </c>
      <c r="V1509" s="75">
        <v>7</v>
      </c>
      <c r="W1509" s="50">
        <f t="shared" si="166"/>
        <v>16</v>
      </c>
      <c r="X1509" s="50">
        <f t="shared" si="167"/>
        <v>10</v>
      </c>
    </row>
    <row r="1510" spans="2:24" ht="15" x14ac:dyDescent="0.3">
      <c r="B1510" s="76" t="str">
        <f t="shared" si="168"/>
        <v>M30×1.5</v>
      </c>
      <c r="C1510" s="24" t="s">
        <v>222</v>
      </c>
      <c r="D1510" s="77" t="s">
        <v>221</v>
      </c>
      <c r="E1510" s="74" t="s">
        <v>0</v>
      </c>
      <c r="F1510" s="75">
        <v>30</v>
      </c>
      <c r="G1510" s="75">
        <v>1.5</v>
      </c>
      <c r="H1510" s="74" t="s">
        <v>482</v>
      </c>
      <c r="I1510" s="74" t="s">
        <v>383</v>
      </c>
      <c r="J1510" s="75" t="s">
        <v>311</v>
      </c>
      <c r="K1510" s="58" t="s">
        <v>491</v>
      </c>
      <c r="L1510" s="75">
        <v>30</v>
      </c>
      <c r="M1510" s="75">
        <v>1.5</v>
      </c>
      <c r="N1510" s="74">
        <v>60</v>
      </c>
      <c r="O1510" s="101">
        <f t="array" ref="O1510">IFERROR(INDEX($AD$11:$AO$1485,MATCH($B1510&amp;$I1510,$Z$11:$Z$1485&amp;$AG$11:$AG$1485,0),MATCH($C1510,$AD$9:$AO$9,0)),"-")</f>
        <v>30</v>
      </c>
      <c r="P1510" s="75">
        <v>24</v>
      </c>
      <c r="Q1510" s="75">
        <v>8</v>
      </c>
      <c r="R1510" s="101">
        <f t="array" ref="R1510">IFERROR(INDEX($AD$11:$AO$1485,MATCH($B1510&amp;$I1510,$Z$11:$Z$1485&amp;$AG$11:$AG$1485,0),MATCH($D1510,$AD$9:$AO$9,0)),"-")</f>
        <v>29.025700000000001</v>
      </c>
      <c r="S1510" s="75">
        <v>15</v>
      </c>
      <c r="T1510" s="75">
        <v>5</v>
      </c>
      <c r="U1510" s="75">
        <v>4</v>
      </c>
      <c r="V1510" s="75">
        <v>7</v>
      </c>
      <c r="W1510" s="50">
        <f t="shared" si="166"/>
        <v>16</v>
      </c>
      <c r="X1510" s="50">
        <f t="shared" si="167"/>
        <v>10</v>
      </c>
    </row>
    <row r="1511" spans="2:24" ht="15" x14ac:dyDescent="0.3">
      <c r="B1511" s="76" t="str">
        <f t="shared" si="168"/>
        <v>M30×1</v>
      </c>
      <c r="C1511" s="24" t="s">
        <v>222</v>
      </c>
      <c r="D1511" s="77" t="s">
        <v>221</v>
      </c>
      <c r="E1511" s="74" t="s">
        <v>0</v>
      </c>
      <c r="F1511" s="75">
        <v>30</v>
      </c>
      <c r="G1511" s="75">
        <v>1</v>
      </c>
      <c r="H1511" s="74" t="s">
        <v>482</v>
      </c>
      <c r="I1511" s="74" t="s">
        <v>383</v>
      </c>
      <c r="J1511" s="75" t="s">
        <v>311</v>
      </c>
      <c r="K1511" s="58" t="s">
        <v>491</v>
      </c>
      <c r="L1511" s="75">
        <v>30</v>
      </c>
      <c r="M1511" s="75">
        <v>1</v>
      </c>
      <c r="N1511" s="74">
        <v>60</v>
      </c>
      <c r="O1511" s="101">
        <f t="array" ref="O1511">IFERROR(INDEX($AD$11:$AO$1485,MATCH($B1511&amp;$I1511,$Z$11:$Z$1485&amp;$AG$11:$AG$1485,0),MATCH($C1511,$AD$9:$AO$9,0)),"-")</f>
        <v>30</v>
      </c>
      <c r="P1511" s="75">
        <v>24</v>
      </c>
      <c r="Q1511" s="75">
        <v>8</v>
      </c>
      <c r="R1511" s="101">
        <f t="array" ref="R1511">IFERROR(INDEX($AD$11:$AO$1485,MATCH($B1511&amp;$I1511,$Z$11:$Z$1485&amp;$AG$11:$AG$1485,0),MATCH($D1511,$AD$9:$AO$9,0)),"-")</f>
        <v>29.3505</v>
      </c>
      <c r="S1511" s="75">
        <v>15</v>
      </c>
      <c r="T1511" s="75">
        <v>5</v>
      </c>
      <c r="U1511" s="75">
        <v>4</v>
      </c>
      <c r="V1511" s="75">
        <v>7</v>
      </c>
      <c r="W1511" s="50">
        <f t="shared" si="166"/>
        <v>16</v>
      </c>
      <c r="X1511" s="50">
        <f t="shared" si="167"/>
        <v>10</v>
      </c>
    </row>
    <row r="1512" spans="2:24" ht="15" x14ac:dyDescent="0.3">
      <c r="B1512" s="76" t="str">
        <f t="shared" si="168"/>
        <v>M32×2</v>
      </c>
      <c r="C1512" s="24" t="s">
        <v>222</v>
      </c>
      <c r="D1512" s="77" t="s">
        <v>221</v>
      </c>
      <c r="E1512" s="74" t="s">
        <v>0</v>
      </c>
      <c r="F1512" s="75">
        <v>32</v>
      </c>
      <c r="G1512" s="75">
        <v>2</v>
      </c>
      <c r="H1512" s="74" t="s">
        <v>482</v>
      </c>
      <c r="I1512" s="74" t="s">
        <v>383</v>
      </c>
      <c r="J1512" s="75" t="s">
        <v>311</v>
      </c>
      <c r="K1512" s="58" t="s">
        <v>491</v>
      </c>
      <c r="L1512" s="75">
        <v>32</v>
      </c>
      <c r="M1512" s="75">
        <v>2</v>
      </c>
      <c r="N1512" s="74">
        <v>60</v>
      </c>
      <c r="O1512" s="101">
        <f t="array" ref="O1512">IFERROR(INDEX($AD$11:$AO$1485,MATCH($B1512&amp;$I1512,$Z$11:$Z$1485&amp;$AG$11:$AG$1485,0),MATCH($C1512,$AD$9:$AO$9,0)),"-")</f>
        <v>32</v>
      </c>
      <c r="P1512" s="75">
        <v>24</v>
      </c>
      <c r="Q1512" s="75">
        <v>8</v>
      </c>
      <c r="R1512" s="101">
        <f t="array" ref="R1512">IFERROR(INDEX($AD$11:$AO$1485,MATCH($B1512&amp;$I1512,$Z$11:$Z$1485&amp;$AG$11:$AG$1485,0),MATCH($D1512,$AD$9:$AO$9,0)),"-")</f>
        <v>30.701000000000001</v>
      </c>
      <c r="S1512" s="75">
        <v>15</v>
      </c>
      <c r="T1512" s="75">
        <v>5</v>
      </c>
      <c r="U1512" s="75">
        <v>4</v>
      </c>
      <c r="V1512" s="75">
        <v>7</v>
      </c>
      <c r="W1512" s="50">
        <f t="shared" si="166"/>
        <v>16</v>
      </c>
      <c r="X1512" s="50">
        <f t="shared" si="167"/>
        <v>10</v>
      </c>
    </row>
    <row r="1513" spans="2:24" ht="15" x14ac:dyDescent="0.3">
      <c r="B1513" s="76" t="str">
        <f t="shared" si="168"/>
        <v>M32×1.5</v>
      </c>
      <c r="C1513" s="24" t="s">
        <v>222</v>
      </c>
      <c r="D1513" s="77" t="s">
        <v>221</v>
      </c>
      <c r="E1513" s="74" t="s">
        <v>0</v>
      </c>
      <c r="F1513" s="75">
        <v>32</v>
      </c>
      <c r="G1513" s="75">
        <v>1.5</v>
      </c>
      <c r="H1513" s="74" t="s">
        <v>482</v>
      </c>
      <c r="I1513" s="74" t="s">
        <v>383</v>
      </c>
      <c r="J1513" s="75" t="s">
        <v>311</v>
      </c>
      <c r="K1513" s="58" t="s">
        <v>491</v>
      </c>
      <c r="L1513" s="75">
        <v>32</v>
      </c>
      <c r="M1513" s="75">
        <v>1.5</v>
      </c>
      <c r="N1513" s="74">
        <v>60</v>
      </c>
      <c r="O1513" s="101">
        <f t="array" ref="O1513">IFERROR(INDEX($AD$11:$AO$1485,MATCH($B1513&amp;$I1513,$Z$11:$Z$1485&amp;$AG$11:$AG$1485,0),MATCH($C1513,$AD$9:$AO$9,0)),"-")</f>
        <v>32</v>
      </c>
      <c r="P1513" s="75">
        <v>24</v>
      </c>
      <c r="Q1513" s="75">
        <v>8</v>
      </c>
      <c r="R1513" s="101">
        <f t="array" ref="R1513">IFERROR(INDEX($AD$11:$AO$1485,MATCH($B1513&amp;$I1513,$Z$11:$Z$1485&amp;$AG$11:$AG$1485,0),MATCH($D1513,$AD$9:$AO$9,0)),"-")</f>
        <v>31.025700000000001</v>
      </c>
      <c r="S1513" s="75">
        <v>15</v>
      </c>
      <c r="T1513" s="75">
        <v>5</v>
      </c>
      <c r="U1513" s="75">
        <v>4</v>
      </c>
      <c r="V1513" s="75">
        <v>7</v>
      </c>
      <c r="W1513" s="50">
        <f t="shared" si="166"/>
        <v>16</v>
      </c>
      <c r="X1513" s="50">
        <f t="shared" si="167"/>
        <v>10</v>
      </c>
    </row>
    <row r="1514" spans="2:24" ht="15" x14ac:dyDescent="0.3">
      <c r="B1514" s="76" t="str">
        <f t="shared" si="168"/>
        <v>M33×3</v>
      </c>
      <c r="C1514" s="24" t="s">
        <v>222</v>
      </c>
      <c r="D1514" s="77" t="s">
        <v>221</v>
      </c>
      <c r="E1514" s="74" t="s">
        <v>0</v>
      </c>
      <c r="F1514" s="75">
        <v>33</v>
      </c>
      <c r="G1514" s="75">
        <v>3</v>
      </c>
      <c r="H1514" s="74" t="s">
        <v>482</v>
      </c>
      <c r="I1514" s="74" t="s">
        <v>383</v>
      </c>
      <c r="J1514" s="75" t="s">
        <v>311</v>
      </c>
      <c r="K1514" s="58" t="s">
        <v>491</v>
      </c>
      <c r="L1514" s="75">
        <v>33</v>
      </c>
      <c r="M1514" s="75">
        <v>3</v>
      </c>
      <c r="N1514" s="74">
        <v>60</v>
      </c>
      <c r="O1514" s="101">
        <f t="array" ref="O1514">IFERROR(INDEX($AD$11:$AO$1485,MATCH($B1514&amp;$I1514,$Z$11:$Z$1485&amp;$AG$11:$AG$1485,0),MATCH($C1514,$AD$9:$AO$9,0)),"-")</f>
        <v>33</v>
      </c>
      <c r="P1514" s="75">
        <v>24</v>
      </c>
      <c r="Q1514" s="75">
        <v>8</v>
      </c>
      <c r="R1514" s="101">
        <f t="array" ref="R1514">IFERROR(INDEX($AD$11:$AO$1485,MATCH($B1514&amp;$I1514,$Z$11:$Z$1485&amp;$AG$11:$AG$1485,0),MATCH($D1514,$AD$9:$AO$9,0)),"-")</f>
        <v>31.051400000000001</v>
      </c>
      <c r="S1514" s="75">
        <v>15</v>
      </c>
      <c r="T1514" s="75">
        <v>5</v>
      </c>
      <c r="U1514" s="75">
        <v>4</v>
      </c>
      <c r="V1514" s="75">
        <v>7</v>
      </c>
      <c r="W1514" s="50">
        <f t="shared" si="166"/>
        <v>16</v>
      </c>
      <c r="X1514" s="50">
        <f t="shared" si="167"/>
        <v>10</v>
      </c>
    </row>
    <row r="1515" spans="2:24" ht="15" x14ac:dyDescent="0.3">
      <c r="B1515" s="76" t="str">
        <f t="shared" si="168"/>
        <v>M33×2</v>
      </c>
      <c r="C1515" s="24" t="s">
        <v>222</v>
      </c>
      <c r="D1515" s="77" t="s">
        <v>221</v>
      </c>
      <c r="E1515" s="74" t="s">
        <v>0</v>
      </c>
      <c r="F1515" s="75">
        <v>33</v>
      </c>
      <c r="G1515" s="75">
        <v>2</v>
      </c>
      <c r="H1515" s="74" t="s">
        <v>482</v>
      </c>
      <c r="I1515" s="74" t="s">
        <v>383</v>
      </c>
      <c r="J1515" s="75" t="s">
        <v>311</v>
      </c>
      <c r="K1515" s="58" t="s">
        <v>491</v>
      </c>
      <c r="L1515" s="75">
        <v>33</v>
      </c>
      <c r="M1515" s="75">
        <v>2</v>
      </c>
      <c r="N1515" s="74">
        <v>60</v>
      </c>
      <c r="O1515" s="101">
        <f t="array" ref="O1515">IFERROR(INDEX($AD$11:$AO$1485,MATCH($B1515&amp;$I1515,$Z$11:$Z$1485&amp;$AG$11:$AG$1485,0),MATCH($C1515,$AD$9:$AO$9,0)),"-")</f>
        <v>33</v>
      </c>
      <c r="P1515" s="75">
        <v>24</v>
      </c>
      <c r="Q1515" s="75">
        <v>8</v>
      </c>
      <c r="R1515" s="101">
        <f t="array" ref="R1515">IFERROR(INDEX($AD$11:$AO$1485,MATCH($B1515&amp;$I1515,$Z$11:$Z$1485&amp;$AG$11:$AG$1485,0),MATCH($D1515,$AD$9:$AO$9,0)),"-")</f>
        <v>31.701000000000001</v>
      </c>
      <c r="S1515" s="75">
        <v>15</v>
      </c>
      <c r="T1515" s="75">
        <v>5</v>
      </c>
      <c r="U1515" s="75">
        <v>4</v>
      </c>
      <c r="V1515" s="75">
        <v>7</v>
      </c>
      <c r="W1515" s="50">
        <f t="shared" si="166"/>
        <v>16</v>
      </c>
      <c r="X1515" s="50">
        <f t="shared" si="167"/>
        <v>10</v>
      </c>
    </row>
    <row r="1516" spans="2:24" ht="15" x14ac:dyDescent="0.3">
      <c r="B1516" s="76" t="str">
        <f t="shared" si="168"/>
        <v>M33×1.5</v>
      </c>
      <c r="C1516" s="24" t="s">
        <v>222</v>
      </c>
      <c r="D1516" s="77" t="s">
        <v>221</v>
      </c>
      <c r="E1516" s="74" t="s">
        <v>0</v>
      </c>
      <c r="F1516" s="75">
        <v>33</v>
      </c>
      <c r="G1516" s="75">
        <v>1.5</v>
      </c>
      <c r="H1516" s="74" t="s">
        <v>482</v>
      </c>
      <c r="I1516" s="74" t="s">
        <v>383</v>
      </c>
      <c r="J1516" s="75" t="s">
        <v>311</v>
      </c>
      <c r="K1516" s="58" t="s">
        <v>491</v>
      </c>
      <c r="L1516" s="75">
        <v>33</v>
      </c>
      <c r="M1516" s="75">
        <v>1.5</v>
      </c>
      <c r="N1516" s="74">
        <v>60</v>
      </c>
      <c r="O1516" s="101">
        <f t="array" ref="O1516">IFERROR(INDEX($AD$11:$AO$1485,MATCH($B1516&amp;$I1516,$Z$11:$Z$1485&amp;$AG$11:$AG$1485,0),MATCH($C1516,$AD$9:$AO$9,0)),"-")</f>
        <v>33</v>
      </c>
      <c r="P1516" s="75">
        <v>24</v>
      </c>
      <c r="Q1516" s="75">
        <v>8</v>
      </c>
      <c r="R1516" s="101">
        <f t="array" ref="R1516">IFERROR(INDEX($AD$11:$AO$1485,MATCH($B1516&amp;$I1516,$Z$11:$Z$1485&amp;$AG$11:$AG$1485,0),MATCH($D1516,$AD$9:$AO$9,0)),"-")</f>
        <v>32.025700000000001</v>
      </c>
      <c r="S1516" s="75">
        <v>15</v>
      </c>
      <c r="T1516" s="75">
        <v>5</v>
      </c>
      <c r="U1516" s="75">
        <v>4</v>
      </c>
      <c r="V1516" s="75">
        <v>7</v>
      </c>
      <c r="W1516" s="50">
        <f t="shared" si="166"/>
        <v>16</v>
      </c>
      <c r="X1516" s="50">
        <f t="shared" si="167"/>
        <v>10</v>
      </c>
    </row>
    <row r="1517" spans="2:24" ht="15" x14ac:dyDescent="0.3">
      <c r="B1517" s="76" t="str">
        <f t="shared" si="168"/>
        <v>M35×1.5</v>
      </c>
      <c r="C1517" s="24" t="s">
        <v>222</v>
      </c>
      <c r="D1517" s="77" t="s">
        <v>221</v>
      </c>
      <c r="E1517" s="74" t="s">
        <v>0</v>
      </c>
      <c r="F1517" s="75">
        <v>35</v>
      </c>
      <c r="G1517" s="75">
        <v>1.5</v>
      </c>
      <c r="H1517" s="74" t="s">
        <v>482</v>
      </c>
      <c r="I1517" s="74" t="s">
        <v>383</v>
      </c>
      <c r="J1517" s="75" t="s">
        <v>311</v>
      </c>
      <c r="K1517" s="58" t="s">
        <v>491</v>
      </c>
      <c r="L1517" s="75">
        <v>35</v>
      </c>
      <c r="M1517" s="75">
        <v>1.5</v>
      </c>
      <c r="N1517" s="74">
        <v>60</v>
      </c>
      <c r="O1517" s="101">
        <f t="array" ref="O1517">IFERROR(INDEX($AD$11:$AO$1485,MATCH($B1517&amp;$I1517,$Z$11:$Z$1485&amp;$AG$11:$AG$1485,0),MATCH($C1517,$AD$9:$AO$9,0)),"-")</f>
        <v>35</v>
      </c>
      <c r="P1517" s="75">
        <v>24</v>
      </c>
      <c r="Q1517" s="75">
        <v>8</v>
      </c>
      <c r="R1517" s="101">
        <f t="array" ref="R1517">IFERROR(INDEX($AD$11:$AO$1485,MATCH($B1517&amp;$I1517,$Z$11:$Z$1485&amp;$AG$11:$AG$1485,0),MATCH($D1517,$AD$9:$AO$9,0)),"-")</f>
        <v>34.025700000000001</v>
      </c>
      <c r="S1517" s="75">
        <v>15</v>
      </c>
      <c r="T1517" s="75">
        <v>5</v>
      </c>
      <c r="U1517" s="75">
        <v>4</v>
      </c>
      <c r="V1517" s="75">
        <v>7</v>
      </c>
      <c r="W1517" s="50">
        <f t="shared" si="166"/>
        <v>16</v>
      </c>
      <c r="X1517" s="50">
        <f t="shared" si="167"/>
        <v>10</v>
      </c>
    </row>
    <row r="1518" spans="2:24" ht="15" x14ac:dyDescent="0.3">
      <c r="B1518" s="76" t="str">
        <f t="shared" si="168"/>
        <v>M36×3</v>
      </c>
      <c r="C1518" s="24" t="s">
        <v>222</v>
      </c>
      <c r="D1518" s="77" t="s">
        <v>221</v>
      </c>
      <c r="E1518" s="74" t="s">
        <v>0</v>
      </c>
      <c r="F1518" s="75">
        <v>36</v>
      </c>
      <c r="G1518" s="75">
        <v>3</v>
      </c>
      <c r="H1518" s="74" t="s">
        <v>482</v>
      </c>
      <c r="I1518" s="74" t="s">
        <v>383</v>
      </c>
      <c r="J1518" s="75" t="s">
        <v>311</v>
      </c>
      <c r="K1518" s="58" t="s">
        <v>491</v>
      </c>
      <c r="L1518" s="75">
        <v>36</v>
      </c>
      <c r="M1518" s="75">
        <v>3</v>
      </c>
      <c r="N1518" s="74">
        <v>60</v>
      </c>
      <c r="O1518" s="101">
        <f t="array" ref="O1518">IFERROR(INDEX($AD$11:$AO$1485,MATCH($B1518&amp;$I1518,$Z$11:$Z$1485&amp;$AG$11:$AG$1485,0),MATCH($C1518,$AD$9:$AO$9,0)),"-")</f>
        <v>36</v>
      </c>
      <c r="P1518" s="75">
        <v>24</v>
      </c>
      <c r="Q1518" s="75">
        <v>8</v>
      </c>
      <c r="R1518" s="101">
        <f t="array" ref="R1518">IFERROR(INDEX($AD$11:$AO$1485,MATCH($B1518&amp;$I1518,$Z$11:$Z$1485&amp;$AG$11:$AG$1485,0),MATCH($D1518,$AD$9:$AO$9,0)),"-")</f>
        <v>34.051400000000001</v>
      </c>
      <c r="S1518" s="75">
        <v>15</v>
      </c>
      <c r="T1518" s="75">
        <v>5</v>
      </c>
      <c r="U1518" s="75">
        <v>4</v>
      </c>
      <c r="V1518" s="75">
        <v>7</v>
      </c>
      <c r="W1518" s="50">
        <f t="shared" si="166"/>
        <v>16</v>
      </c>
      <c r="X1518" s="50">
        <f t="shared" si="167"/>
        <v>10</v>
      </c>
    </row>
    <row r="1519" spans="2:24" ht="15" x14ac:dyDescent="0.3">
      <c r="B1519" s="76" t="str">
        <f t="shared" si="168"/>
        <v>M36×2</v>
      </c>
      <c r="C1519" s="24" t="s">
        <v>222</v>
      </c>
      <c r="D1519" s="77" t="s">
        <v>221</v>
      </c>
      <c r="E1519" s="74" t="s">
        <v>0</v>
      </c>
      <c r="F1519" s="75">
        <v>36</v>
      </c>
      <c r="G1519" s="75">
        <v>2</v>
      </c>
      <c r="H1519" s="74" t="s">
        <v>482</v>
      </c>
      <c r="I1519" s="74" t="s">
        <v>383</v>
      </c>
      <c r="J1519" s="75" t="s">
        <v>311</v>
      </c>
      <c r="K1519" s="58" t="s">
        <v>491</v>
      </c>
      <c r="L1519" s="75">
        <v>36</v>
      </c>
      <c r="M1519" s="75">
        <v>2</v>
      </c>
      <c r="N1519" s="74">
        <v>60</v>
      </c>
      <c r="O1519" s="101">
        <f t="array" ref="O1519">IFERROR(INDEX($AD$11:$AO$1485,MATCH($B1519&amp;$I1519,$Z$11:$Z$1485&amp;$AG$11:$AG$1485,0),MATCH($C1519,$AD$9:$AO$9,0)),"-")</f>
        <v>36</v>
      </c>
      <c r="P1519" s="75">
        <v>24</v>
      </c>
      <c r="Q1519" s="75">
        <v>8</v>
      </c>
      <c r="R1519" s="101">
        <f t="array" ref="R1519">IFERROR(INDEX($AD$11:$AO$1485,MATCH($B1519&amp;$I1519,$Z$11:$Z$1485&amp;$AG$11:$AG$1485,0),MATCH($D1519,$AD$9:$AO$9,0)),"-")</f>
        <v>34.701000000000001</v>
      </c>
      <c r="S1519" s="75">
        <v>15</v>
      </c>
      <c r="T1519" s="75">
        <v>5</v>
      </c>
      <c r="U1519" s="75">
        <v>4</v>
      </c>
      <c r="V1519" s="75">
        <v>7</v>
      </c>
      <c r="W1519" s="50">
        <f t="shared" si="166"/>
        <v>16</v>
      </c>
      <c r="X1519" s="50">
        <f t="shared" si="167"/>
        <v>10</v>
      </c>
    </row>
    <row r="1520" spans="2:24" ht="15" x14ac:dyDescent="0.3">
      <c r="B1520" s="76" t="str">
        <f t="shared" si="168"/>
        <v>M36×1.5</v>
      </c>
      <c r="C1520" s="24" t="s">
        <v>222</v>
      </c>
      <c r="D1520" s="77" t="s">
        <v>221</v>
      </c>
      <c r="E1520" s="74" t="s">
        <v>0</v>
      </c>
      <c r="F1520" s="75">
        <v>36</v>
      </c>
      <c r="G1520" s="75">
        <v>1.5</v>
      </c>
      <c r="H1520" s="74" t="s">
        <v>482</v>
      </c>
      <c r="I1520" s="74" t="s">
        <v>383</v>
      </c>
      <c r="J1520" s="75" t="s">
        <v>311</v>
      </c>
      <c r="K1520" s="58" t="s">
        <v>491</v>
      </c>
      <c r="L1520" s="75">
        <v>36</v>
      </c>
      <c r="M1520" s="75">
        <v>1.5</v>
      </c>
      <c r="N1520" s="74">
        <v>60</v>
      </c>
      <c r="O1520" s="101">
        <f t="array" ref="O1520">IFERROR(INDEX($AD$11:$AO$1485,MATCH($B1520&amp;$I1520,$Z$11:$Z$1485&amp;$AG$11:$AG$1485,0),MATCH($C1520,$AD$9:$AO$9,0)),"-")</f>
        <v>36</v>
      </c>
      <c r="P1520" s="75">
        <v>24</v>
      </c>
      <c r="Q1520" s="75">
        <v>8</v>
      </c>
      <c r="R1520" s="101">
        <f t="array" ref="R1520">IFERROR(INDEX($AD$11:$AO$1485,MATCH($B1520&amp;$I1520,$Z$11:$Z$1485&amp;$AG$11:$AG$1485,0),MATCH($D1520,$AD$9:$AO$9,0)),"-")</f>
        <v>35.025700000000001</v>
      </c>
      <c r="S1520" s="75">
        <v>15</v>
      </c>
      <c r="T1520" s="75">
        <v>5</v>
      </c>
      <c r="U1520" s="75">
        <v>4</v>
      </c>
      <c r="V1520" s="75">
        <v>7</v>
      </c>
      <c r="W1520" s="50">
        <f t="shared" si="166"/>
        <v>16</v>
      </c>
      <c r="X1520" s="50">
        <f t="shared" si="167"/>
        <v>10</v>
      </c>
    </row>
    <row r="1521" spans="2:24" ht="15" x14ac:dyDescent="0.3">
      <c r="B1521" s="76" t="str">
        <f t="shared" si="168"/>
        <v>M38×1.5</v>
      </c>
      <c r="C1521" s="24" t="s">
        <v>222</v>
      </c>
      <c r="D1521" s="77" t="s">
        <v>221</v>
      </c>
      <c r="E1521" s="74" t="s">
        <v>0</v>
      </c>
      <c r="F1521" s="75">
        <v>38</v>
      </c>
      <c r="G1521" s="75">
        <v>1.5</v>
      </c>
      <c r="H1521" s="74" t="s">
        <v>482</v>
      </c>
      <c r="I1521" s="74" t="s">
        <v>383</v>
      </c>
      <c r="J1521" s="75" t="s">
        <v>311</v>
      </c>
      <c r="K1521" s="58" t="s">
        <v>491</v>
      </c>
      <c r="L1521" s="75">
        <v>38</v>
      </c>
      <c r="M1521" s="75">
        <v>1.5</v>
      </c>
      <c r="N1521" s="74">
        <v>60</v>
      </c>
      <c r="O1521" s="101">
        <f t="array" ref="O1521">IFERROR(INDEX($AD$11:$AO$1485,MATCH($B1521&amp;$I1521,$Z$11:$Z$1485&amp;$AG$11:$AG$1485,0),MATCH($C1521,$AD$9:$AO$9,0)),"-")</f>
        <v>38</v>
      </c>
      <c r="P1521" s="75">
        <v>24</v>
      </c>
      <c r="Q1521" s="75">
        <v>8</v>
      </c>
      <c r="R1521" s="101">
        <f t="array" ref="R1521">IFERROR(INDEX($AD$11:$AO$1485,MATCH($B1521&amp;$I1521,$Z$11:$Z$1485&amp;$AG$11:$AG$1485,0),MATCH($D1521,$AD$9:$AO$9,0)),"-")</f>
        <v>37.025700000000001</v>
      </c>
      <c r="S1521" s="75">
        <v>15</v>
      </c>
      <c r="T1521" s="75">
        <v>5</v>
      </c>
      <c r="U1521" s="75">
        <v>4</v>
      </c>
      <c r="V1521" s="75">
        <v>7</v>
      </c>
      <c r="W1521" s="50">
        <f t="shared" si="166"/>
        <v>16</v>
      </c>
      <c r="X1521" s="50">
        <f t="shared" si="167"/>
        <v>10</v>
      </c>
    </row>
    <row r="1522" spans="2:24" ht="15" x14ac:dyDescent="0.3">
      <c r="B1522" s="76" t="str">
        <f t="shared" si="168"/>
        <v>M39×3</v>
      </c>
      <c r="C1522" s="24" t="s">
        <v>222</v>
      </c>
      <c r="D1522" s="77" t="s">
        <v>221</v>
      </c>
      <c r="E1522" s="74" t="s">
        <v>0</v>
      </c>
      <c r="F1522" s="75">
        <v>39</v>
      </c>
      <c r="G1522" s="75">
        <v>3</v>
      </c>
      <c r="H1522" s="74" t="s">
        <v>482</v>
      </c>
      <c r="I1522" s="74" t="s">
        <v>383</v>
      </c>
      <c r="J1522" s="75" t="s">
        <v>311</v>
      </c>
      <c r="K1522" s="58" t="s">
        <v>491</v>
      </c>
      <c r="L1522" s="75">
        <v>39</v>
      </c>
      <c r="M1522" s="75">
        <v>3</v>
      </c>
      <c r="N1522" s="74">
        <v>60</v>
      </c>
      <c r="O1522" s="101">
        <f t="array" ref="O1522">IFERROR(INDEX($AD$11:$AO$1485,MATCH($B1522&amp;$I1522,$Z$11:$Z$1485&amp;$AG$11:$AG$1485,0),MATCH($C1522,$AD$9:$AO$9,0)),"-")</f>
        <v>39</v>
      </c>
      <c r="P1522" s="75">
        <v>24</v>
      </c>
      <c r="Q1522" s="75">
        <v>8</v>
      </c>
      <c r="R1522" s="101">
        <f t="array" ref="R1522">IFERROR(INDEX($AD$11:$AO$1485,MATCH($B1522&amp;$I1522,$Z$11:$Z$1485&amp;$AG$11:$AG$1485,0),MATCH($D1522,$AD$9:$AO$9,0)),"-")</f>
        <v>37.051400000000001</v>
      </c>
      <c r="S1522" s="75">
        <v>15</v>
      </c>
      <c r="T1522" s="75">
        <v>5</v>
      </c>
      <c r="U1522" s="75">
        <v>4</v>
      </c>
      <c r="V1522" s="75">
        <v>7</v>
      </c>
      <c r="W1522" s="50">
        <f t="shared" si="166"/>
        <v>16</v>
      </c>
      <c r="X1522" s="50">
        <f t="shared" si="167"/>
        <v>10</v>
      </c>
    </row>
    <row r="1523" spans="2:24" ht="15" x14ac:dyDescent="0.3">
      <c r="B1523" s="76" t="str">
        <f t="shared" si="168"/>
        <v>M39×2</v>
      </c>
      <c r="C1523" s="24" t="s">
        <v>222</v>
      </c>
      <c r="D1523" s="77" t="s">
        <v>221</v>
      </c>
      <c r="E1523" s="74" t="s">
        <v>0</v>
      </c>
      <c r="F1523" s="75">
        <v>39</v>
      </c>
      <c r="G1523" s="75">
        <v>2</v>
      </c>
      <c r="H1523" s="74" t="s">
        <v>482</v>
      </c>
      <c r="I1523" s="74" t="s">
        <v>383</v>
      </c>
      <c r="J1523" s="75" t="s">
        <v>311</v>
      </c>
      <c r="K1523" s="58" t="s">
        <v>491</v>
      </c>
      <c r="L1523" s="75">
        <v>39</v>
      </c>
      <c r="M1523" s="75">
        <v>2</v>
      </c>
      <c r="N1523" s="74">
        <v>60</v>
      </c>
      <c r="O1523" s="101">
        <f t="array" ref="O1523">IFERROR(INDEX($AD$11:$AO$1485,MATCH($B1523&amp;$I1523,$Z$11:$Z$1485&amp;$AG$11:$AG$1485,0),MATCH($C1523,$AD$9:$AO$9,0)),"-")</f>
        <v>39</v>
      </c>
      <c r="P1523" s="75">
        <v>24</v>
      </c>
      <c r="Q1523" s="75">
        <v>8</v>
      </c>
      <c r="R1523" s="101">
        <f t="array" ref="R1523">IFERROR(INDEX($AD$11:$AO$1485,MATCH($B1523&amp;$I1523,$Z$11:$Z$1485&amp;$AG$11:$AG$1485,0),MATCH($D1523,$AD$9:$AO$9,0)),"-")</f>
        <v>37.701000000000001</v>
      </c>
      <c r="S1523" s="75">
        <v>15</v>
      </c>
      <c r="T1523" s="75">
        <v>5</v>
      </c>
      <c r="U1523" s="75">
        <v>4</v>
      </c>
      <c r="V1523" s="75">
        <v>7</v>
      </c>
      <c r="W1523" s="50">
        <f t="shared" si="166"/>
        <v>16</v>
      </c>
      <c r="X1523" s="50">
        <f t="shared" si="167"/>
        <v>10</v>
      </c>
    </row>
    <row r="1524" spans="2:24" ht="15" x14ac:dyDescent="0.3">
      <c r="B1524" s="76" t="str">
        <f t="shared" si="168"/>
        <v>M39×1.5</v>
      </c>
      <c r="C1524" s="24" t="s">
        <v>222</v>
      </c>
      <c r="D1524" s="77" t="s">
        <v>221</v>
      </c>
      <c r="E1524" s="74" t="s">
        <v>0</v>
      </c>
      <c r="F1524" s="75">
        <v>39</v>
      </c>
      <c r="G1524" s="75">
        <v>1.5</v>
      </c>
      <c r="H1524" s="74" t="s">
        <v>482</v>
      </c>
      <c r="I1524" s="74" t="s">
        <v>383</v>
      </c>
      <c r="J1524" s="75" t="s">
        <v>311</v>
      </c>
      <c r="K1524" s="58" t="s">
        <v>491</v>
      </c>
      <c r="L1524" s="75">
        <v>39</v>
      </c>
      <c r="M1524" s="75">
        <v>1.5</v>
      </c>
      <c r="N1524" s="74">
        <v>60</v>
      </c>
      <c r="O1524" s="101">
        <f t="array" ref="O1524">IFERROR(INDEX($AD$11:$AO$1485,MATCH($B1524&amp;$I1524,$Z$11:$Z$1485&amp;$AG$11:$AG$1485,0),MATCH($C1524,$AD$9:$AO$9,0)),"-")</f>
        <v>39</v>
      </c>
      <c r="P1524" s="75">
        <v>24</v>
      </c>
      <c r="Q1524" s="75">
        <v>8</v>
      </c>
      <c r="R1524" s="101">
        <f t="array" ref="R1524">IFERROR(INDEX($AD$11:$AO$1485,MATCH($B1524&amp;$I1524,$Z$11:$Z$1485&amp;$AG$11:$AG$1485,0),MATCH($D1524,$AD$9:$AO$9,0)),"-")</f>
        <v>38.025700000000001</v>
      </c>
      <c r="S1524" s="75">
        <v>15</v>
      </c>
      <c r="T1524" s="75">
        <v>5</v>
      </c>
      <c r="U1524" s="75">
        <v>4</v>
      </c>
      <c r="V1524" s="75">
        <v>7</v>
      </c>
      <c r="W1524" s="50">
        <f t="shared" si="166"/>
        <v>16</v>
      </c>
      <c r="X1524" s="50">
        <f t="shared" si="167"/>
        <v>10</v>
      </c>
    </row>
    <row r="1525" spans="2:24" ht="15" x14ac:dyDescent="0.3">
      <c r="B1525" s="76" t="str">
        <f t="shared" si="168"/>
        <v>M40×3</v>
      </c>
      <c r="C1525" s="24" t="s">
        <v>222</v>
      </c>
      <c r="D1525" s="77" t="s">
        <v>221</v>
      </c>
      <c r="E1525" s="74" t="s">
        <v>0</v>
      </c>
      <c r="F1525" s="75">
        <v>40</v>
      </c>
      <c r="G1525" s="75">
        <v>3</v>
      </c>
      <c r="H1525" s="74" t="s">
        <v>482</v>
      </c>
      <c r="I1525" s="74" t="s">
        <v>383</v>
      </c>
      <c r="J1525" s="75" t="s">
        <v>311</v>
      </c>
      <c r="K1525" s="58" t="s">
        <v>491</v>
      </c>
      <c r="L1525" s="75">
        <v>40</v>
      </c>
      <c r="M1525" s="75">
        <v>3</v>
      </c>
      <c r="N1525" s="74">
        <v>60</v>
      </c>
      <c r="O1525" s="101">
        <f t="array" ref="O1525">IFERROR(INDEX($AD$11:$AO$1485,MATCH($B1525&amp;$I1525,$Z$11:$Z$1485&amp;$AG$11:$AG$1485,0),MATCH($C1525,$AD$9:$AO$9,0)),"-")</f>
        <v>40</v>
      </c>
      <c r="P1525" s="75">
        <v>24</v>
      </c>
      <c r="Q1525" s="75">
        <v>8</v>
      </c>
      <c r="R1525" s="101">
        <f t="array" ref="R1525">IFERROR(INDEX($AD$11:$AO$1485,MATCH($B1525&amp;$I1525,$Z$11:$Z$1485&amp;$AG$11:$AG$1485,0),MATCH($D1525,$AD$9:$AO$9,0)),"-")</f>
        <v>38.051400000000001</v>
      </c>
      <c r="S1525" s="75">
        <v>15</v>
      </c>
      <c r="T1525" s="75">
        <v>5</v>
      </c>
      <c r="U1525" s="75">
        <v>4</v>
      </c>
      <c r="V1525" s="75">
        <v>7</v>
      </c>
      <c r="W1525" s="50">
        <f t="shared" si="166"/>
        <v>16</v>
      </c>
      <c r="X1525" s="50">
        <f t="shared" si="167"/>
        <v>10</v>
      </c>
    </row>
    <row r="1526" spans="2:24" ht="15" x14ac:dyDescent="0.3">
      <c r="B1526" s="76" t="str">
        <f t="shared" si="168"/>
        <v>M40×2</v>
      </c>
      <c r="C1526" s="24" t="s">
        <v>222</v>
      </c>
      <c r="D1526" s="77" t="s">
        <v>221</v>
      </c>
      <c r="E1526" s="74" t="s">
        <v>0</v>
      </c>
      <c r="F1526" s="75">
        <v>40</v>
      </c>
      <c r="G1526" s="75">
        <v>2</v>
      </c>
      <c r="H1526" s="74" t="s">
        <v>482</v>
      </c>
      <c r="I1526" s="74" t="s">
        <v>383</v>
      </c>
      <c r="J1526" s="75" t="s">
        <v>311</v>
      </c>
      <c r="K1526" s="58" t="s">
        <v>491</v>
      </c>
      <c r="L1526" s="75">
        <v>40</v>
      </c>
      <c r="M1526" s="75">
        <v>2</v>
      </c>
      <c r="N1526" s="74">
        <v>60</v>
      </c>
      <c r="O1526" s="101">
        <f t="array" ref="O1526">IFERROR(INDEX($AD$11:$AO$1485,MATCH($B1526&amp;$I1526,$Z$11:$Z$1485&amp;$AG$11:$AG$1485,0),MATCH($C1526,$AD$9:$AO$9,0)),"-")</f>
        <v>40</v>
      </c>
      <c r="P1526" s="75">
        <v>24</v>
      </c>
      <c r="Q1526" s="75">
        <v>8</v>
      </c>
      <c r="R1526" s="101">
        <f t="array" ref="R1526">IFERROR(INDEX($AD$11:$AO$1485,MATCH($B1526&amp;$I1526,$Z$11:$Z$1485&amp;$AG$11:$AG$1485,0),MATCH($D1526,$AD$9:$AO$9,0)),"-")</f>
        <v>38.701000000000001</v>
      </c>
      <c r="S1526" s="75">
        <v>15</v>
      </c>
      <c r="T1526" s="75">
        <v>5</v>
      </c>
      <c r="U1526" s="75">
        <v>4</v>
      </c>
      <c r="V1526" s="75">
        <v>7</v>
      </c>
      <c r="W1526" s="50">
        <f t="shared" si="166"/>
        <v>16</v>
      </c>
      <c r="X1526" s="50">
        <f t="shared" si="167"/>
        <v>10</v>
      </c>
    </row>
    <row r="1527" spans="2:24" ht="15" x14ac:dyDescent="0.3">
      <c r="B1527" s="76" t="str">
        <f t="shared" si="168"/>
        <v>M40×1.5</v>
      </c>
      <c r="C1527" s="24" t="s">
        <v>222</v>
      </c>
      <c r="D1527" s="77" t="s">
        <v>221</v>
      </c>
      <c r="E1527" s="74" t="s">
        <v>0</v>
      </c>
      <c r="F1527" s="75">
        <v>40</v>
      </c>
      <c r="G1527" s="75">
        <v>1.5</v>
      </c>
      <c r="H1527" s="74" t="s">
        <v>482</v>
      </c>
      <c r="I1527" s="74" t="s">
        <v>383</v>
      </c>
      <c r="J1527" s="75" t="s">
        <v>311</v>
      </c>
      <c r="K1527" s="58" t="s">
        <v>491</v>
      </c>
      <c r="L1527" s="75">
        <v>40</v>
      </c>
      <c r="M1527" s="75">
        <v>1.5</v>
      </c>
      <c r="N1527" s="74">
        <v>60</v>
      </c>
      <c r="O1527" s="101">
        <f t="array" ref="O1527">IFERROR(INDEX($AD$11:$AO$1485,MATCH($B1527&amp;$I1527,$Z$11:$Z$1485&amp;$AG$11:$AG$1485,0),MATCH($C1527,$AD$9:$AO$9,0)),"-")</f>
        <v>40</v>
      </c>
      <c r="P1527" s="75">
        <v>24</v>
      </c>
      <c r="Q1527" s="75">
        <v>8</v>
      </c>
      <c r="R1527" s="101">
        <f t="array" ref="R1527">IFERROR(INDEX($AD$11:$AO$1485,MATCH($B1527&amp;$I1527,$Z$11:$Z$1485&amp;$AG$11:$AG$1485,0),MATCH($D1527,$AD$9:$AO$9,0)),"-")</f>
        <v>39.025700000000001</v>
      </c>
      <c r="S1527" s="75">
        <v>15</v>
      </c>
      <c r="T1527" s="75">
        <v>5</v>
      </c>
      <c r="U1527" s="75">
        <v>4</v>
      </c>
      <c r="V1527" s="75">
        <v>7</v>
      </c>
      <c r="W1527" s="50">
        <f t="shared" si="166"/>
        <v>16</v>
      </c>
      <c r="X1527" s="50">
        <f t="shared" si="167"/>
        <v>10</v>
      </c>
    </row>
    <row r="1528" spans="2:24" ht="15" x14ac:dyDescent="0.3">
      <c r="B1528" s="76" t="str">
        <f t="shared" si="168"/>
        <v>M42×4</v>
      </c>
      <c r="C1528" s="24" t="s">
        <v>222</v>
      </c>
      <c r="D1528" s="77" t="s">
        <v>221</v>
      </c>
      <c r="E1528" s="74" t="s">
        <v>0</v>
      </c>
      <c r="F1528" s="75">
        <v>42</v>
      </c>
      <c r="G1528" s="75">
        <v>4</v>
      </c>
      <c r="H1528" s="74" t="s">
        <v>482</v>
      </c>
      <c r="I1528" s="74" t="s">
        <v>383</v>
      </c>
      <c r="J1528" s="75" t="s">
        <v>311</v>
      </c>
      <c r="K1528" s="58" t="s">
        <v>491</v>
      </c>
      <c r="L1528" s="75">
        <v>42</v>
      </c>
      <c r="M1528" s="75">
        <v>4</v>
      </c>
      <c r="N1528" s="74">
        <v>60</v>
      </c>
      <c r="O1528" s="101">
        <f t="array" ref="O1528">IFERROR(INDEX($AD$11:$AO$1485,MATCH($B1528&amp;$I1528,$Z$11:$Z$1485&amp;$AG$11:$AG$1485,0),MATCH($C1528,$AD$9:$AO$9,0)),"-")</f>
        <v>42</v>
      </c>
      <c r="P1528" s="75">
        <v>24</v>
      </c>
      <c r="Q1528" s="75">
        <v>8</v>
      </c>
      <c r="R1528" s="101">
        <f t="array" ref="R1528">IFERROR(INDEX($AD$11:$AO$1485,MATCH($B1528&amp;$I1528,$Z$11:$Z$1485&amp;$AG$11:$AG$1485,0),MATCH($D1528,$AD$9:$AO$9,0)),"-")</f>
        <v>39.401899999999998</v>
      </c>
      <c r="S1528" s="75">
        <v>15</v>
      </c>
      <c r="T1528" s="75">
        <v>5</v>
      </c>
      <c r="U1528" s="75">
        <v>4</v>
      </c>
      <c r="V1528" s="75">
        <v>7</v>
      </c>
      <c r="W1528" s="50">
        <f t="shared" si="166"/>
        <v>16</v>
      </c>
      <c r="X1528" s="50">
        <f t="shared" si="167"/>
        <v>10</v>
      </c>
    </row>
    <row r="1529" spans="2:24" ht="15" x14ac:dyDescent="0.3">
      <c r="B1529" s="76" t="str">
        <f t="shared" si="168"/>
        <v>M42×3</v>
      </c>
      <c r="C1529" s="24" t="s">
        <v>222</v>
      </c>
      <c r="D1529" s="77" t="s">
        <v>221</v>
      </c>
      <c r="E1529" s="74" t="s">
        <v>0</v>
      </c>
      <c r="F1529" s="75">
        <v>42</v>
      </c>
      <c r="G1529" s="75">
        <v>3</v>
      </c>
      <c r="H1529" s="74" t="s">
        <v>482</v>
      </c>
      <c r="I1529" s="74" t="s">
        <v>383</v>
      </c>
      <c r="J1529" s="75" t="s">
        <v>311</v>
      </c>
      <c r="K1529" s="58" t="s">
        <v>491</v>
      </c>
      <c r="L1529" s="75">
        <v>42</v>
      </c>
      <c r="M1529" s="75">
        <v>3</v>
      </c>
      <c r="N1529" s="74">
        <v>60</v>
      </c>
      <c r="O1529" s="101">
        <f t="array" ref="O1529">IFERROR(INDEX($AD$11:$AO$1485,MATCH($B1529&amp;$I1529,$Z$11:$Z$1485&amp;$AG$11:$AG$1485,0),MATCH($C1529,$AD$9:$AO$9,0)),"-")</f>
        <v>42</v>
      </c>
      <c r="P1529" s="75">
        <v>24</v>
      </c>
      <c r="Q1529" s="75">
        <v>8</v>
      </c>
      <c r="R1529" s="101">
        <f t="array" ref="R1529">IFERROR(INDEX($AD$11:$AO$1485,MATCH($B1529&amp;$I1529,$Z$11:$Z$1485&amp;$AG$11:$AG$1485,0),MATCH($D1529,$AD$9:$AO$9,0)),"-")</f>
        <v>40.051400000000001</v>
      </c>
      <c r="S1529" s="75">
        <v>15</v>
      </c>
      <c r="T1529" s="75">
        <v>5</v>
      </c>
      <c r="U1529" s="75">
        <v>4</v>
      </c>
      <c r="V1529" s="75">
        <v>7</v>
      </c>
      <c r="W1529" s="50">
        <f t="shared" si="166"/>
        <v>16</v>
      </c>
      <c r="X1529" s="50">
        <f t="shared" si="167"/>
        <v>10</v>
      </c>
    </row>
    <row r="1530" spans="2:24" ht="15" x14ac:dyDescent="0.3">
      <c r="B1530" s="76" t="str">
        <f t="shared" si="168"/>
        <v>M42×2</v>
      </c>
      <c r="C1530" s="24" t="s">
        <v>222</v>
      </c>
      <c r="D1530" s="77" t="s">
        <v>221</v>
      </c>
      <c r="E1530" s="74" t="s">
        <v>0</v>
      </c>
      <c r="F1530" s="75">
        <v>42</v>
      </c>
      <c r="G1530" s="75">
        <v>2</v>
      </c>
      <c r="H1530" s="74" t="s">
        <v>482</v>
      </c>
      <c r="I1530" s="74" t="s">
        <v>383</v>
      </c>
      <c r="J1530" s="75" t="s">
        <v>311</v>
      </c>
      <c r="K1530" s="58" t="s">
        <v>491</v>
      </c>
      <c r="L1530" s="75">
        <v>42</v>
      </c>
      <c r="M1530" s="75">
        <v>2</v>
      </c>
      <c r="N1530" s="74">
        <v>60</v>
      </c>
      <c r="O1530" s="101">
        <f t="array" ref="O1530">IFERROR(INDEX($AD$11:$AO$1485,MATCH($B1530&amp;$I1530,$Z$11:$Z$1485&amp;$AG$11:$AG$1485,0),MATCH($C1530,$AD$9:$AO$9,0)),"-")</f>
        <v>42</v>
      </c>
      <c r="P1530" s="75">
        <v>24</v>
      </c>
      <c r="Q1530" s="75">
        <v>8</v>
      </c>
      <c r="R1530" s="101">
        <f t="array" ref="R1530">IFERROR(INDEX($AD$11:$AO$1485,MATCH($B1530&amp;$I1530,$Z$11:$Z$1485&amp;$AG$11:$AG$1485,0),MATCH($D1530,$AD$9:$AO$9,0)),"-")</f>
        <v>40.701000000000001</v>
      </c>
      <c r="S1530" s="75">
        <v>15</v>
      </c>
      <c r="T1530" s="75">
        <v>5</v>
      </c>
      <c r="U1530" s="75">
        <v>4</v>
      </c>
      <c r="V1530" s="75">
        <v>7</v>
      </c>
      <c r="W1530" s="50">
        <f t="shared" si="166"/>
        <v>16</v>
      </c>
      <c r="X1530" s="50">
        <f t="shared" si="167"/>
        <v>10</v>
      </c>
    </row>
    <row r="1531" spans="2:24" ht="15" x14ac:dyDescent="0.3">
      <c r="B1531" s="76" t="str">
        <f t="shared" si="168"/>
        <v>M42×1.5</v>
      </c>
      <c r="C1531" s="24" t="s">
        <v>222</v>
      </c>
      <c r="D1531" s="77" t="s">
        <v>221</v>
      </c>
      <c r="E1531" s="74" t="s">
        <v>0</v>
      </c>
      <c r="F1531" s="75">
        <v>42</v>
      </c>
      <c r="G1531" s="75">
        <v>1.5</v>
      </c>
      <c r="H1531" s="74" t="s">
        <v>482</v>
      </c>
      <c r="I1531" s="74" t="s">
        <v>383</v>
      </c>
      <c r="J1531" s="75" t="s">
        <v>311</v>
      </c>
      <c r="K1531" s="58" t="s">
        <v>491</v>
      </c>
      <c r="L1531" s="75">
        <v>42</v>
      </c>
      <c r="M1531" s="75">
        <v>1.5</v>
      </c>
      <c r="N1531" s="74">
        <v>60</v>
      </c>
      <c r="O1531" s="101">
        <f t="array" ref="O1531">IFERROR(INDEX($AD$11:$AO$1485,MATCH($B1531&amp;$I1531,$Z$11:$Z$1485&amp;$AG$11:$AG$1485,0),MATCH($C1531,$AD$9:$AO$9,0)),"-")</f>
        <v>42</v>
      </c>
      <c r="P1531" s="75">
        <v>24</v>
      </c>
      <c r="Q1531" s="75">
        <v>8</v>
      </c>
      <c r="R1531" s="101">
        <f t="array" ref="R1531">IFERROR(INDEX($AD$11:$AO$1485,MATCH($B1531&amp;$I1531,$Z$11:$Z$1485&amp;$AG$11:$AG$1485,0),MATCH($D1531,$AD$9:$AO$9,0)),"-")</f>
        <v>41.025700000000001</v>
      </c>
      <c r="S1531" s="75">
        <v>15</v>
      </c>
      <c r="T1531" s="75">
        <v>5</v>
      </c>
      <c r="U1531" s="75">
        <v>4</v>
      </c>
      <c r="V1531" s="75">
        <v>7</v>
      </c>
      <c r="W1531" s="50">
        <f t="shared" si="166"/>
        <v>16</v>
      </c>
      <c r="X1531" s="50">
        <f t="shared" si="167"/>
        <v>10</v>
      </c>
    </row>
    <row r="1532" spans="2:24" ht="15" x14ac:dyDescent="0.3">
      <c r="B1532" s="76" t="str">
        <f t="shared" si="168"/>
        <v>M45×4</v>
      </c>
      <c r="C1532" s="24" t="s">
        <v>222</v>
      </c>
      <c r="D1532" s="77" t="s">
        <v>221</v>
      </c>
      <c r="E1532" s="74" t="s">
        <v>0</v>
      </c>
      <c r="F1532" s="75">
        <v>45</v>
      </c>
      <c r="G1532" s="75">
        <v>4</v>
      </c>
      <c r="H1532" s="74" t="s">
        <v>482</v>
      </c>
      <c r="I1532" s="74" t="s">
        <v>383</v>
      </c>
      <c r="J1532" s="75" t="s">
        <v>311</v>
      </c>
      <c r="K1532" s="58" t="s">
        <v>491</v>
      </c>
      <c r="L1532" s="75">
        <v>45</v>
      </c>
      <c r="M1532" s="75">
        <v>4</v>
      </c>
      <c r="N1532" s="74">
        <v>60</v>
      </c>
      <c r="O1532" s="101">
        <f t="array" ref="O1532">IFERROR(INDEX($AD$11:$AO$1485,MATCH($B1532&amp;$I1532,$Z$11:$Z$1485&amp;$AG$11:$AG$1485,0),MATCH($C1532,$AD$9:$AO$9,0)),"-")</f>
        <v>45</v>
      </c>
      <c r="P1532" s="75">
        <v>24</v>
      </c>
      <c r="Q1532" s="75">
        <v>8</v>
      </c>
      <c r="R1532" s="101">
        <f t="array" ref="R1532">IFERROR(INDEX($AD$11:$AO$1485,MATCH($B1532&amp;$I1532,$Z$11:$Z$1485&amp;$AG$11:$AG$1485,0),MATCH($D1532,$AD$9:$AO$9,0)),"-")</f>
        <v>42.401899999999998</v>
      </c>
      <c r="S1532" s="75">
        <v>15</v>
      </c>
      <c r="T1532" s="75">
        <v>5</v>
      </c>
      <c r="U1532" s="75">
        <v>4</v>
      </c>
      <c r="V1532" s="75">
        <v>7</v>
      </c>
      <c r="W1532" s="50">
        <f t="shared" si="166"/>
        <v>16</v>
      </c>
      <c r="X1532" s="50">
        <f t="shared" si="167"/>
        <v>10</v>
      </c>
    </row>
    <row r="1533" spans="2:24" ht="15" x14ac:dyDescent="0.3">
      <c r="B1533" s="76" t="str">
        <f t="shared" si="168"/>
        <v>M45×3</v>
      </c>
      <c r="C1533" s="24" t="s">
        <v>222</v>
      </c>
      <c r="D1533" s="77" t="s">
        <v>221</v>
      </c>
      <c r="E1533" s="74" t="s">
        <v>0</v>
      </c>
      <c r="F1533" s="75">
        <v>45</v>
      </c>
      <c r="G1533" s="75">
        <v>3</v>
      </c>
      <c r="H1533" s="74" t="s">
        <v>482</v>
      </c>
      <c r="I1533" s="74" t="s">
        <v>383</v>
      </c>
      <c r="J1533" s="75" t="s">
        <v>311</v>
      </c>
      <c r="K1533" s="58" t="s">
        <v>491</v>
      </c>
      <c r="L1533" s="75">
        <v>45</v>
      </c>
      <c r="M1533" s="75">
        <v>3</v>
      </c>
      <c r="N1533" s="74">
        <v>60</v>
      </c>
      <c r="O1533" s="101">
        <f t="array" ref="O1533">IFERROR(INDEX($AD$11:$AO$1485,MATCH($B1533&amp;$I1533,$Z$11:$Z$1485&amp;$AG$11:$AG$1485,0),MATCH($C1533,$AD$9:$AO$9,0)),"-")</f>
        <v>45</v>
      </c>
      <c r="P1533" s="75">
        <v>24</v>
      </c>
      <c r="Q1533" s="75">
        <v>8</v>
      </c>
      <c r="R1533" s="101">
        <f t="array" ref="R1533">IFERROR(INDEX($AD$11:$AO$1485,MATCH($B1533&amp;$I1533,$Z$11:$Z$1485&amp;$AG$11:$AG$1485,0),MATCH($D1533,$AD$9:$AO$9,0)),"-")</f>
        <v>43.051400000000001</v>
      </c>
      <c r="S1533" s="75">
        <v>15</v>
      </c>
      <c r="T1533" s="75">
        <v>5</v>
      </c>
      <c r="U1533" s="75">
        <v>4</v>
      </c>
      <c r="V1533" s="75">
        <v>7</v>
      </c>
      <c r="W1533" s="50">
        <f t="shared" ref="W1533:W1596" si="172">IF(P1533="-","-",P1533-Q1533)</f>
        <v>16</v>
      </c>
      <c r="X1533" s="50">
        <f t="shared" ref="X1533:X1596" si="173">S1533-T1533</f>
        <v>10</v>
      </c>
    </row>
    <row r="1534" spans="2:24" ht="15" x14ac:dyDescent="0.3">
      <c r="B1534" s="76" t="str">
        <f t="shared" si="168"/>
        <v>M45×2</v>
      </c>
      <c r="C1534" s="24" t="s">
        <v>222</v>
      </c>
      <c r="D1534" s="77" t="s">
        <v>221</v>
      </c>
      <c r="E1534" s="74" t="s">
        <v>0</v>
      </c>
      <c r="F1534" s="75">
        <v>45</v>
      </c>
      <c r="G1534" s="75">
        <v>2</v>
      </c>
      <c r="H1534" s="74" t="s">
        <v>482</v>
      </c>
      <c r="I1534" s="74" t="s">
        <v>383</v>
      </c>
      <c r="J1534" s="75" t="s">
        <v>311</v>
      </c>
      <c r="K1534" s="58" t="s">
        <v>491</v>
      </c>
      <c r="L1534" s="75">
        <v>45</v>
      </c>
      <c r="M1534" s="75">
        <v>2</v>
      </c>
      <c r="N1534" s="74">
        <v>60</v>
      </c>
      <c r="O1534" s="101">
        <f t="array" ref="O1534">IFERROR(INDEX($AD$11:$AO$1485,MATCH($B1534&amp;$I1534,$Z$11:$Z$1485&amp;$AG$11:$AG$1485,0),MATCH($C1534,$AD$9:$AO$9,0)),"-")</f>
        <v>45</v>
      </c>
      <c r="P1534" s="75">
        <v>24</v>
      </c>
      <c r="Q1534" s="75">
        <v>8</v>
      </c>
      <c r="R1534" s="101">
        <f t="array" ref="R1534">IFERROR(INDEX($AD$11:$AO$1485,MATCH($B1534&amp;$I1534,$Z$11:$Z$1485&amp;$AG$11:$AG$1485,0),MATCH($D1534,$AD$9:$AO$9,0)),"-")</f>
        <v>43.701000000000001</v>
      </c>
      <c r="S1534" s="75">
        <v>15</v>
      </c>
      <c r="T1534" s="75">
        <v>5</v>
      </c>
      <c r="U1534" s="75">
        <v>4</v>
      </c>
      <c r="V1534" s="75">
        <v>7</v>
      </c>
      <c r="W1534" s="50">
        <f t="shared" si="172"/>
        <v>16</v>
      </c>
      <c r="X1534" s="50">
        <f t="shared" si="173"/>
        <v>10</v>
      </c>
    </row>
    <row r="1535" spans="2:24" ht="15" x14ac:dyDescent="0.3">
      <c r="B1535" s="76" t="str">
        <f t="shared" si="168"/>
        <v>M45×1.5</v>
      </c>
      <c r="C1535" s="24" t="s">
        <v>222</v>
      </c>
      <c r="D1535" s="77" t="s">
        <v>221</v>
      </c>
      <c r="E1535" s="74" t="s">
        <v>0</v>
      </c>
      <c r="F1535" s="75">
        <v>45</v>
      </c>
      <c r="G1535" s="75">
        <v>1.5</v>
      </c>
      <c r="H1535" s="74" t="s">
        <v>482</v>
      </c>
      <c r="I1535" s="74" t="s">
        <v>383</v>
      </c>
      <c r="J1535" s="75" t="s">
        <v>311</v>
      </c>
      <c r="K1535" s="58" t="s">
        <v>491</v>
      </c>
      <c r="L1535" s="75">
        <v>45</v>
      </c>
      <c r="M1535" s="75">
        <v>1.5</v>
      </c>
      <c r="N1535" s="74">
        <v>60</v>
      </c>
      <c r="O1535" s="101">
        <f t="array" ref="O1535">IFERROR(INDEX($AD$11:$AO$1485,MATCH($B1535&amp;$I1535,$Z$11:$Z$1485&amp;$AG$11:$AG$1485,0),MATCH($C1535,$AD$9:$AO$9,0)),"-")</f>
        <v>45</v>
      </c>
      <c r="P1535" s="75">
        <v>24</v>
      </c>
      <c r="Q1535" s="75">
        <v>8</v>
      </c>
      <c r="R1535" s="101">
        <f t="array" ref="R1535">IFERROR(INDEX($AD$11:$AO$1485,MATCH($B1535&amp;$I1535,$Z$11:$Z$1485&amp;$AG$11:$AG$1485,0),MATCH($D1535,$AD$9:$AO$9,0)),"-")</f>
        <v>44.025700000000001</v>
      </c>
      <c r="S1535" s="75">
        <v>15</v>
      </c>
      <c r="T1535" s="75">
        <v>5</v>
      </c>
      <c r="U1535" s="75">
        <v>4</v>
      </c>
      <c r="V1535" s="75">
        <v>7</v>
      </c>
      <c r="W1535" s="50">
        <f t="shared" si="172"/>
        <v>16</v>
      </c>
      <c r="X1535" s="50">
        <f t="shared" si="173"/>
        <v>10</v>
      </c>
    </row>
    <row r="1536" spans="2:24" ht="15" x14ac:dyDescent="0.3">
      <c r="B1536" s="76" t="str">
        <f t="shared" si="168"/>
        <v>M48×4</v>
      </c>
      <c r="C1536" s="24" t="s">
        <v>222</v>
      </c>
      <c r="D1536" s="77" t="s">
        <v>221</v>
      </c>
      <c r="E1536" s="74" t="s">
        <v>0</v>
      </c>
      <c r="F1536" s="75">
        <v>48</v>
      </c>
      <c r="G1536" s="75">
        <v>4</v>
      </c>
      <c r="H1536" s="74" t="s">
        <v>482</v>
      </c>
      <c r="I1536" s="74" t="s">
        <v>383</v>
      </c>
      <c r="J1536" s="75" t="s">
        <v>311</v>
      </c>
      <c r="K1536" s="58" t="s">
        <v>491</v>
      </c>
      <c r="L1536" s="75">
        <v>48</v>
      </c>
      <c r="M1536" s="75">
        <v>4</v>
      </c>
      <c r="N1536" s="74">
        <v>60</v>
      </c>
      <c r="O1536" s="101">
        <f t="array" ref="O1536">IFERROR(INDEX($AD$11:$AO$1485,MATCH($B1536&amp;$I1536,$Z$11:$Z$1485&amp;$AG$11:$AG$1485,0),MATCH($C1536,$AD$9:$AO$9,0)),"-")</f>
        <v>48</v>
      </c>
      <c r="P1536" s="75">
        <v>24</v>
      </c>
      <c r="Q1536" s="75">
        <v>8</v>
      </c>
      <c r="R1536" s="101">
        <f t="array" ref="R1536">IFERROR(INDEX($AD$11:$AO$1485,MATCH($B1536&amp;$I1536,$Z$11:$Z$1485&amp;$AG$11:$AG$1485,0),MATCH($D1536,$AD$9:$AO$9,0)),"-")</f>
        <v>45.401899999999998</v>
      </c>
      <c r="S1536" s="75">
        <v>15</v>
      </c>
      <c r="T1536" s="75">
        <v>5</v>
      </c>
      <c r="U1536" s="75">
        <v>4</v>
      </c>
      <c r="V1536" s="75">
        <v>7</v>
      </c>
      <c r="W1536" s="50">
        <f t="shared" si="172"/>
        <v>16</v>
      </c>
      <c r="X1536" s="50">
        <f t="shared" si="173"/>
        <v>10</v>
      </c>
    </row>
    <row r="1537" spans="2:24" ht="15" x14ac:dyDescent="0.3">
      <c r="B1537" s="76" t="str">
        <f t="shared" si="168"/>
        <v>M48×3</v>
      </c>
      <c r="C1537" s="24" t="s">
        <v>222</v>
      </c>
      <c r="D1537" s="77" t="s">
        <v>221</v>
      </c>
      <c r="E1537" s="74" t="s">
        <v>0</v>
      </c>
      <c r="F1537" s="75">
        <v>48</v>
      </c>
      <c r="G1537" s="75">
        <v>3</v>
      </c>
      <c r="H1537" s="74" t="s">
        <v>482</v>
      </c>
      <c r="I1537" s="74" t="s">
        <v>383</v>
      </c>
      <c r="J1537" s="75" t="s">
        <v>311</v>
      </c>
      <c r="K1537" s="58" t="s">
        <v>491</v>
      </c>
      <c r="L1537" s="75">
        <v>48</v>
      </c>
      <c r="M1537" s="75">
        <v>3</v>
      </c>
      <c r="N1537" s="74">
        <v>60</v>
      </c>
      <c r="O1537" s="101">
        <f t="array" ref="O1537">IFERROR(INDEX($AD$11:$AO$1485,MATCH($B1537&amp;$I1537,$Z$11:$Z$1485&amp;$AG$11:$AG$1485,0),MATCH($C1537,$AD$9:$AO$9,0)),"-")</f>
        <v>48</v>
      </c>
      <c r="P1537" s="75">
        <v>24</v>
      </c>
      <c r="Q1537" s="75">
        <v>8</v>
      </c>
      <c r="R1537" s="101">
        <f t="array" ref="R1537">IFERROR(INDEX($AD$11:$AO$1485,MATCH($B1537&amp;$I1537,$Z$11:$Z$1485&amp;$AG$11:$AG$1485,0),MATCH($D1537,$AD$9:$AO$9,0)),"-")</f>
        <v>46.051400000000001</v>
      </c>
      <c r="S1537" s="75">
        <v>15</v>
      </c>
      <c r="T1537" s="75">
        <v>5</v>
      </c>
      <c r="U1537" s="75">
        <v>4</v>
      </c>
      <c r="V1537" s="75">
        <v>7</v>
      </c>
      <c r="W1537" s="50">
        <f t="shared" si="172"/>
        <v>16</v>
      </c>
      <c r="X1537" s="50">
        <f t="shared" si="173"/>
        <v>10</v>
      </c>
    </row>
    <row r="1538" spans="2:24" ht="15" x14ac:dyDescent="0.3">
      <c r="B1538" s="76" t="str">
        <f t="shared" si="168"/>
        <v>M48×2</v>
      </c>
      <c r="C1538" s="24" t="s">
        <v>222</v>
      </c>
      <c r="D1538" s="77" t="s">
        <v>221</v>
      </c>
      <c r="E1538" s="74" t="s">
        <v>0</v>
      </c>
      <c r="F1538" s="75">
        <v>48</v>
      </c>
      <c r="G1538" s="75">
        <v>2</v>
      </c>
      <c r="H1538" s="74" t="s">
        <v>482</v>
      </c>
      <c r="I1538" s="74" t="s">
        <v>383</v>
      </c>
      <c r="J1538" s="75" t="s">
        <v>311</v>
      </c>
      <c r="K1538" s="58" t="s">
        <v>491</v>
      </c>
      <c r="L1538" s="75">
        <v>48</v>
      </c>
      <c r="M1538" s="75">
        <v>2</v>
      </c>
      <c r="N1538" s="74">
        <v>60</v>
      </c>
      <c r="O1538" s="101">
        <f t="array" ref="O1538">IFERROR(INDEX($AD$11:$AO$1485,MATCH($B1538&amp;$I1538,$Z$11:$Z$1485&amp;$AG$11:$AG$1485,0),MATCH($C1538,$AD$9:$AO$9,0)),"-")</f>
        <v>48</v>
      </c>
      <c r="P1538" s="75">
        <v>24</v>
      </c>
      <c r="Q1538" s="75">
        <v>8</v>
      </c>
      <c r="R1538" s="101">
        <f t="array" ref="R1538">IFERROR(INDEX($AD$11:$AO$1485,MATCH($B1538&amp;$I1538,$Z$11:$Z$1485&amp;$AG$11:$AG$1485,0),MATCH($D1538,$AD$9:$AO$9,0)),"-")</f>
        <v>46.701000000000001</v>
      </c>
      <c r="S1538" s="75">
        <v>15</v>
      </c>
      <c r="T1538" s="75">
        <v>5</v>
      </c>
      <c r="U1538" s="75">
        <v>4</v>
      </c>
      <c r="V1538" s="75">
        <v>7</v>
      </c>
      <c r="W1538" s="50">
        <f t="shared" si="172"/>
        <v>16</v>
      </c>
      <c r="X1538" s="50">
        <f t="shared" si="173"/>
        <v>10</v>
      </c>
    </row>
    <row r="1539" spans="2:24" ht="15" x14ac:dyDescent="0.3">
      <c r="B1539" s="76" t="str">
        <f t="shared" si="168"/>
        <v>M48×1.5</v>
      </c>
      <c r="C1539" s="24" t="s">
        <v>222</v>
      </c>
      <c r="D1539" s="77" t="s">
        <v>221</v>
      </c>
      <c r="E1539" s="74" t="s">
        <v>0</v>
      </c>
      <c r="F1539" s="75">
        <v>48</v>
      </c>
      <c r="G1539" s="75">
        <v>1.5</v>
      </c>
      <c r="H1539" s="74" t="s">
        <v>482</v>
      </c>
      <c r="I1539" s="74" t="s">
        <v>383</v>
      </c>
      <c r="J1539" s="75" t="s">
        <v>311</v>
      </c>
      <c r="K1539" s="58" t="s">
        <v>491</v>
      </c>
      <c r="L1539" s="75">
        <v>48</v>
      </c>
      <c r="M1539" s="75">
        <v>1.5</v>
      </c>
      <c r="N1539" s="74">
        <v>60</v>
      </c>
      <c r="O1539" s="101">
        <f t="array" ref="O1539">IFERROR(INDEX($AD$11:$AO$1485,MATCH($B1539&amp;$I1539,$Z$11:$Z$1485&amp;$AG$11:$AG$1485,0),MATCH($C1539,$AD$9:$AO$9,0)),"-")</f>
        <v>48</v>
      </c>
      <c r="P1539" s="75">
        <v>24</v>
      </c>
      <c r="Q1539" s="75">
        <v>8</v>
      </c>
      <c r="R1539" s="101">
        <f t="array" ref="R1539">IFERROR(INDEX($AD$11:$AO$1485,MATCH($B1539&amp;$I1539,$Z$11:$Z$1485&amp;$AG$11:$AG$1485,0),MATCH($D1539,$AD$9:$AO$9,0)),"-")</f>
        <v>47.025700000000001</v>
      </c>
      <c r="S1539" s="75">
        <v>15</v>
      </c>
      <c r="T1539" s="75">
        <v>5</v>
      </c>
      <c r="U1539" s="75">
        <v>4</v>
      </c>
      <c r="V1539" s="75">
        <v>7</v>
      </c>
      <c r="W1539" s="50">
        <f t="shared" si="172"/>
        <v>16</v>
      </c>
      <c r="X1539" s="50">
        <f t="shared" si="173"/>
        <v>10</v>
      </c>
    </row>
    <row r="1540" spans="2:24" ht="15" x14ac:dyDescent="0.3">
      <c r="B1540" s="76" t="str">
        <f t="shared" si="168"/>
        <v>M50×3</v>
      </c>
      <c r="C1540" s="24" t="s">
        <v>222</v>
      </c>
      <c r="D1540" s="77" t="s">
        <v>221</v>
      </c>
      <c r="E1540" s="74" t="s">
        <v>0</v>
      </c>
      <c r="F1540" s="75">
        <v>50</v>
      </c>
      <c r="G1540" s="75">
        <v>3</v>
      </c>
      <c r="H1540" s="74" t="s">
        <v>482</v>
      </c>
      <c r="I1540" s="74" t="s">
        <v>383</v>
      </c>
      <c r="J1540" s="75" t="s">
        <v>311</v>
      </c>
      <c r="K1540" s="58" t="s">
        <v>491</v>
      </c>
      <c r="L1540" s="75">
        <v>50</v>
      </c>
      <c r="M1540" s="75">
        <v>3</v>
      </c>
      <c r="N1540" s="74">
        <v>60</v>
      </c>
      <c r="O1540" s="101">
        <f t="array" ref="O1540">IFERROR(INDEX($AD$11:$AO$1485,MATCH($B1540&amp;$I1540,$Z$11:$Z$1485&amp;$AG$11:$AG$1485,0),MATCH($C1540,$AD$9:$AO$9,0)),"-")</f>
        <v>50</v>
      </c>
      <c r="P1540" s="75">
        <v>24</v>
      </c>
      <c r="Q1540" s="75">
        <v>8</v>
      </c>
      <c r="R1540" s="101">
        <f t="array" ref="R1540">IFERROR(INDEX($AD$11:$AO$1485,MATCH($B1540&amp;$I1540,$Z$11:$Z$1485&amp;$AG$11:$AG$1485,0),MATCH($D1540,$AD$9:$AO$9,0)),"-")</f>
        <v>48.051400000000001</v>
      </c>
      <c r="S1540" s="75">
        <v>15</v>
      </c>
      <c r="T1540" s="75">
        <v>5</v>
      </c>
      <c r="U1540" s="75">
        <v>4</v>
      </c>
      <c r="V1540" s="75">
        <v>7</v>
      </c>
      <c r="W1540" s="50">
        <f t="shared" si="172"/>
        <v>16</v>
      </c>
      <c r="X1540" s="50">
        <f t="shared" si="173"/>
        <v>10</v>
      </c>
    </row>
    <row r="1541" spans="2:24" ht="15" x14ac:dyDescent="0.3">
      <c r="B1541" s="76" t="str">
        <f t="shared" si="168"/>
        <v>M50×2</v>
      </c>
      <c r="C1541" s="24" t="s">
        <v>222</v>
      </c>
      <c r="D1541" s="77" t="s">
        <v>221</v>
      </c>
      <c r="E1541" s="74" t="s">
        <v>0</v>
      </c>
      <c r="F1541" s="75">
        <v>50</v>
      </c>
      <c r="G1541" s="75">
        <v>2</v>
      </c>
      <c r="H1541" s="74" t="s">
        <v>482</v>
      </c>
      <c r="I1541" s="74" t="s">
        <v>383</v>
      </c>
      <c r="J1541" s="75" t="s">
        <v>311</v>
      </c>
      <c r="K1541" s="58" t="s">
        <v>491</v>
      </c>
      <c r="L1541" s="75">
        <v>50</v>
      </c>
      <c r="M1541" s="75">
        <v>2</v>
      </c>
      <c r="N1541" s="74">
        <v>60</v>
      </c>
      <c r="O1541" s="101">
        <f t="array" ref="O1541">IFERROR(INDEX($AD$11:$AO$1485,MATCH($B1541&amp;$I1541,$Z$11:$Z$1485&amp;$AG$11:$AG$1485,0),MATCH($C1541,$AD$9:$AO$9,0)),"-")</f>
        <v>50</v>
      </c>
      <c r="P1541" s="75">
        <v>24</v>
      </c>
      <c r="Q1541" s="75">
        <v>8</v>
      </c>
      <c r="R1541" s="101">
        <f t="array" ref="R1541">IFERROR(INDEX($AD$11:$AO$1485,MATCH($B1541&amp;$I1541,$Z$11:$Z$1485&amp;$AG$11:$AG$1485,0),MATCH($D1541,$AD$9:$AO$9,0)),"-")</f>
        <v>48.701000000000001</v>
      </c>
      <c r="S1541" s="75">
        <v>15</v>
      </c>
      <c r="T1541" s="75">
        <v>5</v>
      </c>
      <c r="U1541" s="75">
        <v>4</v>
      </c>
      <c r="V1541" s="75">
        <v>7</v>
      </c>
      <c r="W1541" s="50">
        <f t="shared" si="172"/>
        <v>16</v>
      </c>
      <c r="X1541" s="50">
        <f t="shared" si="173"/>
        <v>10</v>
      </c>
    </row>
    <row r="1542" spans="2:24" ht="15" x14ac:dyDescent="0.3">
      <c r="B1542" s="76" t="str">
        <f t="shared" si="168"/>
        <v>M50×1.5</v>
      </c>
      <c r="C1542" s="24" t="s">
        <v>222</v>
      </c>
      <c r="D1542" s="77" t="s">
        <v>221</v>
      </c>
      <c r="E1542" s="74" t="s">
        <v>0</v>
      </c>
      <c r="F1542" s="75">
        <v>50</v>
      </c>
      <c r="G1542" s="75">
        <v>1.5</v>
      </c>
      <c r="H1542" s="74" t="s">
        <v>482</v>
      </c>
      <c r="I1542" s="74" t="s">
        <v>383</v>
      </c>
      <c r="J1542" s="75" t="s">
        <v>311</v>
      </c>
      <c r="K1542" s="58" t="s">
        <v>491</v>
      </c>
      <c r="L1542" s="75">
        <v>50</v>
      </c>
      <c r="M1542" s="75">
        <v>1.5</v>
      </c>
      <c r="N1542" s="74">
        <v>60</v>
      </c>
      <c r="O1542" s="101">
        <f t="array" ref="O1542">IFERROR(INDEX($AD$11:$AO$1485,MATCH($B1542&amp;$I1542,$Z$11:$Z$1485&amp;$AG$11:$AG$1485,0),MATCH($C1542,$AD$9:$AO$9,0)),"-")</f>
        <v>50</v>
      </c>
      <c r="P1542" s="75">
        <v>24</v>
      </c>
      <c r="Q1542" s="75">
        <v>8</v>
      </c>
      <c r="R1542" s="101">
        <f t="array" ref="R1542">IFERROR(INDEX($AD$11:$AO$1485,MATCH($B1542&amp;$I1542,$Z$11:$Z$1485&amp;$AG$11:$AG$1485,0),MATCH($D1542,$AD$9:$AO$9,0)),"-")</f>
        <v>49.025700000000001</v>
      </c>
      <c r="S1542" s="75">
        <v>15</v>
      </c>
      <c r="T1542" s="75">
        <v>5</v>
      </c>
      <c r="U1542" s="75">
        <v>4</v>
      </c>
      <c r="V1542" s="75">
        <v>7</v>
      </c>
      <c r="W1542" s="50">
        <f t="shared" si="172"/>
        <v>16</v>
      </c>
      <c r="X1542" s="50">
        <f t="shared" si="173"/>
        <v>10</v>
      </c>
    </row>
    <row r="1543" spans="2:24" ht="15" x14ac:dyDescent="0.3">
      <c r="B1543" s="76" t="str">
        <f t="shared" si="168"/>
        <v>M52×4</v>
      </c>
      <c r="C1543" s="24" t="s">
        <v>222</v>
      </c>
      <c r="D1543" s="77" t="s">
        <v>221</v>
      </c>
      <c r="E1543" s="74" t="s">
        <v>0</v>
      </c>
      <c r="F1543" s="75">
        <v>52</v>
      </c>
      <c r="G1543" s="75">
        <v>4</v>
      </c>
      <c r="H1543" s="74" t="s">
        <v>482</v>
      </c>
      <c r="I1543" s="74" t="s">
        <v>383</v>
      </c>
      <c r="J1543" s="75" t="s">
        <v>311</v>
      </c>
      <c r="K1543" s="58" t="s">
        <v>491</v>
      </c>
      <c r="L1543" s="75">
        <v>52</v>
      </c>
      <c r="M1543" s="75">
        <v>4</v>
      </c>
      <c r="N1543" s="74">
        <v>60</v>
      </c>
      <c r="O1543" s="101">
        <f t="array" ref="O1543">IFERROR(INDEX($AD$11:$AO$1485,MATCH($B1543&amp;$I1543,$Z$11:$Z$1485&amp;$AG$11:$AG$1485,0),MATCH($C1543,$AD$9:$AO$9,0)),"-")</f>
        <v>52</v>
      </c>
      <c r="P1543" s="75">
        <v>27</v>
      </c>
      <c r="Q1543" s="75">
        <v>9</v>
      </c>
      <c r="R1543" s="101">
        <f t="array" ref="R1543">IFERROR(INDEX($AD$11:$AO$1485,MATCH($B1543&amp;$I1543,$Z$11:$Z$1485&amp;$AG$11:$AG$1485,0),MATCH($D1543,$AD$9:$AO$9,0)),"-")</f>
        <v>49.401899999999998</v>
      </c>
      <c r="S1543" s="75">
        <v>18</v>
      </c>
      <c r="T1543" s="75">
        <v>6</v>
      </c>
      <c r="U1543" s="75">
        <v>4</v>
      </c>
      <c r="V1543" s="75">
        <v>7</v>
      </c>
      <c r="W1543" s="50">
        <f t="shared" si="172"/>
        <v>18</v>
      </c>
      <c r="X1543" s="50">
        <f t="shared" si="173"/>
        <v>12</v>
      </c>
    </row>
    <row r="1544" spans="2:24" ht="15" x14ac:dyDescent="0.3">
      <c r="B1544" s="76" t="str">
        <f t="shared" si="168"/>
        <v>M52×3</v>
      </c>
      <c r="C1544" s="24" t="s">
        <v>222</v>
      </c>
      <c r="D1544" s="77" t="s">
        <v>221</v>
      </c>
      <c r="E1544" s="74" t="s">
        <v>0</v>
      </c>
      <c r="F1544" s="75">
        <v>52</v>
      </c>
      <c r="G1544" s="75">
        <v>3</v>
      </c>
      <c r="H1544" s="74" t="s">
        <v>482</v>
      </c>
      <c r="I1544" s="74" t="s">
        <v>383</v>
      </c>
      <c r="J1544" s="75" t="s">
        <v>311</v>
      </c>
      <c r="K1544" s="58" t="s">
        <v>491</v>
      </c>
      <c r="L1544" s="75">
        <v>52</v>
      </c>
      <c r="M1544" s="75">
        <v>3</v>
      </c>
      <c r="N1544" s="74">
        <v>60</v>
      </c>
      <c r="O1544" s="101">
        <f t="array" ref="O1544">IFERROR(INDEX($AD$11:$AO$1485,MATCH($B1544&amp;$I1544,$Z$11:$Z$1485&amp;$AG$11:$AG$1485,0),MATCH($C1544,$AD$9:$AO$9,0)),"-")</f>
        <v>52</v>
      </c>
      <c r="P1544" s="75">
        <v>27</v>
      </c>
      <c r="Q1544" s="75">
        <v>9</v>
      </c>
      <c r="R1544" s="101">
        <f t="array" ref="R1544">IFERROR(INDEX($AD$11:$AO$1485,MATCH($B1544&amp;$I1544,$Z$11:$Z$1485&amp;$AG$11:$AG$1485,0),MATCH($D1544,$AD$9:$AO$9,0)),"-")</f>
        <v>50.051400000000001</v>
      </c>
      <c r="S1544" s="75">
        <v>18</v>
      </c>
      <c r="T1544" s="75">
        <v>6</v>
      </c>
      <c r="U1544" s="75">
        <v>4</v>
      </c>
      <c r="V1544" s="75">
        <v>7</v>
      </c>
      <c r="W1544" s="50">
        <f t="shared" si="172"/>
        <v>18</v>
      </c>
      <c r="X1544" s="50">
        <f t="shared" si="173"/>
        <v>12</v>
      </c>
    </row>
    <row r="1545" spans="2:24" ht="15" x14ac:dyDescent="0.3">
      <c r="B1545" s="76" t="str">
        <f t="shared" si="168"/>
        <v>M52×2</v>
      </c>
      <c r="C1545" s="24" t="s">
        <v>222</v>
      </c>
      <c r="D1545" s="77" t="s">
        <v>221</v>
      </c>
      <c r="E1545" s="74" t="s">
        <v>0</v>
      </c>
      <c r="F1545" s="75">
        <v>52</v>
      </c>
      <c r="G1545" s="75">
        <v>2</v>
      </c>
      <c r="H1545" s="74" t="s">
        <v>482</v>
      </c>
      <c r="I1545" s="74" t="s">
        <v>383</v>
      </c>
      <c r="J1545" s="75" t="s">
        <v>311</v>
      </c>
      <c r="K1545" s="58" t="s">
        <v>491</v>
      </c>
      <c r="L1545" s="75">
        <v>52</v>
      </c>
      <c r="M1545" s="75">
        <v>2</v>
      </c>
      <c r="N1545" s="74">
        <v>60</v>
      </c>
      <c r="O1545" s="101">
        <f t="array" ref="O1545">IFERROR(INDEX($AD$11:$AO$1485,MATCH($B1545&amp;$I1545,$Z$11:$Z$1485&amp;$AG$11:$AG$1485,0),MATCH($C1545,$AD$9:$AO$9,0)),"-")</f>
        <v>52</v>
      </c>
      <c r="P1545" s="75">
        <v>27</v>
      </c>
      <c r="Q1545" s="75">
        <v>9</v>
      </c>
      <c r="R1545" s="101">
        <f t="array" ref="R1545">IFERROR(INDEX($AD$11:$AO$1485,MATCH($B1545&amp;$I1545,$Z$11:$Z$1485&amp;$AG$11:$AG$1485,0),MATCH($D1545,$AD$9:$AO$9,0)),"-")</f>
        <v>50.701000000000001</v>
      </c>
      <c r="S1545" s="75">
        <v>18</v>
      </c>
      <c r="T1545" s="75">
        <v>6</v>
      </c>
      <c r="U1545" s="75">
        <v>4</v>
      </c>
      <c r="V1545" s="75">
        <v>7</v>
      </c>
      <c r="W1545" s="50">
        <f t="shared" si="172"/>
        <v>18</v>
      </c>
      <c r="X1545" s="50">
        <f t="shared" si="173"/>
        <v>12</v>
      </c>
    </row>
    <row r="1546" spans="2:24" ht="15" x14ac:dyDescent="0.3">
      <c r="B1546" s="76" t="str">
        <f t="shared" si="168"/>
        <v>M52×1.5</v>
      </c>
      <c r="C1546" s="24" t="s">
        <v>222</v>
      </c>
      <c r="D1546" s="77" t="s">
        <v>221</v>
      </c>
      <c r="E1546" s="74" t="s">
        <v>0</v>
      </c>
      <c r="F1546" s="75">
        <v>52</v>
      </c>
      <c r="G1546" s="75">
        <v>1.5</v>
      </c>
      <c r="H1546" s="74" t="s">
        <v>482</v>
      </c>
      <c r="I1546" s="74" t="s">
        <v>383</v>
      </c>
      <c r="J1546" s="75" t="s">
        <v>311</v>
      </c>
      <c r="K1546" s="58" t="s">
        <v>491</v>
      </c>
      <c r="L1546" s="75">
        <v>52</v>
      </c>
      <c r="M1546" s="75">
        <v>1.5</v>
      </c>
      <c r="N1546" s="74">
        <v>60</v>
      </c>
      <c r="O1546" s="101">
        <f t="array" ref="O1546">IFERROR(INDEX($AD$11:$AO$1485,MATCH($B1546&amp;$I1546,$Z$11:$Z$1485&amp;$AG$11:$AG$1485,0),MATCH($C1546,$AD$9:$AO$9,0)),"-")</f>
        <v>52</v>
      </c>
      <c r="P1546" s="75">
        <v>27</v>
      </c>
      <c r="Q1546" s="75">
        <v>9</v>
      </c>
      <c r="R1546" s="101">
        <f t="array" ref="R1546">IFERROR(INDEX($AD$11:$AO$1485,MATCH($B1546&amp;$I1546,$Z$11:$Z$1485&amp;$AG$11:$AG$1485,0),MATCH($D1546,$AD$9:$AO$9,0)),"-")</f>
        <v>51.025700000000001</v>
      </c>
      <c r="S1546" s="75">
        <v>18</v>
      </c>
      <c r="T1546" s="75">
        <v>6</v>
      </c>
      <c r="U1546" s="75">
        <v>4</v>
      </c>
      <c r="V1546" s="75">
        <v>7</v>
      </c>
      <c r="W1546" s="50">
        <f t="shared" si="172"/>
        <v>18</v>
      </c>
      <c r="X1546" s="50">
        <f t="shared" si="173"/>
        <v>12</v>
      </c>
    </row>
    <row r="1547" spans="2:24" ht="15" x14ac:dyDescent="0.3">
      <c r="B1547" s="76" t="str">
        <f t="shared" ref="B1547:B1610" si="174">CONCATENATE(E1547,L1547,"×",G1547)</f>
        <v>M55×4</v>
      </c>
      <c r="C1547" s="24" t="s">
        <v>222</v>
      </c>
      <c r="D1547" s="77" t="s">
        <v>221</v>
      </c>
      <c r="E1547" s="74" t="s">
        <v>0</v>
      </c>
      <c r="F1547" s="75">
        <v>55</v>
      </c>
      <c r="G1547" s="75">
        <v>4</v>
      </c>
      <c r="H1547" s="74" t="s">
        <v>482</v>
      </c>
      <c r="I1547" s="74" t="s">
        <v>383</v>
      </c>
      <c r="J1547" s="75" t="s">
        <v>311</v>
      </c>
      <c r="K1547" s="58" t="s">
        <v>491</v>
      </c>
      <c r="L1547" s="75">
        <v>55</v>
      </c>
      <c r="M1547" s="75">
        <v>4</v>
      </c>
      <c r="N1547" s="74">
        <v>60</v>
      </c>
      <c r="O1547" s="101">
        <f t="array" ref="O1547">IFERROR(INDEX($AD$11:$AO$1485,MATCH($B1547&amp;$I1547,$Z$11:$Z$1485&amp;$AG$11:$AG$1485,0),MATCH($C1547,$AD$9:$AO$9,0)),"-")</f>
        <v>55</v>
      </c>
      <c r="P1547" s="75">
        <v>27</v>
      </c>
      <c r="Q1547" s="75">
        <v>9</v>
      </c>
      <c r="R1547" s="101">
        <f t="array" ref="R1547">IFERROR(INDEX($AD$11:$AO$1485,MATCH($B1547&amp;$I1547,$Z$11:$Z$1485&amp;$AG$11:$AG$1485,0),MATCH($D1547,$AD$9:$AO$9,0)),"-")</f>
        <v>52.401899999999998</v>
      </c>
      <c r="S1547" s="75">
        <v>18</v>
      </c>
      <c r="T1547" s="75">
        <v>6</v>
      </c>
      <c r="U1547" s="75">
        <v>4</v>
      </c>
      <c r="V1547" s="75">
        <v>7</v>
      </c>
      <c r="W1547" s="50">
        <f t="shared" si="172"/>
        <v>18</v>
      </c>
      <c r="X1547" s="50">
        <f t="shared" si="173"/>
        <v>12</v>
      </c>
    </row>
    <row r="1548" spans="2:24" ht="15" x14ac:dyDescent="0.3">
      <c r="B1548" s="76" t="str">
        <f t="shared" si="174"/>
        <v>M55×3</v>
      </c>
      <c r="C1548" s="24" t="s">
        <v>222</v>
      </c>
      <c r="D1548" s="77" t="s">
        <v>221</v>
      </c>
      <c r="E1548" s="74" t="s">
        <v>0</v>
      </c>
      <c r="F1548" s="75">
        <v>55</v>
      </c>
      <c r="G1548" s="75">
        <v>3</v>
      </c>
      <c r="H1548" s="74" t="s">
        <v>482</v>
      </c>
      <c r="I1548" s="74" t="s">
        <v>383</v>
      </c>
      <c r="J1548" s="75" t="s">
        <v>311</v>
      </c>
      <c r="K1548" s="58" t="s">
        <v>491</v>
      </c>
      <c r="L1548" s="75">
        <v>55</v>
      </c>
      <c r="M1548" s="75">
        <v>3</v>
      </c>
      <c r="N1548" s="74">
        <v>60</v>
      </c>
      <c r="O1548" s="101">
        <f t="array" ref="O1548">IFERROR(INDEX($AD$11:$AO$1485,MATCH($B1548&amp;$I1548,$Z$11:$Z$1485&amp;$AG$11:$AG$1485,0),MATCH($C1548,$AD$9:$AO$9,0)),"-")</f>
        <v>55</v>
      </c>
      <c r="P1548" s="75">
        <v>27</v>
      </c>
      <c r="Q1548" s="75">
        <v>9</v>
      </c>
      <c r="R1548" s="101">
        <f t="array" ref="R1548">IFERROR(INDEX($AD$11:$AO$1485,MATCH($B1548&amp;$I1548,$Z$11:$Z$1485&amp;$AG$11:$AG$1485,0),MATCH($D1548,$AD$9:$AO$9,0)),"-")</f>
        <v>53.051400000000001</v>
      </c>
      <c r="S1548" s="75">
        <v>18</v>
      </c>
      <c r="T1548" s="75">
        <v>6</v>
      </c>
      <c r="U1548" s="75">
        <v>4</v>
      </c>
      <c r="V1548" s="75">
        <v>7</v>
      </c>
      <c r="W1548" s="50">
        <f t="shared" si="172"/>
        <v>18</v>
      </c>
      <c r="X1548" s="50">
        <f t="shared" si="173"/>
        <v>12</v>
      </c>
    </row>
    <row r="1549" spans="2:24" ht="15" x14ac:dyDescent="0.3">
      <c r="B1549" s="76" t="str">
        <f t="shared" si="174"/>
        <v>M55×2</v>
      </c>
      <c r="C1549" s="24" t="s">
        <v>222</v>
      </c>
      <c r="D1549" s="77" t="s">
        <v>221</v>
      </c>
      <c r="E1549" s="74" t="s">
        <v>0</v>
      </c>
      <c r="F1549" s="75">
        <v>55</v>
      </c>
      <c r="G1549" s="75">
        <v>2</v>
      </c>
      <c r="H1549" s="74" t="s">
        <v>482</v>
      </c>
      <c r="I1549" s="74" t="s">
        <v>383</v>
      </c>
      <c r="J1549" s="75" t="s">
        <v>311</v>
      </c>
      <c r="K1549" s="58" t="s">
        <v>491</v>
      </c>
      <c r="L1549" s="75">
        <v>55</v>
      </c>
      <c r="M1549" s="75">
        <v>2</v>
      </c>
      <c r="N1549" s="74">
        <v>60</v>
      </c>
      <c r="O1549" s="101">
        <f t="array" ref="O1549">IFERROR(INDEX($AD$11:$AO$1485,MATCH($B1549&amp;$I1549,$Z$11:$Z$1485&amp;$AG$11:$AG$1485,0),MATCH($C1549,$AD$9:$AO$9,0)),"-")</f>
        <v>55</v>
      </c>
      <c r="P1549" s="75">
        <v>27</v>
      </c>
      <c r="Q1549" s="75">
        <v>9</v>
      </c>
      <c r="R1549" s="101">
        <f t="array" ref="R1549">IFERROR(INDEX($AD$11:$AO$1485,MATCH($B1549&amp;$I1549,$Z$11:$Z$1485&amp;$AG$11:$AG$1485,0),MATCH($D1549,$AD$9:$AO$9,0)),"-")</f>
        <v>53.701000000000001</v>
      </c>
      <c r="S1549" s="75">
        <v>18</v>
      </c>
      <c r="T1549" s="75">
        <v>6</v>
      </c>
      <c r="U1549" s="75">
        <v>4</v>
      </c>
      <c r="V1549" s="75">
        <v>7</v>
      </c>
      <c r="W1549" s="50">
        <f t="shared" si="172"/>
        <v>18</v>
      </c>
      <c r="X1549" s="50">
        <f t="shared" si="173"/>
        <v>12</v>
      </c>
    </row>
    <row r="1550" spans="2:24" ht="15" x14ac:dyDescent="0.3">
      <c r="B1550" s="76" t="str">
        <f t="shared" si="174"/>
        <v>M55×1.5</v>
      </c>
      <c r="C1550" s="24" t="s">
        <v>222</v>
      </c>
      <c r="D1550" s="77" t="s">
        <v>221</v>
      </c>
      <c r="E1550" s="74" t="s">
        <v>0</v>
      </c>
      <c r="F1550" s="75">
        <v>55</v>
      </c>
      <c r="G1550" s="75">
        <v>1.5</v>
      </c>
      <c r="H1550" s="74" t="s">
        <v>482</v>
      </c>
      <c r="I1550" s="74" t="s">
        <v>383</v>
      </c>
      <c r="J1550" s="75" t="s">
        <v>311</v>
      </c>
      <c r="K1550" s="58" t="s">
        <v>491</v>
      </c>
      <c r="L1550" s="75">
        <v>55</v>
      </c>
      <c r="M1550" s="75">
        <v>1.5</v>
      </c>
      <c r="N1550" s="74">
        <v>60</v>
      </c>
      <c r="O1550" s="101">
        <f t="array" ref="O1550">IFERROR(INDEX($AD$11:$AO$1485,MATCH($B1550&amp;$I1550,$Z$11:$Z$1485&amp;$AG$11:$AG$1485,0),MATCH($C1550,$AD$9:$AO$9,0)),"-")</f>
        <v>55</v>
      </c>
      <c r="P1550" s="75">
        <v>27</v>
      </c>
      <c r="Q1550" s="75">
        <v>9</v>
      </c>
      <c r="R1550" s="101">
        <f t="array" ref="R1550">IFERROR(INDEX($AD$11:$AO$1485,MATCH($B1550&amp;$I1550,$Z$11:$Z$1485&amp;$AG$11:$AG$1485,0),MATCH($D1550,$AD$9:$AO$9,0)),"-")</f>
        <v>54.025700000000001</v>
      </c>
      <c r="S1550" s="75">
        <v>18</v>
      </c>
      <c r="T1550" s="75">
        <v>6</v>
      </c>
      <c r="U1550" s="75">
        <v>4</v>
      </c>
      <c r="V1550" s="75">
        <v>7</v>
      </c>
      <c r="W1550" s="50">
        <f t="shared" si="172"/>
        <v>18</v>
      </c>
      <c r="X1550" s="50">
        <f t="shared" si="173"/>
        <v>12</v>
      </c>
    </row>
    <row r="1551" spans="2:24" ht="15" x14ac:dyDescent="0.3">
      <c r="B1551" s="76" t="str">
        <f t="shared" si="174"/>
        <v>M56×4</v>
      </c>
      <c r="C1551" s="24" t="s">
        <v>222</v>
      </c>
      <c r="D1551" s="77" t="s">
        <v>221</v>
      </c>
      <c r="E1551" s="74" t="s">
        <v>0</v>
      </c>
      <c r="F1551" s="75">
        <v>56</v>
      </c>
      <c r="G1551" s="75">
        <v>4</v>
      </c>
      <c r="H1551" s="74" t="s">
        <v>482</v>
      </c>
      <c r="I1551" s="74" t="s">
        <v>383</v>
      </c>
      <c r="J1551" s="75" t="s">
        <v>311</v>
      </c>
      <c r="K1551" s="58" t="s">
        <v>491</v>
      </c>
      <c r="L1551" s="75">
        <v>56</v>
      </c>
      <c r="M1551" s="75">
        <v>4</v>
      </c>
      <c r="N1551" s="74">
        <v>60</v>
      </c>
      <c r="O1551" s="101">
        <f t="array" ref="O1551">IFERROR(INDEX($AD$11:$AO$1485,MATCH($B1551&amp;$I1551,$Z$11:$Z$1485&amp;$AG$11:$AG$1485,0),MATCH($C1551,$AD$9:$AO$9,0)),"-")</f>
        <v>56</v>
      </c>
      <c r="P1551" s="75">
        <v>27</v>
      </c>
      <c r="Q1551" s="75">
        <v>9</v>
      </c>
      <c r="R1551" s="101">
        <f t="array" ref="R1551">IFERROR(INDEX($AD$11:$AO$1485,MATCH($B1551&amp;$I1551,$Z$11:$Z$1485&amp;$AG$11:$AG$1485,0),MATCH($D1551,$AD$9:$AO$9,0)),"-")</f>
        <v>53.401899999999998</v>
      </c>
      <c r="S1551" s="75">
        <v>18</v>
      </c>
      <c r="T1551" s="75">
        <v>6</v>
      </c>
      <c r="U1551" s="75">
        <v>4</v>
      </c>
      <c r="V1551" s="75">
        <v>7</v>
      </c>
      <c r="W1551" s="50">
        <f t="shared" si="172"/>
        <v>18</v>
      </c>
      <c r="X1551" s="50">
        <f t="shared" si="173"/>
        <v>12</v>
      </c>
    </row>
    <row r="1552" spans="2:24" ht="15" x14ac:dyDescent="0.3">
      <c r="B1552" s="76" t="str">
        <f t="shared" si="174"/>
        <v>M56×3</v>
      </c>
      <c r="C1552" s="24" t="s">
        <v>222</v>
      </c>
      <c r="D1552" s="77" t="s">
        <v>221</v>
      </c>
      <c r="E1552" s="74" t="s">
        <v>0</v>
      </c>
      <c r="F1552" s="75">
        <v>56</v>
      </c>
      <c r="G1552" s="75">
        <v>3</v>
      </c>
      <c r="H1552" s="74" t="s">
        <v>482</v>
      </c>
      <c r="I1552" s="74" t="s">
        <v>383</v>
      </c>
      <c r="J1552" s="75" t="s">
        <v>311</v>
      </c>
      <c r="K1552" s="58" t="s">
        <v>491</v>
      </c>
      <c r="L1552" s="75">
        <v>56</v>
      </c>
      <c r="M1552" s="75">
        <v>3</v>
      </c>
      <c r="N1552" s="74">
        <v>60</v>
      </c>
      <c r="O1552" s="101">
        <f t="array" ref="O1552">IFERROR(INDEX($AD$11:$AO$1485,MATCH($B1552&amp;$I1552,$Z$11:$Z$1485&amp;$AG$11:$AG$1485,0),MATCH($C1552,$AD$9:$AO$9,0)),"-")</f>
        <v>56</v>
      </c>
      <c r="P1552" s="75">
        <v>27</v>
      </c>
      <c r="Q1552" s="75">
        <v>9</v>
      </c>
      <c r="R1552" s="101">
        <f t="array" ref="R1552">IFERROR(INDEX($AD$11:$AO$1485,MATCH($B1552&amp;$I1552,$Z$11:$Z$1485&amp;$AG$11:$AG$1485,0),MATCH($D1552,$AD$9:$AO$9,0)),"-")</f>
        <v>54.051400000000001</v>
      </c>
      <c r="S1552" s="75">
        <v>18</v>
      </c>
      <c r="T1552" s="75">
        <v>6</v>
      </c>
      <c r="U1552" s="75">
        <v>4</v>
      </c>
      <c r="V1552" s="75">
        <v>7</v>
      </c>
      <c r="W1552" s="50">
        <f t="shared" si="172"/>
        <v>18</v>
      </c>
      <c r="X1552" s="50">
        <f t="shared" si="173"/>
        <v>12</v>
      </c>
    </row>
    <row r="1553" spans="2:24" ht="15" x14ac:dyDescent="0.3">
      <c r="B1553" s="76" t="str">
        <f t="shared" si="174"/>
        <v>M56×2</v>
      </c>
      <c r="C1553" s="24" t="s">
        <v>222</v>
      </c>
      <c r="D1553" s="77" t="s">
        <v>221</v>
      </c>
      <c r="E1553" s="74" t="s">
        <v>0</v>
      </c>
      <c r="F1553" s="75">
        <v>56</v>
      </c>
      <c r="G1553" s="75">
        <v>2</v>
      </c>
      <c r="H1553" s="74" t="s">
        <v>482</v>
      </c>
      <c r="I1553" s="74" t="s">
        <v>383</v>
      </c>
      <c r="J1553" s="75" t="s">
        <v>311</v>
      </c>
      <c r="K1553" s="58" t="s">
        <v>491</v>
      </c>
      <c r="L1553" s="75">
        <v>56</v>
      </c>
      <c r="M1553" s="75">
        <v>2</v>
      </c>
      <c r="N1553" s="74">
        <v>60</v>
      </c>
      <c r="O1553" s="101">
        <f t="array" ref="O1553">IFERROR(INDEX($AD$11:$AO$1485,MATCH($B1553&amp;$I1553,$Z$11:$Z$1485&amp;$AG$11:$AG$1485,0),MATCH($C1553,$AD$9:$AO$9,0)),"-")</f>
        <v>56</v>
      </c>
      <c r="P1553" s="75">
        <v>27</v>
      </c>
      <c r="Q1553" s="75">
        <v>9</v>
      </c>
      <c r="R1553" s="101">
        <f t="array" ref="R1553">IFERROR(INDEX($AD$11:$AO$1485,MATCH($B1553&amp;$I1553,$Z$11:$Z$1485&amp;$AG$11:$AG$1485,0),MATCH($D1553,$AD$9:$AO$9,0)),"-")</f>
        <v>54.701000000000001</v>
      </c>
      <c r="S1553" s="75">
        <v>18</v>
      </c>
      <c r="T1553" s="75">
        <v>6</v>
      </c>
      <c r="U1553" s="75">
        <v>4</v>
      </c>
      <c r="V1553" s="75">
        <v>7</v>
      </c>
      <c r="W1553" s="50">
        <f t="shared" si="172"/>
        <v>18</v>
      </c>
      <c r="X1553" s="50">
        <f t="shared" si="173"/>
        <v>12</v>
      </c>
    </row>
    <row r="1554" spans="2:24" ht="15" x14ac:dyDescent="0.3">
      <c r="B1554" s="76" t="str">
        <f t="shared" si="174"/>
        <v>M56×1.5</v>
      </c>
      <c r="C1554" s="24" t="s">
        <v>222</v>
      </c>
      <c r="D1554" s="77" t="s">
        <v>221</v>
      </c>
      <c r="E1554" s="74" t="s">
        <v>0</v>
      </c>
      <c r="F1554" s="75">
        <v>56</v>
      </c>
      <c r="G1554" s="75">
        <v>1.5</v>
      </c>
      <c r="H1554" s="74" t="s">
        <v>482</v>
      </c>
      <c r="I1554" s="74" t="s">
        <v>383</v>
      </c>
      <c r="J1554" s="75" t="s">
        <v>311</v>
      </c>
      <c r="K1554" s="58" t="s">
        <v>491</v>
      </c>
      <c r="L1554" s="75">
        <v>56</v>
      </c>
      <c r="M1554" s="75">
        <v>1.5</v>
      </c>
      <c r="N1554" s="74">
        <v>60</v>
      </c>
      <c r="O1554" s="101">
        <f t="array" ref="O1554">IFERROR(INDEX($AD$11:$AO$1485,MATCH($B1554&amp;$I1554,$Z$11:$Z$1485&amp;$AG$11:$AG$1485,0),MATCH($C1554,$AD$9:$AO$9,0)),"-")</f>
        <v>56</v>
      </c>
      <c r="P1554" s="75">
        <v>27</v>
      </c>
      <c r="Q1554" s="75">
        <v>9</v>
      </c>
      <c r="R1554" s="101">
        <f t="array" ref="R1554">IFERROR(INDEX($AD$11:$AO$1485,MATCH($B1554&amp;$I1554,$Z$11:$Z$1485&amp;$AG$11:$AG$1485,0),MATCH($D1554,$AD$9:$AO$9,0)),"-")</f>
        <v>55.025700000000001</v>
      </c>
      <c r="S1554" s="75">
        <v>18</v>
      </c>
      <c r="T1554" s="75">
        <v>6</v>
      </c>
      <c r="U1554" s="75">
        <v>4</v>
      </c>
      <c r="V1554" s="75">
        <v>7</v>
      </c>
      <c r="W1554" s="50">
        <f t="shared" si="172"/>
        <v>18</v>
      </c>
      <c r="X1554" s="50">
        <f t="shared" si="173"/>
        <v>12</v>
      </c>
    </row>
    <row r="1555" spans="2:24" ht="15" x14ac:dyDescent="0.3">
      <c r="B1555" s="76" t="str">
        <f t="shared" si="174"/>
        <v>M58×4</v>
      </c>
      <c r="C1555" s="24" t="s">
        <v>222</v>
      </c>
      <c r="D1555" s="77" t="s">
        <v>221</v>
      </c>
      <c r="E1555" s="74" t="s">
        <v>0</v>
      </c>
      <c r="F1555" s="75">
        <v>58</v>
      </c>
      <c r="G1555" s="75">
        <v>4</v>
      </c>
      <c r="H1555" s="74" t="s">
        <v>482</v>
      </c>
      <c r="I1555" s="74" t="s">
        <v>383</v>
      </c>
      <c r="J1555" s="75" t="s">
        <v>311</v>
      </c>
      <c r="K1555" s="58" t="s">
        <v>491</v>
      </c>
      <c r="L1555" s="75">
        <v>58</v>
      </c>
      <c r="M1555" s="75">
        <v>4</v>
      </c>
      <c r="N1555" s="74">
        <v>60</v>
      </c>
      <c r="O1555" s="101">
        <f t="array" ref="O1555">IFERROR(INDEX($AD$11:$AO$1485,MATCH($B1555&amp;$I1555,$Z$11:$Z$1485&amp;$AG$11:$AG$1485,0),MATCH($C1555,$AD$9:$AO$9,0)),"-")</f>
        <v>58</v>
      </c>
      <c r="P1555" s="75">
        <v>27</v>
      </c>
      <c r="Q1555" s="75">
        <v>9</v>
      </c>
      <c r="R1555" s="101">
        <f t="array" ref="R1555">IFERROR(INDEX($AD$11:$AO$1485,MATCH($B1555&amp;$I1555,$Z$11:$Z$1485&amp;$AG$11:$AG$1485,0),MATCH($D1555,$AD$9:$AO$9,0)),"-")</f>
        <v>55.401899999999998</v>
      </c>
      <c r="S1555" s="75">
        <v>18</v>
      </c>
      <c r="T1555" s="75">
        <v>6</v>
      </c>
      <c r="U1555" s="75">
        <v>4</v>
      </c>
      <c r="V1555" s="75">
        <v>7</v>
      </c>
      <c r="W1555" s="50">
        <f t="shared" si="172"/>
        <v>18</v>
      </c>
      <c r="X1555" s="50">
        <f t="shared" si="173"/>
        <v>12</v>
      </c>
    </row>
    <row r="1556" spans="2:24" ht="15" x14ac:dyDescent="0.3">
      <c r="B1556" s="76" t="str">
        <f t="shared" si="174"/>
        <v>M58×3</v>
      </c>
      <c r="C1556" s="24" t="s">
        <v>222</v>
      </c>
      <c r="D1556" s="77" t="s">
        <v>221</v>
      </c>
      <c r="E1556" s="74" t="s">
        <v>0</v>
      </c>
      <c r="F1556" s="75">
        <v>58</v>
      </c>
      <c r="G1556" s="75">
        <v>3</v>
      </c>
      <c r="H1556" s="74" t="s">
        <v>482</v>
      </c>
      <c r="I1556" s="74" t="s">
        <v>383</v>
      </c>
      <c r="J1556" s="75" t="s">
        <v>311</v>
      </c>
      <c r="K1556" s="58" t="s">
        <v>491</v>
      </c>
      <c r="L1556" s="75">
        <v>58</v>
      </c>
      <c r="M1556" s="75">
        <v>3</v>
      </c>
      <c r="N1556" s="74">
        <v>60</v>
      </c>
      <c r="O1556" s="101">
        <f t="array" ref="O1556">IFERROR(INDEX($AD$11:$AO$1485,MATCH($B1556&amp;$I1556,$Z$11:$Z$1485&amp;$AG$11:$AG$1485,0),MATCH($C1556,$AD$9:$AO$9,0)),"-")</f>
        <v>58</v>
      </c>
      <c r="P1556" s="75">
        <v>27</v>
      </c>
      <c r="Q1556" s="75">
        <v>9</v>
      </c>
      <c r="R1556" s="101">
        <f t="array" ref="R1556">IFERROR(INDEX($AD$11:$AO$1485,MATCH($B1556&amp;$I1556,$Z$11:$Z$1485&amp;$AG$11:$AG$1485,0),MATCH($D1556,$AD$9:$AO$9,0)),"-")</f>
        <v>56.051400000000001</v>
      </c>
      <c r="S1556" s="75">
        <v>18</v>
      </c>
      <c r="T1556" s="75">
        <v>6</v>
      </c>
      <c r="U1556" s="75">
        <v>4</v>
      </c>
      <c r="V1556" s="75">
        <v>7</v>
      </c>
      <c r="W1556" s="50">
        <f t="shared" si="172"/>
        <v>18</v>
      </c>
      <c r="X1556" s="50">
        <f t="shared" si="173"/>
        <v>12</v>
      </c>
    </row>
    <row r="1557" spans="2:24" ht="15" x14ac:dyDescent="0.3">
      <c r="B1557" s="76" t="str">
        <f t="shared" si="174"/>
        <v>M58×2</v>
      </c>
      <c r="C1557" s="24" t="s">
        <v>222</v>
      </c>
      <c r="D1557" s="77" t="s">
        <v>221</v>
      </c>
      <c r="E1557" s="74" t="s">
        <v>0</v>
      </c>
      <c r="F1557" s="75">
        <v>58</v>
      </c>
      <c r="G1557" s="75">
        <v>2</v>
      </c>
      <c r="H1557" s="74" t="s">
        <v>482</v>
      </c>
      <c r="I1557" s="74" t="s">
        <v>383</v>
      </c>
      <c r="J1557" s="75" t="s">
        <v>311</v>
      </c>
      <c r="K1557" s="58" t="s">
        <v>491</v>
      </c>
      <c r="L1557" s="75">
        <v>58</v>
      </c>
      <c r="M1557" s="75">
        <v>2</v>
      </c>
      <c r="N1557" s="74">
        <v>60</v>
      </c>
      <c r="O1557" s="101">
        <f t="array" ref="O1557">IFERROR(INDEX($AD$11:$AO$1485,MATCH($B1557&amp;$I1557,$Z$11:$Z$1485&amp;$AG$11:$AG$1485,0),MATCH($C1557,$AD$9:$AO$9,0)),"-")</f>
        <v>58</v>
      </c>
      <c r="P1557" s="75">
        <v>27</v>
      </c>
      <c r="Q1557" s="75">
        <v>9</v>
      </c>
      <c r="R1557" s="101">
        <f t="array" ref="R1557">IFERROR(INDEX($AD$11:$AO$1485,MATCH($B1557&amp;$I1557,$Z$11:$Z$1485&amp;$AG$11:$AG$1485,0),MATCH($D1557,$AD$9:$AO$9,0)),"-")</f>
        <v>56.701000000000001</v>
      </c>
      <c r="S1557" s="75">
        <v>18</v>
      </c>
      <c r="T1557" s="75">
        <v>6</v>
      </c>
      <c r="U1557" s="75">
        <v>4</v>
      </c>
      <c r="V1557" s="75">
        <v>7</v>
      </c>
      <c r="W1557" s="50">
        <f t="shared" si="172"/>
        <v>18</v>
      </c>
      <c r="X1557" s="50">
        <f t="shared" si="173"/>
        <v>12</v>
      </c>
    </row>
    <row r="1558" spans="2:24" ht="15" x14ac:dyDescent="0.3">
      <c r="B1558" s="76" t="str">
        <f t="shared" si="174"/>
        <v>M58×1.5</v>
      </c>
      <c r="C1558" s="24" t="s">
        <v>222</v>
      </c>
      <c r="D1558" s="77" t="s">
        <v>221</v>
      </c>
      <c r="E1558" s="74" t="s">
        <v>0</v>
      </c>
      <c r="F1558" s="75">
        <v>58</v>
      </c>
      <c r="G1558" s="75">
        <v>1.5</v>
      </c>
      <c r="H1558" s="74" t="s">
        <v>482</v>
      </c>
      <c r="I1558" s="74" t="s">
        <v>383</v>
      </c>
      <c r="J1558" s="75" t="s">
        <v>311</v>
      </c>
      <c r="K1558" s="58" t="s">
        <v>491</v>
      </c>
      <c r="L1558" s="75">
        <v>58</v>
      </c>
      <c r="M1558" s="75">
        <v>1.5</v>
      </c>
      <c r="N1558" s="74">
        <v>60</v>
      </c>
      <c r="O1558" s="101">
        <f t="array" ref="O1558">IFERROR(INDEX($AD$11:$AO$1485,MATCH($B1558&amp;$I1558,$Z$11:$Z$1485&amp;$AG$11:$AG$1485,0),MATCH($C1558,$AD$9:$AO$9,0)),"-")</f>
        <v>58</v>
      </c>
      <c r="P1558" s="75">
        <v>27</v>
      </c>
      <c r="Q1558" s="75">
        <v>9</v>
      </c>
      <c r="R1558" s="101">
        <f t="array" ref="R1558">IFERROR(INDEX($AD$11:$AO$1485,MATCH($B1558&amp;$I1558,$Z$11:$Z$1485&amp;$AG$11:$AG$1485,0),MATCH($D1558,$AD$9:$AO$9,0)),"-")</f>
        <v>57.025700000000001</v>
      </c>
      <c r="S1558" s="75">
        <v>18</v>
      </c>
      <c r="T1558" s="75">
        <v>6</v>
      </c>
      <c r="U1558" s="75">
        <v>4</v>
      </c>
      <c r="V1558" s="75">
        <v>7</v>
      </c>
      <c r="W1558" s="50">
        <f t="shared" si="172"/>
        <v>18</v>
      </c>
      <c r="X1558" s="50">
        <f t="shared" si="173"/>
        <v>12</v>
      </c>
    </row>
    <row r="1559" spans="2:24" ht="15" x14ac:dyDescent="0.3">
      <c r="B1559" s="76" t="str">
        <f t="shared" si="174"/>
        <v>M60×4</v>
      </c>
      <c r="C1559" s="24" t="s">
        <v>222</v>
      </c>
      <c r="D1559" s="77" t="s">
        <v>221</v>
      </c>
      <c r="E1559" s="74" t="s">
        <v>0</v>
      </c>
      <c r="F1559" s="75">
        <v>60</v>
      </c>
      <c r="G1559" s="75">
        <v>4</v>
      </c>
      <c r="H1559" s="74" t="s">
        <v>482</v>
      </c>
      <c r="I1559" s="74" t="s">
        <v>383</v>
      </c>
      <c r="J1559" s="75" t="s">
        <v>311</v>
      </c>
      <c r="K1559" s="58" t="s">
        <v>491</v>
      </c>
      <c r="L1559" s="75">
        <v>60</v>
      </c>
      <c r="M1559" s="75">
        <v>4</v>
      </c>
      <c r="N1559" s="74">
        <v>60</v>
      </c>
      <c r="O1559" s="101">
        <f t="array" ref="O1559">IFERROR(INDEX($AD$11:$AO$1485,MATCH($B1559&amp;$I1559,$Z$11:$Z$1485&amp;$AG$11:$AG$1485,0),MATCH($C1559,$AD$9:$AO$9,0)),"-")</f>
        <v>60</v>
      </c>
      <c r="P1559" s="75">
        <v>27</v>
      </c>
      <c r="Q1559" s="75">
        <v>9</v>
      </c>
      <c r="R1559" s="101">
        <f t="array" ref="R1559">IFERROR(INDEX($AD$11:$AO$1485,MATCH($B1559&amp;$I1559,$Z$11:$Z$1485&amp;$AG$11:$AG$1485,0),MATCH($D1559,$AD$9:$AO$9,0)),"-")</f>
        <v>57.401899999999998</v>
      </c>
      <c r="S1559" s="75">
        <v>18</v>
      </c>
      <c r="T1559" s="75">
        <v>6</v>
      </c>
      <c r="U1559" s="75">
        <v>4</v>
      </c>
      <c r="V1559" s="75">
        <v>7</v>
      </c>
      <c r="W1559" s="50">
        <f t="shared" si="172"/>
        <v>18</v>
      </c>
      <c r="X1559" s="50">
        <f t="shared" si="173"/>
        <v>12</v>
      </c>
    </row>
    <row r="1560" spans="2:24" ht="15" x14ac:dyDescent="0.3">
      <c r="B1560" s="76" t="str">
        <f t="shared" si="174"/>
        <v>M60×3</v>
      </c>
      <c r="C1560" s="24" t="s">
        <v>222</v>
      </c>
      <c r="D1560" s="77" t="s">
        <v>221</v>
      </c>
      <c r="E1560" s="74" t="s">
        <v>0</v>
      </c>
      <c r="F1560" s="75">
        <v>60</v>
      </c>
      <c r="G1560" s="75">
        <v>3</v>
      </c>
      <c r="H1560" s="74" t="s">
        <v>482</v>
      </c>
      <c r="I1560" s="74" t="s">
        <v>383</v>
      </c>
      <c r="J1560" s="75" t="s">
        <v>311</v>
      </c>
      <c r="K1560" s="58" t="s">
        <v>491</v>
      </c>
      <c r="L1560" s="75">
        <v>60</v>
      </c>
      <c r="M1560" s="75">
        <v>3</v>
      </c>
      <c r="N1560" s="74">
        <v>60</v>
      </c>
      <c r="O1560" s="101">
        <f t="array" ref="O1560">IFERROR(INDEX($AD$11:$AO$1485,MATCH($B1560&amp;$I1560,$Z$11:$Z$1485&amp;$AG$11:$AG$1485,0),MATCH($C1560,$AD$9:$AO$9,0)),"-")</f>
        <v>60</v>
      </c>
      <c r="P1560" s="75">
        <v>27</v>
      </c>
      <c r="Q1560" s="75">
        <v>9</v>
      </c>
      <c r="R1560" s="101">
        <f t="array" ref="R1560">IFERROR(INDEX($AD$11:$AO$1485,MATCH($B1560&amp;$I1560,$Z$11:$Z$1485&amp;$AG$11:$AG$1485,0),MATCH($D1560,$AD$9:$AO$9,0)),"-")</f>
        <v>58.051400000000001</v>
      </c>
      <c r="S1560" s="75">
        <v>18</v>
      </c>
      <c r="T1560" s="75">
        <v>6</v>
      </c>
      <c r="U1560" s="75">
        <v>4</v>
      </c>
      <c r="V1560" s="75">
        <v>7</v>
      </c>
      <c r="W1560" s="50">
        <f t="shared" si="172"/>
        <v>18</v>
      </c>
      <c r="X1560" s="50">
        <f t="shared" si="173"/>
        <v>12</v>
      </c>
    </row>
    <row r="1561" spans="2:24" ht="15" x14ac:dyDescent="0.3">
      <c r="B1561" s="76" t="str">
        <f t="shared" si="174"/>
        <v>M60×2</v>
      </c>
      <c r="C1561" s="24" t="s">
        <v>222</v>
      </c>
      <c r="D1561" s="77" t="s">
        <v>221</v>
      </c>
      <c r="E1561" s="74" t="s">
        <v>0</v>
      </c>
      <c r="F1561" s="75">
        <v>60</v>
      </c>
      <c r="G1561" s="75">
        <v>2</v>
      </c>
      <c r="H1561" s="74" t="s">
        <v>482</v>
      </c>
      <c r="I1561" s="74" t="s">
        <v>383</v>
      </c>
      <c r="J1561" s="75" t="s">
        <v>311</v>
      </c>
      <c r="K1561" s="58" t="s">
        <v>491</v>
      </c>
      <c r="L1561" s="75">
        <v>60</v>
      </c>
      <c r="M1561" s="75">
        <v>2</v>
      </c>
      <c r="N1561" s="74">
        <v>60</v>
      </c>
      <c r="O1561" s="101">
        <f t="array" ref="O1561">IFERROR(INDEX($AD$11:$AO$1485,MATCH($B1561&amp;$I1561,$Z$11:$Z$1485&amp;$AG$11:$AG$1485,0),MATCH($C1561,$AD$9:$AO$9,0)),"-")</f>
        <v>60</v>
      </c>
      <c r="P1561" s="75">
        <v>27</v>
      </c>
      <c r="Q1561" s="75">
        <v>9</v>
      </c>
      <c r="R1561" s="101">
        <f t="array" ref="R1561">IFERROR(INDEX($AD$11:$AO$1485,MATCH($B1561&amp;$I1561,$Z$11:$Z$1485&amp;$AG$11:$AG$1485,0),MATCH($D1561,$AD$9:$AO$9,0)),"-")</f>
        <v>58.701000000000001</v>
      </c>
      <c r="S1561" s="75">
        <v>18</v>
      </c>
      <c r="T1561" s="75">
        <v>6</v>
      </c>
      <c r="U1561" s="75">
        <v>4</v>
      </c>
      <c r="V1561" s="75">
        <v>7</v>
      </c>
      <c r="W1561" s="50">
        <f t="shared" si="172"/>
        <v>18</v>
      </c>
      <c r="X1561" s="50">
        <f t="shared" si="173"/>
        <v>12</v>
      </c>
    </row>
    <row r="1562" spans="2:24" ht="15" x14ac:dyDescent="0.3">
      <c r="B1562" s="76" t="str">
        <f t="shared" si="174"/>
        <v>M60×1.5</v>
      </c>
      <c r="C1562" s="24" t="s">
        <v>222</v>
      </c>
      <c r="D1562" s="77" t="s">
        <v>221</v>
      </c>
      <c r="E1562" s="74" t="s">
        <v>0</v>
      </c>
      <c r="F1562" s="75">
        <v>60</v>
      </c>
      <c r="G1562" s="75">
        <v>1.5</v>
      </c>
      <c r="H1562" s="74" t="s">
        <v>482</v>
      </c>
      <c r="I1562" s="74" t="s">
        <v>383</v>
      </c>
      <c r="J1562" s="75" t="s">
        <v>311</v>
      </c>
      <c r="K1562" s="58" t="s">
        <v>491</v>
      </c>
      <c r="L1562" s="75">
        <v>60</v>
      </c>
      <c r="M1562" s="75">
        <v>1.5</v>
      </c>
      <c r="N1562" s="74">
        <v>60</v>
      </c>
      <c r="O1562" s="101">
        <f t="array" ref="O1562">IFERROR(INDEX($AD$11:$AO$1485,MATCH($B1562&amp;$I1562,$Z$11:$Z$1485&amp;$AG$11:$AG$1485,0),MATCH($C1562,$AD$9:$AO$9,0)),"-")</f>
        <v>60</v>
      </c>
      <c r="P1562" s="75">
        <v>27</v>
      </c>
      <c r="Q1562" s="75">
        <v>9</v>
      </c>
      <c r="R1562" s="101">
        <f t="array" ref="R1562">IFERROR(INDEX($AD$11:$AO$1485,MATCH($B1562&amp;$I1562,$Z$11:$Z$1485&amp;$AG$11:$AG$1485,0),MATCH($D1562,$AD$9:$AO$9,0)),"-")</f>
        <v>59.025700000000001</v>
      </c>
      <c r="S1562" s="75">
        <v>18</v>
      </c>
      <c r="T1562" s="75">
        <v>6</v>
      </c>
      <c r="U1562" s="75">
        <v>4</v>
      </c>
      <c r="V1562" s="75">
        <v>7</v>
      </c>
      <c r="W1562" s="50">
        <f t="shared" si="172"/>
        <v>18</v>
      </c>
      <c r="X1562" s="50">
        <f t="shared" si="173"/>
        <v>12</v>
      </c>
    </row>
    <row r="1563" spans="2:24" ht="15" x14ac:dyDescent="0.3">
      <c r="B1563" s="76" t="str">
        <f t="shared" si="174"/>
        <v>M62×4</v>
      </c>
      <c r="C1563" s="24" t="s">
        <v>222</v>
      </c>
      <c r="D1563" s="77" t="s">
        <v>221</v>
      </c>
      <c r="E1563" s="74" t="s">
        <v>0</v>
      </c>
      <c r="F1563" s="75">
        <v>62</v>
      </c>
      <c r="G1563" s="75">
        <v>4</v>
      </c>
      <c r="H1563" s="74" t="s">
        <v>482</v>
      </c>
      <c r="I1563" s="74" t="s">
        <v>383</v>
      </c>
      <c r="J1563" s="75" t="s">
        <v>311</v>
      </c>
      <c r="K1563" s="58" t="s">
        <v>491</v>
      </c>
      <c r="L1563" s="75">
        <v>62</v>
      </c>
      <c r="M1563" s="75">
        <v>4</v>
      </c>
      <c r="N1563" s="74">
        <v>60</v>
      </c>
      <c r="O1563" s="101">
        <f t="array" ref="O1563">IFERROR(INDEX($AD$11:$AO$1485,MATCH($B1563&amp;$I1563,$Z$11:$Z$1485&amp;$AG$11:$AG$1485,0),MATCH($C1563,$AD$9:$AO$9,0)),"-")</f>
        <v>62</v>
      </c>
      <c r="P1563" s="75">
        <v>27</v>
      </c>
      <c r="Q1563" s="75">
        <v>9</v>
      </c>
      <c r="R1563" s="101">
        <f t="array" ref="R1563">IFERROR(INDEX($AD$11:$AO$1485,MATCH($B1563&amp;$I1563,$Z$11:$Z$1485&amp;$AG$11:$AG$1485,0),MATCH($D1563,$AD$9:$AO$9,0)),"-")</f>
        <v>59.401899999999998</v>
      </c>
      <c r="S1563" s="75">
        <v>18</v>
      </c>
      <c r="T1563" s="75">
        <v>6</v>
      </c>
      <c r="U1563" s="75">
        <v>4</v>
      </c>
      <c r="V1563" s="75">
        <v>7</v>
      </c>
      <c r="W1563" s="50">
        <f t="shared" si="172"/>
        <v>18</v>
      </c>
      <c r="X1563" s="50">
        <f t="shared" si="173"/>
        <v>12</v>
      </c>
    </row>
    <row r="1564" spans="2:24" ht="15" x14ac:dyDescent="0.3">
      <c r="B1564" s="76" t="str">
        <f t="shared" si="174"/>
        <v>M62×3</v>
      </c>
      <c r="C1564" s="24" t="s">
        <v>222</v>
      </c>
      <c r="D1564" s="77" t="s">
        <v>221</v>
      </c>
      <c r="E1564" s="74" t="s">
        <v>0</v>
      </c>
      <c r="F1564" s="75">
        <v>62</v>
      </c>
      <c r="G1564" s="75">
        <v>3</v>
      </c>
      <c r="H1564" s="74" t="s">
        <v>482</v>
      </c>
      <c r="I1564" s="74" t="s">
        <v>383</v>
      </c>
      <c r="J1564" s="75" t="s">
        <v>311</v>
      </c>
      <c r="K1564" s="58" t="s">
        <v>491</v>
      </c>
      <c r="L1564" s="75">
        <v>62</v>
      </c>
      <c r="M1564" s="75">
        <v>3</v>
      </c>
      <c r="N1564" s="74">
        <v>60</v>
      </c>
      <c r="O1564" s="101">
        <f t="array" ref="O1564">IFERROR(INDEX($AD$11:$AO$1485,MATCH($B1564&amp;$I1564,$Z$11:$Z$1485&amp;$AG$11:$AG$1485,0),MATCH($C1564,$AD$9:$AO$9,0)),"-")</f>
        <v>62</v>
      </c>
      <c r="P1564" s="75">
        <v>27</v>
      </c>
      <c r="Q1564" s="75">
        <v>9</v>
      </c>
      <c r="R1564" s="101">
        <f t="array" ref="R1564">IFERROR(INDEX($AD$11:$AO$1485,MATCH($B1564&amp;$I1564,$Z$11:$Z$1485&amp;$AG$11:$AG$1485,0),MATCH($D1564,$AD$9:$AO$9,0)),"-")</f>
        <v>60.051400000000001</v>
      </c>
      <c r="S1564" s="75">
        <v>18</v>
      </c>
      <c r="T1564" s="75">
        <v>6</v>
      </c>
      <c r="U1564" s="75">
        <v>4</v>
      </c>
      <c r="V1564" s="75">
        <v>7</v>
      </c>
      <c r="W1564" s="50">
        <f t="shared" si="172"/>
        <v>18</v>
      </c>
      <c r="X1564" s="50">
        <f t="shared" si="173"/>
        <v>12</v>
      </c>
    </row>
    <row r="1565" spans="2:24" ht="15" x14ac:dyDescent="0.3">
      <c r="B1565" s="76" t="str">
        <f t="shared" si="174"/>
        <v>M62×2</v>
      </c>
      <c r="C1565" s="24" t="s">
        <v>222</v>
      </c>
      <c r="D1565" s="77" t="s">
        <v>221</v>
      </c>
      <c r="E1565" s="74" t="s">
        <v>0</v>
      </c>
      <c r="F1565" s="75">
        <v>62</v>
      </c>
      <c r="G1565" s="75">
        <v>2</v>
      </c>
      <c r="H1565" s="74" t="s">
        <v>482</v>
      </c>
      <c r="I1565" s="74" t="s">
        <v>383</v>
      </c>
      <c r="J1565" s="75" t="s">
        <v>311</v>
      </c>
      <c r="K1565" s="58" t="s">
        <v>491</v>
      </c>
      <c r="L1565" s="75">
        <v>62</v>
      </c>
      <c r="M1565" s="75">
        <v>2</v>
      </c>
      <c r="N1565" s="74">
        <v>60</v>
      </c>
      <c r="O1565" s="101">
        <f t="array" ref="O1565">IFERROR(INDEX($AD$11:$AO$1485,MATCH($B1565&amp;$I1565,$Z$11:$Z$1485&amp;$AG$11:$AG$1485,0),MATCH($C1565,$AD$9:$AO$9,0)),"-")</f>
        <v>62</v>
      </c>
      <c r="P1565" s="75">
        <v>27</v>
      </c>
      <c r="Q1565" s="75">
        <v>9</v>
      </c>
      <c r="R1565" s="101">
        <f t="array" ref="R1565">IFERROR(INDEX($AD$11:$AO$1485,MATCH($B1565&amp;$I1565,$Z$11:$Z$1485&amp;$AG$11:$AG$1485,0),MATCH($D1565,$AD$9:$AO$9,0)),"-")</f>
        <v>60.701000000000001</v>
      </c>
      <c r="S1565" s="75">
        <v>18</v>
      </c>
      <c r="T1565" s="75">
        <v>6</v>
      </c>
      <c r="U1565" s="75">
        <v>4</v>
      </c>
      <c r="V1565" s="75">
        <v>7</v>
      </c>
      <c r="W1565" s="50">
        <f t="shared" si="172"/>
        <v>18</v>
      </c>
      <c r="X1565" s="50">
        <f t="shared" si="173"/>
        <v>12</v>
      </c>
    </row>
    <row r="1566" spans="2:24" ht="15" x14ac:dyDescent="0.3">
      <c r="B1566" s="76" t="str">
        <f t="shared" si="174"/>
        <v>M62×1.5</v>
      </c>
      <c r="C1566" s="24" t="s">
        <v>222</v>
      </c>
      <c r="D1566" s="77" t="s">
        <v>221</v>
      </c>
      <c r="E1566" s="74" t="s">
        <v>0</v>
      </c>
      <c r="F1566" s="75">
        <v>62</v>
      </c>
      <c r="G1566" s="75">
        <v>1.5</v>
      </c>
      <c r="H1566" s="74" t="s">
        <v>482</v>
      </c>
      <c r="I1566" s="74" t="s">
        <v>383</v>
      </c>
      <c r="J1566" s="75" t="s">
        <v>311</v>
      </c>
      <c r="K1566" s="58" t="s">
        <v>491</v>
      </c>
      <c r="L1566" s="75">
        <v>62</v>
      </c>
      <c r="M1566" s="75">
        <v>1.5</v>
      </c>
      <c r="N1566" s="74">
        <v>60</v>
      </c>
      <c r="O1566" s="101">
        <f t="array" ref="O1566">IFERROR(INDEX($AD$11:$AO$1485,MATCH($B1566&amp;$I1566,$Z$11:$Z$1485&amp;$AG$11:$AG$1485,0),MATCH($C1566,$AD$9:$AO$9,0)),"-")</f>
        <v>62</v>
      </c>
      <c r="P1566" s="75">
        <v>27</v>
      </c>
      <c r="Q1566" s="75">
        <v>9</v>
      </c>
      <c r="R1566" s="101">
        <f t="array" ref="R1566">IFERROR(INDEX($AD$11:$AO$1485,MATCH($B1566&amp;$I1566,$Z$11:$Z$1485&amp;$AG$11:$AG$1485,0),MATCH($D1566,$AD$9:$AO$9,0)),"-")</f>
        <v>61.025700000000001</v>
      </c>
      <c r="S1566" s="75">
        <v>18</v>
      </c>
      <c r="T1566" s="75">
        <v>6</v>
      </c>
      <c r="U1566" s="75">
        <v>4</v>
      </c>
      <c r="V1566" s="75">
        <v>7</v>
      </c>
      <c r="W1566" s="50">
        <f t="shared" si="172"/>
        <v>18</v>
      </c>
      <c r="X1566" s="50">
        <f t="shared" si="173"/>
        <v>12</v>
      </c>
    </row>
    <row r="1567" spans="2:24" ht="15" x14ac:dyDescent="0.3">
      <c r="B1567" s="76" t="str">
        <f t="shared" si="174"/>
        <v>M64×4</v>
      </c>
      <c r="C1567" s="24" t="s">
        <v>222</v>
      </c>
      <c r="D1567" s="77" t="s">
        <v>221</v>
      </c>
      <c r="E1567" s="74" t="s">
        <v>0</v>
      </c>
      <c r="F1567" s="75">
        <v>64</v>
      </c>
      <c r="G1567" s="75">
        <v>4</v>
      </c>
      <c r="H1567" s="74" t="s">
        <v>482</v>
      </c>
      <c r="I1567" s="74" t="s">
        <v>383</v>
      </c>
      <c r="J1567" s="75" t="s">
        <v>311</v>
      </c>
      <c r="K1567" s="58" t="s">
        <v>491</v>
      </c>
      <c r="L1567" s="75">
        <v>64</v>
      </c>
      <c r="M1567" s="75">
        <v>4</v>
      </c>
      <c r="N1567" s="74">
        <v>60</v>
      </c>
      <c r="O1567" s="101">
        <f t="array" ref="O1567">IFERROR(INDEX($AD$11:$AO$1485,MATCH($B1567&amp;$I1567,$Z$11:$Z$1485&amp;$AG$11:$AG$1485,0),MATCH($C1567,$AD$9:$AO$9,0)),"-")</f>
        <v>64</v>
      </c>
      <c r="P1567" s="75">
        <v>27</v>
      </c>
      <c r="Q1567" s="75">
        <v>9</v>
      </c>
      <c r="R1567" s="101">
        <f t="array" ref="R1567">IFERROR(INDEX($AD$11:$AO$1485,MATCH($B1567&amp;$I1567,$Z$11:$Z$1485&amp;$AG$11:$AG$1485,0),MATCH($D1567,$AD$9:$AO$9,0)),"-")</f>
        <v>61.401899999999998</v>
      </c>
      <c r="S1567" s="75">
        <v>18</v>
      </c>
      <c r="T1567" s="75">
        <v>6</v>
      </c>
      <c r="U1567" s="75">
        <v>4</v>
      </c>
      <c r="V1567" s="75">
        <v>7</v>
      </c>
      <c r="W1567" s="50">
        <f t="shared" si="172"/>
        <v>18</v>
      </c>
      <c r="X1567" s="50">
        <f t="shared" si="173"/>
        <v>12</v>
      </c>
    </row>
    <row r="1568" spans="2:24" ht="15" x14ac:dyDescent="0.3">
      <c r="B1568" s="76" t="str">
        <f t="shared" si="174"/>
        <v>M64×3</v>
      </c>
      <c r="C1568" s="24" t="s">
        <v>222</v>
      </c>
      <c r="D1568" s="77" t="s">
        <v>221</v>
      </c>
      <c r="E1568" s="74" t="s">
        <v>0</v>
      </c>
      <c r="F1568" s="75">
        <v>64</v>
      </c>
      <c r="G1568" s="75">
        <v>3</v>
      </c>
      <c r="H1568" s="74" t="s">
        <v>482</v>
      </c>
      <c r="I1568" s="74" t="s">
        <v>383</v>
      </c>
      <c r="J1568" s="75" t="s">
        <v>311</v>
      </c>
      <c r="K1568" s="58" t="s">
        <v>491</v>
      </c>
      <c r="L1568" s="75">
        <v>64</v>
      </c>
      <c r="M1568" s="75">
        <v>3</v>
      </c>
      <c r="N1568" s="74">
        <v>60</v>
      </c>
      <c r="O1568" s="101">
        <f t="array" ref="O1568">IFERROR(INDEX($AD$11:$AO$1485,MATCH($B1568&amp;$I1568,$Z$11:$Z$1485&amp;$AG$11:$AG$1485,0),MATCH($C1568,$AD$9:$AO$9,0)),"-")</f>
        <v>64</v>
      </c>
      <c r="P1568" s="75">
        <v>27</v>
      </c>
      <c r="Q1568" s="75">
        <v>9</v>
      </c>
      <c r="R1568" s="101">
        <f t="array" ref="R1568">IFERROR(INDEX($AD$11:$AO$1485,MATCH($B1568&amp;$I1568,$Z$11:$Z$1485&amp;$AG$11:$AG$1485,0),MATCH($D1568,$AD$9:$AO$9,0)),"-")</f>
        <v>62.051400000000001</v>
      </c>
      <c r="S1568" s="75">
        <v>18</v>
      </c>
      <c r="T1568" s="75">
        <v>6</v>
      </c>
      <c r="U1568" s="75">
        <v>4</v>
      </c>
      <c r="V1568" s="75">
        <v>7</v>
      </c>
      <c r="W1568" s="50">
        <f t="shared" si="172"/>
        <v>18</v>
      </c>
      <c r="X1568" s="50">
        <f t="shared" si="173"/>
        <v>12</v>
      </c>
    </row>
    <row r="1569" spans="2:24" ht="15" x14ac:dyDescent="0.3">
      <c r="B1569" s="76" t="str">
        <f t="shared" si="174"/>
        <v>M64×2</v>
      </c>
      <c r="C1569" s="24" t="s">
        <v>222</v>
      </c>
      <c r="D1569" s="77" t="s">
        <v>221</v>
      </c>
      <c r="E1569" s="74" t="s">
        <v>0</v>
      </c>
      <c r="F1569" s="75">
        <v>64</v>
      </c>
      <c r="G1569" s="75">
        <v>2</v>
      </c>
      <c r="H1569" s="74" t="s">
        <v>482</v>
      </c>
      <c r="I1569" s="74" t="s">
        <v>383</v>
      </c>
      <c r="J1569" s="75" t="s">
        <v>311</v>
      </c>
      <c r="K1569" s="58" t="s">
        <v>491</v>
      </c>
      <c r="L1569" s="75">
        <v>64</v>
      </c>
      <c r="M1569" s="75">
        <v>2</v>
      </c>
      <c r="N1569" s="74">
        <v>60</v>
      </c>
      <c r="O1569" s="101">
        <f t="array" ref="O1569">IFERROR(INDEX($AD$11:$AO$1485,MATCH($B1569&amp;$I1569,$Z$11:$Z$1485&amp;$AG$11:$AG$1485,0),MATCH($C1569,$AD$9:$AO$9,0)),"-")</f>
        <v>64</v>
      </c>
      <c r="P1569" s="75">
        <v>27</v>
      </c>
      <c r="Q1569" s="75">
        <v>9</v>
      </c>
      <c r="R1569" s="101">
        <f t="array" ref="R1569">IFERROR(INDEX($AD$11:$AO$1485,MATCH($B1569&amp;$I1569,$Z$11:$Z$1485&amp;$AG$11:$AG$1485,0),MATCH($D1569,$AD$9:$AO$9,0)),"-")</f>
        <v>62.701000000000001</v>
      </c>
      <c r="S1569" s="75">
        <v>18</v>
      </c>
      <c r="T1569" s="75">
        <v>6</v>
      </c>
      <c r="U1569" s="75">
        <v>4</v>
      </c>
      <c r="V1569" s="75">
        <v>7</v>
      </c>
      <c r="W1569" s="50">
        <f t="shared" si="172"/>
        <v>18</v>
      </c>
      <c r="X1569" s="50">
        <f t="shared" si="173"/>
        <v>12</v>
      </c>
    </row>
    <row r="1570" spans="2:24" ht="15" x14ac:dyDescent="0.3">
      <c r="B1570" s="76" t="str">
        <f t="shared" si="174"/>
        <v>M64×1.5</v>
      </c>
      <c r="C1570" s="24" t="s">
        <v>222</v>
      </c>
      <c r="D1570" s="77" t="s">
        <v>221</v>
      </c>
      <c r="E1570" s="74" t="s">
        <v>0</v>
      </c>
      <c r="F1570" s="75">
        <v>64</v>
      </c>
      <c r="G1570" s="75">
        <v>1.5</v>
      </c>
      <c r="H1570" s="74" t="s">
        <v>482</v>
      </c>
      <c r="I1570" s="74" t="s">
        <v>383</v>
      </c>
      <c r="J1570" s="75" t="s">
        <v>311</v>
      </c>
      <c r="K1570" s="58" t="s">
        <v>491</v>
      </c>
      <c r="L1570" s="75">
        <v>64</v>
      </c>
      <c r="M1570" s="75">
        <v>1.5</v>
      </c>
      <c r="N1570" s="74">
        <v>60</v>
      </c>
      <c r="O1570" s="101">
        <f t="array" ref="O1570">IFERROR(INDEX($AD$11:$AO$1485,MATCH($B1570&amp;$I1570,$Z$11:$Z$1485&amp;$AG$11:$AG$1485,0),MATCH($C1570,$AD$9:$AO$9,0)),"-")</f>
        <v>64</v>
      </c>
      <c r="P1570" s="75">
        <v>27</v>
      </c>
      <c r="Q1570" s="75">
        <v>9</v>
      </c>
      <c r="R1570" s="101">
        <f t="array" ref="R1570">IFERROR(INDEX($AD$11:$AO$1485,MATCH($B1570&amp;$I1570,$Z$11:$Z$1485&amp;$AG$11:$AG$1485,0),MATCH($D1570,$AD$9:$AO$9,0)),"-")</f>
        <v>63.025700000000001</v>
      </c>
      <c r="S1570" s="75">
        <v>18</v>
      </c>
      <c r="T1570" s="75">
        <v>6</v>
      </c>
      <c r="U1570" s="75">
        <v>4</v>
      </c>
      <c r="V1570" s="75">
        <v>7</v>
      </c>
      <c r="W1570" s="50">
        <f t="shared" si="172"/>
        <v>18</v>
      </c>
      <c r="X1570" s="50">
        <f t="shared" si="173"/>
        <v>12</v>
      </c>
    </row>
    <row r="1571" spans="2:24" ht="15" x14ac:dyDescent="0.3">
      <c r="B1571" s="76" t="str">
        <f t="shared" si="174"/>
        <v>M65×4</v>
      </c>
      <c r="C1571" s="24" t="s">
        <v>222</v>
      </c>
      <c r="D1571" s="77" t="s">
        <v>221</v>
      </c>
      <c r="E1571" s="74" t="s">
        <v>0</v>
      </c>
      <c r="F1571" s="75">
        <v>65</v>
      </c>
      <c r="G1571" s="75">
        <v>4</v>
      </c>
      <c r="H1571" s="74" t="s">
        <v>482</v>
      </c>
      <c r="I1571" s="74" t="s">
        <v>383</v>
      </c>
      <c r="J1571" s="75" t="s">
        <v>311</v>
      </c>
      <c r="K1571" s="58" t="s">
        <v>491</v>
      </c>
      <c r="L1571" s="75">
        <v>65</v>
      </c>
      <c r="M1571" s="75">
        <v>4</v>
      </c>
      <c r="N1571" s="74">
        <v>60</v>
      </c>
      <c r="O1571" s="101">
        <f t="array" ref="O1571">IFERROR(INDEX($AD$11:$AO$1485,MATCH($B1571&amp;$I1571,$Z$11:$Z$1485&amp;$AG$11:$AG$1485,0),MATCH($C1571,$AD$9:$AO$9,0)),"-")</f>
        <v>65</v>
      </c>
      <c r="P1571" s="75">
        <v>27</v>
      </c>
      <c r="Q1571" s="75">
        <v>9</v>
      </c>
      <c r="R1571" s="101">
        <f t="array" ref="R1571">IFERROR(INDEX($AD$11:$AO$1485,MATCH($B1571&amp;$I1571,$Z$11:$Z$1485&amp;$AG$11:$AG$1485,0),MATCH($D1571,$AD$9:$AO$9,0)),"-")</f>
        <v>62.401899999999998</v>
      </c>
      <c r="S1571" s="75">
        <v>18</v>
      </c>
      <c r="T1571" s="75">
        <v>6</v>
      </c>
      <c r="U1571" s="75">
        <v>4</v>
      </c>
      <c r="V1571" s="75">
        <v>7</v>
      </c>
      <c r="W1571" s="50">
        <f t="shared" si="172"/>
        <v>18</v>
      </c>
      <c r="X1571" s="50">
        <f t="shared" si="173"/>
        <v>12</v>
      </c>
    </row>
    <row r="1572" spans="2:24" ht="15" x14ac:dyDescent="0.3">
      <c r="B1572" s="76" t="str">
        <f t="shared" si="174"/>
        <v>M65×3</v>
      </c>
      <c r="C1572" s="24" t="s">
        <v>222</v>
      </c>
      <c r="D1572" s="77" t="s">
        <v>221</v>
      </c>
      <c r="E1572" s="74" t="s">
        <v>0</v>
      </c>
      <c r="F1572" s="75">
        <v>65</v>
      </c>
      <c r="G1572" s="75">
        <v>3</v>
      </c>
      <c r="H1572" s="74" t="s">
        <v>482</v>
      </c>
      <c r="I1572" s="74" t="s">
        <v>383</v>
      </c>
      <c r="J1572" s="75" t="s">
        <v>311</v>
      </c>
      <c r="K1572" s="58" t="s">
        <v>491</v>
      </c>
      <c r="L1572" s="75">
        <v>65</v>
      </c>
      <c r="M1572" s="75">
        <v>3</v>
      </c>
      <c r="N1572" s="74">
        <v>60</v>
      </c>
      <c r="O1572" s="101">
        <f t="array" ref="O1572">IFERROR(INDEX($AD$11:$AO$1485,MATCH($B1572&amp;$I1572,$Z$11:$Z$1485&amp;$AG$11:$AG$1485,0),MATCH($C1572,$AD$9:$AO$9,0)),"-")</f>
        <v>65</v>
      </c>
      <c r="P1572" s="75">
        <v>27</v>
      </c>
      <c r="Q1572" s="75">
        <v>9</v>
      </c>
      <c r="R1572" s="101">
        <f t="array" ref="R1572">IFERROR(INDEX($AD$11:$AO$1485,MATCH($B1572&amp;$I1572,$Z$11:$Z$1485&amp;$AG$11:$AG$1485,0),MATCH($D1572,$AD$9:$AO$9,0)),"-")</f>
        <v>63.051400000000001</v>
      </c>
      <c r="S1572" s="75">
        <v>18</v>
      </c>
      <c r="T1572" s="75">
        <v>6</v>
      </c>
      <c r="U1572" s="75">
        <v>4</v>
      </c>
      <c r="V1572" s="75">
        <v>7</v>
      </c>
      <c r="W1572" s="50">
        <f t="shared" si="172"/>
        <v>18</v>
      </c>
      <c r="X1572" s="50">
        <f t="shared" si="173"/>
        <v>12</v>
      </c>
    </row>
    <row r="1573" spans="2:24" ht="15" x14ac:dyDescent="0.3">
      <c r="B1573" s="76" t="str">
        <f t="shared" si="174"/>
        <v>M65×2</v>
      </c>
      <c r="C1573" s="24" t="s">
        <v>222</v>
      </c>
      <c r="D1573" s="77" t="s">
        <v>221</v>
      </c>
      <c r="E1573" s="74" t="s">
        <v>0</v>
      </c>
      <c r="F1573" s="75">
        <v>65</v>
      </c>
      <c r="G1573" s="75">
        <v>2</v>
      </c>
      <c r="H1573" s="74" t="s">
        <v>482</v>
      </c>
      <c r="I1573" s="74" t="s">
        <v>383</v>
      </c>
      <c r="J1573" s="75" t="s">
        <v>311</v>
      </c>
      <c r="K1573" s="58" t="s">
        <v>491</v>
      </c>
      <c r="L1573" s="75">
        <v>65</v>
      </c>
      <c r="M1573" s="75">
        <v>2</v>
      </c>
      <c r="N1573" s="74">
        <v>60</v>
      </c>
      <c r="O1573" s="101">
        <f t="array" ref="O1573">IFERROR(INDEX($AD$11:$AO$1485,MATCH($B1573&amp;$I1573,$Z$11:$Z$1485&amp;$AG$11:$AG$1485,0),MATCH($C1573,$AD$9:$AO$9,0)),"-")</f>
        <v>65</v>
      </c>
      <c r="P1573" s="75">
        <v>27</v>
      </c>
      <c r="Q1573" s="75">
        <v>9</v>
      </c>
      <c r="R1573" s="101">
        <f t="array" ref="R1573">IFERROR(INDEX($AD$11:$AO$1485,MATCH($B1573&amp;$I1573,$Z$11:$Z$1485&amp;$AG$11:$AG$1485,0),MATCH($D1573,$AD$9:$AO$9,0)),"-")</f>
        <v>63.701000000000001</v>
      </c>
      <c r="S1573" s="75">
        <v>18</v>
      </c>
      <c r="T1573" s="75">
        <v>6</v>
      </c>
      <c r="U1573" s="75">
        <v>4</v>
      </c>
      <c r="V1573" s="75">
        <v>7</v>
      </c>
      <c r="W1573" s="50">
        <f t="shared" si="172"/>
        <v>18</v>
      </c>
      <c r="X1573" s="50">
        <f t="shared" si="173"/>
        <v>12</v>
      </c>
    </row>
    <row r="1574" spans="2:24" ht="15" x14ac:dyDescent="0.3">
      <c r="B1574" s="76" t="str">
        <f t="shared" si="174"/>
        <v>M65×1.5</v>
      </c>
      <c r="C1574" s="24" t="s">
        <v>222</v>
      </c>
      <c r="D1574" s="77" t="s">
        <v>221</v>
      </c>
      <c r="E1574" s="74" t="s">
        <v>0</v>
      </c>
      <c r="F1574" s="75">
        <v>65</v>
      </c>
      <c r="G1574" s="75">
        <v>1.5</v>
      </c>
      <c r="H1574" s="74" t="s">
        <v>482</v>
      </c>
      <c r="I1574" s="74" t="s">
        <v>383</v>
      </c>
      <c r="J1574" s="75" t="s">
        <v>311</v>
      </c>
      <c r="K1574" s="58" t="s">
        <v>491</v>
      </c>
      <c r="L1574" s="75">
        <v>65</v>
      </c>
      <c r="M1574" s="75">
        <v>1.5</v>
      </c>
      <c r="N1574" s="74">
        <v>60</v>
      </c>
      <c r="O1574" s="101">
        <f t="array" ref="O1574">IFERROR(INDEX($AD$11:$AO$1485,MATCH($B1574&amp;$I1574,$Z$11:$Z$1485&amp;$AG$11:$AG$1485,0),MATCH($C1574,$AD$9:$AO$9,0)),"-")</f>
        <v>65</v>
      </c>
      <c r="P1574" s="75">
        <v>27</v>
      </c>
      <c r="Q1574" s="75">
        <v>9</v>
      </c>
      <c r="R1574" s="101">
        <f t="array" ref="R1574">IFERROR(INDEX($AD$11:$AO$1485,MATCH($B1574&amp;$I1574,$Z$11:$Z$1485&amp;$AG$11:$AG$1485,0),MATCH($D1574,$AD$9:$AO$9,0)),"-")</f>
        <v>64.025700000000001</v>
      </c>
      <c r="S1574" s="75">
        <v>18</v>
      </c>
      <c r="T1574" s="75">
        <v>6</v>
      </c>
      <c r="U1574" s="75">
        <v>4</v>
      </c>
      <c r="V1574" s="75">
        <v>7</v>
      </c>
      <c r="W1574" s="50">
        <f t="shared" si="172"/>
        <v>18</v>
      </c>
      <c r="X1574" s="50">
        <f t="shared" si="173"/>
        <v>12</v>
      </c>
    </row>
    <row r="1575" spans="2:24" ht="15" x14ac:dyDescent="0.3">
      <c r="B1575" s="76" t="str">
        <f t="shared" si="174"/>
        <v>M68×4</v>
      </c>
      <c r="C1575" s="24" t="s">
        <v>222</v>
      </c>
      <c r="D1575" s="77" t="s">
        <v>221</v>
      </c>
      <c r="E1575" s="74" t="s">
        <v>0</v>
      </c>
      <c r="F1575" s="75">
        <v>68</v>
      </c>
      <c r="G1575" s="75">
        <v>4</v>
      </c>
      <c r="H1575" s="74" t="s">
        <v>482</v>
      </c>
      <c r="I1575" s="74" t="s">
        <v>383</v>
      </c>
      <c r="J1575" s="75" t="s">
        <v>311</v>
      </c>
      <c r="K1575" s="58" t="s">
        <v>491</v>
      </c>
      <c r="L1575" s="75">
        <v>68</v>
      </c>
      <c r="M1575" s="75">
        <v>4</v>
      </c>
      <c r="N1575" s="74">
        <v>60</v>
      </c>
      <c r="O1575" s="101">
        <f t="array" ref="O1575">IFERROR(INDEX($AD$11:$AO$1485,MATCH($B1575&amp;$I1575,$Z$11:$Z$1485&amp;$AG$11:$AG$1485,0),MATCH($C1575,$AD$9:$AO$9,0)),"-")</f>
        <v>68</v>
      </c>
      <c r="P1575" s="75">
        <v>27</v>
      </c>
      <c r="Q1575" s="75">
        <v>9</v>
      </c>
      <c r="R1575" s="101">
        <f t="array" ref="R1575">IFERROR(INDEX($AD$11:$AO$1485,MATCH($B1575&amp;$I1575,$Z$11:$Z$1485&amp;$AG$11:$AG$1485,0),MATCH($D1575,$AD$9:$AO$9,0)),"-")</f>
        <v>65.401899999999998</v>
      </c>
      <c r="S1575" s="75">
        <v>18</v>
      </c>
      <c r="T1575" s="75">
        <v>6</v>
      </c>
      <c r="U1575" s="75">
        <v>4</v>
      </c>
      <c r="V1575" s="75">
        <v>7</v>
      </c>
      <c r="W1575" s="50">
        <f t="shared" si="172"/>
        <v>18</v>
      </c>
      <c r="X1575" s="50">
        <f t="shared" si="173"/>
        <v>12</v>
      </c>
    </row>
    <row r="1576" spans="2:24" ht="15" x14ac:dyDescent="0.3">
      <c r="B1576" s="76" t="str">
        <f t="shared" si="174"/>
        <v>M68×3</v>
      </c>
      <c r="C1576" s="24" t="s">
        <v>222</v>
      </c>
      <c r="D1576" s="77" t="s">
        <v>221</v>
      </c>
      <c r="E1576" s="74" t="s">
        <v>0</v>
      </c>
      <c r="F1576" s="75">
        <v>68</v>
      </c>
      <c r="G1576" s="75">
        <v>3</v>
      </c>
      <c r="H1576" s="74" t="s">
        <v>482</v>
      </c>
      <c r="I1576" s="74" t="s">
        <v>383</v>
      </c>
      <c r="J1576" s="75" t="s">
        <v>311</v>
      </c>
      <c r="K1576" s="58" t="s">
        <v>491</v>
      </c>
      <c r="L1576" s="75">
        <v>68</v>
      </c>
      <c r="M1576" s="75">
        <v>3</v>
      </c>
      <c r="N1576" s="74">
        <v>60</v>
      </c>
      <c r="O1576" s="101">
        <f t="array" ref="O1576">IFERROR(INDEX($AD$11:$AO$1485,MATCH($B1576&amp;$I1576,$Z$11:$Z$1485&amp;$AG$11:$AG$1485,0),MATCH($C1576,$AD$9:$AO$9,0)),"-")</f>
        <v>68</v>
      </c>
      <c r="P1576" s="75">
        <v>27</v>
      </c>
      <c r="Q1576" s="75">
        <v>9</v>
      </c>
      <c r="R1576" s="101">
        <f t="array" ref="R1576">IFERROR(INDEX($AD$11:$AO$1485,MATCH($B1576&amp;$I1576,$Z$11:$Z$1485&amp;$AG$11:$AG$1485,0),MATCH($D1576,$AD$9:$AO$9,0)),"-")</f>
        <v>66.051400000000001</v>
      </c>
      <c r="S1576" s="75">
        <v>18</v>
      </c>
      <c r="T1576" s="75">
        <v>6</v>
      </c>
      <c r="U1576" s="75">
        <v>4</v>
      </c>
      <c r="V1576" s="75">
        <v>7</v>
      </c>
      <c r="W1576" s="50">
        <f t="shared" si="172"/>
        <v>18</v>
      </c>
      <c r="X1576" s="50">
        <f t="shared" si="173"/>
        <v>12</v>
      </c>
    </row>
    <row r="1577" spans="2:24" ht="15" x14ac:dyDescent="0.3">
      <c r="B1577" s="76" t="str">
        <f t="shared" si="174"/>
        <v>M68×2</v>
      </c>
      <c r="C1577" s="24" t="s">
        <v>222</v>
      </c>
      <c r="D1577" s="77" t="s">
        <v>221</v>
      </c>
      <c r="E1577" s="74" t="s">
        <v>0</v>
      </c>
      <c r="F1577" s="75">
        <v>68</v>
      </c>
      <c r="G1577" s="75">
        <v>2</v>
      </c>
      <c r="H1577" s="74" t="s">
        <v>482</v>
      </c>
      <c r="I1577" s="74" t="s">
        <v>383</v>
      </c>
      <c r="J1577" s="75" t="s">
        <v>311</v>
      </c>
      <c r="K1577" s="58" t="s">
        <v>491</v>
      </c>
      <c r="L1577" s="75">
        <v>68</v>
      </c>
      <c r="M1577" s="75">
        <v>2</v>
      </c>
      <c r="N1577" s="74">
        <v>60</v>
      </c>
      <c r="O1577" s="101">
        <f t="array" ref="O1577">IFERROR(INDEX($AD$11:$AO$1485,MATCH($B1577&amp;$I1577,$Z$11:$Z$1485&amp;$AG$11:$AG$1485,0),MATCH($C1577,$AD$9:$AO$9,0)),"-")</f>
        <v>68</v>
      </c>
      <c r="P1577" s="75">
        <v>27</v>
      </c>
      <c r="Q1577" s="75">
        <v>9</v>
      </c>
      <c r="R1577" s="101">
        <f t="array" ref="R1577">IFERROR(INDEX($AD$11:$AO$1485,MATCH($B1577&amp;$I1577,$Z$11:$Z$1485&amp;$AG$11:$AG$1485,0),MATCH($D1577,$AD$9:$AO$9,0)),"-")</f>
        <v>66.700999999999993</v>
      </c>
      <c r="S1577" s="75">
        <v>18</v>
      </c>
      <c r="T1577" s="75">
        <v>6</v>
      </c>
      <c r="U1577" s="75">
        <v>4</v>
      </c>
      <c r="V1577" s="75">
        <v>7</v>
      </c>
      <c r="W1577" s="50">
        <f t="shared" si="172"/>
        <v>18</v>
      </c>
      <c r="X1577" s="50">
        <f t="shared" si="173"/>
        <v>12</v>
      </c>
    </row>
    <row r="1578" spans="2:24" ht="15" x14ac:dyDescent="0.3">
      <c r="B1578" s="76" t="str">
        <f t="shared" si="174"/>
        <v>M68×1.5</v>
      </c>
      <c r="C1578" s="24" t="s">
        <v>222</v>
      </c>
      <c r="D1578" s="77" t="s">
        <v>221</v>
      </c>
      <c r="E1578" s="74" t="s">
        <v>0</v>
      </c>
      <c r="F1578" s="75">
        <v>68</v>
      </c>
      <c r="G1578" s="75">
        <v>1.5</v>
      </c>
      <c r="H1578" s="74" t="s">
        <v>482</v>
      </c>
      <c r="I1578" s="74" t="s">
        <v>383</v>
      </c>
      <c r="J1578" s="75" t="s">
        <v>311</v>
      </c>
      <c r="K1578" s="58" t="s">
        <v>491</v>
      </c>
      <c r="L1578" s="75">
        <v>68</v>
      </c>
      <c r="M1578" s="75">
        <v>1.5</v>
      </c>
      <c r="N1578" s="74">
        <v>60</v>
      </c>
      <c r="O1578" s="101">
        <f t="array" ref="O1578">IFERROR(INDEX($AD$11:$AO$1485,MATCH($B1578&amp;$I1578,$Z$11:$Z$1485&amp;$AG$11:$AG$1485,0),MATCH($C1578,$AD$9:$AO$9,0)),"-")</f>
        <v>68</v>
      </c>
      <c r="P1578" s="75">
        <v>27</v>
      </c>
      <c r="Q1578" s="75">
        <v>9</v>
      </c>
      <c r="R1578" s="101">
        <f t="array" ref="R1578">IFERROR(INDEX($AD$11:$AO$1485,MATCH($B1578&amp;$I1578,$Z$11:$Z$1485&amp;$AG$11:$AG$1485,0),MATCH($D1578,$AD$9:$AO$9,0)),"-")</f>
        <v>67.025700000000001</v>
      </c>
      <c r="S1578" s="75">
        <v>18</v>
      </c>
      <c r="T1578" s="75">
        <v>6</v>
      </c>
      <c r="U1578" s="75">
        <v>4</v>
      </c>
      <c r="V1578" s="75">
        <v>7</v>
      </c>
      <c r="W1578" s="50">
        <f t="shared" si="172"/>
        <v>18</v>
      </c>
      <c r="X1578" s="50">
        <f t="shared" si="173"/>
        <v>12</v>
      </c>
    </row>
    <row r="1579" spans="2:24" ht="15" x14ac:dyDescent="0.3">
      <c r="B1579" s="76" t="str">
        <f t="shared" si="174"/>
        <v>M70×6</v>
      </c>
      <c r="C1579" s="24" t="s">
        <v>222</v>
      </c>
      <c r="D1579" s="77" t="s">
        <v>221</v>
      </c>
      <c r="E1579" s="74" t="s">
        <v>0</v>
      </c>
      <c r="F1579" s="75">
        <v>70</v>
      </c>
      <c r="G1579" s="75">
        <v>6</v>
      </c>
      <c r="H1579" s="74" t="s">
        <v>482</v>
      </c>
      <c r="I1579" s="74" t="s">
        <v>383</v>
      </c>
      <c r="J1579" s="75" t="s">
        <v>311</v>
      </c>
      <c r="K1579" s="58" t="s">
        <v>491</v>
      </c>
      <c r="L1579" s="75">
        <v>70</v>
      </c>
      <c r="M1579" s="75">
        <v>6</v>
      </c>
      <c r="N1579" s="74">
        <v>60</v>
      </c>
      <c r="O1579" s="101">
        <f t="array" ref="O1579">IFERROR(INDEX($AD$11:$AO$1485,MATCH($B1579&amp;$I1579,$Z$11:$Z$1485&amp;$AG$11:$AG$1485,0),MATCH($C1579,$AD$9:$AO$9,0)),"-")</f>
        <v>70</v>
      </c>
      <c r="P1579" s="75">
        <v>27</v>
      </c>
      <c r="Q1579" s="75">
        <v>9</v>
      </c>
      <c r="R1579" s="101">
        <f t="array" ref="R1579">IFERROR(INDEX($AD$11:$AO$1485,MATCH($B1579&amp;$I1579,$Z$11:$Z$1485&amp;$AG$11:$AG$1485,0),MATCH($D1579,$AD$9:$AO$9,0)),"-")</f>
        <v>66.102900000000005</v>
      </c>
      <c r="S1579" s="75">
        <v>18</v>
      </c>
      <c r="T1579" s="75">
        <v>6</v>
      </c>
      <c r="U1579" s="75">
        <v>4</v>
      </c>
      <c r="V1579" s="75">
        <v>7</v>
      </c>
      <c r="W1579" s="50">
        <f t="shared" si="172"/>
        <v>18</v>
      </c>
      <c r="X1579" s="50">
        <f t="shared" si="173"/>
        <v>12</v>
      </c>
    </row>
    <row r="1580" spans="2:24" ht="15" x14ac:dyDescent="0.3">
      <c r="B1580" s="76" t="str">
        <f t="shared" si="174"/>
        <v>M70×4</v>
      </c>
      <c r="C1580" s="24" t="s">
        <v>222</v>
      </c>
      <c r="D1580" s="77" t="s">
        <v>221</v>
      </c>
      <c r="E1580" s="74" t="s">
        <v>0</v>
      </c>
      <c r="F1580" s="75">
        <v>70</v>
      </c>
      <c r="G1580" s="75">
        <v>4</v>
      </c>
      <c r="H1580" s="74" t="s">
        <v>482</v>
      </c>
      <c r="I1580" s="74" t="s">
        <v>383</v>
      </c>
      <c r="J1580" s="75" t="s">
        <v>311</v>
      </c>
      <c r="K1580" s="58" t="s">
        <v>491</v>
      </c>
      <c r="L1580" s="75">
        <v>70</v>
      </c>
      <c r="M1580" s="75">
        <v>4</v>
      </c>
      <c r="N1580" s="74">
        <v>60</v>
      </c>
      <c r="O1580" s="101">
        <f t="array" ref="O1580">IFERROR(INDEX($AD$11:$AO$1485,MATCH($B1580&amp;$I1580,$Z$11:$Z$1485&amp;$AG$11:$AG$1485,0),MATCH($C1580,$AD$9:$AO$9,0)),"-")</f>
        <v>70</v>
      </c>
      <c r="P1580" s="75">
        <v>27</v>
      </c>
      <c r="Q1580" s="75">
        <v>9</v>
      </c>
      <c r="R1580" s="101">
        <f t="array" ref="R1580">IFERROR(INDEX($AD$11:$AO$1485,MATCH($B1580&amp;$I1580,$Z$11:$Z$1485&amp;$AG$11:$AG$1485,0),MATCH($D1580,$AD$9:$AO$9,0)),"-")</f>
        <v>67.401899999999998</v>
      </c>
      <c r="S1580" s="75">
        <v>18</v>
      </c>
      <c r="T1580" s="75">
        <v>6</v>
      </c>
      <c r="U1580" s="75">
        <v>4</v>
      </c>
      <c r="V1580" s="75">
        <v>7</v>
      </c>
      <c r="W1580" s="50">
        <f t="shared" si="172"/>
        <v>18</v>
      </c>
      <c r="X1580" s="50">
        <f t="shared" si="173"/>
        <v>12</v>
      </c>
    </row>
    <row r="1581" spans="2:24" ht="15" x14ac:dyDescent="0.3">
      <c r="B1581" s="76" t="str">
        <f t="shared" si="174"/>
        <v>M70×3</v>
      </c>
      <c r="C1581" s="24" t="s">
        <v>222</v>
      </c>
      <c r="D1581" s="77" t="s">
        <v>221</v>
      </c>
      <c r="E1581" s="74" t="s">
        <v>0</v>
      </c>
      <c r="F1581" s="75">
        <v>70</v>
      </c>
      <c r="G1581" s="75">
        <v>3</v>
      </c>
      <c r="H1581" s="74" t="s">
        <v>482</v>
      </c>
      <c r="I1581" s="74" t="s">
        <v>383</v>
      </c>
      <c r="J1581" s="75" t="s">
        <v>311</v>
      </c>
      <c r="K1581" s="58" t="s">
        <v>491</v>
      </c>
      <c r="L1581" s="75">
        <v>70</v>
      </c>
      <c r="M1581" s="75">
        <v>3</v>
      </c>
      <c r="N1581" s="74">
        <v>60</v>
      </c>
      <c r="O1581" s="101">
        <f t="array" ref="O1581">IFERROR(INDEX($AD$11:$AO$1485,MATCH($B1581&amp;$I1581,$Z$11:$Z$1485&amp;$AG$11:$AG$1485,0),MATCH($C1581,$AD$9:$AO$9,0)),"-")</f>
        <v>70</v>
      </c>
      <c r="P1581" s="75">
        <v>27</v>
      </c>
      <c r="Q1581" s="75">
        <v>9</v>
      </c>
      <c r="R1581" s="101">
        <f t="array" ref="R1581">IFERROR(INDEX($AD$11:$AO$1485,MATCH($B1581&amp;$I1581,$Z$11:$Z$1485&amp;$AG$11:$AG$1485,0),MATCH($D1581,$AD$9:$AO$9,0)),"-")</f>
        <v>68.051400000000001</v>
      </c>
      <c r="S1581" s="75">
        <v>18</v>
      </c>
      <c r="T1581" s="75">
        <v>6</v>
      </c>
      <c r="U1581" s="75">
        <v>4</v>
      </c>
      <c r="V1581" s="75">
        <v>7</v>
      </c>
      <c r="W1581" s="50">
        <f t="shared" si="172"/>
        <v>18</v>
      </c>
      <c r="X1581" s="50">
        <f t="shared" si="173"/>
        <v>12</v>
      </c>
    </row>
    <row r="1582" spans="2:24" ht="15" x14ac:dyDescent="0.3">
      <c r="B1582" s="76" t="str">
        <f t="shared" si="174"/>
        <v>M70×2</v>
      </c>
      <c r="C1582" s="24" t="s">
        <v>222</v>
      </c>
      <c r="D1582" s="77" t="s">
        <v>221</v>
      </c>
      <c r="E1582" s="74" t="s">
        <v>0</v>
      </c>
      <c r="F1582" s="75">
        <v>70</v>
      </c>
      <c r="G1582" s="75">
        <v>2</v>
      </c>
      <c r="H1582" s="74" t="s">
        <v>482</v>
      </c>
      <c r="I1582" s="74" t="s">
        <v>383</v>
      </c>
      <c r="J1582" s="75" t="s">
        <v>311</v>
      </c>
      <c r="K1582" s="58" t="s">
        <v>491</v>
      </c>
      <c r="L1582" s="75">
        <v>70</v>
      </c>
      <c r="M1582" s="75">
        <v>2</v>
      </c>
      <c r="N1582" s="74">
        <v>60</v>
      </c>
      <c r="O1582" s="101">
        <f t="array" ref="O1582">IFERROR(INDEX($AD$11:$AO$1485,MATCH($B1582&amp;$I1582,$Z$11:$Z$1485&amp;$AG$11:$AG$1485,0),MATCH($C1582,$AD$9:$AO$9,0)),"-")</f>
        <v>70</v>
      </c>
      <c r="P1582" s="75">
        <v>27</v>
      </c>
      <c r="Q1582" s="75">
        <v>9</v>
      </c>
      <c r="R1582" s="101">
        <f t="array" ref="R1582">IFERROR(INDEX($AD$11:$AO$1485,MATCH($B1582&amp;$I1582,$Z$11:$Z$1485&amp;$AG$11:$AG$1485,0),MATCH($D1582,$AD$9:$AO$9,0)),"-")</f>
        <v>68.700999999999993</v>
      </c>
      <c r="S1582" s="75">
        <v>18</v>
      </c>
      <c r="T1582" s="75">
        <v>6</v>
      </c>
      <c r="U1582" s="75">
        <v>4</v>
      </c>
      <c r="V1582" s="75">
        <v>7</v>
      </c>
      <c r="W1582" s="50">
        <f t="shared" si="172"/>
        <v>18</v>
      </c>
      <c r="X1582" s="50">
        <f t="shared" si="173"/>
        <v>12</v>
      </c>
    </row>
    <row r="1583" spans="2:24" ht="15" x14ac:dyDescent="0.3">
      <c r="B1583" s="76" t="str">
        <f t="shared" si="174"/>
        <v>M70×1.5</v>
      </c>
      <c r="C1583" s="24" t="s">
        <v>222</v>
      </c>
      <c r="D1583" s="77" t="s">
        <v>221</v>
      </c>
      <c r="E1583" s="74" t="s">
        <v>0</v>
      </c>
      <c r="F1583" s="75">
        <v>70</v>
      </c>
      <c r="G1583" s="75">
        <v>1.5</v>
      </c>
      <c r="H1583" s="74" t="s">
        <v>482</v>
      </c>
      <c r="I1583" s="74" t="s">
        <v>383</v>
      </c>
      <c r="J1583" s="75" t="s">
        <v>311</v>
      </c>
      <c r="K1583" s="58" t="s">
        <v>491</v>
      </c>
      <c r="L1583" s="75">
        <v>70</v>
      </c>
      <c r="M1583" s="75">
        <v>1.5</v>
      </c>
      <c r="N1583" s="74">
        <v>60</v>
      </c>
      <c r="O1583" s="101">
        <f t="array" ref="O1583">IFERROR(INDEX($AD$11:$AO$1485,MATCH($B1583&amp;$I1583,$Z$11:$Z$1485&amp;$AG$11:$AG$1485,0),MATCH($C1583,$AD$9:$AO$9,0)),"-")</f>
        <v>70</v>
      </c>
      <c r="P1583" s="75">
        <v>27</v>
      </c>
      <c r="Q1583" s="75">
        <v>9</v>
      </c>
      <c r="R1583" s="101">
        <f t="array" ref="R1583">IFERROR(INDEX($AD$11:$AO$1485,MATCH($B1583&amp;$I1583,$Z$11:$Z$1485&amp;$AG$11:$AG$1485,0),MATCH($D1583,$AD$9:$AO$9,0)),"-")</f>
        <v>69.025700000000001</v>
      </c>
      <c r="S1583" s="75">
        <v>18</v>
      </c>
      <c r="T1583" s="75">
        <v>6</v>
      </c>
      <c r="U1583" s="75">
        <v>4</v>
      </c>
      <c r="V1583" s="75">
        <v>7</v>
      </c>
      <c r="W1583" s="50">
        <f t="shared" si="172"/>
        <v>18</v>
      </c>
      <c r="X1583" s="50">
        <f t="shared" si="173"/>
        <v>12</v>
      </c>
    </row>
    <row r="1584" spans="2:24" ht="15" x14ac:dyDescent="0.3">
      <c r="B1584" s="76" t="str">
        <f t="shared" si="174"/>
        <v>M72×6</v>
      </c>
      <c r="C1584" s="24" t="s">
        <v>222</v>
      </c>
      <c r="D1584" s="77" t="s">
        <v>221</v>
      </c>
      <c r="E1584" s="74" t="s">
        <v>0</v>
      </c>
      <c r="F1584" s="75">
        <v>72</v>
      </c>
      <c r="G1584" s="75">
        <v>6</v>
      </c>
      <c r="H1584" s="74" t="s">
        <v>482</v>
      </c>
      <c r="I1584" s="74" t="s">
        <v>383</v>
      </c>
      <c r="J1584" s="75" t="s">
        <v>311</v>
      </c>
      <c r="K1584" s="58" t="s">
        <v>491</v>
      </c>
      <c r="L1584" s="75">
        <v>72</v>
      </c>
      <c r="M1584" s="75">
        <v>6</v>
      </c>
      <c r="N1584" s="74">
        <v>60</v>
      </c>
      <c r="O1584" s="101">
        <f t="array" ref="O1584">IFERROR(INDEX($AD$11:$AO$1485,MATCH($B1584&amp;$I1584,$Z$11:$Z$1485&amp;$AG$11:$AG$1485,0),MATCH($C1584,$AD$9:$AO$9,0)),"-")</f>
        <v>72</v>
      </c>
      <c r="P1584" s="75">
        <v>27</v>
      </c>
      <c r="Q1584" s="75">
        <v>9</v>
      </c>
      <c r="R1584" s="101">
        <f t="array" ref="R1584">IFERROR(INDEX($AD$11:$AO$1485,MATCH($B1584&amp;$I1584,$Z$11:$Z$1485&amp;$AG$11:$AG$1485,0),MATCH($D1584,$AD$9:$AO$9,0)),"-")</f>
        <v>68.102900000000005</v>
      </c>
      <c r="S1584" s="75">
        <v>18</v>
      </c>
      <c r="T1584" s="75">
        <v>6</v>
      </c>
      <c r="U1584" s="75">
        <v>4</v>
      </c>
      <c r="V1584" s="75">
        <v>7</v>
      </c>
      <c r="W1584" s="50">
        <f t="shared" si="172"/>
        <v>18</v>
      </c>
      <c r="X1584" s="50">
        <f t="shared" si="173"/>
        <v>12</v>
      </c>
    </row>
    <row r="1585" spans="2:24" ht="15" x14ac:dyDescent="0.3">
      <c r="B1585" s="76" t="str">
        <f t="shared" si="174"/>
        <v>M72×4</v>
      </c>
      <c r="C1585" s="24" t="s">
        <v>222</v>
      </c>
      <c r="D1585" s="77" t="s">
        <v>221</v>
      </c>
      <c r="E1585" s="74" t="s">
        <v>0</v>
      </c>
      <c r="F1585" s="75">
        <v>72</v>
      </c>
      <c r="G1585" s="75">
        <v>4</v>
      </c>
      <c r="H1585" s="74" t="s">
        <v>482</v>
      </c>
      <c r="I1585" s="74" t="s">
        <v>383</v>
      </c>
      <c r="J1585" s="75" t="s">
        <v>311</v>
      </c>
      <c r="K1585" s="58" t="s">
        <v>491</v>
      </c>
      <c r="L1585" s="75">
        <v>72</v>
      </c>
      <c r="M1585" s="75">
        <v>4</v>
      </c>
      <c r="N1585" s="74">
        <v>60</v>
      </c>
      <c r="O1585" s="101">
        <f t="array" ref="O1585">IFERROR(INDEX($AD$11:$AO$1485,MATCH($B1585&amp;$I1585,$Z$11:$Z$1485&amp;$AG$11:$AG$1485,0),MATCH($C1585,$AD$9:$AO$9,0)),"-")</f>
        <v>72</v>
      </c>
      <c r="P1585" s="75">
        <v>27</v>
      </c>
      <c r="Q1585" s="75">
        <v>9</v>
      </c>
      <c r="R1585" s="101">
        <f t="array" ref="R1585">IFERROR(INDEX($AD$11:$AO$1485,MATCH($B1585&amp;$I1585,$Z$11:$Z$1485&amp;$AG$11:$AG$1485,0),MATCH($D1585,$AD$9:$AO$9,0)),"-")</f>
        <v>69.401899999999998</v>
      </c>
      <c r="S1585" s="75">
        <v>18</v>
      </c>
      <c r="T1585" s="75">
        <v>6</v>
      </c>
      <c r="U1585" s="75">
        <v>4</v>
      </c>
      <c r="V1585" s="75">
        <v>7</v>
      </c>
      <c r="W1585" s="50">
        <f t="shared" si="172"/>
        <v>18</v>
      </c>
      <c r="X1585" s="50">
        <f t="shared" si="173"/>
        <v>12</v>
      </c>
    </row>
    <row r="1586" spans="2:24" ht="15" x14ac:dyDescent="0.3">
      <c r="B1586" s="76" t="str">
        <f t="shared" si="174"/>
        <v>M72×3</v>
      </c>
      <c r="C1586" s="24" t="s">
        <v>222</v>
      </c>
      <c r="D1586" s="77" t="s">
        <v>221</v>
      </c>
      <c r="E1586" s="74" t="s">
        <v>0</v>
      </c>
      <c r="F1586" s="75">
        <v>72</v>
      </c>
      <c r="G1586" s="75">
        <v>3</v>
      </c>
      <c r="H1586" s="74" t="s">
        <v>482</v>
      </c>
      <c r="I1586" s="74" t="s">
        <v>383</v>
      </c>
      <c r="J1586" s="75" t="s">
        <v>311</v>
      </c>
      <c r="K1586" s="58" t="s">
        <v>491</v>
      </c>
      <c r="L1586" s="75">
        <v>72</v>
      </c>
      <c r="M1586" s="75">
        <v>3</v>
      </c>
      <c r="N1586" s="74">
        <v>60</v>
      </c>
      <c r="O1586" s="101">
        <f t="array" ref="O1586">IFERROR(INDEX($AD$11:$AO$1485,MATCH($B1586&amp;$I1586,$Z$11:$Z$1485&amp;$AG$11:$AG$1485,0),MATCH($C1586,$AD$9:$AO$9,0)),"-")</f>
        <v>72</v>
      </c>
      <c r="P1586" s="75">
        <v>27</v>
      </c>
      <c r="Q1586" s="75">
        <v>9</v>
      </c>
      <c r="R1586" s="101">
        <f t="array" ref="R1586">IFERROR(INDEX($AD$11:$AO$1485,MATCH($B1586&amp;$I1586,$Z$11:$Z$1485&amp;$AG$11:$AG$1485,0),MATCH($D1586,$AD$9:$AO$9,0)),"-")</f>
        <v>70.051400000000001</v>
      </c>
      <c r="S1586" s="75">
        <v>18</v>
      </c>
      <c r="T1586" s="75">
        <v>6</v>
      </c>
      <c r="U1586" s="75">
        <v>4</v>
      </c>
      <c r="V1586" s="75">
        <v>7</v>
      </c>
      <c r="W1586" s="50">
        <f t="shared" si="172"/>
        <v>18</v>
      </c>
      <c r="X1586" s="50">
        <f t="shared" si="173"/>
        <v>12</v>
      </c>
    </row>
    <row r="1587" spans="2:24" ht="15" x14ac:dyDescent="0.3">
      <c r="B1587" s="76" t="str">
        <f t="shared" si="174"/>
        <v>M72×2</v>
      </c>
      <c r="C1587" s="24" t="s">
        <v>222</v>
      </c>
      <c r="D1587" s="77" t="s">
        <v>221</v>
      </c>
      <c r="E1587" s="74" t="s">
        <v>0</v>
      </c>
      <c r="F1587" s="75">
        <v>72</v>
      </c>
      <c r="G1587" s="75">
        <v>2</v>
      </c>
      <c r="H1587" s="74" t="s">
        <v>482</v>
      </c>
      <c r="I1587" s="74" t="s">
        <v>383</v>
      </c>
      <c r="J1587" s="75" t="s">
        <v>311</v>
      </c>
      <c r="K1587" s="58" t="s">
        <v>491</v>
      </c>
      <c r="L1587" s="75">
        <v>72</v>
      </c>
      <c r="M1587" s="75">
        <v>2</v>
      </c>
      <c r="N1587" s="74">
        <v>60</v>
      </c>
      <c r="O1587" s="101">
        <f t="array" ref="O1587">IFERROR(INDEX($AD$11:$AO$1485,MATCH($B1587&amp;$I1587,$Z$11:$Z$1485&amp;$AG$11:$AG$1485,0),MATCH($C1587,$AD$9:$AO$9,0)),"-")</f>
        <v>72</v>
      </c>
      <c r="P1587" s="75">
        <v>27</v>
      </c>
      <c r="Q1587" s="75">
        <v>9</v>
      </c>
      <c r="R1587" s="101">
        <f t="array" ref="R1587">IFERROR(INDEX($AD$11:$AO$1485,MATCH($B1587&amp;$I1587,$Z$11:$Z$1485&amp;$AG$11:$AG$1485,0),MATCH($D1587,$AD$9:$AO$9,0)),"-")</f>
        <v>70.700999999999993</v>
      </c>
      <c r="S1587" s="75">
        <v>18</v>
      </c>
      <c r="T1587" s="75">
        <v>6</v>
      </c>
      <c r="U1587" s="75">
        <v>4</v>
      </c>
      <c r="V1587" s="75">
        <v>7</v>
      </c>
      <c r="W1587" s="50">
        <f t="shared" si="172"/>
        <v>18</v>
      </c>
      <c r="X1587" s="50">
        <f t="shared" si="173"/>
        <v>12</v>
      </c>
    </row>
    <row r="1588" spans="2:24" ht="15" x14ac:dyDescent="0.3">
      <c r="B1588" s="76" t="str">
        <f t="shared" si="174"/>
        <v>M72×1.5</v>
      </c>
      <c r="C1588" s="24" t="s">
        <v>222</v>
      </c>
      <c r="D1588" s="77" t="s">
        <v>221</v>
      </c>
      <c r="E1588" s="74" t="s">
        <v>0</v>
      </c>
      <c r="F1588" s="75">
        <v>72</v>
      </c>
      <c r="G1588" s="75">
        <v>1.5</v>
      </c>
      <c r="H1588" s="74" t="s">
        <v>482</v>
      </c>
      <c r="I1588" s="74" t="s">
        <v>383</v>
      </c>
      <c r="J1588" s="75" t="s">
        <v>311</v>
      </c>
      <c r="K1588" s="58" t="s">
        <v>491</v>
      </c>
      <c r="L1588" s="75">
        <v>72</v>
      </c>
      <c r="M1588" s="75">
        <v>1.5</v>
      </c>
      <c r="N1588" s="74">
        <v>60</v>
      </c>
      <c r="O1588" s="101">
        <f t="array" ref="O1588">IFERROR(INDEX($AD$11:$AO$1485,MATCH($B1588&amp;$I1588,$Z$11:$Z$1485&amp;$AG$11:$AG$1485,0),MATCH($C1588,$AD$9:$AO$9,0)),"-")</f>
        <v>72</v>
      </c>
      <c r="P1588" s="75">
        <v>27</v>
      </c>
      <c r="Q1588" s="75">
        <v>9</v>
      </c>
      <c r="R1588" s="101">
        <f t="array" ref="R1588">IFERROR(INDEX($AD$11:$AO$1485,MATCH($B1588&amp;$I1588,$Z$11:$Z$1485&amp;$AG$11:$AG$1485,0),MATCH($D1588,$AD$9:$AO$9,0)),"-")</f>
        <v>71.025700000000001</v>
      </c>
      <c r="S1588" s="75">
        <v>18</v>
      </c>
      <c r="T1588" s="75">
        <v>6</v>
      </c>
      <c r="U1588" s="75">
        <v>4</v>
      </c>
      <c r="V1588" s="75">
        <v>7</v>
      </c>
      <c r="W1588" s="50">
        <f t="shared" si="172"/>
        <v>18</v>
      </c>
      <c r="X1588" s="50">
        <f t="shared" si="173"/>
        <v>12</v>
      </c>
    </row>
    <row r="1589" spans="2:24" ht="15" x14ac:dyDescent="0.3">
      <c r="B1589" s="76" t="str">
        <f t="shared" si="174"/>
        <v>M75×4</v>
      </c>
      <c r="C1589" s="24" t="s">
        <v>222</v>
      </c>
      <c r="D1589" s="77" t="s">
        <v>221</v>
      </c>
      <c r="E1589" s="74" t="s">
        <v>0</v>
      </c>
      <c r="F1589" s="75">
        <v>75</v>
      </c>
      <c r="G1589" s="75">
        <v>4</v>
      </c>
      <c r="H1589" s="74" t="s">
        <v>482</v>
      </c>
      <c r="I1589" s="74" t="s">
        <v>383</v>
      </c>
      <c r="J1589" s="75" t="s">
        <v>311</v>
      </c>
      <c r="K1589" s="58" t="s">
        <v>491</v>
      </c>
      <c r="L1589" s="75">
        <v>75</v>
      </c>
      <c r="M1589" s="75">
        <v>4</v>
      </c>
      <c r="N1589" s="74">
        <v>60</v>
      </c>
      <c r="O1589" s="101">
        <f t="array" ref="O1589">IFERROR(INDEX($AD$11:$AO$1485,MATCH($B1589&amp;$I1589,$Z$11:$Z$1485&amp;$AG$11:$AG$1485,0),MATCH($C1589,$AD$9:$AO$9,0)),"-")</f>
        <v>75</v>
      </c>
      <c r="P1589" s="75">
        <v>27</v>
      </c>
      <c r="Q1589" s="75">
        <v>9</v>
      </c>
      <c r="R1589" s="101">
        <f t="array" ref="R1589">IFERROR(INDEX($AD$11:$AO$1485,MATCH($B1589&amp;$I1589,$Z$11:$Z$1485&amp;$AG$11:$AG$1485,0),MATCH($D1589,$AD$9:$AO$9,0)),"-")</f>
        <v>72.401899999999998</v>
      </c>
      <c r="S1589" s="75">
        <v>18</v>
      </c>
      <c r="T1589" s="75">
        <v>6</v>
      </c>
      <c r="U1589" s="75">
        <v>4</v>
      </c>
      <c r="V1589" s="75">
        <v>7</v>
      </c>
      <c r="W1589" s="50">
        <f t="shared" si="172"/>
        <v>18</v>
      </c>
      <c r="X1589" s="50">
        <f t="shared" si="173"/>
        <v>12</v>
      </c>
    </row>
    <row r="1590" spans="2:24" ht="15" x14ac:dyDescent="0.3">
      <c r="B1590" s="76" t="str">
        <f t="shared" si="174"/>
        <v>M75×3</v>
      </c>
      <c r="C1590" s="24" t="s">
        <v>222</v>
      </c>
      <c r="D1590" s="77" t="s">
        <v>221</v>
      </c>
      <c r="E1590" s="74" t="s">
        <v>0</v>
      </c>
      <c r="F1590" s="75">
        <v>75</v>
      </c>
      <c r="G1590" s="75">
        <v>3</v>
      </c>
      <c r="H1590" s="74" t="s">
        <v>482</v>
      </c>
      <c r="I1590" s="74" t="s">
        <v>383</v>
      </c>
      <c r="J1590" s="75" t="s">
        <v>311</v>
      </c>
      <c r="K1590" s="58" t="s">
        <v>491</v>
      </c>
      <c r="L1590" s="75">
        <v>75</v>
      </c>
      <c r="M1590" s="75">
        <v>3</v>
      </c>
      <c r="N1590" s="74">
        <v>60</v>
      </c>
      <c r="O1590" s="101">
        <f t="array" ref="O1590">IFERROR(INDEX($AD$11:$AO$1485,MATCH($B1590&amp;$I1590,$Z$11:$Z$1485&amp;$AG$11:$AG$1485,0),MATCH($C1590,$AD$9:$AO$9,0)),"-")</f>
        <v>75</v>
      </c>
      <c r="P1590" s="75">
        <v>27</v>
      </c>
      <c r="Q1590" s="75">
        <v>9</v>
      </c>
      <c r="R1590" s="101">
        <f t="array" ref="R1590">IFERROR(INDEX($AD$11:$AO$1485,MATCH($B1590&amp;$I1590,$Z$11:$Z$1485&amp;$AG$11:$AG$1485,0),MATCH($D1590,$AD$9:$AO$9,0)),"-")</f>
        <v>73.051400000000001</v>
      </c>
      <c r="S1590" s="75">
        <v>18</v>
      </c>
      <c r="T1590" s="75">
        <v>6</v>
      </c>
      <c r="U1590" s="75">
        <v>4</v>
      </c>
      <c r="V1590" s="75">
        <v>7</v>
      </c>
      <c r="W1590" s="50">
        <f t="shared" si="172"/>
        <v>18</v>
      </c>
      <c r="X1590" s="50">
        <f t="shared" si="173"/>
        <v>12</v>
      </c>
    </row>
    <row r="1591" spans="2:24" ht="15" x14ac:dyDescent="0.3">
      <c r="B1591" s="76" t="str">
        <f t="shared" si="174"/>
        <v>M75×2</v>
      </c>
      <c r="C1591" s="24" t="s">
        <v>222</v>
      </c>
      <c r="D1591" s="77" t="s">
        <v>221</v>
      </c>
      <c r="E1591" s="74" t="s">
        <v>0</v>
      </c>
      <c r="F1591" s="75">
        <v>75</v>
      </c>
      <c r="G1591" s="75">
        <v>2</v>
      </c>
      <c r="H1591" s="74" t="s">
        <v>482</v>
      </c>
      <c r="I1591" s="74" t="s">
        <v>383</v>
      </c>
      <c r="J1591" s="75" t="s">
        <v>311</v>
      </c>
      <c r="K1591" s="58" t="s">
        <v>491</v>
      </c>
      <c r="L1591" s="75">
        <v>75</v>
      </c>
      <c r="M1591" s="75">
        <v>2</v>
      </c>
      <c r="N1591" s="74">
        <v>60</v>
      </c>
      <c r="O1591" s="101">
        <f t="array" ref="O1591">IFERROR(INDEX($AD$11:$AO$1485,MATCH($B1591&amp;$I1591,$Z$11:$Z$1485&amp;$AG$11:$AG$1485,0),MATCH($C1591,$AD$9:$AO$9,0)),"-")</f>
        <v>75</v>
      </c>
      <c r="P1591" s="75">
        <v>27</v>
      </c>
      <c r="Q1591" s="75">
        <v>9</v>
      </c>
      <c r="R1591" s="101">
        <f t="array" ref="R1591">IFERROR(INDEX($AD$11:$AO$1485,MATCH($B1591&amp;$I1591,$Z$11:$Z$1485&amp;$AG$11:$AG$1485,0),MATCH($D1591,$AD$9:$AO$9,0)),"-")</f>
        <v>73.700999999999993</v>
      </c>
      <c r="S1591" s="75">
        <v>18</v>
      </c>
      <c r="T1591" s="75">
        <v>6</v>
      </c>
      <c r="U1591" s="75">
        <v>4</v>
      </c>
      <c r="V1591" s="75">
        <v>7</v>
      </c>
      <c r="W1591" s="50">
        <f t="shared" si="172"/>
        <v>18</v>
      </c>
      <c r="X1591" s="50">
        <f t="shared" si="173"/>
        <v>12</v>
      </c>
    </row>
    <row r="1592" spans="2:24" ht="15" x14ac:dyDescent="0.3">
      <c r="B1592" s="76" t="str">
        <f t="shared" si="174"/>
        <v>M75×1.5</v>
      </c>
      <c r="C1592" s="24" t="s">
        <v>222</v>
      </c>
      <c r="D1592" s="77" t="s">
        <v>221</v>
      </c>
      <c r="E1592" s="74" t="s">
        <v>0</v>
      </c>
      <c r="F1592" s="75">
        <v>75</v>
      </c>
      <c r="G1592" s="75">
        <v>1.5</v>
      </c>
      <c r="H1592" s="74" t="s">
        <v>482</v>
      </c>
      <c r="I1592" s="74" t="s">
        <v>383</v>
      </c>
      <c r="J1592" s="75" t="s">
        <v>311</v>
      </c>
      <c r="K1592" s="58" t="s">
        <v>491</v>
      </c>
      <c r="L1592" s="75">
        <v>75</v>
      </c>
      <c r="M1592" s="75">
        <v>1.5</v>
      </c>
      <c r="N1592" s="74">
        <v>60</v>
      </c>
      <c r="O1592" s="101">
        <f t="array" ref="O1592">IFERROR(INDEX($AD$11:$AO$1485,MATCH($B1592&amp;$I1592,$Z$11:$Z$1485&amp;$AG$11:$AG$1485,0),MATCH($C1592,$AD$9:$AO$9,0)),"-")</f>
        <v>75</v>
      </c>
      <c r="P1592" s="75">
        <v>27</v>
      </c>
      <c r="Q1592" s="75">
        <v>9</v>
      </c>
      <c r="R1592" s="101">
        <f t="array" ref="R1592">IFERROR(INDEX($AD$11:$AO$1485,MATCH($B1592&amp;$I1592,$Z$11:$Z$1485&amp;$AG$11:$AG$1485,0),MATCH($D1592,$AD$9:$AO$9,0)),"-")</f>
        <v>74.025700000000001</v>
      </c>
      <c r="S1592" s="75">
        <v>18</v>
      </c>
      <c r="T1592" s="75">
        <v>6</v>
      </c>
      <c r="U1592" s="75">
        <v>4</v>
      </c>
      <c r="V1592" s="75">
        <v>7</v>
      </c>
      <c r="W1592" s="50">
        <f t="shared" si="172"/>
        <v>18</v>
      </c>
      <c r="X1592" s="50">
        <f t="shared" si="173"/>
        <v>12</v>
      </c>
    </row>
    <row r="1593" spans="2:24" ht="15" x14ac:dyDescent="0.3">
      <c r="B1593" s="76" t="str">
        <f t="shared" si="174"/>
        <v>M76×6</v>
      </c>
      <c r="C1593" s="24" t="s">
        <v>222</v>
      </c>
      <c r="D1593" s="77" t="s">
        <v>221</v>
      </c>
      <c r="E1593" s="74" t="s">
        <v>0</v>
      </c>
      <c r="F1593" s="75">
        <v>76</v>
      </c>
      <c r="G1593" s="75">
        <v>6</v>
      </c>
      <c r="H1593" s="74" t="s">
        <v>482</v>
      </c>
      <c r="I1593" s="74" t="s">
        <v>383</v>
      </c>
      <c r="J1593" s="75" t="s">
        <v>311</v>
      </c>
      <c r="K1593" s="58" t="s">
        <v>491</v>
      </c>
      <c r="L1593" s="75">
        <v>76</v>
      </c>
      <c r="M1593" s="75">
        <v>6</v>
      </c>
      <c r="N1593" s="74">
        <v>60</v>
      </c>
      <c r="O1593" s="101">
        <f t="array" ref="O1593">IFERROR(INDEX($AD$11:$AO$1485,MATCH($B1593&amp;$I1593,$Z$11:$Z$1485&amp;$AG$11:$AG$1485,0),MATCH($C1593,$AD$9:$AO$9,0)),"-")</f>
        <v>76</v>
      </c>
      <c r="P1593" s="75">
        <v>27</v>
      </c>
      <c r="Q1593" s="75">
        <v>9</v>
      </c>
      <c r="R1593" s="101">
        <f t="array" ref="R1593">IFERROR(INDEX($AD$11:$AO$1485,MATCH($B1593&amp;$I1593,$Z$11:$Z$1485&amp;$AG$11:$AG$1485,0),MATCH($D1593,$AD$9:$AO$9,0)),"-")</f>
        <v>72.102900000000005</v>
      </c>
      <c r="S1593" s="75">
        <v>18</v>
      </c>
      <c r="T1593" s="75">
        <v>6</v>
      </c>
      <c r="U1593" s="75">
        <v>4</v>
      </c>
      <c r="V1593" s="75">
        <v>7</v>
      </c>
      <c r="W1593" s="50">
        <f t="shared" si="172"/>
        <v>18</v>
      </c>
      <c r="X1593" s="50">
        <f t="shared" si="173"/>
        <v>12</v>
      </c>
    </row>
    <row r="1594" spans="2:24" ht="15" x14ac:dyDescent="0.3">
      <c r="B1594" s="76" t="str">
        <f t="shared" si="174"/>
        <v>M76×4</v>
      </c>
      <c r="C1594" s="24" t="s">
        <v>222</v>
      </c>
      <c r="D1594" s="77" t="s">
        <v>221</v>
      </c>
      <c r="E1594" s="74" t="s">
        <v>0</v>
      </c>
      <c r="F1594" s="75">
        <v>76</v>
      </c>
      <c r="G1594" s="75">
        <v>4</v>
      </c>
      <c r="H1594" s="74" t="s">
        <v>482</v>
      </c>
      <c r="I1594" s="74" t="s">
        <v>383</v>
      </c>
      <c r="J1594" s="75" t="s">
        <v>311</v>
      </c>
      <c r="K1594" s="58" t="s">
        <v>491</v>
      </c>
      <c r="L1594" s="75">
        <v>76</v>
      </c>
      <c r="M1594" s="75">
        <v>4</v>
      </c>
      <c r="N1594" s="74">
        <v>60</v>
      </c>
      <c r="O1594" s="101">
        <f t="array" ref="O1594">IFERROR(INDEX($AD$11:$AO$1485,MATCH($B1594&amp;$I1594,$Z$11:$Z$1485&amp;$AG$11:$AG$1485,0),MATCH($C1594,$AD$9:$AO$9,0)),"-")</f>
        <v>76</v>
      </c>
      <c r="P1594" s="75">
        <v>27</v>
      </c>
      <c r="Q1594" s="75">
        <v>9</v>
      </c>
      <c r="R1594" s="101">
        <f t="array" ref="R1594">IFERROR(INDEX($AD$11:$AO$1485,MATCH($B1594&amp;$I1594,$Z$11:$Z$1485&amp;$AG$11:$AG$1485,0),MATCH($D1594,$AD$9:$AO$9,0)),"-")</f>
        <v>73.401899999999998</v>
      </c>
      <c r="S1594" s="75">
        <v>18</v>
      </c>
      <c r="T1594" s="75">
        <v>6</v>
      </c>
      <c r="U1594" s="75">
        <v>4</v>
      </c>
      <c r="V1594" s="75">
        <v>7</v>
      </c>
      <c r="W1594" s="50">
        <f t="shared" si="172"/>
        <v>18</v>
      </c>
      <c r="X1594" s="50">
        <f t="shared" si="173"/>
        <v>12</v>
      </c>
    </row>
    <row r="1595" spans="2:24" ht="15" x14ac:dyDescent="0.3">
      <c r="B1595" s="76" t="str">
        <f t="shared" si="174"/>
        <v>M76×3</v>
      </c>
      <c r="C1595" s="24" t="s">
        <v>222</v>
      </c>
      <c r="D1595" s="77" t="s">
        <v>221</v>
      </c>
      <c r="E1595" s="74" t="s">
        <v>0</v>
      </c>
      <c r="F1595" s="75">
        <v>76</v>
      </c>
      <c r="G1595" s="75">
        <v>3</v>
      </c>
      <c r="H1595" s="74" t="s">
        <v>482</v>
      </c>
      <c r="I1595" s="74" t="s">
        <v>383</v>
      </c>
      <c r="J1595" s="75" t="s">
        <v>311</v>
      </c>
      <c r="K1595" s="58" t="s">
        <v>491</v>
      </c>
      <c r="L1595" s="75">
        <v>76</v>
      </c>
      <c r="M1595" s="75">
        <v>3</v>
      </c>
      <c r="N1595" s="74">
        <v>60</v>
      </c>
      <c r="O1595" s="101">
        <f t="array" ref="O1595">IFERROR(INDEX($AD$11:$AO$1485,MATCH($B1595&amp;$I1595,$Z$11:$Z$1485&amp;$AG$11:$AG$1485,0),MATCH($C1595,$AD$9:$AO$9,0)),"-")</f>
        <v>76</v>
      </c>
      <c r="P1595" s="75">
        <v>27</v>
      </c>
      <c r="Q1595" s="75">
        <v>9</v>
      </c>
      <c r="R1595" s="101">
        <f t="array" ref="R1595">IFERROR(INDEX($AD$11:$AO$1485,MATCH($B1595&amp;$I1595,$Z$11:$Z$1485&amp;$AG$11:$AG$1485,0),MATCH($D1595,$AD$9:$AO$9,0)),"-")</f>
        <v>74.051400000000001</v>
      </c>
      <c r="S1595" s="75">
        <v>18</v>
      </c>
      <c r="T1595" s="75">
        <v>6</v>
      </c>
      <c r="U1595" s="75">
        <v>4</v>
      </c>
      <c r="V1595" s="75">
        <v>7</v>
      </c>
      <c r="W1595" s="50">
        <f t="shared" si="172"/>
        <v>18</v>
      </c>
      <c r="X1595" s="50">
        <f t="shared" si="173"/>
        <v>12</v>
      </c>
    </row>
    <row r="1596" spans="2:24" ht="15" x14ac:dyDescent="0.3">
      <c r="B1596" s="76" t="str">
        <f t="shared" si="174"/>
        <v>M76×2</v>
      </c>
      <c r="C1596" s="24" t="s">
        <v>222</v>
      </c>
      <c r="D1596" s="77" t="s">
        <v>221</v>
      </c>
      <c r="E1596" s="74" t="s">
        <v>0</v>
      </c>
      <c r="F1596" s="75">
        <v>76</v>
      </c>
      <c r="G1596" s="75">
        <v>2</v>
      </c>
      <c r="H1596" s="74" t="s">
        <v>482</v>
      </c>
      <c r="I1596" s="74" t="s">
        <v>383</v>
      </c>
      <c r="J1596" s="75" t="s">
        <v>311</v>
      </c>
      <c r="K1596" s="58" t="s">
        <v>491</v>
      </c>
      <c r="L1596" s="75">
        <v>76</v>
      </c>
      <c r="M1596" s="75">
        <v>2</v>
      </c>
      <c r="N1596" s="74">
        <v>60</v>
      </c>
      <c r="O1596" s="101">
        <f t="array" ref="O1596">IFERROR(INDEX($AD$11:$AO$1485,MATCH($B1596&amp;$I1596,$Z$11:$Z$1485&amp;$AG$11:$AG$1485,0),MATCH($C1596,$AD$9:$AO$9,0)),"-")</f>
        <v>76</v>
      </c>
      <c r="P1596" s="75">
        <v>27</v>
      </c>
      <c r="Q1596" s="75">
        <v>9</v>
      </c>
      <c r="R1596" s="101">
        <f t="array" ref="R1596">IFERROR(INDEX($AD$11:$AO$1485,MATCH($B1596&amp;$I1596,$Z$11:$Z$1485&amp;$AG$11:$AG$1485,0),MATCH($D1596,$AD$9:$AO$9,0)),"-")</f>
        <v>74.700999999999993</v>
      </c>
      <c r="S1596" s="75">
        <v>18</v>
      </c>
      <c r="T1596" s="75">
        <v>6</v>
      </c>
      <c r="U1596" s="75">
        <v>4</v>
      </c>
      <c r="V1596" s="75">
        <v>7</v>
      </c>
      <c r="W1596" s="50">
        <f t="shared" si="172"/>
        <v>18</v>
      </c>
      <c r="X1596" s="50">
        <f t="shared" si="173"/>
        <v>12</v>
      </c>
    </row>
    <row r="1597" spans="2:24" ht="15" x14ac:dyDescent="0.3">
      <c r="B1597" s="76" t="str">
        <f t="shared" si="174"/>
        <v>M76×1.5</v>
      </c>
      <c r="C1597" s="24" t="s">
        <v>222</v>
      </c>
      <c r="D1597" s="77" t="s">
        <v>221</v>
      </c>
      <c r="E1597" s="74" t="s">
        <v>0</v>
      </c>
      <c r="F1597" s="75">
        <v>76</v>
      </c>
      <c r="G1597" s="75">
        <v>1.5</v>
      </c>
      <c r="H1597" s="74" t="s">
        <v>482</v>
      </c>
      <c r="I1597" s="74" t="s">
        <v>383</v>
      </c>
      <c r="J1597" s="75" t="s">
        <v>311</v>
      </c>
      <c r="K1597" s="58" t="s">
        <v>491</v>
      </c>
      <c r="L1597" s="75">
        <v>76</v>
      </c>
      <c r="M1597" s="75">
        <v>1.5</v>
      </c>
      <c r="N1597" s="74">
        <v>60</v>
      </c>
      <c r="O1597" s="101">
        <f t="array" ref="O1597">IFERROR(INDEX($AD$11:$AO$1485,MATCH($B1597&amp;$I1597,$Z$11:$Z$1485&amp;$AG$11:$AG$1485,0),MATCH($C1597,$AD$9:$AO$9,0)),"-")</f>
        <v>76</v>
      </c>
      <c r="P1597" s="75">
        <v>27</v>
      </c>
      <c r="Q1597" s="75">
        <v>9</v>
      </c>
      <c r="R1597" s="101">
        <f t="array" ref="R1597">IFERROR(INDEX($AD$11:$AO$1485,MATCH($B1597&amp;$I1597,$Z$11:$Z$1485&amp;$AG$11:$AG$1485,0),MATCH($D1597,$AD$9:$AO$9,0)),"-")</f>
        <v>75.025700000000001</v>
      </c>
      <c r="S1597" s="75">
        <v>18</v>
      </c>
      <c r="T1597" s="75">
        <v>6</v>
      </c>
      <c r="U1597" s="75">
        <v>4</v>
      </c>
      <c r="V1597" s="75">
        <v>7</v>
      </c>
      <c r="W1597" s="50">
        <f t="shared" ref="W1597:W1660" si="175">IF(P1597="-","-",P1597-Q1597)</f>
        <v>18</v>
      </c>
      <c r="X1597" s="50">
        <f t="shared" ref="X1597:X1660" si="176">S1597-T1597</f>
        <v>12</v>
      </c>
    </row>
    <row r="1598" spans="2:24" ht="15" x14ac:dyDescent="0.3">
      <c r="B1598" s="76" t="str">
        <f t="shared" si="174"/>
        <v>M78×2</v>
      </c>
      <c r="C1598" s="24" t="s">
        <v>222</v>
      </c>
      <c r="D1598" s="77" t="s">
        <v>221</v>
      </c>
      <c r="E1598" s="74" t="s">
        <v>0</v>
      </c>
      <c r="F1598" s="75">
        <v>78</v>
      </c>
      <c r="G1598" s="75">
        <v>2</v>
      </c>
      <c r="H1598" s="74" t="s">
        <v>482</v>
      </c>
      <c r="I1598" s="74" t="s">
        <v>383</v>
      </c>
      <c r="J1598" s="75" t="s">
        <v>311</v>
      </c>
      <c r="K1598" s="58" t="s">
        <v>491</v>
      </c>
      <c r="L1598" s="75">
        <v>78</v>
      </c>
      <c r="M1598" s="75">
        <v>2</v>
      </c>
      <c r="N1598" s="74">
        <v>60</v>
      </c>
      <c r="O1598" s="101">
        <f t="array" ref="O1598">IFERROR(INDEX($AD$11:$AO$1485,MATCH($B1598&amp;$I1598,$Z$11:$Z$1485&amp;$AG$11:$AG$1485,0),MATCH($C1598,$AD$9:$AO$9,0)),"-")</f>
        <v>78</v>
      </c>
      <c r="P1598" s="75">
        <v>27</v>
      </c>
      <c r="Q1598" s="75">
        <v>9</v>
      </c>
      <c r="R1598" s="101">
        <f t="array" ref="R1598">IFERROR(INDEX($AD$11:$AO$1485,MATCH($B1598&amp;$I1598,$Z$11:$Z$1485&amp;$AG$11:$AG$1485,0),MATCH($D1598,$AD$9:$AO$9,0)),"-")</f>
        <v>76.700999999999993</v>
      </c>
      <c r="S1598" s="75">
        <v>18</v>
      </c>
      <c r="T1598" s="75">
        <v>6</v>
      </c>
      <c r="U1598" s="75">
        <v>4</v>
      </c>
      <c r="V1598" s="75">
        <v>7</v>
      </c>
      <c r="W1598" s="50">
        <f t="shared" si="175"/>
        <v>18</v>
      </c>
      <c r="X1598" s="50">
        <f t="shared" si="176"/>
        <v>12</v>
      </c>
    </row>
    <row r="1599" spans="2:24" ht="15" x14ac:dyDescent="0.3">
      <c r="B1599" s="76" t="str">
        <f t="shared" si="174"/>
        <v>M80×6</v>
      </c>
      <c r="C1599" s="24" t="s">
        <v>222</v>
      </c>
      <c r="D1599" s="77" t="s">
        <v>221</v>
      </c>
      <c r="E1599" s="74" t="s">
        <v>0</v>
      </c>
      <c r="F1599" s="75">
        <v>80</v>
      </c>
      <c r="G1599" s="75">
        <v>6</v>
      </c>
      <c r="H1599" s="74" t="s">
        <v>482</v>
      </c>
      <c r="I1599" s="74" t="s">
        <v>383</v>
      </c>
      <c r="J1599" s="75" t="s">
        <v>311</v>
      </c>
      <c r="K1599" s="58" t="s">
        <v>491</v>
      </c>
      <c r="L1599" s="75">
        <v>80</v>
      </c>
      <c r="M1599" s="75">
        <v>6</v>
      </c>
      <c r="N1599" s="74">
        <v>60</v>
      </c>
      <c r="O1599" s="101">
        <f t="array" ref="O1599">IFERROR(INDEX($AD$11:$AO$1485,MATCH($B1599&amp;$I1599,$Z$11:$Z$1485&amp;$AG$11:$AG$1485,0),MATCH($C1599,$AD$9:$AO$9,0)),"-")</f>
        <v>80</v>
      </c>
      <c r="P1599" s="75">
        <v>27</v>
      </c>
      <c r="Q1599" s="75">
        <v>9</v>
      </c>
      <c r="R1599" s="101">
        <f t="array" ref="R1599">IFERROR(INDEX($AD$11:$AO$1485,MATCH($B1599&amp;$I1599,$Z$11:$Z$1485&amp;$AG$11:$AG$1485,0),MATCH($D1599,$AD$9:$AO$9,0)),"-")</f>
        <v>76.102900000000005</v>
      </c>
      <c r="S1599" s="75">
        <v>18</v>
      </c>
      <c r="T1599" s="75">
        <v>6</v>
      </c>
      <c r="U1599" s="75">
        <v>4</v>
      </c>
      <c r="V1599" s="75">
        <v>7</v>
      </c>
      <c r="W1599" s="50">
        <f t="shared" si="175"/>
        <v>18</v>
      </c>
      <c r="X1599" s="50">
        <f t="shared" si="176"/>
        <v>12</v>
      </c>
    </row>
    <row r="1600" spans="2:24" ht="15" x14ac:dyDescent="0.3">
      <c r="B1600" s="76" t="str">
        <f t="shared" si="174"/>
        <v>M80×4</v>
      </c>
      <c r="C1600" s="24" t="s">
        <v>222</v>
      </c>
      <c r="D1600" s="77" t="s">
        <v>221</v>
      </c>
      <c r="E1600" s="74" t="s">
        <v>0</v>
      </c>
      <c r="F1600" s="75">
        <v>80</v>
      </c>
      <c r="G1600" s="75">
        <v>4</v>
      </c>
      <c r="H1600" s="74" t="s">
        <v>482</v>
      </c>
      <c r="I1600" s="74" t="s">
        <v>383</v>
      </c>
      <c r="J1600" s="75" t="s">
        <v>311</v>
      </c>
      <c r="K1600" s="58" t="s">
        <v>491</v>
      </c>
      <c r="L1600" s="75">
        <v>80</v>
      </c>
      <c r="M1600" s="75">
        <v>4</v>
      </c>
      <c r="N1600" s="74">
        <v>60</v>
      </c>
      <c r="O1600" s="101">
        <f t="array" ref="O1600">IFERROR(INDEX($AD$11:$AO$1485,MATCH($B1600&amp;$I1600,$Z$11:$Z$1485&amp;$AG$11:$AG$1485,0),MATCH($C1600,$AD$9:$AO$9,0)),"-")</f>
        <v>80</v>
      </c>
      <c r="P1600" s="75">
        <v>27</v>
      </c>
      <c r="Q1600" s="75">
        <v>9</v>
      </c>
      <c r="R1600" s="101">
        <f t="array" ref="R1600">IFERROR(INDEX($AD$11:$AO$1485,MATCH($B1600&amp;$I1600,$Z$11:$Z$1485&amp;$AG$11:$AG$1485,0),MATCH($D1600,$AD$9:$AO$9,0)),"-")</f>
        <v>77.401899999999998</v>
      </c>
      <c r="S1600" s="75">
        <v>18</v>
      </c>
      <c r="T1600" s="75">
        <v>6</v>
      </c>
      <c r="U1600" s="75">
        <v>4</v>
      </c>
      <c r="V1600" s="75">
        <v>7</v>
      </c>
      <c r="W1600" s="50">
        <f t="shared" si="175"/>
        <v>18</v>
      </c>
      <c r="X1600" s="50">
        <f t="shared" si="176"/>
        <v>12</v>
      </c>
    </row>
    <row r="1601" spans="2:24" ht="15" x14ac:dyDescent="0.3">
      <c r="B1601" s="76" t="str">
        <f t="shared" si="174"/>
        <v>M80×3</v>
      </c>
      <c r="C1601" s="24" t="s">
        <v>222</v>
      </c>
      <c r="D1601" s="77" t="s">
        <v>221</v>
      </c>
      <c r="E1601" s="74" t="s">
        <v>0</v>
      </c>
      <c r="F1601" s="75">
        <v>80</v>
      </c>
      <c r="G1601" s="75">
        <v>3</v>
      </c>
      <c r="H1601" s="74" t="s">
        <v>482</v>
      </c>
      <c r="I1601" s="74" t="s">
        <v>383</v>
      </c>
      <c r="J1601" s="75" t="s">
        <v>311</v>
      </c>
      <c r="K1601" s="58" t="s">
        <v>491</v>
      </c>
      <c r="L1601" s="75">
        <v>80</v>
      </c>
      <c r="M1601" s="75">
        <v>3</v>
      </c>
      <c r="N1601" s="74">
        <v>60</v>
      </c>
      <c r="O1601" s="101">
        <f t="array" ref="O1601">IFERROR(INDEX($AD$11:$AO$1485,MATCH($B1601&amp;$I1601,$Z$11:$Z$1485&amp;$AG$11:$AG$1485,0),MATCH($C1601,$AD$9:$AO$9,0)),"-")</f>
        <v>80</v>
      </c>
      <c r="P1601" s="75">
        <v>27</v>
      </c>
      <c r="Q1601" s="75">
        <v>9</v>
      </c>
      <c r="R1601" s="101">
        <f t="array" ref="R1601">IFERROR(INDEX($AD$11:$AO$1485,MATCH($B1601&amp;$I1601,$Z$11:$Z$1485&amp;$AG$11:$AG$1485,0),MATCH($D1601,$AD$9:$AO$9,0)),"-")</f>
        <v>78.051400000000001</v>
      </c>
      <c r="S1601" s="75">
        <v>18</v>
      </c>
      <c r="T1601" s="75">
        <v>6</v>
      </c>
      <c r="U1601" s="75">
        <v>4</v>
      </c>
      <c r="V1601" s="75">
        <v>7</v>
      </c>
      <c r="W1601" s="50">
        <f t="shared" si="175"/>
        <v>18</v>
      </c>
      <c r="X1601" s="50">
        <f t="shared" si="176"/>
        <v>12</v>
      </c>
    </row>
    <row r="1602" spans="2:24" ht="15" x14ac:dyDescent="0.3">
      <c r="B1602" s="76" t="str">
        <f t="shared" si="174"/>
        <v>M80×2</v>
      </c>
      <c r="C1602" s="24" t="s">
        <v>222</v>
      </c>
      <c r="D1602" s="77" t="s">
        <v>221</v>
      </c>
      <c r="E1602" s="74" t="s">
        <v>0</v>
      </c>
      <c r="F1602" s="75">
        <v>80</v>
      </c>
      <c r="G1602" s="75">
        <v>2</v>
      </c>
      <c r="H1602" s="74" t="s">
        <v>482</v>
      </c>
      <c r="I1602" s="74" t="s">
        <v>383</v>
      </c>
      <c r="J1602" s="75" t="s">
        <v>311</v>
      </c>
      <c r="K1602" s="58" t="s">
        <v>491</v>
      </c>
      <c r="L1602" s="75">
        <v>80</v>
      </c>
      <c r="M1602" s="75">
        <v>2</v>
      </c>
      <c r="N1602" s="74">
        <v>60</v>
      </c>
      <c r="O1602" s="101">
        <f t="array" ref="O1602">IFERROR(INDEX($AD$11:$AO$1485,MATCH($B1602&amp;$I1602,$Z$11:$Z$1485&amp;$AG$11:$AG$1485,0),MATCH($C1602,$AD$9:$AO$9,0)),"-")</f>
        <v>80</v>
      </c>
      <c r="P1602" s="75">
        <v>27</v>
      </c>
      <c r="Q1602" s="75">
        <v>9</v>
      </c>
      <c r="R1602" s="101">
        <f t="array" ref="R1602">IFERROR(INDEX($AD$11:$AO$1485,MATCH($B1602&amp;$I1602,$Z$11:$Z$1485&amp;$AG$11:$AG$1485,0),MATCH($D1602,$AD$9:$AO$9,0)),"-")</f>
        <v>78.700999999999993</v>
      </c>
      <c r="S1602" s="75">
        <v>18</v>
      </c>
      <c r="T1602" s="75">
        <v>6</v>
      </c>
      <c r="U1602" s="75">
        <v>4</v>
      </c>
      <c r="V1602" s="75">
        <v>7</v>
      </c>
      <c r="W1602" s="50">
        <f t="shared" si="175"/>
        <v>18</v>
      </c>
      <c r="X1602" s="50">
        <f t="shared" si="176"/>
        <v>12</v>
      </c>
    </row>
    <row r="1603" spans="2:24" ht="15" x14ac:dyDescent="0.3">
      <c r="B1603" s="76" t="str">
        <f t="shared" si="174"/>
        <v>M80×1.5</v>
      </c>
      <c r="C1603" s="24" t="s">
        <v>222</v>
      </c>
      <c r="D1603" s="77" t="s">
        <v>221</v>
      </c>
      <c r="E1603" s="74" t="s">
        <v>0</v>
      </c>
      <c r="F1603" s="75">
        <v>80</v>
      </c>
      <c r="G1603" s="75">
        <v>1.5</v>
      </c>
      <c r="H1603" s="74" t="s">
        <v>482</v>
      </c>
      <c r="I1603" s="74" t="s">
        <v>383</v>
      </c>
      <c r="J1603" s="75" t="s">
        <v>311</v>
      </c>
      <c r="K1603" s="58" t="s">
        <v>491</v>
      </c>
      <c r="L1603" s="75">
        <v>80</v>
      </c>
      <c r="M1603" s="75">
        <v>1.5</v>
      </c>
      <c r="N1603" s="74">
        <v>60</v>
      </c>
      <c r="O1603" s="101">
        <f t="array" ref="O1603">IFERROR(INDEX($AD$11:$AO$1485,MATCH($B1603&amp;$I1603,$Z$11:$Z$1485&amp;$AG$11:$AG$1485,0),MATCH($C1603,$AD$9:$AO$9,0)),"-")</f>
        <v>80</v>
      </c>
      <c r="P1603" s="75">
        <v>27</v>
      </c>
      <c r="Q1603" s="75">
        <v>9</v>
      </c>
      <c r="R1603" s="101">
        <f t="array" ref="R1603">IFERROR(INDEX($AD$11:$AO$1485,MATCH($B1603&amp;$I1603,$Z$11:$Z$1485&amp;$AG$11:$AG$1485,0),MATCH($D1603,$AD$9:$AO$9,0)),"-")</f>
        <v>79.025700000000001</v>
      </c>
      <c r="S1603" s="75">
        <v>18</v>
      </c>
      <c r="T1603" s="75">
        <v>6</v>
      </c>
      <c r="U1603" s="75">
        <v>4</v>
      </c>
      <c r="V1603" s="75">
        <v>7</v>
      </c>
      <c r="W1603" s="50">
        <f t="shared" si="175"/>
        <v>18</v>
      </c>
      <c r="X1603" s="50">
        <f t="shared" si="176"/>
        <v>12</v>
      </c>
    </row>
    <row r="1604" spans="2:24" ht="15" x14ac:dyDescent="0.3">
      <c r="B1604" s="76" t="str">
        <f t="shared" si="174"/>
        <v>M82×2</v>
      </c>
      <c r="C1604" s="24" t="s">
        <v>222</v>
      </c>
      <c r="D1604" s="77" t="s">
        <v>221</v>
      </c>
      <c r="E1604" s="74" t="s">
        <v>0</v>
      </c>
      <c r="F1604" s="75">
        <v>82</v>
      </c>
      <c r="G1604" s="75">
        <v>2</v>
      </c>
      <c r="H1604" s="74" t="s">
        <v>482</v>
      </c>
      <c r="I1604" s="74" t="s">
        <v>383</v>
      </c>
      <c r="J1604" s="75" t="s">
        <v>311</v>
      </c>
      <c r="K1604" s="58" t="s">
        <v>491</v>
      </c>
      <c r="L1604" s="75">
        <v>82</v>
      </c>
      <c r="M1604" s="75">
        <v>2</v>
      </c>
      <c r="N1604" s="74">
        <v>60</v>
      </c>
      <c r="O1604" s="101">
        <f t="array" ref="O1604">IFERROR(INDEX($AD$11:$AO$1485,MATCH($B1604&amp;$I1604,$Z$11:$Z$1485&amp;$AG$11:$AG$1485,0),MATCH($C1604,$AD$9:$AO$9,0)),"-")</f>
        <v>82</v>
      </c>
      <c r="P1604" s="75">
        <v>33</v>
      </c>
      <c r="Q1604" s="75">
        <v>11</v>
      </c>
      <c r="R1604" s="101">
        <f t="array" ref="R1604">IFERROR(INDEX($AD$11:$AO$1485,MATCH($B1604&amp;$I1604,$Z$11:$Z$1485&amp;$AG$11:$AG$1485,0),MATCH($D1604,$AD$9:$AO$9,0)),"-")</f>
        <v>80.700999999999993</v>
      </c>
      <c r="S1604" s="75">
        <v>21</v>
      </c>
      <c r="T1604" s="75">
        <v>7</v>
      </c>
      <c r="U1604" s="75">
        <v>4</v>
      </c>
      <c r="V1604" s="75">
        <v>7</v>
      </c>
      <c r="W1604" s="50">
        <f t="shared" si="175"/>
        <v>22</v>
      </c>
      <c r="X1604" s="50">
        <f t="shared" si="176"/>
        <v>14</v>
      </c>
    </row>
    <row r="1605" spans="2:24" ht="15" x14ac:dyDescent="0.3">
      <c r="B1605" s="76" t="str">
        <f t="shared" si="174"/>
        <v>M85×6</v>
      </c>
      <c r="C1605" s="24" t="s">
        <v>222</v>
      </c>
      <c r="D1605" s="77" t="s">
        <v>221</v>
      </c>
      <c r="E1605" s="74" t="s">
        <v>0</v>
      </c>
      <c r="F1605" s="75">
        <v>85</v>
      </c>
      <c r="G1605" s="75">
        <v>6</v>
      </c>
      <c r="H1605" s="74" t="s">
        <v>482</v>
      </c>
      <c r="I1605" s="74" t="s">
        <v>383</v>
      </c>
      <c r="J1605" s="75" t="s">
        <v>311</v>
      </c>
      <c r="K1605" s="58" t="s">
        <v>491</v>
      </c>
      <c r="L1605" s="75">
        <v>85</v>
      </c>
      <c r="M1605" s="75">
        <v>6</v>
      </c>
      <c r="N1605" s="74">
        <v>60</v>
      </c>
      <c r="O1605" s="101">
        <f t="array" ref="O1605">IFERROR(INDEX($AD$11:$AO$1485,MATCH($B1605&amp;$I1605,$Z$11:$Z$1485&amp;$AG$11:$AG$1485,0),MATCH($C1605,$AD$9:$AO$9,0)),"-")</f>
        <v>85</v>
      </c>
      <c r="P1605" s="75">
        <v>33</v>
      </c>
      <c r="Q1605" s="75">
        <v>11</v>
      </c>
      <c r="R1605" s="101">
        <f t="array" ref="R1605">IFERROR(INDEX($AD$11:$AO$1485,MATCH($B1605&amp;$I1605,$Z$11:$Z$1485&amp;$AG$11:$AG$1485,0),MATCH($D1605,$AD$9:$AO$9,0)),"-")</f>
        <v>81.102900000000005</v>
      </c>
      <c r="S1605" s="75">
        <v>21</v>
      </c>
      <c r="T1605" s="75">
        <v>7</v>
      </c>
      <c r="U1605" s="75">
        <v>4</v>
      </c>
      <c r="V1605" s="75">
        <v>7</v>
      </c>
      <c r="W1605" s="50">
        <f t="shared" si="175"/>
        <v>22</v>
      </c>
      <c r="X1605" s="50">
        <f t="shared" si="176"/>
        <v>14</v>
      </c>
    </row>
    <row r="1606" spans="2:24" ht="15" x14ac:dyDescent="0.3">
      <c r="B1606" s="76" t="str">
        <f t="shared" si="174"/>
        <v>M85×4</v>
      </c>
      <c r="C1606" s="24" t="s">
        <v>222</v>
      </c>
      <c r="D1606" s="77" t="s">
        <v>221</v>
      </c>
      <c r="E1606" s="74" t="s">
        <v>0</v>
      </c>
      <c r="F1606" s="75">
        <v>85</v>
      </c>
      <c r="G1606" s="75">
        <v>4</v>
      </c>
      <c r="H1606" s="74" t="s">
        <v>482</v>
      </c>
      <c r="I1606" s="74" t="s">
        <v>383</v>
      </c>
      <c r="J1606" s="75" t="s">
        <v>311</v>
      </c>
      <c r="K1606" s="58" t="s">
        <v>491</v>
      </c>
      <c r="L1606" s="75">
        <v>85</v>
      </c>
      <c r="M1606" s="75">
        <v>4</v>
      </c>
      <c r="N1606" s="74">
        <v>60</v>
      </c>
      <c r="O1606" s="101">
        <f t="array" ref="O1606">IFERROR(INDEX($AD$11:$AO$1485,MATCH($B1606&amp;$I1606,$Z$11:$Z$1485&amp;$AG$11:$AG$1485,0),MATCH($C1606,$AD$9:$AO$9,0)),"-")</f>
        <v>85</v>
      </c>
      <c r="P1606" s="75">
        <v>33</v>
      </c>
      <c r="Q1606" s="75">
        <v>11</v>
      </c>
      <c r="R1606" s="101">
        <f t="array" ref="R1606">IFERROR(INDEX($AD$11:$AO$1485,MATCH($B1606&amp;$I1606,$Z$11:$Z$1485&amp;$AG$11:$AG$1485,0),MATCH($D1606,$AD$9:$AO$9,0)),"-")</f>
        <v>82.401899999999998</v>
      </c>
      <c r="S1606" s="75">
        <v>21</v>
      </c>
      <c r="T1606" s="75">
        <v>7</v>
      </c>
      <c r="U1606" s="75">
        <v>4</v>
      </c>
      <c r="V1606" s="75">
        <v>7</v>
      </c>
      <c r="W1606" s="50">
        <f t="shared" si="175"/>
        <v>22</v>
      </c>
      <c r="X1606" s="50">
        <f t="shared" si="176"/>
        <v>14</v>
      </c>
    </row>
    <row r="1607" spans="2:24" ht="15" x14ac:dyDescent="0.3">
      <c r="B1607" s="76" t="str">
        <f t="shared" si="174"/>
        <v>M85×3</v>
      </c>
      <c r="C1607" s="24" t="s">
        <v>222</v>
      </c>
      <c r="D1607" s="77" t="s">
        <v>221</v>
      </c>
      <c r="E1607" s="74" t="s">
        <v>0</v>
      </c>
      <c r="F1607" s="75">
        <v>85</v>
      </c>
      <c r="G1607" s="75">
        <v>3</v>
      </c>
      <c r="H1607" s="74" t="s">
        <v>482</v>
      </c>
      <c r="I1607" s="74" t="s">
        <v>383</v>
      </c>
      <c r="J1607" s="75" t="s">
        <v>311</v>
      </c>
      <c r="K1607" s="58" t="s">
        <v>491</v>
      </c>
      <c r="L1607" s="75">
        <v>85</v>
      </c>
      <c r="M1607" s="75">
        <v>3</v>
      </c>
      <c r="N1607" s="74">
        <v>60</v>
      </c>
      <c r="O1607" s="101">
        <f t="array" ref="O1607">IFERROR(INDEX($AD$11:$AO$1485,MATCH($B1607&amp;$I1607,$Z$11:$Z$1485&amp;$AG$11:$AG$1485,0),MATCH($C1607,$AD$9:$AO$9,0)),"-")</f>
        <v>85</v>
      </c>
      <c r="P1607" s="75">
        <v>33</v>
      </c>
      <c r="Q1607" s="75">
        <v>11</v>
      </c>
      <c r="R1607" s="101">
        <f t="array" ref="R1607">IFERROR(INDEX($AD$11:$AO$1485,MATCH($B1607&amp;$I1607,$Z$11:$Z$1485&amp;$AG$11:$AG$1485,0),MATCH($D1607,$AD$9:$AO$9,0)),"-")</f>
        <v>83.051400000000001</v>
      </c>
      <c r="S1607" s="75">
        <v>21</v>
      </c>
      <c r="T1607" s="75">
        <v>7</v>
      </c>
      <c r="U1607" s="75">
        <v>4</v>
      </c>
      <c r="V1607" s="75">
        <v>7</v>
      </c>
      <c r="W1607" s="50">
        <f t="shared" si="175"/>
        <v>22</v>
      </c>
      <c r="X1607" s="50">
        <f t="shared" si="176"/>
        <v>14</v>
      </c>
    </row>
    <row r="1608" spans="2:24" ht="15" x14ac:dyDescent="0.3">
      <c r="B1608" s="76" t="str">
        <f t="shared" si="174"/>
        <v>M85×2</v>
      </c>
      <c r="C1608" s="24" t="s">
        <v>222</v>
      </c>
      <c r="D1608" s="77" t="s">
        <v>221</v>
      </c>
      <c r="E1608" s="74" t="s">
        <v>0</v>
      </c>
      <c r="F1608" s="75">
        <v>85</v>
      </c>
      <c r="G1608" s="75">
        <v>2</v>
      </c>
      <c r="H1608" s="74" t="s">
        <v>482</v>
      </c>
      <c r="I1608" s="74" t="s">
        <v>383</v>
      </c>
      <c r="J1608" s="75" t="s">
        <v>311</v>
      </c>
      <c r="K1608" s="58" t="s">
        <v>491</v>
      </c>
      <c r="L1608" s="75">
        <v>85</v>
      </c>
      <c r="M1608" s="75">
        <v>2</v>
      </c>
      <c r="N1608" s="74">
        <v>60</v>
      </c>
      <c r="O1608" s="101">
        <f t="array" ref="O1608">IFERROR(INDEX($AD$11:$AO$1485,MATCH($B1608&amp;$I1608,$Z$11:$Z$1485&amp;$AG$11:$AG$1485,0),MATCH($C1608,$AD$9:$AO$9,0)),"-")</f>
        <v>85</v>
      </c>
      <c r="P1608" s="75">
        <v>33</v>
      </c>
      <c r="Q1608" s="75">
        <v>11</v>
      </c>
      <c r="R1608" s="101">
        <f t="array" ref="R1608">IFERROR(INDEX($AD$11:$AO$1485,MATCH($B1608&amp;$I1608,$Z$11:$Z$1485&amp;$AG$11:$AG$1485,0),MATCH($D1608,$AD$9:$AO$9,0)),"-")</f>
        <v>83.700999999999993</v>
      </c>
      <c r="S1608" s="75">
        <v>21</v>
      </c>
      <c r="T1608" s="75">
        <v>7</v>
      </c>
      <c r="U1608" s="75">
        <v>4</v>
      </c>
      <c r="V1608" s="75">
        <v>7</v>
      </c>
      <c r="W1608" s="50">
        <f t="shared" si="175"/>
        <v>22</v>
      </c>
      <c r="X1608" s="50">
        <f t="shared" si="176"/>
        <v>14</v>
      </c>
    </row>
    <row r="1609" spans="2:24" ht="15" x14ac:dyDescent="0.3">
      <c r="B1609" s="76" t="str">
        <f t="shared" si="174"/>
        <v>M90×6</v>
      </c>
      <c r="C1609" s="24" t="s">
        <v>222</v>
      </c>
      <c r="D1609" s="77" t="s">
        <v>221</v>
      </c>
      <c r="E1609" s="74" t="s">
        <v>0</v>
      </c>
      <c r="F1609" s="75">
        <v>90</v>
      </c>
      <c r="G1609" s="75">
        <v>6</v>
      </c>
      <c r="H1609" s="74" t="s">
        <v>482</v>
      </c>
      <c r="I1609" s="74" t="s">
        <v>383</v>
      </c>
      <c r="J1609" s="75" t="s">
        <v>311</v>
      </c>
      <c r="K1609" s="58" t="s">
        <v>491</v>
      </c>
      <c r="L1609" s="75">
        <v>90</v>
      </c>
      <c r="M1609" s="75">
        <v>6</v>
      </c>
      <c r="N1609" s="74">
        <v>60</v>
      </c>
      <c r="O1609" s="101">
        <f t="array" ref="O1609">IFERROR(INDEX($AD$11:$AO$1485,MATCH($B1609&amp;$I1609,$Z$11:$Z$1485&amp;$AG$11:$AG$1485,0),MATCH($C1609,$AD$9:$AO$9,0)),"-")</f>
        <v>90</v>
      </c>
      <c r="P1609" s="75">
        <v>33</v>
      </c>
      <c r="Q1609" s="75">
        <v>11</v>
      </c>
      <c r="R1609" s="101">
        <f t="array" ref="R1609">IFERROR(INDEX($AD$11:$AO$1485,MATCH($B1609&amp;$I1609,$Z$11:$Z$1485&amp;$AG$11:$AG$1485,0),MATCH($D1609,$AD$9:$AO$9,0)),"-")</f>
        <v>86.102900000000005</v>
      </c>
      <c r="S1609" s="75">
        <v>21</v>
      </c>
      <c r="T1609" s="75">
        <v>7</v>
      </c>
      <c r="U1609" s="75">
        <v>4</v>
      </c>
      <c r="V1609" s="75">
        <v>7</v>
      </c>
      <c r="W1609" s="50">
        <f t="shared" si="175"/>
        <v>22</v>
      </c>
      <c r="X1609" s="50">
        <f t="shared" si="176"/>
        <v>14</v>
      </c>
    </row>
    <row r="1610" spans="2:24" ht="15" x14ac:dyDescent="0.3">
      <c r="B1610" s="76" t="str">
        <f t="shared" si="174"/>
        <v>M90×4</v>
      </c>
      <c r="C1610" s="24" t="s">
        <v>222</v>
      </c>
      <c r="D1610" s="77" t="s">
        <v>221</v>
      </c>
      <c r="E1610" s="74" t="s">
        <v>0</v>
      </c>
      <c r="F1610" s="75">
        <v>90</v>
      </c>
      <c r="G1610" s="75">
        <v>4</v>
      </c>
      <c r="H1610" s="74" t="s">
        <v>482</v>
      </c>
      <c r="I1610" s="74" t="s">
        <v>383</v>
      </c>
      <c r="J1610" s="75" t="s">
        <v>311</v>
      </c>
      <c r="K1610" s="58" t="s">
        <v>491</v>
      </c>
      <c r="L1610" s="75">
        <v>90</v>
      </c>
      <c r="M1610" s="75">
        <v>4</v>
      </c>
      <c r="N1610" s="74">
        <v>60</v>
      </c>
      <c r="O1610" s="101">
        <f t="array" ref="O1610">IFERROR(INDEX($AD$11:$AO$1485,MATCH($B1610&amp;$I1610,$Z$11:$Z$1485&amp;$AG$11:$AG$1485,0),MATCH($C1610,$AD$9:$AO$9,0)),"-")</f>
        <v>90</v>
      </c>
      <c r="P1610" s="75">
        <v>33</v>
      </c>
      <c r="Q1610" s="75">
        <v>11</v>
      </c>
      <c r="R1610" s="101">
        <f t="array" ref="R1610">IFERROR(INDEX($AD$11:$AO$1485,MATCH($B1610&amp;$I1610,$Z$11:$Z$1485&amp;$AG$11:$AG$1485,0),MATCH($D1610,$AD$9:$AO$9,0)),"-")</f>
        <v>87.401899999999998</v>
      </c>
      <c r="S1610" s="75">
        <v>21</v>
      </c>
      <c r="T1610" s="75">
        <v>7</v>
      </c>
      <c r="U1610" s="75">
        <v>4</v>
      </c>
      <c r="V1610" s="75">
        <v>7</v>
      </c>
      <c r="W1610" s="50">
        <f t="shared" si="175"/>
        <v>22</v>
      </c>
      <c r="X1610" s="50">
        <f t="shared" si="176"/>
        <v>14</v>
      </c>
    </row>
    <row r="1611" spans="2:24" ht="15" x14ac:dyDescent="0.3">
      <c r="B1611" s="76" t="str">
        <f t="shared" ref="B1611:B1674" si="177">CONCATENATE(E1611,L1611,"×",G1611)</f>
        <v>M90×3</v>
      </c>
      <c r="C1611" s="24" t="s">
        <v>222</v>
      </c>
      <c r="D1611" s="77" t="s">
        <v>221</v>
      </c>
      <c r="E1611" s="74" t="s">
        <v>0</v>
      </c>
      <c r="F1611" s="75">
        <v>90</v>
      </c>
      <c r="G1611" s="75">
        <v>3</v>
      </c>
      <c r="H1611" s="74" t="s">
        <v>482</v>
      </c>
      <c r="I1611" s="74" t="s">
        <v>383</v>
      </c>
      <c r="J1611" s="75" t="s">
        <v>311</v>
      </c>
      <c r="K1611" s="58" t="s">
        <v>491</v>
      </c>
      <c r="L1611" s="75">
        <v>90</v>
      </c>
      <c r="M1611" s="75">
        <v>3</v>
      </c>
      <c r="N1611" s="74">
        <v>60</v>
      </c>
      <c r="O1611" s="101">
        <f t="array" ref="O1611">IFERROR(INDEX($AD$11:$AO$1485,MATCH($B1611&amp;$I1611,$Z$11:$Z$1485&amp;$AG$11:$AG$1485,0),MATCH($C1611,$AD$9:$AO$9,0)),"-")</f>
        <v>90</v>
      </c>
      <c r="P1611" s="75">
        <v>33</v>
      </c>
      <c r="Q1611" s="75">
        <v>11</v>
      </c>
      <c r="R1611" s="101">
        <f t="array" ref="R1611">IFERROR(INDEX($AD$11:$AO$1485,MATCH($B1611&amp;$I1611,$Z$11:$Z$1485&amp;$AG$11:$AG$1485,0),MATCH($D1611,$AD$9:$AO$9,0)),"-")</f>
        <v>88.051400000000001</v>
      </c>
      <c r="S1611" s="75">
        <v>21</v>
      </c>
      <c r="T1611" s="75">
        <v>7</v>
      </c>
      <c r="U1611" s="75">
        <v>4</v>
      </c>
      <c r="V1611" s="75">
        <v>7</v>
      </c>
      <c r="W1611" s="50">
        <f t="shared" si="175"/>
        <v>22</v>
      </c>
      <c r="X1611" s="50">
        <f t="shared" si="176"/>
        <v>14</v>
      </c>
    </row>
    <row r="1612" spans="2:24" ht="15" x14ac:dyDescent="0.3">
      <c r="B1612" s="76" t="str">
        <f t="shared" si="177"/>
        <v>M90×2</v>
      </c>
      <c r="C1612" s="24" t="s">
        <v>222</v>
      </c>
      <c r="D1612" s="77" t="s">
        <v>221</v>
      </c>
      <c r="E1612" s="74" t="s">
        <v>0</v>
      </c>
      <c r="F1612" s="75">
        <v>90</v>
      </c>
      <c r="G1612" s="75">
        <v>2</v>
      </c>
      <c r="H1612" s="74" t="s">
        <v>482</v>
      </c>
      <c r="I1612" s="74" t="s">
        <v>383</v>
      </c>
      <c r="J1612" s="75" t="s">
        <v>311</v>
      </c>
      <c r="K1612" s="58" t="s">
        <v>491</v>
      </c>
      <c r="L1612" s="75">
        <v>90</v>
      </c>
      <c r="M1612" s="75">
        <v>2</v>
      </c>
      <c r="N1612" s="74">
        <v>60</v>
      </c>
      <c r="O1612" s="101">
        <f t="array" ref="O1612">IFERROR(INDEX($AD$11:$AO$1485,MATCH($B1612&amp;$I1612,$Z$11:$Z$1485&amp;$AG$11:$AG$1485,0),MATCH($C1612,$AD$9:$AO$9,0)),"-")</f>
        <v>90</v>
      </c>
      <c r="P1612" s="75">
        <v>33</v>
      </c>
      <c r="Q1612" s="75">
        <v>11</v>
      </c>
      <c r="R1612" s="101">
        <f t="array" ref="R1612">IFERROR(INDEX($AD$11:$AO$1485,MATCH($B1612&amp;$I1612,$Z$11:$Z$1485&amp;$AG$11:$AG$1485,0),MATCH($D1612,$AD$9:$AO$9,0)),"-")</f>
        <v>88.700999999999993</v>
      </c>
      <c r="S1612" s="75">
        <v>21</v>
      </c>
      <c r="T1612" s="75">
        <v>7</v>
      </c>
      <c r="U1612" s="75">
        <v>4</v>
      </c>
      <c r="V1612" s="75">
        <v>7</v>
      </c>
      <c r="W1612" s="50">
        <f t="shared" si="175"/>
        <v>22</v>
      </c>
      <c r="X1612" s="50">
        <f t="shared" si="176"/>
        <v>14</v>
      </c>
    </row>
    <row r="1613" spans="2:24" ht="15" x14ac:dyDescent="0.3">
      <c r="B1613" s="76" t="str">
        <f t="shared" si="177"/>
        <v>M95×6</v>
      </c>
      <c r="C1613" s="24" t="s">
        <v>222</v>
      </c>
      <c r="D1613" s="77" t="s">
        <v>221</v>
      </c>
      <c r="E1613" s="74" t="s">
        <v>0</v>
      </c>
      <c r="F1613" s="75">
        <v>95</v>
      </c>
      <c r="G1613" s="75">
        <v>6</v>
      </c>
      <c r="H1613" s="74" t="s">
        <v>482</v>
      </c>
      <c r="I1613" s="74" t="s">
        <v>383</v>
      </c>
      <c r="J1613" s="75" t="s">
        <v>311</v>
      </c>
      <c r="K1613" s="58" t="s">
        <v>491</v>
      </c>
      <c r="L1613" s="75">
        <v>95</v>
      </c>
      <c r="M1613" s="75">
        <v>6</v>
      </c>
      <c r="N1613" s="74">
        <v>60</v>
      </c>
      <c r="O1613" s="101">
        <f t="array" ref="O1613">IFERROR(INDEX($AD$11:$AO$1485,MATCH($B1613&amp;$I1613,$Z$11:$Z$1485&amp;$AG$11:$AG$1485,0),MATCH($C1613,$AD$9:$AO$9,0)),"-")</f>
        <v>95</v>
      </c>
      <c r="P1613" s="75">
        <v>33</v>
      </c>
      <c r="Q1613" s="75">
        <v>11</v>
      </c>
      <c r="R1613" s="101">
        <f t="array" ref="R1613">IFERROR(INDEX($AD$11:$AO$1485,MATCH($B1613&amp;$I1613,$Z$11:$Z$1485&amp;$AG$11:$AG$1485,0),MATCH($D1613,$AD$9:$AO$9,0)),"-")</f>
        <v>91.102900000000005</v>
      </c>
      <c r="S1613" s="75">
        <v>21</v>
      </c>
      <c r="T1613" s="75">
        <v>7</v>
      </c>
      <c r="U1613" s="75">
        <v>4</v>
      </c>
      <c r="V1613" s="75">
        <v>7</v>
      </c>
      <c r="W1613" s="50">
        <f t="shared" si="175"/>
        <v>22</v>
      </c>
      <c r="X1613" s="50">
        <f t="shared" si="176"/>
        <v>14</v>
      </c>
    </row>
    <row r="1614" spans="2:24" ht="15" x14ac:dyDescent="0.3">
      <c r="B1614" s="76" t="str">
        <f t="shared" si="177"/>
        <v>M95×4</v>
      </c>
      <c r="C1614" s="24" t="s">
        <v>222</v>
      </c>
      <c r="D1614" s="77" t="s">
        <v>221</v>
      </c>
      <c r="E1614" s="74" t="s">
        <v>0</v>
      </c>
      <c r="F1614" s="75">
        <v>95</v>
      </c>
      <c r="G1614" s="75">
        <v>4</v>
      </c>
      <c r="H1614" s="74" t="s">
        <v>482</v>
      </c>
      <c r="I1614" s="74" t="s">
        <v>383</v>
      </c>
      <c r="J1614" s="75" t="s">
        <v>311</v>
      </c>
      <c r="K1614" s="58" t="s">
        <v>491</v>
      </c>
      <c r="L1614" s="75">
        <v>95</v>
      </c>
      <c r="M1614" s="75">
        <v>4</v>
      </c>
      <c r="N1614" s="74">
        <v>60</v>
      </c>
      <c r="O1614" s="101">
        <f t="array" ref="O1614">IFERROR(INDEX($AD$11:$AO$1485,MATCH($B1614&amp;$I1614,$Z$11:$Z$1485&amp;$AG$11:$AG$1485,0),MATCH($C1614,$AD$9:$AO$9,0)),"-")</f>
        <v>95</v>
      </c>
      <c r="P1614" s="75">
        <v>33</v>
      </c>
      <c r="Q1614" s="75">
        <v>11</v>
      </c>
      <c r="R1614" s="101">
        <f t="array" ref="R1614">IFERROR(INDEX($AD$11:$AO$1485,MATCH($B1614&amp;$I1614,$Z$11:$Z$1485&amp;$AG$11:$AG$1485,0),MATCH($D1614,$AD$9:$AO$9,0)),"-")</f>
        <v>92.401899999999998</v>
      </c>
      <c r="S1614" s="75">
        <v>21</v>
      </c>
      <c r="T1614" s="75">
        <v>7</v>
      </c>
      <c r="U1614" s="75">
        <v>4</v>
      </c>
      <c r="V1614" s="75">
        <v>7</v>
      </c>
      <c r="W1614" s="50">
        <f t="shared" si="175"/>
        <v>22</v>
      </c>
      <c r="X1614" s="50">
        <f t="shared" si="176"/>
        <v>14</v>
      </c>
    </row>
    <row r="1615" spans="2:24" ht="15" x14ac:dyDescent="0.3">
      <c r="B1615" s="76" t="str">
        <f t="shared" si="177"/>
        <v>M95×3</v>
      </c>
      <c r="C1615" s="24" t="s">
        <v>222</v>
      </c>
      <c r="D1615" s="77" t="s">
        <v>221</v>
      </c>
      <c r="E1615" s="74" t="s">
        <v>0</v>
      </c>
      <c r="F1615" s="75">
        <v>95</v>
      </c>
      <c r="G1615" s="75">
        <v>3</v>
      </c>
      <c r="H1615" s="74" t="s">
        <v>482</v>
      </c>
      <c r="I1615" s="74" t="s">
        <v>383</v>
      </c>
      <c r="J1615" s="75" t="s">
        <v>311</v>
      </c>
      <c r="K1615" s="58" t="s">
        <v>491</v>
      </c>
      <c r="L1615" s="75">
        <v>95</v>
      </c>
      <c r="M1615" s="75">
        <v>3</v>
      </c>
      <c r="N1615" s="74">
        <v>60</v>
      </c>
      <c r="O1615" s="101">
        <f t="array" ref="O1615">IFERROR(INDEX($AD$11:$AO$1485,MATCH($B1615&amp;$I1615,$Z$11:$Z$1485&amp;$AG$11:$AG$1485,0),MATCH($C1615,$AD$9:$AO$9,0)),"-")</f>
        <v>95</v>
      </c>
      <c r="P1615" s="75">
        <v>33</v>
      </c>
      <c r="Q1615" s="75">
        <v>11</v>
      </c>
      <c r="R1615" s="101">
        <f t="array" ref="R1615">IFERROR(INDEX($AD$11:$AO$1485,MATCH($B1615&amp;$I1615,$Z$11:$Z$1485&amp;$AG$11:$AG$1485,0),MATCH($D1615,$AD$9:$AO$9,0)),"-")</f>
        <v>93.051400000000001</v>
      </c>
      <c r="S1615" s="75">
        <v>21</v>
      </c>
      <c r="T1615" s="75">
        <v>7</v>
      </c>
      <c r="U1615" s="75">
        <v>4</v>
      </c>
      <c r="V1615" s="75">
        <v>7</v>
      </c>
      <c r="W1615" s="50">
        <f t="shared" si="175"/>
        <v>22</v>
      </c>
      <c r="X1615" s="50">
        <f t="shared" si="176"/>
        <v>14</v>
      </c>
    </row>
    <row r="1616" spans="2:24" ht="15" x14ac:dyDescent="0.3">
      <c r="B1616" s="76" t="str">
        <f t="shared" si="177"/>
        <v>M95×2</v>
      </c>
      <c r="C1616" s="24" t="s">
        <v>222</v>
      </c>
      <c r="D1616" s="77" t="s">
        <v>221</v>
      </c>
      <c r="E1616" s="74" t="s">
        <v>0</v>
      </c>
      <c r="F1616" s="75">
        <v>95</v>
      </c>
      <c r="G1616" s="75">
        <v>2</v>
      </c>
      <c r="H1616" s="74" t="s">
        <v>482</v>
      </c>
      <c r="I1616" s="74" t="s">
        <v>383</v>
      </c>
      <c r="J1616" s="75" t="s">
        <v>311</v>
      </c>
      <c r="K1616" s="58" t="s">
        <v>491</v>
      </c>
      <c r="L1616" s="75">
        <v>95</v>
      </c>
      <c r="M1616" s="75">
        <v>2</v>
      </c>
      <c r="N1616" s="74">
        <v>60</v>
      </c>
      <c r="O1616" s="101">
        <f t="array" ref="O1616">IFERROR(INDEX($AD$11:$AO$1485,MATCH($B1616&amp;$I1616,$Z$11:$Z$1485&amp;$AG$11:$AG$1485,0),MATCH($C1616,$AD$9:$AO$9,0)),"-")</f>
        <v>95</v>
      </c>
      <c r="P1616" s="75">
        <v>33</v>
      </c>
      <c r="Q1616" s="75">
        <v>11</v>
      </c>
      <c r="R1616" s="101">
        <f t="array" ref="R1616">IFERROR(INDEX($AD$11:$AO$1485,MATCH($B1616&amp;$I1616,$Z$11:$Z$1485&amp;$AG$11:$AG$1485,0),MATCH($D1616,$AD$9:$AO$9,0)),"-")</f>
        <v>93.700999999999993</v>
      </c>
      <c r="S1616" s="75">
        <v>21</v>
      </c>
      <c r="T1616" s="75">
        <v>7</v>
      </c>
      <c r="U1616" s="75">
        <v>4</v>
      </c>
      <c r="V1616" s="75">
        <v>7</v>
      </c>
      <c r="W1616" s="50">
        <f t="shared" si="175"/>
        <v>22</v>
      </c>
      <c r="X1616" s="50">
        <f t="shared" si="176"/>
        <v>14</v>
      </c>
    </row>
    <row r="1617" spans="2:24" ht="15" x14ac:dyDescent="0.3">
      <c r="B1617" s="76" t="str">
        <f t="shared" si="177"/>
        <v>M100×6</v>
      </c>
      <c r="C1617" s="24" t="s">
        <v>222</v>
      </c>
      <c r="D1617" s="77" t="s">
        <v>221</v>
      </c>
      <c r="E1617" s="74" t="s">
        <v>0</v>
      </c>
      <c r="F1617" s="75">
        <v>100</v>
      </c>
      <c r="G1617" s="75">
        <v>6</v>
      </c>
      <c r="H1617" s="74" t="s">
        <v>482</v>
      </c>
      <c r="I1617" s="74" t="s">
        <v>383</v>
      </c>
      <c r="J1617" s="75" t="s">
        <v>311</v>
      </c>
      <c r="K1617" s="58" t="s">
        <v>491</v>
      </c>
      <c r="L1617" s="75">
        <v>100</v>
      </c>
      <c r="M1617" s="75">
        <v>6</v>
      </c>
      <c r="N1617" s="74">
        <v>60</v>
      </c>
      <c r="O1617" s="101">
        <f t="array" ref="O1617">IFERROR(INDEX($AD$11:$AO$1485,MATCH($B1617&amp;$I1617,$Z$11:$Z$1485&amp;$AG$11:$AG$1485,0),MATCH($C1617,$AD$9:$AO$9,0)),"-")</f>
        <v>100</v>
      </c>
      <c r="P1617" s="75">
        <v>33</v>
      </c>
      <c r="Q1617" s="75">
        <v>11</v>
      </c>
      <c r="R1617" s="101">
        <f t="array" ref="R1617">IFERROR(INDEX($AD$11:$AO$1485,MATCH($B1617&amp;$I1617,$Z$11:$Z$1485&amp;$AG$11:$AG$1485,0),MATCH($D1617,$AD$9:$AO$9,0)),"-")</f>
        <v>96.102900000000005</v>
      </c>
      <c r="S1617" s="75">
        <v>21</v>
      </c>
      <c r="T1617" s="75">
        <v>7</v>
      </c>
      <c r="U1617" s="75">
        <v>4</v>
      </c>
      <c r="V1617" s="75">
        <v>7</v>
      </c>
      <c r="W1617" s="50">
        <f t="shared" si="175"/>
        <v>22</v>
      </c>
      <c r="X1617" s="50">
        <f t="shared" si="176"/>
        <v>14</v>
      </c>
    </row>
    <row r="1618" spans="2:24" ht="15" x14ac:dyDescent="0.3">
      <c r="B1618" s="76" t="str">
        <f t="shared" si="177"/>
        <v>M100×4</v>
      </c>
      <c r="C1618" s="24" t="s">
        <v>222</v>
      </c>
      <c r="D1618" s="77" t="s">
        <v>221</v>
      </c>
      <c r="E1618" s="74" t="s">
        <v>0</v>
      </c>
      <c r="F1618" s="75">
        <v>100</v>
      </c>
      <c r="G1618" s="75">
        <v>4</v>
      </c>
      <c r="H1618" s="74" t="s">
        <v>482</v>
      </c>
      <c r="I1618" s="74" t="s">
        <v>383</v>
      </c>
      <c r="J1618" s="75" t="s">
        <v>311</v>
      </c>
      <c r="K1618" s="58" t="s">
        <v>491</v>
      </c>
      <c r="L1618" s="75">
        <v>100</v>
      </c>
      <c r="M1618" s="75">
        <v>4</v>
      </c>
      <c r="N1618" s="74">
        <v>60</v>
      </c>
      <c r="O1618" s="101">
        <f t="array" ref="O1618">IFERROR(INDEX($AD$11:$AO$1485,MATCH($B1618&amp;$I1618,$Z$11:$Z$1485&amp;$AG$11:$AG$1485,0),MATCH($C1618,$AD$9:$AO$9,0)),"-")</f>
        <v>100</v>
      </c>
      <c r="P1618" s="75">
        <v>33</v>
      </c>
      <c r="Q1618" s="75">
        <v>11</v>
      </c>
      <c r="R1618" s="101">
        <f t="array" ref="R1618">IFERROR(INDEX($AD$11:$AO$1485,MATCH($B1618&amp;$I1618,$Z$11:$Z$1485&amp;$AG$11:$AG$1485,0),MATCH($D1618,$AD$9:$AO$9,0)),"-")</f>
        <v>97.401899999999998</v>
      </c>
      <c r="S1618" s="75">
        <v>21</v>
      </c>
      <c r="T1618" s="75">
        <v>7</v>
      </c>
      <c r="U1618" s="75">
        <v>4</v>
      </c>
      <c r="V1618" s="75">
        <v>7</v>
      </c>
      <c r="W1618" s="50">
        <f t="shared" si="175"/>
        <v>22</v>
      </c>
      <c r="X1618" s="50">
        <f t="shared" si="176"/>
        <v>14</v>
      </c>
    </row>
    <row r="1619" spans="2:24" ht="15" x14ac:dyDescent="0.3">
      <c r="B1619" s="76" t="str">
        <f t="shared" si="177"/>
        <v>M100×3</v>
      </c>
      <c r="C1619" s="24" t="s">
        <v>222</v>
      </c>
      <c r="D1619" s="77" t="s">
        <v>221</v>
      </c>
      <c r="E1619" s="74" t="s">
        <v>0</v>
      </c>
      <c r="F1619" s="75">
        <v>100</v>
      </c>
      <c r="G1619" s="75">
        <v>3</v>
      </c>
      <c r="H1619" s="74" t="s">
        <v>482</v>
      </c>
      <c r="I1619" s="74" t="s">
        <v>383</v>
      </c>
      <c r="J1619" s="75" t="s">
        <v>311</v>
      </c>
      <c r="K1619" s="58" t="s">
        <v>491</v>
      </c>
      <c r="L1619" s="75">
        <v>100</v>
      </c>
      <c r="M1619" s="75">
        <v>3</v>
      </c>
      <c r="N1619" s="74">
        <v>60</v>
      </c>
      <c r="O1619" s="101">
        <f t="array" ref="O1619">IFERROR(INDEX($AD$11:$AO$1485,MATCH($B1619&amp;$I1619,$Z$11:$Z$1485&amp;$AG$11:$AG$1485,0),MATCH($C1619,$AD$9:$AO$9,0)),"-")</f>
        <v>100</v>
      </c>
      <c r="P1619" s="75">
        <v>33</v>
      </c>
      <c r="Q1619" s="75">
        <v>11</v>
      </c>
      <c r="R1619" s="101">
        <f t="array" ref="R1619">IFERROR(INDEX($AD$11:$AO$1485,MATCH($B1619&amp;$I1619,$Z$11:$Z$1485&amp;$AG$11:$AG$1485,0),MATCH($D1619,$AD$9:$AO$9,0)),"-")</f>
        <v>98.051400000000001</v>
      </c>
      <c r="S1619" s="75">
        <v>21</v>
      </c>
      <c r="T1619" s="75">
        <v>7</v>
      </c>
      <c r="U1619" s="75">
        <v>4</v>
      </c>
      <c r="V1619" s="75">
        <v>7</v>
      </c>
      <c r="W1619" s="50">
        <f t="shared" si="175"/>
        <v>22</v>
      </c>
      <c r="X1619" s="50">
        <f t="shared" si="176"/>
        <v>14</v>
      </c>
    </row>
    <row r="1620" spans="2:24" ht="15" x14ac:dyDescent="0.3">
      <c r="B1620" s="76" t="str">
        <f t="shared" si="177"/>
        <v>M100×2</v>
      </c>
      <c r="C1620" s="24" t="s">
        <v>222</v>
      </c>
      <c r="D1620" s="77" t="s">
        <v>221</v>
      </c>
      <c r="E1620" s="74" t="s">
        <v>0</v>
      </c>
      <c r="F1620" s="75">
        <v>100</v>
      </c>
      <c r="G1620" s="75">
        <v>2</v>
      </c>
      <c r="H1620" s="74" t="s">
        <v>482</v>
      </c>
      <c r="I1620" s="74" t="s">
        <v>383</v>
      </c>
      <c r="J1620" s="75" t="s">
        <v>311</v>
      </c>
      <c r="K1620" s="58" t="s">
        <v>491</v>
      </c>
      <c r="L1620" s="75">
        <v>100</v>
      </c>
      <c r="M1620" s="75">
        <v>2</v>
      </c>
      <c r="N1620" s="74">
        <v>60</v>
      </c>
      <c r="O1620" s="101">
        <f t="array" ref="O1620">IFERROR(INDEX($AD$11:$AO$1485,MATCH($B1620&amp;$I1620,$Z$11:$Z$1485&amp;$AG$11:$AG$1485,0),MATCH($C1620,$AD$9:$AO$9,0)),"-")</f>
        <v>100</v>
      </c>
      <c r="P1620" s="75">
        <v>33</v>
      </c>
      <c r="Q1620" s="75">
        <v>11</v>
      </c>
      <c r="R1620" s="101">
        <f t="array" ref="R1620">IFERROR(INDEX($AD$11:$AO$1485,MATCH($B1620&amp;$I1620,$Z$11:$Z$1485&amp;$AG$11:$AG$1485,0),MATCH($D1620,$AD$9:$AO$9,0)),"-")</f>
        <v>98.700999999999993</v>
      </c>
      <c r="S1620" s="75">
        <v>21</v>
      </c>
      <c r="T1620" s="75">
        <v>7</v>
      </c>
      <c r="U1620" s="75">
        <v>4</v>
      </c>
      <c r="V1620" s="75">
        <v>7</v>
      </c>
      <c r="W1620" s="50">
        <f t="shared" si="175"/>
        <v>22</v>
      </c>
      <c r="X1620" s="50">
        <f t="shared" si="176"/>
        <v>14</v>
      </c>
    </row>
    <row r="1621" spans="2:24" ht="15" x14ac:dyDescent="0.3">
      <c r="B1621" s="76" t="str">
        <f t="shared" si="177"/>
        <v>M105×6</v>
      </c>
      <c r="C1621" s="24" t="s">
        <v>222</v>
      </c>
      <c r="D1621" s="77" t="s">
        <v>221</v>
      </c>
      <c r="E1621" s="74" t="s">
        <v>0</v>
      </c>
      <c r="F1621" s="75">
        <v>105</v>
      </c>
      <c r="G1621" s="75">
        <v>6</v>
      </c>
      <c r="H1621" s="74" t="s">
        <v>482</v>
      </c>
      <c r="I1621" s="74" t="s">
        <v>383</v>
      </c>
      <c r="J1621" s="75" t="s">
        <v>311</v>
      </c>
      <c r="K1621" s="58" t="s">
        <v>491</v>
      </c>
      <c r="L1621" s="75">
        <v>105</v>
      </c>
      <c r="M1621" s="75">
        <v>6</v>
      </c>
      <c r="N1621" s="74">
        <v>60</v>
      </c>
      <c r="O1621" s="101">
        <f t="array" ref="O1621">IFERROR(INDEX($AD$11:$AO$1485,MATCH($B1621&amp;$I1621,$Z$11:$Z$1485&amp;$AG$11:$AG$1485,0),MATCH($C1621,$AD$9:$AO$9,0)),"-")</f>
        <v>105</v>
      </c>
      <c r="P1621" s="75">
        <v>33</v>
      </c>
      <c r="Q1621" s="75">
        <v>11</v>
      </c>
      <c r="R1621" s="101">
        <f t="array" ref="R1621">IFERROR(INDEX($AD$11:$AO$1485,MATCH($B1621&amp;$I1621,$Z$11:$Z$1485&amp;$AG$11:$AG$1485,0),MATCH($D1621,$AD$9:$AO$9,0)),"-")</f>
        <v>101.10290000000001</v>
      </c>
      <c r="S1621" s="75">
        <v>21</v>
      </c>
      <c r="T1621" s="75">
        <v>7</v>
      </c>
      <c r="U1621" s="75">
        <v>4</v>
      </c>
      <c r="V1621" s="75">
        <v>7</v>
      </c>
      <c r="W1621" s="50">
        <f t="shared" si="175"/>
        <v>22</v>
      </c>
      <c r="X1621" s="50">
        <f t="shared" si="176"/>
        <v>14</v>
      </c>
    </row>
    <row r="1622" spans="2:24" ht="15" x14ac:dyDescent="0.3">
      <c r="B1622" s="76" t="str">
        <f t="shared" si="177"/>
        <v>M105×4</v>
      </c>
      <c r="C1622" s="24" t="s">
        <v>222</v>
      </c>
      <c r="D1622" s="77" t="s">
        <v>221</v>
      </c>
      <c r="E1622" s="74" t="s">
        <v>0</v>
      </c>
      <c r="F1622" s="75">
        <v>105</v>
      </c>
      <c r="G1622" s="75">
        <v>4</v>
      </c>
      <c r="H1622" s="74" t="s">
        <v>482</v>
      </c>
      <c r="I1622" s="74" t="s">
        <v>383</v>
      </c>
      <c r="J1622" s="75" t="s">
        <v>311</v>
      </c>
      <c r="K1622" s="58" t="s">
        <v>491</v>
      </c>
      <c r="L1622" s="75">
        <v>105</v>
      </c>
      <c r="M1622" s="75">
        <v>4</v>
      </c>
      <c r="N1622" s="74">
        <v>60</v>
      </c>
      <c r="O1622" s="101">
        <f t="array" ref="O1622">IFERROR(INDEX($AD$11:$AO$1485,MATCH($B1622&amp;$I1622,$Z$11:$Z$1485&amp;$AG$11:$AG$1485,0),MATCH($C1622,$AD$9:$AO$9,0)),"-")</f>
        <v>105</v>
      </c>
      <c r="P1622" s="75">
        <v>33</v>
      </c>
      <c r="Q1622" s="75">
        <v>11</v>
      </c>
      <c r="R1622" s="101">
        <f t="array" ref="R1622">IFERROR(INDEX($AD$11:$AO$1485,MATCH($B1622&amp;$I1622,$Z$11:$Z$1485&amp;$AG$11:$AG$1485,0),MATCH($D1622,$AD$9:$AO$9,0)),"-")</f>
        <v>102.4019</v>
      </c>
      <c r="S1622" s="75">
        <v>21</v>
      </c>
      <c r="T1622" s="75">
        <v>7</v>
      </c>
      <c r="U1622" s="75">
        <v>4</v>
      </c>
      <c r="V1622" s="75">
        <v>7</v>
      </c>
      <c r="W1622" s="50">
        <f t="shared" si="175"/>
        <v>22</v>
      </c>
      <c r="X1622" s="50">
        <f t="shared" si="176"/>
        <v>14</v>
      </c>
    </row>
    <row r="1623" spans="2:24" ht="15" x14ac:dyDescent="0.3">
      <c r="B1623" s="76" t="str">
        <f t="shared" si="177"/>
        <v>M105×3</v>
      </c>
      <c r="C1623" s="24" t="s">
        <v>222</v>
      </c>
      <c r="D1623" s="77" t="s">
        <v>221</v>
      </c>
      <c r="E1623" s="74" t="s">
        <v>0</v>
      </c>
      <c r="F1623" s="75">
        <v>105</v>
      </c>
      <c r="G1623" s="75">
        <v>3</v>
      </c>
      <c r="H1623" s="74" t="s">
        <v>482</v>
      </c>
      <c r="I1623" s="74" t="s">
        <v>383</v>
      </c>
      <c r="J1623" s="75" t="s">
        <v>311</v>
      </c>
      <c r="K1623" s="58" t="s">
        <v>491</v>
      </c>
      <c r="L1623" s="75">
        <v>105</v>
      </c>
      <c r="M1623" s="75">
        <v>3</v>
      </c>
      <c r="N1623" s="74">
        <v>60</v>
      </c>
      <c r="O1623" s="101">
        <f t="array" ref="O1623">IFERROR(INDEX($AD$11:$AO$1485,MATCH($B1623&amp;$I1623,$Z$11:$Z$1485&amp;$AG$11:$AG$1485,0),MATCH($C1623,$AD$9:$AO$9,0)),"-")</f>
        <v>105</v>
      </c>
      <c r="P1623" s="75">
        <v>33</v>
      </c>
      <c r="Q1623" s="75">
        <v>11</v>
      </c>
      <c r="R1623" s="101">
        <f t="array" ref="R1623">IFERROR(INDEX($AD$11:$AO$1485,MATCH($B1623&amp;$I1623,$Z$11:$Z$1485&amp;$AG$11:$AG$1485,0),MATCH($D1623,$AD$9:$AO$9,0)),"-")</f>
        <v>103.0514</v>
      </c>
      <c r="S1623" s="75">
        <v>21</v>
      </c>
      <c r="T1623" s="75">
        <v>7</v>
      </c>
      <c r="U1623" s="75">
        <v>4</v>
      </c>
      <c r="V1623" s="75">
        <v>7</v>
      </c>
      <c r="W1623" s="50">
        <f t="shared" si="175"/>
        <v>22</v>
      </c>
      <c r="X1623" s="50">
        <f t="shared" si="176"/>
        <v>14</v>
      </c>
    </row>
    <row r="1624" spans="2:24" ht="15" x14ac:dyDescent="0.3">
      <c r="B1624" s="76" t="str">
        <f t="shared" si="177"/>
        <v>M105×2</v>
      </c>
      <c r="C1624" s="24" t="s">
        <v>222</v>
      </c>
      <c r="D1624" s="77" t="s">
        <v>221</v>
      </c>
      <c r="E1624" s="74" t="s">
        <v>0</v>
      </c>
      <c r="F1624" s="75">
        <v>105</v>
      </c>
      <c r="G1624" s="75">
        <v>2</v>
      </c>
      <c r="H1624" s="74" t="s">
        <v>482</v>
      </c>
      <c r="I1624" s="74" t="s">
        <v>383</v>
      </c>
      <c r="J1624" s="75" t="s">
        <v>311</v>
      </c>
      <c r="K1624" s="58" t="s">
        <v>491</v>
      </c>
      <c r="L1624" s="75">
        <v>105</v>
      </c>
      <c r="M1624" s="75">
        <v>2</v>
      </c>
      <c r="N1624" s="74">
        <v>60</v>
      </c>
      <c r="O1624" s="101">
        <f t="array" ref="O1624">IFERROR(INDEX($AD$11:$AO$1485,MATCH($B1624&amp;$I1624,$Z$11:$Z$1485&amp;$AG$11:$AG$1485,0),MATCH($C1624,$AD$9:$AO$9,0)),"-")</f>
        <v>105</v>
      </c>
      <c r="P1624" s="75">
        <v>33</v>
      </c>
      <c r="Q1624" s="75">
        <v>11</v>
      </c>
      <c r="R1624" s="101">
        <f t="array" ref="R1624">IFERROR(INDEX($AD$11:$AO$1485,MATCH($B1624&amp;$I1624,$Z$11:$Z$1485&amp;$AG$11:$AG$1485,0),MATCH($D1624,$AD$9:$AO$9,0)),"-")</f>
        <v>103.70099999999999</v>
      </c>
      <c r="S1624" s="75">
        <v>21</v>
      </c>
      <c r="T1624" s="75">
        <v>7</v>
      </c>
      <c r="U1624" s="75">
        <v>4</v>
      </c>
      <c r="V1624" s="75">
        <v>7</v>
      </c>
      <c r="W1624" s="50">
        <f t="shared" si="175"/>
        <v>22</v>
      </c>
      <c r="X1624" s="50">
        <f t="shared" si="176"/>
        <v>14</v>
      </c>
    </row>
    <row r="1625" spans="2:24" ht="15" x14ac:dyDescent="0.3">
      <c r="B1625" s="76" t="str">
        <f t="shared" si="177"/>
        <v>M110×6</v>
      </c>
      <c r="C1625" s="24" t="s">
        <v>222</v>
      </c>
      <c r="D1625" s="77" t="s">
        <v>221</v>
      </c>
      <c r="E1625" s="74" t="s">
        <v>0</v>
      </c>
      <c r="F1625" s="75">
        <v>110</v>
      </c>
      <c r="G1625" s="75">
        <v>6</v>
      </c>
      <c r="H1625" s="74" t="s">
        <v>482</v>
      </c>
      <c r="I1625" s="74" t="s">
        <v>383</v>
      </c>
      <c r="J1625" s="75" t="s">
        <v>311</v>
      </c>
      <c r="K1625" s="58" t="s">
        <v>491</v>
      </c>
      <c r="L1625" s="75">
        <v>110</v>
      </c>
      <c r="M1625" s="75">
        <v>6</v>
      </c>
      <c r="N1625" s="74">
        <v>60</v>
      </c>
      <c r="O1625" s="101">
        <f t="array" ref="O1625">IFERROR(INDEX($AD$11:$AO$1485,MATCH($B1625&amp;$I1625,$Z$11:$Z$1485&amp;$AG$11:$AG$1485,0),MATCH($C1625,$AD$9:$AO$9,0)),"-")</f>
        <v>110</v>
      </c>
      <c r="P1625" s="75">
        <v>33</v>
      </c>
      <c r="Q1625" s="75">
        <v>11</v>
      </c>
      <c r="R1625" s="101">
        <f t="array" ref="R1625">IFERROR(INDEX($AD$11:$AO$1485,MATCH($B1625&amp;$I1625,$Z$11:$Z$1485&amp;$AG$11:$AG$1485,0),MATCH($D1625,$AD$9:$AO$9,0)),"-")</f>
        <v>106.10290000000001</v>
      </c>
      <c r="S1625" s="75">
        <v>21</v>
      </c>
      <c r="T1625" s="75">
        <v>7</v>
      </c>
      <c r="U1625" s="75">
        <v>4</v>
      </c>
      <c r="V1625" s="75">
        <v>7</v>
      </c>
      <c r="W1625" s="50">
        <f t="shared" si="175"/>
        <v>22</v>
      </c>
      <c r="X1625" s="50">
        <f t="shared" si="176"/>
        <v>14</v>
      </c>
    </row>
    <row r="1626" spans="2:24" ht="15" x14ac:dyDescent="0.3">
      <c r="B1626" s="76" t="str">
        <f t="shared" si="177"/>
        <v>M110×4</v>
      </c>
      <c r="C1626" s="24" t="s">
        <v>222</v>
      </c>
      <c r="D1626" s="77" t="s">
        <v>221</v>
      </c>
      <c r="E1626" s="74" t="s">
        <v>0</v>
      </c>
      <c r="F1626" s="75">
        <v>110</v>
      </c>
      <c r="G1626" s="75">
        <v>4</v>
      </c>
      <c r="H1626" s="74" t="s">
        <v>482</v>
      </c>
      <c r="I1626" s="74" t="s">
        <v>383</v>
      </c>
      <c r="J1626" s="75" t="s">
        <v>311</v>
      </c>
      <c r="K1626" s="58" t="s">
        <v>491</v>
      </c>
      <c r="L1626" s="75">
        <v>110</v>
      </c>
      <c r="M1626" s="75">
        <v>4</v>
      </c>
      <c r="N1626" s="74">
        <v>60</v>
      </c>
      <c r="O1626" s="101">
        <f t="array" ref="O1626">IFERROR(INDEX($AD$11:$AO$1485,MATCH($B1626&amp;$I1626,$Z$11:$Z$1485&amp;$AG$11:$AG$1485,0),MATCH($C1626,$AD$9:$AO$9,0)),"-")</f>
        <v>110</v>
      </c>
      <c r="P1626" s="75">
        <v>33</v>
      </c>
      <c r="Q1626" s="75">
        <v>11</v>
      </c>
      <c r="R1626" s="101">
        <f t="array" ref="R1626">IFERROR(INDEX($AD$11:$AO$1485,MATCH($B1626&amp;$I1626,$Z$11:$Z$1485&amp;$AG$11:$AG$1485,0),MATCH($D1626,$AD$9:$AO$9,0)),"-")</f>
        <v>107.4019</v>
      </c>
      <c r="S1626" s="75">
        <v>21</v>
      </c>
      <c r="T1626" s="75">
        <v>7</v>
      </c>
      <c r="U1626" s="75">
        <v>4</v>
      </c>
      <c r="V1626" s="75">
        <v>7</v>
      </c>
      <c r="W1626" s="50">
        <f t="shared" si="175"/>
        <v>22</v>
      </c>
      <c r="X1626" s="50">
        <f t="shared" si="176"/>
        <v>14</v>
      </c>
    </row>
    <row r="1627" spans="2:24" ht="15" x14ac:dyDescent="0.3">
      <c r="B1627" s="76" t="str">
        <f t="shared" si="177"/>
        <v>M110×3</v>
      </c>
      <c r="C1627" s="24" t="s">
        <v>222</v>
      </c>
      <c r="D1627" s="77" t="s">
        <v>221</v>
      </c>
      <c r="E1627" s="74" t="s">
        <v>0</v>
      </c>
      <c r="F1627" s="75">
        <v>110</v>
      </c>
      <c r="G1627" s="75">
        <v>3</v>
      </c>
      <c r="H1627" s="74" t="s">
        <v>482</v>
      </c>
      <c r="I1627" s="74" t="s">
        <v>383</v>
      </c>
      <c r="J1627" s="75" t="s">
        <v>311</v>
      </c>
      <c r="K1627" s="58" t="s">
        <v>491</v>
      </c>
      <c r="L1627" s="75">
        <v>110</v>
      </c>
      <c r="M1627" s="75">
        <v>3</v>
      </c>
      <c r="N1627" s="74">
        <v>60</v>
      </c>
      <c r="O1627" s="101">
        <f t="array" ref="O1627">IFERROR(INDEX($AD$11:$AO$1485,MATCH($B1627&amp;$I1627,$Z$11:$Z$1485&amp;$AG$11:$AG$1485,0),MATCH($C1627,$AD$9:$AO$9,0)),"-")</f>
        <v>110</v>
      </c>
      <c r="P1627" s="75">
        <v>33</v>
      </c>
      <c r="Q1627" s="75">
        <v>11</v>
      </c>
      <c r="R1627" s="101">
        <f t="array" ref="R1627">IFERROR(INDEX($AD$11:$AO$1485,MATCH($B1627&amp;$I1627,$Z$11:$Z$1485&amp;$AG$11:$AG$1485,0),MATCH($D1627,$AD$9:$AO$9,0)),"-")</f>
        <v>108.0514</v>
      </c>
      <c r="S1627" s="75">
        <v>21</v>
      </c>
      <c r="T1627" s="75">
        <v>7</v>
      </c>
      <c r="U1627" s="75">
        <v>4</v>
      </c>
      <c r="V1627" s="75">
        <v>7</v>
      </c>
      <c r="W1627" s="50">
        <f t="shared" si="175"/>
        <v>22</v>
      </c>
      <c r="X1627" s="50">
        <f t="shared" si="176"/>
        <v>14</v>
      </c>
    </row>
    <row r="1628" spans="2:24" ht="15" x14ac:dyDescent="0.3">
      <c r="B1628" s="76" t="str">
        <f t="shared" si="177"/>
        <v>M110×2</v>
      </c>
      <c r="C1628" s="24" t="s">
        <v>222</v>
      </c>
      <c r="D1628" s="77" t="s">
        <v>221</v>
      </c>
      <c r="E1628" s="74" t="s">
        <v>0</v>
      </c>
      <c r="F1628" s="75">
        <v>110</v>
      </c>
      <c r="G1628" s="75">
        <v>2</v>
      </c>
      <c r="H1628" s="74" t="s">
        <v>482</v>
      </c>
      <c r="I1628" s="74" t="s">
        <v>383</v>
      </c>
      <c r="J1628" s="75" t="s">
        <v>311</v>
      </c>
      <c r="K1628" s="58" t="s">
        <v>491</v>
      </c>
      <c r="L1628" s="75">
        <v>110</v>
      </c>
      <c r="M1628" s="75">
        <v>2</v>
      </c>
      <c r="N1628" s="74">
        <v>60</v>
      </c>
      <c r="O1628" s="101">
        <f t="array" ref="O1628">IFERROR(INDEX($AD$11:$AO$1485,MATCH($B1628&amp;$I1628,$Z$11:$Z$1485&amp;$AG$11:$AG$1485,0),MATCH($C1628,$AD$9:$AO$9,0)),"-")</f>
        <v>110</v>
      </c>
      <c r="P1628" s="75">
        <v>33</v>
      </c>
      <c r="Q1628" s="75">
        <v>11</v>
      </c>
      <c r="R1628" s="101">
        <f t="array" ref="R1628">IFERROR(INDEX($AD$11:$AO$1485,MATCH($B1628&amp;$I1628,$Z$11:$Z$1485&amp;$AG$11:$AG$1485,0),MATCH($D1628,$AD$9:$AO$9,0)),"-")</f>
        <v>108.70099999999999</v>
      </c>
      <c r="S1628" s="75">
        <v>21</v>
      </c>
      <c r="T1628" s="75">
        <v>7</v>
      </c>
      <c r="U1628" s="75">
        <v>4</v>
      </c>
      <c r="V1628" s="75">
        <v>7</v>
      </c>
      <c r="W1628" s="50">
        <f t="shared" si="175"/>
        <v>22</v>
      </c>
      <c r="X1628" s="50">
        <f t="shared" si="176"/>
        <v>14</v>
      </c>
    </row>
    <row r="1629" spans="2:24" ht="15" x14ac:dyDescent="0.3">
      <c r="B1629" s="76" t="str">
        <f t="shared" si="177"/>
        <v>M115×6</v>
      </c>
      <c r="C1629" s="24" t="s">
        <v>222</v>
      </c>
      <c r="D1629" s="77" t="s">
        <v>221</v>
      </c>
      <c r="E1629" s="74" t="s">
        <v>0</v>
      </c>
      <c r="F1629" s="75">
        <v>115</v>
      </c>
      <c r="G1629" s="75">
        <v>6</v>
      </c>
      <c r="H1629" s="74" t="s">
        <v>482</v>
      </c>
      <c r="I1629" s="74" t="s">
        <v>383</v>
      </c>
      <c r="J1629" s="75" t="s">
        <v>311</v>
      </c>
      <c r="K1629" s="58" t="s">
        <v>491</v>
      </c>
      <c r="L1629" s="75">
        <v>115</v>
      </c>
      <c r="M1629" s="75">
        <v>6</v>
      </c>
      <c r="N1629" s="74">
        <v>60</v>
      </c>
      <c r="O1629" s="101">
        <f t="array" ref="O1629">IFERROR(INDEX($AD$11:$AO$1485,MATCH($B1629&amp;$I1629,$Z$11:$Z$1485&amp;$AG$11:$AG$1485,0),MATCH($C1629,$AD$9:$AO$9,0)),"-")</f>
        <v>115</v>
      </c>
      <c r="P1629" s="75">
        <v>33</v>
      </c>
      <c r="Q1629" s="75">
        <v>11</v>
      </c>
      <c r="R1629" s="101">
        <f t="array" ref="R1629">IFERROR(INDEX($AD$11:$AO$1485,MATCH($B1629&amp;$I1629,$Z$11:$Z$1485&amp;$AG$11:$AG$1485,0),MATCH($D1629,$AD$9:$AO$9,0)),"-")</f>
        <v>111.10290000000001</v>
      </c>
      <c r="S1629" s="75">
        <v>21</v>
      </c>
      <c r="T1629" s="75">
        <v>7</v>
      </c>
      <c r="U1629" s="75">
        <v>4</v>
      </c>
      <c r="V1629" s="75">
        <v>7</v>
      </c>
      <c r="W1629" s="50">
        <f t="shared" si="175"/>
        <v>22</v>
      </c>
      <c r="X1629" s="50">
        <f t="shared" si="176"/>
        <v>14</v>
      </c>
    </row>
    <row r="1630" spans="2:24" ht="15" x14ac:dyDescent="0.3">
      <c r="B1630" s="76" t="str">
        <f t="shared" si="177"/>
        <v>M115×4</v>
      </c>
      <c r="C1630" s="24" t="s">
        <v>222</v>
      </c>
      <c r="D1630" s="77" t="s">
        <v>221</v>
      </c>
      <c r="E1630" s="74" t="s">
        <v>0</v>
      </c>
      <c r="F1630" s="75">
        <v>115</v>
      </c>
      <c r="G1630" s="75">
        <v>4</v>
      </c>
      <c r="H1630" s="74" t="s">
        <v>482</v>
      </c>
      <c r="I1630" s="74" t="s">
        <v>383</v>
      </c>
      <c r="J1630" s="75" t="s">
        <v>311</v>
      </c>
      <c r="K1630" s="58" t="s">
        <v>491</v>
      </c>
      <c r="L1630" s="75">
        <v>115</v>
      </c>
      <c r="M1630" s="75">
        <v>4</v>
      </c>
      <c r="N1630" s="74">
        <v>60</v>
      </c>
      <c r="O1630" s="101">
        <f t="array" ref="O1630">IFERROR(INDEX($AD$11:$AO$1485,MATCH($B1630&amp;$I1630,$Z$11:$Z$1485&amp;$AG$11:$AG$1485,0),MATCH($C1630,$AD$9:$AO$9,0)),"-")</f>
        <v>115</v>
      </c>
      <c r="P1630" s="75">
        <v>33</v>
      </c>
      <c r="Q1630" s="75">
        <v>11</v>
      </c>
      <c r="R1630" s="101">
        <f t="array" ref="R1630">IFERROR(INDEX($AD$11:$AO$1485,MATCH($B1630&amp;$I1630,$Z$11:$Z$1485&amp;$AG$11:$AG$1485,0),MATCH($D1630,$AD$9:$AO$9,0)),"-")</f>
        <v>112.4019</v>
      </c>
      <c r="S1630" s="75">
        <v>21</v>
      </c>
      <c r="T1630" s="75">
        <v>7</v>
      </c>
      <c r="U1630" s="75">
        <v>4</v>
      </c>
      <c r="V1630" s="75">
        <v>7</v>
      </c>
      <c r="W1630" s="50">
        <f t="shared" si="175"/>
        <v>22</v>
      </c>
      <c r="X1630" s="50">
        <f t="shared" si="176"/>
        <v>14</v>
      </c>
    </row>
    <row r="1631" spans="2:24" ht="15" x14ac:dyDescent="0.3">
      <c r="B1631" s="76" t="str">
        <f t="shared" si="177"/>
        <v>M115×3</v>
      </c>
      <c r="C1631" s="24" t="s">
        <v>222</v>
      </c>
      <c r="D1631" s="77" t="s">
        <v>221</v>
      </c>
      <c r="E1631" s="74" t="s">
        <v>0</v>
      </c>
      <c r="F1631" s="75">
        <v>115</v>
      </c>
      <c r="G1631" s="75">
        <v>3</v>
      </c>
      <c r="H1631" s="74" t="s">
        <v>482</v>
      </c>
      <c r="I1631" s="74" t="s">
        <v>383</v>
      </c>
      <c r="J1631" s="75" t="s">
        <v>311</v>
      </c>
      <c r="K1631" s="58" t="s">
        <v>491</v>
      </c>
      <c r="L1631" s="75">
        <v>115</v>
      </c>
      <c r="M1631" s="75">
        <v>3</v>
      </c>
      <c r="N1631" s="74">
        <v>60</v>
      </c>
      <c r="O1631" s="101">
        <f t="array" ref="O1631">IFERROR(INDEX($AD$11:$AO$1485,MATCH($B1631&amp;$I1631,$Z$11:$Z$1485&amp;$AG$11:$AG$1485,0),MATCH($C1631,$AD$9:$AO$9,0)),"-")</f>
        <v>115</v>
      </c>
      <c r="P1631" s="75">
        <v>33</v>
      </c>
      <c r="Q1631" s="75">
        <v>11</v>
      </c>
      <c r="R1631" s="101">
        <f t="array" ref="R1631">IFERROR(INDEX($AD$11:$AO$1485,MATCH($B1631&amp;$I1631,$Z$11:$Z$1485&amp;$AG$11:$AG$1485,0),MATCH($D1631,$AD$9:$AO$9,0)),"-")</f>
        <v>113.0514</v>
      </c>
      <c r="S1631" s="75">
        <v>21</v>
      </c>
      <c r="T1631" s="75">
        <v>7</v>
      </c>
      <c r="U1631" s="75">
        <v>4</v>
      </c>
      <c r="V1631" s="75">
        <v>7</v>
      </c>
      <c r="W1631" s="50">
        <f t="shared" si="175"/>
        <v>22</v>
      </c>
      <c r="X1631" s="50">
        <f t="shared" si="176"/>
        <v>14</v>
      </c>
    </row>
    <row r="1632" spans="2:24" ht="15" x14ac:dyDescent="0.3">
      <c r="B1632" s="76" t="str">
        <f t="shared" si="177"/>
        <v>M115×2</v>
      </c>
      <c r="C1632" s="24" t="s">
        <v>222</v>
      </c>
      <c r="D1632" s="77" t="s">
        <v>221</v>
      </c>
      <c r="E1632" s="74" t="s">
        <v>0</v>
      </c>
      <c r="F1632" s="75">
        <v>115</v>
      </c>
      <c r="G1632" s="75">
        <v>2</v>
      </c>
      <c r="H1632" s="74" t="s">
        <v>482</v>
      </c>
      <c r="I1632" s="74" t="s">
        <v>383</v>
      </c>
      <c r="J1632" s="75" t="s">
        <v>311</v>
      </c>
      <c r="K1632" s="58" t="s">
        <v>491</v>
      </c>
      <c r="L1632" s="75">
        <v>115</v>
      </c>
      <c r="M1632" s="75">
        <v>2</v>
      </c>
      <c r="N1632" s="74">
        <v>60</v>
      </c>
      <c r="O1632" s="101">
        <f t="array" ref="O1632">IFERROR(INDEX($AD$11:$AO$1485,MATCH($B1632&amp;$I1632,$Z$11:$Z$1485&amp;$AG$11:$AG$1485,0),MATCH($C1632,$AD$9:$AO$9,0)),"-")</f>
        <v>115</v>
      </c>
      <c r="P1632" s="75">
        <v>33</v>
      </c>
      <c r="Q1632" s="75">
        <v>11</v>
      </c>
      <c r="R1632" s="101">
        <f t="array" ref="R1632">IFERROR(INDEX($AD$11:$AO$1485,MATCH($B1632&amp;$I1632,$Z$11:$Z$1485&amp;$AG$11:$AG$1485,0),MATCH($D1632,$AD$9:$AO$9,0)),"-")</f>
        <v>113.70099999999999</v>
      </c>
      <c r="S1632" s="75">
        <v>21</v>
      </c>
      <c r="T1632" s="75">
        <v>7</v>
      </c>
      <c r="U1632" s="75">
        <v>4</v>
      </c>
      <c r="V1632" s="75">
        <v>7</v>
      </c>
      <c r="W1632" s="50">
        <f t="shared" si="175"/>
        <v>22</v>
      </c>
      <c r="X1632" s="50">
        <f t="shared" si="176"/>
        <v>14</v>
      </c>
    </row>
    <row r="1633" spans="2:24" ht="15" x14ac:dyDescent="0.3">
      <c r="B1633" s="76" t="str">
        <f t="shared" si="177"/>
        <v>M120×6</v>
      </c>
      <c r="C1633" s="24" t="s">
        <v>222</v>
      </c>
      <c r="D1633" s="77" t="s">
        <v>221</v>
      </c>
      <c r="E1633" s="74" t="s">
        <v>0</v>
      </c>
      <c r="F1633" s="75">
        <v>120</v>
      </c>
      <c r="G1633" s="75">
        <v>6</v>
      </c>
      <c r="H1633" s="74" t="s">
        <v>482</v>
      </c>
      <c r="I1633" s="74" t="s">
        <v>383</v>
      </c>
      <c r="J1633" s="75" t="s">
        <v>311</v>
      </c>
      <c r="K1633" s="58" t="s">
        <v>491</v>
      </c>
      <c r="L1633" s="75">
        <v>120</v>
      </c>
      <c r="M1633" s="75">
        <v>6</v>
      </c>
      <c r="N1633" s="74">
        <v>60</v>
      </c>
      <c r="O1633" s="101">
        <f t="array" ref="O1633">IFERROR(INDEX($AD$11:$AO$1485,MATCH($B1633&amp;$I1633,$Z$11:$Z$1485&amp;$AG$11:$AG$1485,0),MATCH($C1633,$AD$9:$AO$9,0)),"-")</f>
        <v>120</v>
      </c>
      <c r="P1633" s="75">
        <v>33</v>
      </c>
      <c r="Q1633" s="75">
        <v>11</v>
      </c>
      <c r="R1633" s="101">
        <f t="array" ref="R1633">IFERROR(INDEX($AD$11:$AO$1485,MATCH($B1633&amp;$I1633,$Z$11:$Z$1485&amp;$AG$11:$AG$1485,0),MATCH($D1633,$AD$9:$AO$9,0)),"-")</f>
        <v>116.10290000000001</v>
      </c>
      <c r="S1633" s="75">
        <v>21</v>
      </c>
      <c r="T1633" s="75">
        <v>7</v>
      </c>
      <c r="U1633" s="75">
        <v>4</v>
      </c>
      <c r="V1633" s="75">
        <v>7</v>
      </c>
      <c r="W1633" s="50">
        <f t="shared" si="175"/>
        <v>22</v>
      </c>
      <c r="X1633" s="50">
        <f t="shared" si="176"/>
        <v>14</v>
      </c>
    </row>
    <row r="1634" spans="2:24" ht="15" x14ac:dyDescent="0.3">
      <c r="B1634" s="76" t="str">
        <f t="shared" si="177"/>
        <v>M120×4</v>
      </c>
      <c r="C1634" s="24" t="s">
        <v>222</v>
      </c>
      <c r="D1634" s="77" t="s">
        <v>221</v>
      </c>
      <c r="E1634" s="74" t="s">
        <v>0</v>
      </c>
      <c r="F1634" s="75">
        <v>120</v>
      </c>
      <c r="G1634" s="75">
        <v>4</v>
      </c>
      <c r="H1634" s="74" t="s">
        <v>482</v>
      </c>
      <c r="I1634" s="74" t="s">
        <v>383</v>
      </c>
      <c r="J1634" s="75" t="s">
        <v>311</v>
      </c>
      <c r="K1634" s="58" t="s">
        <v>491</v>
      </c>
      <c r="L1634" s="75">
        <v>120</v>
      </c>
      <c r="M1634" s="75">
        <v>4</v>
      </c>
      <c r="N1634" s="74">
        <v>60</v>
      </c>
      <c r="O1634" s="101">
        <f t="array" ref="O1634">IFERROR(INDEX($AD$11:$AO$1485,MATCH($B1634&amp;$I1634,$Z$11:$Z$1485&amp;$AG$11:$AG$1485,0),MATCH($C1634,$AD$9:$AO$9,0)),"-")</f>
        <v>120</v>
      </c>
      <c r="P1634" s="75">
        <v>33</v>
      </c>
      <c r="Q1634" s="75">
        <v>11</v>
      </c>
      <c r="R1634" s="101">
        <f t="array" ref="R1634">IFERROR(INDEX($AD$11:$AO$1485,MATCH($B1634&amp;$I1634,$Z$11:$Z$1485&amp;$AG$11:$AG$1485,0),MATCH($D1634,$AD$9:$AO$9,0)),"-")</f>
        <v>117.4019</v>
      </c>
      <c r="S1634" s="75">
        <v>21</v>
      </c>
      <c r="T1634" s="75">
        <v>7</v>
      </c>
      <c r="U1634" s="75">
        <v>4</v>
      </c>
      <c r="V1634" s="75">
        <v>7</v>
      </c>
      <c r="W1634" s="50">
        <f t="shared" si="175"/>
        <v>22</v>
      </c>
      <c r="X1634" s="50">
        <f t="shared" si="176"/>
        <v>14</v>
      </c>
    </row>
    <row r="1635" spans="2:24" ht="15" x14ac:dyDescent="0.3">
      <c r="B1635" s="76" t="str">
        <f t="shared" si="177"/>
        <v>M120×3</v>
      </c>
      <c r="C1635" s="24" t="s">
        <v>222</v>
      </c>
      <c r="D1635" s="77" t="s">
        <v>221</v>
      </c>
      <c r="E1635" s="74" t="s">
        <v>0</v>
      </c>
      <c r="F1635" s="75">
        <v>120</v>
      </c>
      <c r="G1635" s="75">
        <v>3</v>
      </c>
      <c r="H1635" s="74" t="s">
        <v>482</v>
      </c>
      <c r="I1635" s="74" t="s">
        <v>383</v>
      </c>
      <c r="J1635" s="75" t="s">
        <v>311</v>
      </c>
      <c r="K1635" s="58" t="s">
        <v>491</v>
      </c>
      <c r="L1635" s="75">
        <v>120</v>
      </c>
      <c r="M1635" s="75">
        <v>3</v>
      </c>
      <c r="N1635" s="74">
        <v>60</v>
      </c>
      <c r="O1635" s="101">
        <f t="array" ref="O1635">IFERROR(INDEX($AD$11:$AO$1485,MATCH($B1635&amp;$I1635,$Z$11:$Z$1485&amp;$AG$11:$AG$1485,0),MATCH($C1635,$AD$9:$AO$9,0)),"-")</f>
        <v>120</v>
      </c>
      <c r="P1635" s="75">
        <v>33</v>
      </c>
      <c r="Q1635" s="75">
        <v>11</v>
      </c>
      <c r="R1635" s="101">
        <f t="array" ref="R1635">IFERROR(INDEX($AD$11:$AO$1485,MATCH($B1635&amp;$I1635,$Z$11:$Z$1485&amp;$AG$11:$AG$1485,0),MATCH($D1635,$AD$9:$AO$9,0)),"-")</f>
        <v>118.0514</v>
      </c>
      <c r="S1635" s="75">
        <v>21</v>
      </c>
      <c r="T1635" s="75">
        <v>7</v>
      </c>
      <c r="U1635" s="75">
        <v>4</v>
      </c>
      <c r="V1635" s="75">
        <v>7</v>
      </c>
      <c r="W1635" s="50">
        <f t="shared" si="175"/>
        <v>22</v>
      </c>
      <c r="X1635" s="50">
        <f t="shared" si="176"/>
        <v>14</v>
      </c>
    </row>
    <row r="1636" spans="2:24" ht="15" x14ac:dyDescent="0.3">
      <c r="B1636" s="76" t="str">
        <f t="shared" si="177"/>
        <v>M120×2</v>
      </c>
      <c r="C1636" s="24" t="s">
        <v>222</v>
      </c>
      <c r="D1636" s="77" t="s">
        <v>221</v>
      </c>
      <c r="E1636" s="74" t="s">
        <v>0</v>
      </c>
      <c r="F1636" s="75">
        <v>120</v>
      </c>
      <c r="G1636" s="75">
        <v>2</v>
      </c>
      <c r="H1636" s="74" t="s">
        <v>482</v>
      </c>
      <c r="I1636" s="74" t="s">
        <v>383</v>
      </c>
      <c r="J1636" s="75" t="s">
        <v>311</v>
      </c>
      <c r="K1636" s="58" t="s">
        <v>491</v>
      </c>
      <c r="L1636" s="75">
        <v>120</v>
      </c>
      <c r="M1636" s="75">
        <v>2</v>
      </c>
      <c r="N1636" s="74">
        <v>60</v>
      </c>
      <c r="O1636" s="101">
        <f t="array" ref="O1636">IFERROR(INDEX($AD$11:$AO$1485,MATCH($B1636&amp;$I1636,$Z$11:$Z$1485&amp;$AG$11:$AG$1485,0),MATCH($C1636,$AD$9:$AO$9,0)),"-")</f>
        <v>120</v>
      </c>
      <c r="P1636" s="75">
        <v>33</v>
      </c>
      <c r="Q1636" s="75">
        <v>11</v>
      </c>
      <c r="R1636" s="101">
        <f t="array" ref="R1636">IFERROR(INDEX($AD$11:$AO$1485,MATCH($B1636&amp;$I1636,$Z$11:$Z$1485&amp;$AG$11:$AG$1485,0),MATCH($D1636,$AD$9:$AO$9,0)),"-")</f>
        <v>118.70099999999999</v>
      </c>
      <c r="S1636" s="75">
        <v>21</v>
      </c>
      <c r="T1636" s="75">
        <v>7</v>
      </c>
      <c r="U1636" s="75">
        <v>4</v>
      </c>
      <c r="V1636" s="75">
        <v>7</v>
      </c>
      <c r="W1636" s="50">
        <f t="shared" si="175"/>
        <v>22</v>
      </c>
      <c r="X1636" s="50">
        <f t="shared" si="176"/>
        <v>14</v>
      </c>
    </row>
    <row r="1637" spans="2:24" ht="15" x14ac:dyDescent="0.3">
      <c r="B1637" s="76" t="str">
        <f t="shared" si="177"/>
        <v>M125×6</v>
      </c>
      <c r="C1637" s="24" t="s">
        <v>222</v>
      </c>
      <c r="D1637" s="77" t="s">
        <v>221</v>
      </c>
      <c r="E1637" s="74" t="s">
        <v>0</v>
      </c>
      <c r="F1637" s="75">
        <v>125</v>
      </c>
      <c r="G1637" s="75">
        <v>6</v>
      </c>
      <c r="H1637" s="74" t="s">
        <v>482</v>
      </c>
      <c r="I1637" s="74" t="s">
        <v>383</v>
      </c>
      <c r="J1637" s="75" t="s">
        <v>311</v>
      </c>
      <c r="K1637" s="58" t="s">
        <v>491</v>
      </c>
      <c r="L1637" s="75">
        <v>125</v>
      </c>
      <c r="M1637" s="75">
        <v>6</v>
      </c>
      <c r="N1637" s="74">
        <v>60</v>
      </c>
      <c r="O1637" s="101">
        <f t="array" ref="O1637">IFERROR(INDEX($AD$11:$AO$1485,MATCH($B1637&amp;$I1637,$Z$11:$Z$1485&amp;$AG$11:$AG$1485,0),MATCH($C1637,$AD$9:$AO$9,0)),"-")</f>
        <v>125</v>
      </c>
      <c r="P1637" s="75">
        <v>36</v>
      </c>
      <c r="Q1637" s="75">
        <v>12</v>
      </c>
      <c r="R1637" s="101">
        <f t="array" ref="R1637">IFERROR(INDEX($AD$11:$AO$1485,MATCH($B1637&amp;$I1637,$Z$11:$Z$1485&amp;$AG$11:$AG$1485,0),MATCH($D1637,$AD$9:$AO$9,0)),"-")</f>
        <v>121.10290000000001</v>
      </c>
      <c r="S1637" s="75">
        <v>24</v>
      </c>
      <c r="T1637" s="75">
        <v>8</v>
      </c>
      <c r="U1637" s="75">
        <v>4</v>
      </c>
      <c r="V1637" s="75">
        <v>7</v>
      </c>
      <c r="W1637" s="50">
        <f t="shared" si="175"/>
        <v>24</v>
      </c>
      <c r="X1637" s="50">
        <f t="shared" si="176"/>
        <v>16</v>
      </c>
    </row>
    <row r="1638" spans="2:24" ht="15" x14ac:dyDescent="0.3">
      <c r="B1638" s="76" t="str">
        <f t="shared" si="177"/>
        <v>M125×4</v>
      </c>
      <c r="C1638" s="24" t="s">
        <v>222</v>
      </c>
      <c r="D1638" s="77" t="s">
        <v>221</v>
      </c>
      <c r="E1638" s="74" t="s">
        <v>0</v>
      </c>
      <c r="F1638" s="75">
        <v>125</v>
      </c>
      <c r="G1638" s="75">
        <v>4</v>
      </c>
      <c r="H1638" s="74" t="s">
        <v>482</v>
      </c>
      <c r="I1638" s="74" t="s">
        <v>383</v>
      </c>
      <c r="J1638" s="75" t="s">
        <v>311</v>
      </c>
      <c r="K1638" s="58" t="s">
        <v>491</v>
      </c>
      <c r="L1638" s="75">
        <v>125</v>
      </c>
      <c r="M1638" s="75">
        <v>4</v>
      </c>
      <c r="N1638" s="74">
        <v>60</v>
      </c>
      <c r="O1638" s="101">
        <f t="array" ref="O1638">IFERROR(INDEX($AD$11:$AO$1485,MATCH($B1638&amp;$I1638,$Z$11:$Z$1485&amp;$AG$11:$AG$1485,0),MATCH($C1638,$AD$9:$AO$9,0)),"-")</f>
        <v>125</v>
      </c>
      <c r="P1638" s="75">
        <v>36</v>
      </c>
      <c r="Q1638" s="75">
        <v>12</v>
      </c>
      <c r="R1638" s="101">
        <f t="array" ref="R1638">IFERROR(INDEX($AD$11:$AO$1485,MATCH($B1638&amp;$I1638,$Z$11:$Z$1485&amp;$AG$11:$AG$1485,0),MATCH($D1638,$AD$9:$AO$9,0)),"-")</f>
        <v>122.4019</v>
      </c>
      <c r="S1638" s="75">
        <v>24</v>
      </c>
      <c r="T1638" s="75">
        <v>8</v>
      </c>
      <c r="U1638" s="75">
        <v>4</v>
      </c>
      <c r="V1638" s="75">
        <v>7</v>
      </c>
      <c r="W1638" s="50">
        <f t="shared" si="175"/>
        <v>24</v>
      </c>
      <c r="X1638" s="50">
        <f t="shared" si="176"/>
        <v>16</v>
      </c>
    </row>
    <row r="1639" spans="2:24" ht="15" x14ac:dyDescent="0.3">
      <c r="B1639" s="76" t="str">
        <f t="shared" si="177"/>
        <v>M125×3</v>
      </c>
      <c r="C1639" s="24" t="s">
        <v>222</v>
      </c>
      <c r="D1639" s="77" t="s">
        <v>221</v>
      </c>
      <c r="E1639" s="74" t="s">
        <v>0</v>
      </c>
      <c r="F1639" s="75">
        <v>125</v>
      </c>
      <c r="G1639" s="75">
        <v>3</v>
      </c>
      <c r="H1639" s="74" t="s">
        <v>482</v>
      </c>
      <c r="I1639" s="74" t="s">
        <v>383</v>
      </c>
      <c r="J1639" s="75" t="s">
        <v>311</v>
      </c>
      <c r="K1639" s="58" t="s">
        <v>491</v>
      </c>
      <c r="L1639" s="75">
        <v>125</v>
      </c>
      <c r="M1639" s="75">
        <v>3</v>
      </c>
      <c r="N1639" s="74">
        <v>60</v>
      </c>
      <c r="O1639" s="101">
        <f t="array" ref="O1639">IFERROR(INDEX($AD$11:$AO$1485,MATCH($B1639&amp;$I1639,$Z$11:$Z$1485&amp;$AG$11:$AG$1485,0),MATCH($C1639,$AD$9:$AO$9,0)),"-")</f>
        <v>125</v>
      </c>
      <c r="P1639" s="75">
        <v>36</v>
      </c>
      <c r="Q1639" s="75">
        <v>12</v>
      </c>
      <c r="R1639" s="101">
        <f t="array" ref="R1639">IFERROR(INDEX($AD$11:$AO$1485,MATCH($B1639&amp;$I1639,$Z$11:$Z$1485&amp;$AG$11:$AG$1485,0),MATCH($D1639,$AD$9:$AO$9,0)),"-")</f>
        <v>123.0514</v>
      </c>
      <c r="S1639" s="75">
        <v>24</v>
      </c>
      <c r="T1639" s="75">
        <v>8</v>
      </c>
      <c r="U1639" s="75">
        <v>4</v>
      </c>
      <c r="V1639" s="75">
        <v>7</v>
      </c>
      <c r="W1639" s="50">
        <f t="shared" si="175"/>
        <v>24</v>
      </c>
      <c r="X1639" s="50">
        <f t="shared" si="176"/>
        <v>16</v>
      </c>
    </row>
    <row r="1640" spans="2:24" ht="15" x14ac:dyDescent="0.3">
      <c r="B1640" s="76" t="str">
        <f t="shared" si="177"/>
        <v>M125×2</v>
      </c>
      <c r="C1640" s="24" t="s">
        <v>222</v>
      </c>
      <c r="D1640" s="77" t="s">
        <v>221</v>
      </c>
      <c r="E1640" s="74" t="s">
        <v>0</v>
      </c>
      <c r="F1640" s="75">
        <v>125</v>
      </c>
      <c r="G1640" s="75">
        <v>2</v>
      </c>
      <c r="H1640" s="74" t="s">
        <v>482</v>
      </c>
      <c r="I1640" s="74" t="s">
        <v>383</v>
      </c>
      <c r="J1640" s="75" t="s">
        <v>311</v>
      </c>
      <c r="K1640" s="58" t="s">
        <v>491</v>
      </c>
      <c r="L1640" s="75">
        <v>125</v>
      </c>
      <c r="M1640" s="75">
        <v>2</v>
      </c>
      <c r="N1640" s="74">
        <v>60</v>
      </c>
      <c r="O1640" s="101">
        <f t="array" ref="O1640">IFERROR(INDEX($AD$11:$AO$1485,MATCH($B1640&amp;$I1640,$Z$11:$Z$1485&amp;$AG$11:$AG$1485,0),MATCH($C1640,$AD$9:$AO$9,0)),"-")</f>
        <v>125</v>
      </c>
      <c r="P1640" s="75">
        <v>36</v>
      </c>
      <c r="Q1640" s="75">
        <v>12</v>
      </c>
      <c r="R1640" s="101">
        <f t="array" ref="R1640">IFERROR(INDEX($AD$11:$AO$1485,MATCH($B1640&amp;$I1640,$Z$11:$Z$1485&amp;$AG$11:$AG$1485,0),MATCH($D1640,$AD$9:$AO$9,0)),"-")</f>
        <v>123.70099999999999</v>
      </c>
      <c r="S1640" s="75">
        <v>24</v>
      </c>
      <c r="T1640" s="75">
        <v>8</v>
      </c>
      <c r="U1640" s="75">
        <v>4</v>
      </c>
      <c r="V1640" s="75">
        <v>7</v>
      </c>
      <c r="W1640" s="50">
        <f t="shared" si="175"/>
        <v>24</v>
      </c>
      <c r="X1640" s="50">
        <f t="shared" si="176"/>
        <v>16</v>
      </c>
    </row>
    <row r="1641" spans="2:24" ht="15" x14ac:dyDescent="0.3">
      <c r="B1641" s="76" t="str">
        <f t="shared" si="177"/>
        <v>M130×6</v>
      </c>
      <c r="C1641" s="24" t="s">
        <v>222</v>
      </c>
      <c r="D1641" s="77" t="s">
        <v>221</v>
      </c>
      <c r="E1641" s="74" t="s">
        <v>0</v>
      </c>
      <c r="F1641" s="75">
        <v>130</v>
      </c>
      <c r="G1641" s="75">
        <v>6</v>
      </c>
      <c r="H1641" s="74" t="s">
        <v>482</v>
      </c>
      <c r="I1641" s="74" t="s">
        <v>383</v>
      </c>
      <c r="J1641" s="75" t="s">
        <v>311</v>
      </c>
      <c r="K1641" s="58" t="s">
        <v>491</v>
      </c>
      <c r="L1641" s="75">
        <v>130</v>
      </c>
      <c r="M1641" s="75">
        <v>6</v>
      </c>
      <c r="N1641" s="74">
        <v>60</v>
      </c>
      <c r="O1641" s="101">
        <f t="array" ref="O1641">IFERROR(INDEX($AD$11:$AO$1485,MATCH($B1641&amp;$I1641,$Z$11:$Z$1485&amp;$AG$11:$AG$1485,0),MATCH($C1641,$AD$9:$AO$9,0)),"-")</f>
        <v>130</v>
      </c>
      <c r="P1641" s="75">
        <v>36</v>
      </c>
      <c r="Q1641" s="75">
        <v>12</v>
      </c>
      <c r="R1641" s="101">
        <f t="array" ref="R1641">IFERROR(INDEX($AD$11:$AO$1485,MATCH($B1641&amp;$I1641,$Z$11:$Z$1485&amp;$AG$11:$AG$1485,0),MATCH($D1641,$AD$9:$AO$9,0)),"-")</f>
        <v>126.10290000000001</v>
      </c>
      <c r="S1641" s="75">
        <v>24</v>
      </c>
      <c r="T1641" s="75">
        <v>8</v>
      </c>
      <c r="U1641" s="75">
        <v>4</v>
      </c>
      <c r="V1641" s="75">
        <v>7</v>
      </c>
      <c r="W1641" s="50">
        <f t="shared" si="175"/>
        <v>24</v>
      </c>
      <c r="X1641" s="50">
        <f t="shared" si="176"/>
        <v>16</v>
      </c>
    </row>
    <row r="1642" spans="2:24" ht="15" x14ac:dyDescent="0.3">
      <c r="B1642" s="76" t="str">
        <f t="shared" si="177"/>
        <v>M130×4</v>
      </c>
      <c r="C1642" s="24" t="s">
        <v>222</v>
      </c>
      <c r="D1642" s="77" t="s">
        <v>221</v>
      </c>
      <c r="E1642" s="74" t="s">
        <v>0</v>
      </c>
      <c r="F1642" s="75">
        <v>130</v>
      </c>
      <c r="G1642" s="75">
        <v>4</v>
      </c>
      <c r="H1642" s="74" t="s">
        <v>482</v>
      </c>
      <c r="I1642" s="74" t="s">
        <v>383</v>
      </c>
      <c r="J1642" s="75" t="s">
        <v>311</v>
      </c>
      <c r="K1642" s="58" t="s">
        <v>491</v>
      </c>
      <c r="L1642" s="75">
        <v>130</v>
      </c>
      <c r="M1642" s="75">
        <v>4</v>
      </c>
      <c r="N1642" s="74">
        <v>60</v>
      </c>
      <c r="O1642" s="101">
        <f t="array" ref="O1642">IFERROR(INDEX($AD$11:$AO$1485,MATCH($B1642&amp;$I1642,$Z$11:$Z$1485&amp;$AG$11:$AG$1485,0),MATCH($C1642,$AD$9:$AO$9,0)),"-")</f>
        <v>130</v>
      </c>
      <c r="P1642" s="75">
        <v>36</v>
      </c>
      <c r="Q1642" s="75">
        <v>12</v>
      </c>
      <c r="R1642" s="101">
        <f t="array" ref="R1642">IFERROR(INDEX($AD$11:$AO$1485,MATCH($B1642&amp;$I1642,$Z$11:$Z$1485&amp;$AG$11:$AG$1485,0),MATCH($D1642,$AD$9:$AO$9,0)),"-")</f>
        <v>127.4019</v>
      </c>
      <c r="S1642" s="75">
        <v>24</v>
      </c>
      <c r="T1642" s="75">
        <v>8</v>
      </c>
      <c r="U1642" s="75">
        <v>4</v>
      </c>
      <c r="V1642" s="75">
        <v>7</v>
      </c>
      <c r="W1642" s="50">
        <f t="shared" si="175"/>
        <v>24</v>
      </c>
      <c r="X1642" s="50">
        <f t="shared" si="176"/>
        <v>16</v>
      </c>
    </row>
    <row r="1643" spans="2:24" ht="15" x14ac:dyDescent="0.3">
      <c r="B1643" s="76" t="str">
        <f t="shared" si="177"/>
        <v>M130×3</v>
      </c>
      <c r="C1643" s="24" t="s">
        <v>222</v>
      </c>
      <c r="D1643" s="77" t="s">
        <v>221</v>
      </c>
      <c r="E1643" s="74" t="s">
        <v>0</v>
      </c>
      <c r="F1643" s="75">
        <v>130</v>
      </c>
      <c r="G1643" s="75">
        <v>3</v>
      </c>
      <c r="H1643" s="74" t="s">
        <v>482</v>
      </c>
      <c r="I1643" s="74" t="s">
        <v>383</v>
      </c>
      <c r="J1643" s="75" t="s">
        <v>311</v>
      </c>
      <c r="K1643" s="58" t="s">
        <v>491</v>
      </c>
      <c r="L1643" s="75">
        <v>130</v>
      </c>
      <c r="M1643" s="75">
        <v>3</v>
      </c>
      <c r="N1643" s="74">
        <v>60</v>
      </c>
      <c r="O1643" s="101">
        <f t="array" ref="O1643">IFERROR(INDEX($AD$11:$AO$1485,MATCH($B1643&amp;$I1643,$Z$11:$Z$1485&amp;$AG$11:$AG$1485,0),MATCH($C1643,$AD$9:$AO$9,0)),"-")</f>
        <v>130</v>
      </c>
      <c r="P1643" s="75">
        <v>36</v>
      </c>
      <c r="Q1643" s="75">
        <v>12</v>
      </c>
      <c r="R1643" s="101">
        <f t="array" ref="R1643">IFERROR(INDEX($AD$11:$AO$1485,MATCH($B1643&amp;$I1643,$Z$11:$Z$1485&amp;$AG$11:$AG$1485,0),MATCH($D1643,$AD$9:$AO$9,0)),"-")</f>
        <v>128.0514</v>
      </c>
      <c r="S1643" s="75">
        <v>24</v>
      </c>
      <c r="T1643" s="75">
        <v>8</v>
      </c>
      <c r="U1643" s="75">
        <v>4</v>
      </c>
      <c r="V1643" s="75">
        <v>7</v>
      </c>
      <c r="W1643" s="50">
        <f t="shared" si="175"/>
        <v>24</v>
      </c>
      <c r="X1643" s="50">
        <f t="shared" si="176"/>
        <v>16</v>
      </c>
    </row>
    <row r="1644" spans="2:24" ht="15" x14ac:dyDescent="0.3">
      <c r="B1644" s="76" t="str">
        <f t="shared" si="177"/>
        <v>M130×2</v>
      </c>
      <c r="C1644" s="24" t="s">
        <v>222</v>
      </c>
      <c r="D1644" s="77" t="s">
        <v>221</v>
      </c>
      <c r="E1644" s="74" t="s">
        <v>0</v>
      </c>
      <c r="F1644" s="75">
        <v>130</v>
      </c>
      <c r="G1644" s="75">
        <v>2</v>
      </c>
      <c r="H1644" s="74" t="s">
        <v>482</v>
      </c>
      <c r="I1644" s="74" t="s">
        <v>383</v>
      </c>
      <c r="J1644" s="75" t="s">
        <v>311</v>
      </c>
      <c r="K1644" s="58" t="s">
        <v>491</v>
      </c>
      <c r="L1644" s="75">
        <v>130</v>
      </c>
      <c r="M1644" s="75">
        <v>2</v>
      </c>
      <c r="N1644" s="74">
        <v>60</v>
      </c>
      <c r="O1644" s="101">
        <f t="array" ref="O1644">IFERROR(INDEX($AD$11:$AO$1485,MATCH($B1644&amp;$I1644,$Z$11:$Z$1485&amp;$AG$11:$AG$1485,0),MATCH($C1644,$AD$9:$AO$9,0)),"-")</f>
        <v>130</v>
      </c>
      <c r="P1644" s="75">
        <v>36</v>
      </c>
      <c r="Q1644" s="75">
        <v>12</v>
      </c>
      <c r="R1644" s="101">
        <f t="array" ref="R1644">IFERROR(INDEX($AD$11:$AO$1485,MATCH($B1644&amp;$I1644,$Z$11:$Z$1485&amp;$AG$11:$AG$1485,0),MATCH($D1644,$AD$9:$AO$9,0)),"-")</f>
        <v>128.70099999999999</v>
      </c>
      <c r="S1644" s="75">
        <v>24</v>
      </c>
      <c r="T1644" s="75">
        <v>8</v>
      </c>
      <c r="U1644" s="75">
        <v>4</v>
      </c>
      <c r="V1644" s="75">
        <v>7</v>
      </c>
      <c r="W1644" s="50">
        <f t="shared" si="175"/>
        <v>24</v>
      </c>
      <c r="X1644" s="50">
        <f t="shared" si="176"/>
        <v>16</v>
      </c>
    </row>
    <row r="1645" spans="2:24" ht="15" x14ac:dyDescent="0.3">
      <c r="B1645" s="76" t="str">
        <f t="shared" si="177"/>
        <v>M135×6</v>
      </c>
      <c r="C1645" s="24" t="s">
        <v>222</v>
      </c>
      <c r="D1645" s="77" t="s">
        <v>221</v>
      </c>
      <c r="E1645" s="74" t="s">
        <v>0</v>
      </c>
      <c r="F1645" s="75">
        <v>135</v>
      </c>
      <c r="G1645" s="75">
        <v>6</v>
      </c>
      <c r="H1645" s="74" t="s">
        <v>482</v>
      </c>
      <c r="I1645" s="74" t="s">
        <v>383</v>
      </c>
      <c r="J1645" s="75" t="s">
        <v>311</v>
      </c>
      <c r="K1645" s="58" t="s">
        <v>491</v>
      </c>
      <c r="L1645" s="75">
        <v>135</v>
      </c>
      <c r="M1645" s="75">
        <v>6</v>
      </c>
      <c r="N1645" s="74">
        <v>60</v>
      </c>
      <c r="O1645" s="101">
        <f t="array" ref="O1645">IFERROR(INDEX($AD$11:$AO$1485,MATCH($B1645&amp;$I1645,$Z$11:$Z$1485&amp;$AG$11:$AG$1485,0),MATCH($C1645,$AD$9:$AO$9,0)),"-")</f>
        <v>135</v>
      </c>
      <c r="P1645" s="75">
        <v>36</v>
      </c>
      <c r="Q1645" s="75">
        <v>12</v>
      </c>
      <c r="R1645" s="101">
        <f t="array" ref="R1645">IFERROR(INDEX($AD$11:$AO$1485,MATCH($B1645&amp;$I1645,$Z$11:$Z$1485&amp;$AG$11:$AG$1485,0),MATCH($D1645,$AD$9:$AO$9,0)),"-")</f>
        <v>131.10290000000001</v>
      </c>
      <c r="S1645" s="75">
        <v>24</v>
      </c>
      <c r="T1645" s="75">
        <v>8</v>
      </c>
      <c r="U1645" s="75">
        <v>4</v>
      </c>
      <c r="V1645" s="75">
        <v>7</v>
      </c>
      <c r="W1645" s="50">
        <f t="shared" si="175"/>
        <v>24</v>
      </c>
      <c r="X1645" s="50">
        <f t="shared" si="176"/>
        <v>16</v>
      </c>
    </row>
    <row r="1646" spans="2:24" ht="15" x14ac:dyDescent="0.3">
      <c r="B1646" s="76" t="str">
        <f t="shared" si="177"/>
        <v>M135×4</v>
      </c>
      <c r="C1646" s="24" t="s">
        <v>222</v>
      </c>
      <c r="D1646" s="77" t="s">
        <v>221</v>
      </c>
      <c r="E1646" s="74" t="s">
        <v>0</v>
      </c>
      <c r="F1646" s="75">
        <v>135</v>
      </c>
      <c r="G1646" s="75">
        <v>4</v>
      </c>
      <c r="H1646" s="74" t="s">
        <v>482</v>
      </c>
      <c r="I1646" s="74" t="s">
        <v>383</v>
      </c>
      <c r="J1646" s="75" t="s">
        <v>311</v>
      </c>
      <c r="K1646" s="58" t="s">
        <v>491</v>
      </c>
      <c r="L1646" s="75">
        <v>135</v>
      </c>
      <c r="M1646" s="75">
        <v>4</v>
      </c>
      <c r="N1646" s="74">
        <v>60</v>
      </c>
      <c r="O1646" s="101">
        <f t="array" ref="O1646">IFERROR(INDEX($AD$11:$AO$1485,MATCH($B1646&amp;$I1646,$Z$11:$Z$1485&amp;$AG$11:$AG$1485,0),MATCH($C1646,$AD$9:$AO$9,0)),"-")</f>
        <v>135</v>
      </c>
      <c r="P1646" s="75">
        <v>36</v>
      </c>
      <c r="Q1646" s="75">
        <v>12</v>
      </c>
      <c r="R1646" s="101">
        <f t="array" ref="R1646">IFERROR(INDEX($AD$11:$AO$1485,MATCH($B1646&amp;$I1646,$Z$11:$Z$1485&amp;$AG$11:$AG$1485,0),MATCH($D1646,$AD$9:$AO$9,0)),"-")</f>
        <v>132.40190000000001</v>
      </c>
      <c r="S1646" s="75">
        <v>24</v>
      </c>
      <c r="T1646" s="75">
        <v>8</v>
      </c>
      <c r="U1646" s="75">
        <v>4</v>
      </c>
      <c r="V1646" s="75">
        <v>7</v>
      </c>
      <c r="W1646" s="50">
        <f t="shared" si="175"/>
        <v>24</v>
      </c>
      <c r="X1646" s="50">
        <f t="shared" si="176"/>
        <v>16</v>
      </c>
    </row>
    <row r="1647" spans="2:24" ht="15" x14ac:dyDescent="0.3">
      <c r="B1647" s="76" t="str">
        <f t="shared" si="177"/>
        <v>M135×3</v>
      </c>
      <c r="C1647" s="24" t="s">
        <v>222</v>
      </c>
      <c r="D1647" s="77" t="s">
        <v>221</v>
      </c>
      <c r="E1647" s="74" t="s">
        <v>0</v>
      </c>
      <c r="F1647" s="75">
        <v>135</v>
      </c>
      <c r="G1647" s="75">
        <v>3</v>
      </c>
      <c r="H1647" s="74" t="s">
        <v>482</v>
      </c>
      <c r="I1647" s="74" t="s">
        <v>383</v>
      </c>
      <c r="J1647" s="75" t="s">
        <v>311</v>
      </c>
      <c r="K1647" s="58" t="s">
        <v>491</v>
      </c>
      <c r="L1647" s="75">
        <v>135</v>
      </c>
      <c r="M1647" s="75">
        <v>3</v>
      </c>
      <c r="N1647" s="74">
        <v>60</v>
      </c>
      <c r="O1647" s="101">
        <f t="array" ref="O1647">IFERROR(INDEX($AD$11:$AO$1485,MATCH($B1647&amp;$I1647,$Z$11:$Z$1485&amp;$AG$11:$AG$1485,0),MATCH($C1647,$AD$9:$AO$9,0)),"-")</f>
        <v>135</v>
      </c>
      <c r="P1647" s="75">
        <v>36</v>
      </c>
      <c r="Q1647" s="75">
        <v>12</v>
      </c>
      <c r="R1647" s="101">
        <f t="array" ref="R1647">IFERROR(INDEX($AD$11:$AO$1485,MATCH($B1647&amp;$I1647,$Z$11:$Z$1485&amp;$AG$11:$AG$1485,0),MATCH($D1647,$AD$9:$AO$9,0)),"-")</f>
        <v>133.0514</v>
      </c>
      <c r="S1647" s="75">
        <v>24</v>
      </c>
      <c r="T1647" s="75">
        <v>8</v>
      </c>
      <c r="U1647" s="75">
        <v>4</v>
      </c>
      <c r="V1647" s="75">
        <v>7</v>
      </c>
      <c r="W1647" s="50">
        <f t="shared" si="175"/>
        <v>24</v>
      </c>
      <c r="X1647" s="50">
        <f t="shared" si="176"/>
        <v>16</v>
      </c>
    </row>
    <row r="1648" spans="2:24" ht="15" x14ac:dyDescent="0.3">
      <c r="B1648" s="76" t="str">
        <f t="shared" si="177"/>
        <v>M135×2</v>
      </c>
      <c r="C1648" s="24" t="s">
        <v>222</v>
      </c>
      <c r="D1648" s="77" t="s">
        <v>221</v>
      </c>
      <c r="E1648" s="74" t="s">
        <v>0</v>
      </c>
      <c r="F1648" s="75">
        <v>135</v>
      </c>
      <c r="G1648" s="75">
        <v>2</v>
      </c>
      <c r="H1648" s="74" t="s">
        <v>482</v>
      </c>
      <c r="I1648" s="74" t="s">
        <v>383</v>
      </c>
      <c r="J1648" s="75" t="s">
        <v>311</v>
      </c>
      <c r="K1648" s="58" t="s">
        <v>491</v>
      </c>
      <c r="L1648" s="75">
        <v>135</v>
      </c>
      <c r="M1648" s="75">
        <v>2</v>
      </c>
      <c r="N1648" s="74">
        <v>60</v>
      </c>
      <c r="O1648" s="101">
        <f t="array" ref="O1648">IFERROR(INDEX($AD$11:$AO$1485,MATCH($B1648&amp;$I1648,$Z$11:$Z$1485&amp;$AG$11:$AG$1485,0),MATCH($C1648,$AD$9:$AO$9,0)),"-")</f>
        <v>135</v>
      </c>
      <c r="P1648" s="75">
        <v>36</v>
      </c>
      <c r="Q1648" s="75">
        <v>12</v>
      </c>
      <c r="R1648" s="101">
        <f t="array" ref="R1648">IFERROR(INDEX($AD$11:$AO$1485,MATCH($B1648&amp;$I1648,$Z$11:$Z$1485&amp;$AG$11:$AG$1485,0),MATCH($D1648,$AD$9:$AO$9,0)),"-")</f>
        <v>133.70099999999999</v>
      </c>
      <c r="S1648" s="75">
        <v>24</v>
      </c>
      <c r="T1648" s="75">
        <v>8</v>
      </c>
      <c r="U1648" s="75">
        <v>4</v>
      </c>
      <c r="V1648" s="75">
        <v>7</v>
      </c>
      <c r="W1648" s="50">
        <f t="shared" si="175"/>
        <v>24</v>
      </c>
      <c r="X1648" s="50">
        <f t="shared" si="176"/>
        <v>16</v>
      </c>
    </row>
    <row r="1649" spans="2:24" ht="15" x14ac:dyDescent="0.3">
      <c r="B1649" s="76" t="str">
        <f t="shared" si="177"/>
        <v>M140×6</v>
      </c>
      <c r="C1649" s="24" t="s">
        <v>222</v>
      </c>
      <c r="D1649" s="77" t="s">
        <v>221</v>
      </c>
      <c r="E1649" s="74" t="s">
        <v>0</v>
      </c>
      <c r="F1649" s="75">
        <v>140</v>
      </c>
      <c r="G1649" s="75">
        <v>6</v>
      </c>
      <c r="H1649" s="74" t="s">
        <v>482</v>
      </c>
      <c r="I1649" s="74" t="s">
        <v>383</v>
      </c>
      <c r="J1649" s="75" t="s">
        <v>311</v>
      </c>
      <c r="K1649" s="58" t="s">
        <v>491</v>
      </c>
      <c r="L1649" s="75">
        <v>140</v>
      </c>
      <c r="M1649" s="75">
        <v>6</v>
      </c>
      <c r="N1649" s="74">
        <v>60</v>
      </c>
      <c r="O1649" s="101">
        <f t="array" ref="O1649">IFERROR(INDEX($AD$11:$AO$1485,MATCH($B1649&amp;$I1649,$Z$11:$Z$1485&amp;$AG$11:$AG$1485,0),MATCH($C1649,$AD$9:$AO$9,0)),"-")</f>
        <v>140</v>
      </c>
      <c r="P1649" s="75">
        <v>36</v>
      </c>
      <c r="Q1649" s="75">
        <v>12</v>
      </c>
      <c r="R1649" s="101">
        <f t="array" ref="R1649">IFERROR(INDEX($AD$11:$AO$1485,MATCH($B1649&amp;$I1649,$Z$11:$Z$1485&amp;$AG$11:$AG$1485,0),MATCH($D1649,$AD$9:$AO$9,0)),"-")</f>
        <v>136.10290000000001</v>
      </c>
      <c r="S1649" s="75">
        <v>24</v>
      </c>
      <c r="T1649" s="75">
        <v>8</v>
      </c>
      <c r="U1649" s="75">
        <v>4</v>
      </c>
      <c r="V1649" s="75">
        <v>7</v>
      </c>
      <c r="W1649" s="50">
        <f t="shared" si="175"/>
        <v>24</v>
      </c>
      <c r="X1649" s="50">
        <f t="shared" si="176"/>
        <v>16</v>
      </c>
    </row>
    <row r="1650" spans="2:24" ht="15" x14ac:dyDescent="0.3">
      <c r="B1650" s="76" t="str">
        <f t="shared" si="177"/>
        <v>M140×4</v>
      </c>
      <c r="C1650" s="24" t="s">
        <v>222</v>
      </c>
      <c r="D1650" s="77" t="s">
        <v>221</v>
      </c>
      <c r="E1650" s="74" t="s">
        <v>0</v>
      </c>
      <c r="F1650" s="75">
        <v>140</v>
      </c>
      <c r="G1650" s="75">
        <v>4</v>
      </c>
      <c r="H1650" s="74" t="s">
        <v>482</v>
      </c>
      <c r="I1650" s="74" t="s">
        <v>383</v>
      </c>
      <c r="J1650" s="75" t="s">
        <v>311</v>
      </c>
      <c r="K1650" s="58" t="s">
        <v>491</v>
      </c>
      <c r="L1650" s="75">
        <v>140</v>
      </c>
      <c r="M1650" s="75">
        <v>4</v>
      </c>
      <c r="N1650" s="74">
        <v>60</v>
      </c>
      <c r="O1650" s="101">
        <f t="array" ref="O1650">IFERROR(INDEX($AD$11:$AO$1485,MATCH($B1650&amp;$I1650,$Z$11:$Z$1485&amp;$AG$11:$AG$1485,0),MATCH($C1650,$AD$9:$AO$9,0)),"-")</f>
        <v>140</v>
      </c>
      <c r="P1650" s="75">
        <v>36</v>
      </c>
      <c r="Q1650" s="75">
        <v>12</v>
      </c>
      <c r="R1650" s="101">
        <f t="array" ref="R1650">IFERROR(INDEX($AD$11:$AO$1485,MATCH($B1650&amp;$I1650,$Z$11:$Z$1485&amp;$AG$11:$AG$1485,0),MATCH($D1650,$AD$9:$AO$9,0)),"-")</f>
        <v>137.40190000000001</v>
      </c>
      <c r="S1650" s="75">
        <v>24</v>
      </c>
      <c r="T1650" s="75">
        <v>8</v>
      </c>
      <c r="U1650" s="75">
        <v>4</v>
      </c>
      <c r="V1650" s="75">
        <v>7</v>
      </c>
      <c r="W1650" s="50">
        <f t="shared" si="175"/>
        <v>24</v>
      </c>
      <c r="X1650" s="50">
        <f t="shared" si="176"/>
        <v>16</v>
      </c>
    </row>
    <row r="1651" spans="2:24" ht="15" x14ac:dyDescent="0.3">
      <c r="B1651" s="76" t="str">
        <f t="shared" si="177"/>
        <v>M140×3</v>
      </c>
      <c r="C1651" s="24" t="s">
        <v>222</v>
      </c>
      <c r="D1651" s="77" t="s">
        <v>221</v>
      </c>
      <c r="E1651" s="74" t="s">
        <v>0</v>
      </c>
      <c r="F1651" s="75">
        <v>140</v>
      </c>
      <c r="G1651" s="75">
        <v>3</v>
      </c>
      <c r="H1651" s="74" t="s">
        <v>482</v>
      </c>
      <c r="I1651" s="74" t="s">
        <v>383</v>
      </c>
      <c r="J1651" s="75" t="s">
        <v>311</v>
      </c>
      <c r="K1651" s="58" t="s">
        <v>491</v>
      </c>
      <c r="L1651" s="75">
        <v>140</v>
      </c>
      <c r="M1651" s="75">
        <v>3</v>
      </c>
      <c r="N1651" s="74">
        <v>60</v>
      </c>
      <c r="O1651" s="101">
        <f t="array" ref="O1651">IFERROR(INDEX($AD$11:$AO$1485,MATCH($B1651&amp;$I1651,$Z$11:$Z$1485&amp;$AG$11:$AG$1485,0),MATCH($C1651,$AD$9:$AO$9,0)),"-")</f>
        <v>140</v>
      </c>
      <c r="P1651" s="75">
        <v>36</v>
      </c>
      <c r="Q1651" s="75">
        <v>12</v>
      </c>
      <c r="R1651" s="101">
        <f t="array" ref="R1651">IFERROR(INDEX($AD$11:$AO$1485,MATCH($B1651&amp;$I1651,$Z$11:$Z$1485&amp;$AG$11:$AG$1485,0),MATCH($D1651,$AD$9:$AO$9,0)),"-")</f>
        <v>138.0514</v>
      </c>
      <c r="S1651" s="75">
        <v>24</v>
      </c>
      <c r="T1651" s="75">
        <v>8</v>
      </c>
      <c r="U1651" s="75">
        <v>4</v>
      </c>
      <c r="V1651" s="75">
        <v>7</v>
      </c>
      <c r="W1651" s="50">
        <f t="shared" si="175"/>
        <v>24</v>
      </c>
      <c r="X1651" s="50">
        <f t="shared" si="176"/>
        <v>16</v>
      </c>
    </row>
    <row r="1652" spans="2:24" ht="15" x14ac:dyDescent="0.3">
      <c r="B1652" s="76" t="str">
        <f t="shared" si="177"/>
        <v>M140×2</v>
      </c>
      <c r="C1652" s="24" t="s">
        <v>222</v>
      </c>
      <c r="D1652" s="77" t="s">
        <v>221</v>
      </c>
      <c r="E1652" s="74" t="s">
        <v>0</v>
      </c>
      <c r="F1652" s="75">
        <v>140</v>
      </c>
      <c r="G1652" s="75">
        <v>2</v>
      </c>
      <c r="H1652" s="74" t="s">
        <v>482</v>
      </c>
      <c r="I1652" s="74" t="s">
        <v>383</v>
      </c>
      <c r="J1652" s="75" t="s">
        <v>311</v>
      </c>
      <c r="K1652" s="58" t="s">
        <v>491</v>
      </c>
      <c r="L1652" s="75">
        <v>140</v>
      </c>
      <c r="M1652" s="75">
        <v>2</v>
      </c>
      <c r="N1652" s="74">
        <v>60</v>
      </c>
      <c r="O1652" s="101">
        <f t="array" ref="O1652">IFERROR(INDEX($AD$11:$AO$1485,MATCH($B1652&amp;$I1652,$Z$11:$Z$1485&amp;$AG$11:$AG$1485,0),MATCH($C1652,$AD$9:$AO$9,0)),"-")</f>
        <v>140</v>
      </c>
      <c r="P1652" s="75">
        <v>36</v>
      </c>
      <c r="Q1652" s="75">
        <v>12</v>
      </c>
      <c r="R1652" s="101">
        <f t="array" ref="R1652">IFERROR(INDEX($AD$11:$AO$1485,MATCH($B1652&amp;$I1652,$Z$11:$Z$1485&amp;$AG$11:$AG$1485,0),MATCH($D1652,$AD$9:$AO$9,0)),"-")</f>
        <v>138.70099999999999</v>
      </c>
      <c r="S1652" s="75">
        <v>24</v>
      </c>
      <c r="T1652" s="75">
        <v>8</v>
      </c>
      <c r="U1652" s="75">
        <v>4</v>
      </c>
      <c r="V1652" s="75">
        <v>7</v>
      </c>
      <c r="W1652" s="50">
        <f t="shared" si="175"/>
        <v>24</v>
      </c>
      <c r="X1652" s="50">
        <f t="shared" si="176"/>
        <v>16</v>
      </c>
    </row>
    <row r="1653" spans="2:24" ht="15" x14ac:dyDescent="0.3">
      <c r="B1653" s="76" t="str">
        <f t="shared" si="177"/>
        <v>M145×6</v>
      </c>
      <c r="C1653" s="24" t="s">
        <v>222</v>
      </c>
      <c r="D1653" s="77" t="s">
        <v>221</v>
      </c>
      <c r="E1653" s="74" t="s">
        <v>0</v>
      </c>
      <c r="F1653" s="75">
        <v>145</v>
      </c>
      <c r="G1653" s="75">
        <v>6</v>
      </c>
      <c r="H1653" s="74" t="s">
        <v>482</v>
      </c>
      <c r="I1653" s="74" t="s">
        <v>383</v>
      </c>
      <c r="J1653" s="75" t="s">
        <v>311</v>
      </c>
      <c r="K1653" s="58" t="s">
        <v>491</v>
      </c>
      <c r="L1653" s="75">
        <v>145</v>
      </c>
      <c r="M1653" s="75">
        <v>6</v>
      </c>
      <c r="N1653" s="74">
        <v>60</v>
      </c>
      <c r="O1653" s="101">
        <f t="array" ref="O1653">IFERROR(INDEX($AD$11:$AO$1485,MATCH($B1653&amp;$I1653,$Z$11:$Z$1485&amp;$AG$11:$AG$1485,0),MATCH($C1653,$AD$9:$AO$9,0)),"-")</f>
        <v>145</v>
      </c>
      <c r="P1653" s="75">
        <v>36</v>
      </c>
      <c r="Q1653" s="75">
        <v>12</v>
      </c>
      <c r="R1653" s="101">
        <f t="array" ref="R1653">IFERROR(INDEX($AD$11:$AO$1485,MATCH($B1653&amp;$I1653,$Z$11:$Z$1485&amp;$AG$11:$AG$1485,0),MATCH($D1653,$AD$9:$AO$9,0)),"-")</f>
        <v>141.10290000000001</v>
      </c>
      <c r="S1653" s="75">
        <v>24</v>
      </c>
      <c r="T1653" s="75">
        <v>8</v>
      </c>
      <c r="U1653" s="75">
        <v>4</v>
      </c>
      <c r="V1653" s="75">
        <v>7</v>
      </c>
      <c r="W1653" s="50">
        <f t="shared" si="175"/>
        <v>24</v>
      </c>
      <c r="X1653" s="50">
        <f t="shared" si="176"/>
        <v>16</v>
      </c>
    </row>
    <row r="1654" spans="2:24" ht="15" x14ac:dyDescent="0.3">
      <c r="B1654" s="76" t="str">
        <f t="shared" si="177"/>
        <v>M145×4</v>
      </c>
      <c r="C1654" s="24" t="s">
        <v>222</v>
      </c>
      <c r="D1654" s="77" t="s">
        <v>221</v>
      </c>
      <c r="E1654" s="74" t="s">
        <v>0</v>
      </c>
      <c r="F1654" s="75">
        <v>145</v>
      </c>
      <c r="G1654" s="75">
        <v>4</v>
      </c>
      <c r="H1654" s="74" t="s">
        <v>482</v>
      </c>
      <c r="I1654" s="74" t="s">
        <v>383</v>
      </c>
      <c r="J1654" s="75" t="s">
        <v>311</v>
      </c>
      <c r="K1654" s="58" t="s">
        <v>491</v>
      </c>
      <c r="L1654" s="75">
        <v>145</v>
      </c>
      <c r="M1654" s="75">
        <v>4</v>
      </c>
      <c r="N1654" s="74">
        <v>60</v>
      </c>
      <c r="O1654" s="101">
        <f t="array" ref="O1654">IFERROR(INDEX($AD$11:$AO$1485,MATCH($B1654&amp;$I1654,$Z$11:$Z$1485&amp;$AG$11:$AG$1485,0),MATCH($C1654,$AD$9:$AO$9,0)),"-")</f>
        <v>145</v>
      </c>
      <c r="P1654" s="75">
        <v>36</v>
      </c>
      <c r="Q1654" s="75">
        <v>12</v>
      </c>
      <c r="R1654" s="101">
        <f t="array" ref="R1654">IFERROR(INDEX($AD$11:$AO$1485,MATCH($B1654&amp;$I1654,$Z$11:$Z$1485&amp;$AG$11:$AG$1485,0),MATCH($D1654,$AD$9:$AO$9,0)),"-")</f>
        <v>142.40190000000001</v>
      </c>
      <c r="S1654" s="75">
        <v>24</v>
      </c>
      <c r="T1654" s="75">
        <v>8</v>
      </c>
      <c r="U1654" s="75">
        <v>4</v>
      </c>
      <c r="V1654" s="75">
        <v>7</v>
      </c>
      <c r="W1654" s="50">
        <f t="shared" si="175"/>
        <v>24</v>
      </c>
      <c r="X1654" s="50">
        <f t="shared" si="176"/>
        <v>16</v>
      </c>
    </row>
    <row r="1655" spans="2:24" ht="15" x14ac:dyDescent="0.3">
      <c r="B1655" s="76" t="str">
        <f t="shared" si="177"/>
        <v>M145×3</v>
      </c>
      <c r="C1655" s="24" t="s">
        <v>222</v>
      </c>
      <c r="D1655" s="77" t="s">
        <v>221</v>
      </c>
      <c r="E1655" s="74" t="s">
        <v>0</v>
      </c>
      <c r="F1655" s="75">
        <v>145</v>
      </c>
      <c r="G1655" s="75">
        <v>3</v>
      </c>
      <c r="H1655" s="74" t="s">
        <v>482</v>
      </c>
      <c r="I1655" s="74" t="s">
        <v>383</v>
      </c>
      <c r="J1655" s="75" t="s">
        <v>311</v>
      </c>
      <c r="K1655" s="58" t="s">
        <v>491</v>
      </c>
      <c r="L1655" s="75">
        <v>145</v>
      </c>
      <c r="M1655" s="75">
        <v>3</v>
      </c>
      <c r="N1655" s="74">
        <v>60</v>
      </c>
      <c r="O1655" s="101">
        <f t="array" ref="O1655">IFERROR(INDEX($AD$11:$AO$1485,MATCH($B1655&amp;$I1655,$Z$11:$Z$1485&amp;$AG$11:$AG$1485,0),MATCH($C1655,$AD$9:$AO$9,0)),"-")</f>
        <v>145</v>
      </c>
      <c r="P1655" s="75">
        <v>36</v>
      </c>
      <c r="Q1655" s="75">
        <v>12</v>
      </c>
      <c r="R1655" s="101">
        <f t="array" ref="R1655">IFERROR(INDEX($AD$11:$AO$1485,MATCH($B1655&amp;$I1655,$Z$11:$Z$1485&amp;$AG$11:$AG$1485,0),MATCH($D1655,$AD$9:$AO$9,0)),"-")</f>
        <v>143.0514</v>
      </c>
      <c r="S1655" s="75">
        <v>24</v>
      </c>
      <c r="T1655" s="75">
        <v>8</v>
      </c>
      <c r="U1655" s="75">
        <v>4</v>
      </c>
      <c r="V1655" s="75">
        <v>7</v>
      </c>
      <c r="W1655" s="50">
        <f t="shared" si="175"/>
        <v>24</v>
      </c>
      <c r="X1655" s="50">
        <f t="shared" si="176"/>
        <v>16</v>
      </c>
    </row>
    <row r="1656" spans="2:24" ht="15" x14ac:dyDescent="0.3">
      <c r="B1656" s="76" t="str">
        <f t="shared" si="177"/>
        <v>M145×2</v>
      </c>
      <c r="C1656" s="24" t="s">
        <v>222</v>
      </c>
      <c r="D1656" s="77" t="s">
        <v>221</v>
      </c>
      <c r="E1656" s="74" t="s">
        <v>0</v>
      </c>
      <c r="F1656" s="75">
        <v>145</v>
      </c>
      <c r="G1656" s="75">
        <v>2</v>
      </c>
      <c r="H1656" s="74" t="s">
        <v>482</v>
      </c>
      <c r="I1656" s="74" t="s">
        <v>383</v>
      </c>
      <c r="J1656" s="75" t="s">
        <v>311</v>
      </c>
      <c r="K1656" s="58" t="s">
        <v>491</v>
      </c>
      <c r="L1656" s="75">
        <v>145</v>
      </c>
      <c r="M1656" s="75">
        <v>2</v>
      </c>
      <c r="N1656" s="74">
        <v>60</v>
      </c>
      <c r="O1656" s="101">
        <f t="array" ref="O1656">IFERROR(INDEX($AD$11:$AO$1485,MATCH($B1656&amp;$I1656,$Z$11:$Z$1485&amp;$AG$11:$AG$1485,0),MATCH($C1656,$AD$9:$AO$9,0)),"-")</f>
        <v>145</v>
      </c>
      <c r="P1656" s="75">
        <v>36</v>
      </c>
      <c r="Q1656" s="75">
        <v>12</v>
      </c>
      <c r="R1656" s="101">
        <f t="array" ref="R1656">IFERROR(INDEX($AD$11:$AO$1485,MATCH($B1656&amp;$I1656,$Z$11:$Z$1485&amp;$AG$11:$AG$1485,0),MATCH($D1656,$AD$9:$AO$9,0)),"-")</f>
        <v>143.70099999999999</v>
      </c>
      <c r="S1656" s="75">
        <v>24</v>
      </c>
      <c r="T1656" s="75">
        <v>8</v>
      </c>
      <c r="U1656" s="75">
        <v>4</v>
      </c>
      <c r="V1656" s="75">
        <v>7</v>
      </c>
      <c r="W1656" s="50">
        <f t="shared" si="175"/>
        <v>24</v>
      </c>
      <c r="X1656" s="50">
        <f t="shared" si="176"/>
        <v>16</v>
      </c>
    </row>
    <row r="1657" spans="2:24" ht="15" x14ac:dyDescent="0.3">
      <c r="B1657" s="76" t="str">
        <f t="shared" si="177"/>
        <v>M150×6</v>
      </c>
      <c r="C1657" s="24" t="s">
        <v>222</v>
      </c>
      <c r="D1657" s="77" t="s">
        <v>221</v>
      </c>
      <c r="E1657" s="74" t="s">
        <v>0</v>
      </c>
      <c r="F1657" s="75">
        <v>150</v>
      </c>
      <c r="G1657" s="75">
        <v>6</v>
      </c>
      <c r="H1657" s="74" t="s">
        <v>482</v>
      </c>
      <c r="I1657" s="74" t="s">
        <v>383</v>
      </c>
      <c r="J1657" s="75" t="s">
        <v>311</v>
      </c>
      <c r="K1657" s="58" t="s">
        <v>491</v>
      </c>
      <c r="L1657" s="75">
        <v>150</v>
      </c>
      <c r="M1657" s="75">
        <v>6</v>
      </c>
      <c r="N1657" s="74">
        <v>60</v>
      </c>
      <c r="O1657" s="101">
        <f t="array" ref="O1657">IFERROR(INDEX($AD$11:$AO$1485,MATCH($B1657&amp;$I1657,$Z$11:$Z$1485&amp;$AG$11:$AG$1485,0),MATCH($C1657,$AD$9:$AO$9,0)),"-")</f>
        <v>150</v>
      </c>
      <c r="P1657" s="75">
        <v>36</v>
      </c>
      <c r="Q1657" s="75">
        <v>12</v>
      </c>
      <c r="R1657" s="101">
        <f t="array" ref="R1657">IFERROR(INDEX($AD$11:$AO$1485,MATCH($B1657&amp;$I1657,$Z$11:$Z$1485&amp;$AG$11:$AG$1485,0),MATCH($D1657,$AD$9:$AO$9,0)),"-")</f>
        <v>146.10290000000001</v>
      </c>
      <c r="S1657" s="75">
        <v>24</v>
      </c>
      <c r="T1657" s="75">
        <v>8</v>
      </c>
      <c r="U1657" s="75">
        <v>4</v>
      </c>
      <c r="V1657" s="75">
        <v>7</v>
      </c>
      <c r="W1657" s="50">
        <f t="shared" si="175"/>
        <v>24</v>
      </c>
      <c r="X1657" s="50">
        <f t="shared" si="176"/>
        <v>16</v>
      </c>
    </row>
    <row r="1658" spans="2:24" ht="15" x14ac:dyDescent="0.3">
      <c r="B1658" s="76" t="str">
        <f t="shared" si="177"/>
        <v>M150×4</v>
      </c>
      <c r="C1658" s="24" t="s">
        <v>222</v>
      </c>
      <c r="D1658" s="77" t="s">
        <v>221</v>
      </c>
      <c r="E1658" s="74" t="s">
        <v>0</v>
      </c>
      <c r="F1658" s="75">
        <v>150</v>
      </c>
      <c r="G1658" s="75">
        <v>4</v>
      </c>
      <c r="H1658" s="74" t="s">
        <v>482</v>
      </c>
      <c r="I1658" s="74" t="s">
        <v>383</v>
      </c>
      <c r="J1658" s="75" t="s">
        <v>311</v>
      </c>
      <c r="K1658" s="58" t="s">
        <v>491</v>
      </c>
      <c r="L1658" s="75">
        <v>150</v>
      </c>
      <c r="M1658" s="75">
        <v>4</v>
      </c>
      <c r="N1658" s="74">
        <v>60</v>
      </c>
      <c r="O1658" s="101">
        <f t="array" ref="O1658">IFERROR(INDEX($AD$11:$AO$1485,MATCH($B1658&amp;$I1658,$Z$11:$Z$1485&amp;$AG$11:$AG$1485,0),MATCH($C1658,$AD$9:$AO$9,0)),"-")</f>
        <v>150</v>
      </c>
      <c r="P1658" s="75">
        <v>36</v>
      </c>
      <c r="Q1658" s="75">
        <v>12</v>
      </c>
      <c r="R1658" s="101">
        <f t="array" ref="R1658">IFERROR(INDEX($AD$11:$AO$1485,MATCH($B1658&amp;$I1658,$Z$11:$Z$1485&amp;$AG$11:$AG$1485,0),MATCH($D1658,$AD$9:$AO$9,0)),"-")</f>
        <v>147.40190000000001</v>
      </c>
      <c r="S1658" s="75">
        <v>24</v>
      </c>
      <c r="T1658" s="75">
        <v>8</v>
      </c>
      <c r="U1658" s="75">
        <v>4</v>
      </c>
      <c r="V1658" s="75">
        <v>7</v>
      </c>
      <c r="W1658" s="50">
        <f t="shared" si="175"/>
        <v>24</v>
      </c>
      <c r="X1658" s="50">
        <f t="shared" si="176"/>
        <v>16</v>
      </c>
    </row>
    <row r="1659" spans="2:24" ht="15" x14ac:dyDescent="0.3">
      <c r="B1659" s="76" t="str">
        <f t="shared" si="177"/>
        <v>M150×3</v>
      </c>
      <c r="C1659" s="24" t="s">
        <v>222</v>
      </c>
      <c r="D1659" s="77" t="s">
        <v>221</v>
      </c>
      <c r="E1659" s="74" t="s">
        <v>0</v>
      </c>
      <c r="F1659" s="75">
        <v>150</v>
      </c>
      <c r="G1659" s="75">
        <v>3</v>
      </c>
      <c r="H1659" s="74" t="s">
        <v>482</v>
      </c>
      <c r="I1659" s="74" t="s">
        <v>383</v>
      </c>
      <c r="J1659" s="75" t="s">
        <v>311</v>
      </c>
      <c r="K1659" s="58" t="s">
        <v>491</v>
      </c>
      <c r="L1659" s="75">
        <v>150</v>
      </c>
      <c r="M1659" s="75">
        <v>3</v>
      </c>
      <c r="N1659" s="74">
        <v>60</v>
      </c>
      <c r="O1659" s="101">
        <f t="array" ref="O1659">IFERROR(INDEX($AD$11:$AO$1485,MATCH($B1659&amp;$I1659,$Z$11:$Z$1485&amp;$AG$11:$AG$1485,0),MATCH($C1659,$AD$9:$AO$9,0)),"-")</f>
        <v>150</v>
      </c>
      <c r="P1659" s="75">
        <v>36</v>
      </c>
      <c r="Q1659" s="75">
        <v>12</v>
      </c>
      <c r="R1659" s="101">
        <f t="array" ref="R1659">IFERROR(INDEX($AD$11:$AO$1485,MATCH($B1659&amp;$I1659,$Z$11:$Z$1485&amp;$AG$11:$AG$1485,0),MATCH($D1659,$AD$9:$AO$9,0)),"-")</f>
        <v>148.0514</v>
      </c>
      <c r="S1659" s="75">
        <v>24</v>
      </c>
      <c r="T1659" s="75">
        <v>8</v>
      </c>
      <c r="U1659" s="75">
        <v>4</v>
      </c>
      <c r="V1659" s="75">
        <v>7</v>
      </c>
      <c r="W1659" s="50">
        <f t="shared" si="175"/>
        <v>24</v>
      </c>
      <c r="X1659" s="50">
        <f t="shared" si="176"/>
        <v>16</v>
      </c>
    </row>
    <row r="1660" spans="2:24" ht="15" x14ac:dyDescent="0.3">
      <c r="B1660" s="76" t="str">
        <f t="shared" si="177"/>
        <v>M150×2</v>
      </c>
      <c r="C1660" s="24" t="s">
        <v>222</v>
      </c>
      <c r="D1660" s="77" t="s">
        <v>221</v>
      </c>
      <c r="E1660" s="74" t="s">
        <v>0</v>
      </c>
      <c r="F1660" s="75">
        <v>150</v>
      </c>
      <c r="G1660" s="75">
        <v>2</v>
      </c>
      <c r="H1660" s="74" t="s">
        <v>482</v>
      </c>
      <c r="I1660" s="74" t="s">
        <v>383</v>
      </c>
      <c r="J1660" s="75" t="s">
        <v>311</v>
      </c>
      <c r="K1660" s="58" t="s">
        <v>491</v>
      </c>
      <c r="L1660" s="75">
        <v>150</v>
      </c>
      <c r="M1660" s="75">
        <v>2</v>
      </c>
      <c r="N1660" s="74">
        <v>60</v>
      </c>
      <c r="O1660" s="101">
        <f t="array" ref="O1660">IFERROR(INDEX($AD$11:$AO$1485,MATCH($B1660&amp;$I1660,$Z$11:$Z$1485&amp;$AG$11:$AG$1485,0),MATCH($C1660,$AD$9:$AO$9,0)),"-")</f>
        <v>150</v>
      </c>
      <c r="P1660" s="75">
        <v>36</v>
      </c>
      <c r="Q1660" s="75">
        <v>12</v>
      </c>
      <c r="R1660" s="101">
        <f t="array" ref="R1660">IFERROR(INDEX($AD$11:$AO$1485,MATCH($B1660&amp;$I1660,$Z$11:$Z$1485&amp;$AG$11:$AG$1485,0),MATCH($D1660,$AD$9:$AO$9,0)),"-")</f>
        <v>148.70099999999999</v>
      </c>
      <c r="S1660" s="75">
        <v>24</v>
      </c>
      <c r="T1660" s="75">
        <v>8</v>
      </c>
      <c r="U1660" s="75">
        <v>4</v>
      </c>
      <c r="V1660" s="75">
        <v>7</v>
      </c>
      <c r="W1660" s="50">
        <f t="shared" si="175"/>
        <v>24</v>
      </c>
      <c r="X1660" s="50">
        <f t="shared" si="176"/>
        <v>16</v>
      </c>
    </row>
    <row r="1661" spans="2:24" ht="15" x14ac:dyDescent="0.3">
      <c r="B1661" s="72" t="str">
        <f t="shared" si="177"/>
        <v>M4×0.5</v>
      </c>
      <c r="C1661" s="79" t="s">
        <v>222</v>
      </c>
      <c r="D1661" s="73" t="s">
        <v>221</v>
      </c>
      <c r="E1661" s="71" t="s">
        <v>0</v>
      </c>
      <c r="F1661" s="58">
        <v>4</v>
      </c>
      <c r="G1661" s="58">
        <v>0.5</v>
      </c>
      <c r="H1661" s="71" t="s">
        <v>133</v>
      </c>
      <c r="I1661" s="71" t="s">
        <v>381</v>
      </c>
      <c r="J1661" s="58" t="s">
        <v>311</v>
      </c>
      <c r="K1661" s="58" t="s">
        <v>491</v>
      </c>
      <c r="L1661" s="58">
        <v>4</v>
      </c>
      <c r="M1661" s="58">
        <v>0.5</v>
      </c>
      <c r="N1661" s="71">
        <v>60</v>
      </c>
      <c r="O1661" s="100">
        <f t="array" ref="O1661">IFERROR(INDEX($AD$11:$AO$1485,MATCH($B1661&amp;$I1661,$Z$11:$Z$1485&amp;$AG$11:$AG$1485,0),MATCH($C1661,$AD$9:$AO$9,0)),"-")</f>
        <v>4</v>
      </c>
      <c r="P1661" s="58">
        <v>18</v>
      </c>
      <c r="Q1661" s="58">
        <v>6</v>
      </c>
      <c r="R1661" s="100">
        <f t="array" ref="R1661">IFERROR(INDEX($AD$11:$AO$1485,MATCH($B1661&amp;$I1661,$Z$11:$Z$1485&amp;$AG$11:$AG$1485,0),MATCH($D1661,$AD$9:$AO$9,0)),"-")</f>
        <v>3.6751999999999998</v>
      </c>
      <c r="S1661" s="58">
        <v>18</v>
      </c>
      <c r="T1661" s="58">
        <v>6</v>
      </c>
      <c r="U1661" s="58">
        <v>4</v>
      </c>
      <c r="V1661" s="58">
        <v>25</v>
      </c>
      <c r="W1661" s="50">
        <f t="shared" ref="W1661:W1723" si="178">IF(P1661="-","-",P1661-Q1661)</f>
        <v>12</v>
      </c>
      <c r="X1661" s="50">
        <f t="shared" ref="X1661:X1723" si="179">S1661-T1661</f>
        <v>12</v>
      </c>
    </row>
    <row r="1662" spans="2:24" ht="15" x14ac:dyDescent="0.3">
      <c r="B1662" s="72" t="str">
        <f t="shared" si="177"/>
        <v>M4.5×0.5</v>
      </c>
      <c r="C1662" s="79" t="s">
        <v>222</v>
      </c>
      <c r="D1662" s="73" t="s">
        <v>221</v>
      </c>
      <c r="E1662" s="71" t="s">
        <v>0</v>
      </c>
      <c r="F1662" s="58">
        <v>4.5</v>
      </c>
      <c r="G1662" s="58">
        <v>0.5</v>
      </c>
      <c r="H1662" s="71" t="s">
        <v>133</v>
      </c>
      <c r="I1662" s="71" t="s">
        <v>381</v>
      </c>
      <c r="J1662" s="58" t="s">
        <v>311</v>
      </c>
      <c r="K1662" s="58" t="s">
        <v>491</v>
      </c>
      <c r="L1662" s="58">
        <v>4.5</v>
      </c>
      <c r="M1662" s="58">
        <v>0.5</v>
      </c>
      <c r="N1662" s="71">
        <v>60</v>
      </c>
      <c r="O1662" s="100">
        <f t="array" ref="O1662">IFERROR(INDEX($AD$11:$AO$1485,MATCH($B1662&amp;$I1662,$Z$11:$Z$1485&amp;$AG$11:$AG$1485,0),MATCH($C1662,$AD$9:$AO$9,0)),"-")</f>
        <v>4.5</v>
      </c>
      <c r="P1662" s="58">
        <v>18</v>
      </c>
      <c r="Q1662" s="58">
        <v>6</v>
      </c>
      <c r="R1662" s="100">
        <f t="array" ref="R1662">IFERROR(INDEX($AD$11:$AO$1485,MATCH($B1662&amp;$I1662,$Z$11:$Z$1485&amp;$AG$11:$AG$1485,0),MATCH($D1662,$AD$9:$AO$9,0)),"-")</f>
        <v>4.1752000000000002</v>
      </c>
      <c r="S1662" s="58">
        <v>18</v>
      </c>
      <c r="T1662" s="58">
        <v>6</v>
      </c>
      <c r="U1662" s="58">
        <v>4</v>
      </c>
      <c r="V1662" s="58">
        <v>23</v>
      </c>
      <c r="W1662" s="50">
        <f t="shared" si="178"/>
        <v>12</v>
      </c>
      <c r="X1662" s="50">
        <f t="shared" si="179"/>
        <v>12</v>
      </c>
    </row>
    <row r="1663" spans="2:24" ht="15" x14ac:dyDescent="0.3">
      <c r="B1663" s="72" t="str">
        <f t="shared" si="177"/>
        <v>M5×0.5</v>
      </c>
      <c r="C1663" s="79" t="s">
        <v>222</v>
      </c>
      <c r="D1663" s="73" t="s">
        <v>221</v>
      </c>
      <c r="E1663" s="71" t="s">
        <v>0</v>
      </c>
      <c r="F1663" s="58">
        <v>5</v>
      </c>
      <c r="G1663" s="58">
        <v>0.5</v>
      </c>
      <c r="H1663" s="71" t="s">
        <v>133</v>
      </c>
      <c r="I1663" s="71" t="s">
        <v>381</v>
      </c>
      <c r="J1663" s="58" t="s">
        <v>311</v>
      </c>
      <c r="K1663" s="58" t="s">
        <v>491</v>
      </c>
      <c r="L1663" s="58">
        <v>5</v>
      </c>
      <c r="M1663" s="58">
        <v>0.5</v>
      </c>
      <c r="N1663" s="71">
        <v>60</v>
      </c>
      <c r="O1663" s="100">
        <f t="array" ref="O1663">IFERROR(INDEX($AD$11:$AO$1485,MATCH($B1663&amp;$I1663,$Z$11:$Z$1485&amp;$AG$11:$AG$1485,0),MATCH($C1663,$AD$9:$AO$9,0)),"-")</f>
        <v>5</v>
      </c>
      <c r="P1663" s="58">
        <v>18</v>
      </c>
      <c r="Q1663" s="58">
        <v>6</v>
      </c>
      <c r="R1663" s="100">
        <f t="array" ref="R1663">IFERROR(INDEX($AD$11:$AO$1485,MATCH($B1663&amp;$I1663,$Z$11:$Z$1485&amp;$AG$11:$AG$1485,0),MATCH($D1663,$AD$9:$AO$9,0)),"-")</f>
        <v>4.6752000000000002</v>
      </c>
      <c r="S1663" s="58">
        <v>18</v>
      </c>
      <c r="T1663" s="58">
        <v>6</v>
      </c>
      <c r="U1663" s="58">
        <v>4</v>
      </c>
      <c r="V1663" s="58">
        <v>20</v>
      </c>
      <c r="W1663" s="50">
        <f t="shared" si="178"/>
        <v>12</v>
      </c>
      <c r="X1663" s="50">
        <f t="shared" si="179"/>
        <v>12</v>
      </c>
    </row>
    <row r="1664" spans="2:24" ht="15" x14ac:dyDescent="0.3">
      <c r="B1664" s="72" t="str">
        <f t="shared" si="177"/>
        <v>M5.5×0.5</v>
      </c>
      <c r="C1664" s="79" t="s">
        <v>222</v>
      </c>
      <c r="D1664" s="73" t="s">
        <v>221</v>
      </c>
      <c r="E1664" s="71" t="s">
        <v>0</v>
      </c>
      <c r="F1664" s="58">
        <v>5.5</v>
      </c>
      <c r="G1664" s="58">
        <v>0.5</v>
      </c>
      <c r="H1664" s="71" t="s">
        <v>133</v>
      </c>
      <c r="I1664" s="71" t="s">
        <v>381</v>
      </c>
      <c r="J1664" s="58" t="s">
        <v>311</v>
      </c>
      <c r="K1664" s="58" t="s">
        <v>491</v>
      </c>
      <c r="L1664" s="58">
        <v>5.5</v>
      </c>
      <c r="M1664" s="58">
        <v>0.5</v>
      </c>
      <c r="N1664" s="71">
        <v>60</v>
      </c>
      <c r="O1664" s="100">
        <f t="array" ref="O1664">IFERROR(INDEX($AD$11:$AO$1485,MATCH($B1664&amp;$I1664,$Z$11:$Z$1485&amp;$AG$11:$AG$1485,0),MATCH($C1664,$AD$9:$AO$9,0)),"-")</f>
        <v>5.5</v>
      </c>
      <c r="P1664" s="58">
        <v>18</v>
      </c>
      <c r="Q1664" s="58">
        <v>6</v>
      </c>
      <c r="R1664" s="100">
        <f t="array" ref="R1664">IFERROR(INDEX($AD$11:$AO$1485,MATCH($B1664&amp;$I1664,$Z$11:$Z$1485&amp;$AG$11:$AG$1485,0),MATCH($D1664,$AD$9:$AO$9,0)),"-")</f>
        <v>5.1752000000000002</v>
      </c>
      <c r="S1664" s="58">
        <v>18</v>
      </c>
      <c r="T1664" s="58">
        <v>6</v>
      </c>
      <c r="U1664" s="58">
        <v>4</v>
      </c>
      <c r="V1664" s="58">
        <v>18</v>
      </c>
      <c r="W1664" s="50">
        <f t="shared" si="178"/>
        <v>12</v>
      </c>
      <c r="X1664" s="50">
        <f t="shared" si="179"/>
        <v>12</v>
      </c>
    </row>
    <row r="1665" spans="2:24" ht="15" x14ac:dyDescent="0.3">
      <c r="B1665" s="72" t="str">
        <f t="shared" si="177"/>
        <v>M6×0.75</v>
      </c>
      <c r="C1665" s="79" t="s">
        <v>222</v>
      </c>
      <c r="D1665" s="73" t="s">
        <v>221</v>
      </c>
      <c r="E1665" s="71" t="s">
        <v>0</v>
      </c>
      <c r="F1665" s="58">
        <v>6</v>
      </c>
      <c r="G1665" s="58">
        <v>0.75</v>
      </c>
      <c r="H1665" s="71" t="s">
        <v>133</v>
      </c>
      <c r="I1665" s="71" t="s">
        <v>381</v>
      </c>
      <c r="J1665" s="58" t="s">
        <v>311</v>
      </c>
      <c r="K1665" s="58" t="s">
        <v>491</v>
      </c>
      <c r="L1665" s="58">
        <v>6</v>
      </c>
      <c r="M1665" s="58">
        <v>0.75</v>
      </c>
      <c r="N1665" s="71">
        <v>60</v>
      </c>
      <c r="O1665" s="100">
        <f t="array" ref="O1665">IFERROR(INDEX($AD$11:$AO$1485,MATCH($B1665&amp;$I1665,$Z$11:$Z$1485&amp;$AG$11:$AG$1485,0),MATCH($C1665,$AD$9:$AO$9,0)),"-")</f>
        <v>6</v>
      </c>
      <c r="P1665" s="58">
        <v>18</v>
      </c>
      <c r="Q1665" s="58">
        <v>6</v>
      </c>
      <c r="R1665" s="100">
        <f t="array" ref="R1665">IFERROR(INDEX($AD$11:$AO$1485,MATCH($B1665&amp;$I1665,$Z$11:$Z$1485&amp;$AG$11:$AG$1485,0),MATCH($D1665,$AD$9:$AO$9,0)),"-")</f>
        <v>5.5129000000000001</v>
      </c>
      <c r="S1665" s="58">
        <v>18</v>
      </c>
      <c r="T1665" s="58">
        <v>6</v>
      </c>
      <c r="U1665" s="58">
        <v>4</v>
      </c>
      <c r="V1665" s="58">
        <v>18</v>
      </c>
      <c r="W1665" s="50">
        <f t="shared" si="178"/>
        <v>12</v>
      </c>
      <c r="X1665" s="50">
        <f t="shared" si="179"/>
        <v>12</v>
      </c>
    </row>
    <row r="1666" spans="2:24" ht="15" x14ac:dyDescent="0.3">
      <c r="B1666" s="72" t="str">
        <f t="shared" si="177"/>
        <v>M7×0.75</v>
      </c>
      <c r="C1666" s="79" t="s">
        <v>222</v>
      </c>
      <c r="D1666" s="73" t="s">
        <v>221</v>
      </c>
      <c r="E1666" s="71" t="s">
        <v>0</v>
      </c>
      <c r="F1666" s="58">
        <v>7</v>
      </c>
      <c r="G1666" s="58">
        <v>0.75</v>
      </c>
      <c r="H1666" s="71" t="s">
        <v>133</v>
      </c>
      <c r="I1666" s="71" t="s">
        <v>381</v>
      </c>
      <c r="J1666" s="58" t="s">
        <v>311</v>
      </c>
      <c r="K1666" s="58" t="s">
        <v>491</v>
      </c>
      <c r="L1666" s="58">
        <v>7</v>
      </c>
      <c r="M1666" s="58">
        <v>0.75</v>
      </c>
      <c r="N1666" s="71">
        <v>60</v>
      </c>
      <c r="O1666" s="100">
        <f t="array" ref="O1666">IFERROR(INDEX($AD$11:$AO$1485,MATCH($B1666&amp;$I1666,$Z$11:$Z$1485&amp;$AG$11:$AG$1485,0),MATCH($C1666,$AD$9:$AO$9,0)),"-")</f>
        <v>7</v>
      </c>
      <c r="P1666" s="58">
        <v>18</v>
      </c>
      <c r="Q1666" s="58">
        <v>6</v>
      </c>
      <c r="R1666" s="100">
        <f t="array" ref="R1666">IFERROR(INDEX($AD$11:$AO$1485,MATCH($B1666&amp;$I1666,$Z$11:$Z$1485&amp;$AG$11:$AG$1485,0),MATCH($D1666,$AD$9:$AO$9,0)),"-")</f>
        <v>6.5129000000000001</v>
      </c>
      <c r="S1666" s="58">
        <v>18</v>
      </c>
      <c r="T1666" s="58">
        <v>6</v>
      </c>
      <c r="U1666" s="58">
        <v>4</v>
      </c>
      <c r="V1666" s="58">
        <v>17</v>
      </c>
      <c r="W1666" s="50">
        <f t="shared" si="178"/>
        <v>12</v>
      </c>
      <c r="X1666" s="50">
        <f t="shared" si="179"/>
        <v>12</v>
      </c>
    </row>
    <row r="1667" spans="2:24" ht="15" x14ac:dyDescent="0.3">
      <c r="B1667" s="72" t="str">
        <f t="shared" si="177"/>
        <v>M8×1</v>
      </c>
      <c r="C1667" s="79" t="s">
        <v>222</v>
      </c>
      <c r="D1667" s="73" t="s">
        <v>221</v>
      </c>
      <c r="E1667" s="71" t="s">
        <v>0</v>
      </c>
      <c r="F1667" s="58">
        <v>8</v>
      </c>
      <c r="G1667" s="58">
        <v>1</v>
      </c>
      <c r="H1667" s="71" t="s">
        <v>133</v>
      </c>
      <c r="I1667" s="71" t="s">
        <v>381</v>
      </c>
      <c r="J1667" s="58" t="s">
        <v>311</v>
      </c>
      <c r="K1667" s="58" t="s">
        <v>491</v>
      </c>
      <c r="L1667" s="58">
        <v>8</v>
      </c>
      <c r="M1667" s="58">
        <v>1</v>
      </c>
      <c r="N1667" s="71">
        <v>60</v>
      </c>
      <c r="O1667" s="100">
        <f t="array" ref="O1667">IFERROR(INDEX($AD$11:$AO$1485,MATCH($B1667&amp;$I1667,$Z$11:$Z$1485&amp;$AG$11:$AG$1485,0),MATCH($C1667,$AD$9:$AO$9,0)),"-")</f>
        <v>8</v>
      </c>
      <c r="P1667" s="58">
        <v>18</v>
      </c>
      <c r="Q1667" s="58">
        <v>6</v>
      </c>
      <c r="R1667" s="100">
        <f t="array" ref="R1667">IFERROR(INDEX($AD$11:$AO$1485,MATCH($B1667&amp;$I1667,$Z$11:$Z$1485&amp;$AG$11:$AG$1485,0),MATCH($D1667,$AD$9:$AO$9,0)),"-")</f>
        <v>7.3505000000000003</v>
      </c>
      <c r="S1667" s="58">
        <v>18</v>
      </c>
      <c r="T1667" s="58">
        <v>6</v>
      </c>
      <c r="U1667" s="58">
        <v>4</v>
      </c>
      <c r="V1667" s="58">
        <v>15</v>
      </c>
      <c r="W1667" s="50">
        <f t="shared" si="178"/>
        <v>12</v>
      </c>
      <c r="X1667" s="50">
        <f t="shared" si="179"/>
        <v>12</v>
      </c>
    </row>
    <row r="1668" spans="2:24" ht="15" x14ac:dyDescent="0.3">
      <c r="B1668" s="72" t="str">
        <f t="shared" si="177"/>
        <v>M8×0.75</v>
      </c>
      <c r="C1668" s="79" t="s">
        <v>222</v>
      </c>
      <c r="D1668" s="73" t="s">
        <v>221</v>
      </c>
      <c r="E1668" s="71" t="s">
        <v>0</v>
      </c>
      <c r="F1668" s="58">
        <v>8</v>
      </c>
      <c r="G1668" s="58">
        <v>0.75</v>
      </c>
      <c r="H1668" s="71" t="s">
        <v>133</v>
      </c>
      <c r="I1668" s="71" t="s">
        <v>381</v>
      </c>
      <c r="J1668" s="58" t="s">
        <v>311</v>
      </c>
      <c r="K1668" s="58" t="s">
        <v>491</v>
      </c>
      <c r="L1668" s="58">
        <v>8</v>
      </c>
      <c r="M1668" s="58">
        <v>0.75</v>
      </c>
      <c r="N1668" s="71">
        <v>60</v>
      </c>
      <c r="O1668" s="100">
        <f t="array" ref="O1668">IFERROR(INDEX($AD$11:$AO$1485,MATCH($B1668&amp;$I1668,$Z$11:$Z$1485&amp;$AG$11:$AG$1485,0),MATCH($C1668,$AD$9:$AO$9,0)),"-")</f>
        <v>8</v>
      </c>
      <c r="P1668" s="58">
        <v>18</v>
      </c>
      <c r="Q1668" s="58">
        <v>6</v>
      </c>
      <c r="R1668" s="100">
        <f t="array" ref="R1668">IFERROR(INDEX($AD$11:$AO$1485,MATCH($B1668&amp;$I1668,$Z$11:$Z$1485&amp;$AG$11:$AG$1485,0),MATCH($D1668,$AD$9:$AO$9,0)),"-")</f>
        <v>7.5129000000000001</v>
      </c>
      <c r="S1668" s="58">
        <v>18</v>
      </c>
      <c r="T1668" s="58">
        <v>6</v>
      </c>
      <c r="U1668" s="58">
        <v>4</v>
      </c>
      <c r="V1668" s="58">
        <v>15</v>
      </c>
      <c r="W1668" s="50">
        <f t="shared" si="178"/>
        <v>12</v>
      </c>
      <c r="X1668" s="50">
        <f t="shared" si="179"/>
        <v>12</v>
      </c>
    </row>
    <row r="1669" spans="2:24" ht="15" x14ac:dyDescent="0.3">
      <c r="B1669" s="72" t="str">
        <f t="shared" si="177"/>
        <v>M9×1</v>
      </c>
      <c r="C1669" s="79" t="s">
        <v>222</v>
      </c>
      <c r="D1669" s="73" t="s">
        <v>221</v>
      </c>
      <c r="E1669" s="71" t="s">
        <v>0</v>
      </c>
      <c r="F1669" s="58">
        <v>9</v>
      </c>
      <c r="G1669" s="58">
        <v>1</v>
      </c>
      <c r="H1669" s="71" t="s">
        <v>133</v>
      </c>
      <c r="I1669" s="71" t="s">
        <v>381</v>
      </c>
      <c r="J1669" s="58" t="s">
        <v>311</v>
      </c>
      <c r="K1669" s="58" t="s">
        <v>491</v>
      </c>
      <c r="L1669" s="58">
        <v>9</v>
      </c>
      <c r="M1669" s="58">
        <v>1</v>
      </c>
      <c r="N1669" s="71">
        <v>60</v>
      </c>
      <c r="O1669" s="100">
        <f t="array" ref="O1669">IFERROR(INDEX($AD$11:$AO$1485,MATCH($B1669&amp;$I1669,$Z$11:$Z$1485&amp;$AG$11:$AG$1485,0),MATCH($C1669,$AD$9:$AO$9,0)),"-")</f>
        <v>9</v>
      </c>
      <c r="P1669" s="58">
        <v>18</v>
      </c>
      <c r="Q1669" s="58">
        <v>6</v>
      </c>
      <c r="R1669" s="100">
        <f t="array" ref="R1669">IFERROR(INDEX($AD$11:$AO$1485,MATCH($B1669&amp;$I1669,$Z$11:$Z$1485&amp;$AG$11:$AG$1485,0),MATCH($D1669,$AD$9:$AO$9,0)),"-")</f>
        <v>8.3505000000000003</v>
      </c>
      <c r="S1669" s="58">
        <v>18</v>
      </c>
      <c r="T1669" s="58">
        <v>6</v>
      </c>
      <c r="U1669" s="58">
        <v>4</v>
      </c>
      <c r="V1669" s="58">
        <v>13</v>
      </c>
      <c r="W1669" s="50">
        <f t="shared" si="178"/>
        <v>12</v>
      </c>
      <c r="X1669" s="50">
        <f t="shared" si="179"/>
        <v>12</v>
      </c>
    </row>
    <row r="1670" spans="2:24" ht="15" x14ac:dyDescent="0.3">
      <c r="B1670" s="72" t="str">
        <f t="shared" si="177"/>
        <v>M9×0.75</v>
      </c>
      <c r="C1670" s="79" t="s">
        <v>222</v>
      </c>
      <c r="D1670" s="73" t="s">
        <v>221</v>
      </c>
      <c r="E1670" s="71" t="s">
        <v>0</v>
      </c>
      <c r="F1670" s="58">
        <v>9</v>
      </c>
      <c r="G1670" s="58">
        <v>0.75</v>
      </c>
      <c r="H1670" s="71" t="s">
        <v>133</v>
      </c>
      <c r="I1670" s="71" t="s">
        <v>381</v>
      </c>
      <c r="J1670" s="58" t="s">
        <v>311</v>
      </c>
      <c r="K1670" s="58" t="s">
        <v>491</v>
      </c>
      <c r="L1670" s="58">
        <v>9</v>
      </c>
      <c r="M1670" s="58">
        <v>0.75</v>
      </c>
      <c r="N1670" s="71">
        <v>60</v>
      </c>
      <c r="O1670" s="100">
        <f t="array" ref="O1670">IFERROR(INDEX($AD$11:$AO$1485,MATCH($B1670&amp;$I1670,$Z$11:$Z$1485&amp;$AG$11:$AG$1485,0),MATCH($C1670,$AD$9:$AO$9,0)),"-")</f>
        <v>9</v>
      </c>
      <c r="P1670" s="58">
        <v>18</v>
      </c>
      <c r="Q1670" s="58">
        <v>6</v>
      </c>
      <c r="R1670" s="100">
        <f t="array" ref="R1670">IFERROR(INDEX($AD$11:$AO$1485,MATCH($B1670&amp;$I1670,$Z$11:$Z$1485&amp;$AG$11:$AG$1485,0),MATCH($D1670,$AD$9:$AO$9,0)),"-")</f>
        <v>8.5129000000000001</v>
      </c>
      <c r="S1670" s="58">
        <v>18</v>
      </c>
      <c r="T1670" s="58">
        <v>6</v>
      </c>
      <c r="U1670" s="58">
        <v>4</v>
      </c>
      <c r="V1670" s="58">
        <v>13</v>
      </c>
      <c r="W1670" s="50">
        <f t="shared" si="178"/>
        <v>12</v>
      </c>
      <c r="X1670" s="50">
        <f t="shared" si="179"/>
        <v>12</v>
      </c>
    </row>
    <row r="1671" spans="2:24" ht="15" x14ac:dyDescent="0.3">
      <c r="B1671" s="72" t="str">
        <f t="shared" si="177"/>
        <v>M10×1.25</v>
      </c>
      <c r="C1671" s="79" t="s">
        <v>222</v>
      </c>
      <c r="D1671" s="73" t="s">
        <v>221</v>
      </c>
      <c r="E1671" s="71" t="s">
        <v>0</v>
      </c>
      <c r="F1671" s="58">
        <v>10</v>
      </c>
      <c r="G1671" s="58">
        <v>1.25</v>
      </c>
      <c r="H1671" s="71" t="s">
        <v>133</v>
      </c>
      <c r="I1671" s="71" t="s">
        <v>381</v>
      </c>
      <c r="J1671" s="58" t="s">
        <v>311</v>
      </c>
      <c r="K1671" s="58" t="s">
        <v>491</v>
      </c>
      <c r="L1671" s="58">
        <v>10</v>
      </c>
      <c r="M1671" s="58">
        <v>1.25</v>
      </c>
      <c r="N1671" s="71">
        <v>60</v>
      </c>
      <c r="O1671" s="100">
        <f t="array" ref="O1671">IFERROR(INDEX($AD$11:$AO$1485,MATCH($B1671&amp;$I1671,$Z$11:$Z$1485&amp;$AG$11:$AG$1485,0),MATCH($C1671,$AD$9:$AO$9,0)),"-")</f>
        <v>10</v>
      </c>
      <c r="P1671" s="58">
        <v>18</v>
      </c>
      <c r="Q1671" s="58">
        <v>6</v>
      </c>
      <c r="R1671" s="100">
        <f t="array" ref="R1671">IFERROR(INDEX($AD$11:$AO$1485,MATCH($B1671&amp;$I1671,$Z$11:$Z$1485&amp;$AG$11:$AG$1485,0),MATCH($D1671,$AD$9:$AO$9,0)),"-")</f>
        <v>9.1881000000000004</v>
      </c>
      <c r="S1671" s="58">
        <v>18</v>
      </c>
      <c r="T1671" s="58">
        <v>6</v>
      </c>
      <c r="U1671" s="58">
        <v>4</v>
      </c>
      <c r="V1671" s="58">
        <v>12</v>
      </c>
      <c r="W1671" s="50">
        <f t="shared" si="178"/>
        <v>12</v>
      </c>
      <c r="X1671" s="50">
        <f t="shared" si="179"/>
        <v>12</v>
      </c>
    </row>
    <row r="1672" spans="2:24" ht="15" x14ac:dyDescent="0.3">
      <c r="B1672" s="72" t="str">
        <f t="shared" si="177"/>
        <v>M10×1</v>
      </c>
      <c r="C1672" s="79" t="s">
        <v>222</v>
      </c>
      <c r="D1672" s="73" t="s">
        <v>221</v>
      </c>
      <c r="E1672" s="71" t="s">
        <v>0</v>
      </c>
      <c r="F1672" s="58">
        <v>10</v>
      </c>
      <c r="G1672" s="58">
        <v>1</v>
      </c>
      <c r="H1672" s="71" t="s">
        <v>133</v>
      </c>
      <c r="I1672" s="71" t="s">
        <v>381</v>
      </c>
      <c r="J1672" s="58" t="s">
        <v>311</v>
      </c>
      <c r="K1672" s="58" t="s">
        <v>491</v>
      </c>
      <c r="L1672" s="58">
        <v>10</v>
      </c>
      <c r="M1672" s="58">
        <v>1</v>
      </c>
      <c r="N1672" s="71">
        <v>60</v>
      </c>
      <c r="O1672" s="100">
        <f t="array" ref="O1672">IFERROR(INDEX($AD$11:$AO$1485,MATCH($B1672&amp;$I1672,$Z$11:$Z$1485&amp;$AG$11:$AG$1485,0),MATCH($C1672,$AD$9:$AO$9,0)),"-")</f>
        <v>10</v>
      </c>
      <c r="P1672" s="58">
        <v>18</v>
      </c>
      <c r="Q1672" s="58">
        <v>6</v>
      </c>
      <c r="R1672" s="100">
        <f t="array" ref="R1672">IFERROR(INDEX($AD$11:$AO$1485,MATCH($B1672&amp;$I1672,$Z$11:$Z$1485&amp;$AG$11:$AG$1485,0),MATCH($D1672,$AD$9:$AO$9,0)),"-")</f>
        <v>9.3505000000000003</v>
      </c>
      <c r="S1672" s="58">
        <v>18</v>
      </c>
      <c r="T1672" s="58">
        <v>6</v>
      </c>
      <c r="U1672" s="58">
        <v>4</v>
      </c>
      <c r="V1672" s="58">
        <v>12</v>
      </c>
      <c r="W1672" s="50">
        <f t="shared" si="178"/>
        <v>12</v>
      </c>
      <c r="X1672" s="50">
        <f t="shared" si="179"/>
        <v>12</v>
      </c>
    </row>
    <row r="1673" spans="2:24" ht="15" x14ac:dyDescent="0.3">
      <c r="B1673" s="72" t="str">
        <f t="shared" si="177"/>
        <v>M10×0.75</v>
      </c>
      <c r="C1673" s="79" t="s">
        <v>222</v>
      </c>
      <c r="D1673" s="73" t="s">
        <v>221</v>
      </c>
      <c r="E1673" s="71" t="s">
        <v>0</v>
      </c>
      <c r="F1673" s="58">
        <v>10</v>
      </c>
      <c r="G1673" s="58">
        <v>0.75</v>
      </c>
      <c r="H1673" s="71" t="s">
        <v>133</v>
      </c>
      <c r="I1673" s="71" t="s">
        <v>381</v>
      </c>
      <c r="J1673" s="58" t="s">
        <v>311</v>
      </c>
      <c r="K1673" s="58" t="s">
        <v>491</v>
      </c>
      <c r="L1673" s="58">
        <v>10</v>
      </c>
      <c r="M1673" s="58">
        <v>0.75</v>
      </c>
      <c r="N1673" s="71">
        <v>60</v>
      </c>
      <c r="O1673" s="100">
        <f t="array" ref="O1673">IFERROR(INDEX($AD$11:$AO$1485,MATCH($B1673&amp;$I1673,$Z$11:$Z$1485&amp;$AG$11:$AG$1485,0),MATCH($C1673,$AD$9:$AO$9,0)),"-")</f>
        <v>10</v>
      </c>
      <c r="P1673" s="58">
        <v>18</v>
      </c>
      <c r="Q1673" s="58">
        <v>6</v>
      </c>
      <c r="R1673" s="100">
        <f t="array" ref="R1673">IFERROR(INDEX($AD$11:$AO$1485,MATCH($B1673&amp;$I1673,$Z$11:$Z$1485&amp;$AG$11:$AG$1485,0),MATCH($D1673,$AD$9:$AO$9,0)),"-")</f>
        <v>9.5129000000000001</v>
      </c>
      <c r="S1673" s="58">
        <v>18</v>
      </c>
      <c r="T1673" s="58">
        <v>6</v>
      </c>
      <c r="U1673" s="58">
        <v>4</v>
      </c>
      <c r="V1673" s="58">
        <v>11</v>
      </c>
      <c r="W1673" s="50">
        <f t="shared" si="178"/>
        <v>12</v>
      </c>
      <c r="X1673" s="50">
        <f t="shared" si="179"/>
        <v>12</v>
      </c>
    </row>
    <row r="1674" spans="2:24" ht="15" x14ac:dyDescent="0.3">
      <c r="B1674" s="72" t="str">
        <f t="shared" si="177"/>
        <v>M11×1</v>
      </c>
      <c r="C1674" s="79" t="s">
        <v>222</v>
      </c>
      <c r="D1674" s="73" t="s">
        <v>221</v>
      </c>
      <c r="E1674" s="71" t="s">
        <v>0</v>
      </c>
      <c r="F1674" s="58">
        <v>11</v>
      </c>
      <c r="G1674" s="58">
        <v>1</v>
      </c>
      <c r="H1674" s="71" t="s">
        <v>133</v>
      </c>
      <c r="I1674" s="71" t="s">
        <v>381</v>
      </c>
      <c r="J1674" s="58" t="s">
        <v>311</v>
      </c>
      <c r="K1674" s="58" t="s">
        <v>491</v>
      </c>
      <c r="L1674" s="58">
        <v>11</v>
      </c>
      <c r="M1674" s="58">
        <v>1</v>
      </c>
      <c r="N1674" s="71">
        <v>60</v>
      </c>
      <c r="O1674" s="100">
        <f t="array" ref="O1674">IFERROR(INDEX($AD$11:$AO$1485,MATCH($B1674&amp;$I1674,$Z$11:$Z$1485&amp;$AG$11:$AG$1485,0),MATCH($C1674,$AD$9:$AO$9,0)),"-")</f>
        <v>11</v>
      </c>
      <c r="P1674" s="58">
        <v>18</v>
      </c>
      <c r="Q1674" s="58">
        <v>6</v>
      </c>
      <c r="R1674" s="100">
        <f t="array" ref="R1674">IFERROR(INDEX($AD$11:$AO$1485,MATCH($B1674&amp;$I1674,$Z$11:$Z$1485&amp;$AG$11:$AG$1485,0),MATCH($D1674,$AD$9:$AO$9,0)),"-")</f>
        <v>10.3505</v>
      </c>
      <c r="S1674" s="58">
        <v>18</v>
      </c>
      <c r="T1674" s="58">
        <v>6</v>
      </c>
      <c r="U1674" s="58">
        <v>4</v>
      </c>
      <c r="V1674" s="58">
        <v>10</v>
      </c>
      <c r="W1674" s="50">
        <f t="shared" si="178"/>
        <v>12</v>
      </c>
      <c r="X1674" s="50">
        <f t="shared" si="179"/>
        <v>12</v>
      </c>
    </row>
    <row r="1675" spans="2:24" ht="15" x14ac:dyDescent="0.3">
      <c r="B1675" s="72" t="str">
        <f t="shared" ref="B1675:B1738" si="180">CONCATENATE(E1675,L1675,"×",G1675)</f>
        <v>M11×0.75</v>
      </c>
      <c r="C1675" s="79" t="s">
        <v>222</v>
      </c>
      <c r="D1675" s="73" t="s">
        <v>221</v>
      </c>
      <c r="E1675" s="71" t="s">
        <v>0</v>
      </c>
      <c r="F1675" s="58">
        <v>11</v>
      </c>
      <c r="G1675" s="58">
        <v>0.75</v>
      </c>
      <c r="H1675" s="71" t="s">
        <v>133</v>
      </c>
      <c r="I1675" s="71" t="s">
        <v>381</v>
      </c>
      <c r="J1675" s="58" t="s">
        <v>311</v>
      </c>
      <c r="K1675" s="58" t="s">
        <v>491</v>
      </c>
      <c r="L1675" s="58">
        <v>11</v>
      </c>
      <c r="M1675" s="58">
        <v>0.75</v>
      </c>
      <c r="N1675" s="71">
        <v>60</v>
      </c>
      <c r="O1675" s="100">
        <f t="array" ref="O1675">IFERROR(INDEX($AD$11:$AO$1485,MATCH($B1675&amp;$I1675,$Z$11:$Z$1485&amp;$AG$11:$AG$1485,0),MATCH($C1675,$AD$9:$AO$9,0)),"-")</f>
        <v>11</v>
      </c>
      <c r="P1675" s="58">
        <v>18</v>
      </c>
      <c r="Q1675" s="58">
        <v>6</v>
      </c>
      <c r="R1675" s="100">
        <f t="array" ref="R1675">IFERROR(INDEX($AD$11:$AO$1485,MATCH($B1675&amp;$I1675,$Z$11:$Z$1485&amp;$AG$11:$AG$1485,0),MATCH($D1675,$AD$9:$AO$9,0)),"-")</f>
        <v>10.5129</v>
      </c>
      <c r="S1675" s="58">
        <v>18</v>
      </c>
      <c r="T1675" s="58">
        <v>6</v>
      </c>
      <c r="U1675" s="58">
        <v>4</v>
      </c>
      <c r="V1675" s="58">
        <v>10</v>
      </c>
      <c r="W1675" s="50">
        <f t="shared" si="178"/>
        <v>12</v>
      </c>
      <c r="X1675" s="50">
        <f t="shared" si="179"/>
        <v>12</v>
      </c>
    </row>
    <row r="1676" spans="2:24" ht="15" x14ac:dyDescent="0.3">
      <c r="B1676" s="72" t="str">
        <f t="shared" si="180"/>
        <v>M12×1.5</v>
      </c>
      <c r="C1676" s="79" t="s">
        <v>222</v>
      </c>
      <c r="D1676" s="73" t="s">
        <v>221</v>
      </c>
      <c r="E1676" s="71" t="s">
        <v>0</v>
      </c>
      <c r="F1676" s="58">
        <v>12</v>
      </c>
      <c r="G1676" s="58">
        <v>1.5</v>
      </c>
      <c r="H1676" s="71" t="s">
        <v>133</v>
      </c>
      <c r="I1676" s="71" t="s">
        <v>381</v>
      </c>
      <c r="J1676" s="58" t="s">
        <v>311</v>
      </c>
      <c r="K1676" s="58" t="s">
        <v>491</v>
      </c>
      <c r="L1676" s="58">
        <v>12</v>
      </c>
      <c r="M1676" s="58">
        <v>1.5</v>
      </c>
      <c r="N1676" s="71">
        <v>60</v>
      </c>
      <c r="O1676" s="100">
        <f t="array" ref="O1676">IFERROR(INDEX($AD$11:$AO$1485,MATCH($B1676&amp;$I1676,$Z$11:$Z$1485&amp;$AG$11:$AG$1485,0),MATCH($C1676,$AD$9:$AO$9,0)),"-")</f>
        <v>12</v>
      </c>
      <c r="P1676" s="58">
        <v>24</v>
      </c>
      <c r="Q1676" s="58">
        <v>8</v>
      </c>
      <c r="R1676" s="100">
        <f t="array" ref="R1676">IFERROR(INDEX($AD$11:$AO$1485,MATCH($B1676&amp;$I1676,$Z$11:$Z$1485&amp;$AG$11:$AG$1485,0),MATCH($D1676,$AD$9:$AO$9,0)),"-")</f>
        <v>11.025700000000001</v>
      </c>
      <c r="S1676" s="58">
        <v>24</v>
      </c>
      <c r="T1676" s="58">
        <v>8</v>
      </c>
      <c r="U1676" s="58">
        <v>4</v>
      </c>
      <c r="V1676" s="58">
        <v>9</v>
      </c>
      <c r="W1676" s="50">
        <f t="shared" si="178"/>
        <v>16</v>
      </c>
      <c r="X1676" s="50">
        <f t="shared" si="179"/>
        <v>16</v>
      </c>
    </row>
    <row r="1677" spans="2:24" ht="15" x14ac:dyDescent="0.3">
      <c r="B1677" s="72" t="str">
        <f t="shared" si="180"/>
        <v>M12×1.25</v>
      </c>
      <c r="C1677" s="79" t="s">
        <v>222</v>
      </c>
      <c r="D1677" s="73" t="s">
        <v>221</v>
      </c>
      <c r="E1677" s="71" t="s">
        <v>0</v>
      </c>
      <c r="F1677" s="58">
        <v>12</v>
      </c>
      <c r="G1677" s="58">
        <v>1.25</v>
      </c>
      <c r="H1677" s="71" t="s">
        <v>133</v>
      </c>
      <c r="I1677" s="71" t="s">
        <v>381</v>
      </c>
      <c r="J1677" s="58" t="s">
        <v>311</v>
      </c>
      <c r="K1677" s="58" t="s">
        <v>491</v>
      </c>
      <c r="L1677" s="58">
        <v>12</v>
      </c>
      <c r="M1677" s="58">
        <v>1.25</v>
      </c>
      <c r="N1677" s="71">
        <v>60</v>
      </c>
      <c r="O1677" s="100">
        <f t="array" ref="O1677">IFERROR(INDEX($AD$11:$AO$1485,MATCH($B1677&amp;$I1677,$Z$11:$Z$1485&amp;$AG$11:$AG$1485,0),MATCH($C1677,$AD$9:$AO$9,0)),"-")</f>
        <v>12</v>
      </c>
      <c r="P1677" s="58">
        <v>24</v>
      </c>
      <c r="Q1677" s="58">
        <v>8</v>
      </c>
      <c r="R1677" s="100">
        <f t="array" ref="R1677">IFERROR(INDEX($AD$11:$AO$1485,MATCH($B1677&amp;$I1677,$Z$11:$Z$1485&amp;$AG$11:$AG$1485,0),MATCH($D1677,$AD$9:$AO$9,0)),"-")</f>
        <v>11.1881</v>
      </c>
      <c r="S1677" s="58">
        <v>24</v>
      </c>
      <c r="T1677" s="58">
        <v>8</v>
      </c>
      <c r="U1677" s="58">
        <v>4</v>
      </c>
      <c r="V1677" s="58">
        <v>9</v>
      </c>
      <c r="W1677" s="50">
        <f t="shared" si="178"/>
        <v>16</v>
      </c>
      <c r="X1677" s="50">
        <f t="shared" si="179"/>
        <v>16</v>
      </c>
    </row>
    <row r="1678" spans="2:24" ht="15" x14ac:dyDescent="0.3">
      <c r="B1678" s="72" t="str">
        <f t="shared" si="180"/>
        <v>M12×1</v>
      </c>
      <c r="C1678" s="79" t="s">
        <v>222</v>
      </c>
      <c r="D1678" s="73" t="s">
        <v>221</v>
      </c>
      <c r="E1678" s="71" t="s">
        <v>0</v>
      </c>
      <c r="F1678" s="58">
        <v>12</v>
      </c>
      <c r="G1678" s="58">
        <v>1</v>
      </c>
      <c r="H1678" s="71" t="s">
        <v>133</v>
      </c>
      <c r="I1678" s="71" t="s">
        <v>381</v>
      </c>
      <c r="J1678" s="58" t="s">
        <v>311</v>
      </c>
      <c r="K1678" s="58" t="s">
        <v>491</v>
      </c>
      <c r="L1678" s="58">
        <v>12</v>
      </c>
      <c r="M1678" s="58">
        <v>1</v>
      </c>
      <c r="N1678" s="71">
        <v>60</v>
      </c>
      <c r="O1678" s="100">
        <f t="array" ref="O1678">IFERROR(INDEX($AD$11:$AO$1485,MATCH($B1678&amp;$I1678,$Z$11:$Z$1485&amp;$AG$11:$AG$1485,0),MATCH($C1678,$AD$9:$AO$9,0)),"-")</f>
        <v>12</v>
      </c>
      <c r="P1678" s="58">
        <v>24</v>
      </c>
      <c r="Q1678" s="58">
        <v>8</v>
      </c>
      <c r="R1678" s="100">
        <f t="array" ref="R1678">IFERROR(INDEX($AD$11:$AO$1485,MATCH($B1678&amp;$I1678,$Z$11:$Z$1485&amp;$AG$11:$AG$1485,0),MATCH($D1678,$AD$9:$AO$9,0)),"-")</f>
        <v>11.3505</v>
      </c>
      <c r="S1678" s="58">
        <v>24</v>
      </c>
      <c r="T1678" s="58">
        <v>8</v>
      </c>
      <c r="U1678" s="58">
        <v>4</v>
      </c>
      <c r="V1678" s="58">
        <v>9</v>
      </c>
      <c r="W1678" s="50">
        <f t="shared" si="178"/>
        <v>16</v>
      </c>
      <c r="X1678" s="50">
        <f t="shared" si="179"/>
        <v>16</v>
      </c>
    </row>
    <row r="1679" spans="2:24" ht="15" x14ac:dyDescent="0.3">
      <c r="B1679" s="72" t="str">
        <f t="shared" si="180"/>
        <v>M14×1.5</v>
      </c>
      <c r="C1679" s="79" t="s">
        <v>222</v>
      </c>
      <c r="D1679" s="73" t="s">
        <v>221</v>
      </c>
      <c r="E1679" s="71" t="s">
        <v>0</v>
      </c>
      <c r="F1679" s="58">
        <v>14</v>
      </c>
      <c r="G1679" s="58">
        <v>1.5</v>
      </c>
      <c r="H1679" s="71" t="s">
        <v>133</v>
      </c>
      <c r="I1679" s="71" t="s">
        <v>381</v>
      </c>
      <c r="J1679" s="58" t="s">
        <v>311</v>
      </c>
      <c r="K1679" s="58" t="s">
        <v>491</v>
      </c>
      <c r="L1679" s="58">
        <v>14</v>
      </c>
      <c r="M1679" s="58">
        <v>1.5</v>
      </c>
      <c r="N1679" s="71">
        <v>60</v>
      </c>
      <c r="O1679" s="100">
        <f t="array" ref="O1679">IFERROR(INDEX($AD$11:$AO$1485,MATCH($B1679&amp;$I1679,$Z$11:$Z$1485&amp;$AG$11:$AG$1485,0),MATCH($C1679,$AD$9:$AO$9,0)),"-")</f>
        <v>14</v>
      </c>
      <c r="P1679" s="58">
        <v>24</v>
      </c>
      <c r="Q1679" s="58">
        <v>8</v>
      </c>
      <c r="R1679" s="100">
        <f t="array" ref="R1679">IFERROR(INDEX($AD$11:$AO$1485,MATCH($B1679&amp;$I1679,$Z$11:$Z$1485&amp;$AG$11:$AG$1485,0),MATCH($D1679,$AD$9:$AO$9,0)),"-")</f>
        <v>13.025700000000001</v>
      </c>
      <c r="S1679" s="58">
        <v>24</v>
      </c>
      <c r="T1679" s="58">
        <v>8</v>
      </c>
      <c r="U1679" s="58">
        <v>4</v>
      </c>
      <c r="V1679" s="58">
        <v>9</v>
      </c>
      <c r="W1679" s="50">
        <f t="shared" si="178"/>
        <v>16</v>
      </c>
      <c r="X1679" s="50">
        <f t="shared" si="179"/>
        <v>16</v>
      </c>
    </row>
    <row r="1680" spans="2:24" ht="15" x14ac:dyDescent="0.3">
      <c r="B1680" s="72" t="str">
        <f t="shared" si="180"/>
        <v>M14×1</v>
      </c>
      <c r="C1680" s="79" t="s">
        <v>222</v>
      </c>
      <c r="D1680" s="73" t="s">
        <v>221</v>
      </c>
      <c r="E1680" s="71" t="s">
        <v>0</v>
      </c>
      <c r="F1680" s="58">
        <v>14</v>
      </c>
      <c r="G1680" s="58">
        <v>1</v>
      </c>
      <c r="H1680" s="71" t="s">
        <v>133</v>
      </c>
      <c r="I1680" s="71" t="s">
        <v>381</v>
      </c>
      <c r="J1680" s="58" t="s">
        <v>311</v>
      </c>
      <c r="K1680" s="58" t="s">
        <v>491</v>
      </c>
      <c r="L1680" s="58">
        <v>14</v>
      </c>
      <c r="M1680" s="58">
        <v>1</v>
      </c>
      <c r="N1680" s="71">
        <v>60</v>
      </c>
      <c r="O1680" s="100">
        <f t="array" ref="O1680">IFERROR(INDEX($AD$11:$AO$1485,MATCH($B1680&amp;$I1680,$Z$11:$Z$1485&amp;$AG$11:$AG$1485,0),MATCH($C1680,$AD$9:$AO$9,0)),"-")</f>
        <v>14</v>
      </c>
      <c r="P1680" s="58">
        <v>24</v>
      </c>
      <c r="Q1680" s="58">
        <v>8</v>
      </c>
      <c r="R1680" s="100">
        <f t="array" ref="R1680">IFERROR(INDEX($AD$11:$AO$1485,MATCH($B1680&amp;$I1680,$Z$11:$Z$1485&amp;$AG$11:$AG$1485,0),MATCH($D1680,$AD$9:$AO$9,0)),"-")</f>
        <v>13.3505</v>
      </c>
      <c r="S1680" s="58">
        <v>24</v>
      </c>
      <c r="T1680" s="58">
        <v>8</v>
      </c>
      <c r="U1680" s="58">
        <v>4</v>
      </c>
      <c r="V1680" s="58">
        <v>9</v>
      </c>
      <c r="W1680" s="50">
        <f t="shared" si="178"/>
        <v>16</v>
      </c>
      <c r="X1680" s="50">
        <f t="shared" si="179"/>
        <v>16</v>
      </c>
    </row>
    <row r="1681" spans="2:24" ht="15" x14ac:dyDescent="0.3">
      <c r="B1681" s="72" t="str">
        <f t="shared" si="180"/>
        <v>M15×1.5</v>
      </c>
      <c r="C1681" s="79" t="s">
        <v>222</v>
      </c>
      <c r="D1681" s="73" t="s">
        <v>221</v>
      </c>
      <c r="E1681" s="71" t="s">
        <v>0</v>
      </c>
      <c r="F1681" s="58">
        <v>15</v>
      </c>
      <c r="G1681" s="58">
        <v>1.5</v>
      </c>
      <c r="H1681" s="71" t="s">
        <v>133</v>
      </c>
      <c r="I1681" s="71" t="s">
        <v>381</v>
      </c>
      <c r="J1681" s="58" t="s">
        <v>311</v>
      </c>
      <c r="K1681" s="58" t="s">
        <v>491</v>
      </c>
      <c r="L1681" s="58">
        <v>15</v>
      </c>
      <c r="M1681" s="58">
        <v>1.5</v>
      </c>
      <c r="N1681" s="71">
        <v>60</v>
      </c>
      <c r="O1681" s="100">
        <f t="array" ref="O1681">IFERROR(INDEX($AD$11:$AO$1485,MATCH($B1681&amp;$I1681,$Z$11:$Z$1485&amp;$AG$11:$AG$1485,0),MATCH($C1681,$AD$9:$AO$9,0)),"-")</f>
        <v>15</v>
      </c>
      <c r="P1681" s="58">
        <v>24</v>
      </c>
      <c r="Q1681" s="58">
        <v>8</v>
      </c>
      <c r="R1681" s="100">
        <f t="array" ref="R1681">IFERROR(INDEX($AD$11:$AO$1485,MATCH($B1681&amp;$I1681,$Z$11:$Z$1485&amp;$AG$11:$AG$1485,0),MATCH($D1681,$AD$9:$AO$9,0)),"-")</f>
        <v>14.025700000000001</v>
      </c>
      <c r="S1681" s="58">
        <v>24</v>
      </c>
      <c r="T1681" s="58">
        <v>8</v>
      </c>
      <c r="U1681" s="58">
        <v>4</v>
      </c>
      <c r="V1681" s="58">
        <v>9</v>
      </c>
      <c r="W1681" s="50">
        <f t="shared" si="178"/>
        <v>16</v>
      </c>
      <c r="X1681" s="50">
        <f t="shared" si="179"/>
        <v>16</v>
      </c>
    </row>
    <row r="1682" spans="2:24" ht="15" x14ac:dyDescent="0.3">
      <c r="B1682" s="72" t="str">
        <f t="shared" si="180"/>
        <v>M15×1</v>
      </c>
      <c r="C1682" s="79" t="s">
        <v>222</v>
      </c>
      <c r="D1682" s="73" t="s">
        <v>221</v>
      </c>
      <c r="E1682" s="71" t="s">
        <v>0</v>
      </c>
      <c r="F1682" s="58">
        <v>15</v>
      </c>
      <c r="G1682" s="58">
        <v>1</v>
      </c>
      <c r="H1682" s="71" t="s">
        <v>133</v>
      </c>
      <c r="I1682" s="71" t="s">
        <v>381</v>
      </c>
      <c r="J1682" s="58" t="s">
        <v>311</v>
      </c>
      <c r="K1682" s="58" t="s">
        <v>491</v>
      </c>
      <c r="L1682" s="58">
        <v>15</v>
      </c>
      <c r="M1682" s="58">
        <v>1</v>
      </c>
      <c r="N1682" s="71">
        <v>60</v>
      </c>
      <c r="O1682" s="100">
        <f t="array" ref="O1682">IFERROR(INDEX($AD$11:$AO$1485,MATCH($B1682&amp;$I1682,$Z$11:$Z$1485&amp;$AG$11:$AG$1485,0),MATCH($C1682,$AD$9:$AO$9,0)),"-")</f>
        <v>15</v>
      </c>
      <c r="P1682" s="58">
        <v>24</v>
      </c>
      <c r="Q1682" s="58">
        <v>8</v>
      </c>
      <c r="R1682" s="100">
        <f t="array" ref="R1682">IFERROR(INDEX($AD$11:$AO$1485,MATCH($B1682&amp;$I1682,$Z$11:$Z$1485&amp;$AG$11:$AG$1485,0),MATCH($D1682,$AD$9:$AO$9,0)),"-")</f>
        <v>14.3505</v>
      </c>
      <c r="S1682" s="58">
        <v>24</v>
      </c>
      <c r="T1682" s="58">
        <v>8</v>
      </c>
      <c r="U1682" s="58">
        <v>4</v>
      </c>
      <c r="V1682" s="58">
        <v>9</v>
      </c>
      <c r="W1682" s="50">
        <f t="shared" si="178"/>
        <v>16</v>
      </c>
      <c r="X1682" s="50">
        <f t="shared" si="179"/>
        <v>16</v>
      </c>
    </row>
    <row r="1683" spans="2:24" ht="15" x14ac:dyDescent="0.3">
      <c r="B1683" s="72" t="str">
        <f t="shared" si="180"/>
        <v>M16×1.5</v>
      </c>
      <c r="C1683" s="79" t="s">
        <v>222</v>
      </c>
      <c r="D1683" s="73" t="s">
        <v>221</v>
      </c>
      <c r="E1683" s="71" t="s">
        <v>0</v>
      </c>
      <c r="F1683" s="58">
        <v>16</v>
      </c>
      <c r="G1683" s="58">
        <v>1.5</v>
      </c>
      <c r="H1683" s="71" t="s">
        <v>133</v>
      </c>
      <c r="I1683" s="71" t="s">
        <v>381</v>
      </c>
      <c r="J1683" s="58" t="s">
        <v>311</v>
      </c>
      <c r="K1683" s="58" t="s">
        <v>491</v>
      </c>
      <c r="L1683" s="58">
        <v>16</v>
      </c>
      <c r="M1683" s="58">
        <v>1.5</v>
      </c>
      <c r="N1683" s="71">
        <v>60</v>
      </c>
      <c r="O1683" s="100">
        <f t="array" ref="O1683">IFERROR(INDEX($AD$11:$AO$1485,MATCH($B1683&amp;$I1683,$Z$11:$Z$1485&amp;$AG$11:$AG$1485,0),MATCH($C1683,$AD$9:$AO$9,0)),"-")</f>
        <v>16</v>
      </c>
      <c r="P1683" s="58">
        <v>24</v>
      </c>
      <c r="Q1683" s="58">
        <v>8</v>
      </c>
      <c r="R1683" s="100">
        <f t="array" ref="R1683">IFERROR(INDEX($AD$11:$AO$1485,MATCH($B1683&amp;$I1683,$Z$11:$Z$1485&amp;$AG$11:$AG$1485,0),MATCH($D1683,$AD$9:$AO$9,0)),"-")</f>
        <v>15.025700000000001</v>
      </c>
      <c r="S1683" s="58">
        <v>24</v>
      </c>
      <c r="T1683" s="58">
        <v>8</v>
      </c>
      <c r="U1683" s="58">
        <v>4</v>
      </c>
      <c r="V1683" s="58">
        <v>8</v>
      </c>
      <c r="W1683" s="50">
        <f t="shared" si="178"/>
        <v>16</v>
      </c>
      <c r="X1683" s="50">
        <f t="shared" si="179"/>
        <v>16</v>
      </c>
    </row>
    <row r="1684" spans="2:24" ht="15" x14ac:dyDescent="0.3">
      <c r="B1684" s="72" t="str">
        <f t="shared" si="180"/>
        <v>M16×1</v>
      </c>
      <c r="C1684" s="79" t="s">
        <v>222</v>
      </c>
      <c r="D1684" s="73" t="s">
        <v>221</v>
      </c>
      <c r="E1684" s="71" t="s">
        <v>0</v>
      </c>
      <c r="F1684" s="58">
        <v>16</v>
      </c>
      <c r="G1684" s="58">
        <v>1</v>
      </c>
      <c r="H1684" s="71" t="s">
        <v>133</v>
      </c>
      <c r="I1684" s="71" t="s">
        <v>381</v>
      </c>
      <c r="J1684" s="58" t="s">
        <v>311</v>
      </c>
      <c r="K1684" s="58" t="s">
        <v>491</v>
      </c>
      <c r="L1684" s="58">
        <v>16</v>
      </c>
      <c r="M1684" s="58">
        <v>1</v>
      </c>
      <c r="N1684" s="71">
        <v>60</v>
      </c>
      <c r="O1684" s="100">
        <f t="array" ref="O1684">IFERROR(INDEX($AD$11:$AO$1485,MATCH($B1684&amp;$I1684,$Z$11:$Z$1485&amp;$AG$11:$AG$1485,0),MATCH($C1684,$AD$9:$AO$9,0)),"-")</f>
        <v>16</v>
      </c>
      <c r="P1684" s="58">
        <v>24</v>
      </c>
      <c r="Q1684" s="58">
        <v>8</v>
      </c>
      <c r="R1684" s="100">
        <f t="array" ref="R1684">IFERROR(INDEX($AD$11:$AO$1485,MATCH($B1684&amp;$I1684,$Z$11:$Z$1485&amp;$AG$11:$AG$1485,0),MATCH($D1684,$AD$9:$AO$9,0)),"-")</f>
        <v>15.3505</v>
      </c>
      <c r="S1684" s="58">
        <v>24</v>
      </c>
      <c r="T1684" s="58">
        <v>8</v>
      </c>
      <c r="U1684" s="58">
        <v>4</v>
      </c>
      <c r="V1684" s="58">
        <v>8</v>
      </c>
      <c r="W1684" s="50">
        <f t="shared" si="178"/>
        <v>16</v>
      </c>
      <c r="X1684" s="50">
        <f t="shared" si="179"/>
        <v>16</v>
      </c>
    </row>
    <row r="1685" spans="2:24" ht="15" x14ac:dyDescent="0.3">
      <c r="B1685" s="72" t="str">
        <f t="shared" si="180"/>
        <v>M17×1.5</v>
      </c>
      <c r="C1685" s="79" t="s">
        <v>222</v>
      </c>
      <c r="D1685" s="73" t="s">
        <v>221</v>
      </c>
      <c r="E1685" s="71" t="s">
        <v>0</v>
      </c>
      <c r="F1685" s="58">
        <v>17</v>
      </c>
      <c r="G1685" s="58">
        <v>1.5</v>
      </c>
      <c r="H1685" s="71" t="s">
        <v>133</v>
      </c>
      <c r="I1685" s="71" t="s">
        <v>381</v>
      </c>
      <c r="J1685" s="58" t="s">
        <v>311</v>
      </c>
      <c r="K1685" s="58" t="s">
        <v>491</v>
      </c>
      <c r="L1685" s="58">
        <v>17</v>
      </c>
      <c r="M1685" s="58">
        <v>1.5</v>
      </c>
      <c r="N1685" s="71">
        <v>60</v>
      </c>
      <c r="O1685" s="100">
        <f t="array" ref="O1685">IFERROR(INDEX($AD$11:$AO$1485,MATCH($B1685&amp;$I1685,$Z$11:$Z$1485&amp;$AG$11:$AG$1485,0),MATCH($C1685,$AD$9:$AO$9,0)),"-")</f>
        <v>17</v>
      </c>
      <c r="P1685" s="58">
        <v>24</v>
      </c>
      <c r="Q1685" s="58">
        <v>8</v>
      </c>
      <c r="R1685" s="100">
        <f t="array" ref="R1685">IFERROR(INDEX($AD$11:$AO$1485,MATCH($B1685&amp;$I1685,$Z$11:$Z$1485&amp;$AG$11:$AG$1485,0),MATCH($D1685,$AD$9:$AO$9,0)),"-")</f>
        <v>16.025700000000001</v>
      </c>
      <c r="S1685" s="58">
        <v>24</v>
      </c>
      <c r="T1685" s="58">
        <v>8</v>
      </c>
      <c r="U1685" s="58">
        <v>4</v>
      </c>
      <c r="V1685" s="58">
        <v>8</v>
      </c>
      <c r="W1685" s="50">
        <f t="shared" si="178"/>
        <v>16</v>
      </c>
      <c r="X1685" s="50">
        <f t="shared" si="179"/>
        <v>16</v>
      </c>
    </row>
    <row r="1686" spans="2:24" ht="15" x14ac:dyDescent="0.3">
      <c r="B1686" s="72" t="str">
        <f t="shared" si="180"/>
        <v>M17×1</v>
      </c>
      <c r="C1686" s="79" t="s">
        <v>222</v>
      </c>
      <c r="D1686" s="73" t="s">
        <v>221</v>
      </c>
      <c r="E1686" s="71" t="s">
        <v>0</v>
      </c>
      <c r="F1686" s="58">
        <v>17</v>
      </c>
      <c r="G1686" s="58">
        <v>1</v>
      </c>
      <c r="H1686" s="71" t="s">
        <v>133</v>
      </c>
      <c r="I1686" s="71" t="s">
        <v>381</v>
      </c>
      <c r="J1686" s="58" t="s">
        <v>311</v>
      </c>
      <c r="K1686" s="58" t="s">
        <v>491</v>
      </c>
      <c r="L1686" s="58">
        <v>17</v>
      </c>
      <c r="M1686" s="58">
        <v>1</v>
      </c>
      <c r="N1686" s="71">
        <v>60</v>
      </c>
      <c r="O1686" s="100">
        <f t="array" ref="O1686">IFERROR(INDEX($AD$11:$AO$1485,MATCH($B1686&amp;$I1686,$Z$11:$Z$1485&amp;$AG$11:$AG$1485,0),MATCH($C1686,$AD$9:$AO$9,0)),"-")</f>
        <v>17</v>
      </c>
      <c r="P1686" s="58">
        <v>24</v>
      </c>
      <c r="Q1686" s="58">
        <v>8</v>
      </c>
      <c r="R1686" s="100">
        <f t="array" ref="R1686">IFERROR(INDEX($AD$11:$AO$1485,MATCH($B1686&amp;$I1686,$Z$11:$Z$1485&amp;$AG$11:$AG$1485,0),MATCH($D1686,$AD$9:$AO$9,0)),"-")</f>
        <v>16.3505</v>
      </c>
      <c r="S1686" s="58">
        <v>24</v>
      </c>
      <c r="T1686" s="58">
        <v>8</v>
      </c>
      <c r="U1686" s="58">
        <v>4</v>
      </c>
      <c r="V1686" s="58">
        <v>8</v>
      </c>
      <c r="W1686" s="50">
        <f t="shared" si="178"/>
        <v>16</v>
      </c>
      <c r="X1686" s="50">
        <f t="shared" si="179"/>
        <v>16</v>
      </c>
    </row>
    <row r="1687" spans="2:24" ht="15" x14ac:dyDescent="0.3">
      <c r="B1687" s="72" t="str">
        <f t="shared" si="180"/>
        <v>M18×2</v>
      </c>
      <c r="C1687" s="79" t="s">
        <v>222</v>
      </c>
      <c r="D1687" s="73" t="s">
        <v>221</v>
      </c>
      <c r="E1687" s="71" t="s">
        <v>0</v>
      </c>
      <c r="F1687" s="58">
        <v>18</v>
      </c>
      <c r="G1687" s="58">
        <v>2</v>
      </c>
      <c r="H1687" s="71" t="s">
        <v>133</v>
      </c>
      <c r="I1687" s="71" t="s">
        <v>381</v>
      </c>
      <c r="J1687" s="58" t="s">
        <v>311</v>
      </c>
      <c r="K1687" s="58" t="s">
        <v>491</v>
      </c>
      <c r="L1687" s="58">
        <v>18</v>
      </c>
      <c r="M1687" s="58">
        <v>2</v>
      </c>
      <c r="N1687" s="71">
        <v>60</v>
      </c>
      <c r="O1687" s="100">
        <f t="array" ref="O1687">IFERROR(INDEX($AD$11:$AO$1485,MATCH($B1687&amp;$I1687,$Z$11:$Z$1485&amp;$AG$11:$AG$1485,0),MATCH($C1687,$AD$9:$AO$9,0)),"-")</f>
        <v>18</v>
      </c>
      <c r="P1687" s="58">
        <v>24</v>
      </c>
      <c r="Q1687" s="58">
        <v>8</v>
      </c>
      <c r="R1687" s="100">
        <f t="array" ref="R1687">IFERROR(INDEX($AD$11:$AO$1485,MATCH($B1687&amp;$I1687,$Z$11:$Z$1485&amp;$AG$11:$AG$1485,0),MATCH($D1687,$AD$9:$AO$9,0)),"-")</f>
        <v>16.701000000000001</v>
      </c>
      <c r="S1687" s="58">
        <v>24</v>
      </c>
      <c r="T1687" s="58">
        <v>8</v>
      </c>
      <c r="U1687" s="58">
        <v>4</v>
      </c>
      <c r="V1687" s="58">
        <v>8</v>
      </c>
      <c r="W1687" s="50">
        <f t="shared" si="178"/>
        <v>16</v>
      </c>
      <c r="X1687" s="50">
        <f t="shared" si="179"/>
        <v>16</v>
      </c>
    </row>
    <row r="1688" spans="2:24" ht="15" x14ac:dyDescent="0.3">
      <c r="B1688" s="72" t="str">
        <f t="shared" si="180"/>
        <v>M18×1.5</v>
      </c>
      <c r="C1688" s="79" t="s">
        <v>222</v>
      </c>
      <c r="D1688" s="73" t="s">
        <v>221</v>
      </c>
      <c r="E1688" s="71" t="s">
        <v>0</v>
      </c>
      <c r="F1688" s="58">
        <v>18</v>
      </c>
      <c r="G1688" s="58">
        <v>1.5</v>
      </c>
      <c r="H1688" s="71" t="s">
        <v>133</v>
      </c>
      <c r="I1688" s="71" t="s">
        <v>381</v>
      </c>
      <c r="J1688" s="58" t="s">
        <v>311</v>
      </c>
      <c r="K1688" s="58" t="s">
        <v>491</v>
      </c>
      <c r="L1688" s="58">
        <v>18</v>
      </c>
      <c r="M1688" s="58">
        <v>1.5</v>
      </c>
      <c r="N1688" s="71">
        <v>60</v>
      </c>
      <c r="O1688" s="100">
        <f t="array" ref="O1688">IFERROR(INDEX($AD$11:$AO$1485,MATCH($B1688&amp;$I1688,$Z$11:$Z$1485&amp;$AG$11:$AG$1485,0),MATCH($C1688,$AD$9:$AO$9,0)),"-")</f>
        <v>18</v>
      </c>
      <c r="P1688" s="58">
        <v>24</v>
      </c>
      <c r="Q1688" s="58">
        <v>8</v>
      </c>
      <c r="R1688" s="100">
        <f t="array" ref="R1688">IFERROR(INDEX($AD$11:$AO$1485,MATCH($B1688&amp;$I1688,$Z$11:$Z$1485&amp;$AG$11:$AG$1485,0),MATCH($D1688,$AD$9:$AO$9,0)),"-")</f>
        <v>17.025700000000001</v>
      </c>
      <c r="S1688" s="58">
        <v>24</v>
      </c>
      <c r="T1688" s="58">
        <v>8</v>
      </c>
      <c r="U1688" s="58">
        <v>4</v>
      </c>
      <c r="V1688" s="58">
        <v>8</v>
      </c>
      <c r="W1688" s="50">
        <f t="shared" si="178"/>
        <v>16</v>
      </c>
      <c r="X1688" s="50">
        <f t="shared" si="179"/>
        <v>16</v>
      </c>
    </row>
    <row r="1689" spans="2:24" ht="15" x14ac:dyDescent="0.3">
      <c r="B1689" s="72" t="str">
        <f t="shared" si="180"/>
        <v>M18×1</v>
      </c>
      <c r="C1689" s="79" t="s">
        <v>222</v>
      </c>
      <c r="D1689" s="73" t="s">
        <v>221</v>
      </c>
      <c r="E1689" s="71" t="s">
        <v>0</v>
      </c>
      <c r="F1689" s="58">
        <v>18</v>
      </c>
      <c r="G1689" s="58">
        <v>1</v>
      </c>
      <c r="H1689" s="71" t="s">
        <v>133</v>
      </c>
      <c r="I1689" s="71" t="s">
        <v>381</v>
      </c>
      <c r="J1689" s="58" t="s">
        <v>311</v>
      </c>
      <c r="K1689" s="58" t="s">
        <v>491</v>
      </c>
      <c r="L1689" s="58">
        <v>18</v>
      </c>
      <c r="M1689" s="58">
        <v>1</v>
      </c>
      <c r="N1689" s="71">
        <v>60</v>
      </c>
      <c r="O1689" s="100">
        <f t="array" ref="O1689">IFERROR(INDEX($AD$11:$AO$1485,MATCH($B1689&amp;$I1689,$Z$11:$Z$1485&amp;$AG$11:$AG$1485,0),MATCH($C1689,$AD$9:$AO$9,0)),"-")</f>
        <v>18</v>
      </c>
      <c r="P1689" s="58">
        <v>24</v>
      </c>
      <c r="Q1689" s="58">
        <v>8</v>
      </c>
      <c r="R1689" s="100">
        <f t="array" ref="R1689">IFERROR(INDEX($AD$11:$AO$1485,MATCH($B1689&amp;$I1689,$Z$11:$Z$1485&amp;$AG$11:$AG$1485,0),MATCH($D1689,$AD$9:$AO$9,0)),"-")</f>
        <v>17.3505</v>
      </c>
      <c r="S1689" s="58">
        <v>24</v>
      </c>
      <c r="T1689" s="58">
        <v>8</v>
      </c>
      <c r="U1689" s="58">
        <v>4</v>
      </c>
      <c r="V1689" s="58">
        <v>8</v>
      </c>
      <c r="W1689" s="50">
        <f t="shared" si="178"/>
        <v>16</v>
      </c>
      <c r="X1689" s="50">
        <f t="shared" si="179"/>
        <v>16</v>
      </c>
    </row>
    <row r="1690" spans="2:24" ht="15" x14ac:dyDescent="0.3">
      <c r="B1690" s="72" t="str">
        <f t="shared" si="180"/>
        <v>M20×2</v>
      </c>
      <c r="C1690" s="79" t="s">
        <v>222</v>
      </c>
      <c r="D1690" s="73" t="s">
        <v>221</v>
      </c>
      <c r="E1690" s="71" t="s">
        <v>0</v>
      </c>
      <c r="F1690" s="58">
        <v>20</v>
      </c>
      <c r="G1690" s="58">
        <v>2</v>
      </c>
      <c r="H1690" s="71" t="s">
        <v>133</v>
      </c>
      <c r="I1690" s="71" t="s">
        <v>381</v>
      </c>
      <c r="J1690" s="58" t="s">
        <v>311</v>
      </c>
      <c r="K1690" s="58" t="s">
        <v>491</v>
      </c>
      <c r="L1690" s="58">
        <v>20</v>
      </c>
      <c r="M1690" s="58">
        <v>2</v>
      </c>
      <c r="N1690" s="71">
        <v>60</v>
      </c>
      <c r="O1690" s="100">
        <f t="array" ref="O1690">IFERROR(INDEX($AD$11:$AO$1485,MATCH($B1690&amp;$I1690,$Z$11:$Z$1485&amp;$AG$11:$AG$1485,0),MATCH($C1690,$AD$9:$AO$9,0)),"-")</f>
        <v>20</v>
      </c>
      <c r="P1690" s="58">
        <v>24</v>
      </c>
      <c r="Q1690" s="58">
        <v>8</v>
      </c>
      <c r="R1690" s="100">
        <f t="array" ref="R1690">IFERROR(INDEX($AD$11:$AO$1485,MATCH($B1690&amp;$I1690,$Z$11:$Z$1485&amp;$AG$11:$AG$1485,0),MATCH($D1690,$AD$9:$AO$9,0)),"-")</f>
        <v>18.701000000000001</v>
      </c>
      <c r="S1690" s="58">
        <v>24</v>
      </c>
      <c r="T1690" s="58">
        <v>8</v>
      </c>
      <c r="U1690" s="58">
        <v>4</v>
      </c>
      <c r="V1690" s="58">
        <v>8</v>
      </c>
      <c r="W1690" s="50">
        <f t="shared" si="178"/>
        <v>16</v>
      </c>
      <c r="X1690" s="50">
        <f t="shared" si="179"/>
        <v>16</v>
      </c>
    </row>
    <row r="1691" spans="2:24" ht="15" x14ac:dyDescent="0.3">
      <c r="B1691" s="72" t="str">
        <f t="shared" si="180"/>
        <v>M20×1.5</v>
      </c>
      <c r="C1691" s="79" t="s">
        <v>222</v>
      </c>
      <c r="D1691" s="73" t="s">
        <v>221</v>
      </c>
      <c r="E1691" s="71" t="s">
        <v>0</v>
      </c>
      <c r="F1691" s="58">
        <v>20</v>
      </c>
      <c r="G1691" s="58">
        <v>1.5</v>
      </c>
      <c r="H1691" s="71" t="s">
        <v>133</v>
      </c>
      <c r="I1691" s="71" t="s">
        <v>381</v>
      </c>
      <c r="J1691" s="58" t="s">
        <v>311</v>
      </c>
      <c r="K1691" s="58" t="s">
        <v>491</v>
      </c>
      <c r="L1691" s="58">
        <v>20</v>
      </c>
      <c r="M1691" s="58">
        <v>1.5</v>
      </c>
      <c r="N1691" s="71">
        <v>60</v>
      </c>
      <c r="O1691" s="100">
        <f t="array" ref="O1691">IFERROR(INDEX($AD$11:$AO$1485,MATCH($B1691&amp;$I1691,$Z$11:$Z$1485&amp;$AG$11:$AG$1485,0),MATCH($C1691,$AD$9:$AO$9,0)),"-")</f>
        <v>20</v>
      </c>
      <c r="P1691" s="58">
        <v>24</v>
      </c>
      <c r="Q1691" s="58">
        <v>8</v>
      </c>
      <c r="R1691" s="100">
        <f t="array" ref="R1691">IFERROR(INDEX($AD$11:$AO$1485,MATCH($B1691&amp;$I1691,$Z$11:$Z$1485&amp;$AG$11:$AG$1485,0),MATCH($D1691,$AD$9:$AO$9,0)),"-")</f>
        <v>19.025700000000001</v>
      </c>
      <c r="S1691" s="58">
        <v>24</v>
      </c>
      <c r="T1691" s="58">
        <v>8</v>
      </c>
      <c r="U1691" s="58">
        <v>4</v>
      </c>
      <c r="V1691" s="58">
        <v>7</v>
      </c>
      <c r="W1691" s="50">
        <f t="shared" si="178"/>
        <v>16</v>
      </c>
      <c r="X1691" s="50">
        <f t="shared" si="179"/>
        <v>16</v>
      </c>
    </row>
    <row r="1692" spans="2:24" ht="15" x14ac:dyDescent="0.3">
      <c r="B1692" s="72" t="str">
        <f t="shared" si="180"/>
        <v>M20×1</v>
      </c>
      <c r="C1692" s="79" t="s">
        <v>222</v>
      </c>
      <c r="D1692" s="73" t="s">
        <v>221</v>
      </c>
      <c r="E1692" s="71" t="s">
        <v>0</v>
      </c>
      <c r="F1692" s="58">
        <v>20</v>
      </c>
      <c r="G1692" s="58">
        <v>1</v>
      </c>
      <c r="H1692" s="71" t="s">
        <v>133</v>
      </c>
      <c r="I1692" s="71" t="s">
        <v>381</v>
      </c>
      <c r="J1692" s="58" t="s">
        <v>311</v>
      </c>
      <c r="K1692" s="58" t="s">
        <v>491</v>
      </c>
      <c r="L1692" s="58">
        <v>20</v>
      </c>
      <c r="M1692" s="58">
        <v>1</v>
      </c>
      <c r="N1692" s="71">
        <v>60</v>
      </c>
      <c r="O1692" s="100">
        <f t="array" ref="O1692">IFERROR(INDEX($AD$11:$AO$1485,MATCH($B1692&amp;$I1692,$Z$11:$Z$1485&amp;$AG$11:$AG$1485,0),MATCH($C1692,$AD$9:$AO$9,0)),"-")</f>
        <v>20</v>
      </c>
      <c r="P1692" s="58">
        <v>24</v>
      </c>
      <c r="Q1692" s="58">
        <v>8</v>
      </c>
      <c r="R1692" s="100">
        <f t="array" ref="R1692">IFERROR(INDEX($AD$11:$AO$1485,MATCH($B1692&amp;$I1692,$Z$11:$Z$1485&amp;$AG$11:$AG$1485,0),MATCH($D1692,$AD$9:$AO$9,0)),"-")</f>
        <v>19.3505</v>
      </c>
      <c r="S1692" s="58">
        <v>24</v>
      </c>
      <c r="T1692" s="58">
        <v>8</v>
      </c>
      <c r="U1692" s="58">
        <v>4</v>
      </c>
      <c r="V1692" s="58">
        <v>7</v>
      </c>
      <c r="W1692" s="50">
        <f t="shared" si="178"/>
        <v>16</v>
      </c>
      <c r="X1692" s="50">
        <f t="shared" si="179"/>
        <v>16</v>
      </c>
    </row>
    <row r="1693" spans="2:24" ht="15" x14ac:dyDescent="0.3">
      <c r="B1693" s="72" t="str">
        <f t="shared" si="180"/>
        <v>M22×2</v>
      </c>
      <c r="C1693" s="79" t="s">
        <v>222</v>
      </c>
      <c r="D1693" s="73" t="s">
        <v>221</v>
      </c>
      <c r="E1693" s="71" t="s">
        <v>0</v>
      </c>
      <c r="F1693" s="58">
        <v>22</v>
      </c>
      <c r="G1693" s="58">
        <v>2</v>
      </c>
      <c r="H1693" s="71" t="s">
        <v>133</v>
      </c>
      <c r="I1693" s="71" t="s">
        <v>381</v>
      </c>
      <c r="J1693" s="58" t="s">
        <v>311</v>
      </c>
      <c r="K1693" s="58" t="s">
        <v>491</v>
      </c>
      <c r="L1693" s="58">
        <v>22</v>
      </c>
      <c r="M1693" s="58">
        <v>2</v>
      </c>
      <c r="N1693" s="71">
        <v>60</v>
      </c>
      <c r="O1693" s="100">
        <f t="array" ref="O1693">IFERROR(INDEX($AD$11:$AO$1485,MATCH($B1693&amp;$I1693,$Z$11:$Z$1485&amp;$AG$11:$AG$1485,0),MATCH($C1693,$AD$9:$AO$9,0)),"-")</f>
        <v>22</v>
      </c>
      <c r="P1693" s="58">
        <v>24</v>
      </c>
      <c r="Q1693" s="58">
        <v>8</v>
      </c>
      <c r="R1693" s="100">
        <f t="array" ref="R1693">IFERROR(INDEX($AD$11:$AO$1485,MATCH($B1693&amp;$I1693,$Z$11:$Z$1485&amp;$AG$11:$AG$1485,0),MATCH($D1693,$AD$9:$AO$9,0)),"-")</f>
        <v>20.701000000000001</v>
      </c>
      <c r="S1693" s="58">
        <v>24</v>
      </c>
      <c r="T1693" s="58">
        <v>8</v>
      </c>
      <c r="U1693" s="58">
        <v>4</v>
      </c>
      <c r="V1693" s="58">
        <v>7</v>
      </c>
      <c r="W1693" s="50">
        <f t="shared" si="178"/>
        <v>16</v>
      </c>
      <c r="X1693" s="50">
        <f t="shared" si="179"/>
        <v>16</v>
      </c>
    </row>
    <row r="1694" spans="2:24" ht="15" x14ac:dyDescent="0.3">
      <c r="B1694" s="72" t="str">
        <f t="shared" si="180"/>
        <v>M22×1.5</v>
      </c>
      <c r="C1694" s="79" t="s">
        <v>222</v>
      </c>
      <c r="D1694" s="73" t="s">
        <v>221</v>
      </c>
      <c r="E1694" s="71" t="s">
        <v>0</v>
      </c>
      <c r="F1694" s="58">
        <v>22</v>
      </c>
      <c r="G1694" s="58">
        <v>1.5</v>
      </c>
      <c r="H1694" s="71" t="s">
        <v>133</v>
      </c>
      <c r="I1694" s="71" t="s">
        <v>381</v>
      </c>
      <c r="J1694" s="58" t="s">
        <v>311</v>
      </c>
      <c r="K1694" s="58" t="s">
        <v>491</v>
      </c>
      <c r="L1694" s="58">
        <v>22</v>
      </c>
      <c r="M1694" s="58">
        <v>1.5</v>
      </c>
      <c r="N1694" s="71">
        <v>60</v>
      </c>
      <c r="O1694" s="100">
        <f t="array" ref="O1694">IFERROR(INDEX($AD$11:$AO$1485,MATCH($B1694&amp;$I1694,$Z$11:$Z$1485&amp;$AG$11:$AG$1485,0),MATCH($C1694,$AD$9:$AO$9,0)),"-")</f>
        <v>22</v>
      </c>
      <c r="P1694" s="58">
        <v>24</v>
      </c>
      <c r="Q1694" s="58">
        <v>8</v>
      </c>
      <c r="R1694" s="100">
        <f t="array" ref="R1694">IFERROR(INDEX($AD$11:$AO$1485,MATCH($B1694&amp;$I1694,$Z$11:$Z$1485&amp;$AG$11:$AG$1485,0),MATCH($D1694,$AD$9:$AO$9,0)),"-")</f>
        <v>21.025700000000001</v>
      </c>
      <c r="S1694" s="58">
        <v>24</v>
      </c>
      <c r="T1694" s="58">
        <v>8</v>
      </c>
      <c r="U1694" s="58">
        <v>4</v>
      </c>
      <c r="V1694" s="58">
        <v>7</v>
      </c>
      <c r="W1694" s="50">
        <f t="shared" si="178"/>
        <v>16</v>
      </c>
      <c r="X1694" s="50">
        <f t="shared" si="179"/>
        <v>16</v>
      </c>
    </row>
    <row r="1695" spans="2:24" ht="15" x14ac:dyDescent="0.3">
      <c r="B1695" s="72" t="str">
        <f t="shared" si="180"/>
        <v>M22×1</v>
      </c>
      <c r="C1695" s="79" t="s">
        <v>222</v>
      </c>
      <c r="D1695" s="73" t="s">
        <v>221</v>
      </c>
      <c r="E1695" s="71" t="s">
        <v>0</v>
      </c>
      <c r="F1695" s="58">
        <v>22</v>
      </c>
      <c r="G1695" s="58">
        <v>1</v>
      </c>
      <c r="H1695" s="71" t="s">
        <v>133</v>
      </c>
      <c r="I1695" s="71" t="s">
        <v>381</v>
      </c>
      <c r="J1695" s="58" t="s">
        <v>311</v>
      </c>
      <c r="K1695" s="58" t="s">
        <v>491</v>
      </c>
      <c r="L1695" s="58">
        <v>22</v>
      </c>
      <c r="M1695" s="58">
        <v>1</v>
      </c>
      <c r="N1695" s="71">
        <v>60</v>
      </c>
      <c r="O1695" s="100">
        <f t="array" ref="O1695">IFERROR(INDEX($AD$11:$AO$1485,MATCH($B1695&amp;$I1695,$Z$11:$Z$1485&amp;$AG$11:$AG$1485,0),MATCH($C1695,$AD$9:$AO$9,0)),"-")</f>
        <v>22</v>
      </c>
      <c r="P1695" s="58">
        <v>24</v>
      </c>
      <c r="Q1695" s="58">
        <v>8</v>
      </c>
      <c r="R1695" s="100">
        <f t="array" ref="R1695">IFERROR(INDEX($AD$11:$AO$1485,MATCH($B1695&amp;$I1695,$Z$11:$Z$1485&amp;$AG$11:$AG$1485,0),MATCH($D1695,$AD$9:$AO$9,0)),"-")</f>
        <v>21.3505</v>
      </c>
      <c r="S1695" s="58">
        <v>24</v>
      </c>
      <c r="T1695" s="58">
        <v>8</v>
      </c>
      <c r="U1695" s="58">
        <v>4</v>
      </c>
      <c r="V1695" s="58">
        <v>7</v>
      </c>
      <c r="W1695" s="50">
        <f t="shared" si="178"/>
        <v>16</v>
      </c>
      <c r="X1695" s="50">
        <f t="shared" si="179"/>
        <v>16</v>
      </c>
    </row>
    <row r="1696" spans="2:24" ht="15" x14ac:dyDescent="0.3">
      <c r="B1696" s="72" t="str">
        <f t="shared" si="180"/>
        <v>M24×2</v>
      </c>
      <c r="C1696" s="79" t="s">
        <v>222</v>
      </c>
      <c r="D1696" s="73" t="s">
        <v>221</v>
      </c>
      <c r="E1696" s="71" t="s">
        <v>0</v>
      </c>
      <c r="F1696" s="58">
        <v>24</v>
      </c>
      <c r="G1696" s="58">
        <v>2</v>
      </c>
      <c r="H1696" s="71" t="s">
        <v>133</v>
      </c>
      <c r="I1696" s="71" t="s">
        <v>381</v>
      </c>
      <c r="J1696" s="58" t="s">
        <v>311</v>
      </c>
      <c r="K1696" s="58" t="s">
        <v>491</v>
      </c>
      <c r="L1696" s="58">
        <v>24</v>
      </c>
      <c r="M1696" s="58">
        <v>2</v>
      </c>
      <c r="N1696" s="71">
        <v>60</v>
      </c>
      <c r="O1696" s="100">
        <f t="array" ref="O1696">IFERROR(INDEX($AD$11:$AO$1485,MATCH($B1696&amp;$I1696,$Z$11:$Z$1485&amp;$AG$11:$AG$1485,0),MATCH($C1696,$AD$9:$AO$9,0)),"-")</f>
        <v>24</v>
      </c>
      <c r="P1696" s="58">
        <v>24</v>
      </c>
      <c r="Q1696" s="58">
        <v>8</v>
      </c>
      <c r="R1696" s="100">
        <f t="array" ref="R1696">IFERROR(INDEX($AD$11:$AO$1485,MATCH($B1696&amp;$I1696,$Z$11:$Z$1485&amp;$AG$11:$AG$1485,0),MATCH($D1696,$AD$9:$AO$9,0)),"-")</f>
        <v>22.701000000000001</v>
      </c>
      <c r="S1696" s="58">
        <v>24</v>
      </c>
      <c r="T1696" s="58">
        <v>8</v>
      </c>
      <c r="U1696" s="58">
        <v>4</v>
      </c>
      <c r="V1696" s="58">
        <v>7</v>
      </c>
      <c r="W1696" s="50">
        <f t="shared" si="178"/>
        <v>16</v>
      </c>
      <c r="X1696" s="50">
        <f t="shared" si="179"/>
        <v>16</v>
      </c>
    </row>
    <row r="1697" spans="2:24" ht="15" x14ac:dyDescent="0.3">
      <c r="B1697" s="72" t="str">
        <f t="shared" si="180"/>
        <v>M24×1.5</v>
      </c>
      <c r="C1697" s="79" t="s">
        <v>222</v>
      </c>
      <c r="D1697" s="73" t="s">
        <v>221</v>
      </c>
      <c r="E1697" s="71" t="s">
        <v>0</v>
      </c>
      <c r="F1697" s="58">
        <v>24</v>
      </c>
      <c r="G1697" s="58">
        <v>1.5</v>
      </c>
      <c r="H1697" s="71" t="s">
        <v>133</v>
      </c>
      <c r="I1697" s="71" t="s">
        <v>381</v>
      </c>
      <c r="J1697" s="58" t="s">
        <v>311</v>
      </c>
      <c r="K1697" s="58" t="s">
        <v>491</v>
      </c>
      <c r="L1697" s="58">
        <v>24</v>
      </c>
      <c r="M1697" s="58">
        <v>1.5</v>
      </c>
      <c r="N1697" s="71">
        <v>60</v>
      </c>
      <c r="O1697" s="100">
        <f t="array" ref="O1697">IFERROR(INDEX($AD$11:$AO$1485,MATCH($B1697&amp;$I1697,$Z$11:$Z$1485&amp;$AG$11:$AG$1485,0),MATCH($C1697,$AD$9:$AO$9,0)),"-")</f>
        <v>24</v>
      </c>
      <c r="P1697" s="58">
        <v>24</v>
      </c>
      <c r="Q1697" s="58">
        <v>8</v>
      </c>
      <c r="R1697" s="100">
        <f t="array" ref="R1697">IFERROR(INDEX($AD$11:$AO$1485,MATCH($B1697&amp;$I1697,$Z$11:$Z$1485&amp;$AG$11:$AG$1485,0),MATCH($D1697,$AD$9:$AO$9,0)),"-")</f>
        <v>23.025700000000001</v>
      </c>
      <c r="S1697" s="58">
        <v>24</v>
      </c>
      <c r="T1697" s="58">
        <v>8</v>
      </c>
      <c r="U1697" s="58">
        <v>4</v>
      </c>
      <c r="V1697" s="58">
        <v>7</v>
      </c>
      <c r="W1697" s="50">
        <f t="shared" si="178"/>
        <v>16</v>
      </c>
      <c r="X1697" s="50">
        <f t="shared" si="179"/>
        <v>16</v>
      </c>
    </row>
    <row r="1698" spans="2:24" ht="15" x14ac:dyDescent="0.3">
      <c r="B1698" s="72" t="str">
        <f t="shared" si="180"/>
        <v>M24×1</v>
      </c>
      <c r="C1698" s="79" t="s">
        <v>222</v>
      </c>
      <c r="D1698" s="73" t="s">
        <v>221</v>
      </c>
      <c r="E1698" s="71" t="s">
        <v>0</v>
      </c>
      <c r="F1698" s="58">
        <v>24</v>
      </c>
      <c r="G1698" s="58">
        <v>1</v>
      </c>
      <c r="H1698" s="71" t="s">
        <v>133</v>
      </c>
      <c r="I1698" s="71" t="s">
        <v>381</v>
      </c>
      <c r="J1698" s="58" t="s">
        <v>311</v>
      </c>
      <c r="K1698" s="58" t="s">
        <v>491</v>
      </c>
      <c r="L1698" s="58">
        <v>24</v>
      </c>
      <c r="M1698" s="58">
        <v>1</v>
      </c>
      <c r="N1698" s="71">
        <v>60</v>
      </c>
      <c r="O1698" s="100">
        <f t="array" ref="O1698">IFERROR(INDEX($AD$11:$AO$1485,MATCH($B1698&amp;$I1698,$Z$11:$Z$1485&amp;$AG$11:$AG$1485,0),MATCH($C1698,$AD$9:$AO$9,0)),"-")</f>
        <v>24</v>
      </c>
      <c r="P1698" s="58">
        <v>24</v>
      </c>
      <c r="Q1698" s="58">
        <v>8</v>
      </c>
      <c r="R1698" s="100">
        <f t="array" ref="R1698">IFERROR(INDEX($AD$11:$AO$1485,MATCH($B1698&amp;$I1698,$Z$11:$Z$1485&amp;$AG$11:$AG$1485,0),MATCH($D1698,$AD$9:$AO$9,0)),"-")</f>
        <v>23.3505</v>
      </c>
      <c r="S1698" s="58">
        <v>24</v>
      </c>
      <c r="T1698" s="58">
        <v>8</v>
      </c>
      <c r="U1698" s="58">
        <v>4</v>
      </c>
      <c r="V1698" s="58">
        <v>7</v>
      </c>
      <c r="W1698" s="50">
        <f t="shared" si="178"/>
        <v>16</v>
      </c>
      <c r="X1698" s="50">
        <f t="shared" si="179"/>
        <v>16</v>
      </c>
    </row>
    <row r="1699" spans="2:24" ht="15" x14ac:dyDescent="0.3">
      <c r="B1699" s="72" t="str">
        <f t="shared" si="180"/>
        <v>M25×2</v>
      </c>
      <c r="C1699" s="79" t="s">
        <v>222</v>
      </c>
      <c r="D1699" s="73" t="s">
        <v>221</v>
      </c>
      <c r="E1699" s="71" t="s">
        <v>0</v>
      </c>
      <c r="F1699" s="58">
        <v>25</v>
      </c>
      <c r="G1699" s="58">
        <v>2</v>
      </c>
      <c r="H1699" s="71" t="s">
        <v>133</v>
      </c>
      <c r="I1699" s="71" t="s">
        <v>381</v>
      </c>
      <c r="J1699" s="58" t="s">
        <v>311</v>
      </c>
      <c r="K1699" s="58" t="s">
        <v>491</v>
      </c>
      <c r="L1699" s="58">
        <v>25</v>
      </c>
      <c r="M1699" s="58">
        <v>2</v>
      </c>
      <c r="N1699" s="71">
        <v>60</v>
      </c>
      <c r="O1699" s="100">
        <f t="array" ref="O1699">IFERROR(INDEX($AD$11:$AO$1485,MATCH($B1699&amp;$I1699,$Z$11:$Z$1485&amp;$AG$11:$AG$1485,0),MATCH($C1699,$AD$9:$AO$9,0)),"-")</f>
        <v>25</v>
      </c>
      <c r="P1699" s="58">
        <v>24</v>
      </c>
      <c r="Q1699" s="58">
        <v>8</v>
      </c>
      <c r="R1699" s="100">
        <f t="array" ref="R1699">IFERROR(INDEX($AD$11:$AO$1485,MATCH($B1699&amp;$I1699,$Z$11:$Z$1485&amp;$AG$11:$AG$1485,0),MATCH($D1699,$AD$9:$AO$9,0)),"-")</f>
        <v>23.701000000000001</v>
      </c>
      <c r="S1699" s="58">
        <v>24</v>
      </c>
      <c r="T1699" s="58">
        <v>8</v>
      </c>
      <c r="U1699" s="58">
        <v>4</v>
      </c>
      <c r="V1699" s="58">
        <v>7</v>
      </c>
      <c r="W1699" s="50">
        <f t="shared" si="178"/>
        <v>16</v>
      </c>
      <c r="X1699" s="50">
        <f t="shared" si="179"/>
        <v>16</v>
      </c>
    </row>
    <row r="1700" spans="2:24" ht="15" x14ac:dyDescent="0.3">
      <c r="B1700" s="72" t="str">
        <f t="shared" si="180"/>
        <v>M25×1.5</v>
      </c>
      <c r="C1700" s="79" t="s">
        <v>222</v>
      </c>
      <c r="D1700" s="73" t="s">
        <v>221</v>
      </c>
      <c r="E1700" s="71" t="s">
        <v>0</v>
      </c>
      <c r="F1700" s="58">
        <v>25</v>
      </c>
      <c r="G1700" s="58">
        <v>1.5</v>
      </c>
      <c r="H1700" s="71" t="s">
        <v>133</v>
      </c>
      <c r="I1700" s="71" t="s">
        <v>381</v>
      </c>
      <c r="J1700" s="58" t="s">
        <v>311</v>
      </c>
      <c r="K1700" s="58" t="s">
        <v>491</v>
      </c>
      <c r="L1700" s="58">
        <v>25</v>
      </c>
      <c r="M1700" s="58">
        <v>1.5</v>
      </c>
      <c r="N1700" s="71">
        <v>60</v>
      </c>
      <c r="O1700" s="100">
        <f t="array" ref="O1700">IFERROR(INDEX($AD$11:$AO$1485,MATCH($B1700&amp;$I1700,$Z$11:$Z$1485&amp;$AG$11:$AG$1485,0),MATCH($C1700,$AD$9:$AO$9,0)),"-")</f>
        <v>25</v>
      </c>
      <c r="P1700" s="58">
        <v>24</v>
      </c>
      <c r="Q1700" s="58">
        <v>8</v>
      </c>
      <c r="R1700" s="100">
        <f t="array" ref="R1700">IFERROR(INDEX($AD$11:$AO$1485,MATCH($B1700&amp;$I1700,$Z$11:$Z$1485&amp;$AG$11:$AG$1485,0),MATCH($D1700,$AD$9:$AO$9,0)),"-")</f>
        <v>24.025700000000001</v>
      </c>
      <c r="S1700" s="58">
        <v>24</v>
      </c>
      <c r="T1700" s="58">
        <v>8</v>
      </c>
      <c r="U1700" s="58">
        <v>4</v>
      </c>
      <c r="V1700" s="58">
        <v>7</v>
      </c>
      <c r="W1700" s="50">
        <f t="shared" si="178"/>
        <v>16</v>
      </c>
      <c r="X1700" s="50">
        <f t="shared" si="179"/>
        <v>16</v>
      </c>
    </row>
    <row r="1701" spans="2:24" ht="15" x14ac:dyDescent="0.3">
      <c r="B1701" s="72" t="str">
        <f t="shared" si="180"/>
        <v>M25×1</v>
      </c>
      <c r="C1701" s="79" t="s">
        <v>222</v>
      </c>
      <c r="D1701" s="73" t="s">
        <v>221</v>
      </c>
      <c r="E1701" s="71" t="s">
        <v>0</v>
      </c>
      <c r="F1701" s="58">
        <v>25</v>
      </c>
      <c r="G1701" s="58">
        <v>1</v>
      </c>
      <c r="H1701" s="71" t="s">
        <v>133</v>
      </c>
      <c r="I1701" s="71" t="s">
        <v>381</v>
      </c>
      <c r="J1701" s="58" t="s">
        <v>311</v>
      </c>
      <c r="K1701" s="58" t="s">
        <v>491</v>
      </c>
      <c r="L1701" s="58">
        <v>25</v>
      </c>
      <c r="M1701" s="58">
        <v>1</v>
      </c>
      <c r="N1701" s="71">
        <v>60</v>
      </c>
      <c r="O1701" s="100">
        <f t="array" ref="O1701">IFERROR(INDEX($AD$11:$AO$1485,MATCH($B1701&amp;$I1701,$Z$11:$Z$1485&amp;$AG$11:$AG$1485,0),MATCH($C1701,$AD$9:$AO$9,0)),"-")</f>
        <v>25</v>
      </c>
      <c r="P1701" s="58">
        <v>24</v>
      </c>
      <c r="Q1701" s="58">
        <v>8</v>
      </c>
      <c r="R1701" s="100">
        <f t="array" ref="R1701">IFERROR(INDEX($AD$11:$AO$1485,MATCH($B1701&amp;$I1701,$Z$11:$Z$1485&amp;$AG$11:$AG$1485,0),MATCH($D1701,$AD$9:$AO$9,0)),"-")</f>
        <v>24.3505</v>
      </c>
      <c r="S1701" s="58">
        <v>24</v>
      </c>
      <c r="T1701" s="58">
        <v>8</v>
      </c>
      <c r="U1701" s="58">
        <v>4</v>
      </c>
      <c r="V1701" s="58">
        <v>7</v>
      </c>
      <c r="W1701" s="50">
        <f t="shared" si="178"/>
        <v>16</v>
      </c>
      <c r="X1701" s="50">
        <f t="shared" si="179"/>
        <v>16</v>
      </c>
    </row>
    <row r="1702" spans="2:24" ht="15" x14ac:dyDescent="0.3">
      <c r="B1702" s="72" t="str">
        <f t="shared" si="180"/>
        <v>M26×1.5</v>
      </c>
      <c r="C1702" s="79" t="s">
        <v>222</v>
      </c>
      <c r="D1702" s="73" t="s">
        <v>221</v>
      </c>
      <c r="E1702" s="71" t="s">
        <v>0</v>
      </c>
      <c r="F1702" s="58">
        <v>26</v>
      </c>
      <c r="G1702" s="58">
        <v>1.5</v>
      </c>
      <c r="H1702" s="71" t="s">
        <v>133</v>
      </c>
      <c r="I1702" s="71" t="s">
        <v>381</v>
      </c>
      <c r="J1702" s="58" t="s">
        <v>311</v>
      </c>
      <c r="K1702" s="58" t="s">
        <v>491</v>
      </c>
      <c r="L1702" s="58">
        <v>26</v>
      </c>
      <c r="M1702" s="58">
        <v>1.5</v>
      </c>
      <c r="N1702" s="71">
        <v>60</v>
      </c>
      <c r="O1702" s="100">
        <f t="array" ref="O1702">IFERROR(INDEX($AD$11:$AO$1485,MATCH($B1702&amp;$I1702,$Z$11:$Z$1485&amp;$AG$11:$AG$1485,0),MATCH($C1702,$AD$9:$AO$9,0)),"-")</f>
        <v>26</v>
      </c>
      <c r="P1702" s="58">
        <v>24</v>
      </c>
      <c r="Q1702" s="58">
        <v>8</v>
      </c>
      <c r="R1702" s="100">
        <f t="array" ref="R1702">IFERROR(INDEX($AD$11:$AO$1485,MATCH($B1702&amp;$I1702,$Z$11:$Z$1485&amp;$AG$11:$AG$1485,0),MATCH($D1702,$AD$9:$AO$9,0)),"-")</f>
        <v>25.025700000000001</v>
      </c>
      <c r="S1702" s="58">
        <v>24</v>
      </c>
      <c r="T1702" s="58">
        <v>8</v>
      </c>
      <c r="U1702" s="58">
        <v>4</v>
      </c>
      <c r="V1702" s="58">
        <v>7</v>
      </c>
      <c r="W1702" s="50">
        <f t="shared" si="178"/>
        <v>16</v>
      </c>
      <c r="X1702" s="50">
        <f t="shared" si="179"/>
        <v>16</v>
      </c>
    </row>
    <row r="1703" spans="2:24" ht="15" x14ac:dyDescent="0.3">
      <c r="B1703" s="72" t="str">
        <f t="shared" si="180"/>
        <v>M27×2</v>
      </c>
      <c r="C1703" s="79" t="s">
        <v>222</v>
      </c>
      <c r="D1703" s="73" t="s">
        <v>221</v>
      </c>
      <c r="E1703" s="71" t="s">
        <v>0</v>
      </c>
      <c r="F1703" s="58">
        <v>27</v>
      </c>
      <c r="G1703" s="58">
        <v>2</v>
      </c>
      <c r="H1703" s="71" t="s">
        <v>133</v>
      </c>
      <c r="I1703" s="71" t="s">
        <v>381</v>
      </c>
      <c r="J1703" s="58" t="s">
        <v>311</v>
      </c>
      <c r="K1703" s="58" t="s">
        <v>491</v>
      </c>
      <c r="L1703" s="58">
        <v>27</v>
      </c>
      <c r="M1703" s="58">
        <v>2</v>
      </c>
      <c r="N1703" s="71">
        <v>60</v>
      </c>
      <c r="O1703" s="100">
        <f t="array" ref="O1703">IFERROR(INDEX($AD$11:$AO$1485,MATCH($B1703&amp;$I1703,$Z$11:$Z$1485&amp;$AG$11:$AG$1485,0),MATCH($C1703,$AD$9:$AO$9,0)),"-")</f>
        <v>27</v>
      </c>
      <c r="P1703" s="58">
        <v>24</v>
      </c>
      <c r="Q1703" s="58">
        <v>8</v>
      </c>
      <c r="R1703" s="100">
        <f t="array" ref="R1703">IFERROR(INDEX($AD$11:$AO$1485,MATCH($B1703&amp;$I1703,$Z$11:$Z$1485&amp;$AG$11:$AG$1485,0),MATCH($D1703,$AD$9:$AO$9,0)),"-")</f>
        <v>25.701000000000001</v>
      </c>
      <c r="S1703" s="58">
        <v>24</v>
      </c>
      <c r="T1703" s="58">
        <v>8</v>
      </c>
      <c r="U1703" s="58">
        <v>4</v>
      </c>
      <c r="V1703" s="58">
        <v>7</v>
      </c>
      <c r="W1703" s="50">
        <f t="shared" si="178"/>
        <v>16</v>
      </c>
      <c r="X1703" s="50">
        <f t="shared" si="179"/>
        <v>16</v>
      </c>
    </row>
    <row r="1704" spans="2:24" ht="15" x14ac:dyDescent="0.3">
      <c r="B1704" s="72" t="str">
        <f t="shared" si="180"/>
        <v>M27×1.5</v>
      </c>
      <c r="C1704" s="79" t="s">
        <v>222</v>
      </c>
      <c r="D1704" s="73" t="s">
        <v>221</v>
      </c>
      <c r="E1704" s="71" t="s">
        <v>0</v>
      </c>
      <c r="F1704" s="58">
        <v>27</v>
      </c>
      <c r="G1704" s="58">
        <v>1.5</v>
      </c>
      <c r="H1704" s="71" t="s">
        <v>133</v>
      </c>
      <c r="I1704" s="71" t="s">
        <v>381</v>
      </c>
      <c r="J1704" s="58" t="s">
        <v>311</v>
      </c>
      <c r="K1704" s="58" t="s">
        <v>491</v>
      </c>
      <c r="L1704" s="58">
        <v>27</v>
      </c>
      <c r="M1704" s="58">
        <v>1.5</v>
      </c>
      <c r="N1704" s="71">
        <v>60</v>
      </c>
      <c r="O1704" s="100">
        <f t="array" ref="O1704">IFERROR(INDEX($AD$11:$AO$1485,MATCH($B1704&amp;$I1704,$Z$11:$Z$1485&amp;$AG$11:$AG$1485,0),MATCH($C1704,$AD$9:$AO$9,0)),"-")</f>
        <v>27</v>
      </c>
      <c r="P1704" s="58">
        <v>24</v>
      </c>
      <c r="Q1704" s="58">
        <v>8</v>
      </c>
      <c r="R1704" s="100">
        <f t="array" ref="R1704">IFERROR(INDEX($AD$11:$AO$1485,MATCH($B1704&amp;$I1704,$Z$11:$Z$1485&amp;$AG$11:$AG$1485,0),MATCH($D1704,$AD$9:$AO$9,0)),"-")</f>
        <v>26.025700000000001</v>
      </c>
      <c r="S1704" s="58">
        <v>24</v>
      </c>
      <c r="T1704" s="58">
        <v>8</v>
      </c>
      <c r="U1704" s="58">
        <v>4</v>
      </c>
      <c r="V1704" s="58">
        <v>7</v>
      </c>
      <c r="W1704" s="50">
        <f t="shared" si="178"/>
        <v>16</v>
      </c>
      <c r="X1704" s="50">
        <f t="shared" si="179"/>
        <v>16</v>
      </c>
    </row>
    <row r="1705" spans="2:24" ht="15" x14ac:dyDescent="0.3">
      <c r="B1705" s="72" t="str">
        <f t="shared" si="180"/>
        <v>M27×1</v>
      </c>
      <c r="C1705" s="79" t="s">
        <v>222</v>
      </c>
      <c r="D1705" s="73" t="s">
        <v>221</v>
      </c>
      <c r="E1705" s="71" t="s">
        <v>0</v>
      </c>
      <c r="F1705" s="58">
        <v>27</v>
      </c>
      <c r="G1705" s="58">
        <v>1</v>
      </c>
      <c r="H1705" s="71" t="s">
        <v>133</v>
      </c>
      <c r="I1705" s="71" t="s">
        <v>381</v>
      </c>
      <c r="J1705" s="58" t="s">
        <v>311</v>
      </c>
      <c r="K1705" s="58" t="s">
        <v>491</v>
      </c>
      <c r="L1705" s="58">
        <v>27</v>
      </c>
      <c r="M1705" s="58">
        <v>1</v>
      </c>
      <c r="N1705" s="71">
        <v>60</v>
      </c>
      <c r="O1705" s="100">
        <f t="array" ref="O1705">IFERROR(INDEX($AD$11:$AO$1485,MATCH($B1705&amp;$I1705,$Z$11:$Z$1485&amp;$AG$11:$AG$1485,0),MATCH($C1705,$AD$9:$AO$9,0)),"-")</f>
        <v>27</v>
      </c>
      <c r="P1705" s="58">
        <v>24</v>
      </c>
      <c r="Q1705" s="58">
        <v>8</v>
      </c>
      <c r="R1705" s="100">
        <f t="array" ref="R1705">IFERROR(INDEX($AD$11:$AO$1485,MATCH($B1705&amp;$I1705,$Z$11:$Z$1485&amp;$AG$11:$AG$1485,0),MATCH($D1705,$AD$9:$AO$9,0)),"-")</f>
        <v>26.3505</v>
      </c>
      <c r="S1705" s="58">
        <v>24</v>
      </c>
      <c r="T1705" s="58">
        <v>8</v>
      </c>
      <c r="U1705" s="58">
        <v>4</v>
      </c>
      <c r="V1705" s="58">
        <v>7</v>
      </c>
      <c r="W1705" s="50">
        <f t="shared" si="178"/>
        <v>16</v>
      </c>
      <c r="X1705" s="50">
        <f t="shared" si="179"/>
        <v>16</v>
      </c>
    </row>
    <row r="1706" spans="2:24" ht="15" x14ac:dyDescent="0.3">
      <c r="B1706" s="72" t="str">
        <f t="shared" si="180"/>
        <v>M28×2</v>
      </c>
      <c r="C1706" s="79" t="s">
        <v>222</v>
      </c>
      <c r="D1706" s="73" t="s">
        <v>221</v>
      </c>
      <c r="E1706" s="71" t="s">
        <v>0</v>
      </c>
      <c r="F1706" s="58">
        <v>28</v>
      </c>
      <c r="G1706" s="58">
        <v>2</v>
      </c>
      <c r="H1706" s="71" t="s">
        <v>133</v>
      </c>
      <c r="I1706" s="71" t="s">
        <v>381</v>
      </c>
      <c r="J1706" s="58" t="s">
        <v>311</v>
      </c>
      <c r="K1706" s="58" t="s">
        <v>491</v>
      </c>
      <c r="L1706" s="58">
        <v>28</v>
      </c>
      <c r="M1706" s="58">
        <v>2</v>
      </c>
      <c r="N1706" s="71">
        <v>60</v>
      </c>
      <c r="O1706" s="100">
        <f t="array" ref="O1706">IFERROR(INDEX($AD$11:$AO$1485,MATCH($B1706&amp;$I1706,$Z$11:$Z$1485&amp;$AG$11:$AG$1485,0),MATCH($C1706,$AD$9:$AO$9,0)),"-")</f>
        <v>28</v>
      </c>
      <c r="P1706" s="58">
        <v>24</v>
      </c>
      <c r="Q1706" s="58">
        <v>8</v>
      </c>
      <c r="R1706" s="100">
        <f t="array" ref="R1706">IFERROR(INDEX($AD$11:$AO$1485,MATCH($B1706&amp;$I1706,$Z$11:$Z$1485&amp;$AG$11:$AG$1485,0),MATCH($D1706,$AD$9:$AO$9,0)),"-")</f>
        <v>26.701000000000001</v>
      </c>
      <c r="S1706" s="58">
        <v>24</v>
      </c>
      <c r="T1706" s="58">
        <v>8</v>
      </c>
      <c r="U1706" s="58">
        <v>4</v>
      </c>
      <c r="V1706" s="58">
        <v>7</v>
      </c>
      <c r="W1706" s="50">
        <f t="shared" si="178"/>
        <v>16</v>
      </c>
      <c r="X1706" s="50">
        <f t="shared" si="179"/>
        <v>16</v>
      </c>
    </row>
    <row r="1707" spans="2:24" ht="15" x14ac:dyDescent="0.3">
      <c r="B1707" s="72" t="str">
        <f t="shared" si="180"/>
        <v>M28×1.5</v>
      </c>
      <c r="C1707" s="79" t="s">
        <v>222</v>
      </c>
      <c r="D1707" s="73" t="s">
        <v>221</v>
      </c>
      <c r="E1707" s="71" t="s">
        <v>0</v>
      </c>
      <c r="F1707" s="58">
        <v>28</v>
      </c>
      <c r="G1707" s="58">
        <v>1.5</v>
      </c>
      <c r="H1707" s="71" t="s">
        <v>133</v>
      </c>
      <c r="I1707" s="71" t="s">
        <v>381</v>
      </c>
      <c r="J1707" s="58" t="s">
        <v>311</v>
      </c>
      <c r="K1707" s="58" t="s">
        <v>491</v>
      </c>
      <c r="L1707" s="58">
        <v>28</v>
      </c>
      <c r="M1707" s="58">
        <v>1.5</v>
      </c>
      <c r="N1707" s="71">
        <v>60</v>
      </c>
      <c r="O1707" s="100">
        <f t="array" ref="O1707">IFERROR(INDEX($AD$11:$AO$1485,MATCH($B1707&amp;$I1707,$Z$11:$Z$1485&amp;$AG$11:$AG$1485,0),MATCH($C1707,$AD$9:$AO$9,0)),"-")</f>
        <v>28</v>
      </c>
      <c r="P1707" s="58">
        <v>24</v>
      </c>
      <c r="Q1707" s="58">
        <v>8</v>
      </c>
      <c r="R1707" s="100">
        <f t="array" ref="R1707">IFERROR(INDEX($AD$11:$AO$1485,MATCH($B1707&amp;$I1707,$Z$11:$Z$1485&amp;$AG$11:$AG$1485,0),MATCH($D1707,$AD$9:$AO$9,0)),"-")</f>
        <v>27.025700000000001</v>
      </c>
      <c r="S1707" s="58">
        <v>24</v>
      </c>
      <c r="T1707" s="58">
        <v>8</v>
      </c>
      <c r="U1707" s="58">
        <v>4</v>
      </c>
      <c r="V1707" s="58">
        <v>7</v>
      </c>
      <c r="W1707" s="50">
        <f t="shared" si="178"/>
        <v>16</v>
      </c>
      <c r="X1707" s="50">
        <f t="shared" si="179"/>
        <v>16</v>
      </c>
    </row>
    <row r="1708" spans="2:24" ht="15" x14ac:dyDescent="0.3">
      <c r="B1708" s="72" t="str">
        <f t="shared" si="180"/>
        <v>M28×1</v>
      </c>
      <c r="C1708" s="79" t="s">
        <v>222</v>
      </c>
      <c r="D1708" s="73" t="s">
        <v>221</v>
      </c>
      <c r="E1708" s="71" t="s">
        <v>0</v>
      </c>
      <c r="F1708" s="58">
        <v>28</v>
      </c>
      <c r="G1708" s="58">
        <v>1</v>
      </c>
      <c r="H1708" s="71" t="s">
        <v>133</v>
      </c>
      <c r="I1708" s="71" t="s">
        <v>381</v>
      </c>
      <c r="J1708" s="58" t="s">
        <v>311</v>
      </c>
      <c r="K1708" s="58" t="s">
        <v>491</v>
      </c>
      <c r="L1708" s="58">
        <v>28</v>
      </c>
      <c r="M1708" s="58">
        <v>1</v>
      </c>
      <c r="N1708" s="71">
        <v>60</v>
      </c>
      <c r="O1708" s="100">
        <f t="array" ref="O1708">IFERROR(INDEX($AD$11:$AO$1485,MATCH($B1708&amp;$I1708,$Z$11:$Z$1485&amp;$AG$11:$AG$1485,0),MATCH($C1708,$AD$9:$AO$9,0)),"-")</f>
        <v>28</v>
      </c>
      <c r="P1708" s="58">
        <v>24</v>
      </c>
      <c r="Q1708" s="58">
        <v>8</v>
      </c>
      <c r="R1708" s="100">
        <f t="array" ref="R1708">IFERROR(INDEX($AD$11:$AO$1485,MATCH($B1708&amp;$I1708,$Z$11:$Z$1485&amp;$AG$11:$AG$1485,0),MATCH($D1708,$AD$9:$AO$9,0)),"-")</f>
        <v>27.3505</v>
      </c>
      <c r="S1708" s="58">
        <v>24</v>
      </c>
      <c r="T1708" s="58">
        <v>8</v>
      </c>
      <c r="U1708" s="58">
        <v>4</v>
      </c>
      <c r="V1708" s="58">
        <v>7</v>
      </c>
      <c r="W1708" s="50">
        <f t="shared" si="178"/>
        <v>16</v>
      </c>
      <c r="X1708" s="50">
        <f t="shared" si="179"/>
        <v>16</v>
      </c>
    </row>
    <row r="1709" spans="2:24" ht="15" x14ac:dyDescent="0.3">
      <c r="B1709" s="72" t="str">
        <f t="shared" si="180"/>
        <v>M30×3</v>
      </c>
      <c r="C1709" s="79" t="s">
        <v>222</v>
      </c>
      <c r="D1709" s="73" t="s">
        <v>221</v>
      </c>
      <c r="E1709" s="71" t="s">
        <v>0</v>
      </c>
      <c r="F1709" s="58">
        <v>30</v>
      </c>
      <c r="G1709" s="58">
        <v>3</v>
      </c>
      <c r="H1709" s="71" t="s">
        <v>133</v>
      </c>
      <c r="I1709" s="71" t="s">
        <v>381</v>
      </c>
      <c r="J1709" s="58" t="s">
        <v>311</v>
      </c>
      <c r="K1709" s="58" t="s">
        <v>491</v>
      </c>
      <c r="L1709" s="58">
        <v>30</v>
      </c>
      <c r="M1709" s="58">
        <v>3</v>
      </c>
      <c r="N1709" s="71">
        <v>60</v>
      </c>
      <c r="O1709" s="100">
        <f t="array" ref="O1709">IFERROR(INDEX($AD$11:$AO$1485,MATCH($B1709&amp;$I1709,$Z$11:$Z$1485&amp;$AG$11:$AG$1485,0),MATCH($C1709,$AD$9:$AO$9,0)),"-")</f>
        <v>30</v>
      </c>
      <c r="P1709" s="58">
        <v>24</v>
      </c>
      <c r="Q1709" s="58">
        <v>8</v>
      </c>
      <c r="R1709" s="100">
        <f t="array" ref="R1709">IFERROR(INDEX($AD$11:$AO$1485,MATCH($B1709&amp;$I1709,$Z$11:$Z$1485&amp;$AG$11:$AG$1485,0),MATCH($D1709,$AD$9:$AO$9,0)),"-")</f>
        <v>28.051400000000001</v>
      </c>
      <c r="S1709" s="58">
        <v>24</v>
      </c>
      <c r="T1709" s="58">
        <v>8</v>
      </c>
      <c r="U1709" s="58">
        <v>4</v>
      </c>
      <c r="V1709" s="58">
        <v>7</v>
      </c>
      <c r="W1709" s="50">
        <f t="shared" si="178"/>
        <v>16</v>
      </c>
      <c r="X1709" s="50">
        <f t="shared" si="179"/>
        <v>16</v>
      </c>
    </row>
    <row r="1710" spans="2:24" ht="15" x14ac:dyDescent="0.3">
      <c r="B1710" s="72" t="str">
        <f t="shared" si="180"/>
        <v>M30×2</v>
      </c>
      <c r="C1710" s="79" t="s">
        <v>222</v>
      </c>
      <c r="D1710" s="73" t="s">
        <v>221</v>
      </c>
      <c r="E1710" s="71" t="s">
        <v>0</v>
      </c>
      <c r="F1710" s="58">
        <v>30</v>
      </c>
      <c r="G1710" s="58">
        <v>2</v>
      </c>
      <c r="H1710" s="71" t="s">
        <v>133</v>
      </c>
      <c r="I1710" s="71" t="s">
        <v>381</v>
      </c>
      <c r="J1710" s="58" t="s">
        <v>311</v>
      </c>
      <c r="K1710" s="58" t="s">
        <v>491</v>
      </c>
      <c r="L1710" s="58">
        <v>30</v>
      </c>
      <c r="M1710" s="58">
        <v>2</v>
      </c>
      <c r="N1710" s="71">
        <v>60</v>
      </c>
      <c r="O1710" s="100">
        <f t="array" ref="O1710">IFERROR(INDEX($AD$11:$AO$1485,MATCH($B1710&amp;$I1710,$Z$11:$Z$1485&amp;$AG$11:$AG$1485,0),MATCH($C1710,$AD$9:$AO$9,0)),"-")</f>
        <v>30</v>
      </c>
      <c r="P1710" s="58">
        <v>24</v>
      </c>
      <c r="Q1710" s="58">
        <v>8</v>
      </c>
      <c r="R1710" s="100">
        <f t="array" ref="R1710">IFERROR(INDEX($AD$11:$AO$1485,MATCH($B1710&amp;$I1710,$Z$11:$Z$1485&amp;$AG$11:$AG$1485,0),MATCH($D1710,$AD$9:$AO$9,0)),"-")</f>
        <v>28.701000000000001</v>
      </c>
      <c r="S1710" s="58">
        <v>24</v>
      </c>
      <c r="T1710" s="58">
        <v>8</v>
      </c>
      <c r="U1710" s="58">
        <v>4</v>
      </c>
      <c r="V1710" s="58">
        <v>7</v>
      </c>
      <c r="W1710" s="50">
        <f t="shared" si="178"/>
        <v>16</v>
      </c>
      <c r="X1710" s="50">
        <f t="shared" si="179"/>
        <v>16</v>
      </c>
    </row>
    <row r="1711" spans="2:24" ht="15" x14ac:dyDescent="0.3">
      <c r="B1711" s="72" t="str">
        <f t="shared" si="180"/>
        <v>M30×1.5</v>
      </c>
      <c r="C1711" s="79" t="s">
        <v>222</v>
      </c>
      <c r="D1711" s="73" t="s">
        <v>221</v>
      </c>
      <c r="E1711" s="71" t="s">
        <v>0</v>
      </c>
      <c r="F1711" s="58">
        <v>30</v>
      </c>
      <c r="G1711" s="58">
        <v>1.5</v>
      </c>
      <c r="H1711" s="71" t="s">
        <v>133</v>
      </c>
      <c r="I1711" s="71" t="s">
        <v>381</v>
      </c>
      <c r="J1711" s="58" t="s">
        <v>311</v>
      </c>
      <c r="K1711" s="58" t="s">
        <v>491</v>
      </c>
      <c r="L1711" s="58">
        <v>30</v>
      </c>
      <c r="M1711" s="58">
        <v>1.5</v>
      </c>
      <c r="N1711" s="71">
        <v>60</v>
      </c>
      <c r="O1711" s="100">
        <f t="array" ref="O1711">IFERROR(INDEX($AD$11:$AO$1485,MATCH($B1711&amp;$I1711,$Z$11:$Z$1485&amp;$AG$11:$AG$1485,0),MATCH($C1711,$AD$9:$AO$9,0)),"-")</f>
        <v>30</v>
      </c>
      <c r="P1711" s="58">
        <v>24</v>
      </c>
      <c r="Q1711" s="58">
        <v>8</v>
      </c>
      <c r="R1711" s="100">
        <f t="array" ref="R1711">IFERROR(INDEX($AD$11:$AO$1485,MATCH($B1711&amp;$I1711,$Z$11:$Z$1485&amp;$AG$11:$AG$1485,0),MATCH($D1711,$AD$9:$AO$9,0)),"-")</f>
        <v>29.025700000000001</v>
      </c>
      <c r="S1711" s="58">
        <v>24</v>
      </c>
      <c r="T1711" s="58">
        <v>8</v>
      </c>
      <c r="U1711" s="58">
        <v>4</v>
      </c>
      <c r="V1711" s="58">
        <v>7</v>
      </c>
      <c r="W1711" s="50">
        <f t="shared" si="178"/>
        <v>16</v>
      </c>
      <c r="X1711" s="50">
        <f t="shared" si="179"/>
        <v>16</v>
      </c>
    </row>
    <row r="1712" spans="2:24" ht="15" x14ac:dyDescent="0.3">
      <c r="B1712" s="72" t="str">
        <f t="shared" si="180"/>
        <v>M30×1</v>
      </c>
      <c r="C1712" s="79" t="s">
        <v>222</v>
      </c>
      <c r="D1712" s="73" t="s">
        <v>221</v>
      </c>
      <c r="E1712" s="71" t="s">
        <v>0</v>
      </c>
      <c r="F1712" s="58">
        <v>30</v>
      </c>
      <c r="G1712" s="58">
        <v>1</v>
      </c>
      <c r="H1712" s="71" t="s">
        <v>133</v>
      </c>
      <c r="I1712" s="71" t="s">
        <v>381</v>
      </c>
      <c r="J1712" s="58" t="s">
        <v>311</v>
      </c>
      <c r="K1712" s="58" t="s">
        <v>491</v>
      </c>
      <c r="L1712" s="58">
        <v>30</v>
      </c>
      <c r="M1712" s="58">
        <v>1</v>
      </c>
      <c r="N1712" s="71">
        <v>60</v>
      </c>
      <c r="O1712" s="100">
        <f t="array" ref="O1712">IFERROR(INDEX($AD$11:$AO$1485,MATCH($B1712&amp;$I1712,$Z$11:$Z$1485&amp;$AG$11:$AG$1485,0),MATCH($C1712,$AD$9:$AO$9,0)),"-")</f>
        <v>30</v>
      </c>
      <c r="P1712" s="58">
        <v>24</v>
      </c>
      <c r="Q1712" s="58">
        <v>8</v>
      </c>
      <c r="R1712" s="100">
        <f t="array" ref="R1712">IFERROR(INDEX($AD$11:$AO$1485,MATCH($B1712&amp;$I1712,$Z$11:$Z$1485&amp;$AG$11:$AG$1485,0),MATCH($D1712,$AD$9:$AO$9,0)),"-")</f>
        <v>29.3505</v>
      </c>
      <c r="S1712" s="58">
        <v>24</v>
      </c>
      <c r="T1712" s="58">
        <v>8</v>
      </c>
      <c r="U1712" s="58">
        <v>4</v>
      </c>
      <c r="V1712" s="58">
        <v>7</v>
      </c>
      <c r="W1712" s="50">
        <f t="shared" si="178"/>
        <v>16</v>
      </c>
      <c r="X1712" s="50">
        <f t="shared" si="179"/>
        <v>16</v>
      </c>
    </row>
    <row r="1713" spans="2:24" ht="15" x14ac:dyDescent="0.3">
      <c r="B1713" s="72" t="str">
        <f t="shared" si="180"/>
        <v>M32×2</v>
      </c>
      <c r="C1713" s="79" t="s">
        <v>222</v>
      </c>
      <c r="D1713" s="73" t="s">
        <v>221</v>
      </c>
      <c r="E1713" s="71" t="s">
        <v>0</v>
      </c>
      <c r="F1713" s="58">
        <v>32</v>
      </c>
      <c r="G1713" s="58">
        <v>2</v>
      </c>
      <c r="H1713" s="71" t="s">
        <v>133</v>
      </c>
      <c r="I1713" s="71" t="s">
        <v>381</v>
      </c>
      <c r="J1713" s="58" t="s">
        <v>311</v>
      </c>
      <c r="K1713" s="58" t="s">
        <v>491</v>
      </c>
      <c r="L1713" s="58">
        <v>32</v>
      </c>
      <c r="M1713" s="58">
        <v>2</v>
      </c>
      <c r="N1713" s="71">
        <v>60</v>
      </c>
      <c r="O1713" s="100">
        <f t="array" ref="O1713">IFERROR(INDEX($AD$11:$AO$1485,MATCH($B1713&amp;$I1713,$Z$11:$Z$1485&amp;$AG$11:$AG$1485,0),MATCH($C1713,$AD$9:$AO$9,0)),"-")</f>
        <v>32</v>
      </c>
      <c r="P1713" s="58">
        <v>24</v>
      </c>
      <c r="Q1713" s="58">
        <v>8</v>
      </c>
      <c r="R1713" s="100">
        <f t="array" ref="R1713">IFERROR(INDEX($AD$11:$AO$1485,MATCH($B1713&amp;$I1713,$Z$11:$Z$1485&amp;$AG$11:$AG$1485,0),MATCH($D1713,$AD$9:$AO$9,0)),"-")</f>
        <v>30.701000000000001</v>
      </c>
      <c r="S1713" s="58">
        <v>24</v>
      </c>
      <c r="T1713" s="58">
        <v>8</v>
      </c>
      <c r="U1713" s="58">
        <v>4</v>
      </c>
      <c r="V1713" s="58">
        <v>7</v>
      </c>
      <c r="W1713" s="50">
        <f t="shared" si="178"/>
        <v>16</v>
      </c>
      <c r="X1713" s="50">
        <f t="shared" si="179"/>
        <v>16</v>
      </c>
    </row>
    <row r="1714" spans="2:24" ht="15" x14ac:dyDescent="0.3">
      <c r="B1714" s="72" t="str">
        <f t="shared" si="180"/>
        <v>M32×1.5</v>
      </c>
      <c r="C1714" s="79" t="s">
        <v>222</v>
      </c>
      <c r="D1714" s="73" t="s">
        <v>221</v>
      </c>
      <c r="E1714" s="71" t="s">
        <v>0</v>
      </c>
      <c r="F1714" s="58">
        <v>32</v>
      </c>
      <c r="G1714" s="58">
        <v>1.5</v>
      </c>
      <c r="H1714" s="71" t="s">
        <v>133</v>
      </c>
      <c r="I1714" s="71" t="s">
        <v>381</v>
      </c>
      <c r="J1714" s="58" t="s">
        <v>311</v>
      </c>
      <c r="K1714" s="58" t="s">
        <v>491</v>
      </c>
      <c r="L1714" s="58">
        <v>32</v>
      </c>
      <c r="M1714" s="58">
        <v>1.5</v>
      </c>
      <c r="N1714" s="71">
        <v>60</v>
      </c>
      <c r="O1714" s="100">
        <f t="array" ref="O1714">IFERROR(INDEX($AD$11:$AO$1485,MATCH($B1714&amp;$I1714,$Z$11:$Z$1485&amp;$AG$11:$AG$1485,0),MATCH($C1714,$AD$9:$AO$9,0)),"-")</f>
        <v>32</v>
      </c>
      <c r="P1714" s="58">
        <v>24</v>
      </c>
      <c r="Q1714" s="58">
        <v>8</v>
      </c>
      <c r="R1714" s="100">
        <f t="array" ref="R1714">IFERROR(INDEX($AD$11:$AO$1485,MATCH($B1714&amp;$I1714,$Z$11:$Z$1485&amp;$AG$11:$AG$1485,0),MATCH($D1714,$AD$9:$AO$9,0)),"-")</f>
        <v>31.025700000000001</v>
      </c>
      <c r="S1714" s="58">
        <v>24</v>
      </c>
      <c r="T1714" s="58">
        <v>8</v>
      </c>
      <c r="U1714" s="58">
        <v>4</v>
      </c>
      <c r="V1714" s="58">
        <v>7</v>
      </c>
      <c r="W1714" s="50">
        <f t="shared" si="178"/>
        <v>16</v>
      </c>
      <c r="X1714" s="50">
        <f t="shared" si="179"/>
        <v>16</v>
      </c>
    </row>
    <row r="1715" spans="2:24" ht="15" x14ac:dyDescent="0.3">
      <c r="B1715" s="72" t="str">
        <f t="shared" si="180"/>
        <v>M33×3</v>
      </c>
      <c r="C1715" s="79" t="s">
        <v>222</v>
      </c>
      <c r="D1715" s="73" t="s">
        <v>221</v>
      </c>
      <c r="E1715" s="71" t="s">
        <v>0</v>
      </c>
      <c r="F1715" s="58">
        <v>33</v>
      </c>
      <c r="G1715" s="58">
        <v>3</v>
      </c>
      <c r="H1715" s="71" t="s">
        <v>133</v>
      </c>
      <c r="I1715" s="71" t="s">
        <v>381</v>
      </c>
      <c r="J1715" s="58" t="s">
        <v>311</v>
      </c>
      <c r="K1715" s="58" t="s">
        <v>491</v>
      </c>
      <c r="L1715" s="58">
        <v>33</v>
      </c>
      <c r="M1715" s="58">
        <v>3</v>
      </c>
      <c r="N1715" s="71">
        <v>60</v>
      </c>
      <c r="O1715" s="100">
        <f t="array" ref="O1715">IFERROR(INDEX($AD$11:$AO$1485,MATCH($B1715&amp;$I1715,$Z$11:$Z$1485&amp;$AG$11:$AG$1485,0),MATCH($C1715,$AD$9:$AO$9,0)),"-")</f>
        <v>33</v>
      </c>
      <c r="P1715" s="58">
        <v>24</v>
      </c>
      <c r="Q1715" s="58">
        <v>8</v>
      </c>
      <c r="R1715" s="100">
        <f t="array" ref="R1715">IFERROR(INDEX($AD$11:$AO$1485,MATCH($B1715&amp;$I1715,$Z$11:$Z$1485&amp;$AG$11:$AG$1485,0),MATCH($D1715,$AD$9:$AO$9,0)),"-")</f>
        <v>31.051400000000001</v>
      </c>
      <c r="S1715" s="58">
        <v>24</v>
      </c>
      <c r="T1715" s="58">
        <v>8</v>
      </c>
      <c r="U1715" s="58">
        <v>4</v>
      </c>
      <c r="V1715" s="58">
        <v>7</v>
      </c>
      <c r="W1715" s="50">
        <f t="shared" si="178"/>
        <v>16</v>
      </c>
      <c r="X1715" s="50">
        <f t="shared" si="179"/>
        <v>16</v>
      </c>
    </row>
    <row r="1716" spans="2:24" ht="15" x14ac:dyDescent="0.3">
      <c r="B1716" s="72" t="str">
        <f t="shared" si="180"/>
        <v>M33×2</v>
      </c>
      <c r="C1716" s="79" t="s">
        <v>222</v>
      </c>
      <c r="D1716" s="73" t="s">
        <v>221</v>
      </c>
      <c r="E1716" s="71" t="s">
        <v>0</v>
      </c>
      <c r="F1716" s="58">
        <v>33</v>
      </c>
      <c r="G1716" s="58">
        <v>2</v>
      </c>
      <c r="H1716" s="71" t="s">
        <v>133</v>
      </c>
      <c r="I1716" s="71" t="s">
        <v>381</v>
      </c>
      <c r="J1716" s="58" t="s">
        <v>311</v>
      </c>
      <c r="K1716" s="58" t="s">
        <v>491</v>
      </c>
      <c r="L1716" s="58">
        <v>33</v>
      </c>
      <c r="M1716" s="58">
        <v>2</v>
      </c>
      <c r="N1716" s="71">
        <v>60</v>
      </c>
      <c r="O1716" s="100">
        <f t="array" ref="O1716">IFERROR(INDEX($AD$11:$AO$1485,MATCH($B1716&amp;$I1716,$Z$11:$Z$1485&amp;$AG$11:$AG$1485,0),MATCH($C1716,$AD$9:$AO$9,0)),"-")</f>
        <v>33</v>
      </c>
      <c r="P1716" s="58">
        <v>24</v>
      </c>
      <c r="Q1716" s="58">
        <v>8</v>
      </c>
      <c r="R1716" s="100">
        <f t="array" ref="R1716">IFERROR(INDEX($AD$11:$AO$1485,MATCH($B1716&amp;$I1716,$Z$11:$Z$1485&amp;$AG$11:$AG$1485,0),MATCH($D1716,$AD$9:$AO$9,0)),"-")</f>
        <v>31.701000000000001</v>
      </c>
      <c r="S1716" s="58">
        <v>24</v>
      </c>
      <c r="T1716" s="58">
        <v>8</v>
      </c>
      <c r="U1716" s="58">
        <v>4</v>
      </c>
      <c r="V1716" s="58">
        <v>7</v>
      </c>
      <c r="W1716" s="50">
        <f t="shared" si="178"/>
        <v>16</v>
      </c>
      <c r="X1716" s="50">
        <f t="shared" si="179"/>
        <v>16</v>
      </c>
    </row>
    <row r="1717" spans="2:24" ht="15" x14ac:dyDescent="0.3">
      <c r="B1717" s="72" t="str">
        <f t="shared" si="180"/>
        <v>M33×1.5</v>
      </c>
      <c r="C1717" s="79" t="s">
        <v>222</v>
      </c>
      <c r="D1717" s="73" t="s">
        <v>221</v>
      </c>
      <c r="E1717" s="71" t="s">
        <v>0</v>
      </c>
      <c r="F1717" s="58">
        <v>33</v>
      </c>
      <c r="G1717" s="58">
        <v>1.5</v>
      </c>
      <c r="H1717" s="71" t="s">
        <v>133</v>
      </c>
      <c r="I1717" s="71" t="s">
        <v>381</v>
      </c>
      <c r="J1717" s="58" t="s">
        <v>311</v>
      </c>
      <c r="K1717" s="58" t="s">
        <v>491</v>
      </c>
      <c r="L1717" s="58">
        <v>33</v>
      </c>
      <c r="M1717" s="58">
        <v>1.5</v>
      </c>
      <c r="N1717" s="71">
        <v>60</v>
      </c>
      <c r="O1717" s="100">
        <f t="array" ref="O1717">IFERROR(INDEX($AD$11:$AO$1485,MATCH($B1717&amp;$I1717,$Z$11:$Z$1485&amp;$AG$11:$AG$1485,0),MATCH($C1717,$AD$9:$AO$9,0)),"-")</f>
        <v>33</v>
      </c>
      <c r="P1717" s="58">
        <v>24</v>
      </c>
      <c r="Q1717" s="58">
        <v>8</v>
      </c>
      <c r="R1717" s="100">
        <f t="array" ref="R1717">IFERROR(INDEX($AD$11:$AO$1485,MATCH($B1717&amp;$I1717,$Z$11:$Z$1485&amp;$AG$11:$AG$1485,0),MATCH($D1717,$AD$9:$AO$9,0)),"-")</f>
        <v>32.025700000000001</v>
      </c>
      <c r="S1717" s="58">
        <v>24</v>
      </c>
      <c r="T1717" s="58">
        <v>8</v>
      </c>
      <c r="U1717" s="58">
        <v>4</v>
      </c>
      <c r="V1717" s="58">
        <v>7</v>
      </c>
      <c r="W1717" s="50">
        <f t="shared" si="178"/>
        <v>16</v>
      </c>
      <c r="X1717" s="50">
        <f t="shared" si="179"/>
        <v>16</v>
      </c>
    </row>
    <row r="1718" spans="2:24" ht="15" x14ac:dyDescent="0.3">
      <c r="B1718" s="72" t="str">
        <f t="shared" si="180"/>
        <v>M35×1.5</v>
      </c>
      <c r="C1718" s="79" t="s">
        <v>222</v>
      </c>
      <c r="D1718" s="73" t="s">
        <v>221</v>
      </c>
      <c r="E1718" s="71" t="s">
        <v>0</v>
      </c>
      <c r="F1718" s="58">
        <v>35</v>
      </c>
      <c r="G1718" s="58">
        <v>1.5</v>
      </c>
      <c r="H1718" s="71" t="s">
        <v>133</v>
      </c>
      <c r="I1718" s="71" t="s">
        <v>381</v>
      </c>
      <c r="J1718" s="58" t="s">
        <v>311</v>
      </c>
      <c r="K1718" s="58" t="s">
        <v>491</v>
      </c>
      <c r="L1718" s="58">
        <v>35</v>
      </c>
      <c r="M1718" s="58">
        <v>1.5</v>
      </c>
      <c r="N1718" s="71">
        <v>60</v>
      </c>
      <c r="O1718" s="100">
        <f t="array" ref="O1718">IFERROR(INDEX($AD$11:$AO$1485,MATCH($B1718&amp;$I1718,$Z$11:$Z$1485&amp;$AG$11:$AG$1485,0),MATCH($C1718,$AD$9:$AO$9,0)),"-")</f>
        <v>35</v>
      </c>
      <c r="P1718" s="58">
        <v>24</v>
      </c>
      <c r="Q1718" s="58">
        <v>8</v>
      </c>
      <c r="R1718" s="100">
        <f t="array" ref="R1718">IFERROR(INDEX($AD$11:$AO$1485,MATCH($B1718&amp;$I1718,$Z$11:$Z$1485&amp;$AG$11:$AG$1485,0),MATCH($D1718,$AD$9:$AO$9,0)),"-")</f>
        <v>34.025700000000001</v>
      </c>
      <c r="S1718" s="58">
        <v>24</v>
      </c>
      <c r="T1718" s="58">
        <v>8</v>
      </c>
      <c r="U1718" s="58">
        <v>4</v>
      </c>
      <c r="V1718" s="58">
        <v>7</v>
      </c>
      <c r="W1718" s="50">
        <f t="shared" si="178"/>
        <v>16</v>
      </c>
      <c r="X1718" s="50">
        <f t="shared" si="179"/>
        <v>16</v>
      </c>
    </row>
    <row r="1719" spans="2:24" ht="15" x14ac:dyDescent="0.3">
      <c r="B1719" s="72" t="str">
        <f t="shared" si="180"/>
        <v>M36×3</v>
      </c>
      <c r="C1719" s="79" t="s">
        <v>222</v>
      </c>
      <c r="D1719" s="73" t="s">
        <v>221</v>
      </c>
      <c r="E1719" s="71" t="s">
        <v>0</v>
      </c>
      <c r="F1719" s="58">
        <v>36</v>
      </c>
      <c r="G1719" s="58">
        <v>3</v>
      </c>
      <c r="H1719" s="71" t="s">
        <v>133</v>
      </c>
      <c r="I1719" s="71" t="s">
        <v>381</v>
      </c>
      <c r="J1719" s="58" t="s">
        <v>311</v>
      </c>
      <c r="K1719" s="58" t="s">
        <v>491</v>
      </c>
      <c r="L1719" s="58">
        <v>36</v>
      </c>
      <c r="M1719" s="58">
        <v>3</v>
      </c>
      <c r="N1719" s="71">
        <v>60</v>
      </c>
      <c r="O1719" s="100">
        <f t="array" ref="O1719">IFERROR(INDEX($AD$11:$AO$1485,MATCH($B1719&amp;$I1719,$Z$11:$Z$1485&amp;$AG$11:$AG$1485,0),MATCH($C1719,$AD$9:$AO$9,0)),"-")</f>
        <v>36</v>
      </c>
      <c r="P1719" s="58">
        <v>24</v>
      </c>
      <c r="Q1719" s="58">
        <v>8</v>
      </c>
      <c r="R1719" s="100">
        <f t="array" ref="R1719">IFERROR(INDEX($AD$11:$AO$1485,MATCH($B1719&amp;$I1719,$Z$11:$Z$1485&amp;$AG$11:$AG$1485,0),MATCH($D1719,$AD$9:$AO$9,0)),"-")</f>
        <v>34.051400000000001</v>
      </c>
      <c r="S1719" s="58">
        <v>24</v>
      </c>
      <c r="T1719" s="58">
        <v>8</v>
      </c>
      <c r="U1719" s="58">
        <v>4</v>
      </c>
      <c r="V1719" s="58">
        <v>7</v>
      </c>
      <c r="W1719" s="50">
        <f t="shared" si="178"/>
        <v>16</v>
      </c>
      <c r="X1719" s="50">
        <f t="shared" si="179"/>
        <v>16</v>
      </c>
    </row>
    <row r="1720" spans="2:24" ht="15" x14ac:dyDescent="0.3">
      <c r="B1720" s="72" t="str">
        <f t="shared" si="180"/>
        <v>M36×2</v>
      </c>
      <c r="C1720" s="79" t="s">
        <v>222</v>
      </c>
      <c r="D1720" s="73" t="s">
        <v>221</v>
      </c>
      <c r="E1720" s="71" t="s">
        <v>0</v>
      </c>
      <c r="F1720" s="58">
        <v>36</v>
      </c>
      <c r="G1720" s="58">
        <v>2</v>
      </c>
      <c r="H1720" s="71" t="s">
        <v>133</v>
      </c>
      <c r="I1720" s="71" t="s">
        <v>381</v>
      </c>
      <c r="J1720" s="58" t="s">
        <v>311</v>
      </c>
      <c r="K1720" s="58" t="s">
        <v>491</v>
      </c>
      <c r="L1720" s="58">
        <v>36</v>
      </c>
      <c r="M1720" s="58">
        <v>2</v>
      </c>
      <c r="N1720" s="71">
        <v>60</v>
      </c>
      <c r="O1720" s="100">
        <f t="array" ref="O1720">IFERROR(INDEX($AD$11:$AO$1485,MATCH($B1720&amp;$I1720,$Z$11:$Z$1485&amp;$AG$11:$AG$1485,0),MATCH($C1720,$AD$9:$AO$9,0)),"-")</f>
        <v>36</v>
      </c>
      <c r="P1720" s="58">
        <v>24</v>
      </c>
      <c r="Q1720" s="58">
        <v>8</v>
      </c>
      <c r="R1720" s="100">
        <f t="array" ref="R1720">IFERROR(INDEX($AD$11:$AO$1485,MATCH($B1720&amp;$I1720,$Z$11:$Z$1485&amp;$AG$11:$AG$1485,0),MATCH($D1720,$AD$9:$AO$9,0)),"-")</f>
        <v>34.701000000000001</v>
      </c>
      <c r="S1720" s="58">
        <v>24</v>
      </c>
      <c r="T1720" s="58">
        <v>8</v>
      </c>
      <c r="U1720" s="58">
        <v>4</v>
      </c>
      <c r="V1720" s="58">
        <v>7</v>
      </c>
      <c r="W1720" s="50">
        <f t="shared" si="178"/>
        <v>16</v>
      </c>
      <c r="X1720" s="50">
        <f t="shared" si="179"/>
        <v>16</v>
      </c>
    </row>
    <row r="1721" spans="2:24" ht="15" x14ac:dyDescent="0.3">
      <c r="B1721" s="72" t="str">
        <f t="shared" si="180"/>
        <v>M36×1.5</v>
      </c>
      <c r="C1721" s="79" t="s">
        <v>222</v>
      </c>
      <c r="D1721" s="73" t="s">
        <v>221</v>
      </c>
      <c r="E1721" s="71" t="s">
        <v>0</v>
      </c>
      <c r="F1721" s="58">
        <v>36</v>
      </c>
      <c r="G1721" s="58">
        <v>1.5</v>
      </c>
      <c r="H1721" s="71" t="s">
        <v>133</v>
      </c>
      <c r="I1721" s="71" t="s">
        <v>381</v>
      </c>
      <c r="J1721" s="58" t="s">
        <v>311</v>
      </c>
      <c r="K1721" s="58" t="s">
        <v>491</v>
      </c>
      <c r="L1721" s="58">
        <v>36</v>
      </c>
      <c r="M1721" s="58">
        <v>1.5</v>
      </c>
      <c r="N1721" s="71">
        <v>60</v>
      </c>
      <c r="O1721" s="100">
        <f t="array" ref="O1721">IFERROR(INDEX($AD$11:$AO$1485,MATCH($B1721&amp;$I1721,$Z$11:$Z$1485&amp;$AG$11:$AG$1485,0),MATCH($C1721,$AD$9:$AO$9,0)),"-")</f>
        <v>36</v>
      </c>
      <c r="P1721" s="58">
        <v>24</v>
      </c>
      <c r="Q1721" s="58">
        <v>8</v>
      </c>
      <c r="R1721" s="100">
        <f t="array" ref="R1721">IFERROR(INDEX($AD$11:$AO$1485,MATCH($B1721&amp;$I1721,$Z$11:$Z$1485&amp;$AG$11:$AG$1485,0),MATCH($D1721,$AD$9:$AO$9,0)),"-")</f>
        <v>35.025700000000001</v>
      </c>
      <c r="S1721" s="58">
        <v>24</v>
      </c>
      <c r="T1721" s="58">
        <v>8</v>
      </c>
      <c r="U1721" s="58">
        <v>4</v>
      </c>
      <c r="V1721" s="58">
        <v>7</v>
      </c>
      <c r="W1721" s="50">
        <f t="shared" si="178"/>
        <v>16</v>
      </c>
      <c r="X1721" s="50">
        <f t="shared" si="179"/>
        <v>16</v>
      </c>
    </row>
    <row r="1722" spans="2:24" ht="15" x14ac:dyDescent="0.3">
      <c r="B1722" s="72" t="str">
        <f t="shared" si="180"/>
        <v>M38×1.5</v>
      </c>
      <c r="C1722" s="79" t="s">
        <v>222</v>
      </c>
      <c r="D1722" s="73" t="s">
        <v>221</v>
      </c>
      <c r="E1722" s="71" t="s">
        <v>0</v>
      </c>
      <c r="F1722" s="58">
        <v>38</v>
      </c>
      <c r="G1722" s="58">
        <v>1.5</v>
      </c>
      <c r="H1722" s="71" t="s">
        <v>133</v>
      </c>
      <c r="I1722" s="71" t="s">
        <v>381</v>
      </c>
      <c r="J1722" s="58" t="s">
        <v>311</v>
      </c>
      <c r="K1722" s="58" t="s">
        <v>491</v>
      </c>
      <c r="L1722" s="58">
        <v>38</v>
      </c>
      <c r="M1722" s="58">
        <v>1.5</v>
      </c>
      <c r="N1722" s="71">
        <v>60</v>
      </c>
      <c r="O1722" s="100">
        <f t="array" ref="O1722">IFERROR(INDEX($AD$11:$AO$1485,MATCH($B1722&amp;$I1722,$Z$11:$Z$1485&amp;$AG$11:$AG$1485,0),MATCH($C1722,$AD$9:$AO$9,0)),"-")</f>
        <v>38</v>
      </c>
      <c r="P1722" s="58">
        <v>24</v>
      </c>
      <c r="Q1722" s="58">
        <v>8</v>
      </c>
      <c r="R1722" s="100">
        <f t="array" ref="R1722">IFERROR(INDEX($AD$11:$AO$1485,MATCH($B1722&amp;$I1722,$Z$11:$Z$1485&amp;$AG$11:$AG$1485,0),MATCH($D1722,$AD$9:$AO$9,0)),"-")</f>
        <v>37.025700000000001</v>
      </c>
      <c r="S1722" s="58">
        <v>24</v>
      </c>
      <c r="T1722" s="58">
        <v>8</v>
      </c>
      <c r="U1722" s="58">
        <v>4</v>
      </c>
      <c r="V1722" s="58">
        <v>7</v>
      </c>
      <c r="W1722" s="50">
        <f t="shared" si="178"/>
        <v>16</v>
      </c>
      <c r="X1722" s="50">
        <f t="shared" si="179"/>
        <v>16</v>
      </c>
    </row>
    <row r="1723" spans="2:24" ht="15" x14ac:dyDescent="0.3">
      <c r="B1723" s="72" t="str">
        <f t="shared" si="180"/>
        <v>M39×3</v>
      </c>
      <c r="C1723" s="79" t="s">
        <v>222</v>
      </c>
      <c r="D1723" s="73" t="s">
        <v>221</v>
      </c>
      <c r="E1723" s="71" t="s">
        <v>0</v>
      </c>
      <c r="F1723" s="58">
        <v>39</v>
      </c>
      <c r="G1723" s="58">
        <v>3</v>
      </c>
      <c r="H1723" s="71" t="s">
        <v>133</v>
      </c>
      <c r="I1723" s="71" t="s">
        <v>381</v>
      </c>
      <c r="J1723" s="58" t="s">
        <v>311</v>
      </c>
      <c r="K1723" s="58" t="s">
        <v>491</v>
      </c>
      <c r="L1723" s="58">
        <v>39</v>
      </c>
      <c r="M1723" s="58">
        <v>3</v>
      </c>
      <c r="N1723" s="71">
        <v>60</v>
      </c>
      <c r="O1723" s="100">
        <f t="array" ref="O1723">IFERROR(INDEX($AD$11:$AO$1485,MATCH($B1723&amp;$I1723,$Z$11:$Z$1485&amp;$AG$11:$AG$1485,0),MATCH($C1723,$AD$9:$AO$9,0)),"-")</f>
        <v>39</v>
      </c>
      <c r="P1723" s="58">
        <v>24</v>
      </c>
      <c r="Q1723" s="58">
        <v>8</v>
      </c>
      <c r="R1723" s="100">
        <f t="array" ref="R1723">IFERROR(INDEX($AD$11:$AO$1485,MATCH($B1723&amp;$I1723,$Z$11:$Z$1485&amp;$AG$11:$AG$1485,0),MATCH($D1723,$AD$9:$AO$9,0)),"-")</f>
        <v>37.051400000000001</v>
      </c>
      <c r="S1723" s="58">
        <v>24</v>
      </c>
      <c r="T1723" s="58">
        <v>8</v>
      </c>
      <c r="U1723" s="58">
        <v>4</v>
      </c>
      <c r="V1723" s="58">
        <v>7</v>
      </c>
      <c r="W1723" s="50">
        <f t="shared" si="178"/>
        <v>16</v>
      </c>
      <c r="X1723" s="50">
        <f t="shared" si="179"/>
        <v>16</v>
      </c>
    </row>
    <row r="1724" spans="2:24" ht="15" x14ac:dyDescent="0.3">
      <c r="B1724" s="72" t="str">
        <f t="shared" si="180"/>
        <v>M39×2</v>
      </c>
      <c r="C1724" s="79" t="s">
        <v>222</v>
      </c>
      <c r="D1724" s="73" t="s">
        <v>221</v>
      </c>
      <c r="E1724" s="71" t="s">
        <v>0</v>
      </c>
      <c r="F1724" s="58">
        <v>39</v>
      </c>
      <c r="G1724" s="58">
        <v>2</v>
      </c>
      <c r="H1724" s="71" t="s">
        <v>133</v>
      </c>
      <c r="I1724" s="71" t="s">
        <v>381</v>
      </c>
      <c r="J1724" s="58" t="s">
        <v>311</v>
      </c>
      <c r="K1724" s="58" t="s">
        <v>491</v>
      </c>
      <c r="L1724" s="58">
        <v>39</v>
      </c>
      <c r="M1724" s="58">
        <v>2</v>
      </c>
      <c r="N1724" s="71">
        <v>60</v>
      </c>
      <c r="O1724" s="100">
        <f t="array" ref="O1724">IFERROR(INDEX($AD$11:$AO$1485,MATCH($B1724&amp;$I1724,$Z$11:$Z$1485&amp;$AG$11:$AG$1485,0),MATCH($C1724,$AD$9:$AO$9,0)),"-")</f>
        <v>39</v>
      </c>
      <c r="P1724" s="58">
        <v>24</v>
      </c>
      <c r="Q1724" s="58">
        <v>8</v>
      </c>
      <c r="R1724" s="100">
        <f t="array" ref="R1724">IFERROR(INDEX($AD$11:$AO$1485,MATCH($B1724&amp;$I1724,$Z$11:$Z$1485&amp;$AG$11:$AG$1485,0),MATCH($D1724,$AD$9:$AO$9,0)),"-")</f>
        <v>37.701000000000001</v>
      </c>
      <c r="S1724" s="58">
        <v>24</v>
      </c>
      <c r="T1724" s="58">
        <v>8</v>
      </c>
      <c r="U1724" s="58">
        <v>4</v>
      </c>
      <c r="V1724" s="58">
        <v>7</v>
      </c>
      <c r="W1724" s="50">
        <f t="shared" ref="W1724:W1787" si="181">IF(P1724="-","-",P1724-Q1724)</f>
        <v>16</v>
      </c>
      <c r="X1724" s="50">
        <f t="shared" ref="X1724:X1787" si="182">S1724-T1724</f>
        <v>16</v>
      </c>
    </row>
    <row r="1725" spans="2:24" ht="15" x14ac:dyDescent="0.3">
      <c r="B1725" s="72" t="str">
        <f t="shared" si="180"/>
        <v>M39×1.5</v>
      </c>
      <c r="C1725" s="79" t="s">
        <v>222</v>
      </c>
      <c r="D1725" s="73" t="s">
        <v>221</v>
      </c>
      <c r="E1725" s="71" t="s">
        <v>0</v>
      </c>
      <c r="F1725" s="58">
        <v>39</v>
      </c>
      <c r="G1725" s="58">
        <v>1.5</v>
      </c>
      <c r="H1725" s="71" t="s">
        <v>133</v>
      </c>
      <c r="I1725" s="71" t="s">
        <v>381</v>
      </c>
      <c r="J1725" s="58" t="s">
        <v>311</v>
      </c>
      <c r="K1725" s="58" t="s">
        <v>491</v>
      </c>
      <c r="L1725" s="58">
        <v>39</v>
      </c>
      <c r="M1725" s="58">
        <v>1.5</v>
      </c>
      <c r="N1725" s="71">
        <v>60</v>
      </c>
      <c r="O1725" s="100">
        <f t="array" ref="O1725">IFERROR(INDEX($AD$11:$AO$1485,MATCH($B1725&amp;$I1725,$Z$11:$Z$1485&amp;$AG$11:$AG$1485,0),MATCH($C1725,$AD$9:$AO$9,0)),"-")</f>
        <v>39</v>
      </c>
      <c r="P1725" s="58">
        <v>24</v>
      </c>
      <c r="Q1725" s="58">
        <v>8</v>
      </c>
      <c r="R1725" s="100">
        <f t="array" ref="R1725">IFERROR(INDEX($AD$11:$AO$1485,MATCH($B1725&amp;$I1725,$Z$11:$Z$1485&amp;$AG$11:$AG$1485,0),MATCH($D1725,$AD$9:$AO$9,0)),"-")</f>
        <v>38.025700000000001</v>
      </c>
      <c r="S1725" s="58">
        <v>24</v>
      </c>
      <c r="T1725" s="58">
        <v>8</v>
      </c>
      <c r="U1725" s="58">
        <v>4</v>
      </c>
      <c r="V1725" s="58">
        <v>7</v>
      </c>
      <c r="W1725" s="50">
        <f t="shared" si="181"/>
        <v>16</v>
      </c>
      <c r="X1725" s="50">
        <f t="shared" si="182"/>
        <v>16</v>
      </c>
    </row>
    <row r="1726" spans="2:24" ht="15" x14ac:dyDescent="0.3">
      <c r="B1726" s="72" t="str">
        <f t="shared" si="180"/>
        <v>M40×3</v>
      </c>
      <c r="C1726" s="79" t="s">
        <v>222</v>
      </c>
      <c r="D1726" s="73" t="s">
        <v>221</v>
      </c>
      <c r="E1726" s="71" t="s">
        <v>0</v>
      </c>
      <c r="F1726" s="58">
        <v>40</v>
      </c>
      <c r="G1726" s="58">
        <v>3</v>
      </c>
      <c r="H1726" s="71" t="s">
        <v>133</v>
      </c>
      <c r="I1726" s="71" t="s">
        <v>381</v>
      </c>
      <c r="J1726" s="58" t="s">
        <v>311</v>
      </c>
      <c r="K1726" s="58" t="s">
        <v>491</v>
      </c>
      <c r="L1726" s="58">
        <v>40</v>
      </c>
      <c r="M1726" s="58">
        <v>3</v>
      </c>
      <c r="N1726" s="71">
        <v>60</v>
      </c>
      <c r="O1726" s="100">
        <f t="array" ref="O1726">IFERROR(INDEX($AD$11:$AO$1485,MATCH($B1726&amp;$I1726,$Z$11:$Z$1485&amp;$AG$11:$AG$1485,0),MATCH($C1726,$AD$9:$AO$9,0)),"-")</f>
        <v>40</v>
      </c>
      <c r="P1726" s="58">
        <v>24</v>
      </c>
      <c r="Q1726" s="58">
        <v>8</v>
      </c>
      <c r="R1726" s="100">
        <f t="array" ref="R1726">IFERROR(INDEX($AD$11:$AO$1485,MATCH($B1726&amp;$I1726,$Z$11:$Z$1485&amp;$AG$11:$AG$1485,0),MATCH($D1726,$AD$9:$AO$9,0)),"-")</f>
        <v>38.051400000000001</v>
      </c>
      <c r="S1726" s="58">
        <v>24</v>
      </c>
      <c r="T1726" s="58">
        <v>8</v>
      </c>
      <c r="U1726" s="58">
        <v>4</v>
      </c>
      <c r="V1726" s="58">
        <v>7</v>
      </c>
      <c r="W1726" s="50">
        <f t="shared" si="181"/>
        <v>16</v>
      </c>
      <c r="X1726" s="50">
        <f t="shared" si="182"/>
        <v>16</v>
      </c>
    </row>
    <row r="1727" spans="2:24" ht="15" x14ac:dyDescent="0.3">
      <c r="B1727" s="72" t="str">
        <f t="shared" si="180"/>
        <v>M40×2</v>
      </c>
      <c r="C1727" s="79" t="s">
        <v>222</v>
      </c>
      <c r="D1727" s="73" t="s">
        <v>221</v>
      </c>
      <c r="E1727" s="71" t="s">
        <v>0</v>
      </c>
      <c r="F1727" s="58">
        <v>40</v>
      </c>
      <c r="G1727" s="58">
        <v>2</v>
      </c>
      <c r="H1727" s="71" t="s">
        <v>133</v>
      </c>
      <c r="I1727" s="71" t="s">
        <v>381</v>
      </c>
      <c r="J1727" s="58" t="s">
        <v>311</v>
      </c>
      <c r="K1727" s="58" t="s">
        <v>491</v>
      </c>
      <c r="L1727" s="58">
        <v>40</v>
      </c>
      <c r="M1727" s="58">
        <v>2</v>
      </c>
      <c r="N1727" s="71">
        <v>60</v>
      </c>
      <c r="O1727" s="100">
        <f t="array" ref="O1727">IFERROR(INDEX($AD$11:$AO$1485,MATCH($B1727&amp;$I1727,$Z$11:$Z$1485&amp;$AG$11:$AG$1485,0),MATCH($C1727,$AD$9:$AO$9,0)),"-")</f>
        <v>40</v>
      </c>
      <c r="P1727" s="58">
        <v>24</v>
      </c>
      <c r="Q1727" s="58">
        <v>8</v>
      </c>
      <c r="R1727" s="100">
        <f t="array" ref="R1727">IFERROR(INDEX($AD$11:$AO$1485,MATCH($B1727&amp;$I1727,$Z$11:$Z$1485&amp;$AG$11:$AG$1485,0),MATCH($D1727,$AD$9:$AO$9,0)),"-")</f>
        <v>38.701000000000001</v>
      </c>
      <c r="S1727" s="58">
        <v>24</v>
      </c>
      <c r="T1727" s="58">
        <v>8</v>
      </c>
      <c r="U1727" s="58">
        <v>4</v>
      </c>
      <c r="V1727" s="58">
        <v>7</v>
      </c>
      <c r="W1727" s="50">
        <f t="shared" si="181"/>
        <v>16</v>
      </c>
      <c r="X1727" s="50">
        <f t="shared" si="182"/>
        <v>16</v>
      </c>
    </row>
    <row r="1728" spans="2:24" ht="15" x14ac:dyDescent="0.3">
      <c r="B1728" s="72" t="str">
        <f t="shared" si="180"/>
        <v>M40×1.5</v>
      </c>
      <c r="C1728" s="79" t="s">
        <v>222</v>
      </c>
      <c r="D1728" s="73" t="s">
        <v>221</v>
      </c>
      <c r="E1728" s="71" t="s">
        <v>0</v>
      </c>
      <c r="F1728" s="58">
        <v>40</v>
      </c>
      <c r="G1728" s="58">
        <v>1.5</v>
      </c>
      <c r="H1728" s="71" t="s">
        <v>133</v>
      </c>
      <c r="I1728" s="71" t="s">
        <v>381</v>
      </c>
      <c r="J1728" s="58" t="s">
        <v>311</v>
      </c>
      <c r="K1728" s="58" t="s">
        <v>491</v>
      </c>
      <c r="L1728" s="58">
        <v>40</v>
      </c>
      <c r="M1728" s="58">
        <v>1.5</v>
      </c>
      <c r="N1728" s="71">
        <v>60</v>
      </c>
      <c r="O1728" s="100">
        <f t="array" ref="O1728">IFERROR(INDEX($AD$11:$AO$1485,MATCH($B1728&amp;$I1728,$Z$11:$Z$1485&amp;$AG$11:$AG$1485,0),MATCH($C1728,$AD$9:$AO$9,0)),"-")</f>
        <v>40</v>
      </c>
      <c r="P1728" s="58">
        <v>24</v>
      </c>
      <c r="Q1728" s="58">
        <v>8</v>
      </c>
      <c r="R1728" s="100">
        <f t="array" ref="R1728">IFERROR(INDEX($AD$11:$AO$1485,MATCH($B1728&amp;$I1728,$Z$11:$Z$1485&amp;$AG$11:$AG$1485,0),MATCH($D1728,$AD$9:$AO$9,0)),"-")</f>
        <v>39.025700000000001</v>
      </c>
      <c r="S1728" s="58">
        <v>24</v>
      </c>
      <c r="T1728" s="58">
        <v>8</v>
      </c>
      <c r="U1728" s="58">
        <v>4</v>
      </c>
      <c r="V1728" s="58">
        <v>7</v>
      </c>
      <c r="W1728" s="50">
        <f t="shared" si="181"/>
        <v>16</v>
      </c>
      <c r="X1728" s="50">
        <f t="shared" si="182"/>
        <v>16</v>
      </c>
    </row>
    <row r="1729" spans="2:24" ht="15" x14ac:dyDescent="0.3">
      <c r="B1729" s="72" t="str">
        <f t="shared" si="180"/>
        <v>M42×4</v>
      </c>
      <c r="C1729" s="79" t="s">
        <v>222</v>
      </c>
      <c r="D1729" s="73" t="s">
        <v>221</v>
      </c>
      <c r="E1729" s="71" t="s">
        <v>0</v>
      </c>
      <c r="F1729" s="58">
        <v>42</v>
      </c>
      <c r="G1729" s="58">
        <v>4</v>
      </c>
      <c r="H1729" s="71" t="s">
        <v>133</v>
      </c>
      <c r="I1729" s="71" t="s">
        <v>381</v>
      </c>
      <c r="J1729" s="58" t="s">
        <v>311</v>
      </c>
      <c r="K1729" s="58" t="s">
        <v>491</v>
      </c>
      <c r="L1729" s="58">
        <v>42</v>
      </c>
      <c r="M1729" s="58">
        <v>4</v>
      </c>
      <c r="N1729" s="71">
        <v>60</v>
      </c>
      <c r="O1729" s="100">
        <f t="array" ref="O1729">IFERROR(INDEX($AD$11:$AO$1485,MATCH($B1729&amp;$I1729,$Z$11:$Z$1485&amp;$AG$11:$AG$1485,0),MATCH($C1729,$AD$9:$AO$9,0)),"-")</f>
        <v>42</v>
      </c>
      <c r="P1729" s="58">
        <v>24</v>
      </c>
      <c r="Q1729" s="58">
        <v>8</v>
      </c>
      <c r="R1729" s="100">
        <f t="array" ref="R1729">IFERROR(INDEX($AD$11:$AO$1485,MATCH($B1729&amp;$I1729,$Z$11:$Z$1485&amp;$AG$11:$AG$1485,0),MATCH($D1729,$AD$9:$AO$9,0)),"-")</f>
        <v>39.401899999999998</v>
      </c>
      <c r="S1729" s="58">
        <v>24</v>
      </c>
      <c r="T1729" s="58">
        <v>8</v>
      </c>
      <c r="U1729" s="58">
        <v>4</v>
      </c>
      <c r="V1729" s="58">
        <v>7</v>
      </c>
      <c r="W1729" s="50">
        <f t="shared" si="181"/>
        <v>16</v>
      </c>
      <c r="X1729" s="50">
        <f t="shared" si="182"/>
        <v>16</v>
      </c>
    </row>
    <row r="1730" spans="2:24" ht="15" x14ac:dyDescent="0.3">
      <c r="B1730" s="72" t="str">
        <f t="shared" si="180"/>
        <v>M42×3</v>
      </c>
      <c r="C1730" s="79" t="s">
        <v>222</v>
      </c>
      <c r="D1730" s="73" t="s">
        <v>221</v>
      </c>
      <c r="E1730" s="71" t="s">
        <v>0</v>
      </c>
      <c r="F1730" s="58">
        <v>42</v>
      </c>
      <c r="G1730" s="58">
        <v>3</v>
      </c>
      <c r="H1730" s="71" t="s">
        <v>133</v>
      </c>
      <c r="I1730" s="71" t="s">
        <v>381</v>
      </c>
      <c r="J1730" s="58" t="s">
        <v>311</v>
      </c>
      <c r="K1730" s="58" t="s">
        <v>491</v>
      </c>
      <c r="L1730" s="58">
        <v>42</v>
      </c>
      <c r="M1730" s="58">
        <v>3</v>
      </c>
      <c r="N1730" s="71">
        <v>60</v>
      </c>
      <c r="O1730" s="100">
        <f t="array" ref="O1730">IFERROR(INDEX($AD$11:$AO$1485,MATCH($B1730&amp;$I1730,$Z$11:$Z$1485&amp;$AG$11:$AG$1485,0),MATCH($C1730,$AD$9:$AO$9,0)),"-")</f>
        <v>42</v>
      </c>
      <c r="P1730" s="58">
        <v>24</v>
      </c>
      <c r="Q1730" s="58">
        <v>8</v>
      </c>
      <c r="R1730" s="100">
        <f t="array" ref="R1730">IFERROR(INDEX($AD$11:$AO$1485,MATCH($B1730&amp;$I1730,$Z$11:$Z$1485&amp;$AG$11:$AG$1485,0),MATCH($D1730,$AD$9:$AO$9,0)),"-")</f>
        <v>40.051400000000001</v>
      </c>
      <c r="S1730" s="58">
        <v>24</v>
      </c>
      <c r="T1730" s="58">
        <v>8</v>
      </c>
      <c r="U1730" s="58">
        <v>4</v>
      </c>
      <c r="V1730" s="58">
        <v>7</v>
      </c>
      <c r="W1730" s="50">
        <f t="shared" si="181"/>
        <v>16</v>
      </c>
      <c r="X1730" s="50">
        <f t="shared" si="182"/>
        <v>16</v>
      </c>
    </row>
    <row r="1731" spans="2:24" ht="15" x14ac:dyDescent="0.3">
      <c r="B1731" s="72" t="str">
        <f t="shared" si="180"/>
        <v>M42×2</v>
      </c>
      <c r="C1731" s="79" t="s">
        <v>222</v>
      </c>
      <c r="D1731" s="73" t="s">
        <v>221</v>
      </c>
      <c r="E1731" s="71" t="s">
        <v>0</v>
      </c>
      <c r="F1731" s="58">
        <v>42</v>
      </c>
      <c r="G1731" s="58">
        <v>2</v>
      </c>
      <c r="H1731" s="71" t="s">
        <v>133</v>
      </c>
      <c r="I1731" s="71" t="s">
        <v>381</v>
      </c>
      <c r="J1731" s="58" t="s">
        <v>311</v>
      </c>
      <c r="K1731" s="58" t="s">
        <v>491</v>
      </c>
      <c r="L1731" s="58">
        <v>42</v>
      </c>
      <c r="M1731" s="58">
        <v>2</v>
      </c>
      <c r="N1731" s="71">
        <v>60</v>
      </c>
      <c r="O1731" s="100">
        <f t="array" ref="O1731">IFERROR(INDEX($AD$11:$AO$1485,MATCH($B1731&amp;$I1731,$Z$11:$Z$1485&amp;$AG$11:$AG$1485,0),MATCH($C1731,$AD$9:$AO$9,0)),"-")</f>
        <v>42</v>
      </c>
      <c r="P1731" s="58">
        <v>24</v>
      </c>
      <c r="Q1731" s="58">
        <v>8</v>
      </c>
      <c r="R1731" s="100">
        <f t="array" ref="R1731">IFERROR(INDEX($AD$11:$AO$1485,MATCH($B1731&amp;$I1731,$Z$11:$Z$1485&amp;$AG$11:$AG$1485,0),MATCH($D1731,$AD$9:$AO$9,0)),"-")</f>
        <v>40.701000000000001</v>
      </c>
      <c r="S1731" s="58">
        <v>24</v>
      </c>
      <c r="T1731" s="58">
        <v>8</v>
      </c>
      <c r="U1731" s="58">
        <v>4</v>
      </c>
      <c r="V1731" s="58">
        <v>7</v>
      </c>
      <c r="W1731" s="50">
        <f t="shared" si="181"/>
        <v>16</v>
      </c>
      <c r="X1731" s="50">
        <f t="shared" si="182"/>
        <v>16</v>
      </c>
    </row>
    <row r="1732" spans="2:24" ht="15" x14ac:dyDescent="0.3">
      <c r="B1732" s="72" t="str">
        <f t="shared" si="180"/>
        <v>M42×1.5</v>
      </c>
      <c r="C1732" s="79" t="s">
        <v>222</v>
      </c>
      <c r="D1732" s="73" t="s">
        <v>221</v>
      </c>
      <c r="E1732" s="71" t="s">
        <v>0</v>
      </c>
      <c r="F1732" s="58">
        <v>42</v>
      </c>
      <c r="G1732" s="58">
        <v>1.5</v>
      </c>
      <c r="H1732" s="71" t="s">
        <v>133</v>
      </c>
      <c r="I1732" s="71" t="s">
        <v>381</v>
      </c>
      <c r="J1732" s="58" t="s">
        <v>311</v>
      </c>
      <c r="K1732" s="58" t="s">
        <v>491</v>
      </c>
      <c r="L1732" s="58">
        <v>42</v>
      </c>
      <c r="M1732" s="58">
        <v>1.5</v>
      </c>
      <c r="N1732" s="71">
        <v>60</v>
      </c>
      <c r="O1732" s="100">
        <f t="array" ref="O1732">IFERROR(INDEX($AD$11:$AO$1485,MATCH($B1732&amp;$I1732,$Z$11:$Z$1485&amp;$AG$11:$AG$1485,0),MATCH($C1732,$AD$9:$AO$9,0)),"-")</f>
        <v>42</v>
      </c>
      <c r="P1732" s="58">
        <v>24</v>
      </c>
      <c r="Q1732" s="58">
        <v>8</v>
      </c>
      <c r="R1732" s="100">
        <f t="array" ref="R1732">IFERROR(INDEX($AD$11:$AO$1485,MATCH($B1732&amp;$I1732,$Z$11:$Z$1485&amp;$AG$11:$AG$1485,0),MATCH($D1732,$AD$9:$AO$9,0)),"-")</f>
        <v>41.025700000000001</v>
      </c>
      <c r="S1732" s="58">
        <v>24</v>
      </c>
      <c r="T1732" s="58">
        <v>8</v>
      </c>
      <c r="U1732" s="58">
        <v>4</v>
      </c>
      <c r="V1732" s="58">
        <v>7</v>
      </c>
      <c r="W1732" s="50">
        <f t="shared" si="181"/>
        <v>16</v>
      </c>
      <c r="X1732" s="50">
        <f t="shared" si="182"/>
        <v>16</v>
      </c>
    </row>
    <row r="1733" spans="2:24" ht="15" x14ac:dyDescent="0.3">
      <c r="B1733" s="72" t="str">
        <f t="shared" si="180"/>
        <v>M45×4</v>
      </c>
      <c r="C1733" s="79" t="s">
        <v>222</v>
      </c>
      <c r="D1733" s="73" t="s">
        <v>221</v>
      </c>
      <c r="E1733" s="71" t="s">
        <v>0</v>
      </c>
      <c r="F1733" s="58">
        <v>45</v>
      </c>
      <c r="G1733" s="58">
        <v>4</v>
      </c>
      <c r="H1733" s="71" t="s">
        <v>133</v>
      </c>
      <c r="I1733" s="71" t="s">
        <v>381</v>
      </c>
      <c r="J1733" s="58" t="s">
        <v>311</v>
      </c>
      <c r="K1733" s="58" t="s">
        <v>491</v>
      </c>
      <c r="L1733" s="58">
        <v>45</v>
      </c>
      <c r="M1733" s="58">
        <v>4</v>
      </c>
      <c r="N1733" s="71">
        <v>60</v>
      </c>
      <c r="O1733" s="100">
        <f t="array" ref="O1733">IFERROR(INDEX($AD$11:$AO$1485,MATCH($B1733&amp;$I1733,$Z$11:$Z$1485&amp;$AG$11:$AG$1485,0),MATCH($C1733,$AD$9:$AO$9,0)),"-")</f>
        <v>45</v>
      </c>
      <c r="P1733" s="58">
        <v>24</v>
      </c>
      <c r="Q1733" s="58">
        <v>8</v>
      </c>
      <c r="R1733" s="100">
        <f t="array" ref="R1733">IFERROR(INDEX($AD$11:$AO$1485,MATCH($B1733&amp;$I1733,$Z$11:$Z$1485&amp;$AG$11:$AG$1485,0),MATCH($D1733,$AD$9:$AO$9,0)),"-")</f>
        <v>42.401899999999998</v>
      </c>
      <c r="S1733" s="58">
        <v>24</v>
      </c>
      <c r="T1733" s="58">
        <v>8</v>
      </c>
      <c r="U1733" s="58">
        <v>4</v>
      </c>
      <c r="V1733" s="58">
        <v>7</v>
      </c>
      <c r="W1733" s="50">
        <f t="shared" si="181"/>
        <v>16</v>
      </c>
      <c r="X1733" s="50">
        <f t="shared" si="182"/>
        <v>16</v>
      </c>
    </row>
    <row r="1734" spans="2:24" ht="15" x14ac:dyDescent="0.3">
      <c r="B1734" s="72" t="str">
        <f t="shared" si="180"/>
        <v>M45×3</v>
      </c>
      <c r="C1734" s="79" t="s">
        <v>222</v>
      </c>
      <c r="D1734" s="73" t="s">
        <v>221</v>
      </c>
      <c r="E1734" s="71" t="s">
        <v>0</v>
      </c>
      <c r="F1734" s="58">
        <v>45</v>
      </c>
      <c r="G1734" s="58">
        <v>3</v>
      </c>
      <c r="H1734" s="71" t="s">
        <v>133</v>
      </c>
      <c r="I1734" s="71" t="s">
        <v>381</v>
      </c>
      <c r="J1734" s="58" t="s">
        <v>311</v>
      </c>
      <c r="K1734" s="58" t="s">
        <v>491</v>
      </c>
      <c r="L1734" s="58">
        <v>45</v>
      </c>
      <c r="M1734" s="58">
        <v>3</v>
      </c>
      <c r="N1734" s="71">
        <v>60</v>
      </c>
      <c r="O1734" s="100">
        <f t="array" ref="O1734">IFERROR(INDEX($AD$11:$AO$1485,MATCH($B1734&amp;$I1734,$Z$11:$Z$1485&amp;$AG$11:$AG$1485,0),MATCH($C1734,$AD$9:$AO$9,0)),"-")</f>
        <v>45</v>
      </c>
      <c r="P1734" s="58">
        <v>24</v>
      </c>
      <c r="Q1734" s="58">
        <v>8</v>
      </c>
      <c r="R1734" s="100">
        <f t="array" ref="R1734">IFERROR(INDEX($AD$11:$AO$1485,MATCH($B1734&amp;$I1734,$Z$11:$Z$1485&amp;$AG$11:$AG$1485,0),MATCH($D1734,$AD$9:$AO$9,0)),"-")</f>
        <v>43.051400000000001</v>
      </c>
      <c r="S1734" s="58">
        <v>24</v>
      </c>
      <c r="T1734" s="58">
        <v>8</v>
      </c>
      <c r="U1734" s="58">
        <v>4</v>
      </c>
      <c r="V1734" s="58">
        <v>7</v>
      </c>
      <c r="W1734" s="50">
        <f t="shared" si="181"/>
        <v>16</v>
      </c>
      <c r="X1734" s="50">
        <f t="shared" si="182"/>
        <v>16</v>
      </c>
    </row>
    <row r="1735" spans="2:24" ht="15" x14ac:dyDescent="0.3">
      <c r="B1735" s="72" t="str">
        <f t="shared" si="180"/>
        <v>M45×2</v>
      </c>
      <c r="C1735" s="79" t="s">
        <v>222</v>
      </c>
      <c r="D1735" s="73" t="s">
        <v>221</v>
      </c>
      <c r="E1735" s="71" t="s">
        <v>0</v>
      </c>
      <c r="F1735" s="58">
        <v>45</v>
      </c>
      <c r="G1735" s="58">
        <v>2</v>
      </c>
      <c r="H1735" s="71" t="s">
        <v>133</v>
      </c>
      <c r="I1735" s="71" t="s">
        <v>381</v>
      </c>
      <c r="J1735" s="58" t="s">
        <v>311</v>
      </c>
      <c r="K1735" s="58" t="s">
        <v>491</v>
      </c>
      <c r="L1735" s="58">
        <v>45</v>
      </c>
      <c r="M1735" s="58">
        <v>2</v>
      </c>
      <c r="N1735" s="71">
        <v>60</v>
      </c>
      <c r="O1735" s="100">
        <f t="array" ref="O1735">IFERROR(INDEX($AD$11:$AO$1485,MATCH($B1735&amp;$I1735,$Z$11:$Z$1485&amp;$AG$11:$AG$1485,0),MATCH($C1735,$AD$9:$AO$9,0)),"-")</f>
        <v>45</v>
      </c>
      <c r="P1735" s="58">
        <v>24</v>
      </c>
      <c r="Q1735" s="58">
        <v>8</v>
      </c>
      <c r="R1735" s="100">
        <f t="array" ref="R1735">IFERROR(INDEX($AD$11:$AO$1485,MATCH($B1735&amp;$I1735,$Z$11:$Z$1485&amp;$AG$11:$AG$1485,0),MATCH($D1735,$AD$9:$AO$9,0)),"-")</f>
        <v>43.701000000000001</v>
      </c>
      <c r="S1735" s="58">
        <v>24</v>
      </c>
      <c r="T1735" s="58">
        <v>8</v>
      </c>
      <c r="U1735" s="58">
        <v>4</v>
      </c>
      <c r="V1735" s="58">
        <v>7</v>
      </c>
      <c r="W1735" s="50">
        <f t="shared" si="181"/>
        <v>16</v>
      </c>
      <c r="X1735" s="50">
        <f t="shared" si="182"/>
        <v>16</v>
      </c>
    </row>
    <row r="1736" spans="2:24" ht="15" x14ac:dyDescent="0.3">
      <c r="B1736" s="72" t="str">
        <f t="shared" si="180"/>
        <v>M45×1.5</v>
      </c>
      <c r="C1736" s="79" t="s">
        <v>222</v>
      </c>
      <c r="D1736" s="73" t="s">
        <v>221</v>
      </c>
      <c r="E1736" s="71" t="s">
        <v>0</v>
      </c>
      <c r="F1736" s="58">
        <v>45</v>
      </c>
      <c r="G1736" s="58">
        <v>1.5</v>
      </c>
      <c r="H1736" s="71" t="s">
        <v>133</v>
      </c>
      <c r="I1736" s="71" t="s">
        <v>381</v>
      </c>
      <c r="J1736" s="58" t="s">
        <v>311</v>
      </c>
      <c r="K1736" s="58" t="s">
        <v>491</v>
      </c>
      <c r="L1736" s="58">
        <v>45</v>
      </c>
      <c r="M1736" s="58">
        <v>1.5</v>
      </c>
      <c r="N1736" s="71">
        <v>60</v>
      </c>
      <c r="O1736" s="100">
        <f t="array" ref="O1736">IFERROR(INDEX($AD$11:$AO$1485,MATCH($B1736&amp;$I1736,$Z$11:$Z$1485&amp;$AG$11:$AG$1485,0),MATCH($C1736,$AD$9:$AO$9,0)),"-")</f>
        <v>45</v>
      </c>
      <c r="P1736" s="58">
        <v>24</v>
      </c>
      <c r="Q1736" s="58">
        <v>8</v>
      </c>
      <c r="R1736" s="100">
        <f t="array" ref="R1736">IFERROR(INDEX($AD$11:$AO$1485,MATCH($B1736&amp;$I1736,$Z$11:$Z$1485&amp;$AG$11:$AG$1485,0),MATCH($D1736,$AD$9:$AO$9,0)),"-")</f>
        <v>44.025700000000001</v>
      </c>
      <c r="S1736" s="58">
        <v>24</v>
      </c>
      <c r="T1736" s="58">
        <v>8</v>
      </c>
      <c r="U1736" s="58">
        <v>4</v>
      </c>
      <c r="V1736" s="58">
        <v>7</v>
      </c>
      <c r="W1736" s="50">
        <f t="shared" si="181"/>
        <v>16</v>
      </c>
      <c r="X1736" s="50">
        <f t="shared" si="182"/>
        <v>16</v>
      </c>
    </row>
    <row r="1737" spans="2:24" ht="15" x14ac:dyDescent="0.3">
      <c r="B1737" s="72" t="str">
        <f t="shared" si="180"/>
        <v>M48×4</v>
      </c>
      <c r="C1737" s="79" t="s">
        <v>222</v>
      </c>
      <c r="D1737" s="73" t="s">
        <v>221</v>
      </c>
      <c r="E1737" s="71" t="s">
        <v>0</v>
      </c>
      <c r="F1737" s="58">
        <v>48</v>
      </c>
      <c r="G1737" s="58">
        <v>4</v>
      </c>
      <c r="H1737" s="71" t="s">
        <v>133</v>
      </c>
      <c r="I1737" s="71" t="s">
        <v>381</v>
      </c>
      <c r="J1737" s="58" t="s">
        <v>311</v>
      </c>
      <c r="K1737" s="58" t="s">
        <v>491</v>
      </c>
      <c r="L1737" s="58">
        <v>48</v>
      </c>
      <c r="M1737" s="58">
        <v>4</v>
      </c>
      <c r="N1737" s="71">
        <v>60</v>
      </c>
      <c r="O1737" s="100">
        <f t="array" ref="O1737">IFERROR(INDEX($AD$11:$AO$1485,MATCH($B1737&amp;$I1737,$Z$11:$Z$1485&amp;$AG$11:$AG$1485,0),MATCH($C1737,$AD$9:$AO$9,0)),"-")</f>
        <v>48</v>
      </c>
      <c r="P1737" s="58">
        <v>24</v>
      </c>
      <c r="Q1737" s="58">
        <v>8</v>
      </c>
      <c r="R1737" s="100">
        <f t="array" ref="R1737">IFERROR(INDEX($AD$11:$AO$1485,MATCH($B1737&amp;$I1737,$Z$11:$Z$1485&amp;$AG$11:$AG$1485,0),MATCH($D1737,$AD$9:$AO$9,0)),"-")</f>
        <v>45.401899999999998</v>
      </c>
      <c r="S1737" s="58">
        <v>24</v>
      </c>
      <c r="T1737" s="58">
        <v>8</v>
      </c>
      <c r="U1737" s="58">
        <v>4</v>
      </c>
      <c r="V1737" s="58">
        <v>7</v>
      </c>
      <c r="W1737" s="50">
        <f t="shared" si="181"/>
        <v>16</v>
      </c>
      <c r="X1737" s="50">
        <f t="shared" si="182"/>
        <v>16</v>
      </c>
    </row>
    <row r="1738" spans="2:24" ht="15" x14ac:dyDescent="0.3">
      <c r="B1738" s="72" t="str">
        <f t="shared" si="180"/>
        <v>M48×3</v>
      </c>
      <c r="C1738" s="79" t="s">
        <v>222</v>
      </c>
      <c r="D1738" s="73" t="s">
        <v>221</v>
      </c>
      <c r="E1738" s="71" t="s">
        <v>0</v>
      </c>
      <c r="F1738" s="58">
        <v>48</v>
      </c>
      <c r="G1738" s="58">
        <v>3</v>
      </c>
      <c r="H1738" s="71" t="s">
        <v>133</v>
      </c>
      <c r="I1738" s="71" t="s">
        <v>381</v>
      </c>
      <c r="J1738" s="58" t="s">
        <v>311</v>
      </c>
      <c r="K1738" s="58" t="s">
        <v>491</v>
      </c>
      <c r="L1738" s="58">
        <v>48</v>
      </c>
      <c r="M1738" s="58">
        <v>3</v>
      </c>
      <c r="N1738" s="71">
        <v>60</v>
      </c>
      <c r="O1738" s="100">
        <f t="array" ref="O1738">IFERROR(INDEX($AD$11:$AO$1485,MATCH($B1738&amp;$I1738,$Z$11:$Z$1485&amp;$AG$11:$AG$1485,0),MATCH($C1738,$AD$9:$AO$9,0)),"-")</f>
        <v>48</v>
      </c>
      <c r="P1738" s="58">
        <v>24</v>
      </c>
      <c r="Q1738" s="58">
        <v>8</v>
      </c>
      <c r="R1738" s="100">
        <f t="array" ref="R1738">IFERROR(INDEX($AD$11:$AO$1485,MATCH($B1738&amp;$I1738,$Z$11:$Z$1485&amp;$AG$11:$AG$1485,0),MATCH($D1738,$AD$9:$AO$9,0)),"-")</f>
        <v>46.051400000000001</v>
      </c>
      <c r="S1738" s="58">
        <v>24</v>
      </c>
      <c r="T1738" s="58">
        <v>8</v>
      </c>
      <c r="U1738" s="58">
        <v>4</v>
      </c>
      <c r="V1738" s="58">
        <v>7</v>
      </c>
      <c r="W1738" s="50">
        <f t="shared" si="181"/>
        <v>16</v>
      </c>
      <c r="X1738" s="50">
        <f t="shared" si="182"/>
        <v>16</v>
      </c>
    </row>
    <row r="1739" spans="2:24" ht="15" x14ac:dyDescent="0.3">
      <c r="B1739" s="72" t="str">
        <f t="shared" ref="B1739:B1802" si="183">CONCATENATE(E1739,L1739,"×",G1739)</f>
        <v>M48×2</v>
      </c>
      <c r="C1739" s="79" t="s">
        <v>222</v>
      </c>
      <c r="D1739" s="73" t="s">
        <v>221</v>
      </c>
      <c r="E1739" s="71" t="s">
        <v>0</v>
      </c>
      <c r="F1739" s="58">
        <v>48</v>
      </c>
      <c r="G1739" s="58">
        <v>2</v>
      </c>
      <c r="H1739" s="71" t="s">
        <v>133</v>
      </c>
      <c r="I1739" s="71" t="s">
        <v>381</v>
      </c>
      <c r="J1739" s="58" t="s">
        <v>311</v>
      </c>
      <c r="K1739" s="58" t="s">
        <v>491</v>
      </c>
      <c r="L1739" s="58">
        <v>48</v>
      </c>
      <c r="M1739" s="58">
        <v>2</v>
      </c>
      <c r="N1739" s="71">
        <v>60</v>
      </c>
      <c r="O1739" s="100">
        <f t="array" ref="O1739">IFERROR(INDEX($AD$11:$AO$1485,MATCH($B1739&amp;$I1739,$Z$11:$Z$1485&amp;$AG$11:$AG$1485,0),MATCH($C1739,$AD$9:$AO$9,0)),"-")</f>
        <v>48</v>
      </c>
      <c r="P1739" s="58">
        <v>24</v>
      </c>
      <c r="Q1739" s="58">
        <v>8</v>
      </c>
      <c r="R1739" s="100">
        <f t="array" ref="R1739">IFERROR(INDEX($AD$11:$AO$1485,MATCH($B1739&amp;$I1739,$Z$11:$Z$1485&amp;$AG$11:$AG$1485,0),MATCH($D1739,$AD$9:$AO$9,0)),"-")</f>
        <v>46.701000000000001</v>
      </c>
      <c r="S1739" s="58">
        <v>24</v>
      </c>
      <c r="T1739" s="58">
        <v>8</v>
      </c>
      <c r="U1739" s="58">
        <v>4</v>
      </c>
      <c r="V1739" s="58">
        <v>7</v>
      </c>
      <c r="W1739" s="50">
        <f t="shared" si="181"/>
        <v>16</v>
      </c>
      <c r="X1739" s="50">
        <f t="shared" si="182"/>
        <v>16</v>
      </c>
    </row>
    <row r="1740" spans="2:24" ht="15" x14ac:dyDescent="0.3">
      <c r="B1740" s="72" t="str">
        <f t="shared" si="183"/>
        <v>M48×1.5</v>
      </c>
      <c r="C1740" s="79" t="s">
        <v>222</v>
      </c>
      <c r="D1740" s="73" t="s">
        <v>221</v>
      </c>
      <c r="E1740" s="71" t="s">
        <v>0</v>
      </c>
      <c r="F1740" s="58">
        <v>48</v>
      </c>
      <c r="G1740" s="58">
        <v>1.5</v>
      </c>
      <c r="H1740" s="71" t="s">
        <v>133</v>
      </c>
      <c r="I1740" s="71" t="s">
        <v>381</v>
      </c>
      <c r="J1740" s="58" t="s">
        <v>311</v>
      </c>
      <c r="K1740" s="58" t="s">
        <v>491</v>
      </c>
      <c r="L1740" s="58">
        <v>48</v>
      </c>
      <c r="M1740" s="58">
        <v>1.5</v>
      </c>
      <c r="N1740" s="71">
        <v>60</v>
      </c>
      <c r="O1740" s="100">
        <f t="array" ref="O1740">IFERROR(INDEX($AD$11:$AO$1485,MATCH($B1740&amp;$I1740,$Z$11:$Z$1485&amp;$AG$11:$AG$1485,0),MATCH($C1740,$AD$9:$AO$9,0)),"-")</f>
        <v>48</v>
      </c>
      <c r="P1740" s="58">
        <v>24</v>
      </c>
      <c r="Q1740" s="58">
        <v>8</v>
      </c>
      <c r="R1740" s="100">
        <f t="array" ref="R1740">IFERROR(INDEX($AD$11:$AO$1485,MATCH($B1740&amp;$I1740,$Z$11:$Z$1485&amp;$AG$11:$AG$1485,0),MATCH($D1740,$AD$9:$AO$9,0)),"-")</f>
        <v>47.025700000000001</v>
      </c>
      <c r="S1740" s="58">
        <v>24</v>
      </c>
      <c r="T1740" s="58">
        <v>8</v>
      </c>
      <c r="U1740" s="58">
        <v>4</v>
      </c>
      <c r="V1740" s="58">
        <v>7</v>
      </c>
      <c r="W1740" s="50">
        <f t="shared" si="181"/>
        <v>16</v>
      </c>
      <c r="X1740" s="50">
        <f t="shared" si="182"/>
        <v>16</v>
      </c>
    </row>
    <row r="1741" spans="2:24" ht="15" x14ac:dyDescent="0.3">
      <c r="B1741" s="72" t="str">
        <f t="shared" si="183"/>
        <v>M50×3</v>
      </c>
      <c r="C1741" s="79" t="s">
        <v>222</v>
      </c>
      <c r="D1741" s="73" t="s">
        <v>221</v>
      </c>
      <c r="E1741" s="71" t="s">
        <v>0</v>
      </c>
      <c r="F1741" s="58">
        <v>50</v>
      </c>
      <c r="G1741" s="58">
        <v>3</v>
      </c>
      <c r="H1741" s="71" t="s">
        <v>133</v>
      </c>
      <c r="I1741" s="71" t="s">
        <v>381</v>
      </c>
      <c r="J1741" s="58" t="s">
        <v>311</v>
      </c>
      <c r="K1741" s="58" t="s">
        <v>491</v>
      </c>
      <c r="L1741" s="58">
        <v>50</v>
      </c>
      <c r="M1741" s="58">
        <v>3</v>
      </c>
      <c r="N1741" s="71">
        <v>60</v>
      </c>
      <c r="O1741" s="100">
        <f t="array" ref="O1741">IFERROR(INDEX($AD$11:$AO$1485,MATCH($B1741&amp;$I1741,$Z$11:$Z$1485&amp;$AG$11:$AG$1485,0),MATCH($C1741,$AD$9:$AO$9,0)),"-")</f>
        <v>50</v>
      </c>
      <c r="P1741" s="58">
        <v>24</v>
      </c>
      <c r="Q1741" s="58">
        <v>8</v>
      </c>
      <c r="R1741" s="100">
        <f t="array" ref="R1741">IFERROR(INDEX($AD$11:$AO$1485,MATCH($B1741&amp;$I1741,$Z$11:$Z$1485&amp;$AG$11:$AG$1485,0),MATCH($D1741,$AD$9:$AO$9,0)),"-")</f>
        <v>48.051400000000001</v>
      </c>
      <c r="S1741" s="58">
        <v>24</v>
      </c>
      <c r="T1741" s="58">
        <v>8</v>
      </c>
      <c r="U1741" s="58">
        <v>4</v>
      </c>
      <c r="V1741" s="58">
        <v>7</v>
      </c>
      <c r="W1741" s="50">
        <f t="shared" si="181"/>
        <v>16</v>
      </c>
      <c r="X1741" s="50">
        <f t="shared" si="182"/>
        <v>16</v>
      </c>
    </row>
    <row r="1742" spans="2:24" ht="15" x14ac:dyDescent="0.3">
      <c r="B1742" s="72" t="str">
        <f t="shared" si="183"/>
        <v>M50×2</v>
      </c>
      <c r="C1742" s="79" t="s">
        <v>222</v>
      </c>
      <c r="D1742" s="73" t="s">
        <v>221</v>
      </c>
      <c r="E1742" s="71" t="s">
        <v>0</v>
      </c>
      <c r="F1742" s="58">
        <v>50</v>
      </c>
      <c r="G1742" s="58">
        <v>2</v>
      </c>
      <c r="H1742" s="71" t="s">
        <v>133</v>
      </c>
      <c r="I1742" s="71" t="s">
        <v>381</v>
      </c>
      <c r="J1742" s="58" t="s">
        <v>311</v>
      </c>
      <c r="K1742" s="58" t="s">
        <v>491</v>
      </c>
      <c r="L1742" s="58">
        <v>50</v>
      </c>
      <c r="M1742" s="58">
        <v>2</v>
      </c>
      <c r="N1742" s="71">
        <v>60</v>
      </c>
      <c r="O1742" s="100">
        <f t="array" ref="O1742">IFERROR(INDEX($AD$11:$AO$1485,MATCH($B1742&amp;$I1742,$Z$11:$Z$1485&amp;$AG$11:$AG$1485,0),MATCH($C1742,$AD$9:$AO$9,0)),"-")</f>
        <v>50</v>
      </c>
      <c r="P1742" s="58">
        <v>24</v>
      </c>
      <c r="Q1742" s="58">
        <v>8</v>
      </c>
      <c r="R1742" s="100">
        <f t="array" ref="R1742">IFERROR(INDEX($AD$11:$AO$1485,MATCH($B1742&amp;$I1742,$Z$11:$Z$1485&amp;$AG$11:$AG$1485,0),MATCH($D1742,$AD$9:$AO$9,0)),"-")</f>
        <v>48.701000000000001</v>
      </c>
      <c r="S1742" s="58">
        <v>24</v>
      </c>
      <c r="T1742" s="58">
        <v>8</v>
      </c>
      <c r="U1742" s="58">
        <v>4</v>
      </c>
      <c r="V1742" s="58">
        <v>7</v>
      </c>
      <c r="W1742" s="50">
        <f t="shared" si="181"/>
        <v>16</v>
      </c>
      <c r="X1742" s="50">
        <f t="shared" si="182"/>
        <v>16</v>
      </c>
    </row>
    <row r="1743" spans="2:24" ht="15" x14ac:dyDescent="0.3">
      <c r="B1743" s="72" t="str">
        <f t="shared" si="183"/>
        <v>M50×1.5</v>
      </c>
      <c r="C1743" s="79" t="s">
        <v>222</v>
      </c>
      <c r="D1743" s="73" t="s">
        <v>221</v>
      </c>
      <c r="E1743" s="71" t="s">
        <v>0</v>
      </c>
      <c r="F1743" s="58">
        <v>50</v>
      </c>
      <c r="G1743" s="58">
        <v>1.5</v>
      </c>
      <c r="H1743" s="71" t="s">
        <v>133</v>
      </c>
      <c r="I1743" s="71" t="s">
        <v>381</v>
      </c>
      <c r="J1743" s="58" t="s">
        <v>311</v>
      </c>
      <c r="K1743" s="58" t="s">
        <v>491</v>
      </c>
      <c r="L1743" s="58">
        <v>50</v>
      </c>
      <c r="M1743" s="58">
        <v>1.5</v>
      </c>
      <c r="N1743" s="71">
        <v>60</v>
      </c>
      <c r="O1743" s="100">
        <f t="array" ref="O1743">IFERROR(INDEX($AD$11:$AO$1485,MATCH($B1743&amp;$I1743,$Z$11:$Z$1485&amp;$AG$11:$AG$1485,0),MATCH($C1743,$AD$9:$AO$9,0)),"-")</f>
        <v>50</v>
      </c>
      <c r="P1743" s="58">
        <v>24</v>
      </c>
      <c r="Q1743" s="58">
        <v>8</v>
      </c>
      <c r="R1743" s="100">
        <f t="array" ref="R1743">IFERROR(INDEX($AD$11:$AO$1485,MATCH($B1743&amp;$I1743,$Z$11:$Z$1485&amp;$AG$11:$AG$1485,0),MATCH($D1743,$AD$9:$AO$9,0)),"-")</f>
        <v>49.025700000000001</v>
      </c>
      <c r="S1743" s="58">
        <v>24</v>
      </c>
      <c r="T1743" s="58">
        <v>8</v>
      </c>
      <c r="U1743" s="58">
        <v>4</v>
      </c>
      <c r="V1743" s="58">
        <v>7</v>
      </c>
      <c r="W1743" s="50">
        <f t="shared" si="181"/>
        <v>16</v>
      </c>
      <c r="X1743" s="50">
        <f t="shared" si="182"/>
        <v>16</v>
      </c>
    </row>
    <row r="1744" spans="2:24" ht="15" x14ac:dyDescent="0.3">
      <c r="B1744" s="72" t="str">
        <f t="shared" si="183"/>
        <v>M52×4</v>
      </c>
      <c r="C1744" s="79" t="s">
        <v>222</v>
      </c>
      <c r="D1744" s="73" t="s">
        <v>221</v>
      </c>
      <c r="E1744" s="71" t="s">
        <v>0</v>
      </c>
      <c r="F1744" s="58">
        <v>52</v>
      </c>
      <c r="G1744" s="58">
        <v>4</v>
      </c>
      <c r="H1744" s="71" t="s">
        <v>133</v>
      </c>
      <c r="I1744" s="71" t="s">
        <v>381</v>
      </c>
      <c r="J1744" s="58" t="s">
        <v>311</v>
      </c>
      <c r="K1744" s="58" t="s">
        <v>491</v>
      </c>
      <c r="L1744" s="58">
        <v>52</v>
      </c>
      <c r="M1744" s="58">
        <v>4</v>
      </c>
      <c r="N1744" s="71">
        <v>60</v>
      </c>
      <c r="O1744" s="100">
        <f t="array" ref="O1744">IFERROR(INDEX($AD$11:$AO$1485,MATCH($B1744&amp;$I1744,$Z$11:$Z$1485&amp;$AG$11:$AG$1485,0),MATCH($C1744,$AD$9:$AO$9,0)),"-")</f>
        <v>52</v>
      </c>
      <c r="P1744" s="58">
        <v>27</v>
      </c>
      <c r="Q1744" s="58">
        <v>9</v>
      </c>
      <c r="R1744" s="100">
        <f t="array" ref="R1744">IFERROR(INDEX($AD$11:$AO$1485,MATCH($B1744&amp;$I1744,$Z$11:$Z$1485&amp;$AG$11:$AG$1485,0),MATCH($D1744,$AD$9:$AO$9,0)),"-")</f>
        <v>49.401899999999998</v>
      </c>
      <c r="S1744" s="58">
        <v>27</v>
      </c>
      <c r="T1744" s="58">
        <v>9</v>
      </c>
      <c r="U1744" s="58">
        <v>4</v>
      </c>
      <c r="V1744" s="58">
        <v>7</v>
      </c>
      <c r="W1744" s="50">
        <f t="shared" si="181"/>
        <v>18</v>
      </c>
      <c r="X1744" s="50">
        <f t="shared" si="182"/>
        <v>18</v>
      </c>
    </row>
    <row r="1745" spans="2:24" ht="15" x14ac:dyDescent="0.3">
      <c r="B1745" s="72" t="str">
        <f t="shared" si="183"/>
        <v>M52×3</v>
      </c>
      <c r="C1745" s="79" t="s">
        <v>222</v>
      </c>
      <c r="D1745" s="73" t="s">
        <v>221</v>
      </c>
      <c r="E1745" s="71" t="s">
        <v>0</v>
      </c>
      <c r="F1745" s="58">
        <v>52</v>
      </c>
      <c r="G1745" s="58">
        <v>3</v>
      </c>
      <c r="H1745" s="71" t="s">
        <v>133</v>
      </c>
      <c r="I1745" s="71" t="s">
        <v>381</v>
      </c>
      <c r="J1745" s="58" t="s">
        <v>311</v>
      </c>
      <c r="K1745" s="58" t="s">
        <v>491</v>
      </c>
      <c r="L1745" s="58">
        <v>52</v>
      </c>
      <c r="M1745" s="58">
        <v>3</v>
      </c>
      <c r="N1745" s="71">
        <v>60</v>
      </c>
      <c r="O1745" s="100">
        <f t="array" ref="O1745">IFERROR(INDEX($AD$11:$AO$1485,MATCH($B1745&amp;$I1745,$Z$11:$Z$1485&amp;$AG$11:$AG$1485,0),MATCH($C1745,$AD$9:$AO$9,0)),"-")</f>
        <v>52</v>
      </c>
      <c r="P1745" s="58">
        <v>27</v>
      </c>
      <c r="Q1745" s="58">
        <v>9</v>
      </c>
      <c r="R1745" s="100">
        <f t="array" ref="R1745">IFERROR(INDEX($AD$11:$AO$1485,MATCH($B1745&amp;$I1745,$Z$11:$Z$1485&amp;$AG$11:$AG$1485,0),MATCH($D1745,$AD$9:$AO$9,0)),"-")</f>
        <v>50.051400000000001</v>
      </c>
      <c r="S1745" s="58">
        <v>27</v>
      </c>
      <c r="T1745" s="58">
        <v>9</v>
      </c>
      <c r="U1745" s="58">
        <v>4</v>
      </c>
      <c r="V1745" s="58">
        <v>7</v>
      </c>
      <c r="W1745" s="50">
        <f t="shared" si="181"/>
        <v>18</v>
      </c>
      <c r="X1745" s="50">
        <f t="shared" si="182"/>
        <v>18</v>
      </c>
    </row>
    <row r="1746" spans="2:24" ht="15" x14ac:dyDescent="0.3">
      <c r="B1746" s="72" t="str">
        <f t="shared" si="183"/>
        <v>M52×2</v>
      </c>
      <c r="C1746" s="79" t="s">
        <v>222</v>
      </c>
      <c r="D1746" s="73" t="s">
        <v>221</v>
      </c>
      <c r="E1746" s="71" t="s">
        <v>0</v>
      </c>
      <c r="F1746" s="58">
        <v>52</v>
      </c>
      <c r="G1746" s="58">
        <v>2</v>
      </c>
      <c r="H1746" s="71" t="s">
        <v>133</v>
      </c>
      <c r="I1746" s="71" t="s">
        <v>381</v>
      </c>
      <c r="J1746" s="58" t="s">
        <v>311</v>
      </c>
      <c r="K1746" s="58" t="s">
        <v>491</v>
      </c>
      <c r="L1746" s="58">
        <v>52</v>
      </c>
      <c r="M1746" s="58">
        <v>2</v>
      </c>
      <c r="N1746" s="71">
        <v>60</v>
      </c>
      <c r="O1746" s="100">
        <f t="array" ref="O1746">IFERROR(INDEX($AD$11:$AO$1485,MATCH($B1746&amp;$I1746,$Z$11:$Z$1485&amp;$AG$11:$AG$1485,0),MATCH($C1746,$AD$9:$AO$9,0)),"-")</f>
        <v>52</v>
      </c>
      <c r="P1746" s="58">
        <v>27</v>
      </c>
      <c r="Q1746" s="58">
        <v>9</v>
      </c>
      <c r="R1746" s="100">
        <f t="array" ref="R1746">IFERROR(INDEX($AD$11:$AO$1485,MATCH($B1746&amp;$I1746,$Z$11:$Z$1485&amp;$AG$11:$AG$1485,0),MATCH($D1746,$AD$9:$AO$9,0)),"-")</f>
        <v>50.701000000000001</v>
      </c>
      <c r="S1746" s="58">
        <v>27</v>
      </c>
      <c r="T1746" s="58">
        <v>9</v>
      </c>
      <c r="U1746" s="58">
        <v>4</v>
      </c>
      <c r="V1746" s="58">
        <v>7</v>
      </c>
      <c r="W1746" s="50">
        <f t="shared" si="181"/>
        <v>18</v>
      </c>
      <c r="X1746" s="50">
        <f t="shared" si="182"/>
        <v>18</v>
      </c>
    </row>
    <row r="1747" spans="2:24" ht="15" x14ac:dyDescent="0.3">
      <c r="B1747" s="72" t="str">
        <f t="shared" si="183"/>
        <v>M52×1.5</v>
      </c>
      <c r="C1747" s="79" t="s">
        <v>222</v>
      </c>
      <c r="D1747" s="73" t="s">
        <v>221</v>
      </c>
      <c r="E1747" s="71" t="s">
        <v>0</v>
      </c>
      <c r="F1747" s="58">
        <v>52</v>
      </c>
      <c r="G1747" s="58">
        <v>1.5</v>
      </c>
      <c r="H1747" s="71" t="s">
        <v>133</v>
      </c>
      <c r="I1747" s="71" t="s">
        <v>381</v>
      </c>
      <c r="J1747" s="58" t="s">
        <v>311</v>
      </c>
      <c r="K1747" s="58" t="s">
        <v>491</v>
      </c>
      <c r="L1747" s="58">
        <v>52</v>
      </c>
      <c r="M1747" s="58">
        <v>1.5</v>
      </c>
      <c r="N1747" s="71">
        <v>60</v>
      </c>
      <c r="O1747" s="100">
        <f t="array" ref="O1747">IFERROR(INDEX($AD$11:$AO$1485,MATCH($B1747&amp;$I1747,$Z$11:$Z$1485&amp;$AG$11:$AG$1485,0),MATCH($C1747,$AD$9:$AO$9,0)),"-")</f>
        <v>52</v>
      </c>
      <c r="P1747" s="58">
        <v>27</v>
      </c>
      <c r="Q1747" s="58">
        <v>9</v>
      </c>
      <c r="R1747" s="100">
        <f t="array" ref="R1747">IFERROR(INDEX($AD$11:$AO$1485,MATCH($B1747&amp;$I1747,$Z$11:$Z$1485&amp;$AG$11:$AG$1485,0),MATCH($D1747,$AD$9:$AO$9,0)),"-")</f>
        <v>51.025700000000001</v>
      </c>
      <c r="S1747" s="58">
        <v>27</v>
      </c>
      <c r="T1747" s="58">
        <v>9</v>
      </c>
      <c r="U1747" s="58">
        <v>4</v>
      </c>
      <c r="V1747" s="58">
        <v>7</v>
      </c>
      <c r="W1747" s="50">
        <f t="shared" si="181"/>
        <v>18</v>
      </c>
      <c r="X1747" s="50">
        <f t="shared" si="182"/>
        <v>18</v>
      </c>
    </row>
    <row r="1748" spans="2:24" ht="15" x14ac:dyDescent="0.3">
      <c r="B1748" s="72" t="str">
        <f t="shared" si="183"/>
        <v>M55×4</v>
      </c>
      <c r="C1748" s="79" t="s">
        <v>222</v>
      </c>
      <c r="D1748" s="73" t="s">
        <v>221</v>
      </c>
      <c r="E1748" s="71" t="s">
        <v>0</v>
      </c>
      <c r="F1748" s="58">
        <v>55</v>
      </c>
      <c r="G1748" s="58">
        <v>4</v>
      </c>
      <c r="H1748" s="71" t="s">
        <v>133</v>
      </c>
      <c r="I1748" s="71" t="s">
        <v>381</v>
      </c>
      <c r="J1748" s="58" t="s">
        <v>311</v>
      </c>
      <c r="K1748" s="58" t="s">
        <v>491</v>
      </c>
      <c r="L1748" s="58">
        <v>55</v>
      </c>
      <c r="M1748" s="58">
        <v>4</v>
      </c>
      <c r="N1748" s="71">
        <v>60</v>
      </c>
      <c r="O1748" s="100">
        <f t="array" ref="O1748">IFERROR(INDEX($AD$11:$AO$1485,MATCH($B1748&amp;$I1748,$Z$11:$Z$1485&amp;$AG$11:$AG$1485,0),MATCH($C1748,$AD$9:$AO$9,0)),"-")</f>
        <v>55</v>
      </c>
      <c r="P1748" s="58">
        <v>27</v>
      </c>
      <c r="Q1748" s="58">
        <v>9</v>
      </c>
      <c r="R1748" s="100">
        <f t="array" ref="R1748">IFERROR(INDEX($AD$11:$AO$1485,MATCH($B1748&amp;$I1748,$Z$11:$Z$1485&amp;$AG$11:$AG$1485,0),MATCH($D1748,$AD$9:$AO$9,0)),"-")</f>
        <v>52.401899999999998</v>
      </c>
      <c r="S1748" s="58">
        <v>27</v>
      </c>
      <c r="T1748" s="58">
        <v>9</v>
      </c>
      <c r="U1748" s="58">
        <v>4</v>
      </c>
      <c r="V1748" s="58">
        <v>7</v>
      </c>
      <c r="W1748" s="50">
        <f t="shared" si="181"/>
        <v>18</v>
      </c>
      <c r="X1748" s="50">
        <f t="shared" si="182"/>
        <v>18</v>
      </c>
    </row>
    <row r="1749" spans="2:24" ht="15" x14ac:dyDescent="0.3">
      <c r="B1749" s="72" t="str">
        <f t="shared" si="183"/>
        <v>M55×3</v>
      </c>
      <c r="C1749" s="79" t="s">
        <v>222</v>
      </c>
      <c r="D1749" s="73" t="s">
        <v>221</v>
      </c>
      <c r="E1749" s="71" t="s">
        <v>0</v>
      </c>
      <c r="F1749" s="58">
        <v>55</v>
      </c>
      <c r="G1749" s="58">
        <v>3</v>
      </c>
      <c r="H1749" s="71" t="s">
        <v>133</v>
      </c>
      <c r="I1749" s="71" t="s">
        <v>381</v>
      </c>
      <c r="J1749" s="58" t="s">
        <v>311</v>
      </c>
      <c r="K1749" s="58" t="s">
        <v>491</v>
      </c>
      <c r="L1749" s="58">
        <v>55</v>
      </c>
      <c r="M1749" s="58">
        <v>3</v>
      </c>
      <c r="N1749" s="71">
        <v>60</v>
      </c>
      <c r="O1749" s="100">
        <f t="array" ref="O1749">IFERROR(INDEX($AD$11:$AO$1485,MATCH($B1749&amp;$I1749,$Z$11:$Z$1485&amp;$AG$11:$AG$1485,0),MATCH($C1749,$AD$9:$AO$9,0)),"-")</f>
        <v>55</v>
      </c>
      <c r="P1749" s="58">
        <v>27</v>
      </c>
      <c r="Q1749" s="58">
        <v>9</v>
      </c>
      <c r="R1749" s="100">
        <f t="array" ref="R1749">IFERROR(INDEX($AD$11:$AO$1485,MATCH($B1749&amp;$I1749,$Z$11:$Z$1485&amp;$AG$11:$AG$1485,0),MATCH($D1749,$AD$9:$AO$9,0)),"-")</f>
        <v>53.051400000000001</v>
      </c>
      <c r="S1749" s="58">
        <v>27</v>
      </c>
      <c r="T1749" s="58">
        <v>9</v>
      </c>
      <c r="U1749" s="58">
        <v>4</v>
      </c>
      <c r="V1749" s="58">
        <v>7</v>
      </c>
      <c r="W1749" s="50">
        <f t="shared" si="181"/>
        <v>18</v>
      </c>
      <c r="X1749" s="50">
        <f t="shared" si="182"/>
        <v>18</v>
      </c>
    </row>
    <row r="1750" spans="2:24" ht="15" x14ac:dyDescent="0.3">
      <c r="B1750" s="72" t="str">
        <f t="shared" si="183"/>
        <v>M55×2</v>
      </c>
      <c r="C1750" s="79" t="s">
        <v>222</v>
      </c>
      <c r="D1750" s="73" t="s">
        <v>221</v>
      </c>
      <c r="E1750" s="71" t="s">
        <v>0</v>
      </c>
      <c r="F1750" s="58">
        <v>55</v>
      </c>
      <c r="G1750" s="58">
        <v>2</v>
      </c>
      <c r="H1750" s="71" t="s">
        <v>133</v>
      </c>
      <c r="I1750" s="71" t="s">
        <v>381</v>
      </c>
      <c r="J1750" s="58" t="s">
        <v>311</v>
      </c>
      <c r="K1750" s="58" t="s">
        <v>491</v>
      </c>
      <c r="L1750" s="58">
        <v>55</v>
      </c>
      <c r="M1750" s="58">
        <v>2</v>
      </c>
      <c r="N1750" s="71">
        <v>60</v>
      </c>
      <c r="O1750" s="100">
        <f t="array" ref="O1750">IFERROR(INDEX($AD$11:$AO$1485,MATCH($B1750&amp;$I1750,$Z$11:$Z$1485&amp;$AG$11:$AG$1485,0),MATCH($C1750,$AD$9:$AO$9,0)),"-")</f>
        <v>55</v>
      </c>
      <c r="P1750" s="58">
        <v>27</v>
      </c>
      <c r="Q1750" s="58">
        <v>9</v>
      </c>
      <c r="R1750" s="100">
        <f t="array" ref="R1750">IFERROR(INDEX($AD$11:$AO$1485,MATCH($B1750&amp;$I1750,$Z$11:$Z$1485&amp;$AG$11:$AG$1485,0),MATCH($D1750,$AD$9:$AO$9,0)),"-")</f>
        <v>53.701000000000001</v>
      </c>
      <c r="S1750" s="58">
        <v>27</v>
      </c>
      <c r="T1750" s="58">
        <v>9</v>
      </c>
      <c r="U1750" s="58">
        <v>4</v>
      </c>
      <c r="V1750" s="58">
        <v>7</v>
      </c>
      <c r="W1750" s="50">
        <f t="shared" si="181"/>
        <v>18</v>
      </c>
      <c r="X1750" s="50">
        <f t="shared" si="182"/>
        <v>18</v>
      </c>
    </row>
    <row r="1751" spans="2:24" ht="15" x14ac:dyDescent="0.3">
      <c r="B1751" s="72" t="str">
        <f t="shared" si="183"/>
        <v>M55×1.5</v>
      </c>
      <c r="C1751" s="79" t="s">
        <v>222</v>
      </c>
      <c r="D1751" s="73" t="s">
        <v>221</v>
      </c>
      <c r="E1751" s="71" t="s">
        <v>0</v>
      </c>
      <c r="F1751" s="58">
        <v>55</v>
      </c>
      <c r="G1751" s="58">
        <v>1.5</v>
      </c>
      <c r="H1751" s="71" t="s">
        <v>133</v>
      </c>
      <c r="I1751" s="71" t="s">
        <v>381</v>
      </c>
      <c r="J1751" s="58" t="s">
        <v>311</v>
      </c>
      <c r="K1751" s="58" t="s">
        <v>491</v>
      </c>
      <c r="L1751" s="58">
        <v>55</v>
      </c>
      <c r="M1751" s="58">
        <v>1.5</v>
      </c>
      <c r="N1751" s="71">
        <v>60</v>
      </c>
      <c r="O1751" s="100">
        <f t="array" ref="O1751">IFERROR(INDEX($AD$11:$AO$1485,MATCH($B1751&amp;$I1751,$Z$11:$Z$1485&amp;$AG$11:$AG$1485,0),MATCH($C1751,$AD$9:$AO$9,0)),"-")</f>
        <v>55</v>
      </c>
      <c r="P1751" s="58">
        <v>27</v>
      </c>
      <c r="Q1751" s="58">
        <v>9</v>
      </c>
      <c r="R1751" s="100">
        <f t="array" ref="R1751">IFERROR(INDEX($AD$11:$AO$1485,MATCH($B1751&amp;$I1751,$Z$11:$Z$1485&amp;$AG$11:$AG$1485,0),MATCH($D1751,$AD$9:$AO$9,0)),"-")</f>
        <v>54.025700000000001</v>
      </c>
      <c r="S1751" s="58">
        <v>27</v>
      </c>
      <c r="T1751" s="58">
        <v>9</v>
      </c>
      <c r="U1751" s="58">
        <v>4</v>
      </c>
      <c r="V1751" s="58">
        <v>7</v>
      </c>
      <c r="W1751" s="50">
        <f t="shared" si="181"/>
        <v>18</v>
      </c>
      <c r="X1751" s="50">
        <f t="shared" si="182"/>
        <v>18</v>
      </c>
    </row>
    <row r="1752" spans="2:24" ht="15" x14ac:dyDescent="0.3">
      <c r="B1752" s="72" t="str">
        <f t="shared" si="183"/>
        <v>M56×4</v>
      </c>
      <c r="C1752" s="79" t="s">
        <v>222</v>
      </c>
      <c r="D1752" s="73" t="s">
        <v>221</v>
      </c>
      <c r="E1752" s="71" t="s">
        <v>0</v>
      </c>
      <c r="F1752" s="58">
        <v>56</v>
      </c>
      <c r="G1752" s="58">
        <v>4</v>
      </c>
      <c r="H1752" s="71" t="s">
        <v>133</v>
      </c>
      <c r="I1752" s="71" t="s">
        <v>381</v>
      </c>
      <c r="J1752" s="58" t="s">
        <v>311</v>
      </c>
      <c r="K1752" s="58" t="s">
        <v>491</v>
      </c>
      <c r="L1752" s="58">
        <v>56</v>
      </c>
      <c r="M1752" s="58">
        <v>4</v>
      </c>
      <c r="N1752" s="71">
        <v>60</v>
      </c>
      <c r="O1752" s="100">
        <f t="array" ref="O1752">IFERROR(INDEX($AD$11:$AO$1485,MATCH($B1752&amp;$I1752,$Z$11:$Z$1485&amp;$AG$11:$AG$1485,0),MATCH($C1752,$AD$9:$AO$9,0)),"-")</f>
        <v>56</v>
      </c>
      <c r="P1752" s="58">
        <v>27</v>
      </c>
      <c r="Q1752" s="58">
        <v>9</v>
      </c>
      <c r="R1752" s="100">
        <f t="array" ref="R1752">IFERROR(INDEX($AD$11:$AO$1485,MATCH($B1752&amp;$I1752,$Z$11:$Z$1485&amp;$AG$11:$AG$1485,0),MATCH($D1752,$AD$9:$AO$9,0)),"-")</f>
        <v>53.401899999999998</v>
      </c>
      <c r="S1752" s="58">
        <v>27</v>
      </c>
      <c r="T1752" s="58">
        <v>9</v>
      </c>
      <c r="U1752" s="58">
        <v>4</v>
      </c>
      <c r="V1752" s="58">
        <v>7</v>
      </c>
      <c r="W1752" s="50">
        <f t="shared" si="181"/>
        <v>18</v>
      </c>
      <c r="X1752" s="50">
        <f t="shared" si="182"/>
        <v>18</v>
      </c>
    </row>
    <row r="1753" spans="2:24" ht="15" x14ac:dyDescent="0.3">
      <c r="B1753" s="72" t="str">
        <f t="shared" si="183"/>
        <v>M56×3</v>
      </c>
      <c r="C1753" s="79" t="s">
        <v>222</v>
      </c>
      <c r="D1753" s="73" t="s">
        <v>221</v>
      </c>
      <c r="E1753" s="71" t="s">
        <v>0</v>
      </c>
      <c r="F1753" s="58">
        <v>56</v>
      </c>
      <c r="G1753" s="58">
        <v>3</v>
      </c>
      <c r="H1753" s="71" t="s">
        <v>133</v>
      </c>
      <c r="I1753" s="71" t="s">
        <v>381</v>
      </c>
      <c r="J1753" s="58" t="s">
        <v>311</v>
      </c>
      <c r="K1753" s="58" t="s">
        <v>491</v>
      </c>
      <c r="L1753" s="58">
        <v>56</v>
      </c>
      <c r="M1753" s="58">
        <v>3</v>
      </c>
      <c r="N1753" s="71">
        <v>60</v>
      </c>
      <c r="O1753" s="100">
        <f t="array" ref="O1753">IFERROR(INDEX($AD$11:$AO$1485,MATCH($B1753&amp;$I1753,$Z$11:$Z$1485&amp;$AG$11:$AG$1485,0),MATCH($C1753,$AD$9:$AO$9,0)),"-")</f>
        <v>56</v>
      </c>
      <c r="P1753" s="58">
        <v>27</v>
      </c>
      <c r="Q1753" s="58">
        <v>9</v>
      </c>
      <c r="R1753" s="100">
        <f t="array" ref="R1753">IFERROR(INDEX($AD$11:$AO$1485,MATCH($B1753&amp;$I1753,$Z$11:$Z$1485&amp;$AG$11:$AG$1485,0),MATCH($D1753,$AD$9:$AO$9,0)),"-")</f>
        <v>54.051400000000001</v>
      </c>
      <c r="S1753" s="58">
        <v>27</v>
      </c>
      <c r="T1753" s="58">
        <v>9</v>
      </c>
      <c r="U1753" s="58">
        <v>4</v>
      </c>
      <c r="V1753" s="58">
        <v>7</v>
      </c>
      <c r="W1753" s="50">
        <f t="shared" si="181"/>
        <v>18</v>
      </c>
      <c r="X1753" s="50">
        <f t="shared" si="182"/>
        <v>18</v>
      </c>
    </row>
    <row r="1754" spans="2:24" ht="15" x14ac:dyDescent="0.3">
      <c r="B1754" s="72" t="str">
        <f t="shared" si="183"/>
        <v>M56×2</v>
      </c>
      <c r="C1754" s="79" t="s">
        <v>222</v>
      </c>
      <c r="D1754" s="73" t="s">
        <v>221</v>
      </c>
      <c r="E1754" s="71" t="s">
        <v>0</v>
      </c>
      <c r="F1754" s="58">
        <v>56</v>
      </c>
      <c r="G1754" s="58">
        <v>2</v>
      </c>
      <c r="H1754" s="71" t="s">
        <v>133</v>
      </c>
      <c r="I1754" s="71" t="s">
        <v>381</v>
      </c>
      <c r="J1754" s="58" t="s">
        <v>311</v>
      </c>
      <c r="K1754" s="58" t="s">
        <v>491</v>
      </c>
      <c r="L1754" s="58">
        <v>56</v>
      </c>
      <c r="M1754" s="58">
        <v>2</v>
      </c>
      <c r="N1754" s="71">
        <v>60</v>
      </c>
      <c r="O1754" s="100">
        <f t="array" ref="O1754">IFERROR(INDEX($AD$11:$AO$1485,MATCH($B1754&amp;$I1754,$Z$11:$Z$1485&amp;$AG$11:$AG$1485,0),MATCH($C1754,$AD$9:$AO$9,0)),"-")</f>
        <v>56</v>
      </c>
      <c r="P1754" s="58">
        <v>27</v>
      </c>
      <c r="Q1754" s="58">
        <v>9</v>
      </c>
      <c r="R1754" s="100">
        <f t="array" ref="R1754">IFERROR(INDEX($AD$11:$AO$1485,MATCH($B1754&amp;$I1754,$Z$11:$Z$1485&amp;$AG$11:$AG$1485,0),MATCH($D1754,$AD$9:$AO$9,0)),"-")</f>
        <v>54.701000000000001</v>
      </c>
      <c r="S1754" s="58">
        <v>27</v>
      </c>
      <c r="T1754" s="58">
        <v>9</v>
      </c>
      <c r="U1754" s="58">
        <v>4</v>
      </c>
      <c r="V1754" s="58">
        <v>7</v>
      </c>
      <c r="W1754" s="50">
        <f t="shared" si="181"/>
        <v>18</v>
      </c>
      <c r="X1754" s="50">
        <f t="shared" si="182"/>
        <v>18</v>
      </c>
    </row>
    <row r="1755" spans="2:24" ht="15" x14ac:dyDescent="0.3">
      <c r="B1755" s="72" t="str">
        <f t="shared" si="183"/>
        <v>M56×1.5</v>
      </c>
      <c r="C1755" s="79" t="s">
        <v>222</v>
      </c>
      <c r="D1755" s="73" t="s">
        <v>221</v>
      </c>
      <c r="E1755" s="71" t="s">
        <v>0</v>
      </c>
      <c r="F1755" s="58">
        <v>56</v>
      </c>
      <c r="G1755" s="58">
        <v>1.5</v>
      </c>
      <c r="H1755" s="71" t="s">
        <v>133</v>
      </c>
      <c r="I1755" s="71" t="s">
        <v>381</v>
      </c>
      <c r="J1755" s="58" t="s">
        <v>311</v>
      </c>
      <c r="K1755" s="58" t="s">
        <v>491</v>
      </c>
      <c r="L1755" s="58">
        <v>56</v>
      </c>
      <c r="M1755" s="58">
        <v>1.5</v>
      </c>
      <c r="N1755" s="71">
        <v>60</v>
      </c>
      <c r="O1755" s="100">
        <f t="array" ref="O1755">IFERROR(INDEX($AD$11:$AO$1485,MATCH($B1755&amp;$I1755,$Z$11:$Z$1485&amp;$AG$11:$AG$1485,0),MATCH($C1755,$AD$9:$AO$9,0)),"-")</f>
        <v>56</v>
      </c>
      <c r="P1755" s="58">
        <v>27</v>
      </c>
      <c r="Q1755" s="58">
        <v>9</v>
      </c>
      <c r="R1755" s="100">
        <f t="array" ref="R1755">IFERROR(INDEX($AD$11:$AO$1485,MATCH($B1755&amp;$I1755,$Z$11:$Z$1485&amp;$AG$11:$AG$1485,0),MATCH($D1755,$AD$9:$AO$9,0)),"-")</f>
        <v>55.025700000000001</v>
      </c>
      <c r="S1755" s="58">
        <v>27</v>
      </c>
      <c r="T1755" s="58">
        <v>9</v>
      </c>
      <c r="U1755" s="58">
        <v>4</v>
      </c>
      <c r="V1755" s="58">
        <v>7</v>
      </c>
      <c r="W1755" s="50">
        <f t="shared" si="181"/>
        <v>18</v>
      </c>
      <c r="X1755" s="50">
        <f t="shared" si="182"/>
        <v>18</v>
      </c>
    </row>
    <row r="1756" spans="2:24" ht="15" x14ac:dyDescent="0.3">
      <c r="B1756" s="72" t="str">
        <f t="shared" si="183"/>
        <v>M58×4</v>
      </c>
      <c r="C1756" s="79" t="s">
        <v>222</v>
      </c>
      <c r="D1756" s="73" t="s">
        <v>221</v>
      </c>
      <c r="E1756" s="71" t="s">
        <v>0</v>
      </c>
      <c r="F1756" s="58">
        <v>58</v>
      </c>
      <c r="G1756" s="58">
        <v>4</v>
      </c>
      <c r="H1756" s="71" t="s">
        <v>133</v>
      </c>
      <c r="I1756" s="71" t="s">
        <v>381</v>
      </c>
      <c r="J1756" s="58" t="s">
        <v>311</v>
      </c>
      <c r="K1756" s="58" t="s">
        <v>491</v>
      </c>
      <c r="L1756" s="58">
        <v>58</v>
      </c>
      <c r="M1756" s="58">
        <v>4</v>
      </c>
      <c r="N1756" s="71">
        <v>60</v>
      </c>
      <c r="O1756" s="100">
        <f t="array" ref="O1756">IFERROR(INDEX($AD$11:$AO$1485,MATCH($B1756&amp;$I1756,$Z$11:$Z$1485&amp;$AG$11:$AG$1485,0),MATCH($C1756,$AD$9:$AO$9,0)),"-")</f>
        <v>58</v>
      </c>
      <c r="P1756" s="58">
        <v>27</v>
      </c>
      <c r="Q1756" s="58">
        <v>9</v>
      </c>
      <c r="R1756" s="100">
        <f t="array" ref="R1756">IFERROR(INDEX($AD$11:$AO$1485,MATCH($B1756&amp;$I1756,$Z$11:$Z$1485&amp;$AG$11:$AG$1485,0),MATCH($D1756,$AD$9:$AO$9,0)),"-")</f>
        <v>55.401899999999998</v>
      </c>
      <c r="S1756" s="58">
        <v>27</v>
      </c>
      <c r="T1756" s="58">
        <v>9</v>
      </c>
      <c r="U1756" s="58">
        <v>4</v>
      </c>
      <c r="V1756" s="58">
        <v>7</v>
      </c>
      <c r="W1756" s="50">
        <f t="shared" si="181"/>
        <v>18</v>
      </c>
      <c r="X1756" s="50">
        <f t="shared" si="182"/>
        <v>18</v>
      </c>
    </row>
    <row r="1757" spans="2:24" ht="15" x14ac:dyDescent="0.3">
      <c r="B1757" s="72" t="str">
        <f t="shared" si="183"/>
        <v>M58×3</v>
      </c>
      <c r="C1757" s="79" t="s">
        <v>222</v>
      </c>
      <c r="D1757" s="73" t="s">
        <v>221</v>
      </c>
      <c r="E1757" s="71" t="s">
        <v>0</v>
      </c>
      <c r="F1757" s="58">
        <v>58</v>
      </c>
      <c r="G1757" s="58">
        <v>3</v>
      </c>
      <c r="H1757" s="71" t="s">
        <v>133</v>
      </c>
      <c r="I1757" s="71" t="s">
        <v>381</v>
      </c>
      <c r="J1757" s="58" t="s">
        <v>311</v>
      </c>
      <c r="K1757" s="58" t="s">
        <v>491</v>
      </c>
      <c r="L1757" s="58">
        <v>58</v>
      </c>
      <c r="M1757" s="58">
        <v>3</v>
      </c>
      <c r="N1757" s="71">
        <v>60</v>
      </c>
      <c r="O1757" s="100">
        <f t="array" ref="O1757">IFERROR(INDEX($AD$11:$AO$1485,MATCH($B1757&amp;$I1757,$Z$11:$Z$1485&amp;$AG$11:$AG$1485,0),MATCH($C1757,$AD$9:$AO$9,0)),"-")</f>
        <v>58</v>
      </c>
      <c r="P1757" s="58">
        <v>27</v>
      </c>
      <c r="Q1757" s="58">
        <v>9</v>
      </c>
      <c r="R1757" s="100">
        <f t="array" ref="R1757">IFERROR(INDEX($AD$11:$AO$1485,MATCH($B1757&amp;$I1757,$Z$11:$Z$1485&amp;$AG$11:$AG$1485,0),MATCH($D1757,$AD$9:$AO$9,0)),"-")</f>
        <v>56.051400000000001</v>
      </c>
      <c r="S1757" s="58">
        <v>27</v>
      </c>
      <c r="T1757" s="58">
        <v>9</v>
      </c>
      <c r="U1757" s="58">
        <v>4</v>
      </c>
      <c r="V1757" s="58">
        <v>7</v>
      </c>
      <c r="W1757" s="50">
        <f t="shared" si="181"/>
        <v>18</v>
      </c>
      <c r="X1757" s="50">
        <f t="shared" si="182"/>
        <v>18</v>
      </c>
    </row>
    <row r="1758" spans="2:24" ht="15" x14ac:dyDescent="0.3">
      <c r="B1758" s="72" t="str">
        <f t="shared" si="183"/>
        <v>M58×2</v>
      </c>
      <c r="C1758" s="79" t="s">
        <v>222</v>
      </c>
      <c r="D1758" s="73" t="s">
        <v>221</v>
      </c>
      <c r="E1758" s="71" t="s">
        <v>0</v>
      </c>
      <c r="F1758" s="58">
        <v>58</v>
      </c>
      <c r="G1758" s="58">
        <v>2</v>
      </c>
      <c r="H1758" s="71" t="s">
        <v>133</v>
      </c>
      <c r="I1758" s="71" t="s">
        <v>381</v>
      </c>
      <c r="J1758" s="58" t="s">
        <v>311</v>
      </c>
      <c r="K1758" s="58" t="s">
        <v>491</v>
      </c>
      <c r="L1758" s="58">
        <v>58</v>
      </c>
      <c r="M1758" s="58">
        <v>2</v>
      </c>
      <c r="N1758" s="71">
        <v>60</v>
      </c>
      <c r="O1758" s="100">
        <f t="array" ref="O1758">IFERROR(INDEX($AD$11:$AO$1485,MATCH($B1758&amp;$I1758,$Z$11:$Z$1485&amp;$AG$11:$AG$1485,0),MATCH($C1758,$AD$9:$AO$9,0)),"-")</f>
        <v>58</v>
      </c>
      <c r="P1758" s="58">
        <v>27</v>
      </c>
      <c r="Q1758" s="58">
        <v>9</v>
      </c>
      <c r="R1758" s="100">
        <f t="array" ref="R1758">IFERROR(INDEX($AD$11:$AO$1485,MATCH($B1758&amp;$I1758,$Z$11:$Z$1485&amp;$AG$11:$AG$1485,0),MATCH($D1758,$AD$9:$AO$9,0)),"-")</f>
        <v>56.701000000000001</v>
      </c>
      <c r="S1758" s="58">
        <v>27</v>
      </c>
      <c r="T1758" s="58">
        <v>9</v>
      </c>
      <c r="U1758" s="58">
        <v>4</v>
      </c>
      <c r="V1758" s="58">
        <v>7</v>
      </c>
      <c r="W1758" s="50">
        <f t="shared" si="181"/>
        <v>18</v>
      </c>
      <c r="X1758" s="50">
        <f t="shared" si="182"/>
        <v>18</v>
      </c>
    </row>
    <row r="1759" spans="2:24" ht="15" x14ac:dyDescent="0.3">
      <c r="B1759" s="72" t="str">
        <f t="shared" si="183"/>
        <v>M58×1.5</v>
      </c>
      <c r="C1759" s="79" t="s">
        <v>222</v>
      </c>
      <c r="D1759" s="73" t="s">
        <v>221</v>
      </c>
      <c r="E1759" s="71" t="s">
        <v>0</v>
      </c>
      <c r="F1759" s="58">
        <v>58</v>
      </c>
      <c r="G1759" s="58">
        <v>1.5</v>
      </c>
      <c r="H1759" s="71" t="s">
        <v>133</v>
      </c>
      <c r="I1759" s="71" t="s">
        <v>381</v>
      </c>
      <c r="J1759" s="58" t="s">
        <v>311</v>
      </c>
      <c r="K1759" s="58" t="s">
        <v>491</v>
      </c>
      <c r="L1759" s="58">
        <v>58</v>
      </c>
      <c r="M1759" s="58">
        <v>1.5</v>
      </c>
      <c r="N1759" s="71">
        <v>60</v>
      </c>
      <c r="O1759" s="100">
        <f t="array" ref="O1759">IFERROR(INDEX($AD$11:$AO$1485,MATCH($B1759&amp;$I1759,$Z$11:$Z$1485&amp;$AG$11:$AG$1485,0),MATCH($C1759,$AD$9:$AO$9,0)),"-")</f>
        <v>58</v>
      </c>
      <c r="P1759" s="58">
        <v>27</v>
      </c>
      <c r="Q1759" s="58">
        <v>9</v>
      </c>
      <c r="R1759" s="100">
        <f t="array" ref="R1759">IFERROR(INDEX($AD$11:$AO$1485,MATCH($B1759&amp;$I1759,$Z$11:$Z$1485&amp;$AG$11:$AG$1485,0),MATCH($D1759,$AD$9:$AO$9,0)),"-")</f>
        <v>57.025700000000001</v>
      </c>
      <c r="S1759" s="58">
        <v>27</v>
      </c>
      <c r="T1759" s="58">
        <v>9</v>
      </c>
      <c r="U1759" s="58">
        <v>4</v>
      </c>
      <c r="V1759" s="58">
        <v>7</v>
      </c>
      <c r="W1759" s="50">
        <f t="shared" si="181"/>
        <v>18</v>
      </c>
      <c r="X1759" s="50">
        <f t="shared" si="182"/>
        <v>18</v>
      </c>
    </row>
    <row r="1760" spans="2:24" ht="15" x14ac:dyDescent="0.3">
      <c r="B1760" s="72" t="str">
        <f t="shared" si="183"/>
        <v>M60×4</v>
      </c>
      <c r="C1760" s="79" t="s">
        <v>222</v>
      </c>
      <c r="D1760" s="73" t="s">
        <v>221</v>
      </c>
      <c r="E1760" s="71" t="s">
        <v>0</v>
      </c>
      <c r="F1760" s="58">
        <v>60</v>
      </c>
      <c r="G1760" s="58">
        <v>4</v>
      </c>
      <c r="H1760" s="71" t="s">
        <v>133</v>
      </c>
      <c r="I1760" s="71" t="s">
        <v>381</v>
      </c>
      <c r="J1760" s="58" t="s">
        <v>311</v>
      </c>
      <c r="K1760" s="58" t="s">
        <v>491</v>
      </c>
      <c r="L1760" s="58">
        <v>60</v>
      </c>
      <c r="M1760" s="58">
        <v>4</v>
      </c>
      <c r="N1760" s="71">
        <v>60</v>
      </c>
      <c r="O1760" s="100">
        <f t="array" ref="O1760">IFERROR(INDEX($AD$11:$AO$1485,MATCH($B1760&amp;$I1760,$Z$11:$Z$1485&amp;$AG$11:$AG$1485,0),MATCH($C1760,$AD$9:$AO$9,0)),"-")</f>
        <v>60</v>
      </c>
      <c r="P1760" s="58">
        <v>27</v>
      </c>
      <c r="Q1760" s="58">
        <v>9</v>
      </c>
      <c r="R1760" s="100">
        <f t="array" ref="R1760">IFERROR(INDEX($AD$11:$AO$1485,MATCH($B1760&amp;$I1760,$Z$11:$Z$1485&amp;$AG$11:$AG$1485,0),MATCH($D1760,$AD$9:$AO$9,0)),"-")</f>
        <v>57.401899999999998</v>
      </c>
      <c r="S1760" s="58">
        <v>27</v>
      </c>
      <c r="T1760" s="58">
        <v>9</v>
      </c>
      <c r="U1760" s="58">
        <v>4</v>
      </c>
      <c r="V1760" s="58">
        <v>7</v>
      </c>
      <c r="W1760" s="50">
        <f t="shared" si="181"/>
        <v>18</v>
      </c>
      <c r="X1760" s="50">
        <f t="shared" si="182"/>
        <v>18</v>
      </c>
    </row>
    <row r="1761" spans="2:24" ht="15" x14ac:dyDescent="0.3">
      <c r="B1761" s="72" t="str">
        <f t="shared" si="183"/>
        <v>M60×3</v>
      </c>
      <c r="C1761" s="79" t="s">
        <v>222</v>
      </c>
      <c r="D1761" s="73" t="s">
        <v>221</v>
      </c>
      <c r="E1761" s="71" t="s">
        <v>0</v>
      </c>
      <c r="F1761" s="58">
        <v>60</v>
      </c>
      <c r="G1761" s="58">
        <v>3</v>
      </c>
      <c r="H1761" s="71" t="s">
        <v>133</v>
      </c>
      <c r="I1761" s="71" t="s">
        <v>381</v>
      </c>
      <c r="J1761" s="58" t="s">
        <v>311</v>
      </c>
      <c r="K1761" s="58" t="s">
        <v>491</v>
      </c>
      <c r="L1761" s="58">
        <v>60</v>
      </c>
      <c r="M1761" s="58">
        <v>3</v>
      </c>
      <c r="N1761" s="71">
        <v>60</v>
      </c>
      <c r="O1761" s="100">
        <f t="array" ref="O1761">IFERROR(INDEX($AD$11:$AO$1485,MATCH($B1761&amp;$I1761,$Z$11:$Z$1485&amp;$AG$11:$AG$1485,0),MATCH($C1761,$AD$9:$AO$9,0)),"-")</f>
        <v>60</v>
      </c>
      <c r="P1761" s="58">
        <v>27</v>
      </c>
      <c r="Q1761" s="58">
        <v>9</v>
      </c>
      <c r="R1761" s="100">
        <f t="array" ref="R1761">IFERROR(INDEX($AD$11:$AO$1485,MATCH($B1761&amp;$I1761,$Z$11:$Z$1485&amp;$AG$11:$AG$1485,0),MATCH($D1761,$AD$9:$AO$9,0)),"-")</f>
        <v>58.051400000000001</v>
      </c>
      <c r="S1761" s="58">
        <v>27</v>
      </c>
      <c r="T1761" s="58">
        <v>9</v>
      </c>
      <c r="U1761" s="58">
        <v>4</v>
      </c>
      <c r="V1761" s="58">
        <v>7</v>
      </c>
      <c r="W1761" s="50">
        <f t="shared" si="181"/>
        <v>18</v>
      </c>
      <c r="X1761" s="50">
        <f t="shared" si="182"/>
        <v>18</v>
      </c>
    </row>
    <row r="1762" spans="2:24" ht="15" x14ac:dyDescent="0.3">
      <c r="B1762" s="72" t="str">
        <f t="shared" si="183"/>
        <v>M60×2</v>
      </c>
      <c r="C1762" s="79" t="s">
        <v>222</v>
      </c>
      <c r="D1762" s="73" t="s">
        <v>221</v>
      </c>
      <c r="E1762" s="71" t="s">
        <v>0</v>
      </c>
      <c r="F1762" s="58">
        <v>60</v>
      </c>
      <c r="G1762" s="58">
        <v>2</v>
      </c>
      <c r="H1762" s="71" t="s">
        <v>133</v>
      </c>
      <c r="I1762" s="71" t="s">
        <v>381</v>
      </c>
      <c r="J1762" s="58" t="s">
        <v>311</v>
      </c>
      <c r="K1762" s="58" t="s">
        <v>491</v>
      </c>
      <c r="L1762" s="58">
        <v>60</v>
      </c>
      <c r="M1762" s="58">
        <v>2</v>
      </c>
      <c r="N1762" s="71">
        <v>60</v>
      </c>
      <c r="O1762" s="100">
        <f t="array" ref="O1762">IFERROR(INDEX($AD$11:$AO$1485,MATCH($B1762&amp;$I1762,$Z$11:$Z$1485&amp;$AG$11:$AG$1485,0),MATCH($C1762,$AD$9:$AO$9,0)),"-")</f>
        <v>60</v>
      </c>
      <c r="P1762" s="58">
        <v>27</v>
      </c>
      <c r="Q1762" s="58">
        <v>9</v>
      </c>
      <c r="R1762" s="100">
        <f t="array" ref="R1762">IFERROR(INDEX($AD$11:$AO$1485,MATCH($B1762&amp;$I1762,$Z$11:$Z$1485&amp;$AG$11:$AG$1485,0),MATCH($D1762,$AD$9:$AO$9,0)),"-")</f>
        <v>58.701000000000001</v>
      </c>
      <c r="S1762" s="58">
        <v>27</v>
      </c>
      <c r="T1762" s="58">
        <v>9</v>
      </c>
      <c r="U1762" s="58">
        <v>4</v>
      </c>
      <c r="V1762" s="58">
        <v>7</v>
      </c>
      <c r="W1762" s="50">
        <f t="shared" si="181"/>
        <v>18</v>
      </c>
      <c r="X1762" s="50">
        <f t="shared" si="182"/>
        <v>18</v>
      </c>
    </row>
    <row r="1763" spans="2:24" ht="15" x14ac:dyDescent="0.3">
      <c r="B1763" s="72" t="str">
        <f t="shared" si="183"/>
        <v>M60×1.5</v>
      </c>
      <c r="C1763" s="79" t="s">
        <v>222</v>
      </c>
      <c r="D1763" s="73" t="s">
        <v>221</v>
      </c>
      <c r="E1763" s="71" t="s">
        <v>0</v>
      </c>
      <c r="F1763" s="58">
        <v>60</v>
      </c>
      <c r="G1763" s="58">
        <v>1.5</v>
      </c>
      <c r="H1763" s="71" t="s">
        <v>133</v>
      </c>
      <c r="I1763" s="71" t="s">
        <v>381</v>
      </c>
      <c r="J1763" s="58" t="s">
        <v>311</v>
      </c>
      <c r="K1763" s="58" t="s">
        <v>491</v>
      </c>
      <c r="L1763" s="58">
        <v>60</v>
      </c>
      <c r="M1763" s="58">
        <v>1.5</v>
      </c>
      <c r="N1763" s="71">
        <v>60</v>
      </c>
      <c r="O1763" s="100">
        <f t="array" ref="O1763">IFERROR(INDEX($AD$11:$AO$1485,MATCH($B1763&amp;$I1763,$Z$11:$Z$1485&amp;$AG$11:$AG$1485,0),MATCH($C1763,$AD$9:$AO$9,0)),"-")</f>
        <v>60</v>
      </c>
      <c r="P1763" s="58">
        <v>27</v>
      </c>
      <c r="Q1763" s="58">
        <v>9</v>
      </c>
      <c r="R1763" s="100">
        <f t="array" ref="R1763">IFERROR(INDEX($AD$11:$AO$1485,MATCH($B1763&amp;$I1763,$Z$11:$Z$1485&amp;$AG$11:$AG$1485,0),MATCH($D1763,$AD$9:$AO$9,0)),"-")</f>
        <v>59.025700000000001</v>
      </c>
      <c r="S1763" s="58">
        <v>27</v>
      </c>
      <c r="T1763" s="58">
        <v>9</v>
      </c>
      <c r="U1763" s="58">
        <v>4</v>
      </c>
      <c r="V1763" s="58">
        <v>7</v>
      </c>
      <c r="W1763" s="50">
        <f t="shared" si="181"/>
        <v>18</v>
      </c>
      <c r="X1763" s="50">
        <f t="shared" si="182"/>
        <v>18</v>
      </c>
    </row>
    <row r="1764" spans="2:24" ht="15" x14ac:dyDescent="0.3">
      <c r="B1764" s="72" t="str">
        <f t="shared" si="183"/>
        <v>M62×4</v>
      </c>
      <c r="C1764" s="79" t="s">
        <v>222</v>
      </c>
      <c r="D1764" s="73" t="s">
        <v>221</v>
      </c>
      <c r="E1764" s="71" t="s">
        <v>0</v>
      </c>
      <c r="F1764" s="58">
        <v>62</v>
      </c>
      <c r="G1764" s="58">
        <v>4</v>
      </c>
      <c r="H1764" s="71" t="s">
        <v>133</v>
      </c>
      <c r="I1764" s="71" t="s">
        <v>381</v>
      </c>
      <c r="J1764" s="58" t="s">
        <v>311</v>
      </c>
      <c r="K1764" s="58" t="s">
        <v>491</v>
      </c>
      <c r="L1764" s="58">
        <v>62</v>
      </c>
      <c r="M1764" s="58">
        <v>4</v>
      </c>
      <c r="N1764" s="71">
        <v>60</v>
      </c>
      <c r="O1764" s="100">
        <f t="array" ref="O1764">IFERROR(INDEX($AD$11:$AO$1485,MATCH($B1764&amp;$I1764,$Z$11:$Z$1485&amp;$AG$11:$AG$1485,0),MATCH($C1764,$AD$9:$AO$9,0)),"-")</f>
        <v>62</v>
      </c>
      <c r="P1764" s="58">
        <v>27</v>
      </c>
      <c r="Q1764" s="58">
        <v>9</v>
      </c>
      <c r="R1764" s="100">
        <f t="array" ref="R1764">IFERROR(INDEX($AD$11:$AO$1485,MATCH($B1764&amp;$I1764,$Z$11:$Z$1485&amp;$AG$11:$AG$1485,0),MATCH($D1764,$AD$9:$AO$9,0)),"-")</f>
        <v>59.401899999999998</v>
      </c>
      <c r="S1764" s="58">
        <v>27</v>
      </c>
      <c r="T1764" s="58">
        <v>9</v>
      </c>
      <c r="U1764" s="58">
        <v>4</v>
      </c>
      <c r="V1764" s="58">
        <v>7</v>
      </c>
      <c r="W1764" s="50">
        <f t="shared" si="181"/>
        <v>18</v>
      </c>
      <c r="X1764" s="50">
        <f t="shared" si="182"/>
        <v>18</v>
      </c>
    </row>
    <row r="1765" spans="2:24" ht="15" x14ac:dyDescent="0.3">
      <c r="B1765" s="72" t="str">
        <f t="shared" si="183"/>
        <v>M62×3</v>
      </c>
      <c r="C1765" s="79" t="s">
        <v>222</v>
      </c>
      <c r="D1765" s="73" t="s">
        <v>221</v>
      </c>
      <c r="E1765" s="71" t="s">
        <v>0</v>
      </c>
      <c r="F1765" s="58">
        <v>62</v>
      </c>
      <c r="G1765" s="58">
        <v>3</v>
      </c>
      <c r="H1765" s="71" t="s">
        <v>133</v>
      </c>
      <c r="I1765" s="71" t="s">
        <v>381</v>
      </c>
      <c r="J1765" s="58" t="s">
        <v>311</v>
      </c>
      <c r="K1765" s="58" t="s">
        <v>491</v>
      </c>
      <c r="L1765" s="58">
        <v>62</v>
      </c>
      <c r="M1765" s="58">
        <v>3</v>
      </c>
      <c r="N1765" s="71">
        <v>60</v>
      </c>
      <c r="O1765" s="100">
        <f t="array" ref="O1765">IFERROR(INDEX($AD$11:$AO$1485,MATCH($B1765&amp;$I1765,$Z$11:$Z$1485&amp;$AG$11:$AG$1485,0),MATCH($C1765,$AD$9:$AO$9,0)),"-")</f>
        <v>62</v>
      </c>
      <c r="P1765" s="58">
        <v>27</v>
      </c>
      <c r="Q1765" s="58">
        <v>9</v>
      </c>
      <c r="R1765" s="100">
        <f t="array" ref="R1765">IFERROR(INDEX($AD$11:$AO$1485,MATCH($B1765&amp;$I1765,$Z$11:$Z$1485&amp;$AG$11:$AG$1485,0),MATCH($D1765,$AD$9:$AO$9,0)),"-")</f>
        <v>60.051400000000001</v>
      </c>
      <c r="S1765" s="58">
        <v>27</v>
      </c>
      <c r="T1765" s="58">
        <v>9</v>
      </c>
      <c r="U1765" s="58">
        <v>4</v>
      </c>
      <c r="V1765" s="58">
        <v>7</v>
      </c>
      <c r="W1765" s="50">
        <f t="shared" si="181"/>
        <v>18</v>
      </c>
      <c r="X1765" s="50">
        <f t="shared" si="182"/>
        <v>18</v>
      </c>
    </row>
    <row r="1766" spans="2:24" ht="15" x14ac:dyDescent="0.3">
      <c r="B1766" s="72" t="str">
        <f t="shared" si="183"/>
        <v>M62×2</v>
      </c>
      <c r="C1766" s="79" t="s">
        <v>222</v>
      </c>
      <c r="D1766" s="73" t="s">
        <v>221</v>
      </c>
      <c r="E1766" s="71" t="s">
        <v>0</v>
      </c>
      <c r="F1766" s="58">
        <v>62</v>
      </c>
      <c r="G1766" s="58">
        <v>2</v>
      </c>
      <c r="H1766" s="71" t="s">
        <v>133</v>
      </c>
      <c r="I1766" s="71" t="s">
        <v>381</v>
      </c>
      <c r="J1766" s="58" t="s">
        <v>311</v>
      </c>
      <c r="K1766" s="58" t="s">
        <v>491</v>
      </c>
      <c r="L1766" s="58">
        <v>62</v>
      </c>
      <c r="M1766" s="58">
        <v>2</v>
      </c>
      <c r="N1766" s="71">
        <v>60</v>
      </c>
      <c r="O1766" s="100">
        <f t="array" ref="O1766">IFERROR(INDEX($AD$11:$AO$1485,MATCH($B1766&amp;$I1766,$Z$11:$Z$1485&amp;$AG$11:$AG$1485,0),MATCH($C1766,$AD$9:$AO$9,0)),"-")</f>
        <v>62</v>
      </c>
      <c r="P1766" s="58">
        <v>27</v>
      </c>
      <c r="Q1766" s="58">
        <v>9</v>
      </c>
      <c r="R1766" s="100">
        <f t="array" ref="R1766">IFERROR(INDEX($AD$11:$AO$1485,MATCH($B1766&amp;$I1766,$Z$11:$Z$1485&amp;$AG$11:$AG$1485,0),MATCH($D1766,$AD$9:$AO$9,0)),"-")</f>
        <v>60.701000000000001</v>
      </c>
      <c r="S1766" s="58">
        <v>27</v>
      </c>
      <c r="T1766" s="58">
        <v>9</v>
      </c>
      <c r="U1766" s="58">
        <v>4</v>
      </c>
      <c r="V1766" s="58">
        <v>7</v>
      </c>
      <c r="W1766" s="50">
        <f t="shared" si="181"/>
        <v>18</v>
      </c>
      <c r="X1766" s="50">
        <f t="shared" si="182"/>
        <v>18</v>
      </c>
    </row>
    <row r="1767" spans="2:24" ht="15" x14ac:dyDescent="0.3">
      <c r="B1767" s="72" t="str">
        <f t="shared" si="183"/>
        <v>M62×1.5</v>
      </c>
      <c r="C1767" s="79" t="s">
        <v>222</v>
      </c>
      <c r="D1767" s="73" t="s">
        <v>221</v>
      </c>
      <c r="E1767" s="71" t="s">
        <v>0</v>
      </c>
      <c r="F1767" s="58">
        <v>62</v>
      </c>
      <c r="G1767" s="58">
        <v>1.5</v>
      </c>
      <c r="H1767" s="71" t="s">
        <v>133</v>
      </c>
      <c r="I1767" s="71" t="s">
        <v>381</v>
      </c>
      <c r="J1767" s="58" t="s">
        <v>311</v>
      </c>
      <c r="K1767" s="58" t="s">
        <v>491</v>
      </c>
      <c r="L1767" s="58">
        <v>62</v>
      </c>
      <c r="M1767" s="58">
        <v>1.5</v>
      </c>
      <c r="N1767" s="71">
        <v>60</v>
      </c>
      <c r="O1767" s="100">
        <f t="array" ref="O1767">IFERROR(INDEX($AD$11:$AO$1485,MATCH($B1767&amp;$I1767,$Z$11:$Z$1485&amp;$AG$11:$AG$1485,0),MATCH($C1767,$AD$9:$AO$9,0)),"-")</f>
        <v>62</v>
      </c>
      <c r="P1767" s="58">
        <v>27</v>
      </c>
      <c r="Q1767" s="58">
        <v>9</v>
      </c>
      <c r="R1767" s="100">
        <f t="array" ref="R1767">IFERROR(INDEX($AD$11:$AO$1485,MATCH($B1767&amp;$I1767,$Z$11:$Z$1485&amp;$AG$11:$AG$1485,0),MATCH($D1767,$AD$9:$AO$9,0)),"-")</f>
        <v>61.025700000000001</v>
      </c>
      <c r="S1767" s="58">
        <v>27</v>
      </c>
      <c r="T1767" s="58">
        <v>9</v>
      </c>
      <c r="U1767" s="58">
        <v>4</v>
      </c>
      <c r="V1767" s="58">
        <v>7</v>
      </c>
      <c r="W1767" s="50">
        <f t="shared" si="181"/>
        <v>18</v>
      </c>
      <c r="X1767" s="50">
        <f t="shared" si="182"/>
        <v>18</v>
      </c>
    </row>
    <row r="1768" spans="2:24" ht="15" x14ac:dyDescent="0.3">
      <c r="B1768" s="72" t="str">
        <f t="shared" si="183"/>
        <v>M64×4</v>
      </c>
      <c r="C1768" s="79" t="s">
        <v>222</v>
      </c>
      <c r="D1768" s="73" t="s">
        <v>221</v>
      </c>
      <c r="E1768" s="71" t="s">
        <v>0</v>
      </c>
      <c r="F1768" s="58">
        <v>64</v>
      </c>
      <c r="G1768" s="58">
        <v>4</v>
      </c>
      <c r="H1768" s="71" t="s">
        <v>133</v>
      </c>
      <c r="I1768" s="71" t="s">
        <v>381</v>
      </c>
      <c r="J1768" s="58" t="s">
        <v>311</v>
      </c>
      <c r="K1768" s="58" t="s">
        <v>491</v>
      </c>
      <c r="L1768" s="58">
        <v>64</v>
      </c>
      <c r="M1768" s="58">
        <v>4</v>
      </c>
      <c r="N1768" s="71">
        <v>60</v>
      </c>
      <c r="O1768" s="100">
        <f t="array" ref="O1768">IFERROR(INDEX($AD$11:$AO$1485,MATCH($B1768&amp;$I1768,$Z$11:$Z$1485&amp;$AG$11:$AG$1485,0),MATCH($C1768,$AD$9:$AO$9,0)),"-")</f>
        <v>64</v>
      </c>
      <c r="P1768" s="58">
        <v>27</v>
      </c>
      <c r="Q1768" s="58">
        <v>9</v>
      </c>
      <c r="R1768" s="100">
        <f t="array" ref="R1768">IFERROR(INDEX($AD$11:$AO$1485,MATCH($B1768&amp;$I1768,$Z$11:$Z$1485&amp;$AG$11:$AG$1485,0),MATCH($D1768,$AD$9:$AO$9,0)),"-")</f>
        <v>61.401899999999998</v>
      </c>
      <c r="S1768" s="58">
        <v>27</v>
      </c>
      <c r="T1768" s="58">
        <v>9</v>
      </c>
      <c r="U1768" s="58">
        <v>4</v>
      </c>
      <c r="V1768" s="58">
        <v>7</v>
      </c>
      <c r="W1768" s="50">
        <f t="shared" si="181"/>
        <v>18</v>
      </c>
      <c r="X1768" s="50">
        <f t="shared" si="182"/>
        <v>18</v>
      </c>
    </row>
    <row r="1769" spans="2:24" ht="15" x14ac:dyDescent="0.3">
      <c r="B1769" s="72" t="str">
        <f t="shared" si="183"/>
        <v>M64×3</v>
      </c>
      <c r="C1769" s="79" t="s">
        <v>222</v>
      </c>
      <c r="D1769" s="73" t="s">
        <v>221</v>
      </c>
      <c r="E1769" s="71" t="s">
        <v>0</v>
      </c>
      <c r="F1769" s="58">
        <v>64</v>
      </c>
      <c r="G1769" s="58">
        <v>3</v>
      </c>
      <c r="H1769" s="71" t="s">
        <v>133</v>
      </c>
      <c r="I1769" s="71" t="s">
        <v>381</v>
      </c>
      <c r="J1769" s="58" t="s">
        <v>311</v>
      </c>
      <c r="K1769" s="58" t="s">
        <v>491</v>
      </c>
      <c r="L1769" s="58">
        <v>64</v>
      </c>
      <c r="M1769" s="58">
        <v>3</v>
      </c>
      <c r="N1769" s="71">
        <v>60</v>
      </c>
      <c r="O1769" s="100">
        <f t="array" ref="O1769">IFERROR(INDEX($AD$11:$AO$1485,MATCH($B1769&amp;$I1769,$Z$11:$Z$1485&amp;$AG$11:$AG$1485,0),MATCH($C1769,$AD$9:$AO$9,0)),"-")</f>
        <v>64</v>
      </c>
      <c r="P1769" s="58">
        <v>27</v>
      </c>
      <c r="Q1769" s="58">
        <v>9</v>
      </c>
      <c r="R1769" s="100">
        <f t="array" ref="R1769">IFERROR(INDEX($AD$11:$AO$1485,MATCH($B1769&amp;$I1769,$Z$11:$Z$1485&amp;$AG$11:$AG$1485,0),MATCH($D1769,$AD$9:$AO$9,0)),"-")</f>
        <v>62.051400000000001</v>
      </c>
      <c r="S1769" s="58">
        <v>27</v>
      </c>
      <c r="T1769" s="58">
        <v>9</v>
      </c>
      <c r="U1769" s="58">
        <v>4</v>
      </c>
      <c r="V1769" s="58">
        <v>7</v>
      </c>
      <c r="W1769" s="50">
        <f t="shared" si="181"/>
        <v>18</v>
      </c>
      <c r="X1769" s="50">
        <f t="shared" si="182"/>
        <v>18</v>
      </c>
    </row>
    <row r="1770" spans="2:24" ht="15" x14ac:dyDescent="0.3">
      <c r="B1770" s="72" t="str">
        <f t="shared" si="183"/>
        <v>M64×2</v>
      </c>
      <c r="C1770" s="79" t="s">
        <v>222</v>
      </c>
      <c r="D1770" s="73" t="s">
        <v>221</v>
      </c>
      <c r="E1770" s="71" t="s">
        <v>0</v>
      </c>
      <c r="F1770" s="58">
        <v>64</v>
      </c>
      <c r="G1770" s="58">
        <v>2</v>
      </c>
      <c r="H1770" s="71" t="s">
        <v>133</v>
      </c>
      <c r="I1770" s="71" t="s">
        <v>381</v>
      </c>
      <c r="J1770" s="58" t="s">
        <v>311</v>
      </c>
      <c r="K1770" s="58" t="s">
        <v>491</v>
      </c>
      <c r="L1770" s="58">
        <v>64</v>
      </c>
      <c r="M1770" s="58">
        <v>2</v>
      </c>
      <c r="N1770" s="71">
        <v>60</v>
      </c>
      <c r="O1770" s="100">
        <f t="array" ref="O1770">IFERROR(INDEX($AD$11:$AO$1485,MATCH($B1770&amp;$I1770,$Z$11:$Z$1485&amp;$AG$11:$AG$1485,0),MATCH($C1770,$AD$9:$AO$9,0)),"-")</f>
        <v>64</v>
      </c>
      <c r="P1770" s="58">
        <v>27</v>
      </c>
      <c r="Q1770" s="58">
        <v>9</v>
      </c>
      <c r="R1770" s="100">
        <f t="array" ref="R1770">IFERROR(INDEX($AD$11:$AO$1485,MATCH($B1770&amp;$I1770,$Z$11:$Z$1485&amp;$AG$11:$AG$1485,0),MATCH($D1770,$AD$9:$AO$9,0)),"-")</f>
        <v>62.701000000000001</v>
      </c>
      <c r="S1770" s="58">
        <v>27</v>
      </c>
      <c r="T1770" s="58">
        <v>9</v>
      </c>
      <c r="U1770" s="58">
        <v>4</v>
      </c>
      <c r="V1770" s="58">
        <v>7</v>
      </c>
      <c r="W1770" s="50">
        <f t="shared" si="181"/>
        <v>18</v>
      </c>
      <c r="X1770" s="50">
        <f t="shared" si="182"/>
        <v>18</v>
      </c>
    </row>
    <row r="1771" spans="2:24" ht="15" x14ac:dyDescent="0.3">
      <c r="B1771" s="72" t="str">
        <f t="shared" si="183"/>
        <v>M64×1.5</v>
      </c>
      <c r="C1771" s="79" t="s">
        <v>222</v>
      </c>
      <c r="D1771" s="73" t="s">
        <v>221</v>
      </c>
      <c r="E1771" s="71" t="s">
        <v>0</v>
      </c>
      <c r="F1771" s="58">
        <v>64</v>
      </c>
      <c r="G1771" s="58">
        <v>1.5</v>
      </c>
      <c r="H1771" s="71" t="s">
        <v>133</v>
      </c>
      <c r="I1771" s="71" t="s">
        <v>381</v>
      </c>
      <c r="J1771" s="58" t="s">
        <v>311</v>
      </c>
      <c r="K1771" s="58" t="s">
        <v>491</v>
      </c>
      <c r="L1771" s="58">
        <v>64</v>
      </c>
      <c r="M1771" s="58">
        <v>1.5</v>
      </c>
      <c r="N1771" s="71">
        <v>60</v>
      </c>
      <c r="O1771" s="100">
        <f t="array" ref="O1771">IFERROR(INDEX($AD$11:$AO$1485,MATCH($B1771&amp;$I1771,$Z$11:$Z$1485&amp;$AG$11:$AG$1485,0),MATCH($C1771,$AD$9:$AO$9,0)),"-")</f>
        <v>64</v>
      </c>
      <c r="P1771" s="58">
        <v>27</v>
      </c>
      <c r="Q1771" s="58">
        <v>9</v>
      </c>
      <c r="R1771" s="100">
        <f t="array" ref="R1771">IFERROR(INDEX($AD$11:$AO$1485,MATCH($B1771&amp;$I1771,$Z$11:$Z$1485&amp;$AG$11:$AG$1485,0),MATCH($D1771,$AD$9:$AO$9,0)),"-")</f>
        <v>63.025700000000001</v>
      </c>
      <c r="S1771" s="58">
        <v>27</v>
      </c>
      <c r="T1771" s="58">
        <v>9</v>
      </c>
      <c r="U1771" s="58">
        <v>4</v>
      </c>
      <c r="V1771" s="58">
        <v>7</v>
      </c>
      <c r="W1771" s="50">
        <f t="shared" si="181"/>
        <v>18</v>
      </c>
      <c r="X1771" s="50">
        <f t="shared" si="182"/>
        <v>18</v>
      </c>
    </row>
    <row r="1772" spans="2:24" ht="15" x14ac:dyDescent="0.3">
      <c r="B1772" s="72" t="str">
        <f t="shared" si="183"/>
        <v>M65×4</v>
      </c>
      <c r="C1772" s="79" t="s">
        <v>222</v>
      </c>
      <c r="D1772" s="73" t="s">
        <v>221</v>
      </c>
      <c r="E1772" s="71" t="s">
        <v>0</v>
      </c>
      <c r="F1772" s="58">
        <v>65</v>
      </c>
      <c r="G1772" s="58">
        <v>4</v>
      </c>
      <c r="H1772" s="71" t="s">
        <v>133</v>
      </c>
      <c r="I1772" s="71" t="s">
        <v>381</v>
      </c>
      <c r="J1772" s="58" t="s">
        <v>311</v>
      </c>
      <c r="K1772" s="58" t="s">
        <v>491</v>
      </c>
      <c r="L1772" s="58">
        <v>65</v>
      </c>
      <c r="M1772" s="58">
        <v>4</v>
      </c>
      <c r="N1772" s="71">
        <v>60</v>
      </c>
      <c r="O1772" s="100">
        <f t="array" ref="O1772">IFERROR(INDEX($AD$11:$AO$1485,MATCH($B1772&amp;$I1772,$Z$11:$Z$1485&amp;$AG$11:$AG$1485,0),MATCH($C1772,$AD$9:$AO$9,0)),"-")</f>
        <v>65</v>
      </c>
      <c r="P1772" s="58">
        <v>27</v>
      </c>
      <c r="Q1772" s="58">
        <v>9</v>
      </c>
      <c r="R1772" s="100">
        <f t="array" ref="R1772">IFERROR(INDEX($AD$11:$AO$1485,MATCH($B1772&amp;$I1772,$Z$11:$Z$1485&amp;$AG$11:$AG$1485,0),MATCH($D1772,$AD$9:$AO$9,0)),"-")</f>
        <v>62.401899999999998</v>
      </c>
      <c r="S1772" s="58">
        <v>27</v>
      </c>
      <c r="T1772" s="58">
        <v>9</v>
      </c>
      <c r="U1772" s="58">
        <v>4</v>
      </c>
      <c r="V1772" s="58">
        <v>7</v>
      </c>
      <c r="W1772" s="50">
        <f t="shared" si="181"/>
        <v>18</v>
      </c>
      <c r="X1772" s="50">
        <f t="shared" si="182"/>
        <v>18</v>
      </c>
    </row>
    <row r="1773" spans="2:24" ht="15" x14ac:dyDescent="0.3">
      <c r="B1773" s="72" t="str">
        <f t="shared" si="183"/>
        <v>M65×3</v>
      </c>
      <c r="C1773" s="79" t="s">
        <v>222</v>
      </c>
      <c r="D1773" s="73" t="s">
        <v>221</v>
      </c>
      <c r="E1773" s="71" t="s">
        <v>0</v>
      </c>
      <c r="F1773" s="58">
        <v>65</v>
      </c>
      <c r="G1773" s="58">
        <v>3</v>
      </c>
      <c r="H1773" s="71" t="s">
        <v>133</v>
      </c>
      <c r="I1773" s="71" t="s">
        <v>381</v>
      </c>
      <c r="J1773" s="58" t="s">
        <v>311</v>
      </c>
      <c r="K1773" s="58" t="s">
        <v>491</v>
      </c>
      <c r="L1773" s="58">
        <v>65</v>
      </c>
      <c r="M1773" s="58">
        <v>3</v>
      </c>
      <c r="N1773" s="71">
        <v>60</v>
      </c>
      <c r="O1773" s="100">
        <f t="array" ref="O1773">IFERROR(INDEX($AD$11:$AO$1485,MATCH($B1773&amp;$I1773,$Z$11:$Z$1485&amp;$AG$11:$AG$1485,0),MATCH($C1773,$AD$9:$AO$9,0)),"-")</f>
        <v>65</v>
      </c>
      <c r="P1773" s="58">
        <v>27</v>
      </c>
      <c r="Q1773" s="58">
        <v>9</v>
      </c>
      <c r="R1773" s="100">
        <f t="array" ref="R1773">IFERROR(INDEX($AD$11:$AO$1485,MATCH($B1773&amp;$I1773,$Z$11:$Z$1485&amp;$AG$11:$AG$1485,0),MATCH($D1773,$AD$9:$AO$9,0)),"-")</f>
        <v>63.051400000000001</v>
      </c>
      <c r="S1773" s="58">
        <v>27</v>
      </c>
      <c r="T1773" s="58">
        <v>9</v>
      </c>
      <c r="U1773" s="58">
        <v>4</v>
      </c>
      <c r="V1773" s="58">
        <v>7</v>
      </c>
      <c r="W1773" s="50">
        <f t="shared" si="181"/>
        <v>18</v>
      </c>
      <c r="X1773" s="50">
        <f t="shared" si="182"/>
        <v>18</v>
      </c>
    </row>
    <row r="1774" spans="2:24" ht="15" x14ac:dyDescent="0.3">
      <c r="B1774" s="72" t="str">
        <f t="shared" si="183"/>
        <v>M65×2</v>
      </c>
      <c r="C1774" s="79" t="s">
        <v>222</v>
      </c>
      <c r="D1774" s="73" t="s">
        <v>221</v>
      </c>
      <c r="E1774" s="71" t="s">
        <v>0</v>
      </c>
      <c r="F1774" s="58">
        <v>65</v>
      </c>
      <c r="G1774" s="58">
        <v>2</v>
      </c>
      <c r="H1774" s="71" t="s">
        <v>133</v>
      </c>
      <c r="I1774" s="71" t="s">
        <v>381</v>
      </c>
      <c r="J1774" s="58" t="s">
        <v>311</v>
      </c>
      <c r="K1774" s="58" t="s">
        <v>491</v>
      </c>
      <c r="L1774" s="58">
        <v>65</v>
      </c>
      <c r="M1774" s="58">
        <v>2</v>
      </c>
      <c r="N1774" s="71">
        <v>60</v>
      </c>
      <c r="O1774" s="100">
        <f t="array" ref="O1774">IFERROR(INDEX($AD$11:$AO$1485,MATCH($B1774&amp;$I1774,$Z$11:$Z$1485&amp;$AG$11:$AG$1485,0),MATCH($C1774,$AD$9:$AO$9,0)),"-")</f>
        <v>65</v>
      </c>
      <c r="P1774" s="58">
        <v>27</v>
      </c>
      <c r="Q1774" s="58">
        <v>9</v>
      </c>
      <c r="R1774" s="100">
        <f t="array" ref="R1774">IFERROR(INDEX($AD$11:$AO$1485,MATCH($B1774&amp;$I1774,$Z$11:$Z$1485&amp;$AG$11:$AG$1485,0),MATCH($D1774,$AD$9:$AO$9,0)),"-")</f>
        <v>63.701000000000001</v>
      </c>
      <c r="S1774" s="58">
        <v>27</v>
      </c>
      <c r="T1774" s="58">
        <v>9</v>
      </c>
      <c r="U1774" s="58">
        <v>4</v>
      </c>
      <c r="V1774" s="58">
        <v>7</v>
      </c>
      <c r="W1774" s="50">
        <f t="shared" si="181"/>
        <v>18</v>
      </c>
      <c r="X1774" s="50">
        <f t="shared" si="182"/>
        <v>18</v>
      </c>
    </row>
    <row r="1775" spans="2:24" ht="15" x14ac:dyDescent="0.3">
      <c r="B1775" s="72" t="str">
        <f t="shared" si="183"/>
        <v>M65×1.5</v>
      </c>
      <c r="C1775" s="79" t="s">
        <v>222</v>
      </c>
      <c r="D1775" s="73" t="s">
        <v>221</v>
      </c>
      <c r="E1775" s="71" t="s">
        <v>0</v>
      </c>
      <c r="F1775" s="58">
        <v>65</v>
      </c>
      <c r="G1775" s="58">
        <v>1.5</v>
      </c>
      <c r="H1775" s="71" t="s">
        <v>133</v>
      </c>
      <c r="I1775" s="71" t="s">
        <v>381</v>
      </c>
      <c r="J1775" s="58" t="s">
        <v>311</v>
      </c>
      <c r="K1775" s="58" t="s">
        <v>491</v>
      </c>
      <c r="L1775" s="58">
        <v>65</v>
      </c>
      <c r="M1775" s="58">
        <v>1.5</v>
      </c>
      <c r="N1775" s="71">
        <v>60</v>
      </c>
      <c r="O1775" s="100">
        <f t="array" ref="O1775">IFERROR(INDEX($AD$11:$AO$1485,MATCH($B1775&amp;$I1775,$Z$11:$Z$1485&amp;$AG$11:$AG$1485,0),MATCH($C1775,$AD$9:$AO$9,0)),"-")</f>
        <v>65</v>
      </c>
      <c r="P1775" s="58">
        <v>27</v>
      </c>
      <c r="Q1775" s="58">
        <v>9</v>
      </c>
      <c r="R1775" s="100">
        <f t="array" ref="R1775">IFERROR(INDEX($AD$11:$AO$1485,MATCH($B1775&amp;$I1775,$Z$11:$Z$1485&amp;$AG$11:$AG$1485,0),MATCH($D1775,$AD$9:$AO$9,0)),"-")</f>
        <v>64.025700000000001</v>
      </c>
      <c r="S1775" s="58">
        <v>27</v>
      </c>
      <c r="T1775" s="58">
        <v>9</v>
      </c>
      <c r="U1775" s="58">
        <v>4</v>
      </c>
      <c r="V1775" s="58">
        <v>7</v>
      </c>
      <c r="W1775" s="50">
        <f t="shared" si="181"/>
        <v>18</v>
      </c>
      <c r="X1775" s="50">
        <f t="shared" si="182"/>
        <v>18</v>
      </c>
    </row>
    <row r="1776" spans="2:24" ht="15" x14ac:dyDescent="0.3">
      <c r="B1776" s="72" t="str">
        <f t="shared" si="183"/>
        <v>M68×4</v>
      </c>
      <c r="C1776" s="79" t="s">
        <v>222</v>
      </c>
      <c r="D1776" s="73" t="s">
        <v>221</v>
      </c>
      <c r="E1776" s="71" t="s">
        <v>0</v>
      </c>
      <c r="F1776" s="58">
        <v>68</v>
      </c>
      <c r="G1776" s="58">
        <v>4</v>
      </c>
      <c r="H1776" s="71" t="s">
        <v>133</v>
      </c>
      <c r="I1776" s="71" t="s">
        <v>381</v>
      </c>
      <c r="J1776" s="58" t="s">
        <v>311</v>
      </c>
      <c r="K1776" s="58" t="s">
        <v>491</v>
      </c>
      <c r="L1776" s="58">
        <v>68</v>
      </c>
      <c r="M1776" s="58">
        <v>4</v>
      </c>
      <c r="N1776" s="71">
        <v>60</v>
      </c>
      <c r="O1776" s="100">
        <f t="array" ref="O1776">IFERROR(INDEX($AD$11:$AO$1485,MATCH($B1776&amp;$I1776,$Z$11:$Z$1485&amp;$AG$11:$AG$1485,0),MATCH($C1776,$AD$9:$AO$9,0)),"-")</f>
        <v>68</v>
      </c>
      <c r="P1776" s="58">
        <v>27</v>
      </c>
      <c r="Q1776" s="58">
        <v>9</v>
      </c>
      <c r="R1776" s="100">
        <f t="array" ref="R1776">IFERROR(INDEX($AD$11:$AO$1485,MATCH($B1776&amp;$I1776,$Z$11:$Z$1485&amp;$AG$11:$AG$1485,0),MATCH($D1776,$AD$9:$AO$9,0)),"-")</f>
        <v>65.401899999999998</v>
      </c>
      <c r="S1776" s="58">
        <v>27</v>
      </c>
      <c r="T1776" s="58">
        <v>9</v>
      </c>
      <c r="U1776" s="58">
        <v>4</v>
      </c>
      <c r="V1776" s="58">
        <v>7</v>
      </c>
      <c r="W1776" s="50">
        <f t="shared" si="181"/>
        <v>18</v>
      </c>
      <c r="X1776" s="50">
        <f t="shared" si="182"/>
        <v>18</v>
      </c>
    </row>
    <row r="1777" spans="2:24" ht="15" x14ac:dyDescent="0.3">
      <c r="B1777" s="72" t="str">
        <f t="shared" si="183"/>
        <v>M68×3</v>
      </c>
      <c r="C1777" s="79" t="s">
        <v>222</v>
      </c>
      <c r="D1777" s="73" t="s">
        <v>221</v>
      </c>
      <c r="E1777" s="71" t="s">
        <v>0</v>
      </c>
      <c r="F1777" s="58">
        <v>68</v>
      </c>
      <c r="G1777" s="58">
        <v>3</v>
      </c>
      <c r="H1777" s="71" t="s">
        <v>133</v>
      </c>
      <c r="I1777" s="71" t="s">
        <v>381</v>
      </c>
      <c r="J1777" s="58" t="s">
        <v>311</v>
      </c>
      <c r="K1777" s="58" t="s">
        <v>491</v>
      </c>
      <c r="L1777" s="58">
        <v>68</v>
      </c>
      <c r="M1777" s="58">
        <v>3</v>
      </c>
      <c r="N1777" s="71">
        <v>60</v>
      </c>
      <c r="O1777" s="100">
        <f t="array" ref="O1777">IFERROR(INDEX($AD$11:$AO$1485,MATCH($B1777&amp;$I1777,$Z$11:$Z$1485&amp;$AG$11:$AG$1485,0),MATCH($C1777,$AD$9:$AO$9,0)),"-")</f>
        <v>68</v>
      </c>
      <c r="P1777" s="58">
        <v>27</v>
      </c>
      <c r="Q1777" s="58">
        <v>9</v>
      </c>
      <c r="R1777" s="100">
        <f t="array" ref="R1777">IFERROR(INDEX($AD$11:$AO$1485,MATCH($B1777&amp;$I1777,$Z$11:$Z$1485&amp;$AG$11:$AG$1485,0),MATCH($D1777,$AD$9:$AO$9,0)),"-")</f>
        <v>66.051400000000001</v>
      </c>
      <c r="S1777" s="58">
        <v>27</v>
      </c>
      <c r="T1777" s="58">
        <v>9</v>
      </c>
      <c r="U1777" s="58">
        <v>4</v>
      </c>
      <c r="V1777" s="58">
        <v>7</v>
      </c>
      <c r="W1777" s="50">
        <f t="shared" si="181"/>
        <v>18</v>
      </c>
      <c r="X1777" s="50">
        <f t="shared" si="182"/>
        <v>18</v>
      </c>
    </row>
    <row r="1778" spans="2:24" ht="15" x14ac:dyDescent="0.3">
      <c r="B1778" s="72" t="str">
        <f t="shared" si="183"/>
        <v>M68×2</v>
      </c>
      <c r="C1778" s="79" t="s">
        <v>222</v>
      </c>
      <c r="D1778" s="73" t="s">
        <v>221</v>
      </c>
      <c r="E1778" s="71" t="s">
        <v>0</v>
      </c>
      <c r="F1778" s="58">
        <v>68</v>
      </c>
      <c r="G1778" s="58">
        <v>2</v>
      </c>
      <c r="H1778" s="71" t="s">
        <v>133</v>
      </c>
      <c r="I1778" s="71" t="s">
        <v>381</v>
      </c>
      <c r="J1778" s="58" t="s">
        <v>311</v>
      </c>
      <c r="K1778" s="58" t="s">
        <v>491</v>
      </c>
      <c r="L1778" s="58">
        <v>68</v>
      </c>
      <c r="M1778" s="58">
        <v>2</v>
      </c>
      <c r="N1778" s="71">
        <v>60</v>
      </c>
      <c r="O1778" s="100">
        <f t="array" ref="O1778">IFERROR(INDEX($AD$11:$AO$1485,MATCH($B1778&amp;$I1778,$Z$11:$Z$1485&amp;$AG$11:$AG$1485,0),MATCH($C1778,$AD$9:$AO$9,0)),"-")</f>
        <v>68</v>
      </c>
      <c r="P1778" s="58">
        <v>27</v>
      </c>
      <c r="Q1778" s="58">
        <v>9</v>
      </c>
      <c r="R1778" s="100">
        <f t="array" ref="R1778">IFERROR(INDEX($AD$11:$AO$1485,MATCH($B1778&amp;$I1778,$Z$11:$Z$1485&amp;$AG$11:$AG$1485,0),MATCH($D1778,$AD$9:$AO$9,0)),"-")</f>
        <v>66.700999999999993</v>
      </c>
      <c r="S1778" s="58">
        <v>27</v>
      </c>
      <c r="T1778" s="58">
        <v>9</v>
      </c>
      <c r="U1778" s="58">
        <v>4</v>
      </c>
      <c r="V1778" s="58">
        <v>7</v>
      </c>
      <c r="W1778" s="50">
        <f t="shared" si="181"/>
        <v>18</v>
      </c>
      <c r="X1778" s="50">
        <f t="shared" si="182"/>
        <v>18</v>
      </c>
    </row>
    <row r="1779" spans="2:24" ht="15" x14ac:dyDescent="0.3">
      <c r="B1779" s="72" t="str">
        <f t="shared" si="183"/>
        <v>M68×1.5</v>
      </c>
      <c r="C1779" s="79" t="s">
        <v>222</v>
      </c>
      <c r="D1779" s="73" t="s">
        <v>221</v>
      </c>
      <c r="E1779" s="71" t="s">
        <v>0</v>
      </c>
      <c r="F1779" s="58">
        <v>68</v>
      </c>
      <c r="G1779" s="58">
        <v>1.5</v>
      </c>
      <c r="H1779" s="71" t="s">
        <v>133</v>
      </c>
      <c r="I1779" s="71" t="s">
        <v>381</v>
      </c>
      <c r="J1779" s="58" t="s">
        <v>311</v>
      </c>
      <c r="K1779" s="58" t="s">
        <v>491</v>
      </c>
      <c r="L1779" s="58">
        <v>68</v>
      </c>
      <c r="M1779" s="58">
        <v>1.5</v>
      </c>
      <c r="N1779" s="71">
        <v>60</v>
      </c>
      <c r="O1779" s="100">
        <f t="array" ref="O1779">IFERROR(INDEX($AD$11:$AO$1485,MATCH($B1779&amp;$I1779,$Z$11:$Z$1485&amp;$AG$11:$AG$1485,0),MATCH($C1779,$AD$9:$AO$9,0)),"-")</f>
        <v>68</v>
      </c>
      <c r="P1779" s="58">
        <v>27</v>
      </c>
      <c r="Q1779" s="58">
        <v>9</v>
      </c>
      <c r="R1779" s="100">
        <f t="array" ref="R1779">IFERROR(INDEX($AD$11:$AO$1485,MATCH($B1779&amp;$I1779,$Z$11:$Z$1485&amp;$AG$11:$AG$1485,0),MATCH($D1779,$AD$9:$AO$9,0)),"-")</f>
        <v>67.025700000000001</v>
      </c>
      <c r="S1779" s="58">
        <v>27</v>
      </c>
      <c r="T1779" s="58">
        <v>9</v>
      </c>
      <c r="U1779" s="58">
        <v>4</v>
      </c>
      <c r="V1779" s="58">
        <v>7</v>
      </c>
      <c r="W1779" s="50">
        <f t="shared" si="181"/>
        <v>18</v>
      </c>
      <c r="X1779" s="50">
        <f t="shared" si="182"/>
        <v>18</v>
      </c>
    </row>
    <row r="1780" spans="2:24" ht="15" x14ac:dyDescent="0.3">
      <c r="B1780" s="72" t="str">
        <f t="shared" si="183"/>
        <v>M70×6</v>
      </c>
      <c r="C1780" s="79" t="s">
        <v>222</v>
      </c>
      <c r="D1780" s="73" t="s">
        <v>221</v>
      </c>
      <c r="E1780" s="71" t="s">
        <v>0</v>
      </c>
      <c r="F1780" s="58">
        <v>70</v>
      </c>
      <c r="G1780" s="58">
        <v>6</v>
      </c>
      <c r="H1780" s="71" t="s">
        <v>133</v>
      </c>
      <c r="I1780" s="71" t="s">
        <v>381</v>
      </c>
      <c r="J1780" s="58" t="s">
        <v>311</v>
      </c>
      <c r="K1780" s="58" t="s">
        <v>491</v>
      </c>
      <c r="L1780" s="58">
        <v>70</v>
      </c>
      <c r="M1780" s="58">
        <v>6</v>
      </c>
      <c r="N1780" s="71">
        <v>60</v>
      </c>
      <c r="O1780" s="100">
        <f t="array" ref="O1780">IFERROR(INDEX($AD$11:$AO$1485,MATCH($B1780&amp;$I1780,$Z$11:$Z$1485&amp;$AG$11:$AG$1485,0),MATCH($C1780,$AD$9:$AO$9,0)),"-")</f>
        <v>70</v>
      </c>
      <c r="P1780" s="58">
        <v>27</v>
      </c>
      <c r="Q1780" s="58">
        <v>9</v>
      </c>
      <c r="R1780" s="100">
        <f t="array" ref="R1780">IFERROR(INDEX($AD$11:$AO$1485,MATCH($B1780&amp;$I1780,$Z$11:$Z$1485&amp;$AG$11:$AG$1485,0),MATCH($D1780,$AD$9:$AO$9,0)),"-")</f>
        <v>66.102900000000005</v>
      </c>
      <c r="S1780" s="58">
        <v>27</v>
      </c>
      <c r="T1780" s="58">
        <v>9</v>
      </c>
      <c r="U1780" s="58">
        <v>4</v>
      </c>
      <c r="V1780" s="58">
        <v>7</v>
      </c>
      <c r="W1780" s="50">
        <f t="shared" si="181"/>
        <v>18</v>
      </c>
      <c r="X1780" s="50">
        <f t="shared" si="182"/>
        <v>18</v>
      </c>
    </row>
    <row r="1781" spans="2:24" ht="15" x14ac:dyDescent="0.3">
      <c r="B1781" s="72" t="str">
        <f t="shared" si="183"/>
        <v>M70×4</v>
      </c>
      <c r="C1781" s="79" t="s">
        <v>222</v>
      </c>
      <c r="D1781" s="73" t="s">
        <v>221</v>
      </c>
      <c r="E1781" s="71" t="s">
        <v>0</v>
      </c>
      <c r="F1781" s="58">
        <v>70</v>
      </c>
      <c r="G1781" s="58">
        <v>4</v>
      </c>
      <c r="H1781" s="71" t="s">
        <v>133</v>
      </c>
      <c r="I1781" s="71" t="s">
        <v>381</v>
      </c>
      <c r="J1781" s="58" t="s">
        <v>311</v>
      </c>
      <c r="K1781" s="58" t="s">
        <v>491</v>
      </c>
      <c r="L1781" s="58">
        <v>70</v>
      </c>
      <c r="M1781" s="58">
        <v>4</v>
      </c>
      <c r="N1781" s="71">
        <v>60</v>
      </c>
      <c r="O1781" s="100">
        <f t="array" ref="O1781">IFERROR(INDEX($AD$11:$AO$1485,MATCH($B1781&amp;$I1781,$Z$11:$Z$1485&amp;$AG$11:$AG$1485,0),MATCH($C1781,$AD$9:$AO$9,0)),"-")</f>
        <v>70</v>
      </c>
      <c r="P1781" s="58">
        <v>27</v>
      </c>
      <c r="Q1781" s="58">
        <v>9</v>
      </c>
      <c r="R1781" s="100">
        <f t="array" ref="R1781">IFERROR(INDEX($AD$11:$AO$1485,MATCH($B1781&amp;$I1781,$Z$11:$Z$1485&amp;$AG$11:$AG$1485,0),MATCH($D1781,$AD$9:$AO$9,0)),"-")</f>
        <v>67.401899999999998</v>
      </c>
      <c r="S1781" s="58">
        <v>27</v>
      </c>
      <c r="T1781" s="58">
        <v>9</v>
      </c>
      <c r="U1781" s="58">
        <v>4</v>
      </c>
      <c r="V1781" s="58">
        <v>7</v>
      </c>
      <c r="W1781" s="50">
        <f t="shared" si="181"/>
        <v>18</v>
      </c>
      <c r="X1781" s="50">
        <f t="shared" si="182"/>
        <v>18</v>
      </c>
    </row>
    <row r="1782" spans="2:24" ht="15" x14ac:dyDescent="0.3">
      <c r="B1782" s="72" t="str">
        <f t="shared" si="183"/>
        <v>M70×3</v>
      </c>
      <c r="C1782" s="79" t="s">
        <v>222</v>
      </c>
      <c r="D1782" s="73" t="s">
        <v>221</v>
      </c>
      <c r="E1782" s="71" t="s">
        <v>0</v>
      </c>
      <c r="F1782" s="58">
        <v>70</v>
      </c>
      <c r="G1782" s="58">
        <v>3</v>
      </c>
      <c r="H1782" s="71" t="s">
        <v>133</v>
      </c>
      <c r="I1782" s="71" t="s">
        <v>381</v>
      </c>
      <c r="J1782" s="58" t="s">
        <v>311</v>
      </c>
      <c r="K1782" s="58" t="s">
        <v>491</v>
      </c>
      <c r="L1782" s="58">
        <v>70</v>
      </c>
      <c r="M1782" s="58">
        <v>3</v>
      </c>
      <c r="N1782" s="71">
        <v>60</v>
      </c>
      <c r="O1782" s="100">
        <f t="array" ref="O1782">IFERROR(INDEX($AD$11:$AO$1485,MATCH($B1782&amp;$I1782,$Z$11:$Z$1485&amp;$AG$11:$AG$1485,0),MATCH($C1782,$AD$9:$AO$9,0)),"-")</f>
        <v>70</v>
      </c>
      <c r="P1782" s="58">
        <v>27</v>
      </c>
      <c r="Q1782" s="58">
        <v>9</v>
      </c>
      <c r="R1782" s="100">
        <f t="array" ref="R1782">IFERROR(INDEX($AD$11:$AO$1485,MATCH($B1782&amp;$I1782,$Z$11:$Z$1485&amp;$AG$11:$AG$1485,0),MATCH($D1782,$AD$9:$AO$9,0)),"-")</f>
        <v>68.051400000000001</v>
      </c>
      <c r="S1782" s="58">
        <v>27</v>
      </c>
      <c r="T1782" s="58">
        <v>9</v>
      </c>
      <c r="U1782" s="58">
        <v>4</v>
      </c>
      <c r="V1782" s="58">
        <v>7</v>
      </c>
      <c r="W1782" s="50">
        <f t="shared" si="181"/>
        <v>18</v>
      </c>
      <c r="X1782" s="50">
        <f t="shared" si="182"/>
        <v>18</v>
      </c>
    </row>
    <row r="1783" spans="2:24" ht="15" x14ac:dyDescent="0.3">
      <c r="B1783" s="72" t="str">
        <f t="shared" si="183"/>
        <v>M70×2</v>
      </c>
      <c r="C1783" s="79" t="s">
        <v>222</v>
      </c>
      <c r="D1783" s="73" t="s">
        <v>221</v>
      </c>
      <c r="E1783" s="71" t="s">
        <v>0</v>
      </c>
      <c r="F1783" s="58">
        <v>70</v>
      </c>
      <c r="G1783" s="58">
        <v>2</v>
      </c>
      <c r="H1783" s="71" t="s">
        <v>133</v>
      </c>
      <c r="I1783" s="71" t="s">
        <v>381</v>
      </c>
      <c r="J1783" s="58" t="s">
        <v>311</v>
      </c>
      <c r="K1783" s="58" t="s">
        <v>491</v>
      </c>
      <c r="L1783" s="58">
        <v>70</v>
      </c>
      <c r="M1783" s="58">
        <v>2</v>
      </c>
      <c r="N1783" s="71">
        <v>60</v>
      </c>
      <c r="O1783" s="100">
        <f t="array" ref="O1783">IFERROR(INDEX($AD$11:$AO$1485,MATCH($B1783&amp;$I1783,$Z$11:$Z$1485&amp;$AG$11:$AG$1485,0),MATCH($C1783,$AD$9:$AO$9,0)),"-")</f>
        <v>70</v>
      </c>
      <c r="P1783" s="58">
        <v>27</v>
      </c>
      <c r="Q1783" s="58">
        <v>9</v>
      </c>
      <c r="R1783" s="100">
        <f t="array" ref="R1783">IFERROR(INDEX($AD$11:$AO$1485,MATCH($B1783&amp;$I1783,$Z$11:$Z$1485&amp;$AG$11:$AG$1485,0),MATCH($D1783,$AD$9:$AO$9,0)),"-")</f>
        <v>68.700999999999993</v>
      </c>
      <c r="S1783" s="58">
        <v>27</v>
      </c>
      <c r="T1783" s="58">
        <v>9</v>
      </c>
      <c r="U1783" s="58">
        <v>4</v>
      </c>
      <c r="V1783" s="58">
        <v>7</v>
      </c>
      <c r="W1783" s="50">
        <f t="shared" si="181"/>
        <v>18</v>
      </c>
      <c r="X1783" s="50">
        <f t="shared" si="182"/>
        <v>18</v>
      </c>
    </row>
    <row r="1784" spans="2:24" ht="15" x14ac:dyDescent="0.3">
      <c r="B1784" s="72" t="str">
        <f t="shared" si="183"/>
        <v>M70×1.5</v>
      </c>
      <c r="C1784" s="79" t="s">
        <v>222</v>
      </c>
      <c r="D1784" s="73" t="s">
        <v>221</v>
      </c>
      <c r="E1784" s="71" t="s">
        <v>0</v>
      </c>
      <c r="F1784" s="58">
        <v>70</v>
      </c>
      <c r="G1784" s="58">
        <v>1.5</v>
      </c>
      <c r="H1784" s="71" t="s">
        <v>133</v>
      </c>
      <c r="I1784" s="71" t="s">
        <v>381</v>
      </c>
      <c r="J1784" s="58" t="s">
        <v>311</v>
      </c>
      <c r="K1784" s="58" t="s">
        <v>491</v>
      </c>
      <c r="L1784" s="58">
        <v>70</v>
      </c>
      <c r="M1784" s="58">
        <v>1.5</v>
      </c>
      <c r="N1784" s="71">
        <v>60</v>
      </c>
      <c r="O1784" s="100">
        <f t="array" ref="O1784">IFERROR(INDEX($AD$11:$AO$1485,MATCH($B1784&amp;$I1784,$Z$11:$Z$1485&amp;$AG$11:$AG$1485,0),MATCH($C1784,$AD$9:$AO$9,0)),"-")</f>
        <v>70</v>
      </c>
      <c r="P1784" s="58">
        <v>27</v>
      </c>
      <c r="Q1784" s="58">
        <v>9</v>
      </c>
      <c r="R1784" s="100">
        <f t="array" ref="R1784">IFERROR(INDEX($AD$11:$AO$1485,MATCH($B1784&amp;$I1784,$Z$11:$Z$1485&amp;$AG$11:$AG$1485,0),MATCH($D1784,$AD$9:$AO$9,0)),"-")</f>
        <v>69.025700000000001</v>
      </c>
      <c r="S1784" s="58">
        <v>27</v>
      </c>
      <c r="T1784" s="58">
        <v>9</v>
      </c>
      <c r="U1784" s="58">
        <v>4</v>
      </c>
      <c r="V1784" s="58">
        <v>7</v>
      </c>
      <c r="W1784" s="50">
        <f t="shared" si="181"/>
        <v>18</v>
      </c>
      <c r="X1784" s="50">
        <f t="shared" si="182"/>
        <v>18</v>
      </c>
    </row>
    <row r="1785" spans="2:24" ht="15" x14ac:dyDescent="0.3">
      <c r="B1785" s="72" t="str">
        <f t="shared" si="183"/>
        <v>M72×6</v>
      </c>
      <c r="C1785" s="79" t="s">
        <v>222</v>
      </c>
      <c r="D1785" s="73" t="s">
        <v>221</v>
      </c>
      <c r="E1785" s="71" t="s">
        <v>0</v>
      </c>
      <c r="F1785" s="58">
        <v>72</v>
      </c>
      <c r="G1785" s="58">
        <v>6</v>
      </c>
      <c r="H1785" s="71" t="s">
        <v>133</v>
      </c>
      <c r="I1785" s="71" t="s">
        <v>381</v>
      </c>
      <c r="J1785" s="58" t="s">
        <v>311</v>
      </c>
      <c r="K1785" s="58" t="s">
        <v>491</v>
      </c>
      <c r="L1785" s="58">
        <v>72</v>
      </c>
      <c r="M1785" s="58">
        <v>6</v>
      </c>
      <c r="N1785" s="71">
        <v>60</v>
      </c>
      <c r="O1785" s="100">
        <f t="array" ref="O1785">IFERROR(INDEX($AD$11:$AO$1485,MATCH($B1785&amp;$I1785,$Z$11:$Z$1485&amp;$AG$11:$AG$1485,0),MATCH($C1785,$AD$9:$AO$9,0)),"-")</f>
        <v>72</v>
      </c>
      <c r="P1785" s="58">
        <v>27</v>
      </c>
      <c r="Q1785" s="58">
        <v>9</v>
      </c>
      <c r="R1785" s="100">
        <f t="array" ref="R1785">IFERROR(INDEX($AD$11:$AO$1485,MATCH($B1785&amp;$I1785,$Z$11:$Z$1485&amp;$AG$11:$AG$1485,0),MATCH($D1785,$AD$9:$AO$9,0)),"-")</f>
        <v>68.102900000000005</v>
      </c>
      <c r="S1785" s="58">
        <v>27</v>
      </c>
      <c r="T1785" s="58">
        <v>9</v>
      </c>
      <c r="U1785" s="58">
        <v>4</v>
      </c>
      <c r="V1785" s="58">
        <v>7</v>
      </c>
      <c r="W1785" s="50">
        <f t="shared" si="181"/>
        <v>18</v>
      </c>
      <c r="X1785" s="50">
        <f t="shared" si="182"/>
        <v>18</v>
      </c>
    </row>
    <row r="1786" spans="2:24" ht="15" x14ac:dyDescent="0.3">
      <c r="B1786" s="72" t="str">
        <f t="shared" si="183"/>
        <v>M72×4</v>
      </c>
      <c r="C1786" s="79" t="s">
        <v>222</v>
      </c>
      <c r="D1786" s="73" t="s">
        <v>221</v>
      </c>
      <c r="E1786" s="71" t="s">
        <v>0</v>
      </c>
      <c r="F1786" s="58">
        <v>72</v>
      </c>
      <c r="G1786" s="58">
        <v>4</v>
      </c>
      <c r="H1786" s="71" t="s">
        <v>133</v>
      </c>
      <c r="I1786" s="71" t="s">
        <v>381</v>
      </c>
      <c r="J1786" s="58" t="s">
        <v>311</v>
      </c>
      <c r="K1786" s="58" t="s">
        <v>491</v>
      </c>
      <c r="L1786" s="58">
        <v>72</v>
      </c>
      <c r="M1786" s="58">
        <v>4</v>
      </c>
      <c r="N1786" s="71">
        <v>60</v>
      </c>
      <c r="O1786" s="100">
        <f t="array" ref="O1786">IFERROR(INDEX($AD$11:$AO$1485,MATCH($B1786&amp;$I1786,$Z$11:$Z$1485&amp;$AG$11:$AG$1485,0),MATCH($C1786,$AD$9:$AO$9,0)),"-")</f>
        <v>72</v>
      </c>
      <c r="P1786" s="58">
        <v>27</v>
      </c>
      <c r="Q1786" s="58">
        <v>9</v>
      </c>
      <c r="R1786" s="100">
        <f t="array" ref="R1786">IFERROR(INDEX($AD$11:$AO$1485,MATCH($B1786&amp;$I1786,$Z$11:$Z$1485&amp;$AG$11:$AG$1485,0),MATCH($D1786,$AD$9:$AO$9,0)),"-")</f>
        <v>69.401899999999998</v>
      </c>
      <c r="S1786" s="58">
        <v>27</v>
      </c>
      <c r="T1786" s="58">
        <v>9</v>
      </c>
      <c r="U1786" s="58">
        <v>4</v>
      </c>
      <c r="V1786" s="58">
        <v>7</v>
      </c>
      <c r="W1786" s="50">
        <f t="shared" si="181"/>
        <v>18</v>
      </c>
      <c r="X1786" s="50">
        <f t="shared" si="182"/>
        <v>18</v>
      </c>
    </row>
    <row r="1787" spans="2:24" ht="15" x14ac:dyDescent="0.3">
      <c r="B1787" s="72" t="str">
        <f t="shared" si="183"/>
        <v>M72×3</v>
      </c>
      <c r="C1787" s="79" t="s">
        <v>222</v>
      </c>
      <c r="D1787" s="73" t="s">
        <v>221</v>
      </c>
      <c r="E1787" s="71" t="s">
        <v>0</v>
      </c>
      <c r="F1787" s="58">
        <v>72</v>
      </c>
      <c r="G1787" s="58">
        <v>3</v>
      </c>
      <c r="H1787" s="71" t="s">
        <v>133</v>
      </c>
      <c r="I1787" s="71" t="s">
        <v>381</v>
      </c>
      <c r="J1787" s="58" t="s">
        <v>311</v>
      </c>
      <c r="K1787" s="58" t="s">
        <v>491</v>
      </c>
      <c r="L1787" s="58">
        <v>72</v>
      </c>
      <c r="M1787" s="58">
        <v>3</v>
      </c>
      <c r="N1787" s="71">
        <v>60</v>
      </c>
      <c r="O1787" s="100">
        <f t="array" ref="O1787">IFERROR(INDEX($AD$11:$AO$1485,MATCH($B1787&amp;$I1787,$Z$11:$Z$1485&amp;$AG$11:$AG$1485,0),MATCH($C1787,$AD$9:$AO$9,0)),"-")</f>
        <v>72</v>
      </c>
      <c r="P1787" s="58">
        <v>27</v>
      </c>
      <c r="Q1787" s="58">
        <v>9</v>
      </c>
      <c r="R1787" s="100">
        <f t="array" ref="R1787">IFERROR(INDEX($AD$11:$AO$1485,MATCH($B1787&amp;$I1787,$Z$11:$Z$1485&amp;$AG$11:$AG$1485,0),MATCH($D1787,$AD$9:$AO$9,0)),"-")</f>
        <v>70.051400000000001</v>
      </c>
      <c r="S1787" s="58">
        <v>27</v>
      </c>
      <c r="T1787" s="58">
        <v>9</v>
      </c>
      <c r="U1787" s="58">
        <v>4</v>
      </c>
      <c r="V1787" s="58">
        <v>7</v>
      </c>
      <c r="W1787" s="50">
        <f t="shared" si="181"/>
        <v>18</v>
      </c>
      <c r="X1787" s="50">
        <f t="shared" si="182"/>
        <v>18</v>
      </c>
    </row>
    <row r="1788" spans="2:24" ht="15" x14ac:dyDescent="0.3">
      <c r="B1788" s="72" t="str">
        <f t="shared" si="183"/>
        <v>M72×2</v>
      </c>
      <c r="C1788" s="79" t="s">
        <v>222</v>
      </c>
      <c r="D1788" s="73" t="s">
        <v>221</v>
      </c>
      <c r="E1788" s="71" t="s">
        <v>0</v>
      </c>
      <c r="F1788" s="58">
        <v>72</v>
      </c>
      <c r="G1788" s="58">
        <v>2</v>
      </c>
      <c r="H1788" s="71" t="s">
        <v>133</v>
      </c>
      <c r="I1788" s="71" t="s">
        <v>381</v>
      </c>
      <c r="J1788" s="58" t="s">
        <v>311</v>
      </c>
      <c r="K1788" s="58" t="s">
        <v>491</v>
      </c>
      <c r="L1788" s="58">
        <v>72</v>
      </c>
      <c r="M1788" s="58">
        <v>2</v>
      </c>
      <c r="N1788" s="71">
        <v>60</v>
      </c>
      <c r="O1788" s="100">
        <f t="array" ref="O1788">IFERROR(INDEX($AD$11:$AO$1485,MATCH($B1788&amp;$I1788,$Z$11:$Z$1485&amp;$AG$11:$AG$1485,0),MATCH($C1788,$AD$9:$AO$9,0)),"-")</f>
        <v>72</v>
      </c>
      <c r="P1788" s="58">
        <v>27</v>
      </c>
      <c r="Q1788" s="58">
        <v>9</v>
      </c>
      <c r="R1788" s="100">
        <f t="array" ref="R1788">IFERROR(INDEX($AD$11:$AO$1485,MATCH($B1788&amp;$I1788,$Z$11:$Z$1485&amp;$AG$11:$AG$1485,0),MATCH($D1788,$AD$9:$AO$9,0)),"-")</f>
        <v>70.700999999999993</v>
      </c>
      <c r="S1788" s="58">
        <v>27</v>
      </c>
      <c r="T1788" s="58">
        <v>9</v>
      </c>
      <c r="U1788" s="58">
        <v>4</v>
      </c>
      <c r="V1788" s="58">
        <v>7</v>
      </c>
      <c r="W1788" s="50">
        <f t="shared" ref="W1788:W1851" si="184">IF(P1788="-","-",P1788-Q1788)</f>
        <v>18</v>
      </c>
      <c r="X1788" s="50">
        <f t="shared" ref="X1788:X1851" si="185">S1788-T1788</f>
        <v>18</v>
      </c>
    </row>
    <row r="1789" spans="2:24" ht="15" x14ac:dyDescent="0.3">
      <c r="B1789" s="72" t="str">
        <f t="shared" si="183"/>
        <v>M72×1.5</v>
      </c>
      <c r="C1789" s="79" t="s">
        <v>222</v>
      </c>
      <c r="D1789" s="73" t="s">
        <v>221</v>
      </c>
      <c r="E1789" s="71" t="s">
        <v>0</v>
      </c>
      <c r="F1789" s="58">
        <v>72</v>
      </c>
      <c r="G1789" s="58">
        <v>1.5</v>
      </c>
      <c r="H1789" s="71" t="s">
        <v>133</v>
      </c>
      <c r="I1789" s="71" t="s">
        <v>381</v>
      </c>
      <c r="J1789" s="58" t="s">
        <v>311</v>
      </c>
      <c r="K1789" s="58" t="s">
        <v>491</v>
      </c>
      <c r="L1789" s="58">
        <v>72</v>
      </c>
      <c r="M1789" s="58">
        <v>1.5</v>
      </c>
      <c r="N1789" s="71">
        <v>60</v>
      </c>
      <c r="O1789" s="100">
        <f t="array" ref="O1789">IFERROR(INDEX($AD$11:$AO$1485,MATCH($B1789&amp;$I1789,$Z$11:$Z$1485&amp;$AG$11:$AG$1485,0),MATCH($C1789,$AD$9:$AO$9,0)),"-")</f>
        <v>72</v>
      </c>
      <c r="P1789" s="58">
        <v>27</v>
      </c>
      <c r="Q1789" s="58">
        <v>9</v>
      </c>
      <c r="R1789" s="100">
        <f t="array" ref="R1789">IFERROR(INDEX($AD$11:$AO$1485,MATCH($B1789&amp;$I1789,$Z$11:$Z$1485&amp;$AG$11:$AG$1485,0),MATCH($D1789,$AD$9:$AO$9,0)),"-")</f>
        <v>71.025700000000001</v>
      </c>
      <c r="S1789" s="58">
        <v>27</v>
      </c>
      <c r="T1789" s="58">
        <v>9</v>
      </c>
      <c r="U1789" s="58">
        <v>4</v>
      </c>
      <c r="V1789" s="58">
        <v>7</v>
      </c>
      <c r="W1789" s="50">
        <f t="shared" si="184"/>
        <v>18</v>
      </c>
      <c r="X1789" s="50">
        <f t="shared" si="185"/>
        <v>18</v>
      </c>
    </row>
    <row r="1790" spans="2:24" ht="15" x14ac:dyDescent="0.3">
      <c r="B1790" s="72" t="str">
        <f t="shared" si="183"/>
        <v>M75×4</v>
      </c>
      <c r="C1790" s="79" t="s">
        <v>222</v>
      </c>
      <c r="D1790" s="73" t="s">
        <v>221</v>
      </c>
      <c r="E1790" s="71" t="s">
        <v>0</v>
      </c>
      <c r="F1790" s="58">
        <v>75</v>
      </c>
      <c r="G1790" s="58">
        <v>4</v>
      </c>
      <c r="H1790" s="71" t="s">
        <v>133</v>
      </c>
      <c r="I1790" s="71" t="s">
        <v>381</v>
      </c>
      <c r="J1790" s="58" t="s">
        <v>311</v>
      </c>
      <c r="K1790" s="58" t="s">
        <v>491</v>
      </c>
      <c r="L1790" s="58">
        <v>75</v>
      </c>
      <c r="M1790" s="58">
        <v>4</v>
      </c>
      <c r="N1790" s="71">
        <v>60</v>
      </c>
      <c r="O1790" s="100">
        <f t="array" ref="O1790">IFERROR(INDEX($AD$11:$AO$1485,MATCH($B1790&amp;$I1790,$Z$11:$Z$1485&amp;$AG$11:$AG$1485,0),MATCH($C1790,$AD$9:$AO$9,0)),"-")</f>
        <v>75</v>
      </c>
      <c r="P1790" s="58">
        <v>27</v>
      </c>
      <c r="Q1790" s="58">
        <v>9</v>
      </c>
      <c r="R1790" s="100">
        <f t="array" ref="R1790">IFERROR(INDEX($AD$11:$AO$1485,MATCH($B1790&amp;$I1790,$Z$11:$Z$1485&amp;$AG$11:$AG$1485,0),MATCH($D1790,$AD$9:$AO$9,0)),"-")</f>
        <v>72.401899999999998</v>
      </c>
      <c r="S1790" s="58">
        <v>27</v>
      </c>
      <c r="T1790" s="58">
        <v>9</v>
      </c>
      <c r="U1790" s="58">
        <v>4</v>
      </c>
      <c r="V1790" s="58">
        <v>7</v>
      </c>
      <c r="W1790" s="50">
        <f t="shared" si="184"/>
        <v>18</v>
      </c>
      <c r="X1790" s="50">
        <f t="shared" si="185"/>
        <v>18</v>
      </c>
    </row>
    <row r="1791" spans="2:24" ht="15" x14ac:dyDescent="0.3">
      <c r="B1791" s="72" t="str">
        <f t="shared" si="183"/>
        <v>M75×3</v>
      </c>
      <c r="C1791" s="79" t="s">
        <v>222</v>
      </c>
      <c r="D1791" s="73" t="s">
        <v>221</v>
      </c>
      <c r="E1791" s="71" t="s">
        <v>0</v>
      </c>
      <c r="F1791" s="58">
        <v>75</v>
      </c>
      <c r="G1791" s="58">
        <v>3</v>
      </c>
      <c r="H1791" s="71" t="s">
        <v>133</v>
      </c>
      <c r="I1791" s="71" t="s">
        <v>381</v>
      </c>
      <c r="J1791" s="58" t="s">
        <v>311</v>
      </c>
      <c r="K1791" s="58" t="s">
        <v>491</v>
      </c>
      <c r="L1791" s="58">
        <v>75</v>
      </c>
      <c r="M1791" s="58">
        <v>3</v>
      </c>
      <c r="N1791" s="71">
        <v>60</v>
      </c>
      <c r="O1791" s="100">
        <f t="array" ref="O1791">IFERROR(INDEX($AD$11:$AO$1485,MATCH($B1791&amp;$I1791,$Z$11:$Z$1485&amp;$AG$11:$AG$1485,0),MATCH($C1791,$AD$9:$AO$9,0)),"-")</f>
        <v>75</v>
      </c>
      <c r="P1791" s="58">
        <v>27</v>
      </c>
      <c r="Q1791" s="58">
        <v>9</v>
      </c>
      <c r="R1791" s="100">
        <f t="array" ref="R1791">IFERROR(INDEX($AD$11:$AO$1485,MATCH($B1791&amp;$I1791,$Z$11:$Z$1485&amp;$AG$11:$AG$1485,0),MATCH($D1791,$AD$9:$AO$9,0)),"-")</f>
        <v>73.051400000000001</v>
      </c>
      <c r="S1791" s="58">
        <v>27</v>
      </c>
      <c r="T1791" s="58">
        <v>9</v>
      </c>
      <c r="U1791" s="58">
        <v>4</v>
      </c>
      <c r="V1791" s="58">
        <v>7</v>
      </c>
      <c r="W1791" s="50">
        <f t="shared" si="184"/>
        <v>18</v>
      </c>
      <c r="X1791" s="50">
        <f t="shared" si="185"/>
        <v>18</v>
      </c>
    </row>
    <row r="1792" spans="2:24" ht="15" x14ac:dyDescent="0.3">
      <c r="B1792" s="72" t="str">
        <f t="shared" si="183"/>
        <v>M75×2</v>
      </c>
      <c r="C1792" s="79" t="s">
        <v>222</v>
      </c>
      <c r="D1792" s="73" t="s">
        <v>221</v>
      </c>
      <c r="E1792" s="71" t="s">
        <v>0</v>
      </c>
      <c r="F1792" s="58">
        <v>75</v>
      </c>
      <c r="G1792" s="58">
        <v>2</v>
      </c>
      <c r="H1792" s="71" t="s">
        <v>133</v>
      </c>
      <c r="I1792" s="71" t="s">
        <v>381</v>
      </c>
      <c r="J1792" s="58" t="s">
        <v>311</v>
      </c>
      <c r="K1792" s="58" t="s">
        <v>491</v>
      </c>
      <c r="L1792" s="58">
        <v>75</v>
      </c>
      <c r="M1792" s="58">
        <v>2</v>
      </c>
      <c r="N1792" s="71">
        <v>60</v>
      </c>
      <c r="O1792" s="100">
        <f t="array" ref="O1792">IFERROR(INDEX($AD$11:$AO$1485,MATCH($B1792&amp;$I1792,$Z$11:$Z$1485&amp;$AG$11:$AG$1485,0),MATCH($C1792,$AD$9:$AO$9,0)),"-")</f>
        <v>75</v>
      </c>
      <c r="P1792" s="58">
        <v>27</v>
      </c>
      <c r="Q1792" s="58">
        <v>9</v>
      </c>
      <c r="R1792" s="100">
        <f t="array" ref="R1792">IFERROR(INDEX($AD$11:$AO$1485,MATCH($B1792&amp;$I1792,$Z$11:$Z$1485&amp;$AG$11:$AG$1485,0),MATCH($D1792,$AD$9:$AO$9,0)),"-")</f>
        <v>73.700999999999993</v>
      </c>
      <c r="S1792" s="58">
        <v>27</v>
      </c>
      <c r="T1792" s="58">
        <v>9</v>
      </c>
      <c r="U1792" s="58">
        <v>4</v>
      </c>
      <c r="V1792" s="58">
        <v>7</v>
      </c>
      <c r="W1792" s="50">
        <f t="shared" si="184"/>
        <v>18</v>
      </c>
      <c r="X1792" s="50">
        <f t="shared" si="185"/>
        <v>18</v>
      </c>
    </row>
    <row r="1793" spans="2:24" ht="15" x14ac:dyDescent="0.3">
      <c r="B1793" s="72" t="str">
        <f t="shared" si="183"/>
        <v>M75×1.5</v>
      </c>
      <c r="C1793" s="79" t="s">
        <v>222</v>
      </c>
      <c r="D1793" s="73" t="s">
        <v>221</v>
      </c>
      <c r="E1793" s="71" t="s">
        <v>0</v>
      </c>
      <c r="F1793" s="58">
        <v>75</v>
      </c>
      <c r="G1793" s="58">
        <v>1.5</v>
      </c>
      <c r="H1793" s="71" t="s">
        <v>133</v>
      </c>
      <c r="I1793" s="71" t="s">
        <v>381</v>
      </c>
      <c r="J1793" s="58" t="s">
        <v>311</v>
      </c>
      <c r="K1793" s="58" t="s">
        <v>491</v>
      </c>
      <c r="L1793" s="58">
        <v>75</v>
      </c>
      <c r="M1793" s="58">
        <v>1.5</v>
      </c>
      <c r="N1793" s="71">
        <v>60</v>
      </c>
      <c r="O1793" s="100">
        <f t="array" ref="O1793">IFERROR(INDEX($AD$11:$AO$1485,MATCH($B1793&amp;$I1793,$Z$11:$Z$1485&amp;$AG$11:$AG$1485,0),MATCH($C1793,$AD$9:$AO$9,0)),"-")</f>
        <v>75</v>
      </c>
      <c r="P1793" s="58">
        <v>27</v>
      </c>
      <c r="Q1793" s="58">
        <v>9</v>
      </c>
      <c r="R1793" s="100">
        <f t="array" ref="R1793">IFERROR(INDEX($AD$11:$AO$1485,MATCH($B1793&amp;$I1793,$Z$11:$Z$1485&amp;$AG$11:$AG$1485,0),MATCH($D1793,$AD$9:$AO$9,0)),"-")</f>
        <v>74.025700000000001</v>
      </c>
      <c r="S1793" s="58">
        <v>27</v>
      </c>
      <c r="T1793" s="58">
        <v>9</v>
      </c>
      <c r="U1793" s="58">
        <v>4</v>
      </c>
      <c r="V1793" s="58">
        <v>7</v>
      </c>
      <c r="W1793" s="50">
        <f t="shared" si="184"/>
        <v>18</v>
      </c>
      <c r="X1793" s="50">
        <f t="shared" si="185"/>
        <v>18</v>
      </c>
    </row>
    <row r="1794" spans="2:24" ht="15" x14ac:dyDescent="0.3">
      <c r="B1794" s="72" t="str">
        <f t="shared" si="183"/>
        <v>M76×6</v>
      </c>
      <c r="C1794" s="79" t="s">
        <v>222</v>
      </c>
      <c r="D1794" s="73" t="s">
        <v>221</v>
      </c>
      <c r="E1794" s="71" t="s">
        <v>0</v>
      </c>
      <c r="F1794" s="58">
        <v>76</v>
      </c>
      <c r="G1794" s="58">
        <v>6</v>
      </c>
      <c r="H1794" s="71" t="s">
        <v>133</v>
      </c>
      <c r="I1794" s="71" t="s">
        <v>381</v>
      </c>
      <c r="J1794" s="58" t="s">
        <v>311</v>
      </c>
      <c r="K1794" s="58" t="s">
        <v>491</v>
      </c>
      <c r="L1794" s="58">
        <v>76</v>
      </c>
      <c r="M1794" s="58">
        <v>6</v>
      </c>
      <c r="N1794" s="71">
        <v>60</v>
      </c>
      <c r="O1794" s="100">
        <f t="array" ref="O1794">IFERROR(INDEX($AD$11:$AO$1485,MATCH($B1794&amp;$I1794,$Z$11:$Z$1485&amp;$AG$11:$AG$1485,0),MATCH($C1794,$AD$9:$AO$9,0)),"-")</f>
        <v>76</v>
      </c>
      <c r="P1794" s="58">
        <v>27</v>
      </c>
      <c r="Q1794" s="58">
        <v>9</v>
      </c>
      <c r="R1794" s="100">
        <f t="array" ref="R1794">IFERROR(INDEX($AD$11:$AO$1485,MATCH($B1794&amp;$I1794,$Z$11:$Z$1485&amp;$AG$11:$AG$1485,0),MATCH($D1794,$AD$9:$AO$9,0)),"-")</f>
        <v>72.102900000000005</v>
      </c>
      <c r="S1794" s="58">
        <v>27</v>
      </c>
      <c r="T1794" s="58">
        <v>9</v>
      </c>
      <c r="U1794" s="58">
        <v>4</v>
      </c>
      <c r="V1794" s="58">
        <v>7</v>
      </c>
      <c r="W1794" s="50">
        <f t="shared" si="184"/>
        <v>18</v>
      </c>
      <c r="X1794" s="50">
        <f t="shared" si="185"/>
        <v>18</v>
      </c>
    </row>
    <row r="1795" spans="2:24" ht="15" x14ac:dyDescent="0.3">
      <c r="B1795" s="72" t="str">
        <f t="shared" si="183"/>
        <v>M76×4</v>
      </c>
      <c r="C1795" s="79" t="s">
        <v>222</v>
      </c>
      <c r="D1795" s="73" t="s">
        <v>221</v>
      </c>
      <c r="E1795" s="71" t="s">
        <v>0</v>
      </c>
      <c r="F1795" s="58">
        <v>76</v>
      </c>
      <c r="G1795" s="58">
        <v>4</v>
      </c>
      <c r="H1795" s="71" t="s">
        <v>133</v>
      </c>
      <c r="I1795" s="71" t="s">
        <v>381</v>
      </c>
      <c r="J1795" s="58" t="s">
        <v>311</v>
      </c>
      <c r="K1795" s="58" t="s">
        <v>491</v>
      </c>
      <c r="L1795" s="58">
        <v>76</v>
      </c>
      <c r="M1795" s="58">
        <v>4</v>
      </c>
      <c r="N1795" s="71">
        <v>60</v>
      </c>
      <c r="O1795" s="100">
        <f t="array" ref="O1795">IFERROR(INDEX($AD$11:$AO$1485,MATCH($B1795&amp;$I1795,$Z$11:$Z$1485&amp;$AG$11:$AG$1485,0),MATCH($C1795,$AD$9:$AO$9,0)),"-")</f>
        <v>76</v>
      </c>
      <c r="P1795" s="58">
        <v>27</v>
      </c>
      <c r="Q1795" s="58">
        <v>9</v>
      </c>
      <c r="R1795" s="100">
        <f t="array" ref="R1795">IFERROR(INDEX($AD$11:$AO$1485,MATCH($B1795&amp;$I1795,$Z$11:$Z$1485&amp;$AG$11:$AG$1485,0),MATCH($D1795,$AD$9:$AO$9,0)),"-")</f>
        <v>73.401899999999998</v>
      </c>
      <c r="S1795" s="58">
        <v>27</v>
      </c>
      <c r="T1795" s="58">
        <v>9</v>
      </c>
      <c r="U1795" s="58">
        <v>4</v>
      </c>
      <c r="V1795" s="58">
        <v>7</v>
      </c>
      <c r="W1795" s="50">
        <f t="shared" si="184"/>
        <v>18</v>
      </c>
      <c r="X1795" s="50">
        <f t="shared" si="185"/>
        <v>18</v>
      </c>
    </row>
    <row r="1796" spans="2:24" ht="15" x14ac:dyDescent="0.3">
      <c r="B1796" s="72" t="str">
        <f t="shared" si="183"/>
        <v>M76×3</v>
      </c>
      <c r="C1796" s="79" t="s">
        <v>222</v>
      </c>
      <c r="D1796" s="73" t="s">
        <v>221</v>
      </c>
      <c r="E1796" s="71" t="s">
        <v>0</v>
      </c>
      <c r="F1796" s="58">
        <v>76</v>
      </c>
      <c r="G1796" s="58">
        <v>3</v>
      </c>
      <c r="H1796" s="71" t="s">
        <v>133</v>
      </c>
      <c r="I1796" s="71" t="s">
        <v>381</v>
      </c>
      <c r="J1796" s="58" t="s">
        <v>311</v>
      </c>
      <c r="K1796" s="58" t="s">
        <v>491</v>
      </c>
      <c r="L1796" s="58">
        <v>76</v>
      </c>
      <c r="M1796" s="58">
        <v>3</v>
      </c>
      <c r="N1796" s="71">
        <v>60</v>
      </c>
      <c r="O1796" s="100">
        <f t="array" ref="O1796">IFERROR(INDEX($AD$11:$AO$1485,MATCH($B1796&amp;$I1796,$Z$11:$Z$1485&amp;$AG$11:$AG$1485,0),MATCH($C1796,$AD$9:$AO$9,0)),"-")</f>
        <v>76</v>
      </c>
      <c r="P1796" s="58">
        <v>27</v>
      </c>
      <c r="Q1796" s="58">
        <v>9</v>
      </c>
      <c r="R1796" s="100">
        <f t="array" ref="R1796">IFERROR(INDEX($AD$11:$AO$1485,MATCH($B1796&amp;$I1796,$Z$11:$Z$1485&amp;$AG$11:$AG$1485,0),MATCH($D1796,$AD$9:$AO$9,0)),"-")</f>
        <v>74.051400000000001</v>
      </c>
      <c r="S1796" s="58">
        <v>27</v>
      </c>
      <c r="T1796" s="58">
        <v>9</v>
      </c>
      <c r="U1796" s="58">
        <v>4</v>
      </c>
      <c r="V1796" s="58">
        <v>7</v>
      </c>
      <c r="W1796" s="50">
        <f t="shared" si="184"/>
        <v>18</v>
      </c>
      <c r="X1796" s="50">
        <f t="shared" si="185"/>
        <v>18</v>
      </c>
    </row>
    <row r="1797" spans="2:24" ht="15" x14ac:dyDescent="0.3">
      <c r="B1797" s="72" t="str">
        <f t="shared" si="183"/>
        <v>M76×2</v>
      </c>
      <c r="C1797" s="79" t="s">
        <v>222</v>
      </c>
      <c r="D1797" s="73" t="s">
        <v>221</v>
      </c>
      <c r="E1797" s="71" t="s">
        <v>0</v>
      </c>
      <c r="F1797" s="58">
        <v>76</v>
      </c>
      <c r="G1797" s="58">
        <v>2</v>
      </c>
      <c r="H1797" s="71" t="s">
        <v>133</v>
      </c>
      <c r="I1797" s="71" t="s">
        <v>381</v>
      </c>
      <c r="J1797" s="58" t="s">
        <v>311</v>
      </c>
      <c r="K1797" s="58" t="s">
        <v>491</v>
      </c>
      <c r="L1797" s="58">
        <v>76</v>
      </c>
      <c r="M1797" s="58">
        <v>2</v>
      </c>
      <c r="N1797" s="71">
        <v>60</v>
      </c>
      <c r="O1797" s="100">
        <f t="array" ref="O1797">IFERROR(INDEX($AD$11:$AO$1485,MATCH($B1797&amp;$I1797,$Z$11:$Z$1485&amp;$AG$11:$AG$1485,0),MATCH($C1797,$AD$9:$AO$9,0)),"-")</f>
        <v>76</v>
      </c>
      <c r="P1797" s="58">
        <v>27</v>
      </c>
      <c r="Q1797" s="58">
        <v>9</v>
      </c>
      <c r="R1797" s="100">
        <f t="array" ref="R1797">IFERROR(INDEX($AD$11:$AO$1485,MATCH($B1797&amp;$I1797,$Z$11:$Z$1485&amp;$AG$11:$AG$1485,0),MATCH($D1797,$AD$9:$AO$9,0)),"-")</f>
        <v>74.700999999999993</v>
      </c>
      <c r="S1797" s="58">
        <v>27</v>
      </c>
      <c r="T1797" s="58">
        <v>9</v>
      </c>
      <c r="U1797" s="58">
        <v>4</v>
      </c>
      <c r="V1797" s="58">
        <v>7</v>
      </c>
      <c r="W1797" s="50">
        <f t="shared" si="184"/>
        <v>18</v>
      </c>
      <c r="X1797" s="50">
        <f t="shared" si="185"/>
        <v>18</v>
      </c>
    </row>
    <row r="1798" spans="2:24" ht="15" x14ac:dyDescent="0.3">
      <c r="B1798" s="72" t="str">
        <f t="shared" si="183"/>
        <v>M76×1.5</v>
      </c>
      <c r="C1798" s="79" t="s">
        <v>222</v>
      </c>
      <c r="D1798" s="73" t="s">
        <v>221</v>
      </c>
      <c r="E1798" s="71" t="s">
        <v>0</v>
      </c>
      <c r="F1798" s="58">
        <v>76</v>
      </c>
      <c r="G1798" s="58">
        <v>1.5</v>
      </c>
      <c r="H1798" s="71" t="s">
        <v>133</v>
      </c>
      <c r="I1798" s="71" t="s">
        <v>381</v>
      </c>
      <c r="J1798" s="58" t="s">
        <v>311</v>
      </c>
      <c r="K1798" s="58" t="s">
        <v>491</v>
      </c>
      <c r="L1798" s="58">
        <v>76</v>
      </c>
      <c r="M1798" s="58">
        <v>1.5</v>
      </c>
      <c r="N1798" s="71">
        <v>60</v>
      </c>
      <c r="O1798" s="100">
        <f t="array" ref="O1798">IFERROR(INDEX($AD$11:$AO$1485,MATCH($B1798&amp;$I1798,$Z$11:$Z$1485&amp;$AG$11:$AG$1485,0),MATCH($C1798,$AD$9:$AO$9,0)),"-")</f>
        <v>76</v>
      </c>
      <c r="P1798" s="58">
        <v>27</v>
      </c>
      <c r="Q1798" s="58">
        <v>9</v>
      </c>
      <c r="R1798" s="100">
        <f t="array" ref="R1798">IFERROR(INDEX($AD$11:$AO$1485,MATCH($B1798&amp;$I1798,$Z$11:$Z$1485&amp;$AG$11:$AG$1485,0),MATCH($D1798,$AD$9:$AO$9,0)),"-")</f>
        <v>75.025700000000001</v>
      </c>
      <c r="S1798" s="58">
        <v>27</v>
      </c>
      <c r="T1798" s="58">
        <v>9</v>
      </c>
      <c r="U1798" s="58">
        <v>4</v>
      </c>
      <c r="V1798" s="58">
        <v>7</v>
      </c>
      <c r="W1798" s="50">
        <f t="shared" si="184"/>
        <v>18</v>
      </c>
      <c r="X1798" s="50">
        <f t="shared" si="185"/>
        <v>18</v>
      </c>
    </row>
    <row r="1799" spans="2:24" ht="15" x14ac:dyDescent="0.3">
      <c r="B1799" s="72" t="str">
        <f t="shared" si="183"/>
        <v>M78×2</v>
      </c>
      <c r="C1799" s="79" t="s">
        <v>222</v>
      </c>
      <c r="D1799" s="73" t="s">
        <v>221</v>
      </c>
      <c r="E1799" s="71" t="s">
        <v>0</v>
      </c>
      <c r="F1799" s="58">
        <v>78</v>
      </c>
      <c r="G1799" s="58">
        <v>2</v>
      </c>
      <c r="H1799" s="71" t="s">
        <v>133</v>
      </c>
      <c r="I1799" s="71" t="s">
        <v>381</v>
      </c>
      <c r="J1799" s="58" t="s">
        <v>311</v>
      </c>
      <c r="K1799" s="58" t="s">
        <v>491</v>
      </c>
      <c r="L1799" s="58">
        <v>78</v>
      </c>
      <c r="M1799" s="58">
        <v>2</v>
      </c>
      <c r="N1799" s="71">
        <v>60</v>
      </c>
      <c r="O1799" s="100">
        <f t="array" ref="O1799">IFERROR(INDEX($AD$11:$AO$1485,MATCH($B1799&amp;$I1799,$Z$11:$Z$1485&amp;$AG$11:$AG$1485,0),MATCH($C1799,$AD$9:$AO$9,0)),"-")</f>
        <v>78</v>
      </c>
      <c r="P1799" s="58">
        <v>27</v>
      </c>
      <c r="Q1799" s="58">
        <v>9</v>
      </c>
      <c r="R1799" s="100">
        <f t="array" ref="R1799">IFERROR(INDEX($AD$11:$AO$1485,MATCH($B1799&amp;$I1799,$Z$11:$Z$1485&amp;$AG$11:$AG$1485,0),MATCH($D1799,$AD$9:$AO$9,0)),"-")</f>
        <v>76.700999999999993</v>
      </c>
      <c r="S1799" s="58">
        <v>27</v>
      </c>
      <c r="T1799" s="58">
        <v>9</v>
      </c>
      <c r="U1799" s="58">
        <v>4</v>
      </c>
      <c r="V1799" s="58">
        <v>7</v>
      </c>
      <c r="W1799" s="50">
        <f t="shared" si="184"/>
        <v>18</v>
      </c>
      <c r="X1799" s="50">
        <f t="shared" si="185"/>
        <v>18</v>
      </c>
    </row>
    <row r="1800" spans="2:24" ht="15" x14ac:dyDescent="0.3">
      <c r="B1800" s="72" t="str">
        <f t="shared" si="183"/>
        <v>M80×6</v>
      </c>
      <c r="C1800" s="79" t="s">
        <v>222</v>
      </c>
      <c r="D1800" s="73" t="s">
        <v>221</v>
      </c>
      <c r="E1800" s="71" t="s">
        <v>0</v>
      </c>
      <c r="F1800" s="58">
        <v>80</v>
      </c>
      <c r="G1800" s="58">
        <v>6</v>
      </c>
      <c r="H1800" s="71" t="s">
        <v>133</v>
      </c>
      <c r="I1800" s="71" t="s">
        <v>381</v>
      </c>
      <c r="J1800" s="58" t="s">
        <v>311</v>
      </c>
      <c r="K1800" s="58" t="s">
        <v>491</v>
      </c>
      <c r="L1800" s="58">
        <v>80</v>
      </c>
      <c r="M1800" s="58">
        <v>6</v>
      </c>
      <c r="N1800" s="71">
        <v>60</v>
      </c>
      <c r="O1800" s="100">
        <f t="array" ref="O1800">IFERROR(INDEX($AD$11:$AO$1485,MATCH($B1800&amp;$I1800,$Z$11:$Z$1485&amp;$AG$11:$AG$1485,0),MATCH($C1800,$AD$9:$AO$9,0)),"-")</f>
        <v>80</v>
      </c>
      <c r="P1800" s="58">
        <v>27</v>
      </c>
      <c r="Q1800" s="58">
        <v>9</v>
      </c>
      <c r="R1800" s="100">
        <f t="array" ref="R1800">IFERROR(INDEX($AD$11:$AO$1485,MATCH($B1800&amp;$I1800,$Z$11:$Z$1485&amp;$AG$11:$AG$1485,0),MATCH($D1800,$AD$9:$AO$9,0)),"-")</f>
        <v>76.102900000000005</v>
      </c>
      <c r="S1800" s="58">
        <v>27</v>
      </c>
      <c r="T1800" s="58">
        <v>9</v>
      </c>
      <c r="U1800" s="58">
        <v>4</v>
      </c>
      <c r="V1800" s="58">
        <v>7</v>
      </c>
      <c r="W1800" s="50">
        <f t="shared" si="184"/>
        <v>18</v>
      </c>
      <c r="X1800" s="50">
        <f t="shared" si="185"/>
        <v>18</v>
      </c>
    </row>
    <row r="1801" spans="2:24" ht="15" x14ac:dyDescent="0.3">
      <c r="B1801" s="72" t="str">
        <f t="shared" si="183"/>
        <v>M80×4</v>
      </c>
      <c r="C1801" s="79" t="s">
        <v>222</v>
      </c>
      <c r="D1801" s="73" t="s">
        <v>221</v>
      </c>
      <c r="E1801" s="71" t="s">
        <v>0</v>
      </c>
      <c r="F1801" s="58">
        <v>80</v>
      </c>
      <c r="G1801" s="58">
        <v>4</v>
      </c>
      <c r="H1801" s="71" t="s">
        <v>133</v>
      </c>
      <c r="I1801" s="71" t="s">
        <v>381</v>
      </c>
      <c r="J1801" s="58" t="s">
        <v>311</v>
      </c>
      <c r="K1801" s="58" t="s">
        <v>491</v>
      </c>
      <c r="L1801" s="58">
        <v>80</v>
      </c>
      <c r="M1801" s="58">
        <v>4</v>
      </c>
      <c r="N1801" s="71">
        <v>60</v>
      </c>
      <c r="O1801" s="100">
        <f t="array" ref="O1801">IFERROR(INDEX($AD$11:$AO$1485,MATCH($B1801&amp;$I1801,$Z$11:$Z$1485&amp;$AG$11:$AG$1485,0),MATCH($C1801,$AD$9:$AO$9,0)),"-")</f>
        <v>80</v>
      </c>
      <c r="P1801" s="58">
        <v>27</v>
      </c>
      <c r="Q1801" s="58">
        <v>9</v>
      </c>
      <c r="R1801" s="100">
        <f t="array" ref="R1801">IFERROR(INDEX($AD$11:$AO$1485,MATCH($B1801&amp;$I1801,$Z$11:$Z$1485&amp;$AG$11:$AG$1485,0),MATCH($D1801,$AD$9:$AO$9,0)),"-")</f>
        <v>77.401899999999998</v>
      </c>
      <c r="S1801" s="58">
        <v>27</v>
      </c>
      <c r="T1801" s="58">
        <v>9</v>
      </c>
      <c r="U1801" s="58">
        <v>4</v>
      </c>
      <c r="V1801" s="58">
        <v>7</v>
      </c>
      <c r="W1801" s="50">
        <f t="shared" si="184"/>
        <v>18</v>
      </c>
      <c r="X1801" s="50">
        <f t="shared" si="185"/>
        <v>18</v>
      </c>
    </row>
    <row r="1802" spans="2:24" ht="15" x14ac:dyDescent="0.3">
      <c r="B1802" s="72" t="str">
        <f t="shared" si="183"/>
        <v>M80×3</v>
      </c>
      <c r="C1802" s="79" t="s">
        <v>222</v>
      </c>
      <c r="D1802" s="73" t="s">
        <v>221</v>
      </c>
      <c r="E1802" s="71" t="s">
        <v>0</v>
      </c>
      <c r="F1802" s="58">
        <v>80</v>
      </c>
      <c r="G1802" s="58">
        <v>3</v>
      </c>
      <c r="H1802" s="71" t="s">
        <v>133</v>
      </c>
      <c r="I1802" s="71" t="s">
        <v>381</v>
      </c>
      <c r="J1802" s="58" t="s">
        <v>311</v>
      </c>
      <c r="K1802" s="58" t="s">
        <v>491</v>
      </c>
      <c r="L1802" s="58">
        <v>80</v>
      </c>
      <c r="M1802" s="58">
        <v>3</v>
      </c>
      <c r="N1802" s="71">
        <v>60</v>
      </c>
      <c r="O1802" s="100">
        <f t="array" ref="O1802">IFERROR(INDEX($AD$11:$AO$1485,MATCH($B1802&amp;$I1802,$Z$11:$Z$1485&amp;$AG$11:$AG$1485,0),MATCH($C1802,$AD$9:$AO$9,0)),"-")</f>
        <v>80</v>
      </c>
      <c r="P1802" s="58">
        <v>27</v>
      </c>
      <c r="Q1802" s="58">
        <v>9</v>
      </c>
      <c r="R1802" s="100">
        <f t="array" ref="R1802">IFERROR(INDEX($AD$11:$AO$1485,MATCH($B1802&amp;$I1802,$Z$11:$Z$1485&amp;$AG$11:$AG$1485,0),MATCH($D1802,$AD$9:$AO$9,0)),"-")</f>
        <v>78.051400000000001</v>
      </c>
      <c r="S1802" s="58">
        <v>27</v>
      </c>
      <c r="T1802" s="58">
        <v>9</v>
      </c>
      <c r="U1802" s="58">
        <v>4</v>
      </c>
      <c r="V1802" s="58">
        <v>7</v>
      </c>
      <c r="W1802" s="50">
        <f t="shared" si="184"/>
        <v>18</v>
      </c>
      <c r="X1802" s="50">
        <f t="shared" si="185"/>
        <v>18</v>
      </c>
    </row>
    <row r="1803" spans="2:24" ht="15" x14ac:dyDescent="0.3">
      <c r="B1803" s="72" t="str">
        <f t="shared" ref="B1803:B1866" si="186">CONCATENATE(E1803,L1803,"×",G1803)</f>
        <v>M80×2</v>
      </c>
      <c r="C1803" s="79" t="s">
        <v>222</v>
      </c>
      <c r="D1803" s="73" t="s">
        <v>221</v>
      </c>
      <c r="E1803" s="71" t="s">
        <v>0</v>
      </c>
      <c r="F1803" s="58">
        <v>80</v>
      </c>
      <c r="G1803" s="58">
        <v>2</v>
      </c>
      <c r="H1803" s="71" t="s">
        <v>133</v>
      </c>
      <c r="I1803" s="71" t="s">
        <v>381</v>
      </c>
      <c r="J1803" s="58" t="s">
        <v>311</v>
      </c>
      <c r="K1803" s="58" t="s">
        <v>491</v>
      </c>
      <c r="L1803" s="58">
        <v>80</v>
      </c>
      <c r="M1803" s="58">
        <v>2</v>
      </c>
      <c r="N1803" s="71">
        <v>60</v>
      </c>
      <c r="O1803" s="100">
        <f t="array" ref="O1803">IFERROR(INDEX($AD$11:$AO$1485,MATCH($B1803&amp;$I1803,$Z$11:$Z$1485&amp;$AG$11:$AG$1485,0),MATCH($C1803,$AD$9:$AO$9,0)),"-")</f>
        <v>80</v>
      </c>
      <c r="P1803" s="58">
        <v>27</v>
      </c>
      <c r="Q1803" s="58">
        <v>9</v>
      </c>
      <c r="R1803" s="100">
        <f t="array" ref="R1803">IFERROR(INDEX($AD$11:$AO$1485,MATCH($B1803&amp;$I1803,$Z$11:$Z$1485&amp;$AG$11:$AG$1485,0),MATCH($D1803,$AD$9:$AO$9,0)),"-")</f>
        <v>78.700999999999993</v>
      </c>
      <c r="S1803" s="58">
        <v>27</v>
      </c>
      <c r="T1803" s="58">
        <v>9</v>
      </c>
      <c r="U1803" s="58">
        <v>4</v>
      </c>
      <c r="V1803" s="58">
        <v>7</v>
      </c>
      <c r="W1803" s="50">
        <f t="shared" si="184"/>
        <v>18</v>
      </c>
      <c r="X1803" s="50">
        <f t="shared" si="185"/>
        <v>18</v>
      </c>
    </row>
    <row r="1804" spans="2:24" ht="15" x14ac:dyDescent="0.3">
      <c r="B1804" s="72" t="str">
        <f t="shared" si="186"/>
        <v>M80×1.5</v>
      </c>
      <c r="C1804" s="79" t="s">
        <v>222</v>
      </c>
      <c r="D1804" s="73" t="s">
        <v>221</v>
      </c>
      <c r="E1804" s="71" t="s">
        <v>0</v>
      </c>
      <c r="F1804" s="58">
        <v>80</v>
      </c>
      <c r="G1804" s="58">
        <v>1.5</v>
      </c>
      <c r="H1804" s="71" t="s">
        <v>133</v>
      </c>
      <c r="I1804" s="71" t="s">
        <v>381</v>
      </c>
      <c r="J1804" s="58" t="s">
        <v>311</v>
      </c>
      <c r="K1804" s="58" t="s">
        <v>491</v>
      </c>
      <c r="L1804" s="58">
        <v>80</v>
      </c>
      <c r="M1804" s="58">
        <v>1.5</v>
      </c>
      <c r="N1804" s="71">
        <v>60</v>
      </c>
      <c r="O1804" s="100">
        <f t="array" ref="O1804">IFERROR(INDEX($AD$11:$AO$1485,MATCH($B1804&amp;$I1804,$Z$11:$Z$1485&amp;$AG$11:$AG$1485,0),MATCH($C1804,$AD$9:$AO$9,0)),"-")</f>
        <v>80</v>
      </c>
      <c r="P1804" s="58">
        <v>27</v>
      </c>
      <c r="Q1804" s="58">
        <v>9</v>
      </c>
      <c r="R1804" s="100">
        <f t="array" ref="R1804">IFERROR(INDEX($AD$11:$AO$1485,MATCH($B1804&amp;$I1804,$Z$11:$Z$1485&amp;$AG$11:$AG$1485,0),MATCH($D1804,$AD$9:$AO$9,0)),"-")</f>
        <v>79.025700000000001</v>
      </c>
      <c r="S1804" s="58">
        <v>27</v>
      </c>
      <c r="T1804" s="58">
        <v>9</v>
      </c>
      <c r="U1804" s="58">
        <v>4</v>
      </c>
      <c r="V1804" s="58">
        <v>7</v>
      </c>
      <c r="W1804" s="50">
        <f t="shared" si="184"/>
        <v>18</v>
      </c>
      <c r="X1804" s="50">
        <f t="shared" si="185"/>
        <v>18</v>
      </c>
    </row>
    <row r="1805" spans="2:24" ht="15" x14ac:dyDescent="0.3">
      <c r="B1805" s="72" t="str">
        <f t="shared" si="186"/>
        <v>M82×2</v>
      </c>
      <c r="C1805" s="79" t="s">
        <v>222</v>
      </c>
      <c r="D1805" s="73" t="s">
        <v>221</v>
      </c>
      <c r="E1805" s="71" t="s">
        <v>0</v>
      </c>
      <c r="F1805" s="58">
        <v>82</v>
      </c>
      <c r="G1805" s="58">
        <v>2</v>
      </c>
      <c r="H1805" s="71" t="s">
        <v>133</v>
      </c>
      <c r="I1805" s="71" t="s">
        <v>381</v>
      </c>
      <c r="J1805" s="58" t="s">
        <v>311</v>
      </c>
      <c r="K1805" s="58" t="s">
        <v>491</v>
      </c>
      <c r="L1805" s="58">
        <v>82</v>
      </c>
      <c r="M1805" s="58">
        <v>2</v>
      </c>
      <c r="N1805" s="71">
        <v>60</v>
      </c>
      <c r="O1805" s="100">
        <f t="array" ref="O1805">IFERROR(INDEX($AD$11:$AO$1485,MATCH($B1805&amp;$I1805,$Z$11:$Z$1485&amp;$AG$11:$AG$1485,0),MATCH($C1805,$AD$9:$AO$9,0)),"-")</f>
        <v>82</v>
      </c>
      <c r="P1805" s="58">
        <v>33</v>
      </c>
      <c r="Q1805" s="58">
        <v>11</v>
      </c>
      <c r="R1805" s="100">
        <f t="array" ref="R1805">IFERROR(INDEX($AD$11:$AO$1485,MATCH($B1805&amp;$I1805,$Z$11:$Z$1485&amp;$AG$11:$AG$1485,0),MATCH($D1805,$AD$9:$AO$9,0)),"-")</f>
        <v>80.700999999999993</v>
      </c>
      <c r="S1805" s="58">
        <v>33</v>
      </c>
      <c r="T1805" s="58">
        <v>11</v>
      </c>
      <c r="U1805" s="58">
        <v>4</v>
      </c>
      <c r="V1805" s="58">
        <v>7</v>
      </c>
      <c r="W1805" s="50">
        <f t="shared" si="184"/>
        <v>22</v>
      </c>
      <c r="X1805" s="50">
        <f t="shared" si="185"/>
        <v>22</v>
      </c>
    </row>
    <row r="1806" spans="2:24" ht="15" x14ac:dyDescent="0.3">
      <c r="B1806" s="72" t="str">
        <f t="shared" si="186"/>
        <v>M85×6</v>
      </c>
      <c r="C1806" s="79" t="s">
        <v>222</v>
      </c>
      <c r="D1806" s="73" t="s">
        <v>221</v>
      </c>
      <c r="E1806" s="71" t="s">
        <v>0</v>
      </c>
      <c r="F1806" s="58">
        <v>85</v>
      </c>
      <c r="G1806" s="58">
        <v>6</v>
      </c>
      <c r="H1806" s="71" t="s">
        <v>133</v>
      </c>
      <c r="I1806" s="71" t="s">
        <v>381</v>
      </c>
      <c r="J1806" s="58" t="s">
        <v>311</v>
      </c>
      <c r="K1806" s="58" t="s">
        <v>491</v>
      </c>
      <c r="L1806" s="58">
        <v>85</v>
      </c>
      <c r="M1806" s="58">
        <v>6</v>
      </c>
      <c r="N1806" s="71">
        <v>60</v>
      </c>
      <c r="O1806" s="100">
        <f t="array" ref="O1806">IFERROR(INDEX($AD$11:$AO$1485,MATCH($B1806&amp;$I1806,$Z$11:$Z$1485&amp;$AG$11:$AG$1485,0),MATCH($C1806,$AD$9:$AO$9,0)),"-")</f>
        <v>85</v>
      </c>
      <c r="P1806" s="58">
        <v>33</v>
      </c>
      <c r="Q1806" s="58">
        <v>11</v>
      </c>
      <c r="R1806" s="100">
        <f t="array" ref="R1806">IFERROR(INDEX($AD$11:$AO$1485,MATCH($B1806&amp;$I1806,$Z$11:$Z$1485&amp;$AG$11:$AG$1485,0),MATCH($D1806,$AD$9:$AO$9,0)),"-")</f>
        <v>81.102900000000005</v>
      </c>
      <c r="S1806" s="58">
        <v>33</v>
      </c>
      <c r="T1806" s="58">
        <v>11</v>
      </c>
      <c r="U1806" s="58">
        <v>4</v>
      </c>
      <c r="V1806" s="58">
        <v>7</v>
      </c>
      <c r="W1806" s="50">
        <f t="shared" si="184"/>
        <v>22</v>
      </c>
      <c r="X1806" s="50">
        <f t="shared" si="185"/>
        <v>22</v>
      </c>
    </row>
    <row r="1807" spans="2:24" ht="15" x14ac:dyDescent="0.3">
      <c r="B1807" s="72" t="str">
        <f t="shared" si="186"/>
        <v>M85×4</v>
      </c>
      <c r="C1807" s="79" t="s">
        <v>222</v>
      </c>
      <c r="D1807" s="73" t="s">
        <v>221</v>
      </c>
      <c r="E1807" s="71" t="s">
        <v>0</v>
      </c>
      <c r="F1807" s="58">
        <v>85</v>
      </c>
      <c r="G1807" s="58">
        <v>4</v>
      </c>
      <c r="H1807" s="71" t="s">
        <v>133</v>
      </c>
      <c r="I1807" s="71" t="s">
        <v>381</v>
      </c>
      <c r="J1807" s="58" t="s">
        <v>311</v>
      </c>
      <c r="K1807" s="58" t="s">
        <v>491</v>
      </c>
      <c r="L1807" s="58">
        <v>85</v>
      </c>
      <c r="M1807" s="58">
        <v>4</v>
      </c>
      <c r="N1807" s="71">
        <v>60</v>
      </c>
      <c r="O1807" s="100">
        <f t="array" ref="O1807">IFERROR(INDEX($AD$11:$AO$1485,MATCH($B1807&amp;$I1807,$Z$11:$Z$1485&amp;$AG$11:$AG$1485,0),MATCH($C1807,$AD$9:$AO$9,0)),"-")</f>
        <v>85</v>
      </c>
      <c r="P1807" s="58">
        <v>33</v>
      </c>
      <c r="Q1807" s="58">
        <v>11</v>
      </c>
      <c r="R1807" s="100">
        <f t="array" ref="R1807">IFERROR(INDEX($AD$11:$AO$1485,MATCH($B1807&amp;$I1807,$Z$11:$Z$1485&amp;$AG$11:$AG$1485,0),MATCH($D1807,$AD$9:$AO$9,0)),"-")</f>
        <v>82.401899999999998</v>
      </c>
      <c r="S1807" s="58">
        <v>33</v>
      </c>
      <c r="T1807" s="58">
        <v>11</v>
      </c>
      <c r="U1807" s="58">
        <v>4</v>
      </c>
      <c r="V1807" s="58">
        <v>7</v>
      </c>
      <c r="W1807" s="50">
        <f t="shared" si="184"/>
        <v>22</v>
      </c>
      <c r="X1807" s="50">
        <f t="shared" si="185"/>
        <v>22</v>
      </c>
    </row>
    <row r="1808" spans="2:24" ht="15" x14ac:dyDescent="0.3">
      <c r="B1808" s="72" t="str">
        <f t="shared" si="186"/>
        <v>M85×3</v>
      </c>
      <c r="C1808" s="79" t="s">
        <v>222</v>
      </c>
      <c r="D1808" s="73" t="s">
        <v>221</v>
      </c>
      <c r="E1808" s="71" t="s">
        <v>0</v>
      </c>
      <c r="F1808" s="58">
        <v>85</v>
      </c>
      <c r="G1808" s="58">
        <v>3</v>
      </c>
      <c r="H1808" s="71" t="s">
        <v>133</v>
      </c>
      <c r="I1808" s="71" t="s">
        <v>381</v>
      </c>
      <c r="J1808" s="58" t="s">
        <v>311</v>
      </c>
      <c r="K1808" s="58" t="s">
        <v>491</v>
      </c>
      <c r="L1808" s="58">
        <v>85</v>
      </c>
      <c r="M1808" s="58">
        <v>3</v>
      </c>
      <c r="N1808" s="71">
        <v>60</v>
      </c>
      <c r="O1808" s="100">
        <f t="array" ref="O1808">IFERROR(INDEX($AD$11:$AO$1485,MATCH($B1808&amp;$I1808,$Z$11:$Z$1485&amp;$AG$11:$AG$1485,0),MATCH($C1808,$AD$9:$AO$9,0)),"-")</f>
        <v>85</v>
      </c>
      <c r="P1808" s="58">
        <v>33</v>
      </c>
      <c r="Q1808" s="58">
        <v>11</v>
      </c>
      <c r="R1808" s="100">
        <f t="array" ref="R1808">IFERROR(INDEX($AD$11:$AO$1485,MATCH($B1808&amp;$I1808,$Z$11:$Z$1485&amp;$AG$11:$AG$1485,0),MATCH($D1808,$AD$9:$AO$9,0)),"-")</f>
        <v>83.051400000000001</v>
      </c>
      <c r="S1808" s="58">
        <v>33</v>
      </c>
      <c r="T1808" s="58">
        <v>11</v>
      </c>
      <c r="U1808" s="58">
        <v>4</v>
      </c>
      <c r="V1808" s="58">
        <v>7</v>
      </c>
      <c r="W1808" s="50">
        <f t="shared" si="184"/>
        <v>22</v>
      </c>
      <c r="X1808" s="50">
        <f t="shared" si="185"/>
        <v>22</v>
      </c>
    </row>
    <row r="1809" spans="2:24" ht="15" x14ac:dyDescent="0.3">
      <c r="B1809" s="72" t="str">
        <f t="shared" si="186"/>
        <v>M85×2</v>
      </c>
      <c r="C1809" s="79" t="s">
        <v>222</v>
      </c>
      <c r="D1809" s="73" t="s">
        <v>221</v>
      </c>
      <c r="E1809" s="71" t="s">
        <v>0</v>
      </c>
      <c r="F1809" s="58">
        <v>85</v>
      </c>
      <c r="G1809" s="58">
        <v>2</v>
      </c>
      <c r="H1809" s="71" t="s">
        <v>133</v>
      </c>
      <c r="I1809" s="71" t="s">
        <v>381</v>
      </c>
      <c r="J1809" s="58" t="s">
        <v>311</v>
      </c>
      <c r="K1809" s="58" t="s">
        <v>491</v>
      </c>
      <c r="L1809" s="58">
        <v>85</v>
      </c>
      <c r="M1809" s="58">
        <v>2</v>
      </c>
      <c r="N1809" s="71">
        <v>60</v>
      </c>
      <c r="O1809" s="100">
        <f t="array" ref="O1809">IFERROR(INDEX($AD$11:$AO$1485,MATCH($B1809&amp;$I1809,$Z$11:$Z$1485&amp;$AG$11:$AG$1485,0),MATCH($C1809,$AD$9:$AO$9,0)),"-")</f>
        <v>85</v>
      </c>
      <c r="P1809" s="58">
        <v>33</v>
      </c>
      <c r="Q1809" s="58">
        <v>11</v>
      </c>
      <c r="R1809" s="100">
        <f t="array" ref="R1809">IFERROR(INDEX($AD$11:$AO$1485,MATCH($B1809&amp;$I1809,$Z$11:$Z$1485&amp;$AG$11:$AG$1485,0),MATCH($D1809,$AD$9:$AO$9,0)),"-")</f>
        <v>83.700999999999993</v>
      </c>
      <c r="S1809" s="58">
        <v>33</v>
      </c>
      <c r="T1809" s="58">
        <v>11</v>
      </c>
      <c r="U1809" s="58">
        <v>4</v>
      </c>
      <c r="V1809" s="58">
        <v>7</v>
      </c>
      <c r="W1809" s="50">
        <f t="shared" si="184"/>
        <v>22</v>
      </c>
      <c r="X1809" s="50">
        <f t="shared" si="185"/>
        <v>22</v>
      </c>
    </row>
    <row r="1810" spans="2:24" ht="15" x14ac:dyDescent="0.3">
      <c r="B1810" s="72" t="str">
        <f t="shared" si="186"/>
        <v>M90×6</v>
      </c>
      <c r="C1810" s="79" t="s">
        <v>222</v>
      </c>
      <c r="D1810" s="73" t="s">
        <v>221</v>
      </c>
      <c r="E1810" s="71" t="s">
        <v>0</v>
      </c>
      <c r="F1810" s="58">
        <v>90</v>
      </c>
      <c r="G1810" s="58">
        <v>6</v>
      </c>
      <c r="H1810" s="71" t="s">
        <v>133</v>
      </c>
      <c r="I1810" s="71" t="s">
        <v>381</v>
      </c>
      <c r="J1810" s="58" t="s">
        <v>311</v>
      </c>
      <c r="K1810" s="58" t="s">
        <v>491</v>
      </c>
      <c r="L1810" s="58">
        <v>90</v>
      </c>
      <c r="M1810" s="58">
        <v>6</v>
      </c>
      <c r="N1810" s="71">
        <v>60</v>
      </c>
      <c r="O1810" s="100">
        <f t="array" ref="O1810">IFERROR(INDEX($AD$11:$AO$1485,MATCH($B1810&amp;$I1810,$Z$11:$Z$1485&amp;$AG$11:$AG$1485,0),MATCH($C1810,$AD$9:$AO$9,0)),"-")</f>
        <v>90</v>
      </c>
      <c r="P1810" s="58">
        <v>33</v>
      </c>
      <c r="Q1810" s="58">
        <v>11</v>
      </c>
      <c r="R1810" s="100">
        <f t="array" ref="R1810">IFERROR(INDEX($AD$11:$AO$1485,MATCH($B1810&amp;$I1810,$Z$11:$Z$1485&amp;$AG$11:$AG$1485,0),MATCH($D1810,$AD$9:$AO$9,0)),"-")</f>
        <v>86.102900000000005</v>
      </c>
      <c r="S1810" s="58">
        <v>33</v>
      </c>
      <c r="T1810" s="58">
        <v>11</v>
      </c>
      <c r="U1810" s="58">
        <v>4</v>
      </c>
      <c r="V1810" s="58">
        <v>7</v>
      </c>
      <c r="W1810" s="50">
        <f t="shared" si="184"/>
        <v>22</v>
      </c>
      <c r="X1810" s="50">
        <f t="shared" si="185"/>
        <v>22</v>
      </c>
    </row>
    <row r="1811" spans="2:24" ht="15" x14ac:dyDescent="0.3">
      <c r="B1811" s="72" t="str">
        <f t="shared" si="186"/>
        <v>M90×4</v>
      </c>
      <c r="C1811" s="79" t="s">
        <v>222</v>
      </c>
      <c r="D1811" s="73" t="s">
        <v>221</v>
      </c>
      <c r="E1811" s="71" t="s">
        <v>0</v>
      </c>
      <c r="F1811" s="58">
        <v>90</v>
      </c>
      <c r="G1811" s="58">
        <v>4</v>
      </c>
      <c r="H1811" s="71" t="s">
        <v>133</v>
      </c>
      <c r="I1811" s="71" t="s">
        <v>381</v>
      </c>
      <c r="J1811" s="58" t="s">
        <v>311</v>
      </c>
      <c r="K1811" s="58" t="s">
        <v>491</v>
      </c>
      <c r="L1811" s="58">
        <v>90</v>
      </c>
      <c r="M1811" s="58">
        <v>4</v>
      </c>
      <c r="N1811" s="71">
        <v>60</v>
      </c>
      <c r="O1811" s="100">
        <f t="array" ref="O1811">IFERROR(INDEX($AD$11:$AO$1485,MATCH($B1811&amp;$I1811,$Z$11:$Z$1485&amp;$AG$11:$AG$1485,0),MATCH($C1811,$AD$9:$AO$9,0)),"-")</f>
        <v>90</v>
      </c>
      <c r="P1811" s="58">
        <v>33</v>
      </c>
      <c r="Q1811" s="58">
        <v>11</v>
      </c>
      <c r="R1811" s="100">
        <f t="array" ref="R1811">IFERROR(INDEX($AD$11:$AO$1485,MATCH($B1811&amp;$I1811,$Z$11:$Z$1485&amp;$AG$11:$AG$1485,0),MATCH($D1811,$AD$9:$AO$9,0)),"-")</f>
        <v>87.401899999999998</v>
      </c>
      <c r="S1811" s="58">
        <v>33</v>
      </c>
      <c r="T1811" s="58">
        <v>11</v>
      </c>
      <c r="U1811" s="58">
        <v>4</v>
      </c>
      <c r="V1811" s="58">
        <v>7</v>
      </c>
      <c r="W1811" s="50">
        <f t="shared" si="184"/>
        <v>22</v>
      </c>
      <c r="X1811" s="50">
        <f t="shared" si="185"/>
        <v>22</v>
      </c>
    </row>
    <row r="1812" spans="2:24" ht="15" x14ac:dyDescent="0.3">
      <c r="B1812" s="72" t="str">
        <f t="shared" si="186"/>
        <v>M90×3</v>
      </c>
      <c r="C1812" s="79" t="s">
        <v>222</v>
      </c>
      <c r="D1812" s="73" t="s">
        <v>221</v>
      </c>
      <c r="E1812" s="71" t="s">
        <v>0</v>
      </c>
      <c r="F1812" s="58">
        <v>90</v>
      </c>
      <c r="G1812" s="58">
        <v>3</v>
      </c>
      <c r="H1812" s="71" t="s">
        <v>133</v>
      </c>
      <c r="I1812" s="71" t="s">
        <v>381</v>
      </c>
      <c r="J1812" s="58" t="s">
        <v>311</v>
      </c>
      <c r="K1812" s="58" t="s">
        <v>491</v>
      </c>
      <c r="L1812" s="58">
        <v>90</v>
      </c>
      <c r="M1812" s="58">
        <v>3</v>
      </c>
      <c r="N1812" s="71">
        <v>60</v>
      </c>
      <c r="O1812" s="100">
        <f t="array" ref="O1812">IFERROR(INDEX($AD$11:$AO$1485,MATCH($B1812&amp;$I1812,$Z$11:$Z$1485&amp;$AG$11:$AG$1485,0),MATCH($C1812,$AD$9:$AO$9,0)),"-")</f>
        <v>90</v>
      </c>
      <c r="P1812" s="58">
        <v>33</v>
      </c>
      <c r="Q1812" s="58">
        <v>11</v>
      </c>
      <c r="R1812" s="100">
        <f t="array" ref="R1812">IFERROR(INDEX($AD$11:$AO$1485,MATCH($B1812&amp;$I1812,$Z$11:$Z$1485&amp;$AG$11:$AG$1485,0),MATCH($D1812,$AD$9:$AO$9,0)),"-")</f>
        <v>88.051400000000001</v>
      </c>
      <c r="S1812" s="58">
        <v>33</v>
      </c>
      <c r="T1812" s="58">
        <v>11</v>
      </c>
      <c r="U1812" s="58">
        <v>4</v>
      </c>
      <c r="V1812" s="58">
        <v>7</v>
      </c>
      <c r="W1812" s="50">
        <f t="shared" si="184"/>
        <v>22</v>
      </c>
      <c r="X1812" s="50">
        <f t="shared" si="185"/>
        <v>22</v>
      </c>
    </row>
    <row r="1813" spans="2:24" ht="15" x14ac:dyDescent="0.3">
      <c r="B1813" s="72" t="str">
        <f t="shared" si="186"/>
        <v>M90×2</v>
      </c>
      <c r="C1813" s="79" t="s">
        <v>222</v>
      </c>
      <c r="D1813" s="73" t="s">
        <v>221</v>
      </c>
      <c r="E1813" s="71" t="s">
        <v>0</v>
      </c>
      <c r="F1813" s="58">
        <v>90</v>
      </c>
      <c r="G1813" s="58">
        <v>2</v>
      </c>
      <c r="H1813" s="71" t="s">
        <v>133</v>
      </c>
      <c r="I1813" s="71" t="s">
        <v>381</v>
      </c>
      <c r="J1813" s="58" t="s">
        <v>311</v>
      </c>
      <c r="K1813" s="58" t="s">
        <v>491</v>
      </c>
      <c r="L1813" s="58">
        <v>90</v>
      </c>
      <c r="M1813" s="58">
        <v>2</v>
      </c>
      <c r="N1813" s="71">
        <v>60</v>
      </c>
      <c r="O1813" s="100">
        <f t="array" ref="O1813">IFERROR(INDEX($AD$11:$AO$1485,MATCH($B1813&amp;$I1813,$Z$11:$Z$1485&amp;$AG$11:$AG$1485,0),MATCH($C1813,$AD$9:$AO$9,0)),"-")</f>
        <v>90</v>
      </c>
      <c r="P1813" s="58">
        <v>33</v>
      </c>
      <c r="Q1813" s="58">
        <v>11</v>
      </c>
      <c r="R1813" s="100">
        <f t="array" ref="R1813">IFERROR(INDEX($AD$11:$AO$1485,MATCH($B1813&amp;$I1813,$Z$11:$Z$1485&amp;$AG$11:$AG$1485,0),MATCH($D1813,$AD$9:$AO$9,0)),"-")</f>
        <v>88.700999999999993</v>
      </c>
      <c r="S1813" s="58">
        <v>33</v>
      </c>
      <c r="T1813" s="58">
        <v>11</v>
      </c>
      <c r="U1813" s="58">
        <v>4</v>
      </c>
      <c r="V1813" s="58">
        <v>7</v>
      </c>
      <c r="W1813" s="50">
        <f t="shared" si="184"/>
        <v>22</v>
      </c>
      <c r="X1813" s="50">
        <f t="shared" si="185"/>
        <v>22</v>
      </c>
    </row>
    <row r="1814" spans="2:24" ht="15" x14ac:dyDescent="0.3">
      <c r="B1814" s="72" t="str">
        <f t="shared" si="186"/>
        <v>M95×6</v>
      </c>
      <c r="C1814" s="79" t="s">
        <v>222</v>
      </c>
      <c r="D1814" s="73" t="s">
        <v>221</v>
      </c>
      <c r="E1814" s="71" t="s">
        <v>0</v>
      </c>
      <c r="F1814" s="58">
        <v>95</v>
      </c>
      <c r="G1814" s="58">
        <v>6</v>
      </c>
      <c r="H1814" s="71" t="s">
        <v>133</v>
      </c>
      <c r="I1814" s="71" t="s">
        <v>381</v>
      </c>
      <c r="J1814" s="58" t="s">
        <v>311</v>
      </c>
      <c r="K1814" s="58" t="s">
        <v>491</v>
      </c>
      <c r="L1814" s="58">
        <v>95</v>
      </c>
      <c r="M1814" s="58">
        <v>6</v>
      </c>
      <c r="N1814" s="71">
        <v>60</v>
      </c>
      <c r="O1814" s="100">
        <f t="array" ref="O1814">IFERROR(INDEX($AD$11:$AO$1485,MATCH($B1814&amp;$I1814,$Z$11:$Z$1485&amp;$AG$11:$AG$1485,0),MATCH($C1814,$AD$9:$AO$9,0)),"-")</f>
        <v>95</v>
      </c>
      <c r="P1814" s="58">
        <v>33</v>
      </c>
      <c r="Q1814" s="58">
        <v>11</v>
      </c>
      <c r="R1814" s="100">
        <f t="array" ref="R1814">IFERROR(INDEX($AD$11:$AO$1485,MATCH($B1814&amp;$I1814,$Z$11:$Z$1485&amp;$AG$11:$AG$1485,0),MATCH($D1814,$AD$9:$AO$9,0)),"-")</f>
        <v>91.102900000000005</v>
      </c>
      <c r="S1814" s="58">
        <v>33</v>
      </c>
      <c r="T1814" s="58">
        <v>11</v>
      </c>
      <c r="U1814" s="58">
        <v>4</v>
      </c>
      <c r="V1814" s="58">
        <v>7</v>
      </c>
      <c r="W1814" s="50">
        <f t="shared" si="184"/>
        <v>22</v>
      </c>
      <c r="X1814" s="50">
        <f t="shared" si="185"/>
        <v>22</v>
      </c>
    </row>
    <row r="1815" spans="2:24" ht="15" x14ac:dyDescent="0.3">
      <c r="B1815" s="72" t="str">
        <f t="shared" si="186"/>
        <v>M95×4</v>
      </c>
      <c r="C1815" s="79" t="s">
        <v>222</v>
      </c>
      <c r="D1815" s="73" t="s">
        <v>221</v>
      </c>
      <c r="E1815" s="71" t="s">
        <v>0</v>
      </c>
      <c r="F1815" s="58">
        <v>95</v>
      </c>
      <c r="G1815" s="58">
        <v>4</v>
      </c>
      <c r="H1815" s="71" t="s">
        <v>133</v>
      </c>
      <c r="I1815" s="71" t="s">
        <v>381</v>
      </c>
      <c r="J1815" s="58" t="s">
        <v>311</v>
      </c>
      <c r="K1815" s="58" t="s">
        <v>491</v>
      </c>
      <c r="L1815" s="58">
        <v>95</v>
      </c>
      <c r="M1815" s="58">
        <v>4</v>
      </c>
      <c r="N1815" s="71">
        <v>60</v>
      </c>
      <c r="O1815" s="100">
        <f t="array" ref="O1815">IFERROR(INDEX($AD$11:$AO$1485,MATCH($B1815&amp;$I1815,$Z$11:$Z$1485&amp;$AG$11:$AG$1485,0),MATCH($C1815,$AD$9:$AO$9,0)),"-")</f>
        <v>95</v>
      </c>
      <c r="P1815" s="58">
        <v>33</v>
      </c>
      <c r="Q1815" s="58">
        <v>11</v>
      </c>
      <c r="R1815" s="100">
        <f t="array" ref="R1815">IFERROR(INDEX($AD$11:$AO$1485,MATCH($B1815&amp;$I1815,$Z$11:$Z$1485&amp;$AG$11:$AG$1485,0),MATCH($D1815,$AD$9:$AO$9,0)),"-")</f>
        <v>92.401899999999998</v>
      </c>
      <c r="S1815" s="58">
        <v>33</v>
      </c>
      <c r="T1815" s="58">
        <v>11</v>
      </c>
      <c r="U1815" s="58">
        <v>4</v>
      </c>
      <c r="V1815" s="58">
        <v>7</v>
      </c>
      <c r="W1815" s="50">
        <f t="shared" si="184"/>
        <v>22</v>
      </c>
      <c r="X1815" s="50">
        <f t="shared" si="185"/>
        <v>22</v>
      </c>
    </row>
    <row r="1816" spans="2:24" ht="15" x14ac:dyDescent="0.3">
      <c r="B1816" s="72" t="str">
        <f t="shared" si="186"/>
        <v>M95×3</v>
      </c>
      <c r="C1816" s="79" t="s">
        <v>222</v>
      </c>
      <c r="D1816" s="73" t="s">
        <v>221</v>
      </c>
      <c r="E1816" s="71" t="s">
        <v>0</v>
      </c>
      <c r="F1816" s="58">
        <v>95</v>
      </c>
      <c r="G1816" s="58">
        <v>3</v>
      </c>
      <c r="H1816" s="71" t="s">
        <v>133</v>
      </c>
      <c r="I1816" s="71" t="s">
        <v>381</v>
      </c>
      <c r="J1816" s="58" t="s">
        <v>311</v>
      </c>
      <c r="K1816" s="58" t="s">
        <v>491</v>
      </c>
      <c r="L1816" s="58">
        <v>95</v>
      </c>
      <c r="M1816" s="58">
        <v>3</v>
      </c>
      <c r="N1816" s="71">
        <v>60</v>
      </c>
      <c r="O1816" s="100">
        <f t="array" ref="O1816">IFERROR(INDEX($AD$11:$AO$1485,MATCH($B1816&amp;$I1816,$Z$11:$Z$1485&amp;$AG$11:$AG$1485,0),MATCH($C1816,$AD$9:$AO$9,0)),"-")</f>
        <v>95</v>
      </c>
      <c r="P1816" s="58">
        <v>33</v>
      </c>
      <c r="Q1816" s="58">
        <v>11</v>
      </c>
      <c r="R1816" s="100">
        <f t="array" ref="R1816">IFERROR(INDEX($AD$11:$AO$1485,MATCH($B1816&amp;$I1816,$Z$11:$Z$1485&amp;$AG$11:$AG$1485,0),MATCH($D1816,$AD$9:$AO$9,0)),"-")</f>
        <v>93.051400000000001</v>
      </c>
      <c r="S1816" s="58">
        <v>33</v>
      </c>
      <c r="T1816" s="58">
        <v>11</v>
      </c>
      <c r="U1816" s="58">
        <v>4</v>
      </c>
      <c r="V1816" s="58">
        <v>7</v>
      </c>
      <c r="W1816" s="50">
        <f t="shared" si="184"/>
        <v>22</v>
      </c>
      <c r="X1816" s="50">
        <f t="shared" si="185"/>
        <v>22</v>
      </c>
    </row>
    <row r="1817" spans="2:24" ht="15" x14ac:dyDescent="0.3">
      <c r="B1817" s="72" t="str">
        <f t="shared" si="186"/>
        <v>M95×2</v>
      </c>
      <c r="C1817" s="79" t="s">
        <v>222</v>
      </c>
      <c r="D1817" s="73" t="s">
        <v>221</v>
      </c>
      <c r="E1817" s="71" t="s">
        <v>0</v>
      </c>
      <c r="F1817" s="58">
        <v>95</v>
      </c>
      <c r="G1817" s="58">
        <v>2</v>
      </c>
      <c r="H1817" s="71" t="s">
        <v>133</v>
      </c>
      <c r="I1817" s="71" t="s">
        <v>381</v>
      </c>
      <c r="J1817" s="58" t="s">
        <v>311</v>
      </c>
      <c r="K1817" s="58" t="s">
        <v>491</v>
      </c>
      <c r="L1817" s="58">
        <v>95</v>
      </c>
      <c r="M1817" s="58">
        <v>2</v>
      </c>
      <c r="N1817" s="71">
        <v>60</v>
      </c>
      <c r="O1817" s="100">
        <f t="array" ref="O1817">IFERROR(INDEX($AD$11:$AO$1485,MATCH($B1817&amp;$I1817,$Z$11:$Z$1485&amp;$AG$11:$AG$1485,0),MATCH($C1817,$AD$9:$AO$9,0)),"-")</f>
        <v>95</v>
      </c>
      <c r="P1817" s="58">
        <v>33</v>
      </c>
      <c r="Q1817" s="58">
        <v>11</v>
      </c>
      <c r="R1817" s="100">
        <f t="array" ref="R1817">IFERROR(INDEX($AD$11:$AO$1485,MATCH($B1817&amp;$I1817,$Z$11:$Z$1485&amp;$AG$11:$AG$1485,0),MATCH($D1817,$AD$9:$AO$9,0)),"-")</f>
        <v>93.700999999999993</v>
      </c>
      <c r="S1817" s="58">
        <v>33</v>
      </c>
      <c r="T1817" s="58">
        <v>11</v>
      </c>
      <c r="U1817" s="58">
        <v>4</v>
      </c>
      <c r="V1817" s="58">
        <v>7</v>
      </c>
      <c r="W1817" s="50">
        <f t="shared" si="184"/>
        <v>22</v>
      </c>
      <c r="X1817" s="50">
        <f t="shared" si="185"/>
        <v>22</v>
      </c>
    </row>
    <row r="1818" spans="2:24" ht="15" x14ac:dyDescent="0.3">
      <c r="B1818" s="72" t="str">
        <f t="shared" si="186"/>
        <v>M100×6</v>
      </c>
      <c r="C1818" s="79" t="s">
        <v>222</v>
      </c>
      <c r="D1818" s="73" t="s">
        <v>221</v>
      </c>
      <c r="E1818" s="71" t="s">
        <v>0</v>
      </c>
      <c r="F1818" s="58">
        <v>100</v>
      </c>
      <c r="G1818" s="58">
        <v>6</v>
      </c>
      <c r="H1818" s="71" t="s">
        <v>133</v>
      </c>
      <c r="I1818" s="71" t="s">
        <v>381</v>
      </c>
      <c r="J1818" s="58" t="s">
        <v>311</v>
      </c>
      <c r="K1818" s="58" t="s">
        <v>491</v>
      </c>
      <c r="L1818" s="58">
        <v>100</v>
      </c>
      <c r="M1818" s="58">
        <v>6</v>
      </c>
      <c r="N1818" s="71">
        <v>60</v>
      </c>
      <c r="O1818" s="100">
        <f t="array" ref="O1818">IFERROR(INDEX($AD$11:$AO$1485,MATCH($B1818&amp;$I1818,$Z$11:$Z$1485&amp;$AG$11:$AG$1485,0),MATCH($C1818,$AD$9:$AO$9,0)),"-")</f>
        <v>100</v>
      </c>
      <c r="P1818" s="58">
        <v>33</v>
      </c>
      <c r="Q1818" s="58">
        <v>11</v>
      </c>
      <c r="R1818" s="100">
        <f t="array" ref="R1818">IFERROR(INDEX($AD$11:$AO$1485,MATCH($B1818&amp;$I1818,$Z$11:$Z$1485&amp;$AG$11:$AG$1485,0),MATCH($D1818,$AD$9:$AO$9,0)),"-")</f>
        <v>96.102900000000005</v>
      </c>
      <c r="S1818" s="58">
        <v>33</v>
      </c>
      <c r="T1818" s="58">
        <v>11</v>
      </c>
      <c r="U1818" s="58">
        <v>4</v>
      </c>
      <c r="V1818" s="58">
        <v>7</v>
      </c>
      <c r="W1818" s="50">
        <f t="shared" si="184"/>
        <v>22</v>
      </c>
      <c r="X1818" s="50">
        <f t="shared" si="185"/>
        <v>22</v>
      </c>
    </row>
    <row r="1819" spans="2:24" ht="15" x14ac:dyDescent="0.3">
      <c r="B1819" s="72" t="str">
        <f t="shared" si="186"/>
        <v>M100×4</v>
      </c>
      <c r="C1819" s="79" t="s">
        <v>222</v>
      </c>
      <c r="D1819" s="73" t="s">
        <v>221</v>
      </c>
      <c r="E1819" s="71" t="s">
        <v>0</v>
      </c>
      <c r="F1819" s="58">
        <v>100</v>
      </c>
      <c r="G1819" s="58">
        <v>4</v>
      </c>
      <c r="H1819" s="71" t="s">
        <v>133</v>
      </c>
      <c r="I1819" s="71" t="s">
        <v>381</v>
      </c>
      <c r="J1819" s="58" t="s">
        <v>311</v>
      </c>
      <c r="K1819" s="58" t="s">
        <v>491</v>
      </c>
      <c r="L1819" s="58">
        <v>100</v>
      </c>
      <c r="M1819" s="58">
        <v>4</v>
      </c>
      <c r="N1819" s="71">
        <v>60</v>
      </c>
      <c r="O1819" s="100">
        <f t="array" ref="O1819">IFERROR(INDEX($AD$11:$AO$1485,MATCH($B1819&amp;$I1819,$Z$11:$Z$1485&amp;$AG$11:$AG$1485,0),MATCH($C1819,$AD$9:$AO$9,0)),"-")</f>
        <v>100</v>
      </c>
      <c r="P1819" s="58">
        <v>33</v>
      </c>
      <c r="Q1819" s="58">
        <v>11</v>
      </c>
      <c r="R1819" s="100">
        <f t="array" ref="R1819">IFERROR(INDEX($AD$11:$AO$1485,MATCH($B1819&amp;$I1819,$Z$11:$Z$1485&amp;$AG$11:$AG$1485,0),MATCH($D1819,$AD$9:$AO$9,0)),"-")</f>
        <v>97.401899999999998</v>
      </c>
      <c r="S1819" s="58">
        <v>33</v>
      </c>
      <c r="T1819" s="58">
        <v>11</v>
      </c>
      <c r="U1819" s="58">
        <v>4</v>
      </c>
      <c r="V1819" s="58">
        <v>7</v>
      </c>
      <c r="W1819" s="50">
        <f t="shared" si="184"/>
        <v>22</v>
      </c>
      <c r="X1819" s="50">
        <f t="shared" si="185"/>
        <v>22</v>
      </c>
    </row>
    <row r="1820" spans="2:24" ht="15" x14ac:dyDescent="0.3">
      <c r="B1820" s="72" t="str">
        <f t="shared" si="186"/>
        <v>M100×3</v>
      </c>
      <c r="C1820" s="79" t="s">
        <v>222</v>
      </c>
      <c r="D1820" s="73" t="s">
        <v>221</v>
      </c>
      <c r="E1820" s="71" t="s">
        <v>0</v>
      </c>
      <c r="F1820" s="58">
        <v>100</v>
      </c>
      <c r="G1820" s="58">
        <v>3</v>
      </c>
      <c r="H1820" s="71" t="s">
        <v>133</v>
      </c>
      <c r="I1820" s="71" t="s">
        <v>381</v>
      </c>
      <c r="J1820" s="58" t="s">
        <v>311</v>
      </c>
      <c r="K1820" s="58" t="s">
        <v>491</v>
      </c>
      <c r="L1820" s="58">
        <v>100</v>
      </c>
      <c r="M1820" s="58">
        <v>3</v>
      </c>
      <c r="N1820" s="71">
        <v>60</v>
      </c>
      <c r="O1820" s="100">
        <f t="array" ref="O1820">IFERROR(INDEX($AD$11:$AO$1485,MATCH($B1820&amp;$I1820,$Z$11:$Z$1485&amp;$AG$11:$AG$1485,0),MATCH($C1820,$AD$9:$AO$9,0)),"-")</f>
        <v>100</v>
      </c>
      <c r="P1820" s="58">
        <v>33</v>
      </c>
      <c r="Q1820" s="58">
        <v>11</v>
      </c>
      <c r="R1820" s="100">
        <f t="array" ref="R1820">IFERROR(INDEX($AD$11:$AO$1485,MATCH($B1820&amp;$I1820,$Z$11:$Z$1485&amp;$AG$11:$AG$1485,0),MATCH($D1820,$AD$9:$AO$9,0)),"-")</f>
        <v>98.051400000000001</v>
      </c>
      <c r="S1820" s="58">
        <v>33</v>
      </c>
      <c r="T1820" s="58">
        <v>11</v>
      </c>
      <c r="U1820" s="58">
        <v>4</v>
      </c>
      <c r="V1820" s="58">
        <v>7</v>
      </c>
      <c r="W1820" s="50">
        <f t="shared" si="184"/>
        <v>22</v>
      </c>
      <c r="X1820" s="50">
        <f t="shared" si="185"/>
        <v>22</v>
      </c>
    </row>
    <row r="1821" spans="2:24" ht="15" x14ac:dyDescent="0.3">
      <c r="B1821" s="72" t="str">
        <f t="shared" si="186"/>
        <v>M100×2</v>
      </c>
      <c r="C1821" s="79" t="s">
        <v>222</v>
      </c>
      <c r="D1821" s="73" t="s">
        <v>221</v>
      </c>
      <c r="E1821" s="71" t="s">
        <v>0</v>
      </c>
      <c r="F1821" s="58">
        <v>100</v>
      </c>
      <c r="G1821" s="58">
        <v>2</v>
      </c>
      <c r="H1821" s="71" t="s">
        <v>133</v>
      </c>
      <c r="I1821" s="71" t="s">
        <v>381</v>
      </c>
      <c r="J1821" s="58" t="s">
        <v>311</v>
      </c>
      <c r="K1821" s="58" t="s">
        <v>491</v>
      </c>
      <c r="L1821" s="58">
        <v>100</v>
      </c>
      <c r="M1821" s="58">
        <v>2</v>
      </c>
      <c r="N1821" s="71">
        <v>60</v>
      </c>
      <c r="O1821" s="100">
        <f t="array" ref="O1821">IFERROR(INDEX($AD$11:$AO$1485,MATCH($B1821&amp;$I1821,$Z$11:$Z$1485&amp;$AG$11:$AG$1485,0),MATCH($C1821,$AD$9:$AO$9,0)),"-")</f>
        <v>100</v>
      </c>
      <c r="P1821" s="58">
        <v>33</v>
      </c>
      <c r="Q1821" s="58">
        <v>11</v>
      </c>
      <c r="R1821" s="100">
        <f t="array" ref="R1821">IFERROR(INDEX($AD$11:$AO$1485,MATCH($B1821&amp;$I1821,$Z$11:$Z$1485&amp;$AG$11:$AG$1485,0),MATCH($D1821,$AD$9:$AO$9,0)),"-")</f>
        <v>98.700999999999993</v>
      </c>
      <c r="S1821" s="58">
        <v>33</v>
      </c>
      <c r="T1821" s="58">
        <v>11</v>
      </c>
      <c r="U1821" s="58">
        <v>4</v>
      </c>
      <c r="V1821" s="58">
        <v>7</v>
      </c>
      <c r="W1821" s="50">
        <f t="shared" si="184"/>
        <v>22</v>
      </c>
      <c r="X1821" s="50">
        <f t="shared" si="185"/>
        <v>22</v>
      </c>
    </row>
    <row r="1822" spans="2:24" ht="15" x14ac:dyDescent="0.3">
      <c r="B1822" s="72" t="str">
        <f t="shared" si="186"/>
        <v>M105×6</v>
      </c>
      <c r="C1822" s="79" t="s">
        <v>222</v>
      </c>
      <c r="D1822" s="73" t="s">
        <v>221</v>
      </c>
      <c r="E1822" s="71" t="s">
        <v>0</v>
      </c>
      <c r="F1822" s="58">
        <v>105</v>
      </c>
      <c r="G1822" s="58">
        <v>6</v>
      </c>
      <c r="H1822" s="71" t="s">
        <v>133</v>
      </c>
      <c r="I1822" s="71" t="s">
        <v>381</v>
      </c>
      <c r="J1822" s="58" t="s">
        <v>311</v>
      </c>
      <c r="K1822" s="58" t="s">
        <v>491</v>
      </c>
      <c r="L1822" s="58">
        <v>105</v>
      </c>
      <c r="M1822" s="58">
        <v>6</v>
      </c>
      <c r="N1822" s="71">
        <v>60</v>
      </c>
      <c r="O1822" s="100">
        <f t="array" ref="O1822">IFERROR(INDEX($AD$11:$AO$1485,MATCH($B1822&amp;$I1822,$Z$11:$Z$1485&amp;$AG$11:$AG$1485,0),MATCH($C1822,$AD$9:$AO$9,0)),"-")</f>
        <v>105</v>
      </c>
      <c r="P1822" s="58">
        <v>33</v>
      </c>
      <c r="Q1822" s="58">
        <v>11</v>
      </c>
      <c r="R1822" s="100">
        <f t="array" ref="R1822">IFERROR(INDEX($AD$11:$AO$1485,MATCH($B1822&amp;$I1822,$Z$11:$Z$1485&amp;$AG$11:$AG$1485,0),MATCH($D1822,$AD$9:$AO$9,0)),"-")</f>
        <v>101.10290000000001</v>
      </c>
      <c r="S1822" s="58">
        <v>33</v>
      </c>
      <c r="T1822" s="58">
        <v>11</v>
      </c>
      <c r="U1822" s="58">
        <v>4</v>
      </c>
      <c r="V1822" s="58">
        <v>7</v>
      </c>
      <c r="W1822" s="50">
        <f t="shared" si="184"/>
        <v>22</v>
      </c>
      <c r="X1822" s="50">
        <f t="shared" si="185"/>
        <v>22</v>
      </c>
    </row>
    <row r="1823" spans="2:24" ht="15" x14ac:dyDescent="0.3">
      <c r="B1823" s="72" t="str">
        <f t="shared" si="186"/>
        <v>M105×4</v>
      </c>
      <c r="C1823" s="79" t="s">
        <v>222</v>
      </c>
      <c r="D1823" s="73" t="s">
        <v>221</v>
      </c>
      <c r="E1823" s="71" t="s">
        <v>0</v>
      </c>
      <c r="F1823" s="58">
        <v>105</v>
      </c>
      <c r="G1823" s="58">
        <v>4</v>
      </c>
      <c r="H1823" s="71" t="s">
        <v>133</v>
      </c>
      <c r="I1823" s="71" t="s">
        <v>381</v>
      </c>
      <c r="J1823" s="58" t="s">
        <v>311</v>
      </c>
      <c r="K1823" s="58" t="s">
        <v>491</v>
      </c>
      <c r="L1823" s="58">
        <v>105</v>
      </c>
      <c r="M1823" s="58">
        <v>4</v>
      </c>
      <c r="N1823" s="71">
        <v>60</v>
      </c>
      <c r="O1823" s="100">
        <f t="array" ref="O1823">IFERROR(INDEX($AD$11:$AO$1485,MATCH($B1823&amp;$I1823,$Z$11:$Z$1485&amp;$AG$11:$AG$1485,0),MATCH($C1823,$AD$9:$AO$9,0)),"-")</f>
        <v>105</v>
      </c>
      <c r="P1823" s="58">
        <v>33</v>
      </c>
      <c r="Q1823" s="58">
        <v>11</v>
      </c>
      <c r="R1823" s="100">
        <f t="array" ref="R1823">IFERROR(INDEX($AD$11:$AO$1485,MATCH($B1823&amp;$I1823,$Z$11:$Z$1485&amp;$AG$11:$AG$1485,0),MATCH($D1823,$AD$9:$AO$9,0)),"-")</f>
        <v>102.4019</v>
      </c>
      <c r="S1823" s="58">
        <v>33</v>
      </c>
      <c r="T1823" s="58">
        <v>11</v>
      </c>
      <c r="U1823" s="58">
        <v>4</v>
      </c>
      <c r="V1823" s="58">
        <v>7</v>
      </c>
      <c r="W1823" s="50">
        <f t="shared" si="184"/>
        <v>22</v>
      </c>
      <c r="X1823" s="50">
        <f t="shared" si="185"/>
        <v>22</v>
      </c>
    </row>
    <row r="1824" spans="2:24" ht="15" x14ac:dyDescent="0.3">
      <c r="B1824" s="72" t="str">
        <f t="shared" si="186"/>
        <v>M105×3</v>
      </c>
      <c r="C1824" s="79" t="s">
        <v>222</v>
      </c>
      <c r="D1824" s="73" t="s">
        <v>221</v>
      </c>
      <c r="E1824" s="71" t="s">
        <v>0</v>
      </c>
      <c r="F1824" s="58">
        <v>105</v>
      </c>
      <c r="G1824" s="58">
        <v>3</v>
      </c>
      <c r="H1824" s="71" t="s">
        <v>133</v>
      </c>
      <c r="I1824" s="71" t="s">
        <v>381</v>
      </c>
      <c r="J1824" s="58" t="s">
        <v>311</v>
      </c>
      <c r="K1824" s="58" t="s">
        <v>491</v>
      </c>
      <c r="L1824" s="58">
        <v>105</v>
      </c>
      <c r="M1824" s="58">
        <v>3</v>
      </c>
      <c r="N1824" s="71">
        <v>60</v>
      </c>
      <c r="O1824" s="100">
        <f t="array" ref="O1824">IFERROR(INDEX($AD$11:$AO$1485,MATCH($B1824&amp;$I1824,$Z$11:$Z$1485&amp;$AG$11:$AG$1485,0),MATCH($C1824,$AD$9:$AO$9,0)),"-")</f>
        <v>105</v>
      </c>
      <c r="P1824" s="58">
        <v>33</v>
      </c>
      <c r="Q1824" s="58">
        <v>11</v>
      </c>
      <c r="R1824" s="100">
        <f t="array" ref="R1824">IFERROR(INDEX($AD$11:$AO$1485,MATCH($B1824&amp;$I1824,$Z$11:$Z$1485&amp;$AG$11:$AG$1485,0),MATCH($D1824,$AD$9:$AO$9,0)),"-")</f>
        <v>103.0514</v>
      </c>
      <c r="S1824" s="58">
        <v>33</v>
      </c>
      <c r="T1824" s="58">
        <v>11</v>
      </c>
      <c r="U1824" s="58">
        <v>4</v>
      </c>
      <c r="V1824" s="58">
        <v>7</v>
      </c>
      <c r="W1824" s="50">
        <f t="shared" si="184"/>
        <v>22</v>
      </c>
      <c r="X1824" s="50">
        <f t="shared" si="185"/>
        <v>22</v>
      </c>
    </row>
    <row r="1825" spans="2:24" ht="15" x14ac:dyDescent="0.3">
      <c r="B1825" s="72" t="str">
        <f t="shared" si="186"/>
        <v>M105×2</v>
      </c>
      <c r="C1825" s="79" t="s">
        <v>222</v>
      </c>
      <c r="D1825" s="73" t="s">
        <v>221</v>
      </c>
      <c r="E1825" s="71" t="s">
        <v>0</v>
      </c>
      <c r="F1825" s="58">
        <v>105</v>
      </c>
      <c r="G1825" s="58">
        <v>2</v>
      </c>
      <c r="H1825" s="71" t="s">
        <v>133</v>
      </c>
      <c r="I1825" s="71" t="s">
        <v>381</v>
      </c>
      <c r="J1825" s="58" t="s">
        <v>311</v>
      </c>
      <c r="K1825" s="58" t="s">
        <v>491</v>
      </c>
      <c r="L1825" s="58">
        <v>105</v>
      </c>
      <c r="M1825" s="58">
        <v>2</v>
      </c>
      <c r="N1825" s="71">
        <v>60</v>
      </c>
      <c r="O1825" s="100">
        <f t="array" ref="O1825">IFERROR(INDEX($AD$11:$AO$1485,MATCH($B1825&amp;$I1825,$Z$11:$Z$1485&amp;$AG$11:$AG$1485,0),MATCH($C1825,$AD$9:$AO$9,0)),"-")</f>
        <v>105</v>
      </c>
      <c r="P1825" s="58">
        <v>33</v>
      </c>
      <c r="Q1825" s="58">
        <v>11</v>
      </c>
      <c r="R1825" s="100">
        <f t="array" ref="R1825">IFERROR(INDEX($AD$11:$AO$1485,MATCH($B1825&amp;$I1825,$Z$11:$Z$1485&amp;$AG$11:$AG$1485,0),MATCH($D1825,$AD$9:$AO$9,0)),"-")</f>
        <v>103.70099999999999</v>
      </c>
      <c r="S1825" s="58">
        <v>33</v>
      </c>
      <c r="T1825" s="58">
        <v>11</v>
      </c>
      <c r="U1825" s="58">
        <v>4</v>
      </c>
      <c r="V1825" s="58">
        <v>7</v>
      </c>
      <c r="W1825" s="50">
        <f t="shared" si="184"/>
        <v>22</v>
      </c>
      <c r="X1825" s="50">
        <f t="shared" si="185"/>
        <v>22</v>
      </c>
    </row>
    <row r="1826" spans="2:24" ht="15" x14ac:dyDescent="0.3">
      <c r="B1826" s="72" t="str">
        <f t="shared" si="186"/>
        <v>M110×6</v>
      </c>
      <c r="C1826" s="79" t="s">
        <v>222</v>
      </c>
      <c r="D1826" s="73" t="s">
        <v>221</v>
      </c>
      <c r="E1826" s="71" t="s">
        <v>0</v>
      </c>
      <c r="F1826" s="58">
        <v>110</v>
      </c>
      <c r="G1826" s="58">
        <v>6</v>
      </c>
      <c r="H1826" s="71" t="s">
        <v>133</v>
      </c>
      <c r="I1826" s="71" t="s">
        <v>381</v>
      </c>
      <c r="J1826" s="58" t="s">
        <v>311</v>
      </c>
      <c r="K1826" s="58" t="s">
        <v>491</v>
      </c>
      <c r="L1826" s="58">
        <v>110</v>
      </c>
      <c r="M1826" s="58">
        <v>6</v>
      </c>
      <c r="N1826" s="71">
        <v>60</v>
      </c>
      <c r="O1826" s="100">
        <f t="array" ref="O1826">IFERROR(INDEX($AD$11:$AO$1485,MATCH($B1826&amp;$I1826,$Z$11:$Z$1485&amp;$AG$11:$AG$1485,0),MATCH($C1826,$AD$9:$AO$9,0)),"-")</f>
        <v>110</v>
      </c>
      <c r="P1826" s="58">
        <v>33</v>
      </c>
      <c r="Q1826" s="58">
        <v>11</v>
      </c>
      <c r="R1826" s="100">
        <f t="array" ref="R1826">IFERROR(INDEX($AD$11:$AO$1485,MATCH($B1826&amp;$I1826,$Z$11:$Z$1485&amp;$AG$11:$AG$1485,0),MATCH($D1826,$AD$9:$AO$9,0)),"-")</f>
        <v>106.10290000000001</v>
      </c>
      <c r="S1826" s="58">
        <v>33</v>
      </c>
      <c r="T1826" s="58">
        <v>11</v>
      </c>
      <c r="U1826" s="58">
        <v>4</v>
      </c>
      <c r="V1826" s="58">
        <v>7</v>
      </c>
      <c r="W1826" s="50">
        <f t="shared" si="184"/>
        <v>22</v>
      </c>
      <c r="X1826" s="50">
        <f t="shared" si="185"/>
        <v>22</v>
      </c>
    </row>
    <row r="1827" spans="2:24" ht="15" x14ac:dyDescent="0.3">
      <c r="B1827" s="72" t="str">
        <f t="shared" si="186"/>
        <v>M110×4</v>
      </c>
      <c r="C1827" s="79" t="s">
        <v>222</v>
      </c>
      <c r="D1827" s="73" t="s">
        <v>221</v>
      </c>
      <c r="E1827" s="71" t="s">
        <v>0</v>
      </c>
      <c r="F1827" s="58">
        <v>110</v>
      </c>
      <c r="G1827" s="58">
        <v>4</v>
      </c>
      <c r="H1827" s="71" t="s">
        <v>133</v>
      </c>
      <c r="I1827" s="71" t="s">
        <v>381</v>
      </c>
      <c r="J1827" s="58" t="s">
        <v>311</v>
      </c>
      <c r="K1827" s="58" t="s">
        <v>491</v>
      </c>
      <c r="L1827" s="58">
        <v>110</v>
      </c>
      <c r="M1827" s="58">
        <v>4</v>
      </c>
      <c r="N1827" s="71">
        <v>60</v>
      </c>
      <c r="O1827" s="100">
        <f t="array" ref="O1827">IFERROR(INDEX($AD$11:$AO$1485,MATCH($B1827&amp;$I1827,$Z$11:$Z$1485&amp;$AG$11:$AG$1485,0),MATCH($C1827,$AD$9:$AO$9,0)),"-")</f>
        <v>110</v>
      </c>
      <c r="P1827" s="58">
        <v>33</v>
      </c>
      <c r="Q1827" s="58">
        <v>11</v>
      </c>
      <c r="R1827" s="100">
        <f t="array" ref="R1827">IFERROR(INDEX($AD$11:$AO$1485,MATCH($B1827&amp;$I1827,$Z$11:$Z$1485&amp;$AG$11:$AG$1485,0),MATCH($D1827,$AD$9:$AO$9,0)),"-")</f>
        <v>107.4019</v>
      </c>
      <c r="S1827" s="58">
        <v>33</v>
      </c>
      <c r="T1827" s="58">
        <v>11</v>
      </c>
      <c r="U1827" s="58">
        <v>4</v>
      </c>
      <c r="V1827" s="58">
        <v>7</v>
      </c>
      <c r="W1827" s="50">
        <f t="shared" si="184"/>
        <v>22</v>
      </c>
      <c r="X1827" s="50">
        <f t="shared" si="185"/>
        <v>22</v>
      </c>
    </row>
    <row r="1828" spans="2:24" ht="15" x14ac:dyDescent="0.3">
      <c r="B1828" s="72" t="str">
        <f t="shared" si="186"/>
        <v>M110×3</v>
      </c>
      <c r="C1828" s="79" t="s">
        <v>222</v>
      </c>
      <c r="D1828" s="73" t="s">
        <v>221</v>
      </c>
      <c r="E1828" s="71" t="s">
        <v>0</v>
      </c>
      <c r="F1828" s="58">
        <v>110</v>
      </c>
      <c r="G1828" s="58">
        <v>3</v>
      </c>
      <c r="H1828" s="71" t="s">
        <v>133</v>
      </c>
      <c r="I1828" s="71" t="s">
        <v>381</v>
      </c>
      <c r="J1828" s="58" t="s">
        <v>311</v>
      </c>
      <c r="K1828" s="58" t="s">
        <v>491</v>
      </c>
      <c r="L1828" s="58">
        <v>110</v>
      </c>
      <c r="M1828" s="58">
        <v>3</v>
      </c>
      <c r="N1828" s="71">
        <v>60</v>
      </c>
      <c r="O1828" s="100">
        <f t="array" ref="O1828">IFERROR(INDEX($AD$11:$AO$1485,MATCH($B1828&amp;$I1828,$Z$11:$Z$1485&amp;$AG$11:$AG$1485,0),MATCH($C1828,$AD$9:$AO$9,0)),"-")</f>
        <v>110</v>
      </c>
      <c r="P1828" s="58">
        <v>33</v>
      </c>
      <c r="Q1828" s="58">
        <v>11</v>
      </c>
      <c r="R1828" s="100">
        <f t="array" ref="R1828">IFERROR(INDEX($AD$11:$AO$1485,MATCH($B1828&amp;$I1828,$Z$11:$Z$1485&amp;$AG$11:$AG$1485,0),MATCH($D1828,$AD$9:$AO$9,0)),"-")</f>
        <v>108.0514</v>
      </c>
      <c r="S1828" s="58">
        <v>33</v>
      </c>
      <c r="T1828" s="58">
        <v>11</v>
      </c>
      <c r="U1828" s="58">
        <v>4</v>
      </c>
      <c r="V1828" s="58">
        <v>7</v>
      </c>
      <c r="W1828" s="50">
        <f t="shared" si="184"/>
        <v>22</v>
      </c>
      <c r="X1828" s="50">
        <f t="shared" si="185"/>
        <v>22</v>
      </c>
    </row>
    <row r="1829" spans="2:24" ht="15" x14ac:dyDescent="0.3">
      <c r="B1829" s="72" t="str">
        <f t="shared" si="186"/>
        <v>M110×2</v>
      </c>
      <c r="C1829" s="79" t="s">
        <v>222</v>
      </c>
      <c r="D1829" s="73" t="s">
        <v>221</v>
      </c>
      <c r="E1829" s="71" t="s">
        <v>0</v>
      </c>
      <c r="F1829" s="58">
        <v>110</v>
      </c>
      <c r="G1829" s="58">
        <v>2</v>
      </c>
      <c r="H1829" s="71" t="s">
        <v>133</v>
      </c>
      <c r="I1829" s="71" t="s">
        <v>381</v>
      </c>
      <c r="J1829" s="58" t="s">
        <v>311</v>
      </c>
      <c r="K1829" s="58" t="s">
        <v>491</v>
      </c>
      <c r="L1829" s="58">
        <v>110</v>
      </c>
      <c r="M1829" s="58">
        <v>2</v>
      </c>
      <c r="N1829" s="71">
        <v>60</v>
      </c>
      <c r="O1829" s="100">
        <f t="array" ref="O1829">IFERROR(INDEX($AD$11:$AO$1485,MATCH($B1829&amp;$I1829,$Z$11:$Z$1485&amp;$AG$11:$AG$1485,0),MATCH($C1829,$AD$9:$AO$9,0)),"-")</f>
        <v>110</v>
      </c>
      <c r="P1829" s="58">
        <v>33</v>
      </c>
      <c r="Q1829" s="58">
        <v>11</v>
      </c>
      <c r="R1829" s="100">
        <f t="array" ref="R1829">IFERROR(INDEX($AD$11:$AO$1485,MATCH($B1829&amp;$I1829,$Z$11:$Z$1485&amp;$AG$11:$AG$1485,0),MATCH($D1829,$AD$9:$AO$9,0)),"-")</f>
        <v>108.70099999999999</v>
      </c>
      <c r="S1829" s="58">
        <v>33</v>
      </c>
      <c r="T1829" s="58">
        <v>11</v>
      </c>
      <c r="U1829" s="58">
        <v>4</v>
      </c>
      <c r="V1829" s="58">
        <v>7</v>
      </c>
      <c r="W1829" s="50">
        <f t="shared" si="184"/>
        <v>22</v>
      </c>
      <c r="X1829" s="50">
        <f t="shared" si="185"/>
        <v>22</v>
      </c>
    </row>
    <row r="1830" spans="2:24" ht="15" x14ac:dyDescent="0.3">
      <c r="B1830" s="72" t="str">
        <f t="shared" si="186"/>
        <v>M115×6</v>
      </c>
      <c r="C1830" s="79" t="s">
        <v>222</v>
      </c>
      <c r="D1830" s="73" t="s">
        <v>221</v>
      </c>
      <c r="E1830" s="71" t="s">
        <v>0</v>
      </c>
      <c r="F1830" s="58">
        <v>115</v>
      </c>
      <c r="G1830" s="58">
        <v>6</v>
      </c>
      <c r="H1830" s="71" t="s">
        <v>133</v>
      </c>
      <c r="I1830" s="71" t="s">
        <v>381</v>
      </c>
      <c r="J1830" s="58" t="s">
        <v>311</v>
      </c>
      <c r="K1830" s="58" t="s">
        <v>491</v>
      </c>
      <c r="L1830" s="58">
        <v>115</v>
      </c>
      <c r="M1830" s="58">
        <v>6</v>
      </c>
      <c r="N1830" s="71">
        <v>60</v>
      </c>
      <c r="O1830" s="100">
        <f t="array" ref="O1830">IFERROR(INDEX($AD$11:$AO$1485,MATCH($B1830&amp;$I1830,$Z$11:$Z$1485&amp;$AG$11:$AG$1485,0),MATCH($C1830,$AD$9:$AO$9,0)),"-")</f>
        <v>115</v>
      </c>
      <c r="P1830" s="58">
        <v>33</v>
      </c>
      <c r="Q1830" s="58">
        <v>11</v>
      </c>
      <c r="R1830" s="100">
        <f t="array" ref="R1830">IFERROR(INDEX($AD$11:$AO$1485,MATCH($B1830&amp;$I1830,$Z$11:$Z$1485&amp;$AG$11:$AG$1485,0),MATCH($D1830,$AD$9:$AO$9,0)),"-")</f>
        <v>111.10290000000001</v>
      </c>
      <c r="S1830" s="58">
        <v>33</v>
      </c>
      <c r="T1830" s="58">
        <v>11</v>
      </c>
      <c r="U1830" s="58">
        <v>4</v>
      </c>
      <c r="V1830" s="58">
        <v>7</v>
      </c>
      <c r="W1830" s="50">
        <f t="shared" si="184"/>
        <v>22</v>
      </c>
      <c r="X1830" s="50">
        <f t="shared" si="185"/>
        <v>22</v>
      </c>
    </row>
    <row r="1831" spans="2:24" ht="15" x14ac:dyDescent="0.3">
      <c r="B1831" s="72" t="str">
        <f t="shared" si="186"/>
        <v>M115×4</v>
      </c>
      <c r="C1831" s="79" t="s">
        <v>222</v>
      </c>
      <c r="D1831" s="73" t="s">
        <v>221</v>
      </c>
      <c r="E1831" s="71" t="s">
        <v>0</v>
      </c>
      <c r="F1831" s="58">
        <v>115</v>
      </c>
      <c r="G1831" s="58">
        <v>4</v>
      </c>
      <c r="H1831" s="71" t="s">
        <v>133</v>
      </c>
      <c r="I1831" s="71" t="s">
        <v>381</v>
      </c>
      <c r="J1831" s="58" t="s">
        <v>311</v>
      </c>
      <c r="K1831" s="58" t="s">
        <v>491</v>
      </c>
      <c r="L1831" s="58">
        <v>115</v>
      </c>
      <c r="M1831" s="58">
        <v>4</v>
      </c>
      <c r="N1831" s="71">
        <v>60</v>
      </c>
      <c r="O1831" s="100">
        <f t="array" ref="O1831">IFERROR(INDEX($AD$11:$AO$1485,MATCH($B1831&amp;$I1831,$Z$11:$Z$1485&amp;$AG$11:$AG$1485,0),MATCH($C1831,$AD$9:$AO$9,0)),"-")</f>
        <v>115</v>
      </c>
      <c r="P1831" s="58">
        <v>33</v>
      </c>
      <c r="Q1831" s="58">
        <v>11</v>
      </c>
      <c r="R1831" s="100">
        <f t="array" ref="R1831">IFERROR(INDEX($AD$11:$AO$1485,MATCH($B1831&amp;$I1831,$Z$11:$Z$1485&amp;$AG$11:$AG$1485,0),MATCH($D1831,$AD$9:$AO$9,0)),"-")</f>
        <v>112.4019</v>
      </c>
      <c r="S1831" s="58">
        <v>33</v>
      </c>
      <c r="T1831" s="58">
        <v>11</v>
      </c>
      <c r="U1831" s="58">
        <v>4</v>
      </c>
      <c r="V1831" s="58">
        <v>7</v>
      </c>
      <c r="W1831" s="50">
        <f t="shared" si="184"/>
        <v>22</v>
      </c>
      <c r="X1831" s="50">
        <f t="shared" si="185"/>
        <v>22</v>
      </c>
    </row>
    <row r="1832" spans="2:24" ht="15" x14ac:dyDescent="0.3">
      <c r="B1832" s="72" t="str">
        <f t="shared" si="186"/>
        <v>M115×3</v>
      </c>
      <c r="C1832" s="79" t="s">
        <v>222</v>
      </c>
      <c r="D1832" s="73" t="s">
        <v>221</v>
      </c>
      <c r="E1832" s="71" t="s">
        <v>0</v>
      </c>
      <c r="F1832" s="58">
        <v>115</v>
      </c>
      <c r="G1832" s="58">
        <v>3</v>
      </c>
      <c r="H1832" s="71" t="s">
        <v>133</v>
      </c>
      <c r="I1832" s="71" t="s">
        <v>381</v>
      </c>
      <c r="J1832" s="58" t="s">
        <v>311</v>
      </c>
      <c r="K1832" s="58" t="s">
        <v>491</v>
      </c>
      <c r="L1832" s="58">
        <v>115</v>
      </c>
      <c r="M1832" s="58">
        <v>3</v>
      </c>
      <c r="N1832" s="71">
        <v>60</v>
      </c>
      <c r="O1832" s="100">
        <f t="array" ref="O1832">IFERROR(INDEX($AD$11:$AO$1485,MATCH($B1832&amp;$I1832,$Z$11:$Z$1485&amp;$AG$11:$AG$1485,0),MATCH($C1832,$AD$9:$AO$9,0)),"-")</f>
        <v>115</v>
      </c>
      <c r="P1832" s="58">
        <v>33</v>
      </c>
      <c r="Q1832" s="58">
        <v>11</v>
      </c>
      <c r="R1832" s="100">
        <f t="array" ref="R1832">IFERROR(INDEX($AD$11:$AO$1485,MATCH($B1832&amp;$I1832,$Z$11:$Z$1485&amp;$AG$11:$AG$1485,0),MATCH($D1832,$AD$9:$AO$9,0)),"-")</f>
        <v>113.0514</v>
      </c>
      <c r="S1832" s="58">
        <v>33</v>
      </c>
      <c r="T1832" s="58">
        <v>11</v>
      </c>
      <c r="U1832" s="58">
        <v>4</v>
      </c>
      <c r="V1832" s="58">
        <v>7</v>
      </c>
      <c r="W1832" s="50">
        <f t="shared" si="184"/>
        <v>22</v>
      </c>
      <c r="X1832" s="50">
        <f t="shared" si="185"/>
        <v>22</v>
      </c>
    </row>
    <row r="1833" spans="2:24" ht="15" x14ac:dyDescent="0.3">
      <c r="B1833" s="72" t="str">
        <f t="shared" si="186"/>
        <v>M115×2</v>
      </c>
      <c r="C1833" s="79" t="s">
        <v>222</v>
      </c>
      <c r="D1833" s="73" t="s">
        <v>221</v>
      </c>
      <c r="E1833" s="71" t="s">
        <v>0</v>
      </c>
      <c r="F1833" s="58">
        <v>115</v>
      </c>
      <c r="G1833" s="58">
        <v>2</v>
      </c>
      <c r="H1833" s="71" t="s">
        <v>133</v>
      </c>
      <c r="I1833" s="71" t="s">
        <v>381</v>
      </c>
      <c r="J1833" s="58" t="s">
        <v>311</v>
      </c>
      <c r="K1833" s="58" t="s">
        <v>491</v>
      </c>
      <c r="L1833" s="58">
        <v>115</v>
      </c>
      <c r="M1833" s="58">
        <v>2</v>
      </c>
      <c r="N1833" s="71">
        <v>60</v>
      </c>
      <c r="O1833" s="100">
        <f t="array" ref="O1833">IFERROR(INDEX($AD$11:$AO$1485,MATCH($B1833&amp;$I1833,$Z$11:$Z$1485&amp;$AG$11:$AG$1485,0),MATCH($C1833,$AD$9:$AO$9,0)),"-")</f>
        <v>115</v>
      </c>
      <c r="P1833" s="58">
        <v>33</v>
      </c>
      <c r="Q1833" s="58">
        <v>11</v>
      </c>
      <c r="R1833" s="100">
        <f t="array" ref="R1833">IFERROR(INDEX($AD$11:$AO$1485,MATCH($B1833&amp;$I1833,$Z$11:$Z$1485&amp;$AG$11:$AG$1485,0),MATCH($D1833,$AD$9:$AO$9,0)),"-")</f>
        <v>113.70099999999999</v>
      </c>
      <c r="S1833" s="58">
        <v>33</v>
      </c>
      <c r="T1833" s="58">
        <v>11</v>
      </c>
      <c r="U1833" s="58">
        <v>4</v>
      </c>
      <c r="V1833" s="58">
        <v>7</v>
      </c>
      <c r="W1833" s="50">
        <f t="shared" si="184"/>
        <v>22</v>
      </c>
      <c r="X1833" s="50">
        <f t="shared" si="185"/>
        <v>22</v>
      </c>
    </row>
    <row r="1834" spans="2:24" ht="15" x14ac:dyDescent="0.3">
      <c r="B1834" s="72" t="str">
        <f t="shared" si="186"/>
        <v>M120×6</v>
      </c>
      <c r="C1834" s="79" t="s">
        <v>222</v>
      </c>
      <c r="D1834" s="73" t="s">
        <v>221</v>
      </c>
      <c r="E1834" s="71" t="s">
        <v>0</v>
      </c>
      <c r="F1834" s="58">
        <v>120</v>
      </c>
      <c r="G1834" s="58">
        <v>6</v>
      </c>
      <c r="H1834" s="71" t="s">
        <v>133</v>
      </c>
      <c r="I1834" s="71" t="s">
        <v>381</v>
      </c>
      <c r="J1834" s="58" t="s">
        <v>311</v>
      </c>
      <c r="K1834" s="58" t="s">
        <v>491</v>
      </c>
      <c r="L1834" s="58">
        <v>120</v>
      </c>
      <c r="M1834" s="58">
        <v>6</v>
      </c>
      <c r="N1834" s="71">
        <v>60</v>
      </c>
      <c r="O1834" s="100">
        <f t="array" ref="O1834">IFERROR(INDEX($AD$11:$AO$1485,MATCH($B1834&amp;$I1834,$Z$11:$Z$1485&amp;$AG$11:$AG$1485,0),MATCH($C1834,$AD$9:$AO$9,0)),"-")</f>
        <v>120</v>
      </c>
      <c r="P1834" s="58">
        <v>33</v>
      </c>
      <c r="Q1834" s="58">
        <v>11</v>
      </c>
      <c r="R1834" s="100">
        <f t="array" ref="R1834">IFERROR(INDEX($AD$11:$AO$1485,MATCH($B1834&amp;$I1834,$Z$11:$Z$1485&amp;$AG$11:$AG$1485,0),MATCH($D1834,$AD$9:$AO$9,0)),"-")</f>
        <v>116.10290000000001</v>
      </c>
      <c r="S1834" s="58">
        <v>33</v>
      </c>
      <c r="T1834" s="58">
        <v>11</v>
      </c>
      <c r="U1834" s="58">
        <v>4</v>
      </c>
      <c r="V1834" s="58">
        <v>7</v>
      </c>
      <c r="W1834" s="50">
        <f t="shared" si="184"/>
        <v>22</v>
      </c>
      <c r="X1834" s="50">
        <f t="shared" si="185"/>
        <v>22</v>
      </c>
    </row>
    <row r="1835" spans="2:24" ht="15" x14ac:dyDescent="0.3">
      <c r="B1835" s="72" t="str">
        <f t="shared" si="186"/>
        <v>M120×4</v>
      </c>
      <c r="C1835" s="79" t="s">
        <v>222</v>
      </c>
      <c r="D1835" s="73" t="s">
        <v>221</v>
      </c>
      <c r="E1835" s="71" t="s">
        <v>0</v>
      </c>
      <c r="F1835" s="58">
        <v>120</v>
      </c>
      <c r="G1835" s="58">
        <v>4</v>
      </c>
      <c r="H1835" s="71" t="s">
        <v>133</v>
      </c>
      <c r="I1835" s="71" t="s">
        <v>381</v>
      </c>
      <c r="J1835" s="58" t="s">
        <v>311</v>
      </c>
      <c r="K1835" s="58" t="s">
        <v>491</v>
      </c>
      <c r="L1835" s="58">
        <v>120</v>
      </c>
      <c r="M1835" s="58">
        <v>4</v>
      </c>
      <c r="N1835" s="71">
        <v>60</v>
      </c>
      <c r="O1835" s="100">
        <f t="array" ref="O1835">IFERROR(INDEX($AD$11:$AO$1485,MATCH($B1835&amp;$I1835,$Z$11:$Z$1485&amp;$AG$11:$AG$1485,0),MATCH($C1835,$AD$9:$AO$9,0)),"-")</f>
        <v>120</v>
      </c>
      <c r="P1835" s="58">
        <v>33</v>
      </c>
      <c r="Q1835" s="58">
        <v>11</v>
      </c>
      <c r="R1835" s="100">
        <f t="array" ref="R1835">IFERROR(INDEX($AD$11:$AO$1485,MATCH($B1835&amp;$I1835,$Z$11:$Z$1485&amp;$AG$11:$AG$1485,0),MATCH($D1835,$AD$9:$AO$9,0)),"-")</f>
        <v>117.4019</v>
      </c>
      <c r="S1835" s="58">
        <v>33</v>
      </c>
      <c r="T1835" s="58">
        <v>11</v>
      </c>
      <c r="U1835" s="58">
        <v>4</v>
      </c>
      <c r="V1835" s="58">
        <v>7</v>
      </c>
      <c r="W1835" s="50">
        <f t="shared" si="184"/>
        <v>22</v>
      </c>
      <c r="X1835" s="50">
        <f t="shared" si="185"/>
        <v>22</v>
      </c>
    </row>
    <row r="1836" spans="2:24" ht="15" x14ac:dyDescent="0.3">
      <c r="B1836" s="72" t="str">
        <f t="shared" si="186"/>
        <v>M120×3</v>
      </c>
      <c r="C1836" s="79" t="s">
        <v>222</v>
      </c>
      <c r="D1836" s="73" t="s">
        <v>221</v>
      </c>
      <c r="E1836" s="71" t="s">
        <v>0</v>
      </c>
      <c r="F1836" s="58">
        <v>120</v>
      </c>
      <c r="G1836" s="58">
        <v>3</v>
      </c>
      <c r="H1836" s="71" t="s">
        <v>133</v>
      </c>
      <c r="I1836" s="71" t="s">
        <v>381</v>
      </c>
      <c r="J1836" s="58" t="s">
        <v>311</v>
      </c>
      <c r="K1836" s="58" t="s">
        <v>491</v>
      </c>
      <c r="L1836" s="58">
        <v>120</v>
      </c>
      <c r="M1836" s="58">
        <v>3</v>
      </c>
      <c r="N1836" s="71">
        <v>60</v>
      </c>
      <c r="O1836" s="100">
        <f t="array" ref="O1836">IFERROR(INDEX($AD$11:$AO$1485,MATCH($B1836&amp;$I1836,$Z$11:$Z$1485&amp;$AG$11:$AG$1485,0),MATCH($C1836,$AD$9:$AO$9,0)),"-")</f>
        <v>120</v>
      </c>
      <c r="P1836" s="58">
        <v>33</v>
      </c>
      <c r="Q1836" s="58">
        <v>11</v>
      </c>
      <c r="R1836" s="100">
        <f t="array" ref="R1836">IFERROR(INDEX($AD$11:$AO$1485,MATCH($B1836&amp;$I1836,$Z$11:$Z$1485&amp;$AG$11:$AG$1485,0),MATCH($D1836,$AD$9:$AO$9,0)),"-")</f>
        <v>118.0514</v>
      </c>
      <c r="S1836" s="58">
        <v>33</v>
      </c>
      <c r="T1836" s="58">
        <v>11</v>
      </c>
      <c r="U1836" s="58">
        <v>4</v>
      </c>
      <c r="V1836" s="58">
        <v>7</v>
      </c>
      <c r="W1836" s="50">
        <f t="shared" si="184"/>
        <v>22</v>
      </c>
      <c r="X1836" s="50">
        <f t="shared" si="185"/>
        <v>22</v>
      </c>
    </row>
    <row r="1837" spans="2:24" ht="15" x14ac:dyDescent="0.3">
      <c r="B1837" s="72" t="str">
        <f t="shared" si="186"/>
        <v>M120×2</v>
      </c>
      <c r="C1837" s="79" t="s">
        <v>222</v>
      </c>
      <c r="D1837" s="73" t="s">
        <v>221</v>
      </c>
      <c r="E1837" s="71" t="s">
        <v>0</v>
      </c>
      <c r="F1837" s="58">
        <v>120</v>
      </c>
      <c r="G1837" s="58">
        <v>2</v>
      </c>
      <c r="H1837" s="71" t="s">
        <v>133</v>
      </c>
      <c r="I1837" s="71" t="s">
        <v>381</v>
      </c>
      <c r="J1837" s="58" t="s">
        <v>311</v>
      </c>
      <c r="K1837" s="58" t="s">
        <v>491</v>
      </c>
      <c r="L1837" s="58">
        <v>120</v>
      </c>
      <c r="M1837" s="58">
        <v>2</v>
      </c>
      <c r="N1837" s="71">
        <v>60</v>
      </c>
      <c r="O1837" s="100">
        <f t="array" ref="O1837">IFERROR(INDEX($AD$11:$AO$1485,MATCH($B1837&amp;$I1837,$Z$11:$Z$1485&amp;$AG$11:$AG$1485,0),MATCH($C1837,$AD$9:$AO$9,0)),"-")</f>
        <v>120</v>
      </c>
      <c r="P1837" s="58">
        <v>33</v>
      </c>
      <c r="Q1837" s="58">
        <v>11</v>
      </c>
      <c r="R1837" s="100">
        <f t="array" ref="R1837">IFERROR(INDEX($AD$11:$AO$1485,MATCH($B1837&amp;$I1837,$Z$11:$Z$1485&amp;$AG$11:$AG$1485,0),MATCH($D1837,$AD$9:$AO$9,0)),"-")</f>
        <v>118.70099999999999</v>
      </c>
      <c r="S1837" s="58">
        <v>33</v>
      </c>
      <c r="T1837" s="58">
        <v>11</v>
      </c>
      <c r="U1837" s="58">
        <v>4</v>
      </c>
      <c r="V1837" s="58">
        <v>7</v>
      </c>
      <c r="W1837" s="50">
        <f t="shared" si="184"/>
        <v>22</v>
      </c>
      <c r="X1837" s="50">
        <f t="shared" si="185"/>
        <v>22</v>
      </c>
    </row>
    <row r="1838" spans="2:24" ht="15" x14ac:dyDescent="0.3">
      <c r="B1838" s="72" t="str">
        <f t="shared" si="186"/>
        <v>M125×6</v>
      </c>
      <c r="C1838" s="79" t="s">
        <v>222</v>
      </c>
      <c r="D1838" s="73" t="s">
        <v>221</v>
      </c>
      <c r="E1838" s="71" t="s">
        <v>0</v>
      </c>
      <c r="F1838" s="58">
        <v>125</v>
      </c>
      <c r="G1838" s="58">
        <v>6</v>
      </c>
      <c r="H1838" s="71" t="s">
        <v>133</v>
      </c>
      <c r="I1838" s="71" t="s">
        <v>381</v>
      </c>
      <c r="J1838" s="58" t="s">
        <v>311</v>
      </c>
      <c r="K1838" s="58" t="s">
        <v>491</v>
      </c>
      <c r="L1838" s="58">
        <v>125</v>
      </c>
      <c r="M1838" s="58">
        <v>6</v>
      </c>
      <c r="N1838" s="71">
        <v>60</v>
      </c>
      <c r="O1838" s="100">
        <f t="array" ref="O1838">IFERROR(INDEX($AD$11:$AO$1485,MATCH($B1838&amp;$I1838,$Z$11:$Z$1485&amp;$AG$11:$AG$1485,0),MATCH($C1838,$AD$9:$AO$9,0)),"-")</f>
        <v>125</v>
      </c>
      <c r="P1838" s="58">
        <v>36</v>
      </c>
      <c r="Q1838" s="58">
        <v>12</v>
      </c>
      <c r="R1838" s="100">
        <f t="array" ref="R1838">IFERROR(INDEX($AD$11:$AO$1485,MATCH($B1838&amp;$I1838,$Z$11:$Z$1485&amp;$AG$11:$AG$1485,0),MATCH($D1838,$AD$9:$AO$9,0)),"-")</f>
        <v>121.10290000000001</v>
      </c>
      <c r="S1838" s="58">
        <v>36</v>
      </c>
      <c r="T1838" s="58">
        <v>12</v>
      </c>
      <c r="U1838" s="58">
        <v>4</v>
      </c>
      <c r="V1838" s="58">
        <v>7</v>
      </c>
      <c r="W1838" s="50">
        <f t="shared" si="184"/>
        <v>24</v>
      </c>
      <c r="X1838" s="50">
        <f t="shared" si="185"/>
        <v>24</v>
      </c>
    </row>
    <row r="1839" spans="2:24" ht="15" x14ac:dyDescent="0.3">
      <c r="B1839" s="72" t="str">
        <f t="shared" si="186"/>
        <v>M125×4</v>
      </c>
      <c r="C1839" s="79" t="s">
        <v>222</v>
      </c>
      <c r="D1839" s="73" t="s">
        <v>221</v>
      </c>
      <c r="E1839" s="71" t="s">
        <v>0</v>
      </c>
      <c r="F1839" s="58">
        <v>125</v>
      </c>
      <c r="G1839" s="58">
        <v>4</v>
      </c>
      <c r="H1839" s="71" t="s">
        <v>133</v>
      </c>
      <c r="I1839" s="71" t="s">
        <v>381</v>
      </c>
      <c r="J1839" s="58" t="s">
        <v>311</v>
      </c>
      <c r="K1839" s="58" t="s">
        <v>491</v>
      </c>
      <c r="L1839" s="58">
        <v>125</v>
      </c>
      <c r="M1839" s="58">
        <v>4</v>
      </c>
      <c r="N1839" s="71">
        <v>60</v>
      </c>
      <c r="O1839" s="100">
        <f t="array" ref="O1839">IFERROR(INDEX($AD$11:$AO$1485,MATCH($B1839&amp;$I1839,$Z$11:$Z$1485&amp;$AG$11:$AG$1485,0),MATCH($C1839,$AD$9:$AO$9,0)),"-")</f>
        <v>125</v>
      </c>
      <c r="P1839" s="58">
        <v>36</v>
      </c>
      <c r="Q1839" s="58">
        <v>12</v>
      </c>
      <c r="R1839" s="100">
        <f t="array" ref="R1839">IFERROR(INDEX($AD$11:$AO$1485,MATCH($B1839&amp;$I1839,$Z$11:$Z$1485&amp;$AG$11:$AG$1485,0),MATCH($D1839,$AD$9:$AO$9,0)),"-")</f>
        <v>122.4019</v>
      </c>
      <c r="S1839" s="58">
        <v>36</v>
      </c>
      <c r="T1839" s="58">
        <v>12</v>
      </c>
      <c r="U1839" s="58">
        <v>4</v>
      </c>
      <c r="V1839" s="58">
        <v>7</v>
      </c>
      <c r="W1839" s="50">
        <f t="shared" si="184"/>
        <v>24</v>
      </c>
      <c r="X1839" s="50">
        <f t="shared" si="185"/>
        <v>24</v>
      </c>
    </row>
    <row r="1840" spans="2:24" ht="15" x14ac:dyDescent="0.3">
      <c r="B1840" s="72" t="str">
        <f t="shared" si="186"/>
        <v>M125×3</v>
      </c>
      <c r="C1840" s="79" t="s">
        <v>222</v>
      </c>
      <c r="D1840" s="73" t="s">
        <v>221</v>
      </c>
      <c r="E1840" s="71" t="s">
        <v>0</v>
      </c>
      <c r="F1840" s="58">
        <v>125</v>
      </c>
      <c r="G1840" s="58">
        <v>3</v>
      </c>
      <c r="H1840" s="71" t="s">
        <v>133</v>
      </c>
      <c r="I1840" s="71" t="s">
        <v>381</v>
      </c>
      <c r="J1840" s="58" t="s">
        <v>311</v>
      </c>
      <c r="K1840" s="58" t="s">
        <v>491</v>
      </c>
      <c r="L1840" s="58">
        <v>125</v>
      </c>
      <c r="M1840" s="58">
        <v>3</v>
      </c>
      <c r="N1840" s="71">
        <v>60</v>
      </c>
      <c r="O1840" s="100">
        <f t="array" ref="O1840">IFERROR(INDEX($AD$11:$AO$1485,MATCH($B1840&amp;$I1840,$Z$11:$Z$1485&amp;$AG$11:$AG$1485,0),MATCH($C1840,$AD$9:$AO$9,0)),"-")</f>
        <v>125</v>
      </c>
      <c r="P1840" s="58">
        <v>36</v>
      </c>
      <c r="Q1840" s="58">
        <v>12</v>
      </c>
      <c r="R1840" s="100">
        <f t="array" ref="R1840">IFERROR(INDEX($AD$11:$AO$1485,MATCH($B1840&amp;$I1840,$Z$11:$Z$1485&amp;$AG$11:$AG$1485,0),MATCH($D1840,$AD$9:$AO$9,0)),"-")</f>
        <v>123.0514</v>
      </c>
      <c r="S1840" s="58">
        <v>36</v>
      </c>
      <c r="T1840" s="58">
        <v>12</v>
      </c>
      <c r="U1840" s="58">
        <v>4</v>
      </c>
      <c r="V1840" s="58">
        <v>7</v>
      </c>
      <c r="W1840" s="50">
        <f t="shared" si="184"/>
        <v>24</v>
      </c>
      <c r="X1840" s="50">
        <f t="shared" si="185"/>
        <v>24</v>
      </c>
    </row>
    <row r="1841" spans="2:24" ht="15" x14ac:dyDescent="0.3">
      <c r="B1841" s="72" t="str">
        <f t="shared" si="186"/>
        <v>M125×2</v>
      </c>
      <c r="C1841" s="79" t="s">
        <v>222</v>
      </c>
      <c r="D1841" s="73" t="s">
        <v>221</v>
      </c>
      <c r="E1841" s="71" t="s">
        <v>0</v>
      </c>
      <c r="F1841" s="58">
        <v>125</v>
      </c>
      <c r="G1841" s="58">
        <v>2</v>
      </c>
      <c r="H1841" s="71" t="s">
        <v>133</v>
      </c>
      <c r="I1841" s="71" t="s">
        <v>381</v>
      </c>
      <c r="J1841" s="58" t="s">
        <v>311</v>
      </c>
      <c r="K1841" s="58" t="s">
        <v>491</v>
      </c>
      <c r="L1841" s="58">
        <v>125</v>
      </c>
      <c r="M1841" s="58">
        <v>2</v>
      </c>
      <c r="N1841" s="71">
        <v>60</v>
      </c>
      <c r="O1841" s="100">
        <f t="array" ref="O1841">IFERROR(INDEX($AD$11:$AO$1485,MATCH($B1841&amp;$I1841,$Z$11:$Z$1485&amp;$AG$11:$AG$1485,0),MATCH($C1841,$AD$9:$AO$9,0)),"-")</f>
        <v>125</v>
      </c>
      <c r="P1841" s="58">
        <v>36</v>
      </c>
      <c r="Q1841" s="58">
        <v>12</v>
      </c>
      <c r="R1841" s="100">
        <f t="array" ref="R1841">IFERROR(INDEX($AD$11:$AO$1485,MATCH($B1841&amp;$I1841,$Z$11:$Z$1485&amp;$AG$11:$AG$1485,0),MATCH($D1841,$AD$9:$AO$9,0)),"-")</f>
        <v>123.70099999999999</v>
      </c>
      <c r="S1841" s="58">
        <v>36</v>
      </c>
      <c r="T1841" s="58">
        <v>12</v>
      </c>
      <c r="U1841" s="58">
        <v>4</v>
      </c>
      <c r="V1841" s="58">
        <v>7</v>
      </c>
      <c r="W1841" s="50">
        <f t="shared" si="184"/>
        <v>24</v>
      </c>
      <c r="X1841" s="50">
        <f t="shared" si="185"/>
        <v>24</v>
      </c>
    </row>
    <row r="1842" spans="2:24" ht="15" x14ac:dyDescent="0.3">
      <c r="B1842" s="72" t="str">
        <f t="shared" si="186"/>
        <v>M130×6</v>
      </c>
      <c r="C1842" s="79" t="s">
        <v>222</v>
      </c>
      <c r="D1842" s="73" t="s">
        <v>221</v>
      </c>
      <c r="E1842" s="71" t="s">
        <v>0</v>
      </c>
      <c r="F1842" s="58">
        <v>130</v>
      </c>
      <c r="G1842" s="58">
        <v>6</v>
      </c>
      <c r="H1842" s="71" t="s">
        <v>133</v>
      </c>
      <c r="I1842" s="71" t="s">
        <v>381</v>
      </c>
      <c r="J1842" s="58" t="s">
        <v>311</v>
      </c>
      <c r="K1842" s="58" t="s">
        <v>491</v>
      </c>
      <c r="L1842" s="58">
        <v>130</v>
      </c>
      <c r="M1842" s="58">
        <v>6</v>
      </c>
      <c r="N1842" s="71">
        <v>60</v>
      </c>
      <c r="O1842" s="100">
        <f t="array" ref="O1842">IFERROR(INDEX($AD$11:$AO$1485,MATCH($B1842&amp;$I1842,$Z$11:$Z$1485&amp;$AG$11:$AG$1485,0),MATCH($C1842,$AD$9:$AO$9,0)),"-")</f>
        <v>130</v>
      </c>
      <c r="P1842" s="58">
        <v>36</v>
      </c>
      <c r="Q1842" s="58">
        <v>12</v>
      </c>
      <c r="R1842" s="100">
        <f t="array" ref="R1842">IFERROR(INDEX($AD$11:$AO$1485,MATCH($B1842&amp;$I1842,$Z$11:$Z$1485&amp;$AG$11:$AG$1485,0),MATCH($D1842,$AD$9:$AO$9,0)),"-")</f>
        <v>126.10290000000001</v>
      </c>
      <c r="S1842" s="58">
        <v>36</v>
      </c>
      <c r="T1842" s="58">
        <v>12</v>
      </c>
      <c r="U1842" s="58">
        <v>4</v>
      </c>
      <c r="V1842" s="58">
        <v>7</v>
      </c>
      <c r="W1842" s="50">
        <f t="shared" si="184"/>
        <v>24</v>
      </c>
      <c r="X1842" s="50">
        <f t="shared" si="185"/>
        <v>24</v>
      </c>
    </row>
    <row r="1843" spans="2:24" ht="15" x14ac:dyDescent="0.3">
      <c r="B1843" s="72" t="str">
        <f t="shared" si="186"/>
        <v>M130×4</v>
      </c>
      <c r="C1843" s="79" t="s">
        <v>222</v>
      </c>
      <c r="D1843" s="73" t="s">
        <v>221</v>
      </c>
      <c r="E1843" s="71" t="s">
        <v>0</v>
      </c>
      <c r="F1843" s="58">
        <v>130</v>
      </c>
      <c r="G1843" s="58">
        <v>4</v>
      </c>
      <c r="H1843" s="71" t="s">
        <v>133</v>
      </c>
      <c r="I1843" s="71" t="s">
        <v>381</v>
      </c>
      <c r="J1843" s="58" t="s">
        <v>311</v>
      </c>
      <c r="K1843" s="58" t="s">
        <v>491</v>
      </c>
      <c r="L1843" s="58">
        <v>130</v>
      </c>
      <c r="M1843" s="58">
        <v>4</v>
      </c>
      <c r="N1843" s="71">
        <v>60</v>
      </c>
      <c r="O1843" s="100">
        <f t="array" ref="O1843">IFERROR(INDEX($AD$11:$AO$1485,MATCH($B1843&amp;$I1843,$Z$11:$Z$1485&amp;$AG$11:$AG$1485,0),MATCH($C1843,$AD$9:$AO$9,0)),"-")</f>
        <v>130</v>
      </c>
      <c r="P1843" s="58">
        <v>36</v>
      </c>
      <c r="Q1843" s="58">
        <v>12</v>
      </c>
      <c r="R1843" s="100">
        <f t="array" ref="R1843">IFERROR(INDEX($AD$11:$AO$1485,MATCH($B1843&amp;$I1843,$Z$11:$Z$1485&amp;$AG$11:$AG$1485,0),MATCH($D1843,$AD$9:$AO$9,0)),"-")</f>
        <v>127.4019</v>
      </c>
      <c r="S1843" s="58">
        <v>36</v>
      </c>
      <c r="T1843" s="58">
        <v>12</v>
      </c>
      <c r="U1843" s="58">
        <v>4</v>
      </c>
      <c r="V1843" s="58">
        <v>7</v>
      </c>
      <c r="W1843" s="50">
        <f t="shared" si="184"/>
        <v>24</v>
      </c>
      <c r="X1843" s="50">
        <f t="shared" si="185"/>
        <v>24</v>
      </c>
    </row>
    <row r="1844" spans="2:24" ht="15" x14ac:dyDescent="0.3">
      <c r="B1844" s="72" t="str">
        <f t="shared" si="186"/>
        <v>M130×3</v>
      </c>
      <c r="C1844" s="79" t="s">
        <v>222</v>
      </c>
      <c r="D1844" s="73" t="s">
        <v>221</v>
      </c>
      <c r="E1844" s="71" t="s">
        <v>0</v>
      </c>
      <c r="F1844" s="58">
        <v>130</v>
      </c>
      <c r="G1844" s="58">
        <v>3</v>
      </c>
      <c r="H1844" s="71" t="s">
        <v>133</v>
      </c>
      <c r="I1844" s="71" t="s">
        <v>381</v>
      </c>
      <c r="J1844" s="58" t="s">
        <v>311</v>
      </c>
      <c r="K1844" s="58" t="s">
        <v>491</v>
      </c>
      <c r="L1844" s="58">
        <v>130</v>
      </c>
      <c r="M1844" s="58">
        <v>3</v>
      </c>
      <c r="N1844" s="71">
        <v>60</v>
      </c>
      <c r="O1844" s="100">
        <f t="array" ref="O1844">IFERROR(INDEX($AD$11:$AO$1485,MATCH($B1844&amp;$I1844,$Z$11:$Z$1485&amp;$AG$11:$AG$1485,0),MATCH($C1844,$AD$9:$AO$9,0)),"-")</f>
        <v>130</v>
      </c>
      <c r="P1844" s="58">
        <v>36</v>
      </c>
      <c r="Q1844" s="58">
        <v>12</v>
      </c>
      <c r="R1844" s="100">
        <f t="array" ref="R1844">IFERROR(INDEX($AD$11:$AO$1485,MATCH($B1844&amp;$I1844,$Z$11:$Z$1485&amp;$AG$11:$AG$1485,0),MATCH($D1844,$AD$9:$AO$9,0)),"-")</f>
        <v>128.0514</v>
      </c>
      <c r="S1844" s="58">
        <v>36</v>
      </c>
      <c r="T1844" s="58">
        <v>12</v>
      </c>
      <c r="U1844" s="58">
        <v>4</v>
      </c>
      <c r="V1844" s="58">
        <v>7</v>
      </c>
      <c r="W1844" s="50">
        <f t="shared" si="184"/>
        <v>24</v>
      </c>
      <c r="X1844" s="50">
        <f t="shared" si="185"/>
        <v>24</v>
      </c>
    </row>
    <row r="1845" spans="2:24" ht="15" x14ac:dyDescent="0.3">
      <c r="B1845" s="72" t="str">
        <f t="shared" si="186"/>
        <v>M130×2</v>
      </c>
      <c r="C1845" s="79" t="s">
        <v>222</v>
      </c>
      <c r="D1845" s="73" t="s">
        <v>221</v>
      </c>
      <c r="E1845" s="71" t="s">
        <v>0</v>
      </c>
      <c r="F1845" s="58">
        <v>130</v>
      </c>
      <c r="G1845" s="58">
        <v>2</v>
      </c>
      <c r="H1845" s="71" t="s">
        <v>133</v>
      </c>
      <c r="I1845" s="71" t="s">
        <v>381</v>
      </c>
      <c r="J1845" s="58" t="s">
        <v>311</v>
      </c>
      <c r="K1845" s="58" t="s">
        <v>491</v>
      </c>
      <c r="L1845" s="58">
        <v>130</v>
      </c>
      <c r="M1845" s="58">
        <v>2</v>
      </c>
      <c r="N1845" s="71">
        <v>60</v>
      </c>
      <c r="O1845" s="100">
        <f t="array" ref="O1845">IFERROR(INDEX($AD$11:$AO$1485,MATCH($B1845&amp;$I1845,$Z$11:$Z$1485&amp;$AG$11:$AG$1485,0),MATCH($C1845,$AD$9:$AO$9,0)),"-")</f>
        <v>130</v>
      </c>
      <c r="P1845" s="58">
        <v>36</v>
      </c>
      <c r="Q1845" s="58">
        <v>12</v>
      </c>
      <c r="R1845" s="100">
        <f t="array" ref="R1845">IFERROR(INDEX($AD$11:$AO$1485,MATCH($B1845&amp;$I1845,$Z$11:$Z$1485&amp;$AG$11:$AG$1485,0),MATCH($D1845,$AD$9:$AO$9,0)),"-")</f>
        <v>128.70099999999999</v>
      </c>
      <c r="S1845" s="58">
        <v>36</v>
      </c>
      <c r="T1845" s="58">
        <v>12</v>
      </c>
      <c r="U1845" s="58">
        <v>4</v>
      </c>
      <c r="V1845" s="58">
        <v>7</v>
      </c>
      <c r="W1845" s="50">
        <f t="shared" si="184"/>
        <v>24</v>
      </c>
      <c r="X1845" s="50">
        <f t="shared" si="185"/>
        <v>24</v>
      </c>
    </row>
    <row r="1846" spans="2:24" ht="15" x14ac:dyDescent="0.3">
      <c r="B1846" s="72" t="str">
        <f t="shared" si="186"/>
        <v>M135×6</v>
      </c>
      <c r="C1846" s="79" t="s">
        <v>222</v>
      </c>
      <c r="D1846" s="73" t="s">
        <v>221</v>
      </c>
      <c r="E1846" s="71" t="s">
        <v>0</v>
      </c>
      <c r="F1846" s="58">
        <v>135</v>
      </c>
      <c r="G1846" s="58">
        <v>6</v>
      </c>
      <c r="H1846" s="71" t="s">
        <v>133</v>
      </c>
      <c r="I1846" s="71" t="s">
        <v>381</v>
      </c>
      <c r="J1846" s="58" t="s">
        <v>311</v>
      </c>
      <c r="K1846" s="58" t="s">
        <v>491</v>
      </c>
      <c r="L1846" s="58">
        <v>135</v>
      </c>
      <c r="M1846" s="58">
        <v>6</v>
      </c>
      <c r="N1846" s="71">
        <v>60</v>
      </c>
      <c r="O1846" s="100">
        <f t="array" ref="O1846">IFERROR(INDEX($AD$11:$AO$1485,MATCH($B1846&amp;$I1846,$Z$11:$Z$1485&amp;$AG$11:$AG$1485,0),MATCH($C1846,$AD$9:$AO$9,0)),"-")</f>
        <v>135</v>
      </c>
      <c r="P1846" s="58">
        <v>36</v>
      </c>
      <c r="Q1846" s="58">
        <v>12</v>
      </c>
      <c r="R1846" s="100">
        <f t="array" ref="R1846">IFERROR(INDEX($AD$11:$AO$1485,MATCH($B1846&amp;$I1846,$Z$11:$Z$1485&amp;$AG$11:$AG$1485,0),MATCH($D1846,$AD$9:$AO$9,0)),"-")</f>
        <v>131.10290000000001</v>
      </c>
      <c r="S1846" s="58">
        <v>36</v>
      </c>
      <c r="T1846" s="58">
        <v>12</v>
      </c>
      <c r="U1846" s="58">
        <v>4</v>
      </c>
      <c r="V1846" s="58">
        <v>7</v>
      </c>
      <c r="W1846" s="50">
        <f t="shared" si="184"/>
        <v>24</v>
      </c>
      <c r="X1846" s="50">
        <f t="shared" si="185"/>
        <v>24</v>
      </c>
    </row>
    <row r="1847" spans="2:24" ht="15" x14ac:dyDescent="0.3">
      <c r="B1847" s="72" t="str">
        <f t="shared" si="186"/>
        <v>M135×4</v>
      </c>
      <c r="C1847" s="79" t="s">
        <v>222</v>
      </c>
      <c r="D1847" s="73" t="s">
        <v>221</v>
      </c>
      <c r="E1847" s="71" t="s">
        <v>0</v>
      </c>
      <c r="F1847" s="58">
        <v>135</v>
      </c>
      <c r="G1847" s="58">
        <v>4</v>
      </c>
      <c r="H1847" s="71" t="s">
        <v>133</v>
      </c>
      <c r="I1847" s="71" t="s">
        <v>381</v>
      </c>
      <c r="J1847" s="58" t="s">
        <v>311</v>
      </c>
      <c r="K1847" s="58" t="s">
        <v>491</v>
      </c>
      <c r="L1847" s="58">
        <v>135</v>
      </c>
      <c r="M1847" s="58">
        <v>4</v>
      </c>
      <c r="N1847" s="71">
        <v>60</v>
      </c>
      <c r="O1847" s="100">
        <f t="array" ref="O1847">IFERROR(INDEX($AD$11:$AO$1485,MATCH($B1847&amp;$I1847,$Z$11:$Z$1485&amp;$AG$11:$AG$1485,0),MATCH($C1847,$AD$9:$AO$9,0)),"-")</f>
        <v>135</v>
      </c>
      <c r="P1847" s="58">
        <v>36</v>
      </c>
      <c r="Q1847" s="58">
        <v>12</v>
      </c>
      <c r="R1847" s="100">
        <f t="array" ref="R1847">IFERROR(INDEX($AD$11:$AO$1485,MATCH($B1847&amp;$I1847,$Z$11:$Z$1485&amp;$AG$11:$AG$1485,0),MATCH($D1847,$AD$9:$AO$9,0)),"-")</f>
        <v>132.40190000000001</v>
      </c>
      <c r="S1847" s="58">
        <v>36</v>
      </c>
      <c r="T1847" s="58">
        <v>12</v>
      </c>
      <c r="U1847" s="58">
        <v>4</v>
      </c>
      <c r="V1847" s="58">
        <v>7</v>
      </c>
      <c r="W1847" s="50">
        <f t="shared" si="184"/>
        <v>24</v>
      </c>
      <c r="X1847" s="50">
        <f t="shared" si="185"/>
        <v>24</v>
      </c>
    </row>
    <row r="1848" spans="2:24" ht="15" x14ac:dyDescent="0.3">
      <c r="B1848" s="72" t="str">
        <f t="shared" si="186"/>
        <v>M135×3</v>
      </c>
      <c r="C1848" s="79" t="s">
        <v>222</v>
      </c>
      <c r="D1848" s="73" t="s">
        <v>221</v>
      </c>
      <c r="E1848" s="71" t="s">
        <v>0</v>
      </c>
      <c r="F1848" s="58">
        <v>135</v>
      </c>
      <c r="G1848" s="58">
        <v>3</v>
      </c>
      <c r="H1848" s="71" t="s">
        <v>133</v>
      </c>
      <c r="I1848" s="71" t="s">
        <v>381</v>
      </c>
      <c r="J1848" s="58" t="s">
        <v>311</v>
      </c>
      <c r="K1848" s="58" t="s">
        <v>491</v>
      </c>
      <c r="L1848" s="58">
        <v>135</v>
      </c>
      <c r="M1848" s="58">
        <v>3</v>
      </c>
      <c r="N1848" s="71">
        <v>60</v>
      </c>
      <c r="O1848" s="100">
        <f t="array" ref="O1848">IFERROR(INDEX($AD$11:$AO$1485,MATCH($B1848&amp;$I1848,$Z$11:$Z$1485&amp;$AG$11:$AG$1485,0),MATCH($C1848,$AD$9:$AO$9,0)),"-")</f>
        <v>135</v>
      </c>
      <c r="P1848" s="58">
        <v>36</v>
      </c>
      <c r="Q1848" s="58">
        <v>12</v>
      </c>
      <c r="R1848" s="100">
        <f t="array" ref="R1848">IFERROR(INDEX($AD$11:$AO$1485,MATCH($B1848&amp;$I1848,$Z$11:$Z$1485&amp;$AG$11:$AG$1485,0),MATCH($D1848,$AD$9:$AO$9,0)),"-")</f>
        <v>133.0514</v>
      </c>
      <c r="S1848" s="58">
        <v>36</v>
      </c>
      <c r="T1848" s="58">
        <v>12</v>
      </c>
      <c r="U1848" s="58">
        <v>4</v>
      </c>
      <c r="V1848" s="58">
        <v>7</v>
      </c>
      <c r="W1848" s="50">
        <f t="shared" si="184"/>
        <v>24</v>
      </c>
      <c r="X1848" s="50">
        <f t="shared" si="185"/>
        <v>24</v>
      </c>
    </row>
    <row r="1849" spans="2:24" ht="15" x14ac:dyDescent="0.3">
      <c r="B1849" s="72" t="str">
        <f t="shared" si="186"/>
        <v>M135×2</v>
      </c>
      <c r="C1849" s="79" t="s">
        <v>222</v>
      </c>
      <c r="D1849" s="73" t="s">
        <v>221</v>
      </c>
      <c r="E1849" s="71" t="s">
        <v>0</v>
      </c>
      <c r="F1849" s="58">
        <v>135</v>
      </c>
      <c r="G1849" s="58">
        <v>2</v>
      </c>
      <c r="H1849" s="71" t="s">
        <v>133</v>
      </c>
      <c r="I1849" s="71" t="s">
        <v>381</v>
      </c>
      <c r="J1849" s="58" t="s">
        <v>311</v>
      </c>
      <c r="K1849" s="58" t="s">
        <v>491</v>
      </c>
      <c r="L1849" s="58">
        <v>135</v>
      </c>
      <c r="M1849" s="58">
        <v>2</v>
      </c>
      <c r="N1849" s="71">
        <v>60</v>
      </c>
      <c r="O1849" s="100">
        <f t="array" ref="O1849">IFERROR(INDEX($AD$11:$AO$1485,MATCH($B1849&amp;$I1849,$Z$11:$Z$1485&amp;$AG$11:$AG$1485,0),MATCH($C1849,$AD$9:$AO$9,0)),"-")</f>
        <v>135</v>
      </c>
      <c r="P1849" s="58">
        <v>36</v>
      </c>
      <c r="Q1849" s="58">
        <v>12</v>
      </c>
      <c r="R1849" s="100">
        <f t="array" ref="R1849">IFERROR(INDEX($AD$11:$AO$1485,MATCH($B1849&amp;$I1849,$Z$11:$Z$1485&amp;$AG$11:$AG$1485,0),MATCH($D1849,$AD$9:$AO$9,0)),"-")</f>
        <v>133.70099999999999</v>
      </c>
      <c r="S1849" s="58">
        <v>36</v>
      </c>
      <c r="T1849" s="58">
        <v>12</v>
      </c>
      <c r="U1849" s="58">
        <v>4</v>
      </c>
      <c r="V1849" s="58">
        <v>7</v>
      </c>
      <c r="W1849" s="50">
        <f t="shared" si="184"/>
        <v>24</v>
      </c>
      <c r="X1849" s="50">
        <f t="shared" si="185"/>
        <v>24</v>
      </c>
    </row>
    <row r="1850" spans="2:24" ht="15" x14ac:dyDescent="0.3">
      <c r="B1850" s="72" t="str">
        <f t="shared" si="186"/>
        <v>M140×6</v>
      </c>
      <c r="C1850" s="79" t="s">
        <v>222</v>
      </c>
      <c r="D1850" s="73" t="s">
        <v>221</v>
      </c>
      <c r="E1850" s="71" t="s">
        <v>0</v>
      </c>
      <c r="F1850" s="58">
        <v>140</v>
      </c>
      <c r="G1850" s="58">
        <v>6</v>
      </c>
      <c r="H1850" s="71" t="s">
        <v>133</v>
      </c>
      <c r="I1850" s="71" t="s">
        <v>381</v>
      </c>
      <c r="J1850" s="58" t="s">
        <v>311</v>
      </c>
      <c r="K1850" s="58" t="s">
        <v>491</v>
      </c>
      <c r="L1850" s="58">
        <v>140</v>
      </c>
      <c r="M1850" s="58">
        <v>6</v>
      </c>
      <c r="N1850" s="71">
        <v>60</v>
      </c>
      <c r="O1850" s="100">
        <f t="array" ref="O1850">IFERROR(INDEX($AD$11:$AO$1485,MATCH($B1850&amp;$I1850,$Z$11:$Z$1485&amp;$AG$11:$AG$1485,0),MATCH($C1850,$AD$9:$AO$9,0)),"-")</f>
        <v>140</v>
      </c>
      <c r="P1850" s="58">
        <v>36</v>
      </c>
      <c r="Q1850" s="58">
        <v>12</v>
      </c>
      <c r="R1850" s="100">
        <f t="array" ref="R1850">IFERROR(INDEX($AD$11:$AO$1485,MATCH($B1850&amp;$I1850,$Z$11:$Z$1485&amp;$AG$11:$AG$1485,0),MATCH($D1850,$AD$9:$AO$9,0)),"-")</f>
        <v>136.10290000000001</v>
      </c>
      <c r="S1850" s="58">
        <v>36</v>
      </c>
      <c r="T1850" s="58">
        <v>12</v>
      </c>
      <c r="U1850" s="58">
        <v>4</v>
      </c>
      <c r="V1850" s="58">
        <v>7</v>
      </c>
      <c r="W1850" s="50">
        <f t="shared" si="184"/>
        <v>24</v>
      </c>
      <c r="X1850" s="50">
        <f t="shared" si="185"/>
        <v>24</v>
      </c>
    </row>
    <row r="1851" spans="2:24" ht="15" x14ac:dyDescent="0.3">
      <c r="B1851" s="72" t="str">
        <f t="shared" si="186"/>
        <v>M140×4</v>
      </c>
      <c r="C1851" s="79" t="s">
        <v>222</v>
      </c>
      <c r="D1851" s="73" t="s">
        <v>221</v>
      </c>
      <c r="E1851" s="71" t="s">
        <v>0</v>
      </c>
      <c r="F1851" s="58">
        <v>140</v>
      </c>
      <c r="G1851" s="58">
        <v>4</v>
      </c>
      <c r="H1851" s="71" t="s">
        <v>133</v>
      </c>
      <c r="I1851" s="71" t="s">
        <v>381</v>
      </c>
      <c r="J1851" s="58" t="s">
        <v>311</v>
      </c>
      <c r="K1851" s="58" t="s">
        <v>491</v>
      </c>
      <c r="L1851" s="58">
        <v>140</v>
      </c>
      <c r="M1851" s="58">
        <v>4</v>
      </c>
      <c r="N1851" s="71">
        <v>60</v>
      </c>
      <c r="O1851" s="100">
        <f t="array" ref="O1851">IFERROR(INDEX($AD$11:$AO$1485,MATCH($B1851&amp;$I1851,$Z$11:$Z$1485&amp;$AG$11:$AG$1485,0),MATCH($C1851,$AD$9:$AO$9,0)),"-")</f>
        <v>140</v>
      </c>
      <c r="P1851" s="58">
        <v>36</v>
      </c>
      <c r="Q1851" s="58">
        <v>12</v>
      </c>
      <c r="R1851" s="100">
        <f t="array" ref="R1851">IFERROR(INDEX($AD$11:$AO$1485,MATCH($B1851&amp;$I1851,$Z$11:$Z$1485&amp;$AG$11:$AG$1485,0),MATCH($D1851,$AD$9:$AO$9,0)),"-")</f>
        <v>137.40190000000001</v>
      </c>
      <c r="S1851" s="58">
        <v>36</v>
      </c>
      <c r="T1851" s="58">
        <v>12</v>
      </c>
      <c r="U1851" s="58">
        <v>4</v>
      </c>
      <c r="V1851" s="58">
        <v>7</v>
      </c>
      <c r="W1851" s="50">
        <f t="shared" si="184"/>
        <v>24</v>
      </c>
      <c r="X1851" s="50">
        <f t="shared" si="185"/>
        <v>24</v>
      </c>
    </row>
    <row r="1852" spans="2:24" ht="15" x14ac:dyDescent="0.3">
      <c r="B1852" s="72" t="str">
        <f t="shared" si="186"/>
        <v>M140×3</v>
      </c>
      <c r="C1852" s="79" t="s">
        <v>222</v>
      </c>
      <c r="D1852" s="73" t="s">
        <v>221</v>
      </c>
      <c r="E1852" s="71" t="s">
        <v>0</v>
      </c>
      <c r="F1852" s="58">
        <v>140</v>
      </c>
      <c r="G1852" s="58">
        <v>3</v>
      </c>
      <c r="H1852" s="71" t="s">
        <v>133</v>
      </c>
      <c r="I1852" s="71" t="s">
        <v>381</v>
      </c>
      <c r="J1852" s="58" t="s">
        <v>311</v>
      </c>
      <c r="K1852" s="58" t="s">
        <v>491</v>
      </c>
      <c r="L1852" s="58">
        <v>140</v>
      </c>
      <c r="M1852" s="58">
        <v>3</v>
      </c>
      <c r="N1852" s="71">
        <v>60</v>
      </c>
      <c r="O1852" s="100">
        <f t="array" ref="O1852">IFERROR(INDEX($AD$11:$AO$1485,MATCH($B1852&amp;$I1852,$Z$11:$Z$1485&amp;$AG$11:$AG$1485,0),MATCH($C1852,$AD$9:$AO$9,0)),"-")</f>
        <v>140</v>
      </c>
      <c r="P1852" s="58">
        <v>36</v>
      </c>
      <c r="Q1852" s="58">
        <v>12</v>
      </c>
      <c r="R1852" s="100">
        <f t="array" ref="R1852">IFERROR(INDEX($AD$11:$AO$1485,MATCH($B1852&amp;$I1852,$Z$11:$Z$1485&amp;$AG$11:$AG$1485,0),MATCH($D1852,$AD$9:$AO$9,0)),"-")</f>
        <v>138.0514</v>
      </c>
      <c r="S1852" s="58">
        <v>36</v>
      </c>
      <c r="T1852" s="58">
        <v>12</v>
      </c>
      <c r="U1852" s="58">
        <v>4</v>
      </c>
      <c r="V1852" s="58">
        <v>7</v>
      </c>
      <c r="W1852" s="50">
        <f t="shared" ref="W1852:W1909" si="187">IF(P1852="-","-",P1852-Q1852)</f>
        <v>24</v>
      </c>
      <c r="X1852" s="50">
        <f t="shared" ref="X1852:X1909" si="188">S1852-T1852</f>
        <v>24</v>
      </c>
    </row>
    <row r="1853" spans="2:24" ht="15" x14ac:dyDescent="0.3">
      <c r="B1853" s="72" t="str">
        <f t="shared" si="186"/>
        <v>M140×2</v>
      </c>
      <c r="C1853" s="79" t="s">
        <v>222</v>
      </c>
      <c r="D1853" s="73" t="s">
        <v>221</v>
      </c>
      <c r="E1853" s="71" t="s">
        <v>0</v>
      </c>
      <c r="F1853" s="58">
        <v>140</v>
      </c>
      <c r="G1853" s="58">
        <v>2</v>
      </c>
      <c r="H1853" s="71" t="s">
        <v>133</v>
      </c>
      <c r="I1853" s="71" t="s">
        <v>381</v>
      </c>
      <c r="J1853" s="58" t="s">
        <v>311</v>
      </c>
      <c r="K1853" s="58" t="s">
        <v>491</v>
      </c>
      <c r="L1853" s="58">
        <v>140</v>
      </c>
      <c r="M1853" s="58">
        <v>2</v>
      </c>
      <c r="N1853" s="71">
        <v>60</v>
      </c>
      <c r="O1853" s="100">
        <f t="array" ref="O1853">IFERROR(INDEX($AD$11:$AO$1485,MATCH($B1853&amp;$I1853,$Z$11:$Z$1485&amp;$AG$11:$AG$1485,0),MATCH($C1853,$AD$9:$AO$9,0)),"-")</f>
        <v>140</v>
      </c>
      <c r="P1853" s="58">
        <v>36</v>
      </c>
      <c r="Q1853" s="58">
        <v>12</v>
      </c>
      <c r="R1853" s="100">
        <f t="array" ref="R1853">IFERROR(INDEX($AD$11:$AO$1485,MATCH($B1853&amp;$I1853,$Z$11:$Z$1485&amp;$AG$11:$AG$1485,0),MATCH($D1853,$AD$9:$AO$9,0)),"-")</f>
        <v>138.70099999999999</v>
      </c>
      <c r="S1853" s="58">
        <v>36</v>
      </c>
      <c r="T1853" s="58">
        <v>12</v>
      </c>
      <c r="U1853" s="58">
        <v>4</v>
      </c>
      <c r="V1853" s="58">
        <v>7</v>
      </c>
      <c r="W1853" s="50">
        <f t="shared" si="187"/>
        <v>24</v>
      </c>
      <c r="X1853" s="50">
        <f t="shared" si="188"/>
        <v>24</v>
      </c>
    </row>
    <row r="1854" spans="2:24" ht="15" x14ac:dyDescent="0.3">
      <c r="B1854" s="72" t="str">
        <f t="shared" si="186"/>
        <v>M145×6</v>
      </c>
      <c r="C1854" s="79" t="s">
        <v>222</v>
      </c>
      <c r="D1854" s="73" t="s">
        <v>221</v>
      </c>
      <c r="E1854" s="71" t="s">
        <v>0</v>
      </c>
      <c r="F1854" s="58">
        <v>145</v>
      </c>
      <c r="G1854" s="58">
        <v>6</v>
      </c>
      <c r="H1854" s="71" t="s">
        <v>133</v>
      </c>
      <c r="I1854" s="71" t="s">
        <v>381</v>
      </c>
      <c r="J1854" s="58" t="s">
        <v>311</v>
      </c>
      <c r="K1854" s="58" t="s">
        <v>491</v>
      </c>
      <c r="L1854" s="58">
        <v>145</v>
      </c>
      <c r="M1854" s="58">
        <v>6</v>
      </c>
      <c r="N1854" s="71">
        <v>60</v>
      </c>
      <c r="O1854" s="100">
        <f t="array" ref="O1854">IFERROR(INDEX($AD$11:$AO$1485,MATCH($B1854&amp;$I1854,$Z$11:$Z$1485&amp;$AG$11:$AG$1485,0),MATCH($C1854,$AD$9:$AO$9,0)),"-")</f>
        <v>145</v>
      </c>
      <c r="P1854" s="58">
        <v>36</v>
      </c>
      <c r="Q1854" s="58">
        <v>12</v>
      </c>
      <c r="R1854" s="100">
        <f t="array" ref="R1854">IFERROR(INDEX($AD$11:$AO$1485,MATCH($B1854&amp;$I1854,$Z$11:$Z$1485&amp;$AG$11:$AG$1485,0),MATCH($D1854,$AD$9:$AO$9,0)),"-")</f>
        <v>141.10290000000001</v>
      </c>
      <c r="S1854" s="58">
        <v>36</v>
      </c>
      <c r="T1854" s="58">
        <v>12</v>
      </c>
      <c r="U1854" s="58">
        <v>4</v>
      </c>
      <c r="V1854" s="58">
        <v>7</v>
      </c>
      <c r="W1854" s="50">
        <f t="shared" si="187"/>
        <v>24</v>
      </c>
      <c r="X1854" s="50">
        <f t="shared" si="188"/>
        <v>24</v>
      </c>
    </row>
    <row r="1855" spans="2:24" ht="15" x14ac:dyDescent="0.3">
      <c r="B1855" s="72" t="str">
        <f t="shared" si="186"/>
        <v>M145×4</v>
      </c>
      <c r="C1855" s="79" t="s">
        <v>222</v>
      </c>
      <c r="D1855" s="73" t="s">
        <v>221</v>
      </c>
      <c r="E1855" s="71" t="s">
        <v>0</v>
      </c>
      <c r="F1855" s="58">
        <v>145</v>
      </c>
      <c r="G1855" s="58">
        <v>4</v>
      </c>
      <c r="H1855" s="71" t="s">
        <v>133</v>
      </c>
      <c r="I1855" s="71" t="s">
        <v>381</v>
      </c>
      <c r="J1855" s="58" t="s">
        <v>311</v>
      </c>
      <c r="K1855" s="58" t="s">
        <v>491</v>
      </c>
      <c r="L1855" s="58">
        <v>145</v>
      </c>
      <c r="M1855" s="58">
        <v>4</v>
      </c>
      <c r="N1855" s="71">
        <v>60</v>
      </c>
      <c r="O1855" s="100">
        <f t="array" ref="O1855">IFERROR(INDEX($AD$11:$AO$1485,MATCH($B1855&amp;$I1855,$Z$11:$Z$1485&amp;$AG$11:$AG$1485,0),MATCH($C1855,$AD$9:$AO$9,0)),"-")</f>
        <v>145</v>
      </c>
      <c r="P1855" s="58">
        <v>36</v>
      </c>
      <c r="Q1855" s="58">
        <v>12</v>
      </c>
      <c r="R1855" s="100">
        <f t="array" ref="R1855">IFERROR(INDEX($AD$11:$AO$1485,MATCH($B1855&amp;$I1855,$Z$11:$Z$1485&amp;$AG$11:$AG$1485,0),MATCH($D1855,$AD$9:$AO$9,0)),"-")</f>
        <v>142.40190000000001</v>
      </c>
      <c r="S1855" s="58">
        <v>36</v>
      </c>
      <c r="T1855" s="58">
        <v>12</v>
      </c>
      <c r="U1855" s="58">
        <v>4</v>
      </c>
      <c r="V1855" s="58">
        <v>7</v>
      </c>
      <c r="W1855" s="50">
        <f t="shared" si="187"/>
        <v>24</v>
      </c>
      <c r="X1855" s="50">
        <f t="shared" si="188"/>
        <v>24</v>
      </c>
    </row>
    <row r="1856" spans="2:24" ht="15" x14ac:dyDescent="0.3">
      <c r="B1856" s="72" t="str">
        <f t="shared" si="186"/>
        <v>M145×3</v>
      </c>
      <c r="C1856" s="79" t="s">
        <v>222</v>
      </c>
      <c r="D1856" s="73" t="s">
        <v>221</v>
      </c>
      <c r="E1856" s="71" t="s">
        <v>0</v>
      </c>
      <c r="F1856" s="58">
        <v>145</v>
      </c>
      <c r="G1856" s="58">
        <v>3</v>
      </c>
      <c r="H1856" s="71" t="s">
        <v>133</v>
      </c>
      <c r="I1856" s="71" t="s">
        <v>381</v>
      </c>
      <c r="J1856" s="58" t="s">
        <v>311</v>
      </c>
      <c r="K1856" s="58" t="s">
        <v>491</v>
      </c>
      <c r="L1856" s="58">
        <v>145</v>
      </c>
      <c r="M1856" s="58">
        <v>3</v>
      </c>
      <c r="N1856" s="71">
        <v>60</v>
      </c>
      <c r="O1856" s="100">
        <f t="array" ref="O1856">IFERROR(INDEX($AD$11:$AO$1485,MATCH($B1856&amp;$I1856,$Z$11:$Z$1485&amp;$AG$11:$AG$1485,0),MATCH($C1856,$AD$9:$AO$9,0)),"-")</f>
        <v>145</v>
      </c>
      <c r="P1856" s="58">
        <v>36</v>
      </c>
      <c r="Q1856" s="58">
        <v>12</v>
      </c>
      <c r="R1856" s="100">
        <f t="array" ref="R1856">IFERROR(INDEX($AD$11:$AO$1485,MATCH($B1856&amp;$I1856,$Z$11:$Z$1485&amp;$AG$11:$AG$1485,0),MATCH($D1856,$AD$9:$AO$9,0)),"-")</f>
        <v>143.0514</v>
      </c>
      <c r="S1856" s="58">
        <v>36</v>
      </c>
      <c r="T1856" s="58">
        <v>12</v>
      </c>
      <c r="U1856" s="58">
        <v>4</v>
      </c>
      <c r="V1856" s="58">
        <v>7</v>
      </c>
      <c r="W1856" s="50">
        <f t="shared" si="187"/>
        <v>24</v>
      </c>
      <c r="X1856" s="50">
        <f t="shared" si="188"/>
        <v>24</v>
      </c>
    </row>
    <row r="1857" spans="2:24" ht="15" x14ac:dyDescent="0.3">
      <c r="B1857" s="72" t="str">
        <f t="shared" si="186"/>
        <v>M145×2</v>
      </c>
      <c r="C1857" s="79" t="s">
        <v>222</v>
      </c>
      <c r="D1857" s="73" t="s">
        <v>221</v>
      </c>
      <c r="E1857" s="71" t="s">
        <v>0</v>
      </c>
      <c r="F1857" s="58">
        <v>145</v>
      </c>
      <c r="G1857" s="58">
        <v>2</v>
      </c>
      <c r="H1857" s="71" t="s">
        <v>133</v>
      </c>
      <c r="I1857" s="71" t="s">
        <v>381</v>
      </c>
      <c r="J1857" s="58" t="s">
        <v>311</v>
      </c>
      <c r="K1857" s="58" t="s">
        <v>491</v>
      </c>
      <c r="L1857" s="58">
        <v>145</v>
      </c>
      <c r="M1857" s="58">
        <v>2</v>
      </c>
      <c r="N1857" s="71">
        <v>60</v>
      </c>
      <c r="O1857" s="100">
        <f t="array" ref="O1857">IFERROR(INDEX($AD$11:$AO$1485,MATCH($B1857&amp;$I1857,$Z$11:$Z$1485&amp;$AG$11:$AG$1485,0),MATCH($C1857,$AD$9:$AO$9,0)),"-")</f>
        <v>145</v>
      </c>
      <c r="P1857" s="58">
        <v>36</v>
      </c>
      <c r="Q1857" s="58">
        <v>12</v>
      </c>
      <c r="R1857" s="100">
        <f t="array" ref="R1857">IFERROR(INDEX($AD$11:$AO$1485,MATCH($B1857&amp;$I1857,$Z$11:$Z$1485&amp;$AG$11:$AG$1485,0),MATCH($D1857,$AD$9:$AO$9,0)),"-")</f>
        <v>143.70099999999999</v>
      </c>
      <c r="S1857" s="58">
        <v>36</v>
      </c>
      <c r="T1857" s="58">
        <v>12</v>
      </c>
      <c r="U1857" s="58">
        <v>4</v>
      </c>
      <c r="V1857" s="58">
        <v>7</v>
      </c>
      <c r="W1857" s="50">
        <f t="shared" si="187"/>
        <v>24</v>
      </c>
      <c r="X1857" s="50">
        <f t="shared" si="188"/>
        <v>24</v>
      </c>
    </row>
    <row r="1858" spans="2:24" ht="15" x14ac:dyDescent="0.3">
      <c r="B1858" s="72" t="str">
        <f t="shared" si="186"/>
        <v>M150×6</v>
      </c>
      <c r="C1858" s="79" t="s">
        <v>222</v>
      </c>
      <c r="D1858" s="73" t="s">
        <v>221</v>
      </c>
      <c r="E1858" s="71" t="s">
        <v>0</v>
      </c>
      <c r="F1858" s="58">
        <v>150</v>
      </c>
      <c r="G1858" s="58">
        <v>6</v>
      </c>
      <c r="H1858" s="71" t="s">
        <v>133</v>
      </c>
      <c r="I1858" s="71" t="s">
        <v>381</v>
      </c>
      <c r="J1858" s="58" t="s">
        <v>311</v>
      </c>
      <c r="K1858" s="58" t="s">
        <v>491</v>
      </c>
      <c r="L1858" s="58">
        <v>150</v>
      </c>
      <c r="M1858" s="58">
        <v>6</v>
      </c>
      <c r="N1858" s="71">
        <v>60</v>
      </c>
      <c r="O1858" s="100">
        <f t="array" ref="O1858">IFERROR(INDEX($AD$11:$AO$1485,MATCH($B1858&amp;$I1858,$Z$11:$Z$1485&amp;$AG$11:$AG$1485,0),MATCH($C1858,$AD$9:$AO$9,0)),"-")</f>
        <v>150</v>
      </c>
      <c r="P1858" s="58">
        <v>36</v>
      </c>
      <c r="Q1858" s="58">
        <v>12</v>
      </c>
      <c r="R1858" s="100">
        <f t="array" ref="R1858">IFERROR(INDEX($AD$11:$AO$1485,MATCH($B1858&amp;$I1858,$Z$11:$Z$1485&amp;$AG$11:$AG$1485,0),MATCH($D1858,$AD$9:$AO$9,0)),"-")</f>
        <v>146.10290000000001</v>
      </c>
      <c r="S1858" s="58">
        <v>36</v>
      </c>
      <c r="T1858" s="58">
        <v>12</v>
      </c>
      <c r="U1858" s="58">
        <v>4</v>
      </c>
      <c r="V1858" s="58">
        <v>7</v>
      </c>
      <c r="W1858" s="50">
        <f t="shared" si="187"/>
        <v>24</v>
      </c>
      <c r="X1858" s="50">
        <f t="shared" si="188"/>
        <v>24</v>
      </c>
    </row>
    <row r="1859" spans="2:24" ht="15" x14ac:dyDescent="0.3">
      <c r="B1859" s="72" t="str">
        <f t="shared" si="186"/>
        <v>M150×4</v>
      </c>
      <c r="C1859" s="79" t="s">
        <v>222</v>
      </c>
      <c r="D1859" s="73" t="s">
        <v>221</v>
      </c>
      <c r="E1859" s="71" t="s">
        <v>0</v>
      </c>
      <c r="F1859" s="58">
        <v>150</v>
      </c>
      <c r="G1859" s="58">
        <v>4</v>
      </c>
      <c r="H1859" s="71" t="s">
        <v>133</v>
      </c>
      <c r="I1859" s="71" t="s">
        <v>381</v>
      </c>
      <c r="J1859" s="58" t="s">
        <v>311</v>
      </c>
      <c r="K1859" s="58" t="s">
        <v>491</v>
      </c>
      <c r="L1859" s="58">
        <v>150</v>
      </c>
      <c r="M1859" s="58">
        <v>4</v>
      </c>
      <c r="N1859" s="71">
        <v>60</v>
      </c>
      <c r="O1859" s="100">
        <f t="array" ref="O1859">IFERROR(INDEX($AD$11:$AO$1485,MATCH($B1859&amp;$I1859,$Z$11:$Z$1485&amp;$AG$11:$AG$1485,0),MATCH($C1859,$AD$9:$AO$9,0)),"-")</f>
        <v>150</v>
      </c>
      <c r="P1859" s="58">
        <v>36</v>
      </c>
      <c r="Q1859" s="58">
        <v>12</v>
      </c>
      <c r="R1859" s="100">
        <f t="array" ref="R1859">IFERROR(INDEX($AD$11:$AO$1485,MATCH($B1859&amp;$I1859,$Z$11:$Z$1485&amp;$AG$11:$AG$1485,0),MATCH($D1859,$AD$9:$AO$9,0)),"-")</f>
        <v>147.40190000000001</v>
      </c>
      <c r="S1859" s="58">
        <v>36</v>
      </c>
      <c r="T1859" s="58">
        <v>12</v>
      </c>
      <c r="U1859" s="58">
        <v>4</v>
      </c>
      <c r="V1859" s="58">
        <v>7</v>
      </c>
      <c r="W1859" s="50">
        <f t="shared" si="187"/>
        <v>24</v>
      </c>
      <c r="X1859" s="50">
        <f t="shared" si="188"/>
        <v>24</v>
      </c>
    </row>
    <row r="1860" spans="2:24" ht="15" x14ac:dyDescent="0.3">
      <c r="B1860" s="72" t="str">
        <f t="shared" si="186"/>
        <v>M150×3</v>
      </c>
      <c r="C1860" s="79" t="s">
        <v>222</v>
      </c>
      <c r="D1860" s="73" t="s">
        <v>221</v>
      </c>
      <c r="E1860" s="71" t="s">
        <v>0</v>
      </c>
      <c r="F1860" s="58">
        <v>150</v>
      </c>
      <c r="G1860" s="58">
        <v>3</v>
      </c>
      <c r="H1860" s="71" t="s">
        <v>133</v>
      </c>
      <c r="I1860" s="71" t="s">
        <v>381</v>
      </c>
      <c r="J1860" s="58" t="s">
        <v>311</v>
      </c>
      <c r="K1860" s="58" t="s">
        <v>491</v>
      </c>
      <c r="L1860" s="58">
        <v>150</v>
      </c>
      <c r="M1860" s="58">
        <v>3</v>
      </c>
      <c r="N1860" s="71">
        <v>60</v>
      </c>
      <c r="O1860" s="100">
        <f t="array" ref="O1860">IFERROR(INDEX($AD$11:$AO$1485,MATCH($B1860&amp;$I1860,$Z$11:$Z$1485&amp;$AG$11:$AG$1485,0),MATCH($C1860,$AD$9:$AO$9,0)),"-")</f>
        <v>150</v>
      </c>
      <c r="P1860" s="58">
        <v>36</v>
      </c>
      <c r="Q1860" s="58">
        <v>12</v>
      </c>
      <c r="R1860" s="100">
        <f t="array" ref="R1860">IFERROR(INDEX($AD$11:$AO$1485,MATCH($B1860&amp;$I1860,$Z$11:$Z$1485&amp;$AG$11:$AG$1485,0),MATCH($D1860,$AD$9:$AO$9,0)),"-")</f>
        <v>148.0514</v>
      </c>
      <c r="S1860" s="58">
        <v>36</v>
      </c>
      <c r="T1860" s="58">
        <v>12</v>
      </c>
      <c r="U1860" s="58">
        <v>4</v>
      </c>
      <c r="V1860" s="58">
        <v>7</v>
      </c>
      <c r="W1860" s="50">
        <f t="shared" si="187"/>
        <v>24</v>
      </c>
      <c r="X1860" s="50">
        <f t="shared" si="188"/>
        <v>24</v>
      </c>
    </row>
    <row r="1861" spans="2:24" ht="15" x14ac:dyDescent="0.3">
      <c r="B1861" s="72" t="str">
        <f t="shared" si="186"/>
        <v>M150×2</v>
      </c>
      <c r="C1861" s="79" t="s">
        <v>222</v>
      </c>
      <c r="D1861" s="73" t="s">
        <v>221</v>
      </c>
      <c r="E1861" s="71" t="s">
        <v>0</v>
      </c>
      <c r="F1861" s="58">
        <v>150</v>
      </c>
      <c r="G1861" s="58">
        <v>2</v>
      </c>
      <c r="H1861" s="71" t="s">
        <v>133</v>
      </c>
      <c r="I1861" s="71" t="s">
        <v>381</v>
      </c>
      <c r="J1861" s="58" t="s">
        <v>311</v>
      </c>
      <c r="K1861" s="58" t="s">
        <v>491</v>
      </c>
      <c r="L1861" s="58">
        <v>150</v>
      </c>
      <c r="M1861" s="58">
        <v>2</v>
      </c>
      <c r="N1861" s="71">
        <v>60</v>
      </c>
      <c r="O1861" s="100">
        <f t="array" ref="O1861">IFERROR(INDEX($AD$11:$AO$1485,MATCH($B1861&amp;$I1861,$Z$11:$Z$1485&amp;$AG$11:$AG$1485,0),MATCH($C1861,$AD$9:$AO$9,0)),"-")</f>
        <v>150</v>
      </c>
      <c r="P1861" s="58">
        <v>36</v>
      </c>
      <c r="Q1861" s="58">
        <v>12</v>
      </c>
      <c r="R1861" s="100">
        <f t="array" ref="R1861">IFERROR(INDEX($AD$11:$AO$1485,MATCH($B1861&amp;$I1861,$Z$11:$Z$1485&amp;$AG$11:$AG$1485,0),MATCH($D1861,$AD$9:$AO$9,0)),"-")</f>
        <v>148.70099999999999</v>
      </c>
      <c r="S1861" s="58">
        <v>36</v>
      </c>
      <c r="T1861" s="58">
        <v>12</v>
      </c>
      <c r="U1861" s="58">
        <v>4</v>
      </c>
      <c r="V1861" s="58">
        <v>7</v>
      </c>
      <c r="W1861" s="50">
        <f t="shared" si="187"/>
        <v>24</v>
      </c>
      <c r="X1861" s="50">
        <f t="shared" si="188"/>
        <v>24</v>
      </c>
    </row>
    <row r="1862" spans="2:24" ht="15" x14ac:dyDescent="0.3">
      <c r="B1862" s="76" t="str">
        <f t="shared" si="186"/>
        <v>M1×0.2</v>
      </c>
      <c r="C1862" s="77" t="s">
        <v>216</v>
      </c>
      <c r="D1862" s="77" t="s">
        <v>221</v>
      </c>
      <c r="E1862" s="74" t="s">
        <v>135</v>
      </c>
      <c r="F1862" s="75">
        <v>1</v>
      </c>
      <c r="G1862" s="75">
        <v>0.2</v>
      </c>
      <c r="H1862" s="74" t="s">
        <v>485</v>
      </c>
      <c r="I1862" s="74" t="s">
        <v>379</v>
      </c>
      <c r="J1862" s="75" t="s">
        <v>312</v>
      </c>
      <c r="K1862" s="58" t="s">
        <v>491</v>
      </c>
      <c r="L1862" s="75">
        <v>1</v>
      </c>
      <c r="M1862" s="75">
        <v>0.2</v>
      </c>
      <c r="N1862" s="74">
        <v>60</v>
      </c>
      <c r="O1862" s="101">
        <f t="array" ref="O1862">IFERROR(INDEX($AD$11:$AO$1485,MATCH($B1862&amp;$I1862,$Z$11:$Z$1485&amp;$AG$11:$AG$1485,0),MATCH($C1862,$AD$9:$AO$9,0)),"-")</f>
        <v>0.97</v>
      </c>
      <c r="P1862" s="75" t="s">
        <v>131</v>
      </c>
      <c r="Q1862" s="75" t="s">
        <v>131</v>
      </c>
      <c r="R1862" s="101">
        <f t="array" ref="R1862">IFERROR(INDEX($AD$11:$AO$1485,MATCH($B1862&amp;$I1862,$Z$11:$Z$1485&amp;$AG$11:$AG$1485,0),MATCH($D1862,$AD$9:$AO$9,0)),"-")</f>
        <v>0.87009999999999998</v>
      </c>
      <c r="S1862" s="75">
        <v>45</v>
      </c>
      <c r="T1862" s="75">
        <v>39</v>
      </c>
      <c r="U1862" s="75">
        <v>4</v>
      </c>
      <c r="V1862" s="75">
        <v>96</v>
      </c>
      <c r="W1862" s="50" t="str">
        <f t="shared" si="187"/>
        <v>-</v>
      </c>
      <c r="X1862" s="50">
        <f t="shared" si="188"/>
        <v>6</v>
      </c>
    </row>
    <row r="1863" spans="2:24" ht="15" x14ac:dyDescent="0.3">
      <c r="B1863" s="76" t="str">
        <f t="shared" si="186"/>
        <v>M1.1×0.2</v>
      </c>
      <c r="C1863" s="77" t="s">
        <v>216</v>
      </c>
      <c r="D1863" s="77" t="s">
        <v>221</v>
      </c>
      <c r="E1863" s="74" t="s">
        <v>135</v>
      </c>
      <c r="F1863" s="75">
        <v>1.1000000000000001</v>
      </c>
      <c r="G1863" s="75">
        <v>0.2</v>
      </c>
      <c r="H1863" s="74" t="s">
        <v>485</v>
      </c>
      <c r="I1863" s="74" t="s">
        <v>379</v>
      </c>
      <c r="J1863" s="75" t="s">
        <v>312</v>
      </c>
      <c r="K1863" s="58" t="s">
        <v>491</v>
      </c>
      <c r="L1863" s="75">
        <v>1.1000000000000001</v>
      </c>
      <c r="M1863" s="75">
        <v>0.2</v>
      </c>
      <c r="N1863" s="74">
        <v>60</v>
      </c>
      <c r="O1863" s="101">
        <f t="array" ref="O1863">IFERROR(INDEX($AD$11:$AO$1485,MATCH($B1863&amp;$I1863,$Z$11:$Z$1485&amp;$AG$11:$AG$1485,0),MATCH($C1863,$AD$9:$AO$9,0)),"-")</f>
        <v>1.1000000000000001</v>
      </c>
      <c r="P1863" s="75" t="s">
        <v>131</v>
      </c>
      <c r="Q1863" s="75" t="s">
        <v>131</v>
      </c>
      <c r="R1863" s="101">
        <f t="array" ref="R1863">IFERROR(INDEX($AD$11:$AO$1485,MATCH($B1863&amp;$I1863,$Z$11:$Z$1485&amp;$AG$11:$AG$1485,0),MATCH($D1863,$AD$9:$AO$9,0)),"-")</f>
        <v>0.97009999999999996</v>
      </c>
      <c r="S1863" s="75">
        <v>40</v>
      </c>
      <c r="T1863" s="75">
        <v>34</v>
      </c>
      <c r="U1863" s="75">
        <v>4</v>
      </c>
      <c r="V1863" s="75">
        <v>96</v>
      </c>
      <c r="W1863" s="50" t="str">
        <f t="shared" si="187"/>
        <v>-</v>
      </c>
      <c r="X1863" s="50">
        <f t="shared" si="188"/>
        <v>6</v>
      </c>
    </row>
    <row r="1864" spans="2:24" ht="15" x14ac:dyDescent="0.3">
      <c r="B1864" s="76" t="str">
        <f t="shared" si="186"/>
        <v>M1.2×0.2</v>
      </c>
      <c r="C1864" s="77" t="s">
        <v>216</v>
      </c>
      <c r="D1864" s="77" t="s">
        <v>221</v>
      </c>
      <c r="E1864" s="74" t="s">
        <v>135</v>
      </c>
      <c r="F1864" s="75">
        <v>1.2</v>
      </c>
      <c r="G1864" s="75">
        <v>0.2</v>
      </c>
      <c r="H1864" s="74" t="s">
        <v>485</v>
      </c>
      <c r="I1864" s="74" t="s">
        <v>379</v>
      </c>
      <c r="J1864" s="75" t="s">
        <v>312</v>
      </c>
      <c r="K1864" s="58" t="s">
        <v>491</v>
      </c>
      <c r="L1864" s="75">
        <v>1.2</v>
      </c>
      <c r="M1864" s="75">
        <v>0.2</v>
      </c>
      <c r="N1864" s="74">
        <v>60</v>
      </c>
      <c r="O1864" s="101">
        <f t="array" ref="O1864">IFERROR(INDEX($AD$11:$AO$1485,MATCH($B1864&amp;$I1864,$Z$11:$Z$1485&amp;$AG$11:$AG$1485,0),MATCH($C1864,$AD$9:$AO$9,0)),"-")</f>
        <v>1.17</v>
      </c>
      <c r="P1864" s="75" t="s">
        <v>131</v>
      </c>
      <c r="Q1864" s="75" t="s">
        <v>131</v>
      </c>
      <c r="R1864" s="101">
        <f t="array" ref="R1864">IFERROR(INDEX($AD$11:$AO$1485,MATCH($B1864&amp;$I1864,$Z$11:$Z$1485&amp;$AG$11:$AG$1485,0),MATCH($D1864,$AD$9:$AO$9,0)),"-")</f>
        <v>1.0701000000000001</v>
      </c>
      <c r="S1864" s="75">
        <v>45</v>
      </c>
      <c r="T1864" s="75">
        <v>39</v>
      </c>
      <c r="U1864" s="75">
        <v>4</v>
      </c>
      <c r="V1864" s="75">
        <v>96</v>
      </c>
      <c r="W1864" s="50" t="str">
        <f t="shared" si="187"/>
        <v>-</v>
      </c>
      <c r="X1864" s="50">
        <f t="shared" si="188"/>
        <v>6</v>
      </c>
    </row>
    <row r="1865" spans="2:24" ht="15" x14ac:dyDescent="0.3">
      <c r="B1865" s="76" t="str">
        <f t="shared" si="186"/>
        <v>M1.4×0.2</v>
      </c>
      <c r="C1865" s="77" t="s">
        <v>216</v>
      </c>
      <c r="D1865" s="77" t="s">
        <v>221</v>
      </c>
      <c r="E1865" s="74" t="s">
        <v>135</v>
      </c>
      <c r="F1865" s="75">
        <v>1.4</v>
      </c>
      <c r="G1865" s="75">
        <v>0.2</v>
      </c>
      <c r="H1865" s="74" t="s">
        <v>485</v>
      </c>
      <c r="I1865" s="74" t="s">
        <v>379</v>
      </c>
      <c r="J1865" s="75" t="s">
        <v>312</v>
      </c>
      <c r="K1865" s="58" t="s">
        <v>491</v>
      </c>
      <c r="L1865" s="75">
        <v>1.4</v>
      </c>
      <c r="M1865" s="75">
        <v>0.2</v>
      </c>
      <c r="N1865" s="74">
        <v>60</v>
      </c>
      <c r="O1865" s="101">
        <f t="array" ref="O1865">IFERROR(INDEX($AD$11:$AO$1485,MATCH($B1865&amp;$I1865,$Z$11:$Z$1485&amp;$AG$11:$AG$1485,0),MATCH($C1865,$AD$9:$AO$9,0)),"-")</f>
        <v>1.37</v>
      </c>
      <c r="P1865" s="75" t="s">
        <v>131</v>
      </c>
      <c r="Q1865" s="75" t="s">
        <v>131</v>
      </c>
      <c r="R1865" s="101">
        <f t="array" ref="R1865">IFERROR(INDEX($AD$11:$AO$1485,MATCH($B1865&amp;$I1865,$Z$11:$Z$1485&amp;$AG$11:$AG$1485,0),MATCH($D1865,$AD$9:$AO$9,0)),"-")</f>
        <v>1.2701</v>
      </c>
      <c r="S1865" s="75">
        <v>45</v>
      </c>
      <c r="T1865" s="75">
        <v>39</v>
      </c>
      <c r="U1865" s="75">
        <v>4</v>
      </c>
      <c r="V1865" s="75">
        <v>96</v>
      </c>
      <c r="W1865" s="50" t="str">
        <f t="shared" si="187"/>
        <v>-</v>
      </c>
      <c r="X1865" s="50">
        <f t="shared" si="188"/>
        <v>6</v>
      </c>
    </row>
    <row r="1866" spans="2:24" ht="15" x14ac:dyDescent="0.3">
      <c r="B1866" s="76" t="str">
        <f t="shared" si="186"/>
        <v>M1.6×0.2</v>
      </c>
      <c r="C1866" s="77" t="s">
        <v>216</v>
      </c>
      <c r="D1866" s="77" t="s">
        <v>221</v>
      </c>
      <c r="E1866" s="74" t="s">
        <v>135</v>
      </c>
      <c r="F1866" s="75">
        <v>1.6</v>
      </c>
      <c r="G1866" s="75">
        <v>0.2</v>
      </c>
      <c r="H1866" s="74" t="s">
        <v>485</v>
      </c>
      <c r="I1866" s="74" t="s">
        <v>379</v>
      </c>
      <c r="J1866" s="75" t="s">
        <v>312</v>
      </c>
      <c r="K1866" s="58" t="s">
        <v>491</v>
      </c>
      <c r="L1866" s="75">
        <v>1.6</v>
      </c>
      <c r="M1866" s="75">
        <v>0.2</v>
      </c>
      <c r="N1866" s="74">
        <v>60</v>
      </c>
      <c r="O1866" s="101">
        <f t="array" ref="O1866">IFERROR(INDEX($AD$11:$AO$1485,MATCH($B1866&amp;$I1866,$Z$11:$Z$1485&amp;$AG$11:$AG$1485,0),MATCH($C1866,$AD$9:$AO$9,0)),"-")</f>
        <v>1.6</v>
      </c>
      <c r="P1866" s="75" t="s">
        <v>131</v>
      </c>
      <c r="Q1866" s="75" t="s">
        <v>131</v>
      </c>
      <c r="R1866" s="101">
        <f t="array" ref="R1866">IFERROR(INDEX($AD$11:$AO$1485,MATCH($B1866&amp;$I1866,$Z$11:$Z$1485&amp;$AG$11:$AG$1485,0),MATCH($D1866,$AD$9:$AO$9,0)),"-")</f>
        <v>1.4701</v>
      </c>
      <c r="S1866" s="75">
        <v>42</v>
      </c>
      <c r="T1866" s="75">
        <v>36</v>
      </c>
      <c r="U1866" s="75">
        <v>4</v>
      </c>
      <c r="V1866" s="75">
        <v>96</v>
      </c>
      <c r="W1866" s="50" t="str">
        <f t="shared" si="187"/>
        <v>-</v>
      </c>
      <c r="X1866" s="50">
        <f t="shared" si="188"/>
        <v>6</v>
      </c>
    </row>
    <row r="1867" spans="2:24" ht="15" x14ac:dyDescent="0.3">
      <c r="B1867" s="76" t="str">
        <f t="shared" ref="B1867:B1930" si="189">CONCATENATE(E1867,L1867,"×",G1867)</f>
        <v>M1.8×0.2</v>
      </c>
      <c r="C1867" s="77" t="s">
        <v>216</v>
      </c>
      <c r="D1867" s="77" t="s">
        <v>221</v>
      </c>
      <c r="E1867" s="74" t="s">
        <v>135</v>
      </c>
      <c r="F1867" s="75">
        <v>1.8</v>
      </c>
      <c r="G1867" s="75">
        <v>0.2</v>
      </c>
      <c r="H1867" s="74" t="s">
        <v>485</v>
      </c>
      <c r="I1867" s="74" t="s">
        <v>379</v>
      </c>
      <c r="J1867" s="75" t="s">
        <v>312</v>
      </c>
      <c r="K1867" s="58" t="s">
        <v>491</v>
      </c>
      <c r="L1867" s="75">
        <v>1.8</v>
      </c>
      <c r="M1867" s="75">
        <v>0.2</v>
      </c>
      <c r="N1867" s="74">
        <v>60</v>
      </c>
      <c r="O1867" s="101">
        <f t="array" ref="O1867">IFERROR(INDEX($AD$11:$AO$1485,MATCH($B1867&amp;$I1867,$Z$11:$Z$1485&amp;$AG$11:$AG$1485,0),MATCH($C1867,$AD$9:$AO$9,0)),"-")</f>
        <v>1.8</v>
      </c>
      <c r="P1867" s="75" t="s">
        <v>131</v>
      </c>
      <c r="Q1867" s="75" t="s">
        <v>131</v>
      </c>
      <c r="R1867" s="101">
        <f t="array" ref="R1867">IFERROR(INDEX($AD$11:$AO$1485,MATCH($B1867&amp;$I1867,$Z$11:$Z$1485&amp;$AG$11:$AG$1485,0),MATCH($D1867,$AD$9:$AO$9,0)),"-")</f>
        <v>1.6700999999999999</v>
      </c>
      <c r="S1867" s="75">
        <v>42</v>
      </c>
      <c r="T1867" s="75">
        <v>36</v>
      </c>
      <c r="U1867" s="75">
        <v>4</v>
      </c>
      <c r="V1867" s="75">
        <v>96</v>
      </c>
      <c r="W1867" s="50" t="str">
        <f t="shared" si="187"/>
        <v>-</v>
      </c>
      <c r="X1867" s="50">
        <f t="shared" si="188"/>
        <v>6</v>
      </c>
    </row>
    <row r="1868" spans="2:24" ht="15" x14ac:dyDescent="0.3">
      <c r="B1868" s="76" t="str">
        <f t="shared" si="189"/>
        <v>M2×0.25</v>
      </c>
      <c r="C1868" s="77" t="s">
        <v>216</v>
      </c>
      <c r="D1868" s="77" t="s">
        <v>221</v>
      </c>
      <c r="E1868" s="74" t="s">
        <v>135</v>
      </c>
      <c r="F1868" s="75">
        <v>2</v>
      </c>
      <c r="G1868" s="75">
        <v>0.25</v>
      </c>
      <c r="H1868" s="74" t="s">
        <v>485</v>
      </c>
      <c r="I1868" s="74" t="s">
        <v>379</v>
      </c>
      <c r="J1868" s="75" t="s">
        <v>312</v>
      </c>
      <c r="K1868" s="58" t="s">
        <v>491</v>
      </c>
      <c r="L1868" s="75">
        <v>2</v>
      </c>
      <c r="M1868" s="75">
        <v>0.25</v>
      </c>
      <c r="N1868" s="74">
        <v>60</v>
      </c>
      <c r="O1868" s="101">
        <f t="array" ref="O1868">IFERROR(INDEX($AD$11:$AO$1485,MATCH($B1868&amp;$I1868,$Z$11:$Z$1485&amp;$AG$11:$AG$1485,0),MATCH($C1868,$AD$9:$AO$9,0)),"-")</f>
        <v>1.96</v>
      </c>
      <c r="P1868" s="75" t="s">
        <v>131</v>
      </c>
      <c r="Q1868" s="75" t="s">
        <v>131</v>
      </c>
      <c r="R1868" s="101">
        <f t="array" ref="R1868">IFERROR(INDEX($AD$11:$AO$1485,MATCH($B1868&amp;$I1868,$Z$11:$Z$1485&amp;$AG$11:$AG$1485,0),MATCH($D1868,$AD$9:$AO$9,0)),"-")</f>
        <v>1.8375999999999999</v>
      </c>
      <c r="S1868" s="75">
        <v>45</v>
      </c>
      <c r="T1868" s="75">
        <v>39</v>
      </c>
      <c r="U1868" s="75">
        <v>4</v>
      </c>
      <c r="V1868" s="75">
        <v>78</v>
      </c>
      <c r="W1868" s="50" t="str">
        <f t="shared" si="187"/>
        <v>-</v>
      </c>
      <c r="X1868" s="50">
        <f t="shared" si="188"/>
        <v>6</v>
      </c>
    </row>
    <row r="1869" spans="2:24" ht="15" x14ac:dyDescent="0.3">
      <c r="B1869" s="76" t="str">
        <f t="shared" si="189"/>
        <v>M2.2×0.25</v>
      </c>
      <c r="C1869" s="77" t="s">
        <v>216</v>
      </c>
      <c r="D1869" s="77" t="s">
        <v>221</v>
      </c>
      <c r="E1869" s="74" t="s">
        <v>135</v>
      </c>
      <c r="F1869" s="75">
        <v>2.2000000000000002</v>
      </c>
      <c r="G1869" s="75">
        <v>0.25</v>
      </c>
      <c r="H1869" s="74" t="s">
        <v>485</v>
      </c>
      <c r="I1869" s="74" t="s">
        <v>379</v>
      </c>
      <c r="J1869" s="75" t="s">
        <v>312</v>
      </c>
      <c r="K1869" s="58" t="s">
        <v>491</v>
      </c>
      <c r="L1869" s="75">
        <v>2.2000000000000002</v>
      </c>
      <c r="M1869" s="75">
        <v>0.25</v>
      </c>
      <c r="N1869" s="74">
        <v>60</v>
      </c>
      <c r="O1869" s="101">
        <f t="array" ref="O1869">IFERROR(INDEX($AD$11:$AO$1485,MATCH($B1869&amp;$I1869,$Z$11:$Z$1485&amp;$AG$11:$AG$1485,0),MATCH($C1869,$AD$9:$AO$9,0)),"-")</f>
        <v>2.2000000000000002</v>
      </c>
      <c r="P1869" s="75" t="s">
        <v>131</v>
      </c>
      <c r="Q1869" s="75" t="s">
        <v>131</v>
      </c>
      <c r="R1869" s="101">
        <f t="array" ref="R1869">IFERROR(INDEX($AD$11:$AO$1485,MATCH($B1869&amp;$I1869,$Z$11:$Z$1485&amp;$AG$11:$AG$1485,0),MATCH($D1869,$AD$9:$AO$9,0)),"-")</f>
        <v>2.0375999999999999</v>
      </c>
      <c r="S1869" s="75">
        <v>60</v>
      </c>
      <c r="T1869" s="75">
        <v>54</v>
      </c>
      <c r="U1869" s="75">
        <v>4</v>
      </c>
      <c r="V1869" s="75">
        <v>78</v>
      </c>
      <c r="W1869" s="50" t="str">
        <f t="shared" si="187"/>
        <v>-</v>
      </c>
      <c r="X1869" s="50">
        <f t="shared" si="188"/>
        <v>6</v>
      </c>
    </row>
    <row r="1870" spans="2:24" ht="15" x14ac:dyDescent="0.3">
      <c r="B1870" s="76" t="str">
        <f t="shared" si="189"/>
        <v>M2.5×0.35</v>
      </c>
      <c r="C1870" s="77" t="s">
        <v>216</v>
      </c>
      <c r="D1870" s="77" t="s">
        <v>221</v>
      </c>
      <c r="E1870" s="74" t="s">
        <v>135</v>
      </c>
      <c r="F1870" s="75">
        <v>2.5</v>
      </c>
      <c r="G1870" s="75">
        <v>0.35</v>
      </c>
      <c r="H1870" s="74" t="s">
        <v>485</v>
      </c>
      <c r="I1870" s="74" t="s">
        <v>379</v>
      </c>
      <c r="J1870" s="75" t="s">
        <v>312</v>
      </c>
      <c r="K1870" s="58" t="s">
        <v>491</v>
      </c>
      <c r="L1870" s="75">
        <v>2.5</v>
      </c>
      <c r="M1870" s="75">
        <v>0.35</v>
      </c>
      <c r="N1870" s="74">
        <v>60</v>
      </c>
      <c r="O1870" s="101">
        <f t="array" ref="O1870">IFERROR(INDEX($AD$11:$AO$1485,MATCH($B1870&amp;$I1870,$Z$11:$Z$1485&amp;$AG$11:$AG$1485,0),MATCH($C1870,$AD$9:$AO$9,0)),"-")</f>
        <v>2.4900000000000002</v>
      </c>
      <c r="P1870" s="75" t="s">
        <v>131</v>
      </c>
      <c r="Q1870" s="75" t="s">
        <v>131</v>
      </c>
      <c r="R1870" s="101">
        <f t="array" ref="R1870">IFERROR(INDEX($AD$11:$AO$1485,MATCH($B1870&amp;$I1870,$Z$11:$Z$1485&amp;$AG$11:$AG$1485,0),MATCH($D1870,$AD$9:$AO$9,0)),"-")</f>
        <v>2.2726999999999999</v>
      </c>
      <c r="S1870" s="75">
        <v>67</v>
      </c>
      <c r="T1870" s="75">
        <v>61</v>
      </c>
      <c r="U1870" s="75">
        <v>4</v>
      </c>
      <c r="V1870" s="75">
        <v>57</v>
      </c>
      <c r="W1870" s="50" t="str">
        <f t="shared" si="187"/>
        <v>-</v>
      </c>
      <c r="X1870" s="50">
        <f t="shared" si="188"/>
        <v>6</v>
      </c>
    </row>
    <row r="1871" spans="2:24" ht="15" x14ac:dyDescent="0.3">
      <c r="B1871" s="76" t="str">
        <f t="shared" si="189"/>
        <v>M3×0.35</v>
      </c>
      <c r="C1871" s="77" t="s">
        <v>216</v>
      </c>
      <c r="D1871" s="77" t="s">
        <v>221</v>
      </c>
      <c r="E1871" s="74" t="s">
        <v>135</v>
      </c>
      <c r="F1871" s="75">
        <v>3</v>
      </c>
      <c r="G1871" s="75">
        <v>0.35</v>
      </c>
      <c r="H1871" s="74" t="s">
        <v>485</v>
      </c>
      <c r="I1871" s="74" t="s">
        <v>379</v>
      </c>
      <c r="J1871" s="75" t="s">
        <v>312</v>
      </c>
      <c r="K1871" s="58" t="s">
        <v>491</v>
      </c>
      <c r="L1871" s="75">
        <v>3</v>
      </c>
      <c r="M1871" s="75">
        <v>0.35</v>
      </c>
      <c r="N1871" s="74">
        <v>60</v>
      </c>
      <c r="O1871" s="101">
        <f t="array" ref="O1871">IFERROR(INDEX($AD$11:$AO$1485,MATCH($B1871&amp;$I1871,$Z$11:$Z$1485&amp;$AG$11:$AG$1485,0),MATCH($C1871,$AD$9:$AO$9,0)),"-")</f>
        <v>2.92</v>
      </c>
      <c r="P1871" s="75" t="s">
        <v>131</v>
      </c>
      <c r="Q1871" s="75" t="s">
        <v>131</v>
      </c>
      <c r="R1871" s="101">
        <f t="array" ref="R1871">IFERROR(INDEX($AD$11:$AO$1485,MATCH($B1871&amp;$I1871,$Z$11:$Z$1485&amp;$AG$11:$AG$1485,0),MATCH($D1871,$AD$9:$AO$9,0)),"-")</f>
        <v>2.7726999999999999</v>
      </c>
      <c r="S1871" s="75">
        <v>50</v>
      </c>
      <c r="T1871" s="75">
        <v>44</v>
      </c>
      <c r="U1871" s="75">
        <v>4</v>
      </c>
      <c r="V1871" s="75">
        <v>57</v>
      </c>
      <c r="W1871" s="50" t="str">
        <f t="shared" si="187"/>
        <v>-</v>
      </c>
      <c r="X1871" s="50">
        <f t="shared" si="188"/>
        <v>6</v>
      </c>
    </row>
    <row r="1872" spans="2:24" ht="15" x14ac:dyDescent="0.3">
      <c r="B1872" s="76" t="str">
        <f t="shared" si="189"/>
        <v>M3.5×0.35</v>
      </c>
      <c r="C1872" s="77" t="s">
        <v>216</v>
      </c>
      <c r="D1872" s="77" t="s">
        <v>221</v>
      </c>
      <c r="E1872" s="74" t="s">
        <v>135</v>
      </c>
      <c r="F1872" s="75">
        <v>3.5</v>
      </c>
      <c r="G1872" s="75">
        <v>0.35</v>
      </c>
      <c r="H1872" s="74" t="s">
        <v>485</v>
      </c>
      <c r="I1872" s="74" t="s">
        <v>379</v>
      </c>
      <c r="J1872" s="75" t="s">
        <v>312</v>
      </c>
      <c r="K1872" s="58" t="s">
        <v>491</v>
      </c>
      <c r="L1872" s="75">
        <v>3.5</v>
      </c>
      <c r="M1872" s="75">
        <v>0.35</v>
      </c>
      <c r="N1872" s="74">
        <v>60</v>
      </c>
      <c r="O1872" s="101">
        <f t="array" ref="O1872">IFERROR(INDEX($AD$11:$AO$1485,MATCH($B1872&amp;$I1872,$Z$11:$Z$1485&amp;$AG$11:$AG$1485,0),MATCH($C1872,$AD$9:$AO$9,0)),"-")</f>
        <v>3.42</v>
      </c>
      <c r="P1872" s="75" t="s">
        <v>131</v>
      </c>
      <c r="Q1872" s="75" t="s">
        <v>131</v>
      </c>
      <c r="R1872" s="101">
        <f t="array" ref="R1872">IFERROR(INDEX($AD$11:$AO$1485,MATCH($B1872&amp;$I1872,$Z$11:$Z$1485&amp;$AG$11:$AG$1485,0),MATCH($D1872,$AD$9:$AO$9,0)),"-")</f>
        <v>3.2726999999999999</v>
      </c>
      <c r="S1872" s="75">
        <v>50</v>
      </c>
      <c r="T1872" s="75">
        <v>44</v>
      </c>
      <c r="U1872" s="75">
        <v>4</v>
      </c>
      <c r="V1872" s="75">
        <v>57</v>
      </c>
      <c r="W1872" s="50" t="str">
        <f t="shared" si="187"/>
        <v>-</v>
      </c>
      <c r="X1872" s="50">
        <f t="shared" si="188"/>
        <v>6</v>
      </c>
    </row>
    <row r="1873" spans="2:24" ht="15" x14ac:dyDescent="0.3">
      <c r="B1873" s="76" t="str">
        <f t="shared" si="189"/>
        <v>M4×0.5</v>
      </c>
      <c r="C1873" s="77" t="s">
        <v>216</v>
      </c>
      <c r="D1873" s="77" t="s">
        <v>221</v>
      </c>
      <c r="E1873" s="74" t="s">
        <v>135</v>
      </c>
      <c r="F1873" s="75">
        <v>4</v>
      </c>
      <c r="G1873" s="75">
        <v>0.5</v>
      </c>
      <c r="H1873" s="74" t="s">
        <v>485</v>
      </c>
      <c r="I1873" s="74" t="s">
        <v>379</v>
      </c>
      <c r="J1873" s="75" t="s">
        <v>312</v>
      </c>
      <c r="K1873" s="58" t="s">
        <v>491</v>
      </c>
      <c r="L1873" s="75">
        <v>4</v>
      </c>
      <c r="M1873" s="75">
        <v>0.5</v>
      </c>
      <c r="N1873" s="74">
        <v>60</v>
      </c>
      <c r="O1873" s="101">
        <f t="array" ref="O1873">IFERROR(INDEX($AD$11:$AO$1485,MATCH($B1873&amp;$I1873,$Z$11:$Z$1485&amp;$AG$11:$AG$1485,0),MATCH($C1873,$AD$9:$AO$9,0)),"-")</f>
        <v>3.83</v>
      </c>
      <c r="P1873" s="75" t="s">
        <v>131</v>
      </c>
      <c r="Q1873" s="75" t="s">
        <v>131</v>
      </c>
      <c r="R1873" s="101">
        <f t="array" ref="R1873">IFERROR(INDEX($AD$11:$AO$1485,MATCH($B1873&amp;$I1873,$Z$11:$Z$1485&amp;$AG$11:$AG$1485,0),MATCH($D1873,$AD$9:$AO$9,0)),"-")</f>
        <v>3.6751999999999998</v>
      </c>
      <c r="S1873" s="75">
        <v>60</v>
      </c>
      <c r="T1873" s="75">
        <v>54</v>
      </c>
      <c r="U1873" s="75">
        <v>4</v>
      </c>
      <c r="V1873" s="75">
        <v>42</v>
      </c>
      <c r="W1873" s="50" t="str">
        <f t="shared" si="187"/>
        <v>-</v>
      </c>
      <c r="X1873" s="50">
        <f t="shared" si="188"/>
        <v>6</v>
      </c>
    </row>
    <row r="1874" spans="2:24" ht="15" x14ac:dyDescent="0.3">
      <c r="B1874" s="76" t="str">
        <f t="shared" si="189"/>
        <v>M4.5×0.5</v>
      </c>
      <c r="C1874" s="77" t="s">
        <v>216</v>
      </c>
      <c r="D1874" s="77" t="s">
        <v>221</v>
      </c>
      <c r="E1874" s="74" t="s">
        <v>135</v>
      </c>
      <c r="F1874" s="75">
        <v>4.5</v>
      </c>
      <c r="G1874" s="75">
        <v>0.5</v>
      </c>
      <c r="H1874" s="74" t="s">
        <v>485</v>
      </c>
      <c r="I1874" s="74" t="s">
        <v>379</v>
      </c>
      <c r="J1874" s="75" t="s">
        <v>312</v>
      </c>
      <c r="K1874" s="58" t="s">
        <v>491</v>
      </c>
      <c r="L1874" s="75">
        <v>4.5</v>
      </c>
      <c r="M1874" s="75">
        <v>0.5</v>
      </c>
      <c r="N1874" s="74">
        <v>60</v>
      </c>
      <c r="O1874" s="101">
        <f t="array" ref="O1874">IFERROR(INDEX($AD$11:$AO$1485,MATCH($B1874&amp;$I1874,$Z$11:$Z$1485&amp;$AG$11:$AG$1485,0),MATCH($C1874,$AD$9:$AO$9,0)),"-")</f>
        <v>4.38</v>
      </c>
      <c r="P1874" s="75" t="s">
        <v>131</v>
      </c>
      <c r="Q1874" s="75" t="s">
        <v>131</v>
      </c>
      <c r="R1874" s="101">
        <f t="array" ref="R1874">IFERROR(INDEX($AD$11:$AO$1485,MATCH($B1874&amp;$I1874,$Z$11:$Z$1485&amp;$AG$11:$AG$1485,0),MATCH($D1874,$AD$9:$AO$9,0)),"-")</f>
        <v>4.1752000000000002</v>
      </c>
      <c r="S1874" s="75">
        <v>60</v>
      </c>
      <c r="T1874" s="75">
        <v>54</v>
      </c>
      <c r="U1874" s="75">
        <v>4</v>
      </c>
      <c r="V1874" s="75">
        <v>42</v>
      </c>
      <c r="W1874" s="50" t="str">
        <f t="shared" si="187"/>
        <v>-</v>
      </c>
      <c r="X1874" s="50">
        <f t="shared" si="188"/>
        <v>6</v>
      </c>
    </row>
    <row r="1875" spans="2:24" ht="15" x14ac:dyDescent="0.3">
      <c r="B1875" s="76" t="str">
        <f t="shared" si="189"/>
        <v>M5×0.5</v>
      </c>
      <c r="C1875" s="77" t="s">
        <v>216</v>
      </c>
      <c r="D1875" s="77" t="s">
        <v>221</v>
      </c>
      <c r="E1875" s="74" t="s">
        <v>135</v>
      </c>
      <c r="F1875" s="75">
        <v>5</v>
      </c>
      <c r="G1875" s="75">
        <v>0.5</v>
      </c>
      <c r="H1875" s="74" t="s">
        <v>485</v>
      </c>
      <c r="I1875" s="74" t="s">
        <v>379</v>
      </c>
      <c r="J1875" s="75" t="s">
        <v>312</v>
      </c>
      <c r="K1875" s="58" t="s">
        <v>491</v>
      </c>
      <c r="L1875" s="75">
        <v>5</v>
      </c>
      <c r="M1875" s="75">
        <v>0.5</v>
      </c>
      <c r="N1875" s="74">
        <v>60</v>
      </c>
      <c r="O1875" s="101">
        <f t="array" ref="O1875">IFERROR(INDEX($AD$11:$AO$1485,MATCH($B1875&amp;$I1875,$Z$11:$Z$1485&amp;$AG$11:$AG$1485,0),MATCH($C1875,$AD$9:$AO$9,0)),"-")</f>
        <v>4.88</v>
      </c>
      <c r="P1875" s="75" t="s">
        <v>131</v>
      </c>
      <c r="Q1875" s="75" t="s">
        <v>131</v>
      </c>
      <c r="R1875" s="101">
        <f t="array" ref="R1875">IFERROR(INDEX($AD$11:$AO$1485,MATCH($B1875&amp;$I1875,$Z$11:$Z$1485&amp;$AG$11:$AG$1485,0),MATCH($D1875,$AD$9:$AO$9,0)),"-")</f>
        <v>4.6752000000000002</v>
      </c>
      <c r="S1875" s="75">
        <v>60</v>
      </c>
      <c r="T1875" s="75">
        <v>54</v>
      </c>
      <c r="U1875" s="75">
        <v>4</v>
      </c>
      <c r="V1875" s="75">
        <v>42</v>
      </c>
      <c r="W1875" s="50" t="str">
        <f t="shared" si="187"/>
        <v>-</v>
      </c>
      <c r="X1875" s="50">
        <f t="shared" si="188"/>
        <v>6</v>
      </c>
    </row>
    <row r="1876" spans="2:24" ht="15" x14ac:dyDescent="0.3">
      <c r="B1876" s="76" t="str">
        <f t="shared" si="189"/>
        <v>M5.5×0.5</v>
      </c>
      <c r="C1876" s="77" t="s">
        <v>216</v>
      </c>
      <c r="D1876" s="77" t="s">
        <v>221</v>
      </c>
      <c r="E1876" s="74" t="s">
        <v>135</v>
      </c>
      <c r="F1876" s="75">
        <v>5.5</v>
      </c>
      <c r="G1876" s="75">
        <v>0.5</v>
      </c>
      <c r="H1876" s="74" t="s">
        <v>485</v>
      </c>
      <c r="I1876" s="74" t="s">
        <v>379</v>
      </c>
      <c r="J1876" s="75" t="s">
        <v>312</v>
      </c>
      <c r="K1876" s="58" t="s">
        <v>491</v>
      </c>
      <c r="L1876" s="75">
        <v>5.5</v>
      </c>
      <c r="M1876" s="75">
        <v>0.5</v>
      </c>
      <c r="N1876" s="74">
        <v>60</v>
      </c>
      <c r="O1876" s="101">
        <f t="array" ref="O1876">IFERROR(INDEX($AD$11:$AO$1485,MATCH($B1876&amp;$I1876,$Z$11:$Z$1485&amp;$AG$11:$AG$1485,0),MATCH($C1876,$AD$9:$AO$9,0)),"-")</f>
        <v>5.38</v>
      </c>
      <c r="P1876" s="75" t="s">
        <v>131</v>
      </c>
      <c r="Q1876" s="75" t="s">
        <v>131</v>
      </c>
      <c r="R1876" s="101">
        <f t="array" ref="R1876">IFERROR(INDEX($AD$11:$AO$1485,MATCH($B1876&amp;$I1876,$Z$11:$Z$1485&amp;$AG$11:$AG$1485,0),MATCH($D1876,$AD$9:$AO$9,0)),"-")</f>
        <v>5.1752000000000002</v>
      </c>
      <c r="S1876" s="75">
        <v>60</v>
      </c>
      <c r="T1876" s="75">
        <v>54</v>
      </c>
      <c r="U1876" s="75">
        <v>4</v>
      </c>
      <c r="V1876" s="75">
        <v>42</v>
      </c>
      <c r="W1876" s="50" t="str">
        <f t="shared" si="187"/>
        <v>-</v>
      </c>
      <c r="X1876" s="50">
        <f t="shared" si="188"/>
        <v>6</v>
      </c>
    </row>
    <row r="1877" spans="2:24" ht="15" x14ac:dyDescent="0.3">
      <c r="B1877" s="76" t="str">
        <f t="shared" si="189"/>
        <v>M6×0.75</v>
      </c>
      <c r="C1877" s="77" t="s">
        <v>216</v>
      </c>
      <c r="D1877" s="77" t="s">
        <v>221</v>
      </c>
      <c r="E1877" s="74" t="s">
        <v>135</v>
      </c>
      <c r="F1877" s="75">
        <v>6</v>
      </c>
      <c r="G1877" s="75">
        <v>0.75</v>
      </c>
      <c r="H1877" s="74" t="s">
        <v>485</v>
      </c>
      <c r="I1877" s="74" t="s">
        <v>379</v>
      </c>
      <c r="J1877" s="75" t="s">
        <v>312</v>
      </c>
      <c r="K1877" s="58" t="s">
        <v>491</v>
      </c>
      <c r="L1877" s="75">
        <v>6</v>
      </c>
      <c r="M1877" s="75">
        <v>0.75</v>
      </c>
      <c r="N1877" s="74">
        <v>60</v>
      </c>
      <c r="O1877" s="101">
        <f t="array" ref="O1877">IFERROR(INDEX($AD$11:$AO$1485,MATCH($B1877&amp;$I1877,$Z$11:$Z$1485&amp;$AG$11:$AG$1485,0),MATCH($C1877,$AD$9:$AO$9,0)),"-")</f>
        <v>5.79</v>
      </c>
      <c r="P1877" s="75" t="s">
        <v>131</v>
      </c>
      <c r="Q1877" s="75" t="s">
        <v>131</v>
      </c>
      <c r="R1877" s="101">
        <f t="array" ref="R1877">IFERROR(INDEX($AD$11:$AO$1485,MATCH($B1877&amp;$I1877,$Z$11:$Z$1485&amp;$AG$11:$AG$1485,0),MATCH($D1877,$AD$9:$AO$9,0)),"-")</f>
        <v>5.5129000000000001</v>
      </c>
      <c r="S1877" s="75">
        <v>60</v>
      </c>
      <c r="T1877" s="75">
        <v>54</v>
      </c>
      <c r="U1877" s="75">
        <v>4</v>
      </c>
      <c r="V1877" s="75">
        <v>30</v>
      </c>
      <c r="W1877" s="50" t="str">
        <f t="shared" si="187"/>
        <v>-</v>
      </c>
      <c r="X1877" s="50">
        <f t="shared" si="188"/>
        <v>6</v>
      </c>
    </row>
    <row r="1878" spans="2:24" ht="15" x14ac:dyDescent="0.3">
      <c r="B1878" s="76" t="str">
        <f t="shared" si="189"/>
        <v>M7×0.75</v>
      </c>
      <c r="C1878" s="77" t="s">
        <v>216</v>
      </c>
      <c r="D1878" s="77" t="s">
        <v>221</v>
      </c>
      <c r="E1878" s="74" t="s">
        <v>135</v>
      </c>
      <c r="F1878" s="75">
        <v>7</v>
      </c>
      <c r="G1878" s="75">
        <v>0.75</v>
      </c>
      <c r="H1878" s="74" t="s">
        <v>485</v>
      </c>
      <c r="I1878" s="74" t="s">
        <v>379</v>
      </c>
      <c r="J1878" s="75" t="s">
        <v>312</v>
      </c>
      <c r="K1878" s="58" t="s">
        <v>491</v>
      </c>
      <c r="L1878" s="75">
        <v>7</v>
      </c>
      <c r="M1878" s="75">
        <v>0.75</v>
      </c>
      <c r="N1878" s="74">
        <v>60</v>
      </c>
      <c r="O1878" s="101">
        <f t="array" ref="O1878">IFERROR(INDEX($AD$11:$AO$1485,MATCH($B1878&amp;$I1878,$Z$11:$Z$1485&amp;$AG$11:$AG$1485,0),MATCH($C1878,$AD$9:$AO$9,0)),"-")</f>
        <v>4.79</v>
      </c>
      <c r="P1878" s="75" t="s">
        <v>131</v>
      </c>
      <c r="Q1878" s="75" t="s">
        <v>131</v>
      </c>
      <c r="R1878" s="101">
        <f t="array" ref="R1878">IFERROR(INDEX($AD$11:$AO$1485,MATCH($B1878&amp;$I1878,$Z$11:$Z$1485&amp;$AG$11:$AG$1485,0),MATCH($D1878,$AD$9:$AO$9,0)),"-")</f>
        <v>6.5129000000000001</v>
      </c>
      <c r="S1878" s="75">
        <v>60</v>
      </c>
      <c r="T1878" s="75">
        <v>54</v>
      </c>
      <c r="U1878" s="75">
        <v>4</v>
      </c>
      <c r="V1878" s="75">
        <v>30</v>
      </c>
      <c r="W1878" s="50" t="str">
        <f t="shared" si="187"/>
        <v>-</v>
      </c>
      <c r="X1878" s="50">
        <f t="shared" si="188"/>
        <v>6</v>
      </c>
    </row>
    <row r="1879" spans="2:24" ht="15" x14ac:dyDescent="0.3">
      <c r="B1879" s="76" t="str">
        <f t="shared" si="189"/>
        <v>M8×1</v>
      </c>
      <c r="C1879" s="77" t="s">
        <v>216</v>
      </c>
      <c r="D1879" s="77" t="s">
        <v>221</v>
      </c>
      <c r="E1879" s="74" t="s">
        <v>135</v>
      </c>
      <c r="F1879" s="75">
        <v>8</v>
      </c>
      <c r="G1879" s="75">
        <v>1</v>
      </c>
      <c r="H1879" s="74" t="s">
        <v>485</v>
      </c>
      <c r="I1879" s="74" t="s">
        <v>379</v>
      </c>
      <c r="J1879" s="75" t="s">
        <v>312</v>
      </c>
      <c r="K1879" s="58" t="s">
        <v>491</v>
      </c>
      <c r="L1879" s="75">
        <v>8</v>
      </c>
      <c r="M1879" s="75">
        <v>1</v>
      </c>
      <c r="N1879" s="74">
        <v>60</v>
      </c>
      <c r="O1879" s="101">
        <f t="array" ref="O1879">IFERROR(INDEX($AD$11:$AO$1485,MATCH($B1879&amp;$I1879,$Z$11:$Z$1485&amp;$AG$11:$AG$1485,0),MATCH($C1879,$AD$9:$AO$9,0)),"-")</f>
        <v>7.71</v>
      </c>
      <c r="P1879" s="75" t="s">
        <v>131</v>
      </c>
      <c r="Q1879" s="75" t="s">
        <v>131</v>
      </c>
      <c r="R1879" s="101">
        <f t="array" ref="R1879">IFERROR(INDEX($AD$11:$AO$1485,MATCH($B1879&amp;$I1879,$Z$11:$Z$1485&amp;$AG$11:$AG$1485,0),MATCH($D1879,$AD$9:$AO$9,0)),"-")</f>
        <v>7.3505000000000003</v>
      </c>
      <c r="S1879" s="75">
        <v>70</v>
      </c>
      <c r="T1879" s="75">
        <v>64</v>
      </c>
      <c r="U1879" s="75">
        <v>4</v>
      </c>
      <c r="V1879" s="75">
        <v>24</v>
      </c>
      <c r="W1879" s="50" t="str">
        <f t="shared" si="187"/>
        <v>-</v>
      </c>
      <c r="X1879" s="50">
        <f t="shared" si="188"/>
        <v>6</v>
      </c>
    </row>
    <row r="1880" spans="2:24" ht="15" x14ac:dyDescent="0.3">
      <c r="B1880" s="76" t="str">
        <f t="shared" si="189"/>
        <v>M8×0.75</v>
      </c>
      <c r="C1880" s="77" t="s">
        <v>216</v>
      </c>
      <c r="D1880" s="77" t="s">
        <v>221</v>
      </c>
      <c r="E1880" s="74" t="s">
        <v>135</v>
      </c>
      <c r="F1880" s="75">
        <v>8</v>
      </c>
      <c r="G1880" s="75">
        <v>0.75</v>
      </c>
      <c r="H1880" s="74" t="s">
        <v>485</v>
      </c>
      <c r="I1880" s="74" t="s">
        <v>379</v>
      </c>
      <c r="J1880" s="75" t="s">
        <v>312</v>
      </c>
      <c r="K1880" s="58" t="s">
        <v>491</v>
      </c>
      <c r="L1880" s="75">
        <v>8</v>
      </c>
      <c r="M1880" s="75">
        <v>0.75</v>
      </c>
      <c r="N1880" s="74">
        <v>60</v>
      </c>
      <c r="O1880" s="101">
        <f t="array" ref="O1880">IFERROR(INDEX($AD$11:$AO$1485,MATCH($B1880&amp;$I1880,$Z$11:$Z$1485&amp;$AG$11:$AG$1485,0),MATCH($C1880,$AD$9:$AO$9,0)),"-")</f>
        <v>7.8</v>
      </c>
      <c r="P1880" s="75" t="s">
        <v>131</v>
      </c>
      <c r="Q1880" s="75" t="s">
        <v>131</v>
      </c>
      <c r="R1880" s="101">
        <f t="array" ref="R1880">IFERROR(INDEX($AD$11:$AO$1485,MATCH($B1880&amp;$I1880,$Z$11:$Z$1485&amp;$AG$11:$AG$1485,0),MATCH($D1880,$AD$9:$AO$9,0)),"-")</f>
        <v>7.5129000000000001</v>
      </c>
      <c r="S1880" s="75">
        <v>70</v>
      </c>
      <c r="T1880" s="75">
        <v>64</v>
      </c>
      <c r="U1880" s="75">
        <v>4</v>
      </c>
      <c r="V1880" s="75">
        <v>30</v>
      </c>
      <c r="W1880" s="50" t="str">
        <f t="shared" si="187"/>
        <v>-</v>
      </c>
      <c r="X1880" s="50">
        <f t="shared" si="188"/>
        <v>6</v>
      </c>
    </row>
    <row r="1881" spans="2:24" ht="15" x14ac:dyDescent="0.3">
      <c r="B1881" s="76" t="str">
        <f t="shared" si="189"/>
        <v>M9×1</v>
      </c>
      <c r="C1881" s="77" t="s">
        <v>216</v>
      </c>
      <c r="D1881" s="77" t="s">
        <v>221</v>
      </c>
      <c r="E1881" s="74" t="s">
        <v>135</v>
      </c>
      <c r="F1881" s="75">
        <v>9</v>
      </c>
      <c r="G1881" s="75">
        <v>1</v>
      </c>
      <c r="H1881" s="74" t="s">
        <v>485</v>
      </c>
      <c r="I1881" s="74" t="s">
        <v>379</v>
      </c>
      <c r="J1881" s="75" t="s">
        <v>312</v>
      </c>
      <c r="K1881" s="58" t="s">
        <v>491</v>
      </c>
      <c r="L1881" s="75">
        <v>9</v>
      </c>
      <c r="M1881" s="75">
        <v>1</v>
      </c>
      <c r="N1881" s="74">
        <v>60</v>
      </c>
      <c r="O1881" s="101">
        <f t="array" ref="O1881">IFERROR(INDEX($AD$11:$AO$1485,MATCH($B1881&amp;$I1881,$Z$11:$Z$1485&amp;$AG$11:$AG$1485,0),MATCH($C1881,$AD$9:$AO$9,0)),"-")</f>
        <v>8.7100000000000009</v>
      </c>
      <c r="P1881" s="75" t="s">
        <v>131</v>
      </c>
      <c r="Q1881" s="75" t="s">
        <v>131</v>
      </c>
      <c r="R1881" s="101">
        <f t="array" ref="R1881">IFERROR(INDEX($AD$11:$AO$1485,MATCH($B1881&amp;$I1881,$Z$11:$Z$1485&amp;$AG$11:$AG$1485,0),MATCH($D1881,$AD$9:$AO$9,0)),"-")</f>
        <v>8.3505000000000003</v>
      </c>
      <c r="S1881" s="75">
        <v>70</v>
      </c>
      <c r="T1881" s="75">
        <v>64</v>
      </c>
      <c r="U1881" s="75">
        <v>4</v>
      </c>
      <c r="V1881" s="75">
        <v>24</v>
      </c>
      <c r="W1881" s="50" t="str">
        <f t="shared" si="187"/>
        <v>-</v>
      </c>
      <c r="X1881" s="50">
        <f t="shared" si="188"/>
        <v>6</v>
      </c>
    </row>
    <row r="1882" spans="2:24" ht="15" x14ac:dyDescent="0.3">
      <c r="B1882" s="76" t="str">
        <f t="shared" si="189"/>
        <v>M9×0.75</v>
      </c>
      <c r="C1882" s="77" t="s">
        <v>216</v>
      </c>
      <c r="D1882" s="77" t="s">
        <v>221</v>
      </c>
      <c r="E1882" s="74" t="s">
        <v>135</v>
      </c>
      <c r="F1882" s="75">
        <v>9</v>
      </c>
      <c r="G1882" s="75">
        <v>0.75</v>
      </c>
      <c r="H1882" s="74" t="s">
        <v>485</v>
      </c>
      <c r="I1882" s="74" t="s">
        <v>379</v>
      </c>
      <c r="J1882" s="75" t="s">
        <v>312</v>
      </c>
      <c r="K1882" s="58" t="s">
        <v>491</v>
      </c>
      <c r="L1882" s="75">
        <v>9</v>
      </c>
      <c r="M1882" s="75">
        <v>0.75</v>
      </c>
      <c r="N1882" s="74">
        <v>60</v>
      </c>
      <c r="O1882" s="101">
        <f t="array" ref="O1882">IFERROR(INDEX($AD$11:$AO$1485,MATCH($B1882&amp;$I1882,$Z$11:$Z$1485&amp;$AG$11:$AG$1485,0),MATCH($C1882,$AD$9:$AO$9,0)),"-")</f>
        <v>8.8000000000000007</v>
      </c>
      <c r="P1882" s="75" t="s">
        <v>131</v>
      </c>
      <c r="Q1882" s="75" t="s">
        <v>131</v>
      </c>
      <c r="R1882" s="101">
        <f t="array" ref="R1882">IFERROR(INDEX($AD$11:$AO$1485,MATCH($B1882&amp;$I1882,$Z$11:$Z$1485&amp;$AG$11:$AG$1485,0),MATCH($D1882,$AD$9:$AO$9,0)),"-")</f>
        <v>8.5129000000000001</v>
      </c>
      <c r="S1882" s="75">
        <v>70</v>
      </c>
      <c r="T1882" s="75">
        <v>64</v>
      </c>
      <c r="U1882" s="75">
        <v>4</v>
      </c>
      <c r="V1882" s="75">
        <v>30</v>
      </c>
      <c r="W1882" s="50" t="str">
        <f t="shared" si="187"/>
        <v>-</v>
      </c>
      <c r="X1882" s="50">
        <f t="shared" si="188"/>
        <v>6</v>
      </c>
    </row>
    <row r="1883" spans="2:24" ht="15" x14ac:dyDescent="0.3">
      <c r="B1883" s="76" t="str">
        <f t="shared" si="189"/>
        <v>M10×1.25</v>
      </c>
      <c r="C1883" s="77" t="s">
        <v>216</v>
      </c>
      <c r="D1883" s="77" t="s">
        <v>221</v>
      </c>
      <c r="E1883" s="74" t="s">
        <v>135</v>
      </c>
      <c r="F1883" s="75">
        <v>10</v>
      </c>
      <c r="G1883" s="75">
        <v>1.25</v>
      </c>
      <c r="H1883" s="74" t="s">
        <v>485</v>
      </c>
      <c r="I1883" s="74" t="s">
        <v>379</v>
      </c>
      <c r="J1883" s="75" t="s">
        <v>312</v>
      </c>
      <c r="K1883" s="58" t="s">
        <v>491</v>
      </c>
      <c r="L1883" s="75">
        <v>10</v>
      </c>
      <c r="M1883" s="75">
        <v>1.25</v>
      </c>
      <c r="N1883" s="74">
        <v>60</v>
      </c>
      <c r="O1883" s="101">
        <f t="array" ref="O1883">IFERROR(INDEX($AD$11:$AO$1485,MATCH($B1883&amp;$I1883,$Z$11:$Z$1485&amp;$AG$11:$AG$1485,0),MATCH($C1883,$AD$9:$AO$9,0)),"-")</f>
        <v>9.6300000000000008</v>
      </c>
      <c r="P1883" s="75" t="s">
        <v>131</v>
      </c>
      <c r="Q1883" s="75" t="s">
        <v>131</v>
      </c>
      <c r="R1883" s="101">
        <f t="array" ref="R1883">IFERROR(INDEX($AD$11:$AO$1485,MATCH($B1883&amp;$I1883,$Z$11:$Z$1485&amp;$AG$11:$AG$1485,0),MATCH($D1883,$AD$9:$AO$9,0)),"-")</f>
        <v>9.1881000000000004</v>
      </c>
      <c r="S1883" s="75">
        <v>70</v>
      </c>
      <c r="T1883" s="75">
        <v>64</v>
      </c>
      <c r="U1883" s="75">
        <v>4</v>
      </c>
      <c r="V1883" s="75">
        <v>20</v>
      </c>
      <c r="W1883" s="50" t="str">
        <f t="shared" si="187"/>
        <v>-</v>
      </c>
      <c r="X1883" s="50">
        <f t="shared" si="188"/>
        <v>6</v>
      </c>
    </row>
    <row r="1884" spans="2:24" ht="15" x14ac:dyDescent="0.3">
      <c r="B1884" s="76" t="str">
        <f t="shared" si="189"/>
        <v>M10×1</v>
      </c>
      <c r="C1884" s="77" t="s">
        <v>216</v>
      </c>
      <c r="D1884" s="77" t="s">
        <v>221</v>
      </c>
      <c r="E1884" s="74" t="s">
        <v>135</v>
      </c>
      <c r="F1884" s="75">
        <v>10</v>
      </c>
      <c r="G1884" s="75">
        <v>1</v>
      </c>
      <c r="H1884" s="74" t="s">
        <v>485</v>
      </c>
      <c r="I1884" s="74" t="s">
        <v>379</v>
      </c>
      <c r="J1884" s="75" t="s">
        <v>312</v>
      </c>
      <c r="K1884" s="58" t="s">
        <v>491</v>
      </c>
      <c r="L1884" s="75">
        <v>10</v>
      </c>
      <c r="M1884" s="75">
        <v>1</v>
      </c>
      <c r="N1884" s="74">
        <v>60</v>
      </c>
      <c r="O1884" s="101">
        <f t="array" ref="O1884">IFERROR(INDEX($AD$11:$AO$1485,MATCH($B1884&amp;$I1884,$Z$11:$Z$1485&amp;$AG$11:$AG$1485,0),MATCH($C1884,$AD$9:$AO$9,0)),"-")</f>
        <v>9.7100000000000009</v>
      </c>
      <c r="P1884" s="75" t="s">
        <v>131</v>
      </c>
      <c r="Q1884" s="75" t="s">
        <v>131</v>
      </c>
      <c r="R1884" s="101">
        <f t="array" ref="R1884">IFERROR(INDEX($AD$11:$AO$1485,MATCH($B1884&amp;$I1884,$Z$11:$Z$1485&amp;$AG$11:$AG$1485,0),MATCH($D1884,$AD$9:$AO$9,0)),"-")</f>
        <v>9.3505000000000003</v>
      </c>
      <c r="S1884" s="75">
        <v>70</v>
      </c>
      <c r="T1884" s="75">
        <v>64</v>
      </c>
      <c r="U1884" s="75">
        <v>4</v>
      </c>
      <c r="V1884" s="75">
        <v>24</v>
      </c>
      <c r="W1884" s="50" t="str">
        <f t="shared" si="187"/>
        <v>-</v>
      </c>
      <c r="X1884" s="50">
        <f t="shared" si="188"/>
        <v>6</v>
      </c>
    </row>
    <row r="1885" spans="2:24" ht="15" x14ac:dyDescent="0.3">
      <c r="B1885" s="76" t="str">
        <f t="shared" si="189"/>
        <v>M10×0.75</v>
      </c>
      <c r="C1885" s="77" t="s">
        <v>216</v>
      </c>
      <c r="D1885" s="77" t="s">
        <v>221</v>
      </c>
      <c r="E1885" s="74" t="s">
        <v>135</v>
      </c>
      <c r="F1885" s="75">
        <v>10</v>
      </c>
      <c r="G1885" s="75">
        <v>0.75</v>
      </c>
      <c r="H1885" s="74" t="s">
        <v>485</v>
      </c>
      <c r="I1885" s="74" t="s">
        <v>379</v>
      </c>
      <c r="J1885" s="75" t="s">
        <v>312</v>
      </c>
      <c r="K1885" s="58" t="s">
        <v>491</v>
      </c>
      <c r="L1885" s="75">
        <v>10</v>
      </c>
      <c r="M1885" s="75">
        <v>0.75</v>
      </c>
      <c r="N1885" s="74">
        <v>60</v>
      </c>
      <c r="O1885" s="101">
        <f t="array" ref="O1885">IFERROR(INDEX($AD$11:$AO$1485,MATCH($B1885&amp;$I1885,$Z$11:$Z$1485&amp;$AG$11:$AG$1485,0),MATCH($C1885,$AD$9:$AO$9,0)),"-")</f>
        <v>9.94</v>
      </c>
      <c r="P1885" s="75" t="s">
        <v>131</v>
      </c>
      <c r="Q1885" s="75" t="s">
        <v>131</v>
      </c>
      <c r="R1885" s="101">
        <f t="array" ref="R1885">IFERROR(INDEX($AD$11:$AO$1485,MATCH($B1885&amp;$I1885,$Z$11:$Z$1485&amp;$AG$11:$AG$1485,0),MATCH($D1885,$AD$9:$AO$9,0)),"-")</f>
        <v>9.5129000000000001</v>
      </c>
      <c r="S1885" s="75">
        <v>106</v>
      </c>
      <c r="T1885" s="75">
        <v>100</v>
      </c>
      <c r="U1885" s="75">
        <v>4</v>
      </c>
      <c r="V1885" s="75">
        <v>30</v>
      </c>
      <c r="W1885" s="50" t="str">
        <f t="shared" si="187"/>
        <v>-</v>
      </c>
      <c r="X1885" s="50">
        <f t="shared" si="188"/>
        <v>6</v>
      </c>
    </row>
    <row r="1886" spans="2:24" ht="15" x14ac:dyDescent="0.3">
      <c r="B1886" s="76" t="str">
        <f t="shared" si="189"/>
        <v>M11×1</v>
      </c>
      <c r="C1886" s="77" t="s">
        <v>216</v>
      </c>
      <c r="D1886" s="77" t="s">
        <v>221</v>
      </c>
      <c r="E1886" s="74" t="s">
        <v>135</v>
      </c>
      <c r="F1886" s="75">
        <v>11</v>
      </c>
      <c r="G1886" s="75">
        <v>1</v>
      </c>
      <c r="H1886" s="74" t="s">
        <v>485</v>
      </c>
      <c r="I1886" s="74" t="s">
        <v>379</v>
      </c>
      <c r="J1886" s="75" t="s">
        <v>312</v>
      </c>
      <c r="K1886" s="58" t="s">
        <v>491</v>
      </c>
      <c r="L1886" s="75">
        <v>11</v>
      </c>
      <c r="M1886" s="75">
        <v>1</v>
      </c>
      <c r="N1886" s="74">
        <v>60</v>
      </c>
      <c r="O1886" s="101">
        <f t="array" ref="O1886">IFERROR(INDEX($AD$11:$AO$1485,MATCH($B1886&amp;$I1886,$Z$11:$Z$1485&amp;$AG$11:$AG$1485,0),MATCH($C1886,$AD$9:$AO$9,0)),"-")</f>
        <v>10.71</v>
      </c>
      <c r="P1886" s="75" t="s">
        <v>131</v>
      </c>
      <c r="Q1886" s="75" t="s">
        <v>131</v>
      </c>
      <c r="R1886" s="101">
        <f t="array" ref="R1886">IFERROR(INDEX($AD$11:$AO$1485,MATCH($B1886&amp;$I1886,$Z$11:$Z$1485&amp;$AG$11:$AG$1485,0),MATCH($D1886,$AD$9:$AO$9,0)),"-")</f>
        <v>10.3505</v>
      </c>
      <c r="S1886" s="75">
        <v>70</v>
      </c>
      <c r="T1886" s="75">
        <v>64</v>
      </c>
      <c r="U1886" s="75">
        <v>4</v>
      </c>
      <c r="V1886" s="75">
        <v>24</v>
      </c>
      <c r="W1886" s="50" t="str">
        <f t="shared" si="187"/>
        <v>-</v>
      </c>
      <c r="X1886" s="50">
        <f t="shared" si="188"/>
        <v>6</v>
      </c>
    </row>
    <row r="1887" spans="2:24" ht="15" x14ac:dyDescent="0.3">
      <c r="B1887" s="76" t="str">
        <f t="shared" si="189"/>
        <v>M11×0.75</v>
      </c>
      <c r="C1887" s="77" t="s">
        <v>216</v>
      </c>
      <c r="D1887" s="77" t="s">
        <v>221</v>
      </c>
      <c r="E1887" s="74" t="s">
        <v>135</v>
      </c>
      <c r="F1887" s="75">
        <v>11</v>
      </c>
      <c r="G1887" s="75">
        <v>0.75</v>
      </c>
      <c r="H1887" s="74" t="s">
        <v>485</v>
      </c>
      <c r="I1887" s="74" t="s">
        <v>379</v>
      </c>
      <c r="J1887" s="75" t="s">
        <v>312</v>
      </c>
      <c r="K1887" s="58" t="s">
        <v>491</v>
      </c>
      <c r="L1887" s="75">
        <v>11</v>
      </c>
      <c r="M1887" s="75">
        <v>0.75</v>
      </c>
      <c r="N1887" s="74">
        <v>60</v>
      </c>
      <c r="O1887" s="101">
        <f t="array" ref="O1887">IFERROR(INDEX($AD$11:$AO$1485,MATCH($B1887&amp;$I1887,$Z$11:$Z$1485&amp;$AG$11:$AG$1485,0),MATCH($C1887,$AD$9:$AO$9,0)),"-")</f>
        <v>10.94</v>
      </c>
      <c r="P1887" s="75" t="s">
        <v>131</v>
      </c>
      <c r="Q1887" s="75" t="s">
        <v>131</v>
      </c>
      <c r="R1887" s="101">
        <f t="array" ref="R1887">IFERROR(INDEX($AD$11:$AO$1485,MATCH($B1887&amp;$I1887,$Z$11:$Z$1485&amp;$AG$11:$AG$1485,0),MATCH($D1887,$AD$9:$AO$9,0)),"-")</f>
        <v>10.5129</v>
      </c>
      <c r="S1887" s="75">
        <v>106</v>
      </c>
      <c r="T1887" s="75">
        <v>100</v>
      </c>
      <c r="U1887" s="75">
        <v>4</v>
      </c>
      <c r="V1887" s="75">
        <v>30</v>
      </c>
      <c r="W1887" s="50" t="str">
        <f t="shared" si="187"/>
        <v>-</v>
      </c>
      <c r="X1887" s="50">
        <f t="shared" si="188"/>
        <v>6</v>
      </c>
    </row>
    <row r="1888" spans="2:24" ht="15" x14ac:dyDescent="0.3">
      <c r="B1888" s="76" t="str">
        <f t="shared" si="189"/>
        <v>M12×1.5</v>
      </c>
      <c r="C1888" s="77" t="s">
        <v>216</v>
      </c>
      <c r="D1888" s="77" t="s">
        <v>221</v>
      </c>
      <c r="E1888" s="74" t="s">
        <v>135</v>
      </c>
      <c r="F1888" s="75">
        <v>12</v>
      </c>
      <c r="G1888" s="75">
        <v>1.5</v>
      </c>
      <c r="H1888" s="74" t="s">
        <v>485</v>
      </c>
      <c r="I1888" s="74" t="s">
        <v>379</v>
      </c>
      <c r="J1888" s="75" t="s">
        <v>312</v>
      </c>
      <c r="K1888" s="58" t="s">
        <v>491</v>
      </c>
      <c r="L1888" s="75">
        <v>12</v>
      </c>
      <c r="M1888" s="75">
        <v>1.5</v>
      </c>
      <c r="N1888" s="74">
        <v>60</v>
      </c>
      <c r="O1888" s="101">
        <f t="array" ref="O1888">IFERROR(INDEX($AD$11:$AO$1485,MATCH($B1888&amp;$I1888,$Z$11:$Z$1485&amp;$AG$11:$AG$1485,0),MATCH($C1888,$AD$9:$AO$9,0)),"-")</f>
        <v>11.55</v>
      </c>
      <c r="P1888" s="75" t="s">
        <v>131</v>
      </c>
      <c r="Q1888" s="75" t="s">
        <v>131</v>
      </c>
      <c r="R1888" s="101">
        <f t="array" ref="R1888">IFERROR(INDEX($AD$11:$AO$1485,MATCH($B1888&amp;$I1888,$Z$11:$Z$1485&amp;$AG$11:$AG$1485,0),MATCH($D1888,$AD$9:$AO$9,0)),"-")</f>
        <v>11.025700000000001</v>
      </c>
      <c r="S1888" s="75">
        <v>90</v>
      </c>
      <c r="T1888" s="75">
        <v>82</v>
      </c>
      <c r="U1888" s="75">
        <v>4</v>
      </c>
      <c r="V1888" s="75">
        <v>18</v>
      </c>
      <c r="W1888" s="50" t="str">
        <f t="shared" si="187"/>
        <v>-</v>
      </c>
      <c r="X1888" s="50">
        <f t="shared" si="188"/>
        <v>8</v>
      </c>
    </row>
    <row r="1889" spans="2:24" ht="15" x14ac:dyDescent="0.3">
      <c r="B1889" s="76" t="str">
        <f t="shared" si="189"/>
        <v>M12×1.25</v>
      </c>
      <c r="C1889" s="77" t="s">
        <v>216</v>
      </c>
      <c r="D1889" s="77" t="s">
        <v>221</v>
      </c>
      <c r="E1889" s="74" t="s">
        <v>135</v>
      </c>
      <c r="F1889" s="75">
        <v>12</v>
      </c>
      <c r="G1889" s="75">
        <v>1.25</v>
      </c>
      <c r="H1889" s="74" t="s">
        <v>485</v>
      </c>
      <c r="I1889" s="74" t="s">
        <v>379</v>
      </c>
      <c r="J1889" s="75" t="s">
        <v>312</v>
      </c>
      <c r="K1889" s="58" t="s">
        <v>491</v>
      </c>
      <c r="L1889" s="75">
        <v>12</v>
      </c>
      <c r="M1889" s="75">
        <v>1.25</v>
      </c>
      <c r="N1889" s="74">
        <v>60</v>
      </c>
      <c r="O1889" s="101">
        <f t="array" ref="O1889">IFERROR(INDEX($AD$11:$AO$1485,MATCH($B1889&amp;$I1889,$Z$11:$Z$1485&amp;$AG$11:$AG$1485,0),MATCH($C1889,$AD$9:$AO$9,0)),"-")</f>
        <v>11.87</v>
      </c>
      <c r="P1889" s="75" t="s">
        <v>131</v>
      </c>
      <c r="Q1889" s="75" t="s">
        <v>131</v>
      </c>
      <c r="R1889" s="101">
        <f t="array" ref="R1889">IFERROR(INDEX($AD$11:$AO$1485,MATCH($B1889&amp;$I1889,$Z$11:$Z$1485&amp;$AG$11:$AG$1485,0),MATCH($D1889,$AD$9:$AO$9,0)),"-")</f>
        <v>11.1881</v>
      </c>
      <c r="S1889" s="75">
        <v>140</v>
      </c>
      <c r="T1889" s="75">
        <v>132</v>
      </c>
      <c r="U1889" s="75">
        <v>4</v>
      </c>
      <c r="V1889" s="75">
        <v>20</v>
      </c>
      <c r="W1889" s="50" t="str">
        <f t="shared" si="187"/>
        <v>-</v>
      </c>
      <c r="X1889" s="50">
        <f t="shared" si="188"/>
        <v>8</v>
      </c>
    </row>
    <row r="1890" spans="2:24" ht="15" x14ac:dyDescent="0.3">
      <c r="B1890" s="76" t="str">
        <f t="shared" si="189"/>
        <v>M12×1</v>
      </c>
      <c r="C1890" s="77" t="s">
        <v>216</v>
      </c>
      <c r="D1890" s="77" t="s">
        <v>221</v>
      </c>
      <c r="E1890" s="74" t="s">
        <v>135</v>
      </c>
      <c r="F1890" s="75">
        <v>12</v>
      </c>
      <c r="G1890" s="75">
        <v>1</v>
      </c>
      <c r="H1890" s="74" t="s">
        <v>485</v>
      </c>
      <c r="I1890" s="74" t="s">
        <v>379</v>
      </c>
      <c r="J1890" s="75" t="s">
        <v>312</v>
      </c>
      <c r="K1890" s="58" t="s">
        <v>491</v>
      </c>
      <c r="L1890" s="75">
        <v>12</v>
      </c>
      <c r="M1890" s="75">
        <v>1</v>
      </c>
      <c r="N1890" s="74">
        <v>60</v>
      </c>
      <c r="O1890" s="101">
        <f t="array" ref="O1890">IFERROR(INDEX($AD$11:$AO$1485,MATCH($B1890&amp;$I1890,$Z$11:$Z$1485&amp;$AG$11:$AG$1485,0),MATCH($C1890,$AD$9:$AO$9,0)),"-")</f>
        <v>11.72</v>
      </c>
      <c r="P1890" s="75" t="s">
        <v>131</v>
      </c>
      <c r="Q1890" s="75" t="s">
        <v>131</v>
      </c>
      <c r="R1890" s="101">
        <f t="array" ref="R1890">IFERROR(INDEX($AD$11:$AO$1485,MATCH($B1890&amp;$I1890,$Z$11:$Z$1485&amp;$AG$11:$AG$1485,0),MATCH($D1890,$AD$9:$AO$9,0)),"-")</f>
        <v>11.3505</v>
      </c>
      <c r="S1890" s="75">
        <v>80</v>
      </c>
      <c r="T1890" s="75">
        <v>72</v>
      </c>
      <c r="U1890" s="75">
        <v>4</v>
      </c>
      <c r="V1890" s="75">
        <v>24</v>
      </c>
      <c r="W1890" s="50" t="str">
        <f t="shared" si="187"/>
        <v>-</v>
      </c>
      <c r="X1890" s="50">
        <f t="shared" si="188"/>
        <v>8</v>
      </c>
    </row>
    <row r="1891" spans="2:24" ht="15" x14ac:dyDescent="0.3">
      <c r="B1891" s="76" t="str">
        <f t="shared" si="189"/>
        <v>M14×1.5</v>
      </c>
      <c r="C1891" s="77" t="s">
        <v>216</v>
      </c>
      <c r="D1891" s="77" t="s">
        <v>221</v>
      </c>
      <c r="E1891" s="74" t="s">
        <v>135</v>
      </c>
      <c r="F1891" s="75">
        <v>14</v>
      </c>
      <c r="G1891" s="75">
        <v>1.5</v>
      </c>
      <c r="H1891" s="74" t="s">
        <v>485</v>
      </c>
      <c r="I1891" s="74" t="s">
        <v>379</v>
      </c>
      <c r="J1891" s="75" t="s">
        <v>312</v>
      </c>
      <c r="K1891" s="58" t="s">
        <v>491</v>
      </c>
      <c r="L1891" s="75">
        <v>14</v>
      </c>
      <c r="M1891" s="75">
        <v>1.5</v>
      </c>
      <c r="N1891" s="74">
        <v>60</v>
      </c>
      <c r="O1891" s="101">
        <f t="array" ref="O1891">IFERROR(INDEX($AD$11:$AO$1485,MATCH($B1891&amp;$I1891,$Z$11:$Z$1485&amp;$AG$11:$AG$1485,0),MATCH($C1891,$AD$9:$AO$9,0)),"-")</f>
        <v>13.55</v>
      </c>
      <c r="P1891" s="75" t="s">
        <v>131</v>
      </c>
      <c r="Q1891" s="75" t="s">
        <v>131</v>
      </c>
      <c r="R1891" s="101">
        <f t="array" ref="R1891">IFERROR(INDEX($AD$11:$AO$1485,MATCH($B1891&amp;$I1891,$Z$11:$Z$1485&amp;$AG$11:$AG$1485,0),MATCH($D1891,$AD$9:$AO$9,0)),"-")</f>
        <v>13.025700000000001</v>
      </c>
      <c r="S1891" s="75">
        <v>90</v>
      </c>
      <c r="T1891" s="75">
        <v>82</v>
      </c>
      <c r="U1891" s="75">
        <v>4</v>
      </c>
      <c r="V1891" s="75">
        <v>18</v>
      </c>
      <c r="W1891" s="50" t="str">
        <f t="shared" si="187"/>
        <v>-</v>
      </c>
      <c r="X1891" s="50">
        <f t="shared" si="188"/>
        <v>8</v>
      </c>
    </row>
    <row r="1892" spans="2:24" ht="15" x14ac:dyDescent="0.3">
      <c r="B1892" s="76" t="str">
        <f t="shared" si="189"/>
        <v>M14×1</v>
      </c>
      <c r="C1892" s="77" t="s">
        <v>216</v>
      </c>
      <c r="D1892" s="77" t="s">
        <v>221</v>
      </c>
      <c r="E1892" s="74" t="s">
        <v>135</v>
      </c>
      <c r="F1892" s="75">
        <v>14</v>
      </c>
      <c r="G1892" s="75">
        <v>1</v>
      </c>
      <c r="H1892" s="74" t="s">
        <v>485</v>
      </c>
      <c r="I1892" s="74" t="s">
        <v>379</v>
      </c>
      <c r="J1892" s="75" t="s">
        <v>312</v>
      </c>
      <c r="K1892" s="58" t="s">
        <v>491</v>
      </c>
      <c r="L1892" s="75">
        <v>14</v>
      </c>
      <c r="M1892" s="75">
        <v>1</v>
      </c>
      <c r="N1892" s="74">
        <v>60</v>
      </c>
      <c r="O1892" s="101">
        <f t="array" ref="O1892">IFERROR(INDEX($AD$11:$AO$1485,MATCH($B1892&amp;$I1892,$Z$11:$Z$1485&amp;$AG$11:$AG$1485,0),MATCH($C1892,$AD$9:$AO$9,0)),"-")</f>
        <v>13.72</v>
      </c>
      <c r="P1892" s="75" t="s">
        <v>131</v>
      </c>
      <c r="Q1892" s="75" t="s">
        <v>131</v>
      </c>
      <c r="R1892" s="101">
        <f t="array" ref="R1892">IFERROR(INDEX($AD$11:$AO$1485,MATCH($B1892&amp;$I1892,$Z$11:$Z$1485&amp;$AG$11:$AG$1485,0),MATCH($D1892,$AD$9:$AO$9,0)),"-")</f>
        <v>13.3505</v>
      </c>
      <c r="S1892" s="75">
        <v>80</v>
      </c>
      <c r="T1892" s="75">
        <v>72</v>
      </c>
      <c r="U1892" s="75">
        <v>4</v>
      </c>
      <c r="V1892" s="75">
        <v>24</v>
      </c>
      <c r="W1892" s="50" t="str">
        <f t="shared" si="187"/>
        <v>-</v>
      </c>
      <c r="X1892" s="50">
        <f t="shared" si="188"/>
        <v>8</v>
      </c>
    </row>
    <row r="1893" spans="2:24" ht="15" x14ac:dyDescent="0.3">
      <c r="B1893" s="76" t="str">
        <f t="shared" si="189"/>
        <v>M15×1.5</v>
      </c>
      <c r="C1893" s="77" t="s">
        <v>216</v>
      </c>
      <c r="D1893" s="77" t="s">
        <v>221</v>
      </c>
      <c r="E1893" s="74" t="s">
        <v>135</v>
      </c>
      <c r="F1893" s="75">
        <v>15</v>
      </c>
      <c r="G1893" s="75">
        <v>1.5</v>
      </c>
      <c r="H1893" s="74" t="s">
        <v>485</v>
      </c>
      <c r="I1893" s="74" t="s">
        <v>379</v>
      </c>
      <c r="J1893" s="75" t="s">
        <v>312</v>
      </c>
      <c r="K1893" s="58" t="s">
        <v>491</v>
      </c>
      <c r="L1893" s="75">
        <v>15</v>
      </c>
      <c r="M1893" s="75">
        <v>1.5</v>
      </c>
      <c r="N1893" s="74">
        <v>60</v>
      </c>
      <c r="O1893" s="101">
        <f t="array" ref="O1893">IFERROR(INDEX($AD$11:$AO$1485,MATCH($B1893&amp;$I1893,$Z$11:$Z$1485&amp;$AG$11:$AG$1485,0),MATCH($C1893,$AD$9:$AO$9,0)),"-")</f>
        <v>14.55</v>
      </c>
      <c r="P1893" s="75" t="s">
        <v>131</v>
      </c>
      <c r="Q1893" s="75" t="s">
        <v>131</v>
      </c>
      <c r="R1893" s="101">
        <f t="array" ref="R1893">IFERROR(INDEX($AD$11:$AO$1485,MATCH($B1893&amp;$I1893,$Z$11:$Z$1485&amp;$AG$11:$AG$1485,0),MATCH($D1893,$AD$9:$AO$9,0)),"-")</f>
        <v>14.025700000000001</v>
      </c>
      <c r="S1893" s="75">
        <v>90</v>
      </c>
      <c r="T1893" s="75">
        <v>82</v>
      </c>
      <c r="U1893" s="75">
        <v>4</v>
      </c>
      <c r="V1893" s="75">
        <v>18</v>
      </c>
      <c r="W1893" s="50" t="str">
        <f t="shared" si="187"/>
        <v>-</v>
      </c>
      <c r="X1893" s="50">
        <f t="shared" si="188"/>
        <v>8</v>
      </c>
    </row>
    <row r="1894" spans="2:24" ht="15" x14ac:dyDescent="0.3">
      <c r="B1894" s="76" t="str">
        <f t="shared" si="189"/>
        <v>M15×1</v>
      </c>
      <c r="C1894" s="77" t="s">
        <v>216</v>
      </c>
      <c r="D1894" s="77" t="s">
        <v>221</v>
      </c>
      <c r="E1894" s="74" t="s">
        <v>135</v>
      </c>
      <c r="F1894" s="75">
        <v>15</v>
      </c>
      <c r="G1894" s="75">
        <v>1</v>
      </c>
      <c r="H1894" s="74" t="s">
        <v>485</v>
      </c>
      <c r="I1894" s="74" t="s">
        <v>379</v>
      </c>
      <c r="J1894" s="75" t="s">
        <v>312</v>
      </c>
      <c r="K1894" s="58" t="s">
        <v>491</v>
      </c>
      <c r="L1894" s="75">
        <v>15</v>
      </c>
      <c r="M1894" s="75">
        <v>1</v>
      </c>
      <c r="N1894" s="74">
        <v>60</v>
      </c>
      <c r="O1894" s="101">
        <f t="array" ref="O1894">IFERROR(INDEX($AD$11:$AO$1485,MATCH($B1894&amp;$I1894,$Z$11:$Z$1485&amp;$AG$11:$AG$1485,0),MATCH($C1894,$AD$9:$AO$9,0)),"-")</f>
        <v>14.72</v>
      </c>
      <c r="P1894" s="75" t="s">
        <v>131</v>
      </c>
      <c r="Q1894" s="75" t="s">
        <v>131</v>
      </c>
      <c r="R1894" s="101">
        <f t="array" ref="R1894">IFERROR(INDEX($AD$11:$AO$1485,MATCH($B1894&amp;$I1894,$Z$11:$Z$1485&amp;$AG$11:$AG$1485,0),MATCH($D1894,$AD$9:$AO$9,0)),"-")</f>
        <v>14.3505</v>
      </c>
      <c r="S1894" s="75">
        <v>80</v>
      </c>
      <c r="T1894" s="75">
        <v>72</v>
      </c>
      <c r="U1894" s="75">
        <v>4</v>
      </c>
      <c r="V1894" s="75">
        <v>24</v>
      </c>
      <c r="W1894" s="50" t="str">
        <f t="shared" si="187"/>
        <v>-</v>
      </c>
      <c r="X1894" s="50">
        <f t="shared" si="188"/>
        <v>8</v>
      </c>
    </row>
    <row r="1895" spans="2:24" ht="15" x14ac:dyDescent="0.3">
      <c r="B1895" s="76" t="str">
        <f t="shared" si="189"/>
        <v>M16×1.5</v>
      </c>
      <c r="C1895" s="77" t="s">
        <v>216</v>
      </c>
      <c r="D1895" s="77" t="s">
        <v>221</v>
      </c>
      <c r="E1895" s="74" t="s">
        <v>135</v>
      </c>
      <c r="F1895" s="75">
        <v>16</v>
      </c>
      <c r="G1895" s="75">
        <v>1.5</v>
      </c>
      <c r="H1895" s="74" t="s">
        <v>485</v>
      </c>
      <c r="I1895" s="74" t="s">
        <v>379</v>
      </c>
      <c r="J1895" s="75" t="s">
        <v>312</v>
      </c>
      <c r="K1895" s="58" t="s">
        <v>491</v>
      </c>
      <c r="L1895" s="75">
        <v>16</v>
      </c>
      <c r="M1895" s="75">
        <v>1.5</v>
      </c>
      <c r="N1895" s="74">
        <v>60</v>
      </c>
      <c r="O1895" s="101">
        <f t="array" ref="O1895">IFERROR(INDEX($AD$11:$AO$1485,MATCH($B1895&amp;$I1895,$Z$11:$Z$1485&amp;$AG$11:$AG$1485,0),MATCH($C1895,$AD$9:$AO$9,0)),"-")</f>
        <v>15.55</v>
      </c>
      <c r="P1895" s="75" t="s">
        <v>131</v>
      </c>
      <c r="Q1895" s="75" t="s">
        <v>131</v>
      </c>
      <c r="R1895" s="101">
        <f t="array" ref="R1895">IFERROR(INDEX($AD$11:$AO$1485,MATCH($B1895&amp;$I1895,$Z$11:$Z$1485&amp;$AG$11:$AG$1485,0),MATCH($D1895,$AD$9:$AO$9,0)),"-")</f>
        <v>15.025700000000001</v>
      </c>
      <c r="S1895" s="75">
        <v>90</v>
      </c>
      <c r="T1895" s="75">
        <v>82</v>
      </c>
      <c r="U1895" s="75">
        <v>4</v>
      </c>
      <c r="V1895" s="75">
        <v>18</v>
      </c>
      <c r="W1895" s="50" t="str">
        <f t="shared" si="187"/>
        <v>-</v>
      </c>
      <c r="X1895" s="50">
        <f t="shared" si="188"/>
        <v>8</v>
      </c>
    </row>
    <row r="1896" spans="2:24" ht="15" x14ac:dyDescent="0.3">
      <c r="B1896" s="76" t="str">
        <f t="shared" si="189"/>
        <v>M16×1</v>
      </c>
      <c r="C1896" s="77" t="s">
        <v>216</v>
      </c>
      <c r="D1896" s="77" t="s">
        <v>221</v>
      </c>
      <c r="E1896" s="74" t="s">
        <v>135</v>
      </c>
      <c r="F1896" s="75">
        <v>16</v>
      </c>
      <c r="G1896" s="75">
        <v>1</v>
      </c>
      <c r="H1896" s="74" t="s">
        <v>485</v>
      </c>
      <c r="I1896" s="74" t="s">
        <v>379</v>
      </c>
      <c r="J1896" s="75" t="s">
        <v>312</v>
      </c>
      <c r="K1896" s="58" t="s">
        <v>491</v>
      </c>
      <c r="L1896" s="75">
        <v>16</v>
      </c>
      <c r="M1896" s="75">
        <v>1</v>
      </c>
      <c r="N1896" s="74">
        <v>60</v>
      </c>
      <c r="O1896" s="101">
        <f t="array" ref="O1896">IFERROR(INDEX($AD$11:$AO$1485,MATCH($B1896&amp;$I1896,$Z$11:$Z$1485&amp;$AG$11:$AG$1485,0),MATCH($C1896,$AD$9:$AO$9,0)),"-")</f>
        <v>15.72</v>
      </c>
      <c r="P1896" s="75" t="s">
        <v>131</v>
      </c>
      <c r="Q1896" s="75" t="s">
        <v>131</v>
      </c>
      <c r="R1896" s="101">
        <f t="array" ref="R1896">IFERROR(INDEX($AD$11:$AO$1485,MATCH($B1896&amp;$I1896,$Z$11:$Z$1485&amp;$AG$11:$AG$1485,0),MATCH($D1896,$AD$9:$AO$9,0)),"-")</f>
        <v>15.3505</v>
      </c>
      <c r="S1896" s="75">
        <v>80</v>
      </c>
      <c r="T1896" s="75">
        <v>72</v>
      </c>
      <c r="U1896" s="75">
        <v>4</v>
      </c>
      <c r="V1896" s="75">
        <v>24</v>
      </c>
      <c r="W1896" s="50" t="str">
        <f t="shared" si="187"/>
        <v>-</v>
      </c>
      <c r="X1896" s="50">
        <f t="shared" si="188"/>
        <v>8</v>
      </c>
    </row>
    <row r="1897" spans="2:24" ht="15" x14ac:dyDescent="0.3">
      <c r="B1897" s="76" t="str">
        <f t="shared" si="189"/>
        <v>M17×1.5</v>
      </c>
      <c r="C1897" s="77" t="s">
        <v>216</v>
      </c>
      <c r="D1897" s="77" t="s">
        <v>221</v>
      </c>
      <c r="E1897" s="74" t="s">
        <v>135</v>
      </c>
      <c r="F1897" s="75">
        <v>17</v>
      </c>
      <c r="G1897" s="75">
        <v>1.5</v>
      </c>
      <c r="H1897" s="74" t="s">
        <v>485</v>
      </c>
      <c r="I1897" s="74" t="s">
        <v>379</v>
      </c>
      <c r="J1897" s="75" t="s">
        <v>312</v>
      </c>
      <c r="K1897" s="58" t="s">
        <v>491</v>
      </c>
      <c r="L1897" s="75">
        <v>17</v>
      </c>
      <c r="M1897" s="75">
        <v>1.5</v>
      </c>
      <c r="N1897" s="74">
        <v>60</v>
      </c>
      <c r="O1897" s="101">
        <f t="array" ref="O1897">IFERROR(INDEX($AD$11:$AO$1485,MATCH($B1897&amp;$I1897,$Z$11:$Z$1485&amp;$AG$11:$AG$1485,0),MATCH($C1897,$AD$9:$AO$9,0)),"-")</f>
        <v>16.829999999999998</v>
      </c>
      <c r="P1897" s="75" t="s">
        <v>131</v>
      </c>
      <c r="Q1897" s="75" t="s">
        <v>131</v>
      </c>
      <c r="R1897" s="101">
        <f t="array" ref="R1897">IFERROR(INDEX($AD$11:$AO$1485,MATCH($B1897&amp;$I1897,$Z$11:$Z$1485&amp;$AG$11:$AG$1485,0),MATCH($D1897,$AD$9:$AO$9,0)),"-")</f>
        <v>16.025700000000001</v>
      </c>
      <c r="S1897" s="75">
        <v>150</v>
      </c>
      <c r="T1897" s="75">
        <v>142</v>
      </c>
      <c r="U1897" s="75">
        <v>4</v>
      </c>
      <c r="V1897" s="75">
        <v>18</v>
      </c>
      <c r="W1897" s="50" t="str">
        <f t="shared" si="187"/>
        <v>-</v>
      </c>
      <c r="X1897" s="50">
        <f t="shared" si="188"/>
        <v>8</v>
      </c>
    </row>
    <row r="1898" spans="2:24" ht="15" x14ac:dyDescent="0.3">
      <c r="B1898" s="76" t="str">
        <f t="shared" si="189"/>
        <v>M17×1</v>
      </c>
      <c r="C1898" s="77" t="s">
        <v>216</v>
      </c>
      <c r="D1898" s="77" t="s">
        <v>221</v>
      </c>
      <c r="E1898" s="74" t="s">
        <v>135</v>
      </c>
      <c r="F1898" s="75">
        <v>17</v>
      </c>
      <c r="G1898" s="75">
        <v>1</v>
      </c>
      <c r="H1898" s="74" t="s">
        <v>485</v>
      </c>
      <c r="I1898" s="74" t="s">
        <v>379</v>
      </c>
      <c r="J1898" s="75" t="s">
        <v>312</v>
      </c>
      <c r="K1898" s="58" t="s">
        <v>491</v>
      </c>
      <c r="L1898" s="75">
        <v>17</v>
      </c>
      <c r="M1898" s="75">
        <v>1</v>
      </c>
      <c r="N1898" s="74">
        <v>60</v>
      </c>
      <c r="O1898" s="101">
        <f t="array" ref="O1898">IFERROR(INDEX($AD$11:$AO$1485,MATCH($B1898&amp;$I1898,$Z$11:$Z$1485&amp;$AG$11:$AG$1485,0),MATCH($C1898,$AD$9:$AO$9,0)),"-")</f>
        <v>16.91</v>
      </c>
      <c r="P1898" s="75" t="s">
        <v>131</v>
      </c>
      <c r="Q1898" s="75" t="s">
        <v>131</v>
      </c>
      <c r="R1898" s="101">
        <f t="array" ref="R1898">IFERROR(INDEX($AD$11:$AO$1485,MATCH($B1898&amp;$I1898,$Z$11:$Z$1485&amp;$AG$11:$AG$1485,0),MATCH($D1898,$AD$9:$AO$9,0)),"-")</f>
        <v>16.3505</v>
      </c>
      <c r="S1898" s="75">
        <v>125</v>
      </c>
      <c r="T1898" s="75">
        <v>117</v>
      </c>
      <c r="U1898" s="75">
        <v>4</v>
      </c>
      <c r="V1898" s="75">
        <v>24</v>
      </c>
      <c r="W1898" s="50" t="str">
        <f t="shared" si="187"/>
        <v>-</v>
      </c>
      <c r="X1898" s="50">
        <f t="shared" si="188"/>
        <v>8</v>
      </c>
    </row>
    <row r="1899" spans="2:24" ht="15" x14ac:dyDescent="0.3">
      <c r="B1899" s="76" t="str">
        <f t="shared" si="189"/>
        <v>M18×2</v>
      </c>
      <c r="C1899" s="77" t="s">
        <v>216</v>
      </c>
      <c r="D1899" s="77" t="s">
        <v>221</v>
      </c>
      <c r="E1899" s="74" t="s">
        <v>135</v>
      </c>
      <c r="F1899" s="75">
        <v>18</v>
      </c>
      <c r="G1899" s="75">
        <v>2</v>
      </c>
      <c r="H1899" s="74" t="s">
        <v>485</v>
      </c>
      <c r="I1899" s="74" t="s">
        <v>379</v>
      </c>
      <c r="J1899" s="75" t="s">
        <v>312</v>
      </c>
      <c r="K1899" s="58" t="s">
        <v>491</v>
      </c>
      <c r="L1899" s="75">
        <v>18</v>
      </c>
      <c r="M1899" s="75">
        <v>2</v>
      </c>
      <c r="N1899" s="74">
        <v>60</v>
      </c>
      <c r="O1899" s="101">
        <f t="array" ref="O1899">IFERROR(INDEX($AD$11:$AO$1485,MATCH($B1899&amp;$I1899,$Z$11:$Z$1485&amp;$AG$11:$AG$1485,0),MATCH($C1899,$AD$9:$AO$9,0)),"-")</f>
        <v>17.38</v>
      </c>
      <c r="P1899" s="75" t="s">
        <v>131</v>
      </c>
      <c r="Q1899" s="75" t="s">
        <v>131</v>
      </c>
      <c r="R1899" s="101">
        <f t="array" ref="R1899">IFERROR(INDEX($AD$11:$AO$1485,MATCH($B1899&amp;$I1899,$Z$11:$Z$1485&amp;$AG$11:$AG$1485,0),MATCH($D1899,$AD$9:$AO$9,0)),"-")</f>
        <v>16.701000000000001</v>
      </c>
      <c r="S1899" s="75">
        <v>100</v>
      </c>
      <c r="T1899" s="75">
        <v>92</v>
      </c>
      <c r="U1899" s="75">
        <v>5</v>
      </c>
      <c r="V1899" s="75">
        <v>15</v>
      </c>
      <c r="W1899" s="50" t="str">
        <f t="shared" si="187"/>
        <v>-</v>
      </c>
      <c r="X1899" s="50">
        <f t="shared" si="188"/>
        <v>8</v>
      </c>
    </row>
    <row r="1900" spans="2:24" ht="15" x14ac:dyDescent="0.3">
      <c r="B1900" s="76" t="str">
        <f t="shared" si="189"/>
        <v>M18×1.5</v>
      </c>
      <c r="C1900" s="77" t="s">
        <v>216</v>
      </c>
      <c r="D1900" s="77" t="s">
        <v>221</v>
      </c>
      <c r="E1900" s="74" t="s">
        <v>135</v>
      </c>
      <c r="F1900" s="75">
        <v>18</v>
      </c>
      <c r="G1900" s="75">
        <v>1.5</v>
      </c>
      <c r="H1900" s="74" t="s">
        <v>485</v>
      </c>
      <c r="I1900" s="74" t="s">
        <v>379</v>
      </c>
      <c r="J1900" s="75" t="s">
        <v>312</v>
      </c>
      <c r="K1900" s="58" t="s">
        <v>491</v>
      </c>
      <c r="L1900" s="75">
        <v>18</v>
      </c>
      <c r="M1900" s="75">
        <v>1.5</v>
      </c>
      <c r="N1900" s="74">
        <v>60</v>
      </c>
      <c r="O1900" s="101">
        <f t="array" ref="O1900">IFERROR(INDEX($AD$11:$AO$1485,MATCH($B1900&amp;$I1900,$Z$11:$Z$1485&amp;$AG$11:$AG$1485,0),MATCH($C1900,$AD$9:$AO$9,0)),"-")</f>
        <v>17.559999999999999</v>
      </c>
      <c r="P1900" s="75" t="s">
        <v>131</v>
      </c>
      <c r="Q1900" s="75" t="s">
        <v>131</v>
      </c>
      <c r="R1900" s="101">
        <f t="array" ref="R1900">IFERROR(INDEX($AD$11:$AO$1485,MATCH($B1900&amp;$I1900,$Z$11:$Z$1485&amp;$AG$11:$AG$1485,0),MATCH($D1900,$AD$9:$AO$9,0)),"-")</f>
        <v>17.025700000000001</v>
      </c>
      <c r="S1900" s="75">
        <v>100</v>
      </c>
      <c r="T1900" s="75">
        <v>92</v>
      </c>
      <c r="U1900" s="75">
        <v>4</v>
      </c>
      <c r="V1900" s="75">
        <v>18</v>
      </c>
      <c r="W1900" s="50" t="str">
        <f t="shared" si="187"/>
        <v>-</v>
      </c>
      <c r="X1900" s="50">
        <f t="shared" si="188"/>
        <v>8</v>
      </c>
    </row>
    <row r="1901" spans="2:24" ht="15" x14ac:dyDescent="0.3">
      <c r="B1901" s="76" t="str">
        <f t="shared" si="189"/>
        <v>M18×1</v>
      </c>
      <c r="C1901" s="77" t="s">
        <v>216</v>
      </c>
      <c r="D1901" s="77" t="s">
        <v>221</v>
      </c>
      <c r="E1901" s="74" t="s">
        <v>135</v>
      </c>
      <c r="F1901" s="75">
        <v>18</v>
      </c>
      <c r="G1901" s="75">
        <v>1</v>
      </c>
      <c r="H1901" s="74" t="s">
        <v>485</v>
      </c>
      <c r="I1901" s="74" t="s">
        <v>379</v>
      </c>
      <c r="J1901" s="75" t="s">
        <v>312</v>
      </c>
      <c r="K1901" s="58" t="s">
        <v>491</v>
      </c>
      <c r="L1901" s="75">
        <v>18</v>
      </c>
      <c r="M1901" s="75">
        <v>1</v>
      </c>
      <c r="N1901" s="74">
        <v>60</v>
      </c>
      <c r="O1901" s="101">
        <f t="array" ref="O1901">IFERROR(INDEX($AD$11:$AO$1485,MATCH($B1901&amp;$I1901,$Z$11:$Z$1485&amp;$AG$11:$AG$1485,0),MATCH($C1901,$AD$9:$AO$9,0)),"-")</f>
        <v>17.73</v>
      </c>
      <c r="P1901" s="75" t="s">
        <v>131</v>
      </c>
      <c r="Q1901" s="75" t="s">
        <v>131</v>
      </c>
      <c r="R1901" s="101">
        <f t="array" ref="R1901">IFERROR(INDEX($AD$11:$AO$1485,MATCH($B1901&amp;$I1901,$Z$11:$Z$1485&amp;$AG$11:$AG$1485,0),MATCH($D1901,$AD$9:$AO$9,0)),"-")</f>
        <v>17.3505</v>
      </c>
      <c r="S1901" s="75">
        <v>90</v>
      </c>
      <c r="T1901" s="75">
        <v>82</v>
      </c>
      <c r="U1901" s="75">
        <v>4</v>
      </c>
      <c r="V1901" s="75">
        <v>24</v>
      </c>
      <c r="W1901" s="50" t="str">
        <f t="shared" si="187"/>
        <v>-</v>
      </c>
      <c r="X1901" s="50">
        <f t="shared" si="188"/>
        <v>8</v>
      </c>
    </row>
    <row r="1902" spans="2:24" ht="15" x14ac:dyDescent="0.3">
      <c r="B1902" s="76" t="str">
        <f t="shared" si="189"/>
        <v>M20×2</v>
      </c>
      <c r="C1902" s="77" t="s">
        <v>216</v>
      </c>
      <c r="D1902" s="77" t="s">
        <v>221</v>
      </c>
      <c r="E1902" s="74" t="s">
        <v>135</v>
      </c>
      <c r="F1902" s="75">
        <v>20</v>
      </c>
      <c r="G1902" s="75">
        <v>2</v>
      </c>
      <c r="H1902" s="74" t="s">
        <v>485</v>
      </c>
      <c r="I1902" s="74" t="s">
        <v>379</v>
      </c>
      <c r="J1902" s="75" t="s">
        <v>312</v>
      </c>
      <c r="K1902" s="58" t="s">
        <v>491</v>
      </c>
      <c r="L1902" s="75">
        <v>20</v>
      </c>
      <c r="M1902" s="75">
        <v>2</v>
      </c>
      <c r="N1902" s="74">
        <v>60</v>
      </c>
      <c r="O1902" s="101">
        <f t="array" ref="O1902">IFERROR(INDEX($AD$11:$AO$1485,MATCH($B1902&amp;$I1902,$Z$11:$Z$1485&amp;$AG$11:$AG$1485,0),MATCH($C1902,$AD$9:$AO$9,0)),"-")</f>
        <v>19.38</v>
      </c>
      <c r="P1902" s="75" t="s">
        <v>131</v>
      </c>
      <c r="Q1902" s="75" t="s">
        <v>131</v>
      </c>
      <c r="R1902" s="101">
        <f t="array" ref="R1902">IFERROR(INDEX($AD$11:$AO$1485,MATCH($B1902&amp;$I1902,$Z$11:$Z$1485&amp;$AG$11:$AG$1485,0),MATCH($D1902,$AD$9:$AO$9,0)),"-")</f>
        <v>18.701000000000001</v>
      </c>
      <c r="S1902" s="75">
        <v>100</v>
      </c>
      <c r="T1902" s="75">
        <v>92</v>
      </c>
      <c r="U1902" s="75">
        <v>5</v>
      </c>
      <c r="V1902" s="75">
        <v>15</v>
      </c>
      <c r="W1902" s="50" t="str">
        <f t="shared" si="187"/>
        <v>-</v>
      </c>
      <c r="X1902" s="50">
        <f t="shared" si="188"/>
        <v>8</v>
      </c>
    </row>
    <row r="1903" spans="2:24" ht="15" x14ac:dyDescent="0.3">
      <c r="B1903" s="76" t="str">
        <f t="shared" si="189"/>
        <v>M20×1.5</v>
      </c>
      <c r="C1903" s="77" t="s">
        <v>216</v>
      </c>
      <c r="D1903" s="77" t="s">
        <v>221</v>
      </c>
      <c r="E1903" s="74" t="s">
        <v>135</v>
      </c>
      <c r="F1903" s="75">
        <v>20</v>
      </c>
      <c r="G1903" s="75">
        <v>1.5</v>
      </c>
      <c r="H1903" s="74" t="s">
        <v>485</v>
      </c>
      <c r="I1903" s="74" t="s">
        <v>379</v>
      </c>
      <c r="J1903" s="75" t="s">
        <v>312</v>
      </c>
      <c r="K1903" s="58" t="s">
        <v>491</v>
      </c>
      <c r="L1903" s="75">
        <v>20</v>
      </c>
      <c r="M1903" s="75">
        <v>1.5</v>
      </c>
      <c r="N1903" s="74">
        <v>60</v>
      </c>
      <c r="O1903" s="101">
        <f t="array" ref="O1903">IFERROR(INDEX($AD$11:$AO$1485,MATCH($B1903&amp;$I1903,$Z$11:$Z$1485&amp;$AG$11:$AG$1485,0),MATCH($C1903,$AD$9:$AO$9,0)),"-")</f>
        <v>19.559999999999999</v>
      </c>
      <c r="P1903" s="75" t="s">
        <v>131</v>
      </c>
      <c r="Q1903" s="75" t="s">
        <v>131</v>
      </c>
      <c r="R1903" s="101">
        <f t="array" ref="R1903">IFERROR(INDEX($AD$11:$AO$1485,MATCH($B1903&amp;$I1903,$Z$11:$Z$1485&amp;$AG$11:$AG$1485,0),MATCH($D1903,$AD$9:$AO$9,0)),"-")</f>
        <v>19.025700000000001</v>
      </c>
      <c r="S1903" s="75">
        <v>100</v>
      </c>
      <c r="T1903" s="75">
        <v>92</v>
      </c>
      <c r="U1903" s="75">
        <v>4</v>
      </c>
      <c r="V1903" s="75">
        <v>18</v>
      </c>
      <c r="W1903" s="50" t="str">
        <f t="shared" si="187"/>
        <v>-</v>
      </c>
      <c r="X1903" s="50">
        <f t="shared" si="188"/>
        <v>8</v>
      </c>
    </row>
    <row r="1904" spans="2:24" ht="15" x14ac:dyDescent="0.3">
      <c r="B1904" s="76" t="str">
        <f t="shared" si="189"/>
        <v>M20×1</v>
      </c>
      <c r="C1904" s="77" t="s">
        <v>216</v>
      </c>
      <c r="D1904" s="77" t="s">
        <v>221</v>
      </c>
      <c r="E1904" s="74" t="s">
        <v>135</v>
      </c>
      <c r="F1904" s="75">
        <v>20</v>
      </c>
      <c r="G1904" s="75">
        <v>1</v>
      </c>
      <c r="H1904" s="74" t="s">
        <v>485</v>
      </c>
      <c r="I1904" s="74" t="s">
        <v>379</v>
      </c>
      <c r="J1904" s="75" t="s">
        <v>312</v>
      </c>
      <c r="K1904" s="58" t="s">
        <v>491</v>
      </c>
      <c r="L1904" s="75">
        <v>20</v>
      </c>
      <c r="M1904" s="75">
        <v>1</v>
      </c>
      <c r="N1904" s="74">
        <v>60</v>
      </c>
      <c r="O1904" s="101">
        <f t="array" ref="O1904">IFERROR(INDEX($AD$11:$AO$1485,MATCH($B1904&amp;$I1904,$Z$11:$Z$1485&amp;$AG$11:$AG$1485,0),MATCH($C1904,$AD$9:$AO$9,0)),"-")</f>
        <v>19.73</v>
      </c>
      <c r="P1904" s="75" t="s">
        <v>131</v>
      </c>
      <c r="Q1904" s="75" t="s">
        <v>131</v>
      </c>
      <c r="R1904" s="101">
        <f t="array" ref="R1904">IFERROR(INDEX($AD$11:$AO$1485,MATCH($B1904&amp;$I1904,$Z$11:$Z$1485&amp;$AG$11:$AG$1485,0),MATCH($D1904,$AD$9:$AO$9,0)),"-")</f>
        <v>19.3505</v>
      </c>
      <c r="S1904" s="75">
        <v>90</v>
      </c>
      <c r="T1904" s="75">
        <v>82</v>
      </c>
      <c r="U1904" s="75">
        <v>4</v>
      </c>
      <c r="V1904" s="75">
        <v>24</v>
      </c>
      <c r="W1904" s="50" t="str">
        <f t="shared" si="187"/>
        <v>-</v>
      </c>
      <c r="X1904" s="50">
        <f t="shared" si="188"/>
        <v>8</v>
      </c>
    </row>
    <row r="1905" spans="2:24" ht="15" x14ac:dyDescent="0.3">
      <c r="B1905" s="76" t="str">
        <f t="shared" si="189"/>
        <v>M22×2</v>
      </c>
      <c r="C1905" s="77" t="s">
        <v>216</v>
      </c>
      <c r="D1905" s="77" t="s">
        <v>221</v>
      </c>
      <c r="E1905" s="74" t="s">
        <v>135</v>
      </c>
      <c r="F1905" s="75">
        <v>22</v>
      </c>
      <c r="G1905" s="75">
        <v>2</v>
      </c>
      <c r="H1905" s="74" t="s">
        <v>485</v>
      </c>
      <c r="I1905" s="74" t="s">
        <v>379</v>
      </c>
      <c r="J1905" s="75" t="s">
        <v>312</v>
      </c>
      <c r="K1905" s="58" t="s">
        <v>491</v>
      </c>
      <c r="L1905" s="75">
        <v>22</v>
      </c>
      <c r="M1905" s="75">
        <v>2</v>
      </c>
      <c r="N1905" s="74">
        <v>60</v>
      </c>
      <c r="O1905" s="101">
        <f t="array" ref="O1905">IFERROR(INDEX($AD$11:$AO$1485,MATCH($B1905&amp;$I1905,$Z$11:$Z$1485&amp;$AG$11:$AG$1485,0),MATCH($C1905,$AD$9:$AO$9,0)),"-")</f>
        <v>21.38</v>
      </c>
      <c r="P1905" s="75" t="s">
        <v>131</v>
      </c>
      <c r="Q1905" s="75" t="s">
        <v>131</v>
      </c>
      <c r="R1905" s="101">
        <f t="array" ref="R1905">IFERROR(INDEX($AD$11:$AO$1485,MATCH($B1905&amp;$I1905,$Z$11:$Z$1485&amp;$AG$11:$AG$1485,0),MATCH($D1905,$AD$9:$AO$9,0)),"-")</f>
        <v>20.701000000000001</v>
      </c>
      <c r="S1905" s="75">
        <v>100</v>
      </c>
      <c r="T1905" s="75">
        <v>92</v>
      </c>
      <c r="U1905" s="75">
        <v>5</v>
      </c>
      <c r="V1905" s="75">
        <v>15</v>
      </c>
      <c r="W1905" s="50" t="str">
        <f t="shared" si="187"/>
        <v>-</v>
      </c>
      <c r="X1905" s="50">
        <f t="shared" si="188"/>
        <v>8</v>
      </c>
    </row>
    <row r="1906" spans="2:24" ht="15" x14ac:dyDescent="0.3">
      <c r="B1906" s="76" t="str">
        <f t="shared" si="189"/>
        <v>M22×1.5</v>
      </c>
      <c r="C1906" s="77" t="s">
        <v>216</v>
      </c>
      <c r="D1906" s="77" t="s">
        <v>221</v>
      </c>
      <c r="E1906" s="74" t="s">
        <v>135</v>
      </c>
      <c r="F1906" s="75">
        <v>22</v>
      </c>
      <c r="G1906" s="75">
        <v>1.5</v>
      </c>
      <c r="H1906" s="74" t="s">
        <v>485</v>
      </c>
      <c r="I1906" s="74" t="s">
        <v>379</v>
      </c>
      <c r="J1906" s="75" t="s">
        <v>312</v>
      </c>
      <c r="K1906" s="58" t="s">
        <v>491</v>
      </c>
      <c r="L1906" s="75">
        <v>22</v>
      </c>
      <c r="M1906" s="75">
        <v>1.5</v>
      </c>
      <c r="N1906" s="74">
        <v>60</v>
      </c>
      <c r="O1906" s="101">
        <f t="array" ref="O1906">IFERROR(INDEX($AD$11:$AO$1485,MATCH($B1906&amp;$I1906,$Z$11:$Z$1485&amp;$AG$11:$AG$1485,0),MATCH($C1906,$AD$9:$AO$9,0)),"-")</f>
        <v>21.56</v>
      </c>
      <c r="P1906" s="75" t="s">
        <v>131</v>
      </c>
      <c r="Q1906" s="75" t="s">
        <v>131</v>
      </c>
      <c r="R1906" s="101">
        <f t="array" ref="R1906">IFERROR(INDEX($AD$11:$AO$1485,MATCH($B1906&amp;$I1906,$Z$11:$Z$1485&amp;$AG$11:$AG$1485,0),MATCH($D1906,$AD$9:$AO$9,0)),"-")</f>
        <v>21.025700000000001</v>
      </c>
      <c r="S1906" s="75">
        <v>100</v>
      </c>
      <c r="T1906" s="75">
        <v>92</v>
      </c>
      <c r="U1906" s="75">
        <v>4</v>
      </c>
      <c r="V1906" s="75">
        <v>18</v>
      </c>
      <c r="W1906" s="50" t="str">
        <f t="shared" si="187"/>
        <v>-</v>
      </c>
      <c r="X1906" s="50">
        <f t="shared" si="188"/>
        <v>8</v>
      </c>
    </row>
    <row r="1907" spans="2:24" ht="15" x14ac:dyDescent="0.3">
      <c r="B1907" s="76" t="str">
        <f t="shared" si="189"/>
        <v>M22×1</v>
      </c>
      <c r="C1907" s="77" t="s">
        <v>216</v>
      </c>
      <c r="D1907" s="77" t="s">
        <v>221</v>
      </c>
      <c r="E1907" s="74" t="s">
        <v>135</v>
      </c>
      <c r="F1907" s="75">
        <v>22</v>
      </c>
      <c r="G1907" s="75">
        <v>1</v>
      </c>
      <c r="H1907" s="74" t="s">
        <v>485</v>
      </c>
      <c r="I1907" s="74" t="s">
        <v>379</v>
      </c>
      <c r="J1907" s="75" t="s">
        <v>312</v>
      </c>
      <c r="K1907" s="58" t="s">
        <v>491</v>
      </c>
      <c r="L1907" s="75">
        <v>22</v>
      </c>
      <c r="M1907" s="75">
        <v>1</v>
      </c>
      <c r="N1907" s="74">
        <v>60</v>
      </c>
      <c r="O1907" s="101">
        <f t="array" ref="O1907">IFERROR(INDEX($AD$11:$AO$1485,MATCH($B1907&amp;$I1907,$Z$11:$Z$1485&amp;$AG$11:$AG$1485,0),MATCH($C1907,$AD$9:$AO$9,0)),"-")</f>
        <v>21.73</v>
      </c>
      <c r="P1907" s="75" t="s">
        <v>131</v>
      </c>
      <c r="Q1907" s="75" t="s">
        <v>131</v>
      </c>
      <c r="R1907" s="101">
        <f t="array" ref="R1907">IFERROR(INDEX($AD$11:$AO$1485,MATCH($B1907&amp;$I1907,$Z$11:$Z$1485&amp;$AG$11:$AG$1485,0),MATCH($D1907,$AD$9:$AO$9,0)),"-")</f>
        <v>21.3505</v>
      </c>
      <c r="S1907" s="75">
        <v>90</v>
      </c>
      <c r="T1907" s="75">
        <v>82</v>
      </c>
      <c r="U1907" s="75">
        <v>4</v>
      </c>
      <c r="V1907" s="75">
        <v>24</v>
      </c>
      <c r="W1907" s="50" t="str">
        <f t="shared" si="187"/>
        <v>-</v>
      </c>
      <c r="X1907" s="50">
        <f t="shared" si="188"/>
        <v>8</v>
      </c>
    </row>
    <row r="1908" spans="2:24" ht="15" x14ac:dyDescent="0.3">
      <c r="B1908" s="76" t="str">
        <f t="shared" si="189"/>
        <v>M24×2</v>
      </c>
      <c r="C1908" s="77" t="s">
        <v>216</v>
      </c>
      <c r="D1908" s="77" t="s">
        <v>221</v>
      </c>
      <c r="E1908" s="74" t="s">
        <v>135</v>
      </c>
      <c r="F1908" s="75">
        <v>24</v>
      </c>
      <c r="G1908" s="75">
        <v>2</v>
      </c>
      <c r="H1908" s="74" t="s">
        <v>485</v>
      </c>
      <c r="I1908" s="74" t="s">
        <v>379</v>
      </c>
      <c r="J1908" s="75" t="s">
        <v>312</v>
      </c>
      <c r="K1908" s="58" t="s">
        <v>491</v>
      </c>
      <c r="L1908" s="75">
        <v>24</v>
      </c>
      <c r="M1908" s="75">
        <v>2</v>
      </c>
      <c r="N1908" s="74">
        <v>60</v>
      </c>
      <c r="O1908" s="101">
        <f t="array" ref="O1908">IFERROR(INDEX($AD$11:$AO$1485,MATCH($B1908&amp;$I1908,$Z$11:$Z$1485&amp;$AG$11:$AG$1485,0),MATCH($C1908,$AD$9:$AO$9,0)),"-")</f>
        <v>23.39</v>
      </c>
      <c r="P1908" s="75" t="s">
        <v>131</v>
      </c>
      <c r="Q1908" s="75" t="s">
        <v>131</v>
      </c>
      <c r="R1908" s="101">
        <f t="array" ref="R1908">IFERROR(INDEX($AD$11:$AO$1485,MATCH($B1908&amp;$I1908,$Z$11:$Z$1485&amp;$AG$11:$AG$1485,0),MATCH($D1908,$AD$9:$AO$9,0)),"-")</f>
        <v>22.701000000000001</v>
      </c>
      <c r="S1908" s="75">
        <v>110</v>
      </c>
      <c r="T1908" s="75">
        <v>102</v>
      </c>
      <c r="U1908" s="75">
        <v>5</v>
      </c>
      <c r="V1908" s="75">
        <v>15</v>
      </c>
      <c r="W1908" s="50" t="str">
        <f t="shared" si="187"/>
        <v>-</v>
      </c>
      <c r="X1908" s="50">
        <f t="shared" si="188"/>
        <v>8</v>
      </c>
    </row>
    <row r="1909" spans="2:24" ht="15" x14ac:dyDescent="0.3">
      <c r="B1909" s="76" t="str">
        <f t="shared" si="189"/>
        <v>M24×1.5</v>
      </c>
      <c r="C1909" s="77" t="s">
        <v>216</v>
      </c>
      <c r="D1909" s="77" t="s">
        <v>221</v>
      </c>
      <c r="E1909" s="74" t="s">
        <v>135</v>
      </c>
      <c r="F1909" s="75">
        <v>24</v>
      </c>
      <c r="G1909" s="75">
        <v>1.5</v>
      </c>
      <c r="H1909" s="74" t="s">
        <v>485</v>
      </c>
      <c r="I1909" s="74" t="s">
        <v>379</v>
      </c>
      <c r="J1909" s="75" t="s">
        <v>312</v>
      </c>
      <c r="K1909" s="58" t="s">
        <v>491</v>
      </c>
      <c r="L1909" s="75">
        <v>24</v>
      </c>
      <c r="M1909" s="75">
        <v>1.5</v>
      </c>
      <c r="N1909" s="74">
        <v>60</v>
      </c>
      <c r="O1909" s="101">
        <f t="array" ref="O1909">IFERROR(INDEX($AD$11:$AO$1485,MATCH($B1909&amp;$I1909,$Z$11:$Z$1485&amp;$AG$11:$AG$1485,0),MATCH($C1909,$AD$9:$AO$9,0)),"-")</f>
        <v>23.56</v>
      </c>
      <c r="P1909" s="75" t="s">
        <v>131</v>
      </c>
      <c r="Q1909" s="75" t="s">
        <v>131</v>
      </c>
      <c r="R1909" s="101">
        <f t="array" ref="R1909">IFERROR(INDEX($AD$11:$AO$1485,MATCH($B1909&amp;$I1909,$Z$11:$Z$1485&amp;$AG$11:$AG$1485,0),MATCH($D1909,$AD$9:$AO$9,0)),"-")</f>
        <v>23.025700000000001</v>
      </c>
      <c r="S1909" s="75">
        <v>100</v>
      </c>
      <c r="T1909" s="75">
        <v>92</v>
      </c>
      <c r="U1909" s="75">
        <v>4</v>
      </c>
      <c r="V1909" s="75">
        <v>18</v>
      </c>
      <c r="W1909" s="50" t="str">
        <f t="shared" si="187"/>
        <v>-</v>
      </c>
      <c r="X1909" s="50">
        <f t="shared" si="188"/>
        <v>8</v>
      </c>
    </row>
    <row r="1910" spans="2:24" ht="15" x14ac:dyDescent="0.3">
      <c r="B1910" s="76" t="str">
        <f t="shared" si="189"/>
        <v>M24×1</v>
      </c>
      <c r="C1910" s="77" t="s">
        <v>216</v>
      </c>
      <c r="D1910" s="77" t="s">
        <v>221</v>
      </c>
      <c r="E1910" s="74" t="s">
        <v>135</v>
      </c>
      <c r="F1910" s="75">
        <v>24</v>
      </c>
      <c r="G1910" s="75">
        <v>1</v>
      </c>
      <c r="H1910" s="74" t="s">
        <v>485</v>
      </c>
      <c r="I1910" s="74" t="s">
        <v>379</v>
      </c>
      <c r="J1910" s="75" t="s">
        <v>312</v>
      </c>
      <c r="K1910" s="58" t="s">
        <v>491</v>
      </c>
      <c r="L1910" s="75">
        <v>24</v>
      </c>
      <c r="M1910" s="75">
        <v>1</v>
      </c>
      <c r="N1910" s="74">
        <v>60</v>
      </c>
      <c r="O1910" s="101">
        <f t="array" ref="O1910">IFERROR(INDEX($AD$11:$AO$1485,MATCH($B1910&amp;$I1910,$Z$11:$Z$1485&amp;$AG$11:$AG$1485,0),MATCH($C1910,$AD$9:$AO$9,0)),"-")</f>
        <v>23.73</v>
      </c>
      <c r="P1910" s="75" t="s">
        <v>131</v>
      </c>
      <c r="Q1910" s="75" t="s">
        <v>131</v>
      </c>
      <c r="R1910" s="101">
        <f t="array" ref="R1910">IFERROR(INDEX($AD$11:$AO$1485,MATCH($B1910&amp;$I1910,$Z$11:$Z$1485&amp;$AG$11:$AG$1485,0),MATCH($D1910,$AD$9:$AO$9,0)),"-")</f>
        <v>23.3505</v>
      </c>
      <c r="S1910" s="75">
        <v>90</v>
      </c>
      <c r="T1910" s="75">
        <v>82</v>
      </c>
      <c r="U1910" s="75">
        <v>4</v>
      </c>
      <c r="V1910" s="75">
        <v>24</v>
      </c>
      <c r="W1910" s="50" t="str">
        <f t="shared" ref="W1910:W1973" si="190">IF(P1910="-","-",P1910-Q1910)</f>
        <v>-</v>
      </c>
      <c r="X1910" s="50">
        <f t="shared" ref="X1910:X1973" si="191">S1910-T1910</f>
        <v>8</v>
      </c>
    </row>
    <row r="1911" spans="2:24" ht="15" x14ac:dyDescent="0.3">
      <c r="B1911" s="76" t="str">
        <f t="shared" si="189"/>
        <v>M25×2</v>
      </c>
      <c r="C1911" s="77" t="s">
        <v>216</v>
      </c>
      <c r="D1911" s="77" t="s">
        <v>221</v>
      </c>
      <c r="E1911" s="74" t="s">
        <v>135</v>
      </c>
      <c r="F1911" s="75">
        <v>25</v>
      </c>
      <c r="G1911" s="75">
        <v>2</v>
      </c>
      <c r="H1911" s="74" t="s">
        <v>485</v>
      </c>
      <c r="I1911" s="74" t="s">
        <v>379</v>
      </c>
      <c r="J1911" s="75" t="s">
        <v>312</v>
      </c>
      <c r="K1911" s="58" t="s">
        <v>491</v>
      </c>
      <c r="L1911" s="75">
        <v>25</v>
      </c>
      <c r="M1911" s="75">
        <v>2</v>
      </c>
      <c r="N1911" s="74">
        <v>60</v>
      </c>
      <c r="O1911" s="101">
        <f t="array" ref="O1911">IFERROR(INDEX($AD$11:$AO$1485,MATCH($B1911&amp;$I1911,$Z$11:$Z$1485&amp;$AG$11:$AG$1485,0),MATCH($C1911,$AD$9:$AO$9,0)),"-")</f>
        <v>24.39</v>
      </c>
      <c r="P1911" s="75" t="s">
        <v>131</v>
      </c>
      <c r="Q1911" s="75" t="s">
        <v>131</v>
      </c>
      <c r="R1911" s="101">
        <f t="array" ref="R1911">IFERROR(INDEX($AD$11:$AO$1485,MATCH($B1911&amp;$I1911,$Z$11:$Z$1485&amp;$AG$11:$AG$1485,0),MATCH($D1911,$AD$9:$AO$9,0)),"-")</f>
        <v>23.701000000000001</v>
      </c>
      <c r="S1911" s="75">
        <v>110</v>
      </c>
      <c r="T1911" s="75">
        <v>102</v>
      </c>
      <c r="U1911" s="75">
        <v>5</v>
      </c>
      <c r="V1911" s="75">
        <v>15</v>
      </c>
      <c r="W1911" s="50" t="str">
        <f t="shared" si="190"/>
        <v>-</v>
      </c>
      <c r="X1911" s="50">
        <f t="shared" si="191"/>
        <v>8</v>
      </c>
    </row>
    <row r="1912" spans="2:24" ht="15" x14ac:dyDescent="0.3">
      <c r="B1912" s="76" t="str">
        <f t="shared" si="189"/>
        <v>M25×1.5</v>
      </c>
      <c r="C1912" s="77" t="s">
        <v>216</v>
      </c>
      <c r="D1912" s="77" t="s">
        <v>221</v>
      </c>
      <c r="E1912" s="74" t="s">
        <v>135</v>
      </c>
      <c r="F1912" s="75">
        <v>25</v>
      </c>
      <c r="G1912" s="75">
        <v>1.5</v>
      </c>
      <c r="H1912" s="74" t="s">
        <v>485</v>
      </c>
      <c r="I1912" s="74" t="s">
        <v>379</v>
      </c>
      <c r="J1912" s="75" t="s">
        <v>312</v>
      </c>
      <c r="K1912" s="58" t="s">
        <v>491</v>
      </c>
      <c r="L1912" s="75">
        <v>25</v>
      </c>
      <c r="M1912" s="75">
        <v>1.5</v>
      </c>
      <c r="N1912" s="74">
        <v>60</v>
      </c>
      <c r="O1912" s="101">
        <f t="array" ref="O1912">IFERROR(INDEX($AD$11:$AO$1485,MATCH($B1912&amp;$I1912,$Z$11:$Z$1485&amp;$AG$11:$AG$1485,0),MATCH($C1912,$AD$9:$AO$9,0)),"-")</f>
        <v>24.56</v>
      </c>
      <c r="P1912" s="75" t="s">
        <v>131</v>
      </c>
      <c r="Q1912" s="75" t="s">
        <v>131</v>
      </c>
      <c r="R1912" s="101">
        <f t="array" ref="R1912">IFERROR(INDEX($AD$11:$AO$1485,MATCH($B1912&amp;$I1912,$Z$11:$Z$1485&amp;$AG$11:$AG$1485,0),MATCH($D1912,$AD$9:$AO$9,0)),"-")</f>
        <v>24.025700000000001</v>
      </c>
      <c r="S1912" s="75">
        <v>100</v>
      </c>
      <c r="T1912" s="75">
        <v>92</v>
      </c>
      <c r="U1912" s="75">
        <v>4</v>
      </c>
      <c r="V1912" s="75">
        <v>18</v>
      </c>
      <c r="W1912" s="50" t="str">
        <f t="shared" si="190"/>
        <v>-</v>
      </c>
      <c r="X1912" s="50">
        <f t="shared" si="191"/>
        <v>8</v>
      </c>
    </row>
    <row r="1913" spans="2:24" ht="15" x14ac:dyDescent="0.3">
      <c r="B1913" s="76" t="str">
        <f t="shared" si="189"/>
        <v>M25×1</v>
      </c>
      <c r="C1913" s="77" t="s">
        <v>216</v>
      </c>
      <c r="D1913" s="77" t="s">
        <v>221</v>
      </c>
      <c r="E1913" s="74" t="s">
        <v>135</v>
      </c>
      <c r="F1913" s="75">
        <v>25</v>
      </c>
      <c r="G1913" s="75">
        <v>1</v>
      </c>
      <c r="H1913" s="74" t="s">
        <v>485</v>
      </c>
      <c r="I1913" s="74" t="s">
        <v>379</v>
      </c>
      <c r="J1913" s="75" t="s">
        <v>312</v>
      </c>
      <c r="K1913" s="58" t="s">
        <v>491</v>
      </c>
      <c r="L1913" s="75">
        <v>25</v>
      </c>
      <c r="M1913" s="75">
        <v>1</v>
      </c>
      <c r="N1913" s="74">
        <v>60</v>
      </c>
      <c r="O1913" s="101">
        <f t="array" ref="O1913">IFERROR(INDEX($AD$11:$AO$1485,MATCH($B1913&amp;$I1913,$Z$11:$Z$1485&amp;$AG$11:$AG$1485,0),MATCH($C1913,$AD$9:$AO$9,0)),"-")</f>
        <v>24.73</v>
      </c>
      <c r="P1913" s="75" t="s">
        <v>131</v>
      </c>
      <c r="Q1913" s="75" t="s">
        <v>131</v>
      </c>
      <c r="R1913" s="101">
        <f t="array" ref="R1913">IFERROR(INDEX($AD$11:$AO$1485,MATCH($B1913&amp;$I1913,$Z$11:$Z$1485&amp;$AG$11:$AG$1485,0),MATCH($D1913,$AD$9:$AO$9,0)),"-")</f>
        <v>24.3505</v>
      </c>
      <c r="S1913" s="75">
        <v>90</v>
      </c>
      <c r="T1913" s="75">
        <v>82</v>
      </c>
      <c r="U1913" s="75">
        <v>4</v>
      </c>
      <c r="V1913" s="75">
        <v>24</v>
      </c>
      <c r="W1913" s="50" t="str">
        <f t="shared" si="190"/>
        <v>-</v>
      </c>
      <c r="X1913" s="50">
        <f t="shared" si="191"/>
        <v>8</v>
      </c>
    </row>
    <row r="1914" spans="2:24" ht="15" x14ac:dyDescent="0.3">
      <c r="B1914" s="76" t="str">
        <f t="shared" si="189"/>
        <v>M26×1.5</v>
      </c>
      <c r="C1914" s="77" t="s">
        <v>216</v>
      </c>
      <c r="D1914" s="77" t="s">
        <v>221</v>
      </c>
      <c r="E1914" s="74" t="s">
        <v>135</v>
      </c>
      <c r="F1914" s="75">
        <v>26</v>
      </c>
      <c r="G1914" s="75">
        <v>1.5</v>
      </c>
      <c r="H1914" s="74" t="s">
        <v>485</v>
      </c>
      <c r="I1914" s="74" t="s">
        <v>379</v>
      </c>
      <c r="J1914" s="75" t="s">
        <v>312</v>
      </c>
      <c r="K1914" s="58" t="s">
        <v>491</v>
      </c>
      <c r="L1914" s="75">
        <v>26</v>
      </c>
      <c r="M1914" s="75">
        <v>1.5</v>
      </c>
      <c r="N1914" s="74">
        <v>60</v>
      </c>
      <c r="O1914" s="101">
        <f t="array" ref="O1914">IFERROR(INDEX($AD$11:$AO$1485,MATCH($B1914&amp;$I1914,$Z$11:$Z$1485&amp;$AG$11:$AG$1485,0),MATCH($C1914,$AD$9:$AO$9,0)),"-")</f>
        <v>25.56</v>
      </c>
      <c r="P1914" s="75" t="s">
        <v>131</v>
      </c>
      <c r="Q1914" s="75" t="s">
        <v>131</v>
      </c>
      <c r="R1914" s="101">
        <f t="array" ref="R1914">IFERROR(INDEX($AD$11:$AO$1485,MATCH($B1914&amp;$I1914,$Z$11:$Z$1485&amp;$AG$11:$AG$1485,0),MATCH($D1914,$AD$9:$AO$9,0)),"-")</f>
        <v>25.025700000000001</v>
      </c>
      <c r="S1914" s="75">
        <v>100</v>
      </c>
      <c r="T1914" s="75">
        <v>92</v>
      </c>
      <c r="U1914" s="75">
        <v>4</v>
      </c>
      <c r="V1914" s="75">
        <v>18</v>
      </c>
      <c r="W1914" s="50" t="str">
        <f t="shared" si="190"/>
        <v>-</v>
      </c>
      <c r="X1914" s="50">
        <f t="shared" si="191"/>
        <v>8</v>
      </c>
    </row>
    <row r="1915" spans="2:24" ht="15" x14ac:dyDescent="0.3">
      <c r="B1915" s="76" t="str">
        <f t="shared" si="189"/>
        <v>M27×2</v>
      </c>
      <c r="C1915" s="77" t="s">
        <v>216</v>
      </c>
      <c r="D1915" s="77" t="s">
        <v>221</v>
      </c>
      <c r="E1915" s="74" t="s">
        <v>135</v>
      </c>
      <c r="F1915" s="75">
        <v>27</v>
      </c>
      <c r="G1915" s="75">
        <v>2</v>
      </c>
      <c r="H1915" s="74" t="s">
        <v>485</v>
      </c>
      <c r="I1915" s="74" t="s">
        <v>379</v>
      </c>
      <c r="J1915" s="75" t="s">
        <v>312</v>
      </c>
      <c r="K1915" s="58" t="s">
        <v>491</v>
      </c>
      <c r="L1915" s="75">
        <v>27</v>
      </c>
      <c r="M1915" s="75">
        <v>2</v>
      </c>
      <c r="N1915" s="74">
        <v>60</v>
      </c>
      <c r="O1915" s="101">
        <f t="array" ref="O1915">IFERROR(INDEX($AD$11:$AO$1485,MATCH($B1915&amp;$I1915,$Z$11:$Z$1485&amp;$AG$11:$AG$1485,0),MATCH($C1915,$AD$9:$AO$9,0)),"-")</f>
        <v>26.75</v>
      </c>
      <c r="P1915" s="75" t="s">
        <v>131</v>
      </c>
      <c r="Q1915" s="75" t="s">
        <v>131</v>
      </c>
      <c r="R1915" s="101">
        <f t="array" ref="R1915">IFERROR(INDEX($AD$11:$AO$1485,MATCH($B1915&amp;$I1915,$Z$11:$Z$1485&amp;$AG$11:$AG$1485,0),MATCH($D1915,$AD$9:$AO$9,0)),"-")</f>
        <v>25.701000000000001</v>
      </c>
      <c r="S1915" s="75">
        <v>180</v>
      </c>
      <c r="T1915" s="75">
        <v>172</v>
      </c>
      <c r="U1915" s="75">
        <v>5</v>
      </c>
      <c r="V1915" s="75">
        <v>15</v>
      </c>
      <c r="W1915" s="50" t="str">
        <f t="shared" si="190"/>
        <v>-</v>
      </c>
      <c r="X1915" s="50">
        <f t="shared" si="191"/>
        <v>8</v>
      </c>
    </row>
    <row r="1916" spans="2:24" ht="15" x14ac:dyDescent="0.3">
      <c r="B1916" s="76" t="str">
        <f t="shared" si="189"/>
        <v>M27×1.5</v>
      </c>
      <c r="C1916" s="77" t="s">
        <v>216</v>
      </c>
      <c r="D1916" s="77" t="s">
        <v>221</v>
      </c>
      <c r="E1916" s="74" t="s">
        <v>135</v>
      </c>
      <c r="F1916" s="75">
        <v>27</v>
      </c>
      <c r="G1916" s="75">
        <v>1.5</v>
      </c>
      <c r="H1916" s="74" t="s">
        <v>485</v>
      </c>
      <c r="I1916" s="74" t="s">
        <v>379</v>
      </c>
      <c r="J1916" s="75" t="s">
        <v>312</v>
      </c>
      <c r="K1916" s="58" t="s">
        <v>491</v>
      </c>
      <c r="L1916" s="75">
        <v>27</v>
      </c>
      <c r="M1916" s="75">
        <v>1.5</v>
      </c>
      <c r="N1916" s="74">
        <v>60</v>
      </c>
      <c r="O1916" s="101">
        <f t="array" ref="O1916">IFERROR(INDEX($AD$11:$AO$1485,MATCH($B1916&amp;$I1916,$Z$11:$Z$1485&amp;$AG$11:$AG$1485,0),MATCH($C1916,$AD$9:$AO$9,0)),"-")</f>
        <v>26.56</v>
      </c>
      <c r="P1916" s="75" t="s">
        <v>131</v>
      </c>
      <c r="Q1916" s="75" t="s">
        <v>131</v>
      </c>
      <c r="R1916" s="101">
        <f t="array" ref="R1916">IFERROR(INDEX($AD$11:$AO$1485,MATCH($B1916&amp;$I1916,$Z$11:$Z$1485&amp;$AG$11:$AG$1485,0),MATCH($D1916,$AD$9:$AO$9,0)),"-")</f>
        <v>26.025700000000001</v>
      </c>
      <c r="S1916" s="75">
        <v>100</v>
      </c>
      <c r="T1916" s="75">
        <v>92</v>
      </c>
      <c r="U1916" s="75">
        <v>4</v>
      </c>
      <c r="V1916" s="75">
        <v>18</v>
      </c>
      <c r="W1916" s="50" t="str">
        <f t="shared" si="190"/>
        <v>-</v>
      </c>
      <c r="X1916" s="50">
        <f t="shared" si="191"/>
        <v>8</v>
      </c>
    </row>
    <row r="1917" spans="2:24" ht="15" x14ac:dyDescent="0.3">
      <c r="B1917" s="76" t="str">
        <f t="shared" si="189"/>
        <v>M27×1</v>
      </c>
      <c r="C1917" s="77" t="s">
        <v>216</v>
      </c>
      <c r="D1917" s="77" t="s">
        <v>221</v>
      </c>
      <c r="E1917" s="74" t="s">
        <v>135</v>
      </c>
      <c r="F1917" s="75">
        <v>27</v>
      </c>
      <c r="G1917" s="75">
        <v>1</v>
      </c>
      <c r="H1917" s="74" t="s">
        <v>485</v>
      </c>
      <c r="I1917" s="74" t="s">
        <v>379</v>
      </c>
      <c r="J1917" s="75" t="s">
        <v>312</v>
      </c>
      <c r="K1917" s="58" t="s">
        <v>491</v>
      </c>
      <c r="L1917" s="75">
        <v>27</v>
      </c>
      <c r="M1917" s="75">
        <v>1</v>
      </c>
      <c r="N1917" s="74">
        <v>60</v>
      </c>
      <c r="O1917" s="101">
        <f t="array" ref="O1917">IFERROR(INDEX($AD$11:$AO$1485,MATCH($B1917&amp;$I1917,$Z$11:$Z$1485&amp;$AG$11:$AG$1485,0),MATCH($C1917,$AD$9:$AO$9,0)),"-")</f>
        <v>26.92</v>
      </c>
      <c r="P1917" s="75" t="s">
        <v>131</v>
      </c>
      <c r="Q1917" s="75" t="s">
        <v>131</v>
      </c>
      <c r="R1917" s="101">
        <f t="array" ref="R1917">IFERROR(INDEX($AD$11:$AO$1485,MATCH($B1917&amp;$I1917,$Z$11:$Z$1485&amp;$AG$11:$AG$1485,0),MATCH($D1917,$AD$9:$AO$9,0)),"-")</f>
        <v>26.3505</v>
      </c>
      <c r="S1917" s="75">
        <v>132</v>
      </c>
      <c r="T1917" s="75">
        <v>124</v>
      </c>
      <c r="U1917" s="75">
        <v>4</v>
      </c>
      <c r="V1917" s="75">
        <v>24</v>
      </c>
      <c r="W1917" s="50" t="str">
        <f t="shared" si="190"/>
        <v>-</v>
      </c>
      <c r="X1917" s="50">
        <f t="shared" si="191"/>
        <v>8</v>
      </c>
    </row>
    <row r="1918" spans="2:24" ht="15" x14ac:dyDescent="0.3">
      <c r="B1918" s="76" t="str">
        <f t="shared" si="189"/>
        <v>M28×2</v>
      </c>
      <c r="C1918" s="77" t="s">
        <v>216</v>
      </c>
      <c r="D1918" s="77" t="s">
        <v>221</v>
      </c>
      <c r="E1918" s="74" t="s">
        <v>135</v>
      </c>
      <c r="F1918" s="75">
        <v>28</v>
      </c>
      <c r="G1918" s="75">
        <v>2</v>
      </c>
      <c r="H1918" s="74" t="s">
        <v>485</v>
      </c>
      <c r="I1918" s="74" t="s">
        <v>379</v>
      </c>
      <c r="J1918" s="75" t="s">
        <v>312</v>
      </c>
      <c r="K1918" s="58" t="s">
        <v>491</v>
      </c>
      <c r="L1918" s="75">
        <v>28</v>
      </c>
      <c r="M1918" s="75">
        <v>2</v>
      </c>
      <c r="N1918" s="74">
        <v>60</v>
      </c>
      <c r="O1918" s="101">
        <f t="array" ref="O1918">IFERROR(INDEX($AD$11:$AO$1485,MATCH($B1918&amp;$I1918,$Z$11:$Z$1485&amp;$AG$11:$AG$1485,0),MATCH($C1918,$AD$9:$AO$9,0)),"-")</f>
        <v>27.39</v>
      </c>
      <c r="P1918" s="75" t="s">
        <v>131</v>
      </c>
      <c r="Q1918" s="75" t="s">
        <v>131</v>
      </c>
      <c r="R1918" s="101">
        <f t="array" ref="R1918">IFERROR(INDEX($AD$11:$AO$1485,MATCH($B1918&amp;$I1918,$Z$11:$Z$1485&amp;$AG$11:$AG$1485,0),MATCH($D1918,$AD$9:$AO$9,0)),"-")</f>
        <v>26.701000000000001</v>
      </c>
      <c r="S1918" s="75">
        <v>110</v>
      </c>
      <c r="T1918" s="75">
        <v>102</v>
      </c>
      <c r="U1918" s="75">
        <v>5</v>
      </c>
      <c r="V1918" s="75">
        <v>15</v>
      </c>
      <c r="W1918" s="50" t="str">
        <f t="shared" si="190"/>
        <v>-</v>
      </c>
      <c r="X1918" s="50">
        <f t="shared" si="191"/>
        <v>8</v>
      </c>
    </row>
    <row r="1919" spans="2:24" ht="15" x14ac:dyDescent="0.3">
      <c r="B1919" s="76" t="str">
        <f t="shared" si="189"/>
        <v>M28×1.5</v>
      </c>
      <c r="C1919" s="77" t="s">
        <v>216</v>
      </c>
      <c r="D1919" s="77" t="s">
        <v>221</v>
      </c>
      <c r="E1919" s="74" t="s">
        <v>135</v>
      </c>
      <c r="F1919" s="75">
        <v>28</v>
      </c>
      <c r="G1919" s="75">
        <v>1.5</v>
      </c>
      <c r="H1919" s="74" t="s">
        <v>485</v>
      </c>
      <c r="I1919" s="74" t="s">
        <v>379</v>
      </c>
      <c r="J1919" s="75" t="s">
        <v>312</v>
      </c>
      <c r="K1919" s="58" t="s">
        <v>491</v>
      </c>
      <c r="L1919" s="75">
        <v>28</v>
      </c>
      <c r="M1919" s="75">
        <v>1.5</v>
      </c>
      <c r="N1919" s="74">
        <v>60</v>
      </c>
      <c r="O1919" s="101">
        <f t="array" ref="O1919">IFERROR(INDEX($AD$11:$AO$1485,MATCH($B1919&amp;$I1919,$Z$11:$Z$1485&amp;$AG$11:$AG$1485,0),MATCH($C1919,$AD$9:$AO$9,0)),"-")</f>
        <v>27.56</v>
      </c>
      <c r="P1919" s="75" t="s">
        <v>131</v>
      </c>
      <c r="Q1919" s="75" t="s">
        <v>131</v>
      </c>
      <c r="R1919" s="101">
        <f t="array" ref="R1919">IFERROR(INDEX($AD$11:$AO$1485,MATCH($B1919&amp;$I1919,$Z$11:$Z$1485&amp;$AG$11:$AG$1485,0),MATCH($D1919,$AD$9:$AO$9,0)),"-")</f>
        <v>27.025700000000001</v>
      </c>
      <c r="S1919" s="75">
        <v>100</v>
      </c>
      <c r="T1919" s="75">
        <v>92</v>
      </c>
      <c r="U1919" s="75">
        <v>4</v>
      </c>
      <c r="V1919" s="75">
        <v>18</v>
      </c>
      <c r="W1919" s="50" t="str">
        <f t="shared" si="190"/>
        <v>-</v>
      </c>
      <c r="X1919" s="50">
        <f t="shared" si="191"/>
        <v>8</v>
      </c>
    </row>
    <row r="1920" spans="2:24" ht="15" x14ac:dyDescent="0.3">
      <c r="B1920" s="76" t="str">
        <f t="shared" si="189"/>
        <v>M28×1</v>
      </c>
      <c r="C1920" s="77" t="s">
        <v>216</v>
      </c>
      <c r="D1920" s="77" t="s">
        <v>221</v>
      </c>
      <c r="E1920" s="74" t="s">
        <v>135</v>
      </c>
      <c r="F1920" s="75">
        <v>28</v>
      </c>
      <c r="G1920" s="75">
        <v>1</v>
      </c>
      <c r="H1920" s="74" t="s">
        <v>485</v>
      </c>
      <c r="I1920" s="74" t="s">
        <v>379</v>
      </c>
      <c r="J1920" s="75" t="s">
        <v>312</v>
      </c>
      <c r="K1920" s="58" t="s">
        <v>491</v>
      </c>
      <c r="L1920" s="75">
        <v>28</v>
      </c>
      <c r="M1920" s="75">
        <v>1</v>
      </c>
      <c r="N1920" s="74">
        <v>60</v>
      </c>
      <c r="O1920" s="101">
        <f t="array" ref="O1920">IFERROR(INDEX($AD$11:$AO$1485,MATCH($B1920&amp;$I1920,$Z$11:$Z$1485&amp;$AG$11:$AG$1485,0),MATCH($C1920,$AD$9:$AO$9,0)),"-")</f>
        <v>27.73</v>
      </c>
      <c r="P1920" s="75" t="s">
        <v>131</v>
      </c>
      <c r="Q1920" s="75" t="s">
        <v>131</v>
      </c>
      <c r="R1920" s="101">
        <f t="array" ref="R1920">IFERROR(INDEX($AD$11:$AO$1485,MATCH($B1920&amp;$I1920,$Z$11:$Z$1485&amp;$AG$11:$AG$1485,0),MATCH($D1920,$AD$9:$AO$9,0)),"-")</f>
        <v>27.3505</v>
      </c>
      <c r="S1920" s="75">
        <v>90</v>
      </c>
      <c r="T1920" s="75">
        <v>82</v>
      </c>
      <c r="U1920" s="75">
        <v>4</v>
      </c>
      <c r="V1920" s="75">
        <v>24</v>
      </c>
      <c r="W1920" s="50" t="str">
        <f t="shared" si="190"/>
        <v>-</v>
      </c>
      <c r="X1920" s="50">
        <f t="shared" si="191"/>
        <v>8</v>
      </c>
    </row>
    <row r="1921" spans="2:24" ht="15" x14ac:dyDescent="0.3">
      <c r="B1921" s="76" t="str">
        <f t="shared" si="189"/>
        <v>M30×3</v>
      </c>
      <c r="C1921" s="77" t="s">
        <v>216</v>
      </c>
      <c r="D1921" s="77" t="s">
        <v>221</v>
      </c>
      <c r="E1921" s="74" t="s">
        <v>135</v>
      </c>
      <c r="F1921" s="75">
        <v>30</v>
      </c>
      <c r="G1921" s="75">
        <v>3</v>
      </c>
      <c r="H1921" s="74" t="s">
        <v>485</v>
      </c>
      <c r="I1921" s="74" t="s">
        <v>379</v>
      </c>
      <c r="J1921" s="75" t="s">
        <v>312</v>
      </c>
      <c r="K1921" s="58" t="s">
        <v>491</v>
      </c>
      <c r="L1921" s="75">
        <v>30</v>
      </c>
      <c r="M1921" s="75">
        <v>3</v>
      </c>
      <c r="N1921" s="74">
        <v>60</v>
      </c>
      <c r="O1921" s="101">
        <f t="array" ref="O1921">IFERROR(INDEX($AD$11:$AO$1485,MATCH($B1921&amp;$I1921,$Z$11:$Z$1485&amp;$AG$11:$AG$1485,0),MATCH($C1921,$AD$9:$AO$9,0)),"-")</f>
        <v>29.56</v>
      </c>
      <c r="P1921" s="75" t="s">
        <v>131</v>
      </c>
      <c r="Q1921" s="75" t="s">
        <v>131</v>
      </c>
      <c r="R1921" s="101">
        <f t="array" ref="R1921">IFERROR(INDEX($AD$11:$AO$1485,MATCH($B1921&amp;$I1921,$Z$11:$Z$1485&amp;$AG$11:$AG$1485,0),MATCH($D1921,$AD$9:$AO$9,0)),"-")</f>
        <v>28.051400000000001</v>
      </c>
      <c r="S1921" s="75">
        <v>212</v>
      </c>
      <c r="T1921" s="75">
        <v>204</v>
      </c>
      <c r="U1921" s="75">
        <v>5</v>
      </c>
      <c r="V1921" s="75">
        <v>12</v>
      </c>
      <c r="W1921" s="50" t="str">
        <f t="shared" si="190"/>
        <v>-</v>
      </c>
      <c r="X1921" s="50">
        <f t="shared" si="191"/>
        <v>8</v>
      </c>
    </row>
    <row r="1922" spans="2:24" ht="15" x14ac:dyDescent="0.3">
      <c r="B1922" s="76" t="str">
        <f t="shared" si="189"/>
        <v>M30×2</v>
      </c>
      <c r="C1922" s="77" t="s">
        <v>216</v>
      </c>
      <c r="D1922" s="77" t="s">
        <v>221</v>
      </c>
      <c r="E1922" s="74" t="s">
        <v>135</v>
      </c>
      <c r="F1922" s="75">
        <v>30</v>
      </c>
      <c r="G1922" s="75">
        <v>2</v>
      </c>
      <c r="H1922" s="74" t="s">
        <v>485</v>
      </c>
      <c r="I1922" s="74" t="s">
        <v>379</v>
      </c>
      <c r="J1922" s="75" t="s">
        <v>312</v>
      </c>
      <c r="K1922" s="58" t="s">
        <v>491</v>
      </c>
      <c r="L1922" s="75">
        <v>30</v>
      </c>
      <c r="M1922" s="75">
        <v>2</v>
      </c>
      <c r="N1922" s="74">
        <v>60</v>
      </c>
      <c r="O1922" s="101">
        <f t="array" ref="O1922">IFERROR(INDEX($AD$11:$AO$1485,MATCH($B1922&amp;$I1922,$Z$11:$Z$1485&amp;$AG$11:$AG$1485,0),MATCH($C1922,$AD$9:$AO$9,0)),"-")</f>
        <v>29.39</v>
      </c>
      <c r="P1922" s="75" t="s">
        <v>131</v>
      </c>
      <c r="Q1922" s="75" t="s">
        <v>131</v>
      </c>
      <c r="R1922" s="101">
        <f t="array" ref="R1922">IFERROR(INDEX($AD$11:$AO$1485,MATCH($B1922&amp;$I1922,$Z$11:$Z$1485&amp;$AG$11:$AG$1485,0),MATCH($D1922,$AD$9:$AO$9,0)),"-")</f>
        <v>28.701000000000001</v>
      </c>
      <c r="S1922" s="75">
        <v>110</v>
      </c>
      <c r="T1922" s="75">
        <v>102</v>
      </c>
      <c r="U1922" s="75">
        <v>5</v>
      </c>
      <c r="V1922" s="75">
        <v>15</v>
      </c>
      <c r="W1922" s="50" t="str">
        <f t="shared" si="190"/>
        <v>-</v>
      </c>
      <c r="X1922" s="50">
        <f t="shared" si="191"/>
        <v>8</v>
      </c>
    </row>
    <row r="1923" spans="2:24" ht="15" x14ac:dyDescent="0.3">
      <c r="B1923" s="76" t="str">
        <f t="shared" si="189"/>
        <v>M30×1.5</v>
      </c>
      <c r="C1923" s="77" t="s">
        <v>216</v>
      </c>
      <c r="D1923" s="77" t="s">
        <v>221</v>
      </c>
      <c r="E1923" s="74" t="s">
        <v>135</v>
      </c>
      <c r="F1923" s="75">
        <v>30</v>
      </c>
      <c r="G1923" s="75">
        <v>1.5</v>
      </c>
      <c r="H1923" s="74" t="s">
        <v>485</v>
      </c>
      <c r="I1923" s="74" t="s">
        <v>379</v>
      </c>
      <c r="J1923" s="75" t="s">
        <v>312</v>
      </c>
      <c r="K1923" s="58" t="s">
        <v>491</v>
      </c>
      <c r="L1923" s="75">
        <v>30</v>
      </c>
      <c r="M1923" s="75">
        <v>1.5</v>
      </c>
      <c r="N1923" s="74">
        <v>60</v>
      </c>
      <c r="O1923" s="101">
        <f t="array" ref="O1923">IFERROR(INDEX($AD$11:$AO$1485,MATCH($B1923&amp;$I1923,$Z$11:$Z$1485&amp;$AG$11:$AG$1485,0),MATCH($C1923,$AD$9:$AO$9,0)),"-")</f>
        <v>29.56</v>
      </c>
      <c r="P1923" s="75" t="s">
        <v>131</v>
      </c>
      <c r="Q1923" s="75" t="s">
        <v>131</v>
      </c>
      <c r="R1923" s="101">
        <f t="array" ref="R1923">IFERROR(INDEX($AD$11:$AO$1485,MATCH($B1923&amp;$I1923,$Z$11:$Z$1485&amp;$AG$11:$AG$1485,0),MATCH($D1923,$AD$9:$AO$9,0)),"-")</f>
        <v>29.025700000000001</v>
      </c>
      <c r="S1923" s="75">
        <v>100</v>
      </c>
      <c r="T1923" s="75">
        <v>92</v>
      </c>
      <c r="U1923" s="75">
        <v>4</v>
      </c>
      <c r="V1923" s="75">
        <v>18</v>
      </c>
      <c r="W1923" s="50" t="str">
        <f t="shared" si="190"/>
        <v>-</v>
      </c>
      <c r="X1923" s="50">
        <f t="shared" si="191"/>
        <v>8</v>
      </c>
    </row>
    <row r="1924" spans="2:24" ht="15" x14ac:dyDescent="0.3">
      <c r="B1924" s="76" t="str">
        <f t="shared" si="189"/>
        <v>M30×1</v>
      </c>
      <c r="C1924" s="77" t="s">
        <v>216</v>
      </c>
      <c r="D1924" s="77" t="s">
        <v>221</v>
      </c>
      <c r="E1924" s="74" t="s">
        <v>135</v>
      </c>
      <c r="F1924" s="75">
        <v>30</v>
      </c>
      <c r="G1924" s="75">
        <v>1</v>
      </c>
      <c r="H1924" s="74" t="s">
        <v>485</v>
      </c>
      <c r="I1924" s="74" t="s">
        <v>379</v>
      </c>
      <c r="J1924" s="75" t="s">
        <v>312</v>
      </c>
      <c r="K1924" s="58" t="s">
        <v>491</v>
      </c>
      <c r="L1924" s="75">
        <v>30</v>
      </c>
      <c r="M1924" s="75">
        <v>1</v>
      </c>
      <c r="N1924" s="74">
        <v>60</v>
      </c>
      <c r="O1924" s="101">
        <f t="array" ref="O1924">IFERROR(INDEX($AD$11:$AO$1485,MATCH($B1924&amp;$I1924,$Z$11:$Z$1485&amp;$AG$11:$AG$1485,0),MATCH($C1924,$AD$9:$AO$9,0)),"-")</f>
        <v>29.73</v>
      </c>
      <c r="P1924" s="75" t="s">
        <v>131</v>
      </c>
      <c r="Q1924" s="75" t="s">
        <v>131</v>
      </c>
      <c r="R1924" s="101">
        <f t="array" ref="R1924">IFERROR(INDEX($AD$11:$AO$1485,MATCH($B1924&amp;$I1924,$Z$11:$Z$1485&amp;$AG$11:$AG$1485,0),MATCH($D1924,$AD$9:$AO$9,0)),"-")</f>
        <v>29.3505</v>
      </c>
      <c r="S1924" s="75">
        <v>90</v>
      </c>
      <c r="T1924" s="75">
        <v>82</v>
      </c>
      <c r="U1924" s="75">
        <v>4</v>
      </c>
      <c r="V1924" s="75">
        <v>24</v>
      </c>
      <c r="W1924" s="50" t="str">
        <f t="shared" si="190"/>
        <v>-</v>
      </c>
      <c r="X1924" s="50">
        <f t="shared" si="191"/>
        <v>8</v>
      </c>
    </row>
    <row r="1925" spans="2:24" ht="15" x14ac:dyDescent="0.3">
      <c r="B1925" s="76" t="str">
        <f t="shared" si="189"/>
        <v>M32×2</v>
      </c>
      <c r="C1925" s="77" t="s">
        <v>216</v>
      </c>
      <c r="D1925" s="77" t="s">
        <v>221</v>
      </c>
      <c r="E1925" s="74" t="s">
        <v>135</v>
      </c>
      <c r="F1925" s="75">
        <v>32</v>
      </c>
      <c r="G1925" s="75">
        <v>2</v>
      </c>
      <c r="H1925" s="74" t="s">
        <v>485</v>
      </c>
      <c r="I1925" s="74" t="s">
        <v>379</v>
      </c>
      <c r="J1925" s="75" t="s">
        <v>312</v>
      </c>
      <c r="K1925" s="58" t="s">
        <v>491</v>
      </c>
      <c r="L1925" s="75">
        <v>32</v>
      </c>
      <c r="M1925" s="75">
        <v>2</v>
      </c>
      <c r="N1925" s="74">
        <v>60</v>
      </c>
      <c r="O1925" s="101">
        <f t="array" ref="O1925">IFERROR(INDEX($AD$11:$AO$1485,MATCH($B1925&amp;$I1925,$Z$11:$Z$1485&amp;$AG$11:$AG$1485,0),MATCH($C1925,$AD$9:$AO$9,0)),"-")</f>
        <v>31.39</v>
      </c>
      <c r="P1925" s="75" t="s">
        <v>131</v>
      </c>
      <c r="Q1925" s="75" t="s">
        <v>131</v>
      </c>
      <c r="R1925" s="101">
        <f t="array" ref="R1925">IFERROR(INDEX($AD$11:$AO$1485,MATCH($B1925&amp;$I1925,$Z$11:$Z$1485&amp;$AG$11:$AG$1485,0),MATCH($D1925,$AD$9:$AO$9,0)),"-")</f>
        <v>30.701000000000001</v>
      </c>
      <c r="S1925" s="75">
        <v>110</v>
      </c>
      <c r="T1925" s="75">
        <v>102</v>
      </c>
      <c r="U1925" s="75">
        <v>5</v>
      </c>
      <c r="V1925" s="75">
        <v>15</v>
      </c>
      <c r="W1925" s="50" t="str">
        <f t="shared" si="190"/>
        <v>-</v>
      </c>
      <c r="X1925" s="50">
        <f t="shared" si="191"/>
        <v>8</v>
      </c>
    </row>
    <row r="1926" spans="2:24" ht="15" x14ac:dyDescent="0.3">
      <c r="B1926" s="76" t="str">
        <f t="shared" si="189"/>
        <v>M32×1.5</v>
      </c>
      <c r="C1926" s="77" t="s">
        <v>216</v>
      </c>
      <c r="D1926" s="77" t="s">
        <v>221</v>
      </c>
      <c r="E1926" s="74" t="s">
        <v>135</v>
      </c>
      <c r="F1926" s="75">
        <v>32</v>
      </c>
      <c r="G1926" s="75">
        <v>1.5</v>
      </c>
      <c r="H1926" s="74" t="s">
        <v>485</v>
      </c>
      <c r="I1926" s="74" t="s">
        <v>379</v>
      </c>
      <c r="J1926" s="75" t="s">
        <v>312</v>
      </c>
      <c r="K1926" s="58" t="s">
        <v>491</v>
      </c>
      <c r="L1926" s="75">
        <v>32</v>
      </c>
      <c r="M1926" s="75">
        <v>1.5</v>
      </c>
      <c r="N1926" s="74">
        <v>60</v>
      </c>
      <c r="O1926" s="101">
        <f t="array" ref="O1926">IFERROR(INDEX($AD$11:$AO$1485,MATCH($B1926&amp;$I1926,$Z$11:$Z$1485&amp;$AG$11:$AG$1485,0),MATCH($C1926,$AD$9:$AO$9,0)),"-")</f>
        <v>31.56</v>
      </c>
      <c r="P1926" s="75" t="s">
        <v>131</v>
      </c>
      <c r="Q1926" s="75" t="s">
        <v>131</v>
      </c>
      <c r="R1926" s="101">
        <f t="array" ref="R1926">IFERROR(INDEX($AD$11:$AO$1485,MATCH($B1926&amp;$I1926,$Z$11:$Z$1485&amp;$AG$11:$AG$1485,0),MATCH($D1926,$AD$9:$AO$9,0)),"-")</f>
        <v>31.025700000000001</v>
      </c>
      <c r="S1926" s="75">
        <v>100</v>
      </c>
      <c r="T1926" s="75">
        <v>92</v>
      </c>
      <c r="U1926" s="75">
        <v>4</v>
      </c>
      <c r="V1926" s="75">
        <v>18</v>
      </c>
      <c r="W1926" s="50" t="str">
        <f t="shared" si="190"/>
        <v>-</v>
      </c>
      <c r="X1926" s="50">
        <f t="shared" si="191"/>
        <v>8</v>
      </c>
    </row>
    <row r="1927" spans="2:24" ht="15" x14ac:dyDescent="0.3">
      <c r="B1927" s="76" t="str">
        <f t="shared" si="189"/>
        <v>M33×3</v>
      </c>
      <c r="C1927" s="77" t="s">
        <v>216</v>
      </c>
      <c r="D1927" s="77" t="s">
        <v>221</v>
      </c>
      <c r="E1927" s="74" t="s">
        <v>135</v>
      </c>
      <c r="F1927" s="75">
        <v>33</v>
      </c>
      <c r="G1927" s="75">
        <v>3</v>
      </c>
      <c r="H1927" s="74" t="s">
        <v>485</v>
      </c>
      <c r="I1927" s="74" t="s">
        <v>379</v>
      </c>
      <c r="J1927" s="75" t="s">
        <v>312</v>
      </c>
      <c r="K1927" s="58" t="s">
        <v>491</v>
      </c>
      <c r="L1927" s="75">
        <v>33</v>
      </c>
      <c r="M1927" s="75">
        <v>3</v>
      </c>
      <c r="N1927" s="74">
        <v>60</v>
      </c>
      <c r="O1927" s="101">
        <f t="array" ref="O1927">IFERROR(INDEX($AD$11:$AO$1485,MATCH($B1927&amp;$I1927,$Z$11:$Z$1485&amp;$AG$11:$AG$1485,0),MATCH($C1927,$AD$9:$AO$9,0)),"-")</f>
        <v>32.56</v>
      </c>
      <c r="P1927" s="75" t="s">
        <v>131</v>
      </c>
      <c r="Q1927" s="75" t="s">
        <v>131</v>
      </c>
      <c r="R1927" s="101">
        <f t="array" ref="R1927">IFERROR(INDEX($AD$11:$AO$1485,MATCH($B1927&amp;$I1927,$Z$11:$Z$1485&amp;$AG$11:$AG$1485,0),MATCH($D1927,$AD$9:$AO$9,0)),"-")</f>
        <v>31.051400000000001</v>
      </c>
      <c r="S1927" s="75">
        <v>212</v>
      </c>
      <c r="T1927" s="75">
        <v>204</v>
      </c>
      <c r="U1927" s="75">
        <v>5</v>
      </c>
      <c r="V1927" s="75">
        <v>12</v>
      </c>
      <c r="W1927" s="50" t="str">
        <f t="shared" si="190"/>
        <v>-</v>
      </c>
      <c r="X1927" s="50">
        <f t="shared" si="191"/>
        <v>8</v>
      </c>
    </row>
    <row r="1928" spans="2:24" ht="15" x14ac:dyDescent="0.3">
      <c r="B1928" s="76" t="str">
        <f t="shared" si="189"/>
        <v>M33×2</v>
      </c>
      <c r="C1928" s="77" t="s">
        <v>216</v>
      </c>
      <c r="D1928" s="77" t="s">
        <v>221</v>
      </c>
      <c r="E1928" s="74" t="s">
        <v>135</v>
      </c>
      <c r="F1928" s="75">
        <v>33</v>
      </c>
      <c r="G1928" s="75">
        <v>2</v>
      </c>
      <c r="H1928" s="74" t="s">
        <v>485</v>
      </c>
      <c r="I1928" s="74" t="s">
        <v>379</v>
      </c>
      <c r="J1928" s="75" t="s">
        <v>312</v>
      </c>
      <c r="K1928" s="58" t="s">
        <v>491</v>
      </c>
      <c r="L1928" s="75">
        <v>33</v>
      </c>
      <c r="M1928" s="75">
        <v>2</v>
      </c>
      <c r="N1928" s="74">
        <v>60</v>
      </c>
      <c r="O1928" s="101">
        <f t="array" ref="O1928">IFERROR(INDEX($AD$11:$AO$1485,MATCH($B1928&amp;$I1928,$Z$11:$Z$1485&amp;$AG$11:$AG$1485,0),MATCH($C1928,$AD$9:$AO$9,0)),"-")</f>
        <v>32.75</v>
      </c>
      <c r="P1928" s="75" t="s">
        <v>131</v>
      </c>
      <c r="Q1928" s="75" t="s">
        <v>131</v>
      </c>
      <c r="R1928" s="101">
        <f t="array" ref="R1928">IFERROR(INDEX($AD$11:$AO$1485,MATCH($B1928&amp;$I1928,$Z$11:$Z$1485&amp;$AG$11:$AG$1485,0),MATCH($D1928,$AD$9:$AO$9,0)),"-")</f>
        <v>31.701000000000001</v>
      </c>
      <c r="S1928" s="75">
        <v>180</v>
      </c>
      <c r="T1928" s="75">
        <v>172</v>
      </c>
      <c r="U1928" s="75">
        <v>5</v>
      </c>
      <c r="V1928" s="75">
        <v>15</v>
      </c>
      <c r="W1928" s="50" t="str">
        <f t="shared" si="190"/>
        <v>-</v>
      </c>
      <c r="X1928" s="50">
        <f t="shared" si="191"/>
        <v>8</v>
      </c>
    </row>
    <row r="1929" spans="2:24" ht="15" x14ac:dyDescent="0.3">
      <c r="B1929" s="76" t="str">
        <f t="shared" si="189"/>
        <v>M33×1.5</v>
      </c>
      <c r="C1929" s="77" t="s">
        <v>216</v>
      </c>
      <c r="D1929" s="77" t="s">
        <v>221</v>
      </c>
      <c r="E1929" s="74" t="s">
        <v>135</v>
      </c>
      <c r="F1929" s="75">
        <v>33</v>
      </c>
      <c r="G1929" s="75">
        <v>1.5</v>
      </c>
      <c r="H1929" s="74" t="s">
        <v>485</v>
      </c>
      <c r="I1929" s="74" t="s">
        <v>379</v>
      </c>
      <c r="J1929" s="75" t="s">
        <v>312</v>
      </c>
      <c r="K1929" s="58" t="s">
        <v>491</v>
      </c>
      <c r="L1929" s="75">
        <v>33</v>
      </c>
      <c r="M1929" s="75">
        <v>1.5</v>
      </c>
      <c r="N1929" s="74">
        <v>60</v>
      </c>
      <c r="O1929" s="101">
        <f t="array" ref="O1929">IFERROR(INDEX($AD$11:$AO$1485,MATCH($B1929&amp;$I1929,$Z$11:$Z$1485&amp;$AG$11:$AG$1485,0),MATCH($C1929,$AD$9:$AO$9,0)),"-")</f>
        <v>32.56</v>
      </c>
      <c r="P1929" s="75" t="s">
        <v>131</v>
      </c>
      <c r="Q1929" s="75" t="s">
        <v>131</v>
      </c>
      <c r="R1929" s="101">
        <f t="array" ref="R1929">IFERROR(INDEX($AD$11:$AO$1485,MATCH($B1929&amp;$I1929,$Z$11:$Z$1485&amp;$AG$11:$AG$1485,0),MATCH($D1929,$AD$9:$AO$9,0)),"-")</f>
        <v>32.025700000000001</v>
      </c>
      <c r="S1929" s="75">
        <v>100</v>
      </c>
      <c r="T1929" s="75">
        <v>92</v>
      </c>
      <c r="U1929" s="75">
        <v>4</v>
      </c>
      <c r="V1929" s="75">
        <v>18</v>
      </c>
      <c r="W1929" s="50" t="str">
        <f t="shared" si="190"/>
        <v>-</v>
      </c>
      <c r="X1929" s="50">
        <f t="shared" si="191"/>
        <v>8</v>
      </c>
    </row>
    <row r="1930" spans="2:24" ht="15" x14ac:dyDescent="0.3">
      <c r="B1930" s="76" t="str">
        <f t="shared" si="189"/>
        <v>M35×1.5</v>
      </c>
      <c r="C1930" s="77" t="s">
        <v>216</v>
      </c>
      <c r="D1930" s="77" t="s">
        <v>221</v>
      </c>
      <c r="E1930" s="74" t="s">
        <v>135</v>
      </c>
      <c r="F1930" s="75">
        <v>35</v>
      </c>
      <c r="G1930" s="75">
        <v>1.5</v>
      </c>
      <c r="H1930" s="74" t="s">
        <v>485</v>
      </c>
      <c r="I1930" s="74" t="s">
        <v>379</v>
      </c>
      <c r="J1930" s="75" t="s">
        <v>312</v>
      </c>
      <c r="K1930" s="58" t="s">
        <v>491</v>
      </c>
      <c r="L1930" s="75">
        <v>35</v>
      </c>
      <c r="M1930" s="75">
        <v>1.5</v>
      </c>
      <c r="N1930" s="74">
        <v>60</v>
      </c>
      <c r="O1930" s="101">
        <f t="array" ref="O1930">IFERROR(INDEX($AD$11:$AO$1485,MATCH($B1930&amp;$I1930,$Z$11:$Z$1485&amp;$AG$11:$AG$1485,0),MATCH($C1930,$AD$9:$AO$9,0)),"-")</f>
        <v>34.56</v>
      </c>
      <c r="P1930" s="75" t="s">
        <v>131</v>
      </c>
      <c r="Q1930" s="75" t="s">
        <v>131</v>
      </c>
      <c r="R1930" s="101">
        <f t="array" ref="R1930">IFERROR(INDEX($AD$11:$AO$1485,MATCH($B1930&amp;$I1930,$Z$11:$Z$1485&amp;$AG$11:$AG$1485,0),MATCH($D1930,$AD$9:$AO$9,0)),"-")</f>
        <v>34.025700000000001</v>
      </c>
      <c r="S1930" s="75">
        <v>100</v>
      </c>
      <c r="T1930" s="75">
        <v>92</v>
      </c>
      <c r="U1930" s="75">
        <v>4</v>
      </c>
      <c r="V1930" s="75">
        <v>18</v>
      </c>
      <c r="W1930" s="50" t="str">
        <f t="shared" si="190"/>
        <v>-</v>
      </c>
      <c r="X1930" s="50">
        <f t="shared" si="191"/>
        <v>8</v>
      </c>
    </row>
    <row r="1931" spans="2:24" ht="15" x14ac:dyDescent="0.3">
      <c r="B1931" s="76" t="str">
        <f t="shared" ref="B1931:B1994" si="192">CONCATENATE(E1931,L1931,"×",G1931)</f>
        <v>M36×3</v>
      </c>
      <c r="C1931" s="77" t="s">
        <v>216</v>
      </c>
      <c r="D1931" s="77" t="s">
        <v>221</v>
      </c>
      <c r="E1931" s="74" t="s">
        <v>135</v>
      </c>
      <c r="F1931" s="75">
        <v>36</v>
      </c>
      <c r="G1931" s="75">
        <v>3</v>
      </c>
      <c r="H1931" s="74" t="s">
        <v>485</v>
      </c>
      <c r="I1931" s="74" t="s">
        <v>379</v>
      </c>
      <c r="J1931" s="75" t="s">
        <v>312</v>
      </c>
      <c r="K1931" s="58" t="s">
        <v>491</v>
      </c>
      <c r="L1931" s="75">
        <v>36</v>
      </c>
      <c r="M1931" s="75">
        <v>3</v>
      </c>
      <c r="N1931" s="74">
        <v>60</v>
      </c>
      <c r="O1931" s="101">
        <f t="array" ref="O1931">IFERROR(INDEX($AD$11:$AO$1485,MATCH($B1931&amp;$I1931,$Z$11:$Z$1485&amp;$AG$11:$AG$1485,0),MATCH($C1931,$AD$9:$AO$9,0)),"-")</f>
        <v>35.56</v>
      </c>
      <c r="P1931" s="75" t="s">
        <v>131</v>
      </c>
      <c r="Q1931" s="75" t="s">
        <v>131</v>
      </c>
      <c r="R1931" s="101">
        <f t="array" ref="R1931">IFERROR(INDEX($AD$11:$AO$1485,MATCH($B1931&amp;$I1931,$Z$11:$Z$1485&amp;$AG$11:$AG$1485,0),MATCH($D1931,$AD$9:$AO$9,0)),"-")</f>
        <v>34.051400000000001</v>
      </c>
      <c r="S1931" s="75">
        <v>212</v>
      </c>
      <c r="T1931" s="75">
        <v>204</v>
      </c>
      <c r="U1931" s="75">
        <v>5</v>
      </c>
      <c r="V1931" s="75">
        <v>12</v>
      </c>
      <c r="W1931" s="50" t="str">
        <f t="shared" si="190"/>
        <v>-</v>
      </c>
      <c r="X1931" s="50">
        <f t="shared" si="191"/>
        <v>8</v>
      </c>
    </row>
    <row r="1932" spans="2:24" ht="15" x14ac:dyDescent="0.3">
      <c r="B1932" s="76" t="str">
        <f t="shared" si="192"/>
        <v>M36×2</v>
      </c>
      <c r="C1932" s="77" t="s">
        <v>216</v>
      </c>
      <c r="D1932" s="77" t="s">
        <v>221</v>
      </c>
      <c r="E1932" s="74" t="s">
        <v>135</v>
      </c>
      <c r="F1932" s="75">
        <v>36</v>
      </c>
      <c r="G1932" s="75">
        <v>2</v>
      </c>
      <c r="H1932" s="74" t="s">
        <v>485</v>
      </c>
      <c r="I1932" s="74" t="s">
        <v>379</v>
      </c>
      <c r="J1932" s="75" t="s">
        <v>312</v>
      </c>
      <c r="K1932" s="58" t="s">
        <v>491</v>
      </c>
      <c r="L1932" s="75">
        <v>36</v>
      </c>
      <c r="M1932" s="75">
        <v>2</v>
      </c>
      <c r="N1932" s="74">
        <v>60</v>
      </c>
      <c r="O1932" s="101">
        <f t="array" ref="O1932">IFERROR(INDEX($AD$11:$AO$1485,MATCH($B1932&amp;$I1932,$Z$11:$Z$1485&amp;$AG$11:$AG$1485,0),MATCH($C1932,$AD$9:$AO$9,0)),"-")</f>
        <v>35.39</v>
      </c>
      <c r="P1932" s="75" t="s">
        <v>131</v>
      </c>
      <c r="Q1932" s="75" t="s">
        <v>131</v>
      </c>
      <c r="R1932" s="101">
        <f t="array" ref="R1932">IFERROR(INDEX($AD$11:$AO$1485,MATCH($B1932&amp;$I1932,$Z$11:$Z$1485&amp;$AG$11:$AG$1485,0),MATCH($D1932,$AD$9:$AO$9,0)),"-")</f>
        <v>34.701000000000001</v>
      </c>
      <c r="S1932" s="75">
        <v>110</v>
      </c>
      <c r="T1932" s="75">
        <v>102</v>
      </c>
      <c r="U1932" s="75">
        <v>5</v>
      </c>
      <c r="V1932" s="75">
        <v>15</v>
      </c>
      <c r="W1932" s="50" t="str">
        <f t="shared" si="190"/>
        <v>-</v>
      </c>
      <c r="X1932" s="50">
        <f t="shared" si="191"/>
        <v>8</v>
      </c>
    </row>
    <row r="1933" spans="2:24" ht="15" x14ac:dyDescent="0.3">
      <c r="B1933" s="76" t="str">
        <f t="shared" si="192"/>
        <v>M36×1.5</v>
      </c>
      <c r="C1933" s="77" t="s">
        <v>216</v>
      </c>
      <c r="D1933" s="77" t="s">
        <v>221</v>
      </c>
      <c r="E1933" s="74" t="s">
        <v>135</v>
      </c>
      <c r="F1933" s="75">
        <v>36</v>
      </c>
      <c r="G1933" s="75">
        <v>1.5</v>
      </c>
      <c r="H1933" s="74" t="s">
        <v>485</v>
      </c>
      <c r="I1933" s="74" t="s">
        <v>379</v>
      </c>
      <c r="J1933" s="75" t="s">
        <v>312</v>
      </c>
      <c r="K1933" s="58" t="s">
        <v>491</v>
      </c>
      <c r="L1933" s="75">
        <v>36</v>
      </c>
      <c r="M1933" s="75">
        <v>1.5</v>
      </c>
      <c r="N1933" s="74">
        <v>60</v>
      </c>
      <c r="O1933" s="101">
        <f t="array" ref="O1933">IFERROR(INDEX($AD$11:$AO$1485,MATCH($B1933&amp;$I1933,$Z$11:$Z$1485&amp;$AG$11:$AG$1485,0),MATCH($C1933,$AD$9:$AO$9,0)),"-")</f>
        <v>35.56</v>
      </c>
      <c r="P1933" s="75" t="s">
        <v>131</v>
      </c>
      <c r="Q1933" s="75" t="s">
        <v>131</v>
      </c>
      <c r="R1933" s="101">
        <f t="array" ref="R1933">IFERROR(INDEX($AD$11:$AO$1485,MATCH($B1933&amp;$I1933,$Z$11:$Z$1485&amp;$AG$11:$AG$1485,0),MATCH($D1933,$AD$9:$AO$9,0)),"-")</f>
        <v>35.025700000000001</v>
      </c>
      <c r="S1933" s="75">
        <v>100</v>
      </c>
      <c r="T1933" s="75">
        <v>92</v>
      </c>
      <c r="U1933" s="75">
        <v>4</v>
      </c>
      <c r="V1933" s="75">
        <v>18</v>
      </c>
      <c r="W1933" s="50" t="str">
        <f t="shared" si="190"/>
        <v>-</v>
      </c>
      <c r="X1933" s="50">
        <f t="shared" si="191"/>
        <v>8</v>
      </c>
    </row>
    <row r="1934" spans="2:24" ht="15" x14ac:dyDescent="0.3">
      <c r="B1934" s="76" t="str">
        <f t="shared" si="192"/>
        <v>M38×1.5</v>
      </c>
      <c r="C1934" s="77" t="s">
        <v>216</v>
      </c>
      <c r="D1934" s="77" t="s">
        <v>221</v>
      </c>
      <c r="E1934" s="74" t="s">
        <v>135</v>
      </c>
      <c r="F1934" s="75">
        <v>38</v>
      </c>
      <c r="G1934" s="75">
        <v>1.5</v>
      </c>
      <c r="H1934" s="74" t="s">
        <v>485</v>
      </c>
      <c r="I1934" s="74" t="s">
        <v>379</v>
      </c>
      <c r="J1934" s="75" t="s">
        <v>312</v>
      </c>
      <c r="K1934" s="58" t="s">
        <v>491</v>
      </c>
      <c r="L1934" s="75">
        <v>38</v>
      </c>
      <c r="M1934" s="75">
        <v>1.5</v>
      </c>
      <c r="N1934" s="74">
        <v>60</v>
      </c>
      <c r="O1934" s="101">
        <f t="array" ref="O1934">IFERROR(INDEX($AD$11:$AO$1485,MATCH($B1934&amp;$I1934,$Z$11:$Z$1485&amp;$AG$11:$AG$1485,0),MATCH($C1934,$AD$9:$AO$9,0)),"-")</f>
        <v>37.56</v>
      </c>
      <c r="P1934" s="75" t="s">
        <v>131</v>
      </c>
      <c r="Q1934" s="75" t="s">
        <v>131</v>
      </c>
      <c r="R1934" s="101">
        <f t="array" ref="R1934">IFERROR(INDEX($AD$11:$AO$1485,MATCH($B1934&amp;$I1934,$Z$11:$Z$1485&amp;$AG$11:$AG$1485,0),MATCH($D1934,$AD$9:$AO$9,0)),"-")</f>
        <v>37.025700000000001</v>
      </c>
      <c r="S1934" s="75">
        <v>100</v>
      </c>
      <c r="T1934" s="75">
        <v>92</v>
      </c>
      <c r="U1934" s="75">
        <v>4</v>
      </c>
      <c r="V1934" s="75">
        <v>18</v>
      </c>
      <c r="W1934" s="50" t="str">
        <f t="shared" si="190"/>
        <v>-</v>
      </c>
      <c r="X1934" s="50">
        <f t="shared" si="191"/>
        <v>8</v>
      </c>
    </row>
    <row r="1935" spans="2:24" ht="15" x14ac:dyDescent="0.3">
      <c r="B1935" s="76" t="str">
        <f t="shared" si="192"/>
        <v>M39×3</v>
      </c>
      <c r="C1935" s="77" t="s">
        <v>216</v>
      </c>
      <c r="D1935" s="77" t="s">
        <v>221</v>
      </c>
      <c r="E1935" s="74" t="s">
        <v>135</v>
      </c>
      <c r="F1935" s="75">
        <v>39</v>
      </c>
      <c r="G1935" s="75">
        <v>3</v>
      </c>
      <c r="H1935" s="74" t="s">
        <v>485</v>
      </c>
      <c r="I1935" s="74" t="s">
        <v>379</v>
      </c>
      <c r="J1935" s="75" t="s">
        <v>312</v>
      </c>
      <c r="K1935" s="58" t="s">
        <v>491</v>
      </c>
      <c r="L1935" s="75">
        <v>39</v>
      </c>
      <c r="M1935" s="75">
        <v>3</v>
      </c>
      <c r="N1935" s="74">
        <v>60</v>
      </c>
      <c r="O1935" s="101">
        <f t="array" ref="O1935">IFERROR(INDEX($AD$11:$AO$1485,MATCH($B1935&amp;$I1935,$Z$11:$Z$1485&amp;$AG$11:$AG$1485,0),MATCH($C1935,$AD$9:$AO$9,0)),"-")</f>
        <v>38.56</v>
      </c>
      <c r="P1935" s="75" t="s">
        <v>131</v>
      </c>
      <c r="Q1935" s="75" t="s">
        <v>131</v>
      </c>
      <c r="R1935" s="101">
        <f t="array" ref="R1935">IFERROR(INDEX($AD$11:$AO$1485,MATCH($B1935&amp;$I1935,$Z$11:$Z$1485&amp;$AG$11:$AG$1485,0),MATCH($D1935,$AD$9:$AO$9,0)),"-")</f>
        <v>37.051400000000001</v>
      </c>
      <c r="S1935" s="75">
        <v>212</v>
      </c>
      <c r="T1935" s="75">
        <v>204</v>
      </c>
      <c r="U1935" s="75">
        <v>5</v>
      </c>
      <c r="V1935" s="75">
        <v>12</v>
      </c>
      <c r="W1935" s="50" t="str">
        <f t="shared" si="190"/>
        <v>-</v>
      </c>
      <c r="X1935" s="50">
        <f t="shared" si="191"/>
        <v>8</v>
      </c>
    </row>
    <row r="1936" spans="2:24" ht="15" x14ac:dyDescent="0.3">
      <c r="B1936" s="76" t="str">
        <f t="shared" si="192"/>
        <v>M39×2</v>
      </c>
      <c r="C1936" s="77" t="s">
        <v>216</v>
      </c>
      <c r="D1936" s="77" t="s">
        <v>221</v>
      </c>
      <c r="E1936" s="74" t="s">
        <v>135</v>
      </c>
      <c r="F1936" s="75">
        <v>39</v>
      </c>
      <c r="G1936" s="75">
        <v>2</v>
      </c>
      <c r="H1936" s="74" t="s">
        <v>485</v>
      </c>
      <c r="I1936" s="74" t="s">
        <v>379</v>
      </c>
      <c r="J1936" s="75" t="s">
        <v>312</v>
      </c>
      <c r="K1936" s="58" t="s">
        <v>491</v>
      </c>
      <c r="L1936" s="75">
        <v>39</v>
      </c>
      <c r="M1936" s="75">
        <v>2</v>
      </c>
      <c r="N1936" s="74">
        <v>60</v>
      </c>
      <c r="O1936" s="101">
        <f t="array" ref="O1936">IFERROR(INDEX($AD$11:$AO$1485,MATCH($B1936&amp;$I1936,$Z$11:$Z$1485&amp;$AG$11:$AG$1485,0),MATCH($C1936,$AD$9:$AO$9,0)),"-")</f>
        <v>38.75</v>
      </c>
      <c r="P1936" s="75" t="s">
        <v>131</v>
      </c>
      <c r="Q1936" s="75" t="s">
        <v>131</v>
      </c>
      <c r="R1936" s="101">
        <f t="array" ref="R1936">IFERROR(INDEX($AD$11:$AO$1485,MATCH($B1936&amp;$I1936,$Z$11:$Z$1485&amp;$AG$11:$AG$1485,0),MATCH($D1936,$AD$9:$AO$9,0)),"-")</f>
        <v>37.701000000000001</v>
      </c>
      <c r="S1936" s="75">
        <v>180</v>
      </c>
      <c r="T1936" s="75">
        <v>172</v>
      </c>
      <c r="U1936" s="75">
        <v>5</v>
      </c>
      <c r="V1936" s="75">
        <v>15</v>
      </c>
      <c r="W1936" s="50" t="str">
        <f t="shared" si="190"/>
        <v>-</v>
      </c>
      <c r="X1936" s="50">
        <f t="shared" si="191"/>
        <v>8</v>
      </c>
    </row>
    <row r="1937" spans="2:24" ht="15" x14ac:dyDescent="0.3">
      <c r="B1937" s="76" t="str">
        <f t="shared" si="192"/>
        <v>M39×1.5</v>
      </c>
      <c r="C1937" s="77" t="s">
        <v>216</v>
      </c>
      <c r="D1937" s="77" t="s">
        <v>221</v>
      </c>
      <c r="E1937" s="74" t="s">
        <v>135</v>
      </c>
      <c r="F1937" s="75">
        <v>39</v>
      </c>
      <c r="G1937" s="75">
        <v>1.5</v>
      </c>
      <c r="H1937" s="74" t="s">
        <v>485</v>
      </c>
      <c r="I1937" s="74" t="s">
        <v>379</v>
      </c>
      <c r="J1937" s="75" t="s">
        <v>312</v>
      </c>
      <c r="K1937" s="58" t="s">
        <v>491</v>
      </c>
      <c r="L1937" s="75">
        <v>39</v>
      </c>
      <c r="M1937" s="75">
        <v>1.5</v>
      </c>
      <c r="N1937" s="74">
        <v>60</v>
      </c>
      <c r="O1937" s="101">
        <f t="array" ref="O1937">IFERROR(INDEX($AD$11:$AO$1485,MATCH($B1937&amp;$I1937,$Z$11:$Z$1485&amp;$AG$11:$AG$1485,0),MATCH($C1937,$AD$9:$AO$9,0)),"-")</f>
        <v>38.840000000000003</v>
      </c>
      <c r="P1937" s="75" t="s">
        <v>131</v>
      </c>
      <c r="Q1937" s="75" t="s">
        <v>131</v>
      </c>
      <c r="R1937" s="101">
        <f t="array" ref="R1937">IFERROR(INDEX($AD$11:$AO$1485,MATCH($B1937&amp;$I1937,$Z$11:$Z$1485&amp;$AG$11:$AG$1485,0),MATCH($D1937,$AD$9:$AO$9,0)),"-")</f>
        <v>38.025700000000001</v>
      </c>
      <c r="S1937" s="75">
        <v>160</v>
      </c>
      <c r="T1937" s="75">
        <v>152</v>
      </c>
      <c r="U1937" s="75">
        <v>4</v>
      </c>
      <c r="V1937" s="75">
        <v>18</v>
      </c>
      <c r="W1937" s="50" t="str">
        <f t="shared" si="190"/>
        <v>-</v>
      </c>
      <c r="X1937" s="50">
        <f t="shared" si="191"/>
        <v>8</v>
      </c>
    </row>
    <row r="1938" spans="2:24" ht="15" x14ac:dyDescent="0.3">
      <c r="B1938" s="76" t="str">
        <f t="shared" si="192"/>
        <v>M40×3</v>
      </c>
      <c r="C1938" s="77" t="s">
        <v>216</v>
      </c>
      <c r="D1938" s="77" t="s">
        <v>221</v>
      </c>
      <c r="E1938" s="74" t="s">
        <v>135</v>
      </c>
      <c r="F1938" s="75">
        <v>40</v>
      </c>
      <c r="G1938" s="75">
        <v>3</v>
      </c>
      <c r="H1938" s="74" t="s">
        <v>485</v>
      </c>
      <c r="I1938" s="74" t="s">
        <v>379</v>
      </c>
      <c r="J1938" s="75" t="s">
        <v>312</v>
      </c>
      <c r="K1938" s="58" t="s">
        <v>491</v>
      </c>
      <c r="L1938" s="75">
        <v>40</v>
      </c>
      <c r="M1938" s="75">
        <v>3</v>
      </c>
      <c r="N1938" s="74">
        <v>60</v>
      </c>
      <c r="O1938" s="101">
        <f t="array" ref="O1938">IFERROR(INDEX($AD$11:$AO$1485,MATCH($B1938&amp;$I1938,$Z$11:$Z$1485&amp;$AG$11:$AG$1485,0),MATCH($C1938,$AD$9:$AO$9,0)),"-")</f>
        <v>39.56</v>
      </c>
      <c r="P1938" s="75" t="s">
        <v>131</v>
      </c>
      <c r="Q1938" s="75" t="s">
        <v>131</v>
      </c>
      <c r="R1938" s="101">
        <f t="array" ref="R1938">IFERROR(INDEX($AD$11:$AO$1485,MATCH($B1938&amp;$I1938,$Z$11:$Z$1485&amp;$AG$11:$AG$1485,0),MATCH($D1938,$AD$9:$AO$9,0)),"-")</f>
        <v>38.051400000000001</v>
      </c>
      <c r="S1938" s="75">
        <v>212</v>
      </c>
      <c r="T1938" s="75">
        <v>204</v>
      </c>
      <c r="U1938" s="75">
        <v>5</v>
      </c>
      <c r="V1938" s="75">
        <v>12</v>
      </c>
      <c r="W1938" s="50" t="str">
        <f t="shared" si="190"/>
        <v>-</v>
      </c>
      <c r="X1938" s="50">
        <f t="shared" si="191"/>
        <v>8</v>
      </c>
    </row>
    <row r="1939" spans="2:24" ht="15" x14ac:dyDescent="0.3">
      <c r="B1939" s="76" t="str">
        <f t="shared" si="192"/>
        <v>M40×2</v>
      </c>
      <c r="C1939" s="77" t="s">
        <v>216</v>
      </c>
      <c r="D1939" s="77" t="s">
        <v>221</v>
      </c>
      <c r="E1939" s="74" t="s">
        <v>135</v>
      </c>
      <c r="F1939" s="75">
        <v>40</v>
      </c>
      <c r="G1939" s="75">
        <v>2</v>
      </c>
      <c r="H1939" s="74" t="s">
        <v>485</v>
      </c>
      <c r="I1939" s="74" t="s">
        <v>379</v>
      </c>
      <c r="J1939" s="75" t="s">
        <v>312</v>
      </c>
      <c r="K1939" s="58" t="s">
        <v>491</v>
      </c>
      <c r="L1939" s="75">
        <v>40</v>
      </c>
      <c r="M1939" s="75">
        <v>2</v>
      </c>
      <c r="N1939" s="74">
        <v>60</v>
      </c>
      <c r="O1939" s="101">
        <f t="array" ref="O1939">IFERROR(INDEX($AD$11:$AO$1485,MATCH($B1939&amp;$I1939,$Z$11:$Z$1485&amp;$AG$11:$AG$1485,0),MATCH($C1939,$AD$9:$AO$9,0)),"-")</f>
        <v>39.39</v>
      </c>
      <c r="P1939" s="75" t="s">
        <v>131</v>
      </c>
      <c r="Q1939" s="75" t="s">
        <v>131</v>
      </c>
      <c r="R1939" s="101">
        <f t="array" ref="R1939">IFERROR(INDEX($AD$11:$AO$1485,MATCH($B1939&amp;$I1939,$Z$11:$Z$1485&amp;$AG$11:$AG$1485,0),MATCH($D1939,$AD$9:$AO$9,0)),"-")</f>
        <v>38.701000000000001</v>
      </c>
      <c r="S1939" s="75">
        <v>110</v>
      </c>
      <c r="T1939" s="75">
        <v>102</v>
      </c>
      <c r="U1939" s="75">
        <v>5</v>
      </c>
      <c r="V1939" s="75">
        <v>15</v>
      </c>
      <c r="W1939" s="50" t="str">
        <f t="shared" si="190"/>
        <v>-</v>
      </c>
      <c r="X1939" s="50">
        <f t="shared" si="191"/>
        <v>8</v>
      </c>
    </row>
    <row r="1940" spans="2:24" ht="15" x14ac:dyDescent="0.3">
      <c r="B1940" s="76" t="str">
        <f t="shared" si="192"/>
        <v>M40×1.5</v>
      </c>
      <c r="C1940" s="77" t="s">
        <v>216</v>
      </c>
      <c r="D1940" s="77" t="s">
        <v>221</v>
      </c>
      <c r="E1940" s="74" t="s">
        <v>135</v>
      </c>
      <c r="F1940" s="75">
        <v>40</v>
      </c>
      <c r="G1940" s="75">
        <v>1.5</v>
      </c>
      <c r="H1940" s="74" t="s">
        <v>485</v>
      </c>
      <c r="I1940" s="74" t="s">
        <v>379</v>
      </c>
      <c r="J1940" s="75" t="s">
        <v>312</v>
      </c>
      <c r="K1940" s="58" t="s">
        <v>491</v>
      </c>
      <c r="L1940" s="75">
        <v>40</v>
      </c>
      <c r="M1940" s="75">
        <v>1.5</v>
      </c>
      <c r="N1940" s="74">
        <v>60</v>
      </c>
      <c r="O1940" s="101">
        <f t="array" ref="O1940">IFERROR(INDEX($AD$11:$AO$1485,MATCH($B1940&amp;$I1940,$Z$11:$Z$1485&amp;$AG$11:$AG$1485,0),MATCH($C1940,$AD$9:$AO$9,0)),"-")</f>
        <v>39.56</v>
      </c>
      <c r="P1940" s="75" t="s">
        <v>131</v>
      </c>
      <c r="Q1940" s="75" t="s">
        <v>131</v>
      </c>
      <c r="R1940" s="101">
        <f t="array" ref="R1940">IFERROR(INDEX($AD$11:$AO$1485,MATCH($B1940&amp;$I1940,$Z$11:$Z$1485&amp;$AG$11:$AG$1485,0),MATCH($D1940,$AD$9:$AO$9,0)),"-")</f>
        <v>39.025700000000001</v>
      </c>
      <c r="S1940" s="75">
        <v>100</v>
      </c>
      <c r="T1940" s="75">
        <v>92</v>
      </c>
      <c r="U1940" s="75">
        <v>4</v>
      </c>
      <c r="V1940" s="75">
        <v>18</v>
      </c>
      <c r="W1940" s="50" t="str">
        <f t="shared" si="190"/>
        <v>-</v>
      </c>
      <c r="X1940" s="50">
        <f t="shared" si="191"/>
        <v>8</v>
      </c>
    </row>
    <row r="1941" spans="2:24" ht="15" x14ac:dyDescent="0.3">
      <c r="B1941" s="76" t="str">
        <f t="shared" si="192"/>
        <v>M42×4</v>
      </c>
      <c r="C1941" s="77" t="s">
        <v>216</v>
      </c>
      <c r="D1941" s="77" t="s">
        <v>221</v>
      </c>
      <c r="E1941" s="74" t="s">
        <v>135</v>
      </c>
      <c r="F1941" s="75">
        <v>42</v>
      </c>
      <c r="G1941" s="75">
        <v>4</v>
      </c>
      <c r="H1941" s="74" t="s">
        <v>485</v>
      </c>
      <c r="I1941" s="74" t="s">
        <v>379</v>
      </c>
      <c r="J1941" s="75" t="s">
        <v>312</v>
      </c>
      <c r="K1941" s="58" t="s">
        <v>491</v>
      </c>
      <c r="L1941" s="75">
        <v>42</v>
      </c>
      <c r="M1941" s="75">
        <v>4</v>
      </c>
      <c r="N1941" s="74">
        <v>60</v>
      </c>
      <c r="O1941" s="101">
        <f t="array" ref="O1941">IFERROR(INDEX($AD$11:$AO$1485,MATCH($B1941&amp;$I1941,$Z$11:$Z$1485&amp;$AG$11:$AG$1485,0),MATCH($C1941,$AD$9:$AO$9,0)),"-")</f>
        <v>41.37</v>
      </c>
      <c r="P1941" s="75" t="s">
        <v>131</v>
      </c>
      <c r="Q1941" s="75" t="s">
        <v>131</v>
      </c>
      <c r="R1941" s="101">
        <f t="array" ref="R1941">IFERROR(INDEX($AD$11:$AO$1485,MATCH($B1941&amp;$I1941,$Z$11:$Z$1485&amp;$AG$11:$AG$1485,0),MATCH($D1941,$AD$9:$AO$9,0)),"-")</f>
        <v>39.401899999999998</v>
      </c>
      <c r="S1941" s="75">
        <v>236</v>
      </c>
      <c r="T1941" s="75">
        <v>228</v>
      </c>
      <c r="U1941" s="75">
        <v>5</v>
      </c>
      <c r="V1941" s="75">
        <v>11</v>
      </c>
      <c r="W1941" s="50" t="str">
        <f t="shared" si="190"/>
        <v>-</v>
      </c>
      <c r="X1941" s="50">
        <f t="shared" si="191"/>
        <v>8</v>
      </c>
    </row>
    <row r="1942" spans="2:24" ht="15" x14ac:dyDescent="0.3">
      <c r="B1942" s="76" t="str">
        <f t="shared" si="192"/>
        <v>M42×3</v>
      </c>
      <c r="C1942" s="77" t="s">
        <v>216</v>
      </c>
      <c r="D1942" s="77" t="s">
        <v>221</v>
      </c>
      <c r="E1942" s="74" t="s">
        <v>135</v>
      </c>
      <c r="F1942" s="75">
        <v>42</v>
      </c>
      <c r="G1942" s="75">
        <v>3</v>
      </c>
      <c r="H1942" s="74" t="s">
        <v>485</v>
      </c>
      <c r="I1942" s="74" t="s">
        <v>379</v>
      </c>
      <c r="J1942" s="75" t="s">
        <v>312</v>
      </c>
      <c r="K1942" s="58" t="s">
        <v>491</v>
      </c>
      <c r="L1942" s="75">
        <v>42</v>
      </c>
      <c r="M1942" s="75">
        <v>3</v>
      </c>
      <c r="N1942" s="74">
        <v>60</v>
      </c>
      <c r="O1942" s="101">
        <f t="array" ref="O1942">IFERROR(INDEX($AD$11:$AO$1485,MATCH($B1942&amp;$I1942,$Z$11:$Z$1485&amp;$AG$11:$AG$1485,0),MATCH($C1942,$AD$9:$AO$9,0)),"-")</f>
        <v>41.56</v>
      </c>
      <c r="P1942" s="75" t="s">
        <v>131</v>
      </c>
      <c r="Q1942" s="75" t="s">
        <v>131</v>
      </c>
      <c r="R1942" s="101">
        <f t="array" ref="R1942">IFERROR(INDEX($AD$11:$AO$1485,MATCH($B1942&amp;$I1942,$Z$11:$Z$1485&amp;$AG$11:$AG$1485,0),MATCH($D1942,$AD$9:$AO$9,0)),"-")</f>
        <v>40.051400000000001</v>
      </c>
      <c r="S1942" s="75">
        <v>212</v>
      </c>
      <c r="T1942" s="75">
        <v>204</v>
      </c>
      <c r="U1942" s="75">
        <v>5</v>
      </c>
      <c r="V1942" s="75">
        <v>12</v>
      </c>
      <c r="W1942" s="50" t="str">
        <f t="shared" si="190"/>
        <v>-</v>
      </c>
      <c r="X1942" s="50">
        <f t="shared" si="191"/>
        <v>8</v>
      </c>
    </row>
    <row r="1943" spans="2:24" ht="15" x14ac:dyDescent="0.3">
      <c r="B1943" s="76" t="str">
        <f t="shared" si="192"/>
        <v>M42×2</v>
      </c>
      <c r="C1943" s="77" t="s">
        <v>216</v>
      </c>
      <c r="D1943" s="77" t="s">
        <v>221</v>
      </c>
      <c r="E1943" s="74" t="s">
        <v>135</v>
      </c>
      <c r="F1943" s="75">
        <v>42</v>
      </c>
      <c r="G1943" s="75">
        <v>2</v>
      </c>
      <c r="H1943" s="74" t="s">
        <v>485</v>
      </c>
      <c r="I1943" s="74" t="s">
        <v>379</v>
      </c>
      <c r="J1943" s="75" t="s">
        <v>312</v>
      </c>
      <c r="K1943" s="58" t="s">
        <v>491</v>
      </c>
      <c r="L1943" s="75">
        <v>42</v>
      </c>
      <c r="M1943" s="75">
        <v>2</v>
      </c>
      <c r="N1943" s="74">
        <v>60</v>
      </c>
      <c r="O1943" s="101">
        <f t="array" ref="O1943">IFERROR(INDEX($AD$11:$AO$1485,MATCH($B1943&amp;$I1943,$Z$11:$Z$1485&amp;$AG$11:$AG$1485,0),MATCH($C1943,$AD$9:$AO$9,0)),"-")</f>
        <v>41.39</v>
      </c>
      <c r="P1943" s="75" t="s">
        <v>131</v>
      </c>
      <c r="Q1943" s="75" t="s">
        <v>131</v>
      </c>
      <c r="R1943" s="101">
        <f t="array" ref="R1943">IFERROR(INDEX($AD$11:$AO$1485,MATCH($B1943&amp;$I1943,$Z$11:$Z$1485&amp;$AG$11:$AG$1485,0),MATCH($D1943,$AD$9:$AO$9,0)),"-")</f>
        <v>40.701000000000001</v>
      </c>
      <c r="S1943" s="75">
        <v>110</v>
      </c>
      <c r="T1943" s="75">
        <v>102</v>
      </c>
      <c r="U1943" s="75">
        <v>5</v>
      </c>
      <c r="V1943" s="75">
        <v>15</v>
      </c>
      <c r="W1943" s="50" t="str">
        <f t="shared" si="190"/>
        <v>-</v>
      </c>
      <c r="X1943" s="50">
        <f t="shared" si="191"/>
        <v>8</v>
      </c>
    </row>
    <row r="1944" spans="2:24" ht="15" x14ac:dyDescent="0.3">
      <c r="B1944" s="76" t="str">
        <f t="shared" si="192"/>
        <v>M42×1.5</v>
      </c>
      <c r="C1944" s="77" t="s">
        <v>216</v>
      </c>
      <c r="D1944" s="77" t="s">
        <v>221</v>
      </c>
      <c r="E1944" s="74" t="s">
        <v>135</v>
      </c>
      <c r="F1944" s="75">
        <v>42</v>
      </c>
      <c r="G1944" s="75">
        <v>1.5</v>
      </c>
      <c r="H1944" s="74" t="s">
        <v>485</v>
      </c>
      <c r="I1944" s="74" t="s">
        <v>379</v>
      </c>
      <c r="J1944" s="75" t="s">
        <v>312</v>
      </c>
      <c r="K1944" s="58" t="s">
        <v>491</v>
      </c>
      <c r="L1944" s="75">
        <v>42</v>
      </c>
      <c r="M1944" s="75">
        <v>1.5</v>
      </c>
      <c r="N1944" s="74">
        <v>60</v>
      </c>
      <c r="O1944" s="101">
        <f t="array" ref="O1944">IFERROR(INDEX($AD$11:$AO$1485,MATCH($B1944&amp;$I1944,$Z$11:$Z$1485&amp;$AG$11:$AG$1485,0),MATCH($C1944,$AD$9:$AO$9,0)),"-")</f>
        <v>41.56</v>
      </c>
      <c r="P1944" s="75" t="s">
        <v>131</v>
      </c>
      <c r="Q1944" s="75" t="s">
        <v>131</v>
      </c>
      <c r="R1944" s="101">
        <f t="array" ref="R1944">IFERROR(INDEX($AD$11:$AO$1485,MATCH($B1944&amp;$I1944,$Z$11:$Z$1485&amp;$AG$11:$AG$1485,0),MATCH($D1944,$AD$9:$AO$9,0)),"-")</f>
        <v>41.025700000000001</v>
      </c>
      <c r="S1944" s="75">
        <v>100</v>
      </c>
      <c r="T1944" s="75">
        <v>92</v>
      </c>
      <c r="U1944" s="75">
        <v>4</v>
      </c>
      <c r="V1944" s="75">
        <v>18</v>
      </c>
      <c r="W1944" s="50" t="str">
        <f t="shared" si="190"/>
        <v>-</v>
      </c>
      <c r="X1944" s="50">
        <f t="shared" si="191"/>
        <v>8</v>
      </c>
    </row>
    <row r="1945" spans="2:24" ht="15" x14ac:dyDescent="0.3">
      <c r="B1945" s="76" t="str">
        <f t="shared" si="192"/>
        <v>M45×4</v>
      </c>
      <c r="C1945" s="77" t="s">
        <v>216</v>
      </c>
      <c r="D1945" s="77" t="s">
        <v>221</v>
      </c>
      <c r="E1945" s="74" t="s">
        <v>135</v>
      </c>
      <c r="F1945" s="75">
        <v>45</v>
      </c>
      <c r="G1945" s="75">
        <v>4</v>
      </c>
      <c r="H1945" s="74" t="s">
        <v>485</v>
      </c>
      <c r="I1945" s="74" t="s">
        <v>379</v>
      </c>
      <c r="J1945" s="75" t="s">
        <v>312</v>
      </c>
      <c r="K1945" s="58" t="s">
        <v>491</v>
      </c>
      <c r="L1945" s="75">
        <v>45</v>
      </c>
      <c r="M1945" s="75">
        <v>4</v>
      </c>
      <c r="N1945" s="74">
        <v>60</v>
      </c>
      <c r="O1945" s="101">
        <f t="array" ref="O1945">IFERROR(INDEX($AD$11:$AO$1485,MATCH($B1945&amp;$I1945,$Z$11:$Z$1485&amp;$AG$11:$AG$1485,0),MATCH($C1945,$AD$9:$AO$9,0)),"-")</f>
        <v>44.37</v>
      </c>
      <c r="P1945" s="75" t="s">
        <v>131</v>
      </c>
      <c r="Q1945" s="75" t="s">
        <v>131</v>
      </c>
      <c r="R1945" s="101">
        <f t="array" ref="R1945">IFERROR(INDEX($AD$11:$AO$1485,MATCH($B1945&amp;$I1945,$Z$11:$Z$1485&amp;$AG$11:$AG$1485,0),MATCH($D1945,$AD$9:$AO$9,0)),"-")</f>
        <v>42.401899999999998</v>
      </c>
      <c r="S1945" s="75">
        <v>236</v>
      </c>
      <c r="T1945" s="75">
        <v>228</v>
      </c>
      <c r="U1945" s="75">
        <v>5</v>
      </c>
      <c r="V1945" s="75">
        <v>11</v>
      </c>
      <c r="W1945" s="50" t="str">
        <f t="shared" si="190"/>
        <v>-</v>
      </c>
      <c r="X1945" s="50">
        <f t="shared" si="191"/>
        <v>8</v>
      </c>
    </row>
    <row r="1946" spans="2:24" ht="15" x14ac:dyDescent="0.3">
      <c r="B1946" s="76" t="str">
        <f t="shared" si="192"/>
        <v>M45×3</v>
      </c>
      <c r="C1946" s="77" t="s">
        <v>216</v>
      </c>
      <c r="D1946" s="77" t="s">
        <v>221</v>
      </c>
      <c r="E1946" s="74" t="s">
        <v>135</v>
      </c>
      <c r="F1946" s="75">
        <v>45</v>
      </c>
      <c r="G1946" s="75">
        <v>3</v>
      </c>
      <c r="H1946" s="74" t="s">
        <v>485</v>
      </c>
      <c r="I1946" s="74" t="s">
        <v>379</v>
      </c>
      <c r="J1946" s="75" t="s">
        <v>312</v>
      </c>
      <c r="K1946" s="58" t="s">
        <v>491</v>
      </c>
      <c r="L1946" s="75">
        <v>45</v>
      </c>
      <c r="M1946" s="75">
        <v>3</v>
      </c>
      <c r="N1946" s="74">
        <v>60</v>
      </c>
      <c r="O1946" s="101">
        <f t="array" ref="O1946">IFERROR(INDEX($AD$11:$AO$1485,MATCH($B1946&amp;$I1946,$Z$11:$Z$1485&amp;$AG$11:$AG$1485,0),MATCH($C1946,$AD$9:$AO$9,0)),"-")</f>
        <v>44.56</v>
      </c>
      <c r="P1946" s="75" t="s">
        <v>131</v>
      </c>
      <c r="Q1946" s="75" t="s">
        <v>131</v>
      </c>
      <c r="R1946" s="101">
        <f t="array" ref="R1946">IFERROR(INDEX($AD$11:$AO$1485,MATCH($B1946&amp;$I1946,$Z$11:$Z$1485&amp;$AG$11:$AG$1485,0),MATCH($D1946,$AD$9:$AO$9,0)),"-")</f>
        <v>43.051400000000001</v>
      </c>
      <c r="S1946" s="75">
        <v>212</v>
      </c>
      <c r="T1946" s="75">
        <v>204</v>
      </c>
      <c r="U1946" s="75">
        <v>5</v>
      </c>
      <c r="V1946" s="75">
        <v>12</v>
      </c>
      <c r="W1946" s="50" t="str">
        <f t="shared" si="190"/>
        <v>-</v>
      </c>
      <c r="X1946" s="50">
        <f t="shared" si="191"/>
        <v>8</v>
      </c>
    </row>
    <row r="1947" spans="2:24" ht="15" x14ac:dyDescent="0.3">
      <c r="B1947" s="76" t="str">
        <f t="shared" si="192"/>
        <v>M45×2</v>
      </c>
      <c r="C1947" s="77" t="s">
        <v>216</v>
      </c>
      <c r="D1947" s="77" t="s">
        <v>221</v>
      </c>
      <c r="E1947" s="74" t="s">
        <v>135</v>
      </c>
      <c r="F1947" s="75">
        <v>45</v>
      </c>
      <c r="G1947" s="75">
        <v>2</v>
      </c>
      <c r="H1947" s="74" t="s">
        <v>485</v>
      </c>
      <c r="I1947" s="74" t="s">
        <v>379</v>
      </c>
      <c r="J1947" s="75" t="s">
        <v>312</v>
      </c>
      <c r="K1947" s="58" t="s">
        <v>491</v>
      </c>
      <c r="L1947" s="75">
        <v>45</v>
      </c>
      <c r="M1947" s="75">
        <v>2</v>
      </c>
      <c r="N1947" s="74">
        <v>60</v>
      </c>
      <c r="O1947" s="101">
        <f t="array" ref="O1947">IFERROR(INDEX($AD$11:$AO$1485,MATCH($B1947&amp;$I1947,$Z$11:$Z$1485&amp;$AG$11:$AG$1485,0),MATCH($C1947,$AD$9:$AO$9,0)),"-")</f>
        <v>44.39</v>
      </c>
      <c r="P1947" s="75" t="s">
        <v>131</v>
      </c>
      <c r="Q1947" s="75" t="s">
        <v>131</v>
      </c>
      <c r="R1947" s="101">
        <f t="array" ref="R1947">IFERROR(INDEX($AD$11:$AO$1485,MATCH($B1947&amp;$I1947,$Z$11:$Z$1485&amp;$AG$11:$AG$1485,0),MATCH($D1947,$AD$9:$AO$9,0)),"-")</f>
        <v>43.701000000000001</v>
      </c>
      <c r="S1947" s="75">
        <v>110</v>
      </c>
      <c r="T1947" s="75">
        <v>102</v>
      </c>
      <c r="U1947" s="75">
        <v>5</v>
      </c>
      <c r="V1947" s="75">
        <v>15</v>
      </c>
      <c r="W1947" s="50" t="str">
        <f t="shared" si="190"/>
        <v>-</v>
      </c>
      <c r="X1947" s="50">
        <f t="shared" si="191"/>
        <v>8</v>
      </c>
    </row>
    <row r="1948" spans="2:24" ht="15" x14ac:dyDescent="0.3">
      <c r="B1948" s="76" t="str">
        <f t="shared" si="192"/>
        <v>M45×1.5</v>
      </c>
      <c r="C1948" s="77" t="s">
        <v>216</v>
      </c>
      <c r="D1948" s="77" t="s">
        <v>221</v>
      </c>
      <c r="E1948" s="74" t="s">
        <v>135</v>
      </c>
      <c r="F1948" s="75">
        <v>45</v>
      </c>
      <c r="G1948" s="75">
        <v>1.5</v>
      </c>
      <c r="H1948" s="74" t="s">
        <v>485</v>
      </c>
      <c r="I1948" s="74" t="s">
        <v>379</v>
      </c>
      <c r="J1948" s="75" t="s">
        <v>312</v>
      </c>
      <c r="K1948" s="58" t="s">
        <v>491</v>
      </c>
      <c r="L1948" s="75">
        <v>45</v>
      </c>
      <c r="M1948" s="75">
        <v>1.5</v>
      </c>
      <c r="N1948" s="74">
        <v>60</v>
      </c>
      <c r="O1948" s="101">
        <f t="array" ref="O1948">IFERROR(INDEX($AD$11:$AO$1485,MATCH($B1948&amp;$I1948,$Z$11:$Z$1485&amp;$AG$11:$AG$1485,0),MATCH($C1948,$AD$9:$AO$9,0)),"-")</f>
        <v>44.56</v>
      </c>
      <c r="P1948" s="75" t="s">
        <v>131</v>
      </c>
      <c r="Q1948" s="75" t="s">
        <v>131</v>
      </c>
      <c r="R1948" s="101">
        <f t="array" ref="R1948">IFERROR(INDEX($AD$11:$AO$1485,MATCH($B1948&amp;$I1948,$Z$11:$Z$1485&amp;$AG$11:$AG$1485,0),MATCH($D1948,$AD$9:$AO$9,0)),"-")</f>
        <v>44.025700000000001</v>
      </c>
      <c r="S1948" s="75">
        <v>100</v>
      </c>
      <c r="T1948" s="75">
        <v>92</v>
      </c>
      <c r="U1948" s="75">
        <v>4</v>
      </c>
      <c r="V1948" s="75">
        <v>18</v>
      </c>
      <c r="W1948" s="50" t="str">
        <f t="shared" si="190"/>
        <v>-</v>
      </c>
      <c r="X1948" s="50">
        <f t="shared" si="191"/>
        <v>8</v>
      </c>
    </row>
    <row r="1949" spans="2:24" ht="15" x14ac:dyDescent="0.3">
      <c r="B1949" s="76" t="str">
        <f t="shared" si="192"/>
        <v>M48×4</v>
      </c>
      <c r="C1949" s="77" t="s">
        <v>216</v>
      </c>
      <c r="D1949" s="77" t="s">
        <v>221</v>
      </c>
      <c r="E1949" s="74" t="s">
        <v>135</v>
      </c>
      <c r="F1949" s="75">
        <v>48</v>
      </c>
      <c r="G1949" s="75">
        <v>4</v>
      </c>
      <c r="H1949" s="74" t="s">
        <v>485</v>
      </c>
      <c r="I1949" s="74" t="s">
        <v>379</v>
      </c>
      <c r="J1949" s="75" t="s">
        <v>312</v>
      </c>
      <c r="K1949" s="58" t="s">
        <v>491</v>
      </c>
      <c r="L1949" s="75">
        <v>48</v>
      </c>
      <c r="M1949" s="75">
        <v>4</v>
      </c>
      <c r="N1949" s="74">
        <v>60</v>
      </c>
      <c r="O1949" s="101">
        <f t="array" ref="O1949">IFERROR(INDEX($AD$11:$AO$1485,MATCH($B1949&amp;$I1949,$Z$11:$Z$1485&amp;$AG$11:$AG$1485,0),MATCH($C1949,$AD$9:$AO$9,0)),"-")</f>
        <v>47.38</v>
      </c>
      <c r="P1949" s="75" t="s">
        <v>131</v>
      </c>
      <c r="Q1949" s="75" t="s">
        <v>131</v>
      </c>
      <c r="R1949" s="101">
        <f t="array" ref="R1949">IFERROR(INDEX($AD$11:$AO$1485,MATCH($B1949&amp;$I1949,$Z$11:$Z$1485&amp;$AG$11:$AG$1485,0),MATCH($D1949,$AD$9:$AO$9,0)),"-")</f>
        <v>45.401899999999998</v>
      </c>
      <c r="S1949" s="75">
        <v>250</v>
      </c>
      <c r="T1949" s="75">
        <v>242</v>
      </c>
      <c r="U1949" s="75">
        <v>5</v>
      </c>
      <c r="V1949" s="75">
        <v>11</v>
      </c>
      <c r="W1949" s="50" t="str">
        <f t="shared" si="190"/>
        <v>-</v>
      </c>
      <c r="X1949" s="50">
        <f t="shared" si="191"/>
        <v>8</v>
      </c>
    </row>
    <row r="1950" spans="2:24" ht="15" x14ac:dyDescent="0.3">
      <c r="B1950" s="76" t="str">
        <f t="shared" si="192"/>
        <v>M48×3</v>
      </c>
      <c r="C1950" s="77" t="s">
        <v>216</v>
      </c>
      <c r="D1950" s="77" t="s">
        <v>221</v>
      </c>
      <c r="E1950" s="74" t="s">
        <v>135</v>
      </c>
      <c r="F1950" s="75">
        <v>48</v>
      </c>
      <c r="G1950" s="75">
        <v>3</v>
      </c>
      <c r="H1950" s="74" t="s">
        <v>485</v>
      </c>
      <c r="I1950" s="74" t="s">
        <v>379</v>
      </c>
      <c r="J1950" s="75" t="s">
        <v>312</v>
      </c>
      <c r="K1950" s="58" t="s">
        <v>491</v>
      </c>
      <c r="L1950" s="75">
        <v>48</v>
      </c>
      <c r="M1950" s="75">
        <v>3</v>
      </c>
      <c r="N1950" s="74">
        <v>60</v>
      </c>
      <c r="O1950" s="101">
        <f t="array" ref="O1950">IFERROR(INDEX($AD$11:$AO$1485,MATCH($B1950&amp;$I1950,$Z$11:$Z$1485&amp;$AG$11:$AG$1485,0),MATCH($C1950,$AD$9:$AO$9,0)),"-")</f>
        <v>47.57</v>
      </c>
      <c r="P1950" s="75" t="s">
        <v>131</v>
      </c>
      <c r="Q1950" s="75" t="s">
        <v>131</v>
      </c>
      <c r="R1950" s="101">
        <f t="array" ref="R1950">IFERROR(INDEX($AD$11:$AO$1485,MATCH($B1950&amp;$I1950,$Z$11:$Z$1485&amp;$AG$11:$AG$1485,0),MATCH($D1950,$AD$9:$AO$9,0)),"-")</f>
        <v>46.051400000000001</v>
      </c>
      <c r="S1950" s="75">
        <v>224</v>
      </c>
      <c r="T1950" s="75">
        <v>216</v>
      </c>
      <c r="U1950" s="75">
        <v>5</v>
      </c>
      <c r="V1950" s="75">
        <v>12</v>
      </c>
      <c r="W1950" s="50" t="str">
        <f t="shared" si="190"/>
        <v>-</v>
      </c>
      <c r="X1950" s="50">
        <f t="shared" si="191"/>
        <v>8</v>
      </c>
    </row>
    <row r="1951" spans="2:24" ht="15" x14ac:dyDescent="0.3">
      <c r="B1951" s="76" t="str">
        <f t="shared" si="192"/>
        <v>M48×2</v>
      </c>
      <c r="C1951" s="77" t="s">
        <v>216</v>
      </c>
      <c r="D1951" s="77" t="s">
        <v>221</v>
      </c>
      <c r="E1951" s="74" t="s">
        <v>135</v>
      </c>
      <c r="F1951" s="75">
        <v>48</v>
      </c>
      <c r="G1951" s="75">
        <v>2</v>
      </c>
      <c r="H1951" s="74" t="s">
        <v>485</v>
      </c>
      <c r="I1951" s="74" t="s">
        <v>379</v>
      </c>
      <c r="J1951" s="75" t="s">
        <v>312</v>
      </c>
      <c r="K1951" s="58" t="s">
        <v>491</v>
      </c>
      <c r="L1951" s="75">
        <v>48</v>
      </c>
      <c r="M1951" s="75">
        <v>2</v>
      </c>
      <c r="N1951" s="74">
        <v>60</v>
      </c>
      <c r="O1951" s="101">
        <f t="array" ref="O1951">IFERROR(INDEX($AD$11:$AO$1485,MATCH($B1951&amp;$I1951,$Z$11:$Z$1485&amp;$AG$11:$AG$1485,0),MATCH($C1951,$AD$9:$AO$9,0)),"-")</f>
        <v>47.39</v>
      </c>
      <c r="P1951" s="75" t="s">
        <v>131</v>
      </c>
      <c r="Q1951" s="75" t="s">
        <v>131</v>
      </c>
      <c r="R1951" s="101">
        <f t="array" ref="R1951">IFERROR(INDEX($AD$11:$AO$1485,MATCH($B1951&amp;$I1951,$Z$11:$Z$1485&amp;$AG$11:$AG$1485,0),MATCH($D1951,$AD$9:$AO$9,0)),"-")</f>
        <v>46.701000000000001</v>
      </c>
      <c r="S1951" s="75">
        <v>110</v>
      </c>
      <c r="T1951" s="75">
        <v>102</v>
      </c>
      <c r="U1951" s="75">
        <v>5</v>
      </c>
      <c r="V1951" s="75">
        <v>15</v>
      </c>
      <c r="W1951" s="50" t="str">
        <f t="shared" si="190"/>
        <v>-</v>
      </c>
      <c r="X1951" s="50">
        <f t="shared" si="191"/>
        <v>8</v>
      </c>
    </row>
    <row r="1952" spans="2:24" ht="15" x14ac:dyDescent="0.3">
      <c r="B1952" s="76" t="str">
        <f t="shared" si="192"/>
        <v>M48×1.5</v>
      </c>
      <c r="C1952" s="77" t="s">
        <v>216</v>
      </c>
      <c r="D1952" s="77" t="s">
        <v>221</v>
      </c>
      <c r="E1952" s="74" t="s">
        <v>135</v>
      </c>
      <c r="F1952" s="75">
        <v>48</v>
      </c>
      <c r="G1952" s="75">
        <v>1.5</v>
      </c>
      <c r="H1952" s="74" t="s">
        <v>485</v>
      </c>
      <c r="I1952" s="74" t="s">
        <v>379</v>
      </c>
      <c r="J1952" s="75" t="s">
        <v>312</v>
      </c>
      <c r="K1952" s="58" t="s">
        <v>491</v>
      </c>
      <c r="L1952" s="75">
        <v>48</v>
      </c>
      <c r="M1952" s="75">
        <v>1.5</v>
      </c>
      <c r="N1952" s="74">
        <v>60</v>
      </c>
      <c r="O1952" s="101">
        <f t="array" ref="O1952">IFERROR(INDEX($AD$11:$AO$1485,MATCH($B1952&amp;$I1952,$Z$11:$Z$1485&amp;$AG$11:$AG$1485,0),MATCH($C1952,$AD$9:$AO$9,0)),"-")</f>
        <v>47.56</v>
      </c>
      <c r="P1952" s="75" t="s">
        <v>131</v>
      </c>
      <c r="Q1952" s="75" t="s">
        <v>131</v>
      </c>
      <c r="R1952" s="101">
        <f t="array" ref="R1952">IFERROR(INDEX($AD$11:$AO$1485,MATCH($B1952&amp;$I1952,$Z$11:$Z$1485&amp;$AG$11:$AG$1485,0),MATCH($D1952,$AD$9:$AO$9,0)),"-")</f>
        <v>47.025700000000001</v>
      </c>
      <c r="S1952" s="75">
        <v>100</v>
      </c>
      <c r="T1952" s="75">
        <v>92</v>
      </c>
      <c r="U1952" s="75">
        <v>4</v>
      </c>
      <c r="V1952" s="75">
        <v>18</v>
      </c>
      <c r="W1952" s="50" t="str">
        <f t="shared" si="190"/>
        <v>-</v>
      </c>
      <c r="X1952" s="50">
        <f t="shared" si="191"/>
        <v>8</v>
      </c>
    </row>
    <row r="1953" spans="2:24" ht="15" x14ac:dyDescent="0.3">
      <c r="B1953" s="76" t="str">
        <f t="shared" si="192"/>
        <v>M50×3</v>
      </c>
      <c r="C1953" s="77" t="s">
        <v>216</v>
      </c>
      <c r="D1953" s="77" t="s">
        <v>221</v>
      </c>
      <c r="E1953" s="74" t="s">
        <v>135</v>
      </c>
      <c r="F1953" s="75">
        <v>50</v>
      </c>
      <c r="G1953" s="75">
        <v>3</v>
      </c>
      <c r="H1953" s="74" t="s">
        <v>485</v>
      </c>
      <c r="I1953" s="74" t="s">
        <v>379</v>
      </c>
      <c r="J1953" s="75" t="s">
        <v>312</v>
      </c>
      <c r="K1953" s="58" t="s">
        <v>491</v>
      </c>
      <c r="L1953" s="75">
        <v>50</v>
      </c>
      <c r="M1953" s="75">
        <v>3</v>
      </c>
      <c r="N1953" s="74">
        <v>60</v>
      </c>
      <c r="O1953" s="101">
        <f t="array" ref="O1953">IFERROR(INDEX($AD$11:$AO$1485,MATCH($B1953&amp;$I1953,$Z$11:$Z$1485&amp;$AG$11:$AG$1485,0),MATCH($C1953,$AD$9:$AO$9,0)),"-")</f>
        <v>49.57</v>
      </c>
      <c r="P1953" s="75" t="s">
        <v>131</v>
      </c>
      <c r="Q1953" s="75" t="s">
        <v>131</v>
      </c>
      <c r="R1953" s="101">
        <f t="array" ref="R1953">IFERROR(INDEX($AD$11:$AO$1485,MATCH($B1953&amp;$I1953,$Z$11:$Z$1485&amp;$AG$11:$AG$1485,0),MATCH($D1953,$AD$9:$AO$9,0)),"-")</f>
        <v>48.051400000000001</v>
      </c>
      <c r="S1953" s="75">
        <v>224</v>
      </c>
      <c r="T1953" s="75">
        <v>216</v>
      </c>
      <c r="U1953" s="75">
        <v>5</v>
      </c>
      <c r="V1953" s="75">
        <v>12</v>
      </c>
      <c r="W1953" s="50" t="str">
        <f t="shared" si="190"/>
        <v>-</v>
      </c>
      <c r="X1953" s="50">
        <f t="shared" si="191"/>
        <v>8</v>
      </c>
    </row>
    <row r="1954" spans="2:24" ht="15" x14ac:dyDescent="0.3">
      <c r="B1954" s="76" t="str">
        <f t="shared" si="192"/>
        <v>M50×2</v>
      </c>
      <c r="C1954" s="77" t="s">
        <v>216</v>
      </c>
      <c r="D1954" s="77" t="s">
        <v>221</v>
      </c>
      <c r="E1954" s="74" t="s">
        <v>135</v>
      </c>
      <c r="F1954" s="75">
        <v>50</v>
      </c>
      <c r="G1954" s="75">
        <v>2</v>
      </c>
      <c r="H1954" s="74" t="s">
        <v>485</v>
      </c>
      <c r="I1954" s="74" t="s">
        <v>379</v>
      </c>
      <c r="J1954" s="75" t="s">
        <v>312</v>
      </c>
      <c r="K1954" s="58" t="s">
        <v>491</v>
      </c>
      <c r="L1954" s="75">
        <v>50</v>
      </c>
      <c r="M1954" s="75">
        <v>2</v>
      </c>
      <c r="N1954" s="74">
        <v>60</v>
      </c>
      <c r="O1954" s="101">
        <f t="array" ref="O1954">IFERROR(INDEX($AD$11:$AO$1485,MATCH($B1954&amp;$I1954,$Z$11:$Z$1485&amp;$AG$11:$AG$1485,0),MATCH($C1954,$AD$9:$AO$9,0)),"-")</f>
        <v>49.39</v>
      </c>
      <c r="P1954" s="75" t="s">
        <v>131</v>
      </c>
      <c r="Q1954" s="75" t="s">
        <v>131</v>
      </c>
      <c r="R1954" s="101">
        <f t="array" ref="R1954">IFERROR(INDEX($AD$11:$AO$1485,MATCH($B1954&amp;$I1954,$Z$11:$Z$1485&amp;$AG$11:$AG$1485,0),MATCH($D1954,$AD$9:$AO$9,0)),"-")</f>
        <v>48.701000000000001</v>
      </c>
      <c r="S1954" s="75">
        <v>110</v>
      </c>
      <c r="T1954" s="75">
        <v>102</v>
      </c>
      <c r="U1954" s="75">
        <v>5</v>
      </c>
      <c r="V1954" s="75">
        <v>15</v>
      </c>
      <c r="W1954" s="50" t="str">
        <f t="shared" si="190"/>
        <v>-</v>
      </c>
      <c r="X1954" s="50">
        <f t="shared" si="191"/>
        <v>8</v>
      </c>
    </row>
    <row r="1955" spans="2:24" ht="15" x14ac:dyDescent="0.3">
      <c r="B1955" s="76" t="str">
        <f t="shared" si="192"/>
        <v>M50×1.5</v>
      </c>
      <c r="C1955" s="77" t="s">
        <v>216</v>
      </c>
      <c r="D1955" s="77" t="s">
        <v>221</v>
      </c>
      <c r="E1955" s="74" t="s">
        <v>135</v>
      </c>
      <c r="F1955" s="75">
        <v>50</v>
      </c>
      <c r="G1955" s="75">
        <v>1.5</v>
      </c>
      <c r="H1955" s="74" t="s">
        <v>485</v>
      </c>
      <c r="I1955" s="74" t="s">
        <v>379</v>
      </c>
      <c r="J1955" s="75" t="s">
        <v>312</v>
      </c>
      <c r="K1955" s="58" t="s">
        <v>491</v>
      </c>
      <c r="L1955" s="75">
        <v>50</v>
      </c>
      <c r="M1955" s="75">
        <v>1.5</v>
      </c>
      <c r="N1955" s="74">
        <v>60</v>
      </c>
      <c r="O1955" s="101">
        <f t="array" ref="O1955">IFERROR(INDEX($AD$11:$AO$1485,MATCH($B1955&amp;$I1955,$Z$11:$Z$1485&amp;$AG$11:$AG$1485,0),MATCH($C1955,$AD$9:$AO$9,0)),"-")</f>
        <v>49.56</v>
      </c>
      <c r="P1955" s="75" t="s">
        <v>131</v>
      </c>
      <c r="Q1955" s="75" t="s">
        <v>131</v>
      </c>
      <c r="R1955" s="101">
        <f t="array" ref="R1955">IFERROR(INDEX($AD$11:$AO$1485,MATCH($B1955&amp;$I1955,$Z$11:$Z$1485&amp;$AG$11:$AG$1485,0),MATCH($D1955,$AD$9:$AO$9,0)),"-")</f>
        <v>49.025700000000001</v>
      </c>
      <c r="S1955" s="75">
        <v>100</v>
      </c>
      <c r="T1955" s="75">
        <v>92</v>
      </c>
      <c r="U1955" s="75">
        <v>4</v>
      </c>
      <c r="V1955" s="75">
        <v>18</v>
      </c>
      <c r="W1955" s="50" t="str">
        <f t="shared" si="190"/>
        <v>-</v>
      </c>
      <c r="X1955" s="50">
        <f t="shared" si="191"/>
        <v>8</v>
      </c>
    </row>
    <row r="1956" spans="2:24" ht="15" x14ac:dyDescent="0.3">
      <c r="B1956" s="76" t="str">
        <f t="shared" si="192"/>
        <v>M52×4</v>
      </c>
      <c r="C1956" s="77" t="s">
        <v>216</v>
      </c>
      <c r="D1956" s="77" t="s">
        <v>221</v>
      </c>
      <c r="E1956" s="74" t="s">
        <v>135</v>
      </c>
      <c r="F1956" s="75">
        <v>52</v>
      </c>
      <c r="G1956" s="75">
        <v>4</v>
      </c>
      <c r="H1956" s="74" t="s">
        <v>485</v>
      </c>
      <c r="I1956" s="74" t="s">
        <v>379</v>
      </c>
      <c r="J1956" s="75" t="s">
        <v>312</v>
      </c>
      <c r="K1956" s="58" t="s">
        <v>491</v>
      </c>
      <c r="L1956" s="75">
        <v>52</v>
      </c>
      <c r="M1956" s="75">
        <v>4</v>
      </c>
      <c r="N1956" s="74">
        <v>60</v>
      </c>
      <c r="O1956" s="101">
        <f t="array" ref="O1956">IFERROR(INDEX($AD$11:$AO$1485,MATCH($B1956&amp;$I1956,$Z$11:$Z$1485&amp;$AG$11:$AG$1485,0),MATCH($C1956,$AD$9:$AO$9,0)),"-")</f>
        <v>51.38</v>
      </c>
      <c r="P1956" s="75" t="s">
        <v>131</v>
      </c>
      <c r="Q1956" s="75" t="s">
        <v>131</v>
      </c>
      <c r="R1956" s="101">
        <f t="array" ref="R1956">IFERROR(INDEX($AD$11:$AO$1485,MATCH($B1956&amp;$I1956,$Z$11:$Z$1485&amp;$AG$11:$AG$1485,0),MATCH($D1956,$AD$9:$AO$9,0)),"-")</f>
        <v>49.401899999999998</v>
      </c>
      <c r="S1956" s="75">
        <v>250</v>
      </c>
      <c r="T1956" s="75">
        <v>240</v>
      </c>
      <c r="U1956" s="75">
        <v>5</v>
      </c>
      <c r="V1956" s="75">
        <v>11</v>
      </c>
      <c r="W1956" s="50" t="str">
        <f t="shared" si="190"/>
        <v>-</v>
      </c>
      <c r="X1956" s="50">
        <f t="shared" si="191"/>
        <v>10</v>
      </c>
    </row>
    <row r="1957" spans="2:24" ht="15" x14ac:dyDescent="0.3">
      <c r="B1957" s="76" t="str">
        <f t="shared" si="192"/>
        <v>M52×3</v>
      </c>
      <c r="C1957" s="77" t="s">
        <v>216</v>
      </c>
      <c r="D1957" s="77" t="s">
        <v>221</v>
      </c>
      <c r="E1957" s="74" t="s">
        <v>135</v>
      </c>
      <c r="F1957" s="75">
        <v>52</v>
      </c>
      <c r="G1957" s="75">
        <v>3</v>
      </c>
      <c r="H1957" s="74" t="s">
        <v>485</v>
      </c>
      <c r="I1957" s="74" t="s">
        <v>379</v>
      </c>
      <c r="J1957" s="75" t="s">
        <v>312</v>
      </c>
      <c r="K1957" s="58" t="s">
        <v>491</v>
      </c>
      <c r="L1957" s="75">
        <v>52</v>
      </c>
      <c r="M1957" s="75">
        <v>3</v>
      </c>
      <c r="N1957" s="74">
        <v>60</v>
      </c>
      <c r="O1957" s="101">
        <f t="array" ref="O1957">IFERROR(INDEX($AD$11:$AO$1485,MATCH($B1957&amp;$I1957,$Z$11:$Z$1485&amp;$AG$11:$AG$1485,0),MATCH($C1957,$AD$9:$AO$9,0)),"-")</f>
        <v>51.57</v>
      </c>
      <c r="P1957" s="75" t="s">
        <v>131</v>
      </c>
      <c r="Q1957" s="75" t="s">
        <v>131</v>
      </c>
      <c r="R1957" s="101">
        <f t="array" ref="R1957">IFERROR(INDEX($AD$11:$AO$1485,MATCH($B1957&amp;$I1957,$Z$11:$Z$1485&amp;$AG$11:$AG$1485,0),MATCH($D1957,$AD$9:$AO$9,0)),"-")</f>
        <v>50.051400000000001</v>
      </c>
      <c r="S1957" s="75">
        <v>224</v>
      </c>
      <c r="T1957" s="75">
        <v>214</v>
      </c>
      <c r="U1957" s="75">
        <v>5</v>
      </c>
      <c r="V1957" s="75">
        <v>12</v>
      </c>
      <c r="W1957" s="50" t="str">
        <f t="shared" si="190"/>
        <v>-</v>
      </c>
      <c r="X1957" s="50">
        <f t="shared" si="191"/>
        <v>10</v>
      </c>
    </row>
    <row r="1958" spans="2:24" ht="15" x14ac:dyDescent="0.3">
      <c r="B1958" s="76" t="str">
        <f t="shared" si="192"/>
        <v>M52×2</v>
      </c>
      <c r="C1958" s="77" t="s">
        <v>216</v>
      </c>
      <c r="D1958" s="77" t="s">
        <v>221</v>
      </c>
      <c r="E1958" s="74" t="s">
        <v>135</v>
      </c>
      <c r="F1958" s="75">
        <v>52</v>
      </c>
      <c r="G1958" s="75">
        <v>2</v>
      </c>
      <c r="H1958" s="74" t="s">
        <v>485</v>
      </c>
      <c r="I1958" s="74" t="s">
        <v>379</v>
      </c>
      <c r="J1958" s="75" t="s">
        <v>312</v>
      </c>
      <c r="K1958" s="58" t="s">
        <v>491</v>
      </c>
      <c r="L1958" s="75">
        <v>52</v>
      </c>
      <c r="M1958" s="75">
        <v>2</v>
      </c>
      <c r="N1958" s="74">
        <v>60</v>
      </c>
      <c r="O1958" s="101">
        <f t="array" ref="O1958">IFERROR(INDEX($AD$11:$AO$1485,MATCH($B1958&amp;$I1958,$Z$11:$Z$1485&amp;$AG$11:$AG$1485,0),MATCH($C1958,$AD$9:$AO$9,0)),"-")</f>
        <v>51.4</v>
      </c>
      <c r="P1958" s="75" t="s">
        <v>131</v>
      </c>
      <c r="Q1958" s="75" t="s">
        <v>131</v>
      </c>
      <c r="R1958" s="101">
        <f t="array" ref="R1958">IFERROR(INDEX($AD$11:$AO$1485,MATCH($B1958&amp;$I1958,$Z$11:$Z$1485&amp;$AG$11:$AG$1485,0),MATCH($D1958,$AD$9:$AO$9,0)),"-")</f>
        <v>50.701000000000001</v>
      </c>
      <c r="S1958" s="75">
        <v>120</v>
      </c>
      <c r="T1958" s="75">
        <v>110</v>
      </c>
      <c r="U1958" s="75">
        <v>4</v>
      </c>
      <c r="V1958" s="75">
        <v>15</v>
      </c>
      <c r="W1958" s="50" t="str">
        <f t="shared" si="190"/>
        <v>-</v>
      </c>
      <c r="X1958" s="50">
        <f t="shared" si="191"/>
        <v>10</v>
      </c>
    </row>
    <row r="1959" spans="2:24" ht="15" x14ac:dyDescent="0.3">
      <c r="B1959" s="76" t="str">
        <f t="shared" si="192"/>
        <v>M52×1.5</v>
      </c>
      <c r="C1959" s="77" t="s">
        <v>216</v>
      </c>
      <c r="D1959" s="77" t="s">
        <v>221</v>
      </c>
      <c r="E1959" s="74" t="s">
        <v>135</v>
      </c>
      <c r="F1959" s="75">
        <v>52</v>
      </c>
      <c r="G1959" s="75">
        <v>1.5</v>
      </c>
      <c r="H1959" s="74" t="s">
        <v>485</v>
      </c>
      <c r="I1959" s="74" t="s">
        <v>379</v>
      </c>
      <c r="J1959" s="75" t="s">
        <v>312</v>
      </c>
      <c r="K1959" s="58" t="s">
        <v>491</v>
      </c>
      <c r="L1959" s="75">
        <v>52</v>
      </c>
      <c r="M1959" s="75">
        <v>1.5</v>
      </c>
      <c r="N1959" s="74">
        <v>60</v>
      </c>
      <c r="O1959" s="101">
        <f t="array" ref="O1959">IFERROR(INDEX($AD$11:$AO$1485,MATCH($B1959&amp;$I1959,$Z$11:$Z$1485&amp;$AG$11:$AG$1485,0),MATCH($C1959,$AD$9:$AO$9,0)),"-")</f>
        <v>51.57</v>
      </c>
      <c r="P1959" s="75" t="s">
        <v>131</v>
      </c>
      <c r="Q1959" s="75" t="s">
        <v>131</v>
      </c>
      <c r="R1959" s="101">
        <f t="array" ref="R1959">IFERROR(INDEX($AD$11:$AO$1485,MATCH($B1959&amp;$I1959,$Z$11:$Z$1485&amp;$AG$11:$AG$1485,0),MATCH($D1959,$AD$9:$AO$9,0)),"-")</f>
        <v>51.025700000000001</v>
      </c>
      <c r="S1959" s="75">
        <v>110</v>
      </c>
      <c r="T1959" s="75">
        <v>100</v>
      </c>
      <c r="U1959" s="75">
        <v>4</v>
      </c>
      <c r="V1959" s="75">
        <v>18</v>
      </c>
      <c r="W1959" s="50" t="str">
        <f t="shared" si="190"/>
        <v>-</v>
      </c>
      <c r="X1959" s="50">
        <f t="shared" si="191"/>
        <v>10</v>
      </c>
    </row>
    <row r="1960" spans="2:24" ht="15" x14ac:dyDescent="0.3">
      <c r="B1960" s="76" t="str">
        <f t="shared" si="192"/>
        <v>M55×4</v>
      </c>
      <c r="C1960" s="77" t="s">
        <v>216</v>
      </c>
      <c r="D1960" s="77" t="s">
        <v>221</v>
      </c>
      <c r="E1960" s="74" t="s">
        <v>135</v>
      </c>
      <c r="F1960" s="75">
        <v>55</v>
      </c>
      <c r="G1960" s="75">
        <v>4</v>
      </c>
      <c r="H1960" s="74" t="s">
        <v>485</v>
      </c>
      <c r="I1960" s="74" t="s">
        <v>379</v>
      </c>
      <c r="J1960" s="75" t="s">
        <v>312</v>
      </c>
      <c r="K1960" s="58" t="s">
        <v>491</v>
      </c>
      <c r="L1960" s="75">
        <v>55</v>
      </c>
      <c r="M1960" s="75">
        <v>4</v>
      </c>
      <c r="N1960" s="74">
        <v>60</v>
      </c>
      <c r="O1960" s="101">
        <f t="array" ref="O1960">IFERROR(INDEX($AD$11:$AO$1485,MATCH($B1960&amp;$I1960,$Z$11:$Z$1485&amp;$AG$11:$AG$1485,0),MATCH($C1960,$AD$9:$AO$9,0)),"-")</f>
        <v>54.38</v>
      </c>
      <c r="P1960" s="75" t="s">
        <v>131</v>
      </c>
      <c r="Q1960" s="75" t="s">
        <v>131</v>
      </c>
      <c r="R1960" s="101">
        <f t="array" ref="R1960">IFERROR(INDEX($AD$11:$AO$1485,MATCH($B1960&amp;$I1960,$Z$11:$Z$1485&amp;$AG$11:$AG$1485,0),MATCH($D1960,$AD$9:$AO$9,0)),"-")</f>
        <v>52.401899999999998</v>
      </c>
      <c r="S1960" s="75">
        <v>250</v>
      </c>
      <c r="T1960" s="75">
        <v>240</v>
      </c>
      <c r="U1960" s="75">
        <v>5</v>
      </c>
      <c r="V1960" s="75">
        <v>11</v>
      </c>
      <c r="W1960" s="50" t="str">
        <f t="shared" si="190"/>
        <v>-</v>
      </c>
      <c r="X1960" s="50">
        <f t="shared" si="191"/>
        <v>10</v>
      </c>
    </row>
    <row r="1961" spans="2:24" ht="15" x14ac:dyDescent="0.3">
      <c r="B1961" s="76" t="str">
        <f t="shared" si="192"/>
        <v>M55×3</v>
      </c>
      <c r="C1961" s="77" t="s">
        <v>216</v>
      </c>
      <c r="D1961" s="77" t="s">
        <v>221</v>
      </c>
      <c r="E1961" s="74" t="s">
        <v>135</v>
      </c>
      <c r="F1961" s="75">
        <v>55</v>
      </c>
      <c r="G1961" s="75">
        <v>3</v>
      </c>
      <c r="H1961" s="74" t="s">
        <v>485</v>
      </c>
      <c r="I1961" s="74" t="s">
        <v>379</v>
      </c>
      <c r="J1961" s="75" t="s">
        <v>312</v>
      </c>
      <c r="K1961" s="58" t="s">
        <v>491</v>
      </c>
      <c r="L1961" s="75">
        <v>55</v>
      </c>
      <c r="M1961" s="75">
        <v>3</v>
      </c>
      <c r="N1961" s="74">
        <v>60</v>
      </c>
      <c r="O1961" s="101">
        <f t="array" ref="O1961">IFERROR(INDEX($AD$11:$AO$1485,MATCH($B1961&amp;$I1961,$Z$11:$Z$1485&amp;$AG$11:$AG$1485,0),MATCH($C1961,$AD$9:$AO$9,0)),"-")</f>
        <v>54.57</v>
      </c>
      <c r="P1961" s="75" t="s">
        <v>131</v>
      </c>
      <c r="Q1961" s="75" t="s">
        <v>131</v>
      </c>
      <c r="R1961" s="101">
        <f t="array" ref="R1961">IFERROR(INDEX($AD$11:$AO$1485,MATCH($B1961&amp;$I1961,$Z$11:$Z$1485&amp;$AG$11:$AG$1485,0),MATCH($D1961,$AD$9:$AO$9,0)),"-")</f>
        <v>53.051400000000001</v>
      </c>
      <c r="S1961" s="75">
        <v>224</v>
      </c>
      <c r="T1961" s="75">
        <v>214</v>
      </c>
      <c r="U1961" s="75">
        <v>5</v>
      </c>
      <c r="V1961" s="75">
        <v>12</v>
      </c>
      <c r="W1961" s="50" t="str">
        <f t="shared" si="190"/>
        <v>-</v>
      </c>
      <c r="X1961" s="50">
        <f t="shared" si="191"/>
        <v>10</v>
      </c>
    </row>
    <row r="1962" spans="2:24" ht="15" x14ac:dyDescent="0.3">
      <c r="B1962" s="76" t="str">
        <f t="shared" si="192"/>
        <v>M55×2</v>
      </c>
      <c r="C1962" s="77" t="s">
        <v>216</v>
      </c>
      <c r="D1962" s="77" t="s">
        <v>221</v>
      </c>
      <c r="E1962" s="74" t="s">
        <v>135</v>
      </c>
      <c r="F1962" s="75">
        <v>55</v>
      </c>
      <c r="G1962" s="75">
        <v>2</v>
      </c>
      <c r="H1962" s="74" t="s">
        <v>485</v>
      </c>
      <c r="I1962" s="74" t="s">
        <v>379</v>
      </c>
      <c r="J1962" s="75" t="s">
        <v>312</v>
      </c>
      <c r="K1962" s="58" t="s">
        <v>491</v>
      </c>
      <c r="L1962" s="75">
        <v>55</v>
      </c>
      <c r="M1962" s="75">
        <v>2</v>
      </c>
      <c r="N1962" s="74">
        <v>60</v>
      </c>
      <c r="O1962" s="101">
        <f t="array" ref="O1962">IFERROR(INDEX($AD$11:$AO$1485,MATCH($B1962&amp;$I1962,$Z$11:$Z$1485&amp;$AG$11:$AG$1485,0),MATCH($C1962,$AD$9:$AO$9,0)),"-")</f>
        <v>54.41</v>
      </c>
      <c r="P1962" s="75" t="s">
        <v>131</v>
      </c>
      <c r="Q1962" s="75" t="s">
        <v>131</v>
      </c>
      <c r="R1962" s="101">
        <f t="array" ref="R1962">IFERROR(INDEX($AD$11:$AO$1485,MATCH($B1962&amp;$I1962,$Z$11:$Z$1485&amp;$AG$11:$AG$1485,0),MATCH($D1962,$AD$9:$AO$9,0)),"-")</f>
        <v>53.701000000000001</v>
      </c>
      <c r="S1962" s="75">
        <v>120</v>
      </c>
      <c r="T1962" s="75">
        <v>110</v>
      </c>
      <c r="U1962" s="75">
        <v>5</v>
      </c>
      <c r="V1962" s="75">
        <v>15</v>
      </c>
      <c r="W1962" s="50" t="str">
        <f t="shared" si="190"/>
        <v>-</v>
      </c>
      <c r="X1962" s="50">
        <f t="shared" si="191"/>
        <v>10</v>
      </c>
    </row>
    <row r="1963" spans="2:24" ht="15" x14ac:dyDescent="0.3">
      <c r="B1963" s="76" t="str">
        <f t="shared" si="192"/>
        <v>M55×1.5</v>
      </c>
      <c r="C1963" s="77" t="s">
        <v>216</v>
      </c>
      <c r="D1963" s="77" t="s">
        <v>221</v>
      </c>
      <c r="E1963" s="74" t="s">
        <v>135</v>
      </c>
      <c r="F1963" s="75">
        <v>55</v>
      </c>
      <c r="G1963" s="75">
        <v>1.5</v>
      </c>
      <c r="H1963" s="74" t="s">
        <v>485</v>
      </c>
      <c r="I1963" s="74" t="s">
        <v>379</v>
      </c>
      <c r="J1963" s="75" t="s">
        <v>312</v>
      </c>
      <c r="K1963" s="58" t="s">
        <v>491</v>
      </c>
      <c r="L1963" s="75">
        <v>55</v>
      </c>
      <c r="M1963" s="75">
        <v>1.5</v>
      </c>
      <c r="N1963" s="74">
        <v>60</v>
      </c>
      <c r="O1963" s="101">
        <f t="array" ref="O1963">IFERROR(INDEX($AD$11:$AO$1485,MATCH($B1963&amp;$I1963,$Z$11:$Z$1485&amp;$AG$11:$AG$1485,0),MATCH($C1963,$AD$9:$AO$9,0)),"-")</f>
        <v>54.57</v>
      </c>
      <c r="P1963" s="75" t="s">
        <v>131</v>
      </c>
      <c r="Q1963" s="75" t="s">
        <v>131</v>
      </c>
      <c r="R1963" s="101">
        <f t="array" ref="R1963">IFERROR(INDEX($AD$11:$AO$1485,MATCH($B1963&amp;$I1963,$Z$11:$Z$1485&amp;$AG$11:$AG$1485,0),MATCH($D1963,$AD$9:$AO$9,0)),"-")</f>
        <v>54.025700000000001</v>
      </c>
      <c r="S1963" s="75">
        <v>110</v>
      </c>
      <c r="T1963" s="75">
        <v>100</v>
      </c>
      <c r="U1963" s="75">
        <v>4</v>
      </c>
      <c r="V1963" s="75">
        <v>18</v>
      </c>
      <c r="W1963" s="50" t="str">
        <f t="shared" si="190"/>
        <v>-</v>
      </c>
      <c r="X1963" s="50">
        <f t="shared" si="191"/>
        <v>10</v>
      </c>
    </row>
    <row r="1964" spans="2:24" ht="15" x14ac:dyDescent="0.3">
      <c r="B1964" s="76" t="str">
        <f t="shared" si="192"/>
        <v>M56×4</v>
      </c>
      <c r="C1964" s="77" t="s">
        <v>216</v>
      </c>
      <c r="D1964" s="77" t="s">
        <v>221</v>
      </c>
      <c r="E1964" s="74" t="s">
        <v>135</v>
      </c>
      <c r="F1964" s="75">
        <v>56</v>
      </c>
      <c r="G1964" s="75">
        <v>4</v>
      </c>
      <c r="H1964" s="74" t="s">
        <v>485</v>
      </c>
      <c r="I1964" s="74" t="s">
        <v>379</v>
      </c>
      <c r="J1964" s="75" t="s">
        <v>312</v>
      </c>
      <c r="K1964" s="58" t="s">
        <v>491</v>
      </c>
      <c r="L1964" s="75">
        <v>56</v>
      </c>
      <c r="M1964" s="75">
        <v>4</v>
      </c>
      <c r="N1964" s="74">
        <v>60</v>
      </c>
      <c r="O1964" s="101">
        <f t="array" ref="O1964">IFERROR(INDEX($AD$11:$AO$1485,MATCH($B1964&amp;$I1964,$Z$11:$Z$1485&amp;$AG$11:$AG$1485,0),MATCH($C1964,$AD$9:$AO$9,0)),"-")</f>
        <v>55.38</v>
      </c>
      <c r="P1964" s="75" t="s">
        <v>131</v>
      </c>
      <c r="Q1964" s="75" t="s">
        <v>131</v>
      </c>
      <c r="R1964" s="101">
        <f t="array" ref="R1964">IFERROR(INDEX($AD$11:$AO$1485,MATCH($B1964&amp;$I1964,$Z$11:$Z$1485&amp;$AG$11:$AG$1485,0),MATCH($D1964,$AD$9:$AO$9,0)),"-")</f>
        <v>53.401899999999998</v>
      </c>
      <c r="S1964" s="75">
        <v>250</v>
      </c>
      <c r="T1964" s="75">
        <v>240</v>
      </c>
      <c r="U1964" s="75">
        <v>5</v>
      </c>
      <c r="V1964" s="75">
        <v>11</v>
      </c>
      <c r="W1964" s="50" t="str">
        <f t="shared" si="190"/>
        <v>-</v>
      </c>
      <c r="X1964" s="50">
        <f t="shared" si="191"/>
        <v>10</v>
      </c>
    </row>
    <row r="1965" spans="2:24" ht="15" x14ac:dyDescent="0.3">
      <c r="B1965" s="76" t="str">
        <f t="shared" si="192"/>
        <v>M56×3</v>
      </c>
      <c r="C1965" s="77" t="s">
        <v>216</v>
      </c>
      <c r="D1965" s="77" t="s">
        <v>221</v>
      </c>
      <c r="E1965" s="74" t="s">
        <v>135</v>
      </c>
      <c r="F1965" s="75">
        <v>56</v>
      </c>
      <c r="G1965" s="75">
        <v>3</v>
      </c>
      <c r="H1965" s="74" t="s">
        <v>485</v>
      </c>
      <c r="I1965" s="74" t="s">
        <v>379</v>
      </c>
      <c r="J1965" s="75" t="s">
        <v>312</v>
      </c>
      <c r="K1965" s="58" t="s">
        <v>491</v>
      </c>
      <c r="L1965" s="75">
        <v>56</v>
      </c>
      <c r="M1965" s="75">
        <v>3</v>
      </c>
      <c r="N1965" s="74">
        <v>60</v>
      </c>
      <c r="O1965" s="101">
        <f t="array" ref="O1965">IFERROR(INDEX($AD$11:$AO$1485,MATCH($B1965&amp;$I1965,$Z$11:$Z$1485&amp;$AG$11:$AG$1485,0),MATCH($C1965,$AD$9:$AO$9,0)),"-")</f>
        <v>55.57</v>
      </c>
      <c r="P1965" s="75" t="s">
        <v>131</v>
      </c>
      <c r="Q1965" s="75" t="s">
        <v>131</v>
      </c>
      <c r="R1965" s="101">
        <f t="array" ref="R1965">IFERROR(INDEX($AD$11:$AO$1485,MATCH($B1965&amp;$I1965,$Z$11:$Z$1485&amp;$AG$11:$AG$1485,0),MATCH($D1965,$AD$9:$AO$9,0)),"-")</f>
        <v>54.051400000000001</v>
      </c>
      <c r="S1965" s="75">
        <v>224</v>
      </c>
      <c r="T1965" s="75">
        <v>214</v>
      </c>
      <c r="U1965" s="75">
        <v>5</v>
      </c>
      <c r="V1965" s="75">
        <v>12</v>
      </c>
      <c r="W1965" s="50" t="str">
        <f t="shared" si="190"/>
        <v>-</v>
      </c>
      <c r="X1965" s="50">
        <f t="shared" si="191"/>
        <v>10</v>
      </c>
    </row>
    <row r="1966" spans="2:24" ht="15" x14ac:dyDescent="0.3">
      <c r="B1966" s="76" t="str">
        <f t="shared" si="192"/>
        <v>M56×2</v>
      </c>
      <c r="C1966" s="77" t="s">
        <v>216</v>
      </c>
      <c r="D1966" s="77" t="s">
        <v>221</v>
      </c>
      <c r="E1966" s="74" t="s">
        <v>135</v>
      </c>
      <c r="F1966" s="75">
        <v>56</v>
      </c>
      <c r="G1966" s="75">
        <v>2</v>
      </c>
      <c r="H1966" s="74" t="s">
        <v>485</v>
      </c>
      <c r="I1966" s="74" t="s">
        <v>379</v>
      </c>
      <c r="J1966" s="75" t="s">
        <v>312</v>
      </c>
      <c r="K1966" s="58" t="s">
        <v>491</v>
      </c>
      <c r="L1966" s="75">
        <v>56</v>
      </c>
      <c r="M1966" s="75">
        <v>2</v>
      </c>
      <c r="N1966" s="74">
        <v>60</v>
      </c>
      <c r="O1966" s="101">
        <f t="array" ref="O1966">IFERROR(INDEX($AD$11:$AO$1485,MATCH($B1966&amp;$I1966,$Z$11:$Z$1485&amp;$AG$11:$AG$1485,0),MATCH($C1966,$AD$9:$AO$9,0)),"-")</f>
        <v>55.76</v>
      </c>
      <c r="P1966" s="75" t="s">
        <v>131</v>
      </c>
      <c r="Q1966" s="75" t="s">
        <v>131</v>
      </c>
      <c r="R1966" s="101">
        <f t="array" ref="R1966">IFERROR(INDEX($AD$11:$AO$1485,MATCH($B1966&amp;$I1966,$Z$11:$Z$1485&amp;$AG$11:$AG$1485,0),MATCH($D1966,$AD$9:$AO$9,0)),"-")</f>
        <v>54.701000000000001</v>
      </c>
      <c r="S1966" s="75">
        <v>190</v>
      </c>
      <c r="T1966" s="75">
        <v>180</v>
      </c>
      <c r="U1966" s="75">
        <v>5</v>
      </c>
      <c r="V1966" s="75">
        <v>15</v>
      </c>
      <c r="W1966" s="50" t="str">
        <f t="shared" si="190"/>
        <v>-</v>
      </c>
      <c r="X1966" s="50">
        <f t="shared" si="191"/>
        <v>10</v>
      </c>
    </row>
    <row r="1967" spans="2:24" ht="15" x14ac:dyDescent="0.3">
      <c r="B1967" s="76" t="str">
        <f t="shared" si="192"/>
        <v>M56×1.5</v>
      </c>
      <c r="C1967" s="77" t="s">
        <v>216</v>
      </c>
      <c r="D1967" s="77" t="s">
        <v>221</v>
      </c>
      <c r="E1967" s="74" t="s">
        <v>135</v>
      </c>
      <c r="F1967" s="75">
        <v>56</v>
      </c>
      <c r="G1967" s="75">
        <v>1.5</v>
      </c>
      <c r="H1967" s="74" t="s">
        <v>485</v>
      </c>
      <c r="I1967" s="74" t="s">
        <v>379</v>
      </c>
      <c r="J1967" s="75" t="s">
        <v>312</v>
      </c>
      <c r="K1967" s="58" t="s">
        <v>491</v>
      </c>
      <c r="L1967" s="75">
        <v>56</v>
      </c>
      <c r="M1967" s="75">
        <v>1.5</v>
      </c>
      <c r="N1967" s="74">
        <v>60</v>
      </c>
      <c r="O1967" s="101">
        <f t="array" ref="O1967">IFERROR(INDEX($AD$11:$AO$1485,MATCH($B1967&amp;$I1967,$Z$11:$Z$1485&amp;$AG$11:$AG$1485,0),MATCH($C1967,$AD$9:$AO$9,0)),"-")</f>
        <v>55.85</v>
      </c>
      <c r="P1967" s="75" t="s">
        <v>131</v>
      </c>
      <c r="Q1967" s="75" t="s">
        <v>131</v>
      </c>
      <c r="R1967" s="101">
        <f t="array" ref="R1967">IFERROR(INDEX($AD$11:$AO$1485,MATCH($B1967&amp;$I1967,$Z$11:$Z$1485&amp;$AG$11:$AG$1485,0),MATCH($D1967,$AD$9:$AO$9,0)),"-")</f>
        <v>55.025700000000001</v>
      </c>
      <c r="S1967" s="75">
        <v>170</v>
      </c>
      <c r="T1967" s="75">
        <v>160</v>
      </c>
      <c r="U1967" s="75">
        <v>4</v>
      </c>
      <c r="V1967" s="75">
        <v>18</v>
      </c>
      <c r="W1967" s="50" t="str">
        <f t="shared" si="190"/>
        <v>-</v>
      </c>
      <c r="X1967" s="50">
        <f t="shared" si="191"/>
        <v>10</v>
      </c>
    </row>
    <row r="1968" spans="2:24" ht="15" x14ac:dyDescent="0.3">
      <c r="B1968" s="76" t="str">
        <f t="shared" si="192"/>
        <v>M58×4</v>
      </c>
      <c r="C1968" s="77" t="s">
        <v>216</v>
      </c>
      <c r="D1968" s="77" t="s">
        <v>221</v>
      </c>
      <c r="E1968" s="74" t="s">
        <v>135</v>
      </c>
      <c r="F1968" s="75">
        <v>58</v>
      </c>
      <c r="G1968" s="75">
        <v>4</v>
      </c>
      <c r="H1968" s="74" t="s">
        <v>485</v>
      </c>
      <c r="I1968" s="74" t="s">
        <v>379</v>
      </c>
      <c r="J1968" s="75" t="s">
        <v>312</v>
      </c>
      <c r="K1968" s="58" t="s">
        <v>491</v>
      </c>
      <c r="L1968" s="75">
        <v>58</v>
      </c>
      <c r="M1968" s="75">
        <v>4</v>
      </c>
      <c r="N1968" s="74">
        <v>60</v>
      </c>
      <c r="O1968" s="101">
        <f t="array" ref="O1968">IFERROR(INDEX($AD$11:$AO$1485,MATCH($B1968&amp;$I1968,$Z$11:$Z$1485&amp;$AG$11:$AG$1485,0),MATCH($C1968,$AD$9:$AO$9,0)),"-")</f>
        <v>57.38</v>
      </c>
      <c r="P1968" s="75" t="s">
        <v>131</v>
      </c>
      <c r="Q1968" s="75" t="s">
        <v>131</v>
      </c>
      <c r="R1968" s="101">
        <f t="array" ref="R1968">IFERROR(INDEX($AD$11:$AO$1485,MATCH($B1968&amp;$I1968,$Z$11:$Z$1485&amp;$AG$11:$AG$1485,0),MATCH($D1968,$AD$9:$AO$9,0)),"-")</f>
        <v>55.401899999999998</v>
      </c>
      <c r="S1968" s="75">
        <v>250</v>
      </c>
      <c r="T1968" s="75">
        <v>240</v>
      </c>
      <c r="U1968" s="75">
        <v>5</v>
      </c>
      <c r="V1968" s="75">
        <v>11</v>
      </c>
      <c r="W1968" s="50" t="str">
        <f t="shared" si="190"/>
        <v>-</v>
      </c>
      <c r="X1968" s="50">
        <f t="shared" si="191"/>
        <v>10</v>
      </c>
    </row>
    <row r="1969" spans="2:24" ht="15" x14ac:dyDescent="0.3">
      <c r="B1969" s="76" t="str">
        <f t="shared" si="192"/>
        <v>M58×3</v>
      </c>
      <c r="C1969" s="77" t="s">
        <v>216</v>
      </c>
      <c r="D1969" s="77" t="s">
        <v>221</v>
      </c>
      <c r="E1969" s="74" t="s">
        <v>135</v>
      </c>
      <c r="F1969" s="75">
        <v>58</v>
      </c>
      <c r="G1969" s="75">
        <v>3</v>
      </c>
      <c r="H1969" s="74" t="s">
        <v>485</v>
      </c>
      <c r="I1969" s="74" t="s">
        <v>379</v>
      </c>
      <c r="J1969" s="75" t="s">
        <v>312</v>
      </c>
      <c r="K1969" s="58" t="s">
        <v>491</v>
      </c>
      <c r="L1969" s="75">
        <v>58</v>
      </c>
      <c r="M1969" s="75">
        <v>3</v>
      </c>
      <c r="N1969" s="74">
        <v>60</v>
      </c>
      <c r="O1969" s="101">
        <f t="array" ref="O1969">IFERROR(INDEX($AD$11:$AO$1485,MATCH($B1969&amp;$I1969,$Z$11:$Z$1485&amp;$AG$11:$AG$1485,0),MATCH($C1969,$AD$9:$AO$9,0)),"-")</f>
        <v>57.57</v>
      </c>
      <c r="P1969" s="75" t="s">
        <v>131</v>
      </c>
      <c r="Q1969" s="75" t="s">
        <v>131</v>
      </c>
      <c r="R1969" s="101">
        <f t="array" ref="R1969">IFERROR(INDEX($AD$11:$AO$1485,MATCH($B1969&amp;$I1969,$Z$11:$Z$1485&amp;$AG$11:$AG$1485,0),MATCH($D1969,$AD$9:$AO$9,0)),"-")</f>
        <v>56.051400000000001</v>
      </c>
      <c r="S1969" s="75">
        <v>224</v>
      </c>
      <c r="T1969" s="75">
        <v>214</v>
      </c>
      <c r="U1969" s="75">
        <v>5</v>
      </c>
      <c r="V1969" s="75">
        <v>12</v>
      </c>
      <c r="W1969" s="50" t="str">
        <f t="shared" si="190"/>
        <v>-</v>
      </c>
      <c r="X1969" s="50">
        <f t="shared" si="191"/>
        <v>10</v>
      </c>
    </row>
    <row r="1970" spans="2:24" ht="15" x14ac:dyDescent="0.3">
      <c r="B1970" s="76" t="str">
        <f t="shared" si="192"/>
        <v>M58×2</v>
      </c>
      <c r="C1970" s="77" t="s">
        <v>216</v>
      </c>
      <c r="D1970" s="77" t="s">
        <v>221</v>
      </c>
      <c r="E1970" s="74" t="s">
        <v>135</v>
      </c>
      <c r="F1970" s="75">
        <v>58</v>
      </c>
      <c r="G1970" s="75">
        <v>2</v>
      </c>
      <c r="H1970" s="74" t="s">
        <v>485</v>
      </c>
      <c r="I1970" s="74" t="s">
        <v>379</v>
      </c>
      <c r="J1970" s="75" t="s">
        <v>312</v>
      </c>
      <c r="K1970" s="58" t="s">
        <v>491</v>
      </c>
      <c r="L1970" s="75">
        <v>58</v>
      </c>
      <c r="M1970" s="75">
        <v>2</v>
      </c>
      <c r="N1970" s="74">
        <v>60</v>
      </c>
      <c r="O1970" s="101">
        <f t="array" ref="O1970">IFERROR(INDEX($AD$11:$AO$1485,MATCH($B1970&amp;$I1970,$Z$11:$Z$1485&amp;$AG$11:$AG$1485,0),MATCH($C1970,$AD$9:$AO$9,0)),"-")</f>
        <v>57.4</v>
      </c>
      <c r="P1970" s="75" t="s">
        <v>131</v>
      </c>
      <c r="Q1970" s="75" t="s">
        <v>131</v>
      </c>
      <c r="R1970" s="101">
        <f t="array" ref="R1970">IFERROR(INDEX($AD$11:$AO$1485,MATCH($B1970&amp;$I1970,$Z$11:$Z$1485&amp;$AG$11:$AG$1485,0),MATCH($D1970,$AD$9:$AO$9,0)),"-")</f>
        <v>56.701000000000001</v>
      </c>
      <c r="S1970" s="75">
        <v>120</v>
      </c>
      <c r="T1970" s="75">
        <v>110</v>
      </c>
      <c r="U1970" s="75">
        <v>5</v>
      </c>
      <c r="V1970" s="75">
        <v>15</v>
      </c>
      <c r="W1970" s="50" t="str">
        <f t="shared" si="190"/>
        <v>-</v>
      </c>
      <c r="X1970" s="50">
        <f t="shared" si="191"/>
        <v>10</v>
      </c>
    </row>
    <row r="1971" spans="2:24" ht="15" x14ac:dyDescent="0.3">
      <c r="B1971" s="76" t="str">
        <f t="shared" si="192"/>
        <v>M58×1.5</v>
      </c>
      <c r="C1971" s="77" t="s">
        <v>216</v>
      </c>
      <c r="D1971" s="77" t="s">
        <v>221</v>
      </c>
      <c r="E1971" s="74" t="s">
        <v>135</v>
      </c>
      <c r="F1971" s="75">
        <v>58</v>
      </c>
      <c r="G1971" s="75">
        <v>1.5</v>
      </c>
      <c r="H1971" s="74" t="s">
        <v>485</v>
      </c>
      <c r="I1971" s="74" t="s">
        <v>379</v>
      </c>
      <c r="J1971" s="75" t="s">
        <v>312</v>
      </c>
      <c r="K1971" s="58" t="s">
        <v>491</v>
      </c>
      <c r="L1971" s="75">
        <v>58</v>
      </c>
      <c r="M1971" s="75">
        <v>1.5</v>
      </c>
      <c r="N1971" s="74">
        <v>60</v>
      </c>
      <c r="O1971" s="101">
        <f t="array" ref="O1971">IFERROR(INDEX($AD$11:$AO$1485,MATCH($B1971&amp;$I1971,$Z$11:$Z$1485&amp;$AG$11:$AG$1485,0),MATCH($C1971,$AD$9:$AO$9,0)),"-")</f>
        <v>57.57</v>
      </c>
      <c r="P1971" s="75" t="s">
        <v>131</v>
      </c>
      <c r="Q1971" s="75" t="s">
        <v>131</v>
      </c>
      <c r="R1971" s="101">
        <f t="array" ref="R1971">IFERROR(INDEX($AD$11:$AO$1485,MATCH($B1971&amp;$I1971,$Z$11:$Z$1485&amp;$AG$11:$AG$1485,0),MATCH($D1971,$AD$9:$AO$9,0)),"-")</f>
        <v>57.025700000000001</v>
      </c>
      <c r="S1971" s="75">
        <v>110</v>
      </c>
      <c r="T1971" s="75">
        <v>100</v>
      </c>
      <c r="U1971" s="75">
        <v>4</v>
      </c>
      <c r="V1971" s="75">
        <v>18</v>
      </c>
      <c r="W1971" s="50" t="str">
        <f t="shared" si="190"/>
        <v>-</v>
      </c>
      <c r="X1971" s="50">
        <f t="shared" si="191"/>
        <v>10</v>
      </c>
    </row>
    <row r="1972" spans="2:24" ht="15" x14ac:dyDescent="0.3">
      <c r="B1972" s="76" t="str">
        <f t="shared" si="192"/>
        <v>M60×4</v>
      </c>
      <c r="C1972" s="77" t="s">
        <v>216</v>
      </c>
      <c r="D1972" s="77" t="s">
        <v>221</v>
      </c>
      <c r="E1972" s="74" t="s">
        <v>135</v>
      </c>
      <c r="F1972" s="75">
        <v>60</v>
      </c>
      <c r="G1972" s="75">
        <v>4</v>
      </c>
      <c r="H1972" s="74" t="s">
        <v>485</v>
      </c>
      <c r="I1972" s="74" t="s">
        <v>379</v>
      </c>
      <c r="J1972" s="75" t="s">
        <v>312</v>
      </c>
      <c r="K1972" s="58" t="s">
        <v>491</v>
      </c>
      <c r="L1972" s="75">
        <v>60</v>
      </c>
      <c r="M1972" s="75">
        <v>4</v>
      </c>
      <c r="N1972" s="74">
        <v>60</v>
      </c>
      <c r="O1972" s="101">
        <f t="array" ref="O1972">IFERROR(INDEX($AD$11:$AO$1485,MATCH($B1972&amp;$I1972,$Z$11:$Z$1485&amp;$AG$11:$AG$1485,0),MATCH($C1972,$AD$9:$AO$9,0)),"-")</f>
        <v>59.38</v>
      </c>
      <c r="P1972" s="75" t="s">
        <v>131</v>
      </c>
      <c r="Q1972" s="75" t="s">
        <v>131</v>
      </c>
      <c r="R1972" s="101">
        <f t="array" ref="R1972">IFERROR(INDEX($AD$11:$AO$1485,MATCH($B1972&amp;$I1972,$Z$11:$Z$1485&amp;$AG$11:$AG$1485,0),MATCH($D1972,$AD$9:$AO$9,0)),"-")</f>
        <v>57.401899999999998</v>
      </c>
      <c r="S1972" s="75">
        <v>250</v>
      </c>
      <c r="T1972" s="75">
        <v>240</v>
      </c>
      <c r="U1972" s="75">
        <v>5</v>
      </c>
      <c r="V1972" s="75">
        <v>11</v>
      </c>
      <c r="W1972" s="50" t="str">
        <f t="shared" si="190"/>
        <v>-</v>
      </c>
      <c r="X1972" s="50">
        <f t="shared" si="191"/>
        <v>10</v>
      </c>
    </row>
    <row r="1973" spans="2:24" ht="15" x14ac:dyDescent="0.3">
      <c r="B1973" s="76" t="str">
        <f t="shared" si="192"/>
        <v>M60×3</v>
      </c>
      <c r="C1973" s="77" t="s">
        <v>216</v>
      </c>
      <c r="D1973" s="77" t="s">
        <v>221</v>
      </c>
      <c r="E1973" s="74" t="s">
        <v>135</v>
      </c>
      <c r="F1973" s="75">
        <v>60</v>
      </c>
      <c r="G1973" s="75">
        <v>3</v>
      </c>
      <c r="H1973" s="74" t="s">
        <v>485</v>
      </c>
      <c r="I1973" s="74" t="s">
        <v>379</v>
      </c>
      <c r="J1973" s="75" t="s">
        <v>312</v>
      </c>
      <c r="K1973" s="58" t="s">
        <v>491</v>
      </c>
      <c r="L1973" s="75">
        <v>60</v>
      </c>
      <c r="M1973" s="75">
        <v>3</v>
      </c>
      <c r="N1973" s="74">
        <v>60</v>
      </c>
      <c r="O1973" s="101">
        <f t="array" ref="O1973">IFERROR(INDEX($AD$11:$AO$1485,MATCH($B1973&amp;$I1973,$Z$11:$Z$1485&amp;$AG$11:$AG$1485,0),MATCH($C1973,$AD$9:$AO$9,0)),"-")</f>
        <v>59.57</v>
      </c>
      <c r="P1973" s="75" t="s">
        <v>131</v>
      </c>
      <c r="Q1973" s="75" t="s">
        <v>131</v>
      </c>
      <c r="R1973" s="101">
        <f t="array" ref="R1973">IFERROR(INDEX($AD$11:$AO$1485,MATCH($B1973&amp;$I1973,$Z$11:$Z$1485&amp;$AG$11:$AG$1485,0),MATCH($D1973,$AD$9:$AO$9,0)),"-")</f>
        <v>58.051400000000001</v>
      </c>
      <c r="S1973" s="75">
        <v>224</v>
      </c>
      <c r="T1973" s="75">
        <v>214</v>
      </c>
      <c r="U1973" s="75">
        <v>5</v>
      </c>
      <c r="V1973" s="75">
        <v>12</v>
      </c>
      <c r="W1973" s="50" t="str">
        <f t="shared" si="190"/>
        <v>-</v>
      </c>
      <c r="X1973" s="50">
        <f t="shared" si="191"/>
        <v>10</v>
      </c>
    </row>
    <row r="1974" spans="2:24" ht="15" x14ac:dyDescent="0.3">
      <c r="B1974" s="76" t="str">
        <f t="shared" si="192"/>
        <v>M60×2</v>
      </c>
      <c r="C1974" s="77" t="s">
        <v>216</v>
      </c>
      <c r="D1974" s="77" t="s">
        <v>221</v>
      </c>
      <c r="E1974" s="74" t="s">
        <v>135</v>
      </c>
      <c r="F1974" s="75">
        <v>60</v>
      </c>
      <c r="G1974" s="75">
        <v>2</v>
      </c>
      <c r="H1974" s="74" t="s">
        <v>485</v>
      </c>
      <c r="I1974" s="74" t="s">
        <v>379</v>
      </c>
      <c r="J1974" s="75" t="s">
        <v>312</v>
      </c>
      <c r="K1974" s="58" t="s">
        <v>491</v>
      </c>
      <c r="L1974" s="75">
        <v>60</v>
      </c>
      <c r="M1974" s="75">
        <v>2</v>
      </c>
      <c r="N1974" s="74">
        <v>60</v>
      </c>
      <c r="O1974" s="101">
        <f t="array" ref="O1974">IFERROR(INDEX($AD$11:$AO$1485,MATCH($B1974&amp;$I1974,$Z$11:$Z$1485&amp;$AG$11:$AG$1485,0),MATCH($C1974,$AD$9:$AO$9,0)),"-")</f>
        <v>59.4</v>
      </c>
      <c r="P1974" s="75" t="s">
        <v>131</v>
      </c>
      <c r="Q1974" s="75" t="s">
        <v>131</v>
      </c>
      <c r="R1974" s="101">
        <f t="array" ref="R1974">IFERROR(INDEX($AD$11:$AO$1485,MATCH($B1974&amp;$I1974,$Z$11:$Z$1485&amp;$AG$11:$AG$1485,0),MATCH($D1974,$AD$9:$AO$9,0)),"-")</f>
        <v>58.701000000000001</v>
      </c>
      <c r="S1974" s="75">
        <v>120</v>
      </c>
      <c r="T1974" s="75">
        <v>110</v>
      </c>
      <c r="U1974" s="75">
        <v>5</v>
      </c>
      <c r="V1974" s="75">
        <v>15</v>
      </c>
      <c r="W1974" s="50" t="str">
        <f t="shared" ref="W1974:W2037" si="193">IF(P1974="-","-",P1974-Q1974)</f>
        <v>-</v>
      </c>
      <c r="X1974" s="50">
        <f t="shared" ref="X1974:X2037" si="194">S1974-T1974</f>
        <v>10</v>
      </c>
    </row>
    <row r="1975" spans="2:24" ht="15" x14ac:dyDescent="0.3">
      <c r="B1975" s="76" t="str">
        <f t="shared" si="192"/>
        <v>M60×1.5</v>
      </c>
      <c r="C1975" s="77" t="s">
        <v>216</v>
      </c>
      <c r="D1975" s="77" t="s">
        <v>221</v>
      </c>
      <c r="E1975" s="74" t="s">
        <v>135</v>
      </c>
      <c r="F1975" s="75">
        <v>60</v>
      </c>
      <c r="G1975" s="75">
        <v>1.5</v>
      </c>
      <c r="H1975" s="74" t="s">
        <v>485</v>
      </c>
      <c r="I1975" s="74" t="s">
        <v>379</v>
      </c>
      <c r="J1975" s="75" t="s">
        <v>312</v>
      </c>
      <c r="K1975" s="58" t="s">
        <v>491</v>
      </c>
      <c r="L1975" s="75">
        <v>60</v>
      </c>
      <c r="M1975" s="75">
        <v>1.5</v>
      </c>
      <c r="N1975" s="74">
        <v>60</v>
      </c>
      <c r="O1975" s="101">
        <f t="array" ref="O1975">IFERROR(INDEX($AD$11:$AO$1485,MATCH($B1975&amp;$I1975,$Z$11:$Z$1485&amp;$AG$11:$AG$1485,0),MATCH($C1975,$AD$9:$AO$9,0)),"-")</f>
        <v>59.57</v>
      </c>
      <c r="P1975" s="75" t="s">
        <v>131</v>
      </c>
      <c r="Q1975" s="75" t="s">
        <v>131</v>
      </c>
      <c r="R1975" s="101">
        <f t="array" ref="R1975">IFERROR(INDEX($AD$11:$AO$1485,MATCH($B1975&amp;$I1975,$Z$11:$Z$1485&amp;$AG$11:$AG$1485,0),MATCH($D1975,$AD$9:$AO$9,0)),"-")</f>
        <v>59.025700000000001</v>
      </c>
      <c r="S1975" s="75">
        <v>110</v>
      </c>
      <c r="T1975" s="75">
        <v>100</v>
      </c>
      <c r="U1975" s="75">
        <v>4</v>
      </c>
      <c r="V1975" s="75">
        <v>18</v>
      </c>
      <c r="W1975" s="50" t="str">
        <f t="shared" si="193"/>
        <v>-</v>
      </c>
      <c r="X1975" s="50">
        <f t="shared" si="194"/>
        <v>10</v>
      </c>
    </row>
    <row r="1976" spans="2:24" ht="15" x14ac:dyDescent="0.3">
      <c r="B1976" s="76" t="str">
        <f t="shared" si="192"/>
        <v>M62×4</v>
      </c>
      <c r="C1976" s="77" t="s">
        <v>216</v>
      </c>
      <c r="D1976" s="77" t="s">
        <v>221</v>
      </c>
      <c r="E1976" s="74" t="s">
        <v>135</v>
      </c>
      <c r="F1976" s="75">
        <v>62</v>
      </c>
      <c r="G1976" s="75">
        <v>4</v>
      </c>
      <c r="H1976" s="74" t="s">
        <v>485</v>
      </c>
      <c r="I1976" s="74" t="s">
        <v>379</v>
      </c>
      <c r="J1976" s="75" t="s">
        <v>312</v>
      </c>
      <c r="K1976" s="58" t="s">
        <v>491</v>
      </c>
      <c r="L1976" s="75">
        <v>62</v>
      </c>
      <c r="M1976" s="75">
        <v>4</v>
      </c>
      <c r="N1976" s="74">
        <v>60</v>
      </c>
      <c r="O1976" s="101">
        <f t="array" ref="O1976">IFERROR(INDEX($AD$11:$AO$1485,MATCH($B1976&amp;$I1976,$Z$11:$Z$1485&amp;$AG$11:$AG$1485,0),MATCH($C1976,$AD$9:$AO$9,0)),"-")</f>
        <v>61.38</v>
      </c>
      <c r="P1976" s="75" t="s">
        <v>131</v>
      </c>
      <c r="Q1976" s="75" t="s">
        <v>131</v>
      </c>
      <c r="R1976" s="101">
        <f t="array" ref="R1976">IFERROR(INDEX($AD$11:$AO$1485,MATCH($B1976&amp;$I1976,$Z$11:$Z$1485&amp;$AG$11:$AG$1485,0),MATCH($D1976,$AD$9:$AO$9,0)),"-")</f>
        <v>59.401899999999998</v>
      </c>
      <c r="S1976" s="75">
        <v>250</v>
      </c>
      <c r="T1976" s="75">
        <v>240</v>
      </c>
      <c r="U1976" s="75">
        <v>5</v>
      </c>
      <c r="V1976" s="75">
        <v>11</v>
      </c>
      <c r="W1976" s="50" t="str">
        <f t="shared" si="193"/>
        <v>-</v>
      </c>
      <c r="X1976" s="50">
        <f t="shared" si="194"/>
        <v>10</v>
      </c>
    </row>
    <row r="1977" spans="2:24" ht="15" x14ac:dyDescent="0.3">
      <c r="B1977" s="76" t="str">
        <f t="shared" si="192"/>
        <v>M62×3</v>
      </c>
      <c r="C1977" s="77" t="s">
        <v>216</v>
      </c>
      <c r="D1977" s="77" t="s">
        <v>221</v>
      </c>
      <c r="E1977" s="74" t="s">
        <v>135</v>
      </c>
      <c r="F1977" s="75">
        <v>62</v>
      </c>
      <c r="G1977" s="75">
        <v>3</v>
      </c>
      <c r="H1977" s="74" t="s">
        <v>485</v>
      </c>
      <c r="I1977" s="74" t="s">
        <v>379</v>
      </c>
      <c r="J1977" s="75" t="s">
        <v>312</v>
      </c>
      <c r="K1977" s="58" t="s">
        <v>491</v>
      </c>
      <c r="L1977" s="75">
        <v>62</v>
      </c>
      <c r="M1977" s="75">
        <v>3</v>
      </c>
      <c r="N1977" s="74">
        <v>60</v>
      </c>
      <c r="O1977" s="101">
        <f t="array" ref="O1977">IFERROR(INDEX($AD$11:$AO$1485,MATCH($B1977&amp;$I1977,$Z$11:$Z$1485&amp;$AG$11:$AG$1485,0),MATCH($C1977,$AD$9:$AO$9,0)),"-")</f>
        <v>61.57</v>
      </c>
      <c r="P1977" s="75" t="s">
        <v>131</v>
      </c>
      <c r="Q1977" s="75" t="s">
        <v>131</v>
      </c>
      <c r="R1977" s="101">
        <f t="array" ref="R1977">IFERROR(INDEX($AD$11:$AO$1485,MATCH($B1977&amp;$I1977,$Z$11:$Z$1485&amp;$AG$11:$AG$1485,0),MATCH($D1977,$AD$9:$AO$9,0)),"-")</f>
        <v>60.051400000000001</v>
      </c>
      <c r="S1977" s="75">
        <v>224</v>
      </c>
      <c r="T1977" s="75">
        <v>214</v>
      </c>
      <c r="U1977" s="75">
        <v>5</v>
      </c>
      <c r="V1977" s="75">
        <v>12</v>
      </c>
      <c r="W1977" s="50" t="str">
        <f t="shared" si="193"/>
        <v>-</v>
      </c>
      <c r="X1977" s="50">
        <f t="shared" si="194"/>
        <v>10</v>
      </c>
    </row>
    <row r="1978" spans="2:24" ht="15" x14ac:dyDescent="0.3">
      <c r="B1978" s="76" t="str">
        <f t="shared" si="192"/>
        <v>M62×2</v>
      </c>
      <c r="C1978" s="77" t="s">
        <v>216</v>
      </c>
      <c r="D1978" s="77" t="s">
        <v>221</v>
      </c>
      <c r="E1978" s="74" t="s">
        <v>135</v>
      </c>
      <c r="F1978" s="75">
        <v>62</v>
      </c>
      <c r="G1978" s="75">
        <v>2</v>
      </c>
      <c r="H1978" s="74" t="s">
        <v>485</v>
      </c>
      <c r="I1978" s="74" t="s">
        <v>379</v>
      </c>
      <c r="J1978" s="75" t="s">
        <v>312</v>
      </c>
      <c r="K1978" s="58" t="s">
        <v>491</v>
      </c>
      <c r="L1978" s="75">
        <v>62</v>
      </c>
      <c r="M1978" s="75">
        <v>2</v>
      </c>
      <c r="N1978" s="74">
        <v>60</v>
      </c>
      <c r="O1978" s="101">
        <f t="array" ref="O1978">IFERROR(INDEX($AD$11:$AO$1485,MATCH($B1978&amp;$I1978,$Z$11:$Z$1485&amp;$AG$11:$AG$1485,0),MATCH($C1978,$AD$9:$AO$9,0)),"-")</f>
        <v>61.4</v>
      </c>
      <c r="P1978" s="75" t="s">
        <v>131</v>
      </c>
      <c r="Q1978" s="75" t="s">
        <v>131</v>
      </c>
      <c r="R1978" s="101">
        <f t="array" ref="R1978">IFERROR(INDEX($AD$11:$AO$1485,MATCH($B1978&amp;$I1978,$Z$11:$Z$1485&amp;$AG$11:$AG$1485,0),MATCH($D1978,$AD$9:$AO$9,0)),"-")</f>
        <v>60.701000000000001</v>
      </c>
      <c r="S1978" s="75">
        <v>120</v>
      </c>
      <c r="T1978" s="75">
        <v>110</v>
      </c>
      <c r="U1978" s="75">
        <v>5</v>
      </c>
      <c r="V1978" s="75">
        <v>15</v>
      </c>
      <c r="W1978" s="50" t="str">
        <f t="shared" si="193"/>
        <v>-</v>
      </c>
      <c r="X1978" s="50">
        <f t="shared" si="194"/>
        <v>10</v>
      </c>
    </row>
    <row r="1979" spans="2:24" ht="15" x14ac:dyDescent="0.3">
      <c r="B1979" s="76" t="str">
        <f t="shared" si="192"/>
        <v>M62×1.5</v>
      </c>
      <c r="C1979" s="77" t="s">
        <v>216</v>
      </c>
      <c r="D1979" s="77" t="s">
        <v>221</v>
      </c>
      <c r="E1979" s="74" t="s">
        <v>135</v>
      </c>
      <c r="F1979" s="75">
        <v>62</v>
      </c>
      <c r="G1979" s="75">
        <v>1.5</v>
      </c>
      <c r="H1979" s="74" t="s">
        <v>485</v>
      </c>
      <c r="I1979" s="74" t="s">
        <v>379</v>
      </c>
      <c r="J1979" s="75" t="s">
        <v>312</v>
      </c>
      <c r="K1979" s="58" t="s">
        <v>491</v>
      </c>
      <c r="L1979" s="75">
        <v>62</v>
      </c>
      <c r="M1979" s="75">
        <v>1.5</v>
      </c>
      <c r="N1979" s="74">
        <v>60</v>
      </c>
      <c r="O1979" s="101">
        <f t="array" ref="O1979">IFERROR(INDEX($AD$11:$AO$1485,MATCH($B1979&amp;$I1979,$Z$11:$Z$1485&amp;$AG$11:$AG$1485,0),MATCH($C1979,$AD$9:$AO$9,0)),"-")</f>
        <v>61.57</v>
      </c>
      <c r="P1979" s="75" t="s">
        <v>131</v>
      </c>
      <c r="Q1979" s="75" t="s">
        <v>131</v>
      </c>
      <c r="R1979" s="101">
        <f t="array" ref="R1979">IFERROR(INDEX($AD$11:$AO$1485,MATCH($B1979&amp;$I1979,$Z$11:$Z$1485&amp;$AG$11:$AG$1485,0),MATCH($D1979,$AD$9:$AO$9,0)),"-")</f>
        <v>61.025700000000001</v>
      </c>
      <c r="S1979" s="75">
        <v>110</v>
      </c>
      <c r="T1979" s="75">
        <v>100</v>
      </c>
      <c r="U1979" s="75">
        <v>4</v>
      </c>
      <c r="V1979" s="75">
        <v>18</v>
      </c>
      <c r="W1979" s="50" t="str">
        <f t="shared" si="193"/>
        <v>-</v>
      </c>
      <c r="X1979" s="50">
        <f t="shared" si="194"/>
        <v>10</v>
      </c>
    </row>
    <row r="1980" spans="2:24" ht="15" x14ac:dyDescent="0.3">
      <c r="B1980" s="76" t="str">
        <f t="shared" si="192"/>
        <v>M64×4</v>
      </c>
      <c r="C1980" s="77" t="s">
        <v>216</v>
      </c>
      <c r="D1980" s="77" t="s">
        <v>221</v>
      </c>
      <c r="E1980" s="74" t="s">
        <v>135</v>
      </c>
      <c r="F1980" s="75">
        <v>64</v>
      </c>
      <c r="G1980" s="75">
        <v>4</v>
      </c>
      <c r="H1980" s="74" t="s">
        <v>485</v>
      </c>
      <c r="I1980" s="74" t="s">
        <v>379</v>
      </c>
      <c r="J1980" s="75" t="s">
        <v>312</v>
      </c>
      <c r="K1980" s="58" t="s">
        <v>491</v>
      </c>
      <c r="L1980" s="75">
        <v>64</v>
      </c>
      <c r="M1980" s="75">
        <v>4</v>
      </c>
      <c r="N1980" s="74">
        <v>60</v>
      </c>
      <c r="O1980" s="101">
        <f t="array" ref="O1980">IFERROR(INDEX($AD$11:$AO$1485,MATCH($B1980&amp;$I1980,$Z$11:$Z$1485&amp;$AG$11:$AG$1485,0),MATCH($C1980,$AD$9:$AO$9,0)),"-")</f>
        <v>63.38</v>
      </c>
      <c r="P1980" s="75" t="s">
        <v>131</v>
      </c>
      <c r="Q1980" s="75" t="s">
        <v>131</v>
      </c>
      <c r="R1980" s="101">
        <f t="array" ref="R1980">IFERROR(INDEX($AD$11:$AO$1485,MATCH($B1980&amp;$I1980,$Z$11:$Z$1485&amp;$AG$11:$AG$1485,0),MATCH($D1980,$AD$9:$AO$9,0)),"-")</f>
        <v>61.401899999999998</v>
      </c>
      <c r="S1980" s="75">
        <v>250</v>
      </c>
      <c r="T1980" s="75">
        <v>240</v>
      </c>
      <c r="U1980" s="75">
        <v>5</v>
      </c>
      <c r="V1980" s="75">
        <v>11</v>
      </c>
      <c r="W1980" s="50" t="str">
        <f t="shared" si="193"/>
        <v>-</v>
      </c>
      <c r="X1980" s="50">
        <f t="shared" si="194"/>
        <v>10</v>
      </c>
    </row>
    <row r="1981" spans="2:24" ht="15" x14ac:dyDescent="0.3">
      <c r="B1981" s="76" t="str">
        <f t="shared" si="192"/>
        <v>M64×3</v>
      </c>
      <c r="C1981" s="77" t="s">
        <v>216</v>
      </c>
      <c r="D1981" s="77" t="s">
        <v>221</v>
      </c>
      <c r="E1981" s="74" t="s">
        <v>135</v>
      </c>
      <c r="F1981" s="75">
        <v>64</v>
      </c>
      <c r="G1981" s="75">
        <v>3</v>
      </c>
      <c r="H1981" s="74" t="s">
        <v>485</v>
      </c>
      <c r="I1981" s="74" t="s">
        <v>379</v>
      </c>
      <c r="J1981" s="75" t="s">
        <v>312</v>
      </c>
      <c r="K1981" s="58" t="s">
        <v>491</v>
      </c>
      <c r="L1981" s="75">
        <v>64</v>
      </c>
      <c r="M1981" s="75">
        <v>3</v>
      </c>
      <c r="N1981" s="74">
        <v>60</v>
      </c>
      <c r="O1981" s="101">
        <f t="array" ref="O1981">IFERROR(INDEX($AD$11:$AO$1485,MATCH($B1981&amp;$I1981,$Z$11:$Z$1485&amp;$AG$11:$AG$1485,0),MATCH($C1981,$AD$9:$AO$9,0)),"-")</f>
        <v>63.57</v>
      </c>
      <c r="P1981" s="75" t="s">
        <v>131</v>
      </c>
      <c r="Q1981" s="75" t="s">
        <v>131</v>
      </c>
      <c r="R1981" s="101">
        <f t="array" ref="R1981">IFERROR(INDEX($AD$11:$AO$1485,MATCH($B1981&amp;$I1981,$Z$11:$Z$1485&amp;$AG$11:$AG$1485,0),MATCH($D1981,$AD$9:$AO$9,0)),"-")</f>
        <v>62.051400000000001</v>
      </c>
      <c r="S1981" s="75">
        <v>224</v>
      </c>
      <c r="T1981" s="75">
        <v>214</v>
      </c>
      <c r="U1981" s="75">
        <v>5</v>
      </c>
      <c r="V1981" s="75">
        <v>12</v>
      </c>
      <c r="W1981" s="50" t="str">
        <f t="shared" si="193"/>
        <v>-</v>
      </c>
      <c r="X1981" s="50">
        <f t="shared" si="194"/>
        <v>10</v>
      </c>
    </row>
    <row r="1982" spans="2:24" ht="15" x14ac:dyDescent="0.3">
      <c r="B1982" s="76" t="str">
        <f t="shared" si="192"/>
        <v>M64×2</v>
      </c>
      <c r="C1982" s="77" t="s">
        <v>216</v>
      </c>
      <c r="D1982" s="77" t="s">
        <v>221</v>
      </c>
      <c r="E1982" s="74" t="s">
        <v>135</v>
      </c>
      <c r="F1982" s="75">
        <v>64</v>
      </c>
      <c r="G1982" s="75">
        <v>2</v>
      </c>
      <c r="H1982" s="74" t="s">
        <v>485</v>
      </c>
      <c r="I1982" s="74" t="s">
        <v>379</v>
      </c>
      <c r="J1982" s="75" t="s">
        <v>312</v>
      </c>
      <c r="K1982" s="58" t="s">
        <v>491</v>
      </c>
      <c r="L1982" s="75">
        <v>64</v>
      </c>
      <c r="M1982" s="75">
        <v>2</v>
      </c>
      <c r="N1982" s="74">
        <v>60</v>
      </c>
      <c r="O1982" s="101">
        <f t="array" ref="O1982">IFERROR(INDEX($AD$11:$AO$1485,MATCH($B1982&amp;$I1982,$Z$11:$Z$1485&amp;$AG$11:$AG$1485,0),MATCH($C1982,$AD$9:$AO$9,0)),"-")</f>
        <v>63.76</v>
      </c>
      <c r="P1982" s="75" t="s">
        <v>131</v>
      </c>
      <c r="Q1982" s="75" t="s">
        <v>131</v>
      </c>
      <c r="R1982" s="101">
        <f t="array" ref="R1982">IFERROR(INDEX($AD$11:$AO$1485,MATCH($B1982&amp;$I1982,$Z$11:$Z$1485&amp;$AG$11:$AG$1485,0),MATCH($D1982,$AD$9:$AO$9,0)),"-")</f>
        <v>62.701000000000001</v>
      </c>
      <c r="S1982" s="75">
        <v>190</v>
      </c>
      <c r="T1982" s="75">
        <v>180</v>
      </c>
      <c r="U1982" s="75">
        <v>5</v>
      </c>
      <c r="V1982" s="75">
        <v>15</v>
      </c>
      <c r="W1982" s="50" t="str">
        <f t="shared" si="193"/>
        <v>-</v>
      </c>
      <c r="X1982" s="50">
        <f t="shared" si="194"/>
        <v>10</v>
      </c>
    </row>
    <row r="1983" spans="2:24" ht="15" x14ac:dyDescent="0.3">
      <c r="B1983" s="76" t="str">
        <f t="shared" si="192"/>
        <v>M64×1.5</v>
      </c>
      <c r="C1983" s="77" t="s">
        <v>216</v>
      </c>
      <c r="D1983" s="77" t="s">
        <v>221</v>
      </c>
      <c r="E1983" s="74" t="s">
        <v>135</v>
      </c>
      <c r="F1983" s="75">
        <v>64</v>
      </c>
      <c r="G1983" s="75">
        <v>1.5</v>
      </c>
      <c r="H1983" s="74" t="s">
        <v>485</v>
      </c>
      <c r="I1983" s="74" t="s">
        <v>379</v>
      </c>
      <c r="J1983" s="75" t="s">
        <v>312</v>
      </c>
      <c r="K1983" s="58" t="s">
        <v>491</v>
      </c>
      <c r="L1983" s="75">
        <v>64</v>
      </c>
      <c r="M1983" s="75">
        <v>1.5</v>
      </c>
      <c r="N1983" s="74">
        <v>60</v>
      </c>
      <c r="O1983" s="101">
        <f t="array" ref="O1983">IFERROR(INDEX($AD$11:$AO$1485,MATCH($B1983&amp;$I1983,$Z$11:$Z$1485&amp;$AG$11:$AG$1485,0),MATCH($C1983,$AD$9:$AO$9,0)),"-")</f>
        <v>63.85</v>
      </c>
      <c r="P1983" s="75" t="s">
        <v>131</v>
      </c>
      <c r="Q1983" s="75" t="s">
        <v>131</v>
      </c>
      <c r="R1983" s="101">
        <f t="array" ref="R1983">IFERROR(INDEX($AD$11:$AO$1485,MATCH($B1983&amp;$I1983,$Z$11:$Z$1485&amp;$AG$11:$AG$1485,0),MATCH($D1983,$AD$9:$AO$9,0)),"-")</f>
        <v>63.025700000000001</v>
      </c>
      <c r="S1983" s="75">
        <v>170</v>
      </c>
      <c r="T1983" s="75">
        <v>160</v>
      </c>
      <c r="U1983" s="75">
        <v>4</v>
      </c>
      <c r="V1983" s="75">
        <v>18</v>
      </c>
      <c r="W1983" s="50" t="str">
        <f t="shared" si="193"/>
        <v>-</v>
      </c>
      <c r="X1983" s="50">
        <f t="shared" si="194"/>
        <v>10</v>
      </c>
    </row>
    <row r="1984" spans="2:24" ht="15" x14ac:dyDescent="0.3">
      <c r="B1984" s="76" t="str">
        <f t="shared" si="192"/>
        <v>M65×4</v>
      </c>
      <c r="C1984" s="77" t="s">
        <v>216</v>
      </c>
      <c r="D1984" s="77" t="s">
        <v>221</v>
      </c>
      <c r="E1984" s="74" t="s">
        <v>135</v>
      </c>
      <c r="F1984" s="75">
        <v>65</v>
      </c>
      <c r="G1984" s="75">
        <v>4</v>
      </c>
      <c r="H1984" s="74" t="s">
        <v>485</v>
      </c>
      <c r="I1984" s="74" t="s">
        <v>379</v>
      </c>
      <c r="J1984" s="75" t="s">
        <v>312</v>
      </c>
      <c r="K1984" s="58" t="s">
        <v>491</v>
      </c>
      <c r="L1984" s="75">
        <v>65</v>
      </c>
      <c r="M1984" s="75">
        <v>4</v>
      </c>
      <c r="N1984" s="74">
        <v>60</v>
      </c>
      <c r="O1984" s="101">
        <f t="array" ref="O1984">IFERROR(INDEX($AD$11:$AO$1485,MATCH($B1984&amp;$I1984,$Z$11:$Z$1485&amp;$AG$11:$AG$1485,0),MATCH($C1984,$AD$9:$AO$9,0)),"-")</f>
        <v>64.38</v>
      </c>
      <c r="P1984" s="75" t="s">
        <v>131</v>
      </c>
      <c r="Q1984" s="75" t="s">
        <v>131</v>
      </c>
      <c r="R1984" s="101">
        <f t="array" ref="R1984">IFERROR(INDEX($AD$11:$AO$1485,MATCH($B1984&amp;$I1984,$Z$11:$Z$1485&amp;$AG$11:$AG$1485,0),MATCH($D1984,$AD$9:$AO$9,0)),"-")</f>
        <v>62.401899999999998</v>
      </c>
      <c r="S1984" s="75">
        <v>250</v>
      </c>
      <c r="T1984" s="75">
        <v>240</v>
      </c>
      <c r="U1984" s="75">
        <v>5</v>
      </c>
      <c r="V1984" s="75">
        <v>11</v>
      </c>
      <c r="W1984" s="50" t="str">
        <f t="shared" si="193"/>
        <v>-</v>
      </c>
      <c r="X1984" s="50">
        <f t="shared" si="194"/>
        <v>10</v>
      </c>
    </row>
    <row r="1985" spans="2:24" ht="15" x14ac:dyDescent="0.3">
      <c r="B1985" s="76" t="str">
        <f t="shared" si="192"/>
        <v>M65×3</v>
      </c>
      <c r="C1985" s="77" t="s">
        <v>216</v>
      </c>
      <c r="D1985" s="77" t="s">
        <v>221</v>
      </c>
      <c r="E1985" s="74" t="s">
        <v>135</v>
      </c>
      <c r="F1985" s="75">
        <v>65</v>
      </c>
      <c r="G1985" s="75">
        <v>3</v>
      </c>
      <c r="H1985" s="74" t="s">
        <v>485</v>
      </c>
      <c r="I1985" s="74" t="s">
        <v>379</v>
      </c>
      <c r="J1985" s="75" t="s">
        <v>312</v>
      </c>
      <c r="K1985" s="58" t="s">
        <v>491</v>
      </c>
      <c r="L1985" s="75">
        <v>65</v>
      </c>
      <c r="M1985" s="75">
        <v>3</v>
      </c>
      <c r="N1985" s="74">
        <v>60</v>
      </c>
      <c r="O1985" s="101">
        <f t="array" ref="O1985">IFERROR(INDEX($AD$11:$AO$1485,MATCH($B1985&amp;$I1985,$Z$11:$Z$1485&amp;$AG$11:$AG$1485,0),MATCH($C1985,$AD$9:$AO$9,0)),"-")</f>
        <v>64.569999999999993</v>
      </c>
      <c r="P1985" s="75" t="s">
        <v>131</v>
      </c>
      <c r="Q1985" s="75" t="s">
        <v>131</v>
      </c>
      <c r="R1985" s="101">
        <f t="array" ref="R1985">IFERROR(INDEX($AD$11:$AO$1485,MATCH($B1985&amp;$I1985,$Z$11:$Z$1485&amp;$AG$11:$AG$1485,0),MATCH($D1985,$AD$9:$AO$9,0)),"-")</f>
        <v>63.051400000000001</v>
      </c>
      <c r="S1985" s="75">
        <v>224</v>
      </c>
      <c r="T1985" s="75">
        <v>214</v>
      </c>
      <c r="U1985" s="75">
        <v>5</v>
      </c>
      <c r="V1985" s="75">
        <v>12</v>
      </c>
      <c r="W1985" s="50" t="str">
        <f t="shared" si="193"/>
        <v>-</v>
      </c>
      <c r="X1985" s="50">
        <f t="shared" si="194"/>
        <v>10</v>
      </c>
    </row>
    <row r="1986" spans="2:24" ht="15" x14ac:dyDescent="0.3">
      <c r="B1986" s="76" t="str">
        <f t="shared" si="192"/>
        <v>M65×2</v>
      </c>
      <c r="C1986" s="77" t="s">
        <v>216</v>
      </c>
      <c r="D1986" s="77" t="s">
        <v>221</v>
      </c>
      <c r="E1986" s="74" t="s">
        <v>135</v>
      </c>
      <c r="F1986" s="75">
        <v>65</v>
      </c>
      <c r="G1986" s="75">
        <v>2</v>
      </c>
      <c r="H1986" s="74" t="s">
        <v>485</v>
      </c>
      <c r="I1986" s="74" t="s">
        <v>379</v>
      </c>
      <c r="J1986" s="75" t="s">
        <v>312</v>
      </c>
      <c r="K1986" s="58" t="s">
        <v>491</v>
      </c>
      <c r="L1986" s="75">
        <v>65</v>
      </c>
      <c r="M1986" s="75">
        <v>2</v>
      </c>
      <c r="N1986" s="74">
        <v>60</v>
      </c>
      <c r="O1986" s="101">
        <f t="array" ref="O1986">IFERROR(INDEX($AD$11:$AO$1485,MATCH($B1986&amp;$I1986,$Z$11:$Z$1485&amp;$AG$11:$AG$1485,0),MATCH($C1986,$AD$9:$AO$9,0)),"-")</f>
        <v>64.400000000000006</v>
      </c>
      <c r="P1986" s="75" t="s">
        <v>131</v>
      </c>
      <c r="Q1986" s="75" t="s">
        <v>131</v>
      </c>
      <c r="R1986" s="101">
        <f t="array" ref="R1986">IFERROR(INDEX($AD$11:$AO$1485,MATCH($B1986&amp;$I1986,$Z$11:$Z$1485&amp;$AG$11:$AG$1485,0),MATCH($D1986,$AD$9:$AO$9,0)),"-")</f>
        <v>63.701000000000001</v>
      </c>
      <c r="S1986" s="75">
        <v>120</v>
      </c>
      <c r="T1986" s="75">
        <v>110</v>
      </c>
      <c r="U1986" s="75">
        <v>5</v>
      </c>
      <c r="V1986" s="75">
        <v>15</v>
      </c>
      <c r="W1986" s="50" t="str">
        <f t="shared" si="193"/>
        <v>-</v>
      </c>
      <c r="X1986" s="50">
        <f t="shared" si="194"/>
        <v>10</v>
      </c>
    </row>
    <row r="1987" spans="2:24" ht="15" x14ac:dyDescent="0.3">
      <c r="B1987" s="76" t="str">
        <f t="shared" si="192"/>
        <v>M65×1.5</v>
      </c>
      <c r="C1987" s="77" t="s">
        <v>216</v>
      </c>
      <c r="D1987" s="77" t="s">
        <v>221</v>
      </c>
      <c r="E1987" s="74" t="s">
        <v>135</v>
      </c>
      <c r="F1987" s="75">
        <v>65</v>
      </c>
      <c r="G1987" s="75">
        <v>1.5</v>
      </c>
      <c r="H1987" s="74" t="s">
        <v>485</v>
      </c>
      <c r="I1987" s="74" t="s">
        <v>379</v>
      </c>
      <c r="J1987" s="75" t="s">
        <v>312</v>
      </c>
      <c r="K1987" s="58" t="s">
        <v>491</v>
      </c>
      <c r="L1987" s="75">
        <v>65</v>
      </c>
      <c r="M1987" s="75">
        <v>1.5</v>
      </c>
      <c r="N1987" s="74">
        <v>60</v>
      </c>
      <c r="O1987" s="101">
        <f t="array" ref="O1987">IFERROR(INDEX($AD$11:$AO$1485,MATCH($B1987&amp;$I1987,$Z$11:$Z$1485&amp;$AG$11:$AG$1485,0),MATCH($C1987,$AD$9:$AO$9,0)),"-")</f>
        <v>64.569999999999993</v>
      </c>
      <c r="P1987" s="75" t="s">
        <v>131</v>
      </c>
      <c r="Q1987" s="75" t="s">
        <v>131</v>
      </c>
      <c r="R1987" s="101">
        <f t="array" ref="R1987">IFERROR(INDEX($AD$11:$AO$1485,MATCH($B1987&amp;$I1987,$Z$11:$Z$1485&amp;$AG$11:$AG$1485,0),MATCH($D1987,$AD$9:$AO$9,0)),"-")</f>
        <v>64.025700000000001</v>
      </c>
      <c r="S1987" s="75">
        <v>110</v>
      </c>
      <c r="T1987" s="75">
        <v>100</v>
      </c>
      <c r="U1987" s="75">
        <v>4</v>
      </c>
      <c r="V1987" s="75">
        <v>18</v>
      </c>
      <c r="W1987" s="50" t="str">
        <f t="shared" si="193"/>
        <v>-</v>
      </c>
      <c r="X1987" s="50">
        <f t="shared" si="194"/>
        <v>10</v>
      </c>
    </row>
    <row r="1988" spans="2:24" ht="15" x14ac:dyDescent="0.3">
      <c r="B1988" s="76" t="str">
        <f t="shared" si="192"/>
        <v>M68×4</v>
      </c>
      <c r="C1988" s="77" t="s">
        <v>216</v>
      </c>
      <c r="D1988" s="77" t="s">
        <v>221</v>
      </c>
      <c r="E1988" s="74" t="s">
        <v>135</v>
      </c>
      <c r="F1988" s="75">
        <v>68</v>
      </c>
      <c r="G1988" s="75">
        <v>4</v>
      </c>
      <c r="H1988" s="74" t="s">
        <v>485</v>
      </c>
      <c r="I1988" s="74" t="s">
        <v>379</v>
      </c>
      <c r="J1988" s="75" t="s">
        <v>312</v>
      </c>
      <c r="K1988" s="58" t="s">
        <v>491</v>
      </c>
      <c r="L1988" s="75">
        <v>68</v>
      </c>
      <c r="M1988" s="75">
        <v>4</v>
      </c>
      <c r="N1988" s="74">
        <v>60</v>
      </c>
      <c r="O1988" s="101">
        <f t="array" ref="O1988">IFERROR(INDEX($AD$11:$AO$1485,MATCH($B1988&amp;$I1988,$Z$11:$Z$1485&amp;$AG$11:$AG$1485,0),MATCH($C1988,$AD$9:$AO$9,0)),"-")</f>
        <v>67.38</v>
      </c>
      <c r="P1988" s="75" t="s">
        <v>131</v>
      </c>
      <c r="Q1988" s="75" t="s">
        <v>131</v>
      </c>
      <c r="R1988" s="101">
        <f t="array" ref="R1988">IFERROR(INDEX($AD$11:$AO$1485,MATCH($B1988&amp;$I1988,$Z$11:$Z$1485&amp;$AG$11:$AG$1485,0),MATCH($D1988,$AD$9:$AO$9,0)),"-")</f>
        <v>65.401899999999998</v>
      </c>
      <c r="S1988" s="75">
        <v>250</v>
      </c>
      <c r="T1988" s="75">
        <v>240</v>
      </c>
      <c r="U1988" s="75">
        <v>5</v>
      </c>
      <c r="V1988" s="75">
        <v>11</v>
      </c>
      <c r="W1988" s="50" t="str">
        <f t="shared" si="193"/>
        <v>-</v>
      </c>
      <c r="X1988" s="50">
        <f t="shared" si="194"/>
        <v>10</v>
      </c>
    </row>
    <row r="1989" spans="2:24" ht="15" x14ac:dyDescent="0.3">
      <c r="B1989" s="76" t="str">
        <f t="shared" si="192"/>
        <v>M68×3</v>
      </c>
      <c r="C1989" s="77" t="s">
        <v>216</v>
      </c>
      <c r="D1989" s="77" t="s">
        <v>221</v>
      </c>
      <c r="E1989" s="74" t="s">
        <v>135</v>
      </c>
      <c r="F1989" s="75">
        <v>68</v>
      </c>
      <c r="G1989" s="75">
        <v>3</v>
      </c>
      <c r="H1989" s="74" t="s">
        <v>485</v>
      </c>
      <c r="I1989" s="74" t="s">
        <v>379</v>
      </c>
      <c r="J1989" s="75" t="s">
        <v>312</v>
      </c>
      <c r="K1989" s="58" t="s">
        <v>491</v>
      </c>
      <c r="L1989" s="75">
        <v>68</v>
      </c>
      <c r="M1989" s="75">
        <v>3</v>
      </c>
      <c r="N1989" s="74">
        <v>60</v>
      </c>
      <c r="O1989" s="101">
        <f t="array" ref="O1989">IFERROR(INDEX($AD$11:$AO$1485,MATCH($B1989&amp;$I1989,$Z$11:$Z$1485&amp;$AG$11:$AG$1485,0),MATCH($C1989,$AD$9:$AO$9,0)),"-")</f>
        <v>67.569999999999993</v>
      </c>
      <c r="P1989" s="75" t="s">
        <v>131</v>
      </c>
      <c r="Q1989" s="75" t="s">
        <v>131</v>
      </c>
      <c r="R1989" s="101">
        <f t="array" ref="R1989">IFERROR(INDEX($AD$11:$AO$1485,MATCH($B1989&amp;$I1989,$Z$11:$Z$1485&amp;$AG$11:$AG$1485,0),MATCH($D1989,$AD$9:$AO$9,0)),"-")</f>
        <v>66.051400000000001</v>
      </c>
      <c r="S1989" s="75">
        <v>224</v>
      </c>
      <c r="T1989" s="75">
        <v>214</v>
      </c>
      <c r="U1989" s="75">
        <v>5</v>
      </c>
      <c r="V1989" s="75">
        <v>12</v>
      </c>
      <c r="W1989" s="50" t="str">
        <f t="shared" si="193"/>
        <v>-</v>
      </c>
      <c r="X1989" s="50">
        <f t="shared" si="194"/>
        <v>10</v>
      </c>
    </row>
    <row r="1990" spans="2:24" ht="15" x14ac:dyDescent="0.3">
      <c r="B1990" s="76" t="str">
        <f t="shared" si="192"/>
        <v>M68×2</v>
      </c>
      <c r="C1990" s="77" t="s">
        <v>216</v>
      </c>
      <c r="D1990" s="77" t="s">
        <v>221</v>
      </c>
      <c r="E1990" s="74" t="s">
        <v>135</v>
      </c>
      <c r="F1990" s="75">
        <v>68</v>
      </c>
      <c r="G1990" s="75">
        <v>2</v>
      </c>
      <c r="H1990" s="74" t="s">
        <v>485</v>
      </c>
      <c r="I1990" s="74" t="s">
        <v>379</v>
      </c>
      <c r="J1990" s="75" t="s">
        <v>312</v>
      </c>
      <c r="K1990" s="58" t="s">
        <v>491</v>
      </c>
      <c r="L1990" s="75">
        <v>68</v>
      </c>
      <c r="M1990" s="75">
        <v>2</v>
      </c>
      <c r="N1990" s="74">
        <v>60</v>
      </c>
      <c r="O1990" s="101">
        <f t="array" ref="O1990">IFERROR(INDEX($AD$11:$AO$1485,MATCH($B1990&amp;$I1990,$Z$11:$Z$1485&amp;$AG$11:$AG$1485,0),MATCH($C1990,$AD$9:$AO$9,0)),"-")</f>
        <v>67.400000000000006</v>
      </c>
      <c r="P1990" s="75" t="s">
        <v>131</v>
      </c>
      <c r="Q1990" s="75" t="s">
        <v>131</v>
      </c>
      <c r="R1990" s="101">
        <f t="array" ref="R1990">IFERROR(INDEX($AD$11:$AO$1485,MATCH($B1990&amp;$I1990,$Z$11:$Z$1485&amp;$AG$11:$AG$1485,0),MATCH($D1990,$AD$9:$AO$9,0)),"-")</f>
        <v>66.700999999999993</v>
      </c>
      <c r="S1990" s="75">
        <v>120</v>
      </c>
      <c r="T1990" s="75">
        <v>110</v>
      </c>
      <c r="U1990" s="75">
        <v>5</v>
      </c>
      <c r="V1990" s="75">
        <v>15</v>
      </c>
      <c r="W1990" s="50" t="str">
        <f t="shared" si="193"/>
        <v>-</v>
      </c>
      <c r="X1990" s="50">
        <f t="shared" si="194"/>
        <v>10</v>
      </c>
    </row>
    <row r="1991" spans="2:24" ht="15" x14ac:dyDescent="0.3">
      <c r="B1991" s="76" t="str">
        <f t="shared" si="192"/>
        <v>M68×1.5</v>
      </c>
      <c r="C1991" s="77" t="s">
        <v>216</v>
      </c>
      <c r="D1991" s="77" t="s">
        <v>221</v>
      </c>
      <c r="E1991" s="74" t="s">
        <v>135</v>
      </c>
      <c r="F1991" s="75">
        <v>68</v>
      </c>
      <c r="G1991" s="75">
        <v>1.5</v>
      </c>
      <c r="H1991" s="74" t="s">
        <v>485</v>
      </c>
      <c r="I1991" s="74" t="s">
        <v>379</v>
      </c>
      <c r="J1991" s="75" t="s">
        <v>312</v>
      </c>
      <c r="K1991" s="58" t="s">
        <v>491</v>
      </c>
      <c r="L1991" s="75">
        <v>68</v>
      </c>
      <c r="M1991" s="75">
        <v>1.5</v>
      </c>
      <c r="N1991" s="74">
        <v>60</v>
      </c>
      <c r="O1991" s="101">
        <f t="array" ref="O1991">IFERROR(INDEX($AD$11:$AO$1485,MATCH($B1991&amp;$I1991,$Z$11:$Z$1485&amp;$AG$11:$AG$1485,0),MATCH($C1991,$AD$9:$AO$9,0)),"-")</f>
        <v>67.569999999999993</v>
      </c>
      <c r="P1991" s="75" t="s">
        <v>131</v>
      </c>
      <c r="Q1991" s="75" t="s">
        <v>131</v>
      </c>
      <c r="R1991" s="101">
        <f t="array" ref="R1991">IFERROR(INDEX($AD$11:$AO$1485,MATCH($B1991&amp;$I1991,$Z$11:$Z$1485&amp;$AG$11:$AG$1485,0),MATCH($D1991,$AD$9:$AO$9,0)),"-")</f>
        <v>67.025700000000001</v>
      </c>
      <c r="S1991" s="75">
        <v>110</v>
      </c>
      <c r="T1991" s="75">
        <v>100</v>
      </c>
      <c r="U1991" s="75">
        <v>4</v>
      </c>
      <c r="V1991" s="75">
        <v>18</v>
      </c>
      <c r="W1991" s="50" t="str">
        <f t="shared" si="193"/>
        <v>-</v>
      </c>
      <c r="X1991" s="50">
        <f t="shared" si="194"/>
        <v>10</v>
      </c>
    </row>
    <row r="1992" spans="2:24" ht="15" x14ac:dyDescent="0.3">
      <c r="B1992" s="76" t="str">
        <f t="shared" si="192"/>
        <v>M70×6</v>
      </c>
      <c r="C1992" s="77" t="s">
        <v>216</v>
      </c>
      <c r="D1992" s="77" t="s">
        <v>221</v>
      </c>
      <c r="E1992" s="74" t="s">
        <v>135</v>
      </c>
      <c r="F1992" s="75">
        <v>70</v>
      </c>
      <c r="G1992" s="75">
        <v>6</v>
      </c>
      <c r="H1992" s="74" t="s">
        <v>485</v>
      </c>
      <c r="I1992" s="74" t="s">
        <v>379</v>
      </c>
      <c r="J1992" s="75" t="s">
        <v>312</v>
      </c>
      <c r="K1992" s="58" t="s">
        <v>491</v>
      </c>
      <c r="L1992" s="75">
        <v>70</v>
      </c>
      <c r="M1992" s="75">
        <v>6</v>
      </c>
      <c r="N1992" s="74">
        <v>60</v>
      </c>
      <c r="O1992" s="101">
        <f t="array" ref="O1992">IFERROR(INDEX($AD$11:$AO$1485,MATCH($B1992&amp;$I1992,$Z$11:$Z$1485&amp;$AG$11:$AG$1485,0),MATCH($C1992,$AD$9:$AO$9,0)),"-")</f>
        <v>69</v>
      </c>
      <c r="P1992" s="75" t="s">
        <v>131</v>
      </c>
      <c r="Q1992" s="75" t="s">
        <v>131</v>
      </c>
      <c r="R1992" s="101">
        <f t="array" ref="R1992">IFERROR(INDEX($AD$11:$AO$1485,MATCH($B1992&amp;$I1992,$Z$11:$Z$1485&amp;$AG$11:$AG$1485,0),MATCH($D1992,$AD$9:$AO$9,0)),"-")</f>
        <v>66.102900000000005</v>
      </c>
      <c r="S1992" s="75">
        <v>300</v>
      </c>
      <c r="T1992" s="75">
        <v>290</v>
      </c>
      <c r="U1992" s="75">
        <v>6</v>
      </c>
      <c r="V1992" s="75">
        <v>9</v>
      </c>
      <c r="W1992" s="50" t="str">
        <f t="shared" si="193"/>
        <v>-</v>
      </c>
      <c r="X1992" s="50">
        <f t="shared" si="194"/>
        <v>10</v>
      </c>
    </row>
    <row r="1993" spans="2:24" ht="15" x14ac:dyDescent="0.3">
      <c r="B1993" s="76" t="str">
        <f t="shared" si="192"/>
        <v>M70×4</v>
      </c>
      <c r="C1993" s="77" t="s">
        <v>216</v>
      </c>
      <c r="D1993" s="77" t="s">
        <v>221</v>
      </c>
      <c r="E1993" s="74" t="s">
        <v>135</v>
      </c>
      <c r="F1993" s="75">
        <v>70</v>
      </c>
      <c r="G1993" s="75">
        <v>4</v>
      </c>
      <c r="H1993" s="74" t="s">
        <v>485</v>
      </c>
      <c r="I1993" s="74" t="s">
        <v>379</v>
      </c>
      <c r="J1993" s="75" t="s">
        <v>312</v>
      </c>
      <c r="K1993" s="58" t="s">
        <v>491</v>
      </c>
      <c r="L1993" s="75">
        <v>70</v>
      </c>
      <c r="M1993" s="75">
        <v>4</v>
      </c>
      <c r="N1993" s="74">
        <v>60</v>
      </c>
      <c r="O1993" s="101">
        <f t="array" ref="O1993">IFERROR(INDEX($AD$11:$AO$1485,MATCH($B1993&amp;$I1993,$Z$11:$Z$1485&amp;$AG$11:$AG$1485,0),MATCH($C1993,$AD$9:$AO$9,0)),"-")</f>
        <v>69.38</v>
      </c>
      <c r="P1993" s="75" t="s">
        <v>131</v>
      </c>
      <c r="Q1993" s="75" t="s">
        <v>131</v>
      </c>
      <c r="R1993" s="101">
        <f t="array" ref="R1993">IFERROR(INDEX($AD$11:$AO$1485,MATCH($B1993&amp;$I1993,$Z$11:$Z$1485&amp;$AG$11:$AG$1485,0),MATCH($D1993,$AD$9:$AO$9,0)),"-")</f>
        <v>67.401899999999998</v>
      </c>
      <c r="S1993" s="75">
        <v>250</v>
      </c>
      <c r="T1993" s="75">
        <v>240</v>
      </c>
      <c r="U1993" s="75">
        <v>5</v>
      </c>
      <c r="V1993" s="75">
        <v>11</v>
      </c>
      <c r="W1993" s="50" t="str">
        <f t="shared" si="193"/>
        <v>-</v>
      </c>
      <c r="X1993" s="50">
        <f t="shared" si="194"/>
        <v>10</v>
      </c>
    </row>
    <row r="1994" spans="2:24" ht="15" x14ac:dyDescent="0.3">
      <c r="B1994" s="76" t="str">
        <f t="shared" si="192"/>
        <v>M70×3</v>
      </c>
      <c r="C1994" s="77" t="s">
        <v>216</v>
      </c>
      <c r="D1994" s="77" t="s">
        <v>221</v>
      </c>
      <c r="E1994" s="74" t="s">
        <v>135</v>
      </c>
      <c r="F1994" s="75">
        <v>70</v>
      </c>
      <c r="G1994" s="75">
        <v>3</v>
      </c>
      <c r="H1994" s="74" t="s">
        <v>485</v>
      </c>
      <c r="I1994" s="74" t="s">
        <v>379</v>
      </c>
      <c r="J1994" s="75" t="s">
        <v>312</v>
      </c>
      <c r="K1994" s="58" t="s">
        <v>491</v>
      </c>
      <c r="L1994" s="75">
        <v>70</v>
      </c>
      <c r="M1994" s="75">
        <v>3</v>
      </c>
      <c r="N1994" s="74">
        <v>60</v>
      </c>
      <c r="O1994" s="101">
        <f t="array" ref="O1994">IFERROR(INDEX($AD$11:$AO$1485,MATCH($B1994&amp;$I1994,$Z$11:$Z$1485&amp;$AG$11:$AG$1485,0),MATCH($C1994,$AD$9:$AO$9,0)),"-")</f>
        <v>69.569999999999993</v>
      </c>
      <c r="P1994" s="75" t="s">
        <v>131</v>
      </c>
      <c r="Q1994" s="75" t="s">
        <v>131</v>
      </c>
      <c r="R1994" s="101">
        <f t="array" ref="R1994">IFERROR(INDEX($AD$11:$AO$1485,MATCH($B1994&amp;$I1994,$Z$11:$Z$1485&amp;$AG$11:$AG$1485,0),MATCH($D1994,$AD$9:$AO$9,0)),"-")</f>
        <v>68.051400000000001</v>
      </c>
      <c r="S1994" s="75">
        <v>224</v>
      </c>
      <c r="T1994" s="75">
        <v>214</v>
      </c>
      <c r="U1994" s="75">
        <v>5</v>
      </c>
      <c r="V1994" s="75">
        <v>12</v>
      </c>
      <c r="W1994" s="50" t="str">
        <f t="shared" si="193"/>
        <v>-</v>
      </c>
      <c r="X1994" s="50">
        <f t="shared" si="194"/>
        <v>10</v>
      </c>
    </row>
    <row r="1995" spans="2:24" ht="15" x14ac:dyDescent="0.3">
      <c r="B1995" s="76" t="str">
        <f t="shared" ref="B1995:B2058" si="195">CONCATENATE(E1995,L1995,"×",G1995)</f>
        <v>M70×2</v>
      </c>
      <c r="C1995" s="77" t="s">
        <v>216</v>
      </c>
      <c r="D1995" s="77" t="s">
        <v>221</v>
      </c>
      <c r="E1995" s="74" t="s">
        <v>135</v>
      </c>
      <c r="F1995" s="75">
        <v>70</v>
      </c>
      <c r="G1995" s="75">
        <v>2</v>
      </c>
      <c r="H1995" s="74" t="s">
        <v>485</v>
      </c>
      <c r="I1995" s="74" t="s">
        <v>379</v>
      </c>
      <c r="J1995" s="75" t="s">
        <v>312</v>
      </c>
      <c r="K1995" s="58" t="s">
        <v>491</v>
      </c>
      <c r="L1995" s="75">
        <v>70</v>
      </c>
      <c r="M1995" s="75">
        <v>2</v>
      </c>
      <c r="N1995" s="74">
        <v>60</v>
      </c>
      <c r="O1995" s="101">
        <f t="array" ref="O1995">IFERROR(INDEX($AD$11:$AO$1485,MATCH($B1995&amp;$I1995,$Z$11:$Z$1485&amp;$AG$11:$AG$1485,0),MATCH($C1995,$AD$9:$AO$9,0)),"-")</f>
        <v>69.400000000000006</v>
      </c>
      <c r="P1995" s="75" t="s">
        <v>131</v>
      </c>
      <c r="Q1995" s="75" t="s">
        <v>131</v>
      </c>
      <c r="R1995" s="101">
        <f t="array" ref="R1995">IFERROR(INDEX($AD$11:$AO$1485,MATCH($B1995&amp;$I1995,$Z$11:$Z$1485&amp;$AG$11:$AG$1485,0),MATCH($D1995,$AD$9:$AO$9,0)),"-")</f>
        <v>68.700999999999993</v>
      </c>
      <c r="S1995" s="75">
        <v>120</v>
      </c>
      <c r="T1995" s="75">
        <v>110</v>
      </c>
      <c r="U1995" s="75">
        <v>5</v>
      </c>
      <c r="V1995" s="75">
        <v>15</v>
      </c>
      <c r="W1995" s="50" t="str">
        <f t="shared" si="193"/>
        <v>-</v>
      </c>
      <c r="X1995" s="50">
        <f t="shared" si="194"/>
        <v>10</v>
      </c>
    </row>
    <row r="1996" spans="2:24" ht="15" x14ac:dyDescent="0.3">
      <c r="B1996" s="76" t="str">
        <f t="shared" si="195"/>
        <v>M70×1.5</v>
      </c>
      <c r="C1996" s="77" t="s">
        <v>216</v>
      </c>
      <c r="D1996" s="77" t="s">
        <v>221</v>
      </c>
      <c r="E1996" s="74" t="s">
        <v>135</v>
      </c>
      <c r="F1996" s="75">
        <v>70</v>
      </c>
      <c r="G1996" s="75">
        <v>1.5</v>
      </c>
      <c r="H1996" s="74" t="s">
        <v>485</v>
      </c>
      <c r="I1996" s="74" t="s">
        <v>379</v>
      </c>
      <c r="J1996" s="75" t="s">
        <v>312</v>
      </c>
      <c r="K1996" s="58" t="s">
        <v>491</v>
      </c>
      <c r="L1996" s="75">
        <v>70</v>
      </c>
      <c r="M1996" s="75">
        <v>1.5</v>
      </c>
      <c r="N1996" s="74">
        <v>60</v>
      </c>
      <c r="O1996" s="101">
        <f t="array" ref="O1996">IFERROR(INDEX($AD$11:$AO$1485,MATCH($B1996&amp;$I1996,$Z$11:$Z$1485&amp;$AG$11:$AG$1485,0),MATCH($C1996,$AD$9:$AO$9,0)),"-")</f>
        <v>69.569999999999993</v>
      </c>
      <c r="P1996" s="75" t="s">
        <v>131</v>
      </c>
      <c r="Q1996" s="75" t="s">
        <v>131</v>
      </c>
      <c r="R1996" s="101">
        <f t="array" ref="R1996">IFERROR(INDEX($AD$11:$AO$1485,MATCH($B1996&amp;$I1996,$Z$11:$Z$1485&amp;$AG$11:$AG$1485,0),MATCH($D1996,$AD$9:$AO$9,0)),"-")</f>
        <v>69.025700000000001</v>
      </c>
      <c r="S1996" s="75">
        <v>110</v>
      </c>
      <c r="T1996" s="75">
        <v>100</v>
      </c>
      <c r="U1996" s="75">
        <v>4</v>
      </c>
      <c r="V1996" s="75">
        <v>18</v>
      </c>
      <c r="W1996" s="50" t="str">
        <f t="shared" si="193"/>
        <v>-</v>
      </c>
      <c r="X1996" s="50">
        <f t="shared" si="194"/>
        <v>10</v>
      </c>
    </row>
    <row r="1997" spans="2:24" ht="15" x14ac:dyDescent="0.3">
      <c r="B1997" s="76" t="str">
        <f t="shared" si="195"/>
        <v>M72×6</v>
      </c>
      <c r="C1997" s="77" t="s">
        <v>216</v>
      </c>
      <c r="D1997" s="77" t="s">
        <v>221</v>
      </c>
      <c r="E1997" s="74" t="s">
        <v>135</v>
      </c>
      <c r="F1997" s="75">
        <v>72</v>
      </c>
      <c r="G1997" s="75">
        <v>6</v>
      </c>
      <c r="H1997" s="74" t="s">
        <v>485</v>
      </c>
      <c r="I1997" s="74" t="s">
        <v>379</v>
      </c>
      <c r="J1997" s="75" t="s">
        <v>312</v>
      </c>
      <c r="K1997" s="58" t="s">
        <v>491</v>
      </c>
      <c r="L1997" s="75">
        <v>72</v>
      </c>
      <c r="M1997" s="75">
        <v>6</v>
      </c>
      <c r="N1997" s="74">
        <v>60</v>
      </c>
      <c r="O1997" s="101">
        <f t="array" ref="O1997">IFERROR(INDEX($AD$11:$AO$1485,MATCH($B1997&amp;$I1997,$Z$11:$Z$1485&amp;$AG$11:$AG$1485,0),MATCH($C1997,$AD$9:$AO$9,0)),"-")</f>
        <v>71</v>
      </c>
      <c r="P1997" s="75" t="s">
        <v>131</v>
      </c>
      <c r="Q1997" s="75" t="s">
        <v>131</v>
      </c>
      <c r="R1997" s="101">
        <f t="array" ref="R1997">IFERROR(INDEX($AD$11:$AO$1485,MATCH($B1997&amp;$I1997,$Z$11:$Z$1485&amp;$AG$11:$AG$1485,0),MATCH($D1997,$AD$9:$AO$9,0)),"-")</f>
        <v>68.102900000000005</v>
      </c>
      <c r="S1997" s="75">
        <v>300</v>
      </c>
      <c r="T1997" s="75">
        <v>290</v>
      </c>
      <c r="U1997" s="75">
        <v>6</v>
      </c>
      <c r="V1997" s="75">
        <v>9</v>
      </c>
      <c r="W1997" s="50" t="str">
        <f t="shared" si="193"/>
        <v>-</v>
      </c>
      <c r="X1997" s="50">
        <f t="shared" si="194"/>
        <v>10</v>
      </c>
    </row>
    <row r="1998" spans="2:24" ht="15" x14ac:dyDescent="0.3">
      <c r="B1998" s="76" t="str">
        <f t="shared" si="195"/>
        <v>M72×4</v>
      </c>
      <c r="C1998" s="77" t="s">
        <v>216</v>
      </c>
      <c r="D1998" s="77" t="s">
        <v>221</v>
      </c>
      <c r="E1998" s="74" t="s">
        <v>135</v>
      </c>
      <c r="F1998" s="75">
        <v>72</v>
      </c>
      <c r="G1998" s="75">
        <v>4</v>
      </c>
      <c r="H1998" s="74" t="s">
        <v>485</v>
      </c>
      <c r="I1998" s="74" t="s">
        <v>379</v>
      </c>
      <c r="J1998" s="75" t="s">
        <v>312</v>
      </c>
      <c r="K1998" s="58" t="s">
        <v>491</v>
      </c>
      <c r="L1998" s="75">
        <v>72</v>
      </c>
      <c r="M1998" s="75">
        <v>4</v>
      </c>
      <c r="N1998" s="74">
        <v>60</v>
      </c>
      <c r="O1998" s="101">
        <f t="array" ref="O1998">IFERROR(INDEX($AD$11:$AO$1485,MATCH($B1998&amp;$I1998,$Z$11:$Z$1485&amp;$AG$11:$AG$1485,0),MATCH($C1998,$AD$9:$AO$9,0)),"-")</f>
        <v>71.38</v>
      </c>
      <c r="P1998" s="75" t="s">
        <v>131</v>
      </c>
      <c r="Q1998" s="75" t="s">
        <v>131</v>
      </c>
      <c r="R1998" s="101">
        <f t="array" ref="R1998">IFERROR(INDEX($AD$11:$AO$1485,MATCH($B1998&amp;$I1998,$Z$11:$Z$1485&amp;$AG$11:$AG$1485,0),MATCH($D1998,$AD$9:$AO$9,0)),"-")</f>
        <v>69.401899999999998</v>
      </c>
      <c r="S1998" s="75">
        <v>250</v>
      </c>
      <c r="T1998" s="75">
        <v>240</v>
      </c>
      <c r="U1998" s="75">
        <v>5</v>
      </c>
      <c r="V1998" s="75">
        <v>11</v>
      </c>
      <c r="W1998" s="50" t="str">
        <f t="shared" si="193"/>
        <v>-</v>
      </c>
      <c r="X1998" s="50">
        <f t="shared" si="194"/>
        <v>10</v>
      </c>
    </row>
    <row r="1999" spans="2:24" ht="15" x14ac:dyDescent="0.3">
      <c r="B1999" s="76" t="str">
        <f t="shared" si="195"/>
        <v>M72×3</v>
      </c>
      <c r="C1999" s="77" t="s">
        <v>216</v>
      </c>
      <c r="D1999" s="77" t="s">
        <v>221</v>
      </c>
      <c r="E1999" s="74" t="s">
        <v>135</v>
      </c>
      <c r="F1999" s="75">
        <v>72</v>
      </c>
      <c r="G1999" s="75">
        <v>3</v>
      </c>
      <c r="H1999" s="74" t="s">
        <v>485</v>
      </c>
      <c r="I1999" s="74" t="s">
        <v>379</v>
      </c>
      <c r="J1999" s="75" t="s">
        <v>312</v>
      </c>
      <c r="K1999" s="58" t="s">
        <v>491</v>
      </c>
      <c r="L1999" s="75">
        <v>72</v>
      </c>
      <c r="M1999" s="75">
        <v>3</v>
      </c>
      <c r="N1999" s="74">
        <v>60</v>
      </c>
      <c r="O1999" s="101">
        <f t="array" ref="O1999">IFERROR(INDEX($AD$11:$AO$1485,MATCH($B1999&amp;$I1999,$Z$11:$Z$1485&amp;$AG$11:$AG$1485,0),MATCH($C1999,$AD$9:$AO$9,0)),"-")</f>
        <v>71.569999999999993</v>
      </c>
      <c r="P1999" s="75" t="s">
        <v>131</v>
      </c>
      <c r="Q1999" s="75" t="s">
        <v>131</v>
      </c>
      <c r="R1999" s="101">
        <f t="array" ref="R1999">IFERROR(INDEX($AD$11:$AO$1485,MATCH($B1999&amp;$I1999,$Z$11:$Z$1485&amp;$AG$11:$AG$1485,0),MATCH($D1999,$AD$9:$AO$9,0)),"-")</f>
        <v>70.051400000000001</v>
      </c>
      <c r="S1999" s="75">
        <v>224</v>
      </c>
      <c r="T1999" s="75">
        <v>214</v>
      </c>
      <c r="U1999" s="75">
        <v>5</v>
      </c>
      <c r="V1999" s="75">
        <v>12</v>
      </c>
      <c r="W1999" s="50" t="str">
        <f t="shared" si="193"/>
        <v>-</v>
      </c>
      <c r="X1999" s="50">
        <f t="shared" si="194"/>
        <v>10</v>
      </c>
    </row>
    <row r="2000" spans="2:24" ht="15" x14ac:dyDescent="0.3">
      <c r="B2000" s="76" t="str">
        <f t="shared" si="195"/>
        <v>M72×2</v>
      </c>
      <c r="C2000" s="77" t="s">
        <v>216</v>
      </c>
      <c r="D2000" s="77" t="s">
        <v>221</v>
      </c>
      <c r="E2000" s="74" t="s">
        <v>135</v>
      </c>
      <c r="F2000" s="75">
        <v>72</v>
      </c>
      <c r="G2000" s="75">
        <v>2</v>
      </c>
      <c r="H2000" s="74" t="s">
        <v>485</v>
      </c>
      <c r="I2000" s="74" t="s">
        <v>379</v>
      </c>
      <c r="J2000" s="75" t="s">
        <v>312</v>
      </c>
      <c r="K2000" s="58" t="s">
        <v>491</v>
      </c>
      <c r="L2000" s="75">
        <v>72</v>
      </c>
      <c r="M2000" s="75">
        <v>2</v>
      </c>
      <c r="N2000" s="74">
        <v>60</v>
      </c>
      <c r="O2000" s="101">
        <f t="array" ref="O2000">IFERROR(INDEX($AD$11:$AO$1485,MATCH($B2000&amp;$I2000,$Z$11:$Z$1485&amp;$AG$11:$AG$1485,0),MATCH($C2000,$AD$9:$AO$9,0)),"-")</f>
        <v>71.400000000000006</v>
      </c>
      <c r="P2000" s="75" t="s">
        <v>131</v>
      </c>
      <c r="Q2000" s="75" t="s">
        <v>131</v>
      </c>
      <c r="R2000" s="101">
        <f t="array" ref="R2000">IFERROR(INDEX($AD$11:$AO$1485,MATCH($B2000&amp;$I2000,$Z$11:$Z$1485&amp;$AG$11:$AG$1485,0),MATCH($D2000,$AD$9:$AO$9,0)),"-")</f>
        <v>70.700999999999993</v>
      </c>
      <c r="S2000" s="75">
        <v>120</v>
      </c>
      <c r="T2000" s="75">
        <v>110</v>
      </c>
      <c r="U2000" s="75">
        <v>5</v>
      </c>
      <c r="V2000" s="75">
        <v>15</v>
      </c>
      <c r="W2000" s="50" t="str">
        <f t="shared" si="193"/>
        <v>-</v>
      </c>
      <c r="X2000" s="50">
        <f t="shared" si="194"/>
        <v>10</v>
      </c>
    </row>
    <row r="2001" spans="2:24" ht="15" x14ac:dyDescent="0.3">
      <c r="B2001" s="76" t="str">
        <f t="shared" si="195"/>
        <v>M72×1.5</v>
      </c>
      <c r="C2001" s="77" t="s">
        <v>216</v>
      </c>
      <c r="D2001" s="77" t="s">
        <v>221</v>
      </c>
      <c r="E2001" s="74" t="s">
        <v>135</v>
      </c>
      <c r="F2001" s="75">
        <v>72</v>
      </c>
      <c r="G2001" s="75">
        <v>1.5</v>
      </c>
      <c r="H2001" s="74" t="s">
        <v>485</v>
      </c>
      <c r="I2001" s="74" t="s">
        <v>379</v>
      </c>
      <c r="J2001" s="75" t="s">
        <v>312</v>
      </c>
      <c r="K2001" s="58" t="s">
        <v>491</v>
      </c>
      <c r="L2001" s="75">
        <v>72</v>
      </c>
      <c r="M2001" s="75">
        <v>1.5</v>
      </c>
      <c r="N2001" s="74">
        <v>60</v>
      </c>
      <c r="O2001" s="101">
        <f t="array" ref="O2001">IFERROR(INDEX($AD$11:$AO$1485,MATCH($B2001&amp;$I2001,$Z$11:$Z$1485&amp;$AG$11:$AG$1485,0),MATCH($C2001,$AD$9:$AO$9,0)),"-")</f>
        <v>71.569999999999993</v>
      </c>
      <c r="P2001" s="75" t="s">
        <v>131</v>
      </c>
      <c r="Q2001" s="75" t="s">
        <v>131</v>
      </c>
      <c r="R2001" s="101">
        <f t="array" ref="R2001">IFERROR(INDEX($AD$11:$AO$1485,MATCH($B2001&amp;$I2001,$Z$11:$Z$1485&amp;$AG$11:$AG$1485,0),MATCH($D2001,$AD$9:$AO$9,0)),"-")</f>
        <v>71.025700000000001</v>
      </c>
      <c r="S2001" s="75">
        <v>110</v>
      </c>
      <c r="T2001" s="75">
        <v>100</v>
      </c>
      <c r="U2001" s="75">
        <v>4</v>
      </c>
      <c r="V2001" s="75">
        <v>18</v>
      </c>
      <c r="W2001" s="50" t="str">
        <f t="shared" si="193"/>
        <v>-</v>
      </c>
      <c r="X2001" s="50">
        <f t="shared" si="194"/>
        <v>10</v>
      </c>
    </row>
    <row r="2002" spans="2:24" ht="15" x14ac:dyDescent="0.3">
      <c r="B2002" s="76" t="str">
        <f t="shared" si="195"/>
        <v>M75×4</v>
      </c>
      <c r="C2002" s="77" t="s">
        <v>216</v>
      </c>
      <c r="D2002" s="77" t="s">
        <v>221</v>
      </c>
      <c r="E2002" s="74" t="s">
        <v>135</v>
      </c>
      <c r="F2002" s="75">
        <v>75</v>
      </c>
      <c r="G2002" s="75">
        <v>4</v>
      </c>
      <c r="H2002" s="74" t="s">
        <v>485</v>
      </c>
      <c r="I2002" s="74" t="s">
        <v>379</v>
      </c>
      <c r="J2002" s="75" t="s">
        <v>312</v>
      </c>
      <c r="K2002" s="58" t="s">
        <v>491</v>
      </c>
      <c r="L2002" s="75">
        <v>75</v>
      </c>
      <c r="M2002" s="75">
        <v>4</v>
      </c>
      <c r="N2002" s="74">
        <v>60</v>
      </c>
      <c r="O2002" s="101">
        <f t="array" ref="O2002">IFERROR(INDEX($AD$11:$AO$1485,MATCH($B2002&amp;$I2002,$Z$11:$Z$1485&amp;$AG$11:$AG$1485,0),MATCH($C2002,$AD$9:$AO$9,0)),"-")</f>
        <v>74.38</v>
      </c>
      <c r="P2002" s="75" t="s">
        <v>131</v>
      </c>
      <c r="Q2002" s="75" t="s">
        <v>131</v>
      </c>
      <c r="R2002" s="101">
        <f t="array" ref="R2002">IFERROR(INDEX($AD$11:$AO$1485,MATCH($B2002&amp;$I2002,$Z$11:$Z$1485&amp;$AG$11:$AG$1485,0),MATCH($D2002,$AD$9:$AO$9,0)),"-")</f>
        <v>72.401899999999998</v>
      </c>
      <c r="S2002" s="75">
        <v>250</v>
      </c>
      <c r="T2002" s="75">
        <v>240</v>
      </c>
      <c r="U2002" s="75">
        <v>5</v>
      </c>
      <c r="V2002" s="75">
        <v>11</v>
      </c>
      <c r="W2002" s="50" t="str">
        <f t="shared" si="193"/>
        <v>-</v>
      </c>
      <c r="X2002" s="50">
        <f t="shared" si="194"/>
        <v>10</v>
      </c>
    </row>
    <row r="2003" spans="2:24" ht="15" x14ac:dyDescent="0.3">
      <c r="B2003" s="76" t="str">
        <f t="shared" si="195"/>
        <v>M75×3</v>
      </c>
      <c r="C2003" s="77" t="s">
        <v>216</v>
      </c>
      <c r="D2003" s="77" t="s">
        <v>221</v>
      </c>
      <c r="E2003" s="74" t="s">
        <v>135</v>
      </c>
      <c r="F2003" s="75">
        <v>75</v>
      </c>
      <c r="G2003" s="75">
        <v>3</v>
      </c>
      <c r="H2003" s="74" t="s">
        <v>485</v>
      </c>
      <c r="I2003" s="74" t="s">
        <v>379</v>
      </c>
      <c r="J2003" s="75" t="s">
        <v>312</v>
      </c>
      <c r="K2003" s="58" t="s">
        <v>491</v>
      </c>
      <c r="L2003" s="75">
        <v>75</v>
      </c>
      <c r="M2003" s="75">
        <v>3</v>
      </c>
      <c r="N2003" s="74">
        <v>60</v>
      </c>
      <c r="O2003" s="101">
        <f t="array" ref="O2003">IFERROR(INDEX($AD$11:$AO$1485,MATCH($B2003&amp;$I2003,$Z$11:$Z$1485&amp;$AG$11:$AG$1485,0),MATCH($C2003,$AD$9:$AO$9,0)),"-")</f>
        <v>74.569999999999993</v>
      </c>
      <c r="P2003" s="75" t="s">
        <v>131</v>
      </c>
      <c r="Q2003" s="75" t="s">
        <v>131</v>
      </c>
      <c r="R2003" s="101">
        <f t="array" ref="R2003">IFERROR(INDEX($AD$11:$AO$1485,MATCH($B2003&amp;$I2003,$Z$11:$Z$1485&amp;$AG$11:$AG$1485,0),MATCH($D2003,$AD$9:$AO$9,0)),"-")</f>
        <v>73.051400000000001</v>
      </c>
      <c r="S2003" s="75">
        <v>224</v>
      </c>
      <c r="T2003" s="75">
        <v>214</v>
      </c>
      <c r="U2003" s="75">
        <v>5</v>
      </c>
      <c r="V2003" s="75">
        <v>12</v>
      </c>
      <c r="W2003" s="50" t="str">
        <f t="shared" si="193"/>
        <v>-</v>
      </c>
      <c r="X2003" s="50">
        <f t="shared" si="194"/>
        <v>10</v>
      </c>
    </row>
    <row r="2004" spans="2:24" ht="15" x14ac:dyDescent="0.3">
      <c r="B2004" s="76" t="str">
        <f t="shared" si="195"/>
        <v>M75×2</v>
      </c>
      <c r="C2004" s="77" t="s">
        <v>216</v>
      </c>
      <c r="D2004" s="77" t="s">
        <v>221</v>
      </c>
      <c r="E2004" s="74" t="s">
        <v>135</v>
      </c>
      <c r="F2004" s="75">
        <v>75</v>
      </c>
      <c r="G2004" s="75">
        <v>2</v>
      </c>
      <c r="H2004" s="74" t="s">
        <v>485</v>
      </c>
      <c r="I2004" s="74" t="s">
        <v>379</v>
      </c>
      <c r="J2004" s="75" t="s">
        <v>312</v>
      </c>
      <c r="K2004" s="58" t="s">
        <v>491</v>
      </c>
      <c r="L2004" s="75">
        <v>75</v>
      </c>
      <c r="M2004" s="75">
        <v>2</v>
      </c>
      <c r="N2004" s="74">
        <v>60</v>
      </c>
      <c r="O2004" s="101">
        <f t="array" ref="O2004">IFERROR(INDEX($AD$11:$AO$1485,MATCH($B2004&amp;$I2004,$Z$11:$Z$1485&amp;$AG$11:$AG$1485,0),MATCH($C2004,$AD$9:$AO$9,0)),"-")</f>
        <v>74.400000000000006</v>
      </c>
      <c r="P2004" s="75" t="s">
        <v>131</v>
      </c>
      <c r="Q2004" s="75" t="s">
        <v>131</v>
      </c>
      <c r="R2004" s="101">
        <f t="array" ref="R2004">IFERROR(INDEX($AD$11:$AO$1485,MATCH($B2004&amp;$I2004,$Z$11:$Z$1485&amp;$AG$11:$AG$1485,0),MATCH($D2004,$AD$9:$AO$9,0)),"-")</f>
        <v>73.700999999999993</v>
      </c>
      <c r="S2004" s="75">
        <v>120</v>
      </c>
      <c r="T2004" s="75">
        <v>110</v>
      </c>
      <c r="U2004" s="75">
        <v>5</v>
      </c>
      <c r="V2004" s="75">
        <v>15</v>
      </c>
      <c r="W2004" s="50" t="str">
        <f t="shared" si="193"/>
        <v>-</v>
      </c>
      <c r="X2004" s="50">
        <f t="shared" si="194"/>
        <v>10</v>
      </c>
    </row>
    <row r="2005" spans="2:24" ht="15" x14ac:dyDescent="0.3">
      <c r="B2005" s="76" t="str">
        <f t="shared" si="195"/>
        <v>M75×1.5</v>
      </c>
      <c r="C2005" s="77" t="s">
        <v>216</v>
      </c>
      <c r="D2005" s="77" t="s">
        <v>221</v>
      </c>
      <c r="E2005" s="74" t="s">
        <v>135</v>
      </c>
      <c r="F2005" s="75">
        <v>75</v>
      </c>
      <c r="G2005" s="75">
        <v>1.5</v>
      </c>
      <c r="H2005" s="74" t="s">
        <v>485</v>
      </c>
      <c r="I2005" s="74" t="s">
        <v>379</v>
      </c>
      <c r="J2005" s="75" t="s">
        <v>312</v>
      </c>
      <c r="K2005" s="58" t="s">
        <v>491</v>
      </c>
      <c r="L2005" s="75">
        <v>75</v>
      </c>
      <c r="M2005" s="75">
        <v>1.5</v>
      </c>
      <c r="N2005" s="74">
        <v>60</v>
      </c>
      <c r="O2005" s="101">
        <f t="array" ref="O2005">IFERROR(INDEX($AD$11:$AO$1485,MATCH($B2005&amp;$I2005,$Z$11:$Z$1485&amp;$AG$11:$AG$1485,0),MATCH($C2005,$AD$9:$AO$9,0)),"-")</f>
        <v>74.569999999999993</v>
      </c>
      <c r="P2005" s="75" t="s">
        <v>131</v>
      </c>
      <c r="Q2005" s="75" t="s">
        <v>131</v>
      </c>
      <c r="R2005" s="101">
        <f t="array" ref="R2005">IFERROR(INDEX($AD$11:$AO$1485,MATCH($B2005&amp;$I2005,$Z$11:$Z$1485&amp;$AG$11:$AG$1485,0),MATCH($D2005,$AD$9:$AO$9,0)),"-")</f>
        <v>74.025700000000001</v>
      </c>
      <c r="S2005" s="75">
        <v>110</v>
      </c>
      <c r="T2005" s="75">
        <v>100</v>
      </c>
      <c r="U2005" s="75">
        <v>4</v>
      </c>
      <c r="V2005" s="75">
        <v>18</v>
      </c>
      <c r="W2005" s="50" t="str">
        <f t="shared" si="193"/>
        <v>-</v>
      </c>
      <c r="X2005" s="50">
        <f t="shared" si="194"/>
        <v>10</v>
      </c>
    </row>
    <row r="2006" spans="2:24" ht="15" x14ac:dyDescent="0.3">
      <c r="B2006" s="76" t="str">
        <f t="shared" si="195"/>
        <v>M76×6</v>
      </c>
      <c r="C2006" s="77" t="s">
        <v>216</v>
      </c>
      <c r="D2006" s="77" t="s">
        <v>221</v>
      </c>
      <c r="E2006" s="74" t="s">
        <v>135</v>
      </c>
      <c r="F2006" s="75">
        <v>76</v>
      </c>
      <c r="G2006" s="75">
        <v>6</v>
      </c>
      <c r="H2006" s="74" t="s">
        <v>485</v>
      </c>
      <c r="I2006" s="74" t="s">
        <v>379</v>
      </c>
      <c r="J2006" s="75" t="s">
        <v>312</v>
      </c>
      <c r="K2006" s="58" t="s">
        <v>491</v>
      </c>
      <c r="L2006" s="75">
        <v>76</v>
      </c>
      <c r="M2006" s="75">
        <v>6</v>
      </c>
      <c r="N2006" s="74">
        <v>60</v>
      </c>
      <c r="O2006" s="101">
        <f t="array" ref="O2006">IFERROR(INDEX($AD$11:$AO$1485,MATCH($B2006&amp;$I2006,$Z$11:$Z$1485&amp;$AG$11:$AG$1485,0),MATCH($C2006,$AD$9:$AO$9,0)),"-")</f>
        <v>75</v>
      </c>
      <c r="P2006" s="75" t="s">
        <v>131</v>
      </c>
      <c r="Q2006" s="75" t="s">
        <v>131</v>
      </c>
      <c r="R2006" s="101">
        <f t="array" ref="R2006">IFERROR(INDEX($AD$11:$AO$1485,MATCH($B2006&amp;$I2006,$Z$11:$Z$1485&amp;$AG$11:$AG$1485,0),MATCH($D2006,$AD$9:$AO$9,0)),"-")</f>
        <v>72.102900000000005</v>
      </c>
      <c r="S2006" s="75">
        <v>300</v>
      </c>
      <c r="T2006" s="75">
        <v>290</v>
      </c>
      <c r="U2006" s="75">
        <v>6</v>
      </c>
      <c r="V2006" s="75">
        <v>9</v>
      </c>
      <c r="W2006" s="50" t="str">
        <f t="shared" si="193"/>
        <v>-</v>
      </c>
      <c r="X2006" s="50">
        <f t="shared" si="194"/>
        <v>10</v>
      </c>
    </row>
    <row r="2007" spans="2:24" ht="15" x14ac:dyDescent="0.3">
      <c r="B2007" s="76" t="str">
        <f t="shared" si="195"/>
        <v>M76×4</v>
      </c>
      <c r="C2007" s="77" t="s">
        <v>216</v>
      </c>
      <c r="D2007" s="77" t="s">
        <v>221</v>
      </c>
      <c r="E2007" s="74" t="s">
        <v>135</v>
      </c>
      <c r="F2007" s="75">
        <v>76</v>
      </c>
      <c r="G2007" s="75">
        <v>4</v>
      </c>
      <c r="H2007" s="74" t="s">
        <v>485</v>
      </c>
      <c r="I2007" s="74" t="s">
        <v>379</v>
      </c>
      <c r="J2007" s="75" t="s">
        <v>312</v>
      </c>
      <c r="K2007" s="58" t="s">
        <v>491</v>
      </c>
      <c r="L2007" s="75">
        <v>76</v>
      </c>
      <c r="M2007" s="75">
        <v>4</v>
      </c>
      <c r="N2007" s="74">
        <v>60</v>
      </c>
      <c r="O2007" s="101">
        <f t="array" ref="O2007">IFERROR(INDEX($AD$11:$AO$1485,MATCH($B2007&amp;$I2007,$Z$11:$Z$1485&amp;$AG$11:$AG$1485,0),MATCH($C2007,$AD$9:$AO$9,0)),"-")</f>
        <v>75.38</v>
      </c>
      <c r="P2007" s="75" t="s">
        <v>131</v>
      </c>
      <c r="Q2007" s="75" t="s">
        <v>131</v>
      </c>
      <c r="R2007" s="101">
        <f t="array" ref="R2007">IFERROR(INDEX($AD$11:$AO$1485,MATCH($B2007&amp;$I2007,$Z$11:$Z$1485&amp;$AG$11:$AG$1485,0),MATCH($D2007,$AD$9:$AO$9,0)),"-")</f>
        <v>73.401899999999998</v>
      </c>
      <c r="S2007" s="75">
        <v>250</v>
      </c>
      <c r="T2007" s="75">
        <v>240</v>
      </c>
      <c r="U2007" s="75">
        <v>5</v>
      </c>
      <c r="V2007" s="75">
        <v>11</v>
      </c>
      <c r="W2007" s="50" t="str">
        <f t="shared" si="193"/>
        <v>-</v>
      </c>
      <c r="X2007" s="50">
        <f t="shared" si="194"/>
        <v>10</v>
      </c>
    </row>
    <row r="2008" spans="2:24" ht="15" x14ac:dyDescent="0.3">
      <c r="B2008" s="76" t="str">
        <f t="shared" si="195"/>
        <v>M76×3</v>
      </c>
      <c r="C2008" s="77" t="s">
        <v>216</v>
      </c>
      <c r="D2008" s="77" t="s">
        <v>221</v>
      </c>
      <c r="E2008" s="74" t="s">
        <v>135</v>
      </c>
      <c r="F2008" s="75">
        <v>76</v>
      </c>
      <c r="G2008" s="75">
        <v>3</v>
      </c>
      <c r="H2008" s="74" t="s">
        <v>485</v>
      </c>
      <c r="I2008" s="74" t="s">
        <v>379</v>
      </c>
      <c r="J2008" s="75" t="s">
        <v>312</v>
      </c>
      <c r="K2008" s="58" t="s">
        <v>491</v>
      </c>
      <c r="L2008" s="75">
        <v>76</v>
      </c>
      <c r="M2008" s="75">
        <v>3</v>
      </c>
      <c r="N2008" s="74">
        <v>60</v>
      </c>
      <c r="O2008" s="101">
        <f t="array" ref="O2008">IFERROR(INDEX($AD$11:$AO$1485,MATCH($B2008&amp;$I2008,$Z$11:$Z$1485&amp;$AG$11:$AG$1485,0),MATCH($C2008,$AD$9:$AO$9,0)),"-")</f>
        <v>75.569999999999993</v>
      </c>
      <c r="P2008" s="75" t="s">
        <v>131</v>
      </c>
      <c r="Q2008" s="75" t="s">
        <v>131</v>
      </c>
      <c r="R2008" s="101">
        <f t="array" ref="R2008">IFERROR(INDEX($AD$11:$AO$1485,MATCH($B2008&amp;$I2008,$Z$11:$Z$1485&amp;$AG$11:$AG$1485,0),MATCH($D2008,$AD$9:$AO$9,0)),"-")</f>
        <v>74.051400000000001</v>
      </c>
      <c r="S2008" s="75">
        <v>224</v>
      </c>
      <c r="T2008" s="75">
        <v>214</v>
      </c>
      <c r="U2008" s="75">
        <v>5</v>
      </c>
      <c r="V2008" s="75">
        <v>12</v>
      </c>
      <c r="W2008" s="50" t="str">
        <f t="shared" si="193"/>
        <v>-</v>
      </c>
      <c r="X2008" s="50">
        <f t="shared" si="194"/>
        <v>10</v>
      </c>
    </row>
    <row r="2009" spans="2:24" ht="15" x14ac:dyDescent="0.3">
      <c r="B2009" s="76" t="str">
        <f t="shared" si="195"/>
        <v>M76×2</v>
      </c>
      <c r="C2009" s="77" t="s">
        <v>216</v>
      </c>
      <c r="D2009" s="77" t="s">
        <v>221</v>
      </c>
      <c r="E2009" s="74" t="s">
        <v>135</v>
      </c>
      <c r="F2009" s="75">
        <v>76</v>
      </c>
      <c r="G2009" s="75">
        <v>2</v>
      </c>
      <c r="H2009" s="74" t="s">
        <v>485</v>
      </c>
      <c r="I2009" s="74" t="s">
        <v>379</v>
      </c>
      <c r="J2009" s="75" t="s">
        <v>312</v>
      </c>
      <c r="K2009" s="58" t="s">
        <v>491</v>
      </c>
      <c r="L2009" s="75">
        <v>76</v>
      </c>
      <c r="M2009" s="75">
        <v>2</v>
      </c>
      <c r="N2009" s="74">
        <v>60</v>
      </c>
      <c r="O2009" s="101">
        <f t="array" ref="O2009">IFERROR(INDEX($AD$11:$AO$1485,MATCH($B2009&amp;$I2009,$Z$11:$Z$1485&amp;$AG$11:$AG$1485,0),MATCH($C2009,$AD$9:$AO$9,0)),"-")</f>
        <v>75.760000000000005</v>
      </c>
      <c r="P2009" s="75" t="s">
        <v>131</v>
      </c>
      <c r="Q2009" s="75" t="s">
        <v>131</v>
      </c>
      <c r="R2009" s="101">
        <f t="array" ref="R2009">IFERROR(INDEX($AD$11:$AO$1485,MATCH($B2009&amp;$I2009,$Z$11:$Z$1485&amp;$AG$11:$AG$1485,0),MATCH($D2009,$AD$9:$AO$9,0)),"-")</f>
        <v>74.700999999999993</v>
      </c>
      <c r="S2009" s="75">
        <v>190</v>
      </c>
      <c r="T2009" s="75">
        <v>180</v>
      </c>
      <c r="U2009" s="75">
        <v>5</v>
      </c>
      <c r="V2009" s="75">
        <v>15</v>
      </c>
      <c r="W2009" s="50" t="str">
        <f t="shared" si="193"/>
        <v>-</v>
      </c>
      <c r="X2009" s="50">
        <f t="shared" si="194"/>
        <v>10</v>
      </c>
    </row>
    <row r="2010" spans="2:24" ht="15" x14ac:dyDescent="0.3">
      <c r="B2010" s="76" t="str">
        <f t="shared" si="195"/>
        <v>M76×1.5</v>
      </c>
      <c r="C2010" s="77" t="s">
        <v>216</v>
      </c>
      <c r="D2010" s="77" t="s">
        <v>221</v>
      </c>
      <c r="E2010" s="74" t="s">
        <v>135</v>
      </c>
      <c r="F2010" s="75">
        <v>76</v>
      </c>
      <c r="G2010" s="75">
        <v>1.5</v>
      </c>
      <c r="H2010" s="74" t="s">
        <v>485</v>
      </c>
      <c r="I2010" s="74" t="s">
        <v>379</v>
      </c>
      <c r="J2010" s="75" t="s">
        <v>312</v>
      </c>
      <c r="K2010" s="58" t="s">
        <v>491</v>
      </c>
      <c r="L2010" s="75">
        <v>76</v>
      </c>
      <c r="M2010" s="75">
        <v>1.5</v>
      </c>
      <c r="N2010" s="74">
        <v>60</v>
      </c>
      <c r="O2010" s="101">
        <f t="array" ref="O2010">IFERROR(INDEX($AD$11:$AO$1485,MATCH($B2010&amp;$I2010,$Z$11:$Z$1485&amp;$AG$11:$AG$1485,0),MATCH($C2010,$AD$9:$AO$9,0)),"-")</f>
        <v>75.849999999999994</v>
      </c>
      <c r="P2010" s="75" t="s">
        <v>131</v>
      </c>
      <c r="Q2010" s="75" t="s">
        <v>131</v>
      </c>
      <c r="R2010" s="101">
        <f t="array" ref="R2010">IFERROR(INDEX($AD$11:$AO$1485,MATCH($B2010&amp;$I2010,$Z$11:$Z$1485&amp;$AG$11:$AG$1485,0),MATCH($D2010,$AD$9:$AO$9,0)),"-")</f>
        <v>75.025700000000001</v>
      </c>
      <c r="S2010" s="75">
        <v>170</v>
      </c>
      <c r="T2010" s="75">
        <v>160</v>
      </c>
      <c r="U2010" s="75">
        <v>4</v>
      </c>
      <c r="V2010" s="75">
        <v>18</v>
      </c>
      <c r="W2010" s="50" t="str">
        <f t="shared" si="193"/>
        <v>-</v>
      </c>
      <c r="X2010" s="50">
        <f t="shared" si="194"/>
        <v>10</v>
      </c>
    </row>
    <row r="2011" spans="2:24" ht="15" x14ac:dyDescent="0.3">
      <c r="B2011" s="76" t="str">
        <f t="shared" si="195"/>
        <v>M78×2</v>
      </c>
      <c r="C2011" s="77" t="s">
        <v>216</v>
      </c>
      <c r="D2011" s="77" t="s">
        <v>221</v>
      </c>
      <c r="E2011" s="74" t="s">
        <v>135</v>
      </c>
      <c r="F2011" s="75">
        <v>78</v>
      </c>
      <c r="G2011" s="75">
        <v>2</v>
      </c>
      <c r="H2011" s="74" t="s">
        <v>485</v>
      </c>
      <c r="I2011" s="74" t="s">
        <v>379</v>
      </c>
      <c r="J2011" s="75" t="s">
        <v>312</v>
      </c>
      <c r="K2011" s="58" t="s">
        <v>491</v>
      </c>
      <c r="L2011" s="75">
        <v>78</v>
      </c>
      <c r="M2011" s="75">
        <v>2</v>
      </c>
      <c r="N2011" s="74">
        <v>60</v>
      </c>
      <c r="O2011" s="101">
        <f t="array" ref="O2011">IFERROR(INDEX($AD$11:$AO$1485,MATCH($B2011&amp;$I2011,$Z$11:$Z$1485&amp;$AG$11:$AG$1485,0),MATCH($C2011,$AD$9:$AO$9,0)),"-")</f>
        <v>77.400000000000006</v>
      </c>
      <c r="P2011" s="75" t="s">
        <v>131</v>
      </c>
      <c r="Q2011" s="75" t="s">
        <v>131</v>
      </c>
      <c r="R2011" s="101">
        <f t="array" ref="R2011">IFERROR(INDEX($AD$11:$AO$1485,MATCH($B2011&amp;$I2011,$Z$11:$Z$1485&amp;$AG$11:$AG$1485,0),MATCH($D2011,$AD$9:$AO$9,0)),"-")</f>
        <v>76.700999999999993</v>
      </c>
      <c r="S2011" s="75">
        <v>120</v>
      </c>
      <c r="T2011" s="75">
        <v>110</v>
      </c>
      <c r="U2011" s="75">
        <v>5</v>
      </c>
      <c r="V2011" s="75">
        <v>15</v>
      </c>
      <c r="W2011" s="50" t="str">
        <f t="shared" si="193"/>
        <v>-</v>
      </c>
      <c r="X2011" s="50">
        <f t="shared" si="194"/>
        <v>10</v>
      </c>
    </row>
    <row r="2012" spans="2:24" ht="15" x14ac:dyDescent="0.3">
      <c r="B2012" s="76" t="str">
        <f t="shared" si="195"/>
        <v>M80×6</v>
      </c>
      <c r="C2012" s="77" t="s">
        <v>216</v>
      </c>
      <c r="D2012" s="77" t="s">
        <v>221</v>
      </c>
      <c r="E2012" s="74" t="s">
        <v>135</v>
      </c>
      <c r="F2012" s="75">
        <v>80</v>
      </c>
      <c r="G2012" s="75">
        <v>6</v>
      </c>
      <c r="H2012" s="74" t="s">
        <v>485</v>
      </c>
      <c r="I2012" s="74" t="s">
        <v>379</v>
      </c>
      <c r="J2012" s="75" t="s">
        <v>312</v>
      </c>
      <c r="K2012" s="58" t="s">
        <v>491</v>
      </c>
      <c r="L2012" s="75">
        <v>80</v>
      </c>
      <c r="M2012" s="75">
        <v>6</v>
      </c>
      <c r="N2012" s="74">
        <v>60</v>
      </c>
      <c r="O2012" s="101">
        <f t="array" ref="O2012">IFERROR(INDEX($AD$11:$AO$1485,MATCH($B2012&amp;$I2012,$Z$11:$Z$1485&amp;$AG$11:$AG$1485,0),MATCH($C2012,$AD$9:$AO$9,0)),"-")</f>
        <v>79</v>
      </c>
      <c r="P2012" s="75" t="s">
        <v>131</v>
      </c>
      <c r="Q2012" s="75" t="s">
        <v>131</v>
      </c>
      <c r="R2012" s="101">
        <f t="array" ref="R2012">IFERROR(INDEX($AD$11:$AO$1485,MATCH($B2012&amp;$I2012,$Z$11:$Z$1485&amp;$AG$11:$AG$1485,0),MATCH($D2012,$AD$9:$AO$9,0)),"-")</f>
        <v>76.102900000000005</v>
      </c>
      <c r="S2012" s="75">
        <v>300</v>
      </c>
      <c r="T2012" s="75">
        <v>290</v>
      </c>
      <c r="U2012" s="75">
        <v>6</v>
      </c>
      <c r="V2012" s="75">
        <v>9</v>
      </c>
      <c r="W2012" s="50" t="str">
        <f t="shared" si="193"/>
        <v>-</v>
      </c>
      <c r="X2012" s="50">
        <f t="shared" si="194"/>
        <v>10</v>
      </c>
    </row>
    <row r="2013" spans="2:24" ht="15" x14ac:dyDescent="0.3">
      <c r="B2013" s="76" t="str">
        <f t="shared" si="195"/>
        <v>M80×4</v>
      </c>
      <c r="C2013" s="77" t="s">
        <v>216</v>
      </c>
      <c r="D2013" s="77" t="s">
        <v>221</v>
      </c>
      <c r="E2013" s="74" t="s">
        <v>135</v>
      </c>
      <c r="F2013" s="75">
        <v>80</v>
      </c>
      <c r="G2013" s="75">
        <v>4</v>
      </c>
      <c r="H2013" s="74" t="s">
        <v>485</v>
      </c>
      <c r="I2013" s="74" t="s">
        <v>379</v>
      </c>
      <c r="J2013" s="75" t="s">
        <v>312</v>
      </c>
      <c r="K2013" s="58" t="s">
        <v>491</v>
      </c>
      <c r="L2013" s="75">
        <v>80</v>
      </c>
      <c r="M2013" s="75">
        <v>4</v>
      </c>
      <c r="N2013" s="74">
        <v>60</v>
      </c>
      <c r="O2013" s="101">
        <f t="array" ref="O2013">IFERROR(INDEX($AD$11:$AO$1485,MATCH($B2013&amp;$I2013,$Z$11:$Z$1485&amp;$AG$11:$AG$1485,0),MATCH($C2013,$AD$9:$AO$9,0)),"-")</f>
        <v>79.38</v>
      </c>
      <c r="P2013" s="75" t="s">
        <v>131</v>
      </c>
      <c r="Q2013" s="75" t="s">
        <v>131</v>
      </c>
      <c r="R2013" s="101">
        <f t="array" ref="R2013">IFERROR(INDEX($AD$11:$AO$1485,MATCH($B2013&amp;$I2013,$Z$11:$Z$1485&amp;$AG$11:$AG$1485,0),MATCH($D2013,$AD$9:$AO$9,0)),"-")</f>
        <v>77.401899999999998</v>
      </c>
      <c r="S2013" s="75">
        <v>250</v>
      </c>
      <c r="T2013" s="75">
        <v>240</v>
      </c>
      <c r="U2013" s="75">
        <v>5</v>
      </c>
      <c r="V2013" s="75">
        <v>11</v>
      </c>
      <c r="W2013" s="50" t="str">
        <f t="shared" si="193"/>
        <v>-</v>
      </c>
      <c r="X2013" s="50">
        <f t="shared" si="194"/>
        <v>10</v>
      </c>
    </row>
    <row r="2014" spans="2:24" ht="15" x14ac:dyDescent="0.3">
      <c r="B2014" s="76" t="str">
        <f t="shared" si="195"/>
        <v>M80×3</v>
      </c>
      <c r="C2014" s="77" t="s">
        <v>216</v>
      </c>
      <c r="D2014" s="77" t="s">
        <v>221</v>
      </c>
      <c r="E2014" s="74" t="s">
        <v>135</v>
      </c>
      <c r="F2014" s="75">
        <v>80</v>
      </c>
      <c r="G2014" s="75">
        <v>3</v>
      </c>
      <c r="H2014" s="74" t="s">
        <v>485</v>
      </c>
      <c r="I2014" s="74" t="s">
        <v>379</v>
      </c>
      <c r="J2014" s="75" t="s">
        <v>312</v>
      </c>
      <c r="K2014" s="58" t="s">
        <v>491</v>
      </c>
      <c r="L2014" s="75">
        <v>80</v>
      </c>
      <c r="M2014" s="75">
        <v>3</v>
      </c>
      <c r="N2014" s="74">
        <v>60</v>
      </c>
      <c r="O2014" s="101">
        <f t="array" ref="O2014">IFERROR(INDEX($AD$11:$AO$1485,MATCH($B2014&amp;$I2014,$Z$11:$Z$1485&amp;$AG$11:$AG$1485,0),MATCH($C2014,$AD$9:$AO$9,0)),"-")</f>
        <v>79.569999999999993</v>
      </c>
      <c r="P2014" s="75" t="s">
        <v>131</v>
      </c>
      <c r="Q2014" s="75" t="s">
        <v>131</v>
      </c>
      <c r="R2014" s="101">
        <f t="array" ref="R2014">IFERROR(INDEX($AD$11:$AO$1485,MATCH($B2014&amp;$I2014,$Z$11:$Z$1485&amp;$AG$11:$AG$1485,0),MATCH($D2014,$AD$9:$AO$9,0)),"-")</f>
        <v>78.051400000000001</v>
      </c>
      <c r="S2014" s="75">
        <v>224</v>
      </c>
      <c r="T2014" s="75">
        <v>214</v>
      </c>
      <c r="U2014" s="75">
        <v>5</v>
      </c>
      <c r="V2014" s="75">
        <v>12</v>
      </c>
      <c r="W2014" s="50" t="str">
        <f t="shared" si="193"/>
        <v>-</v>
      </c>
      <c r="X2014" s="50">
        <f t="shared" si="194"/>
        <v>10</v>
      </c>
    </row>
    <row r="2015" spans="2:24" ht="15" x14ac:dyDescent="0.3">
      <c r="B2015" s="76" t="str">
        <f t="shared" si="195"/>
        <v>M80×2</v>
      </c>
      <c r="C2015" s="77" t="s">
        <v>216</v>
      </c>
      <c r="D2015" s="77" t="s">
        <v>221</v>
      </c>
      <c r="E2015" s="74" t="s">
        <v>135</v>
      </c>
      <c r="F2015" s="75">
        <v>80</v>
      </c>
      <c r="G2015" s="75">
        <v>2</v>
      </c>
      <c r="H2015" s="74" t="s">
        <v>485</v>
      </c>
      <c r="I2015" s="74" t="s">
        <v>379</v>
      </c>
      <c r="J2015" s="75" t="s">
        <v>312</v>
      </c>
      <c r="K2015" s="58" t="s">
        <v>491</v>
      </c>
      <c r="L2015" s="75">
        <v>80</v>
      </c>
      <c r="M2015" s="75">
        <v>2</v>
      </c>
      <c r="N2015" s="74">
        <v>60</v>
      </c>
      <c r="O2015" s="101">
        <f t="array" ref="O2015">IFERROR(INDEX($AD$11:$AO$1485,MATCH($B2015&amp;$I2015,$Z$11:$Z$1485&amp;$AG$11:$AG$1485,0),MATCH($C2015,$AD$9:$AO$9,0)),"-")</f>
        <v>79.400000000000006</v>
      </c>
      <c r="P2015" s="75" t="s">
        <v>131</v>
      </c>
      <c r="Q2015" s="75" t="s">
        <v>131</v>
      </c>
      <c r="R2015" s="101">
        <f t="array" ref="R2015">IFERROR(INDEX($AD$11:$AO$1485,MATCH($B2015&amp;$I2015,$Z$11:$Z$1485&amp;$AG$11:$AG$1485,0),MATCH($D2015,$AD$9:$AO$9,0)),"-")</f>
        <v>78.700999999999993</v>
      </c>
      <c r="S2015" s="75">
        <v>120</v>
      </c>
      <c r="T2015" s="75">
        <v>110</v>
      </c>
      <c r="U2015" s="75">
        <v>5</v>
      </c>
      <c r="V2015" s="75">
        <v>15</v>
      </c>
      <c r="W2015" s="50" t="str">
        <f t="shared" si="193"/>
        <v>-</v>
      </c>
      <c r="X2015" s="50">
        <f t="shared" si="194"/>
        <v>10</v>
      </c>
    </row>
    <row r="2016" spans="2:24" ht="15" x14ac:dyDescent="0.3">
      <c r="B2016" s="76" t="str">
        <f t="shared" si="195"/>
        <v>M80×1.5</v>
      </c>
      <c r="C2016" s="77" t="s">
        <v>216</v>
      </c>
      <c r="D2016" s="77" t="s">
        <v>221</v>
      </c>
      <c r="E2016" s="74" t="s">
        <v>135</v>
      </c>
      <c r="F2016" s="75">
        <v>80</v>
      </c>
      <c r="G2016" s="75">
        <v>1.5</v>
      </c>
      <c r="H2016" s="74" t="s">
        <v>485</v>
      </c>
      <c r="I2016" s="74" t="s">
        <v>379</v>
      </c>
      <c r="J2016" s="75" t="s">
        <v>312</v>
      </c>
      <c r="K2016" s="58" t="s">
        <v>491</v>
      </c>
      <c r="L2016" s="75">
        <v>80</v>
      </c>
      <c r="M2016" s="75">
        <v>1.5</v>
      </c>
      <c r="N2016" s="74">
        <v>60</v>
      </c>
      <c r="O2016" s="101">
        <f t="array" ref="O2016">IFERROR(INDEX($AD$11:$AO$1485,MATCH($B2016&amp;$I2016,$Z$11:$Z$1485&amp;$AG$11:$AG$1485,0),MATCH($C2016,$AD$9:$AO$9,0)),"-")</f>
        <v>79.569999999999993</v>
      </c>
      <c r="P2016" s="75" t="s">
        <v>131</v>
      </c>
      <c r="Q2016" s="75" t="s">
        <v>131</v>
      </c>
      <c r="R2016" s="101">
        <f t="array" ref="R2016">IFERROR(INDEX($AD$11:$AO$1485,MATCH($B2016&amp;$I2016,$Z$11:$Z$1485&amp;$AG$11:$AG$1485,0),MATCH($D2016,$AD$9:$AO$9,0)),"-")</f>
        <v>79.025700000000001</v>
      </c>
      <c r="S2016" s="75">
        <v>110</v>
      </c>
      <c r="T2016" s="75">
        <v>100</v>
      </c>
      <c r="U2016" s="75">
        <v>4</v>
      </c>
      <c r="V2016" s="75">
        <v>18</v>
      </c>
      <c r="W2016" s="50" t="str">
        <f t="shared" si="193"/>
        <v>-</v>
      </c>
      <c r="X2016" s="50">
        <f t="shared" si="194"/>
        <v>10</v>
      </c>
    </row>
    <row r="2017" spans="2:24" ht="15" x14ac:dyDescent="0.3">
      <c r="B2017" s="76" t="str">
        <f t="shared" si="195"/>
        <v>M82×2</v>
      </c>
      <c r="C2017" s="77" t="s">
        <v>216</v>
      </c>
      <c r="D2017" s="77" t="s">
        <v>221</v>
      </c>
      <c r="E2017" s="74" t="s">
        <v>135</v>
      </c>
      <c r="F2017" s="75">
        <v>82</v>
      </c>
      <c r="G2017" s="75">
        <v>2</v>
      </c>
      <c r="H2017" s="74" t="s">
        <v>485</v>
      </c>
      <c r="I2017" s="74" t="s">
        <v>379</v>
      </c>
      <c r="J2017" s="75" t="s">
        <v>312</v>
      </c>
      <c r="K2017" s="58" t="s">
        <v>491</v>
      </c>
      <c r="L2017" s="75">
        <v>82</v>
      </c>
      <c r="M2017" s="75">
        <v>2</v>
      </c>
      <c r="N2017" s="74">
        <v>60</v>
      </c>
      <c r="O2017" s="101">
        <f t="array" ref="O2017">IFERROR(INDEX($AD$11:$AO$1485,MATCH($B2017&amp;$I2017,$Z$11:$Z$1485&amp;$AG$11:$AG$1485,0),MATCH($C2017,$AD$9:$AO$9,0)),"-")</f>
        <v>81.41</v>
      </c>
      <c r="P2017" s="75" t="s">
        <v>131</v>
      </c>
      <c r="Q2017" s="75" t="s">
        <v>131</v>
      </c>
      <c r="R2017" s="101">
        <f t="array" ref="R2017">IFERROR(INDEX($AD$11:$AO$1485,MATCH($B2017&amp;$I2017,$Z$11:$Z$1485&amp;$AG$11:$AG$1485,0),MATCH($D2017,$AD$9:$AO$9,0)),"-")</f>
        <v>80.700999999999993</v>
      </c>
      <c r="S2017" s="75">
        <v>130</v>
      </c>
      <c r="T2017" s="75">
        <v>118</v>
      </c>
      <c r="U2017" s="75">
        <v>5</v>
      </c>
      <c r="V2017" s="75">
        <v>15</v>
      </c>
      <c r="W2017" s="50" t="str">
        <f t="shared" si="193"/>
        <v>-</v>
      </c>
      <c r="X2017" s="50">
        <f t="shared" si="194"/>
        <v>12</v>
      </c>
    </row>
    <row r="2018" spans="2:24" ht="15" x14ac:dyDescent="0.3">
      <c r="B2018" s="76" t="str">
        <f t="shared" si="195"/>
        <v>M85×6</v>
      </c>
      <c r="C2018" s="77" t="s">
        <v>216</v>
      </c>
      <c r="D2018" s="77" t="s">
        <v>221</v>
      </c>
      <c r="E2018" s="74" t="s">
        <v>135</v>
      </c>
      <c r="F2018" s="75">
        <v>85</v>
      </c>
      <c r="G2018" s="75">
        <v>6</v>
      </c>
      <c r="H2018" s="74" t="s">
        <v>485</v>
      </c>
      <c r="I2018" s="74" t="s">
        <v>379</v>
      </c>
      <c r="J2018" s="75" t="s">
        <v>312</v>
      </c>
      <c r="K2018" s="58" t="s">
        <v>491</v>
      </c>
      <c r="L2018" s="75">
        <v>85</v>
      </c>
      <c r="M2018" s="75">
        <v>6</v>
      </c>
      <c r="N2018" s="74">
        <v>60</v>
      </c>
      <c r="O2018" s="101">
        <f t="array" ref="O2018">IFERROR(INDEX($AD$11:$AO$1485,MATCH($B2018&amp;$I2018,$Z$11:$Z$1485&amp;$AG$11:$AG$1485,0),MATCH($C2018,$AD$9:$AO$9,0)),"-")</f>
        <v>84</v>
      </c>
      <c r="P2018" s="75" t="s">
        <v>131</v>
      </c>
      <c r="Q2018" s="75" t="s">
        <v>131</v>
      </c>
      <c r="R2018" s="101">
        <f t="array" ref="R2018">IFERROR(INDEX($AD$11:$AO$1485,MATCH($B2018&amp;$I2018,$Z$11:$Z$1485&amp;$AG$11:$AG$1485,0),MATCH($D2018,$AD$9:$AO$9,0)),"-")</f>
        <v>81.102900000000005</v>
      </c>
      <c r="S2018" s="75">
        <v>300</v>
      </c>
      <c r="T2018" s="75">
        <v>288</v>
      </c>
      <c r="U2018" s="75">
        <v>6</v>
      </c>
      <c r="V2018" s="75">
        <v>9</v>
      </c>
      <c r="W2018" s="50" t="str">
        <f t="shared" si="193"/>
        <v>-</v>
      </c>
      <c r="X2018" s="50">
        <f t="shared" si="194"/>
        <v>12</v>
      </c>
    </row>
    <row r="2019" spans="2:24" ht="15" x14ac:dyDescent="0.3">
      <c r="B2019" s="76" t="str">
        <f t="shared" si="195"/>
        <v>M85×4</v>
      </c>
      <c r="C2019" s="77" t="s">
        <v>216</v>
      </c>
      <c r="D2019" s="77" t="s">
        <v>221</v>
      </c>
      <c r="E2019" s="74" t="s">
        <v>135</v>
      </c>
      <c r="F2019" s="75">
        <v>85</v>
      </c>
      <c r="G2019" s="75">
        <v>4</v>
      </c>
      <c r="H2019" s="74" t="s">
        <v>485</v>
      </c>
      <c r="I2019" s="74" t="s">
        <v>379</v>
      </c>
      <c r="J2019" s="75" t="s">
        <v>312</v>
      </c>
      <c r="K2019" s="58" t="s">
        <v>491</v>
      </c>
      <c r="L2019" s="75">
        <v>85</v>
      </c>
      <c r="M2019" s="75">
        <v>4</v>
      </c>
      <c r="N2019" s="74">
        <v>60</v>
      </c>
      <c r="O2019" s="101">
        <f t="array" ref="O2019">IFERROR(INDEX($AD$11:$AO$1485,MATCH($B2019&amp;$I2019,$Z$11:$Z$1485&amp;$AG$11:$AG$1485,0),MATCH($C2019,$AD$9:$AO$9,0)),"-")</f>
        <v>84.38</v>
      </c>
      <c r="P2019" s="75" t="s">
        <v>131</v>
      </c>
      <c r="Q2019" s="75" t="s">
        <v>131</v>
      </c>
      <c r="R2019" s="101">
        <f t="array" ref="R2019">IFERROR(INDEX($AD$11:$AO$1485,MATCH($B2019&amp;$I2019,$Z$11:$Z$1485&amp;$AG$11:$AG$1485,0),MATCH($D2019,$AD$9:$AO$9,0)),"-")</f>
        <v>82.401899999999998</v>
      </c>
      <c r="S2019" s="75">
        <v>250</v>
      </c>
      <c r="T2019" s="75">
        <v>238</v>
      </c>
      <c r="U2019" s="75">
        <v>5</v>
      </c>
      <c r="V2019" s="75">
        <v>11</v>
      </c>
      <c r="W2019" s="50" t="str">
        <f t="shared" si="193"/>
        <v>-</v>
      </c>
      <c r="X2019" s="50">
        <f t="shared" si="194"/>
        <v>12</v>
      </c>
    </row>
    <row r="2020" spans="2:24" ht="15" x14ac:dyDescent="0.3">
      <c r="B2020" s="76" t="str">
        <f t="shared" si="195"/>
        <v>M85×3</v>
      </c>
      <c r="C2020" s="77" t="s">
        <v>216</v>
      </c>
      <c r="D2020" s="77" t="s">
        <v>221</v>
      </c>
      <c r="E2020" s="74" t="s">
        <v>135</v>
      </c>
      <c r="F2020" s="75">
        <v>85</v>
      </c>
      <c r="G2020" s="75">
        <v>3</v>
      </c>
      <c r="H2020" s="74" t="s">
        <v>485</v>
      </c>
      <c r="I2020" s="74" t="s">
        <v>379</v>
      </c>
      <c r="J2020" s="75" t="s">
        <v>312</v>
      </c>
      <c r="K2020" s="58" t="s">
        <v>491</v>
      </c>
      <c r="L2020" s="75">
        <v>85</v>
      </c>
      <c r="M2020" s="75">
        <v>3</v>
      </c>
      <c r="N2020" s="74">
        <v>60</v>
      </c>
      <c r="O2020" s="101">
        <f t="array" ref="O2020">IFERROR(INDEX($AD$11:$AO$1485,MATCH($B2020&amp;$I2020,$Z$11:$Z$1485&amp;$AG$11:$AG$1485,0),MATCH($C2020,$AD$9:$AO$9,0)),"-")</f>
        <v>84.57</v>
      </c>
      <c r="P2020" s="75" t="s">
        <v>131</v>
      </c>
      <c r="Q2020" s="75" t="s">
        <v>131</v>
      </c>
      <c r="R2020" s="101">
        <f t="array" ref="R2020">IFERROR(INDEX($AD$11:$AO$1485,MATCH($B2020&amp;$I2020,$Z$11:$Z$1485&amp;$AG$11:$AG$1485,0),MATCH($D2020,$AD$9:$AO$9,0)),"-")</f>
        <v>83.051400000000001</v>
      </c>
      <c r="S2020" s="75">
        <v>224</v>
      </c>
      <c r="T2020" s="75">
        <v>212</v>
      </c>
      <c r="U2020" s="75">
        <v>5</v>
      </c>
      <c r="V2020" s="75">
        <v>12</v>
      </c>
      <c r="W2020" s="50" t="str">
        <f t="shared" si="193"/>
        <v>-</v>
      </c>
      <c r="X2020" s="50">
        <f t="shared" si="194"/>
        <v>12</v>
      </c>
    </row>
    <row r="2021" spans="2:24" ht="15" x14ac:dyDescent="0.3">
      <c r="B2021" s="76" t="str">
        <f t="shared" si="195"/>
        <v>M85×2</v>
      </c>
      <c r="C2021" s="77" t="s">
        <v>216</v>
      </c>
      <c r="D2021" s="77" t="s">
        <v>221</v>
      </c>
      <c r="E2021" s="74" t="s">
        <v>135</v>
      </c>
      <c r="F2021" s="75">
        <v>85</v>
      </c>
      <c r="G2021" s="75">
        <v>2</v>
      </c>
      <c r="H2021" s="74" t="s">
        <v>485</v>
      </c>
      <c r="I2021" s="74" t="s">
        <v>379</v>
      </c>
      <c r="J2021" s="75" t="s">
        <v>312</v>
      </c>
      <c r="K2021" s="58" t="s">
        <v>491</v>
      </c>
      <c r="L2021" s="75">
        <v>85</v>
      </c>
      <c r="M2021" s="75">
        <v>2</v>
      </c>
      <c r="N2021" s="74">
        <v>60</v>
      </c>
      <c r="O2021" s="101">
        <f t="array" ref="O2021">IFERROR(INDEX($AD$11:$AO$1485,MATCH($B2021&amp;$I2021,$Z$11:$Z$1485&amp;$AG$11:$AG$1485,0),MATCH($C2021,$AD$9:$AO$9,0)),"-")</f>
        <v>84.41</v>
      </c>
      <c r="P2021" s="75" t="s">
        <v>131</v>
      </c>
      <c r="Q2021" s="75" t="s">
        <v>131</v>
      </c>
      <c r="R2021" s="101">
        <f t="array" ref="R2021">IFERROR(INDEX($AD$11:$AO$1485,MATCH($B2021&amp;$I2021,$Z$11:$Z$1485&amp;$AG$11:$AG$1485,0),MATCH($D2021,$AD$9:$AO$9,0)),"-")</f>
        <v>83.700999999999993</v>
      </c>
      <c r="S2021" s="75">
        <v>130</v>
      </c>
      <c r="T2021" s="75">
        <v>118</v>
      </c>
      <c r="U2021" s="75">
        <v>5</v>
      </c>
      <c r="V2021" s="75">
        <v>15</v>
      </c>
      <c r="W2021" s="50" t="str">
        <f t="shared" si="193"/>
        <v>-</v>
      </c>
      <c r="X2021" s="50">
        <f t="shared" si="194"/>
        <v>12</v>
      </c>
    </row>
    <row r="2022" spans="2:24" ht="15" x14ac:dyDescent="0.3">
      <c r="B2022" s="76" t="str">
        <f t="shared" si="195"/>
        <v>M90×6</v>
      </c>
      <c r="C2022" s="77" t="s">
        <v>216</v>
      </c>
      <c r="D2022" s="77" t="s">
        <v>221</v>
      </c>
      <c r="E2022" s="74" t="s">
        <v>135</v>
      </c>
      <c r="F2022" s="75">
        <v>90</v>
      </c>
      <c r="G2022" s="75">
        <v>6</v>
      </c>
      <c r="H2022" s="74" t="s">
        <v>485</v>
      </c>
      <c r="I2022" s="74" t="s">
        <v>379</v>
      </c>
      <c r="J2022" s="75" t="s">
        <v>312</v>
      </c>
      <c r="K2022" s="58" t="s">
        <v>491</v>
      </c>
      <c r="L2022" s="75">
        <v>90</v>
      </c>
      <c r="M2022" s="75">
        <v>6</v>
      </c>
      <c r="N2022" s="74">
        <v>60</v>
      </c>
      <c r="O2022" s="101">
        <f t="array" ref="O2022">IFERROR(INDEX($AD$11:$AO$1485,MATCH($B2022&amp;$I2022,$Z$11:$Z$1485&amp;$AG$11:$AG$1485,0),MATCH($C2022,$AD$9:$AO$9,0)),"-")</f>
        <v>89</v>
      </c>
      <c r="P2022" s="75" t="s">
        <v>131</v>
      </c>
      <c r="Q2022" s="75" t="s">
        <v>131</v>
      </c>
      <c r="R2022" s="101">
        <f t="array" ref="R2022">IFERROR(INDEX($AD$11:$AO$1485,MATCH($B2022&amp;$I2022,$Z$11:$Z$1485&amp;$AG$11:$AG$1485,0),MATCH($D2022,$AD$9:$AO$9,0)),"-")</f>
        <v>86.102900000000005</v>
      </c>
      <c r="S2022" s="75">
        <v>300</v>
      </c>
      <c r="T2022" s="75">
        <v>288</v>
      </c>
      <c r="U2022" s="75">
        <v>6</v>
      </c>
      <c r="V2022" s="75">
        <v>9</v>
      </c>
      <c r="W2022" s="50" t="str">
        <f t="shared" si="193"/>
        <v>-</v>
      </c>
      <c r="X2022" s="50">
        <f t="shared" si="194"/>
        <v>12</v>
      </c>
    </row>
    <row r="2023" spans="2:24" ht="15" x14ac:dyDescent="0.3">
      <c r="B2023" s="76" t="str">
        <f t="shared" si="195"/>
        <v>M90×4</v>
      </c>
      <c r="C2023" s="77" t="s">
        <v>216</v>
      </c>
      <c r="D2023" s="77" t="s">
        <v>221</v>
      </c>
      <c r="E2023" s="74" t="s">
        <v>135</v>
      </c>
      <c r="F2023" s="75">
        <v>90</v>
      </c>
      <c r="G2023" s="75">
        <v>4</v>
      </c>
      <c r="H2023" s="74" t="s">
        <v>485</v>
      </c>
      <c r="I2023" s="74" t="s">
        <v>379</v>
      </c>
      <c r="J2023" s="75" t="s">
        <v>312</v>
      </c>
      <c r="K2023" s="58" t="s">
        <v>491</v>
      </c>
      <c r="L2023" s="75">
        <v>90</v>
      </c>
      <c r="M2023" s="75">
        <v>4</v>
      </c>
      <c r="N2023" s="74">
        <v>60</v>
      </c>
      <c r="O2023" s="101">
        <f t="array" ref="O2023">IFERROR(INDEX($AD$11:$AO$1485,MATCH($B2023&amp;$I2023,$Z$11:$Z$1485&amp;$AG$11:$AG$1485,0),MATCH($C2023,$AD$9:$AO$9,0)),"-")</f>
        <v>89.38</v>
      </c>
      <c r="P2023" s="75" t="s">
        <v>131</v>
      </c>
      <c r="Q2023" s="75" t="s">
        <v>131</v>
      </c>
      <c r="R2023" s="101">
        <f t="array" ref="R2023">IFERROR(INDEX($AD$11:$AO$1485,MATCH($B2023&amp;$I2023,$Z$11:$Z$1485&amp;$AG$11:$AG$1485,0),MATCH($D2023,$AD$9:$AO$9,0)),"-")</f>
        <v>87.401899999999998</v>
      </c>
      <c r="S2023" s="75">
        <v>250</v>
      </c>
      <c r="T2023" s="75">
        <v>238</v>
      </c>
      <c r="U2023" s="75">
        <v>5</v>
      </c>
      <c r="V2023" s="75">
        <v>11</v>
      </c>
      <c r="W2023" s="50" t="str">
        <f t="shared" si="193"/>
        <v>-</v>
      </c>
      <c r="X2023" s="50">
        <f t="shared" si="194"/>
        <v>12</v>
      </c>
    </row>
    <row r="2024" spans="2:24" ht="15" x14ac:dyDescent="0.3">
      <c r="B2024" s="76" t="str">
        <f t="shared" si="195"/>
        <v>M90×3</v>
      </c>
      <c r="C2024" s="77" t="s">
        <v>216</v>
      </c>
      <c r="D2024" s="77" t="s">
        <v>221</v>
      </c>
      <c r="E2024" s="74" t="s">
        <v>135</v>
      </c>
      <c r="F2024" s="75">
        <v>90</v>
      </c>
      <c r="G2024" s="75">
        <v>3</v>
      </c>
      <c r="H2024" s="74" t="s">
        <v>485</v>
      </c>
      <c r="I2024" s="74" t="s">
        <v>379</v>
      </c>
      <c r="J2024" s="75" t="s">
        <v>312</v>
      </c>
      <c r="K2024" s="58" t="s">
        <v>491</v>
      </c>
      <c r="L2024" s="75">
        <v>90</v>
      </c>
      <c r="M2024" s="75">
        <v>3</v>
      </c>
      <c r="N2024" s="74">
        <v>60</v>
      </c>
      <c r="O2024" s="101">
        <f t="array" ref="O2024">IFERROR(INDEX($AD$11:$AO$1485,MATCH($B2024&amp;$I2024,$Z$11:$Z$1485&amp;$AG$11:$AG$1485,0),MATCH($C2024,$AD$9:$AO$9,0)),"-")</f>
        <v>89.57</v>
      </c>
      <c r="P2024" s="75" t="s">
        <v>131</v>
      </c>
      <c r="Q2024" s="75" t="s">
        <v>131</v>
      </c>
      <c r="R2024" s="101">
        <f t="array" ref="R2024">IFERROR(INDEX($AD$11:$AO$1485,MATCH($B2024&amp;$I2024,$Z$11:$Z$1485&amp;$AG$11:$AG$1485,0),MATCH($D2024,$AD$9:$AO$9,0)),"-")</f>
        <v>88.051400000000001</v>
      </c>
      <c r="S2024" s="75">
        <v>224</v>
      </c>
      <c r="T2024" s="75">
        <v>212</v>
      </c>
      <c r="U2024" s="75">
        <v>5</v>
      </c>
      <c r="V2024" s="75">
        <v>12</v>
      </c>
      <c r="W2024" s="50" t="str">
        <f t="shared" si="193"/>
        <v>-</v>
      </c>
      <c r="X2024" s="50">
        <f t="shared" si="194"/>
        <v>12</v>
      </c>
    </row>
    <row r="2025" spans="2:24" ht="15" x14ac:dyDescent="0.3">
      <c r="B2025" s="76" t="str">
        <f t="shared" si="195"/>
        <v>M90×2</v>
      </c>
      <c r="C2025" s="77" t="s">
        <v>216</v>
      </c>
      <c r="D2025" s="77" t="s">
        <v>221</v>
      </c>
      <c r="E2025" s="74" t="s">
        <v>135</v>
      </c>
      <c r="F2025" s="75">
        <v>90</v>
      </c>
      <c r="G2025" s="75">
        <v>2</v>
      </c>
      <c r="H2025" s="74" t="s">
        <v>485</v>
      </c>
      <c r="I2025" s="74" t="s">
        <v>379</v>
      </c>
      <c r="J2025" s="75" t="s">
        <v>312</v>
      </c>
      <c r="K2025" s="58" t="s">
        <v>491</v>
      </c>
      <c r="L2025" s="75">
        <v>90</v>
      </c>
      <c r="M2025" s="75">
        <v>2</v>
      </c>
      <c r="N2025" s="74">
        <v>60</v>
      </c>
      <c r="O2025" s="101">
        <f t="array" ref="O2025">IFERROR(INDEX($AD$11:$AO$1485,MATCH($B2025&amp;$I2025,$Z$11:$Z$1485&amp;$AG$11:$AG$1485,0),MATCH($C2025,$AD$9:$AO$9,0)),"-")</f>
        <v>89.41</v>
      </c>
      <c r="P2025" s="75" t="s">
        <v>131</v>
      </c>
      <c r="Q2025" s="75" t="s">
        <v>131</v>
      </c>
      <c r="R2025" s="101">
        <f t="array" ref="R2025">IFERROR(INDEX($AD$11:$AO$1485,MATCH($B2025&amp;$I2025,$Z$11:$Z$1485&amp;$AG$11:$AG$1485,0),MATCH($D2025,$AD$9:$AO$9,0)),"-")</f>
        <v>88.700999999999993</v>
      </c>
      <c r="S2025" s="75">
        <v>130</v>
      </c>
      <c r="T2025" s="75">
        <v>118</v>
      </c>
      <c r="U2025" s="75">
        <v>5</v>
      </c>
      <c r="V2025" s="75">
        <v>15</v>
      </c>
      <c r="W2025" s="50" t="str">
        <f t="shared" si="193"/>
        <v>-</v>
      </c>
      <c r="X2025" s="50">
        <f t="shared" si="194"/>
        <v>12</v>
      </c>
    </row>
    <row r="2026" spans="2:24" ht="15" x14ac:dyDescent="0.3">
      <c r="B2026" s="76" t="str">
        <f t="shared" si="195"/>
        <v>M95×6</v>
      </c>
      <c r="C2026" s="77" t="s">
        <v>216</v>
      </c>
      <c r="D2026" s="77" t="s">
        <v>221</v>
      </c>
      <c r="E2026" s="74" t="s">
        <v>135</v>
      </c>
      <c r="F2026" s="75">
        <v>95</v>
      </c>
      <c r="G2026" s="75">
        <v>6</v>
      </c>
      <c r="H2026" s="74" t="s">
        <v>485</v>
      </c>
      <c r="I2026" s="74" t="s">
        <v>379</v>
      </c>
      <c r="J2026" s="75" t="s">
        <v>312</v>
      </c>
      <c r="K2026" s="58" t="s">
        <v>491</v>
      </c>
      <c r="L2026" s="75">
        <v>95</v>
      </c>
      <c r="M2026" s="75">
        <v>6</v>
      </c>
      <c r="N2026" s="74">
        <v>60</v>
      </c>
      <c r="O2026" s="101">
        <f t="array" ref="O2026">IFERROR(INDEX($AD$11:$AO$1485,MATCH($B2026&amp;$I2026,$Z$11:$Z$1485&amp;$AG$11:$AG$1485,0),MATCH($C2026,$AD$9:$AO$9,0)),"-")</f>
        <v>94.02</v>
      </c>
      <c r="P2026" s="75" t="s">
        <v>131</v>
      </c>
      <c r="Q2026" s="75" t="s">
        <v>131</v>
      </c>
      <c r="R2026" s="101">
        <f t="array" ref="R2026">IFERROR(INDEX($AD$11:$AO$1485,MATCH($B2026&amp;$I2026,$Z$11:$Z$1485&amp;$AG$11:$AG$1485,0),MATCH($D2026,$AD$9:$AO$9,0)),"-")</f>
        <v>91.102900000000005</v>
      </c>
      <c r="S2026" s="75">
        <v>315</v>
      </c>
      <c r="T2026" s="75">
        <v>303</v>
      </c>
      <c r="U2026" s="75">
        <v>6</v>
      </c>
      <c r="V2026" s="75">
        <v>9</v>
      </c>
      <c r="W2026" s="50" t="str">
        <f t="shared" si="193"/>
        <v>-</v>
      </c>
      <c r="X2026" s="50">
        <f t="shared" si="194"/>
        <v>12</v>
      </c>
    </row>
    <row r="2027" spans="2:24" ht="15" x14ac:dyDescent="0.3">
      <c r="B2027" s="76" t="str">
        <f t="shared" si="195"/>
        <v>M95×4</v>
      </c>
      <c r="C2027" s="77" t="s">
        <v>216</v>
      </c>
      <c r="D2027" s="77" t="s">
        <v>221</v>
      </c>
      <c r="E2027" s="74" t="s">
        <v>135</v>
      </c>
      <c r="F2027" s="75">
        <v>95</v>
      </c>
      <c r="G2027" s="75">
        <v>4</v>
      </c>
      <c r="H2027" s="74" t="s">
        <v>485</v>
      </c>
      <c r="I2027" s="74" t="s">
        <v>379</v>
      </c>
      <c r="J2027" s="75" t="s">
        <v>312</v>
      </c>
      <c r="K2027" s="58" t="s">
        <v>491</v>
      </c>
      <c r="L2027" s="75">
        <v>95</v>
      </c>
      <c r="M2027" s="75">
        <v>4</v>
      </c>
      <c r="N2027" s="74">
        <v>60</v>
      </c>
      <c r="O2027" s="101">
        <f t="array" ref="O2027">IFERROR(INDEX($AD$11:$AO$1485,MATCH($B2027&amp;$I2027,$Z$11:$Z$1485&amp;$AG$11:$AG$1485,0),MATCH($C2027,$AD$9:$AO$9,0)),"-")</f>
        <v>94.4</v>
      </c>
      <c r="P2027" s="75" t="s">
        <v>131</v>
      </c>
      <c r="Q2027" s="75" t="s">
        <v>131</v>
      </c>
      <c r="R2027" s="101">
        <f t="array" ref="R2027">IFERROR(INDEX($AD$11:$AO$1485,MATCH($B2027&amp;$I2027,$Z$11:$Z$1485&amp;$AG$11:$AG$1485,0),MATCH($D2027,$AD$9:$AO$9,0)),"-")</f>
        <v>92.401899999999998</v>
      </c>
      <c r="S2027" s="75">
        <v>265</v>
      </c>
      <c r="T2027" s="75">
        <v>253</v>
      </c>
      <c r="U2027" s="75">
        <v>5</v>
      </c>
      <c r="V2027" s="75">
        <v>11</v>
      </c>
      <c r="W2027" s="50" t="str">
        <f t="shared" si="193"/>
        <v>-</v>
      </c>
      <c r="X2027" s="50">
        <f t="shared" si="194"/>
        <v>12</v>
      </c>
    </row>
    <row r="2028" spans="2:24" ht="15" x14ac:dyDescent="0.3">
      <c r="B2028" s="76" t="str">
        <f t="shared" si="195"/>
        <v>M95×3</v>
      </c>
      <c r="C2028" s="77" t="s">
        <v>216</v>
      </c>
      <c r="D2028" s="77" t="s">
        <v>221</v>
      </c>
      <c r="E2028" s="74" t="s">
        <v>135</v>
      </c>
      <c r="F2028" s="75">
        <v>95</v>
      </c>
      <c r="G2028" s="75">
        <v>3</v>
      </c>
      <c r="H2028" s="74" t="s">
        <v>485</v>
      </c>
      <c r="I2028" s="74" t="s">
        <v>379</v>
      </c>
      <c r="J2028" s="75" t="s">
        <v>312</v>
      </c>
      <c r="K2028" s="58" t="s">
        <v>491</v>
      </c>
      <c r="L2028" s="75">
        <v>95</v>
      </c>
      <c r="M2028" s="75">
        <v>3</v>
      </c>
      <c r="N2028" s="74">
        <v>60</v>
      </c>
      <c r="O2028" s="101">
        <f t="array" ref="O2028">IFERROR(INDEX($AD$11:$AO$1485,MATCH($B2028&amp;$I2028,$Z$11:$Z$1485&amp;$AG$11:$AG$1485,0),MATCH($C2028,$AD$9:$AO$9,0)),"-")</f>
        <v>94.59</v>
      </c>
      <c r="P2028" s="75" t="s">
        <v>131</v>
      </c>
      <c r="Q2028" s="75" t="s">
        <v>131</v>
      </c>
      <c r="R2028" s="101">
        <f t="array" ref="R2028">IFERROR(INDEX($AD$11:$AO$1485,MATCH($B2028&amp;$I2028,$Z$11:$Z$1485&amp;$AG$11:$AG$1485,0),MATCH($D2028,$AD$9:$AO$9,0)),"-")</f>
        <v>93.051400000000001</v>
      </c>
      <c r="S2028" s="75">
        <v>236</v>
      </c>
      <c r="T2028" s="75">
        <v>224</v>
      </c>
      <c r="U2028" s="75">
        <v>5</v>
      </c>
      <c r="V2028" s="75">
        <v>12</v>
      </c>
      <c r="W2028" s="50" t="str">
        <f t="shared" si="193"/>
        <v>-</v>
      </c>
      <c r="X2028" s="50">
        <f t="shared" si="194"/>
        <v>12</v>
      </c>
    </row>
    <row r="2029" spans="2:24" ht="15" x14ac:dyDescent="0.3">
      <c r="B2029" s="76" t="str">
        <f t="shared" si="195"/>
        <v>M95×2</v>
      </c>
      <c r="C2029" s="77" t="s">
        <v>216</v>
      </c>
      <c r="D2029" s="77" t="s">
        <v>221</v>
      </c>
      <c r="E2029" s="74" t="s">
        <v>135</v>
      </c>
      <c r="F2029" s="75">
        <v>95</v>
      </c>
      <c r="G2029" s="75">
        <v>2</v>
      </c>
      <c r="H2029" s="74" t="s">
        <v>485</v>
      </c>
      <c r="I2029" s="74" t="s">
        <v>379</v>
      </c>
      <c r="J2029" s="75" t="s">
        <v>312</v>
      </c>
      <c r="K2029" s="58" t="s">
        <v>491</v>
      </c>
      <c r="L2029" s="75">
        <v>95</v>
      </c>
      <c r="M2029" s="75">
        <v>2</v>
      </c>
      <c r="N2029" s="74">
        <v>60</v>
      </c>
      <c r="O2029" s="101">
        <f t="array" ref="O2029">IFERROR(INDEX($AD$11:$AO$1485,MATCH($B2029&amp;$I2029,$Z$11:$Z$1485&amp;$AG$11:$AG$1485,0),MATCH($C2029,$AD$9:$AO$9,0)),"-")</f>
        <v>94.41</v>
      </c>
      <c r="P2029" s="75" t="s">
        <v>131</v>
      </c>
      <c r="Q2029" s="75" t="s">
        <v>131</v>
      </c>
      <c r="R2029" s="101">
        <f t="array" ref="R2029">IFERROR(INDEX($AD$11:$AO$1485,MATCH($B2029&amp;$I2029,$Z$11:$Z$1485&amp;$AG$11:$AG$1485,0),MATCH($D2029,$AD$9:$AO$9,0)),"-")</f>
        <v>93.700999999999993</v>
      </c>
      <c r="S2029" s="75">
        <v>130</v>
      </c>
      <c r="T2029" s="75">
        <v>118</v>
      </c>
      <c r="U2029" s="75">
        <v>5</v>
      </c>
      <c r="V2029" s="75">
        <v>15</v>
      </c>
      <c r="W2029" s="50" t="str">
        <f t="shared" si="193"/>
        <v>-</v>
      </c>
      <c r="X2029" s="50">
        <f t="shared" si="194"/>
        <v>12</v>
      </c>
    </row>
    <row r="2030" spans="2:24" ht="15" x14ac:dyDescent="0.3">
      <c r="B2030" s="76" t="str">
        <f t="shared" si="195"/>
        <v>M100×6</v>
      </c>
      <c r="C2030" s="77" t="s">
        <v>216</v>
      </c>
      <c r="D2030" s="77" t="s">
        <v>221</v>
      </c>
      <c r="E2030" s="74" t="s">
        <v>135</v>
      </c>
      <c r="F2030" s="75">
        <v>100</v>
      </c>
      <c r="G2030" s="75">
        <v>6</v>
      </c>
      <c r="H2030" s="74" t="s">
        <v>485</v>
      </c>
      <c r="I2030" s="74" t="s">
        <v>379</v>
      </c>
      <c r="J2030" s="75" t="s">
        <v>312</v>
      </c>
      <c r="K2030" s="58" t="s">
        <v>491</v>
      </c>
      <c r="L2030" s="75">
        <v>100</v>
      </c>
      <c r="M2030" s="75">
        <v>6</v>
      </c>
      <c r="N2030" s="74">
        <v>60</v>
      </c>
      <c r="O2030" s="101">
        <f t="array" ref="O2030">IFERROR(INDEX($AD$11:$AO$1485,MATCH($B2030&amp;$I2030,$Z$11:$Z$1485&amp;$AG$11:$AG$1485,0),MATCH($C2030,$AD$9:$AO$9,0)),"-")</f>
        <v>99.02</v>
      </c>
      <c r="P2030" s="75" t="s">
        <v>131</v>
      </c>
      <c r="Q2030" s="75" t="s">
        <v>131</v>
      </c>
      <c r="R2030" s="101">
        <f t="array" ref="R2030">IFERROR(INDEX($AD$11:$AO$1485,MATCH($B2030&amp;$I2030,$Z$11:$Z$1485&amp;$AG$11:$AG$1485,0),MATCH($D2030,$AD$9:$AO$9,0)),"-")</f>
        <v>96.102900000000005</v>
      </c>
      <c r="S2030" s="75">
        <v>315</v>
      </c>
      <c r="T2030" s="75">
        <v>303</v>
      </c>
      <c r="U2030" s="75">
        <v>6</v>
      </c>
      <c r="V2030" s="75">
        <v>9</v>
      </c>
      <c r="W2030" s="50" t="str">
        <f t="shared" si="193"/>
        <v>-</v>
      </c>
      <c r="X2030" s="50">
        <f t="shared" si="194"/>
        <v>12</v>
      </c>
    </row>
    <row r="2031" spans="2:24" ht="15" x14ac:dyDescent="0.3">
      <c r="B2031" s="76" t="str">
        <f t="shared" si="195"/>
        <v>M100×4</v>
      </c>
      <c r="C2031" s="77" t="s">
        <v>216</v>
      </c>
      <c r="D2031" s="77" t="s">
        <v>221</v>
      </c>
      <c r="E2031" s="74" t="s">
        <v>135</v>
      </c>
      <c r="F2031" s="75">
        <v>100</v>
      </c>
      <c r="G2031" s="75">
        <v>4</v>
      </c>
      <c r="H2031" s="74" t="s">
        <v>485</v>
      </c>
      <c r="I2031" s="74" t="s">
        <v>379</v>
      </c>
      <c r="J2031" s="75" t="s">
        <v>312</v>
      </c>
      <c r="K2031" s="58" t="s">
        <v>491</v>
      </c>
      <c r="L2031" s="75">
        <v>100</v>
      </c>
      <c r="M2031" s="75">
        <v>4</v>
      </c>
      <c r="N2031" s="74">
        <v>60</v>
      </c>
      <c r="O2031" s="101">
        <f t="array" ref="O2031">IFERROR(INDEX($AD$11:$AO$1485,MATCH($B2031&amp;$I2031,$Z$11:$Z$1485&amp;$AG$11:$AG$1485,0),MATCH($C2031,$AD$9:$AO$9,0)),"-")</f>
        <v>99.4</v>
      </c>
      <c r="P2031" s="75" t="s">
        <v>131</v>
      </c>
      <c r="Q2031" s="75" t="s">
        <v>131</v>
      </c>
      <c r="R2031" s="101">
        <f t="array" ref="R2031">IFERROR(INDEX($AD$11:$AO$1485,MATCH($B2031&amp;$I2031,$Z$11:$Z$1485&amp;$AG$11:$AG$1485,0),MATCH($D2031,$AD$9:$AO$9,0)),"-")</f>
        <v>97.401899999999998</v>
      </c>
      <c r="S2031" s="75">
        <v>265</v>
      </c>
      <c r="T2031" s="75">
        <v>253</v>
      </c>
      <c r="U2031" s="75">
        <v>5</v>
      </c>
      <c r="V2031" s="75">
        <v>11</v>
      </c>
      <c r="W2031" s="50" t="str">
        <f t="shared" si="193"/>
        <v>-</v>
      </c>
      <c r="X2031" s="50">
        <f t="shared" si="194"/>
        <v>12</v>
      </c>
    </row>
    <row r="2032" spans="2:24" ht="15" x14ac:dyDescent="0.3">
      <c r="B2032" s="76" t="str">
        <f t="shared" si="195"/>
        <v>M100×3</v>
      </c>
      <c r="C2032" s="77" t="s">
        <v>216</v>
      </c>
      <c r="D2032" s="77" t="s">
        <v>221</v>
      </c>
      <c r="E2032" s="74" t="s">
        <v>135</v>
      </c>
      <c r="F2032" s="75">
        <v>100</v>
      </c>
      <c r="G2032" s="75">
        <v>3</v>
      </c>
      <c r="H2032" s="74" t="s">
        <v>485</v>
      </c>
      <c r="I2032" s="74" t="s">
        <v>379</v>
      </c>
      <c r="J2032" s="75" t="s">
        <v>312</v>
      </c>
      <c r="K2032" s="58" t="s">
        <v>491</v>
      </c>
      <c r="L2032" s="75">
        <v>100</v>
      </c>
      <c r="M2032" s="75">
        <v>3</v>
      </c>
      <c r="N2032" s="74">
        <v>60</v>
      </c>
      <c r="O2032" s="101">
        <f t="array" ref="O2032">IFERROR(INDEX($AD$11:$AO$1485,MATCH($B2032&amp;$I2032,$Z$11:$Z$1485&amp;$AG$11:$AG$1485,0),MATCH($C2032,$AD$9:$AO$9,0)),"-")</f>
        <v>99.59</v>
      </c>
      <c r="P2032" s="75" t="s">
        <v>131</v>
      </c>
      <c r="Q2032" s="75" t="s">
        <v>131</v>
      </c>
      <c r="R2032" s="101">
        <f t="array" ref="R2032">IFERROR(INDEX($AD$11:$AO$1485,MATCH($B2032&amp;$I2032,$Z$11:$Z$1485&amp;$AG$11:$AG$1485,0),MATCH($D2032,$AD$9:$AO$9,0)),"-")</f>
        <v>98.051400000000001</v>
      </c>
      <c r="S2032" s="75">
        <v>236</v>
      </c>
      <c r="T2032" s="75">
        <v>224</v>
      </c>
      <c r="U2032" s="75">
        <v>5</v>
      </c>
      <c r="V2032" s="75">
        <v>12</v>
      </c>
      <c r="W2032" s="50" t="str">
        <f t="shared" si="193"/>
        <v>-</v>
      </c>
      <c r="X2032" s="50">
        <f t="shared" si="194"/>
        <v>12</v>
      </c>
    </row>
    <row r="2033" spans="2:24" ht="15" x14ac:dyDescent="0.3">
      <c r="B2033" s="76" t="str">
        <f t="shared" si="195"/>
        <v>M100×2</v>
      </c>
      <c r="C2033" s="77" t="s">
        <v>216</v>
      </c>
      <c r="D2033" s="77" t="s">
        <v>221</v>
      </c>
      <c r="E2033" s="74" t="s">
        <v>135</v>
      </c>
      <c r="F2033" s="75">
        <v>100</v>
      </c>
      <c r="G2033" s="75">
        <v>2</v>
      </c>
      <c r="H2033" s="74" t="s">
        <v>485</v>
      </c>
      <c r="I2033" s="74" t="s">
        <v>379</v>
      </c>
      <c r="J2033" s="75" t="s">
        <v>312</v>
      </c>
      <c r="K2033" s="58" t="s">
        <v>491</v>
      </c>
      <c r="L2033" s="75">
        <v>100</v>
      </c>
      <c r="M2033" s="75">
        <v>2</v>
      </c>
      <c r="N2033" s="74">
        <v>60</v>
      </c>
      <c r="O2033" s="101">
        <f t="array" ref="O2033">IFERROR(INDEX($AD$11:$AO$1485,MATCH($B2033&amp;$I2033,$Z$11:$Z$1485&amp;$AG$11:$AG$1485,0),MATCH($C2033,$AD$9:$AO$9,0)),"-")</f>
        <v>99.41</v>
      </c>
      <c r="P2033" s="75" t="s">
        <v>131</v>
      </c>
      <c r="Q2033" s="75" t="s">
        <v>131</v>
      </c>
      <c r="R2033" s="101">
        <f t="array" ref="R2033">IFERROR(INDEX($AD$11:$AO$1485,MATCH($B2033&amp;$I2033,$Z$11:$Z$1485&amp;$AG$11:$AG$1485,0),MATCH($D2033,$AD$9:$AO$9,0)),"-")</f>
        <v>98.700999999999993</v>
      </c>
      <c r="S2033" s="75">
        <v>130</v>
      </c>
      <c r="T2033" s="75">
        <v>118</v>
      </c>
      <c r="U2033" s="75">
        <v>5</v>
      </c>
      <c r="V2033" s="75">
        <v>15</v>
      </c>
      <c r="W2033" s="50" t="str">
        <f t="shared" si="193"/>
        <v>-</v>
      </c>
      <c r="X2033" s="50">
        <f t="shared" si="194"/>
        <v>12</v>
      </c>
    </row>
    <row r="2034" spans="2:24" ht="15" x14ac:dyDescent="0.3">
      <c r="B2034" s="76" t="str">
        <f t="shared" si="195"/>
        <v>M105×6</v>
      </c>
      <c r="C2034" s="77" t="s">
        <v>216</v>
      </c>
      <c r="D2034" s="77" t="s">
        <v>221</v>
      </c>
      <c r="E2034" s="74" t="s">
        <v>135</v>
      </c>
      <c r="F2034" s="75">
        <v>105</v>
      </c>
      <c r="G2034" s="75">
        <v>6</v>
      </c>
      <c r="H2034" s="74" t="s">
        <v>485</v>
      </c>
      <c r="I2034" s="74" t="s">
        <v>379</v>
      </c>
      <c r="J2034" s="75" t="s">
        <v>312</v>
      </c>
      <c r="K2034" s="58" t="s">
        <v>491</v>
      </c>
      <c r="L2034" s="75">
        <v>105</v>
      </c>
      <c r="M2034" s="75">
        <v>6</v>
      </c>
      <c r="N2034" s="74">
        <v>60</v>
      </c>
      <c r="O2034" s="101">
        <f t="array" ref="O2034">IFERROR(INDEX($AD$11:$AO$1485,MATCH($B2034&amp;$I2034,$Z$11:$Z$1485&amp;$AG$11:$AG$1485,0),MATCH($C2034,$AD$9:$AO$9,0)),"-")</f>
        <v>104.02</v>
      </c>
      <c r="P2034" s="75" t="s">
        <v>131</v>
      </c>
      <c r="Q2034" s="75" t="s">
        <v>131</v>
      </c>
      <c r="R2034" s="101">
        <f t="array" ref="R2034">IFERROR(INDEX($AD$11:$AO$1485,MATCH($B2034&amp;$I2034,$Z$11:$Z$1485&amp;$AG$11:$AG$1485,0),MATCH($D2034,$AD$9:$AO$9,0)),"-")</f>
        <v>101.10290000000001</v>
      </c>
      <c r="S2034" s="75">
        <v>315</v>
      </c>
      <c r="T2034" s="75">
        <v>303</v>
      </c>
      <c r="U2034" s="75">
        <v>6</v>
      </c>
      <c r="V2034" s="75">
        <v>9</v>
      </c>
      <c r="W2034" s="50" t="str">
        <f t="shared" si="193"/>
        <v>-</v>
      </c>
      <c r="X2034" s="50">
        <f t="shared" si="194"/>
        <v>12</v>
      </c>
    </row>
    <row r="2035" spans="2:24" ht="15" x14ac:dyDescent="0.3">
      <c r="B2035" s="76" t="str">
        <f t="shared" si="195"/>
        <v>M105×4</v>
      </c>
      <c r="C2035" s="77" t="s">
        <v>216</v>
      </c>
      <c r="D2035" s="77" t="s">
        <v>221</v>
      </c>
      <c r="E2035" s="74" t="s">
        <v>135</v>
      </c>
      <c r="F2035" s="75">
        <v>105</v>
      </c>
      <c r="G2035" s="75">
        <v>4</v>
      </c>
      <c r="H2035" s="74" t="s">
        <v>485</v>
      </c>
      <c r="I2035" s="74" t="s">
        <v>379</v>
      </c>
      <c r="J2035" s="75" t="s">
        <v>312</v>
      </c>
      <c r="K2035" s="58" t="s">
        <v>491</v>
      </c>
      <c r="L2035" s="75">
        <v>105</v>
      </c>
      <c r="M2035" s="75">
        <v>4</v>
      </c>
      <c r="N2035" s="74">
        <v>60</v>
      </c>
      <c r="O2035" s="101">
        <f t="array" ref="O2035">IFERROR(INDEX($AD$11:$AO$1485,MATCH($B2035&amp;$I2035,$Z$11:$Z$1485&amp;$AG$11:$AG$1485,0),MATCH($C2035,$AD$9:$AO$9,0)),"-")</f>
        <v>104.4</v>
      </c>
      <c r="P2035" s="75" t="s">
        <v>131</v>
      </c>
      <c r="Q2035" s="75" t="s">
        <v>131</v>
      </c>
      <c r="R2035" s="101">
        <f t="array" ref="R2035">IFERROR(INDEX($AD$11:$AO$1485,MATCH($B2035&amp;$I2035,$Z$11:$Z$1485&amp;$AG$11:$AG$1485,0),MATCH($D2035,$AD$9:$AO$9,0)),"-")</f>
        <v>102.4019</v>
      </c>
      <c r="S2035" s="75">
        <v>265</v>
      </c>
      <c r="T2035" s="75">
        <v>253</v>
      </c>
      <c r="U2035" s="75">
        <v>5</v>
      </c>
      <c r="V2035" s="75">
        <v>11</v>
      </c>
      <c r="W2035" s="50" t="str">
        <f t="shared" si="193"/>
        <v>-</v>
      </c>
      <c r="X2035" s="50">
        <f t="shared" si="194"/>
        <v>12</v>
      </c>
    </row>
    <row r="2036" spans="2:24" ht="15" x14ac:dyDescent="0.3">
      <c r="B2036" s="76" t="str">
        <f t="shared" si="195"/>
        <v>M105×3</v>
      </c>
      <c r="C2036" s="77" t="s">
        <v>216</v>
      </c>
      <c r="D2036" s="77" t="s">
        <v>221</v>
      </c>
      <c r="E2036" s="74" t="s">
        <v>135</v>
      </c>
      <c r="F2036" s="75">
        <v>105</v>
      </c>
      <c r="G2036" s="75">
        <v>3</v>
      </c>
      <c r="H2036" s="74" t="s">
        <v>485</v>
      </c>
      <c r="I2036" s="74" t="s">
        <v>379</v>
      </c>
      <c r="J2036" s="75" t="s">
        <v>312</v>
      </c>
      <c r="K2036" s="58" t="s">
        <v>491</v>
      </c>
      <c r="L2036" s="75">
        <v>105</v>
      </c>
      <c r="M2036" s="75">
        <v>3</v>
      </c>
      <c r="N2036" s="74">
        <v>60</v>
      </c>
      <c r="O2036" s="101">
        <f t="array" ref="O2036">IFERROR(INDEX($AD$11:$AO$1485,MATCH($B2036&amp;$I2036,$Z$11:$Z$1485&amp;$AG$11:$AG$1485,0),MATCH($C2036,$AD$9:$AO$9,0)),"-")</f>
        <v>104.59</v>
      </c>
      <c r="P2036" s="75" t="s">
        <v>131</v>
      </c>
      <c r="Q2036" s="75" t="s">
        <v>131</v>
      </c>
      <c r="R2036" s="101">
        <f t="array" ref="R2036">IFERROR(INDEX($AD$11:$AO$1485,MATCH($B2036&amp;$I2036,$Z$11:$Z$1485&amp;$AG$11:$AG$1485,0),MATCH($D2036,$AD$9:$AO$9,0)),"-")</f>
        <v>103.0514</v>
      </c>
      <c r="S2036" s="75">
        <v>236</v>
      </c>
      <c r="T2036" s="75">
        <v>224</v>
      </c>
      <c r="U2036" s="75">
        <v>5</v>
      </c>
      <c r="V2036" s="75">
        <v>12</v>
      </c>
      <c r="W2036" s="50" t="str">
        <f t="shared" si="193"/>
        <v>-</v>
      </c>
      <c r="X2036" s="50">
        <f t="shared" si="194"/>
        <v>12</v>
      </c>
    </row>
    <row r="2037" spans="2:24" ht="15" x14ac:dyDescent="0.3">
      <c r="B2037" s="76" t="str">
        <f t="shared" si="195"/>
        <v>M105×2</v>
      </c>
      <c r="C2037" s="77" t="s">
        <v>216</v>
      </c>
      <c r="D2037" s="77" t="s">
        <v>221</v>
      </c>
      <c r="E2037" s="74" t="s">
        <v>135</v>
      </c>
      <c r="F2037" s="75">
        <v>105</v>
      </c>
      <c r="G2037" s="75">
        <v>2</v>
      </c>
      <c r="H2037" s="74" t="s">
        <v>485</v>
      </c>
      <c r="I2037" s="74" t="s">
        <v>379</v>
      </c>
      <c r="J2037" s="75" t="s">
        <v>312</v>
      </c>
      <c r="K2037" s="58" t="s">
        <v>491</v>
      </c>
      <c r="L2037" s="75">
        <v>105</v>
      </c>
      <c r="M2037" s="75">
        <v>2</v>
      </c>
      <c r="N2037" s="74">
        <v>60</v>
      </c>
      <c r="O2037" s="101">
        <f t="array" ref="O2037">IFERROR(INDEX($AD$11:$AO$1485,MATCH($B2037&amp;$I2037,$Z$11:$Z$1485&amp;$AG$11:$AG$1485,0),MATCH($C2037,$AD$9:$AO$9,0)),"-")</f>
        <v>104.41</v>
      </c>
      <c r="P2037" s="75" t="s">
        <v>131</v>
      </c>
      <c r="Q2037" s="75" t="s">
        <v>131</v>
      </c>
      <c r="R2037" s="101">
        <f t="array" ref="R2037">IFERROR(INDEX($AD$11:$AO$1485,MATCH($B2037&amp;$I2037,$Z$11:$Z$1485&amp;$AG$11:$AG$1485,0),MATCH($D2037,$AD$9:$AO$9,0)),"-")</f>
        <v>103.70099999999999</v>
      </c>
      <c r="S2037" s="75">
        <v>130</v>
      </c>
      <c r="T2037" s="75">
        <v>118</v>
      </c>
      <c r="U2037" s="75">
        <v>5</v>
      </c>
      <c r="V2037" s="75">
        <v>15</v>
      </c>
      <c r="W2037" s="50" t="str">
        <f t="shared" si="193"/>
        <v>-</v>
      </c>
      <c r="X2037" s="50">
        <f t="shared" si="194"/>
        <v>12</v>
      </c>
    </row>
    <row r="2038" spans="2:24" ht="15" x14ac:dyDescent="0.3">
      <c r="B2038" s="76" t="str">
        <f t="shared" si="195"/>
        <v>M110×6</v>
      </c>
      <c r="C2038" s="77" t="s">
        <v>216</v>
      </c>
      <c r="D2038" s="77" t="s">
        <v>221</v>
      </c>
      <c r="E2038" s="74" t="s">
        <v>135</v>
      </c>
      <c r="F2038" s="75">
        <v>110</v>
      </c>
      <c r="G2038" s="75">
        <v>6</v>
      </c>
      <c r="H2038" s="74" t="s">
        <v>485</v>
      </c>
      <c r="I2038" s="74" t="s">
        <v>379</v>
      </c>
      <c r="J2038" s="75" t="s">
        <v>312</v>
      </c>
      <c r="K2038" s="58" t="s">
        <v>491</v>
      </c>
      <c r="L2038" s="75">
        <v>110</v>
      </c>
      <c r="M2038" s="75">
        <v>6</v>
      </c>
      <c r="N2038" s="74">
        <v>60</v>
      </c>
      <c r="O2038" s="101">
        <f t="array" ref="O2038">IFERROR(INDEX($AD$11:$AO$1485,MATCH($B2038&amp;$I2038,$Z$11:$Z$1485&amp;$AG$11:$AG$1485,0),MATCH($C2038,$AD$9:$AO$9,0)),"-")</f>
        <v>109.02</v>
      </c>
      <c r="P2038" s="75" t="s">
        <v>131</v>
      </c>
      <c r="Q2038" s="75" t="s">
        <v>131</v>
      </c>
      <c r="R2038" s="101">
        <f t="array" ref="R2038">IFERROR(INDEX($AD$11:$AO$1485,MATCH($B2038&amp;$I2038,$Z$11:$Z$1485&amp;$AG$11:$AG$1485,0),MATCH($D2038,$AD$9:$AO$9,0)),"-")</f>
        <v>106.10290000000001</v>
      </c>
      <c r="S2038" s="75">
        <v>315</v>
      </c>
      <c r="T2038" s="75">
        <v>303</v>
      </c>
      <c r="U2038" s="75">
        <v>6</v>
      </c>
      <c r="V2038" s="75">
        <v>9</v>
      </c>
      <c r="W2038" s="50" t="str">
        <f t="shared" ref="W2038:W2100" si="196">IF(P2038="-","-",P2038-Q2038)</f>
        <v>-</v>
      </c>
      <c r="X2038" s="50">
        <f t="shared" ref="X2038:X2100" si="197">S2038-T2038</f>
        <v>12</v>
      </c>
    </row>
    <row r="2039" spans="2:24" ht="15" x14ac:dyDescent="0.3">
      <c r="B2039" s="76" t="str">
        <f t="shared" si="195"/>
        <v>M110×4</v>
      </c>
      <c r="C2039" s="77" t="s">
        <v>216</v>
      </c>
      <c r="D2039" s="77" t="s">
        <v>221</v>
      </c>
      <c r="E2039" s="74" t="s">
        <v>135</v>
      </c>
      <c r="F2039" s="75">
        <v>110</v>
      </c>
      <c r="G2039" s="75">
        <v>4</v>
      </c>
      <c r="H2039" s="74" t="s">
        <v>485</v>
      </c>
      <c r="I2039" s="74" t="s">
        <v>379</v>
      </c>
      <c r="J2039" s="75" t="s">
        <v>312</v>
      </c>
      <c r="K2039" s="58" t="s">
        <v>491</v>
      </c>
      <c r="L2039" s="75">
        <v>110</v>
      </c>
      <c r="M2039" s="75">
        <v>4</v>
      </c>
      <c r="N2039" s="74">
        <v>60</v>
      </c>
      <c r="O2039" s="101">
        <f t="array" ref="O2039">IFERROR(INDEX($AD$11:$AO$1485,MATCH($B2039&amp;$I2039,$Z$11:$Z$1485&amp;$AG$11:$AG$1485,0),MATCH($C2039,$AD$9:$AO$9,0)),"-")</f>
        <v>109.4</v>
      </c>
      <c r="P2039" s="75" t="s">
        <v>131</v>
      </c>
      <c r="Q2039" s="75" t="s">
        <v>131</v>
      </c>
      <c r="R2039" s="101">
        <f t="array" ref="R2039">IFERROR(INDEX($AD$11:$AO$1485,MATCH($B2039&amp;$I2039,$Z$11:$Z$1485&amp;$AG$11:$AG$1485,0),MATCH($D2039,$AD$9:$AO$9,0)),"-")</f>
        <v>107.4019</v>
      </c>
      <c r="S2039" s="75">
        <v>265</v>
      </c>
      <c r="T2039" s="75">
        <v>253</v>
      </c>
      <c r="U2039" s="75">
        <v>5</v>
      </c>
      <c r="V2039" s="75">
        <v>11</v>
      </c>
      <c r="W2039" s="50" t="str">
        <f t="shared" si="196"/>
        <v>-</v>
      </c>
      <c r="X2039" s="50">
        <f t="shared" si="197"/>
        <v>12</v>
      </c>
    </row>
    <row r="2040" spans="2:24" ht="15" x14ac:dyDescent="0.3">
      <c r="B2040" s="76" t="str">
        <f t="shared" si="195"/>
        <v>M110×3</v>
      </c>
      <c r="C2040" s="77" t="s">
        <v>216</v>
      </c>
      <c r="D2040" s="77" t="s">
        <v>221</v>
      </c>
      <c r="E2040" s="74" t="s">
        <v>135</v>
      </c>
      <c r="F2040" s="75">
        <v>110</v>
      </c>
      <c r="G2040" s="75">
        <v>3</v>
      </c>
      <c r="H2040" s="74" t="s">
        <v>485</v>
      </c>
      <c r="I2040" s="74" t="s">
        <v>379</v>
      </c>
      <c r="J2040" s="75" t="s">
        <v>312</v>
      </c>
      <c r="K2040" s="58" t="s">
        <v>491</v>
      </c>
      <c r="L2040" s="75">
        <v>110</v>
      </c>
      <c r="M2040" s="75">
        <v>3</v>
      </c>
      <c r="N2040" s="74">
        <v>60</v>
      </c>
      <c r="O2040" s="101">
        <f t="array" ref="O2040">IFERROR(INDEX($AD$11:$AO$1485,MATCH($B2040&amp;$I2040,$Z$11:$Z$1485&amp;$AG$11:$AG$1485,0),MATCH($C2040,$AD$9:$AO$9,0)),"-")</f>
        <v>109.59</v>
      </c>
      <c r="P2040" s="75" t="s">
        <v>131</v>
      </c>
      <c r="Q2040" s="75" t="s">
        <v>131</v>
      </c>
      <c r="R2040" s="101">
        <f t="array" ref="R2040">IFERROR(INDEX($AD$11:$AO$1485,MATCH($B2040&amp;$I2040,$Z$11:$Z$1485&amp;$AG$11:$AG$1485,0),MATCH($D2040,$AD$9:$AO$9,0)),"-")</f>
        <v>108.0514</v>
      </c>
      <c r="S2040" s="75">
        <v>236</v>
      </c>
      <c r="T2040" s="75">
        <v>224</v>
      </c>
      <c r="U2040" s="75">
        <v>5</v>
      </c>
      <c r="V2040" s="75">
        <v>12</v>
      </c>
      <c r="W2040" s="50" t="str">
        <f t="shared" si="196"/>
        <v>-</v>
      </c>
      <c r="X2040" s="50">
        <f t="shared" si="197"/>
        <v>12</v>
      </c>
    </row>
    <row r="2041" spans="2:24" ht="15" x14ac:dyDescent="0.3">
      <c r="B2041" s="76" t="str">
        <f t="shared" si="195"/>
        <v>M110×2</v>
      </c>
      <c r="C2041" s="77" t="s">
        <v>216</v>
      </c>
      <c r="D2041" s="77" t="s">
        <v>221</v>
      </c>
      <c r="E2041" s="74" t="s">
        <v>135</v>
      </c>
      <c r="F2041" s="75">
        <v>110</v>
      </c>
      <c r="G2041" s="75">
        <v>2</v>
      </c>
      <c r="H2041" s="74" t="s">
        <v>485</v>
      </c>
      <c r="I2041" s="74" t="s">
        <v>379</v>
      </c>
      <c r="J2041" s="75" t="s">
        <v>312</v>
      </c>
      <c r="K2041" s="58" t="s">
        <v>491</v>
      </c>
      <c r="L2041" s="75">
        <v>110</v>
      </c>
      <c r="M2041" s="75">
        <v>2</v>
      </c>
      <c r="N2041" s="74">
        <v>60</v>
      </c>
      <c r="O2041" s="101">
        <f t="array" ref="O2041">IFERROR(INDEX($AD$11:$AO$1485,MATCH($B2041&amp;$I2041,$Z$11:$Z$1485&amp;$AG$11:$AG$1485,0),MATCH($C2041,$AD$9:$AO$9,0)),"-")</f>
        <v>109.41</v>
      </c>
      <c r="P2041" s="75" t="s">
        <v>131</v>
      </c>
      <c r="Q2041" s="75" t="s">
        <v>131</v>
      </c>
      <c r="R2041" s="101">
        <f t="array" ref="R2041">IFERROR(INDEX($AD$11:$AO$1485,MATCH($B2041&amp;$I2041,$Z$11:$Z$1485&amp;$AG$11:$AG$1485,0),MATCH($D2041,$AD$9:$AO$9,0)),"-")</f>
        <v>108.70099999999999</v>
      </c>
      <c r="S2041" s="75">
        <v>130</v>
      </c>
      <c r="T2041" s="75">
        <v>118</v>
      </c>
      <c r="U2041" s="75">
        <v>5</v>
      </c>
      <c r="V2041" s="75">
        <v>15</v>
      </c>
      <c r="W2041" s="50" t="str">
        <f t="shared" si="196"/>
        <v>-</v>
      </c>
      <c r="X2041" s="50">
        <f t="shared" si="197"/>
        <v>12</v>
      </c>
    </row>
    <row r="2042" spans="2:24" ht="15" x14ac:dyDescent="0.3">
      <c r="B2042" s="76" t="str">
        <f t="shared" si="195"/>
        <v>M115×6</v>
      </c>
      <c r="C2042" s="77" t="s">
        <v>216</v>
      </c>
      <c r="D2042" s="77" t="s">
        <v>221</v>
      </c>
      <c r="E2042" s="74" t="s">
        <v>135</v>
      </c>
      <c r="F2042" s="75">
        <v>115</v>
      </c>
      <c r="G2042" s="75">
        <v>6</v>
      </c>
      <c r="H2042" s="74" t="s">
        <v>485</v>
      </c>
      <c r="I2042" s="74" t="s">
        <v>379</v>
      </c>
      <c r="J2042" s="75" t="s">
        <v>312</v>
      </c>
      <c r="K2042" s="58" t="s">
        <v>491</v>
      </c>
      <c r="L2042" s="75">
        <v>115</v>
      </c>
      <c r="M2042" s="75">
        <v>6</v>
      </c>
      <c r="N2042" s="74">
        <v>60</v>
      </c>
      <c r="O2042" s="101">
        <f t="array" ref="O2042">IFERROR(INDEX($AD$11:$AO$1485,MATCH($B2042&amp;$I2042,$Z$11:$Z$1485&amp;$AG$11:$AG$1485,0),MATCH($C2042,$AD$9:$AO$9,0)),"-")</f>
        <v>114.02</v>
      </c>
      <c r="P2042" s="75" t="s">
        <v>131</v>
      </c>
      <c r="Q2042" s="75" t="s">
        <v>131</v>
      </c>
      <c r="R2042" s="101">
        <f t="array" ref="R2042">IFERROR(INDEX($AD$11:$AO$1485,MATCH($B2042&amp;$I2042,$Z$11:$Z$1485&amp;$AG$11:$AG$1485,0),MATCH($D2042,$AD$9:$AO$9,0)),"-")</f>
        <v>111.10290000000001</v>
      </c>
      <c r="S2042" s="75">
        <v>315</v>
      </c>
      <c r="T2042" s="75">
        <v>303</v>
      </c>
      <c r="U2042" s="75">
        <v>6</v>
      </c>
      <c r="V2042" s="75">
        <v>9</v>
      </c>
      <c r="W2042" s="50" t="str">
        <f t="shared" si="196"/>
        <v>-</v>
      </c>
      <c r="X2042" s="50">
        <f t="shared" si="197"/>
        <v>12</v>
      </c>
    </row>
    <row r="2043" spans="2:24" ht="15" x14ac:dyDescent="0.3">
      <c r="B2043" s="76" t="str">
        <f t="shared" si="195"/>
        <v>M115×4</v>
      </c>
      <c r="C2043" s="77" t="s">
        <v>216</v>
      </c>
      <c r="D2043" s="77" t="s">
        <v>221</v>
      </c>
      <c r="E2043" s="74" t="s">
        <v>135</v>
      </c>
      <c r="F2043" s="75">
        <v>115</v>
      </c>
      <c r="G2043" s="75">
        <v>4</v>
      </c>
      <c r="H2043" s="74" t="s">
        <v>485</v>
      </c>
      <c r="I2043" s="74" t="s">
        <v>379</v>
      </c>
      <c r="J2043" s="75" t="s">
        <v>312</v>
      </c>
      <c r="K2043" s="58" t="s">
        <v>491</v>
      </c>
      <c r="L2043" s="75">
        <v>115</v>
      </c>
      <c r="M2043" s="75">
        <v>4</v>
      </c>
      <c r="N2043" s="74">
        <v>60</v>
      </c>
      <c r="O2043" s="101">
        <f t="array" ref="O2043">IFERROR(INDEX($AD$11:$AO$1485,MATCH($B2043&amp;$I2043,$Z$11:$Z$1485&amp;$AG$11:$AG$1485,0),MATCH($C2043,$AD$9:$AO$9,0)),"-")</f>
        <v>114.4</v>
      </c>
      <c r="P2043" s="75" t="s">
        <v>131</v>
      </c>
      <c r="Q2043" s="75" t="s">
        <v>131</v>
      </c>
      <c r="R2043" s="101">
        <f t="array" ref="R2043">IFERROR(INDEX($AD$11:$AO$1485,MATCH($B2043&amp;$I2043,$Z$11:$Z$1485&amp;$AG$11:$AG$1485,0),MATCH($D2043,$AD$9:$AO$9,0)),"-")</f>
        <v>112.4019</v>
      </c>
      <c r="S2043" s="75">
        <v>265</v>
      </c>
      <c r="T2043" s="75">
        <v>253</v>
      </c>
      <c r="U2043" s="75">
        <v>5</v>
      </c>
      <c r="V2043" s="75">
        <v>11</v>
      </c>
      <c r="W2043" s="50" t="str">
        <f t="shared" si="196"/>
        <v>-</v>
      </c>
      <c r="X2043" s="50">
        <f t="shared" si="197"/>
        <v>12</v>
      </c>
    </row>
    <row r="2044" spans="2:24" ht="15" x14ac:dyDescent="0.3">
      <c r="B2044" s="76" t="str">
        <f t="shared" si="195"/>
        <v>M115×3</v>
      </c>
      <c r="C2044" s="77" t="s">
        <v>216</v>
      </c>
      <c r="D2044" s="77" t="s">
        <v>221</v>
      </c>
      <c r="E2044" s="74" t="s">
        <v>135</v>
      </c>
      <c r="F2044" s="75">
        <v>115</v>
      </c>
      <c r="G2044" s="75">
        <v>3</v>
      </c>
      <c r="H2044" s="74" t="s">
        <v>485</v>
      </c>
      <c r="I2044" s="74" t="s">
        <v>379</v>
      </c>
      <c r="J2044" s="75" t="s">
        <v>312</v>
      </c>
      <c r="K2044" s="58" t="s">
        <v>491</v>
      </c>
      <c r="L2044" s="75">
        <v>115</v>
      </c>
      <c r="M2044" s="75">
        <v>3</v>
      </c>
      <c r="N2044" s="74">
        <v>60</v>
      </c>
      <c r="O2044" s="101">
        <f t="array" ref="O2044">IFERROR(INDEX($AD$11:$AO$1485,MATCH($B2044&amp;$I2044,$Z$11:$Z$1485&amp;$AG$11:$AG$1485,0),MATCH($C2044,$AD$9:$AO$9,0)),"-")</f>
        <v>114.59</v>
      </c>
      <c r="P2044" s="75" t="s">
        <v>131</v>
      </c>
      <c r="Q2044" s="75" t="s">
        <v>131</v>
      </c>
      <c r="R2044" s="101">
        <f t="array" ref="R2044">IFERROR(INDEX($AD$11:$AO$1485,MATCH($B2044&amp;$I2044,$Z$11:$Z$1485&amp;$AG$11:$AG$1485,0),MATCH($D2044,$AD$9:$AO$9,0)),"-")</f>
        <v>113.0514</v>
      </c>
      <c r="S2044" s="75">
        <v>236</v>
      </c>
      <c r="T2044" s="75">
        <v>224</v>
      </c>
      <c r="U2044" s="75">
        <v>5</v>
      </c>
      <c r="V2044" s="75">
        <v>12</v>
      </c>
      <c r="W2044" s="50" t="str">
        <f t="shared" si="196"/>
        <v>-</v>
      </c>
      <c r="X2044" s="50">
        <f t="shared" si="197"/>
        <v>12</v>
      </c>
    </row>
    <row r="2045" spans="2:24" ht="15" x14ac:dyDescent="0.3">
      <c r="B2045" s="76" t="str">
        <f t="shared" si="195"/>
        <v>M115×2</v>
      </c>
      <c r="C2045" s="77" t="s">
        <v>216</v>
      </c>
      <c r="D2045" s="77" t="s">
        <v>221</v>
      </c>
      <c r="E2045" s="74" t="s">
        <v>135</v>
      </c>
      <c r="F2045" s="75">
        <v>115</v>
      </c>
      <c r="G2045" s="75">
        <v>2</v>
      </c>
      <c r="H2045" s="74" t="s">
        <v>485</v>
      </c>
      <c r="I2045" s="74" t="s">
        <v>379</v>
      </c>
      <c r="J2045" s="75" t="s">
        <v>312</v>
      </c>
      <c r="K2045" s="58" t="s">
        <v>491</v>
      </c>
      <c r="L2045" s="75">
        <v>115</v>
      </c>
      <c r="M2045" s="75">
        <v>2</v>
      </c>
      <c r="N2045" s="74">
        <v>60</v>
      </c>
      <c r="O2045" s="101">
        <f t="array" ref="O2045">IFERROR(INDEX($AD$11:$AO$1485,MATCH($B2045&amp;$I2045,$Z$11:$Z$1485&amp;$AG$11:$AG$1485,0),MATCH($C2045,$AD$9:$AO$9,0)),"-")</f>
        <v>114.41</v>
      </c>
      <c r="P2045" s="75" t="s">
        <v>131</v>
      </c>
      <c r="Q2045" s="75" t="s">
        <v>131</v>
      </c>
      <c r="R2045" s="101">
        <f t="array" ref="R2045">IFERROR(INDEX($AD$11:$AO$1485,MATCH($B2045&amp;$I2045,$Z$11:$Z$1485&amp;$AG$11:$AG$1485,0),MATCH($D2045,$AD$9:$AO$9,0)),"-")</f>
        <v>113.70099999999999</v>
      </c>
      <c r="S2045" s="75">
        <v>130</v>
      </c>
      <c r="T2045" s="75">
        <v>118</v>
      </c>
      <c r="U2045" s="75">
        <v>5</v>
      </c>
      <c r="V2045" s="75">
        <v>15</v>
      </c>
      <c r="W2045" s="50" t="str">
        <f t="shared" si="196"/>
        <v>-</v>
      </c>
      <c r="X2045" s="50">
        <f t="shared" si="197"/>
        <v>12</v>
      </c>
    </row>
    <row r="2046" spans="2:24" ht="15" x14ac:dyDescent="0.3">
      <c r="B2046" s="76" t="str">
        <f t="shared" si="195"/>
        <v>M120×6</v>
      </c>
      <c r="C2046" s="77" t="s">
        <v>216</v>
      </c>
      <c r="D2046" s="77" t="s">
        <v>221</v>
      </c>
      <c r="E2046" s="74" t="s">
        <v>135</v>
      </c>
      <c r="F2046" s="75">
        <v>120</v>
      </c>
      <c r="G2046" s="75">
        <v>6</v>
      </c>
      <c r="H2046" s="74" t="s">
        <v>485</v>
      </c>
      <c r="I2046" s="74" t="s">
        <v>379</v>
      </c>
      <c r="J2046" s="75" t="s">
        <v>312</v>
      </c>
      <c r="K2046" s="58" t="s">
        <v>491</v>
      </c>
      <c r="L2046" s="75">
        <v>120</v>
      </c>
      <c r="M2046" s="75">
        <v>6</v>
      </c>
      <c r="N2046" s="74">
        <v>60</v>
      </c>
      <c r="O2046" s="101">
        <f t="array" ref="O2046">IFERROR(INDEX($AD$11:$AO$1485,MATCH($B2046&amp;$I2046,$Z$11:$Z$1485&amp;$AG$11:$AG$1485,0),MATCH($C2046,$AD$9:$AO$9,0)),"-")</f>
        <v>119.02</v>
      </c>
      <c r="P2046" s="75" t="s">
        <v>131</v>
      </c>
      <c r="Q2046" s="75" t="s">
        <v>131</v>
      </c>
      <c r="R2046" s="101">
        <f t="array" ref="R2046">IFERROR(INDEX($AD$11:$AO$1485,MATCH($B2046&amp;$I2046,$Z$11:$Z$1485&amp;$AG$11:$AG$1485,0),MATCH($D2046,$AD$9:$AO$9,0)),"-")</f>
        <v>116.10290000000001</v>
      </c>
      <c r="S2046" s="75">
        <v>315</v>
      </c>
      <c r="T2046" s="75">
        <v>303</v>
      </c>
      <c r="U2046" s="75">
        <v>6</v>
      </c>
      <c r="V2046" s="75">
        <v>9</v>
      </c>
      <c r="W2046" s="50" t="str">
        <f t="shared" si="196"/>
        <v>-</v>
      </c>
      <c r="X2046" s="50">
        <f t="shared" si="197"/>
        <v>12</v>
      </c>
    </row>
    <row r="2047" spans="2:24" ht="15" x14ac:dyDescent="0.3">
      <c r="B2047" s="76" t="str">
        <f t="shared" si="195"/>
        <v>M120×4</v>
      </c>
      <c r="C2047" s="77" t="s">
        <v>216</v>
      </c>
      <c r="D2047" s="77" t="s">
        <v>221</v>
      </c>
      <c r="E2047" s="74" t="s">
        <v>135</v>
      </c>
      <c r="F2047" s="75">
        <v>120</v>
      </c>
      <c r="G2047" s="75">
        <v>4</v>
      </c>
      <c r="H2047" s="74" t="s">
        <v>485</v>
      </c>
      <c r="I2047" s="74" t="s">
        <v>379</v>
      </c>
      <c r="J2047" s="75" t="s">
        <v>312</v>
      </c>
      <c r="K2047" s="58" t="s">
        <v>491</v>
      </c>
      <c r="L2047" s="75">
        <v>120</v>
      </c>
      <c r="M2047" s="75">
        <v>4</v>
      </c>
      <c r="N2047" s="74">
        <v>60</v>
      </c>
      <c r="O2047" s="101">
        <f t="array" ref="O2047">IFERROR(INDEX($AD$11:$AO$1485,MATCH($B2047&amp;$I2047,$Z$11:$Z$1485&amp;$AG$11:$AG$1485,0),MATCH($C2047,$AD$9:$AO$9,0)),"-")</f>
        <v>119.4</v>
      </c>
      <c r="P2047" s="75" t="s">
        <v>131</v>
      </c>
      <c r="Q2047" s="75" t="s">
        <v>131</v>
      </c>
      <c r="R2047" s="101">
        <f t="array" ref="R2047">IFERROR(INDEX($AD$11:$AO$1485,MATCH($B2047&amp;$I2047,$Z$11:$Z$1485&amp;$AG$11:$AG$1485,0),MATCH($D2047,$AD$9:$AO$9,0)),"-")</f>
        <v>117.4019</v>
      </c>
      <c r="S2047" s="75">
        <v>265</v>
      </c>
      <c r="T2047" s="75">
        <v>253</v>
      </c>
      <c r="U2047" s="75">
        <v>5</v>
      </c>
      <c r="V2047" s="75">
        <v>11</v>
      </c>
      <c r="W2047" s="50" t="str">
        <f t="shared" si="196"/>
        <v>-</v>
      </c>
      <c r="X2047" s="50">
        <f t="shared" si="197"/>
        <v>12</v>
      </c>
    </row>
    <row r="2048" spans="2:24" ht="15" x14ac:dyDescent="0.3">
      <c r="B2048" s="76" t="str">
        <f t="shared" si="195"/>
        <v>M120×3</v>
      </c>
      <c r="C2048" s="77" t="s">
        <v>216</v>
      </c>
      <c r="D2048" s="77" t="s">
        <v>221</v>
      </c>
      <c r="E2048" s="74" t="s">
        <v>135</v>
      </c>
      <c r="F2048" s="75">
        <v>120</v>
      </c>
      <c r="G2048" s="75">
        <v>3</v>
      </c>
      <c r="H2048" s="74" t="s">
        <v>485</v>
      </c>
      <c r="I2048" s="74" t="s">
        <v>379</v>
      </c>
      <c r="J2048" s="75" t="s">
        <v>312</v>
      </c>
      <c r="K2048" s="58" t="s">
        <v>491</v>
      </c>
      <c r="L2048" s="75">
        <v>120</v>
      </c>
      <c r="M2048" s="75">
        <v>3</v>
      </c>
      <c r="N2048" s="74">
        <v>60</v>
      </c>
      <c r="O2048" s="101">
        <f t="array" ref="O2048">IFERROR(INDEX($AD$11:$AO$1485,MATCH($B2048&amp;$I2048,$Z$11:$Z$1485&amp;$AG$11:$AG$1485,0),MATCH($C2048,$AD$9:$AO$9,0)),"-")</f>
        <v>119.59</v>
      </c>
      <c r="P2048" s="75" t="s">
        <v>131</v>
      </c>
      <c r="Q2048" s="75" t="s">
        <v>131</v>
      </c>
      <c r="R2048" s="101">
        <f t="array" ref="R2048">IFERROR(INDEX($AD$11:$AO$1485,MATCH($B2048&amp;$I2048,$Z$11:$Z$1485&amp;$AG$11:$AG$1485,0),MATCH($D2048,$AD$9:$AO$9,0)),"-")</f>
        <v>118.0514</v>
      </c>
      <c r="S2048" s="75">
        <v>236</v>
      </c>
      <c r="T2048" s="75">
        <v>224</v>
      </c>
      <c r="U2048" s="75">
        <v>5</v>
      </c>
      <c r="V2048" s="75">
        <v>12</v>
      </c>
      <c r="W2048" s="50" t="str">
        <f t="shared" si="196"/>
        <v>-</v>
      </c>
      <c r="X2048" s="50">
        <f t="shared" si="197"/>
        <v>12</v>
      </c>
    </row>
    <row r="2049" spans="2:24" ht="15" x14ac:dyDescent="0.3">
      <c r="B2049" s="76" t="str">
        <f t="shared" si="195"/>
        <v>M120×2</v>
      </c>
      <c r="C2049" s="77" t="s">
        <v>216</v>
      </c>
      <c r="D2049" s="77" t="s">
        <v>221</v>
      </c>
      <c r="E2049" s="74" t="s">
        <v>135</v>
      </c>
      <c r="F2049" s="75">
        <v>120</v>
      </c>
      <c r="G2049" s="75">
        <v>2</v>
      </c>
      <c r="H2049" s="74" t="s">
        <v>485</v>
      </c>
      <c r="I2049" s="74" t="s">
        <v>379</v>
      </c>
      <c r="J2049" s="75" t="s">
        <v>312</v>
      </c>
      <c r="K2049" s="58" t="s">
        <v>491</v>
      </c>
      <c r="L2049" s="75">
        <v>120</v>
      </c>
      <c r="M2049" s="75">
        <v>2</v>
      </c>
      <c r="N2049" s="74">
        <v>60</v>
      </c>
      <c r="O2049" s="101">
        <f t="array" ref="O2049">IFERROR(INDEX($AD$11:$AO$1485,MATCH($B2049&amp;$I2049,$Z$11:$Z$1485&amp;$AG$11:$AG$1485,0),MATCH($C2049,$AD$9:$AO$9,0)),"-")</f>
        <v>119.41</v>
      </c>
      <c r="P2049" s="75" t="s">
        <v>131</v>
      </c>
      <c r="Q2049" s="75" t="s">
        <v>131</v>
      </c>
      <c r="R2049" s="101">
        <f t="array" ref="R2049">IFERROR(INDEX($AD$11:$AO$1485,MATCH($B2049&amp;$I2049,$Z$11:$Z$1485&amp;$AG$11:$AG$1485,0),MATCH($D2049,$AD$9:$AO$9,0)),"-")</f>
        <v>118.70099999999999</v>
      </c>
      <c r="S2049" s="75">
        <v>130</v>
      </c>
      <c r="T2049" s="75">
        <v>118</v>
      </c>
      <c r="U2049" s="75">
        <v>5</v>
      </c>
      <c r="V2049" s="75">
        <v>15</v>
      </c>
      <c r="W2049" s="50" t="str">
        <f t="shared" si="196"/>
        <v>-</v>
      </c>
      <c r="X2049" s="50">
        <f t="shared" si="197"/>
        <v>12</v>
      </c>
    </row>
    <row r="2050" spans="2:24" ht="15" x14ac:dyDescent="0.3">
      <c r="B2050" s="76" t="str">
        <f t="shared" si="195"/>
        <v>M125×6</v>
      </c>
      <c r="C2050" s="77" t="s">
        <v>216</v>
      </c>
      <c r="D2050" s="77" t="s">
        <v>221</v>
      </c>
      <c r="E2050" s="74" t="s">
        <v>135</v>
      </c>
      <c r="F2050" s="75">
        <v>125</v>
      </c>
      <c r="G2050" s="75">
        <v>6</v>
      </c>
      <c r="H2050" s="74" t="s">
        <v>485</v>
      </c>
      <c r="I2050" s="74" t="s">
        <v>379</v>
      </c>
      <c r="J2050" s="75" t="s">
        <v>312</v>
      </c>
      <c r="K2050" s="58" t="s">
        <v>491</v>
      </c>
      <c r="L2050" s="75">
        <v>125</v>
      </c>
      <c r="M2050" s="75">
        <v>6</v>
      </c>
      <c r="N2050" s="74">
        <v>60</v>
      </c>
      <c r="O2050" s="101">
        <f t="array" ref="O2050">IFERROR(INDEX($AD$11:$AO$1485,MATCH($B2050&amp;$I2050,$Z$11:$Z$1485&amp;$AG$11:$AG$1485,0),MATCH($C2050,$AD$9:$AO$9,0)),"-")</f>
        <v>124.02</v>
      </c>
      <c r="P2050" s="75" t="s">
        <v>131</v>
      </c>
      <c r="Q2050" s="75" t="s">
        <v>131</v>
      </c>
      <c r="R2050" s="101">
        <f t="array" ref="R2050">IFERROR(INDEX($AD$11:$AO$1485,MATCH($B2050&amp;$I2050,$Z$11:$Z$1485&amp;$AG$11:$AG$1485,0),MATCH($D2050,$AD$9:$AO$9,0)),"-")</f>
        <v>121.10290000000001</v>
      </c>
      <c r="S2050" s="75">
        <v>315</v>
      </c>
      <c r="T2050" s="75">
        <v>301</v>
      </c>
      <c r="U2050" s="75">
        <v>6</v>
      </c>
      <c r="V2050" s="75">
        <v>9</v>
      </c>
      <c r="W2050" s="50" t="str">
        <f t="shared" si="196"/>
        <v>-</v>
      </c>
      <c r="X2050" s="50">
        <f t="shared" si="197"/>
        <v>14</v>
      </c>
    </row>
    <row r="2051" spans="2:24" ht="15" x14ac:dyDescent="0.3">
      <c r="B2051" s="76" t="str">
        <f t="shared" si="195"/>
        <v>M125×4</v>
      </c>
      <c r="C2051" s="77" t="s">
        <v>216</v>
      </c>
      <c r="D2051" s="77" t="s">
        <v>221</v>
      </c>
      <c r="E2051" s="74" t="s">
        <v>135</v>
      </c>
      <c r="F2051" s="75">
        <v>125</v>
      </c>
      <c r="G2051" s="75">
        <v>4</v>
      </c>
      <c r="H2051" s="74" t="s">
        <v>485</v>
      </c>
      <c r="I2051" s="74" t="s">
        <v>379</v>
      </c>
      <c r="J2051" s="75" t="s">
        <v>312</v>
      </c>
      <c r="K2051" s="58" t="s">
        <v>491</v>
      </c>
      <c r="L2051" s="75">
        <v>125</v>
      </c>
      <c r="M2051" s="75">
        <v>4</v>
      </c>
      <c r="N2051" s="74">
        <v>60</v>
      </c>
      <c r="O2051" s="101">
        <f t="array" ref="O2051">IFERROR(INDEX($AD$11:$AO$1485,MATCH($B2051&amp;$I2051,$Z$11:$Z$1485&amp;$AG$11:$AG$1485,0),MATCH($C2051,$AD$9:$AO$9,0)),"-")</f>
        <v>124.4</v>
      </c>
      <c r="P2051" s="75" t="s">
        <v>131</v>
      </c>
      <c r="Q2051" s="75" t="s">
        <v>131</v>
      </c>
      <c r="R2051" s="101">
        <f t="array" ref="R2051">IFERROR(INDEX($AD$11:$AO$1485,MATCH($B2051&amp;$I2051,$Z$11:$Z$1485&amp;$AG$11:$AG$1485,0),MATCH($D2051,$AD$9:$AO$9,0)),"-")</f>
        <v>122.4019</v>
      </c>
      <c r="S2051" s="75">
        <v>265</v>
      </c>
      <c r="T2051" s="75">
        <v>251</v>
      </c>
      <c r="U2051" s="75">
        <v>5</v>
      </c>
      <c r="V2051" s="75">
        <v>11</v>
      </c>
      <c r="W2051" s="50" t="str">
        <f t="shared" si="196"/>
        <v>-</v>
      </c>
      <c r="X2051" s="50">
        <f t="shared" si="197"/>
        <v>14</v>
      </c>
    </row>
    <row r="2052" spans="2:24" ht="15" x14ac:dyDescent="0.3">
      <c r="B2052" s="76" t="str">
        <f t="shared" si="195"/>
        <v>M125×3</v>
      </c>
      <c r="C2052" s="77" t="s">
        <v>216</v>
      </c>
      <c r="D2052" s="77" t="s">
        <v>221</v>
      </c>
      <c r="E2052" s="74" t="s">
        <v>135</v>
      </c>
      <c r="F2052" s="75">
        <v>125</v>
      </c>
      <c r="G2052" s="75">
        <v>3</v>
      </c>
      <c r="H2052" s="74" t="s">
        <v>485</v>
      </c>
      <c r="I2052" s="74" t="s">
        <v>379</v>
      </c>
      <c r="J2052" s="75" t="s">
        <v>312</v>
      </c>
      <c r="K2052" s="58" t="s">
        <v>491</v>
      </c>
      <c r="L2052" s="75">
        <v>125</v>
      </c>
      <c r="M2052" s="75">
        <v>3</v>
      </c>
      <c r="N2052" s="74">
        <v>60</v>
      </c>
      <c r="O2052" s="101">
        <f t="array" ref="O2052">IFERROR(INDEX($AD$11:$AO$1485,MATCH($B2052&amp;$I2052,$Z$11:$Z$1485&amp;$AG$11:$AG$1485,0),MATCH($C2052,$AD$9:$AO$9,0)),"-")</f>
        <v>124.59</v>
      </c>
      <c r="P2052" s="75" t="s">
        <v>131</v>
      </c>
      <c r="Q2052" s="75" t="s">
        <v>131</v>
      </c>
      <c r="R2052" s="101">
        <f t="array" ref="R2052">IFERROR(INDEX($AD$11:$AO$1485,MATCH($B2052&amp;$I2052,$Z$11:$Z$1485&amp;$AG$11:$AG$1485,0),MATCH($D2052,$AD$9:$AO$9,0)),"-")</f>
        <v>123.0514</v>
      </c>
      <c r="S2052" s="75">
        <v>236</v>
      </c>
      <c r="T2052" s="75">
        <v>222</v>
      </c>
      <c r="U2052" s="75">
        <v>5</v>
      </c>
      <c r="V2052" s="75">
        <v>12</v>
      </c>
      <c r="W2052" s="50" t="str">
        <f t="shared" si="196"/>
        <v>-</v>
      </c>
      <c r="X2052" s="50">
        <f t="shared" si="197"/>
        <v>14</v>
      </c>
    </row>
    <row r="2053" spans="2:24" ht="15" x14ac:dyDescent="0.3">
      <c r="B2053" s="76" t="str">
        <f t="shared" si="195"/>
        <v>M125×2</v>
      </c>
      <c r="C2053" s="77" t="s">
        <v>216</v>
      </c>
      <c r="D2053" s="77" t="s">
        <v>221</v>
      </c>
      <c r="E2053" s="74" t="s">
        <v>135</v>
      </c>
      <c r="F2053" s="75">
        <v>125</v>
      </c>
      <c r="G2053" s="75">
        <v>2</v>
      </c>
      <c r="H2053" s="74" t="s">
        <v>485</v>
      </c>
      <c r="I2053" s="74" t="s">
        <v>379</v>
      </c>
      <c r="J2053" s="75" t="s">
        <v>312</v>
      </c>
      <c r="K2053" s="58" t="s">
        <v>491</v>
      </c>
      <c r="L2053" s="75">
        <v>125</v>
      </c>
      <c r="M2053" s="75">
        <v>2</v>
      </c>
      <c r="N2053" s="74">
        <v>60</v>
      </c>
      <c r="O2053" s="101">
        <f t="array" ref="O2053">IFERROR(INDEX($AD$11:$AO$1485,MATCH($B2053&amp;$I2053,$Z$11:$Z$1485&amp;$AG$11:$AG$1485,0),MATCH($C2053,$AD$9:$AO$9,0)),"-")</f>
        <v>124.42</v>
      </c>
      <c r="P2053" s="75" t="s">
        <v>131</v>
      </c>
      <c r="Q2053" s="75" t="s">
        <v>131</v>
      </c>
      <c r="R2053" s="101">
        <f t="array" ref="R2053">IFERROR(INDEX($AD$11:$AO$1485,MATCH($B2053&amp;$I2053,$Z$11:$Z$1485&amp;$AG$11:$AG$1485,0),MATCH($D2053,$AD$9:$AO$9,0)),"-")</f>
        <v>123.70099999999999</v>
      </c>
      <c r="S2053" s="75">
        <v>140</v>
      </c>
      <c r="T2053" s="75">
        <v>126</v>
      </c>
      <c r="U2053" s="75">
        <v>5</v>
      </c>
      <c r="V2053" s="75">
        <v>15</v>
      </c>
      <c r="W2053" s="50" t="str">
        <f t="shared" si="196"/>
        <v>-</v>
      </c>
      <c r="X2053" s="50">
        <f t="shared" si="197"/>
        <v>14</v>
      </c>
    </row>
    <row r="2054" spans="2:24" ht="15" x14ac:dyDescent="0.3">
      <c r="B2054" s="76" t="str">
        <f t="shared" si="195"/>
        <v>M130×6</v>
      </c>
      <c r="C2054" s="77" t="s">
        <v>216</v>
      </c>
      <c r="D2054" s="77" t="s">
        <v>221</v>
      </c>
      <c r="E2054" s="74" t="s">
        <v>135</v>
      </c>
      <c r="F2054" s="75">
        <v>130</v>
      </c>
      <c r="G2054" s="75">
        <v>6</v>
      </c>
      <c r="H2054" s="74" t="s">
        <v>485</v>
      </c>
      <c r="I2054" s="74" t="s">
        <v>379</v>
      </c>
      <c r="J2054" s="75" t="s">
        <v>312</v>
      </c>
      <c r="K2054" s="58" t="s">
        <v>491</v>
      </c>
      <c r="L2054" s="75">
        <v>130</v>
      </c>
      <c r="M2054" s="75">
        <v>6</v>
      </c>
      <c r="N2054" s="74">
        <v>60</v>
      </c>
      <c r="O2054" s="101">
        <f t="array" ref="O2054">IFERROR(INDEX($AD$11:$AO$1485,MATCH($B2054&amp;$I2054,$Z$11:$Z$1485&amp;$AG$11:$AG$1485,0),MATCH($C2054,$AD$9:$AO$9,0)),"-")</f>
        <v>129.02000000000001</v>
      </c>
      <c r="P2054" s="75" t="s">
        <v>131</v>
      </c>
      <c r="Q2054" s="75" t="s">
        <v>131</v>
      </c>
      <c r="R2054" s="101">
        <f t="array" ref="R2054">IFERROR(INDEX($AD$11:$AO$1485,MATCH($B2054&amp;$I2054,$Z$11:$Z$1485&amp;$AG$11:$AG$1485,0),MATCH($D2054,$AD$9:$AO$9,0)),"-")</f>
        <v>126.10290000000001</v>
      </c>
      <c r="S2054" s="75">
        <v>315</v>
      </c>
      <c r="T2054" s="75">
        <v>301</v>
      </c>
      <c r="U2054" s="75">
        <v>6</v>
      </c>
      <c r="V2054" s="75">
        <v>9</v>
      </c>
      <c r="W2054" s="50" t="str">
        <f t="shared" si="196"/>
        <v>-</v>
      </c>
      <c r="X2054" s="50">
        <f t="shared" si="197"/>
        <v>14</v>
      </c>
    </row>
    <row r="2055" spans="2:24" ht="15" x14ac:dyDescent="0.3">
      <c r="B2055" s="76" t="str">
        <f t="shared" si="195"/>
        <v>M130×4</v>
      </c>
      <c r="C2055" s="77" t="s">
        <v>216</v>
      </c>
      <c r="D2055" s="77" t="s">
        <v>221</v>
      </c>
      <c r="E2055" s="74" t="s">
        <v>135</v>
      </c>
      <c r="F2055" s="75">
        <v>130</v>
      </c>
      <c r="G2055" s="75">
        <v>4</v>
      </c>
      <c r="H2055" s="74" t="s">
        <v>485</v>
      </c>
      <c r="I2055" s="74" t="s">
        <v>379</v>
      </c>
      <c r="J2055" s="75" t="s">
        <v>312</v>
      </c>
      <c r="K2055" s="58" t="s">
        <v>491</v>
      </c>
      <c r="L2055" s="75">
        <v>130</v>
      </c>
      <c r="M2055" s="75">
        <v>4</v>
      </c>
      <c r="N2055" s="74">
        <v>60</v>
      </c>
      <c r="O2055" s="101">
        <f t="array" ref="O2055">IFERROR(INDEX($AD$11:$AO$1485,MATCH($B2055&amp;$I2055,$Z$11:$Z$1485&amp;$AG$11:$AG$1485,0),MATCH($C2055,$AD$9:$AO$9,0)),"-")</f>
        <v>129.4</v>
      </c>
      <c r="P2055" s="75" t="s">
        <v>131</v>
      </c>
      <c r="Q2055" s="75" t="s">
        <v>131</v>
      </c>
      <c r="R2055" s="101">
        <f t="array" ref="R2055">IFERROR(INDEX($AD$11:$AO$1485,MATCH($B2055&amp;$I2055,$Z$11:$Z$1485&amp;$AG$11:$AG$1485,0),MATCH($D2055,$AD$9:$AO$9,0)),"-")</f>
        <v>127.4019</v>
      </c>
      <c r="S2055" s="75">
        <v>265</v>
      </c>
      <c r="T2055" s="75">
        <v>251</v>
      </c>
      <c r="U2055" s="75">
        <v>5</v>
      </c>
      <c r="V2055" s="75">
        <v>11</v>
      </c>
      <c r="W2055" s="50" t="str">
        <f t="shared" si="196"/>
        <v>-</v>
      </c>
      <c r="X2055" s="50">
        <f t="shared" si="197"/>
        <v>14</v>
      </c>
    </row>
    <row r="2056" spans="2:24" ht="15" x14ac:dyDescent="0.3">
      <c r="B2056" s="76" t="str">
        <f t="shared" si="195"/>
        <v>M130×3</v>
      </c>
      <c r="C2056" s="77" t="s">
        <v>216</v>
      </c>
      <c r="D2056" s="77" t="s">
        <v>221</v>
      </c>
      <c r="E2056" s="74" t="s">
        <v>135</v>
      </c>
      <c r="F2056" s="75">
        <v>130</v>
      </c>
      <c r="G2056" s="75">
        <v>3</v>
      </c>
      <c r="H2056" s="74" t="s">
        <v>485</v>
      </c>
      <c r="I2056" s="74" t="s">
        <v>379</v>
      </c>
      <c r="J2056" s="75" t="s">
        <v>312</v>
      </c>
      <c r="K2056" s="58" t="s">
        <v>491</v>
      </c>
      <c r="L2056" s="75">
        <v>130</v>
      </c>
      <c r="M2056" s="75">
        <v>3</v>
      </c>
      <c r="N2056" s="74">
        <v>60</v>
      </c>
      <c r="O2056" s="101">
        <f t="array" ref="O2056">IFERROR(INDEX($AD$11:$AO$1485,MATCH($B2056&amp;$I2056,$Z$11:$Z$1485&amp;$AG$11:$AG$1485,0),MATCH($C2056,$AD$9:$AO$9,0)),"-")</f>
        <v>129.59</v>
      </c>
      <c r="P2056" s="75" t="s">
        <v>131</v>
      </c>
      <c r="Q2056" s="75" t="s">
        <v>131</v>
      </c>
      <c r="R2056" s="101">
        <f t="array" ref="R2056">IFERROR(INDEX($AD$11:$AO$1485,MATCH($B2056&amp;$I2056,$Z$11:$Z$1485&amp;$AG$11:$AG$1485,0),MATCH($D2056,$AD$9:$AO$9,0)),"-")</f>
        <v>128.0514</v>
      </c>
      <c r="S2056" s="75">
        <v>236</v>
      </c>
      <c r="T2056" s="75">
        <v>222</v>
      </c>
      <c r="U2056" s="75">
        <v>5</v>
      </c>
      <c r="V2056" s="75">
        <v>12</v>
      </c>
      <c r="W2056" s="50" t="str">
        <f t="shared" si="196"/>
        <v>-</v>
      </c>
      <c r="X2056" s="50">
        <f t="shared" si="197"/>
        <v>14</v>
      </c>
    </row>
    <row r="2057" spans="2:24" ht="15" x14ac:dyDescent="0.3">
      <c r="B2057" s="76" t="str">
        <f t="shared" si="195"/>
        <v>M130×2</v>
      </c>
      <c r="C2057" s="77" t="s">
        <v>216</v>
      </c>
      <c r="D2057" s="77" t="s">
        <v>221</v>
      </c>
      <c r="E2057" s="74" t="s">
        <v>135</v>
      </c>
      <c r="F2057" s="75">
        <v>130</v>
      </c>
      <c r="G2057" s="75">
        <v>2</v>
      </c>
      <c r="H2057" s="74" t="s">
        <v>485</v>
      </c>
      <c r="I2057" s="74" t="s">
        <v>379</v>
      </c>
      <c r="J2057" s="75" t="s">
        <v>312</v>
      </c>
      <c r="K2057" s="58" t="s">
        <v>491</v>
      </c>
      <c r="L2057" s="75">
        <v>130</v>
      </c>
      <c r="M2057" s="75">
        <v>2</v>
      </c>
      <c r="N2057" s="74">
        <v>60</v>
      </c>
      <c r="O2057" s="101">
        <f t="array" ref="O2057">IFERROR(INDEX($AD$11:$AO$1485,MATCH($B2057&amp;$I2057,$Z$11:$Z$1485&amp;$AG$11:$AG$1485,0),MATCH($C2057,$AD$9:$AO$9,0)),"-")</f>
        <v>129.41999999999999</v>
      </c>
      <c r="P2057" s="75" t="s">
        <v>131</v>
      </c>
      <c r="Q2057" s="75" t="s">
        <v>131</v>
      </c>
      <c r="R2057" s="101">
        <f t="array" ref="R2057">IFERROR(INDEX($AD$11:$AO$1485,MATCH($B2057&amp;$I2057,$Z$11:$Z$1485&amp;$AG$11:$AG$1485,0),MATCH($D2057,$AD$9:$AO$9,0)),"-")</f>
        <v>128.70099999999999</v>
      </c>
      <c r="S2057" s="75">
        <v>140</v>
      </c>
      <c r="T2057" s="75">
        <v>126</v>
      </c>
      <c r="U2057" s="75">
        <v>5</v>
      </c>
      <c r="V2057" s="75">
        <v>15</v>
      </c>
      <c r="W2057" s="50" t="str">
        <f t="shared" si="196"/>
        <v>-</v>
      </c>
      <c r="X2057" s="50">
        <f t="shared" si="197"/>
        <v>14</v>
      </c>
    </row>
    <row r="2058" spans="2:24" ht="15" x14ac:dyDescent="0.3">
      <c r="B2058" s="76" t="str">
        <f t="shared" si="195"/>
        <v>M135×6</v>
      </c>
      <c r="C2058" s="77" t="s">
        <v>216</v>
      </c>
      <c r="D2058" s="77" t="s">
        <v>221</v>
      </c>
      <c r="E2058" s="74" t="s">
        <v>135</v>
      </c>
      <c r="F2058" s="75">
        <v>135</v>
      </c>
      <c r="G2058" s="75">
        <v>6</v>
      </c>
      <c r="H2058" s="74" t="s">
        <v>485</v>
      </c>
      <c r="I2058" s="74" t="s">
        <v>379</v>
      </c>
      <c r="J2058" s="75" t="s">
        <v>312</v>
      </c>
      <c r="K2058" s="58" t="s">
        <v>491</v>
      </c>
      <c r="L2058" s="75">
        <v>135</v>
      </c>
      <c r="M2058" s="75">
        <v>6</v>
      </c>
      <c r="N2058" s="74">
        <v>60</v>
      </c>
      <c r="O2058" s="101">
        <f t="array" ref="O2058">IFERROR(INDEX($AD$11:$AO$1485,MATCH($B2058&amp;$I2058,$Z$11:$Z$1485&amp;$AG$11:$AG$1485,0),MATCH($C2058,$AD$9:$AO$9,0)),"-")</f>
        <v>134.02000000000001</v>
      </c>
      <c r="P2058" s="75" t="s">
        <v>131</v>
      </c>
      <c r="Q2058" s="75" t="s">
        <v>131</v>
      </c>
      <c r="R2058" s="101">
        <f t="array" ref="R2058">IFERROR(INDEX($AD$11:$AO$1485,MATCH($B2058&amp;$I2058,$Z$11:$Z$1485&amp;$AG$11:$AG$1485,0),MATCH($D2058,$AD$9:$AO$9,0)),"-")</f>
        <v>131.10290000000001</v>
      </c>
      <c r="S2058" s="75">
        <v>315</v>
      </c>
      <c r="T2058" s="75">
        <v>301</v>
      </c>
      <c r="U2058" s="75">
        <v>6</v>
      </c>
      <c r="V2058" s="75">
        <v>9</v>
      </c>
      <c r="W2058" s="50" t="str">
        <f t="shared" si="196"/>
        <v>-</v>
      </c>
      <c r="X2058" s="50">
        <f t="shared" si="197"/>
        <v>14</v>
      </c>
    </row>
    <row r="2059" spans="2:24" ht="15" x14ac:dyDescent="0.3">
      <c r="B2059" s="76" t="str">
        <f t="shared" ref="B2059:B2122" si="198">CONCATENATE(E2059,L2059,"×",G2059)</f>
        <v>M135×4</v>
      </c>
      <c r="C2059" s="77" t="s">
        <v>216</v>
      </c>
      <c r="D2059" s="77" t="s">
        <v>221</v>
      </c>
      <c r="E2059" s="74" t="s">
        <v>135</v>
      </c>
      <c r="F2059" s="75">
        <v>135</v>
      </c>
      <c r="G2059" s="75">
        <v>4</v>
      </c>
      <c r="H2059" s="74" t="s">
        <v>485</v>
      </c>
      <c r="I2059" s="74" t="s">
        <v>379</v>
      </c>
      <c r="J2059" s="75" t="s">
        <v>312</v>
      </c>
      <c r="K2059" s="58" t="s">
        <v>491</v>
      </c>
      <c r="L2059" s="75">
        <v>135</v>
      </c>
      <c r="M2059" s="75">
        <v>4</v>
      </c>
      <c r="N2059" s="74">
        <v>60</v>
      </c>
      <c r="O2059" s="101">
        <f t="array" ref="O2059">IFERROR(INDEX($AD$11:$AO$1485,MATCH($B2059&amp;$I2059,$Z$11:$Z$1485&amp;$AG$11:$AG$1485,0),MATCH($C2059,$AD$9:$AO$9,0)),"-")</f>
        <v>134.4</v>
      </c>
      <c r="P2059" s="75" t="s">
        <v>131</v>
      </c>
      <c r="Q2059" s="75" t="s">
        <v>131</v>
      </c>
      <c r="R2059" s="101">
        <f t="array" ref="R2059">IFERROR(INDEX($AD$11:$AO$1485,MATCH($B2059&amp;$I2059,$Z$11:$Z$1485&amp;$AG$11:$AG$1485,0),MATCH($D2059,$AD$9:$AO$9,0)),"-")</f>
        <v>132.40190000000001</v>
      </c>
      <c r="S2059" s="75">
        <v>265</v>
      </c>
      <c r="T2059" s="75">
        <v>251</v>
      </c>
      <c r="U2059" s="75">
        <v>5</v>
      </c>
      <c r="V2059" s="75">
        <v>11</v>
      </c>
      <c r="W2059" s="50" t="str">
        <f t="shared" si="196"/>
        <v>-</v>
      </c>
      <c r="X2059" s="50">
        <f t="shared" si="197"/>
        <v>14</v>
      </c>
    </row>
    <row r="2060" spans="2:24" ht="15" x14ac:dyDescent="0.3">
      <c r="B2060" s="76" t="str">
        <f t="shared" si="198"/>
        <v>M135×3</v>
      </c>
      <c r="C2060" s="77" t="s">
        <v>216</v>
      </c>
      <c r="D2060" s="77" t="s">
        <v>221</v>
      </c>
      <c r="E2060" s="74" t="s">
        <v>135</v>
      </c>
      <c r="F2060" s="75">
        <v>135</v>
      </c>
      <c r="G2060" s="75">
        <v>3</v>
      </c>
      <c r="H2060" s="74" t="s">
        <v>485</v>
      </c>
      <c r="I2060" s="74" t="s">
        <v>379</v>
      </c>
      <c r="J2060" s="75" t="s">
        <v>312</v>
      </c>
      <c r="K2060" s="58" t="s">
        <v>491</v>
      </c>
      <c r="L2060" s="75">
        <v>135</v>
      </c>
      <c r="M2060" s="75">
        <v>3</v>
      </c>
      <c r="N2060" s="74">
        <v>60</v>
      </c>
      <c r="O2060" s="101">
        <f t="array" ref="O2060">IFERROR(INDEX($AD$11:$AO$1485,MATCH($B2060&amp;$I2060,$Z$11:$Z$1485&amp;$AG$11:$AG$1485,0),MATCH($C2060,$AD$9:$AO$9,0)),"-")</f>
        <v>134.59</v>
      </c>
      <c r="P2060" s="75" t="s">
        <v>131</v>
      </c>
      <c r="Q2060" s="75" t="s">
        <v>131</v>
      </c>
      <c r="R2060" s="101">
        <f t="array" ref="R2060">IFERROR(INDEX($AD$11:$AO$1485,MATCH($B2060&amp;$I2060,$Z$11:$Z$1485&amp;$AG$11:$AG$1485,0),MATCH($D2060,$AD$9:$AO$9,0)),"-")</f>
        <v>133.0514</v>
      </c>
      <c r="S2060" s="75">
        <v>236</v>
      </c>
      <c r="T2060" s="75">
        <v>222</v>
      </c>
      <c r="U2060" s="75">
        <v>5</v>
      </c>
      <c r="V2060" s="75">
        <v>12</v>
      </c>
      <c r="W2060" s="50" t="str">
        <f t="shared" si="196"/>
        <v>-</v>
      </c>
      <c r="X2060" s="50">
        <f t="shared" si="197"/>
        <v>14</v>
      </c>
    </row>
    <row r="2061" spans="2:24" ht="15" x14ac:dyDescent="0.3">
      <c r="B2061" s="76" t="str">
        <f t="shared" si="198"/>
        <v>M135×2</v>
      </c>
      <c r="C2061" s="77" t="s">
        <v>216</v>
      </c>
      <c r="D2061" s="77" t="s">
        <v>221</v>
      </c>
      <c r="E2061" s="74" t="s">
        <v>135</v>
      </c>
      <c r="F2061" s="75">
        <v>135</v>
      </c>
      <c r="G2061" s="75">
        <v>2</v>
      </c>
      <c r="H2061" s="74" t="s">
        <v>485</v>
      </c>
      <c r="I2061" s="74" t="s">
        <v>379</v>
      </c>
      <c r="J2061" s="75" t="s">
        <v>312</v>
      </c>
      <c r="K2061" s="58" t="s">
        <v>491</v>
      </c>
      <c r="L2061" s="75">
        <v>135</v>
      </c>
      <c r="M2061" s="75">
        <v>2</v>
      </c>
      <c r="N2061" s="74">
        <v>60</v>
      </c>
      <c r="O2061" s="101">
        <f t="array" ref="O2061">IFERROR(INDEX($AD$11:$AO$1485,MATCH($B2061&amp;$I2061,$Z$11:$Z$1485&amp;$AG$11:$AG$1485,0),MATCH($C2061,$AD$9:$AO$9,0)),"-")</f>
        <v>134.41999999999999</v>
      </c>
      <c r="P2061" s="75" t="s">
        <v>131</v>
      </c>
      <c r="Q2061" s="75" t="s">
        <v>131</v>
      </c>
      <c r="R2061" s="101">
        <f t="array" ref="R2061">IFERROR(INDEX($AD$11:$AO$1485,MATCH($B2061&amp;$I2061,$Z$11:$Z$1485&amp;$AG$11:$AG$1485,0),MATCH($D2061,$AD$9:$AO$9,0)),"-")</f>
        <v>133.70099999999999</v>
      </c>
      <c r="S2061" s="75">
        <v>140</v>
      </c>
      <c r="T2061" s="75">
        <v>126</v>
      </c>
      <c r="U2061" s="75">
        <v>5</v>
      </c>
      <c r="V2061" s="75">
        <v>15</v>
      </c>
      <c r="W2061" s="50" t="str">
        <f t="shared" si="196"/>
        <v>-</v>
      </c>
      <c r="X2061" s="50">
        <f t="shared" si="197"/>
        <v>14</v>
      </c>
    </row>
    <row r="2062" spans="2:24" ht="15" x14ac:dyDescent="0.3">
      <c r="B2062" s="76" t="str">
        <f t="shared" si="198"/>
        <v>M140×6</v>
      </c>
      <c r="C2062" s="77" t="s">
        <v>216</v>
      </c>
      <c r="D2062" s="77" t="s">
        <v>221</v>
      </c>
      <c r="E2062" s="74" t="s">
        <v>135</v>
      </c>
      <c r="F2062" s="75">
        <v>140</v>
      </c>
      <c r="G2062" s="75">
        <v>6</v>
      </c>
      <c r="H2062" s="74" t="s">
        <v>485</v>
      </c>
      <c r="I2062" s="74" t="s">
        <v>379</v>
      </c>
      <c r="J2062" s="75" t="s">
        <v>312</v>
      </c>
      <c r="K2062" s="58" t="s">
        <v>491</v>
      </c>
      <c r="L2062" s="75">
        <v>140</v>
      </c>
      <c r="M2062" s="75">
        <v>6</v>
      </c>
      <c r="N2062" s="74">
        <v>60</v>
      </c>
      <c r="O2062" s="101">
        <f t="array" ref="O2062">IFERROR(INDEX($AD$11:$AO$1485,MATCH($B2062&amp;$I2062,$Z$11:$Z$1485&amp;$AG$11:$AG$1485,0),MATCH($C2062,$AD$9:$AO$9,0)),"-")</f>
        <v>139.02000000000001</v>
      </c>
      <c r="P2062" s="75" t="s">
        <v>131</v>
      </c>
      <c r="Q2062" s="75" t="s">
        <v>131</v>
      </c>
      <c r="R2062" s="101">
        <f t="array" ref="R2062">IFERROR(INDEX($AD$11:$AO$1485,MATCH($B2062&amp;$I2062,$Z$11:$Z$1485&amp;$AG$11:$AG$1485,0),MATCH($D2062,$AD$9:$AO$9,0)),"-")</f>
        <v>136.10290000000001</v>
      </c>
      <c r="S2062" s="75">
        <v>315</v>
      </c>
      <c r="T2062" s="75">
        <v>301</v>
      </c>
      <c r="U2062" s="75">
        <v>6</v>
      </c>
      <c r="V2062" s="75">
        <v>9</v>
      </c>
      <c r="W2062" s="50" t="str">
        <f t="shared" si="196"/>
        <v>-</v>
      </c>
      <c r="X2062" s="50">
        <f t="shared" si="197"/>
        <v>14</v>
      </c>
    </row>
    <row r="2063" spans="2:24" ht="15" x14ac:dyDescent="0.3">
      <c r="B2063" s="76" t="str">
        <f t="shared" si="198"/>
        <v>M140×4</v>
      </c>
      <c r="C2063" s="77" t="s">
        <v>216</v>
      </c>
      <c r="D2063" s="77" t="s">
        <v>221</v>
      </c>
      <c r="E2063" s="74" t="s">
        <v>135</v>
      </c>
      <c r="F2063" s="75">
        <v>140</v>
      </c>
      <c r="G2063" s="75">
        <v>4</v>
      </c>
      <c r="H2063" s="74" t="s">
        <v>485</v>
      </c>
      <c r="I2063" s="74" t="s">
        <v>379</v>
      </c>
      <c r="J2063" s="75" t="s">
        <v>312</v>
      </c>
      <c r="K2063" s="58" t="s">
        <v>491</v>
      </c>
      <c r="L2063" s="75">
        <v>140</v>
      </c>
      <c r="M2063" s="75">
        <v>4</v>
      </c>
      <c r="N2063" s="74">
        <v>60</v>
      </c>
      <c r="O2063" s="101">
        <f t="array" ref="O2063">IFERROR(INDEX($AD$11:$AO$1485,MATCH($B2063&amp;$I2063,$Z$11:$Z$1485&amp;$AG$11:$AG$1485,0),MATCH($C2063,$AD$9:$AO$9,0)),"-")</f>
        <v>139.4</v>
      </c>
      <c r="P2063" s="75" t="s">
        <v>131</v>
      </c>
      <c r="Q2063" s="75" t="s">
        <v>131</v>
      </c>
      <c r="R2063" s="101">
        <f t="array" ref="R2063">IFERROR(INDEX($AD$11:$AO$1485,MATCH($B2063&amp;$I2063,$Z$11:$Z$1485&amp;$AG$11:$AG$1485,0),MATCH($D2063,$AD$9:$AO$9,0)),"-")</f>
        <v>137.40190000000001</v>
      </c>
      <c r="S2063" s="75">
        <v>265</v>
      </c>
      <c r="T2063" s="75">
        <v>251</v>
      </c>
      <c r="U2063" s="75">
        <v>5</v>
      </c>
      <c r="V2063" s="75">
        <v>11</v>
      </c>
      <c r="W2063" s="50" t="str">
        <f t="shared" si="196"/>
        <v>-</v>
      </c>
      <c r="X2063" s="50">
        <f t="shared" si="197"/>
        <v>14</v>
      </c>
    </row>
    <row r="2064" spans="2:24" ht="15" x14ac:dyDescent="0.3">
      <c r="B2064" s="76" t="str">
        <f t="shared" si="198"/>
        <v>M140×3</v>
      </c>
      <c r="C2064" s="77" t="s">
        <v>216</v>
      </c>
      <c r="D2064" s="77" t="s">
        <v>221</v>
      </c>
      <c r="E2064" s="74" t="s">
        <v>135</v>
      </c>
      <c r="F2064" s="75">
        <v>140</v>
      </c>
      <c r="G2064" s="75">
        <v>3</v>
      </c>
      <c r="H2064" s="74" t="s">
        <v>485</v>
      </c>
      <c r="I2064" s="74" t="s">
        <v>379</v>
      </c>
      <c r="J2064" s="75" t="s">
        <v>312</v>
      </c>
      <c r="K2064" s="58" t="s">
        <v>491</v>
      </c>
      <c r="L2064" s="75">
        <v>140</v>
      </c>
      <c r="M2064" s="75">
        <v>3</v>
      </c>
      <c r="N2064" s="74">
        <v>60</v>
      </c>
      <c r="O2064" s="101">
        <f t="array" ref="O2064">IFERROR(INDEX($AD$11:$AO$1485,MATCH($B2064&amp;$I2064,$Z$11:$Z$1485&amp;$AG$11:$AG$1485,0),MATCH($C2064,$AD$9:$AO$9,0)),"-")</f>
        <v>139.59</v>
      </c>
      <c r="P2064" s="75" t="s">
        <v>131</v>
      </c>
      <c r="Q2064" s="75" t="s">
        <v>131</v>
      </c>
      <c r="R2064" s="101">
        <f t="array" ref="R2064">IFERROR(INDEX($AD$11:$AO$1485,MATCH($B2064&amp;$I2064,$Z$11:$Z$1485&amp;$AG$11:$AG$1485,0),MATCH($D2064,$AD$9:$AO$9,0)),"-")</f>
        <v>138.0514</v>
      </c>
      <c r="S2064" s="75">
        <v>236</v>
      </c>
      <c r="T2064" s="75">
        <v>222</v>
      </c>
      <c r="U2064" s="75">
        <v>5</v>
      </c>
      <c r="V2064" s="75">
        <v>12</v>
      </c>
      <c r="W2064" s="50" t="str">
        <f t="shared" si="196"/>
        <v>-</v>
      </c>
      <c r="X2064" s="50">
        <f t="shared" si="197"/>
        <v>14</v>
      </c>
    </row>
    <row r="2065" spans="2:24" ht="15" x14ac:dyDescent="0.3">
      <c r="B2065" s="76" t="str">
        <f t="shared" si="198"/>
        <v>M140×2</v>
      </c>
      <c r="C2065" s="77" t="s">
        <v>216</v>
      </c>
      <c r="D2065" s="77" t="s">
        <v>221</v>
      </c>
      <c r="E2065" s="74" t="s">
        <v>135</v>
      </c>
      <c r="F2065" s="75">
        <v>140</v>
      </c>
      <c r="G2065" s="75">
        <v>2</v>
      </c>
      <c r="H2065" s="74" t="s">
        <v>485</v>
      </c>
      <c r="I2065" s="74" t="s">
        <v>379</v>
      </c>
      <c r="J2065" s="75" t="s">
        <v>312</v>
      </c>
      <c r="K2065" s="58" t="s">
        <v>491</v>
      </c>
      <c r="L2065" s="75">
        <v>140</v>
      </c>
      <c r="M2065" s="75">
        <v>2</v>
      </c>
      <c r="N2065" s="74">
        <v>60</v>
      </c>
      <c r="O2065" s="101">
        <f t="array" ref="O2065">IFERROR(INDEX($AD$11:$AO$1485,MATCH($B2065&amp;$I2065,$Z$11:$Z$1485&amp;$AG$11:$AG$1485,0),MATCH($C2065,$AD$9:$AO$9,0)),"-")</f>
        <v>139.41999999999999</v>
      </c>
      <c r="P2065" s="75" t="s">
        <v>131</v>
      </c>
      <c r="Q2065" s="75" t="s">
        <v>131</v>
      </c>
      <c r="R2065" s="101">
        <f t="array" ref="R2065">IFERROR(INDEX($AD$11:$AO$1485,MATCH($B2065&amp;$I2065,$Z$11:$Z$1485&amp;$AG$11:$AG$1485,0),MATCH($D2065,$AD$9:$AO$9,0)),"-")</f>
        <v>138.70099999999999</v>
      </c>
      <c r="S2065" s="75">
        <v>140</v>
      </c>
      <c r="T2065" s="75">
        <v>126</v>
      </c>
      <c r="U2065" s="75">
        <v>5</v>
      </c>
      <c r="V2065" s="75">
        <v>15</v>
      </c>
      <c r="W2065" s="50" t="str">
        <f t="shared" si="196"/>
        <v>-</v>
      </c>
      <c r="X2065" s="50">
        <f t="shared" si="197"/>
        <v>14</v>
      </c>
    </row>
    <row r="2066" spans="2:24" ht="15" x14ac:dyDescent="0.3">
      <c r="B2066" s="76" t="str">
        <f t="shared" si="198"/>
        <v>M145×6</v>
      </c>
      <c r="C2066" s="77" t="s">
        <v>216</v>
      </c>
      <c r="D2066" s="77" t="s">
        <v>221</v>
      </c>
      <c r="E2066" s="74" t="s">
        <v>135</v>
      </c>
      <c r="F2066" s="75">
        <v>145</v>
      </c>
      <c r="G2066" s="75">
        <v>6</v>
      </c>
      <c r="H2066" s="74" t="s">
        <v>485</v>
      </c>
      <c r="I2066" s="74" t="s">
        <v>379</v>
      </c>
      <c r="J2066" s="75" t="s">
        <v>312</v>
      </c>
      <c r="K2066" s="58" t="s">
        <v>491</v>
      </c>
      <c r="L2066" s="75">
        <v>145</v>
      </c>
      <c r="M2066" s="75">
        <v>6</v>
      </c>
      <c r="N2066" s="74">
        <v>60</v>
      </c>
      <c r="O2066" s="101">
        <f t="array" ref="O2066">IFERROR(INDEX($AD$11:$AO$1485,MATCH($B2066&amp;$I2066,$Z$11:$Z$1485&amp;$AG$11:$AG$1485,0),MATCH($C2066,$AD$9:$AO$9,0)),"-")</f>
        <v>144.02000000000001</v>
      </c>
      <c r="P2066" s="75" t="s">
        <v>131</v>
      </c>
      <c r="Q2066" s="75" t="s">
        <v>131</v>
      </c>
      <c r="R2066" s="101">
        <f t="array" ref="R2066">IFERROR(INDEX($AD$11:$AO$1485,MATCH($B2066&amp;$I2066,$Z$11:$Z$1485&amp;$AG$11:$AG$1485,0),MATCH($D2066,$AD$9:$AO$9,0)),"-")</f>
        <v>141.10290000000001</v>
      </c>
      <c r="S2066" s="75">
        <v>315</v>
      </c>
      <c r="T2066" s="75">
        <v>301</v>
      </c>
      <c r="U2066" s="75">
        <v>6</v>
      </c>
      <c r="V2066" s="75">
        <v>9</v>
      </c>
      <c r="W2066" s="50" t="str">
        <f t="shared" si="196"/>
        <v>-</v>
      </c>
      <c r="X2066" s="50">
        <f t="shared" si="197"/>
        <v>14</v>
      </c>
    </row>
    <row r="2067" spans="2:24" ht="15" x14ac:dyDescent="0.3">
      <c r="B2067" s="76" t="str">
        <f t="shared" si="198"/>
        <v>M145×4</v>
      </c>
      <c r="C2067" s="77" t="s">
        <v>216</v>
      </c>
      <c r="D2067" s="77" t="s">
        <v>221</v>
      </c>
      <c r="E2067" s="74" t="s">
        <v>135</v>
      </c>
      <c r="F2067" s="75">
        <v>145</v>
      </c>
      <c r="G2067" s="75">
        <v>4</v>
      </c>
      <c r="H2067" s="74" t="s">
        <v>485</v>
      </c>
      <c r="I2067" s="74" t="s">
        <v>379</v>
      </c>
      <c r="J2067" s="75" t="s">
        <v>312</v>
      </c>
      <c r="K2067" s="58" t="s">
        <v>491</v>
      </c>
      <c r="L2067" s="75">
        <v>145</v>
      </c>
      <c r="M2067" s="75">
        <v>4</v>
      </c>
      <c r="N2067" s="74">
        <v>60</v>
      </c>
      <c r="O2067" s="101">
        <f t="array" ref="O2067">IFERROR(INDEX($AD$11:$AO$1485,MATCH($B2067&amp;$I2067,$Z$11:$Z$1485&amp;$AG$11:$AG$1485,0),MATCH($C2067,$AD$9:$AO$9,0)),"-")</f>
        <v>144.4</v>
      </c>
      <c r="P2067" s="75" t="s">
        <v>131</v>
      </c>
      <c r="Q2067" s="75" t="s">
        <v>131</v>
      </c>
      <c r="R2067" s="101">
        <f t="array" ref="R2067">IFERROR(INDEX($AD$11:$AO$1485,MATCH($B2067&amp;$I2067,$Z$11:$Z$1485&amp;$AG$11:$AG$1485,0),MATCH($D2067,$AD$9:$AO$9,0)),"-")</f>
        <v>142.40190000000001</v>
      </c>
      <c r="S2067" s="75">
        <v>265</v>
      </c>
      <c r="T2067" s="75">
        <v>251</v>
      </c>
      <c r="U2067" s="75">
        <v>5</v>
      </c>
      <c r="V2067" s="75">
        <v>11</v>
      </c>
      <c r="W2067" s="50" t="str">
        <f t="shared" si="196"/>
        <v>-</v>
      </c>
      <c r="X2067" s="50">
        <f t="shared" si="197"/>
        <v>14</v>
      </c>
    </row>
    <row r="2068" spans="2:24" ht="15" x14ac:dyDescent="0.3">
      <c r="B2068" s="76" t="str">
        <f t="shared" si="198"/>
        <v>M145×3</v>
      </c>
      <c r="C2068" s="77" t="s">
        <v>216</v>
      </c>
      <c r="D2068" s="77" t="s">
        <v>221</v>
      </c>
      <c r="E2068" s="74" t="s">
        <v>135</v>
      </c>
      <c r="F2068" s="75">
        <v>145</v>
      </c>
      <c r="G2068" s="75">
        <v>3</v>
      </c>
      <c r="H2068" s="74" t="s">
        <v>485</v>
      </c>
      <c r="I2068" s="74" t="s">
        <v>379</v>
      </c>
      <c r="J2068" s="75" t="s">
        <v>312</v>
      </c>
      <c r="K2068" s="58" t="s">
        <v>491</v>
      </c>
      <c r="L2068" s="75">
        <v>145</v>
      </c>
      <c r="M2068" s="75">
        <v>3</v>
      </c>
      <c r="N2068" s="74">
        <v>60</v>
      </c>
      <c r="O2068" s="101">
        <f t="array" ref="O2068">IFERROR(INDEX($AD$11:$AO$1485,MATCH($B2068&amp;$I2068,$Z$11:$Z$1485&amp;$AG$11:$AG$1485,0),MATCH($C2068,$AD$9:$AO$9,0)),"-")</f>
        <v>144.59</v>
      </c>
      <c r="P2068" s="75" t="s">
        <v>131</v>
      </c>
      <c r="Q2068" s="75" t="s">
        <v>131</v>
      </c>
      <c r="R2068" s="101">
        <f t="array" ref="R2068">IFERROR(INDEX($AD$11:$AO$1485,MATCH($B2068&amp;$I2068,$Z$11:$Z$1485&amp;$AG$11:$AG$1485,0),MATCH($D2068,$AD$9:$AO$9,0)),"-")</f>
        <v>143.0514</v>
      </c>
      <c r="S2068" s="75">
        <v>236</v>
      </c>
      <c r="T2068" s="75">
        <v>222</v>
      </c>
      <c r="U2068" s="75">
        <v>5</v>
      </c>
      <c r="V2068" s="75">
        <v>12</v>
      </c>
      <c r="W2068" s="50" t="str">
        <f t="shared" si="196"/>
        <v>-</v>
      </c>
      <c r="X2068" s="50">
        <f t="shared" si="197"/>
        <v>14</v>
      </c>
    </row>
    <row r="2069" spans="2:24" ht="15" x14ac:dyDescent="0.3">
      <c r="B2069" s="76" t="str">
        <f t="shared" si="198"/>
        <v>M145×2</v>
      </c>
      <c r="C2069" s="77" t="s">
        <v>216</v>
      </c>
      <c r="D2069" s="77" t="s">
        <v>221</v>
      </c>
      <c r="E2069" s="74" t="s">
        <v>135</v>
      </c>
      <c r="F2069" s="75">
        <v>145</v>
      </c>
      <c r="G2069" s="75">
        <v>2</v>
      </c>
      <c r="H2069" s="74" t="s">
        <v>485</v>
      </c>
      <c r="I2069" s="74" t="s">
        <v>379</v>
      </c>
      <c r="J2069" s="75" t="s">
        <v>312</v>
      </c>
      <c r="K2069" s="58" t="s">
        <v>491</v>
      </c>
      <c r="L2069" s="75">
        <v>145</v>
      </c>
      <c r="M2069" s="75">
        <v>2</v>
      </c>
      <c r="N2069" s="74">
        <v>60</v>
      </c>
      <c r="O2069" s="101">
        <f t="array" ref="O2069">IFERROR(INDEX($AD$11:$AO$1485,MATCH($B2069&amp;$I2069,$Z$11:$Z$1485&amp;$AG$11:$AG$1485,0),MATCH($C2069,$AD$9:$AO$9,0)),"-")</f>
        <v>144.41999999999999</v>
      </c>
      <c r="P2069" s="75" t="s">
        <v>131</v>
      </c>
      <c r="Q2069" s="75" t="s">
        <v>131</v>
      </c>
      <c r="R2069" s="101">
        <f t="array" ref="R2069">IFERROR(INDEX($AD$11:$AO$1485,MATCH($B2069&amp;$I2069,$Z$11:$Z$1485&amp;$AG$11:$AG$1485,0),MATCH($D2069,$AD$9:$AO$9,0)),"-")</f>
        <v>143.70099999999999</v>
      </c>
      <c r="S2069" s="75">
        <v>140</v>
      </c>
      <c r="T2069" s="75">
        <v>126</v>
      </c>
      <c r="U2069" s="75">
        <v>5</v>
      </c>
      <c r="V2069" s="75">
        <v>15</v>
      </c>
      <c r="W2069" s="50" t="str">
        <f t="shared" si="196"/>
        <v>-</v>
      </c>
      <c r="X2069" s="50">
        <f t="shared" si="197"/>
        <v>14</v>
      </c>
    </row>
    <row r="2070" spans="2:24" ht="15" x14ac:dyDescent="0.3">
      <c r="B2070" s="76" t="str">
        <f t="shared" si="198"/>
        <v>M150×6</v>
      </c>
      <c r="C2070" s="77" t="s">
        <v>216</v>
      </c>
      <c r="D2070" s="77" t="s">
        <v>221</v>
      </c>
      <c r="E2070" s="74" t="s">
        <v>135</v>
      </c>
      <c r="F2070" s="75">
        <v>150</v>
      </c>
      <c r="G2070" s="75">
        <v>6</v>
      </c>
      <c r="H2070" s="74" t="s">
        <v>485</v>
      </c>
      <c r="I2070" s="74" t="s">
        <v>379</v>
      </c>
      <c r="J2070" s="75" t="s">
        <v>312</v>
      </c>
      <c r="K2070" s="58" t="s">
        <v>491</v>
      </c>
      <c r="L2070" s="75">
        <v>150</v>
      </c>
      <c r="M2070" s="75">
        <v>6</v>
      </c>
      <c r="N2070" s="74">
        <v>60</v>
      </c>
      <c r="O2070" s="101">
        <f t="array" ref="O2070">IFERROR(INDEX($AD$11:$AO$1485,MATCH($B2070&amp;$I2070,$Z$11:$Z$1485&amp;$AG$11:$AG$1485,0),MATCH($C2070,$AD$9:$AO$9,0)),"-")</f>
        <v>149.02000000000001</v>
      </c>
      <c r="P2070" s="75" t="s">
        <v>131</v>
      </c>
      <c r="Q2070" s="75" t="s">
        <v>131</v>
      </c>
      <c r="R2070" s="101">
        <f t="array" ref="R2070">IFERROR(INDEX($AD$11:$AO$1485,MATCH($B2070&amp;$I2070,$Z$11:$Z$1485&amp;$AG$11:$AG$1485,0),MATCH($D2070,$AD$9:$AO$9,0)),"-")</f>
        <v>146.10290000000001</v>
      </c>
      <c r="S2070" s="75">
        <v>315</v>
      </c>
      <c r="T2070" s="75">
        <v>301</v>
      </c>
      <c r="U2070" s="75">
        <v>6</v>
      </c>
      <c r="V2070" s="75">
        <v>9</v>
      </c>
      <c r="W2070" s="50" t="str">
        <f t="shared" si="196"/>
        <v>-</v>
      </c>
      <c r="X2070" s="50">
        <f t="shared" si="197"/>
        <v>14</v>
      </c>
    </row>
    <row r="2071" spans="2:24" ht="15" x14ac:dyDescent="0.3">
      <c r="B2071" s="76" t="str">
        <f t="shared" si="198"/>
        <v>M150×4</v>
      </c>
      <c r="C2071" s="77" t="s">
        <v>216</v>
      </c>
      <c r="D2071" s="77" t="s">
        <v>221</v>
      </c>
      <c r="E2071" s="74" t="s">
        <v>135</v>
      </c>
      <c r="F2071" s="75">
        <v>150</v>
      </c>
      <c r="G2071" s="75">
        <v>4</v>
      </c>
      <c r="H2071" s="74" t="s">
        <v>485</v>
      </c>
      <c r="I2071" s="74" t="s">
        <v>379</v>
      </c>
      <c r="J2071" s="75" t="s">
        <v>312</v>
      </c>
      <c r="K2071" s="58" t="s">
        <v>491</v>
      </c>
      <c r="L2071" s="75">
        <v>150</v>
      </c>
      <c r="M2071" s="75">
        <v>4</v>
      </c>
      <c r="N2071" s="74">
        <v>60</v>
      </c>
      <c r="O2071" s="101">
        <f t="array" ref="O2071">IFERROR(INDEX($AD$11:$AO$1485,MATCH($B2071&amp;$I2071,$Z$11:$Z$1485&amp;$AG$11:$AG$1485,0),MATCH($C2071,$AD$9:$AO$9,0)),"-")</f>
        <v>149.4</v>
      </c>
      <c r="P2071" s="75" t="s">
        <v>131</v>
      </c>
      <c r="Q2071" s="75" t="s">
        <v>131</v>
      </c>
      <c r="R2071" s="101">
        <f t="array" ref="R2071">IFERROR(INDEX($AD$11:$AO$1485,MATCH($B2071&amp;$I2071,$Z$11:$Z$1485&amp;$AG$11:$AG$1485,0),MATCH($D2071,$AD$9:$AO$9,0)),"-")</f>
        <v>147.40190000000001</v>
      </c>
      <c r="S2071" s="75">
        <v>265</v>
      </c>
      <c r="T2071" s="75">
        <v>251</v>
      </c>
      <c r="U2071" s="75">
        <v>5</v>
      </c>
      <c r="V2071" s="75">
        <v>11</v>
      </c>
      <c r="W2071" s="50" t="str">
        <f t="shared" si="196"/>
        <v>-</v>
      </c>
      <c r="X2071" s="50">
        <f t="shared" si="197"/>
        <v>14</v>
      </c>
    </row>
    <row r="2072" spans="2:24" ht="15" x14ac:dyDescent="0.3">
      <c r="B2072" s="76" t="str">
        <f t="shared" si="198"/>
        <v>M150×3</v>
      </c>
      <c r="C2072" s="77" t="s">
        <v>216</v>
      </c>
      <c r="D2072" s="77" t="s">
        <v>221</v>
      </c>
      <c r="E2072" s="74" t="s">
        <v>135</v>
      </c>
      <c r="F2072" s="75">
        <v>150</v>
      </c>
      <c r="G2072" s="75">
        <v>3</v>
      </c>
      <c r="H2072" s="74" t="s">
        <v>485</v>
      </c>
      <c r="I2072" s="74" t="s">
        <v>379</v>
      </c>
      <c r="J2072" s="75" t="s">
        <v>312</v>
      </c>
      <c r="K2072" s="58" t="s">
        <v>491</v>
      </c>
      <c r="L2072" s="75">
        <v>150</v>
      </c>
      <c r="M2072" s="75">
        <v>3</v>
      </c>
      <c r="N2072" s="74">
        <v>60</v>
      </c>
      <c r="O2072" s="101">
        <f t="array" ref="O2072">IFERROR(INDEX($AD$11:$AO$1485,MATCH($B2072&amp;$I2072,$Z$11:$Z$1485&amp;$AG$11:$AG$1485,0),MATCH($C2072,$AD$9:$AO$9,0)),"-")</f>
        <v>149.59</v>
      </c>
      <c r="P2072" s="75" t="s">
        <v>131</v>
      </c>
      <c r="Q2072" s="75" t="s">
        <v>131</v>
      </c>
      <c r="R2072" s="101">
        <f t="array" ref="R2072">IFERROR(INDEX($AD$11:$AO$1485,MATCH($B2072&amp;$I2072,$Z$11:$Z$1485&amp;$AG$11:$AG$1485,0),MATCH($D2072,$AD$9:$AO$9,0)),"-")</f>
        <v>148.0514</v>
      </c>
      <c r="S2072" s="75">
        <v>236</v>
      </c>
      <c r="T2072" s="75">
        <v>222</v>
      </c>
      <c r="U2072" s="75">
        <v>5</v>
      </c>
      <c r="V2072" s="75">
        <v>12</v>
      </c>
      <c r="W2072" s="50" t="str">
        <f t="shared" si="196"/>
        <v>-</v>
      </c>
      <c r="X2072" s="50">
        <f t="shared" si="197"/>
        <v>14</v>
      </c>
    </row>
    <row r="2073" spans="2:24" ht="15" x14ac:dyDescent="0.3">
      <c r="B2073" s="76" t="str">
        <f t="shared" si="198"/>
        <v>M150×2</v>
      </c>
      <c r="C2073" s="77" t="s">
        <v>216</v>
      </c>
      <c r="D2073" s="77" t="s">
        <v>221</v>
      </c>
      <c r="E2073" s="74" t="s">
        <v>135</v>
      </c>
      <c r="F2073" s="75">
        <v>150</v>
      </c>
      <c r="G2073" s="75">
        <v>2</v>
      </c>
      <c r="H2073" s="74" t="s">
        <v>485</v>
      </c>
      <c r="I2073" s="74" t="s">
        <v>379</v>
      </c>
      <c r="J2073" s="75" t="s">
        <v>312</v>
      </c>
      <c r="K2073" s="58" t="s">
        <v>491</v>
      </c>
      <c r="L2073" s="75">
        <v>150</v>
      </c>
      <c r="M2073" s="75">
        <v>2</v>
      </c>
      <c r="N2073" s="74">
        <v>60</v>
      </c>
      <c r="O2073" s="101">
        <f t="array" ref="O2073">IFERROR(INDEX($AD$11:$AO$1485,MATCH($B2073&amp;$I2073,$Z$11:$Z$1485&amp;$AG$11:$AG$1485,0),MATCH($C2073,$AD$9:$AO$9,0)),"-")</f>
        <v>149.41999999999999</v>
      </c>
      <c r="P2073" s="75" t="s">
        <v>131</v>
      </c>
      <c r="Q2073" s="75" t="s">
        <v>131</v>
      </c>
      <c r="R2073" s="101">
        <f t="array" ref="R2073">IFERROR(INDEX($AD$11:$AO$1485,MATCH($B2073&amp;$I2073,$Z$11:$Z$1485&amp;$AG$11:$AG$1485,0),MATCH($D2073,$AD$9:$AO$9,0)),"-")</f>
        <v>148.70099999999999</v>
      </c>
      <c r="S2073" s="75">
        <v>140</v>
      </c>
      <c r="T2073" s="75">
        <v>126</v>
      </c>
      <c r="U2073" s="75">
        <v>5</v>
      </c>
      <c r="V2073" s="75">
        <v>15</v>
      </c>
      <c r="W2073" s="50" t="str">
        <f t="shared" si="196"/>
        <v>-</v>
      </c>
      <c r="X2073" s="50">
        <f t="shared" si="197"/>
        <v>14</v>
      </c>
    </row>
    <row r="2074" spans="2:24" ht="15" x14ac:dyDescent="0.3">
      <c r="B2074" s="72" t="str">
        <f t="shared" si="198"/>
        <v>M2.5×0.35</v>
      </c>
      <c r="C2074" s="73" t="s">
        <v>216</v>
      </c>
      <c r="D2074" s="73" t="s">
        <v>221</v>
      </c>
      <c r="E2074" s="71" t="s">
        <v>0</v>
      </c>
      <c r="F2074" s="58">
        <v>2.5</v>
      </c>
      <c r="G2074" s="58">
        <v>0.35</v>
      </c>
      <c r="H2074" s="71" t="s">
        <v>461</v>
      </c>
      <c r="I2074" s="71" t="s">
        <v>423</v>
      </c>
      <c r="J2074" s="58" t="s">
        <v>312</v>
      </c>
      <c r="K2074" s="58" t="s">
        <v>491</v>
      </c>
      <c r="L2074" s="58">
        <v>2.5</v>
      </c>
      <c r="M2074" s="58">
        <v>0.35</v>
      </c>
      <c r="N2074" s="71">
        <v>60</v>
      </c>
      <c r="O2074" s="100">
        <f t="array" ref="O2074">IFERROR(INDEX($AD$11:$AO$1485,MATCH($B2074&amp;$I2074,$Z$11:$Z$1485&amp;$AG$11:$AG$1485,0),MATCH($C2074,$AD$9:$AO$9,0)),"-")</f>
        <v>2.5</v>
      </c>
      <c r="P2074" s="58" t="s">
        <v>131</v>
      </c>
      <c r="Q2074" s="58" t="s">
        <v>131</v>
      </c>
      <c r="R2074" s="100">
        <f t="array" ref="R2074">IFERROR(INDEX($AD$11:$AO$1485,MATCH($B2074&amp;$I2074,$Z$11:$Z$1485&amp;$AG$11:$AG$1485,0),MATCH($D2074,$AD$9:$AO$9,0)),"-")</f>
        <v>2.2726999999999999</v>
      </c>
      <c r="S2074" s="58">
        <v>67</v>
      </c>
      <c r="T2074" s="58">
        <v>61</v>
      </c>
      <c r="U2074" s="58">
        <v>4</v>
      </c>
      <c r="V2074" s="58">
        <v>57</v>
      </c>
      <c r="W2074" s="50" t="str">
        <f t="shared" si="196"/>
        <v>-</v>
      </c>
      <c r="X2074" s="50">
        <f t="shared" si="197"/>
        <v>6</v>
      </c>
    </row>
    <row r="2075" spans="2:24" ht="15" x14ac:dyDescent="0.3">
      <c r="B2075" s="72" t="str">
        <f t="shared" si="198"/>
        <v>M3×0.35</v>
      </c>
      <c r="C2075" s="73" t="s">
        <v>216</v>
      </c>
      <c r="D2075" s="73" t="s">
        <v>221</v>
      </c>
      <c r="E2075" s="71" t="s">
        <v>0</v>
      </c>
      <c r="F2075" s="58">
        <v>3</v>
      </c>
      <c r="G2075" s="58">
        <v>0.35</v>
      </c>
      <c r="H2075" s="71" t="s">
        <v>461</v>
      </c>
      <c r="I2075" s="71" t="s">
        <v>423</v>
      </c>
      <c r="J2075" s="58" t="s">
        <v>312</v>
      </c>
      <c r="K2075" s="58" t="s">
        <v>491</v>
      </c>
      <c r="L2075" s="58">
        <v>3</v>
      </c>
      <c r="M2075" s="58">
        <v>0.35</v>
      </c>
      <c r="N2075" s="71">
        <v>60</v>
      </c>
      <c r="O2075" s="100">
        <f t="array" ref="O2075">IFERROR(INDEX($AD$11:$AO$1485,MATCH($B2075&amp;$I2075,$Z$11:$Z$1485&amp;$AG$11:$AG$1485,0),MATCH($C2075,$AD$9:$AO$9,0)),"-")</f>
        <v>2.96</v>
      </c>
      <c r="P2075" s="58" t="s">
        <v>131</v>
      </c>
      <c r="Q2075" s="58" t="s">
        <v>131</v>
      </c>
      <c r="R2075" s="100">
        <f t="array" ref="R2075">IFERROR(INDEX($AD$11:$AO$1485,MATCH($B2075&amp;$I2075,$Z$11:$Z$1485&amp;$AG$11:$AG$1485,0),MATCH($D2075,$AD$9:$AO$9,0)),"-")</f>
        <v>2.7726999999999999</v>
      </c>
      <c r="S2075" s="58">
        <v>50</v>
      </c>
      <c r="T2075" s="58">
        <v>44</v>
      </c>
      <c r="U2075" s="58">
        <v>4</v>
      </c>
      <c r="V2075" s="58">
        <v>57</v>
      </c>
      <c r="W2075" s="50" t="str">
        <f t="shared" si="196"/>
        <v>-</v>
      </c>
      <c r="X2075" s="50">
        <f t="shared" si="197"/>
        <v>6</v>
      </c>
    </row>
    <row r="2076" spans="2:24" ht="15" x14ac:dyDescent="0.3">
      <c r="B2076" s="72" t="str">
        <f t="shared" si="198"/>
        <v>M3.5×0.35</v>
      </c>
      <c r="C2076" s="73" t="s">
        <v>216</v>
      </c>
      <c r="D2076" s="73" t="s">
        <v>221</v>
      </c>
      <c r="E2076" s="71" t="s">
        <v>0</v>
      </c>
      <c r="F2076" s="58">
        <v>3.5</v>
      </c>
      <c r="G2076" s="58">
        <v>0.35</v>
      </c>
      <c r="H2076" s="71" t="s">
        <v>461</v>
      </c>
      <c r="I2076" s="71" t="s">
        <v>423</v>
      </c>
      <c r="J2076" s="58" t="s">
        <v>312</v>
      </c>
      <c r="K2076" s="58" t="s">
        <v>491</v>
      </c>
      <c r="L2076" s="58">
        <v>3.5</v>
      </c>
      <c r="M2076" s="58">
        <v>0.35</v>
      </c>
      <c r="N2076" s="71">
        <v>60</v>
      </c>
      <c r="O2076" s="100">
        <f t="array" ref="O2076">IFERROR(INDEX($AD$11:$AO$1485,MATCH($B2076&amp;$I2076,$Z$11:$Z$1485&amp;$AG$11:$AG$1485,0),MATCH($C2076,$AD$9:$AO$9,0)),"-")</f>
        <v>3.46</v>
      </c>
      <c r="P2076" s="58" t="s">
        <v>131</v>
      </c>
      <c r="Q2076" s="58" t="s">
        <v>131</v>
      </c>
      <c r="R2076" s="100">
        <f t="array" ref="R2076">IFERROR(INDEX($AD$11:$AO$1485,MATCH($B2076&amp;$I2076,$Z$11:$Z$1485&amp;$AG$11:$AG$1485,0),MATCH($D2076,$AD$9:$AO$9,0)),"-")</f>
        <v>3.2726999999999999</v>
      </c>
      <c r="S2076" s="58">
        <v>50</v>
      </c>
      <c r="T2076" s="58">
        <v>44</v>
      </c>
      <c r="U2076" s="58">
        <v>4</v>
      </c>
      <c r="V2076" s="58">
        <v>57</v>
      </c>
      <c r="W2076" s="50" t="str">
        <f t="shared" si="196"/>
        <v>-</v>
      </c>
      <c r="X2076" s="50">
        <f t="shared" si="197"/>
        <v>6</v>
      </c>
    </row>
    <row r="2077" spans="2:24" ht="15" x14ac:dyDescent="0.3">
      <c r="B2077" s="72" t="str">
        <f t="shared" si="198"/>
        <v>M4×0.5</v>
      </c>
      <c r="C2077" s="73" t="s">
        <v>216</v>
      </c>
      <c r="D2077" s="73" t="s">
        <v>221</v>
      </c>
      <c r="E2077" s="71" t="s">
        <v>0</v>
      </c>
      <c r="F2077" s="58">
        <v>4</v>
      </c>
      <c r="G2077" s="58">
        <v>0.5</v>
      </c>
      <c r="H2077" s="71" t="s">
        <v>461</v>
      </c>
      <c r="I2077" s="71" t="s">
        <v>423</v>
      </c>
      <c r="J2077" s="58" t="s">
        <v>312</v>
      </c>
      <c r="K2077" s="58" t="s">
        <v>491</v>
      </c>
      <c r="L2077" s="58">
        <v>4</v>
      </c>
      <c r="M2077" s="58">
        <v>0.5</v>
      </c>
      <c r="N2077" s="71">
        <v>60</v>
      </c>
      <c r="O2077" s="100">
        <f t="array" ref="O2077">IFERROR(INDEX($AD$11:$AO$1485,MATCH($B2077&amp;$I2077,$Z$11:$Z$1485&amp;$AG$11:$AG$1485,0),MATCH($C2077,$AD$9:$AO$9,0)),"-")</f>
        <v>3.92</v>
      </c>
      <c r="P2077" s="58" t="s">
        <v>131</v>
      </c>
      <c r="Q2077" s="58" t="s">
        <v>131</v>
      </c>
      <c r="R2077" s="100">
        <f t="array" ref="R2077">IFERROR(INDEX($AD$11:$AO$1485,MATCH($B2077&amp;$I2077,$Z$11:$Z$1485&amp;$AG$11:$AG$1485,0),MATCH($D2077,$AD$9:$AO$9,0)),"-")</f>
        <v>3.6751999999999998</v>
      </c>
      <c r="S2077" s="58">
        <v>60</v>
      </c>
      <c r="T2077" s="58">
        <v>54</v>
      </c>
      <c r="U2077" s="58">
        <v>4</v>
      </c>
      <c r="V2077" s="58">
        <v>42</v>
      </c>
      <c r="W2077" s="50" t="str">
        <f t="shared" si="196"/>
        <v>-</v>
      </c>
      <c r="X2077" s="50">
        <f t="shared" si="197"/>
        <v>6</v>
      </c>
    </row>
    <row r="2078" spans="2:24" ht="15" x14ac:dyDescent="0.3">
      <c r="B2078" s="72" t="str">
        <f t="shared" si="198"/>
        <v>M4.5×0.5</v>
      </c>
      <c r="C2078" s="73" t="s">
        <v>216</v>
      </c>
      <c r="D2078" s="73" t="s">
        <v>221</v>
      </c>
      <c r="E2078" s="71" t="s">
        <v>0</v>
      </c>
      <c r="F2078" s="58">
        <v>4.5</v>
      </c>
      <c r="G2078" s="58">
        <v>0.5</v>
      </c>
      <c r="H2078" s="71" t="s">
        <v>461</v>
      </c>
      <c r="I2078" s="71" t="s">
        <v>423</v>
      </c>
      <c r="J2078" s="58" t="s">
        <v>312</v>
      </c>
      <c r="K2078" s="58" t="s">
        <v>491</v>
      </c>
      <c r="L2078" s="58">
        <v>4.5</v>
      </c>
      <c r="M2078" s="58">
        <v>0.5</v>
      </c>
      <c r="N2078" s="71">
        <v>60</v>
      </c>
      <c r="O2078" s="100">
        <f t="array" ref="O2078">IFERROR(INDEX($AD$11:$AO$1485,MATCH($B2078&amp;$I2078,$Z$11:$Z$1485&amp;$AG$11:$AG$1485,0),MATCH($C2078,$AD$9:$AO$9,0)),"-")</f>
        <v>4.42</v>
      </c>
      <c r="P2078" s="58" t="s">
        <v>131</v>
      </c>
      <c r="Q2078" s="58" t="s">
        <v>131</v>
      </c>
      <c r="R2078" s="100">
        <f t="array" ref="R2078">IFERROR(INDEX($AD$11:$AO$1485,MATCH($B2078&amp;$I2078,$Z$11:$Z$1485&amp;$AG$11:$AG$1485,0),MATCH($D2078,$AD$9:$AO$9,0)),"-")</f>
        <v>4.1752000000000002</v>
      </c>
      <c r="S2078" s="58">
        <v>60</v>
      </c>
      <c r="T2078" s="58">
        <v>54</v>
      </c>
      <c r="U2078" s="58">
        <v>4</v>
      </c>
      <c r="V2078" s="58">
        <v>42</v>
      </c>
      <c r="W2078" s="50" t="str">
        <f t="shared" si="196"/>
        <v>-</v>
      </c>
      <c r="X2078" s="50">
        <f t="shared" si="197"/>
        <v>6</v>
      </c>
    </row>
    <row r="2079" spans="2:24" ht="15" x14ac:dyDescent="0.3">
      <c r="B2079" s="72" t="str">
        <f t="shared" si="198"/>
        <v>M5×0.5</v>
      </c>
      <c r="C2079" s="73" t="s">
        <v>216</v>
      </c>
      <c r="D2079" s="73" t="s">
        <v>221</v>
      </c>
      <c r="E2079" s="71" t="s">
        <v>0</v>
      </c>
      <c r="F2079" s="58">
        <v>5</v>
      </c>
      <c r="G2079" s="58">
        <v>0.5</v>
      </c>
      <c r="H2079" s="71" t="s">
        <v>461</v>
      </c>
      <c r="I2079" s="71" t="s">
        <v>423</v>
      </c>
      <c r="J2079" s="58" t="s">
        <v>312</v>
      </c>
      <c r="K2079" s="58" t="s">
        <v>491</v>
      </c>
      <c r="L2079" s="58">
        <v>5</v>
      </c>
      <c r="M2079" s="58">
        <v>0.5</v>
      </c>
      <c r="N2079" s="71">
        <v>60</v>
      </c>
      <c r="O2079" s="100">
        <f t="array" ref="O2079">IFERROR(INDEX($AD$11:$AO$1485,MATCH($B2079&amp;$I2079,$Z$11:$Z$1485&amp;$AG$11:$AG$1485,0),MATCH($C2079,$AD$9:$AO$9,0)),"-")</f>
        <v>4.92</v>
      </c>
      <c r="P2079" s="58" t="s">
        <v>131</v>
      </c>
      <c r="Q2079" s="58" t="s">
        <v>131</v>
      </c>
      <c r="R2079" s="100">
        <f t="array" ref="R2079">IFERROR(INDEX($AD$11:$AO$1485,MATCH($B2079&amp;$I2079,$Z$11:$Z$1485&amp;$AG$11:$AG$1485,0),MATCH($D2079,$AD$9:$AO$9,0)),"-")</f>
        <v>4.6752000000000002</v>
      </c>
      <c r="S2079" s="58">
        <v>60</v>
      </c>
      <c r="T2079" s="58">
        <v>54</v>
      </c>
      <c r="U2079" s="58">
        <v>4</v>
      </c>
      <c r="V2079" s="58">
        <v>42</v>
      </c>
      <c r="W2079" s="50" t="str">
        <f t="shared" si="196"/>
        <v>-</v>
      </c>
      <c r="X2079" s="50">
        <f t="shared" si="197"/>
        <v>6</v>
      </c>
    </row>
    <row r="2080" spans="2:24" ht="15" x14ac:dyDescent="0.3">
      <c r="B2080" s="72" t="str">
        <f t="shared" si="198"/>
        <v>M5.5×0.5</v>
      </c>
      <c r="C2080" s="73" t="s">
        <v>216</v>
      </c>
      <c r="D2080" s="73" t="s">
        <v>221</v>
      </c>
      <c r="E2080" s="71" t="s">
        <v>0</v>
      </c>
      <c r="F2080" s="58">
        <v>5.5</v>
      </c>
      <c r="G2080" s="58">
        <v>0.5</v>
      </c>
      <c r="H2080" s="71" t="s">
        <v>461</v>
      </c>
      <c r="I2080" s="71" t="s">
        <v>423</v>
      </c>
      <c r="J2080" s="58" t="s">
        <v>312</v>
      </c>
      <c r="K2080" s="58" t="s">
        <v>491</v>
      </c>
      <c r="L2080" s="58">
        <v>5.5</v>
      </c>
      <c r="M2080" s="58">
        <v>0.5</v>
      </c>
      <c r="N2080" s="71">
        <v>60</v>
      </c>
      <c r="O2080" s="100">
        <f t="array" ref="O2080">IFERROR(INDEX($AD$11:$AO$1485,MATCH($B2080&amp;$I2080,$Z$11:$Z$1485&amp;$AG$11:$AG$1485,0),MATCH($C2080,$AD$9:$AO$9,0)),"-")</f>
        <v>5.42</v>
      </c>
      <c r="P2080" s="58" t="s">
        <v>131</v>
      </c>
      <c r="Q2080" s="58" t="s">
        <v>131</v>
      </c>
      <c r="R2080" s="100">
        <f t="array" ref="R2080">IFERROR(INDEX($AD$11:$AO$1485,MATCH($B2080&amp;$I2080,$Z$11:$Z$1485&amp;$AG$11:$AG$1485,0),MATCH($D2080,$AD$9:$AO$9,0)),"-")</f>
        <v>5.1752000000000002</v>
      </c>
      <c r="S2080" s="58">
        <v>60</v>
      </c>
      <c r="T2080" s="58">
        <v>54</v>
      </c>
      <c r="U2080" s="58">
        <v>4</v>
      </c>
      <c r="V2080" s="58">
        <v>42</v>
      </c>
      <c r="W2080" s="50" t="str">
        <f t="shared" si="196"/>
        <v>-</v>
      </c>
      <c r="X2080" s="50">
        <f t="shared" si="197"/>
        <v>6</v>
      </c>
    </row>
    <row r="2081" spans="2:24" ht="15" x14ac:dyDescent="0.3">
      <c r="B2081" s="72" t="str">
        <f t="shared" si="198"/>
        <v>M6×0.75</v>
      </c>
      <c r="C2081" s="73" t="s">
        <v>216</v>
      </c>
      <c r="D2081" s="73" t="s">
        <v>221</v>
      </c>
      <c r="E2081" s="71" t="s">
        <v>0</v>
      </c>
      <c r="F2081" s="58">
        <v>6</v>
      </c>
      <c r="G2081" s="58">
        <v>0.75</v>
      </c>
      <c r="H2081" s="71" t="s">
        <v>461</v>
      </c>
      <c r="I2081" s="71" t="s">
        <v>423</v>
      </c>
      <c r="J2081" s="58" t="s">
        <v>312</v>
      </c>
      <c r="K2081" s="58" t="s">
        <v>491</v>
      </c>
      <c r="L2081" s="58">
        <v>6</v>
      </c>
      <c r="M2081" s="58">
        <v>0.75</v>
      </c>
      <c r="N2081" s="71">
        <v>60</v>
      </c>
      <c r="O2081" s="100">
        <f t="array" ref="O2081">IFERROR(INDEX($AD$11:$AO$1485,MATCH($B2081&amp;$I2081,$Z$11:$Z$1485&amp;$AG$11:$AG$1485,0),MATCH($C2081,$AD$9:$AO$9,0)),"-")</f>
        <v>5.83</v>
      </c>
      <c r="P2081" s="58" t="s">
        <v>131</v>
      </c>
      <c r="Q2081" s="58" t="s">
        <v>131</v>
      </c>
      <c r="R2081" s="100">
        <f t="array" ref="R2081">IFERROR(INDEX($AD$11:$AO$1485,MATCH($B2081&amp;$I2081,$Z$11:$Z$1485&amp;$AG$11:$AG$1485,0),MATCH($D2081,$AD$9:$AO$9,0)),"-")</f>
        <v>5.5129000000000001</v>
      </c>
      <c r="S2081" s="58">
        <v>60</v>
      </c>
      <c r="T2081" s="58">
        <v>54</v>
      </c>
      <c r="U2081" s="58">
        <v>4</v>
      </c>
      <c r="V2081" s="58">
        <v>30</v>
      </c>
      <c r="W2081" s="50" t="str">
        <f t="shared" si="196"/>
        <v>-</v>
      </c>
      <c r="X2081" s="50">
        <f t="shared" si="197"/>
        <v>6</v>
      </c>
    </row>
    <row r="2082" spans="2:24" ht="15" x14ac:dyDescent="0.3">
      <c r="B2082" s="72" t="str">
        <f t="shared" si="198"/>
        <v>M7×0.75</v>
      </c>
      <c r="C2082" s="73" t="s">
        <v>216</v>
      </c>
      <c r="D2082" s="73" t="s">
        <v>221</v>
      </c>
      <c r="E2082" s="71" t="s">
        <v>0</v>
      </c>
      <c r="F2082" s="58">
        <v>7</v>
      </c>
      <c r="G2082" s="58">
        <v>0.75</v>
      </c>
      <c r="H2082" s="71" t="s">
        <v>461</v>
      </c>
      <c r="I2082" s="71" t="s">
        <v>423</v>
      </c>
      <c r="J2082" s="58" t="s">
        <v>312</v>
      </c>
      <c r="K2082" s="58" t="s">
        <v>491</v>
      </c>
      <c r="L2082" s="58">
        <v>7</v>
      </c>
      <c r="M2082" s="58">
        <v>0.75</v>
      </c>
      <c r="N2082" s="71">
        <v>60</v>
      </c>
      <c r="O2082" s="100">
        <f t="array" ref="O2082">IFERROR(INDEX($AD$11:$AO$1485,MATCH($B2082&amp;$I2082,$Z$11:$Z$1485&amp;$AG$11:$AG$1485,0),MATCH($C2082,$AD$9:$AO$9,0)),"-")</f>
        <v>6.83</v>
      </c>
      <c r="P2082" s="58" t="s">
        <v>131</v>
      </c>
      <c r="Q2082" s="58" t="s">
        <v>131</v>
      </c>
      <c r="R2082" s="100">
        <f t="array" ref="R2082">IFERROR(INDEX($AD$11:$AO$1485,MATCH($B2082&amp;$I2082,$Z$11:$Z$1485&amp;$AG$11:$AG$1485,0),MATCH($D2082,$AD$9:$AO$9,0)),"-")</f>
        <v>6.5129000000000001</v>
      </c>
      <c r="S2082" s="58">
        <v>60</v>
      </c>
      <c r="T2082" s="58">
        <v>54</v>
      </c>
      <c r="U2082" s="58">
        <v>4</v>
      </c>
      <c r="V2082" s="58">
        <v>30</v>
      </c>
      <c r="W2082" s="50" t="str">
        <f t="shared" si="196"/>
        <v>-</v>
      </c>
      <c r="X2082" s="50">
        <f t="shared" si="197"/>
        <v>6</v>
      </c>
    </row>
    <row r="2083" spans="2:24" ht="15" x14ac:dyDescent="0.3">
      <c r="B2083" s="72" t="str">
        <f t="shared" si="198"/>
        <v>M8×1</v>
      </c>
      <c r="C2083" s="73" t="s">
        <v>216</v>
      </c>
      <c r="D2083" s="73" t="s">
        <v>221</v>
      </c>
      <c r="E2083" s="71" t="s">
        <v>0</v>
      </c>
      <c r="F2083" s="58">
        <v>8</v>
      </c>
      <c r="G2083" s="58">
        <v>1</v>
      </c>
      <c r="H2083" s="71" t="s">
        <v>461</v>
      </c>
      <c r="I2083" s="71" t="s">
        <v>423</v>
      </c>
      <c r="J2083" s="58" t="s">
        <v>312</v>
      </c>
      <c r="K2083" s="58" t="s">
        <v>491</v>
      </c>
      <c r="L2083" s="58">
        <v>8</v>
      </c>
      <c r="M2083" s="58">
        <v>1</v>
      </c>
      <c r="N2083" s="71">
        <v>60</v>
      </c>
      <c r="O2083" s="100">
        <f t="array" ref="O2083">IFERROR(INDEX($AD$11:$AO$1485,MATCH($B2083&amp;$I2083,$Z$11:$Z$1485&amp;$AG$11:$AG$1485,0),MATCH($C2083,$AD$9:$AO$9,0)),"-")</f>
        <v>7.76</v>
      </c>
      <c r="P2083" s="58" t="s">
        <v>131</v>
      </c>
      <c r="Q2083" s="58" t="s">
        <v>131</v>
      </c>
      <c r="R2083" s="100">
        <f t="array" ref="R2083">IFERROR(INDEX($AD$11:$AO$1485,MATCH($B2083&amp;$I2083,$Z$11:$Z$1485&amp;$AG$11:$AG$1485,0),MATCH($D2083,$AD$9:$AO$9,0)),"-")</f>
        <v>7.3505000000000003</v>
      </c>
      <c r="S2083" s="58">
        <v>70</v>
      </c>
      <c r="T2083" s="58">
        <v>64</v>
      </c>
      <c r="U2083" s="58">
        <v>4</v>
      </c>
      <c r="V2083" s="58">
        <v>24</v>
      </c>
      <c r="W2083" s="50" t="str">
        <f t="shared" si="196"/>
        <v>-</v>
      </c>
      <c r="X2083" s="50">
        <f t="shared" si="197"/>
        <v>6</v>
      </c>
    </row>
    <row r="2084" spans="2:24" ht="15" x14ac:dyDescent="0.3">
      <c r="B2084" s="72" t="str">
        <f t="shared" si="198"/>
        <v>M8×0.75</v>
      </c>
      <c r="C2084" s="73" t="s">
        <v>216</v>
      </c>
      <c r="D2084" s="73" t="s">
        <v>221</v>
      </c>
      <c r="E2084" s="71" t="s">
        <v>0</v>
      </c>
      <c r="F2084" s="58">
        <v>8</v>
      </c>
      <c r="G2084" s="58">
        <v>0.75</v>
      </c>
      <c r="H2084" s="71" t="s">
        <v>461</v>
      </c>
      <c r="I2084" s="71" t="s">
        <v>423</v>
      </c>
      <c r="J2084" s="58" t="s">
        <v>312</v>
      </c>
      <c r="K2084" s="58" t="s">
        <v>491</v>
      </c>
      <c r="L2084" s="58">
        <v>8</v>
      </c>
      <c r="M2084" s="58">
        <v>0.75</v>
      </c>
      <c r="N2084" s="71">
        <v>60</v>
      </c>
      <c r="O2084" s="100">
        <f t="array" ref="O2084">IFERROR(INDEX($AD$11:$AO$1485,MATCH($B2084&amp;$I2084,$Z$11:$Z$1485&amp;$AG$11:$AG$1485,0),MATCH($C2084,$AD$9:$AO$9,0)),"-")</f>
        <v>7.85</v>
      </c>
      <c r="P2084" s="58" t="s">
        <v>131</v>
      </c>
      <c r="Q2084" s="58" t="s">
        <v>131</v>
      </c>
      <c r="R2084" s="100">
        <f t="array" ref="R2084">IFERROR(INDEX($AD$11:$AO$1485,MATCH($B2084&amp;$I2084,$Z$11:$Z$1485&amp;$AG$11:$AG$1485,0),MATCH($D2084,$AD$9:$AO$9,0)),"-")</f>
        <v>7.5129000000000001</v>
      </c>
      <c r="S2084" s="58">
        <v>70</v>
      </c>
      <c r="T2084" s="58">
        <v>64</v>
      </c>
      <c r="U2084" s="58">
        <v>4</v>
      </c>
      <c r="V2084" s="58">
        <v>30</v>
      </c>
      <c r="W2084" s="50" t="str">
        <f t="shared" si="196"/>
        <v>-</v>
      </c>
      <c r="X2084" s="50">
        <f t="shared" si="197"/>
        <v>6</v>
      </c>
    </row>
    <row r="2085" spans="2:24" ht="15" x14ac:dyDescent="0.3">
      <c r="B2085" s="72" t="str">
        <f t="shared" si="198"/>
        <v>M9×1</v>
      </c>
      <c r="C2085" s="73" t="s">
        <v>216</v>
      </c>
      <c r="D2085" s="73" t="s">
        <v>221</v>
      </c>
      <c r="E2085" s="71" t="s">
        <v>0</v>
      </c>
      <c r="F2085" s="58">
        <v>9</v>
      </c>
      <c r="G2085" s="58">
        <v>1</v>
      </c>
      <c r="H2085" s="71" t="s">
        <v>461</v>
      </c>
      <c r="I2085" s="71" t="s">
        <v>423</v>
      </c>
      <c r="J2085" s="58" t="s">
        <v>312</v>
      </c>
      <c r="K2085" s="58" t="s">
        <v>491</v>
      </c>
      <c r="L2085" s="58">
        <v>9</v>
      </c>
      <c r="M2085" s="58">
        <v>1</v>
      </c>
      <c r="N2085" s="71">
        <v>60</v>
      </c>
      <c r="O2085" s="100">
        <f t="array" ref="O2085">IFERROR(INDEX($AD$11:$AO$1485,MATCH($B2085&amp;$I2085,$Z$11:$Z$1485&amp;$AG$11:$AG$1485,0),MATCH($C2085,$AD$9:$AO$9,0)),"-")</f>
        <v>8.75</v>
      </c>
      <c r="P2085" s="58" t="s">
        <v>131</v>
      </c>
      <c r="Q2085" s="58" t="s">
        <v>131</v>
      </c>
      <c r="R2085" s="100">
        <f t="array" ref="R2085">IFERROR(INDEX($AD$11:$AO$1485,MATCH($B2085&amp;$I2085,$Z$11:$Z$1485&amp;$AG$11:$AG$1485,0),MATCH($D2085,$AD$9:$AO$9,0)),"-")</f>
        <v>8.3505000000000003</v>
      </c>
      <c r="S2085" s="58">
        <v>70</v>
      </c>
      <c r="T2085" s="58">
        <v>64</v>
      </c>
      <c r="U2085" s="58">
        <v>4</v>
      </c>
      <c r="V2085" s="58">
        <v>24</v>
      </c>
      <c r="W2085" s="50" t="str">
        <f t="shared" si="196"/>
        <v>-</v>
      </c>
      <c r="X2085" s="50">
        <f t="shared" si="197"/>
        <v>6</v>
      </c>
    </row>
    <row r="2086" spans="2:24" ht="15" x14ac:dyDescent="0.3">
      <c r="B2086" s="72" t="str">
        <f t="shared" si="198"/>
        <v>M9×0.75</v>
      </c>
      <c r="C2086" s="73" t="s">
        <v>216</v>
      </c>
      <c r="D2086" s="73" t="s">
        <v>221</v>
      </c>
      <c r="E2086" s="71" t="s">
        <v>0</v>
      </c>
      <c r="F2086" s="58">
        <v>9</v>
      </c>
      <c r="G2086" s="58">
        <v>0.75</v>
      </c>
      <c r="H2086" s="71" t="s">
        <v>461</v>
      </c>
      <c r="I2086" s="71" t="s">
        <v>423</v>
      </c>
      <c r="J2086" s="58" t="s">
        <v>312</v>
      </c>
      <c r="K2086" s="58" t="s">
        <v>491</v>
      </c>
      <c r="L2086" s="58">
        <v>9</v>
      </c>
      <c r="M2086" s="58">
        <v>0.75</v>
      </c>
      <c r="N2086" s="71">
        <v>60</v>
      </c>
      <c r="O2086" s="100">
        <f t="array" ref="O2086">IFERROR(INDEX($AD$11:$AO$1485,MATCH($B2086&amp;$I2086,$Z$11:$Z$1485&amp;$AG$11:$AG$1485,0),MATCH($C2086,$AD$9:$AO$9,0)),"-")</f>
        <v>8.85</v>
      </c>
      <c r="P2086" s="58" t="s">
        <v>131</v>
      </c>
      <c r="Q2086" s="58" t="s">
        <v>131</v>
      </c>
      <c r="R2086" s="100">
        <f t="array" ref="R2086">IFERROR(INDEX($AD$11:$AO$1485,MATCH($B2086&amp;$I2086,$Z$11:$Z$1485&amp;$AG$11:$AG$1485,0),MATCH($D2086,$AD$9:$AO$9,0)),"-")</f>
        <v>8.5129000000000001</v>
      </c>
      <c r="S2086" s="58">
        <v>70</v>
      </c>
      <c r="T2086" s="58">
        <v>64</v>
      </c>
      <c r="U2086" s="58">
        <v>4</v>
      </c>
      <c r="V2086" s="58">
        <v>30</v>
      </c>
      <c r="W2086" s="50" t="str">
        <f t="shared" si="196"/>
        <v>-</v>
      </c>
      <c r="X2086" s="50">
        <f t="shared" si="197"/>
        <v>6</v>
      </c>
    </row>
    <row r="2087" spans="2:24" ht="15" x14ac:dyDescent="0.3">
      <c r="B2087" s="72" t="str">
        <f t="shared" si="198"/>
        <v>M10×1.25</v>
      </c>
      <c r="C2087" s="73" t="s">
        <v>216</v>
      </c>
      <c r="D2087" s="73" t="s">
        <v>221</v>
      </c>
      <c r="E2087" s="71" t="s">
        <v>0</v>
      </c>
      <c r="F2087" s="58">
        <v>10</v>
      </c>
      <c r="G2087" s="58">
        <v>1.25</v>
      </c>
      <c r="H2087" s="71" t="s">
        <v>461</v>
      </c>
      <c r="I2087" s="71" t="s">
        <v>423</v>
      </c>
      <c r="J2087" s="58" t="s">
        <v>312</v>
      </c>
      <c r="K2087" s="58" t="s">
        <v>491</v>
      </c>
      <c r="L2087" s="58">
        <v>10</v>
      </c>
      <c r="M2087" s="58">
        <v>1.25</v>
      </c>
      <c r="N2087" s="71">
        <v>60</v>
      </c>
      <c r="O2087" s="100">
        <f t="array" ref="O2087">IFERROR(INDEX($AD$11:$AO$1485,MATCH($B2087&amp;$I2087,$Z$11:$Z$1485&amp;$AG$11:$AG$1485,0),MATCH($C2087,$AD$9:$AO$9,0)),"-")</f>
        <v>9.68</v>
      </c>
      <c r="P2087" s="58" t="s">
        <v>131</v>
      </c>
      <c r="Q2087" s="58" t="s">
        <v>131</v>
      </c>
      <c r="R2087" s="100">
        <f t="array" ref="R2087">IFERROR(INDEX($AD$11:$AO$1485,MATCH($B2087&amp;$I2087,$Z$11:$Z$1485&amp;$AG$11:$AG$1485,0),MATCH($D2087,$AD$9:$AO$9,0)),"-")</f>
        <v>9.1881000000000004</v>
      </c>
      <c r="S2087" s="58">
        <v>70</v>
      </c>
      <c r="T2087" s="58">
        <v>64</v>
      </c>
      <c r="U2087" s="58">
        <v>4</v>
      </c>
      <c r="V2087" s="58">
        <v>20</v>
      </c>
      <c r="W2087" s="50" t="str">
        <f t="shared" si="196"/>
        <v>-</v>
      </c>
      <c r="X2087" s="50">
        <f t="shared" si="197"/>
        <v>6</v>
      </c>
    </row>
    <row r="2088" spans="2:24" ht="15" x14ac:dyDescent="0.3">
      <c r="B2088" s="72" t="str">
        <f t="shared" si="198"/>
        <v>M10×1</v>
      </c>
      <c r="C2088" s="73" t="s">
        <v>216</v>
      </c>
      <c r="D2088" s="73" t="s">
        <v>221</v>
      </c>
      <c r="E2088" s="71" t="s">
        <v>0</v>
      </c>
      <c r="F2088" s="58">
        <v>10</v>
      </c>
      <c r="G2088" s="58">
        <v>1</v>
      </c>
      <c r="H2088" s="71" t="s">
        <v>461</v>
      </c>
      <c r="I2088" s="71" t="s">
        <v>423</v>
      </c>
      <c r="J2088" s="58" t="s">
        <v>312</v>
      </c>
      <c r="K2088" s="58" t="s">
        <v>491</v>
      </c>
      <c r="L2088" s="58">
        <v>10</v>
      </c>
      <c r="M2088" s="58">
        <v>1</v>
      </c>
      <c r="N2088" s="71">
        <v>60</v>
      </c>
      <c r="O2088" s="100">
        <f t="array" ref="O2088">IFERROR(INDEX($AD$11:$AO$1485,MATCH($B2088&amp;$I2088,$Z$11:$Z$1485&amp;$AG$11:$AG$1485,0),MATCH($C2088,$AD$9:$AO$9,0)),"-")</f>
        <v>9.77</v>
      </c>
      <c r="P2088" s="58" t="s">
        <v>131</v>
      </c>
      <c r="Q2088" s="58" t="s">
        <v>131</v>
      </c>
      <c r="R2088" s="100">
        <f t="array" ref="R2088">IFERROR(INDEX($AD$11:$AO$1485,MATCH($B2088&amp;$I2088,$Z$11:$Z$1485&amp;$AG$11:$AG$1485,0),MATCH($D2088,$AD$9:$AO$9,0)),"-")</f>
        <v>9.3505000000000003</v>
      </c>
      <c r="S2088" s="58">
        <v>70</v>
      </c>
      <c r="T2088" s="58">
        <v>64</v>
      </c>
      <c r="U2088" s="58">
        <v>4</v>
      </c>
      <c r="V2088" s="58">
        <v>24</v>
      </c>
      <c r="W2088" s="50" t="str">
        <f t="shared" si="196"/>
        <v>-</v>
      </c>
      <c r="X2088" s="50">
        <f t="shared" si="197"/>
        <v>6</v>
      </c>
    </row>
    <row r="2089" spans="2:24" ht="15" x14ac:dyDescent="0.3">
      <c r="B2089" s="72" t="str">
        <f t="shared" si="198"/>
        <v>M10×0.75</v>
      </c>
      <c r="C2089" s="73" t="s">
        <v>216</v>
      </c>
      <c r="D2089" s="73" t="s">
        <v>221</v>
      </c>
      <c r="E2089" s="71" t="s">
        <v>0</v>
      </c>
      <c r="F2089" s="58">
        <v>10</v>
      </c>
      <c r="G2089" s="58">
        <v>0.75</v>
      </c>
      <c r="H2089" s="71" t="s">
        <v>461</v>
      </c>
      <c r="I2089" s="71" t="s">
        <v>423</v>
      </c>
      <c r="J2089" s="58" t="s">
        <v>312</v>
      </c>
      <c r="K2089" s="58" t="s">
        <v>491</v>
      </c>
      <c r="L2089" s="58">
        <v>10</v>
      </c>
      <c r="M2089" s="58">
        <v>0.75</v>
      </c>
      <c r="N2089" s="71">
        <v>60</v>
      </c>
      <c r="O2089" s="100">
        <f t="array" ref="O2089">IFERROR(INDEX($AD$11:$AO$1485,MATCH($B2089&amp;$I2089,$Z$11:$Z$1485&amp;$AG$11:$AG$1485,0),MATCH($C2089,$AD$9:$AO$9,0)),"-")</f>
        <v>9.9700000000000006</v>
      </c>
      <c r="P2089" s="58" t="s">
        <v>131</v>
      </c>
      <c r="Q2089" s="58" t="s">
        <v>131</v>
      </c>
      <c r="R2089" s="100">
        <f t="array" ref="R2089">IFERROR(INDEX($AD$11:$AO$1485,MATCH($B2089&amp;$I2089,$Z$11:$Z$1485&amp;$AG$11:$AG$1485,0),MATCH($D2089,$AD$9:$AO$9,0)),"-")</f>
        <v>9.5129000000000001</v>
      </c>
      <c r="S2089" s="58">
        <v>106</v>
      </c>
      <c r="T2089" s="58">
        <v>100</v>
      </c>
      <c r="U2089" s="58">
        <v>4</v>
      </c>
      <c r="V2089" s="58">
        <v>30</v>
      </c>
      <c r="W2089" s="50" t="str">
        <f t="shared" si="196"/>
        <v>-</v>
      </c>
      <c r="X2089" s="50">
        <f t="shared" si="197"/>
        <v>6</v>
      </c>
    </row>
    <row r="2090" spans="2:24" ht="15" x14ac:dyDescent="0.3">
      <c r="B2090" s="72" t="str">
        <f t="shared" si="198"/>
        <v>M11×1</v>
      </c>
      <c r="C2090" s="73" t="s">
        <v>216</v>
      </c>
      <c r="D2090" s="73" t="s">
        <v>221</v>
      </c>
      <c r="E2090" s="71" t="s">
        <v>0</v>
      </c>
      <c r="F2090" s="58">
        <v>11</v>
      </c>
      <c r="G2090" s="58">
        <v>1</v>
      </c>
      <c r="H2090" s="71" t="s">
        <v>461</v>
      </c>
      <c r="I2090" s="71" t="s">
        <v>423</v>
      </c>
      <c r="J2090" s="58" t="s">
        <v>312</v>
      </c>
      <c r="K2090" s="58" t="s">
        <v>491</v>
      </c>
      <c r="L2090" s="58">
        <v>11</v>
      </c>
      <c r="M2090" s="58">
        <v>1</v>
      </c>
      <c r="N2090" s="71">
        <v>60</v>
      </c>
      <c r="O2090" s="100">
        <f t="array" ref="O2090">IFERROR(INDEX($AD$11:$AO$1485,MATCH($B2090&amp;$I2090,$Z$11:$Z$1485&amp;$AG$11:$AG$1485,0),MATCH($C2090,$AD$9:$AO$9,0)),"-")</f>
        <v>10.77</v>
      </c>
      <c r="P2090" s="58" t="s">
        <v>131</v>
      </c>
      <c r="Q2090" s="58" t="s">
        <v>131</v>
      </c>
      <c r="R2090" s="100">
        <f t="array" ref="R2090">IFERROR(INDEX($AD$11:$AO$1485,MATCH($B2090&amp;$I2090,$Z$11:$Z$1485&amp;$AG$11:$AG$1485,0),MATCH($D2090,$AD$9:$AO$9,0)),"-")</f>
        <v>10.3505</v>
      </c>
      <c r="S2090" s="58">
        <v>70</v>
      </c>
      <c r="T2090" s="58">
        <v>64</v>
      </c>
      <c r="U2090" s="58">
        <v>4</v>
      </c>
      <c r="V2090" s="58">
        <v>24</v>
      </c>
      <c r="W2090" s="50" t="str">
        <f t="shared" si="196"/>
        <v>-</v>
      </c>
      <c r="X2090" s="50">
        <f t="shared" si="197"/>
        <v>6</v>
      </c>
    </row>
    <row r="2091" spans="2:24" ht="15" x14ac:dyDescent="0.3">
      <c r="B2091" s="72" t="str">
        <f t="shared" si="198"/>
        <v>M11×0.75</v>
      </c>
      <c r="C2091" s="73" t="s">
        <v>216</v>
      </c>
      <c r="D2091" s="73" t="s">
        <v>221</v>
      </c>
      <c r="E2091" s="71" t="s">
        <v>0</v>
      </c>
      <c r="F2091" s="58">
        <v>11</v>
      </c>
      <c r="G2091" s="58">
        <v>0.75</v>
      </c>
      <c r="H2091" s="71" t="s">
        <v>461</v>
      </c>
      <c r="I2091" s="71" t="s">
        <v>423</v>
      </c>
      <c r="J2091" s="58" t="s">
        <v>312</v>
      </c>
      <c r="K2091" s="58" t="s">
        <v>491</v>
      </c>
      <c r="L2091" s="58">
        <v>11</v>
      </c>
      <c r="M2091" s="58">
        <v>0.75</v>
      </c>
      <c r="N2091" s="71">
        <v>60</v>
      </c>
      <c r="O2091" s="100">
        <f t="array" ref="O2091">IFERROR(INDEX($AD$11:$AO$1485,MATCH($B2091&amp;$I2091,$Z$11:$Z$1485&amp;$AG$11:$AG$1485,0),MATCH($C2091,$AD$9:$AO$9,0)),"-")</f>
        <v>10.97</v>
      </c>
      <c r="P2091" s="58" t="s">
        <v>131</v>
      </c>
      <c r="Q2091" s="58" t="s">
        <v>131</v>
      </c>
      <c r="R2091" s="100">
        <f t="array" ref="R2091">IFERROR(INDEX($AD$11:$AO$1485,MATCH($B2091&amp;$I2091,$Z$11:$Z$1485&amp;$AG$11:$AG$1485,0),MATCH($D2091,$AD$9:$AO$9,0)),"-")</f>
        <v>10.5129</v>
      </c>
      <c r="S2091" s="58">
        <v>106</v>
      </c>
      <c r="T2091" s="58">
        <v>100</v>
      </c>
      <c r="U2091" s="58">
        <v>4</v>
      </c>
      <c r="V2091" s="58">
        <v>30</v>
      </c>
      <c r="W2091" s="50" t="str">
        <f t="shared" si="196"/>
        <v>-</v>
      </c>
      <c r="X2091" s="50">
        <f t="shared" si="197"/>
        <v>6</v>
      </c>
    </row>
    <row r="2092" spans="2:24" ht="15" x14ac:dyDescent="0.3">
      <c r="B2092" s="72" t="str">
        <f t="shared" si="198"/>
        <v>M12×1.5</v>
      </c>
      <c r="C2092" s="73" t="s">
        <v>216</v>
      </c>
      <c r="D2092" s="73" t="s">
        <v>221</v>
      </c>
      <c r="E2092" s="71" t="s">
        <v>0</v>
      </c>
      <c r="F2092" s="58">
        <v>12</v>
      </c>
      <c r="G2092" s="58">
        <v>1.5</v>
      </c>
      <c r="H2092" s="71" t="s">
        <v>461</v>
      </c>
      <c r="I2092" s="71" t="s">
        <v>423</v>
      </c>
      <c r="J2092" s="58" t="s">
        <v>312</v>
      </c>
      <c r="K2092" s="58" t="s">
        <v>491</v>
      </c>
      <c r="L2092" s="58">
        <v>12</v>
      </c>
      <c r="M2092" s="58">
        <v>1.5</v>
      </c>
      <c r="N2092" s="71">
        <v>60</v>
      </c>
      <c r="O2092" s="100">
        <f t="array" ref="O2092">IFERROR(INDEX($AD$11:$AO$1485,MATCH($B2092&amp;$I2092,$Z$11:$Z$1485&amp;$AG$11:$AG$1485,0),MATCH($C2092,$AD$9:$AO$9,0)),"-")</f>
        <v>11.61</v>
      </c>
      <c r="P2092" s="58" t="s">
        <v>131</v>
      </c>
      <c r="Q2092" s="58" t="s">
        <v>131</v>
      </c>
      <c r="R2092" s="100">
        <f t="array" ref="R2092">IFERROR(INDEX($AD$11:$AO$1485,MATCH($B2092&amp;$I2092,$Z$11:$Z$1485&amp;$AG$11:$AG$1485,0),MATCH($D2092,$AD$9:$AO$9,0)),"-")</f>
        <v>11.025700000000001</v>
      </c>
      <c r="S2092" s="58">
        <v>90</v>
      </c>
      <c r="T2092" s="58">
        <v>82</v>
      </c>
      <c r="U2092" s="58">
        <v>4</v>
      </c>
      <c r="V2092" s="58">
        <v>18</v>
      </c>
      <c r="W2092" s="50" t="str">
        <f t="shared" si="196"/>
        <v>-</v>
      </c>
      <c r="X2092" s="50">
        <f t="shared" si="197"/>
        <v>8</v>
      </c>
    </row>
    <row r="2093" spans="2:24" ht="15" x14ac:dyDescent="0.3">
      <c r="B2093" s="72" t="str">
        <f t="shared" si="198"/>
        <v>M12×1.25</v>
      </c>
      <c r="C2093" s="73" t="s">
        <v>216</v>
      </c>
      <c r="D2093" s="73" t="s">
        <v>221</v>
      </c>
      <c r="E2093" s="71" t="s">
        <v>0</v>
      </c>
      <c r="F2093" s="58">
        <v>12</v>
      </c>
      <c r="G2093" s="58">
        <v>1.25</v>
      </c>
      <c r="H2093" s="71" t="s">
        <v>461</v>
      </c>
      <c r="I2093" s="71" t="s">
        <v>423</v>
      </c>
      <c r="J2093" s="58" t="s">
        <v>312</v>
      </c>
      <c r="K2093" s="58" t="s">
        <v>491</v>
      </c>
      <c r="L2093" s="58">
        <v>12</v>
      </c>
      <c r="M2093" s="58">
        <v>1.25</v>
      </c>
      <c r="N2093" s="71">
        <v>60</v>
      </c>
      <c r="O2093" s="100">
        <f t="array" ref="O2093">IFERROR(INDEX($AD$11:$AO$1485,MATCH($B2093&amp;$I2093,$Z$11:$Z$1485&amp;$AG$11:$AG$1485,0),MATCH($C2093,$AD$9:$AO$9,0)),"-")</f>
        <v>11.91</v>
      </c>
      <c r="P2093" s="58" t="s">
        <v>131</v>
      </c>
      <c r="Q2093" s="58" t="s">
        <v>131</v>
      </c>
      <c r="R2093" s="100">
        <f t="array" ref="R2093">IFERROR(INDEX($AD$11:$AO$1485,MATCH($B2093&amp;$I2093,$Z$11:$Z$1485&amp;$AG$11:$AG$1485,0),MATCH($D2093,$AD$9:$AO$9,0)),"-")</f>
        <v>11.1881</v>
      </c>
      <c r="S2093" s="58">
        <v>140</v>
      </c>
      <c r="T2093" s="58">
        <v>132</v>
      </c>
      <c r="U2093" s="58">
        <v>4</v>
      </c>
      <c r="V2093" s="58">
        <v>20</v>
      </c>
      <c r="W2093" s="50" t="str">
        <f t="shared" si="196"/>
        <v>-</v>
      </c>
      <c r="X2093" s="50">
        <f t="shared" si="197"/>
        <v>8</v>
      </c>
    </row>
    <row r="2094" spans="2:24" ht="15" x14ac:dyDescent="0.3">
      <c r="B2094" s="72" t="str">
        <f t="shared" si="198"/>
        <v>M12×1</v>
      </c>
      <c r="C2094" s="73" t="s">
        <v>216</v>
      </c>
      <c r="D2094" s="73" t="s">
        <v>221</v>
      </c>
      <c r="E2094" s="71" t="s">
        <v>0</v>
      </c>
      <c r="F2094" s="58">
        <v>12</v>
      </c>
      <c r="G2094" s="58">
        <v>1</v>
      </c>
      <c r="H2094" s="71" t="s">
        <v>461</v>
      </c>
      <c r="I2094" s="71" t="s">
        <v>423</v>
      </c>
      <c r="J2094" s="58" t="s">
        <v>312</v>
      </c>
      <c r="K2094" s="58" t="s">
        <v>491</v>
      </c>
      <c r="L2094" s="58">
        <v>12</v>
      </c>
      <c r="M2094" s="58">
        <v>1</v>
      </c>
      <c r="N2094" s="71">
        <v>60</v>
      </c>
      <c r="O2094" s="100">
        <f t="array" ref="O2094">IFERROR(INDEX($AD$11:$AO$1485,MATCH($B2094&amp;$I2094,$Z$11:$Z$1485&amp;$AG$11:$AG$1485,0),MATCH($C2094,$AD$9:$AO$9,0)),"-")</f>
        <v>11.78</v>
      </c>
      <c r="P2094" s="58" t="s">
        <v>131</v>
      </c>
      <c r="Q2094" s="58" t="s">
        <v>131</v>
      </c>
      <c r="R2094" s="100">
        <f t="array" ref="R2094">IFERROR(INDEX($AD$11:$AO$1485,MATCH($B2094&amp;$I2094,$Z$11:$Z$1485&amp;$AG$11:$AG$1485,0),MATCH($D2094,$AD$9:$AO$9,0)),"-")</f>
        <v>11.3505</v>
      </c>
      <c r="S2094" s="58">
        <v>80</v>
      </c>
      <c r="T2094" s="58">
        <v>72</v>
      </c>
      <c r="U2094" s="58">
        <v>4</v>
      </c>
      <c r="V2094" s="58">
        <v>24</v>
      </c>
      <c r="W2094" s="50" t="str">
        <f t="shared" si="196"/>
        <v>-</v>
      </c>
      <c r="X2094" s="50">
        <f t="shared" si="197"/>
        <v>8</v>
      </c>
    </row>
    <row r="2095" spans="2:24" ht="15" x14ac:dyDescent="0.3">
      <c r="B2095" s="72" t="str">
        <f t="shared" si="198"/>
        <v>M14×1.5</v>
      </c>
      <c r="C2095" s="73" t="s">
        <v>216</v>
      </c>
      <c r="D2095" s="73" t="s">
        <v>221</v>
      </c>
      <c r="E2095" s="71" t="s">
        <v>0</v>
      </c>
      <c r="F2095" s="58">
        <v>14</v>
      </c>
      <c r="G2095" s="58">
        <v>1.5</v>
      </c>
      <c r="H2095" s="71" t="s">
        <v>461</v>
      </c>
      <c r="I2095" s="71" t="s">
        <v>423</v>
      </c>
      <c r="J2095" s="58" t="s">
        <v>312</v>
      </c>
      <c r="K2095" s="58" t="s">
        <v>491</v>
      </c>
      <c r="L2095" s="58">
        <v>14</v>
      </c>
      <c r="M2095" s="58">
        <v>1.5</v>
      </c>
      <c r="N2095" s="71">
        <v>60</v>
      </c>
      <c r="O2095" s="100">
        <f t="array" ref="O2095">IFERROR(INDEX($AD$11:$AO$1485,MATCH($B2095&amp;$I2095,$Z$11:$Z$1485&amp;$AG$11:$AG$1485,0),MATCH($C2095,$AD$9:$AO$9,0)),"-")</f>
        <v>13.61</v>
      </c>
      <c r="P2095" s="58" t="s">
        <v>131</v>
      </c>
      <c r="Q2095" s="58" t="s">
        <v>131</v>
      </c>
      <c r="R2095" s="100">
        <f t="array" ref="R2095">IFERROR(INDEX($AD$11:$AO$1485,MATCH($B2095&amp;$I2095,$Z$11:$Z$1485&amp;$AG$11:$AG$1485,0),MATCH($D2095,$AD$9:$AO$9,0)),"-")</f>
        <v>13.025700000000001</v>
      </c>
      <c r="S2095" s="58">
        <v>90</v>
      </c>
      <c r="T2095" s="58">
        <v>82</v>
      </c>
      <c r="U2095" s="58">
        <v>4</v>
      </c>
      <c r="V2095" s="58">
        <v>18</v>
      </c>
      <c r="W2095" s="50" t="str">
        <f t="shared" si="196"/>
        <v>-</v>
      </c>
      <c r="X2095" s="50">
        <f t="shared" si="197"/>
        <v>8</v>
      </c>
    </row>
    <row r="2096" spans="2:24" ht="15" x14ac:dyDescent="0.3">
      <c r="B2096" s="72" t="str">
        <f t="shared" si="198"/>
        <v>M14×1</v>
      </c>
      <c r="C2096" s="73" t="s">
        <v>216</v>
      </c>
      <c r="D2096" s="73" t="s">
        <v>221</v>
      </c>
      <c r="E2096" s="71" t="s">
        <v>0</v>
      </c>
      <c r="F2096" s="58">
        <v>14</v>
      </c>
      <c r="G2096" s="58">
        <v>1</v>
      </c>
      <c r="H2096" s="71" t="s">
        <v>461</v>
      </c>
      <c r="I2096" s="71" t="s">
        <v>423</v>
      </c>
      <c r="J2096" s="58" t="s">
        <v>312</v>
      </c>
      <c r="K2096" s="58" t="s">
        <v>491</v>
      </c>
      <c r="L2096" s="58">
        <v>14</v>
      </c>
      <c r="M2096" s="58">
        <v>1</v>
      </c>
      <c r="N2096" s="71">
        <v>60</v>
      </c>
      <c r="O2096" s="100">
        <f t="array" ref="O2096">IFERROR(INDEX($AD$11:$AO$1485,MATCH($B2096&amp;$I2096,$Z$11:$Z$1485&amp;$AG$11:$AG$1485,0),MATCH($C2096,$AD$9:$AO$9,0)),"-")</f>
        <v>13.78</v>
      </c>
      <c r="P2096" s="58" t="s">
        <v>131</v>
      </c>
      <c r="Q2096" s="58" t="s">
        <v>131</v>
      </c>
      <c r="R2096" s="100">
        <f t="array" ref="R2096">IFERROR(INDEX($AD$11:$AO$1485,MATCH($B2096&amp;$I2096,$Z$11:$Z$1485&amp;$AG$11:$AG$1485,0),MATCH($D2096,$AD$9:$AO$9,0)),"-")</f>
        <v>13.3505</v>
      </c>
      <c r="S2096" s="58">
        <v>80</v>
      </c>
      <c r="T2096" s="58">
        <v>72</v>
      </c>
      <c r="U2096" s="58">
        <v>4</v>
      </c>
      <c r="V2096" s="58">
        <v>24</v>
      </c>
      <c r="W2096" s="50" t="str">
        <f t="shared" si="196"/>
        <v>-</v>
      </c>
      <c r="X2096" s="50">
        <f t="shared" si="197"/>
        <v>8</v>
      </c>
    </row>
    <row r="2097" spans="2:24" ht="15" x14ac:dyDescent="0.3">
      <c r="B2097" s="72" t="str">
        <f t="shared" si="198"/>
        <v>M15×1.5</v>
      </c>
      <c r="C2097" s="73" t="s">
        <v>216</v>
      </c>
      <c r="D2097" s="73" t="s">
        <v>221</v>
      </c>
      <c r="E2097" s="71" t="s">
        <v>0</v>
      </c>
      <c r="F2097" s="58">
        <v>15</v>
      </c>
      <c r="G2097" s="58">
        <v>1.5</v>
      </c>
      <c r="H2097" s="71" t="s">
        <v>461</v>
      </c>
      <c r="I2097" s="71" t="s">
        <v>423</v>
      </c>
      <c r="J2097" s="58" t="s">
        <v>312</v>
      </c>
      <c r="K2097" s="58" t="s">
        <v>491</v>
      </c>
      <c r="L2097" s="58">
        <v>15</v>
      </c>
      <c r="M2097" s="58">
        <v>1.5</v>
      </c>
      <c r="N2097" s="71">
        <v>60</v>
      </c>
      <c r="O2097" s="100">
        <f t="array" ref="O2097">IFERROR(INDEX($AD$11:$AO$1485,MATCH($B2097&amp;$I2097,$Z$11:$Z$1485&amp;$AG$11:$AG$1485,0),MATCH($C2097,$AD$9:$AO$9,0)),"-")</f>
        <v>14.61</v>
      </c>
      <c r="P2097" s="58" t="s">
        <v>131</v>
      </c>
      <c r="Q2097" s="58" t="s">
        <v>131</v>
      </c>
      <c r="R2097" s="100">
        <f t="array" ref="R2097">IFERROR(INDEX($AD$11:$AO$1485,MATCH($B2097&amp;$I2097,$Z$11:$Z$1485&amp;$AG$11:$AG$1485,0),MATCH($D2097,$AD$9:$AO$9,0)),"-")</f>
        <v>14.025700000000001</v>
      </c>
      <c r="S2097" s="58">
        <v>90</v>
      </c>
      <c r="T2097" s="58">
        <v>82</v>
      </c>
      <c r="U2097" s="58">
        <v>4</v>
      </c>
      <c r="V2097" s="58">
        <v>18</v>
      </c>
      <c r="W2097" s="50" t="str">
        <f t="shared" si="196"/>
        <v>-</v>
      </c>
      <c r="X2097" s="50">
        <f t="shared" si="197"/>
        <v>8</v>
      </c>
    </row>
    <row r="2098" spans="2:24" ht="15" x14ac:dyDescent="0.3">
      <c r="B2098" s="72" t="str">
        <f t="shared" si="198"/>
        <v>M15×1</v>
      </c>
      <c r="C2098" s="73" t="s">
        <v>216</v>
      </c>
      <c r="D2098" s="73" t="s">
        <v>221</v>
      </c>
      <c r="E2098" s="71" t="s">
        <v>0</v>
      </c>
      <c r="F2098" s="58">
        <v>15</v>
      </c>
      <c r="G2098" s="58">
        <v>1</v>
      </c>
      <c r="H2098" s="71" t="s">
        <v>461</v>
      </c>
      <c r="I2098" s="71" t="s">
        <v>423</v>
      </c>
      <c r="J2098" s="58" t="s">
        <v>312</v>
      </c>
      <c r="K2098" s="58" t="s">
        <v>491</v>
      </c>
      <c r="L2098" s="58">
        <v>15</v>
      </c>
      <c r="M2098" s="58">
        <v>1</v>
      </c>
      <c r="N2098" s="71">
        <v>60</v>
      </c>
      <c r="O2098" s="100">
        <f t="array" ref="O2098">IFERROR(INDEX($AD$11:$AO$1485,MATCH($B2098&amp;$I2098,$Z$11:$Z$1485&amp;$AG$11:$AG$1485,0),MATCH($C2098,$AD$9:$AO$9,0)),"-")</f>
        <v>14.78</v>
      </c>
      <c r="P2098" s="58" t="s">
        <v>131</v>
      </c>
      <c r="Q2098" s="58" t="s">
        <v>131</v>
      </c>
      <c r="R2098" s="100">
        <f t="array" ref="R2098">IFERROR(INDEX($AD$11:$AO$1485,MATCH($B2098&amp;$I2098,$Z$11:$Z$1485&amp;$AG$11:$AG$1485,0),MATCH($D2098,$AD$9:$AO$9,0)),"-")</f>
        <v>14.3505</v>
      </c>
      <c r="S2098" s="58">
        <v>80</v>
      </c>
      <c r="T2098" s="58">
        <v>72</v>
      </c>
      <c r="U2098" s="58">
        <v>4</v>
      </c>
      <c r="V2098" s="58">
        <v>24</v>
      </c>
      <c r="W2098" s="50" t="str">
        <f t="shared" si="196"/>
        <v>-</v>
      </c>
      <c r="X2098" s="50">
        <f t="shared" si="197"/>
        <v>8</v>
      </c>
    </row>
    <row r="2099" spans="2:24" ht="15" x14ac:dyDescent="0.3">
      <c r="B2099" s="72" t="str">
        <f t="shared" si="198"/>
        <v>M16×1.5</v>
      </c>
      <c r="C2099" s="73" t="s">
        <v>216</v>
      </c>
      <c r="D2099" s="73" t="s">
        <v>221</v>
      </c>
      <c r="E2099" s="71" t="s">
        <v>0</v>
      </c>
      <c r="F2099" s="58">
        <v>16</v>
      </c>
      <c r="G2099" s="58">
        <v>1.5</v>
      </c>
      <c r="H2099" s="71" t="s">
        <v>461</v>
      </c>
      <c r="I2099" s="71" t="s">
        <v>423</v>
      </c>
      <c r="J2099" s="58" t="s">
        <v>312</v>
      </c>
      <c r="K2099" s="58" t="s">
        <v>491</v>
      </c>
      <c r="L2099" s="58">
        <v>16</v>
      </c>
      <c r="M2099" s="58">
        <v>1.5</v>
      </c>
      <c r="N2099" s="71">
        <v>60</v>
      </c>
      <c r="O2099" s="100">
        <f t="array" ref="O2099">IFERROR(INDEX($AD$11:$AO$1485,MATCH($B2099&amp;$I2099,$Z$11:$Z$1485&amp;$AG$11:$AG$1485,0),MATCH($C2099,$AD$9:$AO$9,0)),"-")</f>
        <v>15.61</v>
      </c>
      <c r="P2099" s="58" t="s">
        <v>131</v>
      </c>
      <c r="Q2099" s="58" t="s">
        <v>131</v>
      </c>
      <c r="R2099" s="100">
        <f t="array" ref="R2099">IFERROR(INDEX($AD$11:$AO$1485,MATCH($B2099&amp;$I2099,$Z$11:$Z$1485&amp;$AG$11:$AG$1485,0),MATCH($D2099,$AD$9:$AO$9,0)),"-")</f>
        <v>15.025700000000001</v>
      </c>
      <c r="S2099" s="58">
        <v>90</v>
      </c>
      <c r="T2099" s="58">
        <v>82</v>
      </c>
      <c r="U2099" s="58">
        <v>4</v>
      </c>
      <c r="V2099" s="58">
        <v>18</v>
      </c>
      <c r="W2099" s="50" t="str">
        <f t="shared" si="196"/>
        <v>-</v>
      </c>
      <c r="X2099" s="50">
        <f t="shared" si="197"/>
        <v>8</v>
      </c>
    </row>
    <row r="2100" spans="2:24" ht="15" x14ac:dyDescent="0.3">
      <c r="B2100" s="72" t="str">
        <f t="shared" si="198"/>
        <v>M16×1</v>
      </c>
      <c r="C2100" s="73" t="s">
        <v>216</v>
      </c>
      <c r="D2100" s="73" t="s">
        <v>221</v>
      </c>
      <c r="E2100" s="71" t="s">
        <v>0</v>
      </c>
      <c r="F2100" s="58">
        <v>16</v>
      </c>
      <c r="G2100" s="58">
        <v>1</v>
      </c>
      <c r="H2100" s="71" t="s">
        <v>461</v>
      </c>
      <c r="I2100" s="71" t="s">
        <v>423</v>
      </c>
      <c r="J2100" s="58" t="s">
        <v>312</v>
      </c>
      <c r="K2100" s="58" t="s">
        <v>491</v>
      </c>
      <c r="L2100" s="58">
        <v>16</v>
      </c>
      <c r="M2100" s="58">
        <v>1</v>
      </c>
      <c r="N2100" s="71">
        <v>60</v>
      </c>
      <c r="O2100" s="100">
        <f t="array" ref="O2100">IFERROR(INDEX($AD$11:$AO$1485,MATCH($B2100&amp;$I2100,$Z$11:$Z$1485&amp;$AG$11:$AG$1485,0),MATCH($C2100,$AD$9:$AO$9,0)),"-")</f>
        <v>15.78</v>
      </c>
      <c r="P2100" s="58" t="s">
        <v>131</v>
      </c>
      <c r="Q2100" s="58" t="s">
        <v>131</v>
      </c>
      <c r="R2100" s="100">
        <f t="array" ref="R2100">IFERROR(INDEX($AD$11:$AO$1485,MATCH($B2100&amp;$I2100,$Z$11:$Z$1485&amp;$AG$11:$AG$1485,0),MATCH($D2100,$AD$9:$AO$9,0)),"-")</f>
        <v>15.3505</v>
      </c>
      <c r="S2100" s="58">
        <v>80</v>
      </c>
      <c r="T2100" s="58">
        <v>72</v>
      </c>
      <c r="U2100" s="58">
        <v>4</v>
      </c>
      <c r="V2100" s="58">
        <v>24</v>
      </c>
      <c r="W2100" s="50" t="str">
        <f t="shared" si="196"/>
        <v>-</v>
      </c>
      <c r="X2100" s="50">
        <f t="shared" si="197"/>
        <v>8</v>
      </c>
    </row>
    <row r="2101" spans="2:24" ht="15" x14ac:dyDescent="0.3">
      <c r="B2101" s="72" t="str">
        <f t="shared" si="198"/>
        <v>M17×1.5</v>
      </c>
      <c r="C2101" s="73" t="s">
        <v>216</v>
      </c>
      <c r="D2101" s="73" t="s">
        <v>221</v>
      </c>
      <c r="E2101" s="71" t="s">
        <v>0</v>
      </c>
      <c r="F2101" s="58">
        <v>17</v>
      </c>
      <c r="G2101" s="58">
        <v>1.5</v>
      </c>
      <c r="H2101" s="71" t="s">
        <v>461</v>
      </c>
      <c r="I2101" s="71" t="s">
        <v>423</v>
      </c>
      <c r="J2101" s="58" t="s">
        <v>312</v>
      </c>
      <c r="K2101" s="58" t="s">
        <v>491</v>
      </c>
      <c r="L2101" s="58">
        <v>17</v>
      </c>
      <c r="M2101" s="58">
        <v>1.5</v>
      </c>
      <c r="N2101" s="71">
        <v>60</v>
      </c>
      <c r="O2101" s="100">
        <f t="array" ref="O2101">IFERROR(INDEX($AD$11:$AO$1485,MATCH($B2101&amp;$I2101,$Z$11:$Z$1485&amp;$AG$11:$AG$1485,0),MATCH($C2101,$AD$9:$AO$9,0)),"-")</f>
        <v>16.87</v>
      </c>
      <c r="P2101" s="58" t="s">
        <v>131</v>
      </c>
      <c r="Q2101" s="58" t="s">
        <v>131</v>
      </c>
      <c r="R2101" s="100">
        <f t="array" ref="R2101">IFERROR(INDEX($AD$11:$AO$1485,MATCH($B2101&amp;$I2101,$Z$11:$Z$1485&amp;$AG$11:$AG$1485,0),MATCH($D2101,$AD$9:$AO$9,0)),"-")</f>
        <v>16.025700000000001</v>
      </c>
      <c r="S2101" s="58">
        <v>150</v>
      </c>
      <c r="T2101" s="58">
        <v>142</v>
      </c>
      <c r="U2101" s="58">
        <v>4</v>
      </c>
      <c r="V2101" s="58">
        <v>18</v>
      </c>
      <c r="W2101" s="50" t="str">
        <f t="shared" ref="W2101:W2164" si="199">IF(P2101="-","-",P2101-Q2101)</f>
        <v>-</v>
      </c>
      <c r="X2101" s="50">
        <f t="shared" ref="X2101:X2164" si="200">S2101-T2101</f>
        <v>8</v>
      </c>
    </row>
    <row r="2102" spans="2:24" ht="15" x14ac:dyDescent="0.3">
      <c r="B2102" s="72" t="str">
        <f t="shared" si="198"/>
        <v>M17×1</v>
      </c>
      <c r="C2102" s="73" t="s">
        <v>216</v>
      </c>
      <c r="D2102" s="73" t="s">
        <v>221</v>
      </c>
      <c r="E2102" s="71" t="s">
        <v>0</v>
      </c>
      <c r="F2102" s="58">
        <v>17</v>
      </c>
      <c r="G2102" s="58">
        <v>1</v>
      </c>
      <c r="H2102" s="71" t="s">
        <v>461</v>
      </c>
      <c r="I2102" s="71" t="s">
        <v>423</v>
      </c>
      <c r="J2102" s="58" t="s">
        <v>312</v>
      </c>
      <c r="K2102" s="58" t="s">
        <v>491</v>
      </c>
      <c r="L2102" s="58">
        <v>17</v>
      </c>
      <c r="M2102" s="58">
        <v>1</v>
      </c>
      <c r="N2102" s="71">
        <v>60</v>
      </c>
      <c r="O2102" s="100">
        <f t="array" ref="O2102">IFERROR(INDEX($AD$11:$AO$1485,MATCH($B2102&amp;$I2102,$Z$11:$Z$1485&amp;$AG$11:$AG$1485,0),MATCH($C2102,$AD$9:$AO$9,0)),"-")</f>
        <v>15.94</v>
      </c>
      <c r="P2102" s="58" t="s">
        <v>131</v>
      </c>
      <c r="Q2102" s="58" t="s">
        <v>131</v>
      </c>
      <c r="R2102" s="100">
        <f t="array" ref="R2102">IFERROR(INDEX($AD$11:$AO$1485,MATCH($B2102&amp;$I2102,$Z$11:$Z$1485&amp;$AG$11:$AG$1485,0),MATCH($D2102,$AD$9:$AO$9,0)),"-")</f>
        <v>16.3505</v>
      </c>
      <c r="S2102" s="58">
        <v>125</v>
      </c>
      <c r="T2102" s="58">
        <v>117</v>
      </c>
      <c r="U2102" s="58">
        <v>4</v>
      </c>
      <c r="V2102" s="58">
        <v>24</v>
      </c>
      <c r="W2102" s="50" t="str">
        <f t="shared" si="199"/>
        <v>-</v>
      </c>
      <c r="X2102" s="50">
        <f t="shared" si="200"/>
        <v>8</v>
      </c>
    </row>
    <row r="2103" spans="2:24" ht="15" x14ac:dyDescent="0.3">
      <c r="B2103" s="72" t="str">
        <f t="shared" si="198"/>
        <v>M18×2</v>
      </c>
      <c r="C2103" s="73" t="s">
        <v>216</v>
      </c>
      <c r="D2103" s="73" t="s">
        <v>221</v>
      </c>
      <c r="E2103" s="71" t="s">
        <v>0</v>
      </c>
      <c r="F2103" s="58">
        <v>18</v>
      </c>
      <c r="G2103" s="58">
        <v>2</v>
      </c>
      <c r="H2103" s="71" t="s">
        <v>461</v>
      </c>
      <c r="I2103" s="71" t="s">
        <v>423</v>
      </c>
      <c r="J2103" s="58" t="s">
        <v>312</v>
      </c>
      <c r="K2103" s="58" t="s">
        <v>491</v>
      </c>
      <c r="L2103" s="58">
        <v>18</v>
      </c>
      <c r="M2103" s="58">
        <v>2</v>
      </c>
      <c r="N2103" s="71">
        <v>60</v>
      </c>
      <c r="O2103" s="100">
        <f t="array" ref="O2103">IFERROR(INDEX($AD$11:$AO$1485,MATCH($B2103&amp;$I2103,$Z$11:$Z$1485&amp;$AG$11:$AG$1485,0),MATCH($C2103,$AD$9:$AO$9,0)),"-")</f>
        <v>17.46</v>
      </c>
      <c r="P2103" s="58" t="s">
        <v>131</v>
      </c>
      <c r="Q2103" s="58" t="s">
        <v>131</v>
      </c>
      <c r="R2103" s="100">
        <f t="array" ref="R2103">IFERROR(INDEX($AD$11:$AO$1485,MATCH($B2103&amp;$I2103,$Z$11:$Z$1485&amp;$AG$11:$AG$1485,0),MATCH($D2103,$AD$9:$AO$9,0)),"-")</f>
        <v>16.701000000000001</v>
      </c>
      <c r="S2103" s="58">
        <v>100</v>
      </c>
      <c r="T2103" s="58">
        <v>92</v>
      </c>
      <c r="U2103" s="58">
        <v>5</v>
      </c>
      <c r="V2103" s="58">
        <v>15</v>
      </c>
      <c r="W2103" s="50" t="str">
        <f t="shared" si="199"/>
        <v>-</v>
      </c>
      <c r="X2103" s="50">
        <f t="shared" si="200"/>
        <v>8</v>
      </c>
    </row>
    <row r="2104" spans="2:24" ht="15" x14ac:dyDescent="0.3">
      <c r="B2104" s="72" t="str">
        <f t="shared" si="198"/>
        <v>M18×1.5</v>
      </c>
      <c r="C2104" s="73" t="s">
        <v>216</v>
      </c>
      <c r="D2104" s="73" t="s">
        <v>221</v>
      </c>
      <c r="E2104" s="71" t="s">
        <v>0</v>
      </c>
      <c r="F2104" s="58">
        <v>18</v>
      </c>
      <c r="G2104" s="58">
        <v>1.5</v>
      </c>
      <c r="H2104" s="71" t="s">
        <v>461</v>
      </c>
      <c r="I2104" s="71" t="s">
        <v>423</v>
      </c>
      <c r="J2104" s="58" t="s">
        <v>312</v>
      </c>
      <c r="K2104" s="58" t="s">
        <v>491</v>
      </c>
      <c r="L2104" s="58">
        <v>18</v>
      </c>
      <c r="M2104" s="58">
        <v>1.5</v>
      </c>
      <c r="N2104" s="71">
        <v>60</v>
      </c>
      <c r="O2104" s="100">
        <f t="array" ref="O2104">IFERROR(INDEX($AD$11:$AO$1485,MATCH($B2104&amp;$I2104,$Z$11:$Z$1485&amp;$AG$11:$AG$1485,0),MATCH($C2104,$AD$9:$AO$9,0)),"-")</f>
        <v>17.63</v>
      </c>
      <c r="P2104" s="58" t="s">
        <v>131</v>
      </c>
      <c r="Q2104" s="58" t="s">
        <v>131</v>
      </c>
      <c r="R2104" s="100">
        <f t="array" ref="R2104">IFERROR(INDEX($AD$11:$AO$1485,MATCH($B2104&amp;$I2104,$Z$11:$Z$1485&amp;$AG$11:$AG$1485,0),MATCH($D2104,$AD$9:$AO$9,0)),"-")</f>
        <v>17.025700000000001</v>
      </c>
      <c r="S2104" s="58">
        <v>100</v>
      </c>
      <c r="T2104" s="58">
        <v>92</v>
      </c>
      <c r="U2104" s="58">
        <v>4</v>
      </c>
      <c r="V2104" s="58">
        <v>18</v>
      </c>
      <c r="W2104" s="50" t="str">
        <f t="shared" si="199"/>
        <v>-</v>
      </c>
      <c r="X2104" s="50">
        <f t="shared" si="200"/>
        <v>8</v>
      </c>
    </row>
    <row r="2105" spans="2:24" ht="15" x14ac:dyDescent="0.3">
      <c r="B2105" s="72" t="str">
        <f t="shared" si="198"/>
        <v>M18×1</v>
      </c>
      <c r="C2105" s="73" t="s">
        <v>216</v>
      </c>
      <c r="D2105" s="73" t="s">
        <v>221</v>
      </c>
      <c r="E2105" s="71" t="s">
        <v>0</v>
      </c>
      <c r="F2105" s="58">
        <v>18</v>
      </c>
      <c r="G2105" s="58">
        <v>1</v>
      </c>
      <c r="H2105" s="71" t="s">
        <v>461</v>
      </c>
      <c r="I2105" s="71" t="s">
        <v>423</v>
      </c>
      <c r="J2105" s="58" t="s">
        <v>312</v>
      </c>
      <c r="K2105" s="58" t="s">
        <v>491</v>
      </c>
      <c r="L2105" s="58">
        <v>18</v>
      </c>
      <c r="M2105" s="58">
        <v>1</v>
      </c>
      <c r="N2105" s="71">
        <v>60</v>
      </c>
      <c r="O2105" s="100">
        <f t="array" ref="O2105">IFERROR(INDEX($AD$11:$AO$1485,MATCH($B2105&amp;$I2105,$Z$11:$Z$1485&amp;$AG$11:$AG$1485,0),MATCH($C2105,$AD$9:$AO$9,0)),"-")</f>
        <v>17.79</v>
      </c>
      <c r="P2105" s="58" t="s">
        <v>131</v>
      </c>
      <c r="Q2105" s="58" t="s">
        <v>131</v>
      </c>
      <c r="R2105" s="100">
        <f t="array" ref="R2105">IFERROR(INDEX($AD$11:$AO$1485,MATCH($B2105&amp;$I2105,$Z$11:$Z$1485&amp;$AG$11:$AG$1485,0),MATCH($D2105,$AD$9:$AO$9,0)),"-")</f>
        <v>17.3505</v>
      </c>
      <c r="S2105" s="58">
        <v>90</v>
      </c>
      <c r="T2105" s="58">
        <v>82</v>
      </c>
      <c r="U2105" s="58">
        <v>4</v>
      </c>
      <c r="V2105" s="58">
        <v>24</v>
      </c>
      <c r="W2105" s="50" t="str">
        <f t="shared" si="199"/>
        <v>-</v>
      </c>
      <c r="X2105" s="50">
        <f t="shared" si="200"/>
        <v>8</v>
      </c>
    </row>
    <row r="2106" spans="2:24" ht="15" x14ac:dyDescent="0.3">
      <c r="B2106" s="72" t="str">
        <f t="shared" si="198"/>
        <v>M20×2</v>
      </c>
      <c r="C2106" s="73" t="s">
        <v>216</v>
      </c>
      <c r="D2106" s="73" t="s">
        <v>221</v>
      </c>
      <c r="E2106" s="71" t="s">
        <v>0</v>
      </c>
      <c r="F2106" s="58">
        <v>20</v>
      </c>
      <c r="G2106" s="58">
        <v>2</v>
      </c>
      <c r="H2106" s="71" t="s">
        <v>461</v>
      </c>
      <c r="I2106" s="71" t="s">
        <v>423</v>
      </c>
      <c r="J2106" s="58" t="s">
        <v>312</v>
      </c>
      <c r="K2106" s="58" t="s">
        <v>491</v>
      </c>
      <c r="L2106" s="58">
        <v>20</v>
      </c>
      <c r="M2106" s="58">
        <v>2</v>
      </c>
      <c r="N2106" s="71">
        <v>60</v>
      </c>
      <c r="O2106" s="100">
        <f t="array" ref="O2106">IFERROR(INDEX($AD$11:$AO$1485,MATCH($B2106&amp;$I2106,$Z$11:$Z$1485&amp;$AG$11:$AG$1485,0),MATCH($C2106,$AD$9:$AO$9,0)),"-")</f>
        <v>19.46</v>
      </c>
      <c r="P2106" s="58" t="s">
        <v>131</v>
      </c>
      <c r="Q2106" s="58" t="s">
        <v>131</v>
      </c>
      <c r="R2106" s="100">
        <f t="array" ref="R2106">IFERROR(INDEX($AD$11:$AO$1485,MATCH($B2106&amp;$I2106,$Z$11:$Z$1485&amp;$AG$11:$AG$1485,0),MATCH($D2106,$AD$9:$AO$9,0)),"-")</f>
        <v>18.701000000000001</v>
      </c>
      <c r="S2106" s="58">
        <v>100</v>
      </c>
      <c r="T2106" s="58">
        <v>92</v>
      </c>
      <c r="U2106" s="58">
        <v>5</v>
      </c>
      <c r="V2106" s="58">
        <v>15</v>
      </c>
      <c r="W2106" s="50" t="str">
        <f t="shared" si="199"/>
        <v>-</v>
      </c>
      <c r="X2106" s="50">
        <f t="shared" si="200"/>
        <v>8</v>
      </c>
    </row>
    <row r="2107" spans="2:24" ht="15" x14ac:dyDescent="0.3">
      <c r="B2107" s="72" t="str">
        <f t="shared" si="198"/>
        <v>M20×1.5</v>
      </c>
      <c r="C2107" s="73" t="s">
        <v>216</v>
      </c>
      <c r="D2107" s="73" t="s">
        <v>221</v>
      </c>
      <c r="E2107" s="71" t="s">
        <v>0</v>
      </c>
      <c r="F2107" s="58">
        <v>20</v>
      </c>
      <c r="G2107" s="58">
        <v>1.5</v>
      </c>
      <c r="H2107" s="71" t="s">
        <v>461</v>
      </c>
      <c r="I2107" s="71" t="s">
        <v>423</v>
      </c>
      <c r="J2107" s="58" t="s">
        <v>312</v>
      </c>
      <c r="K2107" s="58" t="s">
        <v>491</v>
      </c>
      <c r="L2107" s="58">
        <v>20</v>
      </c>
      <c r="M2107" s="58">
        <v>1.5</v>
      </c>
      <c r="N2107" s="71">
        <v>60</v>
      </c>
      <c r="O2107" s="100">
        <f t="array" ref="O2107">IFERROR(INDEX($AD$11:$AO$1485,MATCH($B2107&amp;$I2107,$Z$11:$Z$1485&amp;$AG$11:$AG$1485,0),MATCH($C2107,$AD$9:$AO$9,0)),"-")</f>
        <v>19.63</v>
      </c>
      <c r="P2107" s="58" t="s">
        <v>131</v>
      </c>
      <c r="Q2107" s="58" t="s">
        <v>131</v>
      </c>
      <c r="R2107" s="100">
        <f t="array" ref="R2107">IFERROR(INDEX($AD$11:$AO$1485,MATCH($B2107&amp;$I2107,$Z$11:$Z$1485&amp;$AG$11:$AG$1485,0),MATCH($D2107,$AD$9:$AO$9,0)),"-")</f>
        <v>19.025700000000001</v>
      </c>
      <c r="S2107" s="58">
        <v>100</v>
      </c>
      <c r="T2107" s="58">
        <v>92</v>
      </c>
      <c r="U2107" s="58">
        <v>4</v>
      </c>
      <c r="V2107" s="58">
        <v>18</v>
      </c>
      <c r="W2107" s="50" t="str">
        <f t="shared" si="199"/>
        <v>-</v>
      </c>
      <c r="X2107" s="50">
        <f t="shared" si="200"/>
        <v>8</v>
      </c>
    </row>
    <row r="2108" spans="2:24" ht="15" x14ac:dyDescent="0.3">
      <c r="B2108" s="72" t="str">
        <f t="shared" si="198"/>
        <v>M20×1</v>
      </c>
      <c r="C2108" s="73" t="s">
        <v>216</v>
      </c>
      <c r="D2108" s="73" t="s">
        <v>221</v>
      </c>
      <c r="E2108" s="71" t="s">
        <v>0</v>
      </c>
      <c r="F2108" s="58">
        <v>20</v>
      </c>
      <c r="G2108" s="58">
        <v>1</v>
      </c>
      <c r="H2108" s="71" t="s">
        <v>461</v>
      </c>
      <c r="I2108" s="71" t="s">
        <v>423</v>
      </c>
      <c r="J2108" s="58" t="s">
        <v>312</v>
      </c>
      <c r="K2108" s="58" t="s">
        <v>491</v>
      </c>
      <c r="L2108" s="58">
        <v>20</v>
      </c>
      <c r="M2108" s="58">
        <v>1</v>
      </c>
      <c r="N2108" s="71">
        <v>60</v>
      </c>
      <c r="O2108" s="100">
        <f t="array" ref="O2108">IFERROR(INDEX($AD$11:$AO$1485,MATCH($B2108&amp;$I2108,$Z$11:$Z$1485&amp;$AG$11:$AG$1485,0),MATCH($C2108,$AD$9:$AO$9,0)),"-")</f>
        <v>19.79</v>
      </c>
      <c r="P2108" s="58" t="s">
        <v>131</v>
      </c>
      <c r="Q2108" s="58" t="s">
        <v>131</v>
      </c>
      <c r="R2108" s="100">
        <f t="array" ref="R2108">IFERROR(INDEX($AD$11:$AO$1485,MATCH($B2108&amp;$I2108,$Z$11:$Z$1485&amp;$AG$11:$AG$1485,0),MATCH($D2108,$AD$9:$AO$9,0)),"-")</f>
        <v>19.3505</v>
      </c>
      <c r="S2108" s="58">
        <v>90</v>
      </c>
      <c r="T2108" s="58">
        <v>82</v>
      </c>
      <c r="U2108" s="58">
        <v>4</v>
      </c>
      <c r="V2108" s="58">
        <v>24</v>
      </c>
      <c r="W2108" s="50" t="str">
        <f t="shared" si="199"/>
        <v>-</v>
      </c>
      <c r="X2108" s="50">
        <f t="shared" si="200"/>
        <v>8</v>
      </c>
    </row>
    <row r="2109" spans="2:24" ht="15" x14ac:dyDescent="0.3">
      <c r="B2109" s="72" t="str">
        <f t="shared" si="198"/>
        <v>M22×2</v>
      </c>
      <c r="C2109" s="73" t="s">
        <v>216</v>
      </c>
      <c r="D2109" s="73" t="s">
        <v>221</v>
      </c>
      <c r="E2109" s="71" t="s">
        <v>0</v>
      </c>
      <c r="F2109" s="58">
        <v>22</v>
      </c>
      <c r="G2109" s="58">
        <v>2</v>
      </c>
      <c r="H2109" s="71" t="s">
        <v>461</v>
      </c>
      <c r="I2109" s="71" t="s">
        <v>423</v>
      </c>
      <c r="J2109" s="58" t="s">
        <v>312</v>
      </c>
      <c r="K2109" s="58" t="s">
        <v>491</v>
      </c>
      <c r="L2109" s="58">
        <v>22</v>
      </c>
      <c r="M2109" s="58">
        <v>2</v>
      </c>
      <c r="N2109" s="71">
        <v>60</v>
      </c>
      <c r="O2109" s="100">
        <f t="array" ref="O2109">IFERROR(INDEX($AD$11:$AO$1485,MATCH($B2109&amp;$I2109,$Z$11:$Z$1485&amp;$AG$11:$AG$1485,0),MATCH($C2109,$AD$9:$AO$9,0)),"-")</f>
        <v>21.46</v>
      </c>
      <c r="P2109" s="58" t="s">
        <v>131</v>
      </c>
      <c r="Q2109" s="58" t="s">
        <v>131</v>
      </c>
      <c r="R2109" s="100">
        <f t="array" ref="R2109">IFERROR(INDEX($AD$11:$AO$1485,MATCH($B2109&amp;$I2109,$Z$11:$Z$1485&amp;$AG$11:$AG$1485,0),MATCH($D2109,$AD$9:$AO$9,0)),"-")</f>
        <v>20.701000000000001</v>
      </c>
      <c r="S2109" s="58">
        <v>100</v>
      </c>
      <c r="T2109" s="58">
        <v>92</v>
      </c>
      <c r="U2109" s="58">
        <v>5</v>
      </c>
      <c r="V2109" s="58">
        <v>15</v>
      </c>
      <c r="W2109" s="50" t="str">
        <f t="shared" si="199"/>
        <v>-</v>
      </c>
      <c r="X2109" s="50">
        <f t="shared" si="200"/>
        <v>8</v>
      </c>
    </row>
    <row r="2110" spans="2:24" ht="15" x14ac:dyDescent="0.3">
      <c r="B2110" s="72" t="str">
        <f t="shared" si="198"/>
        <v>M22×1.5</v>
      </c>
      <c r="C2110" s="73" t="s">
        <v>216</v>
      </c>
      <c r="D2110" s="73" t="s">
        <v>221</v>
      </c>
      <c r="E2110" s="71" t="s">
        <v>0</v>
      </c>
      <c r="F2110" s="58">
        <v>22</v>
      </c>
      <c r="G2110" s="58">
        <v>1.5</v>
      </c>
      <c r="H2110" s="71" t="s">
        <v>461</v>
      </c>
      <c r="I2110" s="71" t="s">
        <v>423</v>
      </c>
      <c r="J2110" s="58" t="s">
        <v>312</v>
      </c>
      <c r="K2110" s="58" t="s">
        <v>491</v>
      </c>
      <c r="L2110" s="58">
        <v>22</v>
      </c>
      <c r="M2110" s="58">
        <v>1.5</v>
      </c>
      <c r="N2110" s="71">
        <v>60</v>
      </c>
      <c r="O2110" s="100">
        <f t="array" ref="O2110">IFERROR(INDEX($AD$11:$AO$1485,MATCH($B2110&amp;$I2110,$Z$11:$Z$1485&amp;$AG$11:$AG$1485,0),MATCH($C2110,$AD$9:$AO$9,0)),"-")</f>
        <v>21.63</v>
      </c>
      <c r="P2110" s="58" t="s">
        <v>131</v>
      </c>
      <c r="Q2110" s="58" t="s">
        <v>131</v>
      </c>
      <c r="R2110" s="100">
        <f t="array" ref="R2110">IFERROR(INDEX($AD$11:$AO$1485,MATCH($B2110&amp;$I2110,$Z$11:$Z$1485&amp;$AG$11:$AG$1485,0),MATCH($D2110,$AD$9:$AO$9,0)),"-")</f>
        <v>21.025700000000001</v>
      </c>
      <c r="S2110" s="58">
        <v>100</v>
      </c>
      <c r="T2110" s="58">
        <v>92</v>
      </c>
      <c r="U2110" s="58">
        <v>4</v>
      </c>
      <c r="V2110" s="58">
        <v>18</v>
      </c>
      <c r="W2110" s="50" t="str">
        <f t="shared" si="199"/>
        <v>-</v>
      </c>
      <c r="X2110" s="50">
        <f t="shared" si="200"/>
        <v>8</v>
      </c>
    </row>
    <row r="2111" spans="2:24" ht="15" x14ac:dyDescent="0.3">
      <c r="B2111" s="72" t="str">
        <f t="shared" si="198"/>
        <v>M22×1</v>
      </c>
      <c r="C2111" s="73" t="s">
        <v>216</v>
      </c>
      <c r="D2111" s="73" t="s">
        <v>221</v>
      </c>
      <c r="E2111" s="71" t="s">
        <v>0</v>
      </c>
      <c r="F2111" s="58">
        <v>22</v>
      </c>
      <c r="G2111" s="58">
        <v>1</v>
      </c>
      <c r="H2111" s="71" t="s">
        <v>461</v>
      </c>
      <c r="I2111" s="71" t="s">
        <v>423</v>
      </c>
      <c r="J2111" s="58" t="s">
        <v>312</v>
      </c>
      <c r="K2111" s="58" t="s">
        <v>491</v>
      </c>
      <c r="L2111" s="58">
        <v>22</v>
      </c>
      <c r="M2111" s="58">
        <v>1</v>
      </c>
      <c r="N2111" s="71">
        <v>60</v>
      </c>
      <c r="O2111" s="100">
        <f t="array" ref="O2111">IFERROR(INDEX($AD$11:$AO$1485,MATCH($B2111&amp;$I2111,$Z$11:$Z$1485&amp;$AG$11:$AG$1485,0),MATCH($C2111,$AD$9:$AO$9,0)),"-")</f>
        <v>21.79</v>
      </c>
      <c r="P2111" s="58" t="s">
        <v>131</v>
      </c>
      <c r="Q2111" s="58" t="s">
        <v>131</v>
      </c>
      <c r="R2111" s="100">
        <f t="array" ref="R2111">IFERROR(INDEX($AD$11:$AO$1485,MATCH($B2111&amp;$I2111,$Z$11:$Z$1485&amp;$AG$11:$AG$1485,0),MATCH($D2111,$AD$9:$AO$9,0)),"-")</f>
        <v>21.3505</v>
      </c>
      <c r="S2111" s="58">
        <v>90</v>
      </c>
      <c r="T2111" s="58">
        <v>82</v>
      </c>
      <c r="U2111" s="58">
        <v>4</v>
      </c>
      <c r="V2111" s="58">
        <v>24</v>
      </c>
      <c r="W2111" s="50" t="str">
        <f t="shared" si="199"/>
        <v>-</v>
      </c>
      <c r="X2111" s="50">
        <f t="shared" si="200"/>
        <v>8</v>
      </c>
    </row>
    <row r="2112" spans="2:24" ht="15" x14ac:dyDescent="0.3">
      <c r="B2112" s="72" t="str">
        <f t="shared" si="198"/>
        <v>M24×2</v>
      </c>
      <c r="C2112" s="73" t="s">
        <v>216</v>
      </c>
      <c r="D2112" s="73" t="s">
        <v>221</v>
      </c>
      <c r="E2112" s="71" t="s">
        <v>0</v>
      </c>
      <c r="F2112" s="58">
        <v>24</v>
      </c>
      <c r="G2112" s="58">
        <v>2</v>
      </c>
      <c r="H2112" s="71" t="s">
        <v>461</v>
      </c>
      <c r="I2112" s="71" t="s">
        <v>423</v>
      </c>
      <c r="J2112" s="58" t="s">
        <v>312</v>
      </c>
      <c r="K2112" s="58" t="s">
        <v>491</v>
      </c>
      <c r="L2112" s="58">
        <v>24</v>
      </c>
      <c r="M2112" s="58">
        <v>2</v>
      </c>
      <c r="N2112" s="71">
        <v>60</v>
      </c>
      <c r="O2112" s="100">
        <f t="array" ref="O2112">IFERROR(INDEX($AD$11:$AO$1485,MATCH($B2112&amp;$I2112,$Z$11:$Z$1485&amp;$AG$11:$AG$1485,0),MATCH($C2112,$AD$9:$AO$9,0)),"-")</f>
        <v>23.47</v>
      </c>
      <c r="P2112" s="58" t="s">
        <v>131</v>
      </c>
      <c r="Q2112" s="58" t="s">
        <v>131</v>
      </c>
      <c r="R2112" s="100">
        <f t="array" ref="R2112">IFERROR(INDEX($AD$11:$AO$1485,MATCH($B2112&amp;$I2112,$Z$11:$Z$1485&amp;$AG$11:$AG$1485,0),MATCH($D2112,$AD$9:$AO$9,0)),"-")</f>
        <v>22.701000000000001</v>
      </c>
      <c r="S2112" s="58">
        <v>110</v>
      </c>
      <c r="T2112" s="58">
        <v>102</v>
      </c>
      <c r="U2112" s="58">
        <v>5</v>
      </c>
      <c r="V2112" s="58">
        <v>15</v>
      </c>
      <c r="W2112" s="50" t="str">
        <f t="shared" si="199"/>
        <v>-</v>
      </c>
      <c r="X2112" s="50">
        <f t="shared" si="200"/>
        <v>8</v>
      </c>
    </row>
    <row r="2113" spans="2:24" ht="15" x14ac:dyDescent="0.3">
      <c r="B2113" s="72" t="str">
        <f t="shared" si="198"/>
        <v>M24×1.5</v>
      </c>
      <c r="C2113" s="73" t="s">
        <v>216</v>
      </c>
      <c r="D2113" s="73" t="s">
        <v>221</v>
      </c>
      <c r="E2113" s="71" t="s">
        <v>0</v>
      </c>
      <c r="F2113" s="58">
        <v>24</v>
      </c>
      <c r="G2113" s="58">
        <v>1.5</v>
      </c>
      <c r="H2113" s="71" t="s">
        <v>461</v>
      </c>
      <c r="I2113" s="71" t="s">
        <v>423</v>
      </c>
      <c r="J2113" s="58" t="s">
        <v>312</v>
      </c>
      <c r="K2113" s="58" t="s">
        <v>491</v>
      </c>
      <c r="L2113" s="58">
        <v>24</v>
      </c>
      <c r="M2113" s="58">
        <v>1.5</v>
      </c>
      <c r="N2113" s="71">
        <v>60</v>
      </c>
      <c r="O2113" s="100">
        <f t="array" ref="O2113">IFERROR(INDEX($AD$11:$AO$1485,MATCH($B2113&amp;$I2113,$Z$11:$Z$1485&amp;$AG$11:$AG$1485,0),MATCH($C2113,$AD$9:$AO$9,0)),"-")</f>
        <v>23.63</v>
      </c>
      <c r="P2113" s="58" t="s">
        <v>131</v>
      </c>
      <c r="Q2113" s="58" t="s">
        <v>131</v>
      </c>
      <c r="R2113" s="100">
        <f t="array" ref="R2113">IFERROR(INDEX($AD$11:$AO$1485,MATCH($B2113&amp;$I2113,$Z$11:$Z$1485&amp;$AG$11:$AG$1485,0),MATCH($D2113,$AD$9:$AO$9,0)),"-")</f>
        <v>23.025700000000001</v>
      </c>
      <c r="S2113" s="58">
        <v>100</v>
      </c>
      <c r="T2113" s="58">
        <v>92</v>
      </c>
      <c r="U2113" s="58">
        <v>4</v>
      </c>
      <c r="V2113" s="58">
        <v>18</v>
      </c>
      <c r="W2113" s="50" t="str">
        <f t="shared" si="199"/>
        <v>-</v>
      </c>
      <c r="X2113" s="50">
        <f t="shared" si="200"/>
        <v>8</v>
      </c>
    </row>
    <row r="2114" spans="2:24" ht="15" x14ac:dyDescent="0.3">
      <c r="B2114" s="72" t="str">
        <f t="shared" si="198"/>
        <v>M24×1</v>
      </c>
      <c r="C2114" s="73" t="s">
        <v>216</v>
      </c>
      <c r="D2114" s="73" t="s">
        <v>221</v>
      </c>
      <c r="E2114" s="71" t="s">
        <v>0</v>
      </c>
      <c r="F2114" s="58">
        <v>24</v>
      </c>
      <c r="G2114" s="58">
        <v>1</v>
      </c>
      <c r="H2114" s="71" t="s">
        <v>461</v>
      </c>
      <c r="I2114" s="71" t="s">
        <v>423</v>
      </c>
      <c r="J2114" s="58" t="s">
        <v>312</v>
      </c>
      <c r="K2114" s="58" t="s">
        <v>491</v>
      </c>
      <c r="L2114" s="58">
        <v>24</v>
      </c>
      <c r="M2114" s="58">
        <v>1</v>
      </c>
      <c r="N2114" s="71">
        <v>60</v>
      </c>
      <c r="O2114" s="100">
        <f t="array" ref="O2114">IFERROR(INDEX($AD$11:$AO$1485,MATCH($B2114&amp;$I2114,$Z$11:$Z$1485&amp;$AG$11:$AG$1485,0),MATCH($C2114,$AD$9:$AO$9,0)),"-")</f>
        <v>23.79</v>
      </c>
      <c r="P2114" s="58" t="s">
        <v>131</v>
      </c>
      <c r="Q2114" s="58" t="s">
        <v>131</v>
      </c>
      <c r="R2114" s="100">
        <f t="array" ref="R2114">IFERROR(INDEX($AD$11:$AO$1485,MATCH($B2114&amp;$I2114,$Z$11:$Z$1485&amp;$AG$11:$AG$1485,0),MATCH($D2114,$AD$9:$AO$9,0)),"-")</f>
        <v>23.3505</v>
      </c>
      <c r="S2114" s="58">
        <v>90</v>
      </c>
      <c r="T2114" s="58">
        <v>82</v>
      </c>
      <c r="U2114" s="58">
        <v>4</v>
      </c>
      <c r="V2114" s="58">
        <v>24</v>
      </c>
      <c r="W2114" s="50" t="str">
        <f t="shared" si="199"/>
        <v>-</v>
      </c>
      <c r="X2114" s="50">
        <f t="shared" si="200"/>
        <v>8</v>
      </c>
    </row>
    <row r="2115" spans="2:24" ht="15" x14ac:dyDescent="0.3">
      <c r="B2115" s="72" t="str">
        <f t="shared" si="198"/>
        <v>M25×2</v>
      </c>
      <c r="C2115" s="73" t="s">
        <v>216</v>
      </c>
      <c r="D2115" s="73" t="s">
        <v>221</v>
      </c>
      <c r="E2115" s="71" t="s">
        <v>0</v>
      </c>
      <c r="F2115" s="58">
        <v>25</v>
      </c>
      <c r="G2115" s="58">
        <v>2</v>
      </c>
      <c r="H2115" s="71" t="s">
        <v>461</v>
      </c>
      <c r="I2115" s="71" t="s">
        <v>423</v>
      </c>
      <c r="J2115" s="58" t="s">
        <v>312</v>
      </c>
      <c r="K2115" s="58" t="s">
        <v>491</v>
      </c>
      <c r="L2115" s="58">
        <v>25</v>
      </c>
      <c r="M2115" s="58">
        <v>2</v>
      </c>
      <c r="N2115" s="71">
        <v>60</v>
      </c>
      <c r="O2115" s="100">
        <f t="array" ref="O2115">IFERROR(INDEX($AD$11:$AO$1485,MATCH($B2115&amp;$I2115,$Z$11:$Z$1485&amp;$AG$11:$AG$1485,0),MATCH($C2115,$AD$9:$AO$9,0)),"-")</f>
        <v>24.47</v>
      </c>
      <c r="P2115" s="58" t="s">
        <v>131</v>
      </c>
      <c r="Q2115" s="58" t="s">
        <v>131</v>
      </c>
      <c r="R2115" s="100">
        <f t="array" ref="R2115">IFERROR(INDEX($AD$11:$AO$1485,MATCH($B2115&amp;$I2115,$Z$11:$Z$1485&amp;$AG$11:$AG$1485,0),MATCH($D2115,$AD$9:$AO$9,0)),"-")</f>
        <v>23.701000000000001</v>
      </c>
      <c r="S2115" s="58">
        <v>110</v>
      </c>
      <c r="T2115" s="58">
        <v>102</v>
      </c>
      <c r="U2115" s="58">
        <v>5</v>
      </c>
      <c r="V2115" s="58">
        <v>15</v>
      </c>
      <c r="W2115" s="50" t="str">
        <f t="shared" si="199"/>
        <v>-</v>
      </c>
      <c r="X2115" s="50">
        <f t="shared" si="200"/>
        <v>8</v>
      </c>
    </row>
    <row r="2116" spans="2:24" ht="15" x14ac:dyDescent="0.3">
      <c r="B2116" s="72" t="str">
        <f t="shared" si="198"/>
        <v>M25×1.5</v>
      </c>
      <c r="C2116" s="73" t="s">
        <v>216</v>
      </c>
      <c r="D2116" s="73" t="s">
        <v>221</v>
      </c>
      <c r="E2116" s="71" t="s">
        <v>0</v>
      </c>
      <c r="F2116" s="58">
        <v>25</v>
      </c>
      <c r="G2116" s="58">
        <v>1.5</v>
      </c>
      <c r="H2116" s="71" t="s">
        <v>461</v>
      </c>
      <c r="I2116" s="71" t="s">
        <v>423</v>
      </c>
      <c r="J2116" s="58" t="s">
        <v>312</v>
      </c>
      <c r="K2116" s="58" t="s">
        <v>491</v>
      </c>
      <c r="L2116" s="58">
        <v>25</v>
      </c>
      <c r="M2116" s="58">
        <v>1.5</v>
      </c>
      <c r="N2116" s="71">
        <v>60</v>
      </c>
      <c r="O2116" s="100">
        <f t="array" ref="O2116">IFERROR(INDEX($AD$11:$AO$1485,MATCH($B2116&amp;$I2116,$Z$11:$Z$1485&amp;$AG$11:$AG$1485,0),MATCH($C2116,$AD$9:$AO$9,0)),"-")</f>
        <v>24.63</v>
      </c>
      <c r="P2116" s="58" t="s">
        <v>131</v>
      </c>
      <c r="Q2116" s="58" t="s">
        <v>131</v>
      </c>
      <c r="R2116" s="100">
        <f t="array" ref="R2116">IFERROR(INDEX($AD$11:$AO$1485,MATCH($B2116&amp;$I2116,$Z$11:$Z$1485&amp;$AG$11:$AG$1485,0),MATCH($D2116,$AD$9:$AO$9,0)),"-")</f>
        <v>24.025700000000001</v>
      </c>
      <c r="S2116" s="58">
        <v>100</v>
      </c>
      <c r="T2116" s="58">
        <v>92</v>
      </c>
      <c r="U2116" s="58">
        <v>4</v>
      </c>
      <c r="V2116" s="58">
        <v>18</v>
      </c>
      <c r="W2116" s="50" t="str">
        <f t="shared" si="199"/>
        <v>-</v>
      </c>
      <c r="X2116" s="50">
        <f t="shared" si="200"/>
        <v>8</v>
      </c>
    </row>
    <row r="2117" spans="2:24" ht="15" x14ac:dyDescent="0.3">
      <c r="B2117" s="72" t="str">
        <f t="shared" si="198"/>
        <v>M25×1</v>
      </c>
      <c r="C2117" s="73" t="s">
        <v>216</v>
      </c>
      <c r="D2117" s="73" t="s">
        <v>221</v>
      </c>
      <c r="E2117" s="71" t="s">
        <v>0</v>
      </c>
      <c r="F2117" s="58">
        <v>25</v>
      </c>
      <c r="G2117" s="58">
        <v>1</v>
      </c>
      <c r="H2117" s="71" t="s">
        <v>461</v>
      </c>
      <c r="I2117" s="71" t="s">
        <v>423</v>
      </c>
      <c r="J2117" s="58" t="s">
        <v>312</v>
      </c>
      <c r="K2117" s="58" t="s">
        <v>491</v>
      </c>
      <c r="L2117" s="58">
        <v>25</v>
      </c>
      <c r="M2117" s="58">
        <v>1</v>
      </c>
      <c r="N2117" s="71">
        <v>60</v>
      </c>
      <c r="O2117" s="100">
        <f t="array" ref="O2117">IFERROR(INDEX($AD$11:$AO$1485,MATCH($B2117&amp;$I2117,$Z$11:$Z$1485&amp;$AG$11:$AG$1485,0),MATCH($C2117,$AD$9:$AO$9,0)),"-")</f>
        <v>24.79</v>
      </c>
      <c r="P2117" s="58" t="s">
        <v>131</v>
      </c>
      <c r="Q2117" s="58" t="s">
        <v>131</v>
      </c>
      <c r="R2117" s="100">
        <f t="array" ref="R2117">IFERROR(INDEX($AD$11:$AO$1485,MATCH($B2117&amp;$I2117,$Z$11:$Z$1485&amp;$AG$11:$AG$1485,0),MATCH($D2117,$AD$9:$AO$9,0)),"-")</f>
        <v>24.3505</v>
      </c>
      <c r="S2117" s="58">
        <v>90</v>
      </c>
      <c r="T2117" s="58">
        <v>82</v>
      </c>
      <c r="U2117" s="58">
        <v>4</v>
      </c>
      <c r="V2117" s="58">
        <v>24</v>
      </c>
      <c r="W2117" s="50" t="str">
        <f t="shared" si="199"/>
        <v>-</v>
      </c>
      <c r="X2117" s="50">
        <f t="shared" si="200"/>
        <v>8</v>
      </c>
    </row>
    <row r="2118" spans="2:24" ht="15" x14ac:dyDescent="0.3">
      <c r="B2118" s="72" t="str">
        <f t="shared" si="198"/>
        <v>M26×1.5</v>
      </c>
      <c r="C2118" s="73" t="s">
        <v>216</v>
      </c>
      <c r="D2118" s="73" t="s">
        <v>221</v>
      </c>
      <c r="E2118" s="71" t="s">
        <v>0</v>
      </c>
      <c r="F2118" s="58">
        <v>26</v>
      </c>
      <c r="G2118" s="58">
        <v>1.5</v>
      </c>
      <c r="H2118" s="71" t="s">
        <v>461</v>
      </c>
      <c r="I2118" s="71" t="s">
        <v>423</v>
      </c>
      <c r="J2118" s="58" t="s">
        <v>312</v>
      </c>
      <c r="K2118" s="58" t="s">
        <v>491</v>
      </c>
      <c r="L2118" s="58">
        <v>26</v>
      </c>
      <c r="M2118" s="58">
        <v>1.5</v>
      </c>
      <c r="N2118" s="71">
        <v>60</v>
      </c>
      <c r="O2118" s="100">
        <f t="array" ref="O2118">IFERROR(INDEX($AD$11:$AO$1485,MATCH($B2118&amp;$I2118,$Z$11:$Z$1485&amp;$AG$11:$AG$1485,0),MATCH($C2118,$AD$9:$AO$9,0)),"-")</f>
        <v>25.63</v>
      </c>
      <c r="P2118" s="58" t="s">
        <v>131</v>
      </c>
      <c r="Q2118" s="58" t="s">
        <v>131</v>
      </c>
      <c r="R2118" s="100">
        <f t="array" ref="R2118">IFERROR(INDEX($AD$11:$AO$1485,MATCH($B2118&amp;$I2118,$Z$11:$Z$1485&amp;$AG$11:$AG$1485,0),MATCH($D2118,$AD$9:$AO$9,0)),"-")</f>
        <v>25.025700000000001</v>
      </c>
      <c r="S2118" s="58">
        <v>100</v>
      </c>
      <c r="T2118" s="58">
        <v>92</v>
      </c>
      <c r="U2118" s="58">
        <v>4</v>
      </c>
      <c r="V2118" s="58">
        <v>18</v>
      </c>
      <c r="W2118" s="50" t="str">
        <f t="shared" si="199"/>
        <v>-</v>
      </c>
      <c r="X2118" s="50">
        <f t="shared" si="200"/>
        <v>8</v>
      </c>
    </row>
    <row r="2119" spans="2:24" ht="15" x14ac:dyDescent="0.3">
      <c r="B2119" s="72" t="str">
        <f t="shared" si="198"/>
        <v>M27×2</v>
      </c>
      <c r="C2119" s="73" t="s">
        <v>216</v>
      </c>
      <c r="D2119" s="73" t="s">
        <v>221</v>
      </c>
      <c r="E2119" s="71" t="s">
        <v>0</v>
      </c>
      <c r="F2119" s="58">
        <v>27</v>
      </c>
      <c r="G2119" s="58">
        <v>2</v>
      </c>
      <c r="H2119" s="71" t="s">
        <v>461</v>
      </c>
      <c r="I2119" s="71" t="s">
        <v>423</v>
      </c>
      <c r="J2119" s="58" t="s">
        <v>312</v>
      </c>
      <c r="K2119" s="58" t="s">
        <v>491</v>
      </c>
      <c r="L2119" s="58">
        <v>27</v>
      </c>
      <c r="M2119" s="58">
        <v>2</v>
      </c>
      <c r="N2119" s="71">
        <v>60</v>
      </c>
      <c r="O2119" s="100">
        <f t="array" ref="O2119">IFERROR(INDEX($AD$11:$AO$1485,MATCH($B2119&amp;$I2119,$Z$11:$Z$1485&amp;$AG$11:$AG$1485,0),MATCH($C2119,$AD$9:$AO$9,0)),"-")</f>
        <v>26.79</v>
      </c>
      <c r="P2119" s="58" t="s">
        <v>131</v>
      </c>
      <c r="Q2119" s="58" t="s">
        <v>131</v>
      </c>
      <c r="R2119" s="100">
        <f t="array" ref="R2119">IFERROR(INDEX($AD$11:$AO$1485,MATCH($B2119&amp;$I2119,$Z$11:$Z$1485&amp;$AG$11:$AG$1485,0),MATCH($D2119,$AD$9:$AO$9,0)),"-")</f>
        <v>25.701000000000001</v>
      </c>
      <c r="S2119" s="58">
        <v>180</v>
      </c>
      <c r="T2119" s="58">
        <v>172</v>
      </c>
      <c r="U2119" s="58">
        <v>5</v>
      </c>
      <c r="V2119" s="58">
        <v>15</v>
      </c>
      <c r="W2119" s="50" t="str">
        <f t="shared" si="199"/>
        <v>-</v>
      </c>
      <c r="X2119" s="50">
        <f t="shared" si="200"/>
        <v>8</v>
      </c>
    </row>
    <row r="2120" spans="2:24" ht="15" x14ac:dyDescent="0.3">
      <c r="B2120" s="72" t="str">
        <f t="shared" si="198"/>
        <v>M27×1.5</v>
      </c>
      <c r="C2120" s="73" t="s">
        <v>216</v>
      </c>
      <c r="D2120" s="73" t="s">
        <v>221</v>
      </c>
      <c r="E2120" s="71" t="s">
        <v>0</v>
      </c>
      <c r="F2120" s="58">
        <v>27</v>
      </c>
      <c r="G2120" s="58">
        <v>1.5</v>
      </c>
      <c r="H2120" s="71" t="s">
        <v>461</v>
      </c>
      <c r="I2120" s="71" t="s">
        <v>423</v>
      </c>
      <c r="J2120" s="58" t="s">
        <v>312</v>
      </c>
      <c r="K2120" s="58" t="s">
        <v>491</v>
      </c>
      <c r="L2120" s="58">
        <v>27</v>
      </c>
      <c r="M2120" s="58">
        <v>1.5</v>
      </c>
      <c r="N2120" s="71">
        <v>60</v>
      </c>
      <c r="O2120" s="100">
        <f t="array" ref="O2120">IFERROR(INDEX($AD$11:$AO$1485,MATCH($B2120&amp;$I2120,$Z$11:$Z$1485&amp;$AG$11:$AG$1485,0),MATCH($C2120,$AD$9:$AO$9,0)),"-")</f>
        <v>26.63</v>
      </c>
      <c r="P2120" s="58" t="s">
        <v>131</v>
      </c>
      <c r="Q2120" s="58" t="s">
        <v>131</v>
      </c>
      <c r="R2120" s="100">
        <f t="array" ref="R2120">IFERROR(INDEX($AD$11:$AO$1485,MATCH($B2120&amp;$I2120,$Z$11:$Z$1485&amp;$AG$11:$AG$1485,0),MATCH($D2120,$AD$9:$AO$9,0)),"-")</f>
        <v>26.025700000000001</v>
      </c>
      <c r="S2120" s="58">
        <v>100</v>
      </c>
      <c r="T2120" s="58">
        <v>92</v>
      </c>
      <c r="U2120" s="58">
        <v>4</v>
      </c>
      <c r="V2120" s="58">
        <v>18</v>
      </c>
      <c r="W2120" s="50" t="str">
        <f t="shared" si="199"/>
        <v>-</v>
      </c>
      <c r="X2120" s="50">
        <f t="shared" si="200"/>
        <v>8</v>
      </c>
    </row>
    <row r="2121" spans="2:24" ht="15" x14ac:dyDescent="0.3">
      <c r="B2121" s="72" t="str">
        <f t="shared" si="198"/>
        <v>M27×1</v>
      </c>
      <c r="C2121" s="73" t="s">
        <v>216</v>
      </c>
      <c r="D2121" s="73" t="s">
        <v>221</v>
      </c>
      <c r="E2121" s="71" t="s">
        <v>0</v>
      </c>
      <c r="F2121" s="58">
        <v>27</v>
      </c>
      <c r="G2121" s="58">
        <v>1</v>
      </c>
      <c r="H2121" s="71" t="s">
        <v>461</v>
      </c>
      <c r="I2121" s="71" t="s">
        <v>423</v>
      </c>
      <c r="J2121" s="58" t="s">
        <v>312</v>
      </c>
      <c r="K2121" s="58" t="s">
        <v>491</v>
      </c>
      <c r="L2121" s="58">
        <v>27</v>
      </c>
      <c r="M2121" s="58">
        <v>1</v>
      </c>
      <c r="N2121" s="71">
        <v>60</v>
      </c>
      <c r="O2121" s="100">
        <f t="array" ref="O2121">IFERROR(INDEX($AD$11:$AO$1485,MATCH($B2121&amp;$I2121,$Z$11:$Z$1485&amp;$AG$11:$AG$1485,0),MATCH($C2121,$AD$9:$AO$9,0)),"-")</f>
        <v>26.95</v>
      </c>
      <c r="P2121" s="58" t="s">
        <v>131</v>
      </c>
      <c r="Q2121" s="58" t="s">
        <v>131</v>
      </c>
      <c r="R2121" s="100">
        <f t="array" ref="R2121">IFERROR(INDEX($AD$11:$AO$1485,MATCH($B2121&amp;$I2121,$Z$11:$Z$1485&amp;$AG$11:$AG$1485,0),MATCH($D2121,$AD$9:$AO$9,0)),"-")</f>
        <v>26.3505</v>
      </c>
      <c r="S2121" s="58">
        <v>132</v>
      </c>
      <c r="T2121" s="58">
        <v>124</v>
      </c>
      <c r="U2121" s="58">
        <v>4</v>
      </c>
      <c r="V2121" s="58">
        <v>24</v>
      </c>
      <c r="W2121" s="50" t="str">
        <f t="shared" si="199"/>
        <v>-</v>
      </c>
      <c r="X2121" s="50">
        <f t="shared" si="200"/>
        <v>8</v>
      </c>
    </row>
    <row r="2122" spans="2:24" ht="15" x14ac:dyDescent="0.3">
      <c r="B2122" s="72" t="str">
        <f t="shared" si="198"/>
        <v>M28×2</v>
      </c>
      <c r="C2122" s="73" t="s">
        <v>216</v>
      </c>
      <c r="D2122" s="73" t="s">
        <v>221</v>
      </c>
      <c r="E2122" s="71" t="s">
        <v>0</v>
      </c>
      <c r="F2122" s="58">
        <v>28</v>
      </c>
      <c r="G2122" s="58">
        <v>2</v>
      </c>
      <c r="H2122" s="71" t="s">
        <v>461</v>
      </c>
      <c r="I2122" s="71" t="s">
        <v>423</v>
      </c>
      <c r="J2122" s="58" t="s">
        <v>312</v>
      </c>
      <c r="K2122" s="58" t="s">
        <v>491</v>
      </c>
      <c r="L2122" s="58">
        <v>28</v>
      </c>
      <c r="M2122" s="58">
        <v>2</v>
      </c>
      <c r="N2122" s="71">
        <v>60</v>
      </c>
      <c r="O2122" s="100">
        <f t="array" ref="O2122">IFERROR(INDEX($AD$11:$AO$1485,MATCH($B2122&amp;$I2122,$Z$11:$Z$1485&amp;$AG$11:$AG$1485,0),MATCH($C2122,$AD$9:$AO$9,0)),"-")</f>
        <v>27.47</v>
      </c>
      <c r="P2122" s="58" t="s">
        <v>131</v>
      </c>
      <c r="Q2122" s="58" t="s">
        <v>131</v>
      </c>
      <c r="R2122" s="100">
        <f t="array" ref="R2122">IFERROR(INDEX($AD$11:$AO$1485,MATCH($B2122&amp;$I2122,$Z$11:$Z$1485&amp;$AG$11:$AG$1485,0),MATCH($D2122,$AD$9:$AO$9,0)),"-")</f>
        <v>26.701000000000001</v>
      </c>
      <c r="S2122" s="58">
        <v>110</v>
      </c>
      <c r="T2122" s="58">
        <v>102</v>
      </c>
      <c r="U2122" s="58">
        <v>5</v>
      </c>
      <c r="V2122" s="58">
        <v>15</v>
      </c>
      <c r="W2122" s="50" t="str">
        <f t="shared" si="199"/>
        <v>-</v>
      </c>
      <c r="X2122" s="50">
        <f t="shared" si="200"/>
        <v>8</v>
      </c>
    </row>
    <row r="2123" spans="2:24" ht="15" x14ac:dyDescent="0.3">
      <c r="B2123" s="72" t="str">
        <f t="shared" ref="B2123:B2186" si="201">CONCATENATE(E2123,L2123,"×",G2123)</f>
        <v>M28×1.5</v>
      </c>
      <c r="C2123" s="73" t="s">
        <v>216</v>
      </c>
      <c r="D2123" s="73" t="s">
        <v>221</v>
      </c>
      <c r="E2123" s="71" t="s">
        <v>0</v>
      </c>
      <c r="F2123" s="58">
        <v>28</v>
      </c>
      <c r="G2123" s="58">
        <v>1.5</v>
      </c>
      <c r="H2123" s="71" t="s">
        <v>461</v>
      </c>
      <c r="I2123" s="71" t="s">
        <v>423</v>
      </c>
      <c r="J2123" s="58" t="s">
        <v>312</v>
      </c>
      <c r="K2123" s="58" t="s">
        <v>491</v>
      </c>
      <c r="L2123" s="58">
        <v>28</v>
      </c>
      <c r="M2123" s="58">
        <v>1.5</v>
      </c>
      <c r="N2123" s="71">
        <v>60</v>
      </c>
      <c r="O2123" s="100">
        <f t="array" ref="O2123">IFERROR(INDEX($AD$11:$AO$1485,MATCH($B2123&amp;$I2123,$Z$11:$Z$1485&amp;$AG$11:$AG$1485,0),MATCH($C2123,$AD$9:$AO$9,0)),"-")</f>
        <v>27.63</v>
      </c>
      <c r="P2123" s="58" t="s">
        <v>131</v>
      </c>
      <c r="Q2123" s="58" t="s">
        <v>131</v>
      </c>
      <c r="R2123" s="100">
        <f t="array" ref="R2123">IFERROR(INDEX($AD$11:$AO$1485,MATCH($B2123&amp;$I2123,$Z$11:$Z$1485&amp;$AG$11:$AG$1485,0),MATCH($D2123,$AD$9:$AO$9,0)),"-")</f>
        <v>27.025700000000001</v>
      </c>
      <c r="S2123" s="58">
        <v>100</v>
      </c>
      <c r="T2123" s="58">
        <v>92</v>
      </c>
      <c r="U2123" s="58">
        <v>4</v>
      </c>
      <c r="V2123" s="58">
        <v>18</v>
      </c>
      <c r="W2123" s="50" t="str">
        <f t="shared" si="199"/>
        <v>-</v>
      </c>
      <c r="X2123" s="50">
        <f t="shared" si="200"/>
        <v>8</v>
      </c>
    </row>
    <row r="2124" spans="2:24" ht="15" x14ac:dyDescent="0.3">
      <c r="B2124" s="72" t="str">
        <f t="shared" si="201"/>
        <v>M28×1</v>
      </c>
      <c r="C2124" s="73" t="s">
        <v>216</v>
      </c>
      <c r="D2124" s="73" t="s">
        <v>221</v>
      </c>
      <c r="E2124" s="71" t="s">
        <v>0</v>
      </c>
      <c r="F2124" s="58">
        <v>28</v>
      </c>
      <c r="G2124" s="58">
        <v>1</v>
      </c>
      <c r="H2124" s="71" t="s">
        <v>461</v>
      </c>
      <c r="I2124" s="71" t="s">
        <v>423</v>
      </c>
      <c r="J2124" s="58" t="s">
        <v>312</v>
      </c>
      <c r="K2124" s="58" t="s">
        <v>491</v>
      </c>
      <c r="L2124" s="58">
        <v>28</v>
      </c>
      <c r="M2124" s="58">
        <v>1</v>
      </c>
      <c r="N2124" s="71">
        <v>60</v>
      </c>
      <c r="O2124" s="100">
        <f t="array" ref="O2124">IFERROR(INDEX($AD$11:$AO$1485,MATCH($B2124&amp;$I2124,$Z$11:$Z$1485&amp;$AG$11:$AG$1485,0),MATCH($C2124,$AD$9:$AO$9,0)),"-")</f>
        <v>27.79</v>
      </c>
      <c r="P2124" s="58" t="s">
        <v>131</v>
      </c>
      <c r="Q2124" s="58" t="s">
        <v>131</v>
      </c>
      <c r="R2124" s="100">
        <f t="array" ref="R2124">IFERROR(INDEX($AD$11:$AO$1485,MATCH($B2124&amp;$I2124,$Z$11:$Z$1485&amp;$AG$11:$AG$1485,0),MATCH($D2124,$AD$9:$AO$9,0)),"-")</f>
        <v>27.3505</v>
      </c>
      <c r="S2124" s="58">
        <v>90</v>
      </c>
      <c r="T2124" s="58">
        <v>82</v>
      </c>
      <c r="U2124" s="58">
        <v>4</v>
      </c>
      <c r="V2124" s="58">
        <v>24</v>
      </c>
      <c r="W2124" s="50" t="str">
        <f t="shared" si="199"/>
        <v>-</v>
      </c>
      <c r="X2124" s="50">
        <f t="shared" si="200"/>
        <v>8</v>
      </c>
    </row>
    <row r="2125" spans="2:24" ht="15" x14ac:dyDescent="0.3">
      <c r="B2125" s="72" t="str">
        <f t="shared" si="201"/>
        <v>M30×3</v>
      </c>
      <c r="C2125" s="73" t="s">
        <v>216</v>
      </c>
      <c r="D2125" s="73" t="s">
        <v>221</v>
      </c>
      <c r="E2125" s="71" t="s">
        <v>0</v>
      </c>
      <c r="F2125" s="58">
        <v>30</v>
      </c>
      <c r="G2125" s="58">
        <v>3</v>
      </c>
      <c r="H2125" s="71" t="s">
        <v>461</v>
      </c>
      <c r="I2125" s="71" t="s">
        <v>423</v>
      </c>
      <c r="J2125" s="58" t="s">
        <v>312</v>
      </c>
      <c r="K2125" s="58" t="s">
        <v>491</v>
      </c>
      <c r="L2125" s="58">
        <v>30</v>
      </c>
      <c r="M2125" s="58">
        <v>3</v>
      </c>
      <c r="N2125" s="71">
        <v>60</v>
      </c>
      <c r="O2125" s="100">
        <f t="array" ref="O2125">IFERROR(INDEX($AD$11:$AO$1485,MATCH($B2125&amp;$I2125,$Z$11:$Z$1485&amp;$AG$11:$AG$1485,0),MATCH($C2125,$AD$9:$AO$9,0)),"-")</f>
        <v>29.62</v>
      </c>
      <c r="P2125" s="58" t="s">
        <v>131</v>
      </c>
      <c r="Q2125" s="58" t="s">
        <v>131</v>
      </c>
      <c r="R2125" s="100">
        <f t="array" ref="R2125">IFERROR(INDEX($AD$11:$AO$1485,MATCH($B2125&amp;$I2125,$Z$11:$Z$1485&amp;$AG$11:$AG$1485,0),MATCH($D2125,$AD$9:$AO$9,0)),"-")</f>
        <v>28.051400000000001</v>
      </c>
      <c r="S2125" s="58">
        <v>212</v>
      </c>
      <c r="T2125" s="58">
        <v>204</v>
      </c>
      <c r="U2125" s="58">
        <v>5</v>
      </c>
      <c r="V2125" s="58">
        <v>12</v>
      </c>
      <c r="W2125" s="50" t="str">
        <f t="shared" si="199"/>
        <v>-</v>
      </c>
      <c r="X2125" s="50">
        <f t="shared" si="200"/>
        <v>8</v>
      </c>
    </row>
    <row r="2126" spans="2:24" ht="15" x14ac:dyDescent="0.3">
      <c r="B2126" s="72" t="str">
        <f t="shared" si="201"/>
        <v>M30×2</v>
      </c>
      <c r="C2126" s="73" t="s">
        <v>216</v>
      </c>
      <c r="D2126" s="73" t="s">
        <v>221</v>
      </c>
      <c r="E2126" s="71" t="s">
        <v>0</v>
      </c>
      <c r="F2126" s="58">
        <v>30</v>
      </c>
      <c r="G2126" s="58">
        <v>2</v>
      </c>
      <c r="H2126" s="71" t="s">
        <v>461</v>
      </c>
      <c r="I2126" s="71" t="s">
        <v>423</v>
      </c>
      <c r="J2126" s="58" t="s">
        <v>312</v>
      </c>
      <c r="K2126" s="58" t="s">
        <v>491</v>
      </c>
      <c r="L2126" s="58">
        <v>30</v>
      </c>
      <c r="M2126" s="58">
        <v>2</v>
      </c>
      <c r="N2126" s="71">
        <v>60</v>
      </c>
      <c r="O2126" s="100">
        <f t="array" ref="O2126">IFERROR(INDEX($AD$11:$AO$1485,MATCH($B2126&amp;$I2126,$Z$11:$Z$1485&amp;$AG$11:$AG$1485,0),MATCH($C2126,$AD$9:$AO$9,0)),"-")</f>
        <v>29.47</v>
      </c>
      <c r="P2126" s="58" t="s">
        <v>131</v>
      </c>
      <c r="Q2126" s="58" t="s">
        <v>131</v>
      </c>
      <c r="R2126" s="100">
        <f t="array" ref="R2126">IFERROR(INDEX($AD$11:$AO$1485,MATCH($B2126&amp;$I2126,$Z$11:$Z$1485&amp;$AG$11:$AG$1485,0),MATCH($D2126,$AD$9:$AO$9,0)),"-")</f>
        <v>28.701000000000001</v>
      </c>
      <c r="S2126" s="58">
        <v>110</v>
      </c>
      <c r="T2126" s="58">
        <v>102</v>
      </c>
      <c r="U2126" s="58">
        <v>5</v>
      </c>
      <c r="V2126" s="58">
        <v>15</v>
      </c>
      <c r="W2126" s="50" t="str">
        <f t="shared" si="199"/>
        <v>-</v>
      </c>
      <c r="X2126" s="50">
        <f t="shared" si="200"/>
        <v>8</v>
      </c>
    </row>
    <row r="2127" spans="2:24" ht="15" x14ac:dyDescent="0.3">
      <c r="B2127" s="72" t="str">
        <f t="shared" si="201"/>
        <v>M30×1.5</v>
      </c>
      <c r="C2127" s="73" t="s">
        <v>216</v>
      </c>
      <c r="D2127" s="73" t="s">
        <v>221</v>
      </c>
      <c r="E2127" s="71" t="s">
        <v>0</v>
      </c>
      <c r="F2127" s="58">
        <v>30</v>
      </c>
      <c r="G2127" s="58">
        <v>1.5</v>
      </c>
      <c r="H2127" s="71" t="s">
        <v>461</v>
      </c>
      <c r="I2127" s="71" t="s">
        <v>423</v>
      </c>
      <c r="J2127" s="58" t="s">
        <v>312</v>
      </c>
      <c r="K2127" s="58" t="s">
        <v>491</v>
      </c>
      <c r="L2127" s="58">
        <v>30</v>
      </c>
      <c r="M2127" s="58">
        <v>1.5</v>
      </c>
      <c r="N2127" s="71">
        <v>60</v>
      </c>
      <c r="O2127" s="100">
        <f t="array" ref="O2127">IFERROR(INDEX($AD$11:$AO$1485,MATCH($B2127&amp;$I2127,$Z$11:$Z$1485&amp;$AG$11:$AG$1485,0),MATCH($C2127,$AD$9:$AO$9,0)),"-")</f>
        <v>29.63</v>
      </c>
      <c r="P2127" s="58" t="s">
        <v>131</v>
      </c>
      <c r="Q2127" s="58" t="s">
        <v>131</v>
      </c>
      <c r="R2127" s="100">
        <f t="array" ref="R2127">IFERROR(INDEX($AD$11:$AO$1485,MATCH($B2127&amp;$I2127,$Z$11:$Z$1485&amp;$AG$11:$AG$1485,0),MATCH($D2127,$AD$9:$AO$9,0)),"-")</f>
        <v>29.025700000000001</v>
      </c>
      <c r="S2127" s="58">
        <v>100</v>
      </c>
      <c r="T2127" s="58">
        <v>92</v>
      </c>
      <c r="U2127" s="58">
        <v>4</v>
      </c>
      <c r="V2127" s="58">
        <v>18</v>
      </c>
      <c r="W2127" s="50" t="str">
        <f t="shared" si="199"/>
        <v>-</v>
      </c>
      <c r="X2127" s="50">
        <f t="shared" si="200"/>
        <v>8</v>
      </c>
    </row>
    <row r="2128" spans="2:24" ht="15" x14ac:dyDescent="0.3">
      <c r="B2128" s="72" t="str">
        <f t="shared" si="201"/>
        <v>M30×1</v>
      </c>
      <c r="C2128" s="73" t="s">
        <v>216</v>
      </c>
      <c r="D2128" s="73" t="s">
        <v>221</v>
      </c>
      <c r="E2128" s="71" t="s">
        <v>0</v>
      </c>
      <c r="F2128" s="58">
        <v>30</v>
      </c>
      <c r="G2128" s="58">
        <v>1</v>
      </c>
      <c r="H2128" s="71" t="s">
        <v>461</v>
      </c>
      <c r="I2128" s="71" t="s">
        <v>423</v>
      </c>
      <c r="J2128" s="58" t="s">
        <v>312</v>
      </c>
      <c r="K2128" s="58" t="s">
        <v>491</v>
      </c>
      <c r="L2128" s="58">
        <v>30</v>
      </c>
      <c r="M2128" s="58">
        <v>1</v>
      </c>
      <c r="N2128" s="71">
        <v>60</v>
      </c>
      <c r="O2128" s="100">
        <f t="array" ref="O2128">IFERROR(INDEX($AD$11:$AO$1485,MATCH($B2128&amp;$I2128,$Z$11:$Z$1485&amp;$AG$11:$AG$1485,0),MATCH($C2128,$AD$9:$AO$9,0)),"-")</f>
        <v>29.79</v>
      </c>
      <c r="P2128" s="58" t="s">
        <v>131</v>
      </c>
      <c r="Q2128" s="58" t="s">
        <v>131</v>
      </c>
      <c r="R2128" s="100">
        <f t="array" ref="R2128">IFERROR(INDEX($AD$11:$AO$1485,MATCH($B2128&amp;$I2128,$Z$11:$Z$1485&amp;$AG$11:$AG$1485,0),MATCH($D2128,$AD$9:$AO$9,0)),"-")</f>
        <v>29.3505</v>
      </c>
      <c r="S2128" s="58">
        <v>90</v>
      </c>
      <c r="T2128" s="58">
        <v>82</v>
      </c>
      <c r="U2128" s="58">
        <v>4</v>
      </c>
      <c r="V2128" s="58">
        <v>24</v>
      </c>
      <c r="W2128" s="50" t="str">
        <f t="shared" si="199"/>
        <v>-</v>
      </c>
      <c r="X2128" s="50">
        <f t="shared" si="200"/>
        <v>8</v>
      </c>
    </row>
    <row r="2129" spans="2:24" ht="15" x14ac:dyDescent="0.3">
      <c r="B2129" s="72" t="str">
        <f t="shared" si="201"/>
        <v>M32×2</v>
      </c>
      <c r="C2129" s="73" t="s">
        <v>216</v>
      </c>
      <c r="D2129" s="73" t="s">
        <v>221</v>
      </c>
      <c r="E2129" s="71" t="s">
        <v>0</v>
      </c>
      <c r="F2129" s="58">
        <v>32</v>
      </c>
      <c r="G2129" s="58">
        <v>2</v>
      </c>
      <c r="H2129" s="71" t="s">
        <v>461</v>
      </c>
      <c r="I2129" s="71" t="s">
        <v>423</v>
      </c>
      <c r="J2129" s="58" t="s">
        <v>312</v>
      </c>
      <c r="K2129" s="58" t="s">
        <v>491</v>
      </c>
      <c r="L2129" s="58">
        <v>32</v>
      </c>
      <c r="M2129" s="58">
        <v>2</v>
      </c>
      <c r="N2129" s="71">
        <v>60</v>
      </c>
      <c r="O2129" s="100">
        <f t="array" ref="O2129">IFERROR(INDEX($AD$11:$AO$1485,MATCH($B2129&amp;$I2129,$Z$11:$Z$1485&amp;$AG$11:$AG$1485,0),MATCH($C2129,$AD$9:$AO$9,0)),"-")</f>
        <v>31.48</v>
      </c>
      <c r="P2129" s="58" t="s">
        <v>131</v>
      </c>
      <c r="Q2129" s="58" t="s">
        <v>131</v>
      </c>
      <c r="R2129" s="100">
        <f t="array" ref="R2129">IFERROR(INDEX($AD$11:$AO$1485,MATCH($B2129&amp;$I2129,$Z$11:$Z$1485&amp;$AG$11:$AG$1485,0),MATCH($D2129,$AD$9:$AO$9,0)),"-")</f>
        <v>30.701000000000001</v>
      </c>
      <c r="S2129" s="58">
        <v>110</v>
      </c>
      <c r="T2129" s="58">
        <v>102</v>
      </c>
      <c r="U2129" s="58">
        <v>5</v>
      </c>
      <c r="V2129" s="58">
        <v>15</v>
      </c>
      <c r="W2129" s="50" t="str">
        <f t="shared" si="199"/>
        <v>-</v>
      </c>
      <c r="X2129" s="50">
        <f t="shared" si="200"/>
        <v>8</v>
      </c>
    </row>
    <row r="2130" spans="2:24" ht="15" x14ac:dyDescent="0.3">
      <c r="B2130" s="72" t="str">
        <f t="shared" si="201"/>
        <v>M32×1.5</v>
      </c>
      <c r="C2130" s="73" t="s">
        <v>216</v>
      </c>
      <c r="D2130" s="73" t="s">
        <v>221</v>
      </c>
      <c r="E2130" s="71" t="s">
        <v>0</v>
      </c>
      <c r="F2130" s="58">
        <v>32</v>
      </c>
      <c r="G2130" s="58">
        <v>1.5</v>
      </c>
      <c r="H2130" s="71" t="s">
        <v>461</v>
      </c>
      <c r="I2130" s="71" t="s">
        <v>423</v>
      </c>
      <c r="J2130" s="58" t="s">
        <v>312</v>
      </c>
      <c r="K2130" s="58" t="s">
        <v>491</v>
      </c>
      <c r="L2130" s="58">
        <v>32</v>
      </c>
      <c r="M2130" s="58">
        <v>1.5</v>
      </c>
      <c r="N2130" s="71">
        <v>60</v>
      </c>
      <c r="O2130" s="100">
        <f t="array" ref="O2130">IFERROR(INDEX($AD$11:$AO$1485,MATCH($B2130&amp;$I2130,$Z$11:$Z$1485&amp;$AG$11:$AG$1485,0),MATCH($C2130,$AD$9:$AO$9,0)),"-")</f>
        <v>31.64</v>
      </c>
      <c r="P2130" s="58" t="s">
        <v>131</v>
      </c>
      <c r="Q2130" s="58" t="s">
        <v>131</v>
      </c>
      <c r="R2130" s="100">
        <f t="array" ref="R2130">IFERROR(INDEX($AD$11:$AO$1485,MATCH($B2130&amp;$I2130,$Z$11:$Z$1485&amp;$AG$11:$AG$1485,0),MATCH($D2130,$AD$9:$AO$9,0)),"-")</f>
        <v>31.025700000000001</v>
      </c>
      <c r="S2130" s="58">
        <v>100</v>
      </c>
      <c r="T2130" s="58">
        <v>92</v>
      </c>
      <c r="U2130" s="58">
        <v>4</v>
      </c>
      <c r="V2130" s="58">
        <v>18</v>
      </c>
      <c r="W2130" s="50" t="str">
        <f t="shared" si="199"/>
        <v>-</v>
      </c>
      <c r="X2130" s="50">
        <f t="shared" si="200"/>
        <v>8</v>
      </c>
    </row>
    <row r="2131" spans="2:24" ht="15" x14ac:dyDescent="0.3">
      <c r="B2131" s="72" t="str">
        <f t="shared" si="201"/>
        <v>M33×3</v>
      </c>
      <c r="C2131" s="73" t="s">
        <v>216</v>
      </c>
      <c r="D2131" s="73" t="s">
        <v>221</v>
      </c>
      <c r="E2131" s="71" t="s">
        <v>0</v>
      </c>
      <c r="F2131" s="58">
        <v>33</v>
      </c>
      <c r="G2131" s="58">
        <v>3</v>
      </c>
      <c r="H2131" s="71" t="s">
        <v>461</v>
      </c>
      <c r="I2131" s="71" t="s">
        <v>423</v>
      </c>
      <c r="J2131" s="58" t="s">
        <v>312</v>
      </c>
      <c r="K2131" s="58" t="s">
        <v>491</v>
      </c>
      <c r="L2131" s="58">
        <v>33</v>
      </c>
      <c r="M2131" s="58">
        <v>3</v>
      </c>
      <c r="N2131" s="71">
        <v>60</v>
      </c>
      <c r="O2131" s="100">
        <f t="array" ref="O2131">IFERROR(INDEX($AD$11:$AO$1485,MATCH($B2131&amp;$I2131,$Z$11:$Z$1485&amp;$AG$11:$AG$1485,0),MATCH($C2131,$AD$9:$AO$9,0)),"-")</f>
        <v>32.619999999999997</v>
      </c>
      <c r="P2131" s="58" t="s">
        <v>131</v>
      </c>
      <c r="Q2131" s="58" t="s">
        <v>131</v>
      </c>
      <c r="R2131" s="100">
        <f t="array" ref="R2131">IFERROR(INDEX($AD$11:$AO$1485,MATCH($B2131&amp;$I2131,$Z$11:$Z$1485&amp;$AG$11:$AG$1485,0),MATCH($D2131,$AD$9:$AO$9,0)),"-")</f>
        <v>31.051400000000001</v>
      </c>
      <c r="S2131" s="58">
        <v>212</v>
      </c>
      <c r="T2131" s="58">
        <v>204</v>
      </c>
      <c r="U2131" s="58">
        <v>5</v>
      </c>
      <c r="V2131" s="58">
        <v>12</v>
      </c>
      <c r="W2131" s="50" t="str">
        <f t="shared" si="199"/>
        <v>-</v>
      </c>
      <c r="X2131" s="50">
        <f t="shared" si="200"/>
        <v>8</v>
      </c>
    </row>
    <row r="2132" spans="2:24" ht="15" x14ac:dyDescent="0.3">
      <c r="B2132" s="72" t="str">
        <f t="shared" si="201"/>
        <v>M33×2</v>
      </c>
      <c r="C2132" s="73" t="s">
        <v>216</v>
      </c>
      <c r="D2132" s="73" t="s">
        <v>221</v>
      </c>
      <c r="E2132" s="71" t="s">
        <v>0</v>
      </c>
      <c r="F2132" s="58">
        <v>33</v>
      </c>
      <c r="G2132" s="58">
        <v>2</v>
      </c>
      <c r="H2132" s="71" t="s">
        <v>461</v>
      </c>
      <c r="I2132" s="71" t="s">
        <v>423</v>
      </c>
      <c r="J2132" s="58" t="s">
        <v>312</v>
      </c>
      <c r="K2132" s="58" t="s">
        <v>491</v>
      </c>
      <c r="L2132" s="58">
        <v>33</v>
      </c>
      <c r="M2132" s="58">
        <v>2</v>
      </c>
      <c r="N2132" s="71">
        <v>60</v>
      </c>
      <c r="O2132" s="100">
        <f t="array" ref="O2132">IFERROR(INDEX($AD$11:$AO$1485,MATCH($B2132&amp;$I2132,$Z$11:$Z$1485&amp;$AG$11:$AG$1485,0),MATCH($C2132,$AD$9:$AO$9,0)),"-")</f>
        <v>32.79</v>
      </c>
      <c r="P2132" s="58" t="s">
        <v>131</v>
      </c>
      <c r="Q2132" s="58" t="s">
        <v>131</v>
      </c>
      <c r="R2132" s="100">
        <f t="array" ref="R2132">IFERROR(INDEX($AD$11:$AO$1485,MATCH($B2132&amp;$I2132,$Z$11:$Z$1485&amp;$AG$11:$AG$1485,0),MATCH($D2132,$AD$9:$AO$9,0)),"-")</f>
        <v>31.701000000000001</v>
      </c>
      <c r="S2132" s="58">
        <v>180</v>
      </c>
      <c r="T2132" s="58">
        <v>172</v>
      </c>
      <c r="U2132" s="58">
        <v>5</v>
      </c>
      <c r="V2132" s="58">
        <v>15</v>
      </c>
      <c r="W2132" s="50" t="str">
        <f t="shared" si="199"/>
        <v>-</v>
      </c>
      <c r="X2132" s="50">
        <f t="shared" si="200"/>
        <v>8</v>
      </c>
    </row>
    <row r="2133" spans="2:24" ht="15" x14ac:dyDescent="0.3">
      <c r="B2133" s="72" t="str">
        <f t="shared" si="201"/>
        <v>M33×1.5</v>
      </c>
      <c r="C2133" s="73" t="s">
        <v>216</v>
      </c>
      <c r="D2133" s="73" t="s">
        <v>221</v>
      </c>
      <c r="E2133" s="71" t="s">
        <v>0</v>
      </c>
      <c r="F2133" s="58">
        <v>33</v>
      </c>
      <c r="G2133" s="58">
        <v>1.5</v>
      </c>
      <c r="H2133" s="71" t="s">
        <v>461</v>
      </c>
      <c r="I2133" s="71" t="s">
        <v>423</v>
      </c>
      <c r="J2133" s="58" t="s">
        <v>312</v>
      </c>
      <c r="K2133" s="58" t="s">
        <v>491</v>
      </c>
      <c r="L2133" s="58">
        <v>33</v>
      </c>
      <c r="M2133" s="58">
        <v>1.5</v>
      </c>
      <c r="N2133" s="71">
        <v>60</v>
      </c>
      <c r="O2133" s="100">
        <f t="array" ref="O2133">IFERROR(INDEX($AD$11:$AO$1485,MATCH($B2133&amp;$I2133,$Z$11:$Z$1485&amp;$AG$11:$AG$1485,0),MATCH($C2133,$AD$9:$AO$9,0)),"-")</f>
        <v>32.64</v>
      </c>
      <c r="P2133" s="58" t="s">
        <v>131</v>
      </c>
      <c r="Q2133" s="58" t="s">
        <v>131</v>
      </c>
      <c r="R2133" s="100">
        <f t="array" ref="R2133">IFERROR(INDEX($AD$11:$AO$1485,MATCH($B2133&amp;$I2133,$Z$11:$Z$1485&amp;$AG$11:$AG$1485,0),MATCH($D2133,$AD$9:$AO$9,0)),"-")</f>
        <v>32.025700000000001</v>
      </c>
      <c r="S2133" s="58">
        <v>100</v>
      </c>
      <c r="T2133" s="58">
        <v>92</v>
      </c>
      <c r="U2133" s="58">
        <v>4</v>
      </c>
      <c r="V2133" s="58">
        <v>18</v>
      </c>
      <c r="W2133" s="50" t="str">
        <f t="shared" si="199"/>
        <v>-</v>
      </c>
      <c r="X2133" s="50">
        <f t="shared" si="200"/>
        <v>8</v>
      </c>
    </row>
    <row r="2134" spans="2:24" ht="15" x14ac:dyDescent="0.3">
      <c r="B2134" s="72" t="str">
        <f t="shared" si="201"/>
        <v>M35×1.5</v>
      </c>
      <c r="C2134" s="73" t="s">
        <v>216</v>
      </c>
      <c r="D2134" s="73" t="s">
        <v>221</v>
      </c>
      <c r="E2134" s="71" t="s">
        <v>0</v>
      </c>
      <c r="F2134" s="58">
        <v>35</v>
      </c>
      <c r="G2134" s="58">
        <v>1.5</v>
      </c>
      <c r="H2134" s="71" t="s">
        <v>461</v>
      </c>
      <c r="I2134" s="71" t="s">
        <v>423</v>
      </c>
      <c r="J2134" s="58" t="s">
        <v>312</v>
      </c>
      <c r="K2134" s="58" t="s">
        <v>491</v>
      </c>
      <c r="L2134" s="58">
        <v>35</v>
      </c>
      <c r="M2134" s="58">
        <v>1.5</v>
      </c>
      <c r="N2134" s="71">
        <v>60</v>
      </c>
      <c r="O2134" s="100">
        <f t="array" ref="O2134">IFERROR(INDEX($AD$11:$AO$1485,MATCH($B2134&amp;$I2134,$Z$11:$Z$1485&amp;$AG$11:$AG$1485,0),MATCH($C2134,$AD$9:$AO$9,0)),"-")</f>
        <v>34.64</v>
      </c>
      <c r="P2134" s="58" t="s">
        <v>131</v>
      </c>
      <c r="Q2134" s="58" t="s">
        <v>131</v>
      </c>
      <c r="R2134" s="100">
        <f t="array" ref="R2134">IFERROR(INDEX($AD$11:$AO$1485,MATCH($B2134&amp;$I2134,$Z$11:$Z$1485&amp;$AG$11:$AG$1485,0),MATCH($D2134,$AD$9:$AO$9,0)),"-")</f>
        <v>34.025700000000001</v>
      </c>
      <c r="S2134" s="58">
        <v>100</v>
      </c>
      <c r="T2134" s="58">
        <v>92</v>
      </c>
      <c r="U2134" s="58">
        <v>4</v>
      </c>
      <c r="V2134" s="58">
        <v>18</v>
      </c>
      <c r="W2134" s="50" t="str">
        <f t="shared" si="199"/>
        <v>-</v>
      </c>
      <c r="X2134" s="50">
        <f t="shared" si="200"/>
        <v>8</v>
      </c>
    </row>
    <row r="2135" spans="2:24" ht="15" x14ac:dyDescent="0.3">
      <c r="B2135" s="72" t="str">
        <f t="shared" si="201"/>
        <v>M36×3</v>
      </c>
      <c r="C2135" s="73" t="s">
        <v>216</v>
      </c>
      <c r="D2135" s="73" t="s">
        <v>221</v>
      </c>
      <c r="E2135" s="71" t="s">
        <v>0</v>
      </c>
      <c r="F2135" s="58">
        <v>36</v>
      </c>
      <c r="G2135" s="58">
        <v>3</v>
      </c>
      <c r="H2135" s="71" t="s">
        <v>461</v>
      </c>
      <c r="I2135" s="71" t="s">
        <v>423</v>
      </c>
      <c r="J2135" s="58" t="s">
        <v>312</v>
      </c>
      <c r="K2135" s="58" t="s">
        <v>491</v>
      </c>
      <c r="L2135" s="58">
        <v>36</v>
      </c>
      <c r="M2135" s="58">
        <v>3</v>
      </c>
      <c r="N2135" s="71">
        <v>60</v>
      </c>
      <c r="O2135" s="100">
        <f t="array" ref="O2135">IFERROR(INDEX($AD$11:$AO$1485,MATCH($B2135&amp;$I2135,$Z$11:$Z$1485&amp;$AG$11:$AG$1485,0),MATCH($C2135,$AD$9:$AO$9,0)),"-")</f>
        <v>35.619999999999997</v>
      </c>
      <c r="P2135" s="58" t="s">
        <v>131</v>
      </c>
      <c r="Q2135" s="58" t="s">
        <v>131</v>
      </c>
      <c r="R2135" s="100">
        <f t="array" ref="R2135">IFERROR(INDEX($AD$11:$AO$1485,MATCH($B2135&amp;$I2135,$Z$11:$Z$1485&amp;$AG$11:$AG$1485,0),MATCH($D2135,$AD$9:$AO$9,0)),"-")</f>
        <v>34.051400000000001</v>
      </c>
      <c r="S2135" s="58">
        <v>212</v>
      </c>
      <c r="T2135" s="58">
        <v>204</v>
      </c>
      <c r="U2135" s="58">
        <v>5</v>
      </c>
      <c r="V2135" s="58">
        <v>12</v>
      </c>
      <c r="W2135" s="50" t="str">
        <f t="shared" si="199"/>
        <v>-</v>
      </c>
      <c r="X2135" s="50">
        <f t="shared" si="200"/>
        <v>8</v>
      </c>
    </row>
    <row r="2136" spans="2:24" ht="15" x14ac:dyDescent="0.3">
      <c r="B2136" s="72" t="str">
        <f t="shared" si="201"/>
        <v>M36×2</v>
      </c>
      <c r="C2136" s="73" t="s">
        <v>216</v>
      </c>
      <c r="D2136" s="73" t="s">
        <v>221</v>
      </c>
      <c r="E2136" s="71" t="s">
        <v>0</v>
      </c>
      <c r="F2136" s="58">
        <v>36</v>
      </c>
      <c r="G2136" s="58">
        <v>2</v>
      </c>
      <c r="H2136" s="71" t="s">
        <v>461</v>
      </c>
      <c r="I2136" s="71" t="s">
        <v>423</v>
      </c>
      <c r="J2136" s="58" t="s">
        <v>312</v>
      </c>
      <c r="K2136" s="58" t="s">
        <v>491</v>
      </c>
      <c r="L2136" s="58">
        <v>36</v>
      </c>
      <c r="M2136" s="58">
        <v>2</v>
      </c>
      <c r="N2136" s="71">
        <v>60</v>
      </c>
      <c r="O2136" s="100">
        <f t="array" ref="O2136">IFERROR(INDEX($AD$11:$AO$1485,MATCH($B2136&amp;$I2136,$Z$11:$Z$1485&amp;$AG$11:$AG$1485,0),MATCH($C2136,$AD$9:$AO$9,0)),"-")</f>
        <v>35.479999999999997</v>
      </c>
      <c r="P2136" s="58" t="s">
        <v>131</v>
      </c>
      <c r="Q2136" s="58" t="s">
        <v>131</v>
      </c>
      <c r="R2136" s="100">
        <f t="array" ref="R2136">IFERROR(INDEX($AD$11:$AO$1485,MATCH($B2136&amp;$I2136,$Z$11:$Z$1485&amp;$AG$11:$AG$1485,0),MATCH($D2136,$AD$9:$AO$9,0)),"-")</f>
        <v>34.701000000000001</v>
      </c>
      <c r="S2136" s="58">
        <v>110</v>
      </c>
      <c r="T2136" s="58">
        <v>102</v>
      </c>
      <c r="U2136" s="58">
        <v>5</v>
      </c>
      <c r="V2136" s="58">
        <v>15</v>
      </c>
      <c r="W2136" s="50" t="str">
        <f t="shared" si="199"/>
        <v>-</v>
      </c>
      <c r="X2136" s="50">
        <f t="shared" si="200"/>
        <v>8</v>
      </c>
    </row>
    <row r="2137" spans="2:24" ht="15" x14ac:dyDescent="0.3">
      <c r="B2137" s="72" t="str">
        <f t="shared" si="201"/>
        <v>M36×1.5</v>
      </c>
      <c r="C2137" s="73" t="s">
        <v>216</v>
      </c>
      <c r="D2137" s="73" t="s">
        <v>221</v>
      </c>
      <c r="E2137" s="71" t="s">
        <v>0</v>
      </c>
      <c r="F2137" s="58">
        <v>36</v>
      </c>
      <c r="G2137" s="58">
        <v>1.5</v>
      </c>
      <c r="H2137" s="71" t="s">
        <v>461</v>
      </c>
      <c r="I2137" s="71" t="s">
        <v>423</v>
      </c>
      <c r="J2137" s="58" t="s">
        <v>312</v>
      </c>
      <c r="K2137" s="58" t="s">
        <v>491</v>
      </c>
      <c r="L2137" s="58">
        <v>36</v>
      </c>
      <c r="M2137" s="58">
        <v>1.5</v>
      </c>
      <c r="N2137" s="71">
        <v>60</v>
      </c>
      <c r="O2137" s="100">
        <f t="array" ref="O2137">IFERROR(INDEX($AD$11:$AO$1485,MATCH($B2137&amp;$I2137,$Z$11:$Z$1485&amp;$AG$11:$AG$1485,0),MATCH($C2137,$AD$9:$AO$9,0)),"-")</f>
        <v>35.64</v>
      </c>
      <c r="P2137" s="58" t="s">
        <v>131</v>
      </c>
      <c r="Q2137" s="58" t="s">
        <v>131</v>
      </c>
      <c r="R2137" s="100">
        <f t="array" ref="R2137">IFERROR(INDEX($AD$11:$AO$1485,MATCH($B2137&amp;$I2137,$Z$11:$Z$1485&amp;$AG$11:$AG$1485,0),MATCH($D2137,$AD$9:$AO$9,0)),"-")</f>
        <v>35.025700000000001</v>
      </c>
      <c r="S2137" s="58">
        <v>100</v>
      </c>
      <c r="T2137" s="58">
        <v>92</v>
      </c>
      <c r="U2137" s="58">
        <v>4</v>
      </c>
      <c r="V2137" s="58">
        <v>18</v>
      </c>
      <c r="W2137" s="50" t="str">
        <f t="shared" si="199"/>
        <v>-</v>
      </c>
      <c r="X2137" s="50">
        <f t="shared" si="200"/>
        <v>8</v>
      </c>
    </row>
    <row r="2138" spans="2:24" ht="15" x14ac:dyDescent="0.3">
      <c r="B2138" s="72" t="str">
        <f t="shared" si="201"/>
        <v>M38×1.5</v>
      </c>
      <c r="C2138" s="73" t="s">
        <v>216</v>
      </c>
      <c r="D2138" s="73" t="s">
        <v>221</v>
      </c>
      <c r="E2138" s="71" t="s">
        <v>0</v>
      </c>
      <c r="F2138" s="58">
        <v>38</v>
      </c>
      <c r="G2138" s="58">
        <v>1.5</v>
      </c>
      <c r="H2138" s="71" t="s">
        <v>461</v>
      </c>
      <c r="I2138" s="71" t="s">
        <v>423</v>
      </c>
      <c r="J2138" s="58" t="s">
        <v>312</v>
      </c>
      <c r="K2138" s="58" t="s">
        <v>491</v>
      </c>
      <c r="L2138" s="58">
        <v>38</v>
      </c>
      <c r="M2138" s="58">
        <v>1.5</v>
      </c>
      <c r="N2138" s="71">
        <v>60</v>
      </c>
      <c r="O2138" s="100">
        <f t="array" ref="O2138">IFERROR(INDEX($AD$11:$AO$1485,MATCH($B2138&amp;$I2138,$Z$11:$Z$1485&amp;$AG$11:$AG$1485,0),MATCH($C2138,$AD$9:$AO$9,0)),"-")</f>
        <v>37.64</v>
      </c>
      <c r="P2138" s="58" t="s">
        <v>131</v>
      </c>
      <c r="Q2138" s="58" t="s">
        <v>131</v>
      </c>
      <c r="R2138" s="100">
        <f t="array" ref="R2138">IFERROR(INDEX($AD$11:$AO$1485,MATCH($B2138&amp;$I2138,$Z$11:$Z$1485&amp;$AG$11:$AG$1485,0),MATCH($D2138,$AD$9:$AO$9,0)),"-")</f>
        <v>37.025700000000001</v>
      </c>
      <c r="S2138" s="58">
        <v>100</v>
      </c>
      <c r="T2138" s="58">
        <v>92</v>
      </c>
      <c r="U2138" s="58">
        <v>4</v>
      </c>
      <c r="V2138" s="58">
        <v>18</v>
      </c>
      <c r="W2138" s="50" t="str">
        <f t="shared" si="199"/>
        <v>-</v>
      </c>
      <c r="X2138" s="50">
        <f t="shared" si="200"/>
        <v>8</v>
      </c>
    </row>
    <row r="2139" spans="2:24" ht="15" x14ac:dyDescent="0.3">
      <c r="B2139" s="72" t="str">
        <f t="shared" si="201"/>
        <v>M39×3</v>
      </c>
      <c r="C2139" s="73" t="s">
        <v>216</v>
      </c>
      <c r="D2139" s="73" t="s">
        <v>221</v>
      </c>
      <c r="E2139" s="71" t="s">
        <v>0</v>
      </c>
      <c r="F2139" s="58">
        <v>39</v>
      </c>
      <c r="G2139" s="58">
        <v>3</v>
      </c>
      <c r="H2139" s="71" t="s">
        <v>461</v>
      </c>
      <c r="I2139" s="71" t="s">
        <v>423</v>
      </c>
      <c r="J2139" s="58" t="s">
        <v>312</v>
      </c>
      <c r="K2139" s="58" t="s">
        <v>491</v>
      </c>
      <c r="L2139" s="58">
        <v>39</v>
      </c>
      <c r="M2139" s="58">
        <v>3</v>
      </c>
      <c r="N2139" s="71">
        <v>60</v>
      </c>
      <c r="O2139" s="100">
        <f t="array" ref="O2139">IFERROR(INDEX($AD$11:$AO$1485,MATCH($B2139&amp;$I2139,$Z$11:$Z$1485&amp;$AG$11:$AG$1485,0),MATCH($C2139,$AD$9:$AO$9,0)),"-")</f>
        <v>38.619999999999997</v>
      </c>
      <c r="P2139" s="58" t="s">
        <v>131</v>
      </c>
      <c r="Q2139" s="58" t="s">
        <v>131</v>
      </c>
      <c r="R2139" s="100">
        <f t="array" ref="R2139">IFERROR(INDEX($AD$11:$AO$1485,MATCH($B2139&amp;$I2139,$Z$11:$Z$1485&amp;$AG$11:$AG$1485,0),MATCH($D2139,$AD$9:$AO$9,0)),"-")</f>
        <v>37.051400000000001</v>
      </c>
      <c r="S2139" s="58">
        <v>212</v>
      </c>
      <c r="T2139" s="58">
        <v>204</v>
      </c>
      <c r="U2139" s="58">
        <v>5</v>
      </c>
      <c r="V2139" s="58">
        <v>12</v>
      </c>
      <c r="W2139" s="50" t="str">
        <f t="shared" si="199"/>
        <v>-</v>
      </c>
      <c r="X2139" s="50">
        <f t="shared" si="200"/>
        <v>8</v>
      </c>
    </row>
    <row r="2140" spans="2:24" ht="15" x14ac:dyDescent="0.3">
      <c r="B2140" s="72" t="str">
        <f t="shared" si="201"/>
        <v>M39×2</v>
      </c>
      <c r="C2140" s="73" t="s">
        <v>216</v>
      </c>
      <c r="D2140" s="73" t="s">
        <v>221</v>
      </c>
      <c r="E2140" s="71" t="s">
        <v>0</v>
      </c>
      <c r="F2140" s="58">
        <v>39</v>
      </c>
      <c r="G2140" s="58">
        <v>2</v>
      </c>
      <c r="H2140" s="71" t="s">
        <v>461</v>
      </c>
      <c r="I2140" s="71" t="s">
        <v>423</v>
      </c>
      <c r="J2140" s="58" t="s">
        <v>312</v>
      </c>
      <c r="K2140" s="58" t="s">
        <v>491</v>
      </c>
      <c r="L2140" s="58">
        <v>39</v>
      </c>
      <c r="M2140" s="58">
        <v>2</v>
      </c>
      <c r="N2140" s="71">
        <v>60</v>
      </c>
      <c r="O2140" s="100">
        <f t="array" ref="O2140">IFERROR(INDEX($AD$11:$AO$1485,MATCH($B2140&amp;$I2140,$Z$11:$Z$1485&amp;$AG$11:$AG$1485,0),MATCH($C2140,$AD$9:$AO$9,0)),"-")</f>
        <v>38.79</v>
      </c>
      <c r="P2140" s="58" t="s">
        <v>131</v>
      </c>
      <c r="Q2140" s="58" t="s">
        <v>131</v>
      </c>
      <c r="R2140" s="100">
        <f t="array" ref="R2140">IFERROR(INDEX($AD$11:$AO$1485,MATCH($B2140&amp;$I2140,$Z$11:$Z$1485&amp;$AG$11:$AG$1485,0),MATCH($D2140,$AD$9:$AO$9,0)),"-")</f>
        <v>37.701000000000001</v>
      </c>
      <c r="S2140" s="58">
        <v>180</v>
      </c>
      <c r="T2140" s="58">
        <v>172</v>
      </c>
      <c r="U2140" s="58">
        <v>5</v>
      </c>
      <c r="V2140" s="58">
        <v>15</v>
      </c>
      <c r="W2140" s="50" t="str">
        <f t="shared" si="199"/>
        <v>-</v>
      </c>
      <c r="X2140" s="50">
        <f t="shared" si="200"/>
        <v>8</v>
      </c>
    </row>
    <row r="2141" spans="2:24" ht="15" x14ac:dyDescent="0.3">
      <c r="B2141" s="72" t="str">
        <f t="shared" si="201"/>
        <v>M39×1.5</v>
      </c>
      <c r="C2141" s="73" t="s">
        <v>216</v>
      </c>
      <c r="D2141" s="73" t="s">
        <v>221</v>
      </c>
      <c r="E2141" s="71" t="s">
        <v>0</v>
      </c>
      <c r="F2141" s="58">
        <v>39</v>
      </c>
      <c r="G2141" s="58">
        <v>1.5</v>
      </c>
      <c r="H2141" s="71" t="s">
        <v>461</v>
      </c>
      <c r="I2141" s="71" t="s">
        <v>423</v>
      </c>
      <c r="J2141" s="58" t="s">
        <v>312</v>
      </c>
      <c r="K2141" s="58" t="s">
        <v>491</v>
      </c>
      <c r="L2141" s="58">
        <v>39</v>
      </c>
      <c r="M2141" s="58">
        <v>1.5</v>
      </c>
      <c r="N2141" s="71">
        <v>60</v>
      </c>
      <c r="O2141" s="100">
        <f t="array" ref="O2141">IFERROR(INDEX($AD$11:$AO$1485,MATCH($B2141&amp;$I2141,$Z$11:$Z$1485&amp;$AG$11:$AG$1485,0),MATCH($C2141,$AD$9:$AO$9,0)),"-")</f>
        <v>38.880000000000003</v>
      </c>
      <c r="P2141" s="58" t="s">
        <v>131</v>
      </c>
      <c r="Q2141" s="58" t="s">
        <v>131</v>
      </c>
      <c r="R2141" s="100">
        <f t="array" ref="R2141">IFERROR(INDEX($AD$11:$AO$1485,MATCH($B2141&amp;$I2141,$Z$11:$Z$1485&amp;$AG$11:$AG$1485,0),MATCH($D2141,$AD$9:$AO$9,0)),"-")</f>
        <v>38.025700000000001</v>
      </c>
      <c r="S2141" s="58">
        <v>160</v>
      </c>
      <c r="T2141" s="58">
        <v>152</v>
      </c>
      <c r="U2141" s="58">
        <v>4</v>
      </c>
      <c r="V2141" s="58">
        <v>18</v>
      </c>
      <c r="W2141" s="50" t="str">
        <f t="shared" si="199"/>
        <v>-</v>
      </c>
      <c r="X2141" s="50">
        <f t="shared" si="200"/>
        <v>8</v>
      </c>
    </row>
    <row r="2142" spans="2:24" ht="15" x14ac:dyDescent="0.3">
      <c r="B2142" s="72" t="str">
        <f t="shared" si="201"/>
        <v>M40×3</v>
      </c>
      <c r="C2142" s="73" t="s">
        <v>216</v>
      </c>
      <c r="D2142" s="73" t="s">
        <v>221</v>
      </c>
      <c r="E2142" s="71" t="s">
        <v>0</v>
      </c>
      <c r="F2142" s="58">
        <v>40</v>
      </c>
      <c r="G2142" s="58">
        <v>3</v>
      </c>
      <c r="H2142" s="71" t="s">
        <v>461</v>
      </c>
      <c r="I2142" s="71" t="s">
        <v>423</v>
      </c>
      <c r="J2142" s="58" t="s">
        <v>312</v>
      </c>
      <c r="K2142" s="58" t="s">
        <v>491</v>
      </c>
      <c r="L2142" s="58">
        <v>40</v>
      </c>
      <c r="M2142" s="58">
        <v>3</v>
      </c>
      <c r="N2142" s="71">
        <v>60</v>
      </c>
      <c r="O2142" s="100">
        <f t="array" ref="O2142">IFERROR(INDEX($AD$11:$AO$1485,MATCH($B2142&amp;$I2142,$Z$11:$Z$1485&amp;$AG$11:$AG$1485,0),MATCH($C2142,$AD$9:$AO$9,0)),"-")</f>
        <v>39.619999999999997</v>
      </c>
      <c r="P2142" s="58" t="s">
        <v>131</v>
      </c>
      <c r="Q2142" s="58" t="s">
        <v>131</v>
      </c>
      <c r="R2142" s="100">
        <f t="array" ref="R2142">IFERROR(INDEX($AD$11:$AO$1485,MATCH($B2142&amp;$I2142,$Z$11:$Z$1485&amp;$AG$11:$AG$1485,0),MATCH($D2142,$AD$9:$AO$9,0)),"-")</f>
        <v>38.051400000000001</v>
      </c>
      <c r="S2142" s="58">
        <v>212</v>
      </c>
      <c r="T2142" s="58">
        <v>204</v>
      </c>
      <c r="U2142" s="58">
        <v>5</v>
      </c>
      <c r="V2142" s="58">
        <v>12</v>
      </c>
      <c r="W2142" s="50" t="str">
        <f t="shared" si="199"/>
        <v>-</v>
      </c>
      <c r="X2142" s="50">
        <f t="shared" si="200"/>
        <v>8</v>
      </c>
    </row>
    <row r="2143" spans="2:24" ht="15" x14ac:dyDescent="0.3">
      <c r="B2143" s="72" t="str">
        <f t="shared" si="201"/>
        <v>M40×2</v>
      </c>
      <c r="C2143" s="73" t="s">
        <v>216</v>
      </c>
      <c r="D2143" s="73" t="s">
        <v>221</v>
      </c>
      <c r="E2143" s="71" t="s">
        <v>0</v>
      </c>
      <c r="F2143" s="58">
        <v>40</v>
      </c>
      <c r="G2143" s="58">
        <v>2</v>
      </c>
      <c r="H2143" s="71" t="s">
        <v>461</v>
      </c>
      <c r="I2143" s="71" t="s">
        <v>423</v>
      </c>
      <c r="J2143" s="58" t="s">
        <v>312</v>
      </c>
      <c r="K2143" s="58" t="s">
        <v>491</v>
      </c>
      <c r="L2143" s="58">
        <v>40</v>
      </c>
      <c r="M2143" s="58">
        <v>2</v>
      </c>
      <c r="N2143" s="71">
        <v>60</v>
      </c>
      <c r="O2143" s="100">
        <f t="array" ref="O2143">IFERROR(INDEX($AD$11:$AO$1485,MATCH($B2143&amp;$I2143,$Z$11:$Z$1485&amp;$AG$11:$AG$1485,0),MATCH($C2143,$AD$9:$AO$9,0)),"-")</f>
        <v>39.479999999999997</v>
      </c>
      <c r="P2143" s="58" t="s">
        <v>131</v>
      </c>
      <c r="Q2143" s="58" t="s">
        <v>131</v>
      </c>
      <c r="R2143" s="100">
        <f t="array" ref="R2143">IFERROR(INDEX($AD$11:$AO$1485,MATCH($B2143&amp;$I2143,$Z$11:$Z$1485&amp;$AG$11:$AG$1485,0),MATCH($D2143,$AD$9:$AO$9,0)),"-")</f>
        <v>38.701000000000001</v>
      </c>
      <c r="S2143" s="58">
        <v>110</v>
      </c>
      <c r="T2143" s="58">
        <v>102</v>
      </c>
      <c r="U2143" s="58">
        <v>5</v>
      </c>
      <c r="V2143" s="58">
        <v>15</v>
      </c>
      <c r="W2143" s="50" t="str">
        <f t="shared" si="199"/>
        <v>-</v>
      </c>
      <c r="X2143" s="50">
        <f t="shared" si="200"/>
        <v>8</v>
      </c>
    </row>
    <row r="2144" spans="2:24" ht="15" x14ac:dyDescent="0.3">
      <c r="B2144" s="72" t="str">
        <f t="shared" si="201"/>
        <v>M40×1.5</v>
      </c>
      <c r="C2144" s="73" t="s">
        <v>216</v>
      </c>
      <c r="D2144" s="73" t="s">
        <v>221</v>
      </c>
      <c r="E2144" s="71" t="s">
        <v>0</v>
      </c>
      <c r="F2144" s="58">
        <v>40</v>
      </c>
      <c r="G2144" s="58">
        <v>1.5</v>
      </c>
      <c r="H2144" s="71" t="s">
        <v>461</v>
      </c>
      <c r="I2144" s="71" t="s">
        <v>423</v>
      </c>
      <c r="J2144" s="58" t="s">
        <v>312</v>
      </c>
      <c r="K2144" s="58" t="s">
        <v>491</v>
      </c>
      <c r="L2144" s="58">
        <v>40</v>
      </c>
      <c r="M2144" s="58">
        <v>1.5</v>
      </c>
      <c r="N2144" s="71">
        <v>60</v>
      </c>
      <c r="O2144" s="100">
        <f t="array" ref="O2144">IFERROR(INDEX($AD$11:$AO$1485,MATCH($B2144&amp;$I2144,$Z$11:$Z$1485&amp;$AG$11:$AG$1485,0),MATCH($C2144,$AD$9:$AO$9,0)),"-")</f>
        <v>39.64</v>
      </c>
      <c r="P2144" s="58" t="s">
        <v>131</v>
      </c>
      <c r="Q2144" s="58" t="s">
        <v>131</v>
      </c>
      <c r="R2144" s="100">
        <f t="array" ref="R2144">IFERROR(INDEX($AD$11:$AO$1485,MATCH($B2144&amp;$I2144,$Z$11:$Z$1485&amp;$AG$11:$AG$1485,0),MATCH($D2144,$AD$9:$AO$9,0)),"-")</f>
        <v>39.025700000000001</v>
      </c>
      <c r="S2144" s="58">
        <v>100</v>
      </c>
      <c r="T2144" s="58">
        <v>92</v>
      </c>
      <c r="U2144" s="58">
        <v>4</v>
      </c>
      <c r="V2144" s="58">
        <v>18</v>
      </c>
      <c r="W2144" s="50" t="str">
        <f t="shared" si="199"/>
        <v>-</v>
      </c>
      <c r="X2144" s="50">
        <f t="shared" si="200"/>
        <v>8</v>
      </c>
    </row>
    <row r="2145" spans="2:24" ht="15" x14ac:dyDescent="0.3">
      <c r="B2145" s="72" t="str">
        <f t="shared" si="201"/>
        <v>M42×4</v>
      </c>
      <c r="C2145" s="73" t="s">
        <v>216</v>
      </c>
      <c r="D2145" s="73" t="s">
        <v>221</v>
      </c>
      <c r="E2145" s="71" t="s">
        <v>0</v>
      </c>
      <c r="F2145" s="58">
        <v>42</v>
      </c>
      <c r="G2145" s="58">
        <v>4</v>
      </c>
      <c r="H2145" s="71" t="s">
        <v>461</v>
      </c>
      <c r="I2145" s="71" t="s">
        <v>423</v>
      </c>
      <c r="J2145" s="58" t="s">
        <v>312</v>
      </c>
      <c r="K2145" s="58" t="s">
        <v>491</v>
      </c>
      <c r="L2145" s="58">
        <v>42</v>
      </c>
      <c r="M2145" s="58">
        <v>4</v>
      </c>
      <c r="N2145" s="71">
        <v>60</v>
      </c>
      <c r="O2145" s="100">
        <f t="array" ref="O2145">IFERROR(INDEX($AD$11:$AO$1485,MATCH($B2145&amp;$I2145,$Z$11:$Z$1485&amp;$AG$11:$AG$1485,0),MATCH($C2145,$AD$9:$AO$9,0)),"-")</f>
        <v>41.43</v>
      </c>
      <c r="P2145" s="58" t="s">
        <v>131</v>
      </c>
      <c r="Q2145" s="58" t="s">
        <v>131</v>
      </c>
      <c r="R2145" s="100">
        <f t="array" ref="R2145">IFERROR(INDEX($AD$11:$AO$1485,MATCH($B2145&amp;$I2145,$Z$11:$Z$1485&amp;$AG$11:$AG$1485,0),MATCH($D2145,$AD$9:$AO$9,0)),"-")</f>
        <v>39.401899999999998</v>
      </c>
      <c r="S2145" s="58">
        <v>236</v>
      </c>
      <c r="T2145" s="58">
        <v>228</v>
      </c>
      <c r="U2145" s="58">
        <v>5</v>
      </c>
      <c r="V2145" s="58">
        <v>11</v>
      </c>
      <c r="W2145" s="50" t="str">
        <f t="shared" si="199"/>
        <v>-</v>
      </c>
      <c r="X2145" s="50">
        <f t="shared" si="200"/>
        <v>8</v>
      </c>
    </row>
    <row r="2146" spans="2:24" ht="15" x14ac:dyDescent="0.3">
      <c r="B2146" s="72" t="str">
        <f t="shared" si="201"/>
        <v>M42×3</v>
      </c>
      <c r="C2146" s="73" t="s">
        <v>216</v>
      </c>
      <c r="D2146" s="73" t="s">
        <v>221</v>
      </c>
      <c r="E2146" s="71" t="s">
        <v>0</v>
      </c>
      <c r="F2146" s="58">
        <v>42</v>
      </c>
      <c r="G2146" s="58">
        <v>3</v>
      </c>
      <c r="H2146" s="71" t="s">
        <v>461</v>
      </c>
      <c r="I2146" s="71" t="s">
        <v>423</v>
      </c>
      <c r="J2146" s="58" t="s">
        <v>312</v>
      </c>
      <c r="K2146" s="58" t="s">
        <v>491</v>
      </c>
      <c r="L2146" s="58">
        <v>42</v>
      </c>
      <c r="M2146" s="58">
        <v>3</v>
      </c>
      <c r="N2146" s="71">
        <v>60</v>
      </c>
      <c r="O2146" s="100">
        <f t="array" ref="O2146">IFERROR(INDEX($AD$11:$AO$1485,MATCH($B2146&amp;$I2146,$Z$11:$Z$1485&amp;$AG$11:$AG$1485,0),MATCH($C2146,$AD$9:$AO$9,0)),"-")</f>
        <v>41.62</v>
      </c>
      <c r="P2146" s="58" t="s">
        <v>131</v>
      </c>
      <c r="Q2146" s="58" t="s">
        <v>131</v>
      </c>
      <c r="R2146" s="100">
        <f t="array" ref="R2146">IFERROR(INDEX($AD$11:$AO$1485,MATCH($B2146&amp;$I2146,$Z$11:$Z$1485&amp;$AG$11:$AG$1485,0),MATCH($D2146,$AD$9:$AO$9,0)),"-")</f>
        <v>40.051400000000001</v>
      </c>
      <c r="S2146" s="58">
        <v>212</v>
      </c>
      <c r="T2146" s="58">
        <v>204</v>
      </c>
      <c r="U2146" s="58">
        <v>5</v>
      </c>
      <c r="V2146" s="58">
        <v>12</v>
      </c>
      <c r="W2146" s="50" t="str">
        <f t="shared" si="199"/>
        <v>-</v>
      </c>
      <c r="X2146" s="50">
        <f t="shared" si="200"/>
        <v>8</v>
      </c>
    </row>
    <row r="2147" spans="2:24" ht="15" x14ac:dyDescent="0.3">
      <c r="B2147" s="72" t="str">
        <f t="shared" si="201"/>
        <v>M42×2</v>
      </c>
      <c r="C2147" s="73" t="s">
        <v>216</v>
      </c>
      <c r="D2147" s="73" t="s">
        <v>221</v>
      </c>
      <c r="E2147" s="71" t="s">
        <v>0</v>
      </c>
      <c r="F2147" s="58">
        <v>42</v>
      </c>
      <c r="G2147" s="58">
        <v>2</v>
      </c>
      <c r="H2147" s="71" t="s">
        <v>461</v>
      </c>
      <c r="I2147" s="71" t="s">
        <v>423</v>
      </c>
      <c r="J2147" s="58" t="s">
        <v>312</v>
      </c>
      <c r="K2147" s="58" t="s">
        <v>491</v>
      </c>
      <c r="L2147" s="58">
        <v>42</v>
      </c>
      <c r="M2147" s="58">
        <v>2</v>
      </c>
      <c r="N2147" s="71">
        <v>60</v>
      </c>
      <c r="O2147" s="100">
        <f t="array" ref="O2147">IFERROR(INDEX($AD$11:$AO$1485,MATCH($B2147&amp;$I2147,$Z$11:$Z$1485&amp;$AG$11:$AG$1485,0),MATCH($C2147,$AD$9:$AO$9,0)),"-")</f>
        <v>41.48</v>
      </c>
      <c r="P2147" s="58" t="s">
        <v>131</v>
      </c>
      <c r="Q2147" s="58" t="s">
        <v>131</v>
      </c>
      <c r="R2147" s="100">
        <f t="array" ref="R2147">IFERROR(INDEX($AD$11:$AO$1485,MATCH($B2147&amp;$I2147,$Z$11:$Z$1485&amp;$AG$11:$AG$1485,0),MATCH($D2147,$AD$9:$AO$9,0)),"-")</f>
        <v>40.701000000000001</v>
      </c>
      <c r="S2147" s="58">
        <v>110</v>
      </c>
      <c r="T2147" s="58">
        <v>102</v>
      </c>
      <c r="U2147" s="58">
        <v>5</v>
      </c>
      <c r="V2147" s="58">
        <v>15</v>
      </c>
      <c r="W2147" s="50" t="str">
        <f t="shared" si="199"/>
        <v>-</v>
      </c>
      <c r="X2147" s="50">
        <f t="shared" si="200"/>
        <v>8</v>
      </c>
    </row>
    <row r="2148" spans="2:24" ht="15" x14ac:dyDescent="0.3">
      <c r="B2148" s="72" t="str">
        <f t="shared" si="201"/>
        <v>M42×1.5</v>
      </c>
      <c r="C2148" s="73" t="s">
        <v>216</v>
      </c>
      <c r="D2148" s="73" t="s">
        <v>221</v>
      </c>
      <c r="E2148" s="71" t="s">
        <v>0</v>
      </c>
      <c r="F2148" s="58">
        <v>42</v>
      </c>
      <c r="G2148" s="58">
        <v>1.5</v>
      </c>
      <c r="H2148" s="71" t="s">
        <v>461</v>
      </c>
      <c r="I2148" s="71" t="s">
        <v>423</v>
      </c>
      <c r="J2148" s="58" t="s">
        <v>312</v>
      </c>
      <c r="K2148" s="58" t="s">
        <v>491</v>
      </c>
      <c r="L2148" s="58">
        <v>42</v>
      </c>
      <c r="M2148" s="58">
        <v>1.5</v>
      </c>
      <c r="N2148" s="71">
        <v>60</v>
      </c>
      <c r="O2148" s="100">
        <f t="array" ref="O2148">IFERROR(INDEX($AD$11:$AO$1485,MATCH($B2148&amp;$I2148,$Z$11:$Z$1485&amp;$AG$11:$AG$1485,0),MATCH($C2148,$AD$9:$AO$9,0)),"-")</f>
        <v>41.64</v>
      </c>
      <c r="P2148" s="58" t="s">
        <v>131</v>
      </c>
      <c r="Q2148" s="58" t="s">
        <v>131</v>
      </c>
      <c r="R2148" s="100">
        <f t="array" ref="R2148">IFERROR(INDEX($AD$11:$AO$1485,MATCH($B2148&amp;$I2148,$Z$11:$Z$1485&amp;$AG$11:$AG$1485,0),MATCH($D2148,$AD$9:$AO$9,0)),"-")</f>
        <v>41.025700000000001</v>
      </c>
      <c r="S2148" s="58">
        <v>100</v>
      </c>
      <c r="T2148" s="58">
        <v>92</v>
      </c>
      <c r="U2148" s="58">
        <v>4</v>
      </c>
      <c r="V2148" s="58">
        <v>18</v>
      </c>
      <c r="W2148" s="50" t="str">
        <f t="shared" si="199"/>
        <v>-</v>
      </c>
      <c r="X2148" s="50">
        <f t="shared" si="200"/>
        <v>8</v>
      </c>
    </row>
    <row r="2149" spans="2:24" ht="15" x14ac:dyDescent="0.3">
      <c r="B2149" s="72" t="str">
        <f t="shared" si="201"/>
        <v>M45×4</v>
      </c>
      <c r="C2149" s="73" t="s">
        <v>216</v>
      </c>
      <c r="D2149" s="73" t="s">
        <v>221</v>
      </c>
      <c r="E2149" s="71" t="s">
        <v>0</v>
      </c>
      <c r="F2149" s="58">
        <v>45</v>
      </c>
      <c r="G2149" s="58">
        <v>4</v>
      </c>
      <c r="H2149" s="71" t="s">
        <v>461</v>
      </c>
      <c r="I2149" s="71" t="s">
        <v>423</v>
      </c>
      <c r="J2149" s="58" t="s">
        <v>312</v>
      </c>
      <c r="K2149" s="58" t="s">
        <v>491</v>
      </c>
      <c r="L2149" s="58">
        <v>45</v>
      </c>
      <c r="M2149" s="58">
        <v>4</v>
      </c>
      <c r="N2149" s="71">
        <v>60</v>
      </c>
      <c r="O2149" s="100">
        <f t="array" ref="O2149">IFERROR(INDEX($AD$11:$AO$1485,MATCH($B2149&amp;$I2149,$Z$11:$Z$1485&amp;$AG$11:$AG$1485,0),MATCH($C2149,$AD$9:$AO$9,0)),"-")</f>
        <v>44.43</v>
      </c>
      <c r="P2149" s="58" t="s">
        <v>131</v>
      </c>
      <c r="Q2149" s="58" t="s">
        <v>131</v>
      </c>
      <c r="R2149" s="100">
        <f t="array" ref="R2149">IFERROR(INDEX($AD$11:$AO$1485,MATCH($B2149&amp;$I2149,$Z$11:$Z$1485&amp;$AG$11:$AG$1485,0),MATCH($D2149,$AD$9:$AO$9,0)),"-")</f>
        <v>42.401899999999998</v>
      </c>
      <c r="S2149" s="58">
        <v>236</v>
      </c>
      <c r="T2149" s="58">
        <v>228</v>
      </c>
      <c r="U2149" s="58">
        <v>5</v>
      </c>
      <c r="V2149" s="58">
        <v>11</v>
      </c>
      <c r="W2149" s="50" t="str">
        <f t="shared" si="199"/>
        <v>-</v>
      </c>
      <c r="X2149" s="50">
        <f t="shared" si="200"/>
        <v>8</v>
      </c>
    </row>
    <row r="2150" spans="2:24" ht="15" x14ac:dyDescent="0.3">
      <c r="B2150" s="72" t="str">
        <f t="shared" si="201"/>
        <v>M45×3</v>
      </c>
      <c r="C2150" s="73" t="s">
        <v>216</v>
      </c>
      <c r="D2150" s="73" t="s">
        <v>221</v>
      </c>
      <c r="E2150" s="71" t="s">
        <v>0</v>
      </c>
      <c r="F2150" s="58">
        <v>45</v>
      </c>
      <c r="G2150" s="58">
        <v>3</v>
      </c>
      <c r="H2150" s="71" t="s">
        <v>461</v>
      </c>
      <c r="I2150" s="71" t="s">
        <v>423</v>
      </c>
      <c r="J2150" s="58" t="s">
        <v>312</v>
      </c>
      <c r="K2150" s="58" t="s">
        <v>491</v>
      </c>
      <c r="L2150" s="58">
        <v>45</v>
      </c>
      <c r="M2150" s="58">
        <v>3</v>
      </c>
      <c r="N2150" s="71">
        <v>60</v>
      </c>
      <c r="O2150" s="100">
        <f t="array" ref="O2150">IFERROR(INDEX($AD$11:$AO$1485,MATCH($B2150&amp;$I2150,$Z$11:$Z$1485&amp;$AG$11:$AG$1485,0),MATCH($C2150,$AD$9:$AO$9,0)),"-")</f>
        <v>44.62</v>
      </c>
      <c r="P2150" s="58" t="s">
        <v>131</v>
      </c>
      <c r="Q2150" s="58" t="s">
        <v>131</v>
      </c>
      <c r="R2150" s="100">
        <f t="array" ref="R2150">IFERROR(INDEX($AD$11:$AO$1485,MATCH($B2150&amp;$I2150,$Z$11:$Z$1485&amp;$AG$11:$AG$1485,0),MATCH($D2150,$AD$9:$AO$9,0)),"-")</f>
        <v>43.051400000000001</v>
      </c>
      <c r="S2150" s="58">
        <v>212</v>
      </c>
      <c r="T2150" s="58">
        <v>204</v>
      </c>
      <c r="U2150" s="58">
        <v>5</v>
      </c>
      <c r="V2150" s="58">
        <v>12</v>
      </c>
      <c r="W2150" s="50" t="str">
        <f t="shared" si="199"/>
        <v>-</v>
      </c>
      <c r="X2150" s="50">
        <f t="shared" si="200"/>
        <v>8</v>
      </c>
    </row>
    <row r="2151" spans="2:24" ht="15" x14ac:dyDescent="0.3">
      <c r="B2151" s="72" t="str">
        <f t="shared" si="201"/>
        <v>M45×2</v>
      </c>
      <c r="C2151" s="73" t="s">
        <v>216</v>
      </c>
      <c r="D2151" s="73" t="s">
        <v>221</v>
      </c>
      <c r="E2151" s="71" t="s">
        <v>0</v>
      </c>
      <c r="F2151" s="58">
        <v>45</v>
      </c>
      <c r="G2151" s="58">
        <v>2</v>
      </c>
      <c r="H2151" s="71" t="s">
        <v>461</v>
      </c>
      <c r="I2151" s="71" t="s">
        <v>423</v>
      </c>
      <c r="J2151" s="58" t="s">
        <v>312</v>
      </c>
      <c r="K2151" s="58" t="s">
        <v>491</v>
      </c>
      <c r="L2151" s="58">
        <v>45</v>
      </c>
      <c r="M2151" s="58">
        <v>2</v>
      </c>
      <c r="N2151" s="71">
        <v>60</v>
      </c>
      <c r="O2151" s="100">
        <f t="array" ref="O2151">IFERROR(INDEX($AD$11:$AO$1485,MATCH($B2151&amp;$I2151,$Z$11:$Z$1485&amp;$AG$11:$AG$1485,0),MATCH($C2151,$AD$9:$AO$9,0)),"-")</f>
        <v>44.48</v>
      </c>
      <c r="P2151" s="58" t="s">
        <v>131</v>
      </c>
      <c r="Q2151" s="58" t="s">
        <v>131</v>
      </c>
      <c r="R2151" s="100">
        <f t="array" ref="R2151">IFERROR(INDEX($AD$11:$AO$1485,MATCH($B2151&amp;$I2151,$Z$11:$Z$1485&amp;$AG$11:$AG$1485,0),MATCH($D2151,$AD$9:$AO$9,0)),"-")</f>
        <v>43.701000000000001</v>
      </c>
      <c r="S2151" s="58">
        <v>110</v>
      </c>
      <c r="T2151" s="58">
        <v>102</v>
      </c>
      <c r="U2151" s="58">
        <v>5</v>
      </c>
      <c r="V2151" s="58">
        <v>15</v>
      </c>
      <c r="W2151" s="50" t="str">
        <f t="shared" si="199"/>
        <v>-</v>
      </c>
      <c r="X2151" s="50">
        <f t="shared" si="200"/>
        <v>8</v>
      </c>
    </row>
    <row r="2152" spans="2:24" ht="15" x14ac:dyDescent="0.3">
      <c r="B2152" s="72" t="str">
        <f t="shared" si="201"/>
        <v>M45×1.5</v>
      </c>
      <c r="C2152" s="73" t="s">
        <v>216</v>
      </c>
      <c r="D2152" s="73" t="s">
        <v>221</v>
      </c>
      <c r="E2152" s="71" t="s">
        <v>0</v>
      </c>
      <c r="F2152" s="58">
        <v>45</v>
      </c>
      <c r="G2152" s="58">
        <v>1.5</v>
      </c>
      <c r="H2152" s="71" t="s">
        <v>461</v>
      </c>
      <c r="I2152" s="71" t="s">
        <v>423</v>
      </c>
      <c r="J2152" s="58" t="s">
        <v>312</v>
      </c>
      <c r="K2152" s="58" t="s">
        <v>491</v>
      </c>
      <c r="L2152" s="58">
        <v>45</v>
      </c>
      <c r="M2152" s="58">
        <v>1.5</v>
      </c>
      <c r="N2152" s="71">
        <v>60</v>
      </c>
      <c r="O2152" s="100">
        <f t="array" ref="O2152">IFERROR(INDEX($AD$11:$AO$1485,MATCH($B2152&amp;$I2152,$Z$11:$Z$1485&amp;$AG$11:$AG$1485,0),MATCH($C2152,$AD$9:$AO$9,0)),"-")</f>
        <v>44.64</v>
      </c>
      <c r="P2152" s="58" t="s">
        <v>131</v>
      </c>
      <c r="Q2152" s="58" t="s">
        <v>131</v>
      </c>
      <c r="R2152" s="100">
        <f t="array" ref="R2152">IFERROR(INDEX($AD$11:$AO$1485,MATCH($B2152&amp;$I2152,$Z$11:$Z$1485&amp;$AG$11:$AG$1485,0),MATCH($D2152,$AD$9:$AO$9,0)),"-")</f>
        <v>44.025700000000001</v>
      </c>
      <c r="S2152" s="58">
        <v>100</v>
      </c>
      <c r="T2152" s="58">
        <v>92</v>
      </c>
      <c r="U2152" s="58">
        <v>4</v>
      </c>
      <c r="V2152" s="58">
        <v>18</v>
      </c>
      <c r="W2152" s="50" t="str">
        <f t="shared" si="199"/>
        <v>-</v>
      </c>
      <c r="X2152" s="50">
        <f t="shared" si="200"/>
        <v>8</v>
      </c>
    </row>
    <row r="2153" spans="2:24" ht="15" x14ac:dyDescent="0.3">
      <c r="B2153" s="72" t="str">
        <f t="shared" si="201"/>
        <v>M48×4</v>
      </c>
      <c r="C2153" s="73" t="s">
        <v>216</v>
      </c>
      <c r="D2153" s="73" t="s">
        <v>221</v>
      </c>
      <c r="E2153" s="71" t="s">
        <v>0</v>
      </c>
      <c r="F2153" s="58">
        <v>48</v>
      </c>
      <c r="G2153" s="58">
        <v>4</v>
      </c>
      <c r="H2153" s="71" t="s">
        <v>461</v>
      </c>
      <c r="I2153" s="71" t="s">
        <v>423</v>
      </c>
      <c r="J2153" s="58" t="s">
        <v>312</v>
      </c>
      <c r="K2153" s="58" t="s">
        <v>491</v>
      </c>
      <c r="L2153" s="58">
        <v>48</v>
      </c>
      <c r="M2153" s="58">
        <v>4</v>
      </c>
      <c r="N2153" s="71">
        <v>60</v>
      </c>
      <c r="O2153" s="100">
        <f t="array" ref="O2153">IFERROR(INDEX($AD$11:$AO$1485,MATCH($B2153&amp;$I2153,$Z$11:$Z$1485&amp;$AG$11:$AG$1485,0),MATCH($C2153,$AD$9:$AO$9,0)),"-")</f>
        <v>47.45</v>
      </c>
      <c r="P2153" s="58" t="s">
        <v>131</v>
      </c>
      <c r="Q2153" s="58" t="s">
        <v>131</v>
      </c>
      <c r="R2153" s="100">
        <f t="array" ref="R2153">IFERROR(INDEX($AD$11:$AO$1485,MATCH($B2153&amp;$I2153,$Z$11:$Z$1485&amp;$AG$11:$AG$1485,0),MATCH($D2153,$AD$9:$AO$9,0)),"-")</f>
        <v>45.401899999999998</v>
      </c>
      <c r="S2153" s="58">
        <v>250</v>
      </c>
      <c r="T2153" s="58">
        <v>242</v>
      </c>
      <c r="U2153" s="58">
        <v>5</v>
      </c>
      <c r="V2153" s="58">
        <v>11</v>
      </c>
      <c r="W2153" s="50" t="str">
        <f t="shared" si="199"/>
        <v>-</v>
      </c>
      <c r="X2153" s="50">
        <f t="shared" si="200"/>
        <v>8</v>
      </c>
    </row>
    <row r="2154" spans="2:24" ht="15" x14ac:dyDescent="0.3">
      <c r="B2154" s="72" t="str">
        <f t="shared" si="201"/>
        <v>M48×3</v>
      </c>
      <c r="C2154" s="73" t="s">
        <v>216</v>
      </c>
      <c r="D2154" s="73" t="s">
        <v>221</v>
      </c>
      <c r="E2154" s="71" t="s">
        <v>0</v>
      </c>
      <c r="F2154" s="58">
        <v>48</v>
      </c>
      <c r="G2154" s="58">
        <v>3</v>
      </c>
      <c r="H2154" s="71" t="s">
        <v>461</v>
      </c>
      <c r="I2154" s="71" t="s">
        <v>423</v>
      </c>
      <c r="J2154" s="58" t="s">
        <v>312</v>
      </c>
      <c r="K2154" s="58" t="s">
        <v>491</v>
      </c>
      <c r="L2154" s="58">
        <v>48</v>
      </c>
      <c r="M2154" s="58">
        <v>3</v>
      </c>
      <c r="N2154" s="71">
        <v>60</v>
      </c>
      <c r="O2154" s="100">
        <f t="array" ref="O2154">IFERROR(INDEX($AD$11:$AO$1485,MATCH($B2154&amp;$I2154,$Z$11:$Z$1485&amp;$AG$11:$AG$1485,0),MATCH($C2154,$AD$9:$AO$9,0)),"-")</f>
        <v>47.63</v>
      </c>
      <c r="P2154" s="58" t="s">
        <v>131</v>
      </c>
      <c r="Q2154" s="58" t="s">
        <v>131</v>
      </c>
      <c r="R2154" s="100">
        <f t="array" ref="R2154">IFERROR(INDEX($AD$11:$AO$1485,MATCH($B2154&amp;$I2154,$Z$11:$Z$1485&amp;$AG$11:$AG$1485,0),MATCH($D2154,$AD$9:$AO$9,0)),"-")</f>
        <v>46.051400000000001</v>
      </c>
      <c r="S2154" s="58">
        <v>224</v>
      </c>
      <c r="T2154" s="58">
        <v>216</v>
      </c>
      <c r="U2154" s="58">
        <v>5</v>
      </c>
      <c r="V2154" s="58">
        <v>12</v>
      </c>
      <c r="W2154" s="50" t="str">
        <f t="shared" si="199"/>
        <v>-</v>
      </c>
      <c r="X2154" s="50">
        <f t="shared" si="200"/>
        <v>8</v>
      </c>
    </row>
    <row r="2155" spans="2:24" ht="15" x14ac:dyDescent="0.3">
      <c r="B2155" s="72" t="str">
        <f t="shared" si="201"/>
        <v>M48×2</v>
      </c>
      <c r="C2155" s="73" t="s">
        <v>216</v>
      </c>
      <c r="D2155" s="73" t="s">
        <v>221</v>
      </c>
      <c r="E2155" s="71" t="s">
        <v>0</v>
      </c>
      <c r="F2155" s="58">
        <v>48</v>
      </c>
      <c r="G2155" s="58">
        <v>2</v>
      </c>
      <c r="H2155" s="71" t="s">
        <v>461</v>
      </c>
      <c r="I2155" s="71" t="s">
        <v>423</v>
      </c>
      <c r="J2155" s="58" t="s">
        <v>312</v>
      </c>
      <c r="K2155" s="58" t="s">
        <v>491</v>
      </c>
      <c r="L2155" s="58">
        <v>48</v>
      </c>
      <c r="M2155" s="58">
        <v>2</v>
      </c>
      <c r="N2155" s="71">
        <v>60</v>
      </c>
      <c r="O2155" s="100">
        <f t="array" ref="O2155">IFERROR(INDEX($AD$11:$AO$1485,MATCH($B2155&amp;$I2155,$Z$11:$Z$1485&amp;$AG$11:$AG$1485,0),MATCH($C2155,$AD$9:$AO$9,0)),"-")</f>
        <v>47.48</v>
      </c>
      <c r="P2155" s="58" t="s">
        <v>131</v>
      </c>
      <c r="Q2155" s="58" t="s">
        <v>131</v>
      </c>
      <c r="R2155" s="100">
        <f t="array" ref="R2155">IFERROR(INDEX($AD$11:$AO$1485,MATCH($B2155&amp;$I2155,$Z$11:$Z$1485&amp;$AG$11:$AG$1485,0),MATCH($D2155,$AD$9:$AO$9,0)),"-")</f>
        <v>46.701000000000001</v>
      </c>
      <c r="S2155" s="58">
        <v>110</v>
      </c>
      <c r="T2155" s="58">
        <v>102</v>
      </c>
      <c r="U2155" s="58">
        <v>5</v>
      </c>
      <c r="V2155" s="58">
        <v>15</v>
      </c>
      <c r="W2155" s="50" t="str">
        <f t="shared" si="199"/>
        <v>-</v>
      </c>
      <c r="X2155" s="50">
        <f t="shared" si="200"/>
        <v>8</v>
      </c>
    </row>
    <row r="2156" spans="2:24" ht="15" x14ac:dyDescent="0.3">
      <c r="B2156" s="72" t="str">
        <f t="shared" si="201"/>
        <v>M48×1.5</v>
      </c>
      <c r="C2156" s="73" t="s">
        <v>216</v>
      </c>
      <c r="D2156" s="73" t="s">
        <v>221</v>
      </c>
      <c r="E2156" s="71" t="s">
        <v>0</v>
      </c>
      <c r="F2156" s="58">
        <v>48</v>
      </c>
      <c r="G2156" s="58">
        <v>1.5</v>
      </c>
      <c r="H2156" s="71" t="s">
        <v>461</v>
      </c>
      <c r="I2156" s="71" t="s">
        <v>423</v>
      </c>
      <c r="J2156" s="58" t="s">
        <v>312</v>
      </c>
      <c r="K2156" s="58" t="s">
        <v>491</v>
      </c>
      <c r="L2156" s="58">
        <v>48</v>
      </c>
      <c r="M2156" s="58">
        <v>1.5</v>
      </c>
      <c r="N2156" s="71">
        <v>60</v>
      </c>
      <c r="O2156" s="100">
        <f t="array" ref="O2156">IFERROR(INDEX($AD$11:$AO$1485,MATCH($B2156&amp;$I2156,$Z$11:$Z$1485&amp;$AG$11:$AG$1485,0),MATCH($C2156,$AD$9:$AO$9,0)),"-")</f>
        <v>47.64</v>
      </c>
      <c r="P2156" s="58" t="s">
        <v>131</v>
      </c>
      <c r="Q2156" s="58" t="s">
        <v>131</v>
      </c>
      <c r="R2156" s="100">
        <f t="array" ref="R2156">IFERROR(INDEX($AD$11:$AO$1485,MATCH($B2156&amp;$I2156,$Z$11:$Z$1485&amp;$AG$11:$AG$1485,0),MATCH($D2156,$AD$9:$AO$9,0)),"-")</f>
        <v>47.025700000000001</v>
      </c>
      <c r="S2156" s="58">
        <v>100</v>
      </c>
      <c r="T2156" s="58">
        <v>92</v>
      </c>
      <c r="U2156" s="58">
        <v>4</v>
      </c>
      <c r="V2156" s="58">
        <v>18</v>
      </c>
      <c r="W2156" s="50" t="str">
        <f t="shared" si="199"/>
        <v>-</v>
      </c>
      <c r="X2156" s="50">
        <f t="shared" si="200"/>
        <v>8</v>
      </c>
    </row>
    <row r="2157" spans="2:24" ht="15" x14ac:dyDescent="0.3">
      <c r="B2157" s="72" t="str">
        <f t="shared" si="201"/>
        <v>M50×3</v>
      </c>
      <c r="C2157" s="73" t="s">
        <v>216</v>
      </c>
      <c r="D2157" s="73" t="s">
        <v>221</v>
      </c>
      <c r="E2157" s="71" t="s">
        <v>0</v>
      </c>
      <c r="F2157" s="58">
        <v>50</v>
      </c>
      <c r="G2157" s="58">
        <v>3</v>
      </c>
      <c r="H2157" s="71" t="s">
        <v>461</v>
      </c>
      <c r="I2157" s="71" t="s">
        <v>423</v>
      </c>
      <c r="J2157" s="58" t="s">
        <v>312</v>
      </c>
      <c r="K2157" s="58" t="s">
        <v>491</v>
      </c>
      <c r="L2157" s="58">
        <v>50</v>
      </c>
      <c r="M2157" s="58">
        <v>3</v>
      </c>
      <c r="N2157" s="71">
        <v>60</v>
      </c>
      <c r="O2157" s="100">
        <f t="array" ref="O2157">IFERROR(INDEX($AD$11:$AO$1485,MATCH($B2157&amp;$I2157,$Z$11:$Z$1485&amp;$AG$11:$AG$1485,0),MATCH($C2157,$AD$9:$AO$9,0)),"-")</f>
        <v>49.63</v>
      </c>
      <c r="P2157" s="58" t="s">
        <v>131</v>
      </c>
      <c r="Q2157" s="58" t="s">
        <v>131</v>
      </c>
      <c r="R2157" s="100">
        <f t="array" ref="R2157">IFERROR(INDEX($AD$11:$AO$1485,MATCH($B2157&amp;$I2157,$Z$11:$Z$1485&amp;$AG$11:$AG$1485,0),MATCH($D2157,$AD$9:$AO$9,0)),"-")</f>
        <v>48.051400000000001</v>
      </c>
      <c r="S2157" s="58">
        <v>224</v>
      </c>
      <c r="T2157" s="58">
        <v>216</v>
      </c>
      <c r="U2157" s="58">
        <v>5</v>
      </c>
      <c r="V2157" s="58">
        <v>12</v>
      </c>
      <c r="W2157" s="50" t="str">
        <f t="shared" si="199"/>
        <v>-</v>
      </c>
      <c r="X2157" s="50">
        <f t="shared" si="200"/>
        <v>8</v>
      </c>
    </row>
    <row r="2158" spans="2:24" ht="15" x14ac:dyDescent="0.3">
      <c r="B2158" s="72" t="str">
        <f t="shared" si="201"/>
        <v>M50×2</v>
      </c>
      <c r="C2158" s="73" t="s">
        <v>216</v>
      </c>
      <c r="D2158" s="73" t="s">
        <v>221</v>
      </c>
      <c r="E2158" s="71" t="s">
        <v>0</v>
      </c>
      <c r="F2158" s="58">
        <v>50</v>
      </c>
      <c r="G2158" s="58">
        <v>2</v>
      </c>
      <c r="H2158" s="71" t="s">
        <v>461</v>
      </c>
      <c r="I2158" s="71" t="s">
        <v>423</v>
      </c>
      <c r="J2158" s="58" t="s">
        <v>312</v>
      </c>
      <c r="K2158" s="58" t="s">
        <v>491</v>
      </c>
      <c r="L2158" s="58">
        <v>50</v>
      </c>
      <c r="M2158" s="58">
        <v>2</v>
      </c>
      <c r="N2158" s="71">
        <v>60</v>
      </c>
      <c r="O2158" s="100">
        <f t="array" ref="O2158">IFERROR(INDEX($AD$11:$AO$1485,MATCH($B2158&amp;$I2158,$Z$11:$Z$1485&amp;$AG$11:$AG$1485,0),MATCH($C2158,$AD$9:$AO$9,0)),"-")</f>
        <v>49.48</v>
      </c>
      <c r="P2158" s="58" t="s">
        <v>131</v>
      </c>
      <c r="Q2158" s="58" t="s">
        <v>131</v>
      </c>
      <c r="R2158" s="100">
        <f t="array" ref="R2158">IFERROR(INDEX($AD$11:$AO$1485,MATCH($B2158&amp;$I2158,$Z$11:$Z$1485&amp;$AG$11:$AG$1485,0),MATCH($D2158,$AD$9:$AO$9,0)),"-")</f>
        <v>48.701000000000001</v>
      </c>
      <c r="S2158" s="58">
        <v>110</v>
      </c>
      <c r="T2158" s="58">
        <v>102</v>
      </c>
      <c r="U2158" s="58">
        <v>5</v>
      </c>
      <c r="V2158" s="58">
        <v>15</v>
      </c>
      <c r="W2158" s="50" t="str">
        <f t="shared" si="199"/>
        <v>-</v>
      </c>
      <c r="X2158" s="50">
        <f t="shared" si="200"/>
        <v>8</v>
      </c>
    </row>
    <row r="2159" spans="2:24" ht="15" x14ac:dyDescent="0.3">
      <c r="B2159" s="72" t="str">
        <f t="shared" si="201"/>
        <v>M50×1.5</v>
      </c>
      <c r="C2159" s="73" t="s">
        <v>216</v>
      </c>
      <c r="D2159" s="73" t="s">
        <v>221</v>
      </c>
      <c r="E2159" s="71" t="s">
        <v>0</v>
      </c>
      <c r="F2159" s="58">
        <v>50</v>
      </c>
      <c r="G2159" s="58">
        <v>1.5</v>
      </c>
      <c r="H2159" s="71" t="s">
        <v>461</v>
      </c>
      <c r="I2159" s="71" t="s">
        <v>423</v>
      </c>
      <c r="J2159" s="58" t="s">
        <v>312</v>
      </c>
      <c r="K2159" s="58" t="s">
        <v>491</v>
      </c>
      <c r="L2159" s="58">
        <v>50</v>
      </c>
      <c r="M2159" s="58">
        <v>1.5</v>
      </c>
      <c r="N2159" s="71">
        <v>60</v>
      </c>
      <c r="O2159" s="100">
        <f t="array" ref="O2159">IFERROR(INDEX($AD$11:$AO$1485,MATCH($B2159&amp;$I2159,$Z$11:$Z$1485&amp;$AG$11:$AG$1485,0),MATCH($C2159,$AD$9:$AO$9,0)),"-")</f>
        <v>49.64</v>
      </c>
      <c r="P2159" s="58" t="s">
        <v>131</v>
      </c>
      <c r="Q2159" s="58" t="s">
        <v>131</v>
      </c>
      <c r="R2159" s="100">
        <f t="array" ref="R2159">IFERROR(INDEX($AD$11:$AO$1485,MATCH($B2159&amp;$I2159,$Z$11:$Z$1485&amp;$AG$11:$AG$1485,0),MATCH($D2159,$AD$9:$AO$9,0)),"-")</f>
        <v>49.025700000000001</v>
      </c>
      <c r="S2159" s="58">
        <v>100</v>
      </c>
      <c r="T2159" s="58">
        <v>92</v>
      </c>
      <c r="U2159" s="58">
        <v>4</v>
      </c>
      <c r="V2159" s="58">
        <v>18</v>
      </c>
      <c r="W2159" s="50" t="str">
        <f t="shared" si="199"/>
        <v>-</v>
      </c>
      <c r="X2159" s="50">
        <f t="shared" si="200"/>
        <v>8</v>
      </c>
    </row>
    <row r="2160" spans="2:24" ht="15" x14ac:dyDescent="0.3">
      <c r="B2160" s="72" t="str">
        <f t="shared" si="201"/>
        <v>M52×4</v>
      </c>
      <c r="C2160" s="73" t="s">
        <v>216</v>
      </c>
      <c r="D2160" s="73" t="s">
        <v>221</v>
      </c>
      <c r="E2160" s="71" t="s">
        <v>0</v>
      </c>
      <c r="F2160" s="58">
        <v>52</v>
      </c>
      <c r="G2160" s="58">
        <v>4</v>
      </c>
      <c r="H2160" s="71" t="s">
        <v>461</v>
      </c>
      <c r="I2160" s="71" t="s">
        <v>423</v>
      </c>
      <c r="J2160" s="58" t="s">
        <v>312</v>
      </c>
      <c r="K2160" s="58" t="s">
        <v>491</v>
      </c>
      <c r="L2160" s="58">
        <v>52</v>
      </c>
      <c r="M2160" s="58">
        <v>4</v>
      </c>
      <c r="N2160" s="71">
        <v>60</v>
      </c>
      <c r="O2160" s="100">
        <f t="array" ref="O2160">IFERROR(INDEX($AD$11:$AO$1485,MATCH($B2160&amp;$I2160,$Z$11:$Z$1485&amp;$AG$11:$AG$1485,0),MATCH($C2160,$AD$9:$AO$9,0)),"-")</f>
        <v>51.45</v>
      </c>
      <c r="P2160" s="58" t="s">
        <v>131</v>
      </c>
      <c r="Q2160" s="58" t="s">
        <v>131</v>
      </c>
      <c r="R2160" s="100">
        <f t="array" ref="R2160">IFERROR(INDEX($AD$11:$AO$1485,MATCH($B2160&amp;$I2160,$Z$11:$Z$1485&amp;$AG$11:$AG$1485,0),MATCH($D2160,$AD$9:$AO$9,0)),"-")</f>
        <v>49.401899999999998</v>
      </c>
      <c r="S2160" s="58">
        <v>250</v>
      </c>
      <c r="T2160" s="58">
        <v>240</v>
      </c>
      <c r="U2160" s="58">
        <v>5</v>
      </c>
      <c r="V2160" s="58">
        <v>11</v>
      </c>
      <c r="W2160" s="50" t="str">
        <f t="shared" si="199"/>
        <v>-</v>
      </c>
      <c r="X2160" s="50">
        <f t="shared" si="200"/>
        <v>10</v>
      </c>
    </row>
    <row r="2161" spans="2:24" ht="15" x14ac:dyDescent="0.3">
      <c r="B2161" s="72" t="str">
        <f t="shared" si="201"/>
        <v>M52×3</v>
      </c>
      <c r="C2161" s="73" t="s">
        <v>216</v>
      </c>
      <c r="D2161" s="73" t="s">
        <v>221</v>
      </c>
      <c r="E2161" s="71" t="s">
        <v>0</v>
      </c>
      <c r="F2161" s="58">
        <v>52</v>
      </c>
      <c r="G2161" s="58">
        <v>3</v>
      </c>
      <c r="H2161" s="71" t="s">
        <v>461</v>
      </c>
      <c r="I2161" s="71" t="s">
        <v>423</v>
      </c>
      <c r="J2161" s="58" t="s">
        <v>312</v>
      </c>
      <c r="K2161" s="58" t="s">
        <v>491</v>
      </c>
      <c r="L2161" s="58">
        <v>52</v>
      </c>
      <c r="M2161" s="58">
        <v>3</v>
      </c>
      <c r="N2161" s="71">
        <v>60</v>
      </c>
      <c r="O2161" s="100">
        <f t="array" ref="O2161">IFERROR(INDEX($AD$11:$AO$1485,MATCH($B2161&amp;$I2161,$Z$11:$Z$1485&amp;$AG$11:$AG$1485,0),MATCH($C2161,$AD$9:$AO$9,0)),"-")</f>
        <v>51.63</v>
      </c>
      <c r="P2161" s="58" t="s">
        <v>131</v>
      </c>
      <c r="Q2161" s="58" t="s">
        <v>131</v>
      </c>
      <c r="R2161" s="100">
        <f t="array" ref="R2161">IFERROR(INDEX($AD$11:$AO$1485,MATCH($B2161&amp;$I2161,$Z$11:$Z$1485&amp;$AG$11:$AG$1485,0),MATCH($D2161,$AD$9:$AO$9,0)),"-")</f>
        <v>50.051400000000001</v>
      </c>
      <c r="S2161" s="58">
        <v>224</v>
      </c>
      <c r="T2161" s="58">
        <v>214</v>
      </c>
      <c r="U2161" s="58">
        <v>5</v>
      </c>
      <c r="V2161" s="58">
        <v>12</v>
      </c>
      <c r="W2161" s="50" t="str">
        <f t="shared" si="199"/>
        <v>-</v>
      </c>
      <c r="X2161" s="50">
        <f t="shared" si="200"/>
        <v>10</v>
      </c>
    </row>
    <row r="2162" spans="2:24" ht="15" x14ac:dyDescent="0.3">
      <c r="B2162" s="72" t="str">
        <f t="shared" si="201"/>
        <v>M52×2</v>
      </c>
      <c r="C2162" s="73" t="s">
        <v>216</v>
      </c>
      <c r="D2162" s="73" t="s">
        <v>221</v>
      </c>
      <c r="E2162" s="71" t="s">
        <v>0</v>
      </c>
      <c r="F2162" s="58">
        <v>52</v>
      </c>
      <c r="G2162" s="58">
        <v>2</v>
      </c>
      <c r="H2162" s="71" t="s">
        <v>461</v>
      </c>
      <c r="I2162" s="71" t="s">
        <v>423</v>
      </c>
      <c r="J2162" s="58" t="s">
        <v>312</v>
      </c>
      <c r="K2162" s="58" t="s">
        <v>491</v>
      </c>
      <c r="L2162" s="58">
        <v>52</v>
      </c>
      <c r="M2162" s="58">
        <v>2</v>
      </c>
      <c r="N2162" s="71">
        <v>60</v>
      </c>
      <c r="O2162" s="100">
        <f t="array" ref="O2162">IFERROR(INDEX($AD$11:$AO$1485,MATCH($B2162&amp;$I2162,$Z$11:$Z$1485&amp;$AG$11:$AG$1485,0),MATCH($C2162,$AD$9:$AO$9,0)),"-")</f>
        <v>51.49</v>
      </c>
      <c r="P2162" s="58" t="s">
        <v>131</v>
      </c>
      <c r="Q2162" s="58" t="s">
        <v>131</v>
      </c>
      <c r="R2162" s="100">
        <f t="array" ref="R2162">IFERROR(INDEX($AD$11:$AO$1485,MATCH($B2162&amp;$I2162,$Z$11:$Z$1485&amp;$AG$11:$AG$1485,0),MATCH($D2162,$AD$9:$AO$9,0)),"-")</f>
        <v>50.701000000000001</v>
      </c>
      <c r="S2162" s="58">
        <v>120</v>
      </c>
      <c r="T2162" s="58">
        <v>110</v>
      </c>
      <c r="U2162" s="58">
        <v>4</v>
      </c>
      <c r="V2162" s="58">
        <v>15</v>
      </c>
      <c r="W2162" s="50" t="str">
        <f t="shared" si="199"/>
        <v>-</v>
      </c>
      <c r="X2162" s="50">
        <f t="shared" si="200"/>
        <v>10</v>
      </c>
    </row>
    <row r="2163" spans="2:24" ht="15" x14ac:dyDescent="0.3">
      <c r="B2163" s="72" t="str">
        <f t="shared" si="201"/>
        <v>M52×1.5</v>
      </c>
      <c r="C2163" s="73" t="s">
        <v>216</v>
      </c>
      <c r="D2163" s="73" t="s">
        <v>221</v>
      </c>
      <c r="E2163" s="71" t="s">
        <v>0</v>
      </c>
      <c r="F2163" s="58">
        <v>52</v>
      </c>
      <c r="G2163" s="58">
        <v>1.5</v>
      </c>
      <c r="H2163" s="71" t="s">
        <v>461</v>
      </c>
      <c r="I2163" s="71" t="s">
        <v>423</v>
      </c>
      <c r="J2163" s="58" t="s">
        <v>312</v>
      </c>
      <c r="K2163" s="58" t="s">
        <v>491</v>
      </c>
      <c r="L2163" s="58">
        <v>52</v>
      </c>
      <c r="M2163" s="58">
        <v>1.5</v>
      </c>
      <c r="N2163" s="71">
        <v>60</v>
      </c>
      <c r="O2163" s="100">
        <f t="array" ref="O2163">IFERROR(INDEX($AD$11:$AO$1485,MATCH($B2163&amp;$I2163,$Z$11:$Z$1485&amp;$AG$11:$AG$1485,0),MATCH($C2163,$AD$9:$AO$9,0)),"-")</f>
        <v>51.65</v>
      </c>
      <c r="P2163" s="58" t="s">
        <v>131</v>
      </c>
      <c r="Q2163" s="58" t="s">
        <v>131</v>
      </c>
      <c r="R2163" s="100">
        <f t="array" ref="R2163">IFERROR(INDEX($AD$11:$AO$1485,MATCH($B2163&amp;$I2163,$Z$11:$Z$1485&amp;$AG$11:$AG$1485,0),MATCH($D2163,$AD$9:$AO$9,0)),"-")</f>
        <v>51.025700000000001</v>
      </c>
      <c r="S2163" s="58">
        <v>110</v>
      </c>
      <c r="T2163" s="58">
        <v>100</v>
      </c>
      <c r="U2163" s="58">
        <v>4</v>
      </c>
      <c r="V2163" s="58">
        <v>18</v>
      </c>
      <c r="W2163" s="50" t="str">
        <f t="shared" si="199"/>
        <v>-</v>
      </c>
      <c r="X2163" s="50">
        <f t="shared" si="200"/>
        <v>10</v>
      </c>
    </row>
    <row r="2164" spans="2:24" ht="15" x14ac:dyDescent="0.3">
      <c r="B2164" s="72" t="str">
        <f t="shared" si="201"/>
        <v>M55×4</v>
      </c>
      <c r="C2164" s="73" t="s">
        <v>216</v>
      </c>
      <c r="D2164" s="73" t="s">
        <v>221</v>
      </c>
      <c r="E2164" s="71" t="s">
        <v>0</v>
      </c>
      <c r="F2164" s="58">
        <v>55</v>
      </c>
      <c r="G2164" s="58">
        <v>4</v>
      </c>
      <c r="H2164" s="71" t="s">
        <v>461</v>
      </c>
      <c r="I2164" s="71" t="s">
        <v>423</v>
      </c>
      <c r="J2164" s="58" t="s">
        <v>312</v>
      </c>
      <c r="K2164" s="58" t="s">
        <v>491</v>
      </c>
      <c r="L2164" s="58">
        <v>55</v>
      </c>
      <c r="M2164" s="58">
        <v>4</v>
      </c>
      <c r="N2164" s="71">
        <v>60</v>
      </c>
      <c r="O2164" s="100">
        <f t="array" ref="O2164">IFERROR(INDEX($AD$11:$AO$1485,MATCH($B2164&amp;$I2164,$Z$11:$Z$1485&amp;$AG$11:$AG$1485,0),MATCH($C2164,$AD$9:$AO$9,0)),"-")</f>
        <v>54.45</v>
      </c>
      <c r="P2164" s="58" t="s">
        <v>131</v>
      </c>
      <c r="Q2164" s="58" t="s">
        <v>131</v>
      </c>
      <c r="R2164" s="100">
        <f t="array" ref="R2164">IFERROR(INDEX($AD$11:$AO$1485,MATCH($B2164&amp;$I2164,$Z$11:$Z$1485&amp;$AG$11:$AG$1485,0),MATCH($D2164,$AD$9:$AO$9,0)),"-")</f>
        <v>52.401899999999998</v>
      </c>
      <c r="S2164" s="58">
        <v>250</v>
      </c>
      <c r="T2164" s="58">
        <v>240</v>
      </c>
      <c r="U2164" s="58">
        <v>5</v>
      </c>
      <c r="V2164" s="58">
        <v>11</v>
      </c>
      <c r="W2164" s="50" t="str">
        <f t="shared" si="199"/>
        <v>-</v>
      </c>
      <c r="X2164" s="50">
        <f t="shared" si="200"/>
        <v>10</v>
      </c>
    </row>
    <row r="2165" spans="2:24" ht="15" x14ac:dyDescent="0.3">
      <c r="B2165" s="72" t="str">
        <f t="shared" si="201"/>
        <v>M55×3</v>
      </c>
      <c r="C2165" s="73" t="s">
        <v>216</v>
      </c>
      <c r="D2165" s="73" t="s">
        <v>221</v>
      </c>
      <c r="E2165" s="71" t="s">
        <v>0</v>
      </c>
      <c r="F2165" s="58">
        <v>55</v>
      </c>
      <c r="G2165" s="58">
        <v>3</v>
      </c>
      <c r="H2165" s="71" t="s">
        <v>461</v>
      </c>
      <c r="I2165" s="71" t="s">
        <v>423</v>
      </c>
      <c r="J2165" s="58" t="s">
        <v>312</v>
      </c>
      <c r="K2165" s="58" t="s">
        <v>491</v>
      </c>
      <c r="L2165" s="58">
        <v>55</v>
      </c>
      <c r="M2165" s="58">
        <v>3</v>
      </c>
      <c r="N2165" s="71">
        <v>60</v>
      </c>
      <c r="O2165" s="100">
        <f t="array" ref="O2165">IFERROR(INDEX($AD$11:$AO$1485,MATCH($B2165&amp;$I2165,$Z$11:$Z$1485&amp;$AG$11:$AG$1485,0),MATCH($C2165,$AD$9:$AO$9,0)),"-")</f>
        <v>54.63</v>
      </c>
      <c r="P2165" s="58" t="s">
        <v>131</v>
      </c>
      <c r="Q2165" s="58" t="s">
        <v>131</v>
      </c>
      <c r="R2165" s="100">
        <f t="array" ref="R2165">IFERROR(INDEX($AD$11:$AO$1485,MATCH($B2165&amp;$I2165,$Z$11:$Z$1485&amp;$AG$11:$AG$1485,0),MATCH($D2165,$AD$9:$AO$9,0)),"-")</f>
        <v>53.051400000000001</v>
      </c>
      <c r="S2165" s="58">
        <v>224</v>
      </c>
      <c r="T2165" s="58">
        <v>214</v>
      </c>
      <c r="U2165" s="58">
        <v>5</v>
      </c>
      <c r="V2165" s="58">
        <v>12</v>
      </c>
      <c r="W2165" s="50" t="str">
        <f t="shared" ref="W2165:W2228" si="202">IF(P2165="-","-",P2165-Q2165)</f>
        <v>-</v>
      </c>
      <c r="X2165" s="50">
        <f t="shared" ref="X2165:X2228" si="203">S2165-T2165</f>
        <v>10</v>
      </c>
    </row>
    <row r="2166" spans="2:24" ht="15" x14ac:dyDescent="0.3">
      <c r="B2166" s="72" t="str">
        <f t="shared" si="201"/>
        <v>M55×2</v>
      </c>
      <c r="C2166" s="73" t="s">
        <v>216</v>
      </c>
      <c r="D2166" s="73" t="s">
        <v>221</v>
      </c>
      <c r="E2166" s="71" t="s">
        <v>0</v>
      </c>
      <c r="F2166" s="58">
        <v>55</v>
      </c>
      <c r="G2166" s="58">
        <v>2</v>
      </c>
      <c r="H2166" s="71" t="s">
        <v>461</v>
      </c>
      <c r="I2166" s="71" t="s">
        <v>423</v>
      </c>
      <c r="J2166" s="58" t="s">
        <v>312</v>
      </c>
      <c r="K2166" s="58" t="s">
        <v>491</v>
      </c>
      <c r="L2166" s="58">
        <v>55</v>
      </c>
      <c r="M2166" s="58">
        <v>2</v>
      </c>
      <c r="N2166" s="71">
        <v>60</v>
      </c>
      <c r="O2166" s="100">
        <f t="array" ref="O2166">IFERROR(INDEX($AD$11:$AO$1485,MATCH($B2166&amp;$I2166,$Z$11:$Z$1485&amp;$AG$11:$AG$1485,0),MATCH($C2166,$AD$9:$AO$9,0)),"-")</f>
        <v>54.49</v>
      </c>
      <c r="P2166" s="58" t="s">
        <v>131</v>
      </c>
      <c r="Q2166" s="58" t="s">
        <v>131</v>
      </c>
      <c r="R2166" s="100">
        <f t="array" ref="R2166">IFERROR(INDEX($AD$11:$AO$1485,MATCH($B2166&amp;$I2166,$Z$11:$Z$1485&amp;$AG$11:$AG$1485,0),MATCH($D2166,$AD$9:$AO$9,0)),"-")</f>
        <v>53.701000000000001</v>
      </c>
      <c r="S2166" s="58">
        <v>120</v>
      </c>
      <c r="T2166" s="58">
        <v>110</v>
      </c>
      <c r="U2166" s="58">
        <v>5</v>
      </c>
      <c r="V2166" s="58">
        <v>15</v>
      </c>
      <c r="W2166" s="50" t="str">
        <f t="shared" si="202"/>
        <v>-</v>
      </c>
      <c r="X2166" s="50">
        <f t="shared" si="203"/>
        <v>10</v>
      </c>
    </row>
    <row r="2167" spans="2:24" ht="15" x14ac:dyDescent="0.3">
      <c r="B2167" s="72" t="str">
        <f t="shared" si="201"/>
        <v>M55×1.5</v>
      </c>
      <c r="C2167" s="73" t="s">
        <v>216</v>
      </c>
      <c r="D2167" s="73" t="s">
        <v>221</v>
      </c>
      <c r="E2167" s="71" t="s">
        <v>0</v>
      </c>
      <c r="F2167" s="58">
        <v>55</v>
      </c>
      <c r="G2167" s="58">
        <v>1.5</v>
      </c>
      <c r="H2167" s="71" t="s">
        <v>461</v>
      </c>
      <c r="I2167" s="71" t="s">
        <v>423</v>
      </c>
      <c r="J2167" s="58" t="s">
        <v>312</v>
      </c>
      <c r="K2167" s="58" t="s">
        <v>491</v>
      </c>
      <c r="L2167" s="58">
        <v>55</v>
      </c>
      <c r="M2167" s="58">
        <v>1.5</v>
      </c>
      <c r="N2167" s="71">
        <v>60</v>
      </c>
      <c r="O2167" s="100">
        <f t="array" ref="O2167">IFERROR(INDEX($AD$11:$AO$1485,MATCH($B2167&amp;$I2167,$Z$11:$Z$1485&amp;$AG$11:$AG$1485,0),MATCH($C2167,$AD$9:$AO$9,0)),"-")</f>
        <v>54.65</v>
      </c>
      <c r="P2167" s="58" t="s">
        <v>131</v>
      </c>
      <c r="Q2167" s="58" t="s">
        <v>131</v>
      </c>
      <c r="R2167" s="100">
        <f t="array" ref="R2167">IFERROR(INDEX($AD$11:$AO$1485,MATCH($B2167&amp;$I2167,$Z$11:$Z$1485&amp;$AG$11:$AG$1485,0),MATCH($D2167,$AD$9:$AO$9,0)),"-")</f>
        <v>54.025700000000001</v>
      </c>
      <c r="S2167" s="58">
        <v>110</v>
      </c>
      <c r="T2167" s="58">
        <v>100</v>
      </c>
      <c r="U2167" s="58">
        <v>4</v>
      </c>
      <c r="V2167" s="58">
        <v>18</v>
      </c>
      <c r="W2167" s="50" t="str">
        <f t="shared" si="202"/>
        <v>-</v>
      </c>
      <c r="X2167" s="50">
        <f t="shared" si="203"/>
        <v>10</v>
      </c>
    </row>
    <row r="2168" spans="2:24" ht="15" x14ac:dyDescent="0.3">
      <c r="B2168" s="72" t="str">
        <f t="shared" si="201"/>
        <v>M56×4</v>
      </c>
      <c r="C2168" s="73" t="s">
        <v>216</v>
      </c>
      <c r="D2168" s="73" t="s">
        <v>221</v>
      </c>
      <c r="E2168" s="71" t="s">
        <v>0</v>
      </c>
      <c r="F2168" s="58">
        <v>56</v>
      </c>
      <c r="G2168" s="58">
        <v>4</v>
      </c>
      <c r="H2168" s="71" t="s">
        <v>461</v>
      </c>
      <c r="I2168" s="71" t="s">
        <v>423</v>
      </c>
      <c r="J2168" s="58" t="s">
        <v>312</v>
      </c>
      <c r="K2168" s="58" t="s">
        <v>491</v>
      </c>
      <c r="L2168" s="58">
        <v>56</v>
      </c>
      <c r="M2168" s="58">
        <v>4</v>
      </c>
      <c r="N2168" s="71">
        <v>60</v>
      </c>
      <c r="O2168" s="100">
        <f t="array" ref="O2168">IFERROR(INDEX($AD$11:$AO$1485,MATCH($B2168&amp;$I2168,$Z$11:$Z$1485&amp;$AG$11:$AG$1485,0),MATCH($C2168,$AD$9:$AO$9,0)),"-")</f>
        <v>55.45</v>
      </c>
      <c r="P2168" s="58" t="s">
        <v>131</v>
      </c>
      <c r="Q2168" s="58" t="s">
        <v>131</v>
      </c>
      <c r="R2168" s="100">
        <f t="array" ref="R2168">IFERROR(INDEX($AD$11:$AO$1485,MATCH($B2168&amp;$I2168,$Z$11:$Z$1485&amp;$AG$11:$AG$1485,0),MATCH($D2168,$AD$9:$AO$9,0)),"-")</f>
        <v>53.401899999999998</v>
      </c>
      <c r="S2168" s="58">
        <v>250</v>
      </c>
      <c r="T2168" s="58">
        <v>240</v>
      </c>
      <c r="U2168" s="58">
        <v>5</v>
      </c>
      <c r="V2168" s="58">
        <v>11</v>
      </c>
      <c r="W2168" s="50" t="str">
        <f t="shared" si="202"/>
        <v>-</v>
      </c>
      <c r="X2168" s="50">
        <f t="shared" si="203"/>
        <v>10</v>
      </c>
    </row>
    <row r="2169" spans="2:24" ht="15" x14ac:dyDescent="0.3">
      <c r="B2169" s="72" t="str">
        <f t="shared" si="201"/>
        <v>M56×3</v>
      </c>
      <c r="C2169" s="73" t="s">
        <v>216</v>
      </c>
      <c r="D2169" s="73" t="s">
        <v>221</v>
      </c>
      <c r="E2169" s="71" t="s">
        <v>0</v>
      </c>
      <c r="F2169" s="58">
        <v>56</v>
      </c>
      <c r="G2169" s="58">
        <v>3</v>
      </c>
      <c r="H2169" s="71" t="s">
        <v>461</v>
      </c>
      <c r="I2169" s="71" t="s">
        <v>423</v>
      </c>
      <c r="J2169" s="58" t="s">
        <v>312</v>
      </c>
      <c r="K2169" s="58" t="s">
        <v>491</v>
      </c>
      <c r="L2169" s="58">
        <v>56</v>
      </c>
      <c r="M2169" s="58">
        <v>3</v>
      </c>
      <c r="N2169" s="71">
        <v>60</v>
      </c>
      <c r="O2169" s="100">
        <f t="array" ref="O2169">IFERROR(INDEX($AD$11:$AO$1485,MATCH($B2169&amp;$I2169,$Z$11:$Z$1485&amp;$AG$11:$AG$1485,0),MATCH($C2169,$AD$9:$AO$9,0)),"-")</f>
        <v>55.63</v>
      </c>
      <c r="P2169" s="58" t="s">
        <v>131</v>
      </c>
      <c r="Q2169" s="58" t="s">
        <v>131</v>
      </c>
      <c r="R2169" s="100">
        <f t="array" ref="R2169">IFERROR(INDEX($AD$11:$AO$1485,MATCH($B2169&amp;$I2169,$Z$11:$Z$1485&amp;$AG$11:$AG$1485,0),MATCH($D2169,$AD$9:$AO$9,0)),"-")</f>
        <v>54.051400000000001</v>
      </c>
      <c r="S2169" s="58">
        <v>224</v>
      </c>
      <c r="T2169" s="58">
        <v>214</v>
      </c>
      <c r="U2169" s="58">
        <v>5</v>
      </c>
      <c r="V2169" s="58">
        <v>12</v>
      </c>
      <c r="W2169" s="50" t="str">
        <f t="shared" si="202"/>
        <v>-</v>
      </c>
      <c r="X2169" s="50">
        <f t="shared" si="203"/>
        <v>10</v>
      </c>
    </row>
    <row r="2170" spans="2:24" ht="15" x14ac:dyDescent="0.3">
      <c r="B2170" s="72" t="str">
        <f t="shared" si="201"/>
        <v>M56×2</v>
      </c>
      <c r="C2170" s="73" t="s">
        <v>216</v>
      </c>
      <c r="D2170" s="73" t="s">
        <v>221</v>
      </c>
      <c r="E2170" s="71" t="s">
        <v>0</v>
      </c>
      <c r="F2170" s="58">
        <v>56</v>
      </c>
      <c r="G2170" s="58">
        <v>2</v>
      </c>
      <c r="H2170" s="71" t="s">
        <v>461</v>
      </c>
      <c r="I2170" s="71" t="s">
        <v>423</v>
      </c>
      <c r="J2170" s="58" t="s">
        <v>312</v>
      </c>
      <c r="K2170" s="58" t="s">
        <v>491</v>
      </c>
      <c r="L2170" s="58">
        <v>56</v>
      </c>
      <c r="M2170" s="58">
        <v>2</v>
      </c>
      <c r="N2170" s="71">
        <v>60</v>
      </c>
      <c r="O2170" s="100">
        <f t="array" ref="O2170">IFERROR(INDEX($AD$11:$AO$1485,MATCH($B2170&amp;$I2170,$Z$11:$Z$1485&amp;$AG$11:$AG$1485,0),MATCH($C2170,$AD$9:$AO$9,0)),"-")</f>
        <v>55.8</v>
      </c>
      <c r="P2170" s="58" t="s">
        <v>131</v>
      </c>
      <c r="Q2170" s="58" t="s">
        <v>131</v>
      </c>
      <c r="R2170" s="100">
        <f t="array" ref="R2170">IFERROR(INDEX($AD$11:$AO$1485,MATCH($B2170&amp;$I2170,$Z$11:$Z$1485&amp;$AG$11:$AG$1485,0),MATCH($D2170,$AD$9:$AO$9,0)),"-")</f>
        <v>54.701000000000001</v>
      </c>
      <c r="S2170" s="58">
        <v>190</v>
      </c>
      <c r="T2170" s="58">
        <v>180</v>
      </c>
      <c r="U2170" s="58">
        <v>5</v>
      </c>
      <c r="V2170" s="58">
        <v>15</v>
      </c>
      <c r="W2170" s="50" t="str">
        <f t="shared" si="202"/>
        <v>-</v>
      </c>
      <c r="X2170" s="50">
        <f t="shared" si="203"/>
        <v>10</v>
      </c>
    </row>
    <row r="2171" spans="2:24" ht="15" x14ac:dyDescent="0.3">
      <c r="B2171" s="72" t="str">
        <f t="shared" si="201"/>
        <v>M56×1.5</v>
      </c>
      <c r="C2171" s="73" t="s">
        <v>216</v>
      </c>
      <c r="D2171" s="73" t="s">
        <v>221</v>
      </c>
      <c r="E2171" s="71" t="s">
        <v>0</v>
      </c>
      <c r="F2171" s="58">
        <v>56</v>
      </c>
      <c r="G2171" s="58">
        <v>1.5</v>
      </c>
      <c r="H2171" s="71" t="s">
        <v>461</v>
      </c>
      <c r="I2171" s="71" t="s">
        <v>423</v>
      </c>
      <c r="J2171" s="58" t="s">
        <v>312</v>
      </c>
      <c r="K2171" s="58" t="s">
        <v>491</v>
      </c>
      <c r="L2171" s="58">
        <v>56</v>
      </c>
      <c r="M2171" s="58">
        <v>1.5</v>
      </c>
      <c r="N2171" s="71">
        <v>60</v>
      </c>
      <c r="O2171" s="100">
        <f t="array" ref="O2171">IFERROR(INDEX($AD$11:$AO$1485,MATCH($B2171&amp;$I2171,$Z$11:$Z$1485&amp;$AG$11:$AG$1485,0),MATCH($C2171,$AD$9:$AO$9,0)),"-")</f>
        <v>55.89</v>
      </c>
      <c r="P2171" s="58" t="s">
        <v>131</v>
      </c>
      <c r="Q2171" s="58" t="s">
        <v>131</v>
      </c>
      <c r="R2171" s="100">
        <f t="array" ref="R2171">IFERROR(INDEX($AD$11:$AO$1485,MATCH($B2171&amp;$I2171,$Z$11:$Z$1485&amp;$AG$11:$AG$1485,0),MATCH($D2171,$AD$9:$AO$9,0)),"-")</f>
        <v>55.025700000000001</v>
      </c>
      <c r="S2171" s="58">
        <v>170</v>
      </c>
      <c r="T2171" s="58">
        <v>160</v>
      </c>
      <c r="U2171" s="58">
        <v>4</v>
      </c>
      <c r="V2171" s="58">
        <v>18</v>
      </c>
      <c r="W2171" s="50" t="str">
        <f t="shared" si="202"/>
        <v>-</v>
      </c>
      <c r="X2171" s="50">
        <f t="shared" si="203"/>
        <v>10</v>
      </c>
    </row>
    <row r="2172" spans="2:24" ht="15" x14ac:dyDescent="0.3">
      <c r="B2172" s="72" t="str">
        <f t="shared" si="201"/>
        <v>M58×4</v>
      </c>
      <c r="C2172" s="73" t="s">
        <v>216</v>
      </c>
      <c r="D2172" s="73" t="s">
        <v>221</v>
      </c>
      <c r="E2172" s="71" t="s">
        <v>0</v>
      </c>
      <c r="F2172" s="58">
        <v>58</v>
      </c>
      <c r="G2172" s="58">
        <v>4</v>
      </c>
      <c r="H2172" s="71" t="s">
        <v>461</v>
      </c>
      <c r="I2172" s="71" t="s">
        <v>423</v>
      </c>
      <c r="J2172" s="58" t="s">
        <v>312</v>
      </c>
      <c r="K2172" s="58" t="s">
        <v>491</v>
      </c>
      <c r="L2172" s="58">
        <v>58</v>
      </c>
      <c r="M2172" s="58">
        <v>4</v>
      </c>
      <c r="N2172" s="71">
        <v>60</v>
      </c>
      <c r="O2172" s="100">
        <f t="array" ref="O2172">IFERROR(INDEX($AD$11:$AO$1485,MATCH($B2172&amp;$I2172,$Z$11:$Z$1485&amp;$AG$11:$AG$1485,0),MATCH($C2172,$AD$9:$AO$9,0)),"-")</f>
        <v>57.45</v>
      </c>
      <c r="P2172" s="58" t="s">
        <v>131</v>
      </c>
      <c r="Q2172" s="58" t="s">
        <v>131</v>
      </c>
      <c r="R2172" s="100">
        <f t="array" ref="R2172">IFERROR(INDEX($AD$11:$AO$1485,MATCH($B2172&amp;$I2172,$Z$11:$Z$1485&amp;$AG$11:$AG$1485,0),MATCH($D2172,$AD$9:$AO$9,0)),"-")</f>
        <v>55.401899999999998</v>
      </c>
      <c r="S2172" s="58">
        <v>250</v>
      </c>
      <c r="T2172" s="58">
        <v>240</v>
      </c>
      <c r="U2172" s="58">
        <v>5</v>
      </c>
      <c r="V2172" s="58">
        <v>11</v>
      </c>
      <c r="W2172" s="50" t="str">
        <f t="shared" si="202"/>
        <v>-</v>
      </c>
      <c r="X2172" s="50">
        <f t="shared" si="203"/>
        <v>10</v>
      </c>
    </row>
    <row r="2173" spans="2:24" ht="15" x14ac:dyDescent="0.3">
      <c r="B2173" s="72" t="str">
        <f t="shared" si="201"/>
        <v>M58×3</v>
      </c>
      <c r="C2173" s="73" t="s">
        <v>216</v>
      </c>
      <c r="D2173" s="73" t="s">
        <v>221</v>
      </c>
      <c r="E2173" s="71" t="s">
        <v>0</v>
      </c>
      <c r="F2173" s="58">
        <v>58</v>
      </c>
      <c r="G2173" s="58">
        <v>3</v>
      </c>
      <c r="H2173" s="71" t="s">
        <v>461</v>
      </c>
      <c r="I2173" s="71" t="s">
        <v>423</v>
      </c>
      <c r="J2173" s="58" t="s">
        <v>312</v>
      </c>
      <c r="K2173" s="58" t="s">
        <v>491</v>
      </c>
      <c r="L2173" s="58">
        <v>58</v>
      </c>
      <c r="M2173" s="58">
        <v>3</v>
      </c>
      <c r="N2173" s="71">
        <v>60</v>
      </c>
      <c r="O2173" s="100">
        <f t="array" ref="O2173">IFERROR(INDEX($AD$11:$AO$1485,MATCH($B2173&amp;$I2173,$Z$11:$Z$1485&amp;$AG$11:$AG$1485,0),MATCH($C2173,$AD$9:$AO$9,0)),"-")</f>
        <v>57.63</v>
      </c>
      <c r="P2173" s="58" t="s">
        <v>131</v>
      </c>
      <c r="Q2173" s="58" t="s">
        <v>131</v>
      </c>
      <c r="R2173" s="100">
        <f t="array" ref="R2173">IFERROR(INDEX($AD$11:$AO$1485,MATCH($B2173&amp;$I2173,$Z$11:$Z$1485&amp;$AG$11:$AG$1485,0),MATCH($D2173,$AD$9:$AO$9,0)),"-")</f>
        <v>56.051400000000001</v>
      </c>
      <c r="S2173" s="58">
        <v>224</v>
      </c>
      <c r="T2173" s="58">
        <v>214</v>
      </c>
      <c r="U2173" s="58">
        <v>5</v>
      </c>
      <c r="V2173" s="58">
        <v>12</v>
      </c>
      <c r="W2173" s="50" t="str">
        <f t="shared" si="202"/>
        <v>-</v>
      </c>
      <c r="X2173" s="50">
        <f t="shared" si="203"/>
        <v>10</v>
      </c>
    </row>
    <row r="2174" spans="2:24" ht="15" x14ac:dyDescent="0.3">
      <c r="B2174" s="72" t="str">
        <f t="shared" si="201"/>
        <v>M58×2</v>
      </c>
      <c r="C2174" s="73" t="s">
        <v>216</v>
      </c>
      <c r="D2174" s="73" t="s">
        <v>221</v>
      </c>
      <c r="E2174" s="71" t="s">
        <v>0</v>
      </c>
      <c r="F2174" s="58">
        <v>58</v>
      </c>
      <c r="G2174" s="58">
        <v>2</v>
      </c>
      <c r="H2174" s="71" t="s">
        <v>461</v>
      </c>
      <c r="I2174" s="71" t="s">
        <v>423</v>
      </c>
      <c r="J2174" s="58" t="s">
        <v>312</v>
      </c>
      <c r="K2174" s="58" t="s">
        <v>491</v>
      </c>
      <c r="L2174" s="58">
        <v>58</v>
      </c>
      <c r="M2174" s="58">
        <v>2</v>
      </c>
      <c r="N2174" s="71">
        <v>60</v>
      </c>
      <c r="O2174" s="100">
        <f t="array" ref="O2174">IFERROR(INDEX($AD$11:$AO$1485,MATCH($B2174&amp;$I2174,$Z$11:$Z$1485&amp;$AG$11:$AG$1485,0),MATCH($C2174,$AD$9:$AO$9,0)),"-")</f>
        <v>57.49</v>
      </c>
      <c r="P2174" s="58" t="s">
        <v>131</v>
      </c>
      <c r="Q2174" s="58" t="s">
        <v>131</v>
      </c>
      <c r="R2174" s="100">
        <f t="array" ref="R2174">IFERROR(INDEX($AD$11:$AO$1485,MATCH($B2174&amp;$I2174,$Z$11:$Z$1485&amp;$AG$11:$AG$1485,0),MATCH($D2174,$AD$9:$AO$9,0)),"-")</f>
        <v>56.701000000000001</v>
      </c>
      <c r="S2174" s="58">
        <v>120</v>
      </c>
      <c r="T2174" s="58">
        <v>110</v>
      </c>
      <c r="U2174" s="58">
        <v>5</v>
      </c>
      <c r="V2174" s="58">
        <v>15</v>
      </c>
      <c r="W2174" s="50" t="str">
        <f t="shared" si="202"/>
        <v>-</v>
      </c>
      <c r="X2174" s="50">
        <f t="shared" si="203"/>
        <v>10</v>
      </c>
    </row>
    <row r="2175" spans="2:24" ht="15" x14ac:dyDescent="0.3">
      <c r="B2175" s="72" t="str">
        <f t="shared" si="201"/>
        <v>M58×1.5</v>
      </c>
      <c r="C2175" s="73" t="s">
        <v>216</v>
      </c>
      <c r="D2175" s="73" t="s">
        <v>221</v>
      </c>
      <c r="E2175" s="71" t="s">
        <v>0</v>
      </c>
      <c r="F2175" s="58">
        <v>58</v>
      </c>
      <c r="G2175" s="58">
        <v>1.5</v>
      </c>
      <c r="H2175" s="71" t="s">
        <v>461</v>
      </c>
      <c r="I2175" s="71" t="s">
        <v>423</v>
      </c>
      <c r="J2175" s="58" t="s">
        <v>312</v>
      </c>
      <c r="K2175" s="58" t="s">
        <v>491</v>
      </c>
      <c r="L2175" s="58">
        <v>58</v>
      </c>
      <c r="M2175" s="58">
        <v>1.5</v>
      </c>
      <c r="N2175" s="71">
        <v>60</v>
      </c>
      <c r="O2175" s="100">
        <f t="array" ref="O2175">IFERROR(INDEX($AD$11:$AO$1485,MATCH($B2175&amp;$I2175,$Z$11:$Z$1485&amp;$AG$11:$AG$1485,0),MATCH($C2175,$AD$9:$AO$9,0)),"-")</f>
        <v>57.63</v>
      </c>
      <c r="P2175" s="58" t="s">
        <v>131</v>
      </c>
      <c r="Q2175" s="58" t="s">
        <v>131</v>
      </c>
      <c r="R2175" s="100">
        <f t="array" ref="R2175">IFERROR(INDEX($AD$11:$AO$1485,MATCH($B2175&amp;$I2175,$Z$11:$Z$1485&amp;$AG$11:$AG$1485,0),MATCH($D2175,$AD$9:$AO$9,0)),"-")</f>
        <v>57.025700000000001</v>
      </c>
      <c r="S2175" s="58">
        <v>110</v>
      </c>
      <c r="T2175" s="58">
        <v>100</v>
      </c>
      <c r="U2175" s="58">
        <v>4</v>
      </c>
      <c r="V2175" s="58">
        <v>18</v>
      </c>
      <c r="W2175" s="50" t="str">
        <f t="shared" si="202"/>
        <v>-</v>
      </c>
      <c r="X2175" s="50">
        <f t="shared" si="203"/>
        <v>10</v>
      </c>
    </row>
    <row r="2176" spans="2:24" ht="15" x14ac:dyDescent="0.3">
      <c r="B2176" s="72" t="str">
        <f t="shared" si="201"/>
        <v>M60×4</v>
      </c>
      <c r="C2176" s="73" t="s">
        <v>216</v>
      </c>
      <c r="D2176" s="73" t="s">
        <v>221</v>
      </c>
      <c r="E2176" s="71" t="s">
        <v>0</v>
      </c>
      <c r="F2176" s="58">
        <v>60</v>
      </c>
      <c r="G2176" s="58">
        <v>4</v>
      </c>
      <c r="H2176" s="71" t="s">
        <v>461</v>
      </c>
      <c r="I2176" s="71" t="s">
        <v>423</v>
      </c>
      <c r="J2176" s="58" t="s">
        <v>312</v>
      </c>
      <c r="K2176" s="58" t="s">
        <v>491</v>
      </c>
      <c r="L2176" s="58">
        <v>60</v>
      </c>
      <c r="M2176" s="58">
        <v>4</v>
      </c>
      <c r="N2176" s="71">
        <v>60</v>
      </c>
      <c r="O2176" s="100">
        <f t="array" ref="O2176">IFERROR(INDEX($AD$11:$AO$1485,MATCH($B2176&amp;$I2176,$Z$11:$Z$1485&amp;$AG$11:$AG$1485,0),MATCH($C2176,$AD$9:$AO$9,0)),"-")</f>
        <v>59.45</v>
      </c>
      <c r="P2176" s="58" t="s">
        <v>131</v>
      </c>
      <c r="Q2176" s="58" t="s">
        <v>131</v>
      </c>
      <c r="R2176" s="100">
        <f t="array" ref="R2176">IFERROR(INDEX($AD$11:$AO$1485,MATCH($B2176&amp;$I2176,$Z$11:$Z$1485&amp;$AG$11:$AG$1485,0),MATCH($D2176,$AD$9:$AO$9,0)),"-")</f>
        <v>57.401899999999998</v>
      </c>
      <c r="S2176" s="58">
        <v>250</v>
      </c>
      <c r="T2176" s="58">
        <v>240</v>
      </c>
      <c r="U2176" s="58">
        <v>5</v>
      </c>
      <c r="V2176" s="58">
        <v>11</v>
      </c>
      <c r="W2176" s="50" t="str">
        <f t="shared" si="202"/>
        <v>-</v>
      </c>
      <c r="X2176" s="50">
        <f t="shared" si="203"/>
        <v>10</v>
      </c>
    </row>
    <row r="2177" spans="2:24" ht="15" x14ac:dyDescent="0.3">
      <c r="B2177" s="72" t="str">
        <f t="shared" si="201"/>
        <v>M60×3</v>
      </c>
      <c r="C2177" s="73" t="s">
        <v>216</v>
      </c>
      <c r="D2177" s="73" t="s">
        <v>221</v>
      </c>
      <c r="E2177" s="71" t="s">
        <v>0</v>
      </c>
      <c r="F2177" s="58">
        <v>60</v>
      </c>
      <c r="G2177" s="58">
        <v>3</v>
      </c>
      <c r="H2177" s="71" t="s">
        <v>461</v>
      </c>
      <c r="I2177" s="71" t="s">
        <v>423</v>
      </c>
      <c r="J2177" s="58" t="s">
        <v>312</v>
      </c>
      <c r="K2177" s="58" t="s">
        <v>491</v>
      </c>
      <c r="L2177" s="58">
        <v>60</v>
      </c>
      <c r="M2177" s="58">
        <v>3</v>
      </c>
      <c r="N2177" s="71">
        <v>60</v>
      </c>
      <c r="O2177" s="100">
        <f t="array" ref="O2177">IFERROR(INDEX($AD$11:$AO$1485,MATCH($B2177&amp;$I2177,$Z$11:$Z$1485&amp;$AG$11:$AG$1485,0),MATCH($C2177,$AD$9:$AO$9,0)),"-")</f>
        <v>59.63</v>
      </c>
      <c r="P2177" s="58" t="s">
        <v>131</v>
      </c>
      <c r="Q2177" s="58" t="s">
        <v>131</v>
      </c>
      <c r="R2177" s="100">
        <f t="array" ref="R2177">IFERROR(INDEX($AD$11:$AO$1485,MATCH($B2177&amp;$I2177,$Z$11:$Z$1485&amp;$AG$11:$AG$1485,0),MATCH($D2177,$AD$9:$AO$9,0)),"-")</f>
        <v>58.051400000000001</v>
      </c>
      <c r="S2177" s="58">
        <v>224</v>
      </c>
      <c r="T2177" s="58">
        <v>214</v>
      </c>
      <c r="U2177" s="58">
        <v>5</v>
      </c>
      <c r="V2177" s="58">
        <v>12</v>
      </c>
      <c r="W2177" s="50" t="str">
        <f t="shared" si="202"/>
        <v>-</v>
      </c>
      <c r="X2177" s="50">
        <f t="shared" si="203"/>
        <v>10</v>
      </c>
    </row>
    <row r="2178" spans="2:24" ht="15" x14ac:dyDescent="0.3">
      <c r="B2178" s="72" t="str">
        <f t="shared" si="201"/>
        <v>M60×2</v>
      </c>
      <c r="C2178" s="73" t="s">
        <v>216</v>
      </c>
      <c r="D2178" s="73" t="s">
        <v>221</v>
      </c>
      <c r="E2178" s="71" t="s">
        <v>0</v>
      </c>
      <c r="F2178" s="58">
        <v>60</v>
      </c>
      <c r="G2178" s="58">
        <v>2</v>
      </c>
      <c r="H2178" s="71" t="s">
        <v>461</v>
      </c>
      <c r="I2178" s="71" t="s">
        <v>423</v>
      </c>
      <c r="J2178" s="58" t="s">
        <v>312</v>
      </c>
      <c r="K2178" s="58" t="s">
        <v>491</v>
      </c>
      <c r="L2178" s="58">
        <v>60</v>
      </c>
      <c r="M2178" s="58">
        <v>2</v>
      </c>
      <c r="N2178" s="71">
        <v>60</v>
      </c>
      <c r="O2178" s="100">
        <f t="array" ref="O2178">IFERROR(INDEX($AD$11:$AO$1485,MATCH($B2178&amp;$I2178,$Z$11:$Z$1485&amp;$AG$11:$AG$1485,0),MATCH($C2178,$AD$9:$AO$9,0)),"-")</f>
        <v>59.49</v>
      </c>
      <c r="P2178" s="58" t="s">
        <v>131</v>
      </c>
      <c r="Q2178" s="58" t="s">
        <v>131</v>
      </c>
      <c r="R2178" s="100">
        <f t="array" ref="R2178">IFERROR(INDEX($AD$11:$AO$1485,MATCH($B2178&amp;$I2178,$Z$11:$Z$1485&amp;$AG$11:$AG$1485,0),MATCH($D2178,$AD$9:$AO$9,0)),"-")</f>
        <v>58.701000000000001</v>
      </c>
      <c r="S2178" s="58">
        <v>120</v>
      </c>
      <c r="T2178" s="58">
        <v>110</v>
      </c>
      <c r="U2178" s="58">
        <v>5</v>
      </c>
      <c r="V2178" s="58">
        <v>15</v>
      </c>
      <c r="W2178" s="50" t="str">
        <f t="shared" si="202"/>
        <v>-</v>
      </c>
      <c r="X2178" s="50">
        <f t="shared" si="203"/>
        <v>10</v>
      </c>
    </row>
    <row r="2179" spans="2:24" ht="15" x14ac:dyDescent="0.3">
      <c r="B2179" s="72" t="str">
        <f t="shared" si="201"/>
        <v>M60×1.5</v>
      </c>
      <c r="C2179" s="73" t="s">
        <v>216</v>
      </c>
      <c r="D2179" s="73" t="s">
        <v>221</v>
      </c>
      <c r="E2179" s="71" t="s">
        <v>0</v>
      </c>
      <c r="F2179" s="58">
        <v>60</v>
      </c>
      <c r="G2179" s="58">
        <v>1.5</v>
      </c>
      <c r="H2179" s="71" t="s">
        <v>461</v>
      </c>
      <c r="I2179" s="71" t="s">
        <v>423</v>
      </c>
      <c r="J2179" s="58" t="s">
        <v>312</v>
      </c>
      <c r="K2179" s="58" t="s">
        <v>491</v>
      </c>
      <c r="L2179" s="58">
        <v>60</v>
      </c>
      <c r="M2179" s="58">
        <v>1.5</v>
      </c>
      <c r="N2179" s="71">
        <v>60</v>
      </c>
      <c r="O2179" s="100">
        <f t="array" ref="O2179">IFERROR(INDEX($AD$11:$AO$1485,MATCH($B2179&amp;$I2179,$Z$11:$Z$1485&amp;$AG$11:$AG$1485,0),MATCH($C2179,$AD$9:$AO$9,0)),"-")</f>
        <v>59.65</v>
      </c>
      <c r="P2179" s="58" t="s">
        <v>131</v>
      </c>
      <c r="Q2179" s="58" t="s">
        <v>131</v>
      </c>
      <c r="R2179" s="100">
        <f t="array" ref="R2179">IFERROR(INDEX($AD$11:$AO$1485,MATCH($B2179&amp;$I2179,$Z$11:$Z$1485&amp;$AG$11:$AG$1485,0),MATCH($D2179,$AD$9:$AO$9,0)),"-")</f>
        <v>59.025700000000001</v>
      </c>
      <c r="S2179" s="58">
        <v>110</v>
      </c>
      <c r="T2179" s="58">
        <v>100</v>
      </c>
      <c r="U2179" s="58">
        <v>4</v>
      </c>
      <c r="V2179" s="58">
        <v>18</v>
      </c>
      <c r="W2179" s="50" t="str">
        <f t="shared" si="202"/>
        <v>-</v>
      </c>
      <c r="X2179" s="50">
        <f t="shared" si="203"/>
        <v>10</v>
      </c>
    </row>
    <row r="2180" spans="2:24" ht="15" x14ac:dyDescent="0.3">
      <c r="B2180" s="72" t="str">
        <f t="shared" si="201"/>
        <v>M62×4</v>
      </c>
      <c r="C2180" s="73" t="s">
        <v>216</v>
      </c>
      <c r="D2180" s="73" t="s">
        <v>221</v>
      </c>
      <c r="E2180" s="71" t="s">
        <v>0</v>
      </c>
      <c r="F2180" s="58">
        <v>62</v>
      </c>
      <c r="G2180" s="58">
        <v>4</v>
      </c>
      <c r="H2180" s="71" t="s">
        <v>461</v>
      </c>
      <c r="I2180" s="71" t="s">
        <v>423</v>
      </c>
      <c r="J2180" s="58" t="s">
        <v>312</v>
      </c>
      <c r="K2180" s="58" t="s">
        <v>491</v>
      </c>
      <c r="L2180" s="58">
        <v>62</v>
      </c>
      <c r="M2180" s="58">
        <v>4</v>
      </c>
      <c r="N2180" s="71">
        <v>60</v>
      </c>
      <c r="O2180" s="100">
        <f t="array" ref="O2180">IFERROR(INDEX($AD$11:$AO$1485,MATCH($B2180&amp;$I2180,$Z$11:$Z$1485&amp;$AG$11:$AG$1485,0),MATCH($C2180,$AD$9:$AO$9,0)),"-")</f>
        <v>61.45</v>
      </c>
      <c r="P2180" s="58" t="s">
        <v>131</v>
      </c>
      <c r="Q2180" s="58" t="s">
        <v>131</v>
      </c>
      <c r="R2180" s="100">
        <f t="array" ref="R2180">IFERROR(INDEX($AD$11:$AO$1485,MATCH($B2180&amp;$I2180,$Z$11:$Z$1485&amp;$AG$11:$AG$1485,0),MATCH($D2180,$AD$9:$AO$9,0)),"-")</f>
        <v>59.401899999999998</v>
      </c>
      <c r="S2180" s="58">
        <v>250</v>
      </c>
      <c r="T2180" s="58">
        <v>240</v>
      </c>
      <c r="U2180" s="58">
        <v>5</v>
      </c>
      <c r="V2180" s="58">
        <v>11</v>
      </c>
      <c r="W2180" s="50" t="str">
        <f t="shared" si="202"/>
        <v>-</v>
      </c>
      <c r="X2180" s="50">
        <f t="shared" si="203"/>
        <v>10</v>
      </c>
    </row>
    <row r="2181" spans="2:24" ht="15" x14ac:dyDescent="0.3">
      <c r="B2181" s="72" t="str">
        <f t="shared" si="201"/>
        <v>M62×3</v>
      </c>
      <c r="C2181" s="73" t="s">
        <v>216</v>
      </c>
      <c r="D2181" s="73" t="s">
        <v>221</v>
      </c>
      <c r="E2181" s="71" t="s">
        <v>0</v>
      </c>
      <c r="F2181" s="58">
        <v>62</v>
      </c>
      <c r="G2181" s="58">
        <v>3</v>
      </c>
      <c r="H2181" s="71" t="s">
        <v>461</v>
      </c>
      <c r="I2181" s="71" t="s">
        <v>423</v>
      </c>
      <c r="J2181" s="58" t="s">
        <v>312</v>
      </c>
      <c r="K2181" s="58" t="s">
        <v>491</v>
      </c>
      <c r="L2181" s="58">
        <v>62</v>
      </c>
      <c r="M2181" s="58">
        <v>3</v>
      </c>
      <c r="N2181" s="71">
        <v>60</v>
      </c>
      <c r="O2181" s="100">
        <f t="array" ref="O2181">IFERROR(INDEX($AD$11:$AO$1485,MATCH($B2181&amp;$I2181,$Z$11:$Z$1485&amp;$AG$11:$AG$1485,0),MATCH($C2181,$AD$9:$AO$9,0)),"-")</f>
        <v>61.63</v>
      </c>
      <c r="P2181" s="58" t="s">
        <v>131</v>
      </c>
      <c r="Q2181" s="58" t="s">
        <v>131</v>
      </c>
      <c r="R2181" s="100">
        <f t="array" ref="R2181">IFERROR(INDEX($AD$11:$AO$1485,MATCH($B2181&amp;$I2181,$Z$11:$Z$1485&amp;$AG$11:$AG$1485,0),MATCH($D2181,$AD$9:$AO$9,0)),"-")</f>
        <v>60.051400000000001</v>
      </c>
      <c r="S2181" s="58">
        <v>224</v>
      </c>
      <c r="T2181" s="58">
        <v>214</v>
      </c>
      <c r="U2181" s="58">
        <v>5</v>
      </c>
      <c r="V2181" s="58">
        <v>12</v>
      </c>
      <c r="W2181" s="50" t="str">
        <f t="shared" si="202"/>
        <v>-</v>
      </c>
      <c r="X2181" s="50">
        <f t="shared" si="203"/>
        <v>10</v>
      </c>
    </row>
    <row r="2182" spans="2:24" ht="15" x14ac:dyDescent="0.3">
      <c r="B2182" s="72" t="str">
        <f t="shared" si="201"/>
        <v>M62×2</v>
      </c>
      <c r="C2182" s="73" t="s">
        <v>216</v>
      </c>
      <c r="D2182" s="73" t="s">
        <v>221</v>
      </c>
      <c r="E2182" s="71" t="s">
        <v>0</v>
      </c>
      <c r="F2182" s="58">
        <v>62</v>
      </c>
      <c r="G2182" s="58">
        <v>2</v>
      </c>
      <c r="H2182" s="71" t="s">
        <v>461</v>
      </c>
      <c r="I2182" s="71" t="s">
        <v>423</v>
      </c>
      <c r="J2182" s="58" t="s">
        <v>312</v>
      </c>
      <c r="K2182" s="58" t="s">
        <v>491</v>
      </c>
      <c r="L2182" s="58">
        <v>62</v>
      </c>
      <c r="M2182" s="58">
        <v>2</v>
      </c>
      <c r="N2182" s="71">
        <v>60</v>
      </c>
      <c r="O2182" s="100">
        <f t="array" ref="O2182">IFERROR(INDEX($AD$11:$AO$1485,MATCH($B2182&amp;$I2182,$Z$11:$Z$1485&amp;$AG$11:$AG$1485,0),MATCH($C2182,$AD$9:$AO$9,0)),"-")</f>
        <v>61.49</v>
      </c>
      <c r="P2182" s="58" t="s">
        <v>131</v>
      </c>
      <c r="Q2182" s="58" t="s">
        <v>131</v>
      </c>
      <c r="R2182" s="100">
        <f t="array" ref="R2182">IFERROR(INDEX($AD$11:$AO$1485,MATCH($B2182&amp;$I2182,$Z$11:$Z$1485&amp;$AG$11:$AG$1485,0),MATCH($D2182,$AD$9:$AO$9,0)),"-")</f>
        <v>60.701000000000001</v>
      </c>
      <c r="S2182" s="58">
        <v>120</v>
      </c>
      <c r="T2182" s="58">
        <v>110</v>
      </c>
      <c r="U2182" s="58">
        <v>5</v>
      </c>
      <c r="V2182" s="58">
        <v>15</v>
      </c>
      <c r="W2182" s="50" t="str">
        <f t="shared" si="202"/>
        <v>-</v>
      </c>
      <c r="X2182" s="50">
        <f t="shared" si="203"/>
        <v>10</v>
      </c>
    </row>
    <row r="2183" spans="2:24" ht="15" x14ac:dyDescent="0.3">
      <c r="B2183" s="72" t="str">
        <f t="shared" si="201"/>
        <v>M62×1.5</v>
      </c>
      <c r="C2183" s="73" t="s">
        <v>216</v>
      </c>
      <c r="D2183" s="73" t="s">
        <v>221</v>
      </c>
      <c r="E2183" s="71" t="s">
        <v>0</v>
      </c>
      <c r="F2183" s="58">
        <v>62</v>
      </c>
      <c r="G2183" s="58">
        <v>1.5</v>
      </c>
      <c r="H2183" s="71" t="s">
        <v>461</v>
      </c>
      <c r="I2183" s="71" t="s">
        <v>423</v>
      </c>
      <c r="J2183" s="58" t="s">
        <v>312</v>
      </c>
      <c r="K2183" s="58" t="s">
        <v>491</v>
      </c>
      <c r="L2183" s="58">
        <v>62</v>
      </c>
      <c r="M2183" s="58">
        <v>1.5</v>
      </c>
      <c r="N2183" s="71">
        <v>60</v>
      </c>
      <c r="O2183" s="100">
        <f t="array" ref="O2183">IFERROR(INDEX($AD$11:$AO$1485,MATCH($B2183&amp;$I2183,$Z$11:$Z$1485&amp;$AG$11:$AG$1485,0),MATCH($C2183,$AD$9:$AO$9,0)),"-")</f>
        <v>61.65</v>
      </c>
      <c r="P2183" s="58" t="s">
        <v>131</v>
      </c>
      <c r="Q2183" s="58" t="s">
        <v>131</v>
      </c>
      <c r="R2183" s="100">
        <f t="array" ref="R2183">IFERROR(INDEX($AD$11:$AO$1485,MATCH($B2183&amp;$I2183,$Z$11:$Z$1485&amp;$AG$11:$AG$1485,0),MATCH($D2183,$AD$9:$AO$9,0)),"-")</f>
        <v>61.025700000000001</v>
      </c>
      <c r="S2183" s="58">
        <v>110</v>
      </c>
      <c r="T2183" s="58">
        <v>100</v>
      </c>
      <c r="U2183" s="58">
        <v>4</v>
      </c>
      <c r="V2183" s="58">
        <v>18</v>
      </c>
      <c r="W2183" s="50" t="str">
        <f t="shared" si="202"/>
        <v>-</v>
      </c>
      <c r="X2183" s="50">
        <f t="shared" si="203"/>
        <v>10</v>
      </c>
    </row>
    <row r="2184" spans="2:24" ht="15" x14ac:dyDescent="0.3">
      <c r="B2184" s="72" t="str">
        <f t="shared" si="201"/>
        <v>M64×4</v>
      </c>
      <c r="C2184" s="73" t="s">
        <v>216</v>
      </c>
      <c r="D2184" s="73" t="s">
        <v>221</v>
      </c>
      <c r="E2184" s="71" t="s">
        <v>0</v>
      </c>
      <c r="F2184" s="58">
        <v>64</v>
      </c>
      <c r="G2184" s="58">
        <v>4</v>
      </c>
      <c r="H2184" s="71" t="s">
        <v>461</v>
      </c>
      <c r="I2184" s="71" t="s">
        <v>423</v>
      </c>
      <c r="J2184" s="58" t="s">
        <v>312</v>
      </c>
      <c r="K2184" s="58" t="s">
        <v>491</v>
      </c>
      <c r="L2184" s="58">
        <v>64</v>
      </c>
      <c r="M2184" s="58">
        <v>4</v>
      </c>
      <c r="N2184" s="71">
        <v>60</v>
      </c>
      <c r="O2184" s="100">
        <f t="array" ref="O2184">IFERROR(INDEX($AD$11:$AO$1485,MATCH($B2184&amp;$I2184,$Z$11:$Z$1485&amp;$AG$11:$AG$1485,0),MATCH($C2184,$AD$9:$AO$9,0)),"-")</f>
        <v>63.45</v>
      </c>
      <c r="P2184" s="58" t="s">
        <v>131</v>
      </c>
      <c r="Q2184" s="58" t="s">
        <v>131</v>
      </c>
      <c r="R2184" s="100">
        <f t="array" ref="R2184">IFERROR(INDEX($AD$11:$AO$1485,MATCH($B2184&amp;$I2184,$Z$11:$Z$1485&amp;$AG$11:$AG$1485,0),MATCH($D2184,$AD$9:$AO$9,0)),"-")</f>
        <v>61.401899999999998</v>
      </c>
      <c r="S2184" s="58">
        <v>250</v>
      </c>
      <c r="T2184" s="58">
        <v>240</v>
      </c>
      <c r="U2184" s="58">
        <v>5</v>
      </c>
      <c r="V2184" s="58">
        <v>11</v>
      </c>
      <c r="W2184" s="50" t="str">
        <f t="shared" si="202"/>
        <v>-</v>
      </c>
      <c r="X2184" s="50">
        <f t="shared" si="203"/>
        <v>10</v>
      </c>
    </row>
    <row r="2185" spans="2:24" ht="15" x14ac:dyDescent="0.3">
      <c r="B2185" s="72" t="str">
        <f t="shared" si="201"/>
        <v>M64×3</v>
      </c>
      <c r="C2185" s="73" t="s">
        <v>216</v>
      </c>
      <c r="D2185" s="73" t="s">
        <v>221</v>
      </c>
      <c r="E2185" s="71" t="s">
        <v>0</v>
      </c>
      <c r="F2185" s="58">
        <v>64</v>
      </c>
      <c r="G2185" s="58">
        <v>3</v>
      </c>
      <c r="H2185" s="71" t="s">
        <v>461</v>
      </c>
      <c r="I2185" s="71" t="s">
        <v>423</v>
      </c>
      <c r="J2185" s="58" t="s">
        <v>312</v>
      </c>
      <c r="K2185" s="58" t="s">
        <v>491</v>
      </c>
      <c r="L2185" s="58">
        <v>64</v>
      </c>
      <c r="M2185" s="58">
        <v>3</v>
      </c>
      <c r="N2185" s="71">
        <v>60</v>
      </c>
      <c r="O2185" s="100">
        <f t="array" ref="O2185">IFERROR(INDEX($AD$11:$AO$1485,MATCH($B2185&amp;$I2185,$Z$11:$Z$1485&amp;$AG$11:$AG$1485,0),MATCH($C2185,$AD$9:$AO$9,0)),"-")</f>
        <v>63.63</v>
      </c>
      <c r="P2185" s="58" t="s">
        <v>131</v>
      </c>
      <c r="Q2185" s="58" t="s">
        <v>131</v>
      </c>
      <c r="R2185" s="100">
        <f t="array" ref="R2185">IFERROR(INDEX($AD$11:$AO$1485,MATCH($B2185&amp;$I2185,$Z$11:$Z$1485&amp;$AG$11:$AG$1485,0),MATCH($D2185,$AD$9:$AO$9,0)),"-")</f>
        <v>62.051400000000001</v>
      </c>
      <c r="S2185" s="58">
        <v>224</v>
      </c>
      <c r="T2185" s="58">
        <v>214</v>
      </c>
      <c r="U2185" s="58">
        <v>5</v>
      </c>
      <c r="V2185" s="58">
        <v>12</v>
      </c>
      <c r="W2185" s="50" t="str">
        <f t="shared" si="202"/>
        <v>-</v>
      </c>
      <c r="X2185" s="50">
        <f t="shared" si="203"/>
        <v>10</v>
      </c>
    </row>
    <row r="2186" spans="2:24" ht="15" x14ac:dyDescent="0.3">
      <c r="B2186" s="72" t="str">
        <f t="shared" si="201"/>
        <v>M64×2</v>
      </c>
      <c r="C2186" s="73" t="s">
        <v>216</v>
      </c>
      <c r="D2186" s="73" t="s">
        <v>221</v>
      </c>
      <c r="E2186" s="71" t="s">
        <v>0</v>
      </c>
      <c r="F2186" s="58">
        <v>64</v>
      </c>
      <c r="G2186" s="58">
        <v>2</v>
      </c>
      <c r="H2186" s="71" t="s">
        <v>461</v>
      </c>
      <c r="I2186" s="71" t="s">
        <v>423</v>
      </c>
      <c r="J2186" s="58" t="s">
        <v>312</v>
      </c>
      <c r="K2186" s="58" t="s">
        <v>491</v>
      </c>
      <c r="L2186" s="58">
        <v>64</v>
      </c>
      <c r="M2186" s="58">
        <v>2</v>
      </c>
      <c r="N2186" s="71">
        <v>60</v>
      </c>
      <c r="O2186" s="100">
        <f t="array" ref="O2186">IFERROR(INDEX($AD$11:$AO$1485,MATCH($B2186&amp;$I2186,$Z$11:$Z$1485&amp;$AG$11:$AG$1485,0),MATCH($C2186,$AD$9:$AO$9,0)),"-")</f>
        <v>63.8</v>
      </c>
      <c r="P2186" s="58" t="s">
        <v>131</v>
      </c>
      <c r="Q2186" s="58" t="s">
        <v>131</v>
      </c>
      <c r="R2186" s="100">
        <f t="array" ref="R2186">IFERROR(INDEX($AD$11:$AO$1485,MATCH($B2186&amp;$I2186,$Z$11:$Z$1485&amp;$AG$11:$AG$1485,0),MATCH($D2186,$AD$9:$AO$9,0)),"-")</f>
        <v>62.701000000000001</v>
      </c>
      <c r="S2186" s="58">
        <v>190</v>
      </c>
      <c r="T2186" s="58">
        <v>180</v>
      </c>
      <c r="U2186" s="58">
        <v>5</v>
      </c>
      <c r="V2186" s="58">
        <v>15</v>
      </c>
      <c r="W2186" s="50" t="str">
        <f t="shared" si="202"/>
        <v>-</v>
      </c>
      <c r="X2186" s="50">
        <f t="shared" si="203"/>
        <v>10</v>
      </c>
    </row>
    <row r="2187" spans="2:24" ht="15" x14ac:dyDescent="0.3">
      <c r="B2187" s="72" t="str">
        <f t="shared" ref="B2187:B2250" si="204">CONCATENATE(E2187,L2187,"×",G2187)</f>
        <v>M64×1.5</v>
      </c>
      <c r="C2187" s="73" t="s">
        <v>216</v>
      </c>
      <c r="D2187" s="73" t="s">
        <v>221</v>
      </c>
      <c r="E2187" s="71" t="s">
        <v>0</v>
      </c>
      <c r="F2187" s="58">
        <v>64</v>
      </c>
      <c r="G2187" s="58">
        <v>1.5</v>
      </c>
      <c r="H2187" s="71" t="s">
        <v>461</v>
      </c>
      <c r="I2187" s="71" t="s">
        <v>423</v>
      </c>
      <c r="J2187" s="58" t="s">
        <v>312</v>
      </c>
      <c r="K2187" s="58" t="s">
        <v>491</v>
      </c>
      <c r="L2187" s="58">
        <v>64</v>
      </c>
      <c r="M2187" s="58">
        <v>1.5</v>
      </c>
      <c r="N2187" s="71">
        <v>60</v>
      </c>
      <c r="O2187" s="100">
        <f t="array" ref="O2187">IFERROR(INDEX($AD$11:$AO$1485,MATCH($B2187&amp;$I2187,$Z$11:$Z$1485&amp;$AG$11:$AG$1485,0),MATCH($C2187,$AD$9:$AO$9,0)),"-")</f>
        <v>63.89</v>
      </c>
      <c r="P2187" s="58" t="s">
        <v>131</v>
      </c>
      <c r="Q2187" s="58" t="s">
        <v>131</v>
      </c>
      <c r="R2187" s="100">
        <f t="array" ref="R2187">IFERROR(INDEX($AD$11:$AO$1485,MATCH($B2187&amp;$I2187,$Z$11:$Z$1485&amp;$AG$11:$AG$1485,0),MATCH($D2187,$AD$9:$AO$9,0)),"-")</f>
        <v>63.025700000000001</v>
      </c>
      <c r="S2187" s="58">
        <v>170</v>
      </c>
      <c r="T2187" s="58">
        <v>160</v>
      </c>
      <c r="U2187" s="58">
        <v>4</v>
      </c>
      <c r="V2187" s="58">
        <v>18</v>
      </c>
      <c r="W2187" s="50" t="str">
        <f t="shared" si="202"/>
        <v>-</v>
      </c>
      <c r="X2187" s="50">
        <f t="shared" si="203"/>
        <v>10</v>
      </c>
    </row>
    <row r="2188" spans="2:24" ht="15" x14ac:dyDescent="0.3">
      <c r="B2188" s="72" t="str">
        <f t="shared" si="204"/>
        <v>M65×4</v>
      </c>
      <c r="C2188" s="73" t="s">
        <v>216</v>
      </c>
      <c r="D2188" s="73" t="s">
        <v>221</v>
      </c>
      <c r="E2188" s="71" t="s">
        <v>0</v>
      </c>
      <c r="F2188" s="58">
        <v>65</v>
      </c>
      <c r="G2188" s="58">
        <v>4</v>
      </c>
      <c r="H2188" s="71" t="s">
        <v>461</v>
      </c>
      <c r="I2188" s="71" t="s">
        <v>423</v>
      </c>
      <c r="J2188" s="58" t="s">
        <v>312</v>
      </c>
      <c r="K2188" s="58" t="s">
        <v>491</v>
      </c>
      <c r="L2188" s="58">
        <v>65</v>
      </c>
      <c r="M2188" s="58">
        <v>4</v>
      </c>
      <c r="N2188" s="71">
        <v>60</v>
      </c>
      <c r="O2188" s="100">
        <f t="array" ref="O2188">IFERROR(INDEX($AD$11:$AO$1485,MATCH($B2188&amp;$I2188,$Z$11:$Z$1485&amp;$AG$11:$AG$1485,0),MATCH($C2188,$AD$9:$AO$9,0)),"-")</f>
        <v>64.45</v>
      </c>
      <c r="P2188" s="58" t="s">
        <v>131</v>
      </c>
      <c r="Q2188" s="58" t="s">
        <v>131</v>
      </c>
      <c r="R2188" s="100">
        <f t="array" ref="R2188">IFERROR(INDEX($AD$11:$AO$1485,MATCH($B2188&amp;$I2188,$Z$11:$Z$1485&amp;$AG$11:$AG$1485,0),MATCH($D2188,$AD$9:$AO$9,0)),"-")</f>
        <v>62.401899999999998</v>
      </c>
      <c r="S2188" s="58">
        <v>250</v>
      </c>
      <c r="T2188" s="58">
        <v>240</v>
      </c>
      <c r="U2188" s="58">
        <v>5</v>
      </c>
      <c r="V2188" s="58">
        <v>11</v>
      </c>
      <c r="W2188" s="50" t="str">
        <f t="shared" si="202"/>
        <v>-</v>
      </c>
      <c r="X2188" s="50">
        <f t="shared" si="203"/>
        <v>10</v>
      </c>
    </row>
    <row r="2189" spans="2:24" ht="15" x14ac:dyDescent="0.3">
      <c r="B2189" s="72" t="str">
        <f t="shared" si="204"/>
        <v>M65×3</v>
      </c>
      <c r="C2189" s="73" t="s">
        <v>216</v>
      </c>
      <c r="D2189" s="73" t="s">
        <v>221</v>
      </c>
      <c r="E2189" s="71" t="s">
        <v>0</v>
      </c>
      <c r="F2189" s="58">
        <v>65</v>
      </c>
      <c r="G2189" s="58">
        <v>3</v>
      </c>
      <c r="H2189" s="71" t="s">
        <v>461</v>
      </c>
      <c r="I2189" s="71" t="s">
        <v>423</v>
      </c>
      <c r="J2189" s="58" t="s">
        <v>312</v>
      </c>
      <c r="K2189" s="58" t="s">
        <v>491</v>
      </c>
      <c r="L2189" s="58">
        <v>65</v>
      </c>
      <c r="M2189" s="58">
        <v>3</v>
      </c>
      <c r="N2189" s="71">
        <v>60</v>
      </c>
      <c r="O2189" s="100">
        <f t="array" ref="O2189">IFERROR(INDEX($AD$11:$AO$1485,MATCH($B2189&amp;$I2189,$Z$11:$Z$1485&amp;$AG$11:$AG$1485,0),MATCH($C2189,$AD$9:$AO$9,0)),"-")</f>
        <v>64.63</v>
      </c>
      <c r="P2189" s="58" t="s">
        <v>131</v>
      </c>
      <c r="Q2189" s="58" t="s">
        <v>131</v>
      </c>
      <c r="R2189" s="100">
        <f t="array" ref="R2189">IFERROR(INDEX($AD$11:$AO$1485,MATCH($B2189&amp;$I2189,$Z$11:$Z$1485&amp;$AG$11:$AG$1485,0),MATCH($D2189,$AD$9:$AO$9,0)),"-")</f>
        <v>63.051400000000001</v>
      </c>
      <c r="S2189" s="58">
        <v>224</v>
      </c>
      <c r="T2189" s="58">
        <v>214</v>
      </c>
      <c r="U2189" s="58">
        <v>5</v>
      </c>
      <c r="V2189" s="58">
        <v>12</v>
      </c>
      <c r="W2189" s="50" t="str">
        <f t="shared" si="202"/>
        <v>-</v>
      </c>
      <c r="X2189" s="50">
        <f t="shared" si="203"/>
        <v>10</v>
      </c>
    </row>
    <row r="2190" spans="2:24" ht="15" x14ac:dyDescent="0.3">
      <c r="B2190" s="72" t="str">
        <f t="shared" si="204"/>
        <v>M65×2</v>
      </c>
      <c r="C2190" s="73" t="s">
        <v>216</v>
      </c>
      <c r="D2190" s="73" t="s">
        <v>221</v>
      </c>
      <c r="E2190" s="71" t="s">
        <v>0</v>
      </c>
      <c r="F2190" s="58">
        <v>65</v>
      </c>
      <c r="G2190" s="58">
        <v>2</v>
      </c>
      <c r="H2190" s="71" t="s">
        <v>461</v>
      </c>
      <c r="I2190" s="71" t="s">
        <v>423</v>
      </c>
      <c r="J2190" s="58" t="s">
        <v>312</v>
      </c>
      <c r="K2190" s="58" t="s">
        <v>491</v>
      </c>
      <c r="L2190" s="58">
        <v>65</v>
      </c>
      <c r="M2190" s="58">
        <v>2</v>
      </c>
      <c r="N2190" s="71">
        <v>60</v>
      </c>
      <c r="O2190" s="100">
        <f t="array" ref="O2190">IFERROR(INDEX($AD$11:$AO$1485,MATCH($B2190&amp;$I2190,$Z$11:$Z$1485&amp;$AG$11:$AG$1485,0),MATCH($C2190,$AD$9:$AO$9,0)),"-")</f>
        <v>64.489999999999995</v>
      </c>
      <c r="P2190" s="58" t="s">
        <v>131</v>
      </c>
      <c r="Q2190" s="58" t="s">
        <v>131</v>
      </c>
      <c r="R2190" s="100">
        <f t="array" ref="R2190">IFERROR(INDEX($AD$11:$AO$1485,MATCH($B2190&amp;$I2190,$Z$11:$Z$1485&amp;$AG$11:$AG$1485,0),MATCH($D2190,$AD$9:$AO$9,0)),"-")</f>
        <v>63.701000000000001</v>
      </c>
      <c r="S2190" s="58">
        <v>120</v>
      </c>
      <c r="T2190" s="58">
        <v>110</v>
      </c>
      <c r="U2190" s="58">
        <v>5</v>
      </c>
      <c r="V2190" s="58">
        <v>15</v>
      </c>
      <c r="W2190" s="50" t="str">
        <f t="shared" si="202"/>
        <v>-</v>
      </c>
      <c r="X2190" s="50">
        <f t="shared" si="203"/>
        <v>10</v>
      </c>
    </row>
    <row r="2191" spans="2:24" ht="15" x14ac:dyDescent="0.3">
      <c r="B2191" s="72" t="str">
        <f t="shared" si="204"/>
        <v>M65×1.5</v>
      </c>
      <c r="C2191" s="73" t="s">
        <v>216</v>
      </c>
      <c r="D2191" s="73" t="s">
        <v>221</v>
      </c>
      <c r="E2191" s="71" t="s">
        <v>0</v>
      </c>
      <c r="F2191" s="58">
        <v>65</v>
      </c>
      <c r="G2191" s="58">
        <v>1.5</v>
      </c>
      <c r="H2191" s="71" t="s">
        <v>461</v>
      </c>
      <c r="I2191" s="71" t="s">
        <v>423</v>
      </c>
      <c r="J2191" s="58" t="s">
        <v>312</v>
      </c>
      <c r="K2191" s="58" t="s">
        <v>491</v>
      </c>
      <c r="L2191" s="58">
        <v>65</v>
      </c>
      <c r="M2191" s="58">
        <v>1.5</v>
      </c>
      <c r="N2191" s="71">
        <v>60</v>
      </c>
      <c r="O2191" s="100">
        <f t="array" ref="O2191">IFERROR(INDEX($AD$11:$AO$1485,MATCH($B2191&amp;$I2191,$Z$11:$Z$1485&amp;$AG$11:$AG$1485,0),MATCH($C2191,$AD$9:$AO$9,0)),"-")</f>
        <v>64.650000000000006</v>
      </c>
      <c r="P2191" s="58" t="s">
        <v>131</v>
      </c>
      <c r="Q2191" s="58" t="s">
        <v>131</v>
      </c>
      <c r="R2191" s="100">
        <f t="array" ref="R2191">IFERROR(INDEX($AD$11:$AO$1485,MATCH($B2191&amp;$I2191,$Z$11:$Z$1485&amp;$AG$11:$AG$1485,0),MATCH($D2191,$AD$9:$AO$9,0)),"-")</f>
        <v>64.025700000000001</v>
      </c>
      <c r="S2191" s="58">
        <v>110</v>
      </c>
      <c r="T2191" s="58">
        <v>100</v>
      </c>
      <c r="U2191" s="58">
        <v>4</v>
      </c>
      <c r="V2191" s="58">
        <v>18</v>
      </c>
      <c r="W2191" s="50" t="str">
        <f t="shared" si="202"/>
        <v>-</v>
      </c>
      <c r="X2191" s="50">
        <f t="shared" si="203"/>
        <v>10</v>
      </c>
    </row>
    <row r="2192" spans="2:24" ht="15" x14ac:dyDescent="0.3">
      <c r="B2192" s="72" t="str">
        <f t="shared" si="204"/>
        <v>M68×4</v>
      </c>
      <c r="C2192" s="73" t="s">
        <v>216</v>
      </c>
      <c r="D2192" s="73" t="s">
        <v>221</v>
      </c>
      <c r="E2192" s="71" t="s">
        <v>0</v>
      </c>
      <c r="F2192" s="58">
        <v>68</v>
      </c>
      <c r="G2192" s="58">
        <v>4</v>
      </c>
      <c r="H2192" s="71" t="s">
        <v>461</v>
      </c>
      <c r="I2192" s="71" t="s">
        <v>423</v>
      </c>
      <c r="J2192" s="58" t="s">
        <v>312</v>
      </c>
      <c r="K2192" s="58" t="s">
        <v>491</v>
      </c>
      <c r="L2192" s="58">
        <v>68</v>
      </c>
      <c r="M2192" s="58">
        <v>4</v>
      </c>
      <c r="N2192" s="71">
        <v>60</v>
      </c>
      <c r="O2192" s="100">
        <f t="array" ref="O2192">IFERROR(INDEX($AD$11:$AO$1485,MATCH($B2192&amp;$I2192,$Z$11:$Z$1485&amp;$AG$11:$AG$1485,0),MATCH($C2192,$AD$9:$AO$9,0)),"-")</f>
        <v>67.45</v>
      </c>
      <c r="P2192" s="58" t="s">
        <v>131</v>
      </c>
      <c r="Q2192" s="58" t="s">
        <v>131</v>
      </c>
      <c r="R2192" s="100">
        <f t="array" ref="R2192">IFERROR(INDEX($AD$11:$AO$1485,MATCH($B2192&amp;$I2192,$Z$11:$Z$1485&amp;$AG$11:$AG$1485,0),MATCH($D2192,$AD$9:$AO$9,0)),"-")</f>
        <v>65.401899999999998</v>
      </c>
      <c r="S2192" s="58">
        <v>250</v>
      </c>
      <c r="T2192" s="58">
        <v>240</v>
      </c>
      <c r="U2192" s="58">
        <v>5</v>
      </c>
      <c r="V2192" s="58">
        <v>11</v>
      </c>
      <c r="W2192" s="50" t="str">
        <f t="shared" si="202"/>
        <v>-</v>
      </c>
      <c r="X2192" s="50">
        <f t="shared" si="203"/>
        <v>10</v>
      </c>
    </row>
    <row r="2193" spans="2:24" ht="15" x14ac:dyDescent="0.3">
      <c r="B2193" s="72" t="str">
        <f t="shared" si="204"/>
        <v>M68×3</v>
      </c>
      <c r="C2193" s="73" t="s">
        <v>216</v>
      </c>
      <c r="D2193" s="73" t="s">
        <v>221</v>
      </c>
      <c r="E2193" s="71" t="s">
        <v>0</v>
      </c>
      <c r="F2193" s="58">
        <v>68</v>
      </c>
      <c r="G2193" s="58">
        <v>3</v>
      </c>
      <c r="H2193" s="71" t="s">
        <v>461</v>
      </c>
      <c r="I2193" s="71" t="s">
        <v>423</v>
      </c>
      <c r="J2193" s="58" t="s">
        <v>312</v>
      </c>
      <c r="K2193" s="58" t="s">
        <v>491</v>
      </c>
      <c r="L2193" s="58">
        <v>68</v>
      </c>
      <c r="M2193" s="58">
        <v>3</v>
      </c>
      <c r="N2193" s="71">
        <v>60</v>
      </c>
      <c r="O2193" s="100">
        <f t="array" ref="O2193">IFERROR(INDEX($AD$11:$AO$1485,MATCH($B2193&amp;$I2193,$Z$11:$Z$1485&amp;$AG$11:$AG$1485,0),MATCH($C2193,$AD$9:$AO$9,0)),"-")</f>
        <v>67.63</v>
      </c>
      <c r="P2193" s="58" t="s">
        <v>131</v>
      </c>
      <c r="Q2193" s="58" t="s">
        <v>131</v>
      </c>
      <c r="R2193" s="100">
        <f t="array" ref="R2193">IFERROR(INDEX($AD$11:$AO$1485,MATCH($B2193&amp;$I2193,$Z$11:$Z$1485&amp;$AG$11:$AG$1485,0),MATCH($D2193,$AD$9:$AO$9,0)),"-")</f>
        <v>66.051400000000001</v>
      </c>
      <c r="S2193" s="58">
        <v>224</v>
      </c>
      <c r="T2193" s="58">
        <v>214</v>
      </c>
      <c r="U2193" s="58">
        <v>5</v>
      </c>
      <c r="V2193" s="58">
        <v>12</v>
      </c>
      <c r="W2193" s="50" t="str">
        <f t="shared" si="202"/>
        <v>-</v>
      </c>
      <c r="X2193" s="50">
        <f t="shared" si="203"/>
        <v>10</v>
      </c>
    </row>
    <row r="2194" spans="2:24" ht="15" x14ac:dyDescent="0.3">
      <c r="B2194" s="72" t="str">
        <f t="shared" si="204"/>
        <v>M68×2</v>
      </c>
      <c r="C2194" s="73" t="s">
        <v>216</v>
      </c>
      <c r="D2194" s="73" t="s">
        <v>221</v>
      </c>
      <c r="E2194" s="71" t="s">
        <v>0</v>
      </c>
      <c r="F2194" s="58">
        <v>68</v>
      </c>
      <c r="G2194" s="58">
        <v>2</v>
      </c>
      <c r="H2194" s="71" t="s">
        <v>461</v>
      </c>
      <c r="I2194" s="71" t="s">
        <v>423</v>
      </c>
      <c r="J2194" s="58" t="s">
        <v>312</v>
      </c>
      <c r="K2194" s="58" t="s">
        <v>491</v>
      </c>
      <c r="L2194" s="58">
        <v>68</v>
      </c>
      <c r="M2194" s="58">
        <v>2</v>
      </c>
      <c r="N2194" s="71">
        <v>60</v>
      </c>
      <c r="O2194" s="100">
        <f t="array" ref="O2194">IFERROR(INDEX($AD$11:$AO$1485,MATCH($B2194&amp;$I2194,$Z$11:$Z$1485&amp;$AG$11:$AG$1485,0),MATCH($C2194,$AD$9:$AO$9,0)),"-")</f>
        <v>67.489999999999995</v>
      </c>
      <c r="P2194" s="58" t="s">
        <v>131</v>
      </c>
      <c r="Q2194" s="58" t="s">
        <v>131</v>
      </c>
      <c r="R2194" s="100">
        <f t="array" ref="R2194">IFERROR(INDEX($AD$11:$AO$1485,MATCH($B2194&amp;$I2194,$Z$11:$Z$1485&amp;$AG$11:$AG$1485,0),MATCH($D2194,$AD$9:$AO$9,0)),"-")</f>
        <v>66.700999999999993</v>
      </c>
      <c r="S2194" s="58">
        <v>120</v>
      </c>
      <c r="T2194" s="58">
        <v>110</v>
      </c>
      <c r="U2194" s="58">
        <v>5</v>
      </c>
      <c r="V2194" s="58">
        <v>15</v>
      </c>
      <c r="W2194" s="50" t="str">
        <f t="shared" si="202"/>
        <v>-</v>
      </c>
      <c r="X2194" s="50">
        <f t="shared" si="203"/>
        <v>10</v>
      </c>
    </row>
    <row r="2195" spans="2:24" ht="15" x14ac:dyDescent="0.3">
      <c r="B2195" s="72" t="str">
        <f t="shared" si="204"/>
        <v>M68×1.5</v>
      </c>
      <c r="C2195" s="73" t="s">
        <v>216</v>
      </c>
      <c r="D2195" s="73" t="s">
        <v>221</v>
      </c>
      <c r="E2195" s="71" t="s">
        <v>0</v>
      </c>
      <c r="F2195" s="58">
        <v>68</v>
      </c>
      <c r="G2195" s="58">
        <v>1.5</v>
      </c>
      <c r="H2195" s="71" t="s">
        <v>461</v>
      </c>
      <c r="I2195" s="71" t="s">
        <v>423</v>
      </c>
      <c r="J2195" s="58" t="s">
        <v>312</v>
      </c>
      <c r="K2195" s="58" t="s">
        <v>491</v>
      </c>
      <c r="L2195" s="58">
        <v>68</v>
      </c>
      <c r="M2195" s="58">
        <v>1.5</v>
      </c>
      <c r="N2195" s="71">
        <v>60</v>
      </c>
      <c r="O2195" s="100">
        <f t="array" ref="O2195">IFERROR(INDEX($AD$11:$AO$1485,MATCH($B2195&amp;$I2195,$Z$11:$Z$1485&amp;$AG$11:$AG$1485,0),MATCH($C2195,$AD$9:$AO$9,0)),"-")</f>
        <v>67.650000000000006</v>
      </c>
      <c r="P2195" s="58" t="s">
        <v>131</v>
      </c>
      <c r="Q2195" s="58" t="s">
        <v>131</v>
      </c>
      <c r="R2195" s="100">
        <f t="array" ref="R2195">IFERROR(INDEX($AD$11:$AO$1485,MATCH($B2195&amp;$I2195,$Z$11:$Z$1485&amp;$AG$11:$AG$1485,0),MATCH($D2195,$AD$9:$AO$9,0)),"-")</f>
        <v>67.025700000000001</v>
      </c>
      <c r="S2195" s="58">
        <v>110</v>
      </c>
      <c r="T2195" s="58">
        <v>100</v>
      </c>
      <c r="U2195" s="58">
        <v>4</v>
      </c>
      <c r="V2195" s="58">
        <v>18</v>
      </c>
      <c r="W2195" s="50" t="str">
        <f t="shared" si="202"/>
        <v>-</v>
      </c>
      <c r="X2195" s="50">
        <f t="shared" si="203"/>
        <v>10</v>
      </c>
    </row>
    <row r="2196" spans="2:24" ht="15" x14ac:dyDescent="0.3">
      <c r="B2196" s="72" t="str">
        <f t="shared" si="204"/>
        <v>M70×6</v>
      </c>
      <c r="C2196" s="73" t="s">
        <v>216</v>
      </c>
      <c r="D2196" s="73" t="s">
        <v>221</v>
      </c>
      <c r="E2196" s="71" t="s">
        <v>0</v>
      </c>
      <c r="F2196" s="58">
        <v>70</v>
      </c>
      <c r="G2196" s="58">
        <v>6</v>
      </c>
      <c r="H2196" s="71" t="s">
        <v>461</v>
      </c>
      <c r="I2196" s="71" t="s">
        <v>423</v>
      </c>
      <c r="J2196" s="58" t="s">
        <v>312</v>
      </c>
      <c r="K2196" s="58" t="s">
        <v>491</v>
      </c>
      <c r="L2196" s="58">
        <v>70</v>
      </c>
      <c r="M2196" s="58">
        <v>6</v>
      </c>
      <c r="N2196" s="71">
        <v>60</v>
      </c>
      <c r="O2196" s="100">
        <f t="array" ref="O2196">IFERROR(INDEX($AD$11:$AO$1485,MATCH($B2196&amp;$I2196,$Z$11:$Z$1485&amp;$AG$11:$AG$1485,0),MATCH($C2196,$AD$9:$AO$9,0)),"-")</f>
        <v>69.08</v>
      </c>
      <c r="P2196" s="58" t="s">
        <v>131</v>
      </c>
      <c r="Q2196" s="58" t="s">
        <v>131</v>
      </c>
      <c r="R2196" s="100">
        <f t="array" ref="R2196">IFERROR(INDEX($AD$11:$AO$1485,MATCH($B2196&amp;$I2196,$Z$11:$Z$1485&amp;$AG$11:$AG$1485,0),MATCH($D2196,$AD$9:$AO$9,0)),"-")</f>
        <v>66.102900000000005</v>
      </c>
      <c r="S2196" s="58">
        <v>300</v>
      </c>
      <c r="T2196" s="58">
        <v>290</v>
      </c>
      <c r="U2196" s="58">
        <v>6</v>
      </c>
      <c r="V2196" s="58">
        <v>9</v>
      </c>
      <c r="W2196" s="50" t="str">
        <f t="shared" si="202"/>
        <v>-</v>
      </c>
      <c r="X2196" s="50">
        <f t="shared" si="203"/>
        <v>10</v>
      </c>
    </row>
    <row r="2197" spans="2:24" ht="15" x14ac:dyDescent="0.3">
      <c r="B2197" s="72" t="str">
        <f t="shared" si="204"/>
        <v>M70×4</v>
      </c>
      <c r="C2197" s="73" t="s">
        <v>216</v>
      </c>
      <c r="D2197" s="73" t="s">
        <v>221</v>
      </c>
      <c r="E2197" s="71" t="s">
        <v>0</v>
      </c>
      <c r="F2197" s="58">
        <v>70</v>
      </c>
      <c r="G2197" s="58">
        <v>4</v>
      </c>
      <c r="H2197" s="71" t="s">
        <v>461</v>
      </c>
      <c r="I2197" s="71" t="s">
        <v>423</v>
      </c>
      <c r="J2197" s="58" t="s">
        <v>312</v>
      </c>
      <c r="K2197" s="58" t="s">
        <v>491</v>
      </c>
      <c r="L2197" s="58">
        <v>70</v>
      </c>
      <c r="M2197" s="58">
        <v>4</v>
      </c>
      <c r="N2197" s="71">
        <v>60</v>
      </c>
      <c r="O2197" s="100">
        <f t="array" ref="O2197">IFERROR(INDEX($AD$11:$AO$1485,MATCH($B2197&amp;$I2197,$Z$11:$Z$1485&amp;$AG$11:$AG$1485,0),MATCH($C2197,$AD$9:$AO$9,0)),"-")</f>
        <v>69.45</v>
      </c>
      <c r="P2197" s="58" t="s">
        <v>131</v>
      </c>
      <c r="Q2197" s="58" t="s">
        <v>131</v>
      </c>
      <c r="R2197" s="100">
        <f t="array" ref="R2197">IFERROR(INDEX($AD$11:$AO$1485,MATCH($B2197&amp;$I2197,$Z$11:$Z$1485&amp;$AG$11:$AG$1485,0),MATCH($D2197,$AD$9:$AO$9,0)),"-")</f>
        <v>67.401899999999998</v>
      </c>
      <c r="S2197" s="58">
        <v>250</v>
      </c>
      <c r="T2197" s="58">
        <v>240</v>
      </c>
      <c r="U2197" s="58">
        <v>5</v>
      </c>
      <c r="V2197" s="58">
        <v>11</v>
      </c>
      <c r="W2197" s="50" t="str">
        <f t="shared" si="202"/>
        <v>-</v>
      </c>
      <c r="X2197" s="50">
        <f t="shared" si="203"/>
        <v>10</v>
      </c>
    </row>
    <row r="2198" spans="2:24" ht="15" x14ac:dyDescent="0.3">
      <c r="B2198" s="72" t="str">
        <f t="shared" si="204"/>
        <v>M70×3</v>
      </c>
      <c r="C2198" s="73" t="s">
        <v>216</v>
      </c>
      <c r="D2198" s="73" t="s">
        <v>221</v>
      </c>
      <c r="E2198" s="71" t="s">
        <v>0</v>
      </c>
      <c r="F2198" s="58">
        <v>70</v>
      </c>
      <c r="G2198" s="58">
        <v>3</v>
      </c>
      <c r="H2198" s="71" t="s">
        <v>461</v>
      </c>
      <c r="I2198" s="71" t="s">
        <v>423</v>
      </c>
      <c r="J2198" s="58" t="s">
        <v>312</v>
      </c>
      <c r="K2198" s="58" t="s">
        <v>491</v>
      </c>
      <c r="L2198" s="58">
        <v>70</v>
      </c>
      <c r="M2198" s="58">
        <v>3</v>
      </c>
      <c r="N2198" s="71">
        <v>60</v>
      </c>
      <c r="O2198" s="100">
        <f t="array" ref="O2198">IFERROR(INDEX($AD$11:$AO$1485,MATCH($B2198&amp;$I2198,$Z$11:$Z$1485&amp;$AG$11:$AG$1485,0),MATCH($C2198,$AD$9:$AO$9,0)),"-")</f>
        <v>69.63</v>
      </c>
      <c r="P2198" s="58" t="s">
        <v>131</v>
      </c>
      <c r="Q2198" s="58" t="s">
        <v>131</v>
      </c>
      <c r="R2198" s="100">
        <f t="array" ref="R2198">IFERROR(INDEX($AD$11:$AO$1485,MATCH($B2198&amp;$I2198,$Z$11:$Z$1485&amp;$AG$11:$AG$1485,0),MATCH($D2198,$AD$9:$AO$9,0)),"-")</f>
        <v>68.051400000000001</v>
      </c>
      <c r="S2198" s="58">
        <v>224</v>
      </c>
      <c r="T2198" s="58">
        <v>214</v>
      </c>
      <c r="U2198" s="58">
        <v>5</v>
      </c>
      <c r="V2198" s="58">
        <v>12</v>
      </c>
      <c r="W2198" s="50" t="str">
        <f t="shared" si="202"/>
        <v>-</v>
      </c>
      <c r="X2198" s="50">
        <f t="shared" si="203"/>
        <v>10</v>
      </c>
    </row>
    <row r="2199" spans="2:24" ht="15" x14ac:dyDescent="0.3">
      <c r="B2199" s="72" t="str">
        <f t="shared" si="204"/>
        <v>M70×2</v>
      </c>
      <c r="C2199" s="73" t="s">
        <v>216</v>
      </c>
      <c r="D2199" s="73" t="s">
        <v>221</v>
      </c>
      <c r="E2199" s="71" t="s">
        <v>0</v>
      </c>
      <c r="F2199" s="58">
        <v>70</v>
      </c>
      <c r="G2199" s="58">
        <v>2</v>
      </c>
      <c r="H2199" s="71" t="s">
        <v>461</v>
      </c>
      <c r="I2199" s="71" t="s">
        <v>423</v>
      </c>
      <c r="J2199" s="58" t="s">
        <v>312</v>
      </c>
      <c r="K2199" s="58" t="s">
        <v>491</v>
      </c>
      <c r="L2199" s="58">
        <v>70</v>
      </c>
      <c r="M2199" s="58">
        <v>2</v>
      </c>
      <c r="N2199" s="71">
        <v>60</v>
      </c>
      <c r="O2199" s="100">
        <f t="array" ref="O2199">IFERROR(INDEX($AD$11:$AO$1485,MATCH($B2199&amp;$I2199,$Z$11:$Z$1485&amp;$AG$11:$AG$1485,0),MATCH($C2199,$AD$9:$AO$9,0)),"-")</f>
        <v>69.489999999999995</v>
      </c>
      <c r="P2199" s="58" t="s">
        <v>131</v>
      </c>
      <c r="Q2199" s="58" t="s">
        <v>131</v>
      </c>
      <c r="R2199" s="100">
        <f t="array" ref="R2199">IFERROR(INDEX($AD$11:$AO$1485,MATCH($B2199&amp;$I2199,$Z$11:$Z$1485&amp;$AG$11:$AG$1485,0),MATCH($D2199,$AD$9:$AO$9,0)),"-")</f>
        <v>68.700999999999993</v>
      </c>
      <c r="S2199" s="58">
        <v>120</v>
      </c>
      <c r="T2199" s="58">
        <v>110</v>
      </c>
      <c r="U2199" s="58">
        <v>5</v>
      </c>
      <c r="V2199" s="58">
        <v>15</v>
      </c>
      <c r="W2199" s="50" t="str">
        <f t="shared" si="202"/>
        <v>-</v>
      </c>
      <c r="X2199" s="50">
        <f t="shared" si="203"/>
        <v>10</v>
      </c>
    </row>
    <row r="2200" spans="2:24" ht="15" x14ac:dyDescent="0.3">
      <c r="B2200" s="72" t="str">
        <f t="shared" si="204"/>
        <v>M70×1.5</v>
      </c>
      <c r="C2200" s="73" t="s">
        <v>216</v>
      </c>
      <c r="D2200" s="73" t="s">
        <v>221</v>
      </c>
      <c r="E2200" s="71" t="s">
        <v>0</v>
      </c>
      <c r="F2200" s="58">
        <v>70</v>
      </c>
      <c r="G2200" s="58">
        <v>1.5</v>
      </c>
      <c r="H2200" s="71" t="s">
        <v>461</v>
      </c>
      <c r="I2200" s="71" t="s">
        <v>423</v>
      </c>
      <c r="J2200" s="58" t="s">
        <v>312</v>
      </c>
      <c r="K2200" s="58" t="s">
        <v>491</v>
      </c>
      <c r="L2200" s="58">
        <v>70</v>
      </c>
      <c r="M2200" s="58">
        <v>1.5</v>
      </c>
      <c r="N2200" s="71">
        <v>60</v>
      </c>
      <c r="O2200" s="100">
        <f t="array" ref="O2200">IFERROR(INDEX($AD$11:$AO$1485,MATCH($B2200&amp;$I2200,$Z$11:$Z$1485&amp;$AG$11:$AG$1485,0),MATCH($C2200,$AD$9:$AO$9,0)),"-")</f>
        <v>69.650000000000006</v>
      </c>
      <c r="P2200" s="58" t="s">
        <v>131</v>
      </c>
      <c r="Q2200" s="58" t="s">
        <v>131</v>
      </c>
      <c r="R2200" s="100">
        <f t="array" ref="R2200">IFERROR(INDEX($AD$11:$AO$1485,MATCH($B2200&amp;$I2200,$Z$11:$Z$1485&amp;$AG$11:$AG$1485,0),MATCH($D2200,$AD$9:$AO$9,0)),"-")</f>
        <v>69.025700000000001</v>
      </c>
      <c r="S2200" s="58">
        <v>110</v>
      </c>
      <c r="T2200" s="58">
        <v>100</v>
      </c>
      <c r="U2200" s="58">
        <v>4</v>
      </c>
      <c r="V2200" s="58">
        <v>18</v>
      </c>
      <c r="W2200" s="50" t="str">
        <f t="shared" si="202"/>
        <v>-</v>
      </c>
      <c r="X2200" s="50">
        <f t="shared" si="203"/>
        <v>10</v>
      </c>
    </row>
    <row r="2201" spans="2:24" ht="15" x14ac:dyDescent="0.3">
      <c r="B2201" s="72" t="str">
        <f t="shared" si="204"/>
        <v>M72×6</v>
      </c>
      <c r="C2201" s="73" t="s">
        <v>216</v>
      </c>
      <c r="D2201" s="73" t="s">
        <v>221</v>
      </c>
      <c r="E2201" s="71" t="s">
        <v>0</v>
      </c>
      <c r="F2201" s="58">
        <v>72</v>
      </c>
      <c r="G2201" s="58">
        <v>6</v>
      </c>
      <c r="H2201" s="71" t="s">
        <v>461</v>
      </c>
      <c r="I2201" s="71" t="s">
        <v>423</v>
      </c>
      <c r="J2201" s="58" t="s">
        <v>312</v>
      </c>
      <c r="K2201" s="58" t="s">
        <v>491</v>
      </c>
      <c r="L2201" s="58">
        <v>72</v>
      </c>
      <c r="M2201" s="58">
        <v>6</v>
      </c>
      <c r="N2201" s="71">
        <v>60</v>
      </c>
      <c r="O2201" s="100">
        <f t="array" ref="O2201">IFERROR(INDEX($AD$11:$AO$1485,MATCH($B2201&amp;$I2201,$Z$11:$Z$1485&amp;$AG$11:$AG$1485,0),MATCH($C2201,$AD$9:$AO$9,0)),"-")</f>
        <v>71.08</v>
      </c>
      <c r="P2201" s="58" t="s">
        <v>131</v>
      </c>
      <c r="Q2201" s="58" t="s">
        <v>131</v>
      </c>
      <c r="R2201" s="100">
        <f t="array" ref="R2201">IFERROR(INDEX($AD$11:$AO$1485,MATCH($B2201&amp;$I2201,$Z$11:$Z$1485&amp;$AG$11:$AG$1485,0),MATCH($D2201,$AD$9:$AO$9,0)),"-")</f>
        <v>68.102900000000005</v>
      </c>
      <c r="S2201" s="58">
        <v>300</v>
      </c>
      <c r="T2201" s="58">
        <v>290</v>
      </c>
      <c r="U2201" s="58">
        <v>6</v>
      </c>
      <c r="V2201" s="58">
        <v>9</v>
      </c>
      <c r="W2201" s="50" t="str">
        <f t="shared" si="202"/>
        <v>-</v>
      </c>
      <c r="X2201" s="50">
        <f t="shared" si="203"/>
        <v>10</v>
      </c>
    </row>
    <row r="2202" spans="2:24" ht="15" x14ac:dyDescent="0.3">
      <c r="B2202" s="72" t="str">
        <f t="shared" si="204"/>
        <v>M72×4</v>
      </c>
      <c r="C2202" s="73" t="s">
        <v>216</v>
      </c>
      <c r="D2202" s="73" t="s">
        <v>221</v>
      </c>
      <c r="E2202" s="71" t="s">
        <v>0</v>
      </c>
      <c r="F2202" s="58">
        <v>72</v>
      </c>
      <c r="G2202" s="58">
        <v>4</v>
      </c>
      <c r="H2202" s="71" t="s">
        <v>461</v>
      </c>
      <c r="I2202" s="71" t="s">
        <v>423</v>
      </c>
      <c r="J2202" s="58" t="s">
        <v>312</v>
      </c>
      <c r="K2202" s="58" t="s">
        <v>491</v>
      </c>
      <c r="L2202" s="58">
        <v>72</v>
      </c>
      <c r="M2202" s="58">
        <v>4</v>
      </c>
      <c r="N2202" s="71">
        <v>60</v>
      </c>
      <c r="O2202" s="100">
        <f t="array" ref="O2202">IFERROR(INDEX($AD$11:$AO$1485,MATCH($B2202&amp;$I2202,$Z$11:$Z$1485&amp;$AG$11:$AG$1485,0),MATCH($C2202,$AD$9:$AO$9,0)),"-")</f>
        <v>71.45</v>
      </c>
      <c r="P2202" s="58" t="s">
        <v>131</v>
      </c>
      <c r="Q2202" s="58" t="s">
        <v>131</v>
      </c>
      <c r="R2202" s="100">
        <f t="array" ref="R2202">IFERROR(INDEX($AD$11:$AO$1485,MATCH($B2202&amp;$I2202,$Z$11:$Z$1485&amp;$AG$11:$AG$1485,0),MATCH($D2202,$AD$9:$AO$9,0)),"-")</f>
        <v>69.401899999999998</v>
      </c>
      <c r="S2202" s="58">
        <v>250</v>
      </c>
      <c r="T2202" s="58">
        <v>240</v>
      </c>
      <c r="U2202" s="58">
        <v>5</v>
      </c>
      <c r="V2202" s="58">
        <v>11</v>
      </c>
      <c r="W2202" s="50" t="str">
        <f t="shared" si="202"/>
        <v>-</v>
      </c>
      <c r="X2202" s="50">
        <f t="shared" si="203"/>
        <v>10</v>
      </c>
    </row>
    <row r="2203" spans="2:24" ht="15" x14ac:dyDescent="0.3">
      <c r="B2203" s="72" t="str">
        <f t="shared" si="204"/>
        <v>M72×3</v>
      </c>
      <c r="C2203" s="73" t="s">
        <v>216</v>
      </c>
      <c r="D2203" s="73" t="s">
        <v>221</v>
      </c>
      <c r="E2203" s="71" t="s">
        <v>0</v>
      </c>
      <c r="F2203" s="58">
        <v>72</v>
      </c>
      <c r="G2203" s="58">
        <v>3</v>
      </c>
      <c r="H2203" s="71" t="s">
        <v>461</v>
      </c>
      <c r="I2203" s="71" t="s">
        <v>423</v>
      </c>
      <c r="J2203" s="58" t="s">
        <v>312</v>
      </c>
      <c r="K2203" s="58" t="s">
        <v>491</v>
      </c>
      <c r="L2203" s="58">
        <v>72</v>
      </c>
      <c r="M2203" s="58">
        <v>3</v>
      </c>
      <c r="N2203" s="71">
        <v>60</v>
      </c>
      <c r="O2203" s="100">
        <f t="array" ref="O2203">IFERROR(INDEX($AD$11:$AO$1485,MATCH($B2203&amp;$I2203,$Z$11:$Z$1485&amp;$AG$11:$AG$1485,0),MATCH($C2203,$AD$9:$AO$9,0)),"-")</f>
        <v>71.63</v>
      </c>
      <c r="P2203" s="58" t="s">
        <v>131</v>
      </c>
      <c r="Q2203" s="58" t="s">
        <v>131</v>
      </c>
      <c r="R2203" s="100">
        <f t="array" ref="R2203">IFERROR(INDEX($AD$11:$AO$1485,MATCH($B2203&amp;$I2203,$Z$11:$Z$1485&amp;$AG$11:$AG$1485,0),MATCH($D2203,$AD$9:$AO$9,0)),"-")</f>
        <v>70.051400000000001</v>
      </c>
      <c r="S2203" s="58">
        <v>224</v>
      </c>
      <c r="T2203" s="58">
        <v>214</v>
      </c>
      <c r="U2203" s="58">
        <v>5</v>
      </c>
      <c r="V2203" s="58">
        <v>12</v>
      </c>
      <c r="W2203" s="50" t="str">
        <f t="shared" si="202"/>
        <v>-</v>
      </c>
      <c r="X2203" s="50">
        <f t="shared" si="203"/>
        <v>10</v>
      </c>
    </row>
    <row r="2204" spans="2:24" ht="15" x14ac:dyDescent="0.3">
      <c r="B2204" s="72" t="str">
        <f t="shared" si="204"/>
        <v>M72×2</v>
      </c>
      <c r="C2204" s="73" t="s">
        <v>216</v>
      </c>
      <c r="D2204" s="73" t="s">
        <v>221</v>
      </c>
      <c r="E2204" s="71" t="s">
        <v>0</v>
      </c>
      <c r="F2204" s="58">
        <v>72</v>
      </c>
      <c r="G2204" s="58">
        <v>2</v>
      </c>
      <c r="H2204" s="71" t="s">
        <v>461</v>
      </c>
      <c r="I2204" s="71" t="s">
        <v>423</v>
      </c>
      <c r="J2204" s="58" t="s">
        <v>312</v>
      </c>
      <c r="K2204" s="58" t="s">
        <v>491</v>
      </c>
      <c r="L2204" s="58">
        <v>72</v>
      </c>
      <c r="M2204" s="58">
        <v>2</v>
      </c>
      <c r="N2204" s="71">
        <v>60</v>
      </c>
      <c r="O2204" s="100">
        <f t="array" ref="O2204">IFERROR(INDEX($AD$11:$AO$1485,MATCH($B2204&amp;$I2204,$Z$11:$Z$1485&amp;$AG$11:$AG$1485,0),MATCH($C2204,$AD$9:$AO$9,0)),"-")</f>
        <v>71.489999999999995</v>
      </c>
      <c r="P2204" s="58" t="s">
        <v>131</v>
      </c>
      <c r="Q2204" s="58" t="s">
        <v>131</v>
      </c>
      <c r="R2204" s="100">
        <f t="array" ref="R2204">IFERROR(INDEX($AD$11:$AO$1485,MATCH($B2204&amp;$I2204,$Z$11:$Z$1485&amp;$AG$11:$AG$1485,0),MATCH($D2204,$AD$9:$AO$9,0)),"-")</f>
        <v>70.700999999999993</v>
      </c>
      <c r="S2204" s="58">
        <v>120</v>
      </c>
      <c r="T2204" s="58">
        <v>110</v>
      </c>
      <c r="U2204" s="58">
        <v>5</v>
      </c>
      <c r="V2204" s="58">
        <v>15</v>
      </c>
      <c r="W2204" s="50" t="str">
        <f t="shared" si="202"/>
        <v>-</v>
      </c>
      <c r="X2204" s="50">
        <f t="shared" si="203"/>
        <v>10</v>
      </c>
    </row>
    <row r="2205" spans="2:24" ht="15" x14ac:dyDescent="0.3">
      <c r="B2205" s="72" t="str">
        <f t="shared" si="204"/>
        <v>M72×1.5</v>
      </c>
      <c r="C2205" s="73" t="s">
        <v>216</v>
      </c>
      <c r="D2205" s="73" t="s">
        <v>221</v>
      </c>
      <c r="E2205" s="71" t="s">
        <v>0</v>
      </c>
      <c r="F2205" s="58">
        <v>72</v>
      </c>
      <c r="G2205" s="58">
        <v>1.5</v>
      </c>
      <c r="H2205" s="71" t="s">
        <v>461</v>
      </c>
      <c r="I2205" s="71" t="s">
        <v>423</v>
      </c>
      <c r="J2205" s="58" t="s">
        <v>312</v>
      </c>
      <c r="K2205" s="58" t="s">
        <v>491</v>
      </c>
      <c r="L2205" s="58">
        <v>72</v>
      </c>
      <c r="M2205" s="58">
        <v>1.5</v>
      </c>
      <c r="N2205" s="71">
        <v>60</v>
      </c>
      <c r="O2205" s="100">
        <f t="array" ref="O2205">IFERROR(INDEX($AD$11:$AO$1485,MATCH($B2205&amp;$I2205,$Z$11:$Z$1485&amp;$AG$11:$AG$1485,0),MATCH($C2205,$AD$9:$AO$9,0)),"-")</f>
        <v>71.650000000000006</v>
      </c>
      <c r="P2205" s="58" t="s">
        <v>131</v>
      </c>
      <c r="Q2205" s="58" t="s">
        <v>131</v>
      </c>
      <c r="R2205" s="100">
        <f t="array" ref="R2205">IFERROR(INDEX($AD$11:$AO$1485,MATCH($B2205&amp;$I2205,$Z$11:$Z$1485&amp;$AG$11:$AG$1485,0),MATCH($D2205,$AD$9:$AO$9,0)),"-")</f>
        <v>71.025700000000001</v>
      </c>
      <c r="S2205" s="58">
        <v>110</v>
      </c>
      <c r="T2205" s="58">
        <v>100</v>
      </c>
      <c r="U2205" s="58">
        <v>4</v>
      </c>
      <c r="V2205" s="58">
        <v>18</v>
      </c>
      <c r="W2205" s="50" t="str">
        <f t="shared" si="202"/>
        <v>-</v>
      </c>
      <c r="X2205" s="50">
        <f t="shared" si="203"/>
        <v>10</v>
      </c>
    </row>
    <row r="2206" spans="2:24" ht="15" x14ac:dyDescent="0.3">
      <c r="B2206" s="72" t="str">
        <f t="shared" si="204"/>
        <v>M75×4</v>
      </c>
      <c r="C2206" s="73" t="s">
        <v>216</v>
      </c>
      <c r="D2206" s="73" t="s">
        <v>221</v>
      </c>
      <c r="E2206" s="71" t="s">
        <v>0</v>
      </c>
      <c r="F2206" s="58">
        <v>75</v>
      </c>
      <c r="G2206" s="58">
        <v>4</v>
      </c>
      <c r="H2206" s="71" t="s">
        <v>461</v>
      </c>
      <c r="I2206" s="71" t="s">
        <v>423</v>
      </c>
      <c r="J2206" s="58" t="s">
        <v>312</v>
      </c>
      <c r="K2206" s="58" t="s">
        <v>491</v>
      </c>
      <c r="L2206" s="58">
        <v>75</v>
      </c>
      <c r="M2206" s="58">
        <v>4</v>
      </c>
      <c r="N2206" s="71">
        <v>60</v>
      </c>
      <c r="O2206" s="100">
        <f t="array" ref="O2206">IFERROR(INDEX($AD$11:$AO$1485,MATCH($B2206&amp;$I2206,$Z$11:$Z$1485&amp;$AG$11:$AG$1485,0),MATCH($C2206,$AD$9:$AO$9,0)),"-")</f>
        <v>74.430000000000007</v>
      </c>
      <c r="P2206" s="58" t="s">
        <v>131</v>
      </c>
      <c r="Q2206" s="58" t="s">
        <v>131</v>
      </c>
      <c r="R2206" s="100">
        <f t="array" ref="R2206">IFERROR(INDEX($AD$11:$AO$1485,MATCH($B2206&amp;$I2206,$Z$11:$Z$1485&amp;$AG$11:$AG$1485,0),MATCH($D2206,$AD$9:$AO$9,0)),"-")</f>
        <v>72.401899999999998</v>
      </c>
      <c r="S2206" s="58">
        <v>250</v>
      </c>
      <c r="T2206" s="58">
        <v>240</v>
      </c>
      <c r="U2206" s="58">
        <v>5</v>
      </c>
      <c r="V2206" s="58">
        <v>11</v>
      </c>
      <c r="W2206" s="50" t="str">
        <f t="shared" si="202"/>
        <v>-</v>
      </c>
      <c r="X2206" s="50">
        <f t="shared" si="203"/>
        <v>10</v>
      </c>
    </row>
    <row r="2207" spans="2:24" ht="15" x14ac:dyDescent="0.3">
      <c r="B2207" s="72" t="str">
        <f t="shared" si="204"/>
        <v>M75×3</v>
      </c>
      <c r="C2207" s="73" t="s">
        <v>216</v>
      </c>
      <c r="D2207" s="73" t="s">
        <v>221</v>
      </c>
      <c r="E2207" s="71" t="s">
        <v>0</v>
      </c>
      <c r="F2207" s="58">
        <v>75</v>
      </c>
      <c r="G2207" s="58">
        <v>3</v>
      </c>
      <c r="H2207" s="71" t="s">
        <v>461</v>
      </c>
      <c r="I2207" s="71" t="s">
        <v>423</v>
      </c>
      <c r="J2207" s="58" t="s">
        <v>312</v>
      </c>
      <c r="K2207" s="58" t="s">
        <v>491</v>
      </c>
      <c r="L2207" s="58">
        <v>75</v>
      </c>
      <c r="M2207" s="58">
        <v>3</v>
      </c>
      <c r="N2207" s="71">
        <v>60</v>
      </c>
      <c r="O2207" s="100">
        <f t="array" ref="O2207">IFERROR(INDEX($AD$11:$AO$1485,MATCH($B2207&amp;$I2207,$Z$11:$Z$1485&amp;$AG$11:$AG$1485,0),MATCH($C2207,$AD$9:$AO$9,0)),"-")</f>
        <v>74.63</v>
      </c>
      <c r="P2207" s="58" t="s">
        <v>131</v>
      </c>
      <c r="Q2207" s="58" t="s">
        <v>131</v>
      </c>
      <c r="R2207" s="100">
        <f t="array" ref="R2207">IFERROR(INDEX($AD$11:$AO$1485,MATCH($B2207&amp;$I2207,$Z$11:$Z$1485&amp;$AG$11:$AG$1485,0),MATCH($D2207,$AD$9:$AO$9,0)),"-")</f>
        <v>73.051400000000001</v>
      </c>
      <c r="S2207" s="58">
        <v>224</v>
      </c>
      <c r="T2207" s="58">
        <v>214</v>
      </c>
      <c r="U2207" s="58">
        <v>5</v>
      </c>
      <c r="V2207" s="58">
        <v>12</v>
      </c>
      <c r="W2207" s="50" t="str">
        <f t="shared" si="202"/>
        <v>-</v>
      </c>
      <c r="X2207" s="50">
        <f t="shared" si="203"/>
        <v>10</v>
      </c>
    </row>
    <row r="2208" spans="2:24" ht="15" x14ac:dyDescent="0.3">
      <c r="B2208" s="72" t="str">
        <f t="shared" si="204"/>
        <v>M75×2</v>
      </c>
      <c r="C2208" s="73" t="s">
        <v>216</v>
      </c>
      <c r="D2208" s="73" t="s">
        <v>221</v>
      </c>
      <c r="E2208" s="71" t="s">
        <v>0</v>
      </c>
      <c r="F2208" s="58">
        <v>75</v>
      </c>
      <c r="G2208" s="58">
        <v>2</v>
      </c>
      <c r="H2208" s="71" t="s">
        <v>461</v>
      </c>
      <c r="I2208" s="71" t="s">
        <v>423</v>
      </c>
      <c r="J2208" s="58" t="s">
        <v>312</v>
      </c>
      <c r="K2208" s="58" t="s">
        <v>491</v>
      </c>
      <c r="L2208" s="58">
        <v>75</v>
      </c>
      <c r="M2208" s="58">
        <v>2</v>
      </c>
      <c r="N2208" s="71">
        <v>60</v>
      </c>
      <c r="O2208" s="100">
        <f t="array" ref="O2208">IFERROR(INDEX($AD$11:$AO$1485,MATCH($B2208&amp;$I2208,$Z$11:$Z$1485&amp;$AG$11:$AG$1485,0),MATCH($C2208,$AD$9:$AO$9,0)),"-")</f>
        <v>74.489999999999995</v>
      </c>
      <c r="P2208" s="58" t="s">
        <v>131</v>
      </c>
      <c r="Q2208" s="58" t="s">
        <v>131</v>
      </c>
      <c r="R2208" s="100">
        <f t="array" ref="R2208">IFERROR(INDEX($AD$11:$AO$1485,MATCH($B2208&amp;$I2208,$Z$11:$Z$1485&amp;$AG$11:$AG$1485,0),MATCH($D2208,$AD$9:$AO$9,0)),"-")</f>
        <v>73.700999999999993</v>
      </c>
      <c r="S2208" s="58">
        <v>120</v>
      </c>
      <c r="T2208" s="58">
        <v>110</v>
      </c>
      <c r="U2208" s="58">
        <v>5</v>
      </c>
      <c r="V2208" s="58">
        <v>15</v>
      </c>
      <c r="W2208" s="50" t="str">
        <f t="shared" si="202"/>
        <v>-</v>
      </c>
      <c r="X2208" s="50">
        <f t="shared" si="203"/>
        <v>10</v>
      </c>
    </row>
    <row r="2209" spans="2:24" ht="15" x14ac:dyDescent="0.3">
      <c r="B2209" s="72" t="str">
        <f t="shared" si="204"/>
        <v>M75×1.5</v>
      </c>
      <c r="C2209" s="73" t="s">
        <v>216</v>
      </c>
      <c r="D2209" s="73" t="s">
        <v>221</v>
      </c>
      <c r="E2209" s="71" t="s">
        <v>0</v>
      </c>
      <c r="F2209" s="58">
        <v>75</v>
      </c>
      <c r="G2209" s="58">
        <v>1.5</v>
      </c>
      <c r="H2209" s="71" t="s">
        <v>461</v>
      </c>
      <c r="I2209" s="71" t="s">
        <v>423</v>
      </c>
      <c r="J2209" s="58" t="s">
        <v>312</v>
      </c>
      <c r="K2209" s="58" t="s">
        <v>491</v>
      </c>
      <c r="L2209" s="58">
        <v>75</v>
      </c>
      <c r="M2209" s="58">
        <v>1.5</v>
      </c>
      <c r="N2209" s="71">
        <v>60</v>
      </c>
      <c r="O2209" s="100">
        <f t="array" ref="O2209">IFERROR(INDEX($AD$11:$AO$1485,MATCH($B2209&amp;$I2209,$Z$11:$Z$1485&amp;$AG$11:$AG$1485,0),MATCH($C2209,$AD$9:$AO$9,0)),"-")</f>
        <v>74.650000000000006</v>
      </c>
      <c r="P2209" s="58" t="s">
        <v>131</v>
      </c>
      <c r="Q2209" s="58" t="s">
        <v>131</v>
      </c>
      <c r="R2209" s="100">
        <f t="array" ref="R2209">IFERROR(INDEX($AD$11:$AO$1485,MATCH($B2209&amp;$I2209,$Z$11:$Z$1485&amp;$AG$11:$AG$1485,0),MATCH($D2209,$AD$9:$AO$9,0)),"-")</f>
        <v>74.025700000000001</v>
      </c>
      <c r="S2209" s="58">
        <v>110</v>
      </c>
      <c r="T2209" s="58">
        <v>100</v>
      </c>
      <c r="U2209" s="58">
        <v>4</v>
      </c>
      <c r="V2209" s="58">
        <v>18</v>
      </c>
      <c r="W2209" s="50" t="str">
        <f t="shared" si="202"/>
        <v>-</v>
      </c>
      <c r="X2209" s="50">
        <f t="shared" si="203"/>
        <v>10</v>
      </c>
    </row>
    <row r="2210" spans="2:24" ht="15" x14ac:dyDescent="0.3">
      <c r="B2210" s="72" t="str">
        <f t="shared" si="204"/>
        <v>M76×6</v>
      </c>
      <c r="C2210" s="73" t="s">
        <v>216</v>
      </c>
      <c r="D2210" s="73" t="s">
        <v>221</v>
      </c>
      <c r="E2210" s="71" t="s">
        <v>0</v>
      </c>
      <c r="F2210" s="58">
        <v>76</v>
      </c>
      <c r="G2210" s="58">
        <v>6</v>
      </c>
      <c r="H2210" s="71" t="s">
        <v>461</v>
      </c>
      <c r="I2210" s="71" t="s">
        <v>423</v>
      </c>
      <c r="J2210" s="58" t="s">
        <v>312</v>
      </c>
      <c r="K2210" s="58" t="s">
        <v>491</v>
      </c>
      <c r="L2210" s="58">
        <v>76</v>
      </c>
      <c r="M2210" s="58">
        <v>6</v>
      </c>
      <c r="N2210" s="71">
        <v>60</v>
      </c>
      <c r="O2210" s="100">
        <f t="array" ref="O2210">IFERROR(INDEX($AD$11:$AO$1485,MATCH($B2210&amp;$I2210,$Z$11:$Z$1485&amp;$AG$11:$AG$1485,0),MATCH($C2210,$AD$9:$AO$9,0)),"-")</f>
        <v>75.08</v>
      </c>
      <c r="P2210" s="58" t="s">
        <v>131</v>
      </c>
      <c r="Q2210" s="58" t="s">
        <v>131</v>
      </c>
      <c r="R2210" s="100">
        <f t="array" ref="R2210">IFERROR(INDEX($AD$11:$AO$1485,MATCH($B2210&amp;$I2210,$Z$11:$Z$1485&amp;$AG$11:$AG$1485,0),MATCH($D2210,$AD$9:$AO$9,0)),"-")</f>
        <v>72.102900000000005</v>
      </c>
      <c r="S2210" s="58">
        <v>300</v>
      </c>
      <c r="T2210" s="58">
        <v>290</v>
      </c>
      <c r="U2210" s="58">
        <v>6</v>
      </c>
      <c r="V2210" s="58">
        <v>9</v>
      </c>
      <c r="W2210" s="50" t="str">
        <f t="shared" si="202"/>
        <v>-</v>
      </c>
      <c r="X2210" s="50">
        <f t="shared" si="203"/>
        <v>10</v>
      </c>
    </row>
    <row r="2211" spans="2:24" ht="15" x14ac:dyDescent="0.3">
      <c r="B2211" s="72" t="str">
        <f t="shared" si="204"/>
        <v>M76×4</v>
      </c>
      <c r="C2211" s="73" t="s">
        <v>216</v>
      </c>
      <c r="D2211" s="73" t="s">
        <v>221</v>
      </c>
      <c r="E2211" s="71" t="s">
        <v>0</v>
      </c>
      <c r="F2211" s="58">
        <v>76</v>
      </c>
      <c r="G2211" s="58">
        <v>4</v>
      </c>
      <c r="H2211" s="71" t="s">
        <v>461</v>
      </c>
      <c r="I2211" s="71" t="s">
        <v>423</v>
      </c>
      <c r="J2211" s="58" t="s">
        <v>312</v>
      </c>
      <c r="K2211" s="58" t="s">
        <v>491</v>
      </c>
      <c r="L2211" s="58">
        <v>76</v>
      </c>
      <c r="M2211" s="58">
        <v>4</v>
      </c>
      <c r="N2211" s="71">
        <v>60</v>
      </c>
      <c r="O2211" s="100">
        <f t="array" ref="O2211">IFERROR(INDEX($AD$11:$AO$1485,MATCH($B2211&amp;$I2211,$Z$11:$Z$1485&amp;$AG$11:$AG$1485,0),MATCH($C2211,$AD$9:$AO$9,0)),"-")</f>
        <v>75.45</v>
      </c>
      <c r="P2211" s="58" t="s">
        <v>131</v>
      </c>
      <c r="Q2211" s="58" t="s">
        <v>131</v>
      </c>
      <c r="R2211" s="100">
        <f t="array" ref="R2211">IFERROR(INDEX($AD$11:$AO$1485,MATCH($B2211&amp;$I2211,$Z$11:$Z$1485&amp;$AG$11:$AG$1485,0),MATCH($D2211,$AD$9:$AO$9,0)),"-")</f>
        <v>73.401899999999998</v>
      </c>
      <c r="S2211" s="58">
        <v>250</v>
      </c>
      <c r="T2211" s="58">
        <v>240</v>
      </c>
      <c r="U2211" s="58">
        <v>5</v>
      </c>
      <c r="V2211" s="58">
        <v>11</v>
      </c>
      <c r="W2211" s="50" t="str">
        <f t="shared" si="202"/>
        <v>-</v>
      </c>
      <c r="X2211" s="50">
        <f t="shared" si="203"/>
        <v>10</v>
      </c>
    </row>
    <row r="2212" spans="2:24" ht="15" x14ac:dyDescent="0.3">
      <c r="B2212" s="72" t="str">
        <f t="shared" si="204"/>
        <v>M76×3</v>
      </c>
      <c r="C2212" s="73" t="s">
        <v>216</v>
      </c>
      <c r="D2212" s="73" t="s">
        <v>221</v>
      </c>
      <c r="E2212" s="71" t="s">
        <v>0</v>
      </c>
      <c r="F2212" s="58">
        <v>76</v>
      </c>
      <c r="G2212" s="58">
        <v>3</v>
      </c>
      <c r="H2212" s="71" t="s">
        <v>461</v>
      </c>
      <c r="I2212" s="71" t="s">
        <v>423</v>
      </c>
      <c r="J2212" s="58" t="s">
        <v>312</v>
      </c>
      <c r="K2212" s="58" t="s">
        <v>491</v>
      </c>
      <c r="L2212" s="58">
        <v>76</v>
      </c>
      <c r="M2212" s="58">
        <v>3</v>
      </c>
      <c r="N2212" s="71">
        <v>60</v>
      </c>
      <c r="O2212" s="100">
        <f t="array" ref="O2212">IFERROR(INDEX($AD$11:$AO$1485,MATCH($B2212&amp;$I2212,$Z$11:$Z$1485&amp;$AG$11:$AG$1485,0),MATCH($C2212,$AD$9:$AO$9,0)),"-")</f>
        <v>75.63</v>
      </c>
      <c r="P2212" s="58" t="s">
        <v>131</v>
      </c>
      <c r="Q2212" s="58" t="s">
        <v>131</v>
      </c>
      <c r="R2212" s="100">
        <f t="array" ref="R2212">IFERROR(INDEX($AD$11:$AO$1485,MATCH($B2212&amp;$I2212,$Z$11:$Z$1485&amp;$AG$11:$AG$1485,0),MATCH($D2212,$AD$9:$AO$9,0)),"-")</f>
        <v>74.051400000000001</v>
      </c>
      <c r="S2212" s="58">
        <v>224</v>
      </c>
      <c r="T2212" s="58">
        <v>214</v>
      </c>
      <c r="U2212" s="58">
        <v>5</v>
      </c>
      <c r="V2212" s="58">
        <v>12</v>
      </c>
      <c r="W2212" s="50" t="str">
        <f t="shared" si="202"/>
        <v>-</v>
      </c>
      <c r="X2212" s="50">
        <f t="shared" si="203"/>
        <v>10</v>
      </c>
    </row>
    <row r="2213" spans="2:24" ht="15" x14ac:dyDescent="0.3">
      <c r="B2213" s="72" t="str">
        <f t="shared" si="204"/>
        <v>M76×2</v>
      </c>
      <c r="C2213" s="73" t="s">
        <v>216</v>
      </c>
      <c r="D2213" s="73" t="s">
        <v>221</v>
      </c>
      <c r="E2213" s="71" t="s">
        <v>0</v>
      </c>
      <c r="F2213" s="58">
        <v>76</v>
      </c>
      <c r="G2213" s="58">
        <v>2</v>
      </c>
      <c r="H2213" s="71" t="s">
        <v>461</v>
      </c>
      <c r="I2213" s="71" t="s">
        <v>423</v>
      </c>
      <c r="J2213" s="58" t="s">
        <v>312</v>
      </c>
      <c r="K2213" s="58" t="s">
        <v>491</v>
      </c>
      <c r="L2213" s="58">
        <v>76</v>
      </c>
      <c r="M2213" s="58">
        <v>2</v>
      </c>
      <c r="N2213" s="71">
        <v>60</v>
      </c>
      <c r="O2213" s="100">
        <f t="array" ref="O2213">IFERROR(INDEX($AD$11:$AO$1485,MATCH($B2213&amp;$I2213,$Z$11:$Z$1485&amp;$AG$11:$AG$1485,0),MATCH($C2213,$AD$9:$AO$9,0)),"-")</f>
        <v>75.8</v>
      </c>
      <c r="P2213" s="58" t="s">
        <v>131</v>
      </c>
      <c r="Q2213" s="58" t="s">
        <v>131</v>
      </c>
      <c r="R2213" s="100">
        <f t="array" ref="R2213">IFERROR(INDEX($AD$11:$AO$1485,MATCH($B2213&amp;$I2213,$Z$11:$Z$1485&amp;$AG$11:$AG$1485,0),MATCH($D2213,$AD$9:$AO$9,0)),"-")</f>
        <v>74.700999999999993</v>
      </c>
      <c r="S2213" s="58">
        <v>190</v>
      </c>
      <c r="T2213" s="58">
        <v>180</v>
      </c>
      <c r="U2213" s="58">
        <v>5</v>
      </c>
      <c r="V2213" s="58">
        <v>15</v>
      </c>
      <c r="W2213" s="50" t="str">
        <f t="shared" si="202"/>
        <v>-</v>
      </c>
      <c r="X2213" s="50">
        <f t="shared" si="203"/>
        <v>10</v>
      </c>
    </row>
    <row r="2214" spans="2:24" ht="15" x14ac:dyDescent="0.3">
      <c r="B2214" s="72" t="str">
        <f t="shared" si="204"/>
        <v>M76×1.5</v>
      </c>
      <c r="C2214" s="73" t="s">
        <v>216</v>
      </c>
      <c r="D2214" s="73" t="s">
        <v>221</v>
      </c>
      <c r="E2214" s="71" t="s">
        <v>0</v>
      </c>
      <c r="F2214" s="58">
        <v>76</v>
      </c>
      <c r="G2214" s="58">
        <v>1.5</v>
      </c>
      <c r="H2214" s="71" t="s">
        <v>461</v>
      </c>
      <c r="I2214" s="71" t="s">
        <v>423</v>
      </c>
      <c r="J2214" s="58" t="s">
        <v>312</v>
      </c>
      <c r="K2214" s="58" t="s">
        <v>491</v>
      </c>
      <c r="L2214" s="58">
        <v>76</v>
      </c>
      <c r="M2214" s="58">
        <v>1.5</v>
      </c>
      <c r="N2214" s="71">
        <v>60</v>
      </c>
      <c r="O2214" s="100">
        <f t="array" ref="O2214">IFERROR(INDEX($AD$11:$AO$1485,MATCH($B2214&amp;$I2214,$Z$11:$Z$1485&amp;$AG$11:$AG$1485,0),MATCH($C2214,$AD$9:$AO$9,0)),"-")</f>
        <v>75.89</v>
      </c>
      <c r="P2214" s="58" t="s">
        <v>131</v>
      </c>
      <c r="Q2214" s="58" t="s">
        <v>131</v>
      </c>
      <c r="R2214" s="100">
        <f t="array" ref="R2214">IFERROR(INDEX($AD$11:$AO$1485,MATCH($B2214&amp;$I2214,$Z$11:$Z$1485&amp;$AG$11:$AG$1485,0),MATCH($D2214,$AD$9:$AO$9,0)),"-")</f>
        <v>75.025700000000001</v>
      </c>
      <c r="S2214" s="58">
        <v>170</v>
      </c>
      <c r="T2214" s="58">
        <v>160</v>
      </c>
      <c r="U2214" s="58">
        <v>4</v>
      </c>
      <c r="V2214" s="58">
        <v>18</v>
      </c>
      <c r="W2214" s="50" t="str">
        <f t="shared" si="202"/>
        <v>-</v>
      </c>
      <c r="X2214" s="50">
        <f t="shared" si="203"/>
        <v>10</v>
      </c>
    </row>
    <row r="2215" spans="2:24" ht="15" x14ac:dyDescent="0.3">
      <c r="B2215" s="72" t="str">
        <f t="shared" si="204"/>
        <v>M78×2</v>
      </c>
      <c r="C2215" s="73" t="s">
        <v>216</v>
      </c>
      <c r="D2215" s="73" t="s">
        <v>221</v>
      </c>
      <c r="E2215" s="71" t="s">
        <v>0</v>
      </c>
      <c r="F2215" s="58">
        <v>78</v>
      </c>
      <c r="G2215" s="58">
        <v>2</v>
      </c>
      <c r="H2215" s="71" t="s">
        <v>461</v>
      </c>
      <c r="I2215" s="71" t="s">
        <v>423</v>
      </c>
      <c r="J2215" s="58" t="s">
        <v>312</v>
      </c>
      <c r="K2215" s="58" t="s">
        <v>491</v>
      </c>
      <c r="L2215" s="58">
        <v>78</v>
      </c>
      <c r="M2215" s="58">
        <v>2</v>
      </c>
      <c r="N2215" s="71">
        <v>60</v>
      </c>
      <c r="O2215" s="100">
        <f t="array" ref="O2215">IFERROR(INDEX($AD$11:$AO$1485,MATCH($B2215&amp;$I2215,$Z$11:$Z$1485&amp;$AG$11:$AG$1485,0),MATCH($C2215,$AD$9:$AO$9,0)),"-")</f>
        <v>77.489999999999995</v>
      </c>
      <c r="P2215" s="58" t="s">
        <v>131</v>
      </c>
      <c r="Q2215" s="58" t="s">
        <v>131</v>
      </c>
      <c r="R2215" s="100">
        <f t="array" ref="R2215">IFERROR(INDEX($AD$11:$AO$1485,MATCH($B2215&amp;$I2215,$Z$11:$Z$1485&amp;$AG$11:$AG$1485,0),MATCH($D2215,$AD$9:$AO$9,0)),"-")</f>
        <v>76.700999999999993</v>
      </c>
      <c r="S2215" s="58">
        <v>120</v>
      </c>
      <c r="T2215" s="58">
        <v>110</v>
      </c>
      <c r="U2215" s="58">
        <v>5</v>
      </c>
      <c r="V2215" s="58">
        <v>15</v>
      </c>
      <c r="W2215" s="50" t="str">
        <f t="shared" si="202"/>
        <v>-</v>
      </c>
      <c r="X2215" s="50">
        <f t="shared" si="203"/>
        <v>10</v>
      </c>
    </row>
    <row r="2216" spans="2:24" ht="15" x14ac:dyDescent="0.3">
      <c r="B2216" s="72" t="str">
        <f t="shared" si="204"/>
        <v>M80×6</v>
      </c>
      <c r="C2216" s="73" t="s">
        <v>216</v>
      </c>
      <c r="D2216" s="73" t="s">
        <v>221</v>
      </c>
      <c r="E2216" s="71" t="s">
        <v>0</v>
      </c>
      <c r="F2216" s="58">
        <v>80</v>
      </c>
      <c r="G2216" s="58">
        <v>6</v>
      </c>
      <c r="H2216" s="71" t="s">
        <v>461</v>
      </c>
      <c r="I2216" s="71" t="s">
        <v>423</v>
      </c>
      <c r="J2216" s="58" t="s">
        <v>312</v>
      </c>
      <c r="K2216" s="58" t="s">
        <v>491</v>
      </c>
      <c r="L2216" s="58">
        <v>80</v>
      </c>
      <c r="M2216" s="58">
        <v>6</v>
      </c>
      <c r="N2216" s="71">
        <v>60</v>
      </c>
      <c r="O2216" s="100">
        <f t="array" ref="O2216">IFERROR(INDEX($AD$11:$AO$1485,MATCH($B2216&amp;$I2216,$Z$11:$Z$1485&amp;$AG$11:$AG$1485,0),MATCH($C2216,$AD$9:$AO$9,0)),"-")</f>
        <v>79.08</v>
      </c>
      <c r="P2216" s="58" t="s">
        <v>131</v>
      </c>
      <c r="Q2216" s="58" t="s">
        <v>131</v>
      </c>
      <c r="R2216" s="100">
        <f t="array" ref="R2216">IFERROR(INDEX($AD$11:$AO$1485,MATCH($B2216&amp;$I2216,$Z$11:$Z$1485&amp;$AG$11:$AG$1485,0),MATCH($D2216,$AD$9:$AO$9,0)),"-")</f>
        <v>76.102900000000005</v>
      </c>
      <c r="S2216" s="58">
        <v>300</v>
      </c>
      <c r="T2216" s="58">
        <v>290</v>
      </c>
      <c r="U2216" s="58">
        <v>6</v>
      </c>
      <c r="V2216" s="58">
        <v>9</v>
      </c>
      <c r="W2216" s="50" t="str">
        <f t="shared" si="202"/>
        <v>-</v>
      </c>
      <c r="X2216" s="50">
        <f t="shared" si="203"/>
        <v>10</v>
      </c>
    </row>
    <row r="2217" spans="2:24" ht="15" x14ac:dyDescent="0.3">
      <c r="B2217" s="72" t="str">
        <f t="shared" si="204"/>
        <v>M80×4</v>
      </c>
      <c r="C2217" s="73" t="s">
        <v>216</v>
      </c>
      <c r="D2217" s="73" t="s">
        <v>221</v>
      </c>
      <c r="E2217" s="71" t="s">
        <v>0</v>
      </c>
      <c r="F2217" s="58">
        <v>80</v>
      </c>
      <c r="G2217" s="58">
        <v>4</v>
      </c>
      <c r="H2217" s="71" t="s">
        <v>461</v>
      </c>
      <c r="I2217" s="71" t="s">
        <v>423</v>
      </c>
      <c r="J2217" s="58" t="s">
        <v>312</v>
      </c>
      <c r="K2217" s="58" t="s">
        <v>491</v>
      </c>
      <c r="L2217" s="58">
        <v>80</v>
      </c>
      <c r="M2217" s="58">
        <v>4</v>
      </c>
      <c r="N2217" s="71">
        <v>60</v>
      </c>
      <c r="O2217" s="100">
        <f t="array" ref="O2217">IFERROR(INDEX($AD$11:$AO$1485,MATCH($B2217&amp;$I2217,$Z$11:$Z$1485&amp;$AG$11:$AG$1485,0),MATCH($C2217,$AD$9:$AO$9,0)),"-")</f>
        <v>79.45</v>
      </c>
      <c r="P2217" s="58" t="s">
        <v>131</v>
      </c>
      <c r="Q2217" s="58" t="s">
        <v>131</v>
      </c>
      <c r="R2217" s="100">
        <f t="array" ref="R2217">IFERROR(INDEX($AD$11:$AO$1485,MATCH($B2217&amp;$I2217,$Z$11:$Z$1485&amp;$AG$11:$AG$1485,0),MATCH($D2217,$AD$9:$AO$9,0)),"-")</f>
        <v>77.401899999999998</v>
      </c>
      <c r="S2217" s="58">
        <v>250</v>
      </c>
      <c r="T2217" s="58">
        <v>240</v>
      </c>
      <c r="U2217" s="58">
        <v>5</v>
      </c>
      <c r="V2217" s="58">
        <v>11</v>
      </c>
      <c r="W2217" s="50" t="str">
        <f t="shared" si="202"/>
        <v>-</v>
      </c>
      <c r="X2217" s="50">
        <f t="shared" si="203"/>
        <v>10</v>
      </c>
    </row>
    <row r="2218" spans="2:24" ht="15" x14ac:dyDescent="0.3">
      <c r="B2218" s="72" t="str">
        <f t="shared" si="204"/>
        <v>M80×3</v>
      </c>
      <c r="C2218" s="73" t="s">
        <v>216</v>
      </c>
      <c r="D2218" s="73" t="s">
        <v>221</v>
      </c>
      <c r="E2218" s="71" t="s">
        <v>0</v>
      </c>
      <c r="F2218" s="58">
        <v>80</v>
      </c>
      <c r="G2218" s="58">
        <v>3</v>
      </c>
      <c r="H2218" s="71" t="s">
        <v>461</v>
      </c>
      <c r="I2218" s="71" t="s">
        <v>423</v>
      </c>
      <c r="J2218" s="58" t="s">
        <v>312</v>
      </c>
      <c r="K2218" s="58" t="s">
        <v>491</v>
      </c>
      <c r="L2218" s="58">
        <v>80</v>
      </c>
      <c r="M2218" s="58">
        <v>3</v>
      </c>
      <c r="N2218" s="71">
        <v>60</v>
      </c>
      <c r="O2218" s="100">
        <f t="array" ref="O2218">IFERROR(INDEX($AD$11:$AO$1485,MATCH($B2218&amp;$I2218,$Z$11:$Z$1485&amp;$AG$11:$AG$1485,0),MATCH($C2218,$AD$9:$AO$9,0)),"-")</f>
        <v>79.63</v>
      </c>
      <c r="P2218" s="58" t="s">
        <v>131</v>
      </c>
      <c r="Q2218" s="58" t="s">
        <v>131</v>
      </c>
      <c r="R2218" s="100">
        <f t="array" ref="R2218">IFERROR(INDEX($AD$11:$AO$1485,MATCH($B2218&amp;$I2218,$Z$11:$Z$1485&amp;$AG$11:$AG$1485,0),MATCH($D2218,$AD$9:$AO$9,0)),"-")</f>
        <v>78.051400000000001</v>
      </c>
      <c r="S2218" s="58">
        <v>224</v>
      </c>
      <c r="T2218" s="58">
        <v>214</v>
      </c>
      <c r="U2218" s="58">
        <v>5</v>
      </c>
      <c r="V2218" s="58">
        <v>12</v>
      </c>
      <c r="W2218" s="50" t="str">
        <f t="shared" si="202"/>
        <v>-</v>
      </c>
      <c r="X2218" s="50">
        <f t="shared" si="203"/>
        <v>10</v>
      </c>
    </row>
    <row r="2219" spans="2:24" ht="15" x14ac:dyDescent="0.3">
      <c r="B2219" s="72" t="str">
        <f t="shared" si="204"/>
        <v>M80×2</v>
      </c>
      <c r="C2219" s="73" t="s">
        <v>216</v>
      </c>
      <c r="D2219" s="73" t="s">
        <v>221</v>
      </c>
      <c r="E2219" s="71" t="s">
        <v>0</v>
      </c>
      <c r="F2219" s="58">
        <v>80</v>
      </c>
      <c r="G2219" s="58">
        <v>2</v>
      </c>
      <c r="H2219" s="71" t="s">
        <v>461</v>
      </c>
      <c r="I2219" s="71" t="s">
        <v>423</v>
      </c>
      <c r="J2219" s="58" t="s">
        <v>312</v>
      </c>
      <c r="K2219" s="58" t="s">
        <v>491</v>
      </c>
      <c r="L2219" s="58">
        <v>80</v>
      </c>
      <c r="M2219" s="58">
        <v>2</v>
      </c>
      <c r="N2219" s="71">
        <v>60</v>
      </c>
      <c r="O2219" s="100">
        <f t="array" ref="O2219">IFERROR(INDEX($AD$11:$AO$1485,MATCH($B2219&amp;$I2219,$Z$11:$Z$1485&amp;$AG$11:$AG$1485,0),MATCH($C2219,$AD$9:$AO$9,0)),"-")</f>
        <v>79.489999999999995</v>
      </c>
      <c r="P2219" s="58" t="s">
        <v>131</v>
      </c>
      <c r="Q2219" s="58" t="s">
        <v>131</v>
      </c>
      <c r="R2219" s="100">
        <f t="array" ref="R2219">IFERROR(INDEX($AD$11:$AO$1485,MATCH($B2219&amp;$I2219,$Z$11:$Z$1485&amp;$AG$11:$AG$1485,0),MATCH($D2219,$AD$9:$AO$9,0)),"-")</f>
        <v>78.700999999999993</v>
      </c>
      <c r="S2219" s="58">
        <v>120</v>
      </c>
      <c r="T2219" s="58">
        <v>110</v>
      </c>
      <c r="U2219" s="58">
        <v>5</v>
      </c>
      <c r="V2219" s="58">
        <v>15</v>
      </c>
      <c r="W2219" s="50" t="str">
        <f t="shared" si="202"/>
        <v>-</v>
      </c>
      <c r="X2219" s="50">
        <f t="shared" si="203"/>
        <v>10</v>
      </c>
    </row>
    <row r="2220" spans="2:24" ht="15" x14ac:dyDescent="0.3">
      <c r="B2220" s="72" t="str">
        <f t="shared" si="204"/>
        <v>M80×1.5</v>
      </c>
      <c r="C2220" s="73" t="s">
        <v>216</v>
      </c>
      <c r="D2220" s="73" t="s">
        <v>221</v>
      </c>
      <c r="E2220" s="71" t="s">
        <v>0</v>
      </c>
      <c r="F2220" s="58">
        <v>80</v>
      </c>
      <c r="G2220" s="58">
        <v>1.5</v>
      </c>
      <c r="H2220" s="71" t="s">
        <v>461</v>
      </c>
      <c r="I2220" s="71" t="s">
        <v>423</v>
      </c>
      <c r="J2220" s="58" t="s">
        <v>312</v>
      </c>
      <c r="K2220" s="58" t="s">
        <v>491</v>
      </c>
      <c r="L2220" s="58">
        <v>80</v>
      </c>
      <c r="M2220" s="58">
        <v>1.5</v>
      </c>
      <c r="N2220" s="71">
        <v>60</v>
      </c>
      <c r="O2220" s="100">
        <f t="array" ref="O2220">IFERROR(INDEX($AD$11:$AO$1485,MATCH($B2220&amp;$I2220,$Z$11:$Z$1485&amp;$AG$11:$AG$1485,0),MATCH($C2220,$AD$9:$AO$9,0)),"-")</f>
        <v>79.650000000000006</v>
      </c>
      <c r="P2220" s="58" t="s">
        <v>131</v>
      </c>
      <c r="Q2220" s="58" t="s">
        <v>131</v>
      </c>
      <c r="R2220" s="100">
        <f t="array" ref="R2220">IFERROR(INDEX($AD$11:$AO$1485,MATCH($B2220&amp;$I2220,$Z$11:$Z$1485&amp;$AG$11:$AG$1485,0),MATCH($D2220,$AD$9:$AO$9,0)),"-")</f>
        <v>79.025700000000001</v>
      </c>
      <c r="S2220" s="58">
        <v>110</v>
      </c>
      <c r="T2220" s="58">
        <v>100</v>
      </c>
      <c r="U2220" s="58">
        <v>4</v>
      </c>
      <c r="V2220" s="58">
        <v>18</v>
      </c>
      <c r="W2220" s="50" t="str">
        <f t="shared" si="202"/>
        <v>-</v>
      </c>
      <c r="X2220" s="50">
        <f t="shared" si="203"/>
        <v>10</v>
      </c>
    </row>
    <row r="2221" spans="2:24" ht="15" x14ac:dyDescent="0.3">
      <c r="B2221" s="72" t="str">
        <f t="shared" si="204"/>
        <v>M82×2</v>
      </c>
      <c r="C2221" s="73" t="s">
        <v>216</v>
      </c>
      <c r="D2221" s="73" t="s">
        <v>221</v>
      </c>
      <c r="E2221" s="71" t="s">
        <v>0</v>
      </c>
      <c r="F2221" s="58">
        <v>82</v>
      </c>
      <c r="G2221" s="58">
        <v>2</v>
      </c>
      <c r="H2221" s="71" t="s">
        <v>461</v>
      </c>
      <c r="I2221" s="71" t="s">
        <v>423</v>
      </c>
      <c r="J2221" s="58" t="s">
        <v>312</v>
      </c>
      <c r="K2221" s="58" t="s">
        <v>491</v>
      </c>
      <c r="L2221" s="58">
        <v>82</v>
      </c>
      <c r="M2221" s="58">
        <v>2</v>
      </c>
      <c r="N2221" s="71">
        <v>60</v>
      </c>
      <c r="O2221" s="100">
        <f t="array" ref="O2221">IFERROR(INDEX($AD$11:$AO$1485,MATCH($B2221&amp;$I2221,$Z$11:$Z$1485&amp;$AG$11:$AG$1485,0),MATCH($C2221,$AD$9:$AO$9,0)),"-")</f>
        <v>81.5</v>
      </c>
      <c r="P2221" s="58" t="s">
        <v>131</v>
      </c>
      <c r="Q2221" s="58" t="s">
        <v>131</v>
      </c>
      <c r="R2221" s="100">
        <f t="array" ref="R2221">IFERROR(INDEX($AD$11:$AO$1485,MATCH($B2221&amp;$I2221,$Z$11:$Z$1485&amp;$AG$11:$AG$1485,0),MATCH($D2221,$AD$9:$AO$9,0)),"-")</f>
        <v>80.700999999999993</v>
      </c>
      <c r="S2221" s="58">
        <v>130</v>
      </c>
      <c r="T2221" s="58">
        <v>118</v>
      </c>
      <c r="U2221" s="58">
        <v>5</v>
      </c>
      <c r="V2221" s="58">
        <v>15</v>
      </c>
      <c r="W2221" s="50" t="str">
        <f t="shared" si="202"/>
        <v>-</v>
      </c>
      <c r="X2221" s="50">
        <f t="shared" si="203"/>
        <v>12</v>
      </c>
    </row>
    <row r="2222" spans="2:24" ht="15" x14ac:dyDescent="0.3">
      <c r="B2222" s="72" t="str">
        <f t="shared" si="204"/>
        <v>M85×6</v>
      </c>
      <c r="C2222" s="73" t="s">
        <v>216</v>
      </c>
      <c r="D2222" s="73" t="s">
        <v>221</v>
      </c>
      <c r="E2222" s="71" t="s">
        <v>0</v>
      </c>
      <c r="F2222" s="58">
        <v>85</v>
      </c>
      <c r="G2222" s="58">
        <v>6</v>
      </c>
      <c r="H2222" s="71" t="s">
        <v>461</v>
      </c>
      <c r="I2222" s="71" t="s">
        <v>423</v>
      </c>
      <c r="J2222" s="58" t="s">
        <v>312</v>
      </c>
      <c r="K2222" s="58" t="s">
        <v>491</v>
      </c>
      <c r="L2222" s="58">
        <v>85</v>
      </c>
      <c r="M2222" s="58">
        <v>6</v>
      </c>
      <c r="N2222" s="71">
        <v>60</v>
      </c>
      <c r="O2222" s="100">
        <f t="array" ref="O2222">IFERROR(INDEX($AD$11:$AO$1485,MATCH($B2222&amp;$I2222,$Z$11:$Z$1485&amp;$AG$11:$AG$1485,0),MATCH($C2222,$AD$9:$AO$9,0)),"-")</f>
        <v>84.08</v>
      </c>
      <c r="P2222" s="58" t="s">
        <v>131</v>
      </c>
      <c r="Q2222" s="58" t="s">
        <v>131</v>
      </c>
      <c r="R2222" s="100">
        <f t="array" ref="R2222">IFERROR(INDEX($AD$11:$AO$1485,MATCH($B2222&amp;$I2222,$Z$11:$Z$1485&amp;$AG$11:$AG$1485,0),MATCH($D2222,$AD$9:$AO$9,0)),"-")</f>
        <v>81.102900000000005</v>
      </c>
      <c r="S2222" s="58">
        <v>300</v>
      </c>
      <c r="T2222" s="58">
        <v>288</v>
      </c>
      <c r="U2222" s="58">
        <v>6</v>
      </c>
      <c r="V2222" s="58">
        <v>9</v>
      </c>
      <c r="W2222" s="50" t="str">
        <f t="shared" si="202"/>
        <v>-</v>
      </c>
      <c r="X2222" s="50">
        <f t="shared" si="203"/>
        <v>12</v>
      </c>
    </row>
    <row r="2223" spans="2:24" ht="15" x14ac:dyDescent="0.3">
      <c r="B2223" s="72" t="str">
        <f t="shared" si="204"/>
        <v>M85×4</v>
      </c>
      <c r="C2223" s="73" t="s">
        <v>216</v>
      </c>
      <c r="D2223" s="73" t="s">
        <v>221</v>
      </c>
      <c r="E2223" s="71" t="s">
        <v>0</v>
      </c>
      <c r="F2223" s="58">
        <v>85</v>
      </c>
      <c r="G2223" s="58">
        <v>4</v>
      </c>
      <c r="H2223" s="71" t="s">
        <v>461</v>
      </c>
      <c r="I2223" s="71" t="s">
        <v>423</v>
      </c>
      <c r="J2223" s="58" t="s">
        <v>312</v>
      </c>
      <c r="K2223" s="58" t="s">
        <v>491</v>
      </c>
      <c r="L2223" s="58">
        <v>85</v>
      </c>
      <c r="M2223" s="58">
        <v>4</v>
      </c>
      <c r="N2223" s="71">
        <v>60</v>
      </c>
      <c r="O2223" s="100">
        <f t="array" ref="O2223">IFERROR(INDEX($AD$11:$AO$1485,MATCH($B2223&amp;$I2223,$Z$11:$Z$1485&amp;$AG$11:$AG$1485,0),MATCH($C2223,$AD$9:$AO$9,0)),"-")</f>
        <v>84.45</v>
      </c>
      <c r="P2223" s="58" t="s">
        <v>131</v>
      </c>
      <c r="Q2223" s="58" t="s">
        <v>131</v>
      </c>
      <c r="R2223" s="100">
        <f t="array" ref="R2223">IFERROR(INDEX($AD$11:$AO$1485,MATCH($B2223&amp;$I2223,$Z$11:$Z$1485&amp;$AG$11:$AG$1485,0),MATCH($D2223,$AD$9:$AO$9,0)),"-")</f>
        <v>82.401899999999998</v>
      </c>
      <c r="S2223" s="58">
        <v>250</v>
      </c>
      <c r="T2223" s="58">
        <v>238</v>
      </c>
      <c r="U2223" s="58">
        <v>5</v>
      </c>
      <c r="V2223" s="58">
        <v>11</v>
      </c>
      <c r="W2223" s="50" t="str">
        <f t="shared" si="202"/>
        <v>-</v>
      </c>
      <c r="X2223" s="50">
        <f t="shared" si="203"/>
        <v>12</v>
      </c>
    </row>
    <row r="2224" spans="2:24" ht="15" x14ac:dyDescent="0.3">
      <c r="B2224" s="72" t="str">
        <f t="shared" si="204"/>
        <v>M85×3</v>
      </c>
      <c r="C2224" s="73" t="s">
        <v>216</v>
      </c>
      <c r="D2224" s="73" t="s">
        <v>221</v>
      </c>
      <c r="E2224" s="71" t="s">
        <v>0</v>
      </c>
      <c r="F2224" s="58">
        <v>85</v>
      </c>
      <c r="G2224" s="58">
        <v>3</v>
      </c>
      <c r="H2224" s="71" t="s">
        <v>461</v>
      </c>
      <c r="I2224" s="71" t="s">
        <v>423</v>
      </c>
      <c r="J2224" s="58" t="s">
        <v>312</v>
      </c>
      <c r="K2224" s="58" t="s">
        <v>491</v>
      </c>
      <c r="L2224" s="58">
        <v>85</v>
      </c>
      <c r="M2224" s="58">
        <v>3</v>
      </c>
      <c r="N2224" s="71">
        <v>60</v>
      </c>
      <c r="O2224" s="100">
        <f t="array" ref="O2224">IFERROR(INDEX($AD$11:$AO$1485,MATCH($B2224&amp;$I2224,$Z$11:$Z$1485&amp;$AG$11:$AG$1485,0),MATCH($C2224,$AD$9:$AO$9,0)),"-")</f>
        <v>84.63</v>
      </c>
      <c r="P2224" s="58" t="s">
        <v>131</v>
      </c>
      <c r="Q2224" s="58" t="s">
        <v>131</v>
      </c>
      <c r="R2224" s="100">
        <f t="array" ref="R2224">IFERROR(INDEX($AD$11:$AO$1485,MATCH($B2224&amp;$I2224,$Z$11:$Z$1485&amp;$AG$11:$AG$1485,0),MATCH($D2224,$AD$9:$AO$9,0)),"-")</f>
        <v>83.051400000000001</v>
      </c>
      <c r="S2224" s="58">
        <v>224</v>
      </c>
      <c r="T2224" s="58">
        <v>212</v>
      </c>
      <c r="U2224" s="58">
        <v>5</v>
      </c>
      <c r="V2224" s="58">
        <v>12</v>
      </c>
      <c r="W2224" s="50" t="str">
        <f t="shared" si="202"/>
        <v>-</v>
      </c>
      <c r="X2224" s="50">
        <f t="shared" si="203"/>
        <v>12</v>
      </c>
    </row>
    <row r="2225" spans="2:24" ht="15" x14ac:dyDescent="0.3">
      <c r="B2225" s="72" t="str">
        <f t="shared" si="204"/>
        <v>M85×2</v>
      </c>
      <c r="C2225" s="73" t="s">
        <v>216</v>
      </c>
      <c r="D2225" s="73" t="s">
        <v>221</v>
      </c>
      <c r="E2225" s="71" t="s">
        <v>0</v>
      </c>
      <c r="F2225" s="58">
        <v>85</v>
      </c>
      <c r="G2225" s="58">
        <v>2</v>
      </c>
      <c r="H2225" s="71" t="s">
        <v>461</v>
      </c>
      <c r="I2225" s="71" t="s">
        <v>423</v>
      </c>
      <c r="J2225" s="58" t="s">
        <v>312</v>
      </c>
      <c r="K2225" s="58" t="s">
        <v>491</v>
      </c>
      <c r="L2225" s="58">
        <v>85</v>
      </c>
      <c r="M2225" s="58">
        <v>2</v>
      </c>
      <c r="N2225" s="71">
        <v>60</v>
      </c>
      <c r="O2225" s="100">
        <f t="array" ref="O2225">IFERROR(INDEX($AD$11:$AO$1485,MATCH($B2225&amp;$I2225,$Z$11:$Z$1485&amp;$AG$11:$AG$1485,0),MATCH($C2225,$AD$9:$AO$9,0)),"-")</f>
        <v>84.5</v>
      </c>
      <c r="P2225" s="58" t="s">
        <v>131</v>
      </c>
      <c r="Q2225" s="58" t="s">
        <v>131</v>
      </c>
      <c r="R2225" s="100">
        <f t="array" ref="R2225">IFERROR(INDEX($AD$11:$AO$1485,MATCH($B2225&amp;$I2225,$Z$11:$Z$1485&amp;$AG$11:$AG$1485,0),MATCH($D2225,$AD$9:$AO$9,0)),"-")</f>
        <v>83.700999999999993</v>
      </c>
      <c r="S2225" s="58">
        <v>130</v>
      </c>
      <c r="T2225" s="58">
        <v>118</v>
      </c>
      <c r="U2225" s="58">
        <v>5</v>
      </c>
      <c r="V2225" s="58">
        <v>15</v>
      </c>
      <c r="W2225" s="50" t="str">
        <f t="shared" si="202"/>
        <v>-</v>
      </c>
      <c r="X2225" s="50">
        <f t="shared" si="203"/>
        <v>12</v>
      </c>
    </row>
    <row r="2226" spans="2:24" ht="15" x14ac:dyDescent="0.3">
      <c r="B2226" s="72" t="str">
        <f t="shared" si="204"/>
        <v>M90×6</v>
      </c>
      <c r="C2226" s="73" t="s">
        <v>216</v>
      </c>
      <c r="D2226" s="73" t="s">
        <v>221</v>
      </c>
      <c r="E2226" s="71" t="s">
        <v>0</v>
      </c>
      <c r="F2226" s="58">
        <v>90</v>
      </c>
      <c r="G2226" s="58">
        <v>6</v>
      </c>
      <c r="H2226" s="71" t="s">
        <v>461</v>
      </c>
      <c r="I2226" s="71" t="s">
        <v>423</v>
      </c>
      <c r="J2226" s="58" t="s">
        <v>312</v>
      </c>
      <c r="K2226" s="58" t="s">
        <v>491</v>
      </c>
      <c r="L2226" s="58">
        <v>90</v>
      </c>
      <c r="M2226" s="58">
        <v>6</v>
      </c>
      <c r="N2226" s="71">
        <v>60</v>
      </c>
      <c r="O2226" s="100">
        <f t="array" ref="O2226">IFERROR(INDEX($AD$11:$AO$1485,MATCH($B2226&amp;$I2226,$Z$11:$Z$1485&amp;$AG$11:$AG$1485,0),MATCH($C2226,$AD$9:$AO$9,0)),"-")</f>
        <v>89.08</v>
      </c>
      <c r="P2226" s="58" t="s">
        <v>131</v>
      </c>
      <c r="Q2226" s="58" t="s">
        <v>131</v>
      </c>
      <c r="R2226" s="100">
        <f t="array" ref="R2226">IFERROR(INDEX($AD$11:$AO$1485,MATCH($B2226&amp;$I2226,$Z$11:$Z$1485&amp;$AG$11:$AG$1485,0),MATCH($D2226,$AD$9:$AO$9,0)),"-")</f>
        <v>86.102900000000005</v>
      </c>
      <c r="S2226" s="58">
        <v>300</v>
      </c>
      <c r="T2226" s="58">
        <v>288</v>
      </c>
      <c r="U2226" s="58">
        <v>6</v>
      </c>
      <c r="V2226" s="58">
        <v>9</v>
      </c>
      <c r="W2226" s="50" t="str">
        <f t="shared" si="202"/>
        <v>-</v>
      </c>
      <c r="X2226" s="50">
        <f t="shared" si="203"/>
        <v>12</v>
      </c>
    </row>
    <row r="2227" spans="2:24" ht="15" x14ac:dyDescent="0.3">
      <c r="B2227" s="72" t="str">
        <f t="shared" si="204"/>
        <v>M90×4</v>
      </c>
      <c r="C2227" s="73" t="s">
        <v>216</v>
      </c>
      <c r="D2227" s="73" t="s">
        <v>221</v>
      </c>
      <c r="E2227" s="71" t="s">
        <v>0</v>
      </c>
      <c r="F2227" s="58">
        <v>90</v>
      </c>
      <c r="G2227" s="58">
        <v>4</v>
      </c>
      <c r="H2227" s="71" t="s">
        <v>461</v>
      </c>
      <c r="I2227" s="71" t="s">
        <v>423</v>
      </c>
      <c r="J2227" s="58" t="s">
        <v>312</v>
      </c>
      <c r="K2227" s="58" t="s">
        <v>491</v>
      </c>
      <c r="L2227" s="58">
        <v>90</v>
      </c>
      <c r="M2227" s="58">
        <v>4</v>
      </c>
      <c r="N2227" s="71">
        <v>60</v>
      </c>
      <c r="O2227" s="100">
        <f t="array" ref="O2227">IFERROR(INDEX($AD$11:$AO$1485,MATCH($B2227&amp;$I2227,$Z$11:$Z$1485&amp;$AG$11:$AG$1485,0),MATCH($C2227,$AD$9:$AO$9,0)),"-")</f>
        <v>89.45</v>
      </c>
      <c r="P2227" s="58" t="s">
        <v>131</v>
      </c>
      <c r="Q2227" s="58" t="s">
        <v>131</v>
      </c>
      <c r="R2227" s="100">
        <f t="array" ref="R2227">IFERROR(INDEX($AD$11:$AO$1485,MATCH($B2227&amp;$I2227,$Z$11:$Z$1485&amp;$AG$11:$AG$1485,0),MATCH($D2227,$AD$9:$AO$9,0)),"-")</f>
        <v>87.401899999999998</v>
      </c>
      <c r="S2227" s="58">
        <v>250</v>
      </c>
      <c r="T2227" s="58">
        <v>238</v>
      </c>
      <c r="U2227" s="58">
        <v>5</v>
      </c>
      <c r="V2227" s="58">
        <v>11</v>
      </c>
      <c r="W2227" s="50" t="str">
        <f t="shared" si="202"/>
        <v>-</v>
      </c>
      <c r="X2227" s="50">
        <f t="shared" si="203"/>
        <v>12</v>
      </c>
    </row>
    <row r="2228" spans="2:24" ht="15" x14ac:dyDescent="0.3">
      <c r="B2228" s="72" t="str">
        <f t="shared" si="204"/>
        <v>M90×3</v>
      </c>
      <c r="C2228" s="73" t="s">
        <v>216</v>
      </c>
      <c r="D2228" s="73" t="s">
        <v>221</v>
      </c>
      <c r="E2228" s="71" t="s">
        <v>0</v>
      </c>
      <c r="F2228" s="58">
        <v>90</v>
      </c>
      <c r="G2228" s="58">
        <v>3</v>
      </c>
      <c r="H2228" s="71" t="s">
        <v>461</v>
      </c>
      <c r="I2228" s="71" t="s">
        <v>423</v>
      </c>
      <c r="J2228" s="58" t="s">
        <v>312</v>
      </c>
      <c r="K2228" s="58" t="s">
        <v>491</v>
      </c>
      <c r="L2228" s="58">
        <v>90</v>
      </c>
      <c r="M2228" s="58">
        <v>3</v>
      </c>
      <c r="N2228" s="71">
        <v>60</v>
      </c>
      <c r="O2228" s="100">
        <f t="array" ref="O2228">IFERROR(INDEX($AD$11:$AO$1485,MATCH($B2228&amp;$I2228,$Z$11:$Z$1485&amp;$AG$11:$AG$1485,0),MATCH($C2228,$AD$9:$AO$9,0)),"-")</f>
        <v>89.63</v>
      </c>
      <c r="P2228" s="58" t="s">
        <v>131</v>
      </c>
      <c r="Q2228" s="58" t="s">
        <v>131</v>
      </c>
      <c r="R2228" s="100">
        <f t="array" ref="R2228">IFERROR(INDEX($AD$11:$AO$1485,MATCH($B2228&amp;$I2228,$Z$11:$Z$1485&amp;$AG$11:$AG$1485,0),MATCH($D2228,$AD$9:$AO$9,0)),"-")</f>
        <v>88.051400000000001</v>
      </c>
      <c r="S2228" s="58">
        <v>224</v>
      </c>
      <c r="T2228" s="58">
        <v>212</v>
      </c>
      <c r="U2228" s="58">
        <v>5</v>
      </c>
      <c r="V2228" s="58">
        <v>12</v>
      </c>
      <c r="W2228" s="50" t="str">
        <f t="shared" si="202"/>
        <v>-</v>
      </c>
      <c r="X2228" s="50">
        <f t="shared" si="203"/>
        <v>12</v>
      </c>
    </row>
    <row r="2229" spans="2:24" ht="15" x14ac:dyDescent="0.3">
      <c r="B2229" s="72" t="str">
        <f t="shared" si="204"/>
        <v>M90×2</v>
      </c>
      <c r="C2229" s="73" t="s">
        <v>216</v>
      </c>
      <c r="D2229" s="73" t="s">
        <v>221</v>
      </c>
      <c r="E2229" s="71" t="s">
        <v>0</v>
      </c>
      <c r="F2229" s="58">
        <v>90</v>
      </c>
      <c r="G2229" s="58">
        <v>2</v>
      </c>
      <c r="H2229" s="71" t="s">
        <v>461</v>
      </c>
      <c r="I2229" s="71" t="s">
        <v>423</v>
      </c>
      <c r="J2229" s="58" t="s">
        <v>312</v>
      </c>
      <c r="K2229" s="58" t="s">
        <v>491</v>
      </c>
      <c r="L2229" s="58">
        <v>90</v>
      </c>
      <c r="M2229" s="58">
        <v>2</v>
      </c>
      <c r="N2229" s="71">
        <v>60</v>
      </c>
      <c r="O2229" s="100">
        <f t="array" ref="O2229">IFERROR(INDEX($AD$11:$AO$1485,MATCH($B2229&amp;$I2229,$Z$11:$Z$1485&amp;$AG$11:$AG$1485,0),MATCH($C2229,$AD$9:$AO$9,0)),"-")</f>
        <v>89.5</v>
      </c>
      <c r="P2229" s="58" t="s">
        <v>131</v>
      </c>
      <c r="Q2229" s="58" t="s">
        <v>131</v>
      </c>
      <c r="R2229" s="100">
        <f t="array" ref="R2229">IFERROR(INDEX($AD$11:$AO$1485,MATCH($B2229&amp;$I2229,$Z$11:$Z$1485&amp;$AG$11:$AG$1485,0),MATCH($D2229,$AD$9:$AO$9,0)),"-")</f>
        <v>88.700999999999993</v>
      </c>
      <c r="S2229" s="58">
        <v>130</v>
      </c>
      <c r="T2229" s="58">
        <v>118</v>
      </c>
      <c r="U2229" s="58">
        <v>5</v>
      </c>
      <c r="V2229" s="58">
        <v>15</v>
      </c>
      <c r="W2229" s="50" t="str">
        <f t="shared" ref="W2229:W2291" si="205">IF(P2229="-","-",P2229-Q2229)</f>
        <v>-</v>
      </c>
      <c r="X2229" s="50">
        <f t="shared" ref="X2229:X2291" si="206">S2229-T2229</f>
        <v>12</v>
      </c>
    </row>
    <row r="2230" spans="2:24" ht="15" x14ac:dyDescent="0.3">
      <c r="B2230" s="72" t="str">
        <f t="shared" si="204"/>
        <v>M95×6</v>
      </c>
      <c r="C2230" s="73" t="s">
        <v>216</v>
      </c>
      <c r="D2230" s="73" t="s">
        <v>221</v>
      </c>
      <c r="E2230" s="71" t="s">
        <v>0</v>
      </c>
      <c r="F2230" s="58">
        <v>95</v>
      </c>
      <c r="G2230" s="58">
        <v>6</v>
      </c>
      <c r="H2230" s="71" t="s">
        <v>461</v>
      </c>
      <c r="I2230" s="71" t="s">
        <v>423</v>
      </c>
      <c r="J2230" s="58" t="s">
        <v>312</v>
      </c>
      <c r="K2230" s="58" t="s">
        <v>491</v>
      </c>
      <c r="L2230" s="58">
        <v>95</v>
      </c>
      <c r="M2230" s="58">
        <v>6</v>
      </c>
      <c r="N2230" s="71">
        <v>60</v>
      </c>
      <c r="O2230" s="100">
        <f t="array" ref="O2230">IFERROR(INDEX($AD$11:$AO$1485,MATCH($B2230&amp;$I2230,$Z$11:$Z$1485&amp;$AG$11:$AG$1485,0),MATCH($C2230,$AD$9:$AO$9,0)),"-")</f>
        <v>94.1</v>
      </c>
      <c r="P2230" s="58" t="s">
        <v>131</v>
      </c>
      <c r="Q2230" s="58" t="s">
        <v>131</v>
      </c>
      <c r="R2230" s="100">
        <f t="array" ref="R2230">IFERROR(INDEX($AD$11:$AO$1485,MATCH($B2230&amp;$I2230,$Z$11:$Z$1485&amp;$AG$11:$AG$1485,0),MATCH($D2230,$AD$9:$AO$9,0)),"-")</f>
        <v>91.102900000000005</v>
      </c>
      <c r="S2230" s="58">
        <v>315</v>
      </c>
      <c r="T2230" s="58">
        <v>303</v>
      </c>
      <c r="U2230" s="58">
        <v>6</v>
      </c>
      <c r="V2230" s="58">
        <v>9</v>
      </c>
      <c r="W2230" s="50" t="str">
        <f t="shared" si="205"/>
        <v>-</v>
      </c>
      <c r="X2230" s="50">
        <f t="shared" si="206"/>
        <v>12</v>
      </c>
    </row>
    <row r="2231" spans="2:24" ht="15" x14ac:dyDescent="0.3">
      <c r="B2231" s="72" t="str">
        <f t="shared" si="204"/>
        <v>M95×4</v>
      </c>
      <c r="C2231" s="73" t="s">
        <v>216</v>
      </c>
      <c r="D2231" s="73" t="s">
        <v>221</v>
      </c>
      <c r="E2231" s="71" t="s">
        <v>0</v>
      </c>
      <c r="F2231" s="58">
        <v>95</v>
      </c>
      <c r="G2231" s="58">
        <v>4</v>
      </c>
      <c r="H2231" s="71" t="s">
        <v>461</v>
      </c>
      <c r="I2231" s="71" t="s">
        <v>423</v>
      </c>
      <c r="J2231" s="58" t="s">
        <v>312</v>
      </c>
      <c r="K2231" s="58" t="s">
        <v>491</v>
      </c>
      <c r="L2231" s="58">
        <v>95</v>
      </c>
      <c r="M2231" s="58">
        <v>4</v>
      </c>
      <c r="N2231" s="71">
        <v>60</v>
      </c>
      <c r="O2231" s="100">
        <f t="array" ref="O2231">IFERROR(INDEX($AD$11:$AO$1485,MATCH($B2231&amp;$I2231,$Z$11:$Z$1485&amp;$AG$11:$AG$1485,0),MATCH($C2231,$AD$9:$AO$9,0)),"-")</f>
        <v>94.47</v>
      </c>
      <c r="P2231" s="58" t="s">
        <v>131</v>
      </c>
      <c r="Q2231" s="58" t="s">
        <v>131</v>
      </c>
      <c r="R2231" s="100">
        <f t="array" ref="R2231">IFERROR(INDEX($AD$11:$AO$1485,MATCH($B2231&amp;$I2231,$Z$11:$Z$1485&amp;$AG$11:$AG$1485,0),MATCH($D2231,$AD$9:$AO$9,0)),"-")</f>
        <v>92.401899999999998</v>
      </c>
      <c r="S2231" s="58">
        <v>265</v>
      </c>
      <c r="T2231" s="58">
        <v>253</v>
      </c>
      <c r="U2231" s="58">
        <v>5</v>
      </c>
      <c r="V2231" s="58">
        <v>11</v>
      </c>
      <c r="W2231" s="50" t="str">
        <f t="shared" si="205"/>
        <v>-</v>
      </c>
      <c r="X2231" s="50">
        <f t="shared" si="206"/>
        <v>12</v>
      </c>
    </row>
    <row r="2232" spans="2:24" ht="15" x14ac:dyDescent="0.3">
      <c r="B2232" s="72" t="str">
        <f t="shared" si="204"/>
        <v>M95×3</v>
      </c>
      <c r="C2232" s="73" t="s">
        <v>216</v>
      </c>
      <c r="D2232" s="73" t="s">
        <v>221</v>
      </c>
      <c r="E2232" s="71" t="s">
        <v>0</v>
      </c>
      <c r="F2232" s="58">
        <v>95</v>
      </c>
      <c r="G2232" s="58">
        <v>3</v>
      </c>
      <c r="H2232" s="71" t="s">
        <v>461</v>
      </c>
      <c r="I2232" s="71" t="s">
        <v>423</v>
      </c>
      <c r="J2232" s="58" t="s">
        <v>312</v>
      </c>
      <c r="K2232" s="58" t="s">
        <v>491</v>
      </c>
      <c r="L2232" s="58">
        <v>95</v>
      </c>
      <c r="M2232" s="58">
        <v>3</v>
      </c>
      <c r="N2232" s="71">
        <v>60</v>
      </c>
      <c r="O2232" s="100">
        <f t="array" ref="O2232">IFERROR(INDEX($AD$11:$AO$1485,MATCH($B2232&amp;$I2232,$Z$11:$Z$1485&amp;$AG$11:$AG$1485,0),MATCH($C2232,$AD$9:$AO$9,0)),"-")</f>
        <v>94.65</v>
      </c>
      <c r="P2232" s="58" t="s">
        <v>131</v>
      </c>
      <c r="Q2232" s="58" t="s">
        <v>131</v>
      </c>
      <c r="R2232" s="100">
        <f t="array" ref="R2232">IFERROR(INDEX($AD$11:$AO$1485,MATCH($B2232&amp;$I2232,$Z$11:$Z$1485&amp;$AG$11:$AG$1485,0),MATCH($D2232,$AD$9:$AO$9,0)),"-")</f>
        <v>93.051400000000001</v>
      </c>
      <c r="S2232" s="58">
        <v>236</v>
      </c>
      <c r="T2232" s="58">
        <v>224</v>
      </c>
      <c r="U2232" s="58">
        <v>5</v>
      </c>
      <c r="V2232" s="58">
        <v>12</v>
      </c>
      <c r="W2232" s="50" t="str">
        <f t="shared" si="205"/>
        <v>-</v>
      </c>
      <c r="X2232" s="50">
        <f t="shared" si="206"/>
        <v>12</v>
      </c>
    </row>
    <row r="2233" spans="2:24" ht="15" x14ac:dyDescent="0.3">
      <c r="B2233" s="72" t="str">
        <f t="shared" si="204"/>
        <v>M95×2</v>
      </c>
      <c r="C2233" s="73" t="s">
        <v>216</v>
      </c>
      <c r="D2233" s="73" t="s">
        <v>221</v>
      </c>
      <c r="E2233" s="71" t="s">
        <v>0</v>
      </c>
      <c r="F2233" s="58">
        <v>95</v>
      </c>
      <c r="G2233" s="58">
        <v>2</v>
      </c>
      <c r="H2233" s="71" t="s">
        <v>461</v>
      </c>
      <c r="I2233" s="71" t="s">
        <v>423</v>
      </c>
      <c r="J2233" s="58" t="s">
        <v>312</v>
      </c>
      <c r="K2233" s="58" t="s">
        <v>491</v>
      </c>
      <c r="L2233" s="58">
        <v>95</v>
      </c>
      <c r="M2233" s="58">
        <v>2</v>
      </c>
      <c r="N2233" s="71">
        <v>60</v>
      </c>
      <c r="O2233" s="100">
        <f t="array" ref="O2233">IFERROR(INDEX($AD$11:$AO$1485,MATCH($B2233&amp;$I2233,$Z$11:$Z$1485&amp;$AG$11:$AG$1485,0),MATCH($C2233,$AD$9:$AO$9,0)),"-")</f>
        <v>94.5</v>
      </c>
      <c r="P2233" s="58" t="s">
        <v>131</v>
      </c>
      <c r="Q2233" s="58" t="s">
        <v>131</v>
      </c>
      <c r="R2233" s="100">
        <f t="array" ref="R2233">IFERROR(INDEX($AD$11:$AO$1485,MATCH($B2233&amp;$I2233,$Z$11:$Z$1485&amp;$AG$11:$AG$1485,0),MATCH($D2233,$AD$9:$AO$9,0)),"-")</f>
        <v>93.700999999999993</v>
      </c>
      <c r="S2233" s="58">
        <v>130</v>
      </c>
      <c r="T2233" s="58">
        <v>118</v>
      </c>
      <c r="U2233" s="58">
        <v>5</v>
      </c>
      <c r="V2233" s="58">
        <v>15</v>
      </c>
      <c r="W2233" s="50" t="str">
        <f t="shared" si="205"/>
        <v>-</v>
      </c>
      <c r="X2233" s="50">
        <f t="shared" si="206"/>
        <v>12</v>
      </c>
    </row>
    <row r="2234" spans="2:24" ht="15" x14ac:dyDescent="0.3">
      <c r="B2234" s="72" t="str">
        <f t="shared" si="204"/>
        <v>M100×6</v>
      </c>
      <c r="C2234" s="73" t="s">
        <v>216</v>
      </c>
      <c r="D2234" s="73" t="s">
        <v>221</v>
      </c>
      <c r="E2234" s="71" t="s">
        <v>0</v>
      </c>
      <c r="F2234" s="58">
        <v>100</v>
      </c>
      <c r="G2234" s="58">
        <v>6</v>
      </c>
      <c r="H2234" s="71" t="s">
        <v>461</v>
      </c>
      <c r="I2234" s="71" t="s">
        <v>423</v>
      </c>
      <c r="J2234" s="58" t="s">
        <v>312</v>
      </c>
      <c r="K2234" s="58" t="s">
        <v>491</v>
      </c>
      <c r="L2234" s="58">
        <v>100</v>
      </c>
      <c r="M2234" s="58">
        <v>6</v>
      </c>
      <c r="N2234" s="71">
        <v>60</v>
      </c>
      <c r="O2234" s="100">
        <f t="array" ref="O2234">IFERROR(INDEX($AD$11:$AO$1485,MATCH($B2234&amp;$I2234,$Z$11:$Z$1485&amp;$AG$11:$AG$1485,0),MATCH($C2234,$AD$9:$AO$9,0)),"-")</f>
        <v>99.1</v>
      </c>
      <c r="P2234" s="58" t="s">
        <v>131</v>
      </c>
      <c r="Q2234" s="58" t="s">
        <v>131</v>
      </c>
      <c r="R2234" s="100">
        <f t="array" ref="R2234">IFERROR(INDEX($AD$11:$AO$1485,MATCH($B2234&amp;$I2234,$Z$11:$Z$1485&amp;$AG$11:$AG$1485,0),MATCH($D2234,$AD$9:$AO$9,0)),"-")</f>
        <v>96.102900000000005</v>
      </c>
      <c r="S2234" s="58">
        <v>315</v>
      </c>
      <c r="T2234" s="58">
        <v>303</v>
      </c>
      <c r="U2234" s="58">
        <v>6</v>
      </c>
      <c r="V2234" s="58">
        <v>9</v>
      </c>
      <c r="W2234" s="50" t="str">
        <f t="shared" si="205"/>
        <v>-</v>
      </c>
      <c r="X2234" s="50">
        <f t="shared" si="206"/>
        <v>12</v>
      </c>
    </row>
    <row r="2235" spans="2:24" ht="15" x14ac:dyDescent="0.3">
      <c r="B2235" s="72" t="str">
        <f t="shared" si="204"/>
        <v>M100×4</v>
      </c>
      <c r="C2235" s="73" t="s">
        <v>216</v>
      </c>
      <c r="D2235" s="73" t="s">
        <v>221</v>
      </c>
      <c r="E2235" s="71" t="s">
        <v>0</v>
      </c>
      <c r="F2235" s="58">
        <v>100</v>
      </c>
      <c r="G2235" s="58">
        <v>4</v>
      </c>
      <c r="H2235" s="71" t="s">
        <v>461</v>
      </c>
      <c r="I2235" s="71" t="s">
        <v>423</v>
      </c>
      <c r="J2235" s="58" t="s">
        <v>312</v>
      </c>
      <c r="K2235" s="58" t="s">
        <v>491</v>
      </c>
      <c r="L2235" s="58">
        <v>100</v>
      </c>
      <c r="M2235" s="58">
        <v>4</v>
      </c>
      <c r="N2235" s="71">
        <v>60</v>
      </c>
      <c r="O2235" s="100">
        <f t="array" ref="O2235">IFERROR(INDEX($AD$11:$AO$1485,MATCH($B2235&amp;$I2235,$Z$11:$Z$1485&amp;$AG$11:$AG$1485,0),MATCH($C2235,$AD$9:$AO$9,0)),"-")</f>
        <v>99.47</v>
      </c>
      <c r="P2235" s="58" t="s">
        <v>131</v>
      </c>
      <c r="Q2235" s="58" t="s">
        <v>131</v>
      </c>
      <c r="R2235" s="100">
        <f t="array" ref="R2235">IFERROR(INDEX($AD$11:$AO$1485,MATCH($B2235&amp;$I2235,$Z$11:$Z$1485&amp;$AG$11:$AG$1485,0),MATCH($D2235,$AD$9:$AO$9,0)),"-")</f>
        <v>97.401899999999998</v>
      </c>
      <c r="S2235" s="58">
        <v>265</v>
      </c>
      <c r="T2235" s="58">
        <v>253</v>
      </c>
      <c r="U2235" s="58">
        <v>5</v>
      </c>
      <c r="V2235" s="58">
        <v>11</v>
      </c>
      <c r="W2235" s="50" t="str">
        <f t="shared" si="205"/>
        <v>-</v>
      </c>
      <c r="X2235" s="50">
        <f t="shared" si="206"/>
        <v>12</v>
      </c>
    </row>
    <row r="2236" spans="2:24" ht="15" x14ac:dyDescent="0.3">
      <c r="B2236" s="72" t="str">
        <f t="shared" si="204"/>
        <v>M100×3</v>
      </c>
      <c r="C2236" s="73" t="s">
        <v>216</v>
      </c>
      <c r="D2236" s="73" t="s">
        <v>221</v>
      </c>
      <c r="E2236" s="71" t="s">
        <v>0</v>
      </c>
      <c r="F2236" s="58">
        <v>100</v>
      </c>
      <c r="G2236" s="58">
        <v>3</v>
      </c>
      <c r="H2236" s="71" t="s">
        <v>461</v>
      </c>
      <c r="I2236" s="71" t="s">
        <v>423</v>
      </c>
      <c r="J2236" s="58" t="s">
        <v>312</v>
      </c>
      <c r="K2236" s="58" t="s">
        <v>491</v>
      </c>
      <c r="L2236" s="58">
        <v>100</v>
      </c>
      <c r="M2236" s="58">
        <v>3</v>
      </c>
      <c r="N2236" s="71">
        <v>60</v>
      </c>
      <c r="O2236" s="100">
        <f t="array" ref="O2236">IFERROR(INDEX($AD$11:$AO$1485,MATCH($B2236&amp;$I2236,$Z$11:$Z$1485&amp;$AG$11:$AG$1485,0),MATCH($C2236,$AD$9:$AO$9,0)),"-")</f>
        <v>99.65</v>
      </c>
      <c r="P2236" s="58" t="s">
        <v>131</v>
      </c>
      <c r="Q2236" s="58" t="s">
        <v>131</v>
      </c>
      <c r="R2236" s="100">
        <f t="array" ref="R2236">IFERROR(INDEX($AD$11:$AO$1485,MATCH($B2236&amp;$I2236,$Z$11:$Z$1485&amp;$AG$11:$AG$1485,0),MATCH($D2236,$AD$9:$AO$9,0)),"-")</f>
        <v>98.051400000000001</v>
      </c>
      <c r="S2236" s="58">
        <v>236</v>
      </c>
      <c r="T2236" s="58">
        <v>224</v>
      </c>
      <c r="U2236" s="58">
        <v>5</v>
      </c>
      <c r="V2236" s="58">
        <v>12</v>
      </c>
      <c r="W2236" s="50" t="str">
        <f t="shared" si="205"/>
        <v>-</v>
      </c>
      <c r="X2236" s="50">
        <f t="shared" si="206"/>
        <v>12</v>
      </c>
    </row>
    <row r="2237" spans="2:24" ht="15" x14ac:dyDescent="0.3">
      <c r="B2237" s="72" t="str">
        <f t="shared" si="204"/>
        <v>M100×2</v>
      </c>
      <c r="C2237" s="73" t="s">
        <v>216</v>
      </c>
      <c r="D2237" s="73" t="s">
        <v>221</v>
      </c>
      <c r="E2237" s="71" t="s">
        <v>0</v>
      </c>
      <c r="F2237" s="58">
        <v>100</v>
      </c>
      <c r="G2237" s="58">
        <v>2</v>
      </c>
      <c r="H2237" s="71" t="s">
        <v>461</v>
      </c>
      <c r="I2237" s="71" t="s">
        <v>423</v>
      </c>
      <c r="J2237" s="58" t="s">
        <v>312</v>
      </c>
      <c r="K2237" s="58" t="s">
        <v>491</v>
      </c>
      <c r="L2237" s="58">
        <v>100</v>
      </c>
      <c r="M2237" s="58">
        <v>2</v>
      </c>
      <c r="N2237" s="71">
        <v>60</v>
      </c>
      <c r="O2237" s="100">
        <f t="array" ref="O2237">IFERROR(INDEX($AD$11:$AO$1485,MATCH($B2237&amp;$I2237,$Z$11:$Z$1485&amp;$AG$11:$AG$1485,0),MATCH($C2237,$AD$9:$AO$9,0)),"-")</f>
        <v>99.5</v>
      </c>
      <c r="P2237" s="58" t="s">
        <v>131</v>
      </c>
      <c r="Q2237" s="58" t="s">
        <v>131</v>
      </c>
      <c r="R2237" s="100">
        <f t="array" ref="R2237">IFERROR(INDEX($AD$11:$AO$1485,MATCH($B2237&amp;$I2237,$Z$11:$Z$1485&amp;$AG$11:$AG$1485,0),MATCH($D2237,$AD$9:$AO$9,0)),"-")</f>
        <v>98.700999999999993</v>
      </c>
      <c r="S2237" s="58">
        <v>130</v>
      </c>
      <c r="T2237" s="58">
        <v>118</v>
      </c>
      <c r="U2237" s="58">
        <v>5</v>
      </c>
      <c r="V2237" s="58">
        <v>15</v>
      </c>
      <c r="W2237" s="50" t="str">
        <f t="shared" si="205"/>
        <v>-</v>
      </c>
      <c r="X2237" s="50">
        <f t="shared" si="206"/>
        <v>12</v>
      </c>
    </row>
    <row r="2238" spans="2:24" ht="15" x14ac:dyDescent="0.3">
      <c r="B2238" s="72" t="str">
        <f t="shared" si="204"/>
        <v>M105×6</v>
      </c>
      <c r="C2238" s="73" t="s">
        <v>216</v>
      </c>
      <c r="D2238" s="73" t="s">
        <v>221</v>
      </c>
      <c r="E2238" s="71" t="s">
        <v>0</v>
      </c>
      <c r="F2238" s="58">
        <v>105</v>
      </c>
      <c r="G2238" s="58">
        <v>6</v>
      </c>
      <c r="H2238" s="71" t="s">
        <v>461</v>
      </c>
      <c r="I2238" s="71" t="s">
        <v>423</v>
      </c>
      <c r="J2238" s="58" t="s">
        <v>312</v>
      </c>
      <c r="K2238" s="58" t="s">
        <v>491</v>
      </c>
      <c r="L2238" s="58">
        <v>105</v>
      </c>
      <c r="M2238" s="58">
        <v>6</v>
      </c>
      <c r="N2238" s="71">
        <v>60</v>
      </c>
      <c r="O2238" s="100">
        <f t="array" ref="O2238">IFERROR(INDEX($AD$11:$AO$1485,MATCH($B2238&amp;$I2238,$Z$11:$Z$1485&amp;$AG$11:$AG$1485,0),MATCH($C2238,$AD$9:$AO$9,0)),"-")</f>
        <v>104.1</v>
      </c>
      <c r="P2238" s="58" t="s">
        <v>131</v>
      </c>
      <c r="Q2238" s="58" t="s">
        <v>131</v>
      </c>
      <c r="R2238" s="100">
        <f t="array" ref="R2238">IFERROR(INDEX($AD$11:$AO$1485,MATCH($B2238&amp;$I2238,$Z$11:$Z$1485&amp;$AG$11:$AG$1485,0),MATCH($D2238,$AD$9:$AO$9,0)),"-")</f>
        <v>101.10290000000001</v>
      </c>
      <c r="S2238" s="58">
        <v>315</v>
      </c>
      <c r="T2238" s="58">
        <v>303</v>
      </c>
      <c r="U2238" s="58">
        <v>6</v>
      </c>
      <c r="V2238" s="58">
        <v>9</v>
      </c>
      <c r="W2238" s="50" t="str">
        <f t="shared" si="205"/>
        <v>-</v>
      </c>
      <c r="X2238" s="50">
        <f t="shared" si="206"/>
        <v>12</v>
      </c>
    </row>
    <row r="2239" spans="2:24" ht="15" x14ac:dyDescent="0.3">
      <c r="B2239" s="72" t="str">
        <f t="shared" si="204"/>
        <v>M105×4</v>
      </c>
      <c r="C2239" s="73" t="s">
        <v>216</v>
      </c>
      <c r="D2239" s="73" t="s">
        <v>221</v>
      </c>
      <c r="E2239" s="71" t="s">
        <v>0</v>
      </c>
      <c r="F2239" s="58">
        <v>105</v>
      </c>
      <c r="G2239" s="58">
        <v>4</v>
      </c>
      <c r="H2239" s="71" t="s">
        <v>461</v>
      </c>
      <c r="I2239" s="71" t="s">
        <v>423</v>
      </c>
      <c r="J2239" s="58" t="s">
        <v>312</v>
      </c>
      <c r="K2239" s="58" t="s">
        <v>491</v>
      </c>
      <c r="L2239" s="58">
        <v>105</v>
      </c>
      <c r="M2239" s="58">
        <v>4</v>
      </c>
      <c r="N2239" s="71">
        <v>60</v>
      </c>
      <c r="O2239" s="100">
        <f t="array" ref="O2239">IFERROR(INDEX($AD$11:$AO$1485,MATCH($B2239&amp;$I2239,$Z$11:$Z$1485&amp;$AG$11:$AG$1485,0),MATCH($C2239,$AD$9:$AO$9,0)),"-")</f>
        <v>104.47</v>
      </c>
      <c r="P2239" s="58" t="s">
        <v>131</v>
      </c>
      <c r="Q2239" s="58" t="s">
        <v>131</v>
      </c>
      <c r="R2239" s="100">
        <f t="array" ref="R2239">IFERROR(INDEX($AD$11:$AO$1485,MATCH($B2239&amp;$I2239,$Z$11:$Z$1485&amp;$AG$11:$AG$1485,0),MATCH($D2239,$AD$9:$AO$9,0)),"-")</f>
        <v>102.4019</v>
      </c>
      <c r="S2239" s="58">
        <v>265</v>
      </c>
      <c r="T2239" s="58">
        <v>253</v>
      </c>
      <c r="U2239" s="58">
        <v>5</v>
      </c>
      <c r="V2239" s="58">
        <v>11</v>
      </c>
      <c r="W2239" s="50" t="str">
        <f t="shared" si="205"/>
        <v>-</v>
      </c>
      <c r="X2239" s="50">
        <f t="shared" si="206"/>
        <v>12</v>
      </c>
    </row>
    <row r="2240" spans="2:24" ht="15" x14ac:dyDescent="0.3">
      <c r="B2240" s="72" t="str">
        <f t="shared" si="204"/>
        <v>M105×3</v>
      </c>
      <c r="C2240" s="73" t="s">
        <v>216</v>
      </c>
      <c r="D2240" s="73" t="s">
        <v>221</v>
      </c>
      <c r="E2240" s="71" t="s">
        <v>0</v>
      </c>
      <c r="F2240" s="58">
        <v>105</v>
      </c>
      <c r="G2240" s="58">
        <v>3</v>
      </c>
      <c r="H2240" s="71" t="s">
        <v>461</v>
      </c>
      <c r="I2240" s="71" t="s">
        <v>423</v>
      </c>
      <c r="J2240" s="58" t="s">
        <v>312</v>
      </c>
      <c r="K2240" s="58" t="s">
        <v>491</v>
      </c>
      <c r="L2240" s="58">
        <v>105</v>
      </c>
      <c r="M2240" s="58">
        <v>3</v>
      </c>
      <c r="N2240" s="71">
        <v>60</v>
      </c>
      <c r="O2240" s="100">
        <f t="array" ref="O2240">IFERROR(INDEX($AD$11:$AO$1485,MATCH($B2240&amp;$I2240,$Z$11:$Z$1485&amp;$AG$11:$AG$1485,0),MATCH($C2240,$AD$9:$AO$9,0)),"-")</f>
        <v>104.65</v>
      </c>
      <c r="P2240" s="58" t="s">
        <v>131</v>
      </c>
      <c r="Q2240" s="58" t="s">
        <v>131</v>
      </c>
      <c r="R2240" s="100">
        <f t="array" ref="R2240">IFERROR(INDEX($AD$11:$AO$1485,MATCH($B2240&amp;$I2240,$Z$11:$Z$1485&amp;$AG$11:$AG$1485,0),MATCH($D2240,$AD$9:$AO$9,0)),"-")</f>
        <v>103.0514</v>
      </c>
      <c r="S2240" s="58">
        <v>236</v>
      </c>
      <c r="T2240" s="58">
        <v>224</v>
      </c>
      <c r="U2240" s="58">
        <v>5</v>
      </c>
      <c r="V2240" s="58">
        <v>12</v>
      </c>
      <c r="W2240" s="50" t="str">
        <f t="shared" si="205"/>
        <v>-</v>
      </c>
      <c r="X2240" s="50">
        <f t="shared" si="206"/>
        <v>12</v>
      </c>
    </row>
    <row r="2241" spans="2:24" ht="15" x14ac:dyDescent="0.3">
      <c r="B2241" s="72" t="str">
        <f t="shared" si="204"/>
        <v>M105×2</v>
      </c>
      <c r="C2241" s="73" t="s">
        <v>216</v>
      </c>
      <c r="D2241" s="73" t="s">
        <v>221</v>
      </c>
      <c r="E2241" s="71" t="s">
        <v>0</v>
      </c>
      <c r="F2241" s="58">
        <v>105</v>
      </c>
      <c r="G2241" s="58">
        <v>2</v>
      </c>
      <c r="H2241" s="71" t="s">
        <v>461</v>
      </c>
      <c r="I2241" s="71" t="s">
        <v>423</v>
      </c>
      <c r="J2241" s="58" t="s">
        <v>312</v>
      </c>
      <c r="K2241" s="58" t="s">
        <v>491</v>
      </c>
      <c r="L2241" s="58">
        <v>105</v>
      </c>
      <c r="M2241" s="58">
        <v>2</v>
      </c>
      <c r="N2241" s="71">
        <v>60</v>
      </c>
      <c r="O2241" s="100">
        <f t="array" ref="O2241">IFERROR(INDEX($AD$11:$AO$1485,MATCH($B2241&amp;$I2241,$Z$11:$Z$1485&amp;$AG$11:$AG$1485,0),MATCH($C2241,$AD$9:$AO$9,0)),"-")</f>
        <v>104.5</v>
      </c>
      <c r="P2241" s="58" t="s">
        <v>131</v>
      </c>
      <c r="Q2241" s="58" t="s">
        <v>131</v>
      </c>
      <c r="R2241" s="100">
        <f t="array" ref="R2241">IFERROR(INDEX($AD$11:$AO$1485,MATCH($B2241&amp;$I2241,$Z$11:$Z$1485&amp;$AG$11:$AG$1485,0),MATCH($D2241,$AD$9:$AO$9,0)),"-")</f>
        <v>103.70099999999999</v>
      </c>
      <c r="S2241" s="58">
        <v>130</v>
      </c>
      <c r="T2241" s="58">
        <v>118</v>
      </c>
      <c r="U2241" s="58">
        <v>5</v>
      </c>
      <c r="V2241" s="58">
        <v>15</v>
      </c>
      <c r="W2241" s="50" t="str">
        <f t="shared" si="205"/>
        <v>-</v>
      </c>
      <c r="X2241" s="50">
        <f t="shared" si="206"/>
        <v>12</v>
      </c>
    </row>
    <row r="2242" spans="2:24" ht="15" x14ac:dyDescent="0.3">
      <c r="B2242" s="72" t="str">
        <f t="shared" si="204"/>
        <v>M110×6</v>
      </c>
      <c r="C2242" s="73" t="s">
        <v>216</v>
      </c>
      <c r="D2242" s="73" t="s">
        <v>221</v>
      </c>
      <c r="E2242" s="71" t="s">
        <v>0</v>
      </c>
      <c r="F2242" s="58">
        <v>110</v>
      </c>
      <c r="G2242" s="58">
        <v>6</v>
      </c>
      <c r="H2242" s="71" t="s">
        <v>461</v>
      </c>
      <c r="I2242" s="71" t="s">
        <v>423</v>
      </c>
      <c r="J2242" s="58" t="s">
        <v>312</v>
      </c>
      <c r="K2242" s="58" t="s">
        <v>491</v>
      </c>
      <c r="L2242" s="58">
        <v>110</v>
      </c>
      <c r="M2242" s="58">
        <v>6</v>
      </c>
      <c r="N2242" s="71">
        <v>60</v>
      </c>
      <c r="O2242" s="100">
        <f t="array" ref="O2242">IFERROR(INDEX($AD$11:$AO$1485,MATCH($B2242&amp;$I2242,$Z$11:$Z$1485&amp;$AG$11:$AG$1485,0),MATCH($C2242,$AD$9:$AO$9,0)),"-")</f>
        <v>109.1</v>
      </c>
      <c r="P2242" s="58" t="s">
        <v>131</v>
      </c>
      <c r="Q2242" s="58" t="s">
        <v>131</v>
      </c>
      <c r="R2242" s="100">
        <f t="array" ref="R2242">IFERROR(INDEX($AD$11:$AO$1485,MATCH($B2242&amp;$I2242,$Z$11:$Z$1485&amp;$AG$11:$AG$1485,0),MATCH($D2242,$AD$9:$AO$9,0)),"-")</f>
        <v>106.10290000000001</v>
      </c>
      <c r="S2242" s="58">
        <v>315</v>
      </c>
      <c r="T2242" s="58">
        <v>303</v>
      </c>
      <c r="U2242" s="58">
        <v>6</v>
      </c>
      <c r="V2242" s="58">
        <v>9</v>
      </c>
      <c r="W2242" s="50" t="str">
        <f t="shared" si="205"/>
        <v>-</v>
      </c>
      <c r="X2242" s="50">
        <f t="shared" si="206"/>
        <v>12</v>
      </c>
    </row>
    <row r="2243" spans="2:24" ht="15" x14ac:dyDescent="0.3">
      <c r="B2243" s="72" t="str">
        <f t="shared" si="204"/>
        <v>M110×4</v>
      </c>
      <c r="C2243" s="73" t="s">
        <v>216</v>
      </c>
      <c r="D2243" s="73" t="s">
        <v>221</v>
      </c>
      <c r="E2243" s="71" t="s">
        <v>0</v>
      </c>
      <c r="F2243" s="58">
        <v>110</v>
      </c>
      <c r="G2243" s="58">
        <v>4</v>
      </c>
      <c r="H2243" s="71" t="s">
        <v>461</v>
      </c>
      <c r="I2243" s="71" t="s">
        <v>423</v>
      </c>
      <c r="J2243" s="58" t="s">
        <v>312</v>
      </c>
      <c r="K2243" s="58" t="s">
        <v>491</v>
      </c>
      <c r="L2243" s="58">
        <v>110</v>
      </c>
      <c r="M2243" s="58">
        <v>4</v>
      </c>
      <c r="N2243" s="71">
        <v>60</v>
      </c>
      <c r="O2243" s="100">
        <f t="array" ref="O2243">IFERROR(INDEX($AD$11:$AO$1485,MATCH($B2243&amp;$I2243,$Z$11:$Z$1485&amp;$AG$11:$AG$1485,0),MATCH($C2243,$AD$9:$AO$9,0)),"-")</f>
        <v>109.47</v>
      </c>
      <c r="P2243" s="58" t="s">
        <v>131</v>
      </c>
      <c r="Q2243" s="58" t="s">
        <v>131</v>
      </c>
      <c r="R2243" s="100">
        <f t="array" ref="R2243">IFERROR(INDEX($AD$11:$AO$1485,MATCH($B2243&amp;$I2243,$Z$11:$Z$1485&amp;$AG$11:$AG$1485,0),MATCH($D2243,$AD$9:$AO$9,0)),"-")</f>
        <v>107.4019</v>
      </c>
      <c r="S2243" s="58">
        <v>265</v>
      </c>
      <c r="T2243" s="58">
        <v>253</v>
      </c>
      <c r="U2243" s="58">
        <v>5</v>
      </c>
      <c r="V2243" s="58">
        <v>11</v>
      </c>
      <c r="W2243" s="50" t="str">
        <f t="shared" si="205"/>
        <v>-</v>
      </c>
      <c r="X2243" s="50">
        <f t="shared" si="206"/>
        <v>12</v>
      </c>
    </row>
    <row r="2244" spans="2:24" ht="15" x14ac:dyDescent="0.3">
      <c r="B2244" s="72" t="str">
        <f t="shared" si="204"/>
        <v>M110×3</v>
      </c>
      <c r="C2244" s="73" t="s">
        <v>216</v>
      </c>
      <c r="D2244" s="73" t="s">
        <v>221</v>
      </c>
      <c r="E2244" s="71" t="s">
        <v>0</v>
      </c>
      <c r="F2244" s="58">
        <v>110</v>
      </c>
      <c r="G2244" s="58">
        <v>3</v>
      </c>
      <c r="H2244" s="71" t="s">
        <v>461</v>
      </c>
      <c r="I2244" s="71" t="s">
        <v>423</v>
      </c>
      <c r="J2244" s="58" t="s">
        <v>312</v>
      </c>
      <c r="K2244" s="58" t="s">
        <v>491</v>
      </c>
      <c r="L2244" s="58">
        <v>110</v>
      </c>
      <c r="M2244" s="58">
        <v>3</v>
      </c>
      <c r="N2244" s="71">
        <v>60</v>
      </c>
      <c r="O2244" s="100">
        <f t="array" ref="O2244">IFERROR(INDEX($AD$11:$AO$1485,MATCH($B2244&amp;$I2244,$Z$11:$Z$1485&amp;$AG$11:$AG$1485,0),MATCH($C2244,$AD$9:$AO$9,0)),"-")</f>
        <v>109.65</v>
      </c>
      <c r="P2244" s="58" t="s">
        <v>131</v>
      </c>
      <c r="Q2244" s="58" t="s">
        <v>131</v>
      </c>
      <c r="R2244" s="100">
        <f t="array" ref="R2244">IFERROR(INDEX($AD$11:$AO$1485,MATCH($B2244&amp;$I2244,$Z$11:$Z$1485&amp;$AG$11:$AG$1485,0),MATCH($D2244,$AD$9:$AO$9,0)),"-")</f>
        <v>108.0514</v>
      </c>
      <c r="S2244" s="58">
        <v>236</v>
      </c>
      <c r="T2244" s="58">
        <v>224</v>
      </c>
      <c r="U2244" s="58">
        <v>5</v>
      </c>
      <c r="V2244" s="58">
        <v>12</v>
      </c>
      <c r="W2244" s="50" t="str">
        <f t="shared" si="205"/>
        <v>-</v>
      </c>
      <c r="X2244" s="50">
        <f t="shared" si="206"/>
        <v>12</v>
      </c>
    </row>
    <row r="2245" spans="2:24" ht="15" x14ac:dyDescent="0.3">
      <c r="B2245" s="72" t="str">
        <f t="shared" si="204"/>
        <v>M110×2</v>
      </c>
      <c r="C2245" s="73" t="s">
        <v>216</v>
      </c>
      <c r="D2245" s="73" t="s">
        <v>221</v>
      </c>
      <c r="E2245" s="71" t="s">
        <v>0</v>
      </c>
      <c r="F2245" s="58">
        <v>110</v>
      </c>
      <c r="G2245" s="58">
        <v>2</v>
      </c>
      <c r="H2245" s="71" t="s">
        <v>461</v>
      </c>
      <c r="I2245" s="71" t="s">
        <v>423</v>
      </c>
      <c r="J2245" s="58" t="s">
        <v>312</v>
      </c>
      <c r="K2245" s="58" t="s">
        <v>491</v>
      </c>
      <c r="L2245" s="58">
        <v>110</v>
      </c>
      <c r="M2245" s="58">
        <v>2</v>
      </c>
      <c r="N2245" s="71">
        <v>60</v>
      </c>
      <c r="O2245" s="100">
        <f t="array" ref="O2245">IFERROR(INDEX($AD$11:$AO$1485,MATCH($B2245&amp;$I2245,$Z$11:$Z$1485&amp;$AG$11:$AG$1485,0),MATCH($C2245,$AD$9:$AO$9,0)),"-")</f>
        <v>109.5</v>
      </c>
      <c r="P2245" s="58" t="s">
        <v>131</v>
      </c>
      <c r="Q2245" s="58" t="s">
        <v>131</v>
      </c>
      <c r="R2245" s="100">
        <f t="array" ref="R2245">IFERROR(INDEX($AD$11:$AO$1485,MATCH($B2245&amp;$I2245,$Z$11:$Z$1485&amp;$AG$11:$AG$1485,0),MATCH($D2245,$AD$9:$AO$9,0)),"-")</f>
        <v>108.70099999999999</v>
      </c>
      <c r="S2245" s="58">
        <v>130</v>
      </c>
      <c r="T2245" s="58">
        <v>118</v>
      </c>
      <c r="U2245" s="58">
        <v>5</v>
      </c>
      <c r="V2245" s="58">
        <v>15</v>
      </c>
      <c r="W2245" s="50" t="str">
        <f t="shared" si="205"/>
        <v>-</v>
      </c>
      <c r="X2245" s="50">
        <f t="shared" si="206"/>
        <v>12</v>
      </c>
    </row>
    <row r="2246" spans="2:24" ht="15" x14ac:dyDescent="0.3">
      <c r="B2246" s="72" t="str">
        <f t="shared" si="204"/>
        <v>M115×6</v>
      </c>
      <c r="C2246" s="73" t="s">
        <v>216</v>
      </c>
      <c r="D2246" s="73" t="s">
        <v>221</v>
      </c>
      <c r="E2246" s="71" t="s">
        <v>0</v>
      </c>
      <c r="F2246" s="58">
        <v>115</v>
      </c>
      <c r="G2246" s="58">
        <v>6</v>
      </c>
      <c r="H2246" s="71" t="s">
        <v>461</v>
      </c>
      <c r="I2246" s="71" t="s">
        <v>423</v>
      </c>
      <c r="J2246" s="58" t="s">
        <v>312</v>
      </c>
      <c r="K2246" s="58" t="s">
        <v>491</v>
      </c>
      <c r="L2246" s="58">
        <v>115</v>
      </c>
      <c r="M2246" s="58">
        <v>6</v>
      </c>
      <c r="N2246" s="71">
        <v>60</v>
      </c>
      <c r="O2246" s="100">
        <f t="array" ref="O2246">IFERROR(INDEX($AD$11:$AO$1485,MATCH($B2246&amp;$I2246,$Z$11:$Z$1485&amp;$AG$11:$AG$1485,0),MATCH($C2246,$AD$9:$AO$9,0)),"-")</f>
        <v>114.1</v>
      </c>
      <c r="P2246" s="58" t="s">
        <v>131</v>
      </c>
      <c r="Q2246" s="58" t="s">
        <v>131</v>
      </c>
      <c r="R2246" s="100">
        <f t="array" ref="R2246">IFERROR(INDEX($AD$11:$AO$1485,MATCH($B2246&amp;$I2246,$Z$11:$Z$1485&amp;$AG$11:$AG$1485,0),MATCH($D2246,$AD$9:$AO$9,0)),"-")</f>
        <v>111.10290000000001</v>
      </c>
      <c r="S2246" s="58">
        <v>315</v>
      </c>
      <c r="T2246" s="58">
        <v>303</v>
      </c>
      <c r="U2246" s="58">
        <v>6</v>
      </c>
      <c r="V2246" s="58">
        <v>9</v>
      </c>
      <c r="W2246" s="50" t="str">
        <f t="shared" si="205"/>
        <v>-</v>
      </c>
      <c r="X2246" s="50">
        <f t="shared" si="206"/>
        <v>12</v>
      </c>
    </row>
    <row r="2247" spans="2:24" ht="15" x14ac:dyDescent="0.3">
      <c r="B2247" s="72" t="str">
        <f t="shared" si="204"/>
        <v>M115×4</v>
      </c>
      <c r="C2247" s="73" t="s">
        <v>216</v>
      </c>
      <c r="D2247" s="73" t="s">
        <v>221</v>
      </c>
      <c r="E2247" s="71" t="s">
        <v>0</v>
      </c>
      <c r="F2247" s="58">
        <v>115</v>
      </c>
      <c r="G2247" s="58">
        <v>4</v>
      </c>
      <c r="H2247" s="71" t="s">
        <v>461</v>
      </c>
      <c r="I2247" s="71" t="s">
        <v>423</v>
      </c>
      <c r="J2247" s="58" t="s">
        <v>312</v>
      </c>
      <c r="K2247" s="58" t="s">
        <v>491</v>
      </c>
      <c r="L2247" s="58">
        <v>115</v>
      </c>
      <c r="M2247" s="58">
        <v>4</v>
      </c>
      <c r="N2247" s="71">
        <v>60</v>
      </c>
      <c r="O2247" s="100">
        <f t="array" ref="O2247">IFERROR(INDEX($AD$11:$AO$1485,MATCH($B2247&amp;$I2247,$Z$11:$Z$1485&amp;$AG$11:$AG$1485,0),MATCH($C2247,$AD$9:$AO$9,0)),"-")</f>
        <v>114.47</v>
      </c>
      <c r="P2247" s="58" t="s">
        <v>131</v>
      </c>
      <c r="Q2247" s="58" t="s">
        <v>131</v>
      </c>
      <c r="R2247" s="100">
        <f t="array" ref="R2247">IFERROR(INDEX($AD$11:$AO$1485,MATCH($B2247&amp;$I2247,$Z$11:$Z$1485&amp;$AG$11:$AG$1485,0),MATCH($D2247,$AD$9:$AO$9,0)),"-")</f>
        <v>112.4019</v>
      </c>
      <c r="S2247" s="58">
        <v>265</v>
      </c>
      <c r="T2247" s="58">
        <v>253</v>
      </c>
      <c r="U2247" s="58">
        <v>5</v>
      </c>
      <c r="V2247" s="58">
        <v>11</v>
      </c>
      <c r="W2247" s="50" t="str">
        <f t="shared" si="205"/>
        <v>-</v>
      </c>
      <c r="X2247" s="50">
        <f t="shared" si="206"/>
        <v>12</v>
      </c>
    </row>
    <row r="2248" spans="2:24" ht="15" x14ac:dyDescent="0.3">
      <c r="B2248" s="72" t="str">
        <f t="shared" si="204"/>
        <v>M115×3</v>
      </c>
      <c r="C2248" s="73" t="s">
        <v>216</v>
      </c>
      <c r="D2248" s="73" t="s">
        <v>221</v>
      </c>
      <c r="E2248" s="71" t="s">
        <v>0</v>
      </c>
      <c r="F2248" s="58">
        <v>115</v>
      </c>
      <c r="G2248" s="58">
        <v>3</v>
      </c>
      <c r="H2248" s="71" t="s">
        <v>461</v>
      </c>
      <c r="I2248" s="71" t="s">
        <v>423</v>
      </c>
      <c r="J2248" s="58" t="s">
        <v>312</v>
      </c>
      <c r="K2248" s="58" t="s">
        <v>491</v>
      </c>
      <c r="L2248" s="58">
        <v>115</v>
      </c>
      <c r="M2248" s="58">
        <v>3</v>
      </c>
      <c r="N2248" s="71">
        <v>60</v>
      </c>
      <c r="O2248" s="100">
        <f t="array" ref="O2248">IFERROR(INDEX($AD$11:$AO$1485,MATCH($B2248&amp;$I2248,$Z$11:$Z$1485&amp;$AG$11:$AG$1485,0),MATCH($C2248,$AD$9:$AO$9,0)),"-")</f>
        <v>114.65</v>
      </c>
      <c r="P2248" s="58" t="s">
        <v>131</v>
      </c>
      <c r="Q2248" s="58" t="s">
        <v>131</v>
      </c>
      <c r="R2248" s="100">
        <f t="array" ref="R2248">IFERROR(INDEX($AD$11:$AO$1485,MATCH($B2248&amp;$I2248,$Z$11:$Z$1485&amp;$AG$11:$AG$1485,0),MATCH($D2248,$AD$9:$AO$9,0)),"-")</f>
        <v>113.0514</v>
      </c>
      <c r="S2248" s="58">
        <v>236</v>
      </c>
      <c r="T2248" s="58">
        <v>224</v>
      </c>
      <c r="U2248" s="58">
        <v>5</v>
      </c>
      <c r="V2248" s="58">
        <v>12</v>
      </c>
      <c r="W2248" s="50" t="str">
        <f t="shared" si="205"/>
        <v>-</v>
      </c>
      <c r="X2248" s="50">
        <f t="shared" si="206"/>
        <v>12</v>
      </c>
    </row>
    <row r="2249" spans="2:24" ht="15" x14ac:dyDescent="0.3">
      <c r="B2249" s="72" t="str">
        <f t="shared" si="204"/>
        <v>M115×2</v>
      </c>
      <c r="C2249" s="73" t="s">
        <v>216</v>
      </c>
      <c r="D2249" s="73" t="s">
        <v>221</v>
      </c>
      <c r="E2249" s="71" t="s">
        <v>0</v>
      </c>
      <c r="F2249" s="58">
        <v>115</v>
      </c>
      <c r="G2249" s="58">
        <v>2</v>
      </c>
      <c r="H2249" s="71" t="s">
        <v>461</v>
      </c>
      <c r="I2249" s="71" t="s">
        <v>423</v>
      </c>
      <c r="J2249" s="58" t="s">
        <v>312</v>
      </c>
      <c r="K2249" s="58" t="s">
        <v>491</v>
      </c>
      <c r="L2249" s="58">
        <v>115</v>
      </c>
      <c r="M2249" s="58">
        <v>2</v>
      </c>
      <c r="N2249" s="71">
        <v>60</v>
      </c>
      <c r="O2249" s="100">
        <f t="array" ref="O2249">IFERROR(INDEX($AD$11:$AO$1485,MATCH($B2249&amp;$I2249,$Z$11:$Z$1485&amp;$AG$11:$AG$1485,0),MATCH($C2249,$AD$9:$AO$9,0)),"-")</f>
        <v>114.5</v>
      </c>
      <c r="P2249" s="58" t="s">
        <v>131</v>
      </c>
      <c r="Q2249" s="58" t="s">
        <v>131</v>
      </c>
      <c r="R2249" s="100">
        <f t="array" ref="R2249">IFERROR(INDEX($AD$11:$AO$1485,MATCH($B2249&amp;$I2249,$Z$11:$Z$1485&amp;$AG$11:$AG$1485,0),MATCH($D2249,$AD$9:$AO$9,0)),"-")</f>
        <v>113.70099999999999</v>
      </c>
      <c r="S2249" s="58">
        <v>130</v>
      </c>
      <c r="T2249" s="58">
        <v>118</v>
      </c>
      <c r="U2249" s="58">
        <v>5</v>
      </c>
      <c r="V2249" s="58">
        <v>15</v>
      </c>
      <c r="W2249" s="50" t="str">
        <f t="shared" si="205"/>
        <v>-</v>
      </c>
      <c r="X2249" s="50">
        <f t="shared" si="206"/>
        <v>12</v>
      </c>
    </row>
    <row r="2250" spans="2:24" ht="15" x14ac:dyDescent="0.3">
      <c r="B2250" s="72" t="str">
        <f t="shared" si="204"/>
        <v>M120×6</v>
      </c>
      <c r="C2250" s="73" t="s">
        <v>216</v>
      </c>
      <c r="D2250" s="73" t="s">
        <v>221</v>
      </c>
      <c r="E2250" s="71" t="s">
        <v>0</v>
      </c>
      <c r="F2250" s="58">
        <v>120</v>
      </c>
      <c r="G2250" s="58">
        <v>6</v>
      </c>
      <c r="H2250" s="71" t="s">
        <v>461</v>
      </c>
      <c r="I2250" s="71" t="s">
        <v>423</v>
      </c>
      <c r="J2250" s="58" t="s">
        <v>312</v>
      </c>
      <c r="K2250" s="58" t="s">
        <v>491</v>
      </c>
      <c r="L2250" s="58">
        <v>120</v>
      </c>
      <c r="M2250" s="58">
        <v>6</v>
      </c>
      <c r="N2250" s="71">
        <v>60</v>
      </c>
      <c r="O2250" s="100">
        <f t="array" ref="O2250">IFERROR(INDEX($AD$11:$AO$1485,MATCH($B2250&amp;$I2250,$Z$11:$Z$1485&amp;$AG$11:$AG$1485,0),MATCH($C2250,$AD$9:$AO$9,0)),"-")</f>
        <v>119.1</v>
      </c>
      <c r="P2250" s="58" t="s">
        <v>131</v>
      </c>
      <c r="Q2250" s="58" t="s">
        <v>131</v>
      </c>
      <c r="R2250" s="100">
        <f t="array" ref="R2250">IFERROR(INDEX($AD$11:$AO$1485,MATCH($B2250&amp;$I2250,$Z$11:$Z$1485&amp;$AG$11:$AG$1485,0),MATCH($D2250,$AD$9:$AO$9,0)),"-")</f>
        <v>116.10290000000001</v>
      </c>
      <c r="S2250" s="58">
        <v>315</v>
      </c>
      <c r="T2250" s="58">
        <v>303</v>
      </c>
      <c r="U2250" s="58">
        <v>6</v>
      </c>
      <c r="V2250" s="58">
        <v>9</v>
      </c>
      <c r="W2250" s="50" t="str">
        <f t="shared" si="205"/>
        <v>-</v>
      </c>
      <c r="X2250" s="50">
        <f t="shared" si="206"/>
        <v>12</v>
      </c>
    </row>
    <row r="2251" spans="2:24" ht="15" x14ac:dyDescent="0.3">
      <c r="B2251" s="72" t="str">
        <f t="shared" ref="B2251:B2314" si="207">CONCATENATE(E2251,L2251,"×",G2251)</f>
        <v>M120×4</v>
      </c>
      <c r="C2251" s="73" t="s">
        <v>216</v>
      </c>
      <c r="D2251" s="73" t="s">
        <v>221</v>
      </c>
      <c r="E2251" s="71" t="s">
        <v>0</v>
      </c>
      <c r="F2251" s="58">
        <v>120</v>
      </c>
      <c r="G2251" s="58">
        <v>4</v>
      </c>
      <c r="H2251" s="71" t="s">
        <v>461</v>
      </c>
      <c r="I2251" s="71" t="s">
        <v>423</v>
      </c>
      <c r="J2251" s="58" t="s">
        <v>312</v>
      </c>
      <c r="K2251" s="58" t="s">
        <v>491</v>
      </c>
      <c r="L2251" s="58">
        <v>120</v>
      </c>
      <c r="M2251" s="58">
        <v>4</v>
      </c>
      <c r="N2251" s="71">
        <v>60</v>
      </c>
      <c r="O2251" s="100">
        <f t="array" ref="O2251">IFERROR(INDEX($AD$11:$AO$1485,MATCH($B2251&amp;$I2251,$Z$11:$Z$1485&amp;$AG$11:$AG$1485,0),MATCH($C2251,$AD$9:$AO$9,0)),"-")</f>
        <v>119.47</v>
      </c>
      <c r="P2251" s="58" t="s">
        <v>131</v>
      </c>
      <c r="Q2251" s="58" t="s">
        <v>131</v>
      </c>
      <c r="R2251" s="100">
        <f t="array" ref="R2251">IFERROR(INDEX($AD$11:$AO$1485,MATCH($B2251&amp;$I2251,$Z$11:$Z$1485&amp;$AG$11:$AG$1485,0),MATCH($D2251,$AD$9:$AO$9,0)),"-")</f>
        <v>117.4019</v>
      </c>
      <c r="S2251" s="58">
        <v>265</v>
      </c>
      <c r="T2251" s="58">
        <v>253</v>
      </c>
      <c r="U2251" s="58">
        <v>5</v>
      </c>
      <c r="V2251" s="58">
        <v>11</v>
      </c>
      <c r="W2251" s="50" t="str">
        <f t="shared" si="205"/>
        <v>-</v>
      </c>
      <c r="X2251" s="50">
        <f t="shared" si="206"/>
        <v>12</v>
      </c>
    </row>
    <row r="2252" spans="2:24" ht="15" x14ac:dyDescent="0.3">
      <c r="B2252" s="72" t="str">
        <f t="shared" si="207"/>
        <v>M120×3</v>
      </c>
      <c r="C2252" s="73" t="s">
        <v>216</v>
      </c>
      <c r="D2252" s="73" t="s">
        <v>221</v>
      </c>
      <c r="E2252" s="71" t="s">
        <v>0</v>
      </c>
      <c r="F2252" s="58">
        <v>120</v>
      </c>
      <c r="G2252" s="58">
        <v>3</v>
      </c>
      <c r="H2252" s="71" t="s">
        <v>461</v>
      </c>
      <c r="I2252" s="71" t="s">
        <v>423</v>
      </c>
      <c r="J2252" s="58" t="s">
        <v>312</v>
      </c>
      <c r="K2252" s="58" t="s">
        <v>491</v>
      </c>
      <c r="L2252" s="58">
        <v>120</v>
      </c>
      <c r="M2252" s="58">
        <v>3</v>
      </c>
      <c r="N2252" s="71">
        <v>60</v>
      </c>
      <c r="O2252" s="100">
        <f t="array" ref="O2252">IFERROR(INDEX($AD$11:$AO$1485,MATCH($B2252&amp;$I2252,$Z$11:$Z$1485&amp;$AG$11:$AG$1485,0),MATCH($C2252,$AD$9:$AO$9,0)),"-")</f>
        <v>119.65</v>
      </c>
      <c r="P2252" s="58" t="s">
        <v>131</v>
      </c>
      <c r="Q2252" s="58" t="s">
        <v>131</v>
      </c>
      <c r="R2252" s="100">
        <f t="array" ref="R2252">IFERROR(INDEX($AD$11:$AO$1485,MATCH($B2252&amp;$I2252,$Z$11:$Z$1485&amp;$AG$11:$AG$1485,0),MATCH($D2252,$AD$9:$AO$9,0)),"-")</f>
        <v>118.0514</v>
      </c>
      <c r="S2252" s="58">
        <v>236</v>
      </c>
      <c r="T2252" s="58">
        <v>224</v>
      </c>
      <c r="U2252" s="58">
        <v>5</v>
      </c>
      <c r="V2252" s="58">
        <v>12</v>
      </c>
      <c r="W2252" s="50" t="str">
        <f t="shared" si="205"/>
        <v>-</v>
      </c>
      <c r="X2252" s="50">
        <f t="shared" si="206"/>
        <v>12</v>
      </c>
    </row>
    <row r="2253" spans="2:24" ht="15" x14ac:dyDescent="0.3">
      <c r="B2253" s="72" t="str">
        <f t="shared" si="207"/>
        <v>M120×2</v>
      </c>
      <c r="C2253" s="73" t="s">
        <v>216</v>
      </c>
      <c r="D2253" s="73" t="s">
        <v>221</v>
      </c>
      <c r="E2253" s="71" t="s">
        <v>0</v>
      </c>
      <c r="F2253" s="58">
        <v>120</v>
      </c>
      <c r="G2253" s="58">
        <v>2</v>
      </c>
      <c r="H2253" s="71" t="s">
        <v>461</v>
      </c>
      <c r="I2253" s="71" t="s">
        <v>423</v>
      </c>
      <c r="J2253" s="58" t="s">
        <v>312</v>
      </c>
      <c r="K2253" s="58" t="s">
        <v>491</v>
      </c>
      <c r="L2253" s="58">
        <v>120</v>
      </c>
      <c r="M2253" s="58">
        <v>2</v>
      </c>
      <c r="N2253" s="71">
        <v>60</v>
      </c>
      <c r="O2253" s="100">
        <f t="array" ref="O2253">IFERROR(INDEX($AD$11:$AO$1485,MATCH($B2253&amp;$I2253,$Z$11:$Z$1485&amp;$AG$11:$AG$1485,0),MATCH($C2253,$AD$9:$AO$9,0)),"-")</f>
        <v>119.5</v>
      </c>
      <c r="P2253" s="58" t="s">
        <v>131</v>
      </c>
      <c r="Q2253" s="58" t="s">
        <v>131</v>
      </c>
      <c r="R2253" s="100">
        <f t="array" ref="R2253">IFERROR(INDEX($AD$11:$AO$1485,MATCH($B2253&amp;$I2253,$Z$11:$Z$1485&amp;$AG$11:$AG$1485,0),MATCH($D2253,$AD$9:$AO$9,0)),"-")</f>
        <v>118.70099999999999</v>
      </c>
      <c r="S2253" s="58">
        <v>130</v>
      </c>
      <c r="T2253" s="58">
        <v>118</v>
      </c>
      <c r="U2253" s="58">
        <v>5</v>
      </c>
      <c r="V2253" s="58">
        <v>15</v>
      </c>
      <c r="W2253" s="50" t="str">
        <f t="shared" si="205"/>
        <v>-</v>
      </c>
      <c r="X2253" s="50">
        <f t="shared" si="206"/>
        <v>12</v>
      </c>
    </row>
    <row r="2254" spans="2:24" ht="15" x14ac:dyDescent="0.3">
      <c r="B2254" s="72" t="str">
        <f t="shared" si="207"/>
        <v>M125×6</v>
      </c>
      <c r="C2254" s="73" t="s">
        <v>216</v>
      </c>
      <c r="D2254" s="73" t="s">
        <v>221</v>
      </c>
      <c r="E2254" s="71" t="s">
        <v>0</v>
      </c>
      <c r="F2254" s="58">
        <v>125</v>
      </c>
      <c r="G2254" s="58">
        <v>6</v>
      </c>
      <c r="H2254" s="71" t="s">
        <v>461</v>
      </c>
      <c r="I2254" s="71" t="s">
        <v>423</v>
      </c>
      <c r="J2254" s="58" t="s">
        <v>312</v>
      </c>
      <c r="K2254" s="58" t="s">
        <v>491</v>
      </c>
      <c r="L2254" s="58">
        <v>125</v>
      </c>
      <c r="M2254" s="58">
        <v>6</v>
      </c>
      <c r="N2254" s="71">
        <v>60</v>
      </c>
      <c r="O2254" s="100">
        <f t="array" ref="O2254">IFERROR(INDEX($AD$11:$AO$1485,MATCH($B2254&amp;$I2254,$Z$11:$Z$1485&amp;$AG$11:$AG$1485,0),MATCH($C2254,$AD$9:$AO$9,0)),"-")</f>
        <v>124.1</v>
      </c>
      <c r="P2254" s="58" t="s">
        <v>131</v>
      </c>
      <c r="Q2254" s="58" t="s">
        <v>131</v>
      </c>
      <c r="R2254" s="100">
        <f t="array" ref="R2254">IFERROR(INDEX($AD$11:$AO$1485,MATCH($B2254&amp;$I2254,$Z$11:$Z$1485&amp;$AG$11:$AG$1485,0),MATCH($D2254,$AD$9:$AO$9,0)),"-")</f>
        <v>121.10290000000001</v>
      </c>
      <c r="S2254" s="58">
        <v>315</v>
      </c>
      <c r="T2254" s="58">
        <v>301</v>
      </c>
      <c r="U2254" s="58">
        <v>6</v>
      </c>
      <c r="V2254" s="58">
        <v>9</v>
      </c>
      <c r="W2254" s="50" t="str">
        <f t="shared" si="205"/>
        <v>-</v>
      </c>
      <c r="X2254" s="50">
        <f t="shared" si="206"/>
        <v>14</v>
      </c>
    </row>
    <row r="2255" spans="2:24" ht="15" x14ac:dyDescent="0.3">
      <c r="B2255" s="72" t="str">
        <f t="shared" si="207"/>
        <v>M125×4</v>
      </c>
      <c r="C2255" s="73" t="s">
        <v>216</v>
      </c>
      <c r="D2255" s="73" t="s">
        <v>221</v>
      </c>
      <c r="E2255" s="71" t="s">
        <v>0</v>
      </c>
      <c r="F2255" s="58">
        <v>125</v>
      </c>
      <c r="G2255" s="58">
        <v>4</v>
      </c>
      <c r="H2255" s="71" t="s">
        <v>461</v>
      </c>
      <c r="I2255" s="71" t="s">
        <v>423</v>
      </c>
      <c r="J2255" s="58" t="s">
        <v>312</v>
      </c>
      <c r="K2255" s="58" t="s">
        <v>491</v>
      </c>
      <c r="L2255" s="58">
        <v>125</v>
      </c>
      <c r="M2255" s="58">
        <v>4</v>
      </c>
      <c r="N2255" s="71">
        <v>60</v>
      </c>
      <c r="O2255" s="100">
        <f t="array" ref="O2255">IFERROR(INDEX($AD$11:$AO$1485,MATCH($B2255&amp;$I2255,$Z$11:$Z$1485&amp;$AG$11:$AG$1485,0),MATCH($C2255,$AD$9:$AO$9,0)),"-")</f>
        <v>124.47</v>
      </c>
      <c r="P2255" s="58" t="s">
        <v>131</v>
      </c>
      <c r="Q2255" s="58" t="s">
        <v>131</v>
      </c>
      <c r="R2255" s="100">
        <f t="array" ref="R2255">IFERROR(INDEX($AD$11:$AO$1485,MATCH($B2255&amp;$I2255,$Z$11:$Z$1485&amp;$AG$11:$AG$1485,0),MATCH($D2255,$AD$9:$AO$9,0)),"-")</f>
        <v>122.4019</v>
      </c>
      <c r="S2255" s="58">
        <v>265</v>
      </c>
      <c r="T2255" s="58">
        <v>251</v>
      </c>
      <c r="U2255" s="58">
        <v>5</v>
      </c>
      <c r="V2255" s="58">
        <v>11</v>
      </c>
      <c r="W2255" s="50" t="str">
        <f t="shared" si="205"/>
        <v>-</v>
      </c>
      <c r="X2255" s="50">
        <f t="shared" si="206"/>
        <v>14</v>
      </c>
    </row>
    <row r="2256" spans="2:24" ht="15" x14ac:dyDescent="0.3">
      <c r="B2256" s="72" t="str">
        <f t="shared" si="207"/>
        <v>M125×3</v>
      </c>
      <c r="C2256" s="73" t="s">
        <v>216</v>
      </c>
      <c r="D2256" s="73" t="s">
        <v>221</v>
      </c>
      <c r="E2256" s="71" t="s">
        <v>0</v>
      </c>
      <c r="F2256" s="58">
        <v>125</v>
      </c>
      <c r="G2256" s="58">
        <v>3</v>
      </c>
      <c r="H2256" s="71" t="s">
        <v>461</v>
      </c>
      <c r="I2256" s="71" t="s">
        <v>423</v>
      </c>
      <c r="J2256" s="58" t="s">
        <v>312</v>
      </c>
      <c r="K2256" s="58" t="s">
        <v>491</v>
      </c>
      <c r="L2256" s="58">
        <v>125</v>
      </c>
      <c r="M2256" s="58">
        <v>3</v>
      </c>
      <c r="N2256" s="71">
        <v>60</v>
      </c>
      <c r="O2256" s="100">
        <f t="array" ref="O2256">IFERROR(INDEX($AD$11:$AO$1485,MATCH($B2256&amp;$I2256,$Z$11:$Z$1485&amp;$AG$11:$AG$1485,0),MATCH($C2256,$AD$9:$AO$9,0)),"-")</f>
        <v>124.65</v>
      </c>
      <c r="P2256" s="58" t="s">
        <v>131</v>
      </c>
      <c r="Q2256" s="58" t="s">
        <v>131</v>
      </c>
      <c r="R2256" s="100">
        <f t="array" ref="R2256">IFERROR(INDEX($AD$11:$AO$1485,MATCH($B2256&amp;$I2256,$Z$11:$Z$1485&amp;$AG$11:$AG$1485,0),MATCH($D2256,$AD$9:$AO$9,0)),"-")</f>
        <v>123.0514</v>
      </c>
      <c r="S2256" s="58">
        <v>236</v>
      </c>
      <c r="T2256" s="58">
        <v>222</v>
      </c>
      <c r="U2256" s="58">
        <v>5</v>
      </c>
      <c r="V2256" s="58">
        <v>12</v>
      </c>
      <c r="W2256" s="50" t="str">
        <f t="shared" si="205"/>
        <v>-</v>
      </c>
      <c r="X2256" s="50">
        <f t="shared" si="206"/>
        <v>14</v>
      </c>
    </row>
    <row r="2257" spans="2:24" ht="15" x14ac:dyDescent="0.3">
      <c r="B2257" s="72" t="str">
        <f t="shared" si="207"/>
        <v>M125×2</v>
      </c>
      <c r="C2257" s="73" t="s">
        <v>216</v>
      </c>
      <c r="D2257" s="73" t="s">
        <v>221</v>
      </c>
      <c r="E2257" s="71" t="s">
        <v>0</v>
      </c>
      <c r="F2257" s="58">
        <v>125</v>
      </c>
      <c r="G2257" s="58">
        <v>2</v>
      </c>
      <c r="H2257" s="71" t="s">
        <v>461</v>
      </c>
      <c r="I2257" s="71" t="s">
        <v>423</v>
      </c>
      <c r="J2257" s="58" t="s">
        <v>312</v>
      </c>
      <c r="K2257" s="58" t="s">
        <v>491</v>
      </c>
      <c r="L2257" s="58">
        <v>125</v>
      </c>
      <c r="M2257" s="58">
        <v>2</v>
      </c>
      <c r="N2257" s="71">
        <v>60</v>
      </c>
      <c r="O2257" s="100">
        <f t="array" ref="O2257">IFERROR(INDEX($AD$11:$AO$1485,MATCH($B2257&amp;$I2257,$Z$11:$Z$1485&amp;$AG$11:$AG$1485,0),MATCH($C2257,$AD$9:$AO$9,0)),"-")</f>
        <v>124.53</v>
      </c>
      <c r="P2257" s="58" t="s">
        <v>131</v>
      </c>
      <c r="Q2257" s="58" t="s">
        <v>131</v>
      </c>
      <c r="R2257" s="100">
        <f t="array" ref="R2257">IFERROR(INDEX($AD$11:$AO$1485,MATCH($B2257&amp;$I2257,$Z$11:$Z$1485&amp;$AG$11:$AG$1485,0),MATCH($D2257,$AD$9:$AO$9,0)),"-")</f>
        <v>123.70099999999999</v>
      </c>
      <c r="S2257" s="58">
        <v>140</v>
      </c>
      <c r="T2257" s="58">
        <v>126</v>
      </c>
      <c r="U2257" s="58">
        <v>5</v>
      </c>
      <c r="V2257" s="58">
        <v>15</v>
      </c>
      <c r="W2257" s="50" t="str">
        <f t="shared" si="205"/>
        <v>-</v>
      </c>
      <c r="X2257" s="50">
        <f t="shared" si="206"/>
        <v>14</v>
      </c>
    </row>
    <row r="2258" spans="2:24" ht="15" x14ac:dyDescent="0.3">
      <c r="B2258" s="72" t="str">
        <f t="shared" si="207"/>
        <v>M130×6</v>
      </c>
      <c r="C2258" s="73" t="s">
        <v>216</v>
      </c>
      <c r="D2258" s="73" t="s">
        <v>221</v>
      </c>
      <c r="E2258" s="71" t="s">
        <v>0</v>
      </c>
      <c r="F2258" s="58">
        <v>130</v>
      </c>
      <c r="G2258" s="58">
        <v>6</v>
      </c>
      <c r="H2258" s="71" t="s">
        <v>461</v>
      </c>
      <c r="I2258" s="71" t="s">
        <v>423</v>
      </c>
      <c r="J2258" s="58" t="s">
        <v>312</v>
      </c>
      <c r="K2258" s="58" t="s">
        <v>491</v>
      </c>
      <c r="L2258" s="58">
        <v>130</v>
      </c>
      <c r="M2258" s="58">
        <v>6</v>
      </c>
      <c r="N2258" s="71">
        <v>60</v>
      </c>
      <c r="O2258" s="100">
        <f t="array" ref="O2258">IFERROR(INDEX($AD$11:$AO$1485,MATCH($B2258&amp;$I2258,$Z$11:$Z$1485&amp;$AG$11:$AG$1485,0),MATCH($C2258,$AD$9:$AO$9,0)),"-")</f>
        <v>129.1</v>
      </c>
      <c r="P2258" s="58" t="s">
        <v>131</v>
      </c>
      <c r="Q2258" s="58" t="s">
        <v>131</v>
      </c>
      <c r="R2258" s="100">
        <f t="array" ref="R2258">IFERROR(INDEX($AD$11:$AO$1485,MATCH($B2258&amp;$I2258,$Z$11:$Z$1485&amp;$AG$11:$AG$1485,0),MATCH($D2258,$AD$9:$AO$9,0)),"-")</f>
        <v>126.10290000000001</v>
      </c>
      <c r="S2258" s="58">
        <v>315</v>
      </c>
      <c r="T2258" s="58">
        <v>301</v>
      </c>
      <c r="U2258" s="58">
        <v>6</v>
      </c>
      <c r="V2258" s="58">
        <v>9</v>
      </c>
      <c r="W2258" s="50" t="str">
        <f t="shared" si="205"/>
        <v>-</v>
      </c>
      <c r="X2258" s="50">
        <f t="shared" si="206"/>
        <v>14</v>
      </c>
    </row>
    <row r="2259" spans="2:24" ht="15" x14ac:dyDescent="0.3">
      <c r="B2259" s="72" t="str">
        <f t="shared" si="207"/>
        <v>M130×4</v>
      </c>
      <c r="C2259" s="73" t="s">
        <v>216</v>
      </c>
      <c r="D2259" s="73" t="s">
        <v>221</v>
      </c>
      <c r="E2259" s="71" t="s">
        <v>0</v>
      </c>
      <c r="F2259" s="58">
        <v>130</v>
      </c>
      <c r="G2259" s="58">
        <v>4</v>
      </c>
      <c r="H2259" s="71" t="s">
        <v>461</v>
      </c>
      <c r="I2259" s="71" t="s">
        <v>423</v>
      </c>
      <c r="J2259" s="58" t="s">
        <v>312</v>
      </c>
      <c r="K2259" s="58" t="s">
        <v>491</v>
      </c>
      <c r="L2259" s="58">
        <v>130</v>
      </c>
      <c r="M2259" s="58">
        <v>4</v>
      </c>
      <c r="N2259" s="71">
        <v>60</v>
      </c>
      <c r="O2259" s="100">
        <f t="array" ref="O2259">IFERROR(INDEX($AD$11:$AO$1485,MATCH($B2259&amp;$I2259,$Z$11:$Z$1485&amp;$AG$11:$AG$1485,0),MATCH($C2259,$AD$9:$AO$9,0)),"-")</f>
        <v>129.47</v>
      </c>
      <c r="P2259" s="58" t="s">
        <v>131</v>
      </c>
      <c r="Q2259" s="58" t="s">
        <v>131</v>
      </c>
      <c r="R2259" s="100">
        <f t="array" ref="R2259">IFERROR(INDEX($AD$11:$AO$1485,MATCH($B2259&amp;$I2259,$Z$11:$Z$1485&amp;$AG$11:$AG$1485,0),MATCH($D2259,$AD$9:$AO$9,0)),"-")</f>
        <v>127.4019</v>
      </c>
      <c r="S2259" s="58">
        <v>265</v>
      </c>
      <c r="T2259" s="58">
        <v>251</v>
      </c>
      <c r="U2259" s="58">
        <v>5</v>
      </c>
      <c r="V2259" s="58">
        <v>11</v>
      </c>
      <c r="W2259" s="50" t="str">
        <f t="shared" si="205"/>
        <v>-</v>
      </c>
      <c r="X2259" s="50">
        <f t="shared" si="206"/>
        <v>14</v>
      </c>
    </row>
    <row r="2260" spans="2:24" ht="15" x14ac:dyDescent="0.3">
      <c r="B2260" s="72" t="str">
        <f t="shared" si="207"/>
        <v>M130×3</v>
      </c>
      <c r="C2260" s="73" t="s">
        <v>216</v>
      </c>
      <c r="D2260" s="73" t="s">
        <v>221</v>
      </c>
      <c r="E2260" s="71" t="s">
        <v>0</v>
      </c>
      <c r="F2260" s="58">
        <v>130</v>
      </c>
      <c r="G2260" s="58">
        <v>3</v>
      </c>
      <c r="H2260" s="71" t="s">
        <v>461</v>
      </c>
      <c r="I2260" s="71" t="s">
        <v>423</v>
      </c>
      <c r="J2260" s="58" t="s">
        <v>312</v>
      </c>
      <c r="K2260" s="58" t="s">
        <v>491</v>
      </c>
      <c r="L2260" s="58">
        <v>130</v>
      </c>
      <c r="M2260" s="58">
        <v>3</v>
      </c>
      <c r="N2260" s="71">
        <v>60</v>
      </c>
      <c r="O2260" s="100">
        <f t="array" ref="O2260">IFERROR(INDEX($AD$11:$AO$1485,MATCH($B2260&amp;$I2260,$Z$11:$Z$1485&amp;$AG$11:$AG$1485,0),MATCH($C2260,$AD$9:$AO$9,0)),"-")</f>
        <v>129.65</v>
      </c>
      <c r="P2260" s="58" t="s">
        <v>131</v>
      </c>
      <c r="Q2260" s="58" t="s">
        <v>131</v>
      </c>
      <c r="R2260" s="100">
        <f t="array" ref="R2260">IFERROR(INDEX($AD$11:$AO$1485,MATCH($B2260&amp;$I2260,$Z$11:$Z$1485&amp;$AG$11:$AG$1485,0),MATCH($D2260,$AD$9:$AO$9,0)),"-")</f>
        <v>128.0514</v>
      </c>
      <c r="S2260" s="58">
        <v>236</v>
      </c>
      <c r="T2260" s="58">
        <v>222</v>
      </c>
      <c r="U2260" s="58">
        <v>5</v>
      </c>
      <c r="V2260" s="58">
        <v>12</v>
      </c>
      <c r="W2260" s="50" t="str">
        <f t="shared" si="205"/>
        <v>-</v>
      </c>
      <c r="X2260" s="50">
        <f t="shared" si="206"/>
        <v>14</v>
      </c>
    </row>
    <row r="2261" spans="2:24" ht="15" x14ac:dyDescent="0.3">
      <c r="B2261" s="72" t="str">
        <f t="shared" si="207"/>
        <v>M130×2</v>
      </c>
      <c r="C2261" s="73" t="s">
        <v>216</v>
      </c>
      <c r="D2261" s="73" t="s">
        <v>221</v>
      </c>
      <c r="E2261" s="71" t="s">
        <v>0</v>
      </c>
      <c r="F2261" s="58">
        <v>130</v>
      </c>
      <c r="G2261" s="58">
        <v>2</v>
      </c>
      <c r="H2261" s="71" t="s">
        <v>461</v>
      </c>
      <c r="I2261" s="71" t="s">
        <v>423</v>
      </c>
      <c r="J2261" s="58" t="s">
        <v>312</v>
      </c>
      <c r="K2261" s="58" t="s">
        <v>491</v>
      </c>
      <c r="L2261" s="58">
        <v>130</v>
      </c>
      <c r="M2261" s="58">
        <v>2</v>
      </c>
      <c r="N2261" s="71">
        <v>60</v>
      </c>
      <c r="O2261" s="100">
        <f t="array" ref="O2261">IFERROR(INDEX($AD$11:$AO$1485,MATCH($B2261&amp;$I2261,$Z$11:$Z$1485&amp;$AG$11:$AG$1485,0),MATCH($C2261,$AD$9:$AO$9,0)),"-")</f>
        <v>129.53</v>
      </c>
      <c r="P2261" s="58" t="s">
        <v>131</v>
      </c>
      <c r="Q2261" s="58" t="s">
        <v>131</v>
      </c>
      <c r="R2261" s="100">
        <f t="array" ref="R2261">IFERROR(INDEX($AD$11:$AO$1485,MATCH($B2261&amp;$I2261,$Z$11:$Z$1485&amp;$AG$11:$AG$1485,0),MATCH($D2261,$AD$9:$AO$9,0)),"-")</f>
        <v>128.70099999999999</v>
      </c>
      <c r="S2261" s="58">
        <v>140</v>
      </c>
      <c r="T2261" s="58">
        <v>126</v>
      </c>
      <c r="U2261" s="58">
        <v>5</v>
      </c>
      <c r="V2261" s="58">
        <v>15</v>
      </c>
      <c r="W2261" s="50" t="str">
        <f t="shared" si="205"/>
        <v>-</v>
      </c>
      <c r="X2261" s="50">
        <f t="shared" si="206"/>
        <v>14</v>
      </c>
    </row>
    <row r="2262" spans="2:24" ht="15" x14ac:dyDescent="0.3">
      <c r="B2262" s="72" t="str">
        <f t="shared" si="207"/>
        <v>M135×6</v>
      </c>
      <c r="C2262" s="73" t="s">
        <v>216</v>
      </c>
      <c r="D2262" s="73" t="s">
        <v>221</v>
      </c>
      <c r="E2262" s="71" t="s">
        <v>0</v>
      </c>
      <c r="F2262" s="58">
        <v>135</v>
      </c>
      <c r="G2262" s="58">
        <v>6</v>
      </c>
      <c r="H2262" s="71" t="s">
        <v>461</v>
      </c>
      <c r="I2262" s="71" t="s">
        <v>423</v>
      </c>
      <c r="J2262" s="58" t="s">
        <v>312</v>
      </c>
      <c r="K2262" s="58" t="s">
        <v>491</v>
      </c>
      <c r="L2262" s="58">
        <v>135</v>
      </c>
      <c r="M2262" s="58">
        <v>6</v>
      </c>
      <c r="N2262" s="71">
        <v>60</v>
      </c>
      <c r="O2262" s="100">
        <f t="array" ref="O2262">IFERROR(INDEX($AD$11:$AO$1485,MATCH($B2262&amp;$I2262,$Z$11:$Z$1485&amp;$AG$11:$AG$1485,0),MATCH($C2262,$AD$9:$AO$9,0)),"-")</f>
        <v>134.1</v>
      </c>
      <c r="P2262" s="58" t="s">
        <v>131</v>
      </c>
      <c r="Q2262" s="58" t="s">
        <v>131</v>
      </c>
      <c r="R2262" s="100">
        <f t="array" ref="R2262">IFERROR(INDEX($AD$11:$AO$1485,MATCH($B2262&amp;$I2262,$Z$11:$Z$1485&amp;$AG$11:$AG$1485,0),MATCH($D2262,$AD$9:$AO$9,0)),"-")</f>
        <v>131.10290000000001</v>
      </c>
      <c r="S2262" s="58">
        <v>315</v>
      </c>
      <c r="T2262" s="58">
        <v>301</v>
      </c>
      <c r="U2262" s="58">
        <v>6</v>
      </c>
      <c r="V2262" s="58">
        <v>9</v>
      </c>
      <c r="W2262" s="50" t="str">
        <f t="shared" si="205"/>
        <v>-</v>
      </c>
      <c r="X2262" s="50">
        <f t="shared" si="206"/>
        <v>14</v>
      </c>
    </row>
    <row r="2263" spans="2:24" ht="15" x14ac:dyDescent="0.3">
      <c r="B2263" s="72" t="str">
        <f t="shared" si="207"/>
        <v>M135×4</v>
      </c>
      <c r="C2263" s="73" t="s">
        <v>216</v>
      </c>
      <c r="D2263" s="73" t="s">
        <v>221</v>
      </c>
      <c r="E2263" s="71" t="s">
        <v>0</v>
      </c>
      <c r="F2263" s="58">
        <v>135</v>
      </c>
      <c r="G2263" s="58">
        <v>4</v>
      </c>
      <c r="H2263" s="71" t="s">
        <v>461</v>
      </c>
      <c r="I2263" s="71" t="s">
        <v>423</v>
      </c>
      <c r="J2263" s="58" t="s">
        <v>312</v>
      </c>
      <c r="K2263" s="58" t="s">
        <v>491</v>
      </c>
      <c r="L2263" s="58">
        <v>135</v>
      </c>
      <c r="M2263" s="58">
        <v>4</v>
      </c>
      <c r="N2263" s="71">
        <v>60</v>
      </c>
      <c r="O2263" s="100">
        <f t="array" ref="O2263">IFERROR(INDEX($AD$11:$AO$1485,MATCH($B2263&amp;$I2263,$Z$11:$Z$1485&amp;$AG$11:$AG$1485,0),MATCH($C2263,$AD$9:$AO$9,0)),"-")</f>
        <v>134.47</v>
      </c>
      <c r="P2263" s="58" t="s">
        <v>131</v>
      </c>
      <c r="Q2263" s="58" t="s">
        <v>131</v>
      </c>
      <c r="R2263" s="100">
        <f t="array" ref="R2263">IFERROR(INDEX($AD$11:$AO$1485,MATCH($B2263&amp;$I2263,$Z$11:$Z$1485&amp;$AG$11:$AG$1485,0),MATCH($D2263,$AD$9:$AO$9,0)),"-")</f>
        <v>132.40190000000001</v>
      </c>
      <c r="S2263" s="58">
        <v>265</v>
      </c>
      <c r="T2263" s="58">
        <v>251</v>
      </c>
      <c r="U2263" s="58">
        <v>5</v>
      </c>
      <c r="V2263" s="58">
        <v>11</v>
      </c>
      <c r="W2263" s="50" t="str">
        <f t="shared" si="205"/>
        <v>-</v>
      </c>
      <c r="X2263" s="50">
        <f t="shared" si="206"/>
        <v>14</v>
      </c>
    </row>
    <row r="2264" spans="2:24" ht="15" x14ac:dyDescent="0.3">
      <c r="B2264" s="72" t="str">
        <f t="shared" si="207"/>
        <v>M135×3</v>
      </c>
      <c r="C2264" s="73" t="s">
        <v>216</v>
      </c>
      <c r="D2264" s="73" t="s">
        <v>221</v>
      </c>
      <c r="E2264" s="71" t="s">
        <v>0</v>
      </c>
      <c r="F2264" s="58">
        <v>135</v>
      </c>
      <c r="G2264" s="58">
        <v>3</v>
      </c>
      <c r="H2264" s="71" t="s">
        <v>461</v>
      </c>
      <c r="I2264" s="71" t="s">
        <v>423</v>
      </c>
      <c r="J2264" s="58" t="s">
        <v>312</v>
      </c>
      <c r="K2264" s="58" t="s">
        <v>491</v>
      </c>
      <c r="L2264" s="58">
        <v>135</v>
      </c>
      <c r="M2264" s="58">
        <v>3</v>
      </c>
      <c r="N2264" s="71">
        <v>60</v>
      </c>
      <c r="O2264" s="100">
        <f t="array" ref="O2264">IFERROR(INDEX($AD$11:$AO$1485,MATCH($B2264&amp;$I2264,$Z$11:$Z$1485&amp;$AG$11:$AG$1485,0),MATCH($C2264,$AD$9:$AO$9,0)),"-")</f>
        <v>134.65</v>
      </c>
      <c r="P2264" s="58" t="s">
        <v>131</v>
      </c>
      <c r="Q2264" s="58" t="s">
        <v>131</v>
      </c>
      <c r="R2264" s="100">
        <f t="array" ref="R2264">IFERROR(INDEX($AD$11:$AO$1485,MATCH($B2264&amp;$I2264,$Z$11:$Z$1485&amp;$AG$11:$AG$1485,0),MATCH($D2264,$AD$9:$AO$9,0)),"-")</f>
        <v>133.0514</v>
      </c>
      <c r="S2264" s="58">
        <v>236</v>
      </c>
      <c r="T2264" s="58">
        <v>222</v>
      </c>
      <c r="U2264" s="58">
        <v>5</v>
      </c>
      <c r="V2264" s="58">
        <v>12</v>
      </c>
      <c r="W2264" s="50" t="str">
        <f t="shared" si="205"/>
        <v>-</v>
      </c>
      <c r="X2264" s="50">
        <f t="shared" si="206"/>
        <v>14</v>
      </c>
    </row>
    <row r="2265" spans="2:24" ht="15" x14ac:dyDescent="0.3">
      <c r="B2265" s="72" t="str">
        <f t="shared" si="207"/>
        <v>M135×2</v>
      </c>
      <c r="C2265" s="73" t="s">
        <v>216</v>
      </c>
      <c r="D2265" s="73" t="s">
        <v>221</v>
      </c>
      <c r="E2265" s="71" t="s">
        <v>0</v>
      </c>
      <c r="F2265" s="58">
        <v>135</v>
      </c>
      <c r="G2265" s="58">
        <v>2</v>
      </c>
      <c r="H2265" s="71" t="s">
        <v>461</v>
      </c>
      <c r="I2265" s="71" t="s">
        <v>423</v>
      </c>
      <c r="J2265" s="58" t="s">
        <v>312</v>
      </c>
      <c r="K2265" s="58" t="s">
        <v>491</v>
      </c>
      <c r="L2265" s="58">
        <v>135</v>
      </c>
      <c r="M2265" s="58">
        <v>2</v>
      </c>
      <c r="N2265" s="71">
        <v>60</v>
      </c>
      <c r="O2265" s="100">
        <f t="array" ref="O2265">IFERROR(INDEX($AD$11:$AO$1485,MATCH($B2265&amp;$I2265,$Z$11:$Z$1485&amp;$AG$11:$AG$1485,0),MATCH($C2265,$AD$9:$AO$9,0)),"-")</f>
        <v>134.53</v>
      </c>
      <c r="P2265" s="58" t="s">
        <v>131</v>
      </c>
      <c r="Q2265" s="58" t="s">
        <v>131</v>
      </c>
      <c r="R2265" s="100">
        <f t="array" ref="R2265">IFERROR(INDEX($AD$11:$AO$1485,MATCH($B2265&amp;$I2265,$Z$11:$Z$1485&amp;$AG$11:$AG$1485,0),MATCH($D2265,$AD$9:$AO$9,0)),"-")</f>
        <v>133.70099999999999</v>
      </c>
      <c r="S2265" s="58">
        <v>140</v>
      </c>
      <c r="T2265" s="58">
        <v>126</v>
      </c>
      <c r="U2265" s="58">
        <v>5</v>
      </c>
      <c r="V2265" s="58">
        <v>15</v>
      </c>
      <c r="W2265" s="50" t="str">
        <f t="shared" si="205"/>
        <v>-</v>
      </c>
      <c r="X2265" s="50">
        <f t="shared" si="206"/>
        <v>14</v>
      </c>
    </row>
    <row r="2266" spans="2:24" ht="15" x14ac:dyDescent="0.3">
      <c r="B2266" s="72" t="str">
        <f t="shared" si="207"/>
        <v>M140×6</v>
      </c>
      <c r="C2266" s="73" t="s">
        <v>216</v>
      </c>
      <c r="D2266" s="73" t="s">
        <v>221</v>
      </c>
      <c r="E2266" s="71" t="s">
        <v>0</v>
      </c>
      <c r="F2266" s="58">
        <v>140</v>
      </c>
      <c r="G2266" s="58">
        <v>6</v>
      </c>
      <c r="H2266" s="71" t="s">
        <v>461</v>
      </c>
      <c r="I2266" s="71" t="s">
        <v>423</v>
      </c>
      <c r="J2266" s="58" t="s">
        <v>312</v>
      </c>
      <c r="K2266" s="58" t="s">
        <v>491</v>
      </c>
      <c r="L2266" s="58">
        <v>140</v>
      </c>
      <c r="M2266" s="58">
        <v>6</v>
      </c>
      <c r="N2266" s="71">
        <v>60</v>
      </c>
      <c r="O2266" s="100">
        <f t="array" ref="O2266">IFERROR(INDEX($AD$11:$AO$1485,MATCH($B2266&amp;$I2266,$Z$11:$Z$1485&amp;$AG$11:$AG$1485,0),MATCH($C2266,$AD$9:$AO$9,0)),"-")</f>
        <v>139.1</v>
      </c>
      <c r="P2266" s="58" t="s">
        <v>131</v>
      </c>
      <c r="Q2266" s="58" t="s">
        <v>131</v>
      </c>
      <c r="R2266" s="100">
        <f t="array" ref="R2266">IFERROR(INDEX($AD$11:$AO$1485,MATCH($B2266&amp;$I2266,$Z$11:$Z$1485&amp;$AG$11:$AG$1485,0),MATCH($D2266,$AD$9:$AO$9,0)),"-")</f>
        <v>136.10290000000001</v>
      </c>
      <c r="S2266" s="58">
        <v>315</v>
      </c>
      <c r="T2266" s="58">
        <v>301</v>
      </c>
      <c r="U2266" s="58">
        <v>6</v>
      </c>
      <c r="V2266" s="58">
        <v>9</v>
      </c>
      <c r="W2266" s="50" t="str">
        <f t="shared" si="205"/>
        <v>-</v>
      </c>
      <c r="X2266" s="50">
        <f t="shared" si="206"/>
        <v>14</v>
      </c>
    </row>
    <row r="2267" spans="2:24" ht="15" x14ac:dyDescent="0.3">
      <c r="B2267" s="72" t="str">
        <f t="shared" si="207"/>
        <v>M140×4</v>
      </c>
      <c r="C2267" s="73" t="s">
        <v>216</v>
      </c>
      <c r="D2267" s="73" t="s">
        <v>221</v>
      </c>
      <c r="E2267" s="71" t="s">
        <v>0</v>
      </c>
      <c r="F2267" s="58">
        <v>140</v>
      </c>
      <c r="G2267" s="58">
        <v>4</v>
      </c>
      <c r="H2267" s="71" t="s">
        <v>461</v>
      </c>
      <c r="I2267" s="71" t="s">
        <v>423</v>
      </c>
      <c r="J2267" s="58" t="s">
        <v>312</v>
      </c>
      <c r="K2267" s="58" t="s">
        <v>491</v>
      </c>
      <c r="L2267" s="58">
        <v>140</v>
      </c>
      <c r="M2267" s="58">
        <v>4</v>
      </c>
      <c r="N2267" s="71">
        <v>60</v>
      </c>
      <c r="O2267" s="100">
        <f t="array" ref="O2267">IFERROR(INDEX($AD$11:$AO$1485,MATCH($B2267&amp;$I2267,$Z$11:$Z$1485&amp;$AG$11:$AG$1485,0),MATCH($C2267,$AD$9:$AO$9,0)),"-")</f>
        <v>139.47</v>
      </c>
      <c r="P2267" s="58" t="s">
        <v>131</v>
      </c>
      <c r="Q2267" s="58" t="s">
        <v>131</v>
      </c>
      <c r="R2267" s="100">
        <f t="array" ref="R2267">IFERROR(INDEX($AD$11:$AO$1485,MATCH($B2267&amp;$I2267,$Z$11:$Z$1485&amp;$AG$11:$AG$1485,0),MATCH($D2267,$AD$9:$AO$9,0)),"-")</f>
        <v>137.40190000000001</v>
      </c>
      <c r="S2267" s="58">
        <v>265</v>
      </c>
      <c r="T2267" s="58">
        <v>251</v>
      </c>
      <c r="U2267" s="58">
        <v>5</v>
      </c>
      <c r="V2267" s="58">
        <v>11</v>
      </c>
      <c r="W2267" s="50" t="str">
        <f t="shared" si="205"/>
        <v>-</v>
      </c>
      <c r="X2267" s="50">
        <f t="shared" si="206"/>
        <v>14</v>
      </c>
    </row>
    <row r="2268" spans="2:24" ht="15" x14ac:dyDescent="0.3">
      <c r="B2268" s="72" t="str">
        <f t="shared" si="207"/>
        <v>M140×3</v>
      </c>
      <c r="C2268" s="73" t="s">
        <v>216</v>
      </c>
      <c r="D2268" s="73" t="s">
        <v>221</v>
      </c>
      <c r="E2268" s="71" t="s">
        <v>0</v>
      </c>
      <c r="F2268" s="58">
        <v>140</v>
      </c>
      <c r="G2268" s="58">
        <v>3</v>
      </c>
      <c r="H2268" s="71" t="s">
        <v>461</v>
      </c>
      <c r="I2268" s="71" t="s">
        <v>423</v>
      </c>
      <c r="J2268" s="58" t="s">
        <v>312</v>
      </c>
      <c r="K2268" s="58" t="s">
        <v>491</v>
      </c>
      <c r="L2268" s="58">
        <v>140</v>
      </c>
      <c r="M2268" s="58">
        <v>3</v>
      </c>
      <c r="N2268" s="71">
        <v>60</v>
      </c>
      <c r="O2268" s="100">
        <f t="array" ref="O2268">IFERROR(INDEX($AD$11:$AO$1485,MATCH($B2268&amp;$I2268,$Z$11:$Z$1485&amp;$AG$11:$AG$1485,0),MATCH($C2268,$AD$9:$AO$9,0)),"-")</f>
        <v>139.65</v>
      </c>
      <c r="P2268" s="58" t="s">
        <v>131</v>
      </c>
      <c r="Q2268" s="58" t="s">
        <v>131</v>
      </c>
      <c r="R2268" s="100">
        <f t="array" ref="R2268">IFERROR(INDEX($AD$11:$AO$1485,MATCH($B2268&amp;$I2268,$Z$11:$Z$1485&amp;$AG$11:$AG$1485,0),MATCH($D2268,$AD$9:$AO$9,0)),"-")</f>
        <v>138.0514</v>
      </c>
      <c r="S2268" s="58">
        <v>236</v>
      </c>
      <c r="T2268" s="58">
        <v>222</v>
      </c>
      <c r="U2268" s="58">
        <v>5</v>
      </c>
      <c r="V2268" s="58">
        <v>12</v>
      </c>
      <c r="W2268" s="50" t="str">
        <f t="shared" si="205"/>
        <v>-</v>
      </c>
      <c r="X2268" s="50">
        <f t="shared" si="206"/>
        <v>14</v>
      </c>
    </row>
    <row r="2269" spans="2:24" ht="15" x14ac:dyDescent="0.3">
      <c r="B2269" s="72" t="str">
        <f t="shared" si="207"/>
        <v>M140×2</v>
      </c>
      <c r="C2269" s="73" t="s">
        <v>216</v>
      </c>
      <c r="D2269" s="73" t="s">
        <v>221</v>
      </c>
      <c r="E2269" s="71" t="s">
        <v>0</v>
      </c>
      <c r="F2269" s="58">
        <v>140</v>
      </c>
      <c r="G2269" s="58">
        <v>2</v>
      </c>
      <c r="H2269" s="71" t="s">
        <v>461</v>
      </c>
      <c r="I2269" s="71" t="s">
        <v>423</v>
      </c>
      <c r="J2269" s="58" t="s">
        <v>312</v>
      </c>
      <c r="K2269" s="58" t="s">
        <v>491</v>
      </c>
      <c r="L2269" s="58">
        <v>140</v>
      </c>
      <c r="M2269" s="58">
        <v>2</v>
      </c>
      <c r="N2269" s="71">
        <v>60</v>
      </c>
      <c r="O2269" s="100">
        <f t="array" ref="O2269">IFERROR(INDEX($AD$11:$AO$1485,MATCH($B2269&amp;$I2269,$Z$11:$Z$1485&amp;$AG$11:$AG$1485,0),MATCH($C2269,$AD$9:$AO$9,0)),"-")</f>
        <v>139.53</v>
      </c>
      <c r="P2269" s="58" t="s">
        <v>131</v>
      </c>
      <c r="Q2269" s="58" t="s">
        <v>131</v>
      </c>
      <c r="R2269" s="100">
        <f t="array" ref="R2269">IFERROR(INDEX($AD$11:$AO$1485,MATCH($B2269&amp;$I2269,$Z$11:$Z$1485&amp;$AG$11:$AG$1485,0),MATCH($D2269,$AD$9:$AO$9,0)),"-")</f>
        <v>138.70099999999999</v>
      </c>
      <c r="S2269" s="58">
        <v>140</v>
      </c>
      <c r="T2269" s="58">
        <v>126</v>
      </c>
      <c r="U2269" s="58">
        <v>5</v>
      </c>
      <c r="V2269" s="58">
        <v>15</v>
      </c>
      <c r="W2269" s="50" t="str">
        <f t="shared" si="205"/>
        <v>-</v>
      </c>
      <c r="X2269" s="50">
        <f t="shared" si="206"/>
        <v>14</v>
      </c>
    </row>
    <row r="2270" spans="2:24" ht="15" x14ac:dyDescent="0.3">
      <c r="B2270" s="72" t="str">
        <f t="shared" si="207"/>
        <v>M145×6</v>
      </c>
      <c r="C2270" s="73" t="s">
        <v>216</v>
      </c>
      <c r="D2270" s="73" t="s">
        <v>221</v>
      </c>
      <c r="E2270" s="71" t="s">
        <v>0</v>
      </c>
      <c r="F2270" s="58">
        <v>145</v>
      </c>
      <c r="G2270" s="58">
        <v>6</v>
      </c>
      <c r="H2270" s="71" t="s">
        <v>461</v>
      </c>
      <c r="I2270" s="71" t="s">
        <v>423</v>
      </c>
      <c r="J2270" s="58" t="s">
        <v>312</v>
      </c>
      <c r="K2270" s="58" t="s">
        <v>491</v>
      </c>
      <c r="L2270" s="58">
        <v>145</v>
      </c>
      <c r="M2270" s="58">
        <v>6</v>
      </c>
      <c r="N2270" s="71">
        <v>60</v>
      </c>
      <c r="O2270" s="100">
        <f t="array" ref="O2270">IFERROR(INDEX($AD$11:$AO$1485,MATCH($B2270&amp;$I2270,$Z$11:$Z$1485&amp;$AG$11:$AG$1485,0),MATCH($C2270,$AD$9:$AO$9,0)),"-")</f>
        <v>144.1</v>
      </c>
      <c r="P2270" s="58" t="s">
        <v>131</v>
      </c>
      <c r="Q2270" s="58" t="s">
        <v>131</v>
      </c>
      <c r="R2270" s="100">
        <f t="array" ref="R2270">IFERROR(INDEX($AD$11:$AO$1485,MATCH($B2270&amp;$I2270,$Z$11:$Z$1485&amp;$AG$11:$AG$1485,0),MATCH($D2270,$AD$9:$AO$9,0)),"-")</f>
        <v>141.10290000000001</v>
      </c>
      <c r="S2270" s="58">
        <v>315</v>
      </c>
      <c r="T2270" s="58">
        <v>301</v>
      </c>
      <c r="U2270" s="58">
        <v>6</v>
      </c>
      <c r="V2270" s="58">
        <v>9</v>
      </c>
      <c r="W2270" s="50" t="str">
        <f t="shared" si="205"/>
        <v>-</v>
      </c>
      <c r="X2270" s="50">
        <f t="shared" si="206"/>
        <v>14</v>
      </c>
    </row>
    <row r="2271" spans="2:24" ht="15" x14ac:dyDescent="0.3">
      <c r="B2271" s="72" t="str">
        <f t="shared" si="207"/>
        <v>M145×4</v>
      </c>
      <c r="C2271" s="73" t="s">
        <v>216</v>
      </c>
      <c r="D2271" s="73" t="s">
        <v>221</v>
      </c>
      <c r="E2271" s="71" t="s">
        <v>0</v>
      </c>
      <c r="F2271" s="58">
        <v>145</v>
      </c>
      <c r="G2271" s="58">
        <v>4</v>
      </c>
      <c r="H2271" s="71" t="s">
        <v>461</v>
      </c>
      <c r="I2271" s="71" t="s">
        <v>423</v>
      </c>
      <c r="J2271" s="58" t="s">
        <v>312</v>
      </c>
      <c r="K2271" s="58" t="s">
        <v>491</v>
      </c>
      <c r="L2271" s="58">
        <v>145</v>
      </c>
      <c r="M2271" s="58">
        <v>4</v>
      </c>
      <c r="N2271" s="71">
        <v>60</v>
      </c>
      <c r="O2271" s="100">
        <f t="array" ref="O2271">IFERROR(INDEX($AD$11:$AO$1485,MATCH($B2271&amp;$I2271,$Z$11:$Z$1485&amp;$AG$11:$AG$1485,0),MATCH($C2271,$AD$9:$AO$9,0)),"-")</f>
        <v>144.47</v>
      </c>
      <c r="P2271" s="58" t="s">
        <v>131</v>
      </c>
      <c r="Q2271" s="58" t="s">
        <v>131</v>
      </c>
      <c r="R2271" s="100">
        <f t="array" ref="R2271">IFERROR(INDEX($AD$11:$AO$1485,MATCH($B2271&amp;$I2271,$Z$11:$Z$1485&amp;$AG$11:$AG$1485,0),MATCH($D2271,$AD$9:$AO$9,0)),"-")</f>
        <v>142.40190000000001</v>
      </c>
      <c r="S2271" s="58">
        <v>265</v>
      </c>
      <c r="T2271" s="58">
        <v>251</v>
      </c>
      <c r="U2271" s="58">
        <v>5</v>
      </c>
      <c r="V2271" s="58">
        <v>11</v>
      </c>
      <c r="W2271" s="50" t="str">
        <f t="shared" si="205"/>
        <v>-</v>
      </c>
      <c r="X2271" s="50">
        <f t="shared" si="206"/>
        <v>14</v>
      </c>
    </row>
    <row r="2272" spans="2:24" ht="15" x14ac:dyDescent="0.3">
      <c r="B2272" s="72" t="str">
        <f t="shared" si="207"/>
        <v>M145×3</v>
      </c>
      <c r="C2272" s="73" t="s">
        <v>216</v>
      </c>
      <c r="D2272" s="73" t="s">
        <v>221</v>
      </c>
      <c r="E2272" s="71" t="s">
        <v>0</v>
      </c>
      <c r="F2272" s="58">
        <v>145</v>
      </c>
      <c r="G2272" s="58">
        <v>3</v>
      </c>
      <c r="H2272" s="71" t="s">
        <v>461</v>
      </c>
      <c r="I2272" s="71" t="s">
        <v>423</v>
      </c>
      <c r="J2272" s="58" t="s">
        <v>312</v>
      </c>
      <c r="K2272" s="58" t="s">
        <v>491</v>
      </c>
      <c r="L2272" s="58">
        <v>145</v>
      </c>
      <c r="M2272" s="58">
        <v>3</v>
      </c>
      <c r="N2272" s="71">
        <v>60</v>
      </c>
      <c r="O2272" s="100">
        <f t="array" ref="O2272">IFERROR(INDEX($AD$11:$AO$1485,MATCH($B2272&amp;$I2272,$Z$11:$Z$1485&amp;$AG$11:$AG$1485,0),MATCH($C2272,$AD$9:$AO$9,0)),"-")</f>
        <v>144.65</v>
      </c>
      <c r="P2272" s="58" t="s">
        <v>131</v>
      </c>
      <c r="Q2272" s="58" t="s">
        <v>131</v>
      </c>
      <c r="R2272" s="100">
        <f t="array" ref="R2272">IFERROR(INDEX($AD$11:$AO$1485,MATCH($B2272&amp;$I2272,$Z$11:$Z$1485&amp;$AG$11:$AG$1485,0),MATCH($D2272,$AD$9:$AO$9,0)),"-")</f>
        <v>143.0514</v>
      </c>
      <c r="S2272" s="58">
        <v>236</v>
      </c>
      <c r="T2272" s="58">
        <v>222</v>
      </c>
      <c r="U2272" s="58">
        <v>5</v>
      </c>
      <c r="V2272" s="58">
        <v>12</v>
      </c>
      <c r="W2272" s="50" t="str">
        <f t="shared" si="205"/>
        <v>-</v>
      </c>
      <c r="X2272" s="50">
        <f t="shared" si="206"/>
        <v>14</v>
      </c>
    </row>
    <row r="2273" spans="2:24" ht="15" x14ac:dyDescent="0.3">
      <c r="B2273" s="72" t="str">
        <f t="shared" si="207"/>
        <v>M145×2</v>
      </c>
      <c r="C2273" s="73" t="s">
        <v>216</v>
      </c>
      <c r="D2273" s="73" t="s">
        <v>221</v>
      </c>
      <c r="E2273" s="71" t="s">
        <v>0</v>
      </c>
      <c r="F2273" s="58">
        <v>145</v>
      </c>
      <c r="G2273" s="58">
        <v>2</v>
      </c>
      <c r="H2273" s="71" t="s">
        <v>461</v>
      </c>
      <c r="I2273" s="71" t="s">
        <v>423</v>
      </c>
      <c r="J2273" s="58" t="s">
        <v>312</v>
      </c>
      <c r="K2273" s="58" t="s">
        <v>491</v>
      </c>
      <c r="L2273" s="58">
        <v>145</v>
      </c>
      <c r="M2273" s="58">
        <v>2</v>
      </c>
      <c r="N2273" s="71">
        <v>60</v>
      </c>
      <c r="O2273" s="100">
        <f t="array" ref="O2273">IFERROR(INDEX($AD$11:$AO$1485,MATCH($B2273&amp;$I2273,$Z$11:$Z$1485&amp;$AG$11:$AG$1485,0),MATCH($C2273,$AD$9:$AO$9,0)),"-")</f>
        <v>144.53</v>
      </c>
      <c r="P2273" s="58" t="s">
        <v>131</v>
      </c>
      <c r="Q2273" s="58" t="s">
        <v>131</v>
      </c>
      <c r="R2273" s="100">
        <f t="array" ref="R2273">IFERROR(INDEX($AD$11:$AO$1485,MATCH($B2273&amp;$I2273,$Z$11:$Z$1485&amp;$AG$11:$AG$1485,0),MATCH($D2273,$AD$9:$AO$9,0)),"-")</f>
        <v>143.70099999999999</v>
      </c>
      <c r="S2273" s="58">
        <v>140</v>
      </c>
      <c r="T2273" s="58">
        <v>126</v>
      </c>
      <c r="U2273" s="58">
        <v>5</v>
      </c>
      <c r="V2273" s="58">
        <v>15</v>
      </c>
      <c r="W2273" s="50" t="str">
        <f t="shared" si="205"/>
        <v>-</v>
      </c>
      <c r="X2273" s="50">
        <f t="shared" si="206"/>
        <v>14</v>
      </c>
    </row>
    <row r="2274" spans="2:24" ht="15" x14ac:dyDescent="0.3">
      <c r="B2274" s="72" t="str">
        <f t="shared" si="207"/>
        <v>M150×6</v>
      </c>
      <c r="C2274" s="73" t="s">
        <v>216</v>
      </c>
      <c r="D2274" s="73" t="s">
        <v>221</v>
      </c>
      <c r="E2274" s="71" t="s">
        <v>0</v>
      </c>
      <c r="F2274" s="58">
        <v>150</v>
      </c>
      <c r="G2274" s="58">
        <v>6</v>
      </c>
      <c r="H2274" s="71" t="s">
        <v>461</v>
      </c>
      <c r="I2274" s="71" t="s">
        <v>423</v>
      </c>
      <c r="J2274" s="58" t="s">
        <v>312</v>
      </c>
      <c r="K2274" s="58" t="s">
        <v>491</v>
      </c>
      <c r="L2274" s="58">
        <v>150</v>
      </c>
      <c r="M2274" s="58">
        <v>6</v>
      </c>
      <c r="N2274" s="71">
        <v>60</v>
      </c>
      <c r="O2274" s="100">
        <f t="array" ref="O2274">IFERROR(INDEX($AD$11:$AO$1485,MATCH($B2274&amp;$I2274,$Z$11:$Z$1485&amp;$AG$11:$AG$1485,0),MATCH($C2274,$AD$9:$AO$9,0)),"-")</f>
        <v>149.1</v>
      </c>
      <c r="P2274" s="58" t="s">
        <v>131</v>
      </c>
      <c r="Q2274" s="58" t="s">
        <v>131</v>
      </c>
      <c r="R2274" s="100">
        <f t="array" ref="R2274">IFERROR(INDEX($AD$11:$AO$1485,MATCH($B2274&amp;$I2274,$Z$11:$Z$1485&amp;$AG$11:$AG$1485,0),MATCH($D2274,$AD$9:$AO$9,0)),"-")</f>
        <v>146.10290000000001</v>
      </c>
      <c r="S2274" s="58">
        <v>315</v>
      </c>
      <c r="T2274" s="58">
        <v>301</v>
      </c>
      <c r="U2274" s="58">
        <v>6</v>
      </c>
      <c r="V2274" s="58">
        <v>9</v>
      </c>
      <c r="W2274" s="50" t="str">
        <f t="shared" si="205"/>
        <v>-</v>
      </c>
      <c r="X2274" s="50">
        <f t="shared" si="206"/>
        <v>14</v>
      </c>
    </row>
    <row r="2275" spans="2:24" ht="15" x14ac:dyDescent="0.3">
      <c r="B2275" s="72" t="str">
        <f t="shared" si="207"/>
        <v>M150×4</v>
      </c>
      <c r="C2275" s="73" t="s">
        <v>216</v>
      </c>
      <c r="D2275" s="73" t="s">
        <v>221</v>
      </c>
      <c r="E2275" s="71" t="s">
        <v>0</v>
      </c>
      <c r="F2275" s="58">
        <v>150</v>
      </c>
      <c r="G2275" s="58">
        <v>4</v>
      </c>
      <c r="H2275" s="71" t="s">
        <v>461</v>
      </c>
      <c r="I2275" s="71" t="s">
        <v>423</v>
      </c>
      <c r="J2275" s="58" t="s">
        <v>312</v>
      </c>
      <c r="K2275" s="58" t="s">
        <v>491</v>
      </c>
      <c r="L2275" s="58">
        <v>150</v>
      </c>
      <c r="M2275" s="58">
        <v>4</v>
      </c>
      <c r="N2275" s="71">
        <v>60</v>
      </c>
      <c r="O2275" s="100">
        <f t="array" ref="O2275">IFERROR(INDEX($AD$11:$AO$1485,MATCH($B2275&amp;$I2275,$Z$11:$Z$1485&amp;$AG$11:$AG$1485,0),MATCH($C2275,$AD$9:$AO$9,0)),"-")</f>
        <v>149.47</v>
      </c>
      <c r="P2275" s="58" t="s">
        <v>131</v>
      </c>
      <c r="Q2275" s="58" t="s">
        <v>131</v>
      </c>
      <c r="R2275" s="100">
        <f t="array" ref="R2275">IFERROR(INDEX($AD$11:$AO$1485,MATCH($B2275&amp;$I2275,$Z$11:$Z$1485&amp;$AG$11:$AG$1485,0),MATCH($D2275,$AD$9:$AO$9,0)),"-")</f>
        <v>147.40190000000001</v>
      </c>
      <c r="S2275" s="58">
        <v>265</v>
      </c>
      <c r="T2275" s="58">
        <v>251</v>
      </c>
      <c r="U2275" s="58">
        <v>5</v>
      </c>
      <c r="V2275" s="58">
        <v>11</v>
      </c>
      <c r="W2275" s="50" t="str">
        <f t="shared" si="205"/>
        <v>-</v>
      </c>
      <c r="X2275" s="50">
        <f t="shared" si="206"/>
        <v>14</v>
      </c>
    </row>
    <row r="2276" spans="2:24" ht="15" x14ac:dyDescent="0.3">
      <c r="B2276" s="72" t="str">
        <f t="shared" si="207"/>
        <v>M150×3</v>
      </c>
      <c r="C2276" s="73" t="s">
        <v>216</v>
      </c>
      <c r="D2276" s="73" t="s">
        <v>221</v>
      </c>
      <c r="E2276" s="71" t="s">
        <v>0</v>
      </c>
      <c r="F2276" s="58">
        <v>150</v>
      </c>
      <c r="G2276" s="58">
        <v>3</v>
      </c>
      <c r="H2276" s="71" t="s">
        <v>461</v>
      </c>
      <c r="I2276" s="71" t="s">
        <v>423</v>
      </c>
      <c r="J2276" s="58" t="s">
        <v>312</v>
      </c>
      <c r="K2276" s="58" t="s">
        <v>491</v>
      </c>
      <c r="L2276" s="58">
        <v>150</v>
      </c>
      <c r="M2276" s="58">
        <v>3</v>
      </c>
      <c r="N2276" s="71">
        <v>60</v>
      </c>
      <c r="O2276" s="100">
        <f t="array" ref="O2276">IFERROR(INDEX($AD$11:$AO$1485,MATCH($B2276&amp;$I2276,$Z$11:$Z$1485&amp;$AG$11:$AG$1485,0),MATCH($C2276,$AD$9:$AO$9,0)),"-")</f>
        <v>149.65</v>
      </c>
      <c r="P2276" s="58" t="s">
        <v>131</v>
      </c>
      <c r="Q2276" s="58" t="s">
        <v>131</v>
      </c>
      <c r="R2276" s="100">
        <f t="array" ref="R2276">IFERROR(INDEX($AD$11:$AO$1485,MATCH($B2276&amp;$I2276,$Z$11:$Z$1485&amp;$AG$11:$AG$1485,0),MATCH($D2276,$AD$9:$AO$9,0)),"-")</f>
        <v>148.0514</v>
      </c>
      <c r="S2276" s="58">
        <v>236</v>
      </c>
      <c r="T2276" s="58">
        <v>222</v>
      </c>
      <c r="U2276" s="58">
        <v>5</v>
      </c>
      <c r="V2276" s="58">
        <v>12</v>
      </c>
      <c r="W2276" s="50" t="str">
        <f t="shared" si="205"/>
        <v>-</v>
      </c>
      <c r="X2276" s="50">
        <f t="shared" si="206"/>
        <v>14</v>
      </c>
    </row>
    <row r="2277" spans="2:24" ht="15" x14ac:dyDescent="0.3">
      <c r="B2277" s="72" t="str">
        <f t="shared" si="207"/>
        <v>M150×2</v>
      </c>
      <c r="C2277" s="73" t="s">
        <v>216</v>
      </c>
      <c r="D2277" s="73" t="s">
        <v>221</v>
      </c>
      <c r="E2277" s="71" t="s">
        <v>0</v>
      </c>
      <c r="F2277" s="58">
        <v>150</v>
      </c>
      <c r="G2277" s="58">
        <v>2</v>
      </c>
      <c r="H2277" s="71" t="s">
        <v>461</v>
      </c>
      <c r="I2277" s="71" t="s">
        <v>423</v>
      </c>
      <c r="J2277" s="58" t="s">
        <v>312</v>
      </c>
      <c r="K2277" s="58" t="s">
        <v>491</v>
      </c>
      <c r="L2277" s="58">
        <v>150</v>
      </c>
      <c r="M2277" s="58">
        <v>2</v>
      </c>
      <c r="N2277" s="71">
        <v>60</v>
      </c>
      <c r="O2277" s="100">
        <f t="array" ref="O2277">IFERROR(INDEX($AD$11:$AO$1485,MATCH($B2277&amp;$I2277,$Z$11:$Z$1485&amp;$AG$11:$AG$1485,0),MATCH($C2277,$AD$9:$AO$9,0)),"-")</f>
        <v>149.53</v>
      </c>
      <c r="P2277" s="58" t="s">
        <v>131</v>
      </c>
      <c r="Q2277" s="58" t="s">
        <v>131</v>
      </c>
      <c r="R2277" s="100">
        <f t="array" ref="R2277">IFERROR(INDEX($AD$11:$AO$1485,MATCH($B2277&amp;$I2277,$Z$11:$Z$1485&amp;$AG$11:$AG$1485,0),MATCH($D2277,$AD$9:$AO$9,0)),"-")</f>
        <v>148.70099999999999</v>
      </c>
      <c r="S2277" s="58">
        <v>140</v>
      </c>
      <c r="T2277" s="58">
        <v>126</v>
      </c>
      <c r="U2277" s="58">
        <v>5</v>
      </c>
      <c r="V2277" s="58">
        <v>15</v>
      </c>
      <c r="W2277" s="50" t="str">
        <f t="shared" si="205"/>
        <v>-</v>
      </c>
      <c r="X2277" s="50">
        <f t="shared" si="206"/>
        <v>14</v>
      </c>
    </row>
    <row r="2278" spans="2:24" ht="15" x14ac:dyDescent="0.3">
      <c r="B2278" s="76" t="str">
        <f t="shared" si="207"/>
        <v>M4×0.5</v>
      </c>
      <c r="C2278" s="77" t="s">
        <v>216</v>
      </c>
      <c r="D2278" s="77" t="s">
        <v>221</v>
      </c>
      <c r="E2278" s="74" t="s">
        <v>0</v>
      </c>
      <c r="F2278" s="75">
        <v>4</v>
      </c>
      <c r="G2278" s="75">
        <v>0.5</v>
      </c>
      <c r="H2278" s="74" t="s">
        <v>461</v>
      </c>
      <c r="I2278" s="74" t="s">
        <v>384</v>
      </c>
      <c r="J2278" s="75" t="s">
        <v>312</v>
      </c>
      <c r="K2278" s="58" t="s">
        <v>491</v>
      </c>
      <c r="L2278" s="75">
        <v>4</v>
      </c>
      <c r="M2278" s="75">
        <v>0.5</v>
      </c>
      <c r="N2278" s="74">
        <v>60</v>
      </c>
      <c r="O2278" s="101">
        <f t="array" ref="O2278">IFERROR(INDEX($AD$11:$AO$1485,MATCH($B2278&amp;$I2278,$Z$11:$Z$1485&amp;$AG$11:$AG$1485,0),MATCH($C2278,$AD$9:$AO$9,0)),"-")</f>
        <v>3.96</v>
      </c>
      <c r="P2278" s="75" t="s">
        <v>131</v>
      </c>
      <c r="Q2278" s="75" t="s">
        <v>131</v>
      </c>
      <c r="R2278" s="101">
        <f t="array" ref="R2278">IFERROR(INDEX($AD$11:$AO$1485,MATCH($B2278&amp;$I2278,$Z$11:$Z$1485&amp;$AG$11:$AG$1485,0),MATCH($D2278,$AD$9:$AO$9,0)),"-")</f>
        <v>3.6751999999999998</v>
      </c>
      <c r="S2278" s="75">
        <v>140</v>
      </c>
      <c r="T2278" s="75">
        <v>128</v>
      </c>
      <c r="U2278" s="75">
        <v>4</v>
      </c>
      <c r="V2278" s="75">
        <v>42</v>
      </c>
      <c r="W2278" s="50" t="str">
        <f t="shared" si="205"/>
        <v>-</v>
      </c>
      <c r="X2278" s="50">
        <f t="shared" si="206"/>
        <v>12</v>
      </c>
    </row>
    <row r="2279" spans="2:24" ht="15" x14ac:dyDescent="0.3">
      <c r="B2279" s="76" t="str">
        <f t="shared" si="207"/>
        <v>M4.5×0.5</v>
      </c>
      <c r="C2279" s="77" t="s">
        <v>216</v>
      </c>
      <c r="D2279" s="77" t="s">
        <v>221</v>
      </c>
      <c r="E2279" s="74" t="s">
        <v>0</v>
      </c>
      <c r="F2279" s="75">
        <v>4.5</v>
      </c>
      <c r="G2279" s="75">
        <v>0.5</v>
      </c>
      <c r="H2279" s="74" t="s">
        <v>461</v>
      </c>
      <c r="I2279" s="74" t="s">
        <v>384</v>
      </c>
      <c r="J2279" s="75" t="s">
        <v>312</v>
      </c>
      <c r="K2279" s="58" t="s">
        <v>491</v>
      </c>
      <c r="L2279" s="75">
        <v>4.5</v>
      </c>
      <c r="M2279" s="75">
        <v>0.5</v>
      </c>
      <c r="N2279" s="74">
        <v>60</v>
      </c>
      <c r="O2279" s="101">
        <f t="array" ref="O2279">IFERROR(INDEX($AD$11:$AO$1485,MATCH($B2279&amp;$I2279,$Z$11:$Z$1485&amp;$AG$11:$AG$1485,0),MATCH($C2279,$AD$9:$AO$9,0)),"-")</f>
        <v>4.46</v>
      </c>
      <c r="P2279" s="75" t="s">
        <v>131</v>
      </c>
      <c r="Q2279" s="75" t="s">
        <v>131</v>
      </c>
      <c r="R2279" s="101">
        <f t="array" ref="R2279">IFERROR(INDEX($AD$11:$AO$1485,MATCH($B2279&amp;$I2279,$Z$11:$Z$1485&amp;$AG$11:$AG$1485,0),MATCH($D2279,$AD$9:$AO$9,0)),"-")</f>
        <v>4.1752000000000002</v>
      </c>
      <c r="S2279" s="75">
        <v>140</v>
      </c>
      <c r="T2279" s="75">
        <v>128</v>
      </c>
      <c r="U2279" s="75">
        <v>4</v>
      </c>
      <c r="V2279" s="75">
        <v>42</v>
      </c>
      <c r="W2279" s="50" t="str">
        <f t="shared" si="205"/>
        <v>-</v>
      </c>
      <c r="X2279" s="50">
        <f t="shared" si="206"/>
        <v>12</v>
      </c>
    </row>
    <row r="2280" spans="2:24" ht="15" x14ac:dyDescent="0.3">
      <c r="B2280" s="76" t="str">
        <f t="shared" si="207"/>
        <v>M5×0.5</v>
      </c>
      <c r="C2280" s="77" t="s">
        <v>216</v>
      </c>
      <c r="D2280" s="77" t="s">
        <v>221</v>
      </c>
      <c r="E2280" s="74" t="s">
        <v>0</v>
      </c>
      <c r="F2280" s="75">
        <v>5</v>
      </c>
      <c r="G2280" s="75">
        <v>0.5</v>
      </c>
      <c r="H2280" s="74" t="s">
        <v>461</v>
      </c>
      <c r="I2280" s="74" t="s">
        <v>384</v>
      </c>
      <c r="J2280" s="75" t="s">
        <v>312</v>
      </c>
      <c r="K2280" s="58" t="s">
        <v>491</v>
      </c>
      <c r="L2280" s="75">
        <v>5</v>
      </c>
      <c r="M2280" s="75">
        <v>0.5</v>
      </c>
      <c r="N2280" s="74">
        <v>60</v>
      </c>
      <c r="O2280" s="101">
        <f t="array" ref="O2280">IFERROR(INDEX($AD$11:$AO$1485,MATCH($B2280&amp;$I2280,$Z$11:$Z$1485&amp;$AG$11:$AG$1485,0),MATCH($C2280,$AD$9:$AO$9,0)),"-")</f>
        <v>4.96</v>
      </c>
      <c r="P2280" s="75" t="s">
        <v>131</v>
      </c>
      <c r="Q2280" s="75" t="s">
        <v>131</v>
      </c>
      <c r="R2280" s="101">
        <f t="array" ref="R2280">IFERROR(INDEX($AD$11:$AO$1485,MATCH($B2280&amp;$I2280,$Z$11:$Z$1485&amp;$AG$11:$AG$1485,0),MATCH($D2280,$AD$9:$AO$9,0)),"-")</f>
        <v>4.6752000000000002</v>
      </c>
      <c r="S2280" s="75">
        <v>140</v>
      </c>
      <c r="T2280" s="75">
        <v>128</v>
      </c>
      <c r="U2280" s="75">
        <v>4</v>
      </c>
      <c r="V2280" s="75">
        <v>42</v>
      </c>
      <c r="W2280" s="50" t="str">
        <f t="shared" si="205"/>
        <v>-</v>
      </c>
      <c r="X2280" s="50">
        <f t="shared" si="206"/>
        <v>12</v>
      </c>
    </row>
    <row r="2281" spans="2:24" ht="15" x14ac:dyDescent="0.3">
      <c r="B2281" s="76" t="str">
        <f t="shared" si="207"/>
        <v>M5.5×0.5</v>
      </c>
      <c r="C2281" s="77" t="s">
        <v>216</v>
      </c>
      <c r="D2281" s="77" t="s">
        <v>221</v>
      </c>
      <c r="E2281" s="74" t="s">
        <v>0</v>
      </c>
      <c r="F2281" s="75">
        <v>5.5</v>
      </c>
      <c r="G2281" s="75">
        <v>0.5</v>
      </c>
      <c r="H2281" s="74" t="s">
        <v>461</v>
      </c>
      <c r="I2281" s="74" t="s">
        <v>384</v>
      </c>
      <c r="J2281" s="75" t="s">
        <v>312</v>
      </c>
      <c r="K2281" s="58" t="s">
        <v>491</v>
      </c>
      <c r="L2281" s="75">
        <v>5.5</v>
      </c>
      <c r="M2281" s="75">
        <v>0.5</v>
      </c>
      <c r="N2281" s="74">
        <v>60</v>
      </c>
      <c r="O2281" s="101">
        <f t="array" ref="O2281">IFERROR(INDEX($AD$11:$AO$1485,MATCH($B2281&amp;$I2281,$Z$11:$Z$1485&amp;$AG$11:$AG$1485,0),MATCH($C2281,$AD$9:$AO$9,0)),"-")</f>
        <v>5.46</v>
      </c>
      <c r="P2281" s="75" t="s">
        <v>131</v>
      </c>
      <c r="Q2281" s="75" t="s">
        <v>131</v>
      </c>
      <c r="R2281" s="101">
        <f t="array" ref="R2281">IFERROR(INDEX($AD$11:$AO$1485,MATCH($B2281&amp;$I2281,$Z$11:$Z$1485&amp;$AG$11:$AG$1485,0),MATCH($D2281,$AD$9:$AO$9,0)),"-")</f>
        <v>5.1752000000000002</v>
      </c>
      <c r="S2281" s="75">
        <v>140</v>
      </c>
      <c r="T2281" s="75">
        <v>128</v>
      </c>
      <c r="U2281" s="75">
        <v>4</v>
      </c>
      <c r="V2281" s="75">
        <v>42</v>
      </c>
      <c r="W2281" s="50" t="str">
        <f t="shared" si="205"/>
        <v>-</v>
      </c>
      <c r="X2281" s="50">
        <f t="shared" si="206"/>
        <v>12</v>
      </c>
    </row>
    <row r="2282" spans="2:24" ht="15" x14ac:dyDescent="0.3">
      <c r="B2282" s="76" t="str">
        <f t="shared" si="207"/>
        <v>M6×0.75</v>
      </c>
      <c r="C2282" s="77" t="s">
        <v>216</v>
      </c>
      <c r="D2282" s="77" t="s">
        <v>221</v>
      </c>
      <c r="E2282" s="74" t="s">
        <v>0</v>
      </c>
      <c r="F2282" s="75">
        <v>6</v>
      </c>
      <c r="G2282" s="75">
        <v>0.75</v>
      </c>
      <c r="H2282" s="74" t="s">
        <v>461</v>
      </c>
      <c r="I2282" s="74" t="s">
        <v>384</v>
      </c>
      <c r="J2282" s="75" t="s">
        <v>312</v>
      </c>
      <c r="K2282" s="58" t="s">
        <v>491</v>
      </c>
      <c r="L2282" s="75">
        <v>6</v>
      </c>
      <c r="M2282" s="75">
        <v>0.75</v>
      </c>
      <c r="N2282" s="74">
        <v>60</v>
      </c>
      <c r="O2282" s="101">
        <f t="array" ref="O2282">IFERROR(INDEX($AD$11:$AO$1485,MATCH($B2282&amp;$I2282,$Z$11:$Z$1485&amp;$AG$11:$AG$1485,0),MATCH($C2282,$AD$9:$AO$9,0)),"-")</f>
        <v>5.88</v>
      </c>
      <c r="P2282" s="75" t="s">
        <v>131</v>
      </c>
      <c r="Q2282" s="75" t="s">
        <v>131</v>
      </c>
      <c r="R2282" s="101">
        <f t="array" ref="R2282">IFERROR(INDEX($AD$11:$AO$1485,MATCH($B2282&amp;$I2282,$Z$11:$Z$1485&amp;$AG$11:$AG$1485,0),MATCH($D2282,$AD$9:$AO$9,0)),"-")</f>
        <v>5.5129000000000001</v>
      </c>
      <c r="S2282" s="75">
        <v>150</v>
      </c>
      <c r="T2282" s="75">
        <v>138</v>
      </c>
      <c r="U2282" s="75">
        <v>4</v>
      </c>
      <c r="V2282" s="75">
        <v>30</v>
      </c>
      <c r="W2282" s="50" t="str">
        <f t="shared" si="205"/>
        <v>-</v>
      </c>
      <c r="X2282" s="50">
        <f t="shared" si="206"/>
        <v>12</v>
      </c>
    </row>
    <row r="2283" spans="2:24" ht="15" x14ac:dyDescent="0.3">
      <c r="B2283" s="76" t="str">
        <f t="shared" si="207"/>
        <v>M7×0.75</v>
      </c>
      <c r="C2283" s="77" t="s">
        <v>216</v>
      </c>
      <c r="D2283" s="77" t="s">
        <v>221</v>
      </c>
      <c r="E2283" s="74" t="s">
        <v>0</v>
      </c>
      <c r="F2283" s="75">
        <v>7</v>
      </c>
      <c r="G2283" s="75">
        <v>0.75</v>
      </c>
      <c r="H2283" s="74" t="s">
        <v>461</v>
      </c>
      <c r="I2283" s="74" t="s">
        <v>384</v>
      </c>
      <c r="J2283" s="75" t="s">
        <v>312</v>
      </c>
      <c r="K2283" s="58" t="s">
        <v>491</v>
      </c>
      <c r="L2283" s="75">
        <v>7</v>
      </c>
      <c r="M2283" s="75">
        <v>0.75</v>
      </c>
      <c r="N2283" s="74">
        <v>60</v>
      </c>
      <c r="O2283" s="101">
        <f t="array" ref="O2283">IFERROR(INDEX($AD$11:$AO$1485,MATCH($B2283&amp;$I2283,$Z$11:$Z$1485&amp;$AG$11:$AG$1485,0),MATCH($C2283,$AD$9:$AO$9,0)),"-")</f>
        <v>6.88</v>
      </c>
      <c r="P2283" s="75" t="s">
        <v>131</v>
      </c>
      <c r="Q2283" s="75" t="s">
        <v>131</v>
      </c>
      <c r="R2283" s="101">
        <f t="array" ref="R2283">IFERROR(INDEX($AD$11:$AO$1485,MATCH($B2283&amp;$I2283,$Z$11:$Z$1485&amp;$AG$11:$AG$1485,0),MATCH($D2283,$AD$9:$AO$9,0)),"-")</f>
        <v>6.5129000000000001</v>
      </c>
      <c r="S2283" s="75">
        <v>150</v>
      </c>
      <c r="T2283" s="75">
        <v>138</v>
      </c>
      <c r="U2283" s="75">
        <v>4</v>
      </c>
      <c r="V2283" s="75">
        <v>30</v>
      </c>
      <c r="W2283" s="50" t="str">
        <f t="shared" si="205"/>
        <v>-</v>
      </c>
      <c r="X2283" s="50">
        <f t="shared" si="206"/>
        <v>12</v>
      </c>
    </row>
    <row r="2284" spans="2:24" ht="15" x14ac:dyDescent="0.3">
      <c r="B2284" s="76" t="str">
        <f t="shared" si="207"/>
        <v>M8×1</v>
      </c>
      <c r="C2284" s="77" t="s">
        <v>216</v>
      </c>
      <c r="D2284" s="77" t="s">
        <v>221</v>
      </c>
      <c r="E2284" s="74" t="s">
        <v>0</v>
      </c>
      <c r="F2284" s="75">
        <v>8</v>
      </c>
      <c r="G2284" s="75">
        <v>1</v>
      </c>
      <c r="H2284" s="74" t="s">
        <v>461</v>
      </c>
      <c r="I2284" s="74" t="s">
        <v>384</v>
      </c>
      <c r="J2284" s="75" t="s">
        <v>312</v>
      </c>
      <c r="K2284" s="58" t="s">
        <v>491</v>
      </c>
      <c r="L2284" s="75">
        <v>8</v>
      </c>
      <c r="M2284" s="75">
        <v>1</v>
      </c>
      <c r="N2284" s="74">
        <v>60</v>
      </c>
      <c r="O2284" s="101">
        <f t="array" ref="O2284">IFERROR(INDEX($AD$11:$AO$1485,MATCH($B2284&amp;$I2284,$Z$11:$Z$1485&amp;$AG$11:$AG$1485,0),MATCH($C2284,$AD$9:$AO$9,0)),"-")</f>
        <v>7.81</v>
      </c>
      <c r="P2284" s="75" t="s">
        <v>131</v>
      </c>
      <c r="Q2284" s="75" t="s">
        <v>131</v>
      </c>
      <c r="R2284" s="101">
        <f t="array" ref="R2284">IFERROR(INDEX($AD$11:$AO$1485,MATCH($B2284&amp;$I2284,$Z$11:$Z$1485&amp;$AG$11:$AG$1485,0),MATCH($D2284,$AD$9:$AO$9,0)),"-")</f>
        <v>7.3505000000000003</v>
      </c>
      <c r="S2284" s="75">
        <v>170</v>
      </c>
      <c r="T2284" s="75">
        <v>158</v>
      </c>
      <c r="U2284" s="75">
        <v>4</v>
      </c>
      <c r="V2284" s="75">
        <v>24</v>
      </c>
      <c r="W2284" s="50" t="str">
        <f t="shared" si="205"/>
        <v>-</v>
      </c>
      <c r="X2284" s="50">
        <f t="shared" si="206"/>
        <v>12</v>
      </c>
    </row>
    <row r="2285" spans="2:24" ht="15" x14ac:dyDescent="0.3">
      <c r="B2285" s="76" t="str">
        <f t="shared" si="207"/>
        <v>M8×0.75</v>
      </c>
      <c r="C2285" s="77" t="s">
        <v>216</v>
      </c>
      <c r="D2285" s="77" t="s">
        <v>221</v>
      </c>
      <c r="E2285" s="74" t="s">
        <v>0</v>
      </c>
      <c r="F2285" s="75">
        <v>8</v>
      </c>
      <c r="G2285" s="75">
        <v>0.75</v>
      </c>
      <c r="H2285" s="74" t="s">
        <v>461</v>
      </c>
      <c r="I2285" s="74" t="s">
        <v>384</v>
      </c>
      <c r="J2285" s="75" t="s">
        <v>312</v>
      </c>
      <c r="K2285" s="58" t="s">
        <v>491</v>
      </c>
      <c r="L2285" s="75">
        <v>8</v>
      </c>
      <c r="M2285" s="75">
        <v>0.75</v>
      </c>
      <c r="N2285" s="74">
        <v>60</v>
      </c>
      <c r="O2285" s="101">
        <f t="array" ref="O2285">IFERROR(INDEX($AD$11:$AO$1485,MATCH($B2285&amp;$I2285,$Z$11:$Z$1485&amp;$AG$11:$AG$1485,0),MATCH($C2285,$AD$9:$AO$9,0)),"-")</f>
        <v>7.91</v>
      </c>
      <c r="P2285" s="75" t="s">
        <v>131</v>
      </c>
      <c r="Q2285" s="75" t="s">
        <v>131</v>
      </c>
      <c r="R2285" s="101">
        <f t="array" ref="R2285">IFERROR(INDEX($AD$11:$AO$1485,MATCH($B2285&amp;$I2285,$Z$11:$Z$1485&amp;$AG$11:$AG$1485,0),MATCH($D2285,$AD$9:$AO$9,0)),"-")</f>
        <v>7.5129000000000001</v>
      </c>
      <c r="S2285" s="75">
        <v>170</v>
      </c>
      <c r="T2285" s="75">
        <v>158</v>
      </c>
      <c r="U2285" s="75">
        <v>4</v>
      </c>
      <c r="V2285" s="75">
        <v>30</v>
      </c>
      <c r="W2285" s="50" t="str">
        <f t="shared" si="205"/>
        <v>-</v>
      </c>
      <c r="X2285" s="50">
        <f t="shared" si="206"/>
        <v>12</v>
      </c>
    </row>
    <row r="2286" spans="2:24" ht="15" x14ac:dyDescent="0.3">
      <c r="B2286" s="76" t="str">
        <f t="shared" si="207"/>
        <v>M9×1</v>
      </c>
      <c r="C2286" s="77" t="s">
        <v>216</v>
      </c>
      <c r="D2286" s="77" t="s">
        <v>221</v>
      </c>
      <c r="E2286" s="74" t="s">
        <v>0</v>
      </c>
      <c r="F2286" s="75">
        <v>9</v>
      </c>
      <c r="G2286" s="75">
        <v>1</v>
      </c>
      <c r="H2286" s="74" t="s">
        <v>461</v>
      </c>
      <c r="I2286" s="74" t="s">
        <v>384</v>
      </c>
      <c r="J2286" s="75" t="s">
        <v>312</v>
      </c>
      <c r="K2286" s="58" t="s">
        <v>491</v>
      </c>
      <c r="L2286" s="75">
        <v>9</v>
      </c>
      <c r="M2286" s="75">
        <v>1</v>
      </c>
      <c r="N2286" s="74">
        <v>60</v>
      </c>
      <c r="O2286" s="101">
        <f t="array" ref="O2286">IFERROR(INDEX($AD$11:$AO$1485,MATCH($B2286&amp;$I2286,$Z$11:$Z$1485&amp;$AG$11:$AG$1485,0),MATCH($C2286,$AD$9:$AO$9,0)),"-")</f>
        <v>8.81</v>
      </c>
      <c r="P2286" s="75" t="s">
        <v>131</v>
      </c>
      <c r="Q2286" s="75" t="s">
        <v>131</v>
      </c>
      <c r="R2286" s="101">
        <f t="array" ref="R2286">IFERROR(INDEX($AD$11:$AO$1485,MATCH($B2286&amp;$I2286,$Z$11:$Z$1485&amp;$AG$11:$AG$1485,0),MATCH($D2286,$AD$9:$AO$9,0)),"-")</f>
        <v>8.3505000000000003</v>
      </c>
      <c r="S2286" s="75">
        <v>170</v>
      </c>
      <c r="T2286" s="75">
        <v>158</v>
      </c>
      <c r="U2286" s="75">
        <v>4</v>
      </c>
      <c r="V2286" s="75">
        <v>24</v>
      </c>
      <c r="W2286" s="50" t="str">
        <f t="shared" si="205"/>
        <v>-</v>
      </c>
      <c r="X2286" s="50">
        <f t="shared" si="206"/>
        <v>12</v>
      </c>
    </row>
    <row r="2287" spans="2:24" ht="15" x14ac:dyDescent="0.3">
      <c r="B2287" s="76" t="str">
        <f t="shared" si="207"/>
        <v>M9×0.75</v>
      </c>
      <c r="C2287" s="77" t="s">
        <v>216</v>
      </c>
      <c r="D2287" s="77" t="s">
        <v>221</v>
      </c>
      <c r="E2287" s="74" t="s">
        <v>0</v>
      </c>
      <c r="F2287" s="75">
        <v>9</v>
      </c>
      <c r="G2287" s="75">
        <v>0.75</v>
      </c>
      <c r="H2287" s="74" t="s">
        <v>461</v>
      </c>
      <c r="I2287" s="74" t="s">
        <v>384</v>
      </c>
      <c r="J2287" s="75" t="s">
        <v>312</v>
      </c>
      <c r="K2287" s="58" t="s">
        <v>491</v>
      </c>
      <c r="L2287" s="75">
        <v>9</v>
      </c>
      <c r="M2287" s="75">
        <v>0.75</v>
      </c>
      <c r="N2287" s="74">
        <v>60</v>
      </c>
      <c r="O2287" s="101">
        <f t="array" ref="O2287">IFERROR(INDEX($AD$11:$AO$1485,MATCH($B2287&amp;$I2287,$Z$11:$Z$1485&amp;$AG$11:$AG$1485,0),MATCH($C2287,$AD$9:$AO$9,0)),"-")</f>
        <v>8.91</v>
      </c>
      <c r="P2287" s="75" t="s">
        <v>131</v>
      </c>
      <c r="Q2287" s="75" t="s">
        <v>131</v>
      </c>
      <c r="R2287" s="101">
        <f t="array" ref="R2287">IFERROR(INDEX($AD$11:$AO$1485,MATCH($B2287&amp;$I2287,$Z$11:$Z$1485&amp;$AG$11:$AG$1485,0),MATCH($D2287,$AD$9:$AO$9,0)),"-")</f>
        <v>8.5129000000000001</v>
      </c>
      <c r="S2287" s="75">
        <v>170</v>
      </c>
      <c r="T2287" s="75">
        <v>158</v>
      </c>
      <c r="U2287" s="75">
        <v>4</v>
      </c>
      <c r="V2287" s="75">
        <v>30</v>
      </c>
      <c r="W2287" s="50" t="str">
        <f t="shared" si="205"/>
        <v>-</v>
      </c>
      <c r="X2287" s="50">
        <f t="shared" si="206"/>
        <v>12</v>
      </c>
    </row>
    <row r="2288" spans="2:24" ht="15" x14ac:dyDescent="0.3">
      <c r="B2288" s="76" t="str">
        <f t="shared" si="207"/>
        <v>M10×1.25</v>
      </c>
      <c r="C2288" s="77" t="s">
        <v>216</v>
      </c>
      <c r="D2288" s="77" t="s">
        <v>221</v>
      </c>
      <c r="E2288" s="74" t="s">
        <v>0</v>
      </c>
      <c r="F2288" s="75">
        <v>10</v>
      </c>
      <c r="G2288" s="75">
        <v>1.25</v>
      </c>
      <c r="H2288" s="74" t="s">
        <v>461</v>
      </c>
      <c r="I2288" s="74" t="s">
        <v>384</v>
      </c>
      <c r="J2288" s="75" t="s">
        <v>312</v>
      </c>
      <c r="K2288" s="58" t="s">
        <v>491</v>
      </c>
      <c r="L2288" s="75">
        <v>10</v>
      </c>
      <c r="M2288" s="75">
        <v>1.25</v>
      </c>
      <c r="N2288" s="74">
        <v>60</v>
      </c>
      <c r="O2288" s="101">
        <f t="array" ref="O2288">IFERROR(INDEX($AD$11:$AO$1485,MATCH($B2288&amp;$I2288,$Z$11:$Z$1485&amp;$AG$11:$AG$1485,0),MATCH($C2288,$AD$9:$AO$9,0)),"-")</f>
        <v>9.74</v>
      </c>
      <c r="P2288" s="75" t="s">
        <v>131</v>
      </c>
      <c r="Q2288" s="75" t="s">
        <v>131</v>
      </c>
      <c r="R2288" s="101">
        <f t="array" ref="R2288">IFERROR(INDEX($AD$11:$AO$1485,MATCH($B2288&amp;$I2288,$Z$11:$Z$1485&amp;$AG$11:$AG$1485,0),MATCH($D2288,$AD$9:$AO$9,0)),"-")</f>
        <v>9.1881000000000004</v>
      </c>
      <c r="S2288" s="75">
        <v>190</v>
      </c>
      <c r="T2288" s="75">
        <v>178</v>
      </c>
      <c r="U2288" s="75">
        <v>4</v>
      </c>
      <c r="V2288" s="75">
        <v>20</v>
      </c>
      <c r="W2288" s="50" t="str">
        <f t="shared" si="205"/>
        <v>-</v>
      </c>
      <c r="X2288" s="50">
        <f t="shared" si="206"/>
        <v>12</v>
      </c>
    </row>
    <row r="2289" spans="2:24" ht="15" x14ac:dyDescent="0.3">
      <c r="B2289" s="76" t="str">
        <f t="shared" si="207"/>
        <v>M10×1</v>
      </c>
      <c r="C2289" s="77" t="s">
        <v>216</v>
      </c>
      <c r="D2289" s="77" t="s">
        <v>221</v>
      </c>
      <c r="E2289" s="74" t="s">
        <v>0</v>
      </c>
      <c r="F2289" s="75">
        <v>10</v>
      </c>
      <c r="G2289" s="75">
        <v>1</v>
      </c>
      <c r="H2289" s="74" t="s">
        <v>461</v>
      </c>
      <c r="I2289" s="74" t="s">
        <v>384</v>
      </c>
      <c r="J2289" s="75" t="s">
        <v>312</v>
      </c>
      <c r="K2289" s="58" t="s">
        <v>491</v>
      </c>
      <c r="L2289" s="75">
        <v>10</v>
      </c>
      <c r="M2289" s="75">
        <v>1</v>
      </c>
      <c r="N2289" s="74">
        <v>60</v>
      </c>
      <c r="O2289" s="101">
        <f t="array" ref="O2289">IFERROR(INDEX($AD$11:$AO$1485,MATCH($B2289&amp;$I2289,$Z$11:$Z$1485&amp;$AG$11:$AG$1485,0),MATCH($C2289,$AD$9:$AO$9,0)),"-")</f>
        <v>9.82</v>
      </c>
      <c r="P2289" s="75" t="s">
        <v>131</v>
      </c>
      <c r="Q2289" s="75" t="s">
        <v>131</v>
      </c>
      <c r="R2289" s="101">
        <f t="array" ref="R2289">IFERROR(INDEX($AD$11:$AO$1485,MATCH($B2289&amp;$I2289,$Z$11:$Z$1485&amp;$AG$11:$AG$1485,0),MATCH($D2289,$AD$9:$AO$9,0)),"-")</f>
        <v>9.3505000000000003</v>
      </c>
      <c r="S2289" s="75">
        <v>180</v>
      </c>
      <c r="T2289" s="75">
        <v>168</v>
      </c>
      <c r="U2289" s="75">
        <v>4</v>
      </c>
      <c r="V2289" s="75">
        <v>24</v>
      </c>
      <c r="W2289" s="50" t="str">
        <f t="shared" si="205"/>
        <v>-</v>
      </c>
      <c r="X2289" s="50">
        <f t="shared" si="206"/>
        <v>12</v>
      </c>
    </row>
    <row r="2290" spans="2:24" ht="15" x14ac:dyDescent="0.3">
      <c r="B2290" s="76" t="str">
        <f t="shared" si="207"/>
        <v>M10×0.75</v>
      </c>
      <c r="C2290" s="77" t="s">
        <v>216</v>
      </c>
      <c r="D2290" s="77" t="s">
        <v>221</v>
      </c>
      <c r="E2290" s="74" t="s">
        <v>0</v>
      </c>
      <c r="F2290" s="75">
        <v>10</v>
      </c>
      <c r="G2290" s="75">
        <v>0.75</v>
      </c>
      <c r="H2290" s="74" t="s">
        <v>461</v>
      </c>
      <c r="I2290" s="74" t="s">
        <v>384</v>
      </c>
      <c r="J2290" s="75" t="s">
        <v>312</v>
      </c>
      <c r="K2290" s="58" t="s">
        <v>491</v>
      </c>
      <c r="L2290" s="75">
        <v>10</v>
      </c>
      <c r="M2290" s="75">
        <v>0.75</v>
      </c>
      <c r="N2290" s="74">
        <v>60</v>
      </c>
      <c r="O2290" s="101">
        <f t="array" ref="O2290">IFERROR(INDEX($AD$11:$AO$1485,MATCH($B2290&amp;$I2290,$Z$11:$Z$1485&amp;$AG$11:$AG$1485,0),MATCH($C2290,$AD$9:$AO$9,0)),"-")</f>
        <v>9.98</v>
      </c>
      <c r="P2290" s="75" t="s">
        <v>131</v>
      </c>
      <c r="Q2290" s="75" t="s">
        <v>131</v>
      </c>
      <c r="R2290" s="101">
        <f t="array" ref="R2290">IFERROR(INDEX($AD$11:$AO$1485,MATCH($B2290&amp;$I2290,$Z$11:$Z$1485&amp;$AG$11:$AG$1485,0),MATCH($D2290,$AD$9:$AO$9,0)),"-")</f>
        <v>9.5129000000000001</v>
      </c>
      <c r="S2290" s="75">
        <v>170</v>
      </c>
      <c r="T2290" s="75">
        <v>158</v>
      </c>
      <c r="U2290" s="75">
        <v>4</v>
      </c>
      <c r="V2290" s="75">
        <v>30</v>
      </c>
      <c r="W2290" s="50" t="str">
        <f t="shared" si="205"/>
        <v>-</v>
      </c>
      <c r="X2290" s="50">
        <f t="shared" si="206"/>
        <v>12</v>
      </c>
    </row>
    <row r="2291" spans="2:24" ht="15" x14ac:dyDescent="0.3">
      <c r="B2291" s="76" t="str">
        <f t="shared" si="207"/>
        <v>M11×1</v>
      </c>
      <c r="C2291" s="77" t="s">
        <v>216</v>
      </c>
      <c r="D2291" s="77" t="s">
        <v>221</v>
      </c>
      <c r="E2291" s="74" t="s">
        <v>0</v>
      </c>
      <c r="F2291" s="75">
        <v>11</v>
      </c>
      <c r="G2291" s="75">
        <v>1</v>
      </c>
      <c r="H2291" s="74" t="s">
        <v>461</v>
      </c>
      <c r="I2291" s="74" t="s">
        <v>384</v>
      </c>
      <c r="J2291" s="75" t="s">
        <v>312</v>
      </c>
      <c r="K2291" s="58" t="s">
        <v>491</v>
      </c>
      <c r="L2291" s="75">
        <v>11</v>
      </c>
      <c r="M2291" s="75">
        <v>1</v>
      </c>
      <c r="N2291" s="74">
        <v>60</v>
      </c>
      <c r="O2291" s="101">
        <f t="array" ref="O2291">IFERROR(INDEX($AD$11:$AO$1485,MATCH($B2291&amp;$I2291,$Z$11:$Z$1485&amp;$AG$11:$AG$1485,0),MATCH($C2291,$AD$9:$AO$9,0)),"-")</f>
        <v>10.82</v>
      </c>
      <c r="P2291" s="75" t="s">
        <v>131</v>
      </c>
      <c r="Q2291" s="75" t="s">
        <v>131</v>
      </c>
      <c r="R2291" s="101">
        <f t="array" ref="R2291">IFERROR(INDEX($AD$11:$AO$1485,MATCH($B2291&amp;$I2291,$Z$11:$Z$1485&amp;$AG$11:$AG$1485,0),MATCH($D2291,$AD$9:$AO$9,0)),"-")</f>
        <v>10.3505</v>
      </c>
      <c r="S2291" s="75">
        <v>180</v>
      </c>
      <c r="T2291" s="75">
        <v>168</v>
      </c>
      <c r="U2291" s="75">
        <v>4</v>
      </c>
      <c r="V2291" s="75">
        <v>24</v>
      </c>
      <c r="W2291" s="50" t="str">
        <f t="shared" si="205"/>
        <v>-</v>
      </c>
      <c r="X2291" s="50">
        <f t="shared" si="206"/>
        <v>12</v>
      </c>
    </row>
    <row r="2292" spans="2:24" ht="15" x14ac:dyDescent="0.3">
      <c r="B2292" s="76" t="str">
        <f t="shared" si="207"/>
        <v>M11×0.75</v>
      </c>
      <c r="C2292" s="77" t="s">
        <v>216</v>
      </c>
      <c r="D2292" s="77" t="s">
        <v>221</v>
      </c>
      <c r="E2292" s="74" t="s">
        <v>0</v>
      </c>
      <c r="F2292" s="75">
        <v>11</v>
      </c>
      <c r="G2292" s="75">
        <v>0.75</v>
      </c>
      <c r="H2292" s="74" t="s">
        <v>461</v>
      </c>
      <c r="I2292" s="74" t="s">
        <v>384</v>
      </c>
      <c r="J2292" s="75" t="s">
        <v>312</v>
      </c>
      <c r="K2292" s="58" t="s">
        <v>491</v>
      </c>
      <c r="L2292" s="75">
        <v>11</v>
      </c>
      <c r="M2292" s="75">
        <v>0.75</v>
      </c>
      <c r="N2292" s="74">
        <v>60</v>
      </c>
      <c r="O2292" s="101">
        <f t="array" ref="O2292">IFERROR(INDEX($AD$11:$AO$1485,MATCH($B2292&amp;$I2292,$Z$11:$Z$1485&amp;$AG$11:$AG$1485,0),MATCH($C2292,$AD$9:$AO$9,0)),"-")</f>
        <v>10.98</v>
      </c>
      <c r="P2292" s="75" t="s">
        <v>131</v>
      </c>
      <c r="Q2292" s="75" t="s">
        <v>131</v>
      </c>
      <c r="R2292" s="101">
        <f t="array" ref="R2292">IFERROR(INDEX($AD$11:$AO$1485,MATCH($B2292&amp;$I2292,$Z$11:$Z$1485&amp;$AG$11:$AG$1485,0),MATCH($D2292,$AD$9:$AO$9,0)),"-")</f>
        <v>10.5129</v>
      </c>
      <c r="S2292" s="75">
        <v>170</v>
      </c>
      <c r="T2292" s="75">
        <v>158</v>
      </c>
      <c r="U2292" s="75">
        <v>4</v>
      </c>
      <c r="V2292" s="75">
        <v>30</v>
      </c>
      <c r="W2292" s="50" t="str">
        <f t="shared" ref="W2292:W2355" si="208">IF(P2292="-","-",P2292-Q2292)</f>
        <v>-</v>
      </c>
      <c r="X2292" s="50">
        <f t="shared" ref="X2292:X2355" si="209">S2292-T2292</f>
        <v>12</v>
      </c>
    </row>
    <row r="2293" spans="2:24" ht="15" x14ac:dyDescent="0.3">
      <c r="B2293" s="76" t="str">
        <f t="shared" si="207"/>
        <v>M12×1.5</v>
      </c>
      <c r="C2293" s="77" t="s">
        <v>216</v>
      </c>
      <c r="D2293" s="77" t="s">
        <v>221</v>
      </c>
      <c r="E2293" s="74" t="s">
        <v>0</v>
      </c>
      <c r="F2293" s="75">
        <v>12</v>
      </c>
      <c r="G2293" s="75">
        <v>1.5</v>
      </c>
      <c r="H2293" s="74" t="s">
        <v>461</v>
      </c>
      <c r="I2293" s="74" t="s">
        <v>384</v>
      </c>
      <c r="J2293" s="75" t="s">
        <v>312</v>
      </c>
      <c r="K2293" s="58" t="s">
        <v>491</v>
      </c>
      <c r="L2293" s="75">
        <v>12</v>
      </c>
      <c r="M2293" s="75">
        <v>1.5</v>
      </c>
      <c r="N2293" s="74">
        <v>60</v>
      </c>
      <c r="O2293" s="101">
        <f t="array" ref="O2293">IFERROR(INDEX($AD$11:$AO$1485,MATCH($B2293&amp;$I2293,$Z$11:$Z$1485&amp;$AG$11:$AG$1485,0),MATCH($C2293,$AD$9:$AO$9,0)),"-")</f>
        <v>11.67</v>
      </c>
      <c r="P2293" s="75" t="s">
        <v>131</v>
      </c>
      <c r="Q2293" s="75" t="s">
        <v>131</v>
      </c>
      <c r="R2293" s="101">
        <f t="array" ref="R2293">IFERROR(INDEX($AD$11:$AO$1485,MATCH($B2293&amp;$I2293,$Z$11:$Z$1485&amp;$AG$11:$AG$1485,0),MATCH($D2293,$AD$9:$AO$9,0)),"-")</f>
        <v>11.025700000000001</v>
      </c>
      <c r="S2293" s="75">
        <v>210</v>
      </c>
      <c r="T2293" s="75">
        <v>194</v>
      </c>
      <c r="U2293" s="75">
        <v>4</v>
      </c>
      <c r="V2293" s="75">
        <v>18</v>
      </c>
      <c r="W2293" s="50" t="str">
        <f t="shared" si="208"/>
        <v>-</v>
      </c>
      <c r="X2293" s="50">
        <f t="shared" si="209"/>
        <v>16</v>
      </c>
    </row>
    <row r="2294" spans="2:24" ht="15" x14ac:dyDescent="0.3">
      <c r="B2294" s="76" t="str">
        <f t="shared" si="207"/>
        <v>M12×1.25</v>
      </c>
      <c r="C2294" s="77" t="s">
        <v>216</v>
      </c>
      <c r="D2294" s="77" t="s">
        <v>221</v>
      </c>
      <c r="E2294" s="74" t="s">
        <v>0</v>
      </c>
      <c r="F2294" s="75">
        <v>12</v>
      </c>
      <c r="G2294" s="75">
        <v>1.25</v>
      </c>
      <c r="H2294" s="74" t="s">
        <v>461</v>
      </c>
      <c r="I2294" s="74" t="s">
        <v>384</v>
      </c>
      <c r="J2294" s="75" t="s">
        <v>312</v>
      </c>
      <c r="K2294" s="58" t="s">
        <v>491</v>
      </c>
      <c r="L2294" s="75">
        <v>12</v>
      </c>
      <c r="M2294" s="75">
        <v>1.25</v>
      </c>
      <c r="N2294" s="74">
        <v>60</v>
      </c>
      <c r="O2294" s="101">
        <f t="array" ref="O2294">IFERROR(INDEX($AD$11:$AO$1485,MATCH($B2294&amp;$I2294,$Z$11:$Z$1485&amp;$AG$11:$AG$1485,0),MATCH($C2294,$AD$9:$AO$9,0)),"-")</f>
        <v>11.95</v>
      </c>
      <c r="P2294" s="75" t="s">
        <v>131</v>
      </c>
      <c r="Q2294" s="75" t="s">
        <v>131</v>
      </c>
      <c r="R2294" s="101">
        <f t="array" ref="R2294">IFERROR(INDEX($AD$11:$AO$1485,MATCH($B2294&amp;$I2294,$Z$11:$Z$1485&amp;$AG$11:$AG$1485,0),MATCH($D2294,$AD$9:$AO$9,0)),"-")</f>
        <v>11.1881</v>
      </c>
      <c r="S2294" s="75">
        <v>224</v>
      </c>
      <c r="T2294" s="75">
        <v>208</v>
      </c>
      <c r="U2294" s="75">
        <v>4</v>
      </c>
      <c r="V2294" s="75">
        <v>20</v>
      </c>
      <c r="W2294" s="50" t="str">
        <f t="shared" si="208"/>
        <v>-</v>
      </c>
      <c r="X2294" s="50">
        <f t="shared" si="209"/>
        <v>16</v>
      </c>
    </row>
    <row r="2295" spans="2:24" ht="15" x14ac:dyDescent="0.3">
      <c r="B2295" s="76" t="str">
        <f t="shared" si="207"/>
        <v>M12×1</v>
      </c>
      <c r="C2295" s="77" t="s">
        <v>216</v>
      </c>
      <c r="D2295" s="77" t="s">
        <v>221</v>
      </c>
      <c r="E2295" s="74" t="s">
        <v>0</v>
      </c>
      <c r="F2295" s="75">
        <v>12</v>
      </c>
      <c r="G2295" s="75">
        <v>1</v>
      </c>
      <c r="H2295" s="74" t="s">
        <v>461</v>
      </c>
      <c r="I2295" s="74" t="s">
        <v>384</v>
      </c>
      <c r="J2295" s="75" t="s">
        <v>312</v>
      </c>
      <c r="K2295" s="58" t="s">
        <v>491</v>
      </c>
      <c r="L2295" s="75">
        <v>12</v>
      </c>
      <c r="M2295" s="75">
        <v>1</v>
      </c>
      <c r="N2295" s="74">
        <v>60</v>
      </c>
      <c r="O2295" s="101">
        <f t="array" ref="O2295">IFERROR(INDEX($AD$11:$AO$1485,MATCH($B2295&amp;$I2295,$Z$11:$Z$1485&amp;$AG$11:$AG$1485,0),MATCH($C2295,$AD$9:$AO$9,0)),"-")</f>
        <v>11.84</v>
      </c>
      <c r="P2295" s="75" t="s">
        <v>131</v>
      </c>
      <c r="Q2295" s="75" t="s">
        <v>131</v>
      </c>
      <c r="R2295" s="101">
        <f t="array" ref="R2295">IFERROR(INDEX($AD$11:$AO$1485,MATCH($B2295&amp;$I2295,$Z$11:$Z$1485&amp;$AG$11:$AG$1485,0),MATCH($D2295,$AD$9:$AO$9,0)),"-")</f>
        <v>11.3505</v>
      </c>
      <c r="S2295" s="75">
        <v>200</v>
      </c>
      <c r="T2295" s="75">
        <v>184</v>
      </c>
      <c r="U2295" s="75">
        <v>4</v>
      </c>
      <c r="V2295" s="75">
        <v>24</v>
      </c>
      <c r="W2295" s="50" t="str">
        <f t="shared" si="208"/>
        <v>-</v>
      </c>
      <c r="X2295" s="50">
        <f t="shared" si="209"/>
        <v>16</v>
      </c>
    </row>
    <row r="2296" spans="2:24" ht="15" x14ac:dyDescent="0.3">
      <c r="B2296" s="76" t="str">
        <f t="shared" si="207"/>
        <v>M14×1.5</v>
      </c>
      <c r="C2296" s="77" t="s">
        <v>216</v>
      </c>
      <c r="D2296" s="77" t="s">
        <v>221</v>
      </c>
      <c r="E2296" s="74" t="s">
        <v>0</v>
      </c>
      <c r="F2296" s="75">
        <v>14</v>
      </c>
      <c r="G2296" s="75">
        <v>1.5</v>
      </c>
      <c r="H2296" s="74" t="s">
        <v>461</v>
      </c>
      <c r="I2296" s="74" t="s">
        <v>384</v>
      </c>
      <c r="J2296" s="75" t="s">
        <v>312</v>
      </c>
      <c r="K2296" s="58" t="s">
        <v>491</v>
      </c>
      <c r="L2296" s="75">
        <v>14</v>
      </c>
      <c r="M2296" s="75">
        <v>1.5</v>
      </c>
      <c r="N2296" s="74">
        <v>60</v>
      </c>
      <c r="O2296" s="101">
        <f t="array" ref="O2296">IFERROR(INDEX($AD$11:$AO$1485,MATCH($B2296&amp;$I2296,$Z$11:$Z$1485&amp;$AG$11:$AG$1485,0),MATCH($C2296,$AD$9:$AO$9,0)),"-")</f>
        <v>13.67</v>
      </c>
      <c r="P2296" s="75" t="s">
        <v>131</v>
      </c>
      <c r="Q2296" s="75" t="s">
        <v>131</v>
      </c>
      <c r="R2296" s="101">
        <f t="array" ref="R2296">IFERROR(INDEX($AD$11:$AO$1485,MATCH($B2296&amp;$I2296,$Z$11:$Z$1485&amp;$AG$11:$AG$1485,0),MATCH($D2296,$AD$9:$AO$9,0)),"-")</f>
        <v>13.025700000000001</v>
      </c>
      <c r="S2296" s="75">
        <v>210</v>
      </c>
      <c r="T2296" s="75">
        <v>194</v>
      </c>
      <c r="U2296" s="75">
        <v>4</v>
      </c>
      <c r="V2296" s="75">
        <v>18</v>
      </c>
      <c r="W2296" s="50" t="str">
        <f t="shared" si="208"/>
        <v>-</v>
      </c>
      <c r="X2296" s="50">
        <f t="shared" si="209"/>
        <v>16</v>
      </c>
    </row>
    <row r="2297" spans="2:24" ht="15" x14ac:dyDescent="0.3">
      <c r="B2297" s="76" t="str">
        <f t="shared" si="207"/>
        <v>M14×1</v>
      </c>
      <c r="C2297" s="77" t="s">
        <v>216</v>
      </c>
      <c r="D2297" s="77" t="s">
        <v>221</v>
      </c>
      <c r="E2297" s="74" t="s">
        <v>0</v>
      </c>
      <c r="F2297" s="75">
        <v>14</v>
      </c>
      <c r="G2297" s="75">
        <v>1</v>
      </c>
      <c r="H2297" s="74" t="s">
        <v>461</v>
      </c>
      <c r="I2297" s="74" t="s">
        <v>384</v>
      </c>
      <c r="J2297" s="75" t="s">
        <v>312</v>
      </c>
      <c r="K2297" s="58" t="s">
        <v>491</v>
      </c>
      <c r="L2297" s="75">
        <v>14</v>
      </c>
      <c r="M2297" s="75">
        <v>1</v>
      </c>
      <c r="N2297" s="74">
        <v>60</v>
      </c>
      <c r="O2297" s="101">
        <f t="array" ref="O2297">IFERROR(INDEX($AD$11:$AO$1485,MATCH($B2297&amp;$I2297,$Z$11:$Z$1485&amp;$AG$11:$AG$1485,0),MATCH($C2297,$AD$9:$AO$9,0)),"-")</f>
        <v>13.84</v>
      </c>
      <c r="P2297" s="75" t="s">
        <v>131</v>
      </c>
      <c r="Q2297" s="75" t="s">
        <v>131</v>
      </c>
      <c r="R2297" s="101">
        <f t="array" ref="R2297">IFERROR(INDEX($AD$11:$AO$1485,MATCH($B2297&amp;$I2297,$Z$11:$Z$1485&amp;$AG$11:$AG$1485,0),MATCH($D2297,$AD$9:$AO$9,0)),"-")</f>
        <v>13.3505</v>
      </c>
      <c r="S2297" s="75">
        <v>200</v>
      </c>
      <c r="T2297" s="75">
        <v>184</v>
      </c>
      <c r="U2297" s="75">
        <v>4</v>
      </c>
      <c r="V2297" s="75">
        <v>24</v>
      </c>
      <c r="W2297" s="50" t="str">
        <f t="shared" si="208"/>
        <v>-</v>
      </c>
      <c r="X2297" s="50">
        <f t="shared" si="209"/>
        <v>16</v>
      </c>
    </row>
    <row r="2298" spans="2:24" ht="15" x14ac:dyDescent="0.3">
      <c r="B2298" s="76" t="str">
        <f t="shared" si="207"/>
        <v>M15×1.5</v>
      </c>
      <c r="C2298" s="77" t="s">
        <v>216</v>
      </c>
      <c r="D2298" s="77" t="s">
        <v>221</v>
      </c>
      <c r="E2298" s="74" t="s">
        <v>0</v>
      </c>
      <c r="F2298" s="75">
        <v>15</v>
      </c>
      <c r="G2298" s="75">
        <v>1.5</v>
      </c>
      <c r="H2298" s="74" t="s">
        <v>461</v>
      </c>
      <c r="I2298" s="74" t="s">
        <v>384</v>
      </c>
      <c r="J2298" s="75" t="s">
        <v>312</v>
      </c>
      <c r="K2298" s="58" t="s">
        <v>491</v>
      </c>
      <c r="L2298" s="75">
        <v>15</v>
      </c>
      <c r="M2298" s="75">
        <v>1.5</v>
      </c>
      <c r="N2298" s="74">
        <v>60</v>
      </c>
      <c r="O2298" s="101">
        <f t="array" ref="O2298">IFERROR(INDEX($AD$11:$AO$1485,MATCH($B2298&amp;$I2298,$Z$11:$Z$1485&amp;$AG$11:$AG$1485,0),MATCH($C2298,$AD$9:$AO$9,0)),"-")</f>
        <v>14.67</v>
      </c>
      <c r="P2298" s="75" t="s">
        <v>131</v>
      </c>
      <c r="Q2298" s="75" t="s">
        <v>131</v>
      </c>
      <c r="R2298" s="101">
        <f t="array" ref="R2298">IFERROR(INDEX($AD$11:$AO$1485,MATCH($B2298&amp;$I2298,$Z$11:$Z$1485&amp;$AG$11:$AG$1485,0),MATCH($D2298,$AD$9:$AO$9,0)),"-")</f>
        <v>14.025700000000001</v>
      </c>
      <c r="S2298" s="75">
        <v>210</v>
      </c>
      <c r="T2298" s="75">
        <v>194</v>
      </c>
      <c r="U2298" s="75">
        <v>4</v>
      </c>
      <c r="V2298" s="75">
        <v>18</v>
      </c>
      <c r="W2298" s="50" t="str">
        <f t="shared" si="208"/>
        <v>-</v>
      </c>
      <c r="X2298" s="50">
        <f t="shared" si="209"/>
        <v>16</v>
      </c>
    </row>
    <row r="2299" spans="2:24" ht="15" x14ac:dyDescent="0.3">
      <c r="B2299" s="76" t="str">
        <f t="shared" si="207"/>
        <v>M15×1</v>
      </c>
      <c r="C2299" s="77" t="s">
        <v>216</v>
      </c>
      <c r="D2299" s="77" t="s">
        <v>221</v>
      </c>
      <c r="E2299" s="74" t="s">
        <v>0</v>
      </c>
      <c r="F2299" s="75">
        <v>15</v>
      </c>
      <c r="G2299" s="75">
        <v>1</v>
      </c>
      <c r="H2299" s="74" t="s">
        <v>461</v>
      </c>
      <c r="I2299" s="74" t="s">
        <v>384</v>
      </c>
      <c r="J2299" s="75" t="s">
        <v>312</v>
      </c>
      <c r="K2299" s="58" t="s">
        <v>491</v>
      </c>
      <c r="L2299" s="75">
        <v>15</v>
      </c>
      <c r="M2299" s="75">
        <v>1</v>
      </c>
      <c r="N2299" s="74">
        <v>60</v>
      </c>
      <c r="O2299" s="101">
        <f t="array" ref="O2299">IFERROR(INDEX($AD$11:$AO$1485,MATCH($B2299&amp;$I2299,$Z$11:$Z$1485&amp;$AG$11:$AG$1485,0),MATCH($C2299,$AD$9:$AO$9,0)),"-")</f>
        <v>14.84</v>
      </c>
      <c r="P2299" s="75" t="s">
        <v>131</v>
      </c>
      <c r="Q2299" s="75" t="s">
        <v>131</v>
      </c>
      <c r="R2299" s="101">
        <f t="array" ref="R2299">IFERROR(INDEX($AD$11:$AO$1485,MATCH($B2299&amp;$I2299,$Z$11:$Z$1485&amp;$AG$11:$AG$1485,0),MATCH($D2299,$AD$9:$AO$9,0)),"-")</f>
        <v>14.3505</v>
      </c>
      <c r="S2299" s="75">
        <v>200</v>
      </c>
      <c r="T2299" s="75">
        <v>184</v>
      </c>
      <c r="U2299" s="75">
        <v>4</v>
      </c>
      <c r="V2299" s="75">
        <v>24</v>
      </c>
      <c r="W2299" s="50" t="str">
        <f t="shared" si="208"/>
        <v>-</v>
      </c>
      <c r="X2299" s="50">
        <f t="shared" si="209"/>
        <v>16</v>
      </c>
    </row>
    <row r="2300" spans="2:24" ht="15" x14ac:dyDescent="0.3">
      <c r="B2300" s="76" t="str">
        <f t="shared" si="207"/>
        <v>M16×1.5</v>
      </c>
      <c r="C2300" s="77" t="s">
        <v>216</v>
      </c>
      <c r="D2300" s="77" t="s">
        <v>221</v>
      </c>
      <c r="E2300" s="74" t="s">
        <v>0</v>
      </c>
      <c r="F2300" s="75">
        <v>16</v>
      </c>
      <c r="G2300" s="75">
        <v>1.5</v>
      </c>
      <c r="H2300" s="74" t="s">
        <v>461</v>
      </c>
      <c r="I2300" s="74" t="s">
        <v>384</v>
      </c>
      <c r="J2300" s="75" t="s">
        <v>312</v>
      </c>
      <c r="K2300" s="58" t="s">
        <v>491</v>
      </c>
      <c r="L2300" s="75">
        <v>16</v>
      </c>
      <c r="M2300" s="75">
        <v>1.5</v>
      </c>
      <c r="N2300" s="74">
        <v>60</v>
      </c>
      <c r="O2300" s="101">
        <f t="array" ref="O2300">IFERROR(INDEX($AD$11:$AO$1485,MATCH($B2300&amp;$I2300,$Z$11:$Z$1485&amp;$AG$11:$AG$1485,0),MATCH($C2300,$AD$9:$AO$9,0)),"-")</f>
        <v>15.67</v>
      </c>
      <c r="P2300" s="75" t="s">
        <v>131</v>
      </c>
      <c r="Q2300" s="75" t="s">
        <v>131</v>
      </c>
      <c r="R2300" s="101">
        <f t="array" ref="R2300">IFERROR(INDEX($AD$11:$AO$1485,MATCH($B2300&amp;$I2300,$Z$11:$Z$1485&amp;$AG$11:$AG$1485,0),MATCH($D2300,$AD$9:$AO$9,0)),"-")</f>
        <v>15.025700000000001</v>
      </c>
      <c r="S2300" s="75">
        <v>210</v>
      </c>
      <c r="T2300" s="75">
        <v>194</v>
      </c>
      <c r="U2300" s="75">
        <v>4</v>
      </c>
      <c r="V2300" s="75">
        <v>18</v>
      </c>
      <c r="W2300" s="50" t="str">
        <f t="shared" si="208"/>
        <v>-</v>
      </c>
      <c r="X2300" s="50">
        <f t="shared" si="209"/>
        <v>16</v>
      </c>
    </row>
    <row r="2301" spans="2:24" ht="15" x14ac:dyDescent="0.3">
      <c r="B2301" s="76" t="str">
        <f t="shared" si="207"/>
        <v>M16×1</v>
      </c>
      <c r="C2301" s="77" t="s">
        <v>216</v>
      </c>
      <c r="D2301" s="77" t="s">
        <v>221</v>
      </c>
      <c r="E2301" s="74" t="s">
        <v>0</v>
      </c>
      <c r="F2301" s="75">
        <v>16</v>
      </c>
      <c r="G2301" s="75">
        <v>1</v>
      </c>
      <c r="H2301" s="74" t="s">
        <v>461</v>
      </c>
      <c r="I2301" s="74" t="s">
        <v>384</v>
      </c>
      <c r="J2301" s="75" t="s">
        <v>312</v>
      </c>
      <c r="K2301" s="58" t="s">
        <v>491</v>
      </c>
      <c r="L2301" s="75">
        <v>16</v>
      </c>
      <c r="M2301" s="75">
        <v>1</v>
      </c>
      <c r="N2301" s="74">
        <v>60</v>
      </c>
      <c r="O2301" s="101">
        <f t="array" ref="O2301">IFERROR(INDEX($AD$11:$AO$1485,MATCH($B2301&amp;$I2301,$Z$11:$Z$1485&amp;$AG$11:$AG$1485,0),MATCH($C2301,$AD$9:$AO$9,0)),"-")</f>
        <v>15.84</v>
      </c>
      <c r="P2301" s="75" t="s">
        <v>131</v>
      </c>
      <c r="Q2301" s="75" t="s">
        <v>131</v>
      </c>
      <c r="R2301" s="101">
        <f t="array" ref="R2301">IFERROR(INDEX($AD$11:$AO$1485,MATCH($B2301&amp;$I2301,$Z$11:$Z$1485&amp;$AG$11:$AG$1485,0),MATCH($D2301,$AD$9:$AO$9,0)),"-")</f>
        <v>15.3505</v>
      </c>
      <c r="S2301" s="75">
        <v>200</v>
      </c>
      <c r="T2301" s="75">
        <v>184</v>
      </c>
      <c r="U2301" s="75">
        <v>4</v>
      </c>
      <c r="V2301" s="75">
        <v>24</v>
      </c>
      <c r="W2301" s="50" t="str">
        <f t="shared" si="208"/>
        <v>-</v>
      </c>
      <c r="X2301" s="50">
        <f t="shared" si="209"/>
        <v>16</v>
      </c>
    </row>
    <row r="2302" spans="2:24" ht="15" x14ac:dyDescent="0.3">
      <c r="B2302" s="76" t="str">
        <f t="shared" si="207"/>
        <v>M17×1.5</v>
      </c>
      <c r="C2302" s="77" t="s">
        <v>216</v>
      </c>
      <c r="D2302" s="77" t="s">
        <v>221</v>
      </c>
      <c r="E2302" s="74" t="s">
        <v>0</v>
      </c>
      <c r="F2302" s="75">
        <v>17</v>
      </c>
      <c r="G2302" s="75">
        <v>1.5</v>
      </c>
      <c r="H2302" s="74" t="s">
        <v>461</v>
      </c>
      <c r="I2302" s="74" t="s">
        <v>384</v>
      </c>
      <c r="J2302" s="75" t="s">
        <v>312</v>
      </c>
      <c r="K2302" s="58" t="s">
        <v>491</v>
      </c>
      <c r="L2302" s="75">
        <v>17</v>
      </c>
      <c r="M2302" s="75">
        <v>1.5</v>
      </c>
      <c r="N2302" s="74">
        <v>60</v>
      </c>
      <c r="O2302" s="101">
        <f t="array" ref="O2302">IFERROR(INDEX($AD$11:$AO$1485,MATCH($B2302&amp;$I2302,$Z$11:$Z$1485&amp;$AG$11:$AG$1485,0),MATCH($C2302,$AD$9:$AO$9,0)),"-")</f>
        <v>16.940000000000001</v>
      </c>
      <c r="P2302" s="75" t="s">
        <v>131</v>
      </c>
      <c r="Q2302" s="75" t="s">
        <v>131</v>
      </c>
      <c r="R2302" s="101">
        <f t="array" ref="R2302">IFERROR(INDEX($AD$11:$AO$1485,MATCH($B2302&amp;$I2302,$Z$11:$Z$1485&amp;$AG$11:$AG$1485,0),MATCH($D2302,$AD$9:$AO$9,0)),"-")</f>
        <v>16.025700000000001</v>
      </c>
      <c r="S2302" s="75">
        <v>236</v>
      </c>
      <c r="T2302" s="75">
        <v>220</v>
      </c>
      <c r="U2302" s="75">
        <v>4</v>
      </c>
      <c r="V2302" s="75">
        <v>18</v>
      </c>
      <c r="W2302" s="50" t="str">
        <f t="shared" si="208"/>
        <v>-</v>
      </c>
      <c r="X2302" s="50">
        <f t="shared" si="209"/>
        <v>16</v>
      </c>
    </row>
    <row r="2303" spans="2:24" ht="15" x14ac:dyDescent="0.3">
      <c r="B2303" s="76" t="str">
        <f t="shared" si="207"/>
        <v>M17×1</v>
      </c>
      <c r="C2303" s="77" t="s">
        <v>216</v>
      </c>
      <c r="D2303" s="77" t="s">
        <v>221</v>
      </c>
      <c r="E2303" s="74" t="s">
        <v>0</v>
      </c>
      <c r="F2303" s="75">
        <v>17</v>
      </c>
      <c r="G2303" s="75">
        <v>1</v>
      </c>
      <c r="H2303" s="74" t="s">
        <v>461</v>
      </c>
      <c r="I2303" s="74" t="s">
        <v>384</v>
      </c>
      <c r="J2303" s="75" t="s">
        <v>312</v>
      </c>
      <c r="K2303" s="58" t="s">
        <v>491</v>
      </c>
      <c r="L2303" s="75">
        <v>17</v>
      </c>
      <c r="M2303" s="75">
        <v>1</v>
      </c>
      <c r="N2303" s="74">
        <v>60</v>
      </c>
      <c r="O2303" s="101">
        <f t="array" ref="O2303">IFERROR(INDEX($AD$11:$AO$1485,MATCH($B2303&amp;$I2303,$Z$11:$Z$1485&amp;$AG$11:$AG$1485,0),MATCH($C2303,$AD$9:$AO$9,0)),"-")</f>
        <v>16.98</v>
      </c>
      <c r="P2303" s="75" t="s">
        <v>131</v>
      </c>
      <c r="Q2303" s="75" t="s">
        <v>131</v>
      </c>
      <c r="R2303" s="101">
        <f t="array" ref="R2303">IFERROR(INDEX($AD$11:$AO$1485,MATCH($B2303&amp;$I2303,$Z$11:$Z$1485&amp;$AG$11:$AG$1485,0),MATCH($D2303,$AD$9:$AO$9,0)),"-")</f>
        <v>16.3505</v>
      </c>
      <c r="S2303" s="75">
        <v>200</v>
      </c>
      <c r="T2303" s="75">
        <v>184</v>
      </c>
      <c r="U2303" s="75">
        <v>4</v>
      </c>
      <c r="V2303" s="75">
        <v>24</v>
      </c>
      <c r="W2303" s="50" t="str">
        <f t="shared" si="208"/>
        <v>-</v>
      </c>
      <c r="X2303" s="50">
        <f t="shared" si="209"/>
        <v>16</v>
      </c>
    </row>
    <row r="2304" spans="2:24" ht="15" x14ac:dyDescent="0.3">
      <c r="B2304" s="76" t="str">
        <f t="shared" si="207"/>
        <v>M18×2</v>
      </c>
      <c r="C2304" s="77" t="s">
        <v>216</v>
      </c>
      <c r="D2304" s="77" t="s">
        <v>221</v>
      </c>
      <c r="E2304" s="74" t="s">
        <v>0</v>
      </c>
      <c r="F2304" s="75">
        <v>18</v>
      </c>
      <c r="G2304" s="75">
        <v>2</v>
      </c>
      <c r="H2304" s="74" t="s">
        <v>461</v>
      </c>
      <c r="I2304" s="74" t="s">
        <v>384</v>
      </c>
      <c r="J2304" s="75" t="s">
        <v>312</v>
      </c>
      <c r="K2304" s="58" t="s">
        <v>491</v>
      </c>
      <c r="L2304" s="75">
        <v>18</v>
      </c>
      <c r="M2304" s="75">
        <v>2</v>
      </c>
      <c r="N2304" s="74">
        <v>60</v>
      </c>
      <c r="O2304" s="101">
        <f t="array" ref="O2304">IFERROR(INDEX($AD$11:$AO$1485,MATCH($B2304&amp;$I2304,$Z$11:$Z$1485&amp;$AG$11:$AG$1485,0),MATCH($C2304,$AD$9:$AO$9,0)),"-")</f>
        <v>17.55</v>
      </c>
      <c r="P2304" s="75" t="s">
        <v>131</v>
      </c>
      <c r="Q2304" s="75" t="s">
        <v>131</v>
      </c>
      <c r="R2304" s="101">
        <f t="array" ref="R2304">IFERROR(INDEX($AD$11:$AO$1485,MATCH($B2304&amp;$I2304,$Z$11:$Z$1485&amp;$AG$11:$AG$1485,0),MATCH($D2304,$AD$9:$AO$9,0)),"-")</f>
        <v>16.701000000000001</v>
      </c>
      <c r="S2304" s="75">
        <v>270</v>
      </c>
      <c r="T2304" s="75">
        <v>254</v>
      </c>
      <c r="U2304" s="75">
        <v>5</v>
      </c>
      <c r="V2304" s="75">
        <v>15</v>
      </c>
      <c r="W2304" s="50" t="str">
        <f t="shared" si="208"/>
        <v>-</v>
      </c>
      <c r="X2304" s="50">
        <f t="shared" si="209"/>
        <v>16</v>
      </c>
    </row>
    <row r="2305" spans="2:24" ht="15" x14ac:dyDescent="0.3">
      <c r="B2305" s="76" t="str">
        <f t="shared" si="207"/>
        <v>M18×1.5</v>
      </c>
      <c r="C2305" s="77" t="s">
        <v>216</v>
      </c>
      <c r="D2305" s="77" t="s">
        <v>221</v>
      </c>
      <c r="E2305" s="74" t="s">
        <v>0</v>
      </c>
      <c r="F2305" s="75">
        <v>18</v>
      </c>
      <c r="G2305" s="75">
        <v>1.5</v>
      </c>
      <c r="H2305" s="74" t="s">
        <v>461</v>
      </c>
      <c r="I2305" s="74" t="s">
        <v>384</v>
      </c>
      <c r="J2305" s="75" t="s">
        <v>312</v>
      </c>
      <c r="K2305" s="58" t="s">
        <v>491</v>
      </c>
      <c r="L2305" s="75">
        <v>18</v>
      </c>
      <c r="M2305" s="75">
        <v>1.5</v>
      </c>
      <c r="N2305" s="74">
        <v>60</v>
      </c>
      <c r="O2305" s="101">
        <f t="array" ref="O2305">IFERROR(INDEX($AD$11:$AO$1485,MATCH($B2305&amp;$I2305,$Z$11:$Z$1485&amp;$AG$11:$AG$1485,0),MATCH($C2305,$AD$9:$AO$9,0)),"-")</f>
        <v>17.71</v>
      </c>
      <c r="P2305" s="75" t="s">
        <v>131</v>
      </c>
      <c r="Q2305" s="75" t="s">
        <v>131</v>
      </c>
      <c r="R2305" s="101">
        <f t="array" ref="R2305">IFERROR(INDEX($AD$11:$AO$1485,MATCH($B2305&amp;$I2305,$Z$11:$Z$1485&amp;$AG$11:$AG$1485,0),MATCH($D2305,$AD$9:$AO$9,0)),"-")</f>
        <v>17.025700000000001</v>
      </c>
      <c r="S2305" s="75">
        <v>250</v>
      </c>
      <c r="T2305" s="75">
        <v>234</v>
      </c>
      <c r="U2305" s="75">
        <v>4</v>
      </c>
      <c r="V2305" s="75">
        <v>18</v>
      </c>
      <c r="W2305" s="50" t="str">
        <f t="shared" si="208"/>
        <v>-</v>
      </c>
      <c r="X2305" s="50">
        <f t="shared" si="209"/>
        <v>16</v>
      </c>
    </row>
    <row r="2306" spans="2:24" ht="15" x14ac:dyDescent="0.3">
      <c r="B2306" s="76" t="str">
        <f t="shared" si="207"/>
        <v>M18×1</v>
      </c>
      <c r="C2306" s="77" t="s">
        <v>216</v>
      </c>
      <c r="D2306" s="77" t="s">
        <v>221</v>
      </c>
      <c r="E2306" s="74" t="s">
        <v>0</v>
      </c>
      <c r="F2306" s="75">
        <v>18</v>
      </c>
      <c r="G2306" s="75">
        <v>1</v>
      </c>
      <c r="H2306" s="74" t="s">
        <v>461</v>
      </c>
      <c r="I2306" s="74" t="s">
        <v>384</v>
      </c>
      <c r="J2306" s="75" t="s">
        <v>312</v>
      </c>
      <c r="K2306" s="58" t="s">
        <v>491</v>
      </c>
      <c r="L2306" s="75">
        <v>18</v>
      </c>
      <c r="M2306" s="75">
        <v>1</v>
      </c>
      <c r="N2306" s="74">
        <v>60</v>
      </c>
      <c r="O2306" s="101">
        <f t="array" ref="O2306">IFERROR(INDEX($AD$11:$AO$1485,MATCH($B2306&amp;$I2306,$Z$11:$Z$1485&amp;$AG$11:$AG$1485,0),MATCH($C2306,$AD$9:$AO$9,0)),"-")</f>
        <v>17.850000000000001</v>
      </c>
      <c r="P2306" s="75" t="s">
        <v>131</v>
      </c>
      <c r="Q2306" s="75" t="s">
        <v>131</v>
      </c>
      <c r="R2306" s="101">
        <f t="array" ref="R2306">IFERROR(INDEX($AD$11:$AO$1485,MATCH($B2306&amp;$I2306,$Z$11:$Z$1485&amp;$AG$11:$AG$1485,0),MATCH($D2306,$AD$9:$AO$9,0)),"-")</f>
        <v>17.3505</v>
      </c>
      <c r="S2306" s="75">
        <v>210</v>
      </c>
      <c r="T2306" s="75">
        <v>194</v>
      </c>
      <c r="U2306" s="75">
        <v>4</v>
      </c>
      <c r="V2306" s="75">
        <v>24</v>
      </c>
      <c r="W2306" s="50" t="str">
        <f t="shared" si="208"/>
        <v>-</v>
      </c>
      <c r="X2306" s="50">
        <f t="shared" si="209"/>
        <v>16</v>
      </c>
    </row>
    <row r="2307" spans="2:24" ht="15" x14ac:dyDescent="0.3">
      <c r="B2307" s="76" t="str">
        <f t="shared" si="207"/>
        <v>M20×2</v>
      </c>
      <c r="C2307" s="77" t="s">
        <v>216</v>
      </c>
      <c r="D2307" s="77" t="s">
        <v>221</v>
      </c>
      <c r="E2307" s="74" t="s">
        <v>0</v>
      </c>
      <c r="F2307" s="75">
        <v>20</v>
      </c>
      <c r="G2307" s="75">
        <v>2</v>
      </c>
      <c r="H2307" s="74" t="s">
        <v>461</v>
      </c>
      <c r="I2307" s="74" t="s">
        <v>384</v>
      </c>
      <c r="J2307" s="75" t="s">
        <v>312</v>
      </c>
      <c r="K2307" s="58" t="s">
        <v>491</v>
      </c>
      <c r="L2307" s="75">
        <v>20</v>
      </c>
      <c r="M2307" s="75">
        <v>2</v>
      </c>
      <c r="N2307" s="74">
        <v>60</v>
      </c>
      <c r="O2307" s="101">
        <f t="array" ref="O2307">IFERROR(INDEX($AD$11:$AO$1485,MATCH($B2307&amp;$I2307,$Z$11:$Z$1485&amp;$AG$11:$AG$1485,0),MATCH($C2307,$AD$9:$AO$9,0)),"-")</f>
        <v>19.55</v>
      </c>
      <c r="P2307" s="75" t="s">
        <v>131</v>
      </c>
      <c r="Q2307" s="75" t="s">
        <v>131</v>
      </c>
      <c r="R2307" s="101">
        <f t="array" ref="R2307">IFERROR(INDEX($AD$11:$AO$1485,MATCH($B2307&amp;$I2307,$Z$11:$Z$1485&amp;$AG$11:$AG$1485,0),MATCH($D2307,$AD$9:$AO$9,0)),"-")</f>
        <v>18.701000000000001</v>
      </c>
      <c r="S2307" s="75">
        <v>270</v>
      </c>
      <c r="T2307" s="75">
        <v>254</v>
      </c>
      <c r="U2307" s="75">
        <v>5</v>
      </c>
      <c r="V2307" s="75">
        <v>15</v>
      </c>
      <c r="W2307" s="50" t="str">
        <f t="shared" si="208"/>
        <v>-</v>
      </c>
      <c r="X2307" s="50">
        <f t="shared" si="209"/>
        <v>16</v>
      </c>
    </row>
    <row r="2308" spans="2:24" ht="15" x14ac:dyDescent="0.3">
      <c r="B2308" s="76" t="str">
        <f t="shared" si="207"/>
        <v>M20×1.5</v>
      </c>
      <c r="C2308" s="77" t="s">
        <v>216</v>
      </c>
      <c r="D2308" s="77" t="s">
        <v>221</v>
      </c>
      <c r="E2308" s="74" t="s">
        <v>0</v>
      </c>
      <c r="F2308" s="75">
        <v>20</v>
      </c>
      <c r="G2308" s="75">
        <v>1.5</v>
      </c>
      <c r="H2308" s="74" t="s">
        <v>461</v>
      </c>
      <c r="I2308" s="74" t="s">
        <v>384</v>
      </c>
      <c r="J2308" s="75" t="s">
        <v>312</v>
      </c>
      <c r="K2308" s="58" t="s">
        <v>491</v>
      </c>
      <c r="L2308" s="75">
        <v>20</v>
      </c>
      <c r="M2308" s="75">
        <v>1.5</v>
      </c>
      <c r="N2308" s="74">
        <v>60</v>
      </c>
      <c r="O2308" s="101">
        <f t="array" ref="O2308">IFERROR(INDEX($AD$11:$AO$1485,MATCH($B2308&amp;$I2308,$Z$11:$Z$1485&amp;$AG$11:$AG$1485,0),MATCH($C2308,$AD$9:$AO$9,0)),"-")</f>
        <v>19.71</v>
      </c>
      <c r="P2308" s="75" t="s">
        <v>131</v>
      </c>
      <c r="Q2308" s="75" t="s">
        <v>131</v>
      </c>
      <c r="R2308" s="101">
        <f t="array" ref="R2308">IFERROR(INDEX($AD$11:$AO$1485,MATCH($B2308&amp;$I2308,$Z$11:$Z$1485&amp;$AG$11:$AG$1485,0),MATCH($D2308,$AD$9:$AO$9,0)),"-")</f>
        <v>19.025700000000001</v>
      </c>
      <c r="S2308" s="75">
        <v>250</v>
      </c>
      <c r="T2308" s="75">
        <v>234</v>
      </c>
      <c r="U2308" s="75">
        <v>4</v>
      </c>
      <c r="V2308" s="75">
        <v>18</v>
      </c>
      <c r="W2308" s="50" t="str">
        <f t="shared" si="208"/>
        <v>-</v>
      </c>
      <c r="X2308" s="50">
        <f t="shared" si="209"/>
        <v>16</v>
      </c>
    </row>
    <row r="2309" spans="2:24" ht="15" x14ac:dyDescent="0.3">
      <c r="B2309" s="76" t="str">
        <f t="shared" si="207"/>
        <v>M20×1</v>
      </c>
      <c r="C2309" s="77" t="s">
        <v>216</v>
      </c>
      <c r="D2309" s="77" t="s">
        <v>221</v>
      </c>
      <c r="E2309" s="74" t="s">
        <v>0</v>
      </c>
      <c r="F2309" s="75">
        <v>20</v>
      </c>
      <c r="G2309" s="75">
        <v>1</v>
      </c>
      <c r="H2309" s="74" t="s">
        <v>461</v>
      </c>
      <c r="I2309" s="74" t="s">
        <v>384</v>
      </c>
      <c r="J2309" s="75" t="s">
        <v>312</v>
      </c>
      <c r="K2309" s="58" t="s">
        <v>491</v>
      </c>
      <c r="L2309" s="75">
        <v>20</v>
      </c>
      <c r="M2309" s="75">
        <v>1</v>
      </c>
      <c r="N2309" s="74">
        <v>60</v>
      </c>
      <c r="O2309" s="101">
        <f t="array" ref="O2309">IFERROR(INDEX($AD$11:$AO$1485,MATCH($B2309&amp;$I2309,$Z$11:$Z$1485&amp;$AG$11:$AG$1485,0),MATCH($C2309,$AD$9:$AO$9,0)),"-")</f>
        <v>19.850000000000001</v>
      </c>
      <c r="P2309" s="75" t="s">
        <v>131</v>
      </c>
      <c r="Q2309" s="75" t="s">
        <v>131</v>
      </c>
      <c r="R2309" s="101">
        <f t="array" ref="R2309">IFERROR(INDEX($AD$11:$AO$1485,MATCH($B2309&amp;$I2309,$Z$11:$Z$1485&amp;$AG$11:$AG$1485,0),MATCH($D2309,$AD$9:$AO$9,0)),"-")</f>
        <v>19.3505</v>
      </c>
      <c r="S2309" s="75">
        <v>210</v>
      </c>
      <c r="T2309" s="75">
        <v>194</v>
      </c>
      <c r="U2309" s="75">
        <v>4</v>
      </c>
      <c r="V2309" s="75">
        <v>24</v>
      </c>
      <c r="W2309" s="50" t="str">
        <f t="shared" si="208"/>
        <v>-</v>
      </c>
      <c r="X2309" s="50">
        <f t="shared" si="209"/>
        <v>16</v>
      </c>
    </row>
    <row r="2310" spans="2:24" ht="15" x14ac:dyDescent="0.3">
      <c r="B2310" s="76" t="str">
        <f t="shared" si="207"/>
        <v>M22×2</v>
      </c>
      <c r="C2310" s="77" t="s">
        <v>216</v>
      </c>
      <c r="D2310" s="77" t="s">
        <v>221</v>
      </c>
      <c r="E2310" s="74" t="s">
        <v>0</v>
      </c>
      <c r="F2310" s="75">
        <v>22</v>
      </c>
      <c r="G2310" s="75">
        <v>2</v>
      </c>
      <c r="H2310" s="74" t="s">
        <v>461</v>
      </c>
      <c r="I2310" s="74" t="s">
        <v>384</v>
      </c>
      <c r="J2310" s="75" t="s">
        <v>312</v>
      </c>
      <c r="K2310" s="58" t="s">
        <v>491</v>
      </c>
      <c r="L2310" s="75">
        <v>22</v>
      </c>
      <c r="M2310" s="75">
        <v>2</v>
      </c>
      <c r="N2310" s="74">
        <v>60</v>
      </c>
      <c r="O2310" s="101">
        <f t="array" ref="O2310">IFERROR(INDEX($AD$11:$AO$1485,MATCH($B2310&amp;$I2310,$Z$11:$Z$1485&amp;$AG$11:$AG$1485,0),MATCH($C2310,$AD$9:$AO$9,0)),"-")</f>
        <v>21.55</v>
      </c>
      <c r="P2310" s="75" t="s">
        <v>131</v>
      </c>
      <c r="Q2310" s="75" t="s">
        <v>131</v>
      </c>
      <c r="R2310" s="101">
        <f t="array" ref="R2310">IFERROR(INDEX($AD$11:$AO$1485,MATCH($B2310&amp;$I2310,$Z$11:$Z$1485&amp;$AG$11:$AG$1485,0),MATCH($D2310,$AD$9:$AO$9,0)),"-")</f>
        <v>20.701000000000001</v>
      </c>
      <c r="S2310" s="75">
        <v>270</v>
      </c>
      <c r="T2310" s="75">
        <v>254</v>
      </c>
      <c r="U2310" s="75">
        <v>5</v>
      </c>
      <c r="V2310" s="75">
        <v>15</v>
      </c>
      <c r="W2310" s="50" t="str">
        <f t="shared" si="208"/>
        <v>-</v>
      </c>
      <c r="X2310" s="50">
        <f t="shared" si="209"/>
        <v>16</v>
      </c>
    </row>
    <row r="2311" spans="2:24" ht="15" x14ac:dyDescent="0.3">
      <c r="B2311" s="76" t="str">
        <f t="shared" si="207"/>
        <v>M22×1.5</v>
      </c>
      <c r="C2311" s="77" t="s">
        <v>216</v>
      </c>
      <c r="D2311" s="77" t="s">
        <v>221</v>
      </c>
      <c r="E2311" s="74" t="s">
        <v>0</v>
      </c>
      <c r="F2311" s="75">
        <v>22</v>
      </c>
      <c r="G2311" s="75">
        <v>1.5</v>
      </c>
      <c r="H2311" s="74" t="s">
        <v>461</v>
      </c>
      <c r="I2311" s="74" t="s">
        <v>384</v>
      </c>
      <c r="J2311" s="75" t="s">
        <v>312</v>
      </c>
      <c r="K2311" s="58" t="s">
        <v>491</v>
      </c>
      <c r="L2311" s="75">
        <v>22</v>
      </c>
      <c r="M2311" s="75">
        <v>1.5</v>
      </c>
      <c r="N2311" s="74">
        <v>60</v>
      </c>
      <c r="O2311" s="101">
        <f t="array" ref="O2311">IFERROR(INDEX($AD$11:$AO$1485,MATCH($B2311&amp;$I2311,$Z$11:$Z$1485&amp;$AG$11:$AG$1485,0),MATCH($C2311,$AD$9:$AO$9,0)),"-")</f>
        <v>21.71</v>
      </c>
      <c r="P2311" s="75" t="s">
        <v>131</v>
      </c>
      <c r="Q2311" s="75" t="s">
        <v>131</v>
      </c>
      <c r="R2311" s="101">
        <f t="array" ref="R2311">IFERROR(INDEX($AD$11:$AO$1485,MATCH($B2311&amp;$I2311,$Z$11:$Z$1485&amp;$AG$11:$AG$1485,0),MATCH($D2311,$AD$9:$AO$9,0)),"-")</f>
        <v>21.025700000000001</v>
      </c>
      <c r="S2311" s="75">
        <v>250</v>
      </c>
      <c r="T2311" s="75">
        <v>234</v>
      </c>
      <c r="U2311" s="75">
        <v>4</v>
      </c>
      <c r="V2311" s="75">
        <v>18</v>
      </c>
      <c r="W2311" s="50" t="str">
        <f t="shared" si="208"/>
        <v>-</v>
      </c>
      <c r="X2311" s="50">
        <f t="shared" si="209"/>
        <v>16</v>
      </c>
    </row>
    <row r="2312" spans="2:24" ht="15" x14ac:dyDescent="0.3">
      <c r="B2312" s="76" t="str">
        <f t="shared" si="207"/>
        <v>M22×1</v>
      </c>
      <c r="C2312" s="77" t="s">
        <v>216</v>
      </c>
      <c r="D2312" s="77" t="s">
        <v>221</v>
      </c>
      <c r="E2312" s="74" t="s">
        <v>0</v>
      </c>
      <c r="F2312" s="75">
        <v>22</v>
      </c>
      <c r="G2312" s="75">
        <v>1</v>
      </c>
      <c r="H2312" s="74" t="s">
        <v>461</v>
      </c>
      <c r="I2312" s="74" t="s">
        <v>384</v>
      </c>
      <c r="J2312" s="75" t="s">
        <v>312</v>
      </c>
      <c r="K2312" s="58" t="s">
        <v>491</v>
      </c>
      <c r="L2312" s="75">
        <v>22</v>
      </c>
      <c r="M2312" s="75">
        <v>1</v>
      </c>
      <c r="N2312" s="74">
        <v>60</v>
      </c>
      <c r="O2312" s="101">
        <f t="array" ref="O2312">IFERROR(INDEX($AD$11:$AO$1485,MATCH($B2312&amp;$I2312,$Z$11:$Z$1485&amp;$AG$11:$AG$1485,0),MATCH($C2312,$AD$9:$AO$9,0)),"-")</f>
        <v>21.85</v>
      </c>
      <c r="P2312" s="75" t="s">
        <v>131</v>
      </c>
      <c r="Q2312" s="75" t="s">
        <v>131</v>
      </c>
      <c r="R2312" s="101">
        <f t="array" ref="R2312">IFERROR(INDEX($AD$11:$AO$1485,MATCH($B2312&amp;$I2312,$Z$11:$Z$1485&amp;$AG$11:$AG$1485,0),MATCH($D2312,$AD$9:$AO$9,0)),"-")</f>
        <v>21.3505</v>
      </c>
      <c r="S2312" s="75">
        <v>210</v>
      </c>
      <c r="T2312" s="75">
        <v>194</v>
      </c>
      <c r="U2312" s="75">
        <v>4</v>
      </c>
      <c r="V2312" s="75">
        <v>24</v>
      </c>
      <c r="W2312" s="50" t="str">
        <f t="shared" si="208"/>
        <v>-</v>
      </c>
      <c r="X2312" s="50">
        <f t="shared" si="209"/>
        <v>16</v>
      </c>
    </row>
    <row r="2313" spans="2:24" ht="15" x14ac:dyDescent="0.3">
      <c r="B2313" s="76" t="str">
        <f t="shared" si="207"/>
        <v>M24×2</v>
      </c>
      <c r="C2313" s="77" t="s">
        <v>216</v>
      </c>
      <c r="D2313" s="77" t="s">
        <v>221</v>
      </c>
      <c r="E2313" s="74" t="s">
        <v>0</v>
      </c>
      <c r="F2313" s="75">
        <v>24</v>
      </c>
      <c r="G2313" s="75">
        <v>2</v>
      </c>
      <c r="H2313" s="74" t="s">
        <v>461</v>
      </c>
      <c r="I2313" s="74" t="s">
        <v>384</v>
      </c>
      <c r="J2313" s="75" t="s">
        <v>312</v>
      </c>
      <c r="K2313" s="58" t="s">
        <v>491</v>
      </c>
      <c r="L2313" s="75">
        <v>24</v>
      </c>
      <c r="M2313" s="75">
        <v>2</v>
      </c>
      <c r="N2313" s="74">
        <v>60</v>
      </c>
      <c r="O2313" s="101">
        <f t="array" ref="O2313">IFERROR(INDEX($AD$11:$AO$1485,MATCH($B2313&amp;$I2313,$Z$11:$Z$1485&amp;$AG$11:$AG$1485,0),MATCH($C2313,$AD$9:$AO$9,0)),"-")</f>
        <v>23.56</v>
      </c>
      <c r="P2313" s="75" t="s">
        <v>131</v>
      </c>
      <c r="Q2313" s="75" t="s">
        <v>131</v>
      </c>
      <c r="R2313" s="101">
        <f t="array" ref="R2313">IFERROR(INDEX($AD$11:$AO$1485,MATCH($B2313&amp;$I2313,$Z$11:$Z$1485&amp;$AG$11:$AG$1485,0),MATCH($D2313,$AD$9:$AO$9,0)),"-")</f>
        <v>22.701000000000001</v>
      </c>
      <c r="S2313" s="75">
        <v>280</v>
      </c>
      <c r="T2313" s="75">
        <v>264</v>
      </c>
      <c r="U2313" s="75">
        <v>5</v>
      </c>
      <c r="V2313" s="75">
        <v>15</v>
      </c>
      <c r="W2313" s="50" t="str">
        <f t="shared" si="208"/>
        <v>-</v>
      </c>
      <c r="X2313" s="50">
        <f t="shared" si="209"/>
        <v>16</v>
      </c>
    </row>
    <row r="2314" spans="2:24" ht="15" x14ac:dyDescent="0.3">
      <c r="B2314" s="76" t="str">
        <f t="shared" si="207"/>
        <v>M24×1.5</v>
      </c>
      <c r="C2314" s="77" t="s">
        <v>216</v>
      </c>
      <c r="D2314" s="77" t="s">
        <v>221</v>
      </c>
      <c r="E2314" s="74" t="s">
        <v>0</v>
      </c>
      <c r="F2314" s="75">
        <v>24</v>
      </c>
      <c r="G2314" s="75">
        <v>1.5</v>
      </c>
      <c r="H2314" s="74" t="s">
        <v>461</v>
      </c>
      <c r="I2314" s="74" t="s">
        <v>384</v>
      </c>
      <c r="J2314" s="75" t="s">
        <v>312</v>
      </c>
      <c r="K2314" s="58" t="s">
        <v>491</v>
      </c>
      <c r="L2314" s="75">
        <v>24</v>
      </c>
      <c r="M2314" s="75">
        <v>1.5</v>
      </c>
      <c r="N2314" s="74">
        <v>60</v>
      </c>
      <c r="O2314" s="101">
        <f t="array" ref="O2314">IFERROR(INDEX($AD$11:$AO$1485,MATCH($B2314&amp;$I2314,$Z$11:$Z$1485&amp;$AG$11:$AG$1485,0),MATCH($C2314,$AD$9:$AO$9,0)),"-")</f>
        <v>23.71</v>
      </c>
      <c r="P2314" s="75" t="s">
        <v>131</v>
      </c>
      <c r="Q2314" s="75" t="s">
        <v>131</v>
      </c>
      <c r="R2314" s="101">
        <f t="array" ref="R2314">IFERROR(INDEX($AD$11:$AO$1485,MATCH($B2314&amp;$I2314,$Z$11:$Z$1485&amp;$AG$11:$AG$1485,0),MATCH($D2314,$AD$9:$AO$9,0)),"-")</f>
        <v>23.025700000000001</v>
      </c>
      <c r="S2314" s="75">
        <v>250</v>
      </c>
      <c r="T2314" s="75">
        <v>234</v>
      </c>
      <c r="U2314" s="75">
        <v>4</v>
      </c>
      <c r="V2314" s="75">
        <v>18</v>
      </c>
      <c r="W2314" s="50" t="str">
        <f t="shared" si="208"/>
        <v>-</v>
      </c>
      <c r="X2314" s="50">
        <f t="shared" si="209"/>
        <v>16</v>
      </c>
    </row>
    <row r="2315" spans="2:24" ht="15" x14ac:dyDescent="0.3">
      <c r="B2315" s="76" t="str">
        <f t="shared" ref="B2315:B2378" si="210">CONCATENATE(E2315,L2315,"×",G2315)</f>
        <v>M24×1</v>
      </c>
      <c r="C2315" s="77" t="s">
        <v>216</v>
      </c>
      <c r="D2315" s="77" t="s">
        <v>221</v>
      </c>
      <c r="E2315" s="74" t="s">
        <v>0</v>
      </c>
      <c r="F2315" s="75">
        <v>24</v>
      </c>
      <c r="G2315" s="75">
        <v>1</v>
      </c>
      <c r="H2315" s="74" t="s">
        <v>461</v>
      </c>
      <c r="I2315" s="74" t="s">
        <v>384</v>
      </c>
      <c r="J2315" s="75" t="s">
        <v>312</v>
      </c>
      <c r="K2315" s="58" t="s">
        <v>491</v>
      </c>
      <c r="L2315" s="75">
        <v>24</v>
      </c>
      <c r="M2315" s="75">
        <v>1</v>
      </c>
      <c r="N2315" s="74">
        <v>60</v>
      </c>
      <c r="O2315" s="101">
        <f t="array" ref="O2315">IFERROR(INDEX($AD$11:$AO$1485,MATCH($B2315&amp;$I2315,$Z$11:$Z$1485&amp;$AG$11:$AG$1485,0),MATCH($C2315,$AD$9:$AO$9,0)),"-")</f>
        <v>23.85</v>
      </c>
      <c r="P2315" s="75" t="s">
        <v>131</v>
      </c>
      <c r="Q2315" s="75" t="s">
        <v>131</v>
      </c>
      <c r="R2315" s="101">
        <f t="array" ref="R2315">IFERROR(INDEX($AD$11:$AO$1485,MATCH($B2315&amp;$I2315,$Z$11:$Z$1485&amp;$AG$11:$AG$1485,0),MATCH($D2315,$AD$9:$AO$9,0)),"-")</f>
        <v>23.3505</v>
      </c>
      <c r="S2315" s="75">
        <v>210</v>
      </c>
      <c r="T2315" s="75">
        <v>194</v>
      </c>
      <c r="U2315" s="75">
        <v>4</v>
      </c>
      <c r="V2315" s="75">
        <v>24</v>
      </c>
      <c r="W2315" s="50" t="str">
        <f t="shared" si="208"/>
        <v>-</v>
      </c>
      <c r="X2315" s="50">
        <f t="shared" si="209"/>
        <v>16</v>
      </c>
    </row>
    <row r="2316" spans="2:24" ht="15" x14ac:dyDescent="0.3">
      <c r="B2316" s="76" t="str">
        <f t="shared" si="210"/>
        <v>M25×2</v>
      </c>
      <c r="C2316" s="77" t="s">
        <v>216</v>
      </c>
      <c r="D2316" s="77" t="s">
        <v>221</v>
      </c>
      <c r="E2316" s="74" t="s">
        <v>0</v>
      </c>
      <c r="F2316" s="75">
        <v>25</v>
      </c>
      <c r="G2316" s="75">
        <v>2</v>
      </c>
      <c r="H2316" s="74" t="s">
        <v>461</v>
      </c>
      <c r="I2316" s="74" t="s">
        <v>384</v>
      </c>
      <c r="J2316" s="75" t="s">
        <v>312</v>
      </c>
      <c r="K2316" s="58" t="s">
        <v>491</v>
      </c>
      <c r="L2316" s="75">
        <v>25</v>
      </c>
      <c r="M2316" s="75">
        <v>2</v>
      </c>
      <c r="N2316" s="74">
        <v>60</v>
      </c>
      <c r="O2316" s="101">
        <f t="array" ref="O2316">IFERROR(INDEX($AD$11:$AO$1485,MATCH($B2316&amp;$I2316,$Z$11:$Z$1485&amp;$AG$11:$AG$1485,0),MATCH($C2316,$AD$9:$AO$9,0)),"-")</f>
        <v>24.56</v>
      </c>
      <c r="P2316" s="75" t="s">
        <v>131</v>
      </c>
      <c r="Q2316" s="75" t="s">
        <v>131</v>
      </c>
      <c r="R2316" s="101">
        <f t="array" ref="R2316">IFERROR(INDEX($AD$11:$AO$1485,MATCH($B2316&amp;$I2316,$Z$11:$Z$1485&amp;$AG$11:$AG$1485,0),MATCH($D2316,$AD$9:$AO$9,0)),"-")</f>
        <v>23.701000000000001</v>
      </c>
      <c r="S2316" s="75">
        <v>280</v>
      </c>
      <c r="T2316" s="75">
        <v>264</v>
      </c>
      <c r="U2316" s="75">
        <v>5</v>
      </c>
      <c r="V2316" s="75">
        <v>15</v>
      </c>
      <c r="W2316" s="50" t="str">
        <f t="shared" si="208"/>
        <v>-</v>
      </c>
      <c r="X2316" s="50">
        <f t="shared" si="209"/>
        <v>16</v>
      </c>
    </row>
    <row r="2317" spans="2:24" ht="15" x14ac:dyDescent="0.3">
      <c r="B2317" s="76" t="str">
        <f t="shared" si="210"/>
        <v>M25×1.5</v>
      </c>
      <c r="C2317" s="77" t="s">
        <v>216</v>
      </c>
      <c r="D2317" s="77" t="s">
        <v>221</v>
      </c>
      <c r="E2317" s="74" t="s">
        <v>0</v>
      </c>
      <c r="F2317" s="75">
        <v>25</v>
      </c>
      <c r="G2317" s="75">
        <v>1.5</v>
      </c>
      <c r="H2317" s="74" t="s">
        <v>461</v>
      </c>
      <c r="I2317" s="74" t="s">
        <v>384</v>
      </c>
      <c r="J2317" s="75" t="s">
        <v>312</v>
      </c>
      <c r="K2317" s="58" t="s">
        <v>491</v>
      </c>
      <c r="L2317" s="75">
        <v>25</v>
      </c>
      <c r="M2317" s="75">
        <v>1.5</v>
      </c>
      <c r="N2317" s="74">
        <v>60</v>
      </c>
      <c r="O2317" s="101">
        <f t="array" ref="O2317">IFERROR(INDEX($AD$11:$AO$1485,MATCH($B2317&amp;$I2317,$Z$11:$Z$1485&amp;$AG$11:$AG$1485,0),MATCH($C2317,$AD$9:$AO$9,0)),"-")</f>
        <v>24.71</v>
      </c>
      <c r="P2317" s="75" t="s">
        <v>131</v>
      </c>
      <c r="Q2317" s="75" t="s">
        <v>131</v>
      </c>
      <c r="R2317" s="101">
        <f t="array" ref="R2317">IFERROR(INDEX($AD$11:$AO$1485,MATCH($B2317&amp;$I2317,$Z$11:$Z$1485&amp;$AG$11:$AG$1485,0),MATCH($D2317,$AD$9:$AO$9,0)),"-")</f>
        <v>24.025700000000001</v>
      </c>
      <c r="S2317" s="75">
        <v>250</v>
      </c>
      <c r="T2317" s="75">
        <v>234</v>
      </c>
      <c r="U2317" s="75">
        <v>4</v>
      </c>
      <c r="V2317" s="75">
        <v>18</v>
      </c>
      <c r="W2317" s="50" t="str">
        <f t="shared" si="208"/>
        <v>-</v>
      </c>
      <c r="X2317" s="50">
        <f t="shared" si="209"/>
        <v>16</v>
      </c>
    </row>
    <row r="2318" spans="2:24" ht="15" x14ac:dyDescent="0.3">
      <c r="B2318" s="76" t="str">
        <f t="shared" si="210"/>
        <v>M25×1</v>
      </c>
      <c r="C2318" s="77" t="s">
        <v>216</v>
      </c>
      <c r="D2318" s="77" t="s">
        <v>221</v>
      </c>
      <c r="E2318" s="74" t="s">
        <v>0</v>
      </c>
      <c r="F2318" s="75">
        <v>25</v>
      </c>
      <c r="G2318" s="75">
        <v>1</v>
      </c>
      <c r="H2318" s="74" t="s">
        <v>461</v>
      </c>
      <c r="I2318" s="74" t="s">
        <v>384</v>
      </c>
      <c r="J2318" s="75" t="s">
        <v>312</v>
      </c>
      <c r="K2318" s="58" t="s">
        <v>491</v>
      </c>
      <c r="L2318" s="75">
        <v>25</v>
      </c>
      <c r="M2318" s="75">
        <v>1</v>
      </c>
      <c r="N2318" s="74">
        <v>60</v>
      </c>
      <c r="O2318" s="101">
        <f t="array" ref="O2318">IFERROR(INDEX($AD$11:$AO$1485,MATCH($B2318&amp;$I2318,$Z$11:$Z$1485&amp;$AG$11:$AG$1485,0),MATCH($C2318,$AD$9:$AO$9,0)),"-")</f>
        <v>24.85</v>
      </c>
      <c r="P2318" s="75" t="s">
        <v>131</v>
      </c>
      <c r="Q2318" s="75" t="s">
        <v>131</v>
      </c>
      <c r="R2318" s="101">
        <f t="array" ref="R2318">IFERROR(INDEX($AD$11:$AO$1485,MATCH($B2318&amp;$I2318,$Z$11:$Z$1485&amp;$AG$11:$AG$1485,0),MATCH($D2318,$AD$9:$AO$9,0)),"-")</f>
        <v>24.3505</v>
      </c>
      <c r="S2318" s="75">
        <v>210</v>
      </c>
      <c r="T2318" s="75">
        <v>194</v>
      </c>
      <c r="U2318" s="75">
        <v>4</v>
      </c>
      <c r="V2318" s="75">
        <v>24</v>
      </c>
      <c r="W2318" s="50" t="str">
        <f t="shared" si="208"/>
        <v>-</v>
      </c>
      <c r="X2318" s="50">
        <f t="shared" si="209"/>
        <v>16</v>
      </c>
    </row>
    <row r="2319" spans="2:24" ht="15" x14ac:dyDescent="0.3">
      <c r="B2319" s="76" t="str">
        <f t="shared" si="210"/>
        <v>M26×1.5</v>
      </c>
      <c r="C2319" s="77" t="s">
        <v>216</v>
      </c>
      <c r="D2319" s="77" t="s">
        <v>221</v>
      </c>
      <c r="E2319" s="74" t="s">
        <v>0</v>
      </c>
      <c r="F2319" s="75">
        <v>26</v>
      </c>
      <c r="G2319" s="75">
        <v>1.5</v>
      </c>
      <c r="H2319" s="74" t="s">
        <v>461</v>
      </c>
      <c r="I2319" s="74" t="s">
        <v>384</v>
      </c>
      <c r="J2319" s="75" t="s">
        <v>312</v>
      </c>
      <c r="K2319" s="58" t="s">
        <v>491</v>
      </c>
      <c r="L2319" s="75">
        <v>26</v>
      </c>
      <c r="M2319" s="75">
        <v>1.5</v>
      </c>
      <c r="N2319" s="74">
        <v>60</v>
      </c>
      <c r="O2319" s="101">
        <f t="array" ref="O2319">IFERROR(INDEX($AD$11:$AO$1485,MATCH($B2319&amp;$I2319,$Z$11:$Z$1485&amp;$AG$11:$AG$1485,0),MATCH($C2319,$AD$9:$AO$9,0)),"-")</f>
        <v>25.71</v>
      </c>
      <c r="P2319" s="75" t="s">
        <v>131</v>
      </c>
      <c r="Q2319" s="75" t="s">
        <v>131</v>
      </c>
      <c r="R2319" s="101">
        <f t="array" ref="R2319">IFERROR(INDEX($AD$11:$AO$1485,MATCH($B2319&amp;$I2319,$Z$11:$Z$1485&amp;$AG$11:$AG$1485,0),MATCH($D2319,$AD$9:$AO$9,0)),"-")</f>
        <v>25.025700000000001</v>
      </c>
      <c r="S2319" s="75">
        <v>250</v>
      </c>
      <c r="T2319" s="75">
        <v>234</v>
      </c>
      <c r="U2319" s="75">
        <v>4</v>
      </c>
      <c r="V2319" s="75">
        <v>18</v>
      </c>
      <c r="W2319" s="50" t="str">
        <f t="shared" si="208"/>
        <v>-</v>
      </c>
      <c r="X2319" s="50">
        <f t="shared" si="209"/>
        <v>16</v>
      </c>
    </row>
    <row r="2320" spans="2:24" ht="15" x14ac:dyDescent="0.3">
      <c r="B2320" s="76" t="str">
        <f t="shared" si="210"/>
        <v>M27×2</v>
      </c>
      <c r="C2320" s="77" t="s">
        <v>216</v>
      </c>
      <c r="D2320" s="77" t="s">
        <v>221</v>
      </c>
      <c r="E2320" s="74" t="s">
        <v>0</v>
      </c>
      <c r="F2320" s="75">
        <v>27</v>
      </c>
      <c r="G2320" s="75">
        <v>2</v>
      </c>
      <c r="H2320" s="74" t="s">
        <v>461</v>
      </c>
      <c r="I2320" s="74" t="s">
        <v>384</v>
      </c>
      <c r="J2320" s="75" t="s">
        <v>312</v>
      </c>
      <c r="K2320" s="58" t="s">
        <v>491</v>
      </c>
      <c r="L2320" s="75">
        <v>27</v>
      </c>
      <c r="M2320" s="75">
        <v>2</v>
      </c>
      <c r="N2320" s="74">
        <v>60</v>
      </c>
      <c r="O2320" s="101">
        <f t="array" ref="O2320">IFERROR(INDEX($AD$11:$AO$1485,MATCH($B2320&amp;$I2320,$Z$11:$Z$1485&amp;$AG$11:$AG$1485,0),MATCH($C2320,$AD$9:$AO$9,0)),"-")</f>
        <v>26.85</v>
      </c>
      <c r="P2320" s="75" t="s">
        <v>131</v>
      </c>
      <c r="Q2320" s="75" t="s">
        <v>131</v>
      </c>
      <c r="R2320" s="101">
        <f t="array" ref="R2320">IFERROR(INDEX($AD$11:$AO$1485,MATCH($B2320&amp;$I2320,$Z$11:$Z$1485&amp;$AG$11:$AG$1485,0),MATCH($D2320,$AD$9:$AO$9,0)),"-")</f>
        <v>25.701000000000001</v>
      </c>
      <c r="S2320" s="75">
        <v>280</v>
      </c>
      <c r="T2320" s="75">
        <v>264</v>
      </c>
      <c r="U2320" s="75">
        <v>5</v>
      </c>
      <c r="V2320" s="75">
        <v>15</v>
      </c>
      <c r="W2320" s="50" t="str">
        <f t="shared" si="208"/>
        <v>-</v>
      </c>
      <c r="X2320" s="50">
        <f t="shared" si="209"/>
        <v>16</v>
      </c>
    </row>
    <row r="2321" spans="2:24" ht="15" x14ac:dyDescent="0.3">
      <c r="B2321" s="76" t="str">
        <f t="shared" si="210"/>
        <v>M27×1.5</v>
      </c>
      <c r="C2321" s="77" t="s">
        <v>216</v>
      </c>
      <c r="D2321" s="77" t="s">
        <v>221</v>
      </c>
      <c r="E2321" s="74" t="s">
        <v>0</v>
      </c>
      <c r="F2321" s="75">
        <v>27</v>
      </c>
      <c r="G2321" s="75">
        <v>1.5</v>
      </c>
      <c r="H2321" s="74" t="s">
        <v>461</v>
      </c>
      <c r="I2321" s="74" t="s">
        <v>384</v>
      </c>
      <c r="J2321" s="75" t="s">
        <v>312</v>
      </c>
      <c r="K2321" s="58" t="s">
        <v>491</v>
      </c>
      <c r="L2321" s="75">
        <v>27</v>
      </c>
      <c r="M2321" s="75">
        <v>1.5</v>
      </c>
      <c r="N2321" s="74">
        <v>60</v>
      </c>
      <c r="O2321" s="101">
        <f t="array" ref="O2321">IFERROR(INDEX($AD$11:$AO$1485,MATCH($B2321&amp;$I2321,$Z$11:$Z$1485&amp;$AG$11:$AG$1485,0),MATCH($C2321,$AD$9:$AO$9,0)),"-")</f>
        <v>26.71</v>
      </c>
      <c r="P2321" s="75" t="s">
        <v>131</v>
      </c>
      <c r="Q2321" s="75" t="s">
        <v>131</v>
      </c>
      <c r="R2321" s="101">
        <f t="array" ref="R2321">IFERROR(INDEX($AD$11:$AO$1485,MATCH($B2321&amp;$I2321,$Z$11:$Z$1485&amp;$AG$11:$AG$1485,0),MATCH($D2321,$AD$9:$AO$9,0)),"-")</f>
        <v>26.025700000000001</v>
      </c>
      <c r="S2321" s="75">
        <v>250</v>
      </c>
      <c r="T2321" s="75">
        <v>234</v>
      </c>
      <c r="U2321" s="75">
        <v>4</v>
      </c>
      <c r="V2321" s="75">
        <v>18</v>
      </c>
      <c r="W2321" s="50" t="str">
        <f t="shared" si="208"/>
        <v>-</v>
      </c>
      <c r="X2321" s="50">
        <f t="shared" si="209"/>
        <v>16</v>
      </c>
    </row>
    <row r="2322" spans="2:24" ht="15" x14ac:dyDescent="0.3">
      <c r="B2322" s="76" t="str">
        <f t="shared" si="210"/>
        <v>M27×1</v>
      </c>
      <c r="C2322" s="77" t="s">
        <v>216</v>
      </c>
      <c r="D2322" s="77" t="s">
        <v>221</v>
      </c>
      <c r="E2322" s="74" t="s">
        <v>0</v>
      </c>
      <c r="F2322" s="75">
        <v>27</v>
      </c>
      <c r="G2322" s="75">
        <v>1</v>
      </c>
      <c r="H2322" s="74" t="s">
        <v>461</v>
      </c>
      <c r="I2322" s="74" t="s">
        <v>384</v>
      </c>
      <c r="J2322" s="75" t="s">
        <v>312</v>
      </c>
      <c r="K2322" s="58" t="s">
        <v>491</v>
      </c>
      <c r="L2322" s="75">
        <v>27</v>
      </c>
      <c r="M2322" s="75">
        <v>1</v>
      </c>
      <c r="N2322" s="74">
        <v>60</v>
      </c>
      <c r="O2322" s="101">
        <f t="array" ref="O2322">IFERROR(INDEX($AD$11:$AO$1485,MATCH($B2322&amp;$I2322,$Z$11:$Z$1485&amp;$AG$11:$AG$1485,0),MATCH($C2322,$AD$9:$AO$9,0)),"-")</f>
        <v>26.98</v>
      </c>
      <c r="P2322" s="75" t="s">
        <v>131</v>
      </c>
      <c r="Q2322" s="75" t="s">
        <v>131</v>
      </c>
      <c r="R2322" s="101">
        <f t="array" ref="R2322">IFERROR(INDEX($AD$11:$AO$1485,MATCH($B2322&amp;$I2322,$Z$11:$Z$1485&amp;$AG$11:$AG$1485,0),MATCH($D2322,$AD$9:$AO$9,0)),"-")</f>
        <v>26.3505</v>
      </c>
      <c r="S2322" s="75">
        <v>212</v>
      </c>
      <c r="T2322" s="75">
        <v>196</v>
      </c>
      <c r="U2322" s="75">
        <v>4</v>
      </c>
      <c r="V2322" s="75">
        <v>24</v>
      </c>
      <c r="W2322" s="50" t="str">
        <f t="shared" si="208"/>
        <v>-</v>
      </c>
      <c r="X2322" s="50">
        <f t="shared" si="209"/>
        <v>16</v>
      </c>
    </row>
    <row r="2323" spans="2:24" ht="15" x14ac:dyDescent="0.3">
      <c r="B2323" s="76" t="str">
        <f t="shared" si="210"/>
        <v>M28×2</v>
      </c>
      <c r="C2323" s="77" t="s">
        <v>216</v>
      </c>
      <c r="D2323" s="77" t="s">
        <v>221</v>
      </c>
      <c r="E2323" s="74" t="s">
        <v>0</v>
      </c>
      <c r="F2323" s="75">
        <v>28</v>
      </c>
      <c r="G2323" s="75">
        <v>2</v>
      </c>
      <c r="H2323" s="74" t="s">
        <v>461</v>
      </c>
      <c r="I2323" s="74" t="s">
        <v>384</v>
      </c>
      <c r="J2323" s="75" t="s">
        <v>312</v>
      </c>
      <c r="K2323" s="58" t="s">
        <v>491</v>
      </c>
      <c r="L2323" s="75">
        <v>28</v>
      </c>
      <c r="M2323" s="75">
        <v>2</v>
      </c>
      <c r="N2323" s="74">
        <v>60</v>
      </c>
      <c r="O2323" s="101">
        <f t="array" ref="O2323">IFERROR(INDEX($AD$11:$AO$1485,MATCH($B2323&amp;$I2323,$Z$11:$Z$1485&amp;$AG$11:$AG$1485,0),MATCH($C2323,$AD$9:$AO$9,0)),"-")</f>
        <v>27.56</v>
      </c>
      <c r="P2323" s="75" t="s">
        <v>131</v>
      </c>
      <c r="Q2323" s="75" t="s">
        <v>131</v>
      </c>
      <c r="R2323" s="101">
        <f t="array" ref="R2323">IFERROR(INDEX($AD$11:$AO$1485,MATCH($B2323&amp;$I2323,$Z$11:$Z$1485&amp;$AG$11:$AG$1485,0),MATCH($D2323,$AD$9:$AO$9,0)),"-")</f>
        <v>26.701000000000001</v>
      </c>
      <c r="S2323" s="75">
        <v>280</v>
      </c>
      <c r="T2323" s="75">
        <v>264</v>
      </c>
      <c r="U2323" s="75">
        <v>5</v>
      </c>
      <c r="V2323" s="75">
        <v>15</v>
      </c>
      <c r="W2323" s="50" t="str">
        <f t="shared" si="208"/>
        <v>-</v>
      </c>
      <c r="X2323" s="50">
        <f t="shared" si="209"/>
        <v>16</v>
      </c>
    </row>
    <row r="2324" spans="2:24" ht="15" x14ac:dyDescent="0.3">
      <c r="B2324" s="76" t="str">
        <f t="shared" si="210"/>
        <v>M28×1.5</v>
      </c>
      <c r="C2324" s="77" t="s">
        <v>216</v>
      </c>
      <c r="D2324" s="77" t="s">
        <v>221</v>
      </c>
      <c r="E2324" s="74" t="s">
        <v>0</v>
      </c>
      <c r="F2324" s="75">
        <v>28</v>
      </c>
      <c r="G2324" s="75">
        <v>1.5</v>
      </c>
      <c r="H2324" s="74" t="s">
        <v>461</v>
      </c>
      <c r="I2324" s="74" t="s">
        <v>384</v>
      </c>
      <c r="J2324" s="75" t="s">
        <v>312</v>
      </c>
      <c r="K2324" s="58" t="s">
        <v>491</v>
      </c>
      <c r="L2324" s="75">
        <v>28</v>
      </c>
      <c r="M2324" s="75">
        <v>1.5</v>
      </c>
      <c r="N2324" s="74">
        <v>60</v>
      </c>
      <c r="O2324" s="101">
        <f t="array" ref="O2324">IFERROR(INDEX($AD$11:$AO$1485,MATCH($B2324&amp;$I2324,$Z$11:$Z$1485&amp;$AG$11:$AG$1485,0),MATCH($C2324,$AD$9:$AO$9,0)),"-")</f>
        <v>27.71</v>
      </c>
      <c r="P2324" s="75" t="s">
        <v>131</v>
      </c>
      <c r="Q2324" s="75" t="s">
        <v>131</v>
      </c>
      <c r="R2324" s="101">
        <f t="array" ref="R2324">IFERROR(INDEX($AD$11:$AO$1485,MATCH($B2324&amp;$I2324,$Z$11:$Z$1485&amp;$AG$11:$AG$1485,0),MATCH($D2324,$AD$9:$AO$9,0)),"-")</f>
        <v>27.025700000000001</v>
      </c>
      <c r="S2324" s="75">
        <v>250</v>
      </c>
      <c r="T2324" s="75">
        <v>234</v>
      </c>
      <c r="U2324" s="75">
        <v>4</v>
      </c>
      <c r="V2324" s="75">
        <v>18</v>
      </c>
      <c r="W2324" s="50" t="str">
        <f t="shared" si="208"/>
        <v>-</v>
      </c>
      <c r="X2324" s="50">
        <f t="shared" si="209"/>
        <v>16</v>
      </c>
    </row>
    <row r="2325" spans="2:24" ht="15" x14ac:dyDescent="0.3">
      <c r="B2325" s="76" t="str">
        <f t="shared" si="210"/>
        <v>M28×1</v>
      </c>
      <c r="C2325" s="77" t="s">
        <v>216</v>
      </c>
      <c r="D2325" s="77" t="s">
        <v>221</v>
      </c>
      <c r="E2325" s="74" t="s">
        <v>0</v>
      </c>
      <c r="F2325" s="75">
        <v>28</v>
      </c>
      <c r="G2325" s="75">
        <v>1</v>
      </c>
      <c r="H2325" s="74" t="s">
        <v>461</v>
      </c>
      <c r="I2325" s="74" t="s">
        <v>384</v>
      </c>
      <c r="J2325" s="75" t="s">
        <v>312</v>
      </c>
      <c r="K2325" s="58" t="s">
        <v>491</v>
      </c>
      <c r="L2325" s="75">
        <v>28</v>
      </c>
      <c r="M2325" s="75">
        <v>1</v>
      </c>
      <c r="N2325" s="74">
        <v>60</v>
      </c>
      <c r="O2325" s="101">
        <f t="array" ref="O2325">IFERROR(INDEX($AD$11:$AO$1485,MATCH($B2325&amp;$I2325,$Z$11:$Z$1485&amp;$AG$11:$AG$1485,0),MATCH($C2325,$AD$9:$AO$9,0)),"-")</f>
        <v>27.85</v>
      </c>
      <c r="P2325" s="75" t="s">
        <v>131</v>
      </c>
      <c r="Q2325" s="75" t="s">
        <v>131</v>
      </c>
      <c r="R2325" s="101">
        <f t="array" ref="R2325">IFERROR(INDEX($AD$11:$AO$1485,MATCH($B2325&amp;$I2325,$Z$11:$Z$1485&amp;$AG$11:$AG$1485,0),MATCH($D2325,$AD$9:$AO$9,0)),"-")</f>
        <v>27.3505</v>
      </c>
      <c r="S2325" s="75">
        <v>210</v>
      </c>
      <c r="T2325" s="75">
        <v>194</v>
      </c>
      <c r="U2325" s="75">
        <v>4</v>
      </c>
      <c r="V2325" s="75">
        <v>24</v>
      </c>
      <c r="W2325" s="50" t="str">
        <f t="shared" si="208"/>
        <v>-</v>
      </c>
      <c r="X2325" s="50">
        <f t="shared" si="209"/>
        <v>16</v>
      </c>
    </row>
    <row r="2326" spans="2:24" ht="15" x14ac:dyDescent="0.3">
      <c r="B2326" s="76" t="str">
        <f t="shared" si="210"/>
        <v>M30×3</v>
      </c>
      <c r="C2326" s="77" t="s">
        <v>216</v>
      </c>
      <c r="D2326" s="77" t="s">
        <v>221</v>
      </c>
      <c r="E2326" s="74" t="s">
        <v>0</v>
      </c>
      <c r="F2326" s="75">
        <v>30</v>
      </c>
      <c r="G2326" s="75">
        <v>3</v>
      </c>
      <c r="H2326" s="74" t="s">
        <v>461</v>
      </c>
      <c r="I2326" s="74" t="s">
        <v>384</v>
      </c>
      <c r="J2326" s="75" t="s">
        <v>312</v>
      </c>
      <c r="K2326" s="58" t="s">
        <v>491</v>
      </c>
      <c r="L2326" s="75">
        <v>30</v>
      </c>
      <c r="M2326" s="75">
        <v>3</v>
      </c>
      <c r="N2326" s="74">
        <v>60</v>
      </c>
      <c r="O2326" s="101">
        <f t="array" ref="O2326">IFERROR(INDEX($AD$11:$AO$1485,MATCH($B2326&amp;$I2326,$Z$11:$Z$1485&amp;$AG$11:$AG$1485,0),MATCH($C2326,$AD$9:$AO$9,0)),"-")</f>
        <v>29.69</v>
      </c>
      <c r="P2326" s="75" t="s">
        <v>131</v>
      </c>
      <c r="Q2326" s="75" t="s">
        <v>131</v>
      </c>
      <c r="R2326" s="101">
        <f t="array" ref="R2326">IFERROR(INDEX($AD$11:$AO$1485,MATCH($B2326&amp;$I2326,$Z$11:$Z$1485&amp;$AG$11:$AG$1485,0),MATCH($D2326,$AD$9:$AO$9,0)),"-")</f>
        <v>28.051400000000001</v>
      </c>
      <c r="S2326" s="75">
        <v>335</v>
      </c>
      <c r="T2326" s="75">
        <v>319</v>
      </c>
      <c r="U2326" s="75">
        <v>5</v>
      </c>
      <c r="V2326" s="75">
        <v>12</v>
      </c>
      <c r="W2326" s="50" t="str">
        <f t="shared" si="208"/>
        <v>-</v>
      </c>
      <c r="X2326" s="50">
        <f t="shared" si="209"/>
        <v>16</v>
      </c>
    </row>
    <row r="2327" spans="2:24" ht="15" x14ac:dyDescent="0.3">
      <c r="B2327" s="76" t="str">
        <f t="shared" si="210"/>
        <v>M30×2</v>
      </c>
      <c r="C2327" s="77" t="s">
        <v>216</v>
      </c>
      <c r="D2327" s="77" t="s">
        <v>221</v>
      </c>
      <c r="E2327" s="74" t="s">
        <v>0</v>
      </c>
      <c r="F2327" s="75">
        <v>30</v>
      </c>
      <c r="G2327" s="75">
        <v>2</v>
      </c>
      <c r="H2327" s="74" t="s">
        <v>461</v>
      </c>
      <c r="I2327" s="74" t="s">
        <v>384</v>
      </c>
      <c r="J2327" s="75" t="s">
        <v>312</v>
      </c>
      <c r="K2327" s="58" t="s">
        <v>491</v>
      </c>
      <c r="L2327" s="75">
        <v>30</v>
      </c>
      <c r="M2327" s="75">
        <v>2</v>
      </c>
      <c r="N2327" s="74">
        <v>60</v>
      </c>
      <c r="O2327" s="101">
        <f t="array" ref="O2327">IFERROR(INDEX($AD$11:$AO$1485,MATCH($B2327&amp;$I2327,$Z$11:$Z$1485&amp;$AG$11:$AG$1485,0),MATCH($C2327,$AD$9:$AO$9,0)),"-")</f>
        <v>29.56</v>
      </c>
      <c r="P2327" s="75" t="s">
        <v>131</v>
      </c>
      <c r="Q2327" s="75" t="s">
        <v>131</v>
      </c>
      <c r="R2327" s="101">
        <f t="array" ref="R2327">IFERROR(INDEX($AD$11:$AO$1485,MATCH($B2327&amp;$I2327,$Z$11:$Z$1485&amp;$AG$11:$AG$1485,0),MATCH($D2327,$AD$9:$AO$9,0)),"-")</f>
        <v>28.701000000000001</v>
      </c>
      <c r="S2327" s="75">
        <v>280</v>
      </c>
      <c r="T2327" s="75">
        <v>264</v>
      </c>
      <c r="U2327" s="75">
        <v>5</v>
      </c>
      <c r="V2327" s="75">
        <v>15</v>
      </c>
      <c r="W2327" s="50" t="str">
        <f t="shared" si="208"/>
        <v>-</v>
      </c>
      <c r="X2327" s="50">
        <f t="shared" si="209"/>
        <v>16</v>
      </c>
    </row>
    <row r="2328" spans="2:24" ht="15" x14ac:dyDescent="0.3">
      <c r="B2328" s="76" t="str">
        <f t="shared" si="210"/>
        <v>M30×1.5</v>
      </c>
      <c r="C2328" s="77" t="s">
        <v>216</v>
      </c>
      <c r="D2328" s="77" t="s">
        <v>221</v>
      </c>
      <c r="E2328" s="74" t="s">
        <v>0</v>
      </c>
      <c r="F2328" s="75">
        <v>30</v>
      </c>
      <c r="G2328" s="75">
        <v>1.5</v>
      </c>
      <c r="H2328" s="74" t="s">
        <v>461</v>
      </c>
      <c r="I2328" s="74" t="s">
        <v>384</v>
      </c>
      <c r="J2328" s="75" t="s">
        <v>312</v>
      </c>
      <c r="K2328" s="58" t="s">
        <v>491</v>
      </c>
      <c r="L2328" s="75">
        <v>30</v>
      </c>
      <c r="M2328" s="75">
        <v>1.5</v>
      </c>
      <c r="N2328" s="74">
        <v>60</v>
      </c>
      <c r="O2328" s="101">
        <f t="array" ref="O2328">IFERROR(INDEX($AD$11:$AO$1485,MATCH($B2328&amp;$I2328,$Z$11:$Z$1485&amp;$AG$11:$AG$1485,0),MATCH($C2328,$AD$9:$AO$9,0)),"-")</f>
        <v>29.71</v>
      </c>
      <c r="P2328" s="75" t="s">
        <v>131</v>
      </c>
      <c r="Q2328" s="75" t="s">
        <v>131</v>
      </c>
      <c r="R2328" s="101">
        <f t="array" ref="R2328">IFERROR(INDEX($AD$11:$AO$1485,MATCH($B2328&amp;$I2328,$Z$11:$Z$1485&amp;$AG$11:$AG$1485,0),MATCH($D2328,$AD$9:$AO$9,0)),"-")</f>
        <v>29.025700000000001</v>
      </c>
      <c r="S2328" s="75">
        <v>250</v>
      </c>
      <c r="T2328" s="75">
        <v>234</v>
      </c>
      <c r="U2328" s="75">
        <v>4</v>
      </c>
      <c r="V2328" s="75">
        <v>18</v>
      </c>
      <c r="W2328" s="50" t="str">
        <f t="shared" si="208"/>
        <v>-</v>
      </c>
      <c r="X2328" s="50">
        <f t="shared" si="209"/>
        <v>16</v>
      </c>
    </row>
    <row r="2329" spans="2:24" ht="15" x14ac:dyDescent="0.3">
      <c r="B2329" s="76" t="str">
        <f t="shared" si="210"/>
        <v>M30×1</v>
      </c>
      <c r="C2329" s="77" t="s">
        <v>216</v>
      </c>
      <c r="D2329" s="77" t="s">
        <v>221</v>
      </c>
      <c r="E2329" s="74" t="s">
        <v>0</v>
      </c>
      <c r="F2329" s="75">
        <v>30</v>
      </c>
      <c r="G2329" s="75">
        <v>1</v>
      </c>
      <c r="H2329" s="74" t="s">
        <v>461</v>
      </c>
      <c r="I2329" s="74" t="s">
        <v>384</v>
      </c>
      <c r="J2329" s="75" t="s">
        <v>312</v>
      </c>
      <c r="K2329" s="58" t="s">
        <v>491</v>
      </c>
      <c r="L2329" s="75">
        <v>30</v>
      </c>
      <c r="M2329" s="75">
        <v>1</v>
      </c>
      <c r="N2329" s="74">
        <v>60</v>
      </c>
      <c r="O2329" s="101">
        <f t="array" ref="O2329">IFERROR(INDEX($AD$11:$AO$1485,MATCH($B2329&amp;$I2329,$Z$11:$Z$1485&amp;$AG$11:$AG$1485,0),MATCH($C2329,$AD$9:$AO$9,0)),"-")</f>
        <v>29.85</v>
      </c>
      <c r="P2329" s="75" t="s">
        <v>131</v>
      </c>
      <c r="Q2329" s="75" t="s">
        <v>131</v>
      </c>
      <c r="R2329" s="101">
        <f t="array" ref="R2329">IFERROR(INDEX($AD$11:$AO$1485,MATCH($B2329&amp;$I2329,$Z$11:$Z$1485&amp;$AG$11:$AG$1485,0),MATCH($D2329,$AD$9:$AO$9,0)),"-")</f>
        <v>29.3505</v>
      </c>
      <c r="S2329" s="75">
        <v>210</v>
      </c>
      <c r="T2329" s="75">
        <v>194</v>
      </c>
      <c r="U2329" s="75">
        <v>4</v>
      </c>
      <c r="V2329" s="75">
        <v>24</v>
      </c>
      <c r="W2329" s="50" t="str">
        <f t="shared" si="208"/>
        <v>-</v>
      </c>
      <c r="X2329" s="50">
        <f t="shared" si="209"/>
        <v>16</v>
      </c>
    </row>
    <row r="2330" spans="2:24" ht="15" x14ac:dyDescent="0.3">
      <c r="B2330" s="76" t="str">
        <f t="shared" si="210"/>
        <v>M32×2</v>
      </c>
      <c r="C2330" s="77" t="s">
        <v>216</v>
      </c>
      <c r="D2330" s="77" t="s">
        <v>221</v>
      </c>
      <c r="E2330" s="74" t="s">
        <v>0</v>
      </c>
      <c r="F2330" s="75">
        <v>32</v>
      </c>
      <c r="G2330" s="75">
        <v>2</v>
      </c>
      <c r="H2330" s="74" t="s">
        <v>461</v>
      </c>
      <c r="I2330" s="74" t="s">
        <v>384</v>
      </c>
      <c r="J2330" s="75" t="s">
        <v>312</v>
      </c>
      <c r="K2330" s="58" t="s">
        <v>491</v>
      </c>
      <c r="L2330" s="75">
        <v>32</v>
      </c>
      <c r="M2330" s="75">
        <v>2</v>
      </c>
      <c r="N2330" s="74">
        <v>60</v>
      </c>
      <c r="O2330" s="101">
        <f t="array" ref="O2330">IFERROR(INDEX($AD$11:$AO$1485,MATCH($B2330&amp;$I2330,$Z$11:$Z$1485&amp;$AG$11:$AG$1485,0),MATCH($C2330,$AD$9:$AO$9,0)),"-")</f>
        <v>31.57</v>
      </c>
      <c r="P2330" s="75" t="s">
        <v>131</v>
      </c>
      <c r="Q2330" s="75" t="s">
        <v>131</v>
      </c>
      <c r="R2330" s="101">
        <f t="array" ref="R2330">IFERROR(INDEX($AD$11:$AO$1485,MATCH($B2330&amp;$I2330,$Z$11:$Z$1485&amp;$AG$11:$AG$1485,0),MATCH($D2330,$AD$9:$AO$9,0)),"-")</f>
        <v>30.701000000000001</v>
      </c>
      <c r="S2330" s="75">
        <v>290</v>
      </c>
      <c r="T2330" s="75">
        <v>274</v>
      </c>
      <c r="U2330" s="75">
        <v>5</v>
      </c>
      <c r="V2330" s="75">
        <v>15</v>
      </c>
      <c r="W2330" s="50" t="str">
        <f t="shared" si="208"/>
        <v>-</v>
      </c>
      <c r="X2330" s="50">
        <f t="shared" si="209"/>
        <v>16</v>
      </c>
    </row>
    <row r="2331" spans="2:24" ht="15" x14ac:dyDescent="0.3">
      <c r="B2331" s="76" t="str">
        <f t="shared" si="210"/>
        <v>M32×1.5</v>
      </c>
      <c r="C2331" s="77" t="s">
        <v>216</v>
      </c>
      <c r="D2331" s="77" t="s">
        <v>221</v>
      </c>
      <c r="E2331" s="74" t="s">
        <v>0</v>
      </c>
      <c r="F2331" s="75">
        <v>32</v>
      </c>
      <c r="G2331" s="75">
        <v>1.5</v>
      </c>
      <c r="H2331" s="74" t="s">
        <v>461</v>
      </c>
      <c r="I2331" s="74" t="s">
        <v>384</v>
      </c>
      <c r="J2331" s="75" t="s">
        <v>312</v>
      </c>
      <c r="K2331" s="58" t="s">
        <v>491</v>
      </c>
      <c r="L2331" s="75">
        <v>32</v>
      </c>
      <c r="M2331" s="75">
        <v>1.5</v>
      </c>
      <c r="N2331" s="74">
        <v>60</v>
      </c>
      <c r="O2331" s="101">
        <f t="array" ref="O2331">IFERROR(INDEX($AD$11:$AO$1485,MATCH($B2331&amp;$I2331,$Z$11:$Z$1485&amp;$AG$11:$AG$1485,0),MATCH($C2331,$AD$9:$AO$9,0)),"-")</f>
        <v>31.72</v>
      </c>
      <c r="P2331" s="75" t="s">
        <v>131</v>
      </c>
      <c r="Q2331" s="75" t="s">
        <v>131</v>
      </c>
      <c r="R2331" s="101">
        <f t="array" ref="R2331">IFERROR(INDEX($AD$11:$AO$1485,MATCH($B2331&amp;$I2331,$Z$11:$Z$1485&amp;$AG$11:$AG$1485,0),MATCH($D2331,$AD$9:$AO$9,0)),"-")</f>
        <v>31.025700000000001</v>
      </c>
      <c r="S2331" s="75">
        <v>260</v>
      </c>
      <c r="T2331" s="75">
        <v>244</v>
      </c>
      <c r="U2331" s="75">
        <v>4</v>
      </c>
      <c r="V2331" s="75">
        <v>18</v>
      </c>
      <c r="W2331" s="50" t="str">
        <f t="shared" si="208"/>
        <v>-</v>
      </c>
      <c r="X2331" s="50">
        <f t="shared" si="209"/>
        <v>16</v>
      </c>
    </row>
    <row r="2332" spans="2:24" ht="15" x14ac:dyDescent="0.3">
      <c r="B2332" s="76" t="str">
        <f t="shared" si="210"/>
        <v>M33×3</v>
      </c>
      <c r="C2332" s="77" t="s">
        <v>216</v>
      </c>
      <c r="D2332" s="77" t="s">
        <v>221</v>
      </c>
      <c r="E2332" s="74" t="s">
        <v>0</v>
      </c>
      <c r="F2332" s="75">
        <v>33</v>
      </c>
      <c r="G2332" s="75">
        <v>3</v>
      </c>
      <c r="H2332" s="74" t="s">
        <v>461</v>
      </c>
      <c r="I2332" s="74" t="s">
        <v>384</v>
      </c>
      <c r="J2332" s="75" t="s">
        <v>312</v>
      </c>
      <c r="K2332" s="58" t="s">
        <v>491</v>
      </c>
      <c r="L2332" s="75">
        <v>33</v>
      </c>
      <c r="M2332" s="75">
        <v>3</v>
      </c>
      <c r="N2332" s="74">
        <v>60</v>
      </c>
      <c r="O2332" s="101">
        <f t="array" ref="O2332">IFERROR(INDEX($AD$11:$AO$1485,MATCH($B2332&amp;$I2332,$Z$11:$Z$1485&amp;$AG$11:$AG$1485,0),MATCH($C2332,$AD$9:$AO$9,0)),"-")</f>
        <v>32.69</v>
      </c>
      <c r="P2332" s="75" t="s">
        <v>131</v>
      </c>
      <c r="Q2332" s="75" t="s">
        <v>131</v>
      </c>
      <c r="R2332" s="101">
        <f t="array" ref="R2332">IFERROR(INDEX($AD$11:$AO$1485,MATCH($B2332&amp;$I2332,$Z$11:$Z$1485&amp;$AG$11:$AG$1485,0),MATCH($D2332,$AD$9:$AO$9,0)),"-")</f>
        <v>31.051400000000001</v>
      </c>
      <c r="S2332" s="75">
        <v>335</v>
      </c>
      <c r="T2332" s="75">
        <v>319</v>
      </c>
      <c r="U2332" s="75">
        <v>5</v>
      </c>
      <c r="V2332" s="75">
        <v>12</v>
      </c>
      <c r="W2332" s="50" t="str">
        <f t="shared" si="208"/>
        <v>-</v>
      </c>
      <c r="X2332" s="50">
        <f t="shared" si="209"/>
        <v>16</v>
      </c>
    </row>
    <row r="2333" spans="2:24" ht="15" x14ac:dyDescent="0.3">
      <c r="B2333" s="76" t="str">
        <f t="shared" si="210"/>
        <v>M33×2</v>
      </c>
      <c r="C2333" s="77" t="s">
        <v>216</v>
      </c>
      <c r="D2333" s="77" t="s">
        <v>221</v>
      </c>
      <c r="E2333" s="74" t="s">
        <v>0</v>
      </c>
      <c r="F2333" s="75">
        <v>33</v>
      </c>
      <c r="G2333" s="75">
        <v>2</v>
      </c>
      <c r="H2333" s="74" t="s">
        <v>461</v>
      </c>
      <c r="I2333" s="74" t="s">
        <v>384</v>
      </c>
      <c r="J2333" s="75" t="s">
        <v>312</v>
      </c>
      <c r="K2333" s="58" t="s">
        <v>491</v>
      </c>
      <c r="L2333" s="75">
        <v>33</v>
      </c>
      <c r="M2333" s="75">
        <v>2</v>
      </c>
      <c r="N2333" s="74">
        <v>60</v>
      </c>
      <c r="O2333" s="101">
        <f t="array" ref="O2333">IFERROR(INDEX($AD$11:$AO$1485,MATCH($B2333&amp;$I2333,$Z$11:$Z$1485&amp;$AG$11:$AG$1485,0),MATCH($C2333,$AD$9:$AO$9,0)),"-")</f>
        <v>32.85</v>
      </c>
      <c r="P2333" s="75" t="s">
        <v>131</v>
      </c>
      <c r="Q2333" s="75" t="s">
        <v>131</v>
      </c>
      <c r="R2333" s="101">
        <f t="array" ref="R2333">IFERROR(INDEX($AD$11:$AO$1485,MATCH($B2333&amp;$I2333,$Z$11:$Z$1485&amp;$AG$11:$AG$1485,0),MATCH($D2333,$AD$9:$AO$9,0)),"-")</f>
        <v>31.701000000000001</v>
      </c>
      <c r="S2333" s="75">
        <v>280</v>
      </c>
      <c r="T2333" s="75">
        <v>264</v>
      </c>
      <c r="U2333" s="75">
        <v>5</v>
      </c>
      <c r="V2333" s="75">
        <v>15</v>
      </c>
      <c r="W2333" s="50" t="str">
        <f t="shared" si="208"/>
        <v>-</v>
      </c>
      <c r="X2333" s="50">
        <f t="shared" si="209"/>
        <v>16</v>
      </c>
    </row>
    <row r="2334" spans="2:24" ht="15" x14ac:dyDescent="0.3">
      <c r="B2334" s="76" t="str">
        <f t="shared" si="210"/>
        <v>M33×1.5</v>
      </c>
      <c r="C2334" s="77" t="s">
        <v>216</v>
      </c>
      <c r="D2334" s="77" t="s">
        <v>221</v>
      </c>
      <c r="E2334" s="74" t="s">
        <v>0</v>
      </c>
      <c r="F2334" s="75">
        <v>33</v>
      </c>
      <c r="G2334" s="75">
        <v>1.5</v>
      </c>
      <c r="H2334" s="74" t="s">
        <v>461</v>
      </c>
      <c r="I2334" s="74" t="s">
        <v>384</v>
      </c>
      <c r="J2334" s="75" t="s">
        <v>312</v>
      </c>
      <c r="K2334" s="58" t="s">
        <v>491</v>
      </c>
      <c r="L2334" s="75">
        <v>33</v>
      </c>
      <c r="M2334" s="75">
        <v>1.5</v>
      </c>
      <c r="N2334" s="74">
        <v>60</v>
      </c>
      <c r="O2334" s="101">
        <f t="array" ref="O2334">IFERROR(INDEX($AD$11:$AO$1485,MATCH($B2334&amp;$I2334,$Z$11:$Z$1485&amp;$AG$11:$AG$1485,0),MATCH($C2334,$AD$9:$AO$9,0)),"-")</f>
        <v>32.72</v>
      </c>
      <c r="P2334" s="75" t="s">
        <v>131</v>
      </c>
      <c r="Q2334" s="75" t="s">
        <v>131</v>
      </c>
      <c r="R2334" s="101">
        <f t="array" ref="R2334">IFERROR(INDEX($AD$11:$AO$1485,MATCH($B2334&amp;$I2334,$Z$11:$Z$1485&amp;$AG$11:$AG$1485,0),MATCH($D2334,$AD$9:$AO$9,0)),"-")</f>
        <v>32.025700000000001</v>
      </c>
      <c r="S2334" s="75">
        <v>260</v>
      </c>
      <c r="T2334" s="75">
        <v>244</v>
      </c>
      <c r="U2334" s="75">
        <v>4</v>
      </c>
      <c r="V2334" s="75">
        <v>18</v>
      </c>
      <c r="W2334" s="50" t="str">
        <f t="shared" si="208"/>
        <v>-</v>
      </c>
      <c r="X2334" s="50">
        <f t="shared" si="209"/>
        <v>16</v>
      </c>
    </row>
    <row r="2335" spans="2:24" ht="15" x14ac:dyDescent="0.3">
      <c r="B2335" s="76" t="str">
        <f t="shared" si="210"/>
        <v>M35×1.5</v>
      </c>
      <c r="C2335" s="77" t="s">
        <v>216</v>
      </c>
      <c r="D2335" s="77" t="s">
        <v>221</v>
      </c>
      <c r="E2335" s="74" t="s">
        <v>0</v>
      </c>
      <c r="F2335" s="75">
        <v>35</v>
      </c>
      <c r="G2335" s="75">
        <v>1.5</v>
      </c>
      <c r="H2335" s="74" t="s">
        <v>461</v>
      </c>
      <c r="I2335" s="74" t="s">
        <v>384</v>
      </c>
      <c r="J2335" s="75" t="s">
        <v>312</v>
      </c>
      <c r="K2335" s="58" t="s">
        <v>491</v>
      </c>
      <c r="L2335" s="75">
        <v>35</v>
      </c>
      <c r="M2335" s="75">
        <v>1.5</v>
      </c>
      <c r="N2335" s="74">
        <v>60</v>
      </c>
      <c r="O2335" s="101">
        <f t="array" ref="O2335">IFERROR(INDEX($AD$11:$AO$1485,MATCH($B2335&amp;$I2335,$Z$11:$Z$1485&amp;$AG$11:$AG$1485,0),MATCH($C2335,$AD$9:$AO$9,0)),"-")</f>
        <v>34.72</v>
      </c>
      <c r="P2335" s="75" t="s">
        <v>131</v>
      </c>
      <c r="Q2335" s="75" t="s">
        <v>131</v>
      </c>
      <c r="R2335" s="101">
        <f t="array" ref="R2335">IFERROR(INDEX($AD$11:$AO$1485,MATCH($B2335&amp;$I2335,$Z$11:$Z$1485&amp;$AG$11:$AG$1485,0),MATCH($D2335,$AD$9:$AO$9,0)),"-")</f>
        <v>34.025700000000001</v>
      </c>
      <c r="S2335" s="75">
        <v>260</v>
      </c>
      <c r="T2335" s="75">
        <v>244</v>
      </c>
      <c r="U2335" s="75">
        <v>4</v>
      </c>
      <c r="V2335" s="75">
        <v>18</v>
      </c>
      <c r="W2335" s="50" t="str">
        <f t="shared" si="208"/>
        <v>-</v>
      </c>
      <c r="X2335" s="50">
        <f t="shared" si="209"/>
        <v>16</v>
      </c>
    </row>
    <row r="2336" spans="2:24" ht="15" x14ac:dyDescent="0.3">
      <c r="B2336" s="76" t="str">
        <f t="shared" si="210"/>
        <v>M36×3</v>
      </c>
      <c r="C2336" s="77" t="s">
        <v>216</v>
      </c>
      <c r="D2336" s="77" t="s">
        <v>221</v>
      </c>
      <c r="E2336" s="74" t="s">
        <v>0</v>
      </c>
      <c r="F2336" s="75">
        <v>36</v>
      </c>
      <c r="G2336" s="75">
        <v>3</v>
      </c>
      <c r="H2336" s="74" t="s">
        <v>461</v>
      </c>
      <c r="I2336" s="74" t="s">
        <v>384</v>
      </c>
      <c r="J2336" s="75" t="s">
        <v>312</v>
      </c>
      <c r="K2336" s="58" t="s">
        <v>491</v>
      </c>
      <c r="L2336" s="75">
        <v>36</v>
      </c>
      <c r="M2336" s="75">
        <v>3</v>
      </c>
      <c r="N2336" s="74">
        <v>60</v>
      </c>
      <c r="O2336" s="101">
        <f t="array" ref="O2336">IFERROR(INDEX($AD$11:$AO$1485,MATCH($B2336&amp;$I2336,$Z$11:$Z$1485&amp;$AG$11:$AG$1485,0),MATCH($C2336,$AD$9:$AO$9,0)),"-")</f>
        <v>35.69</v>
      </c>
      <c r="P2336" s="75" t="s">
        <v>131</v>
      </c>
      <c r="Q2336" s="75" t="s">
        <v>131</v>
      </c>
      <c r="R2336" s="101">
        <f t="array" ref="R2336">IFERROR(INDEX($AD$11:$AO$1485,MATCH($B2336&amp;$I2336,$Z$11:$Z$1485&amp;$AG$11:$AG$1485,0),MATCH($D2336,$AD$9:$AO$9,0)),"-")</f>
        <v>34.051400000000001</v>
      </c>
      <c r="S2336" s="75">
        <v>335</v>
      </c>
      <c r="T2336" s="75">
        <v>319</v>
      </c>
      <c r="U2336" s="75">
        <v>5</v>
      </c>
      <c r="V2336" s="75">
        <v>12</v>
      </c>
      <c r="W2336" s="50" t="str">
        <f t="shared" si="208"/>
        <v>-</v>
      </c>
      <c r="X2336" s="50">
        <f t="shared" si="209"/>
        <v>16</v>
      </c>
    </row>
    <row r="2337" spans="2:24" ht="15" x14ac:dyDescent="0.3">
      <c r="B2337" s="76" t="str">
        <f t="shared" si="210"/>
        <v>M36×2</v>
      </c>
      <c r="C2337" s="77" t="s">
        <v>216</v>
      </c>
      <c r="D2337" s="77" t="s">
        <v>221</v>
      </c>
      <c r="E2337" s="74" t="s">
        <v>0</v>
      </c>
      <c r="F2337" s="75">
        <v>36</v>
      </c>
      <c r="G2337" s="75">
        <v>2</v>
      </c>
      <c r="H2337" s="74" t="s">
        <v>461</v>
      </c>
      <c r="I2337" s="74" t="s">
        <v>384</v>
      </c>
      <c r="J2337" s="75" t="s">
        <v>312</v>
      </c>
      <c r="K2337" s="58" t="s">
        <v>491</v>
      </c>
      <c r="L2337" s="75">
        <v>36</v>
      </c>
      <c r="M2337" s="75">
        <v>2</v>
      </c>
      <c r="N2337" s="74">
        <v>60</v>
      </c>
      <c r="O2337" s="101">
        <f t="array" ref="O2337">IFERROR(INDEX($AD$11:$AO$1485,MATCH($B2337&amp;$I2337,$Z$11:$Z$1485&amp;$AG$11:$AG$1485,0),MATCH($C2337,$AD$9:$AO$9,0)),"-")</f>
        <v>35.57</v>
      </c>
      <c r="P2337" s="75" t="s">
        <v>131</v>
      </c>
      <c r="Q2337" s="75" t="s">
        <v>131</v>
      </c>
      <c r="R2337" s="101">
        <f t="array" ref="R2337">IFERROR(INDEX($AD$11:$AO$1485,MATCH($B2337&amp;$I2337,$Z$11:$Z$1485&amp;$AG$11:$AG$1485,0),MATCH($D2337,$AD$9:$AO$9,0)),"-")</f>
        <v>34.701000000000001</v>
      </c>
      <c r="S2337" s="75">
        <v>290</v>
      </c>
      <c r="T2337" s="75">
        <v>274</v>
      </c>
      <c r="U2337" s="75">
        <v>5</v>
      </c>
      <c r="V2337" s="75">
        <v>15</v>
      </c>
      <c r="W2337" s="50" t="str">
        <f t="shared" si="208"/>
        <v>-</v>
      </c>
      <c r="X2337" s="50">
        <f t="shared" si="209"/>
        <v>16</v>
      </c>
    </row>
    <row r="2338" spans="2:24" ht="15" x14ac:dyDescent="0.3">
      <c r="B2338" s="76" t="str">
        <f t="shared" si="210"/>
        <v>M36×1.5</v>
      </c>
      <c r="C2338" s="77" t="s">
        <v>216</v>
      </c>
      <c r="D2338" s="77" t="s">
        <v>221</v>
      </c>
      <c r="E2338" s="74" t="s">
        <v>0</v>
      </c>
      <c r="F2338" s="75">
        <v>36</v>
      </c>
      <c r="G2338" s="75">
        <v>1.5</v>
      </c>
      <c r="H2338" s="74" t="s">
        <v>461</v>
      </c>
      <c r="I2338" s="74" t="s">
        <v>384</v>
      </c>
      <c r="J2338" s="75" t="s">
        <v>312</v>
      </c>
      <c r="K2338" s="58" t="s">
        <v>491</v>
      </c>
      <c r="L2338" s="75">
        <v>36</v>
      </c>
      <c r="M2338" s="75">
        <v>1.5</v>
      </c>
      <c r="N2338" s="74">
        <v>60</v>
      </c>
      <c r="O2338" s="101">
        <f t="array" ref="O2338">IFERROR(INDEX($AD$11:$AO$1485,MATCH($B2338&amp;$I2338,$Z$11:$Z$1485&amp;$AG$11:$AG$1485,0),MATCH($C2338,$AD$9:$AO$9,0)),"-")</f>
        <v>35.72</v>
      </c>
      <c r="P2338" s="75" t="s">
        <v>131</v>
      </c>
      <c r="Q2338" s="75" t="s">
        <v>131</v>
      </c>
      <c r="R2338" s="101">
        <f t="array" ref="R2338">IFERROR(INDEX($AD$11:$AO$1485,MATCH($B2338&amp;$I2338,$Z$11:$Z$1485&amp;$AG$11:$AG$1485,0),MATCH($D2338,$AD$9:$AO$9,0)),"-")</f>
        <v>35.025700000000001</v>
      </c>
      <c r="S2338" s="75">
        <v>260</v>
      </c>
      <c r="T2338" s="75">
        <v>244</v>
      </c>
      <c r="U2338" s="75">
        <v>4</v>
      </c>
      <c r="V2338" s="75">
        <v>18</v>
      </c>
      <c r="W2338" s="50" t="str">
        <f t="shared" si="208"/>
        <v>-</v>
      </c>
      <c r="X2338" s="50">
        <f t="shared" si="209"/>
        <v>16</v>
      </c>
    </row>
    <row r="2339" spans="2:24" ht="15" x14ac:dyDescent="0.3">
      <c r="B2339" s="76" t="str">
        <f t="shared" si="210"/>
        <v>M38×1.5</v>
      </c>
      <c r="C2339" s="77" t="s">
        <v>216</v>
      </c>
      <c r="D2339" s="77" t="s">
        <v>221</v>
      </c>
      <c r="E2339" s="74" t="s">
        <v>0</v>
      </c>
      <c r="F2339" s="75">
        <v>38</v>
      </c>
      <c r="G2339" s="75">
        <v>1.5</v>
      </c>
      <c r="H2339" s="74" t="s">
        <v>461</v>
      </c>
      <c r="I2339" s="74" t="s">
        <v>384</v>
      </c>
      <c r="J2339" s="75" t="s">
        <v>312</v>
      </c>
      <c r="K2339" s="58" t="s">
        <v>491</v>
      </c>
      <c r="L2339" s="75">
        <v>38</v>
      </c>
      <c r="M2339" s="75">
        <v>1.5</v>
      </c>
      <c r="N2339" s="74">
        <v>60</v>
      </c>
      <c r="O2339" s="101">
        <f t="array" ref="O2339">IFERROR(INDEX($AD$11:$AO$1485,MATCH($B2339&amp;$I2339,$Z$11:$Z$1485&amp;$AG$11:$AG$1485,0),MATCH($C2339,$AD$9:$AO$9,0)),"-")</f>
        <v>37.72</v>
      </c>
      <c r="P2339" s="75" t="s">
        <v>131</v>
      </c>
      <c r="Q2339" s="75" t="s">
        <v>131</v>
      </c>
      <c r="R2339" s="101">
        <f t="array" ref="R2339">IFERROR(INDEX($AD$11:$AO$1485,MATCH($B2339&amp;$I2339,$Z$11:$Z$1485&amp;$AG$11:$AG$1485,0),MATCH($D2339,$AD$9:$AO$9,0)),"-")</f>
        <v>37.025700000000001</v>
      </c>
      <c r="S2339" s="75">
        <v>260</v>
      </c>
      <c r="T2339" s="75">
        <v>244</v>
      </c>
      <c r="U2339" s="75">
        <v>4</v>
      </c>
      <c r="V2339" s="75">
        <v>18</v>
      </c>
      <c r="W2339" s="50" t="str">
        <f t="shared" si="208"/>
        <v>-</v>
      </c>
      <c r="X2339" s="50">
        <f t="shared" si="209"/>
        <v>16</v>
      </c>
    </row>
    <row r="2340" spans="2:24" ht="15" x14ac:dyDescent="0.3">
      <c r="B2340" s="76" t="str">
        <f t="shared" si="210"/>
        <v>M39×3</v>
      </c>
      <c r="C2340" s="77" t="s">
        <v>216</v>
      </c>
      <c r="D2340" s="77" t="s">
        <v>221</v>
      </c>
      <c r="E2340" s="74" t="s">
        <v>0</v>
      </c>
      <c r="F2340" s="75">
        <v>39</v>
      </c>
      <c r="G2340" s="75">
        <v>3</v>
      </c>
      <c r="H2340" s="74" t="s">
        <v>461</v>
      </c>
      <c r="I2340" s="74" t="s">
        <v>384</v>
      </c>
      <c r="J2340" s="75" t="s">
        <v>312</v>
      </c>
      <c r="K2340" s="58" t="s">
        <v>491</v>
      </c>
      <c r="L2340" s="75">
        <v>39</v>
      </c>
      <c r="M2340" s="75">
        <v>3</v>
      </c>
      <c r="N2340" s="74">
        <v>60</v>
      </c>
      <c r="O2340" s="101">
        <f t="array" ref="O2340">IFERROR(INDEX($AD$11:$AO$1485,MATCH($B2340&amp;$I2340,$Z$11:$Z$1485&amp;$AG$11:$AG$1485,0),MATCH($C2340,$AD$9:$AO$9,0)),"-")</f>
        <v>38.69</v>
      </c>
      <c r="P2340" s="75" t="s">
        <v>131</v>
      </c>
      <c r="Q2340" s="75" t="s">
        <v>131</v>
      </c>
      <c r="R2340" s="101">
        <f t="array" ref="R2340">IFERROR(INDEX($AD$11:$AO$1485,MATCH($B2340&amp;$I2340,$Z$11:$Z$1485&amp;$AG$11:$AG$1485,0),MATCH($D2340,$AD$9:$AO$9,0)),"-")</f>
        <v>37.051400000000001</v>
      </c>
      <c r="S2340" s="75">
        <v>335</v>
      </c>
      <c r="T2340" s="75">
        <v>319</v>
      </c>
      <c r="U2340" s="75">
        <v>5</v>
      </c>
      <c r="V2340" s="75">
        <v>12</v>
      </c>
      <c r="W2340" s="50" t="str">
        <f t="shared" si="208"/>
        <v>-</v>
      </c>
      <c r="X2340" s="50">
        <f t="shared" si="209"/>
        <v>16</v>
      </c>
    </row>
    <row r="2341" spans="2:24" ht="15" x14ac:dyDescent="0.3">
      <c r="B2341" s="76" t="str">
        <f t="shared" si="210"/>
        <v>M39×2</v>
      </c>
      <c r="C2341" s="77" t="s">
        <v>216</v>
      </c>
      <c r="D2341" s="77" t="s">
        <v>221</v>
      </c>
      <c r="E2341" s="74" t="s">
        <v>0</v>
      </c>
      <c r="F2341" s="75">
        <v>39</v>
      </c>
      <c r="G2341" s="75">
        <v>2</v>
      </c>
      <c r="H2341" s="74" t="s">
        <v>461</v>
      </c>
      <c r="I2341" s="74" t="s">
        <v>384</v>
      </c>
      <c r="J2341" s="75" t="s">
        <v>312</v>
      </c>
      <c r="K2341" s="58" t="s">
        <v>491</v>
      </c>
      <c r="L2341" s="75">
        <v>39</v>
      </c>
      <c r="M2341" s="75">
        <v>2</v>
      </c>
      <c r="N2341" s="74">
        <v>60</v>
      </c>
      <c r="O2341" s="101">
        <f t="array" ref="O2341">IFERROR(INDEX($AD$11:$AO$1485,MATCH($B2341&amp;$I2341,$Z$11:$Z$1485&amp;$AG$11:$AG$1485,0),MATCH($C2341,$AD$9:$AO$9,0)),"-")</f>
        <v>38.85</v>
      </c>
      <c r="P2341" s="75" t="s">
        <v>131</v>
      </c>
      <c r="Q2341" s="75" t="s">
        <v>131</v>
      </c>
      <c r="R2341" s="101">
        <f t="array" ref="R2341">IFERROR(INDEX($AD$11:$AO$1485,MATCH($B2341&amp;$I2341,$Z$11:$Z$1485&amp;$AG$11:$AG$1485,0),MATCH($D2341,$AD$9:$AO$9,0)),"-")</f>
        <v>37.701000000000001</v>
      </c>
      <c r="S2341" s="75">
        <v>280</v>
      </c>
      <c r="T2341" s="75">
        <v>264</v>
      </c>
      <c r="U2341" s="75">
        <v>5</v>
      </c>
      <c r="V2341" s="75">
        <v>15</v>
      </c>
      <c r="W2341" s="50" t="str">
        <f t="shared" si="208"/>
        <v>-</v>
      </c>
      <c r="X2341" s="50">
        <f t="shared" si="209"/>
        <v>16</v>
      </c>
    </row>
    <row r="2342" spans="2:24" ht="15" x14ac:dyDescent="0.3">
      <c r="B2342" s="76" t="str">
        <f t="shared" si="210"/>
        <v>M39×1.5</v>
      </c>
      <c r="C2342" s="77" t="s">
        <v>216</v>
      </c>
      <c r="D2342" s="77" t="s">
        <v>221</v>
      </c>
      <c r="E2342" s="74" t="s">
        <v>0</v>
      </c>
      <c r="F2342" s="75">
        <v>39</v>
      </c>
      <c r="G2342" s="75">
        <v>1.5</v>
      </c>
      <c r="H2342" s="74" t="s">
        <v>461</v>
      </c>
      <c r="I2342" s="74" t="s">
        <v>384</v>
      </c>
      <c r="J2342" s="75" t="s">
        <v>312</v>
      </c>
      <c r="K2342" s="58" t="s">
        <v>491</v>
      </c>
      <c r="L2342" s="75">
        <v>39</v>
      </c>
      <c r="M2342" s="75">
        <v>1.5</v>
      </c>
      <c r="N2342" s="74">
        <v>60</v>
      </c>
      <c r="O2342" s="101">
        <f t="array" ref="O2342">IFERROR(INDEX($AD$11:$AO$1485,MATCH($B2342&amp;$I2342,$Z$11:$Z$1485&amp;$AG$11:$AG$1485,0),MATCH($C2342,$AD$9:$AO$9,0)),"-")</f>
        <v>38.93</v>
      </c>
      <c r="P2342" s="75" t="s">
        <v>131</v>
      </c>
      <c r="Q2342" s="75" t="s">
        <v>131</v>
      </c>
      <c r="R2342" s="101">
        <f t="array" ref="R2342">IFERROR(INDEX($AD$11:$AO$1485,MATCH($B2342&amp;$I2342,$Z$11:$Z$1485&amp;$AG$11:$AG$1485,0),MATCH($D2342,$AD$9:$AO$9,0)),"-")</f>
        <v>38.025700000000001</v>
      </c>
      <c r="S2342" s="75">
        <v>250</v>
      </c>
      <c r="T2342" s="75">
        <v>234</v>
      </c>
      <c r="U2342" s="75">
        <v>4</v>
      </c>
      <c r="V2342" s="75">
        <v>18</v>
      </c>
      <c r="W2342" s="50" t="str">
        <f t="shared" si="208"/>
        <v>-</v>
      </c>
      <c r="X2342" s="50">
        <f t="shared" si="209"/>
        <v>16</v>
      </c>
    </row>
    <row r="2343" spans="2:24" ht="15" x14ac:dyDescent="0.3">
      <c r="B2343" s="76" t="str">
        <f t="shared" si="210"/>
        <v>M40×3</v>
      </c>
      <c r="C2343" s="77" t="s">
        <v>216</v>
      </c>
      <c r="D2343" s="77" t="s">
        <v>221</v>
      </c>
      <c r="E2343" s="74" t="s">
        <v>0</v>
      </c>
      <c r="F2343" s="75">
        <v>40</v>
      </c>
      <c r="G2343" s="75">
        <v>3</v>
      </c>
      <c r="H2343" s="74" t="s">
        <v>461</v>
      </c>
      <c r="I2343" s="74" t="s">
        <v>384</v>
      </c>
      <c r="J2343" s="75" t="s">
        <v>312</v>
      </c>
      <c r="K2343" s="58" t="s">
        <v>491</v>
      </c>
      <c r="L2343" s="75">
        <v>40</v>
      </c>
      <c r="M2343" s="75">
        <v>3</v>
      </c>
      <c r="N2343" s="74">
        <v>60</v>
      </c>
      <c r="O2343" s="101">
        <f t="array" ref="O2343">IFERROR(INDEX($AD$11:$AO$1485,MATCH($B2343&amp;$I2343,$Z$11:$Z$1485&amp;$AG$11:$AG$1485,0),MATCH($C2343,$AD$9:$AO$9,0)),"-")</f>
        <v>39.69</v>
      </c>
      <c r="P2343" s="75" t="s">
        <v>131</v>
      </c>
      <c r="Q2343" s="75" t="s">
        <v>131</v>
      </c>
      <c r="R2343" s="101">
        <f t="array" ref="R2343">IFERROR(INDEX($AD$11:$AO$1485,MATCH($B2343&amp;$I2343,$Z$11:$Z$1485&amp;$AG$11:$AG$1485,0),MATCH($D2343,$AD$9:$AO$9,0)),"-")</f>
        <v>38.051400000000001</v>
      </c>
      <c r="S2343" s="75">
        <v>335</v>
      </c>
      <c r="T2343" s="75">
        <v>319</v>
      </c>
      <c r="U2343" s="75">
        <v>5</v>
      </c>
      <c r="V2343" s="75">
        <v>12</v>
      </c>
      <c r="W2343" s="50" t="str">
        <f t="shared" si="208"/>
        <v>-</v>
      </c>
      <c r="X2343" s="50">
        <f t="shared" si="209"/>
        <v>16</v>
      </c>
    </row>
    <row r="2344" spans="2:24" ht="15" x14ac:dyDescent="0.3">
      <c r="B2344" s="76" t="str">
        <f t="shared" si="210"/>
        <v>M40×2</v>
      </c>
      <c r="C2344" s="77" t="s">
        <v>216</v>
      </c>
      <c r="D2344" s="77" t="s">
        <v>221</v>
      </c>
      <c r="E2344" s="74" t="s">
        <v>0</v>
      </c>
      <c r="F2344" s="75">
        <v>40</v>
      </c>
      <c r="G2344" s="75">
        <v>2</v>
      </c>
      <c r="H2344" s="74" t="s">
        <v>461</v>
      </c>
      <c r="I2344" s="74" t="s">
        <v>384</v>
      </c>
      <c r="J2344" s="75" t="s">
        <v>312</v>
      </c>
      <c r="K2344" s="58" t="s">
        <v>491</v>
      </c>
      <c r="L2344" s="75">
        <v>40</v>
      </c>
      <c r="M2344" s="75">
        <v>2</v>
      </c>
      <c r="N2344" s="74">
        <v>60</v>
      </c>
      <c r="O2344" s="101">
        <f t="array" ref="O2344">IFERROR(INDEX($AD$11:$AO$1485,MATCH($B2344&amp;$I2344,$Z$11:$Z$1485&amp;$AG$11:$AG$1485,0),MATCH($C2344,$AD$9:$AO$9,0)),"-")</f>
        <v>39.57</v>
      </c>
      <c r="P2344" s="75" t="s">
        <v>131</v>
      </c>
      <c r="Q2344" s="75" t="s">
        <v>131</v>
      </c>
      <c r="R2344" s="101">
        <f t="array" ref="R2344">IFERROR(INDEX($AD$11:$AO$1485,MATCH($B2344&amp;$I2344,$Z$11:$Z$1485&amp;$AG$11:$AG$1485,0),MATCH($D2344,$AD$9:$AO$9,0)),"-")</f>
        <v>38.701000000000001</v>
      </c>
      <c r="S2344" s="75">
        <v>290</v>
      </c>
      <c r="T2344" s="75">
        <v>274</v>
      </c>
      <c r="U2344" s="75">
        <v>5</v>
      </c>
      <c r="V2344" s="75">
        <v>15</v>
      </c>
      <c r="W2344" s="50" t="str">
        <f t="shared" si="208"/>
        <v>-</v>
      </c>
      <c r="X2344" s="50">
        <f t="shared" si="209"/>
        <v>16</v>
      </c>
    </row>
    <row r="2345" spans="2:24" ht="15" x14ac:dyDescent="0.3">
      <c r="B2345" s="76" t="str">
        <f t="shared" si="210"/>
        <v>M40×1.5</v>
      </c>
      <c r="C2345" s="77" t="s">
        <v>216</v>
      </c>
      <c r="D2345" s="77" t="s">
        <v>221</v>
      </c>
      <c r="E2345" s="74" t="s">
        <v>0</v>
      </c>
      <c r="F2345" s="75">
        <v>40</v>
      </c>
      <c r="G2345" s="75">
        <v>1.5</v>
      </c>
      <c r="H2345" s="74" t="s">
        <v>461</v>
      </c>
      <c r="I2345" s="74" t="s">
        <v>384</v>
      </c>
      <c r="J2345" s="75" t="s">
        <v>312</v>
      </c>
      <c r="K2345" s="58" t="s">
        <v>491</v>
      </c>
      <c r="L2345" s="75">
        <v>40</v>
      </c>
      <c r="M2345" s="75">
        <v>1.5</v>
      </c>
      <c r="N2345" s="74">
        <v>60</v>
      </c>
      <c r="O2345" s="101">
        <f t="array" ref="O2345">IFERROR(INDEX($AD$11:$AO$1485,MATCH($B2345&amp;$I2345,$Z$11:$Z$1485&amp;$AG$11:$AG$1485,0),MATCH($C2345,$AD$9:$AO$9,0)),"-")</f>
        <v>39.72</v>
      </c>
      <c r="P2345" s="75" t="s">
        <v>131</v>
      </c>
      <c r="Q2345" s="75" t="s">
        <v>131</v>
      </c>
      <c r="R2345" s="101">
        <f t="array" ref="R2345">IFERROR(INDEX($AD$11:$AO$1485,MATCH($B2345&amp;$I2345,$Z$11:$Z$1485&amp;$AG$11:$AG$1485,0),MATCH($D2345,$AD$9:$AO$9,0)),"-")</f>
        <v>39.025700000000001</v>
      </c>
      <c r="S2345" s="75">
        <v>260</v>
      </c>
      <c r="T2345" s="75">
        <v>244</v>
      </c>
      <c r="U2345" s="75">
        <v>4</v>
      </c>
      <c r="V2345" s="75">
        <v>18</v>
      </c>
      <c r="W2345" s="50" t="str">
        <f t="shared" si="208"/>
        <v>-</v>
      </c>
      <c r="X2345" s="50">
        <f t="shared" si="209"/>
        <v>16</v>
      </c>
    </row>
    <row r="2346" spans="2:24" ht="15" x14ac:dyDescent="0.3">
      <c r="B2346" s="76" t="str">
        <f t="shared" si="210"/>
        <v>M42×4</v>
      </c>
      <c r="C2346" s="77" t="s">
        <v>216</v>
      </c>
      <c r="D2346" s="77" t="s">
        <v>221</v>
      </c>
      <c r="E2346" s="74" t="s">
        <v>0</v>
      </c>
      <c r="F2346" s="75">
        <v>42</v>
      </c>
      <c r="G2346" s="75">
        <v>4</v>
      </c>
      <c r="H2346" s="74" t="s">
        <v>461</v>
      </c>
      <c r="I2346" s="74" t="s">
        <v>384</v>
      </c>
      <c r="J2346" s="75" t="s">
        <v>312</v>
      </c>
      <c r="K2346" s="58" t="s">
        <v>491</v>
      </c>
      <c r="L2346" s="75">
        <v>42</v>
      </c>
      <c r="M2346" s="75">
        <v>4</v>
      </c>
      <c r="N2346" s="74">
        <v>60</v>
      </c>
      <c r="O2346" s="101">
        <f t="array" ref="O2346">IFERROR(INDEX($AD$11:$AO$1485,MATCH($B2346&amp;$I2346,$Z$11:$Z$1485&amp;$AG$11:$AG$1485,0),MATCH($C2346,$AD$9:$AO$9,0)),"-")</f>
        <v>41.51</v>
      </c>
      <c r="P2346" s="75" t="s">
        <v>131</v>
      </c>
      <c r="Q2346" s="75" t="s">
        <v>131</v>
      </c>
      <c r="R2346" s="101">
        <f t="array" ref="R2346">IFERROR(INDEX($AD$11:$AO$1485,MATCH($B2346&amp;$I2346,$Z$11:$Z$1485&amp;$AG$11:$AG$1485,0),MATCH($D2346,$AD$9:$AO$9,0)),"-")</f>
        <v>39.401899999999998</v>
      </c>
      <c r="S2346" s="75">
        <v>375</v>
      </c>
      <c r="T2346" s="75">
        <v>359</v>
      </c>
      <c r="U2346" s="75">
        <v>5</v>
      </c>
      <c r="V2346" s="75">
        <v>11</v>
      </c>
      <c r="W2346" s="50" t="str">
        <f t="shared" si="208"/>
        <v>-</v>
      </c>
      <c r="X2346" s="50">
        <f t="shared" si="209"/>
        <v>16</v>
      </c>
    </row>
    <row r="2347" spans="2:24" ht="15" x14ac:dyDescent="0.3">
      <c r="B2347" s="76" t="str">
        <f t="shared" si="210"/>
        <v>M42×3</v>
      </c>
      <c r="C2347" s="77" t="s">
        <v>216</v>
      </c>
      <c r="D2347" s="77" t="s">
        <v>221</v>
      </c>
      <c r="E2347" s="74" t="s">
        <v>0</v>
      </c>
      <c r="F2347" s="75">
        <v>42</v>
      </c>
      <c r="G2347" s="75">
        <v>3</v>
      </c>
      <c r="H2347" s="74" t="s">
        <v>461</v>
      </c>
      <c r="I2347" s="74" t="s">
        <v>384</v>
      </c>
      <c r="J2347" s="75" t="s">
        <v>312</v>
      </c>
      <c r="K2347" s="58" t="s">
        <v>491</v>
      </c>
      <c r="L2347" s="75">
        <v>42</v>
      </c>
      <c r="M2347" s="75">
        <v>3</v>
      </c>
      <c r="N2347" s="74">
        <v>60</v>
      </c>
      <c r="O2347" s="101">
        <f t="array" ref="O2347">IFERROR(INDEX($AD$11:$AO$1485,MATCH($B2347&amp;$I2347,$Z$11:$Z$1485&amp;$AG$11:$AG$1485,0),MATCH($C2347,$AD$9:$AO$9,0)),"-")</f>
        <v>41.69</v>
      </c>
      <c r="P2347" s="75" t="s">
        <v>131</v>
      </c>
      <c r="Q2347" s="75" t="s">
        <v>131</v>
      </c>
      <c r="R2347" s="101">
        <f t="array" ref="R2347">IFERROR(INDEX($AD$11:$AO$1485,MATCH($B2347&amp;$I2347,$Z$11:$Z$1485&amp;$AG$11:$AG$1485,0),MATCH($D2347,$AD$9:$AO$9,0)),"-")</f>
        <v>40.051400000000001</v>
      </c>
      <c r="S2347" s="75">
        <v>335</v>
      </c>
      <c r="T2347" s="75">
        <v>319</v>
      </c>
      <c r="U2347" s="75">
        <v>5</v>
      </c>
      <c r="V2347" s="75">
        <v>12</v>
      </c>
      <c r="W2347" s="50" t="str">
        <f t="shared" si="208"/>
        <v>-</v>
      </c>
      <c r="X2347" s="50">
        <f t="shared" si="209"/>
        <v>16</v>
      </c>
    </row>
    <row r="2348" spans="2:24" ht="15" x14ac:dyDescent="0.3">
      <c r="B2348" s="76" t="str">
        <f t="shared" si="210"/>
        <v>M42×2</v>
      </c>
      <c r="C2348" s="77" t="s">
        <v>216</v>
      </c>
      <c r="D2348" s="77" t="s">
        <v>221</v>
      </c>
      <c r="E2348" s="74" t="s">
        <v>0</v>
      </c>
      <c r="F2348" s="75">
        <v>42</v>
      </c>
      <c r="G2348" s="75">
        <v>2</v>
      </c>
      <c r="H2348" s="74" t="s">
        <v>461</v>
      </c>
      <c r="I2348" s="74" t="s">
        <v>384</v>
      </c>
      <c r="J2348" s="75" t="s">
        <v>312</v>
      </c>
      <c r="K2348" s="58" t="s">
        <v>491</v>
      </c>
      <c r="L2348" s="75">
        <v>42</v>
      </c>
      <c r="M2348" s="75">
        <v>2</v>
      </c>
      <c r="N2348" s="74">
        <v>60</v>
      </c>
      <c r="O2348" s="101">
        <f t="array" ref="O2348">IFERROR(INDEX($AD$11:$AO$1485,MATCH($B2348&amp;$I2348,$Z$11:$Z$1485&amp;$AG$11:$AG$1485,0),MATCH($C2348,$AD$9:$AO$9,0)),"-")</f>
        <v>41.57</v>
      </c>
      <c r="P2348" s="75" t="s">
        <v>131</v>
      </c>
      <c r="Q2348" s="75" t="s">
        <v>131</v>
      </c>
      <c r="R2348" s="101">
        <f t="array" ref="R2348">IFERROR(INDEX($AD$11:$AO$1485,MATCH($B2348&amp;$I2348,$Z$11:$Z$1485&amp;$AG$11:$AG$1485,0),MATCH($D2348,$AD$9:$AO$9,0)),"-")</f>
        <v>40.701000000000001</v>
      </c>
      <c r="S2348" s="75">
        <v>290</v>
      </c>
      <c r="T2348" s="75">
        <v>274</v>
      </c>
      <c r="U2348" s="75">
        <v>5</v>
      </c>
      <c r="V2348" s="75">
        <v>15</v>
      </c>
      <c r="W2348" s="50" t="str">
        <f t="shared" si="208"/>
        <v>-</v>
      </c>
      <c r="X2348" s="50">
        <f t="shared" si="209"/>
        <v>16</v>
      </c>
    </row>
    <row r="2349" spans="2:24" ht="15" x14ac:dyDescent="0.3">
      <c r="B2349" s="76" t="str">
        <f t="shared" si="210"/>
        <v>M42×1.5</v>
      </c>
      <c r="C2349" s="77" t="s">
        <v>216</v>
      </c>
      <c r="D2349" s="77" t="s">
        <v>221</v>
      </c>
      <c r="E2349" s="74" t="s">
        <v>0</v>
      </c>
      <c r="F2349" s="75">
        <v>42</v>
      </c>
      <c r="G2349" s="75">
        <v>1.5</v>
      </c>
      <c r="H2349" s="74" t="s">
        <v>461</v>
      </c>
      <c r="I2349" s="74" t="s">
        <v>384</v>
      </c>
      <c r="J2349" s="75" t="s">
        <v>312</v>
      </c>
      <c r="K2349" s="58" t="s">
        <v>491</v>
      </c>
      <c r="L2349" s="75">
        <v>42</v>
      </c>
      <c r="M2349" s="75">
        <v>1.5</v>
      </c>
      <c r="N2349" s="74">
        <v>60</v>
      </c>
      <c r="O2349" s="101">
        <f t="array" ref="O2349">IFERROR(INDEX($AD$11:$AO$1485,MATCH($B2349&amp;$I2349,$Z$11:$Z$1485&amp;$AG$11:$AG$1485,0),MATCH($C2349,$AD$9:$AO$9,0)),"-")</f>
        <v>41.72</v>
      </c>
      <c r="P2349" s="75" t="s">
        <v>131</v>
      </c>
      <c r="Q2349" s="75" t="s">
        <v>131</v>
      </c>
      <c r="R2349" s="101">
        <f t="array" ref="R2349">IFERROR(INDEX($AD$11:$AO$1485,MATCH($B2349&amp;$I2349,$Z$11:$Z$1485&amp;$AG$11:$AG$1485,0),MATCH($D2349,$AD$9:$AO$9,0)),"-")</f>
        <v>41.025700000000001</v>
      </c>
      <c r="S2349" s="75">
        <v>260</v>
      </c>
      <c r="T2349" s="75">
        <v>244</v>
      </c>
      <c r="U2349" s="75">
        <v>4</v>
      </c>
      <c r="V2349" s="75">
        <v>18</v>
      </c>
      <c r="W2349" s="50" t="str">
        <f t="shared" si="208"/>
        <v>-</v>
      </c>
      <c r="X2349" s="50">
        <f t="shared" si="209"/>
        <v>16</v>
      </c>
    </row>
    <row r="2350" spans="2:24" ht="15" x14ac:dyDescent="0.3">
      <c r="B2350" s="76" t="str">
        <f t="shared" si="210"/>
        <v>M45×4</v>
      </c>
      <c r="C2350" s="77" t="s">
        <v>216</v>
      </c>
      <c r="D2350" s="77" t="s">
        <v>221</v>
      </c>
      <c r="E2350" s="74" t="s">
        <v>0</v>
      </c>
      <c r="F2350" s="75">
        <v>45</v>
      </c>
      <c r="G2350" s="75">
        <v>4</v>
      </c>
      <c r="H2350" s="74" t="s">
        <v>461</v>
      </c>
      <c r="I2350" s="74" t="s">
        <v>384</v>
      </c>
      <c r="J2350" s="75" t="s">
        <v>312</v>
      </c>
      <c r="K2350" s="58" t="s">
        <v>491</v>
      </c>
      <c r="L2350" s="75">
        <v>45</v>
      </c>
      <c r="M2350" s="75">
        <v>4</v>
      </c>
      <c r="N2350" s="74">
        <v>60</v>
      </c>
      <c r="O2350" s="101">
        <f t="array" ref="O2350">IFERROR(INDEX($AD$11:$AO$1485,MATCH($B2350&amp;$I2350,$Z$11:$Z$1485&amp;$AG$11:$AG$1485,0),MATCH($C2350,$AD$9:$AO$9,0)),"-")</f>
        <v>44.51</v>
      </c>
      <c r="P2350" s="75" t="s">
        <v>131</v>
      </c>
      <c r="Q2350" s="75" t="s">
        <v>131</v>
      </c>
      <c r="R2350" s="101">
        <f t="array" ref="R2350">IFERROR(INDEX($AD$11:$AO$1485,MATCH($B2350&amp;$I2350,$Z$11:$Z$1485&amp;$AG$11:$AG$1485,0),MATCH($D2350,$AD$9:$AO$9,0)),"-")</f>
        <v>42.401899999999998</v>
      </c>
      <c r="S2350" s="75">
        <v>375</v>
      </c>
      <c r="T2350" s="75">
        <v>359</v>
      </c>
      <c r="U2350" s="75">
        <v>5</v>
      </c>
      <c r="V2350" s="75">
        <v>11</v>
      </c>
      <c r="W2350" s="50" t="str">
        <f t="shared" si="208"/>
        <v>-</v>
      </c>
      <c r="X2350" s="50">
        <f t="shared" si="209"/>
        <v>16</v>
      </c>
    </row>
    <row r="2351" spans="2:24" ht="15" x14ac:dyDescent="0.3">
      <c r="B2351" s="76" t="str">
        <f t="shared" si="210"/>
        <v>M45×3</v>
      </c>
      <c r="C2351" s="77" t="s">
        <v>216</v>
      </c>
      <c r="D2351" s="77" t="s">
        <v>221</v>
      </c>
      <c r="E2351" s="74" t="s">
        <v>0</v>
      </c>
      <c r="F2351" s="75">
        <v>45</v>
      </c>
      <c r="G2351" s="75">
        <v>3</v>
      </c>
      <c r="H2351" s="74" t="s">
        <v>461</v>
      </c>
      <c r="I2351" s="74" t="s">
        <v>384</v>
      </c>
      <c r="J2351" s="75" t="s">
        <v>312</v>
      </c>
      <c r="K2351" s="58" t="s">
        <v>491</v>
      </c>
      <c r="L2351" s="75">
        <v>45</v>
      </c>
      <c r="M2351" s="75">
        <v>3</v>
      </c>
      <c r="N2351" s="74">
        <v>60</v>
      </c>
      <c r="O2351" s="101">
        <f t="array" ref="O2351">IFERROR(INDEX($AD$11:$AO$1485,MATCH($B2351&amp;$I2351,$Z$11:$Z$1485&amp;$AG$11:$AG$1485,0),MATCH($C2351,$AD$9:$AO$9,0)),"-")</f>
        <v>44.69</v>
      </c>
      <c r="P2351" s="75" t="s">
        <v>131</v>
      </c>
      <c r="Q2351" s="75" t="s">
        <v>131</v>
      </c>
      <c r="R2351" s="101">
        <f t="array" ref="R2351">IFERROR(INDEX($AD$11:$AO$1485,MATCH($B2351&amp;$I2351,$Z$11:$Z$1485&amp;$AG$11:$AG$1485,0),MATCH($D2351,$AD$9:$AO$9,0)),"-")</f>
        <v>43.051400000000001</v>
      </c>
      <c r="S2351" s="75">
        <v>335</v>
      </c>
      <c r="T2351" s="75">
        <v>319</v>
      </c>
      <c r="U2351" s="75">
        <v>5</v>
      </c>
      <c r="V2351" s="75">
        <v>12</v>
      </c>
      <c r="W2351" s="50" t="str">
        <f t="shared" si="208"/>
        <v>-</v>
      </c>
      <c r="X2351" s="50">
        <f t="shared" si="209"/>
        <v>16</v>
      </c>
    </row>
    <row r="2352" spans="2:24" ht="15" x14ac:dyDescent="0.3">
      <c r="B2352" s="76" t="str">
        <f t="shared" si="210"/>
        <v>M45×2</v>
      </c>
      <c r="C2352" s="77" t="s">
        <v>216</v>
      </c>
      <c r="D2352" s="77" t="s">
        <v>221</v>
      </c>
      <c r="E2352" s="74" t="s">
        <v>0</v>
      </c>
      <c r="F2352" s="75">
        <v>45</v>
      </c>
      <c r="G2352" s="75">
        <v>2</v>
      </c>
      <c r="H2352" s="74" t="s">
        <v>461</v>
      </c>
      <c r="I2352" s="74" t="s">
        <v>384</v>
      </c>
      <c r="J2352" s="75" t="s">
        <v>312</v>
      </c>
      <c r="K2352" s="58" t="s">
        <v>491</v>
      </c>
      <c r="L2352" s="75">
        <v>45</v>
      </c>
      <c r="M2352" s="75">
        <v>2</v>
      </c>
      <c r="N2352" s="74">
        <v>60</v>
      </c>
      <c r="O2352" s="101">
        <f t="array" ref="O2352">IFERROR(INDEX($AD$11:$AO$1485,MATCH($B2352&amp;$I2352,$Z$11:$Z$1485&amp;$AG$11:$AG$1485,0),MATCH($C2352,$AD$9:$AO$9,0)),"-")</f>
        <v>44.57</v>
      </c>
      <c r="P2352" s="75" t="s">
        <v>131</v>
      </c>
      <c r="Q2352" s="75" t="s">
        <v>131</v>
      </c>
      <c r="R2352" s="101">
        <f t="array" ref="R2352">IFERROR(INDEX($AD$11:$AO$1485,MATCH($B2352&amp;$I2352,$Z$11:$Z$1485&amp;$AG$11:$AG$1485,0),MATCH($D2352,$AD$9:$AO$9,0)),"-")</f>
        <v>43.701000000000001</v>
      </c>
      <c r="S2352" s="75">
        <v>290</v>
      </c>
      <c r="T2352" s="75">
        <v>274</v>
      </c>
      <c r="U2352" s="75">
        <v>5</v>
      </c>
      <c r="V2352" s="75">
        <v>15</v>
      </c>
      <c r="W2352" s="50" t="str">
        <f t="shared" si="208"/>
        <v>-</v>
      </c>
      <c r="X2352" s="50">
        <f t="shared" si="209"/>
        <v>16</v>
      </c>
    </row>
    <row r="2353" spans="2:24" ht="15" x14ac:dyDescent="0.3">
      <c r="B2353" s="76" t="str">
        <f t="shared" si="210"/>
        <v>M45×1.5</v>
      </c>
      <c r="C2353" s="77" t="s">
        <v>216</v>
      </c>
      <c r="D2353" s="77" t="s">
        <v>221</v>
      </c>
      <c r="E2353" s="74" t="s">
        <v>0</v>
      </c>
      <c r="F2353" s="75">
        <v>45</v>
      </c>
      <c r="G2353" s="75">
        <v>1.5</v>
      </c>
      <c r="H2353" s="74" t="s">
        <v>461</v>
      </c>
      <c r="I2353" s="74" t="s">
        <v>384</v>
      </c>
      <c r="J2353" s="75" t="s">
        <v>312</v>
      </c>
      <c r="K2353" s="58" t="s">
        <v>491</v>
      </c>
      <c r="L2353" s="75">
        <v>45</v>
      </c>
      <c r="M2353" s="75">
        <v>1.5</v>
      </c>
      <c r="N2353" s="74">
        <v>60</v>
      </c>
      <c r="O2353" s="101">
        <f t="array" ref="O2353">IFERROR(INDEX($AD$11:$AO$1485,MATCH($B2353&amp;$I2353,$Z$11:$Z$1485&amp;$AG$11:$AG$1485,0),MATCH($C2353,$AD$9:$AO$9,0)),"-")</f>
        <v>44.72</v>
      </c>
      <c r="P2353" s="75" t="s">
        <v>131</v>
      </c>
      <c r="Q2353" s="75" t="s">
        <v>131</v>
      </c>
      <c r="R2353" s="101">
        <f t="array" ref="R2353">IFERROR(INDEX($AD$11:$AO$1485,MATCH($B2353&amp;$I2353,$Z$11:$Z$1485&amp;$AG$11:$AG$1485,0),MATCH($D2353,$AD$9:$AO$9,0)),"-")</f>
        <v>44.025700000000001</v>
      </c>
      <c r="S2353" s="75">
        <v>260</v>
      </c>
      <c r="T2353" s="75">
        <v>244</v>
      </c>
      <c r="U2353" s="75">
        <v>4</v>
      </c>
      <c r="V2353" s="75">
        <v>18</v>
      </c>
      <c r="W2353" s="50" t="str">
        <f t="shared" si="208"/>
        <v>-</v>
      </c>
      <c r="X2353" s="50">
        <f t="shared" si="209"/>
        <v>16</v>
      </c>
    </row>
    <row r="2354" spans="2:24" ht="15" x14ac:dyDescent="0.3">
      <c r="B2354" s="76" t="str">
        <f t="shared" si="210"/>
        <v>M48×4</v>
      </c>
      <c r="C2354" s="77" t="s">
        <v>216</v>
      </c>
      <c r="D2354" s="77" t="s">
        <v>221</v>
      </c>
      <c r="E2354" s="74" t="s">
        <v>0</v>
      </c>
      <c r="F2354" s="75">
        <v>48</v>
      </c>
      <c r="G2354" s="75">
        <v>4</v>
      </c>
      <c r="H2354" s="74" t="s">
        <v>461</v>
      </c>
      <c r="I2354" s="74" t="s">
        <v>384</v>
      </c>
      <c r="J2354" s="75" t="s">
        <v>312</v>
      </c>
      <c r="K2354" s="58" t="s">
        <v>491</v>
      </c>
      <c r="L2354" s="75">
        <v>48</v>
      </c>
      <c r="M2354" s="75">
        <v>4</v>
      </c>
      <c r="N2354" s="74">
        <v>60</v>
      </c>
      <c r="O2354" s="101">
        <f t="array" ref="O2354">IFERROR(INDEX($AD$11:$AO$1485,MATCH($B2354&amp;$I2354,$Z$11:$Z$1485&amp;$AG$11:$AG$1485,0),MATCH($C2354,$AD$9:$AO$9,0)),"-")</f>
        <v>47.53</v>
      </c>
      <c r="P2354" s="75" t="s">
        <v>131</v>
      </c>
      <c r="Q2354" s="75" t="s">
        <v>131</v>
      </c>
      <c r="R2354" s="101">
        <f t="array" ref="R2354">IFERROR(INDEX($AD$11:$AO$1485,MATCH($B2354&amp;$I2354,$Z$11:$Z$1485&amp;$AG$11:$AG$1485,0),MATCH($D2354,$AD$9:$AO$9,0)),"-")</f>
        <v>45.401899999999998</v>
      </c>
      <c r="S2354" s="75">
        <v>400</v>
      </c>
      <c r="T2354" s="75">
        <v>384</v>
      </c>
      <c r="U2354" s="75">
        <v>5</v>
      </c>
      <c r="V2354" s="75">
        <v>11</v>
      </c>
      <c r="W2354" s="50" t="str">
        <f t="shared" si="208"/>
        <v>-</v>
      </c>
      <c r="X2354" s="50">
        <f t="shared" si="209"/>
        <v>16</v>
      </c>
    </row>
    <row r="2355" spans="2:24" ht="15" x14ac:dyDescent="0.3">
      <c r="B2355" s="76" t="str">
        <f t="shared" si="210"/>
        <v>M48×3</v>
      </c>
      <c r="C2355" s="77" t="s">
        <v>216</v>
      </c>
      <c r="D2355" s="77" t="s">
        <v>221</v>
      </c>
      <c r="E2355" s="74" t="s">
        <v>0</v>
      </c>
      <c r="F2355" s="75">
        <v>48</v>
      </c>
      <c r="G2355" s="75">
        <v>3</v>
      </c>
      <c r="H2355" s="74" t="s">
        <v>461</v>
      </c>
      <c r="I2355" s="74" t="s">
        <v>384</v>
      </c>
      <c r="J2355" s="75" t="s">
        <v>312</v>
      </c>
      <c r="K2355" s="58" t="s">
        <v>491</v>
      </c>
      <c r="L2355" s="75">
        <v>48</v>
      </c>
      <c r="M2355" s="75">
        <v>3</v>
      </c>
      <c r="N2355" s="74">
        <v>60</v>
      </c>
      <c r="O2355" s="101">
        <f t="array" ref="O2355">IFERROR(INDEX($AD$11:$AO$1485,MATCH($B2355&amp;$I2355,$Z$11:$Z$1485&amp;$AG$11:$AG$1485,0),MATCH($C2355,$AD$9:$AO$9,0)),"-")</f>
        <v>47.71</v>
      </c>
      <c r="P2355" s="75" t="s">
        <v>131</v>
      </c>
      <c r="Q2355" s="75" t="s">
        <v>131</v>
      </c>
      <c r="R2355" s="101">
        <f t="array" ref="R2355">IFERROR(INDEX($AD$11:$AO$1485,MATCH($B2355&amp;$I2355,$Z$11:$Z$1485&amp;$AG$11:$AG$1485,0),MATCH($D2355,$AD$9:$AO$9,0)),"-")</f>
        <v>46.051400000000001</v>
      </c>
      <c r="S2355" s="75">
        <v>355</v>
      </c>
      <c r="T2355" s="75">
        <v>339</v>
      </c>
      <c r="U2355" s="75">
        <v>5</v>
      </c>
      <c r="V2355" s="75">
        <v>12</v>
      </c>
      <c r="W2355" s="50" t="str">
        <f t="shared" si="208"/>
        <v>-</v>
      </c>
      <c r="X2355" s="50">
        <f t="shared" si="209"/>
        <v>16</v>
      </c>
    </row>
    <row r="2356" spans="2:24" ht="15" x14ac:dyDescent="0.3">
      <c r="B2356" s="76" t="str">
        <f t="shared" si="210"/>
        <v>M48×2</v>
      </c>
      <c r="C2356" s="77" t="s">
        <v>216</v>
      </c>
      <c r="D2356" s="77" t="s">
        <v>221</v>
      </c>
      <c r="E2356" s="74" t="s">
        <v>0</v>
      </c>
      <c r="F2356" s="75">
        <v>48</v>
      </c>
      <c r="G2356" s="75">
        <v>2</v>
      </c>
      <c r="H2356" s="74" t="s">
        <v>461</v>
      </c>
      <c r="I2356" s="74" t="s">
        <v>384</v>
      </c>
      <c r="J2356" s="75" t="s">
        <v>312</v>
      </c>
      <c r="K2356" s="58" t="s">
        <v>491</v>
      </c>
      <c r="L2356" s="75">
        <v>48</v>
      </c>
      <c r="M2356" s="75">
        <v>2</v>
      </c>
      <c r="N2356" s="74">
        <v>60</v>
      </c>
      <c r="O2356" s="101">
        <f t="array" ref="O2356">IFERROR(INDEX($AD$11:$AO$1485,MATCH($B2356&amp;$I2356,$Z$11:$Z$1485&amp;$AG$11:$AG$1485,0),MATCH($C2356,$AD$9:$AO$9,0)),"-")</f>
        <v>47.57</v>
      </c>
      <c r="P2356" s="75" t="s">
        <v>131</v>
      </c>
      <c r="Q2356" s="75" t="s">
        <v>131</v>
      </c>
      <c r="R2356" s="101">
        <f t="array" ref="R2356">IFERROR(INDEX($AD$11:$AO$1485,MATCH($B2356&amp;$I2356,$Z$11:$Z$1485&amp;$AG$11:$AG$1485,0),MATCH($D2356,$AD$9:$AO$9,0)),"-")</f>
        <v>46.701000000000001</v>
      </c>
      <c r="S2356" s="75">
        <v>290</v>
      </c>
      <c r="T2356" s="75">
        <v>274</v>
      </c>
      <c r="U2356" s="75">
        <v>5</v>
      </c>
      <c r="V2356" s="75">
        <v>15</v>
      </c>
      <c r="W2356" s="50" t="str">
        <f t="shared" ref="W2356:W2419" si="211">IF(P2356="-","-",P2356-Q2356)</f>
        <v>-</v>
      </c>
      <c r="X2356" s="50">
        <f t="shared" ref="X2356:X2419" si="212">S2356-T2356</f>
        <v>16</v>
      </c>
    </row>
    <row r="2357" spans="2:24" ht="15" x14ac:dyDescent="0.3">
      <c r="B2357" s="76" t="str">
        <f t="shared" si="210"/>
        <v>M48×1.5</v>
      </c>
      <c r="C2357" s="77" t="s">
        <v>216</v>
      </c>
      <c r="D2357" s="77" t="s">
        <v>221</v>
      </c>
      <c r="E2357" s="74" t="s">
        <v>0</v>
      </c>
      <c r="F2357" s="75">
        <v>48</v>
      </c>
      <c r="G2357" s="75">
        <v>1.5</v>
      </c>
      <c r="H2357" s="74" t="s">
        <v>461</v>
      </c>
      <c r="I2357" s="74" t="s">
        <v>384</v>
      </c>
      <c r="J2357" s="75" t="s">
        <v>312</v>
      </c>
      <c r="K2357" s="58" t="s">
        <v>491</v>
      </c>
      <c r="L2357" s="75">
        <v>48</v>
      </c>
      <c r="M2357" s="75">
        <v>1.5</v>
      </c>
      <c r="N2357" s="74">
        <v>60</v>
      </c>
      <c r="O2357" s="101">
        <f t="array" ref="O2357">IFERROR(INDEX($AD$11:$AO$1485,MATCH($B2357&amp;$I2357,$Z$11:$Z$1485&amp;$AG$11:$AG$1485,0),MATCH($C2357,$AD$9:$AO$9,0)),"-")</f>
        <v>47.72</v>
      </c>
      <c r="P2357" s="75" t="s">
        <v>131</v>
      </c>
      <c r="Q2357" s="75" t="s">
        <v>131</v>
      </c>
      <c r="R2357" s="101">
        <f t="array" ref="R2357">IFERROR(INDEX($AD$11:$AO$1485,MATCH($B2357&amp;$I2357,$Z$11:$Z$1485&amp;$AG$11:$AG$1485,0),MATCH($D2357,$AD$9:$AO$9,0)),"-")</f>
        <v>47.025700000000001</v>
      </c>
      <c r="S2357" s="75">
        <v>260</v>
      </c>
      <c r="T2357" s="75">
        <v>244</v>
      </c>
      <c r="U2357" s="75">
        <v>4</v>
      </c>
      <c r="V2357" s="75">
        <v>18</v>
      </c>
      <c r="W2357" s="50" t="str">
        <f t="shared" si="211"/>
        <v>-</v>
      </c>
      <c r="X2357" s="50">
        <f t="shared" si="212"/>
        <v>16</v>
      </c>
    </row>
    <row r="2358" spans="2:24" ht="15" x14ac:dyDescent="0.3">
      <c r="B2358" s="76" t="str">
        <f t="shared" si="210"/>
        <v>M50×3</v>
      </c>
      <c r="C2358" s="77" t="s">
        <v>216</v>
      </c>
      <c r="D2358" s="77" t="s">
        <v>221</v>
      </c>
      <c r="E2358" s="74" t="s">
        <v>0</v>
      </c>
      <c r="F2358" s="75">
        <v>50</v>
      </c>
      <c r="G2358" s="75">
        <v>3</v>
      </c>
      <c r="H2358" s="74" t="s">
        <v>461</v>
      </c>
      <c r="I2358" s="74" t="s">
        <v>384</v>
      </c>
      <c r="J2358" s="75" t="s">
        <v>312</v>
      </c>
      <c r="K2358" s="58" t="s">
        <v>491</v>
      </c>
      <c r="L2358" s="75">
        <v>50</v>
      </c>
      <c r="M2358" s="75">
        <v>3</v>
      </c>
      <c r="N2358" s="74">
        <v>60</v>
      </c>
      <c r="O2358" s="101">
        <f t="array" ref="O2358">IFERROR(INDEX($AD$11:$AO$1485,MATCH($B2358&amp;$I2358,$Z$11:$Z$1485&amp;$AG$11:$AG$1485,0),MATCH($C2358,$AD$9:$AO$9,0)),"-")</f>
        <v>49.71</v>
      </c>
      <c r="P2358" s="75" t="s">
        <v>131</v>
      </c>
      <c r="Q2358" s="75" t="s">
        <v>131</v>
      </c>
      <c r="R2358" s="101">
        <f t="array" ref="R2358">IFERROR(INDEX($AD$11:$AO$1485,MATCH($B2358&amp;$I2358,$Z$11:$Z$1485&amp;$AG$11:$AG$1485,0),MATCH($D2358,$AD$9:$AO$9,0)),"-")</f>
        <v>48.051400000000001</v>
      </c>
      <c r="S2358" s="75">
        <v>355</v>
      </c>
      <c r="T2358" s="75">
        <v>339</v>
      </c>
      <c r="U2358" s="75">
        <v>5</v>
      </c>
      <c r="V2358" s="75">
        <v>12</v>
      </c>
      <c r="W2358" s="50" t="str">
        <f t="shared" si="211"/>
        <v>-</v>
      </c>
      <c r="X2358" s="50">
        <f t="shared" si="212"/>
        <v>16</v>
      </c>
    </row>
    <row r="2359" spans="2:24" ht="15" x14ac:dyDescent="0.3">
      <c r="B2359" s="76" t="str">
        <f t="shared" si="210"/>
        <v>M50×2</v>
      </c>
      <c r="C2359" s="77" t="s">
        <v>216</v>
      </c>
      <c r="D2359" s="77" t="s">
        <v>221</v>
      </c>
      <c r="E2359" s="74" t="s">
        <v>0</v>
      </c>
      <c r="F2359" s="75">
        <v>50</v>
      </c>
      <c r="G2359" s="75">
        <v>2</v>
      </c>
      <c r="H2359" s="74" t="s">
        <v>461</v>
      </c>
      <c r="I2359" s="74" t="s">
        <v>384</v>
      </c>
      <c r="J2359" s="75" t="s">
        <v>312</v>
      </c>
      <c r="K2359" s="58" t="s">
        <v>491</v>
      </c>
      <c r="L2359" s="75">
        <v>50</v>
      </c>
      <c r="M2359" s="75">
        <v>2</v>
      </c>
      <c r="N2359" s="74">
        <v>60</v>
      </c>
      <c r="O2359" s="101">
        <f t="array" ref="O2359">IFERROR(INDEX($AD$11:$AO$1485,MATCH($B2359&amp;$I2359,$Z$11:$Z$1485&amp;$AG$11:$AG$1485,0),MATCH($C2359,$AD$9:$AO$9,0)),"-")</f>
        <v>49.57</v>
      </c>
      <c r="P2359" s="75" t="s">
        <v>131</v>
      </c>
      <c r="Q2359" s="75" t="s">
        <v>131</v>
      </c>
      <c r="R2359" s="101">
        <f t="array" ref="R2359">IFERROR(INDEX($AD$11:$AO$1485,MATCH($B2359&amp;$I2359,$Z$11:$Z$1485&amp;$AG$11:$AG$1485,0),MATCH($D2359,$AD$9:$AO$9,0)),"-")</f>
        <v>48.701000000000001</v>
      </c>
      <c r="S2359" s="75">
        <v>290</v>
      </c>
      <c r="T2359" s="75">
        <v>274</v>
      </c>
      <c r="U2359" s="75">
        <v>5</v>
      </c>
      <c r="V2359" s="75">
        <v>15</v>
      </c>
      <c r="W2359" s="50" t="str">
        <f t="shared" si="211"/>
        <v>-</v>
      </c>
      <c r="X2359" s="50">
        <f t="shared" si="212"/>
        <v>16</v>
      </c>
    </row>
    <row r="2360" spans="2:24" ht="15" x14ac:dyDescent="0.3">
      <c r="B2360" s="76" t="str">
        <f t="shared" si="210"/>
        <v>M50×1.5</v>
      </c>
      <c r="C2360" s="77" t="s">
        <v>216</v>
      </c>
      <c r="D2360" s="77" t="s">
        <v>221</v>
      </c>
      <c r="E2360" s="74" t="s">
        <v>0</v>
      </c>
      <c r="F2360" s="75">
        <v>50</v>
      </c>
      <c r="G2360" s="75">
        <v>1.5</v>
      </c>
      <c r="H2360" s="74" t="s">
        <v>461</v>
      </c>
      <c r="I2360" s="74" t="s">
        <v>384</v>
      </c>
      <c r="J2360" s="75" t="s">
        <v>312</v>
      </c>
      <c r="K2360" s="58" t="s">
        <v>491</v>
      </c>
      <c r="L2360" s="75">
        <v>50</v>
      </c>
      <c r="M2360" s="75">
        <v>1.5</v>
      </c>
      <c r="N2360" s="74">
        <v>60</v>
      </c>
      <c r="O2360" s="101">
        <f t="array" ref="O2360">IFERROR(INDEX($AD$11:$AO$1485,MATCH($B2360&amp;$I2360,$Z$11:$Z$1485&amp;$AG$11:$AG$1485,0),MATCH($C2360,$AD$9:$AO$9,0)),"-")</f>
        <v>49.72</v>
      </c>
      <c r="P2360" s="75" t="s">
        <v>131</v>
      </c>
      <c r="Q2360" s="75" t="s">
        <v>131</v>
      </c>
      <c r="R2360" s="101">
        <f t="array" ref="R2360">IFERROR(INDEX($AD$11:$AO$1485,MATCH($B2360&amp;$I2360,$Z$11:$Z$1485&amp;$AG$11:$AG$1485,0),MATCH($D2360,$AD$9:$AO$9,0)),"-")</f>
        <v>49.025700000000001</v>
      </c>
      <c r="S2360" s="75">
        <v>260</v>
      </c>
      <c r="T2360" s="75">
        <v>244</v>
      </c>
      <c r="U2360" s="75">
        <v>4</v>
      </c>
      <c r="V2360" s="75">
        <v>18</v>
      </c>
      <c r="W2360" s="50" t="str">
        <f t="shared" si="211"/>
        <v>-</v>
      </c>
      <c r="X2360" s="50">
        <f t="shared" si="212"/>
        <v>16</v>
      </c>
    </row>
    <row r="2361" spans="2:24" ht="15" x14ac:dyDescent="0.3">
      <c r="B2361" s="76" t="str">
        <f t="shared" si="210"/>
        <v>M52×4</v>
      </c>
      <c r="C2361" s="77" t="s">
        <v>216</v>
      </c>
      <c r="D2361" s="77" t="s">
        <v>221</v>
      </c>
      <c r="E2361" s="74" t="s">
        <v>0</v>
      </c>
      <c r="F2361" s="75">
        <v>52</v>
      </c>
      <c r="G2361" s="75">
        <v>4</v>
      </c>
      <c r="H2361" s="74" t="s">
        <v>461</v>
      </c>
      <c r="I2361" s="74" t="s">
        <v>384</v>
      </c>
      <c r="J2361" s="75" t="s">
        <v>312</v>
      </c>
      <c r="K2361" s="58" t="s">
        <v>491</v>
      </c>
      <c r="L2361" s="75">
        <v>52</v>
      </c>
      <c r="M2361" s="75">
        <v>4</v>
      </c>
      <c r="N2361" s="74">
        <v>60</v>
      </c>
      <c r="O2361" s="101">
        <f t="array" ref="O2361">IFERROR(INDEX($AD$11:$AO$1485,MATCH($B2361&amp;$I2361,$Z$11:$Z$1485&amp;$AG$11:$AG$1485,0),MATCH($C2361,$AD$9:$AO$9,0)),"-")</f>
        <v>51.53</v>
      </c>
      <c r="P2361" s="75" t="s">
        <v>131</v>
      </c>
      <c r="Q2361" s="75" t="s">
        <v>131</v>
      </c>
      <c r="R2361" s="101">
        <f t="array" ref="R2361">IFERROR(INDEX($AD$11:$AO$1485,MATCH($B2361&amp;$I2361,$Z$11:$Z$1485&amp;$AG$11:$AG$1485,0),MATCH($D2361,$AD$9:$AO$9,0)),"-")</f>
        <v>49.401899999999998</v>
      </c>
      <c r="S2361" s="75">
        <v>400</v>
      </c>
      <c r="T2361" s="75">
        <v>382</v>
      </c>
      <c r="U2361" s="75">
        <v>5</v>
      </c>
      <c r="V2361" s="75">
        <v>11</v>
      </c>
      <c r="W2361" s="50" t="str">
        <f t="shared" si="211"/>
        <v>-</v>
      </c>
      <c r="X2361" s="50">
        <f t="shared" si="212"/>
        <v>18</v>
      </c>
    </row>
    <row r="2362" spans="2:24" ht="15" x14ac:dyDescent="0.3">
      <c r="B2362" s="76" t="str">
        <f t="shared" si="210"/>
        <v>M52×3</v>
      </c>
      <c r="C2362" s="77" t="s">
        <v>216</v>
      </c>
      <c r="D2362" s="77" t="s">
        <v>221</v>
      </c>
      <c r="E2362" s="74" t="s">
        <v>0</v>
      </c>
      <c r="F2362" s="75">
        <v>52</v>
      </c>
      <c r="G2362" s="75">
        <v>3</v>
      </c>
      <c r="H2362" s="74" t="s">
        <v>461</v>
      </c>
      <c r="I2362" s="74" t="s">
        <v>384</v>
      </c>
      <c r="J2362" s="75" t="s">
        <v>312</v>
      </c>
      <c r="K2362" s="58" t="s">
        <v>491</v>
      </c>
      <c r="L2362" s="75">
        <v>52</v>
      </c>
      <c r="M2362" s="75">
        <v>3</v>
      </c>
      <c r="N2362" s="74">
        <v>60</v>
      </c>
      <c r="O2362" s="101">
        <f t="array" ref="O2362">IFERROR(INDEX($AD$11:$AO$1485,MATCH($B2362&amp;$I2362,$Z$11:$Z$1485&amp;$AG$11:$AG$1485,0),MATCH($C2362,$AD$9:$AO$9,0)),"-")</f>
        <v>51.71</v>
      </c>
      <c r="P2362" s="75" t="s">
        <v>131</v>
      </c>
      <c r="Q2362" s="75" t="s">
        <v>131</v>
      </c>
      <c r="R2362" s="101">
        <f t="array" ref="R2362">IFERROR(INDEX($AD$11:$AO$1485,MATCH($B2362&amp;$I2362,$Z$11:$Z$1485&amp;$AG$11:$AG$1485,0),MATCH($D2362,$AD$9:$AO$9,0)),"-")</f>
        <v>50.051400000000001</v>
      </c>
      <c r="S2362" s="75">
        <v>355</v>
      </c>
      <c r="T2362" s="75">
        <v>337</v>
      </c>
      <c r="U2362" s="75">
        <v>5</v>
      </c>
      <c r="V2362" s="75">
        <v>12</v>
      </c>
      <c r="W2362" s="50" t="str">
        <f t="shared" si="211"/>
        <v>-</v>
      </c>
      <c r="X2362" s="50">
        <f t="shared" si="212"/>
        <v>18</v>
      </c>
    </row>
    <row r="2363" spans="2:24" ht="15" x14ac:dyDescent="0.3">
      <c r="B2363" s="76" t="str">
        <f t="shared" si="210"/>
        <v>M52×2</v>
      </c>
      <c r="C2363" s="77" t="s">
        <v>216</v>
      </c>
      <c r="D2363" s="77" t="s">
        <v>221</v>
      </c>
      <c r="E2363" s="74" t="s">
        <v>0</v>
      </c>
      <c r="F2363" s="75">
        <v>52</v>
      </c>
      <c r="G2363" s="75">
        <v>2</v>
      </c>
      <c r="H2363" s="74" t="s">
        <v>461</v>
      </c>
      <c r="I2363" s="74" t="s">
        <v>384</v>
      </c>
      <c r="J2363" s="75" t="s">
        <v>312</v>
      </c>
      <c r="K2363" s="58" t="s">
        <v>491</v>
      </c>
      <c r="L2363" s="75">
        <v>52</v>
      </c>
      <c r="M2363" s="75">
        <v>2</v>
      </c>
      <c r="N2363" s="74">
        <v>60</v>
      </c>
      <c r="O2363" s="101">
        <f t="array" ref="O2363">IFERROR(INDEX($AD$11:$AO$1485,MATCH($B2363&amp;$I2363,$Z$11:$Z$1485&amp;$AG$11:$AG$1485,0),MATCH($C2363,$AD$9:$AO$9,0)),"-")</f>
        <v>51.58</v>
      </c>
      <c r="P2363" s="75" t="s">
        <v>131</v>
      </c>
      <c r="Q2363" s="75" t="s">
        <v>131</v>
      </c>
      <c r="R2363" s="101">
        <f t="array" ref="R2363">IFERROR(INDEX($AD$11:$AO$1485,MATCH($B2363&amp;$I2363,$Z$11:$Z$1485&amp;$AG$11:$AG$1485,0),MATCH($D2363,$AD$9:$AO$9,0)),"-")</f>
        <v>50.701000000000001</v>
      </c>
      <c r="S2363" s="75">
        <v>300</v>
      </c>
      <c r="T2363" s="75">
        <v>282</v>
      </c>
      <c r="U2363" s="75">
        <v>4</v>
      </c>
      <c r="V2363" s="75">
        <v>15</v>
      </c>
      <c r="W2363" s="50" t="str">
        <f t="shared" si="211"/>
        <v>-</v>
      </c>
      <c r="X2363" s="50">
        <f t="shared" si="212"/>
        <v>18</v>
      </c>
    </row>
    <row r="2364" spans="2:24" ht="15" x14ac:dyDescent="0.3">
      <c r="B2364" s="76" t="str">
        <f t="shared" si="210"/>
        <v>M52×1.5</v>
      </c>
      <c r="C2364" s="77" t="s">
        <v>216</v>
      </c>
      <c r="D2364" s="77" t="s">
        <v>221</v>
      </c>
      <c r="E2364" s="74" t="s">
        <v>0</v>
      </c>
      <c r="F2364" s="75">
        <v>52</v>
      </c>
      <c r="G2364" s="75">
        <v>1.5</v>
      </c>
      <c r="H2364" s="74" t="s">
        <v>461</v>
      </c>
      <c r="I2364" s="74" t="s">
        <v>384</v>
      </c>
      <c r="J2364" s="75" t="s">
        <v>312</v>
      </c>
      <c r="K2364" s="58" t="s">
        <v>491</v>
      </c>
      <c r="L2364" s="75">
        <v>52</v>
      </c>
      <c r="M2364" s="75">
        <v>1.5</v>
      </c>
      <c r="N2364" s="74">
        <v>60</v>
      </c>
      <c r="O2364" s="101">
        <f t="array" ref="O2364">IFERROR(INDEX($AD$11:$AO$1485,MATCH($B2364&amp;$I2364,$Z$11:$Z$1485&amp;$AG$11:$AG$1485,0),MATCH($C2364,$AD$9:$AO$9,0)),"-")</f>
        <v>51.73</v>
      </c>
      <c r="P2364" s="75" t="s">
        <v>131</v>
      </c>
      <c r="Q2364" s="75" t="s">
        <v>131</v>
      </c>
      <c r="R2364" s="101">
        <f t="array" ref="R2364">IFERROR(INDEX($AD$11:$AO$1485,MATCH($B2364&amp;$I2364,$Z$11:$Z$1485&amp;$AG$11:$AG$1485,0),MATCH($D2364,$AD$9:$AO$9,0)),"-")</f>
        <v>51.025700000000001</v>
      </c>
      <c r="S2364" s="75">
        <v>270</v>
      </c>
      <c r="T2364" s="75">
        <v>252</v>
      </c>
      <c r="U2364" s="75">
        <v>4</v>
      </c>
      <c r="V2364" s="75">
        <v>18</v>
      </c>
      <c r="W2364" s="50" t="str">
        <f t="shared" si="211"/>
        <v>-</v>
      </c>
      <c r="X2364" s="50">
        <f t="shared" si="212"/>
        <v>18</v>
      </c>
    </row>
    <row r="2365" spans="2:24" ht="15" x14ac:dyDescent="0.3">
      <c r="B2365" s="76" t="str">
        <f t="shared" si="210"/>
        <v>M55×4</v>
      </c>
      <c r="C2365" s="77" t="s">
        <v>216</v>
      </c>
      <c r="D2365" s="77" t="s">
        <v>221</v>
      </c>
      <c r="E2365" s="74" t="s">
        <v>0</v>
      </c>
      <c r="F2365" s="75">
        <v>55</v>
      </c>
      <c r="G2365" s="75">
        <v>4</v>
      </c>
      <c r="H2365" s="74" t="s">
        <v>461</v>
      </c>
      <c r="I2365" s="74" t="s">
        <v>384</v>
      </c>
      <c r="J2365" s="75" t="s">
        <v>312</v>
      </c>
      <c r="K2365" s="58" t="s">
        <v>491</v>
      </c>
      <c r="L2365" s="75">
        <v>55</v>
      </c>
      <c r="M2365" s="75">
        <v>4</v>
      </c>
      <c r="N2365" s="74">
        <v>60</v>
      </c>
      <c r="O2365" s="101">
        <f t="array" ref="O2365">IFERROR(INDEX($AD$11:$AO$1485,MATCH($B2365&amp;$I2365,$Z$11:$Z$1485&amp;$AG$11:$AG$1485,0),MATCH($C2365,$AD$9:$AO$9,0)),"-")</f>
        <v>54.53</v>
      </c>
      <c r="P2365" s="75" t="s">
        <v>131</v>
      </c>
      <c r="Q2365" s="75" t="s">
        <v>131</v>
      </c>
      <c r="R2365" s="101">
        <f t="array" ref="R2365">IFERROR(INDEX($AD$11:$AO$1485,MATCH($B2365&amp;$I2365,$Z$11:$Z$1485&amp;$AG$11:$AG$1485,0),MATCH($D2365,$AD$9:$AO$9,0)),"-")</f>
        <v>52.401899999999998</v>
      </c>
      <c r="S2365" s="75">
        <v>400</v>
      </c>
      <c r="T2365" s="75">
        <v>382</v>
      </c>
      <c r="U2365" s="75">
        <v>5</v>
      </c>
      <c r="V2365" s="75">
        <v>11</v>
      </c>
      <c r="W2365" s="50" t="str">
        <f t="shared" si="211"/>
        <v>-</v>
      </c>
      <c r="X2365" s="50">
        <f t="shared" si="212"/>
        <v>18</v>
      </c>
    </row>
    <row r="2366" spans="2:24" ht="15" x14ac:dyDescent="0.3">
      <c r="B2366" s="76" t="str">
        <f t="shared" si="210"/>
        <v>M55×3</v>
      </c>
      <c r="C2366" s="77" t="s">
        <v>216</v>
      </c>
      <c r="D2366" s="77" t="s">
        <v>221</v>
      </c>
      <c r="E2366" s="74" t="s">
        <v>0</v>
      </c>
      <c r="F2366" s="75">
        <v>55</v>
      </c>
      <c r="G2366" s="75">
        <v>3</v>
      </c>
      <c r="H2366" s="74" t="s">
        <v>461</v>
      </c>
      <c r="I2366" s="74" t="s">
        <v>384</v>
      </c>
      <c r="J2366" s="75" t="s">
        <v>312</v>
      </c>
      <c r="K2366" s="58" t="s">
        <v>491</v>
      </c>
      <c r="L2366" s="75">
        <v>55</v>
      </c>
      <c r="M2366" s="75">
        <v>3</v>
      </c>
      <c r="N2366" s="74">
        <v>60</v>
      </c>
      <c r="O2366" s="101">
        <f t="array" ref="O2366">IFERROR(INDEX($AD$11:$AO$1485,MATCH($B2366&amp;$I2366,$Z$11:$Z$1485&amp;$AG$11:$AG$1485,0),MATCH($C2366,$AD$9:$AO$9,0)),"-")</f>
        <v>54.71</v>
      </c>
      <c r="P2366" s="75" t="s">
        <v>131</v>
      </c>
      <c r="Q2366" s="75" t="s">
        <v>131</v>
      </c>
      <c r="R2366" s="101">
        <f t="array" ref="R2366">IFERROR(INDEX($AD$11:$AO$1485,MATCH($B2366&amp;$I2366,$Z$11:$Z$1485&amp;$AG$11:$AG$1485,0),MATCH($D2366,$AD$9:$AO$9,0)),"-")</f>
        <v>53.051400000000001</v>
      </c>
      <c r="S2366" s="75">
        <v>355</v>
      </c>
      <c r="T2366" s="75">
        <v>337</v>
      </c>
      <c r="U2366" s="75">
        <v>5</v>
      </c>
      <c r="V2366" s="75">
        <v>12</v>
      </c>
      <c r="W2366" s="50" t="str">
        <f t="shared" si="211"/>
        <v>-</v>
      </c>
      <c r="X2366" s="50">
        <f t="shared" si="212"/>
        <v>18</v>
      </c>
    </row>
    <row r="2367" spans="2:24" ht="15" x14ac:dyDescent="0.3">
      <c r="B2367" s="76" t="str">
        <f t="shared" si="210"/>
        <v>M55×2</v>
      </c>
      <c r="C2367" s="77" t="s">
        <v>216</v>
      </c>
      <c r="D2367" s="77" t="s">
        <v>221</v>
      </c>
      <c r="E2367" s="74" t="s">
        <v>0</v>
      </c>
      <c r="F2367" s="75">
        <v>55</v>
      </c>
      <c r="G2367" s="75">
        <v>2</v>
      </c>
      <c r="H2367" s="74" t="s">
        <v>461</v>
      </c>
      <c r="I2367" s="74" t="s">
        <v>384</v>
      </c>
      <c r="J2367" s="75" t="s">
        <v>312</v>
      </c>
      <c r="K2367" s="58" t="s">
        <v>491</v>
      </c>
      <c r="L2367" s="75">
        <v>55</v>
      </c>
      <c r="M2367" s="75">
        <v>2</v>
      </c>
      <c r="N2367" s="74">
        <v>60</v>
      </c>
      <c r="O2367" s="101">
        <f t="array" ref="O2367">IFERROR(INDEX($AD$11:$AO$1485,MATCH($B2367&amp;$I2367,$Z$11:$Z$1485&amp;$AG$11:$AG$1485,0),MATCH($C2367,$AD$9:$AO$9,0)),"-")</f>
        <v>54.58</v>
      </c>
      <c r="P2367" s="75" t="s">
        <v>131</v>
      </c>
      <c r="Q2367" s="75" t="s">
        <v>131</v>
      </c>
      <c r="R2367" s="101">
        <f t="array" ref="R2367">IFERROR(INDEX($AD$11:$AO$1485,MATCH($B2367&amp;$I2367,$Z$11:$Z$1485&amp;$AG$11:$AG$1485,0),MATCH($D2367,$AD$9:$AO$9,0)),"-")</f>
        <v>53.701000000000001</v>
      </c>
      <c r="S2367" s="75">
        <v>300</v>
      </c>
      <c r="T2367" s="75">
        <v>282</v>
      </c>
      <c r="U2367" s="75">
        <v>5</v>
      </c>
      <c r="V2367" s="75">
        <v>15</v>
      </c>
      <c r="W2367" s="50" t="str">
        <f t="shared" si="211"/>
        <v>-</v>
      </c>
      <c r="X2367" s="50">
        <f t="shared" si="212"/>
        <v>18</v>
      </c>
    </row>
    <row r="2368" spans="2:24" ht="15" x14ac:dyDescent="0.3">
      <c r="B2368" s="76" t="str">
        <f t="shared" si="210"/>
        <v>M55×1.5</v>
      </c>
      <c r="C2368" s="77" t="s">
        <v>216</v>
      </c>
      <c r="D2368" s="77" t="s">
        <v>221</v>
      </c>
      <c r="E2368" s="74" t="s">
        <v>0</v>
      </c>
      <c r="F2368" s="75">
        <v>55</v>
      </c>
      <c r="G2368" s="75">
        <v>1.5</v>
      </c>
      <c r="H2368" s="74" t="s">
        <v>461</v>
      </c>
      <c r="I2368" s="74" t="s">
        <v>384</v>
      </c>
      <c r="J2368" s="75" t="s">
        <v>312</v>
      </c>
      <c r="K2368" s="58" t="s">
        <v>491</v>
      </c>
      <c r="L2368" s="75">
        <v>55</v>
      </c>
      <c r="M2368" s="75">
        <v>1.5</v>
      </c>
      <c r="N2368" s="74">
        <v>60</v>
      </c>
      <c r="O2368" s="101">
        <f t="array" ref="O2368">IFERROR(INDEX($AD$11:$AO$1485,MATCH($B2368&amp;$I2368,$Z$11:$Z$1485&amp;$AG$11:$AG$1485,0),MATCH($C2368,$AD$9:$AO$9,0)),"-")</f>
        <v>54.73</v>
      </c>
      <c r="P2368" s="75" t="s">
        <v>131</v>
      </c>
      <c r="Q2368" s="75" t="s">
        <v>131</v>
      </c>
      <c r="R2368" s="101">
        <f t="array" ref="R2368">IFERROR(INDEX($AD$11:$AO$1485,MATCH($B2368&amp;$I2368,$Z$11:$Z$1485&amp;$AG$11:$AG$1485,0),MATCH($D2368,$AD$9:$AO$9,0)),"-")</f>
        <v>54.025700000000001</v>
      </c>
      <c r="S2368" s="75">
        <v>270</v>
      </c>
      <c r="T2368" s="75">
        <v>252</v>
      </c>
      <c r="U2368" s="75">
        <v>4</v>
      </c>
      <c r="V2368" s="75">
        <v>18</v>
      </c>
      <c r="W2368" s="50" t="str">
        <f t="shared" si="211"/>
        <v>-</v>
      </c>
      <c r="X2368" s="50">
        <f t="shared" si="212"/>
        <v>18</v>
      </c>
    </row>
    <row r="2369" spans="2:24" ht="15" x14ac:dyDescent="0.3">
      <c r="B2369" s="76" t="str">
        <f t="shared" si="210"/>
        <v>M56×4</v>
      </c>
      <c r="C2369" s="77" t="s">
        <v>216</v>
      </c>
      <c r="D2369" s="77" t="s">
        <v>221</v>
      </c>
      <c r="E2369" s="74" t="s">
        <v>0</v>
      </c>
      <c r="F2369" s="75">
        <v>56</v>
      </c>
      <c r="G2369" s="75">
        <v>4</v>
      </c>
      <c r="H2369" s="74" t="s">
        <v>461</v>
      </c>
      <c r="I2369" s="74" t="s">
        <v>384</v>
      </c>
      <c r="J2369" s="75" t="s">
        <v>312</v>
      </c>
      <c r="K2369" s="58" t="s">
        <v>491</v>
      </c>
      <c r="L2369" s="75">
        <v>56</v>
      </c>
      <c r="M2369" s="75">
        <v>4</v>
      </c>
      <c r="N2369" s="74">
        <v>60</v>
      </c>
      <c r="O2369" s="101">
        <f t="array" ref="O2369">IFERROR(INDEX($AD$11:$AO$1485,MATCH($B2369&amp;$I2369,$Z$11:$Z$1485&amp;$AG$11:$AG$1485,0),MATCH($C2369,$AD$9:$AO$9,0)),"-")</f>
        <v>55.53</v>
      </c>
      <c r="P2369" s="75" t="s">
        <v>131</v>
      </c>
      <c r="Q2369" s="75" t="s">
        <v>131</v>
      </c>
      <c r="R2369" s="101">
        <f t="array" ref="R2369">IFERROR(INDEX($AD$11:$AO$1485,MATCH($B2369&amp;$I2369,$Z$11:$Z$1485&amp;$AG$11:$AG$1485,0),MATCH($D2369,$AD$9:$AO$9,0)),"-")</f>
        <v>53.401899999999998</v>
      </c>
      <c r="S2369" s="75">
        <v>400</v>
      </c>
      <c r="T2369" s="75">
        <v>382</v>
      </c>
      <c r="U2369" s="75">
        <v>5</v>
      </c>
      <c r="V2369" s="75">
        <v>11</v>
      </c>
      <c r="W2369" s="50" t="str">
        <f t="shared" si="211"/>
        <v>-</v>
      </c>
      <c r="X2369" s="50">
        <f t="shared" si="212"/>
        <v>18</v>
      </c>
    </row>
    <row r="2370" spans="2:24" ht="15" x14ac:dyDescent="0.3">
      <c r="B2370" s="76" t="str">
        <f t="shared" si="210"/>
        <v>M56×3</v>
      </c>
      <c r="C2370" s="77" t="s">
        <v>216</v>
      </c>
      <c r="D2370" s="77" t="s">
        <v>221</v>
      </c>
      <c r="E2370" s="74" t="s">
        <v>0</v>
      </c>
      <c r="F2370" s="75">
        <v>56</v>
      </c>
      <c r="G2370" s="75">
        <v>3</v>
      </c>
      <c r="H2370" s="74" t="s">
        <v>461</v>
      </c>
      <c r="I2370" s="74" t="s">
        <v>384</v>
      </c>
      <c r="J2370" s="75" t="s">
        <v>312</v>
      </c>
      <c r="K2370" s="58" t="s">
        <v>491</v>
      </c>
      <c r="L2370" s="75">
        <v>56</v>
      </c>
      <c r="M2370" s="75">
        <v>3</v>
      </c>
      <c r="N2370" s="74">
        <v>60</v>
      </c>
      <c r="O2370" s="101">
        <f t="array" ref="O2370">IFERROR(INDEX($AD$11:$AO$1485,MATCH($B2370&amp;$I2370,$Z$11:$Z$1485&amp;$AG$11:$AG$1485,0),MATCH($C2370,$AD$9:$AO$9,0)),"-")</f>
        <v>55.71</v>
      </c>
      <c r="P2370" s="75" t="s">
        <v>131</v>
      </c>
      <c r="Q2370" s="75" t="s">
        <v>131</v>
      </c>
      <c r="R2370" s="101">
        <f t="array" ref="R2370">IFERROR(INDEX($AD$11:$AO$1485,MATCH($B2370&amp;$I2370,$Z$11:$Z$1485&amp;$AG$11:$AG$1485,0),MATCH($D2370,$AD$9:$AO$9,0)),"-")</f>
        <v>54.051400000000001</v>
      </c>
      <c r="S2370" s="75">
        <v>355</v>
      </c>
      <c r="T2370" s="75">
        <v>337</v>
      </c>
      <c r="U2370" s="75">
        <v>5</v>
      </c>
      <c r="V2370" s="75">
        <v>12</v>
      </c>
      <c r="W2370" s="50" t="str">
        <f t="shared" si="211"/>
        <v>-</v>
      </c>
      <c r="X2370" s="50">
        <f t="shared" si="212"/>
        <v>18</v>
      </c>
    </row>
    <row r="2371" spans="2:24" ht="15" x14ac:dyDescent="0.3">
      <c r="B2371" s="76" t="str">
        <f t="shared" si="210"/>
        <v>M56×2</v>
      </c>
      <c r="C2371" s="77" t="s">
        <v>216</v>
      </c>
      <c r="D2371" s="77" t="s">
        <v>221</v>
      </c>
      <c r="E2371" s="74" t="s">
        <v>0</v>
      </c>
      <c r="F2371" s="75">
        <v>56</v>
      </c>
      <c r="G2371" s="75">
        <v>2</v>
      </c>
      <c r="H2371" s="74" t="s">
        <v>461</v>
      </c>
      <c r="I2371" s="74" t="s">
        <v>384</v>
      </c>
      <c r="J2371" s="75" t="s">
        <v>312</v>
      </c>
      <c r="K2371" s="58" t="s">
        <v>491</v>
      </c>
      <c r="L2371" s="75">
        <v>56</v>
      </c>
      <c r="M2371" s="75">
        <v>2</v>
      </c>
      <c r="N2371" s="74">
        <v>60</v>
      </c>
      <c r="O2371" s="101">
        <f t="array" ref="O2371">IFERROR(INDEX($AD$11:$AO$1485,MATCH($B2371&amp;$I2371,$Z$11:$Z$1485&amp;$AG$11:$AG$1485,0),MATCH($C2371,$AD$9:$AO$9,0)),"-")</f>
        <v>55.87</v>
      </c>
      <c r="P2371" s="75" t="s">
        <v>131</v>
      </c>
      <c r="Q2371" s="75" t="s">
        <v>131</v>
      </c>
      <c r="R2371" s="101">
        <f t="array" ref="R2371">IFERROR(INDEX($AD$11:$AO$1485,MATCH($B2371&amp;$I2371,$Z$11:$Z$1485&amp;$AG$11:$AG$1485,0),MATCH($D2371,$AD$9:$AO$9,0)),"-")</f>
        <v>54.701000000000001</v>
      </c>
      <c r="S2371" s="75">
        <v>300</v>
      </c>
      <c r="T2371" s="75">
        <v>282</v>
      </c>
      <c r="U2371" s="75">
        <v>5</v>
      </c>
      <c r="V2371" s="75">
        <v>15</v>
      </c>
      <c r="W2371" s="50" t="str">
        <f t="shared" si="211"/>
        <v>-</v>
      </c>
      <c r="X2371" s="50">
        <f t="shared" si="212"/>
        <v>18</v>
      </c>
    </row>
    <row r="2372" spans="2:24" ht="15" x14ac:dyDescent="0.3">
      <c r="B2372" s="76" t="str">
        <f t="shared" si="210"/>
        <v>M56×1.5</v>
      </c>
      <c r="C2372" s="77" t="s">
        <v>216</v>
      </c>
      <c r="D2372" s="77" t="s">
        <v>221</v>
      </c>
      <c r="E2372" s="74" t="s">
        <v>0</v>
      </c>
      <c r="F2372" s="75">
        <v>56</v>
      </c>
      <c r="G2372" s="75">
        <v>1.5</v>
      </c>
      <c r="H2372" s="74" t="s">
        <v>461</v>
      </c>
      <c r="I2372" s="74" t="s">
        <v>384</v>
      </c>
      <c r="J2372" s="75" t="s">
        <v>312</v>
      </c>
      <c r="K2372" s="58" t="s">
        <v>491</v>
      </c>
      <c r="L2372" s="75">
        <v>56</v>
      </c>
      <c r="M2372" s="75">
        <v>1.5</v>
      </c>
      <c r="N2372" s="74">
        <v>60</v>
      </c>
      <c r="O2372" s="101">
        <f t="array" ref="O2372">IFERROR(INDEX($AD$11:$AO$1485,MATCH($B2372&amp;$I2372,$Z$11:$Z$1485&amp;$AG$11:$AG$1485,0),MATCH($C2372,$AD$9:$AO$9,0)),"-")</f>
        <v>55.94</v>
      </c>
      <c r="P2372" s="75" t="s">
        <v>131</v>
      </c>
      <c r="Q2372" s="75" t="s">
        <v>131</v>
      </c>
      <c r="R2372" s="101">
        <f t="array" ref="R2372">IFERROR(INDEX($AD$11:$AO$1485,MATCH($B2372&amp;$I2372,$Z$11:$Z$1485&amp;$AG$11:$AG$1485,0),MATCH($D2372,$AD$9:$AO$9,0)),"-")</f>
        <v>55.025700000000001</v>
      </c>
      <c r="S2372" s="75">
        <v>265</v>
      </c>
      <c r="T2372" s="75">
        <v>247</v>
      </c>
      <c r="U2372" s="75">
        <v>4</v>
      </c>
      <c r="V2372" s="75">
        <v>18</v>
      </c>
      <c r="W2372" s="50" t="str">
        <f t="shared" si="211"/>
        <v>-</v>
      </c>
      <c r="X2372" s="50">
        <f t="shared" si="212"/>
        <v>18</v>
      </c>
    </row>
    <row r="2373" spans="2:24" ht="15" x14ac:dyDescent="0.3">
      <c r="B2373" s="76" t="str">
        <f t="shared" si="210"/>
        <v>M58×4</v>
      </c>
      <c r="C2373" s="77" t="s">
        <v>216</v>
      </c>
      <c r="D2373" s="77" t="s">
        <v>221</v>
      </c>
      <c r="E2373" s="74" t="s">
        <v>0</v>
      </c>
      <c r="F2373" s="75">
        <v>58</v>
      </c>
      <c r="G2373" s="75">
        <v>4</v>
      </c>
      <c r="H2373" s="74" t="s">
        <v>461</v>
      </c>
      <c r="I2373" s="74" t="s">
        <v>384</v>
      </c>
      <c r="J2373" s="75" t="s">
        <v>312</v>
      </c>
      <c r="K2373" s="58" t="s">
        <v>491</v>
      </c>
      <c r="L2373" s="75">
        <v>58</v>
      </c>
      <c r="M2373" s="75">
        <v>4</v>
      </c>
      <c r="N2373" s="74">
        <v>60</v>
      </c>
      <c r="O2373" s="101">
        <f t="array" ref="O2373">IFERROR(INDEX($AD$11:$AO$1485,MATCH($B2373&amp;$I2373,$Z$11:$Z$1485&amp;$AG$11:$AG$1485,0),MATCH($C2373,$AD$9:$AO$9,0)),"-")</f>
        <v>57.53</v>
      </c>
      <c r="P2373" s="75" t="s">
        <v>131</v>
      </c>
      <c r="Q2373" s="75" t="s">
        <v>131</v>
      </c>
      <c r="R2373" s="101">
        <f t="array" ref="R2373">IFERROR(INDEX($AD$11:$AO$1485,MATCH($B2373&amp;$I2373,$Z$11:$Z$1485&amp;$AG$11:$AG$1485,0),MATCH($D2373,$AD$9:$AO$9,0)),"-")</f>
        <v>55.401899999999998</v>
      </c>
      <c r="S2373" s="75">
        <v>400</v>
      </c>
      <c r="T2373" s="75">
        <v>382</v>
      </c>
      <c r="U2373" s="75">
        <v>5</v>
      </c>
      <c r="V2373" s="75">
        <v>11</v>
      </c>
      <c r="W2373" s="50" t="str">
        <f t="shared" si="211"/>
        <v>-</v>
      </c>
      <c r="X2373" s="50">
        <f t="shared" si="212"/>
        <v>18</v>
      </c>
    </row>
    <row r="2374" spans="2:24" ht="15" x14ac:dyDescent="0.3">
      <c r="B2374" s="76" t="str">
        <f t="shared" si="210"/>
        <v>M58×3</v>
      </c>
      <c r="C2374" s="77" t="s">
        <v>216</v>
      </c>
      <c r="D2374" s="77" t="s">
        <v>221</v>
      </c>
      <c r="E2374" s="74" t="s">
        <v>0</v>
      </c>
      <c r="F2374" s="75">
        <v>58</v>
      </c>
      <c r="G2374" s="75">
        <v>3</v>
      </c>
      <c r="H2374" s="74" t="s">
        <v>461</v>
      </c>
      <c r="I2374" s="74" t="s">
        <v>384</v>
      </c>
      <c r="J2374" s="75" t="s">
        <v>312</v>
      </c>
      <c r="K2374" s="58" t="s">
        <v>491</v>
      </c>
      <c r="L2374" s="75">
        <v>58</v>
      </c>
      <c r="M2374" s="75">
        <v>3</v>
      </c>
      <c r="N2374" s="74">
        <v>60</v>
      </c>
      <c r="O2374" s="101">
        <f t="array" ref="O2374">IFERROR(INDEX($AD$11:$AO$1485,MATCH($B2374&amp;$I2374,$Z$11:$Z$1485&amp;$AG$11:$AG$1485,0),MATCH($C2374,$AD$9:$AO$9,0)),"-")</f>
        <v>57.71</v>
      </c>
      <c r="P2374" s="75" t="s">
        <v>131</v>
      </c>
      <c r="Q2374" s="75" t="s">
        <v>131</v>
      </c>
      <c r="R2374" s="101">
        <f t="array" ref="R2374">IFERROR(INDEX($AD$11:$AO$1485,MATCH($B2374&amp;$I2374,$Z$11:$Z$1485&amp;$AG$11:$AG$1485,0),MATCH($D2374,$AD$9:$AO$9,0)),"-")</f>
        <v>56.051400000000001</v>
      </c>
      <c r="S2374" s="75">
        <v>355</v>
      </c>
      <c r="T2374" s="75">
        <v>337</v>
      </c>
      <c r="U2374" s="75">
        <v>5</v>
      </c>
      <c r="V2374" s="75">
        <v>12</v>
      </c>
      <c r="W2374" s="50" t="str">
        <f t="shared" si="211"/>
        <v>-</v>
      </c>
      <c r="X2374" s="50">
        <f t="shared" si="212"/>
        <v>18</v>
      </c>
    </row>
    <row r="2375" spans="2:24" ht="15" x14ac:dyDescent="0.3">
      <c r="B2375" s="76" t="str">
        <f t="shared" si="210"/>
        <v>M58×2</v>
      </c>
      <c r="C2375" s="77" t="s">
        <v>216</v>
      </c>
      <c r="D2375" s="77" t="s">
        <v>221</v>
      </c>
      <c r="E2375" s="74" t="s">
        <v>0</v>
      </c>
      <c r="F2375" s="75">
        <v>58</v>
      </c>
      <c r="G2375" s="75">
        <v>2</v>
      </c>
      <c r="H2375" s="74" t="s">
        <v>461</v>
      </c>
      <c r="I2375" s="74" t="s">
        <v>384</v>
      </c>
      <c r="J2375" s="75" t="s">
        <v>312</v>
      </c>
      <c r="K2375" s="58" t="s">
        <v>491</v>
      </c>
      <c r="L2375" s="75">
        <v>58</v>
      </c>
      <c r="M2375" s="75">
        <v>2</v>
      </c>
      <c r="N2375" s="74">
        <v>60</v>
      </c>
      <c r="O2375" s="101">
        <f t="array" ref="O2375">IFERROR(INDEX($AD$11:$AO$1485,MATCH($B2375&amp;$I2375,$Z$11:$Z$1485&amp;$AG$11:$AG$1485,0),MATCH($C2375,$AD$9:$AO$9,0)),"-")</f>
        <v>57.58</v>
      </c>
      <c r="P2375" s="75" t="s">
        <v>131</v>
      </c>
      <c r="Q2375" s="75" t="s">
        <v>131</v>
      </c>
      <c r="R2375" s="101">
        <f t="array" ref="R2375">IFERROR(INDEX($AD$11:$AO$1485,MATCH($B2375&amp;$I2375,$Z$11:$Z$1485&amp;$AG$11:$AG$1485,0),MATCH($D2375,$AD$9:$AO$9,0)),"-")</f>
        <v>56.701000000000001</v>
      </c>
      <c r="S2375" s="75">
        <v>300</v>
      </c>
      <c r="T2375" s="75">
        <v>282</v>
      </c>
      <c r="U2375" s="75">
        <v>5</v>
      </c>
      <c r="V2375" s="75">
        <v>15</v>
      </c>
      <c r="W2375" s="50" t="str">
        <f t="shared" si="211"/>
        <v>-</v>
      </c>
      <c r="X2375" s="50">
        <f t="shared" si="212"/>
        <v>18</v>
      </c>
    </row>
    <row r="2376" spans="2:24" ht="15" x14ac:dyDescent="0.3">
      <c r="B2376" s="76" t="str">
        <f t="shared" si="210"/>
        <v>M58×1.5</v>
      </c>
      <c r="C2376" s="77" t="s">
        <v>216</v>
      </c>
      <c r="D2376" s="77" t="s">
        <v>221</v>
      </c>
      <c r="E2376" s="74" t="s">
        <v>0</v>
      </c>
      <c r="F2376" s="75">
        <v>58</v>
      </c>
      <c r="G2376" s="75">
        <v>1.5</v>
      </c>
      <c r="H2376" s="74" t="s">
        <v>461</v>
      </c>
      <c r="I2376" s="74" t="s">
        <v>384</v>
      </c>
      <c r="J2376" s="75" t="s">
        <v>312</v>
      </c>
      <c r="K2376" s="58" t="s">
        <v>491</v>
      </c>
      <c r="L2376" s="75">
        <v>58</v>
      </c>
      <c r="M2376" s="75">
        <v>1.5</v>
      </c>
      <c r="N2376" s="74">
        <v>60</v>
      </c>
      <c r="O2376" s="101">
        <f t="array" ref="O2376">IFERROR(INDEX($AD$11:$AO$1485,MATCH($B2376&amp;$I2376,$Z$11:$Z$1485&amp;$AG$11:$AG$1485,0),MATCH($C2376,$AD$9:$AO$9,0)),"-")</f>
        <v>57.73</v>
      </c>
      <c r="P2376" s="75" t="s">
        <v>131</v>
      </c>
      <c r="Q2376" s="75" t="s">
        <v>131</v>
      </c>
      <c r="R2376" s="101">
        <f t="array" ref="R2376">IFERROR(INDEX($AD$11:$AO$1485,MATCH($B2376&amp;$I2376,$Z$11:$Z$1485&amp;$AG$11:$AG$1485,0),MATCH($D2376,$AD$9:$AO$9,0)),"-")</f>
        <v>57.025700000000001</v>
      </c>
      <c r="S2376" s="75">
        <v>270</v>
      </c>
      <c r="T2376" s="75">
        <v>252</v>
      </c>
      <c r="U2376" s="75">
        <v>4</v>
      </c>
      <c r="V2376" s="75">
        <v>18</v>
      </c>
      <c r="W2376" s="50" t="str">
        <f t="shared" si="211"/>
        <v>-</v>
      </c>
      <c r="X2376" s="50">
        <f t="shared" si="212"/>
        <v>18</v>
      </c>
    </row>
    <row r="2377" spans="2:24" ht="15" x14ac:dyDescent="0.3">
      <c r="B2377" s="76" t="str">
        <f t="shared" si="210"/>
        <v>M60×4</v>
      </c>
      <c r="C2377" s="77" t="s">
        <v>216</v>
      </c>
      <c r="D2377" s="77" t="s">
        <v>221</v>
      </c>
      <c r="E2377" s="74" t="s">
        <v>0</v>
      </c>
      <c r="F2377" s="75">
        <v>60</v>
      </c>
      <c r="G2377" s="75">
        <v>4</v>
      </c>
      <c r="H2377" s="74" t="s">
        <v>461</v>
      </c>
      <c r="I2377" s="74" t="s">
        <v>384</v>
      </c>
      <c r="J2377" s="75" t="s">
        <v>312</v>
      </c>
      <c r="K2377" s="58" t="s">
        <v>491</v>
      </c>
      <c r="L2377" s="75">
        <v>60</v>
      </c>
      <c r="M2377" s="75">
        <v>4</v>
      </c>
      <c r="N2377" s="74">
        <v>60</v>
      </c>
      <c r="O2377" s="101">
        <f t="array" ref="O2377">IFERROR(INDEX($AD$11:$AO$1485,MATCH($B2377&amp;$I2377,$Z$11:$Z$1485&amp;$AG$11:$AG$1485,0),MATCH($C2377,$AD$9:$AO$9,0)),"-")</f>
        <v>59.53</v>
      </c>
      <c r="P2377" s="75" t="s">
        <v>131</v>
      </c>
      <c r="Q2377" s="75" t="s">
        <v>131</v>
      </c>
      <c r="R2377" s="101">
        <f t="array" ref="R2377">IFERROR(INDEX($AD$11:$AO$1485,MATCH($B2377&amp;$I2377,$Z$11:$Z$1485&amp;$AG$11:$AG$1485,0),MATCH($D2377,$AD$9:$AO$9,0)),"-")</f>
        <v>57.401899999999998</v>
      </c>
      <c r="S2377" s="75">
        <v>400</v>
      </c>
      <c r="T2377" s="75">
        <v>382</v>
      </c>
      <c r="U2377" s="75">
        <v>5</v>
      </c>
      <c r="V2377" s="75">
        <v>11</v>
      </c>
      <c r="W2377" s="50" t="str">
        <f t="shared" si="211"/>
        <v>-</v>
      </c>
      <c r="X2377" s="50">
        <f t="shared" si="212"/>
        <v>18</v>
      </c>
    </row>
    <row r="2378" spans="2:24" ht="15" x14ac:dyDescent="0.3">
      <c r="B2378" s="76" t="str">
        <f t="shared" si="210"/>
        <v>M60×3</v>
      </c>
      <c r="C2378" s="77" t="s">
        <v>216</v>
      </c>
      <c r="D2378" s="77" t="s">
        <v>221</v>
      </c>
      <c r="E2378" s="74" t="s">
        <v>0</v>
      </c>
      <c r="F2378" s="75">
        <v>60</v>
      </c>
      <c r="G2378" s="75">
        <v>3</v>
      </c>
      <c r="H2378" s="74" t="s">
        <v>461</v>
      </c>
      <c r="I2378" s="74" t="s">
        <v>384</v>
      </c>
      <c r="J2378" s="75" t="s">
        <v>312</v>
      </c>
      <c r="K2378" s="58" t="s">
        <v>491</v>
      </c>
      <c r="L2378" s="75">
        <v>60</v>
      </c>
      <c r="M2378" s="75">
        <v>3</v>
      </c>
      <c r="N2378" s="74">
        <v>60</v>
      </c>
      <c r="O2378" s="101">
        <f t="array" ref="O2378">IFERROR(INDEX($AD$11:$AO$1485,MATCH($B2378&amp;$I2378,$Z$11:$Z$1485&amp;$AG$11:$AG$1485,0),MATCH($C2378,$AD$9:$AO$9,0)),"-")</f>
        <v>59.71</v>
      </c>
      <c r="P2378" s="75" t="s">
        <v>131</v>
      </c>
      <c r="Q2378" s="75" t="s">
        <v>131</v>
      </c>
      <c r="R2378" s="101">
        <f t="array" ref="R2378">IFERROR(INDEX($AD$11:$AO$1485,MATCH($B2378&amp;$I2378,$Z$11:$Z$1485&amp;$AG$11:$AG$1485,0),MATCH($D2378,$AD$9:$AO$9,0)),"-")</f>
        <v>58.051400000000001</v>
      </c>
      <c r="S2378" s="75">
        <v>355</v>
      </c>
      <c r="T2378" s="75">
        <v>337</v>
      </c>
      <c r="U2378" s="75">
        <v>5</v>
      </c>
      <c r="V2378" s="75">
        <v>12</v>
      </c>
      <c r="W2378" s="50" t="str">
        <f t="shared" si="211"/>
        <v>-</v>
      </c>
      <c r="X2378" s="50">
        <f t="shared" si="212"/>
        <v>18</v>
      </c>
    </row>
    <row r="2379" spans="2:24" ht="15" x14ac:dyDescent="0.3">
      <c r="B2379" s="76" t="str">
        <f t="shared" ref="B2379:B2442" si="213">CONCATENATE(E2379,L2379,"×",G2379)</f>
        <v>M60×2</v>
      </c>
      <c r="C2379" s="77" t="s">
        <v>216</v>
      </c>
      <c r="D2379" s="77" t="s">
        <v>221</v>
      </c>
      <c r="E2379" s="74" t="s">
        <v>0</v>
      </c>
      <c r="F2379" s="75">
        <v>60</v>
      </c>
      <c r="G2379" s="75">
        <v>2</v>
      </c>
      <c r="H2379" s="74" t="s">
        <v>461</v>
      </c>
      <c r="I2379" s="74" t="s">
        <v>384</v>
      </c>
      <c r="J2379" s="75" t="s">
        <v>312</v>
      </c>
      <c r="K2379" s="58" t="s">
        <v>491</v>
      </c>
      <c r="L2379" s="75">
        <v>60</v>
      </c>
      <c r="M2379" s="75">
        <v>2</v>
      </c>
      <c r="N2379" s="74">
        <v>60</v>
      </c>
      <c r="O2379" s="101">
        <f t="array" ref="O2379">IFERROR(INDEX($AD$11:$AO$1485,MATCH($B2379&amp;$I2379,$Z$11:$Z$1485&amp;$AG$11:$AG$1485,0),MATCH($C2379,$AD$9:$AO$9,0)),"-")</f>
        <v>59.58</v>
      </c>
      <c r="P2379" s="75" t="s">
        <v>131</v>
      </c>
      <c r="Q2379" s="75" t="s">
        <v>131</v>
      </c>
      <c r="R2379" s="101">
        <f t="array" ref="R2379">IFERROR(INDEX($AD$11:$AO$1485,MATCH($B2379&amp;$I2379,$Z$11:$Z$1485&amp;$AG$11:$AG$1485,0),MATCH($D2379,$AD$9:$AO$9,0)),"-")</f>
        <v>58.701000000000001</v>
      </c>
      <c r="S2379" s="75">
        <v>300</v>
      </c>
      <c r="T2379" s="75">
        <v>282</v>
      </c>
      <c r="U2379" s="75">
        <v>5</v>
      </c>
      <c r="V2379" s="75">
        <v>15</v>
      </c>
      <c r="W2379" s="50" t="str">
        <f t="shared" si="211"/>
        <v>-</v>
      </c>
      <c r="X2379" s="50">
        <f t="shared" si="212"/>
        <v>18</v>
      </c>
    </row>
    <row r="2380" spans="2:24" ht="15" x14ac:dyDescent="0.3">
      <c r="B2380" s="76" t="str">
        <f t="shared" si="213"/>
        <v>M60×1.5</v>
      </c>
      <c r="C2380" s="77" t="s">
        <v>216</v>
      </c>
      <c r="D2380" s="77" t="s">
        <v>221</v>
      </c>
      <c r="E2380" s="74" t="s">
        <v>0</v>
      </c>
      <c r="F2380" s="75">
        <v>60</v>
      </c>
      <c r="G2380" s="75">
        <v>1.5</v>
      </c>
      <c r="H2380" s="74" t="s">
        <v>461</v>
      </c>
      <c r="I2380" s="74" t="s">
        <v>384</v>
      </c>
      <c r="J2380" s="75" t="s">
        <v>312</v>
      </c>
      <c r="K2380" s="58" t="s">
        <v>491</v>
      </c>
      <c r="L2380" s="75">
        <v>60</v>
      </c>
      <c r="M2380" s="75">
        <v>1.5</v>
      </c>
      <c r="N2380" s="74">
        <v>60</v>
      </c>
      <c r="O2380" s="101">
        <f t="array" ref="O2380">IFERROR(INDEX($AD$11:$AO$1485,MATCH($B2380&amp;$I2380,$Z$11:$Z$1485&amp;$AG$11:$AG$1485,0),MATCH($C2380,$AD$9:$AO$9,0)),"-")</f>
        <v>59.73</v>
      </c>
      <c r="P2380" s="75" t="s">
        <v>131</v>
      </c>
      <c r="Q2380" s="75" t="s">
        <v>131</v>
      </c>
      <c r="R2380" s="101">
        <f t="array" ref="R2380">IFERROR(INDEX($AD$11:$AO$1485,MATCH($B2380&amp;$I2380,$Z$11:$Z$1485&amp;$AG$11:$AG$1485,0),MATCH($D2380,$AD$9:$AO$9,0)),"-")</f>
        <v>59.025700000000001</v>
      </c>
      <c r="S2380" s="75">
        <v>270</v>
      </c>
      <c r="T2380" s="75">
        <v>252</v>
      </c>
      <c r="U2380" s="75">
        <v>4</v>
      </c>
      <c r="V2380" s="75">
        <v>18</v>
      </c>
      <c r="W2380" s="50" t="str">
        <f t="shared" si="211"/>
        <v>-</v>
      </c>
      <c r="X2380" s="50">
        <f t="shared" si="212"/>
        <v>18</v>
      </c>
    </row>
    <row r="2381" spans="2:24" ht="15" x14ac:dyDescent="0.3">
      <c r="B2381" s="76" t="str">
        <f t="shared" si="213"/>
        <v>M62×4</v>
      </c>
      <c r="C2381" s="77" t="s">
        <v>216</v>
      </c>
      <c r="D2381" s="77" t="s">
        <v>221</v>
      </c>
      <c r="E2381" s="74" t="s">
        <v>0</v>
      </c>
      <c r="F2381" s="75">
        <v>62</v>
      </c>
      <c r="G2381" s="75">
        <v>4</v>
      </c>
      <c r="H2381" s="74" t="s">
        <v>461</v>
      </c>
      <c r="I2381" s="74" t="s">
        <v>384</v>
      </c>
      <c r="J2381" s="75" t="s">
        <v>312</v>
      </c>
      <c r="K2381" s="58" t="s">
        <v>491</v>
      </c>
      <c r="L2381" s="75">
        <v>62</v>
      </c>
      <c r="M2381" s="75">
        <v>4</v>
      </c>
      <c r="N2381" s="74">
        <v>60</v>
      </c>
      <c r="O2381" s="101">
        <f t="array" ref="O2381">IFERROR(INDEX($AD$11:$AO$1485,MATCH($B2381&amp;$I2381,$Z$11:$Z$1485&amp;$AG$11:$AG$1485,0),MATCH($C2381,$AD$9:$AO$9,0)),"-")</f>
        <v>61.53</v>
      </c>
      <c r="P2381" s="75" t="s">
        <v>131</v>
      </c>
      <c r="Q2381" s="75" t="s">
        <v>131</v>
      </c>
      <c r="R2381" s="101">
        <f t="array" ref="R2381">IFERROR(INDEX($AD$11:$AO$1485,MATCH($B2381&amp;$I2381,$Z$11:$Z$1485&amp;$AG$11:$AG$1485,0),MATCH($D2381,$AD$9:$AO$9,0)),"-")</f>
        <v>59.401899999999998</v>
      </c>
      <c r="S2381" s="75">
        <v>400</v>
      </c>
      <c r="T2381" s="75">
        <v>382</v>
      </c>
      <c r="U2381" s="75">
        <v>5</v>
      </c>
      <c r="V2381" s="75">
        <v>11</v>
      </c>
      <c r="W2381" s="50" t="str">
        <f t="shared" si="211"/>
        <v>-</v>
      </c>
      <c r="X2381" s="50">
        <f t="shared" si="212"/>
        <v>18</v>
      </c>
    </row>
    <row r="2382" spans="2:24" ht="15" x14ac:dyDescent="0.3">
      <c r="B2382" s="76" t="str">
        <f t="shared" si="213"/>
        <v>M62×3</v>
      </c>
      <c r="C2382" s="77" t="s">
        <v>216</v>
      </c>
      <c r="D2382" s="77" t="s">
        <v>221</v>
      </c>
      <c r="E2382" s="74" t="s">
        <v>0</v>
      </c>
      <c r="F2382" s="75">
        <v>62</v>
      </c>
      <c r="G2382" s="75">
        <v>3</v>
      </c>
      <c r="H2382" s="74" t="s">
        <v>461</v>
      </c>
      <c r="I2382" s="74" t="s">
        <v>384</v>
      </c>
      <c r="J2382" s="75" t="s">
        <v>312</v>
      </c>
      <c r="K2382" s="58" t="s">
        <v>491</v>
      </c>
      <c r="L2382" s="75">
        <v>62</v>
      </c>
      <c r="M2382" s="75">
        <v>3</v>
      </c>
      <c r="N2382" s="74">
        <v>60</v>
      </c>
      <c r="O2382" s="101">
        <f t="array" ref="O2382">IFERROR(INDEX($AD$11:$AO$1485,MATCH($B2382&amp;$I2382,$Z$11:$Z$1485&amp;$AG$11:$AG$1485,0),MATCH($C2382,$AD$9:$AO$9,0)),"-")</f>
        <v>61.71</v>
      </c>
      <c r="P2382" s="75" t="s">
        <v>131</v>
      </c>
      <c r="Q2382" s="75" t="s">
        <v>131</v>
      </c>
      <c r="R2382" s="101">
        <f t="array" ref="R2382">IFERROR(INDEX($AD$11:$AO$1485,MATCH($B2382&amp;$I2382,$Z$11:$Z$1485&amp;$AG$11:$AG$1485,0),MATCH($D2382,$AD$9:$AO$9,0)),"-")</f>
        <v>60.051400000000001</v>
      </c>
      <c r="S2382" s="75">
        <v>355</v>
      </c>
      <c r="T2382" s="75">
        <v>337</v>
      </c>
      <c r="U2382" s="75">
        <v>5</v>
      </c>
      <c r="V2382" s="75">
        <v>12</v>
      </c>
      <c r="W2382" s="50" t="str">
        <f t="shared" si="211"/>
        <v>-</v>
      </c>
      <c r="X2382" s="50">
        <f t="shared" si="212"/>
        <v>18</v>
      </c>
    </row>
    <row r="2383" spans="2:24" ht="15" x14ac:dyDescent="0.3">
      <c r="B2383" s="76" t="str">
        <f t="shared" si="213"/>
        <v>M62×2</v>
      </c>
      <c r="C2383" s="77" t="s">
        <v>216</v>
      </c>
      <c r="D2383" s="77" t="s">
        <v>221</v>
      </c>
      <c r="E2383" s="74" t="s">
        <v>0</v>
      </c>
      <c r="F2383" s="75">
        <v>62</v>
      </c>
      <c r="G2383" s="75">
        <v>2</v>
      </c>
      <c r="H2383" s="74" t="s">
        <v>461</v>
      </c>
      <c r="I2383" s="74" t="s">
        <v>384</v>
      </c>
      <c r="J2383" s="75" t="s">
        <v>312</v>
      </c>
      <c r="K2383" s="58" t="s">
        <v>491</v>
      </c>
      <c r="L2383" s="75">
        <v>62</v>
      </c>
      <c r="M2383" s="75">
        <v>2</v>
      </c>
      <c r="N2383" s="74">
        <v>60</v>
      </c>
      <c r="O2383" s="101">
        <f t="array" ref="O2383">IFERROR(INDEX($AD$11:$AO$1485,MATCH($B2383&amp;$I2383,$Z$11:$Z$1485&amp;$AG$11:$AG$1485,0),MATCH($C2383,$AD$9:$AO$9,0)),"-")</f>
        <v>61.58</v>
      </c>
      <c r="P2383" s="75" t="s">
        <v>131</v>
      </c>
      <c r="Q2383" s="75" t="s">
        <v>131</v>
      </c>
      <c r="R2383" s="101">
        <f t="array" ref="R2383">IFERROR(INDEX($AD$11:$AO$1485,MATCH($B2383&amp;$I2383,$Z$11:$Z$1485&amp;$AG$11:$AG$1485,0),MATCH($D2383,$AD$9:$AO$9,0)),"-")</f>
        <v>60.701000000000001</v>
      </c>
      <c r="S2383" s="75">
        <v>300</v>
      </c>
      <c r="T2383" s="75">
        <v>282</v>
      </c>
      <c r="U2383" s="75">
        <v>5</v>
      </c>
      <c r="V2383" s="75">
        <v>15</v>
      </c>
      <c r="W2383" s="50" t="str">
        <f t="shared" si="211"/>
        <v>-</v>
      </c>
      <c r="X2383" s="50">
        <f t="shared" si="212"/>
        <v>18</v>
      </c>
    </row>
    <row r="2384" spans="2:24" ht="15" x14ac:dyDescent="0.3">
      <c r="B2384" s="76" t="str">
        <f t="shared" si="213"/>
        <v>M62×1.5</v>
      </c>
      <c r="C2384" s="77" t="s">
        <v>216</v>
      </c>
      <c r="D2384" s="77" t="s">
        <v>221</v>
      </c>
      <c r="E2384" s="74" t="s">
        <v>0</v>
      </c>
      <c r="F2384" s="75">
        <v>62</v>
      </c>
      <c r="G2384" s="75">
        <v>1.5</v>
      </c>
      <c r="H2384" s="74" t="s">
        <v>461</v>
      </c>
      <c r="I2384" s="74" t="s">
        <v>384</v>
      </c>
      <c r="J2384" s="75" t="s">
        <v>312</v>
      </c>
      <c r="K2384" s="58" t="s">
        <v>491</v>
      </c>
      <c r="L2384" s="75">
        <v>62</v>
      </c>
      <c r="M2384" s="75">
        <v>1.5</v>
      </c>
      <c r="N2384" s="74">
        <v>60</v>
      </c>
      <c r="O2384" s="101">
        <f t="array" ref="O2384">IFERROR(INDEX($AD$11:$AO$1485,MATCH($B2384&amp;$I2384,$Z$11:$Z$1485&amp;$AG$11:$AG$1485,0),MATCH($C2384,$AD$9:$AO$9,0)),"-")</f>
        <v>61.73</v>
      </c>
      <c r="P2384" s="75" t="s">
        <v>131</v>
      </c>
      <c r="Q2384" s="75" t="s">
        <v>131</v>
      </c>
      <c r="R2384" s="101">
        <f t="array" ref="R2384">IFERROR(INDEX($AD$11:$AO$1485,MATCH($B2384&amp;$I2384,$Z$11:$Z$1485&amp;$AG$11:$AG$1485,0),MATCH($D2384,$AD$9:$AO$9,0)),"-")</f>
        <v>61.025700000000001</v>
      </c>
      <c r="S2384" s="75">
        <v>270</v>
      </c>
      <c r="T2384" s="75">
        <v>252</v>
      </c>
      <c r="U2384" s="75">
        <v>4</v>
      </c>
      <c r="V2384" s="75">
        <v>18</v>
      </c>
      <c r="W2384" s="50" t="str">
        <f t="shared" si="211"/>
        <v>-</v>
      </c>
      <c r="X2384" s="50">
        <f t="shared" si="212"/>
        <v>18</v>
      </c>
    </row>
    <row r="2385" spans="2:24" ht="15" x14ac:dyDescent="0.3">
      <c r="B2385" s="76" t="str">
        <f t="shared" si="213"/>
        <v>M64×4</v>
      </c>
      <c r="C2385" s="77" t="s">
        <v>216</v>
      </c>
      <c r="D2385" s="77" t="s">
        <v>221</v>
      </c>
      <c r="E2385" s="74" t="s">
        <v>0</v>
      </c>
      <c r="F2385" s="75">
        <v>64</v>
      </c>
      <c r="G2385" s="75">
        <v>4</v>
      </c>
      <c r="H2385" s="74" t="s">
        <v>461</v>
      </c>
      <c r="I2385" s="74" t="s">
        <v>384</v>
      </c>
      <c r="J2385" s="75" t="s">
        <v>312</v>
      </c>
      <c r="K2385" s="58" t="s">
        <v>491</v>
      </c>
      <c r="L2385" s="75">
        <v>64</v>
      </c>
      <c r="M2385" s="75">
        <v>4</v>
      </c>
      <c r="N2385" s="74">
        <v>60</v>
      </c>
      <c r="O2385" s="101">
        <f t="array" ref="O2385">IFERROR(INDEX($AD$11:$AO$1485,MATCH($B2385&amp;$I2385,$Z$11:$Z$1485&amp;$AG$11:$AG$1485,0),MATCH($C2385,$AD$9:$AO$9,0)),"-")</f>
        <v>63.53</v>
      </c>
      <c r="P2385" s="75" t="s">
        <v>131</v>
      </c>
      <c r="Q2385" s="75" t="s">
        <v>131</v>
      </c>
      <c r="R2385" s="101">
        <f t="array" ref="R2385">IFERROR(INDEX($AD$11:$AO$1485,MATCH($B2385&amp;$I2385,$Z$11:$Z$1485&amp;$AG$11:$AG$1485,0),MATCH($D2385,$AD$9:$AO$9,0)),"-")</f>
        <v>61.401899999999998</v>
      </c>
      <c r="S2385" s="75">
        <v>400</v>
      </c>
      <c r="T2385" s="75">
        <v>382</v>
      </c>
      <c r="U2385" s="75">
        <v>5</v>
      </c>
      <c r="V2385" s="75">
        <v>11</v>
      </c>
      <c r="W2385" s="50" t="str">
        <f t="shared" si="211"/>
        <v>-</v>
      </c>
      <c r="X2385" s="50">
        <f t="shared" si="212"/>
        <v>18</v>
      </c>
    </row>
    <row r="2386" spans="2:24" ht="15" x14ac:dyDescent="0.3">
      <c r="B2386" s="76" t="str">
        <f t="shared" si="213"/>
        <v>M64×3</v>
      </c>
      <c r="C2386" s="77" t="s">
        <v>216</v>
      </c>
      <c r="D2386" s="77" t="s">
        <v>221</v>
      </c>
      <c r="E2386" s="74" t="s">
        <v>0</v>
      </c>
      <c r="F2386" s="75">
        <v>64</v>
      </c>
      <c r="G2386" s="75">
        <v>3</v>
      </c>
      <c r="H2386" s="74" t="s">
        <v>461</v>
      </c>
      <c r="I2386" s="74" t="s">
        <v>384</v>
      </c>
      <c r="J2386" s="75" t="s">
        <v>312</v>
      </c>
      <c r="K2386" s="58" t="s">
        <v>491</v>
      </c>
      <c r="L2386" s="75">
        <v>64</v>
      </c>
      <c r="M2386" s="75">
        <v>3</v>
      </c>
      <c r="N2386" s="74">
        <v>60</v>
      </c>
      <c r="O2386" s="101">
        <f t="array" ref="O2386">IFERROR(INDEX($AD$11:$AO$1485,MATCH($B2386&amp;$I2386,$Z$11:$Z$1485&amp;$AG$11:$AG$1485,0),MATCH($C2386,$AD$9:$AO$9,0)),"-")</f>
        <v>63.71</v>
      </c>
      <c r="P2386" s="75" t="s">
        <v>131</v>
      </c>
      <c r="Q2386" s="75" t="s">
        <v>131</v>
      </c>
      <c r="R2386" s="101">
        <f t="array" ref="R2386">IFERROR(INDEX($AD$11:$AO$1485,MATCH($B2386&amp;$I2386,$Z$11:$Z$1485&amp;$AG$11:$AG$1485,0),MATCH($D2386,$AD$9:$AO$9,0)),"-")</f>
        <v>62.051400000000001</v>
      </c>
      <c r="S2386" s="75">
        <v>355</v>
      </c>
      <c r="T2386" s="75">
        <v>337</v>
      </c>
      <c r="U2386" s="75">
        <v>5</v>
      </c>
      <c r="V2386" s="75">
        <v>12</v>
      </c>
      <c r="W2386" s="50" t="str">
        <f t="shared" si="211"/>
        <v>-</v>
      </c>
      <c r="X2386" s="50">
        <f t="shared" si="212"/>
        <v>18</v>
      </c>
    </row>
    <row r="2387" spans="2:24" ht="15" x14ac:dyDescent="0.3">
      <c r="B2387" s="76" t="str">
        <f t="shared" si="213"/>
        <v>M64×2</v>
      </c>
      <c r="C2387" s="77" t="s">
        <v>216</v>
      </c>
      <c r="D2387" s="77" t="s">
        <v>221</v>
      </c>
      <c r="E2387" s="74" t="s">
        <v>0</v>
      </c>
      <c r="F2387" s="75">
        <v>64</v>
      </c>
      <c r="G2387" s="75">
        <v>2</v>
      </c>
      <c r="H2387" s="74" t="s">
        <v>461</v>
      </c>
      <c r="I2387" s="74" t="s">
        <v>384</v>
      </c>
      <c r="J2387" s="75" t="s">
        <v>312</v>
      </c>
      <c r="K2387" s="58" t="s">
        <v>491</v>
      </c>
      <c r="L2387" s="75">
        <v>64</v>
      </c>
      <c r="M2387" s="75">
        <v>2</v>
      </c>
      <c r="N2387" s="74">
        <v>60</v>
      </c>
      <c r="O2387" s="101">
        <f t="array" ref="O2387">IFERROR(INDEX($AD$11:$AO$1485,MATCH($B2387&amp;$I2387,$Z$11:$Z$1485&amp;$AG$11:$AG$1485,0),MATCH($C2387,$AD$9:$AO$9,0)),"-")</f>
        <v>63.87</v>
      </c>
      <c r="P2387" s="75" t="s">
        <v>131</v>
      </c>
      <c r="Q2387" s="75" t="s">
        <v>131</v>
      </c>
      <c r="R2387" s="101">
        <f t="array" ref="R2387">IFERROR(INDEX($AD$11:$AO$1485,MATCH($B2387&amp;$I2387,$Z$11:$Z$1485&amp;$AG$11:$AG$1485,0),MATCH($D2387,$AD$9:$AO$9,0)),"-")</f>
        <v>62.701000000000001</v>
      </c>
      <c r="S2387" s="75">
        <v>300</v>
      </c>
      <c r="T2387" s="75">
        <v>282</v>
      </c>
      <c r="U2387" s="75">
        <v>5</v>
      </c>
      <c r="V2387" s="75">
        <v>15</v>
      </c>
      <c r="W2387" s="50" t="str">
        <f t="shared" si="211"/>
        <v>-</v>
      </c>
      <c r="X2387" s="50">
        <f t="shared" si="212"/>
        <v>18</v>
      </c>
    </row>
    <row r="2388" spans="2:24" ht="15" x14ac:dyDescent="0.3">
      <c r="B2388" s="76" t="str">
        <f t="shared" si="213"/>
        <v>M64×1.5</v>
      </c>
      <c r="C2388" s="77" t="s">
        <v>216</v>
      </c>
      <c r="D2388" s="77" t="s">
        <v>221</v>
      </c>
      <c r="E2388" s="74" t="s">
        <v>0</v>
      </c>
      <c r="F2388" s="75">
        <v>64</v>
      </c>
      <c r="G2388" s="75">
        <v>1.5</v>
      </c>
      <c r="H2388" s="74" t="s">
        <v>461</v>
      </c>
      <c r="I2388" s="74" t="s">
        <v>384</v>
      </c>
      <c r="J2388" s="75" t="s">
        <v>312</v>
      </c>
      <c r="K2388" s="58" t="s">
        <v>491</v>
      </c>
      <c r="L2388" s="75">
        <v>64</v>
      </c>
      <c r="M2388" s="75">
        <v>1.5</v>
      </c>
      <c r="N2388" s="74">
        <v>60</v>
      </c>
      <c r="O2388" s="101">
        <f t="array" ref="O2388">IFERROR(INDEX($AD$11:$AO$1485,MATCH($B2388&amp;$I2388,$Z$11:$Z$1485&amp;$AG$11:$AG$1485,0),MATCH($C2388,$AD$9:$AO$9,0)),"-")</f>
        <v>63.94</v>
      </c>
      <c r="P2388" s="75" t="s">
        <v>131</v>
      </c>
      <c r="Q2388" s="75" t="s">
        <v>131</v>
      </c>
      <c r="R2388" s="101">
        <f t="array" ref="R2388">IFERROR(INDEX($AD$11:$AO$1485,MATCH($B2388&amp;$I2388,$Z$11:$Z$1485&amp;$AG$11:$AG$1485,0),MATCH($D2388,$AD$9:$AO$9,0)),"-")</f>
        <v>63.025700000000001</v>
      </c>
      <c r="S2388" s="75">
        <v>265</v>
      </c>
      <c r="T2388" s="75">
        <v>247</v>
      </c>
      <c r="U2388" s="75">
        <v>4</v>
      </c>
      <c r="V2388" s="75">
        <v>18</v>
      </c>
      <c r="W2388" s="50" t="str">
        <f t="shared" si="211"/>
        <v>-</v>
      </c>
      <c r="X2388" s="50">
        <f t="shared" si="212"/>
        <v>18</v>
      </c>
    </row>
    <row r="2389" spans="2:24" ht="15" x14ac:dyDescent="0.3">
      <c r="B2389" s="76" t="str">
        <f t="shared" si="213"/>
        <v>M65×4</v>
      </c>
      <c r="C2389" s="77" t="s">
        <v>216</v>
      </c>
      <c r="D2389" s="77" t="s">
        <v>221</v>
      </c>
      <c r="E2389" s="74" t="s">
        <v>0</v>
      </c>
      <c r="F2389" s="75">
        <v>65</v>
      </c>
      <c r="G2389" s="75">
        <v>4</v>
      </c>
      <c r="H2389" s="74" t="s">
        <v>461</v>
      </c>
      <c r="I2389" s="74" t="s">
        <v>384</v>
      </c>
      <c r="J2389" s="75" t="s">
        <v>312</v>
      </c>
      <c r="K2389" s="58" t="s">
        <v>491</v>
      </c>
      <c r="L2389" s="75">
        <v>65</v>
      </c>
      <c r="M2389" s="75">
        <v>4</v>
      </c>
      <c r="N2389" s="74">
        <v>60</v>
      </c>
      <c r="O2389" s="101">
        <f t="array" ref="O2389">IFERROR(INDEX($AD$11:$AO$1485,MATCH($B2389&amp;$I2389,$Z$11:$Z$1485&amp;$AG$11:$AG$1485,0),MATCH($C2389,$AD$9:$AO$9,0)),"-")</f>
        <v>64.53</v>
      </c>
      <c r="P2389" s="75" t="s">
        <v>131</v>
      </c>
      <c r="Q2389" s="75" t="s">
        <v>131</v>
      </c>
      <c r="R2389" s="101">
        <f t="array" ref="R2389">IFERROR(INDEX($AD$11:$AO$1485,MATCH($B2389&amp;$I2389,$Z$11:$Z$1485&amp;$AG$11:$AG$1485,0),MATCH($D2389,$AD$9:$AO$9,0)),"-")</f>
        <v>62.401899999999998</v>
      </c>
      <c r="S2389" s="75">
        <v>400</v>
      </c>
      <c r="T2389" s="75">
        <v>382</v>
      </c>
      <c r="U2389" s="75">
        <v>5</v>
      </c>
      <c r="V2389" s="75">
        <v>11</v>
      </c>
      <c r="W2389" s="50" t="str">
        <f t="shared" si="211"/>
        <v>-</v>
      </c>
      <c r="X2389" s="50">
        <f t="shared" si="212"/>
        <v>18</v>
      </c>
    </row>
    <row r="2390" spans="2:24" ht="15" x14ac:dyDescent="0.3">
      <c r="B2390" s="76" t="str">
        <f t="shared" si="213"/>
        <v>M65×3</v>
      </c>
      <c r="C2390" s="77" t="s">
        <v>216</v>
      </c>
      <c r="D2390" s="77" t="s">
        <v>221</v>
      </c>
      <c r="E2390" s="74" t="s">
        <v>0</v>
      </c>
      <c r="F2390" s="75">
        <v>65</v>
      </c>
      <c r="G2390" s="75">
        <v>3</v>
      </c>
      <c r="H2390" s="74" t="s">
        <v>461</v>
      </c>
      <c r="I2390" s="74" t="s">
        <v>384</v>
      </c>
      <c r="J2390" s="75" t="s">
        <v>312</v>
      </c>
      <c r="K2390" s="58" t="s">
        <v>491</v>
      </c>
      <c r="L2390" s="75">
        <v>65</v>
      </c>
      <c r="M2390" s="75">
        <v>3</v>
      </c>
      <c r="N2390" s="74">
        <v>60</v>
      </c>
      <c r="O2390" s="101">
        <f t="array" ref="O2390">IFERROR(INDEX($AD$11:$AO$1485,MATCH($B2390&amp;$I2390,$Z$11:$Z$1485&amp;$AG$11:$AG$1485,0),MATCH($C2390,$AD$9:$AO$9,0)),"-")</f>
        <v>64.709999999999994</v>
      </c>
      <c r="P2390" s="75" t="s">
        <v>131</v>
      </c>
      <c r="Q2390" s="75" t="s">
        <v>131</v>
      </c>
      <c r="R2390" s="101">
        <f t="array" ref="R2390">IFERROR(INDEX($AD$11:$AO$1485,MATCH($B2390&amp;$I2390,$Z$11:$Z$1485&amp;$AG$11:$AG$1485,0),MATCH($D2390,$AD$9:$AO$9,0)),"-")</f>
        <v>63.051400000000001</v>
      </c>
      <c r="S2390" s="75">
        <v>355</v>
      </c>
      <c r="T2390" s="75">
        <v>337</v>
      </c>
      <c r="U2390" s="75">
        <v>5</v>
      </c>
      <c r="V2390" s="75">
        <v>12</v>
      </c>
      <c r="W2390" s="50" t="str">
        <f t="shared" si="211"/>
        <v>-</v>
      </c>
      <c r="X2390" s="50">
        <f t="shared" si="212"/>
        <v>18</v>
      </c>
    </row>
    <row r="2391" spans="2:24" ht="15" x14ac:dyDescent="0.3">
      <c r="B2391" s="76" t="str">
        <f t="shared" si="213"/>
        <v>M65×2</v>
      </c>
      <c r="C2391" s="77" t="s">
        <v>216</v>
      </c>
      <c r="D2391" s="77" t="s">
        <v>221</v>
      </c>
      <c r="E2391" s="74" t="s">
        <v>0</v>
      </c>
      <c r="F2391" s="75">
        <v>65</v>
      </c>
      <c r="G2391" s="75">
        <v>2</v>
      </c>
      <c r="H2391" s="74" t="s">
        <v>461</v>
      </c>
      <c r="I2391" s="74" t="s">
        <v>384</v>
      </c>
      <c r="J2391" s="75" t="s">
        <v>312</v>
      </c>
      <c r="K2391" s="58" t="s">
        <v>491</v>
      </c>
      <c r="L2391" s="75">
        <v>65</v>
      </c>
      <c r="M2391" s="75">
        <v>2</v>
      </c>
      <c r="N2391" s="74">
        <v>60</v>
      </c>
      <c r="O2391" s="101">
        <f t="array" ref="O2391">IFERROR(INDEX($AD$11:$AO$1485,MATCH($B2391&amp;$I2391,$Z$11:$Z$1485&amp;$AG$11:$AG$1485,0),MATCH($C2391,$AD$9:$AO$9,0)),"-")</f>
        <v>64.58</v>
      </c>
      <c r="P2391" s="75" t="s">
        <v>131</v>
      </c>
      <c r="Q2391" s="75" t="s">
        <v>131</v>
      </c>
      <c r="R2391" s="101">
        <f t="array" ref="R2391">IFERROR(INDEX($AD$11:$AO$1485,MATCH($B2391&amp;$I2391,$Z$11:$Z$1485&amp;$AG$11:$AG$1485,0),MATCH($D2391,$AD$9:$AO$9,0)),"-")</f>
        <v>63.701000000000001</v>
      </c>
      <c r="S2391" s="75">
        <v>300</v>
      </c>
      <c r="T2391" s="75">
        <v>282</v>
      </c>
      <c r="U2391" s="75">
        <v>5</v>
      </c>
      <c r="V2391" s="75">
        <v>15</v>
      </c>
      <c r="W2391" s="50" t="str">
        <f t="shared" si="211"/>
        <v>-</v>
      </c>
      <c r="X2391" s="50">
        <f t="shared" si="212"/>
        <v>18</v>
      </c>
    </row>
    <row r="2392" spans="2:24" ht="15" x14ac:dyDescent="0.3">
      <c r="B2392" s="76" t="str">
        <f t="shared" si="213"/>
        <v>M65×1.5</v>
      </c>
      <c r="C2392" s="77" t="s">
        <v>216</v>
      </c>
      <c r="D2392" s="77" t="s">
        <v>221</v>
      </c>
      <c r="E2392" s="74" t="s">
        <v>0</v>
      </c>
      <c r="F2392" s="75">
        <v>65</v>
      </c>
      <c r="G2392" s="75">
        <v>1.5</v>
      </c>
      <c r="H2392" s="74" t="s">
        <v>461</v>
      </c>
      <c r="I2392" s="74" t="s">
        <v>384</v>
      </c>
      <c r="J2392" s="75" t="s">
        <v>312</v>
      </c>
      <c r="K2392" s="58" t="s">
        <v>491</v>
      </c>
      <c r="L2392" s="75">
        <v>65</v>
      </c>
      <c r="M2392" s="75">
        <v>1.5</v>
      </c>
      <c r="N2392" s="74">
        <v>60</v>
      </c>
      <c r="O2392" s="101">
        <f t="array" ref="O2392">IFERROR(INDEX($AD$11:$AO$1485,MATCH($B2392&amp;$I2392,$Z$11:$Z$1485&amp;$AG$11:$AG$1485,0),MATCH($C2392,$AD$9:$AO$9,0)),"-")</f>
        <v>64.73</v>
      </c>
      <c r="P2392" s="75" t="s">
        <v>131</v>
      </c>
      <c r="Q2392" s="75" t="s">
        <v>131</v>
      </c>
      <c r="R2392" s="101">
        <f t="array" ref="R2392">IFERROR(INDEX($AD$11:$AO$1485,MATCH($B2392&amp;$I2392,$Z$11:$Z$1485&amp;$AG$11:$AG$1485,0),MATCH($D2392,$AD$9:$AO$9,0)),"-")</f>
        <v>64.025700000000001</v>
      </c>
      <c r="S2392" s="75">
        <v>270</v>
      </c>
      <c r="T2392" s="75">
        <v>252</v>
      </c>
      <c r="U2392" s="75">
        <v>4</v>
      </c>
      <c r="V2392" s="75">
        <v>18</v>
      </c>
      <c r="W2392" s="50" t="str">
        <f t="shared" si="211"/>
        <v>-</v>
      </c>
      <c r="X2392" s="50">
        <f t="shared" si="212"/>
        <v>18</v>
      </c>
    </row>
    <row r="2393" spans="2:24" ht="15" x14ac:dyDescent="0.3">
      <c r="B2393" s="76" t="str">
        <f t="shared" si="213"/>
        <v>M68×4</v>
      </c>
      <c r="C2393" s="77" t="s">
        <v>216</v>
      </c>
      <c r="D2393" s="77" t="s">
        <v>221</v>
      </c>
      <c r="E2393" s="74" t="s">
        <v>0</v>
      </c>
      <c r="F2393" s="75">
        <v>68</v>
      </c>
      <c r="G2393" s="75">
        <v>4</v>
      </c>
      <c r="H2393" s="74" t="s">
        <v>461</v>
      </c>
      <c r="I2393" s="74" t="s">
        <v>384</v>
      </c>
      <c r="J2393" s="75" t="s">
        <v>312</v>
      </c>
      <c r="K2393" s="58" t="s">
        <v>491</v>
      </c>
      <c r="L2393" s="75">
        <v>68</v>
      </c>
      <c r="M2393" s="75">
        <v>4</v>
      </c>
      <c r="N2393" s="74">
        <v>60</v>
      </c>
      <c r="O2393" s="101">
        <f t="array" ref="O2393">IFERROR(INDEX($AD$11:$AO$1485,MATCH($B2393&amp;$I2393,$Z$11:$Z$1485&amp;$AG$11:$AG$1485,0),MATCH($C2393,$AD$9:$AO$9,0)),"-")</f>
        <v>67.53</v>
      </c>
      <c r="P2393" s="75" t="s">
        <v>131</v>
      </c>
      <c r="Q2393" s="75" t="s">
        <v>131</v>
      </c>
      <c r="R2393" s="101">
        <f t="array" ref="R2393">IFERROR(INDEX($AD$11:$AO$1485,MATCH($B2393&amp;$I2393,$Z$11:$Z$1485&amp;$AG$11:$AG$1485,0),MATCH($D2393,$AD$9:$AO$9,0)),"-")</f>
        <v>65.401899999999998</v>
      </c>
      <c r="S2393" s="75">
        <v>400</v>
      </c>
      <c r="T2393" s="75">
        <v>382</v>
      </c>
      <c r="U2393" s="75">
        <v>5</v>
      </c>
      <c r="V2393" s="75">
        <v>11</v>
      </c>
      <c r="W2393" s="50" t="str">
        <f t="shared" si="211"/>
        <v>-</v>
      </c>
      <c r="X2393" s="50">
        <f t="shared" si="212"/>
        <v>18</v>
      </c>
    </row>
    <row r="2394" spans="2:24" ht="15" x14ac:dyDescent="0.3">
      <c r="B2394" s="76" t="str">
        <f t="shared" si="213"/>
        <v>M68×3</v>
      </c>
      <c r="C2394" s="77" t="s">
        <v>216</v>
      </c>
      <c r="D2394" s="77" t="s">
        <v>221</v>
      </c>
      <c r="E2394" s="74" t="s">
        <v>0</v>
      </c>
      <c r="F2394" s="75">
        <v>68</v>
      </c>
      <c r="G2394" s="75">
        <v>3</v>
      </c>
      <c r="H2394" s="74" t="s">
        <v>461</v>
      </c>
      <c r="I2394" s="74" t="s">
        <v>384</v>
      </c>
      <c r="J2394" s="75" t="s">
        <v>312</v>
      </c>
      <c r="K2394" s="58" t="s">
        <v>491</v>
      </c>
      <c r="L2394" s="75">
        <v>68</v>
      </c>
      <c r="M2394" s="75">
        <v>3</v>
      </c>
      <c r="N2394" s="74">
        <v>60</v>
      </c>
      <c r="O2394" s="101">
        <f t="array" ref="O2394">IFERROR(INDEX($AD$11:$AO$1485,MATCH($B2394&amp;$I2394,$Z$11:$Z$1485&amp;$AG$11:$AG$1485,0),MATCH($C2394,$AD$9:$AO$9,0)),"-")</f>
        <v>67.709999999999994</v>
      </c>
      <c r="P2394" s="75" t="s">
        <v>131</v>
      </c>
      <c r="Q2394" s="75" t="s">
        <v>131</v>
      </c>
      <c r="R2394" s="101">
        <f t="array" ref="R2394">IFERROR(INDEX($AD$11:$AO$1485,MATCH($B2394&amp;$I2394,$Z$11:$Z$1485&amp;$AG$11:$AG$1485,0),MATCH($D2394,$AD$9:$AO$9,0)),"-")</f>
        <v>66.051400000000001</v>
      </c>
      <c r="S2394" s="75">
        <v>355</v>
      </c>
      <c r="T2394" s="75">
        <v>337</v>
      </c>
      <c r="U2394" s="75">
        <v>5</v>
      </c>
      <c r="V2394" s="75">
        <v>12</v>
      </c>
      <c r="W2394" s="50" t="str">
        <f t="shared" si="211"/>
        <v>-</v>
      </c>
      <c r="X2394" s="50">
        <f t="shared" si="212"/>
        <v>18</v>
      </c>
    </row>
    <row r="2395" spans="2:24" ht="15" x14ac:dyDescent="0.3">
      <c r="B2395" s="76" t="str">
        <f t="shared" si="213"/>
        <v>M68×2</v>
      </c>
      <c r="C2395" s="77" t="s">
        <v>216</v>
      </c>
      <c r="D2395" s="77" t="s">
        <v>221</v>
      </c>
      <c r="E2395" s="74" t="s">
        <v>0</v>
      </c>
      <c r="F2395" s="75">
        <v>68</v>
      </c>
      <c r="G2395" s="75">
        <v>2</v>
      </c>
      <c r="H2395" s="74" t="s">
        <v>461</v>
      </c>
      <c r="I2395" s="74" t="s">
        <v>384</v>
      </c>
      <c r="J2395" s="75" t="s">
        <v>312</v>
      </c>
      <c r="K2395" s="58" t="s">
        <v>491</v>
      </c>
      <c r="L2395" s="75">
        <v>68</v>
      </c>
      <c r="M2395" s="75">
        <v>2</v>
      </c>
      <c r="N2395" s="74">
        <v>60</v>
      </c>
      <c r="O2395" s="101">
        <f t="array" ref="O2395">IFERROR(INDEX($AD$11:$AO$1485,MATCH($B2395&amp;$I2395,$Z$11:$Z$1485&amp;$AG$11:$AG$1485,0),MATCH($C2395,$AD$9:$AO$9,0)),"-")</f>
        <v>67.58</v>
      </c>
      <c r="P2395" s="75" t="s">
        <v>131</v>
      </c>
      <c r="Q2395" s="75" t="s">
        <v>131</v>
      </c>
      <c r="R2395" s="101">
        <f t="array" ref="R2395">IFERROR(INDEX($AD$11:$AO$1485,MATCH($B2395&amp;$I2395,$Z$11:$Z$1485&amp;$AG$11:$AG$1485,0),MATCH($D2395,$AD$9:$AO$9,0)),"-")</f>
        <v>66.700999999999993</v>
      </c>
      <c r="S2395" s="75">
        <v>300</v>
      </c>
      <c r="T2395" s="75">
        <v>282</v>
      </c>
      <c r="U2395" s="75">
        <v>5</v>
      </c>
      <c r="V2395" s="75">
        <v>15</v>
      </c>
      <c r="W2395" s="50" t="str">
        <f t="shared" si="211"/>
        <v>-</v>
      </c>
      <c r="X2395" s="50">
        <f t="shared" si="212"/>
        <v>18</v>
      </c>
    </row>
    <row r="2396" spans="2:24" ht="15" x14ac:dyDescent="0.3">
      <c r="B2396" s="76" t="str">
        <f t="shared" si="213"/>
        <v>M68×1.5</v>
      </c>
      <c r="C2396" s="77" t="s">
        <v>216</v>
      </c>
      <c r="D2396" s="77" t="s">
        <v>221</v>
      </c>
      <c r="E2396" s="74" t="s">
        <v>0</v>
      </c>
      <c r="F2396" s="75">
        <v>68</v>
      </c>
      <c r="G2396" s="75">
        <v>1.5</v>
      </c>
      <c r="H2396" s="74" t="s">
        <v>461</v>
      </c>
      <c r="I2396" s="74" t="s">
        <v>384</v>
      </c>
      <c r="J2396" s="75" t="s">
        <v>312</v>
      </c>
      <c r="K2396" s="58" t="s">
        <v>491</v>
      </c>
      <c r="L2396" s="75">
        <v>68</v>
      </c>
      <c r="M2396" s="75">
        <v>1.5</v>
      </c>
      <c r="N2396" s="74">
        <v>60</v>
      </c>
      <c r="O2396" s="101">
        <f t="array" ref="O2396">IFERROR(INDEX($AD$11:$AO$1485,MATCH($B2396&amp;$I2396,$Z$11:$Z$1485&amp;$AG$11:$AG$1485,0),MATCH($C2396,$AD$9:$AO$9,0)),"-")</f>
        <v>67.73</v>
      </c>
      <c r="P2396" s="75" t="s">
        <v>131</v>
      </c>
      <c r="Q2396" s="75" t="s">
        <v>131</v>
      </c>
      <c r="R2396" s="101">
        <f t="array" ref="R2396">IFERROR(INDEX($AD$11:$AO$1485,MATCH($B2396&amp;$I2396,$Z$11:$Z$1485&amp;$AG$11:$AG$1485,0),MATCH($D2396,$AD$9:$AO$9,0)),"-")</f>
        <v>67.025700000000001</v>
      </c>
      <c r="S2396" s="75">
        <v>270</v>
      </c>
      <c r="T2396" s="75">
        <v>252</v>
      </c>
      <c r="U2396" s="75">
        <v>4</v>
      </c>
      <c r="V2396" s="75">
        <v>18</v>
      </c>
      <c r="W2396" s="50" t="str">
        <f t="shared" si="211"/>
        <v>-</v>
      </c>
      <c r="X2396" s="50">
        <f t="shared" si="212"/>
        <v>18</v>
      </c>
    </row>
    <row r="2397" spans="2:24" ht="15" x14ac:dyDescent="0.3">
      <c r="B2397" s="76" t="str">
        <f t="shared" si="213"/>
        <v>M70×6</v>
      </c>
      <c r="C2397" s="77" t="s">
        <v>216</v>
      </c>
      <c r="D2397" s="77" t="s">
        <v>221</v>
      </c>
      <c r="E2397" s="74" t="s">
        <v>0</v>
      </c>
      <c r="F2397" s="75">
        <v>70</v>
      </c>
      <c r="G2397" s="75">
        <v>6</v>
      </c>
      <c r="H2397" s="74" t="s">
        <v>461</v>
      </c>
      <c r="I2397" s="74" t="s">
        <v>384</v>
      </c>
      <c r="J2397" s="75" t="s">
        <v>312</v>
      </c>
      <c r="K2397" s="58" t="s">
        <v>491</v>
      </c>
      <c r="L2397" s="75">
        <v>70</v>
      </c>
      <c r="M2397" s="75">
        <v>6</v>
      </c>
      <c r="N2397" s="74">
        <v>60</v>
      </c>
      <c r="O2397" s="101">
        <f t="array" ref="O2397">IFERROR(INDEX($AD$11:$AO$1485,MATCH($B2397&amp;$I2397,$Z$11:$Z$1485&amp;$AG$11:$AG$1485,0),MATCH($C2397,$AD$9:$AO$9,0)),"-")</f>
        <v>69.180000000000007</v>
      </c>
      <c r="P2397" s="75" t="s">
        <v>131</v>
      </c>
      <c r="Q2397" s="75" t="s">
        <v>131</v>
      </c>
      <c r="R2397" s="101">
        <f t="array" ref="R2397">IFERROR(INDEX($AD$11:$AO$1485,MATCH($B2397&amp;$I2397,$Z$11:$Z$1485&amp;$AG$11:$AG$1485,0),MATCH($D2397,$AD$9:$AO$9,0)),"-")</f>
        <v>66.102900000000005</v>
      </c>
      <c r="S2397" s="75">
        <v>475</v>
      </c>
      <c r="T2397" s="75">
        <v>457</v>
      </c>
      <c r="U2397" s="75">
        <v>6</v>
      </c>
      <c r="V2397" s="75">
        <v>9</v>
      </c>
      <c r="W2397" s="50" t="str">
        <f t="shared" si="211"/>
        <v>-</v>
      </c>
      <c r="X2397" s="50">
        <f t="shared" si="212"/>
        <v>18</v>
      </c>
    </row>
    <row r="2398" spans="2:24" ht="15" x14ac:dyDescent="0.3">
      <c r="B2398" s="76" t="str">
        <f t="shared" si="213"/>
        <v>M70×4</v>
      </c>
      <c r="C2398" s="77" t="s">
        <v>216</v>
      </c>
      <c r="D2398" s="77" t="s">
        <v>221</v>
      </c>
      <c r="E2398" s="74" t="s">
        <v>0</v>
      </c>
      <c r="F2398" s="75">
        <v>70</v>
      </c>
      <c r="G2398" s="75">
        <v>4</v>
      </c>
      <c r="H2398" s="74" t="s">
        <v>461</v>
      </c>
      <c r="I2398" s="74" t="s">
        <v>384</v>
      </c>
      <c r="J2398" s="75" t="s">
        <v>312</v>
      </c>
      <c r="K2398" s="58" t="s">
        <v>491</v>
      </c>
      <c r="L2398" s="75">
        <v>70</v>
      </c>
      <c r="M2398" s="75">
        <v>4</v>
      </c>
      <c r="N2398" s="74">
        <v>60</v>
      </c>
      <c r="O2398" s="101">
        <f t="array" ref="O2398">IFERROR(INDEX($AD$11:$AO$1485,MATCH($B2398&amp;$I2398,$Z$11:$Z$1485&amp;$AG$11:$AG$1485,0),MATCH($C2398,$AD$9:$AO$9,0)),"-")</f>
        <v>69.53</v>
      </c>
      <c r="P2398" s="75" t="s">
        <v>131</v>
      </c>
      <c r="Q2398" s="75" t="s">
        <v>131</v>
      </c>
      <c r="R2398" s="101">
        <f t="array" ref="R2398">IFERROR(INDEX($AD$11:$AO$1485,MATCH($B2398&amp;$I2398,$Z$11:$Z$1485&amp;$AG$11:$AG$1485,0),MATCH($D2398,$AD$9:$AO$9,0)),"-")</f>
        <v>67.401899999999998</v>
      </c>
      <c r="S2398" s="75">
        <v>400</v>
      </c>
      <c r="T2398" s="75">
        <v>382</v>
      </c>
      <c r="U2398" s="75">
        <v>5</v>
      </c>
      <c r="V2398" s="75">
        <v>11</v>
      </c>
      <c r="W2398" s="50" t="str">
        <f t="shared" si="211"/>
        <v>-</v>
      </c>
      <c r="X2398" s="50">
        <f t="shared" si="212"/>
        <v>18</v>
      </c>
    </row>
    <row r="2399" spans="2:24" ht="15" x14ac:dyDescent="0.3">
      <c r="B2399" s="76" t="str">
        <f t="shared" si="213"/>
        <v>M70×3</v>
      </c>
      <c r="C2399" s="77" t="s">
        <v>216</v>
      </c>
      <c r="D2399" s="77" t="s">
        <v>221</v>
      </c>
      <c r="E2399" s="74" t="s">
        <v>0</v>
      </c>
      <c r="F2399" s="75">
        <v>70</v>
      </c>
      <c r="G2399" s="75">
        <v>3</v>
      </c>
      <c r="H2399" s="74" t="s">
        <v>461</v>
      </c>
      <c r="I2399" s="74" t="s">
        <v>384</v>
      </c>
      <c r="J2399" s="75" t="s">
        <v>312</v>
      </c>
      <c r="K2399" s="58" t="s">
        <v>491</v>
      </c>
      <c r="L2399" s="75">
        <v>70</v>
      </c>
      <c r="M2399" s="75">
        <v>3</v>
      </c>
      <c r="N2399" s="74">
        <v>60</v>
      </c>
      <c r="O2399" s="101">
        <f t="array" ref="O2399">IFERROR(INDEX($AD$11:$AO$1485,MATCH($B2399&amp;$I2399,$Z$11:$Z$1485&amp;$AG$11:$AG$1485,0),MATCH($C2399,$AD$9:$AO$9,0)),"-")</f>
        <v>69.709999999999994</v>
      </c>
      <c r="P2399" s="75" t="s">
        <v>131</v>
      </c>
      <c r="Q2399" s="75" t="s">
        <v>131</v>
      </c>
      <c r="R2399" s="101">
        <f t="array" ref="R2399">IFERROR(INDEX($AD$11:$AO$1485,MATCH($B2399&amp;$I2399,$Z$11:$Z$1485&amp;$AG$11:$AG$1485,0),MATCH($D2399,$AD$9:$AO$9,0)),"-")</f>
        <v>68.051400000000001</v>
      </c>
      <c r="S2399" s="75">
        <v>355</v>
      </c>
      <c r="T2399" s="75">
        <v>337</v>
      </c>
      <c r="U2399" s="75">
        <v>5</v>
      </c>
      <c r="V2399" s="75">
        <v>12</v>
      </c>
      <c r="W2399" s="50" t="str">
        <f t="shared" si="211"/>
        <v>-</v>
      </c>
      <c r="X2399" s="50">
        <f t="shared" si="212"/>
        <v>18</v>
      </c>
    </row>
    <row r="2400" spans="2:24" ht="15" x14ac:dyDescent="0.3">
      <c r="B2400" s="76" t="str">
        <f t="shared" si="213"/>
        <v>M70×2</v>
      </c>
      <c r="C2400" s="77" t="s">
        <v>216</v>
      </c>
      <c r="D2400" s="77" t="s">
        <v>221</v>
      </c>
      <c r="E2400" s="74" t="s">
        <v>0</v>
      </c>
      <c r="F2400" s="75">
        <v>70</v>
      </c>
      <c r="G2400" s="75">
        <v>2</v>
      </c>
      <c r="H2400" s="74" t="s">
        <v>461</v>
      </c>
      <c r="I2400" s="74" t="s">
        <v>384</v>
      </c>
      <c r="J2400" s="75" t="s">
        <v>312</v>
      </c>
      <c r="K2400" s="58" t="s">
        <v>491</v>
      </c>
      <c r="L2400" s="75">
        <v>70</v>
      </c>
      <c r="M2400" s="75">
        <v>2</v>
      </c>
      <c r="N2400" s="74">
        <v>60</v>
      </c>
      <c r="O2400" s="101">
        <f t="array" ref="O2400">IFERROR(INDEX($AD$11:$AO$1485,MATCH($B2400&amp;$I2400,$Z$11:$Z$1485&amp;$AG$11:$AG$1485,0),MATCH($C2400,$AD$9:$AO$9,0)),"-")</f>
        <v>69.58</v>
      </c>
      <c r="P2400" s="75" t="s">
        <v>131</v>
      </c>
      <c r="Q2400" s="75" t="s">
        <v>131</v>
      </c>
      <c r="R2400" s="101">
        <f t="array" ref="R2400">IFERROR(INDEX($AD$11:$AO$1485,MATCH($B2400&amp;$I2400,$Z$11:$Z$1485&amp;$AG$11:$AG$1485,0),MATCH($D2400,$AD$9:$AO$9,0)),"-")</f>
        <v>68.700999999999993</v>
      </c>
      <c r="S2400" s="75">
        <v>300</v>
      </c>
      <c r="T2400" s="75">
        <v>282</v>
      </c>
      <c r="U2400" s="75">
        <v>5</v>
      </c>
      <c r="V2400" s="75">
        <v>15</v>
      </c>
      <c r="W2400" s="50" t="str">
        <f t="shared" si="211"/>
        <v>-</v>
      </c>
      <c r="X2400" s="50">
        <f t="shared" si="212"/>
        <v>18</v>
      </c>
    </row>
    <row r="2401" spans="2:24" ht="15" x14ac:dyDescent="0.3">
      <c r="B2401" s="76" t="str">
        <f t="shared" si="213"/>
        <v>M70×1.5</v>
      </c>
      <c r="C2401" s="77" t="s">
        <v>216</v>
      </c>
      <c r="D2401" s="77" t="s">
        <v>221</v>
      </c>
      <c r="E2401" s="74" t="s">
        <v>0</v>
      </c>
      <c r="F2401" s="75">
        <v>70</v>
      </c>
      <c r="G2401" s="75">
        <v>1.5</v>
      </c>
      <c r="H2401" s="74" t="s">
        <v>461</v>
      </c>
      <c r="I2401" s="74" t="s">
        <v>384</v>
      </c>
      <c r="J2401" s="75" t="s">
        <v>312</v>
      </c>
      <c r="K2401" s="58" t="s">
        <v>491</v>
      </c>
      <c r="L2401" s="75">
        <v>70</v>
      </c>
      <c r="M2401" s="75">
        <v>1.5</v>
      </c>
      <c r="N2401" s="74">
        <v>60</v>
      </c>
      <c r="O2401" s="101">
        <f t="array" ref="O2401">IFERROR(INDEX($AD$11:$AO$1485,MATCH($B2401&amp;$I2401,$Z$11:$Z$1485&amp;$AG$11:$AG$1485,0),MATCH($C2401,$AD$9:$AO$9,0)),"-")</f>
        <v>69.73</v>
      </c>
      <c r="P2401" s="75" t="s">
        <v>131</v>
      </c>
      <c r="Q2401" s="75" t="s">
        <v>131</v>
      </c>
      <c r="R2401" s="101">
        <f t="array" ref="R2401">IFERROR(INDEX($AD$11:$AO$1485,MATCH($B2401&amp;$I2401,$Z$11:$Z$1485&amp;$AG$11:$AG$1485,0),MATCH($D2401,$AD$9:$AO$9,0)),"-")</f>
        <v>69.025700000000001</v>
      </c>
      <c r="S2401" s="75">
        <v>270</v>
      </c>
      <c r="T2401" s="75">
        <v>252</v>
      </c>
      <c r="U2401" s="75">
        <v>4</v>
      </c>
      <c r="V2401" s="75">
        <v>18</v>
      </c>
      <c r="W2401" s="50" t="str">
        <f t="shared" si="211"/>
        <v>-</v>
      </c>
      <c r="X2401" s="50">
        <f t="shared" si="212"/>
        <v>18</v>
      </c>
    </row>
    <row r="2402" spans="2:24" ht="15" x14ac:dyDescent="0.3">
      <c r="B2402" s="76" t="str">
        <f t="shared" si="213"/>
        <v>M72×6</v>
      </c>
      <c r="C2402" s="77" t="s">
        <v>216</v>
      </c>
      <c r="D2402" s="77" t="s">
        <v>221</v>
      </c>
      <c r="E2402" s="74" t="s">
        <v>0</v>
      </c>
      <c r="F2402" s="75">
        <v>72</v>
      </c>
      <c r="G2402" s="75">
        <v>6</v>
      </c>
      <c r="H2402" s="74" t="s">
        <v>461</v>
      </c>
      <c r="I2402" s="74" t="s">
        <v>384</v>
      </c>
      <c r="J2402" s="75" t="s">
        <v>312</v>
      </c>
      <c r="K2402" s="58" t="s">
        <v>491</v>
      </c>
      <c r="L2402" s="75">
        <v>72</v>
      </c>
      <c r="M2402" s="75">
        <v>6</v>
      </c>
      <c r="N2402" s="74">
        <v>60</v>
      </c>
      <c r="O2402" s="101">
        <f t="array" ref="O2402">IFERROR(INDEX($AD$11:$AO$1485,MATCH($B2402&amp;$I2402,$Z$11:$Z$1485&amp;$AG$11:$AG$1485,0),MATCH($C2402,$AD$9:$AO$9,0)),"-")</f>
        <v>71.180000000000007</v>
      </c>
      <c r="P2402" s="75" t="s">
        <v>131</v>
      </c>
      <c r="Q2402" s="75" t="s">
        <v>131</v>
      </c>
      <c r="R2402" s="101">
        <f t="array" ref="R2402">IFERROR(INDEX($AD$11:$AO$1485,MATCH($B2402&amp;$I2402,$Z$11:$Z$1485&amp;$AG$11:$AG$1485,0),MATCH($D2402,$AD$9:$AO$9,0)),"-")</f>
        <v>68.102900000000005</v>
      </c>
      <c r="S2402" s="75">
        <v>475</v>
      </c>
      <c r="T2402" s="75">
        <v>457</v>
      </c>
      <c r="U2402" s="75">
        <v>6</v>
      </c>
      <c r="V2402" s="75">
        <v>9</v>
      </c>
      <c r="W2402" s="50" t="str">
        <f t="shared" si="211"/>
        <v>-</v>
      </c>
      <c r="X2402" s="50">
        <f t="shared" si="212"/>
        <v>18</v>
      </c>
    </row>
    <row r="2403" spans="2:24" ht="15" x14ac:dyDescent="0.3">
      <c r="B2403" s="76" t="str">
        <f t="shared" si="213"/>
        <v>M72×4</v>
      </c>
      <c r="C2403" s="77" t="s">
        <v>216</v>
      </c>
      <c r="D2403" s="77" t="s">
        <v>221</v>
      </c>
      <c r="E2403" s="74" t="s">
        <v>0</v>
      </c>
      <c r="F2403" s="75">
        <v>72</v>
      </c>
      <c r="G2403" s="75">
        <v>4</v>
      </c>
      <c r="H2403" s="74" t="s">
        <v>461</v>
      </c>
      <c r="I2403" s="74" t="s">
        <v>384</v>
      </c>
      <c r="J2403" s="75" t="s">
        <v>312</v>
      </c>
      <c r="K2403" s="58" t="s">
        <v>491</v>
      </c>
      <c r="L2403" s="75">
        <v>72</v>
      </c>
      <c r="M2403" s="75">
        <v>4</v>
      </c>
      <c r="N2403" s="74">
        <v>60</v>
      </c>
      <c r="O2403" s="101">
        <f t="array" ref="O2403">IFERROR(INDEX($AD$11:$AO$1485,MATCH($B2403&amp;$I2403,$Z$11:$Z$1485&amp;$AG$11:$AG$1485,0),MATCH($C2403,$AD$9:$AO$9,0)),"-")</f>
        <v>71.53</v>
      </c>
      <c r="P2403" s="75" t="s">
        <v>131</v>
      </c>
      <c r="Q2403" s="75" t="s">
        <v>131</v>
      </c>
      <c r="R2403" s="101">
        <f t="array" ref="R2403">IFERROR(INDEX($AD$11:$AO$1485,MATCH($B2403&amp;$I2403,$Z$11:$Z$1485&amp;$AG$11:$AG$1485,0),MATCH($D2403,$AD$9:$AO$9,0)),"-")</f>
        <v>69.401899999999998</v>
      </c>
      <c r="S2403" s="75">
        <v>400</v>
      </c>
      <c r="T2403" s="75">
        <v>382</v>
      </c>
      <c r="U2403" s="75">
        <v>5</v>
      </c>
      <c r="V2403" s="75">
        <v>11</v>
      </c>
      <c r="W2403" s="50" t="str">
        <f t="shared" si="211"/>
        <v>-</v>
      </c>
      <c r="X2403" s="50">
        <f t="shared" si="212"/>
        <v>18</v>
      </c>
    </row>
    <row r="2404" spans="2:24" ht="15" x14ac:dyDescent="0.3">
      <c r="B2404" s="76" t="str">
        <f t="shared" si="213"/>
        <v>M72×3</v>
      </c>
      <c r="C2404" s="77" t="s">
        <v>216</v>
      </c>
      <c r="D2404" s="77" t="s">
        <v>221</v>
      </c>
      <c r="E2404" s="74" t="s">
        <v>0</v>
      </c>
      <c r="F2404" s="75">
        <v>72</v>
      </c>
      <c r="G2404" s="75">
        <v>3</v>
      </c>
      <c r="H2404" s="74" t="s">
        <v>461</v>
      </c>
      <c r="I2404" s="74" t="s">
        <v>384</v>
      </c>
      <c r="J2404" s="75" t="s">
        <v>312</v>
      </c>
      <c r="K2404" s="58" t="s">
        <v>491</v>
      </c>
      <c r="L2404" s="75">
        <v>72</v>
      </c>
      <c r="M2404" s="75">
        <v>3</v>
      </c>
      <c r="N2404" s="74">
        <v>60</v>
      </c>
      <c r="O2404" s="101">
        <f t="array" ref="O2404">IFERROR(INDEX($AD$11:$AO$1485,MATCH($B2404&amp;$I2404,$Z$11:$Z$1485&amp;$AG$11:$AG$1485,0),MATCH($C2404,$AD$9:$AO$9,0)),"-")</f>
        <v>71.709999999999994</v>
      </c>
      <c r="P2404" s="75" t="s">
        <v>131</v>
      </c>
      <c r="Q2404" s="75" t="s">
        <v>131</v>
      </c>
      <c r="R2404" s="101">
        <f t="array" ref="R2404">IFERROR(INDEX($AD$11:$AO$1485,MATCH($B2404&amp;$I2404,$Z$11:$Z$1485&amp;$AG$11:$AG$1485,0),MATCH($D2404,$AD$9:$AO$9,0)),"-")</f>
        <v>70.051400000000001</v>
      </c>
      <c r="S2404" s="75">
        <v>355</v>
      </c>
      <c r="T2404" s="75">
        <v>337</v>
      </c>
      <c r="U2404" s="75">
        <v>5</v>
      </c>
      <c r="V2404" s="75">
        <v>12</v>
      </c>
      <c r="W2404" s="50" t="str">
        <f t="shared" si="211"/>
        <v>-</v>
      </c>
      <c r="X2404" s="50">
        <f t="shared" si="212"/>
        <v>18</v>
      </c>
    </row>
    <row r="2405" spans="2:24" ht="15" x14ac:dyDescent="0.3">
      <c r="B2405" s="76" t="str">
        <f t="shared" si="213"/>
        <v>M72×2</v>
      </c>
      <c r="C2405" s="77" t="s">
        <v>216</v>
      </c>
      <c r="D2405" s="77" t="s">
        <v>221</v>
      </c>
      <c r="E2405" s="74" t="s">
        <v>0</v>
      </c>
      <c r="F2405" s="75">
        <v>72</v>
      </c>
      <c r="G2405" s="75">
        <v>2</v>
      </c>
      <c r="H2405" s="74" t="s">
        <v>461</v>
      </c>
      <c r="I2405" s="74" t="s">
        <v>384</v>
      </c>
      <c r="J2405" s="75" t="s">
        <v>312</v>
      </c>
      <c r="K2405" s="58" t="s">
        <v>491</v>
      </c>
      <c r="L2405" s="75">
        <v>72</v>
      </c>
      <c r="M2405" s="75">
        <v>2</v>
      </c>
      <c r="N2405" s="74">
        <v>60</v>
      </c>
      <c r="O2405" s="101">
        <f t="array" ref="O2405">IFERROR(INDEX($AD$11:$AO$1485,MATCH($B2405&amp;$I2405,$Z$11:$Z$1485&amp;$AG$11:$AG$1485,0),MATCH($C2405,$AD$9:$AO$9,0)),"-")</f>
        <v>71.58</v>
      </c>
      <c r="P2405" s="75" t="s">
        <v>131</v>
      </c>
      <c r="Q2405" s="75" t="s">
        <v>131</v>
      </c>
      <c r="R2405" s="101">
        <f t="array" ref="R2405">IFERROR(INDEX($AD$11:$AO$1485,MATCH($B2405&amp;$I2405,$Z$11:$Z$1485&amp;$AG$11:$AG$1485,0),MATCH($D2405,$AD$9:$AO$9,0)),"-")</f>
        <v>70.700999999999993</v>
      </c>
      <c r="S2405" s="75">
        <v>300</v>
      </c>
      <c r="T2405" s="75">
        <v>282</v>
      </c>
      <c r="U2405" s="75">
        <v>5</v>
      </c>
      <c r="V2405" s="75">
        <v>15</v>
      </c>
      <c r="W2405" s="50" t="str">
        <f t="shared" si="211"/>
        <v>-</v>
      </c>
      <c r="X2405" s="50">
        <f t="shared" si="212"/>
        <v>18</v>
      </c>
    </row>
    <row r="2406" spans="2:24" ht="15" x14ac:dyDescent="0.3">
      <c r="B2406" s="76" t="str">
        <f t="shared" si="213"/>
        <v>M72×1.5</v>
      </c>
      <c r="C2406" s="77" t="s">
        <v>216</v>
      </c>
      <c r="D2406" s="77" t="s">
        <v>221</v>
      </c>
      <c r="E2406" s="74" t="s">
        <v>0</v>
      </c>
      <c r="F2406" s="75">
        <v>72</v>
      </c>
      <c r="G2406" s="75">
        <v>1.5</v>
      </c>
      <c r="H2406" s="74" t="s">
        <v>461</v>
      </c>
      <c r="I2406" s="74" t="s">
        <v>384</v>
      </c>
      <c r="J2406" s="75" t="s">
        <v>312</v>
      </c>
      <c r="K2406" s="58" t="s">
        <v>491</v>
      </c>
      <c r="L2406" s="75">
        <v>72</v>
      </c>
      <c r="M2406" s="75">
        <v>1.5</v>
      </c>
      <c r="N2406" s="74">
        <v>60</v>
      </c>
      <c r="O2406" s="101">
        <f t="array" ref="O2406">IFERROR(INDEX($AD$11:$AO$1485,MATCH($B2406&amp;$I2406,$Z$11:$Z$1485&amp;$AG$11:$AG$1485,0),MATCH($C2406,$AD$9:$AO$9,0)),"-")</f>
        <v>71.73</v>
      </c>
      <c r="P2406" s="75" t="s">
        <v>131</v>
      </c>
      <c r="Q2406" s="75" t="s">
        <v>131</v>
      </c>
      <c r="R2406" s="101">
        <f t="array" ref="R2406">IFERROR(INDEX($AD$11:$AO$1485,MATCH($B2406&amp;$I2406,$Z$11:$Z$1485&amp;$AG$11:$AG$1485,0),MATCH($D2406,$AD$9:$AO$9,0)),"-")</f>
        <v>71.025700000000001</v>
      </c>
      <c r="S2406" s="75">
        <v>270</v>
      </c>
      <c r="T2406" s="75">
        <v>252</v>
      </c>
      <c r="U2406" s="75">
        <v>4</v>
      </c>
      <c r="V2406" s="75">
        <v>18</v>
      </c>
      <c r="W2406" s="50" t="str">
        <f t="shared" si="211"/>
        <v>-</v>
      </c>
      <c r="X2406" s="50">
        <f t="shared" si="212"/>
        <v>18</v>
      </c>
    </row>
    <row r="2407" spans="2:24" ht="15" x14ac:dyDescent="0.3">
      <c r="B2407" s="76" t="str">
        <f t="shared" si="213"/>
        <v>M75×4</v>
      </c>
      <c r="C2407" s="77" t="s">
        <v>216</v>
      </c>
      <c r="D2407" s="77" t="s">
        <v>221</v>
      </c>
      <c r="E2407" s="74" t="s">
        <v>0</v>
      </c>
      <c r="F2407" s="75">
        <v>75</v>
      </c>
      <c r="G2407" s="75">
        <v>4</v>
      </c>
      <c r="H2407" s="74" t="s">
        <v>461</v>
      </c>
      <c r="I2407" s="74" t="s">
        <v>384</v>
      </c>
      <c r="J2407" s="75" t="s">
        <v>312</v>
      </c>
      <c r="K2407" s="58" t="s">
        <v>491</v>
      </c>
      <c r="L2407" s="75">
        <v>75</v>
      </c>
      <c r="M2407" s="75">
        <v>4</v>
      </c>
      <c r="N2407" s="74">
        <v>60</v>
      </c>
      <c r="O2407" s="101">
        <f t="array" ref="O2407">IFERROR(INDEX($AD$11:$AO$1485,MATCH($B2407&amp;$I2407,$Z$11:$Z$1485&amp;$AG$11:$AG$1485,0),MATCH($C2407,$AD$9:$AO$9,0)),"-")</f>
        <v>74.53</v>
      </c>
      <c r="P2407" s="75" t="s">
        <v>131</v>
      </c>
      <c r="Q2407" s="75" t="s">
        <v>131</v>
      </c>
      <c r="R2407" s="101">
        <f t="array" ref="R2407">IFERROR(INDEX($AD$11:$AO$1485,MATCH($B2407&amp;$I2407,$Z$11:$Z$1485&amp;$AG$11:$AG$1485,0),MATCH($D2407,$AD$9:$AO$9,0)),"-")</f>
        <v>72.401899999999998</v>
      </c>
      <c r="S2407" s="75">
        <v>400</v>
      </c>
      <c r="T2407" s="75">
        <v>382</v>
      </c>
      <c r="U2407" s="75">
        <v>5</v>
      </c>
      <c r="V2407" s="75">
        <v>11</v>
      </c>
      <c r="W2407" s="50" t="str">
        <f t="shared" si="211"/>
        <v>-</v>
      </c>
      <c r="X2407" s="50">
        <f t="shared" si="212"/>
        <v>18</v>
      </c>
    </row>
    <row r="2408" spans="2:24" ht="15" x14ac:dyDescent="0.3">
      <c r="B2408" s="76" t="str">
        <f t="shared" si="213"/>
        <v>M75×3</v>
      </c>
      <c r="C2408" s="77" t="s">
        <v>216</v>
      </c>
      <c r="D2408" s="77" t="s">
        <v>221</v>
      </c>
      <c r="E2408" s="74" t="s">
        <v>0</v>
      </c>
      <c r="F2408" s="75">
        <v>75</v>
      </c>
      <c r="G2408" s="75">
        <v>3</v>
      </c>
      <c r="H2408" s="74" t="s">
        <v>461</v>
      </c>
      <c r="I2408" s="74" t="s">
        <v>384</v>
      </c>
      <c r="J2408" s="75" t="s">
        <v>312</v>
      </c>
      <c r="K2408" s="58" t="s">
        <v>491</v>
      </c>
      <c r="L2408" s="75">
        <v>75</v>
      </c>
      <c r="M2408" s="75">
        <v>3</v>
      </c>
      <c r="N2408" s="74">
        <v>60</v>
      </c>
      <c r="O2408" s="101">
        <f t="array" ref="O2408">IFERROR(INDEX($AD$11:$AO$1485,MATCH($B2408&amp;$I2408,$Z$11:$Z$1485&amp;$AG$11:$AG$1485,0),MATCH($C2408,$AD$9:$AO$9,0)),"-")</f>
        <v>74.709999999999994</v>
      </c>
      <c r="P2408" s="75" t="s">
        <v>131</v>
      </c>
      <c r="Q2408" s="75" t="s">
        <v>131</v>
      </c>
      <c r="R2408" s="101">
        <f t="array" ref="R2408">IFERROR(INDEX($AD$11:$AO$1485,MATCH($B2408&amp;$I2408,$Z$11:$Z$1485&amp;$AG$11:$AG$1485,0),MATCH($D2408,$AD$9:$AO$9,0)),"-")</f>
        <v>73.051400000000001</v>
      </c>
      <c r="S2408" s="75">
        <v>355</v>
      </c>
      <c r="T2408" s="75">
        <v>337</v>
      </c>
      <c r="U2408" s="75">
        <v>5</v>
      </c>
      <c r="V2408" s="75">
        <v>12</v>
      </c>
      <c r="W2408" s="50" t="str">
        <f t="shared" si="211"/>
        <v>-</v>
      </c>
      <c r="X2408" s="50">
        <f t="shared" si="212"/>
        <v>18</v>
      </c>
    </row>
    <row r="2409" spans="2:24" ht="15" x14ac:dyDescent="0.3">
      <c r="B2409" s="76" t="str">
        <f t="shared" si="213"/>
        <v>M75×2</v>
      </c>
      <c r="C2409" s="77" t="s">
        <v>216</v>
      </c>
      <c r="D2409" s="77" t="s">
        <v>221</v>
      </c>
      <c r="E2409" s="74" t="s">
        <v>0</v>
      </c>
      <c r="F2409" s="75">
        <v>75</v>
      </c>
      <c r="G2409" s="75">
        <v>2</v>
      </c>
      <c r="H2409" s="74" t="s">
        <v>461</v>
      </c>
      <c r="I2409" s="74" t="s">
        <v>384</v>
      </c>
      <c r="J2409" s="75" t="s">
        <v>312</v>
      </c>
      <c r="K2409" s="58" t="s">
        <v>491</v>
      </c>
      <c r="L2409" s="75">
        <v>75</v>
      </c>
      <c r="M2409" s="75">
        <v>2</v>
      </c>
      <c r="N2409" s="74">
        <v>60</v>
      </c>
      <c r="O2409" s="101">
        <f t="array" ref="O2409">IFERROR(INDEX($AD$11:$AO$1485,MATCH($B2409&amp;$I2409,$Z$11:$Z$1485&amp;$AG$11:$AG$1485,0),MATCH($C2409,$AD$9:$AO$9,0)),"-")</f>
        <v>74.58</v>
      </c>
      <c r="P2409" s="75" t="s">
        <v>131</v>
      </c>
      <c r="Q2409" s="75" t="s">
        <v>131</v>
      </c>
      <c r="R2409" s="101">
        <f t="array" ref="R2409">IFERROR(INDEX($AD$11:$AO$1485,MATCH($B2409&amp;$I2409,$Z$11:$Z$1485&amp;$AG$11:$AG$1485,0),MATCH($D2409,$AD$9:$AO$9,0)),"-")</f>
        <v>73.700999999999993</v>
      </c>
      <c r="S2409" s="75">
        <v>300</v>
      </c>
      <c r="T2409" s="75">
        <v>282</v>
      </c>
      <c r="U2409" s="75">
        <v>5</v>
      </c>
      <c r="V2409" s="75">
        <v>15</v>
      </c>
      <c r="W2409" s="50" t="str">
        <f t="shared" si="211"/>
        <v>-</v>
      </c>
      <c r="X2409" s="50">
        <f t="shared" si="212"/>
        <v>18</v>
      </c>
    </row>
    <row r="2410" spans="2:24" ht="15" x14ac:dyDescent="0.3">
      <c r="B2410" s="76" t="str">
        <f t="shared" si="213"/>
        <v>M75×1.5</v>
      </c>
      <c r="C2410" s="77" t="s">
        <v>216</v>
      </c>
      <c r="D2410" s="77" t="s">
        <v>221</v>
      </c>
      <c r="E2410" s="74" t="s">
        <v>0</v>
      </c>
      <c r="F2410" s="75">
        <v>75</v>
      </c>
      <c r="G2410" s="75">
        <v>1.5</v>
      </c>
      <c r="H2410" s="74" t="s">
        <v>461</v>
      </c>
      <c r="I2410" s="74" t="s">
        <v>384</v>
      </c>
      <c r="J2410" s="75" t="s">
        <v>312</v>
      </c>
      <c r="K2410" s="58" t="s">
        <v>491</v>
      </c>
      <c r="L2410" s="75">
        <v>75</v>
      </c>
      <c r="M2410" s="75">
        <v>1.5</v>
      </c>
      <c r="N2410" s="74">
        <v>60</v>
      </c>
      <c r="O2410" s="101">
        <f t="array" ref="O2410">IFERROR(INDEX($AD$11:$AO$1485,MATCH($B2410&amp;$I2410,$Z$11:$Z$1485&amp;$AG$11:$AG$1485,0),MATCH($C2410,$AD$9:$AO$9,0)),"-")</f>
        <v>74.73</v>
      </c>
      <c r="P2410" s="75" t="s">
        <v>131</v>
      </c>
      <c r="Q2410" s="75" t="s">
        <v>131</v>
      </c>
      <c r="R2410" s="101">
        <f t="array" ref="R2410">IFERROR(INDEX($AD$11:$AO$1485,MATCH($B2410&amp;$I2410,$Z$11:$Z$1485&amp;$AG$11:$AG$1485,0),MATCH($D2410,$AD$9:$AO$9,0)),"-")</f>
        <v>74.025700000000001</v>
      </c>
      <c r="S2410" s="75">
        <v>270</v>
      </c>
      <c r="T2410" s="75">
        <v>252</v>
      </c>
      <c r="U2410" s="75">
        <v>4</v>
      </c>
      <c r="V2410" s="75">
        <v>18</v>
      </c>
      <c r="W2410" s="50" t="str">
        <f t="shared" si="211"/>
        <v>-</v>
      </c>
      <c r="X2410" s="50">
        <f t="shared" si="212"/>
        <v>18</v>
      </c>
    </row>
    <row r="2411" spans="2:24" ht="15" x14ac:dyDescent="0.3">
      <c r="B2411" s="76" t="str">
        <f t="shared" si="213"/>
        <v>M76×6</v>
      </c>
      <c r="C2411" s="77" t="s">
        <v>216</v>
      </c>
      <c r="D2411" s="77" t="s">
        <v>221</v>
      </c>
      <c r="E2411" s="74" t="s">
        <v>0</v>
      </c>
      <c r="F2411" s="75">
        <v>76</v>
      </c>
      <c r="G2411" s="75">
        <v>6</v>
      </c>
      <c r="H2411" s="74" t="s">
        <v>461</v>
      </c>
      <c r="I2411" s="74" t="s">
        <v>384</v>
      </c>
      <c r="J2411" s="75" t="s">
        <v>312</v>
      </c>
      <c r="K2411" s="58" t="s">
        <v>491</v>
      </c>
      <c r="L2411" s="75">
        <v>76</v>
      </c>
      <c r="M2411" s="75">
        <v>6</v>
      </c>
      <c r="N2411" s="74">
        <v>60</v>
      </c>
      <c r="O2411" s="101">
        <f t="array" ref="O2411">IFERROR(INDEX($AD$11:$AO$1485,MATCH($B2411&amp;$I2411,$Z$11:$Z$1485&amp;$AG$11:$AG$1485,0),MATCH($C2411,$AD$9:$AO$9,0)),"-")</f>
        <v>75.180000000000007</v>
      </c>
      <c r="P2411" s="75" t="s">
        <v>131</v>
      </c>
      <c r="Q2411" s="75" t="s">
        <v>131</v>
      </c>
      <c r="R2411" s="101">
        <f t="array" ref="R2411">IFERROR(INDEX($AD$11:$AO$1485,MATCH($B2411&amp;$I2411,$Z$11:$Z$1485&amp;$AG$11:$AG$1485,0),MATCH($D2411,$AD$9:$AO$9,0)),"-")</f>
        <v>72.102900000000005</v>
      </c>
      <c r="S2411" s="75">
        <v>475</v>
      </c>
      <c r="T2411" s="75">
        <v>457</v>
      </c>
      <c r="U2411" s="75">
        <v>6</v>
      </c>
      <c r="V2411" s="75">
        <v>9</v>
      </c>
      <c r="W2411" s="50" t="str">
        <f t="shared" si="211"/>
        <v>-</v>
      </c>
      <c r="X2411" s="50">
        <f t="shared" si="212"/>
        <v>18</v>
      </c>
    </row>
    <row r="2412" spans="2:24" ht="15" x14ac:dyDescent="0.3">
      <c r="B2412" s="76" t="str">
        <f t="shared" si="213"/>
        <v>M76×4</v>
      </c>
      <c r="C2412" s="77" t="s">
        <v>216</v>
      </c>
      <c r="D2412" s="77" t="s">
        <v>221</v>
      </c>
      <c r="E2412" s="74" t="s">
        <v>0</v>
      </c>
      <c r="F2412" s="75">
        <v>76</v>
      </c>
      <c r="G2412" s="75">
        <v>4</v>
      </c>
      <c r="H2412" s="74" t="s">
        <v>461</v>
      </c>
      <c r="I2412" s="74" t="s">
        <v>384</v>
      </c>
      <c r="J2412" s="75" t="s">
        <v>312</v>
      </c>
      <c r="K2412" s="58" t="s">
        <v>491</v>
      </c>
      <c r="L2412" s="75">
        <v>76</v>
      </c>
      <c r="M2412" s="75">
        <v>4</v>
      </c>
      <c r="N2412" s="74">
        <v>60</v>
      </c>
      <c r="O2412" s="101">
        <f t="array" ref="O2412">IFERROR(INDEX($AD$11:$AO$1485,MATCH($B2412&amp;$I2412,$Z$11:$Z$1485&amp;$AG$11:$AG$1485,0),MATCH($C2412,$AD$9:$AO$9,0)),"-")</f>
        <v>75.53</v>
      </c>
      <c r="P2412" s="75" t="s">
        <v>131</v>
      </c>
      <c r="Q2412" s="75" t="s">
        <v>131</v>
      </c>
      <c r="R2412" s="101">
        <f t="array" ref="R2412">IFERROR(INDEX($AD$11:$AO$1485,MATCH($B2412&amp;$I2412,$Z$11:$Z$1485&amp;$AG$11:$AG$1485,0),MATCH($D2412,$AD$9:$AO$9,0)),"-")</f>
        <v>73.401899999999998</v>
      </c>
      <c r="S2412" s="75">
        <v>400</v>
      </c>
      <c r="T2412" s="75">
        <v>382</v>
      </c>
      <c r="U2412" s="75">
        <v>5</v>
      </c>
      <c r="V2412" s="75">
        <v>11</v>
      </c>
      <c r="W2412" s="50" t="str">
        <f t="shared" si="211"/>
        <v>-</v>
      </c>
      <c r="X2412" s="50">
        <f t="shared" si="212"/>
        <v>18</v>
      </c>
    </row>
    <row r="2413" spans="2:24" ht="15" x14ac:dyDescent="0.3">
      <c r="B2413" s="76" t="str">
        <f t="shared" si="213"/>
        <v>M76×3</v>
      </c>
      <c r="C2413" s="77" t="s">
        <v>216</v>
      </c>
      <c r="D2413" s="77" t="s">
        <v>221</v>
      </c>
      <c r="E2413" s="74" t="s">
        <v>0</v>
      </c>
      <c r="F2413" s="75">
        <v>76</v>
      </c>
      <c r="G2413" s="75">
        <v>3</v>
      </c>
      <c r="H2413" s="74" t="s">
        <v>461</v>
      </c>
      <c r="I2413" s="74" t="s">
        <v>384</v>
      </c>
      <c r="J2413" s="75" t="s">
        <v>312</v>
      </c>
      <c r="K2413" s="58" t="s">
        <v>491</v>
      </c>
      <c r="L2413" s="75">
        <v>76</v>
      </c>
      <c r="M2413" s="75">
        <v>3</v>
      </c>
      <c r="N2413" s="74">
        <v>60</v>
      </c>
      <c r="O2413" s="101">
        <f t="array" ref="O2413">IFERROR(INDEX($AD$11:$AO$1485,MATCH($B2413&amp;$I2413,$Z$11:$Z$1485&amp;$AG$11:$AG$1485,0),MATCH($C2413,$AD$9:$AO$9,0)),"-")</f>
        <v>75.709999999999994</v>
      </c>
      <c r="P2413" s="75" t="s">
        <v>131</v>
      </c>
      <c r="Q2413" s="75" t="s">
        <v>131</v>
      </c>
      <c r="R2413" s="101">
        <f t="array" ref="R2413">IFERROR(INDEX($AD$11:$AO$1485,MATCH($B2413&amp;$I2413,$Z$11:$Z$1485&amp;$AG$11:$AG$1485,0),MATCH($D2413,$AD$9:$AO$9,0)),"-")</f>
        <v>74.051400000000001</v>
      </c>
      <c r="S2413" s="75">
        <v>355</v>
      </c>
      <c r="T2413" s="75">
        <v>337</v>
      </c>
      <c r="U2413" s="75">
        <v>5</v>
      </c>
      <c r="V2413" s="75">
        <v>12</v>
      </c>
      <c r="W2413" s="50" t="str">
        <f t="shared" si="211"/>
        <v>-</v>
      </c>
      <c r="X2413" s="50">
        <f t="shared" si="212"/>
        <v>18</v>
      </c>
    </row>
    <row r="2414" spans="2:24" ht="15" x14ac:dyDescent="0.3">
      <c r="B2414" s="76" t="str">
        <f t="shared" si="213"/>
        <v>M76×2</v>
      </c>
      <c r="C2414" s="77" t="s">
        <v>216</v>
      </c>
      <c r="D2414" s="77" t="s">
        <v>221</v>
      </c>
      <c r="E2414" s="74" t="s">
        <v>0</v>
      </c>
      <c r="F2414" s="75">
        <v>76</v>
      </c>
      <c r="G2414" s="75">
        <v>2</v>
      </c>
      <c r="H2414" s="74" t="s">
        <v>461</v>
      </c>
      <c r="I2414" s="74" t="s">
        <v>384</v>
      </c>
      <c r="J2414" s="75" t="s">
        <v>312</v>
      </c>
      <c r="K2414" s="58" t="s">
        <v>491</v>
      </c>
      <c r="L2414" s="75">
        <v>76</v>
      </c>
      <c r="M2414" s="75">
        <v>2</v>
      </c>
      <c r="N2414" s="74">
        <v>60</v>
      </c>
      <c r="O2414" s="101">
        <f t="array" ref="O2414">IFERROR(INDEX($AD$11:$AO$1485,MATCH($B2414&amp;$I2414,$Z$11:$Z$1485&amp;$AG$11:$AG$1485,0),MATCH($C2414,$AD$9:$AO$9,0)),"-")</f>
        <v>75.87</v>
      </c>
      <c r="P2414" s="75" t="s">
        <v>131</v>
      </c>
      <c r="Q2414" s="75" t="s">
        <v>131</v>
      </c>
      <c r="R2414" s="101">
        <f t="array" ref="R2414">IFERROR(INDEX($AD$11:$AO$1485,MATCH($B2414&amp;$I2414,$Z$11:$Z$1485&amp;$AG$11:$AG$1485,0),MATCH($D2414,$AD$9:$AO$9,0)),"-")</f>
        <v>74.700999999999993</v>
      </c>
      <c r="S2414" s="75">
        <v>300</v>
      </c>
      <c r="T2414" s="75">
        <v>282</v>
      </c>
      <c r="U2414" s="75">
        <v>5</v>
      </c>
      <c r="V2414" s="75">
        <v>15</v>
      </c>
      <c r="W2414" s="50" t="str">
        <f t="shared" si="211"/>
        <v>-</v>
      </c>
      <c r="X2414" s="50">
        <f t="shared" si="212"/>
        <v>18</v>
      </c>
    </row>
    <row r="2415" spans="2:24" ht="15" x14ac:dyDescent="0.3">
      <c r="B2415" s="76" t="str">
        <f t="shared" si="213"/>
        <v>M76×1.5</v>
      </c>
      <c r="C2415" s="77" t="s">
        <v>216</v>
      </c>
      <c r="D2415" s="77" t="s">
        <v>221</v>
      </c>
      <c r="E2415" s="74" t="s">
        <v>0</v>
      </c>
      <c r="F2415" s="75">
        <v>76</v>
      </c>
      <c r="G2415" s="75">
        <v>1.5</v>
      </c>
      <c r="H2415" s="74" t="s">
        <v>461</v>
      </c>
      <c r="I2415" s="74" t="s">
        <v>384</v>
      </c>
      <c r="J2415" s="75" t="s">
        <v>312</v>
      </c>
      <c r="K2415" s="58" t="s">
        <v>491</v>
      </c>
      <c r="L2415" s="75">
        <v>76</v>
      </c>
      <c r="M2415" s="75">
        <v>1.5</v>
      </c>
      <c r="N2415" s="74">
        <v>60</v>
      </c>
      <c r="O2415" s="101">
        <f t="array" ref="O2415">IFERROR(INDEX($AD$11:$AO$1485,MATCH($B2415&amp;$I2415,$Z$11:$Z$1485&amp;$AG$11:$AG$1485,0),MATCH($C2415,$AD$9:$AO$9,0)),"-")</f>
        <v>75.94</v>
      </c>
      <c r="P2415" s="75" t="s">
        <v>131</v>
      </c>
      <c r="Q2415" s="75" t="s">
        <v>131</v>
      </c>
      <c r="R2415" s="101">
        <f t="array" ref="R2415">IFERROR(INDEX($AD$11:$AO$1485,MATCH($B2415&amp;$I2415,$Z$11:$Z$1485&amp;$AG$11:$AG$1485,0),MATCH($D2415,$AD$9:$AO$9,0)),"-")</f>
        <v>75.025700000000001</v>
      </c>
      <c r="S2415" s="75">
        <v>265</v>
      </c>
      <c r="T2415" s="75">
        <v>247</v>
      </c>
      <c r="U2415" s="75">
        <v>4</v>
      </c>
      <c r="V2415" s="75">
        <v>18</v>
      </c>
      <c r="W2415" s="50" t="str">
        <f t="shared" si="211"/>
        <v>-</v>
      </c>
      <c r="X2415" s="50">
        <f t="shared" si="212"/>
        <v>18</v>
      </c>
    </row>
    <row r="2416" spans="2:24" ht="15" x14ac:dyDescent="0.3">
      <c r="B2416" s="76" t="str">
        <f t="shared" si="213"/>
        <v>M78×2</v>
      </c>
      <c r="C2416" s="77" t="s">
        <v>216</v>
      </c>
      <c r="D2416" s="77" t="s">
        <v>221</v>
      </c>
      <c r="E2416" s="74" t="s">
        <v>0</v>
      </c>
      <c r="F2416" s="75">
        <v>78</v>
      </c>
      <c r="G2416" s="75">
        <v>2</v>
      </c>
      <c r="H2416" s="74" t="s">
        <v>461</v>
      </c>
      <c r="I2416" s="74" t="s">
        <v>384</v>
      </c>
      <c r="J2416" s="75" t="s">
        <v>312</v>
      </c>
      <c r="K2416" s="58" t="s">
        <v>491</v>
      </c>
      <c r="L2416" s="75">
        <v>78</v>
      </c>
      <c r="M2416" s="75">
        <v>2</v>
      </c>
      <c r="N2416" s="74">
        <v>60</v>
      </c>
      <c r="O2416" s="101">
        <f t="array" ref="O2416">IFERROR(INDEX($AD$11:$AO$1485,MATCH($B2416&amp;$I2416,$Z$11:$Z$1485&amp;$AG$11:$AG$1485,0),MATCH($C2416,$AD$9:$AO$9,0)),"-")</f>
        <v>77.58</v>
      </c>
      <c r="P2416" s="75" t="s">
        <v>131</v>
      </c>
      <c r="Q2416" s="75" t="s">
        <v>131</v>
      </c>
      <c r="R2416" s="101">
        <f t="array" ref="R2416">IFERROR(INDEX($AD$11:$AO$1485,MATCH($B2416&amp;$I2416,$Z$11:$Z$1485&amp;$AG$11:$AG$1485,0),MATCH($D2416,$AD$9:$AO$9,0)),"-")</f>
        <v>76.700999999999993</v>
      </c>
      <c r="S2416" s="75">
        <v>300</v>
      </c>
      <c r="T2416" s="75">
        <v>282</v>
      </c>
      <c r="U2416" s="75">
        <v>5</v>
      </c>
      <c r="V2416" s="75">
        <v>15</v>
      </c>
      <c r="W2416" s="50" t="str">
        <f t="shared" si="211"/>
        <v>-</v>
      </c>
      <c r="X2416" s="50">
        <f t="shared" si="212"/>
        <v>18</v>
      </c>
    </row>
    <row r="2417" spans="2:24" ht="15" x14ac:dyDescent="0.3">
      <c r="B2417" s="76" t="str">
        <f t="shared" si="213"/>
        <v>M80×6</v>
      </c>
      <c r="C2417" s="77" t="s">
        <v>216</v>
      </c>
      <c r="D2417" s="77" t="s">
        <v>221</v>
      </c>
      <c r="E2417" s="74" t="s">
        <v>0</v>
      </c>
      <c r="F2417" s="75">
        <v>80</v>
      </c>
      <c r="G2417" s="75">
        <v>6</v>
      </c>
      <c r="H2417" s="74" t="s">
        <v>461</v>
      </c>
      <c r="I2417" s="74" t="s">
        <v>384</v>
      </c>
      <c r="J2417" s="75" t="s">
        <v>312</v>
      </c>
      <c r="K2417" s="58" t="s">
        <v>491</v>
      </c>
      <c r="L2417" s="75">
        <v>80</v>
      </c>
      <c r="M2417" s="75">
        <v>6</v>
      </c>
      <c r="N2417" s="74">
        <v>60</v>
      </c>
      <c r="O2417" s="101">
        <f t="array" ref="O2417">IFERROR(INDEX($AD$11:$AO$1485,MATCH($B2417&amp;$I2417,$Z$11:$Z$1485&amp;$AG$11:$AG$1485,0),MATCH($C2417,$AD$9:$AO$9,0)),"-")</f>
        <v>79.180000000000007</v>
      </c>
      <c r="P2417" s="75" t="s">
        <v>131</v>
      </c>
      <c r="Q2417" s="75" t="s">
        <v>131</v>
      </c>
      <c r="R2417" s="101">
        <f t="array" ref="R2417">IFERROR(INDEX($AD$11:$AO$1485,MATCH($B2417&amp;$I2417,$Z$11:$Z$1485&amp;$AG$11:$AG$1485,0),MATCH($D2417,$AD$9:$AO$9,0)),"-")</f>
        <v>76.102900000000005</v>
      </c>
      <c r="S2417" s="75">
        <v>475</v>
      </c>
      <c r="T2417" s="75">
        <v>457</v>
      </c>
      <c r="U2417" s="75">
        <v>6</v>
      </c>
      <c r="V2417" s="75">
        <v>9</v>
      </c>
      <c r="W2417" s="50" t="str">
        <f t="shared" si="211"/>
        <v>-</v>
      </c>
      <c r="X2417" s="50">
        <f t="shared" si="212"/>
        <v>18</v>
      </c>
    </row>
    <row r="2418" spans="2:24" ht="15" x14ac:dyDescent="0.3">
      <c r="B2418" s="76" t="str">
        <f t="shared" si="213"/>
        <v>M80×4</v>
      </c>
      <c r="C2418" s="77" t="s">
        <v>216</v>
      </c>
      <c r="D2418" s="77" t="s">
        <v>221</v>
      </c>
      <c r="E2418" s="74" t="s">
        <v>0</v>
      </c>
      <c r="F2418" s="75">
        <v>80</v>
      </c>
      <c r="G2418" s="75">
        <v>4</v>
      </c>
      <c r="H2418" s="74" t="s">
        <v>461</v>
      </c>
      <c r="I2418" s="74" t="s">
        <v>384</v>
      </c>
      <c r="J2418" s="75" t="s">
        <v>312</v>
      </c>
      <c r="K2418" s="58" t="s">
        <v>491</v>
      </c>
      <c r="L2418" s="75">
        <v>80</v>
      </c>
      <c r="M2418" s="75">
        <v>4</v>
      </c>
      <c r="N2418" s="74">
        <v>60</v>
      </c>
      <c r="O2418" s="101">
        <f t="array" ref="O2418">IFERROR(INDEX($AD$11:$AO$1485,MATCH($B2418&amp;$I2418,$Z$11:$Z$1485&amp;$AG$11:$AG$1485,0),MATCH($C2418,$AD$9:$AO$9,0)),"-")</f>
        <v>79.53</v>
      </c>
      <c r="P2418" s="75" t="s">
        <v>131</v>
      </c>
      <c r="Q2418" s="75" t="s">
        <v>131</v>
      </c>
      <c r="R2418" s="101">
        <f t="array" ref="R2418">IFERROR(INDEX($AD$11:$AO$1485,MATCH($B2418&amp;$I2418,$Z$11:$Z$1485&amp;$AG$11:$AG$1485,0),MATCH($D2418,$AD$9:$AO$9,0)),"-")</f>
        <v>77.401899999999998</v>
      </c>
      <c r="S2418" s="75">
        <v>400</v>
      </c>
      <c r="T2418" s="75">
        <v>382</v>
      </c>
      <c r="U2418" s="75">
        <v>5</v>
      </c>
      <c r="V2418" s="75">
        <v>11</v>
      </c>
      <c r="W2418" s="50" t="str">
        <f t="shared" si="211"/>
        <v>-</v>
      </c>
      <c r="X2418" s="50">
        <f t="shared" si="212"/>
        <v>18</v>
      </c>
    </row>
    <row r="2419" spans="2:24" ht="15" x14ac:dyDescent="0.3">
      <c r="B2419" s="76" t="str">
        <f t="shared" si="213"/>
        <v>M80×3</v>
      </c>
      <c r="C2419" s="77" t="s">
        <v>216</v>
      </c>
      <c r="D2419" s="77" t="s">
        <v>221</v>
      </c>
      <c r="E2419" s="74" t="s">
        <v>0</v>
      </c>
      <c r="F2419" s="75">
        <v>80</v>
      </c>
      <c r="G2419" s="75">
        <v>3</v>
      </c>
      <c r="H2419" s="74" t="s">
        <v>461</v>
      </c>
      <c r="I2419" s="74" t="s">
        <v>384</v>
      </c>
      <c r="J2419" s="75" t="s">
        <v>312</v>
      </c>
      <c r="K2419" s="58" t="s">
        <v>491</v>
      </c>
      <c r="L2419" s="75">
        <v>80</v>
      </c>
      <c r="M2419" s="75">
        <v>3</v>
      </c>
      <c r="N2419" s="74">
        <v>60</v>
      </c>
      <c r="O2419" s="101">
        <f t="array" ref="O2419">IFERROR(INDEX($AD$11:$AO$1485,MATCH($B2419&amp;$I2419,$Z$11:$Z$1485&amp;$AG$11:$AG$1485,0),MATCH($C2419,$AD$9:$AO$9,0)),"-")</f>
        <v>79.709999999999994</v>
      </c>
      <c r="P2419" s="75" t="s">
        <v>131</v>
      </c>
      <c r="Q2419" s="75" t="s">
        <v>131</v>
      </c>
      <c r="R2419" s="101">
        <f t="array" ref="R2419">IFERROR(INDEX($AD$11:$AO$1485,MATCH($B2419&amp;$I2419,$Z$11:$Z$1485&amp;$AG$11:$AG$1485,0),MATCH($D2419,$AD$9:$AO$9,0)),"-")</f>
        <v>78.051400000000001</v>
      </c>
      <c r="S2419" s="75">
        <v>355</v>
      </c>
      <c r="T2419" s="75">
        <v>337</v>
      </c>
      <c r="U2419" s="75">
        <v>5</v>
      </c>
      <c r="V2419" s="75">
        <v>12</v>
      </c>
      <c r="W2419" s="50" t="str">
        <f t="shared" si="211"/>
        <v>-</v>
      </c>
      <c r="X2419" s="50">
        <f t="shared" si="212"/>
        <v>18</v>
      </c>
    </row>
    <row r="2420" spans="2:24" ht="15" x14ac:dyDescent="0.3">
      <c r="B2420" s="76" t="str">
        <f t="shared" si="213"/>
        <v>M80×2</v>
      </c>
      <c r="C2420" s="77" t="s">
        <v>216</v>
      </c>
      <c r="D2420" s="77" t="s">
        <v>221</v>
      </c>
      <c r="E2420" s="74" t="s">
        <v>0</v>
      </c>
      <c r="F2420" s="75">
        <v>80</v>
      </c>
      <c r="G2420" s="75">
        <v>2</v>
      </c>
      <c r="H2420" s="74" t="s">
        <v>461</v>
      </c>
      <c r="I2420" s="74" t="s">
        <v>384</v>
      </c>
      <c r="J2420" s="75" t="s">
        <v>312</v>
      </c>
      <c r="K2420" s="58" t="s">
        <v>491</v>
      </c>
      <c r="L2420" s="75">
        <v>80</v>
      </c>
      <c r="M2420" s="75">
        <v>2</v>
      </c>
      <c r="N2420" s="74">
        <v>60</v>
      </c>
      <c r="O2420" s="101">
        <f t="array" ref="O2420">IFERROR(INDEX($AD$11:$AO$1485,MATCH($B2420&amp;$I2420,$Z$11:$Z$1485&amp;$AG$11:$AG$1485,0),MATCH($C2420,$AD$9:$AO$9,0)),"-")</f>
        <v>79.58</v>
      </c>
      <c r="P2420" s="75" t="s">
        <v>131</v>
      </c>
      <c r="Q2420" s="75" t="s">
        <v>131</v>
      </c>
      <c r="R2420" s="101">
        <f t="array" ref="R2420">IFERROR(INDEX($AD$11:$AO$1485,MATCH($B2420&amp;$I2420,$Z$11:$Z$1485&amp;$AG$11:$AG$1485,0),MATCH($D2420,$AD$9:$AO$9,0)),"-")</f>
        <v>78.700999999999993</v>
      </c>
      <c r="S2420" s="75">
        <v>300</v>
      </c>
      <c r="T2420" s="75">
        <v>282</v>
      </c>
      <c r="U2420" s="75">
        <v>5</v>
      </c>
      <c r="V2420" s="75">
        <v>15</v>
      </c>
      <c r="W2420" s="50" t="str">
        <f t="shared" ref="W2420:W2478" si="214">IF(P2420="-","-",P2420-Q2420)</f>
        <v>-</v>
      </c>
      <c r="X2420" s="50">
        <f t="shared" ref="X2420:X2478" si="215">S2420-T2420</f>
        <v>18</v>
      </c>
    </row>
    <row r="2421" spans="2:24" ht="15" x14ac:dyDescent="0.3">
      <c r="B2421" s="76" t="str">
        <f t="shared" si="213"/>
        <v>M80×1.5</v>
      </c>
      <c r="C2421" s="77" t="s">
        <v>216</v>
      </c>
      <c r="D2421" s="77" t="s">
        <v>221</v>
      </c>
      <c r="E2421" s="74" t="s">
        <v>0</v>
      </c>
      <c r="F2421" s="75">
        <v>80</v>
      </c>
      <c r="G2421" s="75">
        <v>1.5</v>
      </c>
      <c r="H2421" s="74" t="s">
        <v>461</v>
      </c>
      <c r="I2421" s="74" t="s">
        <v>384</v>
      </c>
      <c r="J2421" s="75" t="s">
        <v>312</v>
      </c>
      <c r="K2421" s="58" t="s">
        <v>491</v>
      </c>
      <c r="L2421" s="75">
        <v>80</v>
      </c>
      <c r="M2421" s="75">
        <v>1.5</v>
      </c>
      <c r="N2421" s="74">
        <v>60</v>
      </c>
      <c r="O2421" s="101">
        <f t="array" ref="O2421">IFERROR(INDEX($AD$11:$AO$1485,MATCH($B2421&amp;$I2421,$Z$11:$Z$1485&amp;$AG$11:$AG$1485,0),MATCH($C2421,$AD$9:$AO$9,0)),"-")</f>
        <v>79.73</v>
      </c>
      <c r="P2421" s="75" t="s">
        <v>131</v>
      </c>
      <c r="Q2421" s="75" t="s">
        <v>131</v>
      </c>
      <c r="R2421" s="101">
        <f t="array" ref="R2421">IFERROR(INDEX($AD$11:$AO$1485,MATCH($B2421&amp;$I2421,$Z$11:$Z$1485&amp;$AG$11:$AG$1485,0),MATCH($D2421,$AD$9:$AO$9,0)),"-")</f>
        <v>79.025700000000001</v>
      </c>
      <c r="S2421" s="75">
        <v>270</v>
      </c>
      <c r="T2421" s="75">
        <v>252</v>
      </c>
      <c r="U2421" s="75">
        <v>4</v>
      </c>
      <c r="V2421" s="75">
        <v>18</v>
      </c>
      <c r="W2421" s="50" t="str">
        <f t="shared" si="214"/>
        <v>-</v>
      </c>
      <c r="X2421" s="50">
        <f t="shared" si="215"/>
        <v>18</v>
      </c>
    </row>
    <row r="2422" spans="2:24" ht="15" x14ac:dyDescent="0.3">
      <c r="B2422" s="76" t="str">
        <f t="shared" si="213"/>
        <v>M82×2</v>
      </c>
      <c r="C2422" s="77" t="s">
        <v>216</v>
      </c>
      <c r="D2422" s="77" t="s">
        <v>221</v>
      </c>
      <c r="E2422" s="74" t="s">
        <v>0</v>
      </c>
      <c r="F2422" s="75">
        <v>82</v>
      </c>
      <c r="G2422" s="75">
        <v>2</v>
      </c>
      <c r="H2422" s="74" t="s">
        <v>461</v>
      </c>
      <c r="I2422" s="74" t="s">
        <v>384</v>
      </c>
      <c r="J2422" s="75" t="s">
        <v>312</v>
      </c>
      <c r="K2422" s="58" t="s">
        <v>491</v>
      </c>
      <c r="L2422" s="75">
        <v>82</v>
      </c>
      <c r="M2422" s="75">
        <v>2</v>
      </c>
      <c r="N2422" s="74">
        <v>60</v>
      </c>
      <c r="O2422" s="101">
        <f t="array" ref="O2422">IFERROR(INDEX($AD$11:$AO$1485,MATCH($B2422&amp;$I2422,$Z$11:$Z$1485&amp;$AG$11:$AG$1485,0),MATCH($C2422,$AD$9:$AO$9,0)),"-")</f>
        <v>81.599999999999994</v>
      </c>
      <c r="P2422" s="75" t="s">
        <v>131</v>
      </c>
      <c r="Q2422" s="75" t="s">
        <v>131</v>
      </c>
      <c r="R2422" s="101">
        <f t="array" ref="R2422">IFERROR(INDEX($AD$11:$AO$1485,MATCH($B2422&amp;$I2422,$Z$11:$Z$1485&amp;$AG$11:$AG$1485,0),MATCH($D2422,$AD$9:$AO$9,0)),"-")</f>
        <v>80.700999999999993</v>
      </c>
      <c r="S2422" s="75">
        <v>320</v>
      </c>
      <c r="T2422" s="75">
        <v>298</v>
      </c>
      <c r="U2422" s="75">
        <v>5</v>
      </c>
      <c r="V2422" s="75">
        <v>15</v>
      </c>
      <c r="W2422" s="50" t="str">
        <f t="shared" si="214"/>
        <v>-</v>
      </c>
      <c r="X2422" s="50">
        <f t="shared" si="215"/>
        <v>22</v>
      </c>
    </row>
    <row r="2423" spans="2:24" ht="15" x14ac:dyDescent="0.3">
      <c r="B2423" s="76" t="str">
        <f t="shared" si="213"/>
        <v>M85×6</v>
      </c>
      <c r="C2423" s="77" t="s">
        <v>216</v>
      </c>
      <c r="D2423" s="77" t="s">
        <v>221</v>
      </c>
      <c r="E2423" s="74" t="s">
        <v>0</v>
      </c>
      <c r="F2423" s="75">
        <v>85</v>
      </c>
      <c r="G2423" s="75">
        <v>6</v>
      </c>
      <c r="H2423" s="74" t="s">
        <v>461</v>
      </c>
      <c r="I2423" s="74" t="s">
        <v>384</v>
      </c>
      <c r="J2423" s="75" t="s">
        <v>312</v>
      </c>
      <c r="K2423" s="58" t="s">
        <v>491</v>
      </c>
      <c r="L2423" s="75">
        <v>85</v>
      </c>
      <c r="M2423" s="75">
        <v>6</v>
      </c>
      <c r="N2423" s="74">
        <v>60</v>
      </c>
      <c r="O2423" s="101">
        <f t="array" ref="O2423">IFERROR(INDEX($AD$11:$AO$1485,MATCH($B2423&amp;$I2423,$Z$11:$Z$1485&amp;$AG$11:$AG$1485,0),MATCH($C2423,$AD$9:$AO$9,0)),"-")</f>
        <v>84.18</v>
      </c>
      <c r="P2423" s="75" t="s">
        <v>131</v>
      </c>
      <c r="Q2423" s="75" t="s">
        <v>131</v>
      </c>
      <c r="R2423" s="101">
        <f t="array" ref="R2423">IFERROR(INDEX($AD$11:$AO$1485,MATCH($B2423&amp;$I2423,$Z$11:$Z$1485&amp;$AG$11:$AG$1485,0),MATCH($D2423,$AD$9:$AO$9,0)),"-")</f>
        <v>81.102900000000005</v>
      </c>
      <c r="S2423" s="75">
        <v>475</v>
      </c>
      <c r="T2423" s="75">
        <v>453</v>
      </c>
      <c r="U2423" s="75">
        <v>6</v>
      </c>
      <c r="V2423" s="75">
        <v>9</v>
      </c>
      <c r="W2423" s="50" t="str">
        <f t="shared" si="214"/>
        <v>-</v>
      </c>
      <c r="X2423" s="50">
        <f t="shared" si="215"/>
        <v>22</v>
      </c>
    </row>
    <row r="2424" spans="2:24" ht="15" x14ac:dyDescent="0.3">
      <c r="B2424" s="76" t="str">
        <f t="shared" si="213"/>
        <v>M85×4</v>
      </c>
      <c r="C2424" s="77" t="s">
        <v>216</v>
      </c>
      <c r="D2424" s="77" t="s">
        <v>221</v>
      </c>
      <c r="E2424" s="74" t="s">
        <v>0</v>
      </c>
      <c r="F2424" s="75">
        <v>85</v>
      </c>
      <c r="G2424" s="75">
        <v>4</v>
      </c>
      <c r="H2424" s="74" t="s">
        <v>461</v>
      </c>
      <c r="I2424" s="74" t="s">
        <v>384</v>
      </c>
      <c r="J2424" s="75" t="s">
        <v>312</v>
      </c>
      <c r="K2424" s="58" t="s">
        <v>491</v>
      </c>
      <c r="L2424" s="75">
        <v>85</v>
      </c>
      <c r="M2424" s="75">
        <v>4</v>
      </c>
      <c r="N2424" s="74">
        <v>60</v>
      </c>
      <c r="O2424" s="101">
        <f t="array" ref="O2424">IFERROR(INDEX($AD$11:$AO$1485,MATCH($B2424&amp;$I2424,$Z$11:$Z$1485&amp;$AG$11:$AG$1485,0),MATCH($C2424,$AD$9:$AO$9,0)),"-")</f>
        <v>84.53</v>
      </c>
      <c r="P2424" s="75" t="s">
        <v>131</v>
      </c>
      <c r="Q2424" s="75" t="s">
        <v>131</v>
      </c>
      <c r="R2424" s="101">
        <f t="array" ref="R2424">IFERROR(INDEX($AD$11:$AO$1485,MATCH($B2424&amp;$I2424,$Z$11:$Z$1485&amp;$AG$11:$AG$1485,0),MATCH($D2424,$AD$9:$AO$9,0)),"-")</f>
        <v>82.401899999999998</v>
      </c>
      <c r="S2424" s="75">
        <v>400</v>
      </c>
      <c r="T2424" s="75">
        <v>378</v>
      </c>
      <c r="U2424" s="75">
        <v>5</v>
      </c>
      <c r="V2424" s="75">
        <v>11</v>
      </c>
      <c r="W2424" s="50" t="str">
        <f t="shared" si="214"/>
        <v>-</v>
      </c>
      <c r="X2424" s="50">
        <f t="shared" si="215"/>
        <v>22</v>
      </c>
    </row>
    <row r="2425" spans="2:24" ht="15" x14ac:dyDescent="0.3">
      <c r="B2425" s="76" t="str">
        <f t="shared" si="213"/>
        <v>M85×3</v>
      </c>
      <c r="C2425" s="77" t="s">
        <v>216</v>
      </c>
      <c r="D2425" s="77" t="s">
        <v>221</v>
      </c>
      <c r="E2425" s="74" t="s">
        <v>0</v>
      </c>
      <c r="F2425" s="75">
        <v>85</v>
      </c>
      <c r="G2425" s="75">
        <v>3</v>
      </c>
      <c r="H2425" s="74" t="s">
        <v>461</v>
      </c>
      <c r="I2425" s="74" t="s">
        <v>384</v>
      </c>
      <c r="J2425" s="75" t="s">
        <v>312</v>
      </c>
      <c r="K2425" s="58" t="s">
        <v>491</v>
      </c>
      <c r="L2425" s="75">
        <v>85</v>
      </c>
      <c r="M2425" s="75">
        <v>3</v>
      </c>
      <c r="N2425" s="74">
        <v>60</v>
      </c>
      <c r="O2425" s="101">
        <f t="array" ref="O2425">IFERROR(INDEX($AD$11:$AO$1485,MATCH($B2425&amp;$I2425,$Z$11:$Z$1485&amp;$AG$11:$AG$1485,0),MATCH($C2425,$AD$9:$AO$9,0)),"-")</f>
        <v>84.71</v>
      </c>
      <c r="P2425" s="75" t="s">
        <v>131</v>
      </c>
      <c r="Q2425" s="75" t="s">
        <v>131</v>
      </c>
      <c r="R2425" s="101">
        <f t="array" ref="R2425">IFERROR(INDEX($AD$11:$AO$1485,MATCH($B2425&amp;$I2425,$Z$11:$Z$1485&amp;$AG$11:$AG$1485,0),MATCH($D2425,$AD$9:$AO$9,0)),"-")</f>
        <v>83.051400000000001</v>
      </c>
      <c r="S2425" s="75">
        <v>355</v>
      </c>
      <c r="T2425" s="75">
        <v>333</v>
      </c>
      <c r="U2425" s="75">
        <v>5</v>
      </c>
      <c r="V2425" s="75">
        <v>12</v>
      </c>
      <c r="W2425" s="50" t="str">
        <f t="shared" si="214"/>
        <v>-</v>
      </c>
      <c r="X2425" s="50">
        <f t="shared" si="215"/>
        <v>22</v>
      </c>
    </row>
    <row r="2426" spans="2:24" ht="15" x14ac:dyDescent="0.3">
      <c r="B2426" s="76" t="str">
        <f t="shared" si="213"/>
        <v>M85×2</v>
      </c>
      <c r="C2426" s="77" t="s">
        <v>216</v>
      </c>
      <c r="D2426" s="77" t="s">
        <v>221</v>
      </c>
      <c r="E2426" s="74" t="s">
        <v>0</v>
      </c>
      <c r="F2426" s="75">
        <v>85</v>
      </c>
      <c r="G2426" s="75">
        <v>2</v>
      </c>
      <c r="H2426" s="74" t="s">
        <v>461</v>
      </c>
      <c r="I2426" s="74" t="s">
        <v>384</v>
      </c>
      <c r="J2426" s="75" t="s">
        <v>312</v>
      </c>
      <c r="K2426" s="58" t="s">
        <v>491</v>
      </c>
      <c r="L2426" s="75">
        <v>85</v>
      </c>
      <c r="M2426" s="75">
        <v>2</v>
      </c>
      <c r="N2426" s="74">
        <v>60</v>
      </c>
      <c r="O2426" s="101">
        <f t="array" ref="O2426">IFERROR(INDEX($AD$11:$AO$1485,MATCH($B2426&amp;$I2426,$Z$11:$Z$1485&amp;$AG$11:$AG$1485,0),MATCH($C2426,$AD$9:$AO$9,0)),"-")</f>
        <v>84.6</v>
      </c>
      <c r="P2426" s="75" t="s">
        <v>131</v>
      </c>
      <c r="Q2426" s="75" t="s">
        <v>131</v>
      </c>
      <c r="R2426" s="101">
        <f t="array" ref="R2426">IFERROR(INDEX($AD$11:$AO$1485,MATCH($B2426&amp;$I2426,$Z$11:$Z$1485&amp;$AG$11:$AG$1485,0),MATCH($D2426,$AD$9:$AO$9,0)),"-")</f>
        <v>83.700999999999993</v>
      </c>
      <c r="S2426" s="75">
        <v>320</v>
      </c>
      <c r="T2426" s="75">
        <v>298</v>
      </c>
      <c r="U2426" s="75">
        <v>5</v>
      </c>
      <c r="V2426" s="75">
        <v>15</v>
      </c>
      <c r="W2426" s="50" t="str">
        <f t="shared" si="214"/>
        <v>-</v>
      </c>
      <c r="X2426" s="50">
        <f t="shared" si="215"/>
        <v>22</v>
      </c>
    </row>
    <row r="2427" spans="2:24" ht="15" x14ac:dyDescent="0.3">
      <c r="B2427" s="76" t="str">
        <f t="shared" si="213"/>
        <v>M90×6</v>
      </c>
      <c r="C2427" s="77" t="s">
        <v>216</v>
      </c>
      <c r="D2427" s="77" t="s">
        <v>221</v>
      </c>
      <c r="E2427" s="74" t="s">
        <v>0</v>
      </c>
      <c r="F2427" s="75">
        <v>90</v>
      </c>
      <c r="G2427" s="75">
        <v>6</v>
      </c>
      <c r="H2427" s="74" t="s">
        <v>461</v>
      </c>
      <c r="I2427" s="74" t="s">
        <v>384</v>
      </c>
      <c r="J2427" s="75" t="s">
        <v>312</v>
      </c>
      <c r="K2427" s="58" t="s">
        <v>491</v>
      </c>
      <c r="L2427" s="75">
        <v>90</v>
      </c>
      <c r="M2427" s="75">
        <v>6</v>
      </c>
      <c r="N2427" s="74">
        <v>60</v>
      </c>
      <c r="O2427" s="101">
        <f t="array" ref="O2427">IFERROR(INDEX($AD$11:$AO$1485,MATCH($B2427&amp;$I2427,$Z$11:$Z$1485&amp;$AG$11:$AG$1485,0),MATCH($C2427,$AD$9:$AO$9,0)),"-")</f>
        <v>89.18</v>
      </c>
      <c r="P2427" s="75" t="s">
        <v>131</v>
      </c>
      <c r="Q2427" s="75" t="s">
        <v>131</v>
      </c>
      <c r="R2427" s="101">
        <f t="array" ref="R2427">IFERROR(INDEX($AD$11:$AO$1485,MATCH($B2427&amp;$I2427,$Z$11:$Z$1485&amp;$AG$11:$AG$1485,0),MATCH($D2427,$AD$9:$AO$9,0)),"-")</f>
        <v>86.102900000000005</v>
      </c>
      <c r="S2427" s="75">
        <v>475</v>
      </c>
      <c r="T2427" s="75">
        <v>453</v>
      </c>
      <c r="U2427" s="75">
        <v>6</v>
      </c>
      <c r="V2427" s="75">
        <v>9</v>
      </c>
      <c r="W2427" s="50" t="str">
        <f t="shared" si="214"/>
        <v>-</v>
      </c>
      <c r="X2427" s="50">
        <f t="shared" si="215"/>
        <v>22</v>
      </c>
    </row>
    <row r="2428" spans="2:24" ht="15" x14ac:dyDescent="0.3">
      <c r="B2428" s="76" t="str">
        <f t="shared" si="213"/>
        <v>M90×4</v>
      </c>
      <c r="C2428" s="77" t="s">
        <v>216</v>
      </c>
      <c r="D2428" s="77" t="s">
        <v>221</v>
      </c>
      <c r="E2428" s="74" t="s">
        <v>0</v>
      </c>
      <c r="F2428" s="75">
        <v>90</v>
      </c>
      <c r="G2428" s="75">
        <v>4</v>
      </c>
      <c r="H2428" s="74" t="s">
        <v>461</v>
      </c>
      <c r="I2428" s="74" t="s">
        <v>384</v>
      </c>
      <c r="J2428" s="75" t="s">
        <v>312</v>
      </c>
      <c r="K2428" s="58" t="s">
        <v>491</v>
      </c>
      <c r="L2428" s="75">
        <v>90</v>
      </c>
      <c r="M2428" s="75">
        <v>4</v>
      </c>
      <c r="N2428" s="74">
        <v>60</v>
      </c>
      <c r="O2428" s="101">
        <f t="array" ref="O2428">IFERROR(INDEX($AD$11:$AO$1485,MATCH($B2428&amp;$I2428,$Z$11:$Z$1485&amp;$AG$11:$AG$1485,0),MATCH($C2428,$AD$9:$AO$9,0)),"-")</f>
        <v>89.53</v>
      </c>
      <c r="P2428" s="75" t="s">
        <v>131</v>
      </c>
      <c r="Q2428" s="75" t="s">
        <v>131</v>
      </c>
      <c r="R2428" s="101">
        <f t="array" ref="R2428">IFERROR(INDEX($AD$11:$AO$1485,MATCH($B2428&amp;$I2428,$Z$11:$Z$1485&amp;$AG$11:$AG$1485,0),MATCH($D2428,$AD$9:$AO$9,0)),"-")</f>
        <v>87.401899999999998</v>
      </c>
      <c r="S2428" s="75">
        <v>400</v>
      </c>
      <c r="T2428" s="75">
        <v>378</v>
      </c>
      <c r="U2428" s="75">
        <v>5</v>
      </c>
      <c r="V2428" s="75">
        <v>11</v>
      </c>
      <c r="W2428" s="50" t="str">
        <f t="shared" si="214"/>
        <v>-</v>
      </c>
      <c r="X2428" s="50">
        <f t="shared" si="215"/>
        <v>22</v>
      </c>
    </row>
    <row r="2429" spans="2:24" ht="15" x14ac:dyDescent="0.3">
      <c r="B2429" s="76" t="str">
        <f t="shared" si="213"/>
        <v>M90×3</v>
      </c>
      <c r="C2429" s="77" t="s">
        <v>216</v>
      </c>
      <c r="D2429" s="77" t="s">
        <v>221</v>
      </c>
      <c r="E2429" s="74" t="s">
        <v>0</v>
      </c>
      <c r="F2429" s="75">
        <v>90</v>
      </c>
      <c r="G2429" s="75">
        <v>3</v>
      </c>
      <c r="H2429" s="74" t="s">
        <v>461</v>
      </c>
      <c r="I2429" s="74" t="s">
        <v>384</v>
      </c>
      <c r="J2429" s="75" t="s">
        <v>312</v>
      </c>
      <c r="K2429" s="58" t="s">
        <v>491</v>
      </c>
      <c r="L2429" s="75">
        <v>90</v>
      </c>
      <c r="M2429" s="75">
        <v>3</v>
      </c>
      <c r="N2429" s="74">
        <v>60</v>
      </c>
      <c r="O2429" s="101">
        <f t="array" ref="O2429">IFERROR(INDEX($AD$11:$AO$1485,MATCH($B2429&amp;$I2429,$Z$11:$Z$1485&amp;$AG$11:$AG$1485,0),MATCH($C2429,$AD$9:$AO$9,0)),"-")</f>
        <v>89.71</v>
      </c>
      <c r="P2429" s="75" t="s">
        <v>131</v>
      </c>
      <c r="Q2429" s="75" t="s">
        <v>131</v>
      </c>
      <c r="R2429" s="101">
        <f t="array" ref="R2429">IFERROR(INDEX($AD$11:$AO$1485,MATCH($B2429&amp;$I2429,$Z$11:$Z$1485&amp;$AG$11:$AG$1485,0),MATCH($D2429,$AD$9:$AO$9,0)),"-")</f>
        <v>88.051400000000001</v>
      </c>
      <c r="S2429" s="75">
        <v>355</v>
      </c>
      <c r="T2429" s="75">
        <v>333</v>
      </c>
      <c r="U2429" s="75">
        <v>5</v>
      </c>
      <c r="V2429" s="75">
        <v>12</v>
      </c>
      <c r="W2429" s="50" t="str">
        <f t="shared" si="214"/>
        <v>-</v>
      </c>
      <c r="X2429" s="50">
        <f t="shared" si="215"/>
        <v>22</v>
      </c>
    </row>
    <row r="2430" spans="2:24" ht="15" x14ac:dyDescent="0.3">
      <c r="B2430" s="76" t="str">
        <f t="shared" si="213"/>
        <v>M90×2</v>
      </c>
      <c r="C2430" s="77" t="s">
        <v>216</v>
      </c>
      <c r="D2430" s="77" t="s">
        <v>221</v>
      </c>
      <c r="E2430" s="74" t="s">
        <v>0</v>
      </c>
      <c r="F2430" s="75">
        <v>90</v>
      </c>
      <c r="G2430" s="75">
        <v>2</v>
      </c>
      <c r="H2430" s="74" t="s">
        <v>461</v>
      </c>
      <c r="I2430" s="74" t="s">
        <v>384</v>
      </c>
      <c r="J2430" s="75" t="s">
        <v>312</v>
      </c>
      <c r="K2430" s="58" t="s">
        <v>491</v>
      </c>
      <c r="L2430" s="75">
        <v>90</v>
      </c>
      <c r="M2430" s="75">
        <v>2</v>
      </c>
      <c r="N2430" s="74">
        <v>60</v>
      </c>
      <c r="O2430" s="101">
        <f t="array" ref="O2430">IFERROR(INDEX($AD$11:$AO$1485,MATCH($B2430&amp;$I2430,$Z$11:$Z$1485&amp;$AG$11:$AG$1485,0),MATCH($C2430,$AD$9:$AO$9,0)),"-")</f>
        <v>89.6</v>
      </c>
      <c r="P2430" s="75" t="s">
        <v>131</v>
      </c>
      <c r="Q2430" s="75" t="s">
        <v>131</v>
      </c>
      <c r="R2430" s="101">
        <f t="array" ref="R2430">IFERROR(INDEX($AD$11:$AO$1485,MATCH($B2430&amp;$I2430,$Z$11:$Z$1485&amp;$AG$11:$AG$1485,0),MATCH($D2430,$AD$9:$AO$9,0)),"-")</f>
        <v>88.700999999999993</v>
      </c>
      <c r="S2430" s="75">
        <v>320</v>
      </c>
      <c r="T2430" s="75">
        <v>298</v>
      </c>
      <c r="U2430" s="75">
        <v>5</v>
      </c>
      <c r="V2430" s="75">
        <v>15</v>
      </c>
      <c r="W2430" s="50" t="str">
        <f t="shared" si="214"/>
        <v>-</v>
      </c>
      <c r="X2430" s="50">
        <f t="shared" si="215"/>
        <v>22</v>
      </c>
    </row>
    <row r="2431" spans="2:24" ht="15" x14ac:dyDescent="0.3">
      <c r="B2431" s="76" t="str">
        <f t="shared" si="213"/>
        <v>M95×6</v>
      </c>
      <c r="C2431" s="77" t="s">
        <v>216</v>
      </c>
      <c r="D2431" s="77" t="s">
        <v>221</v>
      </c>
      <c r="E2431" s="74" t="s">
        <v>0</v>
      </c>
      <c r="F2431" s="75">
        <v>95</v>
      </c>
      <c r="G2431" s="75">
        <v>6</v>
      </c>
      <c r="H2431" s="74" t="s">
        <v>461</v>
      </c>
      <c r="I2431" s="74" t="s">
        <v>384</v>
      </c>
      <c r="J2431" s="75" t="s">
        <v>312</v>
      </c>
      <c r="K2431" s="58" t="s">
        <v>491</v>
      </c>
      <c r="L2431" s="75">
        <v>95</v>
      </c>
      <c r="M2431" s="75">
        <v>6</v>
      </c>
      <c r="N2431" s="74">
        <v>60</v>
      </c>
      <c r="O2431" s="101">
        <f t="array" ref="O2431">IFERROR(INDEX($AD$11:$AO$1485,MATCH($B2431&amp;$I2431,$Z$11:$Z$1485&amp;$AG$11:$AG$1485,0),MATCH($C2431,$AD$9:$AO$9,0)),"-")</f>
        <v>94.2</v>
      </c>
      <c r="P2431" s="75" t="s">
        <v>131</v>
      </c>
      <c r="Q2431" s="75" t="s">
        <v>131</v>
      </c>
      <c r="R2431" s="101">
        <f t="array" ref="R2431">IFERROR(INDEX($AD$11:$AO$1485,MATCH($B2431&amp;$I2431,$Z$11:$Z$1485&amp;$AG$11:$AG$1485,0),MATCH($D2431,$AD$9:$AO$9,0)),"-")</f>
        <v>91.102900000000005</v>
      </c>
      <c r="S2431" s="75">
        <v>500</v>
      </c>
      <c r="T2431" s="75">
        <v>478</v>
      </c>
      <c r="U2431" s="75">
        <v>6</v>
      </c>
      <c r="V2431" s="75">
        <v>9</v>
      </c>
      <c r="W2431" s="50" t="str">
        <f t="shared" si="214"/>
        <v>-</v>
      </c>
      <c r="X2431" s="50">
        <f t="shared" si="215"/>
        <v>22</v>
      </c>
    </row>
    <row r="2432" spans="2:24" ht="15" x14ac:dyDescent="0.3">
      <c r="B2432" s="76" t="str">
        <f t="shared" si="213"/>
        <v>M95×4</v>
      </c>
      <c r="C2432" s="77" t="s">
        <v>216</v>
      </c>
      <c r="D2432" s="77" t="s">
        <v>221</v>
      </c>
      <c r="E2432" s="74" t="s">
        <v>0</v>
      </c>
      <c r="F2432" s="75">
        <v>95</v>
      </c>
      <c r="G2432" s="75">
        <v>4</v>
      </c>
      <c r="H2432" s="74" t="s">
        <v>461</v>
      </c>
      <c r="I2432" s="74" t="s">
        <v>384</v>
      </c>
      <c r="J2432" s="75" t="s">
        <v>312</v>
      </c>
      <c r="K2432" s="58" t="s">
        <v>491</v>
      </c>
      <c r="L2432" s="75">
        <v>95</v>
      </c>
      <c r="M2432" s="75">
        <v>4</v>
      </c>
      <c r="N2432" s="74">
        <v>60</v>
      </c>
      <c r="O2432" s="101">
        <f t="array" ref="O2432">IFERROR(INDEX($AD$11:$AO$1485,MATCH($B2432&amp;$I2432,$Z$11:$Z$1485&amp;$AG$11:$AG$1485,0),MATCH($C2432,$AD$9:$AO$9,0)),"-")</f>
        <v>94.56</v>
      </c>
      <c r="P2432" s="75" t="s">
        <v>131</v>
      </c>
      <c r="Q2432" s="75" t="s">
        <v>131</v>
      </c>
      <c r="R2432" s="101">
        <f t="array" ref="R2432">IFERROR(INDEX($AD$11:$AO$1485,MATCH($B2432&amp;$I2432,$Z$11:$Z$1485&amp;$AG$11:$AG$1485,0),MATCH($D2432,$AD$9:$AO$9,0)),"-")</f>
        <v>92.401899999999998</v>
      </c>
      <c r="S2432" s="75">
        <v>425</v>
      </c>
      <c r="T2432" s="75">
        <v>403</v>
      </c>
      <c r="U2432" s="75">
        <v>5</v>
      </c>
      <c r="V2432" s="75">
        <v>11</v>
      </c>
      <c r="W2432" s="50" t="str">
        <f t="shared" si="214"/>
        <v>-</v>
      </c>
      <c r="X2432" s="50">
        <f t="shared" si="215"/>
        <v>22</v>
      </c>
    </row>
    <row r="2433" spans="2:24" ht="15" x14ac:dyDescent="0.3">
      <c r="B2433" s="76" t="str">
        <f t="shared" si="213"/>
        <v>M95×3</v>
      </c>
      <c r="C2433" s="77" t="s">
        <v>216</v>
      </c>
      <c r="D2433" s="77" t="s">
        <v>221</v>
      </c>
      <c r="E2433" s="74" t="s">
        <v>0</v>
      </c>
      <c r="F2433" s="75">
        <v>95</v>
      </c>
      <c r="G2433" s="75">
        <v>3</v>
      </c>
      <c r="H2433" s="74" t="s">
        <v>461</v>
      </c>
      <c r="I2433" s="74" t="s">
        <v>384</v>
      </c>
      <c r="J2433" s="75" t="s">
        <v>312</v>
      </c>
      <c r="K2433" s="58" t="s">
        <v>491</v>
      </c>
      <c r="L2433" s="75">
        <v>95</v>
      </c>
      <c r="M2433" s="75">
        <v>3</v>
      </c>
      <c r="N2433" s="74">
        <v>60</v>
      </c>
      <c r="O2433" s="101">
        <f t="array" ref="O2433">IFERROR(INDEX($AD$11:$AO$1485,MATCH($B2433&amp;$I2433,$Z$11:$Z$1485&amp;$AG$11:$AG$1485,0),MATCH($C2433,$AD$9:$AO$9,0)),"-")</f>
        <v>94.73</v>
      </c>
      <c r="P2433" s="75" t="s">
        <v>131</v>
      </c>
      <c r="Q2433" s="75" t="s">
        <v>131</v>
      </c>
      <c r="R2433" s="101">
        <f t="array" ref="R2433">IFERROR(INDEX($AD$11:$AO$1485,MATCH($B2433&amp;$I2433,$Z$11:$Z$1485&amp;$AG$11:$AG$1485,0),MATCH($D2433,$AD$9:$AO$9,0)),"-")</f>
        <v>93.051400000000001</v>
      </c>
      <c r="S2433" s="75">
        <v>375</v>
      </c>
      <c r="T2433" s="75">
        <v>353</v>
      </c>
      <c r="U2433" s="75">
        <v>5</v>
      </c>
      <c r="V2433" s="75">
        <v>12</v>
      </c>
      <c r="W2433" s="50" t="str">
        <f t="shared" si="214"/>
        <v>-</v>
      </c>
      <c r="X2433" s="50">
        <f t="shared" si="215"/>
        <v>22</v>
      </c>
    </row>
    <row r="2434" spans="2:24" ht="15" x14ac:dyDescent="0.3">
      <c r="B2434" s="76" t="str">
        <f t="shared" si="213"/>
        <v>M95×2</v>
      </c>
      <c r="C2434" s="77" t="s">
        <v>216</v>
      </c>
      <c r="D2434" s="77" t="s">
        <v>221</v>
      </c>
      <c r="E2434" s="74" t="s">
        <v>0</v>
      </c>
      <c r="F2434" s="75">
        <v>95</v>
      </c>
      <c r="G2434" s="75">
        <v>2</v>
      </c>
      <c r="H2434" s="74" t="s">
        <v>461</v>
      </c>
      <c r="I2434" s="74" t="s">
        <v>384</v>
      </c>
      <c r="J2434" s="75" t="s">
        <v>312</v>
      </c>
      <c r="K2434" s="58" t="s">
        <v>491</v>
      </c>
      <c r="L2434" s="75">
        <v>95</v>
      </c>
      <c r="M2434" s="75">
        <v>2</v>
      </c>
      <c r="N2434" s="74">
        <v>60</v>
      </c>
      <c r="O2434" s="101">
        <f t="array" ref="O2434">IFERROR(INDEX($AD$11:$AO$1485,MATCH($B2434&amp;$I2434,$Z$11:$Z$1485&amp;$AG$11:$AG$1485,0),MATCH($C2434,$AD$9:$AO$9,0)),"-")</f>
        <v>94.6</v>
      </c>
      <c r="P2434" s="75" t="s">
        <v>131</v>
      </c>
      <c r="Q2434" s="75" t="s">
        <v>131</v>
      </c>
      <c r="R2434" s="101">
        <f t="array" ref="R2434">IFERROR(INDEX($AD$11:$AO$1485,MATCH($B2434&amp;$I2434,$Z$11:$Z$1485&amp;$AG$11:$AG$1485,0),MATCH($D2434,$AD$9:$AO$9,0)),"-")</f>
        <v>93.700999999999993</v>
      </c>
      <c r="S2434" s="75">
        <v>320</v>
      </c>
      <c r="T2434" s="75">
        <v>298</v>
      </c>
      <c r="U2434" s="75">
        <v>5</v>
      </c>
      <c r="V2434" s="75">
        <v>15</v>
      </c>
      <c r="W2434" s="50" t="str">
        <f t="shared" si="214"/>
        <v>-</v>
      </c>
      <c r="X2434" s="50">
        <f t="shared" si="215"/>
        <v>22</v>
      </c>
    </row>
    <row r="2435" spans="2:24" ht="15" x14ac:dyDescent="0.3">
      <c r="B2435" s="76" t="str">
        <f t="shared" si="213"/>
        <v>M100×6</v>
      </c>
      <c r="C2435" s="77" t="s">
        <v>216</v>
      </c>
      <c r="D2435" s="77" t="s">
        <v>221</v>
      </c>
      <c r="E2435" s="74" t="s">
        <v>0</v>
      </c>
      <c r="F2435" s="75">
        <v>100</v>
      </c>
      <c r="G2435" s="75">
        <v>6</v>
      </c>
      <c r="H2435" s="74" t="s">
        <v>461</v>
      </c>
      <c r="I2435" s="74" t="s">
        <v>384</v>
      </c>
      <c r="J2435" s="75" t="s">
        <v>312</v>
      </c>
      <c r="K2435" s="58" t="s">
        <v>491</v>
      </c>
      <c r="L2435" s="75">
        <v>100</v>
      </c>
      <c r="M2435" s="75">
        <v>6</v>
      </c>
      <c r="N2435" s="74">
        <v>60</v>
      </c>
      <c r="O2435" s="101">
        <f t="array" ref="O2435">IFERROR(INDEX($AD$11:$AO$1485,MATCH($B2435&amp;$I2435,$Z$11:$Z$1485&amp;$AG$11:$AG$1485,0),MATCH($C2435,$AD$9:$AO$9,0)),"-")</f>
        <v>99.2</v>
      </c>
      <c r="P2435" s="75" t="s">
        <v>131</v>
      </c>
      <c r="Q2435" s="75" t="s">
        <v>131</v>
      </c>
      <c r="R2435" s="101">
        <f t="array" ref="R2435">IFERROR(INDEX($AD$11:$AO$1485,MATCH($B2435&amp;$I2435,$Z$11:$Z$1485&amp;$AG$11:$AG$1485,0),MATCH($D2435,$AD$9:$AO$9,0)),"-")</f>
        <v>96.102900000000005</v>
      </c>
      <c r="S2435" s="75">
        <v>500</v>
      </c>
      <c r="T2435" s="75">
        <v>478</v>
      </c>
      <c r="U2435" s="75">
        <v>6</v>
      </c>
      <c r="V2435" s="75">
        <v>9</v>
      </c>
      <c r="W2435" s="50" t="str">
        <f t="shared" si="214"/>
        <v>-</v>
      </c>
      <c r="X2435" s="50">
        <f t="shared" si="215"/>
        <v>22</v>
      </c>
    </row>
    <row r="2436" spans="2:24" ht="15" x14ac:dyDescent="0.3">
      <c r="B2436" s="76" t="str">
        <f t="shared" si="213"/>
        <v>M100×4</v>
      </c>
      <c r="C2436" s="77" t="s">
        <v>216</v>
      </c>
      <c r="D2436" s="77" t="s">
        <v>221</v>
      </c>
      <c r="E2436" s="74" t="s">
        <v>0</v>
      </c>
      <c r="F2436" s="75">
        <v>100</v>
      </c>
      <c r="G2436" s="75">
        <v>4</v>
      </c>
      <c r="H2436" s="74" t="s">
        <v>461</v>
      </c>
      <c r="I2436" s="74" t="s">
        <v>384</v>
      </c>
      <c r="J2436" s="75" t="s">
        <v>312</v>
      </c>
      <c r="K2436" s="58" t="s">
        <v>491</v>
      </c>
      <c r="L2436" s="75">
        <v>100</v>
      </c>
      <c r="M2436" s="75">
        <v>4</v>
      </c>
      <c r="N2436" s="74">
        <v>60</v>
      </c>
      <c r="O2436" s="101">
        <f t="array" ref="O2436">IFERROR(INDEX($AD$11:$AO$1485,MATCH($B2436&amp;$I2436,$Z$11:$Z$1485&amp;$AG$11:$AG$1485,0),MATCH($C2436,$AD$9:$AO$9,0)),"-")</f>
        <v>99.56</v>
      </c>
      <c r="P2436" s="75" t="s">
        <v>131</v>
      </c>
      <c r="Q2436" s="75" t="s">
        <v>131</v>
      </c>
      <c r="R2436" s="101">
        <f t="array" ref="R2436">IFERROR(INDEX($AD$11:$AO$1485,MATCH($B2436&amp;$I2436,$Z$11:$Z$1485&amp;$AG$11:$AG$1485,0),MATCH($D2436,$AD$9:$AO$9,0)),"-")</f>
        <v>97.401899999999998</v>
      </c>
      <c r="S2436" s="75">
        <v>425</v>
      </c>
      <c r="T2436" s="75">
        <v>403</v>
      </c>
      <c r="U2436" s="75">
        <v>5</v>
      </c>
      <c r="V2436" s="75">
        <v>11</v>
      </c>
      <c r="W2436" s="50" t="str">
        <f t="shared" si="214"/>
        <v>-</v>
      </c>
      <c r="X2436" s="50">
        <f t="shared" si="215"/>
        <v>22</v>
      </c>
    </row>
    <row r="2437" spans="2:24" ht="15" x14ac:dyDescent="0.3">
      <c r="B2437" s="76" t="str">
        <f t="shared" si="213"/>
        <v>M100×3</v>
      </c>
      <c r="C2437" s="77" t="s">
        <v>216</v>
      </c>
      <c r="D2437" s="77" t="s">
        <v>221</v>
      </c>
      <c r="E2437" s="74" t="s">
        <v>0</v>
      </c>
      <c r="F2437" s="75">
        <v>100</v>
      </c>
      <c r="G2437" s="75">
        <v>3</v>
      </c>
      <c r="H2437" s="74" t="s">
        <v>461</v>
      </c>
      <c r="I2437" s="74" t="s">
        <v>384</v>
      </c>
      <c r="J2437" s="75" t="s">
        <v>312</v>
      </c>
      <c r="K2437" s="58" t="s">
        <v>491</v>
      </c>
      <c r="L2437" s="75">
        <v>100</v>
      </c>
      <c r="M2437" s="75">
        <v>3</v>
      </c>
      <c r="N2437" s="74">
        <v>60</v>
      </c>
      <c r="O2437" s="101">
        <f t="array" ref="O2437">IFERROR(INDEX($AD$11:$AO$1485,MATCH($B2437&amp;$I2437,$Z$11:$Z$1485&amp;$AG$11:$AG$1485,0),MATCH($C2437,$AD$9:$AO$9,0)),"-")</f>
        <v>99.73</v>
      </c>
      <c r="P2437" s="75" t="s">
        <v>131</v>
      </c>
      <c r="Q2437" s="75" t="s">
        <v>131</v>
      </c>
      <c r="R2437" s="101">
        <f t="array" ref="R2437">IFERROR(INDEX($AD$11:$AO$1485,MATCH($B2437&amp;$I2437,$Z$11:$Z$1485&amp;$AG$11:$AG$1485,0),MATCH($D2437,$AD$9:$AO$9,0)),"-")</f>
        <v>98.051400000000001</v>
      </c>
      <c r="S2437" s="75">
        <v>375</v>
      </c>
      <c r="T2437" s="75">
        <v>353</v>
      </c>
      <c r="U2437" s="75">
        <v>5</v>
      </c>
      <c r="V2437" s="75">
        <v>12</v>
      </c>
      <c r="W2437" s="50" t="str">
        <f t="shared" si="214"/>
        <v>-</v>
      </c>
      <c r="X2437" s="50">
        <f t="shared" si="215"/>
        <v>22</v>
      </c>
    </row>
    <row r="2438" spans="2:24" ht="15" x14ac:dyDescent="0.3">
      <c r="B2438" s="76" t="str">
        <f t="shared" si="213"/>
        <v>M100×2</v>
      </c>
      <c r="C2438" s="77" t="s">
        <v>216</v>
      </c>
      <c r="D2438" s="77" t="s">
        <v>221</v>
      </c>
      <c r="E2438" s="74" t="s">
        <v>0</v>
      </c>
      <c r="F2438" s="75">
        <v>100</v>
      </c>
      <c r="G2438" s="75">
        <v>2</v>
      </c>
      <c r="H2438" s="74" t="s">
        <v>461</v>
      </c>
      <c r="I2438" s="74" t="s">
        <v>384</v>
      </c>
      <c r="J2438" s="75" t="s">
        <v>312</v>
      </c>
      <c r="K2438" s="58" t="s">
        <v>491</v>
      </c>
      <c r="L2438" s="75">
        <v>100</v>
      </c>
      <c r="M2438" s="75">
        <v>2</v>
      </c>
      <c r="N2438" s="74">
        <v>60</v>
      </c>
      <c r="O2438" s="101">
        <f t="array" ref="O2438">IFERROR(INDEX($AD$11:$AO$1485,MATCH($B2438&amp;$I2438,$Z$11:$Z$1485&amp;$AG$11:$AG$1485,0),MATCH($C2438,$AD$9:$AO$9,0)),"-")</f>
        <v>99.6</v>
      </c>
      <c r="P2438" s="75" t="s">
        <v>131</v>
      </c>
      <c r="Q2438" s="75" t="s">
        <v>131</v>
      </c>
      <c r="R2438" s="101">
        <f t="array" ref="R2438">IFERROR(INDEX($AD$11:$AO$1485,MATCH($B2438&amp;$I2438,$Z$11:$Z$1485&amp;$AG$11:$AG$1485,0),MATCH($D2438,$AD$9:$AO$9,0)),"-")</f>
        <v>98.700999999999993</v>
      </c>
      <c r="S2438" s="75">
        <v>320</v>
      </c>
      <c r="T2438" s="75">
        <v>298</v>
      </c>
      <c r="U2438" s="75">
        <v>5</v>
      </c>
      <c r="V2438" s="75">
        <v>15</v>
      </c>
      <c r="W2438" s="50" t="str">
        <f t="shared" si="214"/>
        <v>-</v>
      </c>
      <c r="X2438" s="50">
        <f t="shared" si="215"/>
        <v>22</v>
      </c>
    </row>
    <row r="2439" spans="2:24" ht="15" x14ac:dyDescent="0.3">
      <c r="B2439" s="76" t="str">
        <f t="shared" si="213"/>
        <v>M105×6</v>
      </c>
      <c r="C2439" s="77" t="s">
        <v>216</v>
      </c>
      <c r="D2439" s="77" t="s">
        <v>221</v>
      </c>
      <c r="E2439" s="74" t="s">
        <v>0</v>
      </c>
      <c r="F2439" s="75">
        <v>105</v>
      </c>
      <c r="G2439" s="75">
        <v>6</v>
      </c>
      <c r="H2439" s="74" t="s">
        <v>461</v>
      </c>
      <c r="I2439" s="74" t="s">
        <v>384</v>
      </c>
      <c r="J2439" s="75" t="s">
        <v>312</v>
      </c>
      <c r="K2439" s="58" t="s">
        <v>491</v>
      </c>
      <c r="L2439" s="75">
        <v>105</v>
      </c>
      <c r="M2439" s="75">
        <v>6</v>
      </c>
      <c r="N2439" s="74">
        <v>60</v>
      </c>
      <c r="O2439" s="101">
        <f t="array" ref="O2439">IFERROR(INDEX($AD$11:$AO$1485,MATCH($B2439&amp;$I2439,$Z$11:$Z$1485&amp;$AG$11:$AG$1485,0),MATCH($C2439,$AD$9:$AO$9,0)),"-")</f>
        <v>104.2</v>
      </c>
      <c r="P2439" s="75" t="s">
        <v>131</v>
      </c>
      <c r="Q2439" s="75" t="s">
        <v>131</v>
      </c>
      <c r="R2439" s="101">
        <f t="array" ref="R2439">IFERROR(INDEX($AD$11:$AO$1485,MATCH($B2439&amp;$I2439,$Z$11:$Z$1485&amp;$AG$11:$AG$1485,0),MATCH($D2439,$AD$9:$AO$9,0)),"-")</f>
        <v>101.10290000000001</v>
      </c>
      <c r="S2439" s="75">
        <v>500</v>
      </c>
      <c r="T2439" s="75">
        <v>478</v>
      </c>
      <c r="U2439" s="75">
        <v>6</v>
      </c>
      <c r="V2439" s="75">
        <v>9</v>
      </c>
      <c r="W2439" s="50" t="str">
        <f t="shared" si="214"/>
        <v>-</v>
      </c>
      <c r="X2439" s="50">
        <f t="shared" si="215"/>
        <v>22</v>
      </c>
    </row>
    <row r="2440" spans="2:24" ht="15" x14ac:dyDescent="0.3">
      <c r="B2440" s="76" t="str">
        <f t="shared" si="213"/>
        <v>M105×4</v>
      </c>
      <c r="C2440" s="77" t="s">
        <v>216</v>
      </c>
      <c r="D2440" s="77" t="s">
        <v>221</v>
      </c>
      <c r="E2440" s="74" t="s">
        <v>0</v>
      </c>
      <c r="F2440" s="75">
        <v>105</v>
      </c>
      <c r="G2440" s="75">
        <v>4</v>
      </c>
      <c r="H2440" s="74" t="s">
        <v>461</v>
      </c>
      <c r="I2440" s="74" t="s">
        <v>384</v>
      </c>
      <c r="J2440" s="75" t="s">
        <v>312</v>
      </c>
      <c r="K2440" s="58" t="s">
        <v>491</v>
      </c>
      <c r="L2440" s="75">
        <v>105</v>
      </c>
      <c r="M2440" s="75">
        <v>4</v>
      </c>
      <c r="N2440" s="74">
        <v>60</v>
      </c>
      <c r="O2440" s="101">
        <f t="array" ref="O2440">IFERROR(INDEX($AD$11:$AO$1485,MATCH($B2440&amp;$I2440,$Z$11:$Z$1485&amp;$AG$11:$AG$1485,0),MATCH($C2440,$AD$9:$AO$9,0)),"-")</f>
        <v>104.56</v>
      </c>
      <c r="P2440" s="75" t="s">
        <v>131</v>
      </c>
      <c r="Q2440" s="75" t="s">
        <v>131</v>
      </c>
      <c r="R2440" s="101">
        <f t="array" ref="R2440">IFERROR(INDEX($AD$11:$AO$1485,MATCH($B2440&amp;$I2440,$Z$11:$Z$1485&amp;$AG$11:$AG$1485,0),MATCH($D2440,$AD$9:$AO$9,0)),"-")</f>
        <v>102.4019</v>
      </c>
      <c r="S2440" s="75">
        <v>425</v>
      </c>
      <c r="T2440" s="75">
        <v>403</v>
      </c>
      <c r="U2440" s="75">
        <v>5</v>
      </c>
      <c r="V2440" s="75">
        <v>11</v>
      </c>
      <c r="W2440" s="50" t="str">
        <f t="shared" si="214"/>
        <v>-</v>
      </c>
      <c r="X2440" s="50">
        <f t="shared" si="215"/>
        <v>22</v>
      </c>
    </row>
    <row r="2441" spans="2:24" ht="15" x14ac:dyDescent="0.3">
      <c r="B2441" s="76" t="str">
        <f t="shared" si="213"/>
        <v>M105×3</v>
      </c>
      <c r="C2441" s="77" t="s">
        <v>216</v>
      </c>
      <c r="D2441" s="77" t="s">
        <v>221</v>
      </c>
      <c r="E2441" s="74" t="s">
        <v>0</v>
      </c>
      <c r="F2441" s="75">
        <v>105</v>
      </c>
      <c r="G2441" s="75">
        <v>3</v>
      </c>
      <c r="H2441" s="74" t="s">
        <v>461</v>
      </c>
      <c r="I2441" s="74" t="s">
        <v>384</v>
      </c>
      <c r="J2441" s="75" t="s">
        <v>312</v>
      </c>
      <c r="K2441" s="58" t="s">
        <v>491</v>
      </c>
      <c r="L2441" s="75">
        <v>105</v>
      </c>
      <c r="M2441" s="75">
        <v>3</v>
      </c>
      <c r="N2441" s="74">
        <v>60</v>
      </c>
      <c r="O2441" s="101">
        <f t="array" ref="O2441">IFERROR(INDEX($AD$11:$AO$1485,MATCH($B2441&amp;$I2441,$Z$11:$Z$1485&amp;$AG$11:$AG$1485,0),MATCH($C2441,$AD$9:$AO$9,0)),"-")</f>
        <v>104.73</v>
      </c>
      <c r="P2441" s="75" t="s">
        <v>131</v>
      </c>
      <c r="Q2441" s="75" t="s">
        <v>131</v>
      </c>
      <c r="R2441" s="101">
        <f t="array" ref="R2441">IFERROR(INDEX($AD$11:$AO$1485,MATCH($B2441&amp;$I2441,$Z$11:$Z$1485&amp;$AG$11:$AG$1485,0),MATCH($D2441,$AD$9:$AO$9,0)),"-")</f>
        <v>103.0514</v>
      </c>
      <c r="S2441" s="75">
        <v>375</v>
      </c>
      <c r="T2441" s="75">
        <v>353</v>
      </c>
      <c r="U2441" s="75">
        <v>5</v>
      </c>
      <c r="V2441" s="75">
        <v>12</v>
      </c>
      <c r="W2441" s="50" t="str">
        <f t="shared" si="214"/>
        <v>-</v>
      </c>
      <c r="X2441" s="50">
        <f t="shared" si="215"/>
        <v>22</v>
      </c>
    </row>
    <row r="2442" spans="2:24" ht="15" x14ac:dyDescent="0.3">
      <c r="B2442" s="76" t="str">
        <f t="shared" si="213"/>
        <v>M105×2</v>
      </c>
      <c r="C2442" s="77" t="s">
        <v>216</v>
      </c>
      <c r="D2442" s="77" t="s">
        <v>221</v>
      </c>
      <c r="E2442" s="74" t="s">
        <v>0</v>
      </c>
      <c r="F2442" s="75">
        <v>105</v>
      </c>
      <c r="G2442" s="75">
        <v>2</v>
      </c>
      <c r="H2442" s="74" t="s">
        <v>461</v>
      </c>
      <c r="I2442" s="74" t="s">
        <v>384</v>
      </c>
      <c r="J2442" s="75" t="s">
        <v>312</v>
      </c>
      <c r="K2442" s="58" t="s">
        <v>491</v>
      </c>
      <c r="L2442" s="75">
        <v>105</v>
      </c>
      <c r="M2442" s="75">
        <v>2</v>
      </c>
      <c r="N2442" s="74">
        <v>60</v>
      </c>
      <c r="O2442" s="101">
        <f t="array" ref="O2442">IFERROR(INDEX($AD$11:$AO$1485,MATCH($B2442&amp;$I2442,$Z$11:$Z$1485&amp;$AG$11:$AG$1485,0),MATCH($C2442,$AD$9:$AO$9,0)),"-")</f>
        <v>104.6</v>
      </c>
      <c r="P2442" s="75" t="s">
        <v>131</v>
      </c>
      <c r="Q2442" s="75" t="s">
        <v>131</v>
      </c>
      <c r="R2442" s="101">
        <f t="array" ref="R2442">IFERROR(INDEX($AD$11:$AO$1485,MATCH($B2442&amp;$I2442,$Z$11:$Z$1485&amp;$AG$11:$AG$1485,0),MATCH($D2442,$AD$9:$AO$9,0)),"-")</f>
        <v>103.70099999999999</v>
      </c>
      <c r="S2442" s="75">
        <v>320</v>
      </c>
      <c r="T2442" s="75">
        <v>298</v>
      </c>
      <c r="U2442" s="75">
        <v>5</v>
      </c>
      <c r="V2442" s="75">
        <v>15</v>
      </c>
      <c r="W2442" s="50" t="str">
        <f t="shared" si="214"/>
        <v>-</v>
      </c>
      <c r="X2442" s="50">
        <f t="shared" si="215"/>
        <v>22</v>
      </c>
    </row>
    <row r="2443" spans="2:24" ht="15" x14ac:dyDescent="0.3">
      <c r="B2443" s="76" t="str">
        <f t="shared" ref="B2443:B2506" si="216">CONCATENATE(E2443,L2443,"×",G2443)</f>
        <v>M110×6</v>
      </c>
      <c r="C2443" s="77" t="s">
        <v>216</v>
      </c>
      <c r="D2443" s="77" t="s">
        <v>221</v>
      </c>
      <c r="E2443" s="74" t="s">
        <v>0</v>
      </c>
      <c r="F2443" s="75">
        <v>110</v>
      </c>
      <c r="G2443" s="75">
        <v>6</v>
      </c>
      <c r="H2443" s="74" t="s">
        <v>461</v>
      </c>
      <c r="I2443" s="74" t="s">
        <v>384</v>
      </c>
      <c r="J2443" s="75" t="s">
        <v>312</v>
      </c>
      <c r="K2443" s="58" t="s">
        <v>491</v>
      </c>
      <c r="L2443" s="75">
        <v>110</v>
      </c>
      <c r="M2443" s="75">
        <v>6</v>
      </c>
      <c r="N2443" s="74">
        <v>60</v>
      </c>
      <c r="O2443" s="101">
        <f t="array" ref="O2443">IFERROR(INDEX($AD$11:$AO$1485,MATCH($B2443&amp;$I2443,$Z$11:$Z$1485&amp;$AG$11:$AG$1485,0),MATCH($C2443,$AD$9:$AO$9,0)),"-")</f>
        <v>109.2</v>
      </c>
      <c r="P2443" s="75" t="s">
        <v>131</v>
      </c>
      <c r="Q2443" s="75" t="s">
        <v>131</v>
      </c>
      <c r="R2443" s="101">
        <f t="array" ref="R2443">IFERROR(INDEX($AD$11:$AO$1485,MATCH($B2443&amp;$I2443,$Z$11:$Z$1485&amp;$AG$11:$AG$1485,0),MATCH($D2443,$AD$9:$AO$9,0)),"-")</f>
        <v>106.10290000000001</v>
      </c>
      <c r="S2443" s="75">
        <v>500</v>
      </c>
      <c r="T2443" s="75">
        <v>478</v>
      </c>
      <c r="U2443" s="75">
        <v>6</v>
      </c>
      <c r="V2443" s="75">
        <v>9</v>
      </c>
      <c r="W2443" s="50" t="str">
        <f t="shared" si="214"/>
        <v>-</v>
      </c>
      <c r="X2443" s="50">
        <f t="shared" si="215"/>
        <v>22</v>
      </c>
    </row>
    <row r="2444" spans="2:24" ht="15" x14ac:dyDescent="0.3">
      <c r="B2444" s="76" t="str">
        <f t="shared" si="216"/>
        <v>M110×4</v>
      </c>
      <c r="C2444" s="77" t="s">
        <v>216</v>
      </c>
      <c r="D2444" s="77" t="s">
        <v>221</v>
      </c>
      <c r="E2444" s="74" t="s">
        <v>0</v>
      </c>
      <c r="F2444" s="75">
        <v>110</v>
      </c>
      <c r="G2444" s="75">
        <v>4</v>
      </c>
      <c r="H2444" s="74" t="s">
        <v>461</v>
      </c>
      <c r="I2444" s="74" t="s">
        <v>384</v>
      </c>
      <c r="J2444" s="75" t="s">
        <v>312</v>
      </c>
      <c r="K2444" s="58" t="s">
        <v>491</v>
      </c>
      <c r="L2444" s="75">
        <v>110</v>
      </c>
      <c r="M2444" s="75">
        <v>4</v>
      </c>
      <c r="N2444" s="74">
        <v>60</v>
      </c>
      <c r="O2444" s="101">
        <f t="array" ref="O2444">IFERROR(INDEX($AD$11:$AO$1485,MATCH($B2444&amp;$I2444,$Z$11:$Z$1485&amp;$AG$11:$AG$1485,0),MATCH($C2444,$AD$9:$AO$9,0)),"-")</f>
        <v>109.56</v>
      </c>
      <c r="P2444" s="75" t="s">
        <v>131</v>
      </c>
      <c r="Q2444" s="75" t="s">
        <v>131</v>
      </c>
      <c r="R2444" s="101">
        <f t="array" ref="R2444">IFERROR(INDEX($AD$11:$AO$1485,MATCH($B2444&amp;$I2444,$Z$11:$Z$1485&amp;$AG$11:$AG$1485,0),MATCH($D2444,$AD$9:$AO$9,0)),"-")</f>
        <v>107.4019</v>
      </c>
      <c r="S2444" s="75">
        <v>425</v>
      </c>
      <c r="T2444" s="75">
        <v>403</v>
      </c>
      <c r="U2444" s="75">
        <v>5</v>
      </c>
      <c r="V2444" s="75">
        <v>11</v>
      </c>
      <c r="W2444" s="50" t="str">
        <f t="shared" si="214"/>
        <v>-</v>
      </c>
      <c r="X2444" s="50">
        <f t="shared" si="215"/>
        <v>22</v>
      </c>
    </row>
    <row r="2445" spans="2:24" ht="15" x14ac:dyDescent="0.3">
      <c r="B2445" s="76" t="str">
        <f t="shared" si="216"/>
        <v>M110×3</v>
      </c>
      <c r="C2445" s="77" t="s">
        <v>216</v>
      </c>
      <c r="D2445" s="77" t="s">
        <v>221</v>
      </c>
      <c r="E2445" s="74" t="s">
        <v>0</v>
      </c>
      <c r="F2445" s="75">
        <v>110</v>
      </c>
      <c r="G2445" s="75">
        <v>3</v>
      </c>
      <c r="H2445" s="74" t="s">
        <v>461</v>
      </c>
      <c r="I2445" s="74" t="s">
        <v>384</v>
      </c>
      <c r="J2445" s="75" t="s">
        <v>312</v>
      </c>
      <c r="K2445" s="58" t="s">
        <v>491</v>
      </c>
      <c r="L2445" s="75">
        <v>110</v>
      </c>
      <c r="M2445" s="75">
        <v>3</v>
      </c>
      <c r="N2445" s="74">
        <v>60</v>
      </c>
      <c r="O2445" s="101">
        <f t="array" ref="O2445">IFERROR(INDEX($AD$11:$AO$1485,MATCH($B2445&amp;$I2445,$Z$11:$Z$1485&amp;$AG$11:$AG$1485,0),MATCH($C2445,$AD$9:$AO$9,0)),"-")</f>
        <v>109.73</v>
      </c>
      <c r="P2445" s="75" t="s">
        <v>131</v>
      </c>
      <c r="Q2445" s="75" t="s">
        <v>131</v>
      </c>
      <c r="R2445" s="101">
        <f t="array" ref="R2445">IFERROR(INDEX($AD$11:$AO$1485,MATCH($B2445&amp;$I2445,$Z$11:$Z$1485&amp;$AG$11:$AG$1485,0),MATCH($D2445,$AD$9:$AO$9,0)),"-")</f>
        <v>108.0514</v>
      </c>
      <c r="S2445" s="75">
        <v>375</v>
      </c>
      <c r="T2445" s="75">
        <v>353</v>
      </c>
      <c r="U2445" s="75">
        <v>5</v>
      </c>
      <c r="V2445" s="75">
        <v>12</v>
      </c>
      <c r="W2445" s="50" t="str">
        <f t="shared" si="214"/>
        <v>-</v>
      </c>
      <c r="X2445" s="50">
        <f t="shared" si="215"/>
        <v>22</v>
      </c>
    </row>
    <row r="2446" spans="2:24" ht="15" x14ac:dyDescent="0.3">
      <c r="B2446" s="76" t="str">
        <f t="shared" si="216"/>
        <v>M110×2</v>
      </c>
      <c r="C2446" s="77" t="s">
        <v>216</v>
      </c>
      <c r="D2446" s="77" t="s">
        <v>221</v>
      </c>
      <c r="E2446" s="74" t="s">
        <v>0</v>
      </c>
      <c r="F2446" s="75">
        <v>110</v>
      </c>
      <c r="G2446" s="75">
        <v>2</v>
      </c>
      <c r="H2446" s="74" t="s">
        <v>461</v>
      </c>
      <c r="I2446" s="74" t="s">
        <v>384</v>
      </c>
      <c r="J2446" s="75" t="s">
        <v>312</v>
      </c>
      <c r="K2446" s="58" t="s">
        <v>491</v>
      </c>
      <c r="L2446" s="75">
        <v>110</v>
      </c>
      <c r="M2446" s="75">
        <v>2</v>
      </c>
      <c r="N2446" s="74">
        <v>60</v>
      </c>
      <c r="O2446" s="101">
        <f t="array" ref="O2446">IFERROR(INDEX($AD$11:$AO$1485,MATCH($B2446&amp;$I2446,$Z$11:$Z$1485&amp;$AG$11:$AG$1485,0),MATCH($C2446,$AD$9:$AO$9,0)),"-")</f>
        <v>109.6</v>
      </c>
      <c r="P2446" s="75" t="s">
        <v>131</v>
      </c>
      <c r="Q2446" s="75" t="s">
        <v>131</v>
      </c>
      <c r="R2446" s="101">
        <f t="array" ref="R2446">IFERROR(INDEX($AD$11:$AO$1485,MATCH($B2446&amp;$I2446,$Z$11:$Z$1485&amp;$AG$11:$AG$1485,0),MATCH($D2446,$AD$9:$AO$9,0)),"-")</f>
        <v>108.70099999999999</v>
      </c>
      <c r="S2446" s="75">
        <v>320</v>
      </c>
      <c r="T2446" s="75">
        <v>298</v>
      </c>
      <c r="U2446" s="75">
        <v>5</v>
      </c>
      <c r="V2446" s="75">
        <v>15</v>
      </c>
      <c r="W2446" s="50" t="str">
        <f t="shared" si="214"/>
        <v>-</v>
      </c>
      <c r="X2446" s="50">
        <f t="shared" si="215"/>
        <v>22</v>
      </c>
    </row>
    <row r="2447" spans="2:24" ht="15" x14ac:dyDescent="0.3">
      <c r="B2447" s="76" t="str">
        <f t="shared" si="216"/>
        <v>M115×6</v>
      </c>
      <c r="C2447" s="77" t="s">
        <v>216</v>
      </c>
      <c r="D2447" s="77" t="s">
        <v>221</v>
      </c>
      <c r="E2447" s="74" t="s">
        <v>0</v>
      </c>
      <c r="F2447" s="75">
        <v>115</v>
      </c>
      <c r="G2447" s="75">
        <v>6</v>
      </c>
      <c r="H2447" s="74" t="s">
        <v>461</v>
      </c>
      <c r="I2447" s="74" t="s">
        <v>384</v>
      </c>
      <c r="J2447" s="75" t="s">
        <v>312</v>
      </c>
      <c r="K2447" s="58" t="s">
        <v>491</v>
      </c>
      <c r="L2447" s="75">
        <v>115</v>
      </c>
      <c r="M2447" s="75">
        <v>6</v>
      </c>
      <c r="N2447" s="74">
        <v>60</v>
      </c>
      <c r="O2447" s="101">
        <f t="array" ref="O2447">IFERROR(INDEX($AD$11:$AO$1485,MATCH($B2447&amp;$I2447,$Z$11:$Z$1485&amp;$AG$11:$AG$1485,0),MATCH($C2447,$AD$9:$AO$9,0)),"-")</f>
        <v>114.2</v>
      </c>
      <c r="P2447" s="75" t="s">
        <v>131</v>
      </c>
      <c r="Q2447" s="75" t="s">
        <v>131</v>
      </c>
      <c r="R2447" s="101">
        <f t="array" ref="R2447">IFERROR(INDEX($AD$11:$AO$1485,MATCH($B2447&amp;$I2447,$Z$11:$Z$1485&amp;$AG$11:$AG$1485,0),MATCH($D2447,$AD$9:$AO$9,0)),"-")</f>
        <v>111.10290000000001</v>
      </c>
      <c r="S2447" s="75">
        <v>500</v>
      </c>
      <c r="T2447" s="75">
        <v>478</v>
      </c>
      <c r="U2447" s="75">
        <v>6</v>
      </c>
      <c r="V2447" s="75">
        <v>9</v>
      </c>
      <c r="W2447" s="50" t="str">
        <f t="shared" si="214"/>
        <v>-</v>
      </c>
      <c r="X2447" s="50">
        <f t="shared" si="215"/>
        <v>22</v>
      </c>
    </row>
    <row r="2448" spans="2:24" ht="15" x14ac:dyDescent="0.3">
      <c r="B2448" s="76" t="str">
        <f t="shared" si="216"/>
        <v>M115×4</v>
      </c>
      <c r="C2448" s="77" t="s">
        <v>216</v>
      </c>
      <c r="D2448" s="77" t="s">
        <v>221</v>
      </c>
      <c r="E2448" s="74" t="s">
        <v>0</v>
      </c>
      <c r="F2448" s="75">
        <v>115</v>
      </c>
      <c r="G2448" s="75">
        <v>4</v>
      </c>
      <c r="H2448" s="74" t="s">
        <v>461</v>
      </c>
      <c r="I2448" s="74" t="s">
        <v>384</v>
      </c>
      <c r="J2448" s="75" t="s">
        <v>312</v>
      </c>
      <c r="K2448" s="58" t="s">
        <v>491</v>
      </c>
      <c r="L2448" s="75">
        <v>115</v>
      </c>
      <c r="M2448" s="75">
        <v>4</v>
      </c>
      <c r="N2448" s="74">
        <v>60</v>
      </c>
      <c r="O2448" s="101">
        <f t="array" ref="O2448">IFERROR(INDEX($AD$11:$AO$1485,MATCH($B2448&amp;$I2448,$Z$11:$Z$1485&amp;$AG$11:$AG$1485,0),MATCH($C2448,$AD$9:$AO$9,0)),"-")</f>
        <v>114.56</v>
      </c>
      <c r="P2448" s="75" t="s">
        <v>131</v>
      </c>
      <c r="Q2448" s="75" t="s">
        <v>131</v>
      </c>
      <c r="R2448" s="101">
        <f t="array" ref="R2448">IFERROR(INDEX($AD$11:$AO$1485,MATCH($B2448&amp;$I2448,$Z$11:$Z$1485&amp;$AG$11:$AG$1485,0),MATCH($D2448,$AD$9:$AO$9,0)),"-")</f>
        <v>112.4019</v>
      </c>
      <c r="S2448" s="75">
        <v>425</v>
      </c>
      <c r="T2448" s="75">
        <v>403</v>
      </c>
      <c r="U2448" s="75">
        <v>5</v>
      </c>
      <c r="V2448" s="75">
        <v>11</v>
      </c>
      <c r="W2448" s="50" t="str">
        <f t="shared" si="214"/>
        <v>-</v>
      </c>
      <c r="X2448" s="50">
        <f t="shared" si="215"/>
        <v>22</v>
      </c>
    </row>
    <row r="2449" spans="2:24" ht="15" x14ac:dyDescent="0.3">
      <c r="B2449" s="76" t="str">
        <f t="shared" si="216"/>
        <v>M115×3</v>
      </c>
      <c r="C2449" s="77" t="s">
        <v>216</v>
      </c>
      <c r="D2449" s="77" t="s">
        <v>221</v>
      </c>
      <c r="E2449" s="74" t="s">
        <v>0</v>
      </c>
      <c r="F2449" s="75">
        <v>115</v>
      </c>
      <c r="G2449" s="75">
        <v>3</v>
      </c>
      <c r="H2449" s="74" t="s">
        <v>461</v>
      </c>
      <c r="I2449" s="74" t="s">
        <v>384</v>
      </c>
      <c r="J2449" s="75" t="s">
        <v>312</v>
      </c>
      <c r="K2449" s="58" t="s">
        <v>491</v>
      </c>
      <c r="L2449" s="75">
        <v>115</v>
      </c>
      <c r="M2449" s="75">
        <v>3</v>
      </c>
      <c r="N2449" s="74">
        <v>60</v>
      </c>
      <c r="O2449" s="101">
        <f t="array" ref="O2449">IFERROR(INDEX($AD$11:$AO$1485,MATCH($B2449&amp;$I2449,$Z$11:$Z$1485&amp;$AG$11:$AG$1485,0),MATCH($C2449,$AD$9:$AO$9,0)),"-")</f>
        <v>114.73</v>
      </c>
      <c r="P2449" s="75" t="s">
        <v>131</v>
      </c>
      <c r="Q2449" s="75" t="s">
        <v>131</v>
      </c>
      <c r="R2449" s="101">
        <f t="array" ref="R2449">IFERROR(INDEX($AD$11:$AO$1485,MATCH($B2449&amp;$I2449,$Z$11:$Z$1485&amp;$AG$11:$AG$1485,0),MATCH($D2449,$AD$9:$AO$9,0)),"-")</f>
        <v>113.0514</v>
      </c>
      <c r="S2449" s="75">
        <v>375</v>
      </c>
      <c r="T2449" s="75">
        <v>353</v>
      </c>
      <c r="U2449" s="75">
        <v>5</v>
      </c>
      <c r="V2449" s="75">
        <v>12</v>
      </c>
      <c r="W2449" s="50" t="str">
        <f t="shared" si="214"/>
        <v>-</v>
      </c>
      <c r="X2449" s="50">
        <f t="shared" si="215"/>
        <v>22</v>
      </c>
    </row>
    <row r="2450" spans="2:24" ht="15" x14ac:dyDescent="0.3">
      <c r="B2450" s="76" t="str">
        <f t="shared" si="216"/>
        <v>M115×2</v>
      </c>
      <c r="C2450" s="77" t="s">
        <v>216</v>
      </c>
      <c r="D2450" s="77" t="s">
        <v>221</v>
      </c>
      <c r="E2450" s="74" t="s">
        <v>0</v>
      </c>
      <c r="F2450" s="75">
        <v>115</v>
      </c>
      <c r="G2450" s="75">
        <v>2</v>
      </c>
      <c r="H2450" s="74" t="s">
        <v>461</v>
      </c>
      <c r="I2450" s="74" t="s">
        <v>384</v>
      </c>
      <c r="J2450" s="75" t="s">
        <v>312</v>
      </c>
      <c r="K2450" s="58" t="s">
        <v>491</v>
      </c>
      <c r="L2450" s="75">
        <v>115</v>
      </c>
      <c r="M2450" s="75">
        <v>2</v>
      </c>
      <c r="N2450" s="74">
        <v>60</v>
      </c>
      <c r="O2450" s="101">
        <f t="array" ref="O2450">IFERROR(INDEX($AD$11:$AO$1485,MATCH($B2450&amp;$I2450,$Z$11:$Z$1485&amp;$AG$11:$AG$1485,0),MATCH($C2450,$AD$9:$AO$9,0)),"-")</f>
        <v>114.6</v>
      </c>
      <c r="P2450" s="75" t="s">
        <v>131</v>
      </c>
      <c r="Q2450" s="75" t="s">
        <v>131</v>
      </c>
      <c r="R2450" s="101">
        <f t="array" ref="R2450">IFERROR(INDEX($AD$11:$AO$1485,MATCH($B2450&amp;$I2450,$Z$11:$Z$1485&amp;$AG$11:$AG$1485,0),MATCH($D2450,$AD$9:$AO$9,0)),"-")</f>
        <v>113.70099999999999</v>
      </c>
      <c r="S2450" s="75">
        <v>320</v>
      </c>
      <c r="T2450" s="75">
        <v>298</v>
      </c>
      <c r="U2450" s="75">
        <v>5</v>
      </c>
      <c r="V2450" s="75">
        <v>15</v>
      </c>
      <c r="W2450" s="50" t="str">
        <f t="shared" si="214"/>
        <v>-</v>
      </c>
      <c r="X2450" s="50">
        <f t="shared" si="215"/>
        <v>22</v>
      </c>
    </row>
    <row r="2451" spans="2:24" ht="15" x14ac:dyDescent="0.3">
      <c r="B2451" s="76" t="str">
        <f t="shared" si="216"/>
        <v>M120×6</v>
      </c>
      <c r="C2451" s="77" t="s">
        <v>216</v>
      </c>
      <c r="D2451" s="77" t="s">
        <v>221</v>
      </c>
      <c r="E2451" s="74" t="s">
        <v>0</v>
      </c>
      <c r="F2451" s="75">
        <v>120</v>
      </c>
      <c r="G2451" s="75">
        <v>6</v>
      </c>
      <c r="H2451" s="74" t="s">
        <v>461</v>
      </c>
      <c r="I2451" s="74" t="s">
        <v>384</v>
      </c>
      <c r="J2451" s="75" t="s">
        <v>312</v>
      </c>
      <c r="K2451" s="58" t="s">
        <v>491</v>
      </c>
      <c r="L2451" s="75">
        <v>120</v>
      </c>
      <c r="M2451" s="75">
        <v>6</v>
      </c>
      <c r="N2451" s="74">
        <v>60</v>
      </c>
      <c r="O2451" s="101">
        <f t="array" ref="O2451">IFERROR(INDEX($AD$11:$AO$1485,MATCH($B2451&amp;$I2451,$Z$11:$Z$1485&amp;$AG$11:$AG$1485,0),MATCH($C2451,$AD$9:$AO$9,0)),"-")</f>
        <v>119.2</v>
      </c>
      <c r="P2451" s="75" t="s">
        <v>131</v>
      </c>
      <c r="Q2451" s="75" t="s">
        <v>131</v>
      </c>
      <c r="R2451" s="101">
        <f t="array" ref="R2451">IFERROR(INDEX($AD$11:$AO$1485,MATCH($B2451&amp;$I2451,$Z$11:$Z$1485&amp;$AG$11:$AG$1485,0),MATCH($D2451,$AD$9:$AO$9,0)),"-")</f>
        <v>116.10290000000001</v>
      </c>
      <c r="S2451" s="75">
        <v>500</v>
      </c>
      <c r="T2451" s="75">
        <v>478</v>
      </c>
      <c r="U2451" s="75">
        <v>6</v>
      </c>
      <c r="V2451" s="75">
        <v>9</v>
      </c>
      <c r="W2451" s="50" t="str">
        <f t="shared" si="214"/>
        <v>-</v>
      </c>
      <c r="X2451" s="50">
        <f t="shared" si="215"/>
        <v>22</v>
      </c>
    </row>
    <row r="2452" spans="2:24" ht="15" x14ac:dyDescent="0.3">
      <c r="B2452" s="76" t="str">
        <f t="shared" si="216"/>
        <v>M120×4</v>
      </c>
      <c r="C2452" s="77" t="s">
        <v>216</v>
      </c>
      <c r="D2452" s="77" t="s">
        <v>221</v>
      </c>
      <c r="E2452" s="74" t="s">
        <v>0</v>
      </c>
      <c r="F2452" s="75">
        <v>120</v>
      </c>
      <c r="G2452" s="75">
        <v>4</v>
      </c>
      <c r="H2452" s="74" t="s">
        <v>461</v>
      </c>
      <c r="I2452" s="74" t="s">
        <v>384</v>
      </c>
      <c r="J2452" s="75" t="s">
        <v>312</v>
      </c>
      <c r="K2452" s="58" t="s">
        <v>491</v>
      </c>
      <c r="L2452" s="75">
        <v>120</v>
      </c>
      <c r="M2452" s="75">
        <v>4</v>
      </c>
      <c r="N2452" s="74">
        <v>60</v>
      </c>
      <c r="O2452" s="101">
        <f t="array" ref="O2452">IFERROR(INDEX($AD$11:$AO$1485,MATCH($B2452&amp;$I2452,$Z$11:$Z$1485&amp;$AG$11:$AG$1485,0),MATCH($C2452,$AD$9:$AO$9,0)),"-")</f>
        <v>119.56</v>
      </c>
      <c r="P2452" s="75" t="s">
        <v>131</v>
      </c>
      <c r="Q2452" s="75" t="s">
        <v>131</v>
      </c>
      <c r="R2452" s="101">
        <f t="array" ref="R2452">IFERROR(INDEX($AD$11:$AO$1485,MATCH($B2452&amp;$I2452,$Z$11:$Z$1485&amp;$AG$11:$AG$1485,0),MATCH($D2452,$AD$9:$AO$9,0)),"-")</f>
        <v>117.4019</v>
      </c>
      <c r="S2452" s="75">
        <v>425</v>
      </c>
      <c r="T2452" s="75">
        <v>403</v>
      </c>
      <c r="U2452" s="75">
        <v>5</v>
      </c>
      <c r="V2452" s="75">
        <v>11</v>
      </c>
      <c r="W2452" s="50" t="str">
        <f t="shared" si="214"/>
        <v>-</v>
      </c>
      <c r="X2452" s="50">
        <f t="shared" si="215"/>
        <v>22</v>
      </c>
    </row>
    <row r="2453" spans="2:24" ht="15" x14ac:dyDescent="0.3">
      <c r="B2453" s="76" t="str">
        <f t="shared" si="216"/>
        <v>M120×3</v>
      </c>
      <c r="C2453" s="77" t="s">
        <v>216</v>
      </c>
      <c r="D2453" s="77" t="s">
        <v>221</v>
      </c>
      <c r="E2453" s="74" t="s">
        <v>0</v>
      </c>
      <c r="F2453" s="75">
        <v>120</v>
      </c>
      <c r="G2453" s="75">
        <v>3</v>
      </c>
      <c r="H2453" s="74" t="s">
        <v>461</v>
      </c>
      <c r="I2453" s="74" t="s">
        <v>384</v>
      </c>
      <c r="J2453" s="75" t="s">
        <v>312</v>
      </c>
      <c r="K2453" s="58" t="s">
        <v>491</v>
      </c>
      <c r="L2453" s="75">
        <v>120</v>
      </c>
      <c r="M2453" s="75">
        <v>3</v>
      </c>
      <c r="N2453" s="74">
        <v>60</v>
      </c>
      <c r="O2453" s="101">
        <f t="array" ref="O2453">IFERROR(INDEX($AD$11:$AO$1485,MATCH($B2453&amp;$I2453,$Z$11:$Z$1485&amp;$AG$11:$AG$1485,0),MATCH($C2453,$AD$9:$AO$9,0)),"-")</f>
        <v>119.73</v>
      </c>
      <c r="P2453" s="75" t="s">
        <v>131</v>
      </c>
      <c r="Q2453" s="75" t="s">
        <v>131</v>
      </c>
      <c r="R2453" s="101">
        <f t="array" ref="R2453">IFERROR(INDEX($AD$11:$AO$1485,MATCH($B2453&amp;$I2453,$Z$11:$Z$1485&amp;$AG$11:$AG$1485,0),MATCH($D2453,$AD$9:$AO$9,0)),"-")</f>
        <v>118.0514</v>
      </c>
      <c r="S2453" s="75">
        <v>375</v>
      </c>
      <c r="T2453" s="75">
        <v>353</v>
      </c>
      <c r="U2453" s="75">
        <v>5</v>
      </c>
      <c r="V2453" s="75">
        <v>12</v>
      </c>
      <c r="W2453" s="50" t="str">
        <f t="shared" si="214"/>
        <v>-</v>
      </c>
      <c r="X2453" s="50">
        <f t="shared" si="215"/>
        <v>22</v>
      </c>
    </row>
    <row r="2454" spans="2:24" ht="15" x14ac:dyDescent="0.3">
      <c r="B2454" s="76" t="str">
        <f t="shared" si="216"/>
        <v>M120×2</v>
      </c>
      <c r="C2454" s="77" t="s">
        <v>216</v>
      </c>
      <c r="D2454" s="77" t="s">
        <v>221</v>
      </c>
      <c r="E2454" s="74" t="s">
        <v>0</v>
      </c>
      <c r="F2454" s="75">
        <v>120</v>
      </c>
      <c r="G2454" s="75">
        <v>2</v>
      </c>
      <c r="H2454" s="74" t="s">
        <v>461</v>
      </c>
      <c r="I2454" s="74" t="s">
        <v>384</v>
      </c>
      <c r="J2454" s="75" t="s">
        <v>312</v>
      </c>
      <c r="K2454" s="58" t="s">
        <v>491</v>
      </c>
      <c r="L2454" s="75">
        <v>120</v>
      </c>
      <c r="M2454" s="75">
        <v>2</v>
      </c>
      <c r="N2454" s="74">
        <v>60</v>
      </c>
      <c r="O2454" s="101">
        <f t="array" ref="O2454">IFERROR(INDEX($AD$11:$AO$1485,MATCH($B2454&amp;$I2454,$Z$11:$Z$1485&amp;$AG$11:$AG$1485,0),MATCH($C2454,$AD$9:$AO$9,0)),"-")</f>
        <v>119.6</v>
      </c>
      <c r="P2454" s="75" t="s">
        <v>131</v>
      </c>
      <c r="Q2454" s="75" t="s">
        <v>131</v>
      </c>
      <c r="R2454" s="101">
        <f t="array" ref="R2454">IFERROR(INDEX($AD$11:$AO$1485,MATCH($B2454&amp;$I2454,$Z$11:$Z$1485&amp;$AG$11:$AG$1485,0),MATCH($D2454,$AD$9:$AO$9,0)),"-")</f>
        <v>118.70099999999999</v>
      </c>
      <c r="S2454" s="75">
        <v>320</v>
      </c>
      <c r="T2454" s="75">
        <v>298</v>
      </c>
      <c r="U2454" s="75">
        <v>5</v>
      </c>
      <c r="V2454" s="75">
        <v>15</v>
      </c>
      <c r="W2454" s="50" t="str">
        <f t="shared" si="214"/>
        <v>-</v>
      </c>
      <c r="X2454" s="50">
        <f t="shared" si="215"/>
        <v>22</v>
      </c>
    </row>
    <row r="2455" spans="2:24" ht="15" x14ac:dyDescent="0.3">
      <c r="B2455" s="76" t="str">
        <f t="shared" si="216"/>
        <v>M125×6</v>
      </c>
      <c r="C2455" s="77" t="s">
        <v>216</v>
      </c>
      <c r="D2455" s="77" t="s">
        <v>221</v>
      </c>
      <c r="E2455" s="74" t="s">
        <v>0</v>
      </c>
      <c r="F2455" s="75">
        <v>125</v>
      </c>
      <c r="G2455" s="75">
        <v>6</v>
      </c>
      <c r="H2455" s="74" t="s">
        <v>461</v>
      </c>
      <c r="I2455" s="74" t="s">
        <v>384</v>
      </c>
      <c r="J2455" s="75" t="s">
        <v>312</v>
      </c>
      <c r="K2455" s="58" t="s">
        <v>491</v>
      </c>
      <c r="L2455" s="75">
        <v>125</v>
      </c>
      <c r="M2455" s="75">
        <v>6</v>
      </c>
      <c r="N2455" s="74">
        <v>60</v>
      </c>
      <c r="O2455" s="101">
        <f t="array" ref="O2455">IFERROR(INDEX($AD$11:$AO$1485,MATCH($B2455&amp;$I2455,$Z$11:$Z$1485&amp;$AG$11:$AG$1485,0),MATCH($C2455,$AD$9:$AO$9,0)),"-")</f>
        <v>124.2</v>
      </c>
      <c r="P2455" s="75" t="s">
        <v>131</v>
      </c>
      <c r="Q2455" s="75" t="s">
        <v>131</v>
      </c>
      <c r="R2455" s="101">
        <f t="array" ref="R2455">IFERROR(INDEX($AD$11:$AO$1485,MATCH($B2455&amp;$I2455,$Z$11:$Z$1485&amp;$AG$11:$AG$1485,0),MATCH($D2455,$AD$9:$AO$9,0)),"-")</f>
        <v>121.10290000000001</v>
      </c>
      <c r="S2455" s="75">
        <v>500</v>
      </c>
      <c r="T2455" s="75">
        <v>476</v>
      </c>
      <c r="U2455" s="75">
        <v>6</v>
      </c>
      <c r="V2455" s="75">
        <v>9</v>
      </c>
      <c r="W2455" s="50" t="str">
        <f t="shared" si="214"/>
        <v>-</v>
      </c>
      <c r="X2455" s="50">
        <f t="shared" si="215"/>
        <v>24</v>
      </c>
    </row>
    <row r="2456" spans="2:24" ht="15" x14ac:dyDescent="0.3">
      <c r="B2456" s="76" t="str">
        <f t="shared" si="216"/>
        <v>M125×4</v>
      </c>
      <c r="C2456" s="77" t="s">
        <v>216</v>
      </c>
      <c r="D2456" s="77" t="s">
        <v>221</v>
      </c>
      <c r="E2456" s="74" t="s">
        <v>0</v>
      </c>
      <c r="F2456" s="75">
        <v>125</v>
      </c>
      <c r="G2456" s="75">
        <v>4</v>
      </c>
      <c r="H2456" s="74" t="s">
        <v>461</v>
      </c>
      <c r="I2456" s="74" t="s">
        <v>384</v>
      </c>
      <c r="J2456" s="75" t="s">
        <v>312</v>
      </c>
      <c r="K2456" s="58" t="s">
        <v>491</v>
      </c>
      <c r="L2456" s="75">
        <v>125</v>
      </c>
      <c r="M2456" s="75">
        <v>4</v>
      </c>
      <c r="N2456" s="74">
        <v>60</v>
      </c>
      <c r="O2456" s="101">
        <f t="array" ref="O2456">IFERROR(INDEX($AD$11:$AO$1485,MATCH($B2456&amp;$I2456,$Z$11:$Z$1485&amp;$AG$11:$AG$1485,0),MATCH($C2456,$AD$9:$AO$9,0)),"-")</f>
        <v>124.56</v>
      </c>
      <c r="P2456" s="75" t="s">
        <v>131</v>
      </c>
      <c r="Q2456" s="75" t="s">
        <v>131</v>
      </c>
      <c r="R2456" s="101">
        <f t="array" ref="R2456">IFERROR(INDEX($AD$11:$AO$1485,MATCH($B2456&amp;$I2456,$Z$11:$Z$1485&amp;$AG$11:$AG$1485,0),MATCH($D2456,$AD$9:$AO$9,0)),"-")</f>
        <v>122.4019</v>
      </c>
      <c r="S2456" s="75">
        <v>425</v>
      </c>
      <c r="T2456" s="75">
        <v>401</v>
      </c>
      <c r="U2456" s="75">
        <v>5</v>
      </c>
      <c r="V2456" s="75">
        <v>11</v>
      </c>
      <c r="W2456" s="50" t="str">
        <f t="shared" si="214"/>
        <v>-</v>
      </c>
      <c r="X2456" s="50">
        <f t="shared" si="215"/>
        <v>24</v>
      </c>
    </row>
    <row r="2457" spans="2:24" ht="15" x14ac:dyDescent="0.3">
      <c r="B2457" s="76" t="str">
        <f t="shared" si="216"/>
        <v>M125×3</v>
      </c>
      <c r="C2457" s="77" t="s">
        <v>216</v>
      </c>
      <c r="D2457" s="77" t="s">
        <v>221</v>
      </c>
      <c r="E2457" s="74" t="s">
        <v>0</v>
      </c>
      <c r="F2457" s="75">
        <v>125</v>
      </c>
      <c r="G2457" s="75">
        <v>3</v>
      </c>
      <c r="H2457" s="74" t="s">
        <v>461</v>
      </c>
      <c r="I2457" s="74" t="s">
        <v>384</v>
      </c>
      <c r="J2457" s="75" t="s">
        <v>312</v>
      </c>
      <c r="K2457" s="58" t="s">
        <v>491</v>
      </c>
      <c r="L2457" s="75">
        <v>125</v>
      </c>
      <c r="M2457" s="75">
        <v>3</v>
      </c>
      <c r="N2457" s="74">
        <v>60</v>
      </c>
      <c r="O2457" s="101">
        <f t="array" ref="O2457">IFERROR(INDEX($AD$11:$AO$1485,MATCH($B2457&amp;$I2457,$Z$11:$Z$1485&amp;$AG$11:$AG$1485,0),MATCH($C2457,$AD$9:$AO$9,0)),"-")</f>
        <v>124.73</v>
      </c>
      <c r="P2457" s="75" t="s">
        <v>131</v>
      </c>
      <c r="Q2457" s="75" t="s">
        <v>131</v>
      </c>
      <c r="R2457" s="101">
        <f t="array" ref="R2457">IFERROR(INDEX($AD$11:$AO$1485,MATCH($B2457&amp;$I2457,$Z$11:$Z$1485&amp;$AG$11:$AG$1485,0),MATCH($D2457,$AD$9:$AO$9,0)),"-")</f>
        <v>123.0514</v>
      </c>
      <c r="S2457" s="75">
        <v>375</v>
      </c>
      <c r="T2457" s="75">
        <v>351</v>
      </c>
      <c r="U2457" s="75">
        <v>5</v>
      </c>
      <c r="V2457" s="75">
        <v>12</v>
      </c>
      <c r="W2457" s="50" t="str">
        <f t="shared" si="214"/>
        <v>-</v>
      </c>
      <c r="X2457" s="50">
        <f t="shared" si="215"/>
        <v>24</v>
      </c>
    </row>
    <row r="2458" spans="2:24" ht="15" x14ac:dyDescent="0.3">
      <c r="B2458" s="76" t="str">
        <f t="shared" si="216"/>
        <v>M125×2</v>
      </c>
      <c r="C2458" s="77" t="s">
        <v>216</v>
      </c>
      <c r="D2458" s="77" t="s">
        <v>221</v>
      </c>
      <c r="E2458" s="74" t="s">
        <v>0</v>
      </c>
      <c r="F2458" s="75">
        <v>125</v>
      </c>
      <c r="G2458" s="75">
        <v>2</v>
      </c>
      <c r="H2458" s="74" t="s">
        <v>461</v>
      </c>
      <c r="I2458" s="74" t="s">
        <v>384</v>
      </c>
      <c r="J2458" s="75" t="s">
        <v>312</v>
      </c>
      <c r="K2458" s="58" t="s">
        <v>491</v>
      </c>
      <c r="L2458" s="75">
        <v>125</v>
      </c>
      <c r="M2458" s="75">
        <v>2</v>
      </c>
      <c r="N2458" s="74">
        <v>60</v>
      </c>
      <c r="O2458" s="101">
        <f t="array" ref="O2458">IFERROR(INDEX($AD$11:$AO$1485,MATCH($B2458&amp;$I2458,$Z$11:$Z$1485&amp;$AG$11:$AG$1485,0),MATCH($C2458,$AD$9:$AO$9,0)),"-")</f>
        <v>124.63</v>
      </c>
      <c r="P2458" s="75" t="s">
        <v>131</v>
      </c>
      <c r="Q2458" s="75" t="s">
        <v>131</v>
      </c>
      <c r="R2458" s="101">
        <f t="array" ref="R2458">IFERROR(INDEX($AD$11:$AO$1485,MATCH($B2458&amp;$I2458,$Z$11:$Z$1485&amp;$AG$11:$AG$1485,0),MATCH($D2458,$AD$9:$AO$9,0)),"-")</f>
        <v>123.70099999999999</v>
      </c>
      <c r="S2458" s="75">
        <v>350</v>
      </c>
      <c r="T2458" s="75">
        <v>326</v>
      </c>
      <c r="U2458" s="75">
        <v>5</v>
      </c>
      <c r="V2458" s="75">
        <v>15</v>
      </c>
      <c r="W2458" s="50" t="str">
        <f t="shared" si="214"/>
        <v>-</v>
      </c>
      <c r="X2458" s="50">
        <f t="shared" si="215"/>
        <v>24</v>
      </c>
    </row>
    <row r="2459" spans="2:24" ht="15" x14ac:dyDescent="0.3">
      <c r="B2459" s="76" t="str">
        <f t="shared" si="216"/>
        <v>M130×6</v>
      </c>
      <c r="C2459" s="77" t="s">
        <v>216</v>
      </c>
      <c r="D2459" s="77" t="s">
        <v>221</v>
      </c>
      <c r="E2459" s="74" t="s">
        <v>0</v>
      </c>
      <c r="F2459" s="75">
        <v>130</v>
      </c>
      <c r="G2459" s="75">
        <v>6</v>
      </c>
      <c r="H2459" s="74" t="s">
        <v>461</v>
      </c>
      <c r="I2459" s="74" t="s">
        <v>384</v>
      </c>
      <c r="J2459" s="75" t="s">
        <v>312</v>
      </c>
      <c r="K2459" s="58" t="s">
        <v>491</v>
      </c>
      <c r="L2459" s="75">
        <v>130</v>
      </c>
      <c r="M2459" s="75">
        <v>6</v>
      </c>
      <c r="N2459" s="74">
        <v>60</v>
      </c>
      <c r="O2459" s="101">
        <f t="array" ref="O2459">IFERROR(INDEX($AD$11:$AO$1485,MATCH($B2459&amp;$I2459,$Z$11:$Z$1485&amp;$AG$11:$AG$1485,0),MATCH($C2459,$AD$9:$AO$9,0)),"-")</f>
        <v>129.19999999999999</v>
      </c>
      <c r="P2459" s="75" t="s">
        <v>131</v>
      </c>
      <c r="Q2459" s="75" t="s">
        <v>131</v>
      </c>
      <c r="R2459" s="101">
        <f t="array" ref="R2459">IFERROR(INDEX($AD$11:$AO$1485,MATCH($B2459&amp;$I2459,$Z$11:$Z$1485&amp;$AG$11:$AG$1485,0),MATCH($D2459,$AD$9:$AO$9,0)),"-")</f>
        <v>126.10290000000001</v>
      </c>
      <c r="S2459" s="75">
        <v>500</v>
      </c>
      <c r="T2459" s="75">
        <v>476</v>
      </c>
      <c r="U2459" s="75">
        <v>6</v>
      </c>
      <c r="V2459" s="75">
        <v>9</v>
      </c>
      <c r="W2459" s="50" t="str">
        <f t="shared" si="214"/>
        <v>-</v>
      </c>
      <c r="X2459" s="50">
        <f t="shared" si="215"/>
        <v>24</v>
      </c>
    </row>
    <row r="2460" spans="2:24" ht="15" x14ac:dyDescent="0.3">
      <c r="B2460" s="76" t="str">
        <f t="shared" si="216"/>
        <v>M130×4</v>
      </c>
      <c r="C2460" s="77" t="s">
        <v>216</v>
      </c>
      <c r="D2460" s="77" t="s">
        <v>221</v>
      </c>
      <c r="E2460" s="74" t="s">
        <v>0</v>
      </c>
      <c r="F2460" s="75">
        <v>130</v>
      </c>
      <c r="G2460" s="75">
        <v>4</v>
      </c>
      <c r="H2460" s="74" t="s">
        <v>461</v>
      </c>
      <c r="I2460" s="74" t="s">
        <v>384</v>
      </c>
      <c r="J2460" s="75" t="s">
        <v>312</v>
      </c>
      <c r="K2460" s="58" t="s">
        <v>491</v>
      </c>
      <c r="L2460" s="75">
        <v>130</v>
      </c>
      <c r="M2460" s="75">
        <v>4</v>
      </c>
      <c r="N2460" s="74">
        <v>60</v>
      </c>
      <c r="O2460" s="101">
        <f t="array" ref="O2460">IFERROR(INDEX($AD$11:$AO$1485,MATCH($B2460&amp;$I2460,$Z$11:$Z$1485&amp;$AG$11:$AG$1485,0),MATCH($C2460,$AD$9:$AO$9,0)),"-")</f>
        <v>129.56</v>
      </c>
      <c r="P2460" s="75" t="s">
        <v>131</v>
      </c>
      <c r="Q2460" s="75" t="s">
        <v>131</v>
      </c>
      <c r="R2460" s="101">
        <f t="array" ref="R2460">IFERROR(INDEX($AD$11:$AO$1485,MATCH($B2460&amp;$I2460,$Z$11:$Z$1485&amp;$AG$11:$AG$1485,0),MATCH($D2460,$AD$9:$AO$9,0)),"-")</f>
        <v>127.4019</v>
      </c>
      <c r="S2460" s="75">
        <v>425</v>
      </c>
      <c r="T2460" s="75">
        <v>401</v>
      </c>
      <c r="U2460" s="75">
        <v>5</v>
      </c>
      <c r="V2460" s="75">
        <v>11</v>
      </c>
      <c r="W2460" s="50" t="str">
        <f t="shared" si="214"/>
        <v>-</v>
      </c>
      <c r="X2460" s="50">
        <f t="shared" si="215"/>
        <v>24</v>
      </c>
    </row>
    <row r="2461" spans="2:24" ht="15" x14ac:dyDescent="0.3">
      <c r="B2461" s="76" t="str">
        <f t="shared" si="216"/>
        <v>M130×3</v>
      </c>
      <c r="C2461" s="77" t="s">
        <v>216</v>
      </c>
      <c r="D2461" s="77" t="s">
        <v>221</v>
      </c>
      <c r="E2461" s="74" t="s">
        <v>0</v>
      </c>
      <c r="F2461" s="75">
        <v>130</v>
      </c>
      <c r="G2461" s="75">
        <v>3</v>
      </c>
      <c r="H2461" s="74" t="s">
        <v>461</v>
      </c>
      <c r="I2461" s="74" t="s">
        <v>384</v>
      </c>
      <c r="J2461" s="75" t="s">
        <v>312</v>
      </c>
      <c r="K2461" s="58" t="s">
        <v>491</v>
      </c>
      <c r="L2461" s="75">
        <v>130</v>
      </c>
      <c r="M2461" s="75">
        <v>3</v>
      </c>
      <c r="N2461" s="74">
        <v>60</v>
      </c>
      <c r="O2461" s="101">
        <f t="array" ref="O2461">IFERROR(INDEX($AD$11:$AO$1485,MATCH($B2461&amp;$I2461,$Z$11:$Z$1485&amp;$AG$11:$AG$1485,0),MATCH($C2461,$AD$9:$AO$9,0)),"-")</f>
        <v>129.72999999999999</v>
      </c>
      <c r="P2461" s="75" t="s">
        <v>131</v>
      </c>
      <c r="Q2461" s="75" t="s">
        <v>131</v>
      </c>
      <c r="R2461" s="101">
        <f t="array" ref="R2461">IFERROR(INDEX($AD$11:$AO$1485,MATCH($B2461&amp;$I2461,$Z$11:$Z$1485&amp;$AG$11:$AG$1485,0),MATCH($D2461,$AD$9:$AO$9,0)),"-")</f>
        <v>128.0514</v>
      </c>
      <c r="S2461" s="75">
        <v>375</v>
      </c>
      <c r="T2461" s="75">
        <v>351</v>
      </c>
      <c r="U2461" s="75">
        <v>5</v>
      </c>
      <c r="V2461" s="75">
        <v>12</v>
      </c>
      <c r="W2461" s="50" t="str">
        <f t="shared" si="214"/>
        <v>-</v>
      </c>
      <c r="X2461" s="50">
        <f t="shared" si="215"/>
        <v>24</v>
      </c>
    </row>
    <row r="2462" spans="2:24" ht="15" x14ac:dyDescent="0.3">
      <c r="B2462" s="76" t="str">
        <f t="shared" si="216"/>
        <v>M130×2</v>
      </c>
      <c r="C2462" s="77" t="s">
        <v>216</v>
      </c>
      <c r="D2462" s="77" t="s">
        <v>221</v>
      </c>
      <c r="E2462" s="74" t="s">
        <v>0</v>
      </c>
      <c r="F2462" s="75">
        <v>130</v>
      </c>
      <c r="G2462" s="75">
        <v>2</v>
      </c>
      <c r="H2462" s="74" t="s">
        <v>461</v>
      </c>
      <c r="I2462" s="74" t="s">
        <v>384</v>
      </c>
      <c r="J2462" s="75" t="s">
        <v>312</v>
      </c>
      <c r="K2462" s="58" t="s">
        <v>491</v>
      </c>
      <c r="L2462" s="75">
        <v>130</v>
      </c>
      <c r="M2462" s="75">
        <v>2</v>
      </c>
      <c r="N2462" s="74">
        <v>60</v>
      </c>
      <c r="O2462" s="101">
        <f t="array" ref="O2462">IFERROR(INDEX($AD$11:$AO$1485,MATCH($B2462&amp;$I2462,$Z$11:$Z$1485&amp;$AG$11:$AG$1485,0),MATCH($C2462,$AD$9:$AO$9,0)),"-")</f>
        <v>129.63</v>
      </c>
      <c r="P2462" s="75" t="s">
        <v>131</v>
      </c>
      <c r="Q2462" s="75" t="s">
        <v>131</v>
      </c>
      <c r="R2462" s="101">
        <f t="array" ref="R2462">IFERROR(INDEX($AD$11:$AO$1485,MATCH($B2462&amp;$I2462,$Z$11:$Z$1485&amp;$AG$11:$AG$1485,0),MATCH($D2462,$AD$9:$AO$9,0)),"-")</f>
        <v>128.70099999999999</v>
      </c>
      <c r="S2462" s="75">
        <v>350</v>
      </c>
      <c r="T2462" s="75">
        <v>326</v>
      </c>
      <c r="U2462" s="75">
        <v>5</v>
      </c>
      <c r="V2462" s="75">
        <v>15</v>
      </c>
      <c r="W2462" s="50" t="str">
        <f t="shared" si="214"/>
        <v>-</v>
      </c>
      <c r="X2462" s="50">
        <f t="shared" si="215"/>
        <v>24</v>
      </c>
    </row>
    <row r="2463" spans="2:24" ht="15" x14ac:dyDescent="0.3">
      <c r="B2463" s="76" t="str">
        <f t="shared" si="216"/>
        <v>M135×6</v>
      </c>
      <c r="C2463" s="77" t="s">
        <v>216</v>
      </c>
      <c r="D2463" s="77" t="s">
        <v>221</v>
      </c>
      <c r="E2463" s="74" t="s">
        <v>0</v>
      </c>
      <c r="F2463" s="75">
        <v>135</v>
      </c>
      <c r="G2463" s="75">
        <v>6</v>
      </c>
      <c r="H2463" s="74" t="s">
        <v>461</v>
      </c>
      <c r="I2463" s="74" t="s">
        <v>384</v>
      </c>
      <c r="J2463" s="75" t="s">
        <v>312</v>
      </c>
      <c r="K2463" s="58" t="s">
        <v>491</v>
      </c>
      <c r="L2463" s="75">
        <v>135</v>
      </c>
      <c r="M2463" s="75">
        <v>6</v>
      </c>
      <c r="N2463" s="74">
        <v>60</v>
      </c>
      <c r="O2463" s="101">
        <f t="array" ref="O2463">IFERROR(INDEX($AD$11:$AO$1485,MATCH($B2463&amp;$I2463,$Z$11:$Z$1485&amp;$AG$11:$AG$1485,0),MATCH($C2463,$AD$9:$AO$9,0)),"-")</f>
        <v>134.19999999999999</v>
      </c>
      <c r="P2463" s="75" t="s">
        <v>131</v>
      </c>
      <c r="Q2463" s="75" t="s">
        <v>131</v>
      </c>
      <c r="R2463" s="101">
        <f t="array" ref="R2463">IFERROR(INDEX($AD$11:$AO$1485,MATCH($B2463&amp;$I2463,$Z$11:$Z$1485&amp;$AG$11:$AG$1485,0),MATCH($D2463,$AD$9:$AO$9,0)),"-")</f>
        <v>131.10290000000001</v>
      </c>
      <c r="S2463" s="75">
        <v>500</v>
      </c>
      <c r="T2463" s="75">
        <v>476</v>
      </c>
      <c r="U2463" s="75">
        <v>6</v>
      </c>
      <c r="V2463" s="75">
        <v>9</v>
      </c>
      <c r="W2463" s="50" t="str">
        <f t="shared" si="214"/>
        <v>-</v>
      </c>
      <c r="X2463" s="50">
        <f t="shared" si="215"/>
        <v>24</v>
      </c>
    </row>
    <row r="2464" spans="2:24" ht="15" x14ac:dyDescent="0.3">
      <c r="B2464" s="76" t="str">
        <f t="shared" si="216"/>
        <v>M135×4</v>
      </c>
      <c r="C2464" s="77" t="s">
        <v>216</v>
      </c>
      <c r="D2464" s="77" t="s">
        <v>221</v>
      </c>
      <c r="E2464" s="74" t="s">
        <v>0</v>
      </c>
      <c r="F2464" s="75">
        <v>135</v>
      </c>
      <c r="G2464" s="75">
        <v>4</v>
      </c>
      <c r="H2464" s="74" t="s">
        <v>461</v>
      </c>
      <c r="I2464" s="74" t="s">
        <v>384</v>
      </c>
      <c r="J2464" s="75" t="s">
        <v>312</v>
      </c>
      <c r="K2464" s="58" t="s">
        <v>491</v>
      </c>
      <c r="L2464" s="75">
        <v>135</v>
      </c>
      <c r="M2464" s="75">
        <v>4</v>
      </c>
      <c r="N2464" s="74">
        <v>60</v>
      </c>
      <c r="O2464" s="101">
        <f t="array" ref="O2464">IFERROR(INDEX($AD$11:$AO$1485,MATCH($B2464&amp;$I2464,$Z$11:$Z$1485&amp;$AG$11:$AG$1485,0),MATCH($C2464,$AD$9:$AO$9,0)),"-")</f>
        <v>134.56</v>
      </c>
      <c r="P2464" s="75" t="s">
        <v>131</v>
      </c>
      <c r="Q2464" s="75" t="s">
        <v>131</v>
      </c>
      <c r="R2464" s="101">
        <f t="array" ref="R2464">IFERROR(INDEX($AD$11:$AO$1485,MATCH($B2464&amp;$I2464,$Z$11:$Z$1485&amp;$AG$11:$AG$1485,0),MATCH($D2464,$AD$9:$AO$9,0)),"-")</f>
        <v>132.40190000000001</v>
      </c>
      <c r="S2464" s="75">
        <v>425</v>
      </c>
      <c r="T2464" s="75">
        <v>401</v>
      </c>
      <c r="U2464" s="75">
        <v>5</v>
      </c>
      <c r="V2464" s="75">
        <v>11</v>
      </c>
      <c r="W2464" s="50" t="str">
        <f t="shared" si="214"/>
        <v>-</v>
      </c>
      <c r="X2464" s="50">
        <f t="shared" si="215"/>
        <v>24</v>
      </c>
    </row>
    <row r="2465" spans="2:24" ht="15" x14ac:dyDescent="0.3">
      <c r="B2465" s="76" t="str">
        <f t="shared" si="216"/>
        <v>M135×3</v>
      </c>
      <c r="C2465" s="77" t="s">
        <v>216</v>
      </c>
      <c r="D2465" s="77" t="s">
        <v>221</v>
      </c>
      <c r="E2465" s="74" t="s">
        <v>0</v>
      </c>
      <c r="F2465" s="75">
        <v>135</v>
      </c>
      <c r="G2465" s="75">
        <v>3</v>
      </c>
      <c r="H2465" s="74" t="s">
        <v>461</v>
      </c>
      <c r="I2465" s="74" t="s">
        <v>384</v>
      </c>
      <c r="J2465" s="75" t="s">
        <v>312</v>
      </c>
      <c r="K2465" s="58" t="s">
        <v>491</v>
      </c>
      <c r="L2465" s="75">
        <v>135</v>
      </c>
      <c r="M2465" s="75">
        <v>3</v>
      </c>
      <c r="N2465" s="74">
        <v>60</v>
      </c>
      <c r="O2465" s="101">
        <f t="array" ref="O2465">IFERROR(INDEX($AD$11:$AO$1485,MATCH($B2465&amp;$I2465,$Z$11:$Z$1485&amp;$AG$11:$AG$1485,0),MATCH($C2465,$AD$9:$AO$9,0)),"-")</f>
        <v>134.72999999999999</v>
      </c>
      <c r="P2465" s="75" t="s">
        <v>131</v>
      </c>
      <c r="Q2465" s="75" t="s">
        <v>131</v>
      </c>
      <c r="R2465" s="101">
        <f t="array" ref="R2465">IFERROR(INDEX($AD$11:$AO$1485,MATCH($B2465&amp;$I2465,$Z$11:$Z$1485&amp;$AG$11:$AG$1485,0),MATCH($D2465,$AD$9:$AO$9,0)),"-")</f>
        <v>133.0514</v>
      </c>
      <c r="S2465" s="75">
        <v>375</v>
      </c>
      <c r="T2465" s="75">
        <v>351</v>
      </c>
      <c r="U2465" s="75">
        <v>5</v>
      </c>
      <c r="V2465" s="75">
        <v>12</v>
      </c>
      <c r="W2465" s="50" t="str">
        <f t="shared" si="214"/>
        <v>-</v>
      </c>
      <c r="X2465" s="50">
        <f t="shared" si="215"/>
        <v>24</v>
      </c>
    </row>
    <row r="2466" spans="2:24" ht="15" x14ac:dyDescent="0.3">
      <c r="B2466" s="76" t="str">
        <f t="shared" si="216"/>
        <v>M135×2</v>
      </c>
      <c r="C2466" s="77" t="s">
        <v>216</v>
      </c>
      <c r="D2466" s="77" t="s">
        <v>221</v>
      </c>
      <c r="E2466" s="74" t="s">
        <v>0</v>
      </c>
      <c r="F2466" s="75">
        <v>135</v>
      </c>
      <c r="G2466" s="75">
        <v>2</v>
      </c>
      <c r="H2466" s="74" t="s">
        <v>461</v>
      </c>
      <c r="I2466" s="74" t="s">
        <v>384</v>
      </c>
      <c r="J2466" s="75" t="s">
        <v>312</v>
      </c>
      <c r="K2466" s="58" t="s">
        <v>491</v>
      </c>
      <c r="L2466" s="75">
        <v>135</v>
      </c>
      <c r="M2466" s="75">
        <v>2</v>
      </c>
      <c r="N2466" s="74">
        <v>60</v>
      </c>
      <c r="O2466" s="101">
        <f t="array" ref="O2466">IFERROR(INDEX($AD$11:$AO$1485,MATCH($B2466&amp;$I2466,$Z$11:$Z$1485&amp;$AG$11:$AG$1485,0),MATCH($C2466,$AD$9:$AO$9,0)),"-")</f>
        <v>134.63</v>
      </c>
      <c r="P2466" s="75" t="s">
        <v>131</v>
      </c>
      <c r="Q2466" s="75" t="s">
        <v>131</v>
      </c>
      <c r="R2466" s="101">
        <f t="array" ref="R2466">IFERROR(INDEX($AD$11:$AO$1485,MATCH($B2466&amp;$I2466,$Z$11:$Z$1485&amp;$AG$11:$AG$1485,0),MATCH($D2466,$AD$9:$AO$9,0)),"-")</f>
        <v>133.70099999999999</v>
      </c>
      <c r="S2466" s="75">
        <v>350</v>
      </c>
      <c r="T2466" s="75">
        <v>326</v>
      </c>
      <c r="U2466" s="75">
        <v>5</v>
      </c>
      <c r="V2466" s="75">
        <v>15</v>
      </c>
      <c r="W2466" s="50" t="str">
        <f t="shared" si="214"/>
        <v>-</v>
      </c>
      <c r="X2466" s="50">
        <f t="shared" si="215"/>
        <v>24</v>
      </c>
    </row>
    <row r="2467" spans="2:24" ht="15" x14ac:dyDescent="0.3">
      <c r="B2467" s="76" t="str">
        <f t="shared" si="216"/>
        <v>M140×6</v>
      </c>
      <c r="C2467" s="77" t="s">
        <v>216</v>
      </c>
      <c r="D2467" s="77" t="s">
        <v>221</v>
      </c>
      <c r="E2467" s="74" t="s">
        <v>0</v>
      </c>
      <c r="F2467" s="75">
        <v>140</v>
      </c>
      <c r="G2467" s="75">
        <v>6</v>
      </c>
      <c r="H2467" s="74" t="s">
        <v>461</v>
      </c>
      <c r="I2467" s="74" t="s">
        <v>384</v>
      </c>
      <c r="J2467" s="75" t="s">
        <v>312</v>
      </c>
      <c r="K2467" s="58" t="s">
        <v>491</v>
      </c>
      <c r="L2467" s="75">
        <v>140</v>
      </c>
      <c r="M2467" s="75">
        <v>6</v>
      </c>
      <c r="N2467" s="74">
        <v>60</v>
      </c>
      <c r="O2467" s="101">
        <f t="array" ref="O2467">IFERROR(INDEX($AD$11:$AO$1485,MATCH($B2467&amp;$I2467,$Z$11:$Z$1485&amp;$AG$11:$AG$1485,0),MATCH($C2467,$AD$9:$AO$9,0)),"-")</f>
        <v>139.19999999999999</v>
      </c>
      <c r="P2467" s="75" t="s">
        <v>131</v>
      </c>
      <c r="Q2467" s="75" t="s">
        <v>131</v>
      </c>
      <c r="R2467" s="101">
        <f t="array" ref="R2467">IFERROR(INDEX($AD$11:$AO$1485,MATCH($B2467&amp;$I2467,$Z$11:$Z$1485&amp;$AG$11:$AG$1485,0),MATCH($D2467,$AD$9:$AO$9,0)),"-")</f>
        <v>136.10290000000001</v>
      </c>
      <c r="S2467" s="75">
        <v>500</v>
      </c>
      <c r="T2467" s="75">
        <v>476</v>
      </c>
      <c r="U2467" s="75">
        <v>6</v>
      </c>
      <c r="V2467" s="75">
        <v>9</v>
      </c>
      <c r="W2467" s="50" t="str">
        <f t="shared" si="214"/>
        <v>-</v>
      </c>
      <c r="X2467" s="50">
        <f t="shared" si="215"/>
        <v>24</v>
      </c>
    </row>
    <row r="2468" spans="2:24" ht="15" x14ac:dyDescent="0.3">
      <c r="B2468" s="76" t="str">
        <f t="shared" si="216"/>
        <v>M140×4</v>
      </c>
      <c r="C2468" s="77" t="s">
        <v>216</v>
      </c>
      <c r="D2468" s="77" t="s">
        <v>221</v>
      </c>
      <c r="E2468" s="74" t="s">
        <v>0</v>
      </c>
      <c r="F2468" s="75">
        <v>140</v>
      </c>
      <c r="G2468" s="75">
        <v>4</v>
      </c>
      <c r="H2468" s="74" t="s">
        <v>461</v>
      </c>
      <c r="I2468" s="74" t="s">
        <v>384</v>
      </c>
      <c r="J2468" s="75" t="s">
        <v>312</v>
      </c>
      <c r="K2468" s="58" t="s">
        <v>491</v>
      </c>
      <c r="L2468" s="75">
        <v>140</v>
      </c>
      <c r="M2468" s="75">
        <v>4</v>
      </c>
      <c r="N2468" s="74">
        <v>60</v>
      </c>
      <c r="O2468" s="101">
        <f t="array" ref="O2468">IFERROR(INDEX($AD$11:$AO$1485,MATCH($B2468&amp;$I2468,$Z$11:$Z$1485&amp;$AG$11:$AG$1485,0),MATCH($C2468,$AD$9:$AO$9,0)),"-")</f>
        <v>139.56</v>
      </c>
      <c r="P2468" s="75" t="s">
        <v>131</v>
      </c>
      <c r="Q2468" s="75" t="s">
        <v>131</v>
      </c>
      <c r="R2468" s="101">
        <f t="array" ref="R2468">IFERROR(INDEX($AD$11:$AO$1485,MATCH($B2468&amp;$I2468,$Z$11:$Z$1485&amp;$AG$11:$AG$1485,0),MATCH($D2468,$AD$9:$AO$9,0)),"-")</f>
        <v>137.40190000000001</v>
      </c>
      <c r="S2468" s="75">
        <v>425</v>
      </c>
      <c r="T2468" s="75">
        <v>401</v>
      </c>
      <c r="U2468" s="75">
        <v>5</v>
      </c>
      <c r="V2468" s="75">
        <v>11</v>
      </c>
      <c r="W2468" s="50" t="str">
        <f t="shared" si="214"/>
        <v>-</v>
      </c>
      <c r="X2468" s="50">
        <f t="shared" si="215"/>
        <v>24</v>
      </c>
    </row>
    <row r="2469" spans="2:24" ht="15" x14ac:dyDescent="0.3">
      <c r="B2469" s="76" t="str">
        <f t="shared" si="216"/>
        <v>M140×3</v>
      </c>
      <c r="C2469" s="77" t="s">
        <v>216</v>
      </c>
      <c r="D2469" s="77" t="s">
        <v>221</v>
      </c>
      <c r="E2469" s="74" t="s">
        <v>0</v>
      </c>
      <c r="F2469" s="75">
        <v>140</v>
      </c>
      <c r="G2469" s="75">
        <v>3</v>
      </c>
      <c r="H2469" s="74" t="s">
        <v>461</v>
      </c>
      <c r="I2469" s="74" t="s">
        <v>384</v>
      </c>
      <c r="J2469" s="75" t="s">
        <v>312</v>
      </c>
      <c r="K2469" s="58" t="s">
        <v>491</v>
      </c>
      <c r="L2469" s="75">
        <v>140</v>
      </c>
      <c r="M2469" s="75">
        <v>3</v>
      </c>
      <c r="N2469" s="74">
        <v>60</v>
      </c>
      <c r="O2469" s="101">
        <f t="array" ref="O2469">IFERROR(INDEX($AD$11:$AO$1485,MATCH($B2469&amp;$I2469,$Z$11:$Z$1485&amp;$AG$11:$AG$1485,0),MATCH($C2469,$AD$9:$AO$9,0)),"-")</f>
        <v>139.72999999999999</v>
      </c>
      <c r="P2469" s="75" t="s">
        <v>131</v>
      </c>
      <c r="Q2469" s="75" t="s">
        <v>131</v>
      </c>
      <c r="R2469" s="101">
        <f t="array" ref="R2469">IFERROR(INDEX($AD$11:$AO$1485,MATCH($B2469&amp;$I2469,$Z$11:$Z$1485&amp;$AG$11:$AG$1485,0),MATCH($D2469,$AD$9:$AO$9,0)),"-")</f>
        <v>138.0514</v>
      </c>
      <c r="S2469" s="75">
        <v>375</v>
      </c>
      <c r="T2469" s="75">
        <v>351</v>
      </c>
      <c r="U2469" s="75">
        <v>5</v>
      </c>
      <c r="V2469" s="75">
        <v>12</v>
      </c>
      <c r="W2469" s="50" t="str">
        <f t="shared" si="214"/>
        <v>-</v>
      </c>
      <c r="X2469" s="50">
        <f t="shared" si="215"/>
        <v>24</v>
      </c>
    </row>
    <row r="2470" spans="2:24" ht="15" x14ac:dyDescent="0.3">
      <c r="B2470" s="76" t="str">
        <f t="shared" si="216"/>
        <v>M140×2</v>
      </c>
      <c r="C2470" s="77" t="s">
        <v>216</v>
      </c>
      <c r="D2470" s="77" t="s">
        <v>221</v>
      </c>
      <c r="E2470" s="74" t="s">
        <v>0</v>
      </c>
      <c r="F2470" s="75">
        <v>140</v>
      </c>
      <c r="G2470" s="75">
        <v>2</v>
      </c>
      <c r="H2470" s="74" t="s">
        <v>461</v>
      </c>
      <c r="I2470" s="74" t="s">
        <v>384</v>
      </c>
      <c r="J2470" s="75" t="s">
        <v>312</v>
      </c>
      <c r="K2470" s="58" t="s">
        <v>491</v>
      </c>
      <c r="L2470" s="75">
        <v>140</v>
      </c>
      <c r="M2470" s="75">
        <v>2</v>
      </c>
      <c r="N2470" s="74">
        <v>60</v>
      </c>
      <c r="O2470" s="101">
        <f t="array" ref="O2470">IFERROR(INDEX($AD$11:$AO$1485,MATCH($B2470&amp;$I2470,$Z$11:$Z$1485&amp;$AG$11:$AG$1485,0),MATCH($C2470,$AD$9:$AO$9,0)),"-")</f>
        <v>139.63</v>
      </c>
      <c r="P2470" s="75" t="s">
        <v>131</v>
      </c>
      <c r="Q2470" s="75" t="s">
        <v>131</v>
      </c>
      <c r="R2470" s="101">
        <f t="array" ref="R2470">IFERROR(INDEX($AD$11:$AO$1485,MATCH($B2470&amp;$I2470,$Z$11:$Z$1485&amp;$AG$11:$AG$1485,0),MATCH($D2470,$AD$9:$AO$9,0)),"-")</f>
        <v>138.70099999999999</v>
      </c>
      <c r="S2470" s="75">
        <v>350</v>
      </c>
      <c r="T2470" s="75">
        <v>326</v>
      </c>
      <c r="U2470" s="75">
        <v>5</v>
      </c>
      <c r="V2470" s="75">
        <v>15</v>
      </c>
      <c r="W2470" s="50" t="str">
        <f t="shared" si="214"/>
        <v>-</v>
      </c>
      <c r="X2470" s="50">
        <f t="shared" si="215"/>
        <v>24</v>
      </c>
    </row>
    <row r="2471" spans="2:24" ht="15" x14ac:dyDescent="0.3">
      <c r="B2471" s="76" t="str">
        <f t="shared" si="216"/>
        <v>M145×6</v>
      </c>
      <c r="C2471" s="77" t="s">
        <v>216</v>
      </c>
      <c r="D2471" s="77" t="s">
        <v>221</v>
      </c>
      <c r="E2471" s="74" t="s">
        <v>0</v>
      </c>
      <c r="F2471" s="75">
        <v>145</v>
      </c>
      <c r="G2471" s="75">
        <v>6</v>
      </c>
      <c r="H2471" s="74" t="s">
        <v>461</v>
      </c>
      <c r="I2471" s="74" t="s">
        <v>384</v>
      </c>
      <c r="J2471" s="75" t="s">
        <v>312</v>
      </c>
      <c r="K2471" s="58" t="s">
        <v>491</v>
      </c>
      <c r="L2471" s="75">
        <v>145</v>
      </c>
      <c r="M2471" s="75">
        <v>6</v>
      </c>
      <c r="N2471" s="74">
        <v>60</v>
      </c>
      <c r="O2471" s="101">
        <f t="array" ref="O2471">IFERROR(INDEX($AD$11:$AO$1485,MATCH($B2471&amp;$I2471,$Z$11:$Z$1485&amp;$AG$11:$AG$1485,0),MATCH($C2471,$AD$9:$AO$9,0)),"-")</f>
        <v>144.19999999999999</v>
      </c>
      <c r="P2471" s="75" t="s">
        <v>131</v>
      </c>
      <c r="Q2471" s="75" t="s">
        <v>131</v>
      </c>
      <c r="R2471" s="101">
        <f t="array" ref="R2471">IFERROR(INDEX($AD$11:$AO$1485,MATCH($B2471&amp;$I2471,$Z$11:$Z$1485&amp;$AG$11:$AG$1485,0),MATCH($D2471,$AD$9:$AO$9,0)),"-")</f>
        <v>141.10290000000001</v>
      </c>
      <c r="S2471" s="75">
        <v>500</v>
      </c>
      <c r="T2471" s="75">
        <v>476</v>
      </c>
      <c r="U2471" s="75">
        <v>6</v>
      </c>
      <c r="V2471" s="75">
        <v>9</v>
      </c>
      <c r="W2471" s="50" t="str">
        <f t="shared" si="214"/>
        <v>-</v>
      </c>
      <c r="X2471" s="50">
        <f t="shared" si="215"/>
        <v>24</v>
      </c>
    </row>
    <row r="2472" spans="2:24" ht="15" x14ac:dyDescent="0.3">
      <c r="B2472" s="76" t="str">
        <f t="shared" si="216"/>
        <v>M145×4</v>
      </c>
      <c r="C2472" s="77" t="s">
        <v>216</v>
      </c>
      <c r="D2472" s="77" t="s">
        <v>221</v>
      </c>
      <c r="E2472" s="74" t="s">
        <v>0</v>
      </c>
      <c r="F2472" s="75">
        <v>145</v>
      </c>
      <c r="G2472" s="75">
        <v>4</v>
      </c>
      <c r="H2472" s="74" t="s">
        <v>461</v>
      </c>
      <c r="I2472" s="74" t="s">
        <v>384</v>
      </c>
      <c r="J2472" s="75" t="s">
        <v>312</v>
      </c>
      <c r="K2472" s="58" t="s">
        <v>491</v>
      </c>
      <c r="L2472" s="75">
        <v>145</v>
      </c>
      <c r="M2472" s="75">
        <v>4</v>
      </c>
      <c r="N2472" s="74">
        <v>60</v>
      </c>
      <c r="O2472" s="101">
        <f t="array" ref="O2472">IFERROR(INDEX($AD$11:$AO$1485,MATCH($B2472&amp;$I2472,$Z$11:$Z$1485&amp;$AG$11:$AG$1485,0),MATCH($C2472,$AD$9:$AO$9,0)),"-")</f>
        <v>144.56</v>
      </c>
      <c r="P2472" s="75" t="s">
        <v>131</v>
      </c>
      <c r="Q2472" s="75" t="s">
        <v>131</v>
      </c>
      <c r="R2472" s="101">
        <f t="array" ref="R2472">IFERROR(INDEX($AD$11:$AO$1485,MATCH($B2472&amp;$I2472,$Z$11:$Z$1485&amp;$AG$11:$AG$1485,0),MATCH($D2472,$AD$9:$AO$9,0)),"-")</f>
        <v>142.40190000000001</v>
      </c>
      <c r="S2472" s="75">
        <v>425</v>
      </c>
      <c r="T2472" s="75">
        <v>401</v>
      </c>
      <c r="U2472" s="75">
        <v>5</v>
      </c>
      <c r="V2472" s="75">
        <v>11</v>
      </c>
      <c r="W2472" s="50" t="str">
        <f t="shared" si="214"/>
        <v>-</v>
      </c>
      <c r="X2472" s="50">
        <f t="shared" si="215"/>
        <v>24</v>
      </c>
    </row>
    <row r="2473" spans="2:24" ht="15" x14ac:dyDescent="0.3">
      <c r="B2473" s="76" t="str">
        <f t="shared" si="216"/>
        <v>M145×3</v>
      </c>
      <c r="C2473" s="77" t="s">
        <v>216</v>
      </c>
      <c r="D2473" s="77" t="s">
        <v>221</v>
      </c>
      <c r="E2473" s="74" t="s">
        <v>0</v>
      </c>
      <c r="F2473" s="75">
        <v>145</v>
      </c>
      <c r="G2473" s="75">
        <v>3</v>
      </c>
      <c r="H2473" s="74" t="s">
        <v>461</v>
      </c>
      <c r="I2473" s="74" t="s">
        <v>384</v>
      </c>
      <c r="J2473" s="75" t="s">
        <v>312</v>
      </c>
      <c r="K2473" s="58" t="s">
        <v>491</v>
      </c>
      <c r="L2473" s="75">
        <v>145</v>
      </c>
      <c r="M2473" s="75">
        <v>3</v>
      </c>
      <c r="N2473" s="74">
        <v>60</v>
      </c>
      <c r="O2473" s="101">
        <f t="array" ref="O2473">IFERROR(INDEX($AD$11:$AO$1485,MATCH($B2473&amp;$I2473,$Z$11:$Z$1485&amp;$AG$11:$AG$1485,0),MATCH($C2473,$AD$9:$AO$9,0)),"-")</f>
        <v>144.72999999999999</v>
      </c>
      <c r="P2473" s="75" t="s">
        <v>131</v>
      </c>
      <c r="Q2473" s="75" t="s">
        <v>131</v>
      </c>
      <c r="R2473" s="101">
        <f t="array" ref="R2473">IFERROR(INDEX($AD$11:$AO$1485,MATCH($B2473&amp;$I2473,$Z$11:$Z$1485&amp;$AG$11:$AG$1485,0),MATCH($D2473,$AD$9:$AO$9,0)),"-")</f>
        <v>143.0514</v>
      </c>
      <c r="S2473" s="75">
        <v>375</v>
      </c>
      <c r="T2473" s="75">
        <v>351</v>
      </c>
      <c r="U2473" s="75">
        <v>5</v>
      </c>
      <c r="V2473" s="75">
        <v>12</v>
      </c>
      <c r="W2473" s="50" t="str">
        <f t="shared" si="214"/>
        <v>-</v>
      </c>
      <c r="X2473" s="50">
        <f t="shared" si="215"/>
        <v>24</v>
      </c>
    </row>
    <row r="2474" spans="2:24" ht="15" x14ac:dyDescent="0.3">
      <c r="B2474" s="76" t="str">
        <f t="shared" si="216"/>
        <v>M145×2</v>
      </c>
      <c r="C2474" s="77" t="s">
        <v>216</v>
      </c>
      <c r="D2474" s="77" t="s">
        <v>221</v>
      </c>
      <c r="E2474" s="74" t="s">
        <v>0</v>
      </c>
      <c r="F2474" s="75">
        <v>145</v>
      </c>
      <c r="G2474" s="75">
        <v>2</v>
      </c>
      <c r="H2474" s="74" t="s">
        <v>461</v>
      </c>
      <c r="I2474" s="74" t="s">
        <v>384</v>
      </c>
      <c r="J2474" s="75" t="s">
        <v>312</v>
      </c>
      <c r="K2474" s="58" t="s">
        <v>491</v>
      </c>
      <c r="L2474" s="75">
        <v>145</v>
      </c>
      <c r="M2474" s="75">
        <v>2</v>
      </c>
      <c r="N2474" s="74">
        <v>60</v>
      </c>
      <c r="O2474" s="101">
        <f t="array" ref="O2474">IFERROR(INDEX($AD$11:$AO$1485,MATCH($B2474&amp;$I2474,$Z$11:$Z$1485&amp;$AG$11:$AG$1485,0),MATCH($C2474,$AD$9:$AO$9,0)),"-")</f>
        <v>144.63</v>
      </c>
      <c r="P2474" s="75" t="s">
        <v>131</v>
      </c>
      <c r="Q2474" s="75" t="s">
        <v>131</v>
      </c>
      <c r="R2474" s="101">
        <f t="array" ref="R2474">IFERROR(INDEX($AD$11:$AO$1485,MATCH($B2474&amp;$I2474,$Z$11:$Z$1485&amp;$AG$11:$AG$1485,0),MATCH($D2474,$AD$9:$AO$9,0)),"-")</f>
        <v>143.70099999999999</v>
      </c>
      <c r="S2474" s="75">
        <v>350</v>
      </c>
      <c r="T2474" s="75">
        <v>326</v>
      </c>
      <c r="U2474" s="75">
        <v>5</v>
      </c>
      <c r="V2474" s="75">
        <v>15</v>
      </c>
      <c r="W2474" s="50" t="str">
        <f t="shared" si="214"/>
        <v>-</v>
      </c>
      <c r="X2474" s="50">
        <f t="shared" si="215"/>
        <v>24</v>
      </c>
    </row>
    <row r="2475" spans="2:24" ht="15" x14ac:dyDescent="0.3">
      <c r="B2475" s="76" t="str">
        <f t="shared" si="216"/>
        <v>M150×6</v>
      </c>
      <c r="C2475" s="77" t="s">
        <v>216</v>
      </c>
      <c r="D2475" s="77" t="s">
        <v>221</v>
      </c>
      <c r="E2475" s="74" t="s">
        <v>0</v>
      </c>
      <c r="F2475" s="75">
        <v>150</v>
      </c>
      <c r="G2475" s="75">
        <v>6</v>
      </c>
      <c r="H2475" s="74" t="s">
        <v>461</v>
      </c>
      <c r="I2475" s="74" t="s">
        <v>384</v>
      </c>
      <c r="J2475" s="75" t="s">
        <v>312</v>
      </c>
      <c r="K2475" s="58" t="s">
        <v>491</v>
      </c>
      <c r="L2475" s="75">
        <v>150</v>
      </c>
      <c r="M2475" s="75">
        <v>6</v>
      </c>
      <c r="N2475" s="74">
        <v>60</v>
      </c>
      <c r="O2475" s="101">
        <f t="array" ref="O2475">IFERROR(INDEX($AD$11:$AO$1485,MATCH($B2475&amp;$I2475,$Z$11:$Z$1485&amp;$AG$11:$AG$1485,0),MATCH($C2475,$AD$9:$AO$9,0)),"-")</f>
        <v>149.19999999999999</v>
      </c>
      <c r="P2475" s="75" t="s">
        <v>131</v>
      </c>
      <c r="Q2475" s="75" t="s">
        <v>131</v>
      </c>
      <c r="R2475" s="101">
        <f t="array" ref="R2475">IFERROR(INDEX($AD$11:$AO$1485,MATCH($B2475&amp;$I2475,$Z$11:$Z$1485&amp;$AG$11:$AG$1485,0),MATCH($D2475,$AD$9:$AO$9,0)),"-")</f>
        <v>146.10290000000001</v>
      </c>
      <c r="S2475" s="75">
        <v>500</v>
      </c>
      <c r="T2475" s="75">
        <v>476</v>
      </c>
      <c r="U2475" s="75">
        <v>6</v>
      </c>
      <c r="V2475" s="75">
        <v>9</v>
      </c>
      <c r="W2475" s="50" t="str">
        <f t="shared" si="214"/>
        <v>-</v>
      </c>
      <c r="X2475" s="50">
        <f t="shared" si="215"/>
        <v>24</v>
      </c>
    </row>
    <row r="2476" spans="2:24" ht="15" x14ac:dyDescent="0.3">
      <c r="B2476" s="76" t="str">
        <f t="shared" si="216"/>
        <v>M150×4</v>
      </c>
      <c r="C2476" s="77" t="s">
        <v>216</v>
      </c>
      <c r="D2476" s="77" t="s">
        <v>221</v>
      </c>
      <c r="E2476" s="74" t="s">
        <v>0</v>
      </c>
      <c r="F2476" s="75">
        <v>150</v>
      </c>
      <c r="G2476" s="75">
        <v>4</v>
      </c>
      <c r="H2476" s="74" t="s">
        <v>461</v>
      </c>
      <c r="I2476" s="74" t="s">
        <v>384</v>
      </c>
      <c r="J2476" s="75" t="s">
        <v>312</v>
      </c>
      <c r="K2476" s="58" t="s">
        <v>491</v>
      </c>
      <c r="L2476" s="75">
        <v>150</v>
      </c>
      <c r="M2476" s="75">
        <v>4</v>
      </c>
      <c r="N2476" s="74">
        <v>60</v>
      </c>
      <c r="O2476" s="101">
        <f t="array" ref="O2476">IFERROR(INDEX($AD$11:$AO$1485,MATCH($B2476&amp;$I2476,$Z$11:$Z$1485&amp;$AG$11:$AG$1485,0),MATCH($C2476,$AD$9:$AO$9,0)),"-")</f>
        <v>149.56</v>
      </c>
      <c r="P2476" s="75" t="s">
        <v>131</v>
      </c>
      <c r="Q2476" s="75" t="s">
        <v>131</v>
      </c>
      <c r="R2476" s="101">
        <f t="array" ref="R2476">IFERROR(INDEX($AD$11:$AO$1485,MATCH($B2476&amp;$I2476,$Z$11:$Z$1485&amp;$AG$11:$AG$1485,0),MATCH($D2476,$AD$9:$AO$9,0)),"-")</f>
        <v>147.40190000000001</v>
      </c>
      <c r="S2476" s="75">
        <v>425</v>
      </c>
      <c r="T2476" s="75">
        <v>401</v>
      </c>
      <c r="U2476" s="75">
        <v>5</v>
      </c>
      <c r="V2476" s="75">
        <v>11</v>
      </c>
      <c r="W2476" s="50" t="str">
        <f t="shared" si="214"/>
        <v>-</v>
      </c>
      <c r="X2476" s="50">
        <f t="shared" si="215"/>
        <v>24</v>
      </c>
    </row>
    <row r="2477" spans="2:24" ht="15" x14ac:dyDescent="0.3">
      <c r="B2477" s="76" t="str">
        <f t="shared" si="216"/>
        <v>M150×3</v>
      </c>
      <c r="C2477" s="77" t="s">
        <v>216</v>
      </c>
      <c r="D2477" s="77" t="s">
        <v>221</v>
      </c>
      <c r="E2477" s="74" t="s">
        <v>0</v>
      </c>
      <c r="F2477" s="75">
        <v>150</v>
      </c>
      <c r="G2477" s="75">
        <v>3</v>
      </c>
      <c r="H2477" s="74" t="s">
        <v>461</v>
      </c>
      <c r="I2477" s="74" t="s">
        <v>384</v>
      </c>
      <c r="J2477" s="75" t="s">
        <v>312</v>
      </c>
      <c r="K2477" s="58" t="s">
        <v>491</v>
      </c>
      <c r="L2477" s="75">
        <v>150</v>
      </c>
      <c r="M2477" s="75">
        <v>3</v>
      </c>
      <c r="N2477" s="74">
        <v>60</v>
      </c>
      <c r="O2477" s="101">
        <f t="array" ref="O2477">IFERROR(INDEX($AD$11:$AO$1485,MATCH($B2477&amp;$I2477,$Z$11:$Z$1485&amp;$AG$11:$AG$1485,0),MATCH($C2477,$AD$9:$AO$9,0)),"-")</f>
        <v>149.72999999999999</v>
      </c>
      <c r="P2477" s="75" t="s">
        <v>131</v>
      </c>
      <c r="Q2477" s="75" t="s">
        <v>131</v>
      </c>
      <c r="R2477" s="101">
        <f t="array" ref="R2477">IFERROR(INDEX($AD$11:$AO$1485,MATCH($B2477&amp;$I2477,$Z$11:$Z$1485&amp;$AG$11:$AG$1485,0),MATCH($D2477,$AD$9:$AO$9,0)),"-")</f>
        <v>148.0514</v>
      </c>
      <c r="S2477" s="75">
        <v>375</v>
      </c>
      <c r="T2477" s="75">
        <v>351</v>
      </c>
      <c r="U2477" s="75">
        <v>5</v>
      </c>
      <c r="V2477" s="75">
        <v>12</v>
      </c>
      <c r="W2477" s="50" t="str">
        <f t="shared" si="214"/>
        <v>-</v>
      </c>
      <c r="X2477" s="50">
        <f t="shared" si="215"/>
        <v>24</v>
      </c>
    </row>
    <row r="2478" spans="2:24" ht="15" x14ac:dyDescent="0.3">
      <c r="B2478" s="76" t="str">
        <f t="shared" si="216"/>
        <v>M150×2</v>
      </c>
      <c r="C2478" s="77" t="s">
        <v>216</v>
      </c>
      <c r="D2478" s="77" t="s">
        <v>221</v>
      </c>
      <c r="E2478" s="74" t="s">
        <v>0</v>
      </c>
      <c r="F2478" s="75">
        <v>150</v>
      </c>
      <c r="G2478" s="75">
        <v>2</v>
      </c>
      <c r="H2478" s="74" t="s">
        <v>461</v>
      </c>
      <c r="I2478" s="74" t="s">
        <v>384</v>
      </c>
      <c r="J2478" s="75" t="s">
        <v>312</v>
      </c>
      <c r="K2478" s="58" t="s">
        <v>491</v>
      </c>
      <c r="L2478" s="75">
        <v>150</v>
      </c>
      <c r="M2478" s="75">
        <v>2</v>
      </c>
      <c r="N2478" s="74">
        <v>60</v>
      </c>
      <c r="O2478" s="101">
        <f t="array" ref="O2478">IFERROR(INDEX($AD$11:$AO$1485,MATCH($B2478&amp;$I2478,$Z$11:$Z$1485&amp;$AG$11:$AG$1485,0),MATCH($C2478,$AD$9:$AO$9,0)),"-")</f>
        <v>149.63</v>
      </c>
      <c r="P2478" s="75" t="s">
        <v>131</v>
      </c>
      <c r="Q2478" s="75" t="s">
        <v>131</v>
      </c>
      <c r="R2478" s="101">
        <f t="array" ref="R2478">IFERROR(INDEX($AD$11:$AO$1485,MATCH($B2478&amp;$I2478,$Z$11:$Z$1485&amp;$AG$11:$AG$1485,0),MATCH($D2478,$AD$9:$AO$9,0)),"-")</f>
        <v>148.70099999999999</v>
      </c>
      <c r="S2478" s="75">
        <v>350</v>
      </c>
      <c r="T2478" s="75">
        <v>326</v>
      </c>
      <c r="U2478" s="75">
        <v>5</v>
      </c>
      <c r="V2478" s="75">
        <v>15</v>
      </c>
      <c r="W2478" s="50" t="str">
        <f t="shared" si="214"/>
        <v>-</v>
      </c>
      <c r="X2478" s="50">
        <f t="shared" si="215"/>
        <v>24</v>
      </c>
    </row>
    <row r="2479" spans="2:24" ht="15" x14ac:dyDescent="0.3">
      <c r="B2479" s="58" t="str">
        <f t="shared" si="216"/>
        <v>M1×0.2</v>
      </c>
      <c r="C2479" s="73" t="s">
        <v>216</v>
      </c>
      <c r="D2479" s="73" t="s">
        <v>221</v>
      </c>
      <c r="E2479" s="71" t="s">
        <v>135</v>
      </c>
      <c r="F2479" s="58">
        <v>1</v>
      </c>
      <c r="G2479" s="58">
        <v>0.2</v>
      </c>
      <c r="H2479" s="71" t="s">
        <v>483</v>
      </c>
      <c r="I2479" s="71" t="s">
        <v>379</v>
      </c>
      <c r="J2479" s="58" t="s">
        <v>313</v>
      </c>
      <c r="K2479" s="58" t="s">
        <v>491</v>
      </c>
      <c r="L2479" s="58">
        <v>1</v>
      </c>
      <c r="M2479" s="58">
        <v>0.2</v>
      </c>
      <c r="N2479" s="71">
        <v>60</v>
      </c>
      <c r="O2479" s="100">
        <f t="array" ref="O2479">IFERROR(INDEX($AD$11:$AO$1485,MATCH($B2479&amp;$I2479,$Z$11:$Z$1485&amp;$AG$11:$AG$1485,0),MATCH($C2479,$AD$9:$AO$9,0)),"-")</f>
        <v>0.97</v>
      </c>
      <c r="P2479" s="58" t="s">
        <v>131</v>
      </c>
      <c r="Q2479" s="58" t="s">
        <v>131</v>
      </c>
      <c r="R2479" s="100">
        <f t="array" ref="R2479">IFERROR(INDEX($AD$11:$AO$1485,MATCH($B2479&amp;$I2479,$Z$11:$Z$1485&amp;$AG$11:$AG$1485,0),MATCH($D2479,$AD$9:$AO$9,0)),"-")</f>
        <v>0.87009999999999998</v>
      </c>
      <c r="S2479" s="58">
        <v>51</v>
      </c>
      <c r="T2479" s="58">
        <v>45</v>
      </c>
      <c r="U2479" s="58">
        <v>4</v>
      </c>
      <c r="V2479" s="58">
        <v>96</v>
      </c>
      <c r="W2479" s="50" t="str">
        <f t="shared" ref="W2479:W2540" si="217">IF(P2479="-","-",P2479-Q2479)</f>
        <v>-</v>
      </c>
      <c r="X2479" s="50">
        <f t="shared" ref="X2479:X2540" si="218">S2479-T2479</f>
        <v>6</v>
      </c>
    </row>
    <row r="2480" spans="2:24" ht="15" x14ac:dyDescent="0.3">
      <c r="B2480" s="58" t="str">
        <f t="shared" si="216"/>
        <v>M1.1×0.2</v>
      </c>
      <c r="C2480" s="73" t="s">
        <v>216</v>
      </c>
      <c r="D2480" s="73" t="s">
        <v>221</v>
      </c>
      <c r="E2480" s="71" t="s">
        <v>135</v>
      </c>
      <c r="F2480" s="58">
        <v>1.1000000000000001</v>
      </c>
      <c r="G2480" s="58">
        <v>0.2</v>
      </c>
      <c r="H2480" s="71" t="s">
        <v>483</v>
      </c>
      <c r="I2480" s="71" t="s">
        <v>379</v>
      </c>
      <c r="J2480" s="58" t="s">
        <v>313</v>
      </c>
      <c r="K2480" s="58" t="s">
        <v>491</v>
      </c>
      <c r="L2480" s="58">
        <v>1.1000000000000001</v>
      </c>
      <c r="M2480" s="58">
        <v>0.2</v>
      </c>
      <c r="N2480" s="71">
        <v>60</v>
      </c>
      <c r="O2480" s="100">
        <f t="array" ref="O2480">IFERROR(INDEX($AD$11:$AO$1485,MATCH($B2480&amp;$I2480,$Z$11:$Z$1485&amp;$AG$11:$AG$1485,0),MATCH($C2480,$AD$9:$AO$9,0)),"-")</f>
        <v>1.1000000000000001</v>
      </c>
      <c r="P2480" s="58" t="s">
        <v>131</v>
      </c>
      <c r="Q2480" s="58" t="s">
        <v>131</v>
      </c>
      <c r="R2480" s="100">
        <f t="array" ref="R2480">IFERROR(INDEX($AD$11:$AO$1485,MATCH($B2480&amp;$I2480,$Z$11:$Z$1485&amp;$AG$11:$AG$1485,0),MATCH($D2480,$AD$9:$AO$9,0)),"-")</f>
        <v>0.97009999999999996</v>
      </c>
      <c r="S2480" s="58">
        <v>46</v>
      </c>
      <c r="T2480" s="58">
        <v>40</v>
      </c>
      <c r="U2480" s="58">
        <v>4</v>
      </c>
      <c r="V2480" s="58">
        <v>96</v>
      </c>
      <c r="W2480" s="50" t="str">
        <f t="shared" si="217"/>
        <v>-</v>
      </c>
      <c r="X2480" s="50">
        <f t="shared" si="218"/>
        <v>6</v>
      </c>
    </row>
    <row r="2481" spans="2:24" ht="15" x14ac:dyDescent="0.3">
      <c r="B2481" s="58" t="str">
        <f t="shared" si="216"/>
        <v>M1.2×0.2</v>
      </c>
      <c r="C2481" s="73" t="s">
        <v>216</v>
      </c>
      <c r="D2481" s="73" t="s">
        <v>221</v>
      </c>
      <c r="E2481" s="71" t="s">
        <v>135</v>
      </c>
      <c r="F2481" s="58">
        <v>1.2</v>
      </c>
      <c r="G2481" s="58">
        <v>0.2</v>
      </c>
      <c r="H2481" s="71" t="s">
        <v>483</v>
      </c>
      <c r="I2481" s="71" t="s">
        <v>379</v>
      </c>
      <c r="J2481" s="58" t="s">
        <v>313</v>
      </c>
      <c r="K2481" s="58" t="s">
        <v>491</v>
      </c>
      <c r="L2481" s="58">
        <v>1.2</v>
      </c>
      <c r="M2481" s="58">
        <v>0.2</v>
      </c>
      <c r="N2481" s="71">
        <v>60</v>
      </c>
      <c r="O2481" s="100">
        <f t="array" ref="O2481">IFERROR(INDEX($AD$11:$AO$1485,MATCH($B2481&amp;$I2481,$Z$11:$Z$1485&amp;$AG$11:$AG$1485,0),MATCH($C2481,$AD$9:$AO$9,0)),"-")</f>
        <v>1.17</v>
      </c>
      <c r="P2481" s="58" t="s">
        <v>131</v>
      </c>
      <c r="Q2481" s="58" t="s">
        <v>131</v>
      </c>
      <c r="R2481" s="100">
        <f t="array" ref="R2481">IFERROR(INDEX($AD$11:$AO$1485,MATCH($B2481&amp;$I2481,$Z$11:$Z$1485&amp;$AG$11:$AG$1485,0),MATCH($D2481,$AD$9:$AO$9,0)),"-")</f>
        <v>1.0701000000000001</v>
      </c>
      <c r="S2481" s="58">
        <v>51</v>
      </c>
      <c r="T2481" s="58">
        <v>45</v>
      </c>
      <c r="U2481" s="58">
        <v>4</v>
      </c>
      <c r="V2481" s="58">
        <v>96</v>
      </c>
      <c r="W2481" s="50" t="str">
        <f t="shared" si="217"/>
        <v>-</v>
      </c>
      <c r="X2481" s="50">
        <f t="shared" si="218"/>
        <v>6</v>
      </c>
    </row>
    <row r="2482" spans="2:24" ht="15" x14ac:dyDescent="0.3">
      <c r="B2482" s="58" t="str">
        <f t="shared" si="216"/>
        <v>M1.4×0.2</v>
      </c>
      <c r="C2482" s="73" t="s">
        <v>216</v>
      </c>
      <c r="D2482" s="73" t="s">
        <v>221</v>
      </c>
      <c r="E2482" s="71" t="s">
        <v>135</v>
      </c>
      <c r="F2482" s="58">
        <v>1.4</v>
      </c>
      <c r="G2482" s="58">
        <v>0.2</v>
      </c>
      <c r="H2482" s="71" t="s">
        <v>483</v>
      </c>
      <c r="I2482" s="71" t="s">
        <v>379</v>
      </c>
      <c r="J2482" s="58" t="s">
        <v>313</v>
      </c>
      <c r="K2482" s="58" t="s">
        <v>491</v>
      </c>
      <c r="L2482" s="58">
        <v>1.4</v>
      </c>
      <c r="M2482" s="58">
        <v>0.2</v>
      </c>
      <c r="N2482" s="71">
        <v>60</v>
      </c>
      <c r="O2482" s="100">
        <f t="array" ref="O2482">IFERROR(INDEX($AD$11:$AO$1485,MATCH($B2482&amp;$I2482,$Z$11:$Z$1485&amp;$AG$11:$AG$1485,0),MATCH($C2482,$AD$9:$AO$9,0)),"-")</f>
        <v>1.37</v>
      </c>
      <c r="P2482" s="58" t="s">
        <v>131</v>
      </c>
      <c r="Q2482" s="58" t="s">
        <v>131</v>
      </c>
      <c r="R2482" s="100">
        <f t="array" ref="R2482">IFERROR(INDEX($AD$11:$AO$1485,MATCH($B2482&amp;$I2482,$Z$11:$Z$1485&amp;$AG$11:$AG$1485,0),MATCH($D2482,$AD$9:$AO$9,0)),"-")</f>
        <v>1.2701</v>
      </c>
      <c r="S2482" s="58">
        <v>51</v>
      </c>
      <c r="T2482" s="58">
        <v>45</v>
      </c>
      <c r="U2482" s="58">
        <v>4</v>
      </c>
      <c r="V2482" s="58">
        <v>96</v>
      </c>
      <c r="W2482" s="50" t="str">
        <f t="shared" si="217"/>
        <v>-</v>
      </c>
      <c r="X2482" s="50">
        <f t="shared" si="218"/>
        <v>6</v>
      </c>
    </row>
    <row r="2483" spans="2:24" ht="15" x14ac:dyDescent="0.3">
      <c r="B2483" s="58" t="str">
        <f t="shared" si="216"/>
        <v>M1.6×0.2</v>
      </c>
      <c r="C2483" s="73" t="s">
        <v>216</v>
      </c>
      <c r="D2483" s="73" t="s">
        <v>221</v>
      </c>
      <c r="E2483" s="71" t="s">
        <v>135</v>
      </c>
      <c r="F2483" s="58">
        <v>1.6</v>
      </c>
      <c r="G2483" s="58">
        <v>0.2</v>
      </c>
      <c r="H2483" s="71" t="s">
        <v>483</v>
      </c>
      <c r="I2483" s="71" t="s">
        <v>379</v>
      </c>
      <c r="J2483" s="58" t="s">
        <v>313</v>
      </c>
      <c r="K2483" s="58" t="s">
        <v>491</v>
      </c>
      <c r="L2483" s="58">
        <v>1.6</v>
      </c>
      <c r="M2483" s="58">
        <v>0.2</v>
      </c>
      <c r="N2483" s="71">
        <v>60</v>
      </c>
      <c r="O2483" s="100">
        <f t="array" ref="O2483">IFERROR(INDEX($AD$11:$AO$1485,MATCH($B2483&amp;$I2483,$Z$11:$Z$1485&amp;$AG$11:$AG$1485,0),MATCH($C2483,$AD$9:$AO$9,0)),"-")</f>
        <v>1.6</v>
      </c>
      <c r="P2483" s="58" t="s">
        <v>131</v>
      </c>
      <c r="Q2483" s="58" t="s">
        <v>131</v>
      </c>
      <c r="R2483" s="100">
        <f t="array" ref="R2483">IFERROR(INDEX($AD$11:$AO$1485,MATCH($B2483&amp;$I2483,$Z$11:$Z$1485&amp;$AG$11:$AG$1485,0),MATCH($D2483,$AD$9:$AO$9,0)),"-")</f>
        <v>1.4701</v>
      </c>
      <c r="S2483" s="58">
        <v>48</v>
      </c>
      <c r="T2483" s="58">
        <v>42</v>
      </c>
      <c r="U2483" s="58">
        <v>4</v>
      </c>
      <c r="V2483" s="58">
        <v>96</v>
      </c>
      <c r="W2483" s="50" t="str">
        <f t="shared" si="217"/>
        <v>-</v>
      </c>
      <c r="X2483" s="50">
        <f t="shared" si="218"/>
        <v>6</v>
      </c>
    </row>
    <row r="2484" spans="2:24" ht="15" x14ac:dyDescent="0.3">
      <c r="B2484" s="58" t="str">
        <f t="shared" si="216"/>
        <v>M1.8×0.2</v>
      </c>
      <c r="C2484" s="73" t="s">
        <v>216</v>
      </c>
      <c r="D2484" s="73" t="s">
        <v>221</v>
      </c>
      <c r="E2484" s="71" t="s">
        <v>135</v>
      </c>
      <c r="F2484" s="58">
        <v>1.8</v>
      </c>
      <c r="G2484" s="58">
        <v>0.2</v>
      </c>
      <c r="H2484" s="71" t="s">
        <v>483</v>
      </c>
      <c r="I2484" s="71" t="s">
        <v>379</v>
      </c>
      <c r="J2484" s="58" t="s">
        <v>313</v>
      </c>
      <c r="K2484" s="58" t="s">
        <v>491</v>
      </c>
      <c r="L2484" s="58">
        <v>1.8</v>
      </c>
      <c r="M2484" s="58">
        <v>0.2</v>
      </c>
      <c r="N2484" s="71">
        <v>60</v>
      </c>
      <c r="O2484" s="100">
        <f t="array" ref="O2484">IFERROR(INDEX($AD$11:$AO$1485,MATCH($B2484&amp;$I2484,$Z$11:$Z$1485&amp;$AG$11:$AG$1485,0),MATCH($C2484,$AD$9:$AO$9,0)),"-")</f>
        <v>1.8</v>
      </c>
      <c r="P2484" s="58" t="s">
        <v>131</v>
      </c>
      <c r="Q2484" s="58" t="s">
        <v>131</v>
      </c>
      <c r="R2484" s="100">
        <f t="array" ref="R2484">IFERROR(INDEX($AD$11:$AO$1485,MATCH($B2484&amp;$I2484,$Z$11:$Z$1485&amp;$AG$11:$AG$1485,0),MATCH($D2484,$AD$9:$AO$9,0)),"-")</f>
        <v>1.6700999999999999</v>
      </c>
      <c r="S2484" s="58">
        <v>48</v>
      </c>
      <c r="T2484" s="58">
        <v>42</v>
      </c>
      <c r="U2484" s="58">
        <v>4</v>
      </c>
      <c r="V2484" s="58">
        <v>96</v>
      </c>
      <c r="W2484" s="50" t="str">
        <f t="shared" si="217"/>
        <v>-</v>
      </c>
      <c r="X2484" s="50">
        <f t="shared" si="218"/>
        <v>6</v>
      </c>
    </row>
    <row r="2485" spans="2:24" ht="15" x14ac:dyDescent="0.3">
      <c r="B2485" s="58" t="str">
        <f t="shared" si="216"/>
        <v>M2×0.25</v>
      </c>
      <c r="C2485" s="73" t="s">
        <v>216</v>
      </c>
      <c r="D2485" s="73" t="s">
        <v>221</v>
      </c>
      <c r="E2485" s="71" t="s">
        <v>135</v>
      </c>
      <c r="F2485" s="58">
        <v>2</v>
      </c>
      <c r="G2485" s="58">
        <v>0.25</v>
      </c>
      <c r="H2485" s="71" t="s">
        <v>483</v>
      </c>
      <c r="I2485" s="71" t="s">
        <v>379</v>
      </c>
      <c r="J2485" s="58" t="s">
        <v>313</v>
      </c>
      <c r="K2485" s="58" t="s">
        <v>491</v>
      </c>
      <c r="L2485" s="58">
        <v>2</v>
      </c>
      <c r="M2485" s="58">
        <v>0.25</v>
      </c>
      <c r="N2485" s="71">
        <v>60</v>
      </c>
      <c r="O2485" s="100">
        <f t="array" ref="O2485">IFERROR(INDEX($AD$11:$AO$1485,MATCH($B2485&amp;$I2485,$Z$11:$Z$1485&amp;$AG$11:$AG$1485,0),MATCH($C2485,$AD$9:$AO$9,0)),"-")</f>
        <v>1.96</v>
      </c>
      <c r="P2485" s="58" t="s">
        <v>131</v>
      </c>
      <c r="Q2485" s="58" t="s">
        <v>131</v>
      </c>
      <c r="R2485" s="100">
        <f t="array" ref="R2485">IFERROR(INDEX($AD$11:$AO$1485,MATCH($B2485&amp;$I2485,$Z$11:$Z$1485&amp;$AG$11:$AG$1485,0),MATCH($D2485,$AD$9:$AO$9,0)),"-")</f>
        <v>1.8375999999999999</v>
      </c>
      <c r="S2485" s="58">
        <v>51</v>
      </c>
      <c r="T2485" s="58">
        <v>45</v>
      </c>
      <c r="U2485" s="58">
        <v>4</v>
      </c>
      <c r="V2485" s="58">
        <v>78</v>
      </c>
      <c r="W2485" s="50" t="str">
        <f t="shared" si="217"/>
        <v>-</v>
      </c>
      <c r="X2485" s="50">
        <f t="shared" si="218"/>
        <v>6</v>
      </c>
    </row>
    <row r="2486" spans="2:24" ht="15" x14ac:dyDescent="0.3">
      <c r="B2486" s="58" t="str">
        <f t="shared" si="216"/>
        <v>M2.2×0.25</v>
      </c>
      <c r="C2486" s="73" t="s">
        <v>216</v>
      </c>
      <c r="D2486" s="73" t="s">
        <v>221</v>
      </c>
      <c r="E2486" s="71" t="s">
        <v>135</v>
      </c>
      <c r="F2486" s="58">
        <v>2.2000000000000002</v>
      </c>
      <c r="G2486" s="58">
        <v>0.25</v>
      </c>
      <c r="H2486" s="71" t="s">
        <v>483</v>
      </c>
      <c r="I2486" s="71" t="s">
        <v>379</v>
      </c>
      <c r="J2486" s="58" t="s">
        <v>313</v>
      </c>
      <c r="K2486" s="58" t="s">
        <v>491</v>
      </c>
      <c r="L2486" s="58">
        <v>2.2000000000000002</v>
      </c>
      <c r="M2486" s="58">
        <v>0.25</v>
      </c>
      <c r="N2486" s="71">
        <v>60</v>
      </c>
      <c r="O2486" s="100">
        <f t="array" ref="O2486">IFERROR(INDEX($AD$11:$AO$1485,MATCH($B2486&amp;$I2486,$Z$11:$Z$1485&amp;$AG$11:$AG$1485,0),MATCH($C2486,$AD$9:$AO$9,0)),"-")</f>
        <v>2.2000000000000002</v>
      </c>
      <c r="P2486" s="58" t="s">
        <v>131</v>
      </c>
      <c r="Q2486" s="58" t="s">
        <v>131</v>
      </c>
      <c r="R2486" s="100">
        <f t="array" ref="R2486">IFERROR(INDEX($AD$11:$AO$1485,MATCH($B2486&amp;$I2486,$Z$11:$Z$1485&amp;$AG$11:$AG$1485,0),MATCH($D2486,$AD$9:$AO$9,0)),"-")</f>
        <v>2.0375999999999999</v>
      </c>
      <c r="S2486" s="58">
        <v>66</v>
      </c>
      <c r="T2486" s="58">
        <v>60</v>
      </c>
      <c r="U2486" s="58">
        <v>4</v>
      </c>
      <c r="V2486" s="58">
        <v>78</v>
      </c>
      <c r="W2486" s="50" t="str">
        <f t="shared" si="217"/>
        <v>-</v>
      </c>
      <c r="X2486" s="50">
        <f t="shared" si="218"/>
        <v>6</v>
      </c>
    </row>
    <row r="2487" spans="2:24" ht="15" x14ac:dyDescent="0.3">
      <c r="B2487" s="58" t="str">
        <f t="shared" si="216"/>
        <v>M2.5×0.35</v>
      </c>
      <c r="C2487" s="73" t="s">
        <v>216</v>
      </c>
      <c r="D2487" s="73" t="s">
        <v>221</v>
      </c>
      <c r="E2487" s="71" t="s">
        <v>135</v>
      </c>
      <c r="F2487" s="58">
        <v>2.5</v>
      </c>
      <c r="G2487" s="58">
        <v>0.35</v>
      </c>
      <c r="H2487" s="71" t="s">
        <v>483</v>
      </c>
      <c r="I2487" s="71" t="s">
        <v>379</v>
      </c>
      <c r="J2487" s="58" t="s">
        <v>313</v>
      </c>
      <c r="K2487" s="58" t="s">
        <v>491</v>
      </c>
      <c r="L2487" s="58">
        <v>2.5</v>
      </c>
      <c r="M2487" s="58">
        <v>0.35</v>
      </c>
      <c r="N2487" s="71">
        <v>60</v>
      </c>
      <c r="O2487" s="100">
        <f t="array" ref="O2487">IFERROR(INDEX($AD$11:$AO$1485,MATCH($B2487&amp;$I2487,$Z$11:$Z$1485&amp;$AG$11:$AG$1485,0),MATCH($C2487,$AD$9:$AO$9,0)),"-")</f>
        <v>2.4900000000000002</v>
      </c>
      <c r="P2487" s="58" t="s">
        <v>131</v>
      </c>
      <c r="Q2487" s="58" t="s">
        <v>131</v>
      </c>
      <c r="R2487" s="100">
        <f t="array" ref="R2487">IFERROR(INDEX($AD$11:$AO$1485,MATCH($B2487&amp;$I2487,$Z$11:$Z$1485&amp;$AG$11:$AG$1485,0),MATCH($D2487,$AD$9:$AO$9,0)),"-")</f>
        <v>2.2726999999999999</v>
      </c>
      <c r="S2487" s="58">
        <v>73</v>
      </c>
      <c r="T2487" s="58">
        <v>67</v>
      </c>
      <c r="U2487" s="58">
        <v>4</v>
      </c>
      <c r="V2487" s="58">
        <v>57</v>
      </c>
      <c r="W2487" s="50" t="str">
        <f t="shared" si="217"/>
        <v>-</v>
      </c>
      <c r="X2487" s="50">
        <f t="shared" si="218"/>
        <v>6</v>
      </c>
    </row>
    <row r="2488" spans="2:24" ht="15" x14ac:dyDescent="0.3">
      <c r="B2488" s="58" t="str">
        <f t="shared" si="216"/>
        <v>M3×0.35</v>
      </c>
      <c r="C2488" s="73" t="s">
        <v>216</v>
      </c>
      <c r="D2488" s="73" t="s">
        <v>221</v>
      </c>
      <c r="E2488" s="71" t="s">
        <v>135</v>
      </c>
      <c r="F2488" s="58">
        <v>3</v>
      </c>
      <c r="G2488" s="58">
        <v>0.35</v>
      </c>
      <c r="H2488" s="71" t="s">
        <v>483</v>
      </c>
      <c r="I2488" s="71" t="s">
        <v>379</v>
      </c>
      <c r="J2488" s="58" t="s">
        <v>313</v>
      </c>
      <c r="K2488" s="58" t="s">
        <v>491</v>
      </c>
      <c r="L2488" s="58">
        <v>3</v>
      </c>
      <c r="M2488" s="58">
        <v>0.35</v>
      </c>
      <c r="N2488" s="71">
        <v>60</v>
      </c>
      <c r="O2488" s="100">
        <f t="array" ref="O2488">IFERROR(INDEX($AD$11:$AO$1485,MATCH($B2488&amp;$I2488,$Z$11:$Z$1485&amp;$AG$11:$AG$1485,0),MATCH($C2488,$AD$9:$AO$9,0)),"-")</f>
        <v>2.92</v>
      </c>
      <c r="P2488" s="58" t="s">
        <v>131</v>
      </c>
      <c r="Q2488" s="58" t="s">
        <v>131</v>
      </c>
      <c r="R2488" s="100">
        <f t="array" ref="R2488">IFERROR(INDEX($AD$11:$AO$1485,MATCH($B2488&amp;$I2488,$Z$11:$Z$1485&amp;$AG$11:$AG$1485,0),MATCH($D2488,$AD$9:$AO$9,0)),"-")</f>
        <v>2.7726999999999999</v>
      </c>
      <c r="S2488" s="58">
        <v>56</v>
      </c>
      <c r="T2488" s="58">
        <v>50</v>
      </c>
      <c r="U2488" s="58">
        <v>4</v>
      </c>
      <c r="V2488" s="58">
        <v>57</v>
      </c>
      <c r="W2488" s="50" t="str">
        <f t="shared" si="217"/>
        <v>-</v>
      </c>
      <c r="X2488" s="50">
        <f t="shared" si="218"/>
        <v>6</v>
      </c>
    </row>
    <row r="2489" spans="2:24" ht="15" x14ac:dyDescent="0.3">
      <c r="B2489" s="58" t="str">
        <f t="shared" si="216"/>
        <v>M3.5×0.35</v>
      </c>
      <c r="C2489" s="73" t="s">
        <v>216</v>
      </c>
      <c r="D2489" s="73" t="s">
        <v>221</v>
      </c>
      <c r="E2489" s="71" t="s">
        <v>135</v>
      </c>
      <c r="F2489" s="58">
        <v>3.5</v>
      </c>
      <c r="G2489" s="58">
        <v>0.35</v>
      </c>
      <c r="H2489" s="71" t="s">
        <v>483</v>
      </c>
      <c r="I2489" s="71" t="s">
        <v>379</v>
      </c>
      <c r="J2489" s="58" t="s">
        <v>313</v>
      </c>
      <c r="K2489" s="58" t="s">
        <v>491</v>
      </c>
      <c r="L2489" s="58">
        <v>3.5</v>
      </c>
      <c r="M2489" s="58">
        <v>0.35</v>
      </c>
      <c r="N2489" s="71">
        <v>60</v>
      </c>
      <c r="O2489" s="100">
        <f t="array" ref="O2489">IFERROR(INDEX($AD$11:$AO$1485,MATCH($B2489&amp;$I2489,$Z$11:$Z$1485&amp;$AG$11:$AG$1485,0),MATCH($C2489,$AD$9:$AO$9,0)),"-")</f>
        <v>3.42</v>
      </c>
      <c r="P2489" s="58" t="s">
        <v>131</v>
      </c>
      <c r="Q2489" s="58" t="s">
        <v>131</v>
      </c>
      <c r="R2489" s="100">
        <f t="array" ref="R2489">IFERROR(INDEX($AD$11:$AO$1485,MATCH($B2489&amp;$I2489,$Z$11:$Z$1485&amp;$AG$11:$AG$1485,0),MATCH($D2489,$AD$9:$AO$9,0)),"-")</f>
        <v>3.2726999999999999</v>
      </c>
      <c r="S2489" s="58">
        <v>56</v>
      </c>
      <c r="T2489" s="58">
        <v>50</v>
      </c>
      <c r="U2489" s="58">
        <v>4</v>
      </c>
      <c r="V2489" s="58">
        <v>57</v>
      </c>
      <c r="W2489" s="50" t="str">
        <f t="shared" si="217"/>
        <v>-</v>
      </c>
      <c r="X2489" s="50">
        <f t="shared" si="218"/>
        <v>6</v>
      </c>
    </row>
    <row r="2490" spans="2:24" ht="15" x14ac:dyDescent="0.3">
      <c r="B2490" s="58" t="str">
        <f t="shared" si="216"/>
        <v>M4×0.5</v>
      </c>
      <c r="C2490" s="73" t="s">
        <v>216</v>
      </c>
      <c r="D2490" s="73" t="s">
        <v>221</v>
      </c>
      <c r="E2490" s="71" t="s">
        <v>135</v>
      </c>
      <c r="F2490" s="58">
        <v>4</v>
      </c>
      <c r="G2490" s="58">
        <v>0.5</v>
      </c>
      <c r="H2490" s="71" t="s">
        <v>483</v>
      </c>
      <c r="I2490" s="71" t="s">
        <v>379</v>
      </c>
      <c r="J2490" s="58" t="s">
        <v>313</v>
      </c>
      <c r="K2490" s="58" t="s">
        <v>491</v>
      </c>
      <c r="L2490" s="58">
        <v>4</v>
      </c>
      <c r="M2490" s="58">
        <v>0.5</v>
      </c>
      <c r="N2490" s="71">
        <v>60</v>
      </c>
      <c r="O2490" s="100">
        <f t="array" ref="O2490">IFERROR(INDEX($AD$11:$AO$1485,MATCH($B2490&amp;$I2490,$Z$11:$Z$1485&amp;$AG$11:$AG$1485,0),MATCH($C2490,$AD$9:$AO$9,0)),"-")</f>
        <v>3.83</v>
      </c>
      <c r="P2490" s="58" t="s">
        <v>131</v>
      </c>
      <c r="Q2490" s="58" t="s">
        <v>131</v>
      </c>
      <c r="R2490" s="100">
        <f t="array" ref="R2490">IFERROR(INDEX($AD$11:$AO$1485,MATCH($B2490&amp;$I2490,$Z$11:$Z$1485&amp;$AG$11:$AG$1485,0),MATCH($D2490,$AD$9:$AO$9,0)),"-")</f>
        <v>3.6751999999999998</v>
      </c>
      <c r="S2490" s="58">
        <v>66</v>
      </c>
      <c r="T2490" s="58">
        <v>60</v>
      </c>
      <c r="U2490" s="58">
        <v>4</v>
      </c>
      <c r="V2490" s="58">
        <v>42</v>
      </c>
      <c r="W2490" s="50" t="str">
        <f t="shared" si="217"/>
        <v>-</v>
      </c>
      <c r="X2490" s="50">
        <f t="shared" si="218"/>
        <v>6</v>
      </c>
    </row>
    <row r="2491" spans="2:24" ht="15" x14ac:dyDescent="0.3">
      <c r="B2491" s="58" t="str">
        <f t="shared" si="216"/>
        <v>M4.5×0.5</v>
      </c>
      <c r="C2491" s="73" t="s">
        <v>216</v>
      </c>
      <c r="D2491" s="73" t="s">
        <v>221</v>
      </c>
      <c r="E2491" s="71" t="s">
        <v>135</v>
      </c>
      <c r="F2491" s="58">
        <v>4.5</v>
      </c>
      <c r="G2491" s="58">
        <v>0.5</v>
      </c>
      <c r="H2491" s="71" t="s">
        <v>483</v>
      </c>
      <c r="I2491" s="71" t="s">
        <v>379</v>
      </c>
      <c r="J2491" s="58" t="s">
        <v>313</v>
      </c>
      <c r="K2491" s="58" t="s">
        <v>491</v>
      </c>
      <c r="L2491" s="58">
        <v>4.5</v>
      </c>
      <c r="M2491" s="58">
        <v>0.5</v>
      </c>
      <c r="N2491" s="71">
        <v>60</v>
      </c>
      <c r="O2491" s="100">
        <f t="array" ref="O2491">IFERROR(INDEX($AD$11:$AO$1485,MATCH($B2491&amp;$I2491,$Z$11:$Z$1485&amp;$AG$11:$AG$1485,0),MATCH($C2491,$AD$9:$AO$9,0)),"-")</f>
        <v>4.38</v>
      </c>
      <c r="P2491" s="58" t="s">
        <v>131</v>
      </c>
      <c r="Q2491" s="58" t="s">
        <v>131</v>
      </c>
      <c r="R2491" s="100">
        <f t="array" ref="R2491">IFERROR(INDEX($AD$11:$AO$1485,MATCH($B2491&amp;$I2491,$Z$11:$Z$1485&amp;$AG$11:$AG$1485,0),MATCH($D2491,$AD$9:$AO$9,0)),"-")</f>
        <v>4.1752000000000002</v>
      </c>
      <c r="S2491" s="58">
        <v>66</v>
      </c>
      <c r="T2491" s="58">
        <v>60</v>
      </c>
      <c r="U2491" s="58">
        <v>4</v>
      </c>
      <c r="V2491" s="58">
        <v>42</v>
      </c>
      <c r="W2491" s="50" t="str">
        <f t="shared" si="217"/>
        <v>-</v>
      </c>
      <c r="X2491" s="50">
        <f t="shared" si="218"/>
        <v>6</v>
      </c>
    </row>
    <row r="2492" spans="2:24" ht="15" x14ac:dyDescent="0.3">
      <c r="B2492" s="58" t="str">
        <f t="shared" si="216"/>
        <v>M5×0.5</v>
      </c>
      <c r="C2492" s="73" t="s">
        <v>216</v>
      </c>
      <c r="D2492" s="73" t="s">
        <v>221</v>
      </c>
      <c r="E2492" s="71" t="s">
        <v>135</v>
      </c>
      <c r="F2492" s="58">
        <v>5</v>
      </c>
      <c r="G2492" s="58">
        <v>0.5</v>
      </c>
      <c r="H2492" s="71" t="s">
        <v>483</v>
      </c>
      <c r="I2492" s="71" t="s">
        <v>379</v>
      </c>
      <c r="J2492" s="58" t="s">
        <v>313</v>
      </c>
      <c r="K2492" s="58" t="s">
        <v>491</v>
      </c>
      <c r="L2492" s="58">
        <v>5</v>
      </c>
      <c r="M2492" s="58">
        <v>0.5</v>
      </c>
      <c r="N2492" s="71">
        <v>60</v>
      </c>
      <c r="O2492" s="100">
        <f t="array" ref="O2492">IFERROR(INDEX($AD$11:$AO$1485,MATCH($B2492&amp;$I2492,$Z$11:$Z$1485&amp;$AG$11:$AG$1485,0),MATCH($C2492,$AD$9:$AO$9,0)),"-")</f>
        <v>4.88</v>
      </c>
      <c r="P2492" s="58" t="s">
        <v>131</v>
      </c>
      <c r="Q2492" s="58" t="s">
        <v>131</v>
      </c>
      <c r="R2492" s="100">
        <f t="array" ref="R2492">IFERROR(INDEX($AD$11:$AO$1485,MATCH($B2492&amp;$I2492,$Z$11:$Z$1485&amp;$AG$11:$AG$1485,0),MATCH($D2492,$AD$9:$AO$9,0)),"-")</f>
        <v>4.6752000000000002</v>
      </c>
      <c r="S2492" s="58">
        <v>66</v>
      </c>
      <c r="T2492" s="58">
        <v>60</v>
      </c>
      <c r="U2492" s="58">
        <v>4</v>
      </c>
      <c r="V2492" s="58">
        <v>42</v>
      </c>
      <c r="W2492" s="50" t="str">
        <f t="shared" si="217"/>
        <v>-</v>
      </c>
      <c r="X2492" s="50">
        <f t="shared" si="218"/>
        <v>6</v>
      </c>
    </row>
    <row r="2493" spans="2:24" ht="15" x14ac:dyDescent="0.3">
      <c r="B2493" s="58" t="str">
        <f t="shared" si="216"/>
        <v>M5.5×0.5</v>
      </c>
      <c r="C2493" s="73" t="s">
        <v>216</v>
      </c>
      <c r="D2493" s="73" t="s">
        <v>221</v>
      </c>
      <c r="E2493" s="71" t="s">
        <v>135</v>
      </c>
      <c r="F2493" s="58">
        <v>5.5</v>
      </c>
      <c r="G2493" s="58">
        <v>0.5</v>
      </c>
      <c r="H2493" s="71" t="s">
        <v>483</v>
      </c>
      <c r="I2493" s="71" t="s">
        <v>379</v>
      </c>
      <c r="J2493" s="58" t="s">
        <v>313</v>
      </c>
      <c r="K2493" s="58" t="s">
        <v>491</v>
      </c>
      <c r="L2493" s="58">
        <v>5.5</v>
      </c>
      <c r="M2493" s="58">
        <v>0.5</v>
      </c>
      <c r="N2493" s="71">
        <v>60</v>
      </c>
      <c r="O2493" s="100">
        <f t="array" ref="O2493">IFERROR(INDEX($AD$11:$AO$1485,MATCH($B2493&amp;$I2493,$Z$11:$Z$1485&amp;$AG$11:$AG$1485,0),MATCH($C2493,$AD$9:$AO$9,0)),"-")</f>
        <v>5.38</v>
      </c>
      <c r="P2493" s="58" t="s">
        <v>131</v>
      </c>
      <c r="Q2493" s="58" t="s">
        <v>131</v>
      </c>
      <c r="R2493" s="100">
        <f t="array" ref="R2493">IFERROR(INDEX($AD$11:$AO$1485,MATCH($B2493&amp;$I2493,$Z$11:$Z$1485&amp;$AG$11:$AG$1485,0),MATCH($D2493,$AD$9:$AO$9,0)),"-")</f>
        <v>5.1752000000000002</v>
      </c>
      <c r="S2493" s="58">
        <v>66</v>
      </c>
      <c r="T2493" s="58">
        <v>60</v>
      </c>
      <c r="U2493" s="58">
        <v>4</v>
      </c>
      <c r="V2493" s="58">
        <v>42</v>
      </c>
      <c r="W2493" s="50" t="str">
        <f t="shared" si="217"/>
        <v>-</v>
      </c>
      <c r="X2493" s="50">
        <f t="shared" si="218"/>
        <v>6</v>
      </c>
    </row>
    <row r="2494" spans="2:24" ht="15" x14ac:dyDescent="0.3">
      <c r="B2494" s="58" t="str">
        <f t="shared" si="216"/>
        <v>M6×0.75</v>
      </c>
      <c r="C2494" s="73" t="s">
        <v>216</v>
      </c>
      <c r="D2494" s="73" t="s">
        <v>221</v>
      </c>
      <c r="E2494" s="71" t="s">
        <v>135</v>
      </c>
      <c r="F2494" s="58">
        <v>6</v>
      </c>
      <c r="G2494" s="58">
        <v>0.75</v>
      </c>
      <c r="H2494" s="71" t="s">
        <v>483</v>
      </c>
      <c r="I2494" s="71" t="s">
        <v>379</v>
      </c>
      <c r="J2494" s="58" t="s">
        <v>313</v>
      </c>
      <c r="K2494" s="58" t="s">
        <v>491</v>
      </c>
      <c r="L2494" s="58">
        <v>6</v>
      </c>
      <c r="M2494" s="58">
        <v>0.75</v>
      </c>
      <c r="N2494" s="71">
        <v>60</v>
      </c>
      <c r="O2494" s="100">
        <f t="array" ref="O2494">IFERROR(INDEX($AD$11:$AO$1485,MATCH($B2494&amp;$I2494,$Z$11:$Z$1485&amp;$AG$11:$AG$1485,0),MATCH($C2494,$AD$9:$AO$9,0)),"-")</f>
        <v>5.79</v>
      </c>
      <c r="P2494" s="58" t="s">
        <v>131</v>
      </c>
      <c r="Q2494" s="58" t="s">
        <v>131</v>
      </c>
      <c r="R2494" s="100">
        <f t="array" ref="R2494">IFERROR(INDEX($AD$11:$AO$1485,MATCH($B2494&amp;$I2494,$Z$11:$Z$1485&amp;$AG$11:$AG$1485,0),MATCH($D2494,$AD$9:$AO$9,0)),"-")</f>
        <v>5.5129000000000001</v>
      </c>
      <c r="S2494" s="58">
        <v>66</v>
      </c>
      <c r="T2494" s="58">
        <v>60</v>
      </c>
      <c r="U2494" s="58">
        <v>4</v>
      </c>
      <c r="V2494" s="58">
        <v>30</v>
      </c>
      <c r="W2494" s="50" t="str">
        <f t="shared" si="217"/>
        <v>-</v>
      </c>
      <c r="X2494" s="50">
        <f t="shared" si="218"/>
        <v>6</v>
      </c>
    </row>
    <row r="2495" spans="2:24" ht="15" x14ac:dyDescent="0.3">
      <c r="B2495" s="58" t="str">
        <f t="shared" si="216"/>
        <v>M7×0.75</v>
      </c>
      <c r="C2495" s="73" t="s">
        <v>216</v>
      </c>
      <c r="D2495" s="73" t="s">
        <v>221</v>
      </c>
      <c r="E2495" s="71" t="s">
        <v>135</v>
      </c>
      <c r="F2495" s="58">
        <v>7</v>
      </c>
      <c r="G2495" s="58">
        <v>0.75</v>
      </c>
      <c r="H2495" s="71" t="s">
        <v>483</v>
      </c>
      <c r="I2495" s="71" t="s">
        <v>379</v>
      </c>
      <c r="J2495" s="58" t="s">
        <v>313</v>
      </c>
      <c r="K2495" s="58" t="s">
        <v>491</v>
      </c>
      <c r="L2495" s="58">
        <v>7</v>
      </c>
      <c r="M2495" s="58">
        <v>0.75</v>
      </c>
      <c r="N2495" s="71">
        <v>60</v>
      </c>
      <c r="O2495" s="100">
        <f t="array" ref="O2495">IFERROR(INDEX($AD$11:$AO$1485,MATCH($B2495&amp;$I2495,$Z$11:$Z$1485&amp;$AG$11:$AG$1485,0),MATCH($C2495,$AD$9:$AO$9,0)),"-")</f>
        <v>4.79</v>
      </c>
      <c r="P2495" s="58" t="s">
        <v>131</v>
      </c>
      <c r="Q2495" s="58" t="s">
        <v>131</v>
      </c>
      <c r="R2495" s="100">
        <f t="array" ref="R2495">IFERROR(INDEX($AD$11:$AO$1485,MATCH($B2495&amp;$I2495,$Z$11:$Z$1485&amp;$AG$11:$AG$1485,0),MATCH($D2495,$AD$9:$AO$9,0)),"-")</f>
        <v>6.5129000000000001</v>
      </c>
      <c r="S2495" s="58">
        <v>66</v>
      </c>
      <c r="T2495" s="58">
        <v>60</v>
      </c>
      <c r="U2495" s="58">
        <v>4</v>
      </c>
      <c r="V2495" s="58">
        <v>30</v>
      </c>
      <c r="W2495" s="50" t="str">
        <f t="shared" si="217"/>
        <v>-</v>
      </c>
      <c r="X2495" s="50">
        <f t="shared" si="218"/>
        <v>6</v>
      </c>
    </row>
    <row r="2496" spans="2:24" ht="15" x14ac:dyDescent="0.3">
      <c r="B2496" s="58" t="str">
        <f t="shared" si="216"/>
        <v>M8×1</v>
      </c>
      <c r="C2496" s="73" t="s">
        <v>216</v>
      </c>
      <c r="D2496" s="73" t="s">
        <v>221</v>
      </c>
      <c r="E2496" s="71" t="s">
        <v>135</v>
      </c>
      <c r="F2496" s="58">
        <v>8</v>
      </c>
      <c r="G2496" s="58">
        <v>1</v>
      </c>
      <c r="H2496" s="71" t="s">
        <v>483</v>
      </c>
      <c r="I2496" s="71" t="s">
        <v>379</v>
      </c>
      <c r="J2496" s="58" t="s">
        <v>313</v>
      </c>
      <c r="K2496" s="58" t="s">
        <v>491</v>
      </c>
      <c r="L2496" s="58">
        <v>8</v>
      </c>
      <c r="M2496" s="58">
        <v>1</v>
      </c>
      <c r="N2496" s="71">
        <v>60</v>
      </c>
      <c r="O2496" s="100">
        <f t="array" ref="O2496">IFERROR(INDEX($AD$11:$AO$1485,MATCH($B2496&amp;$I2496,$Z$11:$Z$1485&amp;$AG$11:$AG$1485,0),MATCH($C2496,$AD$9:$AO$9,0)),"-")</f>
        <v>7.71</v>
      </c>
      <c r="P2496" s="58" t="s">
        <v>131</v>
      </c>
      <c r="Q2496" s="58" t="s">
        <v>131</v>
      </c>
      <c r="R2496" s="100">
        <f t="array" ref="R2496">IFERROR(INDEX($AD$11:$AO$1485,MATCH($B2496&amp;$I2496,$Z$11:$Z$1485&amp;$AG$11:$AG$1485,0),MATCH($D2496,$AD$9:$AO$9,0)),"-")</f>
        <v>7.3505000000000003</v>
      </c>
      <c r="S2496" s="58">
        <v>76</v>
      </c>
      <c r="T2496" s="58">
        <v>70</v>
      </c>
      <c r="U2496" s="58">
        <v>4</v>
      </c>
      <c r="V2496" s="58">
        <v>24</v>
      </c>
      <c r="W2496" s="50" t="str">
        <f t="shared" si="217"/>
        <v>-</v>
      </c>
      <c r="X2496" s="50">
        <f t="shared" si="218"/>
        <v>6</v>
      </c>
    </row>
    <row r="2497" spans="2:24" ht="15" x14ac:dyDescent="0.3">
      <c r="B2497" s="58" t="str">
        <f t="shared" si="216"/>
        <v>M8×0.75</v>
      </c>
      <c r="C2497" s="73" t="s">
        <v>216</v>
      </c>
      <c r="D2497" s="73" t="s">
        <v>221</v>
      </c>
      <c r="E2497" s="71" t="s">
        <v>135</v>
      </c>
      <c r="F2497" s="58">
        <v>8</v>
      </c>
      <c r="G2497" s="58">
        <v>0.75</v>
      </c>
      <c r="H2497" s="71" t="s">
        <v>483</v>
      </c>
      <c r="I2497" s="71" t="s">
        <v>379</v>
      </c>
      <c r="J2497" s="58" t="s">
        <v>313</v>
      </c>
      <c r="K2497" s="58" t="s">
        <v>491</v>
      </c>
      <c r="L2497" s="58">
        <v>8</v>
      </c>
      <c r="M2497" s="58">
        <v>0.75</v>
      </c>
      <c r="N2497" s="71">
        <v>60</v>
      </c>
      <c r="O2497" s="100">
        <f t="array" ref="O2497">IFERROR(INDEX($AD$11:$AO$1485,MATCH($B2497&amp;$I2497,$Z$11:$Z$1485&amp;$AG$11:$AG$1485,0),MATCH($C2497,$AD$9:$AO$9,0)),"-")</f>
        <v>7.8</v>
      </c>
      <c r="P2497" s="58" t="s">
        <v>131</v>
      </c>
      <c r="Q2497" s="58" t="s">
        <v>131</v>
      </c>
      <c r="R2497" s="100">
        <f t="array" ref="R2497">IFERROR(INDEX($AD$11:$AO$1485,MATCH($B2497&amp;$I2497,$Z$11:$Z$1485&amp;$AG$11:$AG$1485,0),MATCH($D2497,$AD$9:$AO$9,0)),"-")</f>
        <v>7.5129000000000001</v>
      </c>
      <c r="S2497" s="58">
        <v>76</v>
      </c>
      <c r="T2497" s="58">
        <v>70</v>
      </c>
      <c r="U2497" s="58">
        <v>4</v>
      </c>
      <c r="V2497" s="58">
        <v>30</v>
      </c>
      <c r="W2497" s="50" t="str">
        <f t="shared" si="217"/>
        <v>-</v>
      </c>
      <c r="X2497" s="50">
        <f t="shared" si="218"/>
        <v>6</v>
      </c>
    </row>
    <row r="2498" spans="2:24" ht="15" x14ac:dyDescent="0.3">
      <c r="B2498" s="58" t="str">
        <f t="shared" si="216"/>
        <v>M9×1</v>
      </c>
      <c r="C2498" s="73" t="s">
        <v>216</v>
      </c>
      <c r="D2498" s="73" t="s">
        <v>221</v>
      </c>
      <c r="E2498" s="71" t="s">
        <v>135</v>
      </c>
      <c r="F2498" s="58">
        <v>9</v>
      </c>
      <c r="G2498" s="58">
        <v>1</v>
      </c>
      <c r="H2498" s="71" t="s">
        <v>483</v>
      </c>
      <c r="I2498" s="71" t="s">
        <v>379</v>
      </c>
      <c r="J2498" s="58" t="s">
        <v>313</v>
      </c>
      <c r="K2498" s="58" t="s">
        <v>491</v>
      </c>
      <c r="L2498" s="58">
        <v>9</v>
      </c>
      <c r="M2498" s="58">
        <v>1</v>
      </c>
      <c r="N2498" s="71">
        <v>60</v>
      </c>
      <c r="O2498" s="100">
        <f t="array" ref="O2498">IFERROR(INDEX($AD$11:$AO$1485,MATCH($B2498&amp;$I2498,$Z$11:$Z$1485&amp;$AG$11:$AG$1485,0),MATCH($C2498,$AD$9:$AO$9,0)),"-")</f>
        <v>8.7100000000000009</v>
      </c>
      <c r="P2498" s="58" t="s">
        <v>131</v>
      </c>
      <c r="Q2498" s="58" t="s">
        <v>131</v>
      </c>
      <c r="R2498" s="100">
        <f t="array" ref="R2498">IFERROR(INDEX($AD$11:$AO$1485,MATCH($B2498&amp;$I2498,$Z$11:$Z$1485&amp;$AG$11:$AG$1485,0),MATCH($D2498,$AD$9:$AO$9,0)),"-")</f>
        <v>8.3505000000000003</v>
      </c>
      <c r="S2498" s="58">
        <v>76</v>
      </c>
      <c r="T2498" s="58">
        <v>70</v>
      </c>
      <c r="U2498" s="58">
        <v>4</v>
      </c>
      <c r="V2498" s="58">
        <v>24</v>
      </c>
      <c r="W2498" s="50" t="str">
        <f t="shared" si="217"/>
        <v>-</v>
      </c>
      <c r="X2498" s="50">
        <f t="shared" si="218"/>
        <v>6</v>
      </c>
    </row>
    <row r="2499" spans="2:24" ht="15" x14ac:dyDescent="0.3">
      <c r="B2499" s="58" t="str">
        <f t="shared" si="216"/>
        <v>M9×0.75</v>
      </c>
      <c r="C2499" s="73" t="s">
        <v>216</v>
      </c>
      <c r="D2499" s="73" t="s">
        <v>221</v>
      </c>
      <c r="E2499" s="71" t="s">
        <v>135</v>
      </c>
      <c r="F2499" s="58">
        <v>9</v>
      </c>
      <c r="G2499" s="58">
        <v>0.75</v>
      </c>
      <c r="H2499" s="71" t="s">
        <v>483</v>
      </c>
      <c r="I2499" s="71" t="s">
        <v>379</v>
      </c>
      <c r="J2499" s="58" t="s">
        <v>313</v>
      </c>
      <c r="K2499" s="58" t="s">
        <v>491</v>
      </c>
      <c r="L2499" s="58">
        <v>9</v>
      </c>
      <c r="M2499" s="58">
        <v>0.75</v>
      </c>
      <c r="N2499" s="71">
        <v>60</v>
      </c>
      <c r="O2499" s="100">
        <f t="array" ref="O2499">IFERROR(INDEX($AD$11:$AO$1485,MATCH($B2499&amp;$I2499,$Z$11:$Z$1485&amp;$AG$11:$AG$1485,0),MATCH($C2499,$AD$9:$AO$9,0)),"-")</f>
        <v>8.8000000000000007</v>
      </c>
      <c r="P2499" s="58" t="s">
        <v>131</v>
      </c>
      <c r="Q2499" s="58" t="s">
        <v>131</v>
      </c>
      <c r="R2499" s="100">
        <f t="array" ref="R2499">IFERROR(INDEX($AD$11:$AO$1485,MATCH($B2499&amp;$I2499,$Z$11:$Z$1485&amp;$AG$11:$AG$1485,0),MATCH($D2499,$AD$9:$AO$9,0)),"-")</f>
        <v>8.5129000000000001</v>
      </c>
      <c r="S2499" s="58">
        <v>76</v>
      </c>
      <c r="T2499" s="58">
        <v>70</v>
      </c>
      <c r="U2499" s="58">
        <v>4</v>
      </c>
      <c r="V2499" s="58">
        <v>30</v>
      </c>
      <c r="W2499" s="50" t="str">
        <f t="shared" si="217"/>
        <v>-</v>
      </c>
      <c r="X2499" s="50">
        <f t="shared" si="218"/>
        <v>6</v>
      </c>
    </row>
    <row r="2500" spans="2:24" ht="15" x14ac:dyDescent="0.3">
      <c r="B2500" s="58" t="str">
        <f t="shared" si="216"/>
        <v>M10×1.25</v>
      </c>
      <c r="C2500" s="73" t="s">
        <v>216</v>
      </c>
      <c r="D2500" s="73" t="s">
        <v>221</v>
      </c>
      <c r="E2500" s="71" t="s">
        <v>135</v>
      </c>
      <c r="F2500" s="58">
        <v>10</v>
      </c>
      <c r="G2500" s="58">
        <v>1.25</v>
      </c>
      <c r="H2500" s="71" t="s">
        <v>483</v>
      </c>
      <c r="I2500" s="71" t="s">
        <v>379</v>
      </c>
      <c r="J2500" s="58" t="s">
        <v>313</v>
      </c>
      <c r="K2500" s="58" t="s">
        <v>491</v>
      </c>
      <c r="L2500" s="58">
        <v>10</v>
      </c>
      <c r="M2500" s="58">
        <v>1.25</v>
      </c>
      <c r="N2500" s="71">
        <v>60</v>
      </c>
      <c r="O2500" s="100">
        <f t="array" ref="O2500">IFERROR(INDEX($AD$11:$AO$1485,MATCH($B2500&amp;$I2500,$Z$11:$Z$1485&amp;$AG$11:$AG$1485,0),MATCH($C2500,$AD$9:$AO$9,0)),"-")</f>
        <v>9.6300000000000008</v>
      </c>
      <c r="P2500" s="58" t="s">
        <v>131</v>
      </c>
      <c r="Q2500" s="58" t="s">
        <v>131</v>
      </c>
      <c r="R2500" s="100">
        <f t="array" ref="R2500">IFERROR(INDEX($AD$11:$AO$1485,MATCH($B2500&amp;$I2500,$Z$11:$Z$1485&amp;$AG$11:$AG$1485,0),MATCH($D2500,$AD$9:$AO$9,0)),"-")</f>
        <v>9.1881000000000004</v>
      </c>
      <c r="S2500" s="58">
        <v>86</v>
      </c>
      <c r="T2500" s="58">
        <v>80</v>
      </c>
      <c r="U2500" s="58">
        <v>4</v>
      </c>
      <c r="V2500" s="58">
        <v>20</v>
      </c>
      <c r="W2500" s="50" t="str">
        <f t="shared" si="217"/>
        <v>-</v>
      </c>
      <c r="X2500" s="50">
        <f t="shared" si="218"/>
        <v>6</v>
      </c>
    </row>
    <row r="2501" spans="2:24" ht="15" x14ac:dyDescent="0.3">
      <c r="B2501" s="58" t="str">
        <f t="shared" si="216"/>
        <v>M10×1</v>
      </c>
      <c r="C2501" s="73" t="s">
        <v>216</v>
      </c>
      <c r="D2501" s="73" t="s">
        <v>221</v>
      </c>
      <c r="E2501" s="71" t="s">
        <v>135</v>
      </c>
      <c r="F2501" s="58">
        <v>10</v>
      </c>
      <c r="G2501" s="58">
        <v>1</v>
      </c>
      <c r="H2501" s="71" t="s">
        <v>483</v>
      </c>
      <c r="I2501" s="71" t="s">
        <v>379</v>
      </c>
      <c r="J2501" s="58" t="s">
        <v>313</v>
      </c>
      <c r="K2501" s="58" t="s">
        <v>491</v>
      </c>
      <c r="L2501" s="58">
        <v>10</v>
      </c>
      <c r="M2501" s="58">
        <v>1</v>
      </c>
      <c r="N2501" s="71">
        <v>60</v>
      </c>
      <c r="O2501" s="100">
        <f t="array" ref="O2501">IFERROR(INDEX($AD$11:$AO$1485,MATCH($B2501&amp;$I2501,$Z$11:$Z$1485&amp;$AG$11:$AG$1485,0),MATCH($C2501,$AD$9:$AO$9,0)),"-")</f>
        <v>9.7100000000000009</v>
      </c>
      <c r="P2501" s="58" t="s">
        <v>131</v>
      </c>
      <c r="Q2501" s="58" t="s">
        <v>131</v>
      </c>
      <c r="R2501" s="100">
        <f t="array" ref="R2501">IFERROR(INDEX($AD$11:$AO$1485,MATCH($B2501&amp;$I2501,$Z$11:$Z$1485&amp;$AG$11:$AG$1485,0),MATCH($D2501,$AD$9:$AO$9,0)),"-")</f>
        <v>9.3505000000000003</v>
      </c>
      <c r="S2501" s="58">
        <v>76</v>
      </c>
      <c r="T2501" s="58">
        <v>70</v>
      </c>
      <c r="U2501" s="58">
        <v>4</v>
      </c>
      <c r="V2501" s="58">
        <v>24</v>
      </c>
      <c r="W2501" s="50" t="str">
        <f t="shared" si="217"/>
        <v>-</v>
      </c>
      <c r="X2501" s="50">
        <f t="shared" si="218"/>
        <v>6</v>
      </c>
    </row>
    <row r="2502" spans="2:24" ht="15" x14ac:dyDescent="0.3">
      <c r="B2502" s="58" t="str">
        <f t="shared" si="216"/>
        <v>M10×0.75</v>
      </c>
      <c r="C2502" s="73" t="s">
        <v>216</v>
      </c>
      <c r="D2502" s="73" t="s">
        <v>221</v>
      </c>
      <c r="E2502" s="71" t="s">
        <v>135</v>
      </c>
      <c r="F2502" s="58">
        <v>10</v>
      </c>
      <c r="G2502" s="58">
        <v>0.75</v>
      </c>
      <c r="H2502" s="71" t="s">
        <v>483</v>
      </c>
      <c r="I2502" s="71" t="s">
        <v>379</v>
      </c>
      <c r="J2502" s="58" t="s">
        <v>313</v>
      </c>
      <c r="K2502" s="58" t="s">
        <v>491</v>
      </c>
      <c r="L2502" s="58">
        <v>10</v>
      </c>
      <c r="M2502" s="58">
        <v>0.75</v>
      </c>
      <c r="N2502" s="71">
        <v>60</v>
      </c>
      <c r="O2502" s="100">
        <f t="array" ref="O2502">IFERROR(INDEX($AD$11:$AO$1485,MATCH($B2502&amp;$I2502,$Z$11:$Z$1485&amp;$AG$11:$AG$1485,0),MATCH($C2502,$AD$9:$AO$9,0)),"-")</f>
        <v>9.94</v>
      </c>
      <c r="P2502" s="58" t="s">
        <v>131</v>
      </c>
      <c r="Q2502" s="58" t="s">
        <v>131</v>
      </c>
      <c r="R2502" s="100">
        <f t="array" ref="R2502">IFERROR(INDEX($AD$11:$AO$1485,MATCH($B2502&amp;$I2502,$Z$11:$Z$1485&amp;$AG$11:$AG$1485,0),MATCH($D2502,$AD$9:$AO$9,0)),"-")</f>
        <v>9.5129000000000001</v>
      </c>
      <c r="S2502" s="58">
        <v>112</v>
      </c>
      <c r="T2502" s="58">
        <v>106</v>
      </c>
      <c r="U2502" s="58">
        <v>4</v>
      </c>
      <c r="V2502" s="58">
        <v>30</v>
      </c>
      <c r="W2502" s="50" t="str">
        <f t="shared" si="217"/>
        <v>-</v>
      </c>
      <c r="X2502" s="50">
        <f t="shared" si="218"/>
        <v>6</v>
      </c>
    </row>
    <row r="2503" spans="2:24" ht="15" x14ac:dyDescent="0.3">
      <c r="B2503" s="58" t="str">
        <f t="shared" si="216"/>
        <v>M11×1</v>
      </c>
      <c r="C2503" s="73" t="s">
        <v>216</v>
      </c>
      <c r="D2503" s="73" t="s">
        <v>221</v>
      </c>
      <c r="E2503" s="71" t="s">
        <v>135</v>
      </c>
      <c r="F2503" s="58">
        <v>11</v>
      </c>
      <c r="G2503" s="58">
        <v>1</v>
      </c>
      <c r="H2503" s="71" t="s">
        <v>483</v>
      </c>
      <c r="I2503" s="71" t="s">
        <v>379</v>
      </c>
      <c r="J2503" s="58" t="s">
        <v>313</v>
      </c>
      <c r="K2503" s="58" t="s">
        <v>491</v>
      </c>
      <c r="L2503" s="58">
        <v>11</v>
      </c>
      <c r="M2503" s="58">
        <v>1</v>
      </c>
      <c r="N2503" s="71">
        <v>60</v>
      </c>
      <c r="O2503" s="100">
        <f t="array" ref="O2503">IFERROR(INDEX($AD$11:$AO$1485,MATCH($B2503&amp;$I2503,$Z$11:$Z$1485&amp;$AG$11:$AG$1485,0),MATCH($C2503,$AD$9:$AO$9,0)),"-")</f>
        <v>10.71</v>
      </c>
      <c r="P2503" s="58" t="s">
        <v>131</v>
      </c>
      <c r="Q2503" s="58" t="s">
        <v>131</v>
      </c>
      <c r="R2503" s="100">
        <f t="array" ref="R2503">IFERROR(INDEX($AD$11:$AO$1485,MATCH($B2503&amp;$I2503,$Z$11:$Z$1485&amp;$AG$11:$AG$1485,0),MATCH($D2503,$AD$9:$AO$9,0)),"-")</f>
        <v>10.3505</v>
      </c>
      <c r="S2503" s="58">
        <v>76</v>
      </c>
      <c r="T2503" s="58">
        <v>70</v>
      </c>
      <c r="U2503" s="58">
        <v>4</v>
      </c>
      <c r="V2503" s="58">
        <v>24</v>
      </c>
      <c r="W2503" s="50" t="str">
        <f t="shared" si="217"/>
        <v>-</v>
      </c>
      <c r="X2503" s="50">
        <f t="shared" si="218"/>
        <v>6</v>
      </c>
    </row>
    <row r="2504" spans="2:24" ht="15" x14ac:dyDescent="0.3">
      <c r="B2504" s="58" t="str">
        <f t="shared" si="216"/>
        <v>M11×0.75</v>
      </c>
      <c r="C2504" s="73" t="s">
        <v>216</v>
      </c>
      <c r="D2504" s="73" t="s">
        <v>221</v>
      </c>
      <c r="E2504" s="71" t="s">
        <v>135</v>
      </c>
      <c r="F2504" s="58">
        <v>11</v>
      </c>
      <c r="G2504" s="58">
        <v>0.75</v>
      </c>
      <c r="H2504" s="71" t="s">
        <v>483</v>
      </c>
      <c r="I2504" s="71" t="s">
        <v>379</v>
      </c>
      <c r="J2504" s="58" t="s">
        <v>313</v>
      </c>
      <c r="K2504" s="58" t="s">
        <v>491</v>
      </c>
      <c r="L2504" s="58">
        <v>11</v>
      </c>
      <c r="M2504" s="58">
        <v>0.75</v>
      </c>
      <c r="N2504" s="71">
        <v>60</v>
      </c>
      <c r="O2504" s="100">
        <f t="array" ref="O2504">IFERROR(INDEX($AD$11:$AO$1485,MATCH($B2504&amp;$I2504,$Z$11:$Z$1485&amp;$AG$11:$AG$1485,0),MATCH($C2504,$AD$9:$AO$9,0)),"-")</f>
        <v>10.94</v>
      </c>
      <c r="P2504" s="58" t="s">
        <v>131</v>
      </c>
      <c r="Q2504" s="58" t="s">
        <v>131</v>
      </c>
      <c r="R2504" s="100">
        <f t="array" ref="R2504">IFERROR(INDEX($AD$11:$AO$1485,MATCH($B2504&amp;$I2504,$Z$11:$Z$1485&amp;$AG$11:$AG$1485,0),MATCH($D2504,$AD$9:$AO$9,0)),"-")</f>
        <v>10.5129</v>
      </c>
      <c r="S2504" s="58">
        <v>112</v>
      </c>
      <c r="T2504" s="58">
        <v>106</v>
      </c>
      <c r="U2504" s="58">
        <v>4</v>
      </c>
      <c r="V2504" s="58">
        <v>30</v>
      </c>
      <c r="W2504" s="50" t="str">
        <f t="shared" si="217"/>
        <v>-</v>
      </c>
      <c r="X2504" s="50">
        <f t="shared" si="218"/>
        <v>6</v>
      </c>
    </row>
    <row r="2505" spans="2:24" ht="15" x14ac:dyDescent="0.3">
      <c r="B2505" s="58" t="str">
        <f t="shared" si="216"/>
        <v>M12×1.5</v>
      </c>
      <c r="C2505" s="73" t="s">
        <v>216</v>
      </c>
      <c r="D2505" s="73" t="s">
        <v>221</v>
      </c>
      <c r="E2505" s="71" t="s">
        <v>135</v>
      </c>
      <c r="F2505" s="58">
        <v>12</v>
      </c>
      <c r="G2505" s="58">
        <v>1.5</v>
      </c>
      <c r="H2505" s="71" t="s">
        <v>483</v>
      </c>
      <c r="I2505" s="71" t="s">
        <v>379</v>
      </c>
      <c r="J2505" s="58" t="s">
        <v>313</v>
      </c>
      <c r="K2505" s="58" t="s">
        <v>491</v>
      </c>
      <c r="L2505" s="58">
        <v>12</v>
      </c>
      <c r="M2505" s="58">
        <v>1.5</v>
      </c>
      <c r="N2505" s="71">
        <v>60</v>
      </c>
      <c r="O2505" s="100">
        <f t="array" ref="O2505">IFERROR(INDEX($AD$11:$AO$1485,MATCH($B2505&amp;$I2505,$Z$11:$Z$1485&amp;$AG$11:$AG$1485,0),MATCH($C2505,$AD$9:$AO$9,0)),"-")</f>
        <v>11.55</v>
      </c>
      <c r="P2505" s="58" t="s">
        <v>131</v>
      </c>
      <c r="Q2505" s="58" t="s">
        <v>131</v>
      </c>
      <c r="R2505" s="100">
        <f t="array" ref="R2505">IFERROR(INDEX($AD$11:$AO$1485,MATCH($B2505&amp;$I2505,$Z$11:$Z$1485&amp;$AG$11:$AG$1485,0),MATCH($D2505,$AD$9:$AO$9,0)),"-")</f>
        <v>11.025700000000001</v>
      </c>
      <c r="S2505" s="58">
        <v>98</v>
      </c>
      <c r="T2505" s="58">
        <v>90</v>
      </c>
      <c r="U2505" s="58">
        <v>4</v>
      </c>
      <c r="V2505" s="58">
        <v>18</v>
      </c>
      <c r="W2505" s="50" t="str">
        <f t="shared" si="217"/>
        <v>-</v>
      </c>
      <c r="X2505" s="50">
        <f t="shared" si="218"/>
        <v>8</v>
      </c>
    </row>
    <row r="2506" spans="2:24" ht="15" x14ac:dyDescent="0.3">
      <c r="B2506" s="58" t="str">
        <f t="shared" si="216"/>
        <v>M12×1.25</v>
      </c>
      <c r="C2506" s="73" t="s">
        <v>216</v>
      </c>
      <c r="D2506" s="73" t="s">
        <v>221</v>
      </c>
      <c r="E2506" s="71" t="s">
        <v>135</v>
      </c>
      <c r="F2506" s="58">
        <v>12</v>
      </c>
      <c r="G2506" s="58">
        <v>1.25</v>
      </c>
      <c r="H2506" s="71" t="s">
        <v>483</v>
      </c>
      <c r="I2506" s="71" t="s">
        <v>379</v>
      </c>
      <c r="J2506" s="58" t="s">
        <v>313</v>
      </c>
      <c r="K2506" s="58" t="s">
        <v>491</v>
      </c>
      <c r="L2506" s="58">
        <v>12</v>
      </c>
      <c r="M2506" s="58">
        <v>1.25</v>
      </c>
      <c r="N2506" s="71">
        <v>60</v>
      </c>
      <c r="O2506" s="100">
        <f t="array" ref="O2506">IFERROR(INDEX($AD$11:$AO$1485,MATCH($B2506&amp;$I2506,$Z$11:$Z$1485&amp;$AG$11:$AG$1485,0),MATCH($C2506,$AD$9:$AO$9,0)),"-")</f>
        <v>11.87</v>
      </c>
      <c r="P2506" s="58" t="s">
        <v>131</v>
      </c>
      <c r="Q2506" s="58" t="s">
        <v>131</v>
      </c>
      <c r="R2506" s="100">
        <f t="array" ref="R2506">IFERROR(INDEX($AD$11:$AO$1485,MATCH($B2506&amp;$I2506,$Z$11:$Z$1485&amp;$AG$11:$AG$1485,0),MATCH($D2506,$AD$9:$AO$9,0)),"-")</f>
        <v>11.1881</v>
      </c>
      <c r="S2506" s="58">
        <v>148</v>
      </c>
      <c r="T2506" s="58">
        <v>140</v>
      </c>
      <c r="U2506" s="58">
        <v>4</v>
      </c>
      <c r="V2506" s="58">
        <v>20</v>
      </c>
      <c r="W2506" s="50" t="str">
        <f t="shared" si="217"/>
        <v>-</v>
      </c>
      <c r="X2506" s="50">
        <f t="shared" si="218"/>
        <v>8</v>
      </c>
    </row>
    <row r="2507" spans="2:24" ht="15" x14ac:dyDescent="0.3">
      <c r="B2507" s="58" t="str">
        <f t="shared" ref="B2507:B2570" si="219">CONCATENATE(E2507,L2507,"×",G2507)</f>
        <v>M12×1</v>
      </c>
      <c r="C2507" s="73" t="s">
        <v>216</v>
      </c>
      <c r="D2507" s="73" t="s">
        <v>221</v>
      </c>
      <c r="E2507" s="71" t="s">
        <v>135</v>
      </c>
      <c r="F2507" s="58">
        <v>12</v>
      </c>
      <c r="G2507" s="58">
        <v>1</v>
      </c>
      <c r="H2507" s="71" t="s">
        <v>483</v>
      </c>
      <c r="I2507" s="71" t="s">
        <v>379</v>
      </c>
      <c r="J2507" s="58" t="s">
        <v>313</v>
      </c>
      <c r="K2507" s="58" t="s">
        <v>491</v>
      </c>
      <c r="L2507" s="58">
        <v>12</v>
      </c>
      <c r="M2507" s="58">
        <v>1</v>
      </c>
      <c r="N2507" s="71">
        <v>60</v>
      </c>
      <c r="O2507" s="100">
        <f t="array" ref="O2507">IFERROR(INDEX($AD$11:$AO$1485,MATCH($B2507&amp;$I2507,$Z$11:$Z$1485&amp;$AG$11:$AG$1485,0),MATCH($C2507,$AD$9:$AO$9,0)),"-")</f>
        <v>11.72</v>
      </c>
      <c r="P2507" s="58" t="s">
        <v>131</v>
      </c>
      <c r="Q2507" s="58" t="s">
        <v>131</v>
      </c>
      <c r="R2507" s="100">
        <f t="array" ref="R2507">IFERROR(INDEX($AD$11:$AO$1485,MATCH($B2507&amp;$I2507,$Z$11:$Z$1485&amp;$AG$11:$AG$1485,0),MATCH($D2507,$AD$9:$AO$9,0)),"-")</f>
        <v>11.3505</v>
      </c>
      <c r="S2507" s="58">
        <v>88</v>
      </c>
      <c r="T2507" s="58">
        <v>80</v>
      </c>
      <c r="U2507" s="58">
        <v>4</v>
      </c>
      <c r="V2507" s="58">
        <v>24</v>
      </c>
      <c r="W2507" s="50" t="str">
        <f t="shared" si="217"/>
        <v>-</v>
      </c>
      <c r="X2507" s="50">
        <f t="shared" si="218"/>
        <v>8</v>
      </c>
    </row>
    <row r="2508" spans="2:24" ht="15" x14ac:dyDescent="0.3">
      <c r="B2508" s="58" t="str">
        <f t="shared" si="219"/>
        <v>M14×1.5</v>
      </c>
      <c r="C2508" s="73" t="s">
        <v>216</v>
      </c>
      <c r="D2508" s="73" t="s">
        <v>221</v>
      </c>
      <c r="E2508" s="71" t="s">
        <v>135</v>
      </c>
      <c r="F2508" s="58">
        <v>14</v>
      </c>
      <c r="G2508" s="58">
        <v>1.5</v>
      </c>
      <c r="H2508" s="71" t="s">
        <v>483</v>
      </c>
      <c r="I2508" s="71" t="s">
        <v>379</v>
      </c>
      <c r="J2508" s="58" t="s">
        <v>313</v>
      </c>
      <c r="K2508" s="58" t="s">
        <v>491</v>
      </c>
      <c r="L2508" s="58">
        <v>14</v>
      </c>
      <c r="M2508" s="58">
        <v>1.5</v>
      </c>
      <c r="N2508" s="71">
        <v>60</v>
      </c>
      <c r="O2508" s="100">
        <f t="array" ref="O2508">IFERROR(INDEX($AD$11:$AO$1485,MATCH($B2508&amp;$I2508,$Z$11:$Z$1485&amp;$AG$11:$AG$1485,0),MATCH($C2508,$AD$9:$AO$9,0)),"-")</f>
        <v>13.55</v>
      </c>
      <c r="P2508" s="58" t="s">
        <v>131</v>
      </c>
      <c r="Q2508" s="58" t="s">
        <v>131</v>
      </c>
      <c r="R2508" s="100">
        <f t="array" ref="R2508">IFERROR(INDEX($AD$11:$AO$1485,MATCH($B2508&amp;$I2508,$Z$11:$Z$1485&amp;$AG$11:$AG$1485,0),MATCH($D2508,$AD$9:$AO$9,0)),"-")</f>
        <v>13.025700000000001</v>
      </c>
      <c r="S2508" s="58">
        <v>98</v>
      </c>
      <c r="T2508" s="58">
        <v>90</v>
      </c>
      <c r="U2508" s="58">
        <v>4</v>
      </c>
      <c r="V2508" s="58">
        <v>18</v>
      </c>
      <c r="W2508" s="50" t="str">
        <f t="shared" si="217"/>
        <v>-</v>
      </c>
      <c r="X2508" s="50">
        <f t="shared" si="218"/>
        <v>8</v>
      </c>
    </row>
    <row r="2509" spans="2:24" ht="15" x14ac:dyDescent="0.3">
      <c r="B2509" s="58" t="str">
        <f t="shared" si="219"/>
        <v>M14×1</v>
      </c>
      <c r="C2509" s="73" t="s">
        <v>216</v>
      </c>
      <c r="D2509" s="73" t="s">
        <v>221</v>
      </c>
      <c r="E2509" s="71" t="s">
        <v>135</v>
      </c>
      <c r="F2509" s="58">
        <v>14</v>
      </c>
      <c r="G2509" s="58">
        <v>1</v>
      </c>
      <c r="H2509" s="71" t="s">
        <v>483</v>
      </c>
      <c r="I2509" s="71" t="s">
        <v>379</v>
      </c>
      <c r="J2509" s="58" t="s">
        <v>313</v>
      </c>
      <c r="K2509" s="58" t="s">
        <v>491</v>
      </c>
      <c r="L2509" s="58">
        <v>14</v>
      </c>
      <c r="M2509" s="58">
        <v>1</v>
      </c>
      <c r="N2509" s="71">
        <v>60</v>
      </c>
      <c r="O2509" s="100">
        <f t="array" ref="O2509">IFERROR(INDEX($AD$11:$AO$1485,MATCH($B2509&amp;$I2509,$Z$11:$Z$1485&amp;$AG$11:$AG$1485,0),MATCH($C2509,$AD$9:$AO$9,0)),"-")</f>
        <v>13.72</v>
      </c>
      <c r="P2509" s="58" t="s">
        <v>131</v>
      </c>
      <c r="Q2509" s="58" t="s">
        <v>131</v>
      </c>
      <c r="R2509" s="100">
        <f t="array" ref="R2509">IFERROR(INDEX($AD$11:$AO$1485,MATCH($B2509&amp;$I2509,$Z$11:$Z$1485&amp;$AG$11:$AG$1485,0),MATCH($D2509,$AD$9:$AO$9,0)),"-")</f>
        <v>13.3505</v>
      </c>
      <c r="S2509" s="58">
        <v>88</v>
      </c>
      <c r="T2509" s="58">
        <v>80</v>
      </c>
      <c r="U2509" s="58">
        <v>4</v>
      </c>
      <c r="V2509" s="58">
        <v>24</v>
      </c>
      <c r="W2509" s="50" t="str">
        <f t="shared" si="217"/>
        <v>-</v>
      </c>
      <c r="X2509" s="50">
        <f t="shared" si="218"/>
        <v>8</v>
      </c>
    </row>
    <row r="2510" spans="2:24" ht="15" x14ac:dyDescent="0.3">
      <c r="B2510" s="58" t="str">
        <f t="shared" si="219"/>
        <v>M15×1.5</v>
      </c>
      <c r="C2510" s="73" t="s">
        <v>216</v>
      </c>
      <c r="D2510" s="73" t="s">
        <v>221</v>
      </c>
      <c r="E2510" s="71" t="s">
        <v>135</v>
      </c>
      <c r="F2510" s="58">
        <v>15</v>
      </c>
      <c r="G2510" s="58">
        <v>1.5</v>
      </c>
      <c r="H2510" s="71" t="s">
        <v>483</v>
      </c>
      <c r="I2510" s="71" t="s">
        <v>379</v>
      </c>
      <c r="J2510" s="58" t="s">
        <v>313</v>
      </c>
      <c r="K2510" s="58" t="s">
        <v>491</v>
      </c>
      <c r="L2510" s="58">
        <v>15</v>
      </c>
      <c r="M2510" s="58">
        <v>1.5</v>
      </c>
      <c r="N2510" s="71">
        <v>60</v>
      </c>
      <c r="O2510" s="100">
        <f t="array" ref="O2510">IFERROR(INDEX($AD$11:$AO$1485,MATCH($B2510&amp;$I2510,$Z$11:$Z$1485&amp;$AG$11:$AG$1485,0),MATCH($C2510,$AD$9:$AO$9,0)),"-")</f>
        <v>14.55</v>
      </c>
      <c r="P2510" s="58" t="s">
        <v>131</v>
      </c>
      <c r="Q2510" s="58" t="s">
        <v>131</v>
      </c>
      <c r="R2510" s="100">
        <f t="array" ref="R2510">IFERROR(INDEX($AD$11:$AO$1485,MATCH($B2510&amp;$I2510,$Z$11:$Z$1485&amp;$AG$11:$AG$1485,0),MATCH($D2510,$AD$9:$AO$9,0)),"-")</f>
        <v>14.025700000000001</v>
      </c>
      <c r="S2510" s="58">
        <v>98</v>
      </c>
      <c r="T2510" s="58">
        <v>90</v>
      </c>
      <c r="U2510" s="58">
        <v>4</v>
      </c>
      <c r="V2510" s="58">
        <v>18</v>
      </c>
      <c r="W2510" s="50" t="str">
        <f t="shared" si="217"/>
        <v>-</v>
      </c>
      <c r="X2510" s="50">
        <f t="shared" si="218"/>
        <v>8</v>
      </c>
    </row>
    <row r="2511" spans="2:24" ht="15" x14ac:dyDescent="0.3">
      <c r="B2511" s="58" t="str">
        <f t="shared" si="219"/>
        <v>M15×1</v>
      </c>
      <c r="C2511" s="73" t="s">
        <v>216</v>
      </c>
      <c r="D2511" s="73" t="s">
        <v>221</v>
      </c>
      <c r="E2511" s="71" t="s">
        <v>135</v>
      </c>
      <c r="F2511" s="58">
        <v>15</v>
      </c>
      <c r="G2511" s="58">
        <v>1</v>
      </c>
      <c r="H2511" s="71" t="s">
        <v>483</v>
      </c>
      <c r="I2511" s="71" t="s">
        <v>379</v>
      </c>
      <c r="J2511" s="58" t="s">
        <v>313</v>
      </c>
      <c r="K2511" s="58" t="s">
        <v>491</v>
      </c>
      <c r="L2511" s="58">
        <v>15</v>
      </c>
      <c r="M2511" s="58">
        <v>1</v>
      </c>
      <c r="N2511" s="71">
        <v>60</v>
      </c>
      <c r="O2511" s="100">
        <f t="array" ref="O2511">IFERROR(INDEX($AD$11:$AO$1485,MATCH($B2511&amp;$I2511,$Z$11:$Z$1485&amp;$AG$11:$AG$1485,0),MATCH($C2511,$AD$9:$AO$9,0)),"-")</f>
        <v>14.72</v>
      </c>
      <c r="P2511" s="58" t="s">
        <v>131</v>
      </c>
      <c r="Q2511" s="58" t="s">
        <v>131</v>
      </c>
      <c r="R2511" s="100">
        <f t="array" ref="R2511">IFERROR(INDEX($AD$11:$AO$1485,MATCH($B2511&amp;$I2511,$Z$11:$Z$1485&amp;$AG$11:$AG$1485,0),MATCH($D2511,$AD$9:$AO$9,0)),"-")</f>
        <v>14.3505</v>
      </c>
      <c r="S2511" s="58">
        <v>88</v>
      </c>
      <c r="T2511" s="58">
        <v>80</v>
      </c>
      <c r="U2511" s="58">
        <v>4</v>
      </c>
      <c r="V2511" s="58">
        <v>24</v>
      </c>
      <c r="W2511" s="50" t="str">
        <f t="shared" si="217"/>
        <v>-</v>
      </c>
      <c r="X2511" s="50">
        <f t="shared" si="218"/>
        <v>8</v>
      </c>
    </row>
    <row r="2512" spans="2:24" ht="15" x14ac:dyDescent="0.3">
      <c r="B2512" s="58" t="str">
        <f t="shared" si="219"/>
        <v>M16×1.5</v>
      </c>
      <c r="C2512" s="73" t="s">
        <v>216</v>
      </c>
      <c r="D2512" s="73" t="s">
        <v>221</v>
      </c>
      <c r="E2512" s="71" t="s">
        <v>135</v>
      </c>
      <c r="F2512" s="58">
        <v>16</v>
      </c>
      <c r="G2512" s="58">
        <v>1.5</v>
      </c>
      <c r="H2512" s="71" t="s">
        <v>483</v>
      </c>
      <c r="I2512" s="71" t="s">
        <v>379</v>
      </c>
      <c r="J2512" s="58" t="s">
        <v>313</v>
      </c>
      <c r="K2512" s="58" t="s">
        <v>491</v>
      </c>
      <c r="L2512" s="58">
        <v>16</v>
      </c>
      <c r="M2512" s="58">
        <v>1.5</v>
      </c>
      <c r="N2512" s="71">
        <v>60</v>
      </c>
      <c r="O2512" s="100">
        <f t="array" ref="O2512">IFERROR(INDEX($AD$11:$AO$1485,MATCH($B2512&amp;$I2512,$Z$11:$Z$1485&amp;$AG$11:$AG$1485,0),MATCH($C2512,$AD$9:$AO$9,0)),"-")</f>
        <v>15.55</v>
      </c>
      <c r="P2512" s="58" t="s">
        <v>131</v>
      </c>
      <c r="Q2512" s="58" t="s">
        <v>131</v>
      </c>
      <c r="R2512" s="100">
        <f t="array" ref="R2512">IFERROR(INDEX($AD$11:$AO$1485,MATCH($B2512&amp;$I2512,$Z$11:$Z$1485&amp;$AG$11:$AG$1485,0),MATCH($D2512,$AD$9:$AO$9,0)),"-")</f>
        <v>15.025700000000001</v>
      </c>
      <c r="S2512" s="58">
        <v>98</v>
      </c>
      <c r="T2512" s="58">
        <v>90</v>
      </c>
      <c r="U2512" s="58">
        <v>4</v>
      </c>
      <c r="V2512" s="58">
        <v>18</v>
      </c>
      <c r="W2512" s="50" t="str">
        <f t="shared" si="217"/>
        <v>-</v>
      </c>
      <c r="X2512" s="50">
        <f t="shared" si="218"/>
        <v>8</v>
      </c>
    </row>
    <row r="2513" spans="2:24" ht="15" x14ac:dyDescent="0.3">
      <c r="B2513" s="58" t="str">
        <f t="shared" si="219"/>
        <v>M16×1</v>
      </c>
      <c r="C2513" s="73" t="s">
        <v>216</v>
      </c>
      <c r="D2513" s="73" t="s">
        <v>221</v>
      </c>
      <c r="E2513" s="71" t="s">
        <v>135</v>
      </c>
      <c r="F2513" s="58">
        <v>16</v>
      </c>
      <c r="G2513" s="58">
        <v>1</v>
      </c>
      <c r="H2513" s="71" t="s">
        <v>483</v>
      </c>
      <c r="I2513" s="71" t="s">
        <v>379</v>
      </c>
      <c r="J2513" s="58" t="s">
        <v>313</v>
      </c>
      <c r="K2513" s="58" t="s">
        <v>491</v>
      </c>
      <c r="L2513" s="58">
        <v>16</v>
      </c>
      <c r="M2513" s="58">
        <v>1</v>
      </c>
      <c r="N2513" s="71">
        <v>60</v>
      </c>
      <c r="O2513" s="100">
        <f t="array" ref="O2513">IFERROR(INDEX($AD$11:$AO$1485,MATCH($B2513&amp;$I2513,$Z$11:$Z$1485&amp;$AG$11:$AG$1485,0),MATCH($C2513,$AD$9:$AO$9,0)),"-")</f>
        <v>15.72</v>
      </c>
      <c r="P2513" s="58" t="s">
        <v>131</v>
      </c>
      <c r="Q2513" s="58" t="s">
        <v>131</v>
      </c>
      <c r="R2513" s="100">
        <f t="array" ref="R2513">IFERROR(INDEX($AD$11:$AO$1485,MATCH($B2513&amp;$I2513,$Z$11:$Z$1485&amp;$AG$11:$AG$1485,0),MATCH($D2513,$AD$9:$AO$9,0)),"-")</f>
        <v>15.3505</v>
      </c>
      <c r="S2513" s="58">
        <v>88</v>
      </c>
      <c r="T2513" s="58">
        <v>80</v>
      </c>
      <c r="U2513" s="58">
        <v>4</v>
      </c>
      <c r="V2513" s="58">
        <v>24</v>
      </c>
      <c r="W2513" s="50" t="str">
        <f t="shared" si="217"/>
        <v>-</v>
      </c>
      <c r="X2513" s="50">
        <f t="shared" si="218"/>
        <v>8</v>
      </c>
    </row>
    <row r="2514" spans="2:24" ht="15" x14ac:dyDescent="0.3">
      <c r="B2514" s="58" t="str">
        <f t="shared" si="219"/>
        <v>M17×1.5</v>
      </c>
      <c r="C2514" s="73" t="s">
        <v>216</v>
      </c>
      <c r="D2514" s="73" t="s">
        <v>221</v>
      </c>
      <c r="E2514" s="71" t="s">
        <v>135</v>
      </c>
      <c r="F2514" s="58">
        <v>17</v>
      </c>
      <c r="G2514" s="58">
        <v>1.5</v>
      </c>
      <c r="H2514" s="71" t="s">
        <v>483</v>
      </c>
      <c r="I2514" s="71" t="s">
        <v>379</v>
      </c>
      <c r="J2514" s="58" t="s">
        <v>313</v>
      </c>
      <c r="K2514" s="58" t="s">
        <v>491</v>
      </c>
      <c r="L2514" s="58">
        <v>17</v>
      </c>
      <c r="M2514" s="58">
        <v>1.5</v>
      </c>
      <c r="N2514" s="71">
        <v>60</v>
      </c>
      <c r="O2514" s="100">
        <f t="array" ref="O2514">IFERROR(INDEX($AD$11:$AO$1485,MATCH($B2514&amp;$I2514,$Z$11:$Z$1485&amp;$AG$11:$AG$1485,0),MATCH($C2514,$AD$9:$AO$9,0)),"-")</f>
        <v>16.829999999999998</v>
      </c>
      <c r="P2514" s="58" t="s">
        <v>131</v>
      </c>
      <c r="Q2514" s="58" t="s">
        <v>131</v>
      </c>
      <c r="R2514" s="100">
        <f t="array" ref="R2514">IFERROR(INDEX($AD$11:$AO$1485,MATCH($B2514&amp;$I2514,$Z$11:$Z$1485&amp;$AG$11:$AG$1485,0),MATCH($D2514,$AD$9:$AO$9,0)),"-")</f>
        <v>16.025700000000001</v>
      </c>
      <c r="S2514" s="58">
        <v>158</v>
      </c>
      <c r="T2514" s="58">
        <v>150</v>
      </c>
      <c r="U2514" s="58">
        <v>4</v>
      </c>
      <c r="V2514" s="58">
        <v>18</v>
      </c>
      <c r="W2514" s="50" t="str">
        <f t="shared" si="217"/>
        <v>-</v>
      </c>
      <c r="X2514" s="50">
        <f t="shared" si="218"/>
        <v>8</v>
      </c>
    </row>
    <row r="2515" spans="2:24" ht="15" x14ac:dyDescent="0.3">
      <c r="B2515" s="58" t="str">
        <f t="shared" si="219"/>
        <v>M17×1</v>
      </c>
      <c r="C2515" s="73" t="s">
        <v>216</v>
      </c>
      <c r="D2515" s="73" t="s">
        <v>221</v>
      </c>
      <c r="E2515" s="71" t="s">
        <v>135</v>
      </c>
      <c r="F2515" s="58">
        <v>17</v>
      </c>
      <c r="G2515" s="58">
        <v>1</v>
      </c>
      <c r="H2515" s="71" t="s">
        <v>483</v>
      </c>
      <c r="I2515" s="71" t="s">
        <v>379</v>
      </c>
      <c r="J2515" s="58" t="s">
        <v>313</v>
      </c>
      <c r="K2515" s="58" t="s">
        <v>491</v>
      </c>
      <c r="L2515" s="58">
        <v>17</v>
      </c>
      <c r="M2515" s="58">
        <v>1</v>
      </c>
      <c r="N2515" s="71">
        <v>60</v>
      </c>
      <c r="O2515" s="100">
        <f t="array" ref="O2515">IFERROR(INDEX($AD$11:$AO$1485,MATCH($B2515&amp;$I2515,$Z$11:$Z$1485&amp;$AG$11:$AG$1485,0),MATCH($C2515,$AD$9:$AO$9,0)),"-")</f>
        <v>16.91</v>
      </c>
      <c r="P2515" s="58" t="s">
        <v>131</v>
      </c>
      <c r="Q2515" s="58" t="s">
        <v>131</v>
      </c>
      <c r="R2515" s="100">
        <f t="array" ref="R2515">IFERROR(INDEX($AD$11:$AO$1485,MATCH($B2515&amp;$I2515,$Z$11:$Z$1485&amp;$AG$11:$AG$1485,0),MATCH($D2515,$AD$9:$AO$9,0)),"-")</f>
        <v>16.3505</v>
      </c>
      <c r="S2515" s="58">
        <v>133</v>
      </c>
      <c r="T2515" s="58">
        <v>125</v>
      </c>
      <c r="U2515" s="58">
        <v>4</v>
      </c>
      <c r="V2515" s="58">
        <v>24</v>
      </c>
      <c r="W2515" s="50" t="str">
        <f t="shared" si="217"/>
        <v>-</v>
      </c>
      <c r="X2515" s="50">
        <f t="shared" si="218"/>
        <v>8</v>
      </c>
    </row>
    <row r="2516" spans="2:24" ht="15" x14ac:dyDescent="0.3">
      <c r="B2516" s="58" t="str">
        <f t="shared" si="219"/>
        <v>M18×2</v>
      </c>
      <c r="C2516" s="73" t="s">
        <v>216</v>
      </c>
      <c r="D2516" s="73" t="s">
        <v>221</v>
      </c>
      <c r="E2516" s="71" t="s">
        <v>135</v>
      </c>
      <c r="F2516" s="58">
        <v>18</v>
      </c>
      <c r="G2516" s="58">
        <v>2</v>
      </c>
      <c r="H2516" s="71" t="s">
        <v>483</v>
      </c>
      <c r="I2516" s="71" t="s">
        <v>379</v>
      </c>
      <c r="J2516" s="58" t="s">
        <v>313</v>
      </c>
      <c r="K2516" s="58" t="s">
        <v>491</v>
      </c>
      <c r="L2516" s="58">
        <v>18</v>
      </c>
      <c r="M2516" s="58">
        <v>2</v>
      </c>
      <c r="N2516" s="71">
        <v>60</v>
      </c>
      <c r="O2516" s="100">
        <f t="array" ref="O2516">IFERROR(INDEX($AD$11:$AO$1485,MATCH($B2516&amp;$I2516,$Z$11:$Z$1485&amp;$AG$11:$AG$1485,0),MATCH($C2516,$AD$9:$AO$9,0)),"-")</f>
        <v>17.38</v>
      </c>
      <c r="P2516" s="58" t="s">
        <v>131</v>
      </c>
      <c r="Q2516" s="58" t="s">
        <v>131</v>
      </c>
      <c r="R2516" s="100">
        <f t="array" ref="R2516">IFERROR(INDEX($AD$11:$AO$1485,MATCH($B2516&amp;$I2516,$Z$11:$Z$1485&amp;$AG$11:$AG$1485,0),MATCH($D2516,$AD$9:$AO$9,0)),"-")</f>
        <v>16.701000000000001</v>
      </c>
      <c r="S2516" s="58">
        <v>108</v>
      </c>
      <c r="T2516" s="58">
        <v>100</v>
      </c>
      <c r="U2516" s="58">
        <v>5</v>
      </c>
      <c r="V2516" s="58">
        <v>15</v>
      </c>
      <c r="W2516" s="50" t="str">
        <f t="shared" si="217"/>
        <v>-</v>
      </c>
      <c r="X2516" s="50">
        <f t="shared" si="218"/>
        <v>8</v>
      </c>
    </row>
    <row r="2517" spans="2:24" ht="15" x14ac:dyDescent="0.3">
      <c r="B2517" s="58" t="str">
        <f t="shared" si="219"/>
        <v>M18×1.5</v>
      </c>
      <c r="C2517" s="73" t="s">
        <v>216</v>
      </c>
      <c r="D2517" s="73" t="s">
        <v>221</v>
      </c>
      <c r="E2517" s="71" t="s">
        <v>135</v>
      </c>
      <c r="F2517" s="58">
        <v>18</v>
      </c>
      <c r="G2517" s="58">
        <v>1.5</v>
      </c>
      <c r="H2517" s="71" t="s">
        <v>483</v>
      </c>
      <c r="I2517" s="71" t="s">
        <v>379</v>
      </c>
      <c r="J2517" s="58" t="s">
        <v>313</v>
      </c>
      <c r="K2517" s="58" t="s">
        <v>491</v>
      </c>
      <c r="L2517" s="58">
        <v>18</v>
      </c>
      <c r="M2517" s="58">
        <v>1.5</v>
      </c>
      <c r="N2517" s="71">
        <v>60</v>
      </c>
      <c r="O2517" s="100">
        <f t="array" ref="O2517">IFERROR(INDEX($AD$11:$AO$1485,MATCH($B2517&amp;$I2517,$Z$11:$Z$1485&amp;$AG$11:$AG$1485,0),MATCH($C2517,$AD$9:$AO$9,0)),"-")</f>
        <v>17.559999999999999</v>
      </c>
      <c r="P2517" s="58" t="s">
        <v>131</v>
      </c>
      <c r="Q2517" s="58" t="s">
        <v>131</v>
      </c>
      <c r="R2517" s="100">
        <f t="array" ref="R2517">IFERROR(INDEX($AD$11:$AO$1485,MATCH($B2517&amp;$I2517,$Z$11:$Z$1485&amp;$AG$11:$AG$1485,0),MATCH($D2517,$AD$9:$AO$9,0)),"-")</f>
        <v>17.025700000000001</v>
      </c>
      <c r="S2517" s="58">
        <v>108</v>
      </c>
      <c r="T2517" s="58">
        <v>100</v>
      </c>
      <c r="U2517" s="58">
        <v>4</v>
      </c>
      <c r="V2517" s="58">
        <v>18</v>
      </c>
      <c r="W2517" s="50" t="str">
        <f t="shared" si="217"/>
        <v>-</v>
      </c>
      <c r="X2517" s="50">
        <f t="shared" si="218"/>
        <v>8</v>
      </c>
    </row>
    <row r="2518" spans="2:24" ht="15" x14ac:dyDescent="0.3">
      <c r="B2518" s="58" t="str">
        <f t="shared" si="219"/>
        <v>M18×1</v>
      </c>
      <c r="C2518" s="73" t="s">
        <v>216</v>
      </c>
      <c r="D2518" s="73" t="s">
        <v>221</v>
      </c>
      <c r="E2518" s="71" t="s">
        <v>135</v>
      </c>
      <c r="F2518" s="58">
        <v>18</v>
      </c>
      <c r="G2518" s="58">
        <v>1</v>
      </c>
      <c r="H2518" s="71" t="s">
        <v>483</v>
      </c>
      <c r="I2518" s="71" t="s">
        <v>379</v>
      </c>
      <c r="J2518" s="58" t="s">
        <v>313</v>
      </c>
      <c r="K2518" s="58" t="s">
        <v>491</v>
      </c>
      <c r="L2518" s="58">
        <v>18</v>
      </c>
      <c r="M2518" s="58">
        <v>1</v>
      </c>
      <c r="N2518" s="71">
        <v>60</v>
      </c>
      <c r="O2518" s="100">
        <f t="array" ref="O2518">IFERROR(INDEX($AD$11:$AO$1485,MATCH($B2518&amp;$I2518,$Z$11:$Z$1485&amp;$AG$11:$AG$1485,0),MATCH($C2518,$AD$9:$AO$9,0)),"-")</f>
        <v>17.73</v>
      </c>
      <c r="P2518" s="58" t="s">
        <v>131</v>
      </c>
      <c r="Q2518" s="58" t="s">
        <v>131</v>
      </c>
      <c r="R2518" s="100">
        <f t="array" ref="R2518">IFERROR(INDEX($AD$11:$AO$1485,MATCH($B2518&amp;$I2518,$Z$11:$Z$1485&amp;$AG$11:$AG$1485,0),MATCH($D2518,$AD$9:$AO$9,0)),"-")</f>
        <v>17.3505</v>
      </c>
      <c r="S2518" s="58">
        <v>98</v>
      </c>
      <c r="T2518" s="58">
        <v>90</v>
      </c>
      <c r="U2518" s="58">
        <v>4</v>
      </c>
      <c r="V2518" s="58">
        <v>24</v>
      </c>
      <c r="W2518" s="50" t="str">
        <f t="shared" si="217"/>
        <v>-</v>
      </c>
      <c r="X2518" s="50">
        <f t="shared" si="218"/>
        <v>8</v>
      </c>
    </row>
    <row r="2519" spans="2:24" ht="15" x14ac:dyDescent="0.3">
      <c r="B2519" s="58" t="str">
        <f t="shared" si="219"/>
        <v>M20×2</v>
      </c>
      <c r="C2519" s="73" t="s">
        <v>216</v>
      </c>
      <c r="D2519" s="73" t="s">
        <v>221</v>
      </c>
      <c r="E2519" s="71" t="s">
        <v>135</v>
      </c>
      <c r="F2519" s="58">
        <v>20</v>
      </c>
      <c r="G2519" s="58">
        <v>2</v>
      </c>
      <c r="H2519" s="71" t="s">
        <v>483</v>
      </c>
      <c r="I2519" s="71" t="s">
        <v>379</v>
      </c>
      <c r="J2519" s="58" t="s">
        <v>313</v>
      </c>
      <c r="K2519" s="58" t="s">
        <v>491</v>
      </c>
      <c r="L2519" s="58">
        <v>20</v>
      </c>
      <c r="M2519" s="58">
        <v>2</v>
      </c>
      <c r="N2519" s="71">
        <v>60</v>
      </c>
      <c r="O2519" s="100">
        <f t="array" ref="O2519">IFERROR(INDEX($AD$11:$AO$1485,MATCH($B2519&amp;$I2519,$Z$11:$Z$1485&amp;$AG$11:$AG$1485,0),MATCH($C2519,$AD$9:$AO$9,0)),"-")</f>
        <v>19.38</v>
      </c>
      <c r="P2519" s="58" t="s">
        <v>131</v>
      </c>
      <c r="Q2519" s="58" t="s">
        <v>131</v>
      </c>
      <c r="R2519" s="100">
        <f t="array" ref="R2519">IFERROR(INDEX($AD$11:$AO$1485,MATCH($B2519&amp;$I2519,$Z$11:$Z$1485&amp;$AG$11:$AG$1485,0),MATCH($D2519,$AD$9:$AO$9,0)),"-")</f>
        <v>18.701000000000001</v>
      </c>
      <c r="S2519" s="58">
        <v>108</v>
      </c>
      <c r="T2519" s="58">
        <v>100</v>
      </c>
      <c r="U2519" s="58">
        <v>5</v>
      </c>
      <c r="V2519" s="58">
        <v>15</v>
      </c>
      <c r="W2519" s="50" t="str">
        <f t="shared" si="217"/>
        <v>-</v>
      </c>
      <c r="X2519" s="50">
        <f t="shared" si="218"/>
        <v>8</v>
      </c>
    </row>
    <row r="2520" spans="2:24" ht="15" x14ac:dyDescent="0.3">
      <c r="B2520" s="58" t="str">
        <f t="shared" si="219"/>
        <v>M20×1.5</v>
      </c>
      <c r="C2520" s="73" t="s">
        <v>216</v>
      </c>
      <c r="D2520" s="73" t="s">
        <v>221</v>
      </c>
      <c r="E2520" s="71" t="s">
        <v>135</v>
      </c>
      <c r="F2520" s="58">
        <v>20</v>
      </c>
      <c r="G2520" s="58">
        <v>1.5</v>
      </c>
      <c r="H2520" s="71" t="s">
        <v>483</v>
      </c>
      <c r="I2520" s="71" t="s">
        <v>379</v>
      </c>
      <c r="J2520" s="58" t="s">
        <v>313</v>
      </c>
      <c r="K2520" s="58" t="s">
        <v>491</v>
      </c>
      <c r="L2520" s="58">
        <v>20</v>
      </c>
      <c r="M2520" s="58">
        <v>1.5</v>
      </c>
      <c r="N2520" s="71">
        <v>60</v>
      </c>
      <c r="O2520" s="100">
        <f t="array" ref="O2520">IFERROR(INDEX($AD$11:$AO$1485,MATCH($B2520&amp;$I2520,$Z$11:$Z$1485&amp;$AG$11:$AG$1485,0),MATCH($C2520,$AD$9:$AO$9,0)),"-")</f>
        <v>19.559999999999999</v>
      </c>
      <c r="P2520" s="58" t="s">
        <v>131</v>
      </c>
      <c r="Q2520" s="58" t="s">
        <v>131</v>
      </c>
      <c r="R2520" s="100">
        <f t="array" ref="R2520">IFERROR(INDEX($AD$11:$AO$1485,MATCH($B2520&amp;$I2520,$Z$11:$Z$1485&amp;$AG$11:$AG$1485,0),MATCH($D2520,$AD$9:$AO$9,0)),"-")</f>
        <v>19.025700000000001</v>
      </c>
      <c r="S2520" s="58">
        <v>108</v>
      </c>
      <c r="T2520" s="58">
        <v>100</v>
      </c>
      <c r="U2520" s="58">
        <v>4</v>
      </c>
      <c r="V2520" s="58">
        <v>18</v>
      </c>
      <c r="W2520" s="50" t="str">
        <f t="shared" si="217"/>
        <v>-</v>
      </c>
      <c r="X2520" s="50">
        <f t="shared" si="218"/>
        <v>8</v>
      </c>
    </row>
    <row r="2521" spans="2:24" ht="15" x14ac:dyDescent="0.3">
      <c r="B2521" s="58" t="str">
        <f t="shared" si="219"/>
        <v>M20×1</v>
      </c>
      <c r="C2521" s="73" t="s">
        <v>216</v>
      </c>
      <c r="D2521" s="73" t="s">
        <v>221</v>
      </c>
      <c r="E2521" s="71" t="s">
        <v>135</v>
      </c>
      <c r="F2521" s="58">
        <v>20</v>
      </c>
      <c r="G2521" s="58">
        <v>1</v>
      </c>
      <c r="H2521" s="71" t="s">
        <v>483</v>
      </c>
      <c r="I2521" s="71" t="s">
        <v>379</v>
      </c>
      <c r="J2521" s="58" t="s">
        <v>313</v>
      </c>
      <c r="K2521" s="58" t="s">
        <v>491</v>
      </c>
      <c r="L2521" s="58">
        <v>20</v>
      </c>
      <c r="M2521" s="58">
        <v>1</v>
      </c>
      <c r="N2521" s="71">
        <v>60</v>
      </c>
      <c r="O2521" s="100">
        <f t="array" ref="O2521">IFERROR(INDEX($AD$11:$AO$1485,MATCH($B2521&amp;$I2521,$Z$11:$Z$1485&amp;$AG$11:$AG$1485,0),MATCH($C2521,$AD$9:$AO$9,0)),"-")</f>
        <v>19.73</v>
      </c>
      <c r="P2521" s="58" t="s">
        <v>131</v>
      </c>
      <c r="Q2521" s="58" t="s">
        <v>131</v>
      </c>
      <c r="R2521" s="100">
        <f t="array" ref="R2521">IFERROR(INDEX($AD$11:$AO$1485,MATCH($B2521&amp;$I2521,$Z$11:$Z$1485&amp;$AG$11:$AG$1485,0),MATCH($D2521,$AD$9:$AO$9,0)),"-")</f>
        <v>19.3505</v>
      </c>
      <c r="S2521" s="58">
        <v>98</v>
      </c>
      <c r="T2521" s="58">
        <v>90</v>
      </c>
      <c r="U2521" s="58">
        <v>4</v>
      </c>
      <c r="V2521" s="58">
        <v>24</v>
      </c>
      <c r="W2521" s="50" t="str">
        <f t="shared" si="217"/>
        <v>-</v>
      </c>
      <c r="X2521" s="50">
        <f t="shared" si="218"/>
        <v>8</v>
      </c>
    </row>
    <row r="2522" spans="2:24" ht="15" x14ac:dyDescent="0.3">
      <c r="B2522" s="58" t="str">
        <f t="shared" si="219"/>
        <v>M22×2</v>
      </c>
      <c r="C2522" s="73" t="s">
        <v>216</v>
      </c>
      <c r="D2522" s="73" t="s">
        <v>221</v>
      </c>
      <c r="E2522" s="71" t="s">
        <v>135</v>
      </c>
      <c r="F2522" s="58">
        <v>22</v>
      </c>
      <c r="G2522" s="58">
        <v>2</v>
      </c>
      <c r="H2522" s="71" t="s">
        <v>483</v>
      </c>
      <c r="I2522" s="71" t="s">
        <v>379</v>
      </c>
      <c r="J2522" s="58" t="s">
        <v>313</v>
      </c>
      <c r="K2522" s="58" t="s">
        <v>491</v>
      </c>
      <c r="L2522" s="58">
        <v>22</v>
      </c>
      <c r="M2522" s="58">
        <v>2</v>
      </c>
      <c r="N2522" s="71">
        <v>60</v>
      </c>
      <c r="O2522" s="100">
        <f t="array" ref="O2522">IFERROR(INDEX($AD$11:$AO$1485,MATCH($B2522&amp;$I2522,$Z$11:$Z$1485&amp;$AG$11:$AG$1485,0),MATCH($C2522,$AD$9:$AO$9,0)),"-")</f>
        <v>21.38</v>
      </c>
      <c r="P2522" s="58" t="s">
        <v>131</v>
      </c>
      <c r="Q2522" s="58" t="s">
        <v>131</v>
      </c>
      <c r="R2522" s="100">
        <f t="array" ref="R2522">IFERROR(INDEX($AD$11:$AO$1485,MATCH($B2522&amp;$I2522,$Z$11:$Z$1485&amp;$AG$11:$AG$1485,0),MATCH($D2522,$AD$9:$AO$9,0)),"-")</f>
        <v>20.701000000000001</v>
      </c>
      <c r="S2522" s="58">
        <v>108</v>
      </c>
      <c r="T2522" s="58">
        <v>100</v>
      </c>
      <c r="U2522" s="58">
        <v>5</v>
      </c>
      <c r="V2522" s="58">
        <v>15</v>
      </c>
      <c r="W2522" s="50" t="str">
        <f t="shared" si="217"/>
        <v>-</v>
      </c>
      <c r="X2522" s="50">
        <f t="shared" si="218"/>
        <v>8</v>
      </c>
    </row>
    <row r="2523" spans="2:24" ht="15" x14ac:dyDescent="0.3">
      <c r="B2523" s="58" t="str">
        <f t="shared" si="219"/>
        <v>M22×1.5</v>
      </c>
      <c r="C2523" s="73" t="s">
        <v>216</v>
      </c>
      <c r="D2523" s="73" t="s">
        <v>221</v>
      </c>
      <c r="E2523" s="71" t="s">
        <v>135</v>
      </c>
      <c r="F2523" s="58">
        <v>22</v>
      </c>
      <c r="G2523" s="58">
        <v>1.5</v>
      </c>
      <c r="H2523" s="71" t="s">
        <v>483</v>
      </c>
      <c r="I2523" s="71" t="s">
        <v>379</v>
      </c>
      <c r="J2523" s="58" t="s">
        <v>313</v>
      </c>
      <c r="K2523" s="58" t="s">
        <v>491</v>
      </c>
      <c r="L2523" s="58">
        <v>22</v>
      </c>
      <c r="M2523" s="58">
        <v>1.5</v>
      </c>
      <c r="N2523" s="71">
        <v>60</v>
      </c>
      <c r="O2523" s="100">
        <f t="array" ref="O2523">IFERROR(INDEX($AD$11:$AO$1485,MATCH($B2523&amp;$I2523,$Z$11:$Z$1485&amp;$AG$11:$AG$1485,0),MATCH($C2523,$AD$9:$AO$9,0)),"-")</f>
        <v>21.56</v>
      </c>
      <c r="P2523" s="58" t="s">
        <v>131</v>
      </c>
      <c r="Q2523" s="58" t="s">
        <v>131</v>
      </c>
      <c r="R2523" s="100">
        <f t="array" ref="R2523">IFERROR(INDEX($AD$11:$AO$1485,MATCH($B2523&amp;$I2523,$Z$11:$Z$1485&amp;$AG$11:$AG$1485,0),MATCH($D2523,$AD$9:$AO$9,0)),"-")</f>
        <v>21.025700000000001</v>
      </c>
      <c r="S2523" s="58">
        <v>108</v>
      </c>
      <c r="T2523" s="58">
        <v>100</v>
      </c>
      <c r="U2523" s="58">
        <v>4</v>
      </c>
      <c r="V2523" s="58">
        <v>18</v>
      </c>
      <c r="W2523" s="50" t="str">
        <f t="shared" si="217"/>
        <v>-</v>
      </c>
      <c r="X2523" s="50">
        <f t="shared" si="218"/>
        <v>8</v>
      </c>
    </row>
    <row r="2524" spans="2:24" ht="15" x14ac:dyDescent="0.3">
      <c r="B2524" s="58" t="str">
        <f t="shared" si="219"/>
        <v>M22×1</v>
      </c>
      <c r="C2524" s="73" t="s">
        <v>216</v>
      </c>
      <c r="D2524" s="73" t="s">
        <v>221</v>
      </c>
      <c r="E2524" s="71" t="s">
        <v>135</v>
      </c>
      <c r="F2524" s="58">
        <v>22</v>
      </c>
      <c r="G2524" s="58">
        <v>1</v>
      </c>
      <c r="H2524" s="71" t="s">
        <v>483</v>
      </c>
      <c r="I2524" s="71" t="s">
        <v>379</v>
      </c>
      <c r="J2524" s="58" t="s">
        <v>313</v>
      </c>
      <c r="K2524" s="58" t="s">
        <v>491</v>
      </c>
      <c r="L2524" s="58">
        <v>22</v>
      </c>
      <c r="M2524" s="58">
        <v>1</v>
      </c>
      <c r="N2524" s="71">
        <v>60</v>
      </c>
      <c r="O2524" s="100">
        <f t="array" ref="O2524">IFERROR(INDEX($AD$11:$AO$1485,MATCH($B2524&amp;$I2524,$Z$11:$Z$1485&amp;$AG$11:$AG$1485,0),MATCH($C2524,$AD$9:$AO$9,0)),"-")</f>
        <v>21.73</v>
      </c>
      <c r="P2524" s="58" t="s">
        <v>131</v>
      </c>
      <c r="Q2524" s="58" t="s">
        <v>131</v>
      </c>
      <c r="R2524" s="100">
        <f t="array" ref="R2524">IFERROR(INDEX($AD$11:$AO$1485,MATCH($B2524&amp;$I2524,$Z$11:$Z$1485&amp;$AG$11:$AG$1485,0),MATCH($D2524,$AD$9:$AO$9,0)),"-")</f>
        <v>21.3505</v>
      </c>
      <c r="S2524" s="58">
        <v>98</v>
      </c>
      <c r="T2524" s="58">
        <v>90</v>
      </c>
      <c r="U2524" s="58">
        <v>4</v>
      </c>
      <c r="V2524" s="58">
        <v>24</v>
      </c>
      <c r="W2524" s="50" t="str">
        <f t="shared" si="217"/>
        <v>-</v>
      </c>
      <c r="X2524" s="50">
        <f t="shared" si="218"/>
        <v>8</v>
      </c>
    </row>
    <row r="2525" spans="2:24" ht="15" x14ac:dyDescent="0.3">
      <c r="B2525" s="58" t="str">
        <f t="shared" si="219"/>
        <v>M24×2</v>
      </c>
      <c r="C2525" s="73" t="s">
        <v>216</v>
      </c>
      <c r="D2525" s="73" t="s">
        <v>221</v>
      </c>
      <c r="E2525" s="71" t="s">
        <v>135</v>
      </c>
      <c r="F2525" s="58">
        <v>24</v>
      </c>
      <c r="G2525" s="58">
        <v>2</v>
      </c>
      <c r="H2525" s="71" t="s">
        <v>483</v>
      </c>
      <c r="I2525" s="71" t="s">
        <v>379</v>
      </c>
      <c r="J2525" s="58" t="s">
        <v>313</v>
      </c>
      <c r="K2525" s="58" t="s">
        <v>491</v>
      </c>
      <c r="L2525" s="58">
        <v>24</v>
      </c>
      <c r="M2525" s="58">
        <v>2</v>
      </c>
      <c r="N2525" s="71">
        <v>60</v>
      </c>
      <c r="O2525" s="100">
        <f t="array" ref="O2525">IFERROR(INDEX($AD$11:$AO$1485,MATCH($B2525&amp;$I2525,$Z$11:$Z$1485&amp;$AG$11:$AG$1485,0),MATCH($C2525,$AD$9:$AO$9,0)),"-")</f>
        <v>23.39</v>
      </c>
      <c r="P2525" s="58" t="s">
        <v>131</v>
      </c>
      <c r="Q2525" s="58" t="s">
        <v>131</v>
      </c>
      <c r="R2525" s="100">
        <f t="array" ref="R2525">IFERROR(INDEX($AD$11:$AO$1485,MATCH($B2525&amp;$I2525,$Z$11:$Z$1485&amp;$AG$11:$AG$1485,0),MATCH($D2525,$AD$9:$AO$9,0)),"-")</f>
        <v>22.701000000000001</v>
      </c>
      <c r="S2525" s="58">
        <v>118</v>
      </c>
      <c r="T2525" s="58">
        <v>110</v>
      </c>
      <c r="U2525" s="58">
        <v>5</v>
      </c>
      <c r="V2525" s="58">
        <v>15</v>
      </c>
      <c r="W2525" s="50" t="str">
        <f t="shared" si="217"/>
        <v>-</v>
      </c>
      <c r="X2525" s="50">
        <f t="shared" si="218"/>
        <v>8</v>
      </c>
    </row>
    <row r="2526" spans="2:24" ht="15" x14ac:dyDescent="0.3">
      <c r="B2526" s="58" t="str">
        <f t="shared" si="219"/>
        <v>M24×1.5</v>
      </c>
      <c r="C2526" s="73" t="s">
        <v>216</v>
      </c>
      <c r="D2526" s="73" t="s">
        <v>221</v>
      </c>
      <c r="E2526" s="71" t="s">
        <v>135</v>
      </c>
      <c r="F2526" s="58">
        <v>24</v>
      </c>
      <c r="G2526" s="58">
        <v>1.5</v>
      </c>
      <c r="H2526" s="71" t="s">
        <v>483</v>
      </c>
      <c r="I2526" s="71" t="s">
        <v>379</v>
      </c>
      <c r="J2526" s="58" t="s">
        <v>313</v>
      </c>
      <c r="K2526" s="58" t="s">
        <v>491</v>
      </c>
      <c r="L2526" s="58">
        <v>24</v>
      </c>
      <c r="M2526" s="58">
        <v>1.5</v>
      </c>
      <c r="N2526" s="71">
        <v>60</v>
      </c>
      <c r="O2526" s="100">
        <f t="array" ref="O2526">IFERROR(INDEX($AD$11:$AO$1485,MATCH($B2526&amp;$I2526,$Z$11:$Z$1485&amp;$AG$11:$AG$1485,0),MATCH($C2526,$AD$9:$AO$9,0)),"-")</f>
        <v>23.56</v>
      </c>
      <c r="P2526" s="58" t="s">
        <v>131</v>
      </c>
      <c r="Q2526" s="58" t="s">
        <v>131</v>
      </c>
      <c r="R2526" s="100">
        <f t="array" ref="R2526">IFERROR(INDEX($AD$11:$AO$1485,MATCH($B2526&amp;$I2526,$Z$11:$Z$1485&amp;$AG$11:$AG$1485,0),MATCH($D2526,$AD$9:$AO$9,0)),"-")</f>
        <v>23.025700000000001</v>
      </c>
      <c r="S2526" s="58">
        <v>108</v>
      </c>
      <c r="T2526" s="58">
        <v>100</v>
      </c>
      <c r="U2526" s="58">
        <v>4</v>
      </c>
      <c r="V2526" s="58">
        <v>18</v>
      </c>
      <c r="W2526" s="50" t="str">
        <f t="shared" si="217"/>
        <v>-</v>
      </c>
      <c r="X2526" s="50">
        <f t="shared" si="218"/>
        <v>8</v>
      </c>
    </row>
    <row r="2527" spans="2:24" ht="15" x14ac:dyDescent="0.3">
      <c r="B2527" s="58" t="str">
        <f t="shared" si="219"/>
        <v>M24×1</v>
      </c>
      <c r="C2527" s="73" t="s">
        <v>216</v>
      </c>
      <c r="D2527" s="73" t="s">
        <v>221</v>
      </c>
      <c r="E2527" s="71" t="s">
        <v>135</v>
      </c>
      <c r="F2527" s="58">
        <v>24</v>
      </c>
      <c r="G2527" s="58">
        <v>1</v>
      </c>
      <c r="H2527" s="71" t="s">
        <v>483</v>
      </c>
      <c r="I2527" s="71" t="s">
        <v>379</v>
      </c>
      <c r="J2527" s="58" t="s">
        <v>313</v>
      </c>
      <c r="K2527" s="58" t="s">
        <v>491</v>
      </c>
      <c r="L2527" s="58">
        <v>24</v>
      </c>
      <c r="M2527" s="58">
        <v>1</v>
      </c>
      <c r="N2527" s="71">
        <v>60</v>
      </c>
      <c r="O2527" s="100">
        <f t="array" ref="O2527">IFERROR(INDEX($AD$11:$AO$1485,MATCH($B2527&amp;$I2527,$Z$11:$Z$1485&amp;$AG$11:$AG$1485,0),MATCH($C2527,$AD$9:$AO$9,0)),"-")</f>
        <v>23.73</v>
      </c>
      <c r="P2527" s="58" t="s">
        <v>131</v>
      </c>
      <c r="Q2527" s="58" t="s">
        <v>131</v>
      </c>
      <c r="R2527" s="100">
        <f t="array" ref="R2527">IFERROR(INDEX($AD$11:$AO$1485,MATCH($B2527&amp;$I2527,$Z$11:$Z$1485&amp;$AG$11:$AG$1485,0),MATCH($D2527,$AD$9:$AO$9,0)),"-")</f>
        <v>23.3505</v>
      </c>
      <c r="S2527" s="58">
        <v>98</v>
      </c>
      <c r="T2527" s="58">
        <v>90</v>
      </c>
      <c r="U2527" s="58">
        <v>4</v>
      </c>
      <c r="V2527" s="58">
        <v>24</v>
      </c>
      <c r="W2527" s="50" t="str">
        <f t="shared" si="217"/>
        <v>-</v>
      </c>
      <c r="X2527" s="50">
        <f t="shared" si="218"/>
        <v>8</v>
      </c>
    </row>
    <row r="2528" spans="2:24" ht="15" x14ac:dyDescent="0.3">
      <c r="B2528" s="58" t="str">
        <f t="shared" si="219"/>
        <v>M25×2</v>
      </c>
      <c r="C2528" s="73" t="s">
        <v>216</v>
      </c>
      <c r="D2528" s="73" t="s">
        <v>221</v>
      </c>
      <c r="E2528" s="71" t="s">
        <v>135</v>
      </c>
      <c r="F2528" s="58">
        <v>25</v>
      </c>
      <c r="G2528" s="58">
        <v>2</v>
      </c>
      <c r="H2528" s="71" t="s">
        <v>483</v>
      </c>
      <c r="I2528" s="71" t="s">
        <v>379</v>
      </c>
      <c r="J2528" s="58" t="s">
        <v>313</v>
      </c>
      <c r="K2528" s="58" t="s">
        <v>491</v>
      </c>
      <c r="L2528" s="58">
        <v>25</v>
      </c>
      <c r="M2528" s="58">
        <v>2</v>
      </c>
      <c r="N2528" s="71">
        <v>60</v>
      </c>
      <c r="O2528" s="100">
        <f t="array" ref="O2528">IFERROR(INDEX($AD$11:$AO$1485,MATCH($B2528&amp;$I2528,$Z$11:$Z$1485&amp;$AG$11:$AG$1485,0),MATCH($C2528,$AD$9:$AO$9,0)),"-")</f>
        <v>24.39</v>
      </c>
      <c r="P2528" s="58" t="s">
        <v>131</v>
      </c>
      <c r="Q2528" s="58" t="s">
        <v>131</v>
      </c>
      <c r="R2528" s="100">
        <f t="array" ref="R2528">IFERROR(INDEX($AD$11:$AO$1485,MATCH($B2528&amp;$I2528,$Z$11:$Z$1485&amp;$AG$11:$AG$1485,0),MATCH($D2528,$AD$9:$AO$9,0)),"-")</f>
        <v>23.701000000000001</v>
      </c>
      <c r="S2528" s="58">
        <v>118</v>
      </c>
      <c r="T2528" s="58">
        <v>110</v>
      </c>
      <c r="U2528" s="58">
        <v>5</v>
      </c>
      <c r="V2528" s="58">
        <v>15</v>
      </c>
      <c r="W2528" s="50" t="str">
        <f t="shared" si="217"/>
        <v>-</v>
      </c>
      <c r="X2528" s="50">
        <f t="shared" si="218"/>
        <v>8</v>
      </c>
    </row>
    <row r="2529" spans="2:24" ht="15" x14ac:dyDescent="0.3">
      <c r="B2529" s="58" t="str">
        <f t="shared" si="219"/>
        <v>M25×1.5</v>
      </c>
      <c r="C2529" s="73" t="s">
        <v>216</v>
      </c>
      <c r="D2529" s="73" t="s">
        <v>221</v>
      </c>
      <c r="E2529" s="71" t="s">
        <v>135</v>
      </c>
      <c r="F2529" s="58">
        <v>25</v>
      </c>
      <c r="G2529" s="58">
        <v>1.5</v>
      </c>
      <c r="H2529" s="71" t="s">
        <v>483</v>
      </c>
      <c r="I2529" s="71" t="s">
        <v>379</v>
      </c>
      <c r="J2529" s="58" t="s">
        <v>313</v>
      </c>
      <c r="K2529" s="58" t="s">
        <v>491</v>
      </c>
      <c r="L2529" s="58">
        <v>25</v>
      </c>
      <c r="M2529" s="58">
        <v>1.5</v>
      </c>
      <c r="N2529" s="71">
        <v>60</v>
      </c>
      <c r="O2529" s="100">
        <f t="array" ref="O2529">IFERROR(INDEX($AD$11:$AO$1485,MATCH($B2529&amp;$I2529,$Z$11:$Z$1485&amp;$AG$11:$AG$1485,0),MATCH($C2529,$AD$9:$AO$9,0)),"-")</f>
        <v>24.56</v>
      </c>
      <c r="P2529" s="58" t="s">
        <v>131</v>
      </c>
      <c r="Q2529" s="58" t="s">
        <v>131</v>
      </c>
      <c r="R2529" s="100">
        <f t="array" ref="R2529">IFERROR(INDEX($AD$11:$AO$1485,MATCH($B2529&amp;$I2529,$Z$11:$Z$1485&amp;$AG$11:$AG$1485,0),MATCH($D2529,$AD$9:$AO$9,0)),"-")</f>
        <v>24.025700000000001</v>
      </c>
      <c r="S2529" s="58">
        <v>108</v>
      </c>
      <c r="T2529" s="58">
        <v>100</v>
      </c>
      <c r="U2529" s="58">
        <v>4</v>
      </c>
      <c r="V2529" s="58">
        <v>18</v>
      </c>
      <c r="W2529" s="50" t="str">
        <f t="shared" si="217"/>
        <v>-</v>
      </c>
      <c r="X2529" s="50">
        <f t="shared" si="218"/>
        <v>8</v>
      </c>
    </row>
    <row r="2530" spans="2:24" ht="15" x14ac:dyDescent="0.3">
      <c r="B2530" s="58" t="str">
        <f t="shared" si="219"/>
        <v>M25×1</v>
      </c>
      <c r="C2530" s="73" t="s">
        <v>216</v>
      </c>
      <c r="D2530" s="73" t="s">
        <v>221</v>
      </c>
      <c r="E2530" s="71" t="s">
        <v>135</v>
      </c>
      <c r="F2530" s="58">
        <v>25</v>
      </c>
      <c r="G2530" s="58">
        <v>1</v>
      </c>
      <c r="H2530" s="71" t="s">
        <v>483</v>
      </c>
      <c r="I2530" s="71" t="s">
        <v>379</v>
      </c>
      <c r="J2530" s="58" t="s">
        <v>313</v>
      </c>
      <c r="K2530" s="58" t="s">
        <v>491</v>
      </c>
      <c r="L2530" s="58">
        <v>25</v>
      </c>
      <c r="M2530" s="58">
        <v>1</v>
      </c>
      <c r="N2530" s="71">
        <v>60</v>
      </c>
      <c r="O2530" s="100">
        <f t="array" ref="O2530">IFERROR(INDEX($AD$11:$AO$1485,MATCH($B2530&amp;$I2530,$Z$11:$Z$1485&amp;$AG$11:$AG$1485,0),MATCH($C2530,$AD$9:$AO$9,0)),"-")</f>
        <v>24.73</v>
      </c>
      <c r="P2530" s="58" t="s">
        <v>131</v>
      </c>
      <c r="Q2530" s="58" t="s">
        <v>131</v>
      </c>
      <c r="R2530" s="100">
        <f t="array" ref="R2530">IFERROR(INDEX($AD$11:$AO$1485,MATCH($B2530&amp;$I2530,$Z$11:$Z$1485&amp;$AG$11:$AG$1485,0),MATCH($D2530,$AD$9:$AO$9,0)),"-")</f>
        <v>24.3505</v>
      </c>
      <c r="S2530" s="58">
        <v>98</v>
      </c>
      <c r="T2530" s="58">
        <v>90</v>
      </c>
      <c r="U2530" s="58">
        <v>4</v>
      </c>
      <c r="V2530" s="58">
        <v>24</v>
      </c>
      <c r="W2530" s="50" t="str">
        <f t="shared" si="217"/>
        <v>-</v>
      </c>
      <c r="X2530" s="50">
        <f t="shared" si="218"/>
        <v>8</v>
      </c>
    </row>
    <row r="2531" spans="2:24" ht="15" x14ac:dyDescent="0.3">
      <c r="B2531" s="58" t="str">
        <f t="shared" si="219"/>
        <v>M26×1.5</v>
      </c>
      <c r="C2531" s="73" t="s">
        <v>216</v>
      </c>
      <c r="D2531" s="73" t="s">
        <v>221</v>
      </c>
      <c r="E2531" s="71" t="s">
        <v>135</v>
      </c>
      <c r="F2531" s="58">
        <v>26</v>
      </c>
      <c r="G2531" s="58">
        <v>1.5</v>
      </c>
      <c r="H2531" s="71" t="s">
        <v>483</v>
      </c>
      <c r="I2531" s="71" t="s">
        <v>379</v>
      </c>
      <c r="J2531" s="58" t="s">
        <v>313</v>
      </c>
      <c r="K2531" s="58" t="s">
        <v>491</v>
      </c>
      <c r="L2531" s="58">
        <v>26</v>
      </c>
      <c r="M2531" s="58">
        <v>1.5</v>
      </c>
      <c r="N2531" s="71">
        <v>60</v>
      </c>
      <c r="O2531" s="100">
        <f t="array" ref="O2531">IFERROR(INDEX($AD$11:$AO$1485,MATCH($B2531&amp;$I2531,$Z$11:$Z$1485&amp;$AG$11:$AG$1485,0),MATCH($C2531,$AD$9:$AO$9,0)),"-")</f>
        <v>25.56</v>
      </c>
      <c r="P2531" s="58" t="s">
        <v>131</v>
      </c>
      <c r="Q2531" s="58" t="s">
        <v>131</v>
      </c>
      <c r="R2531" s="100">
        <f t="array" ref="R2531">IFERROR(INDEX($AD$11:$AO$1485,MATCH($B2531&amp;$I2531,$Z$11:$Z$1485&amp;$AG$11:$AG$1485,0),MATCH($D2531,$AD$9:$AO$9,0)),"-")</f>
        <v>25.025700000000001</v>
      </c>
      <c r="S2531" s="58">
        <v>108</v>
      </c>
      <c r="T2531" s="58">
        <v>100</v>
      </c>
      <c r="U2531" s="58">
        <v>4</v>
      </c>
      <c r="V2531" s="58">
        <v>18</v>
      </c>
      <c r="W2531" s="50" t="str">
        <f t="shared" si="217"/>
        <v>-</v>
      </c>
      <c r="X2531" s="50">
        <f t="shared" si="218"/>
        <v>8</v>
      </c>
    </row>
    <row r="2532" spans="2:24" ht="15" x14ac:dyDescent="0.3">
      <c r="B2532" s="58" t="str">
        <f t="shared" si="219"/>
        <v>M27×2</v>
      </c>
      <c r="C2532" s="73" t="s">
        <v>216</v>
      </c>
      <c r="D2532" s="73" t="s">
        <v>221</v>
      </c>
      <c r="E2532" s="71" t="s">
        <v>135</v>
      </c>
      <c r="F2532" s="58">
        <v>27</v>
      </c>
      <c r="G2532" s="58">
        <v>2</v>
      </c>
      <c r="H2532" s="71" t="s">
        <v>483</v>
      </c>
      <c r="I2532" s="71" t="s">
        <v>379</v>
      </c>
      <c r="J2532" s="58" t="s">
        <v>313</v>
      </c>
      <c r="K2532" s="58" t="s">
        <v>491</v>
      </c>
      <c r="L2532" s="58">
        <v>27</v>
      </c>
      <c r="M2532" s="58">
        <v>2</v>
      </c>
      <c r="N2532" s="71">
        <v>60</v>
      </c>
      <c r="O2532" s="100">
        <f t="array" ref="O2532">IFERROR(INDEX($AD$11:$AO$1485,MATCH($B2532&amp;$I2532,$Z$11:$Z$1485&amp;$AG$11:$AG$1485,0),MATCH($C2532,$AD$9:$AO$9,0)),"-")</f>
        <v>26.75</v>
      </c>
      <c r="P2532" s="58" t="s">
        <v>131</v>
      </c>
      <c r="Q2532" s="58" t="s">
        <v>131</v>
      </c>
      <c r="R2532" s="100">
        <f t="array" ref="R2532">IFERROR(INDEX($AD$11:$AO$1485,MATCH($B2532&amp;$I2532,$Z$11:$Z$1485&amp;$AG$11:$AG$1485,0),MATCH($D2532,$AD$9:$AO$9,0)),"-")</f>
        <v>25.701000000000001</v>
      </c>
      <c r="S2532" s="58">
        <v>188</v>
      </c>
      <c r="T2532" s="58">
        <v>180</v>
      </c>
      <c r="U2532" s="58">
        <v>5</v>
      </c>
      <c r="V2532" s="58">
        <v>15</v>
      </c>
      <c r="W2532" s="50" t="str">
        <f t="shared" si="217"/>
        <v>-</v>
      </c>
      <c r="X2532" s="50">
        <f t="shared" si="218"/>
        <v>8</v>
      </c>
    </row>
    <row r="2533" spans="2:24" ht="15" x14ac:dyDescent="0.3">
      <c r="B2533" s="58" t="str">
        <f t="shared" si="219"/>
        <v>M27×1.5</v>
      </c>
      <c r="C2533" s="73" t="s">
        <v>216</v>
      </c>
      <c r="D2533" s="73" t="s">
        <v>221</v>
      </c>
      <c r="E2533" s="71" t="s">
        <v>135</v>
      </c>
      <c r="F2533" s="58">
        <v>27</v>
      </c>
      <c r="G2533" s="58">
        <v>1.5</v>
      </c>
      <c r="H2533" s="71" t="s">
        <v>483</v>
      </c>
      <c r="I2533" s="71" t="s">
        <v>379</v>
      </c>
      <c r="J2533" s="58" t="s">
        <v>313</v>
      </c>
      <c r="K2533" s="58" t="s">
        <v>491</v>
      </c>
      <c r="L2533" s="58">
        <v>27</v>
      </c>
      <c r="M2533" s="58">
        <v>1.5</v>
      </c>
      <c r="N2533" s="71">
        <v>60</v>
      </c>
      <c r="O2533" s="100">
        <f t="array" ref="O2533">IFERROR(INDEX($AD$11:$AO$1485,MATCH($B2533&amp;$I2533,$Z$11:$Z$1485&amp;$AG$11:$AG$1485,0),MATCH($C2533,$AD$9:$AO$9,0)),"-")</f>
        <v>26.56</v>
      </c>
      <c r="P2533" s="58" t="s">
        <v>131</v>
      </c>
      <c r="Q2533" s="58" t="s">
        <v>131</v>
      </c>
      <c r="R2533" s="100">
        <f t="array" ref="R2533">IFERROR(INDEX($AD$11:$AO$1485,MATCH($B2533&amp;$I2533,$Z$11:$Z$1485&amp;$AG$11:$AG$1485,0),MATCH($D2533,$AD$9:$AO$9,0)),"-")</f>
        <v>26.025700000000001</v>
      </c>
      <c r="S2533" s="58">
        <v>108</v>
      </c>
      <c r="T2533" s="58">
        <v>100</v>
      </c>
      <c r="U2533" s="58">
        <v>4</v>
      </c>
      <c r="V2533" s="58">
        <v>18</v>
      </c>
      <c r="W2533" s="50" t="str">
        <f t="shared" si="217"/>
        <v>-</v>
      </c>
      <c r="X2533" s="50">
        <f t="shared" si="218"/>
        <v>8</v>
      </c>
    </row>
    <row r="2534" spans="2:24" ht="15" x14ac:dyDescent="0.3">
      <c r="B2534" s="58" t="str">
        <f t="shared" si="219"/>
        <v>M27×1</v>
      </c>
      <c r="C2534" s="73" t="s">
        <v>216</v>
      </c>
      <c r="D2534" s="73" t="s">
        <v>221</v>
      </c>
      <c r="E2534" s="71" t="s">
        <v>135</v>
      </c>
      <c r="F2534" s="58">
        <v>27</v>
      </c>
      <c r="G2534" s="58">
        <v>1</v>
      </c>
      <c r="H2534" s="71" t="s">
        <v>483</v>
      </c>
      <c r="I2534" s="71" t="s">
        <v>379</v>
      </c>
      <c r="J2534" s="58" t="s">
        <v>313</v>
      </c>
      <c r="K2534" s="58" t="s">
        <v>491</v>
      </c>
      <c r="L2534" s="58">
        <v>27</v>
      </c>
      <c r="M2534" s="58">
        <v>1</v>
      </c>
      <c r="N2534" s="71">
        <v>60</v>
      </c>
      <c r="O2534" s="100">
        <f t="array" ref="O2534">IFERROR(INDEX($AD$11:$AO$1485,MATCH($B2534&amp;$I2534,$Z$11:$Z$1485&amp;$AG$11:$AG$1485,0),MATCH($C2534,$AD$9:$AO$9,0)),"-")</f>
        <v>26.92</v>
      </c>
      <c r="P2534" s="58" t="s">
        <v>131</v>
      </c>
      <c r="Q2534" s="58" t="s">
        <v>131</v>
      </c>
      <c r="R2534" s="100">
        <f t="array" ref="R2534">IFERROR(INDEX($AD$11:$AO$1485,MATCH($B2534&amp;$I2534,$Z$11:$Z$1485&amp;$AG$11:$AG$1485,0),MATCH($D2534,$AD$9:$AO$9,0)),"-")</f>
        <v>26.3505</v>
      </c>
      <c r="S2534" s="58">
        <v>140</v>
      </c>
      <c r="T2534" s="58">
        <v>132</v>
      </c>
      <c r="U2534" s="58">
        <v>4</v>
      </c>
      <c r="V2534" s="58">
        <v>24</v>
      </c>
      <c r="W2534" s="50" t="str">
        <f t="shared" si="217"/>
        <v>-</v>
      </c>
      <c r="X2534" s="50">
        <f t="shared" si="218"/>
        <v>8</v>
      </c>
    </row>
    <row r="2535" spans="2:24" ht="15" x14ac:dyDescent="0.3">
      <c r="B2535" s="58" t="str">
        <f t="shared" si="219"/>
        <v>M28×2</v>
      </c>
      <c r="C2535" s="73" t="s">
        <v>216</v>
      </c>
      <c r="D2535" s="73" t="s">
        <v>221</v>
      </c>
      <c r="E2535" s="71" t="s">
        <v>135</v>
      </c>
      <c r="F2535" s="58">
        <v>28</v>
      </c>
      <c r="G2535" s="58">
        <v>2</v>
      </c>
      <c r="H2535" s="71" t="s">
        <v>483</v>
      </c>
      <c r="I2535" s="71" t="s">
        <v>379</v>
      </c>
      <c r="J2535" s="58" t="s">
        <v>313</v>
      </c>
      <c r="K2535" s="58" t="s">
        <v>491</v>
      </c>
      <c r="L2535" s="58">
        <v>28</v>
      </c>
      <c r="M2535" s="58">
        <v>2</v>
      </c>
      <c r="N2535" s="71">
        <v>60</v>
      </c>
      <c r="O2535" s="100">
        <f t="array" ref="O2535">IFERROR(INDEX($AD$11:$AO$1485,MATCH($B2535&amp;$I2535,$Z$11:$Z$1485&amp;$AG$11:$AG$1485,0),MATCH($C2535,$AD$9:$AO$9,0)),"-")</f>
        <v>27.39</v>
      </c>
      <c r="P2535" s="58" t="s">
        <v>131</v>
      </c>
      <c r="Q2535" s="58" t="s">
        <v>131</v>
      </c>
      <c r="R2535" s="100">
        <f t="array" ref="R2535">IFERROR(INDEX($AD$11:$AO$1485,MATCH($B2535&amp;$I2535,$Z$11:$Z$1485&amp;$AG$11:$AG$1485,0),MATCH($D2535,$AD$9:$AO$9,0)),"-")</f>
        <v>26.701000000000001</v>
      </c>
      <c r="S2535" s="58">
        <v>118</v>
      </c>
      <c r="T2535" s="58">
        <v>110</v>
      </c>
      <c r="U2535" s="58">
        <v>5</v>
      </c>
      <c r="V2535" s="58">
        <v>15</v>
      </c>
      <c r="W2535" s="50" t="str">
        <f t="shared" si="217"/>
        <v>-</v>
      </c>
      <c r="X2535" s="50">
        <f t="shared" si="218"/>
        <v>8</v>
      </c>
    </row>
    <row r="2536" spans="2:24" ht="15" x14ac:dyDescent="0.3">
      <c r="B2536" s="58" t="str">
        <f t="shared" si="219"/>
        <v>M28×1.5</v>
      </c>
      <c r="C2536" s="73" t="s">
        <v>216</v>
      </c>
      <c r="D2536" s="73" t="s">
        <v>221</v>
      </c>
      <c r="E2536" s="71" t="s">
        <v>135</v>
      </c>
      <c r="F2536" s="58">
        <v>28</v>
      </c>
      <c r="G2536" s="58">
        <v>1.5</v>
      </c>
      <c r="H2536" s="71" t="s">
        <v>483</v>
      </c>
      <c r="I2536" s="71" t="s">
        <v>379</v>
      </c>
      <c r="J2536" s="58" t="s">
        <v>313</v>
      </c>
      <c r="K2536" s="58" t="s">
        <v>491</v>
      </c>
      <c r="L2536" s="58">
        <v>28</v>
      </c>
      <c r="M2536" s="58">
        <v>1.5</v>
      </c>
      <c r="N2536" s="71">
        <v>60</v>
      </c>
      <c r="O2536" s="100">
        <f t="array" ref="O2536">IFERROR(INDEX($AD$11:$AO$1485,MATCH($B2536&amp;$I2536,$Z$11:$Z$1485&amp;$AG$11:$AG$1485,0),MATCH($C2536,$AD$9:$AO$9,0)),"-")</f>
        <v>27.56</v>
      </c>
      <c r="P2536" s="58" t="s">
        <v>131</v>
      </c>
      <c r="Q2536" s="58" t="s">
        <v>131</v>
      </c>
      <c r="R2536" s="100">
        <f t="array" ref="R2536">IFERROR(INDEX($AD$11:$AO$1485,MATCH($B2536&amp;$I2536,$Z$11:$Z$1485&amp;$AG$11:$AG$1485,0),MATCH($D2536,$AD$9:$AO$9,0)),"-")</f>
        <v>27.025700000000001</v>
      </c>
      <c r="S2536" s="58">
        <v>108</v>
      </c>
      <c r="T2536" s="58">
        <v>100</v>
      </c>
      <c r="U2536" s="58">
        <v>4</v>
      </c>
      <c r="V2536" s="58">
        <v>18</v>
      </c>
      <c r="W2536" s="50" t="str">
        <f t="shared" si="217"/>
        <v>-</v>
      </c>
      <c r="X2536" s="50">
        <f t="shared" si="218"/>
        <v>8</v>
      </c>
    </row>
    <row r="2537" spans="2:24" ht="15" x14ac:dyDescent="0.3">
      <c r="B2537" s="58" t="str">
        <f t="shared" si="219"/>
        <v>M28×1</v>
      </c>
      <c r="C2537" s="73" t="s">
        <v>216</v>
      </c>
      <c r="D2537" s="73" t="s">
        <v>221</v>
      </c>
      <c r="E2537" s="71" t="s">
        <v>135</v>
      </c>
      <c r="F2537" s="58">
        <v>28</v>
      </c>
      <c r="G2537" s="58">
        <v>1</v>
      </c>
      <c r="H2537" s="71" t="s">
        <v>483</v>
      </c>
      <c r="I2537" s="71" t="s">
        <v>379</v>
      </c>
      <c r="J2537" s="58" t="s">
        <v>313</v>
      </c>
      <c r="K2537" s="58" t="s">
        <v>491</v>
      </c>
      <c r="L2537" s="58">
        <v>28</v>
      </c>
      <c r="M2537" s="58">
        <v>1</v>
      </c>
      <c r="N2537" s="71">
        <v>60</v>
      </c>
      <c r="O2537" s="100">
        <f t="array" ref="O2537">IFERROR(INDEX($AD$11:$AO$1485,MATCH($B2537&amp;$I2537,$Z$11:$Z$1485&amp;$AG$11:$AG$1485,0),MATCH($C2537,$AD$9:$AO$9,0)),"-")</f>
        <v>27.73</v>
      </c>
      <c r="P2537" s="58" t="s">
        <v>131</v>
      </c>
      <c r="Q2537" s="58" t="s">
        <v>131</v>
      </c>
      <c r="R2537" s="100">
        <f t="array" ref="R2537">IFERROR(INDEX($AD$11:$AO$1485,MATCH($B2537&amp;$I2537,$Z$11:$Z$1485&amp;$AG$11:$AG$1485,0),MATCH($D2537,$AD$9:$AO$9,0)),"-")</f>
        <v>27.3505</v>
      </c>
      <c r="S2537" s="58">
        <v>98</v>
      </c>
      <c r="T2537" s="58">
        <v>90</v>
      </c>
      <c r="U2537" s="58">
        <v>4</v>
      </c>
      <c r="V2537" s="58">
        <v>24</v>
      </c>
      <c r="W2537" s="50" t="str">
        <f t="shared" si="217"/>
        <v>-</v>
      </c>
      <c r="X2537" s="50">
        <f t="shared" si="218"/>
        <v>8</v>
      </c>
    </row>
    <row r="2538" spans="2:24" ht="15" x14ac:dyDescent="0.3">
      <c r="B2538" s="58" t="str">
        <f t="shared" si="219"/>
        <v>M30×3</v>
      </c>
      <c r="C2538" s="73" t="s">
        <v>216</v>
      </c>
      <c r="D2538" s="73" t="s">
        <v>221</v>
      </c>
      <c r="E2538" s="71" t="s">
        <v>135</v>
      </c>
      <c r="F2538" s="58">
        <v>30</v>
      </c>
      <c r="G2538" s="58">
        <v>3</v>
      </c>
      <c r="H2538" s="71" t="s">
        <v>483</v>
      </c>
      <c r="I2538" s="71" t="s">
        <v>379</v>
      </c>
      <c r="J2538" s="58" t="s">
        <v>313</v>
      </c>
      <c r="K2538" s="58" t="s">
        <v>491</v>
      </c>
      <c r="L2538" s="58">
        <v>30</v>
      </c>
      <c r="M2538" s="58">
        <v>3</v>
      </c>
      <c r="N2538" s="71">
        <v>60</v>
      </c>
      <c r="O2538" s="100">
        <f t="array" ref="O2538">IFERROR(INDEX($AD$11:$AO$1485,MATCH($B2538&amp;$I2538,$Z$11:$Z$1485&amp;$AG$11:$AG$1485,0),MATCH($C2538,$AD$9:$AO$9,0)),"-")</f>
        <v>29.56</v>
      </c>
      <c r="P2538" s="58" t="s">
        <v>131</v>
      </c>
      <c r="Q2538" s="58" t="s">
        <v>131</v>
      </c>
      <c r="R2538" s="100">
        <f t="array" ref="R2538">IFERROR(INDEX($AD$11:$AO$1485,MATCH($B2538&amp;$I2538,$Z$11:$Z$1485&amp;$AG$11:$AG$1485,0),MATCH($D2538,$AD$9:$AO$9,0)),"-")</f>
        <v>28.051400000000001</v>
      </c>
      <c r="S2538" s="58">
        <v>220</v>
      </c>
      <c r="T2538" s="58">
        <v>212</v>
      </c>
      <c r="U2538" s="58">
        <v>5</v>
      </c>
      <c r="V2538" s="58">
        <v>12</v>
      </c>
      <c r="W2538" s="50" t="str">
        <f t="shared" si="217"/>
        <v>-</v>
      </c>
      <c r="X2538" s="50">
        <f t="shared" si="218"/>
        <v>8</v>
      </c>
    </row>
    <row r="2539" spans="2:24" ht="15" x14ac:dyDescent="0.3">
      <c r="B2539" s="58" t="str">
        <f t="shared" si="219"/>
        <v>M30×2</v>
      </c>
      <c r="C2539" s="73" t="s">
        <v>216</v>
      </c>
      <c r="D2539" s="73" t="s">
        <v>221</v>
      </c>
      <c r="E2539" s="71" t="s">
        <v>135</v>
      </c>
      <c r="F2539" s="58">
        <v>30</v>
      </c>
      <c r="G2539" s="58">
        <v>2</v>
      </c>
      <c r="H2539" s="71" t="s">
        <v>483</v>
      </c>
      <c r="I2539" s="71" t="s">
        <v>379</v>
      </c>
      <c r="J2539" s="58" t="s">
        <v>313</v>
      </c>
      <c r="K2539" s="58" t="s">
        <v>491</v>
      </c>
      <c r="L2539" s="58">
        <v>30</v>
      </c>
      <c r="M2539" s="58">
        <v>2</v>
      </c>
      <c r="N2539" s="71">
        <v>60</v>
      </c>
      <c r="O2539" s="100">
        <f t="array" ref="O2539">IFERROR(INDEX($AD$11:$AO$1485,MATCH($B2539&amp;$I2539,$Z$11:$Z$1485&amp;$AG$11:$AG$1485,0),MATCH($C2539,$AD$9:$AO$9,0)),"-")</f>
        <v>29.39</v>
      </c>
      <c r="P2539" s="58" t="s">
        <v>131</v>
      </c>
      <c r="Q2539" s="58" t="s">
        <v>131</v>
      </c>
      <c r="R2539" s="100">
        <f t="array" ref="R2539">IFERROR(INDEX($AD$11:$AO$1485,MATCH($B2539&amp;$I2539,$Z$11:$Z$1485&amp;$AG$11:$AG$1485,0),MATCH($D2539,$AD$9:$AO$9,0)),"-")</f>
        <v>28.701000000000001</v>
      </c>
      <c r="S2539" s="58">
        <v>118</v>
      </c>
      <c r="T2539" s="58">
        <v>110</v>
      </c>
      <c r="U2539" s="58">
        <v>5</v>
      </c>
      <c r="V2539" s="58">
        <v>15</v>
      </c>
      <c r="W2539" s="50" t="str">
        <f t="shared" si="217"/>
        <v>-</v>
      </c>
      <c r="X2539" s="50">
        <f t="shared" si="218"/>
        <v>8</v>
      </c>
    </row>
    <row r="2540" spans="2:24" ht="15" x14ac:dyDescent="0.3">
      <c r="B2540" s="58" t="str">
        <f t="shared" si="219"/>
        <v>M30×1.5</v>
      </c>
      <c r="C2540" s="73" t="s">
        <v>216</v>
      </c>
      <c r="D2540" s="73" t="s">
        <v>221</v>
      </c>
      <c r="E2540" s="71" t="s">
        <v>135</v>
      </c>
      <c r="F2540" s="58">
        <v>30</v>
      </c>
      <c r="G2540" s="58">
        <v>1.5</v>
      </c>
      <c r="H2540" s="71" t="s">
        <v>483</v>
      </c>
      <c r="I2540" s="71" t="s">
        <v>379</v>
      </c>
      <c r="J2540" s="58" t="s">
        <v>313</v>
      </c>
      <c r="K2540" s="58" t="s">
        <v>491</v>
      </c>
      <c r="L2540" s="58">
        <v>30</v>
      </c>
      <c r="M2540" s="58">
        <v>1.5</v>
      </c>
      <c r="N2540" s="71">
        <v>60</v>
      </c>
      <c r="O2540" s="100">
        <f t="array" ref="O2540">IFERROR(INDEX($AD$11:$AO$1485,MATCH($B2540&amp;$I2540,$Z$11:$Z$1485&amp;$AG$11:$AG$1485,0),MATCH($C2540,$AD$9:$AO$9,0)),"-")</f>
        <v>29.56</v>
      </c>
      <c r="P2540" s="58" t="s">
        <v>131</v>
      </c>
      <c r="Q2540" s="58" t="s">
        <v>131</v>
      </c>
      <c r="R2540" s="100">
        <f t="array" ref="R2540">IFERROR(INDEX($AD$11:$AO$1485,MATCH($B2540&amp;$I2540,$Z$11:$Z$1485&amp;$AG$11:$AG$1485,0),MATCH($D2540,$AD$9:$AO$9,0)),"-")</f>
        <v>29.025700000000001</v>
      </c>
      <c r="S2540" s="58">
        <v>108</v>
      </c>
      <c r="T2540" s="58">
        <v>100</v>
      </c>
      <c r="U2540" s="58">
        <v>4</v>
      </c>
      <c r="V2540" s="58">
        <v>18</v>
      </c>
      <c r="W2540" s="50" t="str">
        <f t="shared" si="217"/>
        <v>-</v>
      </c>
      <c r="X2540" s="50">
        <f t="shared" si="218"/>
        <v>8</v>
      </c>
    </row>
    <row r="2541" spans="2:24" ht="15" x14ac:dyDescent="0.3">
      <c r="B2541" s="58" t="str">
        <f t="shared" si="219"/>
        <v>M30×1</v>
      </c>
      <c r="C2541" s="73" t="s">
        <v>216</v>
      </c>
      <c r="D2541" s="73" t="s">
        <v>221</v>
      </c>
      <c r="E2541" s="71" t="s">
        <v>135</v>
      </c>
      <c r="F2541" s="58">
        <v>30</v>
      </c>
      <c r="G2541" s="58">
        <v>1</v>
      </c>
      <c r="H2541" s="71" t="s">
        <v>483</v>
      </c>
      <c r="I2541" s="71" t="s">
        <v>379</v>
      </c>
      <c r="J2541" s="58" t="s">
        <v>313</v>
      </c>
      <c r="K2541" s="58" t="s">
        <v>491</v>
      </c>
      <c r="L2541" s="58">
        <v>30</v>
      </c>
      <c r="M2541" s="58">
        <v>1</v>
      </c>
      <c r="N2541" s="71">
        <v>60</v>
      </c>
      <c r="O2541" s="100">
        <f t="array" ref="O2541">IFERROR(INDEX($AD$11:$AO$1485,MATCH($B2541&amp;$I2541,$Z$11:$Z$1485&amp;$AG$11:$AG$1485,0),MATCH($C2541,$AD$9:$AO$9,0)),"-")</f>
        <v>29.73</v>
      </c>
      <c r="P2541" s="58" t="s">
        <v>131</v>
      </c>
      <c r="Q2541" s="58" t="s">
        <v>131</v>
      </c>
      <c r="R2541" s="100">
        <f t="array" ref="R2541">IFERROR(INDEX($AD$11:$AO$1485,MATCH($B2541&amp;$I2541,$Z$11:$Z$1485&amp;$AG$11:$AG$1485,0),MATCH($D2541,$AD$9:$AO$9,0)),"-")</f>
        <v>29.3505</v>
      </c>
      <c r="S2541" s="58">
        <v>98</v>
      </c>
      <c r="T2541" s="58">
        <v>90</v>
      </c>
      <c r="U2541" s="58">
        <v>4</v>
      </c>
      <c r="V2541" s="58">
        <v>24</v>
      </c>
      <c r="W2541" s="50" t="str">
        <f t="shared" ref="W2541:W2604" si="220">IF(P2541="-","-",P2541-Q2541)</f>
        <v>-</v>
      </c>
      <c r="X2541" s="50">
        <f t="shared" ref="X2541:X2604" si="221">S2541-T2541</f>
        <v>8</v>
      </c>
    </row>
    <row r="2542" spans="2:24" ht="15" x14ac:dyDescent="0.3">
      <c r="B2542" s="58" t="str">
        <f t="shared" si="219"/>
        <v>M32×2</v>
      </c>
      <c r="C2542" s="73" t="s">
        <v>216</v>
      </c>
      <c r="D2542" s="73" t="s">
        <v>221</v>
      </c>
      <c r="E2542" s="71" t="s">
        <v>135</v>
      </c>
      <c r="F2542" s="58">
        <v>32</v>
      </c>
      <c r="G2542" s="58">
        <v>2</v>
      </c>
      <c r="H2542" s="71" t="s">
        <v>483</v>
      </c>
      <c r="I2542" s="71" t="s">
        <v>379</v>
      </c>
      <c r="J2542" s="58" t="s">
        <v>313</v>
      </c>
      <c r="K2542" s="58" t="s">
        <v>491</v>
      </c>
      <c r="L2542" s="58">
        <v>32</v>
      </c>
      <c r="M2542" s="58">
        <v>2</v>
      </c>
      <c r="N2542" s="71">
        <v>60</v>
      </c>
      <c r="O2542" s="100">
        <f t="array" ref="O2542">IFERROR(INDEX($AD$11:$AO$1485,MATCH($B2542&amp;$I2542,$Z$11:$Z$1485&amp;$AG$11:$AG$1485,0),MATCH($C2542,$AD$9:$AO$9,0)),"-")</f>
        <v>31.39</v>
      </c>
      <c r="P2542" s="58" t="s">
        <v>131</v>
      </c>
      <c r="Q2542" s="58" t="s">
        <v>131</v>
      </c>
      <c r="R2542" s="100">
        <f t="array" ref="R2542">IFERROR(INDEX($AD$11:$AO$1485,MATCH($B2542&amp;$I2542,$Z$11:$Z$1485&amp;$AG$11:$AG$1485,0),MATCH($D2542,$AD$9:$AO$9,0)),"-")</f>
        <v>30.701000000000001</v>
      </c>
      <c r="S2542" s="58">
        <v>118</v>
      </c>
      <c r="T2542" s="58">
        <v>110</v>
      </c>
      <c r="U2542" s="58">
        <v>5</v>
      </c>
      <c r="V2542" s="58">
        <v>15</v>
      </c>
      <c r="W2542" s="50" t="str">
        <f t="shared" si="220"/>
        <v>-</v>
      </c>
      <c r="X2542" s="50">
        <f t="shared" si="221"/>
        <v>8</v>
      </c>
    </row>
    <row r="2543" spans="2:24" ht="15" x14ac:dyDescent="0.3">
      <c r="B2543" s="58" t="str">
        <f t="shared" si="219"/>
        <v>M32×1.5</v>
      </c>
      <c r="C2543" s="73" t="s">
        <v>216</v>
      </c>
      <c r="D2543" s="73" t="s">
        <v>221</v>
      </c>
      <c r="E2543" s="71" t="s">
        <v>135</v>
      </c>
      <c r="F2543" s="58">
        <v>32</v>
      </c>
      <c r="G2543" s="58">
        <v>1.5</v>
      </c>
      <c r="H2543" s="71" t="s">
        <v>483</v>
      </c>
      <c r="I2543" s="71" t="s">
        <v>379</v>
      </c>
      <c r="J2543" s="58" t="s">
        <v>313</v>
      </c>
      <c r="K2543" s="58" t="s">
        <v>491</v>
      </c>
      <c r="L2543" s="58">
        <v>32</v>
      </c>
      <c r="M2543" s="58">
        <v>1.5</v>
      </c>
      <c r="N2543" s="71">
        <v>60</v>
      </c>
      <c r="O2543" s="100">
        <f t="array" ref="O2543">IFERROR(INDEX($AD$11:$AO$1485,MATCH($B2543&amp;$I2543,$Z$11:$Z$1485&amp;$AG$11:$AG$1485,0),MATCH($C2543,$AD$9:$AO$9,0)),"-")</f>
        <v>31.56</v>
      </c>
      <c r="P2543" s="58" t="s">
        <v>131</v>
      </c>
      <c r="Q2543" s="58" t="s">
        <v>131</v>
      </c>
      <c r="R2543" s="100">
        <f t="array" ref="R2543">IFERROR(INDEX($AD$11:$AO$1485,MATCH($B2543&amp;$I2543,$Z$11:$Z$1485&amp;$AG$11:$AG$1485,0),MATCH($D2543,$AD$9:$AO$9,0)),"-")</f>
        <v>31.025700000000001</v>
      </c>
      <c r="S2543" s="58">
        <v>108</v>
      </c>
      <c r="T2543" s="58">
        <v>100</v>
      </c>
      <c r="U2543" s="58">
        <v>4</v>
      </c>
      <c r="V2543" s="58">
        <v>18</v>
      </c>
      <c r="W2543" s="50" t="str">
        <f t="shared" si="220"/>
        <v>-</v>
      </c>
      <c r="X2543" s="50">
        <f t="shared" si="221"/>
        <v>8</v>
      </c>
    </row>
    <row r="2544" spans="2:24" ht="15" x14ac:dyDescent="0.3">
      <c r="B2544" s="58" t="str">
        <f t="shared" si="219"/>
        <v>M33×3</v>
      </c>
      <c r="C2544" s="73" t="s">
        <v>216</v>
      </c>
      <c r="D2544" s="73" t="s">
        <v>221</v>
      </c>
      <c r="E2544" s="71" t="s">
        <v>135</v>
      </c>
      <c r="F2544" s="58">
        <v>33</v>
      </c>
      <c r="G2544" s="58">
        <v>3</v>
      </c>
      <c r="H2544" s="71" t="s">
        <v>483</v>
      </c>
      <c r="I2544" s="71" t="s">
        <v>379</v>
      </c>
      <c r="J2544" s="58" t="s">
        <v>313</v>
      </c>
      <c r="K2544" s="58" t="s">
        <v>491</v>
      </c>
      <c r="L2544" s="58">
        <v>33</v>
      </c>
      <c r="M2544" s="58">
        <v>3</v>
      </c>
      <c r="N2544" s="71">
        <v>60</v>
      </c>
      <c r="O2544" s="100">
        <f t="array" ref="O2544">IFERROR(INDEX($AD$11:$AO$1485,MATCH($B2544&amp;$I2544,$Z$11:$Z$1485&amp;$AG$11:$AG$1485,0),MATCH($C2544,$AD$9:$AO$9,0)),"-")</f>
        <v>32.56</v>
      </c>
      <c r="P2544" s="58" t="s">
        <v>131</v>
      </c>
      <c r="Q2544" s="58" t="s">
        <v>131</v>
      </c>
      <c r="R2544" s="100">
        <f t="array" ref="R2544">IFERROR(INDEX($AD$11:$AO$1485,MATCH($B2544&amp;$I2544,$Z$11:$Z$1485&amp;$AG$11:$AG$1485,0),MATCH($D2544,$AD$9:$AO$9,0)),"-")</f>
        <v>31.051400000000001</v>
      </c>
      <c r="S2544" s="58">
        <v>220</v>
      </c>
      <c r="T2544" s="58">
        <v>212</v>
      </c>
      <c r="U2544" s="58">
        <v>5</v>
      </c>
      <c r="V2544" s="58">
        <v>12</v>
      </c>
      <c r="W2544" s="50" t="str">
        <f t="shared" si="220"/>
        <v>-</v>
      </c>
      <c r="X2544" s="50">
        <f t="shared" si="221"/>
        <v>8</v>
      </c>
    </row>
    <row r="2545" spans="2:24" ht="15" x14ac:dyDescent="0.3">
      <c r="B2545" s="58" t="str">
        <f t="shared" si="219"/>
        <v>M33×2</v>
      </c>
      <c r="C2545" s="73" t="s">
        <v>216</v>
      </c>
      <c r="D2545" s="73" t="s">
        <v>221</v>
      </c>
      <c r="E2545" s="71" t="s">
        <v>135</v>
      </c>
      <c r="F2545" s="58">
        <v>33</v>
      </c>
      <c r="G2545" s="58">
        <v>2</v>
      </c>
      <c r="H2545" s="71" t="s">
        <v>483</v>
      </c>
      <c r="I2545" s="71" t="s">
        <v>379</v>
      </c>
      <c r="J2545" s="58" t="s">
        <v>313</v>
      </c>
      <c r="K2545" s="58" t="s">
        <v>491</v>
      </c>
      <c r="L2545" s="58">
        <v>33</v>
      </c>
      <c r="M2545" s="58">
        <v>2</v>
      </c>
      <c r="N2545" s="71">
        <v>60</v>
      </c>
      <c r="O2545" s="100">
        <f t="array" ref="O2545">IFERROR(INDEX($AD$11:$AO$1485,MATCH($B2545&amp;$I2545,$Z$11:$Z$1485&amp;$AG$11:$AG$1485,0),MATCH($C2545,$AD$9:$AO$9,0)),"-")</f>
        <v>32.75</v>
      </c>
      <c r="P2545" s="58" t="s">
        <v>131</v>
      </c>
      <c r="Q2545" s="58" t="s">
        <v>131</v>
      </c>
      <c r="R2545" s="100">
        <f t="array" ref="R2545">IFERROR(INDEX($AD$11:$AO$1485,MATCH($B2545&amp;$I2545,$Z$11:$Z$1485&amp;$AG$11:$AG$1485,0),MATCH($D2545,$AD$9:$AO$9,0)),"-")</f>
        <v>31.701000000000001</v>
      </c>
      <c r="S2545" s="58">
        <v>188</v>
      </c>
      <c r="T2545" s="58">
        <v>180</v>
      </c>
      <c r="U2545" s="58">
        <v>5</v>
      </c>
      <c r="V2545" s="58">
        <v>15</v>
      </c>
      <c r="W2545" s="50" t="str">
        <f t="shared" si="220"/>
        <v>-</v>
      </c>
      <c r="X2545" s="50">
        <f t="shared" si="221"/>
        <v>8</v>
      </c>
    </row>
    <row r="2546" spans="2:24" ht="15" x14ac:dyDescent="0.3">
      <c r="B2546" s="58" t="str">
        <f t="shared" si="219"/>
        <v>M33×1.5</v>
      </c>
      <c r="C2546" s="73" t="s">
        <v>216</v>
      </c>
      <c r="D2546" s="73" t="s">
        <v>221</v>
      </c>
      <c r="E2546" s="71" t="s">
        <v>135</v>
      </c>
      <c r="F2546" s="58">
        <v>33</v>
      </c>
      <c r="G2546" s="58">
        <v>1.5</v>
      </c>
      <c r="H2546" s="71" t="s">
        <v>483</v>
      </c>
      <c r="I2546" s="71" t="s">
        <v>379</v>
      </c>
      <c r="J2546" s="58" t="s">
        <v>313</v>
      </c>
      <c r="K2546" s="58" t="s">
        <v>491</v>
      </c>
      <c r="L2546" s="58">
        <v>33</v>
      </c>
      <c r="M2546" s="58">
        <v>1.5</v>
      </c>
      <c r="N2546" s="71">
        <v>60</v>
      </c>
      <c r="O2546" s="100">
        <f t="array" ref="O2546">IFERROR(INDEX($AD$11:$AO$1485,MATCH($B2546&amp;$I2546,$Z$11:$Z$1485&amp;$AG$11:$AG$1485,0),MATCH($C2546,$AD$9:$AO$9,0)),"-")</f>
        <v>32.56</v>
      </c>
      <c r="P2546" s="58" t="s">
        <v>131</v>
      </c>
      <c r="Q2546" s="58" t="s">
        <v>131</v>
      </c>
      <c r="R2546" s="100">
        <f t="array" ref="R2546">IFERROR(INDEX($AD$11:$AO$1485,MATCH($B2546&amp;$I2546,$Z$11:$Z$1485&amp;$AG$11:$AG$1485,0),MATCH($D2546,$AD$9:$AO$9,0)),"-")</f>
        <v>32.025700000000001</v>
      </c>
      <c r="S2546" s="58">
        <v>108</v>
      </c>
      <c r="T2546" s="58">
        <v>100</v>
      </c>
      <c r="U2546" s="58">
        <v>4</v>
      </c>
      <c r="V2546" s="58">
        <v>18</v>
      </c>
      <c r="W2546" s="50" t="str">
        <f t="shared" si="220"/>
        <v>-</v>
      </c>
      <c r="X2546" s="50">
        <f t="shared" si="221"/>
        <v>8</v>
      </c>
    </row>
    <row r="2547" spans="2:24" ht="15" x14ac:dyDescent="0.3">
      <c r="B2547" s="58" t="str">
        <f t="shared" si="219"/>
        <v>M35×1.5</v>
      </c>
      <c r="C2547" s="73" t="s">
        <v>216</v>
      </c>
      <c r="D2547" s="73" t="s">
        <v>221</v>
      </c>
      <c r="E2547" s="71" t="s">
        <v>135</v>
      </c>
      <c r="F2547" s="58">
        <v>35</v>
      </c>
      <c r="G2547" s="58">
        <v>1.5</v>
      </c>
      <c r="H2547" s="71" t="s">
        <v>483</v>
      </c>
      <c r="I2547" s="71" t="s">
        <v>379</v>
      </c>
      <c r="J2547" s="58" t="s">
        <v>313</v>
      </c>
      <c r="K2547" s="58" t="s">
        <v>491</v>
      </c>
      <c r="L2547" s="58">
        <v>35</v>
      </c>
      <c r="M2547" s="58">
        <v>1.5</v>
      </c>
      <c r="N2547" s="71">
        <v>60</v>
      </c>
      <c r="O2547" s="100">
        <f t="array" ref="O2547">IFERROR(INDEX($AD$11:$AO$1485,MATCH($B2547&amp;$I2547,$Z$11:$Z$1485&amp;$AG$11:$AG$1485,0),MATCH($C2547,$AD$9:$AO$9,0)),"-")</f>
        <v>34.56</v>
      </c>
      <c r="P2547" s="58" t="s">
        <v>131</v>
      </c>
      <c r="Q2547" s="58" t="s">
        <v>131</v>
      </c>
      <c r="R2547" s="100">
        <f t="array" ref="R2547">IFERROR(INDEX($AD$11:$AO$1485,MATCH($B2547&amp;$I2547,$Z$11:$Z$1485&amp;$AG$11:$AG$1485,0),MATCH($D2547,$AD$9:$AO$9,0)),"-")</f>
        <v>34.025700000000001</v>
      </c>
      <c r="S2547" s="58">
        <v>108</v>
      </c>
      <c r="T2547" s="58">
        <v>100</v>
      </c>
      <c r="U2547" s="58">
        <v>4</v>
      </c>
      <c r="V2547" s="58">
        <v>18</v>
      </c>
      <c r="W2547" s="50" t="str">
        <f t="shared" si="220"/>
        <v>-</v>
      </c>
      <c r="X2547" s="50">
        <f t="shared" si="221"/>
        <v>8</v>
      </c>
    </row>
    <row r="2548" spans="2:24" ht="15" x14ac:dyDescent="0.3">
      <c r="B2548" s="58" t="str">
        <f t="shared" si="219"/>
        <v>M36×3</v>
      </c>
      <c r="C2548" s="73" t="s">
        <v>216</v>
      </c>
      <c r="D2548" s="73" t="s">
        <v>221</v>
      </c>
      <c r="E2548" s="71" t="s">
        <v>135</v>
      </c>
      <c r="F2548" s="58">
        <v>36</v>
      </c>
      <c r="G2548" s="58">
        <v>3</v>
      </c>
      <c r="H2548" s="71" t="s">
        <v>483</v>
      </c>
      <c r="I2548" s="71" t="s">
        <v>379</v>
      </c>
      <c r="J2548" s="58" t="s">
        <v>313</v>
      </c>
      <c r="K2548" s="58" t="s">
        <v>491</v>
      </c>
      <c r="L2548" s="58">
        <v>36</v>
      </c>
      <c r="M2548" s="58">
        <v>3</v>
      </c>
      <c r="N2548" s="71">
        <v>60</v>
      </c>
      <c r="O2548" s="100">
        <f t="array" ref="O2548">IFERROR(INDEX($AD$11:$AO$1485,MATCH($B2548&amp;$I2548,$Z$11:$Z$1485&amp;$AG$11:$AG$1485,0),MATCH($C2548,$AD$9:$AO$9,0)),"-")</f>
        <v>35.56</v>
      </c>
      <c r="P2548" s="58" t="s">
        <v>131</v>
      </c>
      <c r="Q2548" s="58" t="s">
        <v>131</v>
      </c>
      <c r="R2548" s="100">
        <f t="array" ref="R2548">IFERROR(INDEX($AD$11:$AO$1485,MATCH($B2548&amp;$I2548,$Z$11:$Z$1485&amp;$AG$11:$AG$1485,0),MATCH($D2548,$AD$9:$AO$9,0)),"-")</f>
        <v>34.051400000000001</v>
      </c>
      <c r="S2548" s="58">
        <v>220</v>
      </c>
      <c r="T2548" s="58">
        <v>212</v>
      </c>
      <c r="U2548" s="58">
        <v>5</v>
      </c>
      <c r="V2548" s="58">
        <v>12</v>
      </c>
      <c r="W2548" s="50" t="str">
        <f t="shared" si="220"/>
        <v>-</v>
      </c>
      <c r="X2548" s="50">
        <f t="shared" si="221"/>
        <v>8</v>
      </c>
    </row>
    <row r="2549" spans="2:24" ht="15" x14ac:dyDescent="0.3">
      <c r="B2549" s="58" t="str">
        <f t="shared" si="219"/>
        <v>M36×2</v>
      </c>
      <c r="C2549" s="73" t="s">
        <v>216</v>
      </c>
      <c r="D2549" s="73" t="s">
        <v>221</v>
      </c>
      <c r="E2549" s="71" t="s">
        <v>135</v>
      </c>
      <c r="F2549" s="58">
        <v>36</v>
      </c>
      <c r="G2549" s="58">
        <v>2</v>
      </c>
      <c r="H2549" s="71" t="s">
        <v>483</v>
      </c>
      <c r="I2549" s="71" t="s">
        <v>379</v>
      </c>
      <c r="J2549" s="58" t="s">
        <v>313</v>
      </c>
      <c r="K2549" s="58" t="s">
        <v>491</v>
      </c>
      <c r="L2549" s="58">
        <v>36</v>
      </c>
      <c r="M2549" s="58">
        <v>2</v>
      </c>
      <c r="N2549" s="71">
        <v>60</v>
      </c>
      <c r="O2549" s="100">
        <f t="array" ref="O2549">IFERROR(INDEX($AD$11:$AO$1485,MATCH($B2549&amp;$I2549,$Z$11:$Z$1485&amp;$AG$11:$AG$1485,0),MATCH($C2549,$AD$9:$AO$9,0)),"-")</f>
        <v>35.39</v>
      </c>
      <c r="P2549" s="58" t="s">
        <v>131</v>
      </c>
      <c r="Q2549" s="58" t="s">
        <v>131</v>
      </c>
      <c r="R2549" s="100">
        <f t="array" ref="R2549">IFERROR(INDEX($AD$11:$AO$1485,MATCH($B2549&amp;$I2549,$Z$11:$Z$1485&amp;$AG$11:$AG$1485,0),MATCH($D2549,$AD$9:$AO$9,0)),"-")</f>
        <v>34.701000000000001</v>
      </c>
      <c r="S2549" s="58">
        <v>118</v>
      </c>
      <c r="T2549" s="58">
        <v>110</v>
      </c>
      <c r="U2549" s="58">
        <v>5</v>
      </c>
      <c r="V2549" s="58">
        <v>15</v>
      </c>
      <c r="W2549" s="50" t="str">
        <f t="shared" si="220"/>
        <v>-</v>
      </c>
      <c r="X2549" s="50">
        <f t="shared" si="221"/>
        <v>8</v>
      </c>
    </row>
    <row r="2550" spans="2:24" ht="15" x14ac:dyDescent="0.3">
      <c r="B2550" s="58" t="str">
        <f t="shared" si="219"/>
        <v>M36×1.5</v>
      </c>
      <c r="C2550" s="73" t="s">
        <v>216</v>
      </c>
      <c r="D2550" s="73" t="s">
        <v>221</v>
      </c>
      <c r="E2550" s="71" t="s">
        <v>135</v>
      </c>
      <c r="F2550" s="58">
        <v>36</v>
      </c>
      <c r="G2550" s="58">
        <v>1.5</v>
      </c>
      <c r="H2550" s="71" t="s">
        <v>483</v>
      </c>
      <c r="I2550" s="71" t="s">
        <v>379</v>
      </c>
      <c r="J2550" s="58" t="s">
        <v>313</v>
      </c>
      <c r="K2550" s="58" t="s">
        <v>491</v>
      </c>
      <c r="L2550" s="58">
        <v>36</v>
      </c>
      <c r="M2550" s="58">
        <v>1.5</v>
      </c>
      <c r="N2550" s="71">
        <v>60</v>
      </c>
      <c r="O2550" s="100">
        <f t="array" ref="O2550">IFERROR(INDEX($AD$11:$AO$1485,MATCH($B2550&amp;$I2550,$Z$11:$Z$1485&amp;$AG$11:$AG$1485,0),MATCH($C2550,$AD$9:$AO$9,0)),"-")</f>
        <v>35.56</v>
      </c>
      <c r="P2550" s="58" t="s">
        <v>131</v>
      </c>
      <c r="Q2550" s="58" t="s">
        <v>131</v>
      </c>
      <c r="R2550" s="100">
        <f t="array" ref="R2550">IFERROR(INDEX($AD$11:$AO$1485,MATCH($B2550&amp;$I2550,$Z$11:$Z$1485&amp;$AG$11:$AG$1485,0),MATCH($D2550,$AD$9:$AO$9,0)),"-")</f>
        <v>35.025700000000001</v>
      </c>
      <c r="S2550" s="58">
        <v>108</v>
      </c>
      <c r="T2550" s="58">
        <v>100</v>
      </c>
      <c r="U2550" s="58">
        <v>4</v>
      </c>
      <c r="V2550" s="58">
        <v>18</v>
      </c>
      <c r="W2550" s="50" t="str">
        <f t="shared" si="220"/>
        <v>-</v>
      </c>
      <c r="X2550" s="50">
        <f t="shared" si="221"/>
        <v>8</v>
      </c>
    </row>
    <row r="2551" spans="2:24" ht="15" x14ac:dyDescent="0.3">
      <c r="B2551" s="58" t="str">
        <f t="shared" si="219"/>
        <v>M38×1.5</v>
      </c>
      <c r="C2551" s="73" t="s">
        <v>216</v>
      </c>
      <c r="D2551" s="73" t="s">
        <v>221</v>
      </c>
      <c r="E2551" s="71" t="s">
        <v>135</v>
      </c>
      <c r="F2551" s="58">
        <v>38</v>
      </c>
      <c r="G2551" s="58">
        <v>1.5</v>
      </c>
      <c r="H2551" s="71" t="s">
        <v>483</v>
      </c>
      <c r="I2551" s="71" t="s">
        <v>379</v>
      </c>
      <c r="J2551" s="58" t="s">
        <v>313</v>
      </c>
      <c r="K2551" s="58" t="s">
        <v>491</v>
      </c>
      <c r="L2551" s="58">
        <v>38</v>
      </c>
      <c r="M2551" s="58">
        <v>1.5</v>
      </c>
      <c r="N2551" s="71">
        <v>60</v>
      </c>
      <c r="O2551" s="100">
        <f t="array" ref="O2551">IFERROR(INDEX($AD$11:$AO$1485,MATCH($B2551&amp;$I2551,$Z$11:$Z$1485&amp;$AG$11:$AG$1485,0),MATCH($C2551,$AD$9:$AO$9,0)),"-")</f>
        <v>37.56</v>
      </c>
      <c r="P2551" s="58" t="s">
        <v>131</v>
      </c>
      <c r="Q2551" s="58" t="s">
        <v>131</v>
      </c>
      <c r="R2551" s="100">
        <f t="array" ref="R2551">IFERROR(INDEX($AD$11:$AO$1485,MATCH($B2551&amp;$I2551,$Z$11:$Z$1485&amp;$AG$11:$AG$1485,0),MATCH($D2551,$AD$9:$AO$9,0)),"-")</f>
        <v>37.025700000000001</v>
      </c>
      <c r="S2551" s="58">
        <v>108</v>
      </c>
      <c r="T2551" s="58">
        <v>100</v>
      </c>
      <c r="U2551" s="58">
        <v>4</v>
      </c>
      <c r="V2551" s="58">
        <v>18</v>
      </c>
      <c r="W2551" s="50" t="str">
        <f t="shared" si="220"/>
        <v>-</v>
      </c>
      <c r="X2551" s="50">
        <f t="shared" si="221"/>
        <v>8</v>
      </c>
    </row>
    <row r="2552" spans="2:24" ht="15" x14ac:dyDescent="0.3">
      <c r="B2552" s="58" t="str">
        <f t="shared" si="219"/>
        <v>M39×3</v>
      </c>
      <c r="C2552" s="73" t="s">
        <v>216</v>
      </c>
      <c r="D2552" s="73" t="s">
        <v>221</v>
      </c>
      <c r="E2552" s="71" t="s">
        <v>135</v>
      </c>
      <c r="F2552" s="58">
        <v>39</v>
      </c>
      <c r="G2552" s="58">
        <v>3</v>
      </c>
      <c r="H2552" s="71" t="s">
        <v>483</v>
      </c>
      <c r="I2552" s="71" t="s">
        <v>379</v>
      </c>
      <c r="J2552" s="58" t="s">
        <v>313</v>
      </c>
      <c r="K2552" s="58" t="s">
        <v>491</v>
      </c>
      <c r="L2552" s="58">
        <v>39</v>
      </c>
      <c r="M2552" s="58">
        <v>3</v>
      </c>
      <c r="N2552" s="71">
        <v>60</v>
      </c>
      <c r="O2552" s="100">
        <f t="array" ref="O2552">IFERROR(INDEX($AD$11:$AO$1485,MATCH($B2552&amp;$I2552,$Z$11:$Z$1485&amp;$AG$11:$AG$1485,0),MATCH($C2552,$AD$9:$AO$9,0)),"-")</f>
        <v>38.56</v>
      </c>
      <c r="P2552" s="58" t="s">
        <v>131</v>
      </c>
      <c r="Q2552" s="58" t="s">
        <v>131</v>
      </c>
      <c r="R2552" s="100">
        <f t="array" ref="R2552">IFERROR(INDEX($AD$11:$AO$1485,MATCH($B2552&amp;$I2552,$Z$11:$Z$1485&amp;$AG$11:$AG$1485,0),MATCH($D2552,$AD$9:$AO$9,0)),"-")</f>
        <v>37.051400000000001</v>
      </c>
      <c r="S2552" s="58">
        <v>220</v>
      </c>
      <c r="T2552" s="58">
        <v>212</v>
      </c>
      <c r="U2552" s="58">
        <v>5</v>
      </c>
      <c r="V2552" s="58">
        <v>12</v>
      </c>
      <c r="W2552" s="50" t="str">
        <f t="shared" si="220"/>
        <v>-</v>
      </c>
      <c r="X2552" s="50">
        <f t="shared" si="221"/>
        <v>8</v>
      </c>
    </row>
    <row r="2553" spans="2:24" ht="15" x14ac:dyDescent="0.3">
      <c r="B2553" s="58" t="str">
        <f t="shared" si="219"/>
        <v>M39×2</v>
      </c>
      <c r="C2553" s="73" t="s">
        <v>216</v>
      </c>
      <c r="D2553" s="73" t="s">
        <v>221</v>
      </c>
      <c r="E2553" s="71" t="s">
        <v>135</v>
      </c>
      <c r="F2553" s="58">
        <v>39</v>
      </c>
      <c r="G2553" s="58">
        <v>2</v>
      </c>
      <c r="H2553" s="71" t="s">
        <v>483</v>
      </c>
      <c r="I2553" s="71" t="s">
        <v>379</v>
      </c>
      <c r="J2553" s="58" t="s">
        <v>313</v>
      </c>
      <c r="K2553" s="58" t="s">
        <v>491</v>
      </c>
      <c r="L2553" s="58">
        <v>39</v>
      </c>
      <c r="M2553" s="58">
        <v>2</v>
      </c>
      <c r="N2553" s="71">
        <v>60</v>
      </c>
      <c r="O2553" s="100">
        <f t="array" ref="O2553">IFERROR(INDEX($AD$11:$AO$1485,MATCH($B2553&amp;$I2553,$Z$11:$Z$1485&amp;$AG$11:$AG$1485,0),MATCH($C2553,$AD$9:$AO$9,0)),"-")</f>
        <v>38.75</v>
      </c>
      <c r="P2553" s="58" t="s">
        <v>131</v>
      </c>
      <c r="Q2553" s="58" t="s">
        <v>131</v>
      </c>
      <c r="R2553" s="100">
        <f t="array" ref="R2553">IFERROR(INDEX($AD$11:$AO$1485,MATCH($B2553&amp;$I2553,$Z$11:$Z$1485&amp;$AG$11:$AG$1485,0),MATCH($D2553,$AD$9:$AO$9,0)),"-")</f>
        <v>37.701000000000001</v>
      </c>
      <c r="S2553" s="58">
        <v>188</v>
      </c>
      <c r="T2553" s="58">
        <v>180</v>
      </c>
      <c r="U2553" s="58">
        <v>5</v>
      </c>
      <c r="V2553" s="58">
        <v>15</v>
      </c>
      <c r="W2553" s="50" t="str">
        <f t="shared" si="220"/>
        <v>-</v>
      </c>
      <c r="X2553" s="50">
        <f t="shared" si="221"/>
        <v>8</v>
      </c>
    </row>
    <row r="2554" spans="2:24" ht="15" x14ac:dyDescent="0.3">
      <c r="B2554" s="58" t="str">
        <f t="shared" si="219"/>
        <v>M39×1.5</v>
      </c>
      <c r="C2554" s="73" t="s">
        <v>216</v>
      </c>
      <c r="D2554" s="73" t="s">
        <v>221</v>
      </c>
      <c r="E2554" s="71" t="s">
        <v>135</v>
      </c>
      <c r="F2554" s="58">
        <v>39</v>
      </c>
      <c r="G2554" s="58">
        <v>1.5</v>
      </c>
      <c r="H2554" s="71" t="s">
        <v>483</v>
      </c>
      <c r="I2554" s="71" t="s">
        <v>379</v>
      </c>
      <c r="J2554" s="58" t="s">
        <v>313</v>
      </c>
      <c r="K2554" s="58" t="s">
        <v>491</v>
      </c>
      <c r="L2554" s="58">
        <v>39</v>
      </c>
      <c r="M2554" s="58">
        <v>1.5</v>
      </c>
      <c r="N2554" s="71">
        <v>60</v>
      </c>
      <c r="O2554" s="100">
        <f t="array" ref="O2554">IFERROR(INDEX($AD$11:$AO$1485,MATCH($B2554&amp;$I2554,$Z$11:$Z$1485&amp;$AG$11:$AG$1485,0),MATCH($C2554,$AD$9:$AO$9,0)),"-")</f>
        <v>38.840000000000003</v>
      </c>
      <c r="P2554" s="58" t="s">
        <v>131</v>
      </c>
      <c r="Q2554" s="58" t="s">
        <v>131</v>
      </c>
      <c r="R2554" s="100">
        <f t="array" ref="R2554">IFERROR(INDEX($AD$11:$AO$1485,MATCH($B2554&amp;$I2554,$Z$11:$Z$1485&amp;$AG$11:$AG$1485,0),MATCH($D2554,$AD$9:$AO$9,0)),"-")</f>
        <v>38.025700000000001</v>
      </c>
      <c r="S2554" s="58">
        <v>168</v>
      </c>
      <c r="T2554" s="58">
        <v>160</v>
      </c>
      <c r="U2554" s="58">
        <v>4</v>
      </c>
      <c r="V2554" s="58">
        <v>18</v>
      </c>
      <c r="W2554" s="50" t="str">
        <f t="shared" si="220"/>
        <v>-</v>
      </c>
      <c r="X2554" s="50">
        <f t="shared" si="221"/>
        <v>8</v>
      </c>
    </row>
    <row r="2555" spans="2:24" ht="15" x14ac:dyDescent="0.3">
      <c r="B2555" s="58" t="str">
        <f t="shared" si="219"/>
        <v>M40×3</v>
      </c>
      <c r="C2555" s="73" t="s">
        <v>216</v>
      </c>
      <c r="D2555" s="73" t="s">
        <v>221</v>
      </c>
      <c r="E2555" s="71" t="s">
        <v>135</v>
      </c>
      <c r="F2555" s="58">
        <v>40</v>
      </c>
      <c r="G2555" s="58">
        <v>3</v>
      </c>
      <c r="H2555" s="71" t="s">
        <v>483</v>
      </c>
      <c r="I2555" s="71" t="s">
        <v>379</v>
      </c>
      <c r="J2555" s="58" t="s">
        <v>313</v>
      </c>
      <c r="K2555" s="58" t="s">
        <v>491</v>
      </c>
      <c r="L2555" s="58">
        <v>40</v>
      </c>
      <c r="M2555" s="58">
        <v>3</v>
      </c>
      <c r="N2555" s="71">
        <v>60</v>
      </c>
      <c r="O2555" s="100">
        <f t="array" ref="O2555">IFERROR(INDEX($AD$11:$AO$1485,MATCH($B2555&amp;$I2555,$Z$11:$Z$1485&amp;$AG$11:$AG$1485,0),MATCH($C2555,$AD$9:$AO$9,0)),"-")</f>
        <v>39.56</v>
      </c>
      <c r="P2555" s="58" t="s">
        <v>131</v>
      </c>
      <c r="Q2555" s="58" t="s">
        <v>131</v>
      </c>
      <c r="R2555" s="100">
        <f t="array" ref="R2555">IFERROR(INDEX($AD$11:$AO$1485,MATCH($B2555&amp;$I2555,$Z$11:$Z$1485&amp;$AG$11:$AG$1485,0),MATCH($D2555,$AD$9:$AO$9,0)),"-")</f>
        <v>38.051400000000001</v>
      </c>
      <c r="S2555" s="58">
        <v>220</v>
      </c>
      <c r="T2555" s="58">
        <v>212</v>
      </c>
      <c r="U2555" s="58">
        <v>5</v>
      </c>
      <c r="V2555" s="58">
        <v>12</v>
      </c>
      <c r="W2555" s="50" t="str">
        <f t="shared" si="220"/>
        <v>-</v>
      </c>
      <c r="X2555" s="50">
        <f t="shared" si="221"/>
        <v>8</v>
      </c>
    </row>
    <row r="2556" spans="2:24" ht="15" x14ac:dyDescent="0.3">
      <c r="B2556" s="58" t="str">
        <f t="shared" si="219"/>
        <v>M40×2</v>
      </c>
      <c r="C2556" s="73" t="s">
        <v>216</v>
      </c>
      <c r="D2556" s="73" t="s">
        <v>221</v>
      </c>
      <c r="E2556" s="71" t="s">
        <v>135</v>
      </c>
      <c r="F2556" s="58">
        <v>40</v>
      </c>
      <c r="G2556" s="58">
        <v>2</v>
      </c>
      <c r="H2556" s="71" t="s">
        <v>483</v>
      </c>
      <c r="I2556" s="71" t="s">
        <v>379</v>
      </c>
      <c r="J2556" s="58" t="s">
        <v>313</v>
      </c>
      <c r="K2556" s="58" t="s">
        <v>491</v>
      </c>
      <c r="L2556" s="58">
        <v>40</v>
      </c>
      <c r="M2556" s="58">
        <v>2</v>
      </c>
      <c r="N2556" s="71">
        <v>60</v>
      </c>
      <c r="O2556" s="100">
        <f t="array" ref="O2556">IFERROR(INDEX($AD$11:$AO$1485,MATCH($B2556&amp;$I2556,$Z$11:$Z$1485&amp;$AG$11:$AG$1485,0),MATCH($C2556,$AD$9:$AO$9,0)),"-")</f>
        <v>39.39</v>
      </c>
      <c r="P2556" s="58" t="s">
        <v>131</v>
      </c>
      <c r="Q2556" s="58" t="s">
        <v>131</v>
      </c>
      <c r="R2556" s="100">
        <f t="array" ref="R2556">IFERROR(INDEX($AD$11:$AO$1485,MATCH($B2556&amp;$I2556,$Z$11:$Z$1485&amp;$AG$11:$AG$1485,0),MATCH($D2556,$AD$9:$AO$9,0)),"-")</f>
        <v>38.701000000000001</v>
      </c>
      <c r="S2556" s="58">
        <v>118</v>
      </c>
      <c r="T2556" s="58">
        <v>110</v>
      </c>
      <c r="U2556" s="58">
        <v>5</v>
      </c>
      <c r="V2556" s="58">
        <v>15</v>
      </c>
      <c r="W2556" s="50" t="str">
        <f t="shared" si="220"/>
        <v>-</v>
      </c>
      <c r="X2556" s="50">
        <f t="shared" si="221"/>
        <v>8</v>
      </c>
    </row>
    <row r="2557" spans="2:24" ht="15" x14ac:dyDescent="0.3">
      <c r="B2557" s="58" t="str">
        <f t="shared" si="219"/>
        <v>M40×1.5</v>
      </c>
      <c r="C2557" s="73" t="s">
        <v>216</v>
      </c>
      <c r="D2557" s="73" t="s">
        <v>221</v>
      </c>
      <c r="E2557" s="71" t="s">
        <v>135</v>
      </c>
      <c r="F2557" s="58">
        <v>40</v>
      </c>
      <c r="G2557" s="58">
        <v>1.5</v>
      </c>
      <c r="H2557" s="71" t="s">
        <v>483</v>
      </c>
      <c r="I2557" s="71" t="s">
        <v>379</v>
      </c>
      <c r="J2557" s="58" t="s">
        <v>313</v>
      </c>
      <c r="K2557" s="58" t="s">
        <v>491</v>
      </c>
      <c r="L2557" s="58">
        <v>40</v>
      </c>
      <c r="M2557" s="58">
        <v>1.5</v>
      </c>
      <c r="N2557" s="71">
        <v>60</v>
      </c>
      <c r="O2557" s="100">
        <f t="array" ref="O2557">IFERROR(INDEX($AD$11:$AO$1485,MATCH($B2557&amp;$I2557,$Z$11:$Z$1485&amp;$AG$11:$AG$1485,0),MATCH($C2557,$AD$9:$AO$9,0)),"-")</f>
        <v>39.56</v>
      </c>
      <c r="P2557" s="58" t="s">
        <v>131</v>
      </c>
      <c r="Q2557" s="58" t="s">
        <v>131</v>
      </c>
      <c r="R2557" s="100">
        <f t="array" ref="R2557">IFERROR(INDEX($AD$11:$AO$1485,MATCH($B2557&amp;$I2557,$Z$11:$Z$1485&amp;$AG$11:$AG$1485,0),MATCH($D2557,$AD$9:$AO$9,0)),"-")</f>
        <v>39.025700000000001</v>
      </c>
      <c r="S2557" s="58">
        <v>108</v>
      </c>
      <c r="T2557" s="58">
        <v>100</v>
      </c>
      <c r="U2557" s="58">
        <v>4</v>
      </c>
      <c r="V2557" s="58">
        <v>18</v>
      </c>
      <c r="W2557" s="50" t="str">
        <f t="shared" si="220"/>
        <v>-</v>
      </c>
      <c r="X2557" s="50">
        <f t="shared" si="221"/>
        <v>8</v>
      </c>
    </row>
    <row r="2558" spans="2:24" ht="15" x14ac:dyDescent="0.3">
      <c r="B2558" s="58" t="str">
        <f t="shared" si="219"/>
        <v>M42×4</v>
      </c>
      <c r="C2558" s="73" t="s">
        <v>216</v>
      </c>
      <c r="D2558" s="73" t="s">
        <v>221</v>
      </c>
      <c r="E2558" s="71" t="s">
        <v>135</v>
      </c>
      <c r="F2558" s="58">
        <v>42</v>
      </c>
      <c r="G2558" s="58">
        <v>4</v>
      </c>
      <c r="H2558" s="71" t="s">
        <v>483</v>
      </c>
      <c r="I2558" s="71" t="s">
        <v>379</v>
      </c>
      <c r="J2558" s="58" t="s">
        <v>313</v>
      </c>
      <c r="K2558" s="58" t="s">
        <v>491</v>
      </c>
      <c r="L2558" s="58">
        <v>42</v>
      </c>
      <c r="M2558" s="58">
        <v>4</v>
      </c>
      <c r="N2558" s="71">
        <v>60</v>
      </c>
      <c r="O2558" s="100">
        <f t="array" ref="O2558">IFERROR(INDEX($AD$11:$AO$1485,MATCH($B2558&amp;$I2558,$Z$11:$Z$1485&amp;$AG$11:$AG$1485,0),MATCH($C2558,$AD$9:$AO$9,0)),"-")</f>
        <v>41.37</v>
      </c>
      <c r="P2558" s="58" t="s">
        <v>131</v>
      </c>
      <c r="Q2558" s="58" t="s">
        <v>131</v>
      </c>
      <c r="R2558" s="100">
        <f t="array" ref="R2558">IFERROR(INDEX($AD$11:$AO$1485,MATCH($B2558&amp;$I2558,$Z$11:$Z$1485&amp;$AG$11:$AG$1485,0),MATCH($D2558,$AD$9:$AO$9,0)),"-")</f>
        <v>39.401899999999998</v>
      </c>
      <c r="S2558" s="58">
        <v>244</v>
      </c>
      <c r="T2558" s="58">
        <v>236</v>
      </c>
      <c r="U2558" s="58">
        <v>5</v>
      </c>
      <c r="V2558" s="58">
        <v>11</v>
      </c>
      <c r="W2558" s="50" t="str">
        <f t="shared" si="220"/>
        <v>-</v>
      </c>
      <c r="X2558" s="50">
        <f t="shared" si="221"/>
        <v>8</v>
      </c>
    </row>
    <row r="2559" spans="2:24" ht="15" x14ac:dyDescent="0.3">
      <c r="B2559" s="58" t="str">
        <f t="shared" si="219"/>
        <v>M42×3</v>
      </c>
      <c r="C2559" s="73" t="s">
        <v>216</v>
      </c>
      <c r="D2559" s="73" t="s">
        <v>221</v>
      </c>
      <c r="E2559" s="71" t="s">
        <v>135</v>
      </c>
      <c r="F2559" s="58">
        <v>42</v>
      </c>
      <c r="G2559" s="58">
        <v>3</v>
      </c>
      <c r="H2559" s="71" t="s">
        <v>483</v>
      </c>
      <c r="I2559" s="71" t="s">
        <v>379</v>
      </c>
      <c r="J2559" s="58" t="s">
        <v>313</v>
      </c>
      <c r="K2559" s="58" t="s">
        <v>491</v>
      </c>
      <c r="L2559" s="58">
        <v>42</v>
      </c>
      <c r="M2559" s="58">
        <v>3</v>
      </c>
      <c r="N2559" s="71">
        <v>60</v>
      </c>
      <c r="O2559" s="100">
        <f t="array" ref="O2559">IFERROR(INDEX($AD$11:$AO$1485,MATCH($B2559&amp;$I2559,$Z$11:$Z$1485&amp;$AG$11:$AG$1485,0),MATCH($C2559,$AD$9:$AO$9,0)),"-")</f>
        <v>41.56</v>
      </c>
      <c r="P2559" s="58" t="s">
        <v>131</v>
      </c>
      <c r="Q2559" s="58" t="s">
        <v>131</v>
      </c>
      <c r="R2559" s="100">
        <f t="array" ref="R2559">IFERROR(INDEX($AD$11:$AO$1485,MATCH($B2559&amp;$I2559,$Z$11:$Z$1485&amp;$AG$11:$AG$1485,0),MATCH($D2559,$AD$9:$AO$9,0)),"-")</f>
        <v>40.051400000000001</v>
      </c>
      <c r="S2559" s="58">
        <v>220</v>
      </c>
      <c r="T2559" s="58">
        <v>212</v>
      </c>
      <c r="U2559" s="58">
        <v>5</v>
      </c>
      <c r="V2559" s="58">
        <v>12</v>
      </c>
      <c r="W2559" s="50" t="str">
        <f t="shared" si="220"/>
        <v>-</v>
      </c>
      <c r="X2559" s="50">
        <f t="shared" si="221"/>
        <v>8</v>
      </c>
    </row>
    <row r="2560" spans="2:24" ht="15" x14ac:dyDescent="0.3">
      <c r="B2560" s="58" t="str">
        <f t="shared" si="219"/>
        <v>M42×2</v>
      </c>
      <c r="C2560" s="73" t="s">
        <v>216</v>
      </c>
      <c r="D2560" s="73" t="s">
        <v>221</v>
      </c>
      <c r="E2560" s="71" t="s">
        <v>135</v>
      </c>
      <c r="F2560" s="58">
        <v>42</v>
      </c>
      <c r="G2560" s="58">
        <v>2</v>
      </c>
      <c r="H2560" s="71" t="s">
        <v>483</v>
      </c>
      <c r="I2560" s="71" t="s">
        <v>379</v>
      </c>
      <c r="J2560" s="58" t="s">
        <v>313</v>
      </c>
      <c r="K2560" s="58" t="s">
        <v>491</v>
      </c>
      <c r="L2560" s="58">
        <v>42</v>
      </c>
      <c r="M2560" s="58">
        <v>2</v>
      </c>
      <c r="N2560" s="71">
        <v>60</v>
      </c>
      <c r="O2560" s="100">
        <f t="array" ref="O2560">IFERROR(INDEX($AD$11:$AO$1485,MATCH($B2560&amp;$I2560,$Z$11:$Z$1485&amp;$AG$11:$AG$1485,0),MATCH($C2560,$AD$9:$AO$9,0)),"-")</f>
        <v>41.39</v>
      </c>
      <c r="P2560" s="58" t="s">
        <v>131</v>
      </c>
      <c r="Q2560" s="58" t="s">
        <v>131</v>
      </c>
      <c r="R2560" s="100">
        <f t="array" ref="R2560">IFERROR(INDEX($AD$11:$AO$1485,MATCH($B2560&amp;$I2560,$Z$11:$Z$1485&amp;$AG$11:$AG$1485,0),MATCH($D2560,$AD$9:$AO$9,0)),"-")</f>
        <v>40.701000000000001</v>
      </c>
      <c r="S2560" s="58">
        <v>118</v>
      </c>
      <c r="T2560" s="58">
        <v>110</v>
      </c>
      <c r="U2560" s="58">
        <v>5</v>
      </c>
      <c r="V2560" s="58">
        <v>15</v>
      </c>
      <c r="W2560" s="50" t="str">
        <f t="shared" si="220"/>
        <v>-</v>
      </c>
      <c r="X2560" s="50">
        <f t="shared" si="221"/>
        <v>8</v>
      </c>
    </row>
    <row r="2561" spans="2:24" ht="15" x14ac:dyDescent="0.3">
      <c r="B2561" s="58" t="str">
        <f t="shared" si="219"/>
        <v>M42×1.5</v>
      </c>
      <c r="C2561" s="73" t="s">
        <v>216</v>
      </c>
      <c r="D2561" s="73" t="s">
        <v>221</v>
      </c>
      <c r="E2561" s="71" t="s">
        <v>135</v>
      </c>
      <c r="F2561" s="58">
        <v>42</v>
      </c>
      <c r="G2561" s="58">
        <v>1.5</v>
      </c>
      <c r="H2561" s="71" t="s">
        <v>483</v>
      </c>
      <c r="I2561" s="71" t="s">
        <v>379</v>
      </c>
      <c r="J2561" s="58" t="s">
        <v>313</v>
      </c>
      <c r="K2561" s="58" t="s">
        <v>491</v>
      </c>
      <c r="L2561" s="58">
        <v>42</v>
      </c>
      <c r="M2561" s="58">
        <v>1.5</v>
      </c>
      <c r="N2561" s="71">
        <v>60</v>
      </c>
      <c r="O2561" s="100">
        <f t="array" ref="O2561">IFERROR(INDEX($AD$11:$AO$1485,MATCH($B2561&amp;$I2561,$Z$11:$Z$1485&amp;$AG$11:$AG$1485,0),MATCH($C2561,$AD$9:$AO$9,0)),"-")</f>
        <v>41.56</v>
      </c>
      <c r="P2561" s="58" t="s">
        <v>131</v>
      </c>
      <c r="Q2561" s="58" t="s">
        <v>131</v>
      </c>
      <c r="R2561" s="100">
        <f t="array" ref="R2561">IFERROR(INDEX($AD$11:$AO$1485,MATCH($B2561&amp;$I2561,$Z$11:$Z$1485&amp;$AG$11:$AG$1485,0),MATCH($D2561,$AD$9:$AO$9,0)),"-")</f>
        <v>41.025700000000001</v>
      </c>
      <c r="S2561" s="58">
        <v>108</v>
      </c>
      <c r="T2561" s="58">
        <v>100</v>
      </c>
      <c r="U2561" s="58">
        <v>4</v>
      </c>
      <c r="V2561" s="58">
        <v>18</v>
      </c>
      <c r="W2561" s="50" t="str">
        <f t="shared" si="220"/>
        <v>-</v>
      </c>
      <c r="X2561" s="50">
        <f t="shared" si="221"/>
        <v>8</v>
      </c>
    </row>
    <row r="2562" spans="2:24" ht="15" x14ac:dyDescent="0.3">
      <c r="B2562" s="58" t="str">
        <f t="shared" si="219"/>
        <v>M45×4</v>
      </c>
      <c r="C2562" s="73" t="s">
        <v>216</v>
      </c>
      <c r="D2562" s="73" t="s">
        <v>221</v>
      </c>
      <c r="E2562" s="71" t="s">
        <v>135</v>
      </c>
      <c r="F2562" s="58">
        <v>45</v>
      </c>
      <c r="G2562" s="58">
        <v>4</v>
      </c>
      <c r="H2562" s="71" t="s">
        <v>483</v>
      </c>
      <c r="I2562" s="71" t="s">
        <v>379</v>
      </c>
      <c r="J2562" s="58" t="s">
        <v>313</v>
      </c>
      <c r="K2562" s="58" t="s">
        <v>491</v>
      </c>
      <c r="L2562" s="58">
        <v>45</v>
      </c>
      <c r="M2562" s="58">
        <v>4</v>
      </c>
      <c r="N2562" s="71">
        <v>60</v>
      </c>
      <c r="O2562" s="100">
        <f t="array" ref="O2562">IFERROR(INDEX($AD$11:$AO$1485,MATCH($B2562&amp;$I2562,$Z$11:$Z$1485&amp;$AG$11:$AG$1485,0),MATCH($C2562,$AD$9:$AO$9,0)),"-")</f>
        <v>44.37</v>
      </c>
      <c r="P2562" s="58" t="s">
        <v>131</v>
      </c>
      <c r="Q2562" s="58" t="s">
        <v>131</v>
      </c>
      <c r="R2562" s="100">
        <f t="array" ref="R2562">IFERROR(INDEX($AD$11:$AO$1485,MATCH($B2562&amp;$I2562,$Z$11:$Z$1485&amp;$AG$11:$AG$1485,0),MATCH($D2562,$AD$9:$AO$9,0)),"-")</f>
        <v>42.401899999999998</v>
      </c>
      <c r="S2562" s="58">
        <v>244</v>
      </c>
      <c r="T2562" s="58">
        <v>236</v>
      </c>
      <c r="U2562" s="58">
        <v>5</v>
      </c>
      <c r="V2562" s="58">
        <v>11</v>
      </c>
      <c r="W2562" s="50" t="str">
        <f t="shared" si="220"/>
        <v>-</v>
      </c>
      <c r="X2562" s="50">
        <f t="shared" si="221"/>
        <v>8</v>
      </c>
    </row>
    <row r="2563" spans="2:24" ht="15" x14ac:dyDescent="0.3">
      <c r="B2563" s="58" t="str">
        <f t="shared" si="219"/>
        <v>M45×3</v>
      </c>
      <c r="C2563" s="73" t="s">
        <v>216</v>
      </c>
      <c r="D2563" s="73" t="s">
        <v>221</v>
      </c>
      <c r="E2563" s="71" t="s">
        <v>135</v>
      </c>
      <c r="F2563" s="58">
        <v>45</v>
      </c>
      <c r="G2563" s="58">
        <v>3</v>
      </c>
      <c r="H2563" s="71" t="s">
        <v>483</v>
      </c>
      <c r="I2563" s="71" t="s">
        <v>379</v>
      </c>
      <c r="J2563" s="58" t="s">
        <v>313</v>
      </c>
      <c r="K2563" s="58" t="s">
        <v>491</v>
      </c>
      <c r="L2563" s="58">
        <v>45</v>
      </c>
      <c r="M2563" s="58">
        <v>3</v>
      </c>
      <c r="N2563" s="71">
        <v>60</v>
      </c>
      <c r="O2563" s="100">
        <f t="array" ref="O2563">IFERROR(INDEX($AD$11:$AO$1485,MATCH($B2563&amp;$I2563,$Z$11:$Z$1485&amp;$AG$11:$AG$1485,0),MATCH($C2563,$AD$9:$AO$9,0)),"-")</f>
        <v>44.56</v>
      </c>
      <c r="P2563" s="58" t="s">
        <v>131</v>
      </c>
      <c r="Q2563" s="58" t="s">
        <v>131</v>
      </c>
      <c r="R2563" s="100">
        <f t="array" ref="R2563">IFERROR(INDEX($AD$11:$AO$1485,MATCH($B2563&amp;$I2563,$Z$11:$Z$1485&amp;$AG$11:$AG$1485,0),MATCH($D2563,$AD$9:$AO$9,0)),"-")</f>
        <v>43.051400000000001</v>
      </c>
      <c r="S2563" s="58">
        <v>220</v>
      </c>
      <c r="T2563" s="58">
        <v>212</v>
      </c>
      <c r="U2563" s="58">
        <v>5</v>
      </c>
      <c r="V2563" s="58">
        <v>12</v>
      </c>
      <c r="W2563" s="50" t="str">
        <f t="shared" si="220"/>
        <v>-</v>
      </c>
      <c r="X2563" s="50">
        <f t="shared" si="221"/>
        <v>8</v>
      </c>
    </row>
    <row r="2564" spans="2:24" ht="15" x14ac:dyDescent="0.3">
      <c r="B2564" s="58" t="str">
        <f t="shared" si="219"/>
        <v>M45×2</v>
      </c>
      <c r="C2564" s="73" t="s">
        <v>216</v>
      </c>
      <c r="D2564" s="73" t="s">
        <v>221</v>
      </c>
      <c r="E2564" s="71" t="s">
        <v>135</v>
      </c>
      <c r="F2564" s="58">
        <v>45</v>
      </c>
      <c r="G2564" s="58">
        <v>2</v>
      </c>
      <c r="H2564" s="71" t="s">
        <v>483</v>
      </c>
      <c r="I2564" s="71" t="s">
        <v>379</v>
      </c>
      <c r="J2564" s="58" t="s">
        <v>313</v>
      </c>
      <c r="K2564" s="58" t="s">
        <v>491</v>
      </c>
      <c r="L2564" s="58">
        <v>45</v>
      </c>
      <c r="M2564" s="58">
        <v>2</v>
      </c>
      <c r="N2564" s="71">
        <v>60</v>
      </c>
      <c r="O2564" s="100">
        <f t="array" ref="O2564">IFERROR(INDEX($AD$11:$AO$1485,MATCH($B2564&amp;$I2564,$Z$11:$Z$1485&amp;$AG$11:$AG$1485,0),MATCH($C2564,$AD$9:$AO$9,0)),"-")</f>
        <v>44.39</v>
      </c>
      <c r="P2564" s="58" t="s">
        <v>131</v>
      </c>
      <c r="Q2564" s="58" t="s">
        <v>131</v>
      </c>
      <c r="R2564" s="100">
        <f t="array" ref="R2564">IFERROR(INDEX($AD$11:$AO$1485,MATCH($B2564&amp;$I2564,$Z$11:$Z$1485&amp;$AG$11:$AG$1485,0),MATCH($D2564,$AD$9:$AO$9,0)),"-")</f>
        <v>43.701000000000001</v>
      </c>
      <c r="S2564" s="58">
        <v>118</v>
      </c>
      <c r="T2564" s="58">
        <v>110</v>
      </c>
      <c r="U2564" s="58">
        <v>5</v>
      </c>
      <c r="V2564" s="58">
        <v>15</v>
      </c>
      <c r="W2564" s="50" t="str">
        <f t="shared" si="220"/>
        <v>-</v>
      </c>
      <c r="X2564" s="50">
        <f t="shared" si="221"/>
        <v>8</v>
      </c>
    </row>
    <row r="2565" spans="2:24" ht="15" x14ac:dyDescent="0.3">
      <c r="B2565" s="58" t="str">
        <f t="shared" si="219"/>
        <v>M45×1.5</v>
      </c>
      <c r="C2565" s="73" t="s">
        <v>216</v>
      </c>
      <c r="D2565" s="73" t="s">
        <v>221</v>
      </c>
      <c r="E2565" s="71" t="s">
        <v>135</v>
      </c>
      <c r="F2565" s="58">
        <v>45</v>
      </c>
      <c r="G2565" s="58">
        <v>1.5</v>
      </c>
      <c r="H2565" s="71" t="s">
        <v>483</v>
      </c>
      <c r="I2565" s="71" t="s">
        <v>379</v>
      </c>
      <c r="J2565" s="58" t="s">
        <v>313</v>
      </c>
      <c r="K2565" s="58" t="s">
        <v>491</v>
      </c>
      <c r="L2565" s="58">
        <v>45</v>
      </c>
      <c r="M2565" s="58">
        <v>1.5</v>
      </c>
      <c r="N2565" s="71">
        <v>60</v>
      </c>
      <c r="O2565" s="100">
        <f t="array" ref="O2565">IFERROR(INDEX($AD$11:$AO$1485,MATCH($B2565&amp;$I2565,$Z$11:$Z$1485&amp;$AG$11:$AG$1485,0),MATCH($C2565,$AD$9:$AO$9,0)),"-")</f>
        <v>44.56</v>
      </c>
      <c r="P2565" s="58" t="s">
        <v>131</v>
      </c>
      <c r="Q2565" s="58" t="s">
        <v>131</v>
      </c>
      <c r="R2565" s="100">
        <f t="array" ref="R2565">IFERROR(INDEX($AD$11:$AO$1485,MATCH($B2565&amp;$I2565,$Z$11:$Z$1485&amp;$AG$11:$AG$1485,0),MATCH($D2565,$AD$9:$AO$9,0)),"-")</f>
        <v>44.025700000000001</v>
      </c>
      <c r="S2565" s="58">
        <v>108</v>
      </c>
      <c r="T2565" s="58">
        <v>100</v>
      </c>
      <c r="U2565" s="58">
        <v>4</v>
      </c>
      <c r="V2565" s="58">
        <v>18</v>
      </c>
      <c r="W2565" s="50" t="str">
        <f t="shared" si="220"/>
        <v>-</v>
      </c>
      <c r="X2565" s="50">
        <f t="shared" si="221"/>
        <v>8</v>
      </c>
    </row>
    <row r="2566" spans="2:24" ht="15" x14ac:dyDescent="0.3">
      <c r="B2566" s="58" t="str">
        <f t="shared" si="219"/>
        <v>M48×4</v>
      </c>
      <c r="C2566" s="73" t="s">
        <v>216</v>
      </c>
      <c r="D2566" s="73" t="s">
        <v>221</v>
      </c>
      <c r="E2566" s="71" t="s">
        <v>135</v>
      </c>
      <c r="F2566" s="58">
        <v>48</v>
      </c>
      <c r="G2566" s="58">
        <v>4</v>
      </c>
      <c r="H2566" s="71" t="s">
        <v>483</v>
      </c>
      <c r="I2566" s="71" t="s">
        <v>379</v>
      </c>
      <c r="J2566" s="58" t="s">
        <v>313</v>
      </c>
      <c r="K2566" s="58" t="s">
        <v>491</v>
      </c>
      <c r="L2566" s="58">
        <v>48</v>
      </c>
      <c r="M2566" s="58">
        <v>4</v>
      </c>
      <c r="N2566" s="71">
        <v>60</v>
      </c>
      <c r="O2566" s="100">
        <f t="array" ref="O2566">IFERROR(INDEX($AD$11:$AO$1485,MATCH($B2566&amp;$I2566,$Z$11:$Z$1485&amp;$AG$11:$AG$1485,0),MATCH($C2566,$AD$9:$AO$9,0)),"-")</f>
        <v>47.38</v>
      </c>
      <c r="P2566" s="58" t="s">
        <v>131</v>
      </c>
      <c r="Q2566" s="58" t="s">
        <v>131</v>
      </c>
      <c r="R2566" s="100">
        <f t="array" ref="R2566">IFERROR(INDEX($AD$11:$AO$1485,MATCH($B2566&amp;$I2566,$Z$11:$Z$1485&amp;$AG$11:$AG$1485,0),MATCH($D2566,$AD$9:$AO$9,0)),"-")</f>
        <v>45.401899999999998</v>
      </c>
      <c r="S2566" s="58">
        <v>258</v>
      </c>
      <c r="T2566" s="58">
        <v>250</v>
      </c>
      <c r="U2566" s="58">
        <v>5</v>
      </c>
      <c r="V2566" s="58">
        <v>11</v>
      </c>
      <c r="W2566" s="50" t="str">
        <f t="shared" si="220"/>
        <v>-</v>
      </c>
      <c r="X2566" s="50">
        <f t="shared" si="221"/>
        <v>8</v>
      </c>
    </row>
    <row r="2567" spans="2:24" ht="15" x14ac:dyDescent="0.3">
      <c r="B2567" s="58" t="str">
        <f t="shared" si="219"/>
        <v>M48×3</v>
      </c>
      <c r="C2567" s="73" t="s">
        <v>216</v>
      </c>
      <c r="D2567" s="73" t="s">
        <v>221</v>
      </c>
      <c r="E2567" s="71" t="s">
        <v>135</v>
      </c>
      <c r="F2567" s="58">
        <v>48</v>
      </c>
      <c r="G2567" s="58">
        <v>3</v>
      </c>
      <c r="H2567" s="71" t="s">
        <v>483</v>
      </c>
      <c r="I2567" s="71" t="s">
        <v>379</v>
      </c>
      <c r="J2567" s="58" t="s">
        <v>313</v>
      </c>
      <c r="K2567" s="58" t="s">
        <v>491</v>
      </c>
      <c r="L2567" s="58">
        <v>48</v>
      </c>
      <c r="M2567" s="58">
        <v>3</v>
      </c>
      <c r="N2567" s="71">
        <v>60</v>
      </c>
      <c r="O2567" s="100">
        <f t="array" ref="O2567">IFERROR(INDEX($AD$11:$AO$1485,MATCH($B2567&amp;$I2567,$Z$11:$Z$1485&amp;$AG$11:$AG$1485,0),MATCH($C2567,$AD$9:$AO$9,0)),"-")</f>
        <v>47.57</v>
      </c>
      <c r="P2567" s="58" t="s">
        <v>131</v>
      </c>
      <c r="Q2567" s="58" t="s">
        <v>131</v>
      </c>
      <c r="R2567" s="100">
        <f t="array" ref="R2567">IFERROR(INDEX($AD$11:$AO$1485,MATCH($B2567&amp;$I2567,$Z$11:$Z$1485&amp;$AG$11:$AG$1485,0),MATCH($D2567,$AD$9:$AO$9,0)),"-")</f>
        <v>46.051400000000001</v>
      </c>
      <c r="S2567" s="58">
        <v>232</v>
      </c>
      <c r="T2567" s="58">
        <v>224</v>
      </c>
      <c r="U2567" s="58">
        <v>5</v>
      </c>
      <c r="V2567" s="58">
        <v>12</v>
      </c>
      <c r="W2567" s="50" t="str">
        <f t="shared" si="220"/>
        <v>-</v>
      </c>
      <c r="X2567" s="50">
        <f t="shared" si="221"/>
        <v>8</v>
      </c>
    </row>
    <row r="2568" spans="2:24" ht="15" x14ac:dyDescent="0.3">
      <c r="B2568" s="58" t="str">
        <f t="shared" si="219"/>
        <v>M48×2</v>
      </c>
      <c r="C2568" s="73" t="s">
        <v>216</v>
      </c>
      <c r="D2568" s="73" t="s">
        <v>221</v>
      </c>
      <c r="E2568" s="71" t="s">
        <v>135</v>
      </c>
      <c r="F2568" s="58">
        <v>48</v>
      </c>
      <c r="G2568" s="58">
        <v>2</v>
      </c>
      <c r="H2568" s="71" t="s">
        <v>483</v>
      </c>
      <c r="I2568" s="71" t="s">
        <v>379</v>
      </c>
      <c r="J2568" s="58" t="s">
        <v>313</v>
      </c>
      <c r="K2568" s="58" t="s">
        <v>491</v>
      </c>
      <c r="L2568" s="58">
        <v>48</v>
      </c>
      <c r="M2568" s="58">
        <v>2</v>
      </c>
      <c r="N2568" s="71">
        <v>60</v>
      </c>
      <c r="O2568" s="100">
        <f t="array" ref="O2568">IFERROR(INDEX($AD$11:$AO$1485,MATCH($B2568&amp;$I2568,$Z$11:$Z$1485&amp;$AG$11:$AG$1485,0),MATCH($C2568,$AD$9:$AO$9,0)),"-")</f>
        <v>47.39</v>
      </c>
      <c r="P2568" s="58" t="s">
        <v>131</v>
      </c>
      <c r="Q2568" s="58" t="s">
        <v>131</v>
      </c>
      <c r="R2568" s="100">
        <f t="array" ref="R2568">IFERROR(INDEX($AD$11:$AO$1485,MATCH($B2568&amp;$I2568,$Z$11:$Z$1485&amp;$AG$11:$AG$1485,0),MATCH($D2568,$AD$9:$AO$9,0)),"-")</f>
        <v>46.701000000000001</v>
      </c>
      <c r="S2568" s="58">
        <v>118</v>
      </c>
      <c r="T2568" s="58">
        <v>110</v>
      </c>
      <c r="U2568" s="58">
        <v>5</v>
      </c>
      <c r="V2568" s="58">
        <v>15</v>
      </c>
      <c r="W2568" s="50" t="str">
        <f t="shared" si="220"/>
        <v>-</v>
      </c>
      <c r="X2568" s="50">
        <f t="shared" si="221"/>
        <v>8</v>
      </c>
    </row>
    <row r="2569" spans="2:24" ht="15" x14ac:dyDescent="0.3">
      <c r="B2569" s="58" t="str">
        <f t="shared" si="219"/>
        <v>M48×1.5</v>
      </c>
      <c r="C2569" s="73" t="s">
        <v>216</v>
      </c>
      <c r="D2569" s="73" t="s">
        <v>221</v>
      </c>
      <c r="E2569" s="71" t="s">
        <v>135</v>
      </c>
      <c r="F2569" s="58">
        <v>48</v>
      </c>
      <c r="G2569" s="58">
        <v>1.5</v>
      </c>
      <c r="H2569" s="71" t="s">
        <v>483</v>
      </c>
      <c r="I2569" s="71" t="s">
        <v>379</v>
      </c>
      <c r="J2569" s="58" t="s">
        <v>313</v>
      </c>
      <c r="K2569" s="58" t="s">
        <v>491</v>
      </c>
      <c r="L2569" s="58">
        <v>48</v>
      </c>
      <c r="M2569" s="58">
        <v>1.5</v>
      </c>
      <c r="N2569" s="71">
        <v>60</v>
      </c>
      <c r="O2569" s="100">
        <f t="array" ref="O2569">IFERROR(INDEX($AD$11:$AO$1485,MATCH($B2569&amp;$I2569,$Z$11:$Z$1485&amp;$AG$11:$AG$1485,0),MATCH($C2569,$AD$9:$AO$9,0)),"-")</f>
        <v>47.56</v>
      </c>
      <c r="P2569" s="58" t="s">
        <v>131</v>
      </c>
      <c r="Q2569" s="58" t="s">
        <v>131</v>
      </c>
      <c r="R2569" s="100">
        <f t="array" ref="R2569">IFERROR(INDEX($AD$11:$AO$1485,MATCH($B2569&amp;$I2569,$Z$11:$Z$1485&amp;$AG$11:$AG$1485,0),MATCH($D2569,$AD$9:$AO$9,0)),"-")</f>
        <v>47.025700000000001</v>
      </c>
      <c r="S2569" s="58">
        <v>108</v>
      </c>
      <c r="T2569" s="58">
        <v>100</v>
      </c>
      <c r="U2569" s="58">
        <v>4</v>
      </c>
      <c r="V2569" s="58">
        <v>18</v>
      </c>
      <c r="W2569" s="50" t="str">
        <f t="shared" si="220"/>
        <v>-</v>
      </c>
      <c r="X2569" s="50">
        <f t="shared" si="221"/>
        <v>8</v>
      </c>
    </row>
    <row r="2570" spans="2:24" ht="15" x14ac:dyDescent="0.3">
      <c r="B2570" s="58" t="str">
        <f t="shared" si="219"/>
        <v>M50×3</v>
      </c>
      <c r="C2570" s="73" t="s">
        <v>216</v>
      </c>
      <c r="D2570" s="73" t="s">
        <v>221</v>
      </c>
      <c r="E2570" s="71" t="s">
        <v>135</v>
      </c>
      <c r="F2570" s="58">
        <v>50</v>
      </c>
      <c r="G2570" s="58">
        <v>3</v>
      </c>
      <c r="H2570" s="71" t="s">
        <v>483</v>
      </c>
      <c r="I2570" s="71" t="s">
        <v>379</v>
      </c>
      <c r="J2570" s="58" t="s">
        <v>313</v>
      </c>
      <c r="K2570" s="58" t="s">
        <v>491</v>
      </c>
      <c r="L2570" s="58">
        <v>50</v>
      </c>
      <c r="M2570" s="58">
        <v>3</v>
      </c>
      <c r="N2570" s="71">
        <v>60</v>
      </c>
      <c r="O2570" s="100">
        <f t="array" ref="O2570">IFERROR(INDEX($AD$11:$AO$1485,MATCH($B2570&amp;$I2570,$Z$11:$Z$1485&amp;$AG$11:$AG$1485,0),MATCH($C2570,$AD$9:$AO$9,0)),"-")</f>
        <v>49.57</v>
      </c>
      <c r="P2570" s="58" t="s">
        <v>131</v>
      </c>
      <c r="Q2570" s="58" t="s">
        <v>131</v>
      </c>
      <c r="R2570" s="100">
        <f t="array" ref="R2570">IFERROR(INDEX($AD$11:$AO$1485,MATCH($B2570&amp;$I2570,$Z$11:$Z$1485&amp;$AG$11:$AG$1485,0),MATCH($D2570,$AD$9:$AO$9,0)),"-")</f>
        <v>48.051400000000001</v>
      </c>
      <c r="S2570" s="58">
        <v>232</v>
      </c>
      <c r="T2570" s="58">
        <v>224</v>
      </c>
      <c r="U2570" s="58">
        <v>5</v>
      </c>
      <c r="V2570" s="58">
        <v>12</v>
      </c>
      <c r="W2570" s="50" t="str">
        <f t="shared" si="220"/>
        <v>-</v>
      </c>
      <c r="X2570" s="50">
        <f t="shared" si="221"/>
        <v>8</v>
      </c>
    </row>
    <row r="2571" spans="2:24" ht="15" x14ac:dyDescent="0.3">
      <c r="B2571" s="58" t="str">
        <f t="shared" ref="B2571:B2634" si="222">CONCATENATE(E2571,L2571,"×",G2571)</f>
        <v>M50×2</v>
      </c>
      <c r="C2571" s="73" t="s">
        <v>216</v>
      </c>
      <c r="D2571" s="73" t="s">
        <v>221</v>
      </c>
      <c r="E2571" s="71" t="s">
        <v>135</v>
      </c>
      <c r="F2571" s="58">
        <v>50</v>
      </c>
      <c r="G2571" s="58">
        <v>2</v>
      </c>
      <c r="H2571" s="71" t="s">
        <v>483</v>
      </c>
      <c r="I2571" s="71" t="s">
        <v>379</v>
      </c>
      <c r="J2571" s="58" t="s">
        <v>313</v>
      </c>
      <c r="K2571" s="58" t="s">
        <v>491</v>
      </c>
      <c r="L2571" s="58">
        <v>50</v>
      </c>
      <c r="M2571" s="58">
        <v>2</v>
      </c>
      <c r="N2571" s="71">
        <v>60</v>
      </c>
      <c r="O2571" s="100">
        <f t="array" ref="O2571">IFERROR(INDEX($AD$11:$AO$1485,MATCH($B2571&amp;$I2571,$Z$11:$Z$1485&amp;$AG$11:$AG$1485,0),MATCH($C2571,$AD$9:$AO$9,0)),"-")</f>
        <v>49.39</v>
      </c>
      <c r="P2571" s="58" t="s">
        <v>131</v>
      </c>
      <c r="Q2571" s="58" t="s">
        <v>131</v>
      </c>
      <c r="R2571" s="100">
        <f t="array" ref="R2571">IFERROR(INDEX($AD$11:$AO$1485,MATCH($B2571&amp;$I2571,$Z$11:$Z$1485&amp;$AG$11:$AG$1485,0),MATCH($D2571,$AD$9:$AO$9,0)),"-")</f>
        <v>48.701000000000001</v>
      </c>
      <c r="S2571" s="58">
        <v>118</v>
      </c>
      <c r="T2571" s="58">
        <v>110</v>
      </c>
      <c r="U2571" s="58">
        <v>5</v>
      </c>
      <c r="V2571" s="58">
        <v>15</v>
      </c>
      <c r="W2571" s="50" t="str">
        <f t="shared" si="220"/>
        <v>-</v>
      </c>
      <c r="X2571" s="50">
        <f t="shared" si="221"/>
        <v>8</v>
      </c>
    </row>
    <row r="2572" spans="2:24" ht="15" x14ac:dyDescent="0.3">
      <c r="B2572" s="58" t="str">
        <f t="shared" si="222"/>
        <v>M50×1.5</v>
      </c>
      <c r="C2572" s="73" t="s">
        <v>216</v>
      </c>
      <c r="D2572" s="73" t="s">
        <v>221</v>
      </c>
      <c r="E2572" s="71" t="s">
        <v>135</v>
      </c>
      <c r="F2572" s="58">
        <v>50</v>
      </c>
      <c r="G2572" s="58">
        <v>1.5</v>
      </c>
      <c r="H2572" s="71" t="s">
        <v>483</v>
      </c>
      <c r="I2572" s="71" t="s">
        <v>379</v>
      </c>
      <c r="J2572" s="58" t="s">
        <v>313</v>
      </c>
      <c r="K2572" s="58" t="s">
        <v>491</v>
      </c>
      <c r="L2572" s="58">
        <v>50</v>
      </c>
      <c r="M2572" s="58">
        <v>1.5</v>
      </c>
      <c r="N2572" s="71">
        <v>60</v>
      </c>
      <c r="O2572" s="100">
        <f t="array" ref="O2572">IFERROR(INDEX($AD$11:$AO$1485,MATCH($B2572&amp;$I2572,$Z$11:$Z$1485&amp;$AG$11:$AG$1485,0),MATCH($C2572,$AD$9:$AO$9,0)),"-")</f>
        <v>49.56</v>
      </c>
      <c r="P2572" s="58" t="s">
        <v>131</v>
      </c>
      <c r="Q2572" s="58" t="s">
        <v>131</v>
      </c>
      <c r="R2572" s="100">
        <f t="array" ref="R2572">IFERROR(INDEX($AD$11:$AO$1485,MATCH($B2572&amp;$I2572,$Z$11:$Z$1485&amp;$AG$11:$AG$1485,0),MATCH($D2572,$AD$9:$AO$9,0)),"-")</f>
        <v>49.025700000000001</v>
      </c>
      <c r="S2572" s="58">
        <v>108</v>
      </c>
      <c r="T2572" s="58">
        <v>100</v>
      </c>
      <c r="U2572" s="58">
        <v>4</v>
      </c>
      <c r="V2572" s="58">
        <v>18</v>
      </c>
      <c r="W2572" s="50" t="str">
        <f t="shared" si="220"/>
        <v>-</v>
      </c>
      <c r="X2572" s="50">
        <f t="shared" si="221"/>
        <v>8</v>
      </c>
    </row>
    <row r="2573" spans="2:24" ht="15" x14ac:dyDescent="0.3">
      <c r="B2573" s="58" t="str">
        <f t="shared" si="222"/>
        <v>M52×4</v>
      </c>
      <c r="C2573" s="73" t="s">
        <v>216</v>
      </c>
      <c r="D2573" s="73" t="s">
        <v>221</v>
      </c>
      <c r="E2573" s="71" t="s">
        <v>135</v>
      </c>
      <c r="F2573" s="58">
        <v>52</v>
      </c>
      <c r="G2573" s="58">
        <v>4</v>
      </c>
      <c r="H2573" s="71" t="s">
        <v>483</v>
      </c>
      <c r="I2573" s="71" t="s">
        <v>379</v>
      </c>
      <c r="J2573" s="58" t="s">
        <v>313</v>
      </c>
      <c r="K2573" s="58" t="s">
        <v>491</v>
      </c>
      <c r="L2573" s="58">
        <v>52</v>
      </c>
      <c r="M2573" s="58">
        <v>4</v>
      </c>
      <c r="N2573" s="71">
        <v>60</v>
      </c>
      <c r="O2573" s="100">
        <f t="array" ref="O2573">IFERROR(INDEX($AD$11:$AO$1485,MATCH($B2573&amp;$I2573,$Z$11:$Z$1485&amp;$AG$11:$AG$1485,0),MATCH($C2573,$AD$9:$AO$9,0)),"-")</f>
        <v>51.38</v>
      </c>
      <c r="P2573" s="58" t="s">
        <v>131</v>
      </c>
      <c r="Q2573" s="58" t="s">
        <v>131</v>
      </c>
      <c r="R2573" s="100">
        <f t="array" ref="R2573">IFERROR(INDEX($AD$11:$AO$1485,MATCH($B2573&amp;$I2573,$Z$11:$Z$1485&amp;$AG$11:$AG$1485,0),MATCH($D2573,$AD$9:$AO$9,0)),"-")</f>
        <v>49.401899999999998</v>
      </c>
      <c r="S2573" s="58">
        <v>260</v>
      </c>
      <c r="T2573" s="58">
        <v>250</v>
      </c>
      <c r="U2573" s="58">
        <v>5</v>
      </c>
      <c r="V2573" s="58">
        <v>11</v>
      </c>
      <c r="W2573" s="50" t="str">
        <f t="shared" si="220"/>
        <v>-</v>
      </c>
      <c r="X2573" s="50">
        <f t="shared" si="221"/>
        <v>10</v>
      </c>
    </row>
    <row r="2574" spans="2:24" ht="15" x14ac:dyDescent="0.3">
      <c r="B2574" s="58" t="str">
        <f t="shared" si="222"/>
        <v>M52×3</v>
      </c>
      <c r="C2574" s="73" t="s">
        <v>216</v>
      </c>
      <c r="D2574" s="73" t="s">
        <v>221</v>
      </c>
      <c r="E2574" s="71" t="s">
        <v>135</v>
      </c>
      <c r="F2574" s="58">
        <v>52</v>
      </c>
      <c r="G2574" s="58">
        <v>3</v>
      </c>
      <c r="H2574" s="71" t="s">
        <v>483</v>
      </c>
      <c r="I2574" s="71" t="s">
        <v>379</v>
      </c>
      <c r="J2574" s="58" t="s">
        <v>313</v>
      </c>
      <c r="K2574" s="58" t="s">
        <v>491</v>
      </c>
      <c r="L2574" s="58">
        <v>52</v>
      </c>
      <c r="M2574" s="58">
        <v>3</v>
      </c>
      <c r="N2574" s="71">
        <v>60</v>
      </c>
      <c r="O2574" s="100">
        <f t="array" ref="O2574">IFERROR(INDEX($AD$11:$AO$1485,MATCH($B2574&amp;$I2574,$Z$11:$Z$1485&amp;$AG$11:$AG$1485,0),MATCH($C2574,$AD$9:$AO$9,0)),"-")</f>
        <v>51.57</v>
      </c>
      <c r="P2574" s="58" t="s">
        <v>131</v>
      </c>
      <c r="Q2574" s="58" t="s">
        <v>131</v>
      </c>
      <c r="R2574" s="100">
        <f t="array" ref="R2574">IFERROR(INDEX($AD$11:$AO$1485,MATCH($B2574&amp;$I2574,$Z$11:$Z$1485&amp;$AG$11:$AG$1485,0),MATCH($D2574,$AD$9:$AO$9,0)),"-")</f>
        <v>50.051400000000001</v>
      </c>
      <c r="S2574" s="58">
        <v>234</v>
      </c>
      <c r="T2574" s="58">
        <v>224</v>
      </c>
      <c r="U2574" s="58">
        <v>5</v>
      </c>
      <c r="V2574" s="58">
        <v>12</v>
      </c>
      <c r="W2574" s="50" t="str">
        <f t="shared" si="220"/>
        <v>-</v>
      </c>
      <c r="X2574" s="50">
        <f t="shared" si="221"/>
        <v>10</v>
      </c>
    </row>
    <row r="2575" spans="2:24" ht="15" x14ac:dyDescent="0.3">
      <c r="B2575" s="58" t="str">
        <f t="shared" si="222"/>
        <v>M52×2</v>
      </c>
      <c r="C2575" s="73" t="s">
        <v>216</v>
      </c>
      <c r="D2575" s="73" t="s">
        <v>221</v>
      </c>
      <c r="E2575" s="71" t="s">
        <v>135</v>
      </c>
      <c r="F2575" s="58">
        <v>52</v>
      </c>
      <c r="G2575" s="58">
        <v>2</v>
      </c>
      <c r="H2575" s="71" t="s">
        <v>483</v>
      </c>
      <c r="I2575" s="71" t="s">
        <v>379</v>
      </c>
      <c r="J2575" s="58" t="s">
        <v>313</v>
      </c>
      <c r="K2575" s="58" t="s">
        <v>491</v>
      </c>
      <c r="L2575" s="58">
        <v>52</v>
      </c>
      <c r="M2575" s="58">
        <v>2</v>
      </c>
      <c r="N2575" s="71">
        <v>60</v>
      </c>
      <c r="O2575" s="100">
        <f t="array" ref="O2575">IFERROR(INDEX($AD$11:$AO$1485,MATCH($B2575&amp;$I2575,$Z$11:$Z$1485&amp;$AG$11:$AG$1485,0),MATCH($C2575,$AD$9:$AO$9,0)),"-")</f>
        <v>51.4</v>
      </c>
      <c r="P2575" s="58" t="s">
        <v>131</v>
      </c>
      <c r="Q2575" s="58" t="s">
        <v>131</v>
      </c>
      <c r="R2575" s="100">
        <f t="array" ref="R2575">IFERROR(INDEX($AD$11:$AO$1485,MATCH($B2575&amp;$I2575,$Z$11:$Z$1485&amp;$AG$11:$AG$1485,0),MATCH($D2575,$AD$9:$AO$9,0)),"-")</f>
        <v>50.701000000000001</v>
      </c>
      <c r="S2575" s="58">
        <v>130</v>
      </c>
      <c r="T2575" s="58">
        <v>120</v>
      </c>
      <c r="U2575" s="58">
        <v>5</v>
      </c>
      <c r="V2575" s="58">
        <v>15</v>
      </c>
      <c r="W2575" s="50" t="str">
        <f t="shared" si="220"/>
        <v>-</v>
      </c>
      <c r="X2575" s="50">
        <f t="shared" si="221"/>
        <v>10</v>
      </c>
    </row>
    <row r="2576" spans="2:24" ht="15" x14ac:dyDescent="0.3">
      <c r="B2576" s="58" t="str">
        <f t="shared" si="222"/>
        <v>M52×1.5</v>
      </c>
      <c r="C2576" s="73" t="s">
        <v>216</v>
      </c>
      <c r="D2576" s="73" t="s">
        <v>221</v>
      </c>
      <c r="E2576" s="71" t="s">
        <v>135</v>
      </c>
      <c r="F2576" s="58">
        <v>52</v>
      </c>
      <c r="G2576" s="58">
        <v>1.5</v>
      </c>
      <c r="H2576" s="71" t="s">
        <v>483</v>
      </c>
      <c r="I2576" s="71" t="s">
        <v>379</v>
      </c>
      <c r="J2576" s="58" t="s">
        <v>313</v>
      </c>
      <c r="K2576" s="58" t="s">
        <v>491</v>
      </c>
      <c r="L2576" s="58">
        <v>52</v>
      </c>
      <c r="M2576" s="58">
        <v>1.5</v>
      </c>
      <c r="N2576" s="71">
        <v>60</v>
      </c>
      <c r="O2576" s="100">
        <f t="array" ref="O2576">IFERROR(INDEX($AD$11:$AO$1485,MATCH($B2576&amp;$I2576,$Z$11:$Z$1485&amp;$AG$11:$AG$1485,0),MATCH($C2576,$AD$9:$AO$9,0)),"-")</f>
        <v>51.57</v>
      </c>
      <c r="P2576" s="58" t="s">
        <v>131</v>
      </c>
      <c r="Q2576" s="58" t="s">
        <v>131</v>
      </c>
      <c r="R2576" s="100">
        <f t="array" ref="R2576">IFERROR(INDEX($AD$11:$AO$1485,MATCH($B2576&amp;$I2576,$Z$11:$Z$1485&amp;$AG$11:$AG$1485,0),MATCH($D2576,$AD$9:$AO$9,0)),"-")</f>
        <v>51.025700000000001</v>
      </c>
      <c r="S2576" s="58">
        <v>120</v>
      </c>
      <c r="T2576" s="58">
        <v>110</v>
      </c>
      <c r="U2576" s="58">
        <v>4</v>
      </c>
      <c r="V2576" s="58">
        <v>18</v>
      </c>
      <c r="W2576" s="50" t="str">
        <f t="shared" si="220"/>
        <v>-</v>
      </c>
      <c r="X2576" s="50">
        <f t="shared" si="221"/>
        <v>10</v>
      </c>
    </row>
    <row r="2577" spans="2:24" ht="15" x14ac:dyDescent="0.3">
      <c r="B2577" s="58" t="str">
        <f t="shared" si="222"/>
        <v>M55×4</v>
      </c>
      <c r="C2577" s="73" t="s">
        <v>216</v>
      </c>
      <c r="D2577" s="73" t="s">
        <v>221</v>
      </c>
      <c r="E2577" s="71" t="s">
        <v>135</v>
      </c>
      <c r="F2577" s="58">
        <v>55</v>
      </c>
      <c r="G2577" s="58">
        <v>4</v>
      </c>
      <c r="H2577" s="71" t="s">
        <v>483</v>
      </c>
      <c r="I2577" s="71" t="s">
        <v>379</v>
      </c>
      <c r="J2577" s="58" t="s">
        <v>313</v>
      </c>
      <c r="K2577" s="58" t="s">
        <v>491</v>
      </c>
      <c r="L2577" s="58">
        <v>55</v>
      </c>
      <c r="M2577" s="58">
        <v>4</v>
      </c>
      <c r="N2577" s="71">
        <v>60</v>
      </c>
      <c r="O2577" s="100">
        <f t="array" ref="O2577">IFERROR(INDEX($AD$11:$AO$1485,MATCH($B2577&amp;$I2577,$Z$11:$Z$1485&amp;$AG$11:$AG$1485,0),MATCH($C2577,$AD$9:$AO$9,0)),"-")</f>
        <v>54.38</v>
      </c>
      <c r="P2577" s="58" t="s">
        <v>131</v>
      </c>
      <c r="Q2577" s="58" t="s">
        <v>131</v>
      </c>
      <c r="R2577" s="100">
        <f t="array" ref="R2577">IFERROR(INDEX($AD$11:$AO$1485,MATCH($B2577&amp;$I2577,$Z$11:$Z$1485&amp;$AG$11:$AG$1485,0),MATCH($D2577,$AD$9:$AO$9,0)),"-")</f>
        <v>52.401899999999998</v>
      </c>
      <c r="S2577" s="58">
        <v>260</v>
      </c>
      <c r="T2577" s="58">
        <v>250</v>
      </c>
      <c r="U2577" s="58">
        <v>5</v>
      </c>
      <c r="V2577" s="58">
        <v>11</v>
      </c>
      <c r="W2577" s="50" t="str">
        <f t="shared" si="220"/>
        <v>-</v>
      </c>
      <c r="X2577" s="50">
        <f t="shared" si="221"/>
        <v>10</v>
      </c>
    </row>
    <row r="2578" spans="2:24" ht="15" x14ac:dyDescent="0.3">
      <c r="B2578" s="58" t="str">
        <f t="shared" si="222"/>
        <v>M55×3</v>
      </c>
      <c r="C2578" s="73" t="s">
        <v>216</v>
      </c>
      <c r="D2578" s="73" t="s">
        <v>221</v>
      </c>
      <c r="E2578" s="71" t="s">
        <v>135</v>
      </c>
      <c r="F2578" s="58">
        <v>55</v>
      </c>
      <c r="G2578" s="58">
        <v>3</v>
      </c>
      <c r="H2578" s="71" t="s">
        <v>483</v>
      </c>
      <c r="I2578" s="71" t="s">
        <v>379</v>
      </c>
      <c r="J2578" s="58" t="s">
        <v>313</v>
      </c>
      <c r="K2578" s="58" t="s">
        <v>491</v>
      </c>
      <c r="L2578" s="58">
        <v>55</v>
      </c>
      <c r="M2578" s="58">
        <v>3</v>
      </c>
      <c r="N2578" s="71">
        <v>60</v>
      </c>
      <c r="O2578" s="100">
        <f t="array" ref="O2578">IFERROR(INDEX($AD$11:$AO$1485,MATCH($B2578&amp;$I2578,$Z$11:$Z$1485&amp;$AG$11:$AG$1485,0),MATCH($C2578,$AD$9:$AO$9,0)),"-")</f>
        <v>54.57</v>
      </c>
      <c r="P2578" s="58" t="s">
        <v>131</v>
      </c>
      <c r="Q2578" s="58" t="s">
        <v>131</v>
      </c>
      <c r="R2578" s="100">
        <f t="array" ref="R2578">IFERROR(INDEX($AD$11:$AO$1485,MATCH($B2578&amp;$I2578,$Z$11:$Z$1485&amp;$AG$11:$AG$1485,0),MATCH($D2578,$AD$9:$AO$9,0)),"-")</f>
        <v>53.051400000000001</v>
      </c>
      <c r="S2578" s="58">
        <v>234</v>
      </c>
      <c r="T2578" s="58">
        <v>224</v>
      </c>
      <c r="U2578" s="58">
        <v>5</v>
      </c>
      <c r="V2578" s="58">
        <v>12</v>
      </c>
      <c r="W2578" s="50" t="str">
        <f t="shared" si="220"/>
        <v>-</v>
      </c>
      <c r="X2578" s="50">
        <f t="shared" si="221"/>
        <v>10</v>
      </c>
    </row>
    <row r="2579" spans="2:24" ht="15" x14ac:dyDescent="0.3">
      <c r="B2579" s="58" t="str">
        <f t="shared" si="222"/>
        <v>M55×2</v>
      </c>
      <c r="C2579" s="73" t="s">
        <v>216</v>
      </c>
      <c r="D2579" s="73" t="s">
        <v>221</v>
      </c>
      <c r="E2579" s="71" t="s">
        <v>135</v>
      </c>
      <c r="F2579" s="58">
        <v>55</v>
      </c>
      <c r="G2579" s="58">
        <v>2</v>
      </c>
      <c r="H2579" s="71" t="s">
        <v>483</v>
      </c>
      <c r="I2579" s="71" t="s">
        <v>379</v>
      </c>
      <c r="J2579" s="58" t="s">
        <v>313</v>
      </c>
      <c r="K2579" s="58" t="s">
        <v>491</v>
      </c>
      <c r="L2579" s="58">
        <v>55</v>
      </c>
      <c r="M2579" s="58">
        <v>2</v>
      </c>
      <c r="N2579" s="71">
        <v>60</v>
      </c>
      <c r="O2579" s="100">
        <f t="array" ref="O2579">IFERROR(INDEX($AD$11:$AO$1485,MATCH($B2579&amp;$I2579,$Z$11:$Z$1485&amp;$AG$11:$AG$1485,0),MATCH($C2579,$AD$9:$AO$9,0)),"-")</f>
        <v>54.41</v>
      </c>
      <c r="P2579" s="58" t="s">
        <v>131</v>
      </c>
      <c r="Q2579" s="58" t="s">
        <v>131</v>
      </c>
      <c r="R2579" s="100">
        <f t="array" ref="R2579">IFERROR(INDEX($AD$11:$AO$1485,MATCH($B2579&amp;$I2579,$Z$11:$Z$1485&amp;$AG$11:$AG$1485,0),MATCH($D2579,$AD$9:$AO$9,0)),"-")</f>
        <v>53.701000000000001</v>
      </c>
      <c r="S2579" s="58">
        <v>130</v>
      </c>
      <c r="T2579" s="58">
        <v>120</v>
      </c>
      <c r="U2579" s="58">
        <v>5</v>
      </c>
      <c r="V2579" s="58">
        <v>15</v>
      </c>
      <c r="W2579" s="50" t="str">
        <f t="shared" si="220"/>
        <v>-</v>
      </c>
      <c r="X2579" s="50">
        <f t="shared" si="221"/>
        <v>10</v>
      </c>
    </row>
    <row r="2580" spans="2:24" ht="15" x14ac:dyDescent="0.3">
      <c r="B2580" s="58" t="str">
        <f t="shared" si="222"/>
        <v>M55×1.5</v>
      </c>
      <c r="C2580" s="73" t="s">
        <v>216</v>
      </c>
      <c r="D2580" s="73" t="s">
        <v>221</v>
      </c>
      <c r="E2580" s="71" t="s">
        <v>135</v>
      </c>
      <c r="F2580" s="58">
        <v>55</v>
      </c>
      <c r="G2580" s="58">
        <v>1.5</v>
      </c>
      <c r="H2580" s="71" t="s">
        <v>483</v>
      </c>
      <c r="I2580" s="71" t="s">
        <v>379</v>
      </c>
      <c r="J2580" s="58" t="s">
        <v>313</v>
      </c>
      <c r="K2580" s="58" t="s">
        <v>491</v>
      </c>
      <c r="L2580" s="58">
        <v>55</v>
      </c>
      <c r="M2580" s="58">
        <v>1.5</v>
      </c>
      <c r="N2580" s="71">
        <v>60</v>
      </c>
      <c r="O2580" s="100">
        <f t="array" ref="O2580">IFERROR(INDEX($AD$11:$AO$1485,MATCH($B2580&amp;$I2580,$Z$11:$Z$1485&amp;$AG$11:$AG$1485,0),MATCH($C2580,$AD$9:$AO$9,0)),"-")</f>
        <v>54.57</v>
      </c>
      <c r="P2580" s="58" t="s">
        <v>131</v>
      </c>
      <c r="Q2580" s="58" t="s">
        <v>131</v>
      </c>
      <c r="R2580" s="100">
        <f t="array" ref="R2580">IFERROR(INDEX($AD$11:$AO$1485,MATCH($B2580&amp;$I2580,$Z$11:$Z$1485&amp;$AG$11:$AG$1485,0),MATCH($D2580,$AD$9:$AO$9,0)),"-")</f>
        <v>54.025700000000001</v>
      </c>
      <c r="S2580" s="58">
        <v>120</v>
      </c>
      <c r="T2580" s="58">
        <v>110</v>
      </c>
      <c r="U2580" s="58">
        <v>4</v>
      </c>
      <c r="V2580" s="58">
        <v>18</v>
      </c>
      <c r="W2580" s="50" t="str">
        <f t="shared" si="220"/>
        <v>-</v>
      </c>
      <c r="X2580" s="50">
        <f t="shared" si="221"/>
        <v>10</v>
      </c>
    </row>
    <row r="2581" spans="2:24" ht="15" x14ac:dyDescent="0.3">
      <c r="B2581" s="58" t="str">
        <f t="shared" si="222"/>
        <v>M56×4</v>
      </c>
      <c r="C2581" s="73" t="s">
        <v>216</v>
      </c>
      <c r="D2581" s="73" t="s">
        <v>221</v>
      </c>
      <c r="E2581" s="71" t="s">
        <v>135</v>
      </c>
      <c r="F2581" s="58">
        <v>56</v>
      </c>
      <c r="G2581" s="58">
        <v>4</v>
      </c>
      <c r="H2581" s="71" t="s">
        <v>483</v>
      </c>
      <c r="I2581" s="71" t="s">
        <v>379</v>
      </c>
      <c r="J2581" s="58" t="s">
        <v>313</v>
      </c>
      <c r="K2581" s="58" t="s">
        <v>491</v>
      </c>
      <c r="L2581" s="58">
        <v>56</v>
      </c>
      <c r="M2581" s="58">
        <v>4</v>
      </c>
      <c r="N2581" s="71">
        <v>60</v>
      </c>
      <c r="O2581" s="100">
        <f t="array" ref="O2581">IFERROR(INDEX($AD$11:$AO$1485,MATCH($B2581&amp;$I2581,$Z$11:$Z$1485&amp;$AG$11:$AG$1485,0),MATCH($C2581,$AD$9:$AO$9,0)),"-")</f>
        <v>55.38</v>
      </c>
      <c r="P2581" s="58" t="s">
        <v>131</v>
      </c>
      <c r="Q2581" s="58" t="s">
        <v>131</v>
      </c>
      <c r="R2581" s="100">
        <f t="array" ref="R2581">IFERROR(INDEX($AD$11:$AO$1485,MATCH($B2581&amp;$I2581,$Z$11:$Z$1485&amp;$AG$11:$AG$1485,0),MATCH($D2581,$AD$9:$AO$9,0)),"-")</f>
        <v>53.401899999999998</v>
      </c>
      <c r="S2581" s="58">
        <v>260</v>
      </c>
      <c r="T2581" s="58">
        <v>250</v>
      </c>
      <c r="U2581" s="58">
        <v>5</v>
      </c>
      <c r="V2581" s="58">
        <v>11</v>
      </c>
      <c r="W2581" s="50" t="str">
        <f t="shared" si="220"/>
        <v>-</v>
      </c>
      <c r="X2581" s="50">
        <f t="shared" si="221"/>
        <v>10</v>
      </c>
    </row>
    <row r="2582" spans="2:24" ht="15" x14ac:dyDescent="0.3">
      <c r="B2582" s="58" t="str">
        <f t="shared" si="222"/>
        <v>M56×3</v>
      </c>
      <c r="C2582" s="73" t="s">
        <v>216</v>
      </c>
      <c r="D2582" s="73" t="s">
        <v>221</v>
      </c>
      <c r="E2582" s="71" t="s">
        <v>135</v>
      </c>
      <c r="F2582" s="58">
        <v>56</v>
      </c>
      <c r="G2582" s="58">
        <v>3</v>
      </c>
      <c r="H2582" s="71" t="s">
        <v>483</v>
      </c>
      <c r="I2582" s="71" t="s">
        <v>379</v>
      </c>
      <c r="J2582" s="58" t="s">
        <v>313</v>
      </c>
      <c r="K2582" s="58" t="s">
        <v>491</v>
      </c>
      <c r="L2582" s="58">
        <v>56</v>
      </c>
      <c r="M2582" s="58">
        <v>3</v>
      </c>
      <c r="N2582" s="71">
        <v>60</v>
      </c>
      <c r="O2582" s="100">
        <f t="array" ref="O2582">IFERROR(INDEX($AD$11:$AO$1485,MATCH($B2582&amp;$I2582,$Z$11:$Z$1485&amp;$AG$11:$AG$1485,0),MATCH($C2582,$AD$9:$AO$9,0)),"-")</f>
        <v>55.57</v>
      </c>
      <c r="P2582" s="58" t="s">
        <v>131</v>
      </c>
      <c r="Q2582" s="58" t="s">
        <v>131</v>
      </c>
      <c r="R2582" s="100">
        <f t="array" ref="R2582">IFERROR(INDEX($AD$11:$AO$1485,MATCH($B2582&amp;$I2582,$Z$11:$Z$1485&amp;$AG$11:$AG$1485,0),MATCH($D2582,$AD$9:$AO$9,0)),"-")</f>
        <v>54.051400000000001</v>
      </c>
      <c r="S2582" s="58">
        <v>234</v>
      </c>
      <c r="T2582" s="58">
        <v>224</v>
      </c>
      <c r="U2582" s="58">
        <v>5</v>
      </c>
      <c r="V2582" s="58">
        <v>12</v>
      </c>
      <c r="W2582" s="50" t="str">
        <f t="shared" si="220"/>
        <v>-</v>
      </c>
      <c r="X2582" s="50">
        <f t="shared" si="221"/>
        <v>10</v>
      </c>
    </row>
    <row r="2583" spans="2:24" ht="15" x14ac:dyDescent="0.3">
      <c r="B2583" s="58" t="str">
        <f t="shared" si="222"/>
        <v>M56×2</v>
      </c>
      <c r="C2583" s="73" t="s">
        <v>216</v>
      </c>
      <c r="D2583" s="73" t="s">
        <v>221</v>
      </c>
      <c r="E2583" s="71" t="s">
        <v>135</v>
      </c>
      <c r="F2583" s="58">
        <v>56</v>
      </c>
      <c r="G2583" s="58">
        <v>2</v>
      </c>
      <c r="H2583" s="71" t="s">
        <v>483</v>
      </c>
      <c r="I2583" s="71" t="s">
        <v>379</v>
      </c>
      <c r="J2583" s="58" t="s">
        <v>313</v>
      </c>
      <c r="K2583" s="58" t="s">
        <v>491</v>
      </c>
      <c r="L2583" s="58">
        <v>56</v>
      </c>
      <c r="M2583" s="58">
        <v>2</v>
      </c>
      <c r="N2583" s="71">
        <v>60</v>
      </c>
      <c r="O2583" s="100">
        <f t="array" ref="O2583">IFERROR(INDEX($AD$11:$AO$1485,MATCH($B2583&amp;$I2583,$Z$11:$Z$1485&amp;$AG$11:$AG$1485,0),MATCH($C2583,$AD$9:$AO$9,0)),"-")</f>
        <v>55.76</v>
      </c>
      <c r="P2583" s="58" t="s">
        <v>131</v>
      </c>
      <c r="Q2583" s="58" t="s">
        <v>131</v>
      </c>
      <c r="R2583" s="100">
        <f t="array" ref="R2583">IFERROR(INDEX($AD$11:$AO$1485,MATCH($B2583&amp;$I2583,$Z$11:$Z$1485&amp;$AG$11:$AG$1485,0),MATCH($D2583,$AD$9:$AO$9,0)),"-")</f>
        <v>54.701000000000001</v>
      </c>
      <c r="S2583" s="58">
        <v>200</v>
      </c>
      <c r="T2583" s="58">
        <v>190</v>
      </c>
      <c r="U2583" s="58">
        <v>5</v>
      </c>
      <c r="V2583" s="58">
        <v>15</v>
      </c>
      <c r="W2583" s="50" t="str">
        <f t="shared" si="220"/>
        <v>-</v>
      </c>
      <c r="X2583" s="50">
        <f t="shared" si="221"/>
        <v>10</v>
      </c>
    </row>
    <row r="2584" spans="2:24" ht="15" x14ac:dyDescent="0.3">
      <c r="B2584" s="58" t="str">
        <f t="shared" si="222"/>
        <v>M56×1.5</v>
      </c>
      <c r="C2584" s="73" t="s">
        <v>216</v>
      </c>
      <c r="D2584" s="73" t="s">
        <v>221</v>
      </c>
      <c r="E2584" s="71" t="s">
        <v>135</v>
      </c>
      <c r="F2584" s="58">
        <v>56</v>
      </c>
      <c r="G2584" s="58">
        <v>1.5</v>
      </c>
      <c r="H2584" s="71" t="s">
        <v>483</v>
      </c>
      <c r="I2584" s="71" t="s">
        <v>379</v>
      </c>
      <c r="J2584" s="58" t="s">
        <v>313</v>
      </c>
      <c r="K2584" s="58" t="s">
        <v>491</v>
      </c>
      <c r="L2584" s="58">
        <v>56</v>
      </c>
      <c r="M2584" s="58">
        <v>1.5</v>
      </c>
      <c r="N2584" s="71">
        <v>60</v>
      </c>
      <c r="O2584" s="100">
        <f t="array" ref="O2584">IFERROR(INDEX($AD$11:$AO$1485,MATCH($B2584&amp;$I2584,$Z$11:$Z$1485&amp;$AG$11:$AG$1485,0),MATCH($C2584,$AD$9:$AO$9,0)),"-")</f>
        <v>55.85</v>
      </c>
      <c r="P2584" s="58" t="s">
        <v>131</v>
      </c>
      <c r="Q2584" s="58" t="s">
        <v>131</v>
      </c>
      <c r="R2584" s="100">
        <f t="array" ref="R2584">IFERROR(INDEX($AD$11:$AO$1485,MATCH($B2584&amp;$I2584,$Z$11:$Z$1485&amp;$AG$11:$AG$1485,0),MATCH($D2584,$AD$9:$AO$9,0)),"-")</f>
        <v>55.025700000000001</v>
      </c>
      <c r="S2584" s="58">
        <v>180</v>
      </c>
      <c r="T2584" s="58">
        <v>170</v>
      </c>
      <c r="U2584" s="58">
        <v>4</v>
      </c>
      <c r="V2584" s="58">
        <v>18</v>
      </c>
      <c r="W2584" s="50" t="str">
        <f t="shared" si="220"/>
        <v>-</v>
      </c>
      <c r="X2584" s="50">
        <f t="shared" si="221"/>
        <v>10</v>
      </c>
    </row>
    <row r="2585" spans="2:24" ht="15" x14ac:dyDescent="0.3">
      <c r="B2585" s="58" t="str">
        <f t="shared" si="222"/>
        <v>M58×4</v>
      </c>
      <c r="C2585" s="73" t="s">
        <v>216</v>
      </c>
      <c r="D2585" s="73" t="s">
        <v>221</v>
      </c>
      <c r="E2585" s="71" t="s">
        <v>135</v>
      </c>
      <c r="F2585" s="58">
        <v>58</v>
      </c>
      <c r="G2585" s="58">
        <v>4</v>
      </c>
      <c r="H2585" s="71" t="s">
        <v>483</v>
      </c>
      <c r="I2585" s="71" t="s">
        <v>379</v>
      </c>
      <c r="J2585" s="58" t="s">
        <v>313</v>
      </c>
      <c r="K2585" s="58" t="s">
        <v>491</v>
      </c>
      <c r="L2585" s="58">
        <v>58</v>
      </c>
      <c r="M2585" s="58">
        <v>4</v>
      </c>
      <c r="N2585" s="71">
        <v>60</v>
      </c>
      <c r="O2585" s="100">
        <f t="array" ref="O2585">IFERROR(INDEX($AD$11:$AO$1485,MATCH($B2585&amp;$I2585,$Z$11:$Z$1485&amp;$AG$11:$AG$1485,0),MATCH($C2585,$AD$9:$AO$9,0)),"-")</f>
        <v>57.38</v>
      </c>
      <c r="P2585" s="58" t="s">
        <v>131</v>
      </c>
      <c r="Q2585" s="58" t="s">
        <v>131</v>
      </c>
      <c r="R2585" s="100">
        <f t="array" ref="R2585">IFERROR(INDEX($AD$11:$AO$1485,MATCH($B2585&amp;$I2585,$Z$11:$Z$1485&amp;$AG$11:$AG$1485,0),MATCH($D2585,$AD$9:$AO$9,0)),"-")</f>
        <v>55.401899999999998</v>
      </c>
      <c r="S2585" s="58">
        <v>260</v>
      </c>
      <c r="T2585" s="58">
        <v>250</v>
      </c>
      <c r="U2585" s="58">
        <v>5</v>
      </c>
      <c r="V2585" s="58">
        <v>11</v>
      </c>
      <c r="W2585" s="50" t="str">
        <f t="shared" si="220"/>
        <v>-</v>
      </c>
      <c r="X2585" s="50">
        <f t="shared" si="221"/>
        <v>10</v>
      </c>
    </row>
    <row r="2586" spans="2:24" ht="15" x14ac:dyDescent="0.3">
      <c r="B2586" s="58" t="str">
        <f t="shared" si="222"/>
        <v>M58×3</v>
      </c>
      <c r="C2586" s="73" t="s">
        <v>216</v>
      </c>
      <c r="D2586" s="73" t="s">
        <v>221</v>
      </c>
      <c r="E2586" s="71" t="s">
        <v>135</v>
      </c>
      <c r="F2586" s="58">
        <v>58</v>
      </c>
      <c r="G2586" s="58">
        <v>3</v>
      </c>
      <c r="H2586" s="71" t="s">
        <v>483</v>
      </c>
      <c r="I2586" s="71" t="s">
        <v>379</v>
      </c>
      <c r="J2586" s="58" t="s">
        <v>313</v>
      </c>
      <c r="K2586" s="58" t="s">
        <v>491</v>
      </c>
      <c r="L2586" s="58">
        <v>58</v>
      </c>
      <c r="M2586" s="58">
        <v>3</v>
      </c>
      <c r="N2586" s="71">
        <v>60</v>
      </c>
      <c r="O2586" s="100">
        <f t="array" ref="O2586">IFERROR(INDEX($AD$11:$AO$1485,MATCH($B2586&amp;$I2586,$Z$11:$Z$1485&amp;$AG$11:$AG$1485,0),MATCH($C2586,$AD$9:$AO$9,0)),"-")</f>
        <v>57.57</v>
      </c>
      <c r="P2586" s="58" t="s">
        <v>131</v>
      </c>
      <c r="Q2586" s="58" t="s">
        <v>131</v>
      </c>
      <c r="R2586" s="100">
        <f t="array" ref="R2586">IFERROR(INDEX($AD$11:$AO$1485,MATCH($B2586&amp;$I2586,$Z$11:$Z$1485&amp;$AG$11:$AG$1485,0),MATCH($D2586,$AD$9:$AO$9,0)),"-")</f>
        <v>56.051400000000001</v>
      </c>
      <c r="S2586" s="58">
        <v>234</v>
      </c>
      <c r="T2586" s="58">
        <v>224</v>
      </c>
      <c r="U2586" s="58">
        <v>5</v>
      </c>
      <c r="V2586" s="58">
        <v>12</v>
      </c>
      <c r="W2586" s="50" t="str">
        <f t="shared" si="220"/>
        <v>-</v>
      </c>
      <c r="X2586" s="50">
        <f t="shared" si="221"/>
        <v>10</v>
      </c>
    </row>
    <row r="2587" spans="2:24" ht="15" x14ac:dyDescent="0.3">
      <c r="B2587" s="58" t="str">
        <f t="shared" si="222"/>
        <v>M58×2</v>
      </c>
      <c r="C2587" s="73" t="s">
        <v>216</v>
      </c>
      <c r="D2587" s="73" t="s">
        <v>221</v>
      </c>
      <c r="E2587" s="71" t="s">
        <v>135</v>
      </c>
      <c r="F2587" s="58">
        <v>58</v>
      </c>
      <c r="G2587" s="58">
        <v>2</v>
      </c>
      <c r="H2587" s="71" t="s">
        <v>483</v>
      </c>
      <c r="I2587" s="71" t="s">
        <v>379</v>
      </c>
      <c r="J2587" s="58" t="s">
        <v>313</v>
      </c>
      <c r="K2587" s="58" t="s">
        <v>491</v>
      </c>
      <c r="L2587" s="58">
        <v>58</v>
      </c>
      <c r="M2587" s="58">
        <v>2</v>
      </c>
      <c r="N2587" s="71">
        <v>60</v>
      </c>
      <c r="O2587" s="100">
        <f t="array" ref="O2587">IFERROR(INDEX($AD$11:$AO$1485,MATCH($B2587&amp;$I2587,$Z$11:$Z$1485&amp;$AG$11:$AG$1485,0),MATCH($C2587,$AD$9:$AO$9,0)),"-")</f>
        <v>57.4</v>
      </c>
      <c r="P2587" s="58" t="s">
        <v>131</v>
      </c>
      <c r="Q2587" s="58" t="s">
        <v>131</v>
      </c>
      <c r="R2587" s="100">
        <f t="array" ref="R2587">IFERROR(INDEX($AD$11:$AO$1485,MATCH($B2587&amp;$I2587,$Z$11:$Z$1485&amp;$AG$11:$AG$1485,0),MATCH($D2587,$AD$9:$AO$9,0)),"-")</f>
        <v>56.701000000000001</v>
      </c>
      <c r="S2587" s="58">
        <v>130</v>
      </c>
      <c r="T2587" s="58">
        <v>120</v>
      </c>
      <c r="U2587" s="58">
        <v>5</v>
      </c>
      <c r="V2587" s="58">
        <v>15</v>
      </c>
      <c r="W2587" s="50" t="str">
        <f t="shared" si="220"/>
        <v>-</v>
      </c>
      <c r="X2587" s="50">
        <f t="shared" si="221"/>
        <v>10</v>
      </c>
    </row>
    <row r="2588" spans="2:24" ht="15" x14ac:dyDescent="0.3">
      <c r="B2588" s="58" t="str">
        <f t="shared" si="222"/>
        <v>M58×1.5</v>
      </c>
      <c r="C2588" s="73" t="s">
        <v>216</v>
      </c>
      <c r="D2588" s="73" t="s">
        <v>221</v>
      </c>
      <c r="E2588" s="71" t="s">
        <v>135</v>
      </c>
      <c r="F2588" s="58">
        <v>58</v>
      </c>
      <c r="G2588" s="58">
        <v>1.5</v>
      </c>
      <c r="H2588" s="71" t="s">
        <v>483</v>
      </c>
      <c r="I2588" s="71" t="s">
        <v>379</v>
      </c>
      <c r="J2588" s="58" t="s">
        <v>313</v>
      </c>
      <c r="K2588" s="58" t="s">
        <v>491</v>
      </c>
      <c r="L2588" s="58">
        <v>58</v>
      </c>
      <c r="M2588" s="58">
        <v>1.5</v>
      </c>
      <c r="N2588" s="71">
        <v>60</v>
      </c>
      <c r="O2588" s="100">
        <f t="array" ref="O2588">IFERROR(INDEX($AD$11:$AO$1485,MATCH($B2588&amp;$I2588,$Z$11:$Z$1485&amp;$AG$11:$AG$1485,0),MATCH($C2588,$AD$9:$AO$9,0)),"-")</f>
        <v>57.57</v>
      </c>
      <c r="P2588" s="58" t="s">
        <v>131</v>
      </c>
      <c r="Q2588" s="58" t="s">
        <v>131</v>
      </c>
      <c r="R2588" s="100">
        <f t="array" ref="R2588">IFERROR(INDEX($AD$11:$AO$1485,MATCH($B2588&amp;$I2588,$Z$11:$Z$1485&amp;$AG$11:$AG$1485,0),MATCH($D2588,$AD$9:$AO$9,0)),"-")</f>
        <v>57.025700000000001</v>
      </c>
      <c r="S2588" s="58">
        <v>120</v>
      </c>
      <c r="T2588" s="58">
        <v>110</v>
      </c>
      <c r="U2588" s="58">
        <v>4</v>
      </c>
      <c r="V2588" s="58">
        <v>18</v>
      </c>
      <c r="W2588" s="50" t="str">
        <f t="shared" si="220"/>
        <v>-</v>
      </c>
      <c r="X2588" s="50">
        <f t="shared" si="221"/>
        <v>10</v>
      </c>
    </row>
    <row r="2589" spans="2:24" ht="15" x14ac:dyDescent="0.3">
      <c r="B2589" s="58" t="str">
        <f t="shared" si="222"/>
        <v>M60×4</v>
      </c>
      <c r="C2589" s="73" t="s">
        <v>216</v>
      </c>
      <c r="D2589" s="73" t="s">
        <v>221</v>
      </c>
      <c r="E2589" s="71" t="s">
        <v>135</v>
      </c>
      <c r="F2589" s="58">
        <v>60</v>
      </c>
      <c r="G2589" s="58">
        <v>4</v>
      </c>
      <c r="H2589" s="71" t="s">
        <v>483</v>
      </c>
      <c r="I2589" s="71" t="s">
        <v>379</v>
      </c>
      <c r="J2589" s="58" t="s">
        <v>313</v>
      </c>
      <c r="K2589" s="58" t="s">
        <v>491</v>
      </c>
      <c r="L2589" s="58">
        <v>60</v>
      </c>
      <c r="M2589" s="58">
        <v>4</v>
      </c>
      <c r="N2589" s="71">
        <v>60</v>
      </c>
      <c r="O2589" s="100">
        <f t="array" ref="O2589">IFERROR(INDEX($AD$11:$AO$1485,MATCH($B2589&amp;$I2589,$Z$11:$Z$1485&amp;$AG$11:$AG$1485,0),MATCH($C2589,$AD$9:$AO$9,0)),"-")</f>
        <v>59.38</v>
      </c>
      <c r="P2589" s="58" t="s">
        <v>131</v>
      </c>
      <c r="Q2589" s="58" t="s">
        <v>131</v>
      </c>
      <c r="R2589" s="100">
        <f t="array" ref="R2589">IFERROR(INDEX($AD$11:$AO$1485,MATCH($B2589&amp;$I2589,$Z$11:$Z$1485&amp;$AG$11:$AG$1485,0),MATCH($D2589,$AD$9:$AO$9,0)),"-")</f>
        <v>57.401899999999998</v>
      </c>
      <c r="S2589" s="58">
        <v>260</v>
      </c>
      <c r="T2589" s="58">
        <v>250</v>
      </c>
      <c r="U2589" s="58">
        <v>5</v>
      </c>
      <c r="V2589" s="58">
        <v>11</v>
      </c>
      <c r="W2589" s="50" t="str">
        <f t="shared" si="220"/>
        <v>-</v>
      </c>
      <c r="X2589" s="50">
        <f t="shared" si="221"/>
        <v>10</v>
      </c>
    </row>
    <row r="2590" spans="2:24" ht="15" x14ac:dyDescent="0.3">
      <c r="B2590" s="58" t="str">
        <f t="shared" si="222"/>
        <v>M60×3</v>
      </c>
      <c r="C2590" s="73" t="s">
        <v>216</v>
      </c>
      <c r="D2590" s="73" t="s">
        <v>221</v>
      </c>
      <c r="E2590" s="71" t="s">
        <v>135</v>
      </c>
      <c r="F2590" s="58">
        <v>60</v>
      </c>
      <c r="G2590" s="58">
        <v>3</v>
      </c>
      <c r="H2590" s="71" t="s">
        <v>483</v>
      </c>
      <c r="I2590" s="71" t="s">
        <v>379</v>
      </c>
      <c r="J2590" s="58" t="s">
        <v>313</v>
      </c>
      <c r="K2590" s="58" t="s">
        <v>491</v>
      </c>
      <c r="L2590" s="58">
        <v>60</v>
      </c>
      <c r="M2590" s="58">
        <v>3</v>
      </c>
      <c r="N2590" s="71">
        <v>60</v>
      </c>
      <c r="O2590" s="100">
        <f t="array" ref="O2590">IFERROR(INDEX($AD$11:$AO$1485,MATCH($B2590&amp;$I2590,$Z$11:$Z$1485&amp;$AG$11:$AG$1485,0),MATCH($C2590,$AD$9:$AO$9,0)),"-")</f>
        <v>59.57</v>
      </c>
      <c r="P2590" s="58" t="s">
        <v>131</v>
      </c>
      <c r="Q2590" s="58" t="s">
        <v>131</v>
      </c>
      <c r="R2590" s="100">
        <f t="array" ref="R2590">IFERROR(INDEX($AD$11:$AO$1485,MATCH($B2590&amp;$I2590,$Z$11:$Z$1485&amp;$AG$11:$AG$1485,0),MATCH($D2590,$AD$9:$AO$9,0)),"-")</f>
        <v>58.051400000000001</v>
      </c>
      <c r="S2590" s="58">
        <v>234</v>
      </c>
      <c r="T2590" s="58">
        <v>224</v>
      </c>
      <c r="U2590" s="58">
        <v>5</v>
      </c>
      <c r="V2590" s="58">
        <v>12</v>
      </c>
      <c r="W2590" s="50" t="str">
        <f t="shared" si="220"/>
        <v>-</v>
      </c>
      <c r="X2590" s="50">
        <f t="shared" si="221"/>
        <v>10</v>
      </c>
    </row>
    <row r="2591" spans="2:24" ht="15" x14ac:dyDescent="0.3">
      <c r="B2591" s="58" t="str">
        <f t="shared" si="222"/>
        <v>M60×2</v>
      </c>
      <c r="C2591" s="73" t="s">
        <v>216</v>
      </c>
      <c r="D2591" s="73" t="s">
        <v>221</v>
      </c>
      <c r="E2591" s="71" t="s">
        <v>135</v>
      </c>
      <c r="F2591" s="58">
        <v>60</v>
      </c>
      <c r="G2591" s="58">
        <v>2</v>
      </c>
      <c r="H2591" s="71" t="s">
        <v>483</v>
      </c>
      <c r="I2591" s="71" t="s">
        <v>379</v>
      </c>
      <c r="J2591" s="58" t="s">
        <v>313</v>
      </c>
      <c r="K2591" s="58" t="s">
        <v>491</v>
      </c>
      <c r="L2591" s="58">
        <v>60</v>
      </c>
      <c r="M2591" s="58">
        <v>2</v>
      </c>
      <c r="N2591" s="71">
        <v>60</v>
      </c>
      <c r="O2591" s="100">
        <f t="array" ref="O2591">IFERROR(INDEX($AD$11:$AO$1485,MATCH($B2591&amp;$I2591,$Z$11:$Z$1485&amp;$AG$11:$AG$1485,0),MATCH($C2591,$AD$9:$AO$9,0)),"-")</f>
        <v>59.4</v>
      </c>
      <c r="P2591" s="58" t="s">
        <v>131</v>
      </c>
      <c r="Q2591" s="58" t="s">
        <v>131</v>
      </c>
      <c r="R2591" s="100">
        <f t="array" ref="R2591">IFERROR(INDEX($AD$11:$AO$1485,MATCH($B2591&amp;$I2591,$Z$11:$Z$1485&amp;$AG$11:$AG$1485,0),MATCH($D2591,$AD$9:$AO$9,0)),"-")</f>
        <v>58.701000000000001</v>
      </c>
      <c r="S2591" s="58">
        <v>130</v>
      </c>
      <c r="T2591" s="58">
        <v>120</v>
      </c>
      <c r="U2591" s="58">
        <v>5</v>
      </c>
      <c r="V2591" s="58">
        <v>15</v>
      </c>
      <c r="W2591" s="50" t="str">
        <f t="shared" si="220"/>
        <v>-</v>
      </c>
      <c r="X2591" s="50">
        <f t="shared" si="221"/>
        <v>10</v>
      </c>
    </row>
    <row r="2592" spans="2:24" ht="15" x14ac:dyDescent="0.3">
      <c r="B2592" s="58" t="str">
        <f t="shared" si="222"/>
        <v>M60×1.5</v>
      </c>
      <c r="C2592" s="73" t="s">
        <v>216</v>
      </c>
      <c r="D2592" s="73" t="s">
        <v>221</v>
      </c>
      <c r="E2592" s="71" t="s">
        <v>135</v>
      </c>
      <c r="F2592" s="58">
        <v>60</v>
      </c>
      <c r="G2592" s="58">
        <v>1.5</v>
      </c>
      <c r="H2592" s="71" t="s">
        <v>483</v>
      </c>
      <c r="I2592" s="71" t="s">
        <v>379</v>
      </c>
      <c r="J2592" s="58" t="s">
        <v>313</v>
      </c>
      <c r="K2592" s="58" t="s">
        <v>491</v>
      </c>
      <c r="L2592" s="58">
        <v>60</v>
      </c>
      <c r="M2592" s="58">
        <v>1.5</v>
      </c>
      <c r="N2592" s="71">
        <v>60</v>
      </c>
      <c r="O2592" s="100">
        <f t="array" ref="O2592">IFERROR(INDEX($AD$11:$AO$1485,MATCH($B2592&amp;$I2592,$Z$11:$Z$1485&amp;$AG$11:$AG$1485,0),MATCH($C2592,$AD$9:$AO$9,0)),"-")</f>
        <v>59.57</v>
      </c>
      <c r="P2592" s="58" t="s">
        <v>131</v>
      </c>
      <c r="Q2592" s="58" t="s">
        <v>131</v>
      </c>
      <c r="R2592" s="100">
        <f t="array" ref="R2592">IFERROR(INDEX($AD$11:$AO$1485,MATCH($B2592&amp;$I2592,$Z$11:$Z$1485&amp;$AG$11:$AG$1485,0),MATCH($D2592,$AD$9:$AO$9,0)),"-")</f>
        <v>59.025700000000001</v>
      </c>
      <c r="S2592" s="58">
        <v>120</v>
      </c>
      <c r="T2592" s="58">
        <v>110</v>
      </c>
      <c r="U2592" s="58">
        <v>4</v>
      </c>
      <c r="V2592" s="58">
        <v>18</v>
      </c>
      <c r="W2592" s="50" t="str">
        <f t="shared" si="220"/>
        <v>-</v>
      </c>
      <c r="X2592" s="50">
        <f t="shared" si="221"/>
        <v>10</v>
      </c>
    </row>
    <row r="2593" spans="2:24" ht="15" x14ac:dyDescent="0.3">
      <c r="B2593" s="58" t="str">
        <f t="shared" si="222"/>
        <v>M62×4</v>
      </c>
      <c r="C2593" s="73" t="s">
        <v>216</v>
      </c>
      <c r="D2593" s="73" t="s">
        <v>221</v>
      </c>
      <c r="E2593" s="71" t="s">
        <v>135</v>
      </c>
      <c r="F2593" s="58">
        <v>62</v>
      </c>
      <c r="G2593" s="58">
        <v>4</v>
      </c>
      <c r="H2593" s="71" t="s">
        <v>483</v>
      </c>
      <c r="I2593" s="71" t="s">
        <v>379</v>
      </c>
      <c r="J2593" s="58" t="s">
        <v>313</v>
      </c>
      <c r="K2593" s="58" t="s">
        <v>491</v>
      </c>
      <c r="L2593" s="58">
        <v>62</v>
      </c>
      <c r="M2593" s="58">
        <v>4</v>
      </c>
      <c r="N2593" s="71">
        <v>60</v>
      </c>
      <c r="O2593" s="100">
        <f t="array" ref="O2593">IFERROR(INDEX($AD$11:$AO$1485,MATCH($B2593&amp;$I2593,$Z$11:$Z$1485&amp;$AG$11:$AG$1485,0),MATCH($C2593,$AD$9:$AO$9,0)),"-")</f>
        <v>61.38</v>
      </c>
      <c r="P2593" s="58" t="s">
        <v>131</v>
      </c>
      <c r="Q2593" s="58" t="s">
        <v>131</v>
      </c>
      <c r="R2593" s="100">
        <f t="array" ref="R2593">IFERROR(INDEX($AD$11:$AO$1485,MATCH($B2593&amp;$I2593,$Z$11:$Z$1485&amp;$AG$11:$AG$1485,0),MATCH($D2593,$AD$9:$AO$9,0)),"-")</f>
        <v>59.401899999999998</v>
      </c>
      <c r="S2593" s="58">
        <v>260</v>
      </c>
      <c r="T2593" s="58">
        <v>250</v>
      </c>
      <c r="U2593" s="58">
        <v>5</v>
      </c>
      <c r="V2593" s="58">
        <v>11</v>
      </c>
      <c r="W2593" s="50" t="str">
        <f t="shared" si="220"/>
        <v>-</v>
      </c>
      <c r="X2593" s="50">
        <f t="shared" si="221"/>
        <v>10</v>
      </c>
    </row>
    <row r="2594" spans="2:24" ht="15" x14ac:dyDescent="0.3">
      <c r="B2594" s="58" t="str">
        <f t="shared" si="222"/>
        <v>M62×3</v>
      </c>
      <c r="C2594" s="73" t="s">
        <v>216</v>
      </c>
      <c r="D2594" s="73" t="s">
        <v>221</v>
      </c>
      <c r="E2594" s="71" t="s">
        <v>135</v>
      </c>
      <c r="F2594" s="58">
        <v>62</v>
      </c>
      <c r="G2594" s="58">
        <v>3</v>
      </c>
      <c r="H2594" s="71" t="s">
        <v>483</v>
      </c>
      <c r="I2594" s="71" t="s">
        <v>379</v>
      </c>
      <c r="J2594" s="58" t="s">
        <v>313</v>
      </c>
      <c r="K2594" s="58" t="s">
        <v>491</v>
      </c>
      <c r="L2594" s="58">
        <v>62</v>
      </c>
      <c r="M2594" s="58">
        <v>3</v>
      </c>
      <c r="N2594" s="71">
        <v>60</v>
      </c>
      <c r="O2594" s="100">
        <f t="array" ref="O2594">IFERROR(INDEX($AD$11:$AO$1485,MATCH($B2594&amp;$I2594,$Z$11:$Z$1485&amp;$AG$11:$AG$1485,0),MATCH($C2594,$AD$9:$AO$9,0)),"-")</f>
        <v>61.57</v>
      </c>
      <c r="P2594" s="58" t="s">
        <v>131</v>
      </c>
      <c r="Q2594" s="58" t="s">
        <v>131</v>
      </c>
      <c r="R2594" s="100">
        <f t="array" ref="R2594">IFERROR(INDEX($AD$11:$AO$1485,MATCH($B2594&amp;$I2594,$Z$11:$Z$1485&amp;$AG$11:$AG$1485,0),MATCH($D2594,$AD$9:$AO$9,0)),"-")</f>
        <v>60.051400000000001</v>
      </c>
      <c r="S2594" s="58">
        <v>234</v>
      </c>
      <c r="T2594" s="58">
        <v>224</v>
      </c>
      <c r="U2594" s="58">
        <v>5</v>
      </c>
      <c r="V2594" s="58">
        <v>12</v>
      </c>
      <c r="W2594" s="50" t="str">
        <f t="shared" si="220"/>
        <v>-</v>
      </c>
      <c r="X2594" s="50">
        <f t="shared" si="221"/>
        <v>10</v>
      </c>
    </row>
    <row r="2595" spans="2:24" ht="15" x14ac:dyDescent="0.3">
      <c r="B2595" s="58" t="str">
        <f t="shared" si="222"/>
        <v>M62×2</v>
      </c>
      <c r="C2595" s="73" t="s">
        <v>216</v>
      </c>
      <c r="D2595" s="73" t="s">
        <v>221</v>
      </c>
      <c r="E2595" s="71" t="s">
        <v>135</v>
      </c>
      <c r="F2595" s="58">
        <v>62</v>
      </c>
      <c r="G2595" s="58">
        <v>2</v>
      </c>
      <c r="H2595" s="71" t="s">
        <v>483</v>
      </c>
      <c r="I2595" s="71" t="s">
        <v>379</v>
      </c>
      <c r="J2595" s="58" t="s">
        <v>313</v>
      </c>
      <c r="K2595" s="58" t="s">
        <v>491</v>
      </c>
      <c r="L2595" s="58">
        <v>62</v>
      </c>
      <c r="M2595" s="58">
        <v>2</v>
      </c>
      <c r="N2595" s="71">
        <v>60</v>
      </c>
      <c r="O2595" s="100">
        <f t="array" ref="O2595">IFERROR(INDEX($AD$11:$AO$1485,MATCH($B2595&amp;$I2595,$Z$11:$Z$1485&amp;$AG$11:$AG$1485,0),MATCH($C2595,$AD$9:$AO$9,0)),"-")</f>
        <v>61.4</v>
      </c>
      <c r="P2595" s="58" t="s">
        <v>131</v>
      </c>
      <c r="Q2595" s="58" t="s">
        <v>131</v>
      </c>
      <c r="R2595" s="100">
        <f t="array" ref="R2595">IFERROR(INDEX($AD$11:$AO$1485,MATCH($B2595&amp;$I2595,$Z$11:$Z$1485&amp;$AG$11:$AG$1485,0),MATCH($D2595,$AD$9:$AO$9,0)),"-")</f>
        <v>60.701000000000001</v>
      </c>
      <c r="S2595" s="58">
        <v>130</v>
      </c>
      <c r="T2595" s="58">
        <v>120</v>
      </c>
      <c r="U2595" s="58">
        <v>5</v>
      </c>
      <c r="V2595" s="58">
        <v>15</v>
      </c>
      <c r="W2595" s="50" t="str">
        <f t="shared" si="220"/>
        <v>-</v>
      </c>
      <c r="X2595" s="50">
        <f t="shared" si="221"/>
        <v>10</v>
      </c>
    </row>
    <row r="2596" spans="2:24" ht="15" x14ac:dyDescent="0.3">
      <c r="B2596" s="58" t="str">
        <f t="shared" si="222"/>
        <v>M62×1.5</v>
      </c>
      <c r="C2596" s="73" t="s">
        <v>216</v>
      </c>
      <c r="D2596" s="73" t="s">
        <v>221</v>
      </c>
      <c r="E2596" s="71" t="s">
        <v>135</v>
      </c>
      <c r="F2596" s="58">
        <v>62</v>
      </c>
      <c r="G2596" s="58">
        <v>1.5</v>
      </c>
      <c r="H2596" s="71" t="s">
        <v>483</v>
      </c>
      <c r="I2596" s="71" t="s">
        <v>379</v>
      </c>
      <c r="J2596" s="58" t="s">
        <v>313</v>
      </c>
      <c r="K2596" s="58" t="s">
        <v>491</v>
      </c>
      <c r="L2596" s="58">
        <v>62</v>
      </c>
      <c r="M2596" s="58">
        <v>1.5</v>
      </c>
      <c r="N2596" s="71">
        <v>60</v>
      </c>
      <c r="O2596" s="100">
        <f t="array" ref="O2596">IFERROR(INDEX($AD$11:$AO$1485,MATCH($B2596&amp;$I2596,$Z$11:$Z$1485&amp;$AG$11:$AG$1485,0),MATCH($C2596,$AD$9:$AO$9,0)),"-")</f>
        <v>61.57</v>
      </c>
      <c r="P2596" s="58" t="s">
        <v>131</v>
      </c>
      <c r="Q2596" s="58" t="s">
        <v>131</v>
      </c>
      <c r="R2596" s="100">
        <f t="array" ref="R2596">IFERROR(INDEX($AD$11:$AO$1485,MATCH($B2596&amp;$I2596,$Z$11:$Z$1485&amp;$AG$11:$AG$1485,0),MATCH($D2596,$AD$9:$AO$9,0)),"-")</f>
        <v>61.025700000000001</v>
      </c>
      <c r="S2596" s="58">
        <v>120</v>
      </c>
      <c r="T2596" s="58">
        <v>110</v>
      </c>
      <c r="U2596" s="58">
        <v>4</v>
      </c>
      <c r="V2596" s="58">
        <v>18</v>
      </c>
      <c r="W2596" s="50" t="str">
        <f t="shared" si="220"/>
        <v>-</v>
      </c>
      <c r="X2596" s="50">
        <f t="shared" si="221"/>
        <v>10</v>
      </c>
    </row>
    <row r="2597" spans="2:24" ht="15" x14ac:dyDescent="0.3">
      <c r="B2597" s="58" t="str">
        <f t="shared" si="222"/>
        <v>M64×4</v>
      </c>
      <c r="C2597" s="73" t="s">
        <v>216</v>
      </c>
      <c r="D2597" s="73" t="s">
        <v>221</v>
      </c>
      <c r="E2597" s="71" t="s">
        <v>135</v>
      </c>
      <c r="F2597" s="58">
        <v>64</v>
      </c>
      <c r="G2597" s="58">
        <v>4</v>
      </c>
      <c r="H2597" s="71" t="s">
        <v>483</v>
      </c>
      <c r="I2597" s="71" t="s">
        <v>379</v>
      </c>
      <c r="J2597" s="58" t="s">
        <v>313</v>
      </c>
      <c r="K2597" s="58" t="s">
        <v>491</v>
      </c>
      <c r="L2597" s="58">
        <v>64</v>
      </c>
      <c r="M2597" s="58">
        <v>4</v>
      </c>
      <c r="N2597" s="71">
        <v>60</v>
      </c>
      <c r="O2597" s="100">
        <f t="array" ref="O2597">IFERROR(INDEX($AD$11:$AO$1485,MATCH($B2597&amp;$I2597,$Z$11:$Z$1485&amp;$AG$11:$AG$1485,0),MATCH($C2597,$AD$9:$AO$9,0)),"-")</f>
        <v>63.38</v>
      </c>
      <c r="P2597" s="58" t="s">
        <v>131</v>
      </c>
      <c r="Q2597" s="58" t="s">
        <v>131</v>
      </c>
      <c r="R2597" s="100">
        <f t="array" ref="R2597">IFERROR(INDEX($AD$11:$AO$1485,MATCH($B2597&amp;$I2597,$Z$11:$Z$1485&amp;$AG$11:$AG$1485,0),MATCH($D2597,$AD$9:$AO$9,0)),"-")</f>
        <v>61.401899999999998</v>
      </c>
      <c r="S2597" s="58">
        <v>260</v>
      </c>
      <c r="T2597" s="58">
        <v>250</v>
      </c>
      <c r="U2597" s="58">
        <v>5</v>
      </c>
      <c r="V2597" s="58">
        <v>11</v>
      </c>
      <c r="W2597" s="50" t="str">
        <f t="shared" si="220"/>
        <v>-</v>
      </c>
      <c r="X2597" s="50">
        <f t="shared" si="221"/>
        <v>10</v>
      </c>
    </row>
    <row r="2598" spans="2:24" ht="15" x14ac:dyDescent="0.3">
      <c r="B2598" s="58" t="str">
        <f t="shared" si="222"/>
        <v>M64×3</v>
      </c>
      <c r="C2598" s="73" t="s">
        <v>216</v>
      </c>
      <c r="D2598" s="73" t="s">
        <v>221</v>
      </c>
      <c r="E2598" s="71" t="s">
        <v>135</v>
      </c>
      <c r="F2598" s="58">
        <v>64</v>
      </c>
      <c r="G2598" s="58">
        <v>3</v>
      </c>
      <c r="H2598" s="71" t="s">
        <v>483</v>
      </c>
      <c r="I2598" s="71" t="s">
        <v>379</v>
      </c>
      <c r="J2598" s="58" t="s">
        <v>313</v>
      </c>
      <c r="K2598" s="58" t="s">
        <v>491</v>
      </c>
      <c r="L2598" s="58">
        <v>64</v>
      </c>
      <c r="M2598" s="58">
        <v>3</v>
      </c>
      <c r="N2598" s="71">
        <v>60</v>
      </c>
      <c r="O2598" s="100">
        <f t="array" ref="O2598">IFERROR(INDEX($AD$11:$AO$1485,MATCH($B2598&amp;$I2598,$Z$11:$Z$1485&amp;$AG$11:$AG$1485,0),MATCH($C2598,$AD$9:$AO$9,0)),"-")</f>
        <v>63.57</v>
      </c>
      <c r="P2598" s="58" t="s">
        <v>131</v>
      </c>
      <c r="Q2598" s="58" t="s">
        <v>131</v>
      </c>
      <c r="R2598" s="100">
        <f t="array" ref="R2598">IFERROR(INDEX($AD$11:$AO$1485,MATCH($B2598&amp;$I2598,$Z$11:$Z$1485&amp;$AG$11:$AG$1485,0),MATCH($D2598,$AD$9:$AO$9,0)),"-")</f>
        <v>62.051400000000001</v>
      </c>
      <c r="S2598" s="58">
        <v>234</v>
      </c>
      <c r="T2598" s="58">
        <v>224</v>
      </c>
      <c r="U2598" s="58">
        <v>5</v>
      </c>
      <c r="V2598" s="58">
        <v>12</v>
      </c>
      <c r="W2598" s="50" t="str">
        <f t="shared" si="220"/>
        <v>-</v>
      </c>
      <c r="X2598" s="50">
        <f t="shared" si="221"/>
        <v>10</v>
      </c>
    </row>
    <row r="2599" spans="2:24" ht="15" x14ac:dyDescent="0.3">
      <c r="B2599" s="58" t="str">
        <f t="shared" si="222"/>
        <v>M64×2</v>
      </c>
      <c r="C2599" s="73" t="s">
        <v>216</v>
      </c>
      <c r="D2599" s="73" t="s">
        <v>221</v>
      </c>
      <c r="E2599" s="71" t="s">
        <v>135</v>
      </c>
      <c r="F2599" s="58">
        <v>64</v>
      </c>
      <c r="G2599" s="58">
        <v>2</v>
      </c>
      <c r="H2599" s="71" t="s">
        <v>483</v>
      </c>
      <c r="I2599" s="71" t="s">
        <v>379</v>
      </c>
      <c r="J2599" s="58" t="s">
        <v>313</v>
      </c>
      <c r="K2599" s="58" t="s">
        <v>491</v>
      </c>
      <c r="L2599" s="58">
        <v>64</v>
      </c>
      <c r="M2599" s="58">
        <v>2</v>
      </c>
      <c r="N2599" s="71">
        <v>60</v>
      </c>
      <c r="O2599" s="100">
        <f t="array" ref="O2599">IFERROR(INDEX($AD$11:$AO$1485,MATCH($B2599&amp;$I2599,$Z$11:$Z$1485&amp;$AG$11:$AG$1485,0),MATCH($C2599,$AD$9:$AO$9,0)),"-")</f>
        <v>63.76</v>
      </c>
      <c r="P2599" s="58" t="s">
        <v>131</v>
      </c>
      <c r="Q2599" s="58" t="s">
        <v>131</v>
      </c>
      <c r="R2599" s="100">
        <f t="array" ref="R2599">IFERROR(INDEX($AD$11:$AO$1485,MATCH($B2599&amp;$I2599,$Z$11:$Z$1485&amp;$AG$11:$AG$1485,0),MATCH($D2599,$AD$9:$AO$9,0)),"-")</f>
        <v>62.701000000000001</v>
      </c>
      <c r="S2599" s="58">
        <v>200</v>
      </c>
      <c r="T2599" s="58">
        <v>190</v>
      </c>
      <c r="U2599" s="58">
        <v>5</v>
      </c>
      <c r="V2599" s="58">
        <v>15</v>
      </c>
      <c r="W2599" s="50" t="str">
        <f t="shared" si="220"/>
        <v>-</v>
      </c>
      <c r="X2599" s="50">
        <f t="shared" si="221"/>
        <v>10</v>
      </c>
    </row>
    <row r="2600" spans="2:24" ht="15" x14ac:dyDescent="0.3">
      <c r="B2600" s="58" t="str">
        <f t="shared" si="222"/>
        <v>M64×1.5</v>
      </c>
      <c r="C2600" s="73" t="s">
        <v>216</v>
      </c>
      <c r="D2600" s="73" t="s">
        <v>221</v>
      </c>
      <c r="E2600" s="71" t="s">
        <v>135</v>
      </c>
      <c r="F2600" s="58">
        <v>64</v>
      </c>
      <c r="G2600" s="58">
        <v>1.5</v>
      </c>
      <c r="H2600" s="71" t="s">
        <v>483</v>
      </c>
      <c r="I2600" s="71" t="s">
        <v>379</v>
      </c>
      <c r="J2600" s="58" t="s">
        <v>313</v>
      </c>
      <c r="K2600" s="58" t="s">
        <v>491</v>
      </c>
      <c r="L2600" s="58">
        <v>64</v>
      </c>
      <c r="M2600" s="58">
        <v>1.5</v>
      </c>
      <c r="N2600" s="71">
        <v>60</v>
      </c>
      <c r="O2600" s="100">
        <f t="array" ref="O2600">IFERROR(INDEX($AD$11:$AO$1485,MATCH($B2600&amp;$I2600,$Z$11:$Z$1485&amp;$AG$11:$AG$1485,0),MATCH($C2600,$AD$9:$AO$9,0)),"-")</f>
        <v>63.85</v>
      </c>
      <c r="P2600" s="58" t="s">
        <v>131</v>
      </c>
      <c r="Q2600" s="58" t="s">
        <v>131</v>
      </c>
      <c r="R2600" s="100">
        <f t="array" ref="R2600">IFERROR(INDEX($AD$11:$AO$1485,MATCH($B2600&amp;$I2600,$Z$11:$Z$1485&amp;$AG$11:$AG$1485,0),MATCH($D2600,$AD$9:$AO$9,0)),"-")</f>
        <v>63.025700000000001</v>
      </c>
      <c r="S2600" s="58">
        <v>180</v>
      </c>
      <c r="T2600" s="58">
        <v>170</v>
      </c>
      <c r="U2600" s="58">
        <v>4</v>
      </c>
      <c r="V2600" s="58">
        <v>18</v>
      </c>
      <c r="W2600" s="50" t="str">
        <f t="shared" si="220"/>
        <v>-</v>
      </c>
      <c r="X2600" s="50">
        <f t="shared" si="221"/>
        <v>10</v>
      </c>
    </row>
    <row r="2601" spans="2:24" ht="15" x14ac:dyDescent="0.3">
      <c r="B2601" s="58" t="str">
        <f t="shared" si="222"/>
        <v>M65×4</v>
      </c>
      <c r="C2601" s="73" t="s">
        <v>216</v>
      </c>
      <c r="D2601" s="73" t="s">
        <v>221</v>
      </c>
      <c r="E2601" s="71" t="s">
        <v>135</v>
      </c>
      <c r="F2601" s="58">
        <v>65</v>
      </c>
      <c r="G2601" s="58">
        <v>4</v>
      </c>
      <c r="H2601" s="71" t="s">
        <v>483</v>
      </c>
      <c r="I2601" s="71" t="s">
        <v>379</v>
      </c>
      <c r="J2601" s="58" t="s">
        <v>313</v>
      </c>
      <c r="K2601" s="58" t="s">
        <v>491</v>
      </c>
      <c r="L2601" s="58">
        <v>65</v>
      </c>
      <c r="M2601" s="58">
        <v>4</v>
      </c>
      <c r="N2601" s="71">
        <v>60</v>
      </c>
      <c r="O2601" s="100">
        <f t="array" ref="O2601">IFERROR(INDEX($AD$11:$AO$1485,MATCH($B2601&amp;$I2601,$Z$11:$Z$1485&amp;$AG$11:$AG$1485,0),MATCH($C2601,$AD$9:$AO$9,0)),"-")</f>
        <v>64.38</v>
      </c>
      <c r="P2601" s="58" t="s">
        <v>131</v>
      </c>
      <c r="Q2601" s="58" t="s">
        <v>131</v>
      </c>
      <c r="R2601" s="100">
        <f t="array" ref="R2601">IFERROR(INDEX($AD$11:$AO$1485,MATCH($B2601&amp;$I2601,$Z$11:$Z$1485&amp;$AG$11:$AG$1485,0),MATCH($D2601,$AD$9:$AO$9,0)),"-")</f>
        <v>62.401899999999998</v>
      </c>
      <c r="S2601" s="58">
        <v>260</v>
      </c>
      <c r="T2601" s="58">
        <v>250</v>
      </c>
      <c r="U2601" s="58">
        <v>5</v>
      </c>
      <c r="V2601" s="58">
        <v>11</v>
      </c>
      <c r="W2601" s="50" t="str">
        <f t="shared" si="220"/>
        <v>-</v>
      </c>
      <c r="X2601" s="50">
        <f t="shared" si="221"/>
        <v>10</v>
      </c>
    </row>
    <row r="2602" spans="2:24" ht="15" x14ac:dyDescent="0.3">
      <c r="B2602" s="58" t="str">
        <f t="shared" si="222"/>
        <v>M65×3</v>
      </c>
      <c r="C2602" s="73" t="s">
        <v>216</v>
      </c>
      <c r="D2602" s="73" t="s">
        <v>221</v>
      </c>
      <c r="E2602" s="71" t="s">
        <v>135</v>
      </c>
      <c r="F2602" s="58">
        <v>65</v>
      </c>
      <c r="G2602" s="58">
        <v>3</v>
      </c>
      <c r="H2602" s="71" t="s">
        <v>483</v>
      </c>
      <c r="I2602" s="71" t="s">
        <v>379</v>
      </c>
      <c r="J2602" s="58" t="s">
        <v>313</v>
      </c>
      <c r="K2602" s="58" t="s">
        <v>491</v>
      </c>
      <c r="L2602" s="58">
        <v>65</v>
      </c>
      <c r="M2602" s="58">
        <v>3</v>
      </c>
      <c r="N2602" s="71">
        <v>60</v>
      </c>
      <c r="O2602" s="100">
        <f t="array" ref="O2602">IFERROR(INDEX($AD$11:$AO$1485,MATCH($B2602&amp;$I2602,$Z$11:$Z$1485&amp;$AG$11:$AG$1485,0),MATCH($C2602,$AD$9:$AO$9,0)),"-")</f>
        <v>64.569999999999993</v>
      </c>
      <c r="P2602" s="58" t="s">
        <v>131</v>
      </c>
      <c r="Q2602" s="58" t="s">
        <v>131</v>
      </c>
      <c r="R2602" s="100">
        <f t="array" ref="R2602">IFERROR(INDEX($AD$11:$AO$1485,MATCH($B2602&amp;$I2602,$Z$11:$Z$1485&amp;$AG$11:$AG$1485,0),MATCH($D2602,$AD$9:$AO$9,0)),"-")</f>
        <v>63.051400000000001</v>
      </c>
      <c r="S2602" s="58">
        <v>234</v>
      </c>
      <c r="T2602" s="58">
        <v>224</v>
      </c>
      <c r="U2602" s="58">
        <v>5</v>
      </c>
      <c r="V2602" s="58">
        <v>12</v>
      </c>
      <c r="W2602" s="50" t="str">
        <f t="shared" si="220"/>
        <v>-</v>
      </c>
      <c r="X2602" s="50">
        <f t="shared" si="221"/>
        <v>10</v>
      </c>
    </row>
    <row r="2603" spans="2:24" ht="15" x14ac:dyDescent="0.3">
      <c r="B2603" s="58" t="str">
        <f t="shared" si="222"/>
        <v>M65×2</v>
      </c>
      <c r="C2603" s="73" t="s">
        <v>216</v>
      </c>
      <c r="D2603" s="73" t="s">
        <v>221</v>
      </c>
      <c r="E2603" s="71" t="s">
        <v>135</v>
      </c>
      <c r="F2603" s="58">
        <v>65</v>
      </c>
      <c r="G2603" s="58">
        <v>2</v>
      </c>
      <c r="H2603" s="71" t="s">
        <v>483</v>
      </c>
      <c r="I2603" s="71" t="s">
        <v>379</v>
      </c>
      <c r="J2603" s="58" t="s">
        <v>313</v>
      </c>
      <c r="K2603" s="58" t="s">
        <v>491</v>
      </c>
      <c r="L2603" s="58">
        <v>65</v>
      </c>
      <c r="M2603" s="58">
        <v>2</v>
      </c>
      <c r="N2603" s="71">
        <v>60</v>
      </c>
      <c r="O2603" s="100">
        <f t="array" ref="O2603">IFERROR(INDEX($AD$11:$AO$1485,MATCH($B2603&amp;$I2603,$Z$11:$Z$1485&amp;$AG$11:$AG$1485,0),MATCH($C2603,$AD$9:$AO$9,0)),"-")</f>
        <v>64.400000000000006</v>
      </c>
      <c r="P2603" s="58" t="s">
        <v>131</v>
      </c>
      <c r="Q2603" s="58" t="s">
        <v>131</v>
      </c>
      <c r="R2603" s="100">
        <f t="array" ref="R2603">IFERROR(INDEX($AD$11:$AO$1485,MATCH($B2603&amp;$I2603,$Z$11:$Z$1485&amp;$AG$11:$AG$1485,0),MATCH($D2603,$AD$9:$AO$9,0)),"-")</f>
        <v>63.701000000000001</v>
      </c>
      <c r="S2603" s="58">
        <v>130</v>
      </c>
      <c r="T2603" s="58">
        <v>120</v>
      </c>
      <c r="U2603" s="58">
        <v>5</v>
      </c>
      <c r="V2603" s="58">
        <v>15</v>
      </c>
      <c r="W2603" s="50" t="str">
        <f t="shared" si="220"/>
        <v>-</v>
      </c>
      <c r="X2603" s="50">
        <f t="shared" si="221"/>
        <v>10</v>
      </c>
    </row>
    <row r="2604" spans="2:24" ht="15" x14ac:dyDescent="0.3">
      <c r="B2604" s="58" t="str">
        <f t="shared" si="222"/>
        <v>M65×1.5</v>
      </c>
      <c r="C2604" s="73" t="s">
        <v>216</v>
      </c>
      <c r="D2604" s="73" t="s">
        <v>221</v>
      </c>
      <c r="E2604" s="71" t="s">
        <v>135</v>
      </c>
      <c r="F2604" s="58">
        <v>65</v>
      </c>
      <c r="G2604" s="58">
        <v>1.5</v>
      </c>
      <c r="H2604" s="71" t="s">
        <v>483</v>
      </c>
      <c r="I2604" s="71" t="s">
        <v>379</v>
      </c>
      <c r="J2604" s="58" t="s">
        <v>313</v>
      </c>
      <c r="K2604" s="58" t="s">
        <v>491</v>
      </c>
      <c r="L2604" s="58">
        <v>65</v>
      </c>
      <c r="M2604" s="58">
        <v>1.5</v>
      </c>
      <c r="N2604" s="71">
        <v>60</v>
      </c>
      <c r="O2604" s="100">
        <f t="array" ref="O2604">IFERROR(INDEX($AD$11:$AO$1485,MATCH($B2604&amp;$I2604,$Z$11:$Z$1485&amp;$AG$11:$AG$1485,0),MATCH($C2604,$AD$9:$AO$9,0)),"-")</f>
        <v>64.569999999999993</v>
      </c>
      <c r="P2604" s="58" t="s">
        <v>131</v>
      </c>
      <c r="Q2604" s="58" t="s">
        <v>131</v>
      </c>
      <c r="R2604" s="100">
        <f t="array" ref="R2604">IFERROR(INDEX($AD$11:$AO$1485,MATCH($B2604&amp;$I2604,$Z$11:$Z$1485&amp;$AG$11:$AG$1485,0),MATCH($D2604,$AD$9:$AO$9,0)),"-")</f>
        <v>64.025700000000001</v>
      </c>
      <c r="S2604" s="58">
        <v>120</v>
      </c>
      <c r="T2604" s="58">
        <v>110</v>
      </c>
      <c r="U2604" s="58">
        <v>4</v>
      </c>
      <c r="V2604" s="58">
        <v>18</v>
      </c>
      <c r="W2604" s="50" t="str">
        <f t="shared" si="220"/>
        <v>-</v>
      </c>
      <c r="X2604" s="50">
        <f t="shared" si="221"/>
        <v>10</v>
      </c>
    </row>
    <row r="2605" spans="2:24" ht="15" x14ac:dyDescent="0.3">
      <c r="B2605" s="58" t="str">
        <f t="shared" si="222"/>
        <v>M68×4</v>
      </c>
      <c r="C2605" s="73" t="s">
        <v>216</v>
      </c>
      <c r="D2605" s="73" t="s">
        <v>221</v>
      </c>
      <c r="E2605" s="71" t="s">
        <v>135</v>
      </c>
      <c r="F2605" s="58">
        <v>68</v>
      </c>
      <c r="G2605" s="58">
        <v>4</v>
      </c>
      <c r="H2605" s="71" t="s">
        <v>483</v>
      </c>
      <c r="I2605" s="71" t="s">
        <v>379</v>
      </c>
      <c r="J2605" s="58" t="s">
        <v>313</v>
      </c>
      <c r="K2605" s="58" t="s">
        <v>491</v>
      </c>
      <c r="L2605" s="58">
        <v>68</v>
      </c>
      <c r="M2605" s="58">
        <v>4</v>
      </c>
      <c r="N2605" s="71">
        <v>60</v>
      </c>
      <c r="O2605" s="100">
        <f t="array" ref="O2605">IFERROR(INDEX($AD$11:$AO$1485,MATCH($B2605&amp;$I2605,$Z$11:$Z$1485&amp;$AG$11:$AG$1485,0),MATCH($C2605,$AD$9:$AO$9,0)),"-")</f>
        <v>67.38</v>
      </c>
      <c r="P2605" s="58" t="s">
        <v>131</v>
      </c>
      <c r="Q2605" s="58" t="s">
        <v>131</v>
      </c>
      <c r="R2605" s="100">
        <f t="array" ref="R2605">IFERROR(INDEX($AD$11:$AO$1485,MATCH($B2605&amp;$I2605,$Z$11:$Z$1485&amp;$AG$11:$AG$1485,0),MATCH($D2605,$AD$9:$AO$9,0)),"-")</f>
        <v>65.401899999999998</v>
      </c>
      <c r="S2605" s="58">
        <v>260</v>
      </c>
      <c r="T2605" s="58">
        <v>250</v>
      </c>
      <c r="U2605" s="58">
        <v>5</v>
      </c>
      <c r="V2605" s="58">
        <v>11</v>
      </c>
      <c r="W2605" s="50" t="str">
        <f t="shared" ref="W2605:W2668" si="223">IF(P2605="-","-",P2605-Q2605)</f>
        <v>-</v>
      </c>
      <c r="X2605" s="50">
        <f t="shared" ref="X2605:X2668" si="224">S2605-T2605</f>
        <v>10</v>
      </c>
    </row>
    <row r="2606" spans="2:24" ht="15" x14ac:dyDescent="0.3">
      <c r="B2606" s="58" t="str">
        <f t="shared" si="222"/>
        <v>M68×3</v>
      </c>
      <c r="C2606" s="73" t="s">
        <v>216</v>
      </c>
      <c r="D2606" s="73" t="s">
        <v>221</v>
      </c>
      <c r="E2606" s="71" t="s">
        <v>135</v>
      </c>
      <c r="F2606" s="58">
        <v>68</v>
      </c>
      <c r="G2606" s="58">
        <v>3</v>
      </c>
      <c r="H2606" s="71" t="s">
        <v>483</v>
      </c>
      <c r="I2606" s="71" t="s">
        <v>379</v>
      </c>
      <c r="J2606" s="58" t="s">
        <v>313</v>
      </c>
      <c r="K2606" s="58" t="s">
        <v>491</v>
      </c>
      <c r="L2606" s="58">
        <v>68</v>
      </c>
      <c r="M2606" s="58">
        <v>3</v>
      </c>
      <c r="N2606" s="71">
        <v>60</v>
      </c>
      <c r="O2606" s="100">
        <f t="array" ref="O2606">IFERROR(INDEX($AD$11:$AO$1485,MATCH($B2606&amp;$I2606,$Z$11:$Z$1485&amp;$AG$11:$AG$1485,0),MATCH($C2606,$AD$9:$AO$9,0)),"-")</f>
        <v>67.569999999999993</v>
      </c>
      <c r="P2606" s="58" t="s">
        <v>131</v>
      </c>
      <c r="Q2606" s="58" t="s">
        <v>131</v>
      </c>
      <c r="R2606" s="100">
        <f t="array" ref="R2606">IFERROR(INDEX($AD$11:$AO$1485,MATCH($B2606&amp;$I2606,$Z$11:$Z$1485&amp;$AG$11:$AG$1485,0),MATCH($D2606,$AD$9:$AO$9,0)),"-")</f>
        <v>66.051400000000001</v>
      </c>
      <c r="S2606" s="58">
        <v>234</v>
      </c>
      <c r="T2606" s="58">
        <v>224</v>
      </c>
      <c r="U2606" s="58">
        <v>5</v>
      </c>
      <c r="V2606" s="58">
        <v>12</v>
      </c>
      <c r="W2606" s="50" t="str">
        <f t="shared" si="223"/>
        <v>-</v>
      </c>
      <c r="X2606" s="50">
        <f t="shared" si="224"/>
        <v>10</v>
      </c>
    </row>
    <row r="2607" spans="2:24" ht="15" x14ac:dyDescent="0.3">
      <c r="B2607" s="58" t="str">
        <f t="shared" si="222"/>
        <v>M68×2</v>
      </c>
      <c r="C2607" s="73" t="s">
        <v>216</v>
      </c>
      <c r="D2607" s="73" t="s">
        <v>221</v>
      </c>
      <c r="E2607" s="71" t="s">
        <v>135</v>
      </c>
      <c r="F2607" s="58">
        <v>68</v>
      </c>
      <c r="G2607" s="58">
        <v>2</v>
      </c>
      <c r="H2607" s="71" t="s">
        <v>483</v>
      </c>
      <c r="I2607" s="71" t="s">
        <v>379</v>
      </c>
      <c r="J2607" s="58" t="s">
        <v>313</v>
      </c>
      <c r="K2607" s="58" t="s">
        <v>491</v>
      </c>
      <c r="L2607" s="58">
        <v>68</v>
      </c>
      <c r="M2607" s="58">
        <v>2</v>
      </c>
      <c r="N2607" s="71">
        <v>60</v>
      </c>
      <c r="O2607" s="100">
        <f t="array" ref="O2607">IFERROR(INDEX($AD$11:$AO$1485,MATCH($B2607&amp;$I2607,$Z$11:$Z$1485&amp;$AG$11:$AG$1485,0),MATCH($C2607,$AD$9:$AO$9,0)),"-")</f>
        <v>67.400000000000006</v>
      </c>
      <c r="P2607" s="58" t="s">
        <v>131</v>
      </c>
      <c r="Q2607" s="58" t="s">
        <v>131</v>
      </c>
      <c r="R2607" s="100">
        <f t="array" ref="R2607">IFERROR(INDEX($AD$11:$AO$1485,MATCH($B2607&amp;$I2607,$Z$11:$Z$1485&amp;$AG$11:$AG$1485,0),MATCH($D2607,$AD$9:$AO$9,0)),"-")</f>
        <v>66.700999999999993</v>
      </c>
      <c r="S2607" s="58">
        <v>130</v>
      </c>
      <c r="T2607" s="58">
        <v>120</v>
      </c>
      <c r="U2607" s="58">
        <v>5</v>
      </c>
      <c r="V2607" s="58">
        <v>15</v>
      </c>
      <c r="W2607" s="50" t="str">
        <f t="shared" si="223"/>
        <v>-</v>
      </c>
      <c r="X2607" s="50">
        <f t="shared" si="224"/>
        <v>10</v>
      </c>
    </row>
    <row r="2608" spans="2:24" ht="15" x14ac:dyDescent="0.3">
      <c r="B2608" s="58" t="str">
        <f t="shared" si="222"/>
        <v>M68×1.5</v>
      </c>
      <c r="C2608" s="73" t="s">
        <v>216</v>
      </c>
      <c r="D2608" s="73" t="s">
        <v>221</v>
      </c>
      <c r="E2608" s="71" t="s">
        <v>135</v>
      </c>
      <c r="F2608" s="58">
        <v>68</v>
      </c>
      <c r="G2608" s="58">
        <v>1.5</v>
      </c>
      <c r="H2608" s="71" t="s">
        <v>483</v>
      </c>
      <c r="I2608" s="71" t="s">
        <v>379</v>
      </c>
      <c r="J2608" s="58" t="s">
        <v>313</v>
      </c>
      <c r="K2608" s="58" t="s">
        <v>491</v>
      </c>
      <c r="L2608" s="58">
        <v>68</v>
      </c>
      <c r="M2608" s="58">
        <v>1.5</v>
      </c>
      <c r="N2608" s="71">
        <v>60</v>
      </c>
      <c r="O2608" s="100">
        <f t="array" ref="O2608">IFERROR(INDEX($AD$11:$AO$1485,MATCH($B2608&amp;$I2608,$Z$11:$Z$1485&amp;$AG$11:$AG$1485,0),MATCH($C2608,$AD$9:$AO$9,0)),"-")</f>
        <v>67.569999999999993</v>
      </c>
      <c r="P2608" s="58" t="s">
        <v>131</v>
      </c>
      <c r="Q2608" s="58" t="s">
        <v>131</v>
      </c>
      <c r="R2608" s="100">
        <f t="array" ref="R2608">IFERROR(INDEX($AD$11:$AO$1485,MATCH($B2608&amp;$I2608,$Z$11:$Z$1485&amp;$AG$11:$AG$1485,0),MATCH($D2608,$AD$9:$AO$9,0)),"-")</f>
        <v>67.025700000000001</v>
      </c>
      <c r="S2608" s="58">
        <v>120</v>
      </c>
      <c r="T2608" s="58">
        <v>110</v>
      </c>
      <c r="U2608" s="58">
        <v>4</v>
      </c>
      <c r="V2608" s="58">
        <v>18</v>
      </c>
      <c r="W2608" s="50" t="str">
        <f t="shared" si="223"/>
        <v>-</v>
      </c>
      <c r="X2608" s="50">
        <f t="shared" si="224"/>
        <v>10</v>
      </c>
    </row>
    <row r="2609" spans="2:24" ht="15" x14ac:dyDescent="0.3">
      <c r="B2609" s="58" t="str">
        <f t="shared" si="222"/>
        <v>M70×6</v>
      </c>
      <c r="C2609" s="73" t="s">
        <v>216</v>
      </c>
      <c r="D2609" s="73" t="s">
        <v>221</v>
      </c>
      <c r="E2609" s="71" t="s">
        <v>135</v>
      </c>
      <c r="F2609" s="58">
        <v>70</v>
      </c>
      <c r="G2609" s="58">
        <v>6</v>
      </c>
      <c r="H2609" s="71" t="s">
        <v>483</v>
      </c>
      <c r="I2609" s="71" t="s">
        <v>379</v>
      </c>
      <c r="J2609" s="58" t="s">
        <v>313</v>
      </c>
      <c r="K2609" s="58" t="s">
        <v>491</v>
      </c>
      <c r="L2609" s="58">
        <v>70</v>
      </c>
      <c r="M2609" s="58">
        <v>6</v>
      </c>
      <c r="N2609" s="71">
        <v>60</v>
      </c>
      <c r="O2609" s="100">
        <f t="array" ref="O2609">IFERROR(INDEX($AD$11:$AO$1485,MATCH($B2609&amp;$I2609,$Z$11:$Z$1485&amp;$AG$11:$AG$1485,0),MATCH($C2609,$AD$9:$AO$9,0)),"-")</f>
        <v>69</v>
      </c>
      <c r="P2609" s="58" t="s">
        <v>131</v>
      </c>
      <c r="Q2609" s="58" t="s">
        <v>131</v>
      </c>
      <c r="R2609" s="100">
        <f t="array" ref="R2609">IFERROR(INDEX($AD$11:$AO$1485,MATCH($B2609&amp;$I2609,$Z$11:$Z$1485&amp;$AG$11:$AG$1485,0),MATCH($D2609,$AD$9:$AO$9,0)),"-")</f>
        <v>66.102900000000005</v>
      </c>
      <c r="S2609" s="58">
        <v>310</v>
      </c>
      <c r="T2609" s="58">
        <v>300</v>
      </c>
      <c r="U2609" s="58">
        <v>6</v>
      </c>
      <c r="V2609" s="58">
        <v>9</v>
      </c>
      <c r="W2609" s="50" t="str">
        <f t="shared" si="223"/>
        <v>-</v>
      </c>
      <c r="X2609" s="50">
        <f t="shared" si="224"/>
        <v>10</v>
      </c>
    </row>
    <row r="2610" spans="2:24" ht="15" x14ac:dyDescent="0.3">
      <c r="B2610" s="58" t="str">
        <f t="shared" si="222"/>
        <v>M70×4</v>
      </c>
      <c r="C2610" s="73" t="s">
        <v>216</v>
      </c>
      <c r="D2610" s="73" t="s">
        <v>221</v>
      </c>
      <c r="E2610" s="71" t="s">
        <v>135</v>
      </c>
      <c r="F2610" s="58">
        <v>70</v>
      </c>
      <c r="G2610" s="58">
        <v>4</v>
      </c>
      <c r="H2610" s="71" t="s">
        <v>483</v>
      </c>
      <c r="I2610" s="71" t="s">
        <v>379</v>
      </c>
      <c r="J2610" s="58" t="s">
        <v>313</v>
      </c>
      <c r="K2610" s="58" t="s">
        <v>491</v>
      </c>
      <c r="L2610" s="58">
        <v>70</v>
      </c>
      <c r="M2610" s="58">
        <v>4</v>
      </c>
      <c r="N2610" s="71">
        <v>60</v>
      </c>
      <c r="O2610" s="100">
        <f t="array" ref="O2610">IFERROR(INDEX($AD$11:$AO$1485,MATCH($B2610&amp;$I2610,$Z$11:$Z$1485&amp;$AG$11:$AG$1485,0),MATCH($C2610,$AD$9:$AO$9,0)),"-")</f>
        <v>69.38</v>
      </c>
      <c r="P2610" s="58" t="s">
        <v>131</v>
      </c>
      <c r="Q2610" s="58" t="s">
        <v>131</v>
      </c>
      <c r="R2610" s="100">
        <f t="array" ref="R2610">IFERROR(INDEX($AD$11:$AO$1485,MATCH($B2610&amp;$I2610,$Z$11:$Z$1485&amp;$AG$11:$AG$1485,0),MATCH($D2610,$AD$9:$AO$9,0)),"-")</f>
        <v>67.401899999999998</v>
      </c>
      <c r="S2610" s="58">
        <v>260</v>
      </c>
      <c r="T2610" s="58">
        <v>250</v>
      </c>
      <c r="U2610" s="58">
        <v>5</v>
      </c>
      <c r="V2610" s="58">
        <v>11</v>
      </c>
      <c r="W2610" s="50" t="str">
        <f t="shared" si="223"/>
        <v>-</v>
      </c>
      <c r="X2610" s="50">
        <f t="shared" si="224"/>
        <v>10</v>
      </c>
    </row>
    <row r="2611" spans="2:24" ht="15" x14ac:dyDescent="0.3">
      <c r="B2611" s="58" t="str">
        <f t="shared" si="222"/>
        <v>M70×3</v>
      </c>
      <c r="C2611" s="73" t="s">
        <v>216</v>
      </c>
      <c r="D2611" s="73" t="s">
        <v>221</v>
      </c>
      <c r="E2611" s="71" t="s">
        <v>135</v>
      </c>
      <c r="F2611" s="58">
        <v>70</v>
      </c>
      <c r="G2611" s="58">
        <v>3</v>
      </c>
      <c r="H2611" s="71" t="s">
        <v>483</v>
      </c>
      <c r="I2611" s="71" t="s">
        <v>379</v>
      </c>
      <c r="J2611" s="58" t="s">
        <v>313</v>
      </c>
      <c r="K2611" s="58" t="s">
        <v>491</v>
      </c>
      <c r="L2611" s="58">
        <v>70</v>
      </c>
      <c r="M2611" s="58">
        <v>3</v>
      </c>
      <c r="N2611" s="71">
        <v>60</v>
      </c>
      <c r="O2611" s="100">
        <f t="array" ref="O2611">IFERROR(INDEX($AD$11:$AO$1485,MATCH($B2611&amp;$I2611,$Z$11:$Z$1485&amp;$AG$11:$AG$1485,0),MATCH($C2611,$AD$9:$AO$9,0)),"-")</f>
        <v>69.569999999999993</v>
      </c>
      <c r="P2611" s="58" t="s">
        <v>131</v>
      </c>
      <c r="Q2611" s="58" t="s">
        <v>131</v>
      </c>
      <c r="R2611" s="100">
        <f t="array" ref="R2611">IFERROR(INDEX($AD$11:$AO$1485,MATCH($B2611&amp;$I2611,$Z$11:$Z$1485&amp;$AG$11:$AG$1485,0),MATCH($D2611,$AD$9:$AO$9,0)),"-")</f>
        <v>68.051400000000001</v>
      </c>
      <c r="S2611" s="58">
        <v>234</v>
      </c>
      <c r="T2611" s="58">
        <v>224</v>
      </c>
      <c r="U2611" s="58">
        <v>5</v>
      </c>
      <c r="V2611" s="58">
        <v>12</v>
      </c>
      <c r="W2611" s="50" t="str">
        <f t="shared" si="223"/>
        <v>-</v>
      </c>
      <c r="X2611" s="50">
        <f t="shared" si="224"/>
        <v>10</v>
      </c>
    </row>
    <row r="2612" spans="2:24" ht="15" x14ac:dyDescent="0.3">
      <c r="B2612" s="58" t="str">
        <f t="shared" si="222"/>
        <v>M70×2</v>
      </c>
      <c r="C2612" s="73" t="s">
        <v>216</v>
      </c>
      <c r="D2612" s="73" t="s">
        <v>221</v>
      </c>
      <c r="E2612" s="71" t="s">
        <v>135</v>
      </c>
      <c r="F2612" s="58">
        <v>70</v>
      </c>
      <c r="G2612" s="58">
        <v>2</v>
      </c>
      <c r="H2612" s="71" t="s">
        <v>483</v>
      </c>
      <c r="I2612" s="71" t="s">
        <v>379</v>
      </c>
      <c r="J2612" s="58" t="s">
        <v>313</v>
      </c>
      <c r="K2612" s="58" t="s">
        <v>491</v>
      </c>
      <c r="L2612" s="58">
        <v>70</v>
      </c>
      <c r="M2612" s="58">
        <v>2</v>
      </c>
      <c r="N2612" s="71">
        <v>60</v>
      </c>
      <c r="O2612" s="100">
        <f t="array" ref="O2612">IFERROR(INDEX($AD$11:$AO$1485,MATCH($B2612&amp;$I2612,$Z$11:$Z$1485&amp;$AG$11:$AG$1485,0),MATCH($C2612,$AD$9:$AO$9,0)),"-")</f>
        <v>69.400000000000006</v>
      </c>
      <c r="P2612" s="58" t="s">
        <v>131</v>
      </c>
      <c r="Q2612" s="58" t="s">
        <v>131</v>
      </c>
      <c r="R2612" s="100">
        <f t="array" ref="R2612">IFERROR(INDEX($AD$11:$AO$1485,MATCH($B2612&amp;$I2612,$Z$11:$Z$1485&amp;$AG$11:$AG$1485,0),MATCH($D2612,$AD$9:$AO$9,0)),"-")</f>
        <v>68.700999999999993</v>
      </c>
      <c r="S2612" s="58">
        <v>130</v>
      </c>
      <c r="T2612" s="58">
        <v>120</v>
      </c>
      <c r="U2612" s="58">
        <v>5</v>
      </c>
      <c r="V2612" s="58">
        <v>15</v>
      </c>
      <c r="W2612" s="50" t="str">
        <f t="shared" si="223"/>
        <v>-</v>
      </c>
      <c r="X2612" s="50">
        <f t="shared" si="224"/>
        <v>10</v>
      </c>
    </row>
    <row r="2613" spans="2:24" ht="15" x14ac:dyDescent="0.3">
      <c r="B2613" s="58" t="str">
        <f t="shared" si="222"/>
        <v>M70×1.5</v>
      </c>
      <c r="C2613" s="73" t="s">
        <v>216</v>
      </c>
      <c r="D2613" s="73" t="s">
        <v>221</v>
      </c>
      <c r="E2613" s="71" t="s">
        <v>135</v>
      </c>
      <c r="F2613" s="58">
        <v>70</v>
      </c>
      <c r="G2613" s="58">
        <v>1.5</v>
      </c>
      <c r="H2613" s="71" t="s">
        <v>483</v>
      </c>
      <c r="I2613" s="71" t="s">
        <v>379</v>
      </c>
      <c r="J2613" s="58" t="s">
        <v>313</v>
      </c>
      <c r="K2613" s="58" t="s">
        <v>491</v>
      </c>
      <c r="L2613" s="58">
        <v>70</v>
      </c>
      <c r="M2613" s="58">
        <v>1.5</v>
      </c>
      <c r="N2613" s="71">
        <v>60</v>
      </c>
      <c r="O2613" s="100">
        <f t="array" ref="O2613">IFERROR(INDEX($AD$11:$AO$1485,MATCH($B2613&amp;$I2613,$Z$11:$Z$1485&amp;$AG$11:$AG$1485,0),MATCH($C2613,$AD$9:$AO$9,0)),"-")</f>
        <v>69.569999999999993</v>
      </c>
      <c r="P2613" s="58" t="s">
        <v>131</v>
      </c>
      <c r="Q2613" s="58" t="s">
        <v>131</v>
      </c>
      <c r="R2613" s="100">
        <f t="array" ref="R2613">IFERROR(INDEX($AD$11:$AO$1485,MATCH($B2613&amp;$I2613,$Z$11:$Z$1485&amp;$AG$11:$AG$1485,0),MATCH($D2613,$AD$9:$AO$9,0)),"-")</f>
        <v>69.025700000000001</v>
      </c>
      <c r="S2613" s="58">
        <v>120</v>
      </c>
      <c r="T2613" s="58">
        <v>110</v>
      </c>
      <c r="U2613" s="58">
        <v>4</v>
      </c>
      <c r="V2613" s="58">
        <v>18</v>
      </c>
      <c r="W2613" s="50" t="str">
        <f t="shared" si="223"/>
        <v>-</v>
      </c>
      <c r="X2613" s="50">
        <f t="shared" si="224"/>
        <v>10</v>
      </c>
    </row>
    <row r="2614" spans="2:24" ht="15" x14ac:dyDescent="0.3">
      <c r="B2614" s="58" t="str">
        <f t="shared" si="222"/>
        <v>M72×6</v>
      </c>
      <c r="C2614" s="73" t="s">
        <v>216</v>
      </c>
      <c r="D2614" s="73" t="s">
        <v>221</v>
      </c>
      <c r="E2614" s="71" t="s">
        <v>135</v>
      </c>
      <c r="F2614" s="58">
        <v>72</v>
      </c>
      <c r="G2614" s="58">
        <v>6</v>
      </c>
      <c r="H2614" s="71" t="s">
        <v>483</v>
      </c>
      <c r="I2614" s="71" t="s">
        <v>379</v>
      </c>
      <c r="J2614" s="58" t="s">
        <v>313</v>
      </c>
      <c r="K2614" s="58" t="s">
        <v>491</v>
      </c>
      <c r="L2614" s="58">
        <v>72</v>
      </c>
      <c r="M2614" s="58">
        <v>6</v>
      </c>
      <c r="N2614" s="71">
        <v>60</v>
      </c>
      <c r="O2614" s="100">
        <f t="array" ref="O2614">IFERROR(INDEX($AD$11:$AO$1485,MATCH($B2614&amp;$I2614,$Z$11:$Z$1485&amp;$AG$11:$AG$1485,0),MATCH($C2614,$AD$9:$AO$9,0)),"-")</f>
        <v>71</v>
      </c>
      <c r="P2614" s="58" t="s">
        <v>131</v>
      </c>
      <c r="Q2614" s="58" t="s">
        <v>131</v>
      </c>
      <c r="R2614" s="100">
        <f t="array" ref="R2614">IFERROR(INDEX($AD$11:$AO$1485,MATCH($B2614&amp;$I2614,$Z$11:$Z$1485&amp;$AG$11:$AG$1485,0),MATCH($D2614,$AD$9:$AO$9,0)),"-")</f>
        <v>68.102900000000005</v>
      </c>
      <c r="S2614" s="58">
        <v>310</v>
      </c>
      <c r="T2614" s="58">
        <v>300</v>
      </c>
      <c r="U2614" s="58">
        <v>6</v>
      </c>
      <c r="V2614" s="58">
        <v>6</v>
      </c>
      <c r="W2614" s="50" t="str">
        <f t="shared" si="223"/>
        <v>-</v>
      </c>
      <c r="X2614" s="50">
        <f t="shared" si="224"/>
        <v>10</v>
      </c>
    </row>
    <row r="2615" spans="2:24" ht="15" x14ac:dyDescent="0.3">
      <c r="B2615" s="58" t="str">
        <f t="shared" si="222"/>
        <v>M72×4</v>
      </c>
      <c r="C2615" s="73" t="s">
        <v>216</v>
      </c>
      <c r="D2615" s="73" t="s">
        <v>221</v>
      </c>
      <c r="E2615" s="71" t="s">
        <v>135</v>
      </c>
      <c r="F2615" s="58">
        <v>72</v>
      </c>
      <c r="G2615" s="58">
        <v>4</v>
      </c>
      <c r="H2615" s="71" t="s">
        <v>483</v>
      </c>
      <c r="I2615" s="71" t="s">
        <v>379</v>
      </c>
      <c r="J2615" s="58" t="s">
        <v>313</v>
      </c>
      <c r="K2615" s="58" t="s">
        <v>491</v>
      </c>
      <c r="L2615" s="58">
        <v>72</v>
      </c>
      <c r="M2615" s="58">
        <v>4</v>
      </c>
      <c r="N2615" s="71">
        <v>60</v>
      </c>
      <c r="O2615" s="100">
        <f t="array" ref="O2615">IFERROR(INDEX($AD$11:$AO$1485,MATCH($B2615&amp;$I2615,$Z$11:$Z$1485&amp;$AG$11:$AG$1485,0),MATCH($C2615,$AD$9:$AO$9,0)),"-")</f>
        <v>71.38</v>
      </c>
      <c r="P2615" s="58" t="s">
        <v>131</v>
      </c>
      <c r="Q2615" s="58" t="s">
        <v>131</v>
      </c>
      <c r="R2615" s="100">
        <f t="array" ref="R2615">IFERROR(INDEX($AD$11:$AO$1485,MATCH($B2615&amp;$I2615,$Z$11:$Z$1485&amp;$AG$11:$AG$1485,0),MATCH($D2615,$AD$9:$AO$9,0)),"-")</f>
        <v>69.401899999999998</v>
      </c>
      <c r="S2615" s="58">
        <v>260</v>
      </c>
      <c r="T2615" s="58">
        <v>250</v>
      </c>
      <c r="U2615" s="58">
        <v>5</v>
      </c>
      <c r="V2615" s="58">
        <v>11</v>
      </c>
      <c r="W2615" s="50" t="str">
        <f t="shared" si="223"/>
        <v>-</v>
      </c>
      <c r="X2615" s="50">
        <f t="shared" si="224"/>
        <v>10</v>
      </c>
    </row>
    <row r="2616" spans="2:24" ht="15" x14ac:dyDescent="0.3">
      <c r="B2616" s="58" t="str">
        <f t="shared" si="222"/>
        <v>M72×3</v>
      </c>
      <c r="C2616" s="73" t="s">
        <v>216</v>
      </c>
      <c r="D2616" s="73" t="s">
        <v>221</v>
      </c>
      <c r="E2616" s="71" t="s">
        <v>135</v>
      </c>
      <c r="F2616" s="58">
        <v>72</v>
      </c>
      <c r="G2616" s="58">
        <v>3</v>
      </c>
      <c r="H2616" s="71" t="s">
        <v>483</v>
      </c>
      <c r="I2616" s="71" t="s">
        <v>379</v>
      </c>
      <c r="J2616" s="58" t="s">
        <v>313</v>
      </c>
      <c r="K2616" s="58" t="s">
        <v>491</v>
      </c>
      <c r="L2616" s="58">
        <v>72</v>
      </c>
      <c r="M2616" s="58">
        <v>3</v>
      </c>
      <c r="N2616" s="71">
        <v>60</v>
      </c>
      <c r="O2616" s="100">
        <f t="array" ref="O2616">IFERROR(INDEX($AD$11:$AO$1485,MATCH($B2616&amp;$I2616,$Z$11:$Z$1485&amp;$AG$11:$AG$1485,0),MATCH($C2616,$AD$9:$AO$9,0)),"-")</f>
        <v>71.569999999999993</v>
      </c>
      <c r="P2616" s="58" t="s">
        <v>131</v>
      </c>
      <c r="Q2616" s="58" t="s">
        <v>131</v>
      </c>
      <c r="R2616" s="100">
        <f t="array" ref="R2616">IFERROR(INDEX($AD$11:$AO$1485,MATCH($B2616&amp;$I2616,$Z$11:$Z$1485&amp;$AG$11:$AG$1485,0),MATCH($D2616,$AD$9:$AO$9,0)),"-")</f>
        <v>70.051400000000001</v>
      </c>
      <c r="S2616" s="58">
        <v>234</v>
      </c>
      <c r="T2616" s="58">
        <v>224</v>
      </c>
      <c r="U2616" s="58">
        <v>5</v>
      </c>
      <c r="V2616" s="58">
        <v>12</v>
      </c>
      <c r="W2616" s="50" t="str">
        <f t="shared" si="223"/>
        <v>-</v>
      </c>
      <c r="X2616" s="50">
        <f t="shared" si="224"/>
        <v>10</v>
      </c>
    </row>
    <row r="2617" spans="2:24" ht="15" x14ac:dyDescent="0.3">
      <c r="B2617" s="58" t="str">
        <f t="shared" si="222"/>
        <v>M72×2</v>
      </c>
      <c r="C2617" s="73" t="s">
        <v>216</v>
      </c>
      <c r="D2617" s="73" t="s">
        <v>221</v>
      </c>
      <c r="E2617" s="71" t="s">
        <v>135</v>
      </c>
      <c r="F2617" s="58">
        <v>72</v>
      </c>
      <c r="G2617" s="58">
        <v>2</v>
      </c>
      <c r="H2617" s="71" t="s">
        <v>483</v>
      </c>
      <c r="I2617" s="71" t="s">
        <v>379</v>
      </c>
      <c r="J2617" s="58" t="s">
        <v>313</v>
      </c>
      <c r="K2617" s="58" t="s">
        <v>491</v>
      </c>
      <c r="L2617" s="58">
        <v>72</v>
      </c>
      <c r="M2617" s="58">
        <v>2</v>
      </c>
      <c r="N2617" s="71">
        <v>60</v>
      </c>
      <c r="O2617" s="100">
        <f t="array" ref="O2617">IFERROR(INDEX($AD$11:$AO$1485,MATCH($B2617&amp;$I2617,$Z$11:$Z$1485&amp;$AG$11:$AG$1485,0),MATCH($C2617,$AD$9:$AO$9,0)),"-")</f>
        <v>71.400000000000006</v>
      </c>
      <c r="P2617" s="58" t="s">
        <v>131</v>
      </c>
      <c r="Q2617" s="58" t="s">
        <v>131</v>
      </c>
      <c r="R2617" s="100">
        <f t="array" ref="R2617">IFERROR(INDEX($AD$11:$AO$1485,MATCH($B2617&amp;$I2617,$Z$11:$Z$1485&amp;$AG$11:$AG$1485,0),MATCH($D2617,$AD$9:$AO$9,0)),"-")</f>
        <v>70.700999999999993</v>
      </c>
      <c r="S2617" s="58">
        <v>130</v>
      </c>
      <c r="T2617" s="58">
        <v>120</v>
      </c>
      <c r="U2617" s="58">
        <v>5</v>
      </c>
      <c r="V2617" s="58">
        <v>15</v>
      </c>
      <c r="W2617" s="50" t="str">
        <f t="shared" si="223"/>
        <v>-</v>
      </c>
      <c r="X2617" s="50">
        <f t="shared" si="224"/>
        <v>10</v>
      </c>
    </row>
    <row r="2618" spans="2:24" ht="15" x14ac:dyDescent="0.3">
      <c r="B2618" s="58" t="str">
        <f t="shared" si="222"/>
        <v>M72×1.5</v>
      </c>
      <c r="C2618" s="73" t="s">
        <v>216</v>
      </c>
      <c r="D2618" s="73" t="s">
        <v>221</v>
      </c>
      <c r="E2618" s="71" t="s">
        <v>135</v>
      </c>
      <c r="F2618" s="58">
        <v>72</v>
      </c>
      <c r="G2618" s="58">
        <v>1.5</v>
      </c>
      <c r="H2618" s="71" t="s">
        <v>483</v>
      </c>
      <c r="I2618" s="71" t="s">
        <v>379</v>
      </c>
      <c r="J2618" s="58" t="s">
        <v>313</v>
      </c>
      <c r="K2618" s="58" t="s">
        <v>491</v>
      </c>
      <c r="L2618" s="58">
        <v>72</v>
      </c>
      <c r="M2618" s="58">
        <v>1.5</v>
      </c>
      <c r="N2618" s="71">
        <v>60</v>
      </c>
      <c r="O2618" s="100">
        <f t="array" ref="O2618">IFERROR(INDEX($AD$11:$AO$1485,MATCH($B2618&amp;$I2618,$Z$11:$Z$1485&amp;$AG$11:$AG$1485,0),MATCH($C2618,$AD$9:$AO$9,0)),"-")</f>
        <v>71.569999999999993</v>
      </c>
      <c r="P2618" s="58" t="s">
        <v>131</v>
      </c>
      <c r="Q2618" s="58" t="s">
        <v>131</v>
      </c>
      <c r="R2618" s="100">
        <f t="array" ref="R2618">IFERROR(INDEX($AD$11:$AO$1485,MATCH($B2618&amp;$I2618,$Z$11:$Z$1485&amp;$AG$11:$AG$1485,0),MATCH($D2618,$AD$9:$AO$9,0)),"-")</f>
        <v>71.025700000000001</v>
      </c>
      <c r="S2618" s="58">
        <v>120</v>
      </c>
      <c r="T2618" s="58">
        <v>110</v>
      </c>
      <c r="U2618" s="58">
        <v>4</v>
      </c>
      <c r="V2618" s="58">
        <v>18</v>
      </c>
      <c r="W2618" s="50" t="str">
        <f t="shared" si="223"/>
        <v>-</v>
      </c>
      <c r="X2618" s="50">
        <f t="shared" si="224"/>
        <v>10</v>
      </c>
    </row>
    <row r="2619" spans="2:24" ht="15" x14ac:dyDescent="0.3">
      <c r="B2619" s="58" t="str">
        <f t="shared" si="222"/>
        <v>M75×4</v>
      </c>
      <c r="C2619" s="73" t="s">
        <v>216</v>
      </c>
      <c r="D2619" s="73" t="s">
        <v>221</v>
      </c>
      <c r="E2619" s="71" t="s">
        <v>135</v>
      </c>
      <c r="F2619" s="58">
        <v>75</v>
      </c>
      <c r="G2619" s="58">
        <v>4</v>
      </c>
      <c r="H2619" s="71" t="s">
        <v>483</v>
      </c>
      <c r="I2619" s="71" t="s">
        <v>379</v>
      </c>
      <c r="J2619" s="58" t="s">
        <v>313</v>
      </c>
      <c r="K2619" s="58" t="s">
        <v>491</v>
      </c>
      <c r="L2619" s="58">
        <v>75</v>
      </c>
      <c r="M2619" s="58">
        <v>4</v>
      </c>
      <c r="N2619" s="71">
        <v>60</v>
      </c>
      <c r="O2619" s="100">
        <f t="array" ref="O2619">IFERROR(INDEX($AD$11:$AO$1485,MATCH($B2619&amp;$I2619,$Z$11:$Z$1485&amp;$AG$11:$AG$1485,0),MATCH($C2619,$AD$9:$AO$9,0)),"-")</f>
        <v>74.38</v>
      </c>
      <c r="P2619" s="58" t="s">
        <v>131</v>
      </c>
      <c r="Q2619" s="58" t="s">
        <v>131</v>
      </c>
      <c r="R2619" s="100">
        <f t="array" ref="R2619">IFERROR(INDEX($AD$11:$AO$1485,MATCH($B2619&amp;$I2619,$Z$11:$Z$1485&amp;$AG$11:$AG$1485,0),MATCH($D2619,$AD$9:$AO$9,0)),"-")</f>
        <v>72.401899999999998</v>
      </c>
      <c r="S2619" s="58">
        <v>260</v>
      </c>
      <c r="T2619" s="58">
        <v>250</v>
      </c>
      <c r="U2619" s="58">
        <v>5</v>
      </c>
      <c r="V2619" s="58">
        <v>11</v>
      </c>
      <c r="W2619" s="50" t="str">
        <f t="shared" si="223"/>
        <v>-</v>
      </c>
      <c r="X2619" s="50">
        <f t="shared" si="224"/>
        <v>10</v>
      </c>
    </row>
    <row r="2620" spans="2:24" ht="15" x14ac:dyDescent="0.3">
      <c r="B2620" s="58" t="str">
        <f t="shared" si="222"/>
        <v>M75×3</v>
      </c>
      <c r="C2620" s="73" t="s">
        <v>216</v>
      </c>
      <c r="D2620" s="73" t="s">
        <v>221</v>
      </c>
      <c r="E2620" s="71" t="s">
        <v>135</v>
      </c>
      <c r="F2620" s="58">
        <v>75</v>
      </c>
      <c r="G2620" s="58">
        <v>3</v>
      </c>
      <c r="H2620" s="71" t="s">
        <v>483</v>
      </c>
      <c r="I2620" s="71" t="s">
        <v>379</v>
      </c>
      <c r="J2620" s="58" t="s">
        <v>313</v>
      </c>
      <c r="K2620" s="58" t="s">
        <v>491</v>
      </c>
      <c r="L2620" s="58">
        <v>75</v>
      </c>
      <c r="M2620" s="58">
        <v>3</v>
      </c>
      <c r="N2620" s="71">
        <v>60</v>
      </c>
      <c r="O2620" s="100">
        <f t="array" ref="O2620">IFERROR(INDEX($AD$11:$AO$1485,MATCH($B2620&amp;$I2620,$Z$11:$Z$1485&amp;$AG$11:$AG$1485,0),MATCH($C2620,$AD$9:$AO$9,0)),"-")</f>
        <v>74.569999999999993</v>
      </c>
      <c r="P2620" s="58" t="s">
        <v>131</v>
      </c>
      <c r="Q2620" s="58" t="s">
        <v>131</v>
      </c>
      <c r="R2620" s="100">
        <f t="array" ref="R2620">IFERROR(INDEX($AD$11:$AO$1485,MATCH($B2620&amp;$I2620,$Z$11:$Z$1485&amp;$AG$11:$AG$1485,0),MATCH($D2620,$AD$9:$AO$9,0)),"-")</f>
        <v>73.051400000000001</v>
      </c>
      <c r="S2620" s="58">
        <v>234</v>
      </c>
      <c r="T2620" s="58">
        <v>224</v>
      </c>
      <c r="U2620" s="58">
        <v>5</v>
      </c>
      <c r="V2620" s="58">
        <v>12</v>
      </c>
      <c r="W2620" s="50" t="str">
        <f t="shared" si="223"/>
        <v>-</v>
      </c>
      <c r="X2620" s="50">
        <f t="shared" si="224"/>
        <v>10</v>
      </c>
    </row>
    <row r="2621" spans="2:24" ht="15" x14ac:dyDescent="0.3">
      <c r="B2621" s="58" t="str">
        <f t="shared" si="222"/>
        <v>M75×2</v>
      </c>
      <c r="C2621" s="73" t="s">
        <v>216</v>
      </c>
      <c r="D2621" s="73" t="s">
        <v>221</v>
      </c>
      <c r="E2621" s="71" t="s">
        <v>135</v>
      </c>
      <c r="F2621" s="58">
        <v>75</v>
      </c>
      <c r="G2621" s="58">
        <v>2</v>
      </c>
      <c r="H2621" s="71" t="s">
        <v>483</v>
      </c>
      <c r="I2621" s="71" t="s">
        <v>379</v>
      </c>
      <c r="J2621" s="58" t="s">
        <v>313</v>
      </c>
      <c r="K2621" s="58" t="s">
        <v>491</v>
      </c>
      <c r="L2621" s="58">
        <v>75</v>
      </c>
      <c r="M2621" s="58">
        <v>2</v>
      </c>
      <c r="N2621" s="71">
        <v>60</v>
      </c>
      <c r="O2621" s="100">
        <f t="array" ref="O2621">IFERROR(INDEX($AD$11:$AO$1485,MATCH($B2621&amp;$I2621,$Z$11:$Z$1485&amp;$AG$11:$AG$1485,0),MATCH($C2621,$AD$9:$AO$9,0)),"-")</f>
        <v>74.400000000000006</v>
      </c>
      <c r="P2621" s="58" t="s">
        <v>131</v>
      </c>
      <c r="Q2621" s="58" t="s">
        <v>131</v>
      </c>
      <c r="R2621" s="100">
        <f t="array" ref="R2621">IFERROR(INDEX($AD$11:$AO$1485,MATCH($B2621&amp;$I2621,$Z$11:$Z$1485&amp;$AG$11:$AG$1485,0),MATCH($D2621,$AD$9:$AO$9,0)),"-")</f>
        <v>73.700999999999993</v>
      </c>
      <c r="S2621" s="58">
        <v>130</v>
      </c>
      <c r="T2621" s="58">
        <v>120</v>
      </c>
      <c r="U2621" s="58">
        <v>5</v>
      </c>
      <c r="V2621" s="58">
        <v>15</v>
      </c>
      <c r="W2621" s="50" t="str">
        <f t="shared" si="223"/>
        <v>-</v>
      </c>
      <c r="X2621" s="50">
        <f t="shared" si="224"/>
        <v>10</v>
      </c>
    </row>
    <row r="2622" spans="2:24" ht="15" x14ac:dyDescent="0.3">
      <c r="B2622" s="58" t="str">
        <f t="shared" si="222"/>
        <v>M75×1.5</v>
      </c>
      <c r="C2622" s="73" t="s">
        <v>216</v>
      </c>
      <c r="D2622" s="73" t="s">
        <v>221</v>
      </c>
      <c r="E2622" s="71" t="s">
        <v>135</v>
      </c>
      <c r="F2622" s="58">
        <v>75</v>
      </c>
      <c r="G2622" s="58">
        <v>1.5</v>
      </c>
      <c r="H2622" s="71" t="s">
        <v>483</v>
      </c>
      <c r="I2622" s="71" t="s">
        <v>379</v>
      </c>
      <c r="J2622" s="58" t="s">
        <v>313</v>
      </c>
      <c r="K2622" s="58" t="s">
        <v>491</v>
      </c>
      <c r="L2622" s="58">
        <v>75</v>
      </c>
      <c r="M2622" s="58">
        <v>1.5</v>
      </c>
      <c r="N2622" s="71">
        <v>60</v>
      </c>
      <c r="O2622" s="100">
        <f t="array" ref="O2622">IFERROR(INDEX($AD$11:$AO$1485,MATCH($B2622&amp;$I2622,$Z$11:$Z$1485&amp;$AG$11:$AG$1485,0),MATCH($C2622,$AD$9:$AO$9,0)),"-")</f>
        <v>74.569999999999993</v>
      </c>
      <c r="P2622" s="58" t="s">
        <v>131</v>
      </c>
      <c r="Q2622" s="58" t="s">
        <v>131</v>
      </c>
      <c r="R2622" s="100">
        <f t="array" ref="R2622">IFERROR(INDEX($AD$11:$AO$1485,MATCH($B2622&amp;$I2622,$Z$11:$Z$1485&amp;$AG$11:$AG$1485,0),MATCH($D2622,$AD$9:$AO$9,0)),"-")</f>
        <v>74.025700000000001</v>
      </c>
      <c r="S2622" s="58">
        <v>120</v>
      </c>
      <c r="T2622" s="58">
        <v>110</v>
      </c>
      <c r="U2622" s="58">
        <v>4</v>
      </c>
      <c r="V2622" s="58">
        <v>18</v>
      </c>
      <c r="W2622" s="50" t="str">
        <f t="shared" si="223"/>
        <v>-</v>
      </c>
      <c r="X2622" s="50">
        <f t="shared" si="224"/>
        <v>10</v>
      </c>
    </row>
    <row r="2623" spans="2:24" ht="15" x14ac:dyDescent="0.3">
      <c r="B2623" s="58" t="str">
        <f t="shared" si="222"/>
        <v>M76×6</v>
      </c>
      <c r="C2623" s="73" t="s">
        <v>216</v>
      </c>
      <c r="D2623" s="73" t="s">
        <v>221</v>
      </c>
      <c r="E2623" s="71" t="s">
        <v>135</v>
      </c>
      <c r="F2623" s="58">
        <v>76</v>
      </c>
      <c r="G2623" s="58">
        <v>6</v>
      </c>
      <c r="H2623" s="71" t="s">
        <v>483</v>
      </c>
      <c r="I2623" s="71" t="s">
        <v>379</v>
      </c>
      <c r="J2623" s="58" t="s">
        <v>313</v>
      </c>
      <c r="K2623" s="58" t="s">
        <v>491</v>
      </c>
      <c r="L2623" s="58">
        <v>76</v>
      </c>
      <c r="M2623" s="58">
        <v>6</v>
      </c>
      <c r="N2623" s="71">
        <v>60</v>
      </c>
      <c r="O2623" s="100">
        <f t="array" ref="O2623">IFERROR(INDEX($AD$11:$AO$1485,MATCH($B2623&amp;$I2623,$Z$11:$Z$1485&amp;$AG$11:$AG$1485,0),MATCH($C2623,$AD$9:$AO$9,0)),"-")</f>
        <v>75</v>
      </c>
      <c r="P2623" s="58" t="s">
        <v>131</v>
      </c>
      <c r="Q2623" s="58" t="s">
        <v>131</v>
      </c>
      <c r="R2623" s="100">
        <f t="array" ref="R2623">IFERROR(INDEX($AD$11:$AO$1485,MATCH($B2623&amp;$I2623,$Z$11:$Z$1485&amp;$AG$11:$AG$1485,0),MATCH($D2623,$AD$9:$AO$9,0)),"-")</f>
        <v>72.102900000000005</v>
      </c>
      <c r="S2623" s="58">
        <v>310</v>
      </c>
      <c r="T2623" s="58">
        <v>300</v>
      </c>
      <c r="U2623" s="58">
        <v>6</v>
      </c>
      <c r="V2623" s="58">
        <v>9</v>
      </c>
      <c r="W2623" s="50" t="str">
        <f t="shared" si="223"/>
        <v>-</v>
      </c>
      <c r="X2623" s="50">
        <f t="shared" si="224"/>
        <v>10</v>
      </c>
    </row>
    <row r="2624" spans="2:24" ht="15" x14ac:dyDescent="0.3">
      <c r="B2624" s="58" t="str">
        <f t="shared" si="222"/>
        <v>M76×4</v>
      </c>
      <c r="C2624" s="73" t="s">
        <v>216</v>
      </c>
      <c r="D2624" s="73" t="s">
        <v>221</v>
      </c>
      <c r="E2624" s="71" t="s">
        <v>135</v>
      </c>
      <c r="F2624" s="58">
        <v>76</v>
      </c>
      <c r="G2624" s="58">
        <v>4</v>
      </c>
      <c r="H2624" s="71" t="s">
        <v>483</v>
      </c>
      <c r="I2624" s="71" t="s">
        <v>379</v>
      </c>
      <c r="J2624" s="58" t="s">
        <v>313</v>
      </c>
      <c r="K2624" s="58" t="s">
        <v>491</v>
      </c>
      <c r="L2624" s="58">
        <v>76</v>
      </c>
      <c r="M2624" s="58">
        <v>4</v>
      </c>
      <c r="N2624" s="71">
        <v>60</v>
      </c>
      <c r="O2624" s="100">
        <f t="array" ref="O2624">IFERROR(INDEX($AD$11:$AO$1485,MATCH($B2624&amp;$I2624,$Z$11:$Z$1485&amp;$AG$11:$AG$1485,0),MATCH($C2624,$AD$9:$AO$9,0)),"-")</f>
        <v>75.38</v>
      </c>
      <c r="P2624" s="58" t="s">
        <v>131</v>
      </c>
      <c r="Q2624" s="58" t="s">
        <v>131</v>
      </c>
      <c r="R2624" s="100">
        <f t="array" ref="R2624">IFERROR(INDEX($AD$11:$AO$1485,MATCH($B2624&amp;$I2624,$Z$11:$Z$1485&amp;$AG$11:$AG$1485,0),MATCH($D2624,$AD$9:$AO$9,0)),"-")</f>
        <v>73.401899999999998</v>
      </c>
      <c r="S2624" s="58">
        <v>260</v>
      </c>
      <c r="T2624" s="58">
        <v>250</v>
      </c>
      <c r="U2624" s="58">
        <v>5</v>
      </c>
      <c r="V2624" s="58">
        <v>11</v>
      </c>
      <c r="W2624" s="50" t="str">
        <f t="shared" si="223"/>
        <v>-</v>
      </c>
      <c r="X2624" s="50">
        <f t="shared" si="224"/>
        <v>10</v>
      </c>
    </row>
    <row r="2625" spans="2:24" ht="15" x14ac:dyDescent="0.3">
      <c r="B2625" s="58" t="str">
        <f t="shared" si="222"/>
        <v>M76×3</v>
      </c>
      <c r="C2625" s="73" t="s">
        <v>216</v>
      </c>
      <c r="D2625" s="73" t="s">
        <v>221</v>
      </c>
      <c r="E2625" s="71" t="s">
        <v>135</v>
      </c>
      <c r="F2625" s="58">
        <v>76</v>
      </c>
      <c r="G2625" s="58">
        <v>3</v>
      </c>
      <c r="H2625" s="71" t="s">
        <v>483</v>
      </c>
      <c r="I2625" s="71" t="s">
        <v>379</v>
      </c>
      <c r="J2625" s="58" t="s">
        <v>313</v>
      </c>
      <c r="K2625" s="58" t="s">
        <v>491</v>
      </c>
      <c r="L2625" s="58">
        <v>76</v>
      </c>
      <c r="M2625" s="58">
        <v>3</v>
      </c>
      <c r="N2625" s="71">
        <v>60</v>
      </c>
      <c r="O2625" s="100">
        <f t="array" ref="O2625">IFERROR(INDEX($AD$11:$AO$1485,MATCH($B2625&amp;$I2625,$Z$11:$Z$1485&amp;$AG$11:$AG$1485,0),MATCH($C2625,$AD$9:$AO$9,0)),"-")</f>
        <v>75.569999999999993</v>
      </c>
      <c r="P2625" s="58" t="s">
        <v>131</v>
      </c>
      <c r="Q2625" s="58" t="s">
        <v>131</v>
      </c>
      <c r="R2625" s="100">
        <f t="array" ref="R2625">IFERROR(INDEX($AD$11:$AO$1485,MATCH($B2625&amp;$I2625,$Z$11:$Z$1485&amp;$AG$11:$AG$1485,0),MATCH($D2625,$AD$9:$AO$9,0)),"-")</f>
        <v>74.051400000000001</v>
      </c>
      <c r="S2625" s="58">
        <v>234</v>
      </c>
      <c r="T2625" s="58">
        <v>224</v>
      </c>
      <c r="U2625" s="58">
        <v>5</v>
      </c>
      <c r="V2625" s="58">
        <v>12</v>
      </c>
      <c r="W2625" s="50" t="str">
        <f t="shared" si="223"/>
        <v>-</v>
      </c>
      <c r="X2625" s="50">
        <f t="shared" si="224"/>
        <v>10</v>
      </c>
    </row>
    <row r="2626" spans="2:24" ht="15" x14ac:dyDescent="0.3">
      <c r="B2626" s="58" t="str">
        <f t="shared" si="222"/>
        <v>M76×2</v>
      </c>
      <c r="C2626" s="73" t="s">
        <v>216</v>
      </c>
      <c r="D2626" s="73" t="s">
        <v>221</v>
      </c>
      <c r="E2626" s="71" t="s">
        <v>135</v>
      </c>
      <c r="F2626" s="58">
        <v>76</v>
      </c>
      <c r="G2626" s="58">
        <v>2</v>
      </c>
      <c r="H2626" s="71" t="s">
        <v>483</v>
      </c>
      <c r="I2626" s="71" t="s">
        <v>379</v>
      </c>
      <c r="J2626" s="58" t="s">
        <v>313</v>
      </c>
      <c r="K2626" s="58" t="s">
        <v>491</v>
      </c>
      <c r="L2626" s="58">
        <v>76</v>
      </c>
      <c r="M2626" s="58">
        <v>2</v>
      </c>
      <c r="N2626" s="71">
        <v>60</v>
      </c>
      <c r="O2626" s="100">
        <f t="array" ref="O2626">IFERROR(INDEX($AD$11:$AO$1485,MATCH($B2626&amp;$I2626,$Z$11:$Z$1485&amp;$AG$11:$AG$1485,0),MATCH($C2626,$AD$9:$AO$9,0)),"-")</f>
        <v>75.760000000000005</v>
      </c>
      <c r="P2626" s="58" t="s">
        <v>131</v>
      </c>
      <c r="Q2626" s="58" t="s">
        <v>131</v>
      </c>
      <c r="R2626" s="100">
        <f t="array" ref="R2626">IFERROR(INDEX($AD$11:$AO$1485,MATCH($B2626&amp;$I2626,$Z$11:$Z$1485&amp;$AG$11:$AG$1485,0),MATCH($D2626,$AD$9:$AO$9,0)),"-")</f>
        <v>74.700999999999993</v>
      </c>
      <c r="S2626" s="58">
        <v>200</v>
      </c>
      <c r="T2626" s="58">
        <v>190</v>
      </c>
      <c r="U2626" s="58">
        <v>5</v>
      </c>
      <c r="V2626" s="58">
        <v>15</v>
      </c>
      <c r="W2626" s="50" t="str">
        <f t="shared" si="223"/>
        <v>-</v>
      </c>
      <c r="X2626" s="50">
        <f t="shared" si="224"/>
        <v>10</v>
      </c>
    </row>
    <row r="2627" spans="2:24" ht="15" x14ac:dyDescent="0.3">
      <c r="B2627" s="58" t="str">
        <f t="shared" si="222"/>
        <v>M76×1.5</v>
      </c>
      <c r="C2627" s="73" t="s">
        <v>216</v>
      </c>
      <c r="D2627" s="73" t="s">
        <v>221</v>
      </c>
      <c r="E2627" s="71" t="s">
        <v>135</v>
      </c>
      <c r="F2627" s="58">
        <v>76</v>
      </c>
      <c r="G2627" s="58">
        <v>1.5</v>
      </c>
      <c r="H2627" s="71" t="s">
        <v>483</v>
      </c>
      <c r="I2627" s="71" t="s">
        <v>379</v>
      </c>
      <c r="J2627" s="58" t="s">
        <v>313</v>
      </c>
      <c r="K2627" s="58" t="s">
        <v>491</v>
      </c>
      <c r="L2627" s="58">
        <v>76</v>
      </c>
      <c r="M2627" s="58">
        <v>1.5</v>
      </c>
      <c r="N2627" s="71">
        <v>60</v>
      </c>
      <c r="O2627" s="100">
        <f t="array" ref="O2627">IFERROR(INDEX($AD$11:$AO$1485,MATCH($B2627&amp;$I2627,$Z$11:$Z$1485&amp;$AG$11:$AG$1485,0),MATCH($C2627,$AD$9:$AO$9,0)),"-")</f>
        <v>75.849999999999994</v>
      </c>
      <c r="P2627" s="58" t="s">
        <v>131</v>
      </c>
      <c r="Q2627" s="58" t="s">
        <v>131</v>
      </c>
      <c r="R2627" s="100">
        <f t="array" ref="R2627">IFERROR(INDEX($AD$11:$AO$1485,MATCH($B2627&amp;$I2627,$Z$11:$Z$1485&amp;$AG$11:$AG$1485,0),MATCH($D2627,$AD$9:$AO$9,0)),"-")</f>
        <v>75.025700000000001</v>
      </c>
      <c r="S2627" s="58">
        <v>180</v>
      </c>
      <c r="T2627" s="58">
        <v>170</v>
      </c>
      <c r="U2627" s="58">
        <v>4</v>
      </c>
      <c r="V2627" s="58">
        <v>18</v>
      </c>
      <c r="W2627" s="50" t="str">
        <f t="shared" si="223"/>
        <v>-</v>
      </c>
      <c r="X2627" s="50">
        <f t="shared" si="224"/>
        <v>10</v>
      </c>
    </row>
    <row r="2628" spans="2:24" ht="15" x14ac:dyDescent="0.3">
      <c r="B2628" s="58" t="str">
        <f t="shared" si="222"/>
        <v>M78×2</v>
      </c>
      <c r="C2628" s="73" t="s">
        <v>216</v>
      </c>
      <c r="D2628" s="73" t="s">
        <v>221</v>
      </c>
      <c r="E2628" s="71" t="s">
        <v>135</v>
      </c>
      <c r="F2628" s="58">
        <v>78</v>
      </c>
      <c r="G2628" s="58">
        <v>2</v>
      </c>
      <c r="H2628" s="71" t="s">
        <v>483</v>
      </c>
      <c r="I2628" s="71" t="s">
        <v>379</v>
      </c>
      <c r="J2628" s="58" t="s">
        <v>313</v>
      </c>
      <c r="K2628" s="58" t="s">
        <v>491</v>
      </c>
      <c r="L2628" s="58">
        <v>78</v>
      </c>
      <c r="M2628" s="58">
        <v>2</v>
      </c>
      <c r="N2628" s="71">
        <v>60</v>
      </c>
      <c r="O2628" s="100">
        <f t="array" ref="O2628">IFERROR(INDEX($AD$11:$AO$1485,MATCH($B2628&amp;$I2628,$Z$11:$Z$1485&amp;$AG$11:$AG$1485,0),MATCH($C2628,$AD$9:$AO$9,0)),"-")</f>
        <v>77.400000000000006</v>
      </c>
      <c r="P2628" s="58" t="s">
        <v>131</v>
      </c>
      <c r="Q2628" s="58" t="s">
        <v>131</v>
      </c>
      <c r="R2628" s="100">
        <f t="array" ref="R2628">IFERROR(INDEX($AD$11:$AO$1485,MATCH($B2628&amp;$I2628,$Z$11:$Z$1485&amp;$AG$11:$AG$1485,0),MATCH($D2628,$AD$9:$AO$9,0)),"-")</f>
        <v>76.700999999999993</v>
      </c>
      <c r="S2628" s="58">
        <v>130</v>
      </c>
      <c r="T2628" s="58">
        <v>120</v>
      </c>
      <c r="U2628" s="58">
        <v>5</v>
      </c>
      <c r="V2628" s="58">
        <v>15</v>
      </c>
      <c r="W2628" s="50" t="str">
        <f t="shared" si="223"/>
        <v>-</v>
      </c>
      <c r="X2628" s="50">
        <f t="shared" si="224"/>
        <v>10</v>
      </c>
    </row>
    <row r="2629" spans="2:24" ht="15" x14ac:dyDescent="0.3">
      <c r="B2629" s="58" t="str">
        <f t="shared" si="222"/>
        <v>M80×6</v>
      </c>
      <c r="C2629" s="73" t="s">
        <v>216</v>
      </c>
      <c r="D2629" s="73" t="s">
        <v>221</v>
      </c>
      <c r="E2629" s="71" t="s">
        <v>135</v>
      </c>
      <c r="F2629" s="58">
        <v>80</v>
      </c>
      <c r="G2629" s="58">
        <v>6</v>
      </c>
      <c r="H2629" s="71" t="s">
        <v>483</v>
      </c>
      <c r="I2629" s="71" t="s">
        <v>379</v>
      </c>
      <c r="J2629" s="58" t="s">
        <v>313</v>
      </c>
      <c r="K2629" s="58" t="s">
        <v>491</v>
      </c>
      <c r="L2629" s="58">
        <v>80</v>
      </c>
      <c r="M2629" s="58">
        <v>6</v>
      </c>
      <c r="N2629" s="71">
        <v>60</v>
      </c>
      <c r="O2629" s="100">
        <f t="array" ref="O2629">IFERROR(INDEX($AD$11:$AO$1485,MATCH($B2629&amp;$I2629,$Z$11:$Z$1485&amp;$AG$11:$AG$1485,0),MATCH($C2629,$AD$9:$AO$9,0)),"-")</f>
        <v>79</v>
      </c>
      <c r="P2629" s="58" t="s">
        <v>131</v>
      </c>
      <c r="Q2629" s="58" t="s">
        <v>131</v>
      </c>
      <c r="R2629" s="100">
        <f t="array" ref="R2629">IFERROR(INDEX($AD$11:$AO$1485,MATCH($B2629&amp;$I2629,$Z$11:$Z$1485&amp;$AG$11:$AG$1485,0),MATCH($D2629,$AD$9:$AO$9,0)),"-")</f>
        <v>76.102900000000005</v>
      </c>
      <c r="S2629" s="58">
        <v>310</v>
      </c>
      <c r="T2629" s="58">
        <v>300</v>
      </c>
      <c r="U2629" s="58">
        <v>6</v>
      </c>
      <c r="V2629" s="58">
        <v>9</v>
      </c>
      <c r="W2629" s="50" t="str">
        <f t="shared" si="223"/>
        <v>-</v>
      </c>
      <c r="X2629" s="50">
        <f t="shared" si="224"/>
        <v>10</v>
      </c>
    </row>
    <row r="2630" spans="2:24" ht="15" x14ac:dyDescent="0.3">
      <c r="B2630" s="58" t="str">
        <f t="shared" si="222"/>
        <v>M80×4</v>
      </c>
      <c r="C2630" s="73" t="s">
        <v>216</v>
      </c>
      <c r="D2630" s="73" t="s">
        <v>221</v>
      </c>
      <c r="E2630" s="71" t="s">
        <v>135</v>
      </c>
      <c r="F2630" s="58">
        <v>80</v>
      </c>
      <c r="G2630" s="58">
        <v>4</v>
      </c>
      <c r="H2630" s="71" t="s">
        <v>483</v>
      </c>
      <c r="I2630" s="71" t="s">
        <v>379</v>
      </c>
      <c r="J2630" s="58" t="s">
        <v>313</v>
      </c>
      <c r="K2630" s="58" t="s">
        <v>491</v>
      </c>
      <c r="L2630" s="58">
        <v>80</v>
      </c>
      <c r="M2630" s="58">
        <v>4</v>
      </c>
      <c r="N2630" s="71">
        <v>60</v>
      </c>
      <c r="O2630" s="100">
        <f t="array" ref="O2630">IFERROR(INDEX($AD$11:$AO$1485,MATCH($B2630&amp;$I2630,$Z$11:$Z$1485&amp;$AG$11:$AG$1485,0),MATCH($C2630,$AD$9:$AO$9,0)),"-")</f>
        <v>79.38</v>
      </c>
      <c r="P2630" s="58" t="s">
        <v>131</v>
      </c>
      <c r="Q2630" s="58" t="s">
        <v>131</v>
      </c>
      <c r="R2630" s="100">
        <f t="array" ref="R2630">IFERROR(INDEX($AD$11:$AO$1485,MATCH($B2630&amp;$I2630,$Z$11:$Z$1485&amp;$AG$11:$AG$1485,0),MATCH($D2630,$AD$9:$AO$9,0)),"-")</f>
        <v>77.401899999999998</v>
      </c>
      <c r="S2630" s="58">
        <v>260</v>
      </c>
      <c r="T2630" s="58">
        <v>250</v>
      </c>
      <c r="U2630" s="58">
        <v>5</v>
      </c>
      <c r="V2630" s="58">
        <v>11</v>
      </c>
      <c r="W2630" s="50" t="str">
        <f t="shared" si="223"/>
        <v>-</v>
      </c>
      <c r="X2630" s="50">
        <f t="shared" si="224"/>
        <v>10</v>
      </c>
    </row>
    <row r="2631" spans="2:24" ht="15" x14ac:dyDescent="0.3">
      <c r="B2631" s="58" t="str">
        <f t="shared" si="222"/>
        <v>M80×3</v>
      </c>
      <c r="C2631" s="73" t="s">
        <v>216</v>
      </c>
      <c r="D2631" s="73" t="s">
        <v>221</v>
      </c>
      <c r="E2631" s="71" t="s">
        <v>135</v>
      </c>
      <c r="F2631" s="58">
        <v>80</v>
      </c>
      <c r="G2631" s="58">
        <v>3</v>
      </c>
      <c r="H2631" s="71" t="s">
        <v>483</v>
      </c>
      <c r="I2631" s="71" t="s">
        <v>379</v>
      </c>
      <c r="J2631" s="58" t="s">
        <v>313</v>
      </c>
      <c r="K2631" s="58" t="s">
        <v>491</v>
      </c>
      <c r="L2631" s="58">
        <v>80</v>
      </c>
      <c r="M2631" s="58">
        <v>3</v>
      </c>
      <c r="N2631" s="71">
        <v>60</v>
      </c>
      <c r="O2631" s="100">
        <f t="array" ref="O2631">IFERROR(INDEX($AD$11:$AO$1485,MATCH($B2631&amp;$I2631,$Z$11:$Z$1485&amp;$AG$11:$AG$1485,0),MATCH($C2631,$AD$9:$AO$9,0)),"-")</f>
        <v>79.569999999999993</v>
      </c>
      <c r="P2631" s="58" t="s">
        <v>131</v>
      </c>
      <c r="Q2631" s="58" t="s">
        <v>131</v>
      </c>
      <c r="R2631" s="100">
        <f t="array" ref="R2631">IFERROR(INDEX($AD$11:$AO$1485,MATCH($B2631&amp;$I2631,$Z$11:$Z$1485&amp;$AG$11:$AG$1485,0),MATCH($D2631,$AD$9:$AO$9,0)),"-")</f>
        <v>78.051400000000001</v>
      </c>
      <c r="S2631" s="58">
        <v>234</v>
      </c>
      <c r="T2631" s="58">
        <v>224</v>
      </c>
      <c r="U2631" s="58">
        <v>5</v>
      </c>
      <c r="V2631" s="58">
        <v>12</v>
      </c>
      <c r="W2631" s="50" t="str">
        <f t="shared" si="223"/>
        <v>-</v>
      </c>
      <c r="X2631" s="50">
        <f t="shared" si="224"/>
        <v>10</v>
      </c>
    </row>
    <row r="2632" spans="2:24" ht="15" x14ac:dyDescent="0.3">
      <c r="B2632" s="58" t="str">
        <f t="shared" si="222"/>
        <v>M80×2</v>
      </c>
      <c r="C2632" s="73" t="s">
        <v>216</v>
      </c>
      <c r="D2632" s="73" t="s">
        <v>221</v>
      </c>
      <c r="E2632" s="71" t="s">
        <v>135</v>
      </c>
      <c r="F2632" s="58">
        <v>80</v>
      </c>
      <c r="G2632" s="58">
        <v>2</v>
      </c>
      <c r="H2632" s="71" t="s">
        <v>483</v>
      </c>
      <c r="I2632" s="71" t="s">
        <v>379</v>
      </c>
      <c r="J2632" s="58" t="s">
        <v>313</v>
      </c>
      <c r="K2632" s="58" t="s">
        <v>491</v>
      </c>
      <c r="L2632" s="58">
        <v>80</v>
      </c>
      <c r="M2632" s="58">
        <v>2</v>
      </c>
      <c r="N2632" s="71">
        <v>60</v>
      </c>
      <c r="O2632" s="100">
        <f t="array" ref="O2632">IFERROR(INDEX($AD$11:$AO$1485,MATCH($B2632&amp;$I2632,$Z$11:$Z$1485&amp;$AG$11:$AG$1485,0),MATCH($C2632,$AD$9:$AO$9,0)),"-")</f>
        <v>79.400000000000006</v>
      </c>
      <c r="P2632" s="58" t="s">
        <v>131</v>
      </c>
      <c r="Q2632" s="58" t="s">
        <v>131</v>
      </c>
      <c r="R2632" s="100">
        <f t="array" ref="R2632">IFERROR(INDEX($AD$11:$AO$1485,MATCH($B2632&amp;$I2632,$Z$11:$Z$1485&amp;$AG$11:$AG$1485,0),MATCH($D2632,$AD$9:$AO$9,0)),"-")</f>
        <v>78.700999999999993</v>
      </c>
      <c r="S2632" s="58">
        <v>130</v>
      </c>
      <c r="T2632" s="58">
        <v>120</v>
      </c>
      <c r="U2632" s="58">
        <v>5</v>
      </c>
      <c r="V2632" s="58">
        <v>15</v>
      </c>
      <c r="W2632" s="50" t="str">
        <f t="shared" si="223"/>
        <v>-</v>
      </c>
      <c r="X2632" s="50">
        <f t="shared" si="224"/>
        <v>10</v>
      </c>
    </row>
    <row r="2633" spans="2:24" ht="15" x14ac:dyDescent="0.3">
      <c r="B2633" s="58" t="str">
        <f t="shared" si="222"/>
        <v>M80×1.5</v>
      </c>
      <c r="C2633" s="73" t="s">
        <v>216</v>
      </c>
      <c r="D2633" s="73" t="s">
        <v>221</v>
      </c>
      <c r="E2633" s="71" t="s">
        <v>135</v>
      </c>
      <c r="F2633" s="58">
        <v>80</v>
      </c>
      <c r="G2633" s="58">
        <v>1.5</v>
      </c>
      <c r="H2633" s="71" t="s">
        <v>483</v>
      </c>
      <c r="I2633" s="71" t="s">
        <v>379</v>
      </c>
      <c r="J2633" s="58" t="s">
        <v>313</v>
      </c>
      <c r="K2633" s="58" t="s">
        <v>491</v>
      </c>
      <c r="L2633" s="58">
        <v>80</v>
      </c>
      <c r="M2633" s="58">
        <v>1.5</v>
      </c>
      <c r="N2633" s="71">
        <v>60</v>
      </c>
      <c r="O2633" s="100">
        <f t="array" ref="O2633">IFERROR(INDEX($AD$11:$AO$1485,MATCH($B2633&amp;$I2633,$Z$11:$Z$1485&amp;$AG$11:$AG$1485,0),MATCH($C2633,$AD$9:$AO$9,0)),"-")</f>
        <v>79.569999999999993</v>
      </c>
      <c r="P2633" s="58" t="s">
        <v>131</v>
      </c>
      <c r="Q2633" s="58" t="s">
        <v>131</v>
      </c>
      <c r="R2633" s="100">
        <f t="array" ref="R2633">IFERROR(INDEX($AD$11:$AO$1485,MATCH($B2633&amp;$I2633,$Z$11:$Z$1485&amp;$AG$11:$AG$1485,0),MATCH($D2633,$AD$9:$AO$9,0)),"-")</f>
        <v>79.025700000000001</v>
      </c>
      <c r="S2633" s="58">
        <v>120</v>
      </c>
      <c r="T2633" s="58">
        <v>110</v>
      </c>
      <c r="U2633" s="58">
        <v>4</v>
      </c>
      <c r="V2633" s="58">
        <v>18</v>
      </c>
      <c r="W2633" s="50" t="str">
        <f t="shared" si="223"/>
        <v>-</v>
      </c>
      <c r="X2633" s="50">
        <f t="shared" si="224"/>
        <v>10</v>
      </c>
    </row>
    <row r="2634" spans="2:24" ht="15" x14ac:dyDescent="0.3">
      <c r="B2634" s="58" t="str">
        <f t="shared" si="222"/>
        <v>M82×2</v>
      </c>
      <c r="C2634" s="73" t="s">
        <v>216</v>
      </c>
      <c r="D2634" s="73" t="s">
        <v>221</v>
      </c>
      <c r="E2634" s="71" t="s">
        <v>135</v>
      </c>
      <c r="F2634" s="58">
        <v>82</v>
      </c>
      <c r="G2634" s="58">
        <v>2</v>
      </c>
      <c r="H2634" s="71" t="s">
        <v>483</v>
      </c>
      <c r="I2634" s="71" t="s">
        <v>379</v>
      </c>
      <c r="J2634" s="58" t="s">
        <v>313</v>
      </c>
      <c r="K2634" s="58" t="s">
        <v>491</v>
      </c>
      <c r="L2634" s="58">
        <v>82</v>
      </c>
      <c r="M2634" s="58">
        <v>2</v>
      </c>
      <c r="N2634" s="71">
        <v>60</v>
      </c>
      <c r="O2634" s="100">
        <f t="array" ref="O2634">IFERROR(INDEX($AD$11:$AO$1485,MATCH($B2634&amp;$I2634,$Z$11:$Z$1485&amp;$AG$11:$AG$1485,0),MATCH($C2634,$AD$9:$AO$9,0)),"-")</f>
        <v>81.41</v>
      </c>
      <c r="P2634" s="58" t="s">
        <v>131</v>
      </c>
      <c r="Q2634" s="58" t="s">
        <v>131</v>
      </c>
      <c r="R2634" s="100">
        <f t="array" ref="R2634">IFERROR(INDEX($AD$11:$AO$1485,MATCH($B2634&amp;$I2634,$Z$11:$Z$1485&amp;$AG$11:$AG$1485,0),MATCH($D2634,$AD$9:$AO$9,0)),"-")</f>
        <v>80.700999999999993</v>
      </c>
      <c r="S2634" s="58">
        <v>142</v>
      </c>
      <c r="T2634" s="58">
        <v>130</v>
      </c>
      <c r="U2634" s="58">
        <v>5</v>
      </c>
      <c r="V2634" s="58">
        <v>15</v>
      </c>
      <c r="W2634" s="50" t="str">
        <f t="shared" si="223"/>
        <v>-</v>
      </c>
      <c r="X2634" s="50">
        <f t="shared" si="224"/>
        <v>12</v>
      </c>
    </row>
    <row r="2635" spans="2:24" ht="15" x14ac:dyDescent="0.3">
      <c r="B2635" s="58" t="str">
        <f t="shared" ref="B2635:B2698" si="225">CONCATENATE(E2635,L2635,"×",G2635)</f>
        <v>M85×6</v>
      </c>
      <c r="C2635" s="73" t="s">
        <v>216</v>
      </c>
      <c r="D2635" s="73" t="s">
        <v>221</v>
      </c>
      <c r="E2635" s="71" t="s">
        <v>135</v>
      </c>
      <c r="F2635" s="58">
        <v>85</v>
      </c>
      <c r="G2635" s="58">
        <v>6</v>
      </c>
      <c r="H2635" s="71" t="s">
        <v>483</v>
      </c>
      <c r="I2635" s="71" t="s">
        <v>379</v>
      </c>
      <c r="J2635" s="58" t="s">
        <v>313</v>
      </c>
      <c r="K2635" s="58" t="s">
        <v>491</v>
      </c>
      <c r="L2635" s="58">
        <v>85</v>
      </c>
      <c r="M2635" s="58">
        <v>6</v>
      </c>
      <c r="N2635" s="71">
        <v>60</v>
      </c>
      <c r="O2635" s="100">
        <f t="array" ref="O2635">IFERROR(INDEX($AD$11:$AO$1485,MATCH($B2635&amp;$I2635,$Z$11:$Z$1485&amp;$AG$11:$AG$1485,0),MATCH($C2635,$AD$9:$AO$9,0)),"-")</f>
        <v>84</v>
      </c>
      <c r="P2635" s="58" t="s">
        <v>131</v>
      </c>
      <c r="Q2635" s="58" t="s">
        <v>131</v>
      </c>
      <c r="R2635" s="100">
        <f t="array" ref="R2635">IFERROR(INDEX($AD$11:$AO$1485,MATCH($B2635&amp;$I2635,$Z$11:$Z$1485&amp;$AG$11:$AG$1485,0),MATCH($D2635,$AD$9:$AO$9,0)),"-")</f>
        <v>81.102900000000005</v>
      </c>
      <c r="S2635" s="58">
        <v>312</v>
      </c>
      <c r="T2635" s="58">
        <v>300</v>
      </c>
      <c r="U2635" s="58">
        <v>6</v>
      </c>
      <c r="V2635" s="58">
        <v>9</v>
      </c>
      <c r="W2635" s="50" t="str">
        <f t="shared" si="223"/>
        <v>-</v>
      </c>
      <c r="X2635" s="50">
        <f t="shared" si="224"/>
        <v>12</v>
      </c>
    </row>
    <row r="2636" spans="2:24" ht="15" x14ac:dyDescent="0.3">
      <c r="B2636" s="58" t="str">
        <f t="shared" si="225"/>
        <v>M85×4</v>
      </c>
      <c r="C2636" s="73" t="s">
        <v>216</v>
      </c>
      <c r="D2636" s="73" t="s">
        <v>221</v>
      </c>
      <c r="E2636" s="71" t="s">
        <v>135</v>
      </c>
      <c r="F2636" s="58">
        <v>85</v>
      </c>
      <c r="G2636" s="58">
        <v>4</v>
      </c>
      <c r="H2636" s="71" t="s">
        <v>483</v>
      </c>
      <c r="I2636" s="71" t="s">
        <v>379</v>
      </c>
      <c r="J2636" s="58" t="s">
        <v>313</v>
      </c>
      <c r="K2636" s="58" t="s">
        <v>491</v>
      </c>
      <c r="L2636" s="58">
        <v>85</v>
      </c>
      <c r="M2636" s="58">
        <v>4</v>
      </c>
      <c r="N2636" s="71">
        <v>60</v>
      </c>
      <c r="O2636" s="100">
        <f t="array" ref="O2636">IFERROR(INDEX($AD$11:$AO$1485,MATCH($B2636&amp;$I2636,$Z$11:$Z$1485&amp;$AG$11:$AG$1485,0),MATCH($C2636,$AD$9:$AO$9,0)),"-")</f>
        <v>84.38</v>
      </c>
      <c r="P2636" s="58" t="s">
        <v>131</v>
      </c>
      <c r="Q2636" s="58" t="s">
        <v>131</v>
      </c>
      <c r="R2636" s="100">
        <f t="array" ref="R2636">IFERROR(INDEX($AD$11:$AO$1485,MATCH($B2636&amp;$I2636,$Z$11:$Z$1485&amp;$AG$11:$AG$1485,0),MATCH($D2636,$AD$9:$AO$9,0)),"-")</f>
        <v>82.401899999999998</v>
      </c>
      <c r="S2636" s="58">
        <v>262</v>
      </c>
      <c r="T2636" s="58">
        <v>250</v>
      </c>
      <c r="U2636" s="58">
        <v>5</v>
      </c>
      <c r="V2636" s="58">
        <v>11</v>
      </c>
      <c r="W2636" s="50" t="str">
        <f t="shared" si="223"/>
        <v>-</v>
      </c>
      <c r="X2636" s="50">
        <f t="shared" si="224"/>
        <v>12</v>
      </c>
    </row>
    <row r="2637" spans="2:24" ht="15" x14ac:dyDescent="0.3">
      <c r="B2637" s="58" t="str">
        <f t="shared" si="225"/>
        <v>M85×3</v>
      </c>
      <c r="C2637" s="73" t="s">
        <v>216</v>
      </c>
      <c r="D2637" s="73" t="s">
        <v>221</v>
      </c>
      <c r="E2637" s="71" t="s">
        <v>135</v>
      </c>
      <c r="F2637" s="58">
        <v>85</v>
      </c>
      <c r="G2637" s="58">
        <v>3</v>
      </c>
      <c r="H2637" s="71" t="s">
        <v>483</v>
      </c>
      <c r="I2637" s="71" t="s">
        <v>379</v>
      </c>
      <c r="J2637" s="58" t="s">
        <v>313</v>
      </c>
      <c r="K2637" s="58" t="s">
        <v>491</v>
      </c>
      <c r="L2637" s="58">
        <v>85</v>
      </c>
      <c r="M2637" s="58">
        <v>3</v>
      </c>
      <c r="N2637" s="71">
        <v>60</v>
      </c>
      <c r="O2637" s="100">
        <f t="array" ref="O2637">IFERROR(INDEX($AD$11:$AO$1485,MATCH($B2637&amp;$I2637,$Z$11:$Z$1485&amp;$AG$11:$AG$1485,0),MATCH($C2637,$AD$9:$AO$9,0)),"-")</f>
        <v>84.57</v>
      </c>
      <c r="P2637" s="58" t="s">
        <v>131</v>
      </c>
      <c r="Q2637" s="58" t="s">
        <v>131</v>
      </c>
      <c r="R2637" s="100">
        <f t="array" ref="R2637">IFERROR(INDEX($AD$11:$AO$1485,MATCH($B2637&amp;$I2637,$Z$11:$Z$1485&amp;$AG$11:$AG$1485,0),MATCH($D2637,$AD$9:$AO$9,0)),"-")</f>
        <v>83.051400000000001</v>
      </c>
      <c r="S2637" s="58">
        <v>236</v>
      </c>
      <c r="T2637" s="58">
        <v>224</v>
      </c>
      <c r="U2637" s="58">
        <v>5</v>
      </c>
      <c r="V2637" s="58">
        <v>12</v>
      </c>
      <c r="W2637" s="50" t="str">
        <f t="shared" si="223"/>
        <v>-</v>
      </c>
      <c r="X2637" s="50">
        <f t="shared" si="224"/>
        <v>12</v>
      </c>
    </row>
    <row r="2638" spans="2:24" ht="15" x14ac:dyDescent="0.3">
      <c r="B2638" s="58" t="str">
        <f t="shared" si="225"/>
        <v>M85×2</v>
      </c>
      <c r="C2638" s="73" t="s">
        <v>216</v>
      </c>
      <c r="D2638" s="73" t="s">
        <v>221</v>
      </c>
      <c r="E2638" s="71" t="s">
        <v>135</v>
      </c>
      <c r="F2638" s="58">
        <v>85</v>
      </c>
      <c r="G2638" s="58">
        <v>2</v>
      </c>
      <c r="H2638" s="71" t="s">
        <v>483</v>
      </c>
      <c r="I2638" s="71" t="s">
        <v>379</v>
      </c>
      <c r="J2638" s="58" t="s">
        <v>313</v>
      </c>
      <c r="K2638" s="58" t="s">
        <v>491</v>
      </c>
      <c r="L2638" s="58">
        <v>85</v>
      </c>
      <c r="M2638" s="58">
        <v>2</v>
      </c>
      <c r="N2638" s="71">
        <v>60</v>
      </c>
      <c r="O2638" s="100">
        <f t="array" ref="O2638">IFERROR(INDEX($AD$11:$AO$1485,MATCH($B2638&amp;$I2638,$Z$11:$Z$1485&amp;$AG$11:$AG$1485,0),MATCH($C2638,$AD$9:$AO$9,0)),"-")</f>
        <v>84.41</v>
      </c>
      <c r="P2638" s="58" t="s">
        <v>131</v>
      </c>
      <c r="Q2638" s="58" t="s">
        <v>131</v>
      </c>
      <c r="R2638" s="100">
        <f t="array" ref="R2638">IFERROR(INDEX($AD$11:$AO$1485,MATCH($B2638&amp;$I2638,$Z$11:$Z$1485&amp;$AG$11:$AG$1485,0),MATCH($D2638,$AD$9:$AO$9,0)),"-")</f>
        <v>83.700999999999993</v>
      </c>
      <c r="S2638" s="58">
        <v>142</v>
      </c>
      <c r="T2638" s="58">
        <v>130</v>
      </c>
      <c r="U2638" s="58">
        <v>5</v>
      </c>
      <c r="V2638" s="58">
        <v>15</v>
      </c>
      <c r="W2638" s="50" t="str">
        <f t="shared" si="223"/>
        <v>-</v>
      </c>
      <c r="X2638" s="50">
        <f t="shared" si="224"/>
        <v>12</v>
      </c>
    </row>
    <row r="2639" spans="2:24" ht="15" x14ac:dyDescent="0.3">
      <c r="B2639" s="58" t="str">
        <f t="shared" si="225"/>
        <v>M90×6</v>
      </c>
      <c r="C2639" s="73" t="s">
        <v>216</v>
      </c>
      <c r="D2639" s="73" t="s">
        <v>221</v>
      </c>
      <c r="E2639" s="71" t="s">
        <v>135</v>
      </c>
      <c r="F2639" s="58">
        <v>90</v>
      </c>
      <c r="G2639" s="58">
        <v>6</v>
      </c>
      <c r="H2639" s="71" t="s">
        <v>483</v>
      </c>
      <c r="I2639" s="71" t="s">
        <v>379</v>
      </c>
      <c r="J2639" s="58" t="s">
        <v>313</v>
      </c>
      <c r="K2639" s="58" t="s">
        <v>491</v>
      </c>
      <c r="L2639" s="58">
        <v>90</v>
      </c>
      <c r="M2639" s="58">
        <v>6</v>
      </c>
      <c r="N2639" s="71">
        <v>60</v>
      </c>
      <c r="O2639" s="100">
        <f t="array" ref="O2639">IFERROR(INDEX($AD$11:$AO$1485,MATCH($B2639&amp;$I2639,$Z$11:$Z$1485&amp;$AG$11:$AG$1485,0),MATCH($C2639,$AD$9:$AO$9,0)),"-")</f>
        <v>89</v>
      </c>
      <c r="P2639" s="58" t="s">
        <v>131</v>
      </c>
      <c r="Q2639" s="58" t="s">
        <v>131</v>
      </c>
      <c r="R2639" s="100">
        <f t="array" ref="R2639">IFERROR(INDEX($AD$11:$AO$1485,MATCH($B2639&amp;$I2639,$Z$11:$Z$1485&amp;$AG$11:$AG$1485,0),MATCH($D2639,$AD$9:$AO$9,0)),"-")</f>
        <v>86.102900000000005</v>
      </c>
      <c r="S2639" s="58">
        <v>312</v>
      </c>
      <c r="T2639" s="58">
        <v>300</v>
      </c>
      <c r="U2639" s="58">
        <v>6</v>
      </c>
      <c r="V2639" s="58">
        <v>9</v>
      </c>
      <c r="W2639" s="50" t="str">
        <f t="shared" si="223"/>
        <v>-</v>
      </c>
      <c r="X2639" s="50">
        <f t="shared" si="224"/>
        <v>12</v>
      </c>
    </row>
    <row r="2640" spans="2:24" ht="15" x14ac:dyDescent="0.3">
      <c r="B2640" s="58" t="str">
        <f t="shared" si="225"/>
        <v>M90×4</v>
      </c>
      <c r="C2640" s="73" t="s">
        <v>216</v>
      </c>
      <c r="D2640" s="73" t="s">
        <v>221</v>
      </c>
      <c r="E2640" s="71" t="s">
        <v>135</v>
      </c>
      <c r="F2640" s="58">
        <v>90</v>
      </c>
      <c r="G2640" s="58">
        <v>4</v>
      </c>
      <c r="H2640" s="71" t="s">
        <v>483</v>
      </c>
      <c r="I2640" s="71" t="s">
        <v>379</v>
      </c>
      <c r="J2640" s="58" t="s">
        <v>313</v>
      </c>
      <c r="K2640" s="58" t="s">
        <v>491</v>
      </c>
      <c r="L2640" s="58">
        <v>90</v>
      </c>
      <c r="M2640" s="58">
        <v>4</v>
      </c>
      <c r="N2640" s="71">
        <v>60</v>
      </c>
      <c r="O2640" s="100">
        <f t="array" ref="O2640">IFERROR(INDEX($AD$11:$AO$1485,MATCH($B2640&amp;$I2640,$Z$11:$Z$1485&amp;$AG$11:$AG$1485,0),MATCH($C2640,$AD$9:$AO$9,0)),"-")</f>
        <v>89.38</v>
      </c>
      <c r="P2640" s="58" t="s">
        <v>131</v>
      </c>
      <c r="Q2640" s="58" t="s">
        <v>131</v>
      </c>
      <c r="R2640" s="100">
        <f t="array" ref="R2640">IFERROR(INDEX($AD$11:$AO$1485,MATCH($B2640&amp;$I2640,$Z$11:$Z$1485&amp;$AG$11:$AG$1485,0),MATCH($D2640,$AD$9:$AO$9,0)),"-")</f>
        <v>87.401899999999998</v>
      </c>
      <c r="S2640" s="58">
        <v>262</v>
      </c>
      <c r="T2640" s="58">
        <v>250</v>
      </c>
      <c r="U2640" s="58">
        <v>5</v>
      </c>
      <c r="V2640" s="58">
        <v>11</v>
      </c>
      <c r="W2640" s="50" t="str">
        <f t="shared" si="223"/>
        <v>-</v>
      </c>
      <c r="X2640" s="50">
        <f t="shared" si="224"/>
        <v>12</v>
      </c>
    </row>
    <row r="2641" spans="2:24" ht="15" x14ac:dyDescent="0.3">
      <c r="B2641" s="58" t="str">
        <f t="shared" si="225"/>
        <v>M90×3</v>
      </c>
      <c r="C2641" s="73" t="s">
        <v>216</v>
      </c>
      <c r="D2641" s="73" t="s">
        <v>221</v>
      </c>
      <c r="E2641" s="71" t="s">
        <v>135</v>
      </c>
      <c r="F2641" s="58">
        <v>90</v>
      </c>
      <c r="G2641" s="58">
        <v>3</v>
      </c>
      <c r="H2641" s="71" t="s">
        <v>483</v>
      </c>
      <c r="I2641" s="71" t="s">
        <v>379</v>
      </c>
      <c r="J2641" s="58" t="s">
        <v>313</v>
      </c>
      <c r="K2641" s="58" t="s">
        <v>491</v>
      </c>
      <c r="L2641" s="58">
        <v>90</v>
      </c>
      <c r="M2641" s="58">
        <v>3</v>
      </c>
      <c r="N2641" s="71">
        <v>60</v>
      </c>
      <c r="O2641" s="100">
        <f t="array" ref="O2641">IFERROR(INDEX($AD$11:$AO$1485,MATCH($B2641&amp;$I2641,$Z$11:$Z$1485&amp;$AG$11:$AG$1485,0),MATCH($C2641,$AD$9:$AO$9,0)),"-")</f>
        <v>89.57</v>
      </c>
      <c r="P2641" s="58" t="s">
        <v>131</v>
      </c>
      <c r="Q2641" s="58" t="s">
        <v>131</v>
      </c>
      <c r="R2641" s="100">
        <f t="array" ref="R2641">IFERROR(INDEX($AD$11:$AO$1485,MATCH($B2641&amp;$I2641,$Z$11:$Z$1485&amp;$AG$11:$AG$1485,0),MATCH($D2641,$AD$9:$AO$9,0)),"-")</f>
        <v>88.051400000000001</v>
      </c>
      <c r="S2641" s="58">
        <v>236</v>
      </c>
      <c r="T2641" s="58">
        <v>224</v>
      </c>
      <c r="U2641" s="58">
        <v>5</v>
      </c>
      <c r="V2641" s="58">
        <v>12</v>
      </c>
      <c r="W2641" s="50" t="str">
        <f t="shared" si="223"/>
        <v>-</v>
      </c>
      <c r="X2641" s="50">
        <f t="shared" si="224"/>
        <v>12</v>
      </c>
    </row>
    <row r="2642" spans="2:24" ht="15" x14ac:dyDescent="0.3">
      <c r="B2642" s="58" t="str">
        <f t="shared" si="225"/>
        <v>M90×2</v>
      </c>
      <c r="C2642" s="73" t="s">
        <v>216</v>
      </c>
      <c r="D2642" s="73" t="s">
        <v>221</v>
      </c>
      <c r="E2642" s="71" t="s">
        <v>135</v>
      </c>
      <c r="F2642" s="58">
        <v>90</v>
      </c>
      <c r="G2642" s="58">
        <v>2</v>
      </c>
      <c r="H2642" s="71" t="s">
        <v>483</v>
      </c>
      <c r="I2642" s="71" t="s">
        <v>379</v>
      </c>
      <c r="J2642" s="58" t="s">
        <v>313</v>
      </c>
      <c r="K2642" s="58" t="s">
        <v>491</v>
      </c>
      <c r="L2642" s="58">
        <v>90</v>
      </c>
      <c r="M2642" s="58">
        <v>2</v>
      </c>
      <c r="N2642" s="71">
        <v>60</v>
      </c>
      <c r="O2642" s="100">
        <f t="array" ref="O2642">IFERROR(INDEX($AD$11:$AO$1485,MATCH($B2642&amp;$I2642,$Z$11:$Z$1485&amp;$AG$11:$AG$1485,0),MATCH($C2642,$AD$9:$AO$9,0)),"-")</f>
        <v>89.41</v>
      </c>
      <c r="P2642" s="58" t="s">
        <v>131</v>
      </c>
      <c r="Q2642" s="58" t="s">
        <v>131</v>
      </c>
      <c r="R2642" s="100">
        <f t="array" ref="R2642">IFERROR(INDEX($AD$11:$AO$1485,MATCH($B2642&amp;$I2642,$Z$11:$Z$1485&amp;$AG$11:$AG$1485,0),MATCH($D2642,$AD$9:$AO$9,0)),"-")</f>
        <v>88.700999999999993</v>
      </c>
      <c r="S2642" s="58">
        <v>142</v>
      </c>
      <c r="T2642" s="58">
        <v>130</v>
      </c>
      <c r="U2642" s="58">
        <v>5</v>
      </c>
      <c r="V2642" s="58">
        <v>15</v>
      </c>
      <c r="W2642" s="50" t="str">
        <f t="shared" si="223"/>
        <v>-</v>
      </c>
      <c r="X2642" s="50">
        <f t="shared" si="224"/>
        <v>12</v>
      </c>
    </row>
    <row r="2643" spans="2:24" ht="15" x14ac:dyDescent="0.3">
      <c r="B2643" s="58" t="str">
        <f t="shared" si="225"/>
        <v>M95×6</v>
      </c>
      <c r="C2643" s="73" t="s">
        <v>216</v>
      </c>
      <c r="D2643" s="73" t="s">
        <v>221</v>
      </c>
      <c r="E2643" s="71" t="s">
        <v>135</v>
      </c>
      <c r="F2643" s="58">
        <v>95</v>
      </c>
      <c r="G2643" s="58">
        <v>6</v>
      </c>
      <c r="H2643" s="71" t="s">
        <v>483</v>
      </c>
      <c r="I2643" s="71" t="s">
        <v>379</v>
      </c>
      <c r="J2643" s="58" t="s">
        <v>313</v>
      </c>
      <c r="K2643" s="58" t="s">
        <v>491</v>
      </c>
      <c r="L2643" s="58">
        <v>95</v>
      </c>
      <c r="M2643" s="58">
        <v>6</v>
      </c>
      <c r="N2643" s="71">
        <v>60</v>
      </c>
      <c r="O2643" s="100">
        <f t="array" ref="O2643">IFERROR(INDEX($AD$11:$AO$1485,MATCH($B2643&amp;$I2643,$Z$11:$Z$1485&amp;$AG$11:$AG$1485,0),MATCH($C2643,$AD$9:$AO$9,0)),"-")</f>
        <v>94.02</v>
      </c>
      <c r="P2643" s="58" t="s">
        <v>131</v>
      </c>
      <c r="Q2643" s="58" t="s">
        <v>131</v>
      </c>
      <c r="R2643" s="100">
        <f t="array" ref="R2643">IFERROR(INDEX($AD$11:$AO$1485,MATCH($B2643&amp;$I2643,$Z$11:$Z$1485&amp;$AG$11:$AG$1485,0),MATCH($D2643,$AD$9:$AO$9,0)),"-")</f>
        <v>91.102900000000005</v>
      </c>
      <c r="S2643" s="58">
        <v>327</v>
      </c>
      <c r="T2643" s="58">
        <v>315</v>
      </c>
      <c r="U2643" s="58">
        <v>6</v>
      </c>
      <c r="V2643" s="58">
        <v>9</v>
      </c>
      <c r="W2643" s="50" t="str">
        <f t="shared" si="223"/>
        <v>-</v>
      </c>
      <c r="X2643" s="50">
        <f t="shared" si="224"/>
        <v>12</v>
      </c>
    </row>
    <row r="2644" spans="2:24" ht="15" x14ac:dyDescent="0.3">
      <c r="B2644" s="58" t="str">
        <f t="shared" si="225"/>
        <v>M95×4</v>
      </c>
      <c r="C2644" s="73" t="s">
        <v>216</v>
      </c>
      <c r="D2644" s="73" t="s">
        <v>221</v>
      </c>
      <c r="E2644" s="71" t="s">
        <v>135</v>
      </c>
      <c r="F2644" s="58">
        <v>95</v>
      </c>
      <c r="G2644" s="58">
        <v>4</v>
      </c>
      <c r="H2644" s="71" t="s">
        <v>483</v>
      </c>
      <c r="I2644" s="71" t="s">
        <v>379</v>
      </c>
      <c r="J2644" s="58" t="s">
        <v>313</v>
      </c>
      <c r="K2644" s="58" t="s">
        <v>491</v>
      </c>
      <c r="L2644" s="58">
        <v>95</v>
      </c>
      <c r="M2644" s="58">
        <v>4</v>
      </c>
      <c r="N2644" s="71">
        <v>60</v>
      </c>
      <c r="O2644" s="100">
        <f t="array" ref="O2644">IFERROR(INDEX($AD$11:$AO$1485,MATCH($B2644&amp;$I2644,$Z$11:$Z$1485&amp;$AG$11:$AG$1485,0),MATCH($C2644,$AD$9:$AO$9,0)),"-")</f>
        <v>94.4</v>
      </c>
      <c r="P2644" s="58" t="s">
        <v>131</v>
      </c>
      <c r="Q2644" s="58" t="s">
        <v>131</v>
      </c>
      <c r="R2644" s="100">
        <f t="array" ref="R2644">IFERROR(INDEX($AD$11:$AO$1485,MATCH($B2644&amp;$I2644,$Z$11:$Z$1485&amp;$AG$11:$AG$1485,0),MATCH($D2644,$AD$9:$AO$9,0)),"-")</f>
        <v>92.401899999999998</v>
      </c>
      <c r="S2644" s="58">
        <v>277</v>
      </c>
      <c r="T2644" s="58">
        <v>265</v>
      </c>
      <c r="U2644" s="58">
        <v>5</v>
      </c>
      <c r="V2644" s="58">
        <v>11</v>
      </c>
      <c r="W2644" s="50" t="str">
        <f t="shared" si="223"/>
        <v>-</v>
      </c>
      <c r="X2644" s="50">
        <f t="shared" si="224"/>
        <v>12</v>
      </c>
    </row>
    <row r="2645" spans="2:24" ht="15" x14ac:dyDescent="0.3">
      <c r="B2645" s="58" t="str">
        <f t="shared" si="225"/>
        <v>M95×3</v>
      </c>
      <c r="C2645" s="73" t="s">
        <v>216</v>
      </c>
      <c r="D2645" s="73" t="s">
        <v>221</v>
      </c>
      <c r="E2645" s="71" t="s">
        <v>135</v>
      </c>
      <c r="F2645" s="58">
        <v>95</v>
      </c>
      <c r="G2645" s="58">
        <v>3</v>
      </c>
      <c r="H2645" s="71" t="s">
        <v>483</v>
      </c>
      <c r="I2645" s="71" t="s">
        <v>379</v>
      </c>
      <c r="J2645" s="58" t="s">
        <v>313</v>
      </c>
      <c r="K2645" s="58" t="s">
        <v>491</v>
      </c>
      <c r="L2645" s="58">
        <v>95</v>
      </c>
      <c r="M2645" s="58">
        <v>3</v>
      </c>
      <c r="N2645" s="71">
        <v>60</v>
      </c>
      <c r="O2645" s="100">
        <f t="array" ref="O2645">IFERROR(INDEX($AD$11:$AO$1485,MATCH($B2645&amp;$I2645,$Z$11:$Z$1485&amp;$AG$11:$AG$1485,0),MATCH($C2645,$AD$9:$AO$9,0)),"-")</f>
        <v>94.59</v>
      </c>
      <c r="P2645" s="58" t="s">
        <v>131</v>
      </c>
      <c r="Q2645" s="58" t="s">
        <v>131</v>
      </c>
      <c r="R2645" s="100">
        <f t="array" ref="R2645">IFERROR(INDEX($AD$11:$AO$1485,MATCH($B2645&amp;$I2645,$Z$11:$Z$1485&amp;$AG$11:$AG$1485,0),MATCH($D2645,$AD$9:$AO$9,0)),"-")</f>
        <v>93.051400000000001</v>
      </c>
      <c r="S2645" s="58">
        <v>248</v>
      </c>
      <c r="T2645" s="58">
        <v>236</v>
      </c>
      <c r="U2645" s="58">
        <v>5</v>
      </c>
      <c r="V2645" s="58">
        <v>12</v>
      </c>
      <c r="W2645" s="50" t="str">
        <f t="shared" si="223"/>
        <v>-</v>
      </c>
      <c r="X2645" s="50">
        <f t="shared" si="224"/>
        <v>12</v>
      </c>
    </row>
    <row r="2646" spans="2:24" ht="15" x14ac:dyDescent="0.3">
      <c r="B2646" s="58" t="str">
        <f t="shared" si="225"/>
        <v>M95×2</v>
      </c>
      <c r="C2646" s="73" t="s">
        <v>216</v>
      </c>
      <c r="D2646" s="73" t="s">
        <v>221</v>
      </c>
      <c r="E2646" s="71" t="s">
        <v>135</v>
      </c>
      <c r="F2646" s="58">
        <v>95</v>
      </c>
      <c r="G2646" s="58">
        <v>2</v>
      </c>
      <c r="H2646" s="71" t="s">
        <v>483</v>
      </c>
      <c r="I2646" s="71" t="s">
        <v>379</v>
      </c>
      <c r="J2646" s="58" t="s">
        <v>313</v>
      </c>
      <c r="K2646" s="58" t="s">
        <v>491</v>
      </c>
      <c r="L2646" s="58">
        <v>95</v>
      </c>
      <c r="M2646" s="58">
        <v>2</v>
      </c>
      <c r="N2646" s="71">
        <v>60</v>
      </c>
      <c r="O2646" s="100">
        <f t="array" ref="O2646">IFERROR(INDEX($AD$11:$AO$1485,MATCH($B2646&amp;$I2646,$Z$11:$Z$1485&amp;$AG$11:$AG$1485,0),MATCH($C2646,$AD$9:$AO$9,0)),"-")</f>
        <v>94.41</v>
      </c>
      <c r="P2646" s="58" t="s">
        <v>131</v>
      </c>
      <c r="Q2646" s="58" t="s">
        <v>131</v>
      </c>
      <c r="R2646" s="100">
        <f t="array" ref="R2646">IFERROR(INDEX($AD$11:$AO$1485,MATCH($B2646&amp;$I2646,$Z$11:$Z$1485&amp;$AG$11:$AG$1485,0),MATCH($D2646,$AD$9:$AO$9,0)),"-")</f>
        <v>93.700999999999993</v>
      </c>
      <c r="S2646" s="58">
        <v>142</v>
      </c>
      <c r="T2646" s="58">
        <v>130</v>
      </c>
      <c r="U2646" s="58">
        <v>5</v>
      </c>
      <c r="V2646" s="58">
        <v>15</v>
      </c>
      <c r="W2646" s="50" t="str">
        <f t="shared" si="223"/>
        <v>-</v>
      </c>
      <c r="X2646" s="50">
        <f t="shared" si="224"/>
        <v>12</v>
      </c>
    </row>
    <row r="2647" spans="2:24" ht="15" x14ac:dyDescent="0.3">
      <c r="B2647" s="58" t="str">
        <f t="shared" si="225"/>
        <v>M100×6</v>
      </c>
      <c r="C2647" s="73" t="s">
        <v>216</v>
      </c>
      <c r="D2647" s="73" t="s">
        <v>221</v>
      </c>
      <c r="E2647" s="71" t="s">
        <v>135</v>
      </c>
      <c r="F2647" s="58">
        <v>100</v>
      </c>
      <c r="G2647" s="58">
        <v>6</v>
      </c>
      <c r="H2647" s="71" t="s">
        <v>483</v>
      </c>
      <c r="I2647" s="71" t="s">
        <v>379</v>
      </c>
      <c r="J2647" s="58" t="s">
        <v>313</v>
      </c>
      <c r="K2647" s="58" t="s">
        <v>491</v>
      </c>
      <c r="L2647" s="58">
        <v>100</v>
      </c>
      <c r="M2647" s="58">
        <v>6</v>
      </c>
      <c r="N2647" s="71">
        <v>60</v>
      </c>
      <c r="O2647" s="100">
        <f t="array" ref="O2647">IFERROR(INDEX($AD$11:$AO$1485,MATCH($B2647&amp;$I2647,$Z$11:$Z$1485&amp;$AG$11:$AG$1485,0),MATCH($C2647,$AD$9:$AO$9,0)),"-")</f>
        <v>99.02</v>
      </c>
      <c r="P2647" s="58" t="s">
        <v>131</v>
      </c>
      <c r="Q2647" s="58" t="s">
        <v>131</v>
      </c>
      <c r="R2647" s="100">
        <f t="array" ref="R2647">IFERROR(INDEX($AD$11:$AO$1485,MATCH($B2647&amp;$I2647,$Z$11:$Z$1485&amp;$AG$11:$AG$1485,0),MATCH($D2647,$AD$9:$AO$9,0)),"-")</f>
        <v>96.102900000000005</v>
      </c>
      <c r="S2647" s="58">
        <v>327</v>
      </c>
      <c r="T2647" s="58">
        <v>315</v>
      </c>
      <c r="U2647" s="58">
        <v>6</v>
      </c>
      <c r="V2647" s="58">
        <v>9</v>
      </c>
      <c r="W2647" s="50" t="str">
        <f t="shared" si="223"/>
        <v>-</v>
      </c>
      <c r="X2647" s="50">
        <f t="shared" si="224"/>
        <v>12</v>
      </c>
    </row>
    <row r="2648" spans="2:24" ht="15" x14ac:dyDescent="0.3">
      <c r="B2648" s="58" t="str">
        <f t="shared" si="225"/>
        <v>M100×4</v>
      </c>
      <c r="C2648" s="73" t="s">
        <v>216</v>
      </c>
      <c r="D2648" s="73" t="s">
        <v>221</v>
      </c>
      <c r="E2648" s="71" t="s">
        <v>135</v>
      </c>
      <c r="F2648" s="58">
        <v>100</v>
      </c>
      <c r="G2648" s="58">
        <v>4</v>
      </c>
      <c r="H2648" s="71" t="s">
        <v>483</v>
      </c>
      <c r="I2648" s="71" t="s">
        <v>379</v>
      </c>
      <c r="J2648" s="58" t="s">
        <v>313</v>
      </c>
      <c r="K2648" s="58" t="s">
        <v>491</v>
      </c>
      <c r="L2648" s="58">
        <v>100</v>
      </c>
      <c r="M2648" s="58">
        <v>4</v>
      </c>
      <c r="N2648" s="71">
        <v>60</v>
      </c>
      <c r="O2648" s="100">
        <f t="array" ref="O2648">IFERROR(INDEX($AD$11:$AO$1485,MATCH($B2648&amp;$I2648,$Z$11:$Z$1485&amp;$AG$11:$AG$1485,0),MATCH($C2648,$AD$9:$AO$9,0)),"-")</f>
        <v>99.4</v>
      </c>
      <c r="P2648" s="58" t="s">
        <v>131</v>
      </c>
      <c r="Q2648" s="58" t="s">
        <v>131</v>
      </c>
      <c r="R2648" s="100">
        <f t="array" ref="R2648">IFERROR(INDEX($AD$11:$AO$1485,MATCH($B2648&amp;$I2648,$Z$11:$Z$1485&amp;$AG$11:$AG$1485,0),MATCH($D2648,$AD$9:$AO$9,0)),"-")</f>
        <v>97.401899999999998</v>
      </c>
      <c r="S2648" s="58">
        <v>277</v>
      </c>
      <c r="T2648" s="58">
        <v>265</v>
      </c>
      <c r="U2648" s="58">
        <v>5</v>
      </c>
      <c r="V2648" s="58">
        <v>11</v>
      </c>
      <c r="W2648" s="50" t="str">
        <f t="shared" si="223"/>
        <v>-</v>
      </c>
      <c r="X2648" s="50">
        <f t="shared" si="224"/>
        <v>12</v>
      </c>
    </row>
    <row r="2649" spans="2:24" ht="15" x14ac:dyDescent="0.3">
      <c r="B2649" s="58" t="str">
        <f t="shared" si="225"/>
        <v>M100×3</v>
      </c>
      <c r="C2649" s="73" t="s">
        <v>216</v>
      </c>
      <c r="D2649" s="73" t="s">
        <v>221</v>
      </c>
      <c r="E2649" s="71" t="s">
        <v>135</v>
      </c>
      <c r="F2649" s="58">
        <v>100</v>
      </c>
      <c r="G2649" s="58">
        <v>3</v>
      </c>
      <c r="H2649" s="71" t="s">
        <v>483</v>
      </c>
      <c r="I2649" s="71" t="s">
        <v>379</v>
      </c>
      <c r="J2649" s="58" t="s">
        <v>313</v>
      </c>
      <c r="K2649" s="58" t="s">
        <v>491</v>
      </c>
      <c r="L2649" s="58">
        <v>100</v>
      </c>
      <c r="M2649" s="58">
        <v>3</v>
      </c>
      <c r="N2649" s="71">
        <v>60</v>
      </c>
      <c r="O2649" s="100">
        <f t="array" ref="O2649">IFERROR(INDEX($AD$11:$AO$1485,MATCH($B2649&amp;$I2649,$Z$11:$Z$1485&amp;$AG$11:$AG$1485,0),MATCH($C2649,$AD$9:$AO$9,0)),"-")</f>
        <v>99.59</v>
      </c>
      <c r="P2649" s="58" t="s">
        <v>131</v>
      </c>
      <c r="Q2649" s="58" t="s">
        <v>131</v>
      </c>
      <c r="R2649" s="100">
        <f t="array" ref="R2649">IFERROR(INDEX($AD$11:$AO$1485,MATCH($B2649&amp;$I2649,$Z$11:$Z$1485&amp;$AG$11:$AG$1485,0),MATCH($D2649,$AD$9:$AO$9,0)),"-")</f>
        <v>98.051400000000001</v>
      </c>
      <c r="S2649" s="58">
        <v>248</v>
      </c>
      <c r="T2649" s="58">
        <v>236</v>
      </c>
      <c r="U2649" s="58">
        <v>5</v>
      </c>
      <c r="V2649" s="58">
        <v>12</v>
      </c>
      <c r="W2649" s="50" t="str">
        <f t="shared" si="223"/>
        <v>-</v>
      </c>
      <c r="X2649" s="50">
        <f t="shared" si="224"/>
        <v>12</v>
      </c>
    </row>
    <row r="2650" spans="2:24" ht="15" x14ac:dyDescent="0.3">
      <c r="B2650" s="58" t="str">
        <f t="shared" si="225"/>
        <v>M100×2</v>
      </c>
      <c r="C2650" s="73" t="s">
        <v>216</v>
      </c>
      <c r="D2650" s="73" t="s">
        <v>221</v>
      </c>
      <c r="E2650" s="71" t="s">
        <v>135</v>
      </c>
      <c r="F2650" s="58">
        <v>100</v>
      </c>
      <c r="G2650" s="58">
        <v>2</v>
      </c>
      <c r="H2650" s="71" t="s">
        <v>483</v>
      </c>
      <c r="I2650" s="71" t="s">
        <v>379</v>
      </c>
      <c r="J2650" s="58" t="s">
        <v>313</v>
      </c>
      <c r="K2650" s="58" t="s">
        <v>491</v>
      </c>
      <c r="L2650" s="58">
        <v>100</v>
      </c>
      <c r="M2650" s="58">
        <v>2</v>
      </c>
      <c r="N2650" s="71">
        <v>60</v>
      </c>
      <c r="O2650" s="100">
        <f t="array" ref="O2650">IFERROR(INDEX($AD$11:$AO$1485,MATCH($B2650&amp;$I2650,$Z$11:$Z$1485&amp;$AG$11:$AG$1485,0),MATCH($C2650,$AD$9:$AO$9,0)),"-")</f>
        <v>99.41</v>
      </c>
      <c r="P2650" s="58" t="s">
        <v>131</v>
      </c>
      <c r="Q2650" s="58" t="s">
        <v>131</v>
      </c>
      <c r="R2650" s="100">
        <f t="array" ref="R2650">IFERROR(INDEX($AD$11:$AO$1485,MATCH($B2650&amp;$I2650,$Z$11:$Z$1485&amp;$AG$11:$AG$1485,0),MATCH($D2650,$AD$9:$AO$9,0)),"-")</f>
        <v>98.700999999999993</v>
      </c>
      <c r="S2650" s="58">
        <v>142</v>
      </c>
      <c r="T2650" s="58">
        <v>130</v>
      </c>
      <c r="U2650" s="58">
        <v>5</v>
      </c>
      <c r="V2650" s="58">
        <v>15</v>
      </c>
      <c r="W2650" s="50" t="str">
        <f t="shared" si="223"/>
        <v>-</v>
      </c>
      <c r="X2650" s="50">
        <f t="shared" si="224"/>
        <v>12</v>
      </c>
    </row>
    <row r="2651" spans="2:24" ht="15" x14ac:dyDescent="0.3">
      <c r="B2651" s="58" t="str">
        <f t="shared" si="225"/>
        <v>M105×6</v>
      </c>
      <c r="C2651" s="73" t="s">
        <v>216</v>
      </c>
      <c r="D2651" s="73" t="s">
        <v>221</v>
      </c>
      <c r="E2651" s="71" t="s">
        <v>135</v>
      </c>
      <c r="F2651" s="58">
        <v>105</v>
      </c>
      <c r="G2651" s="58">
        <v>6</v>
      </c>
      <c r="H2651" s="71" t="s">
        <v>483</v>
      </c>
      <c r="I2651" s="71" t="s">
        <v>379</v>
      </c>
      <c r="J2651" s="58" t="s">
        <v>313</v>
      </c>
      <c r="K2651" s="58" t="s">
        <v>491</v>
      </c>
      <c r="L2651" s="58">
        <v>105</v>
      </c>
      <c r="M2651" s="58">
        <v>6</v>
      </c>
      <c r="N2651" s="71">
        <v>60</v>
      </c>
      <c r="O2651" s="100">
        <f t="array" ref="O2651">IFERROR(INDEX($AD$11:$AO$1485,MATCH($B2651&amp;$I2651,$Z$11:$Z$1485&amp;$AG$11:$AG$1485,0),MATCH($C2651,$AD$9:$AO$9,0)),"-")</f>
        <v>104.02</v>
      </c>
      <c r="P2651" s="58" t="s">
        <v>131</v>
      </c>
      <c r="Q2651" s="58" t="s">
        <v>131</v>
      </c>
      <c r="R2651" s="100">
        <f t="array" ref="R2651">IFERROR(INDEX($AD$11:$AO$1485,MATCH($B2651&amp;$I2651,$Z$11:$Z$1485&amp;$AG$11:$AG$1485,0),MATCH($D2651,$AD$9:$AO$9,0)),"-")</f>
        <v>101.10290000000001</v>
      </c>
      <c r="S2651" s="58">
        <v>327</v>
      </c>
      <c r="T2651" s="58">
        <v>315</v>
      </c>
      <c r="U2651" s="58">
        <v>6</v>
      </c>
      <c r="V2651" s="58">
        <v>9</v>
      </c>
      <c r="W2651" s="50" t="str">
        <f t="shared" si="223"/>
        <v>-</v>
      </c>
      <c r="X2651" s="50">
        <f t="shared" si="224"/>
        <v>12</v>
      </c>
    </row>
    <row r="2652" spans="2:24" ht="15" x14ac:dyDescent="0.3">
      <c r="B2652" s="58" t="str">
        <f t="shared" si="225"/>
        <v>M105×4</v>
      </c>
      <c r="C2652" s="73" t="s">
        <v>216</v>
      </c>
      <c r="D2652" s="73" t="s">
        <v>221</v>
      </c>
      <c r="E2652" s="71" t="s">
        <v>135</v>
      </c>
      <c r="F2652" s="58">
        <v>105</v>
      </c>
      <c r="G2652" s="58">
        <v>4</v>
      </c>
      <c r="H2652" s="71" t="s">
        <v>483</v>
      </c>
      <c r="I2652" s="71" t="s">
        <v>379</v>
      </c>
      <c r="J2652" s="58" t="s">
        <v>313</v>
      </c>
      <c r="K2652" s="58" t="s">
        <v>491</v>
      </c>
      <c r="L2652" s="58">
        <v>105</v>
      </c>
      <c r="M2652" s="58">
        <v>4</v>
      </c>
      <c r="N2652" s="71">
        <v>60</v>
      </c>
      <c r="O2652" s="100">
        <f t="array" ref="O2652">IFERROR(INDEX($AD$11:$AO$1485,MATCH($B2652&amp;$I2652,$Z$11:$Z$1485&amp;$AG$11:$AG$1485,0),MATCH($C2652,$AD$9:$AO$9,0)),"-")</f>
        <v>104.4</v>
      </c>
      <c r="P2652" s="58" t="s">
        <v>131</v>
      </c>
      <c r="Q2652" s="58" t="s">
        <v>131</v>
      </c>
      <c r="R2652" s="100">
        <f t="array" ref="R2652">IFERROR(INDEX($AD$11:$AO$1485,MATCH($B2652&amp;$I2652,$Z$11:$Z$1485&amp;$AG$11:$AG$1485,0),MATCH($D2652,$AD$9:$AO$9,0)),"-")</f>
        <v>102.4019</v>
      </c>
      <c r="S2652" s="58">
        <v>277</v>
      </c>
      <c r="T2652" s="58">
        <v>265</v>
      </c>
      <c r="U2652" s="58">
        <v>5</v>
      </c>
      <c r="V2652" s="58">
        <v>11</v>
      </c>
      <c r="W2652" s="50" t="str">
        <f t="shared" si="223"/>
        <v>-</v>
      </c>
      <c r="X2652" s="50">
        <f t="shared" si="224"/>
        <v>12</v>
      </c>
    </row>
    <row r="2653" spans="2:24" ht="15" x14ac:dyDescent="0.3">
      <c r="B2653" s="58" t="str">
        <f t="shared" si="225"/>
        <v>M105×3</v>
      </c>
      <c r="C2653" s="73" t="s">
        <v>216</v>
      </c>
      <c r="D2653" s="73" t="s">
        <v>221</v>
      </c>
      <c r="E2653" s="71" t="s">
        <v>135</v>
      </c>
      <c r="F2653" s="58">
        <v>105</v>
      </c>
      <c r="G2653" s="58">
        <v>3</v>
      </c>
      <c r="H2653" s="71" t="s">
        <v>483</v>
      </c>
      <c r="I2653" s="71" t="s">
        <v>379</v>
      </c>
      <c r="J2653" s="58" t="s">
        <v>313</v>
      </c>
      <c r="K2653" s="58" t="s">
        <v>491</v>
      </c>
      <c r="L2653" s="58">
        <v>105</v>
      </c>
      <c r="M2653" s="58">
        <v>3</v>
      </c>
      <c r="N2653" s="71">
        <v>60</v>
      </c>
      <c r="O2653" s="100">
        <f t="array" ref="O2653">IFERROR(INDEX($AD$11:$AO$1485,MATCH($B2653&amp;$I2653,$Z$11:$Z$1485&amp;$AG$11:$AG$1485,0),MATCH($C2653,$AD$9:$AO$9,0)),"-")</f>
        <v>104.59</v>
      </c>
      <c r="P2653" s="58" t="s">
        <v>131</v>
      </c>
      <c r="Q2653" s="58" t="s">
        <v>131</v>
      </c>
      <c r="R2653" s="100">
        <f t="array" ref="R2653">IFERROR(INDEX($AD$11:$AO$1485,MATCH($B2653&amp;$I2653,$Z$11:$Z$1485&amp;$AG$11:$AG$1485,0),MATCH($D2653,$AD$9:$AO$9,0)),"-")</f>
        <v>103.0514</v>
      </c>
      <c r="S2653" s="58">
        <v>248</v>
      </c>
      <c r="T2653" s="58">
        <v>236</v>
      </c>
      <c r="U2653" s="58">
        <v>5</v>
      </c>
      <c r="V2653" s="58">
        <v>12</v>
      </c>
      <c r="W2653" s="50" t="str">
        <f t="shared" si="223"/>
        <v>-</v>
      </c>
      <c r="X2653" s="50">
        <f t="shared" si="224"/>
        <v>12</v>
      </c>
    </row>
    <row r="2654" spans="2:24" ht="15" x14ac:dyDescent="0.3">
      <c r="B2654" s="58" t="str">
        <f t="shared" si="225"/>
        <v>M105×2</v>
      </c>
      <c r="C2654" s="73" t="s">
        <v>216</v>
      </c>
      <c r="D2654" s="73" t="s">
        <v>221</v>
      </c>
      <c r="E2654" s="71" t="s">
        <v>135</v>
      </c>
      <c r="F2654" s="58">
        <v>105</v>
      </c>
      <c r="G2654" s="58">
        <v>2</v>
      </c>
      <c r="H2654" s="71" t="s">
        <v>483</v>
      </c>
      <c r="I2654" s="71" t="s">
        <v>379</v>
      </c>
      <c r="J2654" s="58" t="s">
        <v>313</v>
      </c>
      <c r="K2654" s="58" t="s">
        <v>491</v>
      </c>
      <c r="L2654" s="58">
        <v>105</v>
      </c>
      <c r="M2654" s="58">
        <v>2</v>
      </c>
      <c r="N2654" s="71">
        <v>60</v>
      </c>
      <c r="O2654" s="100">
        <f t="array" ref="O2654">IFERROR(INDEX($AD$11:$AO$1485,MATCH($B2654&amp;$I2654,$Z$11:$Z$1485&amp;$AG$11:$AG$1485,0),MATCH($C2654,$AD$9:$AO$9,0)),"-")</f>
        <v>104.41</v>
      </c>
      <c r="P2654" s="58" t="s">
        <v>131</v>
      </c>
      <c r="Q2654" s="58" t="s">
        <v>131</v>
      </c>
      <c r="R2654" s="100">
        <f t="array" ref="R2654">IFERROR(INDEX($AD$11:$AO$1485,MATCH($B2654&amp;$I2654,$Z$11:$Z$1485&amp;$AG$11:$AG$1485,0),MATCH($D2654,$AD$9:$AO$9,0)),"-")</f>
        <v>103.70099999999999</v>
      </c>
      <c r="S2654" s="58">
        <v>142</v>
      </c>
      <c r="T2654" s="58">
        <v>130</v>
      </c>
      <c r="U2654" s="58">
        <v>5</v>
      </c>
      <c r="V2654" s="58">
        <v>15</v>
      </c>
      <c r="W2654" s="50" t="str">
        <f t="shared" si="223"/>
        <v>-</v>
      </c>
      <c r="X2654" s="50">
        <f t="shared" si="224"/>
        <v>12</v>
      </c>
    </row>
    <row r="2655" spans="2:24" ht="15" x14ac:dyDescent="0.3">
      <c r="B2655" s="58" t="str">
        <f t="shared" si="225"/>
        <v>M110×6</v>
      </c>
      <c r="C2655" s="73" t="s">
        <v>216</v>
      </c>
      <c r="D2655" s="73" t="s">
        <v>221</v>
      </c>
      <c r="E2655" s="71" t="s">
        <v>135</v>
      </c>
      <c r="F2655" s="58">
        <v>110</v>
      </c>
      <c r="G2655" s="58">
        <v>6</v>
      </c>
      <c r="H2655" s="71" t="s">
        <v>483</v>
      </c>
      <c r="I2655" s="71" t="s">
        <v>379</v>
      </c>
      <c r="J2655" s="58" t="s">
        <v>313</v>
      </c>
      <c r="K2655" s="58" t="s">
        <v>491</v>
      </c>
      <c r="L2655" s="58">
        <v>110</v>
      </c>
      <c r="M2655" s="58">
        <v>6</v>
      </c>
      <c r="N2655" s="71">
        <v>60</v>
      </c>
      <c r="O2655" s="100">
        <f t="array" ref="O2655">IFERROR(INDEX($AD$11:$AO$1485,MATCH($B2655&amp;$I2655,$Z$11:$Z$1485&amp;$AG$11:$AG$1485,0),MATCH($C2655,$AD$9:$AO$9,0)),"-")</f>
        <v>109.02</v>
      </c>
      <c r="P2655" s="58" t="s">
        <v>131</v>
      </c>
      <c r="Q2655" s="58" t="s">
        <v>131</v>
      </c>
      <c r="R2655" s="100">
        <f t="array" ref="R2655">IFERROR(INDEX($AD$11:$AO$1485,MATCH($B2655&amp;$I2655,$Z$11:$Z$1485&amp;$AG$11:$AG$1485,0),MATCH($D2655,$AD$9:$AO$9,0)),"-")</f>
        <v>106.10290000000001</v>
      </c>
      <c r="S2655" s="58">
        <v>327</v>
      </c>
      <c r="T2655" s="58">
        <v>315</v>
      </c>
      <c r="U2655" s="58">
        <v>6</v>
      </c>
      <c r="V2655" s="58">
        <v>9</v>
      </c>
      <c r="W2655" s="50" t="str">
        <f t="shared" si="223"/>
        <v>-</v>
      </c>
      <c r="X2655" s="50">
        <f t="shared" si="224"/>
        <v>12</v>
      </c>
    </row>
    <row r="2656" spans="2:24" ht="15" x14ac:dyDescent="0.3">
      <c r="B2656" s="58" t="str">
        <f t="shared" si="225"/>
        <v>M110×4</v>
      </c>
      <c r="C2656" s="73" t="s">
        <v>216</v>
      </c>
      <c r="D2656" s="73" t="s">
        <v>221</v>
      </c>
      <c r="E2656" s="71" t="s">
        <v>135</v>
      </c>
      <c r="F2656" s="58">
        <v>110</v>
      </c>
      <c r="G2656" s="58">
        <v>4</v>
      </c>
      <c r="H2656" s="71" t="s">
        <v>483</v>
      </c>
      <c r="I2656" s="71" t="s">
        <v>379</v>
      </c>
      <c r="J2656" s="58" t="s">
        <v>313</v>
      </c>
      <c r="K2656" s="58" t="s">
        <v>491</v>
      </c>
      <c r="L2656" s="58">
        <v>110</v>
      </c>
      <c r="M2656" s="58">
        <v>4</v>
      </c>
      <c r="N2656" s="71">
        <v>60</v>
      </c>
      <c r="O2656" s="100">
        <f t="array" ref="O2656">IFERROR(INDEX($AD$11:$AO$1485,MATCH($B2656&amp;$I2656,$Z$11:$Z$1485&amp;$AG$11:$AG$1485,0),MATCH($C2656,$AD$9:$AO$9,0)),"-")</f>
        <v>109.4</v>
      </c>
      <c r="P2656" s="58" t="s">
        <v>131</v>
      </c>
      <c r="Q2656" s="58" t="s">
        <v>131</v>
      </c>
      <c r="R2656" s="100">
        <f t="array" ref="R2656">IFERROR(INDEX($AD$11:$AO$1485,MATCH($B2656&amp;$I2656,$Z$11:$Z$1485&amp;$AG$11:$AG$1485,0),MATCH($D2656,$AD$9:$AO$9,0)),"-")</f>
        <v>107.4019</v>
      </c>
      <c r="S2656" s="58">
        <v>277</v>
      </c>
      <c r="T2656" s="58">
        <v>265</v>
      </c>
      <c r="U2656" s="58">
        <v>5</v>
      </c>
      <c r="V2656" s="58">
        <v>11</v>
      </c>
      <c r="W2656" s="50" t="str">
        <f t="shared" si="223"/>
        <v>-</v>
      </c>
      <c r="X2656" s="50">
        <f t="shared" si="224"/>
        <v>12</v>
      </c>
    </row>
    <row r="2657" spans="2:24" ht="15" x14ac:dyDescent="0.3">
      <c r="B2657" s="58" t="str">
        <f t="shared" si="225"/>
        <v>M110×3</v>
      </c>
      <c r="C2657" s="73" t="s">
        <v>216</v>
      </c>
      <c r="D2657" s="73" t="s">
        <v>221</v>
      </c>
      <c r="E2657" s="71" t="s">
        <v>135</v>
      </c>
      <c r="F2657" s="58">
        <v>110</v>
      </c>
      <c r="G2657" s="58">
        <v>3</v>
      </c>
      <c r="H2657" s="71" t="s">
        <v>483</v>
      </c>
      <c r="I2657" s="71" t="s">
        <v>379</v>
      </c>
      <c r="J2657" s="58" t="s">
        <v>313</v>
      </c>
      <c r="K2657" s="58" t="s">
        <v>491</v>
      </c>
      <c r="L2657" s="58">
        <v>110</v>
      </c>
      <c r="M2657" s="58">
        <v>3</v>
      </c>
      <c r="N2657" s="71">
        <v>60</v>
      </c>
      <c r="O2657" s="100">
        <f t="array" ref="O2657">IFERROR(INDEX($AD$11:$AO$1485,MATCH($B2657&amp;$I2657,$Z$11:$Z$1485&amp;$AG$11:$AG$1485,0),MATCH($C2657,$AD$9:$AO$9,0)),"-")</f>
        <v>109.59</v>
      </c>
      <c r="P2657" s="58" t="s">
        <v>131</v>
      </c>
      <c r="Q2657" s="58" t="s">
        <v>131</v>
      </c>
      <c r="R2657" s="100">
        <f t="array" ref="R2657">IFERROR(INDEX($AD$11:$AO$1485,MATCH($B2657&amp;$I2657,$Z$11:$Z$1485&amp;$AG$11:$AG$1485,0),MATCH($D2657,$AD$9:$AO$9,0)),"-")</f>
        <v>108.0514</v>
      </c>
      <c r="S2657" s="58">
        <v>248</v>
      </c>
      <c r="T2657" s="58">
        <v>236</v>
      </c>
      <c r="U2657" s="58">
        <v>5</v>
      </c>
      <c r="V2657" s="58">
        <v>12</v>
      </c>
      <c r="W2657" s="50" t="str">
        <f t="shared" si="223"/>
        <v>-</v>
      </c>
      <c r="X2657" s="50">
        <f t="shared" si="224"/>
        <v>12</v>
      </c>
    </row>
    <row r="2658" spans="2:24" ht="15" x14ac:dyDescent="0.3">
      <c r="B2658" s="58" t="str">
        <f t="shared" si="225"/>
        <v>M110×2</v>
      </c>
      <c r="C2658" s="73" t="s">
        <v>216</v>
      </c>
      <c r="D2658" s="73" t="s">
        <v>221</v>
      </c>
      <c r="E2658" s="71" t="s">
        <v>135</v>
      </c>
      <c r="F2658" s="58">
        <v>110</v>
      </c>
      <c r="G2658" s="58">
        <v>2</v>
      </c>
      <c r="H2658" s="71" t="s">
        <v>483</v>
      </c>
      <c r="I2658" s="71" t="s">
        <v>379</v>
      </c>
      <c r="J2658" s="58" t="s">
        <v>313</v>
      </c>
      <c r="K2658" s="58" t="s">
        <v>491</v>
      </c>
      <c r="L2658" s="58">
        <v>110</v>
      </c>
      <c r="M2658" s="58">
        <v>2</v>
      </c>
      <c r="N2658" s="71">
        <v>60</v>
      </c>
      <c r="O2658" s="100">
        <f t="array" ref="O2658">IFERROR(INDEX($AD$11:$AO$1485,MATCH($B2658&amp;$I2658,$Z$11:$Z$1485&amp;$AG$11:$AG$1485,0),MATCH($C2658,$AD$9:$AO$9,0)),"-")</f>
        <v>109.41</v>
      </c>
      <c r="P2658" s="58" t="s">
        <v>131</v>
      </c>
      <c r="Q2658" s="58" t="s">
        <v>131</v>
      </c>
      <c r="R2658" s="100">
        <f t="array" ref="R2658">IFERROR(INDEX($AD$11:$AO$1485,MATCH($B2658&amp;$I2658,$Z$11:$Z$1485&amp;$AG$11:$AG$1485,0),MATCH($D2658,$AD$9:$AO$9,0)),"-")</f>
        <v>108.70099999999999</v>
      </c>
      <c r="S2658" s="58">
        <v>142</v>
      </c>
      <c r="T2658" s="58">
        <v>130</v>
      </c>
      <c r="U2658" s="58">
        <v>5</v>
      </c>
      <c r="V2658" s="58">
        <v>15</v>
      </c>
      <c r="W2658" s="50" t="str">
        <f t="shared" si="223"/>
        <v>-</v>
      </c>
      <c r="X2658" s="50">
        <f t="shared" si="224"/>
        <v>12</v>
      </c>
    </row>
    <row r="2659" spans="2:24" ht="15" x14ac:dyDescent="0.3">
      <c r="B2659" s="58" t="str">
        <f t="shared" si="225"/>
        <v>M115×6</v>
      </c>
      <c r="C2659" s="73" t="s">
        <v>216</v>
      </c>
      <c r="D2659" s="73" t="s">
        <v>221</v>
      </c>
      <c r="E2659" s="71" t="s">
        <v>135</v>
      </c>
      <c r="F2659" s="58">
        <v>115</v>
      </c>
      <c r="G2659" s="58">
        <v>6</v>
      </c>
      <c r="H2659" s="71" t="s">
        <v>483</v>
      </c>
      <c r="I2659" s="71" t="s">
        <v>379</v>
      </c>
      <c r="J2659" s="58" t="s">
        <v>313</v>
      </c>
      <c r="K2659" s="58" t="s">
        <v>491</v>
      </c>
      <c r="L2659" s="58">
        <v>115</v>
      </c>
      <c r="M2659" s="58">
        <v>6</v>
      </c>
      <c r="N2659" s="71">
        <v>60</v>
      </c>
      <c r="O2659" s="100">
        <f t="array" ref="O2659">IFERROR(INDEX($AD$11:$AO$1485,MATCH($B2659&amp;$I2659,$Z$11:$Z$1485&amp;$AG$11:$AG$1485,0),MATCH($C2659,$AD$9:$AO$9,0)),"-")</f>
        <v>114.02</v>
      </c>
      <c r="P2659" s="58" t="s">
        <v>131</v>
      </c>
      <c r="Q2659" s="58" t="s">
        <v>131</v>
      </c>
      <c r="R2659" s="100">
        <f t="array" ref="R2659">IFERROR(INDEX($AD$11:$AO$1485,MATCH($B2659&amp;$I2659,$Z$11:$Z$1485&amp;$AG$11:$AG$1485,0),MATCH($D2659,$AD$9:$AO$9,0)),"-")</f>
        <v>111.10290000000001</v>
      </c>
      <c r="S2659" s="58">
        <v>327</v>
      </c>
      <c r="T2659" s="58">
        <v>315</v>
      </c>
      <c r="U2659" s="58">
        <v>6</v>
      </c>
      <c r="V2659" s="58">
        <v>9</v>
      </c>
      <c r="W2659" s="50" t="str">
        <f t="shared" si="223"/>
        <v>-</v>
      </c>
      <c r="X2659" s="50">
        <f t="shared" si="224"/>
        <v>12</v>
      </c>
    </row>
    <row r="2660" spans="2:24" ht="15" x14ac:dyDescent="0.3">
      <c r="B2660" s="58" t="str">
        <f t="shared" si="225"/>
        <v>M115×4</v>
      </c>
      <c r="C2660" s="73" t="s">
        <v>216</v>
      </c>
      <c r="D2660" s="73" t="s">
        <v>221</v>
      </c>
      <c r="E2660" s="71" t="s">
        <v>135</v>
      </c>
      <c r="F2660" s="58">
        <v>115</v>
      </c>
      <c r="G2660" s="58">
        <v>4</v>
      </c>
      <c r="H2660" s="71" t="s">
        <v>483</v>
      </c>
      <c r="I2660" s="71" t="s">
        <v>379</v>
      </c>
      <c r="J2660" s="58" t="s">
        <v>313</v>
      </c>
      <c r="K2660" s="58" t="s">
        <v>491</v>
      </c>
      <c r="L2660" s="58">
        <v>115</v>
      </c>
      <c r="M2660" s="58">
        <v>4</v>
      </c>
      <c r="N2660" s="71">
        <v>60</v>
      </c>
      <c r="O2660" s="100">
        <f t="array" ref="O2660">IFERROR(INDEX($AD$11:$AO$1485,MATCH($B2660&amp;$I2660,$Z$11:$Z$1485&amp;$AG$11:$AG$1485,0),MATCH($C2660,$AD$9:$AO$9,0)),"-")</f>
        <v>114.4</v>
      </c>
      <c r="P2660" s="58" t="s">
        <v>131</v>
      </c>
      <c r="Q2660" s="58" t="s">
        <v>131</v>
      </c>
      <c r="R2660" s="100">
        <f t="array" ref="R2660">IFERROR(INDEX($AD$11:$AO$1485,MATCH($B2660&amp;$I2660,$Z$11:$Z$1485&amp;$AG$11:$AG$1485,0),MATCH($D2660,$AD$9:$AO$9,0)),"-")</f>
        <v>112.4019</v>
      </c>
      <c r="S2660" s="58">
        <v>277</v>
      </c>
      <c r="T2660" s="58">
        <v>265</v>
      </c>
      <c r="U2660" s="58">
        <v>5</v>
      </c>
      <c r="V2660" s="58">
        <v>11</v>
      </c>
      <c r="W2660" s="50" t="str">
        <f t="shared" si="223"/>
        <v>-</v>
      </c>
      <c r="X2660" s="50">
        <f t="shared" si="224"/>
        <v>12</v>
      </c>
    </row>
    <row r="2661" spans="2:24" ht="15" x14ac:dyDescent="0.3">
      <c r="B2661" s="58" t="str">
        <f t="shared" si="225"/>
        <v>M115×3</v>
      </c>
      <c r="C2661" s="73" t="s">
        <v>216</v>
      </c>
      <c r="D2661" s="73" t="s">
        <v>221</v>
      </c>
      <c r="E2661" s="71" t="s">
        <v>135</v>
      </c>
      <c r="F2661" s="58">
        <v>115</v>
      </c>
      <c r="G2661" s="58">
        <v>3</v>
      </c>
      <c r="H2661" s="71" t="s">
        <v>483</v>
      </c>
      <c r="I2661" s="71" t="s">
        <v>379</v>
      </c>
      <c r="J2661" s="58" t="s">
        <v>313</v>
      </c>
      <c r="K2661" s="58" t="s">
        <v>491</v>
      </c>
      <c r="L2661" s="58">
        <v>115</v>
      </c>
      <c r="M2661" s="58">
        <v>3</v>
      </c>
      <c r="N2661" s="71">
        <v>60</v>
      </c>
      <c r="O2661" s="100">
        <f t="array" ref="O2661">IFERROR(INDEX($AD$11:$AO$1485,MATCH($B2661&amp;$I2661,$Z$11:$Z$1485&amp;$AG$11:$AG$1485,0),MATCH($C2661,$AD$9:$AO$9,0)),"-")</f>
        <v>114.59</v>
      </c>
      <c r="P2661" s="58" t="s">
        <v>131</v>
      </c>
      <c r="Q2661" s="58" t="s">
        <v>131</v>
      </c>
      <c r="R2661" s="100">
        <f t="array" ref="R2661">IFERROR(INDEX($AD$11:$AO$1485,MATCH($B2661&amp;$I2661,$Z$11:$Z$1485&amp;$AG$11:$AG$1485,0),MATCH($D2661,$AD$9:$AO$9,0)),"-")</f>
        <v>113.0514</v>
      </c>
      <c r="S2661" s="58">
        <v>248</v>
      </c>
      <c r="T2661" s="58">
        <v>236</v>
      </c>
      <c r="U2661" s="58">
        <v>5</v>
      </c>
      <c r="V2661" s="58">
        <v>12</v>
      </c>
      <c r="W2661" s="50" t="str">
        <f t="shared" si="223"/>
        <v>-</v>
      </c>
      <c r="X2661" s="50">
        <f t="shared" si="224"/>
        <v>12</v>
      </c>
    </row>
    <row r="2662" spans="2:24" ht="15" x14ac:dyDescent="0.3">
      <c r="B2662" s="58" t="str">
        <f t="shared" si="225"/>
        <v>M115×2</v>
      </c>
      <c r="C2662" s="73" t="s">
        <v>216</v>
      </c>
      <c r="D2662" s="73" t="s">
        <v>221</v>
      </c>
      <c r="E2662" s="71" t="s">
        <v>135</v>
      </c>
      <c r="F2662" s="58">
        <v>115</v>
      </c>
      <c r="G2662" s="58">
        <v>2</v>
      </c>
      <c r="H2662" s="71" t="s">
        <v>483</v>
      </c>
      <c r="I2662" s="71" t="s">
        <v>379</v>
      </c>
      <c r="J2662" s="58" t="s">
        <v>313</v>
      </c>
      <c r="K2662" s="58" t="s">
        <v>491</v>
      </c>
      <c r="L2662" s="58">
        <v>115</v>
      </c>
      <c r="M2662" s="58">
        <v>2</v>
      </c>
      <c r="N2662" s="71">
        <v>60</v>
      </c>
      <c r="O2662" s="100">
        <f t="array" ref="O2662">IFERROR(INDEX($AD$11:$AO$1485,MATCH($B2662&amp;$I2662,$Z$11:$Z$1485&amp;$AG$11:$AG$1485,0),MATCH($C2662,$AD$9:$AO$9,0)),"-")</f>
        <v>114.41</v>
      </c>
      <c r="P2662" s="58" t="s">
        <v>131</v>
      </c>
      <c r="Q2662" s="58" t="s">
        <v>131</v>
      </c>
      <c r="R2662" s="100">
        <f t="array" ref="R2662">IFERROR(INDEX($AD$11:$AO$1485,MATCH($B2662&amp;$I2662,$Z$11:$Z$1485&amp;$AG$11:$AG$1485,0),MATCH($D2662,$AD$9:$AO$9,0)),"-")</f>
        <v>113.70099999999999</v>
      </c>
      <c r="S2662" s="58">
        <v>142</v>
      </c>
      <c r="T2662" s="58">
        <v>130</v>
      </c>
      <c r="U2662" s="58">
        <v>5</v>
      </c>
      <c r="V2662" s="58">
        <v>15</v>
      </c>
      <c r="W2662" s="50" t="str">
        <f t="shared" si="223"/>
        <v>-</v>
      </c>
      <c r="X2662" s="50">
        <f t="shared" si="224"/>
        <v>12</v>
      </c>
    </row>
    <row r="2663" spans="2:24" ht="15" x14ac:dyDescent="0.3">
      <c r="B2663" s="58" t="str">
        <f t="shared" si="225"/>
        <v>M120×6</v>
      </c>
      <c r="C2663" s="73" t="s">
        <v>216</v>
      </c>
      <c r="D2663" s="73" t="s">
        <v>221</v>
      </c>
      <c r="E2663" s="71" t="s">
        <v>135</v>
      </c>
      <c r="F2663" s="58">
        <v>120</v>
      </c>
      <c r="G2663" s="58">
        <v>6</v>
      </c>
      <c r="H2663" s="71" t="s">
        <v>483</v>
      </c>
      <c r="I2663" s="71" t="s">
        <v>379</v>
      </c>
      <c r="J2663" s="58" t="s">
        <v>313</v>
      </c>
      <c r="K2663" s="58" t="s">
        <v>491</v>
      </c>
      <c r="L2663" s="58">
        <v>120</v>
      </c>
      <c r="M2663" s="58">
        <v>6</v>
      </c>
      <c r="N2663" s="71">
        <v>60</v>
      </c>
      <c r="O2663" s="100">
        <f t="array" ref="O2663">IFERROR(INDEX($AD$11:$AO$1485,MATCH($B2663&amp;$I2663,$Z$11:$Z$1485&amp;$AG$11:$AG$1485,0),MATCH($C2663,$AD$9:$AO$9,0)),"-")</f>
        <v>119.02</v>
      </c>
      <c r="P2663" s="58" t="s">
        <v>131</v>
      </c>
      <c r="Q2663" s="58" t="s">
        <v>131</v>
      </c>
      <c r="R2663" s="100">
        <f t="array" ref="R2663">IFERROR(INDEX($AD$11:$AO$1485,MATCH($B2663&amp;$I2663,$Z$11:$Z$1485&amp;$AG$11:$AG$1485,0),MATCH($D2663,$AD$9:$AO$9,0)),"-")</f>
        <v>116.10290000000001</v>
      </c>
      <c r="S2663" s="58">
        <v>327</v>
      </c>
      <c r="T2663" s="58">
        <v>315</v>
      </c>
      <c r="U2663" s="58">
        <v>6</v>
      </c>
      <c r="V2663" s="58">
        <v>9</v>
      </c>
      <c r="W2663" s="50" t="str">
        <f t="shared" si="223"/>
        <v>-</v>
      </c>
      <c r="X2663" s="50">
        <f t="shared" si="224"/>
        <v>12</v>
      </c>
    </row>
    <row r="2664" spans="2:24" ht="15" x14ac:dyDescent="0.3">
      <c r="B2664" s="58" t="str">
        <f t="shared" si="225"/>
        <v>M120×4</v>
      </c>
      <c r="C2664" s="73" t="s">
        <v>216</v>
      </c>
      <c r="D2664" s="73" t="s">
        <v>221</v>
      </c>
      <c r="E2664" s="71" t="s">
        <v>135</v>
      </c>
      <c r="F2664" s="58">
        <v>120</v>
      </c>
      <c r="G2664" s="58">
        <v>4</v>
      </c>
      <c r="H2664" s="71" t="s">
        <v>483</v>
      </c>
      <c r="I2664" s="71" t="s">
        <v>379</v>
      </c>
      <c r="J2664" s="58" t="s">
        <v>313</v>
      </c>
      <c r="K2664" s="58" t="s">
        <v>491</v>
      </c>
      <c r="L2664" s="58">
        <v>120</v>
      </c>
      <c r="M2664" s="58">
        <v>4</v>
      </c>
      <c r="N2664" s="71">
        <v>60</v>
      </c>
      <c r="O2664" s="100">
        <f t="array" ref="O2664">IFERROR(INDEX($AD$11:$AO$1485,MATCH($B2664&amp;$I2664,$Z$11:$Z$1485&amp;$AG$11:$AG$1485,0),MATCH($C2664,$AD$9:$AO$9,0)),"-")</f>
        <v>119.4</v>
      </c>
      <c r="P2664" s="58" t="s">
        <v>131</v>
      </c>
      <c r="Q2664" s="58" t="s">
        <v>131</v>
      </c>
      <c r="R2664" s="100">
        <f t="array" ref="R2664">IFERROR(INDEX($AD$11:$AO$1485,MATCH($B2664&amp;$I2664,$Z$11:$Z$1485&amp;$AG$11:$AG$1485,0),MATCH($D2664,$AD$9:$AO$9,0)),"-")</f>
        <v>117.4019</v>
      </c>
      <c r="S2664" s="58">
        <v>277</v>
      </c>
      <c r="T2664" s="58">
        <v>265</v>
      </c>
      <c r="U2664" s="58">
        <v>5</v>
      </c>
      <c r="V2664" s="58">
        <v>11</v>
      </c>
      <c r="W2664" s="50" t="str">
        <f t="shared" si="223"/>
        <v>-</v>
      </c>
      <c r="X2664" s="50">
        <f t="shared" si="224"/>
        <v>12</v>
      </c>
    </row>
    <row r="2665" spans="2:24" ht="15" x14ac:dyDescent="0.3">
      <c r="B2665" s="58" t="str">
        <f t="shared" si="225"/>
        <v>M120×3</v>
      </c>
      <c r="C2665" s="73" t="s">
        <v>216</v>
      </c>
      <c r="D2665" s="73" t="s">
        <v>221</v>
      </c>
      <c r="E2665" s="71" t="s">
        <v>135</v>
      </c>
      <c r="F2665" s="58">
        <v>120</v>
      </c>
      <c r="G2665" s="58">
        <v>3</v>
      </c>
      <c r="H2665" s="71" t="s">
        <v>483</v>
      </c>
      <c r="I2665" s="71" t="s">
        <v>379</v>
      </c>
      <c r="J2665" s="58" t="s">
        <v>313</v>
      </c>
      <c r="K2665" s="58" t="s">
        <v>491</v>
      </c>
      <c r="L2665" s="58">
        <v>120</v>
      </c>
      <c r="M2665" s="58">
        <v>3</v>
      </c>
      <c r="N2665" s="71">
        <v>60</v>
      </c>
      <c r="O2665" s="100">
        <f t="array" ref="O2665">IFERROR(INDEX($AD$11:$AO$1485,MATCH($B2665&amp;$I2665,$Z$11:$Z$1485&amp;$AG$11:$AG$1485,0),MATCH($C2665,$AD$9:$AO$9,0)),"-")</f>
        <v>119.59</v>
      </c>
      <c r="P2665" s="58" t="s">
        <v>131</v>
      </c>
      <c r="Q2665" s="58" t="s">
        <v>131</v>
      </c>
      <c r="R2665" s="100">
        <f t="array" ref="R2665">IFERROR(INDEX($AD$11:$AO$1485,MATCH($B2665&amp;$I2665,$Z$11:$Z$1485&amp;$AG$11:$AG$1485,0),MATCH($D2665,$AD$9:$AO$9,0)),"-")</f>
        <v>118.0514</v>
      </c>
      <c r="S2665" s="58">
        <v>248</v>
      </c>
      <c r="T2665" s="58">
        <v>236</v>
      </c>
      <c r="U2665" s="58">
        <v>5</v>
      </c>
      <c r="V2665" s="58">
        <v>12</v>
      </c>
      <c r="W2665" s="50" t="str">
        <f t="shared" si="223"/>
        <v>-</v>
      </c>
      <c r="X2665" s="50">
        <f t="shared" si="224"/>
        <v>12</v>
      </c>
    </row>
    <row r="2666" spans="2:24" ht="15" x14ac:dyDescent="0.3">
      <c r="B2666" s="58" t="str">
        <f t="shared" si="225"/>
        <v>M120×2</v>
      </c>
      <c r="C2666" s="73" t="s">
        <v>216</v>
      </c>
      <c r="D2666" s="73" t="s">
        <v>221</v>
      </c>
      <c r="E2666" s="71" t="s">
        <v>135</v>
      </c>
      <c r="F2666" s="58">
        <v>120</v>
      </c>
      <c r="G2666" s="58">
        <v>2</v>
      </c>
      <c r="H2666" s="71" t="s">
        <v>483</v>
      </c>
      <c r="I2666" s="71" t="s">
        <v>379</v>
      </c>
      <c r="J2666" s="58" t="s">
        <v>313</v>
      </c>
      <c r="K2666" s="58" t="s">
        <v>491</v>
      </c>
      <c r="L2666" s="58">
        <v>120</v>
      </c>
      <c r="M2666" s="58">
        <v>2</v>
      </c>
      <c r="N2666" s="71">
        <v>60</v>
      </c>
      <c r="O2666" s="100">
        <f t="array" ref="O2666">IFERROR(INDEX($AD$11:$AO$1485,MATCH($B2666&amp;$I2666,$Z$11:$Z$1485&amp;$AG$11:$AG$1485,0),MATCH($C2666,$AD$9:$AO$9,0)),"-")</f>
        <v>119.41</v>
      </c>
      <c r="P2666" s="58" t="s">
        <v>131</v>
      </c>
      <c r="Q2666" s="58" t="s">
        <v>131</v>
      </c>
      <c r="R2666" s="100">
        <f t="array" ref="R2666">IFERROR(INDEX($AD$11:$AO$1485,MATCH($B2666&amp;$I2666,$Z$11:$Z$1485&amp;$AG$11:$AG$1485,0),MATCH($D2666,$AD$9:$AO$9,0)),"-")</f>
        <v>118.70099999999999</v>
      </c>
      <c r="S2666" s="58">
        <v>142</v>
      </c>
      <c r="T2666" s="58">
        <v>130</v>
      </c>
      <c r="U2666" s="58">
        <v>5</v>
      </c>
      <c r="V2666" s="58">
        <v>15</v>
      </c>
      <c r="W2666" s="50" t="str">
        <f t="shared" si="223"/>
        <v>-</v>
      </c>
      <c r="X2666" s="50">
        <f t="shared" si="224"/>
        <v>12</v>
      </c>
    </row>
    <row r="2667" spans="2:24" ht="15" x14ac:dyDescent="0.3">
      <c r="B2667" s="58" t="str">
        <f t="shared" si="225"/>
        <v>M125×6</v>
      </c>
      <c r="C2667" s="73" t="s">
        <v>216</v>
      </c>
      <c r="D2667" s="73" t="s">
        <v>221</v>
      </c>
      <c r="E2667" s="71" t="s">
        <v>135</v>
      </c>
      <c r="F2667" s="58">
        <v>125</v>
      </c>
      <c r="G2667" s="58">
        <v>6</v>
      </c>
      <c r="H2667" s="71" t="s">
        <v>483</v>
      </c>
      <c r="I2667" s="71" t="s">
        <v>379</v>
      </c>
      <c r="J2667" s="58" t="s">
        <v>313</v>
      </c>
      <c r="K2667" s="58" t="s">
        <v>491</v>
      </c>
      <c r="L2667" s="58">
        <v>125</v>
      </c>
      <c r="M2667" s="58">
        <v>6</v>
      </c>
      <c r="N2667" s="71">
        <v>60</v>
      </c>
      <c r="O2667" s="100">
        <f t="array" ref="O2667">IFERROR(INDEX($AD$11:$AO$1485,MATCH($B2667&amp;$I2667,$Z$11:$Z$1485&amp;$AG$11:$AG$1485,0),MATCH($C2667,$AD$9:$AO$9,0)),"-")</f>
        <v>124.02</v>
      </c>
      <c r="P2667" s="58" t="s">
        <v>131</v>
      </c>
      <c r="Q2667" s="58" t="s">
        <v>131</v>
      </c>
      <c r="R2667" s="100">
        <f t="array" ref="R2667">IFERROR(INDEX($AD$11:$AO$1485,MATCH($B2667&amp;$I2667,$Z$11:$Z$1485&amp;$AG$11:$AG$1485,0),MATCH($D2667,$AD$9:$AO$9,0)),"-")</f>
        <v>121.10290000000001</v>
      </c>
      <c r="S2667" s="58">
        <v>329</v>
      </c>
      <c r="T2667" s="58">
        <v>315</v>
      </c>
      <c r="U2667" s="58">
        <v>6</v>
      </c>
      <c r="V2667" s="58">
        <v>9</v>
      </c>
      <c r="W2667" s="50" t="str">
        <f t="shared" si="223"/>
        <v>-</v>
      </c>
      <c r="X2667" s="50">
        <f t="shared" si="224"/>
        <v>14</v>
      </c>
    </row>
    <row r="2668" spans="2:24" ht="15" x14ac:dyDescent="0.3">
      <c r="B2668" s="58" t="str">
        <f t="shared" si="225"/>
        <v>M125×4</v>
      </c>
      <c r="C2668" s="73" t="s">
        <v>216</v>
      </c>
      <c r="D2668" s="73" t="s">
        <v>221</v>
      </c>
      <c r="E2668" s="71" t="s">
        <v>135</v>
      </c>
      <c r="F2668" s="58">
        <v>125</v>
      </c>
      <c r="G2668" s="58">
        <v>4</v>
      </c>
      <c r="H2668" s="71" t="s">
        <v>483</v>
      </c>
      <c r="I2668" s="71" t="s">
        <v>379</v>
      </c>
      <c r="J2668" s="58" t="s">
        <v>313</v>
      </c>
      <c r="K2668" s="58" t="s">
        <v>491</v>
      </c>
      <c r="L2668" s="58">
        <v>125</v>
      </c>
      <c r="M2668" s="58">
        <v>4</v>
      </c>
      <c r="N2668" s="71">
        <v>60</v>
      </c>
      <c r="O2668" s="100">
        <f t="array" ref="O2668">IFERROR(INDEX($AD$11:$AO$1485,MATCH($B2668&amp;$I2668,$Z$11:$Z$1485&amp;$AG$11:$AG$1485,0),MATCH($C2668,$AD$9:$AO$9,0)),"-")</f>
        <v>124.4</v>
      </c>
      <c r="P2668" s="58" t="s">
        <v>131</v>
      </c>
      <c r="Q2668" s="58" t="s">
        <v>131</v>
      </c>
      <c r="R2668" s="100">
        <f t="array" ref="R2668">IFERROR(INDEX($AD$11:$AO$1485,MATCH($B2668&amp;$I2668,$Z$11:$Z$1485&amp;$AG$11:$AG$1485,0),MATCH($D2668,$AD$9:$AO$9,0)),"-")</f>
        <v>122.4019</v>
      </c>
      <c r="S2668" s="58">
        <v>279</v>
      </c>
      <c r="T2668" s="58">
        <v>265</v>
      </c>
      <c r="U2668" s="58">
        <v>5</v>
      </c>
      <c r="V2668" s="58">
        <v>11</v>
      </c>
      <c r="W2668" s="50" t="str">
        <f t="shared" si="223"/>
        <v>-</v>
      </c>
      <c r="X2668" s="50">
        <f t="shared" si="224"/>
        <v>14</v>
      </c>
    </row>
    <row r="2669" spans="2:24" ht="15" x14ac:dyDescent="0.3">
      <c r="B2669" s="58" t="str">
        <f t="shared" si="225"/>
        <v>M125×3</v>
      </c>
      <c r="C2669" s="73" t="s">
        <v>216</v>
      </c>
      <c r="D2669" s="73" t="s">
        <v>221</v>
      </c>
      <c r="E2669" s="71" t="s">
        <v>135</v>
      </c>
      <c r="F2669" s="58">
        <v>125</v>
      </c>
      <c r="G2669" s="58">
        <v>3</v>
      </c>
      <c r="H2669" s="71" t="s">
        <v>483</v>
      </c>
      <c r="I2669" s="71" t="s">
        <v>379</v>
      </c>
      <c r="J2669" s="58" t="s">
        <v>313</v>
      </c>
      <c r="K2669" s="58" t="s">
        <v>491</v>
      </c>
      <c r="L2669" s="58">
        <v>125</v>
      </c>
      <c r="M2669" s="58">
        <v>3</v>
      </c>
      <c r="N2669" s="71">
        <v>60</v>
      </c>
      <c r="O2669" s="100">
        <f t="array" ref="O2669">IFERROR(INDEX($AD$11:$AO$1485,MATCH($B2669&amp;$I2669,$Z$11:$Z$1485&amp;$AG$11:$AG$1485,0),MATCH($C2669,$AD$9:$AO$9,0)),"-")</f>
        <v>124.59</v>
      </c>
      <c r="P2669" s="58" t="s">
        <v>131</v>
      </c>
      <c r="Q2669" s="58" t="s">
        <v>131</v>
      </c>
      <c r="R2669" s="100">
        <f t="array" ref="R2669">IFERROR(INDEX($AD$11:$AO$1485,MATCH($B2669&amp;$I2669,$Z$11:$Z$1485&amp;$AG$11:$AG$1485,0),MATCH($D2669,$AD$9:$AO$9,0)),"-")</f>
        <v>123.0514</v>
      </c>
      <c r="S2669" s="58">
        <v>250</v>
      </c>
      <c r="T2669" s="58">
        <v>236</v>
      </c>
      <c r="U2669" s="58">
        <v>5</v>
      </c>
      <c r="V2669" s="58">
        <v>12</v>
      </c>
      <c r="W2669" s="50" t="str">
        <f t="shared" ref="W2669:W2731" si="226">IF(P2669="-","-",P2669-Q2669)</f>
        <v>-</v>
      </c>
      <c r="X2669" s="50">
        <f t="shared" ref="X2669:X2731" si="227">S2669-T2669</f>
        <v>14</v>
      </c>
    </row>
    <row r="2670" spans="2:24" ht="15" x14ac:dyDescent="0.3">
      <c r="B2670" s="58" t="str">
        <f t="shared" si="225"/>
        <v>M125×2</v>
      </c>
      <c r="C2670" s="73" t="s">
        <v>216</v>
      </c>
      <c r="D2670" s="73" t="s">
        <v>221</v>
      </c>
      <c r="E2670" s="71" t="s">
        <v>135</v>
      </c>
      <c r="F2670" s="58">
        <v>125</v>
      </c>
      <c r="G2670" s="58">
        <v>2</v>
      </c>
      <c r="H2670" s="71" t="s">
        <v>483</v>
      </c>
      <c r="I2670" s="71" t="s">
        <v>379</v>
      </c>
      <c r="J2670" s="58" t="s">
        <v>313</v>
      </c>
      <c r="K2670" s="58" t="s">
        <v>491</v>
      </c>
      <c r="L2670" s="58">
        <v>125</v>
      </c>
      <c r="M2670" s="58">
        <v>2</v>
      </c>
      <c r="N2670" s="71">
        <v>60</v>
      </c>
      <c r="O2670" s="100">
        <f t="array" ref="O2670">IFERROR(INDEX($AD$11:$AO$1485,MATCH($B2670&amp;$I2670,$Z$11:$Z$1485&amp;$AG$11:$AG$1485,0),MATCH($C2670,$AD$9:$AO$9,0)),"-")</f>
        <v>124.42</v>
      </c>
      <c r="P2670" s="58" t="s">
        <v>131</v>
      </c>
      <c r="Q2670" s="58" t="s">
        <v>131</v>
      </c>
      <c r="R2670" s="100">
        <f t="array" ref="R2670">IFERROR(INDEX($AD$11:$AO$1485,MATCH($B2670&amp;$I2670,$Z$11:$Z$1485&amp;$AG$11:$AG$1485,0),MATCH($D2670,$AD$9:$AO$9,0)),"-")</f>
        <v>123.70099999999999</v>
      </c>
      <c r="S2670" s="58">
        <v>154</v>
      </c>
      <c r="T2670" s="58">
        <v>140</v>
      </c>
      <c r="U2670" s="58">
        <v>5</v>
      </c>
      <c r="V2670" s="58">
        <v>15</v>
      </c>
      <c r="W2670" s="50" t="str">
        <f t="shared" si="226"/>
        <v>-</v>
      </c>
      <c r="X2670" s="50">
        <f t="shared" si="227"/>
        <v>14</v>
      </c>
    </row>
    <row r="2671" spans="2:24" ht="15" x14ac:dyDescent="0.3">
      <c r="B2671" s="58" t="str">
        <f t="shared" si="225"/>
        <v>M130×6</v>
      </c>
      <c r="C2671" s="73" t="s">
        <v>216</v>
      </c>
      <c r="D2671" s="73" t="s">
        <v>221</v>
      </c>
      <c r="E2671" s="71" t="s">
        <v>135</v>
      </c>
      <c r="F2671" s="58">
        <v>130</v>
      </c>
      <c r="G2671" s="58">
        <v>6</v>
      </c>
      <c r="H2671" s="71" t="s">
        <v>483</v>
      </c>
      <c r="I2671" s="71" t="s">
        <v>379</v>
      </c>
      <c r="J2671" s="58" t="s">
        <v>313</v>
      </c>
      <c r="K2671" s="58" t="s">
        <v>491</v>
      </c>
      <c r="L2671" s="58">
        <v>130</v>
      </c>
      <c r="M2671" s="58">
        <v>6</v>
      </c>
      <c r="N2671" s="71">
        <v>60</v>
      </c>
      <c r="O2671" s="100">
        <f t="array" ref="O2671">IFERROR(INDEX($AD$11:$AO$1485,MATCH($B2671&amp;$I2671,$Z$11:$Z$1485&amp;$AG$11:$AG$1485,0),MATCH($C2671,$AD$9:$AO$9,0)),"-")</f>
        <v>129.02000000000001</v>
      </c>
      <c r="P2671" s="58" t="s">
        <v>131</v>
      </c>
      <c r="Q2671" s="58" t="s">
        <v>131</v>
      </c>
      <c r="R2671" s="100">
        <f t="array" ref="R2671">IFERROR(INDEX($AD$11:$AO$1485,MATCH($B2671&amp;$I2671,$Z$11:$Z$1485&amp;$AG$11:$AG$1485,0),MATCH($D2671,$AD$9:$AO$9,0)),"-")</f>
        <v>126.10290000000001</v>
      </c>
      <c r="S2671" s="58">
        <v>329</v>
      </c>
      <c r="T2671" s="58">
        <v>315</v>
      </c>
      <c r="U2671" s="58">
        <v>6</v>
      </c>
      <c r="V2671" s="58">
        <v>9</v>
      </c>
      <c r="W2671" s="50" t="str">
        <f t="shared" si="226"/>
        <v>-</v>
      </c>
      <c r="X2671" s="50">
        <f t="shared" si="227"/>
        <v>14</v>
      </c>
    </row>
    <row r="2672" spans="2:24" ht="15" x14ac:dyDescent="0.3">
      <c r="B2672" s="58" t="str">
        <f t="shared" si="225"/>
        <v>M130×4</v>
      </c>
      <c r="C2672" s="73" t="s">
        <v>216</v>
      </c>
      <c r="D2672" s="73" t="s">
        <v>221</v>
      </c>
      <c r="E2672" s="71" t="s">
        <v>135</v>
      </c>
      <c r="F2672" s="58">
        <v>130</v>
      </c>
      <c r="G2672" s="58">
        <v>4</v>
      </c>
      <c r="H2672" s="71" t="s">
        <v>483</v>
      </c>
      <c r="I2672" s="71" t="s">
        <v>379</v>
      </c>
      <c r="J2672" s="58" t="s">
        <v>313</v>
      </c>
      <c r="K2672" s="58" t="s">
        <v>491</v>
      </c>
      <c r="L2672" s="58">
        <v>130</v>
      </c>
      <c r="M2672" s="58">
        <v>4</v>
      </c>
      <c r="N2672" s="71">
        <v>60</v>
      </c>
      <c r="O2672" s="100">
        <f t="array" ref="O2672">IFERROR(INDEX($AD$11:$AO$1485,MATCH($B2672&amp;$I2672,$Z$11:$Z$1485&amp;$AG$11:$AG$1485,0),MATCH($C2672,$AD$9:$AO$9,0)),"-")</f>
        <v>129.4</v>
      </c>
      <c r="P2672" s="58" t="s">
        <v>131</v>
      </c>
      <c r="Q2672" s="58" t="s">
        <v>131</v>
      </c>
      <c r="R2672" s="100">
        <f t="array" ref="R2672">IFERROR(INDEX($AD$11:$AO$1485,MATCH($B2672&amp;$I2672,$Z$11:$Z$1485&amp;$AG$11:$AG$1485,0),MATCH($D2672,$AD$9:$AO$9,0)),"-")</f>
        <v>127.4019</v>
      </c>
      <c r="S2672" s="58">
        <v>279</v>
      </c>
      <c r="T2672" s="58">
        <v>265</v>
      </c>
      <c r="U2672" s="58">
        <v>5</v>
      </c>
      <c r="V2672" s="58">
        <v>11</v>
      </c>
      <c r="W2672" s="50" t="str">
        <f t="shared" si="226"/>
        <v>-</v>
      </c>
      <c r="X2672" s="50">
        <f t="shared" si="227"/>
        <v>14</v>
      </c>
    </row>
    <row r="2673" spans="2:24" ht="15" x14ac:dyDescent="0.3">
      <c r="B2673" s="58" t="str">
        <f t="shared" si="225"/>
        <v>M130×3</v>
      </c>
      <c r="C2673" s="73" t="s">
        <v>216</v>
      </c>
      <c r="D2673" s="73" t="s">
        <v>221</v>
      </c>
      <c r="E2673" s="71" t="s">
        <v>135</v>
      </c>
      <c r="F2673" s="58">
        <v>130</v>
      </c>
      <c r="G2673" s="58">
        <v>3</v>
      </c>
      <c r="H2673" s="71" t="s">
        <v>483</v>
      </c>
      <c r="I2673" s="71" t="s">
        <v>379</v>
      </c>
      <c r="J2673" s="58" t="s">
        <v>313</v>
      </c>
      <c r="K2673" s="58" t="s">
        <v>491</v>
      </c>
      <c r="L2673" s="58">
        <v>130</v>
      </c>
      <c r="M2673" s="58">
        <v>3</v>
      </c>
      <c r="N2673" s="71">
        <v>60</v>
      </c>
      <c r="O2673" s="100">
        <f t="array" ref="O2673">IFERROR(INDEX($AD$11:$AO$1485,MATCH($B2673&amp;$I2673,$Z$11:$Z$1485&amp;$AG$11:$AG$1485,0),MATCH($C2673,$AD$9:$AO$9,0)),"-")</f>
        <v>129.59</v>
      </c>
      <c r="P2673" s="58" t="s">
        <v>131</v>
      </c>
      <c r="Q2673" s="58" t="s">
        <v>131</v>
      </c>
      <c r="R2673" s="100">
        <f t="array" ref="R2673">IFERROR(INDEX($AD$11:$AO$1485,MATCH($B2673&amp;$I2673,$Z$11:$Z$1485&amp;$AG$11:$AG$1485,0),MATCH($D2673,$AD$9:$AO$9,0)),"-")</f>
        <v>128.0514</v>
      </c>
      <c r="S2673" s="58">
        <v>250</v>
      </c>
      <c r="T2673" s="58">
        <v>236</v>
      </c>
      <c r="U2673" s="58">
        <v>5</v>
      </c>
      <c r="V2673" s="58">
        <v>12</v>
      </c>
      <c r="W2673" s="50" t="str">
        <f t="shared" si="226"/>
        <v>-</v>
      </c>
      <c r="X2673" s="50">
        <f t="shared" si="227"/>
        <v>14</v>
      </c>
    </row>
    <row r="2674" spans="2:24" ht="15" x14ac:dyDescent="0.3">
      <c r="B2674" s="58" t="str">
        <f t="shared" si="225"/>
        <v>M130×2</v>
      </c>
      <c r="C2674" s="73" t="s">
        <v>216</v>
      </c>
      <c r="D2674" s="73" t="s">
        <v>221</v>
      </c>
      <c r="E2674" s="71" t="s">
        <v>135</v>
      </c>
      <c r="F2674" s="58">
        <v>130</v>
      </c>
      <c r="G2674" s="58">
        <v>2</v>
      </c>
      <c r="H2674" s="71" t="s">
        <v>483</v>
      </c>
      <c r="I2674" s="71" t="s">
        <v>379</v>
      </c>
      <c r="J2674" s="58" t="s">
        <v>313</v>
      </c>
      <c r="K2674" s="58" t="s">
        <v>491</v>
      </c>
      <c r="L2674" s="58">
        <v>130</v>
      </c>
      <c r="M2674" s="58">
        <v>2</v>
      </c>
      <c r="N2674" s="71">
        <v>60</v>
      </c>
      <c r="O2674" s="100">
        <f t="array" ref="O2674">IFERROR(INDEX($AD$11:$AO$1485,MATCH($B2674&amp;$I2674,$Z$11:$Z$1485&amp;$AG$11:$AG$1485,0),MATCH($C2674,$AD$9:$AO$9,0)),"-")</f>
        <v>129.41999999999999</v>
      </c>
      <c r="P2674" s="58" t="s">
        <v>131</v>
      </c>
      <c r="Q2674" s="58" t="s">
        <v>131</v>
      </c>
      <c r="R2674" s="100">
        <f t="array" ref="R2674">IFERROR(INDEX($AD$11:$AO$1485,MATCH($B2674&amp;$I2674,$Z$11:$Z$1485&amp;$AG$11:$AG$1485,0),MATCH($D2674,$AD$9:$AO$9,0)),"-")</f>
        <v>128.70099999999999</v>
      </c>
      <c r="S2674" s="58">
        <v>154</v>
      </c>
      <c r="T2674" s="58">
        <v>140</v>
      </c>
      <c r="U2674" s="58">
        <v>5</v>
      </c>
      <c r="V2674" s="58">
        <v>15</v>
      </c>
      <c r="W2674" s="50" t="str">
        <f t="shared" si="226"/>
        <v>-</v>
      </c>
      <c r="X2674" s="50">
        <f t="shared" si="227"/>
        <v>14</v>
      </c>
    </row>
    <row r="2675" spans="2:24" ht="15" x14ac:dyDescent="0.3">
      <c r="B2675" s="58" t="str">
        <f t="shared" si="225"/>
        <v>M135×6</v>
      </c>
      <c r="C2675" s="73" t="s">
        <v>216</v>
      </c>
      <c r="D2675" s="73" t="s">
        <v>221</v>
      </c>
      <c r="E2675" s="71" t="s">
        <v>135</v>
      </c>
      <c r="F2675" s="58">
        <v>135</v>
      </c>
      <c r="G2675" s="58">
        <v>6</v>
      </c>
      <c r="H2675" s="71" t="s">
        <v>483</v>
      </c>
      <c r="I2675" s="71" t="s">
        <v>379</v>
      </c>
      <c r="J2675" s="58" t="s">
        <v>313</v>
      </c>
      <c r="K2675" s="58" t="s">
        <v>491</v>
      </c>
      <c r="L2675" s="58">
        <v>135</v>
      </c>
      <c r="M2675" s="58">
        <v>6</v>
      </c>
      <c r="N2675" s="71">
        <v>60</v>
      </c>
      <c r="O2675" s="100">
        <f t="array" ref="O2675">IFERROR(INDEX($AD$11:$AO$1485,MATCH($B2675&amp;$I2675,$Z$11:$Z$1485&amp;$AG$11:$AG$1485,0),MATCH($C2675,$AD$9:$AO$9,0)),"-")</f>
        <v>134.02000000000001</v>
      </c>
      <c r="P2675" s="58" t="s">
        <v>131</v>
      </c>
      <c r="Q2675" s="58" t="s">
        <v>131</v>
      </c>
      <c r="R2675" s="100">
        <f t="array" ref="R2675">IFERROR(INDEX($AD$11:$AO$1485,MATCH($B2675&amp;$I2675,$Z$11:$Z$1485&amp;$AG$11:$AG$1485,0),MATCH($D2675,$AD$9:$AO$9,0)),"-")</f>
        <v>131.10290000000001</v>
      </c>
      <c r="S2675" s="58">
        <v>329</v>
      </c>
      <c r="T2675" s="58">
        <v>315</v>
      </c>
      <c r="U2675" s="58">
        <v>6</v>
      </c>
      <c r="V2675" s="58">
        <v>9</v>
      </c>
      <c r="W2675" s="50" t="str">
        <f t="shared" si="226"/>
        <v>-</v>
      </c>
      <c r="X2675" s="50">
        <f t="shared" si="227"/>
        <v>14</v>
      </c>
    </row>
    <row r="2676" spans="2:24" ht="15" x14ac:dyDescent="0.3">
      <c r="B2676" s="58" t="str">
        <f t="shared" si="225"/>
        <v>M135×4</v>
      </c>
      <c r="C2676" s="73" t="s">
        <v>216</v>
      </c>
      <c r="D2676" s="73" t="s">
        <v>221</v>
      </c>
      <c r="E2676" s="71" t="s">
        <v>135</v>
      </c>
      <c r="F2676" s="58">
        <v>135</v>
      </c>
      <c r="G2676" s="58">
        <v>4</v>
      </c>
      <c r="H2676" s="71" t="s">
        <v>483</v>
      </c>
      <c r="I2676" s="71" t="s">
        <v>379</v>
      </c>
      <c r="J2676" s="58" t="s">
        <v>313</v>
      </c>
      <c r="K2676" s="58" t="s">
        <v>491</v>
      </c>
      <c r="L2676" s="58">
        <v>135</v>
      </c>
      <c r="M2676" s="58">
        <v>4</v>
      </c>
      <c r="N2676" s="71">
        <v>60</v>
      </c>
      <c r="O2676" s="100">
        <f t="array" ref="O2676">IFERROR(INDEX($AD$11:$AO$1485,MATCH($B2676&amp;$I2676,$Z$11:$Z$1485&amp;$AG$11:$AG$1485,0),MATCH($C2676,$AD$9:$AO$9,0)),"-")</f>
        <v>134.4</v>
      </c>
      <c r="P2676" s="58" t="s">
        <v>131</v>
      </c>
      <c r="Q2676" s="58" t="s">
        <v>131</v>
      </c>
      <c r="R2676" s="100">
        <f t="array" ref="R2676">IFERROR(INDEX($AD$11:$AO$1485,MATCH($B2676&amp;$I2676,$Z$11:$Z$1485&amp;$AG$11:$AG$1485,0),MATCH($D2676,$AD$9:$AO$9,0)),"-")</f>
        <v>132.40190000000001</v>
      </c>
      <c r="S2676" s="58">
        <v>279</v>
      </c>
      <c r="T2676" s="58">
        <v>265</v>
      </c>
      <c r="U2676" s="58">
        <v>5</v>
      </c>
      <c r="V2676" s="58">
        <v>11</v>
      </c>
      <c r="W2676" s="50" t="str">
        <f t="shared" si="226"/>
        <v>-</v>
      </c>
      <c r="X2676" s="50">
        <f t="shared" si="227"/>
        <v>14</v>
      </c>
    </row>
    <row r="2677" spans="2:24" ht="15" x14ac:dyDescent="0.3">
      <c r="B2677" s="58" t="str">
        <f t="shared" si="225"/>
        <v>M135×3</v>
      </c>
      <c r="C2677" s="73" t="s">
        <v>216</v>
      </c>
      <c r="D2677" s="73" t="s">
        <v>221</v>
      </c>
      <c r="E2677" s="71" t="s">
        <v>135</v>
      </c>
      <c r="F2677" s="58">
        <v>135</v>
      </c>
      <c r="G2677" s="58">
        <v>3</v>
      </c>
      <c r="H2677" s="71" t="s">
        <v>483</v>
      </c>
      <c r="I2677" s="71" t="s">
        <v>379</v>
      </c>
      <c r="J2677" s="58" t="s">
        <v>313</v>
      </c>
      <c r="K2677" s="58" t="s">
        <v>491</v>
      </c>
      <c r="L2677" s="58">
        <v>135</v>
      </c>
      <c r="M2677" s="58">
        <v>3</v>
      </c>
      <c r="N2677" s="71">
        <v>60</v>
      </c>
      <c r="O2677" s="100">
        <f t="array" ref="O2677">IFERROR(INDEX($AD$11:$AO$1485,MATCH($B2677&amp;$I2677,$Z$11:$Z$1485&amp;$AG$11:$AG$1485,0),MATCH($C2677,$AD$9:$AO$9,0)),"-")</f>
        <v>134.59</v>
      </c>
      <c r="P2677" s="58" t="s">
        <v>131</v>
      </c>
      <c r="Q2677" s="58" t="s">
        <v>131</v>
      </c>
      <c r="R2677" s="100">
        <f t="array" ref="R2677">IFERROR(INDEX($AD$11:$AO$1485,MATCH($B2677&amp;$I2677,$Z$11:$Z$1485&amp;$AG$11:$AG$1485,0),MATCH($D2677,$AD$9:$AO$9,0)),"-")</f>
        <v>133.0514</v>
      </c>
      <c r="S2677" s="58">
        <v>250</v>
      </c>
      <c r="T2677" s="58">
        <v>236</v>
      </c>
      <c r="U2677" s="58">
        <v>5</v>
      </c>
      <c r="V2677" s="58">
        <v>12</v>
      </c>
      <c r="W2677" s="50" t="str">
        <f t="shared" si="226"/>
        <v>-</v>
      </c>
      <c r="X2677" s="50">
        <f t="shared" si="227"/>
        <v>14</v>
      </c>
    </row>
    <row r="2678" spans="2:24" ht="15" x14ac:dyDescent="0.3">
      <c r="B2678" s="58" t="str">
        <f t="shared" si="225"/>
        <v>M135×2</v>
      </c>
      <c r="C2678" s="73" t="s">
        <v>216</v>
      </c>
      <c r="D2678" s="73" t="s">
        <v>221</v>
      </c>
      <c r="E2678" s="71" t="s">
        <v>135</v>
      </c>
      <c r="F2678" s="58">
        <v>135</v>
      </c>
      <c r="G2678" s="58">
        <v>2</v>
      </c>
      <c r="H2678" s="71" t="s">
        <v>483</v>
      </c>
      <c r="I2678" s="71" t="s">
        <v>379</v>
      </c>
      <c r="J2678" s="58" t="s">
        <v>313</v>
      </c>
      <c r="K2678" s="58" t="s">
        <v>491</v>
      </c>
      <c r="L2678" s="58">
        <v>135</v>
      </c>
      <c r="M2678" s="58">
        <v>2</v>
      </c>
      <c r="N2678" s="71">
        <v>60</v>
      </c>
      <c r="O2678" s="100">
        <f t="array" ref="O2678">IFERROR(INDEX($AD$11:$AO$1485,MATCH($B2678&amp;$I2678,$Z$11:$Z$1485&amp;$AG$11:$AG$1485,0),MATCH($C2678,$AD$9:$AO$9,0)),"-")</f>
        <v>134.41999999999999</v>
      </c>
      <c r="P2678" s="58" t="s">
        <v>131</v>
      </c>
      <c r="Q2678" s="58" t="s">
        <v>131</v>
      </c>
      <c r="R2678" s="100">
        <f t="array" ref="R2678">IFERROR(INDEX($AD$11:$AO$1485,MATCH($B2678&amp;$I2678,$Z$11:$Z$1485&amp;$AG$11:$AG$1485,0),MATCH($D2678,$AD$9:$AO$9,0)),"-")</f>
        <v>133.70099999999999</v>
      </c>
      <c r="S2678" s="58">
        <v>154</v>
      </c>
      <c r="T2678" s="58">
        <v>140</v>
      </c>
      <c r="U2678" s="58">
        <v>5</v>
      </c>
      <c r="V2678" s="58">
        <v>15</v>
      </c>
      <c r="W2678" s="50" t="str">
        <f t="shared" si="226"/>
        <v>-</v>
      </c>
      <c r="X2678" s="50">
        <f t="shared" si="227"/>
        <v>14</v>
      </c>
    </row>
    <row r="2679" spans="2:24" ht="15" x14ac:dyDescent="0.3">
      <c r="B2679" s="58" t="str">
        <f t="shared" si="225"/>
        <v>M140×6</v>
      </c>
      <c r="C2679" s="73" t="s">
        <v>216</v>
      </c>
      <c r="D2679" s="73" t="s">
        <v>221</v>
      </c>
      <c r="E2679" s="71" t="s">
        <v>135</v>
      </c>
      <c r="F2679" s="58">
        <v>140</v>
      </c>
      <c r="G2679" s="58">
        <v>6</v>
      </c>
      <c r="H2679" s="71" t="s">
        <v>483</v>
      </c>
      <c r="I2679" s="71" t="s">
        <v>379</v>
      </c>
      <c r="J2679" s="58" t="s">
        <v>313</v>
      </c>
      <c r="K2679" s="58" t="s">
        <v>491</v>
      </c>
      <c r="L2679" s="58">
        <v>140</v>
      </c>
      <c r="M2679" s="58">
        <v>6</v>
      </c>
      <c r="N2679" s="71">
        <v>60</v>
      </c>
      <c r="O2679" s="100">
        <f t="array" ref="O2679">IFERROR(INDEX($AD$11:$AO$1485,MATCH($B2679&amp;$I2679,$Z$11:$Z$1485&amp;$AG$11:$AG$1485,0),MATCH($C2679,$AD$9:$AO$9,0)),"-")</f>
        <v>139.02000000000001</v>
      </c>
      <c r="P2679" s="58" t="s">
        <v>131</v>
      </c>
      <c r="Q2679" s="58" t="s">
        <v>131</v>
      </c>
      <c r="R2679" s="100">
        <f t="array" ref="R2679">IFERROR(INDEX($AD$11:$AO$1485,MATCH($B2679&amp;$I2679,$Z$11:$Z$1485&amp;$AG$11:$AG$1485,0),MATCH($D2679,$AD$9:$AO$9,0)),"-")</f>
        <v>136.10290000000001</v>
      </c>
      <c r="S2679" s="58">
        <v>329</v>
      </c>
      <c r="T2679" s="58">
        <v>315</v>
      </c>
      <c r="U2679" s="58">
        <v>6</v>
      </c>
      <c r="V2679" s="58">
        <v>9</v>
      </c>
      <c r="W2679" s="50" t="str">
        <f t="shared" si="226"/>
        <v>-</v>
      </c>
      <c r="X2679" s="50">
        <f t="shared" si="227"/>
        <v>14</v>
      </c>
    </row>
    <row r="2680" spans="2:24" ht="15" x14ac:dyDescent="0.3">
      <c r="B2680" s="58" t="str">
        <f t="shared" si="225"/>
        <v>M140×4</v>
      </c>
      <c r="C2680" s="73" t="s">
        <v>216</v>
      </c>
      <c r="D2680" s="73" t="s">
        <v>221</v>
      </c>
      <c r="E2680" s="71" t="s">
        <v>135</v>
      </c>
      <c r="F2680" s="58">
        <v>140</v>
      </c>
      <c r="G2680" s="58">
        <v>4</v>
      </c>
      <c r="H2680" s="71" t="s">
        <v>483</v>
      </c>
      <c r="I2680" s="71" t="s">
        <v>379</v>
      </c>
      <c r="J2680" s="58" t="s">
        <v>313</v>
      </c>
      <c r="K2680" s="58" t="s">
        <v>491</v>
      </c>
      <c r="L2680" s="58">
        <v>140</v>
      </c>
      <c r="M2680" s="58">
        <v>4</v>
      </c>
      <c r="N2680" s="71">
        <v>60</v>
      </c>
      <c r="O2680" s="100">
        <f t="array" ref="O2680">IFERROR(INDEX($AD$11:$AO$1485,MATCH($B2680&amp;$I2680,$Z$11:$Z$1485&amp;$AG$11:$AG$1485,0),MATCH($C2680,$AD$9:$AO$9,0)),"-")</f>
        <v>139.4</v>
      </c>
      <c r="P2680" s="58" t="s">
        <v>131</v>
      </c>
      <c r="Q2680" s="58" t="s">
        <v>131</v>
      </c>
      <c r="R2680" s="100">
        <f t="array" ref="R2680">IFERROR(INDEX($AD$11:$AO$1485,MATCH($B2680&amp;$I2680,$Z$11:$Z$1485&amp;$AG$11:$AG$1485,0),MATCH($D2680,$AD$9:$AO$9,0)),"-")</f>
        <v>137.40190000000001</v>
      </c>
      <c r="S2680" s="58">
        <v>279</v>
      </c>
      <c r="T2680" s="58">
        <v>265</v>
      </c>
      <c r="U2680" s="58">
        <v>5</v>
      </c>
      <c r="V2680" s="58">
        <v>11</v>
      </c>
      <c r="W2680" s="50" t="str">
        <f t="shared" si="226"/>
        <v>-</v>
      </c>
      <c r="X2680" s="50">
        <f t="shared" si="227"/>
        <v>14</v>
      </c>
    </row>
    <row r="2681" spans="2:24" ht="15" x14ac:dyDescent="0.3">
      <c r="B2681" s="58" t="str">
        <f t="shared" si="225"/>
        <v>M140×3</v>
      </c>
      <c r="C2681" s="73" t="s">
        <v>216</v>
      </c>
      <c r="D2681" s="73" t="s">
        <v>221</v>
      </c>
      <c r="E2681" s="71" t="s">
        <v>135</v>
      </c>
      <c r="F2681" s="58">
        <v>140</v>
      </c>
      <c r="G2681" s="58">
        <v>3</v>
      </c>
      <c r="H2681" s="71" t="s">
        <v>483</v>
      </c>
      <c r="I2681" s="71" t="s">
        <v>379</v>
      </c>
      <c r="J2681" s="58" t="s">
        <v>313</v>
      </c>
      <c r="K2681" s="58" t="s">
        <v>491</v>
      </c>
      <c r="L2681" s="58">
        <v>140</v>
      </c>
      <c r="M2681" s="58">
        <v>3</v>
      </c>
      <c r="N2681" s="71">
        <v>60</v>
      </c>
      <c r="O2681" s="100">
        <f t="array" ref="O2681">IFERROR(INDEX($AD$11:$AO$1485,MATCH($B2681&amp;$I2681,$Z$11:$Z$1485&amp;$AG$11:$AG$1485,0),MATCH($C2681,$AD$9:$AO$9,0)),"-")</f>
        <v>139.59</v>
      </c>
      <c r="P2681" s="58" t="s">
        <v>131</v>
      </c>
      <c r="Q2681" s="58" t="s">
        <v>131</v>
      </c>
      <c r="R2681" s="100">
        <f t="array" ref="R2681">IFERROR(INDEX($AD$11:$AO$1485,MATCH($B2681&amp;$I2681,$Z$11:$Z$1485&amp;$AG$11:$AG$1485,0),MATCH($D2681,$AD$9:$AO$9,0)),"-")</f>
        <v>138.0514</v>
      </c>
      <c r="S2681" s="58">
        <v>250</v>
      </c>
      <c r="T2681" s="58">
        <v>236</v>
      </c>
      <c r="U2681" s="58">
        <v>5</v>
      </c>
      <c r="V2681" s="58">
        <v>12</v>
      </c>
      <c r="W2681" s="50" t="str">
        <f t="shared" si="226"/>
        <v>-</v>
      </c>
      <c r="X2681" s="50">
        <f t="shared" si="227"/>
        <v>14</v>
      </c>
    </row>
    <row r="2682" spans="2:24" ht="15" x14ac:dyDescent="0.3">
      <c r="B2682" s="58" t="str">
        <f t="shared" si="225"/>
        <v>M140×2</v>
      </c>
      <c r="C2682" s="73" t="s">
        <v>216</v>
      </c>
      <c r="D2682" s="73" t="s">
        <v>221</v>
      </c>
      <c r="E2682" s="71" t="s">
        <v>135</v>
      </c>
      <c r="F2682" s="58">
        <v>140</v>
      </c>
      <c r="G2682" s="58">
        <v>2</v>
      </c>
      <c r="H2682" s="71" t="s">
        <v>483</v>
      </c>
      <c r="I2682" s="71" t="s">
        <v>379</v>
      </c>
      <c r="J2682" s="58" t="s">
        <v>313</v>
      </c>
      <c r="K2682" s="58" t="s">
        <v>491</v>
      </c>
      <c r="L2682" s="58">
        <v>140</v>
      </c>
      <c r="M2682" s="58">
        <v>2</v>
      </c>
      <c r="N2682" s="71">
        <v>60</v>
      </c>
      <c r="O2682" s="100">
        <f t="array" ref="O2682">IFERROR(INDEX($AD$11:$AO$1485,MATCH($B2682&amp;$I2682,$Z$11:$Z$1485&amp;$AG$11:$AG$1485,0),MATCH($C2682,$AD$9:$AO$9,0)),"-")</f>
        <v>139.41999999999999</v>
      </c>
      <c r="P2682" s="58" t="s">
        <v>131</v>
      </c>
      <c r="Q2682" s="58" t="s">
        <v>131</v>
      </c>
      <c r="R2682" s="100">
        <f t="array" ref="R2682">IFERROR(INDEX($AD$11:$AO$1485,MATCH($B2682&amp;$I2682,$Z$11:$Z$1485&amp;$AG$11:$AG$1485,0),MATCH($D2682,$AD$9:$AO$9,0)),"-")</f>
        <v>138.70099999999999</v>
      </c>
      <c r="S2682" s="58">
        <v>154</v>
      </c>
      <c r="T2682" s="58">
        <v>140</v>
      </c>
      <c r="U2682" s="58">
        <v>5</v>
      </c>
      <c r="V2682" s="58">
        <v>15</v>
      </c>
      <c r="W2682" s="50" t="str">
        <f t="shared" si="226"/>
        <v>-</v>
      </c>
      <c r="X2682" s="50">
        <f t="shared" si="227"/>
        <v>14</v>
      </c>
    </row>
    <row r="2683" spans="2:24" ht="15" x14ac:dyDescent="0.3">
      <c r="B2683" s="58" t="str">
        <f t="shared" si="225"/>
        <v>M145×6</v>
      </c>
      <c r="C2683" s="73" t="s">
        <v>216</v>
      </c>
      <c r="D2683" s="73" t="s">
        <v>221</v>
      </c>
      <c r="E2683" s="71" t="s">
        <v>135</v>
      </c>
      <c r="F2683" s="58">
        <v>145</v>
      </c>
      <c r="G2683" s="58">
        <v>6</v>
      </c>
      <c r="H2683" s="71" t="s">
        <v>483</v>
      </c>
      <c r="I2683" s="71" t="s">
        <v>379</v>
      </c>
      <c r="J2683" s="58" t="s">
        <v>313</v>
      </c>
      <c r="K2683" s="58" t="s">
        <v>491</v>
      </c>
      <c r="L2683" s="58">
        <v>145</v>
      </c>
      <c r="M2683" s="58">
        <v>6</v>
      </c>
      <c r="N2683" s="71">
        <v>60</v>
      </c>
      <c r="O2683" s="100">
        <f t="array" ref="O2683">IFERROR(INDEX($AD$11:$AO$1485,MATCH($B2683&amp;$I2683,$Z$11:$Z$1485&amp;$AG$11:$AG$1485,0),MATCH($C2683,$AD$9:$AO$9,0)),"-")</f>
        <v>144.02000000000001</v>
      </c>
      <c r="P2683" s="58" t="s">
        <v>131</v>
      </c>
      <c r="Q2683" s="58" t="s">
        <v>131</v>
      </c>
      <c r="R2683" s="100">
        <f t="array" ref="R2683">IFERROR(INDEX($AD$11:$AO$1485,MATCH($B2683&amp;$I2683,$Z$11:$Z$1485&amp;$AG$11:$AG$1485,0),MATCH($D2683,$AD$9:$AO$9,0)),"-")</f>
        <v>141.10290000000001</v>
      </c>
      <c r="S2683" s="58">
        <v>329</v>
      </c>
      <c r="T2683" s="58">
        <v>315</v>
      </c>
      <c r="U2683" s="58">
        <v>6</v>
      </c>
      <c r="V2683" s="58">
        <v>9</v>
      </c>
      <c r="W2683" s="50" t="str">
        <f t="shared" si="226"/>
        <v>-</v>
      </c>
      <c r="X2683" s="50">
        <f t="shared" si="227"/>
        <v>14</v>
      </c>
    </row>
    <row r="2684" spans="2:24" ht="15" x14ac:dyDescent="0.3">
      <c r="B2684" s="58" t="str">
        <f t="shared" si="225"/>
        <v>M145×4</v>
      </c>
      <c r="C2684" s="73" t="s">
        <v>216</v>
      </c>
      <c r="D2684" s="73" t="s">
        <v>221</v>
      </c>
      <c r="E2684" s="71" t="s">
        <v>135</v>
      </c>
      <c r="F2684" s="58">
        <v>145</v>
      </c>
      <c r="G2684" s="58">
        <v>4</v>
      </c>
      <c r="H2684" s="71" t="s">
        <v>483</v>
      </c>
      <c r="I2684" s="71" t="s">
        <v>379</v>
      </c>
      <c r="J2684" s="58" t="s">
        <v>313</v>
      </c>
      <c r="K2684" s="58" t="s">
        <v>491</v>
      </c>
      <c r="L2684" s="58">
        <v>145</v>
      </c>
      <c r="M2684" s="58">
        <v>4</v>
      </c>
      <c r="N2684" s="71">
        <v>60</v>
      </c>
      <c r="O2684" s="100">
        <f t="array" ref="O2684">IFERROR(INDEX($AD$11:$AO$1485,MATCH($B2684&amp;$I2684,$Z$11:$Z$1485&amp;$AG$11:$AG$1485,0),MATCH($C2684,$AD$9:$AO$9,0)),"-")</f>
        <v>144.4</v>
      </c>
      <c r="P2684" s="58" t="s">
        <v>131</v>
      </c>
      <c r="Q2684" s="58" t="s">
        <v>131</v>
      </c>
      <c r="R2684" s="100">
        <f t="array" ref="R2684">IFERROR(INDEX($AD$11:$AO$1485,MATCH($B2684&amp;$I2684,$Z$11:$Z$1485&amp;$AG$11:$AG$1485,0),MATCH($D2684,$AD$9:$AO$9,0)),"-")</f>
        <v>142.40190000000001</v>
      </c>
      <c r="S2684" s="58">
        <v>279</v>
      </c>
      <c r="T2684" s="58">
        <v>265</v>
      </c>
      <c r="U2684" s="58">
        <v>5</v>
      </c>
      <c r="V2684" s="58">
        <v>11</v>
      </c>
      <c r="W2684" s="50" t="str">
        <f t="shared" si="226"/>
        <v>-</v>
      </c>
      <c r="X2684" s="50">
        <f t="shared" si="227"/>
        <v>14</v>
      </c>
    </row>
    <row r="2685" spans="2:24" ht="15" x14ac:dyDescent="0.3">
      <c r="B2685" s="58" t="str">
        <f t="shared" si="225"/>
        <v>M145×3</v>
      </c>
      <c r="C2685" s="73" t="s">
        <v>216</v>
      </c>
      <c r="D2685" s="73" t="s">
        <v>221</v>
      </c>
      <c r="E2685" s="71" t="s">
        <v>135</v>
      </c>
      <c r="F2685" s="58">
        <v>145</v>
      </c>
      <c r="G2685" s="58">
        <v>3</v>
      </c>
      <c r="H2685" s="71" t="s">
        <v>483</v>
      </c>
      <c r="I2685" s="71" t="s">
        <v>379</v>
      </c>
      <c r="J2685" s="58" t="s">
        <v>313</v>
      </c>
      <c r="K2685" s="58" t="s">
        <v>491</v>
      </c>
      <c r="L2685" s="58">
        <v>145</v>
      </c>
      <c r="M2685" s="58">
        <v>3</v>
      </c>
      <c r="N2685" s="71">
        <v>60</v>
      </c>
      <c r="O2685" s="100">
        <f t="array" ref="O2685">IFERROR(INDEX($AD$11:$AO$1485,MATCH($B2685&amp;$I2685,$Z$11:$Z$1485&amp;$AG$11:$AG$1485,0),MATCH($C2685,$AD$9:$AO$9,0)),"-")</f>
        <v>144.59</v>
      </c>
      <c r="P2685" s="58" t="s">
        <v>131</v>
      </c>
      <c r="Q2685" s="58" t="s">
        <v>131</v>
      </c>
      <c r="R2685" s="100">
        <f t="array" ref="R2685">IFERROR(INDEX($AD$11:$AO$1485,MATCH($B2685&amp;$I2685,$Z$11:$Z$1485&amp;$AG$11:$AG$1485,0),MATCH($D2685,$AD$9:$AO$9,0)),"-")</f>
        <v>143.0514</v>
      </c>
      <c r="S2685" s="58">
        <v>250</v>
      </c>
      <c r="T2685" s="58">
        <v>236</v>
      </c>
      <c r="U2685" s="58">
        <v>5</v>
      </c>
      <c r="V2685" s="58">
        <v>12</v>
      </c>
      <c r="W2685" s="50" t="str">
        <f t="shared" si="226"/>
        <v>-</v>
      </c>
      <c r="X2685" s="50">
        <f t="shared" si="227"/>
        <v>14</v>
      </c>
    </row>
    <row r="2686" spans="2:24" ht="15" x14ac:dyDescent="0.3">
      <c r="B2686" s="58" t="str">
        <f t="shared" si="225"/>
        <v>M145×2</v>
      </c>
      <c r="C2686" s="73" t="s">
        <v>216</v>
      </c>
      <c r="D2686" s="73" t="s">
        <v>221</v>
      </c>
      <c r="E2686" s="71" t="s">
        <v>135</v>
      </c>
      <c r="F2686" s="58">
        <v>145</v>
      </c>
      <c r="G2686" s="58">
        <v>2</v>
      </c>
      <c r="H2686" s="71" t="s">
        <v>483</v>
      </c>
      <c r="I2686" s="71" t="s">
        <v>379</v>
      </c>
      <c r="J2686" s="58" t="s">
        <v>313</v>
      </c>
      <c r="K2686" s="58" t="s">
        <v>491</v>
      </c>
      <c r="L2686" s="58">
        <v>145</v>
      </c>
      <c r="M2686" s="58">
        <v>2</v>
      </c>
      <c r="N2686" s="71">
        <v>60</v>
      </c>
      <c r="O2686" s="100">
        <f t="array" ref="O2686">IFERROR(INDEX($AD$11:$AO$1485,MATCH($B2686&amp;$I2686,$Z$11:$Z$1485&amp;$AG$11:$AG$1485,0),MATCH($C2686,$AD$9:$AO$9,0)),"-")</f>
        <v>144.41999999999999</v>
      </c>
      <c r="P2686" s="58" t="s">
        <v>131</v>
      </c>
      <c r="Q2686" s="58" t="s">
        <v>131</v>
      </c>
      <c r="R2686" s="100">
        <f t="array" ref="R2686">IFERROR(INDEX($AD$11:$AO$1485,MATCH($B2686&amp;$I2686,$Z$11:$Z$1485&amp;$AG$11:$AG$1485,0),MATCH($D2686,$AD$9:$AO$9,0)),"-")</f>
        <v>143.70099999999999</v>
      </c>
      <c r="S2686" s="58">
        <v>154</v>
      </c>
      <c r="T2686" s="58">
        <v>140</v>
      </c>
      <c r="U2686" s="58">
        <v>5</v>
      </c>
      <c r="V2686" s="58">
        <v>15</v>
      </c>
      <c r="W2686" s="50" t="str">
        <f t="shared" si="226"/>
        <v>-</v>
      </c>
      <c r="X2686" s="50">
        <f t="shared" si="227"/>
        <v>14</v>
      </c>
    </row>
    <row r="2687" spans="2:24" ht="15" x14ac:dyDescent="0.3">
      <c r="B2687" s="58" t="str">
        <f t="shared" si="225"/>
        <v>M150×6</v>
      </c>
      <c r="C2687" s="73" t="s">
        <v>216</v>
      </c>
      <c r="D2687" s="73" t="s">
        <v>221</v>
      </c>
      <c r="E2687" s="71" t="s">
        <v>135</v>
      </c>
      <c r="F2687" s="58">
        <v>150</v>
      </c>
      <c r="G2687" s="58">
        <v>6</v>
      </c>
      <c r="H2687" s="71" t="s">
        <v>483</v>
      </c>
      <c r="I2687" s="71" t="s">
        <v>379</v>
      </c>
      <c r="J2687" s="58" t="s">
        <v>313</v>
      </c>
      <c r="K2687" s="58" t="s">
        <v>491</v>
      </c>
      <c r="L2687" s="58">
        <v>150</v>
      </c>
      <c r="M2687" s="58">
        <v>6</v>
      </c>
      <c r="N2687" s="71">
        <v>60</v>
      </c>
      <c r="O2687" s="100">
        <f t="array" ref="O2687">IFERROR(INDEX($AD$11:$AO$1485,MATCH($B2687&amp;$I2687,$Z$11:$Z$1485&amp;$AG$11:$AG$1485,0),MATCH($C2687,$AD$9:$AO$9,0)),"-")</f>
        <v>149.02000000000001</v>
      </c>
      <c r="P2687" s="58" t="s">
        <v>131</v>
      </c>
      <c r="Q2687" s="58" t="s">
        <v>131</v>
      </c>
      <c r="R2687" s="100">
        <f t="array" ref="R2687">IFERROR(INDEX($AD$11:$AO$1485,MATCH($B2687&amp;$I2687,$Z$11:$Z$1485&amp;$AG$11:$AG$1485,0),MATCH($D2687,$AD$9:$AO$9,0)),"-")</f>
        <v>146.10290000000001</v>
      </c>
      <c r="S2687" s="58">
        <v>329</v>
      </c>
      <c r="T2687" s="58">
        <v>315</v>
      </c>
      <c r="U2687" s="58">
        <v>6</v>
      </c>
      <c r="V2687" s="58">
        <v>9</v>
      </c>
      <c r="W2687" s="50" t="str">
        <f t="shared" si="226"/>
        <v>-</v>
      </c>
      <c r="X2687" s="50">
        <f t="shared" si="227"/>
        <v>14</v>
      </c>
    </row>
    <row r="2688" spans="2:24" ht="15" x14ac:dyDescent="0.3">
      <c r="B2688" s="58" t="str">
        <f t="shared" si="225"/>
        <v>M150×4</v>
      </c>
      <c r="C2688" s="73" t="s">
        <v>216</v>
      </c>
      <c r="D2688" s="73" t="s">
        <v>221</v>
      </c>
      <c r="E2688" s="71" t="s">
        <v>135</v>
      </c>
      <c r="F2688" s="58">
        <v>150</v>
      </c>
      <c r="G2688" s="58">
        <v>4</v>
      </c>
      <c r="H2688" s="71" t="s">
        <v>483</v>
      </c>
      <c r="I2688" s="71" t="s">
        <v>379</v>
      </c>
      <c r="J2688" s="58" t="s">
        <v>313</v>
      </c>
      <c r="K2688" s="58" t="s">
        <v>491</v>
      </c>
      <c r="L2688" s="58">
        <v>150</v>
      </c>
      <c r="M2688" s="58">
        <v>4</v>
      </c>
      <c r="N2688" s="71">
        <v>60</v>
      </c>
      <c r="O2688" s="100">
        <f t="array" ref="O2688">IFERROR(INDEX($AD$11:$AO$1485,MATCH($B2688&amp;$I2688,$Z$11:$Z$1485&amp;$AG$11:$AG$1485,0),MATCH($C2688,$AD$9:$AO$9,0)),"-")</f>
        <v>149.4</v>
      </c>
      <c r="P2688" s="58" t="s">
        <v>131</v>
      </c>
      <c r="Q2688" s="58" t="s">
        <v>131</v>
      </c>
      <c r="R2688" s="100">
        <f t="array" ref="R2688">IFERROR(INDEX($AD$11:$AO$1485,MATCH($B2688&amp;$I2688,$Z$11:$Z$1485&amp;$AG$11:$AG$1485,0),MATCH($D2688,$AD$9:$AO$9,0)),"-")</f>
        <v>147.40190000000001</v>
      </c>
      <c r="S2688" s="58">
        <v>279</v>
      </c>
      <c r="T2688" s="58">
        <v>265</v>
      </c>
      <c r="U2688" s="58">
        <v>5</v>
      </c>
      <c r="V2688" s="58">
        <v>11</v>
      </c>
      <c r="W2688" s="50" t="str">
        <f t="shared" si="226"/>
        <v>-</v>
      </c>
      <c r="X2688" s="50">
        <f t="shared" si="227"/>
        <v>14</v>
      </c>
    </row>
    <row r="2689" spans="2:24" ht="15" x14ac:dyDescent="0.3">
      <c r="B2689" s="58" t="str">
        <f t="shared" si="225"/>
        <v>M150×3</v>
      </c>
      <c r="C2689" s="73" t="s">
        <v>216</v>
      </c>
      <c r="D2689" s="73" t="s">
        <v>221</v>
      </c>
      <c r="E2689" s="71" t="s">
        <v>135</v>
      </c>
      <c r="F2689" s="58">
        <v>150</v>
      </c>
      <c r="G2689" s="58">
        <v>3</v>
      </c>
      <c r="H2689" s="71" t="s">
        <v>483</v>
      </c>
      <c r="I2689" s="71" t="s">
        <v>379</v>
      </c>
      <c r="J2689" s="58" t="s">
        <v>313</v>
      </c>
      <c r="K2689" s="58" t="s">
        <v>491</v>
      </c>
      <c r="L2689" s="58">
        <v>150</v>
      </c>
      <c r="M2689" s="58">
        <v>3</v>
      </c>
      <c r="N2689" s="71">
        <v>60</v>
      </c>
      <c r="O2689" s="100">
        <f t="array" ref="O2689">IFERROR(INDEX($AD$11:$AO$1485,MATCH($B2689&amp;$I2689,$Z$11:$Z$1485&amp;$AG$11:$AG$1485,0),MATCH($C2689,$AD$9:$AO$9,0)),"-")</f>
        <v>149.59</v>
      </c>
      <c r="P2689" s="58" t="s">
        <v>131</v>
      </c>
      <c r="Q2689" s="58" t="s">
        <v>131</v>
      </c>
      <c r="R2689" s="100">
        <f t="array" ref="R2689">IFERROR(INDEX($AD$11:$AO$1485,MATCH($B2689&amp;$I2689,$Z$11:$Z$1485&amp;$AG$11:$AG$1485,0),MATCH($D2689,$AD$9:$AO$9,0)),"-")</f>
        <v>148.0514</v>
      </c>
      <c r="S2689" s="58">
        <v>250</v>
      </c>
      <c r="T2689" s="58">
        <v>236</v>
      </c>
      <c r="U2689" s="58">
        <v>5</v>
      </c>
      <c r="V2689" s="58">
        <v>12</v>
      </c>
      <c r="W2689" s="50" t="str">
        <f t="shared" si="226"/>
        <v>-</v>
      </c>
      <c r="X2689" s="50">
        <f t="shared" si="227"/>
        <v>14</v>
      </c>
    </row>
    <row r="2690" spans="2:24" ht="15" x14ac:dyDescent="0.3">
      <c r="B2690" s="58" t="str">
        <f t="shared" si="225"/>
        <v>M150×2</v>
      </c>
      <c r="C2690" s="73" t="s">
        <v>216</v>
      </c>
      <c r="D2690" s="73" t="s">
        <v>221</v>
      </c>
      <c r="E2690" s="71" t="s">
        <v>135</v>
      </c>
      <c r="F2690" s="58">
        <v>150</v>
      </c>
      <c r="G2690" s="58">
        <v>2</v>
      </c>
      <c r="H2690" s="71" t="s">
        <v>483</v>
      </c>
      <c r="I2690" s="71" t="s">
        <v>379</v>
      </c>
      <c r="J2690" s="58" t="s">
        <v>313</v>
      </c>
      <c r="K2690" s="58" t="s">
        <v>491</v>
      </c>
      <c r="L2690" s="58">
        <v>150</v>
      </c>
      <c r="M2690" s="58">
        <v>2</v>
      </c>
      <c r="N2690" s="71">
        <v>60</v>
      </c>
      <c r="O2690" s="100">
        <f t="array" ref="O2690">IFERROR(INDEX($AD$11:$AO$1485,MATCH($B2690&amp;$I2690,$Z$11:$Z$1485&amp;$AG$11:$AG$1485,0),MATCH($C2690,$AD$9:$AO$9,0)),"-")</f>
        <v>149.41999999999999</v>
      </c>
      <c r="P2690" s="58" t="s">
        <v>131</v>
      </c>
      <c r="Q2690" s="58" t="s">
        <v>131</v>
      </c>
      <c r="R2690" s="100">
        <f t="array" ref="R2690">IFERROR(INDEX($AD$11:$AO$1485,MATCH($B2690&amp;$I2690,$Z$11:$Z$1485&amp;$AG$11:$AG$1485,0),MATCH($D2690,$AD$9:$AO$9,0)),"-")</f>
        <v>148.70099999999999</v>
      </c>
      <c r="S2690" s="58">
        <v>154</v>
      </c>
      <c r="T2690" s="58">
        <v>140</v>
      </c>
      <c r="U2690" s="58">
        <v>5</v>
      </c>
      <c r="V2690" s="58">
        <v>15</v>
      </c>
      <c r="W2690" s="50" t="str">
        <f t="shared" si="226"/>
        <v>-</v>
      </c>
      <c r="X2690" s="50">
        <f t="shared" si="227"/>
        <v>14</v>
      </c>
    </row>
    <row r="2691" spans="2:24" ht="15" x14ac:dyDescent="0.3">
      <c r="B2691" s="75" t="str">
        <f t="shared" si="225"/>
        <v>M2.5×0.35</v>
      </c>
      <c r="C2691" s="77" t="s">
        <v>216</v>
      </c>
      <c r="D2691" s="77" t="s">
        <v>221</v>
      </c>
      <c r="E2691" s="74" t="s">
        <v>0</v>
      </c>
      <c r="F2691" s="75">
        <v>2.5</v>
      </c>
      <c r="G2691" s="75">
        <v>0.35</v>
      </c>
      <c r="H2691" s="74" t="s">
        <v>464</v>
      </c>
      <c r="I2691" s="74" t="s">
        <v>423</v>
      </c>
      <c r="J2691" s="75" t="s">
        <v>313</v>
      </c>
      <c r="K2691" s="58" t="s">
        <v>491</v>
      </c>
      <c r="L2691" s="75">
        <v>2.5</v>
      </c>
      <c r="M2691" s="75">
        <v>0.35</v>
      </c>
      <c r="N2691" s="74">
        <v>60</v>
      </c>
      <c r="O2691" s="101">
        <f t="array" ref="O2691">IFERROR(INDEX($AD$11:$AO$1485,MATCH($B2691&amp;$I2691,$Z$11:$Z$1485&amp;$AG$11:$AG$1485,0),MATCH($C2691,$AD$9:$AO$9,0)),"-")</f>
        <v>2.5</v>
      </c>
      <c r="P2691" s="75" t="s">
        <v>131</v>
      </c>
      <c r="Q2691" s="75" t="s">
        <v>131</v>
      </c>
      <c r="R2691" s="101">
        <f t="array" ref="R2691">IFERROR(INDEX($AD$11:$AO$1485,MATCH($B2691&amp;$I2691,$Z$11:$Z$1485&amp;$AG$11:$AG$1485,0),MATCH($D2691,$AD$9:$AO$9,0)),"-")</f>
        <v>2.2726999999999999</v>
      </c>
      <c r="S2691" s="75">
        <v>93</v>
      </c>
      <c r="T2691" s="75">
        <v>85</v>
      </c>
      <c r="U2691" s="75">
        <v>4</v>
      </c>
      <c r="V2691" s="75">
        <v>57</v>
      </c>
      <c r="W2691" s="50" t="str">
        <f t="shared" si="226"/>
        <v>-</v>
      </c>
      <c r="X2691" s="50">
        <f t="shared" si="227"/>
        <v>8</v>
      </c>
    </row>
    <row r="2692" spans="2:24" ht="15" x14ac:dyDescent="0.3">
      <c r="B2692" s="75" t="str">
        <f t="shared" si="225"/>
        <v>M3×0.35</v>
      </c>
      <c r="C2692" s="77" t="s">
        <v>216</v>
      </c>
      <c r="D2692" s="77" t="s">
        <v>221</v>
      </c>
      <c r="E2692" s="74" t="s">
        <v>0</v>
      </c>
      <c r="F2692" s="75">
        <v>3</v>
      </c>
      <c r="G2692" s="75">
        <v>0.35</v>
      </c>
      <c r="H2692" s="74" t="s">
        <v>464</v>
      </c>
      <c r="I2692" s="74" t="s">
        <v>423</v>
      </c>
      <c r="J2692" s="75" t="s">
        <v>313</v>
      </c>
      <c r="K2692" s="58" t="s">
        <v>491</v>
      </c>
      <c r="L2692" s="75">
        <v>3</v>
      </c>
      <c r="M2692" s="75">
        <v>0.35</v>
      </c>
      <c r="N2692" s="74">
        <v>60</v>
      </c>
      <c r="O2692" s="101">
        <f t="array" ref="O2692">IFERROR(INDEX($AD$11:$AO$1485,MATCH($B2692&amp;$I2692,$Z$11:$Z$1485&amp;$AG$11:$AG$1485,0),MATCH($C2692,$AD$9:$AO$9,0)),"-")</f>
        <v>2.96</v>
      </c>
      <c r="P2692" s="75" t="s">
        <v>131</v>
      </c>
      <c r="Q2692" s="75" t="s">
        <v>131</v>
      </c>
      <c r="R2692" s="101">
        <f t="array" ref="R2692">IFERROR(INDEX($AD$11:$AO$1485,MATCH($B2692&amp;$I2692,$Z$11:$Z$1485&amp;$AG$11:$AG$1485,0),MATCH($D2692,$AD$9:$AO$9,0)),"-")</f>
        <v>2.7726999999999999</v>
      </c>
      <c r="S2692" s="75">
        <v>98</v>
      </c>
      <c r="T2692" s="75">
        <v>90</v>
      </c>
      <c r="U2692" s="75">
        <v>4</v>
      </c>
      <c r="V2692" s="75">
        <v>57</v>
      </c>
      <c r="W2692" s="50" t="str">
        <f t="shared" si="226"/>
        <v>-</v>
      </c>
      <c r="X2692" s="50">
        <f t="shared" si="227"/>
        <v>8</v>
      </c>
    </row>
    <row r="2693" spans="2:24" ht="15" x14ac:dyDescent="0.3">
      <c r="B2693" s="75" t="str">
        <f t="shared" si="225"/>
        <v>M3.5×0.35</v>
      </c>
      <c r="C2693" s="77" t="s">
        <v>216</v>
      </c>
      <c r="D2693" s="77" t="s">
        <v>221</v>
      </c>
      <c r="E2693" s="74" t="s">
        <v>0</v>
      </c>
      <c r="F2693" s="75">
        <v>3.5</v>
      </c>
      <c r="G2693" s="75">
        <v>0.35</v>
      </c>
      <c r="H2693" s="74" t="s">
        <v>464</v>
      </c>
      <c r="I2693" s="74" t="s">
        <v>423</v>
      </c>
      <c r="J2693" s="75" t="s">
        <v>313</v>
      </c>
      <c r="K2693" s="58" t="s">
        <v>491</v>
      </c>
      <c r="L2693" s="75">
        <v>3.5</v>
      </c>
      <c r="M2693" s="75">
        <v>0.35</v>
      </c>
      <c r="N2693" s="74">
        <v>60</v>
      </c>
      <c r="O2693" s="101">
        <f t="array" ref="O2693">IFERROR(INDEX($AD$11:$AO$1485,MATCH($B2693&amp;$I2693,$Z$11:$Z$1485&amp;$AG$11:$AG$1485,0),MATCH($C2693,$AD$9:$AO$9,0)),"-")</f>
        <v>3.46</v>
      </c>
      <c r="P2693" s="75" t="s">
        <v>131</v>
      </c>
      <c r="Q2693" s="75" t="s">
        <v>131</v>
      </c>
      <c r="R2693" s="101">
        <f t="array" ref="R2693">IFERROR(INDEX($AD$11:$AO$1485,MATCH($B2693&amp;$I2693,$Z$11:$Z$1485&amp;$AG$11:$AG$1485,0),MATCH($D2693,$AD$9:$AO$9,0)),"-")</f>
        <v>3.2726999999999999</v>
      </c>
      <c r="S2693" s="75">
        <v>98</v>
      </c>
      <c r="T2693" s="75">
        <v>90</v>
      </c>
      <c r="U2693" s="75">
        <v>4</v>
      </c>
      <c r="V2693" s="75">
        <v>57</v>
      </c>
      <c r="W2693" s="50" t="str">
        <f t="shared" si="226"/>
        <v>-</v>
      </c>
      <c r="X2693" s="50">
        <f t="shared" si="227"/>
        <v>8</v>
      </c>
    </row>
    <row r="2694" spans="2:24" ht="15" x14ac:dyDescent="0.3">
      <c r="B2694" s="75" t="str">
        <f t="shared" si="225"/>
        <v>M4×0.5</v>
      </c>
      <c r="C2694" s="77" t="s">
        <v>216</v>
      </c>
      <c r="D2694" s="77" t="s">
        <v>221</v>
      </c>
      <c r="E2694" s="74" t="s">
        <v>0</v>
      </c>
      <c r="F2694" s="75">
        <v>4</v>
      </c>
      <c r="G2694" s="75">
        <v>0.5</v>
      </c>
      <c r="H2694" s="74" t="s">
        <v>464</v>
      </c>
      <c r="I2694" s="74" t="s">
        <v>423</v>
      </c>
      <c r="J2694" s="75" t="s">
        <v>313</v>
      </c>
      <c r="K2694" s="58" t="s">
        <v>491</v>
      </c>
      <c r="L2694" s="75">
        <v>4</v>
      </c>
      <c r="M2694" s="75">
        <v>0.5</v>
      </c>
      <c r="N2694" s="74">
        <v>60</v>
      </c>
      <c r="O2694" s="101">
        <f t="array" ref="O2694">IFERROR(INDEX($AD$11:$AO$1485,MATCH($B2694&amp;$I2694,$Z$11:$Z$1485&amp;$AG$11:$AG$1485,0),MATCH($C2694,$AD$9:$AO$9,0)),"-")</f>
        <v>3.92</v>
      </c>
      <c r="P2694" s="75" t="s">
        <v>131</v>
      </c>
      <c r="Q2694" s="75" t="s">
        <v>131</v>
      </c>
      <c r="R2694" s="101">
        <f t="array" ref="R2694">IFERROR(INDEX($AD$11:$AO$1485,MATCH($B2694&amp;$I2694,$Z$11:$Z$1485&amp;$AG$11:$AG$1485,0),MATCH($D2694,$AD$9:$AO$9,0)),"-")</f>
        <v>3.6751999999999998</v>
      </c>
      <c r="S2694" s="75">
        <v>108</v>
      </c>
      <c r="T2694" s="75">
        <v>100</v>
      </c>
      <c r="U2694" s="75">
        <v>4</v>
      </c>
      <c r="V2694" s="75">
        <v>42</v>
      </c>
      <c r="W2694" s="50" t="str">
        <f t="shared" si="226"/>
        <v>-</v>
      </c>
      <c r="X2694" s="50">
        <f t="shared" si="227"/>
        <v>8</v>
      </c>
    </row>
    <row r="2695" spans="2:24" ht="15" x14ac:dyDescent="0.3">
      <c r="B2695" s="75" t="str">
        <f t="shared" si="225"/>
        <v>M4.5×0.5</v>
      </c>
      <c r="C2695" s="77" t="s">
        <v>216</v>
      </c>
      <c r="D2695" s="77" t="s">
        <v>221</v>
      </c>
      <c r="E2695" s="74" t="s">
        <v>0</v>
      </c>
      <c r="F2695" s="75">
        <v>4.5</v>
      </c>
      <c r="G2695" s="75">
        <v>0.5</v>
      </c>
      <c r="H2695" s="74" t="s">
        <v>464</v>
      </c>
      <c r="I2695" s="74" t="s">
        <v>423</v>
      </c>
      <c r="J2695" s="75" t="s">
        <v>313</v>
      </c>
      <c r="K2695" s="58" t="s">
        <v>491</v>
      </c>
      <c r="L2695" s="75">
        <v>4.5</v>
      </c>
      <c r="M2695" s="75">
        <v>0.5</v>
      </c>
      <c r="N2695" s="74">
        <v>60</v>
      </c>
      <c r="O2695" s="101">
        <f t="array" ref="O2695">IFERROR(INDEX($AD$11:$AO$1485,MATCH($B2695&amp;$I2695,$Z$11:$Z$1485&amp;$AG$11:$AG$1485,0),MATCH($C2695,$AD$9:$AO$9,0)),"-")</f>
        <v>4.42</v>
      </c>
      <c r="P2695" s="75" t="s">
        <v>131</v>
      </c>
      <c r="Q2695" s="75" t="s">
        <v>131</v>
      </c>
      <c r="R2695" s="101">
        <f t="array" ref="R2695">IFERROR(INDEX($AD$11:$AO$1485,MATCH($B2695&amp;$I2695,$Z$11:$Z$1485&amp;$AG$11:$AG$1485,0),MATCH($D2695,$AD$9:$AO$9,0)),"-")</f>
        <v>4.1752000000000002</v>
      </c>
      <c r="S2695" s="75">
        <v>108</v>
      </c>
      <c r="T2695" s="75">
        <v>100</v>
      </c>
      <c r="U2695" s="75">
        <v>4</v>
      </c>
      <c r="V2695" s="75">
        <v>42</v>
      </c>
      <c r="W2695" s="50" t="str">
        <f t="shared" si="226"/>
        <v>-</v>
      </c>
      <c r="X2695" s="50">
        <f t="shared" si="227"/>
        <v>8</v>
      </c>
    </row>
    <row r="2696" spans="2:24" ht="15" x14ac:dyDescent="0.3">
      <c r="B2696" s="75" t="str">
        <f t="shared" si="225"/>
        <v>M5×0.5</v>
      </c>
      <c r="C2696" s="77" t="s">
        <v>216</v>
      </c>
      <c r="D2696" s="77" t="s">
        <v>221</v>
      </c>
      <c r="E2696" s="74" t="s">
        <v>0</v>
      </c>
      <c r="F2696" s="75">
        <v>5</v>
      </c>
      <c r="G2696" s="75">
        <v>0.5</v>
      </c>
      <c r="H2696" s="74" t="s">
        <v>464</v>
      </c>
      <c r="I2696" s="74" t="s">
        <v>423</v>
      </c>
      <c r="J2696" s="75" t="s">
        <v>313</v>
      </c>
      <c r="K2696" s="58" t="s">
        <v>491</v>
      </c>
      <c r="L2696" s="75">
        <v>5</v>
      </c>
      <c r="M2696" s="75">
        <v>0.5</v>
      </c>
      <c r="N2696" s="74">
        <v>60</v>
      </c>
      <c r="O2696" s="101">
        <f t="array" ref="O2696">IFERROR(INDEX($AD$11:$AO$1485,MATCH($B2696&amp;$I2696,$Z$11:$Z$1485&amp;$AG$11:$AG$1485,0),MATCH($C2696,$AD$9:$AO$9,0)),"-")</f>
        <v>4.92</v>
      </c>
      <c r="P2696" s="75" t="s">
        <v>131</v>
      </c>
      <c r="Q2696" s="75" t="s">
        <v>131</v>
      </c>
      <c r="R2696" s="101">
        <f t="array" ref="R2696">IFERROR(INDEX($AD$11:$AO$1485,MATCH($B2696&amp;$I2696,$Z$11:$Z$1485&amp;$AG$11:$AG$1485,0),MATCH($D2696,$AD$9:$AO$9,0)),"-")</f>
        <v>4.6752000000000002</v>
      </c>
      <c r="S2696" s="75">
        <v>108</v>
      </c>
      <c r="T2696" s="75">
        <v>100</v>
      </c>
      <c r="U2696" s="75">
        <v>4</v>
      </c>
      <c r="V2696" s="75">
        <v>42</v>
      </c>
      <c r="W2696" s="50" t="str">
        <f t="shared" si="226"/>
        <v>-</v>
      </c>
      <c r="X2696" s="50">
        <f t="shared" si="227"/>
        <v>8</v>
      </c>
    </row>
    <row r="2697" spans="2:24" ht="15" x14ac:dyDescent="0.3">
      <c r="B2697" s="75" t="str">
        <f t="shared" si="225"/>
        <v>M5.5×0.5</v>
      </c>
      <c r="C2697" s="77" t="s">
        <v>216</v>
      </c>
      <c r="D2697" s="77" t="s">
        <v>221</v>
      </c>
      <c r="E2697" s="74" t="s">
        <v>0</v>
      </c>
      <c r="F2697" s="75">
        <v>5.5</v>
      </c>
      <c r="G2697" s="75">
        <v>0.5</v>
      </c>
      <c r="H2697" s="74" t="s">
        <v>464</v>
      </c>
      <c r="I2697" s="74" t="s">
        <v>423</v>
      </c>
      <c r="J2697" s="75" t="s">
        <v>313</v>
      </c>
      <c r="K2697" s="58" t="s">
        <v>491</v>
      </c>
      <c r="L2697" s="75">
        <v>5.5</v>
      </c>
      <c r="M2697" s="75">
        <v>0.5</v>
      </c>
      <c r="N2697" s="74">
        <v>60</v>
      </c>
      <c r="O2697" s="101">
        <f t="array" ref="O2697">IFERROR(INDEX($AD$11:$AO$1485,MATCH($B2697&amp;$I2697,$Z$11:$Z$1485&amp;$AG$11:$AG$1485,0),MATCH($C2697,$AD$9:$AO$9,0)),"-")</f>
        <v>5.42</v>
      </c>
      <c r="P2697" s="75" t="s">
        <v>131</v>
      </c>
      <c r="Q2697" s="75" t="s">
        <v>131</v>
      </c>
      <c r="R2697" s="101">
        <f t="array" ref="R2697">IFERROR(INDEX($AD$11:$AO$1485,MATCH($B2697&amp;$I2697,$Z$11:$Z$1485&amp;$AG$11:$AG$1485,0),MATCH($D2697,$AD$9:$AO$9,0)),"-")</f>
        <v>5.1752000000000002</v>
      </c>
      <c r="S2697" s="75">
        <v>108</v>
      </c>
      <c r="T2697" s="75">
        <v>100</v>
      </c>
      <c r="U2697" s="75">
        <v>4</v>
      </c>
      <c r="V2697" s="75">
        <v>42</v>
      </c>
      <c r="W2697" s="50" t="str">
        <f t="shared" si="226"/>
        <v>-</v>
      </c>
      <c r="X2697" s="50">
        <f t="shared" si="227"/>
        <v>8</v>
      </c>
    </row>
    <row r="2698" spans="2:24" ht="15" x14ac:dyDescent="0.3">
      <c r="B2698" s="75" t="str">
        <f t="shared" si="225"/>
        <v>M6×0.75</v>
      </c>
      <c r="C2698" s="77" t="s">
        <v>216</v>
      </c>
      <c r="D2698" s="77" t="s">
        <v>221</v>
      </c>
      <c r="E2698" s="74" t="s">
        <v>0</v>
      </c>
      <c r="F2698" s="75">
        <v>6</v>
      </c>
      <c r="G2698" s="75">
        <v>0.75</v>
      </c>
      <c r="H2698" s="74" t="s">
        <v>464</v>
      </c>
      <c r="I2698" s="74" t="s">
        <v>423</v>
      </c>
      <c r="J2698" s="75" t="s">
        <v>313</v>
      </c>
      <c r="K2698" s="58" t="s">
        <v>491</v>
      </c>
      <c r="L2698" s="75">
        <v>6</v>
      </c>
      <c r="M2698" s="75">
        <v>0.75</v>
      </c>
      <c r="N2698" s="74">
        <v>60</v>
      </c>
      <c r="O2698" s="101">
        <f t="array" ref="O2698">IFERROR(INDEX($AD$11:$AO$1485,MATCH($B2698&amp;$I2698,$Z$11:$Z$1485&amp;$AG$11:$AG$1485,0),MATCH($C2698,$AD$9:$AO$9,0)),"-")</f>
        <v>5.83</v>
      </c>
      <c r="P2698" s="75" t="s">
        <v>131</v>
      </c>
      <c r="Q2698" s="75" t="s">
        <v>131</v>
      </c>
      <c r="R2698" s="101">
        <f t="array" ref="R2698">IFERROR(INDEX($AD$11:$AO$1485,MATCH($B2698&amp;$I2698,$Z$11:$Z$1485&amp;$AG$11:$AG$1485,0),MATCH($D2698,$AD$9:$AO$9,0)),"-")</f>
        <v>5.5129000000000001</v>
      </c>
      <c r="S2698" s="75">
        <v>108</v>
      </c>
      <c r="T2698" s="75">
        <v>100</v>
      </c>
      <c r="U2698" s="75">
        <v>4</v>
      </c>
      <c r="V2698" s="75">
        <v>30</v>
      </c>
      <c r="W2698" s="50" t="str">
        <f t="shared" si="226"/>
        <v>-</v>
      </c>
      <c r="X2698" s="50">
        <f t="shared" si="227"/>
        <v>8</v>
      </c>
    </row>
    <row r="2699" spans="2:24" ht="15" x14ac:dyDescent="0.3">
      <c r="B2699" s="75" t="str">
        <f t="shared" ref="B2699:B2762" si="228">CONCATENATE(E2699,L2699,"×",G2699)</f>
        <v>M7×0.75</v>
      </c>
      <c r="C2699" s="77" t="s">
        <v>216</v>
      </c>
      <c r="D2699" s="77" t="s">
        <v>221</v>
      </c>
      <c r="E2699" s="74" t="s">
        <v>0</v>
      </c>
      <c r="F2699" s="75">
        <v>7</v>
      </c>
      <c r="G2699" s="75">
        <v>0.75</v>
      </c>
      <c r="H2699" s="74" t="s">
        <v>464</v>
      </c>
      <c r="I2699" s="74" t="s">
        <v>423</v>
      </c>
      <c r="J2699" s="75" t="s">
        <v>313</v>
      </c>
      <c r="K2699" s="58" t="s">
        <v>491</v>
      </c>
      <c r="L2699" s="75">
        <v>7</v>
      </c>
      <c r="M2699" s="75">
        <v>0.75</v>
      </c>
      <c r="N2699" s="74">
        <v>60</v>
      </c>
      <c r="O2699" s="101">
        <f t="array" ref="O2699">IFERROR(INDEX($AD$11:$AO$1485,MATCH($B2699&amp;$I2699,$Z$11:$Z$1485&amp;$AG$11:$AG$1485,0),MATCH($C2699,$AD$9:$AO$9,0)),"-")</f>
        <v>6.83</v>
      </c>
      <c r="P2699" s="75" t="s">
        <v>131</v>
      </c>
      <c r="Q2699" s="75" t="s">
        <v>131</v>
      </c>
      <c r="R2699" s="101">
        <f t="array" ref="R2699">IFERROR(INDEX($AD$11:$AO$1485,MATCH($B2699&amp;$I2699,$Z$11:$Z$1485&amp;$AG$11:$AG$1485,0),MATCH($D2699,$AD$9:$AO$9,0)),"-")</f>
        <v>6.5129000000000001</v>
      </c>
      <c r="S2699" s="75">
        <v>108</v>
      </c>
      <c r="T2699" s="75">
        <v>100</v>
      </c>
      <c r="U2699" s="75">
        <v>4</v>
      </c>
      <c r="V2699" s="75">
        <v>30</v>
      </c>
      <c r="W2699" s="50" t="str">
        <f t="shared" si="226"/>
        <v>-</v>
      </c>
      <c r="X2699" s="50">
        <f t="shared" si="227"/>
        <v>8</v>
      </c>
    </row>
    <row r="2700" spans="2:24" ht="15" x14ac:dyDescent="0.3">
      <c r="B2700" s="75" t="str">
        <f t="shared" si="228"/>
        <v>M8×1</v>
      </c>
      <c r="C2700" s="77" t="s">
        <v>216</v>
      </c>
      <c r="D2700" s="77" t="s">
        <v>221</v>
      </c>
      <c r="E2700" s="74" t="s">
        <v>0</v>
      </c>
      <c r="F2700" s="75">
        <v>8</v>
      </c>
      <c r="G2700" s="75">
        <v>1</v>
      </c>
      <c r="H2700" s="74" t="s">
        <v>464</v>
      </c>
      <c r="I2700" s="74" t="s">
        <v>423</v>
      </c>
      <c r="J2700" s="75" t="s">
        <v>313</v>
      </c>
      <c r="K2700" s="58" t="s">
        <v>491</v>
      </c>
      <c r="L2700" s="75">
        <v>8</v>
      </c>
      <c r="M2700" s="75">
        <v>1</v>
      </c>
      <c r="N2700" s="74">
        <v>60</v>
      </c>
      <c r="O2700" s="101">
        <f t="array" ref="O2700">IFERROR(INDEX($AD$11:$AO$1485,MATCH($B2700&amp;$I2700,$Z$11:$Z$1485&amp;$AG$11:$AG$1485,0),MATCH($C2700,$AD$9:$AO$9,0)),"-")</f>
        <v>7.76</v>
      </c>
      <c r="P2700" s="75" t="s">
        <v>131</v>
      </c>
      <c r="Q2700" s="75" t="s">
        <v>131</v>
      </c>
      <c r="R2700" s="101">
        <f t="array" ref="R2700">IFERROR(INDEX($AD$11:$AO$1485,MATCH($B2700&amp;$I2700,$Z$11:$Z$1485&amp;$AG$11:$AG$1485,0),MATCH($D2700,$AD$9:$AO$9,0)),"-")</f>
        <v>7.3505000000000003</v>
      </c>
      <c r="S2700" s="75">
        <v>128</v>
      </c>
      <c r="T2700" s="75">
        <v>120</v>
      </c>
      <c r="U2700" s="75">
        <v>4</v>
      </c>
      <c r="V2700" s="75">
        <v>24</v>
      </c>
      <c r="W2700" s="50" t="str">
        <f t="shared" si="226"/>
        <v>-</v>
      </c>
      <c r="X2700" s="50">
        <f t="shared" si="227"/>
        <v>8</v>
      </c>
    </row>
    <row r="2701" spans="2:24" ht="15" x14ac:dyDescent="0.3">
      <c r="B2701" s="75" t="str">
        <f t="shared" si="228"/>
        <v>M8×0.75</v>
      </c>
      <c r="C2701" s="77" t="s">
        <v>216</v>
      </c>
      <c r="D2701" s="77" t="s">
        <v>221</v>
      </c>
      <c r="E2701" s="74" t="s">
        <v>0</v>
      </c>
      <c r="F2701" s="75">
        <v>8</v>
      </c>
      <c r="G2701" s="75">
        <v>0.75</v>
      </c>
      <c r="H2701" s="74" t="s">
        <v>464</v>
      </c>
      <c r="I2701" s="74" t="s">
        <v>423</v>
      </c>
      <c r="J2701" s="75" t="s">
        <v>313</v>
      </c>
      <c r="K2701" s="58" t="s">
        <v>491</v>
      </c>
      <c r="L2701" s="75">
        <v>8</v>
      </c>
      <c r="M2701" s="75">
        <v>0.75</v>
      </c>
      <c r="N2701" s="74">
        <v>60</v>
      </c>
      <c r="O2701" s="101">
        <f t="array" ref="O2701">IFERROR(INDEX($AD$11:$AO$1485,MATCH($B2701&amp;$I2701,$Z$11:$Z$1485&amp;$AG$11:$AG$1485,0),MATCH($C2701,$AD$9:$AO$9,0)),"-")</f>
        <v>7.85</v>
      </c>
      <c r="P2701" s="75" t="s">
        <v>131</v>
      </c>
      <c r="Q2701" s="75" t="s">
        <v>131</v>
      </c>
      <c r="R2701" s="101">
        <f t="array" ref="R2701">IFERROR(INDEX($AD$11:$AO$1485,MATCH($B2701&amp;$I2701,$Z$11:$Z$1485&amp;$AG$11:$AG$1485,0),MATCH($D2701,$AD$9:$AO$9,0)),"-")</f>
        <v>7.5129000000000001</v>
      </c>
      <c r="S2701" s="75">
        <v>128</v>
      </c>
      <c r="T2701" s="75">
        <v>120</v>
      </c>
      <c r="U2701" s="75">
        <v>4</v>
      </c>
      <c r="V2701" s="75">
        <v>30</v>
      </c>
      <c r="W2701" s="50" t="str">
        <f t="shared" si="226"/>
        <v>-</v>
      </c>
      <c r="X2701" s="50">
        <f t="shared" si="227"/>
        <v>8</v>
      </c>
    </row>
    <row r="2702" spans="2:24" ht="15" x14ac:dyDescent="0.3">
      <c r="B2702" s="75" t="str">
        <f t="shared" si="228"/>
        <v>M9×1</v>
      </c>
      <c r="C2702" s="77" t="s">
        <v>216</v>
      </c>
      <c r="D2702" s="77" t="s">
        <v>221</v>
      </c>
      <c r="E2702" s="74" t="s">
        <v>0</v>
      </c>
      <c r="F2702" s="75">
        <v>9</v>
      </c>
      <c r="G2702" s="75">
        <v>1</v>
      </c>
      <c r="H2702" s="74" t="s">
        <v>464</v>
      </c>
      <c r="I2702" s="74" t="s">
        <v>423</v>
      </c>
      <c r="J2702" s="75" t="s">
        <v>313</v>
      </c>
      <c r="K2702" s="58" t="s">
        <v>491</v>
      </c>
      <c r="L2702" s="75">
        <v>9</v>
      </c>
      <c r="M2702" s="75">
        <v>1</v>
      </c>
      <c r="N2702" s="74">
        <v>60</v>
      </c>
      <c r="O2702" s="101">
        <f t="array" ref="O2702">IFERROR(INDEX($AD$11:$AO$1485,MATCH($B2702&amp;$I2702,$Z$11:$Z$1485&amp;$AG$11:$AG$1485,0),MATCH($C2702,$AD$9:$AO$9,0)),"-")</f>
        <v>8.75</v>
      </c>
      <c r="P2702" s="75" t="s">
        <v>131</v>
      </c>
      <c r="Q2702" s="75" t="s">
        <v>131</v>
      </c>
      <c r="R2702" s="101">
        <f t="array" ref="R2702">IFERROR(INDEX($AD$11:$AO$1485,MATCH($B2702&amp;$I2702,$Z$11:$Z$1485&amp;$AG$11:$AG$1485,0),MATCH($D2702,$AD$9:$AO$9,0)),"-")</f>
        <v>8.3505000000000003</v>
      </c>
      <c r="S2702" s="75">
        <v>128</v>
      </c>
      <c r="T2702" s="75">
        <v>120</v>
      </c>
      <c r="U2702" s="75">
        <v>4</v>
      </c>
      <c r="V2702" s="75">
        <v>24</v>
      </c>
      <c r="W2702" s="50" t="str">
        <f t="shared" si="226"/>
        <v>-</v>
      </c>
      <c r="X2702" s="50">
        <f t="shared" si="227"/>
        <v>8</v>
      </c>
    </row>
    <row r="2703" spans="2:24" ht="15" x14ac:dyDescent="0.3">
      <c r="B2703" s="75" t="str">
        <f t="shared" si="228"/>
        <v>M9×0.75</v>
      </c>
      <c r="C2703" s="77" t="s">
        <v>216</v>
      </c>
      <c r="D2703" s="77" t="s">
        <v>221</v>
      </c>
      <c r="E2703" s="74" t="s">
        <v>0</v>
      </c>
      <c r="F2703" s="75">
        <v>9</v>
      </c>
      <c r="G2703" s="75">
        <v>0.75</v>
      </c>
      <c r="H2703" s="74" t="s">
        <v>464</v>
      </c>
      <c r="I2703" s="74" t="s">
        <v>423</v>
      </c>
      <c r="J2703" s="75" t="s">
        <v>313</v>
      </c>
      <c r="K2703" s="58" t="s">
        <v>491</v>
      </c>
      <c r="L2703" s="75">
        <v>9</v>
      </c>
      <c r="M2703" s="75">
        <v>0.75</v>
      </c>
      <c r="N2703" s="74">
        <v>60</v>
      </c>
      <c r="O2703" s="101">
        <f t="array" ref="O2703">IFERROR(INDEX($AD$11:$AO$1485,MATCH($B2703&amp;$I2703,$Z$11:$Z$1485&amp;$AG$11:$AG$1485,0),MATCH($C2703,$AD$9:$AO$9,0)),"-")</f>
        <v>8.85</v>
      </c>
      <c r="P2703" s="75" t="s">
        <v>131</v>
      </c>
      <c r="Q2703" s="75" t="s">
        <v>131</v>
      </c>
      <c r="R2703" s="101">
        <f t="array" ref="R2703">IFERROR(INDEX($AD$11:$AO$1485,MATCH($B2703&amp;$I2703,$Z$11:$Z$1485&amp;$AG$11:$AG$1485,0),MATCH($D2703,$AD$9:$AO$9,0)),"-")</f>
        <v>8.5129000000000001</v>
      </c>
      <c r="S2703" s="75">
        <v>128</v>
      </c>
      <c r="T2703" s="75">
        <v>120</v>
      </c>
      <c r="U2703" s="75">
        <v>4</v>
      </c>
      <c r="V2703" s="75">
        <v>30</v>
      </c>
      <c r="W2703" s="50" t="str">
        <f t="shared" si="226"/>
        <v>-</v>
      </c>
      <c r="X2703" s="50">
        <f t="shared" si="227"/>
        <v>8</v>
      </c>
    </row>
    <row r="2704" spans="2:24" ht="15" x14ac:dyDescent="0.3">
      <c r="B2704" s="75" t="str">
        <f t="shared" si="228"/>
        <v>M10×1.25</v>
      </c>
      <c r="C2704" s="77" t="s">
        <v>216</v>
      </c>
      <c r="D2704" s="77" t="s">
        <v>221</v>
      </c>
      <c r="E2704" s="74" t="s">
        <v>0</v>
      </c>
      <c r="F2704" s="75">
        <v>10</v>
      </c>
      <c r="G2704" s="75">
        <v>1.25</v>
      </c>
      <c r="H2704" s="74" t="s">
        <v>464</v>
      </c>
      <c r="I2704" s="74" t="s">
        <v>423</v>
      </c>
      <c r="J2704" s="75" t="s">
        <v>313</v>
      </c>
      <c r="K2704" s="58" t="s">
        <v>491</v>
      </c>
      <c r="L2704" s="75">
        <v>10</v>
      </c>
      <c r="M2704" s="75">
        <v>1.25</v>
      </c>
      <c r="N2704" s="74">
        <v>60</v>
      </c>
      <c r="O2704" s="101">
        <f t="array" ref="O2704">IFERROR(INDEX($AD$11:$AO$1485,MATCH($B2704&amp;$I2704,$Z$11:$Z$1485&amp;$AG$11:$AG$1485,0),MATCH($C2704,$AD$9:$AO$9,0)),"-")</f>
        <v>9.68</v>
      </c>
      <c r="P2704" s="75" t="s">
        <v>131</v>
      </c>
      <c r="Q2704" s="75" t="s">
        <v>131</v>
      </c>
      <c r="R2704" s="101">
        <f t="array" ref="R2704">IFERROR(INDEX($AD$11:$AO$1485,MATCH($B2704&amp;$I2704,$Z$11:$Z$1485&amp;$AG$11:$AG$1485,0),MATCH($D2704,$AD$9:$AO$9,0)),"-")</f>
        <v>9.1881000000000004</v>
      </c>
      <c r="S2704" s="75">
        <v>138</v>
      </c>
      <c r="T2704" s="75">
        <v>130</v>
      </c>
      <c r="U2704" s="75">
        <v>4</v>
      </c>
      <c r="V2704" s="75">
        <v>20</v>
      </c>
      <c r="W2704" s="50" t="str">
        <f t="shared" si="226"/>
        <v>-</v>
      </c>
      <c r="X2704" s="50">
        <f t="shared" si="227"/>
        <v>8</v>
      </c>
    </row>
    <row r="2705" spans="2:24" ht="15" x14ac:dyDescent="0.3">
      <c r="B2705" s="75" t="str">
        <f t="shared" si="228"/>
        <v>M10×1</v>
      </c>
      <c r="C2705" s="77" t="s">
        <v>216</v>
      </c>
      <c r="D2705" s="77" t="s">
        <v>221</v>
      </c>
      <c r="E2705" s="74" t="s">
        <v>0</v>
      </c>
      <c r="F2705" s="75">
        <v>10</v>
      </c>
      <c r="G2705" s="75">
        <v>1</v>
      </c>
      <c r="H2705" s="74" t="s">
        <v>464</v>
      </c>
      <c r="I2705" s="74" t="s">
        <v>423</v>
      </c>
      <c r="J2705" s="75" t="s">
        <v>313</v>
      </c>
      <c r="K2705" s="58" t="s">
        <v>491</v>
      </c>
      <c r="L2705" s="75">
        <v>10</v>
      </c>
      <c r="M2705" s="75">
        <v>1</v>
      </c>
      <c r="N2705" s="74">
        <v>60</v>
      </c>
      <c r="O2705" s="101">
        <f t="array" ref="O2705">IFERROR(INDEX($AD$11:$AO$1485,MATCH($B2705&amp;$I2705,$Z$11:$Z$1485&amp;$AG$11:$AG$1485,0),MATCH($C2705,$AD$9:$AO$9,0)),"-")</f>
        <v>9.77</v>
      </c>
      <c r="P2705" s="75" t="s">
        <v>131</v>
      </c>
      <c r="Q2705" s="75" t="s">
        <v>131</v>
      </c>
      <c r="R2705" s="101">
        <f t="array" ref="R2705">IFERROR(INDEX($AD$11:$AO$1485,MATCH($B2705&amp;$I2705,$Z$11:$Z$1485&amp;$AG$11:$AG$1485,0),MATCH($D2705,$AD$9:$AO$9,0)),"-")</f>
        <v>9.3505000000000003</v>
      </c>
      <c r="S2705" s="75">
        <v>138</v>
      </c>
      <c r="T2705" s="75">
        <v>130</v>
      </c>
      <c r="U2705" s="75">
        <v>4</v>
      </c>
      <c r="V2705" s="75">
        <v>24</v>
      </c>
      <c r="W2705" s="50" t="str">
        <f t="shared" si="226"/>
        <v>-</v>
      </c>
      <c r="X2705" s="50">
        <f t="shared" si="227"/>
        <v>8</v>
      </c>
    </row>
    <row r="2706" spans="2:24" ht="15" x14ac:dyDescent="0.3">
      <c r="B2706" s="75" t="str">
        <f t="shared" si="228"/>
        <v>M10×0.75</v>
      </c>
      <c r="C2706" s="77" t="s">
        <v>216</v>
      </c>
      <c r="D2706" s="77" t="s">
        <v>221</v>
      </c>
      <c r="E2706" s="74" t="s">
        <v>0</v>
      </c>
      <c r="F2706" s="75">
        <v>10</v>
      </c>
      <c r="G2706" s="75">
        <v>0.75</v>
      </c>
      <c r="H2706" s="74" t="s">
        <v>464</v>
      </c>
      <c r="I2706" s="74" t="s">
        <v>423</v>
      </c>
      <c r="J2706" s="75" t="s">
        <v>313</v>
      </c>
      <c r="K2706" s="58" t="s">
        <v>491</v>
      </c>
      <c r="L2706" s="75">
        <v>10</v>
      </c>
      <c r="M2706" s="75">
        <v>0.75</v>
      </c>
      <c r="N2706" s="74">
        <v>60</v>
      </c>
      <c r="O2706" s="101">
        <f t="array" ref="O2706">IFERROR(INDEX($AD$11:$AO$1485,MATCH($B2706&amp;$I2706,$Z$11:$Z$1485&amp;$AG$11:$AG$1485,0),MATCH($C2706,$AD$9:$AO$9,0)),"-")</f>
        <v>9.9700000000000006</v>
      </c>
      <c r="P2706" s="75" t="s">
        <v>131</v>
      </c>
      <c r="Q2706" s="75" t="s">
        <v>131</v>
      </c>
      <c r="R2706" s="101">
        <f t="array" ref="R2706">IFERROR(INDEX($AD$11:$AO$1485,MATCH($B2706&amp;$I2706,$Z$11:$Z$1485&amp;$AG$11:$AG$1485,0),MATCH($D2706,$AD$9:$AO$9,0)),"-")</f>
        <v>9.5129000000000001</v>
      </c>
      <c r="S2706" s="75">
        <v>140</v>
      </c>
      <c r="T2706" s="75">
        <v>132</v>
      </c>
      <c r="U2706" s="75">
        <v>4</v>
      </c>
      <c r="V2706" s="75">
        <v>30</v>
      </c>
      <c r="W2706" s="50" t="str">
        <f t="shared" si="226"/>
        <v>-</v>
      </c>
      <c r="X2706" s="50">
        <f t="shared" si="227"/>
        <v>8</v>
      </c>
    </row>
    <row r="2707" spans="2:24" ht="15" x14ac:dyDescent="0.3">
      <c r="B2707" s="75" t="str">
        <f t="shared" si="228"/>
        <v>M11×1</v>
      </c>
      <c r="C2707" s="77" t="s">
        <v>216</v>
      </c>
      <c r="D2707" s="77" t="s">
        <v>221</v>
      </c>
      <c r="E2707" s="74" t="s">
        <v>0</v>
      </c>
      <c r="F2707" s="75">
        <v>11</v>
      </c>
      <c r="G2707" s="75">
        <v>1</v>
      </c>
      <c r="H2707" s="74" t="s">
        <v>464</v>
      </c>
      <c r="I2707" s="74" t="s">
        <v>423</v>
      </c>
      <c r="J2707" s="75" t="s">
        <v>313</v>
      </c>
      <c r="K2707" s="58" t="s">
        <v>491</v>
      </c>
      <c r="L2707" s="75">
        <v>11</v>
      </c>
      <c r="M2707" s="75">
        <v>1</v>
      </c>
      <c r="N2707" s="74">
        <v>60</v>
      </c>
      <c r="O2707" s="101">
        <f t="array" ref="O2707">IFERROR(INDEX($AD$11:$AO$1485,MATCH($B2707&amp;$I2707,$Z$11:$Z$1485&amp;$AG$11:$AG$1485,0),MATCH($C2707,$AD$9:$AO$9,0)),"-")</f>
        <v>10.77</v>
      </c>
      <c r="P2707" s="75" t="s">
        <v>131</v>
      </c>
      <c r="Q2707" s="75" t="s">
        <v>131</v>
      </c>
      <c r="R2707" s="101">
        <f t="array" ref="R2707">IFERROR(INDEX($AD$11:$AO$1485,MATCH($B2707&amp;$I2707,$Z$11:$Z$1485&amp;$AG$11:$AG$1485,0),MATCH($D2707,$AD$9:$AO$9,0)),"-")</f>
        <v>10.3505</v>
      </c>
      <c r="S2707" s="75">
        <v>138</v>
      </c>
      <c r="T2707" s="75">
        <v>130</v>
      </c>
      <c r="U2707" s="75">
        <v>4</v>
      </c>
      <c r="V2707" s="75">
        <v>24</v>
      </c>
      <c r="W2707" s="50" t="str">
        <f t="shared" si="226"/>
        <v>-</v>
      </c>
      <c r="X2707" s="50">
        <f t="shared" si="227"/>
        <v>8</v>
      </c>
    </row>
    <row r="2708" spans="2:24" ht="15" x14ac:dyDescent="0.3">
      <c r="B2708" s="75" t="str">
        <f t="shared" si="228"/>
        <v>M11×0.75</v>
      </c>
      <c r="C2708" s="77" t="s">
        <v>216</v>
      </c>
      <c r="D2708" s="77" t="s">
        <v>221</v>
      </c>
      <c r="E2708" s="74" t="s">
        <v>0</v>
      </c>
      <c r="F2708" s="75">
        <v>11</v>
      </c>
      <c r="G2708" s="75">
        <v>0.75</v>
      </c>
      <c r="H2708" s="74" t="s">
        <v>464</v>
      </c>
      <c r="I2708" s="74" t="s">
        <v>423</v>
      </c>
      <c r="J2708" s="75" t="s">
        <v>313</v>
      </c>
      <c r="K2708" s="58" t="s">
        <v>491</v>
      </c>
      <c r="L2708" s="75">
        <v>11</v>
      </c>
      <c r="M2708" s="75">
        <v>0.75</v>
      </c>
      <c r="N2708" s="74">
        <v>60</v>
      </c>
      <c r="O2708" s="101">
        <f t="array" ref="O2708">IFERROR(INDEX($AD$11:$AO$1485,MATCH($B2708&amp;$I2708,$Z$11:$Z$1485&amp;$AG$11:$AG$1485,0),MATCH($C2708,$AD$9:$AO$9,0)),"-")</f>
        <v>10.97</v>
      </c>
      <c r="P2708" s="75" t="s">
        <v>131</v>
      </c>
      <c r="Q2708" s="75" t="s">
        <v>131</v>
      </c>
      <c r="R2708" s="101">
        <f t="array" ref="R2708">IFERROR(INDEX($AD$11:$AO$1485,MATCH($B2708&amp;$I2708,$Z$11:$Z$1485&amp;$AG$11:$AG$1485,0),MATCH($D2708,$AD$9:$AO$9,0)),"-")</f>
        <v>10.5129</v>
      </c>
      <c r="S2708" s="75">
        <v>140</v>
      </c>
      <c r="T2708" s="75">
        <v>132</v>
      </c>
      <c r="U2708" s="75">
        <v>4</v>
      </c>
      <c r="V2708" s="75">
        <v>30</v>
      </c>
      <c r="W2708" s="50" t="str">
        <f t="shared" si="226"/>
        <v>-</v>
      </c>
      <c r="X2708" s="50">
        <f t="shared" si="227"/>
        <v>8</v>
      </c>
    </row>
    <row r="2709" spans="2:24" ht="15" x14ac:dyDescent="0.3">
      <c r="B2709" s="75" t="str">
        <f t="shared" si="228"/>
        <v>M12×1.5</v>
      </c>
      <c r="C2709" s="77" t="s">
        <v>216</v>
      </c>
      <c r="D2709" s="77" t="s">
        <v>221</v>
      </c>
      <c r="E2709" s="74" t="s">
        <v>0</v>
      </c>
      <c r="F2709" s="75">
        <v>12</v>
      </c>
      <c r="G2709" s="75">
        <v>1.5</v>
      </c>
      <c r="H2709" s="74" t="s">
        <v>464</v>
      </c>
      <c r="I2709" s="74" t="s">
        <v>423</v>
      </c>
      <c r="J2709" s="75" t="s">
        <v>313</v>
      </c>
      <c r="K2709" s="58" t="s">
        <v>491</v>
      </c>
      <c r="L2709" s="75">
        <v>12</v>
      </c>
      <c r="M2709" s="75">
        <v>1.5</v>
      </c>
      <c r="N2709" s="74">
        <v>60</v>
      </c>
      <c r="O2709" s="101">
        <f t="array" ref="O2709">IFERROR(INDEX($AD$11:$AO$1485,MATCH($B2709&amp;$I2709,$Z$11:$Z$1485&amp;$AG$11:$AG$1485,0),MATCH($C2709,$AD$9:$AO$9,0)),"-")</f>
        <v>11.61</v>
      </c>
      <c r="P2709" s="75" t="s">
        <v>131</v>
      </c>
      <c r="Q2709" s="75" t="s">
        <v>131</v>
      </c>
      <c r="R2709" s="101">
        <f t="array" ref="R2709">IFERROR(INDEX($AD$11:$AO$1485,MATCH($B2709&amp;$I2709,$Z$11:$Z$1485&amp;$AG$11:$AG$1485,0),MATCH($D2709,$AD$9:$AO$9,0)),"-")</f>
        <v>11.025700000000001</v>
      </c>
      <c r="S2709" s="75">
        <v>160</v>
      </c>
      <c r="T2709" s="75">
        <v>150</v>
      </c>
      <c r="U2709" s="75">
        <v>4</v>
      </c>
      <c r="V2709" s="75">
        <v>18</v>
      </c>
      <c r="W2709" s="50" t="str">
        <f t="shared" si="226"/>
        <v>-</v>
      </c>
      <c r="X2709" s="50">
        <f t="shared" si="227"/>
        <v>10</v>
      </c>
    </row>
    <row r="2710" spans="2:24" ht="15" x14ac:dyDescent="0.3">
      <c r="B2710" s="75" t="str">
        <f t="shared" si="228"/>
        <v>M12×1.25</v>
      </c>
      <c r="C2710" s="77" t="s">
        <v>216</v>
      </c>
      <c r="D2710" s="77" t="s">
        <v>221</v>
      </c>
      <c r="E2710" s="74" t="s">
        <v>0</v>
      </c>
      <c r="F2710" s="75">
        <v>12</v>
      </c>
      <c r="G2710" s="75">
        <v>1.25</v>
      </c>
      <c r="H2710" s="74" t="s">
        <v>464</v>
      </c>
      <c r="I2710" s="74" t="s">
        <v>423</v>
      </c>
      <c r="J2710" s="75" t="s">
        <v>313</v>
      </c>
      <c r="K2710" s="58" t="s">
        <v>491</v>
      </c>
      <c r="L2710" s="75">
        <v>12</v>
      </c>
      <c r="M2710" s="75">
        <v>1.25</v>
      </c>
      <c r="N2710" s="74">
        <v>60</v>
      </c>
      <c r="O2710" s="101">
        <f t="array" ref="O2710">IFERROR(INDEX($AD$11:$AO$1485,MATCH($B2710&amp;$I2710,$Z$11:$Z$1485&amp;$AG$11:$AG$1485,0),MATCH($C2710,$AD$9:$AO$9,0)),"-")</f>
        <v>11.91</v>
      </c>
      <c r="P2710" s="75" t="s">
        <v>131</v>
      </c>
      <c r="Q2710" s="75" t="s">
        <v>131</v>
      </c>
      <c r="R2710" s="101">
        <f t="array" ref="R2710">IFERROR(INDEX($AD$11:$AO$1485,MATCH($B2710&amp;$I2710,$Z$11:$Z$1485&amp;$AG$11:$AG$1485,0),MATCH($D2710,$AD$9:$AO$9,0)),"-")</f>
        <v>11.1881</v>
      </c>
      <c r="S2710" s="75">
        <v>190</v>
      </c>
      <c r="T2710" s="75">
        <v>180</v>
      </c>
      <c r="U2710" s="75">
        <v>4</v>
      </c>
      <c r="V2710" s="75">
        <v>20</v>
      </c>
      <c r="W2710" s="50" t="str">
        <f t="shared" si="226"/>
        <v>-</v>
      </c>
      <c r="X2710" s="50">
        <f t="shared" si="227"/>
        <v>10</v>
      </c>
    </row>
    <row r="2711" spans="2:24" ht="15" x14ac:dyDescent="0.3">
      <c r="B2711" s="75" t="str">
        <f t="shared" si="228"/>
        <v>M12×1</v>
      </c>
      <c r="C2711" s="77" t="s">
        <v>216</v>
      </c>
      <c r="D2711" s="77" t="s">
        <v>221</v>
      </c>
      <c r="E2711" s="74" t="s">
        <v>0</v>
      </c>
      <c r="F2711" s="75">
        <v>12</v>
      </c>
      <c r="G2711" s="75">
        <v>1</v>
      </c>
      <c r="H2711" s="74" t="s">
        <v>464</v>
      </c>
      <c r="I2711" s="74" t="s">
        <v>423</v>
      </c>
      <c r="J2711" s="75" t="s">
        <v>313</v>
      </c>
      <c r="K2711" s="58" t="s">
        <v>491</v>
      </c>
      <c r="L2711" s="75">
        <v>12</v>
      </c>
      <c r="M2711" s="75">
        <v>1</v>
      </c>
      <c r="N2711" s="74">
        <v>60</v>
      </c>
      <c r="O2711" s="101">
        <f t="array" ref="O2711">IFERROR(INDEX($AD$11:$AO$1485,MATCH($B2711&amp;$I2711,$Z$11:$Z$1485&amp;$AG$11:$AG$1485,0),MATCH($C2711,$AD$9:$AO$9,0)),"-")</f>
        <v>11.78</v>
      </c>
      <c r="P2711" s="75" t="s">
        <v>131</v>
      </c>
      <c r="Q2711" s="75" t="s">
        <v>131</v>
      </c>
      <c r="R2711" s="101">
        <f t="array" ref="R2711">IFERROR(INDEX($AD$11:$AO$1485,MATCH($B2711&amp;$I2711,$Z$11:$Z$1485&amp;$AG$11:$AG$1485,0),MATCH($D2711,$AD$9:$AO$9,0)),"-")</f>
        <v>11.3505</v>
      </c>
      <c r="S2711" s="75">
        <v>150</v>
      </c>
      <c r="T2711" s="75">
        <v>140</v>
      </c>
      <c r="U2711" s="75">
        <v>4</v>
      </c>
      <c r="V2711" s="75">
        <v>24</v>
      </c>
      <c r="W2711" s="50" t="str">
        <f t="shared" si="226"/>
        <v>-</v>
      </c>
      <c r="X2711" s="50">
        <f t="shared" si="227"/>
        <v>10</v>
      </c>
    </row>
    <row r="2712" spans="2:24" ht="15" x14ac:dyDescent="0.3">
      <c r="B2712" s="75" t="str">
        <f t="shared" si="228"/>
        <v>M14×1.5</v>
      </c>
      <c r="C2712" s="77" t="s">
        <v>216</v>
      </c>
      <c r="D2712" s="77" t="s">
        <v>221</v>
      </c>
      <c r="E2712" s="74" t="s">
        <v>0</v>
      </c>
      <c r="F2712" s="75">
        <v>14</v>
      </c>
      <c r="G2712" s="75">
        <v>1.5</v>
      </c>
      <c r="H2712" s="74" t="s">
        <v>464</v>
      </c>
      <c r="I2712" s="74" t="s">
        <v>423</v>
      </c>
      <c r="J2712" s="75" t="s">
        <v>313</v>
      </c>
      <c r="K2712" s="58" t="s">
        <v>491</v>
      </c>
      <c r="L2712" s="75">
        <v>14</v>
      </c>
      <c r="M2712" s="75">
        <v>1.5</v>
      </c>
      <c r="N2712" s="74">
        <v>60</v>
      </c>
      <c r="O2712" s="101">
        <f t="array" ref="O2712">IFERROR(INDEX($AD$11:$AO$1485,MATCH($B2712&amp;$I2712,$Z$11:$Z$1485&amp;$AG$11:$AG$1485,0),MATCH($C2712,$AD$9:$AO$9,0)),"-")</f>
        <v>13.61</v>
      </c>
      <c r="P2712" s="75" t="s">
        <v>131</v>
      </c>
      <c r="Q2712" s="75" t="s">
        <v>131</v>
      </c>
      <c r="R2712" s="101">
        <f t="array" ref="R2712">IFERROR(INDEX($AD$11:$AO$1485,MATCH($B2712&amp;$I2712,$Z$11:$Z$1485&amp;$AG$11:$AG$1485,0),MATCH($D2712,$AD$9:$AO$9,0)),"-")</f>
        <v>13.025700000000001</v>
      </c>
      <c r="S2712" s="75">
        <v>160</v>
      </c>
      <c r="T2712" s="75">
        <v>150</v>
      </c>
      <c r="U2712" s="75">
        <v>4</v>
      </c>
      <c r="V2712" s="75">
        <v>18</v>
      </c>
      <c r="W2712" s="50" t="str">
        <f t="shared" si="226"/>
        <v>-</v>
      </c>
      <c r="X2712" s="50">
        <f t="shared" si="227"/>
        <v>10</v>
      </c>
    </row>
    <row r="2713" spans="2:24" ht="15" x14ac:dyDescent="0.3">
      <c r="B2713" s="75" t="str">
        <f t="shared" si="228"/>
        <v>M14×1</v>
      </c>
      <c r="C2713" s="77" t="s">
        <v>216</v>
      </c>
      <c r="D2713" s="77" t="s">
        <v>221</v>
      </c>
      <c r="E2713" s="74" t="s">
        <v>0</v>
      </c>
      <c r="F2713" s="75">
        <v>14</v>
      </c>
      <c r="G2713" s="75">
        <v>1</v>
      </c>
      <c r="H2713" s="74" t="s">
        <v>464</v>
      </c>
      <c r="I2713" s="74" t="s">
        <v>423</v>
      </c>
      <c r="J2713" s="75" t="s">
        <v>313</v>
      </c>
      <c r="K2713" s="58" t="s">
        <v>491</v>
      </c>
      <c r="L2713" s="75">
        <v>14</v>
      </c>
      <c r="M2713" s="75">
        <v>1</v>
      </c>
      <c r="N2713" s="74">
        <v>60</v>
      </c>
      <c r="O2713" s="101">
        <f t="array" ref="O2713">IFERROR(INDEX($AD$11:$AO$1485,MATCH($B2713&amp;$I2713,$Z$11:$Z$1485&amp;$AG$11:$AG$1485,0),MATCH($C2713,$AD$9:$AO$9,0)),"-")</f>
        <v>13.78</v>
      </c>
      <c r="P2713" s="75" t="s">
        <v>131</v>
      </c>
      <c r="Q2713" s="75" t="s">
        <v>131</v>
      </c>
      <c r="R2713" s="101">
        <f t="array" ref="R2713">IFERROR(INDEX($AD$11:$AO$1485,MATCH($B2713&amp;$I2713,$Z$11:$Z$1485&amp;$AG$11:$AG$1485,0),MATCH($D2713,$AD$9:$AO$9,0)),"-")</f>
        <v>13.3505</v>
      </c>
      <c r="S2713" s="75">
        <v>150</v>
      </c>
      <c r="T2713" s="75">
        <v>140</v>
      </c>
      <c r="U2713" s="75">
        <v>4</v>
      </c>
      <c r="V2713" s="75">
        <v>24</v>
      </c>
      <c r="W2713" s="50" t="str">
        <f t="shared" si="226"/>
        <v>-</v>
      </c>
      <c r="X2713" s="50">
        <f t="shared" si="227"/>
        <v>10</v>
      </c>
    </row>
    <row r="2714" spans="2:24" ht="15" x14ac:dyDescent="0.3">
      <c r="B2714" s="75" t="str">
        <f t="shared" si="228"/>
        <v>M15×1.5</v>
      </c>
      <c r="C2714" s="77" t="s">
        <v>216</v>
      </c>
      <c r="D2714" s="77" t="s">
        <v>221</v>
      </c>
      <c r="E2714" s="74" t="s">
        <v>0</v>
      </c>
      <c r="F2714" s="75">
        <v>15</v>
      </c>
      <c r="G2714" s="75">
        <v>1.5</v>
      </c>
      <c r="H2714" s="74" t="s">
        <v>464</v>
      </c>
      <c r="I2714" s="74" t="s">
        <v>423</v>
      </c>
      <c r="J2714" s="75" t="s">
        <v>313</v>
      </c>
      <c r="K2714" s="58" t="s">
        <v>491</v>
      </c>
      <c r="L2714" s="75">
        <v>15</v>
      </c>
      <c r="M2714" s="75">
        <v>1.5</v>
      </c>
      <c r="N2714" s="74">
        <v>60</v>
      </c>
      <c r="O2714" s="101">
        <f t="array" ref="O2714">IFERROR(INDEX($AD$11:$AO$1485,MATCH($B2714&amp;$I2714,$Z$11:$Z$1485&amp;$AG$11:$AG$1485,0),MATCH($C2714,$AD$9:$AO$9,0)),"-")</f>
        <v>14.61</v>
      </c>
      <c r="P2714" s="75" t="s">
        <v>131</v>
      </c>
      <c r="Q2714" s="75" t="s">
        <v>131</v>
      </c>
      <c r="R2714" s="101">
        <f t="array" ref="R2714">IFERROR(INDEX($AD$11:$AO$1485,MATCH($B2714&amp;$I2714,$Z$11:$Z$1485&amp;$AG$11:$AG$1485,0),MATCH($D2714,$AD$9:$AO$9,0)),"-")</f>
        <v>14.025700000000001</v>
      </c>
      <c r="S2714" s="75">
        <v>160</v>
      </c>
      <c r="T2714" s="75">
        <v>150</v>
      </c>
      <c r="U2714" s="75">
        <v>4</v>
      </c>
      <c r="V2714" s="75">
        <v>18</v>
      </c>
      <c r="W2714" s="50" t="str">
        <f t="shared" si="226"/>
        <v>-</v>
      </c>
      <c r="X2714" s="50">
        <f t="shared" si="227"/>
        <v>10</v>
      </c>
    </row>
    <row r="2715" spans="2:24" ht="15" x14ac:dyDescent="0.3">
      <c r="B2715" s="75" t="str">
        <f t="shared" si="228"/>
        <v>M15×1</v>
      </c>
      <c r="C2715" s="77" t="s">
        <v>216</v>
      </c>
      <c r="D2715" s="77" t="s">
        <v>221</v>
      </c>
      <c r="E2715" s="74" t="s">
        <v>0</v>
      </c>
      <c r="F2715" s="75">
        <v>15</v>
      </c>
      <c r="G2715" s="75">
        <v>1</v>
      </c>
      <c r="H2715" s="74" t="s">
        <v>464</v>
      </c>
      <c r="I2715" s="74" t="s">
        <v>423</v>
      </c>
      <c r="J2715" s="75" t="s">
        <v>313</v>
      </c>
      <c r="K2715" s="58" t="s">
        <v>491</v>
      </c>
      <c r="L2715" s="75">
        <v>15</v>
      </c>
      <c r="M2715" s="75">
        <v>1</v>
      </c>
      <c r="N2715" s="74">
        <v>60</v>
      </c>
      <c r="O2715" s="101">
        <f t="array" ref="O2715">IFERROR(INDEX($AD$11:$AO$1485,MATCH($B2715&amp;$I2715,$Z$11:$Z$1485&amp;$AG$11:$AG$1485,0),MATCH($C2715,$AD$9:$AO$9,0)),"-")</f>
        <v>14.78</v>
      </c>
      <c r="P2715" s="75" t="s">
        <v>131</v>
      </c>
      <c r="Q2715" s="75" t="s">
        <v>131</v>
      </c>
      <c r="R2715" s="101">
        <f t="array" ref="R2715">IFERROR(INDEX($AD$11:$AO$1485,MATCH($B2715&amp;$I2715,$Z$11:$Z$1485&amp;$AG$11:$AG$1485,0),MATCH($D2715,$AD$9:$AO$9,0)),"-")</f>
        <v>14.3505</v>
      </c>
      <c r="S2715" s="75">
        <v>150</v>
      </c>
      <c r="T2715" s="75">
        <v>140</v>
      </c>
      <c r="U2715" s="75">
        <v>4</v>
      </c>
      <c r="V2715" s="75">
        <v>24</v>
      </c>
      <c r="W2715" s="50" t="str">
        <f t="shared" si="226"/>
        <v>-</v>
      </c>
      <c r="X2715" s="50">
        <f t="shared" si="227"/>
        <v>10</v>
      </c>
    </row>
    <row r="2716" spans="2:24" ht="15" x14ac:dyDescent="0.3">
      <c r="B2716" s="75" t="str">
        <f t="shared" si="228"/>
        <v>M16×1.5</v>
      </c>
      <c r="C2716" s="77" t="s">
        <v>216</v>
      </c>
      <c r="D2716" s="77" t="s">
        <v>221</v>
      </c>
      <c r="E2716" s="74" t="s">
        <v>0</v>
      </c>
      <c r="F2716" s="75">
        <v>16</v>
      </c>
      <c r="G2716" s="75">
        <v>1.5</v>
      </c>
      <c r="H2716" s="74" t="s">
        <v>464</v>
      </c>
      <c r="I2716" s="74" t="s">
        <v>423</v>
      </c>
      <c r="J2716" s="75" t="s">
        <v>313</v>
      </c>
      <c r="K2716" s="58" t="s">
        <v>491</v>
      </c>
      <c r="L2716" s="75">
        <v>16</v>
      </c>
      <c r="M2716" s="75">
        <v>1.5</v>
      </c>
      <c r="N2716" s="74">
        <v>60</v>
      </c>
      <c r="O2716" s="101">
        <f t="array" ref="O2716">IFERROR(INDEX($AD$11:$AO$1485,MATCH($B2716&amp;$I2716,$Z$11:$Z$1485&amp;$AG$11:$AG$1485,0),MATCH($C2716,$AD$9:$AO$9,0)),"-")</f>
        <v>15.61</v>
      </c>
      <c r="P2716" s="75" t="s">
        <v>131</v>
      </c>
      <c r="Q2716" s="75" t="s">
        <v>131</v>
      </c>
      <c r="R2716" s="101">
        <f t="array" ref="R2716">IFERROR(INDEX($AD$11:$AO$1485,MATCH($B2716&amp;$I2716,$Z$11:$Z$1485&amp;$AG$11:$AG$1485,0),MATCH($D2716,$AD$9:$AO$9,0)),"-")</f>
        <v>15.025700000000001</v>
      </c>
      <c r="S2716" s="75">
        <v>160</v>
      </c>
      <c r="T2716" s="75">
        <v>150</v>
      </c>
      <c r="U2716" s="75">
        <v>4</v>
      </c>
      <c r="V2716" s="75">
        <v>18</v>
      </c>
      <c r="W2716" s="50" t="str">
        <f t="shared" si="226"/>
        <v>-</v>
      </c>
      <c r="X2716" s="50">
        <f t="shared" si="227"/>
        <v>10</v>
      </c>
    </row>
    <row r="2717" spans="2:24" ht="15" x14ac:dyDescent="0.3">
      <c r="B2717" s="75" t="str">
        <f t="shared" si="228"/>
        <v>M16×1</v>
      </c>
      <c r="C2717" s="77" t="s">
        <v>216</v>
      </c>
      <c r="D2717" s="77" t="s">
        <v>221</v>
      </c>
      <c r="E2717" s="74" t="s">
        <v>0</v>
      </c>
      <c r="F2717" s="75">
        <v>16</v>
      </c>
      <c r="G2717" s="75">
        <v>1</v>
      </c>
      <c r="H2717" s="74" t="s">
        <v>464</v>
      </c>
      <c r="I2717" s="74" t="s">
        <v>423</v>
      </c>
      <c r="J2717" s="75" t="s">
        <v>313</v>
      </c>
      <c r="K2717" s="58" t="s">
        <v>491</v>
      </c>
      <c r="L2717" s="75">
        <v>16</v>
      </c>
      <c r="M2717" s="75">
        <v>1</v>
      </c>
      <c r="N2717" s="74">
        <v>60</v>
      </c>
      <c r="O2717" s="101">
        <f t="array" ref="O2717">IFERROR(INDEX($AD$11:$AO$1485,MATCH($B2717&amp;$I2717,$Z$11:$Z$1485&amp;$AG$11:$AG$1485,0),MATCH($C2717,$AD$9:$AO$9,0)),"-")</f>
        <v>15.78</v>
      </c>
      <c r="P2717" s="75" t="s">
        <v>131</v>
      </c>
      <c r="Q2717" s="75" t="s">
        <v>131</v>
      </c>
      <c r="R2717" s="101">
        <f t="array" ref="R2717">IFERROR(INDEX($AD$11:$AO$1485,MATCH($B2717&amp;$I2717,$Z$11:$Z$1485&amp;$AG$11:$AG$1485,0),MATCH($D2717,$AD$9:$AO$9,0)),"-")</f>
        <v>15.3505</v>
      </c>
      <c r="S2717" s="75">
        <v>150</v>
      </c>
      <c r="T2717" s="75">
        <v>140</v>
      </c>
      <c r="U2717" s="75">
        <v>4</v>
      </c>
      <c r="V2717" s="75">
        <v>24</v>
      </c>
      <c r="W2717" s="50" t="str">
        <f t="shared" si="226"/>
        <v>-</v>
      </c>
      <c r="X2717" s="50">
        <f t="shared" si="227"/>
        <v>10</v>
      </c>
    </row>
    <row r="2718" spans="2:24" ht="15" x14ac:dyDescent="0.3">
      <c r="B2718" s="75" t="str">
        <f t="shared" si="228"/>
        <v>M17×1.5</v>
      </c>
      <c r="C2718" s="77" t="s">
        <v>216</v>
      </c>
      <c r="D2718" s="77" t="s">
        <v>221</v>
      </c>
      <c r="E2718" s="74" t="s">
        <v>0</v>
      </c>
      <c r="F2718" s="75">
        <v>17</v>
      </c>
      <c r="G2718" s="75">
        <v>1.5</v>
      </c>
      <c r="H2718" s="74" t="s">
        <v>464</v>
      </c>
      <c r="I2718" s="74" t="s">
        <v>423</v>
      </c>
      <c r="J2718" s="75" t="s">
        <v>313</v>
      </c>
      <c r="K2718" s="58" t="s">
        <v>491</v>
      </c>
      <c r="L2718" s="75">
        <v>17</v>
      </c>
      <c r="M2718" s="75">
        <v>1.5</v>
      </c>
      <c r="N2718" s="74">
        <v>60</v>
      </c>
      <c r="O2718" s="101">
        <f t="array" ref="O2718">IFERROR(INDEX($AD$11:$AO$1485,MATCH($B2718&amp;$I2718,$Z$11:$Z$1485&amp;$AG$11:$AG$1485,0),MATCH($C2718,$AD$9:$AO$9,0)),"-")</f>
        <v>16.87</v>
      </c>
      <c r="P2718" s="75" t="s">
        <v>131</v>
      </c>
      <c r="Q2718" s="75" t="s">
        <v>131</v>
      </c>
      <c r="R2718" s="101">
        <f t="array" ref="R2718">IFERROR(INDEX($AD$11:$AO$1485,MATCH($B2718&amp;$I2718,$Z$11:$Z$1485&amp;$AG$11:$AG$1485,0),MATCH($D2718,$AD$9:$AO$9,0)),"-")</f>
        <v>16.025700000000001</v>
      </c>
      <c r="S2718" s="75">
        <v>200</v>
      </c>
      <c r="T2718" s="75">
        <v>190</v>
      </c>
      <c r="U2718" s="75">
        <v>4</v>
      </c>
      <c r="V2718" s="75">
        <v>18</v>
      </c>
      <c r="W2718" s="50" t="str">
        <f t="shared" si="226"/>
        <v>-</v>
      </c>
      <c r="X2718" s="50">
        <f t="shared" si="227"/>
        <v>10</v>
      </c>
    </row>
    <row r="2719" spans="2:24" ht="15" x14ac:dyDescent="0.3">
      <c r="B2719" s="75" t="str">
        <f t="shared" si="228"/>
        <v>M17×1</v>
      </c>
      <c r="C2719" s="77" t="s">
        <v>216</v>
      </c>
      <c r="D2719" s="77" t="s">
        <v>221</v>
      </c>
      <c r="E2719" s="74" t="s">
        <v>0</v>
      </c>
      <c r="F2719" s="75">
        <v>17</v>
      </c>
      <c r="G2719" s="75">
        <v>1</v>
      </c>
      <c r="H2719" s="74" t="s">
        <v>464</v>
      </c>
      <c r="I2719" s="74" t="s">
        <v>423</v>
      </c>
      <c r="J2719" s="75" t="s">
        <v>313</v>
      </c>
      <c r="K2719" s="58" t="s">
        <v>491</v>
      </c>
      <c r="L2719" s="75">
        <v>17</v>
      </c>
      <c r="M2719" s="75">
        <v>1</v>
      </c>
      <c r="N2719" s="74">
        <v>60</v>
      </c>
      <c r="O2719" s="101">
        <f t="array" ref="O2719">IFERROR(INDEX($AD$11:$AO$1485,MATCH($B2719&amp;$I2719,$Z$11:$Z$1485&amp;$AG$11:$AG$1485,0),MATCH($C2719,$AD$9:$AO$9,0)),"-")</f>
        <v>15.94</v>
      </c>
      <c r="P2719" s="75" t="s">
        <v>131</v>
      </c>
      <c r="Q2719" s="75" t="s">
        <v>131</v>
      </c>
      <c r="R2719" s="101">
        <f t="array" ref="R2719">IFERROR(INDEX($AD$11:$AO$1485,MATCH($B2719&amp;$I2719,$Z$11:$Z$1485&amp;$AG$11:$AG$1485,0),MATCH($D2719,$AD$9:$AO$9,0)),"-")</f>
        <v>16.3505</v>
      </c>
      <c r="S2719" s="75">
        <v>170</v>
      </c>
      <c r="T2719" s="75">
        <v>160</v>
      </c>
      <c r="U2719" s="75">
        <v>4</v>
      </c>
      <c r="V2719" s="75">
        <v>24</v>
      </c>
      <c r="W2719" s="50" t="str">
        <f t="shared" si="226"/>
        <v>-</v>
      </c>
      <c r="X2719" s="50">
        <f t="shared" si="227"/>
        <v>10</v>
      </c>
    </row>
    <row r="2720" spans="2:24" ht="15" x14ac:dyDescent="0.3">
      <c r="B2720" s="75" t="str">
        <f t="shared" si="228"/>
        <v>M18×2</v>
      </c>
      <c r="C2720" s="77" t="s">
        <v>216</v>
      </c>
      <c r="D2720" s="77" t="s">
        <v>221</v>
      </c>
      <c r="E2720" s="74" t="s">
        <v>0</v>
      </c>
      <c r="F2720" s="75">
        <v>18</v>
      </c>
      <c r="G2720" s="75">
        <v>2</v>
      </c>
      <c r="H2720" s="74" t="s">
        <v>464</v>
      </c>
      <c r="I2720" s="74" t="s">
        <v>423</v>
      </c>
      <c r="J2720" s="75" t="s">
        <v>313</v>
      </c>
      <c r="K2720" s="58" t="s">
        <v>491</v>
      </c>
      <c r="L2720" s="75">
        <v>18</v>
      </c>
      <c r="M2720" s="75">
        <v>2</v>
      </c>
      <c r="N2720" s="74">
        <v>60</v>
      </c>
      <c r="O2720" s="101">
        <f t="array" ref="O2720">IFERROR(INDEX($AD$11:$AO$1485,MATCH($B2720&amp;$I2720,$Z$11:$Z$1485&amp;$AG$11:$AG$1485,0),MATCH($C2720,$AD$9:$AO$9,0)),"-")</f>
        <v>17.46</v>
      </c>
      <c r="P2720" s="75" t="s">
        <v>131</v>
      </c>
      <c r="Q2720" s="75" t="s">
        <v>131</v>
      </c>
      <c r="R2720" s="101">
        <f t="array" ref="R2720">IFERROR(INDEX($AD$11:$AO$1485,MATCH($B2720&amp;$I2720,$Z$11:$Z$1485&amp;$AG$11:$AG$1485,0),MATCH($D2720,$AD$9:$AO$9,0)),"-")</f>
        <v>16.701000000000001</v>
      </c>
      <c r="S2720" s="75">
        <v>190</v>
      </c>
      <c r="T2720" s="75">
        <v>180</v>
      </c>
      <c r="U2720" s="75">
        <v>5</v>
      </c>
      <c r="V2720" s="75">
        <v>15</v>
      </c>
      <c r="W2720" s="50" t="str">
        <f t="shared" si="226"/>
        <v>-</v>
      </c>
      <c r="X2720" s="50">
        <f t="shared" si="227"/>
        <v>10</v>
      </c>
    </row>
    <row r="2721" spans="2:24" ht="15" x14ac:dyDescent="0.3">
      <c r="B2721" s="75" t="str">
        <f t="shared" si="228"/>
        <v>M18×1.5</v>
      </c>
      <c r="C2721" s="77" t="s">
        <v>216</v>
      </c>
      <c r="D2721" s="77" t="s">
        <v>221</v>
      </c>
      <c r="E2721" s="74" t="s">
        <v>0</v>
      </c>
      <c r="F2721" s="75">
        <v>18</v>
      </c>
      <c r="G2721" s="75">
        <v>1.5</v>
      </c>
      <c r="H2721" s="74" t="s">
        <v>464</v>
      </c>
      <c r="I2721" s="74" t="s">
        <v>423</v>
      </c>
      <c r="J2721" s="75" t="s">
        <v>313</v>
      </c>
      <c r="K2721" s="58" t="s">
        <v>491</v>
      </c>
      <c r="L2721" s="75">
        <v>18</v>
      </c>
      <c r="M2721" s="75">
        <v>1.5</v>
      </c>
      <c r="N2721" s="74">
        <v>60</v>
      </c>
      <c r="O2721" s="101">
        <f t="array" ref="O2721">IFERROR(INDEX($AD$11:$AO$1485,MATCH($B2721&amp;$I2721,$Z$11:$Z$1485&amp;$AG$11:$AG$1485,0),MATCH($C2721,$AD$9:$AO$9,0)),"-")</f>
        <v>17.63</v>
      </c>
      <c r="P2721" s="75" t="s">
        <v>131</v>
      </c>
      <c r="Q2721" s="75" t="s">
        <v>131</v>
      </c>
      <c r="R2721" s="101">
        <f t="array" ref="R2721">IFERROR(INDEX($AD$11:$AO$1485,MATCH($B2721&amp;$I2721,$Z$11:$Z$1485&amp;$AG$11:$AG$1485,0),MATCH($D2721,$AD$9:$AO$9,0)),"-")</f>
        <v>17.025700000000001</v>
      </c>
      <c r="S2721" s="75">
        <v>180</v>
      </c>
      <c r="T2721" s="75">
        <v>170</v>
      </c>
      <c r="U2721" s="75">
        <v>4</v>
      </c>
      <c r="V2721" s="75">
        <v>18</v>
      </c>
      <c r="W2721" s="50" t="str">
        <f t="shared" si="226"/>
        <v>-</v>
      </c>
      <c r="X2721" s="50">
        <f t="shared" si="227"/>
        <v>10</v>
      </c>
    </row>
    <row r="2722" spans="2:24" ht="15" x14ac:dyDescent="0.3">
      <c r="B2722" s="75" t="str">
        <f t="shared" si="228"/>
        <v>M18×1</v>
      </c>
      <c r="C2722" s="77" t="s">
        <v>216</v>
      </c>
      <c r="D2722" s="77" t="s">
        <v>221</v>
      </c>
      <c r="E2722" s="74" t="s">
        <v>0</v>
      </c>
      <c r="F2722" s="75">
        <v>18</v>
      </c>
      <c r="G2722" s="75">
        <v>1</v>
      </c>
      <c r="H2722" s="74" t="s">
        <v>464</v>
      </c>
      <c r="I2722" s="74" t="s">
        <v>423</v>
      </c>
      <c r="J2722" s="75" t="s">
        <v>313</v>
      </c>
      <c r="K2722" s="58" t="s">
        <v>491</v>
      </c>
      <c r="L2722" s="75">
        <v>18</v>
      </c>
      <c r="M2722" s="75">
        <v>1</v>
      </c>
      <c r="N2722" s="74">
        <v>60</v>
      </c>
      <c r="O2722" s="101">
        <f t="array" ref="O2722">IFERROR(INDEX($AD$11:$AO$1485,MATCH($B2722&amp;$I2722,$Z$11:$Z$1485&amp;$AG$11:$AG$1485,0),MATCH($C2722,$AD$9:$AO$9,0)),"-")</f>
        <v>17.79</v>
      </c>
      <c r="P2722" s="75" t="s">
        <v>131</v>
      </c>
      <c r="Q2722" s="75" t="s">
        <v>131</v>
      </c>
      <c r="R2722" s="101">
        <f t="array" ref="R2722">IFERROR(INDEX($AD$11:$AO$1485,MATCH($B2722&amp;$I2722,$Z$11:$Z$1485&amp;$AG$11:$AG$1485,0),MATCH($D2722,$AD$9:$AO$9,0)),"-")</f>
        <v>17.3505</v>
      </c>
      <c r="S2722" s="75">
        <v>160</v>
      </c>
      <c r="T2722" s="75">
        <v>150</v>
      </c>
      <c r="U2722" s="75">
        <v>4</v>
      </c>
      <c r="V2722" s="75">
        <v>24</v>
      </c>
      <c r="W2722" s="50" t="str">
        <f t="shared" si="226"/>
        <v>-</v>
      </c>
      <c r="X2722" s="50">
        <f t="shared" si="227"/>
        <v>10</v>
      </c>
    </row>
    <row r="2723" spans="2:24" ht="15" x14ac:dyDescent="0.3">
      <c r="B2723" s="75" t="str">
        <f t="shared" si="228"/>
        <v>M20×2</v>
      </c>
      <c r="C2723" s="77" t="s">
        <v>216</v>
      </c>
      <c r="D2723" s="77" t="s">
        <v>221</v>
      </c>
      <c r="E2723" s="74" t="s">
        <v>0</v>
      </c>
      <c r="F2723" s="75">
        <v>20</v>
      </c>
      <c r="G2723" s="75">
        <v>2</v>
      </c>
      <c r="H2723" s="74" t="s">
        <v>464</v>
      </c>
      <c r="I2723" s="74" t="s">
        <v>423</v>
      </c>
      <c r="J2723" s="75" t="s">
        <v>313</v>
      </c>
      <c r="K2723" s="58" t="s">
        <v>491</v>
      </c>
      <c r="L2723" s="75">
        <v>20</v>
      </c>
      <c r="M2723" s="75">
        <v>2</v>
      </c>
      <c r="N2723" s="74">
        <v>60</v>
      </c>
      <c r="O2723" s="101">
        <f t="array" ref="O2723">IFERROR(INDEX($AD$11:$AO$1485,MATCH($B2723&amp;$I2723,$Z$11:$Z$1485&amp;$AG$11:$AG$1485,0),MATCH($C2723,$AD$9:$AO$9,0)),"-")</f>
        <v>19.46</v>
      </c>
      <c r="P2723" s="75" t="s">
        <v>131</v>
      </c>
      <c r="Q2723" s="75" t="s">
        <v>131</v>
      </c>
      <c r="R2723" s="101">
        <f t="array" ref="R2723">IFERROR(INDEX($AD$11:$AO$1485,MATCH($B2723&amp;$I2723,$Z$11:$Z$1485&amp;$AG$11:$AG$1485,0),MATCH($D2723,$AD$9:$AO$9,0)),"-")</f>
        <v>18.701000000000001</v>
      </c>
      <c r="S2723" s="75">
        <v>190</v>
      </c>
      <c r="T2723" s="75">
        <v>180</v>
      </c>
      <c r="U2723" s="75">
        <v>5</v>
      </c>
      <c r="V2723" s="75">
        <v>15</v>
      </c>
      <c r="W2723" s="50" t="str">
        <f t="shared" si="226"/>
        <v>-</v>
      </c>
      <c r="X2723" s="50">
        <f t="shared" si="227"/>
        <v>10</v>
      </c>
    </row>
    <row r="2724" spans="2:24" ht="15" x14ac:dyDescent="0.3">
      <c r="B2724" s="75" t="str">
        <f t="shared" si="228"/>
        <v>M20×1.5</v>
      </c>
      <c r="C2724" s="77" t="s">
        <v>216</v>
      </c>
      <c r="D2724" s="77" t="s">
        <v>221</v>
      </c>
      <c r="E2724" s="74" t="s">
        <v>0</v>
      </c>
      <c r="F2724" s="75">
        <v>20</v>
      </c>
      <c r="G2724" s="75">
        <v>1.5</v>
      </c>
      <c r="H2724" s="74" t="s">
        <v>464</v>
      </c>
      <c r="I2724" s="74" t="s">
        <v>423</v>
      </c>
      <c r="J2724" s="75" t="s">
        <v>313</v>
      </c>
      <c r="K2724" s="58" t="s">
        <v>491</v>
      </c>
      <c r="L2724" s="75">
        <v>20</v>
      </c>
      <c r="M2724" s="75">
        <v>1.5</v>
      </c>
      <c r="N2724" s="74">
        <v>60</v>
      </c>
      <c r="O2724" s="101">
        <f t="array" ref="O2724">IFERROR(INDEX($AD$11:$AO$1485,MATCH($B2724&amp;$I2724,$Z$11:$Z$1485&amp;$AG$11:$AG$1485,0),MATCH($C2724,$AD$9:$AO$9,0)),"-")</f>
        <v>19.63</v>
      </c>
      <c r="P2724" s="75" t="s">
        <v>131</v>
      </c>
      <c r="Q2724" s="75" t="s">
        <v>131</v>
      </c>
      <c r="R2724" s="101">
        <f t="array" ref="R2724">IFERROR(INDEX($AD$11:$AO$1485,MATCH($B2724&amp;$I2724,$Z$11:$Z$1485&amp;$AG$11:$AG$1485,0),MATCH($D2724,$AD$9:$AO$9,0)),"-")</f>
        <v>19.025700000000001</v>
      </c>
      <c r="S2724" s="75">
        <v>180</v>
      </c>
      <c r="T2724" s="75">
        <v>170</v>
      </c>
      <c r="U2724" s="75">
        <v>4</v>
      </c>
      <c r="V2724" s="75">
        <v>18</v>
      </c>
      <c r="W2724" s="50" t="str">
        <f t="shared" si="226"/>
        <v>-</v>
      </c>
      <c r="X2724" s="50">
        <f t="shared" si="227"/>
        <v>10</v>
      </c>
    </row>
    <row r="2725" spans="2:24" ht="15" x14ac:dyDescent="0.3">
      <c r="B2725" s="75" t="str">
        <f t="shared" si="228"/>
        <v>M20×1</v>
      </c>
      <c r="C2725" s="77" t="s">
        <v>216</v>
      </c>
      <c r="D2725" s="77" t="s">
        <v>221</v>
      </c>
      <c r="E2725" s="74" t="s">
        <v>0</v>
      </c>
      <c r="F2725" s="75">
        <v>20</v>
      </c>
      <c r="G2725" s="75">
        <v>1</v>
      </c>
      <c r="H2725" s="74" t="s">
        <v>464</v>
      </c>
      <c r="I2725" s="74" t="s">
        <v>423</v>
      </c>
      <c r="J2725" s="75" t="s">
        <v>313</v>
      </c>
      <c r="K2725" s="58" t="s">
        <v>491</v>
      </c>
      <c r="L2725" s="75">
        <v>20</v>
      </c>
      <c r="M2725" s="75">
        <v>1</v>
      </c>
      <c r="N2725" s="74">
        <v>60</v>
      </c>
      <c r="O2725" s="101">
        <f t="array" ref="O2725">IFERROR(INDEX($AD$11:$AO$1485,MATCH($B2725&amp;$I2725,$Z$11:$Z$1485&amp;$AG$11:$AG$1485,0),MATCH($C2725,$AD$9:$AO$9,0)),"-")</f>
        <v>19.79</v>
      </c>
      <c r="P2725" s="75" t="s">
        <v>131</v>
      </c>
      <c r="Q2725" s="75" t="s">
        <v>131</v>
      </c>
      <c r="R2725" s="101">
        <f t="array" ref="R2725">IFERROR(INDEX($AD$11:$AO$1485,MATCH($B2725&amp;$I2725,$Z$11:$Z$1485&amp;$AG$11:$AG$1485,0),MATCH($D2725,$AD$9:$AO$9,0)),"-")</f>
        <v>19.3505</v>
      </c>
      <c r="S2725" s="75">
        <v>160</v>
      </c>
      <c r="T2725" s="75">
        <v>150</v>
      </c>
      <c r="U2725" s="75">
        <v>4</v>
      </c>
      <c r="V2725" s="75">
        <v>24</v>
      </c>
      <c r="W2725" s="50" t="str">
        <f t="shared" si="226"/>
        <v>-</v>
      </c>
      <c r="X2725" s="50">
        <f t="shared" si="227"/>
        <v>10</v>
      </c>
    </row>
    <row r="2726" spans="2:24" ht="15" x14ac:dyDescent="0.3">
      <c r="B2726" s="75" t="str">
        <f t="shared" si="228"/>
        <v>M22×2</v>
      </c>
      <c r="C2726" s="77" t="s">
        <v>216</v>
      </c>
      <c r="D2726" s="77" t="s">
        <v>221</v>
      </c>
      <c r="E2726" s="74" t="s">
        <v>0</v>
      </c>
      <c r="F2726" s="75">
        <v>22</v>
      </c>
      <c r="G2726" s="75">
        <v>2</v>
      </c>
      <c r="H2726" s="74" t="s">
        <v>464</v>
      </c>
      <c r="I2726" s="74" t="s">
        <v>423</v>
      </c>
      <c r="J2726" s="75" t="s">
        <v>313</v>
      </c>
      <c r="K2726" s="58" t="s">
        <v>491</v>
      </c>
      <c r="L2726" s="75">
        <v>22</v>
      </c>
      <c r="M2726" s="75">
        <v>2</v>
      </c>
      <c r="N2726" s="74">
        <v>60</v>
      </c>
      <c r="O2726" s="101">
        <f t="array" ref="O2726">IFERROR(INDEX($AD$11:$AO$1485,MATCH($B2726&amp;$I2726,$Z$11:$Z$1485&amp;$AG$11:$AG$1485,0),MATCH($C2726,$AD$9:$AO$9,0)),"-")</f>
        <v>21.46</v>
      </c>
      <c r="P2726" s="75" t="s">
        <v>131</v>
      </c>
      <c r="Q2726" s="75" t="s">
        <v>131</v>
      </c>
      <c r="R2726" s="101">
        <f t="array" ref="R2726">IFERROR(INDEX($AD$11:$AO$1485,MATCH($B2726&amp;$I2726,$Z$11:$Z$1485&amp;$AG$11:$AG$1485,0),MATCH($D2726,$AD$9:$AO$9,0)),"-")</f>
        <v>20.701000000000001</v>
      </c>
      <c r="S2726" s="75">
        <v>190</v>
      </c>
      <c r="T2726" s="75">
        <v>180</v>
      </c>
      <c r="U2726" s="75">
        <v>5</v>
      </c>
      <c r="V2726" s="75">
        <v>15</v>
      </c>
      <c r="W2726" s="50" t="str">
        <f t="shared" si="226"/>
        <v>-</v>
      </c>
      <c r="X2726" s="50">
        <f t="shared" si="227"/>
        <v>10</v>
      </c>
    </row>
    <row r="2727" spans="2:24" ht="15" x14ac:dyDescent="0.3">
      <c r="B2727" s="75" t="str">
        <f t="shared" si="228"/>
        <v>M22×1.5</v>
      </c>
      <c r="C2727" s="77" t="s">
        <v>216</v>
      </c>
      <c r="D2727" s="77" t="s">
        <v>221</v>
      </c>
      <c r="E2727" s="74" t="s">
        <v>0</v>
      </c>
      <c r="F2727" s="75">
        <v>22</v>
      </c>
      <c r="G2727" s="75">
        <v>1.5</v>
      </c>
      <c r="H2727" s="74" t="s">
        <v>464</v>
      </c>
      <c r="I2727" s="74" t="s">
        <v>423</v>
      </c>
      <c r="J2727" s="75" t="s">
        <v>313</v>
      </c>
      <c r="K2727" s="58" t="s">
        <v>491</v>
      </c>
      <c r="L2727" s="75">
        <v>22</v>
      </c>
      <c r="M2727" s="75">
        <v>1.5</v>
      </c>
      <c r="N2727" s="74">
        <v>60</v>
      </c>
      <c r="O2727" s="101">
        <f t="array" ref="O2727">IFERROR(INDEX($AD$11:$AO$1485,MATCH($B2727&amp;$I2727,$Z$11:$Z$1485&amp;$AG$11:$AG$1485,0),MATCH($C2727,$AD$9:$AO$9,0)),"-")</f>
        <v>21.63</v>
      </c>
      <c r="P2727" s="75" t="s">
        <v>131</v>
      </c>
      <c r="Q2727" s="75" t="s">
        <v>131</v>
      </c>
      <c r="R2727" s="101">
        <f t="array" ref="R2727">IFERROR(INDEX($AD$11:$AO$1485,MATCH($B2727&amp;$I2727,$Z$11:$Z$1485&amp;$AG$11:$AG$1485,0),MATCH($D2727,$AD$9:$AO$9,0)),"-")</f>
        <v>21.025700000000001</v>
      </c>
      <c r="S2727" s="75">
        <v>180</v>
      </c>
      <c r="T2727" s="75">
        <v>170</v>
      </c>
      <c r="U2727" s="75">
        <v>4</v>
      </c>
      <c r="V2727" s="75">
        <v>18</v>
      </c>
      <c r="W2727" s="50" t="str">
        <f t="shared" si="226"/>
        <v>-</v>
      </c>
      <c r="X2727" s="50">
        <f t="shared" si="227"/>
        <v>10</v>
      </c>
    </row>
    <row r="2728" spans="2:24" ht="15" x14ac:dyDescent="0.3">
      <c r="B2728" s="75" t="str">
        <f t="shared" si="228"/>
        <v>M22×1</v>
      </c>
      <c r="C2728" s="77" t="s">
        <v>216</v>
      </c>
      <c r="D2728" s="77" t="s">
        <v>221</v>
      </c>
      <c r="E2728" s="74" t="s">
        <v>0</v>
      </c>
      <c r="F2728" s="75">
        <v>22</v>
      </c>
      <c r="G2728" s="75">
        <v>1</v>
      </c>
      <c r="H2728" s="74" t="s">
        <v>464</v>
      </c>
      <c r="I2728" s="74" t="s">
        <v>423</v>
      </c>
      <c r="J2728" s="75" t="s">
        <v>313</v>
      </c>
      <c r="K2728" s="58" t="s">
        <v>491</v>
      </c>
      <c r="L2728" s="75">
        <v>22</v>
      </c>
      <c r="M2728" s="75">
        <v>1</v>
      </c>
      <c r="N2728" s="74">
        <v>60</v>
      </c>
      <c r="O2728" s="101">
        <f t="array" ref="O2728">IFERROR(INDEX($AD$11:$AO$1485,MATCH($B2728&amp;$I2728,$Z$11:$Z$1485&amp;$AG$11:$AG$1485,0),MATCH($C2728,$AD$9:$AO$9,0)),"-")</f>
        <v>21.79</v>
      </c>
      <c r="P2728" s="75" t="s">
        <v>131</v>
      </c>
      <c r="Q2728" s="75" t="s">
        <v>131</v>
      </c>
      <c r="R2728" s="101">
        <f t="array" ref="R2728">IFERROR(INDEX($AD$11:$AO$1485,MATCH($B2728&amp;$I2728,$Z$11:$Z$1485&amp;$AG$11:$AG$1485,0),MATCH($D2728,$AD$9:$AO$9,0)),"-")</f>
        <v>21.3505</v>
      </c>
      <c r="S2728" s="75">
        <v>160</v>
      </c>
      <c r="T2728" s="75">
        <v>150</v>
      </c>
      <c r="U2728" s="75">
        <v>4</v>
      </c>
      <c r="V2728" s="75">
        <v>24</v>
      </c>
      <c r="W2728" s="50" t="str">
        <f t="shared" si="226"/>
        <v>-</v>
      </c>
      <c r="X2728" s="50">
        <f t="shared" si="227"/>
        <v>10</v>
      </c>
    </row>
    <row r="2729" spans="2:24" ht="15" x14ac:dyDescent="0.3">
      <c r="B2729" s="75" t="str">
        <f t="shared" si="228"/>
        <v>M24×2</v>
      </c>
      <c r="C2729" s="77" t="s">
        <v>216</v>
      </c>
      <c r="D2729" s="77" t="s">
        <v>221</v>
      </c>
      <c r="E2729" s="74" t="s">
        <v>0</v>
      </c>
      <c r="F2729" s="75">
        <v>24</v>
      </c>
      <c r="G2729" s="75">
        <v>2</v>
      </c>
      <c r="H2729" s="74" t="s">
        <v>464</v>
      </c>
      <c r="I2729" s="74" t="s">
        <v>423</v>
      </c>
      <c r="J2729" s="75" t="s">
        <v>313</v>
      </c>
      <c r="K2729" s="58" t="s">
        <v>491</v>
      </c>
      <c r="L2729" s="75">
        <v>24</v>
      </c>
      <c r="M2729" s="75">
        <v>2</v>
      </c>
      <c r="N2729" s="74">
        <v>60</v>
      </c>
      <c r="O2729" s="101">
        <f t="array" ref="O2729">IFERROR(INDEX($AD$11:$AO$1485,MATCH($B2729&amp;$I2729,$Z$11:$Z$1485&amp;$AG$11:$AG$1485,0),MATCH($C2729,$AD$9:$AO$9,0)),"-")</f>
        <v>23.47</v>
      </c>
      <c r="P2729" s="75" t="s">
        <v>131</v>
      </c>
      <c r="Q2729" s="75" t="s">
        <v>131</v>
      </c>
      <c r="R2729" s="101">
        <f t="array" ref="R2729">IFERROR(INDEX($AD$11:$AO$1485,MATCH($B2729&amp;$I2729,$Z$11:$Z$1485&amp;$AG$11:$AG$1485,0),MATCH($D2729,$AD$9:$AO$9,0)),"-")</f>
        <v>22.701000000000001</v>
      </c>
      <c r="S2729" s="75">
        <v>200</v>
      </c>
      <c r="T2729" s="75">
        <v>190</v>
      </c>
      <c r="U2729" s="75">
        <v>5</v>
      </c>
      <c r="V2729" s="75">
        <v>15</v>
      </c>
      <c r="W2729" s="50" t="str">
        <f t="shared" si="226"/>
        <v>-</v>
      </c>
      <c r="X2729" s="50">
        <f t="shared" si="227"/>
        <v>10</v>
      </c>
    </row>
    <row r="2730" spans="2:24" ht="15" x14ac:dyDescent="0.3">
      <c r="B2730" s="75" t="str">
        <f t="shared" si="228"/>
        <v>M24×1.5</v>
      </c>
      <c r="C2730" s="77" t="s">
        <v>216</v>
      </c>
      <c r="D2730" s="77" t="s">
        <v>221</v>
      </c>
      <c r="E2730" s="74" t="s">
        <v>0</v>
      </c>
      <c r="F2730" s="75">
        <v>24</v>
      </c>
      <c r="G2730" s="75">
        <v>1.5</v>
      </c>
      <c r="H2730" s="74" t="s">
        <v>464</v>
      </c>
      <c r="I2730" s="74" t="s">
        <v>423</v>
      </c>
      <c r="J2730" s="75" t="s">
        <v>313</v>
      </c>
      <c r="K2730" s="58" t="s">
        <v>491</v>
      </c>
      <c r="L2730" s="75">
        <v>24</v>
      </c>
      <c r="M2730" s="75">
        <v>1.5</v>
      </c>
      <c r="N2730" s="74">
        <v>60</v>
      </c>
      <c r="O2730" s="101">
        <f t="array" ref="O2730">IFERROR(INDEX($AD$11:$AO$1485,MATCH($B2730&amp;$I2730,$Z$11:$Z$1485&amp;$AG$11:$AG$1485,0),MATCH($C2730,$AD$9:$AO$9,0)),"-")</f>
        <v>23.63</v>
      </c>
      <c r="P2730" s="75" t="s">
        <v>131</v>
      </c>
      <c r="Q2730" s="75" t="s">
        <v>131</v>
      </c>
      <c r="R2730" s="101">
        <f t="array" ref="R2730">IFERROR(INDEX($AD$11:$AO$1485,MATCH($B2730&amp;$I2730,$Z$11:$Z$1485&amp;$AG$11:$AG$1485,0),MATCH($D2730,$AD$9:$AO$9,0)),"-")</f>
        <v>23.025700000000001</v>
      </c>
      <c r="S2730" s="75">
        <v>180</v>
      </c>
      <c r="T2730" s="75">
        <v>170</v>
      </c>
      <c r="U2730" s="75">
        <v>4</v>
      </c>
      <c r="V2730" s="75">
        <v>18</v>
      </c>
      <c r="W2730" s="50" t="str">
        <f t="shared" si="226"/>
        <v>-</v>
      </c>
      <c r="X2730" s="50">
        <f t="shared" si="227"/>
        <v>10</v>
      </c>
    </row>
    <row r="2731" spans="2:24" ht="15" x14ac:dyDescent="0.3">
      <c r="B2731" s="75" t="str">
        <f t="shared" si="228"/>
        <v>M24×1</v>
      </c>
      <c r="C2731" s="77" t="s">
        <v>216</v>
      </c>
      <c r="D2731" s="77" t="s">
        <v>221</v>
      </c>
      <c r="E2731" s="74" t="s">
        <v>0</v>
      </c>
      <c r="F2731" s="75">
        <v>24</v>
      </c>
      <c r="G2731" s="75">
        <v>1</v>
      </c>
      <c r="H2731" s="74" t="s">
        <v>464</v>
      </c>
      <c r="I2731" s="74" t="s">
        <v>423</v>
      </c>
      <c r="J2731" s="75" t="s">
        <v>313</v>
      </c>
      <c r="K2731" s="58" t="s">
        <v>491</v>
      </c>
      <c r="L2731" s="75">
        <v>24</v>
      </c>
      <c r="M2731" s="75">
        <v>1</v>
      </c>
      <c r="N2731" s="74">
        <v>60</v>
      </c>
      <c r="O2731" s="101">
        <f t="array" ref="O2731">IFERROR(INDEX($AD$11:$AO$1485,MATCH($B2731&amp;$I2731,$Z$11:$Z$1485&amp;$AG$11:$AG$1485,0),MATCH($C2731,$AD$9:$AO$9,0)),"-")</f>
        <v>23.79</v>
      </c>
      <c r="P2731" s="75" t="s">
        <v>131</v>
      </c>
      <c r="Q2731" s="75" t="s">
        <v>131</v>
      </c>
      <c r="R2731" s="101">
        <f t="array" ref="R2731">IFERROR(INDEX($AD$11:$AO$1485,MATCH($B2731&amp;$I2731,$Z$11:$Z$1485&amp;$AG$11:$AG$1485,0),MATCH($D2731,$AD$9:$AO$9,0)),"-")</f>
        <v>23.3505</v>
      </c>
      <c r="S2731" s="75">
        <v>160</v>
      </c>
      <c r="T2731" s="75">
        <v>150</v>
      </c>
      <c r="U2731" s="75">
        <v>4</v>
      </c>
      <c r="V2731" s="75">
        <v>24</v>
      </c>
      <c r="W2731" s="50" t="str">
        <f t="shared" si="226"/>
        <v>-</v>
      </c>
      <c r="X2731" s="50">
        <f t="shared" si="227"/>
        <v>10</v>
      </c>
    </row>
    <row r="2732" spans="2:24" ht="15" x14ac:dyDescent="0.3">
      <c r="B2732" s="75" t="str">
        <f t="shared" si="228"/>
        <v>M25×2</v>
      </c>
      <c r="C2732" s="77" t="s">
        <v>216</v>
      </c>
      <c r="D2732" s="77" t="s">
        <v>221</v>
      </c>
      <c r="E2732" s="74" t="s">
        <v>0</v>
      </c>
      <c r="F2732" s="75">
        <v>25</v>
      </c>
      <c r="G2732" s="75">
        <v>2</v>
      </c>
      <c r="H2732" s="74" t="s">
        <v>464</v>
      </c>
      <c r="I2732" s="74" t="s">
        <v>423</v>
      </c>
      <c r="J2732" s="75" t="s">
        <v>313</v>
      </c>
      <c r="K2732" s="58" t="s">
        <v>491</v>
      </c>
      <c r="L2732" s="75">
        <v>25</v>
      </c>
      <c r="M2732" s="75">
        <v>2</v>
      </c>
      <c r="N2732" s="74">
        <v>60</v>
      </c>
      <c r="O2732" s="101">
        <f t="array" ref="O2732">IFERROR(INDEX($AD$11:$AO$1485,MATCH($B2732&amp;$I2732,$Z$11:$Z$1485&amp;$AG$11:$AG$1485,0),MATCH($C2732,$AD$9:$AO$9,0)),"-")</f>
        <v>24.47</v>
      </c>
      <c r="P2732" s="75" t="s">
        <v>131</v>
      </c>
      <c r="Q2732" s="75" t="s">
        <v>131</v>
      </c>
      <c r="R2732" s="101">
        <f t="array" ref="R2732">IFERROR(INDEX($AD$11:$AO$1485,MATCH($B2732&amp;$I2732,$Z$11:$Z$1485&amp;$AG$11:$AG$1485,0),MATCH($D2732,$AD$9:$AO$9,0)),"-")</f>
        <v>23.701000000000001</v>
      </c>
      <c r="S2732" s="75">
        <v>200</v>
      </c>
      <c r="T2732" s="75">
        <v>190</v>
      </c>
      <c r="U2732" s="75">
        <v>5</v>
      </c>
      <c r="V2732" s="75">
        <v>15</v>
      </c>
      <c r="W2732" s="50" t="str">
        <f t="shared" ref="W2732:W2795" si="229">IF(P2732="-","-",P2732-Q2732)</f>
        <v>-</v>
      </c>
      <c r="X2732" s="50">
        <f t="shared" ref="X2732:X2795" si="230">S2732-T2732</f>
        <v>10</v>
      </c>
    </row>
    <row r="2733" spans="2:24" ht="15" x14ac:dyDescent="0.3">
      <c r="B2733" s="75" t="str">
        <f t="shared" si="228"/>
        <v>M25×1.5</v>
      </c>
      <c r="C2733" s="77" t="s">
        <v>216</v>
      </c>
      <c r="D2733" s="77" t="s">
        <v>221</v>
      </c>
      <c r="E2733" s="74" t="s">
        <v>0</v>
      </c>
      <c r="F2733" s="75">
        <v>25</v>
      </c>
      <c r="G2733" s="75">
        <v>1.5</v>
      </c>
      <c r="H2733" s="74" t="s">
        <v>464</v>
      </c>
      <c r="I2733" s="74" t="s">
        <v>423</v>
      </c>
      <c r="J2733" s="75" t="s">
        <v>313</v>
      </c>
      <c r="K2733" s="58" t="s">
        <v>491</v>
      </c>
      <c r="L2733" s="75">
        <v>25</v>
      </c>
      <c r="M2733" s="75">
        <v>1.5</v>
      </c>
      <c r="N2733" s="74">
        <v>60</v>
      </c>
      <c r="O2733" s="101">
        <f t="array" ref="O2733">IFERROR(INDEX($AD$11:$AO$1485,MATCH($B2733&amp;$I2733,$Z$11:$Z$1485&amp;$AG$11:$AG$1485,0),MATCH($C2733,$AD$9:$AO$9,0)),"-")</f>
        <v>24.63</v>
      </c>
      <c r="P2733" s="75" t="s">
        <v>131</v>
      </c>
      <c r="Q2733" s="75" t="s">
        <v>131</v>
      </c>
      <c r="R2733" s="101">
        <f t="array" ref="R2733">IFERROR(INDEX($AD$11:$AO$1485,MATCH($B2733&amp;$I2733,$Z$11:$Z$1485&amp;$AG$11:$AG$1485,0),MATCH($D2733,$AD$9:$AO$9,0)),"-")</f>
        <v>24.025700000000001</v>
      </c>
      <c r="S2733" s="75">
        <v>180</v>
      </c>
      <c r="T2733" s="75">
        <v>170</v>
      </c>
      <c r="U2733" s="75">
        <v>4</v>
      </c>
      <c r="V2733" s="75">
        <v>18</v>
      </c>
      <c r="W2733" s="50" t="str">
        <f t="shared" si="229"/>
        <v>-</v>
      </c>
      <c r="X2733" s="50">
        <f t="shared" si="230"/>
        <v>10</v>
      </c>
    </row>
    <row r="2734" spans="2:24" ht="15" x14ac:dyDescent="0.3">
      <c r="B2734" s="75" t="str">
        <f t="shared" si="228"/>
        <v>M25×1</v>
      </c>
      <c r="C2734" s="77" t="s">
        <v>216</v>
      </c>
      <c r="D2734" s="77" t="s">
        <v>221</v>
      </c>
      <c r="E2734" s="74" t="s">
        <v>0</v>
      </c>
      <c r="F2734" s="75">
        <v>25</v>
      </c>
      <c r="G2734" s="75">
        <v>1</v>
      </c>
      <c r="H2734" s="74" t="s">
        <v>464</v>
      </c>
      <c r="I2734" s="74" t="s">
        <v>423</v>
      </c>
      <c r="J2734" s="75" t="s">
        <v>313</v>
      </c>
      <c r="K2734" s="58" t="s">
        <v>491</v>
      </c>
      <c r="L2734" s="75">
        <v>25</v>
      </c>
      <c r="M2734" s="75">
        <v>1</v>
      </c>
      <c r="N2734" s="74">
        <v>60</v>
      </c>
      <c r="O2734" s="101">
        <f t="array" ref="O2734">IFERROR(INDEX($AD$11:$AO$1485,MATCH($B2734&amp;$I2734,$Z$11:$Z$1485&amp;$AG$11:$AG$1485,0),MATCH($C2734,$AD$9:$AO$9,0)),"-")</f>
        <v>24.79</v>
      </c>
      <c r="P2734" s="75" t="s">
        <v>131</v>
      </c>
      <c r="Q2734" s="75" t="s">
        <v>131</v>
      </c>
      <c r="R2734" s="101">
        <f t="array" ref="R2734">IFERROR(INDEX($AD$11:$AO$1485,MATCH($B2734&amp;$I2734,$Z$11:$Z$1485&amp;$AG$11:$AG$1485,0),MATCH($D2734,$AD$9:$AO$9,0)),"-")</f>
        <v>24.3505</v>
      </c>
      <c r="S2734" s="75">
        <v>160</v>
      </c>
      <c r="T2734" s="75">
        <v>150</v>
      </c>
      <c r="U2734" s="75">
        <v>4</v>
      </c>
      <c r="V2734" s="75">
        <v>24</v>
      </c>
      <c r="W2734" s="50" t="str">
        <f t="shared" si="229"/>
        <v>-</v>
      </c>
      <c r="X2734" s="50">
        <f t="shared" si="230"/>
        <v>10</v>
      </c>
    </row>
    <row r="2735" spans="2:24" ht="15" x14ac:dyDescent="0.3">
      <c r="B2735" s="75" t="str">
        <f t="shared" si="228"/>
        <v>M26×1.5</v>
      </c>
      <c r="C2735" s="77" t="s">
        <v>216</v>
      </c>
      <c r="D2735" s="77" t="s">
        <v>221</v>
      </c>
      <c r="E2735" s="74" t="s">
        <v>0</v>
      </c>
      <c r="F2735" s="75">
        <v>26</v>
      </c>
      <c r="G2735" s="75">
        <v>1.5</v>
      </c>
      <c r="H2735" s="74" t="s">
        <v>464</v>
      </c>
      <c r="I2735" s="74" t="s">
        <v>423</v>
      </c>
      <c r="J2735" s="75" t="s">
        <v>313</v>
      </c>
      <c r="K2735" s="58" t="s">
        <v>491</v>
      </c>
      <c r="L2735" s="75">
        <v>26</v>
      </c>
      <c r="M2735" s="75">
        <v>1.5</v>
      </c>
      <c r="N2735" s="74">
        <v>60</v>
      </c>
      <c r="O2735" s="101">
        <f t="array" ref="O2735">IFERROR(INDEX($AD$11:$AO$1485,MATCH($B2735&amp;$I2735,$Z$11:$Z$1485&amp;$AG$11:$AG$1485,0),MATCH($C2735,$AD$9:$AO$9,0)),"-")</f>
        <v>25.63</v>
      </c>
      <c r="P2735" s="75" t="s">
        <v>131</v>
      </c>
      <c r="Q2735" s="75" t="s">
        <v>131</v>
      </c>
      <c r="R2735" s="101">
        <f t="array" ref="R2735">IFERROR(INDEX($AD$11:$AO$1485,MATCH($B2735&amp;$I2735,$Z$11:$Z$1485&amp;$AG$11:$AG$1485,0),MATCH($D2735,$AD$9:$AO$9,0)),"-")</f>
        <v>25.025700000000001</v>
      </c>
      <c r="S2735" s="75">
        <v>180</v>
      </c>
      <c r="T2735" s="75">
        <v>170</v>
      </c>
      <c r="U2735" s="75">
        <v>4</v>
      </c>
      <c r="V2735" s="75">
        <v>18</v>
      </c>
      <c r="W2735" s="50" t="str">
        <f t="shared" si="229"/>
        <v>-</v>
      </c>
      <c r="X2735" s="50">
        <f t="shared" si="230"/>
        <v>10</v>
      </c>
    </row>
    <row r="2736" spans="2:24" ht="15" x14ac:dyDescent="0.3">
      <c r="B2736" s="75" t="str">
        <f t="shared" si="228"/>
        <v>M27×2</v>
      </c>
      <c r="C2736" s="77" t="s">
        <v>216</v>
      </c>
      <c r="D2736" s="77" t="s">
        <v>221</v>
      </c>
      <c r="E2736" s="74" t="s">
        <v>0</v>
      </c>
      <c r="F2736" s="75">
        <v>27</v>
      </c>
      <c r="G2736" s="75">
        <v>2</v>
      </c>
      <c r="H2736" s="74" t="s">
        <v>464</v>
      </c>
      <c r="I2736" s="74" t="s">
        <v>423</v>
      </c>
      <c r="J2736" s="75" t="s">
        <v>313</v>
      </c>
      <c r="K2736" s="58" t="s">
        <v>491</v>
      </c>
      <c r="L2736" s="75">
        <v>27</v>
      </c>
      <c r="M2736" s="75">
        <v>2</v>
      </c>
      <c r="N2736" s="74">
        <v>60</v>
      </c>
      <c r="O2736" s="101">
        <f t="array" ref="O2736">IFERROR(INDEX($AD$11:$AO$1485,MATCH($B2736&amp;$I2736,$Z$11:$Z$1485&amp;$AG$11:$AG$1485,0),MATCH($C2736,$AD$9:$AO$9,0)),"-")</f>
        <v>26.79</v>
      </c>
      <c r="P2736" s="75" t="s">
        <v>131</v>
      </c>
      <c r="Q2736" s="75" t="s">
        <v>131</v>
      </c>
      <c r="R2736" s="101">
        <f t="array" ref="R2736">IFERROR(INDEX($AD$11:$AO$1485,MATCH($B2736&amp;$I2736,$Z$11:$Z$1485&amp;$AG$11:$AG$1485,0),MATCH($D2736,$AD$9:$AO$9,0)),"-")</f>
        <v>25.701000000000001</v>
      </c>
      <c r="S2736" s="75">
        <v>234</v>
      </c>
      <c r="T2736" s="75">
        <v>224</v>
      </c>
      <c r="U2736" s="75">
        <v>5</v>
      </c>
      <c r="V2736" s="75">
        <v>15</v>
      </c>
      <c r="W2736" s="50" t="str">
        <f t="shared" si="229"/>
        <v>-</v>
      </c>
      <c r="X2736" s="50">
        <f t="shared" si="230"/>
        <v>10</v>
      </c>
    </row>
    <row r="2737" spans="2:24" ht="15" x14ac:dyDescent="0.3">
      <c r="B2737" s="75" t="str">
        <f t="shared" si="228"/>
        <v>M27×1.5</v>
      </c>
      <c r="C2737" s="77" t="s">
        <v>216</v>
      </c>
      <c r="D2737" s="77" t="s">
        <v>221</v>
      </c>
      <c r="E2737" s="74" t="s">
        <v>0</v>
      </c>
      <c r="F2737" s="75">
        <v>27</v>
      </c>
      <c r="G2737" s="75">
        <v>1.5</v>
      </c>
      <c r="H2737" s="74" t="s">
        <v>464</v>
      </c>
      <c r="I2737" s="74" t="s">
        <v>423</v>
      </c>
      <c r="J2737" s="75" t="s">
        <v>313</v>
      </c>
      <c r="K2737" s="58" t="s">
        <v>491</v>
      </c>
      <c r="L2737" s="75">
        <v>27</v>
      </c>
      <c r="M2737" s="75">
        <v>1.5</v>
      </c>
      <c r="N2737" s="74">
        <v>60</v>
      </c>
      <c r="O2737" s="101">
        <f t="array" ref="O2737">IFERROR(INDEX($AD$11:$AO$1485,MATCH($B2737&amp;$I2737,$Z$11:$Z$1485&amp;$AG$11:$AG$1485,0),MATCH($C2737,$AD$9:$AO$9,0)),"-")</f>
        <v>26.63</v>
      </c>
      <c r="P2737" s="75" t="s">
        <v>131</v>
      </c>
      <c r="Q2737" s="75" t="s">
        <v>131</v>
      </c>
      <c r="R2737" s="101">
        <f t="array" ref="R2737">IFERROR(INDEX($AD$11:$AO$1485,MATCH($B2737&amp;$I2737,$Z$11:$Z$1485&amp;$AG$11:$AG$1485,0),MATCH($D2737,$AD$9:$AO$9,0)),"-")</f>
        <v>26.025700000000001</v>
      </c>
      <c r="S2737" s="75">
        <v>180</v>
      </c>
      <c r="T2737" s="75">
        <v>170</v>
      </c>
      <c r="U2737" s="75">
        <v>4</v>
      </c>
      <c r="V2737" s="75">
        <v>18</v>
      </c>
      <c r="W2737" s="50" t="str">
        <f t="shared" si="229"/>
        <v>-</v>
      </c>
      <c r="X2737" s="50">
        <f t="shared" si="230"/>
        <v>10</v>
      </c>
    </row>
    <row r="2738" spans="2:24" ht="15" x14ac:dyDescent="0.3">
      <c r="B2738" s="75" t="str">
        <f t="shared" si="228"/>
        <v>M27×1</v>
      </c>
      <c r="C2738" s="77" t="s">
        <v>216</v>
      </c>
      <c r="D2738" s="77" t="s">
        <v>221</v>
      </c>
      <c r="E2738" s="74" t="s">
        <v>0</v>
      </c>
      <c r="F2738" s="75">
        <v>27</v>
      </c>
      <c r="G2738" s="75">
        <v>1</v>
      </c>
      <c r="H2738" s="74" t="s">
        <v>464</v>
      </c>
      <c r="I2738" s="74" t="s">
        <v>423</v>
      </c>
      <c r="J2738" s="75" t="s">
        <v>313</v>
      </c>
      <c r="K2738" s="58" t="s">
        <v>491</v>
      </c>
      <c r="L2738" s="75">
        <v>27</v>
      </c>
      <c r="M2738" s="75">
        <v>1</v>
      </c>
      <c r="N2738" s="74">
        <v>60</v>
      </c>
      <c r="O2738" s="101">
        <f t="array" ref="O2738">IFERROR(INDEX($AD$11:$AO$1485,MATCH($B2738&amp;$I2738,$Z$11:$Z$1485&amp;$AG$11:$AG$1485,0),MATCH($C2738,$AD$9:$AO$9,0)),"-")</f>
        <v>26.95</v>
      </c>
      <c r="P2738" s="75" t="s">
        <v>131</v>
      </c>
      <c r="Q2738" s="75" t="s">
        <v>131</v>
      </c>
      <c r="R2738" s="101">
        <f t="array" ref="R2738">IFERROR(INDEX($AD$11:$AO$1485,MATCH($B2738&amp;$I2738,$Z$11:$Z$1485&amp;$AG$11:$AG$1485,0),MATCH($D2738,$AD$9:$AO$9,0)),"-")</f>
        <v>26.3505</v>
      </c>
      <c r="S2738" s="75">
        <v>180</v>
      </c>
      <c r="T2738" s="75">
        <v>170</v>
      </c>
      <c r="U2738" s="75">
        <v>4</v>
      </c>
      <c r="V2738" s="75">
        <v>24</v>
      </c>
      <c r="W2738" s="50" t="str">
        <f t="shared" si="229"/>
        <v>-</v>
      </c>
      <c r="X2738" s="50">
        <f t="shared" si="230"/>
        <v>10</v>
      </c>
    </row>
    <row r="2739" spans="2:24" ht="15" x14ac:dyDescent="0.3">
      <c r="B2739" s="75" t="str">
        <f t="shared" si="228"/>
        <v>M28×2</v>
      </c>
      <c r="C2739" s="77" t="s">
        <v>216</v>
      </c>
      <c r="D2739" s="77" t="s">
        <v>221</v>
      </c>
      <c r="E2739" s="74" t="s">
        <v>0</v>
      </c>
      <c r="F2739" s="75">
        <v>28</v>
      </c>
      <c r="G2739" s="75">
        <v>2</v>
      </c>
      <c r="H2739" s="74" t="s">
        <v>464</v>
      </c>
      <c r="I2739" s="74" t="s">
        <v>423</v>
      </c>
      <c r="J2739" s="75" t="s">
        <v>313</v>
      </c>
      <c r="K2739" s="58" t="s">
        <v>491</v>
      </c>
      <c r="L2739" s="75">
        <v>28</v>
      </c>
      <c r="M2739" s="75">
        <v>2</v>
      </c>
      <c r="N2739" s="74">
        <v>60</v>
      </c>
      <c r="O2739" s="101">
        <f t="array" ref="O2739">IFERROR(INDEX($AD$11:$AO$1485,MATCH($B2739&amp;$I2739,$Z$11:$Z$1485&amp;$AG$11:$AG$1485,0),MATCH($C2739,$AD$9:$AO$9,0)),"-")</f>
        <v>27.47</v>
      </c>
      <c r="P2739" s="75" t="s">
        <v>131</v>
      </c>
      <c r="Q2739" s="75" t="s">
        <v>131</v>
      </c>
      <c r="R2739" s="101">
        <f t="array" ref="R2739">IFERROR(INDEX($AD$11:$AO$1485,MATCH($B2739&amp;$I2739,$Z$11:$Z$1485&amp;$AG$11:$AG$1485,0),MATCH($D2739,$AD$9:$AO$9,0)),"-")</f>
        <v>26.701000000000001</v>
      </c>
      <c r="S2739" s="75">
        <v>200</v>
      </c>
      <c r="T2739" s="75">
        <v>190</v>
      </c>
      <c r="U2739" s="75">
        <v>5</v>
      </c>
      <c r="V2739" s="75">
        <v>15</v>
      </c>
      <c r="W2739" s="50" t="str">
        <f t="shared" si="229"/>
        <v>-</v>
      </c>
      <c r="X2739" s="50">
        <f t="shared" si="230"/>
        <v>10</v>
      </c>
    </row>
    <row r="2740" spans="2:24" ht="15" x14ac:dyDescent="0.3">
      <c r="B2740" s="75" t="str">
        <f t="shared" si="228"/>
        <v>M28×1.5</v>
      </c>
      <c r="C2740" s="77" t="s">
        <v>216</v>
      </c>
      <c r="D2740" s="77" t="s">
        <v>221</v>
      </c>
      <c r="E2740" s="74" t="s">
        <v>0</v>
      </c>
      <c r="F2740" s="75">
        <v>28</v>
      </c>
      <c r="G2740" s="75">
        <v>1.5</v>
      </c>
      <c r="H2740" s="74" t="s">
        <v>464</v>
      </c>
      <c r="I2740" s="74" t="s">
        <v>423</v>
      </c>
      <c r="J2740" s="75" t="s">
        <v>313</v>
      </c>
      <c r="K2740" s="58" t="s">
        <v>491</v>
      </c>
      <c r="L2740" s="75">
        <v>28</v>
      </c>
      <c r="M2740" s="75">
        <v>1.5</v>
      </c>
      <c r="N2740" s="74">
        <v>60</v>
      </c>
      <c r="O2740" s="101">
        <f t="array" ref="O2740">IFERROR(INDEX($AD$11:$AO$1485,MATCH($B2740&amp;$I2740,$Z$11:$Z$1485&amp;$AG$11:$AG$1485,0),MATCH($C2740,$AD$9:$AO$9,0)),"-")</f>
        <v>27.63</v>
      </c>
      <c r="P2740" s="75" t="s">
        <v>131</v>
      </c>
      <c r="Q2740" s="75" t="s">
        <v>131</v>
      </c>
      <c r="R2740" s="101">
        <f t="array" ref="R2740">IFERROR(INDEX($AD$11:$AO$1485,MATCH($B2740&amp;$I2740,$Z$11:$Z$1485&amp;$AG$11:$AG$1485,0),MATCH($D2740,$AD$9:$AO$9,0)),"-")</f>
        <v>27.025700000000001</v>
      </c>
      <c r="S2740" s="75">
        <v>180</v>
      </c>
      <c r="T2740" s="75">
        <v>170</v>
      </c>
      <c r="U2740" s="75">
        <v>4</v>
      </c>
      <c r="V2740" s="75">
        <v>18</v>
      </c>
      <c r="W2740" s="50" t="str">
        <f t="shared" si="229"/>
        <v>-</v>
      </c>
      <c r="X2740" s="50">
        <f t="shared" si="230"/>
        <v>10</v>
      </c>
    </row>
    <row r="2741" spans="2:24" ht="15" x14ac:dyDescent="0.3">
      <c r="B2741" s="75" t="str">
        <f t="shared" si="228"/>
        <v>M28×1</v>
      </c>
      <c r="C2741" s="77" t="s">
        <v>216</v>
      </c>
      <c r="D2741" s="77" t="s">
        <v>221</v>
      </c>
      <c r="E2741" s="74" t="s">
        <v>0</v>
      </c>
      <c r="F2741" s="75">
        <v>28</v>
      </c>
      <c r="G2741" s="75">
        <v>1</v>
      </c>
      <c r="H2741" s="74" t="s">
        <v>464</v>
      </c>
      <c r="I2741" s="74" t="s">
        <v>423</v>
      </c>
      <c r="J2741" s="75" t="s">
        <v>313</v>
      </c>
      <c r="K2741" s="58" t="s">
        <v>491</v>
      </c>
      <c r="L2741" s="75">
        <v>28</v>
      </c>
      <c r="M2741" s="75">
        <v>1</v>
      </c>
      <c r="N2741" s="74">
        <v>60</v>
      </c>
      <c r="O2741" s="101">
        <f t="array" ref="O2741">IFERROR(INDEX($AD$11:$AO$1485,MATCH($B2741&amp;$I2741,$Z$11:$Z$1485&amp;$AG$11:$AG$1485,0),MATCH($C2741,$AD$9:$AO$9,0)),"-")</f>
        <v>27.79</v>
      </c>
      <c r="P2741" s="75" t="s">
        <v>131</v>
      </c>
      <c r="Q2741" s="75" t="s">
        <v>131</v>
      </c>
      <c r="R2741" s="101">
        <f t="array" ref="R2741">IFERROR(INDEX($AD$11:$AO$1485,MATCH($B2741&amp;$I2741,$Z$11:$Z$1485&amp;$AG$11:$AG$1485,0),MATCH($D2741,$AD$9:$AO$9,0)),"-")</f>
        <v>27.3505</v>
      </c>
      <c r="S2741" s="75">
        <v>160</v>
      </c>
      <c r="T2741" s="75">
        <v>150</v>
      </c>
      <c r="U2741" s="75">
        <v>4</v>
      </c>
      <c r="V2741" s="75">
        <v>24</v>
      </c>
      <c r="W2741" s="50" t="str">
        <f t="shared" si="229"/>
        <v>-</v>
      </c>
      <c r="X2741" s="50">
        <f t="shared" si="230"/>
        <v>10</v>
      </c>
    </row>
    <row r="2742" spans="2:24" ht="15" x14ac:dyDescent="0.3">
      <c r="B2742" s="75" t="str">
        <f t="shared" si="228"/>
        <v>M30×3</v>
      </c>
      <c r="C2742" s="77" t="s">
        <v>216</v>
      </c>
      <c r="D2742" s="77" t="s">
        <v>221</v>
      </c>
      <c r="E2742" s="74" t="s">
        <v>0</v>
      </c>
      <c r="F2742" s="75">
        <v>30</v>
      </c>
      <c r="G2742" s="75">
        <v>3</v>
      </c>
      <c r="H2742" s="74" t="s">
        <v>464</v>
      </c>
      <c r="I2742" s="74" t="s">
        <v>423</v>
      </c>
      <c r="J2742" s="75" t="s">
        <v>313</v>
      </c>
      <c r="K2742" s="58" t="s">
        <v>491</v>
      </c>
      <c r="L2742" s="75">
        <v>30</v>
      </c>
      <c r="M2742" s="75">
        <v>3</v>
      </c>
      <c r="N2742" s="74">
        <v>60</v>
      </c>
      <c r="O2742" s="101">
        <f t="array" ref="O2742">IFERROR(INDEX($AD$11:$AO$1485,MATCH($B2742&amp;$I2742,$Z$11:$Z$1485&amp;$AG$11:$AG$1485,0),MATCH($C2742,$AD$9:$AO$9,0)),"-")</f>
        <v>29.62</v>
      </c>
      <c r="P2742" s="75" t="s">
        <v>131</v>
      </c>
      <c r="Q2742" s="75" t="s">
        <v>131</v>
      </c>
      <c r="R2742" s="101">
        <f t="array" ref="R2742">IFERROR(INDEX($AD$11:$AO$1485,MATCH($B2742&amp;$I2742,$Z$11:$Z$1485&amp;$AG$11:$AG$1485,0),MATCH($D2742,$AD$9:$AO$9,0)),"-")</f>
        <v>28.051400000000001</v>
      </c>
      <c r="S2742" s="75">
        <v>275</v>
      </c>
      <c r="T2742" s="75">
        <v>265</v>
      </c>
      <c r="U2742" s="75">
        <v>5</v>
      </c>
      <c r="V2742" s="75">
        <v>12</v>
      </c>
      <c r="W2742" s="50" t="str">
        <f t="shared" si="229"/>
        <v>-</v>
      </c>
      <c r="X2742" s="50">
        <f t="shared" si="230"/>
        <v>10</v>
      </c>
    </row>
    <row r="2743" spans="2:24" ht="15" x14ac:dyDescent="0.3">
      <c r="B2743" s="75" t="str">
        <f t="shared" si="228"/>
        <v>M30×2</v>
      </c>
      <c r="C2743" s="77" t="s">
        <v>216</v>
      </c>
      <c r="D2743" s="77" t="s">
        <v>221</v>
      </c>
      <c r="E2743" s="74" t="s">
        <v>0</v>
      </c>
      <c r="F2743" s="75">
        <v>30</v>
      </c>
      <c r="G2743" s="75">
        <v>2</v>
      </c>
      <c r="H2743" s="74" t="s">
        <v>464</v>
      </c>
      <c r="I2743" s="74" t="s">
        <v>423</v>
      </c>
      <c r="J2743" s="75" t="s">
        <v>313</v>
      </c>
      <c r="K2743" s="58" t="s">
        <v>491</v>
      </c>
      <c r="L2743" s="75">
        <v>30</v>
      </c>
      <c r="M2743" s="75">
        <v>2</v>
      </c>
      <c r="N2743" s="74">
        <v>60</v>
      </c>
      <c r="O2743" s="101">
        <f t="array" ref="O2743">IFERROR(INDEX($AD$11:$AO$1485,MATCH($B2743&amp;$I2743,$Z$11:$Z$1485&amp;$AG$11:$AG$1485,0),MATCH($C2743,$AD$9:$AO$9,0)),"-")</f>
        <v>29.47</v>
      </c>
      <c r="P2743" s="75" t="s">
        <v>131</v>
      </c>
      <c r="Q2743" s="75" t="s">
        <v>131</v>
      </c>
      <c r="R2743" s="101">
        <f t="array" ref="R2743">IFERROR(INDEX($AD$11:$AO$1485,MATCH($B2743&amp;$I2743,$Z$11:$Z$1485&amp;$AG$11:$AG$1485,0),MATCH($D2743,$AD$9:$AO$9,0)),"-")</f>
        <v>28.701000000000001</v>
      </c>
      <c r="S2743" s="75">
        <v>200</v>
      </c>
      <c r="T2743" s="75">
        <v>190</v>
      </c>
      <c r="U2743" s="75">
        <v>5</v>
      </c>
      <c r="V2743" s="75">
        <v>15</v>
      </c>
      <c r="W2743" s="50" t="str">
        <f t="shared" si="229"/>
        <v>-</v>
      </c>
      <c r="X2743" s="50">
        <f t="shared" si="230"/>
        <v>10</v>
      </c>
    </row>
    <row r="2744" spans="2:24" ht="15" x14ac:dyDescent="0.3">
      <c r="B2744" s="75" t="str">
        <f t="shared" si="228"/>
        <v>M30×1.5</v>
      </c>
      <c r="C2744" s="77" t="s">
        <v>216</v>
      </c>
      <c r="D2744" s="77" t="s">
        <v>221</v>
      </c>
      <c r="E2744" s="74" t="s">
        <v>0</v>
      </c>
      <c r="F2744" s="75">
        <v>30</v>
      </c>
      <c r="G2744" s="75">
        <v>1.5</v>
      </c>
      <c r="H2744" s="74" t="s">
        <v>464</v>
      </c>
      <c r="I2744" s="74" t="s">
        <v>423</v>
      </c>
      <c r="J2744" s="75" t="s">
        <v>313</v>
      </c>
      <c r="K2744" s="58" t="s">
        <v>491</v>
      </c>
      <c r="L2744" s="75">
        <v>30</v>
      </c>
      <c r="M2744" s="75">
        <v>1.5</v>
      </c>
      <c r="N2744" s="74">
        <v>60</v>
      </c>
      <c r="O2744" s="101">
        <f t="array" ref="O2744">IFERROR(INDEX($AD$11:$AO$1485,MATCH($B2744&amp;$I2744,$Z$11:$Z$1485&amp;$AG$11:$AG$1485,0),MATCH($C2744,$AD$9:$AO$9,0)),"-")</f>
        <v>29.63</v>
      </c>
      <c r="P2744" s="75" t="s">
        <v>131</v>
      </c>
      <c r="Q2744" s="75" t="s">
        <v>131</v>
      </c>
      <c r="R2744" s="101">
        <f t="array" ref="R2744">IFERROR(INDEX($AD$11:$AO$1485,MATCH($B2744&amp;$I2744,$Z$11:$Z$1485&amp;$AG$11:$AG$1485,0),MATCH($D2744,$AD$9:$AO$9,0)),"-")</f>
        <v>29.025700000000001</v>
      </c>
      <c r="S2744" s="75">
        <v>180</v>
      </c>
      <c r="T2744" s="75">
        <v>170</v>
      </c>
      <c r="U2744" s="75">
        <v>4</v>
      </c>
      <c r="V2744" s="75">
        <v>18</v>
      </c>
      <c r="W2744" s="50" t="str">
        <f t="shared" si="229"/>
        <v>-</v>
      </c>
      <c r="X2744" s="50">
        <f t="shared" si="230"/>
        <v>10</v>
      </c>
    </row>
    <row r="2745" spans="2:24" ht="15" x14ac:dyDescent="0.3">
      <c r="B2745" s="75" t="str">
        <f t="shared" si="228"/>
        <v>M30×1</v>
      </c>
      <c r="C2745" s="77" t="s">
        <v>216</v>
      </c>
      <c r="D2745" s="77" t="s">
        <v>221</v>
      </c>
      <c r="E2745" s="74" t="s">
        <v>0</v>
      </c>
      <c r="F2745" s="75">
        <v>30</v>
      </c>
      <c r="G2745" s="75">
        <v>1</v>
      </c>
      <c r="H2745" s="74" t="s">
        <v>464</v>
      </c>
      <c r="I2745" s="74" t="s">
        <v>423</v>
      </c>
      <c r="J2745" s="75" t="s">
        <v>313</v>
      </c>
      <c r="K2745" s="58" t="s">
        <v>491</v>
      </c>
      <c r="L2745" s="75">
        <v>30</v>
      </c>
      <c r="M2745" s="75">
        <v>1</v>
      </c>
      <c r="N2745" s="74">
        <v>60</v>
      </c>
      <c r="O2745" s="101">
        <f t="array" ref="O2745">IFERROR(INDEX($AD$11:$AO$1485,MATCH($B2745&amp;$I2745,$Z$11:$Z$1485&amp;$AG$11:$AG$1485,0),MATCH($C2745,$AD$9:$AO$9,0)),"-")</f>
        <v>29.79</v>
      </c>
      <c r="P2745" s="75" t="s">
        <v>131</v>
      </c>
      <c r="Q2745" s="75" t="s">
        <v>131</v>
      </c>
      <c r="R2745" s="101">
        <f t="array" ref="R2745">IFERROR(INDEX($AD$11:$AO$1485,MATCH($B2745&amp;$I2745,$Z$11:$Z$1485&amp;$AG$11:$AG$1485,0),MATCH($D2745,$AD$9:$AO$9,0)),"-")</f>
        <v>29.3505</v>
      </c>
      <c r="S2745" s="75">
        <v>160</v>
      </c>
      <c r="T2745" s="75">
        <v>150</v>
      </c>
      <c r="U2745" s="75">
        <v>4</v>
      </c>
      <c r="V2745" s="75">
        <v>24</v>
      </c>
      <c r="W2745" s="50" t="str">
        <f t="shared" si="229"/>
        <v>-</v>
      </c>
      <c r="X2745" s="50">
        <f t="shared" si="230"/>
        <v>10</v>
      </c>
    </row>
    <row r="2746" spans="2:24" ht="15" x14ac:dyDescent="0.3">
      <c r="B2746" s="75" t="str">
        <f t="shared" si="228"/>
        <v>M32×2</v>
      </c>
      <c r="C2746" s="77" t="s">
        <v>216</v>
      </c>
      <c r="D2746" s="77" t="s">
        <v>221</v>
      </c>
      <c r="E2746" s="74" t="s">
        <v>0</v>
      </c>
      <c r="F2746" s="75">
        <v>32</v>
      </c>
      <c r="G2746" s="75">
        <v>2</v>
      </c>
      <c r="H2746" s="74" t="s">
        <v>464</v>
      </c>
      <c r="I2746" s="74" t="s">
        <v>423</v>
      </c>
      <c r="J2746" s="75" t="s">
        <v>313</v>
      </c>
      <c r="K2746" s="58" t="s">
        <v>491</v>
      </c>
      <c r="L2746" s="75">
        <v>32</v>
      </c>
      <c r="M2746" s="75">
        <v>2</v>
      </c>
      <c r="N2746" s="74">
        <v>60</v>
      </c>
      <c r="O2746" s="101">
        <f t="array" ref="O2746">IFERROR(INDEX($AD$11:$AO$1485,MATCH($B2746&amp;$I2746,$Z$11:$Z$1485&amp;$AG$11:$AG$1485,0),MATCH($C2746,$AD$9:$AO$9,0)),"-")</f>
        <v>31.48</v>
      </c>
      <c r="P2746" s="75" t="s">
        <v>131</v>
      </c>
      <c r="Q2746" s="75" t="s">
        <v>131</v>
      </c>
      <c r="R2746" s="101">
        <f t="array" ref="R2746">IFERROR(INDEX($AD$11:$AO$1485,MATCH($B2746&amp;$I2746,$Z$11:$Z$1485&amp;$AG$11:$AG$1485,0),MATCH($D2746,$AD$9:$AO$9,0)),"-")</f>
        <v>30.701000000000001</v>
      </c>
      <c r="S2746" s="75">
        <v>210</v>
      </c>
      <c r="T2746" s="75">
        <v>200</v>
      </c>
      <c r="U2746" s="75">
        <v>5</v>
      </c>
      <c r="V2746" s="75">
        <v>15</v>
      </c>
      <c r="W2746" s="50" t="str">
        <f t="shared" si="229"/>
        <v>-</v>
      </c>
      <c r="X2746" s="50">
        <f t="shared" si="230"/>
        <v>10</v>
      </c>
    </row>
    <row r="2747" spans="2:24" ht="15" x14ac:dyDescent="0.3">
      <c r="B2747" s="75" t="str">
        <f t="shared" si="228"/>
        <v>M32×1.5</v>
      </c>
      <c r="C2747" s="77" t="s">
        <v>216</v>
      </c>
      <c r="D2747" s="77" t="s">
        <v>221</v>
      </c>
      <c r="E2747" s="74" t="s">
        <v>0</v>
      </c>
      <c r="F2747" s="75">
        <v>32</v>
      </c>
      <c r="G2747" s="75">
        <v>1.5</v>
      </c>
      <c r="H2747" s="74" t="s">
        <v>464</v>
      </c>
      <c r="I2747" s="74" t="s">
        <v>423</v>
      </c>
      <c r="J2747" s="75" t="s">
        <v>313</v>
      </c>
      <c r="K2747" s="58" t="s">
        <v>491</v>
      </c>
      <c r="L2747" s="75">
        <v>32</v>
      </c>
      <c r="M2747" s="75">
        <v>1.5</v>
      </c>
      <c r="N2747" s="74">
        <v>60</v>
      </c>
      <c r="O2747" s="101">
        <f t="array" ref="O2747">IFERROR(INDEX($AD$11:$AO$1485,MATCH($B2747&amp;$I2747,$Z$11:$Z$1485&amp;$AG$11:$AG$1485,0),MATCH($C2747,$AD$9:$AO$9,0)),"-")</f>
        <v>31.64</v>
      </c>
      <c r="P2747" s="75" t="s">
        <v>131</v>
      </c>
      <c r="Q2747" s="75" t="s">
        <v>131</v>
      </c>
      <c r="R2747" s="101">
        <f t="array" ref="R2747">IFERROR(INDEX($AD$11:$AO$1485,MATCH($B2747&amp;$I2747,$Z$11:$Z$1485&amp;$AG$11:$AG$1485,0),MATCH($D2747,$AD$9:$AO$9,0)),"-")</f>
        <v>31.025700000000001</v>
      </c>
      <c r="S2747" s="75">
        <v>190</v>
      </c>
      <c r="T2747" s="75">
        <v>180</v>
      </c>
      <c r="U2747" s="75">
        <v>4</v>
      </c>
      <c r="V2747" s="75">
        <v>18</v>
      </c>
      <c r="W2747" s="50" t="str">
        <f t="shared" si="229"/>
        <v>-</v>
      </c>
      <c r="X2747" s="50">
        <f t="shared" si="230"/>
        <v>10</v>
      </c>
    </row>
    <row r="2748" spans="2:24" ht="15" x14ac:dyDescent="0.3">
      <c r="B2748" s="75" t="str">
        <f t="shared" si="228"/>
        <v>M33×3</v>
      </c>
      <c r="C2748" s="77" t="s">
        <v>216</v>
      </c>
      <c r="D2748" s="77" t="s">
        <v>221</v>
      </c>
      <c r="E2748" s="74" t="s">
        <v>0</v>
      </c>
      <c r="F2748" s="75">
        <v>33</v>
      </c>
      <c r="G2748" s="75">
        <v>3</v>
      </c>
      <c r="H2748" s="74" t="s">
        <v>464</v>
      </c>
      <c r="I2748" s="74" t="s">
        <v>423</v>
      </c>
      <c r="J2748" s="75" t="s">
        <v>313</v>
      </c>
      <c r="K2748" s="58" t="s">
        <v>491</v>
      </c>
      <c r="L2748" s="75">
        <v>33</v>
      </c>
      <c r="M2748" s="75">
        <v>3</v>
      </c>
      <c r="N2748" s="74">
        <v>60</v>
      </c>
      <c r="O2748" s="101">
        <f t="array" ref="O2748">IFERROR(INDEX($AD$11:$AO$1485,MATCH($B2748&amp;$I2748,$Z$11:$Z$1485&amp;$AG$11:$AG$1485,0),MATCH($C2748,$AD$9:$AO$9,0)),"-")</f>
        <v>32.619999999999997</v>
      </c>
      <c r="P2748" s="75" t="s">
        <v>131</v>
      </c>
      <c r="Q2748" s="75" t="s">
        <v>131</v>
      </c>
      <c r="R2748" s="101">
        <f t="array" ref="R2748">IFERROR(INDEX($AD$11:$AO$1485,MATCH($B2748&amp;$I2748,$Z$11:$Z$1485&amp;$AG$11:$AG$1485,0),MATCH($D2748,$AD$9:$AO$9,0)),"-")</f>
        <v>31.051400000000001</v>
      </c>
      <c r="S2748" s="75">
        <v>275</v>
      </c>
      <c r="T2748" s="75">
        <v>265</v>
      </c>
      <c r="U2748" s="75">
        <v>5</v>
      </c>
      <c r="V2748" s="75">
        <v>12</v>
      </c>
      <c r="W2748" s="50" t="str">
        <f t="shared" si="229"/>
        <v>-</v>
      </c>
      <c r="X2748" s="50">
        <f t="shared" si="230"/>
        <v>10</v>
      </c>
    </row>
    <row r="2749" spans="2:24" ht="15" x14ac:dyDescent="0.3">
      <c r="B2749" s="75" t="str">
        <f t="shared" si="228"/>
        <v>M33×2</v>
      </c>
      <c r="C2749" s="77" t="s">
        <v>216</v>
      </c>
      <c r="D2749" s="77" t="s">
        <v>221</v>
      </c>
      <c r="E2749" s="74" t="s">
        <v>0</v>
      </c>
      <c r="F2749" s="75">
        <v>33</v>
      </c>
      <c r="G2749" s="75">
        <v>2</v>
      </c>
      <c r="H2749" s="74" t="s">
        <v>464</v>
      </c>
      <c r="I2749" s="74" t="s">
        <v>423</v>
      </c>
      <c r="J2749" s="75" t="s">
        <v>313</v>
      </c>
      <c r="K2749" s="58" t="s">
        <v>491</v>
      </c>
      <c r="L2749" s="75">
        <v>33</v>
      </c>
      <c r="M2749" s="75">
        <v>2</v>
      </c>
      <c r="N2749" s="74">
        <v>60</v>
      </c>
      <c r="O2749" s="101">
        <f t="array" ref="O2749">IFERROR(INDEX($AD$11:$AO$1485,MATCH($B2749&amp;$I2749,$Z$11:$Z$1485&amp;$AG$11:$AG$1485,0),MATCH($C2749,$AD$9:$AO$9,0)),"-")</f>
        <v>32.79</v>
      </c>
      <c r="P2749" s="75" t="s">
        <v>131</v>
      </c>
      <c r="Q2749" s="75" t="s">
        <v>131</v>
      </c>
      <c r="R2749" s="101">
        <f t="array" ref="R2749">IFERROR(INDEX($AD$11:$AO$1485,MATCH($B2749&amp;$I2749,$Z$11:$Z$1485&amp;$AG$11:$AG$1485,0),MATCH($D2749,$AD$9:$AO$9,0)),"-")</f>
        <v>31.701000000000001</v>
      </c>
      <c r="S2749" s="75">
        <v>234</v>
      </c>
      <c r="T2749" s="75">
        <v>224</v>
      </c>
      <c r="U2749" s="75">
        <v>5</v>
      </c>
      <c r="V2749" s="75">
        <v>15</v>
      </c>
      <c r="W2749" s="50" t="str">
        <f t="shared" si="229"/>
        <v>-</v>
      </c>
      <c r="X2749" s="50">
        <f t="shared" si="230"/>
        <v>10</v>
      </c>
    </row>
    <row r="2750" spans="2:24" ht="15" x14ac:dyDescent="0.3">
      <c r="B2750" s="75" t="str">
        <f t="shared" si="228"/>
        <v>M33×1.5</v>
      </c>
      <c r="C2750" s="77" t="s">
        <v>216</v>
      </c>
      <c r="D2750" s="77" t="s">
        <v>221</v>
      </c>
      <c r="E2750" s="74" t="s">
        <v>0</v>
      </c>
      <c r="F2750" s="75">
        <v>33</v>
      </c>
      <c r="G2750" s="75">
        <v>1.5</v>
      </c>
      <c r="H2750" s="74" t="s">
        <v>464</v>
      </c>
      <c r="I2750" s="74" t="s">
        <v>423</v>
      </c>
      <c r="J2750" s="75" t="s">
        <v>313</v>
      </c>
      <c r="K2750" s="58" t="s">
        <v>491</v>
      </c>
      <c r="L2750" s="75">
        <v>33</v>
      </c>
      <c r="M2750" s="75">
        <v>1.5</v>
      </c>
      <c r="N2750" s="74">
        <v>60</v>
      </c>
      <c r="O2750" s="101">
        <f t="array" ref="O2750">IFERROR(INDEX($AD$11:$AO$1485,MATCH($B2750&amp;$I2750,$Z$11:$Z$1485&amp;$AG$11:$AG$1485,0),MATCH($C2750,$AD$9:$AO$9,0)),"-")</f>
        <v>32.64</v>
      </c>
      <c r="P2750" s="75" t="s">
        <v>131</v>
      </c>
      <c r="Q2750" s="75" t="s">
        <v>131</v>
      </c>
      <c r="R2750" s="101">
        <f t="array" ref="R2750">IFERROR(INDEX($AD$11:$AO$1485,MATCH($B2750&amp;$I2750,$Z$11:$Z$1485&amp;$AG$11:$AG$1485,0),MATCH($D2750,$AD$9:$AO$9,0)),"-")</f>
        <v>32.025700000000001</v>
      </c>
      <c r="S2750" s="75">
        <v>190</v>
      </c>
      <c r="T2750" s="75">
        <v>180</v>
      </c>
      <c r="U2750" s="75">
        <v>4</v>
      </c>
      <c r="V2750" s="75">
        <v>18</v>
      </c>
      <c r="W2750" s="50" t="str">
        <f t="shared" si="229"/>
        <v>-</v>
      </c>
      <c r="X2750" s="50">
        <f t="shared" si="230"/>
        <v>10</v>
      </c>
    </row>
    <row r="2751" spans="2:24" ht="15" x14ac:dyDescent="0.3">
      <c r="B2751" s="75" t="str">
        <f t="shared" si="228"/>
        <v>M35×1.5</v>
      </c>
      <c r="C2751" s="77" t="s">
        <v>216</v>
      </c>
      <c r="D2751" s="77" t="s">
        <v>221</v>
      </c>
      <c r="E2751" s="74" t="s">
        <v>0</v>
      </c>
      <c r="F2751" s="75">
        <v>35</v>
      </c>
      <c r="G2751" s="75">
        <v>1.5</v>
      </c>
      <c r="H2751" s="74" t="s">
        <v>464</v>
      </c>
      <c r="I2751" s="74" t="s">
        <v>423</v>
      </c>
      <c r="J2751" s="75" t="s">
        <v>313</v>
      </c>
      <c r="K2751" s="58" t="s">
        <v>491</v>
      </c>
      <c r="L2751" s="75">
        <v>35</v>
      </c>
      <c r="M2751" s="75">
        <v>1.5</v>
      </c>
      <c r="N2751" s="74">
        <v>60</v>
      </c>
      <c r="O2751" s="101">
        <f t="array" ref="O2751">IFERROR(INDEX($AD$11:$AO$1485,MATCH($B2751&amp;$I2751,$Z$11:$Z$1485&amp;$AG$11:$AG$1485,0),MATCH($C2751,$AD$9:$AO$9,0)),"-")</f>
        <v>34.64</v>
      </c>
      <c r="P2751" s="75" t="s">
        <v>131</v>
      </c>
      <c r="Q2751" s="75" t="s">
        <v>131</v>
      </c>
      <c r="R2751" s="101">
        <f t="array" ref="R2751">IFERROR(INDEX($AD$11:$AO$1485,MATCH($B2751&amp;$I2751,$Z$11:$Z$1485&amp;$AG$11:$AG$1485,0),MATCH($D2751,$AD$9:$AO$9,0)),"-")</f>
        <v>34.025700000000001</v>
      </c>
      <c r="S2751" s="75">
        <v>190</v>
      </c>
      <c r="T2751" s="75">
        <v>180</v>
      </c>
      <c r="U2751" s="75">
        <v>4</v>
      </c>
      <c r="V2751" s="75">
        <v>18</v>
      </c>
      <c r="W2751" s="50" t="str">
        <f t="shared" si="229"/>
        <v>-</v>
      </c>
      <c r="X2751" s="50">
        <f t="shared" si="230"/>
        <v>10</v>
      </c>
    </row>
    <row r="2752" spans="2:24" ht="15" x14ac:dyDescent="0.3">
      <c r="B2752" s="75" t="str">
        <f t="shared" si="228"/>
        <v>M36×3</v>
      </c>
      <c r="C2752" s="77" t="s">
        <v>216</v>
      </c>
      <c r="D2752" s="77" t="s">
        <v>221</v>
      </c>
      <c r="E2752" s="74" t="s">
        <v>0</v>
      </c>
      <c r="F2752" s="75">
        <v>36</v>
      </c>
      <c r="G2752" s="75">
        <v>3</v>
      </c>
      <c r="H2752" s="74" t="s">
        <v>464</v>
      </c>
      <c r="I2752" s="74" t="s">
        <v>423</v>
      </c>
      <c r="J2752" s="75" t="s">
        <v>313</v>
      </c>
      <c r="K2752" s="58" t="s">
        <v>491</v>
      </c>
      <c r="L2752" s="75">
        <v>36</v>
      </c>
      <c r="M2752" s="75">
        <v>3</v>
      </c>
      <c r="N2752" s="74">
        <v>60</v>
      </c>
      <c r="O2752" s="101">
        <f t="array" ref="O2752">IFERROR(INDEX($AD$11:$AO$1485,MATCH($B2752&amp;$I2752,$Z$11:$Z$1485&amp;$AG$11:$AG$1485,0),MATCH($C2752,$AD$9:$AO$9,0)),"-")</f>
        <v>35.619999999999997</v>
      </c>
      <c r="P2752" s="75" t="s">
        <v>131</v>
      </c>
      <c r="Q2752" s="75" t="s">
        <v>131</v>
      </c>
      <c r="R2752" s="101">
        <f t="array" ref="R2752">IFERROR(INDEX($AD$11:$AO$1485,MATCH($B2752&amp;$I2752,$Z$11:$Z$1485&amp;$AG$11:$AG$1485,0),MATCH($D2752,$AD$9:$AO$9,0)),"-")</f>
        <v>34.051400000000001</v>
      </c>
      <c r="S2752" s="75">
        <v>275</v>
      </c>
      <c r="T2752" s="75">
        <v>265</v>
      </c>
      <c r="U2752" s="75">
        <v>5</v>
      </c>
      <c r="V2752" s="75">
        <v>12</v>
      </c>
      <c r="W2752" s="50" t="str">
        <f t="shared" si="229"/>
        <v>-</v>
      </c>
      <c r="X2752" s="50">
        <f t="shared" si="230"/>
        <v>10</v>
      </c>
    </row>
    <row r="2753" spans="2:24" ht="15" x14ac:dyDescent="0.3">
      <c r="B2753" s="75" t="str">
        <f t="shared" si="228"/>
        <v>M36×2</v>
      </c>
      <c r="C2753" s="77" t="s">
        <v>216</v>
      </c>
      <c r="D2753" s="77" t="s">
        <v>221</v>
      </c>
      <c r="E2753" s="74" t="s">
        <v>0</v>
      </c>
      <c r="F2753" s="75">
        <v>36</v>
      </c>
      <c r="G2753" s="75">
        <v>2</v>
      </c>
      <c r="H2753" s="74" t="s">
        <v>464</v>
      </c>
      <c r="I2753" s="74" t="s">
        <v>423</v>
      </c>
      <c r="J2753" s="75" t="s">
        <v>313</v>
      </c>
      <c r="K2753" s="58" t="s">
        <v>491</v>
      </c>
      <c r="L2753" s="75">
        <v>36</v>
      </c>
      <c r="M2753" s="75">
        <v>2</v>
      </c>
      <c r="N2753" s="74">
        <v>60</v>
      </c>
      <c r="O2753" s="101">
        <f t="array" ref="O2753">IFERROR(INDEX($AD$11:$AO$1485,MATCH($B2753&amp;$I2753,$Z$11:$Z$1485&amp;$AG$11:$AG$1485,0),MATCH($C2753,$AD$9:$AO$9,0)),"-")</f>
        <v>35.479999999999997</v>
      </c>
      <c r="P2753" s="75" t="s">
        <v>131</v>
      </c>
      <c r="Q2753" s="75" t="s">
        <v>131</v>
      </c>
      <c r="R2753" s="101">
        <f t="array" ref="R2753">IFERROR(INDEX($AD$11:$AO$1485,MATCH($B2753&amp;$I2753,$Z$11:$Z$1485&amp;$AG$11:$AG$1485,0),MATCH($D2753,$AD$9:$AO$9,0)),"-")</f>
        <v>34.701000000000001</v>
      </c>
      <c r="S2753" s="75">
        <v>210</v>
      </c>
      <c r="T2753" s="75">
        <v>200</v>
      </c>
      <c r="U2753" s="75">
        <v>5</v>
      </c>
      <c r="V2753" s="75">
        <v>15</v>
      </c>
      <c r="W2753" s="50" t="str">
        <f t="shared" si="229"/>
        <v>-</v>
      </c>
      <c r="X2753" s="50">
        <f t="shared" si="230"/>
        <v>10</v>
      </c>
    </row>
    <row r="2754" spans="2:24" ht="15" x14ac:dyDescent="0.3">
      <c r="B2754" s="75" t="str">
        <f t="shared" si="228"/>
        <v>M36×1.5</v>
      </c>
      <c r="C2754" s="77" t="s">
        <v>216</v>
      </c>
      <c r="D2754" s="77" t="s">
        <v>221</v>
      </c>
      <c r="E2754" s="74" t="s">
        <v>0</v>
      </c>
      <c r="F2754" s="75">
        <v>36</v>
      </c>
      <c r="G2754" s="75">
        <v>1.5</v>
      </c>
      <c r="H2754" s="74" t="s">
        <v>464</v>
      </c>
      <c r="I2754" s="74" t="s">
        <v>423</v>
      </c>
      <c r="J2754" s="75" t="s">
        <v>313</v>
      </c>
      <c r="K2754" s="58" t="s">
        <v>491</v>
      </c>
      <c r="L2754" s="75">
        <v>36</v>
      </c>
      <c r="M2754" s="75">
        <v>1.5</v>
      </c>
      <c r="N2754" s="74">
        <v>60</v>
      </c>
      <c r="O2754" s="101">
        <f t="array" ref="O2754">IFERROR(INDEX($AD$11:$AO$1485,MATCH($B2754&amp;$I2754,$Z$11:$Z$1485&amp;$AG$11:$AG$1485,0),MATCH($C2754,$AD$9:$AO$9,0)),"-")</f>
        <v>35.64</v>
      </c>
      <c r="P2754" s="75" t="s">
        <v>131</v>
      </c>
      <c r="Q2754" s="75" t="s">
        <v>131</v>
      </c>
      <c r="R2754" s="101">
        <f t="array" ref="R2754">IFERROR(INDEX($AD$11:$AO$1485,MATCH($B2754&amp;$I2754,$Z$11:$Z$1485&amp;$AG$11:$AG$1485,0),MATCH($D2754,$AD$9:$AO$9,0)),"-")</f>
        <v>35.025700000000001</v>
      </c>
      <c r="S2754" s="75">
        <v>190</v>
      </c>
      <c r="T2754" s="75">
        <v>180</v>
      </c>
      <c r="U2754" s="75">
        <v>4</v>
      </c>
      <c r="V2754" s="75">
        <v>18</v>
      </c>
      <c r="W2754" s="50" t="str">
        <f t="shared" si="229"/>
        <v>-</v>
      </c>
      <c r="X2754" s="50">
        <f t="shared" si="230"/>
        <v>10</v>
      </c>
    </row>
    <row r="2755" spans="2:24" ht="15" x14ac:dyDescent="0.3">
      <c r="B2755" s="75" t="str">
        <f t="shared" si="228"/>
        <v>M38×1.5</v>
      </c>
      <c r="C2755" s="77" t="s">
        <v>216</v>
      </c>
      <c r="D2755" s="77" t="s">
        <v>221</v>
      </c>
      <c r="E2755" s="74" t="s">
        <v>0</v>
      </c>
      <c r="F2755" s="75">
        <v>38</v>
      </c>
      <c r="G2755" s="75">
        <v>1.5</v>
      </c>
      <c r="H2755" s="74" t="s">
        <v>464</v>
      </c>
      <c r="I2755" s="74" t="s">
        <v>423</v>
      </c>
      <c r="J2755" s="75" t="s">
        <v>313</v>
      </c>
      <c r="K2755" s="58" t="s">
        <v>491</v>
      </c>
      <c r="L2755" s="75">
        <v>38</v>
      </c>
      <c r="M2755" s="75">
        <v>1.5</v>
      </c>
      <c r="N2755" s="74">
        <v>60</v>
      </c>
      <c r="O2755" s="101">
        <f t="array" ref="O2755">IFERROR(INDEX($AD$11:$AO$1485,MATCH($B2755&amp;$I2755,$Z$11:$Z$1485&amp;$AG$11:$AG$1485,0),MATCH($C2755,$AD$9:$AO$9,0)),"-")</f>
        <v>37.64</v>
      </c>
      <c r="P2755" s="75" t="s">
        <v>131</v>
      </c>
      <c r="Q2755" s="75" t="s">
        <v>131</v>
      </c>
      <c r="R2755" s="101">
        <f t="array" ref="R2755">IFERROR(INDEX($AD$11:$AO$1485,MATCH($B2755&amp;$I2755,$Z$11:$Z$1485&amp;$AG$11:$AG$1485,0),MATCH($D2755,$AD$9:$AO$9,0)),"-")</f>
        <v>37.025700000000001</v>
      </c>
      <c r="S2755" s="75">
        <v>190</v>
      </c>
      <c r="T2755" s="75">
        <v>180</v>
      </c>
      <c r="U2755" s="75">
        <v>4</v>
      </c>
      <c r="V2755" s="75">
        <v>18</v>
      </c>
      <c r="W2755" s="50" t="str">
        <f t="shared" si="229"/>
        <v>-</v>
      </c>
      <c r="X2755" s="50">
        <f t="shared" si="230"/>
        <v>10</v>
      </c>
    </row>
    <row r="2756" spans="2:24" ht="15" x14ac:dyDescent="0.3">
      <c r="B2756" s="75" t="str">
        <f t="shared" si="228"/>
        <v>M39×3</v>
      </c>
      <c r="C2756" s="77" t="s">
        <v>216</v>
      </c>
      <c r="D2756" s="77" t="s">
        <v>221</v>
      </c>
      <c r="E2756" s="74" t="s">
        <v>0</v>
      </c>
      <c r="F2756" s="75">
        <v>39</v>
      </c>
      <c r="G2756" s="75">
        <v>3</v>
      </c>
      <c r="H2756" s="74" t="s">
        <v>464</v>
      </c>
      <c r="I2756" s="74" t="s">
        <v>423</v>
      </c>
      <c r="J2756" s="75" t="s">
        <v>313</v>
      </c>
      <c r="K2756" s="58" t="s">
        <v>491</v>
      </c>
      <c r="L2756" s="75">
        <v>39</v>
      </c>
      <c r="M2756" s="75">
        <v>3</v>
      </c>
      <c r="N2756" s="74">
        <v>60</v>
      </c>
      <c r="O2756" s="101">
        <f t="array" ref="O2756">IFERROR(INDEX($AD$11:$AO$1485,MATCH($B2756&amp;$I2756,$Z$11:$Z$1485&amp;$AG$11:$AG$1485,0),MATCH($C2756,$AD$9:$AO$9,0)),"-")</f>
        <v>38.619999999999997</v>
      </c>
      <c r="P2756" s="75" t="s">
        <v>131</v>
      </c>
      <c r="Q2756" s="75" t="s">
        <v>131</v>
      </c>
      <c r="R2756" s="101">
        <f t="array" ref="R2756">IFERROR(INDEX($AD$11:$AO$1485,MATCH($B2756&amp;$I2756,$Z$11:$Z$1485&amp;$AG$11:$AG$1485,0),MATCH($D2756,$AD$9:$AO$9,0)),"-")</f>
        <v>37.051400000000001</v>
      </c>
      <c r="S2756" s="75">
        <v>275</v>
      </c>
      <c r="T2756" s="75">
        <v>265</v>
      </c>
      <c r="U2756" s="75">
        <v>5</v>
      </c>
      <c r="V2756" s="75">
        <v>12</v>
      </c>
      <c r="W2756" s="50" t="str">
        <f t="shared" si="229"/>
        <v>-</v>
      </c>
      <c r="X2756" s="50">
        <f t="shared" si="230"/>
        <v>10</v>
      </c>
    </row>
    <row r="2757" spans="2:24" ht="15" x14ac:dyDescent="0.3">
      <c r="B2757" s="75" t="str">
        <f t="shared" si="228"/>
        <v>M39×2</v>
      </c>
      <c r="C2757" s="77" t="s">
        <v>216</v>
      </c>
      <c r="D2757" s="77" t="s">
        <v>221</v>
      </c>
      <c r="E2757" s="74" t="s">
        <v>0</v>
      </c>
      <c r="F2757" s="75">
        <v>39</v>
      </c>
      <c r="G2757" s="75">
        <v>2</v>
      </c>
      <c r="H2757" s="74" t="s">
        <v>464</v>
      </c>
      <c r="I2757" s="74" t="s">
        <v>423</v>
      </c>
      <c r="J2757" s="75" t="s">
        <v>313</v>
      </c>
      <c r="K2757" s="58" t="s">
        <v>491</v>
      </c>
      <c r="L2757" s="75">
        <v>39</v>
      </c>
      <c r="M2757" s="75">
        <v>2</v>
      </c>
      <c r="N2757" s="74">
        <v>60</v>
      </c>
      <c r="O2757" s="101">
        <f t="array" ref="O2757">IFERROR(INDEX($AD$11:$AO$1485,MATCH($B2757&amp;$I2757,$Z$11:$Z$1485&amp;$AG$11:$AG$1485,0),MATCH($C2757,$AD$9:$AO$9,0)),"-")</f>
        <v>38.79</v>
      </c>
      <c r="P2757" s="75" t="s">
        <v>131</v>
      </c>
      <c r="Q2757" s="75" t="s">
        <v>131</v>
      </c>
      <c r="R2757" s="101">
        <f t="array" ref="R2757">IFERROR(INDEX($AD$11:$AO$1485,MATCH($B2757&amp;$I2757,$Z$11:$Z$1485&amp;$AG$11:$AG$1485,0),MATCH($D2757,$AD$9:$AO$9,0)),"-")</f>
        <v>37.701000000000001</v>
      </c>
      <c r="S2757" s="75">
        <v>234</v>
      </c>
      <c r="T2757" s="75">
        <v>224</v>
      </c>
      <c r="U2757" s="75">
        <v>5</v>
      </c>
      <c r="V2757" s="75">
        <v>15</v>
      </c>
      <c r="W2757" s="50" t="str">
        <f t="shared" si="229"/>
        <v>-</v>
      </c>
      <c r="X2757" s="50">
        <f t="shared" si="230"/>
        <v>10</v>
      </c>
    </row>
    <row r="2758" spans="2:24" ht="15" x14ac:dyDescent="0.3">
      <c r="B2758" s="75" t="str">
        <f t="shared" si="228"/>
        <v>M39×1.5</v>
      </c>
      <c r="C2758" s="77" t="s">
        <v>216</v>
      </c>
      <c r="D2758" s="77" t="s">
        <v>221</v>
      </c>
      <c r="E2758" s="74" t="s">
        <v>0</v>
      </c>
      <c r="F2758" s="75">
        <v>39</v>
      </c>
      <c r="G2758" s="75">
        <v>1.5</v>
      </c>
      <c r="H2758" s="74" t="s">
        <v>464</v>
      </c>
      <c r="I2758" s="74" t="s">
        <v>423</v>
      </c>
      <c r="J2758" s="75" t="s">
        <v>313</v>
      </c>
      <c r="K2758" s="58" t="s">
        <v>491</v>
      </c>
      <c r="L2758" s="75">
        <v>39</v>
      </c>
      <c r="M2758" s="75">
        <v>1.5</v>
      </c>
      <c r="N2758" s="74">
        <v>60</v>
      </c>
      <c r="O2758" s="101">
        <f t="array" ref="O2758">IFERROR(INDEX($AD$11:$AO$1485,MATCH($B2758&amp;$I2758,$Z$11:$Z$1485&amp;$AG$11:$AG$1485,0),MATCH($C2758,$AD$9:$AO$9,0)),"-")</f>
        <v>38.880000000000003</v>
      </c>
      <c r="P2758" s="75" t="s">
        <v>131</v>
      </c>
      <c r="Q2758" s="75" t="s">
        <v>131</v>
      </c>
      <c r="R2758" s="101">
        <f t="array" ref="R2758">IFERROR(INDEX($AD$11:$AO$1485,MATCH($B2758&amp;$I2758,$Z$11:$Z$1485&amp;$AG$11:$AG$1485,0),MATCH($D2758,$AD$9:$AO$9,0)),"-")</f>
        <v>38.025700000000001</v>
      </c>
      <c r="S2758" s="75">
        <v>210</v>
      </c>
      <c r="T2758" s="75">
        <v>200</v>
      </c>
      <c r="U2758" s="75">
        <v>4</v>
      </c>
      <c r="V2758" s="75">
        <v>18</v>
      </c>
      <c r="W2758" s="50" t="str">
        <f t="shared" si="229"/>
        <v>-</v>
      </c>
      <c r="X2758" s="50">
        <f t="shared" si="230"/>
        <v>10</v>
      </c>
    </row>
    <row r="2759" spans="2:24" ht="15" x14ac:dyDescent="0.3">
      <c r="B2759" s="75" t="str">
        <f t="shared" si="228"/>
        <v>M40×3</v>
      </c>
      <c r="C2759" s="77" t="s">
        <v>216</v>
      </c>
      <c r="D2759" s="77" t="s">
        <v>221</v>
      </c>
      <c r="E2759" s="74" t="s">
        <v>0</v>
      </c>
      <c r="F2759" s="75">
        <v>40</v>
      </c>
      <c r="G2759" s="75">
        <v>3</v>
      </c>
      <c r="H2759" s="74" t="s">
        <v>464</v>
      </c>
      <c r="I2759" s="74" t="s">
        <v>423</v>
      </c>
      <c r="J2759" s="75" t="s">
        <v>313</v>
      </c>
      <c r="K2759" s="58" t="s">
        <v>491</v>
      </c>
      <c r="L2759" s="75">
        <v>40</v>
      </c>
      <c r="M2759" s="75">
        <v>3</v>
      </c>
      <c r="N2759" s="74">
        <v>60</v>
      </c>
      <c r="O2759" s="101">
        <f t="array" ref="O2759">IFERROR(INDEX($AD$11:$AO$1485,MATCH($B2759&amp;$I2759,$Z$11:$Z$1485&amp;$AG$11:$AG$1485,0),MATCH($C2759,$AD$9:$AO$9,0)),"-")</f>
        <v>39.619999999999997</v>
      </c>
      <c r="P2759" s="75" t="s">
        <v>131</v>
      </c>
      <c r="Q2759" s="75" t="s">
        <v>131</v>
      </c>
      <c r="R2759" s="101">
        <f t="array" ref="R2759">IFERROR(INDEX($AD$11:$AO$1485,MATCH($B2759&amp;$I2759,$Z$11:$Z$1485&amp;$AG$11:$AG$1485,0),MATCH($D2759,$AD$9:$AO$9,0)),"-")</f>
        <v>38.051400000000001</v>
      </c>
      <c r="S2759" s="75">
        <v>275</v>
      </c>
      <c r="T2759" s="75">
        <v>265</v>
      </c>
      <c r="U2759" s="75">
        <v>5</v>
      </c>
      <c r="V2759" s="75">
        <v>12</v>
      </c>
      <c r="W2759" s="50" t="str">
        <f t="shared" si="229"/>
        <v>-</v>
      </c>
      <c r="X2759" s="50">
        <f t="shared" si="230"/>
        <v>10</v>
      </c>
    </row>
    <row r="2760" spans="2:24" ht="15" x14ac:dyDescent="0.3">
      <c r="B2760" s="75" t="str">
        <f t="shared" si="228"/>
        <v>M40×2</v>
      </c>
      <c r="C2760" s="77" t="s">
        <v>216</v>
      </c>
      <c r="D2760" s="77" t="s">
        <v>221</v>
      </c>
      <c r="E2760" s="74" t="s">
        <v>0</v>
      </c>
      <c r="F2760" s="75">
        <v>40</v>
      </c>
      <c r="G2760" s="75">
        <v>2</v>
      </c>
      <c r="H2760" s="74" t="s">
        <v>464</v>
      </c>
      <c r="I2760" s="74" t="s">
        <v>423</v>
      </c>
      <c r="J2760" s="75" t="s">
        <v>313</v>
      </c>
      <c r="K2760" s="58" t="s">
        <v>491</v>
      </c>
      <c r="L2760" s="75">
        <v>40</v>
      </c>
      <c r="M2760" s="75">
        <v>2</v>
      </c>
      <c r="N2760" s="74">
        <v>60</v>
      </c>
      <c r="O2760" s="101">
        <f t="array" ref="O2760">IFERROR(INDEX($AD$11:$AO$1485,MATCH($B2760&amp;$I2760,$Z$11:$Z$1485&amp;$AG$11:$AG$1485,0),MATCH($C2760,$AD$9:$AO$9,0)),"-")</f>
        <v>39.479999999999997</v>
      </c>
      <c r="P2760" s="75" t="s">
        <v>131</v>
      </c>
      <c r="Q2760" s="75" t="s">
        <v>131</v>
      </c>
      <c r="R2760" s="101">
        <f t="array" ref="R2760">IFERROR(INDEX($AD$11:$AO$1485,MATCH($B2760&amp;$I2760,$Z$11:$Z$1485&amp;$AG$11:$AG$1485,0),MATCH($D2760,$AD$9:$AO$9,0)),"-")</f>
        <v>38.701000000000001</v>
      </c>
      <c r="S2760" s="75">
        <v>210</v>
      </c>
      <c r="T2760" s="75">
        <v>200</v>
      </c>
      <c r="U2760" s="75">
        <v>5</v>
      </c>
      <c r="V2760" s="75">
        <v>15</v>
      </c>
      <c r="W2760" s="50" t="str">
        <f t="shared" si="229"/>
        <v>-</v>
      </c>
      <c r="X2760" s="50">
        <f t="shared" si="230"/>
        <v>10</v>
      </c>
    </row>
    <row r="2761" spans="2:24" ht="15" x14ac:dyDescent="0.3">
      <c r="B2761" s="75" t="str">
        <f t="shared" si="228"/>
        <v>M40×1.5</v>
      </c>
      <c r="C2761" s="77" t="s">
        <v>216</v>
      </c>
      <c r="D2761" s="77" t="s">
        <v>221</v>
      </c>
      <c r="E2761" s="74" t="s">
        <v>0</v>
      </c>
      <c r="F2761" s="75">
        <v>40</v>
      </c>
      <c r="G2761" s="75">
        <v>1.5</v>
      </c>
      <c r="H2761" s="74" t="s">
        <v>464</v>
      </c>
      <c r="I2761" s="74" t="s">
        <v>423</v>
      </c>
      <c r="J2761" s="75" t="s">
        <v>313</v>
      </c>
      <c r="K2761" s="58" t="s">
        <v>491</v>
      </c>
      <c r="L2761" s="75">
        <v>40</v>
      </c>
      <c r="M2761" s="75">
        <v>1.5</v>
      </c>
      <c r="N2761" s="74">
        <v>60</v>
      </c>
      <c r="O2761" s="101">
        <f t="array" ref="O2761">IFERROR(INDEX($AD$11:$AO$1485,MATCH($B2761&amp;$I2761,$Z$11:$Z$1485&amp;$AG$11:$AG$1485,0),MATCH($C2761,$AD$9:$AO$9,0)),"-")</f>
        <v>39.64</v>
      </c>
      <c r="P2761" s="75" t="s">
        <v>131</v>
      </c>
      <c r="Q2761" s="75" t="s">
        <v>131</v>
      </c>
      <c r="R2761" s="101">
        <f t="array" ref="R2761">IFERROR(INDEX($AD$11:$AO$1485,MATCH($B2761&amp;$I2761,$Z$11:$Z$1485&amp;$AG$11:$AG$1485,0),MATCH($D2761,$AD$9:$AO$9,0)),"-")</f>
        <v>39.025700000000001</v>
      </c>
      <c r="S2761" s="75">
        <v>190</v>
      </c>
      <c r="T2761" s="75">
        <v>180</v>
      </c>
      <c r="U2761" s="75">
        <v>4</v>
      </c>
      <c r="V2761" s="75">
        <v>18</v>
      </c>
      <c r="W2761" s="50" t="str">
        <f t="shared" si="229"/>
        <v>-</v>
      </c>
      <c r="X2761" s="50">
        <f t="shared" si="230"/>
        <v>10</v>
      </c>
    </row>
    <row r="2762" spans="2:24" ht="15" x14ac:dyDescent="0.3">
      <c r="B2762" s="75" t="str">
        <f t="shared" si="228"/>
        <v>M42×4</v>
      </c>
      <c r="C2762" s="77" t="s">
        <v>216</v>
      </c>
      <c r="D2762" s="77" t="s">
        <v>221</v>
      </c>
      <c r="E2762" s="74" t="s">
        <v>0</v>
      </c>
      <c r="F2762" s="75">
        <v>42</v>
      </c>
      <c r="G2762" s="75">
        <v>4</v>
      </c>
      <c r="H2762" s="74" t="s">
        <v>464</v>
      </c>
      <c r="I2762" s="74" t="s">
        <v>423</v>
      </c>
      <c r="J2762" s="75" t="s">
        <v>313</v>
      </c>
      <c r="K2762" s="58" t="s">
        <v>491</v>
      </c>
      <c r="L2762" s="75">
        <v>42</v>
      </c>
      <c r="M2762" s="75">
        <v>4</v>
      </c>
      <c r="N2762" s="74">
        <v>60</v>
      </c>
      <c r="O2762" s="101">
        <f t="array" ref="O2762">IFERROR(INDEX($AD$11:$AO$1485,MATCH($B2762&amp;$I2762,$Z$11:$Z$1485&amp;$AG$11:$AG$1485,0),MATCH($C2762,$AD$9:$AO$9,0)),"-")</f>
        <v>41.43</v>
      </c>
      <c r="P2762" s="75" t="s">
        <v>131</v>
      </c>
      <c r="Q2762" s="75" t="s">
        <v>131</v>
      </c>
      <c r="R2762" s="101">
        <f t="array" ref="R2762">IFERROR(INDEX($AD$11:$AO$1485,MATCH($B2762&amp;$I2762,$Z$11:$Z$1485&amp;$AG$11:$AG$1485,0),MATCH($D2762,$AD$9:$AO$9,0)),"-")</f>
        <v>39.401899999999998</v>
      </c>
      <c r="S2762" s="75">
        <v>310</v>
      </c>
      <c r="T2762" s="75">
        <v>300</v>
      </c>
      <c r="U2762" s="75">
        <v>5</v>
      </c>
      <c r="V2762" s="75">
        <v>11</v>
      </c>
      <c r="W2762" s="50" t="str">
        <f t="shared" si="229"/>
        <v>-</v>
      </c>
      <c r="X2762" s="50">
        <f t="shared" si="230"/>
        <v>10</v>
      </c>
    </row>
    <row r="2763" spans="2:24" ht="15" x14ac:dyDescent="0.3">
      <c r="B2763" s="75" t="str">
        <f t="shared" ref="B2763:B2826" si="231">CONCATENATE(E2763,L2763,"×",G2763)</f>
        <v>M42×3</v>
      </c>
      <c r="C2763" s="77" t="s">
        <v>216</v>
      </c>
      <c r="D2763" s="77" t="s">
        <v>221</v>
      </c>
      <c r="E2763" s="74" t="s">
        <v>0</v>
      </c>
      <c r="F2763" s="75">
        <v>42</v>
      </c>
      <c r="G2763" s="75">
        <v>3</v>
      </c>
      <c r="H2763" s="74" t="s">
        <v>464</v>
      </c>
      <c r="I2763" s="74" t="s">
        <v>423</v>
      </c>
      <c r="J2763" s="75" t="s">
        <v>313</v>
      </c>
      <c r="K2763" s="58" t="s">
        <v>491</v>
      </c>
      <c r="L2763" s="75">
        <v>42</v>
      </c>
      <c r="M2763" s="75">
        <v>3</v>
      </c>
      <c r="N2763" s="74">
        <v>60</v>
      </c>
      <c r="O2763" s="101">
        <f t="array" ref="O2763">IFERROR(INDEX($AD$11:$AO$1485,MATCH($B2763&amp;$I2763,$Z$11:$Z$1485&amp;$AG$11:$AG$1485,0),MATCH($C2763,$AD$9:$AO$9,0)),"-")</f>
        <v>41.62</v>
      </c>
      <c r="P2763" s="75" t="s">
        <v>131</v>
      </c>
      <c r="Q2763" s="75" t="s">
        <v>131</v>
      </c>
      <c r="R2763" s="101">
        <f t="array" ref="R2763">IFERROR(INDEX($AD$11:$AO$1485,MATCH($B2763&amp;$I2763,$Z$11:$Z$1485&amp;$AG$11:$AG$1485,0),MATCH($D2763,$AD$9:$AO$9,0)),"-")</f>
        <v>40.051400000000001</v>
      </c>
      <c r="S2763" s="75">
        <v>275</v>
      </c>
      <c r="T2763" s="75">
        <v>265</v>
      </c>
      <c r="U2763" s="75">
        <v>5</v>
      </c>
      <c r="V2763" s="75">
        <v>12</v>
      </c>
      <c r="W2763" s="50" t="str">
        <f t="shared" si="229"/>
        <v>-</v>
      </c>
      <c r="X2763" s="50">
        <f t="shared" si="230"/>
        <v>10</v>
      </c>
    </row>
    <row r="2764" spans="2:24" ht="15" x14ac:dyDescent="0.3">
      <c r="B2764" s="75" t="str">
        <f t="shared" si="231"/>
        <v>M42×2</v>
      </c>
      <c r="C2764" s="77" t="s">
        <v>216</v>
      </c>
      <c r="D2764" s="77" t="s">
        <v>221</v>
      </c>
      <c r="E2764" s="74" t="s">
        <v>0</v>
      </c>
      <c r="F2764" s="75">
        <v>42</v>
      </c>
      <c r="G2764" s="75">
        <v>2</v>
      </c>
      <c r="H2764" s="74" t="s">
        <v>464</v>
      </c>
      <c r="I2764" s="74" t="s">
        <v>423</v>
      </c>
      <c r="J2764" s="75" t="s">
        <v>313</v>
      </c>
      <c r="K2764" s="58" t="s">
        <v>491</v>
      </c>
      <c r="L2764" s="75">
        <v>42</v>
      </c>
      <c r="M2764" s="75">
        <v>2</v>
      </c>
      <c r="N2764" s="74">
        <v>60</v>
      </c>
      <c r="O2764" s="101">
        <f t="array" ref="O2764">IFERROR(INDEX($AD$11:$AO$1485,MATCH($B2764&amp;$I2764,$Z$11:$Z$1485&amp;$AG$11:$AG$1485,0),MATCH($C2764,$AD$9:$AO$9,0)),"-")</f>
        <v>41.48</v>
      </c>
      <c r="P2764" s="75" t="s">
        <v>131</v>
      </c>
      <c r="Q2764" s="75" t="s">
        <v>131</v>
      </c>
      <c r="R2764" s="101">
        <f t="array" ref="R2764">IFERROR(INDEX($AD$11:$AO$1485,MATCH($B2764&amp;$I2764,$Z$11:$Z$1485&amp;$AG$11:$AG$1485,0),MATCH($D2764,$AD$9:$AO$9,0)),"-")</f>
        <v>40.701000000000001</v>
      </c>
      <c r="S2764" s="75">
        <v>210</v>
      </c>
      <c r="T2764" s="75">
        <v>200</v>
      </c>
      <c r="U2764" s="75">
        <v>5</v>
      </c>
      <c r="V2764" s="75">
        <v>15</v>
      </c>
      <c r="W2764" s="50" t="str">
        <f t="shared" si="229"/>
        <v>-</v>
      </c>
      <c r="X2764" s="50">
        <f t="shared" si="230"/>
        <v>10</v>
      </c>
    </row>
    <row r="2765" spans="2:24" ht="15" x14ac:dyDescent="0.3">
      <c r="B2765" s="75" t="str">
        <f t="shared" si="231"/>
        <v>M42×1.5</v>
      </c>
      <c r="C2765" s="77" t="s">
        <v>216</v>
      </c>
      <c r="D2765" s="77" t="s">
        <v>221</v>
      </c>
      <c r="E2765" s="74" t="s">
        <v>0</v>
      </c>
      <c r="F2765" s="75">
        <v>42</v>
      </c>
      <c r="G2765" s="75">
        <v>1.5</v>
      </c>
      <c r="H2765" s="74" t="s">
        <v>464</v>
      </c>
      <c r="I2765" s="74" t="s">
        <v>423</v>
      </c>
      <c r="J2765" s="75" t="s">
        <v>313</v>
      </c>
      <c r="K2765" s="58" t="s">
        <v>491</v>
      </c>
      <c r="L2765" s="75">
        <v>42</v>
      </c>
      <c r="M2765" s="75">
        <v>1.5</v>
      </c>
      <c r="N2765" s="74">
        <v>60</v>
      </c>
      <c r="O2765" s="101">
        <f t="array" ref="O2765">IFERROR(INDEX($AD$11:$AO$1485,MATCH($B2765&amp;$I2765,$Z$11:$Z$1485&amp;$AG$11:$AG$1485,0),MATCH($C2765,$AD$9:$AO$9,0)),"-")</f>
        <v>41.64</v>
      </c>
      <c r="P2765" s="75" t="s">
        <v>131</v>
      </c>
      <c r="Q2765" s="75" t="s">
        <v>131</v>
      </c>
      <c r="R2765" s="101">
        <f t="array" ref="R2765">IFERROR(INDEX($AD$11:$AO$1485,MATCH($B2765&amp;$I2765,$Z$11:$Z$1485&amp;$AG$11:$AG$1485,0),MATCH($D2765,$AD$9:$AO$9,0)),"-")</f>
        <v>41.025700000000001</v>
      </c>
      <c r="S2765" s="75">
        <v>190</v>
      </c>
      <c r="T2765" s="75">
        <v>180</v>
      </c>
      <c r="U2765" s="75">
        <v>4</v>
      </c>
      <c r="V2765" s="75">
        <v>18</v>
      </c>
      <c r="W2765" s="50" t="str">
        <f t="shared" si="229"/>
        <v>-</v>
      </c>
      <c r="X2765" s="50">
        <f t="shared" si="230"/>
        <v>10</v>
      </c>
    </row>
    <row r="2766" spans="2:24" ht="15" x14ac:dyDescent="0.3">
      <c r="B2766" s="75" t="str">
        <f t="shared" si="231"/>
        <v>M45×4</v>
      </c>
      <c r="C2766" s="77" t="s">
        <v>216</v>
      </c>
      <c r="D2766" s="77" t="s">
        <v>221</v>
      </c>
      <c r="E2766" s="74" t="s">
        <v>0</v>
      </c>
      <c r="F2766" s="75">
        <v>45</v>
      </c>
      <c r="G2766" s="75">
        <v>4</v>
      </c>
      <c r="H2766" s="74" t="s">
        <v>464</v>
      </c>
      <c r="I2766" s="74" t="s">
        <v>423</v>
      </c>
      <c r="J2766" s="75" t="s">
        <v>313</v>
      </c>
      <c r="K2766" s="58" t="s">
        <v>491</v>
      </c>
      <c r="L2766" s="75">
        <v>45</v>
      </c>
      <c r="M2766" s="75">
        <v>4</v>
      </c>
      <c r="N2766" s="74">
        <v>60</v>
      </c>
      <c r="O2766" s="101">
        <f t="array" ref="O2766">IFERROR(INDEX($AD$11:$AO$1485,MATCH($B2766&amp;$I2766,$Z$11:$Z$1485&amp;$AG$11:$AG$1485,0),MATCH($C2766,$AD$9:$AO$9,0)),"-")</f>
        <v>44.43</v>
      </c>
      <c r="P2766" s="75" t="s">
        <v>131</v>
      </c>
      <c r="Q2766" s="75" t="s">
        <v>131</v>
      </c>
      <c r="R2766" s="101">
        <f t="array" ref="R2766">IFERROR(INDEX($AD$11:$AO$1485,MATCH($B2766&amp;$I2766,$Z$11:$Z$1485&amp;$AG$11:$AG$1485,0),MATCH($D2766,$AD$9:$AO$9,0)),"-")</f>
        <v>42.401899999999998</v>
      </c>
      <c r="S2766" s="75">
        <v>310</v>
      </c>
      <c r="T2766" s="75">
        <v>300</v>
      </c>
      <c r="U2766" s="75">
        <v>5</v>
      </c>
      <c r="V2766" s="75">
        <v>11</v>
      </c>
      <c r="W2766" s="50" t="str">
        <f t="shared" si="229"/>
        <v>-</v>
      </c>
      <c r="X2766" s="50">
        <f t="shared" si="230"/>
        <v>10</v>
      </c>
    </row>
    <row r="2767" spans="2:24" ht="15" x14ac:dyDescent="0.3">
      <c r="B2767" s="75" t="str">
        <f t="shared" si="231"/>
        <v>M45×3</v>
      </c>
      <c r="C2767" s="77" t="s">
        <v>216</v>
      </c>
      <c r="D2767" s="77" t="s">
        <v>221</v>
      </c>
      <c r="E2767" s="74" t="s">
        <v>0</v>
      </c>
      <c r="F2767" s="75">
        <v>45</v>
      </c>
      <c r="G2767" s="75">
        <v>3</v>
      </c>
      <c r="H2767" s="74" t="s">
        <v>464</v>
      </c>
      <c r="I2767" s="74" t="s">
        <v>423</v>
      </c>
      <c r="J2767" s="75" t="s">
        <v>313</v>
      </c>
      <c r="K2767" s="58" t="s">
        <v>491</v>
      </c>
      <c r="L2767" s="75">
        <v>45</v>
      </c>
      <c r="M2767" s="75">
        <v>3</v>
      </c>
      <c r="N2767" s="74">
        <v>60</v>
      </c>
      <c r="O2767" s="101">
        <f t="array" ref="O2767">IFERROR(INDEX($AD$11:$AO$1485,MATCH($B2767&amp;$I2767,$Z$11:$Z$1485&amp;$AG$11:$AG$1485,0),MATCH($C2767,$AD$9:$AO$9,0)),"-")</f>
        <v>44.62</v>
      </c>
      <c r="P2767" s="75" t="s">
        <v>131</v>
      </c>
      <c r="Q2767" s="75" t="s">
        <v>131</v>
      </c>
      <c r="R2767" s="101">
        <f t="array" ref="R2767">IFERROR(INDEX($AD$11:$AO$1485,MATCH($B2767&amp;$I2767,$Z$11:$Z$1485&amp;$AG$11:$AG$1485,0),MATCH($D2767,$AD$9:$AO$9,0)),"-")</f>
        <v>43.051400000000001</v>
      </c>
      <c r="S2767" s="75">
        <v>275</v>
      </c>
      <c r="T2767" s="75">
        <v>265</v>
      </c>
      <c r="U2767" s="75">
        <v>5</v>
      </c>
      <c r="V2767" s="75">
        <v>12</v>
      </c>
      <c r="W2767" s="50" t="str">
        <f t="shared" si="229"/>
        <v>-</v>
      </c>
      <c r="X2767" s="50">
        <f t="shared" si="230"/>
        <v>10</v>
      </c>
    </row>
    <row r="2768" spans="2:24" ht="15" x14ac:dyDescent="0.3">
      <c r="B2768" s="75" t="str">
        <f t="shared" si="231"/>
        <v>M45×2</v>
      </c>
      <c r="C2768" s="77" t="s">
        <v>216</v>
      </c>
      <c r="D2768" s="77" t="s">
        <v>221</v>
      </c>
      <c r="E2768" s="74" t="s">
        <v>0</v>
      </c>
      <c r="F2768" s="75">
        <v>45</v>
      </c>
      <c r="G2768" s="75">
        <v>2</v>
      </c>
      <c r="H2768" s="74" t="s">
        <v>464</v>
      </c>
      <c r="I2768" s="74" t="s">
        <v>423</v>
      </c>
      <c r="J2768" s="75" t="s">
        <v>313</v>
      </c>
      <c r="K2768" s="58" t="s">
        <v>491</v>
      </c>
      <c r="L2768" s="75">
        <v>45</v>
      </c>
      <c r="M2768" s="75">
        <v>2</v>
      </c>
      <c r="N2768" s="74">
        <v>60</v>
      </c>
      <c r="O2768" s="101">
        <f t="array" ref="O2768">IFERROR(INDEX($AD$11:$AO$1485,MATCH($B2768&amp;$I2768,$Z$11:$Z$1485&amp;$AG$11:$AG$1485,0),MATCH($C2768,$AD$9:$AO$9,0)),"-")</f>
        <v>44.48</v>
      </c>
      <c r="P2768" s="75" t="s">
        <v>131</v>
      </c>
      <c r="Q2768" s="75" t="s">
        <v>131</v>
      </c>
      <c r="R2768" s="101">
        <f t="array" ref="R2768">IFERROR(INDEX($AD$11:$AO$1485,MATCH($B2768&amp;$I2768,$Z$11:$Z$1485&amp;$AG$11:$AG$1485,0),MATCH($D2768,$AD$9:$AO$9,0)),"-")</f>
        <v>43.701000000000001</v>
      </c>
      <c r="S2768" s="75">
        <v>210</v>
      </c>
      <c r="T2768" s="75">
        <v>200</v>
      </c>
      <c r="U2768" s="75">
        <v>5</v>
      </c>
      <c r="V2768" s="75">
        <v>15</v>
      </c>
      <c r="W2768" s="50" t="str">
        <f t="shared" si="229"/>
        <v>-</v>
      </c>
      <c r="X2768" s="50">
        <f t="shared" si="230"/>
        <v>10</v>
      </c>
    </row>
    <row r="2769" spans="2:24" ht="15" x14ac:dyDescent="0.3">
      <c r="B2769" s="75" t="str">
        <f t="shared" si="231"/>
        <v>M45×1.5</v>
      </c>
      <c r="C2769" s="77" t="s">
        <v>216</v>
      </c>
      <c r="D2769" s="77" t="s">
        <v>221</v>
      </c>
      <c r="E2769" s="74" t="s">
        <v>0</v>
      </c>
      <c r="F2769" s="75">
        <v>45</v>
      </c>
      <c r="G2769" s="75">
        <v>1.5</v>
      </c>
      <c r="H2769" s="74" t="s">
        <v>464</v>
      </c>
      <c r="I2769" s="74" t="s">
        <v>423</v>
      </c>
      <c r="J2769" s="75" t="s">
        <v>313</v>
      </c>
      <c r="K2769" s="58" t="s">
        <v>491</v>
      </c>
      <c r="L2769" s="75">
        <v>45</v>
      </c>
      <c r="M2769" s="75">
        <v>1.5</v>
      </c>
      <c r="N2769" s="74">
        <v>60</v>
      </c>
      <c r="O2769" s="101">
        <f t="array" ref="O2769">IFERROR(INDEX($AD$11:$AO$1485,MATCH($B2769&amp;$I2769,$Z$11:$Z$1485&amp;$AG$11:$AG$1485,0),MATCH($C2769,$AD$9:$AO$9,0)),"-")</f>
        <v>44.64</v>
      </c>
      <c r="P2769" s="75" t="s">
        <v>131</v>
      </c>
      <c r="Q2769" s="75" t="s">
        <v>131</v>
      </c>
      <c r="R2769" s="101">
        <f t="array" ref="R2769">IFERROR(INDEX($AD$11:$AO$1485,MATCH($B2769&amp;$I2769,$Z$11:$Z$1485&amp;$AG$11:$AG$1485,0),MATCH($D2769,$AD$9:$AO$9,0)),"-")</f>
        <v>44.025700000000001</v>
      </c>
      <c r="S2769" s="75">
        <v>190</v>
      </c>
      <c r="T2769" s="75">
        <v>180</v>
      </c>
      <c r="U2769" s="75">
        <v>4</v>
      </c>
      <c r="V2769" s="75">
        <v>18</v>
      </c>
      <c r="W2769" s="50" t="str">
        <f t="shared" si="229"/>
        <v>-</v>
      </c>
      <c r="X2769" s="50">
        <f t="shared" si="230"/>
        <v>10</v>
      </c>
    </row>
    <row r="2770" spans="2:24" ht="15" x14ac:dyDescent="0.3">
      <c r="B2770" s="75" t="str">
        <f t="shared" si="231"/>
        <v>M48×4</v>
      </c>
      <c r="C2770" s="77" t="s">
        <v>216</v>
      </c>
      <c r="D2770" s="77" t="s">
        <v>221</v>
      </c>
      <c r="E2770" s="74" t="s">
        <v>0</v>
      </c>
      <c r="F2770" s="75">
        <v>48</v>
      </c>
      <c r="G2770" s="75">
        <v>4</v>
      </c>
      <c r="H2770" s="74" t="s">
        <v>464</v>
      </c>
      <c r="I2770" s="74" t="s">
        <v>423</v>
      </c>
      <c r="J2770" s="75" t="s">
        <v>313</v>
      </c>
      <c r="K2770" s="58" t="s">
        <v>491</v>
      </c>
      <c r="L2770" s="75">
        <v>48</v>
      </c>
      <c r="M2770" s="75">
        <v>4</v>
      </c>
      <c r="N2770" s="74">
        <v>60</v>
      </c>
      <c r="O2770" s="101">
        <f t="array" ref="O2770">IFERROR(INDEX($AD$11:$AO$1485,MATCH($B2770&amp;$I2770,$Z$11:$Z$1485&amp;$AG$11:$AG$1485,0),MATCH($C2770,$AD$9:$AO$9,0)),"-")</f>
        <v>47.45</v>
      </c>
      <c r="P2770" s="75" t="s">
        <v>131</v>
      </c>
      <c r="Q2770" s="75" t="s">
        <v>131</v>
      </c>
      <c r="R2770" s="101">
        <f t="array" ref="R2770">IFERROR(INDEX($AD$11:$AO$1485,MATCH($B2770&amp;$I2770,$Z$11:$Z$1485&amp;$AG$11:$AG$1485,0),MATCH($D2770,$AD$9:$AO$9,0)),"-")</f>
        <v>45.401899999999998</v>
      </c>
      <c r="S2770" s="75">
        <v>325</v>
      </c>
      <c r="T2770" s="75">
        <v>315</v>
      </c>
      <c r="U2770" s="75">
        <v>5</v>
      </c>
      <c r="V2770" s="75">
        <v>11</v>
      </c>
      <c r="W2770" s="50" t="str">
        <f t="shared" si="229"/>
        <v>-</v>
      </c>
      <c r="X2770" s="50">
        <f t="shared" si="230"/>
        <v>10</v>
      </c>
    </row>
    <row r="2771" spans="2:24" ht="15" x14ac:dyDescent="0.3">
      <c r="B2771" s="75" t="str">
        <f t="shared" si="231"/>
        <v>M48×3</v>
      </c>
      <c r="C2771" s="77" t="s">
        <v>216</v>
      </c>
      <c r="D2771" s="77" t="s">
        <v>221</v>
      </c>
      <c r="E2771" s="74" t="s">
        <v>0</v>
      </c>
      <c r="F2771" s="75">
        <v>48</v>
      </c>
      <c r="G2771" s="75">
        <v>3</v>
      </c>
      <c r="H2771" s="74" t="s">
        <v>464</v>
      </c>
      <c r="I2771" s="74" t="s">
        <v>423</v>
      </c>
      <c r="J2771" s="75" t="s">
        <v>313</v>
      </c>
      <c r="K2771" s="58" t="s">
        <v>491</v>
      </c>
      <c r="L2771" s="75">
        <v>48</v>
      </c>
      <c r="M2771" s="75">
        <v>3</v>
      </c>
      <c r="N2771" s="74">
        <v>60</v>
      </c>
      <c r="O2771" s="101">
        <f t="array" ref="O2771">IFERROR(INDEX($AD$11:$AO$1485,MATCH($B2771&amp;$I2771,$Z$11:$Z$1485&amp;$AG$11:$AG$1485,0),MATCH($C2771,$AD$9:$AO$9,0)),"-")</f>
        <v>47.63</v>
      </c>
      <c r="P2771" s="75" t="s">
        <v>131</v>
      </c>
      <c r="Q2771" s="75" t="s">
        <v>131</v>
      </c>
      <c r="R2771" s="101">
        <f t="array" ref="R2771">IFERROR(INDEX($AD$11:$AO$1485,MATCH($B2771&amp;$I2771,$Z$11:$Z$1485&amp;$AG$11:$AG$1485,0),MATCH($D2771,$AD$9:$AO$9,0)),"-")</f>
        <v>46.051400000000001</v>
      </c>
      <c r="S2771" s="75">
        <v>290</v>
      </c>
      <c r="T2771" s="75">
        <v>280</v>
      </c>
      <c r="U2771" s="75">
        <v>5</v>
      </c>
      <c r="V2771" s="75">
        <v>12</v>
      </c>
      <c r="W2771" s="50" t="str">
        <f t="shared" si="229"/>
        <v>-</v>
      </c>
      <c r="X2771" s="50">
        <f t="shared" si="230"/>
        <v>10</v>
      </c>
    </row>
    <row r="2772" spans="2:24" ht="15" x14ac:dyDescent="0.3">
      <c r="B2772" s="75" t="str">
        <f t="shared" si="231"/>
        <v>M48×2</v>
      </c>
      <c r="C2772" s="77" t="s">
        <v>216</v>
      </c>
      <c r="D2772" s="77" t="s">
        <v>221</v>
      </c>
      <c r="E2772" s="74" t="s">
        <v>0</v>
      </c>
      <c r="F2772" s="75">
        <v>48</v>
      </c>
      <c r="G2772" s="75">
        <v>2</v>
      </c>
      <c r="H2772" s="74" t="s">
        <v>464</v>
      </c>
      <c r="I2772" s="74" t="s">
        <v>423</v>
      </c>
      <c r="J2772" s="75" t="s">
        <v>313</v>
      </c>
      <c r="K2772" s="58" t="s">
        <v>491</v>
      </c>
      <c r="L2772" s="75">
        <v>48</v>
      </c>
      <c r="M2772" s="75">
        <v>2</v>
      </c>
      <c r="N2772" s="74">
        <v>60</v>
      </c>
      <c r="O2772" s="101">
        <f t="array" ref="O2772">IFERROR(INDEX($AD$11:$AO$1485,MATCH($B2772&amp;$I2772,$Z$11:$Z$1485&amp;$AG$11:$AG$1485,0),MATCH($C2772,$AD$9:$AO$9,0)),"-")</f>
        <v>47.48</v>
      </c>
      <c r="P2772" s="75" t="s">
        <v>131</v>
      </c>
      <c r="Q2772" s="75" t="s">
        <v>131</v>
      </c>
      <c r="R2772" s="101">
        <f t="array" ref="R2772">IFERROR(INDEX($AD$11:$AO$1485,MATCH($B2772&amp;$I2772,$Z$11:$Z$1485&amp;$AG$11:$AG$1485,0),MATCH($D2772,$AD$9:$AO$9,0)),"-")</f>
        <v>46.701000000000001</v>
      </c>
      <c r="S2772" s="75">
        <v>210</v>
      </c>
      <c r="T2772" s="75">
        <v>200</v>
      </c>
      <c r="U2772" s="75">
        <v>5</v>
      </c>
      <c r="V2772" s="75">
        <v>15</v>
      </c>
      <c r="W2772" s="50" t="str">
        <f t="shared" si="229"/>
        <v>-</v>
      </c>
      <c r="X2772" s="50">
        <f t="shared" si="230"/>
        <v>10</v>
      </c>
    </row>
    <row r="2773" spans="2:24" ht="15" x14ac:dyDescent="0.3">
      <c r="B2773" s="75" t="str">
        <f t="shared" si="231"/>
        <v>M48×1.5</v>
      </c>
      <c r="C2773" s="77" t="s">
        <v>216</v>
      </c>
      <c r="D2773" s="77" t="s">
        <v>221</v>
      </c>
      <c r="E2773" s="74" t="s">
        <v>0</v>
      </c>
      <c r="F2773" s="75">
        <v>48</v>
      </c>
      <c r="G2773" s="75">
        <v>1.5</v>
      </c>
      <c r="H2773" s="74" t="s">
        <v>464</v>
      </c>
      <c r="I2773" s="74" t="s">
        <v>423</v>
      </c>
      <c r="J2773" s="75" t="s">
        <v>313</v>
      </c>
      <c r="K2773" s="58" t="s">
        <v>491</v>
      </c>
      <c r="L2773" s="75">
        <v>48</v>
      </c>
      <c r="M2773" s="75">
        <v>1.5</v>
      </c>
      <c r="N2773" s="74">
        <v>60</v>
      </c>
      <c r="O2773" s="101">
        <f t="array" ref="O2773">IFERROR(INDEX($AD$11:$AO$1485,MATCH($B2773&amp;$I2773,$Z$11:$Z$1485&amp;$AG$11:$AG$1485,0),MATCH($C2773,$AD$9:$AO$9,0)),"-")</f>
        <v>47.64</v>
      </c>
      <c r="P2773" s="75" t="s">
        <v>131</v>
      </c>
      <c r="Q2773" s="75" t="s">
        <v>131</v>
      </c>
      <c r="R2773" s="101">
        <f t="array" ref="R2773">IFERROR(INDEX($AD$11:$AO$1485,MATCH($B2773&amp;$I2773,$Z$11:$Z$1485&amp;$AG$11:$AG$1485,0),MATCH($D2773,$AD$9:$AO$9,0)),"-")</f>
        <v>47.025700000000001</v>
      </c>
      <c r="S2773" s="75">
        <v>190</v>
      </c>
      <c r="T2773" s="75">
        <v>180</v>
      </c>
      <c r="U2773" s="75">
        <v>4</v>
      </c>
      <c r="V2773" s="75">
        <v>18</v>
      </c>
      <c r="W2773" s="50" t="str">
        <f t="shared" si="229"/>
        <v>-</v>
      </c>
      <c r="X2773" s="50">
        <f t="shared" si="230"/>
        <v>10</v>
      </c>
    </row>
    <row r="2774" spans="2:24" ht="15" x14ac:dyDescent="0.3">
      <c r="B2774" s="75" t="str">
        <f t="shared" si="231"/>
        <v>M50×3</v>
      </c>
      <c r="C2774" s="77" t="s">
        <v>216</v>
      </c>
      <c r="D2774" s="77" t="s">
        <v>221</v>
      </c>
      <c r="E2774" s="74" t="s">
        <v>0</v>
      </c>
      <c r="F2774" s="75">
        <v>50</v>
      </c>
      <c r="G2774" s="75">
        <v>3</v>
      </c>
      <c r="H2774" s="74" t="s">
        <v>464</v>
      </c>
      <c r="I2774" s="74" t="s">
        <v>423</v>
      </c>
      <c r="J2774" s="75" t="s">
        <v>313</v>
      </c>
      <c r="K2774" s="58" t="s">
        <v>491</v>
      </c>
      <c r="L2774" s="75">
        <v>50</v>
      </c>
      <c r="M2774" s="75">
        <v>3</v>
      </c>
      <c r="N2774" s="74">
        <v>60</v>
      </c>
      <c r="O2774" s="101">
        <f t="array" ref="O2774">IFERROR(INDEX($AD$11:$AO$1485,MATCH($B2774&amp;$I2774,$Z$11:$Z$1485&amp;$AG$11:$AG$1485,0),MATCH($C2774,$AD$9:$AO$9,0)),"-")</f>
        <v>49.63</v>
      </c>
      <c r="P2774" s="75" t="s">
        <v>131</v>
      </c>
      <c r="Q2774" s="75" t="s">
        <v>131</v>
      </c>
      <c r="R2774" s="101">
        <f t="array" ref="R2774">IFERROR(INDEX($AD$11:$AO$1485,MATCH($B2774&amp;$I2774,$Z$11:$Z$1485&amp;$AG$11:$AG$1485,0),MATCH($D2774,$AD$9:$AO$9,0)),"-")</f>
        <v>48.051400000000001</v>
      </c>
      <c r="S2774" s="75">
        <v>290</v>
      </c>
      <c r="T2774" s="75">
        <v>280</v>
      </c>
      <c r="U2774" s="75">
        <v>5</v>
      </c>
      <c r="V2774" s="75">
        <v>12</v>
      </c>
      <c r="W2774" s="50" t="str">
        <f t="shared" si="229"/>
        <v>-</v>
      </c>
      <c r="X2774" s="50">
        <f t="shared" si="230"/>
        <v>10</v>
      </c>
    </row>
    <row r="2775" spans="2:24" ht="15" x14ac:dyDescent="0.3">
      <c r="B2775" s="75" t="str">
        <f t="shared" si="231"/>
        <v>M50×2</v>
      </c>
      <c r="C2775" s="77" t="s">
        <v>216</v>
      </c>
      <c r="D2775" s="77" t="s">
        <v>221</v>
      </c>
      <c r="E2775" s="74" t="s">
        <v>0</v>
      </c>
      <c r="F2775" s="75">
        <v>50</v>
      </c>
      <c r="G2775" s="75">
        <v>2</v>
      </c>
      <c r="H2775" s="74" t="s">
        <v>464</v>
      </c>
      <c r="I2775" s="74" t="s">
        <v>423</v>
      </c>
      <c r="J2775" s="75" t="s">
        <v>313</v>
      </c>
      <c r="K2775" s="58" t="s">
        <v>491</v>
      </c>
      <c r="L2775" s="75">
        <v>50</v>
      </c>
      <c r="M2775" s="75">
        <v>2</v>
      </c>
      <c r="N2775" s="74">
        <v>60</v>
      </c>
      <c r="O2775" s="101">
        <f t="array" ref="O2775">IFERROR(INDEX($AD$11:$AO$1485,MATCH($B2775&amp;$I2775,$Z$11:$Z$1485&amp;$AG$11:$AG$1485,0),MATCH($C2775,$AD$9:$AO$9,0)),"-")</f>
        <v>49.48</v>
      </c>
      <c r="P2775" s="75" t="s">
        <v>131</v>
      </c>
      <c r="Q2775" s="75" t="s">
        <v>131</v>
      </c>
      <c r="R2775" s="101">
        <f t="array" ref="R2775">IFERROR(INDEX($AD$11:$AO$1485,MATCH($B2775&amp;$I2775,$Z$11:$Z$1485&amp;$AG$11:$AG$1485,0),MATCH($D2775,$AD$9:$AO$9,0)),"-")</f>
        <v>48.701000000000001</v>
      </c>
      <c r="S2775" s="75">
        <v>210</v>
      </c>
      <c r="T2775" s="75">
        <v>200</v>
      </c>
      <c r="U2775" s="75">
        <v>5</v>
      </c>
      <c r="V2775" s="75">
        <v>15</v>
      </c>
      <c r="W2775" s="50" t="str">
        <f t="shared" si="229"/>
        <v>-</v>
      </c>
      <c r="X2775" s="50">
        <f t="shared" si="230"/>
        <v>10</v>
      </c>
    </row>
    <row r="2776" spans="2:24" ht="15" x14ac:dyDescent="0.3">
      <c r="B2776" s="75" t="str">
        <f t="shared" si="231"/>
        <v>M50×1.5</v>
      </c>
      <c r="C2776" s="77" t="s">
        <v>216</v>
      </c>
      <c r="D2776" s="77" t="s">
        <v>221</v>
      </c>
      <c r="E2776" s="74" t="s">
        <v>0</v>
      </c>
      <c r="F2776" s="75">
        <v>50</v>
      </c>
      <c r="G2776" s="75">
        <v>1.5</v>
      </c>
      <c r="H2776" s="74" t="s">
        <v>464</v>
      </c>
      <c r="I2776" s="74" t="s">
        <v>423</v>
      </c>
      <c r="J2776" s="75" t="s">
        <v>313</v>
      </c>
      <c r="K2776" s="58" t="s">
        <v>491</v>
      </c>
      <c r="L2776" s="75">
        <v>50</v>
      </c>
      <c r="M2776" s="75">
        <v>1.5</v>
      </c>
      <c r="N2776" s="74">
        <v>60</v>
      </c>
      <c r="O2776" s="101">
        <f t="array" ref="O2776">IFERROR(INDEX($AD$11:$AO$1485,MATCH($B2776&amp;$I2776,$Z$11:$Z$1485&amp;$AG$11:$AG$1485,0),MATCH($C2776,$AD$9:$AO$9,0)),"-")</f>
        <v>49.64</v>
      </c>
      <c r="P2776" s="75" t="s">
        <v>131</v>
      </c>
      <c r="Q2776" s="75" t="s">
        <v>131</v>
      </c>
      <c r="R2776" s="101">
        <f t="array" ref="R2776">IFERROR(INDEX($AD$11:$AO$1485,MATCH($B2776&amp;$I2776,$Z$11:$Z$1485&amp;$AG$11:$AG$1485,0),MATCH($D2776,$AD$9:$AO$9,0)),"-")</f>
        <v>49.025700000000001</v>
      </c>
      <c r="S2776" s="75">
        <v>190</v>
      </c>
      <c r="T2776" s="75">
        <v>180</v>
      </c>
      <c r="U2776" s="75">
        <v>4</v>
      </c>
      <c r="V2776" s="75">
        <v>18</v>
      </c>
      <c r="W2776" s="50" t="str">
        <f t="shared" si="229"/>
        <v>-</v>
      </c>
      <c r="X2776" s="50">
        <f t="shared" si="230"/>
        <v>10</v>
      </c>
    </row>
    <row r="2777" spans="2:24" ht="15" x14ac:dyDescent="0.3">
      <c r="B2777" s="75" t="str">
        <f t="shared" si="231"/>
        <v>M52×4</v>
      </c>
      <c r="C2777" s="77" t="s">
        <v>216</v>
      </c>
      <c r="D2777" s="77" t="s">
        <v>221</v>
      </c>
      <c r="E2777" s="74" t="s">
        <v>0</v>
      </c>
      <c r="F2777" s="75">
        <v>52</v>
      </c>
      <c r="G2777" s="75">
        <v>4</v>
      </c>
      <c r="H2777" s="74" t="s">
        <v>464</v>
      </c>
      <c r="I2777" s="74" t="s">
        <v>423</v>
      </c>
      <c r="J2777" s="75" t="s">
        <v>313</v>
      </c>
      <c r="K2777" s="58" t="s">
        <v>491</v>
      </c>
      <c r="L2777" s="75">
        <v>52</v>
      </c>
      <c r="M2777" s="75">
        <v>4</v>
      </c>
      <c r="N2777" s="74">
        <v>60</v>
      </c>
      <c r="O2777" s="101">
        <f t="array" ref="O2777">IFERROR(INDEX($AD$11:$AO$1485,MATCH($B2777&amp;$I2777,$Z$11:$Z$1485&amp;$AG$11:$AG$1485,0),MATCH($C2777,$AD$9:$AO$9,0)),"-")</f>
        <v>51.45</v>
      </c>
      <c r="P2777" s="75" t="s">
        <v>131</v>
      </c>
      <c r="Q2777" s="75" t="s">
        <v>131</v>
      </c>
      <c r="R2777" s="101">
        <f t="array" ref="R2777">IFERROR(INDEX($AD$11:$AO$1485,MATCH($B2777&amp;$I2777,$Z$11:$Z$1485&amp;$AG$11:$AG$1485,0),MATCH($D2777,$AD$9:$AO$9,0)),"-")</f>
        <v>49.401899999999998</v>
      </c>
      <c r="S2777" s="75">
        <v>327</v>
      </c>
      <c r="T2777" s="75">
        <v>315</v>
      </c>
      <c r="U2777" s="75">
        <v>5</v>
      </c>
      <c r="V2777" s="75">
        <v>11</v>
      </c>
      <c r="W2777" s="50" t="str">
        <f t="shared" si="229"/>
        <v>-</v>
      </c>
      <c r="X2777" s="50">
        <f t="shared" si="230"/>
        <v>12</v>
      </c>
    </row>
    <row r="2778" spans="2:24" ht="15" x14ac:dyDescent="0.3">
      <c r="B2778" s="75" t="str">
        <f t="shared" si="231"/>
        <v>M52×3</v>
      </c>
      <c r="C2778" s="77" t="s">
        <v>216</v>
      </c>
      <c r="D2778" s="77" t="s">
        <v>221</v>
      </c>
      <c r="E2778" s="74" t="s">
        <v>0</v>
      </c>
      <c r="F2778" s="75">
        <v>52</v>
      </c>
      <c r="G2778" s="75">
        <v>3</v>
      </c>
      <c r="H2778" s="74" t="s">
        <v>464</v>
      </c>
      <c r="I2778" s="74" t="s">
        <v>423</v>
      </c>
      <c r="J2778" s="75" t="s">
        <v>313</v>
      </c>
      <c r="K2778" s="58" t="s">
        <v>491</v>
      </c>
      <c r="L2778" s="75">
        <v>52</v>
      </c>
      <c r="M2778" s="75">
        <v>3</v>
      </c>
      <c r="N2778" s="74">
        <v>60</v>
      </c>
      <c r="O2778" s="101">
        <f t="array" ref="O2778">IFERROR(INDEX($AD$11:$AO$1485,MATCH($B2778&amp;$I2778,$Z$11:$Z$1485&amp;$AG$11:$AG$1485,0),MATCH($C2778,$AD$9:$AO$9,0)),"-")</f>
        <v>51.63</v>
      </c>
      <c r="P2778" s="75" t="s">
        <v>131</v>
      </c>
      <c r="Q2778" s="75" t="s">
        <v>131</v>
      </c>
      <c r="R2778" s="101">
        <f t="array" ref="R2778">IFERROR(INDEX($AD$11:$AO$1485,MATCH($B2778&amp;$I2778,$Z$11:$Z$1485&amp;$AG$11:$AG$1485,0),MATCH($D2778,$AD$9:$AO$9,0)),"-")</f>
        <v>50.051400000000001</v>
      </c>
      <c r="S2778" s="75">
        <v>292</v>
      </c>
      <c r="T2778" s="75">
        <v>280</v>
      </c>
      <c r="U2778" s="75">
        <v>5</v>
      </c>
      <c r="V2778" s="75">
        <v>12</v>
      </c>
      <c r="W2778" s="50" t="str">
        <f t="shared" si="229"/>
        <v>-</v>
      </c>
      <c r="X2778" s="50">
        <f t="shared" si="230"/>
        <v>12</v>
      </c>
    </row>
    <row r="2779" spans="2:24" ht="15" x14ac:dyDescent="0.3">
      <c r="B2779" s="75" t="str">
        <f t="shared" si="231"/>
        <v>M52×2</v>
      </c>
      <c r="C2779" s="77" t="s">
        <v>216</v>
      </c>
      <c r="D2779" s="77" t="s">
        <v>221</v>
      </c>
      <c r="E2779" s="74" t="s">
        <v>0</v>
      </c>
      <c r="F2779" s="75">
        <v>52</v>
      </c>
      <c r="G2779" s="75">
        <v>2</v>
      </c>
      <c r="H2779" s="74" t="s">
        <v>464</v>
      </c>
      <c r="I2779" s="74" t="s">
        <v>423</v>
      </c>
      <c r="J2779" s="75" t="s">
        <v>313</v>
      </c>
      <c r="K2779" s="58" t="s">
        <v>491</v>
      </c>
      <c r="L2779" s="75">
        <v>52</v>
      </c>
      <c r="M2779" s="75">
        <v>2</v>
      </c>
      <c r="N2779" s="74">
        <v>60</v>
      </c>
      <c r="O2779" s="101">
        <f t="array" ref="O2779">IFERROR(INDEX($AD$11:$AO$1485,MATCH($B2779&amp;$I2779,$Z$11:$Z$1485&amp;$AG$11:$AG$1485,0),MATCH($C2779,$AD$9:$AO$9,0)),"-")</f>
        <v>51.49</v>
      </c>
      <c r="P2779" s="75" t="s">
        <v>131</v>
      </c>
      <c r="Q2779" s="75" t="s">
        <v>131</v>
      </c>
      <c r="R2779" s="101">
        <f t="array" ref="R2779">IFERROR(INDEX($AD$11:$AO$1485,MATCH($B2779&amp;$I2779,$Z$11:$Z$1485&amp;$AG$11:$AG$1485,0),MATCH($D2779,$AD$9:$AO$9,0)),"-")</f>
        <v>50.701000000000001</v>
      </c>
      <c r="S2779" s="75">
        <v>222</v>
      </c>
      <c r="T2779" s="75">
        <v>210</v>
      </c>
      <c r="U2779" s="75">
        <v>5</v>
      </c>
      <c r="V2779" s="75">
        <v>15</v>
      </c>
      <c r="W2779" s="50" t="str">
        <f t="shared" si="229"/>
        <v>-</v>
      </c>
      <c r="X2779" s="50">
        <f t="shared" si="230"/>
        <v>12</v>
      </c>
    </row>
    <row r="2780" spans="2:24" ht="15" x14ac:dyDescent="0.3">
      <c r="B2780" s="75" t="str">
        <f t="shared" si="231"/>
        <v>M52×1.5</v>
      </c>
      <c r="C2780" s="77" t="s">
        <v>216</v>
      </c>
      <c r="D2780" s="77" t="s">
        <v>221</v>
      </c>
      <c r="E2780" s="74" t="s">
        <v>0</v>
      </c>
      <c r="F2780" s="75">
        <v>52</v>
      </c>
      <c r="G2780" s="75">
        <v>1.5</v>
      </c>
      <c r="H2780" s="74" t="s">
        <v>464</v>
      </c>
      <c r="I2780" s="74" t="s">
        <v>423</v>
      </c>
      <c r="J2780" s="75" t="s">
        <v>313</v>
      </c>
      <c r="K2780" s="58" t="s">
        <v>491</v>
      </c>
      <c r="L2780" s="75">
        <v>52</v>
      </c>
      <c r="M2780" s="75">
        <v>1.5</v>
      </c>
      <c r="N2780" s="74">
        <v>60</v>
      </c>
      <c r="O2780" s="101">
        <f t="array" ref="O2780">IFERROR(INDEX($AD$11:$AO$1485,MATCH($B2780&amp;$I2780,$Z$11:$Z$1485&amp;$AG$11:$AG$1485,0),MATCH($C2780,$AD$9:$AO$9,0)),"-")</f>
        <v>51.65</v>
      </c>
      <c r="P2780" s="75" t="s">
        <v>131</v>
      </c>
      <c r="Q2780" s="75" t="s">
        <v>131</v>
      </c>
      <c r="R2780" s="101">
        <f t="array" ref="R2780">IFERROR(INDEX($AD$11:$AO$1485,MATCH($B2780&amp;$I2780,$Z$11:$Z$1485&amp;$AG$11:$AG$1485,0),MATCH($D2780,$AD$9:$AO$9,0)),"-")</f>
        <v>51.025700000000001</v>
      </c>
      <c r="S2780" s="75">
        <v>202</v>
      </c>
      <c r="T2780" s="75">
        <v>190</v>
      </c>
      <c r="U2780" s="75">
        <v>4</v>
      </c>
      <c r="V2780" s="75">
        <v>18</v>
      </c>
      <c r="W2780" s="50" t="str">
        <f t="shared" si="229"/>
        <v>-</v>
      </c>
      <c r="X2780" s="50">
        <f t="shared" si="230"/>
        <v>12</v>
      </c>
    </row>
    <row r="2781" spans="2:24" ht="15" x14ac:dyDescent="0.3">
      <c r="B2781" s="75" t="str">
        <f t="shared" si="231"/>
        <v>M55×4</v>
      </c>
      <c r="C2781" s="77" t="s">
        <v>216</v>
      </c>
      <c r="D2781" s="77" t="s">
        <v>221</v>
      </c>
      <c r="E2781" s="74" t="s">
        <v>0</v>
      </c>
      <c r="F2781" s="75">
        <v>55</v>
      </c>
      <c r="G2781" s="75">
        <v>4</v>
      </c>
      <c r="H2781" s="74" t="s">
        <v>464</v>
      </c>
      <c r="I2781" s="74" t="s">
        <v>423</v>
      </c>
      <c r="J2781" s="75" t="s">
        <v>313</v>
      </c>
      <c r="K2781" s="58" t="s">
        <v>491</v>
      </c>
      <c r="L2781" s="75">
        <v>55</v>
      </c>
      <c r="M2781" s="75">
        <v>4</v>
      </c>
      <c r="N2781" s="74">
        <v>60</v>
      </c>
      <c r="O2781" s="101">
        <f t="array" ref="O2781">IFERROR(INDEX($AD$11:$AO$1485,MATCH($B2781&amp;$I2781,$Z$11:$Z$1485&amp;$AG$11:$AG$1485,0),MATCH($C2781,$AD$9:$AO$9,0)),"-")</f>
        <v>54.45</v>
      </c>
      <c r="P2781" s="75" t="s">
        <v>131</v>
      </c>
      <c r="Q2781" s="75" t="s">
        <v>131</v>
      </c>
      <c r="R2781" s="101">
        <f t="array" ref="R2781">IFERROR(INDEX($AD$11:$AO$1485,MATCH($B2781&amp;$I2781,$Z$11:$Z$1485&amp;$AG$11:$AG$1485,0),MATCH($D2781,$AD$9:$AO$9,0)),"-")</f>
        <v>52.401899999999998</v>
      </c>
      <c r="S2781" s="75">
        <v>327</v>
      </c>
      <c r="T2781" s="75">
        <v>315</v>
      </c>
      <c r="U2781" s="75">
        <v>5</v>
      </c>
      <c r="V2781" s="75">
        <v>11</v>
      </c>
      <c r="W2781" s="50" t="str">
        <f t="shared" si="229"/>
        <v>-</v>
      </c>
      <c r="X2781" s="50">
        <f t="shared" si="230"/>
        <v>12</v>
      </c>
    </row>
    <row r="2782" spans="2:24" ht="15" x14ac:dyDescent="0.3">
      <c r="B2782" s="75" t="str">
        <f t="shared" si="231"/>
        <v>M55×3</v>
      </c>
      <c r="C2782" s="77" t="s">
        <v>216</v>
      </c>
      <c r="D2782" s="77" t="s">
        <v>221</v>
      </c>
      <c r="E2782" s="74" t="s">
        <v>0</v>
      </c>
      <c r="F2782" s="75">
        <v>55</v>
      </c>
      <c r="G2782" s="75">
        <v>3</v>
      </c>
      <c r="H2782" s="74" t="s">
        <v>464</v>
      </c>
      <c r="I2782" s="74" t="s">
        <v>423</v>
      </c>
      <c r="J2782" s="75" t="s">
        <v>313</v>
      </c>
      <c r="K2782" s="58" t="s">
        <v>491</v>
      </c>
      <c r="L2782" s="75">
        <v>55</v>
      </c>
      <c r="M2782" s="75">
        <v>3</v>
      </c>
      <c r="N2782" s="74">
        <v>60</v>
      </c>
      <c r="O2782" s="101">
        <f t="array" ref="O2782">IFERROR(INDEX($AD$11:$AO$1485,MATCH($B2782&amp;$I2782,$Z$11:$Z$1485&amp;$AG$11:$AG$1485,0),MATCH($C2782,$AD$9:$AO$9,0)),"-")</f>
        <v>54.63</v>
      </c>
      <c r="P2782" s="75" t="s">
        <v>131</v>
      </c>
      <c r="Q2782" s="75" t="s">
        <v>131</v>
      </c>
      <c r="R2782" s="101">
        <f t="array" ref="R2782">IFERROR(INDEX($AD$11:$AO$1485,MATCH($B2782&amp;$I2782,$Z$11:$Z$1485&amp;$AG$11:$AG$1485,0),MATCH($D2782,$AD$9:$AO$9,0)),"-")</f>
        <v>53.051400000000001</v>
      </c>
      <c r="S2782" s="75">
        <v>292</v>
      </c>
      <c r="T2782" s="75">
        <v>280</v>
      </c>
      <c r="U2782" s="75">
        <v>5</v>
      </c>
      <c r="V2782" s="75">
        <v>12</v>
      </c>
      <c r="W2782" s="50" t="str">
        <f t="shared" si="229"/>
        <v>-</v>
      </c>
      <c r="X2782" s="50">
        <f t="shared" si="230"/>
        <v>12</v>
      </c>
    </row>
    <row r="2783" spans="2:24" ht="15" x14ac:dyDescent="0.3">
      <c r="B2783" s="75" t="str">
        <f t="shared" si="231"/>
        <v>M55×2</v>
      </c>
      <c r="C2783" s="77" t="s">
        <v>216</v>
      </c>
      <c r="D2783" s="77" t="s">
        <v>221</v>
      </c>
      <c r="E2783" s="74" t="s">
        <v>0</v>
      </c>
      <c r="F2783" s="75">
        <v>55</v>
      </c>
      <c r="G2783" s="75">
        <v>2</v>
      </c>
      <c r="H2783" s="74" t="s">
        <v>464</v>
      </c>
      <c r="I2783" s="74" t="s">
        <v>423</v>
      </c>
      <c r="J2783" s="75" t="s">
        <v>313</v>
      </c>
      <c r="K2783" s="58" t="s">
        <v>491</v>
      </c>
      <c r="L2783" s="75">
        <v>55</v>
      </c>
      <c r="M2783" s="75">
        <v>2</v>
      </c>
      <c r="N2783" s="74">
        <v>60</v>
      </c>
      <c r="O2783" s="101">
        <f t="array" ref="O2783">IFERROR(INDEX($AD$11:$AO$1485,MATCH($B2783&amp;$I2783,$Z$11:$Z$1485&amp;$AG$11:$AG$1485,0),MATCH($C2783,$AD$9:$AO$9,0)),"-")</f>
        <v>54.49</v>
      </c>
      <c r="P2783" s="75" t="s">
        <v>131</v>
      </c>
      <c r="Q2783" s="75" t="s">
        <v>131</v>
      </c>
      <c r="R2783" s="101">
        <f t="array" ref="R2783">IFERROR(INDEX($AD$11:$AO$1485,MATCH($B2783&amp;$I2783,$Z$11:$Z$1485&amp;$AG$11:$AG$1485,0),MATCH($D2783,$AD$9:$AO$9,0)),"-")</f>
        <v>53.701000000000001</v>
      </c>
      <c r="S2783" s="75">
        <v>222</v>
      </c>
      <c r="T2783" s="75">
        <v>210</v>
      </c>
      <c r="U2783" s="75">
        <v>5</v>
      </c>
      <c r="V2783" s="75">
        <v>15</v>
      </c>
      <c r="W2783" s="50" t="str">
        <f t="shared" si="229"/>
        <v>-</v>
      </c>
      <c r="X2783" s="50">
        <f t="shared" si="230"/>
        <v>12</v>
      </c>
    </row>
    <row r="2784" spans="2:24" ht="15" x14ac:dyDescent="0.3">
      <c r="B2784" s="75" t="str">
        <f t="shared" si="231"/>
        <v>M55×1.5</v>
      </c>
      <c r="C2784" s="77" t="s">
        <v>216</v>
      </c>
      <c r="D2784" s="77" t="s">
        <v>221</v>
      </c>
      <c r="E2784" s="74" t="s">
        <v>0</v>
      </c>
      <c r="F2784" s="75">
        <v>55</v>
      </c>
      <c r="G2784" s="75">
        <v>1.5</v>
      </c>
      <c r="H2784" s="74" t="s">
        <v>464</v>
      </c>
      <c r="I2784" s="74" t="s">
        <v>423</v>
      </c>
      <c r="J2784" s="75" t="s">
        <v>313</v>
      </c>
      <c r="K2784" s="58" t="s">
        <v>491</v>
      </c>
      <c r="L2784" s="75">
        <v>55</v>
      </c>
      <c r="M2784" s="75">
        <v>1.5</v>
      </c>
      <c r="N2784" s="74">
        <v>60</v>
      </c>
      <c r="O2784" s="101">
        <f t="array" ref="O2784">IFERROR(INDEX($AD$11:$AO$1485,MATCH($B2784&amp;$I2784,$Z$11:$Z$1485&amp;$AG$11:$AG$1485,0),MATCH($C2784,$AD$9:$AO$9,0)),"-")</f>
        <v>54.65</v>
      </c>
      <c r="P2784" s="75" t="s">
        <v>131</v>
      </c>
      <c r="Q2784" s="75" t="s">
        <v>131</v>
      </c>
      <c r="R2784" s="101">
        <f t="array" ref="R2784">IFERROR(INDEX($AD$11:$AO$1485,MATCH($B2784&amp;$I2784,$Z$11:$Z$1485&amp;$AG$11:$AG$1485,0),MATCH($D2784,$AD$9:$AO$9,0)),"-")</f>
        <v>54.025700000000001</v>
      </c>
      <c r="S2784" s="75">
        <v>202</v>
      </c>
      <c r="T2784" s="75">
        <v>190</v>
      </c>
      <c r="U2784" s="75">
        <v>4</v>
      </c>
      <c r="V2784" s="75">
        <v>18</v>
      </c>
      <c r="W2784" s="50" t="str">
        <f t="shared" si="229"/>
        <v>-</v>
      </c>
      <c r="X2784" s="50">
        <f t="shared" si="230"/>
        <v>12</v>
      </c>
    </row>
    <row r="2785" spans="2:24" ht="15" x14ac:dyDescent="0.3">
      <c r="B2785" s="75" t="str">
        <f t="shared" si="231"/>
        <v>M56×4</v>
      </c>
      <c r="C2785" s="77" t="s">
        <v>216</v>
      </c>
      <c r="D2785" s="77" t="s">
        <v>221</v>
      </c>
      <c r="E2785" s="74" t="s">
        <v>0</v>
      </c>
      <c r="F2785" s="75">
        <v>56</v>
      </c>
      <c r="G2785" s="75">
        <v>4</v>
      </c>
      <c r="H2785" s="74" t="s">
        <v>464</v>
      </c>
      <c r="I2785" s="74" t="s">
        <v>423</v>
      </c>
      <c r="J2785" s="75" t="s">
        <v>313</v>
      </c>
      <c r="K2785" s="58" t="s">
        <v>491</v>
      </c>
      <c r="L2785" s="75">
        <v>56</v>
      </c>
      <c r="M2785" s="75">
        <v>4</v>
      </c>
      <c r="N2785" s="74">
        <v>60</v>
      </c>
      <c r="O2785" s="101">
        <f t="array" ref="O2785">IFERROR(INDEX($AD$11:$AO$1485,MATCH($B2785&amp;$I2785,$Z$11:$Z$1485&amp;$AG$11:$AG$1485,0),MATCH($C2785,$AD$9:$AO$9,0)),"-")</f>
        <v>55.45</v>
      </c>
      <c r="P2785" s="75" t="s">
        <v>131</v>
      </c>
      <c r="Q2785" s="75" t="s">
        <v>131</v>
      </c>
      <c r="R2785" s="101">
        <f t="array" ref="R2785">IFERROR(INDEX($AD$11:$AO$1485,MATCH($B2785&amp;$I2785,$Z$11:$Z$1485&amp;$AG$11:$AG$1485,0),MATCH($D2785,$AD$9:$AO$9,0)),"-")</f>
        <v>53.401899999999998</v>
      </c>
      <c r="S2785" s="75">
        <v>327</v>
      </c>
      <c r="T2785" s="75">
        <v>315</v>
      </c>
      <c r="U2785" s="75">
        <v>5</v>
      </c>
      <c r="V2785" s="75">
        <v>11</v>
      </c>
      <c r="W2785" s="50" t="str">
        <f t="shared" si="229"/>
        <v>-</v>
      </c>
      <c r="X2785" s="50">
        <f t="shared" si="230"/>
        <v>12</v>
      </c>
    </row>
    <row r="2786" spans="2:24" ht="15" x14ac:dyDescent="0.3">
      <c r="B2786" s="75" t="str">
        <f t="shared" si="231"/>
        <v>M56×3</v>
      </c>
      <c r="C2786" s="77" t="s">
        <v>216</v>
      </c>
      <c r="D2786" s="77" t="s">
        <v>221</v>
      </c>
      <c r="E2786" s="74" t="s">
        <v>0</v>
      </c>
      <c r="F2786" s="75">
        <v>56</v>
      </c>
      <c r="G2786" s="75">
        <v>3</v>
      </c>
      <c r="H2786" s="74" t="s">
        <v>464</v>
      </c>
      <c r="I2786" s="74" t="s">
        <v>423</v>
      </c>
      <c r="J2786" s="75" t="s">
        <v>313</v>
      </c>
      <c r="K2786" s="58" t="s">
        <v>491</v>
      </c>
      <c r="L2786" s="75">
        <v>56</v>
      </c>
      <c r="M2786" s="75">
        <v>3</v>
      </c>
      <c r="N2786" s="74">
        <v>60</v>
      </c>
      <c r="O2786" s="101">
        <f t="array" ref="O2786">IFERROR(INDEX($AD$11:$AO$1485,MATCH($B2786&amp;$I2786,$Z$11:$Z$1485&amp;$AG$11:$AG$1485,0),MATCH($C2786,$AD$9:$AO$9,0)),"-")</f>
        <v>55.63</v>
      </c>
      <c r="P2786" s="75" t="s">
        <v>131</v>
      </c>
      <c r="Q2786" s="75" t="s">
        <v>131</v>
      </c>
      <c r="R2786" s="101">
        <f t="array" ref="R2786">IFERROR(INDEX($AD$11:$AO$1485,MATCH($B2786&amp;$I2786,$Z$11:$Z$1485&amp;$AG$11:$AG$1485,0),MATCH($D2786,$AD$9:$AO$9,0)),"-")</f>
        <v>54.051400000000001</v>
      </c>
      <c r="S2786" s="75">
        <v>292</v>
      </c>
      <c r="T2786" s="75">
        <v>280</v>
      </c>
      <c r="U2786" s="75">
        <v>5</v>
      </c>
      <c r="V2786" s="75">
        <v>12</v>
      </c>
      <c r="W2786" s="50" t="str">
        <f t="shared" si="229"/>
        <v>-</v>
      </c>
      <c r="X2786" s="50">
        <f t="shared" si="230"/>
        <v>12</v>
      </c>
    </row>
    <row r="2787" spans="2:24" ht="15" x14ac:dyDescent="0.3">
      <c r="B2787" s="75" t="str">
        <f t="shared" si="231"/>
        <v>M56×2</v>
      </c>
      <c r="C2787" s="77" t="s">
        <v>216</v>
      </c>
      <c r="D2787" s="77" t="s">
        <v>221</v>
      </c>
      <c r="E2787" s="74" t="s">
        <v>0</v>
      </c>
      <c r="F2787" s="75">
        <v>56</v>
      </c>
      <c r="G2787" s="75">
        <v>2</v>
      </c>
      <c r="H2787" s="74" t="s">
        <v>464</v>
      </c>
      <c r="I2787" s="74" t="s">
        <v>423</v>
      </c>
      <c r="J2787" s="75" t="s">
        <v>313</v>
      </c>
      <c r="K2787" s="58" t="s">
        <v>491</v>
      </c>
      <c r="L2787" s="75">
        <v>56</v>
      </c>
      <c r="M2787" s="75">
        <v>2</v>
      </c>
      <c r="N2787" s="74">
        <v>60</v>
      </c>
      <c r="O2787" s="101">
        <f t="array" ref="O2787">IFERROR(INDEX($AD$11:$AO$1485,MATCH($B2787&amp;$I2787,$Z$11:$Z$1485&amp;$AG$11:$AG$1485,0),MATCH($C2787,$AD$9:$AO$9,0)),"-")</f>
        <v>55.8</v>
      </c>
      <c r="P2787" s="75" t="s">
        <v>131</v>
      </c>
      <c r="Q2787" s="75" t="s">
        <v>131</v>
      </c>
      <c r="R2787" s="101">
        <f t="array" ref="R2787">IFERROR(INDEX($AD$11:$AO$1485,MATCH($B2787&amp;$I2787,$Z$11:$Z$1485&amp;$AG$11:$AG$1485,0),MATCH($D2787,$AD$9:$AO$9,0)),"-")</f>
        <v>54.701000000000001</v>
      </c>
      <c r="S2787" s="75">
        <v>248</v>
      </c>
      <c r="T2787" s="75">
        <v>236</v>
      </c>
      <c r="U2787" s="75">
        <v>5</v>
      </c>
      <c r="V2787" s="75">
        <v>15</v>
      </c>
      <c r="W2787" s="50" t="str">
        <f t="shared" si="229"/>
        <v>-</v>
      </c>
      <c r="X2787" s="50">
        <f t="shared" si="230"/>
        <v>12</v>
      </c>
    </row>
    <row r="2788" spans="2:24" ht="15" x14ac:dyDescent="0.3">
      <c r="B2788" s="75" t="str">
        <f t="shared" si="231"/>
        <v>M56×1.5</v>
      </c>
      <c r="C2788" s="77" t="s">
        <v>216</v>
      </c>
      <c r="D2788" s="77" t="s">
        <v>221</v>
      </c>
      <c r="E2788" s="74" t="s">
        <v>0</v>
      </c>
      <c r="F2788" s="75">
        <v>56</v>
      </c>
      <c r="G2788" s="75">
        <v>1.5</v>
      </c>
      <c r="H2788" s="74" t="s">
        <v>464</v>
      </c>
      <c r="I2788" s="74" t="s">
        <v>423</v>
      </c>
      <c r="J2788" s="75" t="s">
        <v>313</v>
      </c>
      <c r="K2788" s="58" t="s">
        <v>491</v>
      </c>
      <c r="L2788" s="75">
        <v>56</v>
      </c>
      <c r="M2788" s="75">
        <v>1.5</v>
      </c>
      <c r="N2788" s="74">
        <v>60</v>
      </c>
      <c r="O2788" s="101">
        <f t="array" ref="O2788">IFERROR(INDEX($AD$11:$AO$1485,MATCH($B2788&amp;$I2788,$Z$11:$Z$1485&amp;$AG$11:$AG$1485,0),MATCH($C2788,$AD$9:$AO$9,0)),"-")</f>
        <v>55.89</v>
      </c>
      <c r="P2788" s="75" t="s">
        <v>131</v>
      </c>
      <c r="Q2788" s="75" t="s">
        <v>131</v>
      </c>
      <c r="R2788" s="101">
        <f t="array" ref="R2788">IFERROR(INDEX($AD$11:$AO$1485,MATCH($B2788&amp;$I2788,$Z$11:$Z$1485&amp;$AG$11:$AG$1485,0),MATCH($D2788,$AD$9:$AO$9,0)),"-")</f>
        <v>55.025700000000001</v>
      </c>
      <c r="S2788" s="75">
        <v>224</v>
      </c>
      <c r="T2788" s="75">
        <v>212</v>
      </c>
      <c r="U2788" s="75">
        <v>4</v>
      </c>
      <c r="V2788" s="75">
        <v>18</v>
      </c>
      <c r="W2788" s="50" t="str">
        <f t="shared" si="229"/>
        <v>-</v>
      </c>
      <c r="X2788" s="50">
        <f t="shared" si="230"/>
        <v>12</v>
      </c>
    </row>
    <row r="2789" spans="2:24" ht="15" x14ac:dyDescent="0.3">
      <c r="B2789" s="75" t="str">
        <f t="shared" si="231"/>
        <v>M58×4</v>
      </c>
      <c r="C2789" s="77" t="s">
        <v>216</v>
      </c>
      <c r="D2789" s="77" t="s">
        <v>221</v>
      </c>
      <c r="E2789" s="74" t="s">
        <v>0</v>
      </c>
      <c r="F2789" s="75">
        <v>58</v>
      </c>
      <c r="G2789" s="75">
        <v>4</v>
      </c>
      <c r="H2789" s="74" t="s">
        <v>464</v>
      </c>
      <c r="I2789" s="74" t="s">
        <v>423</v>
      </c>
      <c r="J2789" s="75" t="s">
        <v>313</v>
      </c>
      <c r="K2789" s="58" t="s">
        <v>491</v>
      </c>
      <c r="L2789" s="75">
        <v>58</v>
      </c>
      <c r="M2789" s="75">
        <v>4</v>
      </c>
      <c r="N2789" s="74">
        <v>60</v>
      </c>
      <c r="O2789" s="101">
        <f t="array" ref="O2789">IFERROR(INDEX($AD$11:$AO$1485,MATCH($B2789&amp;$I2789,$Z$11:$Z$1485&amp;$AG$11:$AG$1485,0),MATCH($C2789,$AD$9:$AO$9,0)),"-")</f>
        <v>57.45</v>
      </c>
      <c r="P2789" s="75" t="s">
        <v>131</v>
      </c>
      <c r="Q2789" s="75" t="s">
        <v>131</v>
      </c>
      <c r="R2789" s="101">
        <f t="array" ref="R2789">IFERROR(INDEX($AD$11:$AO$1485,MATCH($B2789&amp;$I2789,$Z$11:$Z$1485&amp;$AG$11:$AG$1485,0),MATCH($D2789,$AD$9:$AO$9,0)),"-")</f>
        <v>55.401899999999998</v>
      </c>
      <c r="S2789" s="75">
        <v>327</v>
      </c>
      <c r="T2789" s="75">
        <v>315</v>
      </c>
      <c r="U2789" s="75">
        <v>5</v>
      </c>
      <c r="V2789" s="75">
        <v>11</v>
      </c>
      <c r="W2789" s="50" t="str">
        <f t="shared" si="229"/>
        <v>-</v>
      </c>
      <c r="X2789" s="50">
        <f t="shared" si="230"/>
        <v>12</v>
      </c>
    </row>
    <row r="2790" spans="2:24" ht="15" x14ac:dyDescent="0.3">
      <c r="B2790" s="75" t="str">
        <f t="shared" si="231"/>
        <v>M58×3</v>
      </c>
      <c r="C2790" s="77" t="s">
        <v>216</v>
      </c>
      <c r="D2790" s="77" t="s">
        <v>221</v>
      </c>
      <c r="E2790" s="74" t="s">
        <v>0</v>
      </c>
      <c r="F2790" s="75">
        <v>58</v>
      </c>
      <c r="G2790" s="75">
        <v>3</v>
      </c>
      <c r="H2790" s="74" t="s">
        <v>464</v>
      </c>
      <c r="I2790" s="74" t="s">
        <v>423</v>
      </c>
      <c r="J2790" s="75" t="s">
        <v>313</v>
      </c>
      <c r="K2790" s="58" t="s">
        <v>491</v>
      </c>
      <c r="L2790" s="75">
        <v>58</v>
      </c>
      <c r="M2790" s="75">
        <v>3</v>
      </c>
      <c r="N2790" s="74">
        <v>60</v>
      </c>
      <c r="O2790" s="101">
        <f t="array" ref="O2790">IFERROR(INDEX($AD$11:$AO$1485,MATCH($B2790&amp;$I2790,$Z$11:$Z$1485&amp;$AG$11:$AG$1485,0),MATCH($C2790,$AD$9:$AO$9,0)),"-")</f>
        <v>57.63</v>
      </c>
      <c r="P2790" s="75" t="s">
        <v>131</v>
      </c>
      <c r="Q2790" s="75" t="s">
        <v>131</v>
      </c>
      <c r="R2790" s="101">
        <f t="array" ref="R2790">IFERROR(INDEX($AD$11:$AO$1485,MATCH($B2790&amp;$I2790,$Z$11:$Z$1485&amp;$AG$11:$AG$1485,0),MATCH($D2790,$AD$9:$AO$9,0)),"-")</f>
        <v>56.051400000000001</v>
      </c>
      <c r="S2790" s="75">
        <v>292</v>
      </c>
      <c r="T2790" s="75">
        <v>280</v>
      </c>
      <c r="U2790" s="75">
        <v>5</v>
      </c>
      <c r="V2790" s="75">
        <v>12</v>
      </c>
      <c r="W2790" s="50" t="str">
        <f t="shared" si="229"/>
        <v>-</v>
      </c>
      <c r="X2790" s="50">
        <f t="shared" si="230"/>
        <v>12</v>
      </c>
    </row>
    <row r="2791" spans="2:24" ht="15" x14ac:dyDescent="0.3">
      <c r="B2791" s="75" t="str">
        <f t="shared" si="231"/>
        <v>M58×2</v>
      </c>
      <c r="C2791" s="77" t="s">
        <v>216</v>
      </c>
      <c r="D2791" s="77" t="s">
        <v>221</v>
      </c>
      <c r="E2791" s="74" t="s">
        <v>0</v>
      </c>
      <c r="F2791" s="75">
        <v>58</v>
      </c>
      <c r="G2791" s="75">
        <v>2</v>
      </c>
      <c r="H2791" s="74" t="s">
        <v>464</v>
      </c>
      <c r="I2791" s="74" t="s">
        <v>423</v>
      </c>
      <c r="J2791" s="75" t="s">
        <v>313</v>
      </c>
      <c r="K2791" s="58" t="s">
        <v>491</v>
      </c>
      <c r="L2791" s="75">
        <v>58</v>
      </c>
      <c r="M2791" s="75">
        <v>2</v>
      </c>
      <c r="N2791" s="74">
        <v>60</v>
      </c>
      <c r="O2791" s="101">
        <f t="array" ref="O2791">IFERROR(INDEX($AD$11:$AO$1485,MATCH($B2791&amp;$I2791,$Z$11:$Z$1485&amp;$AG$11:$AG$1485,0),MATCH($C2791,$AD$9:$AO$9,0)),"-")</f>
        <v>57.49</v>
      </c>
      <c r="P2791" s="75" t="s">
        <v>131</v>
      </c>
      <c r="Q2791" s="75" t="s">
        <v>131</v>
      </c>
      <c r="R2791" s="101">
        <f t="array" ref="R2791">IFERROR(INDEX($AD$11:$AO$1485,MATCH($B2791&amp;$I2791,$Z$11:$Z$1485&amp;$AG$11:$AG$1485,0),MATCH($D2791,$AD$9:$AO$9,0)),"-")</f>
        <v>56.701000000000001</v>
      </c>
      <c r="S2791" s="75">
        <v>222</v>
      </c>
      <c r="T2791" s="75">
        <v>210</v>
      </c>
      <c r="U2791" s="75">
        <v>5</v>
      </c>
      <c r="V2791" s="75">
        <v>15</v>
      </c>
      <c r="W2791" s="50" t="str">
        <f t="shared" si="229"/>
        <v>-</v>
      </c>
      <c r="X2791" s="50">
        <f t="shared" si="230"/>
        <v>12</v>
      </c>
    </row>
    <row r="2792" spans="2:24" ht="15" x14ac:dyDescent="0.3">
      <c r="B2792" s="75" t="str">
        <f t="shared" si="231"/>
        <v>M58×1.5</v>
      </c>
      <c r="C2792" s="77" t="s">
        <v>216</v>
      </c>
      <c r="D2792" s="77" t="s">
        <v>221</v>
      </c>
      <c r="E2792" s="74" t="s">
        <v>0</v>
      </c>
      <c r="F2792" s="75">
        <v>58</v>
      </c>
      <c r="G2792" s="75">
        <v>1.5</v>
      </c>
      <c r="H2792" s="74" t="s">
        <v>464</v>
      </c>
      <c r="I2792" s="74" t="s">
        <v>423</v>
      </c>
      <c r="J2792" s="75" t="s">
        <v>313</v>
      </c>
      <c r="K2792" s="58" t="s">
        <v>491</v>
      </c>
      <c r="L2792" s="75">
        <v>58</v>
      </c>
      <c r="M2792" s="75">
        <v>1.5</v>
      </c>
      <c r="N2792" s="74">
        <v>60</v>
      </c>
      <c r="O2792" s="101">
        <f t="array" ref="O2792">IFERROR(INDEX($AD$11:$AO$1485,MATCH($B2792&amp;$I2792,$Z$11:$Z$1485&amp;$AG$11:$AG$1485,0),MATCH($C2792,$AD$9:$AO$9,0)),"-")</f>
        <v>57.63</v>
      </c>
      <c r="P2792" s="75" t="s">
        <v>131</v>
      </c>
      <c r="Q2792" s="75" t="s">
        <v>131</v>
      </c>
      <c r="R2792" s="101">
        <f t="array" ref="R2792">IFERROR(INDEX($AD$11:$AO$1485,MATCH($B2792&amp;$I2792,$Z$11:$Z$1485&amp;$AG$11:$AG$1485,0),MATCH($D2792,$AD$9:$AO$9,0)),"-")</f>
        <v>57.025700000000001</v>
      </c>
      <c r="S2792" s="75">
        <v>202</v>
      </c>
      <c r="T2792" s="75">
        <v>190</v>
      </c>
      <c r="U2792" s="75">
        <v>4</v>
      </c>
      <c r="V2792" s="75">
        <v>18</v>
      </c>
      <c r="W2792" s="50" t="str">
        <f t="shared" si="229"/>
        <v>-</v>
      </c>
      <c r="X2792" s="50">
        <f t="shared" si="230"/>
        <v>12</v>
      </c>
    </row>
    <row r="2793" spans="2:24" ht="15" x14ac:dyDescent="0.3">
      <c r="B2793" s="75" t="str">
        <f t="shared" si="231"/>
        <v>M60×4</v>
      </c>
      <c r="C2793" s="77" t="s">
        <v>216</v>
      </c>
      <c r="D2793" s="77" t="s">
        <v>221</v>
      </c>
      <c r="E2793" s="74" t="s">
        <v>0</v>
      </c>
      <c r="F2793" s="75">
        <v>60</v>
      </c>
      <c r="G2793" s="75">
        <v>4</v>
      </c>
      <c r="H2793" s="74" t="s">
        <v>464</v>
      </c>
      <c r="I2793" s="74" t="s">
        <v>423</v>
      </c>
      <c r="J2793" s="75" t="s">
        <v>313</v>
      </c>
      <c r="K2793" s="58" t="s">
        <v>491</v>
      </c>
      <c r="L2793" s="75">
        <v>60</v>
      </c>
      <c r="M2793" s="75">
        <v>4</v>
      </c>
      <c r="N2793" s="74">
        <v>60</v>
      </c>
      <c r="O2793" s="101">
        <f t="array" ref="O2793">IFERROR(INDEX($AD$11:$AO$1485,MATCH($B2793&amp;$I2793,$Z$11:$Z$1485&amp;$AG$11:$AG$1485,0),MATCH($C2793,$AD$9:$AO$9,0)),"-")</f>
        <v>59.45</v>
      </c>
      <c r="P2793" s="75" t="s">
        <v>131</v>
      </c>
      <c r="Q2793" s="75" t="s">
        <v>131</v>
      </c>
      <c r="R2793" s="101">
        <f t="array" ref="R2793">IFERROR(INDEX($AD$11:$AO$1485,MATCH($B2793&amp;$I2793,$Z$11:$Z$1485&amp;$AG$11:$AG$1485,0),MATCH($D2793,$AD$9:$AO$9,0)),"-")</f>
        <v>57.401899999999998</v>
      </c>
      <c r="S2793" s="75">
        <v>327</v>
      </c>
      <c r="T2793" s="75">
        <v>315</v>
      </c>
      <c r="U2793" s="75">
        <v>5</v>
      </c>
      <c r="V2793" s="75">
        <v>11</v>
      </c>
      <c r="W2793" s="50" t="str">
        <f t="shared" si="229"/>
        <v>-</v>
      </c>
      <c r="X2793" s="50">
        <f t="shared" si="230"/>
        <v>12</v>
      </c>
    </row>
    <row r="2794" spans="2:24" ht="15" x14ac:dyDescent="0.3">
      <c r="B2794" s="75" t="str">
        <f t="shared" si="231"/>
        <v>M60×3</v>
      </c>
      <c r="C2794" s="77" t="s">
        <v>216</v>
      </c>
      <c r="D2794" s="77" t="s">
        <v>221</v>
      </c>
      <c r="E2794" s="74" t="s">
        <v>0</v>
      </c>
      <c r="F2794" s="75">
        <v>60</v>
      </c>
      <c r="G2794" s="75">
        <v>3</v>
      </c>
      <c r="H2794" s="74" t="s">
        <v>464</v>
      </c>
      <c r="I2794" s="74" t="s">
        <v>423</v>
      </c>
      <c r="J2794" s="75" t="s">
        <v>313</v>
      </c>
      <c r="K2794" s="58" t="s">
        <v>491</v>
      </c>
      <c r="L2794" s="75">
        <v>60</v>
      </c>
      <c r="M2794" s="75">
        <v>3</v>
      </c>
      <c r="N2794" s="74">
        <v>60</v>
      </c>
      <c r="O2794" s="101">
        <f t="array" ref="O2794">IFERROR(INDEX($AD$11:$AO$1485,MATCH($B2794&amp;$I2794,$Z$11:$Z$1485&amp;$AG$11:$AG$1485,0),MATCH($C2794,$AD$9:$AO$9,0)),"-")</f>
        <v>59.63</v>
      </c>
      <c r="P2794" s="75" t="s">
        <v>131</v>
      </c>
      <c r="Q2794" s="75" t="s">
        <v>131</v>
      </c>
      <c r="R2794" s="101">
        <f t="array" ref="R2794">IFERROR(INDEX($AD$11:$AO$1485,MATCH($B2794&amp;$I2794,$Z$11:$Z$1485&amp;$AG$11:$AG$1485,0),MATCH($D2794,$AD$9:$AO$9,0)),"-")</f>
        <v>58.051400000000001</v>
      </c>
      <c r="S2794" s="75">
        <v>292</v>
      </c>
      <c r="T2794" s="75">
        <v>280</v>
      </c>
      <c r="U2794" s="75">
        <v>5</v>
      </c>
      <c r="V2794" s="75">
        <v>12</v>
      </c>
      <c r="W2794" s="50" t="str">
        <f t="shared" si="229"/>
        <v>-</v>
      </c>
      <c r="X2794" s="50">
        <f t="shared" si="230"/>
        <v>12</v>
      </c>
    </row>
    <row r="2795" spans="2:24" ht="15" x14ac:dyDescent="0.3">
      <c r="B2795" s="75" t="str">
        <f t="shared" si="231"/>
        <v>M60×2</v>
      </c>
      <c r="C2795" s="77" t="s">
        <v>216</v>
      </c>
      <c r="D2795" s="77" t="s">
        <v>221</v>
      </c>
      <c r="E2795" s="74" t="s">
        <v>0</v>
      </c>
      <c r="F2795" s="75">
        <v>60</v>
      </c>
      <c r="G2795" s="75">
        <v>2</v>
      </c>
      <c r="H2795" s="74" t="s">
        <v>464</v>
      </c>
      <c r="I2795" s="74" t="s">
        <v>423</v>
      </c>
      <c r="J2795" s="75" t="s">
        <v>313</v>
      </c>
      <c r="K2795" s="58" t="s">
        <v>491</v>
      </c>
      <c r="L2795" s="75">
        <v>60</v>
      </c>
      <c r="M2795" s="75">
        <v>2</v>
      </c>
      <c r="N2795" s="74">
        <v>60</v>
      </c>
      <c r="O2795" s="101">
        <f t="array" ref="O2795">IFERROR(INDEX($AD$11:$AO$1485,MATCH($B2795&amp;$I2795,$Z$11:$Z$1485&amp;$AG$11:$AG$1485,0),MATCH($C2795,$AD$9:$AO$9,0)),"-")</f>
        <v>59.49</v>
      </c>
      <c r="P2795" s="75" t="s">
        <v>131</v>
      </c>
      <c r="Q2795" s="75" t="s">
        <v>131</v>
      </c>
      <c r="R2795" s="101">
        <f t="array" ref="R2795">IFERROR(INDEX($AD$11:$AO$1485,MATCH($B2795&amp;$I2795,$Z$11:$Z$1485&amp;$AG$11:$AG$1485,0),MATCH($D2795,$AD$9:$AO$9,0)),"-")</f>
        <v>58.701000000000001</v>
      </c>
      <c r="S2795" s="75">
        <v>222</v>
      </c>
      <c r="T2795" s="75">
        <v>210</v>
      </c>
      <c r="U2795" s="75">
        <v>5</v>
      </c>
      <c r="V2795" s="75">
        <v>15</v>
      </c>
      <c r="W2795" s="50" t="str">
        <f t="shared" si="229"/>
        <v>-</v>
      </c>
      <c r="X2795" s="50">
        <f t="shared" si="230"/>
        <v>12</v>
      </c>
    </row>
    <row r="2796" spans="2:24" ht="15" x14ac:dyDescent="0.3">
      <c r="B2796" s="75" t="str">
        <f t="shared" si="231"/>
        <v>M60×1.5</v>
      </c>
      <c r="C2796" s="77" t="s">
        <v>216</v>
      </c>
      <c r="D2796" s="77" t="s">
        <v>221</v>
      </c>
      <c r="E2796" s="74" t="s">
        <v>0</v>
      </c>
      <c r="F2796" s="75">
        <v>60</v>
      </c>
      <c r="G2796" s="75">
        <v>1.5</v>
      </c>
      <c r="H2796" s="74" t="s">
        <v>464</v>
      </c>
      <c r="I2796" s="74" t="s">
        <v>423</v>
      </c>
      <c r="J2796" s="75" t="s">
        <v>313</v>
      </c>
      <c r="K2796" s="58" t="s">
        <v>491</v>
      </c>
      <c r="L2796" s="75">
        <v>60</v>
      </c>
      <c r="M2796" s="75">
        <v>1.5</v>
      </c>
      <c r="N2796" s="74">
        <v>60</v>
      </c>
      <c r="O2796" s="101">
        <f t="array" ref="O2796">IFERROR(INDEX($AD$11:$AO$1485,MATCH($B2796&amp;$I2796,$Z$11:$Z$1485&amp;$AG$11:$AG$1485,0),MATCH($C2796,$AD$9:$AO$9,0)),"-")</f>
        <v>59.65</v>
      </c>
      <c r="P2796" s="75" t="s">
        <v>131</v>
      </c>
      <c r="Q2796" s="75" t="s">
        <v>131</v>
      </c>
      <c r="R2796" s="101">
        <f t="array" ref="R2796">IFERROR(INDEX($AD$11:$AO$1485,MATCH($B2796&amp;$I2796,$Z$11:$Z$1485&amp;$AG$11:$AG$1485,0),MATCH($D2796,$AD$9:$AO$9,0)),"-")</f>
        <v>59.025700000000001</v>
      </c>
      <c r="S2796" s="75">
        <v>202</v>
      </c>
      <c r="T2796" s="75">
        <v>190</v>
      </c>
      <c r="U2796" s="75">
        <v>4</v>
      </c>
      <c r="V2796" s="75">
        <v>18</v>
      </c>
      <c r="W2796" s="50" t="str">
        <f t="shared" ref="W2796:W2859" si="232">IF(P2796="-","-",P2796-Q2796)</f>
        <v>-</v>
      </c>
      <c r="X2796" s="50">
        <f t="shared" ref="X2796:X2859" si="233">S2796-T2796</f>
        <v>12</v>
      </c>
    </row>
    <row r="2797" spans="2:24" ht="15" x14ac:dyDescent="0.3">
      <c r="B2797" s="75" t="str">
        <f t="shared" si="231"/>
        <v>M62×4</v>
      </c>
      <c r="C2797" s="77" t="s">
        <v>216</v>
      </c>
      <c r="D2797" s="77" t="s">
        <v>221</v>
      </c>
      <c r="E2797" s="74" t="s">
        <v>0</v>
      </c>
      <c r="F2797" s="75">
        <v>62</v>
      </c>
      <c r="G2797" s="75">
        <v>4</v>
      </c>
      <c r="H2797" s="74" t="s">
        <v>464</v>
      </c>
      <c r="I2797" s="74" t="s">
        <v>423</v>
      </c>
      <c r="J2797" s="75" t="s">
        <v>313</v>
      </c>
      <c r="K2797" s="58" t="s">
        <v>491</v>
      </c>
      <c r="L2797" s="75">
        <v>62</v>
      </c>
      <c r="M2797" s="75">
        <v>4</v>
      </c>
      <c r="N2797" s="74">
        <v>60</v>
      </c>
      <c r="O2797" s="101">
        <f t="array" ref="O2797">IFERROR(INDEX($AD$11:$AO$1485,MATCH($B2797&amp;$I2797,$Z$11:$Z$1485&amp;$AG$11:$AG$1485,0),MATCH($C2797,$AD$9:$AO$9,0)),"-")</f>
        <v>61.45</v>
      </c>
      <c r="P2797" s="75" t="s">
        <v>131</v>
      </c>
      <c r="Q2797" s="75" t="s">
        <v>131</v>
      </c>
      <c r="R2797" s="101">
        <f t="array" ref="R2797">IFERROR(INDEX($AD$11:$AO$1485,MATCH($B2797&amp;$I2797,$Z$11:$Z$1485&amp;$AG$11:$AG$1485,0),MATCH($D2797,$AD$9:$AO$9,0)),"-")</f>
        <v>59.401899999999998</v>
      </c>
      <c r="S2797" s="75">
        <v>327</v>
      </c>
      <c r="T2797" s="75">
        <v>315</v>
      </c>
      <c r="U2797" s="75">
        <v>5</v>
      </c>
      <c r="V2797" s="75">
        <v>11</v>
      </c>
      <c r="W2797" s="50" t="str">
        <f t="shared" si="232"/>
        <v>-</v>
      </c>
      <c r="X2797" s="50">
        <f t="shared" si="233"/>
        <v>12</v>
      </c>
    </row>
    <row r="2798" spans="2:24" ht="15" x14ac:dyDescent="0.3">
      <c r="B2798" s="75" t="str">
        <f t="shared" si="231"/>
        <v>M62×3</v>
      </c>
      <c r="C2798" s="77" t="s">
        <v>216</v>
      </c>
      <c r="D2798" s="77" t="s">
        <v>221</v>
      </c>
      <c r="E2798" s="74" t="s">
        <v>0</v>
      </c>
      <c r="F2798" s="75">
        <v>62</v>
      </c>
      <c r="G2798" s="75">
        <v>3</v>
      </c>
      <c r="H2798" s="74" t="s">
        <v>464</v>
      </c>
      <c r="I2798" s="74" t="s">
        <v>423</v>
      </c>
      <c r="J2798" s="75" t="s">
        <v>313</v>
      </c>
      <c r="K2798" s="58" t="s">
        <v>491</v>
      </c>
      <c r="L2798" s="75">
        <v>62</v>
      </c>
      <c r="M2798" s="75">
        <v>3</v>
      </c>
      <c r="N2798" s="74">
        <v>60</v>
      </c>
      <c r="O2798" s="101">
        <f t="array" ref="O2798">IFERROR(INDEX($AD$11:$AO$1485,MATCH($B2798&amp;$I2798,$Z$11:$Z$1485&amp;$AG$11:$AG$1485,0),MATCH($C2798,$AD$9:$AO$9,0)),"-")</f>
        <v>61.63</v>
      </c>
      <c r="P2798" s="75" t="s">
        <v>131</v>
      </c>
      <c r="Q2798" s="75" t="s">
        <v>131</v>
      </c>
      <c r="R2798" s="101">
        <f t="array" ref="R2798">IFERROR(INDEX($AD$11:$AO$1485,MATCH($B2798&amp;$I2798,$Z$11:$Z$1485&amp;$AG$11:$AG$1485,0),MATCH($D2798,$AD$9:$AO$9,0)),"-")</f>
        <v>60.051400000000001</v>
      </c>
      <c r="S2798" s="75">
        <v>292</v>
      </c>
      <c r="T2798" s="75">
        <v>280</v>
      </c>
      <c r="U2798" s="75">
        <v>5</v>
      </c>
      <c r="V2798" s="75">
        <v>12</v>
      </c>
      <c r="W2798" s="50" t="str">
        <f t="shared" si="232"/>
        <v>-</v>
      </c>
      <c r="X2798" s="50">
        <f t="shared" si="233"/>
        <v>12</v>
      </c>
    </row>
    <row r="2799" spans="2:24" ht="15" x14ac:dyDescent="0.3">
      <c r="B2799" s="75" t="str">
        <f t="shared" si="231"/>
        <v>M62×2</v>
      </c>
      <c r="C2799" s="77" t="s">
        <v>216</v>
      </c>
      <c r="D2799" s="77" t="s">
        <v>221</v>
      </c>
      <c r="E2799" s="74" t="s">
        <v>0</v>
      </c>
      <c r="F2799" s="75">
        <v>62</v>
      </c>
      <c r="G2799" s="75">
        <v>2</v>
      </c>
      <c r="H2799" s="74" t="s">
        <v>464</v>
      </c>
      <c r="I2799" s="74" t="s">
        <v>423</v>
      </c>
      <c r="J2799" s="75" t="s">
        <v>313</v>
      </c>
      <c r="K2799" s="58" t="s">
        <v>491</v>
      </c>
      <c r="L2799" s="75">
        <v>62</v>
      </c>
      <c r="M2799" s="75">
        <v>2</v>
      </c>
      <c r="N2799" s="74">
        <v>60</v>
      </c>
      <c r="O2799" s="101">
        <f t="array" ref="O2799">IFERROR(INDEX($AD$11:$AO$1485,MATCH($B2799&amp;$I2799,$Z$11:$Z$1485&amp;$AG$11:$AG$1485,0),MATCH($C2799,$AD$9:$AO$9,0)),"-")</f>
        <v>61.49</v>
      </c>
      <c r="P2799" s="75" t="s">
        <v>131</v>
      </c>
      <c r="Q2799" s="75" t="s">
        <v>131</v>
      </c>
      <c r="R2799" s="101">
        <f t="array" ref="R2799">IFERROR(INDEX($AD$11:$AO$1485,MATCH($B2799&amp;$I2799,$Z$11:$Z$1485&amp;$AG$11:$AG$1485,0),MATCH($D2799,$AD$9:$AO$9,0)),"-")</f>
        <v>60.701000000000001</v>
      </c>
      <c r="S2799" s="75">
        <v>222</v>
      </c>
      <c r="T2799" s="75">
        <v>210</v>
      </c>
      <c r="U2799" s="75">
        <v>5</v>
      </c>
      <c r="V2799" s="75">
        <v>15</v>
      </c>
      <c r="W2799" s="50" t="str">
        <f t="shared" si="232"/>
        <v>-</v>
      </c>
      <c r="X2799" s="50">
        <f t="shared" si="233"/>
        <v>12</v>
      </c>
    </row>
    <row r="2800" spans="2:24" ht="15" x14ac:dyDescent="0.3">
      <c r="B2800" s="75" t="str">
        <f t="shared" si="231"/>
        <v>M62×1.5</v>
      </c>
      <c r="C2800" s="77" t="s">
        <v>216</v>
      </c>
      <c r="D2800" s="77" t="s">
        <v>221</v>
      </c>
      <c r="E2800" s="74" t="s">
        <v>0</v>
      </c>
      <c r="F2800" s="75">
        <v>62</v>
      </c>
      <c r="G2800" s="75">
        <v>1.5</v>
      </c>
      <c r="H2800" s="74" t="s">
        <v>464</v>
      </c>
      <c r="I2800" s="74" t="s">
        <v>423</v>
      </c>
      <c r="J2800" s="75" t="s">
        <v>313</v>
      </c>
      <c r="K2800" s="58" t="s">
        <v>491</v>
      </c>
      <c r="L2800" s="75">
        <v>62</v>
      </c>
      <c r="M2800" s="75">
        <v>1.5</v>
      </c>
      <c r="N2800" s="74">
        <v>60</v>
      </c>
      <c r="O2800" s="101">
        <f t="array" ref="O2800">IFERROR(INDEX($AD$11:$AO$1485,MATCH($B2800&amp;$I2800,$Z$11:$Z$1485&amp;$AG$11:$AG$1485,0),MATCH($C2800,$AD$9:$AO$9,0)),"-")</f>
        <v>61.65</v>
      </c>
      <c r="P2800" s="75" t="s">
        <v>131</v>
      </c>
      <c r="Q2800" s="75" t="s">
        <v>131</v>
      </c>
      <c r="R2800" s="101">
        <f t="array" ref="R2800">IFERROR(INDEX($AD$11:$AO$1485,MATCH($B2800&amp;$I2800,$Z$11:$Z$1485&amp;$AG$11:$AG$1485,0),MATCH($D2800,$AD$9:$AO$9,0)),"-")</f>
        <v>61.025700000000001</v>
      </c>
      <c r="S2800" s="75">
        <v>202</v>
      </c>
      <c r="T2800" s="75">
        <v>190</v>
      </c>
      <c r="U2800" s="75">
        <v>4</v>
      </c>
      <c r="V2800" s="75">
        <v>18</v>
      </c>
      <c r="W2800" s="50" t="str">
        <f t="shared" si="232"/>
        <v>-</v>
      </c>
      <c r="X2800" s="50">
        <f t="shared" si="233"/>
        <v>12</v>
      </c>
    </row>
    <row r="2801" spans="2:24" ht="15" x14ac:dyDescent="0.3">
      <c r="B2801" s="75" t="str">
        <f t="shared" si="231"/>
        <v>M64×4</v>
      </c>
      <c r="C2801" s="77" t="s">
        <v>216</v>
      </c>
      <c r="D2801" s="77" t="s">
        <v>221</v>
      </c>
      <c r="E2801" s="74" t="s">
        <v>0</v>
      </c>
      <c r="F2801" s="75">
        <v>64</v>
      </c>
      <c r="G2801" s="75">
        <v>4</v>
      </c>
      <c r="H2801" s="74" t="s">
        <v>464</v>
      </c>
      <c r="I2801" s="74" t="s">
        <v>423</v>
      </c>
      <c r="J2801" s="75" t="s">
        <v>313</v>
      </c>
      <c r="K2801" s="58" t="s">
        <v>491</v>
      </c>
      <c r="L2801" s="75">
        <v>64</v>
      </c>
      <c r="M2801" s="75">
        <v>4</v>
      </c>
      <c r="N2801" s="74">
        <v>60</v>
      </c>
      <c r="O2801" s="101">
        <f t="array" ref="O2801">IFERROR(INDEX($AD$11:$AO$1485,MATCH($B2801&amp;$I2801,$Z$11:$Z$1485&amp;$AG$11:$AG$1485,0),MATCH($C2801,$AD$9:$AO$9,0)),"-")</f>
        <v>63.45</v>
      </c>
      <c r="P2801" s="75" t="s">
        <v>131</v>
      </c>
      <c r="Q2801" s="75" t="s">
        <v>131</v>
      </c>
      <c r="R2801" s="101">
        <f t="array" ref="R2801">IFERROR(INDEX($AD$11:$AO$1485,MATCH($B2801&amp;$I2801,$Z$11:$Z$1485&amp;$AG$11:$AG$1485,0),MATCH($D2801,$AD$9:$AO$9,0)),"-")</f>
        <v>61.401899999999998</v>
      </c>
      <c r="S2801" s="75">
        <v>327</v>
      </c>
      <c r="T2801" s="75">
        <v>315</v>
      </c>
      <c r="U2801" s="75">
        <v>5</v>
      </c>
      <c r="V2801" s="75">
        <v>11</v>
      </c>
      <c r="W2801" s="50" t="str">
        <f t="shared" si="232"/>
        <v>-</v>
      </c>
      <c r="X2801" s="50">
        <f t="shared" si="233"/>
        <v>12</v>
      </c>
    </row>
    <row r="2802" spans="2:24" ht="15" x14ac:dyDescent="0.3">
      <c r="B2802" s="75" t="str">
        <f t="shared" si="231"/>
        <v>M64×3</v>
      </c>
      <c r="C2802" s="77" t="s">
        <v>216</v>
      </c>
      <c r="D2802" s="77" t="s">
        <v>221</v>
      </c>
      <c r="E2802" s="74" t="s">
        <v>0</v>
      </c>
      <c r="F2802" s="75">
        <v>64</v>
      </c>
      <c r="G2802" s="75">
        <v>3</v>
      </c>
      <c r="H2802" s="74" t="s">
        <v>464</v>
      </c>
      <c r="I2802" s="74" t="s">
        <v>423</v>
      </c>
      <c r="J2802" s="75" t="s">
        <v>313</v>
      </c>
      <c r="K2802" s="58" t="s">
        <v>491</v>
      </c>
      <c r="L2802" s="75">
        <v>64</v>
      </c>
      <c r="M2802" s="75">
        <v>3</v>
      </c>
      <c r="N2802" s="74">
        <v>60</v>
      </c>
      <c r="O2802" s="101">
        <f t="array" ref="O2802">IFERROR(INDEX($AD$11:$AO$1485,MATCH($B2802&amp;$I2802,$Z$11:$Z$1485&amp;$AG$11:$AG$1485,0),MATCH($C2802,$AD$9:$AO$9,0)),"-")</f>
        <v>63.63</v>
      </c>
      <c r="P2802" s="75" t="s">
        <v>131</v>
      </c>
      <c r="Q2802" s="75" t="s">
        <v>131</v>
      </c>
      <c r="R2802" s="101">
        <f t="array" ref="R2802">IFERROR(INDEX($AD$11:$AO$1485,MATCH($B2802&amp;$I2802,$Z$11:$Z$1485&amp;$AG$11:$AG$1485,0),MATCH($D2802,$AD$9:$AO$9,0)),"-")</f>
        <v>62.051400000000001</v>
      </c>
      <c r="S2802" s="75">
        <v>292</v>
      </c>
      <c r="T2802" s="75">
        <v>280</v>
      </c>
      <c r="U2802" s="75">
        <v>5</v>
      </c>
      <c r="V2802" s="75">
        <v>12</v>
      </c>
      <c r="W2802" s="50" t="str">
        <f t="shared" si="232"/>
        <v>-</v>
      </c>
      <c r="X2802" s="50">
        <f t="shared" si="233"/>
        <v>12</v>
      </c>
    </row>
    <row r="2803" spans="2:24" ht="15" x14ac:dyDescent="0.3">
      <c r="B2803" s="75" t="str">
        <f t="shared" si="231"/>
        <v>M64×2</v>
      </c>
      <c r="C2803" s="77" t="s">
        <v>216</v>
      </c>
      <c r="D2803" s="77" t="s">
        <v>221</v>
      </c>
      <c r="E2803" s="74" t="s">
        <v>0</v>
      </c>
      <c r="F2803" s="75">
        <v>64</v>
      </c>
      <c r="G2803" s="75">
        <v>2</v>
      </c>
      <c r="H2803" s="74" t="s">
        <v>464</v>
      </c>
      <c r="I2803" s="74" t="s">
        <v>423</v>
      </c>
      <c r="J2803" s="75" t="s">
        <v>313</v>
      </c>
      <c r="K2803" s="58" t="s">
        <v>491</v>
      </c>
      <c r="L2803" s="75">
        <v>64</v>
      </c>
      <c r="M2803" s="75">
        <v>2</v>
      </c>
      <c r="N2803" s="74">
        <v>60</v>
      </c>
      <c r="O2803" s="101">
        <f t="array" ref="O2803">IFERROR(INDEX($AD$11:$AO$1485,MATCH($B2803&amp;$I2803,$Z$11:$Z$1485&amp;$AG$11:$AG$1485,0),MATCH($C2803,$AD$9:$AO$9,0)),"-")</f>
        <v>63.8</v>
      </c>
      <c r="P2803" s="75" t="s">
        <v>131</v>
      </c>
      <c r="Q2803" s="75" t="s">
        <v>131</v>
      </c>
      <c r="R2803" s="101">
        <f t="array" ref="R2803">IFERROR(INDEX($AD$11:$AO$1485,MATCH($B2803&amp;$I2803,$Z$11:$Z$1485&amp;$AG$11:$AG$1485,0),MATCH($D2803,$AD$9:$AO$9,0)),"-")</f>
        <v>62.701000000000001</v>
      </c>
      <c r="S2803" s="75">
        <v>248</v>
      </c>
      <c r="T2803" s="75">
        <v>236</v>
      </c>
      <c r="U2803" s="75">
        <v>5</v>
      </c>
      <c r="V2803" s="75">
        <v>15</v>
      </c>
      <c r="W2803" s="50" t="str">
        <f t="shared" si="232"/>
        <v>-</v>
      </c>
      <c r="X2803" s="50">
        <f t="shared" si="233"/>
        <v>12</v>
      </c>
    </row>
    <row r="2804" spans="2:24" ht="15" x14ac:dyDescent="0.3">
      <c r="B2804" s="75" t="str">
        <f t="shared" si="231"/>
        <v>M64×1.5</v>
      </c>
      <c r="C2804" s="77" t="s">
        <v>216</v>
      </c>
      <c r="D2804" s="77" t="s">
        <v>221</v>
      </c>
      <c r="E2804" s="74" t="s">
        <v>0</v>
      </c>
      <c r="F2804" s="75">
        <v>64</v>
      </c>
      <c r="G2804" s="75">
        <v>1.5</v>
      </c>
      <c r="H2804" s="74" t="s">
        <v>464</v>
      </c>
      <c r="I2804" s="74" t="s">
        <v>423</v>
      </c>
      <c r="J2804" s="75" t="s">
        <v>313</v>
      </c>
      <c r="K2804" s="58" t="s">
        <v>491</v>
      </c>
      <c r="L2804" s="75">
        <v>64</v>
      </c>
      <c r="M2804" s="75">
        <v>1.5</v>
      </c>
      <c r="N2804" s="74">
        <v>60</v>
      </c>
      <c r="O2804" s="101">
        <f t="array" ref="O2804">IFERROR(INDEX($AD$11:$AO$1485,MATCH($B2804&amp;$I2804,$Z$11:$Z$1485&amp;$AG$11:$AG$1485,0),MATCH($C2804,$AD$9:$AO$9,0)),"-")</f>
        <v>63.89</v>
      </c>
      <c r="P2804" s="75" t="s">
        <v>131</v>
      </c>
      <c r="Q2804" s="75" t="s">
        <v>131</v>
      </c>
      <c r="R2804" s="101">
        <f t="array" ref="R2804">IFERROR(INDEX($AD$11:$AO$1485,MATCH($B2804&amp;$I2804,$Z$11:$Z$1485&amp;$AG$11:$AG$1485,0),MATCH($D2804,$AD$9:$AO$9,0)),"-")</f>
        <v>63.025700000000001</v>
      </c>
      <c r="S2804" s="75">
        <v>224</v>
      </c>
      <c r="T2804" s="75">
        <v>212</v>
      </c>
      <c r="U2804" s="75">
        <v>4</v>
      </c>
      <c r="V2804" s="75">
        <v>18</v>
      </c>
      <c r="W2804" s="50" t="str">
        <f t="shared" si="232"/>
        <v>-</v>
      </c>
      <c r="X2804" s="50">
        <f t="shared" si="233"/>
        <v>12</v>
      </c>
    </row>
    <row r="2805" spans="2:24" ht="15" x14ac:dyDescent="0.3">
      <c r="B2805" s="75" t="str">
        <f t="shared" si="231"/>
        <v>M65×4</v>
      </c>
      <c r="C2805" s="77" t="s">
        <v>216</v>
      </c>
      <c r="D2805" s="77" t="s">
        <v>221</v>
      </c>
      <c r="E2805" s="74" t="s">
        <v>0</v>
      </c>
      <c r="F2805" s="75">
        <v>65</v>
      </c>
      <c r="G2805" s="75">
        <v>4</v>
      </c>
      <c r="H2805" s="74" t="s">
        <v>464</v>
      </c>
      <c r="I2805" s="74" t="s">
        <v>423</v>
      </c>
      <c r="J2805" s="75" t="s">
        <v>313</v>
      </c>
      <c r="K2805" s="58" t="s">
        <v>491</v>
      </c>
      <c r="L2805" s="75">
        <v>65</v>
      </c>
      <c r="M2805" s="75">
        <v>4</v>
      </c>
      <c r="N2805" s="74">
        <v>60</v>
      </c>
      <c r="O2805" s="101">
        <f t="array" ref="O2805">IFERROR(INDEX($AD$11:$AO$1485,MATCH($B2805&amp;$I2805,$Z$11:$Z$1485&amp;$AG$11:$AG$1485,0),MATCH($C2805,$AD$9:$AO$9,0)),"-")</f>
        <v>64.45</v>
      </c>
      <c r="P2805" s="75" t="s">
        <v>131</v>
      </c>
      <c r="Q2805" s="75" t="s">
        <v>131</v>
      </c>
      <c r="R2805" s="101">
        <f t="array" ref="R2805">IFERROR(INDEX($AD$11:$AO$1485,MATCH($B2805&amp;$I2805,$Z$11:$Z$1485&amp;$AG$11:$AG$1485,0),MATCH($D2805,$AD$9:$AO$9,0)),"-")</f>
        <v>62.401899999999998</v>
      </c>
      <c r="S2805" s="75">
        <v>327</v>
      </c>
      <c r="T2805" s="75">
        <v>315</v>
      </c>
      <c r="U2805" s="75">
        <v>5</v>
      </c>
      <c r="V2805" s="75">
        <v>11</v>
      </c>
      <c r="W2805" s="50" t="str">
        <f t="shared" si="232"/>
        <v>-</v>
      </c>
      <c r="X2805" s="50">
        <f t="shared" si="233"/>
        <v>12</v>
      </c>
    </row>
    <row r="2806" spans="2:24" ht="15" x14ac:dyDescent="0.3">
      <c r="B2806" s="75" t="str">
        <f t="shared" si="231"/>
        <v>M65×3</v>
      </c>
      <c r="C2806" s="77" t="s">
        <v>216</v>
      </c>
      <c r="D2806" s="77" t="s">
        <v>221</v>
      </c>
      <c r="E2806" s="74" t="s">
        <v>0</v>
      </c>
      <c r="F2806" s="75">
        <v>65</v>
      </c>
      <c r="G2806" s="75">
        <v>3</v>
      </c>
      <c r="H2806" s="74" t="s">
        <v>464</v>
      </c>
      <c r="I2806" s="74" t="s">
        <v>423</v>
      </c>
      <c r="J2806" s="75" t="s">
        <v>313</v>
      </c>
      <c r="K2806" s="58" t="s">
        <v>491</v>
      </c>
      <c r="L2806" s="75">
        <v>65</v>
      </c>
      <c r="M2806" s="75">
        <v>3</v>
      </c>
      <c r="N2806" s="74">
        <v>60</v>
      </c>
      <c r="O2806" s="101">
        <f t="array" ref="O2806">IFERROR(INDEX($AD$11:$AO$1485,MATCH($B2806&amp;$I2806,$Z$11:$Z$1485&amp;$AG$11:$AG$1485,0),MATCH($C2806,$AD$9:$AO$9,0)),"-")</f>
        <v>64.63</v>
      </c>
      <c r="P2806" s="75" t="s">
        <v>131</v>
      </c>
      <c r="Q2806" s="75" t="s">
        <v>131</v>
      </c>
      <c r="R2806" s="101">
        <f t="array" ref="R2806">IFERROR(INDEX($AD$11:$AO$1485,MATCH($B2806&amp;$I2806,$Z$11:$Z$1485&amp;$AG$11:$AG$1485,0),MATCH($D2806,$AD$9:$AO$9,0)),"-")</f>
        <v>63.051400000000001</v>
      </c>
      <c r="S2806" s="75">
        <v>292</v>
      </c>
      <c r="T2806" s="75">
        <v>280</v>
      </c>
      <c r="U2806" s="75">
        <v>5</v>
      </c>
      <c r="V2806" s="75">
        <v>12</v>
      </c>
      <c r="W2806" s="50" t="str">
        <f t="shared" si="232"/>
        <v>-</v>
      </c>
      <c r="X2806" s="50">
        <f t="shared" si="233"/>
        <v>12</v>
      </c>
    </row>
    <row r="2807" spans="2:24" ht="15" x14ac:dyDescent="0.3">
      <c r="B2807" s="75" t="str">
        <f t="shared" si="231"/>
        <v>M65×2</v>
      </c>
      <c r="C2807" s="77" t="s">
        <v>216</v>
      </c>
      <c r="D2807" s="77" t="s">
        <v>221</v>
      </c>
      <c r="E2807" s="74" t="s">
        <v>0</v>
      </c>
      <c r="F2807" s="75">
        <v>65</v>
      </c>
      <c r="G2807" s="75">
        <v>2</v>
      </c>
      <c r="H2807" s="74" t="s">
        <v>464</v>
      </c>
      <c r="I2807" s="74" t="s">
        <v>423</v>
      </c>
      <c r="J2807" s="75" t="s">
        <v>313</v>
      </c>
      <c r="K2807" s="58" t="s">
        <v>491</v>
      </c>
      <c r="L2807" s="75">
        <v>65</v>
      </c>
      <c r="M2807" s="75">
        <v>2</v>
      </c>
      <c r="N2807" s="74">
        <v>60</v>
      </c>
      <c r="O2807" s="101">
        <f t="array" ref="O2807">IFERROR(INDEX($AD$11:$AO$1485,MATCH($B2807&amp;$I2807,$Z$11:$Z$1485&amp;$AG$11:$AG$1485,0),MATCH($C2807,$AD$9:$AO$9,0)),"-")</f>
        <v>64.489999999999995</v>
      </c>
      <c r="P2807" s="75" t="s">
        <v>131</v>
      </c>
      <c r="Q2807" s="75" t="s">
        <v>131</v>
      </c>
      <c r="R2807" s="101">
        <f t="array" ref="R2807">IFERROR(INDEX($AD$11:$AO$1485,MATCH($B2807&amp;$I2807,$Z$11:$Z$1485&amp;$AG$11:$AG$1485,0),MATCH($D2807,$AD$9:$AO$9,0)),"-")</f>
        <v>63.701000000000001</v>
      </c>
      <c r="S2807" s="75">
        <v>222</v>
      </c>
      <c r="T2807" s="75">
        <v>210</v>
      </c>
      <c r="U2807" s="75">
        <v>5</v>
      </c>
      <c r="V2807" s="75">
        <v>15</v>
      </c>
      <c r="W2807" s="50" t="str">
        <f t="shared" si="232"/>
        <v>-</v>
      </c>
      <c r="X2807" s="50">
        <f t="shared" si="233"/>
        <v>12</v>
      </c>
    </row>
    <row r="2808" spans="2:24" ht="15" x14ac:dyDescent="0.3">
      <c r="B2808" s="75" t="str">
        <f t="shared" si="231"/>
        <v>M65×1.5</v>
      </c>
      <c r="C2808" s="77" t="s">
        <v>216</v>
      </c>
      <c r="D2808" s="77" t="s">
        <v>221</v>
      </c>
      <c r="E2808" s="74" t="s">
        <v>0</v>
      </c>
      <c r="F2808" s="75">
        <v>65</v>
      </c>
      <c r="G2808" s="75">
        <v>1.5</v>
      </c>
      <c r="H2808" s="74" t="s">
        <v>464</v>
      </c>
      <c r="I2808" s="74" t="s">
        <v>423</v>
      </c>
      <c r="J2808" s="75" t="s">
        <v>313</v>
      </c>
      <c r="K2808" s="58" t="s">
        <v>491</v>
      </c>
      <c r="L2808" s="75">
        <v>65</v>
      </c>
      <c r="M2808" s="75">
        <v>1.5</v>
      </c>
      <c r="N2808" s="74">
        <v>60</v>
      </c>
      <c r="O2808" s="101">
        <f t="array" ref="O2808">IFERROR(INDEX($AD$11:$AO$1485,MATCH($B2808&amp;$I2808,$Z$11:$Z$1485&amp;$AG$11:$AG$1485,0),MATCH($C2808,$AD$9:$AO$9,0)),"-")</f>
        <v>64.650000000000006</v>
      </c>
      <c r="P2808" s="75" t="s">
        <v>131</v>
      </c>
      <c r="Q2808" s="75" t="s">
        <v>131</v>
      </c>
      <c r="R2808" s="101">
        <f t="array" ref="R2808">IFERROR(INDEX($AD$11:$AO$1485,MATCH($B2808&amp;$I2808,$Z$11:$Z$1485&amp;$AG$11:$AG$1485,0),MATCH($D2808,$AD$9:$AO$9,0)),"-")</f>
        <v>64.025700000000001</v>
      </c>
      <c r="S2808" s="75">
        <v>202</v>
      </c>
      <c r="T2808" s="75">
        <v>190</v>
      </c>
      <c r="U2808" s="75">
        <v>4</v>
      </c>
      <c r="V2808" s="75">
        <v>18</v>
      </c>
      <c r="W2808" s="50" t="str">
        <f t="shared" si="232"/>
        <v>-</v>
      </c>
      <c r="X2808" s="50">
        <f t="shared" si="233"/>
        <v>12</v>
      </c>
    </row>
    <row r="2809" spans="2:24" ht="15" x14ac:dyDescent="0.3">
      <c r="B2809" s="75" t="str">
        <f t="shared" si="231"/>
        <v>M68×4</v>
      </c>
      <c r="C2809" s="77" t="s">
        <v>216</v>
      </c>
      <c r="D2809" s="77" t="s">
        <v>221</v>
      </c>
      <c r="E2809" s="74" t="s">
        <v>0</v>
      </c>
      <c r="F2809" s="75">
        <v>68</v>
      </c>
      <c r="G2809" s="75">
        <v>4</v>
      </c>
      <c r="H2809" s="74" t="s">
        <v>464</v>
      </c>
      <c r="I2809" s="74" t="s">
        <v>423</v>
      </c>
      <c r="J2809" s="75" t="s">
        <v>313</v>
      </c>
      <c r="K2809" s="58" t="s">
        <v>491</v>
      </c>
      <c r="L2809" s="75">
        <v>68</v>
      </c>
      <c r="M2809" s="75">
        <v>4</v>
      </c>
      <c r="N2809" s="74">
        <v>60</v>
      </c>
      <c r="O2809" s="101">
        <f t="array" ref="O2809">IFERROR(INDEX($AD$11:$AO$1485,MATCH($B2809&amp;$I2809,$Z$11:$Z$1485&amp;$AG$11:$AG$1485,0),MATCH($C2809,$AD$9:$AO$9,0)),"-")</f>
        <v>67.45</v>
      </c>
      <c r="P2809" s="75" t="s">
        <v>131</v>
      </c>
      <c r="Q2809" s="75" t="s">
        <v>131</v>
      </c>
      <c r="R2809" s="101">
        <f t="array" ref="R2809">IFERROR(INDEX($AD$11:$AO$1485,MATCH($B2809&amp;$I2809,$Z$11:$Z$1485&amp;$AG$11:$AG$1485,0),MATCH($D2809,$AD$9:$AO$9,0)),"-")</f>
        <v>65.401899999999998</v>
      </c>
      <c r="S2809" s="75">
        <v>327</v>
      </c>
      <c r="T2809" s="75">
        <v>315</v>
      </c>
      <c r="U2809" s="75">
        <v>5</v>
      </c>
      <c r="V2809" s="75">
        <v>11</v>
      </c>
      <c r="W2809" s="50" t="str">
        <f t="shared" si="232"/>
        <v>-</v>
      </c>
      <c r="X2809" s="50">
        <f t="shared" si="233"/>
        <v>12</v>
      </c>
    </row>
    <row r="2810" spans="2:24" ht="15" x14ac:dyDescent="0.3">
      <c r="B2810" s="75" t="str">
        <f t="shared" si="231"/>
        <v>M68×3</v>
      </c>
      <c r="C2810" s="77" t="s">
        <v>216</v>
      </c>
      <c r="D2810" s="77" t="s">
        <v>221</v>
      </c>
      <c r="E2810" s="74" t="s">
        <v>0</v>
      </c>
      <c r="F2810" s="75">
        <v>68</v>
      </c>
      <c r="G2810" s="75">
        <v>3</v>
      </c>
      <c r="H2810" s="74" t="s">
        <v>464</v>
      </c>
      <c r="I2810" s="74" t="s">
        <v>423</v>
      </c>
      <c r="J2810" s="75" t="s">
        <v>313</v>
      </c>
      <c r="K2810" s="58" t="s">
        <v>491</v>
      </c>
      <c r="L2810" s="75">
        <v>68</v>
      </c>
      <c r="M2810" s="75">
        <v>3</v>
      </c>
      <c r="N2810" s="74">
        <v>60</v>
      </c>
      <c r="O2810" s="101">
        <f t="array" ref="O2810">IFERROR(INDEX($AD$11:$AO$1485,MATCH($B2810&amp;$I2810,$Z$11:$Z$1485&amp;$AG$11:$AG$1485,0),MATCH($C2810,$AD$9:$AO$9,0)),"-")</f>
        <v>67.63</v>
      </c>
      <c r="P2810" s="75" t="s">
        <v>131</v>
      </c>
      <c r="Q2810" s="75" t="s">
        <v>131</v>
      </c>
      <c r="R2810" s="101">
        <f t="array" ref="R2810">IFERROR(INDEX($AD$11:$AO$1485,MATCH($B2810&amp;$I2810,$Z$11:$Z$1485&amp;$AG$11:$AG$1485,0),MATCH($D2810,$AD$9:$AO$9,0)),"-")</f>
        <v>66.051400000000001</v>
      </c>
      <c r="S2810" s="75">
        <v>292</v>
      </c>
      <c r="T2810" s="75">
        <v>280</v>
      </c>
      <c r="U2810" s="75">
        <v>5</v>
      </c>
      <c r="V2810" s="75">
        <v>12</v>
      </c>
      <c r="W2810" s="50" t="str">
        <f t="shared" si="232"/>
        <v>-</v>
      </c>
      <c r="X2810" s="50">
        <f t="shared" si="233"/>
        <v>12</v>
      </c>
    </row>
    <row r="2811" spans="2:24" ht="15" x14ac:dyDescent="0.3">
      <c r="B2811" s="75" t="str">
        <f t="shared" si="231"/>
        <v>M68×2</v>
      </c>
      <c r="C2811" s="77" t="s">
        <v>216</v>
      </c>
      <c r="D2811" s="77" t="s">
        <v>221</v>
      </c>
      <c r="E2811" s="74" t="s">
        <v>0</v>
      </c>
      <c r="F2811" s="75">
        <v>68</v>
      </c>
      <c r="G2811" s="75">
        <v>2</v>
      </c>
      <c r="H2811" s="74" t="s">
        <v>464</v>
      </c>
      <c r="I2811" s="74" t="s">
        <v>423</v>
      </c>
      <c r="J2811" s="75" t="s">
        <v>313</v>
      </c>
      <c r="K2811" s="58" t="s">
        <v>491</v>
      </c>
      <c r="L2811" s="75">
        <v>68</v>
      </c>
      <c r="M2811" s="75">
        <v>2</v>
      </c>
      <c r="N2811" s="74">
        <v>60</v>
      </c>
      <c r="O2811" s="101">
        <f t="array" ref="O2811">IFERROR(INDEX($AD$11:$AO$1485,MATCH($B2811&amp;$I2811,$Z$11:$Z$1485&amp;$AG$11:$AG$1485,0),MATCH($C2811,$AD$9:$AO$9,0)),"-")</f>
        <v>67.489999999999995</v>
      </c>
      <c r="P2811" s="75" t="s">
        <v>131</v>
      </c>
      <c r="Q2811" s="75" t="s">
        <v>131</v>
      </c>
      <c r="R2811" s="101">
        <f t="array" ref="R2811">IFERROR(INDEX($AD$11:$AO$1485,MATCH($B2811&amp;$I2811,$Z$11:$Z$1485&amp;$AG$11:$AG$1485,0),MATCH($D2811,$AD$9:$AO$9,0)),"-")</f>
        <v>66.700999999999993</v>
      </c>
      <c r="S2811" s="75">
        <v>222</v>
      </c>
      <c r="T2811" s="75">
        <v>210</v>
      </c>
      <c r="U2811" s="75">
        <v>5</v>
      </c>
      <c r="V2811" s="75">
        <v>15</v>
      </c>
      <c r="W2811" s="50" t="str">
        <f t="shared" si="232"/>
        <v>-</v>
      </c>
      <c r="X2811" s="50">
        <f t="shared" si="233"/>
        <v>12</v>
      </c>
    </row>
    <row r="2812" spans="2:24" ht="15" x14ac:dyDescent="0.3">
      <c r="B2812" s="75" t="str">
        <f t="shared" si="231"/>
        <v>M68×1.5</v>
      </c>
      <c r="C2812" s="77" t="s">
        <v>216</v>
      </c>
      <c r="D2812" s="77" t="s">
        <v>221</v>
      </c>
      <c r="E2812" s="74" t="s">
        <v>0</v>
      </c>
      <c r="F2812" s="75">
        <v>68</v>
      </c>
      <c r="G2812" s="75">
        <v>1.5</v>
      </c>
      <c r="H2812" s="74" t="s">
        <v>464</v>
      </c>
      <c r="I2812" s="74" t="s">
        <v>423</v>
      </c>
      <c r="J2812" s="75" t="s">
        <v>313</v>
      </c>
      <c r="K2812" s="58" t="s">
        <v>491</v>
      </c>
      <c r="L2812" s="75">
        <v>68</v>
      </c>
      <c r="M2812" s="75">
        <v>1.5</v>
      </c>
      <c r="N2812" s="74">
        <v>60</v>
      </c>
      <c r="O2812" s="101">
        <f t="array" ref="O2812">IFERROR(INDEX($AD$11:$AO$1485,MATCH($B2812&amp;$I2812,$Z$11:$Z$1485&amp;$AG$11:$AG$1485,0),MATCH($C2812,$AD$9:$AO$9,0)),"-")</f>
        <v>67.650000000000006</v>
      </c>
      <c r="P2812" s="75" t="s">
        <v>131</v>
      </c>
      <c r="Q2812" s="75" t="s">
        <v>131</v>
      </c>
      <c r="R2812" s="101">
        <f t="array" ref="R2812">IFERROR(INDEX($AD$11:$AO$1485,MATCH($B2812&amp;$I2812,$Z$11:$Z$1485&amp;$AG$11:$AG$1485,0),MATCH($D2812,$AD$9:$AO$9,0)),"-")</f>
        <v>67.025700000000001</v>
      </c>
      <c r="S2812" s="75">
        <v>202</v>
      </c>
      <c r="T2812" s="75">
        <v>190</v>
      </c>
      <c r="U2812" s="75">
        <v>4</v>
      </c>
      <c r="V2812" s="75">
        <v>18</v>
      </c>
      <c r="W2812" s="50" t="str">
        <f t="shared" si="232"/>
        <v>-</v>
      </c>
      <c r="X2812" s="50">
        <f t="shared" si="233"/>
        <v>12</v>
      </c>
    </row>
    <row r="2813" spans="2:24" ht="15" x14ac:dyDescent="0.3">
      <c r="B2813" s="75" t="str">
        <f t="shared" si="231"/>
        <v>M70×6</v>
      </c>
      <c r="C2813" s="77" t="s">
        <v>216</v>
      </c>
      <c r="D2813" s="77" t="s">
        <v>221</v>
      </c>
      <c r="E2813" s="74" t="s">
        <v>0</v>
      </c>
      <c r="F2813" s="75">
        <v>70</v>
      </c>
      <c r="G2813" s="75">
        <v>6</v>
      </c>
      <c r="H2813" s="74" t="s">
        <v>464</v>
      </c>
      <c r="I2813" s="74" t="s">
        <v>423</v>
      </c>
      <c r="J2813" s="75" t="s">
        <v>313</v>
      </c>
      <c r="K2813" s="58" t="s">
        <v>491</v>
      </c>
      <c r="L2813" s="75">
        <v>70</v>
      </c>
      <c r="M2813" s="75">
        <v>6</v>
      </c>
      <c r="N2813" s="74">
        <v>60</v>
      </c>
      <c r="O2813" s="101">
        <f t="array" ref="O2813">IFERROR(INDEX($AD$11:$AO$1485,MATCH($B2813&amp;$I2813,$Z$11:$Z$1485&amp;$AG$11:$AG$1485,0),MATCH($C2813,$AD$9:$AO$9,0)),"-")</f>
        <v>69.08</v>
      </c>
      <c r="P2813" s="75" t="s">
        <v>131</v>
      </c>
      <c r="Q2813" s="75" t="s">
        <v>131</v>
      </c>
      <c r="R2813" s="101">
        <f t="array" ref="R2813">IFERROR(INDEX($AD$11:$AO$1485,MATCH($B2813&amp;$I2813,$Z$11:$Z$1485&amp;$AG$11:$AG$1485,0),MATCH($D2813,$AD$9:$AO$9,0)),"-")</f>
        <v>66.102900000000005</v>
      </c>
      <c r="S2813" s="75">
        <v>387</v>
      </c>
      <c r="T2813" s="75">
        <v>375</v>
      </c>
      <c r="U2813" s="75">
        <v>6</v>
      </c>
      <c r="V2813" s="75">
        <v>9</v>
      </c>
      <c r="W2813" s="50" t="str">
        <f t="shared" si="232"/>
        <v>-</v>
      </c>
      <c r="X2813" s="50">
        <f t="shared" si="233"/>
        <v>12</v>
      </c>
    </row>
    <row r="2814" spans="2:24" ht="15" x14ac:dyDescent="0.3">
      <c r="B2814" s="75" t="str">
        <f t="shared" si="231"/>
        <v>M70×4</v>
      </c>
      <c r="C2814" s="77" t="s">
        <v>216</v>
      </c>
      <c r="D2814" s="77" t="s">
        <v>221</v>
      </c>
      <c r="E2814" s="74" t="s">
        <v>0</v>
      </c>
      <c r="F2814" s="75">
        <v>70</v>
      </c>
      <c r="G2814" s="75">
        <v>4</v>
      </c>
      <c r="H2814" s="74" t="s">
        <v>464</v>
      </c>
      <c r="I2814" s="74" t="s">
        <v>423</v>
      </c>
      <c r="J2814" s="75" t="s">
        <v>313</v>
      </c>
      <c r="K2814" s="58" t="s">
        <v>491</v>
      </c>
      <c r="L2814" s="75">
        <v>70</v>
      </c>
      <c r="M2814" s="75">
        <v>4</v>
      </c>
      <c r="N2814" s="74">
        <v>60</v>
      </c>
      <c r="O2814" s="101">
        <f t="array" ref="O2814">IFERROR(INDEX($AD$11:$AO$1485,MATCH($B2814&amp;$I2814,$Z$11:$Z$1485&amp;$AG$11:$AG$1485,0),MATCH($C2814,$AD$9:$AO$9,0)),"-")</f>
        <v>69.45</v>
      </c>
      <c r="P2814" s="75" t="s">
        <v>131</v>
      </c>
      <c r="Q2814" s="75" t="s">
        <v>131</v>
      </c>
      <c r="R2814" s="101">
        <f t="array" ref="R2814">IFERROR(INDEX($AD$11:$AO$1485,MATCH($B2814&amp;$I2814,$Z$11:$Z$1485&amp;$AG$11:$AG$1485,0),MATCH($D2814,$AD$9:$AO$9,0)),"-")</f>
        <v>67.401899999999998</v>
      </c>
      <c r="S2814" s="75">
        <v>327</v>
      </c>
      <c r="T2814" s="75">
        <v>315</v>
      </c>
      <c r="U2814" s="75">
        <v>5</v>
      </c>
      <c r="V2814" s="75">
        <v>11</v>
      </c>
      <c r="W2814" s="50" t="str">
        <f t="shared" si="232"/>
        <v>-</v>
      </c>
      <c r="X2814" s="50">
        <f t="shared" si="233"/>
        <v>12</v>
      </c>
    </row>
    <row r="2815" spans="2:24" ht="15" x14ac:dyDescent="0.3">
      <c r="B2815" s="75" t="str">
        <f t="shared" si="231"/>
        <v>M70×3</v>
      </c>
      <c r="C2815" s="77" t="s">
        <v>216</v>
      </c>
      <c r="D2815" s="77" t="s">
        <v>221</v>
      </c>
      <c r="E2815" s="74" t="s">
        <v>0</v>
      </c>
      <c r="F2815" s="75">
        <v>70</v>
      </c>
      <c r="G2815" s="75">
        <v>3</v>
      </c>
      <c r="H2815" s="74" t="s">
        <v>464</v>
      </c>
      <c r="I2815" s="74" t="s">
        <v>423</v>
      </c>
      <c r="J2815" s="75" t="s">
        <v>313</v>
      </c>
      <c r="K2815" s="58" t="s">
        <v>491</v>
      </c>
      <c r="L2815" s="75">
        <v>70</v>
      </c>
      <c r="M2815" s="75">
        <v>3</v>
      </c>
      <c r="N2815" s="74">
        <v>60</v>
      </c>
      <c r="O2815" s="101">
        <f t="array" ref="O2815">IFERROR(INDEX($AD$11:$AO$1485,MATCH($B2815&amp;$I2815,$Z$11:$Z$1485&amp;$AG$11:$AG$1485,0),MATCH($C2815,$AD$9:$AO$9,0)),"-")</f>
        <v>69.63</v>
      </c>
      <c r="P2815" s="75" t="s">
        <v>131</v>
      </c>
      <c r="Q2815" s="75" t="s">
        <v>131</v>
      </c>
      <c r="R2815" s="101">
        <f t="array" ref="R2815">IFERROR(INDEX($AD$11:$AO$1485,MATCH($B2815&amp;$I2815,$Z$11:$Z$1485&amp;$AG$11:$AG$1485,0),MATCH($D2815,$AD$9:$AO$9,0)),"-")</f>
        <v>68.051400000000001</v>
      </c>
      <c r="S2815" s="75">
        <v>292</v>
      </c>
      <c r="T2815" s="75">
        <v>280</v>
      </c>
      <c r="U2815" s="75">
        <v>5</v>
      </c>
      <c r="V2815" s="75">
        <v>12</v>
      </c>
      <c r="W2815" s="50" t="str">
        <f t="shared" si="232"/>
        <v>-</v>
      </c>
      <c r="X2815" s="50">
        <f t="shared" si="233"/>
        <v>12</v>
      </c>
    </row>
    <row r="2816" spans="2:24" ht="15" x14ac:dyDescent="0.3">
      <c r="B2816" s="75" t="str">
        <f t="shared" si="231"/>
        <v>M70×2</v>
      </c>
      <c r="C2816" s="77" t="s">
        <v>216</v>
      </c>
      <c r="D2816" s="77" t="s">
        <v>221</v>
      </c>
      <c r="E2816" s="74" t="s">
        <v>0</v>
      </c>
      <c r="F2816" s="75">
        <v>70</v>
      </c>
      <c r="G2816" s="75">
        <v>2</v>
      </c>
      <c r="H2816" s="74" t="s">
        <v>464</v>
      </c>
      <c r="I2816" s="74" t="s">
        <v>423</v>
      </c>
      <c r="J2816" s="75" t="s">
        <v>313</v>
      </c>
      <c r="K2816" s="58" t="s">
        <v>491</v>
      </c>
      <c r="L2816" s="75">
        <v>70</v>
      </c>
      <c r="M2816" s="75">
        <v>2</v>
      </c>
      <c r="N2816" s="74">
        <v>60</v>
      </c>
      <c r="O2816" s="101">
        <f t="array" ref="O2816">IFERROR(INDEX($AD$11:$AO$1485,MATCH($B2816&amp;$I2816,$Z$11:$Z$1485&amp;$AG$11:$AG$1485,0),MATCH($C2816,$AD$9:$AO$9,0)),"-")</f>
        <v>69.489999999999995</v>
      </c>
      <c r="P2816" s="75" t="s">
        <v>131</v>
      </c>
      <c r="Q2816" s="75" t="s">
        <v>131</v>
      </c>
      <c r="R2816" s="101">
        <f t="array" ref="R2816">IFERROR(INDEX($AD$11:$AO$1485,MATCH($B2816&amp;$I2816,$Z$11:$Z$1485&amp;$AG$11:$AG$1485,0),MATCH($D2816,$AD$9:$AO$9,0)),"-")</f>
        <v>68.700999999999993</v>
      </c>
      <c r="S2816" s="75">
        <v>222</v>
      </c>
      <c r="T2816" s="75">
        <v>210</v>
      </c>
      <c r="U2816" s="75">
        <v>5</v>
      </c>
      <c r="V2816" s="75">
        <v>15</v>
      </c>
      <c r="W2816" s="50" t="str">
        <f t="shared" si="232"/>
        <v>-</v>
      </c>
      <c r="X2816" s="50">
        <f t="shared" si="233"/>
        <v>12</v>
      </c>
    </row>
    <row r="2817" spans="2:24" ht="15" x14ac:dyDescent="0.3">
      <c r="B2817" s="75" t="str">
        <f t="shared" si="231"/>
        <v>M70×1.5</v>
      </c>
      <c r="C2817" s="77" t="s">
        <v>216</v>
      </c>
      <c r="D2817" s="77" t="s">
        <v>221</v>
      </c>
      <c r="E2817" s="74" t="s">
        <v>0</v>
      </c>
      <c r="F2817" s="75">
        <v>70</v>
      </c>
      <c r="G2817" s="75">
        <v>1.5</v>
      </c>
      <c r="H2817" s="74" t="s">
        <v>464</v>
      </c>
      <c r="I2817" s="74" t="s">
        <v>423</v>
      </c>
      <c r="J2817" s="75" t="s">
        <v>313</v>
      </c>
      <c r="K2817" s="58" t="s">
        <v>491</v>
      </c>
      <c r="L2817" s="75">
        <v>70</v>
      </c>
      <c r="M2817" s="75">
        <v>1.5</v>
      </c>
      <c r="N2817" s="74">
        <v>60</v>
      </c>
      <c r="O2817" s="101">
        <f t="array" ref="O2817">IFERROR(INDEX($AD$11:$AO$1485,MATCH($B2817&amp;$I2817,$Z$11:$Z$1485&amp;$AG$11:$AG$1485,0),MATCH($C2817,$AD$9:$AO$9,0)),"-")</f>
        <v>69.650000000000006</v>
      </c>
      <c r="P2817" s="75" t="s">
        <v>131</v>
      </c>
      <c r="Q2817" s="75" t="s">
        <v>131</v>
      </c>
      <c r="R2817" s="101">
        <f t="array" ref="R2817">IFERROR(INDEX($AD$11:$AO$1485,MATCH($B2817&amp;$I2817,$Z$11:$Z$1485&amp;$AG$11:$AG$1485,0),MATCH($D2817,$AD$9:$AO$9,0)),"-")</f>
        <v>69.025700000000001</v>
      </c>
      <c r="S2817" s="75">
        <v>202</v>
      </c>
      <c r="T2817" s="75">
        <v>190</v>
      </c>
      <c r="U2817" s="75">
        <v>4</v>
      </c>
      <c r="V2817" s="75">
        <v>18</v>
      </c>
      <c r="W2817" s="50" t="str">
        <f t="shared" si="232"/>
        <v>-</v>
      </c>
      <c r="X2817" s="50">
        <f t="shared" si="233"/>
        <v>12</v>
      </c>
    </row>
    <row r="2818" spans="2:24" ht="15" x14ac:dyDescent="0.3">
      <c r="B2818" s="75" t="str">
        <f t="shared" si="231"/>
        <v>M72×6</v>
      </c>
      <c r="C2818" s="77" t="s">
        <v>216</v>
      </c>
      <c r="D2818" s="77" t="s">
        <v>221</v>
      </c>
      <c r="E2818" s="74" t="s">
        <v>0</v>
      </c>
      <c r="F2818" s="75">
        <v>72</v>
      </c>
      <c r="G2818" s="75">
        <v>6</v>
      </c>
      <c r="H2818" s="74" t="s">
        <v>464</v>
      </c>
      <c r="I2818" s="74" t="s">
        <v>423</v>
      </c>
      <c r="J2818" s="75" t="s">
        <v>313</v>
      </c>
      <c r="K2818" s="58" t="s">
        <v>491</v>
      </c>
      <c r="L2818" s="75">
        <v>72</v>
      </c>
      <c r="M2818" s="75">
        <v>6</v>
      </c>
      <c r="N2818" s="74">
        <v>60</v>
      </c>
      <c r="O2818" s="101">
        <f t="array" ref="O2818">IFERROR(INDEX($AD$11:$AO$1485,MATCH($B2818&amp;$I2818,$Z$11:$Z$1485&amp;$AG$11:$AG$1485,0),MATCH($C2818,$AD$9:$AO$9,0)),"-")</f>
        <v>71.08</v>
      </c>
      <c r="P2818" s="75" t="s">
        <v>131</v>
      </c>
      <c r="Q2818" s="75" t="s">
        <v>131</v>
      </c>
      <c r="R2818" s="101">
        <f t="array" ref="R2818">IFERROR(INDEX($AD$11:$AO$1485,MATCH($B2818&amp;$I2818,$Z$11:$Z$1485&amp;$AG$11:$AG$1485,0),MATCH($D2818,$AD$9:$AO$9,0)),"-")</f>
        <v>68.102900000000005</v>
      </c>
      <c r="S2818" s="75">
        <v>387</v>
      </c>
      <c r="T2818" s="75">
        <v>375</v>
      </c>
      <c r="U2818" s="75">
        <v>6</v>
      </c>
      <c r="V2818" s="75">
        <v>6</v>
      </c>
      <c r="W2818" s="50" t="str">
        <f t="shared" si="232"/>
        <v>-</v>
      </c>
      <c r="X2818" s="50">
        <f t="shared" si="233"/>
        <v>12</v>
      </c>
    </row>
    <row r="2819" spans="2:24" ht="15" x14ac:dyDescent="0.3">
      <c r="B2819" s="75" t="str">
        <f t="shared" si="231"/>
        <v>M72×4</v>
      </c>
      <c r="C2819" s="77" t="s">
        <v>216</v>
      </c>
      <c r="D2819" s="77" t="s">
        <v>221</v>
      </c>
      <c r="E2819" s="74" t="s">
        <v>0</v>
      </c>
      <c r="F2819" s="75">
        <v>72</v>
      </c>
      <c r="G2819" s="75">
        <v>4</v>
      </c>
      <c r="H2819" s="74" t="s">
        <v>464</v>
      </c>
      <c r="I2819" s="74" t="s">
        <v>423</v>
      </c>
      <c r="J2819" s="75" t="s">
        <v>313</v>
      </c>
      <c r="K2819" s="58" t="s">
        <v>491</v>
      </c>
      <c r="L2819" s="75">
        <v>72</v>
      </c>
      <c r="M2819" s="75">
        <v>4</v>
      </c>
      <c r="N2819" s="74">
        <v>60</v>
      </c>
      <c r="O2819" s="101">
        <f t="array" ref="O2819">IFERROR(INDEX($AD$11:$AO$1485,MATCH($B2819&amp;$I2819,$Z$11:$Z$1485&amp;$AG$11:$AG$1485,0),MATCH($C2819,$AD$9:$AO$9,0)),"-")</f>
        <v>71.45</v>
      </c>
      <c r="P2819" s="75" t="s">
        <v>131</v>
      </c>
      <c r="Q2819" s="75" t="s">
        <v>131</v>
      </c>
      <c r="R2819" s="101">
        <f t="array" ref="R2819">IFERROR(INDEX($AD$11:$AO$1485,MATCH($B2819&amp;$I2819,$Z$11:$Z$1485&amp;$AG$11:$AG$1485,0),MATCH($D2819,$AD$9:$AO$9,0)),"-")</f>
        <v>69.401899999999998</v>
      </c>
      <c r="S2819" s="75">
        <v>327</v>
      </c>
      <c r="T2819" s="75">
        <v>315</v>
      </c>
      <c r="U2819" s="75">
        <v>5</v>
      </c>
      <c r="V2819" s="75">
        <v>11</v>
      </c>
      <c r="W2819" s="50" t="str">
        <f t="shared" si="232"/>
        <v>-</v>
      </c>
      <c r="X2819" s="50">
        <f t="shared" si="233"/>
        <v>12</v>
      </c>
    </row>
    <row r="2820" spans="2:24" ht="15" x14ac:dyDescent="0.3">
      <c r="B2820" s="75" t="str">
        <f t="shared" si="231"/>
        <v>M72×3</v>
      </c>
      <c r="C2820" s="77" t="s">
        <v>216</v>
      </c>
      <c r="D2820" s="77" t="s">
        <v>221</v>
      </c>
      <c r="E2820" s="74" t="s">
        <v>0</v>
      </c>
      <c r="F2820" s="75">
        <v>72</v>
      </c>
      <c r="G2820" s="75">
        <v>3</v>
      </c>
      <c r="H2820" s="74" t="s">
        <v>464</v>
      </c>
      <c r="I2820" s="74" t="s">
        <v>423</v>
      </c>
      <c r="J2820" s="75" t="s">
        <v>313</v>
      </c>
      <c r="K2820" s="58" t="s">
        <v>491</v>
      </c>
      <c r="L2820" s="75">
        <v>72</v>
      </c>
      <c r="M2820" s="75">
        <v>3</v>
      </c>
      <c r="N2820" s="74">
        <v>60</v>
      </c>
      <c r="O2820" s="101">
        <f t="array" ref="O2820">IFERROR(INDEX($AD$11:$AO$1485,MATCH($B2820&amp;$I2820,$Z$11:$Z$1485&amp;$AG$11:$AG$1485,0),MATCH($C2820,$AD$9:$AO$9,0)),"-")</f>
        <v>71.63</v>
      </c>
      <c r="P2820" s="75" t="s">
        <v>131</v>
      </c>
      <c r="Q2820" s="75" t="s">
        <v>131</v>
      </c>
      <c r="R2820" s="101">
        <f t="array" ref="R2820">IFERROR(INDEX($AD$11:$AO$1485,MATCH($B2820&amp;$I2820,$Z$11:$Z$1485&amp;$AG$11:$AG$1485,0),MATCH($D2820,$AD$9:$AO$9,0)),"-")</f>
        <v>70.051400000000001</v>
      </c>
      <c r="S2820" s="75">
        <v>292</v>
      </c>
      <c r="T2820" s="75">
        <v>280</v>
      </c>
      <c r="U2820" s="75">
        <v>5</v>
      </c>
      <c r="V2820" s="75">
        <v>12</v>
      </c>
      <c r="W2820" s="50" t="str">
        <f t="shared" si="232"/>
        <v>-</v>
      </c>
      <c r="X2820" s="50">
        <f t="shared" si="233"/>
        <v>12</v>
      </c>
    </row>
    <row r="2821" spans="2:24" ht="15" x14ac:dyDescent="0.3">
      <c r="B2821" s="75" t="str">
        <f t="shared" si="231"/>
        <v>M72×2</v>
      </c>
      <c r="C2821" s="77" t="s">
        <v>216</v>
      </c>
      <c r="D2821" s="77" t="s">
        <v>221</v>
      </c>
      <c r="E2821" s="74" t="s">
        <v>0</v>
      </c>
      <c r="F2821" s="75">
        <v>72</v>
      </c>
      <c r="G2821" s="75">
        <v>2</v>
      </c>
      <c r="H2821" s="74" t="s">
        <v>464</v>
      </c>
      <c r="I2821" s="74" t="s">
        <v>423</v>
      </c>
      <c r="J2821" s="75" t="s">
        <v>313</v>
      </c>
      <c r="K2821" s="58" t="s">
        <v>491</v>
      </c>
      <c r="L2821" s="75">
        <v>72</v>
      </c>
      <c r="M2821" s="75">
        <v>2</v>
      </c>
      <c r="N2821" s="74">
        <v>60</v>
      </c>
      <c r="O2821" s="101">
        <f t="array" ref="O2821">IFERROR(INDEX($AD$11:$AO$1485,MATCH($B2821&amp;$I2821,$Z$11:$Z$1485&amp;$AG$11:$AG$1485,0),MATCH($C2821,$AD$9:$AO$9,0)),"-")</f>
        <v>71.489999999999995</v>
      </c>
      <c r="P2821" s="75" t="s">
        <v>131</v>
      </c>
      <c r="Q2821" s="75" t="s">
        <v>131</v>
      </c>
      <c r="R2821" s="101">
        <f t="array" ref="R2821">IFERROR(INDEX($AD$11:$AO$1485,MATCH($B2821&amp;$I2821,$Z$11:$Z$1485&amp;$AG$11:$AG$1485,0),MATCH($D2821,$AD$9:$AO$9,0)),"-")</f>
        <v>70.700999999999993</v>
      </c>
      <c r="S2821" s="75">
        <v>222</v>
      </c>
      <c r="T2821" s="75">
        <v>210</v>
      </c>
      <c r="U2821" s="75">
        <v>5</v>
      </c>
      <c r="V2821" s="75">
        <v>15</v>
      </c>
      <c r="W2821" s="50" t="str">
        <f t="shared" si="232"/>
        <v>-</v>
      </c>
      <c r="X2821" s="50">
        <f t="shared" si="233"/>
        <v>12</v>
      </c>
    </row>
    <row r="2822" spans="2:24" ht="15" x14ac:dyDescent="0.3">
      <c r="B2822" s="75" t="str">
        <f t="shared" si="231"/>
        <v>M72×1.5</v>
      </c>
      <c r="C2822" s="77" t="s">
        <v>216</v>
      </c>
      <c r="D2822" s="77" t="s">
        <v>221</v>
      </c>
      <c r="E2822" s="74" t="s">
        <v>0</v>
      </c>
      <c r="F2822" s="75">
        <v>72</v>
      </c>
      <c r="G2822" s="75">
        <v>1.5</v>
      </c>
      <c r="H2822" s="74" t="s">
        <v>464</v>
      </c>
      <c r="I2822" s="74" t="s">
        <v>423</v>
      </c>
      <c r="J2822" s="75" t="s">
        <v>313</v>
      </c>
      <c r="K2822" s="58" t="s">
        <v>491</v>
      </c>
      <c r="L2822" s="75">
        <v>72</v>
      </c>
      <c r="M2822" s="75">
        <v>1.5</v>
      </c>
      <c r="N2822" s="74">
        <v>60</v>
      </c>
      <c r="O2822" s="101">
        <f t="array" ref="O2822">IFERROR(INDEX($AD$11:$AO$1485,MATCH($B2822&amp;$I2822,$Z$11:$Z$1485&amp;$AG$11:$AG$1485,0),MATCH($C2822,$AD$9:$AO$9,0)),"-")</f>
        <v>71.650000000000006</v>
      </c>
      <c r="P2822" s="75" t="s">
        <v>131</v>
      </c>
      <c r="Q2822" s="75" t="s">
        <v>131</v>
      </c>
      <c r="R2822" s="101">
        <f t="array" ref="R2822">IFERROR(INDEX($AD$11:$AO$1485,MATCH($B2822&amp;$I2822,$Z$11:$Z$1485&amp;$AG$11:$AG$1485,0),MATCH($D2822,$AD$9:$AO$9,0)),"-")</f>
        <v>71.025700000000001</v>
      </c>
      <c r="S2822" s="75">
        <v>202</v>
      </c>
      <c r="T2822" s="75">
        <v>190</v>
      </c>
      <c r="U2822" s="75">
        <v>4</v>
      </c>
      <c r="V2822" s="75">
        <v>18</v>
      </c>
      <c r="W2822" s="50" t="str">
        <f t="shared" si="232"/>
        <v>-</v>
      </c>
      <c r="X2822" s="50">
        <f t="shared" si="233"/>
        <v>12</v>
      </c>
    </row>
    <row r="2823" spans="2:24" ht="15" x14ac:dyDescent="0.3">
      <c r="B2823" s="75" t="str">
        <f t="shared" si="231"/>
        <v>M75×4</v>
      </c>
      <c r="C2823" s="77" t="s">
        <v>216</v>
      </c>
      <c r="D2823" s="77" t="s">
        <v>221</v>
      </c>
      <c r="E2823" s="74" t="s">
        <v>0</v>
      </c>
      <c r="F2823" s="75">
        <v>75</v>
      </c>
      <c r="G2823" s="75">
        <v>4</v>
      </c>
      <c r="H2823" s="74" t="s">
        <v>464</v>
      </c>
      <c r="I2823" s="74" t="s">
        <v>423</v>
      </c>
      <c r="J2823" s="75" t="s">
        <v>313</v>
      </c>
      <c r="K2823" s="58" t="s">
        <v>491</v>
      </c>
      <c r="L2823" s="75">
        <v>75</v>
      </c>
      <c r="M2823" s="75">
        <v>4</v>
      </c>
      <c r="N2823" s="74">
        <v>60</v>
      </c>
      <c r="O2823" s="101">
        <f t="array" ref="O2823">IFERROR(INDEX($AD$11:$AO$1485,MATCH($B2823&amp;$I2823,$Z$11:$Z$1485&amp;$AG$11:$AG$1485,0),MATCH($C2823,$AD$9:$AO$9,0)),"-")</f>
        <v>74.430000000000007</v>
      </c>
      <c r="P2823" s="75" t="s">
        <v>131</v>
      </c>
      <c r="Q2823" s="75" t="s">
        <v>131</v>
      </c>
      <c r="R2823" s="101">
        <f t="array" ref="R2823">IFERROR(INDEX($AD$11:$AO$1485,MATCH($B2823&amp;$I2823,$Z$11:$Z$1485&amp;$AG$11:$AG$1485,0),MATCH($D2823,$AD$9:$AO$9,0)),"-")</f>
        <v>72.401899999999998</v>
      </c>
      <c r="S2823" s="75">
        <v>327</v>
      </c>
      <c r="T2823" s="75">
        <v>315</v>
      </c>
      <c r="U2823" s="75">
        <v>5</v>
      </c>
      <c r="V2823" s="75">
        <v>11</v>
      </c>
      <c r="W2823" s="50" t="str">
        <f t="shared" si="232"/>
        <v>-</v>
      </c>
      <c r="X2823" s="50">
        <f t="shared" si="233"/>
        <v>12</v>
      </c>
    </row>
    <row r="2824" spans="2:24" ht="15" x14ac:dyDescent="0.3">
      <c r="B2824" s="75" t="str">
        <f t="shared" si="231"/>
        <v>M75×3</v>
      </c>
      <c r="C2824" s="77" t="s">
        <v>216</v>
      </c>
      <c r="D2824" s="77" t="s">
        <v>221</v>
      </c>
      <c r="E2824" s="74" t="s">
        <v>0</v>
      </c>
      <c r="F2824" s="75">
        <v>75</v>
      </c>
      <c r="G2824" s="75">
        <v>3</v>
      </c>
      <c r="H2824" s="74" t="s">
        <v>464</v>
      </c>
      <c r="I2824" s="74" t="s">
        <v>423</v>
      </c>
      <c r="J2824" s="75" t="s">
        <v>313</v>
      </c>
      <c r="K2824" s="58" t="s">
        <v>491</v>
      </c>
      <c r="L2824" s="75">
        <v>75</v>
      </c>
      <c r="M2824" s="75">
        <v>3</v>
      </c>
      <c r="N2824" s="74">
        <v>60</v>
      </c>
      <c r="O2824" s="101">
        <f t="array" ref="O2824">IFERROR(INDEX($AD$11:$AO$1485,MATCH($B2824&amp;$I2824,$Z$11:$Z$1485&amp;$AG$11:$AG$1485,0),MATCH($C2824,$AD$9:$AO$9,0)),"-")</f>
        <v>74.63</v>
      </c>
      <c r="P2824" s="75" t="s">
        <v>131</v>
      </c>
      <c r="Q2824" s="75" t="s">
        <v>131</v>
      </c>
      <c r="R2824" s="101">
        <f t="array" ref="R2824">IFERROR(INDEX($AD$11:$AO$1485,MATCH($B2824&amp;$I2824,$Z$11:$Z$1485&amp;$AG$11:$AG$1485,0),MATCH($D2824,$AD$9:$AO$9,0)),"-")</f>
        <v>73.051400000000001</v>
      </c>
      <c r="S2824" s="75">
        <v>292</v>
      </c>
      <c r="T2824" s="75">
        <v>280</v>
      </c>
      <c r="U2824" s="75">
        <v>5</v>
      </c>
      <c r="V2824" s="75">
        <v>12</v>
      </c>
      <c r="W2824" s="50" t="str">
        <f t="shared" si="232"/>
        <v>-</v>
      </c>
      <c r="X2824" s="50">
        <f t="shared" si="233"/>
        <v>12</v>
      </c>
    </row>
    <row r="2825" spans="2:24" ht="15" x14ac:dyDescent="0.3">
      <c r="B2825" s="75" t="str">
        <f t="shared" si="231"/>
        <v>M75×2</v>
      </c>
      <c r="C2825" s="77" t="s">
        <v>216</v>
      </c>
      <c r="D2825" s="77" t="s">
        <v>221</v>
      </c>
      <c r="E2825" s="74" t="s">
        <v>0</v>
      </c>
      <c r="F2825" s="75">
        <v>75</v>
      </c>
      <c r="G2825" s="75">
        <v>2</v>
      </c>
      <c r="H2825" s="74" t="s">
        <v>464</v>
      </c>
      <c r="I2825" s="74" t="s">
        <v>423</v>
      </c>
      <c r="J2825" s="75" t="s">
        <v>313</v>
      </c>
      <c r="K2825" s="58" t="s">
        <v>491</v>
      </c>
      <c r="L2825" s="75">
        <v>75</v>
      </c>
      <c r="M2825" s="75">
        <v>2</v>
      </c>
      <c r="N2825" s="74">
        <v>60</v>
      </c>
      <c r="O2825" s="101">
        <f t="array" ref="O2825">IFERROR(INDEX($AD$11:$AO$1485,MATCH($B2825&amp;$I2825,$Z$11:$Z$1485&amp;$AG$11:$AG$1485,0),MATCH($C2825,$AD$9:$AO$9,0)),"-")</f>
        <v>74.489999999999995</v>
      </c>
      <c r="P2825" s="75" t="s">
        <v>131</v>
      </c>
      <c r="Q2825" s="75" t="s">
        <v>131</v>
      </c>
      <c r="R2825" s="101">
        <f t="array" ref="R2825">IFERROR(INDEX($AD$11:$AO$1485,MATCH($B2825&amp;$I2825,$Z$11:$Z$1485&amp;$AG$11:$AG$1485,0),MATCH($D2825,$AD$9:$AO$9,0)),"-")</f>
        <v>73.700999999999993</v>
      </c>
      <c r="S2825" s="75">
        <v>222</v>
      </c>
      <c r="T2825" s="75">
        <v>210</v>
      </c>
      <c r="U2825" s="75">
        <v>5</v>
      </c>
      <c r="V2825" s="75">
        <v>15</v>
      </c>
      <c r="W2825" s="50" t="str">
        <f t="shared" si="232"/>
        <v>-</v>
      </c>
      <c r="X2825" s="50">
        <f t="shared" si="233"/>
        <v>12</v>
      </c>
    </row>
    <row r="2826" spans="2:24" ht="15" x14ac:dyDescent="0.3">
      <c r="B2826" s="75" t="str">
        <f t="shared" si="231"/>
        <v>M75×1.5</v>
      </c>
      <c r="C2826" s="77" t="s">
        <v>216</v>
      </c>
      <c r="D2826" s="77" t="s">
        <v>221</v>
      </c>
      <c r="E2826" s="74" t="s">
        <v>0</v>
      </c>
      <c r="F2826" s="75">
        <v>75</v>
      </c>
      <c r="G2826" s="75">
        <v>1.5</v>
      </c>
      <c r="H2826" s="74" t="s">
        <v>464</v>
      </c>
      <c r="I2826" s="74" t="s">
        <v>423</v>
      </c>
      <c r="J2826" s="75" t="s">
        <v>313</v>
      </c>
      <c r="K2826" s="58" t="s">
        <v>491</v>
      </c>
      <c r="L2826" s="75">
        <v>75</v>
      </c>
      <c r="M2826" s="75">
        <v>1.5</v>
      </c>
      <c r="N2826" s="74">
        <v>60</v>
      </c>
      <c r="O2826" s="101">
        <f t="array" ref="O2826">IFERROR(INDEX($AD$11:$AO$1485,MATCH($B2826&amp;$I2826,$Z$11:$Z$1485&amp;$AG$11:$AG$1485,0),MATCH($C2826,$AD$9:$AO$9,0)),"-")</f>
        <v>74.650000000000006</v>
      </c>
      <c r="P2826" s="75" t="s">
        <v>131</v>
      </c>
      <c r="Q2826" s="75" t="s">
        <v>131</v>
      </c>
      <c r="R2826" s="101">
        <f t="array" ref="R2826">IFERROR(INDEX($AD$11:$AO$1485,MATCH($B2826&amp;$I2826,$Z$11:$Z$1485&amp;$AG$11:$AG$1485,0),MATCH($D2826,$AD$9:$AO$9,0)),"-")</f>
        <v>74.025700000000001</v>
      </c>
      <c r="S2826" s="75">
        <v>202</v>
      </c>
      <c r="T2826" s="75">
        <v>190</v>
      </c>
      <c r="U2826" s="75">
        <v>4</v>
      </c>
      <c r="V2826" s="75">
        <v>18</v>
      </c>
      <c r="W2826" s="50" t="str">
        <f t="shared" si="232"/>
        <v>-</v>
      </c>
      <c r="X2826" s="50">
        <f t="shared" si="233"/>
        <v>12</v>
      </c>
    </row>
    <row r="2827" spans="2:24" ht="15" x14ac:dyDescent="0.3">
      <c r="B2827" s="75" t="str">
        <f t="shared" ref="B2827:B2890" si="234">CONCATENATE(E2827,L2827,"×",G2827)</f>
        <v>M76×6</v>
      </c>
      <c r="C2827" s="77" t="s">
        <v>216</v>
      </c>
      <c r="D2827" s="77" t="s">
        <v>221</v>
      </c>
      <c r="E2827" s="74" t="s">
        <v>0</v>
      </c>
      <c r="F2827" s="75">
        <v>76</v>
      </c>
      <c r="G2827" s="75">
        <v>6</v>
      </c>
      <c r="H2827" s="74" t="s">
        <v>464</v>
      </c>
      <c r="I2827" s="74" t="s">
        <v>423</v>
      </c>
      <c r="J2827" s="75" t="s">
        <v>313</v>
      </c>
      <c r="K2827" s="58" t="s">
        <v>491</v>
      </c>
      <c r="L2827" s="75">
        <v>76</v>
      </c>
      <c r="M2827" s="75">
        <v>6</v>
      </c>
      <c r="N2827" s="74">
        <v>60</v>
      </c>
      <c r="O2827" s="101">
        <f t="array" ref="O2827">IFERROR(INDEX($AD$11:$AO$1485,MATCH($B2827&amp;$I2827,$Z$11:$Z$1485&amp;$AG$11:$AG$1485,0),MATCH($C2827,$AD$9:$AO$9,0)),"-")</f>
        <v>75.08</v>
      </c>
      <c r="P2827" s="75" t="s">
        <v>131</v>
      </c>
      <c r="Q2827" s="75" t="s">
        <v>131</v>
      </c>
      <c r="R2827" s="101">
        <f t="array" ref="R2827">IFERROR(INDEX($AD$11:$AO$1485,MATCH($B2827&amp;$I2827,$Z$11:$Z$1485&amp;$AG$11:$AG$1485,0),MATCH($D2827,$AD$9:$AO$9,0)),"-")</f>
        <v>72.102900000000005</v>
      </c>
      <c r="S2827" s="75">
        <v>387</v>
      </c>
      <c r="T2827" s="75">
        <v>375</v>
      </c>
      <c r="U2827" s="75">
        <v>6</v>
      </c>
      <c r="V2827" s="75">
        <v>9</v>
      </c>
      <c r="W2827" s="50" t="str">
        <f t="shared" si="232"/>
        <v>-</v>
      </c>
      <c r="X2827" s="50">
        <f t="shared" si="233"/>
        <v>12</v>
      </c>
    </row>
    <row r="2828" spans="2:24" ht="15" x14ac:dyDescent="0.3">
      <c r="B2828" s="75" t="str">
        <f t="shared" si="234"/>
        <v>M76×4</v>
      </c>
      <c r="C2828" s="77" t="s">
        <v>216</v>
      </c>
      <c r="D2828" s="77" t="s">
        <v>221</v>
      </c>
      <c r="E2828" s="74" t="s">
        <v>0</v>
      </c>
      <c r="F2828" s="75">
        <v>76</v>
      </c>
      <c r="G2828" s="75">
        <v>4</v>
      </c>
      <c r="H2828" s="74" t="s">
        <v>464</v>
      </c>
      <c r="I2828" s="74" t="s">
        <v>423</v>
      </c>
      <c r="J2828" s="75" t="s">
        <v>313</v>
      </c>
      <c r="K2828" s="58" t="s">
        <v>491</v>
      </c>
      <c r="L2828" s="75">
        <v>76</v>
      </c>
      <c r="M2828" s="75">
        <v>4</v>
      </c>
      <c r="N2828" s="74">
        <v>60</v>
      </c>
      <c r="O2828" s="101">
        <f t="array" ref="O2828">IFERROR(INDEX($AD$11:$AO$1485,MATCH($B2828&amp;$I2828,$Z$11:$Z$1485&amp;$AG$11:$AG$1485,0),MATCH($C2828,$AD$9:$AO$9,0)),"-")</f>
        <v>75.45</v>
      </c>
      <c r="P2828" s="75" t="s">
        <v>131</v>
      </c>
      <c r="Q2828" s="75" t="s">
        <v>131</v>
      </c>
      <c r="R2828" s="101">
        <f t="array" ref="R2828">IFERROR(INDEX($AD$11:$AO$1485,MATCH($B2828&amp;$I2828,$Z$11:$Z$1485&amp;$AG$11:$AG$1485,0),MATCH($D2828,$AD$9:$AO$9,0)),"-")</f>
        <v>73.401899999999998</v>
      </c>
      <c r="S2828" s="75">
        <v>327</v>
      </c>
      <c r="T2828" s="75">
        <v>315</v>
      </c>
      <c r="U2828" s="75">
        <v>5</v>
      </c>
      <c r="V2828" s="75">
        <v>11</v>
      </c>
      <c r="W2828" s="50" t="str">
        <f t="shared" si="232"/>
        <v>-</v>
      </c>
      <c r="X2828" s="50">
        <f t="shared" si="233"/>
        <v>12</v>
      </c>
    </row>
    <row r="2829" spans="2:24" ht="15" x14ac:dyDescent="0.3">
      <c r="B2829" s="75" t="str">
        <f t="shared" si="234"/>
        <v>M76×3</v>
      </c>
      <c r="C2829" s="77" t="s">
        <v>216</v>
      </c>
      <c r="D2829" s="77" t="s">
        <v>221</v>
      </c>
      <c r="E2829" s="74" t="s">
        <v>0</v>
      </c>
      <c r="F2829" s="75">
        <v>76</v>
      </c>
      <c r="G2829" s="75">
        <v>3</v>
      </c>
      <c r="H2829" s="74" t="s">
        <v>464</v>
      </c>
      <c r="I2829" s="74" t="s">
        <v>423</v>
      </c>
      <c r="J2829" s="75" t="s">
        <v>313</v>
      </c>
      <c r="K2829" s="58" t="s">
        <v>491</v>
      </c>
      <c r="L2829" s="75">
        <v>76</v>
      </c>
      <c r="M2829" s="75">
        <v>3</v>
      </c>
      <c r="N2829" s="74">
        <v>60</v>
      </c>
      <c r="O2829" s="101">
        <f t="array" ref="O2829">IFERROR(INDEX($AD$11:$AO$1485,MATCH($B2829&amp;$I2829,$Z$11:$Z$1485&amp;$AG$11:$AG$1485,0),MATCH($C2829,$AD$9:$AO$9,0)),"-")</f>
        <v>75.63</v>
      </c>
      <c r="P2829" s="75" t="s">
        <v>131</v>
      </c>
      <c r="Q2829" s="75" t="s">
        <v>131</v>
      </c>
      <c r="R2829" s="101">
        <f t="array" ref="R2829">IFERROR(INDEX($AD$11:$AO$1485,MATCH($B2829&amp;$I2829,$Z$11:$Z$1485&amp;$AG$11:$AG$1485,0),MATCH($D2829,$AD$9:$AO$9,0)),"-")</f>
        <v>74.051400000000001</v>
      </c>
      <c r="S2829" s="75">
        <v>292</v>
      </c>
      <c r="T2829" s="75">
        <v>280</v>
      </c>
      <c r="U2829" s="75">
        <v>5</v>
      </c>
      <c r="V2829" s="75">
        <v>12</v>
      </c>
      <c r="W2829" s="50" t="str">
        <f t="shared" si="232"/>
        <v>-</v>
      </c>
      <c r="X2829" s="50">
        <f t="shared" si="233"/>
        <v>12</v>
      </c>
    </row>
    <row r="2830" spans="2:24" ht="15" x14ac:dyDescent="0.3">
      <c r="B2830" s="75" t="str">
        <f t="shared" si="234"/>
        <v>M76×2</v>
      </c>
      <c r="C2830" s="77" t="s">
        <v>216</v>
      </c>
      <c r="D2830" s="77" t="s">
        <v>221</v>
      </c>
      <c r="E2830" s="74" t="s">
        <v>0</v>
      </c>
      <c r="F2830" s="75">
        <v>76</v>
      </c>
      <c r="G2830" s="75">
        <v>2</v>
      </c>
      <c r="H2830" s="74" t="s">
        <v>464</v>
      </c>
      <c r="I2830" s="74" t="s">
        <v>423</v>
      </c>
      <c r="J2830" s="75" t="s">
        <v>313</v>
      </c>
      <c r="K2830" s="58" t="s">
        <v>491</v>
      </c>
      <c r="L2830" s="75">
        <v>76</v>
      </c>
      <c r="M2830" s="75">
        <v>2</v>
      </c>
      <c r="N2830" s="74">
        <v>60</v>
      </c>
      <c r="O2830" s="101">
        <f t="array" ref="O2830">IFERROR(INDEX($AD$11:$AO$1485,MATCH($B2830&amp;$I2830,$Z$11:$Z$1485&amp;$AG$11:$AG$1485,0),MATCH($C2830,$AD$9:$AO$9,0)),"-")</f>
        <v>75.8</v>
      </c>
      <c r="P2830" s="75" t="s">
        <v>131</v>
      </c>
      <c r="Q2830" s="75" t="s">
        <v>131</v>
      </c>
      <c r="R2830" s="101">
        <f t="array" ref="R2830">IFERROR(INDEX($AD$11:$AO$1485,MATCH($B2830&amp;$I2830,$Z$11:$Z$1485&amp;$AG$11:$AG$1485,0),MATCH($D2830,$AD$9:$AO$9,0)),"-")</f>
        <v>74.700999999999993</v>
      </c>
      <c r="S2830" s="75">
        <v>248</v>
      </c>
      <c r="T2830" s="75">
        <v>236</v>
      </c>
      <c r="U2830" s="75">
        <v>5</v>
      </c>
      <c r="V2830" s="75">
        <v>15</v>
      </c>
      <c r="W2830" s="50" t="str">
        <f t="shared" si="232"/>
        <v>-</v>
      </c>
      <c r="X2830" s="50">
        <f t="shared" si="233"/>
        <v>12</v>
      </c>
    </row>
    <row r="2831" spans="2:24" ht="15" x14ac:dyDescent="0.3">
      <c r="B2831" s="75" t="str">
        <f t="shared" si="234"/>
        <v>M76×1.5</v>
      </c>
      <c r="C2831" s="77" t="s">
        <v>216</v>
      </c>
      <c r="D2831" s="77" t="s">
        <v>221</v>
      </c>
      <c r="E2831" s="74" t="s">
        <v>0</v>
      </c>
      <c r="F2831" s="75">
        <v>76</v>
      </c>
      <c r="G2831" s="75">
        <v>1.5</v>
      </c>
      <c r="H2831" s="74" t="s">
        <v>464</v>
      </c>
      <c r="I2831" s="74" t="s">
        <v>423</v>
      </c>
      <c r="J2831" s="75" t="s">
        <v>313</v>
      </c>
      <c r="K2831" s="58" t="s">
        <v>491</v>
      </c>
      <c r="L2831" s="75">
        <v>76</v>
      </c>
      <c r="M2831" s="75">
        <v>1.5</v>
      </c>
      <c r="N2831" s="74">
        <v>60</v>
      </c>
      <c r="O2831" s="101">
        <f t="array" ref="O2831">IFERROR(INDEX($AD$11:$AO$1485,MATCH($B2831&amp;$I2831,$Z$11:$Z$1485&amp;$AG$11:$AG$1485,0),MATCH($C2831,$AD$9:$AO$9,0)),"-")</f>
        <v>75.89</v>
      </c>
      <c r="P2831" s="75" t="s">
        <v>131</v>
      </c>
      <c r="Q2831" s="75" t="s">
        <v>131</v>
      </c>
      <c r="R2831" s="101">
        <f t="array" ref="R2831">IFERROR(INDEX($AD$11:$AO$1485,MATCH($B2831&amp;$I2831,$Z$11:$Z$1485&amp;$AG$11:$AG$1485,0),MATCH($D2831,$AD$9:$AO$9,0)),"-")</f>
        <v>75.025700000000001</v>
      </c>
      <c r="S2831" s="75">
        <v>224</v>
      </c>
      <c r="T2831" s="75">
        <v>212</v>
      </c>
      <c r="U2831" s="75">
        <v>4</v>
      </c>
      <c r="V2831" s="75">
        <v>18</v>
      </c>
      <c r="W2831" s="50" t="str">
        <f t="shared" si="232"/>
        <v>-</v>
      </c>
      <c r="X2831" s="50">
        <f t="shared" si="233"/>
        <v>12</v>
      </c>
    </row>
    <row r="2832" spans="2:24" ht="15" x14ac:dyDescent="0.3">
      <c r="B2832" s="75" t="str">
        <f t="shared" si="234"/>
        <v>M78×2</v>
      </c>
      <c r="C2832" s="77" t="s">
        <v>216</v>
      </c>
      <c r="D2832" s="77" t="s">
        <v>221</v>
      </c>
      <c r="E2832" s="74" t="s">
        <v>0</v>
      </c>
      <c r="F2832" s="75">
        <v>78</v>
      </c>
      <c r="G2832" s="75">
        <v>2</v>
      </c>
      <c r="H2832" s="74" t="s">
        <v>464</v>
      </c>
      <c r="I2832" s="74" t="s">
        <v>423</v>
      </c>
      <c r="J2832" s="75" t="s">
        <v>313</v>
      </c>
      <c r="K2832" s="58" t="s">
        <v>491</v>
      </c>
      <c r="L2832" s="75">
        <v>78</v>
      </c>
      <c r="M2832" s="75">
        <v>2</v>
      </c>
      <c r="N2832" s="74">
        <v>60</v>
      </c>
      <c r="O2832" s="101">
        <f t="array" ref="O2832">IFERROR(INDEX($AD$11:$AO$1485,MATCH($B2832&amp;$I2832,$Z$11:$Z$1485&amp;$AG$11:$AG$1485,0),MATCH($C2832,$AD$9:$AO$9,0)),"-")</f>
        <v>77.489999999999995</v>
      </c>
      <c r="P2832" s="75" t="s">
        <v>131</v>
      </c>
      <c r="Q2832" s="75" t="s">
        <v>131</v>
      </c>
      <c r="R2832" s="101">
        <f t="array" ref="R2832">IFERROR(INDEX($AD$11:$AO$1485,MATCH($B2832&amp;$I2832,$Z$11:$Z$1485&amp;$AG$11:$AG$1485,0),MATCH($D2832,$AD$9:$AO$9,0)),"-")</f>
        <v>76.700999999999993</v>
      </c>
      <c r="S2832" s="75">
        <v>222</v>
      </c>
      <c r="T2832" s="75">
        <v>210</v>
      </c>
      <c r="U2832" s="75">
        <v>5</v>
      </c>
      <c r="V2832" s="75">
        <v>15</v>
      </c>
      <c r="W2832" s="50" t="str">
        <f t="shared" si="232"/>
        <v>-</v>
      </c>
      <c r="X2832" s="50">
        <f t="shared" si="233"/>
        <v>12</v>
      </c>
    </row>
    <row r="2833" spans="2:24" ht="15" x14ac:dyDescent="0.3">
      <c r="B2833" s="75" t="str">
        <f t="shared" si="234"/>
        <v>M80×6</v>
      </c>
      <c r="C2833" s="77" t="s">
        <v>216</v>
      </c>
      <c r="D2833" s="77" t="s">
        <v>221</v>
      </c>
      <c r="E2833" s="74" t="s">
        <v>0</v>
      </c>
      <c r="F2833" s="75">
        <v>80</v>
      </c>
      <c r="G2833" s="75">
        <v>6</v>
      </c>
      <c r="H2833" s="74" t="s">
        <v>464</v>
      </c>
      <c r="I2833" s="74" t="s">
        <v>423</v>
      </c>
      <c r="J2833" s="75" t="s">
        <v>313</v>
      </c>
      <c r="K2833" s="58" t="s">
        <v>491</v>
      </c>
      <c r="L2833" s="75">
        <v>80</v>
      </c>
      <c r="M2833" s="75">
        <v>6</v>
      </c>
      <c r="N2833" s="74">
        <v>60</v>
      </c>
      <c r="O2833" s="101">
        <f t="array" ref="O2833">IFERROR(INDEX($AD$11:$AO$1485,MATCH($B2833&amp;$I2833,$Z$11:$Z$1485&amp;$AG$11:$AG$1485,0),MATCH($C2833,$AD$9:$AO$9,0)),"-")</f>
        <v>79.08</v>
      </c>
      <c r="P2833" s="75" t="s">
        <v>131</v>
      </c>
      <c r="Q2833" s="75" t="s">
        <v>131</v>
      </c>
      <c r="R2833" s="101">
        <f t="array" ref="R2833">IFERROR(INDEX($AD$11:$AO$1485,MATCH($B2833&amp;$I2833,$Z$11:$Z$1485&amp;$AG$11:$AG$1485,0),MATCH($D2833,$AD$9:$AO$9,0)),"-")</f>
        <v>76.102900000000005</v>
      </c>
      <c r="S2833" s="75">
        <v>387</v>
      </c>
      <c r="T2833" s="75">
        <v>375</v>
      </c>
      <c r="U2833" s="75">
        <v>6</v>
      </c>
      <c r="V2833" s="75">
        <v>9</v>
      </c>
      <c r="W2833" s="50" t="str">
        <f t="shared" si="232"/>
        <v>-</v>
      </c>
      <c r="X2833" s="50">
        <f t="shared" si="233"/>
        <v>12</v>
      </c>
    </row>
    <row r="2834" spans="2:24" ht="15" x14ac:dyDescent="0.3">
      <c r="B2834" s="75" t="str">
        <f t="shared" si="234"/>
        <v>M80×4</v>
      </c>
      <c r="C2834" s="77" t="s">
        <v>216</v>
      </c>
      <c r="D2834" s="77" t="s">
        <v>221</v>
      </c>
      <c r="E2834" s="74" t="s">
        <v>0</v>
      </c>
      <c r="F2834" s="75">
        <v>80</v>
      </c>
      <c r="G2834" s="75">
        <v>4</v>
      </c>
      <c r="H2834" s="74" t="s">
        <v>464</v>
      </c>
      <c r="I2834" s="74" t="s">
        <v>423</v>
      </c>
      <c r="J2834" s="75" t="s">
        <v>313</v>
      </c>
      <c r="K2834" s="58" t="s">
        <v>491</v>
      </c>
      <c r="L2834" s="75">
        <v>80</v>
      </c>
      <c r="M2834" s="75">
        <v>4</v>
      </c>
      <c r="N2834" s="74">
        <v>60</v>
      </c>
      <c r="O2834" s="101">
        <f t="array" ref="O2834">IFERROR(INDEX($AD$11:$AO$1485,MATCH($B2834&amp;$I2834,$Z$11:$Z$1485&amp;$AG$11:$AG$1485,0),MATCH($C2834,$AD$9:$AO$9,0)),"-")</f>
        <v>79.45</v>
      </c>
      <c r="P2834" s="75" t="s">
        <v>131</v>
      </c>
      <c r="Q2834" s="75" t="s">
        <v>131</v>
      </c>
      <c r="R2834" s="101">
        <f t="array" ref="R2834">IFERROR(INDEX($AD$11:$AO$1485,MATCH($B2834&amp;$I2834,$Z$11:$Z$1485&amp;$AG$11:$AG$1485,0),MATCH($D2834,$AD$9:$AO$9,0)),"-")</f>
        <v>77.401899999999998</v>
      </c>
      <c r="S2834" s="75">
        <v>327</v>
      </c>
      <c r="T2834" s="75">
        <v>315</v>
      </c>
      <c r="U2834" s="75">
        <v>5</v>
      </c>
      <c r="V2834" s="75">
        <v>11</v>
      </c>
      <c r="W2834" s="50" t="str">
        <f t="shared" si="232"/>
        <v>-</v>
      </c>
      <c r="X2834" s="50">
        <f t="shared" si="233"/>
        <v>12</v>
      </c>
    </row>
    <row r="2835" spans="2:24" ht="15" x14ac:dyDescent="0.3">
      <c r="B2835" s="75" t="str">
        <f t="shared" si="234"/>
        <v>M80×3</v>
      </c>
      <c r="C2835" s="77" t="s">
        <v>216</v>
      </c>
      <c r="D2835" s="77" t="s">
        <v>221</v>
      </c>
      <c r="E2835" s="74" t="s">
        <v>0</v>
      </c>
      <c r="F2835" s="75">
        <v>80</v>
      </c>
      <c r="G2835" s="75">
        <v>3</v>
      </c>
      <c r="H2835" s="74" t="s">
        <v>464</v>
      </c>
      <c r="I2835" s="74" t="s">
        <v>423</v>
      </c>
      <c r="J2835" s="75" t="s">
        <v>313</v>
      </c>
      <c r="K2835" s="58" t="s">
        <v>491</v>
      </c>
      <c r="L2835" s="75">
        <v>80</v>
      </c>
      <c r="M2835" s="75">
        <v>3</v>
      </c>
      <c r="N2835" s="74">
        <v>60</v>
      </c>
      <c r="O2835" s="101">
        <f t="array" ref="O2835">IFERROR(INDEX($AD$11:$AO$1485,MATCH($B2835&amp;$I2835,$Z$11:$Z$1485&amp;$AG$11:$AG$1485,0),MATCH($C2835,$AD$9:$AO$9,0)),"-")</f>
        <v>79.63</v>
      </c>
      <c r="P2835" s="75" t="s">
        <v>131</v>
      </c>
      <c r="Q2835" s="75" t="s">
        <v>131</v>
      </c>
      <c r="R2835" s="101">
        <f t="array" ref="R2835">IFERROR(INDEX($AD$11:$AO$1485,MATCH($B2835&amp;$I2835,$Z$11:$Z$1485&amp;$AG$11:$AG$1485,0),MATCH($D2835,$AD$9:$AO$9,0)),"-")</f>
        <v>78.051400000000001</v>
      </c>
      <c r="S2835" s="75">
        <v>292</v>
      </c>
      <c r="T2835" s="75">
        <v>280</v>
      </c>
      <c r="U2835" s="75">
        <v>5</v>
      </c>
      <c r="V2835" s="75">
        <v>12</v>
      </c>
      <c r="W2835" s="50" t="str">
        <f t="shared" si="232"/>
        <v>-</v>
      </c>
      <c r="X2835" s="50">
        <f t="shared" si="233"/>
        <v>12</v>
      </c>
    </row>
    <row r="2836" spans="2:24" ht="15" x14ac:dyDescent="0.3">
      <c r="B2836" s="75" t="str">
        <f t="shared" si="234"/>
        <v>M80×2</v>
      </c>
      <c r="C2836" s="77" t="s">
        <v>216</v>
      </c>
      <c r="D2836" s="77" t="s">
        <v>221</v>
      </c>
      <c r="E2836" s="74" t="s">
        <v>0</v>
      </c>
      <c r="F2836" s="75">
        <v>80</v>
      </c>
      <c r="G2836" s="75">
        <v>2</v>
      </c>
      <c r="H2836" s="74" t="s">
        <v>464</v>
      </c>
      <c r="I2836" s="74" t="s">
        <v>423</v>
      </c>
      <c r="J2836" s="75" t="s">
        <v>313</v>
      </c>
      <c r="K2836" s="58" t="s">
        <v>491</v>
      </c>
      <c r="L2836" s="75">
        <v>80</v>
      </c>
      <c r="M2836" s="75">
        <v>2</v>
      </c>
      <c r="N2836" s="74">
        <v>60</v>
      </c>
      <c r="O2836" s="101">
        <f t="array" ref="O2836">IFERROR(INDEX($AD$11:$AO$1485,MATCH($B2836&amp;$I2836,$Z$11:$Z$1485&amp;$AG$11:$AG$1485,0),MATCH($C2836,$AD$9:$AO$9,0)),"-")</f>
        <v>79.489999999999995</v>
      </c>
      <c r="P2836" s="75" t="s">
        <v>131</v>
      </c>
      <c r="Q2836" s="75" t="s">
        <v>131</v>
      </c>
      <c r="R2836" s="101">
        <f t="array" ref="R2836">IFERROR(INDEX($AD$11:$AO$1485,MATCH($B2836&amp;$I2836,$Z$11:$Z$1485&amp;$AG$11:$AG$1485,0),MATCH($D2836,$AD$9:$AO$9,0)),"-")</f>
        <v>78.700999999999993</v>
      </c>
      <c r="S2836" s="75">
        <v>222</v>
      </c>
      <c r="T2836" s="75">
        <v>210</v>
      </c>
      <c r="U2836" s="75">
        <v>5</v>
      </c>
      <c r="V2836" s="75">
        <v>15</v>
      </c>
      <c r="W2836" s="50" t="str">
        <f t="shared" si="232"/>
        <v>-</v>
      </c>
      <c r="X2836" s="50">
        <f t="shared" si="233"/>
        <v>12</v>
      </c>
    </row>
    <row r="2837" spans="2:24" ht="15" x14ac:dyDescent="0.3">
      <c r="B2837" s="75" t="str">
        <f t="shared" si="234"/>
        <v>M80×1.5</v>
      </c>
      <c r="C2837" s="77" t="s">
        <v>216</v>
      </c>
      <c r="D2837" s="77" t="s">
        <v>221</v>
      </c>
      <c r="E2837" s="74" t="s">
        <v>0</v>
      </c>
      <c r="F2837" s="75">
        <v>80</v>
      </c>
      <c r="G2837" s="75">
        <v>1.5</v>
      </c>
      <c r="H2837" s="74" t="s">
        <v>464</v>
      </c>
      <c r="I2837" s="74" t="s">
        <v>423</v>
      </c>
      <c r="J2837" s="75" t="s">
        <v>313</v>
      </c>
      <c r="K2837" s="58" t="s">
        <v>491</v>
      </c>
      <c r="L2837" s="75">
        <v>80</v>
      </c>
      <c r="M2837" s="75">
        <v>1.5</v>
      </c>
      <c r="N2837" s="74">
        <v>60</v>
      </c>
      <c r="O2837" s="101">
        <f t="array" ref="O2837">IFERROR(INDEX($AD$11:$AO$1485,MATCH($B2837&amp;$I2837,$Z$11:$Z$1485&amp;$AG$11:$AG$1485,0),MATCH($C2837,$AD$9:$AO$9,0)),"-")</f>
        <v>79.650000000000006</v>
      </c>
      <c r="P2837" s="75" t="s">
        <v>131</v>
      </c>
      <c r="Q2837" s="75" t="s">
        <v>131</v>
      </c>
      <c r="R2837" s="101">
        <f t="array" ref="R2837">IFERROR(INDEX($AD$11:$AO$1485,MATCH($B2837&amp;$I2837,$Z$11:$Z$1485&amp;$AG$11:$AG$1485,0),MATCH($D2837,$AD$9:$AO$9,0)),"-")</f>
        <v>79.025700000000001</v>
      </c>
      <c r="S2837" s="75">
        <v>202</v>
      </c>
      <c r="T2837" s="75">
        <v>190</v>
      </c>
      <c r="U2837" s="75">
        <v>4</v>
      </c>
      <c r="V2837" s="75">
        <v>18</v>
      </c>
      <c r="W2837" s="50" t="str">
        <f t="shared" si="232"/>
        <v>-</v>
      </c>
      <c r="X2837" s="50">
        <f t="shared" si="233"/>
        <v>12</v>
      </c>
    </row>
    <row r="2838" spans="2:24" ht="15" x14ac:dyDescent="0.3">
      <c r="B2838" s="75" t="str">
        <f t="shared" si="234"/>
        <v>M82×2</v>
      </c>
      <c r="C2838" s="77" t="s">
        <v>216</v>
      </c>
      <c r="D2838" s="77" t="s">
        <v>221</v>
      </c>
      <c r="E2838" s="74" t="s">
        <v>0</v>
      </c>
      <c r="F2838" s="75">
        <v>82</v>
      </c>
      <c r="G2838" s="75">
        <v>2</v>
      </c>
      <c r="H2838" s="74" t="s">
        <v>464</v>
      </c>
      <c r="I2838" s="74" t="s">
        <v>423</v>
      </c>
      <c r="J2838" s="75" t="s">
        <v>313</v>
      </c>
      <c r="K2838" s="58" t="s">
        <v>491</v>
      </c>
      <c r="L2838" s="75">
        <v>82</v>
      </c>
      <c r="M2838" s="75">
        <v>2</v>
      </c>
      <c r="N2838" s="74">
        <v>60</v>
      </c>
      <c r="O2838" s="101">
        <f t="array" ref="O2838">IFERROR(INDEX($AD$11:$AO$1485,MATCH($B2838&amp;$I2838,$Z$11:$Z$1485&amp;$AG$11:$AG$1485,0),MATCH($C2838,$AD$9:$AO$9,0)),"-")</f>
        <v>81.5</v>
      </c>
      <c r="P2838" s="75" t="s">
        <v>131</v>
      </c>
      <c r="Q2838" s="75" t="s">
        <v>131</v>
      </c>
      <c r="R2838" s="101">
        <f t="array" ref="R2838">IFERROR(INDEX($AD$11:$AO$1485,MATCH($B2838&amp;$I2838,$Z$11:$Z$1485&amp;$AG$11:$AG$1485,0),MATCH($D2838,$AD$9:$AO$9,0)),"-")</f>
        <v>80.700999999999993</v>
      </c>
      <c r="S2838" s="75">
        <v>234</v>
      </c>
      <c r="T2838" s="75">
        <v>220</v>
      </c>
      <c r="U2838" s="75">
        <v>5</v>
      </c>
      <c r="V2838" s="75">
        <v>15</v>
      </c>
      <c r="W2838" s="50" t="str">
        <f t="shared" si="232"/>
        <v>-</v>
      </c>
      <c r="X2838" s="50">
        <f t="shared" si="233"/>
        <v>14</v>
      </c>
    </row>
    <row r="2839" spans="2:24" ht="15" x14ac:dyDescent="0.3">
      <c r="B2839" s="75" t="str">
        <f t="shared" si="234"/>
        <v>M85×6</v>
      </c>
      <c r="C2839" s="77" t="s">
        <v>216</v>
      </c>
      <c r="D2839" s="77" t="s">
        <v>221</v>
      </c>
      <c r="E2839" s="74" t="s">
        <v>0</v>
      </c>
      <c r="F2839" s="75">
        <v>85</v>
      </c>
      <c r="G2839" s="75">
        <v>6</v>
      </c>
      <c r="H2839" s="74" t="s">
        <v>464</v>
      </c>
      <c r="I2839" s="74" t="s">
        <v>423</v>
      </c>
      <c r="J2839" s="75" t="s">
        <v>313</v>
      </c>
      <c r="K2839" s="58" t="s">
        <v>491</v>
      </c>
      <c r="L2839" s="75">
        <v>85</v>
      </c>
      <c r="M2839" s="75">
        <v>6</v>
      </c>
      <c r="N2839" s="74">
        <v>60</v>
      </c>
      <c r="O2839" s="101">
        <f t="array" ref="O2839">IFERROR(INDEX($AD$11:$AO$1485,MATCH($B2839&amp;$I2839,$Z$11:$Z$1485&amp;$AG$11:$AG$1485,0),MATCH($C2839,$AD$9:$AO$9,0)),"-")</f>
        <v>84.08</v>
      </c>
      <c r="P2839" s="75" t="s">
        <v>131</v>
      </c>
      <c r="Q2839" s="75" t="s">
        <v>131</v>
      </c>
      <c r="R2839" s="101">
        <f t="array" ref="R2839">IFERROR(INDEX($AD$11:$AO$1485,MATCH($B2839&amp;$I2839,$Z$11:$Z$1485&amp;$AG$11:$AG$1485,0),MATCH($D2839,$AD$9:$AO$9,0)),"-")</f>
        <v>81.102900000000005</v>
      </c>
      <c r="S2839" s="75">
        <v>389</v>
      </c>
      <c r="T2839" s="75">
        <v>375</v>
      </c>
      <c r="U2839" s="75">
        <v>6</v>
      </c>
      <c r="V2839" s="75">
        <v>9</v>
      </c>
      <c r="W2839" s="50" t="str">
        <f t="shared" si="232"/>
        <v>-</v>
      </c>
      <c r="X2839" s="50">
        <f t="shared" si="233"/>
        <v>14</v>
      </c>
    </row>
    <row r="2840" spans="2:24" ht="15" x14ac:dyDescent="0.3">
      <c r="B2840" s="75" t="str">
        <f t="shared" si="234"/>
        <v>M85×4</v>
      </c>
      <c r="C2840" s="77" t="s">
        <v>216</v>
      </c>
      <c r="D2840" s="77" t="s">
        <v>221</v>
      </c>
      <c r="E2840" s="74" t="s">
        <v>0</v>
      </c>
      <c r="F2840" s="75">
        <v>85</v>
      </c>
      <c r="G2840" s="75">
        <v>4</v>
      </c>
      <c r="H2840" s="74" t="s">
        <v>464</v>
      </c>
      <c r="I2840" s="74" t="s">
        <v>423</v>
      </c>
      <c r="J2840" s="75" t="s">
        <v>313</v>
      </c>
      <c r="K2840" s="58" t="s">
        <v>491</v>
      </c>
      <c r="L2840" s="75">
        <v>85</v>
      </c>
      <c r="M2840" s="75">
        <v>4</v>
      </c>
      <c r="N2840" s="74">
        <v>60</v>
      </c>
      <c r="O2840" s="101">
        <f t="array" ref="O2840">IFERROR(INDEX($AD$11:$AO$1485,MATCH($B2840&amp;$I2840,$Z$11:$Z$1485&amp;$AG$11:$AG$1485,0),MATCH($C2840,$AD$9:$AO$9,0)),"-")</f>
        <v>84.45</v>
      </c>
      <c r="P2840" s="75" t="s">
        <v>131</v>
      </c>
      <c r="Q2840" s="75" t="s">
        <v>131</v>
      </c>
      <c r="R2840" s="101">
        <f t="array" ref="R2840">IFERROR(INDEX($AD$11:$AO$1485,MATCH($B2840&amp;$I2840,$Z$11:$Z$1485&amp;$AG$11:$AG$1485,0),MATCH($D2840,$AD$9:$AO$9,0)),"-")</f>
        <v>82.401899999999998</v>
      </c>
      <c r="S2840" s="75">
        <v>329</v>
      </c>
      <c r="T2840" s="75">
        <v>315</v>
      </c>
      <c r="U2840" s="75">
        <v>5</v>
      </c>
      <c r="V2840" s="75">
        <v>11</v>
      </c>
      <c r="W2840" s="50" t="str">
        <f t="shared" si="232"/>
        <v>-</v>
      </c>
      <c r="X2840" s="50">
        <f t="shared" si="233"/>
        <v>14</v>
      </c>
    </row>
    <row r="2841" spans="2:24" ht="15" x14ac:dyDescent="0.3">
      <c r="B2841" s="75" t="str">
        <f t="shared" si="234"/>
        <v>M85×3</v>
      </c>
      <c r="C2841" s="77" t="s">
        <v>216</v>
      </c>
      <c r="D2841" s="77" t="s">
        <v>221</v>
      </c>
      <c r="E2841" s="74" t="s">
        <v>0</v>
      </c>
      <c r="F2841" s="75">
        <v>85</v>
      </c>
      <c r="G2841" s="75">
        <v>3</v>
      </c>
      <c r="H2841" s="74" t="s">
        <v>464</v>
      </c>
      <c r="I2841" s="74" t="s">
        <v>423</v>
      </c>
      <c r="J2841" s="75" t="s">
        <v>313</v>
      </c>
      <c r="K2841" s="58" t="s">
        <v>491</v>
      </c>
      <c r="L2841" s="75">
        <v>85</v>
      </c>
      <c r="M2841" s="75">
        <v>3</v>
      </c>
      <c r="N2841" s="74">
        <v>60</v>
      </c>
      <c r="O2841" s="101">
        <f t="array" ref="O2841">IFERROR(INDEX($AD$11:$AO$1485,MATCH($B2841&amp;$I2841,$Z$11:$Z$1485&amp;$AG$11:$AG$1485,0),MATCH($C2841,$AD$9:$AO$9,0)),"-")</f>
        <v>84.63</v>
      </c>
      <c r="P2841" s="75" t="s">
        <v>131</v>
      </c>
      <c r="Q2841" s="75" t="s">
        <v>131</v>
      </c>
      <c r="R2841" s="101">
        <f t="array" ref="R2841">IFERROR(INDEX($AD$11:$AO$1485,MATCH($B2841&amp;$I2841,$Z$11:$Z$1485&amp;$AG$11:$AG$1485,0),MATCH($D2841,$AD$9:$AO$9,0)),"-")</f>
        <v>83.051400000000001</v>
      </c>
      <c r="S2841" s="75">
        <v>294</v>
      </c>
      <c r="T2841" s="75">
        <v>280</v>
      </c>
      <c r="U2841" s="75">
        <v>5</v>
      </c>
      <c r="V2841" s="75">
        <v>12</v>
      </c>
      <c r="W2841" s="50" t="str">
        <f t="shared" si="232"/>
        <v>-</v>
      </c>
      <c r="X2841" s="50">
        <f t="shared" si="233"/>
        <v>14</v>
      </c>
    </row>
    <row r="2842" spans="2:24" ht="15" x14ac:dyDescent="0.3">
      <c r="B2842" s="75" t="str">
        <f t="shared" si="234"/>
        <v>M85×2</v>
      </c>
      <c r="C2842" s="77" t="s">
        <v>216</v>
      </c>
      <c r="D2842" s="77" t="s">
        <v>221</v>
      </c>
      <c r="E2842" s="74" t="s">
        <v>0</v>
      </c>
      <c r="F2842" s="75">
        <v>85</v>
      </c>
      <c r="G2842" s="75">
        <v>2</v>
      </c>
      <c r="H2842" s="74" t="s">
        <v>464</v>
      </c>
      <c r="I2842" s="74" t="s">
        <v>423</v>
      </c>
      <c r="J2842" s="75" t="s">
        <v>313</v>
      </c>
      <c r="K2842" s="58" t="s">
        <v>491</v>
      </c>
      <c r="L2842" s="75">
        <v>85</v>
      </c>
      <c r="M2842" s="75">
        <v>2</v>
      </c>
      <c r="N2842" s="74">
        <v>60</v>
      </c>
      <c r="O2842" s="101">
        <f t="array" ref="O2842">IFERROR(INDEX($AD$11:$AO$1485,MATCH($B2842&amp;$I2842,$Z$11:$Z$1485&amp;$AG$11:$AG$1485,0),MATCH($C2842,$AD$9:$AO$9,0)),"-")</f>
        <v>84.5</v>
      </c>
      <c r="P2842" s="75" t="s">
        <v>131</v>
      </c>
      <c r="Q2842" s="75" t="s">
        <v>131</v>
      </c>
      <c r="R2842" s="101">
        <f t="array" ref="R2842">IFERROR(INDEX($AD$11:$AO$1485,MATCH($B2842&amp;$I2842,$Z$11:$Z$1485&amp;$AG$11:$AG$1485,0),MATCH($D2842,$AD$9:$AO$9,0)),"-")</f>
        <v>83.700999999999993</v>
      </c>
      <c r="S2842" s="75">
        <v>234</v>
      </c>
      <c r="T2842" s="75">
        <v>220</v>
      </c>
      <c r="U2842" s="75">
        <v>5</v>
      </c>
      <c r="V2842" s="75">
        <v>15</v>
      </c>
      <c r="W2842" s="50" t="str">
        <f t="shared" si="232"/>
        <v>-</v>
      </c>
      <c r="X2842" s="50">
        <f t="shared" si="233"/>
        <v>14</v>
      </c>
    </row>
    <row r="2843" spans="2:24" ht="15" x14ac:dyDescent="0.3">
      <c r="B2843" s="75" t="str">
        <f t="shared" si="234"/>
        <v>M90×6</v>
      </c>
      <c r="C2843" s="77" t="s">
        <v>216</v>
      </c>
      <c r="D2843" s="77" t="s">
        <v>221</v>
      </c>
      <c r="E2843" s="74" t="s">
        <v>0</v>
      </c>
      <c r="F2843" s="75">
        <v>90</v>
      </c>
      <c r="G2843" s="75">
        <v>6</v>
      </c>
      <c r="H2843" s="74" t="s">
        <v>464</v>
      </c>
      <c r="I2843" s="74" t="s">
        <v>423</v>
      </c>
      <c r="J2843" s="75" t="s">
        <v>313</v>
      </c>
      <c r="K2843" s="58" t="s">
        <v>491</v>
      </c>
      <c r="L2843" s="75">
        <v>90</v>
      </c>
      <c r="M2843" s="75">
        <v>6</v>
      </c>
      <c r="N2843" s="74">
        <v>60</v>
      </c>
      <c r="O2843" s="101">
        <f t="array" ref="O2843">IFERROR(INDEX($AD$11:$AO$1485,MATCH($B2843&amp;$I2843,$Z$11:$Z$1485&amp;$AG$11:$AG$1485,0),MATCH($C2843,$AD$9:$AO$9,0)),"-")</f>
        <v>89.08</v>
      </c>
      <c r="P2843" s="75" t="s">
        <v>131</v>
      </c>
      <c r="Q2843" s="75" t="s">
        <v>131</v>
      </c>
      <c r="R2843" s="101">
        <f t="array" ref="R2843">IFERROR(INDEX($AD$11:$AO$1485,MATCH($B2843&amp;$I2843,$Z$11:$Z$1485&amp;$AG$11:$AG$1485,0),MATCH($D2843,$AD$9:$AO$9,0)),"-")</f>
        <v>86.102900000000005</v>
      </c>
      <c r="S2843" s="75">
        <v>389</v>
      </c>
      <c r="T2843" s="75">
        <v>375</v>
      </c>
      <c r="U2843" s="75">
        <v>6</v>
      </c>
      <c r="V2843" s="75">
        <v>9</v>
      </c>
      <c r="W2843" s="50" t="str">
        <f t="shared" si="232"/>
        <v>-</v>
      </c>
      <c r="X2843" s="50">
        <f t="shared" si="233"/>
        <v>14</v>
      </c>
    </row>
    <row r="2844" spans="2:24" ht="15" x14ac:dyDescent="0.3">
      <c r="B2844" s="75" t="str">
        <f t="shared" si="234"/>
        <v>M90×4</v>
      </c>
      <c r="C2844" s="77" t="s">
        <v>216</v>
      </c>
      <c r="D2844" s="77" t="s">
        <v>221</v>
      </c>
      <c r="E2844" s="74" t="s">
        <v>0</v>
      </c>
      <c r="F2844" s="75">
        <v>90</v>
      </c>
      <c r="G2844" s="75">
        <v>4</v>
      </c>
      <c r="H2844" s="74" t="s">
        <v>464</v>
      </c>
      <c r="I2844" s="74" t="s">
        <v>423</v>
      </c>
      <c r="J2844" s="75" t="s">
        <v>313</v>
      </c>
      <c r="K2844" s="58" t="s">
        <v>491</v>
      </c>
      <c r="L2844" s="75">
        <v>90</v>
      </c>
      <c r="M2844" s="75">
        <v>4</v>
      </c>
      <c r="N2844" s="74">
        <v>60</v>
      </c>
      <c r="O2844" s="101">
        <f t="array" ref="O2844">IFERROR(INDEX($AD$11:$AO$1485,MATCH($B2844&amp;$I2844,$Z$11:$Z$1485&amp;$AG$11:$AG$1485,0),MATCH($C2844,$AD$9:$AO$9,0)),"-")</f>
        <v>89.45</v>
      </c>
      <c r="P2844" s="75" t="s">
        <v>131</v>
      </c>
      <c r="Q2844" s="75" t="s">
        <v>131</v>
      </c>
      <c r="R2844" s="101">
        <f t="array" ref="R2844">IFERROR(INDEX($AD$11:$AO$1485,MATCH($B2844&amp;$I2844,$Z$11:$Z$1485&amp;$AG$11:$AG$1485,0),MATCH($D2844,$AD$9:$AO$9,0)),"-")</f>
        <v>87.401899999999998</v>
      </c>
      <c r="S2844" s="75">
        <v>329</v>
      </c>
      <c r="T2844" s="75">
        <v>315</v>
      </c>
      <c r="U2844" s="75">
        <v>5</v>
      </c>
      <c r="V2844" s="75">
        <v>11</v>
      </c>
      <c r="W2844" s="50" t="str">
        <f t="shared" si="232"/>
        <v>-</v>
      </c>
      <c r="X2844" s="50">
        <f t="shared" si="233"/>
        <v>14</v>
      </c>
    </row>
    <row r="2845" spans="2:24" ht="15" x14ac:dyDescent="0.3">
      <c r="B2845" s="75" t="str">
        <f t="shared" si="234"/>
        <v>M90×3</v>
      </c>
      <c r="C2845" s="77" t="s">
        <v>216</v>
      </c>
      <c r="D2845" s="77" t="s">
        <v>221</v>
      </c>
      <c r="E2845" s="74" t="s">
        <v>0</v>
      </c>
      <c r="F2845" s="75">
        <v>90</v>
      </c>
      <c r="G2845" s="75">
        <v>3</v>
      </c>
      <c r="H2845" s="74" t="s">
        <v>464</v>
      </c>
      <c r="I2845" s="74" t="s">
        <v>423</v>
      </c>
      <c r="J2845" s="75" t="s">
        <v>313</v>
      </c>
      <c r="K2845" s="58" t="s">
        <v>491</v>
      </c>
      <c r="L2845" s="75">
        <v>90</v>
      </c>
      <c r="M2845" s="75">
        <v>3</v>
      </c>
      <c r="N2845" s="74">
        <v>60</v>
      </c>
      <c r="O2845" s="101">
        <f t="array" ref="O2845">IFERROR(INDEX($AD$11:$AO$1485,MATCH($B2845&amp;$I2845,$Z$11:$Z$1485&amp;$AG$11:$AG$1485,0),MATCH($C2845,$AD$9:$AO$9,0)),"-")</f>
        <v>89.63</v>
      </c>
      <c r="P2845" s="75" t="s">
        <v>131</v>
      </c>
      <c r="Q2845" s="75" t="s">
        <v>131</v>
      </c>
      <c r="R2845" s="101">
        <f t="array" ref="R2845">IFERROR(INDEX($AD$11:$AO$1485,MATCH($B2845&amp;$I2845,$Z$11:$Z$1485&amp;$AG$11:$AG$1485,0),MATCH($D2845,$AD$9:$AO$9,0)),"-")</f>
        <v>88.051400000000001</v>
      </c>
      <c r="S2845" s="75">
        <v>294</v>
      </c>
      <c r="T2845" s="75">
        <v>280</v>
      </c>
      <c r="U2845" s="75">
        <v>5</v>
      </c>
      <c r="V2845" s="75">
        <v>12</v>
      </c>
      <c r="W2845" s="50" t="str">
        <f t="shared" si="232"/>
        <v>-</v>
      </c>
      <c r="X2845" s="50">
        <f t="shared" si="233"/>
        <v>14</v>
      </c>
    </row>
    <row r="2846" spans="2:24" ht="15" x14ac:dyDescent="0.3">
      <c r="B2846" s="75" t="str">
        <f t="shared" si="234"/>
        <v>M90×2</v>
      </c>
      <c r="C2846" s="77" t="s">
        <v>216</v>
      </c>
      <c r="D2846" s="77" t="s">
        <v>221</v>
      </c>
      <c r="E2846" s="74" t="s">
        <v>0</v>
      </c>
      <c r="F2846" s="75">
        <v>90</v>
      </c>
      <c r="G2846" s="75">
        <v>2</v>
      </c>
      <c r="H2846" s="74" t="s">
        <v>464</v>
      </c>
      <c r="I2846" s="74" t="s">
        <v>423</v>
      </c>
      <c r="J2846" s="75" t="s">
        <v>313</v>
      </c>
      <c r="K2846" s="58" t="s">
        <v>491</v>
      </c>
      <c r="L2846" s="75">
        <v>90</v>
      </c>
      <c r="M2846" s="75">
        <v>2</v>
      </c>
      <c r="N2846" s="74">
        <v>60</v>
      </c>
      <c r="O2846" s="101">
        <f t="array" ref="O2846">IFERROR(INDEX($AD$11:$AO$1485,MATCH($B2846&amp;$I2846,$Z$11:$Z$1485&amp;$AG$11:$AG$1485,0),MATCH($C2846,$AD$9:$AO$9,0)),"-")</f>
        <v>89.5</v>
      </c>
      <c r="P2846" s="75" t="s">
        <v>131</v>
      </c>
      <c r="Q2846" s="75" t="s">
        <v>131</v>
      </c>
      <c r="R2846" s="101">
        <f t="array" ref="R2846">IFERROR(INDEX($AD$11:$AO$1485,MATCH($B2846&amp;$I2846,$Z$11:$Z$1485&amp;$AG$11:$AG$1485,0),MATCH($D2846,$AD$9:$AO$9,0)),"-")</f>
        <v>88.700999999999993</v>
      </c>
      <c r="S2846" s="75">
        <v>234</v>
      </c>
      <c r="T2846" s="75">
        <v>220</v>
      </c>
      <c r="U2846" s="75">
        <v>5</v>
      </c>
      <c r="V2846" s="75">
        <v>15</v>
      </c>
      <c r="W2846" s="50" t="str">
        <f t="shared" si="232"/>
        <v>-</v>
      </c>
      <c r="X2846" s="50">
        <f t="shared" si="233"/>
        <v>14</v>
      </c>
    </row>
    <row r="2847" spans="2:24" ht="15" x14ac:dyDescent="0.3">
      <c r="B2847" s="75" t="str">
        <f t="shared" si="234"/>
        <v>M95×6</v>
      </c>
      <c r="C2847" s="77" t="s">
        <v>216</v>
      </c>
      <c r="D2847" s="77" t="s">
        <v>221</v>
      </c>
      <c r="E2847" s="74" t="s">
        <v>0</v>
      </c>
      <c r="F2847" s="75">
        <v>95</v>
      </c>
      <c r="G2847" s="75">
        <v>6</v>
      </c>
      <c r="H2847" s="74" t="s">
        <v>464</v>
      </c>
      <c r="I2847" s="74" t="s">
        <v>423</v>
      </c>
      <c r="J2847" s="75" t="s">
        <v>313</v>
      </c>
      <c r="K2847" s="58" t="s">
        <v>491</v>
      </c>
      <c r="L2847" s="75">
        <v>95</v>
      </c>
      <c r="M2847" s="75">
        <v>6</v>
      </c>
      <c r="N2847" s="74">
        <v>60</v>
      </c>
      <c r="O2847" s="101">
        <f t="array" ref="O2847">IFERROR(INDEX($AD$11:$AO$1485,MATCH($B2847&amp;$I2847,$Z$11:$Z$1485&amp;$AG$11:$AG$1485,0),MATCH($C2847,$AD$9:$AO$9,0)),"-")</f>
        <v>94.1</v>
      </c>
      <c r="P2847" s="75" t="s">
        <v>131</v>
      </c>
      <c r="Q2847" s="75" t="s">
        <v>131</v>
      </c>
      <c r="R2847" s="101">
        <f t="array" ref="R2847">IFERROR(INDEX($AD$11:$AO$1485,MATCH($B2847&amp;$I2847,$Z$11:$Z$1485&amp;$AG$11:$AG$1485,0),MATCH($D2847,$AD$9:$AO$9,0)),"-")</f>
        <v>91.102900000000005</v>
      </c>
      <c r="S2847" s="75">
        <v>414</v>
      </c>
      <c r="T2847" s="75">
        <v>400</v>
      </c>
      <c r="U2847" s="75">
        <v>6</v>
      </c>
      <c r="V2847" s="75">
        <v>9</v>
      </c>
      <c r="W2847" s="50" t="str">
        <f t="shared" si="232"/>
        <v>-</v>
      </c>
      <c r="X2847" s="50">
        <f t="shared" si="233"/>
        <v>14</v>
      </c>
    </row>
    <row r="2848" spans="2:24" ht="15" x14ac:dyDescent="0.3">
      <c r="B2848" s="75" t="str">
        <f t="shared" si="234"/>
        <v>M95×4</v>
      </c>
      <c r="C2848" s="77" t="s">
        <v>216</v>
      </c>
      <c r="D2848" s="77" t="s">
        <v>221</v>
      </c>
      <c r="E2848" s="74" t="s">
        <v>0</v>
      </c>
      <c r="F2848" s="75">
        <v>95</v>
      </c>
      <c r="G2848" s="75">
        <v>4</v>
      </c>
      <c r="H2848" s="74" t="s">
        <v>464</v>
      </c>
      <c r="I2848" s="74" t="s">
        <v>423</v>
      </c>
      <c r="J2848" s="75" t="s">
        <v>313</v>
      </c>
      <c r="K2848" s="58" t="s">
        <v>491</v>
      </c>
      <c r="L2848" s="75">
        <v>95</v>
      </c>
      <c r="M2848" s="75">
        <v>4</v>
      </c>
      <c r="N2848" s="74">
        <v>60</v>
      </c>
      <c r="O2848" s="101">
        <f t="array" ref="O2848">IFERROR(INDEX($AD$11:$AO$1485,MATCH($B2848&amp;$I2848,$Z$11:$Z$1485&amp;$AG$11:$AG$1485,0),MATCH($C2848,$AD$9:$AO$9,0)),"-")</f>
        <v>94.47</v>
      </c>
      <c r="P2848" s="75" t="s">
        <v>131</v>
      </c>
      <c r="Q2848" s="75" t="s">
        <v>131</v>
      </c>
      <c r="R2848" s="101">
        <f t="array" ref="R2848">IFERROR(INDEX($AD$11:$AO$1485,MATCH($B2848&amp;$I2848,$Z$11:$Z$1485&amp;$AG$11:$AG$1485,0),MATCH($D2848,$AD$9:$AO$9,0)),"-")</f>
        <v>92.401899999999998</v>
      </c>
      <c r="S2848" s="75">
        <v>349</v>
      </c>
      <c r="T2848" s="75">
        <v>335</v>
      </c>
      <c r="U2848" s="75">
        <v>5</v>
      </c>
      <c r="V2848" s="75">
        <v>11</v>
      </c>
      <c r="W2848" s="50" t="str">
        <f t="shared" si="232"/>
        <v>-</v>
      </c>
      <c r="X2848" s="50">
        <f t="shared" si="233"/>
        <v>14</v>
      </c>
    </row>
    <row r="2849" spans="2:24" ht="15" x14ac:dyDescent="0.3">
      <c r="B2849" s="75" t="str">
        <f t="shared" si="234"/>
        <v>M95×3</v>
      </c>
      <c r="C2849" s="77" t="s">
        <v>216</v>
      </c>
      <c r="D2849" s="77" t="s">
        <v>221</v>
      </c>
      <c r="E2849" s="74" t="s">
        <v>0</v>
      </c>
      <c r="F2849" s="75">
        <v>95</v>
      </c>
      <c r="G2849" s="75">
        <v>3</v>
      </c>
      <c r="H2849" s="74" t="s">
        <v>464</v>
      </c>
      <c r="I2849" s="74" t="s">
        <v>423</v>
      </c>
      <c r="J2849" s="75" t="s">
        <v>313</v>
      </c>
      <c r="K2849" s="58" t="s">
        <v>491</v>
      </c>
      <c r="L2849" s="75">
        <v>95</v>
      </c>
      <c r="M2849" s="75">
        <v>3</v>
      </c>
      <c r="N2849" s="74">
        <v>60</v>
      </c>
      <c r="O2849" s="101">
        <f t="array" ref="O2849">IFERROR(INDEX($AD$11:$AO$1485,MATCH($B2849&amp;$I2849,$Z$11:$Z$1485&amp;$AG$11:$AG$1485,0),MATCH($C2849,$AD$9:$AO$9,0)),"-")</f>
        <v>94.65</v>
      </c>
      <c r="P2849" s="75" t="s">
        <v>131</v>
      </c>
      <c r="Q2849" s="75" t="s">
        <v>131</v>
      </c>
      <c r="R2849" s="101">
        <f t="array" ref="R2849">IFERROR(INDEX($AD$11:$AO$1485,MATCH($B2849&amp;$I2849,$Z$11:$Z$1485&amp;$AG$11:$AG$1485,0),MATCH($D2849,$AD$9:$AO$9,0)),"-")</f>
        <v>93.051400000000001</v>
      </c>
      <c r="S2849" s="75">
        <v>314</v>
      </c>
      <c r="T2849" s="75">
        <v>300</v>
      </c>
      <c r="U2849" s="75">
        <v>5</v>
      </c>
      <c r="V2849" s="75">
        <v>12</v>
      </c>
      <c r="W2849" s="50" t="str">
        <f t="shared" si="232"/>
        <v>-</v>
      </c>
      <c r="X2849" s="50">
        <f t="shared" si="233"/>
        <v>14</v>
      </c>
    </row>
    <row r="2850" spans="2:24" ht="15" x14ac:dyDescent="0.3">
      <c r="B2850" s="75" t="str">
        <f t="shared" si="234"/>
        <v>M95×2</v>
      </c>
      <c r="C2850" s="77" t="s">
        <v>216</v>
      </c>
      <c r="D2850" s="77" t="s">
        <v>221</v>
      </c>
      <c r="E2850" s="74" t="s">
        <v>0</v>
      </c>
      <c r="F2850" s="75">
        <v>95</v>
      </c>
      <c r="G2850" s="75">
        <v>2</v>
      </c>
      <c r="H2850" s="74" t="s">
        <v>464</v>
      </c>
      <c r="I2850" s="74" t="s">
        <v>423</v>
      </c>
      <c r="J2850" s="75" t="s">
        <v>313</v>
      </c>
      <c r="K2850" s="58" t="s">
        <v>491</v>
      </c>
      <c r="L2850" s="75">
        <v>95</v>
      </c>
      <c r="M2850" s="75">
        <v>2</v>
      </c>
      <c r="N2850" s="74">
        <v>60</v>
      </c>
      <c r="O2850" s="101">
        <f t="array" ref="O2850">IFERROR(INDEX($AD$11:$AO$1485,MATCH($B2850&amp;$I2850,$Z$11:$Z$1485&amp;$AG$11:$AG$1485,0),MATCH($C2850,$AD$9:$AO$9,0)),"-")</f>
        <v>94.5</v>
      </c>
      <c r="P2850" s="75" t="s">
        <v>131</v>
      </c>
      <c r="Q2850" s="75" t="s">
        <v>131</v>
      </c>
      <c r="R2850" s="101">
        <f t="array" ref="R2850">IFERROR(INDEX($AD$11:$AO$1485,MATCH($B2850&amp;$I2850,$Z$11:$Z$1485&amp;$AG$11:$AG$1485,0),MATCH($D2850,$AD$9:$AO$9,0)),"-")</f>
        <v>93.700999999999993</v>
      </c>
      <c r="S2850" s="75">
        <v>234</v>
      </c>
      <c r="T2850" s="75">
        <v>220</v>
      </c>
      <c r="U2850" s="75">
        <v>5</v>
      </c>
      <c r="V2850" s="75">
        <v>15</v>
      </c>
      <c r="W2850" s="50" t="str">
        <f t="shared" si="232"/>
        <v>-</v>
      </c>
      <c r="X2850" s="50">
        <f t="shared" si="233"/>
        <v>14</v>
      </c>
    </row>
    <row r="2851" spans="2:24" ht="15" x14ac:dyDescent="0.3">
      <c r="B2851" s="75" t="str">
        <f t="shared" si="234"/>
        <v>M100×6</v>
      </c>
      <c r="C2851" s="77" t="s">
        <v>216</v>
      </c>
      <c r="D2851" s="77" t="s">
        <v>221</v>
      </c>
      <c r="E2851" s="74" t="s">
        <v>0</v>
      </c>
      <c r="F2851" s="75">
        <v>100</v>
      </c>
      <c r="G2851" s="75">
        <v>6</v>
      </c>
      <c r="H2851" s="74" t="s">
        <v>464</v>
      </c>
      <c r="I2851" s="74" t="s">
        <v>423</v>
      </c>
      <c r="J2851" s="75" t="s">
        <v>313</v>
      </c>
      <c r="K2851" s="58" t="s">
        <v>491</v>
      </c>
      <c r="L2851" s="75">
        <v>100</v>
      </c>
      <c r="M2851" s="75">
        <v>6</v>
      </c>
      <c r="N2851" s="74">
        <v>60</v>
      </c>
      <c r="O2851" s="101">
        <f t="array" ref="O2851">IFERROR(INDEX($AD$11:$AO$1485,MATCH($B2851&amp;$I2851,$Z$11:$Z$1485&amp;$AG$11:$AG$1485,0),MATCH($C2851,$AD$9:$AO$9,0)),"-")</f>
        <v>99.1</v>
      </c>
      <c r="P2851" s="75" t="s">
        <v>131</v>
      </c>
      <c r="Q2851" s="75" t="s">
        <v>131</v>
      </c>
      <c r="R2851" s="101">
        <f t="array" ref="R2851">IFERROR(INDEX($AD$11:$AO$1485,MATCH($B2851&amp;$I2851,$Z$11:$Z$1485&amp;$AG$11:$AG$1485,0),MATCH($D2851,$AD$9:$AO$9,0)),"-")</f>
        <v>96.102900000000005</v>
      </c>
      <c r="S2851" s="75">
        <v>414</v>
      </c>
      <c r="T2851" s="75">
        <v>400</v>
      </c>
      <c r="U2851" s="75">
        <v>6</v>
      </c>
      <c r="V2851" s="75">
        <v>9</v>
      </c>
      <c r="W2851" s="50" t="str">
        <f t="shared" si="232"/>
        <v>-</v>
      </c>
      <c r="X2851" s="50">
        <f t="shared" si="233"/>
        <v>14</v>
      </c>
    </row>
    <row r="2852" spans="2:24" ht="15" x14ac:dyDescent="0.3">
      <c r="B2852" s="75" t="str">
        <f t="shared" si="234"/>
        <v>M100×4</v>
      </c>
      <c r="C2852" s="77" t="s">
        <v>216</v>
      </c>
      <c r="D2852" s="77" t="s">
        <v>221</v>
      </c>
      <c r="E2852" s="74" t="s">
        <v>0</v>
      </c>
      <c r="F2852" s="75">
        <v>100</v>
      </c>
      <c r="G2852" s="75">
        <v>4</v>
      </c>
      <c r="H2852" s="74" t="s">
        <v>464</v>
      </c>
      <c r="I2852" s="74" t="s">
        <v>423</v>
      </c>
      <c r="J2852" s="75" t="s">
        <v>313</v>
      </c>
      <c r="K2852" s="58" t="s">
        <v>491</v>
      </c>
      <c r="L2852" s="75">
        <v>100</v>
      </c>
      <c r="M2852" s="75">
        <v>4</v>
      </c>
      <c r="N2852" s="74">
        <v>60</v>
      </c>
      <c r="O2852" s="101">
        <f t="array" ref="O2852">IFERROR(INDEX($AD$11:$AO$1485,MATCH($B2852&amp;$I2852,$Z$11:$Z$1485&amp;$AG$11:$AG$1485,0),MATCH($C2852,$AD$9:$AO$9,0)),"-")</f>
        <v>99.47</v>
      </c>
      <c r="P2852" s="75" t="s">
        <v>131</v>
      </c>
      <c r="Q2852" s="75" t="s">
        <v>131</v>
      </c>
      <c r="R2852" s="101">
        <f t="array" ref="R2852">IFERROR(INDEX($AD$11:$AO$1485,MATCH($B2852&amp;$I2852,$Z$11:$Z$1485&amp;$AG$11:$AG$1485,0),MATCH($D2852,$AD$9:$AO$9,0)),"-")</f>
        <v>97.401899999999998</v>
      </c>
      <c r="S2852" s="75">
        <v>349</v>
      </c>
      <c r="T2852" s="75">
        <v>335</v>
      </c>
      <c r="U2852" s="75">
        <v>5</v>
      </c>
      <c r="V2852" s="75">
        <v>11</v>
      </c>
      <c r="W2852" s="50" t="str">
        <f t="shared" si="232"/>
        <v>-</v>
      </c>
      <c r="X2852" s="50">
        <f t="shared" si="233"/>
        <v>14</v>
      </c>
    </row>
    <row r="2853" spans="2:24" ht="15" x14ac:dyDescent="0.3">
      <c r="B2853" s="75" t="str">
        <f t="shared" si="234"/>
        <v>M100×3</v>
      </c>
      <c r="C2853" s="77" t="s">
        <v>216</v>
      </c>
      <c r="D2853" s="77" t="s">
        <v>221</v>
      </c>
      <c r="E2853" s="74" t="s">
        <v>0</v>
      </c>
      <c r="F2853" s="75">
        <v>100</v>
      </c>
      <c r="G2853" s="75">
        <v>3</v>
      </c>
      <c r="H2853" s="74" t="s">
        <v>464</v>
      </c>
      <c r="I2853" s="74" t="s">
        <v>423</v>
      </c>
      <c r="J2853" s="75" t="s">
        <v>313</v>
      </c>
      <c r="K2853" s="58" t="s">
        <v>491</v>
      </c>
      <c r="L2853" s="75">
        <v>100</v>
      </c>
      <c r="M2853" s="75">
        <v>3</v>
      </c>
      <c r="N2853" s="74">
        <v>60</v>
      </c>
      <c r="O2853" s="101">
        <f t="array" ref="O2853">IFERROR(INDEX($AD$11:$AO$1485,MATCH($B2853&amp;$I2853,$Z$11:$Z$1485&amp;$AG$11:$AG$1485,0),MATCH($C2853,$AD$9:$AO$9,0)),"-")</f>
        <v>99.65</v>
      </c>
      <c r="P2853" s="75" t="s">
        <v>131</v>
      </c>
      <c r="Q2853" s="75" t="s">
        <v>131</v>
      </c>
      <c r="R2853" s="101">
        <f t="array" ref="R2853">IFERROR(INDEX($AD$11:$AO$1485,MATCH($B2853&amp;$I2853,$Z$11:$Z$1485&amp;$AG$11:$AG$1485,0),MATCH($D2853,$AD$9:$AO$9,0)),"-")</f>
        <v>98.051400000000001</v>
      </c>
      <c r="S2853" s="75">
        <v>314</v>
      </c>
      <c r="T2853" s="75">
        <v>300</v>
      </c>
      <c r="U2853" s="75">
        <v>5</v>
      </c>
      <c r="V2853" s="75">
        <v>12</v>
      </c>
      <c r="W2853" s="50" t="str">
        <f t="shared" si="232"/>
        <v>-</v>
      </c>
      <c r="X2853" s="50">
        <f t="shared" si="233"/>
        <v>14</v>
      </c>
    </row>
    <row r="2854" spans="2:24" ht="15" x14ac:dyDescent="0.3">
      <c r="B2854" s="75" t="str">
        <f t="shared" si="234"/>
        <v>M100×2</v>
      </c>
      <c r="C2854" s="77" t="s">
        <v>216</v>
      </c>
      <c r="D2854" s="77" t="s">
        <v>221</v>
      </c>
      <c r="E2854" s="74" t="s">
        <v>0</v>
      </c>
      <c r="F2854" s="75">
        <v>100</v>
      </c>
      <c r="G2854" s="75">
        <v>2</v>
      </c>
      <c r="H2854" s="74" t="s">
        <v>464</v>
      </c>
      <c r="I2854" s="74" t="s">
        <v>423</v>
      </c>
      <c r="J2854" s="75" t="s">
        <v>313</v>
      </c>
      <c r="K2854" s="58" t="s">
        <v>491</v>
      </c>
      <c r="L2854" s="75">
        <v>100</v>
      </c>
      <c r="M2854" s="75">
        <v>2</v>
      </c>
      <c r="N2854" s="74">
        <v>60</v>
      </c>
      <c r="O2854" s="101">
        <f t="array" ref="O2854">IFERROR(INDEX($AD$11:$AO$1485,MATCH($B2854&amp;$I2854,$Z$11:$Z$1485&amp;$AG$11:$AG$1485,0),MATCH($C2854,$AD$9:$AO$9,0)),"-")</f>
        <v>99.5</v>
      </c>
      <c r="P2854" s="75" t="s">
        <v>131</v>
      </c>
      <c r="Q2854" s="75" t="s">
        <v>131</v>
      </c>
      <c r="R2854" s="101">
        <f t="array" ref="R2854">IFERROR(INDEX($AD$11:$AO$1485,MATCH($B2854&amp;$I2854,$Z$11:$Z$1485&amp;$AG$11:$AG$1485,0),MATCH($D2854,$AD$9:$AO$9,0)),"-")</f>
        <v>98.700999999999993</v>
      </c>
      <c r="S2854" s="75">
        <v>234</v>
      </c>
      <c r="T2854" s="75">
        <v>220</v>
      </c>
      <c r="U2854" s="75">
        <v>5</v>
      </c>
      <c r="V2854" s="75">
        <v>15</v>
      </c>
      <c r="W2854" s="50" t="str">
        <f t="shared" si="232"/>
        <v>-</v>
      </c>
      <c r="X2854" s="50">
        <f t="shared" si="233"/>
        <v>14</v>
      </c>
    </row>
    <row r="2855" spans="2:24" ht="15" x14ac:dyDescent="0.3">
      <c r="B2855" s="75" t="str">
        <f t="shared" si="234"/>
        <v>M105×6</v>
      </c>
      <c r="C2855" s="77" t="s">
        <v>216</v>
      </c>
      <c r="D2855" s="77" t="s">
        <v>221</v>
      </c>
      <c r="E2855" s="74" t="s">
        <v>0</v>
      </c>
      <c r="F2855" s="75">
        <v>105</v>
      </c>
      <c r="G2855" s="75">
        <v>6</v>
      </c>
      <c r="H2855" s="74" t="s">
        <v>464</v>
      </c>
      <c r="I2855" s="74" t="s">
        <v>423</v>
      </c>
      <c r="J2855" s="75" t="s">
        <v>313</v>
      </c>
      <c r="K2855" s="58" t="s">
        <v>491</v>
      </c>
      <c r="L2855" s="75">
        <v>105</v>
      </c>
      <c r="M2855" s="75">
        <v>6</v>
      </c>
      <c r="N2855" s="74">
        <v>60</v>
      </c>
      <c r="O2855" s="101">
        <f t="array" ref="O2855">IFERROR(INDEX($AD$11:$AO$1485,MATCH($B2855&amp;$I2855,$Z$11:$Z$1485&amp;$AG$11:$AG$1485,0),MATCH($C2855,$AD$9:$AO$9,0)),"-")</f>
        <v>104.1</v>
      </c>
      <c r="P2855" s="75" t="s">
        <v>131</v>
      </c>
      <c r="Q2855" s="75" t="s">
        <v>131</v>
      </c>
      <c r="R2855" s="101">
        <f t="array" ref="R2855">IFERROR(INDEX($AD$11:$AO$1485,MATCH($B2855&amp;$I2855,$Z$11:$Z$1485&amp;$AG$11:$AG$1485,0),MATCH($D2855,$AD$9:$AO$9,0)),"-")</f>
        <v>101.10290000000001</v>
      </c>
      <c r="S2855" s="75">
        <v>414</v>
      </c>
      <c r="T2855" s="75">
        <v>400</v>
      </c>
      <c r="U2855" s="75">
        <v>6</v>
      </c>
      <c r="V2855" s="75">
        <v>9</v>
      </c>
      <c r="W2855" s="50" t="str">
        <f t="shared" si="232"/>
        <v>-</v>
      </c>
      <c r="X2855" s="50">
        <f t="shared" si="233"/>
        <v>14</v>
      </c>
    </row>
    <row r="2856" spans="2:24" ht="15" x14ac:dyDescent="0.3">
      <c r="B2856" s="75" t="str">
        <f t="shared" si="234"/>
        <v>M105×4</v>
      </c>
      <c r="C2856" s="77" t="s">
        <v>216</v>
      </c>
      <c r="D2856" s="77" t="s">
        <v>221</v>
      </c>
      <c r="E2856" s="74" t="s">
        <v>0</v>
      </c>
      <c r="F2856" s="75">
        <v>105</v>
      </c>
      <c r="G2856" s="75">
        <v>4</v>
      </c>
      <c r="H2856" s="74" t="s">
        <v>464</v>
      </c>
      <c r="I2856" s="74" t="s">
        <v>423</v>
      </c>
      <c r="J2856" s="75" t="s">
        <v>313</v>
      </c>
      <c r="K2856" s="58" t="s">
        <v>491</v>
      </c>
      <c r="L2856" s="75">
        <v>105</v>
      </c>
      <c r="M2856" s="75">
        <v>4</v>
      </c>
      <c r="N2856" s="74">
        <v>60</v>
      </c>
      <c r="O2856" s="101">
        <f t="array" ref="O2856">IFERROR(INDEX($AD$11:$AO$1485,MATCH($B2856&amp;$I2856,$Z$11:$Z$1485&amp;$AG$11:$AG$1485,0),MATCH($C2856,$AD$9:$AO$9,0)),"-")</f>
        <v>104.47</v>
      </c>
      <c r="P2856" s="75" t="s">
        <v>131</v>
      </c>
      <c r="Q2856" s="75" t="s">
        <v>131</v>
      </c>
      <c r="R2856" s="101">
        <f t="array" ref="R2856">IFERROR(INDEX($AD$11:$AO$1485,MATCH($B2856&amp;$I2856,$Z$11:$Z$1485&amp;$AG$11:$AG$1485,0),MATCH($D2856,$AD$9:$AO$9,0)),"-")</f>
        <v>102.4019</v>
      </c>
      <c r="S2856" s="75">
        <v>349</v>
      </c>
      <c r="T2856" s="75">
        <v>335</v>
      </c>
      <c r="U2856" s="75">
        <v>5</v>
      </c>
      <c r="V2856" s="75">
        <v>11</v>
      </c>
      <c r="W2856" s="50" t="str">
        <f t="shared" si="232"/>
        <v>-</v>
      </c>
      <c r="X2856" s="50">
        <f t="shared" si="233"/>
        <v>14</v>
      </c>
    </row>
    <row r="2857" spans="2:24" ht="15" x14ac:dyDescent="0.3">
      <c r="B2857" s="75" t="str">
        <f t="shared" si="234"/>
        <v>M105×3</v>
      </c>
      <c r="C2857" s="77" t="s">
        <v>216</v>
      </c>
      <c r="D2857" s="77" t="s">
        <v>221</v>
      </c>
      <c r="E2857" s="74" t="s">
        <v>0</v>
      </c>
      <c r="F2857" s="75">
        <v>105</v>
      </c>
      <c r="G2857" s="75">
        <v>3</v>
      </c>
      <c r="H2857" s="74" t="s">
        <v>464</v>
      </c>
      <c r="I2857" s="74" t="s">
        <v>423</v>
      </c>
      <c r="J2857" s="75" t="s">
        <v>313</v>
      </c>
      <c r="K2857" s="58" t="s">
        <v>491</v>
      </c>
      <c r="L2857" s="75">
        <v>105</v>
      </c>
      <c r="M2857" s="75">
        <v>3</v>
      </c>
      <c r="N2857" s="74">
        <v>60</v>
      </c>
      <c r="O2857" s="101">
        <f t="array" ref="O2857">IFERROR(INDEX($AD$11:$AO$1485,MATCH($B2857&amp;$I2857,$Z$11:$Z$1485&amp;$AG$11:$AG$1485,0),MATCH($C2857,$AD$9:$AO$9,0)),"-")</f>
        <v>104.65</v>
      </c>
      <c r="P2857" s="75" t="s">
        <v>131</v>
      </c>
      <c r="Q2857" s="75" t="s">
        <v>131</v>
      </c>
      <c r="R2857" s="101">
        <f t="array" ref="R2857">IFERROR(INDEX($AD$11:$AO$1485,MATCH($B2857&amp;$I2857,$Z$11:$Z$1485&amp;$AG$11:$AG$1485,0),MATCH($D2857,$AD$9:$AO$9,0)),"-")</f>
        <v>103.0514</v>
      </c>
      <c r="S2857" s="75">
        <v>314</v>
      </c>
      <c r="T2857" s="75">
        <v>300</v>
      </c>
      <c r="U2857" s="75">
        <v>5</v>
      </c>
      <c r="V2857" s="75">
        <v>12</v>
      </c>
      <c r="W2857" s="50" t="str">
        <f t="shared" si="232"/>
        <v>-</v>
      </c>
      <c r="X2857" s="50">
        <f t="shared" si="233"/>
        <v>14</v>
      </c>
    </row>
    <row r="2858" spans="2:24" ht="15" x14ac:dyDescent="0.3">
      <c r="B2858" s="75" t="str">
        <f t="shared" si="234"/>
        <v>M105×2</v>
      </c>
      <c r="C2858" s="77" t="s">
        <v>216</v>
      </c>
      <c r="D2858" s="77" t="s">
        <v>221</v>
      </c>
      <c r="E2858" s="74" t="s">
        <v>0</v>
      </c>
      <c r="F2858" s="75">
        <v>105</v>
      </c>
      <c r="G2858" s="75">
        <v>2</v>
      </c>
      <c r="H2858" s="74" t="s">
        <v>464</v>
      </c>
      <c r="I2858" s="74" t="s">
        <v>423</v>
      </c>
      <c r="J2858" s="75" t="s">
        <v>313</v>
      </c>
      <c r="K2858" s="58" t="s">
        <v>491</v>
      </c>
      <c r="L2858" s="75">
        <v>105</v>
      </c>
      <c r="M2858" s="75">
        <v>2</v>
      </c>
      <c r="N2858" s="74">
        <v>60</v>
      </c>
      <c r="O2858" s="101">
        <f t="array" ref="O2858">IFERROR(INDEX($AD$11:$AO$1485,MATCH($B2858&amp;$I2858,$Z$11:$Z$1485&amp;$AG$11:$AG$1485,0),MATCH($C2858,$AD$9:$AO$9,0)),"-")</f>
        <v>104.5</v>
      </c>
      <c r="P2858" s="75" t="s">
        <v>131</v>
      </c>
      <c r="Q2858" s="75" t="s">
        <v>131</v>
      </c>
      <c r="R2858" s="101">
        <f t="array" ref="R2858">IFERROR(INDEX($AD$11:$AO$1485,MATCH($B2858&amp;$I2858,$Z$11:$Z$1485&amp;$AG$11:$AG$1485,0),MATCH($D2858,$AD$9:$AO$9,0)),"-")</f>
        <v>103.70099999999999</v>
      </c>
      <c r="S2858" s="75">
        <v>234</v>
      </c>
      <c r="T2858" s="75">
        <v>220</v>
      </c>
      <c r="U2858" s="75">
        <v>5</v>
      </c>
      <c r="V2858" s="75">
        <v>15</v>
      </c>
      <c r="W2858" s="50" t="str">
        <f t="shared" si="232"/>
        <v>-</v>
      </c>
      <c r="X2858" s="50">
        <f t="shared" si="233"/>
        <v>14</v>
      </c>
    </row>
    <row r="2859" spans="2:24" ht="15" x14ac:dyDescent="0.3">
      <c r="B2859" s="75" t="str">
        <f t="shared" si="234"/>
        <v>M110×6</v>
      </c>
      <c r="C2859" s="77" t="s">
        <v>216</v>
      </c>
      <c r="D2859" s="77" t="s">
        <v>221</v>
      </c>
      <c r="E2859" s="74" t="s">
        <v>0</v>
      </c>
      <c r="F2859" s="75">
        <v>110</v>
      </c>
      <c r="G2859" s="75">
        <v>6</v>
      </c>
      <c r="H2859" s="74" t="s">
        <v>464</v>
      </c>
      <c r="I2859" s="74" t="s">
        <v>423</v>
      </c>
      <c r="J2859" s="75" t="s">
        <v>313</v>
      </c>
      <c r="K2859" s="58" t="s">
        <v>491</v>
      </c>
      <c r="L2859" s="75">
        <v>110</v>
      </c>
      <c r="M2859" s="75">
        <v>6</v>
      </c>
      <c r="N2859" s="74">
        <v>60</v>
      </c>
      <c r="O2859" s="101">
        <f t="array" ref="O2859">IFERROR(INDEX($AD$11:$AO$1485,MATCH($B2859&amp;$I2859,$Z$11:$Z$1485&amp;$AG$11:$AG$1485,0),MATCH($C2859,$AD$9:$AO$9,0)),"-")</f>
        <v>109.1</v>
      </c>
      <c r="P2859" s="75" t="s">
        <v>131</v>
      </c>
      <c r="Q2859" s="75" t="s">
        <v>131</v>
      </c>
      <c r="R2859" s="101">
        <f t="array" ref="R2859">IFERROR(INDEX($AD$11:$AO$1485,MATCH($B2859&amp;$I2859,$Z$11:$Z$1485&amp;$AG$11:$AG$1485,0),MATCH($D2859,$AD$9:$AO$9,0)),"-")</f>
        <v>106.10290000000001</v>
      </c>
      <c r="S2859" s="75">
        <v>414</v>
      </c>
      <c r="T2859" s="75">
        <v>400</v>
      </c>
      <c r="U2859" s="75">
        <v>6</v>
      </c>
      <c r="V2859" s="75">
        <v>9</v>
      </c>
      <c r="W2859" s="50" t="str">
        <f t="shared" si="232"/>
        <v>-</v>
      </c>
      <c r="X2859" s="50">
        <f t="shared" si="233"/>
        <v>14</v>
      </c>
    </row>
    <row r="2860" spans="2:24" ht="15" x14ac:dyDescent="0.3">
      <c r="B2860" s="75" t="str">
        <f t="shared" si="234"/>
        <v>M110×4</v>
      </c>
      <c r="C2860" s="77" t="s">
        <v>216</v>
      </c>
      <c r="D2860" s="77" t="s">
        <v>221</v>
      </c>
      <c r="E2860" s="74" t="s">
        <v>0</v>
      </c>
      <c r="F2860" s="75">
        <v>110</v>
      </c>
      <c r="G2860" s="75">
        <v>4</v>
      </c>
      <c r="H2860" s="74" t="s">
        <v>464</v>
      </c>
      <c r="I2860" s="74" t="s">
        <v>423</v>
      </c>
      <c r="J2860" s="75" t="s">
        <v>313</v>
      </c>
      <c r="K2860" s="58" t="s">
        <v>491</v>
      </c>
      <c r="L2860" s="75">
        <v>110</v>
      </c>
      <c r="M2860" s="75">
        <v>4</v>
      </c>
      <c r="N2860" s="74">
        <v>60</v>
      </c>
      <c r="O2860" s="101">
        <f t="array" ref="O2860">IFERROR(INDEX($AD$11:$AO$1485,MATCH($B2860&amp;$I2860,$Z$11:$Z$1485&amp;$AG$11:$AG$1485,0),MATCH($C2860,$AD$9:$AO$9,0)),"-")</f>
        <v>109.47</v>
      </c>
      <c r="P2860" s="75" t="s">
        <v>131</v>
      </c>
      <c r="Q2860" s="75" t="s">
        <v>131</v>
      </c>
      <c r="R2860" s="101">
        <f t="array" ref="R2860">IFERROR(INDEX($AD$11:$AO$1485,MATCH($B2860&amp;$I2860,$Z$11:$Z$1485&amp;$AG$11:$AG$1485,0),MATCH($D2860,$AD$9:$AO$9,0)),"-")</f>
        <v>107.4019</v>
      </c>
      <c r="S2860" s="75">
        <v>349</v>
      </c>
      <c r="T2860" s="75">
        <v>335</v>
      </c>
      <c r="U2860" s="75">
        <v>5</v>
      </c>
      <c r="V2860" s="75">
        <v>11</v>
      </c>
      <c r="W2860" s="50" t="str">
        <f t="shared" ref="W2860:W2922" si="235">IF(P2860="-","-",P2860-Q2860)</f>
        <v>-</v>
      </c>
      <c r="X2860" s="50">
        <f t="shared" ref="X2860:X2922" si="236">S2860-T2860</f>
        <v>14</v>
      </c>
    </row>
    <row r="2861" spans="2:24" ht="15" x14ac:dyDescent="0.3">
      <c r="B2861" s="75" t="str">
        <f t="shared" si="234"/>
        <v>M110×3</v>
      </c>
      <c r="C2861" s="77" t="s">
        <v>216</v>
      </c>
      <c r="D2861" s="77" t="s">
        <v>221</v>
      </c>
      <c r="E2861" s="74" t="s">
        <v>0</v>
      </c>
      <c r="F2861" s="75">
        <v>110</v>
      </c>
      <c r="G2861" s="75">
        <v>3</v>
      </c>
      <c r="H2861" s="74" t="s">
        <v>464</v>
      </c>
      <c r="I2861" s="74" t="s">
        <v>423</v>
      </c>
      <c r="J2861" s="75" t="s">
        <v>313</v>
      </c>
      <c r="K2861" s="58" t="s">
        <v>491</v>
      </c>
      <c r="L2861" s="75">
        <v>110</v>
      </c>
      <c r="M2861" s="75">
        <v>3</v>
      </c>
      <c r="N2861" s="74">
        <v>60</v>
      </c>
      <c r="O2861" s="101">
        <f t="array" ref="O2861">IFERROR(INDEX($AD$11:$AO$1485,MATCH($B2861&amp;$I2861,$Z$11:$Z$1485&amp;$AG$11:$AG$1485,0),MATCH($C2861,$AD$9:$AO$9,0)),"-")</f>
        <v>109.65</v>
      </c>
      <c r="P2861" s="75" t="s">
        <v>131</v>
      </c>
      <c r="Q2861" s="75" t="s">
        <v>131</v>
      </c>
      <c r="R2861" s="101">
        <f t="array" ref="R2861">IFERROR(INDEX($AD$11:$AO$1485,MATCH($B2861&amp;$I2861,$Z$11:$Z$1485&amp;$AG$11:$AG$1485,0),MATCH($D2861,$AD$9:$AO$9,0)),"-")</f>
        <v>108.0514</v>
      </c>
      <c r="S2861" s="75">
        <v>314</v>
      </c>
      <c r="T2861" s="75">
        <v>300</v>
      </c>
      <c r="U2861" s="75">
        <v>5</v>
      </c>
      <c r="V2861" s="75">
        <v>12</v>
      </c>
      <c r="W2861" s="50" t="str">
        <f t="shared" si="235"/>
        <v>-</v>
      </c>
      <c r="X2861" s="50">
        <f t="shared" si="236"/>
        <v>14</v>
      </c>
    </row>
    <row r="2862" spans="2:24" ht="15" x14ac:dyDescent="0.3">
      <c r="B2862" s="75" t="str">
        <f t="shared" si="234"/>
        <v>M110×2</v>
      </c>
      <c r="C2862" s="77" t="s">
        <v>216</v>
      </c>
      <c r="D2862" s="77" t="s">
        <v>221</v>
      </c>
      <c r="E2862" s="74" t="s">
        <v>0</v>
      </c>
      <c r="F2862" s="75">
        <v>110</v>
      </c>
      <c r="G2862" s="75">
        <v>2</v>
      </c>
      <c r="H2862" s="74" t="s">
        <v>464</v>
      </c>
      <c r="I2862" s="74" t="s">
        <v>423</v>
      </c>
      <c r="J2862" s="75" t="s">
        <v>313</v>
      </c>
      <c r="K2862" s="58" t="s">
        <v>491</v>
      </c>
      <c r="L2862" s="75">
        <v>110</v>
      </c>
      <c r="M2862" s="75">
        <v>2</v>
      </c>
      <c r="N2862" s="74">
        <v>60</v>
      </c>
      <c r="O2862" s="101">
        <f t="array" ref="O2862">IFERROR(INDEX($AD$11:$AO$1485,MATCH($B2862&amp;$I2862,$Z$11:$Z$1485&amp;$AG$11:$AG$1485,0),MATCH($C2862,$AD$9:$AO$9,0)),"-")</f>
        <v>109.5</v>
      </c>
      <c r="P2862" s="75" t="s">
        <v>131</v>
      </c>
      <c r="Q2862" s="75" t="s">
        <v>131</v>
      </c>
      <c r="R2862" s="101">
        <f t="array" ref="R2862">IFERROR(INDEX($AD$11:$AO$1485,MATCH($B2862&amp;$I2862,$Z$11:$Z$1485&amp;$AG$11:$AG$1485,0),MATCH($D2862,$AD$9:$AO$9,0)),"-")</f>
        <v>108.70099999999999</v>
      </c>
      <c r="S2862" s="75">
        <v>234</v>
      </c>
      <c r="T2862" s="75">
        <v>220</v>
      </c>
      <c r="U2862" s="75">
        <v>5</v>
      </c>
      <c r="V2862" s="75">
        <v>15</v>
      </c>
      <c r="W2862" s="50" t="str">
        <f t="shared" si="235"/>
        <v>-</v>
      </c>
      <c r="X2862" s="50">
        <f t="shared" si="236"/>
        <v>14</v>
      </c>
    </row>
    <row r="2863" spans="2:24" ht="15" x14ac:dyDescent="0.3">
      <c r="B2863" s="75" t="str">
        <f t="shared" si="234"/>
        <v>M115×6</v>
      </c>
      <c r="C2863" s="77" t="s">
        <v>216</v>
      </c>
      <c r="D2863" s="77" t="s">
        <v>221</v>
      </c>
      <c r="E2863" s="74" t="s">
        <v>0</v>
      </c>
      <c r="F2863" s="75">
        <v>115</v>
      </c>
      <c r="G2863" s="75">
        <v>6</v>
      </c>
      <c r="H2863" s="74" t="s">
        <v>464</v>
      </c>
      <c r="I2863" s="74" t="s">
        <v>423</v>
      </c>
      <c r="J2863" s="75" t="s">
        <v>313</v>
      </c>
      <c r="K2863" s="58" t="s">
        <v>491</v>
      </c>
      <c r="L2863" s="75">
        <v>115</v>
      </c>
      <c r="M2863" s="75">
        <v>6</v>
      </c>
      <c r="N2863" s="74">
        <v>60</v>
      </c>
      <c r="O2863" s="101">
        <f t="array" ref="O2863">IFERROR(INDEX($AD$11:$AO$1485,MATCH($B2863&amp;$I2863,$Z$11:$Z$1485&amp;$AG$11:$AG$1485,0),MATCH($C2863,$AD$9:$AO$9,0)),"-")</f>
        <v>114.1</v>
      </c>
      <c r="P2863" s="75" t="s">
        <v>131</v>
      </c>
      <c r="Q2863" s="75" t="s">
        <v>131</v>
      </c>
      <c r="R2863" s="101">
        <f t="array" ref="R2863">IFERROR(INDEX($AD$11:$AO$1485,MATCH($B2863&amp;$I2863,$Z$11:$Z$1485&amp;$AG$11:$AG$1485,0),MATCH($D2863,$AD$9:$AO$9,0)),"-")</f>
        <v>111.10290000000001</v>
      </c>
      <c r="S2863" s="75">
        <v>414</v>
      </c>
      <c r="T2863" s="75">
        <v>400</v>
      </c>
      <c r="U2863" s="75">
        <v>6</v>
      </c>
      <c r="V2863" s="75">
        <v>9</v>
      </c>
      <c r="W2863" s="50" t="str">
        <f t="shared" si="235"/>
        <v>-</v>
      </c>
      <c r="X2863" s="50">
        <f t="shared" si="236"/>
        <v>14</v>
      </c>
    </row>
    <row r="2864" spans="2:24" ht="15" x14ac:dyDescent="0.3">
      <c r="B2864" s="75" t="str">
        <f t="shared" si="234"/>
        <v>M115×4</v>
      </c>
      <c r="C2864" s="77" t="s">
        <v>216</v>
      </c>
      <c r="D2864" s="77" t="s">
        <v>221</v>
      </c>
      <c r="E2864" s="74" t="s">
        <v>0</v>
      </c>
      <c r="F2864" s="75">
        <v>115</v>
      </c>
      <c r="G2864" s="75">
        <v>4</v>
      </c>
      <c r="H2864" s="74" t="s">
        <v>464</v>
      </c>
      <c r="I2864" s="74" t="s">
        <v>423</v>
      </c>
      <c r="J2864" s="75" t="s">
        <v>313</v>
      </c>
      <c r="K2864" s="58" t="s">
        <v>491</v>
      </c>
      <c r="L2864" s="75">
        <v>115</v>
      </c>
      <c r="M2864" s="75">
        <v>4</v>
      </c>
      <c r="N2864" s="74">
        <v>60</v>
      </c>
      <c r="O2864" s="101">
        <f t="array" ref="O2864">IFERROR(INDEX($AD$11:$AO$1485,MATCH($B2864&amp;$I2864,$Z$11:$Z$1485&amp;$AG$11:$AG$1485,0),MATCH($C2864,$AD$9:$AO$9,0)),"-")</f>
        <v>114.47</v>
      </c>
      <c r="P2864" s="75" t="s">
        <v>131</v>
      </c>
      <c r="Q2864" s="75" t="s">
        <v>131</v>
      </c>
      <c r="R2864" s="101">
        <f t="array" ref="R2864">IFERROR(INDEX($AD$11:$AO$1485,MATCH($B2864&amp;$I2864,$Z$11:$Z$1485&amp;$AG$11:$AG$1485,0),MATCH($D2864,$AD$9:$AO$9,0)),"-")</f>
        <v>112.4019</v>
      </c>
      <c r="S2864" s="75">
        <v>349</v>
      </c>
      <c r="T2864" s="75">
        <v>335</v>
      </c>
      <c r="U2864" s="75">
        <v>5</v>
      </c>
      <c r="V2864" s="75">
        <v>11</v>
      </c>
      <c r="W2864" s="50" t="str">
        <f t="shared" si="235"/>
        <v>-</v>
      </c>
      <c r="X2864" s="50">
        <f t="shared" si="236"/>
        <v>14</v>
      </c>
    </row>
    <row r="2865" spans="2:24" ht="15" x14ac:dyDescent="0.3">
      <c r="B2865" s="75" t="str">
        <f t="shared" si="234"/>
        <v>M115×3</v>
      </c>
      <c r="C2865" s="77" t="s">
        <v>216</v>
      </c>
      <c r="D2865" s="77" t="s">
        <v>221</v>
      </c>
      <c r="E2865" s="74" t="s">
        <v>0</v>
      </c>
      <c r="F2865" s="75">
        <v>115</v>
      </c>
      <c r="G2865" s="75">
        <v>3</v>
      </c>
      <c r="H2865" s="74" t="s">
        <v>464</v>
      </c>
      <c r="I2865" s="74" t="s">
        <v>423</v>
      </c>
      <c r="J2865" s="75" t="s">
        <v>313</v>
      </c>
      <c r="K2865" s="58" t="s">
        <v>491</v>
      </c>
      <c r="L2865" s="75">
        <v>115</v>
      </c>
      <c r="M2865" s="75">
        <v>3</v>
      </c>
      <c r="N2865" s="74">
        <v>60</v>
      </c>
      <c r="O2865" s="101">
        <f t="array" ref="O2865">IFERROR(INDEX($AD$11:$AO$1485,MATCH($B2865&amp;$I2865,$Z$11:$Z$1485&amp;$AG$11:$AG$1485,0),MATCH($C2865,$AD$9:$AO$9,0)),"-")</f>
        <v>114.65</v>
      </c>
      <c r="P2865" s="75" t="s">
        <v>131</v>
      </c>
      <c r="Q2865" s="75" t="s">
        <v>131</v>
      </c>
      <c r="R2865" s="101">
        <f t="array" ref="R2865">IFERROR(INDEX($AD$11:$AO$1485,MATCH($B2865&amp;$I2865,$Z$11:$Z$1485&amp;$AG$11:$AG$1485,0),MATCH($D2865,$AD$9:$AO$9,0)),"-")</f>
        <v>113.0514</v>
      </c>
      <c r="S2865" s="75">
        <v>314</v>
      </c>
      <c r="T2865" s="75">
        <v>300</v>
      </c>
      <c r="U2865" s="75">
        <v>5</v>
      </c>
      <c r="V2865" s="75">
        <v>12</v>
      </c>
      <c r="W2865" s="50" t="str">
        <f t="shared" si="235"/>
        <v>-</v>
      </c>
      <c r="X2865" s="50">
        <f t="shared" si="236"/>
        <v>14</v>
      </c>
    </row>
    <row r="2866" spans="2:24" ht="15" x14ac:dyDescent="0.3">
      <c r="B2866" s="75" t="str">
        <f t="shared" si="234"/>
        <v>M115×2</v>
      </c>
      <c r="C2866" s="77" t="s">
        <v>216</v>
      </c>
      <c r="D2866" s="77" t="s">
        <v>221</v>
      </c>
      <c r="E2866" s="74" t="s">
        <v>0</v>
      </c>
      <c r="F2866" s="75">
        <v>115</v>
      </c>
      <c r="G2866" s="75">
        <v>2</v>
      </c>
      <c r="H2866" s="74" t="s">
        <v>464</v>
      </c>
      <c r="I2866" s="74" t="s">
        <v>423</v>
      </c>
      <c r="J2866" s="75" t="s">
        <v>313</v>
      </c>
      <c r="K2866" s="58" t="s">
        <v>491</v>
      </c>
      <c r="L2866" s="75">
        <v>115</v>
      </c>
      <c r="M2866" s="75">
        <v>2</v>
      </c>
      <c r="N2866" s="74">
        <v>60</v>
      </c>
      <c r="O2866" s="101">
        <f t="array" ref="O2866">IFERROR(INDEX($AD$11:$AO$1485,MATCH($B2866&amp;$I2866,$Z$11:$Z$1485&amp;$AG$11:$AG$1485,0),MATCH($C2866,$AD$9:$AO$9,0)),"-")</f>
        <v>114.5</v>
      </c>
      <c r="P2866" s="75" t="s">
        <v>131</v>
      </c>
      <c r="Q2866" s="75" t="s">
        <v>131</v>
      </c>
      <c r="R2866" s="101">
        <f t="array" ref="R2866">IFERROR(INDEX($AD$11:$AO$1485,MATCH($B2866&amp;$I2866,$Z$11:$Z$1485&amp;$AG$11:$AG$1485,0),MATCH($D2866,$AD$9:$AO$9,0)),"-")</f>
        <v>113.70099999999999</v>
      </c>
      <c r="S2866" s="75">
        <v>234</v>
      </c>
      <c r="T2866" s="75">
        <v>220</v>
      </c>
      <c r="U2866" s="75">
        <v>5</v>
      </c>
      <c r="V2866" s="75">
        <v>15</v>
      </c>
      <c r="W2866" s="50" t="str">
        <f t="shared" si="235"/>
        <v>-</v>
      </c>
      <c r="X2866" s="50">
        <f t="shared" si="236"/>
        <v>14</v>
      </c>
    </row>
    <row r="2867" spans="2:24" ht="15" x14ac:dyDescent="0.3">
      <c r="B2867" s="75" t="str">
        <f t="shared" si="234"/>
        <v>M120×6</v>
      </c>
      <c r="C2867" s="77" t="s">
        <v>216</v>
      </c>
      <c r="D2867" s="77" t="s">
        <v>221</v>
      </c>
      <c r="E2867" s="74" t="s">
        <v>0</v>
      </c>
      <c r="F2867" s="75">
        <v>120</v>
      </c>
      <c r="G2867" s="75">
        <v>6</v>
      </c>
      <c r="H2867" s="74" t="s">
        <v>464</v>
      </c>
      <c r="I2867" s="74" t="s">
        <v>423</v>
      </c>
      <c r="J2867" s="75" t="s">
        <v>313</v>
      </c>
      <c r="K2867" s="58" t="s">
        <v>491</v>
      </c>
      <c r="L2867" s="75">
        <v>120</v>
      </c>
      <c r="M2867" s="75">
        <v>6</v>
      </c>
      <c r="N2867" s="74">
        <v>60</v>
      </c>
      <c r="O2867" s="101">
        <f t="array" ref="O2867">IFERROR(INDEX($AD$11:$AO$1485,MATCH($B2867&amp;$I2867,$Z$11:$Z$1485&amp;$AG$11:$AG$1485,0),MATCH($C2867,$AD$9:$AO$9,0)),"-")</f>
        <v>119.1</v>
      </c>
      <c r="P2867" s="75" t="s">
        <v>131</v>
      </c>
      <c r="Q2867" s="75" t="s">
        <v>131</v>
      </c>
      <c r="R2867" s="101">
        <f t="array" ref="R2867">IFERROR(INDEX($AD$11:$AO$1485,MATCH($B2867&amp;$I2867,$Z$11:$Z$1485&amp;$AG$11:$AG$1485,0),MATCH($D2867,$AD$9:$AO$9,0)),"-")</f>
        <v>116.10290000000001</v>
      </c>
      <c r="S2867" s="75">
        <v>414</v>
      </c>
      <c r="T2867" s="75">
        <v>400</v>
      </c>
      <c r="U2867" s="75">
        <v>6</v>
      </c>
      <c r="V2867" s="75">
        <v>9</v>
      </c>
      <c r="W2867" s="50" t="str">
        <f t="shared" si="235"/>
        <v>-</v>
      </c>
      <c r="X2867" s="50">
        <f t="shared" si="236"/>
        <v>14</v>
      </c>
    </row>
    <row r="2868" spans="2:24" ht="15" x14ac:dyDescent="0.3">
      <c r="B2868" s="75" t="str">
        <f t="shared" si="234"/>
        <v>M120×4</v>
      </c>
      <c r="C2868" s="77" t="s">
        <v>216</v>
      </c>
      <c r="D2868" s="77" t="s">
        <v>221</v>
      </c>
      <c r="E2868" s="74" t="s">
        <v>0</v>
      </c>
      <c r="F2868" s="75">
        <v>120</v>
      </c>
      <c r="G2868" s="75">
        <v>4</v>
      </c>
      <c r="H2868" s="74" t="s">
        <v>464</v>
      </c>
      <c r="I2868" s="74" t="s">
        <v>423</v>
      </c>
      <c r="J2868" s="75" t="s">
        <v>313</v>
      </c>
      <c r="K2868" s="58" t="s">
        <v>491</v>
      </c>
      <c r="L2868" s="75">
        <v>120</v>
      </c>
      <c r="M2868" s="75">
        <v>4</v>
      </c>
      <c r="N2868" s="74">
        <v>60</v>
      </c>
      <c r="O2868" s="101">
        <f t="array" ref="O2868">IFERROR(INDEX($AD$11:$AO$1485,MATCH($B2868&amp;$I2868,$Z$11:$Z$1485&amp;$AG$11:$AG$1485,0),MATCH($C2868,$AD$9:$AO$9,0)),"-")</f>
        <v>119.47</v>
      </c>
      <c r="P2868" s="75" t="s">
        <v>131</v>
      </c>
      <c r="Q2868" s="75" t="s">
        <v>131</v>
      </c>
      <c r="R2868" s="101">
        <f t="array" ref="R2868">IFERROR(INDEX($AD$11:$AO$1485,MATCH($B2868&amp;$I2868,$Z$11:$Z$1485&amp;$AG$11:$AG$1485,0),MATCH($D2868,$AD$9:$AO$9,0)),"-")</f>
        <v>117.4019</v>
      </c>
      <c r="S2868" s="75">
        <v>349</v>
      </c>
      <c r="T2868" s="75">
        <v>335</v>
      </c>
      <c r="U2868" s="75">
        <v>5</v>
      </c>
      <c r="V2868" s="75">
        <v>11</v>
      </c>
      <c r="W2868" s="50" t="str">
        <f t="shared" si="235"/>
        <v>-</v>
      </c>
      <c r="X2868" s="50">
        <f t="shared" si="236"/>
        <v>14</v>
      </c>
    </row>
    <row r="2869" spans="2:24" ht="15" x14ac:dyDescent="0.3">
      <c r="B2869" s="75" t="str">
        <f t="shared" si="234"/>
        <v>M120×3</v>
      </c>
      <c r="C2869" s="77" t="s">
        <v>216</v>
      </c>
      <c r="D2869" s="77" t="s">
        <v>221</v>
      </c>
      <c r="E2869" s="74" t="s">
        <v>0</v>
      </c>
      <c r="F2869" s="75">
        <v>120</v>
      </c>
      <c r="G2869" s="75">
        <v>3</v>
      </c>
      <c r="H2869" s="74" t="s">
        <v>464</v>
      </c>
      <c r="I2869" s="74" t="s">
        <v>423</v>
      </c>
      <c r="J2869" s="75" t="s">
        <v>313</v>
      </c>
      <c r="K2869" s="58" t="s">
        <v>491</v>
      </c>
      <c r="L2869" s="75">
        <v>120</v>
      </c>
      <c r="M2869" s="75">
        <v>3</v>
      </c>
      <c r="N2869" s="74">
        <v>60</v>
      </c>
      <c r="O2869" s="101">
        <f t="array" ref="O2869">IFERROR(INDEX($AD$11:$AO$1485,MATCH($B2869&amp;$I2869,$Z$11:$Z$1485&amp;$AG$11:$AG$1485,0),MATCH($C2869,$AD$9:$AO$9,0)),"-")</f>
        <v>119.65</v>
      </c>
      <c r="P2869" s="75" t="s">
        <v>131</v>
      </c>
      <c r="Q2869" s="75" t="s">
        <v>131</v>
      </c>
      <c r="R2869" s="101">
        <f t="array" ref="R2869">IFERROR(INDEX($AD$11:$AO$1485,MATCH($B2869&amp;$I2869,$Z$11:$Z$1485&amp;$AG$11:$AG$1485,0),MATCH($D2869,$AD$9:$AO$9,0)),"-")</f>
        <v>118.0514</v>
      </c>
      <c r="S2869" s="75">
        <v>314</v>
      </c>
      <c r="T2869" s="75">
        <v>300</v>
      </c>
      <c r="U2869" s="75">
        <v>5</v>
      </c>
      <c r="V2869" s="75">
        <v>12</v>
      </c>
      <c r="W2869" s="50" t="str">
        <f t="shared" si="235"/>
        <v>-</v>
      </c>
      <c r="X2869" s="50">
        <f t="shared" si="236"/>
        <v>14</v>
      </c>
    </row>
    <row r="2870" spans="2:24" ht="15" x14ac:dyDescent="0.3">
      <c r="B2870" s="75" t="str">
        <f t="shared" si="234"/>
        <v>M120×2</v>
      </c>
      <c r="C2870" s="77" t="s">
        <v>216</v>
      </c>
      <c r="D2870" s="77" t="s">
        <v>221</v>
      </c>
      <c r="E2870" s="74" t="s">
        <v>0</v>
      </c>
      <c r="F2870" s="75">
        <v>120</v>
      </c>
      <c r="G2870" s="75">
        <v>2</v>
      </c>
      <c r="H2870" s="74" t="s">
        <v>464</v>
      </c>
      <c r="I2870" s="74" t="s">
        <v>423</v>
      </c>
      <c r="J2870" s="75" t="s">
        <v>313</v>
      </c>
      <c r="K2870" s="58" t="s">
        <v>491</v>
      </c>
      <c r="L2870" s="75">
        <v>120</v>
      </c>
      <c r="M2870" s="75">
        <v>2</v>
      </c>
      <c r="N2870" s="74">
        <v>60</v>
      </c>
      <c r="O2870" s="101">
        <f t="array" ref="O2870">IFERROR(INDEX($AD$11:$AO$1485,MATCH($B2870&amp;$I2870,$Z$11:$Z$1485&amp;$AG$11:$AG$1485,0),MATCH($C2870,$AD$9:$AO$9,0)),"-")</f>
        <v>119.5</v>
      </c>
      <c r="P2870" s="75" t="s">
        <v>131</v>
      </c>
      <c r="Q2870" s="75" t="s">
        <v>131</v>
      </c>
      <c r="R2870" s="101">
        <f t="array" ref="R2870">IFERROR(INDEX($AD$11:$AO$1485,MATCH($B2870&amp;$I2870,$Z$11:$Z$1485&amp;$AG$11:$AG$1485,0),MATCH($D2870,$AD$9:$AO$9,0)),"-")</f>
        <v>118.70099999999999</v>
      </c>
      <c r="S2870" s="75">
        <v>234</v>
      </c>
      <c r="T2870" s="75">
        <v>220</v>
      </c>
      <c r="U2870" s="75">
        <v>5</v>
      </c>
      <c r="V2870" s="75">
        <v>15</v>
      </c>
      <c r="W2870" s="50" t="str">
        <f t="shared" si="235"/>
        <v>-</v>
      </c>
      <c r="X2870" s="50">
        <f t="shared" si="236"/>
        <v>14</v>
      </c>
    </row>
    <row r="2871" spans="2:24" ht="15" x14ac:dyDescent="0.3">
      <c r="B2871" s="75" t="str">
        <f t="shared" si="234"/>
        <v>M125×6</v>
      </c>
      <c r="C2871" s="77" t="s">
        <v>216</v>
      </c>
      <c r="D2871" s="77" t="s">
        <v>221</v>
      </c>
      <c r="E2871" s="74" t="s">
        <v>0</v>
      </c>
      <c r="F2871" s="75">
        <v>125</v>
      </c>
      <c r="G2871" s="75">
        <v>6</v>
      </c>
      <c r="H2871" s="74" t="s">
        <v>464</v>
      </c>
      <c r="I2871" s="74" t="s">
        <v>423</v>
      </c>
      <c r="J2871" s="75" t="s">
        <v>313</v>
      </c>
      <c r="K2871" s="58" t="s">
        <v>491</v>
      </c>
      <c r="L2871" s="75">
        <v>125</v>
      </c>
      <c r="M2871" s="75">
        <v>6</v>
      </c>
      <c r="N2871" s="74">
        <v>60</v>
      </c>
      <c r="O2871" s="101">
        <f t="array" ref="O2871">IFERROR(INDEX($AD$11:$AO$1485,MATCH($B2871&amp;$I2871,$Z$11:$Z$1485&amp;$AG$11:$AG$1485,0),MATCH($C2871,$AD$9:$AO$9,0)),"-")</f>
        <v>124.1</v>
      </c>
      <c r="P2871" s="75" t="s">
        <v>131</v>
      </c>
      <c r="Q2871" s="75" t="s">
        <v>131</v>
      </c>
      <c r="R2871" s="101">
        <f t="array" ref="R2871">IFERROR(INDEX($AD$11:$AO$1485,MATCH($B2871&amp;$I2871,$Z$11:$Z$1485&amp;$AG$11:$AG$1485,0),MATCH($D2871,$AD$9:$AO$9,0)),"-")</f>
        <v>121.10290000000001</v>
      </c>
      <c r="S2871" s="75">
        <v>416</v>
      </c>
      <c r="T2871" s="75">
        <v>400</v>
      </c>
      <c r="U2871" s="75">
        <v>6</v>
      </c>
      <c r="V2871" s="75">
        <v>9</v>
      </c>
      <c r="W2871" s="50" t="str">
        <f t="shared" si="235"/>
        <v>-</v>
      </c>
      <c r="X2871" s="50">
        <f t="shared" si="236"/>
        <v>16</v>
      </c>
    </row>
    <row r="2872" spans="2:24" ht="15" x14ac:dyDescent="0.3">
      <c r="B2872" s="75" t="str">
        <f t="shared" si="234"/>
        <v>M125×4</v>
      </c>
      <c r="C2872" s="77" t="s">
        <v>216</v>
      </c>
      <c r="D2872" s="77" t="s">
        <v>221</v>
      </c>
      <c r="E2872" s="74" t="s">
        <v>0</v>
      </c>
      <c r="F2872" s="75">
        <v>125</v>
      </c>
      <c r="G2872" s="75">
        <v>4</v>
      </c>
      <c r="H2872" s="74" t="s">
        <v>464</v>
      </c>
      <c r="I2872" s="74" t="s">
        <v>423</v>
      </c>
      <c r="J2872" s="75" t="s">
        <v>313</v>
      </c>
      <c r="K2872" s="58" t="s">
        <v>491</v>
      </c>
      <c r="L2872" s="75">
        <v>125</v>
      </c>
      <c r="M2872" s="75">
        <v>4</v>
      </c>
      <c r="N2872" s="74">
        <v>60</v>
      </c>
      <c r="O2872" s="101">
        <f t="array" ref="O2872">IFERROR(INDEX($AD$11:$AO$1485,MATCH($B2872&amp;$I2872,$Z$11:$Z$1485&amp;$AG$11:$AG$1485,0),MATCH($C2872,$AD$9:$AO$9,0)),"-")</f>
        <v>124.47</v>
      </c>
      <c r="P2872" s="75" t="s">
        <v>131</v>
      </c>
      <c r="Q2872" s="75" t="s">
        <v>131</v>
      </c>
      <c r="R2872" s="101">
        <f t="array" ref="R2872">IFERROR(INDEX($AD$11:$AO$1485,MATCH($B2872&amp;$I2872,$Z$11:$Z$1485&amp;$AG$11:$AG$1485,0),MATCH($D2872,$AD$9:$AO$9,0)),"-")</f>
        <v>122.4019</v>
      </c>
      <c r="S2872" s="75">
        <v>351</v>
      </c>
      <c r="T2872" s="75">
        <v>335</v>
      </c>
      <c r="U2872" s="75">
        <v>5</v>
      </c>
      <c r="V2872" s="75">
        <v>11</v>
      </c>
      <c r="W2872" s="50" t="str">
        <f t="shared" si="235"/>
        <v>-</v>
      </c>
      <c r="X2872" s="50">
        <f t="shared" si="236"/>
        <v>16</v>
      </c>
    </row>
    <row r="2873" spans="2:24" ht="15" x14ac:dyDescent="0.3">
      <c r="B2873" s="75" t="str">
        <f t="shared" si="234"/>
        <v>M125×3</v>
      </c>
      <c r="C2873" s="77" t="s">
        <v>216</v>
      </c>
      <c r="D2873" s="77" t="s">
        <v>221</v>
      </c>
      <c r="E2873" s="74" t="s">
        <v>0</v>
      </c>
      <c r="F2873" s="75">
        <v>125</v>
      </c>
      <c r="G2873" s="75">
        <v>3</v>
      </c>
      <c r="H2873" s="74" t="s">
        <v>464</v>
      </c>
      <c r="I2873" s="74" t="s">
        <v>423</v>
      </c>
      <c r="J2873" s="75" t="s">
        <v>313</v>
      </c>
      <c r="K2873" s="58" t="s">
        <v>491</v>
      </c>
      <c r="L2873" s="75">
        <v>125</v>
      </c>
      <c r="M2873" s="75">
        <v>3</v>
      </c>
      <c r="N2873" s="74">
        <v>60</v>
      </c>
      <c r="O2873" s="101">
        <f t="array" ref="O2873">IFERROR(INDEX($AD$11:$AO$1485,MATCH($B2873&amp;$I2873,$Z$11:$Z$1485&amp;$AG$11:$AG$1485,0),MATCH($C2873,$AD$9:$AO$9,0)),"-")</f>
        <v>124.65</v>
      </c>
      <c r="P2873" s="75" t="s">
        <v>131</v>
      </c>
      <c r="Q2873" s="75" t="s">
        <v>131</v>
      </c>
      <c r="R2873" s="101">
        <f t="array" ref="R2873">IFERROR(INDEX($AD$11:$AO$1485,MATCH($B2873&amp;$I2873,$Z$11:$Z$1485&amp;$AG$11:$AG$1485,0),MATCH($D2873,$AD$9:$AO$9,0)),"-")</f>
        <v>123.0514</v>
      </c>
      <c r="S2873" s="75">
        <v>316</v>
      </c>
      <c r="T2873" s="75">
        <v>300</v>
      </c>
      <c r="U2873" s="75">
        <v>5</v>
      </c>
      <c r="V2873" s="75">
        <v>12</v>
      </c>
      <c r="W2873" s="50" t="str">
        <f t="shared" si="235"/>
        <v>-</v>
      </c>
      <c r="X2873" s="50">
        <f t="shared" si="236"/>
        <v>16</v>
      </c>
    </row>
    <row r="2874" spans="2:24" ht="15" x14ac:dyDescent="0.3">
      <c r="B2874" s="75" t="str">
        <f t="shared" si="234"/>
        <v>M125×2</v>
      </c>
      <c r="C2874" s="77" t="s">
        <v>216</v>
      </c>
      <c r="D2874" s="77" t="s">
        <v>221</v>
      </c>
      <c r="E2874" s="74" t="s">
        <v>0</v>
      </c>
      <c r="F2874" s="75">
        <v>125</v>
      </c>
      <c r="G2874" s="75">
        <v>2</v>
      </c>
      <c r="H2874" s="74" t="s">
        <v>464</v>
      </c>
      <c r="I2874" s="74" t="s">
        <v>423</v>
      </c>
      <c r="J2874" s="75" t="s">
        <v>313</v>
      </c>
      <c r="K2874" s="58" t="s">
        <v>491</v>
      </c>
      <c r="L2874" s="75">
        <v>125</v>
      </c>
      <c r="M2874" s="75">
        <v>2</v>
      </c>
      <c r="N2874" s="74">
        <v>60</v>
      </c>
      <c r="O2874" s="101">
        <f t="array" ref="O2874">IFERROR(INDEX($AD$11:$AO$1485,MATCH($B2874&amp;$I2874,$Z$11:$Z$1485&amp;$AG$11:$AG$1485,0),MATCH($C2874,$AD$9:$AO$9,0)),"-")</f>
        <v>124.53</v>
      </c>
      <c r="P2874" s="75" t="s">
        <v>131</v>
      </c>
      <c r="Q2874" s="75" t="s">
        <v>131</v>
      </c>
      <c r="R2874" s="101">
        <f t="array" ref="R2874">IFERROR(INDEX($AD$11:$AO$1485,MATCH($B2874&amp;$I2874,$Z$11:$Z$1485&amp;$AG$11:$AG$1485,0),MATCH($D2874,$AD$9:$AO$9,0)),"-")</f>
        <v>123.70099999999999</v>
      </c>
      <c r="S2874" s="75">
        <v>266</v>
      </c>
      <c r="T2874" s="75">
        <v>250</v>
      </c>
      <c r="U2874" s="75">
        <v>5</v>
      </c>
      <c r="V2874" s="75">
        <v>15</v>
      </c>
      <c r="W2874" s="50" t="str">
        <f t="shared" si="235"/>
        <v>-</v>
      </c>
      <c r="X2874" s="50">
        <f t="shared" si="236"/>
        <v>16</v>
      </c>
    </row>
    <row r="2875" spans="2:24" ht="15" x14ac:dyDescent="0.3">
      <c r="B2875" s="75" t="str">
        <f t="shared" si="234"/>
        <v>M130×6</v>
      </c>
      <c r="C2875" s="77" t="s">
        <v>216</v>
      </c>
      <c r="D2875" s="77" t="s">
        <v>221</v>
      </c>
      <c r="E2875" s="74" t="s">
        <v>0</v>
      </c>
      <c r="F2875" s="75">
        <v>130</v>
      </c>
      <c r="G2875" s="75">
        <v>6</v>
      </c>
      <c r="H2875" s="74" t="s">
        <v>464</v>
      </c>
      <c r="I2875" s="74" t="s">
        <v>423</v>
      </c>
      <c r="J2875" s="75" t="s">
        <v>313</v>
      </c>
      <c r="K2875" s="58" t="s">
        <v>491</v>
      </c>
      <c r="L2875" s="75">
        <v>130</v>
      </c>
      <c r="M2875" s="75">
        <v>6</v>
      </c>
      <c r="N2875" s="74">
        <v>60</v>
      </c>
      <c r="O2875" s="101">
        <f t="array" ref="O2875">IFERROR(INDEX($AD$11:$AO$1485,MATCH($B2875&amp;$I2875,$Z$11:$Z$1485&amp;$AG$11:$AG$1485,0),MATCH($C2875,$AD$9:$AO$9,0)),"-")</f>
        <v>129.1</v>
      </c>
      <c r="P2875" s="75" t="s">
        <v>131</v>
      </c>
      <c r="Q2875" s="75" t="s">
        <v>131</v>
      </c>
      <c r="R2875" s="101">
        <f t="array" ref="R2875">IFERROR(INDEX($AD$11:$AO$1485,MATCH($B2875&amp;$I2875,$Z$11:$Z$1485&amp;$AG$11:$AG$1485,0),MATCH($D2875,$AD$9:$AO$9,0)),"-")</f>
        <v>126.10290000000001</v>
      </c>
      <c r="S2875" s="75">
        <v>416</v>
      </c>
      <c r="T2875" s="75">
        <v>400</v>
      </c>
      <c r="U2875" s="75">
        <v>6</v>
      </c>
      <c r="V2875" s="75">
        <v>9</v>
      </c>
      <c r="W2875" s="50" t="str">
        <f t="shared" si="235"/>
        <v>-</v>
      </c>
      <c r="X2875" s="50">
        <f t="shared" si="236"/>
        <v>16</v>
      </c>
    </row>
    <row r="2876" spans="2:24" ht="15" x14ac:dyDescent="0.3">
      <c r="B2876" s="75" t="str">
        <f t="shared" si="234"/>
        <v>M130×4</v>
      </c>
      <c r="C2876" s="77" t="s">
        <v>216</v>
      </c>
      <c r="D2876" s="77" t="s">
        <v>221</v>
      </c>
      <c r="E2876" s="74" t="s">
        <v>0</v>
      </c>
      <c r="F2876" s="75">
        <v>130</v>
      </c>
      <c r="G2876" s="75">
        <v>4</v>
      </c>
      <c r="H2876" s="74" t="s">
        <v>464</v>
      </c>
      <c r="I2876" s="74" t="s">
        <v>423</v>
      </c>
      <c r="J2876" s="75" t="s">
        <v>313</v>
      </c>
      <c r="K2876" s="58" t="s">
        <v>491</v>
      </c>
      <c r="L2876" s="75">
        <v>130</v>
      </c>
      <c r="M2876" s="75">
        <v>4</v>
      </c>
      <c r="N2876" s="74">
        <v>60</v>
      </c>
      <c r="O2876" s="101">
        <f t="array" ref="O2876">IFERROR(INDEX($AD$11:$AO$1485,MATCH($B2876&amp;$I2876,$Z$11:$Z$1485&amp;$AG$11:$AG$1485,0),MATCH($C2876,$AD$9:$AO$9,0)),"-")</f>
        <v>129.47</v>
      </c>
      <c r="P2876" s="75" t="s">
        <v>131</v>
      </c>
      <c r="Q2876" s="75" t="s">
        <v>131</v>
      </c>
      <c r="R2876" s="101">
        <f t="array" ref="R2876">IFERROR(INDEX($AD$11:$AO$1485,MATCH($B2876&amp;$I2876,$Z$11:$Z$1485&amp;$AG$11:$AG$1485,0),MATCH($D2876,$AD$9:$AO$9,0)),"-")</f>
        <v>127.4019</v>
      </c>
      <c r="S2876" s="75">
        <v>351</v>
      </c>
      <c r="T2876" s="75">
        <v>335</v>
      </c>
      <c r="U2876" s="75">
        <v>5</v>
      </c>
      <c r="V2876" s="75">
        <v>11</v>
      </c>
      <c r="W2876" s="50" t="str">
        <f t="shared" si="235"/>
        <v>-</v>
      </c>
      <c r="X2876" s="50">
        <f t="shared" si="236"/>
        <v>16</v>
      </c>
    </row>
    <row r="2877" spans="2:24" ht="15" x14ac:dyDescent="0.3">
      <c r="B2877" s="75" t="str">
        <f t="shared" si="234"/>
        <v>M130×3</v>
      </c>
      <c r="C2877" s="77" t="s">
        <v>216</v>
      </c>
      <c r="D2877" s="77" t="s">
        <v>221</v>
      </c>
      <c r="E2877" s="74" t="s">
        <v>0</v>
      </c>
      <c r="F2877" s="75">
        <v>130</v>
      </c>
      <c r="G2877" s="75">
        <v>3</v>
      </c>
      <c r="H2877" s="74" t="s">
        <v>464</v>
      </c>
      <c r="I2877" s="74" t="s">
        <v>423</v>
      </c>
      <c r="J2877" s="75" t="s">
        <v>313</v>
      </c>
      <c r="K2877" s="58" t="s">
        <v>491</v>
      </c>
      <c r="L2877" s="75">
        <v>130</v>
      </c>
      <c r="M2877" s="75">
        <v>3</v>
      </c>
      <c r="N2877" s="74">
        <v>60</v>
      </c>
      <c r="O2877" s="101">
        <f t="array" ref="O2877">IFERROR(INDEX($AD$11:$AO$1485,MATCH($B2877&amp;$I2877,$Z$11:$Z$1485&amp;$AG$11:$AG$1485,0),MATCH($C2877,$AD$9:$AO$9,0)),"-")</f>
        <v>129.65</v>
      </c>
      <c r="P2877" s="75" t="s">
        <v>131</v>
      </c>
      <c r="Q2877" s="75" t="s">
        <v>131</v>
      </c>
      <c r="R2877" s="101">
        <f t="array" ref="R2877">IFERROR(INDEX($AD$11:$AO$1485,MATCH($B2877&amp;$I2877,$Z$11:$Z$1485&amp;$AG$11:$AG$1485,0),MATCH($D2877,$AD$9:$AO$9,0)),"-")</f>
        <v>128.0514</v>
      </c>
      <c r="S2877" s="75">
        <v>316</v>
      </c>
      <c r="T2877" s="75">
        <v>300</v>
      </c>
      <c r="U2877" s="75">
        <v>5</v>
      </c>
      <c r="V2877" s="75">
        <v>12</v>
      </c>
      <c r="W2877" s="50" t="str">
        <f t="shared" si="235"/>
        <v>-</v>
      </c>
      <c r="X2877" s="50">
        <f t="shared" si="236"/>
        <v>16</v>
      </c>
    </row>
    <row r="2878" spans="2:24" ht="15" x14ac:dyDescent="0.3">
      <c r="B2878" s="75" t="str">
        <f t="shared" si="234"/>
        <v>M130×2</v>
      </c>
      <c r="C2878" s="77" t="s">
        <v>216</v>
      </c>
      <c r="D2878" s="77" t="s">
        <v>221</v>
      </c>
      <c r="E2878" s="74" t="s">
        <v>0</v>
      </c>
      <c r="F2878" s="75">
        <v>130</v>
      </c>
      <c r="G2878" s="75">
        <v>2</v>
      </c>
      <c r="H2878" s="74" t="s">
        <v>464</v>
      </c>
      <c r="I2878" s="74" t="s">
        <v>423</v>
      </c>
      <c r="J2878" s="75" t="s">
        <v>313</v>
      </c>
      <c r="K2878" s="58" t="s">
        <v>491</v>
      </c>
      <c r="L2878" s="75">
        <v>130</v>
      </c>
      <c r="M2878" s="75">
        <v>2</v>
      </c>
      <c r="N2878" s="74">
        <v>60</v>
      </c>
      <c r="O2878" s="101">
        <f t="array" ref="O2878">IFERROR(INDEX($AD$11:$AO$1485,MATCH($B2878&amp;$I2878,$Z$11:$Z$1485&amp;$AG$11:$AG$1485,0),MATCH($C2878,$AD$9:$AO$9,0)),"-")</f>
        <v>129.53</v>
      </c>
      <c r="P2878" s="75" t="s">
        <v>131</v>
      </c>
      <c r="Q2878" s="75" t="s">
        <v>131</v>
      </c>
      <c r="R2878" s="101">
        <f t="array" ref="R2878">IFERROR(INDEX($AD$11:$AO$1485,MATCH($B2878&amp;$I2878,$Z$11:$Z$1485&amp;$AG$11:$AG$1485,0),MATCH($D2878,$AD$9:$AO$9,0)),"-")</f>
        <v>128.70099999999999</v>
      </c>
      <c r="S2878" s="75">
        <v>266</v>
      </c>
      <c r="T2878" s="75">
        <v>250</v>
      </c>
      <c r="U2878" s="75">
        <v>5</v>
      </c>
      <c r="V2878" s="75">
        <v>15</v>
      </c>
      <c r="W2878" s="50" t="str">
        <f t="shared" si="235"/>
        <v>-</v>
      </c>
      <c r="X2878" s="50">
        <f t="shared" si="236"/>
        <v>16</v>
      </c>
    </row>
    <row r="2879" spans="2:24" ht="15" x14ac:dyDescent="0.3">
      <c r="B2879" s="75" t="str">
        <f t="shared" si="234"/>
        <v>M135×6</v>
      </c>
      <c r="C2879" s="77" t="s">
        <v>216</v>
      </c>
      <c r="D2879" s="77" t="s">
        <v>221</v>
      </c>
      <c r="E2879" s="74" t="s">
        <v>0</v>
      </c>
      <c r="F2879" s="75">
        <v>135</v>
      </c>
      <c r="G2879" s="75">
        <v>6</v>
      </c>
      <c r="H2879" s="74" t="s">
        <v>464</v>
      </c>
      <c r="I2879" s="74" t="s">
        <v>423</v>
      </c>
      <c r="J2879" s="75" t="s">
        <v>313</v>
      </c>
      <c r="K2879" s="58" t="s">
        <v>491</v>
      </c>
      <c r="L2879" s="75">
        <v>135</v>
      </c>
      <c r="M2879" s="75">
        <v>6</v>
      </c>
      <c r="N2879" s="74">
        <v>60</v>
      </c>
      <c r="O2879" s="101">
        <f t="array" ref="O2879">IFERROR(INDEX($AD$11:$AO$1485,MATCH($B2879&amp;$I2879,$Z$11:$Z$1485&amp;$AG$11:$AG$1485,0),MATCH($C2879,$AD$9:$AO$9,0)),"-")</f>
        <v>134.1</v>
      </c>
      <c r="P2879" s="75" t="s">
        <v>131</v>
      </c>
      <c r="Q2879" s="75" t="s">
        <v>131</v>
      </c>
      <c r="R2879" s="101">
        <f t="array" ref="R2879">IFERROR(INDEX($AD$11:$AO$1485,MATCH($B2879&amp;$I2879,$Z$11:$Z$1485&amp;$AG$11:$AG$1485,0),MATCH($D2879,$AD$9:$AO$9,0)),"-")</f>
        <v>131.10290000000001</v>
      </c>
      <c r="S2879" s="75">
        <v>416</v>
      </c>
      <c r="T2879" s="75">
        <v>400</v>
      </c>
      <c r="U2879" s="75">
        <v>6</v>
      </c>
      <c r="V2879" s="75">
        <v>9</v>
      </c>
      <c r="W2879" s="50" t="str">
        <f t="shared" si="235"/>
        <v>-</v>
      </c>
      <c r="X2879" s="50">
        <f t="shared" si="236"/>
        <v>16</v>
      </c>
    </row>
    <row r="2880" spans="2:24" ht="15" x14ac:dyDescent="0.3">
      <c r="B2880" s="75" t="str">
        <f t="shared" si="234"/>
        <v>M135×4</v>
      </c>
      <c r="C2880" s="77" t="s">
        <v>216</v>
      </c>
      <c r="D2880" s="77" t="s">
        <v>221</v>
      </c>
      <c r="E2880" s="74" t="s">
        <v>0</v>
      </c>
      <c r="F2880" s="75">
        <v>135</v>
      </c>
      <c r="G2880" s="75">
        <v>4</v>
      </c>
      <c r="H2880" s="74" t="s">
        <v>464</v>
      </c>
      <c r="I2880" s="74" t="s">
        <v>423</v>
      </c>
      <c r="J2880" s="75" t="s">
        <v>313</v>
      </c>
      <c r="K2880" s="58" t="s">
        <v>491</v>
      </c>
      <c r="L2880" s="75">
        <v>135</v>
      </c>
      <c r="M2880" s="75">
        <v>4</v>
      </c>
      <c r="N2880" s="74">
        <v>60</v>
      </c>
      <c r="O2880" s="101">
        <f t="array" ref="O2880">IFERROR(INDEX($AD$11:$AO$1485,MATCH($B2880&amp;$I2880,$Z$11:$Z$1485&amp;$AG$11:$AG$1485,0),MATCH($C2880,$AD$9:$AO$9,0)),"-")</f>
        <v>134.47</v>
      </c>
      <c r="P2880" s="75" t="s">
        <v>131</v>
      </c>
      <c r="Q2880" s="75" t="s">
        <v>131</v>
      </c>
      <c r="R2880" s="101">
        <f t="array" ref="R2880">IFERROR(INDEX($AD$11:$AO$1485,MATCH($B2880&amp;$I2880,$Z$11:$Z$1485&amp;$AG$11:$AG$1485,0),MATCH($D2880,$AD$9:$AO$9,0)),"-")</f>
        <v>132.40190000000001</v>
      </c>
      <c r="S2880" s="75">
        <v>351</v>
      </c>
      <c r="T2880" s="75">
        <v>335</v>
      </c>
      <c r="U2880" s="75">
        <v>5</v>
      </c>
      <c r="V2880" s="75">
        <v>11</v>
      </c>
      <c r="W2880" s="50" t="str">
        <f t="shared" si="235"/>
        <v>-</v>
      </c>
      <c r="X2880" s="50">
        <f t="shared" si="236"/>
        <v>16</v>
      </c>
    </row>
    <row r="2881" spans="2:24" ht="15" x14ac:dyDescent="0.3">
      <c r="B2881" s="75" t="str">
        <f t="shared" si="234"/>
        <v>M135×3</v>
      </c>
      <c r="C2881" s="77" t="s">
        <v>216</v>
      </c>
      <c r="D2881" s="77" t="s">
        <v>221</v>
      </c>
      <c r="E2881" s="74" t="s">
        <v>0</v>
      </c>
      <c r="F2881" s="75">
        <v>135</v>
      </c>
      <c r="G2881" s="75">
        <v>3</v>
      </c>
      <c r="H2881" s="74" t="s">
        <v>464</v>
      </c>
      <c r="I2881" s="74" t="s">
        <v>423</v>
      </c>
      <c r="J2881" s="75" t="s">
        <v>313</v>
      </c>
      <c r="K2881" s="58" t="s">
        <v>491</v>
      </c>
      <c r="L2881" s="75">
        <v>135</v>
      </c>
      <c r="M2881" s="75">
        <v>3</v>
      </c>
      <c r="N2881" s="74">
        <v>60</v>
      </c>
      <c r="O2881" s="101">
        <f t="array" ref="O2881">IFERROR(INDEX($AD$11:$AO$1485,MATCH($B2881&amp;$I2881,$Z$11:$Z$1485&amp;$AG$11:$AG$1485,0),MATCH($C2881,$AD$9:$AO$9,0)),"-")</f>
        <v>134.65</v>
      </c>
      <c r="P2881" s="75" t="s">
        <v>131</v>
      </c>
      <c r="Q2881" s="75" t="s">
        <v>131</v>
      </c>
      <c r="R2881" s="101">
        <f t="array" ref="R2881">IFERROR(INDEX($AD$11:$AO$1485,MATCH($B2881&amp;$I2881,$Z$11:$Z$1485&amp;$AG$11:$AG$1485,0),MATCH($D2881,$AD$9:$AO$9,0)),"-")</f>
        <v>133.0514</v>
      </c>
      <c r="S2881" s="75">
        <v>316</v>
      </c>
      <c r="T2881" s="75">
        <v>300</v>
      </c>
      <c r="U2881" s="75">
        <v>5</v>
      </c>
      <c r="V2881" s="75">
        <v>12</v>
      </c>
      <c r="W2881" s="50" t="str">
        <f t="shared" si="235"/>
        <v>-</v>
      </c>
      <c r="X2881" s="50">
        <f t="shared" si="236"/>
        <v>16</v>
      </c>
    </row>
    <row r="2882" spans="2:24" ht="15" x14ac:dyDescent="0.3">
      <c r="B2882" s="75" t="str">
        <f t="shared" si="234"/>
        <v>M135×2</v>
      </c>
      <c r="C2882" s="77" t="s">
        <v>216</v>
      </c>
      <c r="D2882" s="77" t="s">
        <v>221</v>
      </c>
      <c r="E2882" s="74" t="s">
        <v>0</v>
      </c>
      <c r="F2882" s="75">
        <v>135</v>
      </c>
      <c r="G2882" s="75">
        <v>2</v>
      </c>
      <c r="H2882" s="74" t="s">
        <v>464</v>
      </c>
      <c r="I2882" s="74" t="s">
        <v>423</v>
      </c>
      <c r="J2882" s="75" t="s">
        <v>313</v>
      </c>
      <c r="K2882" s="58" t="s">
        <v>491</v>
      </c>
      <c r="L2882" s="75">
        <v>135</v>
      </c>
      <c r="M2882" s="75">
        <v>2</v>
      </c>
      <c r="N2882" s="74">
        <v>60</v>
      </c>
      <c r="O2882" s="101">
        <f t="array" ref="O2882">IFERROR(INDEX($AD$11:$AO$1485,MATCH($B2882&amp;$I2882,$Z$11:$Z$1485&amp;$AG$11:$AG$1485,0),MATCH($C2882,$AD$9:$AO$9,0)),"-")</f>
        <v>134.53</v>
      </c>
      <c r="P2882" s="75" t="s">
        <v>131</v>
      </c>
      <c r="Q2882" s="75" t="s">
        <v>131</v>
      </c>
      <c r="R2882" s="101">
        <f t="array" ref="R2882">IFERROR(INDEX($AD$11:$AO$1485,MATCH($B2882&amp;$I2882,$Z$11:$Z$1485&amp;$AG$11:$AG$1485,0),MATCH($D2882,$AD$9:$AO$9,0)),"-")</f>
        <v>133.70099999999999</v>
      </c>
      <c r="S2882" s="75">
        <v>266</v>
      </c>
      <c r="T2882" s="75">
        <v>250</v>
      </c>
      <c r="U2882" s="75">
        <v>5</v>
      </c>
      <c r="V2882" s="75">
        <v>15</v>
      </c>
      <c r="W2882" s="50" t="str">
        <f t="shared" si="235"/>
        <v>-</v>
      </c>
      <c r="X2882" s="50">
        <f t="shared" si="236"/>
        <v>16</v>
      </c>
    </row>
    <row r="2883" spans="2:24" ht="15" x14ac:dyDescent="0.3">
      <c r="B2883" s="75" t="str">
        <f t="shared" si="234"/>
        <v>M140×6</v>
      </c>
      <c r="C2883" s="77" t="s">
        <v>216</v>
      </c>
      <c r="D2883" s="77" t="s">
        <v>221</v>
      </c>
      <c r="E2883" s="74" t="s">
        <v>0</v>
      </c>
      <c r="F2883" s="75">
        <v>140</v>
      </c>
      <c r="G2883" s="75">
        <v>6</v>
      </c>
      <c r="H2883" s="74" t="s">
        <v>464</v>
      </c>
      <c r="I2883" s="74" t="s">
        <v>423</v>
      </c>
      <c r="J2883" s="75" t="s">
        <v>313</v>
      </c>
      <c r="K2883" s="58" t="s">
        <v>491</v>
      </c>
      <c r="L2883" s="75">
        <v>140</v>
      </c>
      <c r="M2883" s="75">
        <v>6</v>
      </c>
      <c r="N2883" s="74">
        <v>60</v>
      </c>
      <c r="O2883" s="101">
        <f t="array" ref="O2883">IFERROR(INDEX($AD$11:$AO$1485,MATCH($B2883&amp;$I2883,$Z$11:$Z$1485&amp;$AG$11:$AG$1485,0),MATCH($C2883,$AD$9:$AO$9,0)),"-")</f>
        <v>139.1</v>
      </c>
      <c r="P2883" s="75" t="s">
        <v>131</v>
      </c>
      <c r="Q2883" s="75" t="s">
        <v>131</v>
      </c>
      <c r="R2883" s="101">
        <f t="array" ref="R2883">IFERROR(INDEX($AD$11:$AO$1485,MATCH($B2883&amp;$I2883,$Z$11:$Z$1485&amp;$AG$11:$AG$1485,0),MATCH($D2883,$AD$9:$AO$9,0)),"-")</f>
        <v>136.10290000000001</v>
      </c>
      <c r="S2883" s="75">
        <v>416</v>
      </c>
      <c r="T2883" s="75">
        <v>400</v>
      </c>
      <c r="U2883" s="75">
        <v>6</v>
      </c>
      <c r="V2883" s="75">
        <v>9</v>
      </c>
      <c r="W2883" s="50" t="str">
        <f t="shared" si="235"/>
        <v>-</v>
      </c>
      <c r="X2883" s="50">
        <f t="shared" si="236"/>
        <v>16</v>
      </c>
    </row>
    <row r="2884" spans="2:24" ht="15" x14ac:dyDescent="0.3">
      <c r="B2884" s="75" t="str">
        <f t="shared" si="234"/>
        <v>M140×4</v>
      </c>
      <c r="C2884" s="77" t="s">
        <v>216</v>
      </c>
      <c r="D2884" s="77" t="s">
        <v>221</v>
      </c>
      <c r="E2884" s="74" t="s">
        <v>0</v>
      </c>
      <c r="F2884" s="75">
        <v>140</v>
      </c>
      <c r="G2884" s="75">
        <v>4</v>
      </c>
      <c r="H2884" s="74" t="s">
        <v>464</v>
      </c>
      <c r="I2884" s="74" t="s">
        <v>423</v>
      </c>
      <c r="J2884" s="75" t="s">
        <v>313</v>
      </c>
      <c r="K2884" s="58" t="s">
        <v>491</v>
      </c>
      <c r="L2884" s="75">
        <v>140</v>
      </c>
      <c r="M2884" s="75">
        <v>4</v>
      </c>
      <c r="N2884" s="74">
        <v>60</v>
      </c>
      <c r="O2884" s="101">
        <f t="array" ref="O2884">IFERROR(INDEX($AD$11:$AO$1485,MATCH($B2884&amp;$I2884,$Z$11:$Z$1485&amp;$AG$11:$AG$1485,0),MATCH($C2884,$AD$9:$AO$9,0)),"-")</f>
        <v>139.47</v>
      </c>
      <c r="P2884" s="75" t="s">
        <v>131</v>
      </c>
      <c r="Q2884" s="75" t="s">
        <v>131</v>
      </c>
      <c r="R2884" s="101">
        <f t="array" ref="R2884">IFERROR(INDEX($AD$11:$AO$1485,MATCH($B2884&amp;$I2884,$Z$11:$Z$1485&amp;$AG$11:$AG$1485,0),MATCH($D2884,$AD$9:$AO$9,0)),"-")</f>
        <v>137.40190000000001</v>
      </c>
      <c r="S2884" s="75">
        <v>351</v>
      </c>
      <c r="T2884" s="75">
        <v>335</v>
      </c>
      <c r="U2884" s="75">
        <v>5</v>
      </c>
      <c r="V2884" s="75">
        <v>11</v>
      </c>
      <c r="W2884" s="50" t="str">
        <f t="shared" si="235"/>
        <v>-</v>
      </c>
      <c r="X2884" s="50">
        <f t="shared" si="236"/>
        <v>16</v>
      </c>
    </row>
    <row r="2885" spans="2:24" ht="15" x14ac:dyDescent="0.3">
      <c r="B2885" s="75" t="str">
        <f t="shared" si="234"/>
        <v>M140×3</v>
      </c>
      <c r="C2885" s="77" t="s">
        <v>216</v>
      </c>
      <c r="D2885" s="77" t="s">
        <v>221</v>
      </c>
      <c r="E2885" s="74" t="s">
        <v>0</v>
      </c>
      <c r="F2885" s="75">
        <v>140</v>
      </c>
      <c r="G2885" s="75">
        <v>3</v>
      </c>
      <c r="H2885" s="74" t="s">
        <v>464</v>
      </c>
      <c r="I2885" s="74" t="s">
        <v>423</v>
      </c>
      <c r="J2885" s="75" t="s">
        <v>313</v>
      </c>
      <c r="K2885" s="58" t="s">
        <v>491</v>
      </c>
      <c r="L2885" s="75">
        <v>140</v>
      </c>
      <c r="M2885" s="75">
        <v>3</v>
      </c>
      <c r="N2885" s="74">
        <v>60</v>
      </c>
      <c r="O2885" s="101">
        <f t="array" ref="O2885">IFERROR(INDEX($AD$11:$AO$1485,MATCH($B2885&amp;$I2885,$Z$11:$Z$1485&amp;$AG$11:$AG$1485,0),MATCH($C2885,$AD$9:$AO$9,0)),"-")</f>
        <v>139.65</v>
      </c>
      <c r="P2885" s="75" t="s">
        <v>131</v>
      </c>
      <c r="Q2885" s="75" t="s">
        <v>131</v>
      </c>
      <c r="R2885" s="101">
        <f t="array" ref="R2885">IFERROR(INDEX($AD$11:$AO$1485,MATCH($B2885&amp;$I2885,$Z$11:$Z$1485&amp;$AG$11:$AG$1485,0),MATCH($D2885,$AD$9:$AO$9,0)),"-")</f>
        <v>138.0514</v>
      </c>
      <c r="S2885" s="75">
        <v>316</v>
      </c>
      <c r="T2885" s="75">
        <v>300</v>
      </c>
      <c r="U2885" s="75">
        <v>5</v>
      </c>
      <c r="V2885" s="75">
        <v>12</v>
      </c>
      <c r="W2885" s="50" t="str">
        <f t="shared" si="235"/>
        <v>-</v>
      </c>
      <c r="X2885" s="50">
        <f t="shared" si="236"/>
        <v>16</v>
      </c>
    </row>
    <row r="2886" spans="2:24" ht="15" x14ac:dyDescent="0.3">
      <c r="B2886" s="75" t="str">
        <f t="shared" si="234"/>
        <v>M140×2</v>
      </c>
      <c r="C2886" s="77" t="s">
        <v>216</v>
      </c>
      <c r="D2886" s="77" t="s">
        <v>221</v>
      </c>
      <c r="E2886" s="74" t="s">
        <v>0</v>
      </c>
      <c r="F2886" s="75">
        <v>140</v>
      </c>
      <c r="G2886" s="75">
        <v>2</v>
      </c>
      <c r="H2886" s="74" t="s">
        <v>464</v>
      </c>
      <c r="I2886" s="74" t="s">
        <v>423</v>
      </c>
      <c r="J2886" s="75" t="s">
        <v>313</v>
      </c>
      <c r="K2886" s="58" t="s">
        <v>491</v>
      </c>
      <c r="L2886" s="75">
        <v>140</v>
      </c>
      <c r="M2886" s="75">
        <v>2</v>
      </c>
      <c r="N2886" s="74">
        <v>60</v>
      </c>
      <c r="O2886" s="101">
        <f t="array" ref="O2886">IFERROR(INDEX($AD$11:$AO$1485,MATCH($B2886&amp;$I2886,$Z$11:$Z$1485&amp;$AG$11:$AG$1485,0),MATCH($C2886,$AD$9:$AO$9,0)),"-")</f>
        <v>139.53</v>
      </c>
      <c r="P2886" s="75" t="s">
        <v>131</v>
      </c>
      <c r="Q2886" s="75" t="s">
        <v>131</v>
      </c>
      <c r="R2886" s="101">
        <f t="array" ref="R2886">IFERROR(INDEX($AD$11:$AO$1485,MATCH($B2886&amp;$I2886,$Z$11:$Z$1485&amp;$AG$11:$AG$1485,0),MATCH($D2886,$AD$9:$AO$9,0)),"-")</f>
        <v>138.70099999999999</v>
      </c>
      <c r="S2886" s="75">
        <v>266</v>
      </c>
      <c r="T2886" s="75">
        <v>250</v>
      </c>
      <c r="U2886" s="75">
        <v>5</v>
      </c>
      <c r="V2886" s="75">
        <v>15</v>
      </c>
      <c r="W2886" s="50" t="str">
        <f t="shared" si="235"/>
        <v>-</v>
      </c>
      <c r="X2886" s="50">
        <f t="shared" si="236"/>
        <v>16</v>
      </c>
    </row>
    <row r="2887" spans="2:24" ht="15" x14ac:dyDescent="0.3">
      <c r="B2887" s="75" t="str">
        <f t="shared" si="234"/>
        <v>M145×6</v>
      </c>
      <c r="C2887" s="77" t="s">
        <v>216</v>
      </c>
      <c r="D2887" s="77" t="s">
        <v>221</v>
      </c>
      <c r="E2887" s="74" t="s">
        <v>0</v>
      </c>
      <c r="F2887" s="75">
        <v>145</v>
      </c>
      <c r="G2887" s="75">
        <v>6</v>
      </c>
      <c r="H2887" s="74" t="s">
        <v>464</v>
      </c>
      <c r="I2887" s="74" t="s">
        <v>423</v>
      </c>
      <c r="J2887" s="75" t="s">
        <v>313</v>
      </c>
      <c r="K2887" s="58" t="s">
        <v>491</v>
      </c>
      <c r="L2887" s="75">
        <v>145</v>
      </c>
      <c r="M2887" s="75">
        <v>6</v>
      </c>
      <c r="N2887" s="74">
        <v>60</v>
      </c>
      <c r="O2887" s="101">
        <f t="array" ref="O2887">IFERROR(INDEX($AD$11:$AO$1485,MATCH($B2887&amp;$I2887,$Z$11:$Z$1485&amp;$AG$11:$AG$1485,0),MATCH($C2887,$AD$9:$AO$9,0)),"-")</f>
        <v>144.1</v>
      </c>
      <c r="P2887" s="75" t="s">
        <v>131</v>
      </c>
      <c r="Q2887" s="75" t="s">
        <v>131</v>
      </c>
      <c r="R2887" s="101">
        <f t="array" ref="R2887">IFERROR(INDEX($AD$11:$AO$1485,MATCH($B2887&amp;$I2887,$Z$11:$Z$1485&amp;$AG$11:$AG$1485,0),MATCH($D2887,$AD$9:$AO$9,0)),"-")</f>
        <v>141.10290000000001</v>
      </c>
      <c r="S2887" s="75">
        <v>416</v>
      </c>
      <c r="T2887" s="75">
        <v>400</v>
      </c>
      <c r="U2887" s="75">
        <v>6</v>
      </c>
      <c r="V2887" s="75">
        <v>9</v>
      </c>
      <c r="W2887" s="50" t="str">
        <f t="shared" si="235"/>
        <v>-</v>
      </c>
      <c r="X2887" s="50">
        <f t="shared" si="236"/>
        <v>16</v>
      </c>
    </row>
    <row r="2888" spans="2:24" ht="15" x14ac:dyDescent="0.3">
      <c r="B2888" s="75" t="str">
        <f t="shared" si="234"/>
        <v>M145×4</v>
      </c>
      <c r="C2888" s="77" t="s">
        <v>216</v>
      </c>
      <c r="D2888" s="77" t="s">
        <v>221</v>
      </c>
      <c r="E2888" s="74" t="s">
        <v>0</v>
      </c>
      <c r="F2888" s="75">
        <v>145</v>
      </c>
      <c r="G2888" s="75">
        <v>4</v>
      </c>
      <c r="H2888" s="74" t="s">
        <v>464</v>
      </c>
      <c r="I2888" s="74" t="s">
        <v>423</v>
      </c>
      <c r="J2888" s="75" t="s">
        <v>313</v>
      </c>
      <c r="K2888" s="58" t="s">
        <v>491</v>
      </c>
      <c r="L2888" s="75">
        <v>145</v>
      </c>
      <c r="M2888" s="75">
        <v>4</v>
      </c>
      <c r="N2888" s="74">
        <v>60</v>
      </c>
      <c r="O2888" s="101">
        <f t="array" ref="O2888">IFERROR(INDEX($AD$11:$AO$1485,MATCH($B2888&amp;$I2888,$Z$11:$Z$1485&amp;$AG$11:$AG$1485,0),MATCH($C2888,$AD$9:$AO$9,0)),"-")</f>
        <v>144.47</v>
      </c>
      <c r="P2888" s="75" t="s">
        <v>131</v>
      </c>
      <c r="Q2888" s="75" t="s">
        <v>131</v>
      </c>
      <c r="R2888" s="101">
        <f t="array" ref="R2888">IFERROR(INDEX($AD$11:$AO$1485,MATCH($B2888&amp;$I2888,$Z$11:$Z$1485&amp;$AG$11:$AG$1485,0),MATCH($D2888,$AD$9:$AO$9,0)),"-")</f>
        <v>142.40190000000001</v>
      </c>
      <c r="S2888" s="75">
        <v>351</v>
      </c>
      <c r="T2888" s="75">
        <v>335</v>
      </c>
      <c r="U2888" s="75">
        <v>5</v>
      </c>
      <c r="V2888" s="75">
        <v>11</v>
      </c>
      <c r="W2888" s="50" t="str">
        <f t="shared" si="235"/>
        <v>-</v>
      </c>
      <c r="X2888" s="50">
        <f t="shared" si="236"/>
        <v>16</v>
      </c>
    </row>
    <row r="2889" spans="2:24" ht="15" x14ac:dyDescent="0.3">
      <c r="B2889" s="75" t="str">
        <f t="shared" si="234"/>
        <v>M145×3</v>
      </c>
      <c r="C2889" s="77" t="s">
        <v>216</v>
      </c>
      <c r="D2889" s="77" t="s">
        <v>221</v>
      </c>
      <c r="E2889" s="74" t="s">
        <v>0</v>
      </c>
      <c r="F2889" s="75">
        <v>145</v>
      </c>
      <c r="G2889" s="75">
        <v>3</v>
      </c>
      <c r="H2889" s="74" t="s">
        <v>464</v>
      </c>
      <c r="I2889" s="74" t="s">
        <v>423</v>
      </c>
      <c r="J2889" s="75" t="s">
        <v>313</v>
      </c>
      <c r="K2889" s="58" t="s">
        <v>491</v>
      </c>
      <c r="L2889" s="75">
        <v>145</v>
      </c>
      <c r="M2889" s="75">
        <v>3</v>
      </c>
      <c r="N2889" s="74">
        <v>60</v>
      </c>
      <c r="O2889" s="101">
        <f t="array" ref="O2889">IFERROR(INDEX($AD$11:$AO$1485,MATCH($B2889&amp;$I2889,$Z$11:$Z$1485&amp;$AG$11:$AG$1485,0),MATCH($C2889,$AD$9:$AO$9,0)),"-")</f>
        <v>144.65</v>
      </c>
      <c r="P2889" s="75" t="s">
        <v>131</v>
      </c>
      <c r="Q2889" s="75" t="s">
        <v>131</v>
      </c>
      <c r="R2889" s="101">
        <f t="array" ref="R2889">IFERROR(INDEX($AD$11:$AO$1485,MATCH($B2889&amp;$I2889,$Z$11:$Z$1485&amp;$AG$11:$AG$1485,0),MATCH($D2889,$AD$9:$AO$9,0)),"-")</f>
        <v>143.0514</v>
      </c>
      <c r="S2889" s="75">
        <v>316</v>
      </c>
      <c r="T2889" s="75">
        <v>300</v>
      </c>
      <c r="U2889" s="75">
        <v>5</v>
      </c>
      <c r="V2889" s="75">
        <v>12</v>
      </c>
      <c r="W2889" s="50" t="str">
        <f t="shared" si="235"/>
        <v>-</v>
      </c>
      <c r="X2889" s="50">
        <f t="shared" si="236"/>
        <v>16</v>
      </c>
    </row>
    <row r="2890" spans="2:24" ht="15" x14ac:dyDescent="0.3">
      <c r="B2890" s="75" t="str">
        <f t="shared" si="234"/>
        <v>M145×2</v>
      </c>
      <c r="C2890" s="77" t="s">
        <v>216</v>
      </c>
      <c r="D2890" s="77" t="s">
        <v>221</v>
      </c>
      <c r="E2890" s="74" t="s">
        <v>0</v>
      </c>
      <c r="F2890" s="75">
        <v>145</v>
      </c>
      <c r="G2890" s="75">
        <v>2</v>
      </c>
      <c r="H2890" s="74" t="s">
        <v>464</v>
      </c>
      <c r="I2890" s="74" t="s">
        <v>423</v>
      </c>
      <c r="J2890" s="75" t="s">
        <v>313</v>
      </c>
      <c r="K2890" s="58" t="s">
        <v>491</v>
      </c>
      <c r="L2890" s="75">
        <v>145</v>
      </c>
      <c r="M2890" s="75">
        <v>2</v>
      </c>
      <c r="N2890" s="74">
        <v>60</v>
      </c>
      <c r="O2890" s="101">
        <f t="array" ref="O2890">IFERROR(INDEX($AD$11:$AO$1485,MATCH($B2890&amp;$I2890,$Z$11:$Z$1485&amp;$AG$11:$AG$1485,0),MATCH($C2890,$AD$9:$AO$9,0)),"-")</f>
        <v>144.53</v>
      </c>
      <c r="P2890" s="75" t="s">
        <v>131</v>
      </c>
      <c r="Q2890" s="75" t="s">
        <v>131</v>
      </c>
      <c r="R2890" s="101">
        <f t="array" ref="R2890">IFERROR(INDEX($AD$11:$AO$1485,MATCH($B2890&amp;$I2890,$Z$11:$Z$1485&amp;$AG$11:$AG$1485,0),MATCH($D2890,$AD$9:$AO$9,0)),"-")</f>
        <v>143.70099999999999</v>
      </c>
      <c r="S2890" s="75">
        <v>266</v>
      </c>
      <c r="T2890" s="75">
        <v>250</v>
      </c>
      <c r="U2890" s="75">
        <v>5</v>
      </c>
      <c r="V2890" s="75">
        <v>15</v>
      </c>
      <c r="W2890" s="50" t="str">
        <f t="shared" si="235"/>
        <v>-</v>
      </c>
      <c r="X2890" s="50">
        <f t="shared" si="236"/>
        <v>16</v>
      </c>
    </row>
    <row r="2891" spans="2:24" ht="15" x14ac:dyDescent="0.3">
      <c r="B2891" s="75" t="str">
        <f t="shared" ref="B2891:B2954" si="237">CONCATENATE(E2891,L2891,"×",G2891)</f>
        <v>M150×6</v>
      </c>
      <c r="C2891" s="77" t="s">
        <v>216</v>
      </c>
      <c r="D2891" s="77" t="s">
        <v>221</v>
      </c>
      <c r="E2891" s="74" t="s">
        <v>0</v>
      </c>
      <c r="F2891" s="75">
        <v>150</v>
      </c>
      <c r="G2891" s="75">
        <v>6</v>
      </c>
      <c r="H2891" s="74" t="s">
        <v>464</v>
      </c>
      <c r="I2891" s="74" t="s">
        <v>423</v>
      </c>
      <c r="J2891" s="75" t="s">
        <v>313</v>
      </c>
      <c r="K2891" s="58" t="s">
        <v>491</v>
      </c>
      <c r="L2891" s="75">
        <v>150</v>
      </c>
      <c r="M2891" s="75">
        <v>6</v>
      </c>
      <c r="N2891" s="74">
        <v>60</v>
      </c>
      <c r="O2891" s="101">
        <f t="array" ref="O2891">IFERROR(INDEX($AD$11:$AO$1485,MATCH($B2891&amp;$I2891,$Z$11:$Z$1485&amp;$AG$11:$AG$1485,0),MATCH($C2891,$AD$9:$AO$9,0)),"-")</f>
        <v>149.1</v>
      </c>
      <c r="P2891" s="75" t="s">
        <v>131</v>
      </c>
      <c r="Q2891" s="75" t="s">
        <v>131</v>
      </c>
      <c r="R2891" s="101">
        <f t="array" ref="R2891">IFERROR(INDEX($AD$11:$AO$1485,MATCH($B2891&amp;$I2891,$Z$11:$Z$1485&amp;$AG$11:$AG$1485,0),MATCH($D2891,$AD$9:$AO$9,0)),"-")</f>
        <v>146.10290000000001</v>
      </c>
      <c r="S2891" s="75">
        <v>416</v>
      </c>
      <c r="T2891" s="75">
        <v>400</v>
      </c>
      <c r="U2891" s="75">
        <v>6</v>
      </c>
      <c r="V2891" s="75">
        <v>9</v>
      </c>
      <c r="W2891" s="50" t="str">
        <f t="shared" si="235"/>
        <v>-</v>
      </c>
      <c r="X2891" s="50">
        <f t="shared" si="236"/>
        <v>16</v>
      </c>
    </row>
    <row r="2892" spans="2:24" ht="15" x14ac:dyDescent="0.3">
      <c r="B2892" s="75" t="str">
        <f t="shared" si="237"/>
        <v>M150×4</v>
      </c>
      <c r="C2892" s="77" t="s">
        <v>216</v>
      </c>
      <c r="D2892" s="77" t="s">
        <v>221</v>
      </c>
      <c r="E2892" s="74" t="s">
        <v>0</v>
      </c>
      <c r="F2892" s="75">
        <v>150</v>
      </c>
      <c r="G2892" s="75">
        <v>4</v>
      </c>
      <c r="H2892" s="74" t="s">
        <v>464</v>
      </c>
      <c r="I2892" s="74" t="s">
        <v>423</v>
      </c>
      <c r="J2892" s="75" t="s">
        <v>313</v>
      </c>
      <c r="K2892" s="58" t="s">
        <v>491</v>
      </c>
      <c r="L2892" s="75">
        <v>150</v>
      </c>
      <c r="M2892" s="75">
        <v>4</v>
      </c>
      <c r="N2892" s="74">
        <v>60</v>
      </c>
      <c r="O2892" s="101">
        <f t="array" ref="O2892">IFERROR(INDEX($AD$11:$AO$1485,MATCH($B2892&amp;$I2892,$Z$11:$Z$1485&amp;$AG$11:$AG$1485,0),MATCH($C2892,$AD$9:$AO$9,0)),"-")</f>
        <v>149.47</v>
      </c>
      <c r="P2892" s="75" t="s">
        <v>131</v>
      </c>
      <c r="Q2892" s="75" t="s">
        <v>131</v>
      </c>
      <c r="R2892" s="101">
        <f t="array" ref="R2892">IFERROR(INDEX($AD$11:$AO$1485,MATCH($B2892&amp;$I2892,$Z$11:$Z$1485&amp;$AG$11:$AG$1485,0),MATCH($D2892,$AD$9:$AO$9,0)),"-")</f>
        <v>147.40190000000001</v>
      </c>
      <c r="S2892" s="75">
        <v>351</v>
      </c>
      <c r="T2892" s="75">
        <v>335</v>
      </c>
      <c r="U2892" s="75">
        <v>5</v>
      </c>
      <c r="V2892" s="75">
        <v>11</v>
      </c>
      <c r="W2892" s="50" t="str">
        <f t="shared" si="235"/>
        <v>-</v>
      </c>
      <c r="X2892" s="50">
        <f t="shared" si="236"/>
        <v>16</v>
      </c>
    </row>
    <row r="2893" spans="2:24" ht="15" x14ac:dyDescent="0.3">
      <c r="B2893" s="75" t="str">
        <f t="shared" si="237"/>
        <v>M150×3</v>
      </c>
      <c r="C2893" s="77" t="s">
        <v>216</v>
      </c>
      <c r="D2893" s="77" t="s">
        <v>221</v>
      </c>
      <c r="E2893" s="74" t="s">
        <v>0</v>
      </c>
      <c r="F2893" s="75">
        <v>150</v>
      </c>
      <c r="G2893" s="75">
        <v>3</v>
      </c>
      <c r="H2893" s="74" t="s">
        <v>464</v>
      </c>
      <c r="I2893" s="74" t="s">
        <v>423</v>
      </c>
      <c r="J2893" s="75" t="s">
        <v>313</v>
      </c>
      <c r="K2893" s="58" t="s">
        <v>491</v>
      </c>
      <c r="L2893" s="75">
        <v>150</v>
      </c>
      <c r="M2893" s="75">
        <v>3</v>
      </c>
      <c r="N2893" s="74">
        <v>60</v>
      </c>
      <c r="O2893" s="101">
        <f t="array" ref="O2893">IFERROR(INDEX($AD$11:$AO$1485,MATCH($B2893&amp;$I2893,$Z$11:$Z$1485&amp;$AG$11:$AG$1485,0),MATCH($C2893,$AD$9:$AO$9,0)),"-")</f>
        <v>149.65</v>
      </c>
      <c r="P2893" s="75" t="s">
        <v>131</v>
      </c>
      <c r="Q2893" s="75" t="s">
        <v>131</v>
      </c>
      <c r="R2893" s="101">
        <f t="array" ref="R2893">IFERROR(INDEX($AD$11:$AO$1485,MATCH($B2893&amp;$I2893,$Z$11:$Z$1485&amp;$AG$11:$AG$1485,0),MATCH($D2893,$AD$9:$AO$9,0)),"-")</f>
        <v>148.0514</v>
      </c>
      <c r="S2893" s="75">
        <v>316</v>
      </c>
      <c r="T2893" s="75">
        <v>300</v>
      </c>
      <c r="U2893" s="75">
        <v>5</v>
      </c>
      <c r="V2893" s="75">
        <v>12</v>
      </c>
      <c r="W2893" s="50" t="str">
        <f t="shared" si="235"/>
        <v>-</v>
      </c>
      <c r="X2893" s="50">
        <f t="shared" si="236"/>
        <v>16</v>
      </c>
    </row>
    <row r="2894" spans="2:24" ht="15" x14ac:dyDescent="0.3">
      <c r="B2894" s="75" t="str">
        <f t="shared" si="237"/>
        <v>M150×2</v>
      </c>
      <c r="C2894" s="77" t="s">
        <v>216</v>
      </c>
      <c r="D2894" s="77" t="s">
        <v>221</v>
      </c>
      <c r="E2894" s="74" t="s">
        <v>0</v>
      </c>
      <c r="F2894" s="75">
        <v>150</v>
      </c>
      <c r="G2894" s="75">
        <v>2</v>
      </c>
      <c r="H2894" s="74" t="s">
        <v>464</v>
      </c>
      <c r="I2894" s="74" t="s">
        <v>423</v>
      </c>
      <c r="J2894" s="75" t="s">
        <v>313</v>
      </c>
      <c r="K2894" s="58" t="s">
        <v>491</v>
      </c>
      <c r="L2894" s="75">
        <v>150</v>
      </c>
      <c r="M2894" s="75">
        <v>2</v>
      </c>
      <c r="N2894" s="74">
        <v>60</v>
      </c>
      <c r="O2894" s="101">
        <f t="array" ref="O2894">IFERROR(INDEX($AD$11:$AO$1485,MATCH($B2894&amp;$I2894,$Z$11:$Z$1485&amp;$AG$11:$AG$1485,0),MATCH($C2894,$AD$9:$AO$9,0)),"-")</f>
        <v>149.53</v>
      </c>
      <c r="P2894" s="75" t="s">
        <v>131</v>
      </c>
      <c r="Q2894" s="75" t="s">
        <v>131</v>
      </c>
      <c r="R2894" s="101">
        <f t="array" ref="R2894">IFERROR(INDEX($AD$11:$AO$1485,MATCH($B2894&amp;$I2894,$Z$11:$Z$1485&amp;$AG$11:$AG$1485,0),MATCH($D2894,$AD$9:$AO$9,0)),"-")</f>
        <v>148.70099999999999</v>
      </c>
      <c r="S2894" s="75">
        <v>266</v>
      </c>
      <c r="T2894" s="75">
        <v>250</v>
      </c>
      <c r="U2894" s="75">
        <v>5</v>
      </c>
      <c r="V2894" s="75">
        <v>15</v>
      </c>
      <c r="W2894" s="50" t="str">
        <f t="shared" si="235"/>
        <v>-</v>
      </c>
      <c r="X2894" s="50">
        <f t="shared" si="236"/>
        <v>16</v>
      </c>
    </row>
    <row r="2895" spans="2:24" ht="15" x14ac:dyDescent="0.3">
      <c r="B2895" s="58" t="str">
        <f t="shared" si="237"/>
        <v>M4×0.5</v>
      </c>
      <c r="C2895" s="73" t="s">
        <v>216</v>
      </c>
      <c r="D2895" s="73" t="s">
        <v>221</v>
      </c>
      <c r="E2895" s="71" t="s">
        <v>0</v>
      </c>
      <c r="F2895" s="58">
        <v>4</v>
      </c>
      <c r="G2895" s="58">
        <v>0.5</v>
      </c>
      <c r="H2895" s="71" t="s">
        <v>484</v>
      </c>
      <c r="I2895" s="71" t="s">
        <v>384</v>
      </c>
      <c r="J2895" s="58" t="s">
        <v>313</v>
      </c>
      <c r="K2895" s="58" t="s">
        <v>491</v>
      </c>
      <c r="L2895" s="58">
        <v>4</v>
      </c>
      <c r="M2895" s="58">
        <v>0.5</v>
      </c>
      <c r="N2895" s="71">
        <v>60</v>
      </c>
      <c r="O2895" s="100">
        <f t="array" ref="O2895">IFERROR(INDEX($AD$11:$AO$1485,MATCH($B2895&amp;$I2895,$Z$11:$Z$1485&amp;$AG$11:$AG$1485,0),MATCH($C2895,$AD$9:$AO$9,0)),"-")</f>
        <v>3.96</v>
      </c>
      <c r="P2895" s="58" t="s">
        <v>131</v>
      </c>
      <c r="Q2895" s="58" t="s">
        <v>131</v>
      </c>
      <c r="R2895" s="100">
        <f t="array" ref="R2895">IFERROR(INDEX($AD$11:$AO$1485,MATCH($B2895&amp;$I2895,$Z$11:$Z$1485&amp;$AG$11:$AG$1485,0),MATCH($D2895,$AD$9:$AO$9,0)),"-")</f>
        <v>3.6751999999999998</v>
      </c>
      <c r="S2895" s="58">
        <v>152</v>
      </c>
      <c r="T2895" s="58">
        <v>140</v>
      </c>
      <c r="U2895" s="58">
        <v>4</v>
      </c>
      <c r="V2895" s="58">
        <v>42</v>
      </c>
      <c r="W2895" s="50" t="str">
        <f t="shared" si="235"/>
        <v>-</v>
      </c>
      <c r="X2895" s="50">
        <f t="shared" si="236"/>
        <v>12</v>
      </c>
    </row>
    <row r="2896" spans="2:24" ht="15" x14ac:dyDescent="0.3">
      <c r="B2896" s="58" t="str">
        <f t="shared" si="237"/>
        <v>M4.5×0.5</v>
      </c>
      <c r="C2896" s="73" t="s">
        <v>216</v>
      </c>
      <c r="D2896" s="73" t="s">
        <v>221</v>
      </c>
      <c r="E2896" s="71" t="s">
        <v>0</v>
      </c>
      <c r="F2896" s="58">
        <v>4.5</v>
      </c>
      <c r="G2896" s="58">
        <v>0.5</v>
      </c>
      <c r="H2896" s="71" t="s">
        <v>484</v>
      </c>
      <c r="I2896" s="71" t="s">
        <v>384</v>
      </c>
      <c r="J2896" s="58" t="s">
        <v>313</v>
      </c>
      <c r="K2896" s="58" t="s">
        <v>491</v>
      </c>
      <c r="L2896" s="58">
        <v>4.5</v>
      </c>
      <c r="M2896" s="58">
        <v>0.5</v>
      </c>
      <c r="N2896" s="71">
        <v>60</v>
      </c>
      <c r="O2896" s="100">
        <f t="array" ref="O2896">IFERROR(INDEX($AD$11:$AO$1485,MATCH($B2896&amp;$I2896,$Z$11:$Z$1485&amp;$AG$11:$AG$1485,0),MATCH($C2896,$AD$9:$AO$9,0)),"-")</f>
        <v>4.46</v>
      </c>
      <c r="P2896" s="58" t="s">
        <v>131</v>
      </c>
      <c r="Q2896" s="58" t="s">
        <v>131</v>
      </c>
      <c r="R2896" s="100">
        <f t="array" ref="R2896">IFERROR(INDEX($AD$11:$AO$1485,MATCH($B2896&amp;$I2896,$Z$11:$Z$1485&amp;$AG$11:$AG$1485,0),MATCH($D2896,$AD$9:$AO$9,0)),"-")</f>
        <v>4.1752000000000002</v>
      </c>
      <c r="S2896" s="58">
        <v>152</v>
      </c>
      <c r="T2896" s="58">
        <v>140</v>
      </c>
      <c r="U2896" s="58">
        <v>4</v>
      </c>
      <c r="V2896" s="58">
        <v>42</v>
      </c>
      <c r="W2896" s="50" t="str">
        <f t="shared" si="235"/>
        <v>-</v>
      </c>
      <c r="X2896" s="50">
        <f t="shared" si="236"/>
        <v>12</v>
      </c>
    </row>
    <row r="2897" spans="2:24" ht="15" x14ac:dyDescent="0.3">
      <c r="B2897" s="58" t="str">
        <f t="shared" si="237"/>
        <v>M5×0.5</v>
      </c>
      <c r="C2897" s="73" t="s">
        <v>216</v>
      </c>
      <c r="D2897" s="73" t="s">
        <v>221</v>
      </c>
      <c r="E2897" s="71" t="s">
        <v>0</v>
      </c>
      <c r="F2897" s="58">
        <v>5</v>
      </c>
      <c r="G2897" s="58">
        <v>0.5</v>
      </c>
      <c r="H2897" s="71" t="s">
        <v>484</v>
      </c>
      <c r="I2897" s="71" t="s">
        <v>384</v>
      </c>
      <c r="J2897" s="58" t="s">
        <v>313</v>
      </c>
      <c r="K2897" s="58" t="s">
        <v>491</v>
      </c>
      <c r="L2897" s="58">
        <v>5</v>
      </c>
      <c r="M2897" s="58">
        <v>0.5</v>
      </c>
      <c r="N2897" s="71">
        <v>60</v>
      </c>
      <c r="O2897" s="100">
        <f t="array" ref="O2897">IFERROR(INDEX($AD$11:$AO$1485,MATCH($B2897&amp;$I2897,$Z$11:$Z$1485&amp;$AG$11:$AG$1485,0),MATCH($C2897,$AD$9:$AO$9,0)),"-")</f>
        <v>4.96</v>
      </c>
      <c r="P2897" s="58" t="s">
        <v>131</v>
      </c>
      <c r="Q2897" s="58" t="s">
        <v>131</v>
      </c>
      <c r="R2897" s="100">
        <f t="array" ref="R2897">IFERROR(INDEX($AD$11:$AO$1485,MATCH($B2897&amp;$I2897,$Z$11:$Z$1485&amp;$AG$11:$AG$1485,0),MATCH($D2897,$AD$9:$AO$9,0)),"-")</f>
        <v>4.6752000000000002</v>
      </c>
      <c r="S2897" s="58">
        <v>152</v>
      </c>
      <c r="T2897" s="58">
        <v>140</v>
      </c>
      <c r="U2897" s="58">
        <v>4</v>
      </c>
      <c r="V2897" s="58">
        <v>42</v>
      </c>
      <c r="W2897" s="50" t="str">
        <f t="shared" si="235"/>
        <v>-</v>
      </c>
      <c r="X2897" s="50">
        <f t="shared" si="236"/>
        <v>12</v>
      </c>
    </row>
    <row r="2898" spans="2:24" ht="15" x14ac:dyDescent="0.3">
      <c r="B2898" s="58" t="str">
        <f t="shared" si="237"/>
        <v>M5.5×0.5</v>
      </c>
      <c r="C2898" s="73" t="s">
        <v>216</v>
      </c>
      <c r="D2898" s="73" t="s">
        <v>221</v>
      </c>
      <c r="E2898" s="71" t="s">
        <v>0</v>
      </c>
      <c r="F2898" s="58">
        <v>5.5</v>
      </c>
      <c r="G2898" s="58">
        <v>0.5</v>
      </c>
      <c r="H2898" s="71" t="s">
        <v>484</v>
      </c>
      <c r="I2898" s="71" t="s">
        <v>384</v>
      </c>
      <c r="J2898" s="58" t="s">
        <v>313</v>
      </c>
      <c r="K2898" s="58" t="s">
        <v>491</v>
      </c>
      <c r="L2898" s="58">
        <v>5.5</v>
      </c>
      <c r="M2898" s="58">
        <v>0.5</v>
      </c>
      <c r="N2898" s="71">
        <v>60</v>
      </c>
      <c r="O2898" s="100">
        <f t="array" ref="O2898">IFERROR(INDEX($AD$11:$AO$1485,MATCH($B2898&amp;$I2898,$Z$11:$Z$1485&amp;$AG$11:$AG$1485,0),MATCH($C2898,$AD$9:$AO$9,0)),"-")</f>
        <v>5.46</v>
      </c>
      <c r="P2898" s="58" t="s">
        <v>131</v>
      </c>
      <c r="Q2898" s="58" t="s">
        <v>131</v>
      </c>
      <c r="R2898" s="100">
        <f t="array" ref="R2898">IFERROR(INDEX($AD$11:$AO$1485,MATCH($B2898&amp;$I2898,$Z$11:$Z$1485&amp;$AG$11:$AG$1485,0),MATCH($D2898,$AD$9:$AO$9,0)),"-")</f>
        <v>5.1752000000000002</v>
      </c>
      <c r="S2898" s="58">
        <v>152</v>
      </c>
      <c r="T2898" s="58">
        <v>140</v>
      </c>
      <c r="U2898" s="58">
        <v>4</v>
      </c>
      <c r="V2898" s="58">
        <v>42</v>
      </c>
      <c r="W2898" s="50" t="str">
        <f t="shared" si="235"/>
        <v>-</v>
      </c>
      <c r="X2898" s="50">
        <f t="shared" si="236"/>
        <v>12</v>
      </c>
    </row>
    <row r="2899" spans="2:24" ht="15" x14ac:dyDescent="0.3">
      <c r="B2899" s="58" t="str">
        <f t="shared" si="237"/>
        <v>M6×0.75</v>
      </c>
      <c r="C2899" s="73" t="s">
        <v>216</v>
      </c>
      <c r="D2899" s="73" t="s">
        <v>221</v>
      </c>
      <c r="E2899" s="71" t="s">
        <v>0</v>
      </c>
      <c r="F2899" s="58">
        <v>6</v>
      </c>
      <c r="G2899" s="58">
        <v>0.75</v>
      </c>
      <c r="H2899" s="71" t="s">
        <v>484</v>
      </c>
      <c r="I2899" s="71" t="s">
        <v>384</v>
      </c>
      <c r="J2899" s="58" t="s">
        <v>313</v>
      </c>
      <c r="K2899" s="58" t="s">
        <v>491</v>
      </c>
      <c r="L2899" s="58">
        <v>6</v>
      </c>
      <c r="M2899" s="58">
        <v>0.75</v>
      </c>
      <c r="N2899" s="71">
        <v>60</v>
      </c>
      <c r="O2899" s="100">
        <f t="array" ref="O2899">IFERROR(INDEX($AD$11:$AO$1485,MATCH($B2899&amp;$I2899,$Z$11:$Z$1485&amp;$AG$11:$AG$1485,0),MATCH($C2899,$AD$9:$AO$9,0)),"-")</f>
        <v>5.88</v>
      </c>
      <c r="P2899" s="58" t="s">
        <v>131</v>
      </c>
      <c r="Q2899" s="58" t="s">
        <v>131</v>
      </c>
      <c r="R2899" s="100">
        <f t="array" ref="R2899">IFERROR(INDEX($AD$11:$AO$1485,MATCH($B2899&amp;$I2899,$Z$11:$Z$1485&amp;$AG$11:$AG$1485,0),MATCH($D2899,$AD$9:$AO$9,0)),"-")</f>
        <v>5.5129000000000001</v>
      </c>
      <c r="S2899" s="58">
        <v>162</v>
      </c>
      <c r="T2899" s="58">
        <v>150</v>
      </c>
      <c r="U2899" s="58">
        <v>4</v>
      </c>
      <c r="V2899" s="58">
        <v>30</v>
      </c>
      <c r="W2899" s="50" t="str">
        <f t="shared" si="235"/>
        <v>-</v>
      </c>
      <c r="X2899" s="50">
        <f t="shared" si="236"/>
        <v>12</v>
      </c>
    </row>
    <row r="2900" spans="2:24" ht="15" x14ac:dyDescent="0.3">
      <c r="B2900" s="58" t="str">
        <f t="shared" si="237"/>
        <v>M7×0.75</v>
      </c>
      <c r="C2900" s="73" t="s">
        <v>216</v>
      </c>
      <c r="D2900" s="73" t="s">
        <v>221</v>
      </c>
      <c r="E2900" s="71" t="s">
        <v>0</v>
      </c>
      <c r="F2900" s="58">
        <v>7</v>
      </c>
      <c r="G2900" s="58">
        <v>0.75</v>
      </c>
      <c r="H2900" s="71" t="s">
        <v>484</v>
      </c>
      <c r="I2900" s="71" t="s">
        <v>384</v>
      </c>
      <c r="J2900" s="58" t="s">
        <v>313</v>
      </c>
      <c r="K2900" s="58" t="s">
        <v>491</v>
      </c>
      <c r="L2900" s="58">
        <v>7</v>
      </c>
      <c r="M2900" s="58">
        <v>0.75</v>
      </c>
      <c r="N2900" s="71">
        <v>60</v>
      </c>
      <c r="O2900" s="100">
        <f t="array" ref="O2900">IFERROR(INDEX($AD$11:$AO$1485,MATCH($B2900&amp;$I2900,$Z$11:$Z$1485&amp;$AG$11:$AG$1485,0),MATCH($C2900,$AD$9:$AO$9,0)),"-")</f>
        <v>6.88</v>
      </c>
      <c r="P2900" s="58" t="s">
        <v>131</v>
      </c>
      <c r="Q2900" s="58" t="s">
        <v>131</v>
      </c>
      <c r="R2900" s="100">
        <f t="array" ref="R2900">IFERROR(INDEX($AD$11:$AO$1485,MATCH($B2900&amp;$I2900,$Z$11:$Z$1485&amp;$AG$11:$AG$1485,0),MATCH($D2900,$AD$9:$AO$9,0)),"-")</f>
        <v>6.5129000000000001</v>
      </c>
      <c r="S2900" s="58">
        <v>162</v>
      </c>
      <c r="T2900" s="58">
        <v>150</v>
      </c>
      <c r="U2900" s="58">
        <v>4</v>
      </c>
      <c r="V2900" s="58">
        <v>30</v>
      </c>
      <c r="W2900" s="50" t="str">
        <f t="shared" si="235"/>
        <v>-</v>
      </c>
      <c r="X2900" s="50">
        <f t="shared" si="236"/>
        <v>12</v>
      </c>
    </row>
    <row r="2901" spans="2:24" ht="15" x14ac:dyDescent="0.3">
      <c r="B2901" s="58" t="str">
        <f t="shared" si="237"/>
        <v>M8×1</v>
      </c>
      <c r="C2901" s="73" t="s">
        <v>216</v>
      </c>
      <c r="D2901" s="73" t="s">
        <v>221</v>
      </c>
      <c r="E2901" s="71" t="s">
        <v>0</v>
      </c>
      <c r="F2901" s="58">
        <v>8</v>
      </c>
      <c r="G2901" s="58">
        <v>1</v>
      </c>
      <c r="H2901" s="71" t="s">
        <v>484</v>
      </c>
      <c r="I2901" s="71" t="s">
        <v>384</v>
      </c>
      <c r="J2901" s="58" t="s">
        <v>313</v>
      </c>
      <c r="K2901" s="58" t="s">
        <v>491</v>
      </c>
      <c r="L2901" s="58">
        <v>8</v>
      </c>
      <c r="M2901" s="58">
        <v>1</v>
      </c>
      <c r="N2901" s="71">
        <v>60</v>
      </c>
      <c r="O2901" s="100">
        <f t="array" ref="O2901">IFERROR(INDEX($AD$11:$AO$1485,MATCH($B2901&amp;$I2901,$Z$11:$Z$1485&amp;$AG$11:$AG$1485,0),MATCH($C2901,$AD$9:$AO$9,0)),"-")</f>
        <v>7.81</v>
      </c>
      <c r="P2901" s="58" t="s">
        <v>131</v>
      </c>
      <c r="Q2901" s="58" t="s">
        <v>131</v>
      </c>
      <c r="R2901" s="100">
        <f t="array" ref="R2901">IFERROR(INDEX($AD$11:$AO$1485,MATCH($B2901&amp;$I2901,$Z$11:$Z$1485&amp;$AG$11:$AG$1485,0),MATCH($D2901,$AD$9:$AO$9,0)),"-")</f>
        <v>7.3505000000000003</v>
      </c>
      <c r="S2901" s="58">
        <v>182</v>
      </c>
      <c r="T2901" s="58">
        <v>170</v>
      </c>
      <c r="U2901" s="58">
        <v>4</v>
      </c>
      <c r="V2901" s="58">
        <v>24</v>
      </c>
      <c r="W2901" s="50" t="str">
        <f t="shared" si="235"/>
        <v>-</v>
      </c>
      <c r="X2901" s="50">
        <f t="shared" si="236"/>
        <v>12</v>
      </c>
    </row>
    <row r="2902" spans="2:24" ht="15" x14ac:dyDescent="0.3">
      <c r="B2902" s="58" t="str">
        <f t="shared" si="237"/>
        <v>M8×0.75</v>
      </c>
      <c r="C2902" s="73" t="s">
        <v>216</v>
      </c>
      <c r="D2902" s="73" t="s">
        <v>221</v>
      </c>
      <c r="E2902" s="71" t="s">
        <v>0</v>
      </c>
      <c r="F2902" s="58">
        <v>8</v>
      </c>
      <c r="G2902" s="58">
        <v>0.75</v>
      </c>
      <c r="H2902" s="71" t="s">
        <v>484</v>
      </c>
      <c r="I2902" s="71" t="s">
        <v>384</v>
      </c>
      <c r="J2902" s="58" t="s">
        <v>313</v>
      </c>
      <c r="K2902" s="58" t="s">
        <v>491</v>
      </c>
      <c r="L2902" s="58">
        <v>8</v>
      </c>
      <c r="M2902" s="58">
        <v>0.75</v>
      </c>
      <c r="N2902" s="71">
        <v>60</v>
      </c>
      <c r="O2902" s="100">
        <f t="array" ref="O2902">IFERROR(INDEX($AD$11:$AO$1485,MATCH($B2902&amp;$I2902,$Z$11:$Z$1485&amp;$AG$11:$AG$1485,0),MATCH($C2902,$AD$9:$AO$9,0)),"-")</f>
        <v>7.91</v>
      </c>
      <c r="P2902" s="58" t="s">
        <v>131</v>
      </c>
      <c r="Q2902" s="58" t="s">
        <v>131</v>
      </c>
      <c r="R2902" s="100">
        <f t="array" ref="R2902">IFERROR(INDEX($AD$11:$AO$1485,MATCH($B2902&amp;$I2902,$Z$11:$Z$1485&amp;$AG$11:$AG$1485,0),MATCH($D2902,$AD$9:$AO$9,0)),"-")</f>
        <v>7.5129000000000001</v>
      </c>
      <c r="S2902" s="58">
        <v>182</v>
      </c>
      <c r="T2902" s="58">
        <v>170</v>
      </c>
      <c r="U2902" s="58">
        <v>4</v>
      </c>
      <c r="V2902" s="58">
        <v>30</v>
      </c>
      <c r="W2902" s="50" t="str">
        <f t="shared" si="235"/>
        <v>-</v>
      </c>
      <c r="X2902" s="50">
        <f t="shared" si="236"/>
        <v>12</v>
      </c>
    </row>
    <row r="2903" spans="2:24" ht="15" x14ac:dyDescent="0.3">
      <c r="B2903" s="58" t="str">
        <f t="shared" si="237"/>
        <v>M9×1</v>
      </c>
      <c r="C2903" s="73" t="s">
        <v>216</v>
      </c>
      <c r="D2903" s="73" t="s">
        <v>221</v>
      </c>
      <c r="E2903" s="71" t="s">
        <v>0</v>
      </c>
      <c r="F2903" s="58">
        <v>9</v>
      </c>
      <c r="G2903" s="58">
        <v>1</v>
      </c>
      <c r="H2903" s="71" t="s">
        <v>484</v>
      </c>
      <c r="I2903" s="71" t="s">
        <v>384</v>
      </c>
      <c r="J2903" s="58" t="s">
        <v>313</v>
      </c>
      <c r="K2903" s="58" t="s">
        <v>491</v>
      </c>
      <c r="L2903" s="58">
        <v>9</v>
      </c>
      <c r="M2903" s="58">
        <v>1</v>
      </c>
      <c r="N2903" s="71">
        <v>60</v>
      </c>
      <c r="O2903" s="100">
        <f t="array" ref="O2903">IFERROR(INDEX($AD$11:$AO$1485,MATCH($B2903&amp;$I2903,$Z$11:$Z$1485&amp;$AG$11:$AG$1485,0),MATCH($C2903,$AD$9:$AO$9,0)),"-")</f>
        <v>8.81</v>
      </c>
      <c r="P2903" s="58" t="s">
        <v>131</v>
      </c>
      <c r="Q2903" s="58" t="s">
        <v>131</v>
      </c>
      <c r="R2903" s="100">
        <f t="array" ref="R2903">IFERROR(INDEX($AD$11:$AO$1485,MATCH($B2903&amp;$I2903,$Z$11:$Z$1485&amp;$AG$11:$AG$1485,0),MATCH($D2903,$AD$9:$AO$9,0)),"-")</f>
        <v>8.3505000000000003</v>
      </c>
      <c r="S2903" s="58">
        <v>182</v>
      </c>
      <c r="T2903" s="58">
        <v>170</v>
      </c>
      <c r="U2903" s="58">
        <v>4</v>
      </c>
      <c r="V2903" s="58">
        <v>24</v>
      </c>
      <c r="W2903" s="50" t="str">
        <f t="shared" si="235"/>
        <v>-</v>
      </c>
      <c r="X2903" s="50">
        <f t="shared" si="236"/>
        <v>12</v>
      </c>
    </row>
    <row r="2904" spans="2:24" ht="15" x14ac:dyDescent="0.3">
      <c r="B2904" s="58" t="str">
        <f t="shared" si="237"/>
        <v>M9×0.75</v>
      </c>
      <c r="C2904" s="73" t="s">
        <v>216</v>
      </c>
      <c r="D2904" s="73" t="s">
        <v>221</v>
      </c>
      <c r="E2904" s="71" t="s">
        <v>0</v>
      </c>
      <c r="F2904" s="58">
        <v>9</v>
      </c>
      <c r="G2904" s="58">
        <v>0.75</v>
      </c>
      <c r="H2904" s="71" t="s">
        <v>484</v>
      </c>
      <c r="I2904" s="71" t="s">
        <v>384</v>
      </c>
      <c r="J2904" s="58" t="s">
        <v>313</v>
      </c>
      <c r="K2904" s="58" t="s">
        <v>491</v>
      </c>
      <c r="L2904" s="58">
        <v>9</v>
      </c>
      <c r="M2904" s="58">
        <v>0.75</v>
      </c>
      <c r="N2904" s="71">
        <v>60</v>
      </c>
      <c r="O2904" s="100">
        <f t="array" ref="O2904">IFERROR(INDEX($AD$11:$AO$1485,MATCH($B2904&amp;$I2904,$Z$11:$Z$1485&amp;$AG$11:$AG$1485,0),MATCH($C2904,$AD$9:$AO$9,0)),"-")</f>
        <v>8.91</v>
      </c>
      <c r="P2904" s="58" t="s">
        <v>131</v>
      </c>
      <c r="Q2904" s="58" t="s">
        <v>131</v>
      </c>
      <c r="R2904" s="100">
        <f t="array" ref="R2904">IFERROR(INDEX($AD$11:$AO$1485,MATCH($B2904&amp;$I2904,$Z$11:$Z$1485&amp;$AG$11:$AG$1485,0),MATCH($D2904,$AD$9:$AO$9,0)),"-")</f>
        <v>8.5129000000000001</v>
      </c>
      <c r="S2904" s="58">
        <v>182</v>
      </c>
      <c r="T2904" s="58">
        <v>170</v>
      </c>
      <c r="U2904" s="58">
        <v>4</v>
      </c>
      <c r="V2904" s="58">
        <v>30</v>
      </c>
      <c r="W2904" s="50" t="str">
        <f t="shared" si="235"/>
        <v>-</v>
      </c>
      <c r="X2904" s="50">
        <f t="shared" si="236"/>
        <v>12</v>
      </c>
    </row>
    <row r="2905" spans="2:24" ht="15" x14ac:dyDescent="0.3">
      <c r="B2905" s="58" t="str">
        <f t="shared" si="237"/>
        <v>M10×1.25</v>
      </c>
      <c r="C2905" s="73" t="s">
        <v>216</v>
      </c>
      <c r="D2905" s="73" t="s">
        <v>221</v>
      </c>
      <c r="E2905" s="71" t="s">
        <v>0</v>
      </c>
      <c r="F2905" s="58">
        <v>10</v>
      </c>
      <c r="G2905" s="58">
        <v>1.25</v>
      </c>
      <c r="H2905" s="71" t="s">
        <v>484</v>
      </c>
      <c r="I2905" s="71" t="s">
        <v>384</v>
      </c>
      <c r="J2905" s="58" t="s">
        <v>313</v>
      </c>
      <c r="K2905" s="58" t="s">
        <v>491</v>
      </c>
      <c r="L2905" s="58">
        <v>10</v>
      </c>
      <c r="M2905" s="58">
        <v>1.25</v>
      </c>
      <c r="N2905" s="71">
        <v>60</v>
      </c>
      <c r="O2905" s="100">
        <f t="array" ref="O2905">IFERROR(INDEX($AD$11:$AO$1485,MATCH($B2905&amp;$I2905,$Z$11:$Z$1485&amp;$AG$11:$AG$1485,0),MATCH($C2905,$AD$9:$AO$9,0)),"-")</f>
        <v>9.74</v>
      </c>
      <c r="P2905" s="58" t="s">
        <v>131</v>
      </c>
      <c r="Q2905" s="58" t="s">
        <v>131</v>
      </c>
      <c r="R2905" s="100">
        <f t="array" ref="R2905">IFERROR(INDEX($AD$11:$AO$1485,MATCH($B2905&amp;$I2905,$Z$11:$Z$1485&amp;$AG$11:$AG$1485,0),MATCH($D2905,$AD$9:$AO$9,0)),"-")</f>
        <v>9.1881000000000004</v>
      </c>
      <c r="S2905" s="58">
        <v>202</v>
      </c>
      <c r="T2905" s="58">
        <v>190</v>
      </c>
      <c r="U2905" s="58">
        <v>4</v>
      </c>
      <c r="V2905" s="58">
        <v>20</v>
      </c>
      <c r="W2905" s="50" t="str">
        <f t="shared" si="235"/>
        <v>-</v>
      </c>
      <c r="X2905" s="50">
        <f t="shared" si="236"/>
        <v>12</v>
      </c>
    </row>
    <row r="2906" spans="2:24" ht="15" x14ac:dyDescent="0.3">
      <c r="B2906" s="58" t="str">
        <f t="shared" si="237"/>
        <v>M10×1</v>
      </c>
      <c r="C2906" s="73" t="s">
        <v>216</v>
      </c>
      <c r="D2906" s="73" t="s">
        <v>221</v>
      </c>
      <c r="E2906" s="71" t="s">
        <v>0</v>
      </c>
      <c r="F2906" s="58">
        <v>10</v>
      </c>
      <c r="G2906" s="58">
        <v>1</v>
      </c>
      <c r="H2906" s="71" t="s">
        <v>484</v>
      </c>
      <c r="I2906" s="71" t="s">
        <v>384</v>
      </c>
      <c r="J2906" s="58" t="s">
        <v>313</v>
      </c>
      <c r="K2906" s="58" t="s">
        <v>491</v>
      </c>
      <c r="L2906" s="58">
        <v>10</v>
      </c>
      <c r="M2906" s="58">
        <v>1</v>
      </c>
      <c r="N2906" s="71">
        <v>60</v>
      </c>
      <c r="O2906" s="100">
        <f t="array" ref="O2906">IFERROR(INDEX($AD$11:$AO$1485,MATCH($B2906&amp;$I2906,$Z$11:$Z$1485&amp;$AG$11:$AG$1485,0),MATCH($C2906,$AD$9:$AO$9,0)),"-")</f>
        <v>9.82</v>
      </c>
      <c r="P2906" s="58" t="s">
        <v>131</v>
      </c>
      <c r="Q2906" s="58" t="s">
        <v>131</v>
      </c>
      <c r="R2906" s="100">
        <f t="array" ref="R2906">IFERROR(INDEX($AD$11:$AO$1485,MATCH($B2906&amp;$I2906,$Z$11:$Z$1485&amp;$AG$11:$AG$1485,0),MATCH($D2906,$AD$9:$AO$9,0)),"-")</f>
        <v>9.3505000000000003</v>
      </c>
      <c r="S2906" s="58">
        <v>192</v>
      </c>
      <c r="T2906" s="58">
        <v>180</v>
      </c>
      <c r="U2906" s="58">
        <v>4</v>
      </c>
      <c r="V2906" s="58">
        <v>24</v>
      </c>
      <c r="W2906" s="50" t="str">
        <f t="shared" si="235"/>
        <v>-</v>
      </c>
      <c r="X2906" s="50">
        <f t="shared" si="236"/>
        <v>12</v>
      </c>
    </row>
    <row r="2907" spans="2:24" ht="15" x14ac:dyDescent="0.3">
      <c r="B2907" s="58" t="str">
        <f t="shared" si="237"/>
        <v>M10×0.75</v>
      </c>
      <c r="C2907" s="73" t="s">
        <v>216</v>
      </c>
      <c r="D2907" s="73" t="s">
        <v>221</v>
      </c>
      <c r="E2907" s="71" t="s">
        <v>0</v>
      </c>
      <c r="F2907" s="58">
        <v>10</v>
      </c>
      <c r="G2907" s="58">
        <v>0.75</v>
      </c>
      <c r="H2907" s="71" t="s">
        <v>484</v>
      </c>
      <c r="I2907" s="71" t="s">
        <v>384</v>
      </c>
      <c r="J2907" s="58" t="s">
        <v>313</v>
      </c>
      <c r="K2907" s="58" t="s">
        <v>491</v>
      </c>
      <c r="L2907" s="58">
        <v>10</v>
      </c>
      <c r="M2907" s="58">
        <v>0.75</v>
      </c>
      <c r="N2907" s="71">
        <v>60</v>
      </c>
      <c r="O2907" s="100">
        <f t="array" ref="O2907">IFERROR(INDEX($AD$11:$AO$1485,MATCH($B2907&amp;$I2907,$Z$11:$Z$1485&amp;$AG$11:$AG$1485,0),MATCH($C2907,$AD$9:$AO$9,0)),"-")</f>
        <v>9.98</v>
      </c>
      <c r="P2907" s="58" t="s">
        <v>131</v>
      </c>
      <c r="Q2907" s="58" t="s">
        <v>131</v>
      </c>
      <c r="R2907" s="100">
        <f t="array" ref="R2907">IFERROR(INDEX($AD$11:$AO$1485,MATCH($B2907&amp;$I2907,$Z$11:$Z$1485&amp;$AG$11:$AG$1485,0),MATCH($D2907,$AD$9:$AO$9,0)),"-")</f>
        <v>9.5129000000000001</v>
      </c>
      <c r="S2907" s="58">
        <v>182</v>
      </c>
      <c r="T2907" s="58">
        <v>170</v>
      </c>
      <c r="U2907" s="58">
        <v>4</v>
      </c>
      <c r="V2907" s="58">
        <v>30</v>
      </c>
      <c r="W2907" s="50" t="str">
        <f t="shared" si="235"/>
        <v>-</v>
      </c>
      <c r="X2907" s="50">
        <f t="shared" si="236"/>
        <v>12</v>
      </c>
    </row>
    <row r="2908" spans="2:24" ht="15" x14ac:dyDescent="0.3">
      <c r="B2908" s="58" t="str">
        <f t="shared" si="237"/>
        <v>M11×1</v>
      </c>
      <c r="C2908" s="73" t="s">
        <v>216</v>
      </c>
      <c r="D2908" s="73" t="s">
        <v>221</v>
      </c>
      <c r="E2908" s="71" t="s">
        <v>0</v>
      </c>
      <c r="F2908" s="58">
        <v>11</v>
      </c>
      <c r="G2908" s="58">
        <v>1</v>
      </c>
      <c r="H2908" s="71" t="s">
        <v>484</v>
      </c>
      <c r="I2908" s="71" t="s">
        <v>384</v>
      </c>
      <c r="J2908" s="58" t="s">
        <v>313</v>
      </c>
      <c r="K2908" s="58" t="s">
        <v>491</v>
      </c>
      <c r="L2908" s="58">
        <v>11</v>
      </c>
      <c r="M2908" s="58">
        <v>1</v>
      </c>
      <c r="N2908" s="71">
        <v>60</v>
      </c>
      <c r="O2908" s="100">
        <f t="array" ref="O2908">IFERROR(INDEX($AD$11:$AO$1485,MATCH($B2908&amp;$I2908,$Z$11:$Z$1485&amp;$AG$11:$AG$1485,0),MATCH($C2908,$AD$9:$AO$9,0)),"-")</f>
        <v>10.82</v>
      </c>
      <c r="P2908" s="58" t="s">
        <v>131</v>
      </c>
      <c r="Q2908" s="58" t="s">
        <v>131</v>
      </c>
      <c r="R2908" s="100">
        <f t="array" ref="R2908">IFERROR(INDEX($AD$11:$AO$1485,MATCH($B2908&amp;$I2908,$Z$11:$Z$1485&amp;$AG$11:$AG$1485,0),MATCH($D2908,$AD$9:$AO$9,0)),"-")</f>
        <v>10.3505</v>
      </c>
      <c r="S2908" s="58">
        <v>192</v>
      </c>
      <c r="T2908" s="58">
        <v>180</v>
      </c>
      <c r="U2908" s="58">
        <v>4</v>
      </c>
      <c r="V2908" s="58">
        <v>24</v>
      </c>
      <c r="W2908" s="50" t="str">
        <f t="shared" si="235"/>
        <v>-</v>
      </c>
      <c r="X2908" s="50">
        <f t="shared" si="236"/>
        <v>12</v>
      </c>
    </row>
    <row r="2909" spans="2:24" ht="15" x14ac:dyDescent="0.3">
      <c r="B2909" s="58" t="str">
        <f t="shared" si="237"/>
        <v>M11×0.75</v>
      </c>
      <c r="C2909" s="73" t="s">
        <v>216</v>
      </c>
      <c r="D2909" s="73" t="s">
        <v>221</v>
      </c>
      <c r="E2909" s="71" t="s">
        <v>0</v>
      </c>
      <c r="F2909" s="58">
        <v>11</v>
      </c>
      <c r="G2909" s="58">
        <v>0.75</v>
      </c>
      <c r="H2909" s="71" t="s">
        <v>484</v>
      </c>
      <c r="I2909" s="71" t="s">
        <v>384</v>
      </c>
      <c r="J2909" s="58" t="s">
        <v>313</v>
      </c>
      <c r="K2909" s="58" t="s">
        <v>491</v>
      </c>
      <c r="L2909" s="58">
        <v>11</v>
      </c>
      <c r="M2909" s="58">
        <v>0.75</v>
      </c>
      <c r="N2909" s="71">
        <v>60</v>
      </c>
      <c r="O2909" s="100">
        <f t="array" ref="O2909">IFERROR(INDEX($AD$11:$AO$1485,MATCH($B2909&amp;$I2909,$Z$11:$Z$1485&amp;$AG$11:$AG$1485,0),MATCH($C2909,$AD$9:$AO$9,0)),"-")</f>
        <v>10.98</v>
      </c>
      <c r="P2909" s="58" t="s">
        <v>131</v>
      </c>
      <c r="Q2909" s="58" t="s">
        <v>131</v>
      </c>
      <c r="R2909" s="100">
        <f t="array" ref="R2909">IFERROR(INDEX($AD$11:$AO$1485,MATCH($B2909&amp;$I2909,$Z$11:$Z$1485&amp;$AG$11:$AG$1485,0),MATCH($D2909,$AD$9:$AO$9,0)),"-")</f>
        <v>10.5129</v>
      </c>
      <c r="S2909" s="58">
        <v>182</v>
      </c>
      <c r="T2909" s="58">
        <v>170</v>
      </c>
      <c r="U2909" s="58">
        <v>4</v>
      </c>
      <c r="V2909" s="58">
        <v>30</v>
      </c>
      <c r="W2909" s="50" t="str">
        <f t="shared" si="235"/>
        <v>-</v>
      </c>
      <c r="X2909" s="50">
        <f t="shared" si="236"/>
        <v>12</v>
      </c>
    </row>
    <row r="2910" spans="2:24" ht="15" x14ac:dyDescent="0.3">
      <c r="B2910" s="58" t="str">
        <f t="shared" si="237"/>
        <v>M12×1.5</v>
      </c>
      <c r="C2910" s="73" t="s">
        <v>216</v>
      </c>
      <c r="D2910" s="73" t="s">
        <v>221</v>
      </c>
      <c r="E2910" s="71" t="s">
        <v>0</v>
      </c>
      <c r="F2910" s="58">
        <v>12</v>
      </c>
      <c r="G2910" s="58">
        <v>1.5</v>
      </c>
      <c r="H2910" s="71" t="s">
        <v>484</v>
      </c>
      <c r="I2910" s="71" t="s">
        <v>384</v>
      </c>
      <c r="J2910" s="58" t="s">
        <v>313</v>
      </c>
      <c r="K2910" s="58" t="s">
        <v>491</v>
      </c>
      <c r="L2910" s="58">
        <v>12</v>
      </c>
      <c r="M2910" s="58">
        <v>1.5</v>
      </c>
      <c r="N2910" s="71">
        <v>60</v>
      </c>
      <c r="O2910" s="100">
        <f t="array" ref="O2910">IFERROR(INDEX($AD$11:$AO$1485,MATCH($B2910&amp;$I2910,$Z$11:$Z$1485&amp;$AG$11:$AG$1485,0),MATCH($C2910,$AD$9:$AO$9,0)),"-")</f>
        <v>11.67</v>
      </c>
      <c r="P2910" s="58" t="s">
        <v>131</v>
      </c>
      <c r="Q2910" s="58" t="s">
        <v>131</v>
      </c>
      <c r="R2910" s="100">
        <f t="array" ref="R2910">IFERROR(INDEX($AD$11:$AO$1485,MATCH($B2910&amp;$I2910,$Z$11:$Z$1485&amp;$AG$11:$AG$1485,0),MATCH($D2910,$AD$9:$AO$9,0)),"-")</f>
        <v>11.025700000000001</v>
      </c>
      <c r="S2910" s="58">
        <v>226</v>
      </c>
      <c r="T2910" s="58">
        <v>210</v>
      </c>
      <c r="U2910" s="58">
        <v>4</v>
      </c>
      <c r="V2910" s="58">
        <v>18</v>
      </c>
      <c r="W2910" s="50" t="str">
        <f t="shared" si="235"/>
        <v>-</v>
      </c>
      <c r="X2910" s="50">
        <f t="shared" si="236"/>
        <v>16</v>
      </c>
    </row>
    <row r="2911" spans="2:24" ht="15" x14ac:dyDescent="0.3">
      <c r="B2911" s="58" t="str">
        <f t="shared" si="237"/>
        <v>M12×1.25</v>
      </c>
      <c r="C2911" s="73" t="s">
        <v>216</v>
      </c>
      <c r="D2911" s="73" t="s">
        <v>221</v>
      </c>
      <c r="E2911" s="71" t="s">
        <v>0</v>
      </c>
      <c r="F2911" s="58">
        <v>12</v>
      </c>
      <c r="G2911" s="58">
        <v>1.25</v>
      </c>
      <c r="H2911" s="71" t="s">
        <v>484</v>
      </c>
      <c r="I2911" s="71" t="s">
        <v>384</v>
      </c>
      <c r="J2911" s="58" t="s">
        <v>313</v>
      </c>
      <c r="K2911" s="58" t="s">
        <v>491</v>
      </c>
      <c r="L2911" s="58">
        <v>12</v>
      </c>
      <c r="M2911" s="58">
        <v>1.25</v>
      </c>
      <c r="N2911" s="71">
        <v>60</v>
      </c>
      <c r="O2911" s="100">
        <f t="array" ref="O2911">IFERROR(INDEX($AD$11:$AO$1485,MATCH($B2911&amp;$I2911,$Z$11:$Z$1485&amp;$AG$11:$AG$1485,0),MATCH($C2911,$AD$9:$AO$9,0)),"-")</f>
        <v>11.95</v>
      </c>
      <c r="P2911" s="58" t="s">
        <v>131</v>
      </c>
      <c r="Q2911" s="58" t="s">
        <v>131</v>
      </c>
      <c r="R2911" s="100">
        <f t="array" ref="R2911">IFERROR(INDEX($AD$11:$AO$1485,MATCH($B2911&amp;$I2911,$Z$11:$Z$1485&amp;$AG$11:$AG$1485,0),MATCH($D2911,$AD$9:$AO$9,0)),"-")</f>
        <v>11.1881</v>
      </c>
      <c r="S2911" s="58">
        <v>240</v>
      </c>
      <c r="T2911" s="58">
        <v>224</v>
      </c>
      <c r="U2911" s="58">
        <v>4</v>
      </c>
      <c r="V2911" s="58">
        <v>20</v>
      </c>
      <c r="W2911" s="50" t="str">
        <f t="shared" si="235"/>
        <v>-</v>
      </c>
      <c r="X2911" s="50">
        <f t="shared" si="236"/>
        <v>16</v>
      </c>
    </row>
    <row r="2912" spans="2:24" ht="15" x14ac:dyDescent="0.3">
      <c r="B2912" s="58" t="str">
        <f t="shared" si="237"/>
        <v>M12×1</v>
      </c>
      <c r="C2912" s="73" t="s">
        <v>216</v>
      </c>
      <c r="D2912" s="73" t="s">
        <v>221</v>
      </c>
      <c r="E2912" s="71" t="s">
        <v>0</v>
      </c>
      <c r="F2912" s="58">
        <v>12</v>
      </c>
      <c r="G2912" s="58">
        <v>1</v>
      </c>
      <c r="H2912" s="71" t="s">
        <v>484</v>
      </c>
      <c r="I2912" s="71" t="s">
        <v>384</v>
      </c>
      <c r="J2912" s="58" t="s">
        <v>313</v>
      </c>
      <c r="K2912" s="58" t="s">
        <v>491</v>
      </c>
      <c r="L2912" s="58">
        <v>12</v>
      </c>
      <c r="M2912" s="58">
        <v>1</v>
      </c>
      <c r="N2912" s="71">
        <v>60</v>
      </c>
      <c r="O2912" s="100">
        <f t="array" ref="O2912">IFERROR(INDEX($AD$11:$AO$1485,MATCH($B2912&amp;$I2912,$Z$11:$Z$1485&amp;$AG$11:$AG$1485,0),MATCH($C2912,$AD$9:$AO$9,0)),"-")</f>
        <v>11.84</v>
      </c>
      <c r="P2912" s="58" t="s">
        <v>131</v>
      </c>
      <c r="Q2912" s="58" t="s">
        <v>131</v>
      </c>
      <c r="R2912" s="100">
        <f t="array" ref="R2912">IFERROR(INDEX($AD$11:$AO$1485,MATCH($B2912&amp;$I2912,$Z$11:$Z$1485&amp;$AG$11:$AG$1485,0),MATCH($D2912,$AD$9:$AO$9,0)),"-")</f>
        <v>11.3505</v>
      </c>
      <c r="S2912" s="58">
        <v>216</v>
      </c>
      <c r="T2912" s="58">
        <v>200</v>
      </c>
      <c r="U2912" s="58">
        <v>4</v>
      </c>
      <c r="V2912" s="58">
        <v>24</v>
      </c>
      <c r="W2912" s="50" t="str">
        <f t="shared" si="235"/>
        <v>-</v>
      </c>
      <c r="X2912" s="50">
        <f t="shared" si="236"/>
        <v>16</v>
      </c>
    </row>
    <row r="2913" spans="2:24" ht="15" x14ac:dyDescent="0.3">
      <c r="B2913" s="58" t="str">
        <f t="shared" si="237"/>
        <v>M14×1.5</v>
      </c>
      <c r="C2913" s="73" t="s">
        <v>216</v>
      </c>
      <c r="D2913" s="73" t="s">
        <v>221</v>
      </c>
      <c r="E2913" s="71" t="s">
        <v>0</v>
      </c>
      <c r="F2913" s="58">
        <v>14</v>
      </c>
      <c r="G2913" s="58">
        <v>1.5</v>
      </c>
      <c r="H2913" s="71" t="s">
        <v>484</v>
      </c>
      <c r="I2913" s="71" t="s">
        <v>384</v>
      </c>
      <c r="J2913" s="58" t="s">
        <v>313</v>
      </c>
      <c r="K2913" s="58" t="s">
        <v>491</v>
      </c>
      <c r="L2913" s="58">
        <v>14</v>
      </c>
      <c r="M2913" s="58">
        <v>1.5</v>
      </c>
      <c r="N2913" s="71">
        <v>60</v>
      </c>
      <c r="O2913" s="100">
        <f t="array" ref="O2913">IFERROR(INDEX($AD$11:$AO$1485,MATCH($B2913&amp;$I2913,$Z$11:$Z$1485&amp;$AG$11:$AG$1485,0),MATCH($C2913,$AD$9:$AO$9,0)),"-")</f>
        <v>13.67</v>
      </c>
      <c r="P2913" s="58" t="s">
        <v>131</v>
      </c>
      <c r="Q2913" s="58" t="s">
        <v>131</v>
      </c>
      <c r="R2913" s="100">
        <f t="array" ref="R2913">IFERROR(INDEX($AD$11:$AO$1485,MATCH($B2913&amp;$I2913,$Z$11:$Z$1485&amp;$AG$11:$AG$1485,0),MATCH($D2913,$AD$9:$AO$9,0)),"-")</f>
        <v>13.025700000000001</v>
      </c>
      <c r="S2913" s="58">
        <v>226</v>
      </c>
      <c r="T2913" s="58">
        <v>210</v>
      </c>
      <c r="U2913" s="58">
        <v>4</v>
      </c>
      <c r="V2913" s="58">
        <v>18</v>
      </c>
      <c r="W2913" s="50" t="str">
        <f t="shared" si="235"/>
        <v>-</v>
      </c>
      <c r="X2913" s="50">
        <f t="shared" si="236"/>
        <v>16</v>
      </c>
    </row>
    <row r="2914" spans="2:24" ht="15" x14ac:dyDescent="0.3">
      <c r="B2914" s="58" t="str">
        <f t="shared" si="237"/>
        <v>M14×1</v>
      </c>
      <c r="C2914" s="73" t="s">
        <v>216</v>
      </c>
      <c r="D2914" s="73" t="s">
        <v>221</v>
      </c>
      <c r="E2914" s="71" t="s">
        <v>0</v>
      </c>
      <c r="F2914" s="58">
        <v>14</v>
      </c>
      <c r="G2914" s="58">
        <v>1</v>
      </c>
      <c r="H2914" s="71" t="s">
        <v>484</v>
      </c>
      <c r="I2914" s="71" t="s">
        <v>384</v>
      </c>
      <c r="J2914" s="58" t="s">
        <v>313</v>
      </c>
      <c r="K2914" s="58" t="s">
        <v>491</v>
      </c>
      <c r="L2914" s="58">
        <v>14</v>
      </c>
      <c r="M2914" s="58">
        <v>1</v>
      </c>
      <c r="N2914" s="71">
        <v>60</v>
      </c>
      <c r="O2914" s="100">
        <f t="array" ref="O2914">IFERROR(INDEX($AD$11:$AO$1485,MATCH($B2914&amp;$I2914,$Z$11:$Z$1485&amp;$AG$11:$AG$1485,0),MATCH($C2914,$AD$9:$AO$9,0)),"-")</f>
        <v>13.84</v>
      </c>
      <c r="P2914" s="58" t="s">
        <v>131</v>
      </c>
      <c r="Q2914" s="58" t="s">
        <v>131</v>
      </c>
      <c r="R2914" s="100">
        <f t="array" ref="R2914">IFERROR(INDEX($AD$11:$AO$1485,MATCH($B2914&amp;$I2914,$Z$11:$Z$1485&amp;$AG$11:$AG$1485,0),MATCH($D2914,$AD$9:$AO$9,0)),"-")</f>
        <v>13.3505</v>
      </c>
      <c r="S2914" s="58">
        <v>216</v>
      </c>
      <c r="T2914" s="58">
        <v>200</v>
      </c>
      <c r="U2914" s="58">
        <v>4</v>
      </c>
      <c r="V2914" s="58">
        <v>24</v>
      </c>
      <c r="W2914" s="50" t="str">
        <f t="shared" si="235"/>
        <v>-</v>
      </c>
      <c r="X2914" s="50">
        <f t="shared" si="236"/>
        <v>16</v>
      </c>
    </row>
    <row r="2915" spans="2:24" ht="15" x14ac:dyDescent="0.3">
      <c r="B2915" s="58" t="str">
        <f t="shared" si="237"/>
        <v>M15×1.5</v>
      </c>
      <c r="C2915" s="73" t="s">
        <v>216</v>
      </c>
      <c r="D2915" s="73" t="s">
        <v>221</v>
      </c>
      <c r="E2915" s="71" t="s">
        <v>0</v>
      </c>
      <c r="F2915" s="58">
        <v>15</v>
      </c>
      <c r="G2915" s="58">
        <v>1.5</v>
      </c>
      <c r="H2915" s="71" t="s">
        <v>484</v>
      </c>
      <c r="I2915" s="71" t="s">
        <v>384</v>
      </c>
      <c r="J2915" s="58" t="s">
        <v>313</v>
      </c>
      <c r="K2915" s="58" t="s">
        <v>491</v>
      </c>
      <c r="L2915" s="58">
        <v>15</v>
      </c>
      <c r="M2915" s="58">
        <v>1.5</v>
      </c>
      <c r="N2915" s="71">
        <v>60</v>
      </c>
      <c r="O2915" s="100">
        <f t="array" ref="O2915">IFERROR(INDEX($AD$11:$AO$1485,MATCH($B2915&amp;$I2915,$Z$11:$Z$1485&amp;$AG$11:$AG$1485,0),MATCH($C2915,$AD$9:$AO$9,0)),"-")</f>
        <v>14.67</v>
      </c>
      <c r="P2915" s="58" t="s">
        <v>131</v>
      </c>
      <c r="Q2915" s="58" t="s">
        <v>131</v>
      </c>
      <c r="R2915" s="100">
        <f t="array" ref="R2915">IFERROR(INDEX($AD$11:$AO$1485,MATCH($B2915&amp;$I2915,$Z$11:$Z$1485&amp;$AG$11:$AG$1485,0),MATCH($D2915,$AD$9:$AO$9,0)),"-")</f>
        <v>14.025700000000001</v>
      </c>
      <c r="S2915" s="58">
        <v>226</v>
      </c>
      <c r="T2915" s="58">
        <v>210</v>
      </c>
      <c r="U2915" s="58">
        <v>4</v>
      </c>
      <c r="V2915" s="58">
        <v>18</v>
      </c>
      <c r="W2915" s="50" t="str">
        <f t="shared" si="235"/>
        <v>-</v>
      </c>
      <c r="X2915" s="50">
        <f t="shared" si="236"/>
        <v>16</v>
      </c>
    </row>
    <row r="2916" spans="2:24" ht="15" x14ac:dyDescent="0.3">
      <c r="B2916" s="58" t="str">
        <f t="shared" si="237"/>
        <v>M15×1</v>
      </c>
      <c r="C2916" s="73" t="s">
        <v>216</v>
      </c>
      <c r="D2916" s="73" t="s">
        <v>221</v>
      </c>
      <c r="E2916" s="71" t="s">
        <v>0</v>
      </c>
      <c r="F2916" s="58">
        <v>15</v>
      </c>
      <c r="G2916" s="58">
        <v>1</v>
      </c>
      <c r="H2916" s="71" t="s">
        <v>484</v>
      </c>
      <c r="I2916" s="71" t="s">
        <v>384</v>
      </c>
      <c r="J2916" s="58" t="s">
        <v>313</v>
      </c>
      <c r="K2916" s="58" t="s">
        <v>491</v>
      </c>
      <c r="L2916" s="58">
        <v>15</v>
      </c>
      <c r="M2916" s="58">
        <v>1</v>
      </c>
      <c r="N2916" s="71">
        <v>60</v>
      </c>
      <c r="O2916" s="100">
        <f t="array" ref="O2916">IFERROR(INDEX($AD$11:$AO$1485,MATCH($B2916&amp;$I2916,$Z$11:$Z$1485&amp;$AG$11:$AG$1485,0),MATCH($C2916,$AD$9:$AO$9,0)),"-")</f>
        <v>14.84</v>
      </c>
      <c r="P2916" s="58" t="s">
        <v>131</v>
      </c>
      <c r="Q2916" s="58" t="s">
        <v>131</v>
      </c>
      <c r="R2916" s="100">
        <f t="array" ref="R2916">IFERROR(INDEX($AD$11:$AO$1485,MATCH($B2916&amp;$I2916,$Z$11:$Z$1485&amp;$AG$11:$AG$1485,0),MATCH($D2916,$AD$9:$AO$9,0)),"-")</f>
        <v>14.3505</v>
      </c>
      <c r="S2916" s="58">
        <v>216</v>
      </c>
      <c r="T2916" s="58">
        <v>200</v>
      </c>
      <c r="U2916" s="58">
        <v>4</v>
      </c>
      <c r="V2916" s="58">
        <v>24</v>
      </c>
      <c r="W2916" s="50" t="str">
        <f t="shared" si="235"/>
        <v>-</v>
      </c>
      <c r="X2916" s="50">
        <f t="shared" si="236"/>
        <v>16</v>
      </c>
    </row>
    <row r="2917" spans="2:24" ht="15" x14ac:dyDescent="0.3">
      <c r="B2917" s="58" t="str">
        <f t="shared" si="237"/>
        <v>M16×1.5</v>
      </c>
      <c r="C2917" s="73" t="s">
        <v>216</v>
      </c>
      <c r="D2917" s="73" t="s">
        <v>221</v>
      </c>
      <c r="E2917" s="71" t="s">
        <v>0</v>
      </c>
      <c r="F2917" s="58">
        <v>16</v>
      </c>
      <c r="G2917" s="58">
        <v>1.5</v>
      </c>
      <c r="H2917" s="71" t="s">
        <v>484</v>
      </c>
      <c r="I2917" s="71" t="s">
        <v>384</v>
      </c>
      <c r="J2917" s="58" t="s">
        <v>313</v>
      </c>
      <c r="K2917" s="58" t="s">
        <v>491</v>
      </c>
      <c r="L2917" s="58">
        <v>16</v>
      </c>
      <c r="M2917" s="58">
        <v>1.5</v>
      </c>
      <c r="N2917" s="71">
        <v>60</v>
      </c>
      <c r="O2917" s="100">
        <f t="array" ref="O2917">IFERROR(INDEX($AD$11:$AO$1485,MATCH($B2917&amp;$I2917,$Z$11:$Z$1485&amp;$AG$11:$AG$1485,0),MATCH($C2917,$AD$9:$AO$9,0)),"-")</f>
        <v>15.67</v>
      </c>
      <c r="P2917" s="58" t="s">
        <v>131</v>
      </c>
      <c r="Q2917" s="58" t="s">
        <v>131</v>
      </c>
      <c r="R2917" s="100">
        <f t="array" ref="R2917">IFERROR(INDEX($AD$11:$AO$1485,MATCH($B2917&amp;$I2917,$Z$11:$Z$1485&amp;$AG$11:$AG$1485,0),MATCH($D2917,$AD$9:$AO$9,0)),"-")</f>
        <v>15.025700000000001</v>
      </c>
      <c r="S2917" s="58">
        <v>226</v>
      </c>
      <c r="T2917" s="58">
        <v>210</v>
      </c>
      <c r="U2917" s="58">
        <v>4</v>
      </c>
      <c r="V2917" s="58">
        <v>18</v>
      </c>
      <c r="W2917" s="50" t="str">
        <f t="shared" si="235"/>
        <v>-</v>
      </c>
      <c r="X2917" s="50">
        <f t="shared" si="236"/>
        <v>16</v>
      </c>
    </row>
    <row r="2918" spans="2:24" ht="15" x14ac:dyDescent="0.3">
      <c r="B2918" s="58" t="str">
        <f t="shared" si="237"/>
        <v>M16×1</v>
      </c>
      <c r="C2918" s="73" t="s">
        <v>216</v>
      </c>
      <c r="D2918" s="73" t="s">
        <v>221</v>
      </c>
      <c r="E2918" s="71" t="s">
        <v>0</v>
      </c>
      <c r="F2918" s="58">
        <v>16</v>
      </c>
      <c r="G2918" s="58">
        <v>1</v>
      </c>
      <c r="H2918" s="71" t="s">
        <v>484</v>
      </c>
      <c r="I2918" s="71" t="s">
        <v>384</v>
      </c>
      <c r="J2918" s="58" t="s">
        <v>313</v>
      </c>
      <c r="K2918" s="58" t="s">
        <v>491</v>
      </c>
      <c r="L2918" s="58">
        <v>16</v>
      </c>
      <c r="M2918" s="58">
        <v>1</v>
      </c>
      <c r="N2918" s="71">
        <v>60</v>
      </c>
      <c r="O2918" s="100">
        <f t="array" ref="O2918">IFERROR(INDEX($AD$11:$AO$1485,MATCH($B2918&amp;$I2918,$Z$11:$Z$1485&amp;$AG$11:$AG$1485,0),MATCH($C2918,$AD$9:$AO$9,0)),"-")</f>
        <v>15.84</v>
      </c>
      <c r="P2918" s="58" t="s">
        <v>131</v>
      </c>
      <c r="Q2918" s="58" t="s">
        <v>131</v>
      </c>
      <c r="R2918" s="100">
        <f t="array" ref="R2918">IFERROR(INDEX($AD$11:$AO$1485,MATCH($B2918&amp;$I2918,$Z$11:$Z$1485&amp;$AG$11:$AG$1485,0),MATCH($D2918,$AD$9:$AO$9,0)),"-")</f>
        <v>15.3505</v>
      </c>
      <c r="S2918" s="58">
        <v>216</v>
      </c>
      <c r="T2918" s="58">
        <v>200</v>
      </c>
      <c r="U2918" s="58">
        <v>4</v>
      </c>
      <c r="V2918" s="58">
        <v>24</v>
      </c>
      <c r="W2918" s="50" t="str">
        <f t="shared" si="235"/>
        <v>-</v>
      </c>
      <c r="X2918" s="50">
        <f t="shared" si="236"/>
        <v>16</v>
      </c>
    </row>
    <row r="2919" spans="2:24" ht="15" x14ac:dyDescent="0.3">
      <c r="B2919" s="58" t="str">
        <f t="shared" si="237"/>
        <v>M17×1.5</v>
      </c>
      <c r="C2919" s="73" t="s">
        <v>216</v>
      </c>
      <c r="D2919" s="73" t="s">
        <v>221</v>
      </c>
      <c r="E2919" s="71" t="s">
        <v>0</v>
      </c>
      <c r="F2919" s="58">
        <v>17</v>
      </c>
      <c r="G2919" s="58">
        <v>1.5</v>
      </c>
      <c r="H2919" s="71" t="s">
        <v>484</v>
      </c>
      <c r="I2919" s="71" t="s">
        <v>384</v>
      </c>
      <c r="J2919" s="58" t="s">
        <v>313</v>
      </c>
      <c r="K2919" s="58" t="s">
        <v>491</v>
      </c>
      <c r="L2919" s="58">
        <v>17</v>
      </c>
      <c r="M2919" s="58">
        <v>1.5</v>
      </c>
      <c r="N2919" s="71">
        <v>60</v>
      </c>
      <c r="O2919" s="100">
        <f t="array" ref="O2919">IFERROR(INDEX($AD$11:$AO$1485,MATCH($B2919&amp;$I2919,$Z$11:$Z$1485&amp;$AG$11:$AG$1485,0),MATCH($C2919,$AD$9:$AO$9,0)),"-")</f>
        <v>16.940000000000001</v>
      </c>
      <c r="P2919" s="58" t="s">
        <v>131</v>
      </c>
      <c r="Q2919" s="58" t="s">
        <v>131</v>
      </c>
      <c r="R2919" s="100">
        <f t="array" ref="R2919">IFERROR(INDEX($AD$11:$AO$1485,MATCH($B2919&amp;$I2919,$Z$11:$Z$1485&amp;$AG$11:$AG$1485,0),MATCH($D2919,$AD$9:$AO$9,0)),"-")</f>
        <v>16.025700000000001</v>
      </c>
      <c r="S2919" s="58">
        <v>252</v>
      </c>
      <c r="T2919" s="58">
        <v>236</v>
      </c>
      <c r="U2919" s="58">
        <v>4</v>
      </c>
      <c r="V2919" s="58">
        <v>18</v>
      </c>
      <c r="W2919" s="50" t="str">
        <f t="shared" si="235"/>
        <v>-</v>
      </c>
      <c r="X2919" s="50">
        <f t="shared" si="236"/>
        <v>16</v>
      </c>
    </row>
    <row r="2920" spans="2:24" ht="15" x14ac:dyDescent="0.3">
      <c r="B2920" s="58" t="str">
        <f t="shared" si="237"/>
        <v>M17×1</v>
      </c>
      <c r="C2920" s="73" t="s">
        <v>216</v>
      </c>
      <c r="D2920" s="73" t="s">
        <v>221</v>
      </c>
      <c r="E2920" s="71" t="s">
        <v>0</v>
      </c>
      <c r="F2920" s="58">
        <v>17</v>
      </c>
      <c r="G2920" s="58">
        <v>1</v>
      </c>
      <c r="H2920" s="71" t="s">
        <v>484</v>
      </c>
      <c r="I2920" s="71" t="s">
        <v>384</v>
      </c>
      <c r="J2920" s="58" t="s">
        <v>313</v>
      </c>
      <c r="K2920" s="58" t="s">
        <v>491</v>
      </c>
      <c r="L2920" s="58">
        <v>17</v>
      </c>
      <c r="M2920" s="58">
        <v>1</v>
      </c>
      <c r="N2920" s="71">
        <v>60</v>
      </c>
      <c r="O2920" s="100">
        <f t="array" ref="O2920">IFERROR(INDEX($AD$11:$AO$1485,MATCH($B2920&amp;$I2920,$Z$11:$Z$1485&amp;$AG$11:$AG$1485,0),MATCH($C2920,$AD$9:$AO$9,0)),"-")</f>
        <v>16.98</v>
      </c>
      <c r="P2920" s="58" t="s">
        <v>131</v>
      </c>
      <c r="Q2920" s="58" t="s">
        <v>131</v>
      </c>
      <c r="R2920" s="100">
        <f t="array" ref="R2920">IFERROR(INDEX($AD$11:$AO$1485,MATCH($B2920&amp;$I2920,$Z$11:$Z$1485&amp;$AG$11:$AG$1485,0),MATCH($D2920,$AD$9:$AO$9,0)),"-")</f>
        <v>16.3505</v>
      </c>
      <c r="S2920" s="58">
        <v>216</v>
      </c>
      <c r="T2920" s="58">
        <v>200</v>
      </c>
      <c r="U2920" s="58">
        <v>4</v>
      </c>
      <c r="V2920" s="58">
        <v>24</v>
      </c>
      <c r="W2920" s="50" t="str">
        <f t="shared" si="235"/>
        <v>-</v>
      </c>
      <c r="X2920" s="50">
        <f t="shared" si="236"/>
        <v>16</v>
      </c>
    </row>
    <row r="2921" spans="2:24" ht="15" x14ac:dyDescent="0.3">
      <c r="B2921" s="58" t="str">
        <f t="shared" si="237"/>
        <v>M18×2</v>
      </c>
      <c r="C2921" s="73" t="s">
        <v>216</v>
      </c>
      <c r="D2921" s="73" t="s">
        <v>221</v>
      </c>
      <c r="E2921" s="71" t="s">
        <v>0</v>
      </c>
      <c r="F2921" s="58">
        <v>18</v>
      </c>
      <c r="G2921" s="58">
        <v>2</v>
      </c>
      <c r="H2921" s="71" t="s">
        <v>484</v>
      </c>
      <c r="I2921" s="71" t="s">
        <v>384</v>
      </c>
      <c r="J2921" s="58" t="s">
        <v>313</v>
      </c>
      <c r="K2921" s="58" t="s">
        <v>491</v>
      </c>
      <c r="L2921" s="58">
        <v>18</v>
      </c>
      <c r="M2921" s="58">
        <v>2</v>
      </c>
      <c r="N2921" s="71">
        <v>60</v>
      </c>
      <c r="O2921" s="100">
        <f t="array" ref="O2921">IFERROR(INDEX($AD$11:$AO$1485,MATCH($B2921&amp;$I2921,$Z$11:$Z$1485&amp;$AG$11:$AG$1485,0),MATCH($C2921,$AD$9:$AO$9,0)),"-")</f>
        <v>17.55</v>
      </c>
      <c r="P2921" s="58" t="s">
        <v>131</v>
      </c>
      <c r="Q2921" s="58" t="s">
        <v>131</v>
      </c>
      <c r="R2921" s="100">
        <f t="array" ref="R2921">IFERROR(INDEX($AD$11:$AO$1485,MATCH($B2921&amp;$I2921,$Z$11:$Z$1485&amp;$AG$11:$AG$1485,0),MATCH($D2921,$AD$9:$AO$9,0)),"-")</f>
        <v>16.701000000000001</v>
      </c>
      <c r="S2921" s="58">
        <v>286</v>
      </c>
      <c r="T2921" s="58">
        <v>270</v>
      </c>
      <c r="U2921" s="58">
        <v>5</v>
      </c>
      <c r="V2921" s="58">
        <v>15</v>
      </c>
      <c r="W2921" s="50" t="str">
        <f t="shared" si="235"/>
        <v>-</v>
      </c>
      <c r="X2921" s="50">
        <f t="shared" si="236"/>
        <v>16</v>
      </c>
    </row>
    <row r="2922" spans="2:24" ht="15" x14ac:dyDescent="0.3">
      <c r="B2922" s="58" t="str">
        <f t="shared" si="237"/>
        <v>M18×1.5</v>
      </c>
      <c r="C2922" s="73" t="s">
        <v>216</v>
      </c>
      <c r="D2922" s="73" t="s">
        <v>221</v>
      </c>
      <c r="E2922" s="71" t="s">
        <v>0</v>
      </c>
      <c r="F2922" s="58">
        <v>18</v>
      </c>
      <c r="G2922" s="58">
        <v>1.5</v>
      </c>
      <c r="H2922" s="71" t="s">
        <v>484</v>
      </c>
      <c r="I2922" s="71" t="s">
        <v>384</v>
      </c>
      <c r="J2922" s="58" t="s">
        <v>313</v>
      </c>
      <c r="K2922" s="58" t="s">
        <v>491</v>
      </c>
      <c r="L2922" s="58">
        <v>18</v>
      </c>
      <c r="M2922" s="58">
        <v>1.5</v>
      </c>
      <c r="N2922" s="71">
        <v>60</v>
      </c>
      <c r="O2922" s="100">
        <f t="array" ref="O2922">IFERROR(INDEX($AD$11:$AO$1485,MATCH($B2922&amp;$I2922,$Z$11:$Z$1485&amp;$AG$11:$AG$1485,0),MATCH($C2922,$AD$9:$AO$9,0)),"-")</f>
        <v>17.71</v>
      </c>
      <c r="P2922" s="58" t="s">
        <v>131</v>
      </c>
      <c r="Q2922" s="58" t="s">
        <v>131</v>
      </c>
      <c r="R2922" s="100">
        <f t="array" ref="R2922">IFERROR(INDEX($AD$11:$AO$1485,MATCH($B2922&amp;$I2922,$Z$11:$Z$1485&amp;$AG$11:$AG$1485,0),MATCH($D2922,$AD$9:$AO$9,0)),"-")</f>
        <v>17.025700000000001</v>
      </c>
      <c r="S2922" s="58">
        <v>266</v>
      </c>
      <c r="T2922" s="58">
        <v>250</v>
      </c>
      <c r="U2922" s="58">
        <v>4</v>
      </c>
      <c r="V2922" s="58">
        <v>18</v>
      </c>
      <c r="W2922" s="50" t="str">
        <f t="shared" si="235"/>
        <v>-</v>
      </c>
      <c r="X2922" s="50">
        <f t="shared" si="236"/>
        <v>16</v>
      </c>
    </row>
    <row r="2923" spans="2:24" ht="15" x14ac:dyDescent="0.3">
      <c r="B2923" s="58" t="str">
        <f t="shared" si="237"/>
        <v>M18×1</v>
      </c>
      <c r="C2923" s="73" t="s">
        <v>216</v>
      </c>
      <c r="D2923" s="73" t="s">
        <v>221</v>
      </c>
      <c r="E2923" s="71" t="s">
        <v>0</v>
      </c>
      <c r="F2923" s="58">
        <v>18</v>
      </c>
      <c r="G2923" s="58">
        <v>1</v>
      </c>
      <c r="H2923" s="71" t="s">
        <v>484</v>
      </c>
      <c r="I2923" s="71" t="s">
        <v>384</v>
      </c>
      <c r="J2923" s="58" t="s">
        <v>313</v>
      </c>
      <c r="K2923" s="58" t="s">
        <v>491</v>
      </c>
      <c r="L2923" s="58">
        <v>18</v>
      </c>
      <c r="M2923" s="58">
        <v>1</v>
      </c>
      <c r="N2923" s="71">
        <v>60</v>
      </c>
      <c r="O2923" s="100">
        <f t="array" ref="O2923">IFERROR(INDEX($AD$11:$AO$1485,MATCH($B2923&amp;$I2923,$Z$11:$Z$1485&amp;$AG$11:$AG$1485,0),MATCH($C2923,$AD$9:$AO$9,0)),"-")</f>
        <v>17.850000000000001</v>
      </c>
      <c r="P2923" s="58" t="s">
        <v>131</v>
      </c>
      <c r="Q2923" s="58" t="s">
        <v>131</v>
      </c>
      <c r="R2923" s="100">
        <f t="array" ref="R2923">IFERROR(INDEX($AD$11:$AO$1485,MATCH($B2923&amp;$I2923,$Z$11:$Z$1485&amp;$AG$11:$AG$1485,0),MATCH($D2923,$AD$9:$AO$9,0)),"-")</f>
        <v>17.3505</v>
      </c>
      <c r="S2923" s="58">
        <v>226</v>
      </c>
      <c r="T2923" s="58">
        <v>210</v>
      </c>
      <c r="U2923" s="58">
        <v>4</v>
      </c>
      <c r="V2923" s="58">
        <v>24</v>
      </c>
      <c r="W2923" s="50" t="str">
        <f t="shared" ref="W2923:W2986" si="238">IF(P2923="-","-",P2923-Q2923)</f>
        <v>-</v>
      </c>
      <c r="X2923" s="50">
        <f t="shared" ref="X2923:X2986" si="239">S2923-T2923</f>
        <v>16</v>
      </c>
    </row>
    <row r="2924" spans="2:24" ht="15" x14ac:dyDescent="0.3">
      <c r="B2924" s="58" t="str">
        <f t="shared" si="237"/>
        <v>M20×2</v>
      </c>
      <c r="C2924" s="73" t="s">
        <v>216</v>
      </c>
      <c r="D2924" s="73" t="s">
        <v>221</v>
      </c>
      <c r="E2924" s="71" t="s">
        <v>0</v>
      </c>
      <c r="F2924" s="58">
        <v>20</v>
      </c>
      <c r="G2924" s="58">
        <v>2</v>
      </c>
      <c r="H2924" s="71" t="s">
        <v>484</v>
      </c>
      <c r="I2924" s="71" t="s">
        <v>384</v>
      </c>
      <c r="J2924" s="58" t="s">
        <v>313</v>
      </c>
      <c r="K2924" s="58" t="s">
        <v>491</v>
      </c>
      <c r="L2924" s="58">
        <v>20</v>
      </c>
      <c r="M2924" s="58">
        <v>2</v>
      </c>
      <c r="N2924" s="71">
        <v>60</v>
      </c>
      <c r="O2924" s="100">
        <f t="array" ref="O2924">IFERROR(INDEX($AD$11:$AO$1485,MATCH($B2924&amp;$I2924,$Z$11:$Z$1485&amp;$AG$11:$AG$1485,0),MATCH($C2924,$AD$9:$AO$9,0)),"-")</f>
        <v>19.55</v>
      </c>
      <c r="P2924" s="58" t="s">
        <v>131</v>
      </c>
      <c r="Q2924" s="58" t="s">
        <v>131</v>
      </c>
      <c r="R2924" s="100">
        <f t="array" ref="R2924">IFERROR(INDEX($AD$11:$AO$1485,MATCH($B2924&amp;$I2924,$Z$11:$Z$1485&amp;$AG$11:$AG$1485,0),MATCH($D2924,$AD$9:$AO$9,0)),"-")</f>
        <v>18.701000000000001</v>
      </c>
      <c r="S2924" s="58">
        <v>286</v>
      </c>
      <c r="T2924" s="58">
        <v>270</v>
      </c>
      <c r="U2924" s="58">
        <v>5</v>
      </c>
      <c r="V2924" s="58">
        <v>15</v>
      </c>
      <c r="W2924" s="50" t="str">
        <f t="shared" si="238"/>
        <v>-</v>
      </c>
      <c r="X2924" s="50">
        <f t="shared" si="239"/>
        <v>16</v>
      </c>
    </row>
    <row r="2925" spans="2:24" ht="15" x14ac:dyDescent="0.3">
      <c r="B2925" s="58" t="str">
        <f t="shared" si="237"/>
        <v>M20×1.5</v>
      </c>
      <c r="C2925" s="73" t="s">
        <v>216</v>
      </c>
      <c r="D2925" s="73" t="s">
        <v>221</v>
      </c>
      <c r="E2925" s="71" t="s">
        <v>0</v>
      </c>
      <c r="F2925" s="58">
        <v>20</v>
      </c>
      <c r="G2925" s="58">
        <v>1.5</v>
      </c>
      <c r="H2925" s="71" t="s">
        <v>484</v>
      </c>
      <c r="I2925" s="71" t="s">
        <v>384</v>
      </c>
      <c r="J2925" s="58" t="s">
        <v>313</v>
      </c>
      <c r="K2925" s="58" t="s">
        <v>491</v>
      </c>
      <c r="L2925" s="58">
        <v>20</v>
      </c>
      <c r="M2925" s="58">
        <v>1.5</v>
      </c>
      <c r="N2925" s="71">
        <v>60</v>
      </c>
      <c r="O2925" s="100">
        <f t="array" ref="O2925">IFERROR(INDEX($AD$11:$AO$1485,MATCH($B2925&amp;$I2925,$Z$11:$Z$1485&amp;$AG$11:$AG$1485,0),MATCH($C2925,$AD$9:$AO$9,0)),"-")</f>
        <v>19.71</v>
      </c>
      <c r="P2925" s="58" t="s">
        <v>131</v>
      </c>
      <c r="Q2925" s="58" t="s">
        <v>131</v>
      </c>
      <c r="R2925" s="100">
        <f t="array" ref="R2925">IFERROR(INDEX($AD$11:$AO$1485,MATCH($B2925&amp;$I2925,$Z$11:$Z$1485&amp;$AG$11:$AG$1485,0),MATCH($D2925,$AD$9:$AO$9,0)),"-")</f>
        <v>19.025700000000001</v>
      </c>
      <c r="S2925" s="58">
        <v>266</v>
      </c>
      <c r="T2925" s="58">
        <v>250</v>
      </c>
      <c r="U2925" s="58">
        <v>4</v>
      </c>
      <c r="V2925" s="58">
        <v>18</v>
      </c>
      <c r="W2925" s="50" t="str">
        <f t="shared" si="238"/>
        <v>-</v>
      </c>
      <c r="X2925" s="50">
        <f t="shared" si="239"/>
        <v>16</v>
      </c>
    </row>
    <row r="2926" spans="2:24" ht="15" x14ac:dyDescent="0.3">
      <c r="B2926" s="58" t="str">
        <f t="shared" si="237"/>
        <v>M20×1</v>
      </c>
      <c r="C2926" s="73" t="s">
        <v>216</v>
      </c>
      <c r="D2926" s="73" t="s">
        <v>221</v>
      </c>
      <c r="E2926" s="71" t="s">
        <v>0</v>
      </c>
      <c r="F2926" s="58">
        <v>20</v>
      </c>
      <c r="G2926" s="58">
        <v>1</v>
      </c>
      <c r="H2926" s="71" t="s">
        <v>484</v>
      </c>
      <c r="I2926" s="71" t="s">
        <v>384</v>
      </c>
      <c r="J2926" s="58" t="s">
        <v>313</v>
      </c>
      <c r="K2926" s="58" t="s">
        <v>491</v>
      </c>
      <c r="L2926" s="58">
        <v>20</v>
      </c>
      <c r="M2926" s="58">
        <v>1</v>
      </c>
      <c r="N2926" s="71">
        <v>60</v>
      </c>
      <c r="O2926" s="100">
        <f t="array" ref="O2926">IFERROR(INDEX($AD$11:$AO$1485,MATCH($B2926&amp;$I2926,$Z$11:$Z$1485&amp;$AG$11:$AG$1485,0),MATCH($C2926,$AD$9:$AO$9,0)),"-")</f>
        <v>19.850000000000001</v>
      </c>
      <c r="P2926" s="58" t="s">
        <v>131</v>
      </c>
      <c r="Q2926" s="58" t="s">
        <v>131</v>
      </c>
      <c r="R2926" s="100">
        <f t="array" ref="R2926">IFERROR(INDEX($AD$11:$AO$1485,MATCH($B2926&amp;$I2926,$Z$11:$Z$1485&amp;$AG$11:$AG$1485,0),MATCH($D2926,$AD$9:$AO$9,0)),"-")</f>
        <v>19.3505</v>
      </c>
      <c r="S2926" s="58">
        <v>226</v>
      </c>
      <c r="T2926" s="58">
        <v>210</v>
      </c>
      <c r="U2926" s="58">
        <v>4</v>
      </c>
      <c r="V2926" s="58">
        <v>24</v>
      </c>
      <c r="W2926" s="50" t="str">
        <f t="shared" si="238"/>
        <v>-</v>
      </c>
      <c r="X2926" s="50">
        <f t="shared" si="239"/>
        <v>16</v>
      </c>
    </row>
    <row r="2927" spans="2:24" ht="15" x14ac:dyDescent="0.3">
      <c r="B2927" s="58" t="str">
        <f t="shared" si="237"/>
        <v>M22×2</v>
      </c>
      <c r="C2927" s="73" t="s">
        <v>216</v>
      </c>
      <c r="D2927" s="73" t="s">
        <v>221</v>
      </c>
      <c r="E2927" s="71" t="s">
        <v>0</v>
      </c>
      <c r="F2927" s="58">
        <v>22</v>
      </c>
      <c r="G2927" s="58">
        <v>2</v>
      </c>
      <c r="H2927" s="71" t="s">
        <v>484</v>
      </c>
      <c r="I2927" s="71" t="s">
        <v>384</v>
      </c>
      <c r="J2927" s="58" t="s">
        <v>313</v>
      </c>
      <c r="K2927" s="58" t="s">
        <v>491</v>
      </c>
      <c r="L2927" s="58">
        <v>22</v>
      </c>
      <c r="M2927" s="58">
        <v>2</v>
      </c>
      <c r="N2927" s="71">
        <v>60</v>
      </c>
      <c r="O2927" s="100">
        <f t="array" ref="O2927">IFERROR(INDEX($AD$11:$AO$1485,MATCH($B2927&amp;$I2927,$Z$11:$Z$1485&amp;$AG$11:$AG$1485,0),MATCH($C2927,$AD$9:$AO$9,0)),"-")</f>
        <v>21.55</v>
      </c>
      <c r="P2927" s="58" t="s">
        <v>131</v>
      </c>
      <c r="Q2927" s="58" t="s">
        <v>131</v>
      </c>
      <c r="R2927" s="100">
        <f t="array" ref="R2927">IFERROR(INDEX($AD$11:$AO$1485,MATCH($B2927&amp;$I2927,$Z$11:$Z$1485&amp;$AG$11:$AG$1485,0),MATCH($D2927,$AD$9:$AO$9,0)),"-")</f>
        <v>20.701000000000001</v>
      </c>
      <c r="S2927" s="58">
        <v>286</v>
      </c>
      <c r="T2927" s="58">
        <v>270</v>
      </c>
      <c r="U2927" s="58">
        <v>5</v>
      </c>
      <c r="V2927" s="58">
        <v>15</v>
      </c>
      <c r="W2927" s="50" t="str">
        <f t="shared" si="238"/>
        <v>-</v>
      </c>
      <c r="X2927" s="50">
        <f t="shared" si="239"/>
        <v>16</v>
      </c>
    </row>
    <row r="2928" spans="2:24" ht="15" x14ac:dyDescent="0.3">
      <c r="B2928" s="58" t="str">
        <f t="shared" si="237"/>
        <v>M22×1.5</v>
      </c>
      <c r="C2928" s="73" t="s">
        <v>216</v>
      </c>
      <c r="D2928" s="73" t="s">
        <v>221</v>
      </c>
      <c r="E2928" s="71" t="s">
        <v>0</v>
      </c>
      <c r="F2928" s="58">
        <v>22</v>
      </c>
      <c r="G2928" s="58">
        <v>1.5</v>
      </c>
      <c r="H2928" s="71" t="s">
        <v>484</v>
      </c>
      <c r="I2928" s="71" t="s">
        <v>384</v>
      </c>
      <c r="J2928" s="58" t="s">
        <v>313</v>
      </c>
      <c r="K2928" s="58" t="s">
        <v>491</v>
      </c>
      <c r="L2928" s="58">
        <v>22</v>
      </c>
      <c r="M2928" s="58">
        <v>1.5</v>
      </c>
      <c r="N2928" s="71">
        <v>60</v>
      </c>
      <c r="O2928" s="100">
        <f t="array" ref="O2928">IFERROR(INDEX($AD$11:$AO$1485,MATCH($B2928&amp;$I2928,$Z$11:$Z$1485&amp;$AG$11:$AG$1485,0),MATCH($C2928,$AD$9:$AO$9,0)),"-")</f>
        <v>21.71</v>
      </c>
      <c r="P2928" s="58" t="s">
        <v>131</v>
      </c>
      <c r="Q2928" s="58" t="s">
        <v>131</v>
      </c>
      <c r="R2928" s="100">
        <f t="array" ref="R2928">IFERROR(INDEX($AD$11:$AO$1485,MATCH($B2928&amp;$I2928,$Z$11:$Z$1485&amp;$AG$11:$AG$1485,0),MATCH($D2928,$AD$9:$AO$9,0)),"-")</f>
        <v>21.025700000000001</v>
      </c>
      <c r="S2928" s="58">
        <v>266</v>
      </c>
      <c r="T2928" s="58">
        <v>250</v>
      </c>
      <c r="U2928" s="58">
        <v>4</v>
      </c>
      <c r="V2928" s="58">
        <v>18</v>
      </c>
      <c r="W2928" s="50" t="str">
        <f t="shared" si="238"/>
        <v>-</v>
      </c>
      <c r="X2928" s="50">
        <f t="shared" si="239"/>
        <v>16</v>
      </c>
    </row>
    <row r="2929" spans="2:24" ht="15" x14ac:dyDescent="0.3">
      <c r="B2929" s="58" t="str">
        <f t="shared" si="237"/>
        <v>M22×1</v>
      </c>
      <c r="C2929" s="73" t="s">
        <v>216</v>
      </c>
      <c r="D2929" s="73" t="s">
        <v>221</v>
      </c>
      <c r="E2929" s="71" t="s">
        <v>0</v>
      </c>
      <c r="F2929" s="58">
        <v>22</v>
      </c>
      <c r="G2929" s="58">
        <v>1</v>
      </c>
      <c r="H2929" s="71" t="s">
        <v>484</v>
      </c>
      <c r="I2929" s="71" t="s">
        <v>384</v>
      </c>
      <c r="J2929" s="58" t="s">
        <v>313</v>
      </c>
      <c r="K2929" s="58" t="s">
        <v>491</v>
      </c>
      <c r="L2929" s="58">
        <v>22</v>
      </c>
      <c r="M2929" s="58">
        <v>1</v>
      </c>
      <c r="N2929" s="71">
        <v>60</v>
      </c>
      <c r="O2929" s="100">
        <f t="array" ref="O2929">IFERROR(INDEX($AD$11:$AO$1485,MATCH($B2929&amp;$I2929,$Z$11:$Z$1485&amp;$AG$11:$AG$1485,0),MATCH($C2929,$AD$9:$AO$9,0)),"-")</f>
        <v>21.85</v>
      </c>
      <c r="P2929" s="58" t="s">
        <v>131</v>
      </c>
      <c r="Q2929" s="58" t="s">
        <v>131</v>
      </c>
      <c r="R2929" s="100">
        <f t="array" ref="R2929">IFERROR(INDEX($AD$11:$AO$1485,MATCH($B2929&amp;$I2929,$Z$11:$Z$1485&amp;$AG$11:$AG$1485,0),MATCH($D2929,$AD$9:$AO$9,0)),"-")</f>
        <v>21.3505</v>
      </c>
      <c r="S2929" s="58">
        <v>226</v>
      </c>
      <c r="T2929" s="58">
        <v>210</v>
      </c>
      <c r="U2929" s="58">
        <v>4</v>
      </c>
      <c r="V2929" s="58">
        <v>24</v>
      </c>
      <c r="W2929" s="50" t="str">
        <f t="shared" si="238"/>
        <v>-</v>
      </c>
      <c r="X2929" s="50">
        <f t="shared" si="239"/>
        <v>16</v>
      </c>
    </row>
    <row r="2930" spans="2:24" ht="15" x14ac:dyDescent="0.3">
      <c r="B2930" s="58" t="str">
        <f t="shared" si="237"/>
        <v>M24×2</v>
      </c>
      <c r="C2930" s="73" t="s">
        <v>216</v>
      </c>
      <c r="D2930" s="73" t="s">
        <v>221</v>
      </c>
      <c r="E2930" s="71" t="s">
        <v>0</v>
      </c>
      <c r="F2930" s="58">
        <v>24</v>
      </c>
      <c r="G2930" s="58">
        <v>2</v>
      </c>
      <c r="H2930" s="71" t="s">
        <v>484</v>
      </c>
      <c r="I2930" s="71" t="s">
        <v>384</v>
      </c>
      <c r="J2930" s="58" t="s">
        <v>313</v>
      </c>
      <c r="K2930" s="58" t="s">
        <v>491</v>
      </c>
      <c r="L2930" s="58">
        <v>24</v>
      </c>
      <c r="M2930" s="58">
        <v>2</v>
      </c>
      <c r="N2930" s="71">
        <v>60</v>
      </c>
      <c r="O2930" s="100">
        <f t="array" ref="O2930">IFERROR(INDEX($AD$11:$AO$1485,MATCH($B2930&amp;$I2930,$Z$11:$Z$1485&amp;$AG$11:$AG$1485,0),MATCH($C2930,$AD$9:$AO$9,0)),"-")</f>
        <v>23.56</v>
      </c>
      <c r="P2930" s="58" t="s">
        <v>131</v>
      </c>
      <c r="Q2930" s="58" t="s">
        <v>131</v>
      </c>
      <c r="R2930" s="100">
        <f t="array" ref="R2930">IFERROR(INDEX($AD$11:$AO$1485,MATCH($B2930&amp;$I2930,$Z$11:$Z$1485&amp;$AG$11:$AG$1485,0),MATCH($D2930,$AD$9:$AO$9,0)),"-")</f>
        <v>22.701000000000001</v>
      </c>
      <c r="S2930" s="58">
        <v>296</v>
      </c>
      <c r="T2930" s="58">
        <v>280</v>
      </c>
      <c r="U2930" s="58">
        <v>5</v>
      </c>
      <c r="V2930" s="58">
        <v>15</v>
      </c>
      <c r="W2930" s="50" t="str">
        <f t="shared" si="238"/>
        <v>-</v>
      </c>
      <c r="X2930" s="50">
        <f t="shared" si="239"/>
        <v>16</v>
      </c>
    </row>
    <row r="2931" spans="2:24" ht="15" x14ac:dyDescent="0.3">
      <c r="B2931" s="58" t="str">
        <f t="shared" si="237"/>
        <v>M24×1.5</v>
      </c>
      <c r="C2931" s="73" t="s">
        <v>216</v>
      </c>
      <c r="D2931" s="73" t="s">
        <v>221</v>
      </c>
      <c r="E2931" s="71" t="s">
        <v>0</v>
      </c>
      <c r="F2931" s="58">
        <v>24</v>
      </c>
      <c r="G2931" s="58">
        <v>1.5</v>
      </c>
      <c r="H2931" s="71" t="s">
        <v>484</v>
      </c>
      <c r="I2931" s="71" t="s">
        <v>384</v>
      </c>
      <c r="J2931" s="58" t="s">
        <v>313</v>
      </c>
      <c r="K2931" s="58" t="s">
        <v>491</v>
      </c>
      <c r="L2931" s="58">
        <v>24</v>
      </c>
      <c r="M2931" s="58">
        <v>1.5</v>
      </c>
      <c r="N2931" s="71">
        <v>60</v>
      </c>
      <c r="O2931" s="100">
        <f t="array" ref="O2931">IFERROR(INDEX($AD$11:$AO$1485,MATCH($B2931&amp;$I2931,$Z$11:$Z$1485&amp;$AG$11:$AG$1485,0),MATCH($C2931,$AD$9:$AO$9,0)),"-")</f>
        <v>23.71</v>
      </c>
      <c r="P2931" s="58" t="s">
        <v>131</v>
      </c>
      <c r="Q2931" s="58" t="s">
        <v>131</v>
      </c>
      <c r="R2931" s="100">
        <f t="array" ref="R2931">IFERROR(INDEX($AD$11:$AO$1485,MATCH($B2931&amp;$I2931,$Z$11:$Z$1485&amp;$AG$11:$AG$1485,0),MATCH($D2931,$AD$9:$AO$9,0)),"-")</f>
        <v>23.025700000000001</v>
      </c>
      <c r="S2931" s="58">
        <v>266</v>
      </c>
      <c r="T2931" s="58">
        <v>250</v>
      </c>
      <c r="U2931" s="58">
        <v>4</v>
      </c>
      <c r="V2931" s="58">
        <v>18</v>
      </c>
      <c r="W2931" s="50" t="str">
        <f t="shared" si="238"/>
        <v>-</v>
      </c>
      <c r="X2931" s="50">
        <f t="shared" si="239"/>
        <v>16</v>
      </c>
    </row>
    <row r="2932" spans="2:24" ht="15" x14ac:dyDescent="0.3">
      <c r="B2932" s="58" t="str">
        <f t="shared" si="237"/>
        <v>M24×1</v>
      </c>
      <c r="C2932" s="73" t="s">
        <v>216</v>
      </c>
      <c r="D2932" s="73" t="s">
        <v>221</v>
      </c>
      <c r="E2932" s="71" t="s">
        <v>0</v>
      </c>
      <c r="F2932" s="58">
        <v>24</v>
      </c>
      <c r="G2932" s="58">
        <v>1</v>
      </c>
      <c r="H2932" s="71" t="s">
        <v>484</v>
      </c>
      <c r="I2932" s="71" t="s">
        <v>384</v>
      </c>
      <c r="J2932" s="58" t="s">
        <v>313</v>
      </c>
      <c r="K2932" s="58" t="s">
        <v>491</v>
      </c>
      <c r="L2932" s="58">
        <v>24</v>
      </c>
      <c r="M2932" s="58">
        <v>1</v>
      </c>
      <c r="N2932" s="71">
        <v>60</v>
      </c>
      <c r="O2932" s="100">
        <f t="array" ref="O2932">IFERROR(INDEX($AD$11:$AO$1485,MATCH($B2932&amp;$I2932,$Z$11:$Z$1485&amp;$AG$11:$AG$1485,0),MATCH($C2932,$AD$9:$AO$9,0)),"-")</f>
        <v>23.85</v>
      </c>
      <c r="P2932" s="58" t="s">
        <v>131</v>
      </c>
      <c r="Q2932" s="58" t="s">
        <v>131</v>
      </c>
      <c r="R2932" s="100">
        <f t="array" ref="R2932">IFERROR(INDEX($AD$11:$AO$1485,MATCH($B2932&amp;$I2932,$Z$11:$Z$1485&amp;$AG$11:$AG$1485,0),MATCH($D2932,$AD$9:$AO$9,0)),"-")</f>
        <v>23.3505</v>
      </c>
      <c r="S2932" s="58">
        <v>226</v>
      </c>
      <c r="T2932" s="58">
        <v>210</v>
      </c>
      <c r="U2932" s="58">
        <v>4</v>
      </c>
      <c r="V2932" s="58">
        <v>24</v>
      </c>
      <c r="W2932" s="50" t="str">
        <f t="shared" si="238"/>
        <v>-</v>
      </c>
      <c r="X2932" s="50">
        <f t="shared" si="239"/>
        <v>16</v>
      </c>
    </row>
    <row r="2933" spans="2:24" ht="15" x14ac:dyDescent="0.3">
      <c r="B2933" s="58" t="str">
        <f t="shared" si="237"/>
        <v>M25×2</v>
      </c>
      <c r="C2933" s="73" t="s">
        <v>216</v>
      </c>
      <c r="D2933" s="73" t="s">
        <v>221</v>
      </c>
      <c r="E2933" s="71" t="s">
        <v>0</v>
      </c>
      <c r="F2933" s="58">
        <v>25</v>
      </c>
      <c r="G2933" s="58">
        <v>2</v>
      </c>
      <c r="H2933" s="71" t="s">
        <v>484</v>
      </c>
      <c r="I2933" s="71" t="s">
        <v>384</v>
      </c>
      <c r="J2933" s="58" t="s">
        <v>313</v>
      </c>
      <c r="K2933" s="58" t="s">
        <v>491</v>
      </c>
      <c r="L2933" s="58">
        <v>25</v>
      </c>
      <c r="M2933" s="58">
        <v>2</v>
      </c>
      <c r="N2933" s="71">
        <v>60</v>
      </c>
      <c r="O2933" s="100">
        <f t="array" ref="O2933">IFERROR(INDEX($AD$11:$AO$1485,MATCH($B2933&amp;$I2933,$Z$11:$Z$1485&amp;$AG$11:$AG$1485,0),MATCH($C2933,$AD$9:$AO$9,0)),"-")</f>
        <v>24.56</v>
      </c>
      <c r="P2933" s="58" t="s">
        <v>131</v>
      </c>
      <c r="Q2933" s="58" t="s">
        <v>131</v>
      </c>
      <c r="R2933" s="100">
        <f t="array" ref="R2933">IFERROR(INDEX($AD$11:$AO$1485,MATCH($B2933&amp;$I2933,$Z$11:$Z$1485&amp;$AG$11:$AG$1485,0),MATCH($D2933,$AD$9:$AO$9,0)),"-")</f>
        <v>23.701000000000001</v>
      </c>
      <c r="S2933" s="58">
        <v>296</v>
      </c>
      <c r="T2933" s="58">
        <v>280</v>
      </c>
      <c r="U2933" s="58">
        <v>5</v>
      </c>
      <c r="V2933" s="58">
        <v>15</v>
      </c>
      <c r="W2933" s="50" t="str">
        <f t="shared" si="238"/>
        <v>-</v>
      </c>
      <c r="X2933" s="50">
        <f t="shared" si="239"/>
        <v>16</v>
      </c>
    </row>
    <row r="2934" spans="2:24" ht="15" x14ac:dyDescent="0.3">
      <c r="B2934" s="58" t="str">
        <f t="shared" si="237"/>
        <v>M25×1.5</v>
      </c>
      <c r="C2934" s="73" t="s">
        <v>216</v>
      </c>
      <c r="D2934" s="73" t="s">
        <v>221</v>
      </c>
      <c r="E2934" s="71" t="s">
        <v>0</v>
      </c>
      <c r="F2934" s="58">
        <v>25</v>
      </c>
      <c r="G2934" s="58">
        <v>1.5</v>
      </c>
      <c r="H2934" s="71" t="s">
        <v>484</v>
      </c>
      <c r="I2934" s="71" t="s">
        <v>384</v>
      </c>
      <c r="J2934" s="58" t="s">
        <v>313</v>
      </c>
      <c r="K2934" s="58" t="s">
        <v>491</v>
      </c>
      <c r="L2934" s="58">
        <v>25</v>
      </c>
      <c r="M2934" s="58">
        <v>1.5</v>
      </c>
      <c r="N2934" s="71">
        <v>60</v>
      </c>
      <c r="O2934" s="100">
        <f t="array" ref="O2934">IFERROR(INDEX($AD$11:$AO$1485,MATCH($B2934&amp;$I2934,$Z$11:$Z$1485&amp;$AG$11:$AG$1485,0),MATCH($C2934,$AD$9:$AO$9,0)),"-")</f>
        <v>24.71</v>
      </c>
      <c r="P2934" s="58" t="s">
        <v>131</v>
      </c>
      <c r="Q2934" s="58" t="s">
        <v>131</v>
      </c>
      <c r="R2934" s="100">
        <f t="array" ref="R2934">IFERROR(INDEX($AD$11:$AO$1485,MATCH($B2934&amp;$I2934,$Z$11:$Z$1485&amp;$AG$11:$AG$1485,0),MATCH($D2934,$AD$9:$AO$9,0)),"-")</f>
        <v>24.025700000000001</v>
      </c>
      <c r="S2934" s="58">
        <v>266</v>
      </c>
      <c r="T2934" s="58">
        <v>250</v>
      </c>
      <c r="U2934" s="58">
        <v>4</v>
      </c>
      <c r="V2934" s="58">
        <v>18</v>
      </c>
      <c r="W2934" s="50" t="str">
        <f t="shared" si="238"/>
        <v>-</v>
      </c>
      <c r="X2934" s="50">
        <f t="shared" si="239"/>
        <v>16</v>
      </c>
    </row>
    <row r="2935" spans="2:24" ht="15" x14ac:dyDescent="0.3">
      <c r="B2935" s="58" t="str">
        <f t="shared" si="237"/>
        <v>M25×1</v>
      </c>
      <c r="C2935" s="73" t="s">
        <v>216</v>
      </c>
      <c r="D2935" s="73" t="s">
        <v>221</v>
      </c>
      <c r="E2935" s="71" t="s">
        <v>0</v>
      </c>
      <c r="F2935" s="58">
        <v>25</v>
      </c>
      <c r="G2935" s="58">
        <v>1</v>
      </c>
      <c r="H2935" s="71" t="s">
        <v>484</v>
      </c>
      <c r="I2935" s="71" t="s">
        <v>384</v>
      </c>
      <c r="J2935" s="58" t="s">
        <v>313</v>
      </c>
      <c r="K2935" s="58" t="s">
        <v>491</v>
      </c>
      <c r="L2935" s="58">
        <v>25</v>
      </c>
      <c r="M2935" s="58">
        <v>1</v>
      </c>
      <c r="N2935" s="71">
        <v>60</v>
      </c>
      <c r="O2935" s="100">
        <f t="array" ref="O2935">IFERROR(INDEX($AD$11:$AO$1485,MATCH($B2935&amp;$I2935,$Z$11:$Z$1485&amp;$AG$11:$AG$1485,0),MATCH($C2935,$AD$9:$AO$9,0)),"-")</f>
        <v>24.85</v>
      </c>
      <c r="P2935" s="58" t="s">
        <v>131</v>
      </c>
      <c r="Q2935" s="58" t="s">
        <v>131</v>
      </c>
      <c r="R2935" s="100">
        <f t="array" ref="R2935">IFERROR(INDEX($AD$11:$AO$1485,MATCH($B2935&amp;$I2935,$Z$11:$Z$1485&amp;$AG$11:$AG$1485,0),MATCH($D2935,$AD$9:$AO$9,0)),"-")</f>
        <v>24.3505</v>
      </c>
      <c r="S2935" s="58">
        <v>226</v>
      </c>
      <c r="T2935" s="58">
        <v>210</v>
      </c>
      <c r="U2935" s="58">
        <v>4</v>
      </c>
      <c r="V2935" s="58">
        <v>24</v>
      </c>
      <c r="W2935" s="50" t="str">
        <f t="shared" si="238"/>
        <v>-</v>
      </c>
      <c r="X2935" s="50">
        <f t="shared" si="239"/>
        <v>16</v>
      </c>
    </row>
    <row r="2936" spans="2:24" ht="15" x14ac:dyDescent="0.3">
      <c r="B2936" s="58" t="str">
        <f t="shared" si="237"/>
        <v>M26×1.5</v>
      </c>
      <c r="C2936" s="73" t="s">
        <v>216</v>
      </c>
      <c r="D2936" s="73" t="s">
        <v>221</v>
      </c>
      <c r="E2936" s="71" t="s">
        <v>0</v>
      </c>
      <c r="F2936" s="58">
        <v>26</v>
      </c>
      <c r="G2936" s="58">
        <v>1.5</v>
      </c>
      <c r="H2936" s="71" t="s">
        <v>484</v>
      </c>
      <c r="I2936" s="71" t="s">
        <v>384</v>
      </c>
      <c r="J2936" s="58" t="s">
        <v>313</v>
      </c>
      <c r="K2936" s="58" t="s">
        <v>491</v>
      </c>
      <c r="L2936" s="58">
        <v>26</v>
      </c>
      <c r="M2936" s="58">
        <v>1.5</v>
      </c>
      <c r="N2936" s="71">
        <v>60</v>
      </c>
      <c r="O2936" s="100">
        <f t="array" ref="O2936">IFERROR(INDEX($AD$11:$AO$1485,MATCH($B2936&amp;$I2936,$Z$11:$Z$1485&amp;$AG$11:$AG$1485,0),MATCH($C2936,$AD$9:$AO$9,0)),"-")</f>
        <v>25.71</v>
      </c>
      <c r="P2936" s="58" t="s">
        <v>131</v>
      </c>
      <c r="Q2936" s="58" t="s">
        <v>131</v>
      </c>
      <c r="R2936" s="100">
        <f t="array" ref="R2936">IFERROR(INDEX($AD$11:$AO$1485,MATCH($B2936&amp;$I2936,$Z$11:$Z$1485&amp;$AG$11:$AG$1485,0),MATCH($D2936,$AD$9:$AO$9,0)),"-")</f>
        <v>25.025700000000001</v>
      </c>
      <c r="S2936" s="58">
        <v>266</v>
      </c>
      <c r="T2936" s="58">
        <v>250</v>
      </c>
      <c r="U2936" s="58">
        <v>4</v>
      </c>
      <c r="V2936" s="58">
        <v>18</v>
      </c>
      <c r="W2936" s="50" t="str">
        <f t="shared" si="238"/>
        <v>-</v>
      </c>
      <c r="X2936" s="50">
        <f t="shared" si="239"/>
        <v>16</v>
      </c>
    </row>
    <row r="2937" spans="2:24" ht="15" x14ac:dyDescent="0.3">
      <c r="B2937" s="58" t="str">
        <f t="shared" si="237"/>
        <v>M27×2</v>
      </c>
      <c r="C2937" s="73" t="s">
        <v>216</v>
      </c>
      <c r="D2937" s="73" t="s">
        <v>221</v>
      </c>
      <c r="E2937" s="71" t="s">
        <v>0</v>
      </c>
      <c r="F2937" s="58">
        <v>27</v>
      </c>
      <c r="G2937" s="58">
        <v>2</v>
      </c>
      <c r="H2937" s="71" t="s">
        <v>484</v>
      </c>
      <c r="I2937" s="71" t="s">
        <v>384</v>
      </c>
      <c r="J2937" s="58" t="s">
        <v>313</v>
      </c>
      <c r="K2937" s="58" t="s">
        <v>491</v>
      </c>
      <c r="L2937" s="58">
        <v>27</v>
      </c>
      <c r="M2937" s="58">
        <v>2</v>
      </c>
      <c r="N2937" s="71">
        <v>60</v>
      </c>
      <c r="O2937" s="100">
        <f t="array" ref="O2937">IFERROR(INDEX($AD$11:$AO$1485,MATCH($B2937&amp;$I2937,$Z$11:$Z$1485&amp;$AG$11:$AG$1485,0),MATCH($C2937,$AD$9:$AO$9,0)),"-")</f>
        <v>26.85</v>
      </c>
      <c r="P2937" s="58" t="s">
        <v>131</v>
      </c>
      <c r="Q2937" s="58" t="s">
        <v>131</v>
      </c>
      <c r="R2937" s="100">
        <f t="array" ref="R2937">IFERROR(INDEX($AD$11:$AO$1485,MATCH($B2937&amp;$I2937,$Z$11:$Z$1485&amp;$AG$11:$AG$1485,0),MATCH($D2937,$AD$9:$AO$9,0)),"-")</f>
        <v>25.701000000000001</v>
      </c>
      <c r="S2937" s="58">
        <v>296</v>
      </c>
      <c r="T2937" s="58">
        <v>280</v>
      </c>
      <c r="U2937" s="58">
        <v>5</v>
      </c>
      <c r="V2937" s="58">
        <v>15</v>
      </c>
      <c r="W2937" s="50" t="str">
        <f t="shared" si="238"/>
        <v>-</v>
      </c>
      <c r="X2937" s="50">
        <f t="shared" si="239"/>
        <v>16</v>
      </c>
    </row>
    <row r="2938" spans="2:24" ht="15" x14ac:dyDescent="0.3">
      <c r="B2938" s="58" t="str">
        <f t="shared" si="237"/>
        <v>M27×1.5</v>
      </c>
      <c r="C2938" s="73" t="s">
        <v>216</v>
      </c>
      <c r="D2938" s="73" t="s">
        <v>221</v>
      </c>
      <c r="E2938" s="71" t="s">
        <v>0</v>
      </c>
      <c r="F2938" s="58">
        <v>27</v>
      </c>
      <c r="G2938" s="58">
        <v>1.5</v>
      </c>
      <c r="H2938" s="71" t="s">
        <v>484</v>
      </c>
      <c r="I2938" s="71" t="s">
        <v>384</v>
      </c>
      <c r="J2938" s="58" t="s">
        <v>313</v>
      </c>
      <c r="K2938" s="58" t="s">
        <v>491</v>
      </c>
      <c r="L2938" s="58">
        <v>27</v>
      </c>
      <c r="M2938" s="58">
        <v>1.5</v>
      </c>
      <c r="N2938" s="71">
        <v>60</v>
      </c>
      <c r="O2938" s="100">
        <f t="array" ref="O2938">IFERROR(INDEX($AD$11:$AO$1485,MATCH($B2938&amp;$I2938,$Z$11:$Z$1485&amp;$AG$11:$AG$1485,0),MATCH($C2938,$AD$9:$AO$9,0)),"-")</f>
        <v>26.71</v>
      </c>
      <c r="P2938" s="58" t="s">
        <v>131</v>
      </c>
      <c r="Q2938" s="58" t="s">
        <v>131</v>
      </c>
      <c r="R2938" s="100">
        <f t="array" ref="R2938">IFERROR(INDEX($AD$11:$AO$1485,MATCH($B2938&amp;$I2938,$Z$11:$Z$1485&amp;$AG$11:$AG$1485,0),MATCH($D2938,$AD$9:$AO$9,0)),"-")</f>
        <v>26.025700000000001</v>
      </c>
      <c r="S2938" s="58">
        <v>266</v>
      </c>
      <c r="T2938" s="58">
        <v>250</v>
      </c>
      <c r="U2938" s="58">
        <v>4</v>
      </c>
      <c r="V2938" s="58">
        <v>18</v>
      </c>
      <c r="W2938" s="50" t="str">
        <f t="shared" si="238"/>
        <v>-</v>
      </c>
      <c r="X2938" s="50">
        <f t="shared" si="239"/>
        <v>16</v>
      </c>
    </row>
    <row r="2939" spans="2:24" ht="15" x14ac:dyDescent="0.3">
      <c r="B2939" s="58" t="str">
        <f t="shared" si="237"/>
        <v>M27×1</v>
      </c>
      <c r="C2939" s="73" t="s">
        <v>216</v>
      </c>
      <c r="D2939" s="73" t="s">
        <v>221</v>
      </c>
      <c r="E2939" s="71" t="s">
        <v>0</v>
      </c>
      <c r="F2939" s="58">
        <v>27</v>
      </c>
      <c r="G2939" s="58">
        <v>1</v>
      </c>
      <c r="H2939" s="71" t="s">
        <v>484</v>
      </c>
      <c r="I2939" s="71" t="s">
        <v>384</v>
      </c>
      <c r="J2939" s="58" t="s">
        <v>313</v>
      </c>
      <c r="K2939" s="58" t="s">
        <v>491</v>
      </c>
      <c r="L2939" s="58">
        <v>27</v>
      </c>
      <c r="M2939" s="58">
        <v>1</v>
      </c>
      <c r="N2939" s="71">
        <v>60</v>
      </c>
      <c r="O2939" s="100">
        <f t="array" ref="O2939">IFERROR(INDEX($AD$11:$AO$1485,MATCH($B2939&amp;$I2939,$Z$11:$Z$1485&amp;$AG$11:$AG$1485,0),MATCH($C2939,$AD$9:$AO$9,0)),"-")</f>
        <v>26.98</v>
      </c>
      <c r="P2939" s="58" t="s">
        <v>131</v>
      </c>
      <c r="Q2939" s="58" t="s">
        <v>131</v>
      </c>
      <c r="R2939" s="100">
        <f t="array" ref="R2939">IFERROR(INDEX($AD$11:$AO$1485,MATCH($B2939&amp;$I2939,$Z$11:$Z$1485&amp;$AG$11:$AG$1485,0),MATCH($D2939,$AD$9:$AO$9,0)),"-")</f>
        <v>26.3505</v>
      </c>
      <c r="S2939" s="58">
        <v>228</v>
      </c>
      <c r="T2939" s="58">
        <v>212</v>
      </c>
      <c r="U2939" s="58">
        <v>4</v>
      </c>
      <c r="V2939" s="58">
        <v>24</v>
      </c>
      <c r="W2939" s="50" t="str">
        <f t="shared" si="238"/>
        <v>-</v>
      </c>
      <c r="X2939" s="50">
        <f t="shared" si="239"/>
        <v>16</v>
      </c>
    </row>
    <row r="2940" spans="2:24" ht="15" x14ac:dyDescent="0.3">
      <c r="B2940" s="58" t="str">
        <f t="shared" si="237"/>
        <v>M28×2</v>
      </c>
      <c r="C2940" s="73" t="s">
        <v>216</v>
      </c>
      <c r="D2940" s="73" t="s">
        <v>221</v>
      </c>
      <c r="E2940" s="71" t="s">
        <v>0</v>
      </c>
      <c r="F2940" s="58">
        <v>28</v>
      </c>
      <c r="G2940" s="58">
        <v>2</v>
      </c>
      <c r="H2940" s="71" t="s">
        <v>484</v>
      </c>
      <c r="I2940" s="71" t="s">
        <v>384</v>
      </c>
      <c r="J2940" s="58" t="s">
        <v>313</v>
      </c>
      <c r="K2940" s="58" t="s">
        <v>491</v>
      </c>
      <c r="L2940" s="58">
        <v>28</v>
      </c>
      <c r="M2940" s="58">
        <v>2</v>
      </c>
      <c r="N2940" s="71">
        <v>60</v>
      </c>
      <c r="O2940" s="100">
        <f t="array" ref="O2940">IFERROR(INDEX($AD$11:$AO$1485,MATCH($B2940&amp;$I2940,$Z$11:$Z$1485&amp;$AG$11:$AG$1485,0),MATCH($C2940,$AD$9:$AO$9,0)),"-")</f>
        <v>27.56</v>
      </c>
      <c r="P2940" s="58" t="s">
        <v>131</v>
      </c>
      <c r="Q2940" s="58" t="s">
        <v>131</v>
      </c>
      <c r="R2940" s="100">
        <f t="array" ref="R2940">IFERROR(INDEX($AD$11:$AO$1485,MATCH($B2940&amp;$I2940,$Z$11:$Z$1485&amp;$AG$11:$AG$1485,0),MATCH($D2940,$AD$9:$AO$9,0)),"-")</f>
        <v>26.701000000000001</v>
      </c>
      <c r="S2940" s="58">
        <v>296</v>
      </c>
      <c r="T2940" s="58">
        <v>280</v>
      </c>
      <c r="U2940" s="58">
        <v>5</v>
      </c>
      <c r="V2940" s="58">
        <v>15</v>
      </c>
      <c r="W2940" s="50" t="str">
        <f t="shared" si="238"/>
        <v>-</v>
      </c>
      <c r="X2940" s="50">
        <f t="shared" si="239"/>
        <v>16</v>
      </c>
    </row>
    <row r="2941" spans="2:24" ht="15" x14ac:dyDescent="0.3">
      <c r="B2941" s="58" t="str">
        <f t="shared" si="237"/>
        <v>M28×1.5</v>
      </c>
      <c r="C2941" s="73" t="s">
        <v>216</v>
      </c>
      <c r="D2941" s="73" t="s">
        <v>221</v>
      </c>
      <c r="E2941" s="71" t="s">
        <v>0</v>
      </c>
      <c r="F2941" s="58">
        <v>28</v>
      </c>
      <c r="G2941" s="58">
        <v>1.5</v>
      </c>
      <c r="H2941" s="71" t="s">
        <v>484</v>
      </c>
      <c r="I2941" s="71" t="s">
        <v>384</v>
      </c>
      <c r="J2941" s="58" t="s">
        <v>313</v>
      </c>
      <c r="K2941" s="58" t="s">
        <v>491</v>
      </c>
      <c r="L2941" s="58">
        <v>28</v>
      </c>
      <c r="M2941" s="58">
        <v>1.5</v>
      </c>
      <c r="N2941" s="71">
        <v>60</v>
      </c>
      <c r="O2941" s="100">
        <f t="array" ref="O2941">IFERROR(INDEX($AD$11:$AO$1485,MATCH($B2941&amp;$I2941,$Z$11:$Z$1485&amp;$AG$11:$AG$1485,0),MATCH($C2941,$AD$9:$AO$9,0)),"-")</f>
        <v>27.71</v>
      </c>
      <c r="P2941" s="58" t="s">
        <v>131</v>
      </c>
      <c r="Q2941" s="58" t="s">
        <v>131</v>
      </c>
      <c r="R2941" s="100">
        <f t="array" ref="R2941">IFERROR(INDEX($AD$11:$AO$1485,MATCH($B2941&amp;$I2941,$Z$11:$Z$1485&amp;$AG$11:$AG$1485,0),MATCH($D2941,$AD$9:$AO$9,0)),"-")</f>
        <v>27.025700000000001</v>
      </c>
      <c r="S2941" s="58">
        <v>266</v>
      </c>
      <c r="T2941" s="58">
        <v>250</v>
      </c>
      <c r="U2941" s="58">
        <v>4</v>
      </c>
      <c r="V2941" s="58">
        <v>18</v>
      </c>
      <c r="W2941" s="50" t="str">
        <f t="shared" si="238"/>
        <v>-</v>
      </c>
      <c r="X2941" s="50">
        <f t="shared" si="239"/>
        <v>16</v>
      </c>
    </row>
    <row r="2942" spans="2:24" ht="15" x14ac:dyDescent="0.3">
      <c r="B2942" s="58" t="str">
        <f t="shared" si="237"/>
        <v>M28×1</v>
      </c>
      <c r="C2942" s="73" t="s">
        <v>216</v>
      </c>
      <c r="D2942" s="73" t="s">
        <v>221</v>
      </c>
      <c r="E2942" s="71" t="s">
        <v>0</v>
      </c>
      <c r="F2942" s="58">
        <v>28</v>
      </c>
      <c r="G2942" s="58">
        <v>1</v>
      </c>
      <c r="H2942" s="71" t="s">
        <v>484</v>
      </c>
      <c r="I2942" s="71" t="s">
        <v>384</v>
      </c>
      <c r="J2942" s="58" t="s">
        <v>313</v>
      </c>
      <c r="K2942" s="58" t="s">
        <v>491</v>
      </c>
      <c r="L2942" s="58">
        <v>28</v>
      </c>
      <c r="M2942" s="58">
        <v>1</v>
      </c>
      <c r="N2942" s="71">
        <v>60</v>
      </c>
      <c r="O2942" s="100">
        <f t="array" ref="O2942">IFERROR(INDEX($AD$11:$AO$1485,MATCH($B2942&amp;$I2942,$Z$11:$Z$1485&amp;$AG$11:$AG$1485,0),MATCH($C2942,$AD$9:$AO$9,0)),"-")</f>
        <v>27.85</v>
      </c>
      <c r="P2942" s="58" t="s">
        <v>131</v>
      </c>
      <c r="Q2942" s="58" t="s">
        <v>131</v>
      </c>
      <c r="R2942" s="100">
        <f t="array" ref="R2942">IFERROR(INDEX($AD$11:$AO$1485,MATCH($B2942&amp;$I2942,$Z$11:$Z$1485&amp;$AG$11:$AG$1485,0),MATCH($D2942,$AD$9:$AO$9,0)),"-")</f>
        <v>27.3505</v>
      </c>
      <c r="S2942" s="58">
        <v>226</v>
      </c>
      <c r="T2942" s="58">
        <v>210</v>
      </c>
      <c r="U2942" s="58">
        <v>4</v>
      </c>
      <c r="V2942" s="58">
        <v>24</v>
      </c>
      <c r="W2942" s="50" t="str">
        <f t="shared" si="238"/>
        <v>-</v>
      </c>
      <c r="X2942" s="50">
        <f t="shared" si="239"/>
        <v>16</v>
      </c>
    </row>
    <row r="2943" spans="2:24" ht="15" x14ac:dyDescent="0.3">
      <c r="B2943" s="58" t="str">
        <f t="shared" si="237"/>
        <v>M30×3</v>
      </c>
      <c r="C2943" s="73" t="s">
        <v>216</v>
      </c>
      <c r="D2943" s="73" t="s">
        <v>221</v>
      </c>
      <c r="E2943" s="71" t="s">
        <v>0</v>
      </c>
      <c r="F2943" s="58">
        <v>30</v>
      </c>
      <c r="G2943" s="58">
        <v>3</v>
      </c>
      <c r="H2943" s="71" t="s">
        <v>484</v>
      </c>
      <c r="I2943" s="71" t="s">
        <v>384</v>
      </c>
      <c r="J2943" s="58" t="s">
        <v>313</v>
      </c>
      <c r="K2943" s="58" t="s">
        <v>491</v>
      </c>
      <c r="L2943" s="58">
        <v>30</v>
      </c>
      <c r="M2943" s="58">
        <v>3</v>
      </c>
      <c r="N2943" s="71">
        <v>60</v>
      </c>
      <c r="O2943" s="100">
        <f t="array" ref="O2943">IFERROR(INDEX($AD$11:$AO$1485,MATCH($B2943&amp;$I2943,$Z$11:$Z$1485&amp;$AG$11:$AG$1485,0),MATCH($C2943,$AD$9:$AO$9,0)),"-")</f>
        <v>29.69</v>
      </c>
      <c r="P2943" s="58" t="s">
        <v>131</v>
      </c>
      <c r="Q2943" s="58" t="s">
        <v>131</v>
      </c>
      <c r="R2943" s="100">
        <f t="array" ref="R2943">IFERROR(INDEX($AD$11:$AO$1485,MATCH($B2943&amp;$I2943,$Z$11:$Z$1485&amp;$AG$11:$AG$1485,0),MATCH($D2943,$AD$9:$AO$9,0)),"-")</f>
        <v>28.051400000000001</v>
      </c>
      <c r="S2943" s="58">
        <v>351</v>
      </c>
      <c r="T2943" s="58">
        <v>335</v>
      </c>
      <c r="U2943" s="58">
        <v>5</v>
      </c>
      <c r="V2943" s="58">
        <v>12</v>
      </c>
      <c r="W2943" s="50" t="str">
        <f t="shared" si="238"/>
        <v>-</v>
      </c>
      <c r="X2943" s="50">
        <f t="shared" si="239"/>
        <v>16</v>
      </c>
    </row>
    <row r="2944" spans="2:24" ht="15" x14ac:dyDescent="0.3">
      <c r="B2944" s="58" t="str">
        <f t="shared" si="237"/>
        <v>M30×2</v>
      </c>
      <c r="C2944" s="73" t="s">
        <v>216</v>
      </c>
      <c r="D2944" s="73" t="s">
        <v>221</v>
      </c>
      <c r="E2944" s="71" t="s">
        <v>0</v>
      </c>
      <c r="F2944" s="58">
        <v>30</v>
      </c>
      <c r="G2944" s="58">
        <v>2</v>
      </c>
      <c r="H2944" s="71" t="s">
        <v>484</v>
      </c>
      <c r="I2944" s="71" t="s">
        <v>384</v>
      </c>
      <c r="J2944" s="58" t="s">
        <v>313</v>
      </c>
      <c r="K2944" s="58" t="s">
        <v>491</v>
      </c>
      <c r="L2944" s="58">
        <v>30</v>
      </c>
      <c r="M2944" s="58">
        <v>2</v>
      </c>
      <c r="N2944" s="71">
        <v>60</v>
      </c>
      <c r="O2944" s="100">
        <f t="array" ref="O2944">IFERROR(INDEX($AD$11:$AO$1485,MATCH($B2944&amp;$I2944,$Z$11:$Z$1485&amp;$AG$11:$AG$1485,0),MATCH($C2944,$AD$9:$AO$9,0)),"-")</f>
        <v>29.56</v>
      </c>
      <c r="P2944" s="58" t="s">
        <v>131</v>
      </c>
      <c r="Q2944" s="58" t="s">
        <v>131</v>
      </c>
      <c r="R2944" s="100">
        <f t="array" ref="R2944">IFERROR(INDEX($AD$11:$AO$1485,MATCH($B2944&amp;$I2944,$Z$11:$Z$1485&amp;$AG$11:$AG$1485,0),MATCH($D2944,$AD$9:$AO$9,0)),"-")</f>
        <v>28.701000000000001</v>
      </c>
      <c r="S2944" s="58">
        <v>296</v>
      </c>
      <c r="T2944" s="58">
        <v>280</v>
      </c>
      <c r="U2944" s="58">
        <v>5</v>
      </c>
      <c r="V2944" s="58">
        <v>15</v>
      </c>
      <c r="W2944" s="50" t="str">
        <f t="shared" si="238"/>
        <v>-</v>
      </c>
      <c r="X2944" s="50">
        <f t="shared" si="239"/>
        <v>16</v>
      </c>
    </row>
    <row r="2945" spans="2:24" ht="15" x14ac:dyDescent="0.3">
      <c r="B2945" s="58" t="str">
        <f t="shared" si="237"/>
        <v>M30×1.5</v>
      </c>
      <c r="C2945" s="73" t="s">
        <v>216</v>
      </c>
      <c r="D2945" s="73" t="s">
        <v>221</v>
      </c>
      <c r="E2945" s="71" t="s">
        <v>0</v>
      </c>
      <c r="F2945" s="58">
        <v>30</v>
      </c>
      <c r="G2945" s="58">
        <v>1.5</v>
      </c>
      <c r="H2945" s="71" t="s">
        <v>484</v>
      </c>
      <c r="I2945" s="71" t="s">
        <v>384</v>
      </c>
      <c r="J2945" s="58" t="s">
        <v>313</v>
      </c>
      <c r="K2945" s="58" t="s">
        <v>491</v>
      </c>
      <c r="L2945" s="58">
        <v>30</v>
      </c>
      <c r="M2945" s="58">
        <v>1.5</v>
      </c>
      <c r="N2945" s="71">
        <v>60</v>
      </c>
      <c r="O2945" s="100">
        <f t="array" ref="O2945">IFERROR(INDEX($AD$11:$AO$1485,MATCH($B2945&amp;$I2945,$Z$11:$Z$1485&amp;$AG$11:$AG$1485,0),MATCH($C2945,$AD$9:$AO$9,0)),"-")</f>
        <v>29.71</v>
      </c>
      <c r="P2945" s="58" t="s">
        <v>131</v>
      </c>
      <c r="Q2945" s="58" t="s">
        <v>131</v>
      </c>
      <c r="R2945" s="100">
        <f t="array" ref="R2945">IFERROR(INDEX($AD$11:$AO$1485,MATCH($B2945&amp;$I2945,$Z$11:$Z$1485&amp;$AG$11:$AG$1485,0),MATCH($D2945,$AD$9:$AO$9,0)),"-")</f>
        <v>29.025700000000001</v>
      </c>
      <c r="S2945" s="58">
        <v>266</v>
      </c>
      <c r="T2945" s="58">
        <v>250</v>
      </c>
      <c r="U2945" s="58">
        <v>4</v>
      </c>
      <c r="V2945" s="58">
        <v>18</v>
      </c>
      <c r="W2945" s="50" t="str">
        <f t="shared" si="238"/>
        <v>-</v>
      </c>
      <c r="X2945" s="50">
        <f t="shared" si="239"/>
        <v>16</v>
      </c>
    </row>
    <row r="2946" spans="2:24" ht="15" x14ac:dyDescent="0.3">
      <c r="B2946" s="58" t="str">
        <f t="shared" si="237"/>
        <v>M30×1</v>
      </c>
      <c r="C2946" s="73" t="s">
        <v>216</v>
      </c>
      <c r="D2946" s="73" t="s">
        <v>221</v>
      </c>
      <c r="E2946" s="71" t="s">
        <v>0</v>
      </c>
      <c r="F2946" s="58">
        <v>30</v>
      </c>
      <c r="G2946" s="58">
        <v>1</v>
      </c>
      <c r="H2946" s="71" t="s">
        <v>484</v>
      </c>
      <c r="I2946" s="71" t="s">
        <v>384</v>
      </c>
      <c r="J2946" s="58" t="s">
        <v>313</v>
      </c>
      <c r="K2946" s="58" t="s">
        <v>491</v>
      </c>
      <c r="L2946" s="58">
        <v>30</v>
      </c>
      <c r="M2946" s="58">
        <v>1</v>
      </c>
      <c r="N2946" s="71">
        <v>60</v>
      </c>
      <c r="O2946" s="100">
        <f t="array" ref="O2946">IFERROR(INDEX($AD$11:$AO$1485,MATCH($B2946&amp;$I2946,$Z$11:$Z$1485&amp;$AG$11:$AG$1485,0),MATCH($C2946,$AD$9:$AO$9,0)),"-")</f>
        <v>29.85</v>
      </c>
      <c r="P2946" s="58" t="s">
        <v>131</v>
      </c>
      <c r="Q2946" s="58" t="s">
        <v>131</v>
      </c>
      <c r="R2946" s="100">
        <f t="array" ref="R2946">IFERROR(INDEX($AD$11:$AO$1485,MATCH($B2946&amp;$I2946,$Z$11:$Z$1485&amp;$AG$11:$AG$1485,0),MATCH($D2946,$AD$9:$AO$9,0)),"-")</f>
        <v>29.3505</v>
      </c>
      <c r="S2946" s="58">
        <v>226</v>
      </c>
      <c r="T2946" s="58">
        <v>210</v>
      </c>
      <c r="U2946" s="58">
        <v>4</v>
      </c>
      <c r="V2946" s="58">
        <v>24</v>
      </c>
      <c r="W2946" s="50" t="str">
        <f t="shared" si="238"/>
        <v>-</v>
      </c>
      <c r="X2946" s="50">
        <f t="shared" si="239"/>
        <v>16</v>
      </c>
    </row>
    <row r="2947" spans="2:24" ht="15" x14ac:dyDescent="0.3">
      <c r="B2947" s="58" t="str">
        <f t="shared" si="237"/>
        <v>M32×2</v>
      </c>
      <c r="C2947" s="73" t="s">
        <v>216</v>
      </c>
      <c r="D2947" s="73" t="s">
        <v>221</v>
      </c>
      <c r="E2947" s="71" t="s">
        <v>0</v>
      </c>
      <c r="F2947" s="58">
        <v>32</v>
      </c>
      <c r="G2947" s="58">
        <v>2</v>
      </c>
      <c r="H2947" s="71" t="s">
        <v>484</v>
      </c>
      <c r="I2947" s="71" t="s">
        <v>384</v>
      </c>
      <c r="J2947" s="58" t="s">
        <v>313</v>
      </c>
      <c r="K2947" s="58" t="s">
        <v>491</v>
      </c>
      <c r="L2947" s="58">
        <v>32</v>
      </c>
      <c r="M2947" s="58">
        <v>2</v>
      </c>
      <c r="N2947" s="71">
        <v>60</v>
      </c>
      <c r="O2947" s="100">
        <f t="array" ref="O2947">IFERROR(INDEX($AD$11:$AO$1485,MATCH($B2947&amp;$I2947,$Z$11:$Z$1485&amp;$AG$11:$AG$1485,0),MATCH($C2947,$AD$9:$AO$9,0)),"-")</f>
        <v>31.57</v>
      </c>
      <c r="P2947" s="58" t="s">
        <v>131</v>
      </c>
      <c r="Q2947" s="58" t="s">
        <v>131</v>
      </c>
      <c r="R2947" s="100">
        <f t="array" ref="R2947">IFERROR(INDEX($AD$11:$AO$1485,MATCH($B2947&amp;$I2947,$Z$11:$Z$1485&amp;$AG$11:$AG$1485,0),MATCH($D2947,$AD$9:$AO$9,0)),"-")</f>
        <v>30.701000000000001</v>
      </c>
      <c r="S2947" s="58">
        <v>306</v>
      </c>
      <c r="T2947" s="58">
        <v>290</v>
      </c>
      <c r="U2947" s="58">
        <v>5</v>
      </c>
      <c r="V2947" s="58">
        <v>15</v>
      </c>
      <c r="W2947" s="50" t="str">
        <f t="shared" si="238"/>
        <v>-</v>
      </c>
      <c r="X2947" s="50">
        <f t="shared" si="239"/>
        <v>16</v>
      </c>
    </row>
    <row r="2948" spans="2:24" ht="15" x14ac:dyDescent="0.3">
      <c r="B2948" s="58" t="str">
        <f t="shared" si="237"/>
        <v>M32×1.5</v>
      </c>
      <c r="C2948" s="73" t="s">
        <v>216</v>
      </c>
      <c r="D2948" s="73" t="s">
        <v>221</v>
      </c>
      <c r="E2948" s="71" t="s">
        <v>0</v>
      </c>
      <c r="F2948" s="58">
        <v>32</v>
      </c>
      <c r="G2948" s="58">
        <v>1.5</v>
      </c>
      <c r="H2948" s="71" t="s">
        <v>484</v>
      </c>
      <c r="I2948" s="71" t="s">
        <v>384</v>
      </c>
      <c r="J2948" s="58" t="s">
        <v>313</v>
      </c>
      <c r="K2948" s="58" t="s">
        <v>491</v>
      </c>
      <c r="L2948" s="58">
        <v>32</v>
      </c>
      <c r="M2948" s="58">
        <v>1.5</v>
      </c>
      <c r="N2948" s="71">
        <v>60</v>
      </c>
      <c r="O2948" s="100">
        <f t="array" ref="O2948">IFERROR(INDEX($AD$11:$AO$1485,MATCH($B2948&amp;$I2948,$Z$11:$Z$1485&amp;$AG$11:$AG$1485,0),MATCH($C2948,$AD$9:$AO$9,0)),"-")</f>
        <v>31.72</v>
      </c>
      <c r="P2948" s="58" t="s">
        <v>131</v>
      </c>
      <c r="Q2948" s="58" t="s">
        <v>131</v>
      </c>
      <c r="R2948" s="100">
        <f t="array" ref="R2948">IFERROR(INDEX($AD$11:$AO$1485,MATCH($B2948&amp;$I2948,$Z$11:$Z$1485&amp;$AG$11:$AG$1485,0),MATCH($D2948,$AD$9:$AO$9,0)),"-")</f>
        <v>31.025700000000001</v>
      </c>
      <c r="S2948" s="58">
        <v>276</v>
      </c>
      <c r="T2948" s="58">
        <v>260</v>
      </c>
      <c r="U2948" s="58">
        <v>4</v>
      </c>
      <c r="V2948" s="58">
        <v>18</v>
      </c>
      <c r="W2948" s="50" t="str">
        <f t="shared" si="238"/>
        <v>-</v>
      </c>
      <c r="X2948" s="50">
        <f t="shared" si="239"/>
        <v>16</v>
      </c>
    </row>
    <row r="2949" spans="2:24" ht="15" x14ac:dyDescent="0.3">
      <c r="B2949" s="58" t="str">
        <f t="shared" si="237"/>
        <v>M33×3</v>
      </c>
      <c r="C2949" s="73" t="s">
        <v>216</v>
      </c>
      <c r="D2949" s="73" t="s">
        <v>221</v>
      </c>
      <c r="E2949" s="71" t="s">
        <v>0</v>
      </c>
      <c r="F2949" s="58">
        <v>33</v>
      </c>
      <c r="G2949" s="58">
        <v>3</v>
      </c>
      <c r="H2949" s="71" t="s">
        <v>484</v>
      </c>
      <c r="I2949" s="71" t="s">
        <v>384</v>
      </c>
      <c r="J2949" s="58" t="s">
        <v>313</v>
      </c>
      <c r="K2949" s="58" t="s">
        <v>491</v>
      </c>
      <c r="L2949" s="58">
        <v>33</v>
      </c>
      <c r="M2949" s="58">
        <v>3</v>
      </c>
      <c r="N2949" s="71">
        <v>60</v>
      </c>
      <c r="O2949" s="100">
        <f t="array" ref="O2949">IFERROR(INDEX($AD$11:$AO$1485,MATCH($B2949&amp;$I2949,$Z$11:$Z$1485&amp;$AG$11:$AG$1485,0),MATCH($C2949,$AD$9:$AO$9,0)),"-")</f>
        <v>32.69</v>
      </c>
      <c r="P2949" s="58" t="s">
        <v>131</v>
      </c>
      <c r="Q2949" s="58" t="s">
        <v>131</v>
      </c>
      <c r="R2949" s="100">
        <f t="array" ref="R2949">IFERROR(INDEX($AD$11:$AO$1485,MATCH($B2949&amp;$I2949,$Z$11:$Z$1485&amp;$AG$11:$AG$1485,0),MATCH($D2949,$AD$9:$AO$9,0)),"-")</f>
        <v>31.051400000000001</v>
      </c>
      <c r="S2949" s="58">
        <v>351</v>
      </c>
      <c r="T2949" s="58">
        <v>335</v>
      </c>
      <c r="U2949" s="58">
        <v>5</v>
      </c>
      <c r="V2949" s="58">
        <v>12</v>
      </c>
      <c r="W2949" s="50" t="str">
        <f t="shared" si="238"/>
        <v>-</v>
      </c>
      <c r="X2949" s="50">
        <f t="shared" si="239"/>
        <v>16</v>
      </c>
    </row>
    <row r="2950" spans="2:24" ht="15" x14ac:dyDescent="0.3">
      <c r="B2950" s="58" t="str">
        <f t="shared" si="237"/>
        <v>M33×2</v>
      </c>
      <c r="C2950" s="73" t="s">
        <v>216</v>
      </c>
      <c r="D2950" s="73" t="s">
        <v>221</v>
      </c>
      <c r="E2950" s="71" t="s">
        <v>0</v>
      </c>
      <c r="F2950" s="58">
        <v>33</v>
      </c>
      <c r="G2950" s="58">
        <v>2</v>
      </c>
      <c r="H2950" s="71" t="s">
        <v>484</v>
      </c>
      <c r="I2950" s="71" t="s">
        <v>384</v>
      </c>
      <c r="J2950" s="58" t="s">
        <v>313</v>
      </c>
      <c r="K2950" s="58" t="s">
        <v>491</v>
      </c>
      <c r="L2950" s="58">
        <v>33</v>
      </c>
      <c r="M2950" s="58">
        <v>2</v>
      </c>
      <c r="N2950" s="71">
        <v>60</v>
      </c>
      <c r="O2950" s="100">
        <f t="array" ref="O2950">IFERROR(INDEX($AD$11:$AO$1485,MATCH($B2950&amp;$I2950,$Z$11:$Z$1485&amp;$AG$11:$AG$1485,0),MATCH($C2950,$AD$9:$AO$9,0)),"-")</f>
        <v>32.85</v>
      </c>
      <c r="P2950" s="58" t="s">
        <v>131</v>
      </c>
      <c r="Q2950" s="58" t="s">
        <v>131</v>
      </c>
      <c r="R2950" s="100">
        <f t="array" ref="R2950">IFERROR(INDEX($AD$11:$AO$1485,MATCH($B2950&amp;$I2950,$Z$11:$Z$1485&amp;$AG$11:$AG$1485,0),MATCH($D2950,$AD$9:$AO$9,0)),"-")</f>
        <v>31.701000000000001</v>
      </c>
      <c r="S2950" s="58">
        <v>296</v>
      </c>
      <c r="T2950" s="58">
        <v>280</v>
      </c>
      <c r="U2950" s="58">
        <v>5</v>
      </c>
      <c r="V2950" s="58">
        <v>15</v>
      </c>
      <c r="W2950" s="50" t="str">
        <f t="shared" si="238"/>
        <v>-</v>
      </c>
      <c r="X2950" s="50">
        <f t="shared" si="239"/>
        <v>16</v>
      </c>
    </row>
    <row r="2951" spans="2:24" ht="15" x14ac:dyDescent="0.3">
      <c r="B2951" s="58" t="str">
        <f t="shared" si="237"/>
        <v>M33×1.5</v>
      </c>
      <c r="C2951" s="73" t="s">
        <v>216</v>
      </c>
      <c r="D2951" s="73" t="s">
        <v>221</v>
      </c>
      <c r="E2951" s="71" t="s">
        <v>0</v>
      </c>
      <c r="F2951" s="58">
        <v>33</v>
      </c>
      <c r="G2951" s="58">
        <v>1.5</v>
      </c>
      <c r="H2951" s="71" t="s">
        <v>484</v>
      </c>
      <c r="I2951" s="71" t="s">
        <v>384</v>
      </c>
      <c r="J2951" s="58" t="s">
        <v>313</v>
      </c>
      <c r="K2951" s="58" t="s">
        <v>491</v>
      </c>
      <c r="L2951" s="58">
        <v>33</v>
      </c>
      <c r="M2951" s="58">
        <v>1.5</v>
      </c>
      <c r="N2951" s="71">
        <v>60</v>
      </c>
      <c r="O2951" s="100">
        <f t="array" ref="O2951">IFERROR(INDEX($AD$11:$AO$1485,MATCH($B2951&amp;$I2951,$Z$11:$Z$1485&amp;$AG$11:$AG$1485,0),MATCH($C2951,$AD$9:$AO$9,0)),"-")</f>
        <v>32.72</v>
      </c>
      <c r="P2951" s="58" t="s">
        <v>131</v>
      </c>
      <c r="Q2951" s="58" t="s">
        <v>131</v>
      </c>
      <c r="R2951" s="100">
        <f t="array" ref="R2951">IFERROR(INDEX($AD$11:$AO$1485,MATCH($B2951&amp;$I2951,$Z$11:$Z$1485&amp;$AG$11:$AG$1485,0),MATCH($D2951,$AD$9:$AO$9,0)),"-")</f>
        <v>32.025700000000001</v>
      </c>
      <c r="S2951" s="58">
        <v>276</v>
      </c>
      <c r="T2951" s="58">
        <v>260</v>
      </c>
      <c r="U2951" s="58">
        <v>4</v>
      </c>
      <c r="V2951" s="58">
        <v>18</v>
      </c>
      <c r="W2951" s="50" t="str">
        <f t="shared" si="238"/>
        <v>-</v>
      </c>
      <c r="X2951" s="50">
        <f t="shared" si="239"/>
        <v>16</v>
      </c>
    </row>
    <row r="2952" spans="2:24" ht="15" x14ac:dyDescent="0.3">
      <c r="B2952" s="58" t="str">
        <f t="shared" si="237"/>
        <v>M35×1.5</v>
      </c>
      <c r="C2952" s="73" t="s">
        <v>216</v>
      </c>
      <c r="D2952" s="73" t="s">
        <v>221</v>
      </c>
      <c r="E2952" s="71" t="s">
        <v>0</v>
      </c>
      <c r="F2952" s="58">
        <v>35</v>
      </c>
      <c r="G2952" s="58">
        <v>1.5</v>
      </c>
      <c r="H2952" s="71" t="s">
        <v>484</v>
      </c>
      <c r="I2952" s="71" t="s">
        <v>384</v>
      </c>
      <c r="J2952" s="58" t="s">
        <v>313</v>
      </c>
      <c r="K2952" s="58" t="s">
        <v>491</v>
      </c>
      <c r="L2952" s="58">
        <v>35</v>
      </c>
      <c r="M2952" s="58">
        <v>1.5</v>
      </c>
      <c r="N2952" s="71">
        <v>60</v>
      </c>
      <c r="O2952" s="100">
        <f t="array" ref="O2952">IFERROR(INDEX($AD$11:$AO$1485,MATCH($B2952&amp;$I2952,$Z$11:$Z$1485&amp;$AG$11:$AG$1485,0),MATCH($C2952,$AD$9:$AO$9,0)),"-")</f>
        <v>34.72</v>
      </c>
      <c r="P2952" s="58" t="s">
        <v>131</v>
      </c>
      <c r="Q2952" s="58" t="s">
        <v>131</v>
      </c>
      <c r="R2952" s="100">
        <f t="array" ref="R2952">IFERROR(INDEX($AD$11:$AO$1485,MATCH($B2952&amp;$I2952,$Z$11:$Z$1485&amp;$AG$11:$AG$1485,0),MATCH($D2952,$AD$9:$AO$9,0)),"-")</f>
        <v>34.025700000000001</v>
      </c>
      <c r="S2952" s="58">
        <v>276</v>
      </c>
      <c r="T2952" s="58">
        <v>260</v>
      </c>
      <c r="U2952" s="58">
        <v>4</v>
      </c>
      <c r="V2952" s="58">
        <v>18</v>
      </c>
      <c r="W2952" s="50" t="str">
        <f t="shared" si="238"/>
        <v>-</v>
      </c>
      <c r="X2952" s="50">
        <f t="shared" si="239"/>
        <v>16</v>
      </c>
    </row>
    <row r="2953" spans="2:24" ht="15" x14ac:dyDescent="0.3">
      <c r="B2953" s="58" t="str">
        <f t="shared" si="237"/>
        <v>M36×3</v>
      </c>
      <c r="C2953" s="73" t="s">
        <v>216</v>
      </c>
      <c r="D2953" s="73" t="s">
        <v>221</v>
      </c>
      <c r="E2953" s="71" t="s">
        <v>0</v>
      </c>
      <c r="F2953" s="58">
        <v>36</v>
      </c>
      <c r="G2953" s="58">
        <v>3</v>
      </c>
      <c r="H2953" s="71" t="s">
        <v>484</v>
      </c>
      <c r="I2953" s="71" t="s">
        <v>384</v>
      </c>
      <c r="J2953" s="58" t="s">
        <v>313</v>
      </c>
      <c r="K2953" s="58" t="s">
        <v>491</v>
      </c>
      <c r="L2953" s="58">
        <v>36</v>
      </c>
      <c r="M2953" s="58">
        <v>3</v>
      </c>
      <c r="N2953" s="71">
        <v>60</v>
      </c>
      <c r="O2953" s="100">
        <f t="array" ref="O2953">IFERROR(INDEX($AD$11:$AO$1485,MATCH($B2953&amp;$I2953,$Z$11:$Z$1485&amp;$AG$11:$AG$1485,0),MATCH($C2953,$AD$9:$AO$9,0)),"-")</f>
        <v>35.69</v>
      </c>
      <c r="P2953" s="58" t="s">
        <v>131</v>
      </c>
      <c r="Q2953" s="58" t="s">
        <v>131</v>
      </c>
      <c r="R2953" s="100">
        <f t="array" ref="R2953">IFERROR(INDEX($AD$11:$AO$1485,MATCH($B2953&amp;$I2953,$Z$11:$Z$1485&amp;$AG$11:$AG$1485,0),MATCH($D2953,$AD$9:$AO$9,0)),"-")</f>
        <v>34.051400000000001</v>
      </c>
      <c r="S2953" s="58">
        <v>351</v>
      </c>
      <c r="T2953" s="58">
        <v>335</v>
      </c>
      <c r="U2953" s="58">
        <v>5</v>
      </c>
      <c r="V2953" s="58">
        <v>12</v>
      </c>
      <c r="W2953" s="50" t="str">
        <f t="shared" si="238"/>
        <v>-</v>
      </c>
      <c r="X2953" s="50">
        <f t="shared" si="239"/>
        <v>16</v>
      </c>
    </row>
    <row r="2954" spans="2:24" ht="15" x14ac:dyDescent="0.3">
      <c r="B2954" s="58" t="str">
        <f t="shared" si="237"/>
        <v>M36×2</v>
      </c>
      <c r="C2954" s="73" t="s">
        <v>216</v>
      </c>
      <c r="D2954" s="73" t="s">
        <v>221</v>
      </c>
      <c r="E2954" s="71" t="s">
        <v>0</v>
      </c>
      <c r="F2954" s="58">
        <v>36</v>
      </c>
      <c r="G2954" s="58">
        <v>2</v>
      </c>
      <c r="H2954" s="71" t="s">
        <v>484</v>
      </c>
      <c r="I2954" s="71" t="s">
        <v>384</v>
      </c>
      <c r="J2954" s="58" t="s">
        <v>313</v>
      </c>
      <c r="K2954" s="58" t="s">
        <v>491</v>
      </c>
      <c r="L2954" s="58">
        <v>36</v>
      </c>
      <c r="M2954" s="58">
        <v>2</v>
      </c>
      <c r="N2954" s="71">
        <v>60</v>
      </c>
      <c r="O2954" s="100">
        <f t="array" ref="O2954">IFERROR(INDEX($AD$11:$AO$1485,MATCH($B2954&amp;$I2954,$Z$11:$Z$1485&amp;$AG$11:$AG$1485,0),MATCH($C2954,$AD$9:$AO$9,0)),"-")</f>
        <v>35.57</v>
      </c>
      <c r="P2954" s="58" t="s">
        <v>131</v>
      </c>
      <c r="Q2954" s="58" t="s">
        <v>131</v>
      </c>
      <c r="R2954" s="100">
        <f t="array" ref="R2954">IFERROR(INDEX($AD$11:$AO$1485,MATCH($B2954&amp;$I2954,$Z$11:$Z$1485&amp;$AG$11:$AG$1485,0),MATCH($D2954,$AD$9:$AO$9,0)),"-")</f>
        <v>34.701000000000001</v>
      </c>
      <c r="S2954" s="58">
        <v>306</v>
      </c>
      <c r="T2954" s="58">
        <v>290</v>
      </c>
      <c r="U2954" s="58">
        <v>5</v>
      </c>
      <c r="V2954" s="58">
        <v>15</v>
      </c>
      <c r="W2954" s="50" t="str">
        <f t="shared" si="238"/>
        <v>-</v>
      </c>
      <c r="X2954" s="50">
        <f t="shared" si="239"/>
        <v>16</v>
      </c>
    </row>
    <row r="2955" spans="2:24" ht="15" x14ac:dyDescent="0.3">
      <c r="B2955" s="58" t="str">
        <f t="shared" ref="B2955:B3018" si="240">CONCATENATE(E2955,L2955,"×",G2955)</f>
        <v>M36×1.5</v>
      </c>
      <c r="C2955" s="73" t="s">
        <v>216</v>
      </c>
      <c r="D2955" s="73" t="s">
        <v>221</v>
      </c>
      <c r="E2955" s="71" t="s">
        <v>0</v>
      </c>
      <c r="F2955" s="58">
        <v>36</v>
      </c>
      <c r="G2955" s="58">
        <v>1.5</v>
      </c>
      <c r="H2955" s="71" t="s">
        <v>484</v>
      </c>
      <c r="I2955" s="71" t="s">
        <v>384</v>
      </c>
      <c r="J2955" s="58" t="s">
        <v>313</v>
      </c>
      <c r="K2955" s="58" t="s">
        <v>491</v>
      </c>
      <c r="L2955" s="58">
        <v>36</v>
      </c>
      <c r="M2955" s="58">
        <v>1.5</v>
      </c>
      <c r="N2955" s="71">
        <v>60</v>
      </c>
      <c r="O2955" s="100">
        <f t="array" ref="O2955">IFERROR(INDEX($AD$11:$AO$1485,MATCH($B2955&amp;$I2955,$Z$11:$Z$1485&amp;$AG$11:$AG$1485,0),MATCH($C2955,$AD$9:$AO$9,0)),"-")</f>
        <v>35.72</v>
      </c>
      <c r="P2955" s="58" t="s">
        <v>131</v>
      </c>
      <c r="Q2955" s="58" t="s">
        <v>131</v>
      </c>
      <c r="R2955" s="100">
        <f t="array" ref="R2955">IFERROR(INDEX($AD$11:$AO$1485,MATCH($B2955&amp;$I2955,$Z$11:$Z$1485&amp;$AG$11:$AG$1485,0),MATCH($D2955,$AD$9:$AO$9,0)),"-")</f>
        <v>35.025700000000001</v>
      </c>
      <c r="S2955" s="58">
        <v>276</v>
      </c>
      <c r="T2955" s="58">
        <v>260</v>
      </c>
      <c r="U2955" s="58">
        <v>4</v>
      </c>
      <c r="V2955" s="58">
        <v>18</v>
      </c>
      <c r="W2955" s="50" t="str">
        <f t="shared" si="238"/>
        <v>-</v>
      </c>
      <c r="X2955" s="50">
        <f t="shared" si="239"/>
        <v>16</v>
      </c>
    </row>
    <row r="2956" spans="2:24" ht="15" x14ac:dyDescent="0.3">
      <c r="B2956" s="58" t="str">
        <f t="shared" si="240"/>
        <v>M38×1.5</v>
      </c>
      <c r="C2956" s="73" t="s">
        <v>216</v>
      </c>
      <c r="D2956" s="73" t="s">
        <v>221</v>
      </c>
      <c r="E2956" s="71" t="s">
        <v>0</v>
      </c>
      <c r="F2956" s="58">
        <v>38</v>
      </c>
      <c r="G2956" s="58">
        <v>1.5</v>
      </c>
      <c r="H2956" s="71" t="s">
        <v>484</v>
      </c>
      <c r="I2956" s="71" t="s">
        <v>384</v>
      </c>
      <c r="J2956" s="58" t="s">
        <v>313</v>
      </c>
      <c r="K2956" s="58" t="s">
        <v>491</v>
      </c>
      <c r="L2956" s="58">
        <v>38</v>
      </c>
      <c r="M2956" s="58">
        <v>1.5</v>
      </c>
      <c r="N2956" s="71">
        <v>60</v>
      </c>
      <c r="O2956" s="100">
        <f t="array" ref="O2956">IFERROR(INDEX($AD$11:$AO$1485,MATCH($B2956&amp;$I2956,$Z$11:$Z$1485&amp;$AG$11:$AG$1485,0),MATCH($C2956,$AD$9:$AO$9,0)),"-")</f>
        <v>37.72</v>
      </c>
      <c r="P2956" s="58" t="s">
        <v>131</v>
      </c>
      <c r="Q2956" s="58" t="s">
        <v>131</v>
      </c>
      <c r="R2956" s="100">
        <f t="array" ref="R2956">IFERROR(INDEX($AD$11:$AO$1485,MATCH($B2956&amp;$I2956,$Z$11:$Z$1485&amp;$AG$11:$AG$1485,0),MATCH($D2956,$AD$9:$AO$9,0)),"-")</f>
        <v>37.025700000000001</v>
      </c>
      <c r="S2956" s="58">
        <v>276</v>
      </c>
      <c r="T2956" s="58">
        <v>260</v>
      </c>
      <c r="U2956" s="58">
        <v>4</v>
      </c>
      <c r="V2956" s="58">
        <v>18</v>
      </c>
      <c r="W2956" s="50" t="str">
        <f t="shared" si="238"/>
        <v>-</v>
      </c>
      <c r="X2956" s="50">
        <f t="shared" si="239"/>
        <v>16</v>
      </c>
    </row>
    <row r="2957" spans="2:24" ht="15" x14ac:dyDescent="0.3">
      <c r="B2957" s="58" t="str">
        <f t="shared" si="240"/>
        <v>M39×3</v>
      </c>
      <c r="C2957" s="73" t="s">
        <v>216</v>
      </c>
      <c r="D2957" s="73" t="s">
        <v>221</v>
      </c>
      <c r="E2957" s="71" t="s">
        <v>0</v>
      </c>
      <c r="F2957" s="58">
        <v>39</v>
      </c>
      <c r="G2957" s="58">
        <v>3</v>
      </c>
      <c r="H2957" s="71" t="s">
        <v>484</v>
      </c>
      <c r="I2957" s="71" t="s">
        <v>384</v>
      </c>
      <c r="J2957" s="58" t="s">
        <v>313</v>
      </c>
      <c r="K2957" s="58" t="s">
        <v>491</v>
      </c>
      <c r="L2957" s="58">
        <v>39</v>
      </c>
      <c r="M2957" s="58">
        <v>3</v>
      </c>
      <c r="N2957" s="71">
        <v>60</v>
      </c>
      <c r="O2957" s="100">
        <f t="array" ref="O2957">IFERROR(INDEX($AD$11:$AO$1485,MATCH($B2957&amp;$I2957,$Z$11:$Z$1485&amp;$AG$11:$AG$1485,0),MATCH($C2957,$AD$9:$AO$9,0)),"-")</f>
        <v>38.69</v>
      </c>
      <c r="P2957" s="58" t="s">
        <v>131</v>
      </c>
      <c r="Q2957" s="58" t="s">
        <v>131</v>
      </c>
      <c r="R2957" s="100">
        <f t="array" ref="R2957">IFERROR(INDEX($AD$11:$AO$1485,MATCH($B2957&amp;$I2957,$Z$11:$Z$1485&amp;$AG$11:$AG$1485,0),MATCH($D2957,$AD$9:$AO$9,0)),"-")</f>
        <v>37.051400000000001</v>
      </c>
      <c r="S2957" s="58">
        <v>351</v>
      </c>
      <c r="T2957" s="58">
        <v>335</v>
      </c>
      <c r="U2957" s="58">
        <v>5</v>
      </c>
      <c r="V2957" s="58">
        <v>12</v>
      </c>
      <c r="W2957" s="50" t="str">
        <f t="shared" si="238"/>
        <v>-</v>
      </c>
      <c r="X2957" s="50">
        <f t="shared" si="239"/>
        <v>16</v>
      </c>
    </row>
    <row r="2958" spans="2:24" ht="15" x14ac:dyDescent="0.3">
      <c r="B2958" s="58" t="str">
        <f t="shared" si="240"/>
        <v>M39×2</v>
      </c>
      <c r="C2958" s="73" t="s">
        <v>216</v>
      </c>
      <c r="D2958" s="73" t="s">
        <v>221</v>
      </c>
      <c r="E2958" s="71" t="s">
        <v>0</v>
      </c>
      <c r="F2958" s="58">
        <v>39</v>
      </c>
      <c r="G2958" s="58">
        <v>2</v>
      </c>
      <c r="H2958" s="71" t="s">
        <v>484</v>
      </c>
      <c r="I2958" s="71" t="s">
        <v>384</v>
      </c>
      <c r="J2958" s="58" t="s">
        <v>313</v>
      </c>
      <c r="K2958" s="58" t="s">
        <v>491</v>
      </c>
      <c r="L2958" s="58">
        <v>39</v>
      </c>
      <c r="M2958" s="58">
        <v>2</v>
      </c>
      <c r="N2958" s="71">
        <v>60</v>
      </c>
      <c r="O2958" s="100">
        <f t="array" ref="O2958">IFERROR(INDEX($AD$11:$AO$1485,MATCH($B2958&amp;$I2958,$Z$11:$Z$1485&amp;$AG$11:$AG$1485,0),MATCH($C2958,$AD$9:$AO$9,0)),"-")</f>
        <v>38.85</v>
      </c>
      <c r="P2958" s="58" t="s">
        <v>131</v>
      </c>
      <c r="Q2958" s="58" t="s">
        <v>131</v>
      </c>
      <c r="R2958" s="100">
        <f t="array" ref="R2958">IFERROR(INDEX($AD$11:$AO$1485,MATCH($B2958&amp;$I2958,$Z$11:$Z$1485&amp;$AG$11:$AG$1485,0),MATCH($D2958,$AD$9:$AO$9,0)),"-")</f>
        <v>37.701000000000001</v>
      </c>
      <c r="S2958" s="58">
        <v>296</v>
      </c>
      <c r="T2958" s="58">
        <v>280</v>
      </c>
      <c r="U2958" s="58">
        <v>5</v>
      </c>
      <c r="V2958" s="58">
        <v>15</v>
      </c>
      <c r="W2958" s="50" t="str">
        <f t="shared" si="238"/>
        <v>-</v>
      </c>
      <c r="X2958" s="50">
        <f t="shared" si="239"/>
        <v>16</v>
      </c>
    </row>
    <row r="2959" spans="2:24" ht="15" x14ac:dyDescent="0.3">
      <c r="B2959" s="58" t="str">
        <f t="shared" si="240"/>
        <v>M39×1.5</v>
      </c>
      <c r="C2959" s="73" t="s">
        <v>216</v>
      </c>
      <c r="D2959" s="73" t="s">
        <v>221</v>
      </c>
      <c r="E2959" s="71" t="s">
        <v>0</v>
      </c>
      <c r="F2959" s="58">
        <v>39</v>
      </c>
      <c r="G2959" s="58">
        <v>1.5</v>
      </c>
      <c r="H2959" s="71" t="s">
        <v>484</v>
      </c>
      <c r="I2959" s="71" t="s">
        <v>384</v>
      </c>
      <c r="J2959" s="58" t="s">
        <v>313</v>
      </c>
      <c r="K2959" s="58" t="s">
        <v>491</v>
      </c>
      <c r="L2959" s="58">
        <v>39</v>
      </c>
      <c r="M2959" s="58">
        <v>1.5</v>
      </c>
      <c r="N2959" s="71">
        <v>60</v>
      </c>
      <c r="O2959" s="100">
        <f t="array" ref="O2959">IFERROR(INDEX($AD$11:$AO$1485,MATCH($B2959&amp;$I2959,$Z$11:$Z$1485&amp;$AG$11:$AG$1485,0),MATCH($C2959,$AD$9:$AO$9,0)),"-")</f>
        <v>38.93</v>
      </c>
      <c r="P2959" s="58" t="s">
        <v>131</v>
      </c>
      <c r="Q2959" s="58" t="s">
        <v>131</v>
      </c>
      <c r="R2959" s="100">
        <f t="array" ref="R2959">IFERROR(INDEX($AD$11:$AO$1485,MATCH($B2959&amp;$I2959,$Z$11:$Z$1485&amp;$AG$11:$AG$1485,0),MATCH($D2959,$AD$9:$AO$9,0)),"-")</f>
        <v>38.025700000000001</v>
      </c>
      <c r="S2959" s="58">
        <v>266</v>
      </c>
      <c r="T2959" s="58">
        <v>250</v>
      </c>
      <c r="U2959" s="58">
        <v>4</v>
      </c>
      <c r="V2959" s="58">
        <v>18</v>
      </c>
      <c r="W2959" s="50" t="str">
        <f t="shared" si="238"/>
        <v>-</v>
      </c>
      <c r="X2959" s="50">
        <f t="shared" si="239"/>
        <v>16</v>
      </c>
    </row>
    <row r="2960" spans="2:24" ht="15" x14ac:dyDescent="0.3">
      <c r="B2960" s="58" t="str">
        <f t="shared" si="240"/>
        <v>M40×3</v>
      </c>
      <c r="C2960" s="73" t="s">
        <v>216</v>
      </c>
      <c r="D2960" s="73" t="s">
        <v>221</v>
      </c>
      <c r="E2960" s="71" t="s">
        <v>0</v>
      </c>
      <c r="F2960" s="58">
        <v>40</v>
      </c>
      <c r="G2960" s="58">
        <v>3</v>
      </c>
      <c r="H2960" s="71" t="s">
        <v>484</v>
      </c>
      <c r="I2960" s="71" t="s">
        <v>384</v>
      </c>
      <c r="J2960" s="58" t="s">
        <v>313</v>
      </c>
      <c r="K2960" s="58" t="s">
        <v>491</v>
      </c>
      <c r="L2960" s="58">
        <v>40</v>
      </c>
      <c r="M2960" s="58">
        <v>3</v>
      </c>
      <c r="N2960" s="71">
        <v>60</v>
      </c>
      <c r="O2960" s="100">
        <f t="array" ref="O2960">IFERROR(INDEX($AD$11:$AO$1485,MATCH($B2960&amp;$I2960,$Z$11:$Z$1485&amp;$AG$11:$AG$1485,0),MATCH($C2960,$AD$9:$AO$9,0)),"-")</f>
        <v>39.69</v>
      </c>
      <c r="P2960" s="58" t="s">
        <v>131</v>
      </c>
      <c r="Q2960" s="58" t="s">
        <v>131</v>
      </c>
      <c r="R2960" s="100">
        <f t="array" ref="R2960">IFERROR(INDEX($AD$11:$AO$1485,MATCH($B2960&amp;$I2960,$Z$11:$Z$1485&amp;$AG$11:$AG$1485,0),MATCH($D2960,$AD$9:$AO$9,0)),"-")</f>
        <v>38.051400000000001</v>
      </c>
      <c r="S2960" s="58">
        <v>351</v>
      </c>
      <c r="T2960" s="58">
        <v>335</v>
      </c>
      <c r="U2960" s="58">
        <v>5</v>
      </c>
      <c r="V2960" s="58">
        <v>12</v>
      </c>
      <c r="W2960" s="50" t="str">
        <f t="shared" si="238"/>
        <v>-</v>
      </c>
      <c r="X2960" s="50">
        <f t="shared" si="239"/>
        <v>16</v>
      </c>
    </row>
    <row r="2961" spans="2:24" ht="15" x14ac:dyDescent="0.3">
      <c r="B2961" s="58" t="str">
        <f t="shared" si="240"/>
        <v>M40×2</v>
      </c>
      <c r="C2961" s="73" t="s">
        <v>216</v>
      </c>
      <c r="D2961" s="73" t="s">
        <v>221</v>
      </c>
      <c r="E2961" s="71" t="s">
        <v>0</v>
      </c>
      <c r="F2961" s="58">
        <v>40</v>
      </c>
      <c r="G2961" s="58">
        <v>2</v>
      </c>
      <c r="H2961" s="71" t="s">
        <v>484</v>
      </c>
      <c r="I2961" s="71" t="s">
        <v>384</v>
      </c>
      <c r="J2961" s="58" t="s">
        <v>313</v>
      </c>
      <c r="K2961" s="58" t="s">
        <v>491</v>
      </c>
      <c r="L2961" s="58">
        <v>40</v>
      </c>
      <c r="M2961" s="58">
        <v>2</v>
      </c>
      <c r="N2961" s="71">
        <v>60</v>
      </c>
      <c r="O2961" s="100">
        <f t="array" ref="O2961">IFERROR(INDEX($AD$11:$AO$1485,MATCH($B2961&amp;$I2961,$Z$11:$Z$1485&amp;$AG$11:$AG$1485,0),MATCH($C2961,$AD$9:$AO$9,0)),"-")</f>
        <v>39.57</v>
      </c>
      <c r="P2961" s="58" t="s">
        <v>131</v>
      </c>
      <c r="Q2961" s="58" t="s">
        <v>131</v>
      </c>
      <c r="R2961" s="100">
        <f t="array" ref="R2961">IFERROR(INDEX($AD$11:$AO$1485,MATCH($B2961&amp;$I2961,$Z$11:$Z$1485&amp;$AG$11:$AG$1485,0),MATCH($D2961,$AD$9:$AO$9,0)),"-")</f>
        <v>38.701000000000001</v>
      </c>
      <c r="S2961" s="58">
        <v>306</v>
      </c>
      <c r="T2961" s="58">
        <v>290</v>
      </c>
      <c r="U2961" s="58">
        <v>5</v>
      </c>
      <c r="V2961" s="58">
        <v>15</v>
      </c>
      <c r="W2961" s="50" t="str">
        <f t="shared" si="238"/>
        <v>-</v>
      </c>
      <c r="X2961" s="50">
        <f t="shared" si="239"/>
        <v>16</v>
      </c>
    </row>
    <row r="2962" spans="2:24" ht="15" x14ac:dyDescent="0.3">
      <c r="B2962" s="58" t="str">
        <f t="shared" si="240"/>
        <v>M40×1.5</v>
      </c>
      <c r="C2962" s="73" t="s">
        <v>216</v>
      </c>
      <c r="D2962" s="73" t="s">
        <v>221</v>
      </c>
      <c r="E2962" s="71" t="s">
        <v>0</v>
      </c>
      <c r="F2962" s="58">
        <v>40</v>
      </c>
      <c r="G2962" s="58">
        <v>1.5</v>
      </c>
      <c r="H2962" s="71" t="s">
        <v>484</v>
      </c>
      <c r="I2962" s="71" t="s">
        <v>384</v>
      </c>
      <c r="J2962" s="58" t="s">
        <v>313</v>
      </c>
      <c r="K2962" s="58" t="s">
        <v>491</v>
      </c>
      <c r="L2962" s="58">
        <v>40</v>
      </c>
      <c r="M2962" s="58">
        <v>1.5</v>
      </c>
      <c r="N2962" s="71">
        <v>60</v>
      </c>
      <c r="O2962" s="100">
        <f t="array" ref="O2962">IFERROR(INDEX($AD$11:$AO$1485,MATCH($B2962&amp;$I2962,$Z$11:$Z$1485&amp;$AG$11:$AG$1485,0),MATCH($C2962,$AD$9:$AO$9,0)),"-")</f>
        <v>39.72</v>
      </c>
      <c r="P2962" s="58" t="s">
        <v>131</v>
      </c>
      <c r="Q2962" s="58" t="s">
        <v>131</v>
      </c>
      <c r="R2962" s="100">
        <f t="array" ref="R2962">IFERROR(INDEX($AD$11:$AO$1485,MATCH($B2962&amp;$I2962,$Z$11:$Z$1485&amp;$AG$11:$AG$1485,0),MATCH($D2962,$AD$9:$AO$9,0)),"-")</f>
        <v>39.025700000000001</v>
      </c>
      <c r="S2962" s="58">
        <v>276</v>
      </c>
      <c r="T2962" s="58">
        <v>260</v>
      </c>
      <c r="U2962" s="58">
        <v>4</v>
      </c>
      <c r="V2962" s="58">
        <v>18</v>
      </c>
      <c r="W2962" s="50" t="str">
        <f t="shared" si="238"/>
        <v>-</v>
      </c>
      <c r="X2962" s="50">
        <f t="shared" si="239"/>
        <v>16</v>
      </c>
    </row>
    <row r="2963" spans="2:24" ht="15" x14ac:dyDescent="0.3">
      <c r="B2963" s="58" t="str">
        <f t="shared" si="240"/>
        <v>M42×4</v>
      </c>
      <c r="C2963" s="73" t="s">
        <v>216</v>
      </c>
      <c r="D2963" s="73" t="s">
        <v>221</v>
      </c>
      <c r="E2963" s="71" t="s">
        <v>0</v>
      </c>
      <c r="F2963" s="58">
        <v>42</v>
      </c>
      <c r="G2963" s="58">
        <v>4</v>
      </c>
      <c r="H2963" s="71" t="s">
        <v>484</v>
      </c>
      <c r="I2963" s="71" t="s">
        <v>384</v>
      </c>
      <c r="J2963" s="58" t="s">
        <v>313</v>
      </c>
      <c r="K2963" s="58" t="s">
        <v>491</v>
      </c>
      <c r="L2963" s="58">
        <v>42</v>
      </c>
      <c r="M2963" s="58">
        <v>4</v>
      </c>
      <c r="N2963" s="71">
        <v>60</v>
      </c>
      <c r="O2963" s="100">
        <f t="array" ref="O2963">IFERROR(INDEX($AD$11:$AO$1485,MATCH($B2963&amp;$I2963,$Z$11:$Z$1485&amp;$AG$11:$AG$1485,0),MATCH($C2963,$AD$9:$AO$9,0)),"-")</f>
        <v>41.51</v>
      </c>
      <c r="P2963" s="58" t="s">
        <v>131</v>
      </c>
      <c r="Q2963" s="58" t="s">
        <v>131</v>
      </c>
      <c r="R2963" s="100">
        <f t="array" ref="R2963">IFERROR(INDEX($AD$11:$AO$1485,MATCH($B2963&amp;$I2963,$Z$11:$Z$1485&amp;$AG$11:$AG$1485,0),MATCH($D2963,$AD$9:$AO$9,0)),"-")</f>
        <v>39.401899999999998</v>
      </c>
      <c r="S2963" s="58">
        <v>391</v>
      </c>
      <c r="T2963" s="58">
        <v>375</v>
      </c>
      <c r="U2963" s="58">
        <v>5</v>
      </c>
      <c r="V2963" s="58">
        <v>11</v>
      </c>
      <c r="W2963" s="50" t="str">
        <f t="shared" si="238"/>
        <v>-</v>
      </c>
      <c r="X2963" s="50">
        <f t="shared" si="239"/>
        <v>16</v>
      </c>
    </row>
    <row r="2964" spans="2:24" ht="15" x14ac:dyDescent="0.3">
      <c r="B2964" s="58" t="str">
        <f t="shared" si="240"/>
        <v>M42×3</v>
      </c>
      <c r="C2964" s="73" t="s">
        <v>216</v>
      </c>
      <c r="D2964" s="73" t="s">
        <v>221</v>
      </c>
      <c r="E2964" s="71" t="s">
        <v>0</v>
      </c>
      <c r="F2964" s="58">
        <v>42</v>
      </c>
      <c r="G2964" s="58">
        <v>3</v>
      </c>
      <c r="H2964" s="71" t="s">
        <v>484</v>
      </c>
      <c r="I2964" s="71" t="s">
        <v>384</v>
      </c>
      <c r="J2964" s="58" t="s">
        <v>313</v>
      </c>
      <c r="K2964" s="58" t="s">
        <v>491</v>
      </c>
      <c r="L2964" s="58">
        <v>42</v>
      </c>
      <c r="M2964" s="58">
        <v>3</v>
      </c>
      <c r="N2964" s="71">
        <v>60</v>
      </c>
      <c r="O2964" s="100">
        <f t="array" ref="O2964">IFERROR(INDEX($AD$11:$AO$1485,MATCH($B2964&amp;$I2964,$Z$11:$Z$1485&amp;$AG$11:$AG$1485,0),MATCH($C2964,$AD$9:$AO$9,0)),"-")</f>
        <v>41.69</v>
      </c>
      <c r="P2964" s="58" t="s">
        <v>131</v>
      </c>
      <c r="Q2964" s="58" t="s">
        <v>131</v>
      </c>
      <c r="R2964" s="100">
        <f t="array" ref="R2964">IFERROR(INDEX($AD$11:$AO$1485,MATCH($B2964&amp;$I2964,$Z$11:$Z$1485&amp;$AG$11:$AG$1485,0),MATCH($D2964,$AD$9:$AO$9,0)),"-")</f>
        <v>40.051400000000001</v>
      </c>
      <c r="S2964" s="58">
        <v>351</v>
      </c>
      <c r="T2964" s="58">
        <v>335</v>
      </c>
      <c r="U2964" s="58">
        <v>5</v>
      </c>
      <c r="V2964" s="58">
        <v>12</v>
      </c>
      <c r="W2964" s="50" t="str">
        <f t="shared" si="238"/>
        <v>-</v>
      </c>
      <c r="X2964" s="50">
        <f t="shared" si="239"/>
        <v>16</v>
      </c>
    </row>
    <row r="2965" spans="2:24" ht="15" x14ac:dyDescent="0.3">
      <c r="B2965" s="58" t="str">
        <f t="shared" si="240"/>
        <v>M42×2</v>
      </c>
      <c r="C2965" s="73" t="s">
        <v>216</v>
      </c>
      <c r="D2965" s="73" t="s">
        <v>221</v>
      </c>
      <c r="E2965" s="71" t="s">
        <v>0</v>
      </c>
      <c r="F2965" s="58">
        <v>42</v>
      </c>
      <c r="G2965" s="58">
        <v>2</v>
      </c>
      <c r="H2965" s="71" t="s">
        <v>484</v>
      </c>
      <c r="I2965" s="71" t="s">
        <v>384</v>
      </c>
      <c r="J2965" s="58" t="s">
        <v>313</v>
      </c>
      <c r="K2965" s="58" t="s">
        <v>491</v>
      </c>
      <c r="L2965" s="58">
        <v>42</v>
      </c>
      <c r="M2965" s="58">
        <v>2</v>
      </c>
      <c r="N2965" s="71">
        <v>60</v>
      </c>
      <c r="O2965" s="100">
        <f t="array" ref="O2965">IFERROR(INDEX($AD$11:$AO$1485,MATCH($B2965&amp;$I2965,$Z$11:$Z$1485&amp;$AG$11:$AG$1485,0),MATCH($C2965,$AD$9:$AO$9,0)),"-")</f>
        <v>41.57</v>
      </c>
      <c r="P2965" s="58" t="s">
        <v>131</v>
      </c>
      <c r="Q2965" s="58" t="s">
        <v>131</v>
      </c>
      <c r="R2965" s="100">
        <f t="array" ref="R2965">IFERROR(INDEX($AD$11:$AO$1485,MATCH($B2965&amp;$I2965,$Z$11:$Z$1485&amp;$AG$11:$AG$1485,0),MATCH($D2965,$AD$9:$AO$9,0)),"-")</f>
        <v>40.701000000000001</v>
      </c>
      <c r="S2965" s="58">
        <v>306</v>
      </c>
      <c r="T2965" s="58">
        <v>290</v>
      </c>
      <c r="U2965" s="58">
        <v>5</v>
      </c>
      <c r="V2965" s="58">
        <v>15</v>
      </c>
      <c r="W2965" s="50" t="str">
        <f t="shared" si="238"/>
        <v>-</v>
      </c>
      <c r="X2965" s="50">
        <f t="shared" si="239"/>
        <v>16</v>
      </c>
    </row>
    <row r="2966" spans="2:24" ht="15" x14ac:dyDescent="0.3">
      <c r="B2966" s="58" t="str">
        <f t="shared" si="240"/>
        <v>M42×1.5</v>
      </c>
      <c r="C2966" s="73" t="s">
        <v>216</v>
      </c>
      <c r="D2966" s="73" t="s">
        <v>221</v>
      </c>
      <c r="E2966" s="71" t="s">
        <v>0</v>
      </c>
      <c r="F2966" s="58">
        <v>42</v>
      </c>
      <c r="G2966" s="58">
        <v>1.5</v>
      </c>
      <c r="H2966" s="71" t="s">
        <v>484</v>
      </c>
      <c r="I2966" s="71" t="s">
        <v>384</v>
      </c>
      <c r="J2966" s="58" t="s">
        <v>313</v>
      </c>
      <c r="K2966" s="58" t="s">
        <v>491</v>
      </c>
      <c r="L2966" s="58">
        <v>42</v>
      </c>
      <c r="M2966" s="58">
        <v>1.5</v>
      </c>
      <c r="N2966" s="71">
        <v>60</v>
      </c>
      <c r="O2966" s="100">
        <f t="array" ref="O2966">IFERROR(INDEX($AD$11:$AO$1485,MATCH($B2966&amp;$I2966,$Z$11:$Z$1485&amp;$AG$11:$AG$1485,0),MATCH($C2966,$AD$9:$AO$9,0)),"-")</f>
        <v>41.72</v>
      </c>
      <c r="P2966" s="58" t="s">
        <v>131</v>
      </c>
      <c r="Q2966" s="58" t="s">
        <v>131</v>
      </c>
      <c r="R2966" s="100">
        <f t="array" ref="R2966">IFERROR(INDEX($AD$11:$AO$1485,MATCH($B2966&amp;$I2966,$Z$11:$Z$1485&amp;$AG$11:$AG$1485,0),MATCH($D2966,$AD$9:$AO$9,0)),"-")</f>
        <v>41.025700000000001</v>
      </c>
      <c r="S2966" s="58">
        <v>276</v>
      </c>
      <c r="T2966" s="58">
        <v>260</v>
      </c>
      <c r="U2966" s="58">
        <v>4</v>
      </c>
      <c r="V2966" s="58">
        <v>18</v>
      </c>
      <c r="W2966" s="50" t="str">
        <f t="shared" si="238"/>
        <v>-</v>
      </c>
      <c r="X2966" s="50">
        <f t="shared" si="239"/>
        <v>16</v>
      </c>
    </row>
    <row r="2967" spans="2:24" ht="15" x14ac:dyDescent="0.3">
      <c r="B2967" s="58" t="str">
        <f t="shared" si="240"/>
        <v>M45×4</v>
      </c>
      <c r="C2967" s="73" t="s">
        <v>216</v>
      </c>
      <c r="D2967" s="73" t="s">
        <v>221</v>
      </c>
      <c r="E2967" s="71" t="s">
        <v>0</v>
      </c>
      <c r="F2967" s="58">
        <v>45</v>
      </c>
      <c r="G2967" s="58">
        <v>4</v>
      </c>
      <c r="H2967" s="71" t="s">
        <v>484</v>
      </c>
      <c r="I2967" s="71" t="s">
        <v>384</v>
      </c>
      <c r="J2967" s="58" t="s">
        <v>313</v>
      </c>
      <c r="K2967" s="58" t="s">
        <v>491</v>
      </c>
      <c r="L2967" s="58">
        <v>45</v>
      </c>
      <c r="M2967" s="58">
        <v>4</v>
      </c>
      <c r="N2967" s="71">
        <v>60</v>
      </c>
      <c r="O2967" s="100">
        <f t="array" ref="O2967">IFERROR(INDEX($AD$11:$AO$1485,MATCH($B2967&amp;$I2967,$Z$11:$Z$1485&amp;$AG$11:$AG$1485,0),MATCH($C2967,$AD$9:$AO$9,0)),"-")</f>
        <v>44.51</v>
      </c>
      <c r="P2967" s="58" t="s">
        <v>131</v>
      </c>
      <c r="Q2967" s="58" t="s">
        <v>131</v>
      </c>
      <c r="R2967" s="100">
        <f t="array" ref="R2967">IFERROR(INDEX($AD$11:$AO$1485,MATCH($B2967&amp;$I2967,$Z$11:$Z$1485&amp;$AG$11:$AG$1485,0),MATCH($D2967,$AD$9:$AO$9,0)),"-")</f>
        <v>42.401899999999998</v>
      </c>
      <c r="S2967" s="58">
        <v>391</v>
      </c>
      <c r="T2967" s="58">
        <v>375</v>
      </c>
      <c r="U2967" s="58">
        <v>5</v>
      </c>
      <c r="V2967" s="58">
        <v>11</v>
      </c>
      <c r="W2967" s="50" t="str">
        <f t="shared" si="238"/>
        <v>-</v>
      </c>
      <c r="X2967" s="50">
        <f t="shared" si="239"/>
        <v>16</v>
      </c>
    </row>
    <row r="2968" spans="2:24" ht="15" x14ac:dyDescent="0.3">
      <c r="B2968" s="58" t="str">
        <f t="shared" si="240"/>
        <v>M45×3</v>
      </c>
      <c r="C2968" s="73" t="s">
        <v>216</v>
      </c>
      <c r="D2968" s="73" t="s">
        <v>221</v>
      </c>
      <c r="E2968" s="71" t="s">
        <v>0</v>
      </c>
      <c r="F2968" s="58">
        <v>45</v>
      </c>
      <c r="G2968" s="58">
        <v>3</v>
      </c>
      <c r="H2968" s="71" t="s">
        <v>484</v>
      </c>
      <c r="I2968" s="71" t="s">
        <v>384</v>
      </c>
      <c r="J2968" s="58" t="s">
        <v>313</v>
      </c>
      <c r="K2968" s="58" t="s">
        <v>491</v>
      </c>
      <c r="L2968" s="58">
        <v>45</v>
      </c>
      <c r="M2968" s="58">
        <v>3</v>
      </c>
      <c r="N2968" s="71">
        <v>60</v>
      </c>
      <c r="O2968" s="100">
        <f t="array" ref="O2968">IFERROR(INDEX($AD$11:$AO$1485,MATCH($B2968&amp;$I2968,$Z$11:$Z$1485&amp;$AG$11:$AG$1485,0),MATCH($C2968,$AD$9:$AO$9,0)),"-")</f>
        <v>44.69</v>
      </c>
      <c r="P2968" s="58" t="s">
        <v>131</v>
      </c>
      <c r="Q2968" s="58" t="s">
        <v>131</v>
      </c>
      <c r="R2968" s="100">
        <f t="array" ref="R2968">IFERROR(INDEX($AD$11:$AO$1485,MATCH($B2968&amp;$I2968,$Z$11:$Z$1485&amp;$AG$11:$AG$1485,0),MATCH($D2968,$AD$9:$AO$9,0)),"-")</f>
        <v>43.051400000000001</v>
      </c>
      <c r="S2968" s="58">
        <v>351</v>
      </c>
      <c r="T2968" s="58">
        <v>335</v>
      </c>
      <c r="U2968" s="58">
        <v>5</v>
      </c>
      <c r="V2968" s="58">
        <v>12</v>
      </c>
      <c r="W2968" s="50" t="str">
        <f t="shared" si="238"/>
        <v>-</v>
      </c>
      <c r="X2968" s="50">
        <f t="shared" si="239"/>
        <v>16</v>
      </c>
    </row>
    <row r="2969" spans="2:24" ht="15" x14ac:dyDescent="0.3">
      <c r="B2969" s="58" t="str">
        <f t="shared" si="240"/>
        <v>M45×2</v>
      </c>
      <c r="C2969" s="73" t="s">
        <v>216</v>
      </c>
      <c r="D2969" s="73" t="s">
        <v>221</v>
      </c>
      <c r="E2969" s="71" t="s">
        <v>0</v>
      </c>
      <c r="F2969" s="58">
        <v>45</v>
      </c>
      <c r="G2969" s="58">
        <v>2</v>
      </c>
      <c r="H2969" s="71" t="s">
        <v>484</v>
      </c>
      <c r="I2969" s="71" t="s">
        <v>384</v>
      </c>
      <c r="J2969" s="58" t="s">
        <v>313</v>
      </c>
      <c r="K2969" s="58" t="s">
        <v>491</v>
      </c>
      <c r="L2969" s="58">
        <v>45</v>
      </c>
      <c r="M2969" s="58">
        <v>2</v>
      </c>
      <c r="N2969" s="71">
        <v>60</v>
      </c>
      <c r="O2969" s="100">
        <f t="array" ref="O2969">IFERROR(INDEX($AD$11:$AO$1485,MATCH($B2969&amp;$I2969,$Z$11:$Z$1485&amp;$AG$11:$AG$1485,0),MATCH($C2969,$AD$9:$AO$9,0)),"-")</f>
        <v>44.57</v>
      </c>
      <c r="P2969" s="58" t="s">
        <v>131</v>
      </c>
      <c r="Q2969" s="58" t="s">
        <v>131</v>
      </c>
      <c r="R2969" s="100">
        <f t="array" ref="R2969">IFERROR(INDEX($AD$11:$AO$1485,MATCH($B2969&amp;$I2969,$Z$11:$Z$1485&amp;$AG$11:$AG$1485,0),MATCH($D2969,$AD$9:$AO$9,0)),"-")</f>
        <v>43.701000000000001</v>
      </c>
      <c r="S2969" s="58">
        <v>306</v>
      </c>
      <c r="T2969" s="58">
        <v>290</v>
      </c>
      <c r="U2969" s="58">
        <v>5</v>
      </c>
      <c r="V2969" s="58">
        <v>15</v>
      </c>
      <c r="W2969" s="50" t="str">
        <f t="shared" si="238"/>
        <v>-</v>
      </c>
      <c r="X2969" s="50">
        <f t="shared" si="239"/>
        <v>16</v>
      </c>
    </row>
    <row r="2970" spans="2:24" ht="15" x14ac:dyDescent="0.3">
      <c r="B2970" s="58" t="str">
        <f t="shared" si="240"/>
        <v>M45×1.5</v>
      </c>
      <c r="C2970" s="73" t="s">
        <v>216</v>
      </c>
      <c r="D2970" s="73" t="s">
        <v>221</v>
      </c>
      <c r="E2970" s="71" t="s">
        <v>0</v>
      </c>
      <c r="F2970" s="58">
        <v>45</v>
      </c>
      <c r="G2970" s="58">
        <v>1.5</v>
      </c>
      <c r="H2970" s="71" t="s">
        <v>484</v>
      </c>
      <c r="I2970" s="71" t="s">
        <v>384</v>
      </c>
      <c r="J2970" s="58" t="s">
        <v>313</v>
      </c>
      <c r="K2970" s="58" t="s">
        <v>491</v>
      </c>
      <c r="L2970" s="58">
        <v>45</v>
      </c>
      <c r="M2970" s="58">
        <v>1.5</v>
      </c>
      <c r="N2970" s="71">
        <v>60</v>
      </c>
      <c r="O2970" s="100">
        <f t="array" ref="O2970">IFERROR(INDEX($AD$11:$AO$1485,MATCH($B2970&amp;$I2970,$Z$11:$Z$1485&amp;$AG$11:$AG$1485,0),MATCH($C2970,$AD$9:$AO$9,0)),"-")</f>
        <v>44.72</v>
      </c>
      <c r="P2970" s="58" t="s">
        <v>131</v>
      </c>
      <c r="Q2970" s="58" t="s">
        <v>131</v>
      </c>
      <c r="R2970" s="100">
        <f t="array" ref="R2970">IFERROR(INDEX($AD$11:$AO$1485,MATCH($B2970&amp;$I2970,$Z$11:$Z$1485&amp;$AG$11:$AG$1485,0),MATCH($D2970,$AD$9:$AO$9,0)),"-")</f>
        <v>44.025700000000001</v>
      </c>
      <c r="S2970" s="58">
        <v>276</v>
      </c>
      <c r="T2970" s="58">
        <v>260</v>
      </c>
      <c r="U2970" s="58">
        <v>4</v>
      </c>
      <c r="V2970" s="58">
        <v>18</v>
      </c>
      <c r="W2970" s="50" t="str">
        <f t="shared" si="238"/>
        <v>-</v>
      </c>
      <c r="X2970" s="50">
        <f t="shared" si="239"/>
        <v>16</v>
      </c>
    </row>
    <row r="2971" spans="2:24" ht="15" x14ac:dyDescent="0.3">
      <c r="B2971" s="58" t="str">
        <f t="shared" si="240"/>
        <v>M48×4</v>
      </c>
      <c r="C2971" s="73" t="s">
        <v>216</v>
      </c>
      <c r="D2971" s="73" t="s">
        <v>221</v>
      </c>
      <c r="E2971" s="71" t="s">
        <v>0</v>
      </c>
      <c r="F2971" s="58">
        <v>48</v>
      </c>
      <c r="G2971" s="58">
        <v>4</v>
      </c>
      <c r="H2971" s="71" t="s">
        <v>484</v>
      </c>
      <c r="I2971" s="71" t="s">
        <v>384</v>
      </c>
      <c r="J2971" s="58" t="s">
        <v>313</v>
      </c>
      <c r="K2971" s="58" t="s">
        <v>491</v>
      </c>
      <c r="L2971" s="58">
        <v>48</v>
      </c>
      <c r="M2971" s="58">
        <v>4</v>
      </c>
      <c r="N2971" s="71">
        <v>60</v>
      </c>
      <c r="O2971" s="100">
        <f t="array" ref="O2971">IFERROR(INDEX($AD$11:$AO$1485,MATCH($B2971&amp;$I2971,$Z$11:$Z$1485&amp;$AG$11:$AG$1485,0),MATCH($C2971,$AD$9:$AO$9,0)),"-")</f>
        <v>47.53</v>
      </c>
      <c r="P2971" s="58" t="s">
        <v>131</v>
      </c>
      <c r="Q2971" s="58" t="s">
        <v>131</v>
      </c>
      <c r="R2971" s="100">
        <f t="array" ref="R2971">IFERROR(INDEX($AD$11:$AO$1485,MATCH($B2971&amp;$I2971,$Z$11:$Z$1485&amp;$AG$11:$AG$1485,0),MATCH($D2971,$AD$9:$AO$9,0)),"-")</f>
        <v>45.401899999999998</v>
      </c>
      <c r="S2971" s="58">
        <v>416</v>
      </c>
      <c r="T2971" s="58">
        <v>400</v>
      </c>
      <c r="U2971" s="58">
        <v>5</v>
      </c>
      <c r="V2971" s="58">
        <v>11</v>
      </c>
      <c r="W2971" s="50" t="str">
        <f t="shared" si="238"/>
        <v>-</v>
      </c>
      <c r="X2971" s="50">
        <f t="shared" si="239"/>
        <v>16</v>
      </c>
    </row>
    <row r="2972" spans="2:24" ht="15" x14ac:dyDescent="0.3">
      <c r="B2972" s="58" t="str">
        <f t="shared" si="240"/>
        <v>M48×3</v>
      </c>
      <c r="C2972" s="73" t="s">
        <v>216</v>
      </c>
      <c r="D2972" s="73" t="s">
        <v>221</v>
      </c>
      <c r="E2972" s="71" t="s">
        <v>0</v>
      </c>
      <c r="F2972" s="58">
        <v>48</v>
      </c>
      <c r="G2972" s="58">
        <v>3</v>
      </c>
      <c r="H2972" s="71" t="s">
        <v>484</v>
      </c>
      <c r="I2972" s="71" t="s">
        <v>384</v>
      </c>
      <c r="J2972" s="58" t="s">
        <v>313</v>
      </c>
      <c r="K2972" s="58" t="s">
        <v>491</v>
      </c>
      <c r="L2972" s="58">
        <v>48</v>
      </c>
      <c r="M2972" s="58">
        <v>3</v>
      </c>
      <c r="N2972" s="71">
        <v>60</v>
      </c>
      <c r="O2972" s="100">
        <f t="array" ref="O2972">IFERROR(INDEX($AD$11:$AO$1485,MATCH($B2972&amp;$I2972,$Z$11:$Z$1485&amp;$AG$11:$AG$1485,0),MATCH($C2972,$AD$9:$AO$9,0)),"-")</f>
        <v>47.71</v>
      </c>
      <c r="P2972" s="58" t="s">
        <v>131</v>
      </c>
      <c r="Q2972" s="58" t="s">
        <v>131</v>
      </c>
      <c r="R2972" s="100">
        <f t="array" ref="R2972">IFERROR(INDEX($AD$11:$AO$1485,MATCH($B2972&amp;$I2972,$Z$11:$Z$1485&amp;$AG$11:$AG$1485,0),MATCH($D2972,$AD$9:$AO$9,0)),"-")</f>
        <v>46.051400000000001</v>
      </c>
      <c r="S2972" s="58">
        <v>371</v>
      </c>
      <c r="T2972" s="58">
        <v>355</v>
      </c>
      <c r="U2972" s="58">
        <v>5</v>
      </c>
      <c r="V2972" s="58">
        <v>12</v>
      </c>
      <c r="W2972" s="50" t="str">
        <f t="shared" si="238"/>
        <v>-</v>
      </c>
      <c r="X2972" s="50">
        <f t="shared" si="239"/>
        <v>16</v>
      </c>
    </row>
    <row r="2973" spans="2:24" ht="15" x14ac:dyDescent="0.3">
      <c r="B2973" s="58" t="str">
        <f t="shared" si="240"/>
        <v>M48×2</v>
      </c>
      <c r="C2973" s="73" t="s">
        <v>216</v>
      </c>
      <c r="D2973" s="73" t="s">
        <v>221</v>
      </c>
      <c r="E2973" s="71" t="s">
        <v>0</v>
      </c>
      <c r="F2973" s="58">
        <v>48</v>
      </c>
      <c r="G2973" s="58">
        <v>2</v>
      </c>
      <c r="H2973" s="71" t="s">
        <v>484</v>
      </c>
      <c r="I2973" s="71" t="s">
        <v>384</v>
      </c>
      <c r="J2973" s="58" t="s">
        <v>313</v>
      </c>
      <c r="K2973" s="58" t="s">
        <v>491</v>
      </c>
      <c r="L2973" s="58">
        <v>48</v>
      </c>
      <c r="M2973" s="58">
        <v>2</v>
      </c>
      <c r="N2973" s="71">
        <v>60</v>
      </c>
      <c r="O2973" s="100">
        <f t="array" ref="O2973">IFERROR(INDEX($AD$11:$AO$1485,MATCH($B2973&amp;$I2973,$Z$11:$Z$1485&amp;$AG$11:$AG$1485,0),MATCH($C2973,$AD$9:$AO$9,0)),"-")</f>
        <v>47.57</v>
      </c>
      <c r="P2973" s="58" t="s">
        <v>131</v>
      </c>
      <c r="Q2973" s="58" t="s">
        <v>131</v>
      </c>
      <c r="R2973" s="100">
        <f t="array" ref="R2973">IFERROR(INDEX($AD$11:$AO$1485,MATCH($B2973&amp;$I2973,$Z$11:$Z$1485&amp;$AG$11:$AG$1485,0),MATCH($D2973,$AD$9:$AO$9,0)),"-")</f>
        <v>46.701000000000001</v>
      </c>
      <c r="S2973" s="58">
        <v>306</v>
      </c>
      <c r="T2973" s="58">
        <v>290</v>
      </c>
      <c r="U2973" s="58">
        <v>5</v>
      </c>
      <c r="V2973" s="58">
        <v>15</v>
      </c>
      <c r="W2973" s="50" t="str">
        <f t="shared" si="238"/>
        <v>-</v>
      </c>
      <c r="X2973" s="50">
        <f t="shared" si="239"/>
        <v>16</v>
      </c>
    </row>
    <row r="2974" spans="2:24" ht="15" x14ac:dyDescent="0.3">
      <c r="B2974" s="58" t="str">
        <f t="shared" si="240"/>
        <v>M48×1.5</v>
      </c>
      <c r="C2974" s="73" t="s">
        <v>216</v>
      </c>
      <c r="D2974" s="73" t="s">
        <v>221</v>
      </c>
      <c r="E2974" s="71" t="s">
        <v>0</v>
      </c>
      <c r="F2974" s="58">
        <v>48</v>
      </c>
      <c r="G2974" s="58">
        <v>1.5</v>
      </c>
      <c r="H2974" s="71" t="s">
        <v>484</v>
      </c>
      <c r="I2974" s="71" t="s">
        <v>384</v>
      </c>
      <c r="J2974" s="58" t="s">
        <v>313</v>
      </c>
      <c r="K2974" s="58" t="s">
        <v>491</v>
      </c>
      <c r="L2974" s="58">
        <v>48</v>
      </c>
      <c r="M2974" s="58">
        <v>1.5</v>
      </c>
      <c r="N2974" s="71">
        <v>60</v>
      </c>
      <c r="O2974" s="100">
        <f t="array" ref="O2974">IFERROR(INDEX($AD$11:$AO$1485,MATCH($B2974&amp;$I2974,$Z$11:$Z$1485&amp;$AG$11:$AG$1485,0),MATCH($C2974,$AD$9:$AO$9,0)),"-")</f>
        <v>47.72</v>
      </c>
      <c r="P2974" s="58" t="s">
        <v>131</v>
      </c>
      <c r="Q2974" s="58" t="s">
        <v>131</v>
      </c>
      <c r="R2974" s="100">
        <f t="array" ref="R2974">IFERROR(INDEX($AD$11:$AO$1485,MATCH($B2974&amp;$I2974,$Z$11:$Z$1485&amp;$AG$11:$AG$1485,0),MATCH($D2974,$AD$9:$AO$9,0)),"-")</f>
        <v>47.025700000000001</v>
      </c>
      <c r="S2974" s="58">
        <v>276</v>
      </c>
      <c r="T2974" s="58">
        <v>260</v>
      </c>
      <c r="U2974" s="58">
        <v>4</v>
      </c>
      <c r="V2974" s="58">
        <v>18</v>
      </c>
      <c r="W2974" s="50" t="str">
        <f t="shared" si="238"/>
        <v>-</v>
      </c>
      <c r="X2974" s="50">
        <f t="shared" si="239"/>
        <v>16</v>
      </c>
    </row>
    <row r="2975" spans="2:24" ht="15" x14ac:dyDescent="0.3">
      <c r="B2975" s="58" t="str">
        <f t="shared" si="240"/>
        <v>M50×3</v>
      </c>
      <c r="C2975" s="73" t="s">
        <v>216</v>
      </c>
      <c r="D2975" s="73" t="s">
        <v>221</v>
      </c>
      <c r="E2975" s="71" t="s">
        <v>0</v>
      </c>
      <c r="F2975" s="58">
        <v>50</v>
      </c>
      <c r="G2975" s="58">
        <v>3</v>
      </c>
      <c r="H2975" s="71" t="s">
        <v>484</v>
      </c>
      <c r="I2975" s="71" t="s">
        <v>384</v>
      </c>
      <c r="J2975" s="58" t="s">
        <v>313</v>
      </c>
      <c r="K2975" s="58" t="s">
        <v>491</v>
      </c>
      <c r="L2975" s="58">
        <v>50</v>
      </c>
      <c r="M2975" s="58">
        <v>3</v>
      </c>
      <c r="N2975" s="71">
        <v>60</v>
      </c>
      <c r="O2975" s="100">
        <f t="array" ref="O2975">IFERROR(INDEX($AD$11:$AO$1485,MATCH($B2975&amp;$I2975,$Z$11:$Z$1485&amp;$AG$11:$AG$1485,0),MATCH($C2975,$AD$9:$AO$9,0)),"-")</f>
        <v>49.71</v>
      </c>
      <c r="P2975" s="58" t="s">
        <v>131</v>
      </c>
      <c r="Q2975" s="58" t="s">
        <v>131</v>
      </c>
      <c r="R2975" s="100">
        <f t="array" ref="R2975">IFERROR(INDEX($AD$11:$AO$1485,MATCH($B2975&amp;$I2975,$Z$11:$Z$1485&amp;$AG$11:$AG$1485,0),MATCH($D2975,$AD$9:$AO$9,0)),"-")</f>
        <v>48.051400000000001</v>
      </c>
      <c r="S2975" s="58">
        <v>371</v>
      </c>
      <c r="T2975" s="58">
        <v>355</v>
      </c>
      <c r="U2975" s="58">
        <v>5</v>
      </c>
      <c r="V2975" s="58">
        <v>12</v>
      </c>
      <c r="W2975" s="50" t="str">
        <f t="shared" si="238"/>
        <v>-</v>
      </c>
      <c r="X2975" s="50">
        <f t="shared" si="239"/>
        <v>16</v>
      </c>
    </row>
    <row r="2976" spans="2:24" ht="15" x14ac:dyDescent="0.3">
      <c r="B2976" s="58" t="str">
        <f t="shared" si="240"/>
        <v>M50×2</v>
      </c>
      <c r="C2976" s="73" t="s">
        <v>216</v>
      </c>
      <c r="D2976" s="73" t="s">
        <v>221</v>
      </c>
      <c r="E2976" s="71" t="s">
        <v>0</v>
      </c>
      <c r="F2976" s="58">
        <v>50</v>
      </c>
      <c r="G2976" s="58">
        <v>2</v>
      </c>
      <c r="H2976" s="71" t="s">
        <v>484</v>
      </c>
      <c r="I2976" s="71" t="s">
        <v>384</v>
      </c>
      <c r="J2976" s="58" t="s">
        <v>313</v>
      </c>
      <c r="K2976" s="58" t="s">
        <v>491</v>
      </c>
      <c r="L2976" s="58">
        <v>50</v>
      </c>
      <c r="M2976" s="58">
        <v>2</v>
      </c>
      <c r="N2976" s="71">
        <v>60</v>
      </c>
      <c r="O2976" s="100">
        <f t="array" ref="O2976">IFERROR(INDEX($AD$11:$AO$1485,MATCH($B2976&amp;$I2976,$Z$11:$Z$1485&amp;$AG$11:$AG$1485,0),MATCH($C2976,$AD$9:$AO$9,0)),"-")</f>
        <v>49.57</v>
      </c>
      <c r="P2976" s="58" t="s">
        <v>131</v>
      </c>
      <c r="Q2976" s="58" t="s">
        <v>131</v>
      </c>
      <c r="R2976" s="100">
        <f t="array" ref="R2976">IFERROR(INDEX($AD$11:$AO$1485,MATCH($B2976&amp;$I2976,$Z$11:$Z$1485&amp;$AG$11:$AG$1485,0),MATCH($D2976,$AD$9:$AO$9,0)),"-")</f>
        <v>48.701000000000001</v>
      </c>
      <c r="S2976" s="58">
        <v>306</v>
      </c>
      <c r="T2976" s="58">
        <v>290</v>
      </c>
      <c r="U2976" s="58">
        <v>5</v>
      </c>
      <c r="V2976" s="58">
        <v>15</v>
      </c>
      <c r="W2976" s="50" t="str">
        <f t="shared" si="238"/>
        <v>-</v>
      </c>
      <c r="X2976" s="50">
        <f t="shared" si="239"/>
        <v>16</v>
      </c>
    </row>
    <row r="2977" spans="2:24" ht="15" x14ac:dyDescent="0.3">
      <c r="B2977" s="58" t="str">
        <f t="shared" si="240"/>
        <v>M50×1.5</v>
      </c>
      <c r="C2977" s="73" t="s">
        <v>216</v>
      </c>
      <c r="D2977" s="73" t="s">
        <v>221</v>
      </c>
      <c r="E2977" s="71" t="s">
        <v>0</v>
      </c>
      <c r="F2977" s="58">
        <v>50</v>
      </c>
      <c r="G2977" s="58">
        <v>1.5</v>
      </c>
      <c r="H2977" s="71" t="s">
        <v>484</v>
      </c>
      <c r="I2977" s="71" t="s">
        <v>384</v>
      </c>
      <c r="J2977" s="58" t="s">
        <v>313</v>
      </c>
      <c r="K2977" s="58" t="s">
        <v>491</v>
      </c>
      <c r="L2977" s="58">
        <v>50</v>
      </c>
      <c r="M2977" s="58">
        <v>1.5</v>
      </c>
      <c r="N2977" s="71">
        <v>60</v>
      </c>
      <c r="O2977" s="100">
        <f t="array" ref="O2977">IFERROR(INDEX($AD$11:$AO$1485,MATCH($B2977&amp;$I2977,$Z$11:$Z$1485&amp;$AG$11:$AG$1485,0),MATCH($C2977,$AD$9:$AO$9,0)),"-")</f>
        <v>49.72</v>
      </c>
      <c r="P2977" s="58" t="s">
        <v>131</v>
      </c>
      <c r="Q2977" s="58" t="s">
        <v>131</v>
      </c>
      <c r="R2977" s="100">
        <f t="array" ref="R2977">IFERROR(INDEX($AD$11:$AO$1485,MATCH($B2977&amp;$I2977,$Z$11:$Z$1485&amp;$AG$11:$AG$1485,0),MATCH($D2977,$AD$9:$AO$9,0)),"-")</f>
        <v>49.025700000000001</v>
      </c>
      <c r="S2977" s="58">
        <v>276</v>
      </c>
      <c r="T2977" s="58">
        <v>260</v>
      </c>
      <c r="U2977" s="58">
        <v>4</v>
      </c>
      <c r="V2977" s="58">
        <v>18</v>
      </c>
      <c r="W2977" s="50" t="str">
        <f t="shared" si="238"/>
        <v>-</v>
      </c>
      <c r="X2977" s="50">
        <f t="shared" si="239"/>
        <v>16</v>
      </c>
    </row>
    <row r="2978" spans="2:24" ht="15" x14ac:dyDescent="0.3">
      <c r="B2978" s="58" t="str">
        <f t="shared" si="240"/>
        <v>M52×4</v>
      </c>
      <c r="C2978" s="73" t="s">
        <v>216</v>
      </c>
      <c r="D2978" s="73" t="s">
        <v>221</v>
      </c>
      <c r="E2978" s="71" t="s">
        <v>0</v>
      </c>
      <c r="F2978" s="58">
        <v>52</v>
      </c>
      <c r="G2978" s="58">
        <v>4</v>
      </c>
      <c r="H2978" s="71" t="s">
        <v>484</v>
      </c>
      <c r="I2978" s="71" t="s">
        <v>384</v>
      </c>
      <c r="J2978" s="58" t="s">
        <v>313</v>
      </c>
      <c r="K2978" s="58" t="s">
        <v>491</v>
      </c>
      <c r="L2978" s="58">
        <v>52</v>
      </c>
      <c r="M2978" s="58">
        <v>4</v>
      </c>
      <c r="N2978" s="71">
        <v>60</v>
      </c>
      <c r="O2978" s="100">
        <f t="array" ref="O2978">IFERROR(INDEX($AD$11:$AO$1485,MATCH($B2978&amp;$I2978,$Z$11:$Z$1485&amp;$AG$11:$AG$1485,0),MATCH($C2978,$AD$9:$AO$9,0)),"-")</f>
        <v>51.53</v>
      </c>
      <c r="P2978" s="58" t="s">
        <v>131</v>
      </c>
      <c r="Q2978" s="58" t="s">
        <v>131</v>
      </c>
      <c r="R2978" s="100">
        <f t="array" ref="R2978">IFERROR(INDEX($AD$11:$AO$1485,MATCH($B2978&amp;$I2978,$Z$11:$Z$1485&amp;$AG$11:$AG$1485,0),MATCH($D2978,$AD$9:$AO$9,0)),"-")</f>
        <v>49.401899999999998</v>
      </c>
      <c r="S2978" s="58">
        <v>418</v>
      </c>
      <c r="T2978" s="58">
        <v>400</v>
      </c>
      <c r="U2978" s="58">
        <v>5</v>
      </c>
      <c r="V2978" s="58">
        <v>11</v>
      </c>
      <c r="W2978" s="50" t="str">
        <f t="shared" si="238"/>
        <v>-</v>
      </c>
      <c r="X2978" s="50">
        <f t="shared" si="239"/>
        <v>18</v>
      </c>
    </row>
    <row r="2979" spans="2:24" ht="15" x14ac:dyDescent="0.3">
      <c r="B2979" s="58" t="str">
        <f t="shared" si="240"/>
        <v>M52×3</v>
      </c>
      <c r="C2979" s="73" t="s">
        <v>216</v>
      </c>
      <c r="D2979" s="73" t="s">
        <v>221</v>
      </c>
      <c r="E2979" s="71" t="s">
        <v>0</v>
      </c>
      <c r="F2979" s="58">
        <v>52</v>
      </c>
      <c r="G2979" s="58">
        <v>3</v>
      </c>
      <c r="H2979" s="71" t="s">
        <v>484</v>
      </c>
      <c r="I2979" s="71" t="s">
        <v>384</v>
      </c>
      <c r="J2979" s="58" t="s">
        <v>313</v>
      </c>
      <c r="K2979" s="58" t="s">
        <v>491</v>
      </c>
      <c r="L2979" s="58">
        <v>52</v>
      </c>
      <c r="M2979" s="58">
        <v>3</v>
      </c>
      <c r="N2979" s="71">
        <v>60</v>
      </c>
      <c r="O2979" s="100">
        <f t="array" ref="O2979">IFERROR(INDEX($AD$11:$AO$1485,MATCH($B2979&amp;$I2979,$Z$11:$Z$1485&amp;$AG$11:$AG$1485,0),MATCH($C2979,$AD$9:$AO$9,0)),"-")</f>
        <v>51.71</v>
      </c>
      <c r="P2979" s="58" t="s">
        <v>131</v>
      </c>
      <c r="Q2979" s="58" t="s">
        <v>131</v>
      </c>
      <c r="R2979" s="100">
        <f t="array" ref="R2979">IFERROR(INDEX($AD$11:$AO$1485,MATCH($B2979&amp;$I2979,$Z$11:$Z$1485&amp;$AG$11:$AG$1485,0),MATCH($D2979,$AD$9:$AO$9,0)),"-")</f>
        <v>50.051400000000001</v>
      </c>
      <c r="S2979" s="58">
        <v>373</v>
      </c>
      <c r="T2979" s="58">
        <v>355</v>
      </c>
      <c r="U2979" s="58">
        <v>5</v>
      </c>
      <c r="V2979" s="58">
        <v>12</v>
      </c>
      <c r="W2979" s="50" t="str">
        <f t="shared" si="238"/>
        <v>-</v>
      </c>
      <c r="X2979" s="50">
        <f t="shared" si="239"/>
        <v>18</v>
      </c>
    </row>
    <row r="2980" spans="2:24" ht="15" x14ac:dyDescent="0.3">
      <c r="B2980" s="58" t="str">
        <f t="shared" si="240"/>
        <v>M52×2</v>
      </c>
      <c r="C2980" s="73" t="s">
        <v>216</v>
      </c>
      <c r="D2980" s="73" t="s">
        <v>221</v>
      </c>
      <c r="E2980" s="71" t="s">
        <v>0</v>
      </c>
      <c r="F2980" s="58">
        <v>52</v>
      </c>
      <c r="G2980" s="58">
        <v>2</v>
      </c>
      <c r="H2980" s="71" t="s">
        <v>484</v>
      </c>
      <c r="I2980" s="71" t="s">
        <v>384</v>
      </c>
      <c r="J2980" s="58" t="s">
        <v>313</v>
      </c>
      <c r="K2980" s="58" t="s">
        <v>491</v>
      </c>
      <c r="L2980" s="58">
        <v>52</v>
      </c>
      <c r="M2980" s="58">
        <v>2</v>
      </c>
      <c r="N2980" s="71">
        <v>60</v>
      </c>
      <c r="O2980" s="100">
        <f t="array" ref="O2980">IFERROR(INDEX($AD$11:$AO$1485,MATCH($B2980&amp;$I2980,$Z$11:$Z$1485&amp;$AG$11:$AG$1485,0),MATCH($C2980,$AD$9:$AO$9,0)),"-")</f>
        <v>51.58</v>
      </c>
      <c r="P2980" s="58" t="s">
        <v>131</v>
      </c>
      <c r="Q2980" s="58" t="s">
        <v>131</v>
      </c>
      <c r="R2980" s="100">
        <f t="array" ref="R2980">IFERROR(INDEX($AD$11:$AO$1485,MATCH($B2980&amp;$I2980,$Z$11:$Z$1485&amp;$AG$11:$AG$1485,0),MATCH($D2980,$AD$9:$AO$9,0)),"-")</f>
        <v>50.701000000000001</v>
      </c>
      <c r="S2980" s="58">
        <v>318</v>
      </c>
      <c r="T2980" s="58">
        <v>300</v>
      </c>
      <c r="U2980" s="58">
        <v>5</v>
      </c>
      <c r="V2980" s="58">
        <v>15</v>
      </c>
      <c r="W2980" s="50" t="str">
        <f t="shared" si="238"/>
        <v>-</v>
      </c>
      <c r="X2980" s="50">
        <f t="shared" si="239"/>
        <v>18</v>
      </c>
    </row>
    <row r="2981" spans="2:24" ht="15" x14ac:dyDescent="0.3">
      <c r="B2981" s="58" t="str">
        <f t="shared" si="240"/>
        <v>M52×1.5</v>
      </c>
      <c r="C2981" s="73" t="s">
        <v>216</v>
      </c>
      <c r="D2981" s="73" t="s">
        <v>221</v>
      </c>
      <c r="E2981" s="71" t="s">
        <v>0</v>
      </c>
      <c r="F2981" s="58">
        <v>52</v>
      </c>
      <c r="G2981" s="58">
        <v>1.5</v>
      </c>
      <c r="H2981" s="71" t="s">
        <v>484</v>
      </c>
      <c r="I2981" s="71" t="s">
        <v>384</v>
      </c>
      <c r="J2981" s="58" t="s">
        <v>313</v>
      </c>
      <c r="K2981" s="58" t="s">
        <v>491</v>
      </c>
      <c r="L2981" s="58">
        <v>52</v>
      </c>
      <c r="M2981" s="58">
        <v>1.5</v>
      </c>
      <c r="N2981" s="71">
        <v>60</v>
      </c>
      <c r="O2981" s="100">
        <f t="array" ref="O2981">IFERROR(INDEX($AD$11:$AO$1485,MATCH($B2981&amp;$I2981,$Z$11:$Z$1485&amp;$AG$11:$AG$1485,0),MATCH($C2981,$AD$9:$AO$9,0)),"-")</f>
        <v>51.73</v>
      </c>
      <c r="P2981" s="58" t="s">
        <v>131</v>
      </c>
      <c r="Q2981" s="58" t="s">
        <v>131</v>
      </c>
      <c r="R2981" s="100">
        <f t="array" ref="R2981">IFERROR(INDEX($AD$11:$AO$1485,MATCH($B2981&amp;$I2981,$Z$11:$Z$1485&amp;$AG$11:$AG$1485,0),MATCH($D2981,$AD$9:$AO$9,0)),"-")</f>
        <v>51.025700000000001</v>
      </c>
      <c r="S2981" s="58">
        <v>288</v>
      </c>
      <c r="T2981" s="58">
        <v>270</v>
      </c>
      <c r="U2981" s="58">
        <v>4</v>
      </c>
      <c r="V2981" s="58">
        <v>18</v>
      </c>
      <c r="W2981" s="50" t="str">
        <f t="shared" si="238"/>
        <v>-</v>
      </c>
      <c r="X2981" s="50">
        <f t="shared" si="239"/>
        <v>18</v>
      </c>
    </row>
    <row r="2982" spans="2:24" ht="15" x14ac:dyDescent="0.3">
      <c r="B2982" s="58" t="str">
        <f t="shared" si="240"/>
        <v>M55×4</v>
      </c>
      <c r="C2982" s="73" t="s">
        <v>216</v>
      </c>
      <c r="D2982" s="73" t="s">
        <v>221</v>
      </c>
      <c r="E2982" s="71" t="s">
        <v>0</v>
      </c>
      <c r="F2982" s="58">
        <v>55</v>
      </c>
      <c r="G2982" s="58">
        <v>4</v>
      </c>
      <c r="H2982" s="71" t="s">
        <v>484</v>
      </c>
      <c r="I2982" s="71" t="s">
        <v>384</v>
      </c>
      <c r="J2982" s="58" t="s">
        <v>313</v>
      </c>
      <c r="K2982" s="58" t="s">
        <v>491</v>
      </c>
      <c r="L2982" s="58">
        <v>55</v>
      </c>
      <c r="M2982" s="58">
        <v>4</v>
      </c>
      <c r="N2982" s="71">
        <v>60</v>
      </c>
      <c r="O2982" s="100">
        <f t="array" ref="O2982">IFERROR(INDEX($AD$11:$AO$1485,MATCH($B2982&amp;$I2982,$Z$11:$Z$1485&amp;$AG$11:$AG$1485,0),MATCH($C2982,$AD$9:$AO$9,0)),"-")</f>
        <v>54.53</v>
      </c>
      <c r="P2982" s="58" t="s">
        <v>131</v>
      </c>
      <c r="Q2982" s="58" t="s">
        <v>131</v>
      </c>
      <c r="R2982" s="100">
        <f t="array" ref="R2982">IFERROR(INDEX($AD$11:$AO$1485,MATCH($B2982&amp;$I2982,$Z$11:$Z$1485&amp;$AG$11:$AG$1485,0),MATCH($D2982,$AD$9:$AO$9,0)),"-")</f>
        <v>52.401899999999998</v>
      </c>
      <c r="S2982" s="58">
        <v>418</v>
      </c>
      <c r="T2982" s="58">
        <v>400</v>
      </c>
      <c r="U2982" s="58">
        <v>5</v>
      </c>
      <c r="V2982" s="58">
        <v>11</v>
      </c>
      <c r="W2982" s="50" t="str">
        <f t="shared" si="238"/>
        <v>-</v>
      </c>
      <c r="X2982" s="50">
        <f t="shared" si="239"/>
        <v>18</v>
      </c>
    </row>
    <row r="2983" spans="2:24" ht="15" x14ac:dyDescent="0.3">
      <c r="B2983" s="58" t="str">
        <f t="shared" si="240"/>
        <v>M55×3</v>
      </c>
      <c r="C2983" s="73" t="s">
        <v>216</v>
      </c>
      <c r="D2983" s="73" t="s">
        <v>221</v>
      </c>
      <c r="E2983" s="71" t="s">
        <v>0</v>
      </c>
      <c r="F2983" s="58">
        <v>55</v>
      </c>
      <c r="G2983" s="58">
        <v>3</v>
      </c>
      <c r="H2983" s="71" t="s">
        <v>484</v>
      </c>
      <c r="I2983" s="71" t="s">
        <v>384</v>
      </c>
      <c r="J2983" s="58" t="s">
        <v>313</v>
      </c>
      <c r="K2983" s="58" t="s">
        <v>491</v>
      </c>
      <c r="L2983" s="58">
        <v>55</v>
      </c>
      <c r="M2983" s="58">
        <v>3</v>
      </c>
      <c r="N2983" s="71">
        <v>60</v>
      </c>
      <c r="O2983" s="100">
        <f t="array" ref="O2983">IFERROR(INDEX($AD$11:$AO$1485,MATCH($B2983&amp;$I2983,$Z$11:$Z$1485&amp;$AG$11:$AG$1485,0),MATCH($C2983,$AD$9:$AO$9,0)),"-")</f>
        <v>54.71</v>
      </c>
      <c r="P2983" s="58" t="s">
        <v>131</v>
      </c>
      <c r="Q2983" s="58" t="s">
        <v>131</v>
      </c>
      <c r="R2983" s="100">
        <f t="array" ref="R2983">IFERROR(INDEX($AD$11:$AO$1485,MATCH($B2983&amp;$I2983,$Z$11:$Z$1485&amp;$AG$11:$AG$1485,0),MATCH($D2983,$AD$9:$AO$9,0)),"-")</f>
        <v>53.051400000000001</v>
      </c>
      <c r="S2983" s="58">
        <v>373</v>
      </c>
      <c r="T2983" s="58">
        <v>355</v>
      </c>
      <c r="U2983" s="58">
        <v>5</v>
      </c>
      <c r="V2983" s="58">
        <v>12</v>
      </c>
      <c r="W2983" s="50" t="str">
        <f t="shared" si="238"/>
        <v>-</v>
      </c>
      <c r="X2983" s="50">
        <f t="shared" si="239"/>
        <v>18</v>
      </c>
    </row>
    <row r="2984" spans="2:24" ht="15" x14ac:dyDescent="0.3">
      <c r="B2984" s="58" t="str">
        <f t="shared" si="240"/>
        <v>M55×2</v>
      </c>
      <c r="C2984" s="73" t="s">
        <v>216</v>
      </c>
      <c r="D2984" s="73" t="s">
        <v>221</v>
      </c>
      <c r="E2984" s="71" t="s">
        <v>0</v>
      </c>
      <c r="F2984" s="58">
        <v>55</v>
      </c>
      <c r="G2984" s="58">
        <v>2</v>
      </c>
      <c r="H2984" s="71" t="s">
        <v>484</v>
      </c>
      <c r="I2984" s="71" t="s">
        <v>384</v>
      </c>
      <c r="J2984" s="58" t="s">
        <v>313</v>
      </c>
      <c r="K2984" s="58" t="s">
        <v>491</v>
      </c>
      <c r="L2984" s="58">
        <v>55</v>
      </c>
      <c r="M2984" s="58">
        <v>2</v>
      </c>
      <c r="N2984" s="71">
        <v>60</v>
      </c>
      <c r="O2984" s="100">
        <f t="array" ref="O2984">IFERROR(INDEX($AD$11:$AO$1485,MATCH($B2984&amp;$I2984,$Z$11:$Z$1485&amp;$AG$11:$AG$1485,0),MATCH($C2984,$AD$9:$AO$9,0)),"-")</f>
        <v>54.58</v>
      </c>
      <c r="P2984" s="58" t="s">
        <v>131</v>
      </c>
      <c r="Q2984" s="58" t="s">
        <v>131</v>
      </c>
      <c r="R2984" s="100">
        <f t="array" ref="R2984">IFERROR(INDEX($AD$11:$AO$1485,MATCH($B2984&amp;$I2984,$Z$11:$Z$1485&amp;$AG$11:$AG$1485,0),MATCH($D2984,$AD$9:$AO$9,0)),"-")</f>
        <v>53.701000000000001</v>
      </c>
      <c r="S2984" s="58">
        <v>318</v>
      </c>
      <c r="T2984" s="58">
        <v>300</v>
      </c>
      <c r="U2984" s="58">
        <v>5</v>
      </c>
      <c r="V2984" s="58">
        <v>15</v>
      </c>
      <c r="W2984" s="50" t="str">
        <f t="shared" si="238"/>
        <v>-</v>
      </c>
      <c r="X2984" s="50">
        <f t="shared" si="239"/>
        <v>18</v>
      </c>
    </row>
    <row r="2985" spans="2:24" ht="15" x14ac:dyDescent="0.3">
      <c r="B2985" s="58" t="str">
        <f t="shared" si="240"/>
        <v>M55×1.5</v>
      </c>
      <c r="C2985" s="73" t="s">
        <v>216</v>
      </c>
      <c r="D2985" s="73" t="s">
        <v>221</v>
      </c>
      <c r="E2985" s="71" t="s">
        <v>0</v>
      </c>
      <c r="F2985" s="58">
        <v>55</v>
      </c>
      <c r="G2985" s="58">
        <v>1.5</v>
      </c>
      <c r="H2985" s="71" t="s">
        <v>484</v>
      </c>
      <c r="I2985" s="71" t="s">
        <v>384</v>
      </c>
      <c r="J2985" s="58" t="s">
        <v>313</v>
      </c>
      <c r="K2985" s="58" t="s">
        <v>491</v>
      </c>
      <c r="L2985" s="58">
        <v>55</v>
      </c>
      <c r="M2985" s="58">
        <v>1.5</v>
      </c>
      <c r="N2985" s="71">
        <v>60</v>
      </c>
      <c r="O2985" s="100">
        <f t="array" ref="O2985">IFERROR(INDEX($AD$11:$AO$1485,MATCH($B2985&amp;$I2985,$Z$11:$Z$1485&amp;$AG$11:$AG$1485,0),MATCH($C2985,$AD$9:$AO$9,0)),"-")</f>
        <v>54.73</v>
      </c>
      <c r="P2985" s="58" t="s">
        <v>131</v>
      </c>
      <c r="Q2985" s="58" t="s">
        <v>131</v>
      </c>
      <c r="R2985" s="100">
        <f t="array" ref="R2985">IFERROR(INDEX($AD$11:$AO$1485,MATCH($B2985&amp;$I2985,$Z$11:$Z$1485&amp;$AG$11:$AG$1485,0),MATCH($D2985,$AD$9:$AO$9,0)),"-")</f>
        <v>54.025700000000001</v>
      </c>
      <c r="S2985" s="58">
        <v>288</v>
      </c>
      <c r="T2985" s="58">
        <v>270</v>
      </c>
      <c r="U2985" s="58">
        <v>4</v>
      </c>
      <c r="V2985" s="58">
        <v>18</v>
      </c>
      <c r="W2985" s="50" t="str">
        <f t="shared" si="238"/>
        <v>-</v>
      </c>
      <c r="X2985" s="50">
        <f t="shared" si="239"/>
        <v>18</v>
      </c>
    </row>
    <row r="2986" spans="2:24" ht="15" x14ac:dyDescent="0.3">
      <c r="B2986" s="58" t="str">
        <f t="shared" si="240"/>
        <v>M56×4</v>
      </c>
      <c r="C2986" s="73" t="s">
        <v>216</v>
      </c>
      <c r="D2986" s="73" t="s">
        <v>221</v>
      </c>
      <c r="E2986" s="71" t="s">
        <v>0</v>
      </c>
      <c r="F2986" s="58">
        <v>56</v>
      </c>
      <c r="G2986" s="58">
        <v>4</v>
      </c>
      <c r="H2986" s="71" t="s">
        <v>484</v>
      </c>
      <c r="I2986" s="71" t="s">
        <v>384</v>
      </c>
      <c r="J2986" s="58" t="s">
        <v>313</v>
      </c>
      <c r="K2986" s="58" t="s">
        <v>491</v>
      </c>
      <c r="L2986" s="58">
        <v>56</v>
      </c>
      <c r="M2986" s="58">
        <v>4</v>
      </c>
      <c r="N2986" s="71">
        <v>60</v>
      </c>
      <c r="O2986" s="100">
        <f t="array" ref="O2986">IFERROR(INDEX($AD$11:$AO$1485,MATCH($B2986&amp;$I2986,$Z$11:$Z$1485&amp;$AG$11:$AG$1485,0),MATCH($C2986,$AD$9:$AO$9,0)),"-")</f>
        <v>55.53</v>
      </c>
      <c r="P2986" s="58" t="s">
        <v>131</v>
      </c>
      <c r="Q2986" s="58" t="s">
        <v>131</v>
      </c>
      <c r="R2986" s="100">
        <f t="array" ref="R2986">IFERROR(INDEX($AD$11:$AO$1485,MATCH($B2986&amp;$I2986,$Z$11:$Z$1485&amp;$AG$11:$AG$1485,0),MATCH($D2986,$AD$9:$AO$9,0)),"-")</f>
        <v>53.401899999999998</v>
      </c>
      <c r="S2986" s="58">
        <v>418</v>
      </c>
      <c r="T2986" s="58">
        <v>400</v>
      </c>
      <c r="U2986" s="58">
        <v>5</v>
      </c>
      <c r="V2986" s="58">
        <v>11</v>
      </c>
      <c r="W2986" s="50" t="str">
        <f t="shared" si="238"/>
        <v>-</v>
      </c>
      <c r="X2986" s="50">
        <f t="shared" si="239"/>
        <v>18</v>
      </c>
    </row>
    <row r="2987" spans="2:24" ht="15" x14ac:dyDescent="0.3">
      <c r="B2987" s="58" t="str">
        <f t="shared" si="240"/>
        <v>M56×3</v>
      </c>
      <c r="C2987" s="73" t="s">
        <v>216</v>
      </c>
      <c r="D2987" s="73" t="s">
        <v>221</v>
      </c>
      <c r="E2987" s="71" t="s">
        <v>0</v>
      </c>
      <c r="F2987" s="58">
        <v>56</v>
      </c>
      <c r="G2987" s="58">
        <v>3</v>
      </c>
      <c r="H2987" s="71" t="s">
        <v>484</v>
      </c>
      <c r="I2987" s="71" t="s">
        <v>384</v>
      </c>
      <c r="J2987" s="58" t="s">
        <v>313</v>
      </c>
      <c r="K2987" s="58" t="s">
        <v>491</v>
      </c>
      <c r="L2987" s="58">
        <v>56</v>
      </c>
      <c r="M2987" s="58">
        <v>3</v>
      </c>
      <c r="N2987" s="71">
        <v>60</v>
      </c>
      <c r="O2987" s="100">
        <f t="array" ref="O2987">IFERROR(INDEX($AD$11:$AO$1485,MATCH($B2987&amp;$I2987,$Z$11:$Z$1485&amp;$AG$11:$AG$1485,0),MATCH($C2987,$AD$9:$AO$9,0)),"-")</f>
        <v>55.71</v>
      </c>
      <c r="P2987" s="58" t="s">
        <v>131</v>
      </c>
      <c r="Q2987" s="58" t="s">
        <v>131</v>
      </c>
      <c r="R2987" s="100">
        <f t="array" ref="R2987">IFERROR(INDEX($AD$11:$AO$1485,MATCH($B2987&amp;$I2987,$Z$11:$Z$1485&amp;$AG$11:$AG$1485,0),MATCH($D2987,$AD$9:$AO$9,0)),"-")</f>
        <v>54.051400000000001</v>
      </c>
      <c r="S2987" s="58">
        <v>373</v>
      </c>
      <c r="T2987" s="58">
        <v>355</v>
      </c>
      <c r="U2987" s="58">
        <v>5</v>
      </c>
      <c r="V2987" s="58">
        <v>12</v>
      </c>
      <c r="W2987" s="50" t="str">
        <f t="shared" ref="W2987:W3050" si="241">IF(P2987="-","-",P2987-Q2987)</f>
        <v>-</v>
      </c>
      <c r="X2987" s="50">
        <f t="shared" ref="X2987:X3050" si="242">S2987-T2987</f>
        <v>18</v>
      </c>
    </row>
    <row r="2988" spans="2:24" ht="15" x14ac:dyDescent="0.3">
      <c r="B2988" s="58" t="str">
        <f t="shared" si="240"/>
        <v>M56×2</v>
      </c>
      <c r="C2988" s="73" t="s">
        <v>216</v>
      </c>
      <c r="D2988" s="73" t="s">
        <v>221</v>
      </c>
      <c r="E2988" s="71" t="s">
        <v>0</v>
      </c>
      <c r="F2988" s="58">
        <v>56</v>
      </c>
      <c r="G2988" s="58">
        <v>2</v>
      </c>
      <c r="H2988" s="71" t="s">
        <v>484</v>
      </c>
      <c r="I2988" s="71" t="s">
        <v>384</v>
      </c>
      <c r="J2988" s="58" t="s">
        <v>313</v>
      </c>
      <c r="K2988" s="58" t="s">
        <v>491</v>
      </c>
      <c r="L2988" s="58">
        <v>56</v>
      </c>
      <c r="M2988" s="58">
        <v>2</v>
      </c>
      <c r="N2988" s="71">
        <v>60</v>
      </c>
      <c r="O2988" s="100">
        <f t="array" ref="O2988">IFERROR(INDEX($AD$11:$AO$1485,MATCH($B2988&amp;$I2988,$Z$11:$Z$1485&amp;$AG$11:$AG$1485,0),MATCH($C2988,$AD$9:$AO$9,0)),"-")</f>
        <v>55.87</v>
      </c>
      <c r="P2988" s="58" t="s">
        <v>131</v>
      </c>
      <c r="Q2988" s="58" t="s">
        <v>131</v>
      </c>
      <c r="R2988" s="100">
        <f t="array" ref="R2988">IFERROR(INDEX($AD$11:$AO$1485,MATCH($B2988&amp;$I2988,$Z$11:$Z$1485&amp;$AG$11:$AG$1485,0),MATCH($D2988,$AD$9:$AO$9,0)),"-")</f>
        <v>54.701000000000001</v>
      </c>
      <c r="S2988" s="58">
        <v>318</v>
      </c>
      <c r="T2988" s="58">
        <v>300</v>
      </c>
      <c r="U2988" s="58">
        <v>5</v>
      </c>
      <c r="V2988" s="58">
        <v>15</v>
      </c>
      <c r="W2988" s="50" t="str">
        <f t="shared" si="241"/>
        <v>-</v>
      </c>
      <c r="X2988" s="50">
        <f t="shared" si="242"/>
        <v>18</v>
      </c>
    </row>
    <row r="2989" spans="2:24" ht="15" x14ac:dyDescent="0.3">
      <c r="B2989" s="58" t="str">
        <f t="shared" si="240"/>
        <v>M56×1.5</v>
      </c>
      <c r="C2989" s="73" t="s">
        <v>216</v>
      </c>
      <c r="D2989" s="73" t="s">
        <v>221</v>
      </c>
      <c r="E2989" s="71" t="s">
        <v>0</v>
      </c>
      <c r="F2989" s="58">
        <v>56</v>
      </c>
      <c r="G2989" s="58">
        <v>1.5</v>
      </c>
      <c r="H2989" s="71" t="s">
        <v>484</v>
      </c>
      <c r="I2989" s="71" t="s">
        <v>384</v>
      </c>
      <c r="J2989" s="58" t="s">
        <v>313</v>
      </c>
      <c r="K2989" s="58" t="s">
        <v>491</v>
      </c>
      <c r="L2989" s="58">
        <v>56</v>
      </c>
      <c r="M2989" s="58">
        <v>1.5</v>
      </c>
      <c r="N2989" s="71">
        <v>60</v>
      </c>
      <c r="O2989" s="100">
        <f t="array" ref="O2989">IFERROR(INDEX($AD$11:$AO$1485,MATCH($B2989&amp;$I2989,$Z$11:$Z$1485&amp;$AG$11:$AG$1485,0),MATCH($C2989,$AD$9:$AO$9,0)),"-")</f>
        <v>55.94</v>
      </c>
      <c r="P2989" s="58" t="s">
        <v>131</v>
      </c>
      <c r="Q2989" s="58" t="s">
        <v>131</v>
      </c>
      <c r="R2989" s="100">
        <f t="array" ref="R2989">IFERROR(INDEX($AD$11:$AO$1485,MATCH($B2989&amp;$I2989,$Z$11:$Z$1485&amp;$AG$11:$AG$1485,0),MATCH($D2989,$AD$9:$AO$9,0)),"-")</f>
        <v>55.025700000000001</v>
      </c>
      <c r="S2989" s="58">
        <v>283</v>
      </c>
      <c r="T2989" s="58">
        <v>265</v>
      </c>
      <c r="U2989" s="58">
        <v>4</v>
      </c>
      <c r="V2989" s="58">
        <v>18</v>
      </c>
      <c r="W2989" s="50" t="str">
        <f t="shared" si="241"/>
        <v>-</v>
      </c>
      <c r="X2989" s="50">
        <f t="shared" si="242"/>
        <v>18</v>
      </c>
    </row>
    <row r="2990" spans="2:24" ht="15" x14ac:dyDescent="0.3">
      <c r="B2990" s="58" t="str">
        <f t="shared" si="240"/>
        <v>M58×4</v>
      </c>
      <c r="C2990" s="73" t="s">
        <v>216</v>
      </c>
      <c r="D2990" s="73" t="s">
        <v>221</v>
      </c>
      <c r="E2990" s="71" t="s">
        <v>0</v>
      </c>
      <c r="F2990" s="58">
        <v>58</v>
      </c>
      <c r="G2990" s="58">
        <v>4</v>
      </c>
      <c r="H2990" s="71" t="s">
        <v>484</v>
      </c>
      <c r="I2990" s="71" t="s">
        <v>384</v>
      </c>
      <c r="J2990" s="58" t="s">
        <v>313</v>
      </c>
      <c r="K2990" s="58" t="s">
        <v>491</v>
      </c>
      <c r="L2990" s="58">
        <v>58</v>
      </c>
      <c r="M2990" s="58">
        <v>4</v>
      </c>
      <c r="N2990" s="71">
        <v>60</v>
      </c>
      <c r="O2990" s="100">
        <f t="array" ref="O2990">IFERROR(INDEX($AD$11:$AO$1485,MATCH($B2990&amp;$I2990,$Z$11:$Z$1485&amp;$AG$11:$AG$1485,0),MATCH($C2990,$AD$9:$AO$9,0)),"-")</f>
        <v>57.53</v>
      </c>
      <c r="P2990" s="58" t="s">
        <v>131</v>
      </c>
      <c r="Q2990" s="58" t="s">
        <v>131</v>
      </c>
      <c r="R2990" s="100">
        <f t="array" ref="R2990">IFERROR(INDEX($AD$11:$AO$1485,MATCH($B2990&amp;$I2990,$Z$11:$Z$1485&amp;$AG$11:$AG$1485,0),MATCH($D2990,$AD$9:$AO$9,0)),"-")</f>
        <v>55.401899999999998</v>
      </c>
      <c r="S2990" s="58">
        <v>418</v>
      </c>
      <c r="T2990" s="58">
        <v>400</v>
      </c>
      <c r="U2990" s="58">
        <v>5</v>
      </c>
      <c r="V2990" s="58">
        <v>11</v>
      </c>
      <c r="W2990" s="50" t="str">
        <f t="shared" si="241"/>
        <v>-</v>
      </c>
      <c r="X2990" s="50">
        <f t="shared" si="242"/>
        <v>18</v>
      </c>
    </row>
    <row r="2991" spans="2:24" ht="15" x14ac:dyDescent="0.3">
      <c r="B2991" s="58" t="str">
        <f t="shared" si="240"/>
        <v>M58×3</v>
      </c>
      <c r="C2991" s="73" t="s">
        <v>216</v>
      </c>
      <c r="D2991" s="73" t="s">
        <v>221</v>
      </c>
      <c r="E2991" s="71" t="s">
        <v>0</v>
      </c>
      <c r="F2991" s="58">
        <v>58</v>
      </c>
      <c r="G2991" s="58">
        <v>3</v>
      </c>
      <c r="H2991" s="71" t="s">
        <v>484</v>
      </c>
      <c r="I2991" s="71" t="s">
        <v>384</v>
      </c>
      <c r="J2991" s="58" t="s">
        <v>313</v>
      </c>
      <c r="K2991" s="58" t="s">
        <v>491</v>
      </c>
      <c r="L2991" s="58">
        <v>58</v>
      </c>
      <c r="M2991" s="58">
        <v>3</v>
      </c>
      <c r="N2991" s="71">
        <v>60</v>
      </c>
      <c r="O2991" s="100">
        <f t="array" ref="O2991">IFERROR(INDEX($AD$11:$AO$1485,MATCH($B2991&amp;$I2991,$Z$11:$Z$1485&amp;$AG$11:$AG$1485,0),MATCH($C2991,$AD$9:$AO$9,0)),"-")</f>
        <v>57.71</v>
      </c>
      <c r="P2991" s="58" t="s">
        <v>131</v>
      </c>
      <c r="Q2991" s="58" t="s">
        <v>131</v>
      </c>
      <c r="R2991" s="100">
        <f t="array" ref="R2991">IFERROR(INDEX($AD$11:$AO$1485,MATCH($B2991&amp;$I2991,$Z$11:$Z$1485&amp;$AG$11:$AG$1485,0),MATCH($D2991,$AD$9:$AO$9,0)),"-")</f>
        <v>56.051400000000001</v>
      </c>
      <c r="S2991" s="58">
        <v>373</v>
      </c>
      <c r="T2991" s="58">
        <v>355</v>
      </c>
      <c r="U2991" s="58">
        <v>5</v>
      </c>
      <c r="V2991" s="58">
        <v>12</v>
      </c>
      <c r="W2991" s="50" t="str">
        <f t="shared" si="241"/>
        <v>-</v>
      </c>
      <c r="X2991" s="50">
        <f t="shared" si="242"/>
        <v>18</v>
      </c>
    </row>
    <row r="2992" spans="2:24" ht="15" x14ac:dyDescent="0.3">
      <c r="B2992" s="58" t="str">
        <f t="shared" si="240"/>
        <v>M58×2</v>
      </c>
      <c r="C2992" s="73" t="s">
        <v>216</v>
      </c>
      <c r="D2992" s="73" t="s">
        <v>221</v>
      </c>
      <c r="E2992" s="71" t="s">
        <v>0</v>
      </c>
      <c r="F2992" s="58">
        <v>58</v>
      </c>
      <c r="G2992" s="58">
        <v>2</v>
      </c>
      <c r="H2992" s="71" t="s">
        <v>484</v>
      </c>
      <c r="I2992" s="71" t="s">
        <v>384</v>
      </c>
      <c r="J2992" s="58" t="s">
        <v>313</v>
      </c>
      <c r="K2992" s="58" t="s">
        <v>491</v>
      </c>
      <c r="L2992" s="58">
        <v>58</v>
      </c>
      <c r="M2992" s="58">
        <v>2</v>
      </c>
      <c r="N2992" s="71">
        <v>60</v>
      </c>
      <c r="O2992" s="100">
        <f t="array" ref="O2992">IFERROR(INDEX($AD$11:$AO$1485,MATCH($B2992&amp;$I2992,$Z$11:$Z$1485&amp;$AG$11:$AG$1485,0),MATCH($C2992,$AD$9:$AO$9,0)),"-")</f>
        <v>57.58</v>
      </c>
      <c r="P2992" s="58" t="s">
        <v>131</v>
      </c>
      <c r="Q2992" s="58" t="s">
        <v>131</v>
      </c>
      <c r="R2992" s="100">
        <f t="array" ref="R2992">IFERROR(INDEX($AD$11:$AO$1485,MATCH($B2992&amp;$I2992,$Z$11:$Z$1485&amp;$AG$11:$AG$1485,0),MATCH($D2992,$AD$9:$AO$9,0)),"-")</f>
        <v>56.701000000000001</v>
      </c>
      <c r="S2992" s="58">
        <v>318</v>
      </c>
      <c r="T2992" s="58">
        <v>300</v>
      </c>
      <c r="U2992" s="58">
        <v>5</v>
      </c>
      <c r="V2992" s="58">
        <v>15</v>
      </c>
      <c r="W2992" s="50" t="str">
        <f t="shared" si="241"/>
        <v>-</v>
      </c>
      <c r="X2992" s="50">
        <f t="shared" si="242"/>
        <v>18</v>
      </c>
    </row>
    <row r="2993" spans="2:24" ht="15" x14ac:dyDescent="0.3">
      <c r="B2993" s="58" t="str">
        <f t="shared" si="240"/>
        <v>M58×1.5</v>
      </c>
      <c r="C2993" s="73" t="s">
        <v>216</v>
      </c>
      <c r="D2993" s="73" t="s">
        <v>221</v>
      </c>
      <c r="E2993" s="71" t="s">
        <v>0</v>
      </c>
      <c r="F2993" s="58">
        <v>58</v>
      </c>
      <c r="G2993" s="58">
        <v>1.5</v>
      </c>
      <c r="H2993" s="71" t="s">
        <v>484</v>
      </c>
      <c r="I2993" s="71" t="s">
        <v>384</v>
      </c>
      <c r="J2993" s="58" t="s">
        <v>313</v>
      </c>
      <c r="K2993" s="58" t="s">
        <v>491</v>
      </c>
      <c r="L2993" s="58">
        <v>58</v>
      </c>
      <c r="M2993" s="58">
        <v>1.5</v>
      </c>
      <c r="N2993" s="71">
        <v>60</v>
      </c>
      <c r="O2993" s="100">
        <f t="array" ref="O2993">IFERROR(INDEX($AD$11:$AO$1485,MATCH($B2993&amp;$I2993,$Z$11:$Z$1485&amp;$AG$11:$AG$1485,0),MATCH($C2993,$AD$9:$AO$9,0)),"-")</f>
        <v>57.73</v>
      </c>
      <c r="P2993" s="58" t="s">
        <v>131</v>
      </c>
      <c r="Q2993" s="58" t="s">
        <v>131</v>
      </c>
      <c r="R2993" s="100">
        <f t="array" ref="R2993">IFERROR(INDEX($AD$11:$AO$1485,MATCH($B2993&amp;$I2993,$Z$11:$Z$1485&amp;$AG$11:$AG$1485,0),MATCH($D2993,$AD$9:$AO$9,0)),"-")</f>
        <v>57.025700000000001</v>
      </c>
      <c r="S2993" s="58">
        <v>288</v>
      </c>
      <c r="T2993" s="58">
        <v>270</v>
      </c>
      <c r="U2993" s="58">
        <v>4</v>
      </c>
      <c r="V2993" s="58">
        <v>18</v>
      </c>
      <c r="W2993" s="50" t="str">
        <f t="shared" si="241"/>
        <v>-</v>
      </c>
      <c r="X2993" s="50">
        <f t="shared" si="242"/>
        <v>18</v>
      </c>
    </row>
    <row r="2994" spans="2:24" ht="15" x14ac:dyDescent="0.3">
      <c r="B2994" s="58" t="str">
        <f t="shared" si="240"/>
        <v>M60×4</v>
      </c>
      <c r="C2994" s="73" t="s">
        <v>216</v>
      </c>
      <c r="D2994" s="73" t="s">
        <v>221</v>
      </c>
      <c r="E2994" s="71" t="s">
        <v>0</v>
      </c>
      <c r="F2994" s="58">
        <v>60</v>
      </c>
      <c r="G2994" s="58">
        <v>4</v>
      </c>
      <c r="H2994" s="71" t="s">
        <v>484</v>
      </c>
      <c r="I2994" s="71" t="s">
        <v>384</v>
      </c>
      <c r="J2994" s="58" t="s">
        <v>313</v>
      </c>
      <c r="K2994" s="58" t="s">
        <v>491</v>
      </c>
      <c r="L2994" s="58">
        <v>60</v>
      </c>
      <c r="M2994" s="58">
        <v>4</v>
      </c>
      <c r="N2994" s="71">
        <v>60</v>
      </c>
      <c r="O2994" s="100">
        <f t="array" ref="O2994">IFERROR(INDEX($AD$11:$AO$1485,MATCH($B2994&amp;$I2994,$Z$11:$Z$1485&amp;$AG$11:$AG$1485,0),MATCH($C2994,$AD$9:$AO$9,0)),"-")</f>
        <v>59.53</v>
      </c>
      <c r="P2994" s="58" t="s">
        <v>131</v>
      </c>
      <c r="Q2994" s="58" t="s">
        <v>131</v>
      </c>
      <c r="R2994" s="100">
        <f t="array" ref="R2994">IFERROR(INDEX($AD$11:$AO$1485,MATCH($B2994&amp;$I2994,$Z$11:$Z$1485&amp;$AG$11:$AG$1485,0),MATCH($D2994,$AD$9:$AO$9,0)),"-")</f>
        <v>57.401899999999998</v>
      </c>
      <c r="S2994" s="58">
        <v>418</v>
      </c>
      <c r="T2994" s="58">
        <v>400</v>
      </c>
      <c r="U2994" s="58">
        <v>5</v>
      </c>
      <c r="V2994" s="58">
        <v>11</v>
      </c>
      <c r="W2994" s="50" t="str">
        <f t="shared" si="241"/>
        <v>-</v>
      </c>
      <c r="X2994" s="50">
        <f t="shared" si="242"/>
        <v>18</v>
      </c>
    </row>
    <row r="2995" spans="2:24" ht="15" x14ac:dyDescent="0.3">
      <c r="B2995" s="58" t="str">
        <f t="shared" si="240"/>
        <v>M60×3</v>
      </c>
      <c r="C2995" s="73" t="s">
        <v>216</v>
      </c>
      <c r="D2995" s="73" t="s">
        <v>221</v>
      </c>
      <c r="E2995" s="71" t="s">
        <v>0</v>
      </c>
      <c r="F2995" s="58">
        <v>60</v>
      </c>
      <c r="G2995" s="58">
        <v>3</v>
      </c>
      <c r="H2995" s="71" t="s">
        <v>484</v>
      </c>
      <c r="I2995" s="71" t="s">
        <v>384</v>
      </c>
      <c r="J2995" s="58" t="s">
        <v>313</v>
      </c>
      <c r="K2995" s="58" t="s">
        <v>491</v>
      </c>
      <c r="L2995" s="58">
        <v>60</v>
      </c>
      <c r="M2995" s="58">
        <v>3</v>
      </c>
      <c r="N2995" s="71">
        <v>60</v>
      </c>
      <c r="O2995" s="100">
        <f t="array" ref="O2995">IFERROR(INDEX($AD$11:$AO$1485,MATCH($B2995&amp;$I2995,$Z$11:$Z$1485&amp;$AG$11:$AG$1485,0),MATCH($C2995,$AD$9:$AO$9,0)),"-")</f>
        <v>59.71</v>
      </c>
      <c r="P2995" s="58" t="s">
        <v>131</v>
      </c>
      <c r="Q2995" s="58" t="s">
        <v>131</v>
      </c>
      <c r="R2995" s="100">
        <f t="array" ref="R2995">IFERROR(INDEX($AD$11:$AO$1485,MATCH($B2995&amp;$I2995,$Z$11:$Z$1485&amp;$AG$11:$AG$1485,0),MATCH($D2995,$AD$9:$AO$9,0)),"-")</f>
        <v>58.051400000000001</v>
      </c>
      <c r="S2995" s="58">
        <v>373</v>
      </c>
      <c r="T2995" s="58">
        <v>355</v>
      </c>
      <c r="U2995" s="58">
        <v>5</v>
      </c>
      <c r="V2995" s="58">
        <v>12</v>
      </c>
      <c r="W2995" s="50" t="str">
        <f t="shared" si="241"/>
        <v>-</v>
      </c>
      <c r="X2995" s="50">
        <f t="shared" si="242"/>
        <v>18</v>
      </c>
    </row>
    <row r="2996" spans="2:24" ht="15" x14ac:dyDescent="0.3">
      <c r="B2996" s="58" t="str">
        <f t="shared" si="240"/>
        <v>M60×2</v>
      </c>
      <c r="C2996" s="73" t="s">
        <v>216</v>
      </c>
      <c r="D2996" s="73" t="s">
        <v>221</v>
      </c>
      <c r="E2996" s="71" t="s">
        <v>0</v>
      </c>
      <c r="F2996" s="58">
        <v>60</v>
      </c>
      <c r="G2996" s="58">
        <v>2</v>
      </c>
      <c r="H2996" s="71" t="s">
        <v>484</v>
      </c>
      <c r="I2996" s="71" t="s">
        <v>384</v>
      </c>
      <c r="J2996" s="58" t="s">
        <v>313</v>
      </c>
      <c r="K2996" s="58" t="s">
        <v>491</v>
      </c>
      <c r="L2996" s="58">
        <v>60</v>
      </c>
      <c r="M2996" s="58">
        <v>2</v>
      </c>
      <c r="N2996" s="71">
        <v>60</v>
      </c>
      <c r="O2996" s="100">
        <f t="array" ref="O2996">IFERROR(INDEX($AD$11:$AO$1485,MATCH($B2996&amp;$I2996,$Z$11:$Z$1485&amp;$AG$11:$AG$1485,0),MATCH($C2996,$AD$9:$AO$9,0)),"-")</f>
        <v>59.58</v>
      </c>
      <c r="P2996" s="58" t="s">
        <v>131</v>
      </c>
      <c r="Q2996" s="58" t="s">
        <v>131</v>
      </c>
      <c r="R2996" s="100">
        <f t="array" ref="R2996">IFERROR(INDEX($AD$11:$AO$1485,MATCH($B2996&amp;$I2996,$Z$11:$Z$1485&amp;$AG$11:$AG$1485,0),MATCH($D2996,$AD$9:$AO$9,0)),"-")</f>
        <v>58.701000000000001</v>
      </c>
      <c r="S2996" s="58">
        <v>318</v>
      </c>
      <c r="T2996" s="58">
        <v>300</v>
      </c>
      <c r="U2996" s="58">
        <v>5</v>
      </c>
      <c r="V2996" s="58">
        <v>15</v>
      </c>
      <c r="W2996" s="50" t="str">
        <f t="shared" si="241"/>
        <v>-</v>
      </c>
      <c r="X2996" s="50">
        <f t="shared" si="242"/>
        <v>18</v>
      </c>
    </row>
    <row r="2997" spans="2:24" ht="15" x14ac:dyDescent="0.3">
      <c r="B2997" s="58" t="str">
        <f t="shared" si="240"/>
        <v>M60×1.5</v>
      </c>
      <c r="C2997" s="73" t="s">
        <v>216</v>
      </c>
      <c r="D2997" s="73" t="s">
        <v>221</v>
      </c>
      <c r="E2997" s="71" t="s">
        <v>0</v>
      </c>
      <c r="F2997" s="58">
        <v>60</v>
      </c>
      <c r="G2997" s="58">
        <v>1.5</v>
      </c>
      <c r="H2997" s="71" t="s">
        <v>484</v>
      </c>
      <c r="I2997" s="71" t="s">
        <v>384</v>
      </c>
      <c r="J2997" s="58" t="s">
        <v>313</v>
      </c>
      <c r="K2997" s="58" t="s">
        <v>491</v>
      </c>
      <c r="L2997" s="58">
        <v>60</v>
      </c>
      <c r="M2997" s="58">
        <v>1.5</v>
      </c>
      <c r="N2997" s="71">
        <v>60</v>
      </c>
      <c r="O2997" s="100">
        <f t="array" ref="O2997">IFERROR(INDEX($AD$11:$AO$1485,MATCH($B2997&amp;$I2997,$Z$11:$Z$1485&amp;$AG$11:$AG$1485,0),MATCH($C2997,$AD$9:$AO$9,0)),"-")</f>
        <v>59.73</v>
      </c>
      <c r="P2997" s="58" t="s">
        <v>131</v>
      </c>
      <c r="Q2997" s="58" t="s">
        <v>131</v>
      </c>
      <c r="R2997" s="100">
        <f t="array" ref="R2997">IFERROR(INDEX($AD$11:$AO$1485,MATCH($B2997&amp;$I2997,$Z$11:$Z$1485&amp;$AG$11:$AG$1485,0),MATCH($D2997,$AD$9:$AO$9,0)),"-")</f>
        <v>59.025700000000001</v>
      </c>
      <c r="S2997" s="58">
        <v>283</v>
      </c>
      <c r="T2997" s="58">
        <v>270</v>
      </c>
      <c r="U2997" s="58">
        <v>4</v>
      </c>
      <c r="V2997" s="58">
        <v>18</v>
      </c>
      <c r="W2997" s="50" t="str">
        <f t="shared" si="241"/>
        <v>-</v>
      </c>
      <c r="X2997" s="50">
        <f t="shared" si="242"/>
        <v>13</v>
      </c>
    </row>
    <row r="2998" spans="2:24" ht="15" x14ac:dyDescent="0.3">
      <c r="B2998" s="58" t="str">
        <f t="shared" si="240"/>
        <v>M62×4</v>
      </c>
      <c r="C2998" s="73" t="s">
        <v>216</v>
      </c>
      <c r="D2998" s="73" t="s">
        <v>221</v>
      </c>
      <c r="E2998" s="71" t="s">
        <v>0</v>
      </c>
      <c r="F2998" s="58">
        <v>62</v>
      </c>
      <c r="G2998" s="58">
        <v>4</v>
      </c>
      <c r="H2998" s="71" t="s">
        <v>484</v>
      </c>
      <c r="I2998" s="71" t="s">
        <v>384</v>
      </c>
      <c r="J2998" s="58" t="s">
        <v>313</v>
      </c>
      <c r="K2998" s="58" t="s">
        <v>491</v>
      </c>
      <c r="L2998" s="58">
        <v>62</v>
      </c>
      <c r="M2998" s="58">
        <v>4</v>
      </c>
      <c r="N2998" s="71">
        <v>60</v>
      </c>
      <c r="O2998" s="100">
        <f t="array" ref="O2998">IFERROR(INDEX($AD$11:$AO$1485,MATCH($B2998&amp;$I2998,$Z$11:$Z$1485&amp;$AG$11:$AG$1485,0),MATCH($C2998,$AD$9:$AO$9,0)),"-")</f>
        <v>61.53</v>
      </c>
      <c r="P2998" s="58" t="s">
        <v>131</v>
      </c>
      <c r="Q2998" s="58" t="s">
        <v>131</v>
      </c>
      <c r="R2998" s="100">
        <f t="array" ref="R2998">IFERROR(INDEX($AD$11:$AO$1485,MATCH($B2998&amp;$I2998,$Z$11:$Z$1485&amp;$AG$11:$AG$1485,0),MATCH($D2998,$AD$9:$AO$9,0)),"-")</f>
        <v>59.401899999999998</v>
      </c>
      <c r="S2998" s="58">
        <v>418</v>
      </c>
      <c r="T2998" s="58">
        <v>400</v>
      </c>
      <c r="U2998" s="58">
        <v>5</v>
      </c>
      <c r="V2998" s="58">
        <v>11</v>
      </c>
      <c r="W2998" s="50" t="str">
        <f t="shared" si="241"/>
        <v>-</v>
      </c>
      <c r="X2998" s="50">
        <f t="shared" si="242"/>
        <v>18</v>
      </c>
    </row>
    <row r="2999" spans="2:24" ht="15" x14ac:dyDescent="0.3">
      <c r="B2999" s="58" t="str">
        <f t="shared" si="240"/>
        <v>M62×3</v>
      </c>
      <c r="C2999" s="73" t="s">
        <v>216</v>
      </c>
      <c r="D2999" s="73" t="s">
        <v>221</v>
      </c>
      <c r="E2999" s="71" t="s">
        <v>0</v>
      </c>
      <c r="F2999" s="58">
        <v>62</v>
      </c>
      <c r="G2999" s="58">
        <v>3</v>
      </c>
      <c r="H2999" s="71" t="s">
        <v>484</v>
      </c>
      <c r="I2999" s="71" t="s">
        <v>384</v>
      </c>
      <c r="J2999" s="58" t="s">
        <v>313</v>
      </c>
      <c r="K2999" s="58" t="s">
        <v>491</v>
      </c>
      <c r="L2999" s="58">
        <v>62</v>
      </c>
      <c r="M2999" s="58">
        <v>3</v>
      </c>
      <c r="N2999" s="71">
        <v>60</v>
      </c>
      <c r="O2999" s="100">
        <f t="array" ref="O2999">IFERROR(INDEX($AD$11:$AO$1485,MATCH($B2999&amp;$I2999,$Z$11:$Z$1485&amp;$AG$11:$AG$1485,0),MATCH($C2999,$AD$9:$AO$9,0)),"-")</f>
        <v>61.71</v>
      </c>
      <c r="P2999" s="58" t="s">
        <v>131</v>
      </c>
      <c r="Q2999" s="58" t="s">
        <v>131</v>
      </c>
      <c r="R2999" s="100">
        <f t="array" ref="R2999">IFERROR(INDEX($AD$11:$AO$1485,MATCH($B2999&amp;$I2999,$Z$11:$Z$1485&amp;$AG$11:$AG$1485,0),MATCH($D2999,$AD$9:$AO$9,0)),"-")</f>
        <v>60.051400000000001</v>
      </c>
      <c r="S2999" s="58">
        <v>373</v>
      </c>
      <c r="T2999" s="58">
        <v>355</v>
      </c>
      <c r="U2999" s="58">
        <v>5</v>
      </c>
      <c r="V2999" s="58">
        <v>12</v>
      </c>
      <c r="W2999" s="50" t="str">
        <f t="shared" si="241"/>
        <v>-</v>
      </c>
      <c r="X2999" s="50">
        <f t="shared" si="242"/>
        <v>18</v>
      </c>
    </row>
    <row r="3000" spans="2:24" ht="15" x14ac:dyDescent="0.3">
      <c r="B3000" s="58" t="str">
        <f t="shared" si="240"/>
        <v>M62×2</v>
      </c>
      <c r="C3000" s="73" t="s">
        <v>216</v>
      </c>
      <c r="D3000" s="73" t="s">
        <v>221</v>
      </c>
      <c r="E3000" s="71" t="s">
        <v>0</v>
      </c>
      <c r="F3000" s="58">
        <v>62</v>
      </c>
      <c r="G3000" s="58">
        <v>2</v>
      </c>
      <c r="H3000" s="71" t="s">
        <v>484</v>
      </c>
      <c r="I3000" s="71" t="s">
        <v>384</v>
      </c>
      <c r="J3000" s="58" t="s">
        <v>313</v>
      </c>
      <c r="K3000" s="58" t="s">
        <v>491</v>
      </c>
      <c r="L3000" s="58">
        <v>62</v>
      </c>
      <c r="M3000" s="58">
        <v>2</v>
      </c>
      <c r="N3000" s="71">
        <v>60</v>
      </c>
      <c r="O3000" s="100">
        <f t="array" ref="O3000">IFERROR(INDEX($AD$11:$AO$1485,MATCH($B3000&amp;$I3000,$Z$11:$Z$1485&amp;$AG$11:$AG$1485,0),MATCH($C3000,$AD$9:$AO$9,0)),"-")</f>
        <v>61.58</v>
      </c>
      <c r="P3000" s="58" t="s">
        <v>131</v>
      </c>
      <c r="Q3000" s="58" t="s">
        <v>131</v>
      </c>
      <c r="R3000" s="100">
        <f t="array" ref="R3000">IFERROR(INDEX($AD$11:$AO$1485,MATCH($B3000&amp;$I3000,$Z$11:$Z$1485&amp;$AG$11:$AG$1485,0),MATCH($D3000,$AD$9:$AO$9,0)),"-")</f>
        <v>60.701000000000001</v>
      </c>
      <c r="S3000" s="58">
        <v>318</v>
      </c>
      <c r="T3000" s="58">
        <v>300</v>
      </c>
      <c r="U3000" s="58">
        <v>5</v>
      </c>
      <c r="V3000" s="58">
        <v>15</v>
      </c>
      <c r="W3000" s="50" t="str">
        <f t="shared" si="241"/>
        <v>-</v>
      </c>
      <c r="X3000" s="50">
        <f t="shared" si="242"/>
        <v>18</v>
      </c>
    </row>
    <row r="3001" spans="2:24" ht="15" x14ac:dyDescent="0.3">
      <c r="B3001" s="58" t="str">
        <f t="shared" si="240"/>
        <v>M62×1.5</v>
      </c>
      <c r="C3001" s="73" t="s">
        <v>216</v>
      </c>
      <c r="D3001" s="73" t="s">
        <v>221</v>
      </c>
      <c r="E3001" s="71" t="s">
        <v>0</v>
      </c>
      <c r="F3001" s="58">
        <v>62</v>
      </c>
      <c r="G3001" s="58">
        <v>1.5</v>
      </c>
      <c r="H3001" s="71" t="s">
        <v>484</v>
      </c>
      <c r="I3001" s="71" t="s">
        <v>384</v>
      </c>
      <c r="J3001" s="58" t="s">
        <v>313</v>
      </c>
      <c r="K3001" s="58" t="s">
        <v>491</v>
      </c>
      <c r="L3001" s="58">
        <v>62</v>
      </c>
      <c r="M3001" s="58">
        <v>1.5</v>
      </c>
      <c r="N3001" s="71">
        <v>60</v>
      </c>
      <c r="O3001" s="100">
        <f t="array" ref="O3001">IFERROR(INDEX($AD$11:$AO$1485,MATCH($B3001&amp;$I3001,$Z$11:$Z$1485&amp;$AG$11:$AG$1485,0),MATCH($C3001,$AD$9:$AO$9,0)),"-")</f>
        <v>61.73</v>
      </c>
      <c r="P3001" s="58" t="s">
        <v>131</v>
      </c>
      <c r="Q3001" s="58" t="s">
        <v>131</v>
      </c>
      <c r="R3001" s="100">
        <f t="array" ref="R3001">IFERROR(INDEX($AD$11:$AO$1485,MATCH($B3001&amp;$I3001,$Z$11:$Z$1485&amp;$AG$11:$AG$1485,0),MATCH($D3001,$AD$9:$AO$9,0)),"-")</f>
        <v>61.025700000000001</v>
      </c>
      <c r="S3001" s="58">
        <v>288</v>
      </c>
      <c r="T3001" s="58">
        <v>270</v>
      </c>
      <c r="U3001" s="58">
        <v>4</v>
      </c>
      <c r="V3001" s="58">
        <v>18</v>
      </c>
      <c r="W3001" s="50" t="str">
        <f t="shared" si="241"/>
        <v>-</v>
      </c>
      <c r="X3001" s="50">
        <f t="shared" si="242"/>
        <v>18</v>
      </c>
    </row>
    <row r="3002" spans="2:24" ht="15" x14ac:dyDescent="0.3">
      <c r="B3002" s="58" t="str">
        <f t="shared" si="240"/>
        <v>M64×4</v>
      </c>
      <c r="C3002" s="73" t="s">
        <v>216</v>
      </c>
      <c r="D3002" s="73" t="s">
        <v>221</v>
      </c>
      <c r="E3002" s="71" t="s">
        <v>0</v>
      </c>
      <c r="F3002" s="58">
        <v>64</v>
      </c>
      <c r="G3002" s="58">
        <v>4</v>
      </c>
      <c r="H3002" s="71" t="s">
        <v>484</v>
      </c>
      <c r="I3002" s="71" t="s">
        <v>384</v>
      </c>
      <c r="J3002" s="58" t="s">
        <v>313</v>
      </c>
      <c r="K3002" s="58" t="s">
        <v>491</v>
      </c>
      <c r="L3002" s="58">
        <v>64</v>
      </c>
      <c r="M3002" s="58">
        <v>4</v>
      </c>
      <c r="N3002" s="71">
        <v>60</v>
      </c>
      <c r="O3002" s="100">
        <f t="array" ref="O3002">IFERROR(INDEX($AD$11:$AO$1485,MATCH($B3002&amp;$I3002,$Z$11:$Z$1485&amp;$AG$11:$AG$1485,0),MATCH($C3002,$AD$9:$AO$9,0)),"-")</f>
        <v>63.53</v>
      </c>
      <c r="P3002" s="58" t="s">
        <v>131</v>
      </c>
      <c r="Q3002" s="58" t="s">
        <v>131</v>
      </c>
      <c r="R3002" s="100">
        <f t="array" ref="R3002">IFERROR(INDEX($AD$11:$AO$1485,MATCH($B3002&amp;$I3002,$Z$11:$Z$1485&amp;$AG$11:$AG$1485,0),MATCH($D3002,$AD$9:$AO$9,0)),"-")</f>
        <v>61.401899999999998</v>
      </c>
      <c r="S3002" s="58">
        <v>418</v>
      </c>
      <c r="T3002" s="58">
        <v>400</v>
      </c>
      <c r="U3002" s="58">
        <v>5</v>
      </c>
      <c r="V3002" s="58">
        <v>11</v>
      </c>
      <c r="W3002" s="50" t="str">
        <f t="shared" si="241"/>
        <v>-</v>
      </c>
      <c r="X3002" s="50">
        <f t="shared" si="242"/>
        <v>18</v>
      </c>
    </row>
    <row r="3003" spans="2:24" ht="15" x14ac:dyDescent="0.3">
      <c r="B3003" s="58" t="str">
        <f t="shared" si="240"/>
        <v>M64×3</v>
      </c>
      <c r="C3003" s="73" t="s">
        <v>216</v>
      </c>
      <c r="D3003" s="73" t="s">
        <v>221</v>
      </c>
      <c r="E3003" s="71" t="s">
        <v>0</v>
      </c>
      <c r="F3003" s="58">
        <v>64</v>
      </c>
      <c r="G3003" s="58">
        <v>3</v>
      </c>
      <c r="H3003" s="71" t="s">
        <v>484</v>
      </c>
      <c r="I3003" s="71" t="s">
        <v>384</v>
      </c>
      <c r="J3003" s="58" t="s">
        <v>313</v>
      </c>
      <c r="K3003" s="58" t="s">
        <v>491</v>
      </c>
      <c r="L3003" s="58">
        <v>64</v>
      </c>
      <c r="M3003" s="58">
        <v>3</v>
      </c>
      <c r="N3003" s="71">
        <v>60</v>
      </c>
      <c r="O3003" s="100">
        <f t="array" ref="O3003">IFERROR(INDEX($AD$11:$AO$1485,MATCH($B3003&amp;$I3003,$Z$11:$Z$1485&amp;$AG$11:$AG$1485,0),MATCH($C3003,$AD$9:$AO$9,0)),"-")</f>
        <v>63.71</v>
      </c>
      <c r="P3003" s="58" t="s">
        <v>131</v>
      </c>
      <c r="Q3003" s="58" t="s">
        <v>131</v>
      </c>
      <c r="R3003" s="100">
        <f t="array" ref="R3003">IFERROR(INDEX($AD$11:$AO$1485,MATCH($B3003&amp;$I3003,$Z$11:$Z$1485&amp;$AG$11:$AG$1485,0),MATCH($D3003,$AD$9:$AO$9,0)),"-")</f>
        <v>62.051400000000001</v>
      </c>
      <c r="S3003" s="58">
        <v>373</v>
      </c>
      <c r="T3003" s="58">
        <v>355</v>
      </c>
      <c r="U3003" s="58">
        <v>5</v>
      </c>
      <c r="V3003" s="58">
        <v>12</v>
      </c>
      <c r="W3003" s="50" t="str">
        <f t="shared" si="241"/>
        <v>-</v>
      </c>
      <c r="X3003" s="50">
        <f t="shared" si="242"/>
        <v>18</v>
      </c>
    </row>
    <row r="3004" spans="2:24" ht="15" x14ac:dyDescent="0.3">
      <c r="B3004" s="58" t="str">
        <f t="shared" si="240"/>
        <v>M64×2</v>
      </c>
      <c r="C3004" s="73" t="s">
        <v>216</v>
      </c>
      <c r="D3004" s="73" t="s">
        <v>221</v>
      </c>
      <c r="E3004" s="71" t="s">
        <v>0</v>
      </c>
      <c r="F3004" s="58">
        <v>64</v>
      </c>
      <c r="G3004" s="58">
        <v>2</v>
      </c>
      <c r="H3004" s="71" t="s">
        <v>484</v>
      </c>
      <c r="I3004" s="71" t="s">
        <v>384</v>
      </c>
      <c r="J3004" s="58" t="s">
        <v>313</v>
      </c>
      <c r="K3004" s="58" t="s">
        <v>491</v>
      </c>
      <c r="L3004" s="58">
        <v>64</v>
      </c>
      <c r="M3004" s="58">
        <v>2</v>
      </c>
      <c r="N3004" s="71">
        <v>60</v>
      </c>
      <c r="O3004" s="100">
        <f t="array" ref="O3004">IFERROR(INDEX($AD$11:$AO$1485,MATCH($B3004&amp;$I3004,$Z$11:$Z$1485&amp;$AG$11:$AG$1485,0),MATCH($C3004,$AD$9:$AO$9,0)),"-")</f>
        <v>63.87</v>
      </c>
      <c r="P3004" s="58" t="s">
        <v>131</v>
      </c>
      <c r="Q3004" s="58" t="s">
        <v>131</v>
      </c>
      <c r="R3004" s="100">
        <f t="array" ref="R3004">IFERROR(INDEX($AD$11:$AO$1485,MATCH($B3004&amp;$I3004,$Z$11:$Z$1485&amp;$AG$11:$AG$1485,0),MATCH($D3004,$AD$9:$AO$9,0)),"-")</f>
        <v>62.701000000000001</v>
      </c>
      <c r="S3004" s="58">
        <v>318</v>
      </c>
      <c r="T3004" s="58">
        <v>300</v>
      </c>
      <c r="U3004" s="58">
        <v>5</v>
      </c>
      <c r="V3004" s="58">
        <v>15</v>
      </c>
      <c r="W3004" s="50" t="str">
        <f t="shared" si="241"/>
        <v>-</v>
      </c>
      <c r="X3004" s="50">
        <f t="shared" si="242"/>
        <v>18</v>
      </c>
    </row>
    <row r="3005" spans="2:24" ht="15" x14ac:dyDescent="0.3">
      <c r="B3005" s="58" t="str">
        <f t="shared" si="240"/>
        <v>M64×1.5</v>
      </c>
      <c r="C3005" s="73" t="s">
        <v>216</v>
      </c>
      <c r="D3005" s="73" t="s">
        <v>221</v>
      </c>
      <c r="E3005" s="71" t="s">
        <v>0</v>
      </c>
      <c r="F3005" s="58">
        <v>64</v>
      </c>
      <c r="G3005" s="58">
        <v>1.5</v>
      </c>
      <c r="H3005" s="71" t="s">
        <v>484</v>
      </c>
      <c r="I3005" s="71" t="s">
        <v>384</v>
      </c>
      <c r="J3005" s="58" t="s">
        <v>313</v>
      </c>
      <c r="K3005" s="58" t="s">
        <v>491</v>
      </c>
      <c r="L3005" s="58">
        <v>64</v>
      </c>
      <c r="M3005" s="58">
        <v>1.5</v>
      </c>
      <c r="N3005" s="71">
        <v>60</v>
      </c>
      <c r="O3005" s="100">
        <f t="array" ref="O3005">IFERROR(INDEX($AD$11:$AO$1485,MATCH($B3005&amp;$I3005,$Z$11:$Z$1485&amp;$AG$11:$AG$1485,0),MATCH($C3005,$AD$9:$AO$9,0)),"-")</f>
        <v>63.94</v>
      </c>
      <c r="P3005" s="58" t="s">
        <v>131</v>
      </c>
      <c r="Q3005" s="58" t="s">
        <v>131</v>
      </c>
      <c r="R3005" s="100">
        <f t="array" ref="R3005">IFERROR(INDEX($AD$11:$AO$1485,MATCH($B3005&amp;$I3005,$Z$11:$Z$1485&amp;$AG$11:$AG$1485,0),MATCH($D3005,$AD$9:$AO$9,0)),"-")</f>
        <v>63.025700000000001</v>
      </c>
      <c r="S3005" s="58">
        <v>283</v>
      </c>
      <c r="T3005" s="58">
        <v>265</v>
      </c>
      <c r="U3005" s="58">
        <v>4</v>
      </c>
      <c r="V3005" s="58">
        <v>18</v>
      </c>
      <c r="W3005" s="50" t="str">
        <f t="shared" si="241"/>
        <v>-</v>
      </c>
      <c r="X3005" s="50">
        <f t="shared" si="242"/>
        <v>18</v>
      </c>
    </row>
    <row r="3006" spans="2:24" ht="15" x14ac:dyDescent="0.3">
      <c r="B3006" s="58" t="str">
        <f t="shared" si="240"/>
        <v>M65×4</v>
      </c>
      <c r="C3006" s="73" t="s">
        <v>216</v>
      </c>
      <c r="D3006" s="73" t="s">
        <v>221</v>
      </c>
      <c r="E3006" s="71" t="s">
        <v>0</v>
      </c>
      <c r="F3006" s="58">
        <v>65</v>
      </c>
      <c r="G3006" s="58">
        <v>4</v>
      </c>
      <c r="H3006" s="71" t="s">
        <v>484</v>
      </c>
      <c r="I3006" s="71" t="s">
        <v>384</v>
      </c>
      <c r="J3006" s="58" t="s">
        <v>313</v>
      </c>
      <c r="K3006" s="58" t="s">
        <v>491</v>
      </c>
      <c r="L3006" s="58">
        <v>65</v>
      </c>
      <c r="M3006" s="58">
        <v>4</v>
      </c>
      <c r="N3006" s="71">
        <v>60</v>
      </c>
      <c r="O3006" s="100">
        <f t="array" ref="O3006">IFERROR(INDEX($AD$11:$AO$1485,MATCH($B3006&amp;$I3006,$Z$11:$Z$1485&amp;$AG$11:$AG$1485,0),MATCH($C3006,$AD$9:$AO$9,0)),"-")</f>
        <v>64.53</v>
      </c>
      <c r="P3006" s="58" t="s">
        <v>131</v>
      </c>
      <c r="Q3006" s="58" t="s">
        <v>131</v>
      </c>
      <c r="R3006" s="100">
        <f t="array" ref="R3006">IFERROR(INDEX($AD$11:$AO$1485,MATCH($B3006&amp;$I3006,$Z$11:$Z$1485&amp;$AG$11:$AG$1485,0),MATCH($D3006,$AD$9:$AO$9,0)),"-")</f>
        <v>62.401899999999998</v>
      </c>
      <c r="S3006" s="58">
        <v>418</v>
      </c>
      <c r="T3006" s="58">
        <v>400</v>
      </c>
      <c r="U3006" s="58">
        <v>5</v>
      </c>
      <c r="V3006" s="58">
        <v>11</v>
      </c>
      <c r="W3006" s="50" t="str">
        <f t="shared" si="241"/>
        <v>-</v>
      </c>
      <c r="X3006" s="50">
        <f t="shared" si="242"/>
        <v>18</v>
      </c>
    </row>
    <row r="3007" spans="2:24" ht="15" x14ac:dyDescent="0.3">
      <c r="B3007" s="58" t="str">
        <f t="shared" si="240"/>
        <v>M65×3</v>
      </c>
      <c r="C3007" s="73" t="s">
        <v>216</v>
      </c>
      <c r="D3007" s="73" t="s">
        <v>221</v>
      </c>
      <c r="E3007" s="71" t="s">
        <v>0</v>
      </c>
      <c r="F3007" s="58">
        <v>65</v>
      </c>
      <c r="G3007" s="58">
        <v>3</v>
      </c>
      <c r="H3007" s="71" t="s">
        <v>484</v>
      </c>
      <c r="I3007" s="71" t="s">
        <v>384</v>
      </c>
      <c r="J3007" s="58" t="s">
        <v>313</v>
      </c>
      <c r="K3007" s="58" t="s">
        <v>491</v>
      </c>
      <c r="L3007" s="58">
        <v>65</v>
      </c>
      <c r="M3007" s="58">
        <v>3</v>
      </c>
      <c r="N3007" s="71">
        <v>60</v>
      </c>
      <c r="O3007" s="100">
        <f t="array" ref="O3007">IFERROR(INDEX($AD$11:$AO$1485,MATCH($B3007&amp;$I3007,$Z$11:$Z$1485&amp;$AG$11:$AG$1485,0),MATCH($C3007,$AD$9:$AO$9,0)),"-")</f>
        <v>64.709999999999994</v>
      </c>
      <c r="P3007" s="58" t="s">
        <v>131</v>
      </c>
      <c r="Q3007" s="58" t="s">
        <v>131</v>
      </c>
      <c r="R3007" s="100">
        <f t="array" ref="R3007">IFERROR(INDEX($AD$11:$AO$1485,MATCH($B3007&amp;$I3007,$Z$11:$Z$1485&amp;$AG$11:$AG$1485,0),MATCH($D3007,$AD$9:$AO$9,0)),"-")</f>
        <v>63.051400000000001</v>
      </c>
      <c r="S3007" s="58">
        <v>373</v>
      </c>
      <c r="T3007" s="58">
        <v>355</v>
      </c>
      <c r="U3007" s="58">
        <v>5</v>
      </c>
      <c r="V3007" s="58">
        <v>12</v>
      </c>
      <c r="W3007" s="50" t="str">
        <f t="shared" si="241"/>
        <v>-</v>
      </c>
      <c r="X3007" s="50">
        <f t="shared" si="242"/>
        <v>18</v>
      </c>
    </row>
    <row r="3008" spans="2:24" ht="15" x14ac:dyDescent="0.3">
      <c r="B3008" s="58" t="str">
        <f t="shared" si="240"/>
        <v>M65×2</v>
      </c>
      <c r="C3008" s="73" t="s">
        <v>216</v>
      </c>
      <c r="D3008" s="73" t="s">
        <v>221</v>
      </c>
      <c r="E3008" s="71" t="s">
        <v>0</v>
      </c>
      <c r="F3008" s="58">
        <v>65</v>
      </c>
      <c r="G3008" s="58">
        <v>2</v>
      </c>
      <c r="H3008" s="71" t="s">
        <v>484</v>
      </c>
      <c r="I3008" s="71" t="s">
        <v>384</v>
      </c>
      <c r="J3008" s="58" t="s">
        <v>313</v>
      </c>
      <c r="K3008" s="58" t="s">
        <v>491</v>
      </c>
      <c r="L3008" s="58">
        <v>65</v>
      </c>
      <c r="M3008" s="58">
        <v>2</v>
      </c>
      <c r="N3008" s="71">
        <v>60</v>
      </c>
      <c r="O3008" s="100">
        <f t="array" ref="O3008">IFERROR(INDEX($AD$11:$AO$1485,MATCH($B3008&amp;$I3008,$Z$11:$Z$1485&amp;$AG$11:$AG$1485,0),MATCH($C3008,$AD$9:$AO$9,0)),"-")</f>
        <v>64.58</v>
      </c>
      <c r="P3008" s="58" t="s">
        <v>131</v>
      </c>
      <c r="Q3008" s="58" t="s">
        <v>131</v>
      </c>
      <c r="R3008" s="100">
        <f t="array" ref="R3008">IFERROR(INDEX($AD$11:$AO$1485,MATCH($B3008&amp;$I3008,$Z$11:$Z$1485&amp;$AG$11:$AG$1485,0),MATCH($D3008,$AD$9:$AO$9,0)),"-")</f>
        <v>63.701000000000001</v>
      </c>
      <c r="S3008" s="58">
        <v>318</v>
      </c>
      <c r="T3008" s="58">
        <v>300</v>
      </c>
      <c r="U3008" s="58">
        <v>5</v>
      </c>
      <c r="V3008" s="58">
        <v>15</v>
      </c>
      <c r="W3008" s="50" t="str">
        <f t="shared" si="241"/>
        <v>-</v>
      </c>
      <c r="X3008" s="50">
        <f t="shared" si="242"/>
        <v>18</v>
      </c>
    </row>
    <row r="3009" spans="2:24" ht="15" x14ac:dyDescent="0.3">
      <c r="B3009" s="58" t="str">
        <f t="shared" si="240"/>
        <v>M65×1.5</v>
      </c>
      <c r="C3009" s="73" t="s">
        <v>216</v>
      </c>
      <c r="D3009" s="73" t="s">
        <v>221</v>
      </c>
      <c r="E3009" s="71" t="s">
        <v>0</v>
      </c>
      <c r="F3009" s="58">
        <v>65</v>
      </c>
      <c r="G3009" s="58">
        <v>1.5</v>
      </c>
      <c r="H3009" s="71" t="s">
        <v>484</v>
      </c>
      <c r="I3009" s="71" t="s">
        <v>384</v>
      </c>
      <c r="J3009" s="58" t="s">
        <v>313</v>
      </c>
      <c r="K3009" s="58" t="s">
        <v>491</v>
      </c>
      <c r="L3009" s="58">
        <v>65</v>
      </c>
      <c r="M3009" s="58">
        <v>1.5</v>
      </c>
      <c r="N3009" s="71">
        <v>60</v>
      </c>
      <c r="O3009" s="100">
        <f t="array" ref="O3009">IFERROR(INDEX($AD$11:$AO$1485,MATCH($B3009&amp;$I3009,$Z$11:$Z$1485&amp;$AG$11:$AG$1485,0),MATCH($C3009,$AD$9:$AO$9,0)),"-")</f>
        <v>64.73</v>
      </c>
      <c r="P3009" s="58" t="s">
        <v>131</v>
      </c>
      <c r="Q3009" s="58" t="s">
        <v>131</v>
      </c>
      <c r="R3009" s="100">
        <f t="array" ref="R3009">IFERROR(INDEX($AD$11:$AO$1485,MATCH($B3009&amp;$I3009,$Z$11:$Z$1485&amp;$AG$11:$AG$1485,0),MATCH($D3009,$AD$9:$AO$9,0)),"-")</f>
        <v>64.025700000000001</v>
      </c>
      <c r="S3009" s="58">
        <v>283</v>
      </c>
      <c r="T3009" s="58">
        <v>270</v>
      </c>
      <c r="U3009" s="58">
        <v>4</v>
      </c>
      <c r="V3009" s="58">
        <v>18</v>
      </c>
      <c r="W3009" s="50" t="str">
        <f t="shared" si="241"/>
        <v>-</v>
      </c>
      <c r="X3009" s="50">
        <f t="shared" si="242"/>
        <v>13</v>
      </c>
    </row>
    <row r="3010" spans="2:24" ht="15" x14ac:dyDescent="0.3">
      <c r="B3010" s="58" t="str">
        <f t="shared" si="240"/>
        <v>M68×4</v>
      </c>
      <c r="C3010" s="73" t="s">
        <v>216</v>
      </c>
      <c r="D3010" s="73" t="s">
        <v>221</v>
      </c>
      <c r="E3010" s="71" t="s">
        <v>0</v>
      </c>
      <c r="F3010" s="58">
        <v>68</v>
      </c>
      <c r="G3010" s="58">
        <v>4</v>
      </c>
      <c r="H3010" s="71" t="s">
        <v>484</v>
      </c>
      <c r="I3010" s="71" t="s">
        <v>384</v>
      </c>
      <c r="J3010" s="58" t="s">
        <v>313</v>
      </c>
      <c r="K3010" s="58" t="s">
        <v>491</v>
      </c>
      <c r="L3010" s="58">
        <v>68</v>
      </c>
      <c r="M3010" s="58">
        <v>4</v>
      </c>
      <c r="N3010" s="71">
        <v>60</v>
      </c>
      <c r="O3010" s="100">
        <f t="array" ref="O3010">IFERROR(INDEX($AD$11:$AO$1485,MATCH($B3010&amp;$I3010,$Z$11:$Z$1485&amp;$AG$11:$AG$1485,0),MATCH($C3010,$AD$9:$AO$9,0)),"-")</f>
        <v>67.53</v>
      </c>
      <c r="P3010" s="58" t="s">
        <v>131</v>
      </c>
      <c r="Q3010" s="58" t="s">
        <v>131</v>
      </c>
      <c r="R3010" s="100">
        <f t="array" ref="R3010">IFERROR(INDEX($AD$11:$AO$1485,MATCH($B3010&amp;$I3010,$Z$11:$Z$1485&amp;$AG$11:$AG$1485,0),MATCH($D3010,$AD$9:$AO$9,0)),"-")</f>
        <v>65.401899999999998</v>
      </c>
      <c r="S3010" s="58">
        <v>418</v>
      </c>
      <c r="T3010" s="58">
        <v>400</v>
      </c>
      <c r="U3010" s="58">
        <v>5</v>
      </c>
      <c r="V3010" s="58">
        <v>11</v>
      </c>
      <c r="W3010" s="50" t="str">
        <f t="shared" si="241"/>
        <v>-</v>
      </c>
      <c r="X3010" s="50">
        <f t="shared" si="242"/>
        <v>18</v>
      </c>
    </row>
    <row r="3011" spans="2:24" ht="15" x14ac:dyDescent="0.3">
      <c r="B3011" s="58" t="str">
        <f t="shared" si="240"/>
        <v>M68×3</v>
      </c>
      <c r="C3011" s="73" t="s">
        <v>216</v>
      </c>
      <c r="D3011" s="73" t="s">
        <v>221</v>
      </c>
      <c r="E3011" s="71" t="s">
        <v>0</v>
      </c>
      <c r="F3011" s="58">
        <v>68</v>
      </c>
      <c r="G3011" s="58">
        <v>3</v>
      </c>
      <c r="H3011" s="71" t="s">
        <v>484</v>
      </c>
      <c r="I3011" s="71" t="s">
        <v>384</v>
      </c>
      <c r="J3011" s="58" t="s">
        <v>313</v>
      </c>
      <c r="K3011" s="58" t="s">
        <v>491</v>
      </c>
      <c r="L3011" s="58">
        <v>68</v>
      </c>
      <c r="M3011" s="58">
        <v>3</v>
      </c>
      <c r="N3011" s="71">
        <v>60</v>
      </c>
      <c r="O3011" s="100">
        <f t="array" ref="O3011">IFERROR(INDEX($AD$11:$AO$1485,MATCH($B3011&amp;$I3011,$Z$11:$Z$1485&amp;$AG$11:$AG$1485,0),MATCH($C3011,$AD$9:$AO$9,0)),"-")</f>
        <v>67.709999999999994</v>
      </c>
      <c r="P3011" s="58" t="s">
        <v>131</v>
      </c>
      <c r="Q3011" s="58" t="s">
        <v>131</v>
      </c>
      <c r="R3011" s="100">
        <f t="array" ref="R3011">IFERROR(INDEX($AD$11:$AO$1485,MATCH($B3011&amp;$I3011,$Z$11:$Z$1485&amp;$AG$11:$AG$1485,0),MATCH($D3011,$AD$9:$AO$9,0)),"-")</f>
        <v>66.051400000000001</v>
      </c>
      <c r="S3011" s="58">
        <v>373</v>
      </c>
      <c r="T3011" s="58">
        <v>355</v>
      </c>
      <c r="U3011" s="58">
        <v>5</v>
      </c>
      <c r="V3011" s="58">
        <v>12</v>
      </c>
      <c r="W3011" s="50" t="str">
        <f t="shared" si="241"/>
        <v>-</v>
      </c>
      <c r="X3011" s="50">
        <f t="shared" si="242"/>
        <v>18</v>
      </c>
    </row>
    <row r="3012" spans="2:24" ht="15" x14ac:dyDescent="0.3">
      <c r="B3012" s="58" t="str">
        <f t="shared" si="240"/>
        <v>M68×2</v>
      </c>
      <c r="C3012" s="73" t="s">
        <v>216</v>
      </c>
      <c r="D3012" s="73" t="s">
        <v>221</v>
      </c>
      <c r="E3012" s="71" t="s">
        <v>0</v>
      </c>
      <c r="F3012" s="58">
        <v>68</v>
      </c>
      <c r="G3012" s="58">
        <v>2</v>
      </c>
      <c r="H3012" s="71" t="s">
        <v>484</v>
      </c>
      <c r="I3012" s="71" t="s">
        <v>384</v>
      </c>
      <c r="J3012" s="58" t="s">
        <v>313</v>
      </c>
      <c r="K3012" s="58" t="s">
        <v>491</v>
      </c>
      <c r="L3012" s="58">
        <v>68</v>
      </c>
      <c r="M3012" s="58">
        <v>2</v>
      </c>
      <c r="N3012" s="71">
        <v>60</v>
      </c>
      <c r="O3012" s="100">
        <f t="array" ref="O3012">IFERROR(INDEX($AD$11:$AO$1485,MATCH($B3012&amp;$I3012,$Z$11:$Z$1485&amp;$AG$11:$AG$1485,0),MATCH($C3012,$AD$9:$AO$9,0)),"-")</f>
        <v>67.58</v>
      </c>
      <c r="P3012" s="58" t="s">
        <v>131</v>
      </c>
      <c r="Q3012" s="58" t="s">
        <v>131</v>
      </c>
      <c r="R3012" s="100">
        <f t="array" ref="R3012">IFERROR(INDEX($AD$11:$AO$1485,MATCH($B3012&amp;$I3012,$Z$11:$Z$1485&amp;$AG$11:$AG$1485,0),MATCH($D3012,$AD$9:$AO$9,0)),"-")</f>
        <v>66.700999999999993</v>
      </c>
      <c r="S3012" s="58">
        <v>318</v>
      </c>
      <c r="T3012" s="58">
        <v>300</v>
      </c>
      <c r="U3012" s="58">
        <v>5</v>
      </c>
      <c r="V3012" s="58">
        <v>15</v>
      </c>
      <c r="W3012" s="50" t="str">
        <f t="shared" si="241"/>
        <v>-</v>
      </c>
      <c r="X3012" s="50">
        <f t="shared" si="242"/>
        <v>18</v>
      </c>
    </row>
    <row r="3013" spans="2:24" ht="15" x14ac:dyDescent="0.3">
      <c r="B3013" s="58" t="str">
        <f t="shared" si="240"/>
        <v>M68×1.5</v>
      </c>
      <c r="C3013" s="73" t="s">
        <v>216</v>
      </c>
      <c r="D3013" s="73" t="s">
        <v>221</v>
      </c>
      <c r="E3013" s="71" t="s">
        <v>0</v>
      </c>
      <c r="F3013" s="58">
        <v>68</v>
      </c>
      <c r="G3013" s="58">
        <v>1.5</v>
      </c>
      <c r="H3013" s="71" t="s">
        <v>484</v>
      </c>
      <c r="I3013" s="71" t="s">
        <v>384</v>
      </c>
      <c r="J3013" s="58" t="s">
        <v>313</v>
      </c>
      <c r="K3013" s="58" t="s">
        <v>491</v>
      </c>
      <c r="L3013" s="58">
        <v>68</v>
      </c>
      <c r="M3013" s="58">
        <v>1.5</v>
      </c>
      <c r="N3013" s="71">
        <v>60</v>
      </c>
      <c r="O3013" s="100">
        <f t="array" ref="O3013">IFERROR(INDEX($AD$11:$AO$1485,MATCH($B3013&amp;$I3013,$Z$11:$Z$1485&amp;$AG$11:$AG$1485,0),MATCH($C3013,$AD$9:$AO$9,0)),"-")</f>
        <v>67.73</v>
      </c>
      <c r="P3013" s="58" t="s">
        <v>131</v>
      </c>
      <c r="Q3013" s="58" t="s">
        <v>131</v>
      </c>
      <c r="R3013" s="100">
        <f t="array" ref="R3013">IFERROR(INDEX($AD$11:$AO$1485,MATCH($B3013&amp;$I3013,$Z$11:$Z$1485&amp;$AG$11:$AG$1485,0),MATCH($D3013,$AD$9:$AO$9,0)),"-")</f>
        <v>67.025700000000001</v>
      </c>
      <c r="S3013" s="58">
        <v>288</v>
      </c>
      <c r="T3013" s="58">
        <v>270</v>
      </c>
      <c r="U3013" s="58">
        <v>4</v>
      </c>
      <c r="V3013" s="58">
        <v>18</v>
      </c>
      <c r="W3013" s="50" t="str">
        <f t="shared" si="241"/>
        <v>-</v>
      </c>
      <c r="X3013" s="50">
        <f t="shared" si="242"/>
        <v>18</v>
      </c>
    </row>
    <row r="3014" spans="2:24" ht="15" x14ac:dyDescent="0.3">
      <c r="B3014" s="58" t="str">
        <f t="shared" si="240"/>
        <v>M70×6</v>
      </c>
      <c r="C3014" s="73" t="s">
        <v>216</v>
      </c>
      <c r="D3014" s="73" t="s">
        <v>221</v>
      </c>
      <c r="E3014" s="71" t="s">
        <v>0</v>
      </c>
      <c r="F3014" s="58">
        <v>70</v>
      </c>
      <c r="G3014" s="58">
        <v>6</v>
      </c>
      <c r="H3014" s="71" t="s">
        <v>484</v>
      </c>
      <c r="I3014" s="71" t="s">
        <v>384</v>
      </c>
      <c r="J3014" s="58" t="s">
        <v>313</v>
      </c>
      <c r="K3014" s="58" t="s">
        <v>491</v>
      </c>
      <c r="L3014" s="58">
        <v>70</v>
      </c>
      <c r="M3014" s="58">
        <v>6</v>
      </c>
      <c r="N3014" s="71">
        <v>60</v>
      </c>
      <c r="O3014" s="100">
        <f t="array" ref="O3014">IFERROR(INDEX($AD$11:$AO$1485,MATCH($B3014&amp;$I3014,$Z$11:$Z$1485&amp;$AG$11:$AG$1485,0),MATCH($C3014,$AD$9:$AO$9,0)),"-")</f>
        <v>69.180000000000007</v>
      </c>
      <c r="P3014" s="58" t="s">
        <v>131</v>
      </c>
      <c r="Q3014" s="58" t="s">
        <v>131</v>
      </c>
      <c r="R3014" s="100">
        <f t="array" ref="R3014">IFERROR(INDEX($AD$11:$AO$1485,MATCH($B3014&amp;$I3014,$Z$11:$Z$1485&amp;$AG$11:$AG$1485,0),MATCH($D3014,$AD$9:$AO$9,0)),"-")</f>
        <v>66.102900000000005</v>
      </c>
      <c r="S3014" s="58">
        <v>493</v>
      </c>
      <c r="T3014" s="58">
        <v>475</v>
      </c>
      <c r="U3014" s="58">
        <v>6</v>
      </c>
      <c r="V3014" s="58">
        <v>9</v>
      </c>
      <c r="W3014" s="50" t="str">
        <f t="shared" si="241"/>
        <v>-</v>
      </c>
      <c r="X3014" s="50">
        <f t="shared" si="242"/>
        <v>18</v>
      </c>
    </row>
    <row r="3015" spans="2:24" ht="15" x14ac:dyDescent="0.3">
      <c r="B3015" s="58" t="str">
        <f t="shared" si="240"/>
        <v>M70×4</v>
      </c>
      <c r="C3015" s="73" t="s">
        <v>216</v>
      </c>
      <c r="D3015" s="73" t="s">
        <v>221</v>
      </c>
      <c r="E3015" s="71" t="s">
        <v>0</v>
      </c>
      <c r="F3015" s="58">
        <v>70</v>
      </c>
      <c r="G3015" s="58">
        <v>4</v>
      </c>
      <c r="H3015" s="71" t="s">
        <v>484</v>
      </c>
      <c r="I3015" s="71" t="s">
        <v>384</v>
      </c>
      <c r="J3015" s="58" t="s">
        <v>313</v>
      </c>
      <c r="K3015" s="58" t="s">
        <v>491</v>
      </c>
      <c r="L3015" s="58">
        <v>70</v>
      </c>
      <c r="M3015" s="58">
        <v>4</v>
      </c>
      <c r="N3015" s="71">
        <v>60</v>
      </c>
      <c r="O3015" s="100">
        <f t="array" ref="O3015">IFERROR(INDEX($AD$11:$AO$1485,MATCH($B3015&amp;$I3015,$Z$11:$Z$1485&amp;$AG$11:$AG$1485,0),MATCH($C3015,$AD$9:$AO$9,0)),"-")</f>
        <v>69.53</v>
      </c>
      <c r="P3015" s="58" t="s">
        <v>131</v>
      </c>
      <c r="Q3015" s="58" t="s">
        <v>131</v>
      </c>
      <c r="R3015" s="100">
        <f t="array" ref="R3015">IFERROR(INDEX($AD$11:$AO$1485,MATCH($B3015&amp;$I3015,$Z$11:$Z$1485&amp;$AG$11:$AG$1485,0),MATCH($D3015,$AD$9:$AO$9,0)),"-")</f>
        <v>67.401899999999998</v>
      </c>
      <c r="S3015" s="58">
        <v>418</v>
      </c>
      <c r="T3015" s="58">
        <v>400</v>
      </c>
      <c r="U3015" s="58">
        <v>5</v>
      </c>
      <c r="V3015" s="58">
        <v>11</v>
      </c>
      <c r="W3015" s="50" t="str">
        <f t="shared" si="241"/>
        <v>-</v>
      </c>
      <c r="X3015" s="50">
        <f t="shared" si="242"/>
        <v>18</v>
      </c>
    </row>
    <row r="3016" spans="2:24" ht="15" x14ac:dyDescent="0.3">
      <c r="B3016" s="58" t="str">
        <f t="shared" si="240"/>
        <v>M70×3</v>
      </c>
      <c r="C3016" s="73" t="s">
        <v>216</v>
      </c>
      <c r="D3016" s="73" t="s">
        <v>221</v>
      </c>
      <c r="E3016" s="71" t="s">
        <v>0</v>
      </c>
      <c r="F3016" s="58">
        <v>70</v>
      </c>
      <c r="G3016" s="58">
        <v>3</v>
      </c>
      <c r="H3016" s="71" t="s">
        <v>484</v>
      </c>
      <c r="I3016" s="71" t="s">
        <v>384</v>
      </c>
      <c r="J3016" s="58" t="s">
        <v>313</v>
      </c>
      <c r="K3016" s="58" t="s">
        <v>491</v>
      </c>
      <c r="L3016" s="58">
        <v>70</v>
      </c>
      <c r="M3016" s="58">
        <v>3</v>
      </c>
      <c r="N3016" s="71">
        <v>60</v>
      </c>
      <c r="O3016" s="100">
        <f t="array" ref="O3016">IFERROR(INDEX($AD$11:$AO$1485,MATCH($B3016&amp;$I3016,$Z$11:$Z$1485&amp;$AG$11:$AG$1485,0),MATCH($C3016,$AD$9:$AO$9,0)),"-")</f>
        <v>69.709999999999994</v>
      </c>
      <c r="P3016" s="58" t="s">
        <v>131</v>
      </c>
      <c r="Q3016" s="58" t="s">
        <v>131</v>
      </c>
      <c r="R3016" s="100">
        <f t="array" ref="R3016">IFERROR(INDEX($AD$11:$AO$1485,MATCH($B3016&amp;$I3016,$Z$11:$Z$1485&amp;$AG$11:$AG$1485,0),MATCH($D3016,$AD$9:$AO$9,0)),"-")</f>
        <v>68.051400000000001</v>
      </c>
      <c r="S3016" s="58">
        <v>373</v>
      </c>
      <c r="T3016" s="58">
        <v>355</v>
      </c>
      <c r="U3016" s="58">
        <v>5</v>
      </c>
      <c r="V3016" s="58">
        <v>12</v>
      </c>
      <c r="W3016" s="50" t="str">
        <f t="shared" si="241"/>
        <v>-</v>
      </c>
      <c r="X3016" s="50">
        <f t="shared" si="242"/>
        <v>18</v>
      </c>
    </row>
    <row r="3017" spans="2:24" ht="15" x14ac:dyDescent="0.3">
      <c r="B3017" s="58" t="str">
        <f t="shared" si="240"/>
        <v>M70×2</v>
      </c>
      <c r="C3017" s="73" t="s">
        <v>216</v>
      </c>
      <c r="D3017" s="73" t="s">
        <v>221</v>
      </c>
      <c r="E3017" s="71" t="s">
        <v>0</v>
      </c>
      <c r="F3017" s="58">
        <v>70</v>
      </c>
      <c r="G3017" s="58">
        <v>2</v>
      </c>
      <c r="H3017" s="71" t="s">
        <v>484</v>
      </c>
      <c r="I3017" s="71" t="s">
        <v>384</v>
      </c>
      <c r="J3017" s="58" t="s">
        <v>313</v>
      </c>
      <c r="K3017" s="58" t="s">
        <v>491</v>
      </c>
      <c r="L3017" s="58">
        <v>70</v>
      </c>
      <c r="M3017" s="58">
        <v>2</v>
      </c>
      <c r="N3017" s="71">
        <v>60</v>
      </c>
      <c r="O3017" s="100">
        <f t="array" ref="O3017">IFERROR(INDEX($AD$11:$AO$1485,MATCH($B3017&amp;$I3017,$Z$11:$Z$1485&amp;$AG$11:$AG$1485,0),MATCH($C3017,$AD$9:$AO$9,0)),"-")</f>
        <v>69.58</v>
      </c>
      <c r="P3017" s="58" t="s">
        <v>131</v>
      </c>
      <c r="Q3017" s="58" t="s">
        <v>131</v>
      </c>
      <c r="R3017" s="100">
        <f t="array" ref="R3017">IFERROR(INDEX($AD$11:$AO$1485,MATCH($B3017&amp;$I3017,$Z$11:$Z$1485&amp;$AG$11:$AG$1485,0),MATCH($D3017,$AD$9:$AO$9,0)),"-")</f>
        <v>68.700999999999993</v>
      </c>
      <c r="S3017" s="58">
        <v>318</v>
      </c>
      <c r="T3017" s="58">
        <v>300</v>
      </c>
      <c r="U3017" s="58">
        <v>5</v>
      </c>
      <c r="V3017" s="58">
        <v>15</v>
      </c>
      <c r="W3017" s="50" t="str">
        <f t="shared" si="241"/>
        <v>-</v>
      </c>
      <c r="X3017" s="50">
        <f t="shared" si="242"/>
        <v>18</v>
      </c>
    </row>
    <row r="3018" spans="2:24" ht="15" x14ac:dyDescent="0.3">
      <c r="B3018" s="58" t="str">
        <f t="shared" si="240"/>
        <v>M70×1.5</v>
      </c>
      <c r="C3018" s="73" t="s">
        <v>216</v>
      </c>
      <c r="D3018" s="73" t="s">
        <v>221</v>
      </c>
      <c r="E3018" s="71" t="s">
        <v>0</v>
      </c>
      <c r="F3018" s="58">
        <v>70</v>
      </c>
      <c r="G3018" s="58">
        <v>1.5</v>
      </c>
      <c r="H3018" s="71" t="s">
        <v>484</v>
      </c>
      <c r="I3018" s="71" t="s">
        <v>384</v>
      </c>
      <c r="J3018" s="58" t="s">
        <v>313</v>
      </c>
      <c r="K3018" s="58" t="s">
        <v>491</v>
      </c>
      <c r="L3018" s="58">
        <v>70</v>
      </c>
      <c r="M3018" s="58">
        <v>1.5</v>
      </c>
      <c r="N3018" s="71">
        <v>60</v>
      </c>
      <c r="O3018" s="100">
        <f t="array" ref="O3018">IFERROR(INDEX($AD$11:$AO$1485,MATCH($B3018&amp;$I3018,$Z$11:$Z$1485&amp;$AG$11:$AG$1485,0),MATCH($C3018,$AD$9:$AO$9,0)),"-")</f>
        <v>69.73</v>
      </c>
      <c r="P3018" s="58" t="s">
        <v>131</v>
      </c>
      <c r="Q3018" s="58" t="s">
        <v>131</v>
      </c>
      <c r="R3018" s="100">
        <f t="array" ref="R3018">IFERROR(INDEX($AD$11:$AO$1485,MATCH($B3018&amp;$I3018,$Z$11:$Z$1485&amp;$AG$11:$AG$1485,0),MATCH($D3018,$AD$9:$AO$9,0)),"-")</f>
        <v>69.025700000000001</v>
      </c>
      <c r="S3018" s="58">
        <v>288</v>
      </c>
      <c r="T3018" s="58">
        <v>270</v>
      </c>
      <c r="U3018" s="58">
        <v>4</v>
      </c>
      <c r="V3018" s="58">
        <v>18</v>
      </c>
      <c r="W3018" s="50" t="str">
        <f t="shared" si="241"/>
        <v>-</v>
      </c>
      <c r="X3018" s="50">
        <f t="shared" si="242"/>
        <v>18</v>
      </c>
    </row>
    <row r="3019" spans="2:24" ht="15" x14ac:dyDescent="0.3">
      <c r="B3019" s="58" t="str">
        <f t="shared" ref="B3019:B3082" si="243">CONCATENATE(E3019,L3019,"×",G3019)</f>
        <v>M72×6</v>
      </c>
      <c r="C3019" s="73" t="s">
        <v>216</v>
      </c>
      <c r="D3019" s="73" t="s">
        <v>221</v>
      </c>
      <c r="E3019" s="71" t="s">
        <v>0</v>
      </c>
      <c r="F3019" s="58">
        <v>72</v>
      </c>
      <c r="G3019" s="58">
        <v>6</v>
      </c>
      <c r="H3019" s="71" t="s">
        <v>484</v>
      </c>
      <c r="I3019" s="71" t="s">
        <v>384</v>
      </c>
      <c r="J3019" s="58" t="s">
        <v>313</v>
      </c>
      <c r="K3019" s="58" t="s">
        <v>491</v>
      </c>
      <c r="L3019" s="58">
        <v>72</v>
      </c>
      <c r="M3019" s="58">
        <v>6</v>
      </c>
      <c r="N3019" s="71">
        <v>60</v>
      </c>
      <c r="O3019" s="100">
        <f t="array" ref="O3019">IFERROR(INDEX($AD$11:$AO$1485,MATCH($B3019&amp;$I3019,$Z$11:$Z$1485&amp;$AG$11:$AG$1485,0),MATCH($C3019,$AD$9:$AO$9,0)),"-")</f>
        <v>71.180000000000007</v>
      </c>
      <c r="P3019" s="58" t="s">
        <v>131</v>
      </c>
      <c r="Q3019" s="58" t="s">
        <v>131</v>
      </c>
      <c r="R3019" s="100">
        <f t="array" ref="R3019">IFERROR(INDEX($AD$11:$AO$1485,MATCH($B3019&amp;$I3019,$Z$11:$Z$1485&amp;$AG$11:$AG$1485,0),MATCH($D3019,$AD$9:$AO$9,0)),"-")</f>
        <v>68.102900000000005</v>
      </c>
      <c r="S3019" s="58">
        <v>493</v>
      </c>
      <c r="T3019" s="58">
        <v>475</v>
      </c>
      <c r="U3019" s="58">
        <v>6</v>
      </c>
      <c r="V3019" s="58">
        <v>6</v>
      </c>
      <c r="W3019" s="50" t="str">
        <f t="shared" si="241"/>
        <v>-</v>
      </c>
      <c r="X3019" s="50">
        <f t="shared" si="242"/>
        <v>18</v>
      </c>
    </row>
    <row r="3020" spans="2:24" ht="15" x14ac:dyDescent="0.3">
      <c r="B3020" s="58" t="str">
        <f t="shared" si="243"/>
        <v>M72×4</v>
      </c>
      <c r="C3020" s="73" t="s">
        <v>216</v>
      </c>
      <c r="D3020" s="73" t="s">
        <v>221</v>
      </c>
      <c r="E3020" s="71" t="s">
        <v>0</v>
      </c>
      <c r="F3020" s="58">
        <v>72</v>
      </c>
      <c r="G3020" s="58">
        <v>4</v>
      </c>
      <c r="H3020" s="71" t="s">
        <v>484</v>
      </c>
      <c r="I3020" s="71" t="s">
        <v>384</v>
      </c>
      <c r="J3020" s="58" t="s">
        <v>313</v>
      </c>
      <c r="K3020" s="58" t="s">
        <v>491</v>
      </c>
      <c r="L3020" s="58">
        <v>72</v>
      </c>
      <c r="M3020" s="58">
        <v>4</v>
      </c>
      <c r="N3020" s="71">
        <v>60</v>
      </c>
      <c r="O3020" s="100">
        <f t="array" ref="O3020">IFERROR(INDEX($AD$11:$AO$1485,MATCH($B3020&amp;$I3020,$Z$11:$Z$1485&amp;$AG$11:$AG$1485,0),MATCH($C3020,$AD$9:$AO$9,0)),"-")</f>
        <v>71.53</v>
      </c>
      <c r="P3020" s="58" t="s">
        <v>131</v>
      </c>
      <c r="Q3020" s="58" t="s">
        <v>131</v>
      </c>
      <c r="R3020" s="100">
        <f t="array" ref="R3020">IFERROR(INDEX($AD$11:$AO$1485,MATCH($B3020&amp;$I3020,$Z$11:$Z$1485&amp;$AG$11:$AG$1485,0),MATCH($D3020,$AD$9:$AO$9,0)),"-")</f>
        <v>69.401899999999998</v>
      </c>
      <c r="S3020" s="58">
        <v>418</v>
      </c>
      <c r="T3020" s="58">
        <v>400</v>
      </c>
      <c r="U3020" s="58">
        <v>5</v>
      </c>
      <c r="V3020" s="58">
        <v>11</v>
      </c>
      <c r="W3020" s="50" t="str">
        <f t="shared" si="241"/>
        <v>-</v>
      </c>
      <c r="X3020" s="50">
        <f t="shared" si="242"/>
        <v>18</v>
      </c>
    </row>
    <row r="3021" spans="2:24" ht="15" x14ac:dyDescent="0.3">
      <c r="B3021" s="58" t="str">
        <f t="shared" si="243"/>
        <v>M72×3</v>
      </c>
      <c r="C3021" s="73" t="s">
        <v>216</v>
      </c>
      <c r="D3021" s="73" t="s">
        <v>221</v>
      </c>
      <c r="E3021" s="71" t="s">
        <v>0</v>
      </c>
      <c r="F3021" s="58">
        <v>72</v>
      </c>
      <c r="G3021" s="58">
        <v>3</v>
      </c>
      <c r="H3021" s="71" t="s">
        <v>484</v>
      </c>
      <c r="I3021" s="71" t="s">
        <v>384</v>
      </c>
      <c r="J3021" s="58" t="s">
        <v>313</v>
      </c>
      <c r="K3021" s="58" t="s">
        <v>491</v>
      </c>
      <c r="L3021" s="58">
        <v>72</v>
      </c>
      <c r="M3021" s="58">
        <v>3</v>
      </c>
      <c r="N3021" s="71">
        <v>60</v>
      </c>
      <c r="O3021" s="100">
        <f t="array" ref="O3021">IFERROR(INDEX($AD$11:$AO$1485,MATCH($B3021&amp;$I3021,$Z$11:$Z$1485&amp;$AG$11:$AG$1485,0),MATCH($C3021,$AD$9:$AO$9,0)),"-")</f>
        <v>71.709999999999994</v>
      </c>
      <c r="P3021" s="58" t="s">
        <v>131</v>
      </c>
      <c r="Q3021" s="58" t="s">
        <v>131</v>
      </c>
      <c r="R3021" s="100">
        <f t="array" ref="R3021">IFERROR(INDEX($AD$11:$AO$1485,MATCH($B3021&amp;$I3021,$Z$11:$Z$1485&amp;$AG$11:$AG$1485,0),MATCH($D3021,$AD$9:$AO$9,0)),"-")</f>
        <v>70.051400000000001</v>
      </c>
      <c r="S3021" s="58">
        <v>373</v>
      </c>
      <c r="T3021" s="58">
        <v>355</v>
      </c>
      <c r="U3021" s="58">
        <v>5</v>
      </c>
      <c r="V3021" s="58">
        <v>12</v>
      </c>
      <c r="W3021" s="50" t="str">
        <f t="shared" si="241"/>
        <v>-</v>
      </c>
      <c r="X3021" s="50">
        <f t="shared" si="242"/>
        <v>18</v>
      </c>
    </row>
    <row r="3022" spans="2:24" ht="15" x14ac:dyDescent="0.3">
      <c r="B3022" s="58" t="str">
        <f t="shared" si="243"/>
        <v>M72×2</v>
      </c>
      <c r="C3022" s="73" t="s">
        <v>216</v>
      </c>
      <c r="D3022" s="73" t="s">
        <v>221</v>
      </c>
      <c r="E3022" s="71" t="s">
        <v>0</v>
      </c>
      <c r="F3022" s="58">
        <v>72</v>
      </c>
      <c r="G3022" s="58">
        <v>2</v>
      </c>
      <c r="H3022" s="71" t="s">
        <v>484</v>
      </c>
      <c r="I3022" s="71" t="s">
        <v>384</v>
      </c>
      <c r="J3022" s="58" t="s">
        <v>313</v>
      </c>
      <c r="K3022" s="58" t="s">
        <v>491</v>
      </c>
      <c r="L3022" s="58">
        <v>72</v>
      </c>
      <c r="M3022" s="58">
        <v>2</v>
      </c>
      <c r="N3022" s="71">
        <v>60</v>
      </c>
      <c r="O3022" s="100">
        <f t="array" ref="O3022">IFERROR(INDEX($AD$11:$AO$1485,MATCH($B3022&amp;$I3022,$Z$11:$Z$1485&amp;$AG$11:$AG$1485,0),MATCH($C3022,$AD$9:$AO$9,0)),"-")</f>
        <v>71.58</v>
      </c>
      <c r="P3022" s="58" t="s">
        <v>131</v>
      </c>
      <c r="Q3022" s="58" t="s">
        <v>131</v>
      </c>
      <c r="R3022" s="100">
        <f t="array" ref="R3022">IFERROR(INDEX($AD$11:$AO$1485,MATCH($B3022&amp;$I3022,$Z$11:$Z$1485&amp;$AG$11:$AG$1485,0),MATCH($D3022,$AD$9:$AO$9,0)),"-")</f>
        <v>70.700999999999993</v>
      </c>
      <c r="S3022" s="58">
        <v>318</v>
      </c>
      <c r="T3022" s="58">
        <v>300</v>
      </c>
      <c r="U3022" s="58">
        <v>5</v>
      </c>
      <c r="V3022" s="58">
        <v>15</v>
      </c>
      <c r="W3022" s="50" t="str">
        <f t="shared" si="241"/>
        <v>-</v>
      </c>
      <c r="X3022" s="50">
        <f t="shared" si="242"/>
        <v>18</v>
      </c>
    </row>
    <row r="3023" spans="2:24" ht="15" x14ac:dyDescent="0.3">
      <c r="B3023" s="58" t="str">
        <f t="shared" si="243"/>
        <v>M72×1.5</v>
      </c>
      <c r="C3023" s="73" t="s">
        <v>216</v>
      </c>
      <c r="D3023" s="73" t="s">
        <v>221</v>
      </c>
      <c r="E3023" s="71" t="s">
        <v>0</v>
      </c>
      <c r="F3023" s="58">
        <v>72</v>
      </c>
      <c r="G3023" s="58">
        <v>1.5</v>
      </c>
      <c r="H3023" s="71" t="s">
        <v>484</v>
      </c>
      <c r="I3023" s="71" t="s">
        <v>384</v>
      </c>
      <c r="J3023" s="58" t="s">
        <v>313</v>
      </c>
      <c r="K3023" s="58" t="s">
        <v>491</v>
      </c>
      <c r="L3023" s="58">
        <v>72</v>
      </c>
      <c r="M3023" s="58">
        <v>1.5</v>
      </c>
      <c r="N3023" s="71">
        <v>60</v>
      </c>
      <c r="O3023" s="100">
        <f t="array" ref="O3023">IFERROR(INDEX($AD$11:$AO$1485,MATCH($B3023&amp;$I3023,$Z$11:$Z$1485&amp;$AG$11:$AG$1485,0),MATCH($C3023,$AD$9:$AO$9,0)),"-")</f>
        <v>71.73</v>
      </c>
      <c r="P3023" s="58" t="s">
        <v>131</v>
      </c>
      <c r="Q3023" s="58" t="s">
        <v>131</v>
      </c>
      <c r="R3023" s="100">
        <f t="array" ref="R3023">IFERROR(INDEX($AD$11:$AO$1485,MATCH($B3023&amp;$I3023,$Z$11:$Z$1485&amp;$AG$11:$AG$1485,0),MATCH($D3023,$AD$9:$AO$9,0)),"-")</f>
        <v>71.025700000000001</v>
      </c>
      <c r="S3023" s="58">
        <v>288</v>
      </c>
      <c r="T3023" s="58">
        <v>270</v>
      </c>
      <c r="U3023" s="58">
        <v>4</v>
      </c>
      <c r="V3023" s="58">
        <v>18</v>
      </c>
      <c r="W3023" s="50" t="str">
        <f t="shared" si="241"/>
        <v>-</v>
      </c>
      <c r="X3023" s="50">
        <f t="shared" si="242"/>
        <v>18</v>
      </c>
    </row>
    <row r="3024" spans="2:24" ht="15" x14ac:dyDescent="0.3">
      <c r="B3024" s="58" t="str">
        <f t="shared" si="243"/>
        <v>M75×4</v>
      </c>
      <c r="C3024" s="73" t="s">
        <v>216</v>
      </c>
      <c r="D3024" s="73" t="s">
        <v>221</v>
      </c>
      <c r="E3024" s="71" t="s">
        <v>0</v>
      </c>
      <c r="F3024" s="58">
        <v>75</v>
      </c>
      <c r="G3024" s="58">
        <v>4</v>
      </c>
      <c r="H3024" s="71" t="s">
        <v>484</v>
      </c>
      <c r="I3024" s="71" t="s">
        <v>384</v>
      </c>
      <c r="J3024" s="58" t="s">
        <v>313</v>
      </c>
      <c r="K3024" s="58" t="s">
        <v>491</v>
      </c>
      <c r="L3024" s="58">
        <v>75</v>
      </c>
      <c r="M3024" s="58">
        <v>4</v>
      </c>
      <c r="N3024" s="71">
        <v>60</v>
      </c>
      <c r="O3024" s="100">
        <f t="array" ref="O3024">IFERROR(INDEX($AD$11:$AO$1485,MATCH($B3024&amp;$I3024,$Z$11:$Z$1485&amp;$AG$11:$AG$1485,0),MATCH($C3024,$AD$9:$AO$9,0)),"-")</f>
        <v>74.53</v>
      </c>
      <c r="P3024" s="58" t="s">
        <v>131</v>
      </c>
      <c r="Q3024" s="58" t="s">
        <v>131</v>
      </c>
      <c r="R3024" s="100">
        <f t="array" ref="R3024">IFERROR(INDEX($AD$11:$AO$1485,MATCH($B3024&amp;$I3024,$Z$11:$Z$1485&amp;$AG$11:$AG$1485,0),MATCH($D3024,$AD$9:$AO$9,0)),"-")</f>
        <v>72.401899999999998</v>
      </c>
      <c r="S3024" s="58">
        <v>418</v>
      </c>
      <c r="T3024" s="58">
        <v>400</v>
      </c>
      <c r="U3024" s="58">
        <v>5</v>
      </c>
      <c r="V3024" s="58">
        <v>11</v>
      </c>
      <c r="W3024" s="50" t="str">
        <f t="shared" si="241"/>
        <v>-</v>
      </c>
      <c r="X3024" s="50">
        <f t="shared" si="242"/>
        <v>18</v>
      </c>
    </row>
    <row r="3025" spans="2:24" ht="15" x14ac:dyDescent="0.3">
      <c r="B3025" s="58" t="str">
        <f t="shared" si="243"/>
        <v>M75×3</v>
      </c>
      <c r="C3025" s="73" t="s">
        <v>216</v>
      </c>
      <c r="D3025" s="73" t="s">
        <v>221</v>
      </c>
      <c r="E3025" s="71" t="s">
        <v>0</v>
      </c>
      <c r="F3025" s="58">
        <v>75</v>
      </c>
      <c r="G3025" s="58">
        <v>3</v>
      </c>
      <c r="H3025" s="71" t="s">
        <v>484</v>
      </c>
      <c r="I3025" s="71" t="s">
        <v>384</v>
      </c>
      <c r="J3025" s="58" t="s">
        <v>313</v>
      </c>
      <c r="K3025" s="58" t="s">
        <v>491</v>
      </c>
      <c r="L3025" s="58">
        <v>75</v>
      </c>
      <c r="M3025" s="58">
        <v>3</v>
      </c>
      <c r="N3025" s="71">
        <v>60</v>
      </c>
      <c r="O3025" s="100">
        <f t="array" ref="O3025">IFERROR(INDEX($AD$11:$AO$1485,MATCH($B3025&amp;$I3025,$Z$11:$Z$1485&amp;$AG$11:$AG$1485,0),MATCH($C3025,$AD$9:$AO$9,0)),"-")</f>
        <v>74.709999999999994</v>
      </c>
      <c r="P3025" s="58" t="s">
        <v>131</v>
      </c>
      <c r="Q3025" s="58" t="s">
        <v>131</v>
      </c>
      <c r="R3025" s="100">
        <f t="array" ref="R3025">IFERROR(INDEX($AD$11:$AO$1485,MATCH($B3025&amp;$I3025,$Z$11:$Z$1485&amp;$AG$11:$AG$1485,0),MATCH($D3025,$AD$9:$AO$9,0)),"-")</f>
        <v>73.051400000000001</v>
      </c>
      <c r="S3025" s="58">
        <v>373</v>
      </c>
      <c r="T3025" s="58">
        <v>355</v>
      </c>
      <c r="U3025" s="58">
        <v>5</v>
      </c>
      <c r="V3025" s="58">
        <v>12</v>
      </c>
      <c r="W3025" s="50" t="str">
        <f t="shared" si="241"/>
        <v>-</v>
      </c>
      <c r="X3025" s="50">
        <f t="shared" si="242"/>
        <v>18</v>
      </c>
    </row>
    <row r="3026" spans="2:24" ht="15" x14ac:dyDescent="0.3">
      <c r="B3026" s="58" t="str">
        <f t="shared" si="243"/>
        <v>M75×2</v>
      </c>
      <c r="C3026" s="73" t="s">
        <v>216</v>
      </c>
      <c r="D3026" s="73" t="s">
        <v>221</v>
      </c>
      <c r="E3026" s="71" t="s">
        <v>0</v>
      </c>
      <c r="F3026" s="58">
        <v>75</v>
      </c>
      <c r="G3026" s="58">
        <v>2</v>
      </c>
      <c r="H3026" s="71" t="s">
        <v>484</v>
      </c>
      <c r="I3026" s="71" t="s">
        <v>384</v>
      </c>
      <c r="J3026" s="58" t="s">
        <v>313</v>
      </c>
      <c r="K3026" s="58" t="s">
        <v>491</v>
      </c>
      <c r="L3026" s="58">
        <v>75</v>
      </c>
      <c r="M3026" s="58">
        <v>2</v>
      </c>
      <c r="N3026" s="71">
        <v>60</v>
      </c>
      <c r="O3026" s="100">
        <f t="array" ref="O3026">IFERROR(INDEX($AD$11:$AO$1485,MATCH($B3026&amp;$I3026,$Z$11:$Z$1485&amp;$AG$11:$AG$1485,0),MATCH($C3026,$AD$9:$AO$9,0)),"-")</f>
        <v>74.58</v>
      </c>
      <c r="P3026" s="58" t="s">
        <v>131</v>
      </c>
      <c r="Q3026" s="58" t="s">
        <v>131</v>
      </c>
      <c r="R3026" s="100">
        <f t="array" ref="R3026">IFERROR(INDEX($AD$11:$AO$1485,MATCH($B3026&amp;$I3026,$Z$11:$Z$1485&amp;$AG$11:$AG$1485,0),MATCH($D3026,$AD$9:$AO$9,0)),"-")</f>
        <v>73.700999999999993</v>
      </c>
      <c r="S3026" s="58">
        <v>318</v>
      </c>
      <c r="T3026" s="58">
        <v>300</v>
      </c>
      <c r="U3026" s="58">
        <v>5</v>
      </c>
      <c r="V3026" s="58">
        <v>15</v>
      </c>
      <c r="W3026" s="50" t="str">
        <f t="shared" si="241"/>
        <v>-</v>
      </c>
      <c r="X3026" s="50">
        <f t="shared" si="242"/>
        <v>18</v>
      </c>
    </row>
    <row r="3027" spans="2:24" ht="15" x14ac:dyDescent="0.3">
      <c r="B3027" s="58" t="str">
        <f t="shared" si="243"/>
        <v>M75×1.5</v>
      </c>
      <c r="C3027" s="73" t="s">
        <v>216</v>
      </c>
      <c r="D3027" s="73" t="s">
        <v>221</v>
      </c>
      <c r="E3027" s="71" t="s">
        <v>0</v>
      </c>
      <c r="F3027" s="58">
        <v>75</v>
      </c>
      <c r="G3027" s="58">
        <v>1.5</v>
      </c>
      <c r="H3027" s="71" t="s">
        <v>484</v>
      </c>
      <c r="I3027" s="71" t="s">
        <v>384</v>
      </c>
      <c r="J3027" s="58" t="s">
        <v>313</v>
      </c>
      <c r="K3027" s="58" t="s">
        <v>491</v>
      </c>
      <c r="L3027" s="58">
        <v>75</v>
      </c>
      <c r="M3027" s="58">
        <v>1.5</v>
      </c>
      <c r="N3027" s="71">
        <v>60</v>
      </c>
      <c r="O3027" s="100">
        <f t="array" ref="O3027">IFERROR(INDEX($AD$11:$AO$1485,MATCH($B3027&amp;$I3027,$Z$11:$Z$1485&amp;$AG$11:$AG$1485,0),MATCH($C3027,$AD$9:$AO$9,0)),"-")</f>
        <v>74.73</v>
      </c>
      <c r="P3027" s="58" t="s">
        <v>131</v>
      </c>
      <c r="Q3027" s="58" t="s">
        <v>131</v>
      </c>
      <c r="R3027" s="100">
        <f t="array" ref="R3027">IFERROR(INDEX($AD$11:$AO$1485,MATCH($B3027&amp;$I3027,$Z$11:$Z$1485&amp;$AG$11:$AG$1485,0),MATCH($D3027,$AD$9:$AO$9,0)),"-")</f>
        <v>74.025700000000001</v>
      </c>
      <c r="S3027" s="58">
        <v>288</v>
      </c>
      <c r="T3027" s="58">
        <v>270</v>
      </c>
      <c r="U3027" s="58">
        <v>4</v>
      </c>
      <c r="V3027" s="58">
        <v>18</v>
      </c>
      <c r="W3027" s="50" t="str">
        <f t="shared" si="241"/>
        <v>-</v>
      </c>
      <c r="X3027" s="50">
        <f t="shared" si="242"/>
        <v>18</v>
      </c>
    </row>
    <row r="3028" spans="2:24" ht="15" x14ac:dyDescent="0.3">
      <c r="B3028" s="58" t="str">
        <f t="shared" si="243"/>
        <v>M76×6</v>
      </c>
      <c r="C3028" s="73" t="s">
        <v>216</v>
      </c>
      <c r="D3028" s="73" t="s">
        <v>221</v>
      </c>
      <c r="E3028" s="71" t="s">
        <v>0</v>
      </c>
      <c r="F3028" s="58">
        <v>76</v>
      </c>
      <c r="G3028" s="58">
        <v>6</v>
      </c>
      <c r="H3028" s="71" t="s">
        <v>484</v>
      </c>
      <c r="I3028" s="71" t="s">
        <v>384</v>
      </c>
      <c r="J3028" s="58" t="s">
        <v>313</v>
      </c>
      <c r="K3028" s="58" t="s">
        <v>491</v>
      </c>
      <c r="L3028" s="58">
        <v>76</v>
      </c>
      <c r="M3028" s="58">
        <v>6</v>
      </c>
      <c r="N3028" s="71">
        <v>60</v>
      </c>
      <c r="O3028" s="100">
        <f t="array" ref="O3028">IFERROR(INDEX($AD$11:$AO$1485,MATCH($B3028&amp;$I3028,$Z$11:$Z$1485&amp;$AG$11:$AG$1485,0),MATCH($C3028,$AD$9:$AO$9,0)),"-")</f>
        <v>75.180000000000007</v>
      </c>
      <c r="P3028" s="58" t="s">
        <v>131</v>
      </c>
      <c r="Q3028" s="58" t="s">
        <v>131</v>
      </c>
      <c r="R3028" s="100">
        <f t="array" ref="R3028">IFERROR(INDEX($AD$11:$AO$1485,MATCH($B3028&amp;$I3028,$Z$11:$Z$1485&amp;$AG$11:$AG$1485,0),MATCH($D3028,$AD$9:$AO$9,0)),"-")</f>
        <v>72.102900000000005</v>
      </c>
      <c r="S3028" s="58">
        <v>493</v>
      </c>
      <c r="T3028" s="58">
        <v>475</v>
      </c>
      <c r="U3028" s="58">
        <v>6</v>
      </c>
      <c r="V3028" s="58">
        <v>9</v>
      </c>
      <c r="W3028" s="50" t="str">
        <f t="shared" si="241"/>
        <v>-</v>
      </c>
      <c r="X3028" s="50">
        <f t="shared" si="242"/>
        <v>18</v>
      </c>
    </row>
    <row r="3029" spans="2:24" ht="15" x14ac:dyDescent="0.3">
      <c r="B3029" s="58" t="str">
        <f t="shared" si="243"/>
        <v>M76×4</v>
      </c>
      <c r="C3029" s="73" t="s">
        <v>216</v>
      </c>
      <c r="D3029" s="73" t="s">
        <v>221</v>
      </c>
      <c r="E3029" s="71" t="s">
        <v>0</v>
      </c>
      <c r="F3029" s="58">
        <v>76</v>
      </c>
      <c r="G3029" s="58">
        <v>4</v>
      </c>
      <c r="H3029" s="71" t="s">
        <v>484</v>
      </c>
      <c r="I3029" s="71" t="s">
        <v>384</v>
      </c>
      <c r="J3029" s="58" t="s">
        <v>313</v>
      </c>
      <c r="K3029" s="58" t="s">
        <v>491</v>
      </c>
      <c r="L3029" s="58">
        <v>76</v>
      </c>
      <c r="M3029" s="58">
        <v>4</v>
      </c>
      <c r="N3029" s="71">
        <v>60</v>
      </c>
      <c r="O3029" s="100">
        <f t="array" ref="O3029">IFERROR(INDEX($AD$11:$AO$1485,MATCH($B3029&amp;$I3029,$Z$11:$Z$1485&amp;$AG$11:$AG$1485,0),MATCH($C3029,$AD$9:$AO$9,0)),"-")</f>
        <v>75.53</v>
      </c>
      <c r="P3029" s="58" t="s">
        <v>131</v>
      </c>
      <c r="Q3029" s="58" t="s">
        <v>131</v>
      </c>
      <c r="R3029" s="100">
        <f t="array" ref="R3029">IFERROR(INDEX($AD$11:$AO$1485,MATCH($B3029&amp;$I3029,$Z$11:$Z$1485&amp;$AG$11:$AG$1485,0),MATCH($D3029,$AD$9:$AO$9,0)),"-")</f>
        <v>73.401899999999998</v>
      </c>
      <c r="S3029" s="58">
        <v>418</v>
      </c>
      <c r="T3029" s="58">
        <v>400</v>
      </c>
      <c r="U3029" s="58">
        <v>5</v>
      </c>
      <c r="V3029" s="58">
        <v>11</v>
      </c>
      <c r="W3029" s="50" t="str">
        <f t="shared" si="241"/>
        <v>-</v>
      </c>
      <c r="X3029" s="50">
        <f t="shared" si="242"/>
        <v>18</v>
      </c>
    </row>
    <row r="3030" spans="2:24" ht="15" x14ac:dyDescent="0.3">
      <c r="B3030" s="58" t="str">
        <f t="shared" si="243"/>
        <v>M76×3</v>
      </c>
      <c r="C3030" s="73" t="s">
        <v>216</v>
      </c>
      <c r="D3030" s="73" t="s">
        <v>221</v>
      </c>
      <c r="E3030" s="71" t="s">
        <v>0</v>
      </c>
      <c r="F3030" s="58">
        <v>76</v>
      </c>
      <c r="G3030" s="58">
        <v>3</v>
      </c>
      <c r="H3030" s="71" t="s">
        <v>484</v>
      </c>
      <c r="I3030" s="71" t="s">
        <v>384</v>
      </c>
      <c r="J3030" s="58" t="s">
        <v>313</v>
      </c>
      <c r="K3030" s="58" t="s">
        <v>491</v>
      </c>
      <c r="L3030" s="58">
        <v>76</v>
      </c>
      <c r="M3030" s="58">
        <v>3</v>
      </c>
      <c r="N3030" s="71">
        <v>60</v>
      </c>
      <c r="O3030" s="100">
        <f t="array" ref="O3030">IFERROR(INDEX($AD$11:$AO$1485,MATCH($B3030&amp;$I3030,$Z$11:$Z$1485&amp;$AG$11:$AG$1485,0),MATCH($C3030,$AD$9:$AO$9,0)),"-")</f>
        <v>75.709999999999994</v>
      </c>
      <c r="P3030" s="58" t="s">
        <v>131</v>
      </c>
      <c r="Q3030" s="58" t="s">
        <v>131</v>
      </c>
      <c r="R3030" s="100">
        <f t="array" ref="R3030">IFERROR(INDEX($AD$11:$AO$1485,MATCH($B3030&amp;$I3030,$Z$11:$Z$1485&amp;$AG$11:$AG$1485,0),MATCH($D3030,$AD$9:$AO$9,0)),"-")</f>
        <v>74.051400000000001</v>
      </c>
      <c r="S3030" s="58">
        <v>373</v>
      </c>
      <c r="T3030" s="58">
        <v>355</v>
      </c>
      <c r="U3030" s="58">
        <v>5</v>
      </c>
      <c r="V3030" s="58">
        <v>12</v>
      </c>
      <c r="W3030" s="50" t="str">
        <f t="shared" si="241"/>
        <v>-</v>
      </c>
      <c r="X3030" s="50">
        <f t="shared" si="242"/>
        <v>18</v>
      </c>
    </row>
    <row r="3031" spans="2:24" ht="15" x14ac:dyDescent="0.3">
      <c r="B3031" s="58" t="str">
        <f t="shared" si="243"/>
        <v>M76×2</v>
      </c>
      <c r="C3031" s="73" t="s">
        <v>216</v>
      </c>
      <c r="D3031" s="73" t="s">
        <v>221</v>
      </c>
      <c r="E3031" s="71" t="s">
        <v>0</v>
      </c>
      <c r="F3031" s="58">
        <v>76</v>
      </c>
      <c r="G3031" s="58">
        <v>2</v>
      </c>
      <c r="H3031" s="71" t="s">
        <v>484</v>
      </c>
      <c r="I3031" s="71" t="s">
        <v>384</v>
      </c>
      <c r="J3031" s="58" t="s">
        <v>313</v>
      </c>
      <c r="K3031" s="58" t="s">
        <v>491</v>
      </c>
      <c r="L3031" s="58">
        <v>76</v>
      </c>
      <c r="M3031" s="58">
        <v>2</v>
      </c>
      <c r="N3031" s="71">
        <v>60</v>
      </c>
      <c r="O3031" s="100">
        <f t="array" ref="O3031">IFERROR(INDEX($AD$11:$AO$1485,MATCH($B3031&amp;$I3031,$Z$11:$Z$1485&amp;$AG$11:$AG$1485,0),MATCH($C3031,$AD$9:$AO$9,0)),"-")</f>
        <v>75.87</v>
      </c>
      <c r="P3031" s="58" t="s">
        <v>131</v>
      </c>
      <c r="Q3031" s="58" t="s">
        <v>131</v>
      </c>
      <c r="R3031" s="100">
        <f t="array" ref="R3031">IFERROR(INDEX($AD$11:$AO$1485,MATCH($B3031&amp;$I3031,$Z$11:$Z$1485&amp;$AG$11:$AG$1485,0),MATCH($D3031,$AD$9:$AO$9,0)),"-")</f>
        <v>74.700999999999993</v>
      </c>
      <c r="S3031" s="58">
        <v>318</v>
      </c>
      <c r="T3031" s="58">
        <v>300</v>
      </c>
      <c r="U3031" s="58">
        <v>5</v>
      </c>
      <c r="V3031" s="58">
        <v>15</v>
      </c>
      <c r="W3031" s="50" t="str">
        <f t="shared" si="241"/>
        <v>-</v>
      </c>
      <c r="X3031" s="50">
        <f t="shared" si="242"/>
        <v>18</v>
      </c>
    </row>
    <row r="3032" spans="2:24" ht="15" x14ac:dyDescent="0.3">
      <c r="B3032" s="58" t="str">
        <f t="shared" si="243"/>
        <v>M76×1.5</v>
      </c>
      <c r="C3032" s="73" t="s">
        <v>216</v>
      </c>
      <c r="D3032" s="73" t="s">
        <v>221</v>
      </c>
      <c r="E3032" s="71" t="s">
        <v>0</v>
      </c>
      <c r="F3032" s="58">
        <v>76</v>
      </c>
      <c r="G3032" s="58">
        <v>1.5</v>
      </c>
      <c r="H3032" s="71" t="s">
        <v>484</v>
      </c>
      <c r="I3032" s="71" t="s">
        <v>384</v>
      </c>
      <c r="J3032" s="58" t="s">
        <v>313</v>
      </c>
      <c r="K3032" s="58" t="s">
        <v>491</v>
      </c>
      <c r="L3032" s="58">
        <v>76</v>
      </c>
      <c r="M3032" s="58">
        <v>1.5</v>
      </c>
      <c r="N3032" s="71">
        <v>60</v>
      </c>
      <c r="O3032" s="100">
        <f t="array" ref="O3032">IFERROR(INDEX($AD$11:$AO$1485,MATCH($B3032&amp;$I3032,$Z$11:$Z$1485&amp;$AG$11:$AG$1485,0),MATCH($C3032,$AD$9:$AO$9,0)),"-")</f>
        <v>75.94</v>
      </c>
      <c r="P3032" s="58" t="s">
        <v>131</v>
      </c>
      <c r="Q3032" s="58" t="s">
        <v>131</v>
      </c>
      <c r="R3032" s="100">
        <f t="array" ref="R3032">IFERROR(INDEX($AD$11:$AO$1485,MATCH($B3032&amp;$I3032,$Z$11:$Z$1485&amp;$AG$11:$AG$1485,0),MATCH($D3032,$AD$9:$AO$9,0)),"-")</f>
        <v>75.025700000000001</v>
      </c>
      <c r="S3032" s="58">
        <v>283</v>
      </c>
      <c r="T3032" s="58">
        <v>265</v>
      </c>
      <c r="U3032" s="58">
        <v>4</v>
      </c>
      <c r="V3032" s="58">
        <v>18</v>
      </c>
      <c r="W3032" s="50" t="str">
        <f t="shared" si="241"/>
        <v>-</v>
      </c>
      <c r="X3032" s="50">
        <f t="shared" si="242"/>
        <v>18</v>
      </c>
    </row>
    <row r="3033" spans="2:24" ht="15" x14ac:dyDescent="0.3">
      <c r="B3033" s="58" t="str">
        <f t="shared" si="243"/>
        <v>M78×2</v>
      </c>
      <c r="C3033" s="73" t="s">
        <v>216</v>
      </c>
      <c r="D3033" s="73" t="s">
        <v>221</v>
      </c>
      <c r="E3033" s="71" t="s">
        <v>0</v>
      </c>
      <c r="F3033" s="58">
        <v>78</v>
      </c>
      <c r="G3033" s="58">
        <v>2</v>
      </c>
      <c r="H3033" s="71" t="s">
        <v>484</v>
      </c>
      <c r="I3033" s="71" t="s">
        <v>384</v>
      </c>
      <c r="J3033" s="58" t="s">
        <v>313</v>
      </c>
      <c r="K3033" s="58" t="s">
        <v>491</v>
      </c>
      <c r="L3033" s="58">
        <v>78</v>
      </c>
      <c r="M3033" s="58">
        <v>2</v>
      </c>
      <c r="N3033" s="71">
        <v>60</v>
      </c>
      <c r="O3033" s="100">
        <f t="array" ref="O3033">IFERROR(INDEX($AD$11:$AO$1485,MATCH($B3033&amp;$I3033,$Z$11:$Z$1485&amp;$AG$11:$AG$1485,0),MATCH($C3033,$AD$9:$AO$9,0)),"-")</f>
        <v>77.58</v>
      </c>
      <c r="P3033" s="58" t="s">
        <v>131</v>
      </c>
      <c r="Q3033" s="58" t="s">
        <v>131</v>
      </c>
      <c r="R3033" s="100">
        <f t="array" ref="R3033">IFERROR(INDEX($AD$11:$AO$1485,MATCH($B3033&amp;$I3033,$Z$11:$Z$1485&amp;$AG$11:$AG$1485,0),MATCH($D3033,$AD$9:$AO$9,0)),"-")</f>
        <v>76.700999999999993</v>
      </c>
      <c r="S3033" s="58">
        <v>318</v>
      </c>
      <c r="T3033" s="58">
        <v>300</v>
      </c>
      <c r="U3033" s="58">
        <v>5</v>
      </c>
      <c r="V3033" s="58">
        <v>15</v>
      </c>
      <c r="W3033" s="50" t="str">
        <f t="shared" si="241"/>
        <v>-</v>
      </c>
      <c r="X3033" s="50">
        <f t="shared" si="242"/>
        <v>18</v>
      </c>
    </row>
    <row r="3034" spans="2:24" ht="15" x14ac:dyDescent="0.3">
      <c r="B3034" s="58" t="str">
        <f t="shared" si="243"/>
        <v>M80×6</v>
      </c>
      <c r="C3034" s="73" t="s">
        <v>216</v>
      </c>
      <c r="D3034" s="73" t="s">
        <v>221</v>
      </c>
      <c r="E3034" s="71" t="s">
        <v>0</v>
      </c>
      <c r="F3034" s="58">
        <v>80</v>
      </c>
      <c r="G3034" s="58">
        <v>6</v>
      </c>
      <c r="H3034" s="71" t="s">
        <v>484</v>
      </c>
      <c r="I3034" s="71" t="s">
        <v>384</v>
      </c>
      <c r="J3034" s="58" t="s">
        <v>313</v>
      </c>
      <c r="K3034" s="58" t="s">
        <v>491</v>
      </c>
      <c r="L3034" s="58">
        <v>80</v>
      </c>
      <c r="M3034" s="58">
        <v>6</v>
      </c>
      <c r="N3034" s="71">
        <v>60</v>
      </c>
      <c r="O3034" s="100">
        <f t="array" ref="O3034">IFERROR(INDEX($AD$11:$AO$1485,MATCH($B3034&amp;$I3034,$Z$11:$Z$1485&amp;$AG$11:$AG$1485,0),MATCH($C3034,$AD$9:$AO$9,0)),"-")</f>
        <v>79.180000000000007</v>
      </c>
      <c r="P3034" s="58" t="s">
        <v>131</v>
      </c>
      <c r="Q3034" s="58" t="s">
        <v>131</v>
      </c>
      <c r="R3034" s="100">
        <f t="array" ref="R3034">IFERROR(INDEX($AD$11:$AO$1485,MATCH($B3034&amp;$I3034,$Z$11:$Z$1485&amp;$AG$11:$AG$1485,0),MATCH($D3034,$AD$9:$AO$9,0)),"-")</f>
        <v>76.102900000000005</v>
      </c>
      <c r="S3034" s="58">
        <v>493</v>
      </c>
      <c r="T3034" s="58">
        <v>475</v>
      </c>
      <c r="U3034" s="58">
        <v>6</v>
      </c>
      <c r="V3034" s="58">
        <v>9</v>
      </c>
      <c r="W3034" s="50" t="str">
        <f t="shared" si="241"/>
        <v>-</v>
      </c>
      <c r="X3034" s="50">
        <f t="shared" si="242"/>
        <v>18</v>
      </c>
    </row>
    <row r="3035" spans="2:24" ht="15" x14ac:dyDescent="0.3">
      <c r="B3035" s="58" t="str">
        <f t="shared" si="243"/>
        <v>M80×4</v>
      </c>
      <c r="C3035" s="73" t="s">
        <v>216</v>
      </c>
      <c r="D3035" s="73" t="s">
        <v>221</v>
      </c>
      <c r="E3035" s="71" t="s">
        <v>0</v>
      </c>
      <c r="F3035" s="58">
        <v>80</v>
      </c>
      <c r="G3035" s="58">
        <v>4</v>
      </c>
      <c r="H3035" s="71" t="s">
        <v>484</v>
      </c>
      <c r="I3035" s="71" t="s">
        <v>384</v>
      </c>
      <c r="J3035" s="58" t="s">
        <v>313</v>
      </c>
      <c r="K3035" s="58" t="s">
        <v>491</v>
      </c>
      <c r="L3035" s="58">
        <v>80</v>
      </c>
      <c r="M3035" s="58">
        <v>4</v>
      </c>
      <c r="N3035" s="71">
        <v>60</v>
      </c>
      <c r="O3035" s="100">
        <f t="array" ref="O3035">IFERROR(INDEX($AD$11:$AO$1485,MATCH($B3035&amp;$I3035,$Z$11:$Z$1485&amp;$AG$11:$AG$1485,0),MATCH($C3035,$AD$9:$AO$9,0)),"-")</f>
        <v>79.53</v>
      </c>
      <c r="P3035" s="58" t="s">
        <v>131</v>
      </c>
      <c r="Q3035" s="58" t="s">
        <v>131</v>
      </c>
      <c r="R3035" s="100">
        <f t="array" ref="R3035">IFERROR(INDEX($AD$11:$AO$1485,MATCH($B3035&amp;$I3035,$Z$11:$Z$1485&amp;$AG$11:$AG$1485,0),MATCH($D3035,$AD$9:$AO$9,0)),"-")</f>
        <v>77.401899999999998</v>
      </c>
      <c r="S3035" s="58">
        <v>418</v>
      </c>
      <c r="T3035" s="58">
        <v>400</v>
      </c>
      <c r="U3035" s="58">
        <v>5</v>
      </c>
      <c r="V3035" s="58">
        <v>11</v>
      </c>
      <c r="W3035" s="50" t="str">
        <f t="shared" si="241"/>
        <v>-</v>
      </c>
      <c r="X3035" s="50">
        <f t="shared" si="242"/>
        <v>18</v>
      </c>
    </row>
    <row r="3036" spans="2:24" ht="15" x14ac:dyDescent="0.3">
      <c r="B3036" s="58" t="str">
        <f t="shared" si="243"/>
        <v>M80×3</v>
      </c>
      <c r="C3036" s="73" t="s">
        <v>216</v>
      </c>
      <c r="D3036" s="73" t="s">
        <v>221</v>
      </c>
      <c r="E3036" s="71" t="s">
        <v>0</v>
      </c>
      <c r="F3036" s="58">
        <v>80</v>
      </c>
      <c r="G3036" s="58">
        <v>3</v>
      </c>
      <c r="H3036" s="71" t="s">
        <v>484</v>
      </c>
      <c r="I3036" s="71" t="s">
        <v>384</v>
      </c>
      <c r="J3036" s="58" t="s">
        <v>313</v>
      </c>
      <c r="K3036" s="58" t="s">
        <v>491</v>
      </c>
      <c r="L3036" s="58">
        <v>80</v>
      </c>
      <c r="M3036" s="58">
        <v>3</v>
      </c>
      <c r="N3036" s="71">
        <v>60</v>
      </c>
      <c r="O3036" s="100">
        <f t="array" ref="O3036">IFERROR(INDEX($AD$11:$AO$1485,MATCH($B3036&amp;$I3036,$Z$11:$Z$1485&amp;$AG$11:$AG$1485,0),MATCH($C3036,$AD$9:$AO$9,0)),"-")</f>
        <v>79.709999999999994</v>
      </c>
      <c r="P3036" s="58" t="s">
        <v>131</v>
      </c>
      <c r="Q3036" s="58" t="s">
        <v>131</v>
      </c>
      <c r="R3036" s="100">
        <f t="array" ref="R3036">IFERROR(INDEX($AD$11:$AO$1485,MATCH($B3036&amp;$I3036,$Z$11:$Z$1485&amp;$AG$11:$AG$1485,0),MATCH($D3036,$AD$9:$AO$9,0)),"-")</f>
        <v>78.051400000000001</v>
      </c>
      <c r="S3036" s="58">
        <v>373</v>
      </c>
      <c r="T3036" s="58">
        <v>355</v>
      </c>
      <c r="U3036" s="58">
        <v>5</v>
      </c>
      <c r="V3036" s="58">
        <v>12</v>
      </c>
      <c r="W3036" s="50" t="str">
        <f t="shared" si="241"/>
        <v>-</v>
      </c>
      <c r="X3036" s="50">
        <f t="shared" si="242"/>
        <v>18</v>
      </c>
    </row>
    <row r="3037" spans="2:24" ht="15" x14ac:dyDescent="0.3">
      <c r="B3037" s="58" t="str">
        <f t="shared" si="243"/>
        <v>M80×2</v>
      </c>
      <c r="C3037" s="73" t="s">
        <v>216</v>
      </c>
      <c r="D3037" s="73" t="s">
        <v>221</v>
      </c>
      <c r="E3037" s="71" t="s">
        <v>0</v>
      </c>
      <c r="F3037" s="58">
        <v>80</v>
      </c>
      <c r="G3037" s="58">
        <v>2</v>
      </c>
      <c r="H3037" s="71" t="s">
        <v>484</v>
      </c>
      <c r="I3037" s="71" t="s">
        <v>384</v>
      </c>
      <c r="J3037" s="58" t="s">
        <v>313</v>
      </c>
      <c r="K3037" s="58" t="s">
        <v>491</v>
      </c>
      <c r="L3037" s="58">
        <v>80</v>
      </c>
      <c r="M3037" s="58">
        <v>2</v>
      </c>
      <c r="N3037" s="71">
        <v>60</v>
      </c>
      <c r="O3037" s="100">
        <f t="array" ref="O3037">IFERROR(INDEX($AD$11:$AO$1485,MATCH($B3037&amp;$I3037,$Z$11:$Z$1485&amp;$AG$11:$AG$1485,0),MATCH($C3037,$AD$9:$AO$9,0)),"-")</f>
        <v>79.58</v>
      </c>
      <c r="P3037" s="58" t="s">
        <v>131</v>
      </c>
      <c r="Q3037" s="58" t="s">
        <v>131</v>
      </c>
      <c r="R3037" s="100">
        <f t="array" ref="R3037">IFERROR(INDEX($AD$11:$AO$1485,MATCH($B3037&amp;$I3037,$Z$11:$Z$1485&amp;$AG$11:$AG$1485,0),MATCH($D3037,$AD$9:$AO$9,0)),"-")</f>
        <v>78.700999999999993</v>
      </c>
      <c r="S3037" s="58">
        <v>318</v>
      </c>
      <c r="T3037" s="58">
        <v>300</v>
      </c>
      <c r="U3037" s="58">
        <v>5</v>
      </c>
      <c r="V3037" s="58">
        <v>15</v>
      </c>
      <c r="W3037" s="50" t="str">
        <f t="shared" si="241"/>
        <v>-</v>
      </c>
      <c r="X3037" s="50">
        <f t="shared" si="242"/>
        <v>18</v>
      </c>
    </row>
    <row r="3038" spans="2:24" ht="15" x14ac:dyDescent="0.3">
      <c r="B3038" s="58" t="str">
        <f t="shared" si="243"/>
        <v>M80×1.5</v>
      </c>
      <c r="C3038" s="73" t="s">
        <v>216</v>
      </c>
      <c r="D3038" s="73" t="s">
        <v>221</v>
      </c>
      <c r="E3038" s="71" t="s">
        <v>0</v>
      </c>
      <c r="F3038" s="58">
        <v>80</v>
      </c>
      <c r="G3038" s="58">
        <v>1.5</v>
      </c>
      <c r="H3038" s="71" t="s">
        <v>484</v>
      </c>
      <c r="I3038" s="71" t="s">
        <v>384</v>
      </c>
      <c r="J3038" s="58" t="s">
        <v>313</v>
      </c>
      <c r="K3038" s="58" t="s">
        <v>491</v>
      </c>
      <c r="L3038" s="58">
        <v>80</v>
      </c>
      <c r="M3038" s="58">
        <v>1.5</v>
      </c>
      <c r="N3038" s="71">
        <v>60</v>
      </c>
      <c r="O3038" s="100">
        <f t="array" ref="O3038">IFERROR(INDEX($AD$11:$AO$1485,MATCH($B3038&amp;$I3038,$Z$11:$Z$1485&amp;$AG$11:$AG$1485,0),MATCH($C3038,$AD$9:$AO$9,0)),"-")</f>
        <v>79.73</v>
      </c>
      <c r="P3038" s="58" t="s">
        <v>131</v>
      </c>
      <c r="Q3038" s="58" t="s">
        <v>131</v>
      </c>
      <c r="R3038" s="100">
        <f t="array" ref="R3038">IFERROR(INDEX($AD$11:$AO$1485,MATCH($B3038&amp;$I3038,$Z$11:$Z$1485&amp;$AG$11:$AG$1485,0),MATCH($D3038,$AD$9:$AO$9,0)),"-")</f>
        <v>79.025700000000001</v>
      </c>
      <c r="S3038" s="58">
        <v>288</v>
      </c>
      <c r="T3038" s="58">
        <v>270</v>
      </c>
      <c r="U3038" s="58">
        <v>4</v>
      </c>
      <c r="V3038" s="58">
        <v>18</v>
      </c>
      <c r="W3038" s="50" t="str">
        <f t="shared" si="241"/>
        <v>-</v>
      </c>
      <c r="X3038" s="50">
        <f t="shared" si="242"/>
        <v>18</v>
      </c>
    </row>
    <row r="3039" spans="2:24" ht="15" x14ac:dyDescent="0.3">
      <c r="B3039" s="58" t="str">
        <f t="shared" si="243"/>
        <v>M82×2</v>
      </c>
      <c r="C3039" s="73" t="s">
        <v>216</v>
      </c>
      <c r="D3039" s="73" t="s">
        <v>221</v>
      </c>
      <c r="E3039" s="71" t="s">
        <v>0</v>
      </c>
      <c r="F3039" s="58">
        <v>82</v>
      </c>
      <c r="G3039" s="58">
        <v>2</v>
      </c>
      <c r="H3039" s="71" t="s">
        <v>484</v>
      </c>
      <c r="I3039" s="71" t="s">
        <v>384</v>
      </c>
      <c r="J3039" s="58" t="s">
        <v>313</v>
      </c>
      <c r="K3039" s="58" t="s">
        <v>491</v>
      </c>
      <c r="L3039" s="58">
        <v>82</v>
      </c>
      <c r="M3039" s="58">
        <v>2</v>
      </c>
      <c r="N3039" s="71">
        <v>60</v>
      </c>
      <c r="O3039" s="100">
        <f t="array" ref="O3039">IFERROR(INDEX($AD$11:$AO$1485,MATCH($B3039&amp;$I3039,$Z$11:$Z$1485&amp;$AG$11:$AG$1485,0),MATCH($C3039,$AD$9:$AO$9,0)),"-")</f>
        <v>81.599999999999994</v>
      </c>
      <c r="P3039" s="58" t="s">
        <v>131</v>
      </c>
      <c r="Q3039" s="58" t="s">
        <v>131</v>
      </c>
      <c r="R3039" s="100">
        <f t="array" ref="R3039">IFERROR(INDEX($AD$11:$AO$1485,MATCH($B3039&amp;$I3039,$Z$11:$Z$1485&amp;$AG$11:$AG$1485,0),MATCH($D3039,$AD$9:$AO$9,0)),"-")</f>
        <v>80.700999999999993</v>
      </c>
      <c r="S3039" s="58">
        <v>342</v>
      </c>
      <c r="T3039" s="58">
        <v>320</v>
      </c>
      <c r="U3039" s="58">
        <v>5</v>
      </c>
      <c r="V3039" s="58">
        <v>15</v>
      </c>
      <c r="W3039" s="50" t="str">
        <f t="shared" si="241"/>
        <v>-</v>
      </c>
      <c r="X3039" s="50">
        <f t="shared" si="242"/>
        <v>22</v>
      </c>
    </row>
    <row r="3040" spans="2:24" ht="15" x14ac:dyDescent="0.3">
      <c r="B3040" s="58" t="str">
        <f t="shared" si="243"/>
        <v>M85×6</v>
      </c>
      <c r="C3040" s="73" t="s">
        <v>216</v>
      </c>
      <c r="D3040" s="73" t="s">
        <v>221</v>
      </c>
      <c r="E3040" s="71" t="s">
        <v>0</v>
      </c>
      <c r="F3040" s="58">
        <v>85</v>
      </c>
      <c r="G3040" s="58">
        <v>6</v>
      </c>
      <c r="H3040" s="71" t="s">
        <v>484</v>
      </c>
      <c r="I3040" s="71" t="s">
        <v>384</v>
      </c>
      <c r="J3040" s="58" t="s">
        <v>313</v>
      </c>
      <c r="K3040" s="58" t="s">
        <v>491</v>
      </c>
      <c r="L3040" s="58">
        <v>85</v>
      </c>
      <c r="M3040" s="58">
        <v>6</v>
      </c>
      <c r="N3040" s="71">
        <v>60</v>
      </c>
      <c r="O3040" s="100">
        <f t="array" ref="O3040">IFERROR(INDEX($AD$11:$AO$1485,MATCH($B3040&amp;$I3040,$Z$11:$Z$1485&amp;$AG$11:$AG$1485,0),MATCH($C3040,$AD$9:$AO$9,0)),"-")</f>
        <v>84.18</v>
      </c>
      <c r="P3040" s="58" t="s">
        <v>131</v>
      </c>
      <c r="Q3040" s="58" t="s">
        <v>131</v>
      </c>
      <c r="R3040" s="100">
        <f t="array" ref="R3040">IFERROR(INDEX($AD$11:$AO$1485,MATCH($B3040&amp;$I3040,$Z$11:$Z$1485&amp;$AG$11:$AG$1485,0),MATCH($D3040,$AD$9:$AO$9,0)),"-")</f>
        <v>81.102900000000005</v>
      </c>
      <c r="S3040" s="58">
        <v>497</v>
      </c>
      <c r="T3040" s="58">
        <v>475</v>
      </c>
      <c r="U3040" s="58">
        <v>6</v>
      </c>
      <c r="V3040" s="58">
        <v>9</v>
      </c>
      <c r="W3040" s="50" t="str">
        <f t="shared" si="241"/>
        <v>-</v>
      </c>
      <c r="X3040" s="50">
        <f t="shared" si="242"/>
        <v>22</v>
      </c>
    </row>
    <row r="3041" spans="2:24" ht="15" x14ac:dyDescent="0.3">
      <c r="B3041" s="58" t="str">
        <f t="shared" si="243"/>
        <v>M85×4</v>
      </c>
      <c r="C3041" s="73" t="s">
        <v>216</v>
      </c>
      <c r="D3041" s="73" t="s">
        <v>221</v>
      </c>
      <c r="E3041" s="71" t="s">
        <v>0</v>
      </c>
      <c r="F3041" s="58">
        <v>85</v>
      </c>
      <c r="G3041" s="58">
        <v>4</v>
      </c>
      <c r="H3041" s="71" t="s">
        <v>484</v>
      </c>
      <c r="I3041" s="71" t="s">
        <v>384</v>
      </c>
      <c r="J3041" s="58" t="s">
        <v>313</v>
      </c>
      <c r="K3041" s="58" t="s">
        <v>491</v>
      </c>
      <c r="L3041" s="58">
        <v>85</v>
      </c>
      <c r="M3041" s="58">
        <v>4</v>
      </c>
      <c r="N3041" s="71">
        <v>60</v>
      </c>
      <c r="O3041" s="100">
        <f t="array" ref="O3041">IFERROR(INDEX($AD$11:$AO$1485,MATCH($B3041&amp;$I3041,$Z$11:$Z$1485&amp;$AG$11:$AG$1485,0),MATCH($C3041,$AD$9:$AO$9,0)),"-")</f>
        <v>84.53</v>
      </c>
      <c r="P3041" s="58" t="s">
        <v>131</v>
      </c>
      <c r="Q3041" s="58" t="s">
        <v>131</v>
      </c>
      <c r="R3041" s="100">
        <f t="array" ref="R3041">IFERROR(INDEX($AD$11:$AO$1485,MATCH($B3041&amp;$I3041,$Z$11:$Z$1485&amp;$AG$11:$AG$1485,0),MATCH($D3041,$AD$9:$AO$9,0)),"-")</f>
        <v>82.401899999999998</v>
      </c>
      <c r="S3041" s="58">
        <v>422</v>
      </c>
      <c r="T3041" s="58">
        <v>400</v>
      </c>
      <c r="U3041" s="58">
        <v>5</v>
      </c>
      <c r="V3041" s="58">
        <v>11</v>
      </c>
      <c r="W3041" s="50" t="str">
        <f t="shared" si="241"/>
        <v>-</v>
      </c>
      <c r="X3041" s="50">
        <f t="shared" si="242"/>
        <v>22</v>
      </c>
    </row>
    <row r="3042" spans="2:24" ht="15" x14ac:dyDescent="0.3">
      <c r="B3042" s="58" t="str">
        <f t="shared" si="243"/>
        <v>M85×3</v>
      </c>
      <c r="C3042" s="73" t="s">
        <v>216</v>
      </c>
      <c r="D3042" s="73" t="s">
        <v>221</v>
      </c>
      <c r="E3042" s="71" t="s">
        <v>0</v>
      </c>
      <c r="F3042" s="58">
        <v>85</v>
      </c>
      <c r="G3042" s="58">
        <v>3</v>
      </c>
      <c r="H3042" s="71" t="s">
        <v>484</v>
      </c>
      <c r="I3042" s="71" t="s">
        <v>384</v>
      </c>
      <c r="J3042" s="58" t="s">
        <v>313</v>
      </c>
      <c r="K3042" s="58" t="s">
        <v>491</v>
      </c>
      <c r="L3042" s="58">
        <v>85</v>
      </c>
      <c r="M3042" s="58">
        <v>3</v>
      </c>
      <c r="N3042" s="71">
        <v>60</v>
      </c>
      <c r="O3042" s="100">
        <f t="array" ref="O3042">IFERROR(INDEX($AD$11:$AO$1485,MATCH($B3042&amp;$I3042,$Z$11:$Z$1485&amp;$AG$11:$AG$1485,0),MATCH($C3042,$AD$9:$AO$9,0)),"-")</f>
        <v>84.71</v>
      </c>
      <c r="P3042" s="58" t="s">
        <v>131</v>
      </c>
      <c r="Q3042" s="58" t="s">
        <v>131</v>
      </c>
      <c r="R3042" s="100">
        <f t="array" ref="R3042">IFERROR(INDEX($AD$11:$AO$1485,MATCH($B3042&amp;$I3042,$Z$11:$Z$1485&amp;$AG$11:$AG$1485,0),MATCH($D3042,$AD$9:$AO$9,0)),"-")</f>
        <v>83.051400000000001</v>
      </c>
      <c r="S3042" s="58">
        <v>377</v>
      </c>
      <c r="T3042" s="58">
        <v>355</v>
      </c>
      <c r="U3042" s="58">
        <v>5</v>
      </c>
      <c r="V3042" s="58">
        <v>12</v>
      </c>
      <c r="W3042" s="50" t="str">
        <f t="shared" si="241"/>
        <v>-</v>
      </c>
      <c r="X3042" s="50">
        <f t="shared" si="242"/>
        <v>22</v>
      </c>
    </row>
    <row r="3043" spans="2:24" ht="15" x14ac:dyDescent="0.3">
      <c r="B3043" s="58" t="str">
        <f t="shared" si="243"/>
        <v>M85×2</v>
      </c>
      <c r="C3043" s="73" t="s">
        <v>216</v>
      </c>
      <c r="D3043" s="73" t="s">
        <v>221</v>
      </c>
      <c r="E3043" s="71" t="s">
        <v>0</v>
      </c>
      <c r="F3043" s="58">
        <v>85</v>
      </c>
      <c r="G3043" s="58">
        <v>2</v>
      </c>
      <c r="H3043" s="71" t="s">
        <v>484</v>
      </c>
      <c r="I3043" s="71" t="s">
        <v>384</v>
      </c>
      <c r="J3043" s="58" t="s">
        <v>313</v>
      </c>
      <c r="K3043" s="58" t="s">
        <v>491</v>
      </c>
      <c r="L3043" s="58">
        <v>85</v>
      </c>
      <c r="M3043" s="58">
        <v>2</v>
      </c>
      <c r="N3043" s="71">
        <v>60</v>
      </c>
      <c r="O3043" s="100">
        <f t="array" ref="O3043">IFERROR(INDEX($AD$11:$AO$1485,MATCH($B3043&amp;$I3043,$Z$11:$Z$1485&amp;$AG$11:$AG$1485,0),MATCH($C3043,$AD$9:$AO$9,0)),"-")</f>
        <v>84.6</v>
      </c>
      <c r="P3043" s="58" t="s">
        <v>131</v>
      </c>
      <c r="Q3043" s="58" t="s">
        <v>131</v>
      </c>
      <c r="R3043" s="100">
        <f t="array" ref="R3043">IFERROR(INDEX($AD$11:$AO$1485,MATCH($B3043&amp;$I3043,$Z$11:$Z$1485&amp;$AG$11:$AG$1485,0),MATCH($D3043,$AD$9:$AO$9,0)),"-")</f>
        <v>83.700999999999993</v>
      </c>
      <c r="S3043" s="58">
        <v>342</v>
      </c>
      <c r="T3043" s="58">
        <v>320</v>
      </c>
      <c r="U3043" s="58">
        <v>5</v>
      </c>
      <c r="V3043" s="58">
        <v>15</v>
      </c>
      <c r="W3043" s="50" t="str">
        <f t="shared" si="241"/>
        <v>-</v>
      </c>
      <c r="X3043" s="50">
        <f t="shared" si="242"/>
        <v>22</v>
      </c>
    </row>
    <row r="3044" spans="2:24" ht="15" x14ac:dyDescent="0.3">
      <c r="B3044" s="58" t="str">
        <f t="shared" si="243"/>
        <v>M90×6</v>
      </c>
      <c r="C3044" s="73" t="s">
        <v>216</v>
      </c>
      <c r="D3044" s="73" t="s">
        <v>221</v>
      </c>
      <c r="E3044" s="71" t="s">
        <v>0</v>
      </c>
      <c r="F3044" s="58">
        <v>90</v>
      </c>
      <c r="G3044" s="58">
        <v>6</v>
      </c>
      <c r="H3044" s="71" t="s">
        <v>484</v>
      </c>
      <c r="I3044" s="71" t="s">
        <v>384</v>
      </c>
      <c r="J3044" s="58" t="s">
        <v>313</v>
      </c>
      <c r="K3044" s="58" t="s">
        <v>491</v>
      </c>
      <c r="L3044" s="58">
        <v>90</v>
      </c>
      <c r="M3044" s="58">
        <v>6</v>
      </c>
      <c r="N3044" s="71">
        <v>60</v>
      </c>
      <c r="O3044" s="100">
        <f t="array" ref="O3044">IFERROR(INDEX($AD$11:$AO$1485,MATCH($B3044&amp;$I3044,$Z$11:$Z$1485&amp;$AG$11:$AG$1485,0),MATCH($C3044,$AD$9:$AO$9,0)),"-")</f>
        <v>89.18</v>
      </c>
      <c r="P3044" s="58" t="s">
        <v>131</v>
      </c>
      <c r="Q3044" s="58" t="s">
        <v>131</v>
      </c>
      <c r="R3044" s="100">
        <f t="array" ref="R3044">IFERROR(INDEX($AD$11:$AO$1485,MATCH($B3044&amp;$I3044,$Z$11:$Z$1485&amp;$AG$11:$AG$1485,0),MATCH($D3044,$AD$9:$AO$9,0)),"-")</f>
        <v>86.102900000000005</v>
      </c>
      <c r="S3044" s="58">
        <v>497</v>
      </c>
      <c r="T3044" s="58">
        <v>475</v>
      </c>
      <c r="U3044" s="58">
        <v>6</v>
      </c>
      <c r="V3044" s="58">
        <v>9</v>
      </c>
      <c r="W3044" s="50" t="str">
        <f t="shared" si="241"/>
        <v>-</v>
      </c>
      <c r="X3044" s="50">
        <f t="shared" si="242"/>
        <v>22</v>
      </c>
    </row>
    <row r="3045" spans="2:24" ht="15" x14ac:dyDescent="0.3">
      <c r="B3045" s="58" t="str">
        <f t="shared" si="243"/>
        <v>M90×4</v>
      </c>
      <c r="C3045" s="73" t="s">
        <v>216</v>
      </c>
      <c r="D3045" s="73" t="s">
        <v>221</v>
      </c>
      <c r="E3045" s="71" t="s">
        <v>0</v>
      </c>
      <c r="F3045" s="58">
        <v>90</v>
      </c>
      <c r="G3045" s="58">
        <v>4</v>
      </c>
      <c r="H3045" s="71" t="s">
        <v>484</v>
      </c>
      <c r="I3045" s="71" t="s">
        <v>384</v>
      </c>
      <c r="J3045" s="58" t="s">
        <v>313</v>
      </c>
      <c r="K3045" s="58" t="s">
        <v>491</v>
      </c>
      <c r="L3045" s="58">
        <v>90</v>
      </c>
      <c r="M3045" s="58">
        <v>4</v>
      </c>
      <c r="N3045" s="71">
        <v>60</v>
      </c>
      <c r="O3045" s="100">
        <f t="array" ref="O3045">IFERROR(INDEX($AD$11:$AO$1485,MATCH($B3045&amp;$I3045,$Z$11:$Z$1485&amp;$AG$11:$AG$1485,0),MATCH($C3045,$AD$9:$AO$9,0)),"-")</f>
        <v>89.53</v>
      </c>
      <c r="P3045" s="58" t="s">
        <v>131</v>
      </c>
      <c r="Q3045" s="58" t="s">
        <v>131</v>
      </c>
      <c r="R3045" s="100">
        <f t="array" ref="R3045">IFERROR(INDEX($AD$11:$AO$1485,MATCH($B3045&amp;$I3045,$Z$11:$Z$1485&amp;$AG$11:$AG$1485,0),MATCH($D3045,$AD$9:$AO$9,0)),"-")</f>
        <v>87.401899999999998</v>
      </c>
      <c r="S3045" s="58">
        <v>422</v>
      </c>
      <c r="T3045" s="58">
        <v>400</v>
      </c>
      <c r="U3045" s="58">
        <v>5</v>
      </c>
      <c r="V3045" s="58">
        <v>11</v>
      </c>
      <c r="W3045" s="50" t="str">
        <f t="shared" si="241"/>
        <v>-</v>
      </c>
      <c r="X3045" s="50">
        <f t="shared" si="242"/>
        <v>22</v>
      </c>
    </row>
    <row r="3046" spans="2:24" ht="15" x14ac:dyDescent="0.3">
      <c r="B3046" s="58" t="str">
        <f t="shared" si="243"/>
        <v>M90×3</v>
      </c>
      <c r="C3046" s="73" t="s">
        <v>216</v>
      </c>
      <c r="D3046" s="73" t="s">
        <v>221</v>
      </c>
      <c r="E3046" s="71" t="s">
        <v>0</v>
      </c>
      <c r="F3046" s="58">
        <v>90</v>
      </c>
      <c r="G3046" s="58">
        <v>3</v>
      </c>
      <c r="H3046" s="71" t="s">
        <v>484</v>
      </c>
      <c r="I3046" s="71" t="s">
        <v>384</v>
      </c>
      <c r="J3046" s="58" t="s">
        <v>313</v>
      </c>
      <c r="K3046" s="58" t="s">
        <v>491</v>
      </c>
      <c r="L3046" s="58">
        <v>90</v>
      </c>
      <c r="M3046" s="58">
        <v>3</v>
      </c>
      <c r="N3046" s="71">
        <v>60</v>
      </c>
      <c r="O3046" s="100">
        <f t="array" ref="O3046">IFERROR(INDEX($AD$11:$AO$1485,MATCH($B3046&amp;$I3046,$Z$11:$Z$1485&amp;$AG$11:$AG$1485,0),MATCH($C3046,$AD$9:$AO$9,0)),"-")</f>
        <v>89.71</v>
      </c>
      <c r="P3046" s="58" t="s">
        <v>131</v>
      </c>
      <c r="Q3046" s="58" t="s">
        <v>131</v>
      </c>
      <c r="R3046" s="100">
        <f t="array" ref="R3046">IFERROR(INDEX($AD$11:$AO$1485,MATCH($B3046&amp;$I3046,$Z$11:$Z$1485&amp;$AG$11:$AG$1485,0),MATCH($D3046,$AD$9:$AO$9,0)),"-")</f>
        <v>88.051400000000001</v>
      </c>
      <c r="S3046" s="58">
        <v>377</v>
      </c>
      <c r="T3046" s="58">
        <v>355</v>
      </c>
      <c r="U3046" s="58">
        <v>5</v>
      </c>
      <c r="V3046" s="58">
        <v>12</v>
      </c>
      <c r="W3046" s="50" t="str">
        <f t="shared" si="241"/>
        <v>-</v>
      </c>
      <c r="X3046" s="50">
        <f t="shared" si="242"/>
        <v>22</v>
      </c>
    </row>
    <row r="3047" spans="2:24" ht="15" x14ac:dyDescent="0.3">
      <c r="B3047" s="58" t="str">
        <f t="shared" si="243"/>
        <v>M90×2</v>
      </c>
      <c r="C3047" s="73" t="s">
        <v>216</v>
      </c>
      <c r="D3047" s="73" t="s">
        <v>221</v>
      </c>
      <c r="E3047" s="71" t="s">
        <v>0</v>
      </c>
      <c r="F3047" s="58">
        <v>90</v>
      </c>
      <c r="G3047" s="58">
        <v>2</v>
      </c>
      <c r="H3047" s="71" t="s">
        <v>484</v>
      </c>
      <c r="I3047" s="71" t="s">
        <v>384</v>
      </c>
      <c r="J3047" s="58" t="s">
        <v>313</v>
      </c>
      <c r="K3047" s="58" t="s">
        <v>491</v>
      </c>
      <c r="L3047" s="58">
        <v>90</v>
      </c>
      <c r="M3047" s="58">
        <v>2</v>
      </c>
      <c r="N3047" s="71">
        <v>60</v>
      </c>
      <c r="O3047" s="100">
        <f t="array" ref="O3047">IFERROR(INDEX($AD$11:$AO$1485,MATCH($B3047&amp;$I3047,$Z$11:$Z$1485&amp;$AG$11:$AG$1485,0),MATCH($C3047,$AD$9:$AO$9,0)),"-")</f>
        <v>89.6</v>
      </c>
      <c r="P3047" s="58" t="s">
        <v>131</v>
      </c>
      <c r="Q3047" s="58" t="s">
        <v>131</v>
      </c>
      <c r="R3047" s="100">
        <f t="array" ref="R3047">IFERROR(INDEX($AD$11:$AO$1485,MATCH($B3047&amp;$I3047,$Z$11:$Z$1485&amp;$AG$11:$AG$1485,0),MATCH($D3047,$AD$9:$AO$9,0)),"-")</f>
        <v>88.700999999999993</v>
      </c>
      <c r="S3047" s="58">
        <v>342</v>
      </c>
      <c r="T3047" s="58">
        <v>320</v>
      </c>
      <c r="U3047" s="58">
        <v>5</v>
      </c>
      <c r="V3047" s="58">
        <v>15</v>
      </c>
      <c r="W3047" s="50" t="str">
        <f t="shared" si="241"/>
        <v>-</v>
      </c>
      <c r="X3047" s="50">
        <f t="shared" si="242"/>
        <v>22</v>
      </c>
    </row>
    <row r="3048" spans="2:24" ht="15" x14ac:dyDescent="0.3">
      <c r="B3048" s="58" t="str">
        <f t="shared" si="243"/>
        <v>M95×6</v>
      </c>
      <c r="C3048" s="73" t="s">
        <v>216</v>
      </c>
      <c r="D3048" s="73" t="s">
        <v>221</v>
      </c>
      <c r="E3048" s="71" t="s">
        <v>0</v>
      </c>
      <c r="F3048" s="58">
        <v>95</v>
      </c>
      <c r="G3048" s="58">
        <v>6</v>
      </c>
      <c r="H3048" s="71" t="s">
        <v>484</v>
      </c>
      <c r="I3048" s="71" t="s">
        <v>384</v>
      </c>
      <c r="J3048" s="58" t="s">
        <v>313</v>
      </c>
      <c r="K3048" s="58" t="s">
        <v>491</v>
      </c>
      <c r="L3048" s="58">
        <v>95</v>
      </c>
      <c r="M3048" s="58">
        <v>6</v>
      </c>
      <c r="N3048" s="71">
        <v>60</v>
      </c>
      <c r="O3048" s="100">
        <f t="array" ref="O3048">IFERROR(INDEX($AD$11:$AO$1485,MATCH($B3048&amp;$I3048,$Z$11:$Z$1485&amp;$AG$11:$AG$1485,0),MATCH($C3048,$AD$9:$AO$9,0)),"-")</f>
        <v>94.2</v>
      </c>
      <c r="P3048" s="58" t="s">
        <v>131</v>
      </c>
      <c r="Q3048" s="58" t="s">
        <v>131</v>
      </c>
      <c r="R3048" s="100">
        <f t="array" ref="R3048">IFERROR(INDEX($AD$11:$AO$1485,MATCH($B3048&amp;$I3048,$Z$11:$Z$1485&amp;$AG$11:$AG$1485,0),MATCH($D3048,$AD$9:$AO$9,0)),"-")</f>
        <v>91.102900000000005</v>
      </c>
      <c r="S3048" s="58">
        <v>522</v>
      </c>
      <c r="T3048" s="58">
        <v>500</v>
      </c>
      <c r="U3048" s="58">
        <v>6</v>
      </c>
      <c r="V3048" s="58">
        <v>9</v>
      </c>
      <c r="W3048" s="50" t="str">
        <f t="shared" si="241"/>
        <v>-</v>
      </c>
      <c r="X3048" s="50">
        <f t="shared" si="242"/>
        <v>22</v>
      </c>
    </row>
    <row r="3049" spans="2:24" ht="15" x14ac:dyDescent="0.3">
      <c r="B3049" s="58" t="str">
        <f t="shared" si="243"/>
        <v>M95×4</v>
      </c>
      <c r="C3049" s="73" t="s">
        <v>216</v>
      </c>
      <c r="D3049" s="73" t="s">
        <v>221</v>
      </c>
      <c r="E3049" s="71" t="s">
        <v>0</v>
      </c>
      <c r="F3049" s="58">
        <v>95</v>
      </c>
      <c r="G3049" s="58">
        <v>4</v>
      </c>
      <c r="H3049" s="71" t="s">
        <v>484</v>
      </c>
      <c r="I3049" s="71" t="s">
        <v>384</v>
      </c>
      <c r="J3049" s="58" t="s">
        <v>313</v>
      </c>
      <c r="K3049" s="58" t="s">
        <v>491</v>
      </c>
      <c r="L3049" s="58">
        <v>95</v>
      </c>
      <c r="M3049" s="58">
        <v>4</v>
      </c>
      <c r="N3049" s="71">
        <v>60</v>
      </c>
      <c r="O3049" s="100">
        <f t="array" ref="O3049">IFERROR(INDEX($AD$11:$AO$1485,MATCH($B3049&amp;$I3049,$Z$11:$Z$1485&amp;$AG$11:$AG$1485,0),MATCH($C3049,$AD$9:$AO$9,0)),"-")</f>
        <v>94.56</v>
      </c>
      <c r="P3049" s="58" t="s">
        <v>131</v>
      </c>
      <c r="Q3049" s="58" t="s">
        <v>131</v>
      </c>
      <c r="R3049" s="100">
        <f t="array" ref="R3049">IFERROR(INDEX($AD$11:$AO$1485,MATCH($B3049&amp;$I3049,$Z$11:$Z$1485&amp;$AG$11:$AG$1485,0),MATCH($D3049,$AD$9:$AO$9,0)),"-")</f>
        <v>92.401899999999998</v>
      </c>
      <c r="S3049" s="58">
        <v>447</v>
      </c>
      <c r="T3049" s="58">
        <v>425</v>
      </c>
      <c r="U3049" s="58">
        <v>5</v>
      </c>
      <c r="V3049" s="58">
        <v>11</v>
      </c>
      <c r="W3049" s="50" t="str">
        <f t="shared" si="241"/>
        <v>-</v>
      </c>
      <c r="X3049" s="50">
        <f t="shared" si="242"/>
        <v>22</v>
      </c>
    </row>
    <row r="3050" spans="2:24" ht="15" x14ac:dyDescent="0.3">
      <c r="B3050" s="58" t="str">
        <f t="shared" si="243"/>
        <v>M95×3</v>
      </c>
      <c r="C3050" s="73" t="s">
        <v>216</v>
      </c>
      <c r="D3050" s="73" t="s">
        <v>221</v>
      </c>
      <c r="E3050" s="71" t="s">
        <v>0</v>
      </c>
      <c r="F3050" s="58">
        <v>95</v>
      </c>
      <c r="G3050" s="58">
        <v>3</v>
      </c>
      <c r="H3050" s="71" t="s">
        <v>484</v>
      </c>
      <c r="I3050" s="71" t="s">
        <v>384</v>
      </c>
      <c r="J3050" s="58" t="s">
        <v>313</v>
      </c>
      <c r="K3050" s="58" t="s">
        <v>491</v>
      </c>
      <c r="L3050" s="58">
        <v>95</v>
      </c>
      <c r="M3050" s="58">
        <v>3</v>
      </c>
      <c r="N3050" s="71">
        <v>60</v>
      </c>
      <c r="O3050" s="100">
        <f t="array" ref="O3050">IFERROR(INDEX($AD$11:$AO$1485,MATCH($B3050&amp;$I3050,$Z$11:$Z$1485&amp;$AG$11:$AG$1485,0),MATCH($C3050,$AD$9:$AO$9,0)),"-")</f>
        <v>94.73</v>
      </c>
      <c r="P3050" s="58" t="s">
        <v>131</v>
      </c>
      <c r="Q3050" s="58" t="s">
        <v>131</v>
      </c>
      <c r="R3050" s="100">
        <f t="array" ref="R3050">IFERROR(INDEX($AD$11:$AO$1485,MATCH($B3050&amp;$I3050,$Z$11:$Z$1485&amp;$AG$11:$AG$1485,0),MATCH($D3050,$AD$9:$AO$9,0)),"-")</f>
        <v>93.051400000000001</v>
      </c>
      <c r="S3050" s="58">
        <v>397</v>
      </c>
      <c r="T3050" s="58">
        <v>375</v>
      </c>
      <c r="U3050" s="58">
        <v>5</v>
      </c>
      <c r="V3050" s="58">
        <v>12</v>
      </c>
      <c r="W3050" s="50" t="str">
        <f t="shared" si="241"/>
        <v>-</v>
      </c>
      <c r="X3050" s="50">
        <f t="shared" si="242"/>
        <v>22</v>
      </c>
    </row>
    <row r="3051" spans="2:24" ht="15" x14ac:dyDescent="0.3">
      <c r="B3051" s="58" t="str">
        <f t="shared" si="243"/>
        <v>M95×2</v>
      </c>
      <c r="C3051" s="73" t="s">
        <v>216</v>
      </c>
      <c r="D3051" s="73" t="s">
        <v>221</v>
      </c>
      <c r="E3051" s="71" t="s">
        <v>0</v>
      </c>
      <c r="F3051" s="58">
        <v>95</v>
      </c>
      <c r="G3051" s="58">
        <v>2</v>
      </c>
      <c r="H3051" s="71" t="s">
        <v>484</v>
      </c>
      <c r="I3051" s="71" t="s">
        <v>384</v>
      </c>
      <c r="J3051" s="58" t="s">
        <v>313</v>
      </c>
      <c r="K3051" s="58" t="s">
        <v>491</v>
      </c>
      <c r="L3051" s="58">
        <v>95</v>
      </c>
      <c r="M3051" s="58">
        <v>2</v>
      </c>
      <c r="N3051" s="71">
        <v>60</v>
      </c>
      <c r="O3051" s="100">
        <f t="array" ref="O3051">IFERROR(INDEX($AD$11:$AO$1485,MATCH($B3051&amp;$I3051,$Z$11:$Z$1485&amp;$AG$11:$AG$1485,0),MATCH($C3051,$AD$9:$AO$9,0)),"-")</f>
        <v>94.6</v>
      </c>
      <c r="P3051" s="58" t="s">
        <v>131</v>
      </c>
      <c r="Q3051" s="58" t="s">
        <v>131</v>
      </c>
      <c r="R3051" s="100">
        <f t="array" ref="R3051">IFERROR(INDEX($AD$11:$AO$1485,MATCH($B3051&amp;$I3051,$Z$11:$Z$1485&amp;$AG$11:$AG$1485,0),MATCH($D3051,$AD$9:$AO$9,0)),"-")</f>
        <v>93.700999999999993</v>
      </c>
      <c r="S3051" s="58">
        <v>342</v>
      </c>
      <c r="T3051" s="58">
        <v>320</v>
      </c>
      <c r="U3051" s="58">
        <v>5</v>
      </c>
      <c r="V3051" s="58">
        <v>15</v>
      </c>
      <c r="W3051" s="50" t="str">
        <f t="shared" ref="W3051:W3095" si="244">IF(P3051="-","-",P3051-Q3051)</f>
        <v>-</v>
      </c>
      <c r="X3051" s="50">
        <f t="shared" ref="X3051:X3095" si="245">S3051-T3051</f>
        <v>22</v>
      </c>
    </row>
    <row r="3052" spans="2:24" ht="15" x14ac:dyDescent="0.3">
      <c r="B3052" s="58" t="str">
        <f t="shared" si="243"/>
        <v>M100×6</v>
      </c>
      <c r="C3052" s="73" t="s">
        <v>216</v>
      </c>
      <c r="D3052" s="73" t="s">
        <v>221</v>
      </c>
      <c r="E3052" s="71" t="s">
        <v>0</v>
      </c>
      <c r="F3052" s="58">
        <v>100</v>
      </c>
      <c r="G3052" s="58">
        <v>6</v>
      </c>
      <c r="H3052" s="71" t="s">
        <v>484</v>
      </c>
      <c r="I3052" s="71" t="s">
        <v>384</v>
      </c>
      <c r="J3052" s="58" t="s">
        <v>313</v>
      </c>
      <c r="K3052" s="58" t="s">
        <v>491</v>
      </c>
      <c r="L3052" s="58">
        <v>100</v>
      </c>
      <c r="M3052" s="58">
        <v>6</v>
      </c>
      <c r="N3052" s="71">
        <v>60</v>
      </c>
      <c r="O3052" s="100">
        <f t="array" ref="O3052">IFERROR(INDEX($AD$11:$AO$1485,MATCH($B3052&amp;$I3052,$Z$11:$Z$1485&amp;$AG$11:$AG$1485,0),MATCH($C3052,$AD$9:$AO$9,0)),"-")</f>
        <v>99.2</v>
      </c>
      <c r="P3052" s="58" t="s">
        <v>131</v>
      </c>
      <c r="Q3052" s="58" t="s">
        <v>131</v>
      </c>
      <c r="R3052" s="100">
        <f t="array" ref="R3052">IFERROR(INDEX($AD$11:$AO$1485,MATCH($B3052&amp;$I3052,$Z$11:$Z$1485&amp;$AG$11:$AG$1485,0),MATCH($D3052,$AD$9:$AO$9,0)),"-")</f>
        <v>96.102900000000005</v>
      </c>
      <c r="S3052" s="58">
        <v>522</v>
      </c>
      <c r="T3052" s="58">
        <v>500</v>
      </c>
      <c r="U3052" s="58">
        <v>6</v>
      </c>
      <c r="V3052" s="58">
        <v>9</v>
      </c>
      <c r="W3052" s="50" t="str">
        <f t="shared" si="244"/>
        <v>-</v>
      </c>
      <c r="X3052" s="50">
        <f t="shared" si="245"/>
        <v>22</v>
      </c>
    </row>
    <row r="3053" spans="2:24" ht="15" x14ac:dyDescent="0.3">
      <c r="B3053" s="58" t="str">
        <f t="shared" si="243"/>
        <v>M100×4</v>
      </c>
      <c r="C3053" s="73" t="s">
        <v>216</v>
      </c>
      <c r="D3053" s="73" t="s">
        <v>221</v>
      </c>
      <c r="E3053" s="71" t="s">
        <v>0</v>
      </c>
      <c r="F3053" s="58">
        <v>100</v>
      </c>
      <c r="G3053" s="58">
        <v>4</v>
      </c>
      <c r="H3053" s="71" t="s">
        <v>484</v>
      </c>
      <c r="I3053" s="71" t="s">
        <v>384</v>
      </c>
      <c r="J3053" s="58" t="s">
        <v>313</v>
      </c>
      <c r="K3053" s="58" t="s">
        <v>491</v>
      </c>
      <c r="L3053" s="58">
        <v>100</v>
      </c>
      <c r="M3053" s="58">
        <v>4</v>
      </c>
      <c r="N3053" s="71">
        <v>60</v>
      </c>
      <c r="O3053" s="100">
        <f t="array" ref="O3053">IFERROR(INDEX($AD$11:$AO$1485,MATCH($B3053&amp;$I3053,$Z$11:$Z$1485&amp;$AG$11:$AG$1485,0),MATCH($C3053,$AD$9:$AO$9,0)),"-")</f>
        <v>99.56</v>
      </c>
      <c r="P3053" s="58" t="s">
        <v>131</v>
      </c>
      <c r="Q3053" s="58" t="s">
        <v>131</v>
      </c>
      <c r="R3053" s="100">
        <f t="array" ref="R3053">IFERROR(INDEX($AD$11:$AO$1485,MATCH($B3053&amp;$I3053,$Z$11:$Z$1485&amp;$AG$11:$AG$1485,0),MATCH($D3053,$AD$9:$AO$9,0)),"-")</f>
        <v>97.401899999999998</v>
      </c>
      <c r="S3053" s="58">
        <v>447</v>
      </c>
      <c r="T3053" s="58">
        <v>425</v>
      </c>
      <c r="U3053" s="58">
        <v>5</v>
      </c>
      <c r="V3053" s="58">
        <v>11</v>
      </c>
      <c r="W3053" s="50" t="str">
        <f t="shared" si="244"/>
        <v>-</v>
      </c>
      <c r="X3053" s="50">
        <f t="shared" si="245"/>
        <v>22</v>
      </c>
    </row>
    <row r="3054" spans="2:24" ht="15" x14ac:dyDescent="0.3">
      <c r="B3054" s="58" t="str">
        <f t="shared" si="243"/>
        <v>M100×3</v>
      </c>
      <c r="C3054" s="73" t="s">
        <v>216</v>
      </c>
      <c r="D3054" s="73" t="s">
        <v>221</v>
      </c>
      <c r="E3054" s="71" t="s">
        <v>0</v>
      </c>
      <c r="F3054" s="58">
        <v>100</v>
      </c>
      <c r="G3054" s="58">
        <v>3</v>
      </c>
      <c r="H3054" s="71" t="s">
        <v>484</v>
      </c>
      <c r="I3054" s="71" t="s">
        <v>384</v>
      </c>
      <c r="J3054" s="58" t="s">
        <v>313</v>
      </c>
      <c r="K3054" s="58" t="s">
        <v>491</v>
      </c>
      <c r="L3054" s="58">
        <v>100</v>
      </c>
      <c r="M3054" s="58">
        <v>3</v>
      </c>
      <c r="N3054" s="71">
        <v>60</v>
      </c>
      <c r="O3054" s="100">
        <f t="array" ref="O3054">IFERROR(INDEX($AD$11:$AO$1485,MATCH($B3054&amp;$I3054,$Z$11:$Z$1485&amp;$AG$11:$AG$1485,0),MATCH($C3054,$AD$9:$AO$9,0)),"-")</f>
        <v>99.73</v>
      </c>
      <c r="P3054" s="58" t="s">
        <v>131</v>
      </c>
      <c r="Q3054" s="58" t="s">
        <v>131</v>
      </c>
      <c r="R3054" s="100">
        <f t="array" ref="R3054">IFERROR(INDEX($AD$11:$AO$1485,MATCH($B3054&amp;$I3054,$Z$11:$Z$1485&amp;$AG$11:$AG$1485,0),MATCH($D3054,$AD$9:$AO$9,0)),"-")</f>
        <v>98.051400000000001</v>
      </c>
      <c r="S3054" s="58">
        <v>397</v>
      </c>
      <c r="T3054" s="58">
        <v>375</v>
      </c>
      <c r="U3054" s="58">
        <v>5</v>
      </c>
      <c r="V3054" s="58">
        <v>12</v>
      </c>
      <c r="W3054" s="50" t="str">
        <f t="shared" si="244"/>
        <v>-</v>
      </c>
      <c r="X3054" s="50">
        <f t="shared" si="245"/>
        <v>22</v>
      </c>
    </row>
    <row r="3055" spans="2:24" ht="15" x14ac:dyDescent="0.3">
      <c r="B3055" s="58" t="str">
        <f t="shared" si="243"/>
        <v>M100×2</v>
      </c>
      <c r="C3055" s="73" t="s">
        <v>216</v>
      </c>
      <c r="D3055" s="73" t="s">
        <v>221</v>
      </c>
      <c r="E3055" s="71" t="s">
        <v>0</v>
      </c>
      <c r="F3055" s="58">
        <v>100</v>
      </c>
      <c r="G3055" s="58">
        <v>2</v>
      </c>
      <c r="H3055" s="71" t="s">
        <v>484</v>
      </c>
      <c r="I3055" s="71" t="s">
        <v>384</v>
      </c>
      <c r="J3055" s="58" t="s">
        <v>313</v>
      </c>
      <c r="K3055" s="58" t="s">
        <v>491</v>
      </c>
      <c r="L3055" s="58">
        <v>100</v>
      </c>
      <c r="M3055" s="58">
        <v>2</v>
      </c>
      <c r="N3055" s="71">
        <v>60</v>
      </c>
      <c r="O3055" s="100">
        <f t="array" ref="O3055">IFERROR(INDEX($AD$11:$AO$1485,MATCH($B3055&amp;$I3055,$Z$11:$Z$1485&amp;$AG$11:$AG$1485,0),MATCH($C3055,$AD$9:$AO$9,0)),"-")</f>
        <v>99.6</v>
      </c>
      <c r="P3055" s="58" t="s">
        <v>131</v>
      </c>
      <c r="Q3055" s="58" t="s">
        <v>131</v>
      </c>
      <c r="R3055" s="100">
        <f t="array" ref="R3055">IFERROR(INDEX($AD$11:$AO$1485,MATCH($B3055&amp;$I3055,$Z$11:$Z$1485&amp;$AG$11:$AG$1485,0),MATCH($D3055,$AD$9:$AO$9,0)),"-")</f>
        <v>98.700999999999993</v>
      </c>
      <c r="S3055" s="58">
        <v>342</v>
      </c>
      <c r="T3055" s="58">
        <v>320</v>
      </c>
      <c r="U3055" s="58">
        <v>5</v>
      </c>
      <c r="V3055" s="58">
        <v>15</v>
      </c>
      <c r="W3055" s="50" t="str">
        <f t="shared" si="244"/>
        <v>-</v>
      </c>
      <c r="X3055" s="50">
        <f t="shared" si="245"/>
        <v>22</v>
      </c>
    </row>
    <row r="3056" spans="2:24" ht="15" x14ac:dyDescent="0.3">
      <c r="B3056" s="58" t="str">
        <f t="shared" si="243"/>
        <v>M105×6</v>
      </c>
      <c r="C3056" s="73" t="s">
        <v>216</v>
      </c>
      <c r="D3056" s="73" t="s">
        <v>221</v>
      </c>
      <c r="E3056" s="71" t="s">
        <v>0</v>
      </c>
      <c r="F3056" s="58">
        <v>105</v>
      </c>
      <c r="G3056" s="58">
        <v>6</v>
      </c>
      <c r="H3056" s="71" t="s">
        <v>484</v>
      </c>
      <c r="I3056" s="71" t="s">
        <v>384</v>
      </c>
      <c r="J3056" s="58" t="s">
        <v>313</v>
      </c>
      <c r="K3056" s="58" t="s">
        <v>491</v>
      </c>
      <c r="L3056" s="58">
        <v>105</v>
      </c>
      <c r="M3056" s="58">
        <v>6</v>
      </c>
      <c r="N3056" s="71">
        <v>60</v>
      </c>
      <c r="O3056" s="100">
        <f t="array" ref="O3056">IFERROR(INDEX($AD$11:$AO$1485,MATCH($B3056&amp;$I3056,$Z$11:$Z$1485&amp;$AG$11:$AG$1485,0),MATCH($C3056,$AD$9:$AO$9,0)),"-")</f>
        <v>104.2</v>
      </c>
      <c r="P3056" s="58" t="s">
        <v>131</v>
      </c>
      <c r="Q3056" s="58" t="s">
        <v>131</v>
      </c>
      <c r="R3056" s="100">
        <f t="array" ref="R3056">IFERROR(INDEX($AD$11:$AO$1485,MATCH($B3056&amp;$I3056,$Z$11:$Z$1485&amp;$AG$11:$AG$1485,0),MATCH($D3056,$AD$9:$AO$9,0)),"-")</f>
        <v>101.10290000000001</v>
      </c>
      <c r="S3056" s="58">
        <v>522</v>
      </c>
      <c r="T3056" s="58">
        <v>500</v>
      </c>
      <c r="U3056" s="58">
        <v>6</v>
      </c>
      <c r="V3056" s="58">
        <v>9</v>
      </c>
      <c r="W3056" s="50" t="str">
        <f t="shared" si="244"/>
        <v>-</v>
      </c>
      <c r="X3056" s="50">
        <f t="shared" si="245"/>
        <v>22</v>
      </c>
    </row>
    <row r="3057" spans="2:24" ht="15" x14ac:dyDescent="0.3">
      <c r="B3057" s="58" t="str">
        <f t="shared" si="243"/>
        <v>M105×4</v>
      </c>
      <c r="C3057" s="73" t="s">
        <v>216</v>
      </c>
      <c r="D3057" s="73" t="s">
        <v>221</v>
      </c>
      <c r="E3057" s="71" t="s">
        <v>0</v>
      </c>
      <c r="F3057" s="58">
        <v>105</v>
      </c>
      <c r="G3057" s="58">
        <v>4</v>
      </c>
      <c r="H3057" s="71" t="s">
        <v>484</v>
      </c>
      <c r="I3057" s="71" t="s">
        <v>384</v>
      </c>
      <c r="J3057" s="58" t="s">
        <v>313</v>
      </c>
      <c r="K3057" s="58" t="s">
        <v>491</v>
      </c>
      <c r="L3057" s="58">
        <v>105</v>
      </c>
      <c r="M3057" s="58">
        <v>4</v>
      </c>
      <c r="N3057" s="71">
        <v>60</v>
      </c>
      <c r="O3057" s="100">
        <f t="array" ref="O3057">IFERROR(INDEX($AD$11:$AO$1485,MATCH($B3057&amp;$I3057,$Z$11:$Z$1485&amp;$AG$11:$AG$1485,0),MATCH($C3057,$AD$9:$AO$9,0)),"-")</f>
        <v>104.56</v>
      </c>
      <c r="P3057" s="58" t="s">
        <v>131</v>
      </c>
      <c r="Q3057" s="58" t="s">
        <v>131</v>
      </c>
      <c r="R3057" s="100">
        <f t="array" ref="R3057">IFERROR(INDEX($AD$11:$AO$1485,MATCH($B3057&amp;$I3057,$Z$11:$Z$1485&amp;$AG$11:$AG$1485,0),MATCH($D3057,$AD$9:$AO$9,0)),"-")</f>
        <v>102.4019</v>
      </c>
      <c r="S3057" s="58">
        <v>447</v>
      </c>
      <c r="T3057" s="58">
        <v>425</v>
      </c>
      <c r="U3057" s="58">
        <v>5</v>
      </c>
      <c r="V3057" s="58">
        <v>11</v>
      </c>
      <c r="W3057" s="50" t="str">
        <f t="shared" si="244"/>
        <v>-</v>
      </c>
      <c r="X3057" s="50">
        <f t="shared" si="245"/>
        <v>22</v>
      </c>
    </row>
    <row r="3058" spans="2:24" ht="15" x14ac:dyDescent="0.3">
      <c r="B3058" s="58" t="str">
        <f t="shared" si="243"/>
        <v>M105×3</v>
      </c>
      <c r="C3058" s="73" t="s">
        <v>216</v>
      </c>
      <c r="D3058" s="73" t="s">
        <v>221</v>
      </c>
      <c r="E3058" s="71" t="s">
        <v>0</v>
      </c>
      <c r="F3058" s="58">
        <v>105</v>
      </c>
      <c r="G3058" s="58">
        <v>3</v>
      </c>
      <c r="H3058" s="71" t="s">
        <v>484</v>
      </c>
      <c r="I3058" s="71" t="s">
        <v>384</v>
      </c>
      <c r="J3058" s="58" t="s">
        <v>313</v>
      </c>
      <c r="K3058" s="58" t="s">
        <v>491</v>
      </c>
      <c r="L3058" s="58">
        <v>105</v>
      </c>
      <c r="M3058" s="58">
        <v>3</v>
      </c>
      <c r="N3058" s="71">
        <v>60</v>
      </c>
      <c r="O3058" s="100">
        <f t="array" ref="O3058">IFERROR(INDEX($AD$11:$AO$1485,MATCH($B3058&amp;$I3058,$Z$11:$Z$1485&amp;$AG$11:$AG$1485,0),MATCH($C3058,$AD$9:$AO$9,0)),"-")</f>
        <v>104.73</v>
      </c>
      <c r="P3058" s="58" t="s">
        <v>131</v>
      </c>
      <c r="Q3058" s="58" t="s">
        <v>131</v>
      </c>
      <c r="R3058" s="100">
        <f t="array" ref="R3058">IFERROR(INDEX($AD$11:$AO$1485,MATCH($B3058&amp;$I3058,$Z$11:$Z$1485&amp;$AG$11:$AG$1485,0),MATCH($D3058,$AD$9:$AO$9,0)),"-")</f>
        <v>103.0514</v>
      </c>
      <c r="S3058" s="58">
        <v>397</v>
      </c>
      <c r="T3058" s="58">
        <v>375</v>
      </c>
      <c r="U3058" s="58">
        <v>5</v>
      </c>
      <c r="V3058" s="58">
        <v>12</v>
      </c>
      <c r="W3058" s="50" t="str">
        <f t="shared" si="244"/>
        <v>-</v>
      </c>
      <c r="X3058" s="50">
        <f t="shared" si="245"/>
        <v>22</v>
      </c>
    </row>
    <row r="3059" spans="2:24" ht="15" x14ac:dyDescent="0.3">
      <c r="B3059" s="58" t="str">
        <f t="shared" si="243"/>
        <v>M105×2</v>
      </c>
      <c r="C3059" s="73" t="s">
        <v>216</v>
      </c>
      <c r="D3059" s="73" t="s">
        <v>221</v>
      </c>
      <c r="E3059" s="71" t="s">
        <v>0</v>
      </c>
      <c r="F3059" s="58">
        <v>105</v>
      </c>
      <c r="G3059" s="58">
        <v>2</v>
      </c>
      <c r="H3059" s="71" t="s">
        <v>484</v>
      </c>
      <c r="I3059" s="71" t="s">
        <v>384</v>
      </c>
      <c r="J3059" s="58" t="s">
        <v>313</v>
      </c>
      <c r="K3059" s="58" t="s">
        <v>491</v>
      </c>
      <c r="L3059" s="58">
        <v>105</v>
      </c>
      <c r="M3059" s="58">
        <v>2</v>
      </c>
      <c r="N3059" s="71">
        <v>60</v>
      </c>
      <c r="O3059" s="100">
        <f t="array" ref="O3059">IFERROR(INDEX($AD$11:$AO$1485,MATCH($B3059&amp;$I3059,$Z$11:$Z$1485&amp;$AG$11:$AG$1485,0),MATCH($C3059,$AD$9:$AO$9,0)),"-")</f>
        <v>104.6</v>
      </c>
      <c r="P3059" s="58" t="s">
        <v>131</v>
      </c>
      <c r="Q3059" s="58" t="s">
        <v>131</v>
      </c>
      <c r="R3059" s="100">
        <f t="array" ref="R3059">IFERROR(INDEX($AD$11:$AO$1485,MATCH($B3059&amp;$I3059,$Z$11:$Z$1485&amp;$AG$11:$AG$1485,0),MATCH($D3059,$AD$9:$AO$9,0)),"-")</f>
        <v>103.70099999999999</v>
      </c>
      <c r="S3059" s="58">
        <v>342</v>
      </c>
      <c r="T3059" s="58">
        <v>320</v>
      </c>
      <c r="U3059" s="58">
        <v>5</v>
      </c>
      <c r="V3059" s="58">
        <v>15</v>
      </c>
      <c r="W3059" s="50" t="str">
        <f t="shared" si="244"/>
        <v>-</v>
      </c>
      <c r="X3059" s="50">
        <f t="shared" si="245"/>
        <v>22</v>
      </c>
    </row>
    <row r="3060" spans="2:24" ht="15" x14ac:dyDescent="0.3">
      <c r="B3060" s="58" t="str">
        <f t="shared" si="243"/>
        <v>M110×6</v>
      </c>
      <c r="C3060" s="73" t="s">
        <v>216</v>
      </c>
      <c r="D3060" s="73" t="s">
        <v>221</v>
      </c>
      <c r="E3060" s="71" t="s">
        <v>0</v>
      </c>
      <c r="F3060" s="58">
        <v>110</v>
      </c>
      <c r="G3060" s="58">
        <v>6</v>
      </c>
      <c r="H3060" s="71" t="s">
        <v>484</v>
      </c>
      <c r="I3060" s="71" t="s">
        <v>384</v>
      </c>
      <c r="J3060" s="58" t="s">
        <v>313</v>
      </c>
      <c r="K3060" s="58" t="s">
        <v>491</v>
      </c>
      <c r="L3060" s="58">
        <v>110</v>
      </c>
      <c r="M3060" s="58">
        <v>6</v>
      </c>
      <c r="N3060" s="71">
        <v>60</v>
      </c>
      <c r="O3060" s="100">
        <f t="array" ref="O3060">IFERROR(INDEX($AD$11:$AO$1485,MATCH($B3060&amp;$I3060,$Z$11:$Z$1485&amp;$AG$11:$AG$1485,0),MATCH($C3060,$AD$9:$AO$9,0)),"-")</f>
        <v>109.2</v>
      </c>
      <c r="P3060" s="58" t="s">
        <v>131</v>
      </c>
      <c r="Q3060" s="58" t="s">
        <v>131</v>
      </c>
      <c r="R3060" s="100">
        <f t="array" ref="R3060">IFERROR(INDEX($AD$11:$AO$1485,MATCH($B3060&amp;$I3060,$Z$11:$Z$1485&amp;$AG$11:$AG$1485,0),MATCH($D3060,$AD$9:$AO$9,0)),"-")</f>
        <v>106.10290000000001</v>
      </c>
      <c r="S3060" s="58">
        <v>522</v>
      </c>
      <c r="T3060" s="58">
        <v>500</v>
      </c>
      <c r="U3060" s="58">
        <v>6</v>
      </c>
      <c r="V3060" s="58">
        <v>9</v>
      </c>
      <c r="W3060" s="50" t="str">
        <f t="shared" si="244"/>
        <v>-</v>
      </c>
      <c r="X3060" s="50">
        <f t="shared" si="245"/>
        <v>22</v>
      </c>
    </row>
    <row r="3061" spans="2:24" ht="15" x14ac:dyDescent="0.3">
      <c r="B3061" s="58" t="str">
        <f t="shared" si="243"/>
        <v>M110×4</v>
      </c>
      <c r="C3061" s="73" t="s">
        <v>216</v>
      </c>
      <c r="D3061" s="73" t="s">
        <v>221</v>
      </c>
      <c r="E3061" s="71" t="s">
        <v>0</v>
      </c>
      <c r="F3061" s="58">
        <v>110</v>
      </c>
      <c r="G3061" s="58">
        <v>4</v>
      </c>
      <c r="H3061" s="71" t="s">
        <v>484</v>
      </c>
      <c r="I3061" s="71" t="s">
        <v>384</v>
      </c>
      <c r="J3061" s="58" t="s">
        <v>313</v>
      </c>
      <c r="K3061" s="58" t="s">
        <v>491</v>
      </c>
      <c r="L3061" s="58">
        <v>110</v>
      </c>
      <c r="M3061" s="58">
        <v>4</v>
      </c>
      <c r="N3061" s="71">
        <v>60</v>
      </c>
      <c r="O3061" s="100">
        <f t="array" ref="O3061">IFERROR(INDEX($AD$11:$AO$1485,MATCH($B3061&amp;$I3061,$Z$11:$Z$1485&amp;$AG$11:$AG$1485,0),MATCH($C3061,$AD$9:$AO$9,0)),"-")</f>
        <v>109.56</v>
      </c>
      <c r="P3061" s="58" t="s">
        <v>131</v>
      </c>
      <c r="Q3061" s="58" t="s">
        <v>131</v>
      </c>
      <c r="R3061" s="100">
        <f t="array" ref="R3061">IFERROR(INDEX($AD$11:$AO$1485,MATCH($B3061&amp;$I3061,$Z$11:$Z$1485&amp;$AG$11:$AG$1485,0),MATCH($D3061,$AD$9:$AO$9,0)),"-")</f>
        <v>107.4019</v>
      </c>
      <c r="S3061" s="58">
        <v>447</v>
      </c>
      <c r="T3061" s="58">
        <v>425</v>
      </c>
      <c r="U3061" s="58">
        <v>5</v>
      </c>
      <c r="V3061" s="58">
        <v>11</v>
      </c>
      <c r="W3061" s="50" t="str">
        <f t="shared" si="244"/>
        <v>-</v>
      </c>
      <c r="X3061" s="50">
        <f t="shared" si="245"/>
        <v>22</v>
      </c>
    </row>
    <row r="3062" spans="2:24" ht="15" x14ac:dyDescent="0.3">
      <c r="B3062" s="58" t="str">
        <f t="shared" si="243"/>
        <v>M110×3</v>
      </c>
      <c r="C3062" s="73" t="s">
        <v>216</v>
      </c>
      <c r="D3062" s="73" t="s">
        <v>221</v>
      </c>
      <c r="E3062" s="71" t="s">
        <v>0</v>
      </c>
      <c r="F3062" s="58">
        <v>110</v>
      </c>
      <c r="G3062" s="58">
        <v>3</v>
      </c>
      <c r="H3062" s="71" t="s">
        <v>484</v>
      </c>
      <c r="I3062" s="71" t="s">
        <v>384</v>
      </c>
      <c r="J3062" s="58" t="s">
        <v>313</v>
      </c>
      <c r="K3062" s="58" t="s">
        <v>491</v>
      </c>
      <c r="L3062" s="58">
        <v>110</v>
      </c>
      <c r="M3062" s="58">
        <v>3</v>
      </c>
      <c r="N3062" s="71">
        <v>60</v>
      </c>
      <c r="O3062" s="100">
        <f t="array" ref="O3062">IFERROR(INDEX($AD$11:$AO$1485,MATCH($B3062&amp;$I3062,$Z$11:$Z$1485&amp;$AG$11:$AG$1485,0),MATCH($C3062,$AD$9:$AO$9,0)),"-")</f>
        <v>109.73</v>
      </c>
      <c r="P3062" s="58" t="s">
        <v>131</v>
      </c>
      <c r="Q3062" s="58" t="s">
        <v>131</v>
      </c>
      <c r="R3062" s="100">
        <f t="array" ref="R3062">IFERROR(INDEX($AD$11:$AO$1485,MATCH($B3062&amp;$I3062,$Z$11:$Z$1485&amp;$AG$11:$AG$1485,0),MATCH($D3062,$AD$9:$AO$9,0)),"-")</f>
        <v>108.0514</v>
      </c>
      <c r="S3062" s="58">
        <v>397</v>
      </c>
      <c r="T3062" s="58">
        <v>375</v>
      </c>
      <c r="U3062" s="58">
        <v>5</v>
      </c>
      <c r="V3062" s="58">
        <v>12</v>
      </c>
      <c r="W3062" s="50" t="str">
        <f t="shared" si="244"/>
        <v>-</v>
      </c>
      <c r="X3062" s="50">
        <f t="shared" si="245"/>
        <v>22</v>
      </c>
    </row>
    <row r="3063" spans="2:24" ht="15" x14ac:dyDescent="0.3">
      <c r="B3063" s="58" t="str">
        <f t="shared" si="243"/>
        <v>M110×2</v>
      </c>
      <c r="C3063" s="73" t="s">
        <v>216</v>
      </c>
      <c r="D3063" s="73" t="s">
        <v>221</v>
      </c>
      <c r="E3063" s="71" t="s">
        <v>0</v>
      </c>
      <c r="F3063" s="58">
        <v>110</v>
      </c>
      <c r="G3063" s="58">
        <v>2</v>
      </c>
      <c r="H3063" s="71" t="s">
        <v>484</v>
      </c>
      <c r="I3063" s="71" t="s">
        <v>384</v>
      </c>
      <c r="J3063" s="58" t="s">
        <v>313</v>
      </c>
      <c r="K3063" s="58" t="s">
        <v>491</v>
      </c>
      <c r="L3063" s="58">
        <v>110</v>
      </c>
      <c r="M3063" s="58">
        <v>2</v>
      </c>
      <c r="N3063" s="71">
        <v>60</v>
      </c>
      <c r="O3063" s="100">
        <f t="array" ref="O3063">IFERROR(INDEX($AD$11:$AO$1485,MATCH($B3063&amp;$I3063,$Z$11:$Z$1485&amp;$AG$11:$AG$1485,0),MATCH($C3063,$AD$9:$AO$9,0)),"-")</f>
        <v>109.6</v>
      </c>
      <c r="P3063" s="58" t="s">
        <v>131</v>
      </c>
      <c r="Q3063" s="58" t="s">
        <v>131</v>
      </c>
      <c r="R3063" s="100">
        <f t="array" ref="R3063">IFERROR(INDEX($AD$11:$AO$1485,MATCH($B3063&amp;$I3063,$Z$11:$Z$1485&amp;$AG$11:$AG$1485,0),MATCH($D3063,$AD$9:$AO$9,0)),"-")</f>
        <v>108.70099999999999</v>
      </c>
      <c r="S3063" s="58">
        <v>342</v>
      </c>
      <c r="T3063" s="58">
        <v>320</v>
      </c>
      <c r="U3063" s="58">
        <v>5</v>
      </c>
      <c r="V3063" s="58">
        <v>15</v>
      </c>
      <c r="W3063" s="50" t="str">
        <f t="shared" si="244"/>
        <v>-</v>
      </c>
      <c r="X3063" s="50">
        <f t="shared" si="245"/>
        <v>22</v>
      </c>
    </row>
    <row r="3064" spans="2:24" ht="15" x14ac:dyDescent="0.3">
      <c r="B3064" s="58" t="str">
        <f t="shared" si="243"/>
        <v>M115×6</v>
      </c>
      <c r="C3064" s="73" t="s">
        <v>216</v>
      </c>
      <c r="D3064" s="73" t="s">
        <v>221</v>
      </c>
      <c r="E3064" s="71" t="s">
        <v>0</v>
      </c>
      <c r="F3064" s="58">
        <v>115</v>
      </c>
      <c r="G3064" s="58">
        <v>6</v>
      </c>
      <c r="H3064" s="71" t="s">
        <v>484</v>
      </c>
      <c r="I3064" s="71" t="s">
        <v>384</v>
      </c>
      <c r="J3064" s="58" t="s">
        <v>313</v>
      </c>
      <c r="K3064" s="58" t="s">
        <v>491</v>
      </c>
      <c r="L3064" s="58">
        <v>115</v>
      </c>
      <c r="M3064" s="58">
        <v>6</v>
      </c>
      <c r="N3064" s="71">
        <v>60</v>
      </c>
      <c r="O3064" s="100">
        <f t="array" ref="O3064">IFERROR(INDEX($AD$11:$AO$1485,MATCH($B3064&amp;$I3064,$Z$11:$Z$1485&amp;$AG$11:$AG$1485,0),MATCH($C3064,$AD$9:$AO$9,0)),"-")</f>
        <v>114.2</v>
      </c>
      <c r="P3064" s="58" t="s">
        <v>131</v>
      </c>
      <c r="Q3064" s="58" t="s">
        <v>131</v>
      </c>
      <c r="R3064" s="100">
        <f t="array" ref="R3064">IFERROR(INDEX($AD$11:$AO$1485,MATCH($B3064&amp;$I3064,$Z$11:$Z$1485&amp;$AG$11:$AG$1485,0),MATCH($D3064,$AD$9:$AO$9,0)),"-")</f>
        <v>111.10290000000001</v>
      </c>
      <c r="S3064" s="58">
        <v>522</v>
      </c>
      <c r="T3064" s="58">
        <v>500</v>
      </c>
      <c r="U3064" s="58">
        <v>6</v>
      </c>
      <c r="V3064" s="58">
        <v>9</v>
      </c>
      <c r="W3064" s="50" t="str">
        <f t="shared" si="244"/>
        <v>-</v>
      </c>
      <c r="X3064" s="50">
        <f t="shared" si="245"/>
        <v>22</v>
      </c>
    </row>
    <row r="3065" spans="2:24" ht="15" x14ac:dyDescent="0.3">
      <c r="B3065" s="58" t="str">
        <f t="shared" si="243"/>
        <v>M115×4</v>
      </c>
      <c r="C3065" s="73" t="s">
        <v>216</v>
      </c>
      <c r="D3065" s="73" t="s">
        <v>221</v>
      </c>
      <c r="E3065" s="71" t="s">
        <v>0</v>
      </c>
      <c r="F3065" s="58">
        <v>115</v>
      </c>
      <c r="G3065" s="58">
        <v>4</v>
      </c>
      <c r="H3065" s="71" t="s">
        <v>484</v>
      </c>
      <c r="I3065" s="71" t="s">
        <v>384</v>
      </c>
      <c r="J3065" s="58" t="s">
        <v>313</v>
      </c>
      <c r="K3065" s="58" t="s">
        <v>491</v>
      </c>
      <c r="L3065" s="58">
        <v>115</v>
      </c>
      <c r="M3065" s="58">
        <v>4</v>
      </c>
      <c r="N3065" s="71">
        <v>60</v>
      </c>
      <c r="O3065" s="100">
        <f t="array" ref="O3065">IFERROR(INDEX($AD$11:$AO$1485,MATCH($B3065&amp;$I3065,$Z$11:$Z$1485&amp;$AG$11:$AG$1485,0),MATCH($C3065,$AD$9:$AO$9,0)),"-")</f>
        <v>114.56</v>
      </c>
      <c r="P3065" s="58" t="s">
        <v>131</v>
      </c>
      <c r="Q3065" s="58" t="s">
        <v>131</v>
      </c>
      <c r="R3065" s="100">
        <f t="array" ref="R3065">IFERROR(INDEX($AD$11:$AO$1485,MATCH($B3065&amp;$I3065,$Z$11:$Z$1485&amp;$AG$11:$AG$1485,0),MATCH($D3065,$AD$9:$AO$9,0)),"-")</f>
        <v>112.4019</v>
      </c>
      <c r="S3065" s="58">
        <v>447</v>
      </c>
      <c r="T3065" s="58">
        <v>425</v>
      </c>
      <c r="U3065" s="58">
        <v>5</v>
      </c>
      <c r="V3065" s="58">
        <v>11</v>
      </c>
      <c r="W3065" s="50" t="str">
        <f t="shared" si="244"/>
        <v>-</v>
      </c>
      <c r="X3065" s="50">
        <f t="shared" si="245"/>
        <v>22</v>
      </c>
    </row>
    <row r="3066" spans="2:24" ht="15" x14ac:dyDescent="0.3">
      <c r="B3066" s="58" t="str">
        <f t="shared" si="243"/>
        <v>M115×3</v>
      </c>
      <c r="C3066" s="73" t="s">
        <v>216</v>
      </c>
      <c r="D3066" s="73" t="s">
        <v>221</v>
      </c>
      <c r="E3066" s="71" t="s">
        <v>0</v>
      </c>
      <c r="F3066" s="58">
        <v>115</v>
      </c>
      <c r="G3066" s="58">
        <v>3</v>
      </c>
      <c r="H3066" s="71" t="s">
        <v>484</v>
      </c>
      <c r="I3066" s="71" t="s">
        <v>384</v>
      </c>
      <c r="J3066" s="58" t="s">
        <v>313</v>
      </c>
      <c r="K3066" s="58" t="s">
        <v>491</v>
      </c>
      <c r="L3066" s="58">
        <v>115</v>
      </c>
      <c r="M3066" s="58">
        <v>3</v>
      </c>
      <c r="N3066" s="71">
        <v>60</v>
      </c>
      <c r="O3066" s="100">
        <f t="array" ref="O3066">IFERROR(INDEX($AD$11:$AO$1485,MATCH($B3066&amp;$I3066,$Z$11:$Z$1485&amp;$AG$11:$AG$1485,0),MATCH($C3066,$AD$9:$AO$9,0)),"-")</f>
        <v>114.73</v>
      </c>
      <c r="P3066" s="58" t="s">
        <v>131</v>
      </c>
      <c r="Q3066" s="58" t="s">
        <v>131</v>
      </c>
      <c r="R3066" s="100">
        <f t="array" ref="R3066">IFERROR(INDEX($AD$11:$AO$1485,MATCH($B3066&amp;$I3066,$Z$11:$Z$1485&amp;$AG$11:$AG$1485,0),MATCH($D3066,$AD$9:$AO$9,0)),"-")</f>
        <v>113.0514</v>
      </c>
      <c r="S3066" s="58">
        <v>397</v>
      </c>
      <c r="T3066" s="58">
        <v>375</v>
      </c>
      <c r="U3066" s="58">
        <v>5</v>
      </c>
      <c r="V3066" s="58">
        <v>12</v>
      </c>
      <c r="W3066" s="50" t="str">
        <f t="shared" si="244"/>
        <v>-</v>
      </c>
      <c r="X3066" s="50">
        <f t="shared" si="245"/>
        <v>22</v>
      </c>
    </row>
    <row r="3067" spans="2:24" ht="15" x14ac:dyDescent="0.3">
      <c r="B3067" s="58" t="str">
        <f t="shared" si="243"/>
        <v>M115×2</v>
      </c>
      <c r="C3067" s="73" t="s">
        <v>216</v>
      </c>
      <c r="D3067" s="73" t="s">
        <v>221</v>
      </c>
      <c r="E3067" s="71" t="s">
        <v>0</v>
      </c>
      <c r="F3067" s="58">
        <v>115</v>
      </c>
      <c r="G3067" s="58">
        <v>2</v>
      </c>
      <c r="H3067" s="71" t="s">
        <v>484</v>
      </c>
      <c r="I3067" s="71" t="s">
        <v>384</v>
      </c>
      <c r="J3067" s="58" t="s">
        <v>313</v>
      </c>
      <c r="K3067" s="58" t="s">
        <v>491</v>
      </c>
      <c r="L3067" s="58">
        <v>115</v>
      </c>
      <c r="M3067" s="58">
        <v>2</v>
      </c>
      <c r="N3067" s="71">
        <v>60</v>
      </c>
      <c r="O3067" s="100">
        <f t="array" ref="O3067">IFERROR(INDEX($AD$11:$AO$1485,MATCH($B3067&amp;$I3067,$Z$11:$Z$1485&amp;$AG$11:$AG$1485,0),MATCH($C3067,$AD$9:$AO$9,0)),"-")</f>
        <v>114.6</v>
      </c>
      <c r="P3067" s="58" t="s">
        <v>131</v>
      </c>
      <c r="Q3067" s="58" t="s">
        <v>131</v>
      </c>
      <c r="R3067" s="100">
        <f t="array" ref="R3067">IFERROR(INDEX($AD$11:$AO$1485,MATCH($B3067&amp;$I3067,$Z$11:$Z$1485&amp;$AG$11:$AG$1485,0),MATCH($D3067,$AD$9:$AO$9,0)),"-")</f>
        <v>113.70099999999999</v>
      </c>
      <c r="S3067" s="58">
        <v>342</v>
      </c>
      <c r="T3067" s="58">
        <v>320</v>
      </c>
      <c r="U3067" s="58">
        <v>5</v>
      </c>
      <c r="V3067" s="58">
        <v>15</v>
      </c>
      <c r="W3067" s="50" t="str">
        <f t="shared" si="244"/>
        <v>-</v>
      </c>
      <c r="X3067" s="50">
        <f t="shared" si="245"/>
        <v>22</v>
      </c>
    </row>
    <row r="3068" spans="2:24" ht="15" x14ac:dyDescent="0.3">
      <c r="B3068" s="58" t="str">
        <f t="shared" si="243"/>
        <v>M120×6</v>
      </c>
      <c r="C3068" s="73" t="s">
        <v>216</v>
      </c>
      <c r="D3068" s="73" t="s">
        <v>221</v>
      </c>
      <c r="E3068" s="71" t="s">
        <v>0</v>
      </c>
      <c r="F3068" s="58">
        <v>120</v>
      </c>
      <c r="G3068" s="58">
        <v>6</v>
      </c>
      <c r="H3068" s="71" t="s">
        <v>484</v>
      </c>
      <c r="I3068" s="71" t="s">
        <v>384</v>
      </c>
      <c r="J3068" s="58" t="s">
        <v>313</v>
      </c>
      <c r="K3068" s="58" t="s">
        <v>491</v>
      </c>
      <c r="L3068" s="58">
        <v>120</v>
      </c>
      <c r="M3068" s="58">
        <v>6</v>
      </c>
      <c r="N3068" s="71">
        <v>60</v>
      </c>
      <c r="O3068" s="100">
        <f t="array" ref="O3068">IFERROR(INDEX($AD$11:$AO$1485,MATCH($B3068&amp;$I3068,$Z$11:$Z$1485&amp;$AG$11:$AG$1485,0),MATCH($C3068,$AD$9:$AO$9,0)),"-")</f>
        <v>119.2</v>
      </c>
      <c r="P3068" s="58" t="s">
        <v>131</v>
      </c>
      <c r="Q3068" s="58" t="s">
        <v>131</v>
      </c>
      <c r="R3068" s="100">
        <f t="array" ref="R3068">IFERROR(INDEX($AD$11:$AO$1485,MATCH($B3068&amp;$I3068,$Z$11:$Z$1485&amp;$AG$11:$AG$1485,0),MATCH($D3068,$AD$9:$AO$9,0)),"-")</f>
        <v>116.10290000000001</v>
      </c>
      <c r="S3068" s="58">
        <v>522</v>
      </c>
      <c r="T3068" s="58">
        <v>500</v>
      </c>
      <c r="U3068" s="58">
        <v>6</v>
      </c>
      <c r="V3068" s="58">
        <v>9</v>
      </c>
      <c r="W3068" s="50" t="str">
        <f t="shared" si="244"/>
        <v>-</v>
      </c>
      <c r="X3068" s="50">
        <f t="shared" si="245"/>
        <v>22</v>
      </c>
    </row>
    <row r="3069" spans="2:24" ht="15" x14ac:dyDescent="0.3">
      <c r="B3069" s="58" t="str">
        <f t="shared" si="243"/>
        <v>M120×4</v>
      </c>
      <c r="C3069" s="73" t="s">
        <v>216</v>
      </c>
      <c r="D3069" s="73" t="s">
        <v>221</v>
      </c>
      <c r="E3069" s="71" t="s">
        <v>0</v>
      </c>
      <c r="F3069" s="58">
        <v>120</v>
      </c>
      <c r="G3069" s="58">
        <v>4</v>
      </c>
      <c r="H3069" s="71" t="s">
        <v>484</v>
      </c>
      <c r="I3069" s="71" t="s">
        <v>384</v>
      </c>
      <c r="J3069" s="58" t="s">
        <v>313</v>
      </c>
      <c r="K3069" s="58" t="s">
        <v>491</v>
      </c>
      <c r="L3069" s="58">
        <v>120</v>
      </c>
      <c r="M3069" s="58">
        <v>4</v>
      </c>
      <c r="N3069" s="71">
        <v>60</v>
      </c>
      <c r="O3069" s="100">
        <f t="array" ref="O3069">IFERROR(INDEX($AD$11:$AO$1485,MATCH($B3069&amp;$I3069,$Z$11:$Z$1485&amp;$AG$11:$AG$1485,0),MATCH($C3069,$AD$9:$AO$9,0)),"-")</f>
        <v>119.56</v>
      </c>
      <c r="P3069" s="58" t="s">
        <v>131</v>
      </c>
      <c r="Q3069" s="58" t="s">
        <v>131</v>
      </c>
      <c r="R3069" s="100">
        <f t="array" ref="R3069">IFERROR(INDEX($AD$11:$AO$1485,MATCH($B3069&amp;$I3069,$Z$11:$Z$1485&amp;$AG$11:$AG$1485,0),MATCH($D3069,$AD$9:$AO$9,0)),"-")</f>
        <v>117.4019</v>
      </c>
      <c r="S3069" s="58">
        <v>447</v>
      </c>
      <c r="T3069" s="58">
        <v>425</v>
      </c>
      <c r="U3069" s="58">
        <v>5</v>
      </c>
      <c r="V3069" s="58">
        <v>11</v>
      </c>
      <c r="W3069" s="50" t="str">
        <f t="shared" si="244"/>
        <v>-</v>
      </c>
      <c r="X3069" s="50">
        <f t="shared" si="245"/>
        <v>22</v>
      </c>
    </row>
    <row r="3070" spans="2:24" ht="15" x14ac:dyDescent="0.3">
      <c r="B3070" s="58" t="str">
        <f t="shared" si="243"/>
        <v>M120×3</v>
      </c>
      <c r="C3070" s="73" t="s">
        <v>216</v>
      </c>
      <c r="D3070" s="73" t="s">
        <v>221</v>
      </c>
      <c r="E3070" s="71" t="s">
        <v>0</v>
      </c>
      <c r="F3070" s="58">
        <v>120</v>
      </c>
      <c r="G3070" s="58">
        <v>3</v>
      </c>
      <c r="H3070" s="71" t="s">
        <v>484</v>
      </c>
      <c r="I3070" s="71" t="s">
        <v>384</v>
      </c>
      <c r="J3070" s="58" t="s">
        <v>313</v>
      </c>
      <c r="K3070" s="58" t="s">
        <v>491</v>
      </c>
      <c r="L3070" s="58">
        <v>120</v>
      </c>
      <c r="M3070" s="58">
        <v>3</v>
      </c>
      <c r="N3070" s="71">
        <v>60</v>
      </c>
      <c r="O3070" s="100">
        <f t="array" ref="O3070">IFERROR(INDEX($AD$11:$AO$1485,MATCH($B3070&amp;$I3070,$Z$11:$Z$1485&amp;$AG$11:$AG$1485,0),MATCH($C3070,$AD$9:$AO$9,0)),"-")</f>
        <v>119.73</v>
      </c>
      <c r="P3070" s="58" t="s">
        <v>131</v>
      </c>
      <c r="Q3070" s="58" t="s">
        <v>131</v>
      </c>
      <c r="R3070" s="100">
        <f t="array" ref="R3070">IFERROR(INDEX($AD$11:$AO$1485,MATCH($B3070&amp;$I3070,$Z$11:$Z$1485&amp;$AG$11:$AG$1485,0),MATCH($D3070,$AD$9:$AO$9,0)),"-")</f>
        <v>118.0514</v>
      </c>
      <c r="S3070" s="58">
        <v>397</v>
      </c>
      <c r="T3070" s="58">
        <v>375</v>
      </c>
      <c r="U3070" s="58">
        <v>5</v>
      </c>
      <c r="V3070" s="58">
        <v>12</v>
      </c>
      <c r="W3070" s="50" t="str">
        <f t="shared" si="244"/>
        <v>-</v>
      </c>
      <c r="X3070" s="50">
        <f t="shared" si="245"/>
        <v>22</v>
      </c>
    </row>
    <row r="3071" spans="2:24" ht="15" x14ac:dyDescent="0.3">
      <c r="B3071" s="58" t="str">
        <f t="shared" si="243"/>
        <v>M120×2</v>
      </c>
      <c r="C3071" s="73" t="s">
        <v>216</v>
      </c>
      <c r="D3071" s="73" t="s">
        <v>221</v>
      </c>
      <c r="E3071" s="71" t="s">
        <v>0</v>
      </c>
      <c r="F3071" s="58">
        <v>120</v>
      </c>
      <c r="G3071" s="58">
        <v>2</v>
      </c>
      <c r="H3071" s="71" t="s">
        <v>484</v>
      </c>
      <c r="I3071" s="71" t="s">
        <v>384</v>
      </c>
      <c r="J3071" s="58" t="s">
        <v>313</v>
      </c>
      <c r="K3071" s="58" t="s">
        <v>491</v>
      </c>
      <c r="L3071" s="58">
        <v>120</v>
      </c>
      <c r="M3071" s="58">
        <v>2</v>
      </c>
      <c r="N3071" s="71">
        <v>60</v>
      </c>
      <c r="O3071" s="100">
        <f t="array" ref="O3071">IFERROR(INDEX($AD$11:$AO$1485,MATCH($B3071&amp;$I3071,$Z$11:$Z$1485&amp;$AG$11:$AG$1485,0),MATCH($C3071,$AD$9:$AO$9,0)),"-")</f>
        <v>119.6</v>
      </c>
      <c r="P3071" s="58" t="s">
        <v>131</v>
      </c>
      <c r="Q3071" s="58" t="s">
        <v>131</v>
      </c>
      <c r="R3071" s="100">
        <f t="array" ref="R3071">IFERROR(INDEX($AD$11:$AO$1485,MATCH($B3071&amp;$I3071,$Z$11:$Z$1485&amp;$AG$11:$AG$1485,0),MATCH($D3071,$AD$9:$AO$9,0)),"-")</f>
        <v>118.70099999999999</v>
      </c>
      <c r="S3071" s="58">
        <v>342</v>
      </c>
      <c r="T3071" s="58">
        <v>320</v>
      </c>
      <c r="U3071" s="58">
        <v>5</v>
      </c>
      <c r="V3071" s="58">
        <v>15</v>
      </c>
      <c r="W3071" s="50" t="str">
        <f t="shared" si="244"/>
        <v>-</v>
      </c>
      <c r="X3071" s="50">
        <f t="shared" si="245"/>
        <v>22</v>
      </c>
    </row>
    <row r="3072" spans="2:24" ht="15" x14ac:dyDescent="0.3">
      <c r="B3072" s="58" t="str">
        <f t="shared" si="243"/>
        <v>M125×6</v>
      </c>
      <c r="C3072" s="73" t="s">
        <v>216</v>
      </c>
      <c r="D3072" s="73" t="s">
        <v>221</v>
      </c>
      <c r="E3072" s="71" t="s">
        <v>0</v>
      </c>
      <c r="F3072" s="58">
        <v>125</v>
      </c>
      <c r="G3072" s="58">
        <v>6</v>
      </c>
      <c r="H3072" s="71" t="s">
        <v>484</v>
      </c>
      <c r="I3072" s="71" t="s">
        <v>384</v>
      </c>
      <c r="J3072" s="58" t="s">
        <v>313</v>
      </c>
      <c r="K3072" s="58" t="s">
        <v>491</v>
      </c>
      <c r="L3072" s="58">
        <v>125</v>
      </c>
      <c r="M3072" s="58">
        <v>6</v>
      </c>
      <c r="N3072" s="71">
        <v>60</v>
      </c>
      <c r="O3072" s="100">
        <f t="array" ref="O3072">IFERROR(INDEX($AD$11:$AO$1485,MATCH($B3072&amp;$I3072,$Z$11:$Z$1485&amp;$AG$11:$AG$1485,0),MATCH($C3072,$AD$9:$AO$9,0)),"-")</f>
        <v>124.2</v>
      </c>
      <c r="P3072" s="58" t="s">
        <v>131</v>
      </c>
      <c r="Q3072" s="58" t="s">
        <v>131</v>
      </c>
      <c r="R3072" s="100">
        <f t="array" ref="R3072">IFERROR(INDEX($AD$11:$AO$1485,MATCH($B3072&amp;$I3072,$Z$11:$Z$1485&amp;$AG$11:$AG$1485,0),MATCH($D3072,$AD$9:$AO$9,0)),"-")</f>
        <v>121.10290000000001</v>
      </c>
      <c r="S3072" s="58">
        <v>524</v>
      </c>
      <c r="T3072" s="58">
        <v>500</v>
      </c>
      <c r="U3072" s="58">
        <v>6</v>
      </c>
      <c r="V3072" s="58">
        <v>9</v>
      </c>
      <c r="W3072" s="50" t="str">
        <f t="shared" si="244"/>
        <v>-</v>
      </c>
      <c r="X3072" s="50">
        <f t="shared" si="245"/>
        <v>24</v>
      </c>
    </row>
    <row r="3073" spans="2:24" ht="15" x14ac:dyDescent="0.3">
      <c r="B3073" s="58" t="str">
        <f t="shared" si="243"/>
        <v>M125×4</v>
      </c>
      <c r="C3073" s="73" t="s">
        <v>216</v>
      </c>
      <c r="D3073" s="73" t="s">
        <v>221</v>
      </c>
      <c r="E3073" s="71" t="s">
        <v>0</v>
      </c>
      <c r="F3073" s="58">
        <v>125</v>
      </c>
      <c r="G3073" s="58">
        <v>4</v>
      </c>
      <c r="H3073" s="71" t="s">
        <v>484</v>
      </c>
      <c r="I3073" s="71" t="s">
        <v>384</v>
      </c>
      <c r="J3073" s="58" t="s">
        <v>313</v>
      </c>
      <c r="K3073" s="58" t="s">
        <v>491</v>
      </c>
      <c r="L3073" s="58">
        <v>125</v>
      </c>
      <c r="M3073" s="58">
        <v>4</v>
      </c>
      <c r="N3073" s="71">
        <v>60</v>
      </c>
      <c r="O3073" s="100">
        <f t="array" ref="O3073">IFERROR(INDEX($AD$11:$AO$1485,MATCH($B3073&amp;$I3073,$Z$11:$Z$1485&amp;$AG$11:$AG$1485,0),MATCH($C3073,$AD$9:$AO$9,0)),"-")</f>
        <v>124.56</v>
      </c>
      <c r="P3073" s="58" t="s">
        <v>131</v>
      </c>
      <c r="Q3073" s="58" t="s">
        <v>131</v>
      </c>
      <c r="R3073" s="100">
        <f t="array" ref="R3073">IFERROR(INDEX($AD$11:$AO$1485,MATCH($B3073&amp;$I3073,$Z$11:$Z$1485&amp;$AG$11:$AG$1485,0),MATCH($D3073,$AD$9:$AO$9,0)),"-")</f>
        <v>122.4019</v>
      </c>
      <c r="S3073" s="58">
        <v>449</v>
      </c>
      <c r="T3073" s="58">
        <v>425</v>
      </c>
      <c r="U3073" s="58">
        <v>5</v>
      </c>
      <c r="V3073" s="58">
        <v>11</v>
      </c>
      <c r="W3073" s="50" t="str">
        <f t="shared" si="244"/>
        <v>-</v>
      </c>
      <c r="X3073" s="50">
        <f t="shared" si="245"/>
        <v>24</v>
      </c>
    </row>
    <row r="3074" spans="2:24" ht="15" x14ac:dyDescent="0.3">
      <c r="B3074" s="58" t="str">
        <f t="shared" si="243"/>
        <v>M125×3</v>
      </c>
      <c r="C3074" s="73" t="s">
        <v>216</v>
      </c>
      <c r="D3074" s="73" t="s">
        <v>221</v>
      </c>
      <c r="E3074" s="71" t="s">
        <v>0</v>
      </c>
      <c r="F3074" s="58">
        <v>125</v>
      </c>
      <c r="G3074" s="58">
        <v>3</v>
      </c>
      <c r="H3074" s="71" t="s">
        <v>484</v>
      </c>
      <c r="I3074" s="71" t="s">
        <v>384</v>
      </c>
      <c r="J3074" s="58" t="s">
        <v>313</v>
      </c>
      <c r="K3074" s="58" t="s">
        <v>491</v>
      </c>
      <c r="L3074" s="58">
        <v>125</v>
      </c>
      <c r="M3074" s="58">
        <v>3</v>
      </c>
      <c r="N3074" s="71">
        <v>60</v>
      </c>
      <c r="O3074" s="100">
        <f t="array" ref="O3074">IFERROR(INDEX($AD$11:$AO$1485,MATCH($B3074&amp;$I3074,$Z$11:$Z$1485&amp;$AG$11:$AG$1485,0),MATCH($C3074,$AD$9:$AO$9,0)),"-")</f>
        <v>124.73</v>
      </c>
      <c r="P3074" s="58" t="s">
        <v>131</v>
      </c>
      <c r="Q3074" s="58" t="s">
        <v>131</v>
      </c>
      <c r="R3074" s="100">
        <f t="array" ref="R3074">IFERROR(INDEX($AD$11:$AO$1485,MATCH($B3074&amp;$I3074,$Z$11:$Z$1485&amp;$AG$11:$AG$1485,0),MATCH($D3074,$AD$9:$AO$9,0)),"-")</f>
        <v>123.0514</v>
      </c>
      <c r="S3074" s="58">
        <v>399</v>
      </c>
      <c r="T3074" s="58">
        <v>375</v>
      </c>
      <c r="U3074" s="58">
        <v>5</v>
      </c>
      <c r="V3074" s="58">
        <v>12</v>
      </c>
      <c r="W3074" s="50" t="str">
        <f t="shared" si="244"/>
        <v>-</v>
      </c>
      <c r="X3074" s="50">
        <f t="shared" si="245"/>
        <v>24</v>
      </c>
    </row>
    <row r="3075" spans="2:24" ht="15" x14ac:dyDescent="0.3">
      <c r="B3075" s="58" t="str">
        <f t="shared" si="243"/>
        <v>M125×2</v>
      </c>
      <c r="C3075" s="73" t="s">
        <v>216</v>
      </c>
      <c r="D3075" s="73" t="s">
        <v>221</v>
      </c>
      <c r="E3075" s="71" t="s">
        <v>0</v>
      </c>
      <c r="F3075" s="58">
        <v>125</v>
      </c>
      <c r="G3075" s="58">
        <v>2</v>
      </c>
      <c r="H3075" s="71" t="s">
        <v>484</v>
      </c>
      <c r="I3075" s="71" t="s">
        <v>384</v>
      </c>
      <c r="J3075" s="58" t="s">
        <v>313</v>
      </c>
      <c r="K3075" s="58" t="s">
        <v>491</v>
      </c>
      <c r="L3075" s="58">
        <v>125</v>
      </c>
      <c r="M3075" s="58">
        <v>2</v>
      </c>
      <c r="N3075" s="71">
        <v>60</v>
      </c>
      <c r="O3075" s="100">
        <f t="array" ref="O3075">IFERROR(INDEX($AD$11:$AO$1485,MATCH($B3075&amp;$I3075,$Z$11:$Z$1485&amp;$AG$11:$AG$1485,0),MATCH($C3075,$AD$9:$AO$9,0)),"-")</f>
        <v>124.63</v>
      </c>
      <c r="P3075" s="58" t="s">
        <v>131</v>
      </c>
      <c r="Q3075" s="58" t="s">
        <v>131</v>
      </c>
      <c r="R3075" s="100">
        <f t="array" ref="R3075">IFERROR(INDEX($AD$11:$AO$1485,MATCH($B3075&amp;$I3075,$Z$11:$Z$1485&amp;$AG$11:$AG$1485,0),MATCH($D3075,$AD$9:$AO$9,0)),"-")</f>
        <v>123.70099999999999</v>
      </c>
      <c r="S3075" s="58">
        <v>374</v>
      </c>
      <c r="T3075" s="58">
        <v>350</v>
      </c>
      <c r="U3075" s="58">
        <v>5</v>
      </c>
      <c r="V3075" s="58">
        <v>15</v>
      </c>
      <c r="W3075" s="50" t="str">
        <f t="shared" si="244"/>
        <v>-</v>
      </c>
      <c r="X3075" s="50">
        <f t="shared" si="245"/>
        <v>24</v>
      </c>
    </row>
    <row r="3076" spans="2:24" ht="15" x14ac:dyDescent="0.3">
      <c r="B3076" s="58" t="str">
        <f t="shared" si="243"/>
        <v>M130×6</v>
      </c>
      <c r="C3076" s="73" t="s">
        <v>216</v>
      </c>
      <c r="D3076" s="73" t="s">
        <v>221</v>
      </c>
      <c r="E3076" s="71" t="s">
        <v>0</v>
      </c>
      <c r="F3076" s="58">
        <v>130</v>
      </c>
      <c r="G3076" s="58">
        <v>6</v>
      </c>
      <c r="H3076" s="71" t="s">
        <v>484</v>
      </c>
      <c r="I3076" s="71" t="s">
        <v>384</v>
      </c>
      <c r="J3076" s="58" t="s">
        <v>313</v>
      </c>
      <c r="K3076" s="58" t="s">
        <v>491</v>
      </c>
      <c r="L3076" s="58">
        <v>130</v>
      </c>
      <c r="M3076" s="58">
        <v>6</v>
      </c>
      <c r="N3076" s="71">
        <v>60</v>
      </c>
      <c r="O3076" s="100">
        <f t="array" ref="O3076">IFERROR(INDEX($AD$11:$AO$1485,MATCH($B3076&amp;$I3076,$Z$11:$Z$1485&amp;$AG$11:$AG$1485,0),MATCH($C3076,$AD$9:$AO$9,0)),"-")</f>
        <v>129.19999999999999</v>
      </c>
      <c r="P3076" s="58" t="s">
        <v>131</v>
      </c>
      <c r="Q3076" s="58" t="s">
        <v>131</v>
      </c>
      <c r="R3076" s="100">
        <f t="array" ref="R3076">IFERROR(INDEX($AD$11:$AO$1485,MATCH($B3076&amp;$I3076,$Z$11:$Z$1485&amp;$AG$11:$AG$1485,0),MATCH($D3076,$AD$9:$AO$9,0)),"-")</f>
        <v>126.10290000000001</v>
      </c>
      <c r="S3076" s="58">
        <v>524</v>
      </c>
      <c r="T3076" s="58">
        <v>500</v>
      </c>
      <c r="U3076" s="58">
        <v>6</v>
      </c>
      <c r="V3076" s="58">
        <v>9</v>
      </c>
      <c r="W3076" s="50" t="str">
        <f t="shared" si="244"/>
        <v>-</v>
      </c>
      <c r="X3076" s="50">
        <f t="shared" si="245"/>
        <v>24</v>
      </c>
    </row>
    <row r="3077" spans="2:24" ht="15" x14ac:dyDescent="0.3">
      <c r="B3077" s="58" t="str">
        <f t="shared" si="243"/>
        <v>M130×4</v>
      </c>
      <c r="C3077" s="73" t="s">
        <v>216</v>
      </c>
      <c r="D3077" s="73" t="s">
        <v>221</v>
      </c>
      <c r="E3077" s="71" t="s">
        <v>0</v>
      </c>
      <c r="F3077" s="58">
        <v>130</v>
      </c>
      <c r="G3077" s="58">
        <v>4</v>
      </c>
      <c r="H3077" s="71" t="s">
        <v>484</v>
      </c>
      <c r="I3077" s="71" t="s">
        <v>384</v>
      </c>
      <c r="J3077" s="58" t="s">
        <v>313</v>
      </c>
      <c r="K3077" s="58" t="s">
        <v>491</v>
      </c>
      <c r="L3077" s="58">
        <v>130</v>
      </c>
      <c r="M3077" s="58">
        <v>4</v>
      </c>
      <c r="N3077" s="71">
        <v>60</v>
      </c>
      <c r="O3077" s="100">
        <f t="array" ref="O3077">IFERROR(INDEX($AD$11:$AO$1485,MATCH($B3077&amp;$I3077,$Z$11:$Z$1485&amp;$AG$11:$AG$1485,0),MATCH($C3077,$AD$9:$AO$9,0)),"-")</f>
        <v>129.56</v>
      </c>
      <c r="P3077" s="58" t="s">
        <v>131</v>
      </c>
      <c r="Q3077" s="58" t="s">
        <v>131</v>
      </c>
      <c r="R3077" s="100">
        <f t="array" ref="R3077">IFERROR(INDEX($AD$11:$AO$1485,MATCH($B3077&amp;$I3077,$Z$11:$Z$1485&amp;$AG$11:$AG$1485,0),MATCH($D3077,$AD$9:$AO$9,0)),"-")</f>
        <v>127.4019</v>
      </c>
      <c r="S3077" s="58">
        <v>449</v>
      </c>
      <c r="T3077" s="58">
        <v>425</v>
      </c>
      <c r="U3077" s="58">
        <v>5</v>
      </c>
      <c r="V3077" s="58">
        <v>11</v>
      </c>
      <c r="W3077" s="50" t="str">
        <f t="shared" si="244"/>
        <v>-</v>
      </c>
      <c r="X3077" s="50">
        <f t="shared" si="245"/>
        <v>24</v>
      </c>
    </row>
    <row r="3078" spans="2:24" ht="15" x14ac:dyDescent="0.3">
      <c r="B3078" s="58" t="str">
        <f t="shared" si="243"/>
        <v>M130×3</v>
      </c>
      <c r="C3078" s="73" t="s">
        <v>216</v>
      </c>
      <c r="D3078" s="73" t="s">
        <v>221</v>
      </c>
      <c r="E3078" s="71" t="s">
        <v>0</v>
      </c>
      <c r="F3078" s="58">
        <v>130</v>
      </c>
      <c r="G3078" s="58">
        <v>3</v>
      </c>
      <c r="H3078" s="71" t="s">
        <v>484</v>
      </c>
      <c r="I3078" s="71" t="s">
        <v>384</v>
      </c>
      <c r="J3078" s="58" t="s">
        <v>313</v>
      </c>
      <c r="K3078" s="58" t="s">
        <v>491</v>
      </c>
      <c r="L3078" s="58">
        <v>130</v>
      </c>
      <c r="M3078" s="58">
        <v>3</v>
      </c>
      <c r="N3078" s="71">
        <v>60</v>
      </c>
      <c r="O3078" s="100">
        <f t="array" ref="O3078">IFERROR(INDEX($AD$11:$AO$1485,MATCH($B3078&amp;$I3078,$Z$11:$Z$1485&amp;$AG$11:$AG$1485,0),MATCH($C3078,$AD$9:$AO$9,0)),"-")</f>
        <v>129.72999999999999</v>
      </c>
      <c r="P3078" s="58" t="s">
        <v>131</v>
      </c>
      <c r="Q3078" s="58" t="s">
        <v>131</v>
      </c>
      <c r="R3078" s="100">
        <f t="array" ref="R3078">IFERROR(INDEX($AD$11:$AO$1485,MATCH($B3078&amp;$I3078,$Z$11:$Z$1485&amp;$AG$11:$AG$1485,0),MATCH($D3078,$AD$9:$AO$9,0)),"-")</f>
        <v>128.0514</v>
      </c>
      <c r="S3078" s="58">
        <v>399</v>
      </c>
      <c r="T3078" s="58">
        <v>375</v>
      </c>
      <c r="U3078" s="58">
        <v>5</v>
      </c>
      <c r="V3078" s="58">
        <v>12</v>
      </c>
      <c r="W3078" s="50" t="str">
        <f t="shared" si="244"/>
        <v>-</v>
      </c>
      <c r="X3078" s="50">
        <f t="shared" si="245"/>
        <v>24</v>
      </c>
    </row>
    <row r="3079" spans="2:24" ht="15" x14ac:dyDescent="0.3">
      <c r="B3079" s="58" t="str">
        <f t="shared" si="243"/>
        <v>M130×2</v>
      </c>
      <c r="C3079" s="73" t="s">
        <v>216</v>
      </c>
      <c r="D3079" s="73" t="s">
        <v>221</v>
      </c>
      <c r="E3079" s="71" t="s">
        <v>0</v>
      </c>
      <c r="F3079" s="58">
        <v>130</v>
      </c>
      <c r="G3079" s="58">
        <v>2</v>
      </c>
      <c r="H3079" s="71" t="s">
        <v>484</v>
      </c>
      <c r="I3079" s="71" t="s">
        <v>384</v>
      </c>
      <c r="J3079" s="58" t="s">
        <v>313</v>
      </c>
      <c r="K3079" s="58" t="s">
        <v>491</v>
      </c>
      <c r="L3079" s="58">
        <v>130</v>
      </c>
      <c r="M3079" s="58">
        <v>2</v>
      </c>
      <c r="N3079" s="71">
        <v>60</v>
      </c>
      <c r="O3079" s="100">
        <f t="array" ref="O3079">IFERROR(INDEX($AD$11:$AO$1485,MATCH($B3079&amp;$I3079,$Z$11:$Z$1485&amp;$AG$11:$AG$1485,0),MATCH($C3079,$AD$9:$AO$9,0)),"-")</f>
        <v>129.63</v>
      </c>
      <c r="P3079" s="58" t="s">
        <v>131</v>
      </c>
      <c r="Q3079" s="58" t="s">
        <v>131</v>
      </c>
      <c r="R3079" s="100">
        <f t="array" ref="R3079">IFERROR(INDEX($AD$11:$AO$1485,MATCH($B3079&amp;$I3079,$Z$11:$Z$1485&amp;$AG$11:$AG$1485,0),MATCH($D3079,$AD$9:$AO$9,0)),"-")</f>
        <v>128.70099999999999</v>
      </c>
      <c r="S3079" s="58">
        <v>374</v>
      </c>
      <c r="T3079" s="58">
        <v>350</v>
      </c>
      <c r="U3079" s="58">
        <v>5</v>
      </c>
      <c r="V3079" s="58">
        <v>15</v>
      </c>
      <c r="W3079" s="50" t="str">
        <f t="shared" si="244"/>
        <v>-</v>
      </c>
      <c r="X3079" s="50">
        <f t="shared" si="245"/>
        <v>24</v>
      </c>
    </row>
    <row r="3080" spans="2:24" ht="15" x14ac:dyDescent="0.3">
      <c r="B3080" s="58" t="str">
        <f t="shared" si="243"/>
        <v>M135×6</v>
      </c>
      <c r="C3080" s="73" t="s">
        <v>216</v>
      </c>
      <c r="D3080" s="73" t="s">
        <v>221</v>
      </c>
      <c r="E3080" s="71" t="s">
        <v>0</v>
      </c>
      <c r="F3080" s="58">
        <v>135</v>
      </c>
      <c r="G3080" s="58">
        <v>6</v>
      </c>
      <c r="H3080" s="71" t="s">
        <v>484</v>
      </c>
      <c r="I3080" s="71" t="s">
        <v>384</v>
      </c>
      <c r="J3080" s="58" t="s">
        <v>313</v>
      </c>
      <c r="K3080" s="58" t="s">
        <v>491</v>
      </c>
      <c r="L3080" s="58">
        <v>135</v>
      </c>
      <c r="M3080" s="58">
        <v>6</v>
      </c>
      <c r="N3080" s="71">
        <v>60</v>
      </c>
      <c r="O3080" s="100">
        <f t="array" ref="O3080">IFERROR(INDEX($AD$11:$AO$1485,MATCH($B3080&amp;$I3080,$Z$11:$Z$1485&amp;$AG$11:$AG$1485,0),MATCH($C3080,$AD$9:$AO$9,0)),"-")</f>
        <v>134.19999999999999</v>
      </c>
      <c r="P3080" s="58" t="s">
        <v>131</v>
      </c>
      <c r="Q3080" s="58" t="s">
        <v>131</v>
      </c>
      <c r="R3080" s="100">
        <f t="array" ref="R3080">IFERROR(INDEX($AD$11:$AO$1485,MATCH($B3080&amp;$I3080,$Z$11:$Z$1485&amp;$AG$11:$AG$1485,0),MATCH($D3080,$AD$9:$AO$9,0)),"-")</f>
        <v>131.10290000000001</v>
      </c>
      <c r="S3080" s="58">
        <v>524</v>
      </c>
      <c r="T3080" s="58">
        <v>500</v>
      </c>
      <c r="U3080" s="58">
        <v>6</v>
      </c>
      <c r="V3080" s="58">
        <v>9</v>
      </c>
      <c r="W3080" s="50" t="str">
        <f t="shared" si="244"/>
        <v>-</v>
      </c>
      <c r="X3080" s="50">
        <f t="shared" si="245"/>
        <v>24</v>
      </c>
    </row>
    <row r="3081" spans="2:24" ht="15" x14ac:dyDescent="0.3">
      <c r="B3081" s="58" t="str">
        <f t="shared" si="243"/>
        <v>M135×4</v>
      </c>
      <c r="C3081" s="73" t="s">
        <v>216</v>
      </c>
      <c r="D3081" s="73" t="s">
        <v>221</v>
      </c>
      <c r="E3081" s="71" t="s">
        <v>0</v>
      </c>
      <c r="F3081" s="58">
        <v>135</v>
      </c>
      <c r="G3081" s="58">
        <v>4</v>
      </c>
      <c r="H3081" s="71" t="s">
        <v>484</v>
      </c>
      <c r="I3081" s="71" t="s">
        <v>384</v>
      </c>
      <c r="J3081" s="58" t="s">
        <v>313</v>
      </c>
      <c r="K3081" s="58" t="s">
        <v>491</v>
      </c>
      <c r="L3081" s="58">
        <v>135</v>
      </c>
      <c r="M3081" s="58">
        <v>4</v>
      </c>
      <c r="N3081" s="71">
        <v>60</v>
      </c>
      <c r="O3081" s="100">
        <f t="array" ref="O3081">IFERROR(INDEX($AD$11:$AO$1485,MATCH($B3081&amp;$I3081,$Z$11:$Z$1485&amp;$AG$11:$AG$1485,0),MATCH($C3081,$AD$9:$AO$9,0)),"-")</f>
        <v>134.56</v>
      </c>
      <c r="P3081" s="58" t="s">
        <v>131</v>
      </c>
      <c r="Q3081" s="58" t="s">
        <v>131</v>
      </c>
      <c r="R3081" s="100">
        <f t="array" ref="R3081">IFERROR(INDEX($AD$11:$AO$1485,MATCH($B3081&amp;$I3081,$Z$11:$Z$1485&amp;$AG$11:$AG$1485,0),MATCH($D3081,$AD$9:$AO$9,0)),"-")</f>
        <v>132.40190000000001</v>
      </c>
      <c r="S3081" s="58">
        <v>449</v>
      </c>
      <c r="T3081" s="58">
        <v>425</v>
      </c>
      <c r="U3081" s="58">
        <v>5</v>
      </c>
      <c r="V3081" s="58">
        <v>11</v>
      </c>
      <c r="W3081" s="50" t="str">
        <f t="shared" si="244"/>
        <v>-</v>
      </c>
      <c r="X3081" s="50">
        <f t="shared" si="245"/>
        <v>24</v>
      </c>
    </row>
    <row r="3082" spans="2:24" ht="15" x14ac:dyDescent="0.3">
      <c r="B3082" s="58" t="str">
        <f t="shared" si="243"/>
        <v>M135×3</v>
      </c>
      <c r="C3082" s="73" t="s">
        <v>216</v>
      </c>
      <c r="D3082" s="73" t="s">
        <v>221</v>
      </c>
      <c r="E3082" s="71" t="s">
        <v>0</v>
      </c>
      <c r="F3082" s="58">
        <v>135</v>
      </c>
      <c r="G3082" s="58">
        <v>3</v>
      </c>
      <c r="H3082" s="71" t="s">
        <v>484</v>
      </c>
      <c r="I3082" s="71" t="s">
        <v>384</v>
      </c>
      <c r="J3082" s="58" t="s">
        <v>313</v>
      </c>
      <c r="K3082" s="58" t="s">
        <v>491</v>
      </c>
      <c r="L3082" s="58">
        <v>135</v>
      </c>
      <c r="M3082" s="58">
        <v>3</v>
      </c>
      <c r="N3082" s="71">
        <v>60</v>
      </c>
      <c r="O3082" s="100">
        <f t="array" ref="O3082">IFERROR(INDEX($AD$11:$AO$1485,MATCH($B3082&amp;$I3082,$Z$11:$Z$1485&amp;$AG$11:$AG$1485,0),MATCH($C3082,$AD$9:$AO$9,0)),"-")</f>
        <v>134.72999999999999</v>
      </c>
      <c r="P3082" s="58" t="s">
        <v>131</v>
      </c>
      <c r="Q3082" s="58" t="s">
        <v>131</v>
      </c>
      <c r="R3082" s="100">
        <f t="array" ref="R3082">IFERROR(INDEX($AD$11:$AO$1485,MATCH($B3082&amp;$I3082,$Z$11:$Z$1485&amp;$AG$11:$AG$1485,0),MATCH($D3082,$AD$9:$AO$9,0)),"-")</f>
        <v>133.0514</v>
      </c>
      <c r="S3082" s="58">
        <v>399</v>
      </c>
      <c r="T3082" s="58">
        <v>375</v>
      </c>
      <c r="U3082" s="58">
        <v>5</v>
      </c>
      <c r="V3082" s="58">
        <v>12</v>
      </c>
      <c r="W3082" s="50" t="str">
        <f t="shared" si="244"/>
        <v>-</v>
      </c>
      <c r="X3082" s="50">
        <f t="shared" si="245"/>
        <v>24</v>
      </c>
    </row>
    <row r="3083" spans="2:24" ht="15" x14ac:dyDescent="0.3">
      <c r="B3083" s="58" t="str">
        <f t="shared" ref="B3083:B3095" si="246">CONCATENATE(E3083,L3083,"×",G3083)</f>
        <v>M135×2</v>
      </c>
      <c r="C3083" s="73" t="s">
        <v>216</v>
      </c>
      <c r="D3083" s="73" t="s">
        <v>221</v>
      </c>
      <c r="E3083" s="71" t="s">
        <v>0</v>
      </c>
      <c r="F3083" s="58">
        <v>135</v>
      </c>
      <c r="G3083" s="58">
        <v>2</v>
      </c>
      <c r="H3083" s="71" t="s">
        <v>484</v>
      </c>
      <c r="I3083" s="71" t="s">
        <v>384</v>
      </c>
      <c r="J3083" s="58" t="s">
        <v>313</v>
      </c>
      <c r="K3083" s="58" t="s">
        <v>491</v>
      </c>
      <c r="L3083" s="58">
        <v>135</v>
      </c>
      <c r="M3083" s="58">
        <v>2</v>
      </c>
      <c r="N3083" s="71">
        <v>60</v>
      </c>
      <c r="O3083" s="100">
        <f t="array" ref="O3083">IFERROR(INDEX($AD$11:$AO$1485,MATCH($B3083&amp;$I3083,$Z$11:$Z$1485&amp;$AG$11:$AG$1485,0),MATCH($C3083,$AD$9:$AO$9,0)),"-")</f>
        <v>134.63</v>
      </c>
      <c r="P3083" s="58" t="s">
        <v>131</v>
      </c>
      <c r="Q3083" s="58" t="s">
        <v>131</v>
      </c>
      <c r="R3083" s="100">
        <f t="array" ref="R3083">IFERROR(INDEX($AD$11:$AO$1485,MATCH($B3083&amp;$I3083,$Z$11:$Z$1485&amp;$AG$11:$AG$1485,0),MATCH($D3083,$AD$9:$AO$9,0)),"-")</f>
        <v>133.70099999999999</v>
      </c>
      <c r="S3083" s="58">
        <v>374</v>
      </c>
      <c r="T3083" s="58">
        <v>350</v>
      </c>
      <c r="U3083" s="58">
        <v>5</v>
      </c>
      <c r="V3083" s="58">
        <v>15</v>
      </c>
      <c r="W3083" s="50" t="str">
        <f t="shared" si="244"/>
        <v>-</v>
      </c>
      <c r="X3083" s="50">
        <f t="shared" si="245"/>
        <v>24</v>
      </c>
    </row>
    <row r="3084" spans="2:24" ht="15" x14ac:dyDescent="0.3">
      <c r="B3084" s="58" t="str">
        <f t="shared" si="246"/>
        <v>M140×6</v>
      </c>
      <c r="C3084" s="73" t="s">
        <v>216</v>
      </c>
      <c r="D3084" s="73" t="s">
        <v>221</v>
      </c>
      <c r="E3084" s="71" t="s">
        <v>0</v>
      </c>
      <c r="F3084" s="58">
        <v>140</v>
      </c>
      <c r="G3084" s="58">
        <v>6</v>
      </c>
      <c r="H3084" s="71" t="s">
        <v>484</v>
      </c>
      <c r="I3084" s="71" t="s">
        <v>384</v>
      </c>
      <c r="J3084" s="58" t="s">
        <v>313</v>
      </c>
      <c r="K3084" s="58" t="s">
        <v>491</v>
      </c>
      <c r="L3084" s="58">
        <v>140</v>
      </c>
      <c r="M3084" s="58">
        <v>6</v>
      </c>
      <c r="N3084" s="71">
        <v>60</v>
      </c>
      <c r="O3084" s="100">
        <f t="array" ref="O3084">IFERROR(INDEX($AD$11:$AO$1485,MATCH($B3084&amp;$I3084,$Z$11:$Z$1485&amp;$AG$11:$AG$1485,0),MATCH($C3084,$AD$9:$AO$9,0)),"-")</f>
        <v>139.19999999999999</v>
      </c>
      <c r="P3084" s="58" t="s">
        <v>131</v>
      </c>
      <c r="Q3084" s="58" t="s">
        <v>131</v>
      </c>
      <c r="R3084" s="100">
        <f t="array" ref="R3084">IFERROR(INDEX($AD$11:$AO$1485,MATCH($B3084&amp;$I3084,$Z$11:$Z$1485&amp;$AG$11:$AG$1485,0),MATCH($D3084,$AD$9:$AO$9,0)),"-")</f>
        <v>136.10290000000001</v>
      </c>
      <c r="S3084" s="58">
        <v>524</v>
      </c>
      <c r="T3084" s="58">
        <v>500</v>
      </c>
      <c r="U3084" s="58">
        <v>6</v>
      </c>
      <c r="V3084" s="58">
        <v>9</v>
      </c>
      <c r="W3084" s="50" t="str">
        <f t="shared" si="244"/>
        <v>-</v>
      </c>
      <c r="X3084" s="50">
        <f t="shared" si="245"/>
        <v>24</v>
      </c>
    </row>
    <row r="3085" spans="2:24" ht="15" x14ac:dyDescent="0.3">
      <c r="B3085" s="58" t="str">
        <f t="shared" si="246"/>
        <v>M140×4</v>
      </c>
      <c r="C3085" s="73" t="s">
        <v>216</v>
      </c>
      <c r="D3085" s="73" t="s">
        <v>221</v>
      </c>
      <c r="E3085" s="71" t="s">
        <v>0</v>
      </c>
      <c r="F3085" s="58">
        <v>140</v>
      </c>
      <c r="G3085" s="58">
        <v>4</v>
      </c>
      <c r="H3085" s="71" t="s">
        <v>484</v>
      </c>
      <c r="I3085" s="71" t="s">
        <v>384</v>
      </c>
      <c r="J3085" s="58" t="s">
        <v>313</v>
      </c>
      <c r="K3085" s="58" t="s">
        <v>491</v>
      </c>
      <c r="L3085" s="58">
        <v>140</v>
      </c>
      <c r="M3085" s="58">
        <v>4</v>
      </c>
      <c r="N3085" s="71">
        <v>60</v>
      </c>
      <c r="O3085" s="100">
        <f t="array" ref="O3085">IFERROR(INDEX($AD$11:$AO$1485,MATCH($B3085&amp;$I3085,$Z$11:$Z$1485&amp;$AG$11:$AG$1485,0),MATCH($C3085,$AD$9:$AO$9,0)),"-")</f>
        <v>139.56</v>
      </c>
      <c r="P3085" s="58" t="s">
        <v>131</v>
      </c>
      <c r="Q3085" s="58" t="s">
        <v>131</v>
      </c>
      <c r="R3085" s="100">
        <f t="array" ref="R3085">IFERROR(INDEX($AD$11:$AO$1485,MATCH($B3085&amp;$I3085,$Z$11:$Z$1485&amp;$AG$11:$AG$1485,0),MATCH($D3085,$AD$9:$AO$9,0)),"-")</f>
        <v>137.40190000000001</v>
      </c>
      <c r="S3085" s="58">
        <v>449</v>
      </c>
      <c r="T3085" s="58">
        <v>425</v>
      </c>
      <c r="U3085" s="58">
        <v>5</v>
      </c>
      <c r="V3085" s="58">
        <v>11</v>
      </c>
      <c r="W3085" s="50" t="str">
        <f t="shared" si="244"/>
        <v>-</v>
      </c>
      <c r="X3085" s="50">
        <f t="shared" si="245"/>
        <v>24</v>
      </c>
    </row>
    <row r="3086" spans="2:24" ht="15" x14ac:dyDescent="0.3">
      <c r="B3086" s="58" t="str">
        <f t="shared" si="246"/>
        <v>M140×3</v>
      </c>
      <c r="C3086" s="73" t="s">
        <v>216</v>
      </c>
      <c r="D3086" s="73" t="s">
        <v>221</v>
      </c>
      <c r="E3086" s="71" t="s">
        <v>0</v>
      </c>
      <c r="F3086" s="58">
        <v>140</v>
      </c>
      <c r="G3086" s="58">
        <v>3</v>
      </c>
      <c r="H3086" s="71" t="s">
        <v>484</v>
      </c>
      <c r="I3086" s="71" t="s">
        <v>384</v>
      </c>
      <c r="J3086" s="58" t="s">
        <v>313</v>
      </c>
      <c r="K3086" s="58" t="s">
        <v>491</v>
      </c>
      <c r="L3086" s="58">
        <v>140</v>
      </c>
      <c r="M3086" s="58">
        <v>3</v>
      </c>
      <c r="N3086" s="71">
        <v>60</v>
      </c>
      <c r="O3086" s="100">
        <f t="array" ref="O3086">IFERROR(INDEX($AD$11:$AO$1485,MATCH($B3086&amp;$I3086,$Z$11:$Z$1485&amp;$AG$11:$AG$1485,0),MATCH($C3086,$AD$9:$AO$9,0)),"-")</f>
        <v>139.72999999999999</v>
      </c>
      <c r="P3086" s="58" t="s">
        <v>131</v>
      </c>
      <c r="Q3086" s="58" t="s">
        <v>131</v>
      </c>
      <c r="R3086" s="100">
        <f t="array" ref="R3086">IFERROR(INDEX($AD$11:$AO$1485,MATCH($B3086&amp;$I3086,$Z$11:$Z$1485&amp;$AG$11:$AG$1485,0),MATCH($D3086,$AD$9:$AO$9,0)),"-")</f>
        <v>138.0514</v>
      </c>
      <c r="S3086" s="58">
        <v>399</v>
      </c>
      <c r="T3086" s="58">
        <v>375</v>
      </c>
      <c r="U3086" s="58">
        <v>5</v>
      </c>
      <c r="V3086" s="58">
        <v>12</v>
      </c>
      <c r="W3086" s="50" t="str">
        <f t="shared" si="244"/>
        <v>-</v>
      </c>
      <c r="X3086" s="50">
        <f t="shared" si="245"/>
        <v>24</v>
      </c>
    </row>
    <row r="3087" spans="2:24" ht="15" x14ac:dyDescent="0.3">
      <c r="B3087" s="58" t="str">
        <f t="shared" si="246"/>
        <v>M140×2</v>
      </c>
      <c r="C3087" s="73" t="s">
        <v>216</v>
      </c>
      <c r="D3087" s="73" t="s">
        <v>221</v>
      </c>
      <c r="E3087" s="71" t="s">
        <v>0</v>
      </c>
      <c r="F3087" s="58">
        <v>140</v>
      </c>
      <c r="G3087" s="58">
        <v>2</v>
      </c>
      <c r="H3087" s="71" t="s">
        <v>484</v>
      </c>
      <c r="I3087" s="71" t="s">
        <v>384</v>
      </c>
      <c r="J3087" s="58" t="s">
        <v>313</v>
      </c>
      <c r="K3087" s="58" t="s">
        <v>491</v>
      </c>
      <c r="L3087" s="58">
        <v>140</v>
      </c>
      <c r="M3087" s="58">
        <v>2</v>
      </c>
      <c r="N3087" s="71">
        <v>60</v>
      </c>
      <c r="O3087" s="100">
        <f t="array" ref="O3087">IFERROR(INDEX($AD$11:$AO$1485,MATCH($B3087&amp;$I3087,$Z$11:$Z$1485&amp;$AG$11:$AG$1485,0),MATCH($C3087,$AD$9:$AO$9,0)),"-")</f>
        <v>139.63</v>
      </c>
      <c r="P3087" s="58" t="s">
        <v>131</v>
      </c>
      <c r="Q3087" s="58" t="s">
        <v>131</v>
      </c>
      <c r="R3087" s="100">
        <f t="array" ref="R3087">IFERROR(INDEX($AD$11:$AO$1485,MATCH($B3087&amp;$I3087,$Z$11:$Z$1485&amp;$AG$11:$AG$1485,0),MATCH($D3087,$AD$9:$AO$9,0)),"-")</f>
        <v>138.70099999999999</v>
      </c>
      <c r="S3087" s="58">
        <v>374</v>
      </c>
      <c r="T3087" s="58">
        <v>350</v>
      </c>
      <c r="U3087" s="58">
        <v>5</v>
      </c>
      <c r="V3087" s="58">
        <v>15</v>
      </c>
      <c r="W3087" s="50" t="str">
        <f t="shared" si="244"/>
        <v>-</v>
      </c>
      <c r="X3087" s="50">
        <f t="shared" si="245"/>
        <v>24</v>
      </c>
    </row>
    <row r="3088" spans="2:24" ht="15" x14ac:dyDescent="0.3">
      <c r="B3088" s="58" t="str">
        <f t="shared" si="246"/>
        <v>M145×6</v>
      </c>
      <c r="C3088" s="73" t="s">
        <v>216</v>
      </c>
      <c r="D3088" s="73" t="s">
        <v>221</v>
      </c>
      <c r="E3088" s="71" t="s">
        <v>0</v>
      </c>
      <c r="F3088" s="58">
        <v>145</v>
      </c>
      <c r="G3088" s="58">
        <v>6</v>
      </c>
      <c r="H3088" s="71" t="s">
        <v>484</v>
      </c>
      <c r="I3088" s="71" t="s">
        <v>384</v>
      </c>
      <c r="J3088" s="58" t="s">
        <v>313</v>
      </c>
      <c r="K3088" s="58" t="s">
        <v>491</v>
      </c>
      <c r="L3088" s="58">
        <v>145</v>
      </c>
      <c r="M3088" s="58">
        <v>6</v>
      </c>
      <c r="N3088" s="71">
        <v>60</v>
      </c>
      <c r="O3088" s="100">
        <f t="array" ref="O3088">IFERROR(INDEX($AD$11:$AO$1485,MATCH($B3088&amp;$I3088,$Z$11:$Z$1485&amp;$AG$11:$AG$1485,0),MATCH($C3088,$AD$9:$AO$9,0)),"-")</f>
        <v>144.19999999999999</v>
      </c>
      <c r="P3088" s="58" t="s">
        <v>131</v>
      </c>
      <c r="Q3088" s="58" t="s">
        <v>131</v>
      </c>
      <c r="R3088" s="100">
        <f t="array" ref="R3088">IFERROR(INDEX($AD$11:$AO$1485,MATCH($B3088&amp;$I3088,$Z$11:$Z$1485&amp;$AG$11:$AG$1485,0),MATCH($D3088,$AD$9:$AO$9,0)),"-")</f>
        <v>141.10290000000001</v>
      </c>
      <c r="S3088" s="58">
        <v>524</v>
      </c>
      <c r="T3088" s="58">
        <v>500</v>
      </c>
      <c r="U3088" s="58">
        <v>6</v>
      </c>
      <c r="V3088" s="58">
        <v>9</v>
      </c>
      <c r="W3088" s="50" t="str">
        <f t="shared" si="244"/>
        <v>-</v>
      </c>
      <c r="X3088" s="50">
        <f t="shared" si="245"/>
        <v>24</v>
      </c>
    </row>
    <row r="3089" spans="2:24" ht="15" x14ac:dyDescent="0.3">
      <c r="B3089" s="58" t="str">
        <f t="shared" si="246"/>
        <v>M145×4</v>
      </c>
      <c r="C3089" s="73" t="s">
        <v>216</v>
      </c>
      <c r="D3089" s="73" t="s">
        <v>221</v>
      </c>
      <c r="E3089" s="71" t="s">
        <v>0</v>
      </c>
      <c r="F3089" s="58">
        <v>145</v>
      </c>
      <c r="G3089" s="58">
        <v>4</v>
      </c>
      <c r="H3089" s="71" t="s">
        <v>484</v>
      </c>
      <c r="I3089" s="71" t="s">
        <v>384</v>
      </c>
      <c r="J3089" s="58" t="s">
        <v>313</v>
      </c>
      <c r="K3089" s="58" t="s">
        <v>491</v>
      </c>
      <c r="L3089" s="58">
        <v>145</v>
      </c>
      <c r="M3089" s="58">
        <v>4</v>
      </c>
      <c r="N3089" s="71">
        <v>60</v>
      </c>
      <c r="O3089" s="100">
        <f t="array" ref="O3089">IFERROR(INDEX($AD$11:$AO$1485,MATCH($B3089&amp;$I3089,$Z$11:$Z$1485&amp;$AG$11:$AG$1485,0),MATCH($C3089,$AD$9:$AO$9,0)),"-")</f>
        <v>144.56</v>
      </c>
      <c r="P3089" s="58" t="s">
        <v>131</v>
      </c>
      <c r="Q3089" s="58" t="s">
        <v>131</v>
      </c>
      <c r="R3089" s="100">
        <f t="array" ref="R3089">IFERROR(INDEX($AD$11:$AO$1485,MATCH($B3089&amp;$I3089,$Z$11:$Z$1485&amp;$AG$11:$AG$1485,0),MATCH($D3089,$AD$9:$AO$9,0)),"-")</f>
        <v>142.40190000000001</v>
      </c>
      <c r="S3089" s="58">
        <v>449</v>
      </c>
      <c r="T3089" s="58">
        <v>425</v>
      </c>
      <c r="U3089" s="58">
        <v>5</v>
      </c>
      <c r="V3089" s="58">
        <v>11</v>
      </c>
      <c r="W3089" s="50" t="str">
        <f t="shared" si="244"/>
        <v>-</v>
      </c>
      <c r="X3089" s="50">
        <f t="shared" si="245"/>
        <v>24</v>
      </c>
    </row>
    <row r="3090" spans="2:24" ht="15" x14ac:dyDescent="0.3">
      <c r="B3090" s="58" t="str">
        <f t="shared" si="246"/>
        <v>M145×3</v>
      </c>
      <c r="C3090" s="73" t="s">
        <v>216</v>
      </c>
      <c r="D3090" s="73" t="s">
        <v>221</v>
      </c>
      <c r="E3090" s="71" t="s">
        <v>0</v>
      </c>
      <c r="F3090" s="58">
        <v>145</v>
      </c>
      <c r="G3090" s="58">
        <v>3</v>
      </c>
      <c r="H3090" s="71" t="s">
        <v>484</v>
      </c>
      <c r="I3090" s="71" t="s">
        <v>384</v>
      </c>
      <c r="J3090" s="58" t="s">
        <v>313</v>
      </c>
      <c r="K3090" s="58" t="s">
        <v>491</v>
      </c>
      <c r="L3090" s="58">
        <v>145</v>
      </c>
      <c r="M3090" s="58">
        <v>3</v>
      </c>
      <c r="N3090" s="71">
        <v>60</v>
      </c>
      <c r="O3090" s="100">
        <f t="array" ref="O3090">IFERROR(INDEX($AD$11:$AO$1485,MATCH($B3090&amp;$I3090,$Z$11:$Z$1485&amp;$AG$11:$AG$1485,0),MATCH($C3090,$AD$9:$AO$9,0)),"-")</f>
        <v>144.72999999999999</v>
      </c>
      <c r="P3090" s="58" t="s">
        <v>131</v>
      </c>
      <c r="Q3090" s="58" t="s">
        <v>131</v>
      </c>
      <c r="R3090" s="100">
        <f t="array" ref="R3090">IFERROR(INDEX($AD$11:$AO$1485,MATCH($B3090&amp;$I3090,$Z$11:$Z$1485&amp;$AG$11:$AG$1485,0),MATCH($D3090,$AD$9:$AO$9,0)),"-")</f>
        <v>143.0514</v>
      </c>
      <c r="S3090" s="58">
        <v>399</v>
      </c>
      <c r="T3090" s="58">
        <v>375</v>
      </c>
      <c r="U3090" s="58">
        <v>5</v>
      </c>
      <c r="V3090" s="58">
        <v>12</v>
      </c>
      <c r="W3090" s="50" t="str">
        <f t="shared" si="244"/>
        <v>-</v>
      </c>
      <c r="X3090" s="50">
        <f t="shared" si="245"/>
        <v>24</v>
      </c>
    </row>
    <row r="3091" spans="2:24" ht="15" x14ac:dyDescent="0.3">
      <c r="B3091" s="58" t="str">
        <f t="shared" si="246"/>
        <v>M145×2</v>
      </c>
      <c r="C3091" s="73" t="s">
        <v>216</v>
      </c>
      <c r="D3091" s="73" t="s">
        <v>221</v>
      </c>
      <c r="E3091" s="71" t="s">
        <v>0</v>
      </c>
      <c r="F3091" s="58">
        <v>145</v>
      </c>
      <c r="G3091" s="58">
        <v>2</v>
      </c>
      <c r="H3091" s="71" t="s">
        <v>484</v>
      </c>
      <c r="I3091" s="71" t="s">
        <v>384</v>
      </c>
      <c r="J3091" s="58" t="s">
        <v>313</v>
      </c>
      <c r="K3091" s="58" t="s">
        <v>491</v>
      </c>
      <c r="L3091" s="58">
        <v>145</v>
      </c>
      <c r="M3091" s="58">
        <v>2</v>
      </c>
      <c r="N3091" s="71">
        <v>60</v>
      </c>
      <c r="O3091" s="100">
        <f t="array" ref="O3091">IFERROR(INDEX($AD$11:$AO$1485,MATCH($B3091&amp;$I3091,$Z$11:$Z$1485&amp;$AG$11:$AG$1485,0),MATCH($C3091,$AD$9:$AO$9,0)),"-")</f>
        <v>144.63</v>
      </c>
      <c r="P3091" s="58" t="s">
        <v>131</v>
      </c>
      <c r="Q3091" s="58" t="s">
        <v>131</v>
      </c>
      <c r="R3091" s="100">
        <f t="array" ref="R3091">IFERROR(INDEX($AD$11:$AO$1485,MATCH($B3091&amp;$I3091,$Z$11:$Z$1485&amp;$AG$11:$AG$1485,0),MATCH($D3091,$AD$9:$AO$9,0)),"-")</f>
        <v>143.70099999999999</v>
      </c>
      <c r="S3091" s="58">
        <v>374</v>
      </c>
      <c r="T3091" s="58">
        <v>350</v>
      </c>
      <c r="U3091" s="58">
        <v>5</v>
      </c>
      <c r="V3091" s="58">
        <v>15</v>
      </c>
      <c r="W3091" s="50" t="str">
        <f t="shared" si="244"/>
        <v>-</v>
      </c>
      <c r="X3091" s="50">
        <f t="shared" si="245"/>
        <v>24</v>
      </c>
    </row>
    <row r="3092" spans="2:24" ht="15" x14ac:dyDescent="0.3">
      <c r="B3092" s="58" t="str">
        <f t="shared" si="246"/>
        <v>M150×6</v>
      </c>
      <c r="C3092" s="73" t="s">
        <v>216</v>
      </c>
      <c r="D3092" s="73" t="s">
        <v>221</v>
      </c>
      <c r="E3092" s="71" t="s">
        <v>0</v>
      </c>
      <c r="F3092" s="58">
        <v>150</v>
      </c>
      <c r="G3092" s="58">
        <v>6</v>
      </c>
      <c r="H3092" s="71" t="s">
        <v>484</v>
      </c>
      <c r="I3092" s="71" t="s">
        <v>384</v>
      </c>
      <c r="J3092" s="58" t="s">
        <v>313</v>
      </c>
      <c r="K3092" s="58" t="s">
        <v>491</v>
      </c>
      <c r="L3092" s="58">
        <v>150</v>
      </c>
      <c r="M3092" s="58">
        <v>6</v>
      </c>
      <c r="N3092" s="71">
        <v>60</v>
      </c>
      <c r="O3092" s="100">
        <f t="array" ref="O3092">IFERROR(INDEX($AD$11:$AO$1485,MATCH($B3092&amp;$I3092,$Z$11:$Z$1485&amp;$AG$11:$AG$1485,0),MATCH($C3092,$AD$9:$AO$9,0)),"-")</f>
        <v>149.19999999999999</v>
      </c>
      <c r="P3092" s="58" t="s">
        <v>131</v>
      </c>
      <c r="Q3092" s="58" t="s">
        <v>131</v>
      </c>
      <c r="R3092" s="100">
        <f t="array" ref="R3092">IFERROR(INDEX($AD$11:$AO$1485,MATCH($B3092&amp;$I3092,$Z$11:$Z$1485&amp;$AG$11:$AG$1485,0),MATCH($D3092,$AD$9:$AO$9,0)),"-")</f>
        <v>146.10290000000001</v>
      </c>
      <c r="S3092" s="58">
        <v>524</v>
      </c>
      <c r="T3092" s="58">
        <v>500</v>
      </c>
      <c r="U3092" s="58">
        <v>6</v>
      </c>
      <c r="V3092" s="58">
        <v>9</v>
      </c>
      <c r="W3092" s="50" t="str">
        <f t="shared" si="244"/>
        <v>-</v>
      </c>
      <c r="X3092" s="50">
        <f t="shared" si="245"/>
        <v>24</v>
      </c>
    </row>
    <row r="3093" spans="2:24" ht="15" x14ac:dyDescent="0.3">
      <c r="B3093" s="58" t="str">
        <f t="shared" si="246"/>
        <v>M150×4</v>
      </c>
      <c r="C3093" s="73" t="s">
        <v>216</v>
      </c>
      <c r="D3093" s="73" t="s">
        <v>221</v>
      </c>
      <c r="E3093" s="71" t="s">
        <v>0</v>
      </c>
      <c r="F3093" s="58">
        <v>150</v>
      </c>
      <c r="G3093" s="58">
        <v>4</v>
      </c>
      <c r="H3093" s="71" t="s">
        <v>484</v>
      </c>
      <c r="I3093" s="71" t="s">
        <v>384</v>
      </c>
      <c r="J3093" s="58" t="s">
        <v>313</v>
      </c>
      <c r="K3093" s="58" t="s">
        <v>491</v>
      </c>
      <c r="L3093" s="58">
        <v>150</v>
      </c>
      <c r="M3093" s="58">
        <v>4</v>
      </c>
      <c r="N3093" s="71">
        <v>60</v>
      </c>
      <c r="O3093" s="100">
        <f t="array" ref="O3093">IFERROR(INDEX($AD$11:$AO$1485,MATCH($B3093&amp;$I3093,$Z$11:$Z$1485&amp;$AG$11:$AG$1485,0),MATCH($C3093,$AD$9:$AO$9,0)),"-")</f>
        <v>149.56</v>
      </c>
      <c r="P3093" s="58" t="s">
        <v>131</v>
      </c>
      <c r="Q3093" s="58" t="s">
        <v>131</v>
      </c>
      <c r="R3093" s="100">
        <f t="array" ref="R3093">IFERROR(INDEX($AD$11:$AO$1485,MATCH($B3093&amp;$I3093,$Z$11:$Z$1485&amp;$AG$11:$AG$1485,0),MATCH($D3093,$AD$9:$AO$9,0)),"-")</f>
        <v>147.40190000000001</v>
      </c>
      <c r="S3093" s="58">
        <v>449</v>
      </c>
      <c r="T3093" s="58">
        <v>425</v>
      </c>
      <c r="U3093" s="58">
        <v>5</v>
      </c>
      <c r="V3093" s="58">
        <v>11</v>
      </c>
      <c r="W3093" s="50" t="str">
        <f t="shared" si="244"/>
        <v>-</v>
      </c>
      <c r="X3093" s="50">
        <f t="shared" si="245"/>
        <v>24</v>
      </c>
    </row>
    <row r="3094" spans="2:24" ht="15" x14ac:dyDescent="0.3">
      <c r="B3094" s="58" t="str">
        <f t="shared" si="246"/>
        <v>M150×3</v>
      </c>
      <c r="C3094" s="73" t="s">
        <v>216</v>
      </c>
      <c r="D3094" s="73" t="s">
        <v>221</v>
      </c>
      <c r="E3094" s="71" t="s">
        <v>0</v>
      </c>
      <c r="F3094" s="58">
        <v>150</v>
      </c>
      <c r="G3094" s="58">
        <v>3</v>
      </c>
      <c r="H3094" s="71" t="s">
        <v>484</v>
      </c>
      <c r="I3094" s="71" t="s">
        <v>384</v>
      </c>
      <c r="J3094" s="58" t="s">
        <v>313</v>
      </c>
      <c r="K3094" s="58" t="s">
        <v>491</v>
      </c>
      <c r="L3094" s="58">
        <v>150</v>
      </c>
      <c r="M3094" s="58">
        <v>3</v>
      </c>
      <c r="N3094" s="71">
        <v>60</v>
      </c>
      <c r="O3094" s="100">
        <f t="array" ref="O3094">IFERROR(INDEX($AD$11:$AO$1485,MATCH($B3094&amp;$I3094,$Z$11:$Z$1485&amp;$AG$11:$AG$1485,0),MATCH($C3094,$AD$9:$AO$9,0)),"-")</f>
        <v>149.72999999999999</v>
      </c>
      <c r="P3094" s="58" t="s">
        <v>131</v>
      </c>
      <c r="Q3094" s="58" t="s">
        <v>131</v>
      </c>
      <c r="R3094" s="100">
        <f t="array" ref="R3094">IFERROR(INDEX($AD$11:$AO$1485,MATCH($B3094&amp;$I3094,$Z$11:$Z$1485&amp;$AG$11:$AG$1485,0),MATCH($D3094,$AD$9:$AO$9,0)),"-")</f>
        <v>148.0514</v>
      </c>
      <c r="S3094" s="58">
        <v>399</v>
      </c>
      <c r="T3094" s="58">
        <v>375</v>
      </c>
      <c r="U3094" s="58">
        <v>5</v>
      </c>
      <c r="V3094" s="58">
        <v>12</v>
      </c>
      <c r="W3094" s="50" t="str">
        <f t="shared" si="244"/>
        <v>-</v>
      </c>
      <c r="X3094" s="50">
        <f t="shared" si="245"/>
        <v>24</v>
      </c>
    </row>
    <row r="3095" spans="2:24" ht="15" x14ac:dyDescent="0.3">
      <c r="B3095" s="58" t="str">
        <f t="shared" si="246"/>
        <v>M150×2</v>
      </c>
      <c r="C3095" s="73" t="s">
        <v>216</v>
      </c>
      <c r="D3095" s="73" t="s">
        <v>221</v>
      </c>
      <c r="E3095" s="71" t="s">
        <v>0</v>
      </c>
      <c r="F3095" s="58">
        <v>150</v>
      </c>
      <c r="G3095" s="58">
        <v>2</v>
      </c>
      <c r="H3095" s="71" t="s">
        <v>484</v>
      </c>
      <c r="I3095" s="71" t="s">
        <v>384</v>
      </c>
      <c r="J3095" s="58" t="s">
        <v>313</v>
      </c>
      <c r="K3095" s="58" t="s">
        <v>491</v>
      </c>
      <c r="L3095" s="58">
        <v>150</v>
      </c>
      <c r="M3095" s="58">
        <v>2</v>
      </c>
      <c r="N3095" s="71">
        <v>60</v>
      </c>
      <c r="O3095" s="100">
        <f t="array" ref="O3095">IFERROR(INDEX($AD$11:$AO$1485,MATCH($B3095&amp;$I3095,$Z$11:$Z$1485&amp;$AG$11:$AG$1485,0),MATCH($C3095,$AD$9:$AO$9,0)),"-")</f>
        <v>149.63</v>
      </c>
      <c r="P3095" s="58" t="s">
        <v>131</v>
      </c>
      <c r="Q3095" s="58" t="s">
        <v>131</v>
      </c>
      <c r="R3095" s="100">
        <f t="array" ref="R3095">IFERROR(INDEX($AD$11:$AO$1485,MATCH($B3095&amp;$I3095,$Z$11:$Z$1485&amp;$AG$11:$AG$1485,0),MATCH($D3095,$AD$9:$AO$9,0)),"-")</f>
        <v>148.70099999999999</v>
      </c>
      <c r="S3095" s="58">
        <v>374</v>
      </c>
      <c r="T3095" s="58">
        <v>350</v>
      </c>
      <c r="U3095" s="58">
        <v>5</v>
      </c>
      <c r="V3095" s="58">
        <v>15</v>
      </c>
      <c r="W3095" s="50" t="str">
        <f t="shared" si="244"/>
        <v>-</v>
      </c>
      <c r="X3095" s="50">
        <f t="shared" si="245"/>
        <v>24</v>
      </c>
    </row>
  </sheetData>
  <autoFilter ref="B8:V3095">
    <filterColumn colId="13" showButton="0"/>
    <filterColumn colId="14" showButton="0"/>
    <filterColumn colId="16" showButton="0"/>
    <filterColumn colId="17" showButton="0"/>
    <filterColumn colId="19" showButton="0"/>
  </autoFilter>
  <mergeCells count="16">
    <mergeCell ref="AA8:AA10"/>
    <mergeCell ref="AI8:AK8"/>
    <mergeCell ref="AL8:AN8"/>
    <mergeCell ref="F8:F10"/>
    <mergeCell ref="H8:H10"/>
    <mergeCell ref="U8:V8"/>
    <mergeCell ref="Z8:Z10"/>
    <mergeCell ref="B8:B10"/>
    <mergeCell ref="E8:E10"/>
    <mergeCell ref="O8:Q8"/>
    <mergeCell ref="R8:T8"/>
    <mergeCell ref="G8:G10"/>
    <mergeCell ref="I8:I10"/>
    <mergeCell ref="K8:K10"/>
    <mergeCell ref="J8:J10"/>
    <mergeCell ref="C8:D8"/>
  </mergeCells>
  <phoneticPr fontId="1" type="noConversion"/>
  <conditionalFormatting sqref="O11:O3095">
    <cfRule type="cellIs" dxfId="7" priority="2" operator="lessThan">
      <formula>1</formula>
    </cfRule>
  </conditionalFormatting>
  <conditionalFormatting sqref="R11:R3095">
    <cfRule type="cellIs" dxfId="6" priority="1" operator="lessThan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K280"/>
  <sheetViews>
    <sheetView topLeftCell="A239" workbookViewId="0"/>
  </sheetViews>
  <sheetFormatPr defaultRowHeight="13.5" x14ac:dyDescent="0.3"/>
  <cols>
    <col min="1" max="1" width="3.625" style="50" customWidth="1"/>
    <col min="2" max="2" width="18.5" style="50" bestFit="1" customWidth="1"/>
    <col min="3" max="3" width="3" style="50" bestFit="1" customWidth="1"/>
    <col min="4" max="4" width="5.125" style="50" bestFit="1" customWidth="1"/>
    <col min="5" max="9" width="8.75" style="50" bestFit="1" customWidth="1"/>
    <col min="10" max="10" width="33.75" style="50" bestFit="1" customWidth="1"/>
    <col min="11" max="11" width="16.375" style="50" bestFit="1" customWidth="1"/>
    <col min="12" max="12" width="12" style="50" bestFit="1" customWidth="1"/>
    <col min="13" max="13" width="11.25" style="50" bestFit="1" customWidth="1"/>
    <col min="14" max="14" width="8.75" style="50" bestFit="1" customWidth="1"/>
    <col min="15" max="15" width="8" style="50" bestFit="1" customWidth="1"/>
    <col min="16" max="16" width="3.875" style="50" bestFit="1" customWidth="1"/>
    <col min="17" max="17" width="4.75" style="50" bestFit="1" customWidth="1"/>
    <col min="18" max="18" width="8" style="50" bestFit="1" customWidth="1"/>
    <col min="19" max="19" width="4.125" style="50" bestFit="1" customWidth="1"/>
    <col min="20" max="22" width="4.75" style="50" bestFit="1" customWidth="1"/>
    <col min="23" max="24" width="3.625" style="50" customWidth="1"/>
    <col min="25" max="25" width="14.25" style="18" bestFit="1" customWidth="1"/>
    <col min="26" max="26" width="4.875" style="18" bestFit="1" customWidth="1"/>
    <col min="27" max="27" width="5.875" style="18" bestFit="1" customWidth="1"/>
    <col min="28" max="28" width="5.375" style="18" bestFit="1" customWidth="1"/>
    <col min="29" max="29" width="4.75" style="18" bestFit="1" customWidth="1"/>
    <col min="30" max="31" width="8" style="18" bestFit="1" customWidth="1"/>
    <col min="32" max="32" width="3.625" style="50" customWidth="1"/>
    <col min="33" max="34" width="5.875" style="50" bestFit="1" customWidth="1"/>
    <col min="35" max="16384" width="9" style="50"/>
  </cols>
  <sheetData>
    <row r="1" spans="1:37" x14ac:dyDescent="0.3">
      <c r="A1" s="49" t="s">
        <v>430</v>
      </c>
    </row>
    <row r="2" spans="1:37" x14ac:dyDescent="0.3">
      <c r="A2" s="49" t="s">
        <v>431</v>
      </c>
      <c r="Y2" s="17"/>
    </row>
    <row r="3" spans="1:37" x14ac:dyDescent="0.3">
      <c r="A3" s="49" t="s">
        <v>432</v>
      </c>
      <c r="Y3" s="17"/>
    </row>
    <row r="4" spans="1:37" x14ac:dyDescent="0.3">
      <c r="A4" s="49" t="s">
        <v>433</v>
      </c>
      <c r="Y4" s="17"/>
    </row>
    <row r="5" spans="1:37" x14ac:dyDescent="0.3">
      <c r="A5" s="49"/>
      <c r="Y5" s="17"/>
    </row>
    <row r="6" spans="1:37" x14ac:dyDescent="0.3">
      <c r="A6" s="49"/>
      <c r="Y6" s="17"/>
    </row>
    <row r="7" spans="1:37" x14ac:dyDescent="0.3">
      <c r="A7" s="49"/>
      <c r="B7" s="92" t="s">
        <v>455</v>
      </c>
      <c r="Y7" s="17"/>
    </row>
    <row r="8" spans="1:37" x14ac:dyDescent="0.3">
      <c r="B8" s="136" t="s">
        <v>144</v>
      </c>
      <c r="C8" s="140" t="s">
        <v>393</v>
      </c>
      <c r="D8" s="141"/>
      <c r="E8" s="136" t="s">
        <v>391</v>
      </c>
      <c r="F8" s="136" t="s">
        <v>450</v>
      </c>
      <c r="G8" s="145" t="s">
        <v>488</v>
      </c>
      <c r="H8" s="136" t="s">
        <v>390</v>
      </c>
      <c r="I8" s="136" t="s">
        <v>403</v>
      </c>
      <c r="J8" s="139" t="s">
        <v>132</v>
      </c>
      <c r="K8" s="139" t="s">
        <v>489</v>
      </c>
      <c r="L8" s="52" t="s">
        <v>487</v>
      </c>
      <c r="M8" s="68" t="s">
        <v>8</v>
      </c>
      <c r="N8" s="51" t="s">
        <v>145</v>
      </c>
      <c r="O8" s="143" t="s">
        <v>396</v>
      </c>
      <c r="P8" s="144"/>
      <c r="Q8" s="144"/>
      <c r="R8" s="143" t="s">
        <v>397</v>
      </c>
      <c r="S8" s="144"/>
      <c r="T8" s="144"/>
      <c r="U8" s="139" t="s">
        <v>149</v>
      </c>
      <c r="V8" s="139"/>
      <c r="Y8" s="124" t="s">
        <v>144</v>
      </c>
      <c r="Z8" s="124" t="s">
        <v>109</v>
      </c>
      <c r="AA8" s="124" t="s">
        <v>255</v>
      </c>
      <c r="AB8" s="124" t="s">
        <v>258</v>
      </c>
      <c r="AC8" s="124" t="s">
        <v>155</v>
      </c>
      <c r="AD8" s="40" t="s">
        <v>153</v>
      </c>
      <c r="AE8" s="43" t="s">
        <v>219</v>
      </c>
      <c r="AG8" s="136" t="s">
        <v>444</v>
      </c>
      <c r="AH8" s="55" t="s">
        <v>447</v>
      </c>
    </row>
    <row r="9" spans="1:37" x14ac:dyDescent="0.3">
      <c r="B9" s="137"/>
      <c r="C9" s="55" t="s">
        <v>394</v>
      </c>
      <c r="D9" s="55"/>
      <c r="E9" s="137"/>
      <c r="F9" s="137"/>
      <c r="G9" s="137"/>
      <c r="H9" s="137"/>
      <c r="I9" s="137"/>
      <c r="J9" s="139"/>
      <c r="K9" s="139"/>
      <c r="L9" s="55" t="s">
        <v>414</v>
      </c>
      <c r="M9" s="70" t="s">
        <v>11</v>
      </c>
      <c r="N9" s="55" t="s">
        <v>16</v>
      </c>
      <c r="O9" s="54" t="s">
        <v>217</v>
      </c>
      <c r="P9" s="55" t="s">
        <v>137</v>
      </c>
      <c r="Q9" s="55" t="s">
        <v>138</v>
      </c>
      <c r="R9" s="54" t="s">
        <v>217</v>
      </c>
      <c r="S9" s="55" t="s">
        <v>137</v>
      </c>
      <c r="T9" s="55" t="s">
        <v>138</v>
      </c>
      <c r="U9" s="53" t="s">
        <v>404</v>
      </c>
      <c r="V9" s="53" t="s">
        <v>405</v>
      </c>
      <c r="Y9" s="142"/>
      <c r="Z9" s="142"/>
      <c r="AA9" s="125"/>
      <c r="AB9" s="125"/>
      <c r="AC9" s="125"/>
      <c r="AD9" s="60" t="s">
        <v>154</v>
      </c>
      <c r="AE9" s="60" t="s">
        <v>218</v>
      </c>
      <c r="AG9" s="137"/>
      <c r="AH9" s="55" t="s">
        <v>414</v>
      </c>
    </row>
    <row r="10" spans="1:37" x14ac:dyDescent="0.3">
      <c r="B10" s="138"/>
      <c r="C10" s="55"/>
      <c r="D10" s="55"/>
      <c r="E10" s="138"/>
      <c r="F10" s="138"/>
      <c r="G10" s="138"/>
      <c r="H10" s="138"/>
      <c r="I10" s="138"/>
      <c r="J10" s="139"/>
      <c r="K10" s="139"/>
      <c r="L10" s="55" t="s">
        <v>451</v>
      </c>
      <c r="M10" s="70" t="s">
        <v>53</v>
      </c>
      <c r="N10" s="55" t="s">
        <v>125</v>
      </c>
      <c r="O10" s="55" t="s">
        <v>53</v>
      </c>
      <c r="P10" s="55" t="s">
        <v>141</v>
      </c>
      <c r="Q10" s="55" t="s">
        <v>141</v>
      </c>
      <c r="R10" s="55" t="s">
        <v>53</v>
      </c>
      <c r="S10" s="55" t="s">
        <v>141</v>
      </c>
      <c r="T10" s="55" t="s">
        <v>141</v>
      </c>
      <c r="U10" s="55" t="s">
        <v>141</v>
      </c>
      <c r="V10" s="55" t="s">
        <v>146</v>
      </c>
      <c r="Y10" s="125"/>
      <c r="Z10" s="125"/>
      <c r="AA10" s="43" t="s">
        <v>256</v>
      </c>
      <c r="AB10" s="43" t="s">
        <v>259</v>
      </c>
      <c r="AC10" s="46"/>
      <c r="AD10" s="43" t="s">
        <v>53</v>
      </c>
      <c r="AE10" s="43" t="s">
        <v>53</v>
      </c>
      <c r="AG10" s="138"/>
      <c r="AH10" s="55" t="s">
        <v>448</v>
      </c>
    </row>
    <row r="11" spans="1:37" x14ac:dyDescent="0.3">
      <c r="B11" s="81" t="str">
        <f t="shared" ref="B11:B74" si="0">CONCATENATE(F11,"-",G11," ",E11)</f>
        <v>No.1-64 UNC</v>
      </c>
      <c r="C11" s="73" t="s">
        <v>212</v>
      </c>
      <c r="D11" s="73"/>
      <c r="E11" s="71" t="s">
        <v>223</v>
      </c>
      <c r="F11" s="58" t="s">
        <v>224</v>
      </c>
      <c r="G11" s="58">
        <v>64</v>
      </c>
      <c r="H11" s="71" t="s">
        <v>267</v>
      </c>
      <c r="I11" s="86" t="s">
        <v>252</v>
      </c>
      <c r="J11" s="58" t="s">
        <v>316</v>
      </c>
      <c r="K11" s="58" t="s">
        <v>452</v>
      </c>
      <c r="L11" s="85">
        <f t="shared" ref="L11:L74" si="1">IFERROR(IF(OR(TYPE(FIND("/",F11))=16,TYPE(FIND(" ",F11))=1),VALUE(F11),VALUE("0 "&amp;F11))*25.4,INDEX(AH$11:AH$20,MATCH(F11,AG$11:AG$20,0)))</f>
        <v>1.8540000000000001</v>
      </c>
      <c r="M11" s="85">
        <f>ROUND(25.4/G11,3)</f>
        <v>0.39700000000000002</v>
      </c>
      <c r="N11" s="71">
        <v>60</v>
      </c>
      <c r="O11" s="100">
        <f t="array" ref="O11">IFERROR(INDEX($AD$11:$AE$100,MATCH($B11&amp;$I11,$Y$11:$Y$100&amp;$AC$11:$AC$100,0),MATCH($C11,$AD$9:$AE$9,0)),"-")</f>
        <v>1.8540000000000001</v>
      </c>
      <c r="P11" s="58">
        <v>10</v>
      </c>
      <c r="Q11" s="58">
        <v>0</v>
      </c>
      <c r="R11" s="100">
        <f>ROUND(L11-0.649519/G11*25.4,4)</f>
        <v>1.5962000000000001</v>
      </c>
      <c r="S11" s="58">
        <v>8</v>
      </c>
      <c r="T11" s="58">
        <v>3</v>
      </c>
      <c r="U11" s="58">
        <v>5</v>
      </c>
      <c r="V11" s="58">
        <v>30</v>
      </c>
      <c r="W11" s="50">
        <f>IF(P11="-","-",P11-Q11)</f>
        <v>10</v>
      </c>
      <c r="X11" s="50">
        <f>S11-T11</f>
        <v>5</v>
      </c>
      <c r="Y11" s="63" t="str">
        <f t="shared" ref="Y11:Y42" si="2">CONCATENATE(AA11,"-",AB11," ",Z11)</f>
        <v>No.1-64 UNC</v>
      </c>
      <c r="Z11" s="62" t="s">
        <v>257</v>
      </c>
      <c r="AA11" s="59" t="s">
        <v>224</v>
      </c>
      <c r="AB11" s="59">
        <v>64</v>
      </c>
      <c r="AC11" s="64" t="s">
        <v>260</v>
      </c>
      <c r="AD11" s="61">
        <f>ROUND(IFERROR(IF(OR(TYPE(FIND("/",AA11))=16,TYPE(FIND(" ",AA11))=1),VALUE(AA11),VALUE("0 "&amp;AA11))*25.4,INDEX(AH$11:AH$20,MATCH(AA11,AG$11:AG$20,0))),4)</f>
        <v>1.8540000000000001</v>
      </c>
      <c r="AE11" s="65">
        <v>1.8169999999999999</v>
      </c>
      <c r="AG11" s="57" t="s">
        <v>265</v>
      </c>
      <c r="AH11" s="57">
        <v>1.524</v>
      </c>
      <c r="AJ11" s="107"/>
      <c r="AK11" s="107"/>
    </row>
    <row r="12" spans="1:37" x14ac:dyDescent="0.3">
      <c r="B12" s="81" t="str">
        <f t="shared" si="0"/>
        <v>No.2-56 UNC</v>
      </c>
      <c r="C12" s="73" t="s">
        <v>212</v>
      </c>
      <c r="D12" s="73"/>
      <c r="E12" s="71" t="s">
        <v>223</v>
      </c>
      <c r="F12" s="58" t="s">
        <v>111</v>
      </c>
      <c r="G12" s="58">
        <v>56</v>
      </c>
      <c r="H12" s="71" t="s">
        <v>267</v>
      </c>
      <c r="I12" s="86" t="s">
        <v>252</v>
      </c>
      <c r="J12" s="58" t="s">
        <v>316</v>
      </c>
      <c r="K12" s="58" t="s">
        <v>452</v>
      </c>
      <c r="L12" s="85">
        <f t="shared" si="1"/>
        <v>2.1840000000000002</v>
      </c>
      <c r="M12" s="85">
        <f t="shared" ref="M12:M75" si="3">ROUND(25.4/G12,3)</f>
        <v>0.45400000000000001</v>
      </c>
      <c r="N12" s="71">
        <v>60</v>
      </c>
      <c r="O12" s="100">
        <f t="array" ref="O12">IFERROR(INDEX($AD$11:$AE$100,MATCH($B12&amp;$I12,$Y$11:$Y$100&amp;$AC$11:$AC$100,0),MATCH($C12,$AD$9:$AE$9,0)),"-")</f>
        <v>2.1840000000000002</v>
      </c>
      <c r="P12" s="58">
        <v>10</v>
      </c>
      <c r="Q12" s="58">
        <v>0</v>
      </c>
      <c r="R12" s="100">
        <f t="shared" ref="R12:R75" si="4">ROUND(L12-0.649519/G12*25.4,4)</f>
        <v>1.8894</v>
      </c>
      <c r="S12" s="58">
        <v>8</v>
      </c>
      <c r="T12" s="58">
        <v>3</v>
      </c>
      <c r="U12" s="58">
        <v>5</v>
      </c>
      <c r="V12" s="58">
        <v>30</v>
      </c>
      <c r="W12" s="50">
        <f t="shared" ref="W12:W75" si="5">IF(P12="-","-",P12-Q12)</f>
        <v>10</v>
      </c>
      <c r="X12" s="50">
        <f t="shared" ref="X12:X75" si="6">S12-T12</f>
        <v>5</v>
      </c>
      <c r="Y12" s="63" t="str">
        <f t="shared" si="2"/>
        <v>No.2-56 UNC</v>
      </c>
      <c r="Z12" s="62" t="s">
        <v>257</v>
      </c>
      <c r="AA12" s="59" t="s">
        <v>111</v>
      </c>
      <c r="AB12" s="59">
        <v>56</v>
      </c>
      <c r="AC12" s="64" t="s">
        <v>260</v>
      </c>
      <c r="AD12" s="61">
        <f t="shared" ref="AD12:AD75" si="7">ROUND(IFERROR(IF(OR(TYPE(FIND("/",AA12))=16,TYPE(FIND(" ",AA12))=1),VALUE(AA12),VALUE("0 "&amp;AA12))*25.4,INDEX(AH$11:AH$20,MATCH(AA12,AG$11:AG$20,0))),4)</f>
        <v>2.1840000000000002</v>
      </c>
      <c r="AE12" s="65">
        <v>2.1389999999999998</v>
      </c>
      <c r="AG12" s="57" t="s">
        <v>110</v>
      </c>
      <c r="AH12" s="57">
        <v>1.8540000000000001</v>
      </c>
    </row>
    <row r="13" spans="1:37" x14ac:dyDescent="0.3">
      <c r="B13" s="81" t="str">
        <f t="shared" si="0"/>
        <v>No.3-48 UNC</v>
      </c>
      <c r="C13" s="73" t="s">
        <v>212</v>
      </c>
      <c r="D13" s="73"/>
      <c r="E13" s="71" t="s">
        <v>223</v>
      </c>
      <c r="F13" s="58" t="s">
        <v>112</v>
      </c>
      <c r="G13" s="58">
        <v>48</v>
      </c>
      <c r="H13" s="71" t="s">
        <v>267</v>
      </c>
      <c r="I13" s="86" t="s">
        <v>252</v>
      </c>
      <c r="J13" s="58" t="s">
        <v>316</v>
      </c>
      <c r="K13" s="58" t="s">
        <v>452</v>
      </c>
      <c r="L13" s="85">
        <f t="shared" si="1"/>
        <v>2.5150000000000001</v>
      </c>
      <c r="M13" s="85">
        <f t="shared" si="3"/>
        <v>0.52900000000000003</v>
      </c>
      <c r="N13" s="71">
        <v>60</v>
      </c>
      <c r="O13" s="100">
        <f t="array" ref="O13">IFERROR(INDEX($AD$11:$AE$100,MATCH($B13&amp;$I13,$Y$11:$Y$100&amp;$AC$11:$AC$100,0),MATCH($C13,$AD$9:$AE$9,0)),"-")</f>
        <v>2.5150000000000001</v>
      </c>
      <c r="P13" s="58">
        <v>10</v>
      </c>
      <c r="Q13" s="58">
        <v>0</v>
      </c>
      <c r="R13" s="100">
        <f t="shared" si="4"/>
        <v>2.1713</v>
      </c>
      <c r="S13" s="58">
        <v>8</v>
      </c>
      <c r="T13" s="58">
        <v>3</v>
      </c>
      <c r="U13" s="58">
        <v>5</v>
      </c>
      <c r="V13" s="58">
        <v>30</v>
      </c>
      <c r="W13" s="50">
        <f t="shared" si="5"/>
        <v>10</v>
      </c>
      <c r="X13" s="50">
        <f t="shared" si="6"/>
        <v>5</v>
      </c>
      <c r="Y13" s="63" t="str">
        <f t="shared" si="2"/>
        <v>No.3-48 UNC</v>
      </c>
      <c r="Z13" s="62" t="s">
        <v>257</v>
      </c>
      <c r="AA13" s="59" t="s">
        <v>112</v>
      </c>
      <c r="AB13" s="59">
        <v>48</v>
      </c>
      <c r="AC13" s="64" t="s">
        <v>260</v>
      </c>
      <c r="AD13" s="61">
        <f t="shared" si="7"/>
        <v>2.5150000000000001</v>
      </c>
      <c r="AE13" s="65">
        <v>2.456</v>
      </c>
      <c r="AG13" s="57" t="s">
        <v>111</v>
      </c>
      <c r="AH13" s="57">
        <v>2.1840000000000002</v>
      </c>
    </row>
    <row r="14" spans="1:37" x14ac:dyDescent="0.3">
      <c r="B14" s="81" t="str">
        <f t="shared" si="0"/>
        <v>No.4-40 UNC</v>
      </c>
      <c r="C14" s="73" t="s">
        <v>212</v>
      </c>
      <c r="D14" s="73"/>
      <c r="E14" s="71" t="s">
        <v>223</v>
      </c>
      <c r="F14" s="58" t="s">
        <v>113</v>
      </c>
      <c r="G14" s="58">
        <v>40</v>
      </c>
      <c r="H14" s="71" t="s">
        <v>267</v>
      </c>
      <c r="I14" s="86" t="s">
        <v>252</v>
      </c>
      <c r="J14" s="58" t="s">
        <v>316</v>
      </c>
      <c r="K14" s="58" t="s">
        <v>452</v>
      </c>
      <c r="L14" s="85">
        <f t="shared" si="1"/>
        <v>2.8450000000000002</v>
      </c>
      <c r="M14" s="85">
        <f t="shared" si="3"/>
        <v>0.63500000000000001</v>
      </c>
      <c r="N14" s="71">
        <v>60</v>
      </c>
      <c r="O14" s="100">
        <f t="array" ref="O14">IFERROR(INDEX($AD$11:$AE$100,MATCH($B14&amp;$I14,$Y$11:$Y$100&amp;$AC$11:$AC$100,0),MATCH($C14,$AD$9:$AE$9,0)),"-")</f>
        <v>2.8450000000000002</v>
      </c>
      <c r="P14" s="58">
        <v>10</v>
      </c>
      <c r="Q14" s="58">
        <v>0</v>
      </c>
      <c r="R14" s="100">
        <f t="shared" si="4"/>
        <v>2.4325999999999999</v>
      </c>
      <c r="S14" s="58">
        <v>9</v>
      </c>
      <c r="T14" s="58">
        <v>4</v>
      </c>
      <c r="U14" s="58">
        <v>5</v>
      </c>
      <c r="V14" s="58">
        <v>20</v>
      </c>
      <c r="W14" s="50">
        <f t="shared" si="5"/>
        <v>10</v>
      </c>
      <c r="X14" s="50">
        <f t="shared" si="6"/>
        <v>5</v>
      </c>
      <c r="Y14" s="63" t="str">
        <f t="shared" si="2"/>
        <v>No.4-40 UNC</v>
      </c>
      <c r="Z14" s="62" t="s">
        <v>257</v>
      </c>
      <c r="AA14" s="59" t="s">
        <v>113</v>
      </c>
      <c r="AB14" s="59">
        <v>40</v>
      </c>
      <c r="AC14" s="64" t="s">
        <v>260</v>
      </c>
      <c r="AD14" s="61">
        <f t="shared" si="7"/>
        <v>2.8450000000000002</v>
      </c>
      <c r="AE14" s="65">
        <v>2.7690000000000001</v>
      </c>
      <c r="AG14" s="57" t="s">
        <v>112</v>
      </c>
      <c r="AH14" s="57">
        <v>2.5150000000000001</v>
      </c>
    </row>
    <row r="15" spans="1:37" x14ac:dyDescent="0.3">
      <c r="B15" s="81" t="str">
        <f t="shared" si="0"/>
        <v>No.5-40 UNC</v>
      </c>
      <c r="C15" s="73" t="s">
        <v>212</v>
      </c>
      <c r="D15" s="73"/>
      <c r="E15" s="71" t="s">
        <v>223</v>
      </c>
      <c r="F15" s="58" t="s">
        <v>114</v>
      </c>
      <c r="G15" s="58">
        <v>40</v>
      </c>
      <c r="H15" s="71" t="s">
        <v>267</v>
      </c>
      <c r="I15" s="86" t="s">
        <v>252</v>
      </c>
      <c r="J15" s="58" t="s">
        <v>316</v>
      </c>
      <c r="K15" s="58" t="s">
        <v>452</v>
      </c>
      <c r="L15" s="85">
        <f t="shared" si="1"/>
        <v>3.1749999999999998</v>
      </c>
      <c r="M15" s="85">
        <f t="shared" si="3"/>
        <v>0.63500000000000001</v>
      </c>
      <c r="N15" s="71">
        <v>60</v>
      </c>
      <c r="O15" s="100">
        <f t="array" ref="O15">IFERROR(INDEX($AD$11:$AE$100,MATCH($B15&amp;$I15,$Y$11:$Y$100&amp;$AC$11:$AC$100,0),MATCH($C15,$AD$9:$AE$9,0)),"-")</f>
        <v>3.1749999999999998</v>
      </c>
      <c r="P15" s="58">
        <v>10</v>
      </c>
      <c r="Q15" s="58">
        <v>0</v>
      </c>
      <c r="R15" s="100">
        <f t="shared" si="4"/>
        <v>2.7625999999999999</v>
      </c>
      <c r="S15" s="58">
        <v>8</v>
      </c>
      <c r="T15" s="58">
        <v>3</v>
      </c>
      <c r="U15" s="58">
        <v>5</v>
      </c>
      <c r="V15" s="58">
        <v>20</v>
      </c>
      <c r="W15" s="50">
        <f t="shared" si="5"/>
        <v>10</v>
      </c>
      <c r="X15" s="50">
        <f t="shared" si="6"/>
        <v>5</v>
      </c>
      <c r="Y15" s="63" t="str">
        <f t="shared" si="2"/>
        <v>No.5-40 UNC</v>
      </c>
      <c r="Z15" s="62" t="s">
        <v>257</v>
      </c>
      <c r="AA15" s="59" t="s">
        <v>114</v>
      </c>
      <c r="AB15" s="59">
        <v>40</v>
      </c>
      <c r="AC15" s="64" t="s">
        <v>260</v>
      </c>
      <c r="AD15" s="61">
        <f t="shared" si="7"/>
        <v>3.1749999999999998</v>
      </c>
      <c r="AE15" s="65">
        <v>3.1019999999999999</v>
      </c>
      <c r="AG15" s="57" t="s">
        <v>113</v>
      </c>
      <c r="AH15" s="57">
        <v>2.8450000000000002</v>
      </c>
    </row>
    <row r="16" spans="1:37" x14ac:dyDescent="0.3">
      <c r="B16" s="81" t="str">
        <f t="shared" si="0"/>
        <v>No.6-32 UNC</v>
      </c>
      <c r="C16" s="73" t="s">
        <v>212</v>
      </c>
      <c r="D16" s="73"/>
      <c r="E16" s="71" t="s">
        <v>223</v>
      </c>
      <c r="F16" s="58" t="s">
        <v>115</v>
      </c>
      <c r="G16" s="58">
        <v>32</v>
      </c>
      <c r="H16" s="71" t="s">
        <v>267</v>
      </c>
      <c r="I16" s="86" t="s">
        <v>252</v>
      </c>
      <c r="J16" s="58" t="s">
        <v>316</v>
      </c>
      <c r="K16" s="58" t="s">
        <v>452</v>
      </c>
      <c r="L16" s="85">
        <f t="shared" si="1"/>
        <v>3.5049999999999999</v>
      </c>
      <c r="M16" s="85">
        <f t="shared" si="3"/>
        <v>0.79400000000000004</v>
      </c>
      <c r="N16" s="71">
        <v>60</v>
      </c>
      <c r="O16" s="100">
        <f t="array" ref="O16">IFERROR(INDEX($AD$11:$AE$100,MATCH($B16&amp;$I16,$Y$11:$Y$100&amp;$AC$11:$AC$100,0),MATCH($C16,$AD$9:$AE$9,0)),"-")</f>
        <v>3.5049999999999999</v>
      </c>
      <c r="P16" s="58">
        <v>13</v>
      </c>
      <c r="Q16" s="58">
        <v>0</v>
      </c>
      <c r="R16" s="100">
        <f t="shared" si="4"/>
        <v>2.9893999999999998</v>
      </c>
      <c r="S16" s="58">
        <v>12</v>
      </c>
      <c r="T16" s="58">
        <v>4</v>
      </c>
      <c r="U16" s="58">
        <v>8</v>
      </c>
      <c r="V16" s="58">
        <v>15</v>
      </c>
      <c r="W16" s="50">
        <f t="shared" si="5"/>
        <v>13</v>
      </c>
      <c r="X16" s="50">
        <f t="shared" si="6"/>
        <v>8</v>
      </c>
      <c r="Y16" s="63" t="str">
        <f t="shared" si="2"/>
        <v>No.6-32 UNC</v>
      </c>
      <c r="Z16" s="62" t="s">
        <v>257</v>
      </c>
      <c r="AA16" s="59" t="s">
        <v>115</v>
      </c>
      <c r="AB16" s="59">
        <v>32</v>
      </c>
      <c r="AC16" s="64" t="s">
        <v>260</v>
      </c>
      <c r="AD16" s="61">
        <f t="shared" si="7"/>
        <v>3.5049999999999999</v>
      </c>
      <c r="AE16" s="65">
        <v>3.4020000000000001</v>
      </c>
      <c r="AG16" s="57" t="s">
        <v>114</v>
      </c>
      <c r="AH16" s="57">
        <v>3.1749999999999998</v>
      </c>
    </row>
    <row r="17" spans="2:34" x14ac:dyDescent="0.3">
      <c r="B17" s="81" t="str">
        <f t="shared" si="0"/>
        <v>No.8-32 UNC</v>
      </c>
      <c r="C17" s="73" t="s">
        <v>212</v>
      </c>
      <c r="D17" s="73"/>
      <c r="E17" s="71" t="s">
        <v>223</v>
      </c>
      <c r="F17" s="58" t="s">
        <v>116</v>
      </c>
      <c r="G17" s="58">
        <v>32</v>
      </c>
      <c r="H17" s="71" t="s">
        <v>267</v>
      </c>
      <c r="I17" s="86" t="s">
        <v>252</v>
      </c>
      <c r="J17" s="58" t="s">
        <v>316</v>
      </c>
      <c r="K17" s="58" t="s">
        <v>452</v>
      </c>
      <c r="L17" s="85">
        <f t="shared" si="1"/>
        <v>4.1660000000000004</v>
      </c>
      <c r="M17" s="85">
        <f t="shared" si="3"/>
        <v>0.79400000000000004</v>
      </c>
      <c r="N17" s="71">
        <v>60</v>
      </c>
      <c r="O17" s="100">
        <f t="array" ref="O17">IFERROR(INDEX($AD$11:$AE$100,MATCH($B17&amp;$I17,$Y$11:$Y$100&amp;$AC$11:$AC$100,0),MATCH($C17,$AD$9:$AE$9,0)),"-")</f>
        <v>4.1660000000000004</v>
      </c>
      <c r="P17" s="58">
        <v>13</v>
      </c>
      <c r="Q17" s="58">
        <v>0</v>
      </c>
      <c r="R17" s="100">
        <f t="shared" si="4"/>
        <v>3.6503999999999999</v>
      </c>
      <c r="S17" s="58">
        <v>12</v>
      </c>
      <c r="T17" s="58">
        <v>4</v>
      </c>
      <c r="U17" s="58">
        <v>8</v>
      </c>
      <c r="V17" s="58">
        <v>15</v>
      </c>
      <c r="W17" s="50">
        <f t="shared" si="5"/>
        <v>13</v>
      </c>
      <c r="X17" s="50">
        <f t="shared" si="6"/>
        <v>8</v>
      </c>
      <c r="Y17" s="63" t="str">
        <f t="shared" si="2"/>
        <v>No.8-32 UNC</v>
      </c>
      <c r="Z17" s="62" t="s">
        <v>257</v>
      </c>
      <c r="AA17" s="59" t="s">
        <v>116</v>
      </c>
      <c r="AB17" s="59">
        <v>32</v>
      </c>
      <c r="AC17" s="64" t="s">
        <v>260</v>
      </c>
      <c r="AD17" s="61">
        <f t="shared" si="7"/>
        <v>4.1660000000000004</v>
      </c>
      <c r="AE17" s="65">
        <v>4.0650000000000004</v>
      </c>
      <c r="AG17" s="57" t="s">
        <v>115</v>
      </c>
      <c r="AH17" s="57">
        <v>3.5049999999999999</v>
      </c>
    </row>
    <row r="18" spans="2:34" x14ac:dyDescent="0.3">
      <c r="B18" s="81" t="str">
        <f t="shared" si="0"/>
        <v>No.10-24 UNC</v>
      </c>
      <c r="C18" s="73" t="s">
        <v>212</v>
      </c>
      <c r="D18" s="73"/>
      <c r="E18" s="71" t="s">
        <v>223</v>
      </c>
      <c r="F18" s="58" t="s">
        <v>225</v>
      </c>
      <c r="G18" s="58">
        <v>24</v>
      </c>
      <c r="H18" s="71" t="s">
        <v>267</v>
      </c>
      <c r="I18" s="86" t="s">
        <v>252</v>
      </c>
      <c r="J18" s="58" t="s">
        <v>316</v>
      </c>
      <c r="K18" s="58" t="s">
        <v>452</v>
      </c>
      <c r="L18" s="85">
        <f t="shared" si="1"/>
        <v>4.8259999999999996</v>
      </c>
      <c r="M18" s="85">
        <f t="shared" si="3"/>
        <v>1.0580000000000001</v>
      </c>
      <c r="N18" s="71">
        <v>60</v>
      </c>
      <c r="O18" s="100">
        <f t="array" ref="O18">IFERROR(INDEX($AD$11:$AE$100,MATCH($B18&amp;$I18,$Y$11:$Y$100&amp;$AC$11:$AC$100,0),MATCH($C18,$AD$9:$AE$9,0)),"-")</f>
        <v>4.8259999999999996</v>
      </c>
      <c r="P18" s="58">
        <v>13</v>
      </c>
      <c r="Q18" s="58">
        <v>0</v>
      </c>
      <c r="R18" s="100">
        <f t="shared" si="4"/>
        <v>4.1386000000000003</v>
      </c>
      <c r="S18" s="58">
        <v>12</v>
      </c>
      <c r="T18" s="58">
        <v>4</v>
      </c>
      <c r="U18" s="58">
        <v>8</v>
      </c>
      <c r="V18" s="58">
        <v>15</v>
      </c>
      <c r="W18" s="50">
        <f t="shared" si="5"/>
        <v>13</v>
      </c>
      <c r="X18" s="50">
        <f t="shared" si="6"/>
        <v>8</v>
      </c>
      <c r="Y18" s="63" t="str">
        <f t="shared" si="2"/>
        <v>No.10-24 UNC</v>
      </c>
      <c r="Z18" s="62" t="s">
        <v>257</v>
      </c>
      <c r="AA18" s="59" t="s">
        <v>225</v>
      </c>
      <c r="AB18" s="59">
        <v>24</v>
      </c>
      <c r="AC18" s="64" t="s">
        <v>260</v>
      </c>
      <c r="AD18" s="61">
        <f t="shared" si="7"/>
        <v>4.8259999999999996</v>
      </c>
      <c r="AE18" s="65">
        <v>4.6760000000000002</v>
      </c>
      <c r="AG18" s="57" t="s">
        <v>445</v>
      </c>
      <c r="AH18" s="57">
        <v>4.1660000000000004</v>
      </c>
    </row>
    <row r="19" spans="2:34" x14ac:dyDescent="0.3">
      <c r="B19" s="81" t="str">
        <f t="shared" si="0"/>
        <v>No.12-24 UNC</v>
      </c>
      <c r="C19" s="73" t="s">
        <v>212</v>
      </c>
      <c r="D19" s="73"/>
      <c r="E19" s="71" t="s">
        <v>223</v>
      </c>
      <c r="F19" s="58" t="s">
        <v>226</v>
      </c>
      <c r="G19" s="58">
        <v>24</v>
      </c>
      <c r="H19" s="71" t="s">
        <v>267</v>
      </c>
      <c r="I19" s="86" t="s">
        <v>252</v>
      </c>
      <c r="J19" s="58" t="s">
        <v>316</v>
      </c>
      <c r="K19" s="58" t="s">
        <v>452</v>
      </c>
      <c r="L19" s="85">
        <f t="shared" si="1"/>
        <v>5.4859999999999998</v>
      </c>
      <c r="M19" s="85">
        <f t="shared" si="3"/>
        <v>1.0580000000000001</v>
      </c>
      <c r="N19" s="71">
        <v>60</v>
      </c>
      <c r="O19" s="100">
        <f t="array" ref="O19">IFERROR(INDEX($AD$11:$AE$100,MATCH($B19&amp;$I19,$Y$11:$Y$100&amp;$AC$11:$AC$100,0),MATCH($C19,$AD$9:$AE$9,0)),"-")</f>
        <v>5.4859999999999998</v>
      </c>
      <c r="P19" s="58">
        <v>13</v>
      </c>
      <c r="Q19" s="58">
        <v>0</v>
      </c>
      <c r="R19" s="100">
        <f t="shared" si="4"/>
        <v>4.7986000000000004</v>
      </c>
      <c r="S19" s="58">
        <v>13</v>
      </c>
      <c r="T19" s="58">
        <v>5</v>
      </c>
      <c r="U19" s="58">
        <v>8</v>
      </c>
      <c r="V19" s="58">
        <v>15</v>
      </c>
      <c r="W19" s="50">
        <f t="shared" si="5"/>
        <v>13</v>
      </c>
      <c r="X19" s="50">
        <f t="shared" si="6"/>
        <v>8</v>
      </c>
      <c r="Y19" s="63" t="str">
        <f t="shared" si="2"/>
        <v>No.12-24 UNC</v>
      </c>
      <c r="Z19" s="62" t="s">
        <v>257</v>
      </c>
      <c r="AA19" s="59" t="s">
        <v>226</v>
      </c>
      <c r="AB19" s="59">
        <v>24</v>
      </c>
      <c r="AC19" s="64" t="s">
        <v>260</v>
      </c>
      <c r="AD19" s="61">
        <f t="shared" si="7"/>
        <v>5.4859999999999998</v>
      </c>
      <c r="AE19" s="65">
        <v>5.3390000000000004</v>
      </c>
      <c r="AG19" s="57" t="s">
        <v>340</v>
      </c>
      <c r="AH19" s="57">
        <v>4.8259999999999996</v>
      </c>
    </row>
    <row r="20" spans="2:34" x14ac:dyDescent="0.3">
      <c r="B20" s="81" t="str">
        <f t="shared" si="0"/>
        <v>1/4-20 UNC</v>
      </c>
      <c r="C20" s="73" t="s">
        <v>212</v>
      </c>
      <c r="D20" s="73"/>
      <c r="E20" s="71" t="s">
        <v>223</v>
      </c>
      <c r="F20" s="82" t="s">
        <v>227</v>
      </c>
      <c r="G20" s="58">
        <v>20</v>
      </c>
      <c r="H20" s="71" t="s">
        <v>267</v>
      </c>
      <c r="I20" s="86" t="s">
        <v>252</v>
      </c>
      <c r="J20" s="58" t="s">
        <v>316</v>
      </c>
      <c r="K20" s="58" t="s">
        <v>452</v>
      </c>
      <c r="L20" s="85">
        <f t="shared" si="1"/>
        <v>6.35</v>
      </c>
      <c r="M20" s="85">
        <f t="shared" si="3"/>
        <v>1.27</v>
      </c>
      <c r="N20" s="71">
        <v>60</v>
      </c>
      <c r="O20" s="100">
        <f t="array" ref="O20">IFERROR(INDEX($AD$11:$AE$100,MATCH($B20&amp;$I20,$Y$11:$Y$100&amp;$AC$11:$AC$100,0),MATCH($C20,$AD$9:$AE$9,0)),"-")</f>
        <v>6.35</v>
      </c>
      <c r="P20" s="58">
        <v>13</v>
      </c>
      <c r="Q20" s="58">
        <v>0</v>
      </c>
      <c r="R20" s="100">
        <f t="shared" si="4"/>
        <v>5.5251000000000001</v>
      </c>
      <c r="S20" s="58">
        <v>13</v>
      </c>
      <c r="T20" s="58">
        <v>5</v>
      </c>
      <c r="U20" s="58">
        <v>8</v>
      </c>
      <c r="V20" s="58">
        <v>15</v>
      </c>
      <c r="W20" s="50">
        <f t="shared" si="5"/>
        <v>13</v>
      </c>
      <c r="X20" s="50">
        <f t="shared" si="6"/>
        <v>8</v>
      </c>
      <c r="Y20" s="63" t="str">
        <f t="shared" si="2"/>
        <v>1/4-20 UNC</v>
      </c>
      <c r="Z20" s="62" t="s">
        <v>257</v>
      </c>
      <c r="AA20" s="67" t="s">
        <v>227</v>
      </c>
      <c r="AB20" s="59">
        <v>20</v>
      </c>
      <c r="AC20" s="64" t="s">
        <v>260</v>
      </c>
      <c r="AD20" s="61">
        <f t="shared" si="7"/>
        <v>6.35</v>
      </c>
      <c r="AE20" s="65">
        <v>6.165</v>
      </c>
      <c r="AG20" s="57" t="s">
        <v>446</v>
      </c>
      <c r="AH20" s="57">
        <v>5.4859999999999998</v>
      </c>
    </row>
    <row r="21" spans="2:34" x14ac:dyDescent="0.3">
      <c r="B21" s="81" t="str">
        <f t="shared" si="0"/>
        <v>5/16-18 UNC</v>
      </c>
      <c r="C21" s="73" t="s">
        <v>212</v>
      </c>
      <c r="D21" s="73"/>
      <c r="E21" s="71" t="s">
        <v>223</v>
      </c>
      <c r="F21" s="82" t="s">
        <v>228</v>
      </c>
      <c r="G21" s="58">
        <v>18</v>
      </c>
      <c r="H21" s="71" t="s">
        <v>267</v>
      </c>
      <c r="I21" s="86" t="s">
        <v>252</v>
      </c>
      <c r="J21" s="58" t="s">
        <v>316</v>
      </c>
      <c r="K21" s="58" t="s">
        <v>452</v>
      </c>
      <c r="L21" s="85">
        <f t="shared" si="1"/>
        <v>7.9375</v>
      </c>
      <c r="M21" s="85">
        <f t="shared" si="3"/>
        <v>1.411</v>
      </c>
      <c r="N21" s="71">
        <v>60</v>
      </c>
      <c r="O21" s="100">
        <f t="array" ref="O21">IFERROR(INDEX($AD$11:$AE$100,MATCH($B21&amp;$I21,$Y$11:$Y$100&amp;$AC$11:$AC$100,0),MATCH($C21,$AD$9:$AE$9,0)),"-")</f>
        <v>7.9375</v>
      </c>
      <c r="P21" s="58">
        <v>13</v>
      </c>
      <c r="Q21" s="58">
        <v>0</v>
      </c>
      <c r="R21" s="100">
        <f t="shared" si="4"/>
        <v>7.0209999999999999</v>
      </c>
      <c r="S21" s="58">
        <v>12</v>
      </c>
      <c r="T21" s="58">
        <v>4</v>
      </c>
      <c r="U21" s="58">
        <v>8</v>
      </c>
      <c r="V21" s="58">
        <v>10</v>
      </c>
      <c r="W21" s="50">
        <f t="shared" si="5"/>
        <v>13</v>
      </c>
      <c r="X21" s="50">
        <f t="shared" si="6"/>
        <v>8</v>
      </c>
      <c r="Y21" s="63" t="str">
        <f t="shared" si="2"/>
        <v>5/16-18 UNC</v>
      </c>
      <c r="Z21" s="62" t="s">
        <v>257</v>
      </c>
      <c r="AA21" s="67" t="s">
        <v>228</v>
      </c>
      <c r="AB21" s="59">
        <v>18</v>
      </c>
      <c r="AC21" s="64" t="s">
        <v>260</v>
      </c>
      <c r="AD21" s="61">
        <f t="shared" si="7"/>
        <v>7.9375</v>
      </c>
      <c r="AE21" s="65">
        <v>7.73</v>
      </c>
    </row>
    <row r="22" spans="2:34" x14ac:dyDescent="0.3">
      <c r="B22" s="81" t="str">
        <f t="shared" si="0"/>
        <v>3/8-16 UNC</v>
      </c>
      <c r="C22" s="73" t="s">
        <v>212</v>
      </c>
      <c r="D22" s="73"/>
      <c r="E22" s="71" t="s">
        <v>223</v>
      </c>
      <c r="F22" s="82" t="s">
        <v>229</v>
      </c>
      <c r="G22" s="58">
        <v>16</v>
      </c>
      <c r="H22" s="71" t="s">
        <v>267</v>
      </c>
      <c r="I22" s="86" t="s">
        <v>252</v>
      </c>
      <c r="J22" s="58" t="s">
        <v>316</v>
      </c>
      <c r="K22" s="58" t="s">
        <v>452</v>
      </c>
      <c r="L22" s="85">
        <f t="shared" si="1"/>
        <v>9.5249999999999986</v>
      </c>
      <c r="M22" s="85">
        <f t="shared" si="3"/>
        <v>1.5880000000000001</v>
      </c>
      <c r="N22" s="71">
        <v>60</v>
      </c>
      <c r="O22" s="100">
        <f t="array" ref="O22">IFERROR(INDEX($AD$11:$AE$100,MATCH($B22&amp;$I22,$Y$11:$Y$100&amp;$AC$11:$AC$100,0),MATCH($C22,$AD$9:$AE$9,0)),"-")</f>
        <v>9.5250000000000004</v>
      </c>
      <c r="P22" s="58">
        <v>15</v>
      </c>
      <c r="Q22" s="58">
        <v>0</v>
      </c>
      <c r="R22" s="100">
        <f t="shared" si="4"/>
        <v>8.4939</v>
      </c>
      <c r="S22" s="58">
        <v>12</v>
      </c>
      <c r="T22" s="58">
        <v>4</v>
      </c>
      <c r="U22" s="58">
        <v>8</v>
      </c>
      <c r="V22" s="58">
        <v>10</v>
      </c>
      <c r="W22" s="50">
        <f t="shared" si="5"/>
        <v>15</v>
      </c>
      <c r="X22" s="50">
        <f t="shared" si="6"/>
        <v>8</v>
      </c>
      <c r="Y22" s="63" t="str">
        <f t="shared" si="2"/>
        <v>3/8-16 UNC</v>
      </c>
      <c r="Z22" s="62" t="s">
        <v>257</v>
      </c>
      <c r="AA22" s="67" t="s">
        <v>229</v>
      </c>
      <c r="AB22" s="59">
        <v>16</v>
      </c>
      <c r="AC22" s="64" t="s">
        <v>260</v>
      </c>
      <c r="AD22" s="61">
        <f t="shared" si="7"/>
        <v>9.5250000000000004</v>
      </c>
      <c r="AE22" s="65">
        <v>9.2889999999999997</v>
      </c>
    </row>
    <row r="23" spans="2:34" x14ac:dyDescent="0.3">
      <c r="B23" s="81" t="str">
        <f t="shared" si="0"/>
        <v>7/16-14 UNC</v>
      </c>
      <c r="C23" s="73" t="s">
        <v>212</v>
      </c>
      <c r="D23" s="73"/>
      <c r="E23" s="71" t="s">
        <v>223</v>
      </c>
      <c r="F23" s="82" t="s">
        <v>230</v>
      </c>
      <c r="G23" s="58">
        <v>14</v>
      </c>
      <c r="H23" s="71" t="s">
        <v>267</v>
      </c>
      <c r="I23" s="86" t="s">
        <v>252</v>
      </c>
      <c r="J23" s="58" t="s">
        <v>316</v>
      </c>
      <c r="K23" s="58" t="s">
        <v>452</v>
      </c>
      <c r="L23" s="85">
        <f t="shared" si="1"/>
        <v>11.112499999999999</v>
      </c>
      <c r="M23" s="85">
        <f t="shared" si="3"/>
        <v>1.8140000000000001</v>
      </c>
      <c r="N23" s="71">
        <v>60</v>
      </c>
      <c r="O23" s="100">
        <f t="array" ref="O23">IFERROR(INDEX($AD$11:$AE$100,MATCH($B23&amp;$I23,$Y$11:$Y$100&amp;$AC$11:$AC$100,0),MATCH($C23,$AD$9:$AE$9,0)),"-")</f>
        <v>11.112500000000001</v>
      </c>
      <c r="P23" s="58">
        <v>15</v>
      </c>
      <c r="Q23" s="58">
        <v>0</v>
      </c>
      <c r="R23" s="100">
        <f t="shared" si="4"/>
        <v>9.9341000000000008</v>
      </c>
      <c r="S23" s="58">
        <v>12</v>
      </c>
      <c r="T23" s="58">
        <v>4</v>
      </c>
      <c r="U23" s="58">
        <v>8</v>
      </c>
      <c r="V23" s="58">
        <v>10</v>
      </c>
      <c r="W23" s="50">
        <f t="shared" si="5"/>
        <v>15</v>
      </c>
      <c r="X23" s="50">
        <f t="shared" si="6"/>
        <v>8</v>
      </c>
      <c r="Y23" s="63" t="str">
        <f t="shared" si="2"/>
        <v>7/16-14 UNC</v>
      </c>
      <c r="Z23" s="62" t="s">
        <v>257</v>
      </c>
      <c r="AA23" s="67" t="s">
        <v>230</v>
      </c>
      <c r="AB23" s="59">
        <v>14</v>
      </c>
      <c r="AC23" s="64" t="s">
        <v>260</v>
      </c>
      <c r="AD23" s="61">
        <f t="shared" si="7"/>
        <v>11.112500000000001</v>
      </c>
      <c r="AE23" s="65">
        <v>10.836</v>
      </c>
    </row>
    <row r="24" spans="2:34" x14ac:dyDescent="0.3">
      <c r="B24" s="81" t="str">
        <f t="shared" si="0"/>
        <v>1/2-13 UNC</v>
      </c>
      <c r="C24" s="73" t="s">
        <v>212</v>
      </c>
      <c r="D24" s="73"/>
      <c r="E24" s="71" t="s">
        <v>223</v>
      </c>
      <c r="F24" s="82" t="s">
        <v>231</v>
      </c>
      <c r="G24" s="58">
        <v>13</v>
      </c>
      <c r="H24" s="71" t="s">
        <v>267</v>
      </c>
      <c r="I24" s="86" t="s">
        <v>252</v>
      </c>
      <c r="J24" s="58" t="s">
        <v>316</v>
      </c>
      <c r="K24" s="58" t="s">
        <v>452</v>
      </c>
      <c r="L24" s="85">
        <f t="shared" si="1"/>
        <v>12.7</v>
      </c>
      <c r="M24" s="85">
        <f t="shared" si="3"/>
        <v>1.954</v>
      </c>
      <c r="N24" s="71">
        <v>60</v>
      </c>
      <c r="O24" s="100">
        <f t="array" ref="O24">IFERROR(INDEX($AD$11:$AE$100,MATCH($B24&amp;$I24,$Y$11:$Y$100&amp;$AC$11:$AC$100,0),MATCH($C24,$AD$9:$AE$9,0)),"-")</f>
        <v>12.7</v>
      </c>
      <c r="P24" s="58">
        <v>15</v>
      </c>
      <c r="Q24" s="58">
        <v>0</v>
      </c>
      <c r="R24" s="100">
        <f t="shared" si="4"/>
        <v>11.430899999999999</v>
      </c>
      <c r="S24" s="58">
        <v>12</v>
      </c>
      <c r="T24" s="58">
        <v>4</v>
      </c>
      <c r="U24" s="58">
        <v>8</v>
      </c>
      <c r="V24" s="58">
        <v>10</v>
      </c>
      <c r="W24" s="50">
        <f t="shared" si="5"/>
        <v>15</v>
      </c>
      <c r="X24" s="50">
        <f t="shared" si="6"/>
        <v>8</v>
      </c>
      <c r="Y24" s="63" t="str">
        <f t="shared" si="2"/>
        <v>1/2-13 UNC</v>
      </c>
      <c r="Z24" s="62" t="s">
        <v>257</v>
      </c>
      <c r="AA24" s="67" t="s">
        <v>231</v>
      </c>
      <c r="AB24" s="59">
        <v>13</v>
      </c>
      <c r="AC24" s="64" t="s">
        <v>260</v>
      </c>
      <c r="AD24" s="61">
        <f t="shared" si="7"/>
        <v>12.7</v>
      </c>
      <c r="AE24" s="65">
        <v>12.397</v>
      </c>
    </row>
    <row r="25" spans="2:34" x14ac:dyDescent="0.3">
      <c r="B25" s="81" t="str">
        <f t="shared" si="0"/>
        <v>9/16-12 UNC</v>
      </c>
      <c r="C25" s="73" t="s">
        <v>212</v>
      </c>
      <c r="D25" s="73"/>
      <c r="E25" s="71" t="s">
        <v>223</v>
      </c>
      <c r="F25" s="82" t="s">
        <v>232</v>
      </c>
      <c r="G25" s="58">
        <v>12</v>
      </c>
      <c r="H25" s="71" t="s">
        <v>267</v>
      </c>
      <c r="I25" s="86" t="s">
        <v>252</v>
      </c>
      <c r="J25" s="58" t="s">
        <v>316</v>
      </c>
      <c r="K25" s="58" t="s">
        <v>452</v>
      </c>
      <c r="L25" s="85">
        <f t="shared" si="1"/>
        <v>14.2875</v>
      </c>
      <c r="M25" s="85">
        <f t="shared" si="3"/>
        <v>2.117</v>
      </c>
      <c r="N25" s="71">
        <v>60</v>
      </c>
      <c r="O25" s="100">
        <f t="array" ref="O25">IFERROR(INDEX($AD$11:$AE$100,MATCH($B25&amp;$I25,$Y$11:$Y$100&amp;$AC$11:$AC$100,0),MATCH($C25,$AD$9:$AE$9,0)),"-")</f>
        <v>14.2875</v>
      </c>
      <c r="P25" s="58">
        <v>15</v>
      </c>
      <c r="Q25" s="58">
        <v>0</v>
      </c>
      <c r="R25" s="100">
        <f t="shared" si="4"/>
        <v>12.912699999999999</v>
      </c>
      <c r="S25" s="58">
        <v>13</v>
      </c>
      <c r="T25" s="58">
        <v>5</v>
      </c>
      <c r="U25" s="58">
        <v>8</v>
      </c>
      <c r="V25" s="58">
        <v>10</v>
      </c>
      <c r="W25" s="50">
        <f t="shared" si="5"/>
        <v>15</v>
      </c>
      <c r="X25" s="50">
        <f t="shared" si="6"/>
        <v>8</v>
      </c>
      <c r="Y25" s="63" t="str">
        <f t="shared" si="2"/>
        <v>9/16-12 UNC</v>
      </c>
      <c r="Z25" s="62" t="s">
        <v>257</v>
      </c>
      <c r="AA25" s="67" t="s">
        <v>232</v>
      </c>
      <c r="AB25" s="59">
        <v>12</v>
      </c>
      <c r="AC25" s="64" t="s">
        <v>260</v>
      </c>
      <c r="AD25" s="61">
        <f t="shared" si="7"/>
        <v>14.2875</v>
      </c>
      <c r="AE25" s="65">
        <v>13.959</v>
      </c>
    </row>
    <row r="26" spans="2:34" x14ac:dyDescent="0.3">
      <c r="B26" s="81" t="str">
        <f t="shared" si="0"/>
        <v>5/8-11 UNC</v>
      </c>
      <c r="C26" s="73" t="s">
        <v>212</v>
      </c>
      <c r="D26" s="73"/>
      <c r="E26" s="71" t="s">
        <v>223</v>
      </c>
      <c r="F26" s="82" t="s">
        <v>233</v>
      </c>
      <c r="G26" s="58">
        <v>11</v>
      </c>
      <c r="H26" s="71" t="s">
        <v>267</v>
      </c>
      <c r="I26" s="86" t="s">
        <v>252</v>
      </c>
      <c r="J26" s="58" t="s">
        <v>316</v>
      </c>
      <c r="K26" s="58" t="s">
        <v>452</v>
      </c>
      <c r="L26" s="85">
        <f t="shared" si="1"/>
        <v>15.875</v>
      </c>
      <c r="M26" s="85">
        <f t="shared" si="3"/>
        <v>2.3090000000000002</v>
      </c>
      <c r="N26" s="71">
        <v>60</v>
      </c>
      <c r="O26" s="100">
        <f t="array" ref="O26">IFERROR(INDEX($AD$11:$AE$100,MATCH($B26&amp;$I26,$Y$11:$Y$100&amp;$AC$11:$AC$100,0),MATCH($C26,$AD$9:$AE$9,0)),"-")</f>
        <v>15.875</v>
      </c>
      <c r="P26" s="58">
        <v>15</v>
      </c>
      <c r="Q26" s="58">
        <v>0</v>
      </c>
      <c r="R26" s="100">
        <f t="shared" si="4"/>
        <v>14.3752</v>
      </c>
      <c r="S26" s="58">
        <v>13</v>
      </c>
      <c r="T26" s="58">
        <v>5</v>
      </c>
      <c r="U26" s="58">
        <v>8</v>
      </c>
      <c r="V26" s="58">
        <v>10</v>
      </c>
      <c r="W26" s="50">
        <f t="shared" si="5"/>
        <v>15</v>
      </c>
      <c r="X26" s="50">
        <f t="shared" si="6"/>
        <v>8</v>
      </c>
      <c r="Y26" s="63" t="str">
        <f t="shared" si="2"/>
        <v>5/8-11 UNC</v>
      </c>
      <c r="Z26" s="62" t="s">
        <v>257</v>
      </c>
      <c r="AA26" s="67" t="s">
        <v>233</v>
      </c>
      <c r="AB26" s="59">
        <v>11</v>
      </c>
      <c r="AC26" s="64" t="s">
        <v>260</v>
      </c>
      <c r="AD26" s="61">
        <f t="shared" si="7"/>
        <v>15.875</v>
      </c>
      <c r="AE26" s="65">
        <v>15.513</v>
      </c>
    </row>
    <row r="27" spans="2:34" x14ac:dyDescent="0.3">
      <c r="B27" s="81" t="str">
        <f t="shared" si="0"/>
        <v>3/4-10 UNC</v>
      </c>
      <c r="C27" s="73" t="s">
        <v>212</v>
      </c>
      <c r="D27" s="73"/>
      <c r="E27" s="71" t="s">
        <v>223</v>
      </c>
      <c r="F27" s="82" t="s">
        <v>234</v>
      </c>
      <c r="G27" s="58">
        <v>10</v>
      </c>
      <c r="H27" s="71" t="s">
        <v>267</v>
      </c>
      <c r="I27" s="86" t="s">
        <v>252</v>
      </c>
      <c r="J27" s="58" t="s">
        <v>316</v>
      </c>
      <c r="K27" s="58" t="s">
        <v>452</v>
      </c>
      <c r="L27" s="85">
        <f t="shared" si="1"/>
        <v>19.049999999999997</v>
      </c>
      <c r="M27" s="85">
        <f t="shared" si="3"/>
        <v>2.54</v>
      </c>
      <c r="N27" s="71">
        <v>60</v>
      </c>
      <c r="O27" s="100">
        <f t="array" ref="O27">IFERROR(INDEX($AD$11:$AE$100,MATCH($B27&amp;$I27,$Y$11:$Y$100&amp;$AC$11:$AC$100,0),MATCH($C27,$AD$9:$AE$9,0)),"-")</f>
        <v>19.05</v>
      </c>
      <c r="P27" s="58">
        <v>15</v>
      </c>
      <c r="Q27" s="58">
        <v>0</v>
      </c>
      <c r="R27" s="100">
        <f t="shared" si="4"/>
        <v>17.400200000000002</v>
      </c>
      <c r="S27" s="58">
        <v>12</v>
      </c>
      <c r="T27" s="58">
        <v>4</v>
      </c>
      <c r="U27" s="58">
        <v>8</v>
      </c>
      <c r="V27" s="58">
        <v>10</v>
      </c>
      <c r="W27" s="50">
        <f t="shared" si="5"/>
        <v>15</v>
      </c>
      <c r="X27" s="50">
        <f t="shared" si="6"/>
        <v>8</v>
      </c>
      <c r="Y27" s="63" t="str">
        <f t="shared" si="2"/>
        <v>3/4-10 UNC</v>
      </c>
      <c r="Z27" s="62" t="s">
        <v>257</v>
      </c>
      <c r="AA27" s="67" t="s">
        <v>234</v>
      </c>
      <c r="AB27" s="59">
        <v>10</v>
      </c>
      <c r="AC27" s="64" t="s">
        <v>260</v>
      </c>
      <c r="AD27" s="61">
        <f t="shared" si="7"/>
        <v>19.05</v>
      </c>
      <c r="AE27" s="65">
        <v>18.643000000000001</v>
      </c>
    </row>
    <row r="28" spans="2:34" x14ac:dyDescent="0.3">
      <c r="B28" s="81" t="str">
        <f t="shared" si="0"/>
        <v>7/8-9 UNC</v>
      </c>
      <c r="C28" s="73" t="s">
        <v>212</v>
      </c>
      <c r="D28" s="73"/>
      <c r="E28" s="71" t="s">
        <v>223</v>
      </c>
      <c r="F28" s="82" t="s">
        <v>235</v>
      </c>
      <c r="G28" s="58">
        <v>9</v>
      </c>
      <c r="H28" s="71" t="s">
        <v>267</v>
      </c>
      <c r="I28" s="86" t="s">
        <v>252</v>
      </c>
      <c r="J28" s="58" t="s">
        <v>316</v>
      </c>
      <c r="K28" s="58" t="s">
        <v>452</v>
      </c>
      <c r="L28" s="85">
        <f t="shared" si="1"/>
        <v>22.224999999999998</v>
      </c>
      <c r="M28" s="85">
        <f t="shared" si="3"/>
        <v>2.8220000000000001</v>
      </c>
      <c r="N28" s="71">
        <v>60</v>
      </c>
      <c r="O28" s="100">
        <f t="array" ref="O28">IFERROR(INDEX($AD$11:$AE$100,MATCH($B28&amp;$I28,$Y$11:$Y$100&amp;$AC$11:$AC$100,0),MATCH($C28,$AD$9:$AE$9,0)),"-")</f>
        <v>22.225000000000001</v>
      </c>
      <c r="P28" s="58">
        <v>18</v>
      </c>
      <c r="Q28" s="58">
        <v>0</v>
      </c>
      <c r="R28" s="100">
        <f t="shared" si="4"/>
        <v>20.3919</v>
      </c>
      <c r="S28" s="58">
        <v>13</v>
      </c>
      <c r="T28" s="58">
        <v>5</v>
      </c>
      <c r="U28" s="58">
        <v>8</v>
      </c>
      <c r="V28" s="58">
        <v>10</v>
      </c>
      <c r="W28" s="50">
        <f t="shared" si="5"/>
        <v>18</v>
      </c>
      <c r="X28" s="50">
        <f t="shared" si="6"/>
        <v>8</v>
      </c>
      <c r="Y28" s="63" t="str">
        <f t="shared" si="2"/>
        <v>7/8-9 UNC</v>
      </c>
      <c r="Z28" s="62" t="s">
        <v>257</v>
      </c>
      <c r="AA28" s="67" t="s">
        <v>235</v>
      </c>
      <c r="AB28" s="59">
        <v>9</v>
      </c>
      <c r="AC28" s="64" t="s">
        <v>260</v>
      </c>
      <c r="AD28" s="61">
        <f t="shared" si="7"/>
        <v>22.225000000000001</v>
      </c>
      <c r="AE28" s="65">
        <v>21.768000000000001</v>
      </c>
    </row>
    <row r="29" spans="2:34" x14ac:dyDescent="0.3">
      <c r="B29" s="81" t="str">
        <f t="shared" si="0"/>
        <v>1-8 UNC</v>
      </c>
      <c r="C29" s="73" t="s">
        <v>212</v>
      </c>
      <c r="D29" s="73"/>
      <c r="E29" s="71" t="s">
        <v>223</v>
      </c>
      <c r="F29" s="82" t="s">
        <v>236</v>
      </c>
      <c r="G29" s="58">
        <v>8</v>
      </c>
      <c r="H29" s="71" t="s">
        <v>267</v>
      </c>
      <c r="I29" s="86" t="s">
        <v>252</v>
      </c>
      <c r="J29" s="58" t="s">
        <v>316</v>
      </c>
      <c r="K29" s="58" t="s">
        <v>452</v>
      </c>
      <c r="L29" s="85">
        <f t="shared" si="1"/>
        <v>25.4</v>
      </c>
      <c r="M29" s="85">
        <f t="shared" si="3"/>
        <v>3.1749999999999998</v>
      </c>
      <c r="N29" s="71">
        <v>60</v>
      </c>
      <c r="O29" s="100">
        <f t="array" ref="O29">IFERROR(INDEX($AD$11:$AE$100,MATCH($B29&amp;$I29,$Y$11:$Y$100&amp;$AC$11:$AC$100,0),MATCH($C29,$AD$9:$AE$9,0)),"-")</f>
        <v>25.4</v>
      </c>
      <c r="P29" s="58">
        <v>18</v>
      </c>
      <c r="Q29" s="58">
        <v>0</v>
      </c>
      <c r="R29" s="100">
        <f t="shared" si="4"/>
        <v>23.337800000000001</v>
      </c>
      <c r="S29" s="58">
        <v>15</v>
      </c>
      <c r="T29" s="58">
        <v>5</v>
      </c>
      <c r="U29" s="58">
        <v>10</v>
      </c>
      <c r="V29" s="58">
        <v>5</v>
      </c>
      <c r="W29" s="50">
        <f t="shared" si="5"/>
        <v>18</v>
      </c>
      <c r="X29" s="50">
        <f t="shared" si="6"/>
        <v>10</v>
      </c>
      <c r="Y29" s="63" t="str">
        <f t="shared" si="2"/>
        <v>1-8 UNC</v>
      </c>
      <c r="Z29" s="62" t="s">
        <v>257</v>
      </c>
      <c r="AA29" s="67" t="s">
        <v>236</v>
      </c>
      <c r="AB29" s="59">
        <v>8</v>
      </c>
      <c r="AC29" s="64" t="s">
        <v>260</v>
      </c>
      <c r="AD29" s="61">
        <f t="shared" si="7"/>
        <v>25.4</v>
      </c>
      <c r="AE29" s="65">
        <v>24.88</v>
      </c>
    </row>
    <row r="30" spans="2:34" x14ac:dyDescent="0.3">
      <c r="B30" s="81" t="str">
        <f t="shared" si="0"/>
        <v>1 1/8-7 UNC</v>
      </c>
      <c r="C30" s="73" t="s">
        <v>212</v>
      </c>
      <c r="D30" s="73"/>
      <c r="E30" s="71" t="s">
        <v>223</v>
      </c>
      <c r="F30" s="82" t="s">
        <v>237</v>
      </c>
      <c r="G30" s="58">
        <v>7</v>
      </c>
      <c r="H30" s="71" t="s">
        <v>267</v>
      </c>
      <c r="I30" s="86" t="s">
        <v>252</v>
      </c>
      <c r="J30" s="58" t="s">
        <v>316</v>
      </c>
      <c r="K30" s="58" t="s">
        <v>452</v>
      </c>
      <c r="L30" s="85">
        <f t="shared" si="1"/>
        <v>28.574999999999999</v>
      </c>
      <c r="M30" s="85">
        <f t="shared" si="3"/>
        <v>3.629</v>
      </c>
      <c r="N30" s="71">
        <v>60</v>
      </c>
      <c r="O30" s="100">
        <f t="array" ref="O30">IFERROR(INDEX($AD$11:$AE$100,MATCH($B30&amp;$I30,$Y$11:$Y$100&amp;$AC$11:$AC$100,0),MATCH($C30,$AD$9:$AE$9,0)),"-")</f>
        <v>28.574999999999999</v>
      </c>
      <c r="P30" s="58">
        <v>18</v>
      </c>
      <c r="Q30" s="58">
        <v>0</v>
      </c>
      <c r="R30" s="100">
        <f t="shared" si="4"/>
        <v>26.2182</v>
      </c>
      <c r="S30" s="58">
        <v>15</v>
      </c>
      <c r="T30" s="58">
        <v>5</v>
      </c>
      <c r="U30" s="58">
        <v>10</v>
      </c>
      <c r="V30" s="58">
        <v>5</v>
      </c>
      <c r="W30" s="50">
        <f t="shared" si="5"/>
        <v>18</v>
      </c>
      <c r="X30" s="50">
        <f t="shared" si="6"/>
        <v>10</v>
      </c>
      <c r="Y30" s="63" t="str">
        <f t="shared" si="2"/>
        <v>1 1/8-7 UNC</v>
      </c>
      <c r="Z30" s="62" t="s">
        <v>257</v>
      </c>
      <c r="AA30" s="67" t="s">
        <v>237</v>
      </c>
      <c r="AB30" s="59">
        <v>7</v>
      </c>
      <c r="AC30" s="64" t="s">
        <v>260</v>
      </c>
      <c r="AD30" s="61">
        <f t="shared" si="7"/>
        <v>28.574999999999999</v>
      </c>
      <c r="AE30" s="65">
        <v>27.969000000000001</v>
      </c>
    </row>
    <row r="31" spans="2:34" x14ac:dyDescent="0.3">
      <c r="B31" s="81" t="str">
        <f t="shared" si="0"/>
        <v>1 1/4-7 UNC</v>
      </c>
      <c r="C31" s="73" t="s">
        <v>212</v>
      </c>
      <c r="D31" s="73"/>
      <c r="E31" s="71" t="s">
        <v>223</v>
      </c>
      <c r="F31" s="82" t="s">
        <v>238</v>
      </c>
      <c r="G31" s="58">
        <v>7</v>
      </c>
      <c r="H31" s="71" t="s">
        <v>267</v>
      </c>
      <c r="I31" s="86" t="s">
        <v>252</v>
      </c>
      <c r="J31" s="58" t="s">
        <v>316</v>
      </c>
      <c r="K31" s="58" t="s">
        <v>452</v>
      </c>
      <c r="L31" s="85">
        <f t="shared" si="1"/>
        <v>31.75</v>
      </c>
      <c r="M31" s="85">
        <f t="shared" si="3"/>
        <v>3.629</v>
      </c>
      <c r="N31" s="71">
        <v>60</v>
      </c>
      <c r="O31" s="100">
        <f t="array" ref="O31">IFERROR(INDEX($AD$11:$AE$100,MATCH($B31&amp;$I31,$Y$11:$Y$100&amp;$AC$11:$AC$100,0),MATCH($C31,$AD$9:$AE$9,0)),"-")</f>
        <v>31.75</v>
      </c>
      <c r="P31" s="58">
        <v>18</v>
      </c>
      <c r="Q31" s="58">
        <v>0</v>
      </c>
      <c r="R31" s="100">
        <f t="shared" si="4"/>
        <v>29.3932</v>
      </c>
      <c r="S31" s="58">
        <v>15</v>
      </c>
      <c r="T31" s="58">
        <v>5</v>
      </c>
      <c r="U31" s="58">
        <v>10</v>
      </c>
      <c r="V31" s="58">
        <v>5</v>
      </c>
      <c r="W31" s="50">
        <f t="shared" si="5"/>
        <v>18</v>
      </c>
      <c r="X31" s="50">
        <f t="shared" si="6"/>
        <v>10</v>
      </c>
      <c r="Y31" s="63" t="str">
        <f t="shared" si="2"/>
        <v>1 1/4-7 UNC</v>
      </c>
      <c r="Z31" s="62" t="s">
        <v>257</v>
      </c>
      <c r="AA31" s="67" t="s">
        <v>238</v>
      </c>
      <c r="AB31" s="59">
        <v>7</v>
      </c>
      <c r="AC31" s="64" t="s">
        <v>260</v>
      </c>
      <c r="AD31" s="61">
        <f t="shared" si="7"/>
        <v>31.75</v>
      </c>
      <c r="AE31" s="65">
        <v>31.146000000000001</v>
      </c>
    </row>
    <row r="32" spans="2:34" x14ac:dyDescent="0.3">
      <c r="B32" s="81" t="str">
        <f t="shared" si="0"/>
        <v>1 3/8-6 UNC</v>
      </c>
      <c r="C32" s="73" t="s">
        <v>212</v>
      </c>
      <c r="D32" s="73"/>
      <c r="E32" s="71" t="s">
        <v>223</v>
      </c>
      <c r="F32" s="82" t="s">
        <v>239</v>
      </c>
      <c r="G32" s="58">
        <v>6</v>
      </c>
      <c r="H32" s="71" t="s">
        <v>267</v>
      </c>
      <c r="I32" s="86" t="s">
        <v>252</v>
      </c>
      <c r="J32" s="58" t="s">
        <v>316</v>
      </c>
      <c r="K32" s="58" t="s">
        <v>452</v>
      </c>
      <c r="L32" s="85">
        <f t="shared" si="1"/>
        <v>34.924999999999997</v>
      </c>
      <c r="M32" s="85">
        <f t="shared" si="3"/>
        <v>4.2329999999999997</v>
      </c>
      <c r="N32" s="71">
        <v>60</v>
      </c>
      <c r="O32" s="100">
        <f t="array" ref="O32">IFERROR(INDEX($AD$11:$AE$100,MATCH($B32&amp;$I32,$Y$11:$Y$100&amp;$AC$11:$AC$100,0),MATCH($C32,$AD$9:$AE$9,0)),"-")</f>
        <v>34.924999999999997</v>
      </c>
      <c r="P32" s="58">
        <v>20</v>
      </c>
      <c r="Q32" s="58">
        <v>0</v>
      </c>
      <c r="R32" s="100">
        <f t="shared" si="4"/>
        <v>32.175400000000003</v>
      </c>
      <c r="S32" s="58">
        <v>16</v>
      </c>
      <c r="T32" s="58">
        <v>6</v>
      </c>
      <c r="U32" s="58">
        <v>10</v>
      </c>
      <c r="V32" s="58">
        <v>5</v>
      </c>
      <c r="W32" s="50">
        <f t="shared" si="5"/>
        <v>20</v>
      </c>
      <c r="X32" s="50">
        <f t="shared" si="6"/>
        <v>10</v>
      </c>
      <c r="Y32" s="63" t="str">
        <f t="shared" si="2"/>
        <v>1 3/8-6 UNC</v>
      </c>
      <c r="Z32" s="62" t="s">
        <v>257</v>
      </c>
      <c r="AA32" s="67" t="s">
        <v>239</v>
      </c>
      <c r="AB32" s="59">
        <v>6</v>
      </c>
      <c r="AC32" s="64" t="s">
        <v>260</v>
      </c>
      <c r="AD32" s="61">
        <f t="shared" si="7"/>
        <v>34.924999999999997</v>
      </c>
      <c r="AE32" s="65">
        <v>34.204999999999998</v>
      </c>
    </row>
    <row r="33" spans="2:31" x14ac:dyDescent="0.3">
      <c r="B33" s="81" t="str">
        <f t="shared" si="0"/>
        <v>1 1/2-6 UNC</v>
      </c>
      <c r="C33" s="73" t="s">
        <v>212</v>
      </c>
      <c r="D33" s="73"/>
      <c r="E33" s="71" t="s">
        <v>223</v>
      </c>
      <c r="F33" s="82" t="s">
        <v>240</v>
      </c>
      <c r="G33" s="58">
        <v>6</v>
      </c>
      <c r="H33" s="71" t="s">
        <v>267</v>
      </c>
      <c r="I33" s="86" t="s">
        <v>252</v>
      </c>
      <c r="J33" s="58" t="s">
        <v>316</v>
      </c>
      <c r="K33" s="58" t="s">
        <v>452</v>
      </c>
      <c r="L33" s="85">
        <f t="shared" si="1"/>
        <v>38.099999999999994</v>
      </c>
      <c r="M33" s="85">
        <f t="shared" si="3"/>
        <v>4.2329999999999997</v>
      </c>
      <c r="N33" s="71">
        <v>60</v>
      </c>
      <c r="O33" s="100">
        <f t="array" ref="O33">IFERROR(INDEX($AD$11:$AE$100,MATCH($B33&amp;$I33,$Y$11:$Y$100&amp;$AC$11:$AC$100,0),MATCH($C33,$AD$9:$AE$9,0)),"-")</f>
        <v>38.1</v>
      </c>
      <c r="P33" s="58">
        <v>20</v>
      </c>
      <c r="Q33" s="58">
        <v>0</v>
      </c>
      <c r="R33" s="100">
        <f t="shared" si="4"/>
        <v>35.3504</v>
      </c>
      <c r="S33" s="58">
        <v>16</v>
      </c>
      <c r="T33" s="58">
        <v>6</v>
      </c>
      <c r="U33" s="58">
        <v>10</v>
      </c>
      <c r="V33" s="58">
        <v>5</v>
      </c>
      <c r="W33" s="50">
        <f t="shared" si="5"/>
        <v>20</v>
      </c>
      <c r="X33" s="50">
        <f t="shared" si="6"/>
        <v>10</v>
      </c>
      <c r="Y33" s="63" t="str">
        <f t="shared" si="2"/>
        <v>1 1/2-6 UNC</v>
      </c>
      <c r="Z33" s="62" t="s">
        <v>257</v>
      </c>
      <c r="AA33" s="67" t="s">
        <v>240</v>
      </c>
      <c r="AB33" s="59">
        <v>6</v>
      </c>
      <c r="AC33" s="64" t="s">
        <v>260</v>
      </c>
      <c r="AD33" s="61">
        <f t="shared" si="7"/>
        <v>38.1</v>
      </c>
      <c r="AE33" s="65">
        <v>37.381999999999998</v>
      </c>
    </row>
    <row r="34" spans="2:31" x14ac:dyDescent="0.3">
      <c r="B34" s="81" t="str">
        <f t="shared" si="0"/>
        <v>1 3/4-5 UNC</v>
      </c>
      <c r="C34" s="73" t="s">
        <v>212</v>
      </c>
      <c r="D34" s="73"/>
      <c r="E34" s="71" t="s">
        <v>223</v>
      </c>
      <c r="F34" s="82" t="s">
        <v>241</v>
      </c>
      <c r="G34" s="58">
        <v>5</v>
      </c>
      <c r="H34" s="71" t="s">
        <v>267</v>
      </c>
      <c r="I34" s="86" t="s">
        <v>252</v>
      </c>
      <c r="J34" s="58" t="s">
        <v>316</v>
      </c>
      <c r="K34" s="58" t="s">
        <v>452</v>
      </c>
      <c r="L34" s="85">
        <f t="shared" si="1"/>
        <v>44.449999999999996</v>
      </c>
      <c r="M34" s="85">
        <f t="shared" si="3"/>
        <v>5.08</v>
      </c>
      <c r="N34" s="71">
        <v>60</v>
      </c>
      <c r="O34" s="100">
        <f t="array" ref="O34">IFERROR(INDEX($AD$11:$AE$100,MATCH($B34&amp;$I34,$Y$11:$Y$100&amp;$AC$11:$AC$100,0),MATCH($C34,$AD$9:$AE$9,0)),"-")</f>
        <v>44.45</v>
      </c>
      <c r="P34" s="58">
        <v>20</v>
      </c>
      <c r="Q34" s="58">
        <v>0</v>
      </c>
      <c r="R34" s="100">
        <f t="shared" si="4"/>
        <v>41.150399999999998</v>
      </c>
      <c r="S34" s="58">
        <v>19</v>
      </c>
      <c r="T34" s="58">
        <v>6</v>
      </c>
      <c r="U34" s="58">
        <v>10</v>
      </c>
      <c r="V34" s="58">
        <v>5</v>
      </c>
      <c r="W34" s="50">
        <f t="shared" si="5"/>
        <v>20</v>
      </c>
      <c r="X34" s="50">
        <f t="shared" si="6"/>
        <v>13</v>
      </c>
      <c r="Y34" s="63" t="str">
        <f t="shared" si="2"/>
        <v>1 3/4-5 UNC</v>
      </c>
      <c r="Z34" s="62" t="s">
        <v>257</v>
      </c>
      <c r="AA34" s="67" t="s">
        <v>241</v>
      </c>
      <c r="AB34" s="59">
        <v>5</v>
      </c>
      <c r="AC34" s="64" t="s">
        <v>260</v>
      </c>
      <c r="AD34" s="61">
        <f t="shared" si="7"/>
        <v>44.45</v>
      </c>
      <c r="AE34" s="65">
        <v>43.570999999999998</v>
      </c>
    </row>
    <row r="35" spans="2:31" x14ac:dyDescent="0.3">
      <c r="B35" s="81" t="str">
        <f t="shared" si="0"/>
        <v>2-4 1/2 UNC</v>
      </c>
      <c r="C35" s="73" t="s">
        <v>212</v>
      </c>
      <c r="D35" s="73"/>
      <c r="E35" s="71" t="s">
        <v>223</v>
      </c>
      <c r="F35" s="82" t="s">
        <v>242</v>
      </c>
      <c r="G35" s="82" t="s">
        <v>107</v>
      </c>
      <c r="H35" s="71" t="s">
        <v>267</v>
      </c>
      <c r="I35" s="86" t="s">
        <v>252</v>
      </c>
      <c r="J35" s="58" t="s">
        <v>316</v>
      </c>
      <c r="K35" s="58" t="s">
        <v>452</v>
      </c>
      <c r="L35" s="85">
        <f t="shared" si="1"/>
        <v>50.8</v>
      </c>
      <c r="M35" s="85">
        <f t="shared" si="3"/>
        <v>5.6440000000000001</v>
      </c>
      <c r="N35" s="71">
        <v>60</v>
      </c>
      <c r="O35" s="100">
        <f t="array" ref="O35">IFERROR(INDEX($AD$11:$AE$100,MATCH($B35&amp;$I35,$Y$11:$Y$100&amp;$AC$11:$AC$100,0),MATCH($C35,$AD$9:$AE$9,0)),"-")</f>
        <v>50.8</v>
      </c>
      <c r="P35" s="58">
        <v>20</v>
      </c>
      <c r="Q35" s="58">
        <v>0</v>
      </c>
      <c r="R35" s="100">
        <f t="shared" si="4"/>
        <v>47.133800000000001</v>
      </c>
      <c r="S35" s="58">
        <v>19</v>
      </c>
      <c r="T35" s="58">
        <v>6</v>
      </c>
      <c r="U35" s="58">
        <v>10</v>
      </c>
      <c r="V35" s="58">
        <v>5</v>
      </c>
      <c r="W35" s="50">
        <f t="shared" si="5"/>
        <v>20</v>
      </c>
      <c r="X35" s="50">
        <f t="shared" si="6"/>
        <v>13</v>
      </c>
      <c r="Y35" s="63" t="str">
        <f t="shared" si="2"/>
        <v>2-4 1/2 UNC</v>
      </c>
      <c r="Z35" s="62" t="s">
        <v>257</v>
      </c>
      <c r="AA35" s="67" t="s">
        <v>242</v>
      </c>
      <c r="AB35" s="67" t="s">
        <v>107</v>
      </c>
      <c r="AC35" s="64" t="s">
        <v>260</v>
      </c>
      <c r="AD35" s="61">
        <f t="shared" si="7"/>
        <v>50.8</v>
      </c>
      <c r="AE35" s="65">
        <v>49.815300000000001</v>
      </c>
    </row>
    <row r="36" spans="2:31" x14ac:dyDescent="0.3">
      <c r="B36" s="81" t="str">
        <f t="shared" si="0"/>
        <v>2 1/4-4 1/2 UNC</v>
      </c>
      <c r="C36" s="73" t="s">
        <v>212</v>
      </c>
      <c r="D36" s="73"/>
      <c r="E36" s="71" t="s">
        <v>223</v>
      </c>
      <c r="F36" s="82" t="s">
        <v>243</v>
      </c>
      <c r="G36" s="82" t="s">
        <v>107</v>
      </c>
      <c r="H36" s="71" t="s">
        <v>267</v>
      </c>
      <c r="I36" s="86" t="s">
        <v>252</v>
      </c>
      <c r="J36" s="58" t="s">
        <v>316</v>
      </c>
      <c r="K36" s="58" t="s">
        <v>452</v>
      </c>
      <c r="L36" s="85">
        <f t="shared" si="1"/>
        <v>57.15</v>
      </c>
      <c r="M36" s="85">
        <f t="shared" si="3"/>
        <v>5.6440000000000001</v>
      </c>
      <c r="N36" s="71">
        <v>60</v>
      </c>
      <c r="O36" s="100">
        <f t="array" ref="O36">IFERROR(INDEX($AD$11:$AE$100,MATCH($B36&amp;$I36,$Y$11:$Y$100&amp;$AC$11:$AC$100,0),MATCH($C36,$AD$9:$AE$9,0)),"-")</f>
        <v>57.15</v>
      </c>
      <c r="P36" s="58">
        <v>20</v>
      </c>
      <c r="Q36" s="58">
        <v>0</v>
      </c>
      <c r="R36" s="100">
        <f t="shared" si="4"/>
        <v>53.483800000000002</v>
      </c>
      <c r="S36" s="58">
        <v>19</v>
      </c>
      <c r="T36" s="58">
        <v>6</v>
      </c>
      <c r="U36" s="58">
        <v>10</v>
      </c>
      <c r="V36" s="58">
        <v>5</v>
      </c>
      <c r="W36" s="50">
        <f t="shared" si="5"/>
        <v>20</v>
      </c>
      <c r="X36" s="50">
        <f t="shared" si="6"/>
        <v>13</v>
      </c>
      <c r="Y36" s="63" t="str">
        <f t="shared" si="2"/>
        <v>2 1/4-4 1/2 UNC</v>
      </c>
      <c r="Z36" s="62" t="s">
        <v>257</v>
      </c>
      <c r="AA36" s="67" t="s">
        <v>243</v>
      </c>
      <c r="AB36" s="67" t="s">
        <v>107</v>
      </c>
      <c r="AC36" s="64" t="s">
        <v>260</v>
      </c>
      <c r="AD36" s="61">
        <f t="shared" si="7"/>
        <v>57.15</v>
      </c>
      <c r="AE36" s="65">
        <v>56.17</v>
      </c>
    </row>
    <row r="37" spans="2:31" x14ac:dyDescent="0.3">
      <c r="B37" s="81" t="str">
        <f t="shared" si="0"/>
        <v>2 1/2-4 UNC</v>
      </c>
      <c r="C37" s="73" t="s">
        <v>212</v>
      </c>
      <c r="D37" s="73"/>
      <c r="E37" s="71" t="s">
        <v>223</v>
      </c>
      <c r="F37" s="82" t="s">
        <v>244</v>
      </c>
      <c r="G37" s="58">
        <v>4</v>
      </c>
      <c r="H37" s="71" t="s">
        <v>267</v>
      </c>
      <c r="I37" s="86" t="s">
        <v>252</v>
      </c>
      <c r="J37" s="58" t="s">
        <v>316</v>
      </c>
      <c r="K37" s="58" t="s">
        <v>452</v>
      </c>
      <c r="L37" s="85">
        <f t="shared" si="1"/>
        <v>63.5</v>
      </c>
      <c r="M37" s="85">
        <f t="shared" si="3"/>
        <v>6.35</v>
      </c>
      <c r="N37" s="71">
        <v>60</v>
      </c>
      <c r="O37" s="100">
        <f t="array" ref="O37">IFERROR(INDEX($AD$11:$AE$100,MATCH($B37&amp;$I37,$Y$11:$Y$100&amp;$AC$11:$AC$100,0),MATCH($C37,$AD$9:$AE$9,0)),"-")</f>
        <v>63.5</v>
      </c>
      <c r="P37" s="58">
        <v>23</v>
      </c>
      <c r="Q37" s="58">
        <v>0</v>
      </c>
      <c r="R37" s="100">
        <f t="shared" si="4"/>
        <v>59.375599999999999</v>
      </c>
      <c r="S37" s="58">
        <v>20</v>
      </c>
      <c r="T37" s="58">
        <v>7</v>
      </c>
      <c r="U37" s="58">
        <v>10</v>
      </c>
      <c r="V37" s="58">
        <v>5</v>
      </c>
      <c r="W37" s="50">
        <f t="shared" si="5"/>
        <v>23</v>
      </c>
      <c r="X37" s="50">
        <f t="shared" si="6"/>
        <v>13</v>
      </c>
      <c r="Y37" s="63" t="str">
        <f t="shared" si="2"/>
        <v>2 1/2-4 UNC</v>
      </c>
      <c r="Z37" s="62" t="s">
        <v>257</v>
      </c>
      <c r="AA37" s="67" t="s">
        <v>244</v>
      </c>
      <c r="AB37" s="59">
        <v>4</v>
      </c>
      <c r="AC37" s="64" t="s">
        <v>260</v>
      </c>
      <c r="AD37" s="61">
        <f t="shared" si="7"/>
        <v>63.5</v>
      </c>
      <c r="AE37" s="65">
        <v>62.381</v>
      </c>
    </row>
    <row r="38" spans="2:31" x14ac:dyDescent="0.3">
      <c r="B38" s="81" t="str">
        <f t="shared" si="0"/>
        <v>2 3/4-4 UNC</v>
      </c>
      <c r="C38" s="73" t="s">
        <v>212</v>
      </c>
      <c r="D38" s="73"/>
      <c r="E38" s="71" t="s">
        <v>223</v>
      </c>
      <c r="F38" s="82" t="s">
        <v>245</v>
      </c>
      <c r="G38" s="58">
        <v>4</v>
      </c>
      <c r="H38" s="71" t="s">
        <v>267</v>
      </c>
      <c r="I38" s="86" t="s">
        <v>252</v>
      </c>
      <c r="J38" s="58" t="s">
        <v>316</v>
      </c>
      <c r="K38" s="58" t="s">
        <v>452</v>
      </c>
      <c r="L38" s="85">
        <f t="shared" si="1"/>
        <v>69.849999999999994</v>
      </c>
      <c r="M38" s="85">
        <f t="shared" si="3"/>
        <v>6.35</v>
      </c>
      <c r="N38" s="71">
        <v>60</v>
      </c>
      <c r="O38" s="100">
        <f t="array" ref="O38">IFERROR(INDEX($AD$11:$AE$100,MATCH($B38&amp;$I38,$Y$11:$Y$100&amp;$AC$11:$AC$100,0),MATCH($C38,$AD$9:$AE$9,0)),"-")</f>
        <v>69.849999999999994</v>
      </c>
      <c r="P38" s="58">
        <v>23</v>
      </c>
      <c r="Q38" s="58">
        <v>0</v>
      </c>
      <c r="R38" s="100">
        <f t="shared" si="4"/>
        <v>65.7256</v>
      </c>
      <c r="S38" s="58">
        <v>20</v>
      </c>
      <c r="T38" s="58">
        <v>7</v>
      </c>
      <c r="U38" s="58">
        <v>10</v>
      </c>
      <c r="V38" s="58">
        <v>5</v>
      </c>
      <c r="W38" s="50">
        <f t="shared" si="5"/>
        <v>23</v>
      </c>
      <c r="X38" s="50">
        <f t="shared" si="6"/>
        <v>13</v>
      </c>
      <c r="Y38" s="63" t="str">
        <f t="shared" si="2"/>
        <v>2 3/4-4 UNC</v>
      </c>
      <c r="Z38" s="62" t="s">
        <v>257</v>
      </c>
      <c r="AA38" s="67" t="s">
        <v>245</v>
      </c>
      <c r="AB38" s="59">
        <v>4</v>
      </c>
      <c r="AC38" s="64" t="s">
        <v>260</v>
      </c>
      <c r="AD38" s="61">
        <f t="shared" si="7"/>
        <v>69.849999999999994</v>
      </c>
      <c r="AE38" s="65">
        <v>68.736000000000004</v>
      </c>
    </row>
    <row r="39" spans="2:31" x14ac:dyDescent="0.3">
      <c r="B39" s="81" t="str">
        <f t="shared" si="0"/>
        <v>3-4 UNC</v>
      </c>
      <c r="C39" s="73" t="s">
        <v>212</v>
      </c>
      <c r="D39" s="73"/>
      <c r="E39" s="71" t="s">
        <v>223</v>
      </c>
      <c r="F39" s="82" t="s">
        <v>246</v>
      </c>
      <c r="G39" s="58">
        <v>4</v>
      </c>
      <c r="H39" s="71" t="s">
        <v>267</v>
      </c>
      <c r="I39" s="86" t="s">
        <v>252</v>
      </c>
      <c r="J39" s="58" t="s">
        <v>316</v>
      </c>
      <c r="K39" s="58" t="s">
        <v>452</v>
      </c>
      <c r="L39" s="85">
        <f t="shared" si="1"/>
        <v>76.199999999999989</v>
      </c>
      <c r="M39" s="85">
        <f t="shared" si="3"/>
        <v>6.35</v>
      </c>
      <c r="N39" s="71">
        <v>60</v>
      </c>
      <c r="O39" s="100">
        <f t="array" ref="O39">IFERROR(INDEX($AD$11:$AE$100,MATCH($B39&amp;$I39,$Y$11:$Y$100&amp;$AC$11:$AC$100,0),MATCH($C39,$AD$9:$AE$9,0)),"-")</f>
        <v>76.2</v>
      </c>
      <c r="P39" s="58">
        <v>23</v>
      </c>
      <c r="Q39" s="58">
        <v>0</v>
      </c>
      <c r="R39" s="100">
        <f t="shared" si="4"/>
        <v>72.075599999999994</v>
      </c>
      <c r="S39" s="58">
        <v>20</v>
      </c>
      <c r="T39" s="58">
        <v>7</v>
      </c>
      <c r="U39" s="58">
        <v>10</v>
      </c>
      <c r="V39" s="58">
        <v>5</v>
      </c>
      <c r="W39" s="50">
        <f t="shared" si="5"/>
        <v>23</v>
      </c>
      <c r="X39" s="50">
        <f t="shared" si="6"/>
        <v>13</v>
      </c>
      <c r="Y39" s="63" t="str">
        <f t="shared" si="2"/>
        <v>3-4 UNC</v>
      </c>
      <c r="Z39" s="62" t="s">
        <v>257</v>
      </c>
      <c r="AA39" s="67" t="s">
        <v>246</v>
      </c>
      <c r="AB39" s="59">
        <v>4</v>
      </c>
      <c r="AC39" s="64" t="s">
        <v>260</v>
      </c>
      <c r="AD39" s="61">
        <f t="shared" si="7"/>
        <v>76.2</v>
      </c>
      <c r="AE39" s="65">
        <v>75.088999999999999</v>
      </c>
    </row>
    <row r="40" spans="2:31" x14ac:dyDescent="0.3">
      <c r="B40" s="81" t="str">
        <f t="shared" si="0"/>
        <v>3 1/4-4 UNC</v>
      </c>
      <c r="C40" s="73" t="s">
        <v>212</v>
      </c>
      <c r="D40" s="73"/>
      <c r="E40" s="71" t="s">
        <v>223</v>
      </c>
      <c r="F40" s="82" t="s">
        <v>247</v>
      </c>
      <c r="G40" s="58">
        <v>4</v>
      </c>
      <c r="H40" s="71" t="s">
        <v>267</v>
      </c>
      <c r="I40" s="86" t="s">
        <v>252</v>
      </c>
      <c r="J40" s="58" t="s">
        <v>316</v>
      </c>
      <c r="K40" s="58" t="s">
        <v>452</v>
      </c>
      <c r="L40" s="85">
        <f t="shared" si="1"/>
        <v>82.55</v>
      </c>
      <c r="M40" s="85">
        <f t="shared" si="3"/>
        <v>6.35</v>
      </c>
      <c r="N40" s="71">
        <v>60</v>
      </c>
      <c r="O40" s="100">
        <f t="array" ref="O40">IFERROR(INDEX($AD$11:$AE$100,MATCH($B40&amp;$I40,$Y$11:$Y$100&amp;$AC$11:$AC$100,0),MATCH($C40,$AD$9:$AE$9,0)),"-")</f>
        <v>82.55</v>
      </c>
      <c r="P40" s="58">
        <v>23</v>
      </c>
      <c r="Q40" s="58">
        <v>0</v>
      </c>
      <c r="R40" s="100">
        <f t="shared" si="4"/>
        <v>78.425600000000003</v>
      </c>
      <c r="S40" s="58">
        <v>20</v>
      </c>
      <c r="T40" s="58">
        <v>7</v>
      </c>
      <c r="U40" s="58">
        <v>10</v>
      </c>
      <c r="V40" s="58">
        <v>5</v>
      </c>
      <c r="W40" s="50">
        <f t="shared" si="5"/>
        <v>23</v>
      </c>
      <c r="X40" s="50">
        <f t="shared" si="6"/>
        <v>13</v>
      </c>
      <c r="Y40" s="63" t="str">
        <f t="shared" si="2"/>
        <v>3 1/4-4 UNC</v>
      </c>
      <c r="Z40" s="62" t="s">
        <v>257</v>
      </c>
      <c r="AA40" s="67" t="s">
        <v>247</v>
      </c>
      <c r="AB40" s="59">
        <v>4</v>
      </c>
      <c r="AC40" s="64" t="s">
        <v>260</v>
      </c>
      <c r="AD40" s="61">
        <f t="shared" si="7"/>
        <v>82.55</v>
      </c>
      <c r="AE40" s="65">
        <v>81.444000000000003</v>
      </c>
    </row>
    <row r="41" spans="2:31" x14ac:dyDescent="0.3">
      <c r="B41" s="81" t="str">
        <f t="shared" si="0"/>
        <v>3 1/2-4 UNC</v>
      </c>
      <c r="C41" s="73" t="s">
        <v>212</v>
      </c>
      <c r="D41" s="73"/>
      <c r="E41" s="71" t="s">
        <v>223</v>
      </c>
      <c r="F41" s="82" t="s">
        <v>248</v>
      </c>
      <c r="G41" s="58">
        <v>4</v>
      </c>
      <c r="H41" s="71" t="s">
        <v>267</v>
      </c>
      <c r="I41" s="86" t="s">
        <v>252</v>
      </c>
      <c r="J41" s="58" t="s">
        <v>316</v>
      </c>
      <c r="K41" s="58" t="s">
        <v>452</v>
      </c>
      <c r="L41" s="85">
        <f t="shared" si="1"/>
        <v>88.899999999999991</v>
      </c>
      <c r="M41" s="85">
        <f t="shared" si="3"/>
        <v>6.35</v>
      </c>
      <c r="N41" s="71">
        <v>60</v>
      </c>
      <c r="O41" s="100">
        <f t="array" ref="O41">IFERROR(INDEX($AD$11:$AE$100,MATCH($B41&amp;$I41,$Y$11:$Y$100&amp;$AC$11:$AC$100,0),MATCH($C41,$AD$9:$AE$9,0)),"-")</f>
        <v>88.9</v>
      </c>
      <c r="P41" s="58">
        <v>23</v>
      </c>
      <c r="Q41" s="58">
        <v>0</v>
      </c>
      <c r="R41" s="100">
        <f t="shared" si="4"/>
        <v>84.775599999999997</v>
      </c>
      <c r="S41" s="58">
        <v>20</v>
      </c>
      <c r="T41" s="58">
        <v>7</v>
      </c>
      <c r="U41" s="58">
        <v>10</v>
      </c>
      <c r="V41" s="58">
        <v>5</v>
      </c>
      <c r="W41" s="50">
        <f t="shared" si="5"/>
        <v>23</v>
      </c>
      <c r="X41" s="50">
        <f t="shared" si="6"/>
        <v>13</v>
      </c>
      <c r="Y41" s="63" t="str">
        <f t="shared" si="2"/>
        <v>3 1/2-4 UNC</v>
      </c>
      <c r="Z41" s="62" t="s">
        <v>257</v>
      </c>
      <c r="AA41" s="67" t="s">
        <v>248</v>
      </c>
      <c r="AB41" s="59">
        <v>4</v>
      </c>
      <c r="AC41" s="64" t="s">
        <v>260</v>
      </c>
      <c r="AD41" s="61">
        <f t="shared" si="7"/>
        <v>88.9</v>
      </c>
      <c r="AE41" s="65">
        <v>87.799000000000007</v>
      </c>
    </row>
    <row r="42" spans="2:31" x14ac:dyDescent="0.3">
      <c r="B42" s="81" t="str">
        <f t="shared" si="0"/>
        <v>3 3/4-4 UNC</v>
      </c>
      <c r="C42" s="73" t="s">
        <v>212</v>
      </c>
      <c r="D42" s="73"/>
      <c r="E42" s="71" t="s">
        <v>223</v>
      </c>
      <c r="F42" s="82" t="s">
        <v>249</v>
      </c>
      <c r="G42" s="58">
        <v>4</v>
      </c>
      <c r="H42" s="71" t="s">
        <v>267</v>
      </c>
      <c r="I42" s="86" t="s">
        <v>252</v>
      </c>
      <c r="J42" s="58" t="s">
        <v>316</v>
      </c>
      <c r="K42" s="58" t="s">
        <v>452</v>
      </c>
      <c r="L42" s="85">
        <f t="shared" si="1"/>
        <v>95.25</v>
      </c>
      <c r="M42" s="85">
        <f t="shared" si="3"/>
        <v>6.35</v>
      </c>
      <c r="N42" s="71">
        <v>60</v>
      </c>
      <c r="O42" s="100">
        <f t="array" ref="O42">IFERROR(INDEX($AD$11:$AE$100,MATCH($B42&amp;$I42,$Y$11:$Y$100&amp;$AC$11:$AC$100,0),MATCH($C42,$AD$9:$AE$9,0)),"-")</f>
        <v>95.25</v>
      </c>
      <c r="P42" s="58">
        <v>23</v>
      </c>
      <c r="Q42" s="58">
        <v>0</v>
      </c>
      <c r="R42" s="100">
        <f t="shared" si="4"/>
        <v>91.125600000000006</v>
      </c>
      <c r="S42" s="58">
        <v>20</v>
      </c>
      <c r="T42" s="58">
        <v>7</v>
      </c>
      <c r="U42" s="58">
        <v>10</v>
      </c>
      <c r="V42" s="58">
        <v>5</v>
      </c>
      <c r="W42" s="50">
        <f t="shared" si="5"/>
        <v>23</v>
      </c>
      <c r="X42" s="50">
        <f t="shared" si="6"/>
        <v>13</v>
      </c>
      <c r="Y42" s="63" t="str">
        <f t="shared" si="2"/>
        <v>3 3/4-4 UNC</v>
      </c>
      <c r="Z42" s="62" t="s">
        <v>257</v>
      </c>
      <c r="AA42" s="67" t="s">
        <v>249</v>
      </c>
      <c r="AB42" s="59">
        <v>4</v>
      </c>
      <c r="AC42" s="64" t="s">
        <v>260</v>
      </c>
      <c r="AD42" s="61">
        <f t="shared" si="7"/>
        <v>95.25</v>
      </c>
      <c r="AE42" s="65">
        <v>94.150999999999996</v>
      </c>
    </row>
    <row r="43" spans="2:31" x14ac:dyDescent="0.3">
      <c r="B43" s="81" t="str">
        <f t="shared" si="0"/>
        <v>4-4 UNC</v>
      </c>
      <c r="C43" s="73" t="s">
        <v>212</v>
      </c>
      <c r="D43" s="73"/>
      <c r="E43" s="71" t="s">
        <v>223</v>
      </c>
      <c r="F43" s="82" t="s">
        <v>250</v>
      </c>
      <c r="G43" s="58">
        <v>4</v>
      </c>
      <c r="H43" s="71" t="s">
        <v>267</v>
      </c>
      <c r="I43" s="86" t="s">
        <v>252</v>
      </c>
      <c r="J43" s="58" t="s">
        <v>316</v>
      </c>
      <c r="K43" s="58" t="s">
        <v>452</v>
      </c>
      <c r="L43" s="85">
        <f t="shared" si="1"/>
        <v>101.6</v>
      </c>
      <c r="M43" s="85">
        <f t="shared" si="3"/>
        <v>6.35</v>
      </c>
      <c r="N43" s="71">
        <v>60</v>
      </c>
      <c r="O43" s="100">
        <f t="array" ref="O43">IFERROR(INDEX($AD$11:$AE$100,MATCH($B43&amp;$I43,$Y$11:$Y$100&amp;$AC$11:$AC$100,0),MATCH($C43,$AD$9:$AE$9,0)),"-")</f>
        <v>101.6</v>
      </c>
      <c r="P43" s="58">
        <v>23</v>
      </c>
      <c r="Q43" s="58">
        <v>0</v>
      </c>
      <c r="R43" s="100">
        <f t="shared" si="4"/>
        <v>97.4756</v>
      </c>
      <c r="S43" s="58">
        <v>20</v>
      </c>
      <c r="T43" s="58">
        <v>7</v>
      </c>
      <c r="U43" s="58">
        <v>10</v>
      </c>
      <c r="V43" s="58">
        <v>5</v>
      </c>
      <c r="W43" s="50">
        <f t="shared" si="5"/>
        <v>23</v>
      </c>
      <c r="X43" s="50">
        <f t="shared" si="6"/>
        <v>13</v>
      </c>
      <c r="Y43" s="63" t="str">
        <f t="shared" ref="Y43:Y74" si="8">CONCATENATE(AA43,"-",AB43," ",Z43)</f>
        <v>4-4 UNC</v>
      </c>
      <c r="Z43" s="62" t="s">
        <v>257</v>
      </c>
      <c r="AA43" s="67" t="s">
        <v>250</v>
      </c>
      <c r="AB43" s="59">
        <v>4</v>
      </c>
      <c r="AC43" s="64" t="s">
        <v>260</v>
      </c>
      <c r="AD43" s="61">
        <f t="shared" si="7"/>
        <v>101.6</v>
      </c>
      <c r="AE43" s="65">
        <v>100.506</v>
      </c>
    </row>
    <row r="44" spans="2:31" x14ac:dyDescent="0.3">
      <c r="B44" s="83" t="str">
        <f t="shared" si="0"/>
        <v>No.1-64 UNC</v>
      </c>
      <c r="C44" s="77" t="s">
        <v>212</v>
      </c>
      <c r="D44" s="77"/>
      <c r="E44" s="74" t="s">
        <v>223</v>
      </c>
      <c r="F44" s="75" t="s">
        <v>224</v>
      </c>
      <c r="G44" s="75">
        <v>64</v>
      </c>
      <c r="H44" s="74" t="s">
        <v>267</v>
      </c>
      <c r="I44" s="87" t="s">
        <v>309</v>
      </c>
      <c r="J44" s="75" t="s">
        <v>316</v>
      </c>
      <c r="K44" s="58" t="s">
        <v>452</v>
      </c>
      <c r="L44" s="23">
        <f t="shared" si="1"/>
        <v>1.8540000000000001</v>
      </c>
      <c r="M44" s="85">
        <f t="shared" si="3"/>
        <v>0.39700000000000002</v>
      </c>
      <c r="N44" s="74">
        <v>60</v>
      </c>
      <c r="O44" s="101">
        <f t="array" ref="O44">IFERROR(INDEX($AD$11:$AE$100,MATCH($B44&amp;$I44,$Y$11:$Y$100&amp;$AC$11:$AC$100,0),MATCH($C44,$AD$9:$AE$9,0)),"-")</f>
        <v>1.8540000000000001</v>
      </c>
      <c r="P44" s="75">
        <v>10</v>
      </c>
      <c r="Q44" s="75">
        <v>0</v>
      </c>
      <c r="R44" s="101">
        <f t="shared" si="4"/>
        <v>1.5962000000000001</v>
      </c>
      <c r="S44" s="75">
        <v>8</v>
      </c>
      <c r="T44" s="75">
        <v>3</v>
      </c>
      <c r="U44" s="75">
        <v>5</v>
      </c>
      <c r="V44" s="75">
        <v>30</v>
      </c>
      <c r="W44" s="50">
        <f t="shared" si="5"/>
        <v>10</v>
      </c>
      <c r="X44" s="50">
        <f t="shared" si="6"/>
        <v>5</v>
      </c>
      <c r="Y44" s="63" t="str">
        <f t="shared" si="8"/>
        <v>No.1-64 UNC</v>
      </c>
      <c r="Z44" s="62" t="s">
        <v>257</v>
      </c>
      <c r="AA44" s="59" t="s">
        <v>224</v>
      </c>
      <c r="AB44" s="59">
        <v>64</v>
      </c>
      <c r="AC44" s="64" t="s">
        <v>261</v>
      </c>
      <c r="AD44" s="61">
        <f t="shared" si="7"/>
        <v>1.8540000000000001</v>
      </c>
      <c r="AE44" s="65">
        <v>1.835</v>
      </c>
    </row>
    <row r="45" spans="2:31" x14ac:dyDescent="0.3">
      <c r="B45" s="83" t="str">
        <f t="shared" si="0"/>
        <v>No.2-56 UNC</v>
      </c>
      <c r="C45" s="77" t="s">
        <v>212</v>
      </c>
      <c r="D45" s="77"/>
      <c r="E45" s="74" t="s">
        <v>223</v>
      </c>
      <c r="F45" s="75" t="s">
        <v>111</v>
      </c>
      <c r="G45" s="75">
        <v>56</v>
      </c>
      <c r="H45" s="74" t="s">
        <v>267</v>
      </c>
      <c r="I45" s="87" t="s">
        <v>309</v>
      </c>
      <c r="J45" s="75" t="s">
        <v>316</v>
      </c>
      <c r="K45" s="58" t="s">
        <v>452</v>
      </c>
      <c r="L45" s="23">
        <f t="shared" si="1"/>
        <v>2.1840000000000002</v>
      </c>
      <c r="M45" s="85">
        <f t="shared" si="3"/>
        <v>0.45400000000000001</v>
      </c>
      <c r="N45" s="74">
        <v>60</v>
      </c>
      <c r="O45" s="101">
        <f t="array" ref="O45">IFERROR(INDEX($AD$11:$AE$100,MATCH($B45&amp;$I45,$Y$11:$Y$100&amp;$AC$11:$AC$100,0),MATCH($C45,$AD$9:$AE$9,0)),"-")</f>
        <v>2.1840000000000002</v>
      </c>
      <c r="P45" s="75">
        <v>10</v>
      </c>
      <c r="Q45" s="75">
        <v>0</v>
      </c>
      <c r="R45" s="101">
        <f t="shared" si="4"/>
        <v>1.8894</v>
      </c>
      <c r="S45" s="75">
        <v>8</v>
      </c>
      <c r="T45" s="75">
        <v>3</v>
      </c>
      <c r="U45" s="75">
        <v>5</v>
      </c>
      <c r="V45" s="75">
        <v>30</v>
      </c>
      <c r="W45" s="50">
        <f t="shared" si="5"/>
        <v>10</v>
      </c>
      <c r="X45" s="50">
        <f t="shared" si="6"/>
        <v>5</v>
      </c>
      <c r="Y45" s="63" t="str">
        <f t="shared" si="8"/>
        <v>No.2-56 UNC</v>
      </c>
      <c r="Z45" s="62" t="s">
        <v>257</v>
      </c>
      <c r="AA45" s="59" t="s">
        <v>111</v>
      </c>
      <c r="AB45" s="59">
        <v>56</v>
      </c>
      <c r="AC45" s="64" t="s">
        <v>261</v>
      </c>
      <c r="AD45" s="61">
        <f t="shared" si="7"/>
        <v>2.1840000000000002</v>
      </c>
      <c r="AE45" s="65">
        <v>2.1560000000000001</v>
      </c>
    </row>
    <row r="46" spans="2:31" x14ac:dyDescent="0.3">
      <c r="B46" s="83" t="str">
        <f t="shared" si="0"/>
        <v>No.3-48 UNC</v>
      </c>
      <c r="C46" s="77" t="s">
        <v>212</v>
      </c>
      <c r="D46" s="77"/>
      <c r="E46" s="74" t="s">
        <v>223</v>
      </c>
      <c r="F46" s="75" t="s">
        <v>112</v>
      </c>
      <c r="G46" s="75">
        <v>48</v>
      </c>
      <c r="H46" s="74" t="s">
        <v>267</v>
      </c>
      <c r="I46" s="87" t="s">
        <v>309</v>
      </c>
      <c r="J46" s="75" t="s">
        <v>316</v>
      </c>
      <c r="K46" s="58" t="s">
        <v>452</v>
      </c>
      <c r="L46" s="23">
        <f t="shared" si="1"/>
        <v>2.5150000000000001</v>
      </c>
      <c r="M46" s="85">
        <f t="shared" si="3"/>
        <v>0.52900000000000003</v>
      </c>
      <c r="N46" s="74">
        <v>60</v>
      </c>
      <c r="O46" s="101">
        <f t="array" ref="O46">IFERROR(INDEX($AD$11:$AE$100,MATCH($B46&amp;$I46,$Y$11:$Y$100&amp;$AC$11:$AC$100,0),MATCH($C46,$AD$9:$AE$9,0)),"-")</f>
        <v>2.5150000000000001</v>
      </c>
      <c r="P46" s="75">
        <v>10</v>
      </c>
      <c r="Q46" s="75">
        <v>0</v>
      </c>
      <c r="R46" s="101">
        <f t="shared" si="4"/>
        <v>2.1713</v>
      </c>
      <c r="S46" s="75">
        <v>8</v>
      </c>
      <c r="T46" s="75">
        <v>3</v>
      </c>
      <c r="U46" s="75">
        <v>5</v>
      </c>
      <c r="V46" s="75">
        <v>30</v>
      </c>
      <c r="W46" s="50">
        <f t="shared" si="5"/>
        <v>10</v>
      </c>
      <c r="X46" s="50">
        <f t="shared" si="6"/>
        <v>5</v>
      </c>
      <c r="Y46" s="63" t="str">
        <f t="shared" si="8"/>
        <v>No.3-48 UNC</v>
      </c>
      <c r="Z46" s="62" t="s">
        <v>257</v>
      </c>
      <c r="AA46" s="59" t="s">
        <v>112</v>
      </c>
      <c r="AB46" s="59">
        <v>48</v>
      </c>
      <c r="AC46" s="64" t="s">
        <v>261</v>
      </c>
      <c r="AD46" s="61">
        <f t="shared" si="7"/>
        <v>2.5150000000000001</v>
      </c>
      <c r="AE46" s="65">
        <v>2.476</v>
      </c>
    </row>
    <row r="47" spans="2:31" x14ac:dyDescent="0.3">
      <c r="B47" s="83" t="str">
        <f t="shared" si="0"/>
        <v>No.4-40 UNC</v>
      </c>
      <c r="C47" s="77" t="s">
        <v>212</v>
      </c>
      <c r="D47" s="77"/>
      <c r="E47" s="74" t="s">
        <v>223</v>
      </c>
      <c r="F47" s="75" t="s">
        <v>113</v>
      </c>
      <c r="G47" s="75">
        <v>40</v>
      </c>
      <c r="H47" s="74" t="s">
        <v>267</v>
      </c>
      <c r="I47" s="87" t="s">
        <v>309</v>
      </c>
      <c r="J47" s="75" t="s">
        <v>316</v>
      </c>
      <c r="K47" s="58" t="s">
        <v>452</v>
      </c>
      <c r="L47" s="23">
        <f t="shared" si="1"/>
        <v>2.8450000000000002</v>
      </c>
      <c r="M47" s="85">
        <f t="shared" si="3"/>
        <v>0.63500000000000001</v>
      </c>
      <c r="N47" s="74">
        <v>60</v>
      </c>
      <c r="O47" s="101">
        <f t="array" ref="O47">IFERROR(INDEX($AD$11:$AE$100,MATCH($B47&amp;$I47,$Y$11:$Y$100&amp;$AC$11:$AC$100,0),MATCH($C47,$AD$9:$AE$9,0)),"-")</f>
        <v>2.8450000000000002</v>
      </c>
      <c r="P47" s="75">
        <v>10</v>
      </c>
      <c r="Q47" s="75">
        <v>0</v>
      </c>
      <c r="R47" s="101">
        <f t="shared" si="4"/>
        <v>2.4325999999999999</v>
      </c>
      <c r="S47" s="75">
        <v>9</v>
      </c>
      <c r="T47" s="75">
        <v>4</v>
      </c>
      <c r="U47" s="75">
        <v>5</v>
      </c>
      <c r="V47" s="75">
        <v>20</v>
      </c>
      <c r="W47" s="50">
        <f t="shared" si="5"/>
        <v>10</v>
      </c>
      <c r="X47" s="50">
        <f t="shared" si="6"/>
        <v>5</v>
      </c>
      <c r="Y47" s="63" t="str">
        <f t="shared" si="8"/>
        <v>No.4-40 UNC</v>
      </c>
      <c r="Z47" s="62" t="s">
        <v>257</v>
      </c>
      <c r="AA47" s="59" t="s">
        <v>113</v>
      </c>
      <c r="AB47" s="59">
        <v>40</v>
      </c>
      <c r="AC47" s="64" t="s">
        <v>261</v>
      </c>
      <c r="AD47" s="61">
        <f t="shared" si="7"/>
        <v>2.8450000000000002</v>
      </c>
      <c r="AE47" s="65">
        <v>2.7919999999999998</v>
      </c>
    </row>
    <row r="48" spans="2:31" x14ac:dyDescent="0.3">
      <c r="B48" s="83" t="str">
        <f t="shared" si="0"/>
        <v>No.5-40 UNC</v>
      </c>
      <c r="C48" s="77" t="s">
        <v>212</v>
      </c>
      <c r="D48" s="77"/>
      <c r="E48" s="74" t="s">
        <v>223</v>
      </c>
      <c r="F48" s="75" t="s">
        <v>114</v>
      </c>
      <c r="G48" s="75">
        <v>40</v>
      </c>
      <c r="H48" s="74" t="s">
        <v>267</v>
      </c>
      <c r="I48" s="87" t="s">
        <v>309</v>
      </c>
      <c r="J48" s="75" t="s">
        <v>316</v>
      </c>
      <c r="K48" s="58" t="s">
        <v>452</v>
      </c>
      <c r="L48" s="23">
        <f t="shared" si="1"/>
        <v>3.1749999999999998</v>
      </c>
      <c r="M48" s="85">
        <f t="shared" si="3"/>
        <v>0.63500000000000001</v>
      </c>
      <c r="N48" s="74">
        <v>60</v>
      </c>
      <c r="O48" s="101">
        <f t="array" ref="O48">IFERROR(INDEX($AD$11:$AE$100,MATCH($B48&amp;$I48,$Y$11:$Y$100&amp;$AC$11:$AC$100,0),MATCH($C48,$AD$9:$AE$9,0)),"-")</f>
        <v>3.1749999999999998</v>
      </c>
      <c r="P48" s="75">
        <v>10</v>
      </c>
      <c r="Q48" s="75">
        <v>0</v>
      </c>
      <c r="R48" s="101">
        <f t="shared" si="4"/>
        <v>2.7625999999999999</v>
      </c>
      <c r="S48" s="75">
        <v>8</v>
      </c>
      <c r="T48" s="75">
        <v>3</v>
      </c>
      <c r="U48" s="75">
        <v>5</v>
      </c>
      <c r="V48" s="75">
        <v>20</v>
      </c>
      <c r="W48" s="50">
        <f t="shared" si="5"/>
        <v>10</v>
      </c>
      <c r="X48" s="50">
        <f t="shared" si="6"/>
        <v>5</v>
      </c>
      <c r="Y48" s="63" t="str">
        <f t="shared" si="8"/>
        <v>No.5-40 UNC</v>
      </c>
      <c r="Z48" s="62" t="s">
        <v>257</v>
      </c>
      <c r="AA48" s="59" t="s">
        <v>114</v>
      </c>
      <c r="AB48" s="59">
        <v>40</v>
      </c>
      <c r="AC48" s="64" t="s">
        <v>261</v>
      </c>
      <c r="AD48" s="61">
        <f t="shared" si="7"/>
        <v>3.1749999999999998</v>
      </c>
      <c r="AE48" s="65">
        <v>3.1219999999999999</v>
      </c>
    </row>
    <row r="49" spans="2:31" x14ac:dyDescent="0.3">
      <c r="B49" s="83" t="str">
        <f t="shared" si="0"/>
        <v>No.6-32 UNC</v>
      </c>
      <c r="C49" s="77" t="s">
        <v>212</v>
      </c>
      <c r="D49" s="77"/>
      <c r="E49" s="74" t="s">
        <v>223</v>
      </c>
      <c r="F49" s="75" t="s">
        <v>115</v>
      </c>
      <c r="G49" s="75">
        <v>32</v>
      </c>
      <c r="H49" s="74" t="s">
        <v>267</v>
      </c>
      <c r="I49" s="87" t="s">
        <v>309</v>
      </c>
      <c r="J49" s="75" t="s">
        <v>316</v>
      </c>
      <c r="K49" s="58" t="s">
        <v>452</v>
      </c>
      <c r="L49" s="23">
        <f t="shared" si="1"/>
        <v>3.5049999999999999</v>
      </c>
      <c r="M49" s="85">
        <f t="shared" si="3"/>
        <v>0.79400000000000004</v>
      </c>
      <c r="N49" s="74">
        <v>60</v>
      </c>
      <c r="O49" s="101">
        <f t="array" ref="O49">IFERROR(INDEX($AD$11:$AE$100,MATCH($B49&amp;$I49,$Y$11:$Y$100&amp;$AC$11:$AC$100,0),MATCH($C49,$AD$9:$AE$9,0)),"-")</f>
        <v>3.5049999999999999</v>
      </c>
      <c r="P49" s="75">
        <v>13</v>
      </c>
      <c r="Q49" s="75">
        <v>0</v>
      </c>
      <c r="R49" s="101">
        <f t="shared" si="4"/>
        <v>2.9893999999999998</v>
      </c>
      <c r="S49" s="75">
        <v>12</v>
      </c>
      <c r="T49" s="75">
        <v>4</v>
      </c>
      <c r="U49" s="75">
        <v>8</v>
      </c>
      <c r="V49" s="75">
        <v>15</v>
      </c>
      <c r="W49" s="50">
        <f t="shared" si="5"/>
        <v>13</v>
      </c>
      <c r="X49" s="50">
        <f t="shared" si="6"/>
        <v>8</v>
      </c>
      <c r="Y49" s="63" t="str">
        <f t="shared" si="8"/>
        <v>No.6-32 UNC</v>
      </c>
      <c r="Z49" s="62" t="s">
        <v>257</v>
      </c>
      <c r="AA49" s="59" t="s">
        <v>115</v>
      </c>
      <c r="AB49" s="59">
        <v>32</v>
      </c>
      <c r="AC49" s="64" t="s">
        <v>261</v>
      </c>
      <c r="AD49" s="61">
        <f t="shared" si="7"/>
        <v>3.5049999999999999</v>
      </c>
      <c r="AE49" s="65">
        <v>3.427</v>
      </c>
    </row>
    <row r="50" spans="2:31" x14ac:dyDescent="0.3">
      <c r="B50" s="83" t="str">
        <f t="shared" si="0"/>
        <v>No.8-32 UNC</v>
      </c>
      <c r="C50" s="77" t="s">
        <v>212</v>
      </c>
      <c r="D50" s="77"/>
      <c r="E50" s="74" t="s">
        <v>223</v>
      </c>
      <c r="F50" s="75" t="s">
        <v>116</v>
      </c>
      <c r="G50" s="75">
        <v>32</v>
      </c>
      <c r="H50" s="74" t="s">
        <v>267</v>
      </c>
      <c r="I50" s="87" t="s">
        <v>309</v>
      </c>
      <c r="J50" s="75" t="s">
        <v>316</v>
      </c>
      <c r="K50" s="58" t="s">
        <v>452</v>
      </c>
      <c r="L50" s="23">
        <f t="shared" si="1"/>
        <v>4.1660000000000004</v>
      </c>
      <c r="M50" s="85">
        <f t="shared" si="3"/>
        <v>0.79400000000000004</v>
      </c>
      <c r="N50" s="74">
        <v>60</v>
      </c>
      <c r="O50" s="101">
        <f t="array" ref="O50">IFERROR(INDEX($AD$11:$AE$100,MATCH($B50&amp;$I50,$Y$11:$Y$100&amp;$AC$11:$AC$100,0),MATCH($C50,$AD$9:$AE$9,0)),"-")</f>
        <v>4.1660000000000004</v>
      </c>
      <c r="P50" s="75">
        <v>13</v>
      </c>
      <c r="Q50" s="75">
        <v>0</v>
      </c>
      <c r="R50" s="101">
        <f t="shared" si="4"/>
        <v>3.6503999999999999</v>
      </c>
      <c r="S50" s="75">
        <v>12</v>
      </c>
      <c r="T50" s="75">
        <v>4</v>
      </c>
      <c r="U50" s="75">
        <v>8</v>
      </c>
      <c r="V50" s="75">
        <v>15</v>
      </c>
      <c r="W50" s="50">
        <f t="shared" si="5"/>
        <v>13</v>
      </c>
      <c r="X50" s="50">
        <f t="shared" si="6"/>
        <v>8</v>
      </c>
      <c r="Y50" s="63" t="str">
        <f t="shared" si="8"/>
        <v>No.8-32 UNC</v>
      </c>
      <c r="Z50" s="62" t="s">
        <v>257</v>
      </c>
      <c r="AA50" s="59" t="s">
        <v>116</v>
      </c>
      <c r="AB50" s="59">
        <v>32</v>
      </c>
      <c r="AC50" s="64" t="s">
        <v>261</v>
      </c>
      <c r="AD50" s="61">
        <f t="shared" si="7"/>
        <v>4.1660000000000004</v>
      </c>
      <c r="AE50" s="65">
        <v>4.09</v>
      </c>
    </row>
    <row r="51" spans="2:31" x14ac:dyDescent="0.3">
      <c r="B51" s="83" t="str">
        <f t="shared" si="0"/>
        <v>No.10-24 UNC</v>
      </c>
      <c r="C51" s="77" t="s">
        <v>212</v>
      </c>
      <c r="D51" s="77"/>
      <c r="E51" s="74" t="s">
        <v>223</v>
      </c>
      <c r="F51" s="75" t="s">
        <v>225</v>
      </c>
      <c r="G51" s="75">
        <v>24</v>
      </c>
      <c r="H51" s="74" t="s">
        <v>267</v>
      </c>
      <c r="I51" s="87" t="s">
        <v>309</v>
      </c>
      <c r="J51" s="75" t="s">
        <v>316</v>
      </c>
      <c r="K51" s="58" t="s">
        <v>452</v>
      </c>
      <c r="L51" s="23">
        <f t="shared" si="1"/>
        <v>4.8259999999999996</v>
      </c>
      <c r="M51" s="85">
        <f t="shared" si="3"/>
        <v>1.0580000000000001</v>
      </c>
      <c r="N51" s="74">
        <v>60</v>
      </c>
      <c r="O51" s="101">
        <f t="array" ref="O51">IFERROR(INDEX($AD$11:$AE$100,MATCH($B51&amp;$I51,$Y$11:$Y$100&amp;$AC$11:$AC$100,0),MATCH($C51,$AD$9:$AE$9,0)),"-")</f>
        <v>4.8259999999999996</v>
      </c>
      <c r="P51" s="75">
        <v>13</v>
      </c>
      <c r="Q51" s="75">
        <v>0</v>
      </c>
      <c r="R51" s="101">
        <f t="shared" si="4"/>
        <v>4.1386000000000003</v>
      </c>
      <c r="S51" s="75">
        <v>12</v>
      </c>
      <c r="T51" s="75">
        <v>4</v>
      </c>
      <c r="U51" s="75">
        <v>8</v>
      </c>
      <c r="V51" s="75">
        <v>15</v>
      </c>
      <c r="W51" s="50">
        <f t="shared" si="5"/>
        <v>13</v>
      </c>
      <c r="X51" s="50">
        <f t="shared" si="6"/>
        <v>8</v>
      </c>
      <c r="Y51" s="63" t="str">
        <f t="shared" si="8"/>
        <v>No.10-24 UNC</v>
      </c>
      <c r="Z51" s="62" t="s">
        <v>257</v>
      </c>
      <c r="AA51" s="59" t="s">
        <v>225</v>
      </c>
      <c r="AB51" s="59">
        <v>24</v>
      </c>
      <c r="AC51" s="64" t="s">
        <v>261</v>
      </c>
      <c r="AD51" s="61">
        <f t="shared" si="7"/>
        <v>4.8259999999999996</v>
      </c>
      <c r="AE51" s="65">
        <v>4.7039999999999997</v>
      </c>
    </row>
    <row r="52" spans="2:31" x14ac:dyDescent="0.3">
      <c r="B52" s="83" t="str">
        <f t="shared" si="0"/>
        <v>No.12-24 UNC</v>
      </c>
      <c r="C52" s="77" t="s">
        <v>212</v>
      </c>
      <c r="D52" s="77"/>
      <c r="E52" s="74" t="s">
        <v>223</v>
      </c>
      <c r="F52" s="75" t="s">
        <v>226</v>
      </c>
      <c r="G52" s="75">
        <v>24</v>
      </c>
      <c r="H52" s="74" t="s">
        <v>267</v>
      </c>
      <c r="I52" s="87" t="s">
        <v>309</v>
      </c>
      <c r="J52" s="75" t="s">
        <v>316</v>
      </c>
      <c r="K52" s="58" t="s">
        <v>452</v>
      </c>
      <c r="L52" s="23">
        <f t="shared" si="1"/>
        <v>5.4859999999999998</v>
      </c>
      <c r="M52" s="85">
        <f t="shared" si="3"/>
        <v>1.0580000000000001</v>
      </c>
      <c r="N52" s="74">
        <v>60</v>
      </c>
      <c r="O52" s="101">
        <f t="array" ref="O52">IFERROR(INDEX($AD$11:$AE$100,MATCH($B52&amp;$I52,$Y$11:$Y$100&amp;$AC$11:$AC$100,0),MATCH($C52,$AD$9:$AE$9,0)),"-")</f>
        <v>5.4859999999999998</v>
      </c>
      <c r="P52" s="75">
        <v>13</v>
      </c>
      <c r="Q52" s="75">
        <v>0</v>
      </c>
      <c r="R52" s="101">
        <f t="shared" si="4"/>
        <v>4.7986000000000004</v>
      </c>
      <c r="S52" s="75">
        <v>13</v>
      </c>
      <c r="T52" s="75">
        <v>5</v>
      </c>
      <c r="U52" s="75">
        <v>8</v>
      </c>
      <c r="V52" s="75">
        <v>15</v>
      </c>
      <c r="W52" s="50">
        <f t="shared" si="5"/>
        <v>13</v>
      </c>
      <c r="X52" s="50">
        <f t="shared" si="6"/>
        <v>8</v>
      </c>
      <c r="Y52" s="63" t="str">
        <f t="shared" si="8"/>
        <v>No.12-24 UNC</v>
      </c>
      <c r="Z52" s="62" t="s">
        <v>257</v>
      </c>
      <c r="AA52" s="59" t="s">
        <v>226</v>
      </c>
      <c r="AB52" s="59">
        <v>24</v>
      </c>
      <c r="AC52" s="64" t="s">
        <v>261</v>
      </c>
      <c r="AD52" s="61">
        <f t="shared" si="7"/>
        <v>5.4859999999999998</v>
      </c>
      <c r="AE52" s="65">
        <v>5.367</v>
      </c>
    </row>
    <row r="53" spans="2:31" x14ac:dyDescent="0.3">
      <c r="B53" s="83" t="str">
        <f t="shared" si="0"/>
        <v>1/4-20 UNC</v>
      </c>
      <c r="C53" s="77" t="s">
        <v>212</v>
      </c>
      <c r="D53" s="77"/>
      <c r="E53" s="74" t="s">
        <v>223</v>
      </c>
      <c r="F53" s="84" t="s">
        <v>41</v>
      </c>
      <c r="G53" s="75">
        <v>20</v>
      </c>
      <c r="H53" s="74" t="s">
        <v>267</v>
      </c>
      <c r="I53" s="87" t="s">
        <v>309</v>
      </c>
      <c r="J53" s="75" t="s">
        <v>316</v>
      </c>
      <c r="K53" s="58" t="s">
        <v>452</v>
      </c>
      <c r="L53" s="23">
        <f t="shared" si="1"/>
        <v>6.35</v>
      </c>
      <c r="M53" s="85">
        <f t="shared" si="3"/>
        <v>1.27</v>
      </c>
      <c r="N53" s="74">
        <v>60</v>
      </c>
      <c r="O53" s="101">
        <f t="array" ref="O53">IFERROR(INDEX($AD$11:$AE$100,MATCH($B53&amp;$I53,$Y$11:$Y$100&amp;$AC$11:$AC$100,0),MATCH($C53,$AD$9:$AE$9,0)),"-")</f>
        <v>6.35</v>
      </c>
      <c r="P53" s="75">
        <v>13</v>
      </c>
      <c r="Q53" s="75">
        <v>0</v>
      </c>
      <c r="R53" s="101">
        <f t="shared" si="4"/>
        <v>5.5251000000000001</v>
      </c>
      <c r="S53" s="75">
        <v>13</v>
      </c>
      <c r="T53" s="75">
        <v>5</v>
      </c>
      <c r="U53" s="75">
        <v>8</v>
      </c>
      <c r="V53" s="75">
        <v>15</v>
      </c>
      <c r="W53" s="50">
        <f t="shared" si="5"/>
        <v>13</v>
      </c>
      <c r="X53" s="50">
        <f t="shared" si="6"/>
        <v>8</v>
      </c>
      <c r="Y53" s="63" t="str">
        <f t="shared" si="8"/>
        <v>1/4-20 UNC</v>
      </c>
      <c r="Z53" s="62" t="s">
        <v>257</v>
      </c>
      <c r="AA53" s="67" t="s">
        <v>41</v>
      </c>
      <c r="AB53" s="59">
        <v>20</v>
      </c>
      <c r="AC53" s="64" t="s">
        <v>261</v>
      </c>
      <c r="AD53" s="61">
        <f t="shared" si="7"/>
        <v>6.35</v>
      </c>
      <c r="AE53" s="65">
        <v>6.4980000000000002</v>
      </c>
    </row>
    <row r="54" spans="2:31" x14ac:dyDescent="0.3">
      <c r="B54" s="83" t="str">
        <f t="shared" si="0"/>
        <v>5/16-18 UNC</v>
      </c>
      <c r="C54" s="77" t="s">
        <v>212</v>
      </c>
      <c r="D54" s="77"/>
      <c r="E54" s="74" t="s">
        <v>223</v>
      </c>
      <c r="F54" s="84" t="s">
        <v>49</v>
      </c>
      <c r="G54" s="75">
        <v>18</v>
      </c>
      <c r="H54" s="74" t="s">
        <v>267</v>
      </c>
      <c r="I54" s="87" t="s">
        <v>309</v>
      </c>
      <c r="J54" s="75" t="s">
        <v>316</v>
      </c>
      <c r="K54" s="58" t="s">
        <v>452</v>
      </c>
      <c r="L54" s="23">
        <f t="shared" si="1"/>
        <v>7.9375</v>
      </c>
      <c r="M54" s="85">
        <f t="shared" si="3"/>
        <v>1.411</v>
      </c>
      <c r="N54" s="74">
        <v>60</v>
      </c>
      <c r="O54" s="101">
        <f t="array" ref="O54">IFERROR(INDEX($AD$11:$AE$100,MATCH($B54&amp;$I54,$Y$11:$Y$100&amp;$AC$11:$AC$100,0),MATCH($C54,$AD$9:$AE$9,0)),"-")</f>
        <v>7.9375</v>
      </c>
      <c r="P54" s="75">
        <v>13</v>
      </c>
      <c r="Q54" s="75">
        <v>0</v>
      </c>
      <c r="R54" s="101">
        <f t="shared" si="4"/>
        <v>7.0209999999999999</v>
      </c>
      <c r="S54" s="75">
        <v>12</v>
      </c>
      <c r="T54" s="75">
        <v>4</v>
      </c>
      <c r="U54" s="75">
        <v>8</v>
      </c>
      <c r="V54" s="75">
        <v>10</v>
      </c>
      <c r="W54" s="50">
        <f t="shared" si="5"/>
        <v>13</v>
      </c>
      <c r="X54" s="50">
        <f t="shared" si="6"/>
        <v>8</v>
      </c>
      <c r="Y54" s="63" t="str">
        <f t="shared" si="8"/>
        <v>5/16-18 UNC</v>
      </c>
      <c r="Z54" s="62" t="s">
        <v>257</v>
      </c>
      <c r="AA54" s="67" t="s">
        <v>49</v>
      </c>
      <c r="AB54" s="59">
        <v>18</v>
      </c>
      <c r="AC54" s="64" t="s">
        <v>261</v>
      </c>
      <c r="AD54" s="61">
        <f t="shared" si="7"/>
        <v>7.9375</v>
      </c>
      <c r="AE54" s="65">
        <v>7.766</v>
      </c>
    </row>
    <row r="55" spans="2:31" x14ac:dyDescent="0.3">
      <c r="B55" s="83" t="str">
        <f t="shared" si="0"/>
        <v>3/8-16 UNC</v>
      </c>
      <c r="C55" s="77" t="s">
        <v>212</v>
      </c>
      <c r="D55" s="77"/>
      <c r="E55" s="74" t="s">
        <v>223</v>
      </c>
      <c r="F55" s="84" t="s">
        <v>229</v>
      </c>
      <c r="G55" s="75">
        <v>16</v>
      </c>
      <c r="H55" s="74" t="s">
        <v>267</v>
      </c>
      <c r="I55" s="87" t="s">
        <v>309</v>
      </c>
      <c r="J55" s="75" t="s">
        <v>316</v>
      </c>
      <c r="K55" s="58" t="s">
        <v>452</v>
      </c>
      <c r="L55" s="23">
        <f t="shared" si="1"/>
        <v>9.5249999999999986</v>
      </c>
      <c r="M55" s="85">
        <f t="shared" si="3"/>
        <v>1.5880000000000001</v>
      </c>
      <c r="N55" s="74">
        <v>60</v>
      </c>
      <c r="O55" s="101">
        <f t="array" ref="O55">IFERROR(INDEX($AD$11:$AE$100,MATCH($B55&amp;$I55,$Y$11:$Y$100&amp;$AC$11:$AC$100,0),MATCH($C55,$AD$9:$AE$9,0)),"-")</f>
        <v>9.5250000000000004</v>
      </c>
      <c r="P55" s="75">
        <v>15</v>
      </c>
      <c r="Q55" s="75">
        <v>0</v>
      </c>
      <c r="R55" s="101">
        <f t="shared" si="4"/>
        <v>8.4939</v>
      </c>
      <c r="S55" s="75">
        <v>12</v>
      </c>
      <c r="T55" s="75">
        <v>4</v>
      </c>
      <c r="U55" s="75">
        <v>8</v>
      </c>
      <c r="V55" s="75">
        <v>10</v>
      </c>
      <c r="W55" s="50">
        <f t="shared" si="5"/>
        <v>15</v>
      </c>
      <c r="X55" s="50">
        <f t="shared" si="6"/>
        <v>8</v>
      </c>
      <c r="Y55" s="63" t="str">
        <f t="shared" si="8"/>
        <v>3/8-16 UNC</v>
      </c>
      <c r="Z55" s="62" t="s">
        <v>257</v>
      </c>
      <c r="AA55" s="67" t="s">
        <v>229</v>
      </c>
      <c r="AB55" s="59">
        <v>16</v>
      </c>
      <c r="AC55" s="64" t="s">
        <v>261</v>
      </c>
      <c r="AD55" s="61">
        <f t="shared" si="7"/>
        <v>9.5250000000000004</v>
      </c>
      <c r="AE55" s="65">
        <v>9.3249999999999993</v>
      </c>
    </row>
    <row r="56" spans="2:31" x14ac:dyDescent="0.3">
      <c r="B56" s="83" t="str">
        <f t="shared" si="0"/>
        <v>7/16-14 UNC</v>
      </c>
      <c r="C56" s="77" t="s">
        <v>212</v>
      </c>
      <c r="D56" s="77"/>
      <c r="E56" s="74" t="s">
        <v>223</v>
      </c>
      <c r="F56" s="84" t="s">
        <v>230</v>
      </c>
      <c r="G56" s="75">
        <v>14</v>
      </c>
      <c r="H56" s="74" t="s">
        <v>267</v>
      </c>
      <c r="I56" s="87" t="s">
        <v>309</v>
      </c>
      <c r="J56" s="75" t="s">
        <v>316</v>
      </c>
      <c r="K56" s="58" t="s">
        <v>452</v>
      </c>
      <c r="L56" s="23">
        <f t="shared" si="1"/>
        <v>11.112499999999999</v>
      </c>
      <c r="M56" s="85">
        <f t="shared" si="3"/>
        <v>1.8140000000000001</v>
      </c>
      <c r="N56" s="74">
        <v>60</v>
      </c>
      <c r="O56" s="101">
        <f t="array" ref="O56">IFERROR(INDEX($AD$11:$AE$100,MATCH($B56&amp;$I56,$Y$11:$Y$100&amp;$AC$11:$AC$100,0),MATCH($C56,$AD$9:$AE$9,0)),"-")</f>
        <v>11.112500000000001</v>
      </c>
      <c r="P56" s="75">
        <v>15</v>
      </c>
      <c r="Q56" s="75">
        <v>0</v>
      </c>
      <c r="R56" s="101">
        <f t="shared" si="4"/>
        <v>9.9341000000000008</v>
      </c>
      <c r="S56" s="75">
        <v>12</v>
      </c>
      <c r="T56" s="75">
        <v>4</v>
      </c>
      <c r="U56" s="75">
        <v>8</v>
      </c>
      <c r="V56" s="75">
        <v>10</v>
      </c>
      <c r="W56" s="50">
        <f t="shared" si="5"/>
        <v>15</v>
      </c>
      <c r="X56" s="50">
        <f t="shared" si="6"/>
        <v>8</v>
      </c>
      <c r="Y56" s="63" t="str">
        <f t="shared" si="8"/>
        <v>7/16-14 UNC</v>
      </c>
      <c r="Z56" s="62" t="s">
        <v>257</v>
      </c>
      <c r="AA56" s="67" t="s">
        <v>230</v>
      </c>
      <c r="AB56" s="59">
        <v>14</v>
      </c>
      <c r="AC56" s="64" t="s">
        <v>261</v>
      </c>
      <c r="AD56" s="61">
        <f t="shared" si="7"/>
        <v>11.112500000000001</v>
      </c>
      <c r="AE56" s="65">
        <v>10.874000000000001</v>
      </c>
    </row>
    <row r="57" spans="2:31" x14ac:dyDescent="0.3">
      <c r="B57" s="83" t="str">
        <f t="shared" si="0"/>
        <v>1/2-13 UNC</v>
      </c>
      <c r="C57" s="77" t="s">
        <v>212</v>
      </c>
      <c r="D57" s="77"/>
      <c r="E57" s="74" t="s">
        <v>223</v>
      </c>
      <c r="F57" s="84" t="s">
        <v>50</v>
      </c>
      <c r="G57" s="75">
        <v>13</v>
      </c>
      <c r="H57" s="74" t="s">
        <v>267</v>
      </c>
      <c r="I57" s="87" t="s">
        <v>309</v>
      </c>
      <c r="J57" s="75" t="s">
        <v>316</v>
      </c>
      <c r="K57" s="58" t="s">
        <v>452</v>
      </c>
      <c r="L57" s="23">
        <f t="shared" si="1"/>
        <v>12.7</v>
      </c>
      <c r="M57" s="85">
        <f t="shared" si="3"/>
        <v>1.954</v>
      </c>
      <c r="N57" s="74">
        <v>60</v>
      </c>
      <c r="O57" s="101">
        <f t="array" ref="O57">IFERROR(INDEX($AD$11:$AE$100,MATCH($B57&amp;$I57,$Y$11:$Y$100&amp;$AC$11:$AC$100,0),MATCH($C57,$AD$9:$AE$9,0)),"-")</f>
        <v>12.7</v>
      </c>
      <c r="P57" s="75">
        <v>15</v>
      </c>
      <c r="Q57" s="75">
        <v>0</v>
      </c>
      <c r="R57" s="101">
        <f t="shared" si="4"/>
        <v>11.430899999999999</v>
      </c>
      <c r="S57" s="75">
        <v>12</v>
      </c>
      <c r="T57" s="75">
        <v>4</v>
      </c>
      <c r="U57" s="75">
        <v>8</v>
      </c>
      <c r="V57" s="75">
        <v>10</v>
      </c>
      <c r="W57" s="50">
        <f t="shared" si="5"/>
        <v>15</v>
      </c>
      <c r="X57" s="50">
        <f t="shared" si="6"/>
        <v>8</v>
      </c>
      <c r="Y57" s="63" t="str">
        <f t="shared" si="8"/>
        <v>1/2-13 UNC</v>
      </c>
      <c r="Z57" s="62" t="s">
        <v>257</v>
      </c>
      <c r="AA57" s="67" t="s">
        <v>50</v>
      </c>
      <c r="AB57" s="59">
        <v>13</v>
      </c>
      <c r="AC57" s="64" t="s">
        <v>261</v>
      </c>
      <c r="AD57" s="61">
        <f t="shared" si="7"/>
        <v>12.7</v>
      </c>
      <c r="AE57" s="65">
        <v>12.441000000000001</v>
      </c>
    </row>
    <row r="58" spans="2:31" x14ac:dyDescent="0.3">
      <c r="B58" s="83" t="str">
        <f t="shared" si="0"/>
        <v>9/16-12 UNC</v>
      </c>
      <c r="C58" s="77" t="s">
        <v>212</v>
      </c>
      <c r="D58" s="77"/>
      <c r="E58" s="74" t="s">
        <v>223</v>
      </c>
      <c r="F58" s="84" t="s">
        <v>51</v>
      </c>
      <c r="G58" s="75">
        <v>12</v>
      </c>
      <c r="H58" s="74" t="s">
        <v>267</v>
      </c>
      <c r="I58" s="87" t="s">
        <v>309</v>
      </c>
      <c r="J58" s="75" t="s">
        <v>316</v>
      </c>
      <c r="K58" s="58" t="s">
        <v>452</v>
      </c>
      <c r="L58" s="23">
        <f t="shared" si="1"/>
        <v>14.2875</v>
      </c>
      <c r="M58" s="85">
        <f t="shared" si="3"/>
        <v>2.117</v>
      </c>
      <c r="N58" s="74">
        <v>60</v>
      </c>
      <c r="O58" s="101">
        <f t="array" ref="O58">IFERROR(INDEX($AD$11:$AE$100,MATCH($B58&amp;$I58,$Y$11:$Y$100&amp;$AC$11:$AC$100,0),MATCH($C58,$AD$9:$AE$9,0)),"-")</f>
        <v>14.2875</v>
      </c>
      <c r="P58" s="75">
        <v>15</v>
      </c>
      <c r="Q58" s="75">
        <v>0</v>
      </c>
      <c r="R58" s="101">
        <f t="shared" si="4"/>
        <v>12.912699999999999</v>
      </c>
      <c r="S58" s="75">
        <v>13</v>
      </c>
      <c r="T58" s="75">
        <v>5</v>
      </c>
      <c r="U58" s="75">
        <v>8</v>
      </c>
      <c r="V58" s="75">
        <v>10</v>
      </c>
      <c r="W58" s="50">
        <f t="shared" si="5"/>
        <v>15</v>
      </c>
      <c r="X58" s="50">
        <f t="shared" si="6"/>
        <v>8</v>
      </c>
      <c r="Y58" s="63" t="str">
        <f t="shared" si="8"/>
        <v>9/16-12 UNC</v>
      </c>
      <c r="Z58" s="62" t="s">
        <v>257</v>
      </c>
      <c r="AA58" s="67" t="s">
        <v>51</v>
      </c>
      <c r="AB58" s="59">
        <v>12</v>
      </c>
      <c r="AC58" s="64" t="s">
        <v>261</v>
      </c>
      <c r="AD58" s="61">
        <f t="shared" si="7"/>
        <v>14.2875</v>
      </c>
      <c r="AE58" s="65">
        <v>14.003</v>
      </c>
    </row>
    <row r="59" spans="2:31" x14ac:dyDescent="0.3">
      <c r="B59" s="83" t="str">
        <f t="shared" si="0"/>
        <v>5/8-11 UNC</v>
      </c>
      <c r="C59" s="77" t="s">
        <v>212</v>
      </c>
      <c r="D59" s="77"/>
      <c r="E59" s="74" t="s">
        <v>223</v>
      </c>
      <c r="F59" s="84" t="s">
        <v>233</v>
      </c>
      <c r="G59" s="75">
        <v>11</v>
      </c>
      <c r="H59" s="74" t="s">
        <v>267</v>
      </c>
      <c r="I59" s="87" t="s">
        <v>309</v>
      </c>
      <c r="J59" s="75" t="s">
        <v>316</v>
      </c>
      <c r="K59" s="58" t="s">
        <v>452</v>
      </c>
      <c r="L59" s="23">
        <f t="shared" si="1"/>
        <v>15.875</v>
      </c>
      <c r="M59" s="85">
        <f t="shared" si="3"/>
        <v>2.3090000000000002</v>
      </c>
      <c r="N59" s="74">
        <v>60</v>
      </c>
      <c r="O59" s="101">
        <f t="array" ref="O59">IFERROR(INDEX($AD$11:$AE$100,MATCH($B59&amp;$I59,$Y$11:$Y$100&amp;$AC$11:$AC$100,0),MATCH($C59,$AD$9:$AE$9,0)),"-")</f>
        <v>15.875</v>
      </c>
      <c r="P59" s="75">
        <v>15</v>
      </c>
      <c r="Q59" s="75">
        <v>0</v>
      </c>
      <c r="R59" s="101">
        <f t="shared" si="4"/>
        <v>14.3752</v>
      </c>
      <c r="S59" s="75">
        <v>13</v>
      </c>
      <c r="T59" s="75">
        <v>5</v>
      </c>
      <c r="U59" s="75">
        <v>8</v>
      </c>
      <c r="V59" s="75">
        <v>10</v>
      </c>
      <c r="W59" s="50">
        <f t="shared" si="5"/>
        <v>15</v>
      </c>
      <c r="X59" s="50">
        <f t="shared" si="6"/>
        <v>8</v>
      </c>
      <c r="Y59" s="63" t="str">
        <f t="shared" si="8"/>
        <v>5/8-11 UNC</v>
      </c>
      <c r="Z59" s="62" t="s">
        <v>257</v>
      </c>
      <c r="AA59" s="67" t="s">
        <v>233</v>
      </c>
      <c r="AB59" s="59">
        <v>11</v>
      </c>
      <c r="AC59" s="64" t="s">
        <v>261</v>
      </c>
      <c r="AD59" s="61">
        <f t="shared" si="7"/>
        <v>15.875</v>
      </c>
      <c r="AE59" s="65">
        <v>15.558999999999999</v>
      </c>
    </row>
    <row r="60" spans="2:31" x14ac:dyDescent="0.3">
      <c r="B60" s="83" t="str">
        <f t="shared" si="0"/>
        <v>3/4-10 UNC</v>
      </c>
      <c r="C60" s="77" t="s">
        <v>212</v>
      </c>
      <c r="D60" s="77"/>
      <c r="E60" s="74" t="s">
        <v>223</v>
      </c>
      <c r="F60" s="84" t="s">
        <v>74</v>
      </c>
      <c r="G60" s="75">
        <v>10</v>
      </c>
      <c r="H60" s="74" t="s">
        <v>267</v>
      </c>
      <c r="I60" s="87" t="s">
        <v>309</v>
      </c>
      <c r="J60" s="75" t="s">
        <v>316</v>
      </c>
      <c r="K60" s="58" t="s">
        <v>452</v>
      </c>
      <c r="L60" s="23">
        <f t="shared" si="1"/>
        <v>19.049999999999997</v>
      </c>
      <c r="M60" s="85">
        <f t="shared" si="3"/>
        <v>2.54</v>
      </c>
      <c r="N60" s="74">
        <v>60</v>
      </c>
      <c r="O60" s="101">
        <f t="array" ref="O60">IFERROR(INDEX($AD$11:$AE$100,MATCH($B60&amp;$I60,$Y$11:$Y$100&amp;$AC$11:$AC$100,0),MATCH($C60,$AD$9:$AE$9,0)),"-")</f>
        <v>19.05</v>
      </c>
      <c r="P60" s="75">
        <v>15</v>
      </c>
      <c r="Q60" s="75">
        <v>0</v>
      </c>
      <c r="R60" s="101">
        <f t="shared" si="4"/>
        <v>17.400200000000002</v>
      </c>
      <c r="S60" s="75">
        <v>12</v>
      </c>
      <c r="T60" s="75">
        <v>4</v>
      </c>
      <c r="U60" s="75">
        <v>8</v>
      </c>
      <c r="V60" s="75">
        <v>10</v>
      </c>
      <c r="W60" s="50">
        <f t="shared" si="5"/>
        <v>15</v>
      </c>
      <c r="X60" s="50">
        <f t="shared" si="6"/>
        <v>8</v>
      </c>
      <c r="Y60" s="63" t="str">
        <f t="shared" si="8"/>
        <v>3/4-10 UNC</v>
      </c>
      <c r="Z60" s="62" t="s">
        <v>257</v>
      </c>
      <c r="AA60" s="67" t="s">
        <v>74</v>
      </c>
      <c r="AB60" s="59">
        <v>10</v>
      </c>
      <c r="AC60" s="64" t="s">
        <v>261</v>
      </c>
      <c r="AD60" s="61">
        <f t="shared" si="7"/>
        <v>19.05</v>
      </c>
      <c r="AE60" s="65">
        <v>18.693999999999999</v>
      </c>
    </row>
    <row r="61" spans="2:31" x14ac:dyDescent="0.3">
      <c r="B61" s="83" t="str">
        <f t="shared" si="0"/>
        <v>7/8-9 UNC</v>
      </c>
      <c r="C61" s="77" t="s">
        <v>212</v>
      </c>
      <c r="D61" s="77"/>
      <c r="E61" s="74" t="s">
        <v>223</v>
      </c>
      <c r="F61" s="84" t="s">
        <v>235</v>
      </c>
      <c r="G61" s="75">
        <v>9</v>
      </c>
      <c r="H61" s="74" t="s">
        <v>267</v>
      </c>
      <c r="I61" s="87" t="s">
        <v>309</v>
      </c>
      <c r="J61" s="75" t="s">
        <v>316</v>
      </c>
      <c r="K61" s="58" t="s">
        <v>452</v>
      </c>
      <c r="L61" s="23">
        <f t="shared" si="1"/>
        <v>22.224999999999998</v>
      </c>
      <c r="M61" s="85">
        <f t="shared" si="3"/>
        <v>2.8220000000000001</v>
      </c>
      <c r="N61" s="74">
        <v>60</v>
      </c>
      <c r="O61" s="101">
        <f t="array" ref="O61">IFERROR(INDEX($AD$11:$AE$100,MATCH($B61&amp;$I61,$Y$11:$Y$100&amp;$AC$11:$AC$100,0),MATCH($C61,$AD$9:$AE$9,0)),"-")</f>
        <v>22.225000000000001</v>
      </c>
      <c r="P61" s="75">
        <v>18</v>
      </c>
      <c r="Q61" s="75">
        <v>0</v>
      </c>
      <c r="R61" s="101">
        <f t="shared" si="4"/>
        <v>20.3919</v>
      </c>
      <c r="S61" s="75">
        <v>13</v>
      </c>
      <c r="T61" s="75">
        <v>5</v>
      </c>
      <c r="U61" s="75">
        <v>8</v>
      </c>
      <c r="V61" s="75">
        <v>10</v>
      </c>
      <c r="W61" s="50">
        <f t="shared" si="5"/>
        <v>18</v>
      </c>
      <c r="X61" s="50">
        <f t="shared" si="6"/>
        <v>8</v>
      </c>
      <c r="Y61" s="63" t="str">
        <f t="shared" si="8"/>
        <v>7/8-9 UNC</v>
      </c>
      <c r="Z61" s="62" t="s">
        <v>257</v>
      </c>
      <c r="AA61" s="67" t="s">
        <v>235</v>
      </c>
      <c r="AB61" s="59">
        <v>9</v>
      </c>
      <c r="AC61" s="64" t="s">
        <v>261</v>
      </c>
      <c r="AD61" s="61">
        <f t="shared" si="7"/>
        <v>22.225000000000001</v>
      </c>
      <c r="AE61" s="65">
        <v>21.821000000000002</v>
      </c>
    </row>
    <row r="62" spans="2:31" x14ac:dyDescent="0.3">
      <c r="B62" s="83" t="str">
        <f t="shared" si="0"/>
        <v>1-8 UNC</v>
      </c>
      <c r="C62" s="77" t="s">
        <v>212</v>
      </c>
      <c r="D62" s="77"/>
      <c r="E62" s="74" t="s">
        <v>223</v>
      </c>
      <c r="F62" s="84" t="s">
        <v>236</v>
      </c>
      <c r="G62" s="75">
        <v>8</v>
      </c>
      <c r="H62" s="74" t="s">
        <v>267</v>
      </c>
      <c r="I62" s="87" t="s">
        <v>309</v>
      </c>
      <c r="J62" s="75" t="s">
        <v>316</v>
      </c>
      <c r="K62" s="58" t="s">
        <v>452</v>
      </c>
      <c r="L62" s="23">
        <f t="shared" si="1"/>
        <v>25.4</v>
      </c>
      <c r="M62" s="85">
        <f t="shared" si="3"/>
        <v>3.1749999999999998</v>
      </c>
      <c r="N62" s="74">
        <v>60</v>
      </c>
      <c r="O62" s="101">
        <f t="array" ref="O62">IFERROR(INDEX($AD$11:$AE$100,MATCH($B62&amp;$I62,$Y$11:$Y$100&amp;$AC$11:$AC$100,0),MATCH($C62,$AD$9:$AE$9,0)),"-")</f>
        <v>25.4</v>
      </c>
      <c r="P62" s="75">
        <v>18</v>
      </c>
      <c r="Q62" s="75">
        <v>0</v>
      </c>
      <c r="R62" s="101">
        <f t="shared" si="4"/>
        <v>23.337800000000001</v>
      </c>
      <c r="S62" s="75">
        <v>15</v>
      </c>
      <c r="T62" s="75">
        <v>5</v>
      </c>
      <c r="U62" s="75">
        <v>10</v>
      </c>
      <c r="V62" s="75">
        <v>5</v>
      </c>
      <c r="W62" s="50">
        <f t="shared" si="5"/>
        <v>18</v>
      </c>
      <c r="X62" s="50">
        <f t="shared" si="6"/>
        <v>10</v>
      </c>
      <c r="Y62" s="63" t="str">
        <f t="shared" si="8"/>
        <v>1-8 UNC</v>
      </c>
      <c r="Z62" s="62" t="s">
        <v>257</v>
      </c>
      <c r="AA62" s="67" t="s">
        <v>236</v>
      </c>
      <c r="AB62" s="59">
        <v>8</v>
      </c>
      <c r="AC62" s="64" t="s">
        <v>261</v>
      </c>
      <c r="AD62" s="61">
        <f t="shared" si="7"/>
        <v>25.4</v>
      </c>
      <c r="AE62" s="65">
        <v>24.936</v>
      </c>
    </row>
    <row r="63" spans="2:31" x14ac:dyDescent="0.3">
      <c r="B63" s="83" t="str">
        <f t="shared" si="0"/>
        <v>1 1/8-7 UNC</v>
      </c>
      <c r="C63" s="77" t="s">
        <v>212</v>
      </c>
      <c r="D63" s="77"/>
      <c r="E63" s="74" t="s">
        <v>223</v>
      </c>
      <c r="F63" s="84" t="s">
        <v>55</v>
      </c>
      <c r="G63" s="75">
        <v>7</v>
      </c>
      <c r="H63" s="74" t="s">
        <v>267</v>
      </c>
      <c r="I63" s="87" t="s">
        <v>309</v>
      </c>
      <c r="J63" s="75" t="s">
        <v>316</v>
      </c>
      <c r="K63" s="58" t="s">
        <v>452</v>
      </c>
      <c r="L63" s="23">
        <f t="shared" si="1"/>
        <v>28.574999999999999</v>
      </c>
      <c r="M63" s="85">
        <f t="shared" si="3"/>
        <v>3.629</v>
      </c>
      <c r="N63" s="74">
        <v>60</v>
      </c>
      <c r="O63" s="101">
        <f t="array" ref="O63">IFERROR(INDEX($AD$11:$AE$100,MATCH($B63&amp;$I63,$Y$11:$Y$100&amp;$AC$11:$AC$100,0),MATCH($C63,$AD$9:$AE$9,0)),"-")</f>
        <v>28.574999999999999</v>
      </c>
      <c r="P63" s="75">
        <v>18</v>
      </c>
      <c r="Q63" s="75">
        <v>0</v>
      </c>
      <c r="R63" s="101">
        <f t="shared" si="4"/>
        <v>26.2182</v>
      </c>
      <c r="S63" s="75">
        <v>15</v>
      </c>
      <c r="T63" s="75">
        <v>5</v>
      </c>
      <c r="U63" s="75">
        <v>10</v>
      </c>
      <c r="V63" s="75">
        <v>5</v>
      </c>
      <c r="W63" s="50">
        <f t="shared" si="5"/>
        <v>18</v>
      </c>
      <c r="X63" s="50">
        <f t="shared" si="6"/>
        <v>10</v>
      </c>
      <c r="Y63" s="63" t="str">
        <f t="shared" si="8"/>
        <v>1 1/8-7 UNC</v>
      </c>
      <c r="Z63" s="62" t="s">
        <v>257</v>
      </c>
      <c r="AA63" s="67" t="s">
        <v>55</v>
      </c>
      <c r="AB63" s="59">
        <v>7</v>
      </c>
      <c r="AC63" s="64" t="s">
        <v>261</v>
      </c>
      <c r="AD63" s="61">
        <f t="shared" si="7"/>
        <v>28.574999999999999</v>
      </c>
      <c r="AE63" s="65">
        <v>28.027000000000001</v>
      </c>
    </row>
    <row r="64" spans="2:31" x14ac:dyDescent="0.3">
      <c r="B64" s="83" t="str">
        <f t="shared" si="0"/>
        <v>1 1/4-7 UNC</v>
      </c>
      <c r="C64" s="77" t="s">
        <v>212</v>
      </c>
      <c r="D64" s="77"/>
      <c r="E64" s="74" t="s">
        <v>223</v>
      </c>
      <c r="F64" s="84" t="s">
        <v>238</v>
      </c>
      <c r="G64" s="75">
        <v>7</v>
      </c>
      <c r="H64" s="74" t="s">
        <v>267</v>
      </c>
      <c r="I64" s="87" t="s">
        <v>309</v>
      </c>
      <c r="J64" s="75" t="s">
        <v>316</v>
      </c>
      <c r="K64" s="58" t="s">
        <v>452</v>
      </c>
      <c r="L64" s="23">
        <f t="shared" si="1"/>
        <v>31.75</v>
      </c>
      <c r="M64" s="85">
        <f t="shared" si="3"/>
        <v>3.629</v>
      </c>
      <c r="N64" s="74">
        <v>60</v>
      </c>
      <c r="O64" s="101">
        <f t="array" ref="O64">IFERROR(INDEX($AD$11:$AE$100,MATCH($B64&amp;$I64,$Y$11:$Y$100&amp;$AC$11:$AC$100,0),MATCH($C64,$AD$9:$AE$9,0)),"-")</f>
        <v>31.75</v>
      </c>
      <c r="P64" s="75">
        <v>18</v>
      </c>
      <c r="Q64" s="75">
        <v>0</v>
      </c>
      <c r="R64" s="101">
        <f t="shared" si="4"/>
        <v>29.3932</v>
      </c>
      <c r="S64" s="75">
        <v>15</v>
      </c>
      <c r="T64" s="75">
        <v>5</v>
      </c>
      <c r="U64" s="75">
        <v>10</v>
      </c>
      <c r="V64" s="75">
        <v>5</v>
      </c>
      <c r="W64" s="50">
        <f t="shared" si="5"/>
        <v>18</v>
      </c>
      <c r="X64" s="50">
        <f t="shared" si="6"/>
        <v>10</v>
      </c>
      <c r="Y64" s="63" t="str">
        <f t="shared" si="8"/>
        <v>1 1/4-7 UNC</v>
      </c>
      <c r="Z64" s="62" t="s">
        <v>257</v>
      </c>
      <c r="AA64" s="67" t="s">
        <v>238</v>
      </c>
      <c r="AB64" s="59">
        <v>7</v>
      </c>
      <c r="AC64" s="64" t="s">
        <v>261</v>
      </c>
      <c r="AD64" s="61">
        <f t="shared" si="7"/>
        <v>31.75</v>
      </c>
      <c r="AE64" s="65">
        <v>31.207000000000001</v>
      </c>
    </row>
    <row r="65" spans="2:31" x14ac:dyDescent="0.3">
      <c r="B65" s="83" t="str">
        <f t="shared" si="0"/>
        <v>1 3/8-6 UNC</v>
      </c>
      <c r="C65" s="77" t="s">
        <v>212</v>
      </c>
      <c r="D65" s="77"/>
      <c r="E65" s="74" t="s">
        <v>223</v>
      </c>
      <c r="F65" s="84" t="s">
        <v>239</v>
      </c>
      <c r="G65" s="75">
        <v>6</v>
      </c>
      <c r="H65" s="74" t="s">
        <v>267</v>
      </c>
      <c r="I65" s="87" t="s">
        <v>309</v>
      </c>
      <c r="J65" s="75" t="s">
        <v>316</v>
      </c>
      <c r="K65" s="58" t="s">
        <v>452</v>
      </c>
      <c r="L65" s="23">
        <f t="shared" si="1"/>
        <v>34.924999999999997</v>
      </c>
      <c r="M65" s="85">
        <f t="shared" si="3"/>
        <v>4.2329999999999997</v>
      </c>
      <c r="N65" s="74">
        <v>60</v>
      </c>
      <c r="O65" s="101">
        <f t="array" ref="O65">IFERROR(INDEX($AD$11:$AE$100,MATCH($B65&amp;$I65,$Y$11:$Y$100&amp;$AC$11:$AC$100,0),MATCH($C65,$AD$9:$AE$9,0)),"-")</f>
        <v>34.924999999999997</v>
      </c>
      <c r="P65" s="75">
        <v>20</v>
      </c>
      <c r="Q65" s="75">
        <v>0</v>
      </c>
      <c r="R65" s="101">
        <f t="shared" si="4"/>
        <v>32.175400000000003</v>
      </c>
      <c r="S65" s="75">
        <v>16</v>
      </c>
      <c r="T65" s="75">
        <v>6</v>
      </c>
      <c r="U65" s="75">
        <v>10</v>
      </c>
      <c r="V65" s="75">
        <v>5</v>
      </c>
      <c r="W65" s="50">
        <f t="shared" si="5"/>
        <v>20</v>
      </c>
      <c r="X65" s="50">
        <f t="shared" si="6"/>
        <v>10</v>
      </c>
      <c r="Y65" s="63" t="str">
        <f t="shared" si="8"/>
        <v>1 3/8-6 UNC</v>
      </c>
      <c r="Z65" s="62" t="s">
        <v>257</v>
      </c>
      <c r="AA65" s="67" t="s">
        <v>239</v>
      </c>
      <c r="AB65" s="59">
        <v>6</v>
      </c>
      <c r="AC65" s="64" t="s">
        <v>261</v>
      </c>
      <c r="AD65" s="61">
        <f t="shared" si="7"/>
        <v>34.924999999999997</v>
      </c>
      <c r="AE65" s="65">
        <v>34.271000000000001</v>
      </c>
    </row>
    <row r="66" spans="2:31" x14ac:dyDescent="0.3">
      <c r="B66" s="83" t="str">
        <f t="shared" si="0"/>
        <v>1 1/2-6 UNC</v>
      </c>
      <c r="C66" s="77" t="s">
        <v>212</v>
      </c>
      <c r="D66" s="77"/>
      <c r="E66" s="74" t="s">
        <v>223</v>
      </c>
      <c r="F66" s="84" t="s">
        <v>54</v>
      </c>
      <c r="G66" s="75">
        <v>6</v>
      </c>
      <c r="H66" s="74" t="s">
        <v>267</v>
      </c>
      <c r="I66" s="87" t="s">
        <v>309</v>
      </c>
      <c r="J66" s="75" t="s">
        <v>316</v>
      </c>
      <c r="K66" s="58" t="s">
        <v>452</v>
      </c>
      <c r="L66" s="23">
        <f t="shared" si="1"/>
        <v>38.099999999999994</v>
      </c>
      <c r="M66" s="85">
        <f t="shared" si="3"/>
        <v>4.2329999999999997</v>
      </c>
      <c r="N66" s="74">
        <v>60</v>
      </c>
      <c r="O66" s="101">
        <f t="array" ref="O66">IFERROR(INDEX($AD$11:$AE$100,MATCH($B66&amp;$I66,$Y$11:$Y$100&amp;$AC$11:$AC$100,0),MATCH($C66,$AD$9:$AE$9,0)),"-")</f>
        <v>38.1</v>
      </c>
      <c r="P66" s="75">
        <v>20</v>
      </c>
      <c r="Q66" s="75">
        <v>0</v>
      </c>
      <c r="R66" s="101">
        <f t="shared" si="4"/>
        <v>35.3504</v>
      </c>
      <c r="S66" s="75">
        <v>16</v>
      </c>
      <c r="T66" s="75">
        <v>6</v>
      </c>
      <c r="U66" s="75">
        <v>10</v>
      </c>
      <c r="V66" s="75">
        <v>5</v>
      </c>
      <c r="W66" s="50">
        <f t="shared" si="5"/>
        <v>20</v>
      </c>
      <c r="X66" s="50">
        <f t="shared" si="6"/>
        <v>10</v>
      </c>
      <c r="Y66" s="63" t="str">
        <f t="shared" si="8"/>
        <v>1 1/2-6 UNC</v>
      </c>
      <c r="Z66" s="62" t="s">
        <v>257</v>
      </c>
      <c r="AA66" s="67" t="s">
        <v>54</v>
      </c>
      <c r="AB66" s="59">
        <v>6</v>
      </c>
      <c r="AC66" s="64" t="s">
        <v>261</v>
      </c>
      <c r="AD66" s="61">
        <f t="shared" si="7"/>
        <v>38.1</v>
      </c>
      <c r="AE66" s="65">
        <v>37.448</v>
      </c>
    </row>
    <row r="67" spans="2:31" x14ac:dyDescent="0.3">
      <c r="B67" s="83" t="str">
        <f t="shared" si="0"/>
        <v>1 3/4-5 UNC</v>
      </c>
      <c r="C67" s="77" t="s">
        <v>212</v>
      </c>
      <c r="D67" s="77"/>
      <c r="E67" s="74" t="s">
        <v>223</v>
      </c>
      <c r="F67" s="84" t="s">
        <v>57</v>
      </c>
      <c r="G67" s="75">
        <v>5</v>
      </c>
      <c r="H67" s="74" t="s">
        <v>267</v>
      </c>
      <c r="I67" s="87" t="s">
        <v>309</v>
      </c>
      <c r="J67" s="75" t="s">
        <v>316</v>
      </c>
      <c r="K67" s="58" t="s">
        <v>452</v>
      </c>
      <c r="L67" s="23">
        <f t="shared" si="1"/>
        <v>44.449999999999996</v>
      </c>
      <c r="M67" s="85">
        <f t="shared" si="3"/>
        <v>5.08</v>
      </c>
      <c r="N67" s="74">
        <v>60</v>
      </c>
      <c r="O67" s="101">
        <f t="array" ref="O67">IFERROR(INDEX($AD$11:$AE$100,MATCH($B67&amp;$I67,$Y$11:$Y$100&amp;$AC$11:$AC$100,0),MATCH($C67,$AD$9:$AE$9,0)),"-")</f>
        <v>44.45</v>
      </c>
      <c r="P67" s="75">
        <v>20</v>
      </c>
      <c r="Q67" s="75">
        <v>0</v>
      </c>
      <c r="R67" s="101">
        <f t="shared" si="4"/>
        <v>41.150399999999998</v>
      </c>
      <c r="S67" s="75">
        <v>19</v>
      </c>
      <c r="T67" s="75">
        <v>6</v>
      </c>
      <c r="U67" s="75">
        <v>10</v>
      </c>
      <c r="V67" s="75">
        <v>5</v>
      </c>
      <c r="W67" s="50">
        <f t="shared" si="5"/>
        <v>20</v>
      </c>
      <c r="X67" s="50">
        <f t="shared" si="6"/>
        <v>13</v>
      </c>
      <c r="Y67" s="63" t="str">
        <f t="shared" si="8"/>
        <v>1 3/4-5 UNC</v>
      </c>
      <c r="Z67" s="62" t="s">
        <v>257</v>
      </c>
      <c r="AA67" s="67" t="s">
        <v>57</v>
      </c>
      <c r="AB67" s="59">
        <v>5</v>
      </c>
      <c r="AC67" s="64" t="s">
        <v>261</v>
      </c>
      <c r="AD67" s="61">
        <f t="shared" si="7"/>
        <v>44.45</v>
      </c>
      <c r="AE67" s="65">
        <v>43.645000000000003</v>
      </c>
    </row>
    <row r="68" spans="2:31" x14ac:dyDescent="0.3">
      <c r="B68" s="83" t="str">
        <f t="shared" si="0"/>
        <v>2-4 1/2 UNC</v>
      </c>
      <c r="C68" s="77" t="s">
        <v>212</v>
      </c>
      <c r="D68" s="77"/>
      <c r="E68" s="74" t="s">
        <v>223</v>
      </c>
      <c r="F68" s="84" t="s">
        <v>58</v>
      </c>
      <c r="G68" s="84" t="s">
        <v>107</v>
      </c>
      <c r="H68" s="74" t="s">
        <v>267</v>
      </c>
      <c r="I68" s="87" t="s">
        <v>309</v>
      </c>
      <c r="J68" s="75" t="s">
        <v>316</v>
      </c>
      <c r="K68" s="58" t="s">
        <v>452</v>
      </c>
      <c r="L68" s="23">
        <f t="shared" si="1"/>
        <v>50.8</v>
      </c>
      <c r="M68" s="85">
        <f t="shared" si="3"/>
        <v>5.6440000000000001</v>
      </c>
      <c r="N68" s="74">
        <v>60</v>
      </c>
      <c r="O68" s="101">
        <f t="array" ref="O68">IFERROR(INDEX($AD$11:$AE$100,MATCH($B68&amp;$I68,$Y$11:$Y$100&amp;$AC$11:$AC$100,0),MATCH($C68,$AD$9:$AE$9,0)),"-")</f>
        <v>50.8</v>
      </c>
      <c r="P68" s="75">
        <v>20</v>
      </c>
      <c r="Q68" s="75">
        <v>0</v>
      </c>
      <c r="R68" s="101">
        <f t="shared" si="4"/>
        <v>47.133800000000001</v>
      </c>
      <c r="S68" s="75">
        <v>19</v>
      </c>
      <c r="T68" s="75">
        <v>6</v>
      </c>
      <c r="U68" s="75">
        <v>10</v>
      </c>
      <c r="V68" s="75">
        <v>5</v>
      </c>
      <c r="W68" s="50">
        <f t="shared" si="5"/>
        <v>20</v>
      </c>
      <c r="X68" s="50">
        <f t="shared" si="6"/>
        <v>13</v>
      </c>
      <c r="Y68" s="63" t="str">
        <f t="shared" si="8"/>
        <v>2-4 1/2 UNC</v>
      </c>
      <c r="Z68" s="62" t="s">
        <v>257</v>
      </c>
      <c r="AA68" s="67" t="s">
        <v>58</v>
      </c>
      <c r="AB68" s="67" t="s">
        <v>107</v>
      </c>
      <c r="AC68" s="64" t="s">
        <v>261</v>
      </c>
      <c r="AD68" s="61">
        <f t="shared" si="7"/>
        <v>50.8</v>
      </c>
      <c r="AE68" s="65">
        <v>49.893000000000001</v>
      </c>
    </row>
    <row r="69" spans="2:31" x14ac:dyDescent="0.3">
      <c r="B69" s="83" t="str">
        <f t="shared" si="0"/>
        <v>2 1/4-4 1/2 UNC</v>
      </c>
      <c r="C69" s="77" t="s">
        <v>212</v>
      </c>
      <c r="D69" s="77"/>
      <c r="E69" s="74" t="s">
        <v>223</v>
      </c>
      <c r="F69" s="84" t="s">
        <v>59</v>
      </c>
      <c r="G69" s="84" t="s">
        <v>107</v>
      </c>
      <c r="H69" s="74" t="s">
        <v>267</v>
      </c>
      <c r="I69" s="87" t="s">
        <v>309</v>
      </c>
      <c r="J69" s="75" t="s">
        <v>316</v>
      </c>
      <c r="K69" s="58" t="s">
        <v>452</v>
      </c>
      <c r="L69" s="23">
        <f t="shared" si="1"/>
        <v>57.15</v>
      </c>
      <c r="M69" s="85">
        <f t="shared" si="3"/>
        <v>5.6440000000000001</v>
      </c>
      <c r="N69" s="74">
        <v>60</v>
      </c>
      <c r="O69" s="101">
        <f t="array" ref="O69">IFERROR(INDEX($AD$11:$AE$100,MATCH($B69&amp;$I69,$Y$11:$Y$100&amp;$AC$11:$AC$100,0),MATCH($C69,$AD$9:$AE$9,0)),"-")</f>
        <v>57.15</v>
      </c>
      <c r="P69" s="75">
        <v>20</v>
      </c>
      <c r="Q69" s="75">
        <v>0</v>
      </c>
      <c r="R69" s="101">
        <f t="shared" si="4"/>
        <v>53.483800000000002</v>
      </c>
      <c r="S69" s="75">
        <v>19</v>
      </c>
      <c r="T69" s="75">
        <v>6</v>
      </c>
      <c r="U69" s="75">
        <v>10</v>
      </c>
      <c r="V69" s="75">
        <v>5</v>
      </c>
      <c r="W69" s="50">
        <f t="shared" si="5"/>
        <v>20</v>
      </c>
      <c r="X69" s="50">
        <f t="shared" si="6"/>
        <v>13</v>
      </c>
      <c r="Y69" s="63" t="str">
        <f t="shared" si="8"/>
        <v>2 1/4-4 1/2 UNC</v>
      </c>
      <c r="Z69" s="62" t="s">
        <v>257</v>
      </c>
      <c r="AA69" s="67" t="s">
        <v>59</v>
      </c>
      <c r="AB69" s="67" t="s">
        <v>107</v>
      </c>
      <c r="AC69" s="64" t="s">
        <v>261</v>
      </c>
      <c r="AD69" s="61">
        <f t="shared" si="7"/>
        <v>57.15</v>
      </c>
      <c r="AE69" s="65">
        <v>56.247999999999998</v>
      </c>
    </row>
    <row r="70" spans="2:31" x14ac:dyDescent="0.3">
      <c r="B70" s="83" t="str">
        <f t="shared" si="0"/>
        <v>2 1/2-4 UNC</v>
      </c>
      <c r="C70" s="77" t="s">
        <v>212</v>
      </c>
      <c r="D70" s="77"/>
      <c r="E70" s="74" t="s">
        <v>223</v>
      </c>
      <c r="F70" s="84" t="s">
        <v>244</v>
      </c>
      <c r="G70" s="75">
        <v>4</v>
      </c>
      <c r="H70" s="74" t="s">
        <v>267</v>
      </c>
      <c r="I70" s="87" t="s">
        <v>309</v>
      </c>
      <c r="J70" s="75" t="s">
        <v>316</v>
      </c>
      <c r="K70" s="58" t="s">
        <v>452</v>
      </c>
      <c r="L70" s="23">
        <f t="shared" si="1"/>
        <v>63.5</v>
      </c>
      <c r="M70" s="85">
        <f t="shared" si="3"/>
        <v>6.35</v>
      </c>
      <c r="N70" s="74">
        <v>60</v>
      </c>
      <c r="O70" s="101">
        <f t="array" ref="O70">IFERROR(INDEX($AD$11:$AE$100,MATCH($B70&amp;$I70,$Y$11:$Y$100&amp;$AC$11:$AC$100,0),MATCH($C70,$AD$9:$AE$9,0)),"-")</f>
        <v>63.5</v>
      </c>
      <c r="P70" s="75">
        <v>23</v>
      </c>
      <c r="Q70" s="75">
        <v>0</v>
      </c>
      <c r="R70" s="101">
        <f t="shared" si="4"/>
        <v>59.375599999999999</v>
      </c>
      <c r="S70" s="75">
        <v>20</v>
      </c>
      <c r="T70" s="75">
        <v>7</v>
      </c>
      <c r="U70" s="75">
        <v>10</v>
      </c>
      <c r="V70" s="75">
        <v>5</v>
      </c>
      <c r="W70" s="50">
        <f t="shared" si="5"/>
        <v>23</v>
      </c>
      <c r="X70" s="50">
        <f t="shared" si="6"/>
        <v>13</v>
      </c>
      <c r="Y70" s="63" t="str">
        <f t="shared" si="8"/>
        <v>2 1/2-4 UNC</v>
      </c>
      <c r="Z70" s="62" t="s">
        <v>257</v>
      </c>
      <c r="AA70" s="67" t="s">
        <v>244</v>
      </c>
      <c r="AB70" s="59">
        <v>4</v>
      </c>
      <c r="AC70" s="64" t="s">
        <v>261</v>
      </c>
      <c r="AD70" s="61">
        <f t="shared" si="7"/>
        <v>63.5</v>
      </c>
      <c r="AE70" s="65">
        <v>62.466999999999999</v>
      </c>
    </row>
    <row r="71" spans="2:31" x14ac:dyDescent="0.3">
      <c r="B71" s="83" t="str">
        <f t="shared" si="0"/>
        <v>2 3/4-4 UNC</v>
      </c>
      <c r="C71" s="77" t="s">
        <v>212</v>
      </c>
      <c r="D71" s="77"/>
      <c r="E71" s="74" t="s">
        <v>223</v>
      </c>
      <c r="F71" s="84" t="s">
        <v>61</v>
      </c>
      <c r="G71" s="75">
        <v>4</v>
      </c>
      <c r="H71" s="74" t="s">
        <v>267</v>
      </c>
      <c r="I71" s="87" t="s">
        <v>309</v>
      </c>
      <c r="J71" s="75" t="s">
        <v>316</v>
      </c>
      <c r="K71" s="58" t="s">
        <v>452</v>
      </c>
      <c r="L71" s="23">
        <f t="shared" si="1"/>
        <v>69.849999999999994</v>
      </c>
      <c r="M71" s="85">
        <f t="shared" si="3"/>
        <v>6.35</v>
      </c>
      <c r="N71" s="74">
        <v>60</v>
      </c>
      <c r="O71" s="101">
        <f t="array" ref="O71">IFERROR(INDEX($AD$11:$AE$100,MATCH($B71&amp;$I71,$Y$11:$Y$100&amp;$AC$11:$AC$100,0),MATCH($C71,$AD$9:$AE$9,0)),"-")</f>
        <v>69.849999999999994</v>
      </c>
      <c r="P71" s="75">
        <v>23</v>
      </c>
      <c r="Q71" s="75">
        <v>0</v>
      </c>
      <c r="R71" s="101">
        <f t="shared" si="4"/>
        <v>65.7256</v>
      </c>
      <c r="S71" s="75">
        <v>20</v>
      </c>
      <c r="T71" s="75">
        <v>7</v>
      </c>
      <c r="U71" s="75">
        <v>10</v>
      </c>
      <c r="V71" s="75">
        <v>5</v>
      </c>
      <c r="W71" s="50">
        <f t="shared" si="5"/>
        <v>23</v>
      </c>
      <c r="X71" s="50">
        <f t="shared" si="6"/>
        <v>13</v>
      </c>
      <c r="Y71" s="63" t="str">
        <f t="shared" si="8"/>
        <v>2 3/4-4 UNC</v>
      </c>
      <c r="Z71" s="62" t="s">
        <v>257</v>
      </c>
      <c r="AA71" s="67" t="s">
        <v>61</v>
      </c>
      <c r="AB71" s="59">
        <v>4</v>
      </c>
      <c r="AC71" s="64" t="s">
        <v>261</v>
      </c>
      <c r="AD71" s="61">
        <f t="shared" si="7"/>
        <v>69.849999999999994</v>
      </c>
      <c r="AE71" s="65">
        <v>68.822999999999993</v>
      </c>
    </row>
    <row r="72" spans="2:31" x14ac:dyDescent="0.3">
      <c r="B72" s="83" t="str">
        <f t="shared" si="0"/>
        <v>3-4 UNC</v>
      </c>
      <c r="C72" s="77" t="s">
        <v>212</v>
      </c>
      <c r="D72" s="77"/>
      <c r="E72" s="74" t="s">
        <v>223</v>
      </c>
      <c r="F72" s="84" t="s">
        <v>80</v>
      </c>
      <c r="G72" s="75">
        <v>4</v>
      </c>
      <c r="H72" s="74" t="s">
        <v>267</v>
      </c>
      <c r="I72" s="87" t="s">
        <v>309</v>
      </c>
      <c r="J72" s="75" t="s">
        <v>316</v>
      </c>
      <c r="K72" s="58" t="s">
        <v>452</v>
      </c>
      <c r="L72" s="23">
        <f t="shared" si="1"/>
        <v>76.199999999999989</v>
      </c>
      <c r="M72" s="85">
        <f t="shared" si="3"/>
        <v>6.35</v>
      </c>
      <c r="N72" s="74">
        <v>60</v>
      </c>
      <c r="O72" s="101">
        <f t="array" ref="O72">IFERROR(INDEX($AD$11:$AE$100,MATCH($B72&amp;$I72,$Y$11:$Y$100&amp;$AC$11:$AC$100,0),MATCH($C72,$AD$9:$AE$9,0)),"-")</f>
        <v>76.2</v>
      </c>
      <c r="P72" s="75">
        <v>23</v>
      </c>
      <c r="Q72" s="75">
        <v>0</v>
      </c>
      <c r="R72" s="101">
        <f t="shared" si="4"/>
        <v>72.075599999999994</v>
      </c>
      <c r="S72" s="75">
        <v>20</v>
      </c>
      <c r="T72" s="75">
        <v>7</v>
      </c>
      <c r="U72" s="75">
        <v>10</v>
      </c>
      <c r="V72" s="75">
        <v>5</v>
      </c>
      <c r="W72" s="50">
        <f t="shared" si="5"/>
        <v>23</v>
      </c>
      <c r="X72" s="50">
        <f t="shared" si="6"/>
        <v>13</v>
      </c>
      <c r="Y72" s="63" t="str">
        <f t="shared" si="8"/>
        <v>3-4 UNC</v>
      </c>
      <c r="Z72" s="62" t="s">
        <v>257</v>
      </c>
      <c r="AA72" s="67" t="s">
        <v>80</v>
      </c>
      <c r="AB72" s="59">
        <v>4</v>
      </c>
      <c r="AC72" s="64" t="s">
        <v>261</v>
      </c>
      <c r="AD72" s="61">
        <f t="shared" si="7"/>
        <v>76.2</v>
      </c>
      <c r="AE72" s="65">
        <v>75.177999999999997</v>
      </c>
    </row>
    <row r="73" spans="2:31" x14ac:dyDescent="0.3">
      <c r="B73" s="83" t="str">
        <f t="shared" si="0"/>
        <v>3 1/4-4 UNC</v>
      </c>
      <c r="C73" s="77" t="s">
        <v>212</v>
      </c>
      <c r="D73" s="77"/>
      <c r="E73" s="74" t="s">
        <v>223</v>
      </c>
      <c r="F73" s="84" t="s">
        <v>62</v>
      </c>
      <c r="G73" s="75">
        <v>4</v>
      </c>
      <c r="H73" s="74" t="s">
        <v>267</v>
      </c>
      <c r="I73" s="87" t="s">
        <v>309</v>
      </c>
      <c r="J73" s="75" t="s">
        <v>316</v>
      </c>
      <c r="K73" s="58" t="s">
        <v>452</v>
      </c>
      <c r="L73" s="23">
        <f t="shared" si="1"/>
        <v>82.55</v>
      </c>
      <c r="M73" s="85">
        <f t="shared" si="3"/>
        <v>6.35</v>
      </c>
      <c r="N73" s="74">
        <v>60</v>
      </c>
      <c r="O73" s="101">
        <f t="array" ref="O73">IFERROR(INDEX($AD$11:$AE$100,MATCH($B73&amp;$I73,$Y$11:$Y$100&amp;$AC$11:$AC$100,0),MATCH($C73,$AD$9:$AE$9,0)),"-")</f>
        <v>82.55</v>
      </c>
      <c r="P73" s="75">
        <v>23</v>
      </c>
      <c r="Q73" s="75">
        <v>0</v>
      </c>
      <c r="R73" s="101">
        <f t="shared" si="4"/>
        <v>78.425600000000003</v>
      </c>
      <c r="S73" s="75">
        <v>20</v>
      </c>
      <c r="T73" s="75">
        <v>7</v>
      </c>
      <c r="U73" s="75">
        <v>10</v>
      </c>
      <c r="V73" s="75">
        <v>5</v>
      </c>
      <c r="W73" s="50">
        <f t="shared" si="5"/>
        <v>23</v>
      </c>
      <c r="X73" s="50">
        <f t="shared" si="6"/>
        <v>13</v>
      </c>
      <c r="Y73" s="63" t="str">
        <f t="shared" si="8"/>
        <v>3 1/4-4 UNC</v>
      </c>
      <c r="Z73" s="62" t="s">
        <v>257</v>
      </c>
      <c r="AA73" s="67" t="s">
        <v>62</v>
      </c>
      <c r="AB73" s="59">
        <v>4</v>
      </c>
      <c r="AC73" s="64" t="s">
        <v>261</v>
      </c>
      <c r="AD73" s="61">
        <f t="shared" si="7"/>
        <v>82.55</v>
      </c>
      <c r="AE73" s="65">
        <v>81.533000000000001</v>
      </c>
    </row>
    <row r="74" spans="2:31" x14ac:dyDescent="0.3">
      <c r="B74" s="83" t="str">
        <f t="shared" si="0"/>
        <v>3 1/2-4 UNC</v>
      </c>
      <c r="C74" s="77" t="s">
        <v>212</v>
      </c>
      <c r="D74" s="77"/>
      <c r="E74" s="74" t="s">
        <v>223</v>
      </c>
      <c r="F74" s="84" t="s">
        <v>63</v>
      </c>
      <c r="G74" s="75">
        <v>4</v>
      </c>
      <c r="H74" s="74" t="s">
        <v>267</v>
      </c>
      <c r="I74" s="87" t="s">
        <v>309</v>
      </c>
      <c r="J74" s="75" t="s">
        <v>316</v>
      </c>
      <c r="K74" s="58" t="s">
        <v>452</v>
      </c>
      <c r="L74" s="23">
        <f t="shared" si="1"/>
        <v>88.899999999999991</v>
      </c>
      <c r="M74" s="85">
        <f t="shared" si="3"/>
        <v>6.35</v>
      </c>
      <c r="N74" s="74">
        <v>60</v>
      </c>
      <c r="O74" s="101">
        <f t="array" ref="O74">IFERROR(INDEX($AD$11:$AE$100,MATCH($B74&amp;$I74,$Y$11:$Y$100&amp;$AC$11:$AC$100,0),MATCH($C74,$AD$9:$AE$9,0)),"-")</f>
        <v>88.9</v>
      </c>
      <c r="P74" s="75">
        <v>23</v>
      </c>
      <c r="Q74" s="75">
        <v>0</v>
      </c>
      <c r="R74" s="101">
        <f t="shared" si="4"/>
        <v>84.775599999999997</v>
      </c>
      <c r="S74" s="75">
        <v>20</v>
      </c>
      <c r="T74" s="75">
        <v>7</v>
      </c>
      <c r="U74" s="75">
        <v>10</v>
      </c>
      <c r="V74" s="75">
        <v>5</v>
      </c>
      <c r="W74" s="50">
        <f t="shared" si="5"/>
        <v>23</v>
      </c>
      <c r="X74" s="50">
        <f t="shared" si="6"/>
        <v>13</v>
      </c>
      <c r="Y74" s="63" t="str">
        <f t="shared" si="8"/>
        <v>3 1/2-4 UNC</v>
      </c>
      <c r="Z74" s="62" t="s">
        <v>257</v>
      </c>
      <c r="AA74" s="67" t="s">
        <v>63</v>
      </c>
      <c r="AB74" s="59">
        <v>4</v>
      </c>
      <c r="AC74" s="64" t="s">
        <v>261</v>
      </c>
      <c r="AD74" s="61">
        <f t="shared" si="7"/>
        <v>88.9</v>
      </c>
      <c r="AE74" s="65">
        <v>87.888000000000005</v>
      </c>
    </row>
    <row r="75" spans="2:31" x14ac:dyDescent="0.3">
      <c r="B75" s="83" t="str">
        <f t="shared" ref="B75:B138" si="9">CONCATENATE(F75,"-",G75," ",E75)</f>
        <v>3 3/4-4 UNC</v>
      </c>
      <c r="C75" s="77" t="s">
        <v>212</v>
      </c>
      <c r="D75" s="77"/>
      <c r="E75" s="74" t="s">
        <v>223</v>
      </c>
      <c r="F75" s="84" t="s">
        <v>64</v>
      </c>
      <c r="G75" s="75">
        <v>4</v>
      </c>
      <c r="H75" s="74" t="s">
        <v>267</v>
      </c>
      <c r="I75" s="87" t="s">
        <v>309</v>
      </c>
      <c r="J75" s="75" t="s">
        <v>316</v>
      </c>
      <c r="K75" s="58" t="s">
        <v>452</v>
      </c>
      <c r="L75" s="23">
        <f t="shared" ref="L75:L138" si="10">IFERROR(IF(OR(TYPE(FIND("/",F75))=16,TYPE(FIND(" ",F75))=1),VALUE(F75),VALUE("0 "&amp;F75))*25.4,INDEX(AH$11:AH$20,MATCH(F75,AG$11:AG$20,0)))</f>
        <v>95.25</v>
      </c>
      <c r="M75" s="85">
        <f t="shared" si="3"/>
        <v>6.35</v>
      </c>
      <c r="N75" s="74">
        <v>60</v>
      </c>
      <c r="O75" s="101">
        <f t="array" ref="O75">IFERROR(INDEX($AD$11:$AE$100,MATCH($B75&amp;$I75,$Y$11:$Y$100&amp;$AC$11:$AC$100,0),MATCH($C75,$AD$9:$AE$9,0)),"-")</f>
        <v>95.25</v>
      </c>
      <c r="P75" s="75">
        <v>23</v>
      </c>
      <c r="Q75" s="75">
        <v>0</v>
      </c>
      <c r="R75" s="101">
        <f t="shared" si="4"/>
        <v>91.125600000000006</v>
      </c>
      <c r="S75" s="75">
        <v>20</v>
      </c>
      <c r="T75" s="75">
        <v>7</v>
      </c>
      <c r="U75" s="75">
        <v>10</v>
      </c>
      <c r="V75" s="75">
        <v>5</v>
      </c>
      <c r="W75" s="50">
        <f t="shared" si="5"/>
        <v>23</v>
      </c>
      <c r="X75" s="50">
        <f t="shared" si="6"/>
        <v>13</v>
      </c>
      <c r="Y75" s="63" t="str">
        <f t="shared" ref="Y75:Y100" si="11">CONCATENATE(AA75,"-",AB75," ",Z75)</f>
        <v>3 3/4-4 UNC</v>
      </c>
      <c r="Z75" s="62" t="s">
        <v>257</v>
      </c>
      <c r="AA75" s="67" t="s">
        <v>64</v>
      </c>
      <c r="AB75" s="59">
        <v>4</v>
      </c>
      <c r="AC75" s="64" t="s">
        <v>261</v>
      </c>
      <c r="AD75" s="61">
        <f t="shared" si="7"/>
        <v>95.25</v>
      </c>
      <c r="AE75" s="65">
        <v>94.242999999999995</v>
      </c>
    </row>
    <row r="76" spans="2:31" x14ac:dyDescent="0.3">
      <c r="B76" s="83" t="str">
        <f t="shared" si="9"/>
        <v>4-4 UNC</v>
      </c>
      <c r="C76" s="77" t="s">
        <v>212</v>
      </c>
      <c r="D76" s="77"/>
      <c r="E76" s="74" t="s">
        <v>223</v>
      </c>
      <c r="F76" s="84" t="s">
        <v>65</v>
      </c>
      <c r="G76" s="75">
        <v>4</v>
      </c>
      <c r="H76" s="74" t="s">
        <v>267</v>
      </c>
      <c r="I76" s="87" t="s">
        <v>309</v>
      </c>
      <c r="J76" s="75" t="s">
        <v>316</v>
      </c>
      <c r="K76" s="58" t="s">
        <v>452</v>
      </c>
      <c r="L76" s="23">
        <f t="shared" si="10"/>
        <v>101.6</v>
      </c>
      <c r="M76" s="85">
        <f t="shared" ref="M76:M139" si="12">ROUND(25.4/G76,3)</f>
        <v>6.35</v>
      </c>
      <c r="N76" s="74">
        <v>60</v>
      </c>
      <c r="O76" s="101">
        <f t="array" ref="O76">IFERROR(INDEX($AD$11:$AE$100,MATCH($B76&amp;$I76,$Y$11:$Y$100&amp;$AC$11:$AC$100,0),MATCH($C76,$AD$9:$AE$9,0)),"-")</f>
        <v>101.6</v>
      </c>
      <c r="P76" s="75">
        <v>23</v>
      </c>
      <c r="Q76" s="75">
        <v>0</v>
      </c>
      <c r="R76" s="101">
        <f t="shared" ref="R76:R139" si="13">ROUND(L76-0.649519/G76*25.4,4)</f>
        <v>97.4756</v>
      </c>
      <c r="S76" s="75">
        <v>20</v>
      </c>
      <c r="T76" s="75">
        <v>7</v>
      </c>
      <c r="U76" s="75">
        <v>10</v>
      </c>
      <c r="V76" s="75">
        <v>5</v>
      </c>
      <c r="W76" s="50">
        <f t="shared" ref="W76:W139" si="14">IF(P76="-","-",P76-Q76)</f>
        <v>23</v>
      </c>
      <c r="X76" s="50">
        <f t="shared" ref="X76:X139" si="15">S76-T76</f>
        <v>13</v>
      </c>
      <c r="Y76" s="63" t="str">
        <f t="shared" si="11"/>
        <v>4-4 UNC</v>
      </c>
      <c r="Z76" s="62" t="s">
        <v>257</v>
      </c>
      <c r="AA76" s="67" t="s">
        <v>65</v>
      </c>
      <c r="AB76" s="59">
        <v>4</v>
      </c>
      <c r="AC76" s="64" t="s">
        <v>261</v>
      </c>
      <c r="AD76" s="61">
        <f t="shared" ref="AD76:AD100" si="16">ROUND(IFERROR(IF(OR(TYPE(FIND("/",AA76))=16,TYPE(FIND(" ",AA76))=1),VALUE(AA76),VALUE("0 "&amp;AA76))*25.4,INDEX(AH$11:AH$20,MATCH(AA76,AG$11:AG$20,0))),4)</f>
        <v>101.6</v>
      </c>
      <c r="AE76" s="65">
        <v>100.598</v>
      </c>
    </row>
    <row r="77" spans="2:31" x14ac:dyDescent="0.3">
      <c r="B77" s="81" t="str">
        <f t="shared" si="9"/>
        <v>1/4-20 UNC</v>
      </c>
      <c r="C77" s="73" t="s">
        <v>212</v>
      </c>
      <c r="D77" s="73"/>
      <c r="E77" s="71" t="s">
        <v>223</v>
      </c>
      <c r="F77" s="82" t="s">
        <v>41</v>
      </c>
      <c r="G77" s="58">
        <v>20</v>
      </c>
      <c r="H77" s="71" t="s">
        <v>267</v>
      </c>
      <c r="I77" s="86" t="s">
        <v>425</v>
      </c>
      <c r="J77" s="58" t="s">
        <v>316</v>
      </c>
      <c r="K77" s="58" t="s">
        <v>452</v>
      </c>
      <c r="L77" s="85">
        <f t="shared" si="10"/>
        <v>6.35</v>
      </c>
      <c r="M77" s="85">
        <f t="shared" si="12"/>
        <v>1.27</v>
      </c>
      <c r="N77" s="71">
        <v>60</v>
      </c>
      <c r="O77" s="100">
        <f t="array" ref="O77">IFERROR(INDEX($AD$11:$AE$100,MATCH($B77&amp;$I77,$Y$11:$Y$100&amp;$AC$11:$AC$100,0),MATCH($C77,$AD$9:$AE$9,0)),"-")</f>
        <v>6.35</v>
      </c>
      <c r="P77" s="58">
        <v>13</v>
      </c>
      <c r="Q77" s="58">
        <v>0</v>
      </c>
      <c r="R77" s="100">
        <f t="shared" si="13"/>
        <v>5.5251000000000001</v>
      </c>
      <c r="S77" s="58">
        <v>13</v>
      </c>
      <c r="T77" s="58">
        <v>5</v>
      </c>
      <c r="U77" s="58">
        <v>8</v>
      </c>
      <c r="V77" s="58">
        <v>15</v>
      </c>
      <c r="W77" s="50">
        <f t="shared" si="14"/>
        <v>13</v>
      </c>
      <c r="X77" s="50">
        <f t="shared" si="15"/>
        <v>8</v>
      </c>
      <c r="Y77" s="63" t="str">
        <f t="shared" si="11"/>
        <v>1/4-20 UNC</v>
      </c>
      <c r="Z77" s="62" t="s">
        <v>257</v>
      </c>
      <c r="AA77" s="67" t="s">
        <v>41</v>
      </c>
      <c r="AB77" s="59">
        <v>20</v>
      </c>
      <c r="AC77" s="64" t="s">
        <v>262</v>
      </c>
      <c r="AD77" s="61">
        <f t="shared" si="16"/>
        <v>6.35</v>
      </c>
      <c r="AE77" s="65">
        <v>6.2590000000000003</v>
      </c>
    </row>
    <row r="78" spans="2:31" x14ac:dyDescent="0.3">
      <c r="B78" s="81" t="str">
        <f t="shared" si="9"/>
        <v>5/16-18 UNC</v>
      </c>
      <c r="C78" s="73" t="s">
        <v>212</v>
      </c>
      <c r="D78" s="73"/>
      <c r="E78" s="71" t="s">
        <v>223</v>
      </c>
      <c r="F78" s="82" t="s">
        <v>49</v>
      </c>
      <c r="G78" s="58">
        <v>18</v>
      </c>
      <c r="H78" s="71" t="s">
        <v>267</v>
      </c>
      <c r="I78" s="86" t="s">
        <v>425</v>
      </c>
      <c r="J78" s="58" t="s">
        <v>316</v>
      </c>
      <c r="K78" s="58" t="s">
        <v>452</v>
      </c>
      <c r="L78" s="85">
        <f t="shared" si="10"/>
        <v>7.9375</v>
      </c>
      <c r="M78" s="85">
        <f t="shared" si="12"/>
        <v>1.411</v>
      </c>
      <c r="N78" s="71">
        <v>60</v>
      </c>
      <c r="O78" s="100">
        <f t="array" ref="O78">IFERROR(INDEX($AD$11:$AE$100,MATCH($B78&amp;$I78,$Y$11:$Y$100&amp;$AC$11:$AC$100,0),MATCH($C78,$AD$9:$AE$9,0)),"-")</f>
        <v>7.9375</v>
      </c>
      <c r="P78" s="58">
        <v>13</v>
      </c>
      <c r="Q78" s="58">
        <v>0</v>
      </c>
      <c r="R78" s="100">
        <f t="shared" si="13"/>
        <v>7.0209999999999999</v>
      </c>
      <c r="S78" s="58">
        <v>12</v>
      </c>
      <c r="T78" s="58">
        <v>4</v>
      </c>
      <c r="U78" s="58">
        <v>8</v>
      </c>
      <c r="V78" s="58">
        <v>10</v>
      </c>
      <c r="W78" s="50">
        <f t="shared" si="14"/>
        <v>13</v>
      </c>
      <c r="X78" s="50">
        <f t="shared" si="15"/>
        <v>8</v>
      </c>
      <c r="Y78" s="63" t="str">
        <f t="shared" si="11"/>
        <v>5/16-18 UNC</v>
      </c>
      <c r="Z78" s="62" t="s">
        <v>257</v>
      </c>
      <c r="AA78" s="67" t="s">
        <v>49</v>
      </c>
      <c r="AB78" s="59">
        <v>18</v>
      </c>
      <c r="AC78" s="64" t="s">
        <v>262</v>
      </c>
      <c r="AD78" s="61">
        <f t="shared" si="16"/>
        <v>7.9375</v>
      </c>
      <c r="AE78" s="65">
        <v>7.8319999999999999</v>
      </c>
    </row>
    <row r="79" spans="2:31" x14ac:dyDescent="0.3">
      <c r="B79" s="81" t="str">
        <f t="shared" si="9"/>
        <v>3/8-16 UNC</v>
      </c>
      <c r="C79" s="73" t="s">
        <v>212</v>
      </c>
      <c r="D79" s="73"/>
      <c r="E79" s="71" t="s">
        <v>223</v>
      </c>
      <c r="F79" s="82" t="s">
        <v>229</v>
      </c>
      <c r="G79" s="58">
        <v>16</v>
      </c>
      <c r="H79" s="71" t="s">
        <v>267</v>
      </c>
      <c r="I79" s="86" t="s">
        <v>425</v>
      </c>
      <c r="J79" s="58" t="s">
        <v>316</v>
      </c>
      <c r="K79" s="58" t="s">
        <v>452</v>
      </c>
      <c r="L79" s="85">
        <f t="shared" si="10"/>
        <v>9.5249999999999986</v>
      </c>
      <c r="M79" s="85">
        <f t="shared" si="12"/>
        <v>1.5880000000000001</v>
      </c>
      <c r="N79" s="71">
        <v>60</v>
      </c>
      <c r="O79" s="100">
        <f t="array" ref="O79">IFERROR(INDEX($AD$11:$AE$100,MATCH($B79&amp;$I79,$Y$11:$Y$100&amp;$AC$11:$AC$100,0),MATCH($C79,$AD$9:$AE$9,0)),"-")</f>
        <v>9.5250000000000004</v>
      </c>
      <c r="P79" s="58">
        <v>15</v>
      </c>
      <c r="Q79" s="58">
        <v>0</v>
      </c>
      <c r="R79" s="100">
        <f t="shared" si="13"/>
        <v>8.4939</v>
      </c>
      <c r="S79" s="58">
        <v>12</v>
      </c>
      <c r="T79" s="58">
        <v>4</v>
      </c>
      <c r="U79" s="58">
        <v>8</v>
      </c>
      <c r="V79" s="58">
        <v>10</v>
      </c>
      <c r="W79" s="50">
        <f t="shared" si="14"/>
        <v>15</v>
      </c>
      <c r="X79" s="50">
        <f t="shared" si="15"/>
        <v>8</v>
      </c>
      <c r="Y79" s="63" t="str">
        <f t="shared" si="11"/>
        <v>3/8-16 UNC</v>
      </c>
      <c r="Z79" s="62" t="s">
        <v>257</v>
      </c>
      <c r="AA79" s="67" t="s">
        <v>229</v>
      </c>
      <c r="AB79" s="59">
        <v>16</v>
      </c>
      <c r="AC79" s="64" t="s">
        <v>262</v>
      </c>
      <c r="AD79" s="61">
        <f t="shared" si="16"/>
        <v>9.5250000000000004</v>
      </c>
      <c r="AE79" s="65">
        <v>9.3960000000000008</v>
      </c>
    </row>
    <row r="80" spans="2:31" x14ac:dyDescent="0.3">
      <c r="B80" s="81" t="str">
        <f t="shared" si="9"/>
        <v>7/16-14 UNC</v>
      </c>
      <c r="C80" s="73" t="s">
        <v>212</v>
      </c>
      <c r="D80" s="73"/>
      <c r="E80" s="71" t="s">
        <v>223</v>
      </c>
      <c r="F80" s="82" t="s">
        <v>230</v>
      </c>
      <c r="G80" s="58">
        <v>14</v>
      </c>
      <c r="H80" s="71" t="s">
        <v>267</v>
      </c>
      <c r="I80" s="86" t="s">
        <v>425</v>
      </c>
      <c r="J80" s="58" t="s">
        <v>316</v>
      </c>
      <c r="K80" s="58" t="s">
        <v>452</v>
      </c>
      <c r="L80" s="85">
        <f t="shared" si="10"/>
        <v>11.112499999999999</v>
      </c>
      <c r="M80" s="85">
        <f t="shared" si="12"/>
        <v>1.8140000000000001</v>
      </c>
      <c r="N80" s="71">
        <v>60</v>
      </c>
      <c r="O80" s="100">
        <f t="array" ref="O80">IFERROR(INDEX($AD$11:$AE$100,MATCH($B80&amp;$I80,$Y$11:$Y$100&amp;$AC$11:$AC$100,0),MATCH($C80,$AD$9:$AE$9,0)),"-")</f>
        <v>11.112500000000001</v>
      </c>
      <c r="P80" s="58">
        <v>15</v>
      </c>
      <c r="Q80" s="58">
        <v>0</v>
      </c>
      <c r="R80" s="100">
        <f t="shared" si="13"/>
        <v>9.9341000000000008</v>
      </c>
      <c r="S80" s="58">
        <v>12</v>
      </c>
      <c r="T80" s="58">
        <v>4</v>
      </c>
      <c r="U80" s="58">
        <v>8</v>
      </c>
      <c r="V80" s="58">
        <v>10</v>
      </c>
      <c r="W80" s="50">
        <f t="shared" si="14"/>
        <v>15</v>
      </c>
      <c r="X80" s="50">
        <f t="shared" si="15"/>
        <v>8</v>
      </c>
      <c r="Y80" s="63" t="str">
        <f t="shared" si="11"/>
        <v>7/16-14 UNC</v>
      </c>
      <c r="Z80" s="62" t="s">
        <v>257</v>
      </c>
      <c r="AA80" s="67" t="s">
        <v>230</v>
      </c>
      <c r="AB80" s="59">
        <v>14</v>
      </c>
      <c r="AC80" s="64" t="s">
        <v>262</v>
      </c>
      <c r="AD80" s="61">
        <f t="shared" si="16"/>
        <v>11.112500000000001</v>
      </c>
      <c r="AE80" s="65">
        <v>10.952999999999999</v>
      </c>
    </row>
    <row r="81" spans="2:31" x14ac:dyDescent="0.3">
      <c r="B81" s="81" t="str">
        <f t="shared" si="9"/>
        <v>1/2-13 UNC</v>
      </c>
      <c r="C81" s="73" t="s">
        <v>212</v>
      </c>
      <c r="D81" s="73"/>
      <c r="E81" s="71" t="s">
        <v>223</v>
      </c>
      <c r="F81" s="82" t="s">
        <v>50</v>
      </c>
      <c r="G81" s="58">
        <v>13</v>
      </c>
      <c r="H81" s="71" t="s">
        <v>267</v>
      </c>
      <c r="I81" s="86" t="s">
        <v>425</v>
      </c>
      <c r="J81" s="58" t="s">
        <v>316</v>
      </c>
      <c r="K81" s="58" t="s">
        <v>452</v>
      </c>
      <c r="L81" s="85">
        <f t="shared" si="10"/>
        <v>12.7</v>
      </c>
      <c r="M81" s="85">
        <f t="shared" si="12"/>
        <v>1.954</v>
      </c>
      <c r="N81" s="71">
        <v>60</v>
      </c>
      <c r="O81" s="100">
        <f t="array" ref="O81">IFERROR(INDEX($AD$11:$AE$100,MATCH($B81&amp;$I81,$Y$11:$Y$100&amp;$AC$11:$AC$100,0),MATCH($C81,$AD$9:$AE$9,0)),"-")</f>
        <v>12.7</v>
      </c>
      <c r="P81" s="58">
        <v>15</v>
      </c>
      <c r="Q81" s="58">
        <v>0</v>
      </c>
      <c r="R81" s="100">
        <f t="shared" si="13"/>
        <v>11.430899999999999</v>
      </c>
      <c r="S81" s="58">
        <v>12</v>
      </c>
      <c r="T81" s="58">
        <v>4</v>
      </c>
      <c r="U81" s="58">
        <v>8</v>
      </c>
      <c r="V81" s="58">
        <v>10</v>
      </c>
      <c r="W81" s="50">
        <f t="shared" si="14"/>
        <v>15</v>
      </c>
      <c r="X81" s="50">
        <f t="shared" si="15"/>
        <v>8</v>
      </c>
      <c r="Y81" s="63" t="str">
        <f t="shared" si="11"/>
        <v>1/2-13 UNC</v>
      </c>
      <c r="Z81" s="62" t="s">
        <v>257</v>
      </c>
      <c r="AA81" s="67" t="s">
        <v>50</v>
      </c>
      <c r="AB81" s="59">
        <v>13</v>
      </c>
      <c r="AC81" s="64" t="s">
        <v>262</v>
      </c>
      <c r="AD81" s="61">
        <f t="shared" si="16"/>
        <v>12.7</v>
      </c>
      <c r="AE81" s="65">
        <v>12.522</v>
      </c>
    </row>
    <row r="82" spans="2:31" x14ac:dyDescent="0.3">
      <c r="B82" s="81" t="str">
        <f t="shared" si="9"/>
        <v>9/16-12 UNC</v>
      </c>
      <c r="C82" s="73" t="s">
        <v>212</v>
      </c>
      <c r="D82" s="73"/>
      <c r="E82" s="71" t="s">
        <v>223</v>
      </c>
      <c r="F82" s="82" t="s">
        <v>51</v>
      </c>
      <c r="G82" s="58">
        <v>12</v>
      </c>
      <c r="H82" s="71" t="s">
        <v>267</v>
      </c>
      <c r="I82" s="86" t="s">
        <v>425</v>
      </c>
      <c r="J82" s="58" t="s">
        <v>316</v>
      </c>
      <c r="K82" s="58" t="s">
        <v>452</v>
      </c>
      <c r="L82" s="85">
        <f t="shared" si="10"/>
        <v>14.2875</v>
      </c>
      <c r="M82" s="85">
        <f t="shared" si="12"/>
        <v>2.117</v>
      </c>
      <c r="N82" s="71">
        <v>60</v>
      </c>
      <c r="O82" s="100">
        <f t="array" ref="O82">IFERROR(INDEX($AD$11:$AE$100,MATCH($B82&amp;$I82,$Y$11:$Y$100&amp;$AC$11:$AC$100,0),MATCH($C82,$AD$9:$AE$9,0)),"-")</f>
        <v>14.2875</v>
      </c>
      <c r="P82" s="58">
        <v>15</v>
      </c>
      <c r="Q82" s="58">
        <v>0</v>
      </c>
      <c r="R82" s="100">
        <f t="shared" si="13"/>
        <v>12.912699999999999</v>
      </c>
      <c r="S82" s="58">
        <v>13</v>
      </c>
      <c r="T82" s="58">
        <v>5</v>
      </c>
      <c r="U82" s="58">
        <v>8</v>
      </c>
      <c r="V82" s="58">
        <v>10</v>
      </c>
      <c r="W82" s="50">
        <f t="shared" si="14"/>
        <v>15</v>
      </c>
      <c r="X82" s="50">
        <f t="shared" si="15"/>
        <v>8</v>
      </c>
      <c r="Y82" s="63" t="str">
        <f t="shared" si="11"/>
        <v>9/16-12 UNC</v>
      </c>
      <c r="Z82" s="62" t="s">
        <v>257</v>
      </c>
      <c r="AA82" s="67" t="s">
        <v>51</v>
      </c>
      <c r="AB82" s="59">
        <v>12</v>
      </c>
      <c r="AC82" s="64" t="s">
        <v>262</v>
      </c>
      <c r="AD82" s="61">
        <f t="shared" si="16"/>
        <v>14.2875</v>
      </c>
      <c r="AE82" s="65">
        <v>14.089</v>
      </c>
    </row>
    <row r="83" spans="2:31" x14ac:dyDescent="0.3">
      <c r="B83" s="81" t="str">
        <f t="shared" si="9"/>
        <v>5/8-11 UNC</v>
      </c>
      <c r="C83" s="73" t="s">
        <v>212</v>
      </c>
      <c r="D83" s="73"/>
      <c r="E83" s="71" t="s">
        <v>223</v>
      </c>
      <c r="F83" s="82" t="s">
        <v>233</v>
      </c>
      <c r="G83" s="58">
        <v>11</v>
      </c>
      <c r="H83" s="71" t="s">
        <v>267</v>
      </c>
      <c r="I83" s="86" t="s">
        <v>425</v>
      </c>
      <c r="J83" s="58" t="s">
        <v>316</v>
      </c>
      <c r="K83" s="58" t="s">
        <v>452</v>
      </c>
      <c r="L83" s="85">
        <f t="shared" si="10"/>
        <v>15.875</v>
      </c>
      <c r="M83" s="85">
        <f t="shared" si="12"/>
        <v>2.3090000000000002</v>
      </c>
      <c r="N83" s="71">
        <v>60</v>
      </c>
      <c r="O83" s="100">
        <f t="array" ref="O83">IFERROR(INDEX($AD$11:$AE$100,MATCH($B83&amp;$I83,$Y$11:$Y$100&amp;$AC$11:$AC$100,0),MATCH($C83,$AD$9:$AE$9,0)),"-")</f>
        <v>15.875</v>
      </c>
      <c r="P83" s="58">
        <v>15</v>
      </c>
      <c r="Q83" s="58">
        <v>0</v>
      </c>
      <c r="R83" s="100">
        <f t="shared" si="13"/>
        <v>14.3752</v>
      </c>
      <c r="S83" s="58">
        <v>13</v>
      </c>
      <c r="T83" s="58">
        <v>5</v>
      </c>
      <c r="U83" s="58">
        <v>8</v>
      </c>
      <c r="V83" s="58">
        <v>10</v>
      </c>
      <c r="W83" s="50">
        <f t="shared" si="14"/>
        <v>15</v>
      </c>
      <c r="X83" s="50">
        <f t="shared" si="15"/>
        <v>8</v>
      </c>
      <c r="Y83" s="63" t="str">
        <f t="shared" si="11"/>
        <v>5/8-11 UNC</v>
      </c>
      <c r="Z83" s="62" t="s">
        <v>257</v>
      </c>
      <c r="AA83" s="67" t="s">
        <v>233</v>
      </c>
      <c r="AB83" s="59">
        <v>11</v>
      </c>
      <c r="AC83" s="64" t="s">
        <v>262</v>
      </c>
      <c r="AD83" s="61">
        <f t="shared" si="16"/>
        <v>15.875</v>
      </c>
      <c r="AE83" s="65">
        <v>15.648</v>
      </c>
    </row>
    <row r="84" spans="2:31" x14ac:dyDescent="0.3">
      <c r="B84" s="81" t="str">
        <f t="shared" si="9"/>
        <v>3/4-10 UNC</v>
      </c>
      <c r="C84" s="73" t="s">
        <v>212</v>
      </c>
      <c r="D84" s="73"/>
      <c r="E84" s="71" t="s">
        <v>223</v>
      </c>
      <c r="F84" s="82" t="s">
        <v>74</v>
      </c>
      <c r="G84" s="58">
        <v>10</v>
      </c>
      <c r="H84" s="71" t="s">
        <v>267</v>
      </c>
      <c r="I84" s="86" t="s">
        <v>425</v>
      </c>
      <c r="J84" s="58" t="s">
        <v>316</v>
      </c>
      <c r="K84" s="58" t="s">
        <v>452</v>
      </c>
      <c r="L84" s="85">
        <f t="shared" si="10"/>
        <v>19.049999999999997</v>
      </c>
      <c r="M84" s="85">
        <f t="shared" si="12"/>
        <v>2.54</v>
      </c>
      <c r="N84" s="71">
        <v>60</v>
      </c>
      <c r="O84" s="100">
        <f t="array" ref="O84">IFERROR(INDEX($AD$11:$AE$100,MATCH($B84&amp;$I84,$Y$11:$Y$100&amp;$AC$11:$AC$100,0),MATCH($C84,$AD$9:$AE$9,0)),"-")</f>
        <v>19.05</v>
      </c>
      <c r="P84" s="58">
        <v>15</v>
      </c>
      <c r="Q84" s="58">
        <v>0</v>
      </c>
      <c r="R84" s="100">
        <f t="shared" si="13"/>
        <v>17.400200000000002</v>
      </c>
      <c r="S84" s="58">
        <v>12</v>
      </c>
      <c r="T84" s="58">
        <v>4</v>
      </c>
      <c r="U84" s="58">
        <v>8</v>
      </c>
      <c r="V84" s="58">
        <v>10</v>
      </c>
      <c r="W84" s="50">
        <f t="shared" si="14"/>
        <v>15</v>
      </c>
      <c r="X84" s="50">
        <f t="shared" si="15"/>
        <v>8</v>
      </c>
      <c r="Y84" s="63" t="str">
        <f t="shared" si="11"/>
        <v>3/4-10 UNC</v>
      </c>
      <c r="Z84" s="62" t="s">
        <v>257</v>
      </c>
      <c r="AA84" s="67" t="s">
        <v>74</v>
      </c>
      <c r="AB84" s="59">
        <v>10</v>
      </c>
      <c r="AC84" s="64" t="s">
        <v>262</v>
      </c>
      <c r="AD84" s="61">
        <f t="shared" si="16"/>
        <v>19.05</v>
      </c>
      <c r="AE84" s="65">
        <v>18.791</v>
      </c>
    </row>
    <row r="85" spans="2:31" x14ac:dyDescent="0.3">
      <c r="B85" s="81" t="str">
        <f t="shared" si="9"/>
        <v>7/8-9 UNC</v>
      </c>
      <c r="C85" s="73" t="s">
        <v>212</v>
      </c>
      <c r="D85" s="73"/>
      <c r="E85" s="71" t="s">
        <v>223</v>
      </c>
      <c r="F85" s="82" t="s">
        <v>235</v>
      </c>
      <c r="G85" s="58">
        <v>9</v>
      </c>
      <c r="H85" s="71" t="s">
        <v>267</v>
      </c>
      <c r="I85" s="86" t="s">
        <v>425</v>
      </c>
      <c r="J85" s="58" t="s">
        <v>316</v>
      </c>
      <c r="K85" s="58" t="s">
        <v>452</v>
      </c>
      <c r="L85" s="85">
        <f t="shared" si="10"/>
        <v>22.224999999999998</v>
      </c>
      <c r="M85" s="85">
        <f t="shared" si="12"/>
        <v>2.8220000000000001</v>
      </c>
      <c r="N85" s="71">
        <v>60</v>
      </c>
      <c r="O85" s="100">
        <f t="array" ref="O85">IFERROR(INDEX($AD$11:$AE$100,MATCH($B85&amp;$I85,$Y$11:$Y$100&amp;$AC$11:$AC$100,0),MATCH($C85,$AD$9:$AE$9,0)),"-")</f>
        <v>22.225000000000001</v>
      </c>
      <c r="P85" s="58">
        <v>18</v>
      </c>
      <c r="Q85" s="58">
        <v>0</v>
      </c>
      <c r="R85" s="100">
        <f t="shared" si="13"/>
        <v>20.3919</v>
      </c>
      <c r="S85" s="58">
        <v>13</v>
      </c>
      <c r="T85" s="58">
        <v>5</v>
      </c>
      <c r="U85" s="58">
        <v>8</v>
      </c>
      <c r="V85" s="58">
        <v>10</v>
      </c>
      <c r="W85" s="50">
        <f t="shared" si="14"/>
        <v>18</v>
      </c>
      <c r="X85" s="50">
        <f t="shared" si="15"/>
        <v>8</v>
      </c>
      <c r="Y85" s="63" t="str">
        <f t="shared" si="11"/>
        <v>7/8-9 UNC</v>
      </c>
      <c r="Z85" s="62" t="s">
        <v>257</v>
      </c>
      <c r="AA85" s="67" t="s">
        <v>235</v>
      </c>
      <c r="AB85" s="59">
        <v>9</v>
      </c>
      <c r="AC85" s="64" t="s">
        <v>262</v>
      </c>
      <c r="AD85" s="61">
        <f t="shared" si="16"/>
        <v>22.225000000000001</v>
      </c>
      <c r="AE85" s="65">
        <v>21.925000000000001</v>
      </c>
    </row>
    <row r="86" spans="2:31" x14ac:dyDescent="0.3">
      <c r="B86" s="81" t="str">
        <f t="shared" si="9"/>
        <v>1-8 UNC</v>
      </c>
      <c r="C86" s="73" t="s">
        <v>212</v>
      </c>
      <c r="D86" s="73"/>
      <c r="E86" s="71" t="s">
        <v>223</v>
      </c>
      <c r="F86" s="82" t="s">
        <v>236</v>
      </c>
      <c r="G86" s="58">
        <v>8</v>
      </c>
      <c r="H86" s="71" t="s">
        <v>267</v>
      </c>
      <c r="I86" s="86" t="s">
        <v>425</v>
      </c>
      <c r="J86" s="58" t="s">
        <v>316</v>
      </c>
      <c r="K86" s="58" t="s">
        <v>452</v>
      </c>
      <c r="L86" s="85">
        <f t="shared" si="10"/>
        <v>25.4</v>
      </c>
      <c r="M86" s="85">
        <f t="shared" si="12"/>
        <v>3.1749999999999998</v>
      </c>
      <c r="N86" s="71">
        <v>60</v>
      </c>
      <c r="O86" s="100">
        <f t="array" ref="O86">IFERROR(INDEX($AD$11:$AE$100,MATCH($B86&amp;$I86,$Y$11:$Y$100&amp;$AC$11:$AC$100,0),MATCH($C86,$AD$9:$AE$9,0)),"-")</f>
        <v>25.4</v>
      </c>
      <c r="P86" s="58">
        <v>18</v>
      </c>
      <c r="Q86" s="58">
        <v>0</v>
      </c>
      <c r="R86" s="100">
        <f t="shared" si="13"/>
        <v>23.337800000000001</v>
      </c>
      <c r="S86" s="58">
        <v>15</v>
      </c>
      <c r="T86" s="58">
        <v>5</v>
      </c>
      <c r="U86" s="58">
        <v>10</v>
      </c>
      <c r="V86" s="58">
        <v>5</v>
      </c>
      <c r="W86" s="50">
        <f t="shared" si="14"/>
        <v>18</v>
      </c>
      <c r="X86" s="50">
        <f t="shared" si="15"/>
        <v>10</v>
      </c>
      <c r="Y86" s="63" t="str">
        <f t="shared" si="11"/>
        <v>1-8 UNC</v>
      </c>
      <c r="Z86" s="62" t="s">
        <v>257</v>
      </c>
      <c r="AA86" s="67" t="s">
        <v>236</v>
      </c>
      <c r="AB86" s="59">
        <v>8</v>
      </c>
      <c r="AC86" s="64" t="s">
        <v>262</v>
      </c>
      <c r="AD86" s="61">
        <f t="shared" si="16"/>
        <v>25.4</v>
      </c>
      <c r="AE86" s="65">
        <v>25.047000000000001</v>
      </c>
    </row>
    <row r="87" spans="2:31" x14ac:dyDescent="0.3">
      <c r="B87" s="81" t="str">
        <f t="shared" si="9"/>
        <v>1 1/8-7 UNC</v>
      </c>
      <c r="C87" s="73" t="s">
        <v>212</v>
      </c>
      <c r="D87" s="73"/>
      <c r="E87" s="71" t="s">
        <v>223</v>
      </c>
      <c r="F87" s="82" t="s">
        <v>55</v>
      </c>
      <c r="G87" s="58">
        <v>7</v>
      </c>
      <c r="H87" s="71" t="s">
        <v>267</v>
      </c>
      <c r="I87" s="86" t="s">
        <v>425</v>
      </c>
      <c r="J87" s="58" t="s">
        <v>316</v>
      </c>
      <c r="K87" s="58" t="s">
        <v>452</v>
      </c>
      <c r="L87" s="85">
        <f t="shared" si="10"/>
        <v>28.574999999999999</v>
      </c>
      <c r="M87" s="85">
        <f t="shared" si="12"/>
        <v>3.629</v>
      </c>
      <c r="N87" s="71">
        <v>60</v>
      </c>
      <c r="O87" s="100">
        <f t="array" ref="O87">IFERROR(INDEX($AD$11:$AE$100,MATCH($B87&amp;$I87,$Y$11:$Y$100&amp;$AC$11:$AC$100,0),MATCH($C87,$AD$9:$AE$9,0)),"-")</f>
        <v>28.574999999999999</v>
      </c>
      <c r="P87" s="58">
        <v>18</v>
      </c>
      <c r="Q87" s="58">
        <v>0</v>
      </c>
      <c r="R87" s="100">
        <f t="shared" si="13"/>
        <v>26.2182</v>
      </c>
      <c r="S87" s="58">
        <v>15</v>
      </c>
      <c r="T87" s="58">
        <v>5</v>
      </c>
      <c r="U87" s="58">
        <v>10</v>
      </c>
      <c r="V87" s="58">
        <v>5</v>
      </c>
      <c r="W87" s="50">
        <f t="shared" si="14"/>
        <v>18</v>
      </c>
      <c r="X87" s="50">
        <f t="shared" si="15"/>
        <v>10</v>
      </c>
      <c r="Y87" s="63" t="str">
        <f t="shared" si="11"/>
        <v>1 1/8-7 UNC</v>
      </c>
      <c r="Z87" s="62" t="s">
        <v>257</v>
      </c>
      <c r="AA87" s="67" t="s">
        <v>55</v>
      </c>
      <c r="AB87" s="59">
        <v>7</v>
      </c>
      <c r="AC87" s="64" t="s">
        <v>262</v>
      </c>
      <c r="AD87" s="61">
        <f t="shared" si="16"/>
        <v>28.574999999999999</v>
      </c>
      <c r="AE87" s="65">
        <v>28.146999999999998</v>
      </c>
    </row>
    <row r="88" spans="2:31" x14ac:dyDescent="0.3">
      <c r="B88" s="81" t="str">
        <f t="shared" si="9"/>
        <v>1 1/4-7 UNC</v>
      </c>
      <c r="C88" s="73" t="s">
        <v>212</v>
      </c>
      <c r="D88" s="73"/>
      <c r="E88" s="71" t="s">
        <v>223</v>
      </c>
      <c r="F88" s="82" t="s">
        <v>238</v>
      </c>
      <c r="G88" s="58">
        <v>7</v>
      </c>
      <c r="H88" s="71" t="s">
        <v>267</v>
      </c>
      <c r="I88" s="86" t="s">
        <v>425</v>
      </c>
      <c r="J88" s="58" t="s">
        <v>316</v>
      </c>
      <c r="K88" s="58" t="s">
        <v>452</v>
      </c>
      <c r="L88" s="85">
        <f t="shared" si="10"/>
        <v>31.75</v>
      </c>
      <c r="M88" s="85">
        <f t="shared" si="12"/>
        <v>3.629</v>
      </c>
      <c r="N88" s="71">
        <v>60</v>
      </c>
      <c r="O88" s="100">
        <f t="array" ref="O88">IFERROR(INDEX($AD$11:$AE$100,MATCH($B88&amp;$I88,$Y$11:$Y$100&amp;$AC$11:$AC$100,0),MATCH($C88,$AD$9:$AE$9,0)),"-")</f>
        <v>31.75</v>
      </c>
      <c r="P88" s="58">
        <v>18</v>
      </c>
      <c r="Q88" s="58">
        <v>0</v>
      </c>
      <c r="R88" s="100">
        <f t="shared" si="13"/>
        <v>29.3932</v>
      </c>
      <c r="S88" s="58">
        <v>15</v>
      </c>
      <c r="T88" s="58">
        <v>5</v>
      </c>
      <c r="U88" s="58">
        <v>10</v>
      </c>
      <c r="V88" s="58">
        <v>5</v>
      </c>
      <c r="W88" s="50">
        <f t="shared" si="14"/>
        <v>18</v>
      </c>
      <c r="X88" s="50">
        <f t="shared" si="15"/>
        <v>10</v>
      </c>
      <c r="Y88" s="63" t="str">
        <f t="shared" si="11"/>
        <v>1 1/4-7 UNC</v>
      </c>
      <c r="Z88" s="62" t="s">
        <v>257</v>
      </c>
      <c r="AA88" s="67" t="s">
        <v>238</v>
      </c>
      <c r="AB88" s="59">
        <v>7</v>
      </c>
      <c r="AC88" s="64" t="s">
        <v>262</v>
      </c>
      <c r="AD88" s="61">
        <f t="shared" si="16"/>
        <v>31.75</v>
      </c>
      <c r="AE88" s="65">
        <v>31.33</v>
      </c>
    </row>
    <row r="89" spans="2:31" x14ac:dyDescent="0.3">
      <c r="B89" s="81" t="str">
        <f t="shared" si="9"/>
        <v>1 3/8-6 UNC</v>
      </c>
      <c r="C89" s="73" t="s">
        <v>212</v>
      </c>
      <c r="D89" s="73"/>
      <c r="E89" s="71" t="s">
        <v>223</v>
      </c>
      <c r="F89" s="82" t="s">
        <v>239</v>
      </c>
      <c r="G89" s="58">
        <v>6</v>
      </c>
      <c r="H89" s="71" t="s">
        <v>267</v>
      </c>
      <c r="I89" s="86" t="s">
        <v>425</v>
      </c>
      <c r="J89" s="58" t="s">
        <v>316</v>
      </c>
      <c r="K89" s="58" t="s">
        <v>452</v>
      </c>
      <c r="L89" s="85">
        <f t="shared" si="10"/>
        <v>34.924999999999997</v>
      </c>
      <c r="M89" s="85">
        <f t="shared" si="12"/>
        <v>4.2329999999999997</v>
      </c>
      <c r="N89" s="71">
        <v>60</v>
      </c>
      <c r="O89" s="100">
        <f t="array" ref="O89">IFERROR(INDEX($AD$11:$AE$100,MATCH($B89&amp;$I89,$Y$11:$Y$100&amp;$AC$11:$AC$100,0),MATCH($C89,$AD$9:$AE$9,0)),"-")</f>
        <v>34.924999999999997</v>
      </c>
      <c r="P89" s="58">
        <v>20</v>
      </c>
      <c r="Q89" s="58">
        <v>0</v>
      </c>
      <c r="R89" s="100">
        <f t="shared" si="13"/>
        <v>32.175400000000003</v>
      </c>
      <c r="S89" s="58">
        <v>16</v>
      </c>
      <c r="T89" s="58">
        <v>6</v>
      </c>
      <c r="U89" s="58">
        <v>10</v>
      </c>
      <c r="V89" s="58">
        <v>5</v>
      </c>
      <c r="W89" s="50">
        <f t="shared" si="14"/>
        <v>20</v>
      </c>
      <c r="X89" s="50">
        <f t="shared" si="15"/>
        <v>10</v>
      </c>
      <c r="Y89" s="63" t="str">
        <f t="shared" si="11"/>
        <v>1 3/8-6 UNC</v>
      </c>
      <c r="Z89" s="62" t="s">
        <v>257</v>
      </c>
      <c r="AA89" s="67" t="s">
        <v>239</v>
      </c>
      <c r="AB89" s="59">
        <v>6</v>
      </c>
      <c r="AC89" s="64" t="s">
        <v>262</v>
      </c>
      <c r="AD89" s="61">
        <f t="shared" si="16"/>
        <v>34.924999999999997</v>
      </c>
      <c r="AE89" s="65">
        <v>34.4</v>
      </c>
    </row>
    <row r="90" spans="2:31" x14ac:dyDescent="0.3">
      <c r="B90" s="81" t="str">
        <f t="shared" si="9"/>
        <v>1 1/2-6 UNC</v>
      </c>
      <c r="C90" s="73" t="s">
        <v>212</v>
      </c>
      <c r="D90" s="73"/>
      <c r="E90" s="71" t="s">
        <v>223</v>
      </c>
      <c r="F90" s="82" t="s">
        <v>54</v>
      </c>
      <c r="G90" s="58">
        <v>6</v>
      </c>
      <c r="H90" s="71" t="s">
        <v>267</v>
      </c>
      <c r="I90" s="86" t="s">
        <v>425</v>
      </c>
      <c r="J90" s="58" t="s">
        <v>316</v>
      </c>
      <c r="K90" s="58" t="s">
        <v>452</v>
      </c>
      <c r="L90" s="85">
        <f t="shared" si="10"/>
        <v>38.099999999999994</v>
      </c>
      <c r="M90" s="85">
        <f t="shared" si="12"/>
        <v>4.2329999999999997</v>
      </c>
      <c r="N90" s="71">
        <v>60</v>
      </c>
      <c r="O90" s="100">
        <f t="array" ref="O90">IFERROR(INDEX($AD$11:$AE$100,MATCH($B90&amp;$I90,$Y$11:$Y$100&amp;$AC$11:$AC$100,0),MATCH($C90,$AD$9:$AE$9,0)),"-")</f>
        <v>38.1</v>
      </c>
      <c r="P90" s="58">
        <v>20</v>
      </c>
      <c r="Q90" s="58">
        <v>0</v>
      </c>
      <c r="R90" s="100">
        <f t="shared" si="13"/>
        <v>35.3504</v>
      </c>
      <c r="S90" s="58">
        <v>16</v>
      </c>
      <c r="T90" s="58">
        <v>6</v>
      </c>
      <c r="U90" s="58">
        <v>10</v>
      </c>
      <c r="V90" s="58">
        <v>5</v>
      </c>
      <c r="W90" s="50">
        <f t="shared" si="14"/>
        <v>20</v>
      </c>
      <c r="X90" s="50">
        <f t="shared" si="15"/>
        <v>10</v>
      </c>
      <c r="Y90" s="63" t="str">
        <f t="shared" si="11"/>
        <v>1 1/2-6 UNC</v>
      </c>
      <c r="Z90" s="62" t="s">
        <v>257</v>
      </c>
      <c r="AA90" s="67" t="s">
        <v>54</v>
      </c>
      <c r="AB90" s="59">
        <v>6</v>
      </c>
      <c r="AC90" s="64" t="s">
        <v>262</v>
      </c>
      <c r="AD90" s="61">
        <f t="shared" si="16"/>
        <v>38.1</v>
      </c>
      <c r="AE90" s="65">
        <v>37.582999999999998</v>
      </c>
    </row>
    <row r="91" spans="2:31" x14ac:dyDescent="0.3">
      <c r="B91" s="81" t="str">
        <f t="shared" si="9"/>
        <v>1 3/4-5 UNC</v>
      </c>
      <c r="C91" s="73" t="s">
        <v>212</v>
      </c>
      <c r="D91" s="73"/>
      <c r="E91" s="71" t="s">
        <v>223</v>
      </c>
      <c r="F91" s="82" t="s">
        <v>57</v>
      </c>
      <c r="G91" s="58">
        <v>5</v>
      </c>
      <c r="H91" s="71" t="s">
        <v>267</v>
      </c>
      <c r="I91" s="86" t="s">
        <v>425</v>
      </c>
      <c r="J91" s="58" t="s">
        <v>316</v>
      </c>
      <c r="K91" s="58" t="s">
        <v>452</v>
      </c>
      <c r="L91" s="85">
        <f t="shared" si="10"/>
        <v>44.449999999999996</v>
      </c>
      <c r="M91" s="85">
        <f t="shared" si="12"/>
        <v>5.08</v>
      </c>
      <c r="N91" s="71">
        <v>60</v>
      </c>
      <c r="O91" s="100">
        <f t="array" ref="O91">IFERROR(INDEX($AD$11:$AE$100,MATCH($B91&amp;$I91,$Y$11:$Y$100&amp;$AC$11:$AC$100,0),MATCH($C91,$AD$9:$AE$9,0)),"-")</f>
        <v>44.45</v>
      </c>
      <c r="P91" s="58">
        <v>20</v>
      </c>
      <c r="Q91" s="58">
        <v>0</v>
      </c>
      <c r="R91" s="100">
        <f t="shared" si="13"/>
        <v>41.150399999999998</v>
      </c>
      <c r="S91" s="58">
        <v>19</v>
      </c>
      <c r="T91" s="58">
        <v>6</v>
      </c>
      <c r="U91" s="58">
        <v>10</v>
      </c>
      <c r="V91" s="58">
        <v>5</v>
      </c>
      <c r="W91" s="50">
        <f t="shared" si="14"/>
        <v>20</v>
      </c>
      <c r="X91" s="50">
        <f t="shared" si="15"/>
        <v>13</v>
      </c>
      <c r="Y91" s="63" t="str">
        <f t="shared" si="11"/>
        <v>1 3/4-5 UNC</v>
      </c>
      <c r="Z91" s="62" t="s">
        <v>257</v>
      </c>
      <c r="AA91" s="67" t="s">
        <v>57</v>
      </c>
      <c r="AB91" s="59">
        <v>5</v>
      </c>
      <c r="AC91" s="64" t="s">
        <v>262</v>
      </c>
      <c r="AD91" s="61">
        <f t="shared" si="16"/>
        <v>44.45</v>
      </c>
      <c r="AE91" s="65">
        <v>43.792000000000002</v>
      </c>
    </row>
    <row r="92" spans="2:31" x14ac:dyDescent="0.3">
      <c r="B92" s="81" t="str">
        <f t="shared" si="9"/>
        <v>2-4 1/2 UNC</v>
      </c>
      <c r="C92" s="73" t="s">
        <v>212</v>
      </c>
      <c r="D92" s="73"/>
      <c r="E92" s="71" t="s">
        <v>223</v>
      </c>
      <c r="F92" s="82" t="s">
        <v>58</v>
      </c>
      <c r="G92" s="82" t="s">
        <v>107</v>
      </c>
      <c r="H92" s="71" t="s">
        <v>267</v>
      </c>
      <c r="I92" s="86" t="s">
        <v>425</v>
      </c>
      <c r="J92" s="58" t="s">
        <v>316</v>
      </c>
      <c r="K92" s="58" t="s">
        <v>452</v>
      </c>
      <c r="L92" s="85">
        <f t="shared" si="10"/>
        <v>50.8</v>
      </c>
      <c r="M92" s="85">
        <f t="shared" si="12"/>
        <v>5.6440000000000001</v>
      </c>
      <c r="N92" s="71">
        <v>60</v>
      </c>
      <c r="O92" s="100">
        <f t="array" ref="O92">IFERROR(INDEX($AD$11:$AE$100,MATCH($B92&amp;$I92,$Y$11:$Y$100&amp;$AC$11:$AC$100,0),MATCH($C92,$AD$9:$AE$9,0)),"-")</f>
        <v>50.8</v>
      </c>
      <c r="P92" s="58">
        <v>20</v>
      </c>
      <c r="Q92" s="58">
        <v>0</v>
      </c>
      <c r="R92" s="100">
        <f t="shared" si="13"/>
        <v>47.133800000000001</v>
      </c>
      <c r="S92" s="58">
        <v>19</v>
      </c>
      <c r="T92" s="58">
        <v>6</v>
      </c>
      <c r="U92" s="58">
        <v>10</v>
      </c>
      <c r="V92" s="58">
        <v>5</v>
      </c>
      <c r="W92" s="50">
        <f t="shared" si="14"/>
        <v>20</v>
      </c>
      <c r="X92" s="50">
        <f t="shared" si="15"/>
        <v>13</v>
      </c>
      <c r="Y92" s="63" t="str">
        <f t="shared" si="11"/>
        <v>2-4 1/2 UNC</v>
      </c>
      <c r="Z92" s="62" t="s">
        <v>257</v>
      </c>
      <c r="AA92" s="67" t="s">
        <v>58</v>
      </c>
      <c r="AB92" s="67" t="s">
        <v>107</v>
      </c>
      <c r="AC92" s="64" t="s">
        <v>262</v>
      </c>
      <c r="AD92" s="61">
        <f t="shared" si="16"/>
        <v>50.8</v>
      </c>
      <c r="AE92" s="65">
        <v>50.051000000000002</v>
      </c>
    </row>
    <row r="93" spans="2:31" x14ac:dyDescent="0.3">
      <c r="B93" s="81" t="str">
        <f t="shared" si="9"/>
        <v>2 1/4-4 1/2 UNC</v>
      </c>
      <c r="C93" s="73" t="s">
        <v>212</v>
      </c>
      <c r="D93" s="73"/>
      <c r="E93" s="71" t="s">
        <v>223</v>
      </c>
      <c r="F93" s="82" t="s">
        <v>59</v>
      </c>
      <c r="G93" s="82" t="s">
        <v>107</v>
      </c>
      <c r="H93" s="71" t="s">
        <v>267</v>
      </c>
      <c r="I93" s="86" t="s">
        <v>425</v>
      </c>
      <c r="J93" s="58" t="s">
        <v>316</v>
      </c>
      <c r="K93" s="58" t="s">
        <v>452</v>
      </c>
      <c r="L93" s="85">
        <f t="shared" si="10"/>
        <v>57.15</v>
      </c>
      <c r="M93" s="85">
        <f t="shared" si="12"/>
        <v>5.6440000000000001</v>
      </c>
      <c r="N93" s="71">
        <v>60</v>
      </c>
      <c r="O93" s="100">
        <f t="array" ref="O93">IFERROR(INDEX($AD$11:$AE$100,MATCH($B93&amp;$I93,$Y$11:$Y$100&amp;$AC$11:$AC$100,0),MATCH($C93,$AD$9:$AE$9,0)),"-")</f>
        <v>57.15</v>
      </c>
      <c r="P93" s="58">
        <v>20</v>
      </c>
      <c r="Q93" s="58">
        <v>0</v>
      </c>
      <c r="R93" s="100">
        <f t="shared" si="13"/>
        <v>53.483800000000002</v>
      </c>
      <c r="S93" s="58">
        <v>19</v>
      </c>
      <c r="T93" s="58">
        <v>6</v>
      </c>
      <c r="U93" s="58">
        <v>10</v>
      </c>
      <c r="V93" s="58">
        <v>5</v>
      </c>
      <c r="W93" s="50">
        <f t="shared" si="14"/>
        <v>20</v>
      </c>
      <c r="X93" s="50">
        <f t="shared" si="15"/>
        <v>13</v>
      </c>
      <c r="Y93" s="63" t="str">
        <f t="shared" si="11"/>
        <v>2 1/4-4 1/2 UNC</v>
      </c>
      <c r="Z93" s="62" t="s">
        <v>257</v>
      </c>
      <c r="AA93" s="67" t="s">
        <v>59</v>
      </c>
      <c r="AB93" s="67" t="s">
        <v>107</v>
      </c>
      <c r="AC93" s="64" t="s">
        <v>262</v>
      </c>
      <c r="AD93" s="61">
        <f t="shared" si="16"/>
        <v>57.15</v>
      </c>
      <c r="AE93" s="65">
        <v>56.411000000000001</v>
      </c>
    </row>
    <row r="94" spans="2:31" x14ac:dyDescent="0.3">
      <c r="B94" s="81" t="str">
        <f t="shared" si="9"/>
        <v>2 1/2-4 UNC</v>
      </c>
      <c r="C94" s="73" t="s">
        <v>212</v>
      </c>
      <c r="D94" s="73"/>
      <c r="E94" s="71" t="s">
        <v>223</v>
      </c>
      <c r="F94" s="82" t="s">
        <v>244</v>
      </c>
      <c r="G94" s="58">
        <v>4</v>
      </c>
      <c r="H94" s="71" t="s">
        <v>267</v>
      </c>
      <c r="I94" s="86" t="s">
        <v>425</v>
      </c>
      <c r="J94" s="58" t="s">
        <v>316</v>
      </c>
      <c r="K94" s="58" t="s">
        <v>452</v>
      </c>
      <c r="L94" s="85">
        <f t="shared" si="10"/>
        <v>63.5</v>
      </c>
      <c r="M94" s="85">
        <f t="shared" si="12"/>
        <v>6.35</v>
      </c>
      <c r="N94" s="71">
        <v>60</v>
      </c>
      <c r="O94" s="100">
        <f t="array" ref="O94">IFERROR(INDEX($AD$11:$AE$100,MATCH($B94&amp;$I94,$Y$11:$Y$100&amp;$AC$11:$AC$100,0),MATCH($C94,$AD$9:$AE$9,0)),"-")</f>
        <v>63.5</v>
      </c>
      <c r="P94" s="58">
        <v>23</v>
      </c>
      <c r="Q94" s="58">
        <v>0</v>
      </c>
      <c r="R94" s="100">
        <f t="shared" si="13"/>
        <v>59.375599999999999</v>
      </c>
      <c r="S94" s="58">
        <v>20</v>
      </c>
      <c r="T94" s="58">
        <v>7</v>
      </c>
      <c r="U94" s="58">
        <v>10</v>
      </c>
      <c r="V94" s="58">
        <v>5</v>
      </c>
      <c r="W94" s="50">
        <f t="shared" si="14"/>
        <v>23</v>
      </c>
      <c r="X94" s="50">
        <f t="shared" si="15"/>
        <v>13</v>
      </c>
      <c r="Y94" s="63" t="str">
        <f t="shared" si="11"/>
        <v>2 1/2-4 UNC</v>
      </c>
      <c r="Z94" s="62" t="s">
        <v>257</v>
      </c>
      <c r="AA94" s="67" t="s">
        <v>244</v>
      </c>
      <c r="AB94" s="59">
        <v>4</v>
      </c>
      <c r="AC94" s="64" t="s">
        <v>262</v>
      </c>
      <c r="AD94" s="61">
        <f t="shared" si="16"/>
        <v>63.5</v>
      </c>
      <c r="AE94" s="65">
        <v>62.637999999999998</v>
      </c>
    </row>
    <row r="95" spans="2:31" x14ac:dyDescent="0.3">
      <c r="B95" s="81" t="str">
        <f t="shared" si="9"/>
        <v>2 3/4-4 UNC</v>
      </c>
      <c r="C95" s="73" t="s">
        <v>212</v>
      </c>
      <c r="D95" s="73"/>
      <c r="E95" s="71" t="s">
        <v>223</v>
      </c>
      <c r="F95" s="82" t="s">
        <v>61</v>
      </c>
      <c r="G95" s="58">
        <v>4</v>
      </c>
      <c r="H95" s="71" t="s">
        <v>267</v>
      </c>
      <c r="I95" s="86" t="s">
        <v>425</v>
      </c>
      <c r="J95" s="58" t="s">
        <v>316</v>
      </c>
      <c r="K95" s="58" t="s">
        <v>452</v>
      </c>
      <c r="L95" s="85">
        <f t="shared" si="10"/>
        <v>69.849999999999994</v>
      </c>
      <c r="M95" s="85">
        <f t="shared" si="12"/>
        <v>6.35</v>
      </c>
      <c r="N95" s="71">
        <v>60</v>
      </c>
      <c r="O95" s="100">
        <f t="array" ref="O95">IFERROR(INDEX($AD$11:$AE$100,MATCH($B95&amp;$I95,$Y$11:$Y$100&amp;$AC$11:$AC$100,0),MATCH($C95,$AD$9:$AE$9,0)),"-")</f>
        <v>69.849999999999994</v>
      </c>
      <c r="P95" s="58">
        <v>23</v>
      </c>
      <c r="Q95" s="58">
        <v>0</v>
      </c>
      <c r="R95" s="100">
        <f t="shared" si="13"/>
        <v>65.7256</v>
      </c>
      <c r="S95" s="58">
        <v>20</v>
      </c>
      <c r="T95" s="58">
        <v>7</v>
      </c>
      <c r="U95" s="58">
        <v>10</v>
      </c>
      <c r="V95" s="58">
        <v>5</v>
      </c>
      <c r="W95" s="50">
        <f t="shared" si="14"/>
        <v>23</v>
      </c>
      <c r="X95" s="50">
        <f t="shared" si="15"/>
        <v>13</v>
      </c>
      <c r="Y95" s="63" t="str">
        <f t="shared" si="11"/>
        <v>2 3/4-4 UNC</v>
      </c>
      <c r="Z95" s="62" t="s">
        <v>257</v>
      </c>
      <c r="AA95" s="67" t="s">
        <v>61</v>
      </c>
      <c r="AB95" s="59">
        <v>4</v>
      </c>
      <c r="AC95" s="64" t="s">
        <v>262</v>
      </c>
      <c r="AD95" s="61">
        <f t="shared" si="16"/>
        <v>69.849999999999994</v>
      </c>
      <c r="AE95" s="65">
        <v>68.998000000000005</v>
      </c>
    </row>
    <row r="96" spans="2:31" x14ac:dyDescent="0.3">
      <c r="B96" s="81" t="str">
        <f t="shared" si="9"/>
        <v>3-4 UNC</v>
      </c>
      <c r="C96" s="73" t="s">
        <v>212</v>
      </c>
      <c r="D96" s="73"/>
      <c r="E96" s="71" t="s">
        <v>223</v>
      </c>
      <c r="F96" s="82" t="s">
        <v>80</v>
      </c>
      <c r="G96" s="58">
        <v>4</v>
      </c>
      <c r="H96" s="71" t="s">
        <v>267</v>
      </c>
      <c r="I96" s="86" t="s">
        <v>425</v>
      </c>
      <c r="J96" s="58" t="s">
        <v>316</v>
      </c>
      <c r="K96" s="58" t="s">
        <v>452</v>
      </c>
      <c r="L96" s="85">
        <f t="shared" si="10"/>
        <v>76.199999999999989</v>
      </c>
      <c r="M96" s="85">
        <f t="shared" si="12"/>
        <v>6.35</v>
      </c>
      <c r="N96" s="71">
        <v>60</v>
      </c>
      <c r="O96" s="100">
        <f t="array" ref="O96">IFERROR(INDEX($AD$11:$AE$100,MATCH($B96&amp;$I96,$Y$11:$Y$100&amp;$AC$11:$AC$100,0),MATCH($C96,$AD$9:$AE$9,0)),"-")</f>
        <v>76.2</v>
      </c>
      <c r="P96" s="58">
        <v>23</v>
      </c>
      <c r="Q96" s="58">
        <v>0</v>
      </c>
      <c r="R96" s="100">
        <f t="shared" si="13"/>
        <v>72.075599999999994</v>
      </c>
      <c r="S96" s="58">
        <v>20</v>
      </c>
      <c r="T96" s="58">
        <v>7</v>
      </c>
      <c r="U96" s="58">
        <v>10</v>
      </c>
      <c r="V96" s="58">
        <v>5</v>
      </c>
      <c r="W96" s="50">
        <f t="shared" si="14"/>
        <v>23</v>
      </c>
      <c r="X96" s="50">
        <f t="shared" si="15"/>
        <v>13</v>
      </c>
      <c r="Y96" s="63" t="str">
        <f t="shared" si="11"/>
        <v>3-4 UNC</v>
      </c>
      <c r="Z96" s="62" t="s">
        <v>257</v>
      </c>
      <c r="AA96" s="67" t="s">
        <v>80</v>
      </c>
      <c r="AB96" s="59">
        <v>4</v>
      </c>
      <c r="AC96" s="64" t="s">
        <v>262</v>
      </c>
      <c r="AD96" s="61">
        <f t="shared" si="16"/>
        <v>76.2</v>
      </c>
      <c r="AE96" s="65">
        <v>75.355000000000004</v>
      </c>
    </row>
    <row r="97" spans="2:31" x14ac:dyDescent="0.3">
      <c r="B97" s="81" t="str">
        <f t="shared" si="9"/>
        <v>3 1/4-4 UNC</v>
      </c>
      <c r="C97" s="73" t="s">
        <v>212</v>
      </c>
      <c r="D97" s="73"/>
      <c r="E97" s="71" t="s">
        <v>223</v>
      </c>
      <c r="F97" s="82" t="s">
        <v>62</v>
      </c>
      <c r="G97" s="58">
        <v>4</v>
      </c>
      <c r="H97" s="71" t="s">
        <v>267</v>
      </c>
      <c r="I97" s="86" t="s">
        <v>425</v>
      </c>
      <c r="J97" s="58" t="s">
        <v>316</v>
      </c>
      <c r="K97" s="58" t="s">
        <v>452</v>
      </c>
      <c r="L97" s="85">
        <f t="shared" si="10"/>
        <v>82.55</v>
      </c>
      <c r="M97" s="85">
        <f t="shared" si="12"/>
        <v>6.35</v>
      </c>
      <c r="N97" s="71">
        <v>60</v>
      </c>
      <c r="O97" s="100">
        <f t="array" ref="O97">IFERROR(INDEX($AD$11:$AE$100,MATCH($B97&amp;$I97,$Y$11:$Y$100&amp;$AC$11:$AC$100,0),MATCH($C97,$AD$9:$AE$9,0)),"-")</f>
        <v>82.55</v>
      </c>
      <c r="P97" s="58">
        <v>23</v>
      </c>
      <c r="Q97" s="58">
        <v>0</v>
      </c>
      <c r="R97" s="100">
        <f t="shared" si="13"/>
        <v>78.425600000000003</v>
      </c>
      <c r="S97" s="58">
        <v>20</v>
      </c>
      <c r="T97" s="58">
        <v>7</v>
      </c>
      <c r="U97" s="58">
        <v>10</v>
      </c>
      <c r="V97" s="58">
        <v>5</v>
      </c>
      <c r="W97" s="50">
        <f t="shared" si="14"/>
        <v>23</v>
      </c>
      <c r="X97" s="50">
        <f t="shared" si="15"/>
        <v>13</v>
      </c>
      <c r="Y97" s="63" t="str">
        <f t="shared" si="11"/>
        <v>3 1/4-4 UNC</v>
      </c>
      <c r="Z97" s="62" t="s">
        <v>257</v>
      </c>
      <c r="AA97" s="67" t="s">
        <v>62</v>
      </c>
      <c r="AB97" s="59">
        <v>4</v>
      </c>
      <c r="AC97" s="64" t="s">
        <v>262</v>
      </c>
      <c r="AD97" s="61">
        <f t="shared" si="16"/>
        <v>82.55</v>
      </c>
      <c r="AE97" s="65">
        <v>81.712999999999994</v>
      </c>
    </row>
    <row r="98" spans="2:31" x14ac:dyDescent="0.3">
      <c r="B98" s="81" t="str">
        <f t="shared" si="9"/>
        <v>3 1/2-4 UNC</v>
      </c>
      <c r="C98" s="73" t="s">
        <v>212</v>
      </c>
      <c r="D98" s="73"/>
      <c r="E98" s="71" t="s">
        <v>223</v>
      </c>
      <c r="F98" s="82" t="s">
        <v>63</v>
      </c>
      <c r="G98" s="58">
        <v>4</v>
      </c>
      <c r="H98" s="71" t="s">
        <v>267</v>
      </c>
      <c r="I98" s="86" t="s">
        <v>425</v>
      </c>
      <c r="J98" s="58" t="s">
        <v>316</v>
      </c>
      <c r="K98" s="58" t="s">
        <v>452</v>
      </c>
      <c r="L98" s="85">
        <f t="shared" si="10"/>
        <v>88.899999999999991</v>
      </c>
      <c r="M98" s="85">
        <f t="shared" si="12"/>
        <v>6.35</v>
      </c>
      <c r="N98" s="71">
        <v>60</v>
      </c>
      <c r="O98" s="100">
        <f t="array" ref="O98">IFERROR(INDEX($AD$11:$AE$100,MATCH($B98&amp;$I98,$Y$11:$Y$100&amp;$AC$11:$AC$100,0),MATCH($C98,$AD$9:$AE$9,0)),"-")</f>
        <v>88.9</v>
      </c>
      <c r="P98" s="58">
        <v>23</v>
      </c>
      <c r="Q98" s="58">
        <v>0</v>
      </c>
      <c r="R98" s="100">
        <f t="shared" si="13"/>
        <v>84.775599999999997</v>
      </c>
      <c r="S98" s="58">
        <v>20</v>
      </c>
      <c r="T98" s="58">
        <v>7</v>
      </c>
      <c r="U98" s="58">
        <v>10</v>
      </c>
      <c r="V98" s="58">
        <v>5</v>
      </c>
      <c r="W98" s="50">
        <f t="shared" si="14"/>
        <v>23</v>
      </c>
      <c r="X98" s="50">
        <f t="shared" si="15"/>
        <v>13</v>
      </c>
      <c r="Y98" s="63" t="str">
        <f t="shared" si="11"/>
        <v>3 1/2-4 UNC</v>
      </c>
      <c r="Z98" s="62" t="s">
        <v>257</v>
      </c>
      <c r="AA98" s="67" t="s">
        <v>63</v>
      </c>
      <c r="AB98" s="59">
        <v>4</v>
      </c>
      <c r="AC98" s="64" t="s">
        <v>262</v>
      </c>
      <c r="AD98" s="61">
        <f t="shared" si="16"/>
        <v>88.9</v>
      </c>
      <c r="AE98" s="65">
        <v>88.070999999999998</v>
      </c>
    </row>
    <row r="99" spans="2:31" x14ac:dyDescent="0.3">
      <c r="B99" s="81" t="str">
        <f t="shared" si="9"/>
        <v>3 3/4-4 UNC</v>
      </c>
      <c r="C99" s="73" t="s">
        <v>212</v>
      </c>
      <c r="D99" s="73"/>
      <c r="E99" s="71" t="s">
        <v>223</v>
      </c>
      <c r="F99" s="82" t="s">
        <v>64</v>
      </c>
      <c r="G99" s="58">
        <v>4</v>
      </c>
      <c r="H99" s="71" t="s">
        <v>267</v>
      </c>
      <c r="I99" s="86" t="s">
        <v>425</v>
      </c>
      <c r="J99" s="58" t="s">
        <v>316</v>
      </c>
      <c r="K99" s="58" t="s">
        <v>452</v>
      </c>
      <c r="L99" s="85">
        <f t="shared" si="10"/>
        <v>95.25</v>
      </c>
      <c r="M99" s="85">
        <f t="shared" si="12"/>
        <v>6.35</v>
      </c>
      <c r="N99" s="71">
        <v>60</v>
      </c>
      <c r="O99" s="100">
        <f t="array" ref="O99">IFERROR(INDEX($AD$11:$AE$100,MATCH($B99&amp;$I99,$Y$11:$Y$100&amp;$AC$11:$AC$100,0),MATCH($C99,$AD$9:$AE$9,0)),"-")</f>
        <v>95.25</v>
      </c>
      <c r="P99" s="58">
        <v>23</v>
      </c>
      <c r="Q99" s="58">
        <v>0</v>
      </c>
      <c r="R99" s="100">
        <f t="shared" si="13"/>
        <v>91.125600000000006</v>
      </c>
      <c r="S99" s="58">
        <v>20</v>
      </c>
      <c r="T99" s="58">
        <v>7</v>
      </c>
      <c r="U99" s="58">
        <v>10</v>
      </c>
      <c r="V99" s="58">
        <v>5</v>
      </c>
      <c r="W99" s="50">
        <f t="shared" si="14"/>
        <v>23</v>
      </c>
      <c r="X99" s="50">
        <f t="shared" si="15"/>
        <v>13</v>
      </c>
      <c r="Y99" s="63" t="str">
        <f t="shared" si="11"/>
        <v>3 3/4-4 UNC</v>
      </c>
      <c r="Z99" s="62" t="s">
        <v>257</v>
      </c>
      <c r="AA99" s="67" t="s">
        <v>64</v>
      </c>
      <c r="AB99" s="59">
        <v>4</v>
      </c>
      <c r="AC99" s="64" t="s">
        <v>262</v>
      </c>
      <c r="AD99" s="61">
        <f t="shared" si="16"/>
        <v>95.25</v>
      </c>
      <c r="AE99" s="65">
        <v>94.427999999999997</v>
      </c>
    </row>
    <row r="100" spans="2:31" x14ac:dyDescent="0.3">
      <c r="B100" s="81" t="str">
        <f t="shared" si="9"/>
        <v>4-4 UNC</v>
      </c>
      <c r="C100" s="73" t="s">
        <v>212</v>
      </c>
      <c r="D100" s="73"/>
      <c r="E100" s="71" t="s">
        <v>223</v>
      </c>
      <c r="F100" s="82" t="s">
        <v>65</v>
      </c>
      <c r="G100" s="58">
        <v>4</v>
      </c>
      <c r="H100" s="71" t="s">
        <v>267</v>
      </c>
      <c r="I100" s="86" t="s">
        <v>425</v>
      </c>
      <c r="J100" s="58" t="s">
        <v>316</v>
      </c>
      <c r="K100" s="58" t="s">
        <v>452</v>
      </c>
      <c r="L100" s="85">
        <f t="shared" si="10"/>
        <v>101.6</v>
      </c>
      <c r="M100" s="85">
        <f t="shared" si="12"/>
        <v>6.35</v>
      </c>
      <c r="N100" s="71">
        <v>60</v>
      </c>
      <c r="O100" s="100">
        <f t="array" ref="O100">IFERROR(INDEX($AD$11:$AE$100,MATCH($B100&amp;$I100,$Y$11:$Y$100&amp;$AC$11:$AC$100,0),MATCH($C100,$AD$9:$AE$9,0)),"-")</f>
        <v>101.6</v>
      </c>
      <c r="P100" s="58">
        <v>23</v>
      </c>
      <c r="Q100" s="58">
        <v>0</v>
      </c>
      <c r="R100" s="100">
        <f t="shared" si="13"/>
        <v>97.4756</v>
      </c>
      <c r="S100" s="58">
        <v>20</v>
      </c>
      <c r="T100" s="58">
        <v>7</v>
      </c>
      <c r="U100" s="58">
        <v>10</v>
      </c>
      <c r="V100" s="58">
        <v>5</v>
      </c>
      <c r="W100" s="50">
        <f t="shared" si="14"/>
        <v>23</v>
      </c>
      <c r="X100" s="50">
        <f t="shared" si="15"/>
        <v>13</v>
      </c>
      <c r="Y100" s="63" t="str">
        <f t="shared" si="11"/>
        <v>4-4 UNC</v>
      </c>
      <c r="Z100" s="62" t="s">
        <v>257</v>
      </c>
      <c r="AA100" s="67" t="s">
        <v>65</v>
      </c>
      <c r="AB100" s="59">
        <v>4</v>
      </c>
      <c r="AC100" s="64" t="s">
        <v>262</v>
      </c>
      <c r="AD100" s="61">
        <f t="shared" si="16"/>
        <v>101.6</v>
      </c>
      <c r="AE100" s="65">
        <v>100.786</v>
      </c>
    </row>
    <row r="101" spans="2:31" x14ac:dyDescent="0.3">
      <c r="B101" s="83" t="str">
        <f t="shared" si="9"/>
        <v>No.1-64 UNC</v>
      </c>
      <c r="C101" s="77" t="s">
        <v>216</v>
      </c>
      <c r="D101" s="77"/>
      <c r="E101" s="74" t="s">
        <v>223</v>
      </c>
      <c r="F101" s="75" t="s">
        <v>224</v>
      </c>
      <c r="G101" s="75">
        <v>64</v>
      </c>
      <c r="H101" s="74" t="s">
        <v>461</v>
      </c>
      <c r="I101" s="74" t="s">
        <v>426</v>
      </c>
      <c r="J101" s="75" t="s">
        <v>312</v>
      </c>
      <c r="K101" s="58" t="s">
        <v>452</v>
      </c>
      <c r="L101" s="23">
        <f t="shared" si="10"/>
        <v>1.8540000000000001</v>
      </c>
      <c r="M101" s="85">
        <f t="shared" si="12"/>
        <v>0.39700000000000002</v>
      </c>
      <c r="N101" s="74">
        <v>60</v>
      </c>
      <c r="O101" s="101">
        <f t="array" ref="O101">IFERROR(INDEX($AD$11:$AE$100,MATCH($B101&amp;$I101,$Y$11:$Y$100&amp;$AC$11:$AC$100,0),MATCH($C101,$AD$9:$AE$9,0)),"-")</f>
        <v>1.8169999999999999</v>
      </c>
      <c r="P101" s="75" t="s">
        <v>131</v>
      </c>
      <c r="Q101" s="75" t="s">
        <v>131</v>
      </c>
      <c r="R101" s="101">
        <f t="shared" si="13"/>
        <v>1.5962000000000001</v>
      </c>
      <c r="S101" s="75">
        <v>47</v>
      </c>
      <c r="T101" s="75">
        <v>42</v>
      </c>
      <c r="U101" s="75">
        <v>5</v>
      </c>
      <c r="V101" s="75">
        <v>30</v>
      </c>
      <c r="W101" s="50" t="str">
        <f t="shared" si="14"/>
        <v>-</v>
      </c>
      <c r="X101" s="50">
        <f t="shared" si="15"/>
        <v>5</v>
      </c>
    </row>
    <row r="102" spans="2:31" x14ac:dyDescent="0.3">
      <c r="B102" s="83" t="str">
        <f t="shared" si="9"/>
        <v>No.2-56 UNC</v>
      </c>
      <c r="C102" s="77" t="s">
        <v>216</v>
      </c>
      <c r="D102" s="77"/>
      <c r="E102" s="74" t="s">
        <v>223</v>
      </c>
      <c r="F102" s="75" t="s">
        <v>111</v>
      </c>
      <c r="G102" s="75">
        <v>56</v>
      </c>
      <c r="H102" s="74" t="s">
        <v>461</v>
      </c>
      <c r="I102" s="74" t="s">
        <v>426</v>
      </c>
      <c r="J102" s="75" t="s">
        <v>312</v>
      </c>
      <c r="K102" s="58" t="s">
        <v>452</v>
      </c>
      <c r="L102" s="23">
        <f t="shared" si="10"/>
        <v>2.1840000000000002</v>
      </c>
      <c r="M102" s="85">
        <f t="shared" si="12"/>
        <v>0.45400000000000001</v>
      </c>
      <c r="N102" s="74">
        <v>60</v>
      </c>
      <c r="O102" s="101">
        <f t="array" ref="O102">IFERROR(INDEX($AD$11:$AE$100,MATCH($B102&amp;$I102,$Y$11:$Y$100&amp;$AC$11:$AC$100,0),MATCH($C102,$AD$9:$AE$9,0)),"-")</f>
        <v>2.1389999999999998</v>
      </c>
      <c r="P102" s="75" t="s">
        <v>131</v>
      </c>
      <c r="Q102" s="75" t="s">
        <v>131</v>
      </c>
      <c r="R102" s="101">
        <f t="shared" si="13"/>
        <v>1.8894</v>
      </c>
      <c r="S102" s="75">
        <v>53</v>
      </c>
      <c r="T102" s="75">
        <v>47</v>
      </c>
      <c r="U102" s="75">
        <v>5</v>
      </c>
      <c r="V102" s="75">
        <v>30</v>
      </c>
      <c r="W102" s="50" t="str">
        <f t="shared" si="14"/>
        <v>-</v>
      </c>
      <c r="X102" s="50">
        <f t="shared" si="15"/>
        <v>6</v>
      </c>
    </row>
    <row r="103" spans="2:31" x14ac:dyDescent="0.3">
      <c r="B103" s="83" t="str">
        <f t="shared" si="9"/>
        <v>No.3-48 UNC</v>
      </c>
      <c r="C103" s="77" t="s">
        <v>216</v>
      </c>
      <c r="D103" s="77"/>
      <c r="E103" s="74" t="s">
        <v>223</v>
      </c>
      <c r="F103" s="75" t="s">
        <v>112</v>
      </c>
      <c r="G103" s="75">
        <v>48</v>
      </c>
      <c r="H103" s="74" t="s">
        <v>461</v>
      </c>
      <c r="I103" s="74" t="s">
        <v>426</v>
      </c>
      <c r="J103" s="75" t="s">
        <v>312</v>
      </c>
      <c r="K103" s="58" t="s">
        <v>452</v>
      </c>
      <c r="L103" s="23">
        <f t="shared" si="10"/>
        <v>2.5150000000000001</v>
      </c>
      <c r="M103" s="85">
        <f t="shared" si="12"/>
        <v>0.52900000000000003</v>
      </c>
      <c r="N103" s="74">
        <v>60</v>
      </c>
      <c r="O103" s="101">
        <f t="array" ref="O103">IFERROR(INDEX($AD$11:$AE$100,MATCH($B103&amp;$I103,$Y$11:$Y$100&amp;$AC$11:$AC$100,0),MATCH($C103,$AD$9:$AE$9,0)),"-")</f>
        <v>2.456</v>
      </c>
      <c r="P103" s="75" t="s">
        <v>131</v>
      </c>
      <c r="Q103" s="75" t="s">
        <v>131</v>
      </c>
      <c r="R103" s="101">
        <f t="shared" si="13"/>
        <v>2.1713</v>
      </c>
      <c r="S103" s="75">
        <v>55</v>
      </c>
      <c r="T103" s="75">
        <v>50</v>
      </c>
      <c r="U103" s="75">
        <v>5</v>
      </c>
      <c r="V103" s="75">
        <v>30</v>
      </c>
      <c r="W103" s="50" t="str">
        <f t="shared" si="14"/>
        <v>-</v>
      </c>
      <c r="X103" s="50">
        <f t="shared" si="15"/>
        <v>5</v>
      </c>
    </row>
    <row r="104" spans="2:31" x14ac:dyDescent="0.3">
      <c r="B104" s="83" t="str">
        <f t="shared" si="9"/>
        <v>No.4-40 UNC</v>
      </c>
      <c r="C104" s="77" t="s">
        <v>216</v>
      </c>
      <c r="D104" s="77"/>
      <c r="E104" s="74" t="s">
        <v>223</v>
      </c>
      <c r="F104" s="75" t="s">
        <v>113</v>
      </c>
      <c r="G104" s="75">
        <v>40</v>
      </c>
      <c r="H104" s="74" t="s">
        <v>461</v>
      </c>
      <c r="I104" s="74" t="s">
        <v>426</v>
      </c>
      <c r="J104" s="75" t="s">
        <v>312</v>
      </c>
      <c r="K104" s="58" t="s">
        <v>452</v>
      </c>
      <c r="L104" s="23">
        <f t="shared" si="10"/>
        <v>2.8450000000000002</v>
      </c>
      <c r="M104" s="85">
        <f t="shared" si="12"/>
        <v>0.63500000000000001</v>
      </c>
      <c r="N104" s="74">
        <v>60</v>
      </c>
      <c r="O104" s="101">
        <f t="array" ref="O104">IFERROR(INDEX($AD$11:$AE$100,MATCH($B104&amp;$I104,$Y$11:$Y$100&amp;$AC$11:$AC$100,0),MATCH($C104,$AD$9:$AE$9,0)),"-")</f>
        <v>2.7690000000000001</v>
      </c>
      <c r="P104" s="75" t="s">
        <v>131</v>
      </c>
      <c r="Q104" s="75" t="s">
        <v>131</v>
      </c>
      <c r="R104" s="101">
        <f t="shared" si="13"/>
        <v>2.4325999999999999</v>
      </c>
      <c r="S104" s="75">
        <v>61</v>
      </c>
      <c r="T104" s="75">
        <v>56</v>
      </c>
      <c r="U104" s="75">
        <v>5</v>
      </c>
      <c r="V104" s="75">
        <v>20</v>
      </c>
      <c r="W104" s="50" t="str">
        <f t="shared" si="14"/>
        <v>-</v>
      </c>
      <c r="X104" s="50">
        <f t="shared" si="15"/>
        <v>5</v>
      </c>
    </row>
    <row r="105" spans="2:31" x14ac:dyDescent="0.3">
      <c r="B105" s="83" t="str">
        <f t="shared" si="9"/>
        <v>No.5-40 UNC</v>
      </c>
      <c r="C105" s="77" t="s">
        <v>216</v>
      </c>
      <c r="D105" s="77"/>
      <c r="E105" s="74" t="s">
        <v>223</v>
      </c>
      <c r="F105" s="75" t="s">
        <v>114</v>
      </c>
      <c r="G105" s="75">
        <v>40</v>
      </c>
      <c r="H105" s="74" t="s">
        <v>461</v>
      </c>
      <c r="I105" s="74" t="s">
        <v>426</v>
      </c>
      <c r="J105" s="75" t="s">
        <v>312</v>
      </c>
      <c r="K105" s="58" t="s">
        <v>452</v>
      </c>
      <c r="L105" s="23">
        <f t="shared" si="10"/>
        <v>3.1749999999999998</v>
      </c>
      <c r="M105" s="85">
        <f t="shared" si="12"/>
        <v>0.63500000000000001</v>
      </c>
      <c r="N105" s="74">
        <v>60</v>
      </c>
      <c r="O105" s="101">
        <f t="array" ref="O105">IFERROR(INDEX($AD$11:$AE$100,MATCH($B105&amp;$I105,$Y$11:$Y$100&amp;$AC$11:$AC$100,0),MATCH($C105,$AD$9:$AE$9,0)),"-")</f>
        <v>3.1019999999999999</v>
      </c>
      <c r="P105" s="75" t="s">
        <v>131</v>
      </c>
      <c r="Q105" s="75" t="s">
        <v>131</v>
      </c>
      <c r="R105" s="101">
        <f t="shared" si="13"/>
        <v>2.7625999999999999</v>
      </c>
      <c r="S105" s="75">
        <v>63</v>
      </c>
      <c r="T105" s="75">
        <v>58</v>
      </c>
      <c r="U105" s="75">
        <v>5</v>
      </c>
      <c r="V105" s="75">
        <v>20</v>
      </c>
      <c r="W105" s="50" t="str">
        <f t="shared" si="14"/>
        <v>-</v>
      </c>
      <c r="X105" s="50">
        <f t="shared" si="15"/>
        <v>5</v>
      </c>
    </row>
    <row r="106" spans="2:31" x14ac:dyDescent="0.3">
      <c r="B106" s="83" t="str">
        <f t="shared" si="9"/>
        <v>No.6-32 UNC</v>
      </c>
      <c r="C106" s="77" t="s">
        <v>216</v>
      </c>
      <c r="D106" s="77"/>
      <c r="E106" s="74" t="s">
        <v>223</v>
      </c>
      <c r="F106" s="75" t="s">
        <v>115</v>
      </c>
      <c r="G106" s="75">
        <v>32</v>
      </c>
      <c r="H106" s="74" t="s">
        <v>461</v>
      </c>
      <c r="I106" s="74" t="s">
        <v>426</v>
      </c>
      <c r="J106" s="75" t="s">
        <v>312</v>
      </c>
      <c r="K106" s="58" t="s">
        <v>452</v>
      </c>
      <c r="L106" s="23">
        <f t="shared" si="10"/>
        <v>3.5049999999999999</v>
      </c>
      <c r="M106" s="85">
        <f t="shared" si="12"/>
        <v>0.79400000000000004</v>
      </c>
      <c r="N106" s="74">
        <v>60</v>
      </c>
      <c r="O106" s="101">
        <f t="array" ref="O106">IFERROR(INDEX($AD$11:$AE$100,MATCH($B106&amp;$I106,$Y$11:$Y$100&amp;$AC$11:$AC$100,0),MATCH($C106,$AD$9:$AE$9,0)),"-")</f>
        <v>3.4020000000000001</v>
      </c>
      <c r="P106" s="75" t="s">
        <v>131</v>
      </c>
      <c r="Q106" s="75" t="s">
        <v>131</v>
      </c>
      <c r="R106" s="101">
        <f t="shared" si="13"/>
        <v>2.9893999999999998</v>
      </c>
      <c r="S106" s="75">
        <v>68</v>
      </c>
      <c r="T106" s="75">
        <v>60</v>
      </c>
      <c r="U106" s="75">
        <v>8</v>
      </c>
      <c r="V106" s="75">
        <v>15</v>
      </c>
      <c r="W106" s="50" t="str">
        <f t="shared" si="14"/>
        <v>-</v>
      </c>
      <c r="X106" s="50">
        <f t="shared" si="15"/>
        <v>8</v>
      </c>
    </row>
    <row r="107" spans="2:31" x14ac:dyDescent="0.3">
      <c r="B107" s="83" t="str">
        <f t="shared" si="9"/>
        <v>No.8-32 UNC</v>
      </c>
      <c r="C107" s="77" t="s">
        <v>216</v>
      </c>
      <c r="D107" s="77"/>
      <c r="E107" s="74" t="s">
        <v>223</v>
      </c>
      <c r="F107" s="75" t="s">
        <v>116</v>
      </c>
      <c r="G107" s="75">
        <v>32</v>
      </c>
      <c r="H107" s="74" t="s">
        <v>461</v>
      </c>
      <c r="I107" s="74" t="s">
        <v>426</v>
      </c>
      <c r="J107" s="75" t="s">
        <v>312</v>
      </c>
      <c r="K107" s="58" t="s">
        <v>452</v>
      </c>
      <c r="L107" s="23">
        <f t="shared" si="10"/>
        <v>4.1660000000000004</v>
      </c>
      <c r="M107" s="85">
        <f t="shared" si="12"/>
        <v>0.79400000000000004</v>
      </c>
      <c r="N107" s="74">
        <v>60</v>
      </c>
      <c r="O107" s="101">
        <f t="array" ref="O107">IFERROR(INDEX($AD$11:$AE$100,MATCH($B107&amp;$I107,$Y$11:$Y$100&amp;$AC$11:$AC$100,0),MATCH($C107,$AD$9:$AE$9,0)),"-")</f>
        <v>4.0650000000000004</v>
      </c>
      <c r="P107" s="75" t="s">
        <v>131</v>
      </c>
      <c r="Q107" s="75" t="s">
        <v>131</v>
      </c>
      <c r="R107" s="101">
        <f t="shared" si="13"/>
        <v>3.6503999999999999</v>
      </c>
      <c r="S107" s="75">
        <v>71</v>
      </c>
      <c r="T107" s="75">
        <v>63</v>
      </c>
      <c r="U107" s="75">
        <v>8</v>
      </c>
      <c r="V107" s="75">
        <v>15</v>
      </c>
      <c r="W107" s="50" t="str">
        <f t="shared" si="14"/>
        <v>-</v>
      </c>
      <c r="X107" s="50">
        <f t="shared" si="15"/>
        <v>8</v>
      </c>
    </row>
    <row r="108" spans="2:31" x14ac:dyDescent="0.3">
      <c r="B108" s="83" t="str">
        <f t="shared" si="9"/>
        <v>No.10-24 UNC</v>
      </c>
      <c r="C108" s="77" t="s">
        <v>216</v>
      </c>
      <c r="D108" s="77"/>
      <c r="E108" s="74" t="s">
        <v>223</v>
      </c>
      <c r="F108" s="75" t="s">
        <v>225</v>
      </c>
      <c r="G108" s="75">
        <v>24</v>
      </c>
      <c r="H108" s="74" t="s">
        <v>461</v>
      </c>
      <c r="I108" s="74" t="s">
        <v>426</v>
      </c>
      <c r="J108" s="75" t="s">
        <v>312</v>
      </c>
      <c r="K108" s="58" t="s">
        <v>452</v>
      </c>
      <c r="L108" s="23">
        <f t="shared" si="10"/>
        <v>4.8259999999999996</v>
      </c>
      <c r="M108" s="85">
        <f t="shared" si="12"/>
        <v>1.0580000000000001</v>
      </c>
      <c r="N108" s="74">
        <v>60</v>
      </c>
      <c r="O108" s="101">
        <f t="array" ref="O108">IFERROR(INDEX($AD$11:$AE$100,MATCH($B108&amp;$I108,$Y$11:$Y$100&amp;$AC$11:$AC$100,0),MATCH($C108,$AD$9:$AE$9,0)),"-")</f>
        <v>4.6760000000000002</v>
      </c>
      <c r="P108" s="75" t="s">
        <v>131</v>
      </c>
      <c r="Q108" s="75" t="s">
        <v>131</v>
      </c>
      <c r="R108" s="101">
        <f t="shared" si="13"/>
        <v>4.1386000000000003</v>
      </c>
      <c r="S108" s="75">
        <v>80</v>
      </c>
      <c r="T108" s="75">
        <v>72</v>
      </c>
      <c r="U108" s="75">
        <v>8</v>
      </c>
      <c r="V108" s="75">
        <v>15</v>
      </c>
      <c r="W108" s="50" t="str">
        <f t="shared" si="14"/>
        <v>-</v>
      </c>
      <c r="X108" s="50">
        <f t="shared" si="15"/>
        <v>8</v>
      </c>
    </row>
    <row r="109" spans="2:31" x14ac:dyDescent="0.3">
      <c r="B109" s="83" t="str">
        <f t="shared" si="9"/>
        <v>No.12-24 UNC</v>
      </c>
      <c r="C109" s="77" t="s">
        <v>216</v>
      </c>
      <c r="D109" s="77"/>
      <c r="E109" s="74" t="s">
        <v>223</v>
      </c>
      <c r="F109" s="75" t="s">
        <v>226</v>
      </c>
      <c r="G109" s="75">
        <v>24</v>
      </c>
      <c r="H109" s="74" t="s">
        <v>461</v>
      </c>
      <c r="I109" s="74" t="s">
        <v>426</v>
      </c>
      <c r="J109" s="75" t="s">
        <v>312</v>
      </c>
      <c r="K109" s="58" t="s">
        <v>452</v>
      </c>
      <c r="L109" s="23">
        <f t="shared" si="10"/>
        <v>5.4859999999999998</v>
      </c>
      <c r="M109" s="85">
        <f t="shared" si="12"/>
        <v>1.0580000000000001</v>
      </c>
      <c r="N109" s="74">
        <v>60</v>
      </c>
      <c r="O109" s="101">
        <f t="array" ref="O109">IFERROR(INDEX($AD$11:$AE$100,MATCH($B109&amp;$I109,$Y$11:$Y$100&amp;$AC$11:$AC$100,0),MATCH($C109,$AD$9:$AE$9,0)),"-")</f>
        <v>5.3390000000000004</v>
      </c>
      <c r="P109" s="75" t="s">
        <v>131</v>
      </c>
      <c r="Q109" s="75" t="s">
        <v>131</v>
      </c>
      <c r="R109" s="101">
        <f t="shared" si="13"/>
        <v>4.7986000000000004</v>
      </c>
      <c r="S109" s="75">
        <v>83</v>
      </c>
      <c r="T109" s="75">
        <v>75</v>
      </c>
      <c r="U109" s="75">
        <v>8</v>
      </c>
      <c r="V109" s="75">
        <v>15</v>
      </c>
      <c r="W109" s="50" t="str">
        <f t="shared" si="14"/>
        <v>-</v>
      </c>
      <c r="X109" s="50">
        <f t="shared" si="15"/>
        <v>8</v>
      </c>
    </row>
    <row r="110" spans="2:31" x14ac:dyDescent="0.3">
      <c r="B110" s="83" t="str">
        <f t="shared" si="9"/>
        <v>1/4-20 UNC</v>
      </c>
      <c r="C110" s="77" t="s">
        <v>216</v>
      </c>
      <c r="D110" s="77"/>
      <c r="E110" s="74" t="s">
        <v>223</v>
      </c>
      <c r="F110" s="84" t="s">
        <v>41</v>
      </c>
      <c r="G110" s="75">
        <v>20</v>
      </c>
      <c r="H110" s="74" t="s">
        <v>461</v>
      </c>
      <c r="I110" s="74" t="s">
        <v>426</v>
      </c>
      <c r="J110" s="75" t="s">
        <v>312</v>
      </c>
      <c r="K110" s="58" t="s">
        <v>452</v>
      </c>
      <c r="L110" s="23">
        <f t="shared" si="10"/>
        <v>6.35</v>
      </c>
      <c r="M110" s="85">
        <f t="shared" si="12"/>
        <v>1.27</v>
      </c>
      <c r="N110" s="74">
        <v>60</v>
      </c>
      <c r="O110" s="101">
        <f t="array" ref="O110">IFERROR(INDEX($AD$11:$AE$100,MATCH($B110&amp;$I110,$Y$11:$Y$100&amp;$AC$11:$AC$100,0),MATCH($C110,$AD$9:$AE$9,0)),"-")</f>
        <v>6.165</v>
      </c>
      <c r="P110" s="75" t="s">
        <v>131</v>
      </c>
      <c r="Q110" s="75" t="s">
        <v>131</v>
      </c>
      <c r="R110" s="101">
        <f t="shared" si="13"/>
        <v>5.5251000000000001</v>
      </c>
      <c r="S110" s="75">
        <v>91</v>
      </c>
      <c r="T110" s="75">
        <v>83</v>
      </c>
      <c r="U110" s="75">
        <v>8</v>
      </c>
      <c r="V110" s="75">
        <v>15</v>
      </c>
      <c r="W110" s="50" t="str">
        <f t="shared" si="14"/>
        <v>-</v>
      </c>
      <c r="X110" s="50">
        <f t="shared" si="15"/>
        <v>8</v>
      </c>
    </row>
    <row r="111" spans="2:31" x14ac:dyDescent="0.3">
      <c r="B111" s="83" t="str">
        <f t="shared" si="9"/>
        <v>5/16-18 UNC</v>
      </c>
      <c r="C111" s="77" t="s">
        <v>216</v>
      </c>
      <c r="D111" s="77"/>
      <c r="E111" s="74" t="s">
        <v>223</v>
      </c>
      <c r="F111" s="84" t="s">
        <v>49</v>
      </c>
      <c r="G111" s="75">
        <v>18</v>
      </c>
      <c r="H111" s="74" t="s">
        <v>461</v>
      </c>
      <c r="I111" s="74" t="s">
        <v>426</v>
      </c>
      <c r="J111" s="75" t="s">
        <v>312</v>
      </c>
      <c r="K111" s="58" t="s">
        <v>452</v>
      </c>
      <c r="L111" s="23">
        <f t="shared" si="10"/>
        <v>7.9375</v>
      </c>
      <c r="M111" s="85">
        <f t="shared" si="12"/>
        <v>1.411</v>
      </c>
      <c r="N111" s="74">
        <v>60</v>
      </c>
      <c r="O111" s="101">
        <f t="array" ref="O111">IFERROR(INDEX($AD$11:$AE$100,MATCH($B111&amp;$I111,$Y$11:$Y$100&amp;$AC$11:$AC$100,0),MATCH($C111,$AD$9:$AE$9,0)),"-")</f>
        <v>7.73</v>
      </c>
      <c r="P111" s="75" t="s">
        <v>131</v>
      </c>
      <c r="Q111" s="75" t="s">
        <v>131</v>
      </c>
      <c r="R111" s="101">
        <f t="shared" si="13"/>
        <v>7.0209999999999999</v>
      </c>
      <c r="S111" s="75">
        <v>98</v>
      </c>
      <c r="T111" s="75">
        <v>90</v>
      </c>
      <c r="U111" s="75">
        <v>8</v>
      </c>
      <c r="V111" s="75">
        <v>10</v>
      </c>
      <c r="W111" s="50" t="str">
        <f t="shared" si="14"/>
        <v>-</v>
      </c>
      <c r="X111" s="50">
        <f t="shared" si="15"/>
        <v>8</v>
      </c>
    </row>
    <row r="112" spans="2:31" x14ac:dyDescent="0.3">
      <c r="B112" s="83" t="str">
        <f t="shared" si="9"/>
        <v>3/8-16 UNC</v>
      </c>
      <c r="C112" s="77" t="s">
        <v>216</v>
      </c>
      <c r="D112" s="77"/>
      <c r="E112" s="74" t="s">
        <v>223</v>
      </c>
      <c r="F112" s="84" t="s">
        <v>229</v>
      </c>
      <c r="G112" s="75">
        <v>16</v>
      </c>
      <c r="H112" s="74" t="s">
        <v>461</v>
      </c>
      <c r="I112" s="74" t="s">
        <v>426</v>
      </c>
      <c r="J112" s="75" t="s">
        <v>312</v>
      </c>
      <c r="K112" s="58" t="s">
        <v>452</v>
      </c>
      <c r="L112" s="23">
        <f t="shared" si="10"/>
        <v>9.5249999999999986</v>
      </c>
      <c r="M112" s="85">
        <f t="shared" si="12"/>
        <v>1.5880000000000001</v>
      </c>
      <c r="N112" s="74">
        <v>60</v>
      </c>
      <c r="O112" s="101">
        <f t="array" ref="O112">IFERROR(INDEX($AD$11:$AE$100,MATCH($B112&amp;$I112,$Y$11:$Y$100&amp;$AC$11:$AC$100,0),MATCH($C112,$AD$9:$AE$9,0)),"-")</f>
        <v>9.2889999999999997</v>
      </c>
      <c r="P112" s="75" t="s">
        <v>131</v>
      </c>
      <c r="Q112" s="75" t="s">
        <v>131</v>
      </c>
      <c r="R112" s="101">
        <f t="shared" si="13"/>
        <v>8.4939</v>
      </c>
      <c r="S112" s="75">
        <v>108</v>
      </c>
      <c r="T112" s="75">
        <v>100</v>
      </c>
      <c r="U112" s="75">
        <v>8</v>
      </c>
      <c r="V112" s="75">
        <v>10</v>
      </c>
      <c r="W112" s="50" t="str">
        <f t="shared" si="14"/>
        <v>-</v>
      </c>
      <c r="X112" s="50">
        <f t="shared" si="15"/>
        <v>8</v>
      </c>
    </row>
    <row r="113" spans="2:24" x14ac:dyDescent="0.3">
      <c r="B113" s="83" t="str">
        <f t="shared" si="9"/>
        <v>7/16-14 UNC</v>
      </c>
      <c r="C113" s="77" t="s">
        <v>216</v>
      </c>
      <c r="D113" s="77"/>
      <c r="E113" s="74" t="s">
        <v>223</v>
      </c>
      <c r="F113" s="84" t="s">
        <v>230</v>
      </c>
      <c r="G113" s="75">
        <v>14</v>
      </c>
      <c r="H113" s="74" t="s">
        <v>461</v>
      </c>
      <c r="I113" s="74" t="s">
        <v>426</v>
      </c>
      <c r="J113" s="75" t="s">
        <v>312</v>
      </c>
      <c r="K113" s="58" t="s">
        <v>452</v>
      </c>
      <c r="L113" s="23">
        <f t="shared" si="10"/>
        <v>11.112499999999999</v>
      </c>
      <c r="M113" s="85">
        <f t="shared" si="12"/>
        <v>1.8140000000000001</v>
      </c>
      <c r="N113" s="74">
        <v>60</v>
      </c>
      <c r="O113" s="101">
        <f t="array" ref="O113">IFERROR(INDEX($AD$11:$AE$100,MATCH($B113&amp;$I113,$Y$11:$Y$100&amp;$AC$11:$AC$100,0),MATCH($C113,$AD$9:$AE$9,0)),"-")</f>
        <v>10.836</v>
      </c>
      <c r="P113" s="75" t="s">
        <v>131</v>
      </c>
      <c r="Q113" s="75" t="s">
        <v>131</v>
      </c>
      <c r="R113" s="101">
        <f t="shared" si="13"/>
        <v>9.9341000000000008</v>
      </c>
      <c r="S113" s="75">
        <v>116</v>
      </c>
      <c r="T113" s="75">
        <v>108</v>
      </c>
      <c r="U113" s="75">
        <v>8</v>
      </c>
      <c r="V113" s="75">
        <v>10</v>
      </c>
      <c r="W113" s="50" t="str">
        <f t="shared" si="14"/>
        <v>-</v>
      </c>
      <c r="X113" s="50">
        <f t="shared" si="15"/>
        <v>8</v>
      </c>
    </row>
    <row r="114" spans="2:24" x14ac:dyDescent="0.3">
      <c r="B114" s="83" t="str">
        <f t="shared" si="9"/>
        <v>1/2-13 UNC</v>
      </c>
      <c r="C114" s="77" t="s">
        <v>216</v>
      </c>
      <c r="D114" s="77"/>
      <c r="E114" s="74" t="s">
        <v>223</v>
      </c>
      <c r="F114" s="84" t="s">
        <v>50</v>
      </c>
      <c r="G114" s="75">
        <v>13</v>
      </c>
      <c r="H114" s="74" t="s">
        <v>461</v>
      </c>
      <c r="I114" s="74" t="s">
        <v>426</v>
      </c>
      <c r="J114" s="75" t="s">
        <v>312</v>
      </c>
      <c r="K114" s="58" t="s">
        <v>452</v>
      </c>
      <c r="L114" s="23">
        <f t="shared" si="10"/>
        <v>12.7</v>
      </c>
      <c r="M114" s="85">
        <f t="shared" si="12"/>
        <v>1.954</v>
      </c>
      <c r="N114" s="74">
        <v>60</v>
      </c>
      <c r="O114" s="101">
        <f t="array" ref="O114">IFERROR(INDEX($AD$11:$AE$100,MATCH($B114&amp;$I114,$Y$11:$Y$100&amp;$AC$11:$AC$100,0),MATCH($C114,$AD$9:$AE$9,0)),"-")</f>
        <v>12.397</v>
      </c>
      <c r="P114" s="75" t="s">
        <v>131</v>
      </c>
      <c r="Q114" s="75" t="s">
        <v>131</v>
      </c>
      <c r="R114" s="101">
        <f t="shared" si="13"/>
        <v>11.430899999999999</v>
      </c>
      <c r="S114" s="75">
        <v>121</v>
      </c>
      <c r="T114" s="75">
        <v>113</v>
      </c>
      <c r="U114" s="75">
        <v>8</v>
      </c>
      <c r="V114" s="75">
        <v>10</v>
      </c>
      <c r="W114" s="50" t="str">
        <f t="shared" si="14"/>
        <v>-</v>
      </c>
      <c r="X114" s="50">
        <f t="shared" si="15"/>
        <v>8</v>
      </c>
    </row>
    <row r="115" spans="2:24" x14ac:dyDescent="0.3">
      <c r="B115" s="83" t="str">
        <f t="shared" si="9"/>
        <v>9/16-12 UNC</v>
      </c>
      <c r="C115" s="77" t="s">
        <v>216</v>
      </c>
      <c r="D115" s="77"/>
      <c r="E115" s="74" t="s">
        <v>223</v>
      </c>
      <c r="F115" s="84" t="s">
        <v>51</v>
      </c>
      <c r="G115" s="75">
        <v>12</v>
      </c>
      <c r="H115" s="74" t="s">
        <v>461</v>
      </c>
      <c r="I115" s="74" t="s">
        <v>426</v>
      </c>
      <c r="J115" s="75" t="s">
        <v>312</v>
      </c>
      <c r="K115" s="58" t="s">
        <v>452</v>
      </c>
      <c r="L115" s="23">
        <f t="shared" si="10"/>
        <v>14.2875</v>
      </c>
      <c r="M115" s="85">
        <f t="shared" si="12"/>
        <v>2.117</v>
      </c>
      <c r="N115" s="74">
        <v>60</v>
      </c>
      <c r="O115" s="101">
        <f t="array" ref="O115">IFERROR(INDEX($AD$11:$AE$100,MATCH($B115&amp;$I115,$Y$11:$Y$100&amp;$AC$11:$AC$100,0),MATCH($C115,$AD$9:$AE$9,0)),"-")</f>
        <v>13.959</v>
      </c>
      <c r="P115" s="75" t="s">
        <v>131</v>
      </c>
      <c r="Q115" s="75" t="s">
        <v>131</v>
      </c>
      <c r="R115" s="101">
        <f t="shared" si="13"/>
        <v>12.912699999999999</v>
      </c>
      <c r="S115" s="75">
        <v>129</v>
      </c>
      <c r="T115" s="75">
        <v>121</v>
      </c>
      <c r="U115" s="75">
        <v>8</v>
      </c>
      <c r="V115" s="75">
        <v>10</v>
      </c>
      <c r="W115" s="50" t="str">
        <f t="shared" si="14"/>
        <v>-</v>
      </c>
      <c r="X115" s="50">
        <f t="shared" si="15"/>
        <v>8</v>
      </c>
    </row>
    <row r="116" spans="2:24" x14ac:dyDescent="0.3">
      <c r="B116" s="83" t="str">
        <f t="shared" si="9"/>
        <v>5/8-11 UNC</v>
      </c>
      <c r="C116" s="77" t="s">
        <v>216</v>
      </c>
      <c r="D116" s="77"/>
      <c r="E116" s="74" t="s">
        <v>223</v>
      </c>
      <c r="F116" s="84" t="s">
        <v>233</v>
      </c>
      <c r="G116" s="75">
        <v>11</v>
      </c>
      <c r="H116" s="74" t="s">
        <v>461</v>
      </c>
      <c r="I116" s="74" t="s">
        <v>426</v>
      </c>
      <c r="J116" s="75" t="s">
        <v>312</v>
      </c>
      <c r="K116" s="58" t="s">
        <v>452</v>
      </c>
      <c r="L116" s="23">
        <f t="shared" si="10"/>
        <v>15.875</v>
      </c>
      <c r="M116" s="85">
        <f t="shared" si="12"/>
        <v>2.3090000000000002</v>
      </c>
      <c r="N116" s="74">
        <v>60</v>
      </c>
      <c r="O116" s="101">
        <f t="array" ref="O116">IFERROR(INDEX($AD$11:$AE$100,MATCH($B116&amp;$I116,$Y$11:$Y$100&amp;$AC$11:$AC$100,0),MATCH($C116,$AD$9:$AE$9,0)),"-")</f>
        <v>15.513</v>
      </c>
      <c r="P116" s="75" t="s">
        <v>131</v>
      </c>
      <c r="Q116" s="75" t="s">
        <v>131</v>
      </c>
      <c r="R116" s="101">
        <f t="shared" si="13"/>
        <v>14.3752</v>
      </c>
      <c r="S116" s="75">
        <v>137</v>
      </c>
      <c r="T116" s="75">
        <v>129</v>
      </c>
      <c r="U116" s="75">
        <v>8</v>
      </c>
      <c r="V116" s="75">
        <v>10</v>
      </c>
      <c r="W116" s="50" t="str">
        <f t="shared" si="14"/>
        <v>-</v>
      </c>
      <c r="X116" s="50">
        <f t="shared" si="15"/>
        <v>8</v>
      </c>
    </row>
    <row r="117" spans="2:24" x14ac:dyDescent="0.3">
      <c r="B117" s="83" t="str">
        <f t="shared" si="9"/>
        <v>3/4-10 UNC</v>
      </c>
      <c r="C117" s="77" t="s">
        <v>216</v>
      </c>
      <c r="D117" s="77"/>
      <c r="E117" s="74" t="s">
        <v>223</v>
      </c>
      <c r="F117" s="84" t="s">
        <v>74</v>
      </c>
      <c r="G117" s="75">
        <v>10</v>
      </c>
      <c r="H117" s="74" t="s">
        <v>461</v>
      </c>
      <c r="I117" s="74" t="s">
        <v>426</v>
      </c>
      <c r="J117" s="75" t="s">
        <v>312</v>
      </c>
      <c r="K117" s="58" t="s">
        <v>452</v>
      </c>
      <c r="L117" s="23">
        <f t="shared" si="10"/>
        <v>19.049999999999997</v>
      </c>
      <c r="M117" s="85">
        <f t="shared" si="12"/>
        <v>2.54</v>
      </c>
      <c r="N117" s="74">
        <v>60</v>
      </c>
      <c r="O117" s="101">
        <f t="array" ref="O117">IFERROR(INDEX($AD$11:$AE$100,MATCH($B117&amp;$I117,$Y$11:$Y$100&amp;$AC$11:$AC$100,0),MATCH($C117,$AD$9:$AE$9,0)),"-")</f>
        <v>18.643000000000001</v>
      </c>
      <c r="P117" s="75" t="s">
        <v>131</v>
      </c>
      <c r="Q117" s="75" t="s">
        <v>131</v>
      </c>
      <c r="R117" s="101">
        <f t="shared" si="13"/>
        <v>17.400200000000002</v>
      </c>
      <c r="S117" s="75">
        <v>144</v>
      </c>
      <c r="T117" s="75">
        <v>136</v>
      </c>
      <c r="U117" s="75">
        <v>8</v>
      </c>
      <c r="V117" s="75">
        <v>10</v>
      </c>
      <c r="W117" s="50" t="str">
        <f t="shared" si="14"/>
        <v>-</v>
      </c>
      <c r="X117" s="50">
        <f t="shared" si="15"/>
        <v>8</v>
      </c>
    </row>
    <row r="118" spans="2:24" x14ac:dyDescent="0.3">
      <c r="B118" s="83" t="str">
        <f t="shared" si="9"/>
        <v>7/8-9 UNC</v>
      </c>
      <c r="C118" s="77" t="s">
        <v>216</v>
      </c>
      <c r="D118" s="77"/>
      <c r="E118" s="74" t="s">
        <v>223</v>
      </c>
      <c r="F118" s="84" t="s">
        <v>235</v>
      </c>
      <c r="G118" s="75">
        <v>9</v>
      </c>
      <c r="H118" s="74" t="s">
        <v>461</v>
      </c>
      <c r="I118" s="74" t="s">
        <v>426</v>
      </c>
      <c r="J118" s="75" t="s">
        <v>312</v>
      </c>
      <c r="K118" s="58" t="s">
        <v>452</v>
      </c>
      <c r="L118" s="23">
        <f t="shared" si="10"/>
        <v>22.224999999999998</v>
      </c>
      <c r="M118" s="85">
        <f t="shared" si="12"/>
        <v>2.8220000000000001</v>
      </c>
      <c r="N118" s="74">
        <v>60</v>
      </c>
      <c r="O118" s="101">
        <f t="array" ref="O118">IFERROR(INDEX($AD$11:$AE$100,MATCH($B118&amp;$I118,$Y$11:$Y$100&amp;$AC$11:$AC$100,0),MATCH($C118,$AD$9:$AE$9,0)),"-")</f>
        <v>21.768000000000001</v>
      </c>
      <c r="P118" s="75" t="s">
        <v>131</v>
      </c>
      <c r="Q118" s="75" t="s">
        <v>131</v>
      </c>
      <c r="R118" s="101">
        <f t="shared" si="13"/>
        <v>20.3919</v>
      </c>
      <c r="S118" s="75">
        <v>155</v>
      </c>
      <c r="T118" s="75">
        <v>147</v>
      </c>
      <c r="U118" s="75">
        <v>8</v>
      </c>
      <c r="V118" s="75">
        <v>10</v>
      </c>
      <c r="W118" s="50" t="str">
        <f t="shared" si="14"/>
        <v>-</v>
      </c>
      <c r="X118" s="50">
        <f t="shared" si="15"/>
        <v>8</v>
      </c>
    </row>
    <row r="119" spans="2:24" x14ac:dyDescent="0.3">
      <c r="B119" s="83" t="str">
        <f t="shared" si="9"/>
        <v>1-8 UNC</v>
      </c>
      <c r="C119" s="77" t="s">
        <v>216</v>
      </c>
      <c r="D119" s="77"/>
      <c r="E119" s="74" t="s">
        <v>223</v>
      </c>
      <c r="F119" s="84" t="s">
        <v>236</v>
      </c>
      <c r="G119" s="75">
        <v>8</v>
      </c>
      <c r="H119" s="74" t="s">
        <v>461</v>
      </c>
      <c r="I119" s="74" t="s">
        <v>426</v>
      </c>
      <c r="J119" s="75" t="s">
        <v>312</v>
      </c>
      <c r="K119" s="58" t="s">
        <v>452</v>
      </c>
      <c r="L119" s="23">
        <f t="shared" si="10"/>
        <v>25.4</v>
      </c>
      <c r="M119" s="85">
        <f t="shared" si="12"/>
        <v>3.1749999999999998</v>
      </c>
      <c r="N119" s="74">
        <v>60</v>
      </c>
      <c r="O119" s="101">
        <f t="array" ref="O119">IFERROR(INDEX($AD$11:$AE$100,MATCH($B119&amp;$I119,$Y$11:$Y$100&amp;$AC$11:$AC$100,0),MATCH($C119,$AD$9:$AE$9,0)),"-")</f>
        <v>24.88</v>
      </c>
      <c r="P119" s="75" t="s">
        <v>131</v>
      </c>
      <c r="Q119" s="75" t="s">
        <v>131</v>
      </c>
      <c r="R119" s="101">
        <f t="shared" si="13"/>
        <v>23.337800000000001</v>
      </c>
      <c r="S119" s="75">
        <v>167</v>
      </c>
      <c r="T119" s="75">
        <v>157</v>
      </c>
      <c r="U119" s="75">
        <v>10</v>
      </c>
      <c r="V119" s="75">
        <v>5</v>
      </c>
      <c r="W119" s="50" t="str">
        <f t="shared" si="14"/>
        <v>-</v>
      </c>
      <c r="X119" s="50">
        <f t="shared" si="15"/>
        <v>10</v>
      </c>
    </row>
    <row r="120" spans="2:24" x14ac:dyDescent="0.3">
      <c r="B120" s="83" t="str">
        <f t="shared" si="9"/>
        <v>1 1/8-7 UNC</v>
      </c>
      <c r="C120" s="77" t="s">
        <v>216</v>
      </c>
      <c r="D120" s="77"/>
      <c r="E120" s="74" t="s">
        <v>223</v>
      </c>
      <c r="F120" s="84" t="s">
        <v>55</v>
      </c>
      <c r="G120" s="75">
        <v>7</v>
      </c>
      <c r="H120" s="74" t="s">
        <v>461</v>
      </c>
      <c r="I120" s="74" t="s">
        <v>426</v>
      </c>
      <c r="J120" s="75" t="s">
        <v>312</v>
      </c>
      <c r="K120" s="58" t="s">
        <v>452</v>
      </c>
      <c r="L120" s="23">
        <f t="shared" si="10"/>
        <v>28.574999999999999</v>
      </c>
      <c r="M120" s="85">
        <f t="shared" si="12"/>
        <v>3.629</v>
      </c>
      <c r="N120" s="74">
        <v>60</v>
      </c>
      <c r="O120" s="101">
        <f t="array" ref="O120">IFERROR(INDEX($AD$11:$AE$100,MATCH($B120&amp;$I120,$Y$11:$Y$100&amp;$AC$11:$AC$100,0),MATCH($C120,$AD$9:$AE$9,0)),"-")</f>
        <v>27.969000000000001</v>
      </c>
      <c r="P120" s="75" t="s">
        <v>131</v>
      </c>
      <c r="Q120" s="75" t="s">
        <v>131</v>
      </c>
      <c r="R120" s="101">
        <f t="shared" si="13"/>
        <v>26.2182</v>
      </c>
      <c r="S120" s="75">
        <v>180</v>
      </c>
      <c r="T120" s="75">
        <v>170</v>
      </c>
      <c r="U120" s="75">
        <v>10</v>
      </c>
      <c r="V120" s="75">
        <v>5</v>
      </c>
      <c r="W120" s="50" t="str">
        <f t="shared" si="14"/>
        <v>-</v>
      </c>
      <c r="X120" s="50">
        <f t="shared" si="15"/>
        <v>10</v>
      </c>
    </row>
    <row r="121" spans="2:24" x14ac:dyDescent="0.3">
      <c r="B121" s="83" t="str">
        <f t="shared" si="9"/>
        <v>1 1/4-7 UNC</v>
      </c>
      <c r="C121" s="77" t="s">
        <v>216</v>
      </c>
      <c r="D121" s="77"/>
      <c r="E121" s="74" t="s">
        <v>223</v>
      </c>
      <c r="F121" s="84" t="s">
        <v>238</v>
      </c>
      <c r="G121" s="75">
        <v>7</v>
      </c>
      <c r="H121" s="74" t="s">
        <v>461</v>
      </c>
      <c r="I121" s="74" t="s">
        <v>426</v>
      </c>
      <c r="J121" s="75" t="s">
        <v>312</v>
      </c>
      <c r="K121" s="58" t="s">
        <v>452</v>
      </c>
      <c r="L121" s="23">
        <f t="shared" si="10"/>
        <v>31.75</v>
      </c>
      <c r="M121" s="85">
        <f t="shared" si="12"/>
        <v>3.629</v>
      </c>
      <c r="N121" s="74">
        <v>60</v>
      </c>
      <c r="O121" s="101">
        <f t="array" ref="O121">IFERROR(INDEX($AD$11:$AE$100,MATCH($B121&amp;$I121,$Y$11:$Y$100&amp;$AC$11:$AC$100,0),MATCH($C121,$AD$9:$AE$9,0)),"-")</f>
        <v>31.146000000000001</v>
      </c>
      <c r="P121" s="75" t="s">
        <v>131</v>
      </c>
      <c r="Q121" s="75" t="s">
        <v>131</v>
      </c>
      <c r="R121" s="101">
        <f t="shared" si="13"/>
        <v>29.3932</v>
      </c>
      <c r="S121" s="75">
        <v>182</v>
      </c>
      <c r="T121" s="75">
        <v>172</v>
      </c>
      <c r="U121" s="75">
        <v>10</v>
      </c>
      <c r="V121" s="75">
        <v>5</v>
      </c>
      <c r="W121" s="50" t="str">
        <f t="shared" si="14"/>
        <v>-</v>
      </c>
      <c r="X121" s="50">
        <f t="shared" si="15"/>
        <v>10</v>
      </c>
    </row>
    <row r="122" spans="2:24" x14ac:dyDescent="0.3">
      <c r="B122" s="83" t="str">
        <f t="shared" si="9"/>
        <v>1 3/8-6 UNC</v>
      </c>
      <c r="C122" s="77" t="s">
        <v>216</v>
      </c>
      <c r="D122" s="77"/>
      <c r="E122" s="74" t="s">
        <v>223</v>
      </c>
      <c r="F122" s="84" t="s">
        <v>239</v>
      </c>
      <c r="G122" s="75">
        <v>6</v>
      </c>
      <c r="H122" s="74" t="s">
        <v>461</v>
      </c>
      <c r="I122" s="74" t="s">
        <v>426</v>
      </c>
      <c r="J122" s="75" t="s">
        <v>312</v>
      </c>
      <c r="K122" s="58" t="s">
        <v>452</v>
      </c>
      <c r="L122" s="23">
        <f t="shared" si="10"/>
        <v>34.924999999999997</v>
      </c>
      <c r="M122" s="85">
        <f t="shared" si="12"/>
        <v>4.2329999999999997</v>
      </c>
      <c r="N122" s="74">
        <v>60</v>
      </c>
      <c r="O122" s="101">
        <f t="array" ref="O122">IFERROR(INDEX($AD$11:$AE$100,MATCH($B122&amp;$I122,$Y$11:$Y$100&amp;$AC$11:$AC$100,0),MATCH($C122,$AD$9:$AE$9,0)),"-")</f>
        <v>34.204999999999998</v>
      </c>
      <c r="P122" s="75" t="s">
        <v>131</v>
      </c>
      <c r="Q122" s="75" t="s">
        <v>131</v>
      </c>
      <c r="R122" s="101">
        <f t="shared" si="13"/>
        <v>32.175400000000003</v>
      </c>
      <c r="S122" s="75">
        <v>198</v>
      </c>
      <c r="T122" s="75">
        <v>188</v>
      </c>
      <c r="U122" s="75">
        <v>10</v>
      </c>
      <c r="V122" s="75">
        <v>5</v>
      </c>
      <c r="W122" s="50" t="str">
        <f t="shared" si="14"/>
        <v>-</v>
      </c>
      <c r="X122" s="50">
        <f t="shared" si="15"/>
        <v>10</v>
      </c>
    </row>
    <row r="123" spans="2:24" x14ac:dyDescent="0.3">
      <c r="B123" s="83" t="str">
        <f t="shared" si="9"/>
        <v>1 1/2-6 UNC</v>
      </c>
      <c r="C123" s="77" t="s">
        <v>216</v>
      </c>
      <c r="D123" s="77"/>
      <c r="E123" s="74" t="s">
        <v>223</v>
      </c>
      <c r="F123" s="84" t="s">
        <v>54</v>
      </c>
      <c r="G123" s="75">
        <v>6</v>
      </c>
      <c r="H123" s="74" t="s">
        <v>461</v>
      </c>
      <c r="I123" s="74" t="s">
        <v>426</v>
      </c>
      <c r="J123" s="75" t="s">
        <v>312</v>
      </c>
      <c r="K123" s="58" t="s">
        <v>452</v>
      </c>
      <c r="L123" s="23">
        <f t="shared" si="10"/>
        <v>38.099999999999994</v>
      </c>
      <c r="M123" s="85">
        <f t="shared" si="12"/>
        <v>4.2329999999999997</v>
      </c>
      <c r="N123" s="74">
        <v>60</v>
      </c>
      <c r="O123" s="101">
        <f t="array" ref="O123">IFERROR(INDEX($AD$11:$AE$100,MATCH($B123&amp;$I123,$Y$11:$Y$100&amp;$AC$11:$AC$100,0),MATCH($C123,$AD$9:$AE$9,0)),"-")</f>
        <v>37.381999999999998</v>
      </c>
      <c r="P123" s="75" t="s">
        <v>131</v>
      </c>
      <c r="Q123" s="75" t="s">
        <v>131</v>
      </c>
      <c r="R123" s="101">
        <f t="shared" si="13"/>
        <v>35.3504</v>
      </c>
      <c r="S123" s="75">
        <v>200</v>
      </c>
      <c r="T123" s="75">
        <v>190</v>
      </c>
      <c r="U123" s="75">
        <v>10</v>
      </c>
      <c r="V123" s="75">
        <v>5</v>
      </c>
      <c r="W123" s="50" t="str">
        <f t="shared" si="14"/>
        <v>-</v>
      </c>
      <c r="X123" s="50">
        <f t="shared" si="15"/>
        <v>10</v>
      </c>
    </row>
    <row r="124" spans="2:24" x14ac:dyDescent="0.3">
      <c r="B124" s="83" t="str">
        <f t="shared" si="9"/>
        <v>1 3/4-5 UNC</v>
      </c>
      <c r="C124" s="77" t="s">
        <v>216</v>
      </c>
      <c r="D124" s="77"/>
      <c r="E124" s="74" t="s">
        <v>223</v>
      </c>
      <c r="F124" s="84" t="s">
        <v>57</v>
      </c>
      <c r="G124" s="75">
        <v>5</v>
      </c>
      <c r="H124" s="74" t="s">
        <v>461</v>
      </c>
      <c r="I124" s="74" t="s">
        <v>426</v>
      </c>
      <c r="J124" s="75" t="s">
        <v>312</v>
      </c>
      <c r="K124" s="58" t="s">
        <v>452</v>
      </c>
      <c r="L124" s="23">
        <f t="shared" si="10"/>
        <v>44.449999999999996</v>
      </c>
      <c r="M124" s="85">
        <f t="shared" si="12"/>
        <v>5.08</v>
      </c>
      <c r="N124" s="74">
        <v>60</v>
      </c>
      <c r="O124" s="101">
        <f t="array" ref="O124">IFERROR(INDEX($AD$11:$AE$100,MATCH($B124&amp;$I124,$Y$11:$Y$100&amp;$AC$11:$AC$100,0),MATCH($C124,$AD$9:$AE$9,0)),"-")</f>
        <v>43.570999999999998</v>
      </c>
      <c r="P124" s="75" t="s">
        <v>131</v>
      </c>
      <c r="Q124" s="75" t="s">
        <v>131</v>
      </c>
      <c r="R124" s="101">
        <f t="shared" si="13"/>
        <v>41.150399999999998</v>
      </c>
      <c r="S124" s="75">
        <v>220</v>
      </c>
      <c r="T124" s="75">
        <v>207</v>
      </c>
      <c r="U124" s="75">
        <v>10</v>
      </c>
      <c r="V124" s="75">
        <v>5</v>
      </c>
      <c r="W124" s="50" t="str">
        <f t="shared" si="14"/>
        <v>-</v>
      </c>
      <c r="X124" s="50">
        <f t="shared" si="15"/>
        <v>13</v>
      </c>
    </row>
    <row r="125" spans="2:24" x14ac:dyDescent="0.3">
      <c r="B125" s="83" t="str">
        <f t="shared" si="9"/>
        <v>2-4 1/2 UNC</v>
      </c>
      <c r="C125" s="77" t="s">
        <v>216</v>
      </c>
      <c r="D125" s="77"/>
      <c r="E125" s="74" t="s">
        <v>223</v>
      </c>
      <c r="F125" s="84" t="s">
        <v>58</v>
      </c>
      <c r="G125" s="84" t="s">
        <v>107</v>
      </c>
      <c r="H125" s="74" t="s">
        <v>461</v>
      </c>
      <c r="I125" s="74" t="s">
        <v>426</v>
      </c>
      <c r="J125" s="75" t="s">
        <v>312</v>
      </c>
      <c r="K125" s="58" t="s">
        <v>452</v>
      </c>
      <c r="L125" s="23">
        <f t="shared" si="10"/>
        <v>50.8</v>
      </c>
      <c r="M125" s="85">
        <f t="shared" si="12"/>
        <v>5.6440000000000001</v>
      </c>
      <c r="N125" s="74">
        <v>60</v>
      </c>
      <c r="O125" s="101">
        <f t="array" ref="O125">IFERROR(INDEX($AD$11:$AE$100,MATCH($B125&amp;$I125,$Y$11:$Y$100&amp;$AC$11:$AC$100,0),MATCH($C125,$AD$9:$AE$9,0)),"-")</f>
        <v>49.815300000000001</v>
      </c>
      <c r="P125" s="75" t="s">
        <v>131</v>
      </c>
      <c r="Q125" s="75" t="s">
        <v>131</v>
      </c>
      <c r="R125" s="101">
        <f t="shared" si="13"/>
        <v>47.133800000000001</v>
      </c>
      <c r="S125" s="75">
        <v>236</v>
      </c>
      <c r="T125" s="75">
        <v>223</v>
      </c>
      <c r="U125" s="75">
        <v>10</v>
      </c>
      <c r="V125" s="75">
        <v>5</v>
      </c>
      <c r="W125" s="50" t="str">
        <f t="shared" si="14"/>
        <v>-</v>
      </c>
      <c r="X125" s="50">
        <f t="shared" si="15"/>
        <v>13</v>
      </c>
    </row>
    <row r="126" spans="2:24" x14ac:dyDescent="0.3">
      <c r="B126" s="83" t="str">
        <f t="shared" si="9"/>
        <v>2 1/4-4 1/2 UNC</v>
      </c>
      <c r="C126" s="77" t="s">
        <v>216</v>
      </c>
      <c r="D126" s="77"/>
      <c r="E126" s="74" t="s">
        <v>223</v>
      </c>
      <c r="F126" s="84" t="s">
        <v>59</v>
      </c>
      <c r="G126" s="84" t="s">
        <v>107</v>
      </c>
      <c r="H126" s="74" t="s">
        <v>461</v>
      </c>
      <c r="I126" s="74" t="s">
        <v>426</v>
      </c>
      <c r="J126" s="75" t="s">
        <v>312</v>
      </c>
      <c r="K126" s="58" t="s">
        <v>452</v>
      </c>
      <c r="L126" s="23">
        <f t="shared" si="10"/>
        <v>57.15</v>
      </c>
      <c r="M126" s="85">
        <f t="shared" si="12"/>
        <v>5.6440000000000001</v>
      </c>
      <c r="N126" s="74">
        <v>60</v>
      </c>
      <c r="O126" s="101">
        <f t="array" ref="O126">IFERROR(INDEX($AD$11:$AE$100,MATCH($B126&amp;$I126,$Y$11:$Y$100&amp;$AC$11:$AC$100,0),MATCH($C126,$AD$9:$AE$9,0)),"-")</f>
        <v>56.17</v>
      </c>
      <c r="P126" s="75" t="s">
        <v>131</v>
      </c>
      <c r="Q126" s="75" t="s">
        <v>131</v>
      </c>
      <c r="R126" s="101">
        <f t="shared" si="13"/>
        <v>53.483800000000002</v>
      </c>
      <c r="S126" s="75">
        <v>242</v>
      </c>
      <c r="T126" s="75">
        <v>228</v>
      </c>
      <c r="U126" s="75">
        <v>10</v>
      </c>
      <c r="V126" s="75">
        <v>5</v>
      </c>
      <c r="W126" s="50" t="str">
        <f t="shared" si="14"/>
        <v>-</v>
      </c>
      <c r="X126" s="50">
        <f t="shared" si="15"/>
        <v>14</v>
      </c>
    </row>
    <row r="127" spans="2:24" x14ac:dyDescent="0.3">
      <c r="B127" s="83" t="str">
        <f t="shared" si="9"/>
        <v>2 1/2-4 UNC</v>
      </c>
      <c r="C127" s="77" t="s">
        <v>216</v>
      </c>
      <c r="D127" s="77"/>
      <c r="E127" s="74" t="s">
        <v>223</v>
      </c>
      <c r="F127" s="84" t="s">
        <v>244</v>
      </c>
      <c r="G127" s="75">
        <v>4</v>
      </c>
      <c r="H127" s="74" t="s">
        <v>461</v>
      </c>
      <c r="I127" s="74" t="s">
        <v>426</v>
      </c>
      <c r="J127" s="75" t="s">
        <v>312</v>
      </c>
      <c r="K127" s="58" t="s">
        <v>452</v>
      </c>
      <c r="L127" s="23">
        <f t="shared" si="10"/>
        <v>63.5</v>
      </c>
      <c r="M127" s="85">
        <f t="shared" si="12"/>
        <v>6.35</v>
      </c>
      <c r="N127" s="74">
        <v>60</v>
      </c>
      <c r="O127" s="101">
        <f t="array" ref="O127">IFERROR(INDEX($AD$11:$AE$100,MATCH($B127&amp;$I127,$Y$11:$Y$100&amp;$AC$11:$AC$100,0),MATCH($C127,$AD$9:$AE$9,0)),"-")</f>
        <v>62.381</v>
      </c>
      <c r="P127" s="75" t="s">
        <v>131</v>
      </c>
      <c r="Q127" s="75" t="s">
        <v>131</v>
      </c>
      <c r="R127" s="101">
        <f t="shared" si="13"/>
        <v>59.375599999999999</v>
      </c>
      <c r="S127" s="75">
        <v>256</v>
      </c>
      <c r="T127" s="75">
        <v>243</v>
      </c>
      <c r="U127" s="75">
        <v>10</v>
      </c>
      <c r="V127" s="75">
        <v>5</v>
      </c>
      <c r="W127" s="50" t="str">
        <f t="shared" si="14"/>
        <v>-</v>
      </c>
      <c r="X127" s="50">
        <f t="shared" si="15"/>
        <v>13</v>
      </c>
    </row>
    <row r="128" spans="2:24" x14ac:dyDescent="0.3">
      <c r="B128" s="83" t="str">
        <f t="shared" si="9"/>
        <v>2 3/4-4 UNC</v>
      </c>
      <c r="C128" s="77" t="s">
        <v>216</v>
      </c>
      <c r="D128" s="77"/>
      <c r="E128" s="74" t="s">
        <v>223</v>
      </c>
      <c r="F128" s="84" t="s">
        <v>61</v>
      </c>
      <c r="G128" s="75">
        <v>4</v>
      </c>
      <c r="H128" s="74" t="s">
        <v>461</v>
      </c>
      <c r="I128" s="74" t="s">
        <v>426</v>
      </c>
      <c r="J128" s="75" t="s">
        <v>312</v>
      </c>
      <c r="K128" s="58" t="s">
        <v>452</v>
      </c>
      <c r="L128" s="23">
        <f t="shared" si="10"/>
        <v>69.849999999999994</v>
      </c>
      <c r="M128" s="85">
        <f t="shared" si="12"/>
        <v>6.35</v>
      </c>
      <c r="N128" s="74">
        <v>60</v>
      </c>
      <c r="O128" s="101">
        <f t="array" ref="O128">IFERROR(INDEX($AD$11:$AE$100,MATCH($B128&amp;$I128,$Y$11:$Y$100&amp;$AC$11:$AC$100,0),MATCH($C128,$AD$9:$AE$9,0)),"-")</f>
        <v>68.736000000000004</v>
      </c>
      <c r="P128" s="75" t="s">
        <v>131</v>
      </c>
      <c r="Q128" s="75" t="s">
        <v>131</v>
      </c>
      <c r="R128" s="101">
        <f t="shared" si="13"/>
        <v>65.7256</v>
      </c>
      <c r="S128" s="75">
        <v>261</v>
      </c>
      <c r="T128" s="75">
        <v>248</v>
      </c>
      <c r="U128" s="75">
        <v>10</v>
      </c>
      <c r="V128" s="75">
        <v>5</v>
      </c>
      <c r="W128" s="50" t="str">
        <f t="shared" si="14"/>
        <v>-</v>
      </c>
      <c r="X128" s="50">
        <f t="shared" si="15"/>
        <v>13</v>
      </c>
    </row>
    <row r="129" spans="2:24" x14ac:dyDescent="0.3">
      <c r="B129" s="83" t="str">
        <f t="shared" si="9"/>
        <v>3-4 UNC</v>
      </c>
      <c r="C129" s="77" t="s">
        <v>216</v>
      </c>
      <c r="D129" s="77"/>
      <c r="E129" s="74" t="s">
        <v>223</v>
      </c>
      <c r="F129" s="84" t="s">
        <v>80</v>
      </c>
      <c r="G129" s="75">
        <v>4</v>
      </c>
      <c r="H129" s="74" t="s">
        <v>461</v>
      </c>
      <c r="I129" s="74" t="s">
        <v>426</v>
      </c>
      <c r="J129" s="75" t="s">
        <v>312</v>
      </c>
      <c r="K129" s="58" t="s">
        <v>452</v>
      </c>
      <c r="L129" s="23">
        <f t="shared" si="10"/>
        <v>76.199999999999989</v>
      </c>
      <c r="M129" s="85">
        <f t="shared" si="12"/>
        <v>6.35</v>
      </c>
      <c r="N129" s="74">
        <v>60</v>
      </c>
      <c r="O129" s="101">
        <f t="array" ref="O129">IFERROR(INDEX($AD$11:$AE$100,MATCH($B129&amp;$I129,$Y$11:$Y$100&amp;$AC$11:$AC$100,0),MATCH($C129,$AD$9:$AE$9,0)),"-")</f>
        <v>75.088999999999999</v>
      </c>
      <c r="P129" s="75" t="s">
        <v>131</v>
      </c>
      <c r="Q129" s="75" t="s">
        <v>131</v>
      </c>
      <c r="R129" s="101">
        <f t="shared" si="13"/>
        <v>72.075599999999994</v>
      </c>
      <c r="S129" s="75">
        <v>264</v>
      </c>
      <c r="T129" s="75">
        <v>251</v>
      </c>
      <c r="U129" s="75">
        <v>10</v>
      </c>
      <c r="V129" s="75">
        <v>5</v>
      </c>
      <c r="W129" s="50" t="str">
        <f t="shared" si="14"/>
        <v>-</v>
      </c>
      <c r="X129" s="50">
        <f t="shared" si="15"/>
        <v>13</v>
      </c>
    </row>
    <row r="130" spans="2:24" x14ac:dyDescent="0.3">
      <c r="B130" s="83" t="str">
        <f t="shared" si="9"/>
        <v>3 1/4-4 UNC</v>
      </c>
      <c r="C130" s="77" t="s">
        <v>216</v>
      </c>
      <c r="D130" s="77"/>
      <c r="E130" s="74" t="s">
        <v>223</v>
      </c>
      <c r="F130" s="84" t="s">
        <v>62</v>
      </c>
      <c r="G130" s="75">
        <v>4</v>
      </c>
      <c r="H130" s="74" t="s">
        <v>461</v>
      </c>
      <c r="I130" s="74" t="s">
        <v>426</v>
      </c>
      <c r="J130" s="75" t="s">
        <v>312</v>
      </c>
      <c r="K130" s="58" t="s">
        <v>452</v>
      </c>
      <c r="L130" s="23">
        <f t="shared" si="10"/>
        <v>82.55</v>
      </c>
      <c r="M130" s="85">
        <f t="shared" si="12"/>
        <v>6.35</v>
      </c>
      <c r="N130" s="74">
        <v>60</v>
      </c>
      <c r="O130" s="101">
        <f t="array" ref="O130">IFERROR(INDEX($AD$11:$AE$100,MATCH($B130&amp;$I130,$Y$11:$Y$100&amp;$AC$11:$AC$100,0),MATCH($C130,$AD$9:$AE$9,0)),"-")</f>
        <v>81.444000000000003</v>
      </c>
      <c r="P130" s="75" t="s">
        <v>131</v>
      </c>
      <c r="Q130" s="75" t="s">
        <v>131</v>
      </c>
      <c r="R130" s="101">
        <f t="shared" si="13"/>
        <v>78.425600000000003</v>
      </c>
      <c r="S130" s="75">
        <v>269</v>
      </c>
      <c r="T130" s="75">
        <v>256</v>
      </c>
      <c r="U130" s="75">
        <v>10</v>
      </c>
      <c r="V130" s="75">
        <v>5</v>
      </c>
      <c r="W130" s="50" t="str">
        <f t="shared" si="14"/>
        <v>-</v>
      </c>
      <c r="X130" s="50">
        <f t="shared" si="15"/>
        <v>13</v>
      </c>
    </row>
    <row r="131" spans="2:24" x14ac:dyDescent="0.3">
      <c r="B131" s="83" t="str">
        <f t="shared" si="9"/>
        <v>3 1/2-4 UNC</v>
      </c>
      <c r="C131" s="77" t="s">
        <v>216</v>
      </c>
      <c r="D131" s="77"/>
      <c r="E131" s="74" t="s">
        <v>223</v>
      </c>
      <c r="F131" s="84" t="s">
        <v>63</v>
      </c>
      <c r="G131" s="75">
        <v>4</v>
      </c>
      <c r="H131" s="74" t="s">
        <v>461</v>
      </c>
      <c r="I131" s="74" t="s">
        <v>426</v>
      </c>
      <c r="J131" s="75" t="s">
        <v>312</v>
      </c>
      <c r="K131" s="58" t="s">
        <v>452</v>
      </c>
      <c r="L131" s="23">
        <f t="shared" si="10"/>
        <v>88.899999999999991</v>
      </c>
      <c r="M131" s="85">
        <f t="shared" si="12"/>
        <v>6.35</v>
      </c>
      <c r="N131" s="74">
        <v>60</v>
      </c>
      <c r="O131" s="101">
        <f t="array" ref="O131">IFERROR(INDEX($AD$11:$AE$100,MATCH($B131&amp;$I131,$Y$11:$Y$100&amp;$AC$11:$AC$100,0),MATCH($C131,$AD$9:$AE$9,0)),"-")</f>
        <v>87.799000000000007</v>
      </c>
      <c r="P131" s="75" t="s">
        <v>131</v>
      </c>
      <c r="Q131" s="75" t="s">
        <v>131</v>
      </c>
      <c r="R131" s="101">
        <f t="shared" si="13"/>
        <v>84.775599999999997</v>
      </c>
      <c r="S131" s="75">
        <v>274</v>
      </c>
      <c r="T131" s="75">
        <v>261</v>
      </c>
      <c r="U131" s="75">
        <v>10</v>
      </c>
      <c r="V131" s="75">
        <v>5</v>
      </c>
      <c r="W131" s="50" t="str">
        <f t="shared" si="14"/>
        <v>-</v>
      </c>
      <c r="X131" s="50">
        <f t="shared" si="15"/>
        <v>13</v>
      </c>
    </row>
    <row r="132" spans="2:24" x14ac:dyDescent="0.3">
      <c r="B132" s="83" t="str">
        <f t="shared" si="9"/>
        <v>3 3/4-4 UNC</v>
      </c>
      <c r="C132" s="77" t="s">
        <v>216</v>
      </c>
      <c r="D132" s="77"/>
      <c r="E132" s="74" t="s">
        <v>223</v>
      </c>
      <c r="F132" s="84" t="s">
        <v>64</v>
      </c>
      <c r="G132" s="75">
        <v>4</v>
      </c>
      <c r="H132" s="74" t="s">
        <v>461</v>
      </c>
      <c r="I132" s="74" t="s">
        <v>426</v>
      </c>
      <c r="J132" s="75" t="s">
        <v>312</v>
      </c>
      <c r="K132" s="58" t="s">
        <v>452</v>
      </c>
      <c r="L132" s="23">
        <f t="shared" si="10"/>
        <v>95.25</v>
      </c>
      <c r="M132" s="85">
        <f t="shared" si="12"/>
        <v>6.35</v>
      </c>
      <c r="N132" s="74">
        <v>60</v>
      </c>
      <c r="O132" s="101">
        <f t="array" ref="O132">IFERROR(INDEX($AD$11:$AE$100,MATCH($B132&amp;$I132,$Y$11:$Y$100&amp;$AC$11:$AC$100,0),MATCH($C132,$AD$9:$AE$9,0)),"-")</f>
        <v>94.150999999999996</v>
      </c>
      <c r="P132" s="75" t="s">
        <v>131</v>
      </c>
      <c r="Q132" s="75" t="s">
        <v>131</v>
      </c>
      <c r="R132" s="101">
        <f t="shared" si="13"/>
        <v>91.125600000000006</v>
      </c>
      <c r="S132" s="75">
        <v>276</v>
      </c>
      <c r="T132" s="75">
        <v>263</v>
      </c>
      <c r="U132" s="75">
        <v>10</v>
      </c>
      <c r="V132" s="75">
        <v>5</v>
      </c>
      <c r="W132" s="50" t="str">
        <f t="shared" si="14"/>
        <v>-</v>
      </c>
      <c r="X132" s="50">
        <f t="shared" si="15"/>
        <v>13</v>
      </c>
    </row>
    <row r="133" spans="2:24" x14ac:dyDescent="0.3">
      <c r="B133" s="83" t="str">
        <f t="shared" si="9"/>
        <v>4-4 UNC</v>
      </c>
      <c r="C133" s="77" t="s">
        <v>216</v>
      </c>
      <c r="D133" s="77"/>
      <c r="E133" s="74" t="s">
        <v>223</v>
      </c>
      <c r="F133" s="84" t="s">
        <v>65</v>
      </c>
      <c r="G133" s="75">
        <v>4</v>
      </c>
      <c r="H133" s="74" t="s">
        <v>461</v>
      </c>
      <c r="I133" s="74" t="s">
        <v>426</v>
      </c>
      <c r="J133" s="75" t="s">
        <v>312</v>
      </c>
      <c r="K133" s="58" t="s">
        <v>452</v>
      </c>
      <c r="L133" s="23">
        <f t="shared" si="10"/>
        <v>101.6</v>
      </c>
      <c r="M133" s="85">
        <f t="shared" si="12"/>
        <v>6.35</v>
      </c>
      <c r="N133" s="74">
        <v>60</v>
      </c>
      <c r="O133" s="101">
        <f t="array" ref="O133">IFERROR(INDEX($AD$11:$AE$100,MATCH($B133&amp;$I133,$Y$11:$Y$100&amp;$AC$11:$AC$100,0),MATCH($C133,$AD$9:$AE$9,0)),"-")</f>
        <v>100.506</v>
      </c>
      <c r="P133" s="75" t="s">
        <v>131</v>
      </c>
      <c r="Q133" s="75" t="s">
        <v>131</v>
      </c>
      <c r="R133" s="101">
        <f t="shared" si="13"/>
        <v>97.4756</v>
      </c>
      <c r="S133" s="75">
        <v>281</v>
      </c>
      <c r="T133" s="75">
        <v>268</v>
      </c>
      <c r="U133" s="75">
        <v>10</v>
      </c>
      <c r="V133" s="75">
        <v>5</v>
      </c>
      <c r="W133" s="50" t="str">
        <f t="shared" si="14"/>
        <v>-</v>
      </c>
      <c r="X133" s="50">
        <f t="shared" si="15"/>
        <v>13</v>
      </c>
    </row>
    <row r="134" spans="2:24" x14ac:dyDescent="0.3">
      <c r="B134" s="81" t="str">
        <f t="shared" si="9"/>
        <v>No.1-64 UNC</v>
      </c>
      <c r="C134" s="73" t="s">
        <v>216</v>
      </c>
      <c r="D134" s="73"/>
      <c r="E134" s="71" t="s">
        <v>223</v>
      </c>
      <c r="F134" s="58" t="s">
        <v>224</v>
      </c>
      <c r="G134" s="58">
        <v>64</v>
      </c>
      <c r="H134" s="71" t="s">
        <v>461</v>
      </c>
      <c r="I134" s="71" t="s">
        <v>427</v>
      </c>
      <c r="J134" s="58" t="s">
        <v>312</v>
      </c>
      <c r="K134" s="58" t="s">
        <v>452</v>
      </c>
      <c r="L134" s="85">
        <f t="shared" si="10"/>
        <v>1.8540000000000001</v>
      </c>
      <c r="M134" s="85">
        <f t="shared" si="12"/>
        <v>0.39700000000000002</v>
      </c>
      <c r="N134" s="71">
        <v>60</v>
      </c>
      <c r="O134" s="100">
        <f t="array" ref="O134">IFERROR(INDEX($AD$11:$AE$100,MATCH($B134&amp;$I134,$Y$11:$Y$100&amp;$AC$11:$AC$100,0),MATCH($C134,$AD$9:$AE$9,0)),"-")</f>
        <v>1.835</v>
      </c>
      <c r="P134" s="58" t="s">
        <v>131</v>
      </c>
      <c r="Q134" s="58" t="s">
        <v>131</v>
      </c>
      <c r="R134" s="100">
        <f t="shared" si="13"/>
        <v>1.5962000000000001</v>
      </c>
      <c r="S134" s="58">
        <v>65</v>
      </c>
      <c r="T134" s="58">
        <v>60</v>
      </c>
      <c r="U134" s="58">
        <v>5</v>
      </c>
      <c r="V134" s="58">
        <v>30</v>
      </c>
      <c r="W134" s="50" t="str">
        <f t="shared" si="14"/>
        <v>-</v>
      </c>
      <c r="X134" s="50">
        <f t="shared" si="15"/>
        <v>5</v>
      </c>
    </row>
    <row r="135" spans="2:24" x14ac:dyDescent="0.3">
      <c r="B135" s="81" t="str">
        <f t="shared" si="9"/>
        <v>No.2-56 UNC</v>
      </c>
      <c r="C135" s="73" t="s">
        <v>216</v>
      </c>
      <c r="D135" s="73"/>
      <c r="E135" s="71" t="s">
        <v>223</v>
      </c>
      <c r="F135" s="58" t="s">
        <v>111</v>
      </c>
      <c r="G135" s="58">
        <v>56</v>
      </c>
      <c r="H135" s="71" t="s">
        <v>461</v>
      </c>
      <c r="I135" s="71" t="s">
        <v>427</v>
      </c>
      <c r="J135" s="58" t="s">
        <v>312</v>
      </c>
      <c r="K135" s="58" t="s">
        <v>452</v>
      </c>
      <c r="L135" s="85">
        <f t="shared" si="10"/>
        <v>2.1840000000000002</v>
      </c>
      <c r="M135" s="85">
        <f t="shared" si="12"/>
        <v>0.45400000000000001</v>
      </c>
      <c r="N135" s="71">
        <v>60</v>
      </c>
      <c r="O135" s="100">
        <f t="array" ref="O135">IFERROR(INDEX($AD$11:$AE$100,MATCH($B135&amp;$I135,$Y$11:$Y$100&amp;$AC$11:$AC$100,0),MATCH($C135,$AD$9:$AE$9,0)),"-")</f>
        <v>2.1560000000000001</v>
      </c>
      <c r="P135" s="58" t="s">
        <v>131</v>
      </c>
      <c r="Q135" s="58" t="s">
        <v>131</v>
      </c>
      <c r="R135" s="100">
        <f t="shared" si="13"/>
        <v>1.8894</v>
      </c>
      <c r="S135" s="58">
        <v>70</v>
      </c>
      <c r="T135" s="58">
        <v>65</v>
      </c>
      <c r="U135" s="58">
        <v>5</v>
      </c>
      <c r="V135" s="58">
        <v>30</v>
      </c>
      <c r="W135" s="50" t="str">
        <f t="shared" si="14"/>
        <v>-</v>
      </c>
      <c r="X135" s="50">
        <f t="shared" si="15"/>
        <v>5</v>
      </c>
    </row>
    <row r="136" spans="2:24" x14ac:dyDescent="0.3">
      <c r="B136" s="81" t="str">
        <f t="shared" si="9"/>
        <v>No.3-48 UNC</v>
      </c>
      <c r="C136" s="73" t="s">
        <v>216</v>
      </c>
      <c r="D136" s="73"/>
      <c r="E136" s="71" t="s">
        <v>223</v>
      </c>
      <c r="F136" s="58" t="s">
        <v>112</v>
      </c>
      <c r="G136" s="58">
        <v>48</v>
      </c>
      <c r="H136" s="71" t="s">
        <v>461</v>
      </c>
      <c r="I136" s="71" t="s">
        <v>427</v>
      </c>
      <c r="J136" s="58" t="s">
        <v>312</v>
      </c>
      <c r="K136" s="58" t="s">
        <v>452</v>
      </c>
      <c r="L136" s="85">
        <f t="shared" si="10"/>
        <v>2.5150000000000001</v>
      </c>
      <c r="M136" s="85">
        <f t="shared" si="12"/>
        <v>0.52900000000000003</v>
      </c>
      <c r="N136" s="71">
        <v>60</v>
      </c>
      <c r="O136" s="100">
        <f t="array" ref="O136">IFERROR(INDEX($AD$11:$AE$100,MATCH($B136&amp;$I136,$Y$11:$Y$100&amp;$AC$11:$AC$100,0),MATCH($C136,$AD$9:$AE$9,0)),"-")</f>
        <v>2.476</v>
      </c>
      <c r="P136" s="58" t="s">
        <v>131</v>
      </c>
      <c r="Q136" s="58" t="s">
        <v>131</v>
      </c>
      <c r="R136" s="100">
        <f t="shared" si="13"/>
        <v>2.1713</v>
      </c>
      <c r="S136" s="58">
        <v>75</v>
      </c>
      <c r="T136" s="58">
        <v>70</v>
      </c>
      <c r="U136" s="58">
        <v>5</v>
      </c>
      <c r="V136" s="58">
        <v>30</v>
      </c>
      <c r="W136" s="50" t="str">
        <f t="shared" si="14"/>
        <v>-</v>
      </c>
      <c r="X136" s="50">
        <f t="shared" si="15"/>
        <v>5</v>
      </c>
    </row>
    <row r="137" spans="2:24" x14ac:dyDescent="0.3">
      <c r="B137" s="81" t="str">
        <f t="shared" si="9"/>
        <v>No.4-40 UNC</v>
      </c>
      <c r="C137" s="73" t="s">
        <v>216</v>
      </c>
      <c r="D137" s="73"/>
      <c r="E137" s="71" t="s">
        <v>223</v>
      </c>
      <c r="F137" s="58" t="s">
        <v>113</v>
      </c>
      <c r="G137" s="58">
        <v>40</v>
      </c>
      <c r="H137" s="71" t="s">
        <v>461</v>
      </c>
      <c r="I137" s="71" t="s">
        <v>427</v>
      </c>
      <c r="J137" s="58" t="s">
        <v>312</v>
      </c>
      <c r="K137" s="58" t="s">
        <v>452</v>
      </c>
      <c r="L137" s="85">
        <f t="shared" si="10"/>
        <v>2.8450000000000002</v>
      </c>
      <c r="M137" s="85">
        <f t="shared" si="12"/>
        <v>0.63500000000000001</v>
      </c>
      <c r="N137" s="71">
        <v>60</v>
      </c>
      <c r="O137" s="100">
        <f t="array" ref="O137">IFERROR(INDEX($AD$11:$AE$100,MATCH($B137&amp;$I137,$Y$11:$Y$100&amp;$AC$11:$AC$100,0),MATCH($C137,$AD$9:$AE$9,0)),"-")</f>
        <v>2.7919999999999998</v>
      </c>
      <c r="P137" s="58" t="s">
        <v>131</v>
      </c>
      <c r="Q137" s="58" t="s">
        <v>131</v>
      </c>
      <c r="R137" s="100">
        <f t="shared" si="13"/>
        <v>2.4325999999999999</v>
      </c>
      <c r="S137" s="58">
        <v>84</v>
      </c>
      <c r="T137" s="58">
        <v>79</v>
      </c>
      <c r="U137" s="58">
        <v>5</v>
      </c>
      <c r="V137" s="58">
        <v>20</v>
      </c>
      <c r="W137" s="50" t="str">
        <f t="shared" si="14"/>
        <v>-</v>
      </c>
      <c r="X137" s="50">
        <f t="shared" si="15"/>
        <v>5</v>
      </c>
    </row>
    <row r="138" spans="2:24" x14ac:dyDescent="0.3">
      <c r="B138" s="81" t="str">
        <f t="shared" si="9"/>
        <v>No.5-40 UNC</v>
      </c>
      <c r="C138" s="73" t="s">
        <v>216</v>
      </c>
      <c r="D138" s="73"/>
      <c r="E138" s="71" t="s">
        <v>223</v>
      </c>
      <c r="F138" s="58" t="s">
        <v>114</v>
      </c>
      <c r="G138" s="58">
        <v>40</v>
      </c>
      <c r="H138" s="71" t="s">
        <v>461</v>
      </c>
      <c r="I138" s="71" t="s">
        <v>427</v>
      </c>
      <c r="J138" s="58" t="s">
        <v>312</v>
      </c>
      <c r="K138" s="58" t="s">
        <v>452</v>
      </c>
      <c r="L138" s="85">
        <f t="shared" si="10"/>
        <v>3.1749999999999998</v>
      </c>
      <c r="M138" s="85">
        <f t="shared" si="12"/>
        <v>0.63500000000000001</v>
      </c>
      <c r="N138" s="71">
        <v>60</v>
      </c>
      <c r="O138" s="100">
        <f t="array" ref="O138">IFERROR(INDEX($AD$11:$AE$100,MATCH($B138&amp;$I138,$Y$11:$Y$100&amp;$AC$11:$AC$100,0),MATCH($C138,$AD$9:$AE$9,0)),"-")</f>
        <v>3.1219999999999999</v>
      </c>
      <c r="P138" s="58" t="s">
        <v>131</v>
      </c>
      <c r="Q138" s="58" t="s">
        <v>131</v>
      </c>
      <c r="R138" s="100">
        <f t="shared" si="13"/>
        <v>2.7625999999999999</v>
      </c>
      <c r="S138" s="58">
        <v>83</v>
      </c>
      <c r="T138" s="58">
        <v>78</v>
      </c>
      <c r="U138" s="58">
        <v>5</v>
      </c>
      <c r="V138" s="58">
        <v>20</v>
      </c>
      <c r="W138" s="50" t="str">
        <f t="shared" si="14"/>
        <v>-</v>
      </c>
      <c r="X138" s="50">
        <f t="shared" si="15"/>
        <v>5</v>
      </c>
    </row>
    <row r="139" spans="2:24" x14ac:dyDescent="0.3">
      <c r="B139" s="81" t="str">
        <f t="shared" ref="B139:B202" si="17">CONCATENATE(F139,"-",G139," ",E139)</f>
        <v>No.6-32 UNC</v>
      </c>
      <c r="C139" s="73" t="s">
        <v>216</v>
      </c>
      <c r="D139" s="73"/>
      <c r="E139" s="71" t="s">
        <v>223</v>
      </c>
      <c r="F139" s="58" t="s">
        <v>115</v>
      </c>
      <c r="G139" s="58">
        <v>32</v>
      </c>
      <c r="H139" s="71" t="s">
        <v>461</v>
      </c>
      <c r="I139" s="71" t="s">
        <v>427</v>
      </c>
      <c r="J139" s="58" t="s">
        <v>312</v>
      </c>
      <c r="K139" s="58" t="s">
        <v>452</v>
      </c>
      <c r="L139" s="85">
        <f t="shared" ref="L139:L202" si="18">IFERROR(IF(OR(TYPE(FIND("/",F139))=16,TYPE(FIND(" ",F139))=1),VALUE(F139),VALUE("0 "&amp;F139))*25.4,INDEX(AH$11:AH$20,MATCH(F139,AG$11:AG$20,0)))</f>
        <v>3.5049999999999999</v>
      </c>
      <c r="M139" s="85">
        <f t="shared" si="12"/>
        <v>0.79400000000000004</v>
      </c>
      <c r="N139" s="71">
        <v>60</v>
      </c>
      <c r="O139" s="100">
        <f t="array" ref="O139">IFERROR(INDEX($AD$11:$AE$100,MATCH($B139&amp;$I139,$Y$11:$Y$100&amp;$AC$11:$AC$100,0),MATCH($C139,$AD$9:$AE$9,0)),"-")</f>
        <v>3.427</v>
      </c>
      <c r="P139" s="58" t="s">
        <v>131</v>
      </c>
      <c r="Q139" s="58" t="s">
        <v>131</v>
      </c>
      <c r="R139" s="100">
        <f t="shared" si="13"/>
        <v>2.9893999999999998</v>
      </c>
      <c r="S139" s="58">
        <v>93</v>
      </c>
      <c r="T139" s="58">
        <v>85</v>
      </c>
      <c r="U139" s="58">
        <v>8</v>
      </c>
      <c r="V139" s="58">
        <v>15</v>
      </c>
      <c r="W139" s="50" t="str">
        <f t="shared" si="14"/>
        <v>-</v>
      </c>
      <c r="X139" s="50">
        <f t="shared" si="15"/>
        <v>8</v>
      </c>
    </row>
    <row r="140" spans="2:24" x14ac:dyDescent="0.3">
      <c r="B140" s="81" t="str">
        <f t="shared" si="17"/>
        <v>No.8-32 UNC</v>
      </c>
      <c r="C140" s="73" t="s">
        <v>216</v>
      </c>
      <c r="D140" s="73"/>
      <c r="E140" s="71" t="s">
        <v>223</v>
      </c>
      <c r="F140" s="58" t="s">
        <v>116</v>
      </c>
      <c r="G140" s="58">
        <v>32</v>
      </c>
      <c r="H140" s="71" t="s">
        <v>461</v>
      </c>
      <c r="I140" s="71" t="s">
        <v>427</v>
      </c>
      <c r="J140" s="58" t="s">
        <v>312</v>
      </c>
      <c r="K140" s="58" t="s">
        <v>452</v>
      </c>
      <c r="L140" s="85">
        <f t="shared" si="18"/>
        <v>4.1660000000000004</v>
      </c>
      <c r="M140" s="85">
        <f t="shared" ref="M140:M203" si="19">ROUND(25.4/G140,3)</f>
        <v>0.79400000000000004</v>
      </c>
      <c r="N140" s="71">
        <v>60</v>
      </c>
      <c r="O140" s="100">
        <f t="array" ref="O140">IFERROR(INDEX($AD$11:$AE$100,MATCH($B140&amp;$I140,$Y$11:$Y$100&amp;$AC$11:$AC$100,0),MATCH($C140,$AD$9:$AE$9,0)),"-")</f>
        <v>4.09</v>
      </c>
      <c r="P140" s="58" t="s">
        <v>131</v>
      </c>
      <c r="Q140" s="58" t="s">
        <v>131</v>
      </c>
      <c r="R140" s="100">
        <f t="shared" ref="R140:R203" si="20">ROUND(L140-0.649519/G140*25.4,4)</f>
        <v>3.6503999999999999</v>
      </c>
      <c r="S140" s="58">
        <v>96</v>
      </c>
      <c r="T140" s="58">
        <v>88</v>
      </c>
      <c r="U140" s="58">
        <v>8</v>
      </c>
      <c r="V140" s="58">
        <v>15</v>
      </c>
      <c r="W140" s="50" t="str">
        <f t="shared" ref="W140:W194" si="21">IF(P140="-","-",P140-Q140)</f>
        <v>-</v>
      </c>
      <c r="X140" s="50">
        <f t="shared" ref="X140:X194" si="22">S140-T140</f>
        <v>8</v>
      </c>
    </row>
    <row r="141" spans="2:24" x14ac:dyDescent="0.3">
      <c r="B141" s="81" t="str">
        <f t="shared" si="17"/>
        <v>No.10-24 UNC</v>
      </c>
      <c r="C141" s="73" t="s">
        <v>216</v>
      </c>
      <c r="D141" s="73"/>
      <c r="E141" s="71" t="s">
        <v>223</v>
      </c>
      <c r="F141" s="58" t="s">
        <v>225</v>
      </c>
      <c r="G141" s="58">
        <v>24</v>
      </c>
      <c r="H141" s="71" t="s">
        <v>461</v>
      </c>
      <c r="I141" s="71" t="s">
        <v>427</v>
      </c>
      <c r="J141" s="58" t="s">
        <v>312</v>
      </c>
      <c r="K141" s="58" t="s">
        <v>452</v>
      </c>
      <c r="L141" s="85">
        <f t="shared" si="18"/>
        <v>4.8259999999999996</v>
      </c>
      <c r="M141" s="85">
        <f t="shared" si="19"/>
        <v>1.0580000000000001</v>
      </c>
      <c r="N141" s="71">
        <v>60</v>
      </c>
      <c r="O141" s="100">
        <f t="array" ref="O141">IFERROR(INDEX($AD$11:$AE$100,MATCH($B141&amp;$I141,$Y$11:$Y$100&amp;$AC$11:$AC$100,0),MATCH($C141,$AD$9:$AE$9,0)),"-")</f>
        <v>4.7039999999999997</v>
      </c>
      <c r="P141" s="58" t="s">
        <v>131</v>
      </c>
      <c r="Q141" s="58" t="s">
        <v>131</v>
      </c>
      <c r="R141" s="100">
        <f t="shared" si="20"/>
        <v>4.1386000000000003</v>
      </c>
      <c r="S141" s="58">
        <v>108</v>
      </c>
      <c r="T141" s="58">
        <v>100</v>
      </c>
      <c r="U141" s="58">
        <v>8</v>
      </c>
      <c r="V141" s="58">
        <v>15</v>
      </c>
      <c r="W141" s="50" t="str">
        <f t="shared" si="21"/>
        <v>-</v>
      </c>
      <c r="X141" s="50">
        <f t="shared" si="22"/>
        <v>8</v>
      </c>
    </row>
    <row r="142" spans="2:24" x14ac:dyDescent="0.3">
      <c r="B142" s="81" t="str">
        <f t="shared" si="17"/>
        <v>No.12-24 UNC</v>
      </c>
      <c r="C142" s="73" t="s">
        <v>216</v>
      </c>
      <c r="D142" s="73"/>
      <c r="E142" s="71" t="s">
        <v>223</v>
      </c>
      <c r="F142" s="58" t="s">
        <v>226</v>
      </c>
      <c r="G142" s="58">
        <v>24</v>
      </c>
      <c r="H142" s="71" t="s">
        <v>461</v>
      </c>
      <c r="I142" s="71" t="s">
        <v>427</v>
      </c>
      <c r="J142" s="58" t="s">
        <v>312</v>
      </c>
      <c r="K142" s="58" t="s">
        <v>452</v>
      </c>
      <c r="L142" s="85">
        <f t="shared" si="18"/>
        <v>5.4859999999999998</v>
      </c>
      <c r="M142" s="85">
        <f t="shared" si="19"/>
        <v>1.0580000000000001</v>
      </c>
      <c r="N142" s="71">
        <v>60</v>
      </c>
      <c r="O142" s="100">
        <f t="array" ref="O142">IFERROR(INDEX($AD$11:$AE$100,MATCH($B142&amp;$I142,$Y$11:$Y$100&amp;$AC$11:$AC$100,0),MATCH($C142,$AD$9:$AE$9,0)),"-")</f>
        <v>5.367</v>
      </c>
      <c r="P142" s="58" t="s">
        <v>131</v>
      </c>
      <c r="Q142" s="58" t="s">
        <v>131</v>
      </c>
      <c r="R142" s="100">
        <f t="shared" si="20"/>
        <v>4.7986000000000004</v>
      </c>
      <c r="S142" s="58">
        <v>111</v>
      </c>
      <c r="T142" s="58">
        <v>103</v>
      </c>
      <c r="U142" s="58">
        <v>8</v>
      </c>
      <c r="V142" s="58">
        <v>15</v>
      </c>
      <c r="W142" s="50" t="str">
        <f t="shared" si="21"/>
        <v>-</v>
      </c>
      <c r="X142" s="50">
        <f t="shared" si="22"/>
        <v>8</v>
      </c>
    </row>
    <row r="143" spans="2:24" x14ac:dyDescent="0.3">
      <c r="B143" s="81" t="str">
        <f t="shared" si="17"/>
        <v>1/4-20 UNC</v>
      </c>
      <c r="C143" s="73" t="s">
        <v>216</v>
      </c>
      <c r="D143" s="73"/>
      <c r="E143" s="71" t="s">
        <v>223</v>
      </c>
      <c r="F143" s="82" t="s">
        <v>41</v>
      </c>
      <c r="G143" s="58">
        <v>20</v>
      </c>
      <c r="H143" s="71" t="s">
        <v>461</v>
      </c>
      <c r="I143" s="71" t="s">
        <v>427</v>
      </c>
      <c r="J143" s="58" t="s">
        <v>312</v>
      </c>
      <c r="K143" s="58" t="s">
        <v>452</v>
      </c>
      <c r="L143" s="85">
        <f t="shared" si="18"/>
        <v>6.35</v>
      </c>
      <c r="M143" s="85">
        <f t="shared" si="19"/>
        <v>1.27</v>
      </c>
      <c r="N143" s="71">
        <v>60</v>
      </c>
      <c r="O143" s="100">
        <f t="array" ref="O143">IFERROR(INDEX($AD$11:$AE$100,MATCH($B143&amp;$I143,$Y$11:$Y$100&amp;$AC$11:$AC$100,0),MATCH($C143,$AD$9:$AE$9,0)),"-")</f>
        <v>6.4980000000000002</v>
      </c>
      <c r="P143" s="58" t="s">
        <v>131</v>
      </c>
      <c r="Q143" s="58" t="s">
        <v>131</v>
      </c>
      <c r="R143" s="100">
        <f t="shared" si="20"/>
        <v>5.5251000000000001</v>
      </c>
      <c r="S143" s="58">
        <v>124</v>
      </c>
      <c r="T143" s="58">
        <v>116</v>
      </c>
      <c r="U143" s="58">
        <v>8</v>
      </c>
      <c r="V143" s="58">
        <v>15</v>
      </c>
      <c r="W143" s="50" t="str">
        <f t="shared" si="21"/>
        <v>-</v>
      </c>
      <c r="X143" s="50">
        <f t="shared" si="22"/>
        <v>8</v>
      </c>
    </row>
    <row r="144" spans="2:24" x14ac:dyDescent="0.3">
      <c r="B144" s="81" t="str">
        <f t="shared" si="17"/>
        <v>5/16-18 UNC</v>
      </c>
      <c r="C144" s="73" t="s">
        <v>216</v>
      </c>
      <c r="D144" s="73"/>
      <c r="E144" s="71" t="s">
        <v>223</v>
      </c>
      <c r="F144" s="82" t="s">
        <v>49</v>
      </c>
      <c r="G144" s="58">
        <v>18</v>
      </c>
      <c r="H144" s="71" t="s">
        <v>461</v>
      </c>
      <c r="I144" s="71" t="s">
        <v>427</v>
      </c>
      <c r="J144" s="58" t="s">
        <v>312</v>
      </c>
      <c r="K144" s="58" t="s">
        <v>452</v>
      </c>
      <c r="L144" s="85">
        <f t="shared" si="18"/>
        <v>7.9375</v>
      </c>
      <c r="M144" s="85">
        <f t="shared" si="19"/>
        <v>1.411</v>
      </c>
      <c r="N144" s="71">
        <v>60</v>
      </c>
      <c r="O144" s="100">
        <f t="array" ref="O144">IFERROR(INDEX($AD$11:$AE$100,MATCH($B144&amp;$I144,$Y$11:$Y$100&amp;$AC$11:$AC$100,0),MATCH($C144,$AD$9:$AE$9,0)),"-")</f>
        <v>7.766</v>
      </c>
      <c r="P144" s="58" t="s">
        <v>131</v>
      </c>
      <c r="Q144" s="58" t="s">
        <v>131</v>
      </c>
      <c r="R144" s="100">
        <f t="shared" si="20"/>
        <v>7.0209999999999999</v>
      </c>
      <c r="S144" s="58">
        <v>134</v>
      </c>
      <c r="T144" s="58">
        <v>126</v>
      </c>
      <c r="U144" s="58">
        <v>8</v>
      </c>
      <c r="V144" s="58">
        <v>10</v>
      </c>
      <c r="W144" s="50" t="str">
        <f t="shared" si="21"/>
        <v>-</v>
      </c>
      <c r="X144" s="50">
        <f t="shared" si="22"/>
        <v>8</v>
      </c>
    </row>
    <row r="145" spans="2:24" x14ac:dyDescent="0.3">
      <c r="B145" s="81" t="str">
        <f t="shared" si="17"/>
        <v>3/8-16 UNC</v>
      </c>
      <c r="C145" s="73" t="s">
        <v>216</v>
      </c>
      <c r="D145" s="73"/>
      <c r="E145" s="71" t="s">
        <v>223</v>
      </c>
      <c r="F145" s="82" t="s">
        <v>229</v>
      </c>
      <c r="G145" s="58">
        <v>16</v>
      </c>
      <c r="H145" s="71" t="s">
        <v>461</v>
      </c>
      <c r="I145" s="71" t="s">
        <v>427</v>
      </c>
      <c r="J145" s="58" t="s">
        <v>312</v>
      </c>
      <c r="K145" s="58" t="s">
        <v>452</v>
      </c>
      <c r="L145" s="85">
        <f t="shared" si="18"/>
        <v>9.5249999999999986</v>
      </c>
      <c r="M145" s="85">
        <f t="shared" si="19"/>
        <v>1.5880000000000001</v>
      </c>
      <c r="N145" s="71">
        <v>60</v>
      </c>
      <c r="O145" s="100">
        <f t="array" ref="O145">IFERROR(INDEX($AD$11:$AE$100,MATCH($B145&amp;$I145,$Y$11:$Y$100&amp;$AC$11:$AC$100,0),MATCH($C145,$AD$9:$AE$9,0)),"-")</f>
        <v>9.3249999999999993</v>
      </c>
      <c r="P145" s="58" t="s">
        <v>131</v>
      </c>
      <c r="Q145" s="58" t="s">
        <v>131</v>
      </c>
      <c r="R145" s="100">
        <f t="shared" si="20"/>
        <v>8.4939</v>
      </c>
      <c r="S145" s="58">
        <v>144</v>
      </c>
      <c r="T145" s="58">
        <v>136</v>
      </c>
      <c r="U145" s="58">
        <v>8</v>
      </c>
      <c r="V145" s="58">
        <v>10</v>
      </c>
      <c r="W145" s="50" t="str">
        <f t="shared" si="21"/>
        <v>-</v>
      </c>
      <c r="X145" s="50">
        <f t="shared" si="22"/>
        <v>8</v>
      </c>
    </row>
    <row r="146" spans="2:24" x14ac:dyDescent="0.3">
      <c r="B146" s="81" t="str">
        <f t="shared" si="17"/>
        <v>7/16-14 UNC</v>
      </c>
      <c r="C146" s="73" t="s">
        <v>216</v>
      </c>
      <c r="D146" s="73"/>
      <c r="E146" s="71" t="s">
        <v>223</v>
      </c>
      <c r="F146" s="82" t="s">
        <v>230</v>
      </c>
      <c r="G146" s="58">
        <v>14</v>
      </c>
      <c r="H146" s="71" t="s">
        <v>461</v>
      </c>
      <c r="I146" s="71" t="s">
        <v>427</v>
      </c>
      <c r="J146" s="58" t="s">
        <v>312</v>
      </c>
      <c r="K146" s="58" t="s">
        <v>452</v>
      </c>
      <c r="L146" s="85">
        <f t="shared" si="18"/>
        <v>11.112499999999999</v>
      </c>
      <c r="M146" s="85">
        <f t="shared" si="19"/>
        <v>1.8140000000000001</v>
      </c>
      <c r="N146" s="71">
        <v>60</v>
      </c>
      <c r="O146" s="100">
        <f t="array" ref="O146">IFERROR(INDEX($AD$11:$AE$100,MATCH($B146&amp;$I146,$Y$11:$Y$100&amp;$AC$11:$AC$100,0),MATCH($C146,$AD$9:$AE$9,0)),"-")</f>
        <v>10.874000000000001</v>
      </c>
      <c r="P146" s="58" t="s">
        <v>131</v>
      </c>
      <c r="Q146" s="58" t="s">
        <v>131</v>
      </c>
      <c r="R146" s="100">
        <f t="shared" si="20"/>
        <v>9.9341000000000008</v>
      </c>
      <c r="S146" s="58">
        <v>154</v>
      </c>
      <c r="T146" s="58">
        <v>146</v>
      </c>
      <c r="U146" s="58">
        <v>8</v>
      </c>
      <c r="V146" s="58">
        <v>10</v>
      </c>
      <c r="W146" s="50" t="str">
        <f t="shared" si="21"/>
        <v>-</v>
      </c>
      <c r="X146" s="50">
        <f t="shared" si="22"/>
        <v>8</v>
      </c>
    </row>
    <row r="147" spans="2:24" x14ac:dyDescent="0.3">
      <c r="B147" s="81" t="str">
        <f t="shared" si="17"/>
        <v>1/2-13 UNC</v>
      </c>
      <c r="C147" s="73" t="s">
        <v>216</v>
      </c>
      <c r="D147" s="73"/>
      <c r="E147" s="71" t="s">
        <v>223</v>
      </c>
      <c r="F147" s="82" t="s">
        <v>50</v>
      </c>
      <c r="G147" s="58">
        <v>13</v>
      </c>
      <c r="H147" s="71" t="s">
        <v>461</v>
      </c>
      <c r="I147" s="71" t="s">
        <v>427</v>
      </c>
      <c r="J147" s="58" t="s">
        <v>312</v>
      </c>
      <c r="K147" s="58" t="s">
        <v>452</v>
      </c>
      <c r="L147" s="85">
        <f t="shared" si="18"/>
        <v>12.7</v>
      </c>
      <c r="M147" s="85">
        <f t="shared" si="19"/>
        <v>1.954</v>
      </c>
      <c r="N147" s="71">
        <v>60</v>
      </c>
      <c r="O147" s="100">
        <f t="array" ref="O147">IFERROR(INDEX($AD$11:$AE$100,MATCH($B147&amp;$I147,$Y$11:$Y$100&amp;$AC$11:$AC$100,0),MATCH($C147,$AD$9:$AE$9,0)),"-")</f>
        <v>12.441000000000001</v>
      </c>
      <c r="P147" s="58" t="s">
        <v>131</v>
      </c>
      <c r="Q147" s="58" t="s">
        <v>131</v>
      </c>
      <c r="R147" s="100">
        <f t="shared" si="20"/>
        <v>11.430899999999999</v>
      </c>
      <c r="S147" s="58">
        <v>165</v>
      </c>
      <c r="T147" s="58">
        <v>157</v>
      </c>
      <c r="U147" s="58">
        <v>8</v>
      </c>
      <c r="V147" s="58">
        <v>10</v>
      </c>
      <c r="W147" s="50" t="str">
        <f t="shared" si="21"/>
        <v>-</v>
      </c>
      <c r="X147" s="50">
        <f t="shared" si="22"/>
        <v>8</v>
      </c>
    </row>
    <row r="148" spans="2:24" x14ac:dyDescent="0.3">
      <c r="B148" s="81" t="str">
        <f t="shared" si="17"/>
        <v>9/16-12 UNC</v>
      </c>
      <c r="C148" s="73" t="s">
        <v>216</v>
      </c>
      <c r="D148" s="73"/>
      <c r="E148" s="71" t="s">
        <v>223</v>
      </c>
      <c r="F148" s="82" t="s">
        <v>51</v>
      </c>
      <c r="G148" s="58">
        <v>12</v>
      </c>
      <c r="H148" s="71" t="s">
        <v>461</v>
      </c>
      <c r="I148" s="71" t="s">
        <v>427</v>
      </c>
      <c r="J148" s="58" t="s">
        <v>312</v>
      </c>
      <c r="K148" s="58" t="s">
        <v>452</v>
      </c>
      <c r="L148" s="85">
        <f t="shared" si="18"/>
        <v>14.2875</v>
      </c>
      <c r="M148" s="85">
        <f t="shared" si="19"/>
        <v>2.117</v>
      </c>
      <c r="N148" s="71">
        <v>60</v>
      </c>
      <c r="O148" s="100">
        <f t="array" ref="O148">IFERROR(INDEX($AD$11:$AE$100,MATCH($B148&amp;$I148,$Y$11:$Y$100&amp;$AC$11:$AC$100,0),MATCH($C148,$AD$9:$AE$9,0)),"-")</f>
        <v>14.003</v>
      </c>
      <c r="P148" s="58" t="s">
        <v>131</v>
      </c>
      <c r="Q148" s="58" t="s">
        <v>131</v>
      </c>
      <c r="R148" s="100">
        <f t="shared" si="20"/>
        <v>12.912699999999999</v>
      </c>
      <c r="S148" s="58">
        <v>173</v>
      </c>
      <c r="T148" s="58">
        <v>165</v>
      </c>
      <c r="U148" s="58">
        <v>8</v>
      </c>
      <c r="V148" s="58">
        <v>10</v>
      </c>
      <c r="W148" s="50" t="str">
        <f t="shared" si="21"/>
        <v>-</v>
      </c>
      <c r="X148" s="50">
        <f t="shared" si="22"/>
        <v>8</v>
      </c>
    </row>
    <row r="149" spans="2:24" x14ac:dyDescent="0.3">
      <c r="B149" s="81" t="str">
        <f t="shared" si="17"/>
        <v>5/8-11 UNC</v>
      </c>
      <c r="C149" s="73" t="s">
        <v>216</v>
      </c>
      <c r="D149" s="73"/>
      <c r="E149" s="71" t="s">
        <v>223</v>
      </c>
      <c r="F149" s="82" t="s">
        <v>233</v>
      </c>
      <c r="G149" s="58">
        <v>11</v>
      </c>
      <c r="H149" s="71" t="s">
        <v>461</v>
      </c>
      <c r="I149" s="71" t="s">
        <v>427</v>
      </c>
      <c r="J149" s="58" t="s">
        <v>312</v>
      </c>
      <c r="K149" s="58" t="s">
        <v>452</v>
      </c>
      <c r="L149" s="85">
        <f t="shared" si="18"/>
        <v>15.875</v>
      </c>
      <c r="M149" s="85">
        <f t="shared" si="19"/>
        <v>2.3090000000000002</v>
      </c>
      <c r="N149" s="71">
        <v>60</v>
      </c>
      <c r="O149" s="100">
        <f t="array" ref="O149">IFERROR(INDEX($AD$11:$AE$100,MATCH($B149&amp;$I149,$Y$11:$Y$100&amp;$AC$11:$AC$100,0),MATCH($C149,$AD$9:$AE$9,0)),"-")</f>
        <v>15.558999999999999</v>
      </c>
      <c r="P149" s="58" t="s">
        <v>131</v>
      </c>
      <c r="Q149" s="58" t="s">
        <v>131</v>
      </c>
      <c r="R149" s="100">
        <f t="shared" si="20"/>
        <v>14.3752</v>
      </c>
      <c r="S149" s="58">
        <v>183</v>
      </c>
      <c r="T149" s="58">
        <v>175</v>
      </c>
      <c r="U149" s="58">
        <v>8</v>
      </c>
      <c r="V149" s="58">
        <v>10</v>
      </c>
      <c r="W149" s="50" t="str">
        <f t="shared" si="21"/>
        <v>-</v>
      </c>
      <c r="X149" s="50">
        <f t="shared" si="22"/>
        <v>8</v>
      </c>
    </row>
    <row r="150" spans="2:24" x14ac:dyDescent="0.3">
      <c r="B150" s="81" t="str">
        <f t="shared" si="17"/>
        <v>3/4-10 UNC</v>
      </c>
      <c r="C150" s="73" t="s">
        <v>216</v>
      </c>
      <c r="D150" s="73"/>
      <c r="E150" s="71" t="s">
        <v>223</v>
      </c>
      <c r="F150" s="82" t="s">
        <v>74</v>
      </c>
      <c r="G150" s="58">
        <v>10</v>
      </c>
      <c r="H150" s="71" t="s">
        <v>461</v>
      </c>
      <c r="I150" s="71" t="s">
        <v>427</v>
      </c>
      <c r="J150" s="58" t="s">
        <v>312</v>
      </c>
      <c r="K150" s="58" t="s">
        <v>452</v>
      </c>
      <c r="L150" s="85">
        <f t="shared" si="18"/>
        <v>19.049999999999997</v>
      </c>
      <c r="M150" s="85">
        <f t="shared" si="19"/>
        <v>2.54</v>
      </c>
      <c r="N150" s="71">
        <v>60</v>
      </c>
      <c r="O150" s="100">
        <f t="array" ref="O150">IFERROR(INDEX($AD$11:$AE$100,MATCH($B150&amp;$I150,$Y$11:$Y$100&amp;$AC$11:$AC$100,0),MATCH($C150,$AD$9:$AE$9,0)),"-")</f>
        <v>18.693999999999999</v>
      </c>
      <c r="P150" s="58" t="s">
        <v>131</v>
      </c>
      <c r="Q150" s="58" t="s">
        <v>131</v>
      </c>
      <c r="R150" s="100">
        <f t="shared" si="20"/>
        <v>17.400200000000002</v>
      </c>
      <c r="S150" s="58">
        <v>195</v>
      </c>
      <c r="T150" s="58">
        <v>187</v>
      </c>
      <c r="U150" s="58">
        <v>8</v>
      </c>
      <c r="V150" s="58">
        <v>10</v>
      </c>
      <c r="W150" s="50" t="str">
        <f t="shared" si="21"/>
        <v>-</v>
      </c>
      <c r="X150" s="50">
        <f t="shared" si="22"/>
        <v>8</v>
      </c>
    </row>
    <row r="151" spans="2:24" x14ac:dyDescent="0.3">
      <c r="B151" s="81" t="str">
        <f t="shared" si="17"/>
        <v>7/8-9 UNC</v>
      </c>
      <c r="C151" s="73" t="s">
        <v>216</v>
      </c>
      <c r="D151" s="73"/>
      <c r="E151" s="71" t="s">
        <v>223</v>
      </c>
      <c r="F151" s="82" t="s">
        <v>235</v>
      </c>
      <c r="G151" s="58">
        <v>9</v>
      </c>
      <c r="H151" s="71" t="s">
        <v>461</v>
      </c>
      <c r="I151" s="71" t="s">
        <v>427</v>
      </c>
      <c r="J151" s="58" t="s">
        <v>312</v>
      </c>
      <c r="K151" s="58" t="s">
        <v>452</v>
      </c>
      <c r="L151" s="85">
        <f t="shared" si="18"/>
        <v>22.224999999999998</v>
      </c>
      <c r="M151" s="85">
        <f t="shared" si="19"/>
        <v>2.8220000000000001</v>
      </c>
      <c r="N151" s="71">
        <v>60</v>
      </c>
      <c r="O151" s="100">
        <f t="array" ref="O151">IFERROR(INDEX($AD$11:$AE$100,MATCH($B151&amp;$I151,$Y$11:$Y$100&amp;$AC$11:$AC$100,0),MATCH($C151,$AD$9:$AE$9,0)),"-")</f>
        <v>21.821000000000002</v>
      </c>
      <c r="P151" s="58" t="s">
        <v>131</v>
      </c>
      <c r="Q151" s="58" t="s">
        <v>131</v>
      </c>
      <c r="R151" s="100">
        <f t="shared" si="20"/>
        <v>20.3919</v>
      </c>
      <c r="S151" s="58">
        <v>208</v>
      </c>
      <c r="T151" s="58">
        <v>200</v>
      </c>
      <c r="U151" s="58">
        <v>8</v>
      </c>
      <c r="V151" s="58">
        <v>10</v>
      </c>
      <c r="W151" s="50" t="str">
        <f t="shared" si="21"/>
        <v>-</v>
      </c>
      <c r="X151" s="50">
        <f t="shared" si="22"/>
        <v>8</v>
      </c>
    </row>
    <row r="152" spans="2:24" x14ac:dyDescent="0.3">
      <c r="B152" s="81" t="str">
        <f t="shared" si="17"/>
        <v>1-8 UNC</v>
      </c>
      <c r="C152" s="73" t="s">
        <v>216</v>
      </c>
      <c r="D152" s="73"/>
      <c r="E152" s="71" t="s">
        <v>223</v>
      </c>
      <c r="F152" s="82" t="s">
        <v>236</v>
      </c>
      <c r="G152" s="58">
        <v>8</v>
      </c>
      <c r="H152" s="71" t="s">
        <v>461</v>
      </c>
      <c r="I152" s="71" t="s">
        <v>427</v>
      </c>
      <c r="J152" s="58" t="s">
        <v>312</v>
      </c>
      <c r="K152" s="58" t="s">
        <v>452</v>
      </c>
      <c r="L152" s="85">
        <f t="shared" si="18"/>
        <v>25.4</v>
      </c>
      <c r="M152" s="85">
        <f t="shared" si="19"/>
        <v>3.1749999999999998</v>
      </c>
      <c r="N152" s="71">
        <v>60</v>
      </c>
      <c r="O152" s="100">
        <f t="array" ref="O152">IFERROR(INDEX($AD$11:$AE$100,MATCH($B152&amp;$I152,$Y$11:$Y$100&amp;$AC$11:$AC$100,0),MATCH($C152,$AD$9:$AE$9,0)),"-")</f>
        <v>24.936</v>
      </c>
      <c r="P152" s="58" t="s">
        <v>131</v>
      </c>
      <c r="Q152" s="58" t="s">
        <v>131</v>
      </c>
      <c r="R152" s="100">
        <f t="shared" si="20"/>
        <v>23.337800000000001</v>
      </c>
      <c r="S152" s="58">
        <v>223</v>
      </c>
      <c r="T152" s="58">
        <v>213</v>
      </c>
      <c r="U152" s="58">
        <v>10</v>
      </c>
      <c r="V152" s="58">
        <v>5</v>
      </c>
      <c r="W152" s="50" t="str">
        <f t="shared" si="21"/>
        <v>-</v>
      </c>
      <c r="X152" s="50">
        <f t="shared" si="22"/>
        <v>10</v>
      </c>
    </row>
    <row r="153" spans="2:24" x14ac:dyDescent="0.3">
      <c r="B153" s="81" t="str">
        <f t="shared" si="17"/>
        <v>1 1/8-7 UNC</v>
      </c>
      <c r="C153" s="73" t="s">
        <v>216</v>
      </c>
      <c r="D153" s="73"/>
      <c r="E153" s="71" t="s">
        <v>223</v>
      </c>
      <c r="F153" s="82" t="s">
        <v>55</v>
      </c>
      <c r="G153" s="58">
        <v>7</v>
      </c>
      <c r="H153" s="71" t="s">
        <v>461</v>
      </c>
      <c r="I153" s="71" t="s">
        <v>427</v>
      </c>
      <c r="J153" s="58" t="s">
        <v>312</v>
      </c>
      <c r="K153" s="58" t="s">
        <v>452</v>
      </c>
      <c r="L153" s="85">
        <f t="shared" si="18"/>
        <v>28.574999999999999</v>
      </c>
      <c r="M153" s="85">
        <f t="shared" si="19"/>
        <v>3.629</v>
      </c>
      <c r="N153" s="71">
        <v>60</v>
      </c>
      <c r="O153" s="100">
        <f t="array" ref="O153">IFERROR(INDEX($AD$11:$AE$100,MATCH($B153&amp;$I153,$Y$11:$Y$100&amp;$AC$11:$AC$100,0),MATCH($C153,$AD$9:$AE$9,0)),"-")</f>
        <v>28.027000000000001</v>
      </c>
      <c r="P153" s="58" t="s">
        <v>131</v>
      </c>
      <c r="Q153" s="58" t="s">
        <v>131</v>
      </c>
      <c r="R153" s="100">
        <f t="shared" si="20"/>
        <v>26.2182</v>
      </c>
      <c r="S153" s="58">
        <v>238</v>
      </c>
      <c r="T153" s="58">
        <v>228</v>
      </c>
      <c r="U153" s="58">
        <v>10</v>
      </c>
      <c r="V153" s="58">
        <v>5</v>
      </c>
      <c r="W153" s="50" t="str">
        <f t="shared" si="21"/>
        <v>-</v>
      </c>
      <c r="X153" s="50">
        <f t="shared" si="22"/>
        <v>10</v>
      </c>
    </row>
    <row r="154" spans="2:24" x14ac:dyDescent="0.3">
      <c r="B154" s="81" t="str">
        <f t="shared" si="17"/>
        <v>1 1/4-7 UNC</v>
      </c>
      <c r="C154" s="73" t="s">
        <v>216</v>
      </c>
      <c r="D154" s="73"/>
      <c r="E154" s="71" t="s">
        <v>223</v>
      </c>
      <c r="F154" s="82" t="s">
        <v>238</v>
      </c>
      <c r="G154" s="58">
        <v>7</v>
      </c>
      <c r="H154" s="71" t="s">
        <v>461</v>
      </c>
      <c r="I154" s="71" t="s">
        <v>427</v>
      </c>
      <c r="J154" s="58" t="s">
        <v>312</v>
      </c>
      <c r="K154" s="58" t="s">
        <v>452</v>
      </c>
      <c r="L154" s="85">
        <f t="shared" si="18"/>
        <v>31.75</v>
      </c>
      <c r="M154" s="85">
        <f t="shared" si="19"/>
        <v>3.629</v>
      </c>
      <c r="N154" s="71">
        <v>60</v>
      </c>
      <c r="O154" s="100">
        <f t="array" ref="O154">IFERROR(INDEX($AD$11:$AE$100,MATCH($B154&amp;$I154,$Y$11:$Y$100&amp;$AC$11:$AC$100,0),MATCH($C154,$AD$9:$AE$9,0)),"-")</f>
        <v>31.207000000000001</v>
      </c>
      <c r="P154" s="58" t="s">
        <v>131</v>
      </c>
      <c r="Q154" s="58" t="s">
        <v>131</v>
      </c>
      <c r="R154" s="100">
        <f t="shared" si="20"/>
        <v>29.3932</v>
      </c>
      <c r="S154" s="58">
        <v>243</v>
      </c>
      <c r="T154" s="58">
        <v>233</v>
      </c>
      <c r="U154" s="58">
        <v>10</v>
      </c>
      <c r="V154" s="58">
        <v>5</v>
      </c>
      <c r="W154" s="50" t="str">
        <f t="shared" si="21"/>
        <v>-</v>
      </c>
      <c r="X154" s="50">
        <f t="shared" si="22"/>
        <v>10</v>
      </c>
    </row>
    <row r="155" spans="2:24" x14ac:dyDescent="0.3">
      <c r="B155" s="81" t="str">
        <f t="shared" si="17"/>
        <v>1 3/8-6 UNC</v>
      </c>
      <c r="C155" s="73" t="s">
        <v>216</v>
      </c>
      <c r="D155" s="73"/>
      <c r="E155" s="71" t="s">
        <v>223</v>
      </c>
      <c r="F155" s="82" t="s">
        <v>239</v>
      </c>
      <c r="G155" s="58">
        <v>6</v>
      </c>
      <c r="H155" s="71" t="s">
        <v>461</v>
      </c>
      <c r="I155" s="71" t="s">
        <v>427</v>
      </c>
      <c r="J155" s="58" t="s">
        <v>312</v>
      </c>
      <c r="K155" s="58" t="s">
        <v>452</v>
      </c>
      <c r="L155" s="85">
        <f t="shared" si="18"/>
        <v>34.924999999999997</v>
      </c>
      <c r="M155" s="85">
        <f t="shared" si="19"/>
        <v>4.2329999999999997</v>
      </c>
      <c r="N155" s="71">
        <v>60</v>
      </c>
      <c r="O155" s="100">
        <f t="array" ref="O155">IFERROR(INDEX($AD$11:$AE$100,MATCH($B155&amp;$I155,$Y$11:$Y$100&amp;$AC$11:$AC$100,0),MATCH($C155,$AD$9:$AE$9,0)),"-")</f>
        <v>34.271000000000001</v>
      </c>
      <c r="P155" s="58" t="s">
        <v>131</v>
      </c>
      <c r="Q155" s="58" t="s">
        <v>131</v>
      </c>
      <c r="R155" s="100">
        <f t="shared" si="20"/>
        <v>32.175400000000003</v>
      </c>
      <c r="S155" s="58">
        <v>264</v>
      </c>
      <c r="T155" s="58">
        <v>254</v>
      </c>
      <c r="U155" s="58">
        <v>10</v>
      </c>
      <c r="V155" s="58">
        <v>5</v>
      </c>
      <c r="W155" s="50" t="str">
        <f t="shared" si="21"/>
        <v>-</v>
      </c>
      <c r="X155" s="50">
        <f t="shared" si="22"/>
        <v>10</v>
      </c>
    </row>
    <row r="156" spans="2:24" x14ac:dyDescent="0.3">
      <c r="B156" s="81" t="str">
        <f t="shared" si="17"/>
        <v>1 1/2-6 UNC</v>
      </c>
      <c r="C156" s="73" t="s">
        <v>216</v>
      </c>
      <c r="D156" s="73"/>
      <c r="E156" s="71" t="s">
        <v>223</v>
      </c>
      <c r="F156" s="82" t="s">
        <v>54</v>
      </c>
      <c r="G156" s="58">
        <v>6</v>
      </c>
      <c r="H156" s="71" t="s">
        <v>461</v>
      </c>
      <c r="I156" s="71" t="s">
        <v>427</v>
      </c>
      <c r="J156" s="58" t="s">
        <v>312</v>
      </c>
      <c r="K156" s="58" t="s">
        <v>452</v>
      </c>
      <c r="L156" s="85">
        <f t="shared" si="18"/>
        <v>38.099999999999994</v>
      </c>
      <c r="M156" s="85">
        <f t="shared" si="19"/>
        <v>4.2329999999999997</v>
      </c>
      <c r="N156" s="71">
        <v>60</v>
      </c>
      <c r="O156" s="100">
        <f t="array" ref="O156">IFERROR(INDEX($AD$11:$AE$100,MATCH($B156&amp;$I156,$Y$11:$Y$100&amp;$AC$11:$AC$100,0),MATCH($C156,$AD$9:$AE$9,0)),"-")</f>
        <v>37.448</v>
      </c>
      <c r="P156" s="58" t="s">
        <v>131</v>
      </c>
      <c r="Q156" s="58" t="s">
        <v>131</v>
      </c>
      <c r="R156" s="100">
        <f t="shared" si="20"/>
        <v>35.3504</v>
      </c>
      <c r="S156" s="58">
        <v>266</v>
      </c>
      <c r="T156" s="58">
        <v>256</v>
      </c>
      <c r="U156" s="58">
        <v>10</v>
      </c>
      <c r="V156" s="58">
        <v>5</v>
      </c>
      <c r="W156" s="50" t="str">
        <f t="shared" si="21"/>
        <v>-</v>
      </c>
      <c r="X156" s="50">
        <f t="shared" si="22"/>
        <v>10</v>
      </c>
    </row>
    <row r="157" spans="2:24" x14ac:dyDescent="0.3">
      <c r="B157" s="81" t="str">
        <f t="shared" si="17"/>
        <v>1 3/4-5 UNC</v>
      </c>
      <c r="C157" s="73" t="s">
        <v>216</v>
      </c>
      <c r="D157" s="73"/>
      <c r="E157" s="71" t="s">
        <v>223</v>
      </c>
      <c r="F157" s="82" t="s">
        <v>57</v>
      </c>
      <c r="G157" s="58">
        <v>5</v>
      </c>
      <c r="H157" s="71" t="s">
        <v>461</v>
      </c>
      <c r="I157" s="71" t="s">
        <v>427</v>
      </c>
      <c r="J157" s="58" t="s">
        <v>312</v>
      </c>
      <c r="K157" s="58" t="s">
        <v>452</v>
      </c>
      <c r="L157" s="85">
        <f t="shared" si="18"/>
        <v>44.449999999999996</v>
      </c>
      <c r="M157" s="85">
        <f t="shared" si="19"/>
        <v>5.08</v>
      </c>
      <c r="N157" s="71">
        <v>60</v>
      </c>
      <c r="O157" s="100">
        <f t="array" ref="O157">IFERROR(INDEX($AD$11:$AE$100,MATCH($B157&amp;$I157,$Y$11:$Y$100&amp;$AC$11:$AC$100,0),MATCH($C157,$AD$9:$AE$9,0)),"-")</f>
        <v>43.645000000000003</v>
      </c>
      <c r="P157" s="58" t="s">
        <v>131</v>
      </c>
      <c r="Q157" s="58" t="s">
        <v>131</v>
      </c>
      <c r="R157" s="100">
        <f t="shared" si="20"/>
        <v>41.150399999999998</v>
      </c>
      <c r="S157" s="58">
        <v>294</v>
      </c>
      <c r="T157" s="58">
        <v>281</v>
      </c>
      <c r="U157" s="58">
        <v>10</v>
      </c>
      <c r="V157" s="58">
        <v>5</v>
      </c>
      <c r="W157" s="50" t="str">
        <f t="shared" si="21"/>
        <v>-</v>
      </c>
      <c r="X157" s="50">
        <f t="shared" si="22"/>
        <v>13</v>
      </c>
    </row>
    <row r="158" spans="2:24" x14ac:dyDescent="0.3">
      <c r="B158" s="81" t="str">
        <f t="shared" si="17"/>
        <v>2-4 1/2 UNC</v>
      </c>
      <c r="C158" s="73" t="s">
        <v>216</v>
      </c>
      <c r="D158" s="73"/>
      <c r="E158" s="71" t="s">
        <v>223</v>
      </c>
      <c r="F158" s="82" t="s">
        <v>58</v>
      </c>
      <c r="G158" s="82" t="s">
        <v>107</v>
      </c>
      <c r="H158" s="71" t="s">
        <v>461</v>
      </c>
      <c r="I158" s="71" t="s">
        <v>427</v>
      </c>
      <c r="J158" s="58" t="s">
        <v>312</v>
      </c>
      <c r="K158" s="58" t="s">
        <v>452</v>
      </c>
      <c r="L158" s="85">
        <f t="shared" si="18"/>
        <v>50.8</v>
      </c>
      <c r="M158" s="85">
        <f t="shared" si="19"/>
        <v>5.6440000000000001</v>
      </c>
      <c r="N158" s="71">
        <v>60</v>
      </c>
      <c r="O158" s="100">
        <f t="array" ref="O158">IFERROR(INDEX($AD$11:$AE$100,MATCH($B158&amp;$I158,$Y$11:$Y$100&amp;$AC$11:$AC$100,0),MATCH($C158,$AD$9:$AE$9,0)),"-")</f>
        <v>49.893000000000001</v>
      </c>
      <c r="P158" s="58" t="s">
        <v>131</v>
      </c>
      <c r="Q158" s="58" t="s">
        <v>131</v>
      </c>
      <c r="R158" s="100">
        <f t="shared" si="20"/>
        <v>47.133800000000001</v>
      </c>
      <c r="S158" s="58">
        <v>314</v>
      </c>
      <c r="T158" s="58">
        <v>301</v>
      </c>
      <c r="U158" s="58">
        <v>10</v>
      </c>
      <c r="V158" s="58">
        <v>5</v>
      </c>
      <c r="W158" s="50" t="str">
        <f t="shared" si="21"/>
        <v>-</v>
      </c>
      <c r="X158" s="50">
        <f t="shared" si="22"/>
        <v>13</v>
      </c>
    </row>
    <row r="159" spans="2:24" x14ac:dyDescent="0.3">
      <c r="B159" s="81" t="str">
        <f t="shared" si="17"/>
        <v>2 1/4-4 1/2 UNC</v>
      </c>
      <c r="C159" s="73" t="s">
        <v>216</v>
      </c>
      <c r="D159" s="73"/>
      <c r="E159" s="71" t="s">
        <v>223</v>
      </c>
      <c r="F159" s="82" t="s">
        <v>59</v>
      </c>
      <c r="G159" s="82" t="s">
        <v>107</v>
      </c>
      <c r="H159" s="71" t="s">
        <v>461</v>
      </c>
      <c r="I159" s="71" t="s">
        <v>427</v>
      </c>
      <c r="J159" s="58" t="s">
        <v>312</v>
      </c>
      <c r="K159" s="58" t="s">
        <v>452</v>
      </c>
      <c r="L159" s="85">
        <f t="shared" si="18"/>
        <v>57.15</v>
      </c>
      <c r="M159" s="85">
        <f t="shared" si="19"/>
        <v>5.6440000000000001</v>
      </c>
      <c r="N159" s="71">
        <v>60</v>
      </c>
      <c r="O159" s="100">
        <f t="array" ref="O159">IFERROR(INDEX($AD$11:$AE$100,MATCH($B159&amp;$I159,$Y$11:$Y$100&amp;$AC$11:$AC$100,0),MATCH($C159,$AD$9:$AE$9,0)),"-")</f>
        <v>56.247999999999998</v>
      </c>
      <c r="P159" s="58" t="s">
        <v>131</v>
      </c>
      <c r="Q159" s="58" t="s">
        <v>131</v>
      </c>
      <c r="R159" s="100">
        <f t="shared" si="20"/>
        <v>53.483800000000002</v>
      </c>
      <c r="S159" s="58">
        <v>319</v>
      </c>
      <c r="T159" s="58">
        <v>306</v>
      </c>
      <c r="U159" s="58">
        <v>10</v>
      </c>
      <c r="V159" s="58">
        <v>5</v>
      </c>
      <c r="W159" s="50" t="str">
        <f t="shared" si="21"/>
        <v>-</v>
      </c>
      <c r="X159" s="50">
        <f t="shared" si="22"/>
        <v>13</v>
      </c>
    </row>
    <row r="160" spans="2:24" x14ac:dyDescent="0.3">
      <c r="B160" s="81" t="str">
        <f t="shared" si="17"/>
        <v>2 1/2-4 UNC</v>
      </c>
      <c r="C160" s="73" t="s">
        <v>216</v>
      </c>
      <c r="D160" s="73"/>
      <c r="E160" s="71" t="s">
        <v>223</v>
      </c>
      <c r="F160" s="82" t="s">
        <v>244</v>
      </c>
      <c r="G160" s="58">
        <v>4</v>
      </c>
      <c r="H160" s="71" t="s">
        <v>461</v>
      </c>
      <c r="I160" s="71" t="s">
        <v>427</v>
      </c>
      <c r="J160" s="58" t="s">
        <v>312</v>
      </c>
      <c r="K160" s="58" t="s">
        <v>452</v>
      </c>
      <c r="L160" s="85">
        <f t="shared" si="18"/>
        <v>63.5</v>
      </c>
      <c r="M160" s="85">
        <f t="shared" si="19"/>
        <v>6.35</v>
      </c>
      <c r="N160" s="71">
        <v>60</v>
      </c>
      <c r="O160" s="100">
        <f t="array" ref="O160">IFERROR(INDEX($AD$11:$AE$100,MATCH($B160&amp;$I160,$Y$11:$Y$100&amp;$AC$11:$AC$100,0),MATCH($C160,$AD$9:$AE$9,0)),"-")</f>
        <v>62.466999999999999</v>
      </c>
      <c r="P160" s="58" t="s">
        <v>131</v>
      </c>
      <c r="Q160" s="58" t="s">
        <v>131</v>
      </c>
      <c r="R160" s="100">
        <f t="shared" si="20"/>
        <v>59.375599999999999</v>
      </c>
      <c r="S160" s="58">
        <v>342</v>
      </c>
      <c r="T160" s="58">
        <v>329</v>
      </c>
      <c r="U160" s="58">
        <v>10</v>
      </c>
      <c r="V160" s="58">
        <v>5</v>
      </c>
      <c r="W160" s="50" t="str">
        <f t="shared" si="21"/>
        <v>-</v>
      </c>
      <c r="X160" s="50">
        <f t="shared" si="22"/>
        <v>13</v>
      </c>
    </row>
    <row r="161" spans="2:24" x14ac:dyDescent="0.3">
      <c r="B161" s="81" t="str">
        <f t="shared" si="17"/>
        <v>2 3/4-4 UNC</v>
      </c>
      <c r="C161" s="73" t="s">
        <v>216</v>
      </c>
      <c r="D161" s="73"/>
      <c r="E161" s="71" t="s">
        <v>223</v>
      </c>
      <c r="F161" s="82" t="s">
        <v>61</v>
      </c>
      <c r="G161" s="58">
        <v>4</v>
      </c>
      <c r="H161" s="71" t="s">
        <v>461</v>
      </c>
      <c r="I161" s="71" t="s">
        <v>427</v>
      </c>
      <c r="J161" s="58" t="s">
        <v>312</v>
      </c>
      <c r="K161" s="58" t="s">
        <v>452</v>
      </c>
      <c r="L161" s="85">
        <f t="shared" si="18"/>
        <v>69.849999999999994</v>
      </c>
      <c r="M161" s="85">
        <f t="shared" si="19"/>
        <v>6.35</v>
      </c>
      <c r="N161" s="71">
        <v>60</v>
      </c>
      <c r="O161" s="100">
        <f t="array" ref="O161">IFERROR(INDEX($AD$11:$AE$100,MATCH($B161&amp;$I161,$Y$11:$Y$100&amp;$AC$11:$AC$100,0),MATCH($C161,$AD$9:$AE$9,0)),"-")</f>
        <v>68.822999999999993</v>
      </c>
      <c r="P161" s="58" t="s">
        <v>131</v>
      </c>
      <c r="Q161" s="58" t="s">
        <v>131</v>
      </c>
      <c r="R161" s="100">
        <f t="shared" si="20"/>
        <v>65.7256</v>
      </c>
      <c r="S161" s="58">
        <v>348</v>
      </c>
      <c r="T161" s="58">
        <v>335</v>
      </c>
      <c r="U161" s="58">
        <v>10</v>
      </c>
      <c r="V161" s="58">
        <v>5</v>
      </c>
      <c r="W161" s="50" t="str">
        <f t="shared" si="21"/>
        <v>-</v>
      </c>
      <c r="X161" s="50">
        <f t="shared" si="22"/>
        <v>13</v>
      </c>
    </row>
    <row r="162" spans="2:24" x14ac:dyDescent="0.3">
      <c r="B162" s="81" t="str">
        <f t="shared" si="17"/>
        <v>3-4 UNC</v>
      </c>
      <c r="C162" s="73" t="s">
        <v>216</v>
      </c>
      <c r="D162" s="73"/>
      <c r="E162" s="71" t="s">
        <v>223</v>
      </c>
      <c r="F162" s="82" t="s">
        <v>80</v>
      </c>
      <c r="G162" s="58">
        <v>4</v>
      </c>
      <c r="H162" s="71" t="s">
        <v>461</v>
      </c>
      <c r="I162" s="71" t="s">
        <v>427</v>
      </c>
      <c r="J162" s="58" t="s">
        <v>312</v>
      </c>
      <c r="K162" s="58" t="s">
        <v>452</v>
      </c>
      <c r="L162" s="85">
        <f t="shared" si="18"/>
        <v>76.199999999999989</v>
      </c>
      <c r="M162" s="85">
        <f t="shared" si="19"/>
        <v>6.35</v>
      </c>
      <c r="N162" s="71">
        <v>60</v>
      </c>
      <c r="O162" s="100">
        <f t="array" ref="O162">IFERROR(INDEX($AD$11:$AE$100,MATCH($B162&amp;$I162,$Y$11:$Y$100&amp;$AC$11:$AC$100,0),MATCH($C162,$AD$9:$AE$9,0)),"-")</f>
        <v>75.177999999999997</v>
      </c>
      <c r="P162" s="58" t="s">
        <v>131</v>
      </c>
      <c r="Q162" s="58" t="s">
        <v>131</v>
      </c>
      <c r="R162" s="100">
        <f t="shared" si="20"/>
        <v>72.075599999999994</v>
      </c>
      <c r="S162" s="58">
        <v>353</v>
      </c>
      <c r="T162" s="58">
        <v>340</v>
      </c>
      <c r="U162" s="58">
        <v>10</v>
      </c>
      <c r="V162" s="58">
        <v>5</v>
      </c>
      <c r="W162" s="50" t="str">
        <f t="shared" si="21"/>
        <v>-</v>
      </c>
      <c r="X162" s="50">
        <f t="shared" si="22"/>
        <v>13</v>
      </c>
    </row>
    <row r="163" spans="2:24" x14ac:dyDescent="0.3">
      <c r="B163" s="81" t="str">
        <f t="shared" si="17"/>
        <v>3 1/4-4 UNC</v>
      </c>
      <c r="C163" s="73" t="s">
        <v>216</v>
      </c>
      <c r="D163" s="73"/>
      <c r="E163" s="71" t="s">
        <v>223</v>
      </c>
      <c r="F163" s="82" t="s">
        <v>62</v>
      </c>
      <c r="G163" s="58">
        <v>4</v>
      </c>
      <c r="H163" s="71" t="s">
        <v>461</v>
      </c>
      <c r="I163" s="71" t="s">
        <v>427</v>
      </c>
      <c r="J163" s="58" t="s">
        <v>312</v>
      </c>
      <c r="K163" s="58" t="s">
        <v>452</v>
      </c>
      <c r="L163" s="85">
        <f t="shared" si="18"/>
        <v>82.55</v>
      </c>
      <c r="M163" s="85">
        <f t="shared" si="19"/>
        <v>6.35</v>
      </c>
      <c r="N163" s="71">
        <v>60</v>
      </c>
      <c r="O163" s="100">
        <f t="array" ref="O163">IFERROR(INDEX($AD$11:$AE$100,MATCH($B163&amp;$I163,$Y$11:$Y$100&amp;$AC$11:$AC$100,0),MATCH($C163,$AD$9:$AE$9,0)),"-")</f>
        <v>81.533000000000001</v>
      </c>
      <c r="P163" s="58" t="s">
        <v>131</v>
      </c>
      <c r="Q163" s="58" t="s">
        <v>131</v>
      </c>
      <c r="R163" s="100">
        <f t="shared" si="20"/>
        <v>78.425600000000003</v>
      </c>
      <c r="S163" s="58">
        <v>358</v>
      </c>
      <c r="T163" s="58">
        <v>345</v>
      </c>
      <c r="U163" s="58">
        <v>10</v>
      </c>
      <c r="V163" s="58">
        <v>5</v>
      </c>
      <c r="W163" s="50" t="str">
        <f t="shared" si="21"/>
        <v>-</v>
      </c>
      <c r="X163" s="50">
        <f t="shared" si="22"/>
        <v>13</v>
      </c>
    </row>
    <row r="164" spans="2:24" x14ac:dyDescent="0.3">
      <c r="B164" s="81" t="str">
        <f t="shared" si="17"/>
        <v>3 1/2-4 UNC</v>
      </c>
      <c r="C164" s="73" t="s">
        <v>216</v>
      </c>
      <c r="D164" s="73"/>
      <c r="E164" s="71" t="s">
        <v>223</v>
      </c>
      <c r="F164" s="82" t="s">
        <v>63</v>
      </c>
      <c r="G164" s="58">
        <v>4</v>
      </c>
      <c r="H164" s="71" t="s">
        <v>461</v>
      </c>
      <c r="I164" s="71" t="s">
        <v>427</v>
      </c>
      <c r="J164" s="58" t="s">
        <v>312</v>
      </c>
      <c r="K164" s="58" t="s">
        <v>452</v>
      </c>
      <c r="L164" s="85">
        <f t="shared" si="18"/>
        <v>88.899999999999991</v>
      </c>
      <c r="M164" s="85">
        <f t="shared" si="19"/>
        <v>6.35</v>
      </c>
      <c r="N164" s="71">
        <v>60</v>
      </c>
      <c r="O164" s="100">
        <f t="array" ref="O164">IFERROR(INDEX($AD$11:$AE$100,MATCH($B164&amp;$I164,$Y$11:$Y$100&amp;$AC$11:$AC$100,0),MATCH($C164,$AD$9:$AE$9,0)),"-")</f>
        <v>87.888000000000005</v>
      </c>
      <c r="P164" s="58" t="s">
        <v>131</v>
      </c>
      <c r="Q164" s="58" t="s">
        <v>131</v>
      </c>
      <c r="R164" s="100">
        <f t="shared" si="20"/>
        <v>84.775599999999997</v>
      </c>
      <c r="S164" s="58">
        <v>363</v>
      </c>
      <c r="T164" s="58">
        <v>350</v>
      </c>
      <c r="U164" s="58">
        <v>10</v>
      </c>
      <c r="V164" s="58">
        <v>5</v>
      </c>
      <c r="W164" s="50" t="str">
        <f t="shared" si="21"/>
        <v>-</v>
      </c>
      <c r="X164" s="50">
        <f t="shared" si="22"/>
        <v>13</v>
      </c>
    </row>
    <row r="165" spans="2:24" x14ac:dyDescent="0.3">
      <c r="B165" s="81" t="str">
        <f t="shared" si="17"/>
        <v>3 3/4-4 UNC</v>
      </c>
      <c r="C165" s="73" t="s">
        <v>216</v>
      </c>
      <c r="D165" s="73"/>
      <c r="E165" s="71" t="s">
        <v>223</v>
      </c>
      <c r="F165" s="82" t="s">
        <v>64</v>
      </c>
      <c r="G165" s="58">
        <v>4</v>
      </c>
      <c r="H165" s="71" t="s">
        <v>461</v>
      </c>
      <c r="I165" s="71" t="s">
        <v>427</v>
      </c>
      <c r="J165" s="58" t="s">
        <v>312</v>
      </c>
      <c r="K165" s="58" t="s">
        <v>452</v>
      </c>
      <c r="L165" s="85">
        <f t="shared" si="18"/>
        <v>95.25</v>
      </c>
      <c r="M165" s="85">
        <f t="shared" si="19"/>
        <v>6.35</v>
      </c>
      <c r="N165" s="71">
        <v>60</v>
      </c>
      <c r="O165" s="100">
        <f t="array" ref="O165">IFERROR(INDEX($AD$11:$AE$100,MATCH($B165&amp;$I165,$Y$11:$Y$100&amp;$AC$11:$AC$100,0),MATCH($C165,$AD$9:$AE$9,0)),"-")</f>
        <v>94.242999999999995</v>
      </c>
      <c r="P165" s="58" t="s">
        <v>131</v>
      </c>
      <c r="Q165" s="58" t="s">
        <v>131</v>
      </c>
      <c r="R165" s="100">
        <f t="shared" si="20"/>
        <v>91.125600000000006</v>
      </c>
      <c r="S165" s="58">
        <v>368</v>
      </c>
      <c r="T165" s="58">
        <v>355</v>
      </c>
      <c r="U165" s="58">
        <v>10</v>
      </c>
      <c r="V165" s="58">
        <v>5</v>
      </c>
      <c r="W165" s="50" t="str">
        <f t="shared" si="21"/>
        <v>-</v>
      </c>
      <c r="X165" s="50">
        <f t="shared" si="22"/>
        <v>13</v>
      </c>
    </row>
    <row r="166" spans="2:24" x14ac:dyDescent="0.3">
      <c r="B166" s="81" t="str">
        <f t="shared" si="17"/>
        <v>4-4 UNC</v>
      </c>
      <c r="C166" s="73" t="s">
        <v>216</v>
      </c>
      <c r="D166" s="73"/>
      <c r="E166" s="71" t="s">
        <v>223</v>
      </c>
      <c r="F166" s="82" t="s">
        <v>65</v>
      </c>
      <c r="G166" s="58">
        <v>4</v>
      </c>
      <c r="H166" s="71" t="s">
        <v>461</v>
      </c>
      <c r="I166" s="71" t="s">
        <v>427</v>
      </c>
      <c r="J166" s="58" t="s">
        <v>312</v>
      </c>
      <c r="K166" s="58" t="s">
        <v>452</v>
      </c>
      <c r="L166" s="85">
        <f t="shared" si="18"/>
        <v>101.6</v>
      </c>
      <c r="M166" s="85">
        <f t="shared" si="19"/>
        <v>6.35</v>
      </c>
      <c r="N166" s="71">
        <v>60</v>
      </c>
      <c r="O166" s="100">
        <f t="array" ref="O166">IFERROR(INDEX($AD$11:$AE$100,MATCH($B166&amp;$I166,$Y$11:$Y$100&amp;$AC$11:$AC$100,0),MATCH($C166,$AD$9:$AE$9,0)),"-")</f>
        <v>100.598</v>
      </c>
      <c r="P166" s="58" t="s">
        <v>131</v>
      </c>
      <c r="Q166" s="58" t="s">
        <v>131</v>
      </c>
      <c r="R166" s="100">
        <f t="shared" si="20"/>
        <v>97.4756</v>
      </c>
      <c r="S166" s="58">
        <v>373</v>
      </c>
      <c r="T166" s="58">
        <v>360</v>
      </c>
      <c r="U166" s="58">
        <v>10</v>
      </c>
      <c r="V166" s="58">
        <v>5</v>
      </c>
      <c r="W166" s="50" t="str">
        <f t="shared" si="21"/>
        <v>-</v>
      </c>
      <c r="X166" s="50">
        <f t="shared" si="22"/>
        <v>13</v>
      </c>
    </row>
    <row r="167" spans="2:24" x14ac:dyDescent="0.3">
      <c r="B167" s="83" t="str">
        <f t="shared" si="17"/>
        <v>1/4-20 UNC</v>
      </c>
      <c r="C167" s="77" t="s">
        <v>216</v>
      </c>
      <c r="D167" s="77"/>
      <c r="E167" s="74" t="s">
        <v>223</v>
      </c>
      <c r="F167" s="84" t="s">
        <v>41</v>
      </c>
      <c r="G167" s="75">
        <v>20</v>
      </c>
      <c r="H167" s="74" t="s">
        <v>461</v>
      </c>
      <c r="I167" s="74" t="s">
        <v>428</v>
      </c>
      <c r="J167" s="75" t="s">
        <v>312</v>
      </c>
      <c r="K167" s="58" t="s">
        <v>452</v>
      </c>
      <c r="L167" s="23">
        <f t="shared" si="18"/>
        <v>6.35</v>
      </c>
      <c r="M167" s="85">
        <f t="shared" si="19"/>
        <v>1.27</v>
      </c>
      <c r="N167" s="74">
        <v>60</v>
      </c>
      <c r="O167" s="101">
        <f t="array" ref="O167">IFERROR(INDEX($AD$11:$AE$100,MATCH($B167&amp;$I167,$Y$11:$Y$100&amp;$AC$11:$AC$100,0),MATCH($C167,$AD$9:$AE$9,0)),"-")</f>
        <v>6.2590000000000003</v>
      </c>
      <c r="P167" s="75" t="s">
        <v>131</v>
      </c>
      <c r="Q167" s="75" t="s">
        <v>131</v>
      </c>
      <c r="R167" s="101">
        <f t="shared" si="20"/>
        <v>5.5251000000000001</v>
      </c>
      <c r="S167" s="75">
        <v>185</v>
      </c>
      <c r="T167" s="75">
        <v>177</v>
      </c>
      <c r="U167" s="75">
        <v>8</v>
      </c>
      <c r="V167" s="75">
        <v>15</v>
      </c>
      <c r="W167" s="50" t="str">
        <f t="shared" si="21"/>
        <v>-</v>
      </c>
      <c r="X167" s="50">
        <f t="shared" si="22"/>
        <v>8</v>
      </c>
    </row>
    <row r="168" spans="2:24" x14ac:dyDescent="0.3">
      <c r="B168" s="83" t="str">
        <f t="shared" si="17"/>
        <v>5/16-18 UNC</v>
      </c>
      <c r="C168" s="77" t="s">
        <v>216</v>
      </c>
      <c r="D168" s="77"/>
      <c r="E168" s="74" t="s">
        <v>223</v>
      </c>
      <c r="F168" s="84" t="s">
        <v>49</v>
      </c>
      <c r="G168" s="75">
        <v>18</v>
      </c>
      <c r="H168" s="74" t="s">
        <v>461</v>
      </c>
      <c r="I168" s="74" t="s">
        <v>428</v>
      </c>
      <c r="J168" s="75" t="s">
        <v>312</v>
      </c>
      <c r="K168" s="58" t="s">
        <v>452</v>
      </c>
      <c r="L168" s="23">
        <f t="shared" si="18"/>
        <v>7.9375</v>
      </c>
      <c r="M168" s="85">
        <f t="shared" si="19"/>
        <v>1.411</v>
      </c>
      <c r="N168" s="74">
        <v>60</v>
      </c>
      <c r="O168" s="101">
        <f t="array" ref="O168">IFERROR(INDEX($AD$11:$AE$100,MATCH($B168&amp;$I168,$Y$11:$Y$100&amp;$AC$11:$AC$100,0),MATCH($C168,$AD$9:$AE$9,0)),"-")</f>
        <v>7.8319999999999999</v>
      </c>
      <c r="P168" s="75" t="s">
        <v>131</v>
      </c>
      <c r="Q168" s="75" t="s">
        <v>131</v>
      </c>
      <c r="R168" s="101">
        <f t="shared" si="20"/>
        <v>7.0209999999999999</v>
      </c>
      <c r="S168" s="75">
        <v>200</v>
      </c>
      <c r="T168" s="75">
        <v>192</v>
      </c>
      <c r="U168" s="75">
        <v>8</v>
      </c>
      <c r="V168" s="75">
        <v>10</v>
      </c>
      <c r="W168" s="50" t="str">
        <f t="shared" si="21"/>
        <v>-</v>
      </c>
      <c r="X168" s="50">
        <f t="shared" si="22"/>
        <v>8</v>
      </c>
    </row>
    <row r="169" spans="2:24" x14ac:dyDescent="0.3">
      <c r="B169" s="83" t="str">
        <f t="shared" si="17"/>
        <v>3/8-16 UNC</v>
      </c>
      <c r="C169" s="77" t="s">
        <v>216</v>
      </c>
      <c r="D169" s="77"/>
      <c r="E169" s="74" t="s">
        <v>223</v>
      </c>
      <c r="F169" s="84" t="s">
        <v>229</v>
      </c>
      <c r="G169" s="75">
        <v>16</v>
      </c>
      <c r="H169" s="74" t="s">
        <v>461</v>
      </c>
      <c r="I169" s="74" t="s">
        <v>428</v>
      </c>
      <c r="J169" s="75" t="s">
        <v>312</v>
      </c>
      <c r="K169" s="58" t="s">
        <v>452</v>
      </c>
      <c r="L169" s="23">
        <f t="shared" si="18"/>
        <v>9.5249999999999986</v>
      </c>
      <c r="M169" s="85">
        <f t="shared" si="19"/>
        <v>1.5880000000000001</v>
      </c>
      <c r="N169" s="74">
        <v>60</v>
      </c>
      <c r="O169" s="101">
        <f t="array" ref="O169">IFERROR(INDEX($AD$11:$AE$100,MATCH($B169&amp;$I169,$Y$11:$Y$100&amp;$AC$11:$AC$100,0),MATCH($C169,$AD$9:$AE$9,0)),"-")</f>
        <v>9.3960000000000008</v>
      </c>
      <c r="P169" s="75" t="s">
        <v>131</v>
      </c>
      <c r="Q169" s="75" t="s">
        <v>131</v>
      </c>
      <c r="R169" s="101">
        <f t="shared" si="20"/>
        <v>8.4939</v>
      </c>
      <c r="S169" s="75">
        <v>215</v>
      </c>
      <c r="T169" s="75">
        <v>207</v>
      </c>
      <c r="U169" s="75">
        <v>8</v>
      </c>
      <c r="V169" s="75">
        <v>10</v>
      </c>
      <c r="W169" s="50" t="str">
        <f t="shared" si="21"/>
        <v>-</v>
      </c>
      <c r="X169" s="50">
        <f t="shared" si="22"/>
        <v>8</v>
      </c>
    </row>
    <row r="170" spans="2:24" x14ac:dyDescent="0.3">
      <c r="B170" s="83" t="str">
        <f t="shared" si="17"/>
        <v>7/16-14 UNC</v>
      </c>
      <c r="C170" s="77" t="s">
        <v>216</v>
      </c>
      <c r="D170" s="77"/>
      <c r="E170" s="74" t="s">
        <v>223</v>
      </c>
      <c r="F170" s="84" t="s">
        <v>230</v>
      </c>
      <c r="G170" s="75">
        <v>14</v>
      </c>
      <c r="H170" s="74" t="s">
        <v>461</v>
      </c>
      <c r="I170" s="74" t="s">
        <v>428</v>
      </c>
      <c r="J170" s="75" t="s">
        <v>312</v>
      </c>
      <c r="K170" s="58" t="s">
        <v>452</v>
      </c>
      <c r="L170" s="23">
        <f t="shared" si="18"/>
        <v>11.112499999999999</v>
      </c>
      <c r="M170" s="85">
        <f t="shared" si="19"/>
        <v>1.8140000000000001</v>
      </c>
      <c r="N170" s="74">
        <v>60</v>
      </c>
      <c r="O170" s="101">
        <f t="array" ref="O170">IFERROR(INDEX($AD$11:$AE$100,MATCH($B170&amp;$I170,$Y$11:$Y$100&amp;$AC$11:$AC$100,0),MATCH($C170,$AD$9:$AE$9,0)),"-")</f>
        <v>10.952999999999999</v>
      </c>
      <c r="P170" s="75" t="s">
        <v>131</v>
      </c>
      <c r="Q170" s="75" t="s">
        <v>131</v>
      </c>
      <c r="R170" s="101">
        <f t="shared" si="20"/>
        <v>9.9341000000000008</v>
      </c>
      <c r="S170" s="75">
        <v>233</v>
      </c>
      <c r="T170" s="75">
        <v>225</v>
      </c>
      <c r="U170" s="75">
        <v>8</v>
      </c>
      <c r="V170" s="75">
        <v>10</v>
      </c>
      <c r="W170" s="50" t="str">
        <f t="shared" si="21"/>
        <v>-</v>
      </c>
      <c r="X170" s="50">
        <f t="shared" si="22"/>
        <v>8</v>
      </c>
    </row>
    <row r="171" spans="2:24" x14ac:dyDescent="0.3">
      <c r="B171" s="83" t="str">
        <f t="shared" si="17"/>
        <v>1/2-13 UNC</v>
      </c>
      <c r="C171" s="77" t="s">
        <v>216</v>
      </c>
      <c r="D171" s="77"/>
      <c r="E171" s="74" t="s">
        <v>223</v>
      </c>
      <c r="F171" s="84" t="s">
        <v>50</v>
      </c>
      <c r="G171" s="75">
        <v>13</v>
      </c>
      <c r="H171" s="74" t="s">
        <v>461</v>
      </c>
      <c r="I171" s="74" t="s">
        <v>428</v>
      </c>
      <c r="J171" s="75" t="s">
        <v>312</v>
      </c>
      <c r="K171" s="58" t="s">
        <v>452</v>
      </c>
      <c r="L171" s="23">
        <f t="shared" si="18"/>
        <v>12.7</v>
      </c>
      <c r="M171" s="85">
        <f t="shared" si="19"/>
        <v>1.954</v>
      </c>
      <c r="N171" s="74">
        <v>60</v>
      </c>
      <c r="O171" s="101">
        <f t="array" ref="O171">IFERROR(INDEX($AD$11:$AE$100,MATCH($B171&amp;$I171,$Y$11:$Y$100&amp;$AC$11:$AC$100,0),MATCH($C171,$AD$9:$AE$9,0)),"-")</f>
        <v>12.522</v>
      </c>
      <c r="P171" s="75" t="s">
        <v>131</v>
      </c>
      <c r="Q171" s="75" t="s">
        <v>131</v>
      </c>
      <c r="R171" s="101">
        <f t="shared" si="20"/>
        <v>11.430899999999999</v>
      </c>
      <c r="S171" s="75">
        <v>246</v>
      </c>
      <c r="T171" s="75">
        <v>238</v>
      </c>
      <c r="U171" s="75">
        <v>8</v>
      </c>
      <c r="V171" s="75">
        <v>10</v>
      </c>
      <c r="W171" s="50" t="str">
        <f t="shared" si="21"/>
        <v>-</v>
      </c>
      <c r="X171" s="50">
        <f t="shared" si="22"/>
        <v>8</v>
      </c>
    </row>
    <row r="172" spans="2:24" x14ac:dyDescent="0.3">
      <c r="B172" s="83" t="str">
        <f t="shared" si="17"/>
        <v>9/16-12 UNC</v>
      </c>
      <c r="C172" s="77" t="s">
        <v>216</v>
      </c>
      <c r="D172" s="77"/>
      <c r="E172" s="74" t="s">
        <v>223</v>
      </c>
      <c r="F172" s="84" t="s">
        <v>51</v>
      </c>
      <c r="G172" s="75">
        <v>12</v>
      </c>
      <c r="H172" s="74" t="s">
        <v>461</v>
      </c>
      <c r="I172" s="74" t="s">
        <v>428</v>
      </c>
      <c r="J172" s="75" t="s">
        <v>312</v>
      </c>
      <c r="K172" s="58" t="s">
        <v>452</v>
      </c>
      <c r="L172" s="23">
        <f t="shared" si="18"/>
        <v>14.2875</v>
      </c>
      <c r="M172" s="85">
        <f t="shared" si="19"/>
        <v>2.117</v>
      </c>
      <c r="N172" s="74">
        <v>60</v>
      </c>
      <c r="O172" s="101">
        <f t="array" ref="O172">IFERROR(INDEX($AD$11:$AE$100,MATCH($B172&amp;$I172,$Y$11:$Y$100&amp;$AC$11:$AC$100,0),MATCH($C172,$AD$9:$AE$9,0)),"-")</f>
        <v>14.089</v>
      </c>
      <c r="P172" s="75" t="s">
        <v>131</v>
      </c>
      <c r="Q172" s="75" t="s">
        <v>131</v>
      </c>
      <c r="R172" s="101">
        <f t="shared" si="20"/>
        <v>12.912699999999999</v>
      </c>
      <c r="S172" s="75">
        <v>259</v>
      </c>
      <c r="T172" s="75">
        <v>251</v>
      </c>
      <c r="U172" s="75">
        <v>8</v>
      </c>
      <c r="V172" s="75">
        <v>10</v>
      </c>
      <c r="W172" s="50" t="str">
        <f t="shared" si="21"/>
        <v>-</v>
      </c>
      <c r="X172" s="50">
        <f t="shared" si="22"/>
        <v>8</v>
      </c>
    </row>
    <row r="173" spans="2:24" x14ac:dyDescent="0.3">
      <c r="B173" s="83" t="str">
        <f t="shared" si="17"/>
        <v>5/8-11 UNC</v>
      </c>
      <c r="C173" s="77" t="s">
        <v>216</v>
      </c>
      <c r="D173" s="77"/>
      <c r="E173" s="74" t="s">
        <v>223</v>
      </c>
      <c r="F173" s="84" t="s">
        <v>233</v>
      </c>
      <c r="G173" s="75">
        <v>11</v>
      </c>
      <c r="H173" s="74" t="s">
        <v>461</v>
      </c>
      <c r="I173" s="74" t="s">
        <v>428</v>
      </c>
      <c r="J173" s="75" t="s">
        <v>312</v>
      </c>
      <c r="K173" s="58" t="s">
        <v>452</v>
      </c>
      <c r="L173" s="23">
        <f t="shared" si="18"/>
        <v>15.875</v>
      </c>
      <c r="M173" s="85">
        <f t="shared" si="19"/>
        <v>2.3090000000000002</v>
      </c>
      <c r="N173" s="74">
        <v>60</v>
      </c>
      <c r="O173" s="101">
        <f t="array" ref="O173">IFERROR(INDEX($AD$11:$AE$100,MATCH($B173&amp;$I173,$Y$11:$Y$100&amp;$AC$11:$AC$100,0),MATCH($C173,$AD$9:$AE$9,0)),"-")</f>
        <v>15.648</v>
      </c>
      <c r="P173" s="75" t="s">
        <v>131</v>
      </c>
      <c r="Q173" s="75" t="s">
        <v>131</v>
      </c>
      <c r="R173" s="101">
        <f t="shared" si="20"/>
        <v>14.3752</v>
      </c>
      <c r="S173" s="75">
        <v>272</v>
      </c>
      <c r="T173" s="75">
        <v>264</v>
      </c>
      <c r="U173" s="75">
        <v>8</v>
      </c>
      <c r="V173" s="75">
        <v>10</v>
      </c>
      <c r="W173" s="50" t="str">
        <f t="shared" si="21"/>
        <v>-</v>
      </c>
      <c r="X173" s="50">
        <f t="shared" si="22"/>
        <v>8</v>
      </c>
    </row>
    <row r="174" spans="2:24" x14ac:dyDescent="0.3">
      <c r="B174" s="83" t="str">
        <f t="shared" si="17"/>
        <v>3/4-10 UNC</v>
      </c>
      <c r="C174" s="77" t="s">
        <v>216</v>
      </c>
      <c r="D174" s="77"/>
      <c r="E174" s="74" t="s">
        <v>223</v>
      </c>
      <c r="F174" s="84" t="s">
        <v>74</v>
      </c>
      <c r="G174" s="75">
        <v>10</v>
      </c>
      <c r="H174" s="74" t="s">
        <v>461</v>
      </c>
      <c r="I174" s="74" t="s">
        <v>428</v>
      </c>
      <c r="J174" s="75" t="s">
        <v>312</v>
      </c>
      <c r="K174" s="58" t="s">
        <v>452</v>
      </c>
      <c r="L174" s="23">
        <f t="shared" si="18"/>
        <v>19.049999999999997</v>
      </c>
      <c r="M174" s="85">
        <f t="shared" si="19"/>
        <v>2.54</v>
      </c>
      <c r="N174" s="74">
        <v>60</v>
      </c>
      <c r="O174" s="101">
        <f t="array" ref="O174">IFERROR(INDEX($AD$11:$AE$100,MATCH($B174&amp;$I174,$Y$11:$Y$100&amp;$AC$11:$AC$100,0),MATCH($C174,$AD$9:$AE$9,0)),"-")</f>
        <v>18.791</v>
      </c>
      <c r="P174" s="75" t="s">
        <v>131</v>
      </c>
      <c r="Q174" s="75" t="s">
        <v>131</v>
      </c>
      <c r="R174" s="101">
        <f t="shared" si="20"/>
        <v>17.400200000000002</v>
      </c>
      <c r="S174" s="75">
        <v>292</v>
      </c>
      <c r="T174" s="75">
        <v>284</v>
      </c>
      <c r="U174" s="75">
        <v>8</v>
      </c>
      <c r="V174" s="75">
        <v>10</v>
      </c>
      <c r="W174" s="50" t="str">
        <f t="shared" si="21"/>
        <v>-</v>
      </c>
      <c r="X174" s="50">
        <f t="shared" si="22"/>
        <v>8</v>
      </c>
    </row>
    <row r="175" spans="2:24" x14ac:dyDescent="0.3">
      <c r="B175" s="83" t="str">
        <f t="shared" si="17"/>
        <v>7/8-9 UNC</v>
      </c>
      <c r="C175" s="77" t="s">
        <v>216</v>
      </c>
      <c r="D175" s="77"/>
      <c r="E175" s="74" t="s">
        <v>223</v>
      </c>
      <c r="F175" s="84" t="s">
        <v>235</v>
      </c>
      <c r="G175" s="75">
        <v>9</v>
      </c>
      <c r="H175" s="74" t="s">
        <v>461</v>
      </c>
      <c r="I175" s="74" t="s">
        <v>428</v>
      </c>
      <c r="J175" s="75" t="s">
        <v>312</v>
      </c>
      <c r="K175" s="58" t="s">
        <v>452</v>
      </c>
      <c r="L175" s="23">
        <f t="shared" si="18"/>
        <v>22.224999999999998</v>
      </c>
      <c r="M175" s="85">
        <f t="shared" si="19"/>
        <v>2.8220000000000001</v>
      </c>
      <c r="N175" s="74">
        <v>60</v>
      </c>
      <c r="O175" s="101">
        <f t="array" ref="O175">IFERROR(INDEX($AD$11:$AE$100,MATCH($B175&amp;$I175,$Y$11:$Y$100&amp;$AC$11:$AC$100,0),MATCH($C175,$AD$9:$AE$9,0)),"-")</f>
        <v>21.925000000000001</v>
      </c>
      <c r="P175" s="75" t="s">
        <v>131</v>
      </c>
      <c r="Q175" s="75" t="s">
        <v>131</v>
      </c>
      <c r="R175" s="101">
        <f t="shared" si="20"/>
        <v>20.3919</v>
      </c>
      <c r="S175" s="75">
        <v>312</v>
      </c>
      <c r="T175" s="75">
        <v>304</v>
      </c>
      <c r="U175" s="75">
        <v>8</v>
      </c>
      <c r="V175" s="75">
        <v>10</v>
      </c>
      <c r="W175" s="50" t="str">
        <f t="shared" si="21"/>
        <v>-</v>
      </c>
      <c r="X175" s="50">
        <f t="shared" si="22"/>
        <v>8</v>
      </c>
    </row>
    <row r="176" spans="2:24" x14ac:dyDescent="0.3">
      <c r="B176" s="83" t="str">
        <f t="shared" si="17"/>
        <v>1-8 UNC</v>
      </c>
      <c r="C176" s="77" t="s">
        <v>216</v>
      </c>
      <c r="D176" s="77"/>
      <c r="E176" s="74" t="s">
        <v>223</v>
      </c>
      <c r="F176" s="84" t="s">
        <v>236</v>
      </c>
      <c r="G176" s="75">
        <v>8</v>
      </c>
      <c r="H176" s="74" t="s">
        <v>461</v>
      </c>
      <c r="I176" s="74" t="s">
        <v>428</v>
      </c>
      <c r="J176" s="75" t="s">
        <v>312</v>
      </c>
      <c r="K176" s="58" t="s">
        <v>452</v>
      </c>
      <c r="L176" s="23">
        <f t="shared" si="18"/>
        <v>25.4</v>
      </c>
      <c r="M176" s="85">
        <f t="shared" si="19"/>
        <v>3.1749999999999998</v>
      </c>
      <c r="N176" s="74">
        <v>60</v>
      </c>
      <c r="O176" s="101">
        <f t="array" ref="O176">IFERROR(INDEX($AD$11:$AE$100,MATCH($B176&amp;$I176,$Y$11:$Y$100&amp;$AC$11:$AC$100,0),MATCH($C176,$AD$9:$AE$9,0)),"-")</f>
        <v>25.047000000000001</v>
      </c>
      <c r="P176" s="75" t="s">
        <v>131</v>
      </c>
      <c r="Q176" s="75" t="s">
        <v>131</v>
      </c>
      <c r="R176" s="101">
        <f t="shared" si="20"/>
        <v>23.337800000000001</v>
      </c>
      <c r="S176" s="75">
        <v>334</v>
      </c>
      <c r="T176" s="75">
        <v>324</v>
      </c>
      <c r="U176" s="75">
        <v>10</v>
      </c>
      <c r="V176" s="75">
        <v>5</v>
      </c>
      <c r="W176" s="50" t="str">
        <f t="shared" si="21"/>
        <v>-</v>
      </c>
      <c r="X176" s="50">
        <f t="shared" si="22"/>
        <v>10</v>
      </c>
    </row>
    <row r="177" spans="2:24" x14ac:dyDescent="0.3">
      <c r="B177" s="83" t="str">
        <f t="shared" si="17"/>
        <v>1 1/8-7 UNC</v>
      </c>
      <c r="C177" s="77" t="s">
        <v>216</v>
      </c>
      <c r="D177" s="77"/>
      <c r="E177" s="74" t="s">
        <v>223</v>
      </c>
      <c r="F177" s="84" t="s">
        <v>55</v>
      </c>
      <c r="G177" s="75">
        <v>7</v>
      </c>
      <c r="H177" s="74" t="s">
        <v>461</v>
      </c>
      <c r="I177" s="74" t="s">
        <v>428</v>
      </c>
      <c r="J177" s="75" t="s">
        <v>312</v>
      </c>
      <c r="K177" s="58" t="s">
        <v>452</v>
      </c>
      <c r="L177" s="23">
        <f t="shared" si="18"/>
        <v>28.574999999999999</v>
      </c>
      <c r="M177" s="85">
        <f t="shared" si="19"/>
        <v>3.629</v>
      </c>
      <c r="N177" s="74">
        <v>60</v>
      </c>
      <c r="O177" s="101">
        <f t="array" ref="O177">IFERROR(INDEX($AD$11:$AE$100,MATCH($B177&amp;$I177,$Y$11:$Y$100&amp;$AC$11:$AC$100,0),MATCH($C177,$AD$9:$AE$9,0)),"-")</f>
        <v>28.146999999999998</v>
      </c>
      <c r="P177" s="75" t="s">
        <v>131</v>
      </c>
      <c r="Q177" s="75" t="s">
        <v>131</v>
      </c>
      <c r="R177" s="101">
        <f t="shared" si="20"/>
        <v>26.2182</v>
      </c>
      <c r="S177" s="75">
        <v>358</v>
      </c>
      <c r="T177" s="75">
        <v>348</v>
      </c>
      <c r="U177" s="75">
        <v>10</v>
      </c>
      <c r="V177" s="75">
        <v>5</v>
      </c>
      <c r="W177" s="50" t="str">
        <f t="shared" si="21"/>
        <v>-</v>
      </c>
      <c r="X177" s="50">
        <f t="shared" si="22"/>
        <v>10</v>
      </c>
    </row>
    <row r="178" spans="2:24" x14ac:dyDescent="0.3">
      <c r="B178" s="83" t="str">
        <f t="shared" si="17"/>
        <v>1 1/4-7 UNC</v>
      </c>
      <c r="C178" s="77" t="s">
        <v>216</v>
      </c>
      <c r="D178" s="77"/>
      <c r="E178" s="74" t="s">
        <v>223</v>
      </c>
      <c r="F178" s="84" t="s">
        <v>238</v>
      </c>
      <c r="G178" s="75">
        <v>7</v>
      </c>
      <c r="H178" s="74" t="s">
        <v>461</v>
      </c>
      <c r="I178" s="74" t="s">
        <v>428</v>
      </c>
      <c r="J178" s="75" t="s">
        <v>312</v>
      </c>
      <c r="K178" s="58" t="s">
        <v>452</v>
      </c>
      <c r="L178" s="23">
        <f t="shared" si="18"/>
        <v>31.75</v>
      </c>
      <c r="M178" s="85">
        <f t="shared" si="19"/>
        <v>3.629</v>
      </c>
      <c r="N178" s="74">
        <v>60</v>
      </c>
      <c r="O178" s="101">
        <f t="array" ref="O178">IFERROR(INDEX($AD$11:$AE$100,MATCH($B178&amp;$I178,$Y$11:$Y$100&amp;$AC$11:$AC$100,0),MATCH($C178,$AD$9:$AE$9,0)),"-")</f>
        <v>31.33</v>
      </c>
      <c r="P178" s="75" t="s">
        <v>131</v>
      </c>
      <c r="Q178" s="75" t="s">
        <v>131</v>
      </c>
      <c r="R178" s="101">
        <f t="shared" si="20"/>
        <v>29.3932</v>
      </c>
      <c r="S178" s="75">
        <v>366</v>
      </c>
      <c r="T178" s="75">
        <v>356</v>
      </c>
      <c r="U178" s="75">
        <v>10</v>
      </c>
      <c r="V178" s="75">
        <v>5</v>
      </c>
      <c r="W178" s="50" t="str">
        <f t="shared" si="21"/>
        <v>-</v>
      </c>
      <c r="X178" s="50">
        <f t="shared" si="22"/>
        <v>10</v>
      </c>
    </row>
    <row r="179" spans="2:24" x14ac:dyDescent="0.3">
      <c r="B179" s="83" t="str">
        <f t="shared" si="17"/>
        <v>1 3/8-6 UNC</v>
      </c>
      <c r="C179" s="77" t="s">
        <v>216</v>
      </c>
      <c r="D179" s="77"/>
      <c r="E179" s="74" t="s">
        <v>223</v>
      </c>
      <c r="F179" s="84" t="s">
        <v>239</v>
      </c>
      <c r="G179" s="75">
        <v>6</v>
      </c>
      <c r="H179" s="74" t="s">
        <v>461</v>
      </c>
      <c r="I179" s="74" t="s">
        <v>428</v>
      </c>
      <c r="J179" s="75" t="s">
        <v>312</v>
      </c>
      <c r="K179" s="58" t="s">
        <v>452</v>
      </c>
      <c r="L179" s="23">
        <f t="shared" si="18"/>
        <v>34.924999999999997</v>
      </c>
      <c r="M179" s="85">
        <f t="shared" si="19"/>
        <v>4.2329999999999997</v>
      </c>
      <c r="N179" s="74">
        <v>60</v>
      </c>
      <c r="O179" s="101">
        <f t="array" ref="O179">IFERROR(INDEX($AD$11:$AE$100,MATCH($B179&amp;$I179,$Y$11:$Y$100&amp;$AC$11:$AC$100,0),MATCH($C179,$AD$9:$AE$9,0)),"-")</f>
        <v>34.4</v>
      </c>
      <c r="P179" s="75" t="s">
        <v>131</v>
      </c>
      <c r="Q179" s="75" t="s">
        <v>131</v>
      </c>
      <c r="R179" s="101">
        <f t="shared" si="20"/>
        <v>32.175400000000003</v>
      </c>
      <c r="S179" s="75">
        <v>393</v>
      </c>
      <c r="T179" s="75">
        <v>383</v>
      </c>
      <c r="U179" s="75">
        <v>10</v>
      </c>
      <c r="V179" s="75">
        <v>5</v>
      </c>
      <c r="W179" s="50" t="str">
        <f t="shared" si="21"/>
        <v>-</v>
      </c>
      <c r="X179" s="50">
        <f t="shared" si="22"/>
        <v>10</v>
      </c>
    </row>
    <row r="180" spans="2:24" x14ac:dyDescent="0.3">
      <c r="B180" s="83" t="str">
        <f t="shared" si="17"/>
        <v>1 1/2-6 UNC</v>
      </c>
      <c r="C180" s="77" t="s">
        <v>216</v>
      </c>
      <c r="D180" s="77"/>
      <c r="E180" s="74" t="s">
        <v>223</v>
      </c>
      <c r="F180" s="84" t="s">
        <v>54</v>
      </c>
      <c r="G180" s="75">
        <v>6</v>
      </c>
      <c r="H180" s="74" t="s">
        <v>461</v>
      </c>
      <c r="I180" s="74" t="s">
        <v>428</v>
      </c>
      <c r="J180" s="75" t="s">
        <v>312</v>
      </c>
      <c r="K180" s="58" t="s">
        <v>452</v>
      </c>
      <c r="L180" s="23">
        <f t="shared" si="18"/>
        <v>38.099999999999994</v>
      </c>
      <c r="M180" s="85">
        <f t="shared" si="19"/>
        <v>4.2329999999999997</v>
      </c>
      <c r="N180" s="74">
        <v>60</v>
      </c>
      <c r="O180" s="101">
        <f t="array" ref="O180">IFERROR(INDEX($AD$11:$AE$100,MATCH($B180&amp;$I180,$Y$11:$Y$100&amp;$AC$11:$AC$100,0),MATCH($C180,$AD$9:$AE$9,0)),"-")</f>
        <v>37.582999999999998</v>
      </c>
      <c r="P180" s="75" t="s">
        <v>131</v>
      </c>
      <c r="Q180" s="75" t="s">
        <v>131</v>
      </c>
      <c r="R180" s="101">
        <f t="shared" si="20"/>
        <v>35.3504</v>
      </c>
      <c r="S180" s="75">
        <v>401</v>
      </c>
      <c r="T180" s="75">
        <v>391</v>
      </c>
      <c r="U180" s="75">
        <v>10</v>
      </c>
      <c r="V180" s="75">
        <v>5</v>
      </c>
      <c r="W180" s="50" t="str">
        <f t="shared" si="21"/>
        <v>-</v>
      </c>
      <c r="X180" s="50">
        <f t="shared" si="22"/>
        <v>10</v>
      </c>
    </row>
    <row r="181" spans="2:24" x14ac:dyDescent="0.3">
      <c r="B181" s="83" t="str">
        <f t="shared" si="17"/>
        <v>1 3/4-5 UNC</v>
      </c>
      <c r="C181" s="77" t="s">
        <v>216</v>
      </c>
      <c r="D181" s="77"/>
      <c r="E181" s="74" t="s">
        <v>223</v>
      </c>
      <c r="F181" s="84" t="s">
        <v>57</v>
      </c>
      <c r="G181" s="75">
        <v>5</v>
      </c>
      <c r="H181" s="74" t="s">
        <v>461</v>
      </c>
      <c r="I181" s="74" t="s">
        <v>428</v>
      </c>
      <c r="J181" s="75" t="s">
        <v>312</v>
      </c>
      <c r="K181" s="58" t="s">
        <v>452</v>
      </c>
      <c r="L181" s="23">
        <f t="shared" si="18"/>
        <v>44.449999999999996</v>
      </c>
      <c r="M181" s="85">
        <f t="shared" si="19"/>
        <v>5.08</v>
      </c>
      <c r="N181" s="74">
        <v>60</v>
      </c>
      <c r="O181" s="101">
        <f t="array" ref="O181">IFERROR(INDEX($AD$11:$AE$100,MATCH($B181&amp;$I181,$Y$11:$Y$100&amp;$AC$11:$AC$100,0),MATCH($C181,$AD$9:$AE$9,0)),"-")</f>
        <v>43.792000000000002</v>
      </c>
      <c r="P181" s="75" t="s">
        <v>131</v>
      </c>
      <c r="Q181" s="75" t="s">
        <v>131</v>
      </c>
      <c r="R181" s="101">
        <f t="shared" si="20"/>
        <v>41.150399999999998</v>
      </c>
      <c r="S181" s="75">
        <v>441</v>
      </c>
      <c r="T181" s="75">
        <v>428</v>
      </c>
      <c r="U181" s="75">
        <v>10</v>
      </c>
      <c r="V181" s="75">
        <v>5</v>
      </c>
      <c r="W181" s="50" t="str">
        <f t="shared" si="21"/>
        <v>-</v>
      </c>
      <c r="X181" s="50">
        <f t="shared" si="22"/>
        <v>13</v>
      </c>
    </row>
    <row r="182" spans="2:24" x14ac:dyDescent="0.3">
      <c r="B182" s="83" t="str">
        <f t="shared" si="17"/>
        <v>2-4 1/2 UNC</v>
      </c>
      <c r="C182" s="77" t="s">
        <v>216</v>
      </c>
      <c r="D182" s="77"/>
      <c r="E182" s="74" t="s">
        <v>223</v>
      </c>
      <c r="F182" s="84" t="s">
        <v>58</v>
      </c>
      <c r="G182" s="84" t="s">
        <v>107</v>
      </c>
      <c r="H182" s="74" t="s">
        <v>461</v>
      </c>
      <c r="I182" s="74" t="s">
        <v>428</v>
      </c>
      <c r="J182" s="75" t="s">
        <v>312</v>
      </c>
      <c r="K182" s="58" t="s">
        <v>452</v>
      </c>
      <c r="L182" s="23">
        <f t="shared" si="18"/>
        <v>50.8</v>
      </c>
      <c r="M182" s="85">
        <f t="shared" si="19"/>
        <v>5.6440000000000001</v>
      </c>
      <c r="N182" s="74">
        <v>60</v>
      </c>
      <c r="O182" s="101">
        <f t="array" ref="O182">IFERROR(INDEX($AD$11:$AE$100,MATCH($B182&amp;$I182,$Y$11:$Y$100&amp;$AC$11:$AC$100,0),MATCH($C182,$AD$9:$AE$9,0)),"-")</f>
        <v>50.051000000000002</v>
      </c>
      <c r="P182" s="75" t="s">
        <v>131</v>
      </c>
      <c r="Q182" s="75" t="s">
        <v>131</v>
      </c>
      <c r="R182" s="101">
        <f t="shared" si="20"/>
        <v>47.133800000000001</v>
      </c>
      <c r="S182" s="75">
        <v>472</v>
      </c>
      <c r="T182" s="75">
        <v>459</v>
      </c>
      <c r="U182" s="75">
        <v>10</v>
      </c>
      <c r="V182" s="75">
        <v>5</v>
      </c>
      <c r="W182" s="50" t="str">
        <f t="shared" si="21"/>
        <v>-</v>
      </c>
      <c r="X182" s="50">
        <f t="shared" si="22"/>
        <v>13</v>
      </c>
    </row>
    <row r="183" spans="2:24" x14ac:dyDescent="0.3">
      <c r="B183" s="83" t="str">
        <f t="shared" si="17"/>
        <v>2 1/4-4 1/2 UNC</v>
      </c>
      <c r="C183" s="77" t="s">
        <v>216</v>
      </c>
      <c r="D183" s="77"/>
      <c r="E183" s="74" t="s">
        <v>223</v>
      </c>
      <c r="F183" s="84" t="s">
        <v>59</v>
      </c>
      <c r="G183" s="84" t="s">
        <v>107</v>
      </c>
      <c r="H183" s="74" t="s">
        <v>461</v>
      </c>
      <c r="I183" s="74" t="s">
        <v>428</v>
      </c>
      <c r="J183" s="75" t="s">
        <v>312</v>
      </c>
      <c r="K183" s="58" t="s">
        <v>452</v>
      </c>
      <c r="L183" s="23">
        <f t="shared" si="18"/>
        <v>57.15</v>
      </c>
      <c r="M183" s="85">
        <f t="shared" si="19"/>
        <v>5.6440000000000001</v>
      </c>
      <c r="N183" s="74">
        <v>60</v>
      </c>
      <c r="O183" s="101">
        <f t="array" ref="O183">IFERROR(INDEX($AD$11:$AE$100,MATCH($B183&amp;$I183,$Y$11:$Y$100&amp;$AC$11:$AC$100,0),MATCH($C183,$AD$9:$AE$9,0)),"-")</f>
        <v>56.411000000000001</v>
      </c>
      <c r="P183" s="75" t="s">
        <v>131</v>
      </c>
      <c r="Q183" s="75" t="s">
        <v>131</v>
      </c>
      <c r="R183" s="101">
        <f t="shared" si="20"/>
        <v>53.483800000000002</v>
      </c>
      <c r="S183" s="75">
        <v>482</v>
      </c>
      <c r="T183" s="75">
        <v>469</v>
      </c>
      <c r="U183" s="75">
        <v>10</v>
      </c>
      <c r="V183" s="75">
        <v>5</v>
      </c>
      <c r="W183" s="50" t="str">
        <f t="shared" si="21"/>
        <v>-</v>
      </c>
      <c r="X183" s="50">
        <f t="shared" si="22"/>
        <v>13</v>
      </c>
    </row>
    <row r="184" spans="2:24" x14ac:dyDescent="0.3">
      <c r="B184" s="83" t="str">
        <f t="shared" si="17"/>
        <v>2 1/2-4 UNC</v>
      </c>
      <c r="C184" s="77" t="s">
        <v>216</v>
      </c>
      <c r="D184" s="77"/>
      <c r="E184" s="74" t="s">
        <v>223</v>
      </c>
      <c r="F184" s="84" t="s">
        <v>244</v>
      </c>
      <c r="G184" s="75">
        <v>4</v>
      </c>
      <c r="H184" s="74" t="s">
        <v>461</v>
      </c>
      <c r="I184" s="74" t="s">
        <v>428</v>
      </c>
      <c r="J184" s="75" t="s">
        <v>312</v>
      </c>
      <c r="K184" s="58" t="s">
        <v>452</v>
      </c>
      <c r="L184" s="23">
        <f t="shared" si="18"/>
        <v>63.5</v>
      </c>
      <c r="M184" s="85">
        <f t="shared" si="19"/>
        <v>6.35</v>
      </c>
      <c r="N184" s="74">
        <v>60</v>
      </c>
      <c r="O184" s="101">
        <f t="array" ref="O184">IFERROR(INDEX($AD$11:$AE$100,MATCH($B184&amp;$I184,$Y$11:$Y$100&amp;$AC$11:$AC$100,0),MATCH($C184,$AD$9:$AE$9,0)),"-")</f>
        <v>62.637999999999998</v>
      </c>
      <c r="P184" s="75" t="s">
        <v>131</v>
      </c>
      <c r="Q184" s="75" t="s">
        <v>131</v>
      </c>
      <c r="R184" s="101">
        <f t="shared" si="20"/>
        <v>59.375599999999999</v>
      </c>
      <c r="S184" s="75">
        <v>513</v>
      </c>
      <c r="T184" s="75">
        <v>500</v>
      </c>
      <c r="U184" s="75">
        <v>10</v>
      </c>
      <c r="V184" s="75">
        <v>5</v>
      </c>
      <c r="W184" s="50" t="str">
        <f t="shared" si="21"/>
        <v>-</v>
      </c>
      <c r="X184" s="50">
        <f t="shared" si="22"/>
        <v>13</v>
      </c>
    </row>
    <row r="185" spans="2:24" x14ac:dyDescent="0.3">
      <c r="B185" s="83" t="str">
        <f t="shared" si="17"/>
        <v>2 3/4-4 UNC</v>
      </c>
      <c r="C185" s="77" t="s">
        <v>216</v>
      </c>
      <c r="D185" s="77"/>
      <c r="E185" s="74" t="s">
        <v>223</v>
      </c>
      <c r="F185" s="84" t="s">
        <v>61</v>
      </c>
      <c r="G185" s="75">
        <v>4</v>
      </c>
      <c r="H185" s="74" t="s">
        <v>461</v>
      </c>
      <c r="I185" s="74" t="s">
        <v>428</v>
      </c>
      <c r="J185" s="75" t="s">
        <v>312</v>
      </c>
      <c r="K185" s="58" t="s">
        <v>452</v>
      </c>
      <c r="L185" s="23">
        <f t="shared" si="18"/>
        <v>69.849999999999994</v>
      </c>
      <c r="M185" s="85">
        <f t="shared" si="19"/>
        <v>6.35</v>
      </c>
      <c r="N185" s="74">
        <v>60</v>
      </c>
      <c r="O185" s="101">
        <f t="array" ref="O185">IFERROR(INDEX($AD$11:$AE$100,MATCH($B185&amp;$I185,$Y$11:$Y$100&amp;$AC$11:$AC$100,0),MATCH($C185,$AD$9:$AE$9,0)),"-")</f>
        <v>68.998000000000005</v>
      </c>
      <c r="P185" s="75" t="s">
        <v>131</v>
      </c>
      <c r="Q185" s="75" t="s">
        <v>131</v>
      </c>
      <c r="R185" s="101">
        <f t="shared" si="20"/>
        <v>65.7256</v>
      </c>
      <c r="S185" s="75">
        <v>523</v>
      </c>
      <c r="T185" s="75">
        <v>510</v>
      </c>
      <c r="U185" s="75">
        <v>10</v>
      </c>
      <c r="V185" s="75">
        <v>5</v>
      </c>
      <c r="W185" s="50" t="str">
        <f t="shared" si="21"/>
        <v>-</v>
      </c>
      <c r="X185" s="50">
        <f t="shared" si="22"/>
        <v>13</v>
      </c>
    </row>
    <row r="186" spans="2:24" x14ac:dyDescent="0.3">
      <c r="B186" s="83" t="str">
        <f t="shared" si="17"/>
        <v>3-4 UNC</v>
      </c>
      <c r="C186" s="77" t="s">
        <v>216</v>
      </c>
      <c r="D186" s="77"/>
      <c r="E186" s="74" t="s">
        <v>223</v>
      </c>
      <c r="F186" s="84" t="s">
        <v>80</v>
      </c>
      <c r="G186" s="75">
        <v>4</v>
      </c>
      <c r="H186" s="74" t="s">
        <v>461</v>
      </c>
      <c r="I186" s="74" t="s">
        <v>428</v>
      </c>
      <c r="J186" s="75" t="s">
        <v>312</v>
      </c>
      <c r="K186" s="58" t="s">
        <v>452</v>
      </c>
      <c r="L186" s="23">
        <f t="shared" si="18"/>
        <v>76.199999999999989</v>
      </c>
      <c r="M186" s="85">
        <f t="shared" si="19"/>
        <v>6.35</v>
      </c>
      <c r="N186" s="74">
        <v>60</v>
      </c>
      <c r="O186" s="101">
        <f t="array" ref="O186">IFERROR(INDEX($AD$11:$AE$100,MATCH($B186&amp;$I186,$Y$11:$Y$100&amp;$AC$11:$AC$100,0),MATCH($C186,$AD$9:$AE$9,0)),"-")</f>
        <v>75.355000000000004</v>
      </c>
      <c r="P186" s="75" t="s">
        <v>131</v>
      </c>
      <c r="Q186" s="75" t="s">
        <v>131</v>
      </c>
      <c r="R186" s="101">
        <f t="shared" si="20"/>
        <v>72.075599999999994</v>
      </c>
      <c r="S186" s="75">
        <v>530</v>
      </c>
      <c r="T186" s="75">
        <v>517</v>
      </c>
      <c r="U186" s="75">
        <v>10</v>
      </c>
      <c r="V186" s="75">
        <v>5</v>
      </c>
      <c r="W186" s="50" t="str">
        <f t="shared" si="21"/>
        <v>-</v>
      </c>
      <c r="X186" s="50">
        <f t="shared" si="22"/>
        <v>13</v>
      </c>
    </row>
    <row r="187" spans="2:24" x14ac:dyDescent="0.3">
      <c r="B187" s="83" t="str">
        <f t="shared" si="17"/>
        <v>3 1/4-4 UNC</v>
      </c>
      <c r="C187" s="77" t="s">
        <v>216</v>
      </c>
      <c r="D187" s="77"/>
      <c r="E187" s="74" t="s">
        <v>223</v>
      </c>
      <c r="F187" s="84" t="s">
        <v>62</v>
      </c>
      <c r="G187" s="75">
        <v>4</v>
      </c>
      <c r="H187" s="74" t="s">
        <v>461</v>
      </c>
      <c r="I187" s="74" t="s">
        <v>428</v>
      </c>
      <c r="J187" s="75" t="s">
        <v>312</v>
      </c>
      <c r="K187" s="58" t="s">
        <v>452</v>
      </c>
      <c r="L187" s="23">
        <f t="shared" si="18"/>
        <v>82.55</v>
      </c>
      <c r="M187" s="85">
        <f t="shared" si="19"/>
        <v>6.35</v>
      </c>
      <c r="N187" s="74">
        <v>60</v>
      </c>
      <c r="O187" s="101">
        <f t="array" ref="O187">IFERROR(INDEX($AD$11:$AE$100,MATCH($B187&amp;$I187,$Y$11:$Y$100&amp;$AC$11:$AC$100,0),MATCH($C187,$AD$9:$AE$9,0)),"-")</f>
        <v>81.712999999999994</v>
      </c>
      <c r="P187" s="75" t="s">
        <v>131</v>
      </c>
      <c r="Q187" s="75" t="s">
        <v>131</v>
      </c>
      <c r="R187" s="101">
        <f t="shared" si="20"/>
        <v>78.425600000000003</v>
      </c>
      <c r="S187" s="75">
        <v>538</v>
      </c>
      <c r="T187" s="75">
        <v>525</v>
      </c>
      <c r="U187" s="75">
        <v>10</v>
      </c>
      <c r="V187" s="75">
        <v>5</v>
      </c>
      <c r="W187" s="50" t="str">
        <f t="shared" si="21"/>
        <v>-</v>
      </c>
      <c r="X187" s="50">
        <f t="shared" si="22"/>
        <v>13</v>
      </c>
    </row>
    <row r="188" spans="2:24" x14ac:dyDescent="0.3">
      <c r="B188" s="83" t="str">
        <f t="shared" si="17"/>
        <v>3 1/2-4 UNC</v>
      </c>
      <c r="C188" s="77" t="s">
        <v>216</v>
      </c>
      <c r="D188" s="77"/>
      <c r="E188" s="74" t="s">
        <v>223</v>
      </c>
      <c r="F188" s="84" t="s">
        <v>63</v>
      </c>
      <c r="G188" s="75">
        <v>4</v>
      </c>
      <c r="H188" s="74" t="s">
        <v>461</v>
      </c>
      <c r="I188" s="74" t="s">
        <v>428</v>
      </c>
      <c r="J188" s="75" t="s">
        <v>312</v>
      </c>
      <c r="K188" s="58" t="s">
        <v>452</v>
      </c>
      <c r="L188" s="23">
        <f t="shared" si="18"/>
        <v>88.899999999999991</v>
      </c>
      <c r="M188" s="85">
        <f t="shared" si="19"/>
        <v>6.35</v>
      </c>
      <c r="N188" s="74">
        <v>60</v>
      </c>
      <c r="O188" s="101">
        <f t="array" ref="O188">IFERROR(INDEX($AD$11:$AE$100,MATCH($B188&amp;$I188,$Y$11:$Y$100&amp;$AC$11:$AC$100,0),MATCH($C188,$AD$9:$AE$9,0)),"-")</f>
        <v>88.070999999999998</v>
      </c>
      <c r="P188" s="75" t="s">
        <v>131</v>
      </c>
      <c r="Q188" s="75" t="s">
        <v>131</v>
      </c>
      <c r="R188" s="101">
        <f t="shared" si="20"/>
        <v>84.775599999999997</v>
      </c>
      <c r="S188" s="75">
        <v>546</v>
      </c>
      <c r="T188" s="75">
        <v>533</v>
      </c>
      <c r="U188" s="75">
        <v>10</v>
      </c>
      <c r="V188" s="75">
        <v>5</v>
      </c>
      <c r="W188" s="50" t="str">
        <f t="shared" si="21"/>
        <v>-</v>
      </c>
      <c r="X188" s="50">
        <f t="shared" si="22"/>
        <v>13</v>
      </c>
    </row>
    <row r="189" spans="2:24" x14ac:dyDescent="0.3">
      <c r="B189" s="83" t="str">
        <f t="shared" si="17"/>
        <v>3 3/4-4 UNC</v>
      </c>
      <c r="C189" s="77" t="s">
        <v>216</v>
      </c>
      <c r="D189" s="77"/>
      <c r="E189" s="74" t="s">
        <v>223</v>
      </c>
      <c r="F189" s="84" t="s">
        <v>64</v>
      </c>
      <c r="G189" s="75">
        <v>4</v>
      </c>
      <c r="H189" s="74" t="s">
        <v>461</v>
      </c>
      <c r="I189" s="74" t="s">
        <v>428</v>
      </c>
      <c r="J189" s="75" t="s">
        <v>312</v>
      </c>
      <c r="K189" s="58" t="s">
        <v>452</v>
      </c>
      <c r="L189" s="23">
        <f t="shared" si="18"/>
        <v>95.25</v>
      </c>
      <c r="M189" s="85">
        <f t="shared" si="19"/>
        <v>6.35</v>
      </c>
      <c r="N189" s="74">
        <v>60</v>
      </c>
      <c r="O189" s="101">
        <f t="array" ref="O189">IFERROR(INDEX($AD$11:$AE$100,MATCH($B189&amp;$I189,$Y$11:$Y$100&amp;$AC$11:$AC$100,0),MATCH($C189,$AD$9:$AE$9,0)),"-")</f>
        <v>94.427999999999997</v>
      </c>
      <c r="P189" s="75" t="s">
        <v>131</v>
      </c>
      <c r="Q189" s="75" t="s">
        <v>131</v>
      </c>
      <c r="R189" s="101">
        <f t="shared" si="20"/>
        <v>91.125600000000006</v>
      </c>
      <c r="S189" s="75">
        <v>553</v>
      </c>
      <c r="T189" s="75">
        <v>540</v>
      </c>
      <c r="U189" s="75">
        <v>10</v>
      </c>
      <c r="V189" s="75">
        <v>5</v>
      </c>
      <c r="W189" s="50" t="str">
        <f t="shared" si="21"/>
        <v>-</v>
      </c>
      <c r="X189" s="50">
        <f t="shared" si="22"/>
        <v>13</v>
      </c>
    </row>
    <row r="190" spans="2:24" x14ac:dyDescent="0.3">
      <c r="B190" s="83" t="str">
        <f t="shared" si="17"/>
        <v>4-4 UNC</v>
      </c>
      <c r="C190" s="77" t="s">
        <v>216</v>
      </c>
      <c r="D190" s="77"/>
      <c r="E190" s="74" t="s">
        <v>223</v>
      </c>
      <c r="F190" s="84" t="s">
        <v>65</v>
      </c>
      <c r="G190" s="75">
        <v>4</v>
      </c>
      <c r="H190" s="74" t="s">
        <v>461</v>
      </c>
      <c r="I190" s="74" t="s">
        <v>428</v>
      </c>
      <c r="J190" s="75" t="s">
        <v>312</v>
      </c>
      <c r="K190" s="58" t="s">
        <v>452</v>
      </c>
      <c r="L190" s="23">
        <f t="shared" si="18"/>
        <v>101.6</v>
      </c>
      <c r="M190" s="85">
        <f t="shared" si="19"/>
        <v>6.35</v>
      </c>
      <c r="N190" s="74">
        <v>60</v>
      </c>
      <c r="O190" s="101">
        <f t="array" ref="O190">IFERROR(INDEX($AD$11:$AE$100,MATCH($B190&amp;$I190,$Y$11:$Y$100&amp;$AC$11:$AC$100,0),MATCH($C190,$AD$9:$AE$9,0)),"-")</f>
        <v>100.786</v>
      </c>
      <c r="P190" s="75" t="s">
        <v>131</v>
      </c>
      <c r="Q190" s="75" t="s">
        <v>131</v>
      </c>
      <c r="R190" s="101">
        <f t="shared" si="20"/>
        <v>97.4756</v>
      </c>
      <c r="S190" s="75">
        <v>561</v>
      </c>
      <c r="T190" s="75">
        <v>548</v>
      </c>
      <c r="U190" s="75">
        <v>10</v>
      </c>
      <c r="V190" s="75">
        <v>5</v>
      </c>
      <c r="W190" s="50" t="str">
        <f t="shared" si="21"/>
        <v>-</v>
      </c>
      <c r="X190" s="50">
        <f t="shared" si="22"/>
        <v>13</v>
      </c>
    </row>
    <row r="191" spans="2:24" x14ac:dyDescent="0.3">
      <c r="B191" s="81" t="str">
        <f t="shared" si="17"/>
        <v>No.1-64 UNC</v>
      </c>
      <c r="C191" s="73" t="s">
        <v>216</v>
      </c>
      <c r="D191" s="73"/>
      <c r="E191" s="71" t="s">
        <v>223</v>
      </c>
      <c r="F191" s="58" t="s">
        <v>224</v>
      </c>
      <c r="G191" s="58">
        <v>64</v>
      </c>
      <c r="H191" s="71" t="s">
        <v>463</v>
      </c>
      <c r="I191" s="71" t="s">
        <v>429</v>
      </c>
      <c r="J191" s="58" t="s">
        <v>313</v>
      </c>
      <c r="K191" s="58" t="s">
        <v>452</v>
      </c>
      <c r="L191" s="85">
        <f t="shared" si="18"/>
        <v>1.8540000000000001</v>
      </c>
      <c r="M191" s="85">
        <f t="shared" si="19"/>
        <v>0.39700000000000002</v>
      </c>
      <c r="N191" s="71">
        <v>60</v>
      </c>
      <c r="O191" s="100">
        <f t="array" ref="O191">IFERROR(INDEX($AD$11:$AE$100,MATCH($B191&amp;$I191,$Y$11:$Y$100&amp;$AC$11:$AC$100,0),MATCH($C191,$AD$9:$AE$9,0)),"-")</f>
        <v>1.8169999999999999</v>
      </c>
      <c r="P191" s="58" t="s">
        <v>131</v>
      </c>
      <c r="Q191" s="58" t="s">
        <v>131</v>
      </c>
      <c r="R191" s="100">
        <f t="shared" si="20"/>
        <v>1.5962000000000001</v>
      </c>
      <c r="S191" s="58">
        <v>52</v>
      </c>
      <c r="T191" s="58">
        <v>47</v>
      </c>
      <c r="U191" s="58">
        <v>5</v>
      </c>
      <c r="V191" s="58">
        <v>30</v>
      </c>
      <c r="W191" s="50" t="str">
        <f t="shared" si="21"/>
        <v>-</v>
      </c>
      <c r="X191" s="50">
        <f t="shared" si="22"/>
        <v>5</v>
      </c>
    </row>
    <row r="192" spans="2:24" x14ac:dyDescent="0.3">
      <c r="B192" s="81" t="str">
        <f t="shared" si="17"/>
        <v>No.2-56 UNC</v>
      </c>
      <c r="C192" s="73" t="s">
        <v>216</v>
      </c>
      <c r="D192" s="73"/>
      <c r="E192" s="71" t="s">
        <v>223</v>
      </c>
      <c r="F192" s="58" t="s">
        <v>111</v>
      </c>
      <c r="G192" s="58">
        <v>56</v>
      </c>
      <c r="H192" s="71" t="s">
        <v>463</v>
      </c>
      <c r="I192" s="71" t="s">
        <v>429</v>
      </c>
      <c r="J192" s="58" t="s">
        <v>313</v>
      </c>
      <c r="K192" s="58" t="s">
        <v>452</v>
      </c>
      <c r="L192" s="85">
        <f t="shared" si="18"/>
        <v>2.1840000000000002</v>
      </c>
      <c r="M192" s="85">
        <f t="shared" si="19"/>
        <v>0.45400000000000001</v>
      </c>
      <c r="N192" s="71">
        <v>60</v>
      </c>
      <c r="O192" s="100">
        <f t="array" ref="O192">IFERROR(INDEX($AD$11:$AE$100,MATCH($B192&amp;$I192,$Y$11:$Y$100&amp;$AC$11:$AC$100,0),MATCH($C192,$AD$9:$AE$9,0)),"-")</f>
        <v>2.1389999999999998</v>
      </c>
      <c r="P192" s="58" t="s">
        <v>131</v>
      </c>
      <c r="Q192" s="58" t="s">
        <v>131</v>
      </c>
      <c r="R192" s="100">
        <f t="shared" si="20"/>
        <v>1.8894</v>
      </c>
      <c r="S192" s="58">
        <v>58</v>
      </c>
      <c r="T192" s="58">
        <v>53</v>
      </c>
      <c r="U192" s="58">
        <v>5</v>
      </c>
      <c r="V192" s="58">
        <v>30</v>
      </c>
      <c r="W192" s="50" t="str">
        <f t="shared" si="21"/>
        <v>-</v>
      </c>
      <c r="X192" s="50">
        <f t="shared" si="22"/>
        <v>5</v>
      </c>
    </row>
    <row r="193" spans="2:24" x14ac:dyDescent="0.3">
      <c r="B193" s="81" t="str">
        <f t="shared" si="17"/>
        <v>No.3-48 UNC</v>
      </c>
      <c r="C193" s="73" t="s">
        <v>216</v>
      </c>
      <c r="D193" s="73"/>
      <c r="E193" s="71" t="s">
        <v>223</v>
      </c>
      <c r="F193" s="58" t="s">
        <v>112</v>
      </c>
      <c r="G193" s="58">
        <v>48</v>
      </c>
      <c r="H193" s="71" t="s">
        <v>463</v>
      </c>
      <c r="I193" s="71" t="s">
        <v>429</v>
      </c>
      <c r="J193" s="58" t="s">
        <v>313</v>
      </c>
      <c r="K193" s="58" t="s">
        <v>452</v>
      </c>
      <c r="L193" s="85">
        <f t="shared" si="18"/>
        <v>2.5150000000000001</v>
      </c>
      <c r="M193" s="85">
        <f t="shared" si="19"/>
        <v>0.52900000000000003</v>
      </c>
      <c r="N193" s="71">
        <v>60</v>
      </c>
      <c r="O193" s="100">
        <f t="array" ref="O193">IFERROR(INDEX($AD$11:$AE$100,MATCH($B193&amp;$I193,$Y$11:$Y$100&amp;$AC$11:$AC$100,0),MATCH($C193,$AD$9:$AE$9,0)),"-")</f>
        <v>2.456</v>
      </c>
      <c r="P193" s="58" t="s">
        <v>131</v>
      </c>
      <c r="Q193" s="58" t="s">
        <v>131</v>
      </c>
      <c r="R193" s="100">
        <f t="shared" si="20"/>
        <v>2.1713</v>
      </c>
      <c r="S193" s="58">
        <v>60</v>
      </c>
      <c r="T193" s="58">
        <v>55</v>
      </c>
      <c r="U193" s="58">
        <v>5</v>
      </c>
      <c r="V193" s="58">
        <v>30</v>
      </c>
      <c r="W193" s="50" t="str">
        <f t="shared" si="21"/>
        <v>-</v>
      </c>
      <c r="X193" s="50">
        <f t="shared" si="22"/>
        <v>5</v>
      </c>
    </row>
    <row r="194" spans="2:24" x14ac:dyDescent="0.3">
      <c r="B194" s="81" t="str">
        <f t="shared" si="17"/>
        <v>No.4-40 UNC</v>
      </c>
      <c r="C194" s="73" t="s">
        <v>216</v>
      </c>
      <c r="D194" s="73"/>
      <c r="E194" s="71" t="s">
        <v>223</v>
      </c>
      <c r="F194" s="58" t="s">
        <v>113</v>
      </c>
      <c r="G194" s="58">
        <v>40</v>
      </c>
      <c r="H194" s="71" t="s">
        <v>463</v>
      </c>
      <c r="I194" s="71" t="s">
        <v>429</v>
      </c>
      <c r="J194" s="58" t="s">
        <v>313</v>
      </c>
      <c r="K194" s="58" t="s">
        <v>452</v>
      </c>
      <c r="L194" s="85">
        <f t="shared" si="18"/>
        <v>2.8450000000000002</v>
      </c>
      <c r="M194" s="85">
        <f t="shared" si="19"/>
        <v>0.63500000000000001</v>
      </c>
      <c r="N194" s="71">
        <v>60</v>
      </c>
      <c r="O194" s="100">
        <f t="array" ref="O194">IFERROR(INDEX($AD$11:$AE$100,MATCH($B194&amp;$I194,$Y$11:$Y$100&amp;$AC$11:$AC$100,0),MATCH($C194,$AD$9:$AE$9,0)),"-")</f>
        <v>2.7690000000000001</v>
      </c>
      <c r="P194" s="58" t="s">
        <v>131</v>
      </c>
      <c r="Q194" s="58" t="s">
        <v>131</v>
      </c>
      <c r="R194" s="100">
        <f t="shared" si="20"/>
        <v>2.4325999999999999</v>
      </c>
      <c r="S194" s="58">
        <v>66</v>
      </c>
      <c r="T194" s="58">
        <v>61</v>
      </c>
      <c r="U194" s="58">
        <v>5</v>
      </c>
      <c r="V194" s="58">
        <v>20</v>
      </c>
      <c r="W194" s="50" t="str">
        <f t="shared" si="21"/>
        <v>-</v>
      </c>
      <c r="X194" s="50">
        <f t="shared" si="22"/>
        <v>5</v>
      </c>
    </row>
    <row r="195" spans="2:24" x14ac:dyDescent="0.3">
      <c r="B195" s="81" t="str">
        <f t="shared" si="17"/>
        <v>No.5-40 UNC</v>
      </c>
      <c r="C195" s="73" t="s">
        <v>216</v>
      </c>
      <c r="D195" s="73"/>
      <c r="E195" s="71" t="s">
        <v>223</v>
      </c>
      <c r="F195" s="58" t="s">
        <v>114</v>
      </c>
      <c r="G195" s="58">
        <v>40</v>
      </c>
      <c r="H195" s="71" t="s">
        <v>463</v>
      </c>
      <c r="I195" s="71" t="s">
        <v>429</v>
      </c>
      <c r="J195" s="58" t="s">
        <v>313</v>
      </c>
      <c r="K195" s="58" t="s">
        <v>452</v>
      </c>
      <c r="L195" s="85">
        <f t="shared" si="18"/>
        <v>3.1749999999999998</v>
      </c>
      <c r="M195" s="85">
        <f t="shared" si="19"/>
        <v>0.63500000000000001</v>
      </c>
      <c r="N195" s="71">
        <v>60</v>
      </c>
      <c r="O195" s="100">
        <f t="array" ref="O195">IFERROR(INDEX($AD$11:$AE$100,MATCH($B195&amp;$I195,$Y$11:$Y$100&amp;$AC$11:$AC$100,0),MATCH($C195,$AD$9:$AE$9,0)),"-")</f>
        <v>3.1019999999999999</v>
      </c>
      <c r="P195" s="58" t="s">
        <v>131</v>
      </c>
      <c r="Q195" s="58" t="s">
        <v>131</v>
      </c>
      <c r="R195" s="100">
        <f t="shared" si="20"/>
        <v>2.7625999999999999</v>
      </c>
      <c r="S195" s="58">
        <v>68</v>
      </c>
      <c r="T195" s="58">
        <v>63</v>
      </c>
      <c r="U195" s="58">
        <v>5</v>
      </c>
      <c r="V195" s="58">
        <v>20</v>
      </c>
      <c r="W195" s="50" t="str">
        <f t="shared" ref="W195:W256" si="23">IF(P195="-","-",P195-Q195)</f>
        <v>-</v>
      </c>
      <c r="X195" s="50">
        <f t="shared" ref="X195:X256" si="24">S195-T195</f>
        <v>5</v>
      </c>
    </row>
    <row r="196" spans="2:24" x14ac:dyDescent="0.3">
      <c r="B196" s="81" t="str">
        <f t="shared" si="17"/>
        <v>No.6-32 UNC</v>
      </c>
      <c r="C196" s="73" t="s">
        <v>216</v>
      </c>
      <c r="D196" s="73"/>
      <c r="E196" s="71" t="s">
        <v>223</v>
      </c>
      <c r="F196" s="58" t="s">
        <v>115</v>
      </c>
      <c r="G196" s="58">
        <v>32</v>
      </c>
      <c r="H196" s="71" t="s">
        <v>463</v>
      </c>
      <c r="I196" s="71" t="s">
        <v>429</v>
      </c>
      <c r="J196" s="58" t="s">
        <v>313</v>
      </c>
      <c r="K196" s="58" t="s">
        <v>452</v>
      </c>
      <c r="L196" s="85">
        <f t="shared" si="18"/>
        <v>3.5049999999999999</v>
      </c>
      <c r="M196" s="85">
        <f t="shared" si="19"/>
        <v>0.79400000000000004</v>
      </c>
      <c r="N196" s="71">
        <v>60</v>
      </c>
      <c r="O196" s="100">
        <f t="array" ref="O196">IFERROR(INDEX($AD$11:$AE$100,MATCH($B196&amp;$I196,$Y$11:$Y$100&amp;$AC$11:$AC$100,0),MATCH($C196,$AD$9:$AE$9,0)),"-")</f>
        <v>3.4020000000000001</v>
      </c>
      <c r="P196" s="58" t="s">
        <v>131</v>
      </c>
      <c r="Q196" s="58" t="s">
        <v>131</v>
      </c>
      <c r="R196" s="100">
        <f t="shared" si="20"/>
        <v>2.9893999999999998</v>
      </c>
      <c r="S196" s="58">
        <v>76</v>
      </c>
      <c r="T196" s="58">
        <v>68</v>
      </c>
      <c r="U196" s="58">
        <v>8</v>
      </c>
      <c r="V196" s="58">
        <v>15</v>
      </c>
      <c r="W196" s="50" t="str">
        <f t="shared" si="23"/>
        <v>-</v>
      </c>
      <c r="X196" s="50">
        <f t="shared" si="24"/>
        <v>8</v>
      </c>
    </row>
    <row r="197" spans="2:24" x14ac:dyDescent="0.3">
      <c r="B197" s="81" t="str">
        <f t="shared" si="17"/>
        <v>No.8-32 UNC</v>
      </c>
      <c r="C197" s="73" t="s">
        <v>216</v>
      </c>
      <c r="D197" s="73"/>
      <c r="E197" s="71" t="s">
        <v>223</v>
      </c>
      <c r="F197" s="58" t="s">
        <v>116</v>
      </c>
      <c r="G197" s="58">
        <v>32</v>
      </c>
      <c r="H197" s="71" t="s">
        <v>463</v>
      </c>
      <c r="I197" s="71" t="s">
        <v>429</v>
      </c>
      <c r="J197" s="58" t="s">
        <v>313</v>
      </c>
      <c r="K197" s="58" t="s">
        <v>452</v>
      </c>
      <c r="L197" s="85">
        <f t="shared" si="18"/>
        <v>4.1660000000000004</v>
      </c>
      <c r="M197" s="85">
        <f t="shared" si="19"/>
        <v>0.79400000000000004</v>
      </c>
      <c r="N197" s="71">
        <v>60</v>
      </c>
      <c r="O197" s="100">
        <f t="array" ref="O197">IFERROR(INDEX($AD$11:$AE$100,MATCH($B197&amp;$I197,$Y$11:$Y$100&amp;$AC$11:$AC$100,0),MATCH($C197,$AD$9:$AE$9,0)),"-")</f>
        <v>4.0650000000000004</v>
      </c>
      <c r="P197" s="58" t="s">
        <v>131</v>
      </c>
      <c r="Q197" s="58" t="s">
        <v>131</v>
      </c>
      <c r="R197" s="100">
        <f t="shared" si="20"/>
        <v>3.6503999999999999</v>
      </c>
      <c r="S197" s="58">
        <v>79</v>
      </c>
      <c r="T197" s="58">
        <v>71</v>
      </c>
      <c r="U197" s="58">
        <v>8</v>
      </c>
      <c r="V197" s="58">
        <v>15</v>
      </c>
      <c r="W197" s="50" t="str">
        <f t="shared" si="23"/>
        <v>-</v>
      </c>
      <c r="X197" s="50">
        <f t="shared" si="24"/>
        <v>8</v>
      </c>
    </row>
    <row r="198" spans="2:24" x14ac:dyDescent="0.3">
      <c r="B198" s="81" t="str">
        <f t="shared" si="17"/>
        <v>No.10-24 UNC</v>
      </c>
      <c r="C198" s="73" t="s">
        <v>216</v>
      </c>
      <c r="D198" s="73"/>
      <c r="E198" s="71" t="s">
        <v>223</v>
      </c>
      <c r="F198" s="58" t="s">
        <v>225</v>
      </c>
      <c r="G198" s="58">
        <v>24</v>
      </c>
      <c r="H198" s="71" t="s">
        <v>463</v>
      </c>
      <c r="I198" s="71" t="s">
        <v>429</v>
      </c>
      <c r="J198" s="58" t="s">
        <v>313</v>
      </c>
      <c r="K198" s="58" t="s">
        <v>452</v>
      </c>
      <c r="L198" s="85">
        <f t="shared" si="18"/>
        <v>4.8259999999999996</v>
      </c>
      <c r="M198" s="85">
        <f t="shared" si="19"/>
        <v>1.0580000000000001</v>
      </c>
      <c r="N198" s="71">
        <v>60</v>
      </c>
      <c r="O198" s="100">
        <f t="array" ref="O198">IFERROR(INDEX($AD$11:$AE$100,MATCH($B198&amp;$I198,$Y$11:$Y$100&amp;$AC$11:$AC$100,0),MATCH($C198,$AD$9:$AE$9,0)),"-")</f>
        <v>4.6760000000000002</v>
      </c>
      <c r="P198" s="58" t="s">
        <v>131</v>
      </c>
      <c r="Q198" s="58" t="s">
        <v>131</v>
      </c>
      <c r="R198" s="100">
        <f t="shared" si="20"/>
        <v>4.1386000000000003</v>
      </c>
      <c r="S198" s="58">
        <v>88</v>
      </c>
      <c r="T198" s="58">
        <v>80</v>
      </c>
      <c r="U198" s="58">
        <v>8</v>
      </c>
      <c r="V198" s="58">
        <v>15</v>
      </c>
      <c r="W198" s="50" t="str">
        <f t="shared" si="23"/>
        <v>-</v>
      </c>
      <c r="X198" s="50">
        <f t="shared" si="24"/>
        <v>8</v>
      </c>
    </row>
    <row r="199" spans="2:24" x14ac:dyDescent="0.3">
      <c r="B199" s="81" t="str">
        <f t="shared" si="17"/>
        <v>No.12-24 UNC</v>
      </c>
      <c r="C199" s="73" t="s">
        <v>216</v>
      </c>
      <c r="D199" s="73"/>
      <c r="E199" s="71" t="s">
        <v>223</v>
      </c>
      <c r="F199" s="58" t="s">
        <v>226</v>
      </c>
      <c r="G199" s="58">
        <v>24</v>
      </c>
      <c r="H199" s="71" t="s">
        <v>463</v>
      </c>
      <c r="I199" s="71" t="s">
        <v>429</v>
      </c>
      <c r="J199" s="58" t="s">
        <v>313</v>
      </c>
      <c r="K199" s="58" t="s">
        <v>452</v>
      </c>
      <c r="L199" s="85">
        <f t="shared" si="18"/>
        <v>5.4859999999999998</v>
      </c>
      <c r="M199" s="85">
        <f t="shared" si="19"/>
        <v>1.0580000000000001</v>
      </c>
      <c r="N199" s="71">
        <v>60</v>
      </c>
      <c r="O199" s="100">
        <f t="array" ref="O199">IFERROR(INDEX($AD$11:$AE$100,MATCH($B199&amp;$I199,$Y$11:$Y$100&amp;$AC$11:$AC$100,0),MATCH($C199,$AD$9:$AE$9,0)),"-")</f>
        <v>5.3390000000000004</v>
      </c>
      <c r="P199" s="58" t="s">
        <v>131</v>
      </c>
      <c r="Q199" s="58" t="s">
        <v>131</v>
      </c>
      <c r="R199" s="100">
        <f t="shared" si="20"/>
        <v>4.7986000000000004</v>
      </c>
      <c r="S199" s="58">
        <v>91</v>
      </c>
      <c r="T199" s="58">
        <v>83</v>
      </c>
      <c r="U199" s="58">
        <v>8</v>
      </c>
      <c r="V199" s="58">
        <v>15</v>
      </c>
      <c r="W199" s="50" t="str">
        <f t="shared" si="23"/>
        <v>-</v>
      </c>
      <c r="X199" s="50">
        <f t="shared" si="24"/>
        <v>8</v>
      </c>
    </row>
    <row r="200" spans="2:24" x14ac:dyDescent="0.3">
      <c r="B200" s="81" t="str">
        <f t="shared" si="17"/>
        <v>1/4-20 UNC</v>
      </c>
      <c r="C200" s="73" t="s">
        <v>216</v>
      </c>
      <c r="D200" s="73"/>
      <c r="E200" s="71" t="s">
        <v>223</v>
      </c>
      <c r="F200" s="82" t="s">
        <v>41</v>
      </c>
      <c r="G200" s="58">
        <v>20</v>
      </c>
      <c r="H200" s="71" t="s">
        <v>463</v>
      </c>
      <c r="I200" s="71" t="s">
        <v>429</v>
      </c>
      <c r="J200" s="58" t="s">
        <v>313</v>
      </c>
      <c r="K200" s="58" t="s">
        <v>452</v>
      </c>
      <c r="L200" s="85">
        <f t="shared" si="18"/>
        <v>6.35</v>
      </c>
      <c r="M200" s="85">
        <f t="shared" si="19"/>
        <v>1.27</v>
      </c>
      <c r="N200" s="71">
        <v>60</v>
      </c>
      <c r="O200" s="100">
        <f t="array" ref="O200">IFERROR(INDEX($AD$11:$AE$100,MATCH($B200&amp;$I200,$Y$11:$Y$100&amp;$AC$11:$AC$100,0),MATCH($C200,$AD$9:$AE$9,0)),"-")</f>
        <v>6.165</v>
      </c>
      <c r="P200" s="58" t="s">
        <v>131</v>
      </c>
      <c r="Q200" s="58" t="s">
        <v>131</v>
      </c>
      <c r="R200" s="100">
        <f t="shared" si="20"/>
        <v>5.5251000000000001</v>
      </c>
      <c r="S200" s="58">
        <v>99</v>
      </c>
      <c r="T200" s="58">
        <v>91</v>
      </c>
      <c r="U200" s="58">
        <v>8</v>
      </c>
      <c r="V200" s="58">
        <v>15</v>
      </c>
      <c r="W200" s="50" t="str">
        <f t="shared" si="23"/>
        <v>-</v>
      </c>
      <c r="X200" s="50">
        <f t="shared" si="24"/>
        <v>8</v>
      </c>
    </row>
    <row r="201" spans="2:24" x14ac:dyDescent="0.3">
      <c r="B201" s="81" t="str">
        <f t="shared" si="17"/>
        <v>5/16-18 UNC</v>
      </c>
      <c r="C201" s="73" t="s">
        <v>216</v>
      </c>
      <c r="D201" s="73"/>
      <c r="E201" s="71" t="s">
        <v>223</v>
      </c>
      <c r="F201" s="82" t="s">
        <v>49</v>
      </c>
      <c r="G201" s="58">
        <v>18</v>
      </c>
      <c r="H201" s="71" t="s">
        <v>463</v>
      </c>
      <c r="I201" s="71" t="s">
        <v>429</v>
      </c>
      <c r="J201" s="58" t="s">
        <v>313</v>
      </c>
      <c r="K201" s="58" t="s">
        <v>452</v>
      </c>
      <c r="L201" s="85">
        <f t="shared" si="18"/>
        <v>7.9375</v>
      </c>
      <c r="M201" s="85">
        <f t="shared" si="19"/>
        <v>1.411</v>
      </c>
      <c r="N201" s="71">
        <v>60</v>
      </c>
      <c r="O201" s="100">
        <f t="array" ref="O201">IFERROR(INDEX($AD$11:$AE$100,MATCH($B201&amp;$I201,$Y$11:$Y$100&amp;$AC$11:$AC$100,0),MATCH($C201,$AD$9:$AE$9,0)),"-")</f>
        <v>7.73</v>
      </c>
      <c r="P201" s="58" t="s">
        <v>131</v>
      </c>
      <c r="Q201" s="58" t="s">
        <v>131</v>
      </c>
      <c r="R201" s="100">
        <f t="shared" si="20"/>
        <v>7.0209999999999999</v>
      </c>
      <c r="S201" s="58">
        <v>106</v>
      </c>
      <c r="T201" s="58">
        <v>98</v>
      </c>
      <c r="U201" s="58">
        <v>8</v>
      </c>
      <c r="V201" s="58">
        <v>10</v>
      </c>
      <c r="W201" s="50" t="str">
        <f t="shared" si="23"/>
        <v>-</v>
      </c>
      <c r="X201" s="50">
        <f t="shared" si="24"/>
        <v>8</v>
      </c>
    </row>
    <row r="202" spans="2:24" x14ac:dyDescent="0.3">
      <c r="B202" s="81" t="str">
        <f t="shared" si="17"/>
        <v>3/8-16 UNC</v>
      </c>
      <c r="C202" s="73" t="s">
        <v>216</v>
      </c>
      <c r="D202" s="73"/>
      <c r="E202" s="71" t="s">
        <v>223</v>
      </c>
      <c r="F202" s="82" t="s">
        <v>229</v>
      </c>
      <c r="G202" s="58">
        <v>16</v>
      </c>
      <c r="H202" s="71" t="s">
        <v>463</v>
      </c>
      <c r="I202" s="71" t="s">
        <v>429</v>
      </c>
      <c r="J202" s="58" t="s">
        <v>313</v>
      </c>
      <c r="K202" s="58" t="s">
        <v>452</v>
      </c>
      <c r="L202" s="85">
        <f t="shared" si="18"/>
        <v>9.5249999999999986</v>
      </c>
      <c r="M202" s="85">
        <f t="shared" si="19"/>
        <v>1.5880000000000001</v>
      </c>
      <c r="N202" s="71">
        <v>60</v>
      </c>
      <c r="O202" s="100">
        <f t="array" ref="O202">IFERROR(INDEX($AD$11:$AE$100,MATCH($B202&amp;$I202,$Y$11:$Y$100&amp;$AC$11:$AC$100,0),MATCH($C202,$AD$9:$AE$9,0)),"-")</f>
        <v>9.2889999999999997</v>
      </c>
      <c r="P202" s="58" t="s">
        <v>131</v>
      </c>
      <c r="Q202" s="58" t="s">
        <v>131</v>
      </c>
      <c r="R202" s="100">
        <f t="shared" si="20"/>
        <v>8.4939</v>
      </c>
      <c r="S202" s="58">
        <v>116</v>
      </c>
      <c r="T202" s="58">
        <v>108</v>
      </c>
      <c r="U202" s="58">
        <v>8</v>
      </c>
      <c r="V202" s="58">
        <v>10</v>
      </c>
      <c r="W202" s="50" t="str">
        <f t="shared" si="23"/>
        <v>-</v>
      </c>
      <c r="X202" s="50">
        <f t="shared" si="24"/>
        <v>8</v>
      </c>
    </row>
    <row r="203" spans="2:24" x14ac:dyDescent="0.3">
      <c r="B203" s="81" t="str">
        <f t="shared" ref="B203:B266" si="25">CONCATENATE(F203,"-",G203," ",E203)</f>
        <v>7/16-14 UNC</v>
      </c>
      <c r="C203" s="73" t="s">
        <v>216</v>
      </c>
      <c r="D203" s="73"/>
      <c r="E203" s="71" t="s">
        <v>223</v>
      </c>
      <c r="F203" s="82" t="s">
        <v>230</v>
      </c>
      <c r="G203" s="58">
        <v>14</v>
      </c>
      <c r="H203" s="71" t="s">
        <v>463</v>
      </c>
      <c r="I203" s="71" t="s">
        <v>429</v>
      </c>
      <c r="J203" s="58" t="s">
        <v>313</v>
      </c>
      <c r="K203" s="58" t="s">
        <v>452</v>
      </c>
      <c r="L203" s="85">
        <f t="shared" ref="L203:L266" si="26">IFERROR(IF(OR(TYPE(FIND("/",F203))=16,TYPE(FIND(" ",F203))=1),VALUE(F203),VALUE("0 "&amp;F203))*25.4,INDEX(AH$11:AH$20,MATCH(F203,AG$11:AG$20,0)))</f>
        <v>11.112499999999999</v>
      </c>
      <c r="M203" s="85">
        <f t="shared" si="19"/>
        <v>1.8140000000000001</v>
      </c>
      <c r="N203" s="71">
        <v>60</v>
      </c>
      <c r="O203" s="100">
        <f t="array" ref="O203">IFERROR(INDEX($AD$11:$AE$100,MATCH($B203&amp;$I203,$Y$11:$Y$100&amp;$AC$11:$AC$100,0),MATCH($C203,$AD$9:$AE$9,0)),"-")</f>
        <v>10.836</v>
      </c>
      <c r="P203" s="58" t="s">
        <v>131</v>
      </c>
      <c r="Q203" s="58" t="s">
        <v>131</v>
      </c>
      <c r="R203" s="100">
        <f t="shared" si="20"/>
        <v>9.9341000000000008</v>
      </c>
      <c r="S203" s="58">
        <v>124</v>
      </c>
      <c r="T203" s="58">
        <v>116</v>
      </c>
      <c r="U203" s="58">
        <v>8</v>
      </c>
      <c r="V203" s="58">
        <v>10</v>
      </c>
      <c r="W203" s="50" t="str">
        <f t="shared" si="23"/>
        <v>-</v>
      </c>
      <c r="X203" s="50">
        <f t="shared" si="24"/>
        <v>8</v>
      </c>
    </row>
    <row r="204" spans="2:24" x14ac:dyDescent="0.3">
      <c r="B204" s="81" t="str">
        <f t="shared" si="25"/>
        <v>1/2-13 UNC</v>
      </c>
      <c r="C204" s="73" t="s">
        <v>216</v>
      </c>
      <c r="D204" s="73"/>
      <c r="E204" s="71" t="s">
        <v>223</v>
      </c>
      <c r="F204" s="82" t="s">
        <v>50</v>
      </c>
      <c r="G204" s="58">
        <v>13</v>
      </c>
      <c r="H204" s="71" t="s">
        <v>463</v>
      </c>
      <c r="I204" s="71" t="s">
        <v>429</v>
      </c>
      <c r="J204" s="58" t="s">
        <v>313</v>
      </c>
      <c r="K204" s="58" t="s">
        <v>452</v>
      </c>
      <c r="L204" s="85">
        <f t="shared" si="26"/>
        <v>12.7</v>
      </c>
      <c r="M204" s="85">
        <f t="shared" ref="M204:M267" si="27">ROUND(25.4/G204,3)</f>
        <v>1.954</v>
      </c>
      <c r="N204" s="71">
        <v>60</v>
      </c>
      <c r="O204" s="100">
        <f t="array" ref="O204">IFERROR(INDEX($AD$11:$AE$100,MATCH($B204&amp;$I204,$Y$11:$Y$100&amp;$AC$11:$AC$100,0),MATCH($C204,$AD$9:$AE$9,0)),"-")</f>
        <v>12.397</v>
      </c>
      <c r="P204" s="58" t="s">
        <v>131</v>
      </c>
      <c r="Q204" s="58" t="s">
        <v>131</v>
      </c>
      <c r="R204" s="100">
        <f t="shared" ref="R204:R267" si="28">ROUND(L204-0.649519/G204*25.4,4)</f>
        <v>11.430899999999999</v>
      </c>
      <c r="S204" s="58">
        <v>129</v>
      </c>
      <c r="T204" s="58">
        <v>121</v>
      </c>
      <c r="U204" s="58">
        <v>8</v>
      </c>
      <c r="V204" s="58">
        <v>10</v>
      </c>
      <c r="W204" s="50" t="str">
        <f t="shared" si="23"/>
        <v>-</v>
      </c>
      <c r="X204" s="50">
        <f t="shared" si="24"/>
        <v>8</v>
      </c>
    </row>
    <row r="205" spans="2:24" x14ac:dyDescent="0.3">
      <c r="B205" s="81" t="str">
        <f t="shared" si="25"/>
        <v>9/16-12 UNC</v>
      </c>
      <c r="C205" s="73" t="s">
        <v>216</v>
      </c>
      <c r="D205" s="73"/>
      <c r="E205" s="71" t="s">
        <v>223</v>
      </c>
      <c r="F205" s="82" t="s">
        <v>51</v>
      </c>
      <c r="G205" s="58">
        <v>12</v>
      </c>
      <c r="H205" s="71" t="s">
        <v>463</v>
      </c>
      <c r="I205" s="71" t="s">
        <v>429</v>
      </c>
      <c r="J205" s="58" t="s">
        <v>313</v>
      </c>
      <c r="K205" s="58" t="s">
        <v>452</v>
      </c>
      <c r="L205" s="85">
        <f t="shared" si="26"/>
        <v>14.2875</v>
      </c>
      <c r="M205" s="85">
        <f t="shared" si="27"/>
        <v>2.117</v>
      </c>
      <c r="N205" s="71">
        <v>60</v>
      </c>
      <c r="O205" s="100">
        <f t="array" ref="O205">IFERROR(INDEX($AD$11:$AE$100,MATCH($B205&amp;$I205,$Y$11:$Y$100&amp;$AC$11:$AC$100,0),MATCH($C205,$AD$9:$AE$9,0)),"-")</f>
        <v>13.959</v>
      </c>
      <c r="P205" s="58" t="s">
        <v>131</v>
      </c>
      <c r="Q205" s="58" t="s">
        <v>131</v>
      </c>
      <c r="R205" s="100">
        <f t="shared" si="28"/>
        <v>12.912699999999999</v>
      </c>
      <c r="S205" s="58">
        <v>137</v>
      </c>
      <c r="T205" s="58">
        <v>129</v>
      </c>
      <c r="U205" s="58">
        <v>8</v>
      </c>
      <c r="V205" s="58">
        <v>10</v>
      </c>
      <c r="W205" s="50" t="str">
        <f t="shared" si="23"/>
        <v>-</v>
      </c>
      <c r="X205" s="50">
        <f t="shared" si="24"/>
        <v>8</v>
      </c>
    </row>
    <row r="206" spans="2:24" x14ac:dyDescent="0.3">
      <c r="B206" s="81" t="str">
        <f t="shared" si="25"/>
        <v>5/8-11 UNC</v>
      </c>
      <c r="C206" s="73" t="s">
        <v>216</v>
      </c>
      <c r="D206" s="73"/>
      <c r="E206" s="71" t="s">
        <v>223</v>
      </c>
      <c r="F206" s="82" t="s">
        <v>233</v>
      </c>
      <c r="G206" s="58">
        <v>11</v>
      </c>
      <c r="H206" s="71" t="s">
        <v>463</v>
      </c>
      <c r="I206" s="71" t="s">
        <v>429</v>
      </c>
      <c r="J206" s="58" t="s">
        <v>313</v>
      </c>
      <c r="K206" s="58" t="s">
        <v>452</v>
      </c>
      <c r="L206" s="85">
        <f t="shared" si="26"/>
        <v>15.875</v>
      </c>
      <c r="M206" s="85">
        <f t="shared" si="27"/>
        <v>2.3090000000000002</v>
      </c>
      <c r="N206" s="71">
        <v>60</v>
      </c>
      <c r="O206" s="100">
        <f t="array" ref="O206">IFERROR(INDEX($AD$11:$AE$100,MATCH($B206&amp;$I206,$Y$11:$Y$100&amp;$AC$11:$AC$100,0),MATCH($C206,$AD$9:$AE$9,0)),"-")</f>
        <v>15.513</v>
      </c>
      <c r="P206" s="58" t="s">
        <v>131</v>
      </c>
      <c r="Q206" s="58" t="s">
        <v>131</v>
      </c>
      <c r="R206" s="100">
        <f t="shared" si="28"/>
        <v>14.3752</v>
      </c>
      <c r="S206" s="58">
        <v>145</v>
      </c>
      <c r="T206" s="58">
        <v>137</v>
      </c>
      <c r="U206" s="58">
        <v>8</v>
      </c>
      <c r="V206" s="58">
        <v>10</v>
      </c>
      <c r="W206" s="50" t="str">
        <f t="shared" si="23"/>
        <v>-</v>
      </c>
      <c r="X206" s="50">
        <f t="shared" si="24"/>
        <v>8</v>
      </c>
    </row>
    <row r="207" spans="2:24" x14ac:dyDescent="0.3">
      <c r="B207" s="81" t="str">
        <f t="shared" si="25"/>
        <v>3/4-10 UNC</v>
      </c>
      <c r="C207" s="73" t="s">
        <v>216</v>
      </c>
      <c r="D207" s="73"/>
      <c r="E207" s="71" t="s">
        <v>223</v>
      </c>
      <c r="F207" s="82" t="s">
        <v>74</v>
      </c>
      <c r="G207" s="58">
        <v>10</v>
      </c>
      <c r="H207" s="71" t="s">
        <v>463</v>
      </c>
      <c r="I207" s="71" t="s">
        <v>429</v>
      </c>
      <c r="J207" s="58" t="s">
        <v>313</v>
      </c>
      <c r="K207" s="58" t="s">
        <v>452</v>
      </c>
      <c r="L207" s="85">
        <f t="shared" si="26"/>
        <v>19.049999999999997</v>
      </c>
      <c r="M207" s="85">
        <f t="shared" si="27"/>
        <v>2.54</v>
      </c>
      <c r="N207" s="71">
        <v>60</v>
      </c>
      <c r="O207" s="100">
        <f t="array" ref="O207">IFERROR(INDEX($AD$11:$AE$100,MATCH($B207&amp;$I207,$Y$11:$Y$100&amp;$AC$11:$AC$100,0),MATCH($C207,$AD$9:$AE$9,0)),"-")</f>
        <v>18.643000000000001</v>
      </c>
      <c r="P207" s="58" t="s">
        <v>131</v>
      </c>
      <c r="Q207" s="58" t="s">
        <v>131</v>
      </c>
      <c r="R207" s="100">
        <f t="shared" si="28"/>
        <v>17.400200000000002</v>
      </c>
      <c r="S207" s="58">
        <v>152</v>
      </c>
      <c r="T207" s="58">
        <v>144</v>
      </c>
      <c r="U207" s="58">
        <v>8</v>
      </c>
      <c r="V207" s="58">
        <v>10</v>
      </c>
      <c r="W207" s="50" t="str">
        <f t="shared" si="23"/>
        <v>-</v>
      </c>
      <c r="X207" s="50">
        <f t="shared" si="24"/>
        <v>8</v>
      </c>
    </row>
    <row r="208" spans="2:24" x14ac:dyDescent="0.3">
      <c r="B208" s="81" t="str">
        <f t="shared" si="25"/>
        <v>7/8-9 UNC</v>
      </c>
      <c r="C208" s="73" t="s">
        <v>216</v>
      </c>
      <c r="D208" s="73"/>
      <c r="E208" s="71" t="s">
        <v>223</v>
      </c>
      <c r="F208" s="82" t="s">
        <v>235</v>
      </c>
      <c r="G208" s="58">
        <v>9</v>
      </c>
      <c r="H208" s="71" t="s">
        <v>463</v>
      </c>
      <c r="I208" s="71" t="s">
        <v>429</v>
      </c>
      <c r="J208" s="58" t="s">
        <v>313</v>
      </c>
      <c r="K208" s="58" t="s">
        <v>452</v>
      </c>
      <c r="L208" s="85">
        <f t="shared" si="26"/>
        <v>22.224999999999998</v>
      </c>
      <c r="M208" s="85">
        <f t="shared" si="27"/>
        <v>2.8220000000000001</v>
      </c>
      <c r="N208" s="71">
        <v>60</v>
      </c>
      <c r="O208" s="100">
        <f t="array" ref="O208">IFERROR(INDEX($AD$11:$AE$100,MATCH($B208&amp;$I208,$Y$11:$Y$100&amp;$AC$11:$AC$100,0),MATCH($C208,$AD$9:$AE$9,0)),"-")</f>
        <v>21.768000000000001</v>
      </c>
      <c r="P208" s="58" t="s">
        <v>131</v>
      </c>
      <c r="Q208" s="58" t="s">
        <v>131</v>
      </c>
      <c r="R208" s="100">
        <f t="shared" si="28"/>
        <v>20.3919</v>
      </c>
      <c r="S208" s="58">
        <v>163</v>
      </c>
      <c r="T208" s="58">
        <v>155</v>
      </c>
      <c r="U208" s="58">
        <v>8</v>
      </c>
      <c r="V208" s="58">
        <v>10</v>
      </c>
      <c r="W208" s="50" t="str">
        <f t="shared" si="23"/>
        <v>-</v>
      </c>
      <c r="X208" s="50">
        <f t="shared" si="24"/>
        <v>8</v>
      </c>
    </row>
    <row r="209" spans="2:24" x14ac:dyDescent="0.3">
      <c r="B209" s="81" t="str">
        <f t="shared" si="25"/>
        <v>1-8 UNC</v>
      </c>
      <c r="C209" s="73" t="s">
        <v>216</v>
      </c>
      <c r="D209" s="73"/>
      <c r="E209" s="71" t="s">
        <v>223</v>
      </c>
      <c r="F209" s="82" t="s">
        <v>236</v>
      </c>
      <c r="G209" s="58">
        <v>8</v>
      </c>
      <c r="H209" s="71" t="s">
        <v>463</v>
      </c>
      <c r="I209" s="71" t="s">
        <v>429</v>
      </c>
      <c r="J209" s="58" t="s">
        <v>313</v>
      </c>
      <c r="K209" s="58" t="s">
        <v>452</v>
      </c>
      <c r="L209" s="85">
        <f t="shared" si="26"/>
        <v>25.4</v>
      </c>
      <c r="M209" s="85">
        <f t="shared" si="27"/>
        <v>3.1749999999999998</v>
      </c>
      <c r="N209" s="71">
        <v>60</v>
      </c>
      <c r="O209" s="100">
        <f t="array" ref="O209">IFERROR(INDEX($AD$11:$AE$100,MATCH($B209&amp;$I209,$Y$11:$Y$100&amp;$AC$11:$AC$100,0),MATCH($C209,$AD$9:$AE$9,0)),"-")</f>
        <v>24.88</v>
      </c>
      <c r="P209" s="58" t="s">
        <v>131</v>
      </c>
      <c r="Q209" s="58" t="s">
        <v>131</v>
      </c>
      <c r="R209" s="100">
        <f t="shared" si="28"/>
        <v>23.337800000000001</v>
      </c>
      <c r="S209" s="58">
        <v>177</v>
      </c>
      <c r="T209" s="58">
        <v>167</v>
      </c>
      <c r="U209" s="58">
        <v>10</v>
      </c>
      <c r="V209" s="58">
        <v>5</v>
      </c>
      <c r="W209" s="50" t="str">
        <f t="shared" si="23"/>
        <v>-</v>
      </c>
      <c r="X209" s="50">
        <f t="shared" si="24"/>
        <v>10</v>
      </c>
    </row>
    <row r="210" spans="2:24" x14ac:dyDescent="0.3">
      <c r="B210" s="81" t="str">
        <f t="shared" si="25"/>
        <v>1 1/8-7 UNC</v>
      </c>
      <c r="C210" s="73" t="s">
        <v>216</v>
      </c>
      <c r="D210" s="73"/>
      <c r="E210" s="71" t="s">
        <v>223</v>
      </c>
      <c r="F210" s="82" t="s">
        <v>55</v>
      </c>
      <c r="G210" s="58">
        <v>7</v>
      </c>
      <c r="H210" s="71" t="s">
        <v>463</v>
      </c>
      <c r="I210" s="71" t="s">
        <v>429</v>
      </c>
      <c r="J210" s="58" t="s">
        <v>313</v>
      </c>
      <c r="K210" s="58" t="s">
        <v>452</v>
      </c>
      <c r="L210" s="85">
        <f t="shared" si="26"/>
        <v>28.574999999999999</v>
      </c>
      <c r="M210" s="85">
        <f t="shared" si="27"/>
        <v>3.629</v>
      </c>
      <c r="N210" s="71">
        <v>60</v>
      </c>
      <c r="O210" s="100">
        <f t="array" ref="O210">IFERROR(INDEX($AD$11:$AE$100,MATCH($B210&amp;$I210,$Y$11:$Y$100&amp;$AC$11:$AC$100,0),MATCH($C210,$AD$9:$AE$9,0)),"-")</f>
        <v>27.969000000000001</v>
      </c>
      <c r="P210" s="58" t="s">
        <v>131</v>
      </c>
      <c r="Q210" s="58" t="s">
        <v>131</v>
      </c>
      <c r="R210" s="100">
        <f t="shared" si="28"/>
        <v>26.2182</v>
      </c>
      <c r="S210" s="58">
        <v>190</v>
      </c>
      <c r="T210" s="58">
        <v>180</v>
      </c>
      <c r="U210" s="58">
        <v>10</v>
      </c>
      <c r="V210" s="58">
        <v>5</v>
      </c>
      <c r="W210" s="50" t="str">
        <f t="shared" si="23"/>
        <v>-</v>
      </c>
      <c r="X210" s="50">
        <f t="shared" si="24"/>
        <v>10</v>
      </c>
    </row>
    <row r="211" spans="2:24" x14ac:dyDescent="0.3">
      <c r="B211" s="81" t="str">
        <f t="shared" si="25"/>
        <v>1 1/4-7 UNC</v>
      </c>
      <c r="C211" s="73" t="s">
        <v>216</v>
      </c>
      <c r="D211" s="73"/>
      <c r="E211" s="71" t="s">
        <v>223</v>
      </c>
      <c r="F211" s="82" t="s">
        <v>238</v>
      </c>
      <c r="G211" s="58">
        <v>7</v>
      </c>
      <c r="H211" s="71" t="s">
        <v>463</v>
      </c>
      <c r="I211" s="71" t="s">
        <v>429</v>
      </c>
      <c r="J211" s="58" t="s">
        <v>313</v>
      </c>
      <c r="K211" s="58" t="s">
        <v>452</v>
      </c>
      <c r="L211" s="85">
        <f t="shared" si="26"/>
        <v>31.75</v>
      </c>
      <c r="M211" s="85">
        <f t="shared" si="27"/>
        <v>3.629</v>
      </c>
      <c r="N211" s="71">
        <v>60</v>
      </c>
      <c r="O211" s="100">
        <f t="array" ref="O211">IFERROR(INDEX($AD$11:$AE$100,MATCH($B211&amp;$I211,$Y$11:$Y$100&amp;$AC$11:$AC$100,0),MATCH($C211,$AD$9:$AE$9,0)),"-")</f>
        <v>31.146000000000001</v>
      </c>
      <c r="P211" s="58" t="s">
        <v>131</v>
      </c>
      <c r="Q211" s="58" t="s">
        <v>131</v>
      </c>
      <c r="R211" s="100">
        <f t="shared" si="28"/>
        <v>29.3932</v>
      </c>
      <c r="S211" s="58">
        <v>192</v>
      </c>
      <c r="T211" s="58">
        <v>182</v>
      </c>
      <c r="U211" s="58">
        <v>10</v>
      </c>
      <c r="V211" s="58">
        <v>5</v>
      </c>
      <c r="W211" s="50" t="str">
        <f t="shared" si="23"/>
        <v>-</v>
      </c>
      <c r="X211" s="50">
        <f t="shared" si="24"/>
        <v>10</v>
      </c>
    </row>
    <row r="212" spans="2:24" x14ac:dyDescent="0.3">
      <c r="B212" s="81" t="str">
        <f t="shared" si="25"/>
        <v>1 3/8-6 UNC</v>
      </c>
      <c r="C212" s="73" t="s">
        <v>216</v>
      </c>
      <c r="D212" s="73"/>
      <c r="E212" s="71" t="s">
        <v>223</v>
      </c>
      <c r="F212" s="82" t="s">
        <v>239</v>
      </c>
      <c r="G212" s="58">
        <v>6</v>
      </c>
      <c r="H212" s="71" t="s">
        <v>463</v>
      </c>
      <c r="I212" s="71" t="s">
        <v>429</v>
      </c>
      <c r="J212" s="58" t="s">
        <v>313</v>
      </c>
      <c r="K212" s="58" t="s">
        <v>452</v>
      </c>
      <c r="L212" s="85">
        <f t="shared" si="26"/>
        <v>34.924999999999997</v>
      </c>
      <c r="M212" s="85">
        <f t="shared" si="27"/>
        <v>4.2329999999999997</v>
      </c>
      <c r="N212" s="71">
        <v>60</v>
      </c>
      <c r="O212" s="100">
        <f t="array" ref="O212">IFERROR(INDEX($AD$11:$AE$100,MATCH($B212&amp;$I212,$Y$11:$Y$100&amp;$AC$11:$AC$100,0),MATCH($C212,$AD$9:$AE$9,0)),"-")</f>
        <v>34.204999999999998</v>
      </c>
      <c r="P212" s="58" t="s">
        <v>131</v>
      </c>
      <c r="Q212" s="58" t="s">
        <v>131</v>
      </c>
      <c r="R212" s="100">
        <f t="shared" si="28"/>
        <v>32.175400000000003</v>
      </c>
      <c r="S212" s="58">
        <v>208</v>
      </c>
      <c r="T212" s="58">
        <v>198</v>
      </c>
      <c r="U212" s="58">
        <v>10</v>
      </c>
      <c r="V212" s="58">
        <v>5</v>
      </c>
      <c r="W212" s="50" t="str">
        <f t="shared" si="23"/>
        <v>-</v>
      </c>
      <c r="X212" s="50">
        <f t="shared" si="24"/>
        <v>10</v>
      </c>
    </row>
    <row r="213" spans="2:24" x14ac:dyDescent="0.3">
      <c r="B213" s="81" t="str">
        <f t="shared" si="25"/>
        <v>1 1/2-6 UNC</v>
      </c>
      <c r="C213" s="73" t="s">
        <v>216</v>
      </c>
      <c r="D213" s="73"/>
      <c r="E213" s="71" t="s">
        <v>223</v>
      </c>
      <c r="F213" s="82" t="s">
        <v>54</v>
      </c>
      <c r="G213" s="58">
        <v>6</v>
      </c>
      <c r="H213" s="71" t="s">
        <v>463</v>
      </c>
      <c r="I213" s="71" t="s">
        <v>429</v>
      </c>
      <c r="J213" s="58" t="s">
        <v>313</v>
      </c>
      <c r="K213" s="58" t="s">
        <v>452</v>
      </c>
      <c r="L213" s="85">
        <f t="shared" si="26"/>
        <v>38.099999999999994</v>
      </c>
      <c r="M213" s="85">
        <f t="shared" si="27"/>
        <v>4.2329999999999997</v>
      </c>
      <c r="N213" s="71">
        <v>60</v>
      </c>
      <c r="O213" s="100">
        <f t="array" ref="O213">IFERROR(INDEX($AD$11:$AE$100,MATCH($B213&amp;$I213,$Y$11:$Y$100&amp;$AC$11:$AC$100,0),MATCH($C213,$AD$9:$AE$9,0)),"-")</f>
        <v>37.381999999999998</v>
      </c>
      <c r="P213" s="58" t="s">
        <v>131</v>
      </c>
      <c r="Q213" s="58" t="s">
        <v>131</v>
      </c>
      <c r="R213" s="100">
        <f t="shared" si="28"/>
        <v>35.3504</v>
      </c>
      <c r="S213" s="58">
        <v>210</v>
      </c>
      <c r="T213" s="58">
        <v>200</v>
      </c>
      <c r="U213" s="58">
        <v>10</v>
      </c>
      <c r="V213" s="58">
        <v>5</v>
      </c>
      <c r="W213" s="50" t="str">
        <f t="shared" si="23"/>
        <v>-</v>
      </c>
      <c r="X213" s="50">
        <f t="shared" si="24"/>
        <v>10</v>
      </c>
    </row>
    <row r="214" spans="2:24" x14ac:dyDescent="0.3">
      <c r="B214" s="81" t="str">
        <f t="shared" si="25"/>
        <v>1 3/4-5 UNC</v>
      </c>
      <c r="C214" s="73" t="s">
        <v>216</v>
      </c>
      <c r="D214" s="73"/>
      <c r="E214" s="71" t="s">
        <v>223</v>
      </c>
      <c r="F214" s="82" t="s">
        <v>57</v>
      </c>
      <c r="G214" s="58">
        <v>5</v>
      </c>
      <c r="H214" s="71" t="s">
        <v>463</v>
      </c>
      <c r="I214" s="71" t="s">
        <v>429</v>
      </c>
      <c r="J214" s="58" t="s">
        <v>313</v>
      </c>
      <c r="K214" s="58" t="s">
        <v>452</v>
      </c>
      <c r="L214" s="85">
        <f t="shared" si="26"/>
        <v>44.449999999999996</v>
      </c>
      <c r="M214" s="85">
        <f t="shared" si="27"/>
        <v>5.08</v>
      </c>
      <c r="N214" s="71">
        <v>60</v>
      </c>
      <c r="O214" s="100">
        <f t="array" ref="O214">IFERROR(INDEX($AD$11:$AE$100,MATCH($B214&amp;$I214,$Y$11:$Y$100&amp;$AC$11:$AC$100,0),MATCH($C214,$AD$9:$AE$9,0)),"-")</f>
        <v>43.570999999999998</v>
      </c>
      <c r="P214" s="58" t="s">
        <v>131</v>
      </c>
      <c r="Q214" s="58" t="s">
        <v>131</v>
      </c>
      <c r="R214" s="100">
        <f t="shared" si="28"/>
        <v>41.150399999999998</v>
      </c>
      <c r="S214" s="58">
        <v>233</v>
      </c>
      <c r="T214" s="58">
        <v>220</v>
      </c>
      <c r="U214" s="58">
        <v>10</v>
      </c>
      <c r="V214" s="58">
        <v>5</v>
      </c>
      <c r="W214" s="50" t="str">
        <f t="shared" si="23"/>
        <v>-</v>
      </c>
      <c r="X214" s="50">
        <f t="shared" si="24"/>
        <v>13</v>
      </c>
    </row>
    <row r="215" spans="2:24" x14ac:dyDescent="0.3">
      <c r="B215" s="81" t="str">
        <f t="shared" si="25"/>
        <v>2-4 1/2 UNC</v>
      </c>
      <c r="C215" s="73" t="s">
        <v>216</v>
      </c>
      <c r="D215" s="73"/>
      <c r="E215" s="71" t="s">
        <v>223</v>
      </c>
      <c r="F215" s="82" t="s">
        <v>58</v>
      </c>
      <c r="G215" s="82" t="s">
        <v>107</v>
      </c>
      <c r="H215" s="71" t="s">
        <v>463</v>
      </c>
      <c r="I215" s="71" t="s">
        <v>429</v>
      </c>
      <c r="J215" s="58" t="s">
        <v>313</v>
      </c>
      <c r="K215" s="58" t="s">
        <v>452</v>
      </c>
      <c r="L215" s="85">
        <f t="shared" si="26"/>
        <v>50.8</v>
      </c>
      <c r="M215" s="85">
        <f t="shared" si="27"/>
        <v>5.6440000000000001</v>
      </c>
      <c r="N215" s="71">
        <v>60</v>
      </c>
      <c r="O215" s="100">
        <f t="array" ref="O215">IFERROR(INDEX($AD$11:$AE$100,MATCH($B215&amp;$I215,$Y$11:$Y$100&amp;$AC$11:$AC$100,0),MATCH($C215,$AD$9:$AE$9,0)),"-")</f>
        <v>49.815300000000001</v>
      </c>
      <c r="P215" s="58" t="s">
        <v>131</v>
      </c>
      <c r="Q215" s="58" t="s">
        <v>131</v>
      </c>
      <c r="R215" s="100">
        <f t="shared" si="28"/>
        <v>47.133800000000001</v>
      </c>
      <c r="S215" s="58">
        <v>249</v>
      </c>
      <c r="T215" s="58">
        <v>236</v>
      </c>
      <c r="U215" s="58">
        <v>10</v>
      </c>
      <c r="V215" s="58">
        <v>5</v>
      </c>
      <c r="W215" s="50" t="str">
        <f t="shared" si="23"/>
        <v>-</v>
      </c>
      <c r="X215" s="50">
        <f t="shared" si="24"/>
        <v>13</v>
      </c>
    </row>
    <row r="216" spans="2:24" x14ac:dyDescent="0.3">
      <c r="B216" s="81" t="str">
        <f t="shared" si="25"/>
        <v>2 1/4-4 1/2 UNC</v>
      </c>
      <c r="C216" s="73" t="s">
        <v>216</v>
      </c>
      <c r="D216" s="73"/>
      <c r="E216" s="71" t="s">
        <v>223</v>
      </c>
      <c r="F216" s="82" t="s">
        <v>59</v>
      </c>
      <c r="G216" s="82" t="s">
        <v>107</v>
      </c>
      <c r="H216" s="71" t="s">
        <v>463</v>
      </c>
      <c r="I216" s="71" t="s">
        <v>429</v>
      </c>
      <c r="J216" s="58" t="s">
        <v>313</v>
      </c>
      <c r="K216" s="58" t="s">
        <v>452</v>
      </c>
      <c r="L216" s="85">
        <f t="shared" si="26"/>
        <v>57.15</v>
      </c>
      <c r="M216" s="85">
        <f t="shared" si="27"/>
        <v>5.6440000000000001</v>
      </c>
      <c r="N216" s="71">
        <v>60</v>
      </c>
      <c r="O216" s="100">
        <f t="array" ref="O216">IFERROR(INDEX($AD$11:$AE$100,MATCH($B216&amp;$I216,$Y$11:$Y$100&amp;$AC$11:$AC$100,0),MATCH($C216,$AD$9:$AE$9,0)),"-")</f>
        <v>56.17</v>
      </c>
      <c r="P216" s="58" t="s">
        <v>131</v>
      </c>
      <c r="Q216" s="58" t="s">
        <v>131</v>
      </c>
      <c r="R216" s="100">
        <f t="shared" si="28"/>
        <v>53.483800000000002</v>
      </c>
      <c r="S216" s="58">
        <v>254</v>
      </c>
      <c r="T216" s="58">
        <v>242</v>
      </c>
      <c r="U216" s="58">
        <v>10</v>
      </c>
      <c r="V216" s="58">
        <v>5</v>
      </c>
      <c r="W216" s="50" t="str">
        <f t="shared" si="23"/>
        <v>-</v>
      </c>
      <c r="X216" s="50">
        <f t="shared" si="24"/>
        <v>12</v>
      </c>
    </row>
    <row r="217" spans="2:24" x14ac:dyDescent="0.3">
      <c r="B217" s="81" t="str">
        <f t="shared" si="25"/>
        <v>2 1/2-4 UNC</v>
      </c>
      <c r="C217" s="73" t="s">
        <v>216</v>
      </c>
      <c r="D217" s="73"/>
      <c r="E217" s="71" t="s">
        <v>223</v>
      </c>
      <c r="F217" s="82" t="s">
        <v>244</v>
      </c>
      <c r="G217" s="58">
        <v>4</v>
      </c>
      <c r="H217" s="71" t="s">
        <v>463</v>
      </c>
      <c r="I217" s="71" t="s">
        <v>429</v>
      </c>
      <c r="J217" s="58" t="s">
        <v>313</v>
      </c>
      <c r="K217" s="58" t="s">
        <v>452</v>
      </c>
      <c r="L217" s="85">
        <f t="shared" si="26"/>
        <v>63.5</v>
      </c>
      <c r="M217" s="85">
        <f t="shared" si="27"/>
        <v>6.35</v>
      </c>
      <c r="N217" s="71">
        <v>60</v>
      </c>
      <c r="O217" s="100">
        <f t="array" ref="O217">IFERROR(INDEX($AD$11:$AE$100,MATCH($B217&amp;$I217,$Y$11:$Y$100&amp;$AC$11:$AC$100,0),MATCH($C217,$AD$9:$AE$9,0)),"-")</f>
        <v>62.381</v>
      </c>
      <c r="P217" s="58" t="s">
        <v>131</v>
      </c>
      <c r="Q217" s="58" t="s">
        <v>131</v>
      </c>
      <c r="R217" s="100">
        <f t="shared" si="28"/>
        <v>59.375599999999999</v>
      </c>
      <c r="S217" s="58">
        <v>269</v>
      </c>
      <c r="T217" s="58">
        <v>256</v>
      </c>
      <c r="U217" s="58">
        <v>10</v>
      </c>
      <c r="V217" s="58">
        <v>5</v>
      </c>
      <c r="W217" s="50" t="str">
        <f t="shared" si="23"/>
        <v>-</v>
      </c>
      <c r="X217" s="50">
        <f t="shared" si="24"/>
        <v>13</v>
      </c>
    </row>
    <row r="218" spans="2:24" x14ac:dyDescent="0.3">
      <c r="B218" s="81" t="str">
        <f t="shared" si="25"/>
        <v>2 3/4-4 UNC</v>
      </c>
      <c r="C218" s="73" t="s">
        <v>216</v>
      </c>
      <c r="D218" s="73"/>
      <c r="E218" s="71" t="s">
        <v>223</v>
      </c>
      <c r="F218" s="82" t="s">
        <v>61</v>
      </c>
      <c r="G218" s="58">
        <v>4</v>
      </c>
      <c r="H218" s="71" t="s">
        <v>463</v>
      </c>
      <c r="I218" s="71" t="s">
        <v>429</v>
      </c>
      <c r="J218" s="58" t="s">
        <v>313</v>
      </c>
      <c r="K218" s="58" t="s">
        <v>452</v>
      </c>
      <c r="L218" s="85">
        <f t="shared" si="26"/>
        <v>69.849999999999994</v>
      </c>
      <c r="M218" s="85">
        <f t="shared" si="27"/>
        <v>6.35</v>
      </c>
      <c r="N218" s="71">
        <v>60</v>
      </c>
      <c r="O218" s="100">
        <f t="array" ref="O218">IFERROR(INDEX($AD$11:$AE$100,MATCH($B218&amp;$I218,$Y$11:$Y$100&amp;$AC$11:$AC$100,0),MATCH($C218,$AD$9:$AE$9,0)),"-")</f>
        <v>68.736000000000004</v>
      </c>
      <c r="P218" s="58" t="s">
        <v>131</v>
      </c>
      <c r="Q218" s="58" t="s">
        <v>131</v>
      </c>
      <c r="R218" s="100">
        <f t="shared" si="28"/>
        <v>65.7256</v>
      </c>
      <c r="S218" s="58">
        <v>274</v>
      </c>
      <c r="T218" s="58">
        <v>261</v>
      </c>
      <c r="U218" s="58">
        <v>10</v>
      </c>
      <c r="V218" s="58">
        <v>5</v>
      </c>
      <c r="W218" s="50" t="str">
        <f t="shared" si="23"/>
        <v>-</v>
      </c>
      <c r="X218" s="50">
        <f t="shared" si="24"/>
        <v>13</v>
      </c>
    </row>
    <row r="219" spans="2:24" x14ac:dyDescent="0.3">
      <c r="B219" s="81" t="str">
        <f t="shared" si="25"/>
        <v>3-4 UNC</v>
      </c>
      <c r="C219" s="73" t="s">
        <v>216</v>
      </c>
      <c r="D219" s="73"/>
      <c r="E219" s="71" t="s">
        <v>223</v>
      </c>
      <c r="F219" s="82" t="s">
        <v>80</v>
      </c>
      <c r="G219" s="58">
        <v>4</v>
      </c>
      <c r="H219" s="71" t="s">
        <v>463</v>
      </c>
      <c r="I219" s="71" t="s">
        <v>429</v>
      </c>
      <c r="J219" s="58" t="s">
        <v>313</v>
      </c>
      <c r="K219" s="58" t="s">
        <v>452</v>
      </c>
      <c r="L219" s="85">
        <f t="shared" si="26"/>
        <v>76.199999999999989</v>
      </c>
      <c r="M219" s="85">
        <f t="shared" si="27"/>
        <v>6.35</v>
      </c>
      <c r="N219" s="71">
        <v>60</v>
      </c>
      <c r="O219" s="100">
        <f t="array" ref="O219">IFERROR(INDEX($AD$11:$AE$100,MATCH($B219&amp;$I219,$Y$11:$Y$100&amp;$AC$11:$AC$100,0),MATCH($C219,$AD$9:$AE$9,0)),"-")</f>
        <v>75.088999999999999</v>
      </c>
      <c r="P219" s="58" t="s">
        <v>131</v>
      </c>
      <c r="Q219" s="58" t="s">
        <v>131</v>
      </c>
      <c r="R219" s="100">
        <f t="shared" si="28"/>
        <v>72.075599999999994</v>
      </c>
      <c r="S219" s="58">
        <v>277</v>
      </c>
      <c r="T219" s="58">
        <v>264</v>
      </c>
      <c r="U219" s="58">
        <v>10</v>
      </c>
      <c r="V219" s="58">
        <v>5</v>
      </c>
      <c r="W219" s="50" t="str">
        <f t="shared" si="23"/>
        <v>-</v>
      </c>
      <c r="X219" s="50">
        <f t="shared" si="24"/>
        <v>13</v>
      </c>
    </row>
    <row r="220" spans="2:24" x14ac:dyDescent="0.3">
      <c r="B220" s="81" t="str">
        <f t="shared" si="25"/>
        <v>3 1/4-4 UNC</v>
      </c>
      <c r="C220" s="73" t="s">
        <v>216</v>
      </c>
      <c r="D220" s="73"/>
      <c r="E220" s="71" t="s">
        <v>223</v>
      </c>
      <c r="F220" s="82" t="s">
        <v>62</v>
      </c>
      <c r="G220" s="58">
        <v>4</v>
      </c>
      <c r="H220" s="71" t="s">
        <v>463</v>
      </c>
      <c r="I220" s="71" t="s">
        <v>429</v>
      </c>
      <c r="J220" s="58" t="s">
        <v>313</v>
      </c>
      <c r="K220" s="58" t="s">
        <v>452</v>
      </c>
      <c r="L220" s="85">
        <f t="shared" si="26"/>
        <v>82.55</v>
      </c>
      <c r="M220" s="85">
        <f t="shared" si="27"/>
        <v>6.35</v>
      </c>
      <c r="N220" s="71">
        <v>60</v>
      </c>
      <c r="O220" s="100">
        <f t="array" ref="O220">IFERROR(INDEX($AD$11:$AE$100,MATCH($B220&amp;$I220,$Y$11:$Y$100&amp;$AC$11:$AC$100,0),MATCH($C220,$AD$9:$AE$9,0)),"-")</f>
        <v>81.444000000000003</v>
      </c>
      <c r="P220" s="58" t="s">
        <v>131</v>
      </c>
      <c r="Q220" s="58" t="s">
        <v>131</v>
      </c>
      <c r="R220" s="100">
        <f t="shared" si="28"/>
        <v>78.425600000000003</v>
      </c>
      <c r="S220" s="58">
        <v>282</v>
      </c>
      <c r="T220" s="58">
        <v>269</v>
      </c>
      <c r="U220" s="58">
        <v>10</v>
      </c>
      <c r="V220" s="58">
        <v>5</v>
      </c>
      <c r="W220" s="50" t="str">
        <f t="shared" si="23"/>
        <v>-</v>
      </c>
      <c r="X220" s="50">
        <f t="shared" si="24"/>
        <v>13</v>
      </c>
    </row>
    <row r="221" spans="2:24" x14ac:dyDescent="0.3">
      <c r="B221" s="81" t="str">
        <f t="shared" si="25"/>
        <v>3 1/2-4 UNC</v>
      </c>
      <c r="C221" s="73" t="s">
        <v>216</v>
      </c>
      <c r="D221" s="73"/>
      <c r="E221" s="71" t="s">
        <v>223</v>
      </c>
      <c r="F221" s="82" t="s">
        <v>63</v>
      </c>
      <c r="G221" s="58">
        <v>4</v>
      </c>
      <c r="H221" s="71" t="s">
        <v>463</v>
      </c>
      <c r="I221" s="71" t="s">
        <v>429</v>
      </c>
      <c r="J221" s="58" t="s">
        <v>313</v>
      </c>
      <c r="K221" s="58" t="s">
        <v>452</v>
      </c>
      <c r="L221" s="85">
        <f t="shared" si="26"/>
        <v>88.899999999999991</v>
      </c>
      <c r="M221" s="85">
        <f t="shared" si="27"/>
        <v>6.35</v>
      </c>
      <c r="N221" s="71">
        <v>60</v>
      </c>
      <c r="O221" s="100">
        <f t="array" ref="O221">IFERROR(INDEX($AD$11:$AE$100,MATCH($B221&amp;$I221,$Y$11:$Y$100&amp;$AC$11:$AC$100,0),MATCH($C221,$AD$9:$AE$9,0)),"-")</f>
        <v>87.799000000000007</v>
      </c>
      <c r="P221" s="58" t="s">
        <v>131</v>
      </c>
      <c r="Q221" s="58" t="s">
        <v>131</v>
      </c>
      <c r="R221" s="100">
        <f t="shared" si="28"/>
        <v>84.775599999999997</v>
      </c>
      <c r="S221" s="58">
        <v>287</v>
      </c>
      <c r="T221" s="58">
        <v>274</v>
      </c>
      <c r="U221" s="58">
        <v>10</v>
      </c>
      <c r="V221" s="58">
        <v>5</v>
      </c>
      <c r="W221" s="50" t="str">
        <f t="shared" si="23"/>
        <v>-</v>
      </c>
      <c r="X221" s="50">
        <f t="shared" si="24"/>
        <v>13</v>
      </c>
    </row>
    <row r="222" spans="2:24" x14ac:dyDescent="0.3">
      <c r="B222" s="81" t="str">
        <f t="shared" si="25"/>
        <v>3 3/4-4 UNC</v>
      </c>
      <c r="C222" s="73" t="s">
        <v>216</v>
      </c>
      <c r="D222" s="73"/>
      <c r="E222" s="71" t="s">
        <v>223</v>
      </c>
      <c r="F222" s="82" t="s">
        <v>64</v>
      </c>
      <c r="G222" s="58">
        <v>4</v>
      </c>
      <c r="H222" s="71" t="s">
        <v>463</v>
      </c>
      <c r="I222" s="71" t="s">
        <v>429</v>
      </c>
      <c r="J222" s="58" t="s">
        <v>313</v>
      </c>
      <c r="K222" s="58" t="s">
        <v>452</v>
      </c>
      <c r="L222" s="85">
        <f t="shared" si="26"/>
        <v>95.25</v>
      </c>
      <c r="M222" s="85">
        <f t="shared" si="27"/>
        <v>6.35</v>
      </c>
      <c r="N222" s="71">
        <v>60</v>
      </c>
      <c r="O222" s="100">
        <f t="array" ref="O222">IFERROR(INDEX($AD$11:$AE$100,MATCH($B222&amp;$I222,$Y$11:$Y$100&amp;$AC$11:$AC$100,0),MATCH($C222,$AD$9:$AE$9,0)),"-")</f>
        <v>94.150999999999996</v>
      </c>
      <c r="P222" s="58" t="s">
        <v>131</v>
      </c>
      <c r="Q222" s="58" t="s">
        <v>131</v>
      </c>
      <c r="R222" s="100">
        <f t="shared" si="28"/>
        <v>91.125600000000006</v>
      </c>
      <c r="S222" s="58">
        <v>289</v>
      </c>
      <c r="T222" s="58">
        <v>276</v>
      </c>
      <c r="U222" s="58">
        <v>10</v>
      </c>
      <c r="V222" s="58">
        <v>5</v>
      </c>
      <c r="W222" s="50" t="str">
        <f t="shared" si="23"/>
        <v>-</v>
      </c>
      <c r="X222" s="50">
        <f t="shared" si="24"/>
        <v>13</v>
      </c>
    </row>
    <row r="223" spans="2:24" x14ac:dyDescent="0.3">
      <c r="B223" s="81" t="str">
        <f t="shared" si="25"/>
        <v>4-4 UNC</v>
      </c>
      <c r="C223" s="73" t="s">
        <v>216</v>
      </c>
      <c r="D223" s="73"/>
      <c r="E223" s="71" t="s">
        <v>223</v>
      </c>
      <c r="F223" s="82" t="s">
        <v>65</v>
      </c>
      <c r="G223" s="58">
        <v>4</v>
      </c>
      <c r="H223" s="71" t="s">
        <v>463</v>
      </c>
      <c r="I223" s="71" t="s">
        <v>429</v>
      </c>
      <c r="J223" s="58" t="s">
        <v>313</v>
      </c>
      <c r="K223" s="58" t="s">
        <v>452</v>
      </c>
      <c r="L223" s="85">
        <f t="shared" si="26"/>
        <v>101.6</v>
      </c>
      <c r="M223" s="85">
        <f t="shared" si="27"/>
        <v>6.35</v>
      </c>
      <c r="N223" s="71">
        <v>60</v>
      </c>
      <c r="O223" s="100">
        <f t="array" ref="O223">IFERROR(INDEX($AD$11:$AE$100,MATCH($B223&amp;$I223,$Y$11:$Y$100&amp;$AC$11:$AC$100,0),MATCH($C223,$AD$9:$AE$9,0)),"-")</f>
        <v>100.506</v>
      </c>
      <c r="P223" s="58" t="s">
        <v>131</v>
      </c>
      <c r="Q223" s="58" t="s">
        <v>131</v>
      </c>
      <c r="R223" s="100">
        <f t="shared" si="28"/>
        <v>97.4756</v>
      </c>
      <c r="S223" s="58">
        <v>294</v>
      </c>
      <c r="T223" s="58">
        <v>281</v>
      </c>
      <c r="U223" s="58">
        <v>10</v>
      </c>
      <c r="V223" s="58">
        <v>5</v>
      </c>
      <c r="W223" s="50" t="str">
        <f t="shared" si="23"/>
        <v>-</v>
      </c>
      <c r="X223" s="50">
        <f t="shared" si="24"/>
        <v>13</v>
      </c>
    </row>
    <row r="224" spans="2:24" x14ac:dyDescent="0.3">
      <c r="B224" s="83" t="str">
        <f t="shared" si="25"/>
        <v>No.1-64 UNC</v>
      </c>
      <c r="C224" s="77" t="s">
        <v>216</v>
      </c>
      <c r="D224" s="77"/>
      <c r="E224" s="74" t="s">
        <v>223</v>
      </c>
      <c r="F224" s="75" t="s">
        <v>224</v>
      </c>
      <c r="G224" s="75">
        <v>64</v>
      </c>
      <c r="H224" s="74" t="s">
        <v>463</v>
      </c>
      <c r="I224" s="74" t="s">
        <v>261</v>
      </c>
      <c r="J224" s="75" t="s">
        <v>313</v>
      </c>
      <c r="K224" s="58" t="s">
        <v>452</v>
      </c>
      <c r="L224" s="23">
        <f t="shared" si="26"/>
        <v>1.8540000000000001</v>
      </c>
      <c r="M224" s="85">
        <f t="shared" si="27"/>
        <v>0.39700000000000002</v>
      </c>
      <c r="N224" s="74">
        <v>60</v>
      </c>
      <c r="O224" s="101">
        <f t="array" ref="O224">IFERROR(INDEX($AD$11:$AE$100,MATCH($B224&amp;$I224,$Y$11:$Y$100&amp;$AC$11:$AC$100,0),MATCH($C224,$AD$9:$AE$9,0)),"-")</f>
        <v>1.835</v>
      </c>
      <c r="P224" s="75" t="s">
        <v>131</v>
      </c>
      <c r="Q224" s="75" t="s">
        <v>131</v>
      </c>
      <c r="R224" s="101">
        <f t="shared" si="28"/>
        <v>1.5962000000000001</v>
      </c>
      <c r="S224" s="75">
        <v>70</v>
      </c>
      <c r="T224" s="75">
        <v>65</v>
      </c>
      <c r="U224" s="75">
        <v>5</v>
      </c>
      <c r="V224" s="75">
        <v>30</v>
      </c>
      <c r="W224" s="50" t="str">
        <f t="shared" si="23"/>
        <v>-</v>
      </c>
      <c r="X224" s="50">
        <f t="shared" si="24"/>
        <v>5</v>
      </c>
    </row>
    <row r="225" spans="2:24" x14ac:dyDescent="0.3">
      <c r="B225" s="83" t="str">
        <f t="shared" si="25"/>
        <v>No.2-56 UNC</v>
      </c>
      <c r="C225" s="77" t="s">
        <v>216</v>
      </c>
      <c r="D225" s="77"/>
      <c r="E225" s="74" t="s">
        <v>223</v>
      </c>
      <c r="F225" s="75" t="s">
        <v>111</v>
      </c>
      <c r="G225" s="75">
        <v>56</v>
      </c>
      <c r="H225" s="74" t="s">
        <v>463</v>
      </c>
      <c r="I225" s="74" t="s">
        <v>261</v>
      </c>
      <c r="J225" s="75" t="s">
        <v>313</v>
      </c>
      <c r="K225" s="58" t="s">
        <v>452</v>
      </c>
      <c r="L225" s="23">
        <f t="shared" si="26"/>
        <v>2.1840000000000002</v>
      </c>
      <c r="M225" s="85">
        <f t="shared" si="27"/>
        <v>0.45400000000000001</v>
      </c>
      <c r="N225" s="74">
        <v>60</v>
      </c>
      <c r="O225" s="101">
        <f t="array" ref="O225">IFERROR(INDEX($AD$11:$AE$100,MATCH($B225&amp;$I225,$Y$11:$Y$100&amp;$AC$11:$AC$100,0),MATCH($C225,$AD$9:$AE$9,0)),"-")</f>
        <v>2.1560000000000001</v>
      </c>
      <c r="P225" s="75" t="s">
        <v>131</v>
      </c>
      <c r="Q225" s="75" t="s">
        <v>131</v>
      </c>
      <c r="R225" s="101">
        <f t="shared" si="28"/>
        <v>1.8894</v>
      </c>
      <c r="S225" s="75">
        <v>75</v>
      </c>
      <c r="T225" s="75">
        <v>70</v>
      </c>
      <c r="U225" s="75">
        <v>5</v>
      </c>
      <c r="V225" s="75">
        <v>30</v>
      </c>
      <c r="W225" s="50" t="str">
        <f t="shared" si="23"/>
        <v>-</v>
      </c>
      <c r="X225" s="50">
        <f t="shared" si="24"/>
        <v>5</v>
      </c>
    </row>
    <row r="226" spans="2:24" x14ac:dyDescent="0.3">
      <c r="B226" s="83" t="str">
        <f t="shared" si="25"/>
        <v>No.3-48 UNC</v>
      </c>
      <c r="C226" s="77" t="s">
        <v>216</v>
      </c>
      <c r="D226" s="77"/>
      <c r="E226" s="74" t="s">
        <v>223</v>
      </c>
      <c r="F226" s="75" t="s">
        <v>112</v>
      </c>
      <c r="G226" s="75">
        <v>48</v>
      </c>
      <c r="H226" s="74" t="s">
        <v>463</v>
      </c>
      <c r="I226" s="74" t="s">
        <v>261</v>
      </c>
      <c r="J226" s="75" t="s">
        <v>313</v>
      </c>
      <c r="K226" s="58" t="s">
        <v>452</v>
      </c>
      <c r="L226" s="23">
        <f t="shared" si="26"/>
        <v>2.5150000000000001</v>
      </c>
      <c r="M226" s="85">
        <f t="shared" si="27"/>
        <v>0.52900000000000003</v>
      </c>
      <c r="N226" s="74">
        <v>60</v>
      </c>
      <c r="O226" s="101">
        <f t="array" ref="O226">IFERROR(INDEX($AD$11:$AE$100,MATCH($B226&amp;$I226,$Y$11:$Y$100&amp;$AC$11:$AC$100,0),MATCH($C226,$AD$9:$AE$9,0)),"-")</f>
        <v>2.476</v>
      </c>
      <c r="P226" s="75" t="s">
        <v>131</v>
      </c>
      <c r="Q226" s="75" t="s">
        <v>131</v>
      </c>
      <c r="R226" s="101">
        <f t="shared" si="28"/>
        <v>2.1713</v>
      </c>
      <c r="S226" s="75">
        <v>80</v>
      </c>
      <c r="T226" s="75">
        <v>75</v>
      </c>
      <c r="U226" s="75">
        <v>5</v>
      </c>
      <c r="V226" s="75">
        <v>30</v>
      </c>
      <c r="W226" s="50" t="str">
        <f t="shared" si="23"/>
        <v>-</v>
      </c>
      <c r="X226" s="50">
        <f t="shared" si="24"/>
        <v>5</v>
      </c>
    </row>
    <row r="227" spans="2:24" x14ac:dyDescent="0.3">
      <c r="B227" s="83" t="str">
        <f t="shared" si="25"/>
        <v>No.4-40 UNC</v>
      </c>
      <c r="C227" s="77" t="s">
        <v>216</v>
      </c>
      <c r="D227" s="77"/>
      <c r="E227" s="74" t="s">
        <v>223</v>
      </c>
      <c r="F227" s="75" t="s">
        <v>113</v>
      </c>
      <c r="G227" s="75">
        <v>40</v>
      </c>
      <c r="H227" s="74" t="s">
        <v>463</v>
      </c>
      <c r="I227" s="74" t="s">
        <v>261</v>
      </c>
      <c r="J227" s="75" t="s">
        <v>313</v>
      </c>
      <c r="K227" s="58" t="s">
        <v>452</v>
      </c>
      <c r="L227" s="23">
        <f t="shared" si="26"/>
        <v>2.8450000000000002</v>
      </c>
      <c r="M227" s="85">
        <f t="shared" si="27"/>
        <v>0.63500000000000001</v>
      </c>
      <c r="N227" s="74">
        <v>60</v>
      </c>
      <c r="O227" s="101">
        <f t="array" ref="O227">IFERROR(INDEX($AD$11:$AE$100,MATCH($B227&amp;$I227,$Y$11:$Y$100&amp;$AC$11:$AC$100,0),MATCH($C227,$AD$9:$AE$9,0)),"-")</f>
        <v>2.7919999999999998</v>
      </c>
      <c r="P227" s="75" t="s">
        <v>131</v>
      </c>
      <c r="Q227" s="75" t="s">
        <v>131</v>
      </c>
      <c r="R227" s="101">
        <f t="shared" si="28"/>
        <v>2.4325999999999999</v>
      </c>
      <c r="S227" s="75">
        <v>89</v>
      </c>
      <c r="T227" s="75">
        <v>84</v>
      </c>
      <c r="U227" s="75">
        <v>5</v>
      </c>
      <c r="V227" s="75">
        <v>20</v>
      </c>
      <c r="W227" s="50" t="str">
        <f t="shared" si="23"/>
        <v>-</v>
      </c>
      <c r="X227" s="50">
        <f t="shared" si="24"/>
        <v>5</v>
      </c>
    </row>
    <row r="228" spans="2:24" x14ac:dyDescent="0.3">
      <c r="B228" s="83" t="str">
        <f t="shared" si="25"/>
        <v>No.5-40 UNC</v>
      </c>
      <c r="C228" s="77" t="s">
        <v>216</v>
      </c>
      <c r="D228" s="77"/>
      <c r="E228" s="74" t="s">
        <v>223</v>
      </c>
      <c r="F228" s="75" t="s">
        <v>114</v>
      </c>
      <c r="G228" s="75">
        <v>40</v>
      </c>
      <c r="H228" s="74" t="s">
        <v>463</v>
      </c>
      <c r="I228" s="74" t="s">
        <v>261</v>
      </c>
      <c r="J228" s="75" t="s">
        <v>313</v>
      </c>
      <c r="K228" s="58" t="s">
        <v>452</v>
      </c>
      <c r="L228" s="23">
        <f t="shared" si="26"/>
        <v>3.1749999999999998</v>
      </c>
      <c r="M228" s="85">
        <f t="shared" si="27"/>
        <v>0.63500000000000001</v>
      </c>
      <c r="N228" s="74">
        <v>60</v>
      </c>
      <c r="O228" s="101">
        <f t="array" ref="O228">IFERROR(INDEX($AD$11:$AE$100,MATCH($B228&amp;$I228,$Y$11:$Y$100&amp;$AC$11:$AC$100,0),MATCH($C228,$AD$9:$AE$9,0)),"-")</f>
        <v>3.1219999999999999</v>
      </c>
      <c r="P228" s="75" t="s">
        <v>131</v>
      </c>
      <c r="Q228" s="75" t="s">
        <v>131</v>
      </c>
      <c r="R228" s="101">
        <f t="shared" si="28"/>
        <v>2.7625999999999999</v>
      </c>
      <c r="S228" s="75">
        <v>88</v>
      </c>
      <c r="T228" s="75">
        <v>83</v>
      </c>
      <c r="U228" s="75">
        <v>5</v>
      </c>
      <c r="V228" s="75">
        <v>20</v>
      </c>
      <c r="W228" s="50" t="str">
        <f t="shared" si="23"/>
        <v>-</v>
      </c>
      <c r="X228" s="50">
        <f t="shared" si="24"/>
        <v>5</v>
      </c>
    </row>
    <row r="229" spans="2:24" x14ac:dyDescent="0.3">
      <c r="B229" s="83" t="str">
        <f t="shared" si="25"/>
        <v>No.6-32 UNC</v>
      </c>
      <c r="C229" s="77" t="s">
        <v>216</v>
      </c>
      <c r="D229" s="77"/>
      <c r="E229" s="74" t="s">
        <v>223</v>
      </c>
      <c r="F229" s="75" t="s">
        <v>115</v>
      </c>
      <c r="G229" s="75">
        <v>32</v>
      </c>
      <c r="H229" s="74" t="s">
        <v>463</v>
      </c>
      <c r="I229" s="74" t="s">
        <v>261</v>
      </c>
      <c r="J229" s="75" t="s">
        <v>313</v>
      </c>
      <c r="K229" s="58" t="s">
        <v>452</v>
      </c>
      <c r="L229" s="23">
        <f t="shared" si="26"/>
        <v>3.5049999999999999</v>
      </c>
      <c r="M229" s="85">
        <f t="shared" si="27"/>
        <v>0.79400000000000004</v>
      </c>
      <c r="N229" s="74">
        <v>60</v>
      </c>
      <c r="O229" s="101">
        <f t="array" ref="O229">IFERROR(INDEX($AD$11:$AE$100,MATCH($B229&amp;$I229,$Y$11:$Y$100&amp;$AC$11:$AC$100,0),MATCH($C229,$AD$9:$AE$9,0)),"-")</f>
        <v>3.427</v>
      </c>
      <c r="P229" s="75" t="s">
        <v>131</v>
      </c>
      <c r="Q229" s="75" t="s">
        <v>131</v>
      </c>
      <c r="R229" s="101">
        <f t="shared" si="28"/>
        <v>2.9893999999999998</v>
      </c>
      <c r="S229" s="75">
        <v>101</v>
      </c>
      <c r="T229" s="75">
        <v>93</v>
      </c>
      <c r="U229" s="75">
        <v>8</v>
      </c>
      <c r="V229" s="75">
        <v>15</v>
      </c>
      <c r="W229" s="50" t="str">
        <f t="shared" si="23"/>
        <v>-</v>
      </c>
      <c r="X229" s="50">
        <f t="shared" si="24"/>
        <v>8</v>
      </c>
    </row>
    <row r="230" spans="2:24" x14ac:dyDescent="0.3">
      <c r="B230" s="83" t="str">
        <f t="shared" si="25"/>
        <v>No.8-32 UNC</v>
      </c>
      <c r="C230" s="77" t="s">
        <v>216</v>
      </c>
      <c r="D230" s="77"/>
      <c r="E230" s="74" t="s">
        <v>223</v>
      </c>
      <c r="F230" s="75" t="s">
        <v>116</v>
      </c>
      <c r="G230" s="75">
        <v>32</v>
      </c>
      <c r="H230" s="74" t="s">
        <v>463</v>
      </c>
      <c r="I230" s="74" t="s">
        <v>261</v>
      </c>
      <c r="J230" s="75" t="s">
        <v>313</v>
      </c>
      <c r="K230" s="58" t="s">
        <v>452</v>
      </c>
      <c r="L230" s="23">
        <f t="shared" si="26"/>
        <v>4.1660000000000004</v>
      </c>
      <c r="M230" s="85">
        <f t="shared" si="27"/>
        <v>0.79400000000000004</v>
      </c>
      <c r="N230" s="74">
        <v>60</v>
      </c>
      <c r="O230" s="101">
        <f t="array" ref="O230">IFERROR(INDEX($AD$11:$AE$100,MATCH($B230&amp;$I230,$Y$11:$Y$100&amp;$AC$11:$AC$100,0),MATCH($C230,$AD$9:$AE$9,0)),"-")</f>
        <v>4.09</v>
      </c>
      <c r="P230" s="75" t="s">
        <v>131</v>
      </c>
      <c r="Q230" s="75" t="s">
        <v>131</v>
      </c>
      <c r="R230" s="101">
        <f t="shared" si="28"/>
        <v>3.6503999999999999</v>
      </c>
      <c r="S230" s="75">
        <v>104</v>
      </c>
      <c r="T230" s="75">
        <v>96</v>
      </c>
      <c r="U230" s="75">
        <v>8</v>
      </c>
      <c r="V230" s="75">
        <v>15</v>
      </c>
      <c r="W230" s="50" t="str">
        <f t="shared" si="23"/>
        <v>-</v>
      </c>
      <c r="X230" s="50">
        <f t="shared" si="24"/>
        <v>8</v>
      </c>
    </row>
    <row r="231" spans="2:24" x14ac:dyDescent="0.3">
      <c r="B231" s="83" t="str">
        <f t="shared" si="25"/>
        <v>No.10-24 UNC</v>
      </c>
      <c r="C231" s="77" t="s">
        <v>216</v>
      </c>
      <c r="D231" s="77"/>
      <c r="E231" s="74" t="s">
        <v>223</v>
      </c>
      <c r="F231" s="75" t="s">
        <v>225</v>
      </c>
      <c r="G231" s="75">
        <v>24</v>
      </c>
      <c r="H231" s="74" t="s">
        <v>463</v>
      </c>
      <c r="I231" s="74" t="s">
        <v>261</v>
      </c>
      <c r="J231" s="75" t="s">
        <v>313</v>
      </c>
      <c r="K231" s="58" t="s">
        <v>452</v>
      </c>
      <c r="L231" s="23">
        <f t="shared" si="26"/>
        <v>4.8259999999999996</v>
      </c>
      <c r="M231" s="85">
        <f t="shared" si="27"/>
        <v>1.0580000000000001</v>
      </c>
      <c r="N231" s="74">
        <v>60</v>
      </c>
      <c r="O231" s="101">
        <f t="array" ref="O231">IFERROR(INDEX($AD$11:$AE$100,MATCH($B231&amp;$I231,$Y$11:$Y$100&amp;$AC$11:$AC$100,0),MATCH($C231,$AD$9:$AE$9,0)),"-")</f>
        <v>4.7039999999999997</v>
      </c>
      <c r="P231" s="75" t="s">
        <v>131</v>
      </c>
      <c r="Q231" s="75" t="s">
        <v>131</v>
      </c>
      <c r="R231" s="101">
        <f t="shared" si="28"/>
        <v>4.1386000000000003</v>
      </c>
      <c r="S231" s="75">
        <v>114</v>
      </c>
      <c r="T231" s="75">
        <v>108</v>
      </c>
      <c r="U231" s="75">
        <v>8</v>
      </c>
      <c r="V231" s="75">
        <v>15</v>
      </c>
      <c r="W231" s="50" t="str">
        <f t="shared" si="23"/>
        <v>-</v>
      </c>
      <c r="X231" s="50">
        <f t="shared" si="24"/>
        <v>6</v>
      </c>
    </row>
    <row r="232" spans="2:24" x14ac:dyDescent="0.3">
      <c r="B232" s="83" t="str">
        <f t="shared" si="25"/>
        <v>No.12-24 UNC</v>
      </c>
      <c r="C232" s="77" t="s">
        <v>216</v>
      </c>
      <c r="D232" s="77"/>
      <c r="E232" s="74" t="s">
        <v>223</v>
      </c>
      <c r="F232" s="75" t="s">
        <v>226</v>
      </c>
      <c r="G232" s="75">
        <v>24</v>
      </c>
      <c r="H232" s="74" t="s">
        <v>463</v>
      </c>
      <c r="I232" s="74" t="s">
        <v>261</v>
      </c>
      <c r="J232" s="75" t="s">
        <v>313</v>
      </c>
      <c r="K232" s="58" t="s">
        <v>452</v>
      </c>
      <c r="L232" s="23">
        <f t="shared" si="26"/>
        <v>5.4859999999999998</v>
      </c>
      <c r="M232" s="85">
        <f t="shared" si="27"/>
        <v>1.0580000000000001</v>
      </c>
      <c r="N232" s="74">
        <v>60</v>
      </c>
      <c r="O232" s="101">
        <f t="array" ref="O232">IFERROR(INDEX($AD$11:$AE$100,MATCH($B232&amp;$I232,$Y$11:$Y$100&amp;$AC$11:$AC$100,0),MATCH($C232,$AD$9:$AE$9,0)),"-")</f>
        <v>5.367</v>
      </c>
      <c r="P232" s="75" t="s">
        <v>131</v>
      </c>
      <c r="Q232" s="75" t="s">
        <v>131</v>
      </c>
      <c r="R232" s="101">
        <f t="shared" si="28"/>
        <v>4.7986000000000004</v>
      </c>
      <c r="S232" s="75">
        <v>119</v>
      </c>
      <c r="T232" s="75">
        <v>111</v>
      </c>
      <c r="U232" s="75">
        <v>8</v>
      </c>
      <c r="V232" s="75">
        <v>15</v>
      </c>
      <c r="W232" s="50" t="str">
        <f t="shared" si="23"/>
        <v>-</v>
      </c>
      <c r="X232" s="50">
        <f t="shared" si="24"/>
        <v>8</v>
      </c>
    </row>
    <row r="233" spans="2:24" x14ac:dyDescent="0.3">
      <c r="B233" s="83" t="str">
        <f t="shared" si="25"/>
        <v>1/4-20 UNC</v>
      </c>
      <c r="C233" s="77" t="s">
        <v>216</v>
      </c>
      <c r="D233" s="77"/>
      <c r="E233" s="74" t="s">
        <v>223</v>
      </c>
      <c r="F233" s="84" t="s">
        <v>41</v>
      </c>
      <c r="G233" s="75">
        <v>20</v>
      </c>
      <c r="H233" s="74" t="s">
        <v>463</v>
      </c>
      <c r="I233" s="74" t="s">
        <v>261</v>
      </c>
      <c r="J233" s="75" t="s">
        <v>313</v>
      </c>
      <c r="K233" s="58" t="s">
        <v>452</v>
      </c>
      <c r="L233" s="23">
        <f t="shared" si="26"/>
        <v>6.35</v>
      </c>
      <c r="M233" s="85">
        <f t="shared" si="27"/>
        <v>1.27</v>
      </c>
      <c r="N233" s="74">
        <v>60</v>
      </c>
      <c r="O233" s="101">
        <f t="array" ref="O233">IFERROR(INDEX($AD$11:$AE$100,MATCH($B233&amp;$I233,$Y$11:$Y$100&amp;$AC$11:$AC$100,0),MATCH($C233,$AD$9:$AE$9,0)),"-")</f>
        <v>6.4980000000000002</v>
      </c>
      <c r="P233" s="75" t="s">
        <v>131</v>
      </c>
      <c r="Q233" s="75" t="s">
        <v>131</v>
      </c>
      <c r="R233" s="101">
        <f t="shared" si="28"/>
        <v>5.5251000000000001</v>
      </c>
      <c r="S233" s="75">
        <v>132</v>
      </c>
      <c r="T233" s="75">
        <v>124</v>
      </c>
      <c r="U233" s="75">
        <v>8</v>
      </c>
      <c r="V233" s="75">
        <v>15</v>
      </c>
      <c r="W233" s="50" t="str">
        <f t="shared" si="23"/>
        <v>-</v>
      </c>
      <c r="X233" s="50">
        <f t="shared" si="24"/>
        <v>8</v>
      </c>
    </row>
    <row r="234" spans="2:24" x14ac:dyDescent="0.3">
      <c r="B234" s="83" t="str">
        <f t="shared" si="25"/>
        <v>5/16-18 UNC</v>
      </c>
      <c r="C234" s="77" t="s">
        <v>216</v>
      </c>
      <c r="D234" s="77"/>
      <c r="E234" s="74" t="s">
        <v>223</v>
      </c>
      <c r="F234" s="84" t="s">
        <v>49</v>
      </c>
      <c r="G234" s="75">
        <v>18</v>
      </c>
      <c r="H234" s="74" t="s">
        <v>463</v>
      </c>
      <c r="I234" s="74" t="s">
        <v>261</v>
      </c>
      <c r="J234" s="75" t="s">
        <v>313</v>
      </c>
      <c r="K234" s="58" t="s">
        <v>452</v>
      </c>
      <c r="L234" s="23">
        <f t="shared" si="26"/>
        <v>7.9375</v>
      </c>
      <c r="M234" s="85">
        <f t="shared" si="27"/>
        <v>1.411</v>
      </c>
      <c r="N234" s="74">
        <v>60</v>
      </c>
      <c r="O234" s="101">
        <f t="array" ref="O234">IFERROR(INDEX($AD$11:$AE$100,MATCH($B234&amp;$I234,$Y$11:$Y$100&amp;$AC$11:$AC$100,0),MATCH($C234,$AD$9:$AE$9,0)),"-")</f>
        <v>7.766</v>
      </c>
      <c r="P234" s="75" t="s">
        <v>131</v>
      </c>
      <c r="Q234" s="75" t="s">
        <v>131</v>
      </c>
      <c r="R234" s="101">
        <f t="shared" si="28"/>
        <v>7.0209999999999999</v>
      </c>
      <c r="S234" s="75">
        <v>142</v>
      </c>
      <c r="T234" s="75">
        <v>134</v>
      </c>
      <c r="U234" s="75">
        <v>8</v>
      </c>
      <c r="V234" s="75">
        <v>10</v>
      </c>
      <c r="W234" s="50" t="str">
        <f t="shared" si="23"/>
        <v>-</v>
      </c>
      <c r="X234" s="50">
        <f t="shared" si="24"/>
        <v>8</v>
      </c>
    </row>
    <row r="235" spans="2:24" x14ac:dyDescent="0.3">
      <c r="B235" s="83" t="str">
        <f t="shared" si="25"/>
        <v>3/8-16 UNC</v>
      </c>
      <c r="C235" s="77" t="s">
        <v>216</v>
      </c>
      <c r="D235" s="77"/>
      <c r="E235" s="74" t="s">
        <v>223</v>
      </c>
      <c r="F235" s="84" t="s">
        <v>229</v>
      </c>
      <c r="G235" s="75">
        <v>16</v>
      </c>
      <c r="H235" s="74" t="s">
        <v>463</v>
      </c>
      <c r="I235" s="74" t="s">
        <v>261</v>
      </c>
      <c r="J235" s="75" t="s">
        <v>313</v>
      </c>
      <c r="K235" s="58" t="s">
        <v>452</v>
      </c>
      <c r="L235" s="23">
        <f t="shared" si="26"/>
        <v>9.5249999999999986</v>
      </c>
      <c r="M235" s="85">
        <f t="shared" si="27"/>
        <v>1.5880000000000001</v>
      </c>
      <c r="N235" s="74">
        <v>60</v>
      </c>
      <c r="O235" s="101">
        <f t="array" ref="O235">IFERROR(INDEX($AD$11:$AE$100,MATCH($B235&amp;$I235,$Y$11:$Y$100&amp;$AC$11:$AC$100,0),MATCH($C235,$AD$9:$AE$9,0)),"-")</f>
        <v>9.3249999999999993</v>
      </c>
      <c r="P235" s="75" t="s">
        <v>131</v>
      </c>
      <c r="Q235" s="75" t="s">
        <v>131</v>
      </c>
      <c r="R235" s="101">
        <f t="shared" si="28"/>
        <v>8.4939</v>
      </c>
      <c r="S235" s="75">
        <v>152</v>
      </c>
      <c r="T235" s="75">
        <v>144</v>
      </c>
      <c r="U235" s="75">
        <v>8</v>
      </c>
      <c r="V235" s="75">
        <v>10</v>
      </c>
      <c r="W235" s="50" t="str">
        <f t="shared" si="23"/>
        <v>-</v>
      </c>
      <c r="X235" s="50">
        <f t="shared" si="24"/>
        <v>8</v>
      </c>
    </row>
    <row r="236" spans="2:24" x14ac:dyDescent="0.3">
      <c r="B236" s="83" t="str">
        <f t="shared" si="25"/>
        <v>7/16-14 UNC</v>
      </c>
      <c r="C236" s="77" t="s">
        <v>216</v>
      </c>
      <c r="D236" s="77"/>
      <c r="E236" s="74" t="s">
        <v>223</v>
      </c>
      <c r="F236" s="84" t="s">
        <v>230</v>
      </c>
      <c r="G236" s="75">
        <v>14</v>
      </c>
      <c r="H236" s="74" t="s">
        <v>463</v>
      </c>
      <c r="I236" s="74" t="s">
        <v>261</v>
      </c>
      <c r="J236" s="75" t="s">
        <v>313</v>
      </c>
      <c r="K236" s="58" t="s">
        <v>452</v>
      </c>
      <c r="L236" s="23">
        <f t="shared" si="26"/>
        <v>11.112499999999999</v>
      </c>
      <c r="M236" s="85">
        <f t="shared" si="27"/>
        <v>1.8140000000000001</v>
      </c>
      <c r="N236" s="74">
        <v>60</v>
      </c>
      <c r="O236" s="101">
        <f t="array" ref="O236">IFERROR(INDEX($AD$11:$AE$100,MATCH($B236&amp;$I236,$Y$11:$Y$100&amp;$AC$11:$AC$100,0),MATCH($C236,$AD$9:$AE$9,0)),"-")</f>
        <v>10.874000000000001</v>
      </c>
      <c r="P236" s="75" t="s">
        <v>131</v>
      </c>
      <c r="Q236" s="75" t="s">
        <v>131</v>
      </c>
      <c r="R236" s="101">
        <f t="shared" si="28"/>
        <v>9.9341000000000008</v>
      </c>
      <c r="S236" s="75">
        <v>162</v>
      </c>
      <c r="T236" s="75">
        <v>154</v>
      </c>
      <c r="U236" s="75">
        <v>8</v>
      </c>
      <c r="V236" s="75">
        <v>10</v>
      </c>
      <c r="W236" s="50" t="str">
        <f t="shared" si="23"/>
        <v>-</v>
      </c>
      <c r="X236" s="50">
        <f t="shared" si="24"/>
        <v>8</v>
      </c>
    </row>
    <row r="237" spans="2:24" x14ac:dyDescent="0.3">
      <c r="B237" s="83" t="str">
        <f t="shared" si="25"/>
        <v>1/2-13 UNC</v>
      </c>
      <c r="C237" s="77" t="s">
        <v>216</v>
      </c>
      <c r="D237" s="77"/>
      <c r="E237" s="74" t="s">
        <v>223</v>
      </c>
      <c r="F237" s="84" t="s">
        <v>50</v>
      </c>
      <c r="G237" s="75">
        <v>13</v>
      </c>
      <c r="H237" s="74" t="s">
        <v>463</v>
      </c>
      <c r="I237" s="74" t="s">
        <v>261</v>
      </c>
      <c r="J237" s="75" t="s">
        <v>313</v>
      </c>
      <c r="K237" s="58" t="s">
        <v>452</v>
      </c>
      <c r="L237" s="23">
        <f t="shared" si="26"/>
        <v>12.7</v>
      </c>
      <c r="M237" s="85">
        <f t="shared" si="27"/>
        <v>1.954</v>
      </c>
      <c r="N237" s="74">
        <v>60</v>
      </c>
      <c r="O237" s="101">
        <f t="array" ref="O237">IFERROR(INDEX($AD$11:$AE$100,MATCH($B237&amp;$I237,$Y$11:$Y$100&amp;$AC$11:$AC$100,0),MATCH($C237,$AD$9:$AE$9,0)),"-")</f>
        <v>12.441000000000001</v>
      </c>
      <c r="P237" s="75" t="s">
        <v>131</v>
      </c>
      <c r="Q237" s="75" t="s">
        <v>131</v>
      </c>
      <c r="R237" s="101">
        <f t="shared" si="28"/>
        <v>11.430899999999999</v>
      </c>
      <c r="S237" s="75">
        <v>173</v>
      </c>
      <c r="T237" s="75">
        <v>165</v>
      </c>
      <c r="U237" s="75">
        <v>8</v>
      </c>
      <c r="V237" s="75">
        <v>10</v>
      </c>
      <c r="W237" s="50" t="str">
        <f t="shared" si="23"/>
        <v>-</v>
      </c>
      <c r="X237" s="50">
        <f t="shared" si="24"/>
        <v>8</v>
      </c>
    </row>
    <row r="238" spans="2:24" x14ac:dyDescent="0.3">
      <c r="B238" s="83" t="str">
        <f t="shared" si="25"/>
        <v>9/16-12 UNC</v>
      </c>
      <c r="C238" s="77" t="s">
        <v>216</v>
      </c>
      <c r="D238" s="77"/>
      <c r="E238" s="74" t="s">
        <v>223</v>
      </c>
      <c r="F238" s="84" t="s">
        <v>51</v>
      </c>
      <c r="G238" s="75">
        <v>12</v>
      </c>
      <c r="H238" s="74" t="s">
        <v>463</v>
      </c>
      <c r="I238" s="74" t="s">
        <v>261</v>
      </c>
      <c r="J238" s="75" t="s">
        <v>313</v>
      </c>
      <c r="K238" s="58" t="s">
        <v>452</v>
      </c>
      <c r="L238" s="23">
        <f t="shared" si="26"/>
        <v>14.2875</v>
      </c>
      <c r="M238" s="85">
        <f t="shared" si="27"/>
        <v>2.117</v>
      </c>
      <c r="N238" s="74">
        <v>60</v>
      </c>
      <c r="O238" s="101">
        <f t="array" ref="O238">IFERROR(INDEX($AD$11:$AE$100,MATCH($B238&amp;$I238,$Y$11:$Y$100&amp;$AC$11:$AC$100,0),MATCH($C238,$AD$9:$AE$9,0)),"-")</f>
        <v>14.003</v>
      </c>
      <c r="P238" s="75" t="s">
        <v>131</v>
      </c>
      <c r="Q238" s="75" t="s">
        <v>131</v>
      </c>
      <c r="R238" s="101">
        <f t="shared" si="28"/>
        <v>12.912699999999999</v>
      </c>
      <c r="S238" s="75">
        <v>181</v>
      </c>
      <c r="T238" s="75">
        <v>173</v>
      </c>
      <c r="U238" s="75">
        <v>8</v>
      </c>
      <c r="V238" s="75">
        <v>10</v>
      </c>
      <c r="W238" s="50" t="str">
        <f t="shared" si="23"/>
        <v>-</v>
      </c>
      <c r="X238" s="50">
        <f t="shared" si="24"/>
        <v>8</v>
      </c>
    </row>
    <row r="239" spans="2:24" x14ac:dyDescent="0.3">
      <c r="B239" s="83" t="str">
        <f t="shared" si="25"/>
        <v>5/8-11 UNC</v>
      </c>
      <c r="C239" s="77" t="s">
        <v>216</v>
      </c>
      <c r="D239" s="77"/>
      <c r="E239" s="74" t="s">
        <v>223</v>
      </c>
      <c r="F239" s="84" t="s">
        <v>233</v>
      </c>
      <c r="G239" s="75">
        <v>11</v>
      </c>
      <c r="H239" s="74" t="s">
        <v>463</v>
      </c>
      <c r="I239" s="74" t="s">
        <v>261</v>
      </c>
      <c r="J239" s="75" t="s">
        <v>313</v>
      </c>
      <c r="K239" s="58" t="s">
        <v>452</v>
      </c>
      <c r="L239" s="23">
        <f t="shared" si="26"/>
        <v>15.875</v>
      </c>
      <c r="M239" s="85">
        <f t="shared" si="27"/>
        <v>2.3090000000000002</v>
      </c>
      <c r="N239" s="74">
        <v>60</v>
      </c>
      <c r="O239" s="101">
        <f t="array" ref="O239">IFERROR(INDEX($AD$11:$AE$100,MATCH($B239&amp;$I239,$Y$11:$Y$100&amp;$AC$11:$AC$100,0),MATCH($C239,$AD$9:$AE$9,0)),"-")</f>
        <v>15.558999999999999</v>
      </c>
      <c r="P239" s="75" t="s">
        <v>131</v>
      </c>
      <c r="Q239" s="75" t="s">
        <v>131</v>
      </c>
      <c r="R239" s="101">
        <f t="shared" si="28"/>
        <v>14.3752</v>
      </c>
      <c r="S239" s="75">
        <v>191</v>
      </c>
      <c r="T239" s="75">
        <v>183</v>
      </c>
      <c r="U239" s="75">
        <v>8</v>
      </c>
      <c r="V239" s="75">
        <v>10</v>
      </c>
      <c r="W239" s="50" t="str">
        <f t="shared" si="23"/>
        <v>-</v>
      </c>
      <c r="X239" s="50">
        <f t="shared" si="24"/>
        <v>8</v>
      </c>
    </row>
    <row r="240" spans="2:24" x14ac:dyDescent="0.3">
      <c r="B240" s="83" t="str">
        <f t="shared" si="25"/>
        <v>3/4-10 UNC</v>
      </c>
      <c r="C240" s="77" t="s">
        <v>216</v>
      </c>
      <c r="D240" s="77"/>
      <c r="E240" s="74" t="s">
        <v>223</v>
      </c>
      <c r="F240" s="84" t="s">
        <v>74</v>
      </c>
      <c r="G240" s="75">
        <v>10</v>
      </c>
      <c r="H240" s="74" t="s">
        <v>463</v>
      </c>
      <c r="I240" s="74" t="s">
        <v>261</v>
      </c>
      <c r="J240" s="75" t="s">
        <v>313</v>
      </c>
      <c r="K240" s="58" t="s">
        <v>452</v>
      </c>
      <c r="L240" s="23">
        <f t="shared" si="26"/>
        <v>19.049999999999997</v>
      </c>
      <c r="M240" s="85">
        <f t="shared" si="27"/>
        <v>2.54</v>
      </c>
      <c r="N240" s="74">
        <v>60</v>
      </c>
      <c r="O240" s="101">
        <f t="array" ref="O240">IFERROR(INDEX($AD$11:$AE$100,MATCH($B240&amp;$I240,$Y$11:$Y$100&amp;$AC$11:$AC$100,0),MATCH($C240,$AD$9:$AE$9,0)),"-")</f>
        <v>18.693999999999999</v>
      </c>
      <c r="P240" s="75" t="s">
        <v>131</v>
      </c>
      <c r="Q240" s="75" t="s">
        <v>131</v>
      </c>
      <c r="R240" s="101">
        <f t="shared" si="28"/>
        <v>17.400200000000002</v>
      </c>
      <c r="S240" s="75">
        <v>203</v>
      </c>
      <c r="T240" s="75">
        <v>195</v>
      </c>
      <c r="U240" s="75">
        <v>8</v>
      </c>
      <c r="V240" s="75">
        <v>10</v>
      </c>
      <c r="W240" s="50" t="str">
        <f t="shared" si="23"/>
        <v>-</v>
      </c>
      <c r="X240" s="50">
        <f t="shared" si="24"/>
        <v>8</v>
      </c>
    </row>
    <row r="241" spans="2:24" x14ac:dyDescent="0.3">
      <c r="B241" s="83" t="str">
        <f t="shared" si="25"/>
        <v>7/8-9 UNC</v>
      </c>
      <c r="C241" s="77" t="s">
        <v>216</v>
      </c>
      <c r="D241" s="77"/>
      <c r="E241" s="74" t="s">
        <v>223</v>
      </c>
      <c r="F241" s="84" t="s">
        <v>235</v>
      </c>
      <c r="G241" s="75">
        <v>9</v>
      </c>
      <c r="H241" s="74" t="s">
        <v>463</v>
      </c>
      <c r="I241" s="74" t="s">
        <v>261</v>
      </c>
      <c r="J241" s="75" t="s">
        <v>313</v>
      </c>
      <c r="K241" s="58" t="s">
        <v>452</v>
      </c>
      <c r="L241" s="23">
        <f t="shared" si="26"/>
        <v>22.224999999999998</v>
      </c>
      <c r="M241" s="85">
        <f t="shared" si="27"/>
        <v>2.8220000000000001</v>
      </c>
      <c r="N241" s="74">
        <v>60</v>
      </c>
      <c r="O241" s="101">
        <f t="array" ref="O241">IFERROR(INDEX($AD$11:$AE$100,MATCH($B241&amp;$I241,$Y$11:$Y$100&amp;$AC$11:$AC$100,0),MATCH($C241,$AD$9:$AE$9,0)),"-")</f>
        <v>21.821000000000002</v>
      </c>
      <c r="P241" s="75" t="s">
        <v>131</v>
      </c>
      <c r="Q241" s="75" t="s">
        <v>131</v>
      </c>
      <c r="R241" s="101">
        <f t="shared" si="28"/>
        <v>20.3919</v>
      </c>
      <c r="S241" s="75">
        <v>216</v>
      </c>
      <c r="T241" s="75">
        <v>208</v>
      </c>
      <c r="U241" s="75">
        <v>8</v>
      </c>
      <c r="V241" s="75">
        <v>10</v>
      </c>
      <c r="W241" s="50" t="str">
        <f t="shared" si="23"/>
        <v>-</v>
      </c>
      <c r="X241" s="50">
        <f t="shared" si="24"/>
        <v>8</v>
      </c>
    </row>
    <row r="242" spans="2:24" x14ac:dyDescent="0.3">
      <c r="B242" s="83" t="str">
        <f t="shared" si="25"/>
        <v>1-8 UNC</v>
      </c>
      <c r="C242" s="77" t="s">
        <v>216</v>
      </c>
      <c r="D242" s="77"/>
      <c r="E242" s="74" t="s">
        <v>223</v>
      </c>
      <c r="F242" s="84" t="s">
        <v>236</v>
      </c>
      <c r="G242" s="75">
        <v>8</v>
      </c>
      <c r="H242" s="74" t="s">
        <v>463</v>
      </c>
      <c r="I242" s="74" t="s">
        <v>261</v>
      </c>
      <c r="J242" s="75" t="s">
        <v>313</v>
      </c>
      <c r="K242" s="58" t="s">
        <v>452</v>
      </c>
      <c r="L242" s="23">
        <f t="shared" si="26"/>
        <v>25.4</v>
      </c>
      <c r="M242" s="85">
        <f t="shared" si="27"/>
        <v>3.1749999999999998</v>
      </c>
      <c r="N242" s="74">
        <v>60</v>
      </c>
      <c r="O242" s="101">
        <f t="array" ref="O242">IFERROR(INDEX($AD$11:$AE$100,MATCH($B242&amp;$I242,$Y$11:$Y$100&amp;$AC$11:$AC$100,0),MATCH($C242,$AD$9:$AE$9,0)),"-")</f>
        <v>24.936</v>
      </c>
      <c r="P242" s="75" t="s">
        <v>131</v>
      </c>
      <c r="Q242" s="75" t="s">
        <v>131</v>
      </c>
      <c r="R242" s="101">
        <f t="shared" si="28"/>
        <v>23.337800000000001</v>
      </c>
      <c r="S242" s="75">
        <v>233</v>
      </c>
      <c r="T242" s="75">
        <v>223</v>
      </c>
      <c r="U242" s="75">
        <v>10</v>
      </c>
      <c r="V242" s="75">
        <v>5</v>
      </c>
      <c r="W242" s="50" t="str">
        <f t="shared" si="23"/>
        <v>-</v>
      </c>
      <c r="X242" s="50">
        <f t="shared" si="24"/>
        <v>10</v>
      </c>
    </row>
    <row r="243" spans="2:24" x14ac:dyDescent="0.3">
      <c r="B243" s="83" t="str">
        <f t="shared" si="25"/>
        <v>1 1/8-7 UNC</v>
      </c>
      <c r="C243" s="77" t="s">
        <v>216</v>
      </c>
      <c r="D243" s="77"/>
      <c r="E243" s="74" t="s">
        <v>223</v>
      </c>
      <c r="F243" s="84" t="s">
        <v>55</v>
      </c>
      <c r="G243" s="75">
        <v>7</v>
      </c>
      <c r="H243" s="74" t="s">
        <v>463</v>
      </c>
      <c r="I243" s="74" t="s">
        <v>261</v>
      </c>
      <c r="J243" s="75" t="s">
        <v>313</v>
      </c>
      <c r="K243" s="58" t="s">
        <v>452</v>
      </c>
      <c r="L243" s="23">
        <f t="shared" si="26"/>
        <v>28.574999999999999</v>
      </c>
      <c r="M243" s="85">
        <f t="shared" si="27"/>
        <v>3.629</v>
      </c>
      <c r="N243" s="74">
        <v>60</v>
      </c>
      <c r="O243" s="101">
        <f t="array" ref="O243">IFERROR(INDEX($AD$11:$AE$100,MATCH($B243&amp;$I243,$Y$11:$Y$100&amp;$AC$11:$AC$100,0),MATCH($C243,$AD$9:$AE$9,0)),"-")</f>
        <v>28.027000000000001</v>
      </c>
      <c r="P243" s="75" t="s">
        <v>131</v>
      </c>
      <c r="Q243" s="75" t="s">
        <v>131</v>
      </c>
      <c r="R243" s="101">
        <f t="shared" si="28"/>
        <v>26.2182</v>
      </c>
      <c r="S243" s="75">
        <v>248</v>
      </c>
      <c r="T243" s="75">
        <v>238</v>
      </c>
      <c r="U243" s="75">
        <v>10</v>
      </c>
      <c r="V243" s="75">
        <v>5</v>
      </c>
      <c r="W243" s="50" t="str">
        <f t="shared" si="23"/>
        <v>-</v>
      </c>
      <c r="X243" s="50">
        <f t="shared" si="24"/>
        <v>10</v>
      </c>
    </row>
    <row r="244" spans="2:24" x14ac:dyDescent="0.3">
      <c r="B244" s="83" t="str">
        <f t="shared" si="25"/>
        <v>1 1/4-7 UNC</v>
      </c>
      <c r="C244" s="77" t="s">
        <v>216</v>
      </c>
      <c r="D244" s="77"/>
      <c r="E244" s="74" t="s">
        <v>223</v>
      </c>
      <c r="F244" s="84" t="s">
        <v>238</v>
      </c>
      <c r="G244" s="75">
        <v>7</v>
      </c>
      <c r="H244" s="74" t="s">
        <v>463</v>
      </c>
      <c r="I244" s="74" t="s">
        <v>261</v>
      </c>
      <c r="J244" s="75" t="s">
        <v>313</v>
      </c>
      <c r="K244" s="58" t="s">
        <v>452</v>
      </c>
      <c r="L244" s="23">
        <f t="shared" si="26"/>
        <v>31.75</v>
      </c>
      <c r="M244" s="85">
        <f t="shared" si="27"/>
        <v>3.629</v>
      </c>
      <c r="N244" s="74">
        <v>60</v>
      </c>
      <c r="O244" s="101">
        <f t="array" ref="O244">IFERROR(INDEX($AD$11:$AE$100,MATCH($B244&amp;$I244,$Y$11:$Y$100&amp;$AC$11:$AC$100,0),MATCH($C244,$AD$9:$AE$9,0)),"-")</f>
        <v>31.207000000000001</v>
      </c>
      <c r="P244" s="75" t="s">
        <v>131</v>
      </c>
      <c r="Q244" s="75" t="s">
        <v>131</v>
      </c>
      <c r="R244" s="101">
        <f t="shared" si="28"/>
        <v>29.3932</v>
      </c>
      <c r="S244" s="75">
        <v>253</v>
      </c>
      <c r="T244" s="75">
        <v>243</v>
      </c>
      <c r="U244" s="75">
        <v>10</v>
      </c>
      <c r="V244" s="75">
        <v>5</v>
      </c>
      <c r="W244" s="50" t="str">
        <f t="shared" si="23"/>
        <v>-</v>
      </c>
      <c r="X244" s="50">
        <f t="shared" si="24"/>
        <v>10</v>
      </c>
    </row>
    <row r="245" spans="2:24" x14ac:dyDescent="0.3">
      <c r="B245" s="83" t="str">
        <f t="shared" si="25"/>
        <v>1 3/8-6 UNC</v>
      </c>
      <c r="C245" s="77" t="s">
        <v>216</v>
      </c>
      <c r="D245" s="77"/>
      <c r="E245" s="74" t="s">
        <v>223</v>
      </c>
      <c r="F245" s="84" t="s">
        <v>239</v>
      </c>
      <c r="G245" s="75">
        <v>6</v>
      </c>
      <c r="H245" s="74" t="s">
        <v>463</v>
      </c>
      <c r="I245" s="74" t="s">
        <v>261</v>
      </c>
      <c r="J245" s="75" t="s">
        <v>313</v>
      </c>
      <c r="K245" s="58" t="s">
        <v>452</v>
      </c>
      <c r="L245" s="23">
        <f t="shared" si="26"/>
        <v>34.924999999999997</v>
      </c>
      <c r="M245" s="85">
        <f t="shared" si="27"/>
        <v>4.2329999999999997</v>
      </c>
      <c r="N245" s="74">
        <v>60</v>
      </c>
      <c r="O245" s="101">
        <f t="array" ref="O245">IFERROR(INDEX($AD$11:$AE$100,MATCH($B245&amp;$I245,$Y$11:$Y$100&amp;$AC$11:$AC$100,0),MATCH($C245,$AD$9:$AE$9,0)),"-")</f>
        <v>34.271000000000001</v>
      </c>
      <c r="P245" s="75" t="s">
        <v>131</v>
      </c>
      <c r="Q245" s="75" t="s">
        <v>131</v>
      </c>
      <c r="R245" s="101">
        <f t="shared" si="28"/>
        <v>32.175400000000003</v>
      </c>
      <c r="S245" s="75">
        <v>274</v>
      </c>
      <c r="T245" s="75">
        <v>264</v>
      </c>
      <c r="U245" s="75">
        <v>10</v>
      </c>
      <c r="V245" s="75">
        <v>5</v>
      </c>
      <c r="W245" s="50" t="str">
        <f t="shared" si="23"/>
        <v>-</v>
      </c>
      <c r="X245" s="50">
        <f t="shared" si="24"/>
        <v>10</v>
      </c>
    </row>
    <row r="246" spans="2:24" x14ac:dyDescent="0.3">
      <c r="B246" s="83" t="str">
        <f t="shared" si="25"/>
        <v>1 1/2-6 UNC</v>
      </c>
      <c r="C246" s="77" t="s">
        <v>216</v>
      </c>
      <c r="D246" s="77"/>
      <c r="E246" s="74" t="s">
        <v>223</v>
      </c>
      <c r="F246" s="84" t="s">
        <v>54</v>
      </c>
      <c r="G246" s="75">
        <v>6</v>
      </c>
      <c r="H246" s="74" t="s">
        <v>463</v>
      </c>
      <c r="I246" s="74" t="s">
        <v>261</v>
      </c>
      <c r="J246" s="75" t="s">
        <v>313</v>
      </c>
      <c r="K246" s="58" t="s">
        <v>452</v>
      </c>
      <c r="L246" s="23">
        <f t="shared" si="26"/>
        <v>38.099999999999994</v>
      </c>
      <c r="M246" s="85">
        <f t="shared" si="27"/>
        <v>4.2329999999999997</v>
      </c>
      <c r="N246" s="74">
        <v>60</v>
      </c>
      <c r="O246" s="101">
        <f t="array" ref="O246">IFERROR(INDEX($AD$11:$AE$100,MATCH($B246&amp;$I246,$Y$11:$Y$100&amp;$AC$11:$AC$100,0),MATCH($C246,$AD$9:$AE$9,0)),"-")</f>
        <v>37.448</v>
      </c>
      <c r="P246" s="75" t="s">
        <v>131</v>
      </c>
      <c r="Q246" s="75" t="s">
        <v>131</v>
      </c>
      <c r="R246" s="101">
        <f t="shared" si="28"/>
        <v>35.3504</v>
      </c>
      <c r="S246" s="75">
        <v>276</v>
      </c>
      <c r="T246" s="75">
        <v>266</v>
      </c>
      <c r="U246" s="75">
        <v>10</v>
      </c>
      <c r="V246" s="75">
        <v>5</v>
      </c>
      <c r="W246" s="50" t="str">
        <f t="shared" si="23"/>
        <v>-</v>
      </c>
      <c r="X246" s="50">
        <f t="shared" si="24"/>
        <v>10</v>
      </c>
    </row>
    <row r="247" spans="2:24" x14ac:dyDescent="0.3">
      <c r="B247" s="83" t="str">
        <f t="shared" si="25"/>
        <v>1 3/4-5 UNC</v>
      </c>
      <c r="C247" s="77" t="s">
        <v>216</v>
      </c>
      <c r="D247" s="77"/>
      <c r="E247" s="74" t="s">
        <v>223</v>
      </c>
      <c r="F247" s="84" t="s">
        <v>57</v>
      </c>
      <c r="G247" s="75">
        <v>5</v>
      </c>
      <c r="H247" s="74" t="s">
        <v>463</v>
      </c>
      <c r="I247" s="74" t="s">
        <v>261</v>
      </c>
      <c r="J247" s="75" t="s">
        <v>313</v>
      </c>
      <c r="K247" s="58" t="s">
        <v>452</v>
      </c>
      <c r="L247" s="23">
        <f t="shared" si="26"/>
        <v>44.449999999999996</v>
      </c>
      <c r="M247" s="85">
        <f t="shared" si="27"/>
        <v>5.08</v>
      </c>
      <c r="N247" s="74">
        <v>60</v>
      </c>
      <c r="O247" s="101">
        <f t="array" ref="O247">IFERROR(INDEX($AD$11:$AE$100,MATCH($B247&amp;$I247,$Y$11:$Y$100&amp;$AC$11:$AC$100,0),MATCH($C247,$AD$9:$AE$9,0)),"-")</f>
        <v>43.645000000000003</v>
      </c>
      <c r="P247" s="75" t="s">
        <v>131</v>
      </c>
      <c r="Q247" s="75" t="s">
        <v>131</v>
      </c>
      <c r="R247" s="101">
        <f t="shared" si="28"/>
        <v>41.150399999999998</v>
      </c>
      <c r="S247" s="75">
        <v>307</v>
      </c>
      <c r="T247" s="75">
        <v>294</v>
      </c>
      <c r="U247" s="75">
        <v>10</v>
      </c>
      <c r="V247" s="75">
        <v>5</v>
      </c>
      <c r="W247" s="50" t="str">
        <f t="shared" si="23"/>
        <v>-</v>
      </c>
      <c r="X247" s="50">
        <f t="shared" si="24"/>
        <v>13</v>
      </c>
    </row>
    <row r="248" spans="2:24" x14ac:dyDescent="0.3">
      <c r="B248" s="83" t="str">
        <f t="shared" si="25"/>
        <v>2-4 1/2 UNC</v>
      </c>
      <c r="C248" s="77" t="s">
        <v>216</v>
      </c>
      <c r="D248" s="77"/>
      <c r="E248" s="74" t="s">
        <v>223</v>
      </c>
      <c r="F248" s="84" t="s">
        <v>58</v>
      </c>
      <c r="G248" s="84" t="s">
        <v>107</v>
      </c>
      <c r="H248" s="74" t="s">
        <v>463</v>
      </c>
      <c r="I248" s="74" t="s">
        <v>261</v>
      </c>
      <c r="J248" s="75" t="s">
        <v>313</v>
      </c>
      <c r="K248" s="58" t="s">
        <v>452</v>
      </c>
      <c r="L248" s="23">
        <f t="shared" si="26"/>
        <v>50.8</v>
      </c>
      <c r="M248" s="85">
        <f t="shared" si="27"/>
        <v>5.6440000000000001</v>
      </c>
      <c r="N248" s="74">
        <v>60</v>
      </c>
      <c r="O248" s="101">
        <f t="array" ref="O248">IFERROR(INDEX($AD$11:$AE$100,MATCH($B248&amp;$I248,$Y$11:$Y$100&amp;$AC$11:$AC$100,0),MATCH($C248,$AD$9:$AE$9,0)),"-")</f>
        <v>49.893000000000001</v>
      </c>
      <c r="P248" s="75" t="s">
        <v>131</v>
      </c>
      <c r="Q248" s="75" t="s">
        <v>131</v>
      </c>
      <c r="R248" s="101">
        <f t="shared" si="28"/>
        <v>47.133800000000001</v>
      </c>
      <c r="S248" s="75">
        <v>327</v>
      </c>
      <c r="T248" s="75">
        <v>314</v>
      </c>
      <c r="U248" s="75">
        <v>10</v>
      </c>
      <c r="V248" s="75">
        <v>5</v>
      </c>
      <c r="W248" s="50" t="str">
        <f t="shared" si="23"/>
        <v>-</v>
      </c>
      <c r="X248" s="50">
        <f t="shared" si="24"/>
        <v>13</v>
      </c>
    </row>
    <row r="249" spans="2:24" x14ac:dyDescent="0.3">
      <c r="B249" s="83" t="str">
        <f t="shared" si="25"/>
        <v>2 1/4-4 1/2 UNC</v>
      </c>
      <c r="C249" s="77" t="s">
        <v>216</v>
      </c>
      <c r="D249" s="77"/>
      <c r="E249" s="74" t="s">
        <v>223</v>
      </c>
      <c r="F249" s="84" t="s">
        <v>59</v>
      </c>
      <c r="G249" s="84" t="s">
        <v>107</v>
      </c>
      <c r="H249" s="74" t="s">
        <v>463</v>
      </c>
      <c r="I249" s="74" t="s">
        <v>261</v>
      </c>
      <c r="J249" s="75" t="s">
        <v>313</v>
      </c>
      <c r="K249" s="58" t="s">
        <v>452</v>
      </c>
      <c r="L249" s="23">
        <f t="shared" si="26"/>
        <v>57.15</v>
      </c>
      <c r="M249" s="85">
        <f t="shared" si="27"/>
        <v>5.6440000000000001</v>
      </c>
      <c r="N249" s="74">
        <v>60</v>
      </c>
      <c r="O249" s="101">
        <f t="array" ref="O249">IFERROR(INDEX($AD$11:$AE$100,MATCH($B249&amp;$I249,$Y$11:$Y$100&amp;$AC$11:$AC$100,0),MATCH($C249,$AD$9:$AE$9,0)),"-")</f>
        <v>56.247999999999998</v>
      </c>
      <c r="P249" s="75" t="s">
        <v>131</v>
      </c>
      <c r="Q249" s="75" t="s">
        <v>131</v>
      </c>
      <c r="R249" s="101">
        <f t="shared" si="28"/>
        <v>53.483800000000002</v>
      </c>
      <c r="S249" s="75">
        <v>332</v>
      </c>
      <c r="T249" s="75">
        <v>319</v>
      </c>
      <c r="U249" s="75">
        <v>10</v>
      </c>
      <c r="V249" s="75">
        <v>5</v>
      </c>
      <c r="W249" s="50" t="str">
        <f t="shared" si="23"/>
        <v>-</v>
      </c>
      <c r="X249" s="50">
        <f t="shared" si="24"/>
        <v>13</v>
      </c>
    </row>
    <row r="250" spans="2:24" x14ac:dyDescent="0.3">
      <c r="B250" s="83" t="str">
        <f t="shared" si="25"/>
        <v>2 1/2-4 UNC</v>
      </c>
      <c r="C250" s="77" t="s">
        <v>216</v>
      </c>
      <c r="D250" s="77"/>
      <c r="E250" s="74" t="s">
        <v>223</v>
      </c>
      <c r="F250" s="84" t="s">
        <v>244</v>
      </c>
      <c r="G250" s="75">
        <v>4</v>
      </c>
      <c r="H250" s="74" t="s">
        <v>463</v>
      </c>
      <c r="I250" s="74" t="s">
        <v>261</v>
      </c>
      <c r="J250" s="75" t="s">
        <v>313</v>
      </c>
      <c r="K250" s="58" t="s">
        <v>452</v>
      </c>
      <c r="L250" s="23">
        <f t="shared" si="26"/>
        <v>63.5</v>
      </c>
      <c r="M250" s="85">
        <f t="shared" si="27"/>
        <v>6.35</v>
      </c>
      <c r="N250" s="74">
        <v>60</v>
      </c>
      <c r="O250" s="101">
        <f t="array" ref="O250">IFERROR(INDEX($AD$11:$AE$100,MATCH($B250&amp;$I250,$Y$11:$Y$100&amp;$AC$11:$AC$100,0),MATCH($C250,$AD$9:$AE$9,0)),"-")</f>
        <v>62.466999999999999</v>
      </c>
      <c r="P250" s="75" t="s">
        <v>131</v>
      </c>
      <c r="Q250" s="75" t="s">
        <v>131</v>
      </c>
      <c r="R250" s="101">
        <f t="shared" si="28"/>
        <v>59.375599999999999</v>
      </c>
      <c r="S250" s="75">
        <v>355</v>
      </c>
      <c r="T250" s="75">
        <v>342</v>
      </c>
      <c r="U250" s="75">
        <v>10</v>
      </c>
      <c r="V250" s="75">
        <v>5</v>
      </c>
      <c r="W250" s="50" t="str">
        <f t="shared" si="23"/>
        <v>-</v>
      </c>
      <c r="X250" s="50">
        <f t="shared" si="24"/>
        <v>13</v>
      </c>
    </row>
    <row r="251" spans="2:24" x14ac:dyDescent="0.3">
      <c r="B251" s="83" t="str">
        <f t="shared" si="25"/>
        <v>2 3/4-4 UNC</v>
      </c>
      <c r="C251" s="77" t="s">
        <v>216</v>
      </c>
      <c r="D251" s="77"/>
      <c r="E251" s="74" t="s">
        <v>223</v>
      </c>
      <c r="F251" s="84" t="s">
        <v>61</v>
      </c>
      <c r="G251" s="75">
        <v>4</v>
      </c>
      <c r="H251" s="74" t="s">
        <v>463</v>
      </c>
      <c r="I251" s="74" t="s">
        <v>261</v>
      </c>
      <c r="J251" s="75" t="s">
        <v>313</v>
      </c>
      <c r="K251" s="58" t="s">
        <v>452</v>
      </c>
      <c r="L251" s="23">
        <f t="shared" si="26"/>
        <v>69.849999999999994</v>
      </c>
      <c r="M251" s="85">
        <f t="shared" si="27"/>
        <v>6.35</v>
      </c>
      <c r="N251" s="74">
        <v>60</v>
      </c>
      <c r="O251" s="101">
        <f t="array" ref="O251">IFERROR(INDEX($AD$11:$AE$100,MATCH($B251&amp;$I251,$Y$11:$Y$100&amp;$AC$11:$AC$100,0),MATCH($C251,$AD$9:$AE$9,0)),"-")</f>
        <v>68.822999999999993</v>
      </c>
      <c r="P251" s="75" t="s">
        <v>131</v>
      </c>
      <c r="Q251" s="75" t="s">
        <v>131</v>
      </c>
      <c r="R251" s="101">
        <f t="shared" si="28"/>
        <v>65.7256</v>
      </c>
      <c r="S251" s="75">
        <v>361</v>
      </c>
      <c r="T251" s="75">
        <v>348</v>
      </c>
      <c r="U251" s="75">
        <v>10</v>
      </c>
      <c r="V251" s="75">
        <v>5</v>
      </c>
      <c r="W251" s="50" t="str">
        <f t="shared" si="23"/>
        <v>-</v>
      </c>
      <c r="X251" s="50">
        <f t="shared" si="24"/>
        <v>13</v>
      </c>
    </row>
    <row r="252" spans="2:24" x14ac:dyDescent="0.3">
      <c r="B252" s="83" t="str">
        <f t="shared" si="25"/>
        <v>3-4 UNC</v>
      </c>
      <c r="C252" s="77" t="s">
        <v>216</v>
      </c>
      <c r="D252" s="77"/>
      <c r="E252" s="74" t="s">
        <v>223</v>
      </c>
      <c r="F252" s="84" t="s">
        <v>80</v>
      </c>
      <c r="G252" s="75">
        <v>4</v>
      </c>
      <c r="H252" s="74" t="s">
        <v>463</v>
      </c>
      <c r="I252" s="74" t="s">
        <v>261</v>
      </c>
      <c r="J252" s="75" t="s">
        <v>313</v>
      </c>
      <c r="K252" s="58" t="s">
        <v>452</v>
      </c>
      <c r="L252" s="23">
        <f t="shared" si="26"/>
        <v>76.199999999999989</v>
      </c>
      <c r="M252" s="85">
        <f t="shared" si="27"/>
        <v>6.35</v>
      </c>
      <c r="N252" s="74">
        <v>60</v>
      </c>
      <c r="O252" s="101">
        <f t="array" ref="O252">IFERROR(INDEX($AD$11:$AE$100,MATCH($B252&amp;$I252,$Y$11:$Y$100&amp;$AC$11:$AC$100,0),MATCH($C252,$AD$9:$AE$9,0)),"-")</f>
        <v>75.177999999999997</v>
      </c>
      <c r="P252" s="75" t="s">
        <v>131</v>
      </c>
      <c r="Q252" s="75" t="s">
        <v>131</v>
      </c>
      <c r="R252" s="101">
        <f t="shared" si="28"/>
        <v>72.075599999999994</v>
      </c>
      <c r="S252" s="75">
        <v>366</v>
      </c>
      <c r="T252" s="75">
        <v>353</v>
      </c>
      <c r="U252" s="75">
        <v>10</v>
      </c>
      <c r="V252" s="75">
        <v>5</v>
      </c>
      <c r="W252" s="50" t="str">
        <f t="shared" si="23"/>
        <v>-</v>
      </c>
      <c r="X252" s="50">
        <f t="shared" si="24"/>
        <v>13</v>
      </c>
    </row>
    <row r="253" spans="2:24" x14ac:dyDescent="0.3">
      <c r="B253" s="83" t="str">
        <f t="shared" si="25"/>
        <v>3 1/4-4 UNC</v>
      </c>
      <c r="C253" s="77" t="s">
        <v>216</v>
      </c>
      <c r="D253" s="77"/>
      <c r="E253" s="74" t="s">
        <v>223</v>
      </c>
      <c r="F253" s="84" t="s">
        <v>62</v>
      </c>
      <c r="G253" s="75">
        <v>4</v>
      </c>
      <c r="H253" s="74" t="s">
        <v>463</v>
      </c>
      <c r="I253" s="74" t="s">
        <v>261</v>
      </c>
      <c r="J253" s="75" t="s">
        <v>313</v>
      </c>
      <c r="K253" s="58" t="s">
        <v>452</v>
      </c>
      <c r="L253" s="23">
        <f t="shared" si="26"/>
        <v>82.55</v>
      </c>
      <c r="M253" s="85">
        <f t="shared" si="27"/>
        <v>6.35</v>
      </c>
      <c r="N253" s="74">
        <v>60</v>
      </c>
      <c r="O253" s="101">
        <f t="array" ref="O253">IFERROR(INDEX($AD$11:$AE$100,MATCH($B253&amp;$I253,$Y$11:$Y$100&amp;$AC$11:$AC$100,0),MATCH($C253,$AD$9:$AE$9,0)),"-")</f>
        <v>81.533000000000001</v>
      </c>
      <c r="P253" s="75" t="s">
        <v>131</v>
      </c>
      <c r="Q253" s="75" t="s">
        <v>131</v>
      </c>
      <c r="R253" s="101">
        <f t="shared" si="28"/>
        <v>78.425600000000003</v>
      </c>
      <c r="S253" s="75">
        <v>371</v>
      </c>
      <c r="T253" s="75">
        <v>358</v>
      </c>
      <c r="U253" s="75">
        <v>10</v>
      </c>
      <c r="V253" s="75">
        <v>5</v>
      </c>
      <c r="W253" s="50" t="str">
        <f t="shared" si="23"/>
        <v>-</v>
      </c>
      <c r="X253" s="50">
        <f t="shared" si="24"/>
        <v>13</v>
      </c>
    </row>
    <row r="254" spans="2:24" x14ac:dyDescent="0.3">
      <c r="B254" s="83" t="str">
        <f t="shared" si="25"/>
        <v>3 1/2-4 UNC</v>
      </c>
      <c r="C254" s="77" t="s">
        <v>216</v>
      </c>
      <c r="D254" s="77"/>
      <c r="E254" s="74" t="s">
        <v>223</v>
      </c>
      <c r="F254" s="84" t="s">
        <v>63</v>
      </c>
      <c r="G254" s="75">
        <v>4</v>
      </c>
      <c r="H254" s="74" t="s">
        <v>463</v>
      </c>
      <c r="I254" s="74" t="s">
        <v>261</v>
      </c>
      <c r="J254" s="75" t="s">
        <v>313</v>
      </c>
      <c r="K254" s="58" t="s">
        <v>452</v>
      </c>
      <c r="L254" s="23">
        <f t="shared" si="26"/>
        <v>88.899999999999991</v>
      </c>
      <c r="M254" s="85">
        <f t="shared" si="27"/>
        <v>6.35</v>
      </c>
      <c r="N254" s="74">
        <v>60</v>
      </c>
      <c r="O254" s="101">
        <f t="array" ref="O254">IFERROR(INDEX($AD$11:$AE$100,MATCH($B254&amp;$I254,$Y$11:$Y$100&amp;$AC$11:$AC$100,0),MATCH($C254,$AD$9:$AE$9,0)),"-")</f>
        <v>87.888000000000005</v>
      </c>
      <c r="P254" s="75" t="s">
        <v>131</v>
      </c>
      <c r="Q254" s="75" t="s">
        <v>131</v>
      </c>
      <c r="R254" s="101">
        <f t="shared" si="28"/>
        <v>84.775599999999997</v>
      </c>
      <c r="S254" s="75">
        <v>376</v>
      </c>
      <c r="T254" s="75">
        <v>363</v>
      </c>
      <c r="U254" s="75">
        <v>10</v>
      </c>
      <c r="V254" s="75">
        <v>5</v>
      </c>
      <c r="W254" s="50" t="str">
        <f t="shared" si="23"/>
        <v>-</v>
      </c>
      <c r="X254" s="50">
        <f t="shared" si="24"/>
        <v>13</v>
      </c>
    </row>
    <row r="255" spans="2:24" x14ac:dyDescent="0.3">
      <c r="B255" s="83" t="str">
        <f t="shared" si="25"/>
        <v>3 3/4-4 UNC</v>
      </c>
      <c r="C255" s="77" t="s">
        <v>216</v>
      </c>
      <c r="D255" s="77"/>
      <c r="E255" s="74" t="s">
        <v>223</v>
      </c>
      <c r="F255" s="84" t="s">
        <v>64</v>
      </c>
      <c r="G255" s="75">
        <v>4</v>
      </c>
      <c r="H255" s="74" t="s">
        <v>463</v>
      </c>
      <c r="I255" s="74" t="s">
        <v>261</v>
      </c>
      <c r="J255" s="75" t="s">
        <v>313</v>
      </c>
      <c r="K255" s="58" t="s">
        <v>452</v>
      </c>
      <c r="L255" s="23">
        <f t="shared" si="26"/>
        <v>95.25</v>
      </c>
      <c r="M255" s="85">
        <f t="shared" si="27"/>
        <v>6.35</v>
      </c>
      <c r="N255" s="74">
        <v>60</v>
      </c>
      <c r="O255" s="101">
        <f t="array" ref="O255">IFERROR(INDEX($AD$11:$AE$100,MATCH($B255&amp;$I255,$Y$11:$Y$100&amp;$AC$11:$AC$100,0),MATCH($C255,$AD$9:$AE$9,0)),"-")</f>
        <v>94.242999999999995</v>
      </c>
      <c r="P255" s="75" t="s">
        <v>131</v>
      </c>
      <c r="Q255" s="75" t="s">
        <v>131</v>
      </c>
      <c r="R255" s="101">
        <f t="shared" si="28"/>
        <v>91.125600000000006</v>
      </c>
      <c r="S255" s="75">
        <v>381</v>
      </c>
      <c r="T255" s="75">
        <v>368</v>
      </c>
      <c r="U255" s="75">
        <v>10</v>
      </c>
      <c r="V255" s="75">
        <v>5</v>
      </c>
      <c r="W255" s="50" t="str">
        <f t="shared" si="23"/>
        <v>-</v>
      </c>
      <c r="X255" s="50">
        <f t="shared" si="24"/>
        <v>13</v>
      </c>
    </row>
    <row r="256" spans="2:24" x14ac:dyDescent="0.3">
      <c r="B256" s="83" t="str">
        <f t="shared" si="25"/>
        <v>4-4 UNC</v>
      </c>
      <c r="C256" s="77" t="s">
        <v>216</v>
      </c>
      <c r="D256" s="77"/>
      <c r="E256" s="74" t="s">
        <v>223</v>
      </c>
      <c r="F256" s="84" t="s">
        <v>65</v>
      </c>
      <c r="G256" s="75">
        <v>4</v>
      </c>
      <c r="H256" s="74" t="s">
        <v>463</v>
      </c>
      <c r="I256" s="74" t="s">
        <v>261</v>
      </c>
      <c r="J256" s="75" t="s">
        <v>313</v>
      </c>
      <c r="K256" s="58" t="s">
        <v>452</v>
      </c>
      <c r="L256" s="23">
        <f t="shared" si="26"/>
        <v>101.6</v>
      </c>
      <c r="M256" s="85">
        <f t="shared" si="27"/>
        <v>6.35</v>
      </c>
      <c r="N256" s="74">
        <v>60</v>
      </c>
      <c r="O256" s="101">
        <f t="array" ref="O256">IFERROR(INDEX($AD$11:$AE$100,MATCH($B256&amp;$I256,$Y$11:$Y$100&amp;$AC$11:$AC$100,0),MATCH($C256,$AD$9:$AE$9,0)),"-")</f>
        <v>100.598</v>
      </c>
      <c r="P256" s="75" t="s">
        <v>131</v>
      </c>
      <c r="Q256" s="75" t="s">
        <v>131</v>
      </c>
      <c r="R256" s="101">
        <f t="shared" si="28"/>
        <v>97.4756</v>
      </c>
      <c r="S256" s="75">
        <v>386</v>
      </c>
      <c r="T256" s="75">
        <v>373</v>
      </c>
      <c r="U256" s="75">
        <v>10</v>
      </c>
      <c r="V256" s="75">
        <v>5</v>
      </c>
      <c r="W256" s="50" t="str">
        <f t="shared" si="23"/>
        <v>-</v>
      </c>
      <c r="X256" s="50">
        <f t="shared" si="24"/>
        <v>13</v>
      </c>
    </row>
    <row r="257" spans="2:24" x14ac:dyDescent="0.3">
      <c r="B257" s="81" t="str">
        <f t="shared" si="25"/>
        <v>1/4-20 UNC</v>
      </c>
      <c r="C257" s="73" t="s">
        <v>216</v>
      </c>
      <c r="D257" s="73"/>
      <c r="E257" s="71" t="s">
        <v>223</v>
      </c>
      <c r="F257" s="82" t="s">
        <v>41</v>
      </c>
      <c r="G257" s="58">
        <v>20</v>
      </c>
      <c r="H257" s="71" t="s">
        <v>463</v>
      </c>
      <c r="I257" s="71" t="s">
        <v>262</v>
      </c>
      <c r="J257" s="58" t="s">
        <v>313</v>
      </c>
      <c r="K257" s="58" t="s">
        <v>452</v>
      </c>
      <c r="L257" s="85">
        <f t="shared" si="26"/>
        <v>6.35</v>
      </c>
      <c r="M257" s="85">
        <f t="shared" si="27"/>
        <v>1.27</v>
      </c>
      <c r="N257" s="71">
        <v>60</v>
      </c>
      <c r="O257" s="100">
        <f t="array" ref="O257">IFERROR(INDEX($AD$11:$AE$100,MATCH($B257&amp;$I257,$Y$11:$Y$100&amp;$AC$11:$AC$100,0),MATCH($C257,$AD$9:$AE$9,0)),"-")</f>
        <v>6.2590000000000003</v>
      </c>
      <c r="P257" s="58" t="s">
        <v>131</v>
      </c>
      <c r="Q257" s="58" t="s">
        <v>131</v>
      </c>
      <c r="R257" s="100">
        <f t="shared" si="28"/>
        <v>5.5251000000000001</v>
      </c>
      <c r="S257" s="58">
        <v>193</v>
      </c>
      <c r="T257" s="58">
        <v>185</v>
      </c>
      <c r="U257" s="58">
        <v>8</v>
      </c>
      <c r="V257" s="58">
        <v>15</v>
      </c>
      <c r="W257" s="50" t="str">
        <f t="shared" ref="W257:W280" si="29">IF(P257="-","-",P257-Q257)</f>
        <v>-</v>
      </c>
      <c r="X257" s="50">
        <f t="shared" ref="X257:X280" si="30">S257-T257</f>
        <v>8</v>
      </c>
    </row>
    <row r="258" spans="2:24" x14ac:dyDescent="0.3">
      <c r="B258" s="81" t="str">
        <f t="shared" si="25"/>
        <v>5/16-18 UNC</v>
      </c>
      <c r="C258" s="73" t="s">
        <v>216</v>
      </c>
      <c r="D258" s="73"/>
      <c r="E258" s="71" t="s">
        <v>223</v>
      </c>
      <c r="F258" s="82" t="s">
        <v>49</v>
      </c>
      <c r="G258" s="58">
        <v>18</v>
      </c>
      <c r="H258" s="71" t="s">
        <v>463</v>
      </c>
      <c r="I258" s="71" t="s">
        <v>262</v>
      </c>
      <c r="J258" s="58" t="s">
        <v>313</v>
      </c>
      <c r="K258" s="58" t="s">
        <v>452</v>
      </c>
      <c r="L258" s="85">
        <f t="shared" si="26"/>
        <v>7.9375</v>
      </c>
      <c r="M258" s="85">
        <f t="shared" si="27"/>
        <v>1.411</v>
      </c>
      <c r="N258" s="71">
        <v>60</v>
      </c>
      <c r="O258" s="100">
        <f t="array" ref="O258">IFERROR(INDEX($AD$11:$AE$100,MATCH($B258&amp;$I258,$Y$11:$Y$100&amp;$AC$11:$AC$100,0),MATCH($C258,$AD$9:$AE$9,0)),"-")</f>
        <v>7.8319999999999999</v>
      </c>
      <c r="P258" s="58" t="s">
        <v>131</v>
      </c>
      <c r="Q258" s="58" t="s">
        <v>131</v>
      </c>
      <c r="R258" s="100">
        <f t="shared" si="28"/>
        <v>7.0209999999999999</v>
      </c>
      <c r="S258" s="58">
        <v>208</v>
      </c>
      <c r="T258" s="58">
        <v>200</v>
      </c>
      <c r="U258" s="58">
        <v>8</v>
      </c>
      <c r="V258" s="58">
        <v>10</v>
      </c>
      <c r="W258" s="50" t="str">
        <f t="shared" si="29"/>
        <v>-</v>
      </c>
      <c r="X258" s="50">
        <f t="shared" si="30"/>
        <v>8</v>
      </c>
    </row>
    <row r="259" spans="2:24" x14ac:dyDescent="0.3">
      <c r="B259" s="81" t="str">
        <f t="shared" si="25"/>
        <v>3/8-16 UNC</v>
      </c>
      <c r="C259" s="73" t="s">
        <v>216</v>
      </c>
      <c r="D259" s="73"/>
      <c r="E259" s="71" t="s">
        <v>223</v>
      </c>
      <c r="F259" s="82" t="s">
        <v>229</v>
      </c>
      <c r="G259" s="58">
        <v>16</v>
      </c>
      <c r="H259" s="71" t="s">
        <v>463</v>
      </c>
      <c r="I259" s="71" t="s">
        <v>262</v>
      </c>
      <c r="J259" s="58" t="s">
        <v>313</v>
      </c>
      <c r="K259" s="58" t="s">
        <v>452</v>
      </c>
      <c r="L259" s="85">
        <f t="shared" si="26"/>
        <v>9.5249999999999986</v>
      </c>
      <c r="M259" s="85">
        <f t="shared" si="27"/>
        <v>1.5880000000000001</v>
      </c>
      <c r="N259" s="71">
        <v>60</v>
      </c>
      <c r="O259" s="100">
        <f t="array" ref="O259">IFERROR(INDEX($AD$11:$AE$100,MATCH($B259&amp;$I259,$Y$11:$Y$100&amp;$AC$11:$AC$100,0),MATCH($C259,$AD$9:$AE$9,0)),"-")</f>
        <v>9.3960000000000008</v>
      </c>
      <c r="P259" s="58" t="s">
        <v>131</v>
      </c>
      <c r="Q259" s="58" t="s">
        <v>131</v>
      </c>
      <c r="R259" s="100">
        <f t="shared" si="28"/>
        <v>8.4939</v>
      </c>
      <c r="S259" s="58">
        <v>223</v>
      </c>
      <c r="T259" s="58">
        <v>215</v>
      </c>
      <c r="U259" s="58">
        <v>8</v>
      </c>
      <c r="V259" s="58">
        <v>10</v>
      </c>
      <c r="W259" s="50" t="str">
        <f t="shared" si="29"/>
        <v>-</v>
      </c>
      <c r="X259" s="50">
        <f t="shared" si="30"/>
        <v>8</v>
      </c>
    </row>
    <row r="260" spans="2:24" x14ac:dyDescent="0.3">
      <c r="B260" s="81" t="str">
        <f t="shared" si="25"/>
        <v>7/16-14 UNC</v>
      </c>
      <c r="C260" s="73" t="s">
        <v>216</v>
      </c>
      <c r="D260" s="73"/>
      <c r="E260" s="71" t="s">
        <v>223</v>
      </c>
      <c r="F260" s="82" t="s">
        <v>230</v>
      </c>
      <c r="G260" s="58">
        <v>14</v>
      </c>
      <c r="H260" s="71" t="s">
        <v>463</v>
      </c>
      <c r="I260" s="71" t="s">
        <v>262</v>
      </c>
      <c r="J260" s="58" t="s">
        <v>313</v>
      </c>
      <c r="K260" s="58" t="s">
        <v>452</v>
      </c>
      <c r="L260" s="85">
        <f t="shared" si="26"/>
        <v>11.112499999999999</v>
      </c>
      <c r="M260" s="85">
        <f t="shared" si="27"/>
        <v>1.8140000000000001</v>
      </c>
      <c r="N260" s="71">
        <v>60</v>
      </c>
      <c r="O260" s="100">
        <f t="array" ref="O260">IFERROR(INDEX($AD$11:$AE$100,MATCH($B260&amp;$I260,$Y$11:$Y$100&amp;$AC$11:$AC$100,0),MATCH($C260,$AD$9:$AE$9,0)),"-")</f>
        <v>10.952999999999999</v>
      </c>
      <c r="P260" s="58" t="s">
        <v>131</v>
      </c>
      <c r="Q260" s="58" t="s">
        <v>131</v>
      </c>
      <c r="R260" s="100">
        <f t="shared" si="28"/>
        <v>9.9341000000000008</v>
      </c>
      <c r="S260" s="58">
        <v>241</v>
      </c>
      <c r="T260" s="58">
        <v>233</v>
      </c>
      <c r="U260" s="58">
        <v>8</v>
      </c>
      <c r="V260" s="58">
        <v>10</v>
      </c>
      <c r="W260" s="50" t="str">
        <f t="shared" si="29"/>
        <v>-</v>
      </c>
      <c r="X260" s="50">
        <f t="shared" si="30"/>
        <v>8</v>
      </c>
    </row>
    <row r="261" spans="2:24" x14ac:dyDescent="0.3">
      <c r="B261" s="81" t="str">
        <f t="shared" si="25"/>
        <v>1/2-13 UNC</v>
      </c>
      <c r="C261" s="73" t="s">
        <v>216</v>
      </c>
      <c r="D261" s="73"/>
      <c r="E261" s="71" t="s">
        <v>223</v>
      </c>
      <c r="F261" s="82" t="s">
        <v>50</v>
      </c>
      <c r="G261" s="58">
        <v>13</v>
      </c>
      <c r="H261" s="71" t="s">
        <v>463</v>
      </c>
      <c r="I261" s="71" t="s">
        <v>262</v>
      </c>
      <c r="J261" s="58" t="s">
        <v>313</v>
      </c>
      <c r="K261" s="58" t="s">
        <v>452</v>
      </c>
      <c r="L261" s="85">
        <f t="shared" si="26"/>
        <v>12.7</v>
      </c>
      <c r="M261" s="85">
        <f t="shared" si="27"/>
        <v>1.954</v>
      </c>
      <c r="N261" s="71">
        <v>60</v>
      </c>
      <c r="O261" s="100">
        <f t="array" ref="O261">IFERROR(INDEX($AD$11:$AE$100,MATCH($B261&amp;$I261,$Y$11:$Y$100&amp;$AC$11:$AC$100,0),MATCH($C261,$AD$9:$AE$9,0)),"-")</f>
        <v>12.522</v>
      </c>
      <c r="P261" s="58" t="s">
        <v>131</v>
      </c>
      <c r="Q261" s="58" t="s">
        <v>131</v>
      </c>
      <c r="R261" s="100">
        <f t="shared" si="28"/>
        <v>11.430899999999999</v>
      </c>
      <c r="S261" s="58">
        <v>254</v>
      </c>
      <c r="T261" s="58">
        <v>246</v>
      </c>
      <c r="U261" s="58">
        <v>8</v>
      </c>
      <c r="V261" s="58">
        <v>10</v>
      </c>
      <c r="W261" s="50" t="str">
        <f t="shared" si="29"/>
        <v>-</v>
      </c>
      <c r="X261" s="50">
        <f t="shared" si="30"/>
        <v>8</v>
      </c>
    </row>
    <row r="262" spans="2:24" x14ac:dyDescent="0.3">
      <c r="B262" s="81" t="str">
        <f t="shared" si="25"/>
        <v>9/16-12 UNC</v>
      </c>
      <c r="C262" s="73" t="s">
        <v>216</v>
      </c>
      <c r="D262" s="73"/>
      <c r="E262" s="71" t="s">
        <v>223</v>
      </c>
      <c r="F262" s="82" t="s">
        <v>51</v>
      </c>
      <c r="G262" s="58">
        <v>12</v>
      </c>
      <c r="H262" s="71" t="s">
        <v>463</v>
      </c>
      <c r="I262" s="71" t="s">
        <v>262</v>
      </c>
      <c r="J262" s="58" t="s">
        <v>313</v>
      </c>
      <c r="K262" s="58" t="s">
        <v>452</v>
      </c>
      <c r="L262" s="85">
        <f t="shared" si="26"/>
        <v>14.2875</v>
      </c>
      <c r="M262" s="85">
        <f t="shared" si="27"/>
        <v>2.117</v>
      </c>
      <c r="N262" s="71">
        <v>60</v>
      </c>
      <c r="O262" s="100">
        <f t="array" ref="O262">IFERROR(INDEX($AD$11:$AE$100,MATCH($B262&amp;$I262,$Y$11:$Y$100&amp;$AC$11:$AC$100,0),MATCH($C262,$AD$9:$AE$9,0)),"-")</f>
        <v>14.089</v>
      </c>
      <c r="P262" s="58" t="s">
        <v>131</v>
      </c>
      <c r="Q262" s="58" t="s">
        <v>131</v>
      </c>
      <c r="R262" s="100">
        <f t="shared" si="28"/>
        <v>12.912699999999999</v>
      </c>
      <c r="S262" s="58">
        <v>267</v>
      </c>
      <c r="T262" s="58">
        <v>259</v>
      </c>
      <c r="U262" s="58">
        <v>8</v>
      </c>
      <c r="V262" s="58">
        <v>10</v>
      </c>
      <c r="W262" s="50" t="str">
        <f t="shared" si="29"/>
        <v>-</v>
      </c>
      <c r="X262" s="50">
        <f t="shared" si="30"/>
        <v>8</v>
      </c>
    </row>
    <row r="263" spans="2:24" x14ac:dyDescent="0.3">
      <c r="B263" s="81" t="str">
        <f t="shared" si="25"/>
        <v>5/8-11 UNC</v>
      </c>
      <c r="C263" s="73" t="s">
        <v>216</v>
      </c>
      <c r="D263" s="73"/>
      <c r="E263" s="71" t="s">
        <v>223</v>
      </c>
      <c r="F263" s="82" t="s">
        <v>233</v>
      </c>
      <c r="G263" s="58">
        <v>11</v>
      </c>
      <c r="H263" s="71" t="s">
        <v>463</v>
      </c>
      <c r="I263" s="71" t="s">
        <v>262</v>
      </c>
      <c r="J263" s="58" t="s">
        <v>313</v>
      </c>
      <c r="K263" s="58" t="s">
        <v>452</v>
      </c>
      <c r="L263" s="85">
        <f t="shared" si="26"/>
        <v>15.875</v>
      </c>
      <c r="M263" s="85">
        <f t="shared" si="27"/>
        <v>2.3090000000000002</v>
      </c>
      <c r="N263" s="71">
        <v>60</v>
      </c>
      <c r="O263" s="100">
        <f t="array" ref="O263">IFERROR(INDEX($AD$11:$AE$100,MATCH($B263&amp;$I263,$Y$11:$Y$100&amp;$AC$11:$AC$100,0),MATCH($C263,$AD$9:$AE$9,0)),"-")</f>
        <v>15.648</v>
      </c>
      <c r="P263" s="58" t="s">
        <v>131</v>
      </c>
      <c r="Q263" s="58" t="s">
        <v>131</v>
      </c>
      <c r="R263" s="100">
        <f t="shared" si="28"/>
        <v>14.3752</v>
      </c>
      <c r="S263" s="58">
        <v>280</v>
      </c>
      <c r="T263" s="58">
        <v>272</v>
      </c>
      <c r="U263" s="58">
        <v>8</v>
      </c>
      <c r="V263" s="58">
        <v>10</v>
      </c>
      <c r="W263" s="50" t="str">
        <f t="shared" si="29"/>
        <v>-</v>
      </c>
      <c r="X263" s="50">
        <f t="shared" si="30"/>
        <v>8</v>
      </c>
    </row>
    <row r="264" spans="2:24" x14ac:dyDescent="0.3">
      <c r="B264" s="81" t="str">
        <f t="shared" si="25"/>
        <v>3/4-10 UNC</v>
      </c>
      <c r="C264" s="73" t="s">
        <v>216</v>
      </c>
      <c r="D264" s="73"/>
      <c r="E264" s="71" t="s">
        <v>223</v>
      </c>
      <c r="F264" s="82" t="s">
        <v>74</v>
      </c>
      <c r="G264" s="58">
        <v>10</v>
      </c>
      <c r="H264" s="71" t="s">
        <v>463</v>
      </c>
      <c r="I264" s="71" t="s">
        <v>262</v>
      </c>
      <c r="J264" s="58" t="s">
        <v>313</v>
      </c>
      <c r="K264" s="58" t="s">
        <v>452</v>
      </c>
      <c r="L264" s="85">
        <f t="shared" si="26"/>
        <v>19.049999999999997</v>
      </c>
      <c r="M264" s="85">
        <f t="shared" si="27"/>
        <v>2.54</v>
      </c>
      <c r="N264" s="71">
        <v>60</v>
      </c>
      <c r="O264" s="100">
        <f t="array" ref="O264">IFERROR(INDEX($AD$11:$AE$100,MATCH($B264&amp;$I264,$Y$11:$Y$100&amp;$AC$11:$AC$100,0),MATCH($C264,$AD$9:$AE$9,0)),"-")</f>
        <v>18.791</v>
      </c>
      <c r="P264" s="58" t="s">
        <v>131</v>
      </c>
      <c r="Q264" s="58" t="s">
        <v>131</v>
      </c>
      <c r="R264" s="100">
        <f t="shared" si="28"/>
        <v>17.400200000000002</v>
      </c>
      <c r="S264" s="58">
        <v>300</v>
      </c>
      <c r="T264" s="58">
        <v>292</v>
      </c>
      <c r="U264" s="58">
        <v>8</v>
      </c>
      <c r="V264" s="58">
        <v>10</v>
      </c>
      <c r="W264" s="50" t="str">
        <f t="shared" si="29"/>
        <v>-</v>
      </c>
      <c r="X264" s="50">
        <f t="shared" si="30"/>
        <v>8</v>
      </c>
    </row>
    <row r="265" spans="2:24" x14ac:dyDescent="0.3">
      <c r="B265" s="81" t="str">
        <f t="shared" si="25"/>
        <v>7/8-9 UNC</v>
      </c>
      <c r="C265" s="73" t="s">
        <v>216</v>
      </c>
      <c r="D265" s="73"/>
      <c r="E265" s="71" t="s">
        <v>223</v>
      </c>
      <c r="F265" s="82" t="s">
        <v>235</v>
      </c>
      <c r="G265" s="58">
        <v>9</v>
      </c>
      <c r="H265" s="71" t="s">
        <v>463</v>
      </c>
      <c r="I265" s="71" t="s">
        <v>262</v>
      </c>
      <c r="J265" s="58" t="s">
        <v>313</v>
      </c>
      <c r="K265" s="58" t="s">
        <v>452</v>
      </c>
      <c r="L265" s="85">
        <f t="shared" si="26"/>
        <v>22.224999999999998</v>
      </c>
      <c r="M265" s="85">
        <f t="shared" si="27"/>
        <v>2.8220000000000001</v>
      </c>
      <c r="N265" s="71">
        <v>60</v>
      </c>
      <c r="O265" s="100">
        <f t="array" ref="O265">IFERROR(INDEX($AD$11:$AE$100,MATCH($B265&amp;$I265,$Y$11:$Y$100&amp;$AC$11:$AC$100,0),MATCH($C265,$AD$9:$AE$9,0)),"-")</f>
        <v>21.925000000000001</v>
      </c>
      <c r="P265" s="58" t="s">
        <v>131</v>
      </c>
      <c r="Q265" s="58" t="s">
        <v>131</v>
      </c>
      <c r="R265" s="100">
        <f t="shared" si="28"/>
        <v>20.3919</v>
      </c>
      <c r="S265" s="58">
        <v>320</v>
      </c>
      <c r="T265" s="58">
        <v>312</v>
      </c>
      <c r="U265" s="58">
        <v>8</v>
      </c>
      <c r="V265" s="58">
        <v>10</v>
      </c>
      <c r="W265" s="50" t="str">
        <f t="shared" si="29"/>
        <v>-</v>
      </c>
      <c r="X265" s="50">
        <f t="shared" si="30"/>
        <v>8</v>
      </c>
    </row>
    <row r="266" spans="2:24" x14ac:dyDescent="0.3">
      <c r="B266" s="81" t="str">
        <f t="shared" si="25"/>
        <v>1-8 UNC</v>
      </c>
      <c r="C266" s="73" t="s">
        <v>216</v>
      </c>
      <c r="D266" s="73"/>
      <c r="E266" s="71" t="s">
        <v>223</v>
      </c>
      <c r="F266" s="82" t="s">
        <v>236</v>
      </c>
      <c r="G266" s="58">
        <v>8</v>
      </c>
      <c r="H266" s="71" t="s">
        <v>463</v>
      </c>
      <c r="I266" s="71" t="s">
        <v>262</v>
      </c>
      <c r="J266" s="58" t="s">
        <v>313</v>
      </c>
      <c r="K266" s="58" t="s">
        <v>452</v>
      </c>
      <c r="L266" s="85">
        <f t="shared" si="26"/>
        <v>25.4</v>
      </c>
      <c r="M266" s="85">
        <f t="shared" si="27"/>
        <v>3.1749999999999998</v>
      </c>
      <c r="N266" s="71">
        <v>60</v>
      </c>
      <c r="O266" s="100">
        <f t="array" ref="O266">IFERROR(INDEX($AD$11:$AE$100,MATCH($B266&amp;$I266,$Y$11:$Y$100&amp;$AC$11:$AC$100,0),MATCH($C266,$AD$9:$AE$9,0)),"-")</f>
        <v>25.047000000000001</v>
      </c>
      <c r="P266" s="58" t="s">
        <v>131</v>
      </c>
      <c r="Q266" s="58" t="s">
        <v>131</v>
      </c>
      <c r="R266" s="100">
        <f t="shared" si="28"/>
        <v>23.337800000000001</v>
      </c>
      <c r="S266" s="58">
        <v>344</v>
      </c>
      <c r="T266" s="58">
        <v>334</v>
      </c>
      <c r="U266" s="58">
        <v>10</v>
      </c>
      <c r="V266" s="58">
        <v>5</v>
      </c>
      <c r="W266" s="50" t="str">
        <f t="shared" si="29"/>
        <v>-</v>
      </c>
      <c r="X266" s="50">
        <f t="shared" si="30"/>
        <v>10</v>
      </c>
    </row>
    <row r="267" spans="2:24" x14ac:dyDescent="0.3">
      <c r="B267" s="81" t="str">
        <f t="shared" ref="B267:B280" si="31">CONCATENATE(F267,"-",G267," ",E267)</f>
        <v>1 1/8-7 UNC</v>
      </c>
      <c r="C267" s="73" t="s">
        <v>216</v>
      </c>
      <c r="D267" s="73"/>
      <c r="E267" s="71" t="s">
        <v>223</v>
      </c>
      <c r="F267" s="82" t="s">
        <v>55</v>
      </c>
      <c r="G267" s="58">
        <v>7</v>
      </c>
      <c r="H267" s="71" t="s">
        <v>463</v>
      </c>
      <c r="I267" s="71" t="s">
        <v>262</v>
      </c>
      <c r="J267" s="58" t="s">
        <v>313</v>
      </c>
      <c r="K267" s="58" t="s">
        <v>452</v>
      </c>
      <c r="L267" s="85">
        <f t="shared" ref="L267:L280" si="32">IFERROR(IF(OR(TYPE(FIND("/",F267))=16,TYPE(FIND(" ",F267))=1),VALUE(F267),VALUE("0 "&amp;F267))*25.4,INDEX(AH$11:AH$20,MATCH(F267,AG$11:AG$20,0)))</f>
        <v>28.574999999999999</v>
      </c>
      <c r="M267" s="85">
        <f t="shared" si="27"/>
        <v>3.629</v>
      </c>
      <c r="N267" s="71">
        <v>60</v>
      </c>
      <c r="O267" s="100">
        <f t="array" ref="O267">IFERROR(INDEX($AD$11:$AE$100,MATCH($B267&amp;$I267,$Y$11:$Y$100&amp;$AC$11:$AC$100,0),MATCH($C267,$AD$9:$AE$9,0)),"-")</f>
        <v>28.146999999999998</v>
      </c>
      <c r="P267" s="58" t="s">
        <v>131</v>
      </c>
      <c r="Q267" s="58" t="s">
        <v>131</v>
      </c>
      <c r="R267" s="100">
        <f t="shared" si="28"/>
        <v>26.2182</v>
      </c>
      <c r="S267" s="58">
        <v>368</v>
      </c>
      <c r="T267" s="58">
        <v>358</v>
      </c>
      <c r="U267" s="58">
        <v>10</v>
      </c>
      <c r="V267" s="58">
        <v>5</v>
      </c>
      <c r="W267" s="50" t="str">
        <f t="shared" si="29"/>
        <v>-</v>
      </c>
      <c r="X267" s="50">
        <f t="shared" si="30"/>
        <v>10</v>
      </c>
    </row>
    <row r="268" spans="2:24" x14ac:dyDescent="0.3">
      <c r="B268" s="81" t="str">
        <f t="shared" si="31"/>
        <v>1 1/4-7 UNC</v>
      </c>
      <c r="C268" s="73" t="s">
        <v>216</v>
      </c>
      <c r="D268" s="73"/>
      <c r="E268" s="71" t="s">
        <v>223</v>
      </c>
      <c r="F268" s="82" t="s">
        <v>238</v>
      </c>
      <c r="G268" s="58">
        <v>7</v>
      </c>
      <c r="H268" s="71" t="s">
        <v>463</v>
      </c>
      <c r="I268" s="71" t="s">
        <v>262</v>
      </c>
      <c r="J268" s="58" t="s">
        <v>313</v>
      </c>
      <c r="K268" s="58" t="s">
        <v>452</v>
      </c>
      <c r="L268" s="85">
        <f t="shared" si="32"/>
        <v>31.75</v>
      </c>
      <c r="M268" s="85">
        <f t="shared" ref="M268:M280" si="33">ROUND(25.4/G268,3)</f>
        <v>3.629</v>
      </c>
      <c r="N268" s="71">
        <v>60</v>
      </c>
      <c r="O268" s="100">
        <f t="array" ref="O268">IFERROR(INDEX($AD$11:$AE$100,MATCH($B268&amp;$I268,$Y$11:$Y$100&amp;$AC$11:$AC$100,0),MATCH($C268,$AD$9:$AE$9,0)),"-")</f>
        <v>31.33</v>
      </c>
      <c r="P268" s="58" t="s">
        <v>131</v>
      </c>
      <c r="Q268" s="58" t="s">
        <v>131</v>
      </c>
      <c r="R268" s="100">
        <f t="shared" ref="R268:R280" si="34">ROUND(L268-0.649519/G268*25.4,4)</f>
        <v>29.3932</v>
      </c>
      <c r="S268" s="58">
        <v>376</v>
      </c>
      <c r="T268" s="58">
        <v>366</v>
      </c>
      <c r="U268" s="58">
        <v>10</v>
      </c>
      <c r="V268" s="58">
        <v>5</v>
      </c>
      <c r="W268" s="50" t="str">
        <f t="shared" si="29"/>
        <v>-</v>
      </c>
      <c r="X268" s="50">
        <f t="shared" si="30"/>
        <v>10</v>
      </c>
    </row>
    <row r="269" spans="2:24" x14ac:dyDescent="0.3">
      <c r="B269" s="81" t="str">
        <f t="shared" si="31"/>
        <v>1 3/8-6 UNC</v>
      </c>
      <c r="C269" s="73" t="s">
        <v>216</v>
      </c>
      <c r="D269" s="73"/>
      <c r="E269" s="71" t="s">
        <v>223</v>
      </c>
      <c r="F269" s="82" t="s">
        <v>239</v>
      </c>
      <c r="G269" s="58">
        <v>6</v>
      </c>
      <c r="H269" s="71" t="s">
        <v>463</v>
      </c>
      <c r="I269" s="71" t="s">
        <v>262</v>
      </c>
      <c r="J269" s="58" t="s">
        <v>313</v>
      </c>
      <c r="K269" s="58" t="s">
        <v>452</v>
      </c>
      <c r="L269" s="85">
        <f t="shared" si="32"/>
        <v>34.924999999999997</v>
      </c>
      <c r="M269" s="85">
        <f t="shared" si="33"/>
        <v>4.2329999999999997</v>
      </c>
      <c r="N269" s="71">
        <v>60</v>
      </c>
      <c r="O269" s="100">
        <f t="array" ref="O269">IFERROR(INDEX($AD$11:$AE$100,MATCH($B269&amp;$I269,$Y$11:$Y$100&amp;$AC$11:$AC$100,0),MATCH($C269,$AD$9:$AE$9,0)),"-")</f>
        <v>34.4</v>
      </c>
      <c r="P269" s="58" t="s">
        <v>131</v>
      </c>
      <c r="Q269" s="58" t="s">
        <v>131</v>
      </c>
      <c r="R269" s="100">
        <f t="shared" si="34"/>
        <v>32.175400000000003</v>
      </c>
      <c r="S269" s="58">
        <v>403</v>
      </c>
      <c r="T269" s="58">
        <v>393</v>
      </c>
      <c r="U269" s="58">
        <v>10</v>
      </c>
      <c r="V269" s="58">
        <v>5</v>
      </c>
      <c r="W269" s="50" t="str">
        <f t="shared" si="29"/>
        <v>-</v>
      </c>
      <c r="X269" s="50">
        <f t="shared" si="30"/>
        <v>10</v>
      </c>
    </row>
    <row r="270" spans="2:24" x14ac:dyDescent="0.3">
      <c r="B270" s="81" t="str">
        <f t="shared" si="31"/>
        <v>1 1/2-6 UNC</v>
      </c>
      <c r="C270" s="73" t="s">
        <v>216</v>
      </c>
      <c r="D270" s="73"/>
      <c r="E270" s="71" t="s">
        <v>223</v>
      </c>
      <c r="F270" s="82" t="s">
        <v>54</v>
      </c>
      <c r="G270" s="58">
        <v>6</v>
      </c>
      <c r="H270" s="71" t="s">
        <v>463</v>
      </c>
      <c r="I270" s="71" t="s">
        <v>262</v>
      </c>
      <c r="J270" s="58" t="s">
        <v>313</v>
      </c>
      <c r="K270" s="58" t="s">
        <v>452</v>
      </c>
      <c r="L270" s="85">
        <f t="shared" si="32"/>
        <v>38.099999999999994</v>
      </c>
      <c r="M270" s="85">
        <f t="shared" si="33"/>
        <v>4.2329999999999997</v>
      </c>
      <c r="N270" s="71">
        <v>60</v>
      </c>
      <c r="O270" s="100">
        <f t="array" ref="O270">IFERROR(INDEX($AD$11:$AE$100,MATCH($B270&amp;$I270,$Y$11:$Y$100&amp;$AC$11:$AC$100,0),MATCH($C270,$AD$9:$AE$9,0)),"-")</f>
        <v>37.582999999999998</v>
      </c>
      <c r="P270" s="58" t="s">
        <v>131</v>
      </c>
      <c r="Q270" s="58" t="s">
        <v>131</v>
      </c>
      <c r="R270" s="100">
        <f t="shared" si="34"/>
        <v>35.3504</v>
      </c>
      <c r="S270" s="58">
        <v>411</v>
      </c>
      <c r="T270" s="58">
        <v>401</v>
      </c>
      <c r="U270" s="58">
        <v>10</v>
      </c>
      <c r="V270" s="58">
        <v>5</v>
      </c>
      <c r="W270" s="50" t="str">
        <f t="shared" si="29"/>
        <v>-</v>
      </c>
      <c r="X270" s="50">
        <f t="shared" si="30"/>
        <v>10</v>
      </c>
    </row>
    <row r="271" spans="2:24" x14ac:dyDescent="0.3">
      <c r="B271" s="81" t="str">
        <f t="shared" si="31"/>
        <v>1 3/4-5 UNC</v>
      </c>
      <c r="C271" s="73" t="s">
        <v>216</v>
      </c>
      <c r="D271" s="73"/>
      <c r="E271" s="71" t="s">
        <v>223</v>
      </c>
      <c r="F271" s="82" t="s">
        <v>57</v>
      </c>
      <c r="G271" s="58">
        <v>5</v>
      </c>
      <c r="H271" s="71" t="s">
        <v>463</v>
      </c>
      <c r="I271" s="71" t="s">
        <v>262</v>
      </c>
      <c r="J271" s="58" t="s">
        <v>313</v>
      </c>
      <c r="K271" s="58" t="s">
        <v>452</v>
      </c>
      <c r="L271" s="85">
        <f t="shared" si="32"/>
        <v>44.449999999999996</v>
      </c>
      <c r="M271" s="85">
        <f t="shared" si="33"/>
        <v>5.08</v>
      </c>
      <c r="N271" s="71">
        <v>60</v>
      </c>
      <c r="O271" s="100">
        <f t="array" ref="O271">IFERROR(INDEX($AD$11:$AE$100,MATCH($B271&amp;$I271,$Y$11:$Y$100&amp;$AC$11:$AC$100,0),MATCH($C271,$AD$9:$AE$9,0)),"-")</f>
        <v>43.792000000000002</v>
      </c>
      <c r="P271" s="58" t="s">
        <v>131</v>
      </c>
      <c r="Q271" s="58" t="s">
        <v>131</v>
      </c>
      <c r="R271" s="100">
        <f t="shared" si="34"/>
        <v>41.150399999999998</v>
      </c>
      <c r="S271" s="58">
        <v>454</v>
      </c>
      <c r="T271" s="58">
        <v>441</v>
      </c>
      <c r="U271" s="58">
        <v>10</v>
      </c>
      <c r="V271" s="58">
        <v>5</v>
      </c>
      <c r="W271" s="50" t="str">
        <f t="shared" si="29"/>
        <v>-</v>
      </c>
      <c r="X271" s="50">
        <f t="shared" si="30"/>
        <v>13</v>
      </c>
    </row>
    <row r="272" spans="2:24" x14ac:dyDescent="0.3">
      <c r="B272" s="81" t="str">
        <f t="shared" si="31"/>
        <v>2-4 1/2 UNC</v>
      </c>
      <c r="C272" s="73" t="s">
        <v>216</v>
      </c>
      <c r="D272" s="73"/>
      <c r="E272" s="71" t="s">
        <v>223</v>
      </c>
      <c r="F272" s="82" t="s">
        <v>58</v>
      </c>
      <c r="G272" s="82" t="s">
        <v>107</v>
      </c>
      <c r="H272" s="71" t="s">
        <v>463</v>
      </c>
      <c r="I272" s="71" t="s">
        <v>262</v>
      </c>
      <c r="J272" s="58" t="s">
        <v>313</v>
      </c>
      <c r="K272" s="58" t="s">
        <v>452</v>
      </c>
      <c r="L272" s="85">
        <f t="shared" si="32"/>
        <v>50.8</v>
      </c>
      <c r="M272" s="85">
        <f t="shared" si="33"/>
        <v>5.6440000000000001</v>
      </c>
      <c r="N272" s="71">
        <v>60</v>
      </c>
      <c r="O272" s="100">
        <f t="array" ref="O272">IFERROR(INDEX($AD$11:$AE$100,MATCH($B272&amp;$I272,$Y$11:$Y$100&amp;$AC$11:$AC$100,0),MATCH($C272,$AD$9:$AE$9,0)),"-")</f>
        <v>50.051000000000002</v>
      </c>
      <c r="P272" s="58" t="s">
        <v>131</v>
      </c>
      <c r="Q272" s="58" t="s">
        <v>131</v>
      </c>
      <c r="R272" s="100">
        <f t="shared" si="34"/>
        <v>47.133800000000001</v>
      </c>
      <c r="S272" s="58">
        <v>485</v>
      </c>
      <c r="T272" s="58">
        <v>472</v>
      </c>
      <c r="U272" s="58">
        <v>10</v>
      </c>
      <c r="V272" s="58">
        <v>5</v>
      </c>
      <c r="W272" s="50" t="str">
        <f t="shared" si="29"/>
        <v>-</v>
      </c>
      <c r="X272" s="50">
        <f t="shared" si="30"/>
        <v>13</v>
      </c>
    </row>
    <row r="273" spans="2:24" x14ac:dyDescent="0.3">
      <c r="B273" s="81" t="str">
        <f t="shared" si="31"/>
        <v>2 1/4-4 1/2 UNC</v>
      </c>
      <c r="C273" s="73" t="s">
        <v>216</v>
      </c>
      <c r="D273" s="73"/>
      <c r="E273" s="71" t="s">
        <v>223</v>
      </c>
      <c r="F273" s="82" t="s">
        <v>59</v>
      </c>
      <c r="G273" s="82" t="s">
        <v>107</v>
      </c>
      <c r="H273" s="71" t="s">
        <v>463</v>
      </c>
      <c r="I273" s="71" t="s">
        <v>262</v>
      </c>
      <c r="J273" s="58" t="s">
        <v>313</v>
      </c>
      <c r="K273" s="58" t="s">
        <v>452</v>
      </c>
      <c r="L273" s="85">
        <f t="shared" si="32"/>
        <v>57.15</v>
      </c>
      <c r="M273" s="85">
        <f t="shared" si="33"/>
        <v>5.6440000000000001</v>
      </c>
      <c r="N273" s="71">
        <v>60</v>
      </c>
      <c r="O273" s="100">
        <f t="array" ref="O273">IFERROR(INDEX($AD$11:$AE$100,MATCH($B273&amp;$I273,$Y$11:$Y$100&amp;$AC$11:$AC$100,0),MATCH($C273,$AD$9:$AE$9,0)),"-")</f>
        <v>56.411000000000001</v>
      </c>
      <c r="P273" s="58" t="s">
        <v>131</v>
      </c>
      <c r="Q273" s="58" t="s">
        <v>131</v>
      </c>
      <c r="R273" s="100">
        <f t="shared" si="34"/>
        <v>53.483800000000002</v>
      </c>
      <c r="S273" s="58">
        <v>495</v>
      </c>
      <c r="T273" s="58">
        <v>482</v>
      </c>
      <c r="U273" s="58">
        <v>10</v>
      </c>
      <c r="V273" s="58">
        <v>5</v>
      </c>
      <c r="W273" s="50" t="str">
        <f t="shared" si="29"/>
        <v>-</v>
      </c>
      <c r="X273" s="50">
        <f t="shared" si="30"/>
        <v>13</v>
      </c>
    </row>
    <row r="274" spans="2:24" x14ac:dyDescent="0.3">
      <c r="B274" s="81" t="str">
        <f t="shared" si="31"/>
        <v>2 1/2-4 UNC</v>
      </c>
      <c r="C274" s="73" t="s">
        <v>216</v>
      </c>
      <c r="D274" s="73"/>
      <c r="E274" s="71" t="s">
        <v>223</v>
      </c>
      <c r="F274" s="82" t="s">
        <v>244</v>
      </c>
      <c r="G274" s="58">
        <v>4</v>
      </c>
      <c r="H274" s="71" t="s">
        <v>463</v>
      </c>
      <c r="I274" s="71" t="s">
        <v>262</v>
      </c>
      <c r="J274" s="58" t="s">
        <v>313</v>
      </c>
      <c r="K274" s="58" t="s">
        <v>452</v>
      </c>
      <c r="L274" s="85">
        <f t="shared" si="32"/>
        <v>63.5</v>
      </c>
      <c r="M274" s="85">
        <f t="shared" si="33"/>
        <v>6.35</v>
      </c>
      <c r="N274" s="71">
        <v>60</v>
      </c>
      <c r="O274" s="100">
        <f t="array" ref="O274">IFERROR(INDEX($AD$11:$AE$100,MATCH($B274&amp;$I274,$Y$11:$Y$100&amp;$AC$11:$AC$100,0),MATCH($C274,$AD$9:$AE$9,0)),"-")</f>
        <v>62.637999999999998</v>
      </c>
      <c r="P274" s="58" t="s">
        <v>131</v>
      </c>
      <c r="Q274" s="58" t="s">
        <v>131</v>
      </c>
      <c r="R274" s="100">
        <f t="shared" si="34"/>
        <v>59.375599999999999</v>
      </c>
      <c r="S274" s="58">
        <v>526</v>
      </c>
      <c r="T274" s="58">
        <v>513</v>
      </c>
      <c r="U274" s="58">
        <v>10</v>
      </c>
      <c r="V274" s="58">
        <v>5</v>
      </c>
      <c r="W274" s="50" t="str">
        <f t="shared" si="29"/>
        <v>-</v>
      </c>
      <c r="X274" s="50">
        <f t="shared" si="30"/>
        <v>13</v>
      </c>
    </row>
    <row r="275" spans="2:24" x14ac:dyDescent="0.3">
      <c r="B275" s="81" t="str">
        <f t="shared" si="31"/>
        <v>2 3/4-4 UNC</v>
      </c>
      <c r="C275" s="73" t="s">
        <v>216</v>
      </c>
      <c r="D275" s="73"/>
      <c r="E275" s="71" t="s">
        <v>223</v>
      </c>
      <c r="F275" s="82" t="s">
        <v>61</v>
      </c>
      <c r="G275" s="58">
        <v>4</v>
      </c>
      <c r="H275" s="71" t="s">
        <v>463</v>
      </c>
      <c r="I275" s="71" t="s">
        <v>262</v>
      </c>
      <c r="J275" s="58" t="s">
        <v>313</v>
      </c>
      <c r="K275" s="58" t="s">
        <v>452</v>
      </c>
      <c r="L275" s="85">
        <f t="shared" si="32"/>
        <v>69.849999999999994</v>
      </c>
      <c r="M275" s="85">
        <f t="shared" si="33"/>
        <v>6.35</v>
      </c>
      <c r="N275" s="71">
        <v>60</v>
      </c>
      <c r="O275" s="100">
        <f t="array" ref="O275">IFERROR(INDEX($AD$11:$AE$100,MATCH($B275&amp;$I275,$Y$11:$Y$100&amp;$AC$11:$AC$100,0),MATCH($C275,$AD$9:$AE$9,0)),"-")</f>
        <v>68.998000000000005</v>
      </c>
      <c r="P275" s="58" t="s">
        <v>131</v>
      </c>
      <c r="Q275" s="58" t="s">
        <v>131</v>
      </c>
      <c r="R275" s="100">
        <f t="shared" si="34"/>
        <v>65.7256</v>
      </c>
      <c r="S275" s="58">
        <v>536</v>
      </c>
      <c r="T275" s="58">
        <v>523</v>
      </c>
      <c r="U275" s="58">
        <v>10</v>
      </c>
      <c r="V275" s="58">
        <v>5</v>
      </c>
      <c r="W275" s="50" t="str">
        <f t="shared" si="29"/>
        <v>-</v>
      </c>
      <c r="X275" s="50">
        <f t="shared" si="30"/>
        <v>13</v>
      </c>
    </row>
    <row r="276" spans="2:24" x14ac:dyDescent="0.3">
      <c r="B276" s="81" t="str">
        <f t="shared" si="31"/>
        <v>3-4 UNC</v>
      </c>
      <c r="C276" s="73" t="s">
        <v>216</v>
      </c>
      <c r="D276" s="73"/>
      <c r="E276" s="71" t="s">
        <v>223</v>
      </c>
      <c r="F276" s="82" t="s">
        <v>80</v>
      </c>
      <c r="G276" s="58">
        <v>4</v>
      </c>
      <c r="H276" s="71" t="s">
        <v>463</v>
      </c>
      <c r="I276" s="71" t="s">
        <v>262</v>
      </c>
      <c r="J276" s="58" t="s">
        <v>313</v>
      </c>
      <c r="K276" s="58" t="s">
        <v>452</v>
      </c>
      <c r="L276" s="85">
        <f t="shared" si="32"/>
        <v>76.199999999999989</v>
      </c>
      <c r="M276" s="85">
        <f t="shared" si="33"/>
        <v>6.35</v>
      </c>
      <c r="N276" s="71">
        <v>60</v>
      </c>
      <c r="O276" s="100">
        <f t="array" ref="O276">IFERROR(INDEX($AD$11:$AE$100,MATCH($B276&amp;$I276,$Y$11:$Y$100&amp;$AC$11:$AC$100,0),MATCH($C276,$AD$9:$AE$9,0)),"-")</f>
        <v>75.355000000000004</v>
      </c>
      <c r="P276" s="58" t="s">
        <v>131</v>
      </c>
      <c r="Q276" s="58" t="s">
        <v>131</v>
      </c>
      <c r="R276" s="100">
        <f t="shared" si="34"/>
        <v>72.075599999999994</v>
      </c>
      <c r="S276" s="58">
        <v>543</v>
      </c>
      <c r="T276" s="58">
        <v>530</v>
      </c>
      <c r="U276" s="58">
        <v>10</v>
      </c>
      <c r="V276" s="58">
        <v>5</v>
      </c>
      <c r="W276" s="50" t="str">
        <f t="shared" si="29"/>
        <v>-</v>
      </c>
      <c r="X276" s="50">
        <f t="shared" si="30"/>
        <v>13</v>
      </c>
    </row>
    <row r="277" spans="2:24" x14ac:dyDescent="0.3">
      <c r="B277" s="81" t="str">
        <f t="shared" si="31"/>
        <v>3 1/4-4 UNC</v>
      </c>
      <c r="C277" s="73" t="s">
        <v>216</v>
      </c>
      <c r="D277" s="73"/>
      <c r="E277" s="71" t="s">
        <v>223</v>
      </c>
      <c r="F277" s="82" t="s">
        <v>62</v>
      </c>
      <c r="G277" s="58">
        <v>4</v>
      </c>
      <c r="H277" s="71" t="s">
        <v>463</v>
      </c>
      <c r="I277" s="71" t="s">
        <v>262</v>
      </c>
      <c r="J277" s="58" t="s">
        <v>313</v>
      </c>
      <c r="K277" s="58" t="s">
        <v>452</v>
      </c>
      <c r="L277" s="85">
        <f t="shared" si="32"/>
        <v>82.55</v>
      </c>
      <c r="M277" s="85">
        <f t="shared" si="33"/>
        <v>6.35</v>
      </c>
      <c r="N277" s="71">
        <v>60</v>
      </c>
      <c r="O277" s="100">
        <f t="array" ref="O277">IFERROR(INDEX($AD$11:$AE$100,MATCH($B277&amp;$I277,$Y$11:$Y$100&amp;$AC$11:$AC$100,0),MATCH($C277,$AD$9:$AE$9,0)),"-")</f>
        <v>81.712999999999994</v>
      </c>
      <c r="P277" s="58" t="s">
        <v>131</v>
      </c>
      <c r="Q277" s="58" t="s">
        <v>131</v>
      </c>
      <c r="R277" s="100">
        <f t="shared" si="34"/>
        <v>78.425600000000003</v>
      </c>
      <c r="S277" s="58">
        <v>551</v>
      </c>
      <c r="T277" s="58">
        <v>538</v>
      </c>
      <c r="U277" s="58">
        <v>10</v>
      </c>
      <c r="V277" s="58">
        <v>5</v>
      </c>
      <c r="W277" s="50" t="str">
        <f t="shared" si="29"/>
        <v>-</v>
      </c>
      <c r="X277" s="50">
        <f t="shared" si="30"/>
        <v>13</v>
      </c>
    </row>
    <row r="278" spans="2:24" x14ac:dyDescent="0.3">
      <c r="B278" s="81" t="str">
        <f t="shared" si="31"/>
        <v>3 1/2-4 UNC</v>
      </c>
      <c r="C278" s="73" t="s">
        <v>216</v>
      </c>
      <c r="D278" s="73"/>
      <c r="E278" s="71" t="s">
        <v>223</v>
      </c>
      <c r="F278" s="82" t="s">
        <v>63</v>
      </c>
      <c r="G278" s="58">
        <v>4</v>
      </c>
      <c r="H278" s="71" t="s">
        <v>463</v>
      </c>
      <c r="I278" s="71" t="s">
        <v>262</v>
      </c>
      <c r="J278" s="58" t="s">
        <v>313</v>
      </c>
      <c r="K278" s="58" t="s">
        <v>452</v>
      </c>
      <c r="L278" s="85">
        <f t="shared" si="32"/>
        <v>88.899999999999991</v>
      </c>
      <c r="M278" s="85">
        <f t="shared" si="33"/>
        <v>6.35</v>
      </c>
      <c r="N278" s="71">
        <v>60</v>
      </c>
      <c r="O278" s="100">
        <f t="array" ref="O278">IFERROR(INDEX($AD$11:$AE$100,MATCH($B278&amp;$I278,$Y$11:$Y$100&amp;$AC$11:$AC$100,0),MATCH($C278,$AD$9:$AE$9,0)),"-")</f>
        <v>88.070999999999998</v>
      </c>
      <c r="P278" s="58" t="s">
        <v>131</v>
      </c>
      <c r="Q278" s="58" t="s">
        <v>131</v>
      </c>
      <c r="R278" s="100">
        <f t="shared" si="34"/>
        <v>84.775599999999997</v>
      </c>
      <c r="S278" s="58">
        <v>559</v>
      </c>
      <c r="T278" s="58">
        <v>546</v>
      </c>
      <c r="U278" s="58">
        <v>10</v>
      </c>
      <c r="V278" s="58">
        <v>5</v>
      </c>
      <c r="W278" s="50" t="str">
        <f t="shared" si="29"/>
        <v>-</v>
      </c>
      <c r="X278" s="50">
        <f t="shared" si="30"/>
        <v>13</v>
      </c>
    </row>
    <row r="279" spans="2:24" x14ac:dyDescent="0.3">
      <c r="B279" s="81" t="str">
        <f t="shared" si="31"/>
        <v>3 3/4-4 UNC</v>
      </c>
      <c r="C279" s="73" t="s">
        <v>216</v>
      </c>
      <c r="D279" s="73"/>
      <c r="E279" s="71" t="s">
        <v>223</v>
      </c>
      <c r="F279" s="82" t="s">
        <v>64</v>
      </c>
      <c r="G279" s="58">
        <v>4</v>
      </c>
      <c r="H279" s="71" t="s">
        <v>463</v>
      </c>
      <c r="I279" s="71" t="s">
        <v>262</v>
      </c>
      <c r="J279" s="58" t="s">
        <v>313</v>
      </c>
      <c r="K279" s="58" t="s">
        <v>452</v>
      </c>
      <c r="L279" s="85">
        <f t="shared" si="32"/>
        <v>95.25</v>
      </c>
      <c r="M279" s="85">
        <f t="shared" si="33"/>
        <v>6.35</v>
      </c>
      <c r="N279" s="71">
        <v>60</v>
      </c>
      <c r="O279" s="100">
        <f t="array" ref="O279">IFERROR(INDEX($AD$11:$AE$100,MATCH($B279&amp;$I279,$Y$11:$Y$100&amp;$AC$11:$AC$100,0),MATCH($C279,$AD$9:$AE$9,0)),"-")</f>
        <v>94.427999999999997</v>
      </c>
      <c r="P279" s="58" t="s">
        <v>131</v>
      </c>
      <c r="Q279" s="58" t="s">
        <v>131</v>
      </c>
      <c r="R279" s="100">
        <f t="shared" si="34"/>
        <v>91.125600000000006</v>
      </c>
      <c r="S279" s="58">
        <v>566</v>
      </c>
      <c r="T279" s="58">
        <v>553</v>
      </c>
      <c r="U279" s="58">
        <v>10</v>
      </c>
      <c r="V279" s="58">
        <v>5</v>
      </c>
      <c r="W279" s="50" t="str">
        <f t="shared" si="29"/>
        <v>-</v>
      </c>
      <c r="X279" s="50">
        <f t="shared" si="30"/>
        <v>13</v>
      </c>
    </row>
    <row r="280" spans="2:24" x14ac:dyDescent="0.3">
      <c r="B280" s="81" t="str">
        <f t="shared" si="31"/>
        <v>4-4 UNC</v>
      </c>
      <c r="C280" s="73" t="s">
        <v>216</v>
      </c>
      <c r="D280" s="73"/>
      <c r="E280" s="71" t="s">
        <v>223</v>
      </c>
      <c r="F280" s="82" t="s">
        <v>65</v>
      </c>
      <c r="G280" s="58">
        <v>4</v>
      </c>
      <c r="H280" s="71" t="s">
        <v>463</v>
      </c>
      <c r="I280" s="71" t="s">
        <v>262</v>
      </c>
      <c r="J280" s="58" t="s">
        <v>313</v>
      </c>
      <c r="K280" s="58" t="s">
        <v>452</v>
      </c>
      <c r="L280" s="85">
        <f t="shared" si="32"/>
        <v>101.6</v>
      </c>
      <c r="M280" s="85">
        <f t="shared" si="33"/>
        <v>6.35</v>
      </c>
      <c r="N280" s="71">
        <v>60</v>
      </c>
      <c r="O280" s="100">
        <f t="array" ref="O280">IFERROR(INDEX($AD$11:$AE$100,MATCH($B280&amp;$I280,$Y$11:$Y$100&amp;$AC$11:$AC$100,0),MATCH($C280,$AD$9:$AE$9,0)),"-")</f>
        <v>100.786</v>
      </c>
      <c r="P280" s="58" t="s">
        <v>131</v>
      </c>
      <c r="Q280" s="58" t="s">
        <v>131</v>
      </c>
      <c r="R280" s="100">
        <f t="shared" si="34"/>
        <v>97.4756</v>
      </c>
      <c r="S280" s="58">
        <v>574</v>
      </c>
      <c r="T280" s="58">
        <v>561</v>
      </c>
      <c r="U280" s="58">
        <v>10</v>
      </c>
      <c r="V280" s="58">
        <v>5</v>
      </c>
      <c r="W280" s="50" t="str">
        <f t="shared" si="29"/>
        <v>-</v>
      </c>
      <c r="X280" s="50">
        <f t="shared" si="30"/>
        <v>13</v>
      </c>
    </row>
  </sheetData>
  <autoFilter ref="B8:V280">
    <filterColumn colId="13" showButton="0"/>
    <filterColumn colId="14" showButton="0"/>
    <filterColumn colId="16" showButton="0"/>
    <filterColumn colId="17" showButton="0"/>
    <filterColumn colId="19" showButton="0"/>
  </autoFilter>
  <mergeCells count="18">
    <mergeCell ref="B8:B10"/>
    <mergeCell ref="E8:E10"/>
    <mergeCell ref="C8:D8"/>
    <mergeCell ref="I8:I10"/>
    <mergeCell ref="G8:G10"/>
    <mergeCell ref="AG8:AG10"/>
    <mergeCell ref="F8:F10"/>
    <mergeCell ref="AC8:AC9"/>
    <mergeCell ref="J8:J10"/>
    <mergeCell ref="U8:V8"/>
    <mergeCell ref="AA8:AA9"/>
    <mergeCell ref="AB8:AB9"/>
    <mergeCell ref="Y8:Y10"/>
    <mergeCell ref="Z8:Z10"/>
    <mergeCell ref="O8:Q8"/>
    <mergeCell ref="R8:T8"/>
    <mergeCell ref="K8:K10"/>
    <mergeCell ref="H8:H10"/>
  </mergeCells>
  <phoneticPr fontId="1" type="noConversion"/>
  <conditionalFormatting sqref="O11:O280">
    <cfRule type="cellIs" dxfId="5" priority="2" operator="lessThan">
      <formula>1</formula>
    </cfRule>
  </conditionalFormatting>
  <conditionalFormatting sqref="R11:R280">
    <cfRule type="cellIs" dxfId="4" priority="1" operator="lessThan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H196"/>
  <sheetViews>
    <sheetView tabSelected="1" topLeftCell="A43" workbookViewId="0">
      <selection activeCell="A43" sqref="A43"/>
    </sheetView>
  </sheetViews>
  <sheetFormatPr defaultRowHeight="13.5" x14ac:dyDescent="0.3"/>
  <cols>
    <col min="1" max="1" width="3.625" style="50" customWidth="1"/>
    <col min="2" max="2" width="18.5" style="50" bestFit="1" customWidth="1"/>
    <col min="3" max="3" width="3" style="50" bestFit="1" customWidth="1"/>
    <col min="4" max="4" width="5.125" style="50" bestFit="1" customWidth="1"/>
    <col min="5" max="9" width="8.75" style="50" bestFit="1" customWidth="1"/>
    <col min="10" max="10" width="33.75" style="50" bestFit="1" customWidth="1"/>
    <col min="11" max="11" width="16.375" style="50" bestFit="1" customWidth="1"/>
    <col min="12" max="12" width="8.75" style="50" bestFit="1" customWidth="1"/>
    <col min="13" max="13" width="11.25" style="50" bestFit="1" customWidth="1"/>
    <col min="14" max="14" width="8.75" style="50" bestFit="1" customWidth="1"/>
    <col min="15" max="15" width="8" style="50" bestFit="1" customWidth="1"/>
    <col min="16" max="16" width="3.875" style="50" bestFit="1" customWidth="1"/>
    <col min="17" max="17" width="4.75" style="50" bestFit="1" customWidth="1"/>
    <col min="18" max="18" width="8" style="50" bestFit="1" customWidth="1"/>
    <col min="19" max="19" width="4.125" style="50" bestFit="1" customWidth="1"/>
    <col min="20" max="22" width="4.75" style="50" bestFit="1" customWidth="1"/>
    <col min="23" max="24" width="3.625" style="50" customWidth="1"/>
    <col min="25" max="25" width="12.25" style="18" bestFit="1" customWidth="1"/>
    <col min="26" max="26" width="4.75" style="18" bestFit="1" customWidth="1"/>
    <col min="27" max="27" width="5.875" style="18" bestFit="1" customWidth="1"/>
    <col min="28" max="28" width="4.75" style="18" customWidth="1"/>
    <col min="29" max="29" width="4.75" style="18" bestFit="1" customWidth="1"/>
    <col min="30" max="31" width="8" style="18" bestFit="1" customWidth="1"/>
    <col min="32" max="32" width="3.625" style="50" customWidth="1"/>
    <col min="33" max="16384" width="9" style="50"/>
  </cols>
  <sheetData>
    <row r="1" spans="1:34" x14ac:dyDescent="0.3">
      <c r="A1" s="49" t="s">
        <v>435</v>
      </c>
    </row>
    <row r="2" spans="1:34" x14ac:dyDescent="0.3">
      <c r="A2" s="49" t="s">
        <v>436</v>
      </c>
      <c r="Y2" s="17"/>
    </row>
    <row r="3" spans="1:34" x14ac:dyDescent="0.3">
      <c r="A3" s="49" t="s">
        <v>437</v>
      </c>
      <c r="Y3" s="17"/>
    </row>
    <row r="4" spans="1:34" x14ac:dyDescent="0.3">
      <c r="A4" s="49" t="s">
        <v>433</v>
      </c>
      <c r="Y4" s="17"/>
    </row>
    <row r="5" spans="1:34" x14ac:dyDescent="0.3">
      <c r="A5" s="49"/>
      <c r="Y5" s="17"/>
    </row>
    <row r="6" spans="1:34" x14ac:dyDescent="0.3">
      <c r="A6" s="49"/>
      <c r="Y6" s="17"/>
    </row>
    <row r="7" spans="1:34" x14ac:dyDescent="0.3">
      <c r="A7" s="49"/>
      <c r="B7" s="92" t="s">
        <v>456</v>
      </c>
      <c r="Y7" s="17"/>
    </row>
    <row r="8" spans="1:34" ht="13.5" customHeight="1" x14ac:dyDescent="0.3">
      <c r="B8" s="136" t="s">
        <v>144</v>
      </c>
      <c r="C8" s="140" t="s">
        <v>393</v>
      </c>
      <c r="D8" s="141"/>
      <c r="E8" s="136" t="s">
        <v>391</v>
      </c>
      <c r="F8" s="136" t="s">
        <v>449</v>
      </c>
      <c r="G8" s="145" t="s">
        <v>488</v>
      </c>
      <c r="H8" s="136" t="s">
        <v>390</v>
      </c>
      <c r="I8" s="136" t="s">
        <v>403</v>
      </c>
      <c r="J8" s="139" t="s">
        <v>132</v>
      </c>
      <c r="K8" s="139" t="s">
        <v>489</v>
      </c>
      <c r="L8" s="52" t="s">
        <v>254</v>
      </c>
      <c r="M8" s="68" t="s">
        <v>8</v>
      </c>
      <c r="N8" s="51" t="s">
        <v>15</v>
      </c>
      <c r="O8" s="143" t="s">
        <v>396</v>
      </c>
      <c r="P8" s="144"/>
      <c r="Q8" s="144"/>
      <c r="R8" s="143" t="s">
        <v>397</v>
      </c>
      <c r="S8" s="144"/>
      <c r="T8" s="144"/>
      <c r="U8" s="139" t="s">
        <v>149</v>
      </c>
      <c r="V8" s="139"/>
      <c r="Y8" s="124" t="s">
        <v>144</v>
      </c>
      <c r="Z8" s="124" t="s">
        <v>109</v>
      </c>
      <c r="AA8" s="124" t="s">
        <v>254</v>
      </c>
      <c r="AB8" s="124" t="s">
        <v>29</v>
      </c>
      <c r="AC8" s="47" t="s">
        <v>155</v>
      </c>
      <c r="AD8" s="44" t="s">
        <v>153</v>
      </c>
      <c r="AE8" s="45" t="s">
        <v>217</v>
      </c>
      <c r="AG8" s="136" t="s">
        <v>444</v>
      </c>
      <c r="AH8" s="55" t="s">
        <v>447</v>
      </c>
    </row>
    <row r="9" spans="1:34" x14ac:dyDescent="0.3">
      <c r="B9" s="137"/>
      <c r="C9" s="55" t="s">
        <v>394</v>
      </c>
      <c r="D9" s="55"/>
      <c r="E9" s="137"/>
      <c r="F9" s="137"/>
      <c r="G9" s="137"/>
      <c r="H9" s="137"/>
      <c r="I9" s="137"/>
      <c r="J9" s="139"/>
      <c r="K9" s="139"/>
      <c r="L9" s="55" t="s">
        <v>414</v>
      </c>
      <c r="M9" s="70" t="s">
        <v>11</v>
      </c>
      <c r="N9" s="55" t="s">
        <v>16</v>
      </c>
      <c r="O9" s="54" t="s">
        <v>217</v>
      </c>
      <c r="P9" s="55" t="s">
        <v>137</v>
      </c>
      <c r="Q9" s="55" t="s">
        <v>138</v>
      </c>
      <c r="R9" s="54" t="s">
        <v>217</v>
      </c>
      <c r="S9" s="55" t="s">
        <v>137</v>
      </c>
      <c r="T9" s="55" t="s">
        <v>138</v>
      </c>
      <c r="U9" s="53" t="s">
        <v>404</v>
      </c>
      <c r="V9" s="53" t="s">
        <v>405</v>
      </c>
      <c r="Y9" s="142"/>
      <c r="Z9" s="142"/>
      <c r="AA9" s="125"/>
      <c r="AB9" s="125"/>
      <c r="AC9" s="46"/>
      <c r="AD9" s="60" t="s">
        <v>154</v>
      </c>
      <c r="AE9" s="60" t="s">
        <v>216</v>
      </c>
      <c r="AG9" s="137"/>
      <c r="AH9" s="55" t="s">
        <v>414</v>
      </c>
    </row>
    <row r="10" spans="1:34" x14ac:dyDescent="0.3">
      <c r="B10" s="138"/>
      <c r="C10" s="55"/>
      <c r="D10" s="55"/>
      <c r="E10" s="138"/>
      <c r="F10" s="138"/>
      <c r="G10" s="138"/>
      <c r="H10" s="138"/>
      <c r="I10" s="138"/>
      <c r="J10" s="139"/>
      <c r="K10" s="139"/>
      <c r="L10" s="55" t="s">
        <v>451</v>
      </c>
      <c r="M10" s="70" t="s">
        <v>53</v>
      </c>
      <c r="N10" s="55" t="s">
        <v>125</v>
      </c>
      <c r="O10" s="55" t="s">
        <v>53</v>
      </c>
      <c r="P10" s="55" t="s">
        <v>141</v>
      </c>
      <c r="Q10" s="55" t="s">
        <v>141</v>
      </c>
      <c r="R10" s="55" t="s">
        <v>53</v>
      </c>
      <c r="S10" s="55" t="s">
        <v>141</v>
      </c>
      <c r="T10" s="55" t="s">
        <v>141</v>
      </c>
      <c r="U10" s="55" t="s">
        <v>141</v>
      </c>
      <c r="V10" s="55" t="s">
        <v>146</v>
      </c>
      <c r="Y10" s="125"/>
      <c r="Z10" s="125"/>
      <c r="AA10" s="45" t="s">
        <v>52</v>
      </c>
      <c r="AB10" s="45" t="s">
        <v>251</v>
      </c>
      <c r="AC10" s="46"/>
      <c r="AD10" s="45" t="s">
        <v>53</v>
      </c>
      <c r="AE10" s="45" t="s">
        <v>53</v>
      </c>
      <c r="AG10" s="138"/>
      <c r="AH10" s="55" t="s">
        <v>448</v>
      </c>
    </row>
    <row r="11" spans="1:34" x14ac:dyDescent="0.3">
      <c r="B11" s="81" t="str">
        <f t="shared" ref="B11:B42" si="0">CONCATENATE(F11,"-",G11," ",E11)</f>
        <v>No.0-80 UNF</v>
      </c>
      <c r="C11" s="73" t="s">
        <v>212</v>
      </c>
      <c r="D11" s="73"/>
      <c r="E11" s="71" t="s">
        <v>42</v>
      </c>
      <c r="F11" s="58" t="s">
        <v>265</v>
      </c>
      <c r="G11" s="58">
        <v>80</v>
      </c>
      <c r="H11" s="71" t="s">
        <v>267</v>
      </c>
      <c r="I11" s="78" t="s">
        <v>252</v>
      </c>
      <c r="J11" s="58" t="s">
        <v>311</v>
      </c>
      <c r="K11" s="58" t="s">
        <v>492</v>
      </c>
      <c r="L11" s="85">
        <f t="shared" ref="L11:L42" si="1">IFERROR(IF(OR(TYPE(FIND("/",F11))=16,TYPE(FIND(" ",F11))=1),VALUE(F11),VALUE("0 "&amp;F11))*25.4,INDEX(AH$11:AH$20,MATCH(F11,AG$11:AG$20,0)))</f>
        <v>1.524</v>
      </c>
      <c r="M11" s="85">
        <f>ROUND(25.4/G11,3)</f>
        <v>0.318</v>
      </c>
      <c r="N11" s="71">
        <v>60</v>
      </c>
      <c r="O11" s="100">
        <f t="array" ref="O11">IFERROR(INDEX($AD$11:$AE$90,MATCH($B11&amp;$I11,$Y$11:$Y$90&amp;$AC$11:$AC$90,0),MATCH($C11,$AD$9:$AE$9,0)),"-")</f>
        <v>1.524</v>
      </c>
      <c r="P11" s="58">
        <v>8</v>
      </c>
      <c r="Q11" s="58">
        <v>0</v>
      </c>
      <c r="R11" s="100">
        <f>ROUND(L11-0.649519/G11*25.4,4)</f>
        <v>1.3178000000000001</v>
      </c>
      <c r="S11" s="58">
        <v>9</v>
      </c>
      <c r="T11" s="58">
        <v>4</v>
      </c>
      <c r="U11" s="58">
        <v>5</v>
      </c>
      <c r="V11" s="58">
        <v>30</v>
      </c>
      <c r="W11" s="50">
        <f>IF(P11="-","-",P11-Q11)</f>
        <v>8</v>
      </c>
      <c r="X11" s="50">
        <f>S11-T11</f>
        <v>5</v>
      </c>
      <c r="Y11" s="63" t="str">
        <f t="shared" ref="Y11:Y42" si="2">CONCATENATE(AA11,"-",AB11," ",Z11)</f>
        <v>No.0-80 UNF</v>
      </c>
      <c r="Z11" s="62" t="s">
        <v>42</v>
      </c>
      <c r="AA11" s="57" t="s">
        <v>265</v>
      </c>
      <c r="AB11" s="57">
        <v>80</v>
      </c>
      <c r="AC11" s="64" t="s">
        <v>260</v>
      </c>
      <c r="AD11" s="61">
        <f>IFERROR(IF(OR(TYPE(FIND("/",AA11))=16,TYPE(FIND(" ",AA11))=1),VALUE(AA11),VALUE("0 "&amp;AA11))*25.4,INDEX(AH$11:AH$20,MATCH(AA11,AG$11:AG$20,0)))</f>
        <v>1.524</v>
      </c>
      <c r="AE11" s="35">
        <v>1.498</v>
      </c>
      <c r="AG11" s="57" t="s">
        <v>265</v>
      </c>
      <c r="AH11" s="57">
        <v>1.524</v>
      </c>
    </row>
    <row r="12" spans="1:34" x14ac:dyDescent="0.3">
      <c r="B12" s="81" t="str">
        <f t="shared" si="0"/>
        <v>No.1-72 UNF</v>
      </c>
      <c r="C12" s="73" t="s">
        <v>212</v>
      </c>
      <c r="D12" s="73"/>
      <c r="E12" s="71" t="s">
        <v>42</v>
      </c>
      <c r="F12" s="58" t="s">
        <v>224</v>
      </c>
      <c r="G12" s="58">
        <v>72</v>
      </c>
      <c r="H12" s="71" t="s">
        <v>267</v>
      </c>
      <c r="I12" s="78" t="s">
        <v>252</v>
      </c>
      <c r="J12" s="58" t="s">
        <v>311</v>
      </c>
      <c r="K12" s="58" t="s">
        <v>492</v>
      </c>
      <c r="L12" s="85">
        <f t="shared" si="1"/>
        <v>1.8540000000000001</v>
      </c>
      <c r="M12" s="85">
        <f t="shared" ref="M12:M75" si="3">ROUND(25.4/G12,3)</f>
        <v>0.35299999999999998</v>
      </c>
      <c r="N12" s="71">
        <v>60</v>
      </c>
      <c r="O12" s="100">
        <f t="array" ref="O12">IFERROR(INDEX($AD$11:$AE$90,MATCH($B12&amp;$I12,$Y$11:$Y$90&amp;$AC$11:$AC$90,0),MATCH($C12,$AD$9:$AE$9,0)),"-")</f>
        <v>1.8540000000000001</v>
      </c>
      <c r="P12" s="58">
        <v>8</v>
      </c>
      <c r="Q12" s="58">
        <v>0</v>
      </c>
      <c r="R12" s="100">
        <f t="shared" ref="R12:R75" si="4">ROUND(L12-0.649519/G12*25.4,4)</f>
        <v>1.6249</v>
      </c>
      <c r="S12" s="58">
        <v>8</v>
      </c>
      <c r="T12" s="58">
        <v>3</v>
      </c>
      <c r="U12" s="58">
        <v>5</v>
      </c>
      <c r="V12" s="58">
        <v>30</v>
      </c>
      <c r="W12" s="50">
        <f t="shared" ref="W12:W75" si="5">IF(P12="-","-",P12-Q12)</f>
        <v>8</v>
      </c>
      <c r="X12" s="50">
        <f t="shared" ref="X12:X75" si="6">S12-T12</f>
        <v>5</v>
      </c>
      <c r="Y12" s="63" t="str">
        <f t="shared" si="2"/>
        <v>No.1-72 UNF</v>
      </c>
      <c r="Z12" s="62" t="s">
        <v>42</v>
      </c>
      <c r="AA12" s="57" t="s">
        <v>224</v>
      </c>
      <c r="AB12" s="57">
        <v>72</v>
      </c>
      <c r="AC12" s="64" t="s">
        <v>260</v>
      </c>
      <c r="AD12" s="61">
        <f t="shared" ref="AD12:AD72" si="7">IFERROR(IF(OR(TYPE(FIND("/",AA12))=16,TYPE(FIND(" ",AA12))=1),VALUE(AA12),VALUE("0 "&amp;AA12))*25.4,INDEX(AH$11:AH$20,MATCH(AA12,AG$11:AG$20,0)))</f>
        <v>1.8540000000000001</v>
      </c>
      <c r="AE12" s="35">
        <v>1.8260000000000001</v>
      </c>
      <c r="AG12" s="57" t="s">
        <v>110</v>
      </c>
      <c r="AH12" s="57">
        <v>1.8540000000000001</v>
      </c>
    </row>
    <row r="13" spans="1:34" x14ac:dyDescent="0.3">
      <c r="B13" s="81" t="str">
        <f t="shared" si="0"/>
        <v>No.2-64 UNF</v>
      </c>
      <c r="C13" s="73" t="s">
        <v>212</v>
      </c>
      <c r="D13" s="73"/>
      <c r="E13" s="71" t="s">
        <v>42</v>
      </c>
      <c r="F13" s="58" t="s">
        <v>111</v>
      </c>
      <c r="G13" s="58">
        <v>64</v>
      </c>
      <c r="H13" s="71" t="s">
        <v>267</v>
      </c>
      <c r="I13" s="78" t="s">
        <v>252</v>
      </c>
      <c r="J13" s="58" t="s">
        <v>311</v>
      </c>
      <c r="K13" s="58" t="s">
        <v>492</v>
      </c>
      <c r="L13" s="85">
        <f t="shared" si="1"/>
        <v>2.1840000000000002</v>
      </c>
      <c r="M13" s="85">
        <f t="shared" si="3"/>
        <v>0.39700000000000002</v>
      </c>
      <c r="N13" s="71">
        <v>60</v>
      </c>
      <c r="O13" s="100">
        <f t="array" ref="O13">IFERROR(INDEX($AD$11:$AE$90,MATCH($B13&amp;$I13,$Y$11:$Y$90&amp;$AC$11:$AC$90,0),MATCH($C13,$AD$9:$AE$9,0)),"-")</f>
        <v>2.1840000000000002</v>
      </c>
      <c r="P13" s="58">
        <v>10</v>
      </c>
      <c r="Q13" s="58">
        <v>0</v>
      </c>
      <c r="R13" s="100">
        <f t="shared" si="4"/>
        <v>1.9261999999999999</v>
      </c>
      <c r="S13" s="58">
        <v>8</v>
      </c>
      <c r="T13" s="58">
        <v>3</v>
      </c>
      <c r="U13" s="58">
        <v>5</v>
      </c>
      <c r="V13" s="58">
        <v>30</v>
      </c>
      <c r="W13" s="50">
        <f t="shared" si="5"/>
        <v>10</v>
      </c>
      <c r="X13" s="50">
        <f t="shared" si="6"/>
        <v>5</v>
      </c>
      <c r="Y13" s="63" t="str">
        <f t="shared" si="2"/>
        <v>No.2-64 UNF</v>
      </c>
      <c r="Z13" s="62" t="s">
        <v>42</v>
      </c>
      <c r="AA13" s="57" t="s">
        <v>111</v>
      </c>
      <c r="AB13" s="57">
        <v>64</v>
      </c>
      <c r="AC13" s="64" t="s">
        <v>260</v>
      </c>
      <c r="AD13" s="61">
        <f t="shared" si="7"/>
        <v>2.1840000000000002</v>
      </c>
      <c r="AE13" s="35">
        <v>2.15</v>
      </c>
      <c r="AG13" s="57" t="s">
        <v>111</v>
      </c>
      <c r="AH13" s="57">
        <v>2.1840000000000002</v>
      </c>
    </row>
    <row r="14" spans="1:34" x14ac:dyDescent="0.3">
      <c r="B14" s="81" t="str">
        <f t="shared" si="0"/>
        <v>No.3-56 UNF</v>
      </c>
      <c r="C14" s="73" t="s">
        <v>212</v>
      </c>
      <c r="D14" s="73"/>
      <c r="E14" s="71" t="s">
        <v>42</v>
      </c>
      <c r="F14" s="58" t="s">
        <v>112</v>
      </c>
      <c r="G14" s="58">
        <v>56</v>
      </c>
      <c r="H14" s="71" t="s">
        <v>267</v>
      </c>
      <c r="I14" s="78" t="s">
        <v>252</v>
      </c>
      <c r="J14" s="58" t="s">
        <v>311</v>
      </c>
      <c r="K14" s="58" t="s">
        <v>492</v>
      </c>
      <c r="L14" s="85">
        <f t="shared" si="1"/>
        <v>2.5150000000000001</v>
      </c>
      <c r="M14" s="85">
        <f t="shared" si="3"/>
        <v>0.45400000000000001</v>
      </c>
      <c r="N14" s="71">
        <v>60</v>
      </c>
      <c r="O14" s="100">
        <f t="array" ref="O14">IFERROR(INDEX($AD$11:$AE$90,MATCH($B14&amp;$I14,$Y$11:$Y$90&amp;$AC$11:$AC$90,0),MATCH($C14,$AD$9:$AE$9,0)),"-")</f>
        <v>2.5150000000000001</v>
      </c>
      <c r="P14" s="58">
        <v>10</v>
      </c>
      <c r="Q14" s="58">
        <v>0</v>
      </c>
      <c r="R14" s="100">
        <f t="shared" si="4"/>
        <v>2.2204000000000002</v>
      </c>
      <c r="S14" s="58">
        <v>8</v>
      </c>
      <c r="T14" s="58">
        <v>3</v>
      </c>
      <c r="U14" s="58">
        <v>5</v>
      </c>
      <c r="V14" s="58">
        <v>30</v>
      </c>
      <c r="W14" s="50">
        <f t="shared" si="5"/>
        <v>10</v>
      </c>
      <c r="X14" s="50">
        <f t="shared" si="6"/>
        <v>5</v>
      </c>
      <c r="Y14" s="63" t="str">
        <f t="shared" si="2"/>
        <v>No.3-56 UNF</v>
      </c>
      <c r="Z14" s="62" t="s">
        <v>42</v>
      </c>
      <c r="AA14" s="57" t="s">
        <v>112</v>
      </c>
      <c r="AB14" s="57">
        <v>56</v>
      </c>
      <c r="AC14" s="64" t="s">
        <v>260</v>
      </c>
      <c r="AD14" s="61">
        <f t="shared" si="7"/>
        <v>2.5150000000000001</v>
      </c>
      <c r="AE14" s="35">
        <v>2.4689999999999999</v>
      </c>
      <c r="AG14" s="57" t="s">
        <v>112</v>
      </c>
      <c r="AH14" s="57">
        <v>2.5150000000000001</v>
      </c>
    </row>
    <row r="15" spans="1:34" x14ac:dyDescent="0.3">
      <c r="B15" s="81" t="str">
        <f t="shared" si="0"/>
        <v>No.4-48 UNF</v>
      </c>
      <c r="C15" s="73" t="s">
        <v>212</v>
      </c>
      <c r="D15" s="73"/>
      <c r="E15" s="71" t="s">
        <v>42</v>
      </c>
      <c r="F15" s="58" t="s">
        <v>113</v>
      </c>
      <c r="G15" s="58">
        <v>48</v>
      </c>
      <c r="H15" s="71" t="s">
        <v>267</v>
      </c>
      <c r="I15" s="78" t="s">
        <v>252</v>
      </c>
      <c r="J15" s="58" t="s">
        <v>311</v>
      </c>
      <c r="K15" s="58" t="s">
        <v>492</v>
      </c>
      <c r="L15" s="85">
        <f t="shared" si="1"/>
        <v>2.8450000000000002</v>
      </c>
      <c r="M15" s="85">
        <f t="shared" si="3"/>
        <v>0.52900000000000003</v>
      </c>
      <c r="N15" s="71">
        <v>60</v>
      </c>
      <c r="O15" s="100">
        <f t="array" ref="O15">IFERROR(INDEX($AD$11:$AE$90,MATCH($B15&amp;$I15,$Y$11:$Y$90&amp;$AC$11:$AC$90,0),MATCH($C15,$AD$9:$AE$9,0)),"-")</f>
        <v>2.8450000000000002</v>
      </c>
      <c r="P15" s="58">
        <v>10</v>
      </c>
      <c r="Q15" s="58">
        <v>0</v>
      </c>
      <c r="R15" s="100">
        <f t="shared" si="4"/>
        <v>2.5013000000000001</v>
      </c>
      <c r="S15" s="58">
        <v>8</v>
      </c>
      <c r="T15" s="58">
        <v>3</v>
      </c>
      <c r="U15" s="58">
        <v>5</v>
      </c>
      <c r="V15" s="58">
        <v>30</v>
      </c>
      <c r="W15" s="50">
        <f t="shared" si="5"/>
        <v>10</v>
      </c>
      <c r="X15" s="50">
        <f t="shared" si="6"/>
        <v>5</v>
      </c>
      <c r="Y15" s="63" t="str">
        <f t="shared" si="2"/>
        <v>No.4-48 UNF</v>
      </c>
      <c r="Z15" s="62" t="s">
        <v>42</v>
      </c>
      <c r="AA15" s="57" t="s">
        <v>113</v>
      </c>
      <c r="AB15" s="57">
        <v>48</v>
      </c>
      <c r="AC15" s="64" t="s">
        <v>260</v>
      </c>
      <c r="AD15" s="61">
        <f t="shared" si="7"/>
        <v>2.8450000000000002</v>
      </c>
      <c r="AE15" s="35">
        <v>2.7890000000000001</v>
      </c>
      <c r="AG15" s="57" t="s">
        <v>113</v>
      </c>
      <c r="AH15" s="57">
        <v>2.8450000000000002</v>
      </c>
    </row>
    <row r="16" spans="1:34" x14ac:dyDescent="0.3">
      <c r="B16" s="81" t="str">
        <f t="shared" si="0"/>
        <v>No.5-44 UNF</v>
      </c>
      <c r="C16" s="73" t="s">
        <v>212</v>
      </c>
      <c r="D16" s="73"/>
      <c r="E16" s="71" t="s">
        <v>42</v>
      </c>
      <c r="F16" s="58" t="s">
        <v>114</v>
      </c>
      <c r="G16" s="58">
        <v>44</v>
      </c>
      <c r="H16" s="71" t="s">
        <v>267</v>
      </c>
      <c r="I16" s="78" t="s">
        <v>252</v>
      </c>
      <c r="J16" s="58" t="s">
        <v>311</v>
      </c>
      <c r="K16" s="58" t="s">
        <v>492</v>
      </c>
      <c r="L16" s="85">
        <f t="shared" si="1"/>
        <v>3.1749999999999998</v>
      </c>
      <c r="M16" s="85">
        <f t="shared" si="3"/>
        <v>0.57699999999999996</v>
      </c>
      <c r="N16" s="71">
        <v>60</v>
      </c>
      <c r="O16" s="100">
        <f t="array" ref="O16">IFERROR(INDEX($AD$11:$AE$90,MATCH($B16&amp;$I16,$Y$11:$Y$90&amp;$AC$11:$AC$90,0),MATCH($C16,$AD$9:$AE$9,0)),"-")</f>
        <v>3.1749999999999998</v>
      </c>
      <c r="P16" s="58">
        <v>10</v>
      </c>
      <c r="Q16" s="58">
        <v>0</v>
      </c>
      <c r="R16" s="100">
        <f t="shared" si="4"/>
        <v>2.8001</v>
      </c>
      <c r="S16" s="58">
        <v>9</v>
      </c>
      <c r="T16" s="58">
        <v>4</v>
      </c>
      <c r="U16" s="58">
        <v>5</v>
      </c>
      <c r="V16" s="58">
        <v>20</v>
      </c>
      <c r="W16" s="50">
        <f t="shared" si="5"/>
        <v>10</v>
      </c>
      <c r="X16" s="50">
        <f t="shared" si="6"/>
        <v>5</v>
      </c>
      <c r="Y16" s="63" t="str">
        <f t="shared" si="2"/>
        <v>No.5-44 UNF</v>
      </c>
      <c r="Z16" s="62" t="s">
        <v>42</v>
      </c>
      <c r="AA16" s="57" t="s">
        <v>114</v>
      </c>
      <c r="AB16" s="57">
        <v>44</v>
      </c>
      <c r="AC16" s="64" t="s">
        <v>260</v>
      </c>
      <c r="AD16" s="61">
        <f t="shared" si="7"/>
        <v>3.1749999999999998</v>
      </c>
      <c r="AE16" s="35">
        <v>3.11</v>
      </c>
      <c r="AG16" s="57" t="s">
        <v>114</v>
      </c>
      <c r="AH16" s="57">
        <v>3.1749999999999998</v>
      </c>
    </row>
    <row r="17" spans="2:34" x14ac:dyDescent="0.3">
      <c r="B17" s="81" t="str">
        <f t="shared" si="0"/>
        <v>No.6-40 UNF</v>
      </c>
      <c r="C17" s="73" t="s">
        <v>212</v>
      </c>
      <c r="D17" s="73"/>
      <c r="E17" s="71" t="s">
        <v>42</v>
      </c>
      <c r="F17" s="58" t="s">
        <v>115</v>
      </c>
      <c r="G17" s="58">
        <v>40</v>
      </c>
      <c r="H17" s="71" t="s">
        <v>267</v>
      </c>
      <c r="I17" s="78" t="s">
        <v>252</v>
      </c>
      <c r="J17" s="58" t="s">
        <v>311</v>
      </c>
      <c r="K17" s="58" t="s">
        <v>492</v>
      </c>
      <c r="L17" s="85">
        <f t="shared" si="1"/>
        <v>3.5049999999999999</v>
      </c>
      <c r="M17" s="85">
        <f t="shared" si="3"/>
        <v>0.63500000000000001</v>
      </c>
      <c r="N17" s="71">
        <v>60</v>
      </c>
      <c r="O17" s="100">
        <f t="array" ref="O17">IFERROR(INDEX($AD$11:$AE$90,MATCH($B17&amp;$I17,$Y$11:$Y$90&amp;$AC$11:$AC$90,0),MATCH($C17,$AD$9:$AE$9,0)),"-")</f>
        <v>3.5049999999999999</v>
      </c>
      <c r="P17" s="58">
        <v>10</v>
      </c>
      <c r="Q17" s="58">
        <v>0</v>
      </c>
      <c r="R17" s="100">
        <f t="shared" si="4"/>
        <v>3.0926</v>
      </c>
      <c r="S17" s="58">
        <v>8</v>
      </c>
      <c r="T17" s="58">
        <v>3</v>
      </c>
      <c r="U17" s="58">
        <v>5</v>
      </c>
      <c r="V17" s="58">
        <v>20</v>
      </c>
      <c r="W17" s="50">
        <f t="shared" si="5"/>
        <v>10</v>
      </c>
      <c r="X17" s="50">
        <f t="shared" si="6"/>
        <v>5</v>
      </c>
      <c r="Y17" s="63" t="str">
        <f t="shared" si="2"/>
        <v>No.6-40 UNF</v>
      </c>
      <c r="Z17" s="62" t="s">
        <v>42</v>
      </c>
      <c r="AA17" s="57" t="s">
        <v>115</v>
      </c>
      <c r="AB17" s="57">
        <v>40</v>
      </c>
      <c r="AC17" s="64" t="s">
        <v>260</v>
      </c>
      <c r="AD17" s="61">
        <f t="shared" si="7"/>
        <v>3.5049999999999999</v>
      </c>
      <c r="AE17" s="35">
        <v>3.4319999999999999</v>
      </c>
      <c r="AG17" s="57" t="s">
        <v>115</v>
      </c>
      <c r="AH17" s="57">
        <v>3.5049999999999999</v>
      </c>
    </row>
    <row r="18" spans="2:34" x14ac:dyDescent="0.3">
      <c r="B18" s="81" t="str">
        <f t="shared" si="0"/>
        <v>No.8-36 UNF</v>
      </c>
      <c r="C18" s="73" t="s">
        <v>212</v>
      </c>
      <c r="D18" s="73"/>
      <c r="E18" s="71" t="s">
        <v>42</v>
      </c>
      <c r="F18" s="58" t="s">
        <v>116</v>
      </c>
      <c r="G18" s="58">
        <v>36</v>
      </c>
      <c r="H18" s="71" t="s">
        <v>267</v>
      </c>
      <c r="I18" s="78" t="s">
        <v>252</v>
      </c>
      <c r="J18" s="58" t="s">
        <v>311</v>
      </c>
      <c r="K18" s="58" t="s">
        <v>492</v>
      </c>
      <c r="L18" s="85">
        <f t="shared" si="1"/>
        <v>4.1660000000000004</v>
      </c>
      <c r="M18" s="85">
        <f t="shared" si="3"/>
        <v>0.70599999999999996</v>
      </c>
      <c r="N18" s="71">
        <v>60</v>
      </c>
      <c r="O18" s="100">
        <f t="array" ref="O18">IFERROR(INDEX($AD$11:$AE$90,MATCH($B18&amp;$I18,$Y$11:$Y$90&amp;$AC$11:$AC$90,0),MATCH($C18,$AD$9:$AE$9,0)),"-")</f>
        <v>4.1660000000000004</v>
      </c>
      <c r="P18" s="58">
        <v>10</v>
      </c>
      <c r="Q18" s="58">
        <v>0</v>
      </c>
      <c r="R18" s="100">
        <f t="shared" si="4"/>
        <v>3.7077</v>
      </c>
      <c r="S18" s="58">
        <v>9</v>
      </c>
      <c r="T18" s="58">
        <v>4</v>
      </c>
      <c r="U18" s="58">
        <v>5</v>
      </c>
      <c r="V18" s="58">
        <v>20</v>
      </c>
      <c r="W18" s="50">
        <f t="shared" si="5"/>
        <v>10</v>
      </c>
      <c r="X18" s="50">
        <f t="shared" si="6"/>
        <v>5</v>
      </c>
      <c r="Y18" s="63" t="str">
        <f t="shared" si="2"/>
        <v>No.8-36 UNF</v>
      </c>
      <c r="Z18" s="62" t="s">
        <v>42</v>
      </c>
      <c r="AA18" s="57" t="s">
        <v>116</v>
      </c>
      <c r="AB18" s="57">
        <v>36</v>
      </c>
      <c r="AC18" s="64" t="s">
        <v>260</v>
      </c>
      <c r="AD18" s="61">
        <f t="shared" si="7"/>
        <v>4.1660000000000004</v>
      </c>
      <c r="AE18" s="35">
        <v>4.0819999999999999</v>
      </c>
      <c r="AG18" s="57" t="s">
        <v>445</v>
      </c>
      <c r="AH18" s="57">
        <v>4.1660000000000004</v>
      </c>
    </row>
    <row r="19" spans="2:34" x14ac:dyDescent="0.3">
      <c r="B19" s="81" t="str">
        <f t="shared" si="0"/>
        <v>No.10-32 UNF</v>
      </c>
      <c r="C19" s="73" t="s">
        <v>212</v>
      </c>
      <c r="D19" s="73"/>
      <c r="E19" s="71" t="s">
        <v>42</v>
      </c>
      <c r="F19" s="58" t="s">
        <v>225</v>
      </c>
      <c r="G19" s="58">
        <v>32</v>
      </c>
      <c r="H19" s="71" t="s">
        <v>267</v>
      </c>
      <c r="I19" s="78" t="s">
        <v>252</v>
      </c>
      <c r="J19" s="58" t="s">
        <v>311</v>
      </c>
      <c r="K19" s="58" t="s">
        <v>492</v>
      </c>
      <c r="L19" s="85">
        <f t="shared" si="1"/>
        <v>4.8259999999999996</v>
      </c>
      <c r="M19" s="85">
        <f t="shared" si="3"/>
        <v>0.79400000000000004</v>
      </c>
      <c r="N19" s="71">
        <v>60</v>
      </c>
      <c r="O19" s="100">
        <f t="array" ref="O19">IFERROR(INDEX($AD$11:$AE$90,MATCH($B19&amp;$I19,$Y$11:$Y$90&amp;$AC$11:$AC$90,0),MATCH($C19,$AD$9:$AE$9,0)),"-")</f>
        <v>4.8259999999999996</v>
      </c>
      <c r="P19" s="58">
        <v>13</v>
      </c>
      <c r="Q19" s="58">
        <v>0</v>
      </c>
      <c r="R19" s="100">
        <f t="shared" si="4"/>
        <v>4.3103999999999996</v>
      </c>
      <c r="S19" s="58">
        <v>13</v>
      </c>
      <c r="T19" s="58">
        <v>5</v>
      </c>
      <c r="U19" s="58">
        <v>8</v>
      </c>
      <c r="V19" s="58">
        <v>15</v>
      </c>
      <c r="W19" s="50">
        <f t="shared" si="5"/>
        <v>13</v>
      </c>
      <c r="X19" s="50">
        <f t="shared" si="6"/>
        <v>8</v>
      </c>
      <c r="Y19" s="63" t="str">
        <f t="shared" si="2"/>
        <v>No.10-32 UNF</v>
      </c>
      <c r="Z19" s="62" t="s">
        <v>42</v>
      </c>
      <c r="AA19" s="57" t="s">
        <v>225</v>
      </c>
      <c r="AB19" s="57">
        <v>32</v>
      </c>
      <c r="AC19" s="64" t="s">
        <v>260</v>
      </c>
      <c r="AD19" s="61">
        <f t="shared" si="7"/>
        <v>4.8259999999999996</v>
      </c>
      <c r="AE19" s="35">
        <v>4.7279999999999998</v>
      </c>
      <c r="AG19" s="57" t="s">
        <v>340</v>
      </c>
      <c r="AH19" s="57">
        <v>4.8259999999999996</v>
      </c>
    </row>
    <row r="20" spans="2:34" x14ac:dyDescent="0.3">
      <c r="B20" s="81" t="str">
        <f t="shared" si="0"/>
        <v>No.12-28 UNF</v>
      </c>
      <c r="C20" s="73" t="s">
        <v>212</v>
      </c>
      <c r="D20" s="73"/>
      <c r="E20" s="71" t="s">
        <v>42</v>
      </c>
      <c r="F20" s="58" t="s">
        <v>226</v>
      </c>
      <c r="G20" s="58">
        <v>28</v>
      </c>
      <c r="H20" s="71" t="s">
        <v>267</v>
      </c>
      <c r="I20" s="78" t="s">
        <v>252</v>
      </c>
      <c r="J20" s="58" t="s">
        <v>311</v>
      </c>
      <c r="K20" s="58" t="s">
        <v>492</v>
      </c>
      <c r="L20" s="85">
        <f t="shared" si="1"/>
        <v>5.4859999999999998</v>
      </c>
      <c r="M20" s="85">
        <f t="shared" si="3"/>
        <v>0.90700000000000003</v>
      </c>
      <c r="N20" s="71">
        <v>60</v>
      </c>
      <c r="O20" s="100">
        <f t="array" ref="O20">IFERROR(INDEX($AD$11:$AE$90,MATCH($B20&amp;$I20,$Y$11:$Y$90&amp;$AC$11:$AC$90,0),MATCH($C20,$AD$9:$AE$9,0)),"-")</f>
        <v>5.4859999999999998</v>
      </c>
      <c r="P20" s="58">
        <v>13</v>
      </c>
      <c r="Q20" s="58">
        <v>0</v>
      </c>
      <c r="R20" s="100">
        <f t="shared" si="4"/>
        <v>4.8967999999999998</v>
      </c>
      <c r="S20" s="58">
        <v>13</v>
      </c>
      <c r="T20" s="58">
        <v>5</v>
      </c>
      <c r="U20" s="58">
        <v>8</v>
      </c>
      <c r="V20" s="58">
        <v>15</v>
      </c>
      <c r="W20" s="50">
        <f t="shared" si="5"/>
        <v>13</v>
      </c>
      <c r="X20" s="50">
        <f t="shared" si="6"/>
        <v>8</v>
      </c>
      <c r="Y20" s="63" t="str">
        <f t="shared" si="2"/>
        <v>No.12-28 UNF</v>
      </c>
      <c r="Z20" s="62" t="s">
        <v>42</v>
      </c>
      <c r="AA20" s="57" t="s">
        <v>226</v>
      </c>
      <c r="AB20" s="57">
        <v>28</v>
      </c>
      <c r="AC20" s="64" t="s">
        <v>260</v>
      </c>
      <c r="AD20" s="61">
        <f t="shared" si="7"/>
        <v>5.4859999999999998</v>
      </c>
      <c r="AE20" s="35">
        <v>5.3680000000000003</v>
      </c>
      <c r="AG20" s="57" t="s">
        <v>446</v>
      </c>
      <c r="AH20" s="57">
        <v>5.4859999999999998</v>
      </c>
    </row>
    <row r="21" spans="2:34" x14ac:dyDescent="0.3">
      <c r="B21" s="81" t="str">
        <f t="shared" si="0"/>
        <v>1/4-28 UNF</v>
      </c>
      <c r="C21" s="73" t="s">
        <v>212</v>
      </c>
      <c r="D21" s="73"/>
      <c r="E21" s="71" t="s">
        <v>42</v>
      </c>
      <c r="F21" s="82" t="s">
        <v>41</v>
      </c>
      <c r="G21" s="58">
        <v>28</v>
      </c>
      <c r="H21" s="71" t="s">
        <v>267</v>
      </c>
      <c r="I21" s="78" t="s">
        <v>252</v>
      </c>
      <c r="J21" s="58" t="s">
        <v>311</v>
      </c>
      <c r="K21" s="58" t="s">
        <v>492</v>
      </c>
      <c r="L21" s="85">
        <f t="shared" si="1"/>
        <v>6.35</v>
      </c>
      <c r="M21" s="85">
        <f t="shared" si="3"/>
        <v>0.90700000000000003</v>
      </c>
      <c r="N21" s="71">
        <v>60</v>
      </c>
      <c r="O21" s="100">
        <f t="array" ref="O21">IFERROR(INDEX($AD$11:$AE$90,MATCH($B21&amp;$I21,$Y$11:$Y$90&amp;$AC$11:$AC$90,0),MATCH($C21,$AD$9:$AE$9,0)),"-")</f>
        <v>6.35</v>
      </c>
      <c r="P21" s="58">
        <v>13</v>
      </c>
      <c r="Q21" s="58">
        <v>0</v>
      </c>
      <c r="R21" s="100">
        <f t="shared" si="4"/>
        <v>5.7607999999999997</v>
      </c>
      <c r="S21" s="58">
        <v>12</v>
      </c>
      <c r="T21" s="58">
        <v>4</v>
      </c>
      <c r="U21" s="58">
        <v>8</v>
      </c>
      <c r="V21" s="58">
        <v>15</v>
      </c>
      <c r="W21" s="50">
        <f t="shared" si="5"/>
        <v>13</v>
      </c>
      <c r="X21" s="50">
        <f t="shared" si="6"/>
        <v>8</v>
      </c>
      <c r="Y21" s="63" t="str">
        <f t="shared" si="2"/>
        <v>1/4-28 UNF</v>
      </c>
      <c r="Z21" s="62" t="s">
        <v>42</v>
      </c>
      <c r="AA21" s="66" t="s">
        <v>41</v>
      </c>
      <c r="AB21" s="57">
        <v>28</v>
      </c>
      <c r="AC21" s="64" t="s">
        <v>260</v>
      </c>
      <c r="AD21" s="61">
        <f t="shared" si="7"/>
        <v>6.35</v>
      </c>
      <c r="AE21" s="35">
        <v>6.2350000000000003</v>
      </c>
    </row>
    <row r="22" spans="2:34" x14ac:dyDescent="0.3">
      <c r="B22" s="81" t="str">
        <f t="shared" si="0"/>
        <v>5/16-24 UNF</v>
      </c>
      <c r="C22" s="73" t="s">
        <v>212</v>
      </c>
      <c r="D22" s="73"/>
      <c r="E22" s="71" t="s">
        <v>42</v>
      </c>
      <c r="F22" s="82" t="s">
        <v>49</v>
      </c>
      <c r="G22" s="58">
        <v>24</v>
      </c>
      <c r="H22" s="71" t="s">
        <v>267</v>
      </c>
      <c r="I22" s="78" t="s">
        <v>252</v>
      </c>
      <c r="J22" s="58" t="s">
        <v>311</v>
      </c>
      <c r="K22" s="58" t="s">
        <v>492</v>
      </c>
      <c r="L22" s="85">
        <f t="shared" si="1"/>
        <v>7.9375</v>
      </c>
      <c r="M22" s="85">
        <f t="shared" si="3"/>
        <v>1.0580000000000001</v>
      </c>
      <c r="N22" s="71">
        <v>60</v>
      </c>
      <c r="O22" s="100">
        <f t="array" ref="O22">IFERROR(INDEX($AD$11:$AE$90,MATCH($B22&amp;$I22,$Y$11:$Y$90&amp;$AC$11:$AC$90,0),MATCH($C22,$AD$9:$AE$9,0)),"-")</f>
        <v>7.9375</v>
      </c>
      <c r="P22" s="58">
        <v>13</v>
      </c>
      <c r="Q22" s="58">
        <v>0</v>
      </c>
      <c r="R22" s="100">
        <f t="shared" si="4"/>
        <v>7.2500999999999998</v>
      </c>
      <c r="S22" s="58">
        <v>13</v>
      </c>
      <c r="T22" s="58">
        <v>5</v>
      </c>
      <c r="U22" s="58">
        <v>8</v>
      </c>
      <c r="V22" s="58">
        <v>15</v>
      </c>
      <c r="W22" s="50">
        <f t="shared" si="5"/>
        <v>13</v>
      </c>
      <c r="X22" s="50">
        <f t="shared" si="6"/>
        <v>8</v>
      </c>
      <c r="Y22" s="63" t="str">
        <f t="shared" si="2"/>
        <v>5/16-24 UNF</v>
      </c>
      <c r="Z22" s="62" t="s">
        <v>42</v>
      </c>
      <c r="AA22" s="66" t="s">
        <v>49</v>
      </c>
      <c r="AB22" s="57">
        <v>24</v>
      </c>
      <c r="AC22" s="64" t="s">
        <v>260</v>
      </c>
      <c r="AD22" s="61">
        <f t="shared" si="7"/>
        <v>7.9375</v>
      </c>
      <c r="AE22" s="35">
        <v>7.798</v>
      </c>
    </row>
    <row r="23" spans="2:34" x14ac:dyDescent="0.3">
      <c r="B23" s="81" t="str">
        <f t="shared" si="0"/>
        <v>3/8-24 UNF</v>
      </c>
      <c r="C23" s="73" t="s">
        <v>212</v>
      </c>
      <c r="D23" s="73"/>
      <c r="E23" s="71" t="s">
        <v>42</v>
      </c>
      <c r="F23" s="82" t="s">
        <v>229</v>
      </c>
      <c r="G23" s="58">
        <v>24</v>
      </c>
      <c r="H23" s="71" t="s">
        <v>267</v>
      </c>
      <c r="I23" s="78" t="s">
        <v>252</v>
      </c>
      <c r="J23" s="58" t="s">
        <v>311</v>
      </c>
      <c r="K23" s="58" t="s">
        <v>492</v>
      </c>
      <c r="L23" s="85">
        <f t="shared" si="1"/>
        <v>9.5249999999999986</v>
      </c>
      <c r="M23" s="85">
        <f t="shared" si="3"/>
        <v>1.0580000000000001</v>
      </c>
      <c r="N23" s="71">
        <v>60</v>
      </c>
      <c r="O23" s="100">
        <f t="array" ref="O23">IFERROR(INDEX($AD$11:$AE$90,MATCH($B23&amp;$I23,$Y$11:$Y$90&amp;$AC$11:$AC$90,0),MATCH($C23,$AD$9:$AE$9,0)),"-")</f>
        <v>9.5249999999999986</v>
      </c>
      <c r="P23" s="58">
        <v>13</v>
      </c>
      <c r="Q23" s="58">
        <v>0</v>
      </c>
      <c r="R23" s="100">
        <f t="shared" si="4"/>
        <v>8.8376000000000001</v>
      </c>
      <c r="S23" s="58">
        <v>12</v>
      </c>
      <c r="T23" s="58">
        <v>4</v>
      </c>
      <c r="U23" s="58">
        <v>8</v>
      </c>
      <c r="V23" s="58">
        <v>15</v>
      </c>
      <c r="W23" s="50">
        <f t="shared" si="5"/>
        <v>13</v>
      </c>
      <c r="X23" s="50">
        <f t="shared" si="6"/>
        <v>8</v>
      </c>
      <c r="Y23" s="63" t="str">
        <f t="shared" si="2"/>
        <v>3/8-24 UNF</v>
      </c>
      <c r="Z23" s="62" t="s">
        <v>42</v>
      </c>
      <c r="AA23" s="66" t="s">
        <v>229</v>
      </c>
      <c r="AB23" s="57">
        <v>24</v>
      </c>
      <c r="AC23" s="64" t="s">
        <v>260</v>
      </c>
      <c r="AD23" s="61">
        <f t="shared" si="7"/>
        <v>9.5249999999999986</v>
      </c>
      <c r="AE23" s="35">
        <v>9.3879999999999999</v>
      </c>
    </row>
    <row r="24" spans="2:34" x14ac:dyDescent="0.3">
      <c r="B24" s="81" t="str">
        <f t="shared" si="0"/>
        <v>7/16-20 UNF</v>
      </c>
      <c r="C24" s="73" t="s">
        <v>212</v>
      </c>
      <c r="D24" s="73"/>
      <c r="E24" s="71" t="s">
        <v>42</v>
      </c>
      <c r="F24" s="82" t="s">
        <v>230</v>
      </c>
      <c r="G24" s="58">
        <v>20</v>
      </c>
      <c r="H24" s="71" t="s">
        <v>267</v>
      </c>
      <c r="I24" s="78" t="s">
        <v>252</v>
      </c>
      <c r="J24" s="58" t="s">
        <v>311</v>
      </c>
      <c r="K24" s="58" t="s">
        <v>492</v>
      </c>
      <c r="L24" s="85">
        <f t="shared" si="1"/>
        <v>11.112499999999999</v>
      </c>
      <c r="M24" s="85">
        <f t="shared" si="3"/>
        <v>1.27</v>
      </c>
      <c r="N24" s="71">
        <v>60</v>
      </c>
      <c r="O24" s="100">
        <f t="array" ref="O24">IFERROR(INDEX($AD$11:$AE$90,MATCH($B24&amp;$I24,$Y$11:$Y$90&amp;$AC$11:$AC$90,0),MATCH($C24,$AD$9:$AE$9,0)),"-")</f>
        <v>11.112499999999999</v>
      </c>
      <c r="P24" s="58">
        <v>13</v>
      </c>
      <c r="Q24" s="58">
        <v>0</v>
      </c>
      <c r="R24" s="100">
        <f t="shared" si="4"/>
        <v>10.287599999999999</v>
      </c>
      <c r="S24" s="58">
        <v>12</v>
      </c>
      <c r="T24" s="58">
        <v>4</v>
      </c>
      <c r="U24" s="58">
        <v>8</v>
      </c>
      <c r="V24" s="58">
        <v>15</v>
      </c>
      <c r="W24" s="50">
        <f t="shared" si="5"/>
        <v>13</v>
      </c>
      <c r="X24" s="50">
        <f t="shared" si="6"/>
        <v>8</v>
      </c>
      <c r="Y24" s="63" t="str">
        <f t="shared" si="2"/>
        <v>7/16-20 UNF</v>
      </c>
      <c r="Z24" s="62" t="s">
        <v>42</v>
      </c>
      <c r="AA24" s="66" t="s">
        <v>230</v>
      </c>
      <c r="AB24" s="57">
        <v>20</v>
      </c>
      <c r="AC24" s="64" t="s">
        <v>260</v>
      </c>
      <c r="AD24" s="61">
        <f t="shared" si="7"/>
        <v>11.112499999999999</v>
      </c>
      <c r="AE24" s="35">
        <v>10.941000000000001</v>
      </c>
    </row>
    <row r="25" spans="2:34" x14ac:dyDescent="0.3">
      <c r="B25" s="81" t="str">
        <f t="shared" si="0"/>
        <v>1/2-20 UNF</v>
      </c>
      <c r="C25" s="73" t="s">
        <v>212</v>
      </c>
      <c r="D25" s="73"/>
      <c r="E25" s="71" t="s">
        <v>42</v>
      </c>
      <c r="F25" s="82" t="s">
        <v>50</v>
      </c>
      <c r="G25" s="58">
        <v>20</v>
      </c>
      <c r="H25" s="71" t="s">
        <v>267</v>
      </c>
      <c r="I25" s="78" t="s">
        <v>252</v>
      </c>
      <c r="J25" s="58" t="s">
        <v>311</v>
      </c>
      <c r="K25" s="58" t="s">
        <v>492</v>
      </c>
      <c r="L25" s="85">
        <f t="shared" si="1"/>
        <v>12.7</v>
      </c>
      <c r="M25" s="85">
        <f t="shared" si="3"/>
        <v>1.27</v>
      </c>
      <c r="N25" s="71">
        <v>60</v>
      </c>
      <c r="O25" s="100">
        <f t="array" ref="O25">IFERROR(INDEX($AD$11:$AE$90,MATCH($B25&amp;$I25,$Y$11:$Y$90&amp;$AC$11:$AC$90,0),MATCH($C25,$AD$9:$AE$9,0)),"-")</f>
        <v>12.7</v>
      </c>
      <c r="P25" s="58">
        <v>13</v>
      </c>
      <c r="Q25" s="58">
        <v>0</v>
      </c>
      <c r="R25" s="100">
        <f t="shared" si="4"/>
        <v>11.8751</v>
      </c>
      <c r="S25" s="58">
        <v>13</v>
      </c>
      <c r="T25" s="58">
        <v>5</v>
      </c>
      <c r="U25" s="58">
        <v>8</v>
      </c>
      <c r="V25" s="58">
        <v>15</v>
      </c>
      <c r="W25" s="50">
        <f t="shared" si="5"/>
        <v>13</v>
      </c>
      <c r="X25" s="50">
        <f t="shared" si="6"/>
        <v>8</v>
      </c>
      <c r="Y25" s="63" t="str">
        <f t="shared" si="2"/>
        <v>1/2-20 UNF</v>
      </c>
      <c r="Z25" s="62" t="s">
        <v>42</v>
      </c>
      <c r="AA25" s="66" t="s">
        <v>50</v>
      </c>
      <c r="AB25" s="57">
        <v>20</v>
      </c>
      <c r="AC25" s="64" t="s">
        <v>260</v>
      </c>
      <c r="AD25" s="61">
        <f t="shared" si="7"/>
        <v>12.7</v>
      </c>
      <c r="AE25" s="35">
        <v>12.531000000000001</v>
      </c>
    </row>
    <row r="26" spans="2:34" x14ac:dyDescent="0.3">
      <c r="B26" s="81" t="str">
        <f t="shared" si="0"/>
        <v>9/16-18 UNF</v>
      </c>
      <c r="C26" s="73" t="s">
        <v>212</v>
      </c>
      <c r="D26" s="73"/>
      <c r="E26" s="71" t="s">
        <v>42</v>
      </c>
      <c r="F26" s="82" t="s">
        <v>51</v>
      </c>
      <c r="G26" s="58">
        <v>18</v>
      </c>
      <c r="H26" s="71" t="s">
        <v>267</v>
      </c>
      <c r="I26" s="78" t="s">
        <v>252</v>
      </c>
      <c r="J26" s="58" t="s">
        <v>311</v>
      </c>
      <c r="K26" s="58" t="s">
        <v>492</v>
      </c>
      <c r="L26" s="85">
        <f t="shared" si="1"/>
        <v>14.2875</v>
      </c>
      <c r="M26" s="85">
        <f t="shared" si="3"/>
        <v>1.411</v>
      </c>
      <c r="N26" s="71">
        <v>60</v>
      </c>
      <c r="O26" s="100">
        <f t="array" ref="O26">IFERROR(INDEX($AD$11:$AE$90,MATCH($B26&amp;$I26,$Y$11:$Y$90&amp;$AC$11:$AC$90,0),MATCH($C26,$AD$9:$AE$9,0)),"-")</f>
        <v>14.2875</v>
      </c>
      <c r="P26" s="58">
        <v>13</v>
      </c>
      <c r="Q26" s="58">
        <v>0</v>
      </c>
      <c r="R26" s="100">
        <f t="shared" si="4"/>
        <v>13.371</v>
      </c>
      <c r="S26" s="58">
        <v>12</v>
      </c>
      <c r="T26" s="58">
        <v>4</v>
      </c>
      <c r="U26" s="58">
        <v>8</v>
      </c>
      <c r="V26" s="58">
        <v>10</v>
      </c>
      <c r="W26" s="50">
        <f t="shared" si="5"/>
        <v>13</v>
      </c>
      <c r="X26" s="50">
        <f t="shared" si="6"/>
        <v>8</v>
      </c>
      <c r="Y26" s="63" t="str">
        <f t="shared" si="2"/>
        <v>9/16-18 UNF</v>
      </c>
      <c r="Z26" s="62" t="s">
        <v>42</v>
      </c>
      <c r="AA26" s="66" t="s">
        <v>51</v>
      </c>
      <c r="AB26" s="57">
        <v>18</v>
      </c>
      <c r="AC26" s="64" t="s">
        <v>260</v>
      </c>
      <c r="AD26" s="61">
        <f t="shared" si="7"/>
        <v>14.2875</v>
      </c>
      <c r="AE26" s="35">
        <v>14.093</v>
      </c>
    </row>
    <row r="27" spans="2:34" x14ac:dyDescent="0.3">
      <c r="B27" s="81" t="str">
        <f t="shared" si="0"/>
        <v>5/8-18 UNF</v>
      </c>
      <c r="C27" s="73" t="s">
        <v>212</v>
      </c>
      <c r="D27" s="73"/>
      <c r="E27" s="71" t="s">
        <v>42</v>
      </c>
      <c r="F27" s="82" t="s">
        <v>233</v>
      </c>
      <c r="G27" s="58">
        <v>18</v>
      </c>
      <c r="H27" s="71" t="s">
        <v>267</v>
      </c>
      <c r="I27" s="78" t="s">
        <v>252</v>
      </c>
      <c r="J27" s="58" t="s">
        <v>311</v>
      </c>
      <c r="K27" s="58" t="s">
        <v>492</v>
      </c>
      <c r="L27" s="85">
        <f t="shared" si="1"/>
        <v>15.875</v>
      </c>
      <c r="M27" s="85">
        <f t="shared" si="3"/>
        <v>1.411</v>
      </c>
      <c r="N27" s="71">
        <v>60</v>
      </c>
      <c r="O27" s="100">
        <f t="array" ref="O27">IFERROR(INDEX($AD$11:$AE$90,MATCH($B27&amp;$I27,$Y$11:$Y$90&amp;$AC$11:$AC$90,0),MATCH($C27,$AD$9:$AE$9,0)),"-")</f>
        <v>15.875</v>
      </c>
      <c r="P27" s="58">
        <v>13</v>
      </c>
      <c r="Q27" s="58">
        <v>0</v>
      </c>
      <c r="R27" s="100">
        <f t="shared" si="4"/>
        <v>14.958500000000001</v>
      </c>
      <c r="S27" s="58">
        <v>13</v>
      </c>
      <c r="T27" s="58">
        <v>5</v>
      </c>
      <c r="U27" s="58">
        <v>8</v>
      </c>
      <c r="V27" s="58">
        <v>10</v>
      </c>
      <c r="W27" s="50">
        <f t="shared" si="5"/>
        <v>13</v>
      </c>
      <c r="X27" s="50">
        <f t="shared" si="6"/>
        <v>8</v>
      </c>
      <c r="Y27" s="63" t="str">
        <f t="shared" si="2"/>
        <v>5/8-18 UNF</v>
      </c>
      <c r="Z27" s="62" t="s">
        <v>42</v>
      </c>
      <c r="AA27" s="66" t="s">
        <v>233</v>
      </c>
      <c r="AB27" s="57">
        <v>18</v>
      </c>
      <c r="AC27" s="64" t="s">
        <v>260</v>
      </c>
      <c r="AD27" s="61">
        <f t="shared" si="7"/>
        <v>15.875</v>
      </c>
      <c r="AE27" s="35">
        <v>15.683</v>
      </c>
    </row>
    <row r="28" spans="2:34" x14ac:dyDescent="0.3">
      <c r="B28" s="81" t="str">
        <f t="shared" si="0"/>
        <v>3/4-16 UNF</v>
      </c>
      <c r="C28" s="73" t="s">
        <v>212</v>
      </c>
      <c r="D28" s="73"/>
      <c r="E28" s="71" t="s">
        <v>42</v>
      </c>
      <c r="F28" s="82" t="s">
        <v>74</v>
      </c>
      <c r="G28" s="58">
        <v>16</v>
      </c>
      <c r="H28" s="71" t="s">
        <v>267</v>
      </c>
      <c r="I28" s="78" t="s">
        <v>252</v>
      </c>
      <c r="J28" s="58" t="s">
        <v>311</v>
      </c>
      <c r="K28" s="58" t="s">
        <v>492</v>
      </c>
      <c r="L28" s="85">
        <f t="shared" si="1"/>
        <v>19.049999999999997</v>
      </c>
      <c r="M28" s="85">
        <f t="shared" si="3"/>
        <v>1.5880000000000001</v>
      </c>
      <c r="N28" s="71">
        <v>60</v>
      </c>
      <c r="O28" s="100">
        <f t="array" ref="O28">IFERROR(INDEX($AD$11:$AE$90,MATCH($B28&amp;$I28,$Y$11:$Y$90&amp;$AC$11:$AC$90,0),MATCH($C28,$AD$9:$AE$9,0)),"-")</f>
        <v>19.049999999999997</v>
      </c>
      <c r="P28" s="58">
        <v>15</v>
      </c>
      <c r="Q28" s="58">
        <v>0</v>
      </c>
      <c r="R28" s="100">
        <f t="shared" si="4"/>
        <v>18.018899999999999</v>
      </c>
      <c r="S28" s="58">
        <v>12</v>
      </c>
      <c r="T28" s="58">
        <v>4</v>
      </c>
      <c r="U28" s="58">
        <v>8</v>
      </c>
      <c r="V28" s="58">
        <v>10</v>
      </c>
      <c r="W28" s="50">
        <f t="shared" si="5"/>
        <v>15</v>
      </c>
      <c r="X28" s="50">
        <f t="shared" si="6"/>
        <v>8</v>
      </c>
      <c r="Y28" s="63" t="str">
        <f t="shared" si="2"/>
        <v>3/4-16 UNF</v>
      </c>
      <c r="Z28" s="62" t="s">
        <v>42</v>
      </c>
      <c r="AA28" s="66" t="s">
        <v>74</v>
      </c>
      <c r="AB28" s="57">
        <v>16</v>
      </c>
      <c r="AC28" s="64" t="s">
        <v>260</v>
      </c>
      <c r="AD28" s="61">
        <f t="shared" si="7"/>
        <v>19.049999999999997</v>
      </c>
      <c r="AE28" s="35">
        <v>18.829999999999998</v>
      </c>
    </row>
    <row r="29" spans="2:34" x14ac:dyDescent="0.3">
      <c r="B29" s="81" t="str">
        <f t="shared" si="0"/>
        <v>7/8-14 UNF</v>
      </c>
      <c r="C29" s="73" t="s">
        <v>212</v>
      </c>
      <c r="D29" s="73"/>
      <c r="E29" s="71" t="s">
        <v>42</v>
      </c>
      <c r="F29" s="82" t="s">
        <v>235</v>
      </c>
      <c r="G29" s="58">
        <v>14</v>
      </c>
      <c r="H29" s="71" t="s">
        <v>267</v>
      </c>
      <c r="I29" s="78" t="s">
        <v>252</v>
      </c>
      <c r="J29" s="58" t="s">
        <v>311</v>
      </c>
      <c r="K29" s="58" t="s">
        <v>492</v>
      </c>
      <c r="L29" s="85">
        <f t="shared" si="1"/>
        <v>22.224999999999998</v>
      </c>
      <c r="M29" s="85">
        <f t="shared" si="3"/>
        <v>1.8140000000000001</v>
      </c>
      <c r="N29" s="71">
        <v>60</v>
      </c>
      <c r="O29" s="100">
        <f t="array" ref="O29">IFERROR(INDEX($AD$11:$AE$90,MATCH($B29&amp;$I29,$Y$11:$Y$90&amp;$AC$11:$AC$90,0),MATCH($C29,$AD$9:$AE$9,0)),"-")</f>
        <v>22.224999999999998</v>
      </c>
      <c r="P29" s="58">
        <v>15</v>
      </c>
      <c r="Q29" s="58">
        <v>0</v>
      </c>
      <c r="R29" s="100">
        <f t="shared" si="4"/>
        <v>21.046600000000002</v>
      </c>
      <c r="S29" s="58">
        <v>13</v>
      </c>
      <c r="T29" s="58">
        <v>5</v>
      </c>
      <c r="U29" s="58">
        <v>8</v>
      </c>
      <c r="V29" s="58">
        <v>10</v>
      </c>
      <c r="W29" s="50">
        <f t="shared" si="5"/>
        <v>15</v>
      </c>
      <c r="X29" s="50">
        <f t="shared" si="6"/>
        <v>8</v>
      </c>
      <c r="Y29" s="63" t="str">
        <f t="shared" si="2"/>
        <v>7/8-14 UNF</v>
      </c>
      <c r="Z29" s="62" t="s">
        <v>42</v>
      </c>
      <c r="AA29" s="66" t="s">
        <v>235</v>
      </c>
      <c r="AB29" s="57">
        <v>14</v>
      </c>
      <c r="AC29" s="64" t="s">
        <v>260</v>
      </c>
      <c r="AD29" s="61">
        <f t="shared" si="7"/>
        <v>22.224999999999998</v>
      </c>
      <c r="AE29" s="35">
        <v>21.966999999999999</v>
      </c>
    </row>
    <row r="30" spans="2:34" x14ac:dyDescent="0.3">
      <c r="B30" s="81" t="str">
        <f t="shared" si="0"/>
        <v>1-12 UNF</v>
      </c>
      <c r="C30" s="73" t="s">
        <v>212</v>
      </c>
      <c r="D30" s="73"/>
      <c r="E30" s="71" t="s">
        <v>42</v>
      </c>
      <c r="F30" s="82" t="s">
        <v>236</v>
      </c>
      <c r="G30" s="58">
        <v>12</v>
      </c>
      <c r="H30" s="71" t="s">
        <v>267</v>
      </c>
      <c r="I30" s="78" t="s">
        <v>252</v>
      </c>
      <c r="J30" s="58" t="s">
        <v>311</v>
      </c>
      <c r="K30" s="58" t="s">
        <v>492</v>
      </c>
      <c r="L30" s="85">
        <f t="shared" si="1"/>
        <v>25.4</v>
      </c>
      <c r="M30" s="85">
        <f t="shared" si="3"/>
        <v>2.117</v>
      </c>
      <c r="N30" s="71">
        <v>60</v>
      </c>
      <c r="O30" s="100">
        <f t="array" ref="O30">IFERROR(INDEX($AD$11:$AE$90,MATCH($B30&amp;$I30,$Y$11:$Y$90&amp;$AC$11:$AC$90,0),MATCH($C30,$AD$9:$AE$9,0)),"-")</f>
        <v>25.4</v>
      </c>
      <c r="P30" s="58">
        <v>15</v>
      </c>
      <c r="Q30" s="58">
        <v>0</v>
      </c>
      <c r="R30" s="100">
        <f t="shared" si="4"/>
        <v>24.025200000000002</v>
      </c>
      <c r="S30" s="58">
        <v>12</v>
      </c>
      <c r="T30" s="58">
        <v>4</v>
      </c>
      <c r="U30" s="58">
        <v>8</v>
      </c>
      <c r="V30" s="58">
        <v>10</v>
      </c>
      <c r="W30" s="50">
        <f t="shared" si="5"/>
        <v>15</v>
      </c>
      <c r="X30" s="50">
        <f t="shared" si="6"/>
        <v>8</v>
      </c>
      <c r="Y30" s="63" t="str">
        <f t="shared" si="2"/>
        <v>1-12 UNF</v>
      </c>
      <c r="Z30" s="62" t="s">
        <v>42</v>
      </c>
      <c r="AA30" s="66" t="s">
        <v>236</v>
      </c>
      <c r="AB30" s="57">
        <v>12</v>
      </c>
      <c r="AC30" s="64" t="s">
        <v>260</v>
      </c>
      <c r="AD30" s="61">
        <f t="shared" si="7"/>
        <v>25.4</v>
      </c>
      <c r="AE30" s="35">
        <v>25.087</v>
      </c>
    </row>
    <row r="31" spans="2:34" x14ac:dyDescent="0.3">
      <c r="B31" s="81" t="str">
        <f t="shared" si="0"/>
        <v>1 1/8-12 UNF</v>
      </c>
      <c r="C31" s="73" t="s">
        <v>212</v>
      </c>
      <c r="D31" s="73"/>
      <c r="E31" s="71" t="s">
        <v>42</v>
      </c>
      <c r="F31" s="82" t="s">
        <v>55</v>
      </c>
      <c r="G31" s="58">
        <v>12</v>
      </c>
      <c r="H31" s="71" t="s">
        <v>267</v>
      </c>
      <c r="I31" s="78" t="s">
        <v>252</v>
      </c>
      <c r="J31" s="58" t="s">
        <v>311</v>
      </c>
      <c r="K31" s="58" t="s">
        <v>492</v>
      </c>
      <c r="L31" s="85">
        <f t="shared" si="1"/>
        <v>28.574999999999999</v>
      </c>
      <c r="M31" s="85">
        <f t="shared" si="3"/>
        <v>2.117</v>
      </c>
      <c r="N31" s="71">
        <v>60</v>
      </c>
      <c r="O31" s="100">
        <f t="array" ref="O31">IFERROR(INDEX($AD$11:$AE$90,MATCH($B31&amp;$I31,$Y$11:$Y$90&amp;$AC$11:$AC$90,0),MATCH($C31,$AD$9:$AE$9,0)),"-")</f>
        <v>28.574999999999999</v>
      </c>
      <c r="P31" s="58">
        <v>15</v>
      </c>
      <c r="Q31" s="58">
        <v>0</v>
      </c>
      <c r="R31" s="100">
        <f t="shared" si="4"/>
        <v>27.200199999999999</v>
      </c>
      <c r="S31" s="58">
        <v>12</v>
      </c>
      <c r="T31" s="58">
        <v>4</v>
      </c>
      <c r="U31" s="58">
        <v>8</v>
      </c>
      <c r="V31" s="58">
        <v>10</v>
      </c>
      <c r="W31" s="50">
        <f t="shared" si="5"/>
        <v>15</v>
      </c>
      <c r="X31" s="50">
        <f t="shared" si="6"/>
        <v>8</v>
      </c>
      <c r="Y31" s="63" t="str">
        <f t="shared" si="2"/>
        <v>1 1/8-12 UNF</v>
      </c>
      <c r="Z31" s="62" t="s">
        <v>42</v>
      </c>
      <c r="AA31" s="66" t="s">
        <v>55</v>
      </c>
      <c r="AB31" s="57">
        <v>12</v>
      </c>
      <c r="AC31" s="64" t="s">
        <v>260</v>
      </c>
      <c r="AD31" s="61">
        <f t="shared" si="7"/>
        <v>28.574999999999999</v>
      </c>
      <c r="AE31" s="35">
        <v>28.266999999999999</v>
      </c>
    </row>
    <row r="32" spans="2:34" x14ac:dyDescent="0.3">
      <c r="B32" s="81" t="str">
        <f t="shared" si="0"/>
        <v>1 1/4-12 UNF</v>
      </c>
      <c r="C32" s="73" t="s">
        <v>212</v>
      </c>
      <c r="D32" s="73"/>
      <c r="E32" s="71" t="s">
        <v>42</v>
      </c>
      <c r="F32" s="82" t="s">
        <v>238</v>
      </c>
      <c r="G32" s="58">
        <v>12</v>
      </c>
      <c r="H32" s="71" t="s">
        <v>267</v>
      </c>
      <c r="I32" s="78" t="s">
        <v>252</v>
      </c>
      <c r="J32" s="58" t="s">
        <v>311</v>
      </c>
      <c r="K32" s="58" t="s">
        <v>492</v>
      </c>
      <c r="L32" s="85">
        <f t="shared" si="1"/>
        <v>31.75</v>
      </c>
      <c r="M32" s="85">
        <f t="shared" si="3"/>
        <v>2.117</v>
      </c>
      <c r="N32" s="71">
        <v>60</v>
      </c>
      <c r="O32" s="100">
        <f t="array" ref="O32">IFERROR(INDEX($AD$11:$AE$90,MATCH($B32&amp;$I32,$Y$11:$Y$90&amp;$AC$11:$AC$90,0),MATCH($C32,$AD$9:$AE$9,0)),"-")</f>
        <v>31.75</v>
      </c>
      <c r="P32" s="58">
        <v>15</v>
      </c>
      <c r="Q32" s="58">
        <v>0</v>
      </c>
      <c r="R32" s="100">
        <f t="shared" si="4"/>
        <v>30.3752</v>
      </c>
      <c r="S32" s="58">
        <v>12</v>
      </c>
      <c r="T32" s="58">
        <v>4</v>
      </c>
      <c r="U32" s="58">
        <v>8</v>
      </c>
      <c r="V32" s="58">
        <v>10</v>
      </c>
      <c r="W32" s="50">
        <f t="shared" si="5"/>
        <v>15</v>
      </c>
      <c r="X32" s="50">
        <f t="shared" si="6"/>
        <v>8</v>
      </c>
      <c r="Y32" s="63" t="str">
        <f t="shared" si="2"/>
        <v>1 1/4-12 UNF</v>
      </c>
      <c r="Z32" s="62" t="s">
        <v>42</v>
      </c>
      <c r="AA32" s="66" t="s">
        <v>238</v>
      </c>
      <c r="AB32" s="57">
        <v>12</v>
      </c>
      <c r="AC32" s="64" t="s">
        <v>260</v>
      </c>
      <c r="AD32" s="61">
        <f t="shared" si="7"/>
        <v>31.75</v>
      </c>
      <c r="AE32" s="35">
        <v>31.445</v>
      </c>
    </row>
    <row r="33" spans="2:31" x14ac:dyDescent="0.3">
      <c r="B33" s="81" t="str">
        <f t="shared" si="0"/>
        <v>1 3/8-12 UNF</v>
      </c>
      <c r="C33" s="73" t="s">
        <v>212</v>
      </c>
      <c r="D33" s="73"/>
      <c r="E33" s="71" t="s">
        <v>42</v>
      </c>
      <c r="F33" s="82" t="s">
        <v>239</v>
      </c>
      <c r="G33" s="58">
        <v>12</v>
      </c>
      <c r="H33" s="71" t="s">
        <v>267</v>
      </c>
      <c r="I33" s="78" t="s">
        <v>252</v>
      </c>
      <c r="J33" s="58" t="s">
        <v>311</v>
      </c>
      <c r="K33" s="58" t="s">
        <v>492</v>
      </c>
      <c r="L33" s="85">
        <f t="shared" si="1"/>
        <v>34.924999999999997</v>
      </c>
      <c r="M33" s="85">
        <f t="shared" si="3"/>
        <v>2.117</v>
      </c>
      <c r="N33" s="71">
        <v>60</v>
      </c>
      <c r="O33" s="100">
        <f t="array" ref="O33">IFERROR(INDEX($AD$11:$AE$90,MATCH($B33&amp;$I33,$Y$11:$Y$90&amp;$AC$11:$AC$90,0),MATCH($C33,$AD$9:$AE$9,0)),"-")</f>
        <v>34.924999999999997</v>
      </c>
      <c r="P33" s="58">
        <v>15</v>
      </c>
      <c r="Q33" s="58">
        <v>0</v>
      </c>
      <c r="R33" s="100">
        <f t="shared" si="4"/>
        <v>33.550199999999997</v>
      </c>
      <c r="S33" s="58">
        <v>12</v>
      </c>
      <c r="T33" s="58">
        <v>4</v>
      </c>
      <c r="U33" s="58">
        <v>8</v>
      </c>
      <c r="V33" s="58">
        <v>10</v>
      </c>
      <c r="W33" s="50">
        <f t="shared" si="5"/>
        <v>15</v>
      </c>
      <c r="X33" s="50">
        <f t="shared" si="6"/>
        <v>8</v>
      </c>
      <c r="Y33" s="63" t="str">
        <f t="shared" si="2"/>
        <v>1 3/8-12 UNF</v>
      </c>
      <c r="Z33" s="62" t="s">
        <v>42</v>
      </c>
      <c r="AA33" s="66" t="s">
        <v>239</v>
      </c>
      <c r="AB33" s="57">
        <v>12</v>
      </c>
      <c r="AC33" s="64" t="s">
        <v>260</v>
      </c>
      <c r="AD33" s="61">
        <f t="shared" si="7"/>
        <v>34.924999999999997</v>
      </c>
      <c r="AE33" s="35">
        <v>34.622</v>
      </c>
    </row>
    <row r="34" spans="2:31" x14ac:dyDescent="0.3">
      <c r="B34" s="81" t="str">
        <f t="shared" si="0"/>
        <v>1 1/2-12 UNF</v>
      </c>
      <c r="C34" s="73" t="s">
        <v>212</v>
      </c>
      <c r="D34" s="73"/>
      <c r="E34" s="71" t="s">
        <v>42</v>
      </c>
      <c r="F34" s="82" t="s">
        <v>54</v>
      </c>
      <c r="G34" s="58">
        <v>12</v>
      </c>
      <c r="H34" s="71" t="s">
        <v>267</v>
      </c>
      <c r="I34" s="78" t="s">
        <v>252</v>
      </c>
      <c r="J34" s="58" t="s">
        <v>311</v>
      </c>
      <c r="K34" s="58" t="s">
        <v>492</v>
      </c>
      <c r="L34" s="85">
        <f t="shared" si="1"/>
        <v>38.099999999999994</v>
      </c>
      <c r="M34" s="85">
        <f t="shared" si="3"/>
        <v>2.117</v>
      </c>
      <c r="N34" s="71">
        <v>60</v>
      </c>
      <c r="O34" s="100">
        <f t="array" ref="O34">IFERROR(INDEX($AD$11:$AE$90,MATCH($B34&amp;$I34,$Y$11:$Y$90&amp;$AC$11:$AC$90,0),MATCH($C34,$AD$9:$AE$9,0)),"-")</f>
        <v>38.099999999999994</v>
      </c>
      <c r="P34" s="58">
        <v>15</v>
      </c>
      <c r="Q34" s="58">
        <v>0</v>
      </c>
      <c r="R34" s="100">
        <f t="shared" si="4"/>
        <v>36.725200000000001</v>
      </c>
      <c r="S34" s="58">
        <v>12</v>
      </c>
      <c r="T34" s="58">
        <v>4</v>
      </c>
      <c r="U34" s="58">
        <v>8</v>
      </c>
      <c r="V34" s="58">
        <v>10</v>
      </c>
      <c r="W34" s="50">
        <f t="shared" si="5"/>
        <v>15</v>
      </c>
      <c r="X34" s="50">
        <f t="shared" si="6"/>
        <v>8</v>
      </c>
      <c r="Y34" s="63" t="str">
        <f t="shared" si="2"/>
        <v>1 1/2-12 UNF</v>
      </c>
      <c r="Z34" s="62" t="s">
        <v>42</v>
      </c>
      <c r="AA34" s="66" t="s">
        <v>54</v>
      </c>
      <c r="AB34" s="57">
        <v>12</v>
      </c>
      <c r="AC34" s="64" t="s">
        <v>260</v>
      </c>
      <c r="AD34" s="61">
        <f t="shared" si="7"/>
        <v>38.099999999999994</v>
      </c>
      <c r="AE34" s="35">
        <v>37.802</v>
      </c>
    </row>
    <row r="35" spans="2:31" x14ac:dyDescent="0.3">
      <c r="B35" s="83" t="str">
        <f t="shared" si="0"/>
        <v>No.0-80 UNF</v>
      </c>
      <c r="C35" s="77" t="s">
        <v>212</v>
      </c>
      <c r="D35" s="77"/>
      <c r="E35" s="74" t="s">
        <v>42</v>
      </c>
      <c r="F35" s="75" t="s">
        <v>265</v>
      </c>
      <c r="G35" s="75">
        <v>80</v>
      </c>
      <c r="H35" s="74" t="s">
        <v>267</v>
      </c>
      <c r="I35" s="80" t="s">
        <v>309</v>
      </c>
      <c r="J35" s="75" t="s">
        <v>311</v>
      </c>
      <c r="K35" s="58" t="s">
        <v>492</v>
      </c>
      <c r="L35" s="85">
        <f t="shared" si="1"/>
        <v>1.524</v>
      </c>
      <c r="M35" s="85">
        <f t="shared" si="3"/>
        <v>0.318</v>
      </c>
      <c r="N35" s="74">
        <v>60</v>
      </c>
      <c r="O35" s="101">
        <f t="array" ref="O35">IFERROR(INDEX($AD$11:$AE$90,MATCH($B35&amp;$I35,$Y$11:$Y$90&amp;$AC$11:$AC$90,0),MATCH($C35,$AD$9:$AE$9,0)),"-")</f>
        <v>1.524</v>
      </c>
      <c r="P35" s="75">
        <v>8</v>
      </c>
      <c r="Q35" s="75">
        <v>0</v>
      </c>
      <c r="R35" s="101">
        <f t="shared" si="4"/>
        <v>1.3178000000000001</v>
      </c>
      <c r="S35" s="75">
        <v>9</v>
      </c>
      <c r="T35" s="75">
        <v>4</v>
      </c>
      <c r="U35" s="75">
        <v>5</v>
      </c>
      <c r="V35" s="75">
        <v>30</v>
      </c>
      <c r="W35" s="50">
        <f t="shared" si="5"/>
        <v>8</v>
      </c>
      <c r="X35" s="50">
        <f t="shared" si="6"/>
        <v>5</v>
      </c>
      <c r="Y35" s="63" t="str">
        <f t="shared" si="2"/>
        <v>No.0-80 UNF</v>
      </c>
      <c r="Z35" s="62" t="s">
        <v>42</v>
      </c>
      <c r="AA35" s="57" t="s">
        <v>265</v>
      </c>
      <c r="AB35" s="57">
        <v>80</v>
      </c>
      <c r="AC35" s="64" t="s">
        <v>261</v>
      </c>
      <c r="AD35" s="61">
        <f t="shared" si="7"/>
        <v>1.524</v>
      </c>
      <c r="AE35" s="35">
        <v>1.5129999999999999</v>
      </c>
    </row>
    <row r="36" spans="2:31" x14ac:dyDescent="0.3">
      <c r="B36" s="83" t="str">
        <f t="shared" si="0"/>
        <v>No.1-72 UNF</v>
      </c>
      <c r="C36" s="77" t="s">
        <v>212</v>
      </c>
      <c r="D36" s="77"/>
      <c r="E36" s="74" t="s">
        <v>42</v>
      </c>
      <c r="F36" s="75" t="s">
        <v>224</v>
      </c>
      <c r="G36" s="75">
        <v>72</v>
      </c>
      <c r="H36" s="74" t="s">
        <v>267</v>
      </c>
      <c r="I36" s="80" t="s">
        <v>309</v>
      </c>
      <c r="J36" s="75" t="s">
        <v>311</v>
      </c>
      <c r="K36" s="58" t="s">
        <v>492</v>
      </c>
      <c r="L36" s="85">
        <f t="shared" si="1"/>
        <v>1.8540000000000001</v>
      </c>
      <c r="M36" s="85">
        <f t="shared" si="3"/>
        <v>0.35299999999999998</v>
      </c>
      <c r="N36" s="74">
        <v>60</v>
      </c>
      <c r="O36" s="101">
        <f t="array" ref="O36">IFERROR(INDEX($AD$11:$AE$90,MATCH($B36&amp;$I36,$Y$11:$Y$90&amp;$AC$11:$AC$90,0),MATCH($C36,$AD$9:$AE$9,0)),"-")</f>
        <v>1.8540000000000001</v>
      </c>
      <c r="P36" s="75">
        <v>8</v>
      </c>
      <c r="Q36" s="75">
        <v>0</v>
      </c>
      <c r="R36" s="101">
        <f t="shared" si="4"/>
        <v>1.6249</v>
      </c>
      <c r="S36" s="75">
        <v>8</v>
      </c>
      <c r="T36" s="75">
        <v>3</v>
      </c>
      <c r="U36" s="75">
        <v>5</v>
      </c>
      <c r="V36" s="75">
        <v>30</v>
      </c>
      <c r="W36" s="50">
        <f t="shared" si="5"/>
        <v>8</v>
      </c>
      <c r="X36" s="50">
        <f t="shared" si="6"/>
        <v>5</v>
      </c>
      <c r="Y36" s="63" t="str">
        <f t="shared" si="2"/>
        <v>No.1-72 UNF</v>
      </c>
      <c r="Z36" s="62" t="s">
        <v>42</v>
      </c>
      <c r="AA36" s="57" t="s">
        <v>224</v>
      </c>
      <c r="AB36" s="57">
        <v>72</v>
      </c>
      <c r="AC36" s="64" t="s">
        <v>261</v>
      </c>
      <c r="AD36" s="61">
        <f t="shared" si="7"/>
        <v>1.8540000000000001</v>
      </c>
      <c r="AE36" s="35">
        <v>1.8420000000000001</v>
      </c>
    </row>
    <row r="37" spans="2:31" x14ac:dyDescent="0.3">
      <c r="B37" s="83" t="str">
        <f t="shared" si="0"/>
        <v>No.2-64 UNF</v>
      </c>
      <c r="C37" s="77" t="s">
        <v>212</v>
      </c>
      <c r="D37" s="77"/>
      <c r="E37" s="74" t="s">
        <v>42</v>
      </c>
      <c r="F37" s="75" t="s">
        <v>111</v>
      </c>
      <c r="G37" s="75">
        <v>64</v>
      </c>
      <c r="H37" s="74" t="s">
        <v>267</v>
      </c>
      <c r="I37" s="80" t="s">
        <v>309</v>
      </c>
      <c r="J37" s="75" t="s">
        <v>311</v>
      </c>
      <c r="K37" s="58" t="s">
        <v>492</v>
      </c>
      <c r="L37" s="85">
        <f t="shared" si="1"/>
        <v>2.1840000000000002</v>
      </c>
      <c r="M37" s="85">
        <f t="shared" si="3"/>
        <v>0.39700000000000002</v>
      </c>
      <c r="N37" s="74">
        <v>60</v>
      </c>
      <c r="O37" s="101">
        <f t="array" ref="O37">IFERROR(INDEX($AD$11:$AE$90,MATCH($B37&amp;$I37,$Y$11:$Y$90&amp;$AC$11:$AC$90,0),MATCH($C37,$AD$9:$AE$9,0)),"-")</f>
        <v>2.1840000000000002</v>
      </c>
      <c r="P37" s="75">
        <v>10</v>
      </c>
      <c r="Q37" s="75">
        <v>0</v>
      </c>
      <c r="R37" s="101">
        <f t="shared" si="4"/>
        <v>1.9261999999999999</v>
      </c>
      <c r="S37" s="75">
        <v>8</v>
      </c>
      <c r="T37" s="75">
        <v>3</v>
      </c>
      <c r="U37" s="75">
        <v>5</v>
      </c>
      <c r="V37" s="75">
        <v>30</v>
      </c>
      <c r="W37" s="50">
        <f t="shared" si="5"/>
        <v>10</v>
      </c>
      <c r="X37" s="50">
        <f t="shared" si="6"/>
        <v>5</v>
      </c>
      <c r="Y37" s="63" t="str">
        <f t="shared" si="2"/>
        <v>No.2-64 UNF</v>
      </c>
      <c r="Z37" s="62" t="s">
        <v>42</v>
      </c>
      <c r="AA37" s="57" t="s">
        <v>111</v>
      </c>
      <c r="AB37" s="57">
        <v>64</v>
      </c>
      <c r="AC37" s="64" t="s">
        <v>261</v>
      </c>
      <c r="AD37" s="61">
        <f t="shared" si="7"/>
        <v>2.1840000000000002</v>
      </c>
      <c r="AE37" s="35">
        <v>2.1680000000000001</v>
      </c>
    </row>
    <row r="38" spans="2:31" x14ac:dyDescent="0.3">
      <c r="B38" s="83" t="str">
        <f t="shared" si="0"/>
        <v>No.3-56 UNF</v>
      </c>
      <c r="C38" s="77" t="s">
        <v>212</v>
      </c>
      <c r="D38" s="77"/>
      <c r="E38" s="74" t="s">
        <v>42</v>
      </c>
      <c r="F38" s="75" t="s">
        <v>112</v>
      </c>
      <c r="G38" s="75">
        <v>56</v>
      </c>
      <c r="H38" s="74" t="s">
        <v>267</v>
      </c>
      <c r="I38" s="80" t="s">
        <v>309</v>
      </c>
      <c r="J38" s="75" t="s">
        <v>311</v>
      </c>
      <c r="K38" s="58" t="s">
        <v>492</v>
      </c>
      <c r="L38" s="85">
        <f t="shared" si="1"/>
        <v>2.5150000000000001</v>
      </c>
      <c r="M38" s="85">
        <f t="shared" si="3"/>
        <v>0.45400000000000001</v>
      </c>
      <c r="N38" s="74">
        <v>60</v>
      </c>
      <c r="O38" s="101">
        <f t="array" ref="O38">IFERROR(INDEX($AD$11:$AE$90,MATCH($B38&amp;$I38,$Y$11:$Y$90&amp;$AC$11:$AC$90,0),MATCH($C38,$AD$9:$AE$9,0)),"-")</f>
        <v>2.5150000000000001</v>
      </c>
      <c r="P38" s="75">
        <v>10</v>
      </c>
      <c r="Q38" s="75">
        <v>0</v>
      </c>
      <c r="R38" s="101">
        <f t="shared" si="4"/>
        <v>2.2204000000000002</v>
      </c>
      <c r="S38" s="75">
        <v>8</v>
      </c>
      <c r="T38" s="75">
        <v>3</v>
      </c>
      <c r="U38" s="75">
        <v>5</v>
      </c>
      <c r="V38" s="75">
        <v>30</v>
      </c>
      <c r="W38" s="50">
        <f t="shared" si="5"/>
        <v>10</v>
      </c>
      <c r="X38" s="50">
        <f t="shared" si="6"/>
        <v>5</v>
      </c>
      <c r="Y38" s="63" t="str">
        <f t="shared" si="2"/>
        <v>No.3-56 UNF</v>
      </c>
      <c r="Z38" s="62" t="s">
        <v>42</v>
      </c>
      <c r="AA38" s="57" t="s">
        <v>112</v>
      </c>
      <c r="AB38" s="57">
        <v>56</v>
      </c>
      <c r="AC38" s="64" t="s">
        <v>261</v>
      </c>
      <c r="AD38" s="61">
        <f t="shared" si="7"/>
        <v>2.5150000000000001</v>
      </c>
      <c r="AE38" s="35">
        <v>2.4870000000000001</v>
      </c>
    </row>
    <row r="39" spans="2:31" x14ac:dyDescent="0.3">
      <c r="B39" s="83" t="str">
        <f t="shared" si="0"/>
        <v>No.4-48 UNF</v>
      </c>
      <c r="C39" s="77" t="s">
        <v>212</v>
      </c>
      <c r="D39" s="77"/>
      <c r="E39" s="74" t="s">
        <v>42</v>
      </c>
      <c r="F39" s="75" t="s">
        <v>113</v>
      </c>
      <c r="G39" s="75">
        <v>48</v>
      </c>
      <c r="H39" s="74" t="s">
        <v>267</v>
      </c>
      <c r="I39" s="80" t="s">
        <v>309</v>
      </c>
      <c r="J39" s="75" t="s">
        <v>311</v>
      </c>
      <c r="K39" s="58" t="s">
        <v>492</v>
      </c>
      <c r="L39" s="85">
        <f t="shared" si="1"/>
        <v>2.8450000000000002</v>
      </c>
      <c r="M39" s="85">
        <f t="shared" si="3"/>
        <v>0.52900000000000003</v>
      </c>
      <c r="N39" s="74">
        <v>60</v>
      </c>
      <c r="O39" s="101">
        <f t="array" ref="O39">IFERROR(INDEX($AD$11:$AE$90,MATCH($B39&amp;$I39,$Y$11:$Y$90&amp;$AC$11:$AC$90,0),MATCH($C39,$AD$9:$AE$9,0)),"-")</f>
        <v>2.8450000000000002</v>
      </c>
      <c r="P39" s="75">
        <v>10</v>
      </c>
      <c r="Q39" s="75">
        <v>0</v>
      </c>
      <c r="R39" s="101">
        <f t="shared" si="4"/>
        <v>2.5013000000000001</v>
      </c>
      <c r="S39" s="75">
        <v>8</v>
      </c>
      <c r="T39" s="75">
        <v>3</v>
      </c>
      <c r="U39" s="75">
        <v>5</v>
      </c>
      <c r="V39" s="75">
        <v>30</v>
      </c>
      <c r="W39" s="50">
        <f t="shared" si="5"/>
        <v>10</v>
      </c>
      <c r="X39" s="50">
        <f t="shared" si="6"/>
        <v>5</v>
      </c>
      <c r="Y39" s="63" t="str">
        <f t="shared" si="2"/>
        <v>No.4-48 UNF</v>
      </c>
      <c r="Z39" s="62" t="s">
        <v>42</v>
      </c>
      <c r="AA39" s="57" t="s">
        <v>113</v>
      </c>
      <c r="AB39" s="57">
        <v>48</v>
      </c>
      <c r="AC39" s="64" t="s">
        <v>261</v>
      </c>
      <c r="AD39" s="61">
        <f t="shared" si="7"/>
        <v>2.8450000000000002</v>
      </c>
      <c r="AE39" s="35">
        <v>2.8090000000000002</v>
      </c>
    </row>
    <row r="40" spans="2:31" x14ac:dyDescent="0.3">
      <c r="B40" s="83" t="str">
        <f t="shared" si="0"/>
        <v>No.5-44 UNF</v>
      </c>
      <c r="C40" s="77" t="s">
        <v>212</v>
      </c>
      <c r="D40" s="77"/>
      <c r="E40" s="74" t="s">
        <v>42</v>
      </c>
      <c r="F40" s="75" t="s">
        <v>114</v>
      </c>
      <c r="G40" s="75">
        <v>44</v>
      </c>
      <c r="H40" s="74" t="s">
        <v>267</v>
      </c>
      <c r="I40" s="80" t="s">
        <v>309</v>
      </c>
      <c r="J40" s="75" t="s">
        <v>311</v>
      </c>
      <c r="K40" s="58" t="s">
        <v>492</v>
      </c>
      <c r="L40" s="85">
        <f t="shared" si="1"/>
        <v>3.1749999999999998</v>
      </c>
      <c r="M40" s="85">
        <f t="shared" si="3"/>
        <v>0.57699999999999996</v>
      </c>
      <c r="N40" s="74">
        <v>60</v>
      </c>
      <c r="O40" s="101">
        <f t="array" ref="O40">IFERROR(INDEX($AD$11:$AE$90,MATCH($B40&amp;$I40,$Y$11:$Y$90&amp;$AC$11:$AC$90,0),MATCH($C40,$AD$9:$AE$9,0)),"-")</f>
        <v>3.1749999999999998</v>
      </c>
      <c r="P40" s="75">
        <v>10</v>
      </c>
      <c r="Q40" s="75">
        <v>0</v>
      </c>
      <c r="R40" s="101">
        <f t="shared" si="4"/>
        <v>2.8001</v>
      </c>
      <c r="S40" s="75">
        <v>9</v>
      </c>
      <c r="T40" s="75">
        <v>4</v>
      </c>
      <c r="U40" s="75">
        <v>5</v>
      </c>
      <c r="V40" s="75">
        <v>20</v>
      </c>
      <c r="W40" s="50">
        <f t="shared" si="5"/>
        <v>10</v>
      </c>
      <c r="X40" s="50">
        <f t="shared" si="6"/>
        <v>5</v>
      </c>
      <c r="Y40" s="63" t="str">
        <f t="shared" si="2"/>
        <v>No.5-44 UNF</v>
      </c>
      <c r="Z40" s="62" t="s">
        <v>42</v>
      </c>
      <c r="AA40" s="57" t="s">
        <v>114</v>
      </c>
      <c r="AB40" s="57">
        <v>44</v>
      </c>
      <c r="AC40" s="64" t="s">
        <v>261</v>
      </c>
      <c r="AD40" s="61">
        <f t="shared" si="7"/>
        <v>3.1749999999999998</v>
      </c>
      <c r="AE40" s="35">
        <v>3.13</v>
      </c>
    </row>
    <row r="41" spans="2:31" x14ac:dyDescent="0.3">
      <c r="B41" s="83" t="str">
        <f t="shared" si="0"/>
        <v>No.6-40 UNF</v>
      </c>
      <c r="C41" s="77" t="s">
        <v>212</v>
      </c>
      <c r="D41" s="77"/>
      <c r="E41" s="74" t="s">
        <v>42</v>
      </c>
      <c r="F41" s="75" t="s">
        <v>115</v>
      </c>
      <c r="G41" s="75">
        <v>40</v>
      </c>
      <c r="H41" s="74" t="s">
        <v>267</v>
      </c>
      <c r="I41" s="80" t="s">
        <v>309</v>
      </c>
      <c r="J41" s="75" t="s">
        <v>311</v>
      </c>
      <c r="K41" s="58" t="s">
        <v>492</v>
      </c>
      <c r="L41" s="85">
        <f t="shared" si="1"/>
        <v>3.5049999999999999</v>
      </c>
      <c r="M41" s="85">
        <f t="shared" si="3"/>
        <v>0.63500000000000001</v>
      </c>
      <c r="N41" s="74">
        <v>60</v>
      </c>
      <c r="O41" s="101">
        <f t="array" ref="O41">IFERROR(INDEX($AD$11:$AE$90,MATCH($B41&amp;$I41,$Y$11:$Y$90&amp;$AC$11:$AC$90,0),MATCH($C41,$AD$9:$AE$9,0)),"-")</f>
        <v>3.5049999999999999</v>
      </c>
      <c r="P41" s="75">
        <v>10</v>
      </c>
      <c r="Q41" s="75">
        <v>0</v>
      </c>
      <c r="R41" s="101">
        <f t="shared" si="4"/>
        <v>3.0926</v>
      </c>
      <c r="S41" s="75">
        <v>8</v>
      </c>
      <c r="T41" s="75">
        <v>3</v>
      </c>
      <c r="U41" s="75">
        <v>5</v>
      </c>
      <c r="V41" s="75">
        <v>20</v>
      </c>
      <c r="W41" s="50">
        <f t="shared" si="5"/>
        <v>10</v>
      </c>
      <c r="X41" s="50">
        <f t="shared" si="6"/>
        <v>5</v>
      </c>
      <c r="Y41" s="63" t="str">
        <f t="shared" si="2"/>
        <v>No.6-40 UNF</v>
      </c>
      <c r="Z41" s="62" t="s">
        <v>42</v>
      </c>
      <c r="AA41" s="57" t="s">
        <v>115</v>
      </c>
      <c r="AB41" s="57">
        <v>40</v>
      </c>
      <c r="AC41" s="64" t="s">
        <v>261</v>
      </c>
      <c r="AD41" s="61">
        <f t="shared" si="7"/>
        <v>3.5049999999999999</v>
      </c>
      <c r="AE41" s="35">
        <v>3.4550000000000001</v>
      </c>
    </row>
    <row r="42" spans="2:31" x14ac:dyDescent="0.3">
      <c r="B42" s="83" t="str">
        <f t="shared" si="0"/>
        <v>No.8-36 UNF</v>
      </c>
      <c r="C42" s="77" t="s">
        <v>212</v>
      </c>
      <c r="D42" s="77"/>
      <c r="E42" s="74" t="s">
        <v>42</v>
      </c>
      <c r="F42" s="75" t="s">
        <v>116</v>
      </c>
      <c r="G42" s="75">
        <v>36</v>
      </c>
      <c r="H42" s="74" t="s">
        <v>267</v>
      </c>
      <c r="I42" s="80" t="s">
        <v>309</v>
      </c>
      <c r="J42" s="75" t="s">
        <v>311</v>
      </c>
      <c r="K42" s="58" t="s">
        <v>492</v>
      </c>
      <c r="L42" s="85">
        <f t="shared" si="1"/>
        <v>4.1660000000000004</v>
      </c>
      <c r="M42" s="85">
        <f t="shared" si="3"/>
        <v>0.70599999999999996</v>
      </c>
      <c r="N42" s="74">
        <v>60</v>
      </c>
      <c r="O42" s="101">
        <f t="array" ref="O42">IFERROR(INDEX($AD$11:$AE$90,MATCH($B42&amp;$I42,$Y$11:$Y$90&amp;$AC$11:$AC$90,0),MATCH($C42,$AD$9:$AE$9,0)),"-")</f>
        <v>4.1660000000000004</v>
      </c>
      <c r="P42" s="75">
        <v>10</v>
      </c>
      <c r="Q42" s="75">
        <v>0</v>
      </c>
      <c r="R42" s="101">
        <f t="shared" si="4"/>
        <v>3.7077</v>
      </c>
      <c r="S42" s="75">
        <v>9</v>
      </c>
      <c r="T42" s="75">
        <v>4</v>
      </c>
      <c r="U42" s="75">
        <v>5</v>
      </c>
      <c r="V42" s="75">
        <v>20</v>
      </c>
      <c r="W42" s="50">
        <f t="shared" si="5"/>
        <v>10</v>
      </c>
      <c r="X42" s="50">
        <f t="shared" si="6"/>
        <v>5</v>
      </c>
      <c r="Y42" s="63" t="str">
        <f t="shared" si="2"/>
        <v>No.8-36 UNF</v>
      </c>
      <c r="Z42" s="62" t="s">
        <v>42</v>
      </c>
      <c r="AA42" s="57" t="s">
        <v>116</v>
      </c>
      <c r="AB42" s="57">
        <v>36</v>
      </c>
      <c r="AC42" s="64" t="s">
        <v>261</v>
      </c>
      <c r="AD42" s="61">
        <f t="shared" si="7"/>
        <v>4.1660000000000004</v>
      </c>
      <c r="AE42" s="35">
        <v>4.1050000000000004</v>
      </c>
    </row>
    <row r="43" spans="2:31" x14ac:dyDescent="0.3">
      <c r="B43" s="83" t="str">
        <f t="shared" ref="B43:B74" si="8">CONCATENATE(F43,"-",G43," ",E43)</f>
        <v>No.10-32 UNF</v>
      </c>
      <c r="C43" s="77" t="s">
        <v>212</v>
      </c>
      <c r="D43" s="77"/>
      <c r="E43" s="74" t="s">
        <v>42</v>
      </c>
      <c r="F43" s="75" t="s">
        <v>225</v>
      </c>
      <c r="G43" s="75">
        <v>32</v>
      </c>
      <c r="H43" s="74" t="s">
        <v>267</v>
      </c>
      <c r="I43" s="80" t="s">
        <v>309</v>
      </c>
      <c r="J43" s="75" t="s">
        <v>311</v>
      </c>
      <c r="K43" s="58" t="s">
        <v>492</v>
      </c>
      <c r="L43" s="85">
        <f t="shared" ref="L43:L74" si="9">IFERROR(IF(OR(TYPE(FIND("/",F43))=16,TYPE(FIND(" ",F43))=1),VALUE(F43),VALUE("0 "&amp;F43))*25.4,INDEX(AH$11:AH$20,MATCH(F43,AG$11:AG$20,0)))</f>
        <v>4.8259999999999996</v>
      </c>
      <c r="M43" s="85">
        <f t="shared" si="3"/>
        <v>0.79400000000000004</v>
      </c>
      <c r="N43" s="74">
        <v>60</v>
      </c>
      <c r="O43" s="101">
        <f t="array" ref="O43">IFERROR(INDEX($AD$11:$AE$90,MATCH($B43&amp;$I43,$Y$11:$Y$90&amp;$AC$11:$AC$90,0),MATCH($C43,$AD$9:$AE$9,0)),"-")</f>
        <v>4.8259999999999996</v>
      </c>
      <c r="P43" s="75">
        <v>13</v>
      </c>
      <c r="Q43" s="75">
        <v>0</v>
      </c>
      <c r="R43" s="101">
        <f t="shared" si="4"/>
        <v>4.3103999999999996</v>
      </c>
      <c r="S43" s="75">
        <v>13</v>
      </c>
      <c r="T43" s="75">
        <v>5</v>
      </c>
      <c r="U43" s="75">
        <v>8</v>
      </c>
      <c r="V43" s="75">
        <v>15</v>
      </c>
      <c r="W43" s="50">
        <f t="shared" si="5"/>
        <v>13</v>
      </c>
      <c r="X43" s="50">
        <f t="shared" si="6"/>
        <v>8</v>
      </c>
      <c r="Y43" s="63" t="str">
        <f t="shared" ref="Y43:Y72" si="10">CONCATENATE(AA43,"-",AB43," ",Z43)</f>
        <v>No.10-32 UNF</v>
      </c>
      <c r="Z43" s="62" t="s">
        <v>42</v>
      </c>
      <c r="AA43" s="57" t="s">
        <v>225</v>
      </c>
      <c r="AB43" s="57">
        <v>32</v>
      </c>
      <c r="AC43" s="64" t="s">
        <v>261</v>
      </c>
      <c r="AD43" s="61">
        <f t="shared" si="7"/>
        <v>4.8259999999999996</v>
      </c>
      <c r="AE43" s="35">
        <v>4.7530000000000001</v>
      </c>
    </row>
    <row r="44" spans="2:31" x14ac:dyDescent="0.3">
      <c r="B44" s="83" t="str">
        <f t="shared" si="8"/>
        <v>No.12-28 UNF</v>
      </c>
      <c r="C44" s="77" t="s">
        <v>212</v>
      </c>
      <c r="D44" s="77"/>
      <c r="E44" s="74" t="s">
        <v>42</v>
      </c>
      <c r="F44" s="75" t="s">
        <v>226</v>
      </c>
      <c r="G44" s="75">
        <v>28</v>
      </c>
      <c r="H44" s="74" t="s">
        <v>267</v>
      </c>
      <c r="I44" s="80" t="s">
        <v>309</v>
      </c>
      <c r="J44" s="75" t="s">
        <v>311</v>
      </c>
      <c r="K44" s="58" t="s">
        <v>492</v>
      </c>
      <c r="L44" s="85">
        <f t="shared" si="9"/>
        <v>5.4859999999999998</v>
      </c>
      <c r="M44" s="85">
        <f t="shared" si="3"/>
        <v>0.90700000000000003</v>
      </c>
      <c r="N44" s="74">
        <v>60</v>
      </c>
      <c r="O44" s="101">
        <f t="array" ref="O44">IFERROR(INDEX($AD$11:$AE$90,MATCH($B44&amp;$I44,$Y$11:$Y$90&amp;$AC$11:$AC$90,0),MATCH($C44,$AD$9:$AE$9,0)),"-")</f>
        <v>5.4859999999999998</v>
      </c>
      <c r="P44" s="75">
        <v>13</v>
      </c>
      <c r="Q44" s="75">
        <v>0</v>
      </c>
      <c r="R44" s="101">
        <f t="shared" si="4"/>
        <v>4.8967999999999998</v>
      </c>
      <c r="S44" s="75">
        <v>13</v>
      </c>
      <c r="T44" s="75">
        <v>5</v>
      </c>
      <c r="U44" s="75">
        <v>8</v>
      </c>
      <c r="V44" s="75">
        <v>15</v>
      </c>
      <c r="W44" s="50">
        <f t="shared" si="5"/>
        <v>13</v>
      </c>
      <c r="X44" s="50">
        <f t="shared" si="6"/>
        <v>8</v>
      </c>
      <c r="Y44" s="63" t="str">
        <f t="shared" si="10"/>
        <v>No.12-28 UNF</v>
      </c>
      <c r="Z44" s="62" t="s">
        <v>42</v>
      </c>
      <c r="AA44" s="57" t="s">
        <v>226</v>
      </c>
      <c r="AB44" s="57">
        <v>28</v>
      </c>
      <c r="AC44" s="64" t="s">
        <v>261</v>
      </c>
      <c r="AD44" s="61">
        <f t="shared" si="7"/>
        <v>5.4859999999999998</v>
      </c>
      <c r="AE44" s="35">
        <v>5.3959999999999999</v>
      </c>
    </row>
    <row r="45" spans="2:31" x14ac:dyDescent="0.3">
      <c r="B45" s="83" t="str">
        <f t="shared" si="8"/>
        <v>1/4-28 UNF</v>
      </c>
      <c r="C45" s="77" t="s">
        <v>212</v>
      </c>
      <c r="D45" s="77"/>
      <c r="E45" s="74" t="s">
        <v>42</v>
      </c>
      <c r="F45" s="84" t="s">
        <v>41</v>
      </c>
      <c r="G45" s="75">
        <v>28</v>
      </c>
      <c r="H45" s="74" t="s">
        <v>267</v>
      </c>
      <c r="I45" s="80" t="s">
        <v>309</v>
      </c>
      <c r="J45" s="75" t="s">
        <v>311</v>
      </c>
      <c r="K45" s="58" t="s">
        <v>492</v>
      </c>
      <c r="L45" s="85">
        <f t="shared" si="9"/>
        <v>6.35</v>
      </c>
      <c r="M45" s="85">
        <f t="shared" si="3"/>
        <v>0.90700000000000003</v>
      </c>
      <c r="N45" s="74">
        <v>60</v>
      </c>
      <c r="O45" s="101">
        <f t="array" ref="O45">IFERROR(INDEX($AD$11:$AE$90,MATCH($B45&amp;$I45,$Y$11:$Y$90&amp;$AC$11:$AC$90,0),MATCH($C45,$AD$9:$AE$9,0)),"-")</f>
        <v>6.35</v>
      </c>
      <c r="P45" s="75">
        <v>13</v>
      </c>
      <c r="Q45" s="75">
        <v>0</v>
      </c>
      <c r="R45" s="101">
        <f t="shared" si="4"/>
        <v>5.7607999999999997</v>
      </c>
      <c r="S45" s="75">
        <v>12</v>
      </c>
      <c r="T45" s="75">
        <v>4</v>
      </c>
      <c r="U45" s="75">
        <v>8</v>
      </c>
      <c r="V45" s="75">
        <v>15</v>
      </c>
      <c r="W45" s="50">
        <f t="shared" si="5"/>
        <v>13</v>
      </c>
      <c r="X45" s="50">
        <f t="shared" si="6"/>
        <v>8</v>
      </c>
      <c r="Y45" s="63" t="str">
        <f t="shared" si="10"/>
        <v>1/4-28 UNF</v>
      </c>
      <c r="Z45" s="62" t="s">
        <v>42</v>
      </c>
      <c r="AA45" s="66" t="s">
        <v>41</v>
      </c>
      <c r="AB45" s="57">
        <v>28</v>
      </c>
      <c r="AC45" s="64" t="s">
        <v>261</v>
      </c>
      <c r="AD45" s="61">
        <f t="shared" si="7"/>
        <v>6.35</v>
      </c>
      <c r="AE45" s="35">
        <v>6.2619999999999996</v>
      </c>
    </row>
    <row r="46" spans="2:31" x14ac:dyDescent="0.3">
      <c r="B46" s="83" t="str">
        <f t="shared" si="8"/>
        <v>5/16-24 UNF</v>
      </c>
      <c r="C46" s="77" t="s">
        <v>212</v>
      </c>
      <c r="D46" s="77"/>
      <c r="E46" s="74" t="s">
        <v>42</v>
      </c>
      <c r="F46" s="84" t="s">
        <v>49</v>
      </c>
      <c r="G46" s="75">
        <v>24</v>
      </c>
      <c r="H46" s="74" t="s">
        <v>267</v>
      </c>
      <c r="I46" s="80" t="s">
        <v>309</v>
      </c>
      <c r="J46" s="75" t="s">
        <v>311</v>
      </c>
      <c r="K46" s="58" t="s">
        <v>492</v>
      </c>
      <c r="L46" s="85">
        <f t="shared" si="9"/>
        <v>7.9375</v>
      </c>
      <c r="M46" s="85">
        <f t="shared" si="3"/>
        <v>1.0580000000000001</v>
      </c>
      <c r="N46" s="74">
        <v>60</v>
      </c>
      <c r="O46" s="101">
        <f t="array" ref="O46">IFERROR(INDEX($AD$11:$AE$90,MATCH($B46&amp;$I46,$Y$11:$Y$90&amp;$AC$11:$AC$90,0),MATCH($C46,$AD$9:$AE$9,0)),"-")</f>
        <v>7.9375</v>
      </c>
      <c r="P46" s="75">
        <v>13</v>
      </c>
      <c r="Q46" s="75">
        <v>0</v>
      </c>
      <c r="R46" s="101">
        <f t="shared" si="4"/>
        <v>7.2500999999999998</v>
      </c>
      <c r="S46" s="75">
        <v>13</v>
      </c>
      <c r="T46" s="75">
        <v>5</v>
      </c>
      <c r="U46" s="75">
        <v>8</v>
      </c>
      <c r="V46" s="75">
        <v>15</v>
      </c>
      <c r="W46" s="50">
        <f t="shared" si="5"/>
        <v>13</v>
      </c>
      <c r="X46" s="50">
        <f t="shared" si="6"/>
        <v>8</v>
      </c>
      <c r="Y46" s="63" t="str">
        <f t="shared" si="10"/>
        <v>5/16-24 UNF</v>
      </c>
      <c r="Z46" s="62" t="s">
        <v>42</v>
      </c>
      <c r="AA46" s="66" t="s">
        <v>49</v>
      </c>
      <c r="AB46" s="57">
        <v>24</v>
      </c>
      <c r="AC46" s="64" t="s">
        <v>261</v>
      </c>
      <c r="AD46" s="61">
        <f t="shared" si="7"/>
        <v>7.9375</v>
      </c>
      <c r="AE46" s="35">
        <v>7.8289999999999997</v>
      </c>
    </row>
    <row r="47" spans="2:31" x14ac:dyDescent="0.3">
      <c r="B47" s="83" t="str">
        <f t="shared" si="8"/>
        <v>3/8-24 UNF</v>
      </c>
      <c r="C47" s="77" t="s">
        <v>212</v>
      </c>
      <c r="D47" s="77"/>
      <c r="E47" s="74" t="s">
        <v>42</v>
      </c>
      <c r="F47" s="84" t="s">
        <v>229</v>
      </c>
      <c r="G47" s="75">
        <v>24</v>
      </c>
      <c r="H47" s="74" t="s">
        <v>267</v>
      </c>
      <c r="I47" s="80" t="s">
        <v>309</v>
      </c>
      <c r="J47" s="75" t="s">
        <v>311</v>
      </c>
      <c r="K47" s="58" t="s">
        <v>492</v>
      </c>
      <c r="L47" s="85">
        <f t="shared" si="9"/>
        <v>9.5249999999999986</v>
      </c>
      <c r="M47" s="85">
        <f t="shared" si="3"/>
        <v>1.0580000000000001</v>
      </c>
      <c r="N47" s="74">
        <v>60</v>
      </c>
      <c r="O47" s="101">
        <f t="array" ref="O47">IFERROR(INDEX($AD$11:$AE$90,MATCH($B47&amp;$I47,$Y$11:$Y$90&amp;$AC$11:$AC$90,0),MATCH($C47,$AD$9:$AE$9,0)),"-")</f>
        <v>9.5249999999999986</v>
      </c>
      <c r="P47" s="75">
        <v>13</v>
      </c>
      <c r="Q47" s="75">
        <v>0</v>
      </c>
      <c r="R47" s="101">
        <f t="shared" si="4"/>
        <v>8.8376000000000001</v>
      </c>
      <c r="S47" s="75">
        <v>12</v>
      </c>
      <c r="T47" s="75">
        <v>4</v>
      </c>
      <c r="U47" s="75">
        <v>8</v>
      </c>
      <c r="V47" s="75">
        <v>15</v>
      </c>
      <c r="W47" s="50">
        <f t="shared" si="5"/>
        <v>13</v>
      </c>
      <c r="X47" s="50">
        <f t="shared" si="6"/>
        <v>8</v>
      </c>
      <c r="Y47" s="63" t="str">
        <f t="shared" si="10"/>
        <v>3/8-24 UNF</v>
      </c>
      <c r="Z47" s="62" t="s">
        <v>42</v>
      </c>
      <c r="AA47" s="66" t="s">
        <v>229</v>
      </c>
      <c r="AB47" s="57">
        <v>24</v>
      </c>
      <c r="AC47" s="64" t="s">
        <v>261</v>
      </c>
      <c r="AD47" s="61">
        <f t="shared" si="7"/>
        <v>9.5249999999999986</v>
      </c>
      <c r="AE47" s="35">
        <v>9.4190000000000005</v>
      </c>
    </row>
    <row r="48" spans="2:31" x14ac:dyDescent="0.3">
      <c r="B48" s="83" t="str">
        <f t="shared" si="8"/>
        <v>7/16-20 UNF</v>
      </c>
      <c r="C48" s="77" t="s">
        <v>212</v>
      </c>
      <c r="D48" s="77"/>
      <c r="E48" s="74" t="s">
        <v>42</v>
      </c>
      <c r="F48" s="84" t="s">
        <v>230</v>
      </c>
      <c r="G48" s="75">
        <v>20</v>
      </c>
      <c r="H48" s="74" t="s">
        <v>267</v>
      </c>
      <c r="I48" s="80" t="s">
        <v>309</v>
      </c>
      <c r="J48" s="75" t="s">
        <v>311</v>
      </c>
      <c r="K48" s="58" t="s">
        <v>492</v>
      </c>
      <c r="L48" s="85">
        <f t="shared" si="9"/>
        <v>11.112499999999999</v>
      </c>
      <c r="M48" s="85">
        <f t="shared" si="3"/>
        <v>1.27</v>
      </c>
      <c r="N48" s="74">
        <v>60</v>
      </c>
      <c r="O48" s="101">
        <f t="array" ref="O48">IFERROR(INDEX($AD$11:$AE$90,MATCH($B48&amp;$I48,$Y$11:$Y$90&amp;$AC$11:$AC$90,0),MATCH($C48,$AD$9:$AE$9,0)),"-")</f>
        <v>11.112499999999999</v>
      </c>
      <c r="P48" s="75">
        <v>13</v>
      </c>
      <c r="Q48" s="75">
        <v>0</v>
      </c>
      <c r="R48" s="101">
        <f t="shared" si="4"/>
        <v>10.287599999999999</v>
      </c>
      <c r="S48" s="75">
        <v>12</v>
      </c>
      <c r="T48" s="75">
        <v>4</v>
      </c>
      <c r="U48" s="75">
        <v>8</v>
      </c>
      <c r="V48" s="75">
        <v>15</v>
      </c>
      <c r="W48" s="50">
        <f t="shared" si="5"/>
        <v>13</v>
      </c>
      <c r="X48" s="50">
        <f t="shared" si="6"/>
        <v>8</v>
      </c>
      <c r="Y48" s="63" t="str">
        <f t="shared" si="10"/>
        <v>7/16-20 UNF</v>
      </c>
      <c r="Z48" s="62" t="s">
        <v>42</v>
      </c>
      <c r="AA48" s="66" t="s">
        <v>230</v>
      </c>
      <c r="AB48" s="57">
        <v>20</v>
      </c>
      <c r="AC48" s="64" t="s">
        <v>261</v>
      </c>
      <c r="AD48" s="61">
        <f t="shared" si="7"/>
        <v>11.112499999999999</v>
      </c>
      <c r="AE48" s="35">
        <v>10.974</v>
      </c>
    </row>
    <row r="49" spans="2:31" x14ac:dyDescent="0.3">
      <c r="B49" s="83" t="str">
        <f t="shared" si="8"/>
        <v>1/2-20 UNF</v>
      </c>
      <c r="C49" s="77" t="s">
        <v>212</v>
      </c>
      <c r="D49" s="77"/>
      <c r="E49" s="74" t="s">
        <v>42</v>
      </c>
      <c r="F49" s="84" t="s">
        <v>50</v>
      </c>
      <c r="G49" s="75">
        <v>20</v>
      </c>
      <c r="H49" s="74" t="s">
        <v>267</v>
      </c>
      <c r="I49" s="80" t="s">
        <v>309</v>
      </c>
      <c r="J49" s="75" t="s">
        <v>311</v>
      </c>
      <c r="K49" s="58" t="s">
        <v>492</v>
      </c>
      <c r="L49" s="85">
        <f t="shared" si="9"/>
        <v>12.7</v>
      </c>
      <c r="M49" s="85">
        <f t="shared" si="3"/>
        <v>1.27</v>
      </c>
      <c r="N49" s="74">
        <v>60</v>
      </c>
      <c r="O49" s="101">
        <f t="array" ref="O49">IFERROR(INDEX($AD$11:$AE$90,MATCH($B49&amp;$I49,$Y$11:$Y$90&amp;$AC$11:$AC$90,0),MATCH($C49,$AD$9:$AE$9,0)),"-")</f>
        <v>12.7</v>
      </c>
      <c r="P49" s="75">
        <v>13</v>
      </c>
      <c r="Q49" s="75">
        <v>0</v>
      </c>
      <c r="R49" s="101">
        <f t="shared" si="4"/>
        <v>11.8751</v>
      </c>
      <c r="S49" s="75">
        <v>13</v>
      </c>
      <c r="T49" s="75">
        <v>5</v>
      </c>
      <c r="U49" s="75">
        <v>8</v>
      </c>
      <c r="V49" s="75">
        <v>15</v>
      </c>
      <c r="W49" s="50">
        <f t="shared" si="5"/>
        <v>13</v>
      </c>
      <c r="X49" s="50">
        <f t="shared" si="6"/>
        <v>8</v>
      </c>
      <c r="Y49" s="63" t="str">
        <f t="shared" si="10"/>
        <v>1/2-20 UNF</v>
      </c>
      <c r="Z49" s="62" t="s">
        <v>42</v>
      </c>
      <c r="AA49" s="66" t="s">
        <v>50</v>
      </c>
      <c r="AB49" s="57">
        <v>20</v>
      </c>
      <c r="AC49" s="64" t="s">
        <v>261</v>
      </c>
      <c r="AD49" s="61">
        <f t="shared" si="7"/>
        <v>12.7</v>
      </c>
      <c r="AE49" s="35">
        <v>12.566000000000001</v>
      </c>
    </row>
    <row r="50" spans="2:31" x14ac:dyDescent="0.3">
      <c r="B50" s="83" t="str">
        <f t="shared" si="8"/>
        <v>9/16-18 UNF</v>
      </c>
      <c r="C50" s="77" t="s">
        <v>212</v>
      </c>
      <c r="D50" s="77"/>
      <c r="E50" s="74" t="s">
        <v>42</v>
      </c>
      <c r="F50" s="84" t="s">
        <v>51</v>
      </c>
      <c r="G50" s="75">
        <v>18</v>
      </c>
      <c r="H50" s="74" t="s">
        <v>267</v>
      </c>
      <c r="I50" s="80" t="s">
        <v>309</v>
      </c>
      <c r="J50" s="75" t="s">
        <v>311</v>
      </c>
      <c r="K50" s="58" t="s">
        <v>492</v>
      </c>
      <c r="L50" s="85">
        <f t="shared" si="9"/>
        <v>14.2875</v>
      </c>
      <c r="M50" s="85">
        <f t="shared" si="3"/>
        <v>1.411</v>
      </c>
      <c r="N50" s="74">
        <v>60</v>
      </c>
      <c r="O50" s="101">
        <f t="array" ref="O50">IFERROR(INDEX($AD$11:$AE$90,MATCH($B50&amp;$I50,$Y$11:$Y$90&amp;$AC$11:$AC$90,0),MATCH($C50,$AD$9:$AE$9,0)),"-")</f>
        <v>14.2875</v>
      </c>
      <c r="P50" s="75">
        <v>13</v>
      </c>
      <c r="Q50" s="75">
        <v>0</v>
      </c>
      <c r="R50" s="101">
        <f t="shared" si="4"/>
        <v>13.371</v>
      </c>
      <c r="S50" s="75">
        <v>12</v>
      </c>
      <c r="T50" s="75">
        <v>4</v>
      </c>
      <c r="U50" s="75">
        <v>8</v>
      </c>
      <c r="V50" s="75">
        <v>10</v>
      </c>
      <c r="W50" s="50">
        <f t="shared" si="5"/>
        <v>13</v>
      </c>
      <c r="X50" s="50">
        <f t="shared" si="6"/>
        <v>8</v>
      </c>
      <c r="Y50" s="63" t="str">
        <f t="shared" si="10"/>
        <v>9/16-18 UNF</v>
      </c>
      <c r="Z50" s="62" t="s">
        <v>42</v>
      </c>
      <c r="AA50" s="66" t="s">
        <v>51</v>
      </c>
      <c r="AB50" s="57">
        <v>18</v>
      </c>
      <c r="AC50" s="64" t="s">
        <v>261</v>
      </c>
      <c r="AD50" s="61">
        <f t="shared" si="7"/>
        <v>14.2875</v>
      </c>
      <c r="AE50" s="35">
        <v>14.131</v>
      </c>
    </row>
    <row r="51" spans="2:31" x14ac:dyDescent="0.3">
      <c r="B51" s="83" t="str">
        <f t="shared" si="8"/>
        <v>5/8-18 UNF</v>
      </c>
      <c r="C51" s="77" t="s">
        <v>212</v>
      </c>
      <c r="D51" s="77"/>
      <c r="E51" s="74" t="s">
        <v>42</v>
      </c>
      <c r="F51" s="84" t="s">
        <v>233</v>
      </c>
      <c r="G51" s="75">
        <v>18</v>
      </c>
      <c r="H51" s="74" t="s">
        <v>267</v>
      </c>
      <c r="I51" s="80" t="s">
        <v>309</v>
      </c>
      <c r="J51" s="75" t="s">
        <v>311</v>
      </c>
      <c r="K51" s="58" t="s">
        <v>492</v>
      </c>
      <c r="L51" s="85">
        <f t="shared" si="9"/>
        <v>15.875</v>
      </c>
      <c r="M51" s="85">
        <f t="shared" si="3"/>
        <v>1.411</v>
      </c>
      <c r="N51" s="74">
        <v>60</v>
      </c>
      <c r="O51" s="101">
        <f t="array" ref="O51">IFERROR(INDEX($AD$11:$AE$90,MATCH($B51&amp;$I51,$Y$11:$Y$90&amp;$AC$11:$AC$90,0),MATCH($C51,$AD$9:$AE$9,0)),"-")</f>
        <v>15.875</v>
      </c>
      <c r="P51" s="75">
        <v>13</v>
      </c>
      <c r="Q51" s="75">
        <v>0</v>
      </c>
      <c r="R51" s="101">
        <f t="shared" si="4"/>
        <v>14.958500000000001</v>
      </c>
      <c r="S51" s="75">
        <v>13</v>
      </c>
      <c r="T51" s="75">
        <v>5</v>
      </c>
      <c r="U51" s="75">
        <v>8</v>
      </c>
      <c r="V51" s="75">
        <v>10</v>
      </c>
      <c r="W51" s="50">
        <f t="shared" si="5"/>
        <v>13</v>
      </c>
      <c r="X51" s="50">
        <f t="shared" si="6"/>
        <v>8</v>
      </c>
      <c r="Y51" s="63" t="str">
        <f t="shared" si="10"/>
        <v>5/8-18 UNF</v>
      </c>
      <c r="Z51" s="62" t="s">
        <v>42</v>
      </c>
      <c r="AA51" s="66" t="s">
        <v>233</v>
      </c>
      <c r="AB51" s="57">
        <v>18</v>
      </c>
      <c r="AC51" s="64" t="s">
        <v>261</v>
      </c>
      <c r="AD51" s="61">
        <f t="shared" si="7"/>
        <v>15.875</v>
      </c>
      <c r="AE51" s="35">
        <v>15.721</v>
      </c>
    </row>
    <row r="52" spans="2:31" x14ac:dyDescent="0.3">
      <c r="B52" s="83" t="str">
        <f t="shared" si="8"/>
        <v>3/4-16 UNF</v>
      </c>
      <c r="C52" s="77" t="s">
        <v>212</v>
      </c>
      <c r="D52" s="77"/>
      <c r="E52" s="74" t="s">
        <v>42</v>
      </c>
      <c r="F52" s="84" t="s">
        <v>74</v>
      </c>
      <c r="G52" s="75">
        <v>16</v>
      </c>
      <c r="H52" s="74" t="s">
        <v>267</v>
      </c>
      <c r="I52" s="80" t="s">
        <v>309</v>
      </c>
      <c r="J52" s="75" t="s">
        <v>311</v>
      </c>
      <c r="K52" s="58" t="s">
        <v>492</v>
      </c>
      <c r="L52" s="85">
        <f t="shared" si="9"/>
        <v>19.049999999999997</v>
      </c>
      <c r="M52" s="85">
        <f t="shared" si="3"/>
        <v>1.5880000000000001</v>
      </c>
      <c r="N52" s="74">
        <v>60</v>
      </c>
      <c r="O52" s="101">
        <f t="array" ref="O52">IFERROR(INDEX($AD$11:$AE$90,MATCH($B52&amp;$I52,$Y$11:$Y$90&amp;$AC$11:$AC$90,0),MATCH($C52,$AD$9:$AE$9,0)),"-")</f>
        <v>19.049999999999997</v>
      </c>
      <c r="P52" s="75">
        <v>15</v>
      </c>
      <c r="Q52" s="75">
        <v>0</v>
      </c>
      <c r="R52" s="101">
        <f t="shared" si="4"/>
        <v>18.018899999999999</v>
      </c>
      <c r="S52" s="75">
        <v>12</v>
      </c>
      <c r="T52" s="75">
        <v>4</v>
      </c>
      <c r="U52" s="75">
        <v>8</v>
      </c>
      <c r="V52" s="75">
        <v>10</v>
      </c>
      <c r="W52" s="50">
        <f t="shared" si="5"/>
        <v>15</v>
      </c>
      <c r="X52" s="50">
        <f t="shared" si="6"/>
        <v>8</v>
      </c>
      <c r="Y52" s="63" t="str">
        <f t="shared" si="10"/>
        <v>3/4-16 UNF</v>
      </c>
      <c r="Z52" s="62" t="s">
        <v>42</v>
      </c>
      <c r="AA52" s="66" t="s">
        <v>74</v>
      </c>
      <c r="AB52" s="57">
        <v>16</v>
      </c>
      <c r="AC52" s="64" t="s">
        <v>261</v>
      </c>
      <c r="AD52" s="61">
        <f t="shared" si="7"/>
        <v>19.049999999999997</v>
      </c>
      <c r="AE52" s="35">
        <v>18.87</v>
      </c>
    </row>
    <row r="53" spans="2:31" x14ac:dyDescent="0.3">
      <c r="B53" s="83" t="str">
        <f t="shared" si="8"/>
        <v>7/8-14 UNF</v>
      </c>
      <c r="C53" s="77" t="s">
        <v>212</v>
      </c>
      <c r="D53" s="77"/>
      <c r="E53" s="74" t="s">
        <v>42</v>
      </c>
      <c r="F53" s="84" t="s">
        <v>235</v>
      </c>
      <c r="G53" s="75">
        <v>14</v>
      </c>
      <c r="H53" s="74" t="s">
        <v>267</v>
      </c>
      <c r="I53" s="80" t="s">
        <v>309</v>
      </c>
      <c r="J53" s="75" t="s">
        <v>311</v>
      </c>
      <c r="K53" s="58" t="s">
        <v>492</v>
      </c>
      <c r="L53" s="85">
        <f t="shared" si="9"/>
        <v>22.224999999999998</v>
      </c>
      <c r="M53" s="85">
        <f t="shared" si="3"/>
        <v>1.8140000000000001</v>
      </c>
      <c r="N53" s="74">
        <v>60</v>
      </c>
      <c r="O53" s="101">
        <f t="array" ref="O53">IFERROR(INDEX($AD$11:$AE$90,MATCH($B53&amp;$I53,$Y$11:$Y$90&amp;$AC$11:$AC$90,0),MATCH($C53,$AD$9:$AE$9,0)),"-")</f>
        <v>22.224999999999998</v>
      </c>
      <c r="P53" s="75">
        <v>15</v>
      </c>
      <c r="Q53" s="75">
        <v>0</v>
      </c>
      <c r="R53" s="101">
        <f t="shared" si="4"/>
        <v>21.046600000000002</v>
      </c>
      <c r="S53" s="75">
        <v>13</v>
      </c>
      <c r="T53" s="75">
        <v>5</v>
      </c>
      <c r="U53" s="75">
        <v>8</v>
      </c>
      <c r="V53" s="75">
        <v>10</v>
      </c>
      <c r="W53" s="50">
        <f t="shared" si="5"/>
        <v>15</v>
      </c>
      <c r="X53" s="50">
        <f t="shared" si="6"/>
        <v>8</v>
      </c>
      <c r="Y53" s="63" t="str">
        <f t="shared" si="10"/>
        <v>7/8-14 UNF</v>
      </c>
      <c r="Z53" s="62" t="s">
        <v>42</v>
      </c>
      <c r="AA53" s="66" t="s">
        <v>235</v>
      </c>
      <c r="AB53" s="57">
        <v>14</v>
      </c>
      <c r="AC53" s="64" t="s">
        <v>261</v>
      </c>
      <c r="AD53" s="61">
        <f t="shared" si="7"/>
        <v>22.224999999999998</v>
      </c>
      <c r="AE53" s="35">
        <v>22.01</v>
      </c>
    </row>
    <row r="54" spans="2:31" x14ac:dyDescent="0.3">
      <c r="B54" s="83" t="str">
        <f t="shared" si="8"/>
        <v>1-12 UNF</v>
      </c>
      <c r="C54" s="77" t="s">
        <v>212</v>
      </c>
      <c r="D54" s="77"/>
      <c r="E54" s="74" t="s">
        <v>42</v>
      </c>
      <c r="F54" s="84" t="s">
        <v>236</v>
      </c>
      <c r="G54" s="75">
        <v>12</v>
      </c>
      <c r="H54" s="74" t="s">
        <v>267</v>
      </c>
      <c r="I54" s="80" t="s">
        <v>309</v>
      </c>
      <c r="J54" s="75" t="s">
        <v>311</v>
      </c>
      <c r="K54" s="58" t="s">
        <v>492</v>
      </c>
      <c r="L54" s="85">
        <f t="shared" si="9"/>
        <v>25.4</v>
      </c>
      <c r="M54" s="85">
        <f t="shared" si="3"/>
        <v>2.117</v>
      </c>
      <c r="N54" s="74">
        <v>60</v>
      </c>
      <c r="O54" s="101">
        <f t="array" ref="O54">IFERROR(INDEX($AD$11:$AE$90,MATCH($B54&amp;$I54,$Y$11:$Y$90&amp;$AC$11:$AC$90,0),MATCH($C54,$AD$9:$AE$9,0)),"-")</f>
        <v>25.4</v>
      </c>
      <c r="P54" s="75">
        <v>15</v>
      </c>
      <c r="Q54" s="75">
        <v>0</v>
      </c>
      <c r="R54" s="101">
        <f t="shared" si="4"/>
        <v>24.025200000000002</v>
      </c>
      <c r="S54" s="75">
        <v>12</v>
      </c>
      <c r="T54" s="75">
        <v>4</v>
      </c>
      <c r="U54" s="75">
        <v>8</v>
      </c>
      <c r="V54" s="75">
        <v>10</v>
      </c>
      <c r="W54" s="50">
        <f t="shared" si="5"/>
        <v>15</v>
      </c>
      <c r="X54" s="50">
        <f t="shared" si="6"/>
        <v>8</v>
      </c>
      <c r="Y54" s="63" t="str">
        <f t="shared" si="10"/>
        <v>1-12 UNF</v>
      </c>
      <c r="Z54" s="62" t="s">
        <v>42</v>
      </c>
      <c r="AA54" s="66" t="s">
        <v>236</v>
      </c>
      <c r="AB54" s="57">
        <v>12</v>
      </c>
      <c r="AC54" s="64" t="s">
        <v>261</v>
      </c>
      <c r="AD54" s="61">
        <f t="shared" si="7"/>
        <v>25.4</v>
      </c>
      <c r="AE54" s="35">
        <v>25.135000000000002</v>
      </c>
    </row>
    <row r="55" spans="2:31" x14ac:dyDescent="0.3">
      <c r="B55" s="83" t="str">
        <f t="shared" si="8"/>
        <v>1 1/8-12 UNF</v>
      </c>
      <c r="C55" s="77" t="s">
        <v>212</v>
      </c>
      <c r="D55" s="77"/>
      <c r="E55" s="74" t="s">
        <v>42</v>
      </c>
      <c r="F55" s="84" t="s">
        <v>55</v>
      </c>
      <c r="G55" s="75">
        <v>12</v>
      </c>
      <c r="H55" s="74" t="s">
        <v>267</v>
      </c>
      <c r="I55" s="80" t="s">
        <v>309</v>
      </c>
      <c r="J55" s="75" t="s">
        <v>311</v>
      </c>
      <c r="K55" s="58" t="s">
        <v>492</v>
      </c>
      <c r="L55" s="85">
        <f t="shared" si="9"/>
        <v>28.574999999999999</v>
      </c>
      <c r="M55" s="85">
        <f t="shared" si="3"/>
        <v>2.117</v>
      </c>
      <c r="N55" s="74">
        <v>60</v>
      </c>
      <c r="O55" s="101">
        <f t="array" ref="O55">IFERROR(INDEX($AD$11:$AE$90,MATCH($B55&amp;$I55,$Y$11:$Y$90&amp;$AC$11:$AC$90,0),MATCH($C55,$AD$9:$AE$9,0)),"-")</f>
        <v>28.574999999999999</v>
      </c>
      <c r="P55" s="75">
        <v>15</v>
      </c>
      <c r="Q55" s="75">
        <v>0</v>
      </c>
      <c r="R55" s="101">
        <f t="shared" si="4"/>
        <v>27.200199999999999</v>
      </c>
      <c r="S55" s="75">
        <v>12</v>
      </c>
      <c r="T55" s="75">
        <v>4</v>
      </c>
      <c r="U55" s="75">
        <v>8</v>
      </c>
      <c r="V55" s="75">
        <v>10</v>
      </c>
      <c r="W55" s="50">
        <f t="shared" si="5"/>
        <v>15</v>
      </c>
      <c r="X55" s="50">
        <f t="shared" si="6"/>
        <v>8</v>
      </c>
      <c r="Y55" s="63" t="str">
        <f t="shared" si="10"/>
        <v>1 1/8-12 UNF</v>
      </c>
      <c r="Z55" s="62" t="s">
        <v>42</v>
      </c>
      <c r="AA55" s="66" t="s">
        <v>55</v>
      </c>
      <c r="AB55" s="57">
        <v>12</v>
      </c>
      <c r="AC55" s="64" t="s">
        <v>261</v>
      </c>
      <c r="AD55" s="61">
        <f t="shared" si="7"/>
        <v>28.574999999999999</v>
      </c>
      <c r="AE55" s="35">
        <v>28.315000000000001</v>
      </c>
    </row>
    <row r="56" spans="2:31" x14ac:dyDescent="0.3">
      <c r="B56" s="83" t="str">
        <f t="shared" si="8"/>
        <v>1 1/4-12 UNF</v>
      </c>
      <c r="C56" s="77" t="s">
        <v>212</v>
      </c>
      <c r="D56" s="77"/>
      <c r="E56" s="74" t="s">
        <v>42</v>
      </c>
      <c r="F56" s="84" t="s">
        <v>238</v>
      </c>
      <c r="G56" s="75">
        <v>12</v>
      </c>
      <c r="H56" s="74" t="s">
        <v>267</v>
      </c>
      <c r="I56" s="80" t="s">
        <v>309</v>
      </c>
      <c r="J56" s="75" t="s">
        <v>311</v>
      </c>
      <c r="K56" s="58" t="s">
        <v>492</v>
      </c>
      <c r="L56" s="85">
        <f t="shared" si="9"/>
        <v>31.75</v>
      </c>
      <c r="M56" s="85">
        <f t="shared" si="3"/>
        <v>2.117</v>
      </c>
      <c r="N56" s="74">
        <v>60</v>
      </c>
      <c r="O56" s="101">
        <f t="array" ref="O56">IFERROR(INDEX($AD$11:$AE$90,MATCH($B56&amp;$I56,$Y$11:$Y$90&amp;$AC$11:$AC$90,0),MATCH($C56,$AD$9:$AE$9,0)),"-")</f>
        <v>31.75</v>
      </c>
      <c r="P56" s="75">
        <v>15</v>
      </c>
      <c r="Q56" s="75">
        <v>0</v>
      </c>
      <c r="R56" s="101">
        <f t="shared" si="4"/>
        <v>30.3752</v>
      </c>
      <c r="S56" s="75">
        <v>12</v>
      </c>
      <c r="T56" s="75">
        <v>4</v>
      </c>
      <c r="U56" s="75">
        <v>8</v>
      </c>
      <c r="V56" s="75">
        <v>10</v>
      </c>
      <c r="W56" s="50">
        <f t="shared" si="5"/>
        <v>15</v>
      </c>
      <c r="X56" s="50">
        <f t="shared" si="6"/>
        <v>8</v>
      </c>
      <c r="Y56" s="63" t="str">
        <f t="shared" si="10"/>
        <v>1 1/4-12 UNF</v>
      </c>
      <c r="Z56" s="62" t="s">
        <v>42</v>
      </c>
      <c r="AA56" s="66" t="s">
        <v>238</v>
      </c>
      <c r="AB56" s="57">
        <v>12</v>
      </c>
      <c r="AC56" s="64" t="s">
        <v>261</v>
      </c>
      <c r="AD56" s="61">
        <f t="shared" si="7"/>
        <v>31.75</v>
      </c>
      <c r="AE56" s="35">
        <v>31.495999999999999</v>
      </c>
    </row>
    <row r="57" spans="2:31" x14ac:dyDescent="0.3">
      <c r="B57" s="83" t="str">
        <f t="shared" si="8"/>
        <v>1 3/8-12 UNF</v>
      </c>
      <c r="C57" s="77" t="s">
        <v>212</v>
      </c>
      <c r="D57" s="77"/>
      <c r="E57" s="74" t="s">
        <v>42</v>
      </c>
      <c r="F57" s="84" t="s">
        <v>239</v>
      </c>
      <c r="G57" s="75">
        <v>12</v>
      </c>
      <c r="H57" s="74" t="s">
        <v>267</v>
      </c>
      <c r="I57" s="80" t="s">
        <v>309</v>
      </c>
      <c r="J57" s="75" t="s">
        <v>311</v>
      </c>
      <c r="K57" s="58" t="s">
        <v>492</v>
      </c>
      <c r="L57" s="85">
        <f t="shared" si="9"/>
        <v>34.924999999999997</v>
      </c>
      <c r="M57" s="85">
        <f t="shared" si="3"/>
        <v>2.117</v>
      </c>
      <c r="N57" s="74">
        <v>60</v>
      </c>
      <c r="O57" s="101">
        <f t="array" ref="O57">IFERROR(INDEX($AD$11:$AE$90,MATCH($B57&amp;$I57,$Y$11:$Y$90&amp;$AC$11:$AC$90,0),MATCH($C57,$AD$9:$AE$9,0)),"-")</f>
        <v>34.924999999999997</v>
      </c>
      <c r="P57" s="75">
        <v>15</v>
      </c>
      <c r="Q57" s="75">
        <v>0</v>
      </c>
      <c r="R57" s="101">
        <f t="shared" si="4"/>
        <v>33.550199999999997</v>
      </c>
      <c r="S57" s="75">
        <v>12</v>
      </c>
      <c r="T57" s="75">
        <v>4</v>
      </c>
      <c r="U57" s="75">
        <v>8</v>
      </c>
      <c r="V57" s="75">
        <v>10</v>
      </c>
      <c r="W57" s="50">
        <f t="shared" si="5"/>
        <v>15</v>
      </c>
      <c r="X57" s="50">
        <f t="shared" si="6"/>
        <v>8</v>
      </c>
      <c r="Y57" s="63" t="str">
        <f t="shared" si="10"/>
        <v>1 3/8-12 UNF</v>
      </c>
      <c r="Z57" s="62" t="s">
        <v>42</v>
      </c>
      <c r="AA57" s="66" t="s">
        <v>239</v>
      </c>
      <c r="AB57" s="57">
        <v>12</v>
      </c>
      <c r="AC57" s="64" t="s">
        <v>261</v>
      </c>
      <c r="AD57" s="61">
        <f t="shared" si="7"/>
        <v>34.924999999999997</v>
      </c>
      <c r="AE57" s="35">
        <v>34.676000000000002</v>
      </c>
    </row>
    <row r="58" spans="2:31" x14ac:dyDescent="0.3">
      <c r="B58" s="83" t="str">
        <f t="shared" si="8"/>
        <v>1 1/2-12 UNF</v>
      </c>
      <c r="C58" s="77" t="s">
        <v>212</v>
      </c>
      <c r="D58" s="77"/>
      <c r="E58" s="74" t="s">
        <v>42</v>
      </c>
      <c r="F58" s="84" t="s">
        <v>54</v>
      </c>
      <c r="G58" s="75">
        <v>12</v>
      </c>
      <c r="H58" s="74" t="s">
        <v>267</v>
      </c>
      <c r="I58" s="80" t="s">
        <v>309</v>
      </c>
      <c r="J58" s="75" t="s">
        <v>311</v>
      </c>
      <c r="K58" s="58" t="s">
        <v>492</v>
      </c>
      <c r="L58" s="85">
        <f t="shared" si="9"/>
        <v>38.099999999999994</v>
      </c>
      <c r="M58" s="85">
        <f t="shared" si="3"/>
        <v>2.117</v>
      </c>
      <c r="N58" s="74">
        <v>60</v>
      </c>
      <c r="O58" s="101">
        <f t="array" ref="O58">IFERROR(INDEX($AD$11:$AE$90,MATCH($B58&amp;$I58,$Y$11:$Y$90&amp;$AC$11:$AC$90,0),MATCH($C58,$AD$9:$AE$9,0)),"-")</f>
        <v>38.099999999999994</v>
      </c>
      <c r="P58" s="75">
        <v>15</v>
      </c>
      <c r="Q58" s="75">
        <v>0</v>
      </c>
      <c r="R58" s="101">
        <f t="shared" si="4"/>
        <v>36.725200000000001</v>
      </c>
      <c r="S58" s="75">
        <v>12</v>
      </c>
      <c r="T58" s="75">
        <v>4</v>
      </c>
      <c r="U58" s="75">
        <v>8</v>
      </c>
      <c r="V58" s="75">
        <v>10</v>
      </c>
      <c r="W58" s="50">
        <f t="shared" si="5"/>
        <v>15</v>
      </c>
      <c r="X58" s="50">
        <f t="shared" si="6"/>
        <v>8</v>
      </c>
      <c r="Y58" s="63" t="str">
        <f t="shared" si="10"/>
        <v>1 1/2-12 UNF</v>
      </c>
      <c r="Z58" s="62" t="s">
        <v>42</v>
      </c>
      <c r="AA58" s="66" t="s">
        <v>54</v>
      </c>
      <c r="AB58" s="57">
        <v>12</v>
      </c>
      <c r="AC58" s="64" t="s">
        <v>261</v>
      </c>
      <c r="AD58" s="61">
        <f t="shared" si="7"/>
        <v>38.099999999999994</v>
      </c>
      <c r="AE58" s="35">
        <v>37.853000000000002</v>
      </c>
    </row>
    <row r="59" spans="2:31" x14ac:dyDescent="0.3">
      <c r="B59" s="81" t="str">
        <f t="shared" si="8"/>
        <v>1/4-28 UNF</v>
      </c>
      <c r="C59" s="73" t="s">
        <v>212</v>
      </c>
      <c r="D59" s="73"/>
      <c r="E59" s="71" t="s">
        <v>42</v>
      </c>
      <c r="F59" s="82" t="s">
        <v>41</v>
      </c>
      <c r="G59" s="58">
        <v>28</v>
      </c>
      <c r="H59" s="71" t="s">
        <v>267</v>
      </c>
      <c r="I59" s="78" t="s">
        <v>253</v>
      </c>
      <c r="J59" s="58" t="s">
        <v>311</v>
      </c>
      <c r="K59" s="58" t="s">
        <v>492</v>
      </c>
      <c r="L59" s="85">
        <f t="shared" si="9"/>
        <v>6.35</v>
      </c>
      <c r="M59" s="85">
        <f t="shared" si="3"/>
        <v>0.90700000000000003</v>
      </c>
      <c r="N59" s="71">
        <v>60</v>
      </c>
      <c r="O59" s="100">
        <f t="array" ref="O59">IFERROR(INDEX($AD$11:$AE$90,MATCH($B59&amp;$I59,$Y$11:$Y$90&amp;$AC$11:$AC$90,0),MATCH($C59,$AD$9:$AE$9,0)),"-")</f>
        <v>6.35</v>
      </c>
      <c r="P59" s="58">
        <v>13</v>
      </c>
      <c r="Q59" s="58">
        <v>0</v>
      </c>
      <c r="R59" s="100">
        <f t="shared" si="4"/>
        <v>5.7607999999999997</v>
      </c>
      <c r="S59" s="58">
        <v>12</v>
      </c>
      <c r="T59" s="58">
        <v>4</v>
      </c>
      <c r="U59" s="58">
        <v>8</v>
      </c>
      <c r="V59" s="58">
        <v>15</v>
      </c>
      <c r="W59" s="50">
        <f t="shared" si="5"/>
        <v>13</v>
      </c>
      <c r="X59" s="50">
        <f t="shared" si="6"/>
        <v>8</v>
      </c>
      <c r="Y59" s="63" t="str">
        <f t="shared" si="10"/>
        <v>1/4-28 UNF</v>
      </c>
      <c r="Z59" s="62" t="s">
        <v>42</v>
      </c>
      <c r="AA59" s="66" t="s">
        <v>41</v>
      </c>
      <c r="AB59" s="57">
        <v>28</v>
      </c>
      <c r="AC59" s="64" t="s">
        <v>266</v>
      </c>
      <c r="AD59" s="61">
        <f t="shared" si="7"/>
        <v>6.35</v>
      </c>
      <c r="AE59" s="35">
        <v>6.3179999999999996</v>
      </c>
    </row>
    <row r="60" spans="2:31" x14ac:dyDescent="0.3">
      <c r="B60" s="81" t="str">
        <f t="shared" si="8"/>
        <v>5/16-24 UNF</v>
      </c>
      <c r="C60" s="73" t="s">
        <v>212</v>
      </c>
      <c r="D60" s="73"/>
      <c r="E60" s="71" t="s">
        <v>42</v>
      </c>
      <c r="F60" s="82" t="s">
        <v>49</v>
      </c>
      <c r="G60" s="58">
        <v>24</v>
      </c>
      <c r="H60" s="71" t="s">
        <v>267</v>
      </c>
      <c r="I60" s="78" t="s">
        <v>253</v>
      </c>
      <c r="J60" s="58" t="s">
        <v>311</v>
      </c>
      <c r="K60" s="58" t="s">
        <v>492</v>
      </c>
      <c r="L60" s="85">
        <f t="shared" si="9"/>
        <v>7.9375</v>
      </c>
      <c r="M60" s="85">
        <f t="shared" si="3"/>
        <v>1.0580000000000001</v>
      </c>
      <c r="N60" s="71">
        <v>60</v>
      </c>
      <c r="O60" s="100">
        <f t="array" ref="O60">IFERROR(INDEX($AD$11:$AE$90,MATCH($B60&amp;$I60,$Y$11:$Y$90&amp;$AC$11:$AC$90,0),MATCH($C60,$AD$9:$AE$9,0)),"-")</f>
        <v>7.9375</v>
      </c>
      <c r="P60" s="58">
        <v>13</v>
      </c>
      <c r="Q60" s="58">
        <v>0</v>
      </c>
      <c r="R60" s="100">
        <f t="shared" si="4"/>
        <v>7.2500999999999998</v>
      </c>
      <c r="S60" s="58">
        <v>13</v>
      </c>
      <c r="T60" s="58">
        <v>5</v>
      </c>
      <c r="U60" s="58">
        <v>8</v>
      </c>
      <c r="V60" s="58">
        <v>15</v>
      </c>
      <c r="W60" s="50">
        <f t="shared" si="5"/>
        <v>13</v>
      </c>
      <c r="X60" s="50">
        <f t="shared" si="6"/>
        <v>8</v>
      </c>
      <c r="Y60" s="63" t="str">
        <f t="shared" si="10"/>
        <v>5/16-24 UNF</v>
      </c>
      <c r="Z60" s="62" t="s">
        <v>42</v>
      </c>
      <c r="AA60" s="66" t="s">
        <v>49</v>
      </c>
      <c r="AB60" s="57">
        <v>24</v>
      </c>
      <c r="AC60" s="64" t="s">
        <v>266</v>
      </c>
      <c r="AD60" s="61">
        <f t="shared" si="7"/>
        <v>7.9375</v>
      </c>
      <c r="AE60" s="35">
        <v>7.8869999999999996</v>
      </c>
    </row>
    <row r="61" spans="2:31" x14ac:dyDescent="0.3">
      <c r="B61" s="81" t="str">
        <f t="shared" si="8"/>
        <v>3/8-24 UNF</v>
      </c>
      <c r="C61" s="73" t="s">
        <v>212</v>
      </c>
      <c r="D61" s="73"/>
      <c r="E61" s="71" t="s">
        <v>42</v>
      </c>
      <c r="F61" s="82" t="s">
        <v>229</v>
      </c>
      <c r="G61" s="58">
        <v>24</v>
      </c>
      <c r="H61" s="71" t="s">
        <v>267</v>
      </c>
      <c r="I61" s="78" t="s">
        <v>253</v>
      </c>
      <c r="J61" s="58" t="s">
        <v>311</v>
      </c>
      <c r="K61" s="58" t="s">
        <v>492</v>
      </c>
      <c r="L61" s="85">
        <f t="shared" si="9"/>
        <v>9.5249999999999986</v>
      </c>
      <c r="M61" s="85">
        <f t="shared" si="3"/>
        <v>1.0580000000000001</v>
      </c>
      <c r="N61" s="71">
        <v>60</v>
      </c>
      <c r="O61" s="100">
        <f t="array" ref="O61">IFERROR(INDEX($AD$11:$AE$90,MATCH($B61&amp;$I61,$Y$11:$Y$90&amp;$AC$11:$AC$90,0),MATCH($C61,$AD$9:$AE$9,0)),"-")</f>
        <v>9.5249999999999986</v>
      </c>
      <c r="P61" s="58">
        <v>13</v>
      </c>
      <c r="Q61" s="58">
        <v>0</v>
      </c>
      <c r="R61" s="100">
        <f t="shared" si="4"/>
        <v>8.8376000000000001</v>
      </c>
      <c r="S61" s="58">
        <v>12</v>
      </c>
      <c r="T61" s="58">
        <v>4</v>
      </c>
      <c r="U61" s="58">
        <v>8</v>
      </c>
      <c r="V61" s="58">
        <v>15</v>
      </c>
      <c r="W61" s="50">
        <f t="shared" si="5"/>
        <v>13</v>
      </c>
      <c r="X61" s="50">
        <f t="shared" si="6"/>
        <v>8</v>
      </c>
      <c r="Y61" s="63" t="str">
        <f t="shared" si="10"/>
        <v>3/8-24 UNF</v>
      </c>
      <c r="Z61" s="62" t="s">
        <v>42</v>
      </c>
      <c r="AA61" s="66" t="s">
        <v>229</v>
      </c>
      <c r="AB61" s="57">
        <v>24</v>
      </c>
      <c r="AC61" s="64" t="s">
        <v>266</v>
      </c>
      <c r="AD61" s="61">
        <f t="shared" si="7"/>
        <v>9.5249999999999986</v>
      </c>
      <c r="AE61" s="35">
        <v>9.4819999999999993</v>
      </c>
    </row>
    <row r="62" spans="2:31" x14ac:dyDescent="0.3">
      <c r="B62" s="81" t="str">
        <f t="shared" si="8"/>
        <v>7/16-20 UNF</v>
      </c>
      <c r="C62" s="73" t="s">
        <v>212</v>
      </c>
      <c r="D62" s="73"/>
      <c r="E62" s="71" t="s">
        <v>42</v>
      </c>
      <c r="F62" s="82" t="s">
        <v>230</v>
      </c>
      <c r="G62" s="58">
        <v>20</v>
      </c>
      <c r="H62" s="71" t="s">
        <v>267</v>
      </c>
      <c r="I62" s="78" t="s">
        <v>253</v>
      </c>
      <c r="J62" s="58" t="s">
        <v>311</v>
      </c>
      <c r="K62" s="58" t="s">
        <v>492</v>
      </c>
      <c r="L62" s="85">
        <f t="shared" si="9"/>
        <v>11.112499999999999</v>
      </c>
      <c r="M62" s="85">
        <f t="shared" si="3"/>
        <v>1.27</v>
      </c>
      <c r="N62" s="71">
        <v>60</v>
      </c>
      <c r="O62" s="100">
        <f t="array" ref="O62">IFERROR(INDEX($AD$11:$AE$90,MATCH($B62&amp;$I62,$Y$11:$Y$90&amp;$AC$11:$AC$90,0),MATCH($C62,$AD$9:$AE$9,0)),"-")</f>
        <v>11.112499999999999</v>
      </c>
      <c r="P62" s="58">
        <v>13</v>
      </c>
      <c r="Q62" s="58">
        <v>0</v>
      </c>
      <c r="R62" s="100">
        <f t="shared" si="4"/>
        <v>10.287599999999999</v>
      </c>
      <c r="S62" s="58">
        <v>12</v>
      </c>
      <c r="T62" s="58">
        <v>4</v>
      </c>
      <c r="U62" s="58">
        <v>8</v>
      </c>
      <c r="V62" s="58">
        <v>15</v>
      </c>
      <c r="W62" s="50">
        <f t="shared" si="5"/>
        <v>13</v>
      </c>
      <c r="X62" s="50">
        <f t="shared" si="6"/>
        <v>8</v>
      </c>
      <c r="Y62" s="63" t="str">
        <f t="shared" si="10"/>
        <v>7/16-20 UNF</v>
      </c>
      <c r="Z62" s="62" t="s">
        <v>42</v>
      </c>
      <c r="AA62" s="66" t="s">
        <v>230</v>
      </c>
      <c r="AB62" s="57">
        <v>20</v>
      </c>
      <c r="AC62" s="64" t="s">
        <v>266</v>
      </c>
      <c r="AD62" s="61">
        <f t="shared" si="7"/>
        <v>11.112499999999999</v>
      </c>
      <c r="AE62" s="35">
        <v>11.042</v>
      </c>
    </row>
    <row r="63" spans="2:31" x14ac:dyDescent="0.3">
      <c r="B63" s="81" t="str">
        <f t="shared" si="8"/>
        <v>1/2-20 UNF</v>
      </c>
      <c r="C63" s="73" t="s">
        <v>212</v>
      </c>
      <c r="D63" s="73"/>
      <c r="E63" s="71" t="s">
        <v>42</v>
      </c>
      <c r="F63" s="82" t="s">
        <v>50</v>
      </c>
      <c r="G63" s="58">
        <v>20</v>
      </c>
      <c r="H63" s="71" t="s">
        <v>267</v>
      </c>
      <c r="I63" s="78" t="s">
        <v>253</v>
      </c>
      <c r="J63" s="58" t="s">
        <v>311</v>
      </c>
      <c r="K63" s="58" t="s">
        <v>492</v>
      </c>
      <c r="L63" s="85">
        <f t="shared" si="9"/>
        <v>12.7</v>
      </c>
      <c r="M63" s="85">
        <f t="shared" si="3"/>
        <v>1.27</v>
      </c>
      <c r="N63" s="71">
        <v>60</v>
      </c>
      <c r="O63" s="100">
        <f t="array" ref="O63">IFERROR(INDEX($AD$11:$AE$90,MATCH($B63&amp;$I63,$Y$11:$Y$90&amp;$AC$11:$AC$90,0),MATCH($C63,$AD$9:$AE$9,0)),"-")</f>
        <v>12.7</v>
      </c>
      <c r="P63" s="58">
        <v>13</v>
      </c>
      <c r="Q63" s="58">
        <v>0</v>
      </c>
      <c r="R63" s="100">
        <f t="shared" si="4"/>
        <v>11.8751</v>
      </c>
      <c r="S63" s="58">
        <v>13</v>
      </c>
      <c r="T63" s="58">
        <v>5</v>
      </c>
      <c r="U63" s="58">
        <v>8</v>
      </c>
      <c r="V63" s="58">
        <v>15</v>
      </c>
      <c r="W63" s="50">
        <f t="shared" si="5"/>
        <v>13</v>
      </c>
      <c r="X63" s="50">
        <f t="shared" si="6"/>
        <v>8</v>
      </c>
      <c r="Y63" s="63" t="str">
        <f t="shared" si="10"/>
        <v>1/2-20 UNF</v>
      </c>
      <c r="Z63" s="62" t="s">
        <v>42</v>
      </c>
      <c r="AA63" s="66" t="s">
        <v>50</v>
      </c>
      <c r="AB63" s="57">
        <v>20</v>
      </c>
      <c r="AC63" s="64" t="s">
        <v>266</v>
      </c>
      <c r="AD63" s="61">
        <f t="shared" si="7"/>
        <v>12.7</v>
      </c>
      <c r="AE63" s="35">
        <v>12.637</v>
      </c>
    </row>
    <row r="64" spans="2:31" x14ac:dyDescent="0.3">
      <c r="B64" s="81" t="str">
        <f t="shared" si="8"/>
        <v>9/16-18 UNF</v>
      </c>
      <c r="C64" s="73" t="s">
        <v>212</v>
      </c>
      <c r="D64" s="73"/>
      <c r="E64" s="71" t="s">
        <v>42</v>
      </c>
      <c r="F64" s="82" t="s">
        <v>51</v>
      </c>
      <c r="G64" s="58">
        <v>18</v>
      </c>
      <c r="H64" s="71" t="s">
        <v>267</v>
      </c>
      <c r="I64" s="78" t="s">
        <v>253</v>
      </c>
      <c r="J64" s="58" t="s">
        <v>311</v>
      </c>
      <c r="K64" s="58" t="s">
        <v>492</v>
      </c>
      <c r="L64" s="85">
        <f t="shared" si="9"/>
        <v>14.2875</v>
      </c>
      <c r="M64" s="85">
        <f t="shared" si="3"/>
        <v>1.411</v>
      </c>
      <c r="N64" s="71">
        <v>60</v>
      </c>
      <c r="O64" s="100">
        <f t="array" ref="O64">IFERROR(INDEX($AD$11:$AE$90,MATCH($B64&amp;$I64,$Y$11:$Y$90&amp;$AC$11:$AC$90,0),MATCH($C64,$AD$9:$AE$9,0)),"-")</f>
        <v>14.2875</v>
      </c>
      <c r="P64" s="58">
        <v>13</v>
      </c>
      <c r="Q64" s="58">
        <v>0</v>
      </c>
      <c r="R64" s="100">
        <f t="shared" si="4"/>
        <v>13.371</v>
      </c>
      <c r="S64" s="58">
        <v>12</v>
      </c>
      <c r="T64" s="58">
        <v>4</v>
      </c>
      <c r="U64" s="58">
        <v>8</v>
      </c>
      <c r="V64" s="58">
        <v>10</v>
      </c>
      <c r="W64" s="50">
        <f t="shared" si="5"/>
        <v>13</v>
      </c>
      <c r="X64" s="50">
        <f t="shared" si="6"/>
        <v>8</v>
      </c>
      <c r="Y64" s="63" t="str">
        <f t="shared" si="10"/>
        <v>9/16-18 UNF</v>
      </c>
      <c r="Z64" s="62" t="s">
        <v>42</v>
      </c>
      <c r="AA64" s="66" t="s">
        <v>51</v>
      </c>
      <c r="AB64" s="57">
        <v>18</v>
      </c>
      <c r="AC64" s="64" t="s">
        <v>266</v>
      </c>
      <c r="AD64" s="61">
        <f t="shared" si="7"/>
        <v>14.2875</v>
      </c>
      <c r="AE64" s="35">
        <v>14.207000000000001</v>
      </c>
    </row>
    <row r="65" spans="2:31" x14ac:dyDescent="0.3">
      <c r="B65" s="81" t="str">
        <f t="shared" si="8"/>
        <v>5/8-18 UNF</v>
      </c>
      <c r="C65" s="73" t="s">
        <v>212</v>
      </c>
      <c r="D65" s="73"/>
      <c r="E65" s="71" t="s">
        <v>42</v>
      </c>
      <c r="F65" s="82" t="s">
        <v>233</v>
      </c>
      <c r="G65" s="58">
        <v>18</v>
      </c>
      <c r="H65" s="71" t="s">
        <v>267</v>
      </c>
      <c r="I65" s="78" t="s">
        <v>253</v>
      </c>
      <c r="J65" s="58" t="s">
        <v>311</v>
      </c>
      <c r="K65" s="58" t="s">
        <v>492</v>
      </c>
      <c r="L65" s="85">
        <f t="shared" si="9"/>
        <v>15.875</v>
      </c>
      <c r="M65" s="85">
        <f t="shared" si="3"/>
        <v>1.411</v>
      </c>
      <c r="N65" s="71">
        <v>60</v>
      </c>
      <c r="O65" s="100">
        <f t="array" ref="O65">IFERROR(INDEX($AD$11:$AE$90,MATCH($B65&amp;$I65,$Y$11:$Y$90&amp;$AC$11:$AC$90,0),MATCH($C65,$AD$9:$AE$9,0)),"-")</f>
        <v>15.875</v>
      </c>
      <c r="P65" s="58">
        <v>13</v>
      </c>
      <c r="Q65" s="58">
        <v>0</v>
      </c>
      <c r="R65" s="100">
        <f t="shared" si="4"/>
        <v>14.958500000000001</v>
      </c>
      <c r="S65" s="58">
        <v>13</v>
      </c>
      <c r="T65" s="58">
        <v>5</v>
      </c>
      <c r="U65" s="58">
        <v>8</v>
      </c>
      <c r="V65" s="58">
        <v>10</v>
      </c>
      <c r="W65" s="50">
        <f t="shared" si="5"/>
        <v>13</v>
      </c>
      <c r="X65" s="50">
        <f t="shared" si="6"/>
        <v>8</v>
      </c>
      <c r="Y65" s="63" t="str">
        <f t="shared" si="10"/>
        <v>5/8-18 UNF</v>
      </c>
      <c r="Z65" s="62" t="s">
        <v>42</v>
      </c>
      <c r="AA65" s="66" t="s">
        <v>233</v>
      </c>
      <c r="AB65" s="57">
        <v>18</v>
      </c>
      <c r="AC65" s="64" t="s">
        <v>266</v>
      </c>
      <c r="AD65" s="61">
        <f t="shared" si="7"/>
        <v>15.875</v>
      </c>
      <c r="AE65" s="35">
        <v>15.8</v>
      </c>
    </row>
    <row r="66" spans="2:31" x14ac:dyDescent="0.3">
      <c r="B66" s="81" t="str">
        <f t="shared" si="8"/>
        <v>3/4-16 UNF</v>
      </c>
      <c r="C66" s="73" t="s">
        <v>212</v>
      </c>
      <c r="D66" s="73"/>
      <c r="E66" s="71" t="s">
        <v>42</v>
      </c>
      <c r="F66" s="82" t="s">
        <v>74</v>
      </c>
      <c r="G66" s="58">
        <v>16</v>
      </c>
      <c r="H66" s="71" t="s">
        <v>267</v>
      </c>
      <c r="I66" s="78" t="s">
        <v>253</v>
      </c>
      <c r="J66" s="58" t="s">
        <v>311</v>
      </c>
      <c r="K66" s="58" t="s">
        <v>492</v>
      </c>
      <c r="L66" s="85">
        <f t="shared" si="9"/>
        <v>19.049999999999997</v>
      </c>
      <c r="M66" s="85">
        <f t="shared" si="3"/>
        <v>1.5880000000000001</v>
      </c>
      <c r="N66" s="71">
        <v>60</v>
      </c>
      <c r="O66" s="100">
        <f t="array" ref="O66">IFERROR(INDEX($AD$11:$AE$90,MATCH($B66&amp;$I66,$Y$11:$Y$90&amp;$AC$11:$AC$90,0),MATCH($C66,$AD$9:$AE$9,0)),"-")</f>
        <v>19.049999999999997</v>
      </c>
      <c r="P66" s="58">
        <v>15</v>
      </c>
      <c r="Q66" s="58">
        <v>0</v>
      </c>
      <c r="R66" s="100">
        <f t="shared" si="4"/>
        <v>18.018899999999999</v>
      </c>
      <c r="S66" s="58">
        <v>12</v>
      </c>
      <c r="T66" s="58">
        <v>4</v>
      </c>
      <c r="U66" s="58">
        <v>8</v>
      </c>
      <c r="V66" s="58">
        <v>10</v>
      </c>
      <c r="W66" s="50">
        <f t="shared" si="5"/>
        <v>15</v>
      </c>
      <c r="X66" s="50">
        <f t="shared" si="6"/>
        <v>8</v>
      </c>
      <c r="Y66" s="63" t="str">
        <f t="shared" si="10"/>
        <v>3/4-16 UNF</v>
      </c>
      <c r="Z66" s="62" t="s">
        <v>42</v>
      </c>
      <c r="AA66" s="66" t="s">
        <v>74</v>
      </c>
      <c r="AB66" s="57">
        <v>16</v>
      </c>
      <c r="AC66" s="64" t="s">
        <v>266</v>
      </c>
      <c r="AD66" s="61">
        <f t="shared" si="7"/>
        <v>19.049999999999997</v>
      </c>
      <c r="AE66" s="35">
        <v>18.954000000000001</v>
      </c>
    </row>
    <row r="67" spans="2:31" x14ac:dyDescent="0.3">
      <c r="B67" s="81" t="str">
        <f t="shared" si="8"/>
        <v>7/8-14 UNF</v>
      </c>
      <c r="C67" s="73" t="s">
        <v>212</v>
      </c>
      <c r="D67" s="73"/>
      <c r="E67" s="71" t="s">
        <v>42</v>
      </c>
      <c r="F67" s="82" t="s">
        <v>235</v>
      </c>
      <c r="G67" s="58">
        <v>14</v>
      </c>
      <c r="H67" s="71" t="s">
        <v>267</v>
      </c>
      <c r="I67" s="78" t="s">
        <v>253</v>
      </c>
      <c r="J67" s="58" t="s">
        <v>311</v>
      </c>
      <c r="K67" s="58" t="s">
        <v>492</v>
      </c>
      <c r="L67" s="85">
        <f t="shared" si="9"/>
        <v>22.224999999999998</v>
      </c>
      <c r="M67" s="85">
        <f t="shared" si="3"/>
        <v>1.8140000000000001</v>
      </c>
      <c r="N67" s="71">
        <v>60</v>
      </c>
      <c r="O67" s="100">
        <f t="array" ref="O67">IFERROR(INDEX($AD$11:$AE$90,MATCH($B67&amp;$I67,$Y$11:$Y$90&amp;$AC$11:$AC$90,0),MATCH($C67,$AD$9:$AE$9,0)),"-")</f>
        <v>22.224999999999998</v>
      </c>
      <c r="P67" s="58">
        <v>15</v>
      </c>
      <c r="Q67" s="58">
        <v>0</v>
      </c>
      <c r="R67" s="100">
        <f t="shared" si="4"/>
        <v>21.046600000000002</v>
      </c>
      <c r="S67" s="58">
        <v>13</v>
      </c>
      <c r="T67" s="58">
        <v>5</v>
      </c>
      <c r="U67" s="58">
        <v>8</v>
      </c>
      <c r="V67" s="58">
        <v>10</v>
      </c>
      <c r="W67" s="50">
        <f t="shared" si="5"/>
        <v>15</v>
      </c>
      <c r="X67" s="50">
        <f t="shared" si="6"/>
        <v>8</v>
      </c>
      <c r="Y67" s="63" t="str">
        <f t="shared" si="10"/>
        <v>7/8-14 UNF</v>
      </c>
      <c r="Z67" s="62" t="s">
        <v>42</v>
      </c>
      <c r="AA67" s="66" t="s">
        <v>235</v>
      </c>
      <c r="AB67" s="57">
        <v>14</v>
      </c>
      <c r="AC67" s="64" t="s">
        <v>266</v>
      </c>
      <c r="AD67" s="61">
        <f t="shared" si="7"/>
        <v>22.224999999999998</v>
      </c>
      <c r="AE67" s="35">
        <v>22.100999999999999</v>
      </c>
    </row>
    <row r="68" spans="2:31" x14ac:dyDescent="0.3">
      <c r="B68" s="81" t="str">
        <f t="shared" si="8"/>
        <v>1-12 UNF</v>
      </c>
      <c r="C68" s="73" t="s">
        <v>212</v>
      </c>
      <c r="D68" s="73"/>
      <c r="E68" s="71" t="s">
        <v>42</v>
      </c>
      <c r="F68" s="82" t="s">
        <v>236</v>
      </c>
      <c r="G68" s="58">
        <v>12</v>
      </c>
      <c r="H68" s="71" t="s">
        <v>267</v>
      </c>
      <c r="I68" s="78" t="s">
        <v>253</v>
      </c>
      <c r="J68" s="58" t="s">
        <v>311</v>
      </c>
      <c r="K68" s="58" t="s">
        <v>492</v>
      </c>
      <c r="L68" s="85">
        <f t="shared" si="9"/>
        <v>25.4</v>
      </c>
      <c r="M68" s="85">
        <f t="shared" si="3"/>
        <v>2.117</v>
      </c>
      <c r="N68" s="71">
        <v>60</v>
      </c>
      <c r="O68" s="100">
        <f t="array" ref="O68">IFERROR(INDEX($AD$11:$AE$90,MATCH($B68&amp;$I68,$Y$11:$Y$90&amp;$AC$11:$AC$90,0),MATCH($C68,$AD$9:$AE$9,0)),"-")</f>
        <v>25.4</v>
      </c>
      <c r="P68" s="58">
        <v>15</v>
      </c>
      <c r="Q68" s="58">
        <v>0</v>
      </c>
      <c r="R68" s="100">
        <f t="shared" si="4"/>
        <v>24.025200000000002</v>
      </c>
      <c r="S68" s="58">
        <v>12</v>
      </c>
      <c r="T68" s="58">
        <v>4</v>
      </c>
      <c r="U68" s="58">
        <v>8</v>
      </c>
      <c r="V68" s="58">
        <v>10</v>
      </c>
      <c r="W68" s="50">
        <f t="shared" si="5"/>
        <v>15</v>
      </c>
      <c r="X68" s="50">
        <f t="shared" si="6"/>
        <v>8</v>
      </c>
      <c r="Y68" s="63" t="str">
        <f t="shared" si="10"/>
        <v>1-12 UNF</v>
      </c>
      <c r="Z68" s="62" t="s">
        <v>42</v>
      </c>
      <c r="AA68" s="66" t="s">
        <v>236</v>
      </c>
      <c r="AB68" s="57">
        <v>12</v>
      </c>
      <c r="AC68" s="64" t="s">
        <v>266</v>
      </c>
      <c r="AD68" s="61">
        <f t="shared" si="7"/>
        <v>25.4</v>
      </c>
      <c r="AE68" s="35">
        <v>25.231999999999999</v>
      </c>
    </row>
    <row r="69" spans="2:31" x14ac:dyDescent="0.3">
      <c r="B69" s="81" t="str">
        <f t="shared" si="8"/>
        <v>1 1/8-12 UNF</v>
      </c>
      <c r="C69" s="73" t="s">
        <v>212</v>
      </c>
      <c r="D69" s="73"/>
      <c r="E69" s="71" t="s">
        <v>42</v>
      </c>
      <c r="F69" s="82" t="s">
        <v>55</v>
      </c>
      <c r="G69" s="58">
        <v>12</v>
      </c>
      <c r="H69" s="71" t="s">
        <v>267</v>
      </c>
      <c r="I69" s="78" t="s">
        <v>253</v>
      </c>
      <c r="J69" s="58" t="s">
        <v>311</v>
      </c>
      <c r="K69" s="58" t="s">
        <v>492</v>
      </c>
      <c r="L69" s="85">
        <f t="shared" si="9"/>
        <v>28.574999999999999</v>
      </c>
      <c r="M69" s="85">
        <f t="shared" si="3"/>
        <v>2.117</v>
      </c>
      <c r="N69" s="71">
        <v>60</v>
      </c>
      <c r="O69" s="100">
        <f t="array" ref="O69">IFERROR(INDEX($AD$11:$AE$90,MATCH($B69&amp;$I69,$Y$11:$Y$90&amp;$AC$11:$AC$90,0),MATCH($C69,$AD$9:$AE$9,0)),"-")</f>
        <v>28.574999999999999</v>
      </c>
      <c r="P69" s="58">
        <v>15</v>
      </c>
      <c r="Q69" s="58">
        <v>0</v>
      </c>
      <c r="R69" s="100">
        <f t="shared" si="4"/>
        <v>27.200199999999999</v>
      </c>
      <c r="S69" s="58">
        <v>12</v>
      </c>
      <c r="T69" s="58">
        <v>4</v>
      </c>
      <c r="U69" s="58">
        <v>8</v>
      </c>
      <c r="V69" s="58">
        <v>10</v>
      </c>
      <c r="W69" s="50">
        <f t="shared" si="5"/>
        <v>15</v>
      </c>
      <c r="X69" s="50">
        <f t="shared" si="6"/>
        <v>8</v>
      </c>
      <c r="Y69" s="63" t="str">
        <f t="shared" si="10"/>
        <v>1 1/8-12 UNF</v>
      </c>
      <c r="Z69" s="62" t="s">
        <v>42</v>
      </c>
      <c r="AA69" s="66" t="s">
        <v>55</v>
      </c>
      <c r="AB69" s="57">
        <v>12</v>
      </c>
      <c r="AC69" s="64" t="s">
        <v>266</v>
      </c>
      <c r="AD69" s="61">
        <f t="shared" si="7"/>
        <v>28.574999999999999</v>
      </c>
      <c r="AE69" s="35">
        <v>28.414999999999999</v>
      </c>
    </row>
    <row r="70" spans="2:31" x14ac:dyDescent="0.3">
      <c r="B70" s="81" t="str">
        <f t="shared" si="8"/>
        <v>1 1/4-12 UNF</v>
      </c>
      <c r="C70" s="73" t="s">
        <v>212</v>
      </c>
      <c r="D70" s="73"/>
      <c r="E70" s="71" t="s">
        <v>42</v>
      </c>
      <c r="F70" s="82" t="s">
        <v>238</v>
      </c>
      <c r="G70" s="58">
        <v>12</v>
      </c>
      <c r="H70" s="71" t="s">
        <v>267</v>
      </c>
      <c r="I70" s="78" t="s">
        <v>253</v>
      </c>
      <c r="J70" s="58" t="s">
        <v>311</v>
      </c>
      <c r="K70" s="58" t="s">
        <v>492</v>
      </c>
      <c r="L70" s="85">
        <f t="shared" si="9"/>
        <v>31.75</v>
      </c>
      <c r="M70" s="85">
        <f t="shared" si="3"/>
        <v>2.117</v>
      </c>
      <c r="N70" s="71">
        <v>60</v>
      </c>
      <c r="O70" s="100">
        <f t="array" ref="O70">IFERROR(INDEX($AD$11:$AE$90,MATCH($B70&amp;$I70,$Y$11:$Y$90&amp;$AC$11:$AC$90,0),MATCH($C70,$AD$9:$AE$9,0)),"-")</f>
        <v>31.75</v>
      </c>
      <c r="P70" s="58">
        <v>15</v>
      </c>
      <c r="Q70" s="58">
        <v>0</v>
      </c>
      <c r="R70" s="100">
        <f t="shared" si="4"/>
        <v>30.3752</v>
      </c>
      <c r="S70" s="58">
        <v>12</v>
      </c>
      <c r="T70" s="58">
        <v>4</v>
      </c>
      <c r="U70" s="58">
        <v>8</v>
      </c>
      <c r="V70" s="58">
        <v>10</v>
      </c>
      <c r="W70" s="50">
        <f t="shared" si="5"/>
        <v>15</v>
      </c>
      <c r="X70" s="50">
        <f t="shared" si="6"/>
        <v>8</v>
      </c>
      <c r="Y70" s="63" t="str">
        <f t="shared" si="10"/>
        <v>1 1/4-12 UNF</v>
      </c>
      <c r="Z70" s="62" t="s">
        <v>42</v>
      </c>
      <c r="AA70" s="66" t="s">
        <v>238</v>
      </c>
      <c r="AB70" s="57">
        <v>12</v>
      </c>
      <c r="AC70" s="64" t="s">
        <v>266</v>
      </c>
      <c r="AD70" s="61">
        <f t="shared" si="7"/>
        <v>31.75</v>
      </c>
      <c r="AE70" s="35">
        <v>31.597000000000001</v>
      </c>
    </row>
    <row r="71" spans="2:31" x14ac:dyDescent="0.3">
      <c r="B71" s="81" t="str">
        <f t="shared" si="8"/>
        <v>1 3/8-12 UNF</v>
      </c>
      <c r="C71" s="73" t="s">
        <v>212</v>
      </c>
      <c r="D71" s="73"/>
      <c r="E71" s="71" t="s">
        <v>42</v>
      </c>
      <c r="F71" s="82" t="s">
        <v>239</v>
      </c>
      <c r="G71" s="58">
        <v>12</v>
      </c>
      <c r="H71" s="71" t="s">
        <v>267</v>
      </c>
      <c r="I71" s="78" t="s">
        <v>253</v>
      </c>
      <c r="J71" s="58" t="s">
        <v>311</v>
      </c>
      <c r="K71" s="58" t="s">
        <v>492</v>
      </c>
      <c r="L71" s="85">
        <f t="shared" si="9"/>
        <v>34.924999999999997</v>
      </c>
      <c r="M71" s="85">
        <f t="shared" si="3"/>
        <v>2.117</v>
      </c>
      <c r="N71" s="71">
        <v>60</v>
      </c>
      <c r="O71" s="100">
        <f t="array" ref="O71">IFERROR(INDEX($AD$11:$AE$90,MATCH($B71&amp;$I71,$Y$11:$Y$90&amp;$AC$11:$AC$90,0),MATCH($C71,$AD$9:$AE$9,0)),"-")</f>
        <v>34.924999999999997</v>
      </c>
      <c r="P71" s="58">
        <v>15</v>
      </c>
      <c r="Q71" s="58">
        <v>0</v>
      </c>
      <c r="R71" s="100">
        <f t="shared" si="4"/>
        <v>33.550199999999997</v>
      </c>
      <c r="S71" s="58">
        <v>12</v>
      </c>
      <c r="T71" s="58">
        <v>4</v>
      </c>
      <c r="U71" s="58">
        <v>8</v>
      </c>
      <c r="V71" s="58">
        <v>10</v>
      </c>
      <c r="W71" s="50">
        <f t="shared" si="5"/>
        <v>15</v>
      </c>
      <c r="X71" s="50">
        <f t="shared" si="6"/>
        <v>8</v>
      </c>
      <c r="Y71" s="63" t="str">
        <f t="shared" si="10"/>
        <v>1 3/8-12 UNF</v>
      </c>
      <c r="Z71" s="62" t="s">
        <v>42</v>
      </c>
      <c r="AA71" s="66" t="s">
        <v>239</v>
      </c>
      <c r="AB71" s="57">
        <v>12</v>
      </c>
      <c r="AC71" s="64" t="s">
        <v>266</v>
      </c>
      <c r="AD71" s="61">
        <f t="shared" si="7"/>
        <v>34.924999999999997</v>
      </c>
      <c r="AE71" s="35">
        <v>34.78</v>
      </c>
    </row>
    <row r="72" spans="2:31" x14ac:dyDescent="0.3">
      <c r="B72" s="81" t="str">
        <f t="shared" si="8"/>
        <v>1 1/2-12 UNF</v>
      </c>
      <c r="C72" s="73" t="s">
        <v>212</v>
      </c>
      <c r="D72" s="73"/>
      <c r="E72" s="71" t="s">
        <v>42</v>
      </c>
      <c r="F72" s="82" t="s">
        <v>54</v>
      </c>
      <c r="G72" s="58">
        <v>12</v>
      </c>
      <c r="H72" s="71" t="s">
        <v>267</v>
      </c>
      <c r="I72" s="78" t="s">
        <v>253</v>
      </c>
      <c r="J72" s="58" t="s">
        <v>311</v>
      </c>
      <c r="K72" s="58" t="s">
        <v>492</v>
      </c>
      <c r="L72" s="85">
        <f t="shared" si="9"/>
        <v>38.099999999999994</v>
      </c>
      <c r="M72" s="85">
        <f t="shared" si="3"/>
        <v>2.117</v>
      </c>
      <c r="N72" s="71">
        <v>60</v>
      </c>
      <c r="O72" s="100">
        <f t="array" ref="O72">IFERROR(INDEX($AD$11:$AE$90,MATCH($B72&amp;$I72,$Y$11:$Y$90&amp;$AC$11:$AC$90,0),MATCH($C72,$AD$9:$AE$9,0)),"-")</f>
        <v>38.099999999999994</v>
      </c>
      <c r="P72" s="58">
        <v>15</v>
      </c>
      <c r="Q72" s="58">
        <v>0</v>
      </c>
      <c r="R72" s="100">
        <f t="shared" si="4"/>
        <v>36.725200000000001</v>
      </c>
      <c r="S72" s="58">
        <v>12</v>
      </c>
      <c r="T72" s="58">
        <v>4</v>
      </c>
      <c r="U72" s="58">
        <v>8</v>
      </c>
      <c r="V72" s="58">
        <v>10</v>
      </c>
      <c r="W72" s="50">
        <f t="shared" si="5"/>
        <v>15</v>
      </c>
      <c r="X72" s="50">
        <f t="shared" si="6"/>
        <v>8</v>
      </c>
      <c r="Y72" s="63" t="str">
        <f t="shared" si="10"/>
        <v>1 1/2-12 UNF</v>
      </c>
      <c r="Z72" s="62" t="s">
        <v>42</v>
      </c>
      <c r="AA72" s="66" t="s">
        <v>54</v>
      </c>
      <c r="AB72" s="57">
        <v>12</v>
      </c>
      <c r="AC72" s="64" t="s">
        <v>266</v>
      </c>
      <c r="AD72" s="61">
        <f t="shared" si="7"/>
        <v>38.099999999999994</v>
      </c>
      <c r="AE72" s="35">
        <v>37.96</v>
      </c>
    </row>
    <row r="73" spans="2:31" x14ac:dyDescent="0.3">
      <c r="B73" s="83" t="str">
        <f t="shared" si="8"/>
        <v>No.0-80 UNF</v>
      </c>
      <c r="C73" s="77" t="s">
        <v>216</v>
      </c>
      <c r="D73" s="77"/>
      <c r="E73" s="74" t="s">
        <v>42</v>
      </c>
      <c r="F73" s="75" t="s">
        <v>265</v>
      </c>
      <c r="G73" s="75">
        <v>80</v>
      </c>
      <c r="H73" s="74" t="s">
        <v>461</v>
      </c>
      <c r="I73" s="80" t="s">
        <v>252</v>
      </c>
      <c r="J73" s="75" t="s">
        <v>312</v>
      </c>
      <c r="K73" s="58" t="s">
        <v>492</v>
      </c>
      <c r="L73" s="85">
        <f t="shared" si="9"/>
        <v>1.524</v>
      </c>
      <c r="M73" s="85">
        <f t="shared" si="3"/>
        <v>0.318</v>
      </c>
      <c r="N73" s="74">
        <v>60</v>
      </c>
      <c r="O73" s="101">
        <f t="array" ref="O73">IFERROR(INDEX($AD$11:$AE$90,MATCH($B73&amp;$I73,$Y$11:$Y$90&amp;$AC$11:$AC$90,0),MATCH($C73,$AD$9:$AE$9,0)),"-")</f>
        <v>1.498</v>
      </c>
      <c r="P73" s="75" t="s">
        <v>131</v>
      </c>
      <c r="Q73" s="75" t="s">
        <v>131</v>
      </c>
      <c r="R73" s="101">
        <f t="shared" si="4"/>
        <v>1.3178000000000001</v>
      </c>
      <c r="S73" s="75">
        <v>43</v>
      </c>
      <c r="T73" s="75">
        <v>38</v>
      </c>
      <c r="U73" s="75">
        <v>5</v>
      </c>
      <c r="V73" s="75">
        <v>30</v>
      </c>
      <c r="W73" s="50" t="str">
        <f t="shared" si="5"/>
        <v>-</v>
      </c>
      <c r="X73" s="50">
        <f t="shared" si="6"/>
        <v>5</v>
      </c>
    </row>
    <row r="74" spans="2:31" x14ac:dyDescent="0.3">
      <c r="B74" s="83" t="str">
        <f t="shared" si="8"/>
        <v>No.1-72 UNF</v>
      </c>
      <c r="C74" s="77" t="s">
        <v>216</v>
      </c>
      <c r="D74" s="77"/>
      <c r="E74" s="74" t="s">
        <v>42</v>
      </c>
      <c r="F74" s="75" t="s">
        <v>224</v>
      </c>
      <c r="G74" s="75">
        <v>72</v>
      </c>
      <c r="H74" s="74" t="s">
        <v>461</v>
      </c>
      <c r="I74" s="80" t="s">
        <v>252</v>
      </c>
      <c r="J74" s="75" t="s">
        <v>312</v>
      </c>
      <c r="K74" s="58" t="s">
        <v>492</v>
      </c>
      <c r="L74" s="85">
        <f t="shared" si="9"/>
        <v>1.8540000000000001</v>
      </c>
      <c r="M74" s="85">
        <f t="shared" si="3"/>
        <v>0.35299999999999998</v>
      </c>
      <c r="N74" s="74">
        <v>60</v>
      </c>
      <c r="O74" s="101">
        <f t="array" ref="O74">IFERROR(INDEX($AD$11:$AE$90,MATCH($B74&amp;$I74,$Y$11:$Y$90&amp;$AC$11:$AC$90,0),MATCH($C74,$AD$9:$AE$9,0)),"-")</f>
        <v>1.8260000000000001</v>
      </c>
      <c r="P74" s="75" t="s">
        <v>131</v>
      </c>
      <c r="Q74" s="75" t="s">
        <v>131</v>
      </c>
      <c r="R74" s="101">
        <f t="shared" si="4"/>
        <v>1.6249</v>
      </c>
      <c r="S74" s="75">
        <v>47</v>
      </c>
      <c r="T74" s="75">
        <v>42</v>
      </c>
      <c r="U74" s="75">
        <v>5</v>
      </c>
      <c r="V74" s="75">
        <v>30</v>
      </c>
      <c r="W74" s="50" t="str">
        <f t="shared" si="5"/>
        <v>-</v>
      </c>
      <c r="X74" s="50">
        <f t="shared" si="6"/>
        <v>5</v>
      </c>
    </row>
    <row r="75" spans="2:31" x14ac:dyDescent="0.3">
      <c r="B75" s="83" t="str">
        <f t="shared" ref="B75:B106" si="11">CONCATENATE(F75,"-",G75," ",E75)</f>
        <v>No.2-64 UNF</v>
      </c>
      <c r="C75" s="77" t="s">
        <v>216</v>
      </c>
      <c r="D75" s="77"/>
      <c r="E75" s="74" t="s">
        <v>42</v>
      </c>
      <c r="F75" s="75" t="s">
        <v>111</v>
      </c>
      <c r="G75" s="75">
        <v>64</v>
      </c>
      <c r="H75" s="74" t="s">
        <v>461</v>
      </c>
      <c r="I75" s="80" t="s">
        <v>252</v>
      </c>
      <c r="J75" s="75" t="s">
        <v>312</v>
      </c>
      <c r="K75" s="58" t="s">
        <v>492</v>
      </c>
      <c r="L75" s="85">
        <f t="shared" ref="L75:L106" si="12">IFERROR(IF(OR(TYPE(FIND("/",F75))=16,TYPE(FIND(" ",F75))=1),VALUE(F75),VALUE("0 "&amp;F75))*25.4,INDEX(AH$11:AH$20,MATCH(F75,AG$11:AG$20,0)))</f>
        <v>2.1840000000000002</v>
      </c>
      <c r="M75" s="85">
        <f t="shared" si="3"/>
        <v>0.39700000000000002</v>
      </c>
      <c r="N75" s="74">
        <v>60</v>
      </c>
      <c r="O75" s="101">
        <f t="array" ref="O75">IFERROR(INDEX($AD$11:$AE$90,MATCH($B75&amp;$I75,$Y$11:$Y$90&amp;$AC$11:$AC$90,0),MATCH($C75,$AD$9:$AE$9,0)),"-")</f>
        <v>2.15</v>
      </c>
      <c r="P75" s="75" t="s">
        <v>131</v>
      </c>
      <c r="Q75" s="75" t="s">
        <v>131</v>
      </c>
      <c r="R75" s="101">
        <f t="shared" si="4"/>
        <v>1.9261999999999999</v>
      </c>
      <c r="S75" s="75">
        <v>50</v>
      </c>
      <c r="T75" s="75">
        <v>45</v>
      </c>
      <c r="U75" s="75">
        <v>5</v>
      </c>
      <c r="V75" s="75">
        <v>30</v>
      </c>
      <c r="W75" s="50" t="str">
        <f t="shared" si="5"/>
        <v>-</v>
      </c>
      <c r="X75" s="50">
        <f t="shared" si="6"/>
        <v>5</v>
      </c>
    </row>
    <row r="76" spans="2:31" x14ac:dyDescent="0.3">
      <c r="B76" s="83" t="str">
        <f t="shared" si="11"/>
        <v>No.3-56 UNF</v>
      </c>
      <c r="C76" s="77" t="s">
        <v>216</v>
      </c>
      <c r="D76" s="77"/>
      <c r="E76" s="74" t="s">
        <v>42</v>
      </c>
      <c r="F76" s="75" t="s">
        <v>112</v>
      </c>
      <c r="G76" s="75">
        <v>56</v>
      </c>
      <c r="H76" s="74" t="s">
        <v>461</v>
      </c>
      <c r="I76" s="80" t="s">
        <v>252</v>
      </c>
      <c r="J76" s="75" t="s">
        <v>312</v>
      </c>
      <c r="K76" s="58" t="s">
        <v>492</v>
      </c>
      <c r="L76" s="85">
        <f t="shared" si="12"/>
        <v>2.5150000000000001</v>
      </c>
      <c r="M76" s="85">
        <f t="shared" ref="M76:M139" si="13">ROUND(25.4/G76,3)</f>
        <v>0.45400000000000001</v>
      </c>
      <c r="N76" s="74">
        <v>60</v>
      </c>
      <c r="O76" s="101">
        <f t="array" ref="O76">IFERROR(INDEX($AD$11:$AE$90,MATCH($B76&amp;$I76,$Y$11:$Y$90&amp;$AC$11:$AC$90,0),MATCH($C76,$AD$9:$AE$9,0)),"-")</f>
        <v>2.4689999999999999</v>
      </c>
      <c r="P76" s="75" t="s">
        <v>131</v>
      </c>
      <c r="Q76" s="75" t="s">
        <v>131</v>
      </c>
      <c r="R76" s="101">
        <f t="shared" ref="R76:R139" si="14">ROUND(L76-0.649519/G76*25.4,4)</f>
        <v>2.2204000000000002</v>
      </c>
      <c r="S76" s="75">
        <v>53</v>
      </c>
      <c r="T76" s="75">
        <v>48</v>
      </c>
      <c r="U76" s="75">
        <v>5</v>
      </c>
      <c r="V76" s="75">
        <v>30</v>
      </c>
      <c r="W76" s="50" t="str">
        <f t="shared" ref="W76:W139" si="15">IF(P76="-","-",P76-Q76)</f>
        <v>-</v>
      </c>
      <c r="X76" s="50">
        <f t="shared" ref="X76:X139" si="16">S76-T76</f>
        <v>5</v>
      </c>
    </row>
    <row r="77" spans="2:31" x14ac:dyDescent="0.3">
      <c r="B77" s="83" t="str">
        <f t="shared" si="11"/>
        <v>No.4-48 UNF</v>
      </c>
      <c r="C77" s="77" t="s">
        <v>216</v>
      </c>
      <c r="D77" s="77"/>
      <c r="E77" s="74" t="s">
        <v>42</v>
      </c>
      <c r="F77" s="75" t="s">
        <v>113</v>
      </c>
      <c r="G77" s="75">
        <v>48</v>
      </c>
      <c r="H77" s="74" t="s">
        <v>461</v>
      </c>
      <c r="I77" s="80" t="s">
        <v>252</v>
      </c>
      <c r="J77" s="75" t="s">
        <v>312</v>
      </c>
      <c r="K77" s="58" t="s">
        <v>492</v>
      </c>
      <c r="L77" s="85">
        <f t="shared" si="12"/>
        <v>2.8450000000000002</v>
      </c>
      <c r="M77" s="85">
        <f t="shared" si="13"/>
        <v>0.52900000000000003</v>
      </c>
      <c r="N77" s="74">
        <v>60</v>
      </c>
      <c r="O77" s="101">
        <f t="array" ref="O77">IFERROR(INDEX($AD$11:$AE$90,MATCH($B77&amp;$I77,$Y$11:$Y$90&amp;$AC$11:$AC$90,0),MATCH($C77,$AD$9:$AE$9,0)),"-")</f>
        <v>2.7890000000000001</v>
      </c>
      <c r="P77" s="75" t="s">
        <v>131</v>
      </c>
      <c r="Q77" s="75" t="s">
        <v>131</v>
      </c>
      <c r="R77" s="101">
        <f t="shared" si="14"/>
        <v>2.5013000000000001</v>
      </c>
      <c r="S77" s="75">
        <v>58</v>
      </c>
      <c r="T77" s="75">
        <v>53</v>
      </c>
      <c r="U77" s="75">
        <v>5</v>
      </c>
      <c r="V77" s="75">
        <v>30</v>
      </c>
      <c r="W77" s="50" t="str">
        <f t="shared" si="15"/>
        <v>-</v>
      </c>
      <c r="X77" s="50">
        <f t="shared" si="16"/>
        <v>5</v>
      </c>
    </row>
    <row r="78" spans="2:31" x14ac:dyDescent="0.3">
      <c r="B78" s="83" t="str">
        <f t="shared" si="11"/>
        <v>No.5-44 UNF</v>
      </c>
      <c r="C78" s="77" t="s">
        <v>216</v>
      </c>
      <c r="D78" s="77"/>
      <c r="E78" s="74" t="s">
        <v>42</v>
      </c>
      <c r="F78" s="75" t="s">
        <v>114</v>
      </c>
      <c r="G78" s="75">
        <v>44</v>
      </c>
      <c r="H78" s="74" t="s">
        <v>461</v>
      </c>
      <c r="I78" s="80" t="s">
        <v>252</v>
      </c>
      <c r="J78" s="75" t="s">
        <v>312</v>
      </c>
      <c r="K78" s="58" t="s">
        <v>492</v>
      </c>
      <c r="L78" s="85">
        <f t="shared" si="12"/>
        <v>3.1749999999999998</v>
      </c>
      <c r="M78" s="85">
        <f t="shared" si="13"/>
        <v>0.57699999999999996</v>
      </c>
      <c r="N78" s="74">
        <v>60</v>
      </c>
      <c r="O78" s="101">
        <f t="array" ref="O78">IFERROR(INDEX($AD$11:$AE$90,MATCH($B78&amp;$I78,$Y$11:$Y$90&amp;$AC$11:$AC$90,0),MATCH($C78,$AD$9:$AE$9,0)),"-")</f>
        <v>3.11</v>
      </c>
      <c r="P78" s="75" t="s">
        <v>131</v>
      </c>
      <c r="Q78" s="75" t="s">
        <v>131</v>
      </c>
      <c r="R78" s="101">
        <f t="shared" si="14"/>
        <v>2.8001</v>
      </c>
      <c r="S78" s="75">
        <v>61</v>
      </c>
      <c r="T78" s="75">
        <v>56</v>
      </c>
      <c r="U78" s="75">
        <v>5</v>
      </c>
      <c r="V78" s="75">
        <v>20</v>
      </c>
      <c r="W78" s="50" t="str">
        <f t="shared" si="15"/>
        <v>-</v>
      </c>
      <c r="X78" s="50">
        <f t="shared" si="16"/>
        <v>5</v>
      </c>
    </row>
    <row r="79" spans="2:31" x14ac:dyDescent="0.3">
      <c r="B79" s="83" t="str">
        <f t="shared" si="11"/>
        <v>No.6-40 UNF</v>
      </c>
      <c r="C79" s="77" t="s">
        <v>216</v>
      </c>
      <c r="D79" s="77"/>
      <c r="E79" s="74" t="s">
        <v>42</v>
      </c>
      <c r="F79" s="75" t="s">
        <v>115</v>
      </c>
      <c r="G79" s="75">
        <v>40</v>
      </c>
      <c r="H79" s="74" t="s">
        <v>461</v>
      </c>
      <c r="I79" s="80" t="s">
        <v>252</v>
      </c>
      <c r="J79" s="75" t="s">
        <v>312</v>
      </c>
      <c r="K79" s="58" t="s">
        <v>492</v>
      </c>
      <c r="L79" s="85">
        <f t="shared" si="12"/>
        <v>3.5049999999999999</v>
      </c>
      <c r="M79" s="85">
        <f t="shared" si="13"/>
        <v>0.63500000000000001</v>
      </c>
      <c r="N79" s="74">
        <v>60</v>
      </c>
      <c r="O79" s="101">
        <f t="array" ref="O79">IFERROR(INDEX($AD$11:$AE$90,MATCH($B79&amp;$I79,$Y$11:$Y$90&amp;$AC$11:$AC$90,0),MATCH($C79,$AD$9:$AE$9,0)),"-")</f>
        <v>3.4319999999999999</v>
      </c>
      <c r="P79" s="75" t="s">
        <v>131</v>
      </c>
      <c r="Q79" s="75" t="s">
        <v>131</v>
      </c>
      <c r="R79" s="101">
        <f t="shared" si="14"/>
        <v>3.0926</v>
      </c>
      <c r="S79" s="75">
        <v>63</v>
      </c>
      <c r="T79" s="75">
        <v>58</v>
      </c>
      <c r="U79" s="75">
        <v>5</v>
      </c>
      <c r="V79" s="75">
        <v>20</v>
      </c>
      <c r="W79" s="50" t="str">
        <f t="shared" si="15"/>
        <v>-</v>
      </c>
      <c r="X79" s="50">
        <f t="shared" si="16"/>
        <v>5</v>
      </c>
    </row>
    <row r="80" spans="2:31" x14ac:dyDescent="0.3">
      <c r="B80" s="83" t="str">
        <f t="shared" si="11"/>
        <v>No.8-36 UNF</v>
      </c>
      <c r="C80" s="77" t="s">
        <v>216</v>
      </c>
      <c r="D80" s="77"/>
      <c r="E80" s="74" t="s">
        <v>42</v>
      </c>
      <c r="F80" s="75" t="s">
        <v>116</v>
      </c>
      <c r="G80" s="75">
        <v>36</v>
      </c>
      <c r="H80" s="74" t="s">
        <v>461</v>
      </c>
      <c r="I80" s="80" t="s">
        <v>252</v>
      </c>
      <c r="J80" s="75" t="s">
        <v>312</v>
      </c>
      <c r="K80" s="58" t="s">
        <v>492</v>
      </c>
      <c r="L80" s="85">
        <f t="shared" si="12"/>
        <v>4.1660000000000004</v>
      </c>
      <c r="M80" s="85">
        <f t="shared" si="13"/>
        <v>0.70599999999999996</v>
      </c>
      <c r="N80" s="74">
        <v>60</v>
      </c>
      <c r="O80" s="101">
        <f t="array" ref="O80">IFERROR(INDEX($AD$11:$AE$90,MATCH($B80&amp;$I80,$Y$11:$Y$90&amp;$AC$11:$AC$90,0),MATCH($C80,$AD$9:$AE$9,0)),"-")</f>
        <v>4.0819999999999999</v>
      </c>
      <c r="P80" s="75" t="s">
        <v>131</v>
      </c>
      <c r="Q80" s="75" t="s">
        <v>131</v>
      </c>
      <c r="R80" s="101">
        <f t="shared" si="14"/>
        <v>3.7077</v>
      </c>
      <c r="S80" s="75">
        <v>68</v>
      </c>
      <c r="T80" s="75">
        <v>63</v>
      </c>
      <c r="U80" s="75">
        <v>5</v>
      </c>
      <c r="V80" s="75">
        <v>20</v>
      </c>
      <c r="W80" s="50" t="str">
        <f t="shared" si="15"/>
        <v>-</v>
      </c>
      <c r="X80" s="50">
        <f t="shared" si="16"/>
        <v>5</v>
      </c>
    </row>
    <row r="81" spans="2:24" x14ac:dyDescent="0.3">
      <c r="B81" s="83" t="str">
        <f t="shared" si="11"/>
        <v>No.10-32 UNF</v>
      </c>
      <c r="C81" s="77" t="s">
        <v>216</v>
      </c>
      <c r="D81" s="77"/>
      <c r="E81" s="74" t="s">
        <v>42</v>
      </c>
      <c r="F81" s="75" t="s">
        <v>225</v>
      </c>
      <c r="G81" s="75">
        <v>32</v>
      </c>
      <c r="H81" s="74" t="s">
        <v>461</v>
      </c>
      <c r="I81" s="80" t="s">
        <v>252</v>
      </c>
      <c r="J81" s="75" t="s">
        <v>312</v>
      </c>
      <c r="K81" s="58" t="s">
        <v>492</v>
      </c>
      <c r="L81" s="85">
        <f t="shared" si="12"/>
        <v>4.8259999999999996</v>
      </c>
      <c r="M81" s="85">
        <f t="shared" si="13"/>
        <v>0.79400000000000004</v>
      </c>
      <c r="N81" s="74">
        <v>60</v>
      </c>
      <c r="O81" s="101">
        <f t="array" ref="O81">IFERROR(INDEX($AD$11:$AE$90,MATCH($B81&amp;$I81,$Y$11:$Y$90&amp;$AC$11:$AC$90,0),MATCH($C81,$AD$9:$AE$9,0)),"-")</f>
        <v>4.7279999999999998</v>
      </c>
      <c r="P81" s="75" t="s">
        <v>131</v>
      </c>
      <c r="Q81" s="75" t="s">
        <v>131</v>
      </c>
      <c r="R81" s="101">
        <f t="shared" si="14"/>
        <v>4.3103999999999996</v>
      </c>
      <c r="S81" s="75">
        <v>74</v>
      </c>
      <c r="T81" s="75">
        <v>66</v>
      </c>
      <c r="U81" s="75">
        <v>8</v>
      </c>
      <c r="V81" s="75">
        <v>15</v>
      </c>
      <c r="W81" s="50" t="str">
        <f t="shared" si="15"/>
        <v>-</v>
      </c>
      <c r="X81" s="50">
        <f t="shared" si="16"/>
        <v>8</v>
      </c>
    </row>
    <row r="82" spans="2:24" x14ac:dyDescent="0.3">
      <c r="B82" s="83" t="str">
        <f t="shared" si="11"/>
        <v>No.12-28 UNF</v>
      </c>
      <c r="C82" s="77" t="s">
        <v>216</v>
      </c>
      <c r="D82" s="77"/>
      <c r="E82" s="74" t="s">
        <v>42</v>
      </c>
      <c r="F82" s="75" t="s">
        <v>226</v>
      </c>
      <c r="G82" s="75">
        <v>28</v>
      </c>
      <c r="H82" s="74" t="s">
        <v>461</v>
      </c>
      <c r="I82" s="80" t="s">
        <v>252</v>
      </c>
      <c r="J82" s="75" t="s">
        <v>312</v>
      </c>
      <c r="K82" s="58" t="s">
        <v>492</v>
      </c>
      <c r="L82" s="85">
        <f t="shared" si="12"/>
        <v>5.4859999999999998</v>
      </c>
      <c r="M82" s="85">
        <f t="shared" si="13"/>
        <v>0.90700000000000003</v>
      </c>
      <c r="N82" s="74">
        <v>60</v>
      </c>
      <c r="O82" s="101">
        <f t="array" ref="O82">IFERROR(INDEX($AD$11:$AE$90,MATCH($B82&amp;$I82,$Y$11:$Y$90&amp;$AC$11:$AC$90,0),MATCH($C82,$AD$9:$AE$9,0)),"-")</f>
        <v>5.3680000000000003</v>
      </c>
      <c r="P82" s="75" t="s">
        <v>131</v>
      </c>
      <c r="Q82" s="75" t="s">
        <v>131</v>
      </c>
      <c r="R82" s="101">
        <f t="shared" si="14"/>
        <v>4.8967999999999998</v>
      </c>
      <c r="S82" s="75">
        <v>78</v>
      </c>
      <c r="T82" s="75">
        <v>70</v>
      </c>
      <c r="U82" s="75">
        <v>8</v>
      </c>
      <c r="V82" s="75">
        <v>15</v>
      </c>
      <c r="W82" s="50" t="str">
        <f t="shared" si="15"/>
        <v>-</v>
      </c>
      <c r="X82" s="50">
        <f t="shared" si="16"/>
        <v>8</v>
      </c>
    </row>
    <row r="83" spans="2:24" x14ac:dyDescent="0.3">
      <c r="B83" s="83" t="str">
        <f t="shared" si="11"/>
        <v>1/4-28 UNF</v>
      </c>
      <c r="C83" s="77" t="s">
        <v>216</v>
      </c>
      <c r="D83" s="77"/>
      <c r="E83" s="74" t="s">
        <v>42</v>
      </c>
      <c r="F83" s="84" t="s">
        <v>41</v>
      </c>
      <c r="G83" s="75">
        <v>28</v>
      </c>
      <c r="H83" s="74" t="s">
        <v>461</v>
      </c>
      <c r="I83" s="80" t="s">
        <v>252</v>
      </c>
      <c r="J83" s="75" t="s">
        <v>312</v>
      </c>
      <c r="K83" s="58" t="s">
        <v>492</v>
      </c>
      <c r="L83" s="85">
        <f t="shared" si="12"/>
        <v>6.35</v>
      </c>
      <c r="M83" s="85">
        <f t="shared" si="13"/>
        <v>0.90700000000000003</v>
      </c>
      <c r="N83" s="74">
        <v>60</v>
      </c>
      <c r="O83" s="101">
        <f t="array" ref="O83">IFERROR(INDEX($AD$11:$AE$90,MATCH($B83&amp;$I83,$Y$11:$Y$90&amp;$AC$11:$AC$90,0),MATCH($C83,$AD$9:$AE$9,0)),"-")</f>
        <v>6.2350000000000003</v>
      </c>
      <c r="P83" s="75" t="s">
        <v>131</v>
      </c>
      <c r="Q83" s="75" t="s">
        <v>131</v>
      </c>
      <c r="R83" s="101">
        <f t="shared" si="14"/>
        <v>5.7607999999999997</v>
      </c>
      <c r="S83" s="75">
        <v>81</v>
      </c>
      <c r="T83" s="75">
        <v>73</v>
      </c>
      <c r="U83" s="75">
        <v>8</v>
      </c>
      <c r="V83" s="75">
        <v>15</v>
      </c>
      <c r="W83" s="50" t="str">
        <f t="shared" si="15"/>
        <v>-</v>
      </c>
      <c r="X83" s="50">
        <f t="shared" si="16"/>
        <v>8</v>
      </c>
    </row>
    <row r="84" spans="2:24" x14ac:dyDescent="0.3">
      <c r="B84" s="83" t="str">
        <f t="shared" si="11"/>
        <v>5/16-24 UNF</v>
      </c>
      <c r="C84" s="77" t="s">
        <v>216</v>
      </c>
      <c r="D84" s="77"/>
      <c r="E84" s="74" t="s">
        <v>42</v>
      </c>
      <c r="F84" s="84" t="s">
        <v>49</v>
      </c>
      <c r="G84" s="75">
        <v>24</v>
      </c>
      <c r="H84" s="74" t="s">
        <v>461</v>
      </c>
      <c r="I84" s="80" t="s">
        <v>252</v>
      </c>
      <c r="J84" s="75" t="s">
        <v>312</v>
      </c>
      <c r="K84" s="58" t="s">
        <v>492</v>
      </c>
      <c r="L84" s="85">
        <f t="shared" si="12"/>
        <v>7.9375</v>
      </c>
      <c r="M84" s="85">
        <f t="shared" si="13"/>
        <v>1.0580000000000001</v>
      </c>
      <c r="N84" s="74">
        <v>60</v>
      </c>
      <c r="O84" s="101">
        <f t="array" ref="O84">IFERROR(INDEX($AD$11:$AE$90,MATCH($B84&amp;$I84,$Y$11:$Y$90&amp;$AC$11:$AC$90,0),MATCH($C84,$AD$9:$AE$9,0)),"-")</f>
        <v>7.798</v>
      </c>
      <c r="P84" s="75" t="s">
        <v>131</v>
      </c>
      <c r="Q84" s="75" t="s">
        <v>131</v>
      </c>
      <c r="R84" s="101">
        <f t="shared" si="14"/>
        <v>7.2500999999999998</v>
      </c>
      <c r="S84" s="75">
        <v>91</v>
      </c>
      <c r="T84" s="75">
        <v>83</v>
      </c>
      <c r="U84" s="75">
        <v>8</v>
      </c>
      <c r="V84" s="75">
        <v>15</v>
      </c>
      <c r="W84" s="50" t="str">
        <f t="shared" si="15"/>
        <v>-</v>
      </c>
      <c r="X84" s="50">
        <f t="shared" si="16"/>
        <v>8</v>
      </c>
    </row>
    <row r="85" spans="2:24" x14ac:dyDescent="0.3">
      <c r="B85" s="83" t="str">
        <f t="shared" si="11"/>
        <v>3/8-24 UNF</v>
      </c>
      <c r="C85" s="77" t="s">
        <v>216</v>
      </c>
      <c r="D85" s="77"/>
      <c r="E85" s="74" t="s">
        <v>42</v>
      </c>
      <c r="F85" s="84" t="s">
        <v>229</v>
      </c>
      <c r="G85" s="75">
        <v>24</v>
      </c>
      <c r="H85" s="74" t="s">
        <v>461</v>
      </c>
      <c r="I85" s="80" t="s">
        <v>252</v>
      </c>
      <c r="J85" s="75" t="s">
        <v>312</v>
      </c>
      <c r="K85" s="58" t="s">
        <v>492</v>
      </c>
      <c r="L85" s="85">
        <f t="shared" si="12"/>
        <v>9.5249999999999986</v>
      </c>
      <c r="M85" s="85">
        <f t="shared" si="13"/>
        <v>1.0580000000000001</v>
      </c>
      <c r="N85" s="74">
        <v>60</v>
      </c>
      <c r="O85" s="101">
        <f t="array" ref="O85">IFERROR(INDEX($AD$11:$AE$90,MATCH($B85&amp;$I85,$Y$11:$Y$90&amp;$AC$11:$AC$90,0),MATCH($C85,$AD$9:$AE$9,0)),"-")</f>
        <v>9.3879999999999999</v>
      </c>
      <c r="P85" s="75" t="s">
        <v>131</v>
      </c>
      <c r="Q85" s="75" t="s">
        <v>131</v>
      </c>
      <c r="R85" s="101">
        <f t="shared" si="14"/>
        <v>8.8376000000000001</v>
      </c>
      <c r="S85" s="75">
        <v>93</v>
      </c>
      <c r="T85" s="75">
        <v>85</v>
      </c>
      <c r="U85" s="75">
        <v>8</v>
      </c>
      <c r="V85" s="75">
        <v>15</v>
      </c>
      <c r="W85" s="50" t="str">
        <f t="shared" si="15"/>
        <v>-</v>
      </c>
      <c r="X85" s="50">
        <f t="shared" si="16"/>
        <v>8</v>
      </c>
    </row>
    <row r="86" spans="2:24" x14ac:dyDescent="0.3">
      <c r="B86" s="83" t="str">
        <f t="shared" si="11"/>
        <v>7/16-20 UNF</v>
      </c>
      <c r="C86" s="77" t="s">
        <v>216</v>
      </c>
      <c r="D86" s="77"/>
      <c r="E86" s="74" t="s">
        <v>42</v>
      </c>
      <c r="F86" s="84" t="s">
        <v>230</v>
      </c>
      <c r="G86" s="75">
        <v>20</v>
      </c>
      <c r="H86" s="74" t="s">
        <v>461</v>
      </c>
      <c r="I86" s="80" t="s">
        <v>252</v>
      </c>
      <c r="J86" s="75" t="s">
        <v>312</v>
      </c>
      <c r="K86" s="58" t="s">
        <v>492</v>
      </c>
      <c r="L86" s="85">
        <f t="shared" si="12"/>
        <v>11.112499999999999</v>
      </c>
      <c r="M86" s="85">
        <f t="shared" si="13"/>
        <v>1.27</v>
      </c>
      <c r="N86" s="74">
        <v>60</v>
      </c>
      <c r="O86" s="101">
        <f t="array" ref="O86">IFERROR(INDEX($AD$11:$AE$90,MATCH($B86&amp;$I86,$Y$11:$Y$90&amp;$AC$11:$AC$90,0),MATCH($C86,$AD$9:$AE$9,0)),"-")</f>
        <v>10.941000000000001</v>
      </c>
      <c r="P86" s="75" t="s">
        <v>131</v>
      </c>
      <c r="Q86" s="75" t="s">
        <v>131</v>
      </c>
      <c r="R86" s="101">
        <f t="shared" si="14"/>
        <v>10.287599999999999</v>
      </c>
      <c r="S86" s="75">
        <v>104</v>
      </c>
      <c r="T86" s="75">
        <v>96</v>
      </c>
      <c r="U86" s="75">
        <v>8</v>
      </c>
      <c r="V86" s="75">
        <v>15</v>
      </c>
      <c r="W86" s="50" t="str">
        <f t="shared" si="15"/>
        <v>-</v>
      </c>
      <c r="X86" s="50">
        <f t="shared" si="16"/>
        <v>8</v>
      </c>
    </row>
    <row r="87" spans="2:24" x14ac:dyDescent="0.3">
      <c r="B87" s="83" t="str">
        <f t="shared" si="11"/>
        <v>1/2-20 UNF</v>
      </c>
      <c r="C87" s="77" t="s">
        <v>216</v>
      </c>
      <c r="D87" s="77"/>
      <c r="E87" s="74" t="s">
        <v>42</v>
      </c>
      <c r="F87" s="84" t="s">
        <v>50</v>
      </c>
      <c r="G87" s="75">
        <v>20</v>
      </c>
      <c r="H87" s="74" t="s">
        <v>461</v>
      </c>
      <c r="I87" s="80" t="s">
        <v>252</v>
      </c>
      <c r="J87" s="75" t="s">
        <v>312</v>
      </c>
      <c r="K87" s="58" t="s">
        <v>492</v>
      </c>
      <c r="L87" s="85">
        <f t="shared" si="12"/>
        <v>12.7</v>
      </c>
      <c r="M87" s="85">
        <f t="shared" si="13"/>
        <v>1.27</v>
      </c>
      <c r="N87" s="74">
        <v>60</v>
      </c>
      <c r="O87" s="101">
        <f t="array" ref="O87">IFERROR(INDEX($AD$11:$AE$90,MATCH($B87&amp;$I87,$Y$11:$Y$90&amp;$AC$11:$AC$90,0),MATCH($C87,$AD$9:$AE$9,0)),"-")</f>
        <v>12.531000000000001</v>
      </c>
      <c r="P87" s="75" t="s">
        <v>131</v>
      </c>
      <c r="Q87" s="75" t="s">
        <v>131</v>
      </c>
      <c r="R87" s="101">
        <f t="shared" si="14"/>
        <v>11.8751</v>
      </c>
      <c r="S87" s="75">
        <v>107</v>
      </c>
      <c r="T87" s="75">
        <v>99</v>
      </c>
      <c r="U87" s="75">
        <v>8</v>
      </c>
      <c r="V87" s="75">
        <v>15</v>
      </c>
      <c r="W87" s="50" t="str">
        <f t="shared" si="15"/>
        <v>-</v>
      </c>
      <c r="X87" s="50">
        <f t="shared" si="16"/>
        <v>8</v>
      </c>
    </row>
    <row r="88" spans="2:24" x14ac:dyDescent="0.3">
      <c r="B88" s="83" t="str">
        <f t="shared" si="11"/>
        <v>9/16-18 UNF</v>
      </c>
      <c r="C88" s="77" t="s">
        <v>216</v>
      </c>
      <c r="D88" s="77"/>
      <c r="E88" s="74" t="s">
        <v>42</v>
      </c>
      <c r="F88" s="84" t="s">
        <v>51</v>
      </c>
      <c r="G88" s="75">
        <v>18</v>
      </c>
      <c r="H88" s="74" t="s">
        <v>461</v>
      </c>
      <c r="I88" s="80" t="s">
        <v>252</v>
      </c>
      <c r="J88" s="75" t="s">
        <v>312</v>
      </c>
      <c r="K88" s="58" t="s">
        <v>492</v>
      </c>
      <c r="L88" s="85">
        <f t="shared" si="12"/>
        <v>14.2875</v>
      </c>
      <c r="M88" s="85">
        <f t="shared" si="13"/>
        <v>1.411</v>
      </c>
      <c r="N88" s="74">
        <v>60</v>
      </c>
      <c r="O88" s="101">
        <f t="array" ref="O88">IFERROR(INDEX($AD$11:$AE$90,MATCH($B88&amp;$I88,$Y$11:$Y$90&amp;$AC$11:$AC$90,0),MATCH($C88,$AD$9:$AE$9,0)),"-")</f>
        <v>14.093</v>
      </c>
      <c r="P88" s="75" t="s">
        <v>131</v>
      </c>
      <c r="Q88" s="75" t="s">
        <v>131</v>
      </c>
      <c r="R88" s="101">
        <f t="shared" si="14"/>
        <v>13.371</v>
      </c>
      <c r="S88" s="75">
        <v>111</v>
      </c>
      <c r="T88" s="75">
        <v>103</v>
      </c>
      <c r="U88" s="75">
        <v>8</v>
      </c>
      <c r="V88" s="75">
        <v>10</v>
      </c>
      <c r="W88" s="50" t="str">
        <f t="shared" si="15"/>
        <v>-</v>
      </c>
      <c r="X88" s="50">
        <f t="shared" si="16"/>
        <v>8</v>
      </c>
    </row>
    <row r="89" spans="2:24" x14ac:dyDescent="0.3">
      <c r="B89" s="83" t="str">
        <f t="shared" si="11"/>
        <v>5/8-18 UNF</v>
      </c>
      <c r="C89" s="77" t="s">
        <v>216</v>
      </c>
      <c r="D89" s="77"/>
      <c r="E89" s="74" t="s">
        <v>42</v>
      </c>
      <c r="F89" s="84" t="s">
        <v>233</v>
      </c>
      <c r="G89" s="75">
        <v>18</v>
      </c>
      <c r="H89" s="74" t="s">
        <v>461</v>
      </c>
      <c r="I89" s="80" t="s">
        <v>252</v>
      </c>
      <c r="J89" s="75" t="s">
        <v>312</v>
      </c>
      <c r="K89" s="58" t="s">
        <v>492</v>
      </c>
      <c r="L89" s="85">
        <f t="shared" si="12"/>
        <v>15.875</v>
      </c>
      <c r="M89" s="85">
        <f t="shared" si="13"/>
        <v>1.411</v>
      </c>
      <c r="N89" s="74">
        <v>60</v>
      </c>
      <c r="O89" s="101">
        <f t="array" ref="O89">IFERROR(INDEX($AD$11:$AE$90,MATCH($B89&amp;$I89,$Y$11:$Y$90&amp;$AC$11:$AC$90,0),MATCH($C89,$AD$9:$AE$9,0)),"-")</f>
        <v>15.683</v>
      </c>
      <c r="P89" s="75" t="s">
        <v>131</v>
      </c>
      <c r="Q89" s="75" t="s">
        <v>131</v>
      </c>
      <c r="R89" s="101">
        <f t="shared" si="14"/>
        <v>14.958500000000001</v>
      </c>
      <c r="S89" s="75">
        <v>114</v>
      </c>
      <c r="T89" s="75">
        <v>106</v>
      </c>
      <c r="U89" s="75">
        <v>8</v>
      </c>
      <c r="V89" s="75">
        <v>10</v>
      </c>
      <c r="W89" s="50" t="str">
        <f t="shared" si="15"/>
        <v>-</v>
      </c>
      <c r="X89" s="50">
        <f t="shared" si="16"/>
        <v>8</v>
      </c>
    </row>
    <row r="90" spans="2:24" x14ac:dyDescent="0.3">
      <c r="B90" s="83" t="str">
        <f t="shared" si="11"/>
        <v>3/4-16 UNF</v>
      </c>
      <c r="C90" s="77" t="s">
        <v>216</v>
      </c>
      <c r="D90" s="77"/>
      <c r="E90" s="74" t="s">
        <v>42</v>
      </c>
      <c r="F90" s="84" t="s">
        <v>74</v>
      </c>
      <c r="G90" s="75">
        <v>16</v>
      </c>
      <c r="H90" s="74" t="s">
        <v>461</v>
      </c>
      <c r="I90" s="80" t="s">
        <v>252</v>
      </c>
      <c r="J90" s="75" t="s">
        <v>312</v>
      </c>
      <c r="K90" s="58" t="s">
        <v>492</v>
      </c>
      <c r="L90" s="85">
        <f t="shared" si="12"/>
        <v>19.049999999999997</v>
      </c>
      <c r="M90" s="85">
        <f t="shared" si="13"/>
        <v>1.5880000000000001</v>
      </c>
      <c r="N90" s="74">
        <v>60</v>
      </c>
      <c r="O90" s="101">
        <f t="array" ref="O90">IFERROR(INDEX($AD$11:$AE$90,MATCH($B90&amp;$I90,$Y$11:$Y$90&amp;$AC$11:$AC$90,0),MATCH($C90,$AD$9:$AE$9,0)),"-")</f>
        <v>18.829999999999998</v>
      </c>
      <c r="P90" s="75" t="s">
        <v>131</v>
      </c>
      <c r="Q90" s="75" t="s">
        <v>131</v>
      </c>
      <c r="R90" s="101">
        <f t="shared" si="14"/>
        <v>18.018899999999999</v>
      </c>
      <c r="S90" s="75">
        <v>124</v>
      </c>
      <c r="T90" s="75">
        <v>116</v>
      </c>
      <c r="U90" s="75">
        <v>8</v>
      </c>
      <c r="V90" s="75">
        <v>10</v>
      </c>
      <c r="W90" s="50" t="str">
        <f t="shared" si="15"/>
        <v>-</v>
      </c>
      <c r="X90" s="50">
        <f t="shared" si="16"/>
        <v>8</v>
      </c>
    </row>
    <row r="91" spans="2:24" x14ac:dyDescent="0.3">
      <c r="B91" s="83" t="str">
        <f t="shared" si="11"/>
        <v>7/8-14 UNF</v>
      </c>
      <c r="C91" s="77" t="s">
        <v>216</v>
      </c>
      <c r="D91" s="77"/>
      <c r="E91" s="74" t="s">
        <v>42</v>
      </c>
      <c r="F91" s="84" t="s">
        <v>235</v>
      </c>
      <c r="G91" s="75">
        <v>14</v>
      </c>
      <c r="H91" s="74" t="s">
        <v>461</v>
      </c>
      <c r="I91" s="80" t="s">
        <v>252</v>
      </c>
      <c r="J91" s="75" t="s">
        <v>312</v>
      </c>
      <c r="K91" s="58" t="s">
        <v>492</v>
      </c>
      <c r="L91" s="85">
        <f t="shared" si="12"/>
        <v>22.224999999999998</v>
      </c>
      <c r="M91" s="85">
        <f t="shared" si="13"/>
        <v>1.8140000000000001</v>
      </c>
      <c r="N91" s="74">
        <v>60</v>
      </c>
      <c r="O91" s="101">
        <f t="array" ref="O91">IFERROR(INDEX($AD$11:$AE$90,MATCH($B91&amp;$I91,$Y$11:$Y$90&amp;$AC$11:$AC$90,0),MATCH($C91,$AD$9:$AE$9,0)),"-")</f>
        <v>21.966999999999999</v>
      </c>
      <c r="P91" s="75" t="s">
        <v>131</v>
      </c>
      <c r="Q91" s="75" t="s">
        <v>131</v>
      </c>
      <c r="R91" s="101">
        <f t="shared" si="14"/>
        <v>21.046600000000002</v>
      </c>
      <c r="S91" s="75">
        <v>135</v>
      </c>
      <c r="T91" s="75">
        <v>127</v>
      </c>
      <c r="U91" s="75">
        <v>8</v>
      </c>
      <c r="V91" s="75">
        <v>10</v>
      </c>
      <c r="W91" s="50" t="str">
        <f t="shared" si="15"/>
        <v>-</v>
      </c>
      <c r="X91" s="50">
        <f t="shared" si="16"/>
        <v>8</v>
      </c>
    </row>
    <row r="92" spans="2:24" x14ac:dyDescent="0.3">
      <c r="B92" s="83" t="str">
        <f t="shared" si="11"/>
        <v>1-12 UNF</v>
      </c>
      <c r="C92" s="77" t="s">
        <v>216</v>
      </c>
      <c r="D92" s="77"/>
      <c r="E92" s="74" t="s">
        <v>42</v>
      </c>
      <c r="F92" s="84" t="s">
        <v>236</v>
      </c>
      <c r="G92" s="75">
        <v>12</v>
      </c>
      <c r="H92" s="74" t="s">
        <v>461</v>
      </c>
      <c r="I92" s="80" t="s">
        <v>252</v>
      </c>
      <c r="J92" s="75" t="s">
        <v>312</v>
      </c>
      <c r="K92" s="58" t="s">
        <v>492</v>
      </c>
      <c r="L92" s="85">
        <f t="shared" si="12"/>
        <v>25.4</v>
      </c>
      <c r="M92" s="85">
        <f t="shared" si="13"/>
        <v>2.117</v>
      </c>
      <c r="N92" s="74">
        <v>60</v>
      </c>
      <c r="O92" s="101">
        <f t="array" ref="O92">IFERROR(INDEX($AD$11:$AE$90,MATCH($B92&amp;$I92,$Y$11:$Y$90&amp;$AC$11:$AC$90,0),MATCH($C92,$AD$9:$AE$9,0)),"-")</f>
        <v>25.087</v>
      </c>
      <c r="P92" s="75" t="s">
        <v>131</v>
      </c>
      <c r="Q92" s="75" t="s">
        <v>131</v>
      </c>
      <c r="R92" s="101">
        <f t="shared" si="14"/>
        <v>24.025200000000002</v>
      </c>
      <c r="S92" s="75">
        <v>144</v>
      </c>
      <c r="T92" s="75">
        <v>136</v>
      </c>
      <c r="U92" s="75">
        <v>8</v>
      </c>
      <c r="V92" s="75">
        <v>10</v>
      </c>
      <c r="W92" s="50" t="str">
        <f t="shared" si="15"/>
        <v>-</v>
      </c>
      <c r="X92" s="50">
        <f t="shared" si="16"/>
        <v>8</v>
      </c>
    </row>
    <row r="93" spans="2:24" x14ac:dyDescent="0.3">
      <c r="B93" s="83" t="str">
        <f t="shared" si="11"/>
        <v>1 1/8-12 UNF</v>
      </c>
      <c r="C93" s="77" t="s">
        <v>216</v>
      </c>
      <c r="D93" s="77"/>
      <c r="E93" s="74" t="s">
        <v>42</v>
      </c>
      <c r="F93" s="84" t="s">
        <v>55</v>
      </c>
      <c r="G93" s="75">
        <v>12</v>
      </c>
      <c r="H93" s="74" t="s">
        <v>461</v>
      </c>
      <c r="I93" s="80" t="s">
        <v>252</v>
      </c>
      <c r="J93" s="75" t="s">
        <v>312</v>
      </c>
      <c r="K93" s="58" t="s">
        <v>492</v>
      </c>
      <c r="L93" s="85">
        <f t="shared" si="12"/>
        <v>28.574999999999999</v>
      </c>
      <c r="M93" s="85">
        <f t="shared" si="13"/>
        <v>2.117</v>
      </c>
      <c r="N93" s="74">
        <v>60</v>
      </c>
      <c r="O93" s="101">
        <f t="array" ref="O93">IFERROR(INDEX($AD$11:$AE$90,MATCH($B93&amp;$I93,$Y$11:$Y$90&amp;$AC$11:$AC$90,0),MATCH($C93,$AD$9:$AE$9,0)),"-")</f>
        <v>28.266999999999999</v>
      </c>
      <c r="P93" s="75" t="s">
        <v>131</v>
      </c>
      <c r="Q93" s="75" t="s">
        <v>131</v>
      </c>
      <c r="R93" s="101">
        <f t="shared" si="14"/>
        <v>27.200199999999999</v>
      </c>
      <c r="S93" s="75">
        <v>149</v>
      </c>
      <c r="T93" s="75">
        <v>141</v>
      </c>
      <c r="U93" s="75">
        <v>8</v>
      </c>
      <c r="V93" s="75">
        <v>10</v>
      </c>
      <c r="W93" s="50" t="str">
        <f t="shared" si="15"/>
        <v>-</v>
      </c>
      <c r="X93" s="50">
        <f t="shared" si="16"/>
        <v>8</v>
      </c>
    </row>
    <row r="94" spans="2:24" x14ac:dyDescent="0.3">
      <c r="B94" s="83" t="str">
        <f t="shared" si="11"/>
        <v>1 1/4-12 UNF</v>
      </c>
      <c r="C94" s="77" t="s">
        <v>216</v>
      </c>
      <c r="D94" s="77"/>
      <c r="E94" s="74" t="s">
        <v>42</v>
      </c>
      <c r="F94" s="84" t="s">
        <v>238</v>
      </c>
      <c r="G94" s="75">
        <v>12</v>
      </c>
      <c r="H94" s="74" t="s">
        <v>461</v>
      </c>
      <c r="I94" s="80" t="s">
        <v>252</v>
      </c>
      <c r="J94" s="75" t="s">
        <v>312</v>
      </c>
      <c r="K94" s="58" t="s">
        <v>492</v>
      </c>
      <c r="L94" s="85">
        <f t="shared" si="12"/>
        <v>31.75</v>
      </c>
      <c r="M94" s="85">
        <f t="shared" si="13"/>
        <v>2.117</v>
      </c>
      <c r="N94" s="74">
        <v>60</v>
      </c>
      <c r="O94" s="101">
        <f t="array" ref="O94">IFERROR(INDEX($AD$11:$AE$90,MATCH($B94&amp;$I94,$Y$11:$Y$90&amp;$AC$11:$AC$90,0),MATCH($C94,$AD$9:$AE$9,0)),"-")</f>
        <v>31.445</v>
      </c>
      <c r="P94" s="75" t="s">
        <v>131</v>
      </c>
      <c r="Q94" s="75" t="s">
        <v>131</v>
      </c>
      <c r="R94" s="101">
        <f t="shared" si="14"/>
        <v>30.3752</v>
      </c>
      <c r="S94" s="75">
        <v>152</v>
      </c>
      <c r="T94" s="75">
        <v>144</v>
      </c>
      <c r="U94" s="75">
        <v>8</v>
      </c>
      <c r="V94" s="75">
        <v>10</v>
      </c>
      <c r="W94" s="50" t="str">
        <f t="shared" si="15"/>
        <v>-</v>
      </c>
      <c r="X94" s="50">
        <f t="shared" si="16"/>
        <v>8</v>
      </c>
    </row>
    <row r="95" spans="2:24" x14ac:dyDescent="0.3">
      <c r="B95" s="83" t="str">
        <f t="shared" si="11"/>
        <v>1 3/8-12 UNF</v>
      </c>
      <c r="C95" s="77" t="s">
        <v>216</v>
      </c>
      <c r="D95" s="77"/>
      <c r="E95" s="74" t="s">
        <v>42</v>
      </c>
      <c r="F95" s="84" t="s">
        <v>239</v>
      </c>
      <c r="G95" s="75">
        <v>12</v>
      </c>
      <c r="H95" s="74" t="s">
        <v>461</v>
      </c>
      <c r="I95" s="80" t="s">
        <v>252</v>
      </c>
      <c r="J95" s="75" t="s">
        <v>312</v>
      </c>
      <c r="K95" s="58" t="s">
        <v>492</v>
      </c>
      <c r="L95" s="85">
        <f t="shared" si="12"/>
        <v>34.924999999999997</v>
      </c>
      <c r="M95" s="85">
        <f t="shared" si="13"/>
        <v>2.117</v>
      </c>
      <c r="N95" s="74">
        <v>60</v>
      </c>
      <c r="O95" s="101">
        <f t="array" ref="O95">IFERROR(INDEX($AD$11:$AE$90,MATCH($B95&amp;$I95,$Y$11:$Y$90&amp;$AC$11:$AC$90,0),MATCH($C95,$AD$9:$AE$9,0)),"-")</f>
        <v>34.622</v>
      </c>
      <c r="P95" s="75" t="s">
        <v>131</v>
      </c>
      <c r="Q95" s="75" t="s">
        <v>131</v>
      </c>
      <c r="R95" s="101">
        <f t="shared" si="14"/>
        <v>33.550199999999997</v>
      </c>
      <c r="S95" s="75">
        <v>154</v>
      </c>
      <c r="T95" s="75">
        <v>146</v>
      </c>
      <c r="U95" s="75">
        <v>8</v>
      </c>
      <c r="V95" s="75">
        <v>10</v>
      </c>
      <c r="W95" s="50" t="str">
        <f t="shared" si="15"/>
        <v>-</v>
      </c>
      <c r="X95" s="50">
        <f t="shared" si="16"/>
        <v>8</v>
      </c>
    </row>
    <row r="96" spans="2:24" x14ac:dyDescent="0.3">
      <c r="B96" s="83" t="str">
        <f t="shared" si="11"/>
        <v>1 1/2-12 UNF</v>
      </c>
      <c r="C96" s="77" t="s">
        <v>216</v>
      </c>
      <c r="D96" s="77"/>
      <c r="E96" s="74" t="s">
        <v>42</v>
      </c>
      <c r="F96" s="84" t="s">
        <v>54</v>
      </c>
      <c r="G96" s="75">
        <v>12</v>
      </c>
      <c r="H96" s="74" t="s">
        <v>461</v>
      </c>
      <c r="I96" s="80" t="s">
        <v>252</v>
      </c>
      <c r="J96" s="75" t="s">
        <v>312</v>
      </c>
      <c r="K96" s="58" t="s">
        <v>492</v>
      </c>
      <c r="L96" s="85">
        <f t="shared" si="12"/>
        <v>38.099999999999994</v>
      </c>
      <c r="M96" s="85">
        <f t="shared" si="13"/>
        <v>2.117</v>
      </c>
      <c r="N96" s="74">
        <v>60</v>
      </c>
      <c r="O96" s="101">
        <f t="array" ref="O96">IFERROR(INDEX($AD$11:$AE$90,MATCH($B96&amp;$I96,$Y$11:$Y$90&amp;$AC$11:$AC$90,0),MATCH($C96,$AD$9:$AE$9,0)),"-")</f>
        <v>37.802</v>
      </c>
      <c r="P96" s="75" t="s">
        <v>131</v>
      </c>
      <c r="Q96" s="75" t="s">
        <v>131</v>
      </c>
      <c r="R96" s="101">
        <f t="shared" si="14"/>
        <v>36.725200000000001</v>
      </c>
      <c r="S96" s="75">
        <v>159</v>
      </c>
      <c r="T96" s="75">
        <v>151</v>
      </c>
      <c r="U96" s="75">
        <v>8</v>
      </c>
      <c r="V96" s="75">
        <v>10</v>
      </c>
      <c r="W96" s="50" t="str">
        <f t="shared" si="15"/>
        <v>-</v>
      </c>
      <c r="X96" s="50">
        <f t="shared" si="16"/>
        <v>8</v>
      </c>
    </row>
    <row r="97" spans="2:24" x14ac:dyDescent="0.3">
      <c r="B97" s="81" t="str">
        <f t="shared" si="11"/>
        <v>No.0-80 UNF</v>
      </c>
      <c r="C97" s="73" t="s">
        <v>216</v>
      </c>
      <c r="D97" s="73"/>
      <c r="E97" s="71" t="s">
        <v>42</v>
      </c>
      <c r="F97" s="58" t="s">
        <v>265</v>
      </c>
      <c r="G97" s="58">
        <v>80</v>
      </c>
      <c r="H97" s="71" t="s">
        <v>461</v>
      </c>
      <c r="I97" s="78" t="s">
        <v>309</v>
      </c>
      <c r="J97" s="58" t="s">
        <v>312</v>
      </c>
      <c r="K97" s="58" t="s">
        <v>492</v>
      </c>
      <c r="L97" s="85">
        <f t="shared" si="12"/>
        <v>1.524</v>
      </c>
      <c r="M97" s="85">
        <f t="shared" si="13"/>
        <v>0.318</v>
      </c>
      <c r="N97" s="71">
        <v>60</v>
      </c>
      <c r="O97" s="100">
        <f t="array" ref="O97">IFERROR(INDEX($AD$11:$AE$90,MATCH($B97&amp;$I97,$Y$11:$Y$90&amp;$AC$11:$AC$90,0),MATCH($C97,$AD$9:$AE$9,0)),"-")</f>
        <v>1.5129999999999999</v>
      </c>
      <c r="P97" s="58" t="s">
        <v>131</v>
      </c>
      <c r="Q97" s="58" t="s">
        <v>131</v>
      </c>
      <c r="R97" s="100">
        <f t="shared" si="14"/>
        <v>1.3178000000000001</v>
      </c>
      <c r="S97" s="58">
        <v>58</v>
      </c>
      <c r="T97" s="58">
        <v>53</v>
      </c>
      <c r="U97" s="58">
        <v>5</v>
      </c>
      <c r="V97" s="58">
        <v>30</v>
      </c>
      <c r="W97" s="50" t="str">
        <f t="shared" si="15"/>
        <v>-</v>
      </c>
      <c r="X97" s="50">
        <f t="shared" si="16"/>
        <v>5</v>
      </c>
    </row>
    <row r="98" spans="2:24" x14ac:dyDescent="0.3">
      <c r="B98" s="81" t="str">
        <f t="shared" si="11"/>
        <v>No.1-72 UNF</v>
      </c>
      <c r="C98" s="73" t="s">
        <v>216</v>
      </c>
      <c r="D98" s="73"/>
      <c r="E98" s="71" t="s">
        <v>42</v>
      </c>
      <c r="F98" s="58" t="s">
        <v>224</v>
      </c>
      <c r="G98" s="58">
        <v>72</v>
      </c>
      <c r="H98" s="71" t="s">
        <v>461</v>
      </c>
      <c r="I98" s="78" t="s">
        <v>309</v>
      </c>
      <c r="J98" s="58" t="s">
        <v>312</v>
      </c>
      <c r="K98" s="58" t="s">
        <v>492</v>
      </c>
      <c r="L98" s="85">
        <f t="shared" si="12"/>
        <v>1.8540000000000001</v>
      </c>
      <c r="M98" s="85">
        <f t="shared" si="13"/>
        <v>0.35299999999999998</v>
      </c>
      <c r="N98" s="71">
        <v>60</v>
      </c>
      <c r="O98" s="100">
        <f t="array" ref="O98">IFERROR(INDEX($AD$11:$AE$90,MATCH($B98&amp;$I98,$Y$11:$Y$90&amp;$AC$11:$AC$90,0),MATCH($C98,$AD$9:$AE$9,0)),"-")</f>
        <v>1.8420000000000001</v>
      </c>
      <c r="P98" s="58" t="s">
        <v>131</v>
      </c>
      <c r="Q98" s="58" t="s">
        <v>131</v>
      </c>
      <c r="R98" s="100">
        <f t="shared" si="14"/>
        <v>1.6249</v>
      </c>
      <c r="S98" s="58">
        <v>63</v>
      </c>
      <c r="T98" s="58">
        <v>58</v>
      </c>
      <c r="U98" s="58">
        <v>5</v>
      </c>
      <c r="V98" s="58">
        <v>30</v>
      </c>
      <c r="W98" s="50" t="str">
        <f t="shared" si="15"/>
        <v>-</v>
      </c>
      <c r="X98" s="50">
        <f t="shared" si="16"/>
        <v>5</v>
      </c>
    </row>
    <row r="99" spans="2:24" x14ac:dyDescent="0.3">
      <c r="B99" s="81" t="str">
        <f t="shared" si="11"/>
        <v>No.2-64 UNF</v>
      </c>
      <c r="C99" s="73" t="s">
        <v>216</v>
      </c>
      <c r="D99" s="73"/>
      <c r="E99" s="71" t="s">
        <v>42</v>
      </c>
      <c r="F99" s="58" t="s">
        <v>111</v>
      </c>
      <c r="G99" s="58">
        <v>64</v>
      </c>
      <c r="H99" s="71" t="s">
        <v>461</v>
      </c>
      <c r="I99" s="78" t="s">
        <v>309</v>
      </c>
      <c r="J99" s="58" t="s">
        <v>312</v>
      </c>
      <c r="K99" s="58" t="s">
        <v>492</v>
      </c>
      <c r="L99" s="85">
        <f t="shared" si="12"/>
        <v>2.1840000000000002</v>
      </c>
      <c r="M99" s="85">
        <f t="shared" si="13"/>
        <v>0.39700000000000002</v>
      </c>
      <c r="N99" s="71">
        <v>60</v>
      </c>
      <c r="O99" s="100">
        <f t="array" ref="O99">IFERROR(INDEX($AD$11:$AE$90,MATCH($B99&amp;$I99,$Y$11:$Y$90&amp;$AC$11:$AC$90,0),MATCH($C99,$AD$9:$AE$9,0)),"-")</f>
        <v>2.1680000000000001</v>
      </c>
      <c r="P99" s="58" t="s">
        <v>131</v>
      </c>
      <c r="Q99" s="58" t="s">
        <v>131</v>
      </c>
      <c r="R99" s="100">
        <f t="shared" si="14"/>
        <v>1.9261999999999999</v>
      </c>
      <c r="S99" s="58">
        <v>68</v>
      </c>
      <c r="T99" s="58">
        <v>63</v>
      </c>
      <c r="U99" s="58">
        <v>5</v>
      </c>
      <c r="V99" s="58">
        <v>30</v>
      </c>
      <c r="W99" s="50" t="str">
        <f t="shared" si="15"/>
        <v>-</v>
      </c>
      <c r="X99" s="50">
        <f t="shared" si="16"/>
        <v>5</v>
      </c>
    </row>
    <row r="100" spans="2:24" x14ac:dyDescent="0.3">
      <c r="B100" s="81" t="str">
        <f t="shared" si="11"/>
        <v>No.3-56 UNF</v>
      </c>
      <c r="C100" s="73" t="s">
        <v>216</v>
      </c>
      <c r="D100" s="73"/>
      <c r="E100" s="71" t="s">
        <v>42</v>
      </c>
      <c r="F100" s="58" t="s">
        <v>112</v>
      </c>
      <c r="G100" s="58">
        <v>56</v>
      </c>
      <c r="H100" s="71" t="s">
        <v>461</v>
      </c>
      <c r="I100" s="78" t="s">
        <v>309</v>
      </c>
      <c r="J100" s="58" t="s">
        <v>312</v>
      </c>
      <c r="K100" s="58" t="s">
        <v>492</v>
      </c>
      <c r="L100" s="85">
        <f t="shared" si="12"/>
        <v>2.5150000000000001</v>
      </c>
      <c r="M100" s="85">
        <f t="shared" si="13"/>
        <v>0.45400000000000001</v>
      </c>
      <c r="N100" s="71">
        <v>60</v>
      </c>
      <c r="O100" s="100">
        <f t="array" ref="O100">IFERROR(INDEX($AD$11:$AE$90,MATCH($B100&amp;$I100,$Y$11:$Y$90&amp;$AC$11:$AC$90,0),MATCH($C100,$AD$9:$AE$9,0)),"-")</f>
        <v>2.4870000000000001</v>
      </c>
      <c r="P100" s="58" t="s">
        <v>131</v>
      </c>
      <c r="Q100" s="58" t="s">
        <v>131</v>
      </c>
      <c r="R100" s="100">
        <f t="shared" si="14"/>
        <v>2.2204000000000002</v>
      </c>
      <c r="S100" s="58">
        <v>71</v>
      </c>
      <c r="T100" s="58">
        <v>66</v>
      </c>
      <c r="U100" s="58">
        <v>5</v>
      </c>
      <c r="V100" s="58">
        <v>30</v>
      </c>
      <c r="W100" s="50" t="str">
        <f t="shared" si="15"/>
        <v>-</v>
      </c>
      <c r="X100" s="50">
        <f t="shared" si="16"/>
        <v>5</v>
      </c>
    </row>
    <row r="101" spans="2:24" x14ac:dyDescent="0.3">
      <c r="B101" s="81" t="str">
        <f t="shared" si="11"/>
        <v>No.4-48 UNF</v>
      </c>
      <c r="C101" s="73" t="s">
        <v>216</v>
      </c>
      <c r="D101" s="73"/>
      <c r="E101" s="71" t="s">
        <v>42</v>
      </c>
      <c r="F101" s="58" t="s">
        <v>113</v>
      </c>
      <c r="G101" s="58">
        <v>48</v>
      </c>
      <c r="H101" s="71" t="s">
        <v>461</v>
      </c>
      <c r="I101" s="78" t="s">
        <v>309</v>
      </c>
      <c r="J101" s="58" t="s">
        <v>312</v>
      </c>
      <c r="K101" s="58" t="s">
        <v>492</v>
      </c>
      <c r="L101" s="85">
        <f t="shared" si="12"/>
        <v>2.8450000000000002</v>
      </c>
      <c r="M101" s="85">
        <f t="shared" si="13"/>
        <v>0.52900000000000003</v>
      </c>
      <c r="N101" s="71">
        <v>60</v>
      </c>
      <c r="O101" s="100">
        <f t="array" ref="O101">IFERROR(INDEX($AD$11:$AE$90,MATCH($B101&amp;$I101,$Y$11:$Y$90&amp;$AC$11:$AC$90,0),MATCH($C101,$AD$9:$AE$9,0)),"-")</f>
        <v>2.8090000000000002</v>
      </c>
      <c r="P101" s="58" t="s">
        <v>131</v>
      </c>
      <c r="Q101" s="58" t="s">
        <v>131</v>
      </c>
      <c r="R101" s="100">
        <f t="shared" si="14"/>
        <v>2.5013000000000001</v>
      </c>
      <c r="S101" s="58">
        <v>78</v>
      </c>
      <c r="T101" s="58">
        <v>73</v>
      </c>
      <c r="U101" s="58">
        <v>5</v>
      </c>
      <c r="V101" s="58">
        <v>30</v>
      </c>
      <c r="W101" s="50" t="str">
        <f t="shared" si="15"/>
        <v>-</v>
      </c>
      <c r="X101" s="50">
        <f t="shared" si="16"/>
        <v>5</v>
      </c>
    </row>
    <row r="102" spans="2:24" x14ac:dyDescent="0.3">
      <c r="B102" s="81" t="str">
        <f t="shared" si="11"/>
        <v>No.5-44 UNF</v>
      </c>
      <c r="C102" s="73" t="s">
        <v>216</v>
      </c>
      <c r="D102" s="73"/>
      <c r="E102" s="71" t="s">
        <v>42</v>
      </c>
      <c r="F102" s="58" t="s">
        <v>114</v>
      </c>
      <c r="G102" s="58">
        <v>44</v>
      </c>
      <c r="H102" s="71" t="s">
        <v>461</v>
      </c>
      <c r="I102" s="78" t="s">
        <v>309</v>
      </c>
      <c r="J102" s="58" t="s">
        <v>312</v>
      </c>
      <c r="K102" s="58" t="s">
        <v>492</v>
      </c>
      <c r="L102" s="85">
        <f t="shared" si="12"/>
        <v>3.1749999999999998</v>
      </c>
      <c r="M102" s="85">
        <f t="shared" si="13"/>
        <v>0.57699999999999996</v>
      </c>
      <c r="N102" s="71">
        <v>60</v>
      </c>
      <c r="O102" s="100">
        <f t="array" ref="O102">IFERROR(INDEX($AD$11:$AE$90,MATCH($B102&amp;$I102,$Y$11:$Y$90&amp;$AC$11:$AC$90,0),MATCH($C102,$AD$9:$AE$9,0)),"-")</f>
        <v>3.13</v>
      </c>
      <c r="P102" s="58" t="s">
        <v>131</v>
      </c>
      <c r="Q102" s="58" t="s">
        <v>131</v>
      </c>
      <c r="R102" s="100">
        <f t="shared" si="14"/>
        <v>2.8001</v>
      </c>
      <c r="S102" s="58">
        <v>81</v>
      </c>
      <c r="T102" s="58">
        <v>76</v>
      </c>
      <c r="U102" s="58">
        <v>5</v>
      </c>
      <c r="V102" s="58">
        <v>20</v>
      </c>
      <c r="W102" s="50" t="str">
        <f t="shared" si="15"/>
        <v>-</v>
      </c>
      <c r="X102" s="50">
        <f t="shared" si="16"/>
        <v>5</v>
      </c>
    </row>
    <row r="103" spans="2:24" x14ac:dyDescent="0.3">
      <c r="B103" s="81" t="str">
        <f t="shared" si="11"/>
        <v>No.6-40 UNF</v>
      </c>
      <c r="C103" s="73" t="s">
        <v>216</v>
      </c>
      <c r="D103" s="73"/>
      <c r="E103" s="71" t="s">
        <v>42</v>
      </c>
      <c r="F103" s="58" t="s">
        <v>115</v>
      </c>
      <c r="G103" s="58">
        <v>40</v>
      </c>
      <c r="H103" s="71" t="s">
        <v>461</v>
      </c>
      <c r="I103" s="78" t="s">
        <v>309</v>
      </c>
      <c r="J103" s="58" t="s">
        <v>312</v>
      </c>
      <c r="K103" s="58" t="s">
        <v>492</v>
      </c>
      <c r="L103" s="85">
        <f t="shared" si="12"/>
        <v>3.5049999999999999</v>
      </c>
      <c r="M103" s="85">
        <f t="shared" si="13"/>
        <v>0.63500000000000001</v>
      </c>
      <c r="N103" s="71">
        <v>60</v>
      </c>
      <c r="O103" s="100">
        <f t="array" ref="O103">IFERROR(INDEX($AD$11:$AE$90,MATCH($B103&amp;$I103,$Y$11:$Y$90&amp;$AC$11:$AC$90,0),MATCH($C103,$AD$9:$AE$9,0)),"-")</f>
        <v>3.4550000000000001</v>
      </c>
      <c r="P103" s="58" t="s">
        <v>131</v>
      </c>
      <c r="Q103" s="58" t="s">
        <v>131</v>
      </c>
      <c r="R103" s="100">
        <f t="shared" si="14"/>
        <v>3.0926</v>
      </c>
      <c r="S103" s="58">
        <v>86</v>
      </c>
      <c r="T103" s="58">
        <v>81</v>
      </c>
      <c r="U103" s="58">
        <v>5</v>
      </c>
      <c r="V103" s="58">
        <v>20</v>
      </c>
      <c r="W103" s="50" t="str">
        <f t="shared" si="15"/>
        <v>-</v>
      </c>
      <c r="X103" s="50">
        <f t="shared" si="16"/>
        <v>5</v>
      </c>
    </row>
    <row r="104" spans="2:24" x14ac:dyDescent="0.3">
      <c r="B104" s="81" t="str">
        <f t="shared" si="11"/>
        <v>No.8-36 UNF</v>
      </c>
      <c r="C104" s="73" t="s">
        <v>216</v>
      </c>
      <c r="D104" s="73"/>
      <c r="E104" s="71" t="s">
        <v>42</v>
      </c>
      <c r="F104" s="58" t="s">
        <v>116</v>
      </c>
      <c r="G104" s="58">
        <v>36</v>
      </c>
      <c r="H104" s="71" t="s">
        <v>461</v>
      </c>
      <c r="I104" s="78" t="s">
        <v>309</v>
      </c>
      <c r="J104" s="58" t="s">
        <v>312</v>
      </c>
      <c r="K104" s="58" t="s">
        <v>492</v>
      </c>
      <c r="L104" s="85">
        <f t="shared" si="12"/>
        <v>4.1660000000000004</v>
      </c>
      <c r="M104" s="85">
        <f t="shared" si="13"/>
        <v>0.70599999999999996</v>
      </c>
      <c r="N104" s="71">
        <v>60</v>
      </c>
      <c r="O104" s="100">
        <f t="array" ref="O104">IFERROR(INDEX($AD$11:$AE$90,MATCH($B104&amp;$I104,$Y$11:$Y$90&amp;$AC$11:$AC$90,0),MATCH($C104,$AD$9:$AE$9,0)),"-")</f>
        <v>4.1050000000000004</v>
      </c>
      <c r="P104" s="58" t="s">
        <v>131</v>
      </c>
      <c r="Q104" s="58" t="s">
        <v>131</v>
      </c>
      <c r="R104" s="100">
        <f t="shared" si="14"/>
        <v>3.7077</v>
      </c>
      <c r="S104" s="58">
        <v>91</v>
      </c>
      <c r="T104" s="58">
        <v>86</v>
      </c>
      <c r="U104" s="58">
        <v>5</v>
      </c>
      <c r="V104" s="58">
        <v>20</v>
      </c>
      <c r="W104" s="50" t="str">
        <f t="shared" si="15"/>
        <v>-</v>
      </c>
      <c r="X104" s="50">
        <f t="shared" si="16"/>
        <v>5</v>
      </c>
    </row>
    <row r="105" spans="2:24" x14ac:dyDescent="0.3">
      <c r="B105" s="81" t="str">
        <f t="shared" si="11"/>
        <v>No.10-32 UNF</v>
      </c>
      <c r="C105" s="73" t="s">
        <v>216</v>
      </c>
      <c r="D105" s="73"/>
      <c r="E105" s="71" t="s">
        <v>42</v>
      </c>
      <c r="F105" s="58" t="s">
        <v>225</v>
      </c>
      <c r="G105" s="58">
        <v>32</v>
      </c>
      <c r="H105" s="71" t="s">
        <v>461</v>
      </c>
      <c r="I105" s="78" t="s">
        <v>309</v>
      </c>
      <c r="J105" s="58" t="s">
        <v>312</v>
      </c>
      <c r="K105" s="58" t="s">
        <v>492</v>
      </c>
      <c r="L105" s="85">
        <f t="shared" si="12"/>
        <v>4.8259999999999996</v>
      </c>
      <c r="M105" s="85">
        <f t="shared" si="13"/>
        <v>0.79400000000000004</v>
      </c>
      <c r="N105" s="71">
        <v>60</v>
      </c>
      <c r="O105" s="100">
        <f t="array" ref="O105">IFERROR(INDEX($AD$11:$AE$90,MATCH($B105&amp;$I105,$Y$11:$Y$90&amp;$AC$11:$AC$90,0),MATCH($C105,$AD$9:$AE$9,0)),"-")</f>
        <v>4.7530000000000001</v>
      </c>
      <c r="P105" s="58" t="s">
        <v>131</v>
      </c>
      <c r="Q105" s="58" t="s">
        <v>131</v>
      </c>
      <c r="R105" s="100">
        <f t="shared" si="14"/>
        <v>4.3103999999999996</v>
      </c>
      <c r="S105" s="58">
        <v>99</v>
      </c>
      <c r="T105" s="58">
        <v>91</v>
      </c>
      <c r="U105" s="58">
        <v>8</v>
      </c>
      <c r="V105" s="58">
        <v>15</v>
      </c>
      <c r="W105" s="50" t="str">
        <f t="shared" si="15"/>
        <v>-</v>
      </c>
      <c r="X105" s="50">
        <f t="shared" si="16"/>
        <v>8</v>
      </c>
    </row>
    <row r="106" spans="2:24" x14ac:dyDescent="0.3">
      <c r="B106" s="81" t="str">
        <f t="shared" si="11"/>
        <v>No.12-28 UNF</v>
      </c>
      <c r="C106" s="73" t="s">
        <v>216</v>
      </c>
      <c r="D106" s="73"/>
      <c r="E106" s="71" t="s">
        <v>42</v>
      </c>
      <c r="F106" s="58" t="s">
        <v>226</v>
      </c>
      <c r="G106" s="58">
        <v>28</v>
      </c>
      <c r="H106" s="71" t="s">
        <v>461</v>
      </c>
      <c r="I106" s="78" t="s">
        <v>309</v>
      </c>
      <c r="J106" s="58" t="s">
        <v>312</v>
      </c>
      <c r="K106" s="58" t="s">
        <v>492</v>
      </c>
      <c r="L106" s="85">
        <f t="shared" si="12"/>
        <v>5.4859999999999998</v>
      </c>
      <c r="M106" s="85">
        <f t="shared" si="13"/>
        <v>0.90700000000000003</v>
      </c>
      <c r="N106" s="71">
        <v>60</v>
      </c>
      <c r="O106" s="100">
        <f t="array" ref="O106">IFERROR(INDEX($AD$11:$AE$90,MATCH($B106&amp;$I106,$Y$11:$Y$90&amp;$AC$11:$AC$90,0),MATCH($C106,$AD$9:$AE$9,0)),"-")</f>
        <v>5.3959999999999999</v>
      </c>
      <c r="P106" s="58" t="s">
        <v>131</v>
      </c>
      <c r="Q106" s="58" t="s">
        <v>131</v>
      </c>
      <c r="R106" s="100">
        <f t="shared" si="14"/>
        <v>4.8967999999999998</v>
      </c>
      <c r="S106" s="58">
        <v>106</v>
      </c>
      <c r="T106" s="58">
        <v>98</v>
      </c>
      <c r="U106" s="58">
        <v>8</v>
      </c>
      <c r="V106" s="58">
        <v>15</v>
      </c>
      <c r="W106" s="50" t="str">
        <f t="shared" si="15"/>
        <v>-</v>
      </c>
      <c r="X106" s="50">
        <f t="shared" si="16"/>
        <v>8</v>
      </c>
    </row>
    <row r="107" spans="2:24" x14ac:dyDescent="0.3">
      <c r="B107" s="81" t="str">
        <f t="shared" ref="B107:B138" si="17">CONCATENATE(F107,"-",G107," ",E107)</f>
        <v>1/4-28 UNF</v>
      </c>
      <c r="C107" s="73" t="s">
        <v>216</v>
      </c>
      <c r="D107" s="73"/>
      <c r="E107" s="71" t="s">
        <v>42</v>
      </c>
      <c r="F107" s="82" t="s">
        <v>41</v>
      </c>
      <c r="G107" s="58">
        <v>28</v>
      </c>
      <c r="H107" s="71" t="s">
        <v>461</v>
      </c>
      <c r="I107" s="78" t="s">
        <v>309</v>
      </c>
      <c r="J107" s="58" t="s">
        <v>312</v>
      </c>
      <c r="K107" s="58" t="s">
        <v>492</v>
      </c>
      <c r="L107" s="85">
        <f t="shared" ref="L107:L138" si="18">IFERROR(IF(OR(TYPE(FIND("/",F107))=16,TYPE(FIND(" ",F107))=1),VALUE(F107),VALUE("0 "&amp;F107))*25.4,INDEX(AH$11:AH$20,MATCH(F107,AG$11:AG$20,0)))</f>
        <v>6.35</v>
      </c>
      <c r="M107" s="85">
        <f t="shared" si="13"/>
        <v>0.90700000000000003</v>
      </c>
      <c r="N107" s="71">
        <v>60</v>
      </c>
      <c r="O107" s="100">
        <f t="array" ref="O107">IFERROR(INDEX($AD$11:$AE$90,MATCH($B107&amp;$I107,$Y$11:$Y$90&amp;$AC$11:$AC$90,0),MATCH($C107,$AD$9:$AE$9,0)),"-")</f>
        <v>6.2619999999999996</v>
      </c>
      <c r="P107" s="58" t="s">
        <v>131</v>
      </c>
      <c r="Q107" s="58" t="s">
        <v>131</v>
      </c>
      <c r="R107" s="100">
        <f t="shared" si="14"/>
        <v>5.7607999999999997</v>
      </c>
      <c r="S107" s="58">
        <v>108</v>
      </c>
      <c r="T107" s="58">
        <v>100</v>
      </c>
      <c r="U107" s="58">
        <v>8</v>
      </c>
      <c r="V107" s="58">
        <v>15</v>
      </c>
      <c r="W107" s="50" t="str">
        <f t="shared" si="15"/>
        <v>-</v>
      </c>
      <c r="X107" s="50">
        <f t="shared" si="16"/>
        <v>8</v>
      </c>
    </row>
    <row r="108" spans="2:24" x14ac:dyDescent="0.3">
      <c r="B108" s="81" t="str">
        <f t="shared" si="17"/>
        <v>5/16-24 UNF</v>
      </c>
      <c r="C108" s="73" t="s">
        <v>216</v>
      </c>
      <c r="D108" s="73"/>
      <c r="E108" s="71" t="s">
        <v>42</v>
      </c>
      <c r="F108" s="82" t="s">
        <v>49</v>
      </c>
      <c r="G108" s="58">
        <v>24</v>
      </c>
      <c r="H108" s="71" t="s">
        <v>461</v>
      </c>
      <c r="I108" s="78" t="s">
        <v>309</v>
      </c>
      <c r="J108" s="58" t="s">
        <v>312</v>
      </c>
      <c r="K108" s="58" t="s">
        <v>492</v>
      </c>
      <c r="L108" s="85">
        <f t="shared" si="18"/>
        <v>7.9375</v>
      </c>
      <c r="M108" s="85">
        <f t="shared" si="13"/>
        <v>1.0580000000000001</v>
      </c>
      <c r="N108" s="71">
        <v>60</v>
      </c>
      <c r="O108" s="100">
        <f t="array" ref="O108">IFERROR(INDEX($AD$11:$AE$90,MATCH($B108&amp;$I108,$Y$11:$Y$90&amp;$AC$11:$AC$90,0),MATCH($C108,$AD$9:$AE$9,0)),"-")</f>
        <v>7.8289999999999997</v>
      </c>
      <c r="P108" s="58" t="s">
        <v>131</v>
      </c>
      <c r="Q108" s="58" t="s">
        <v>131</v>
      </c>
      <c r="R108" s="100">
        <f t="shared" si="14"/>
        <v>7.2500999999999998</v>
      </c>
      <c r="S108" s="58">
        <v>122</v>
      </c>
      <c r="T108" s="58">
        <v>114</v>
      </c>
      <c r="U108" s="58">
        <v>8</v>
      </c>
      <c r="V108" s="58">
        <v>15</v>
      </c>
      <c r="W108" s="50" t="str">
        <f t="shared" si="15"/>
        <v>-</v>
      </c>
      <c r="X108" s="50">
        <f t="shared" si="16"/>
        <v>8</v>
      </c>
    </row>
    <row r="109" spans="2:24" x14ac:dyDescent="0.3">
      <c r="B109" s="81" t="str">
        <f t="shared" si="17"/>
        <v>3/8-24 UNF</v>
      </c>
      <c r="C109" s="73" t="s">
        <v>216</v>
      </c>
      <c r="D109" s="73"/>
      <c r="E109" s="71" t="s">
        <v>42</v>
      </c>
      <c r="F109" s="82" t="s">
        <v>229</v>
      </c>
      <c r="G109" s="58">
        <v>24</v>
      </c>
      <c r="H109" s="71" t="s">
        <v>461</v>
      </c>
      <c r="I109" s="78" t="s">
        <v>309</v>
      </c>
      <c r="J109" s="58" t="s">
        <v>312</v>
      </c>
      <c r="K109" s="58" t="s">
        <v>492</v>
      </c>
      <c r="L109" s="85">
        <f t="shared" si="18"/>
        <v>9.5249999999999986</v>
      </c>
      <c r="M109" s="85">
        <f t="shared" si="13"/>
        <v>1.0580000000000001</v>
      </c>
      <c r="N109" s="71">
        <v>60</v>
      </c>
      <c r="O109" s="100">
        <f t="array" ref="O109">IFERROR(INDEX($AD$11:$AE$90,MATCH($B109&amp;$I109,$Y$11:$Y$90&amp;$AC$11:$AC$90,0),MATCH($C109,$AD$9:$AE$9,0)),"-")</f>
        <v>9.4190000000000005</v>
      </c>
      <c r="P109" s="58" t="s">
        <v>131</v>
      </c>
      <c r="Q109" s="58" t="s">
        <v>131</v>
      </c>
      <c r="R109" s="100">
        <f t="shared" si="14"/>
        <v>8.8376000000000001</v>
      </c>
      <c r="S109" s="58">
        <v>124</v>
      </c>
      <c r="T109" s="58">
        <v>116</v>
      </c>
      <c r="U109" s="58">
        <v>8</v>
      </c>
      <c r="V109" s="58">
        <v>15</v>
      </c>
      <c r="W109" s="50" t="str">
        <f t="shared" si="15"/>
        <v>-</v>
      </c>
      <c r="X109" s="50">
        <f t="shared" si="16"/>
        <v>8</v>
      </c>
    </row>
    <row r="110" spans="2:24" x14ac:dyDescent="0.3">
      <c r="B110" s="81" t="str">
        <f t="shared" si="17"/>
        <v>7/16-20 UNF</v>
      </c>
      <c r="C110" s="73" t="s">
        <v>216</v>
      </c>
      <c r="D110" s="73"/>
      <c r="E110" s="71" t="s">
        <v>42</v>
      </c>
      <c r="F110" s="82" t="s">
        <v>230</v>
      </c>
      <c r="G110" s="58">
        <v>20</v>
      </c>
      <c r="H110" s="71" t="s">
        <v>461</v>
      </c>
      <c r="I110" s="78" t="s">
        <v>309</v>
      </c>
      <c r="J110" s="58" t="s">
        <v>312</v>
      </c>
      <c r="K110" s="58" t="s">
        <v>492</v>
      </c>
      <c r="L110" s="85">
        <f t="shared" si="18"/>
        <v>11.112499999999999</v>
      </c>
      <c r="M110" s="85">
        <f t="shared" si="13"/>
        <v>1.27</v>
      </c>
      <c r="N110" s="71">
        <v>60</v>
      </c>
      <c r="O110" s="100">
        <f t="array" ref="O110">IFERROR(INDEX($AD$11:$AE$90,MATCH($B110&amp;$I110,$Y$11:$Y$90&amp;$AC$11:$AC$90,0),MATCH($C110,$AD$9:$AE$9,0)),"-")</f>
        <v>10.974</v>
      </c>
      <c r="P110" s="58" t="s">
        <v>131</v>
      </c>
      <c r="Q110" s="58" t="s">
        <v>131</v>
      </c>
      <c r="R110" s="100">
        <f t="shared" si="14"/>
        <v>10.287599999999999</v>
      </c>
      <c r="S110" s="58">
        <v>137</v>
      </c>
      <c r="T110" s="58">
        <v>129</v>
      </c>
      <c r="U110" s="58">
        <v>8</v>
      </c>
      <c r="V110" s="58">
        <v>15</v>
      </c>
      <c r="W110" s="50" t="str">
        <f t="shared" si="15"/>
        <v>-</v>
      </c>
      <c r="X110" s="50">
        <f t="shared" si="16"/>
        <v>8</v>
      </c>
    </row>
    <row r="111" spans="2:24" x14ac:dyDescent="0.3">
      <c r="B111" s="81" t="str">
        <f t="shared" si="17"/>
        <v>1/2-20 UNF</v>
      </c>
      <c r="C111" s="73" t="s">
        <v>216</v>
      </c>
      <c r="D111" s="73"/>
      <c r="E111" s="71" t="s">
        <v>42</v>
      </c>
      <c r="F111" s="82" t="s">
        <v>50</v>
      </c>
      <c r="G111" s="58">
        <v>20</v>
      </c>
      <c r="H111" s="71" t="s">
        <v>461</v>
      </c>
      <c r="I111" s="78" t="s">
        <v>309</v>
      </c>
      <c r="J111" s="58" t="s">
        <v>312</v>
      </c>
      <c r="K111" s="58" t="s">
        <v>492</v>
      </c>
      <c r="L111" s="85">
        <f t="shared" si="18"/>
        <v>12.7</v>
      </c>
      <c r="M111" s="85">
        <f t="shared" si="13"/>
        <v>1.27</v>
      </c>
      <c r="N111" s="71">
        <v>60</v>
      </c>
      <c r="O111" s="100">
        <f t="array" ref="O111">IFERROR(INDEX($AD$11:$AE$90,MATCH($B111&amp;$I111,$Y$11:$Y$90&amp;$AC$11:$AC$90,0),MATCH($C111,$AD$9:$AE$9,0)),"-")</f>
        <v>12.566000000000001</v>
      </c>
      <c r="P111" s="58" t="s">
        <v>131</v>
      </c>
      <c r="Q111" s="58" t="s">
        <v>131</v>
      </c>
      <c r="R111" s="100">
        <f t="shared" si="14"/>
        <v>11.8751</v>
      </c>
      <c r="S111" s="58">
        <v>142</v>
      </c>
      <c r="T111" s="58">
        <v>134</v>
      </c>
      <c r="U111" s="58">
        <v>8</v>
      </c>
      <c r="V111" s="58">
        <v>15</v>
      </c>
      <c r="W111" s="50" t="str">
        <f t="shared" si="15"/>
        <v>-</v>
      </c>
      <c r="X111" s="50">
        <f t="shared" si="16"/>
        <v>8</v>
      </c>
    </row>
    <row r="112" spans="2:24" x14ac:dyDescent="0.3">
      <c r="B112" s="81" t="str">
        <f t="shared" si="17"/>
        <v>9/16-18 UNF</v>
      </c>
      <c r="C112" s="73" t="s">
        <v>216</v>
      </c>
      <c r="D112" s="73"/>
      <c r="E112" s="71" t="s">
        <v>42</v>
      </c>
      <c r="F112" s="82" t="s">
        <v>51</v>
      </c>
      <c r="G112" s="58">
        <v>18</v>
      </c>
      <c r="H112" s="71" t="s">
        <v>461</v>
      </c>
      <c r="I112" s="78" t="s">
        <v>309</v>
      </c>
      <c r="J112" s="58" t="s">
        <v>312</v>
      </c>
      <c r="K112" s="58" t="s">
        <v>492</v>
      </c>
      <c r="L112" s="85">
        <f t="shared" si="18"/>
        <v>14.2875</v>
      </c>
      <c r="M112" s="85">
        <f t="shared" si="13"/>
        <v>1.411</v>
      </c>
      <c r="N112" s="71">
        <v>60</v>
      </c>
      <c r="O112" s="100">
        <f t="array" ref="O112">IFERROR(INDEX($AD$11:$AE$90,MATCH($B112&amp;$I112,$Y$11:$Y$90&amp;$AC$11:$AC$90,0),MATCH($C112,$AD$9:$AE$9,0)),"-")</f>
        <v>14.131</v>
      </c>
      <c r="P112" s="58" t="s">
        <v>131</v>
      </c>
      <c r="Q112" s="58" t="s">
        <v>131</v>
      </c>
      <c r="R112" s="100">
        <f t="shared" si="14"/>
        <v>13.371</v>
      </c>
      <c r="S112" s="58">
        <v>149</v>
      </c>
      <c r="T112" s="58">
        <v>141</v>
      </c>
      <c r="U112" s="58">
        <v>8</v>
      </c>
      <c r="V112" s="58">
        <v>10</v>
      </c>
      <c r="W112" s="50" t="str">
        <f t="shared" si="15"/>
        <v>-</v>
      </c>
      <c r="X112" s="50">
        <f t="shared" si="16"/>
        <v>8</v>
      </c>
    </row>
    <row r="113" spans="2:24" x14ac:dyDescent="0.3">
      <c r="B113" s="81" t="str">
        <f t="shared" si="17"/>
        <v>5/8-18 UNF</v>
      </c>
      <c r="C113" s="73" t="s">
        <v>216</v>
      </c>
      <c r="D113" s="73"/>
      <c r="E113" s="71" t="s">
        <v>42</v>
      </c>
      <c r="F113" s="82" t="s">
        <v>233</v>
      </c>
      <c r="G113" s="58">
        <v>18</v>
      </c>
      <c r="H113" s="71" t="s">
        <v>461</v>
      </c>
      <c r="I113" s="78" t="s">
        <v>309</v>
      </c>
      <c r="J113" s="58" t="s">
        <v>312</v>
      </c>
      <c r="K113" s="58" t="s">
        <v>492</v>
      </c>
      <c r="L113" s="85">
        <f t="shared" si="18"/>
        <v>15.875</v>
      </c>
      <c r="M113" s="85">
        <f t="shared" si="13"/>
        <v>1.411</v>
      </c>
      <c r="N113" s="71">
        <v>60</v>
      </c>
      <c r="O113" s="100">
        <f t="array" ref="O113">IFERROR(INDEX($AD$11:$AE$90,MATCH($B113&amp;$I113,$Y$11:$Y$90&amp;$AC$11:$AC$90,0),MATCH($C113,$AD$9:$AE$9,0)),"-")</f>
        <v>15.721</v>
      </c>
      <c r="P113" s="58" t="s">
        <v>131</v>
      </c>
      <c r="Q113" s="58" t="s">
        <v>131</v>
      </c>
      <c r="R113" s="100">
        <f t="shared" si="14"/>
        <v>14.958500000000001</v>
      </c>
      <c r="S113" s="58">
        <v>152</v>
      </c>
      <c r="T113" s="58">
        <v>144</v>
      </c>
      <c r="U113" s="58">
        <v>8</v>
      </c>
      <c r="V113" s="58">
        <v>10</v>
      </c>
      <c r="W113" s="50" t="str">
        <f t="shared" si="15"/>
        <v>-</v>
      </c>
      <c r="X113" s="50">
        <f t="shared" si="16"/>
        <v>8</v>
      </c>
    </row>
    <row r="114" spans="2:24" x14ac:dyDescent="0.3">
      <c r="B114" s="81" t="str">
        <f t="shared" si="17"/>
        <v>3/4-16 UNF</v>
      </c>
      <c r="C114" s="73" t="s">
        <v>216</v>
      </c>
      <c r="D114" s="73"/>
      <c r="E114" s="71" t="s">
        <v>42</v>
      </c>
      <c r="F114" s="82" t="s">
        <v>74</v>
      </c>
      <c r="G114" s="58">
        <v>16</v>
      </c>
      <c r="H114" s="71" t="s">
        <v>461</v>
      </c>
      <c r="I114" s="78" t="s">
        <v>309</v>
      </c>
      <c r="J114" s="58" t="s">
        <v>312</v>
      </c>
      <c r="K114" s="58" t="s">
        <v>492</v>
      </c>
      <c r="L114" s="85">
        <f t="shared" si="18"/>
        <v>19.049999999999997</v>
      </c>
      <c r="M114" s="85">
        <f t="shared" si="13"/>
        <v>1.5880000000000001</v>
      </c>
      <c r="N114" s="71">
        <v>60</v>
      </c>
      <c r="O114" s="100">
        <f t="array" ref="O114">IFERROR(INDEX($AD$11:$AE$90,MATCH($B114&amp;$I114,$Y$11:$Y$90&amp;$AC$11:$AC$90,0),MATCH($C114,$AD$9:$AE$9,0)),"-")</f>
        <v>18.87</v>
      </c>
      <c r="P114" s="58" t="s">
        <v>131</v>
      </c>
      <c r="Q114" s="58" t="s">
        <v>131</v>
      </c>
      <c r="R114" s="100">
        <f t="shared" si="14"/>
        <v>18.018899999999999</v>
      </c>
      <c r="S114" s="58">
        <v>164</v>
      </c>
      <c r="T114" s="58">
        <v>156</v>
      </c>
      <c r="U114" s="58">
        <v>8</v>
      </c>
      <c r="V114" s="58">
        <v>10</v>
      </c>
      <c r="W114" s="50" t="str">
        <f t="shared" si="15"/>
        <v>-</v>
      </c>
      <c r="X114" s="50">
        <f t="shared" si="16"/>
        <v>8</v>
      </c>
    </row>
    <row r="115" spans="2:24" x14ac:dyDescent="0.3">
      <c r="B115" s="81" t="str">
        <f t="shared" si="17"/>
        <v>7/8-14 UNF</v>
      </c>
      <c r="C115" s="73" t="s">
        <v>216</v>
      </c>
      <c r="D115" s="73"/>
      <c r="E115" s="71" t="s">
        <v>42</v>
      </c>
      <c r="F115" s="82" t="s">
        <v>235</v>
      </c>
      <c r="G115" s="58">
        <v>14</v>
      </c>
      <c r="H115" s="71" t="s">
        <v>461</v>
      </c>
      <c r="I115" s="78" t="s">
        <v>309</v>
      </c>
      <c r="J115" s="58" t="s">
        <v>312</v>
      </c>
      <c r="K115" s="58" t="s">
        <v>492</v>
      </c>
      <c r="L115" s="85">
        <f t="shared" si="18"/>
        <v>22.224999999999998</v>
      </c>
      <c r="M115" s="85">
        <f t="shared" si="13"/>
        <v>1.8140000000000001</v>
      </c>
      <c r="N115" s="71">
        <v>60</v>
      </c>
      <c r="O115" s="100">
        <f t="array" ref="O115">IFERROR(INDEX($AD$11:$AE$90,MATCH($B115&amp;$I115,$Y$11:$Y$90&amp;$AC$11:$AC$90,0),MATCH($C115,$AD$9:$AE$9,0)),"-")</f>
        <v>22.01</v>
      </c>
      <c r="P115" s="58" t="s">
        <v>131</v>
      </c>
      <c r="Q115" s="58" t="s">
        <v>131</v>
      </c>
      <c r="R115" s="100">
        <f t="shared" si="14"/>
        <v>21.046600000000002</v>
      </c>
      <c r="S115" s="58">
        <v>178</v>
      </c>
      <c r="T115" s="58">
        <v>170</v>
      </c>
      <c r="U115" s="58">
        <v>8</v>
      </c>
      <c r="V115" s="58">
        <v>10</v>
      </c>
      <c r="W115" s="50" t="str">
        <f t="shared" si="15"/>
        <v>-</v>
      </c>
      <c r="X115" s="50">
        <f t="shared" si="16"/>
        <v>8</v>
      </c>
    </row>
    <row r="116" spans="2:24" x14ac:dyDescent="0.3">
      <c r="B116" s="81" t="str">
        <f t="shared" si="17"/>
        <v>1-12 UNF</v>
      </c>
      <c r="C116" s="73" t="s">
        <v>216</v>
      </c>
      <c r="D116" s="73"/>
      <c r="E116" s="71" t="s">
        <v>42</v>
      </c>
      <c r="F116" s="82" t="s">
        <v>236</v>
      </c>
      <c r="G116" s="58">
        <v>12</v>
      </c>
      <c r="H116" s="71" t="s">
        <v>461</v>
      </c>
      <c r="I116" s="78" t="s">
        <v>309</v>
      </c>
      <c r="J116" s="58" t="s">
        <v>312</v>
      </c>
      <c r="K116" s="58" t="s">
        <v>492</v>
      </c>
      <c r="L116" s="85">
        <f t="shared" si="18"/>
        <v>25.4</v>
      </c>
      <c r="M116" s="85">
        <f t="shared" si="13"/>
        <v>2.117</v>
      </c>
      <c r="N116" s="71">
        <v>60</v>
      </c>
      <c r="O116" s="100">
        <f t="array" ref="O116">IFERROR(INDEX($AD$11:$AE$90,MATCH($B116&amp;$I116,$Y$11:$Y$90&amp;$AC$11:$AC$90,0),MATCH($C116,$AD$9:$AE$9,0)),"-")</f>
        <v>25.135000000000002</v>
      </c>
      <c r="P116" s="58" t="s">
        <v>131</v>
      </c>
      <c r="Q116" s="58" t="s">
        <v>131</v>
      </c>
      <c r="R116" s="100">
        <f t="shared" si="14"/>
        <v>24.025200000000002</v>
      </c>
      <c r="S116" s="58">
        <v>192</v>
      </c>
      <c r="T116" s="58">
        <v>184</v>
      </c>
      <c r="U116" s="58">
        <v>8</v>
      </c>
      <c r="V116" s="58">
        <v>10</v>
      </c>
      <c r="W116" s="50" t="str">
        <f t="shared" si="15"/>
        <v>-</v>
      </c>
      <c r="X116" s="50">
        <f t="shared" si="16"/>
        <v>8</v>
      </c>
    </row>
    <row r="117" spans="2:24" x14ac:dyDescent="0.3">
      <c r="B117" s="81" t="str">
        <f t="shared" si="17"/>
        <v>1 1/8-12 UNF</v>
      </c>
      <c r="C117" s="73" t="s">
        <v>216</v>
      </c>
      <c r="D117" s="73"/>
      <c r="E117" s="71" t="s">
        <v>42</v>
      </c>
      <c r="F117" s="82" t="s">
        <v>55</v>
      </c>
      <c r="G117" s="58">
        <v>12</v>
      </c>
      <c r="H117" s="71" t="s">
        <v>461</v>
      </c>
      <c r="I117" s="78" t="s">
        <v>309</v>
      </c>
      <c r="J117" s="58" t="s">
        <v>312</v>
      </c>
      <c r="K117" s="58" t="s">
        <v>492</v>
      </c>
      <c r="L117" s="85">
        <f t="shared" si="18"/>
        <v>28.574999999999999</v>
      </c>
      <c r="M117" s="85">
        <f t="shared" si="13"/>
        <v>2.117</v>
      </c>
      <c r="N117" s="71">
        <v>60</v>
      </c>
      <c r="O117" s="100">
        <f t="array" ref="O117">IFERROR(INDEX($AD$11:$AE$90,MATCH($B117&amp;$I117,$Y$11:$Y$90&amp;$AC$11:$AC$90,0),MATCH($C117,$AD$9:$AE$9,0)),"-")</f>
        <v>28.315000000000001</v>
      </c>
      <c r="P117" s="58" t="s">
        <v>131</v>
      </c>
      <c r="Q117" s="58" t="s">
        <v>131</v>
      </c>
      <c r="R117" s="100">
        <f t="shared" si="14"/>
        <v>27.200199999999999</v>
      </c>
      <c r="S117" s="58">
        <v>197</v>
      </c>
      <c r="T117" s="58">
        <v>189</v>
      </c>
      <c r="U117" s="58">
        <v>8</v>
      </c>
      <c r="V117" s="58">
        <v>10</v>
      </c>
      <c r="W117" s="50" t="str">
        <f t="shared" si="15"/>
        <v>-</v>
      </c>
      <c r="X117" s="50">
        <f t="shared" si="16"/>
        <v>8</v>
      </c>
    </row>
    <row r="118" spans="2:24" x14ac:dyDescent="0.3">
      <c r="B118" s="81" t="str">
        <f t="shared" si="17"/>
        <v>1 1/4-12 UNF</v>
      </c>
      <c r="C118" s="73" t="s">
        <v>216</v>
      </c>
      <c r="D118" s="73"/>
      <c r="E118" s="71" t="s">
        <v>42</v>
      </c>
      <c r="F118" s="82" t="s">
        <v>238</v>
      </c>
      <c r="G118" s="58">
        <v>12</v>
      </c>
      <c r="H118" s="71" t="s">
        <v>461</v>
      </c>
      <c r="I118" s="78" t="s">
        <v>309</v>
      </c>
      <c r="J118" s="58" t="s">
        <v>312</v>
      </c>
      <c r="K118" s="58" t="s">
        <v>492</v>
      </c>
      <c r="L118" s="85">
        <f t="shared" si="18"/>
        <v>31.75</v>
      </c>
      <c r="M118" s="85">
        <f t="shared" si="13"/>
        <v>2.117</v>
      </c>
      <c r="N118" s="71">
        <v>60</v>
      </c>
      <c r="O118" s="100">
        <f t="array" ref="O118">IFERROR(INDEX($AD$11:$AE$90,MATCH($B118&amp;$I118,$Y$11:$Y$90&amp;$AC$11:$AC$90,0),MATCH($C118,$AD$9:$AE$9,0)),"-")</f>
        <v>31.495999999999999</v>
      </c>
      <c r="P118" s="58" t="s">
        <v>131</v>
      </c>
      <c r="Q118" s="58" t="s">
        <v>131</v>
      </c>
      <c r="R118" s="100">
        <f t="shared" si="14"/>
        <v>30.3752</v>
      </c>
      <c r="S118" s="58">
        <v>203</v>
      </c>
      <c r="T118" s="58">
        <v>195</v>
      </c>
      <c r="U118" s="58">
        <v>8</v>
      </c>
      <c r="V118" s="58">
        <v>10</v>
      </c>
      <c r="W118" s="50" t="str">
        <f t="shared" si="15"/>
        <v>-</v>
      </c>
      <c r="X118" s="50">
        <f t="shared" si="16"/>
        <v>8</v>
      </c>
    </row>
    <row r="119" spans="2:24" x14ac:dyDescent="0.3">
      <c r="B119" s="81" t="str">
        <f t="shared" si="17"/>
        <v>1 3/8-12 UNF</v>
      </c>
      <c r="C119" s="73" t="s">
        <v>216</v>
      </c>
      <c r="D119" s="73"/>
      <c r="E119" s="71" t="s">
        <v>42</v>
      </c>
      <c r="F119" s="82" t="s">
        <v>239</v>
      </c>
      <c r="G119" s="58">
        <v>12</v>
      </c>
      <c r="H119" s="71" t="s">
        <v>461</v>
      </c>
      <c r="I119" s="78" t="s">
        <v>309</v>
      </c>
      <c r="J119" s="58" t="s">
        <v>312</v>
      </c>
      <c r="K119" s="58" t="s">
        <v>492</v>
      </c>
      <c r="L119" s="85">
        <f t="shared" si="18"/>
        <v>34.924999999999997</v>
      </c>
      <c r="M119" s="85">
        <f t="shared" si="13"/>
        <v>2.117</v>
      </c>
      <c r="N119" s="71">
        <v>60</v>
      </c>
      <c r="O119" s="100">
        <f t="array" ref="O119">IFERROR(INDEX($AD$11:$AE$90,MATCH($B119&amp;$I119,$Y$11:$Y$90&amp;$AC$11:$AC$90,0),MATCH($C119,$AD$9:$AE$9,0)),"-")</f>
        <v>34.676000000000002</v>
      </c>
      <c r="P119" s="58" t="s">
        <v>131</v>
      </c>
      <c r="Q119" s="58" t="s">
        <v>131</v>
      </c>
      <c r="R119" s="100">
        <f t="shared" si="14"/>
        <v>33.550199999999997</v>
      </c>
      <c r="S119" s="58">
        <v>208</v>
      </c>
      <c r="T119" s="58">
        <v>200</v>
      </c>
      <c r="U119" s="58">
        <v>8</v>
      </c>
      <c r="V119" s="58">
        <v>10</v>
      </c>
      <c r="W119" s="50" t="str">
        <f t="shared" si="15"/>
        <v>-</v>
      </c>
      <c r="X119" s="50">
        <f t="shared" si="16"/>
        <v>8</v>
      </c>
    </row>
    <row r="120" spans="2:24" x14ac:dyDescent="0.3">
      <c r="B120" s="81" t="str">
        <f t="shared" si="17"/>
        <v>1 1/2-12 UNF</v>
      </c>
      <c r="C120" s="73" t="s">
        <v>216</v>
      </c>
      <c r="D120" s="73"/>
      <c r="E120" s="71" t="s">
        <v>42</v>
      </c>
      <c r="F120" s="82" t="s">
        <v>54</v>
      </c>
      <c r="G120" s="58">
        <v>12</v>
      </c>
      <c r="H120" s="71" t="s">
        <v>461</v>
      </c>
      <c r="I120" s="78" t="s">
        <v>309</v>
      </c>
      <c r="J120" s="58" t="s">
        <v>312</v>
      </c>
      <c r="K120" s="58" t="s">
        <v>492</v>
      </c>
      <c r="L120" s="85">
        <f t="shared" si="18"/>
        <v>38.099999999999994</v>
      </c>
      <c r="M120" s="85">
        <f t="shared" si="13"/>
        <v>2.117</v>
      </c>
      <c r="N120" s="71">
        <v>60</v>
      </c>
      <c r="O120" s="100">
        <f t="array" ref="O120">IFERROR(INDEX($AD$11:$AE$90,MATCH($B120&amp;$I120,$Y$11:$Y$90&amp;$AC$11:$AC$90,0),MATCH($C120,$AD$9:$AE$9,0)),"-")</f>
        <v>37.853000000000002</v>
      </c>
      <c r="P120" s="58" t="s">
        <v>131</v>
      </c>
      <c r="Q120" s="58" t="s">
        <v>131</v>
      </c>
      <c r="R120" s="100">
        <f t="shared" si="14"/>
        <v>36.725200000000001</v>
      </c>
      <c r="S120" s="58">
        <v>210</v>
      </c>
      <c r="T120" s="58">
        <v>202</v>
      </c>
      <c r="U120" s="58">
        <v>8</v>
      </c>
      <c r="V120" s="58">
        <v>10</v>
      </c>
      <c r="W120" s="50" t="str">
        <f t="shared" si="15"/>
        <v>-</v>
      </c>
      <c r="X120" s="50">
        <f t="shared" si="16"/>
        <v>8</v>
      </c>
    </row>
    <row r="121" spans="2:24" x14ac:dyDescent="0.3">
      <c r="B121" s="83" t="str">
        <f t="shared" si="17"/>
        <v>1/4-28 UNF</v>
      </c>
      <c r="C121" s="77" t="s">
        <v>216</v>
      </c>
      <c r="D121" s="77"/>
      <c r="E121" s="74" t="s">
        <v>42</v>
      </c>
      <c r="F121" s="84" t="s">
        <v>41</v>
      </c>
      <c r="G121" s="75">
        <v>28</v>
      </c>
      <c r="H121" s="74" t="s">
        <v>461</v>
      </c>
      <c r="I121" s="80" t="s">
        <v>253</v>
      </c>
      <c r="J121" s="75" t="s">
        <v>312</v>
      </c>
      <c r="K121" s="58" t="s">
        <v>492</v>
      </c>
      <c r="L121" s="85">
        <f t="shared" si="18"/>
        <v>6.35</v>
      </c>
      <c r="M121" s="85">
        <f t="shared" si="13"/>
        <v>0.90700000000000003</v>
      </c>
      <c r="N121" s="74">
        <v>60</v>
      </c>
      <c r="O121" s="101">
        <f t="array" ref="O121">IFERROR(INDEX($AD$11:$AE$90,MATCH($B121&amp;$I121,$Y$11:$Y$90&amp;$AC$11:$AC$90,0),MATCH($C121,$AD$9:$AE$9,0)),"-")</f>
        <v>6.3179999999999996</v>
      </c>
      <c r="P121" s="75" t="s">
        <v>131</v>
      </c>
      <c r="Q121" s="75" t="s">
        <v>131</v>
      </c>
      <c r="R121" s="101">
        <f t="shared" si="14"/>
        <v>5.7607999999999997</v>
      </c>
      <c r="S121" s="75">
        <v>164</v>
      </c>
      <c r="T121" s="75">
        <v>156</v>
      </c>
      <c r="U121" s="75">
        <v>8</v>
      </c>
      <c r="V121" s="75">
        <v>15</v>
      </c>
      <c r="W121" s="50" t="str">
        <f t="shared" si="15"/>
        <v>-</v>
      </c>
      <c r="X121" s="50">
        <f t="shared" si="16"/>
        <v>8</v>
      </c>
    </row>
    <row r="122" spans="2:24" x14ac:dyDescent="0.3">
      <c r="B122" s="83" t="str">
        <f t="shared" si="17"/>
        <v>5/16-24 UNF</v>
      </c>
      <c r="C122" s="77" t="s">
        <v>216</v>
      </c>
      <c r="D122" s="77"/>
      <c r="E122" s="74" t="s">
        <v>42</v>
      </c>
      <c r="F122" s="84" t="s">
        <v>49</v>
      </c>
      <c r="G122" s="75">
        <v>24</v>
      </c>
      <c r="H122" s="74" t="s">
        <v>461</v>
      </c>
      <c r="I122" s="80" t="s">
        <v>253</v>
      </c>
      <c r="J122" s="75" t="s">
        <v>312</v>
      </c>
      <c r="K122" s="58" t="s">
        <v>492</v>
      </c>
      <c r="L122" s="85">
        <f t="shared" si="18"/>
        <v>7.9375</v>
      </c>
      <c r="M122" s="85">
        <f t="shared" si="13"/>
        <v>1.0580000000000001</v>
      </c>
      <c r="N122" s="74">
        <v>60</v>
      </c>
      <c r="O122" s="101">
        <f t="array" ref="O122">IFERROR(INDEX($AD$11:$AE$90,MATCH($B122&amp;$I122,$Y$11:$Y$90&amp;$AC$11:$AC$90,0),MATCH($C122,$AD$9:$AE$9,0)),"-")</f>
        <v>7.8869999999999996</v>
      </c>
      <c r="P122" s="75" t="s">
        <v>131</v>
      </c>
      <c r="Q122" s="75" t="s">
        <v>131</v>
      </c>
      <c r="R122" s="101">
        <f t="shared" si="14"/>
        <v>7.2500999999999998</v>
      </c>
      <c r="S122" s="75">
        <v>180</v>
      </c>
      <c r="T122" s="75">
        <v>172</v>
      </c>
      <c r="U122" s="75">
        <v>8</v>
      </c>
      <c r="V122" s="75">
        <v>15</v>
      </c>
      <c r="W122" s="50" t="str">
        <f t="shared" si="15"/>
        <v>-</v>
      </c>
      <c r="X122" s="50">
        <f t="shared" si="16"/>
        <v>8</v>
      </c>
    </row>
    <row r="123" spans="2:24" x14ac:dyDescent="0.3">
      <c r="B123" s="83" t="str">
        <f t="shared" si="17"/>
        <v>3/8-24 UNF</v>
      </c>
      <c r="C123" s="77" t="s">
        <v>216</v>
      </c>
      <c r="D123" s="77"/>
      <c r="E123" s="74" t="s">
        <v>42</v>
      </c>
      <c r="F123" s="84" t="s">
        <v>229</v>
      </c>
      <c r="G123" s="75">
        <v>24</v>
      </c>
      <c r="H123" s="74" t="s">
        <v>461</v>
      </c>
      <c r="I123" s="80" t="s">
        <v>253</v>
      </c>
      <c r="J123" s="75" t="s">
        <v>312</v>
      </c>
      <c r="K123" s="58" t="s">
        <v>492</v>
      </c>
      <c r="L123" s="85">
        <f t="shared" si="18"/>
        <v>9.5249999999999986</v>
      </c>
      <c r="M123" s="85">
        <f t="shared" si="13"/>
        <v>1.0580000000000001</v>
      </c>
      <c r="N123" s="74">
        <v>60</v>
      </c>
      <c r="O123" s="101">
        <f t="array" ref="O123">IFERROR(INDEX($AD$11:$AE$90,MATCH($B123&amp;$I123,$Y$11:$Y$90&amp;$AC$11:$AC$90,0),MATCH($C123,$AD$9:$AE$9,0)),"-")</f>
        <v>9.4819999999999993</v>
      </c>
      <c r="P123" s="75" t="s">
        <v>131</v>
      </c>
      <c r="Q123" s="75" t="s">
        <v>131</v>
      </c>
      <c r="R123" s="101">
        <f t="shared" si="14"/>
        <v>8.8376000000000001</v>
      </c>
      <c r="S123" s="75">
        <v>187</v>
      </c>
      <c r="T123" s="75">
        <v>179</v>
      </c>
      <c r="U123" s="75">
        <v>8</v>
      </c>
      <c r="V123" s="75">
        <v>15</v>
      </c>
      <c r="W123" s="50" t="str">
        <f t="shared" si="15"/>
        <v>-</v>
      </c>
      <c r="X123" s="50">
        <f t="shared" si="16"/>
        <v>8</v>
      </c>
    </row>
    <row r="124" spans="2:24" x14ac:dyDescent="0.3">
      <c r="B124" s="83" t="str">
        <f t="shared" si="17"/>
        <v>7/16-20 UNF</v>
      </c>
      <c r="C124" s="77" t="s">
        <v>216</v>
      </c>
      <c r="D124" s="77"/>
      <c r="E124" s="74" t="s">
        <v>42</v>
      </c>
      <c r="F124" s="84" t="s">
        <v>230</v>
      </c>
      <c r="G124" s="75">
        <v>20</v>
      </c>
      <c r="H124" s="74" t="s">
        <v>461</v>
      </c>
      <c r="I124" s="80" t="s">
        <v>253</v>
      </c>
      <c r="J124" s="75" t="s">
        <v>312</v>
      </c>
      <c r="K124" s="58" t="s">
        <v>492</v>
      </c>
      <c r="L124" s="85">
        <f t="shared" si="18"/>
        <v>11.112499999999999</v>
      </c>
      <c r="M124" s="85">
        <f t="shared" si="13"/>
        <v>1.27</v>
      </c>
      <c r="N124" s="74">
        <v>60</v>
      </c>
      <c r="O124" s="101">
        <f t="array" ref="O124">IFERROR(INDEX($AD$11:$AE$90,MATCH($B124&amp;$I124,$Y$11:$Y$90&amp;$AC$11:$AC$90,0),MATCH($C124,$AD$9:$AE$9,0)),"-")</f>
        <v>11.042</v>
      </c>
      <c r="P124" s="75" t="s">
        <v>131</v>
      </c>
      <c r="Q124" s="75" t="s">
        <v>131</v>
      </c>
      <c r="R124" s="101">
        <f t="shared" si="14"/>
        <v>10.287599999999999</v>
      </c>
      <c r="S124" s="75">
        <v>205</v>
      </c>
      <c r="T124" s="75">
        <v>197</v>
      </c>
      <c r="U124" s="75">
        <v>8</v>
      </c>
      <c r="V124" s="75">
        <v>15</v>
      </c>
      <c r="W124" s="50" t="str">
        <f t="shared" si="15"/>
        <v>-</v>
      </c>
      <c r="X124" s="50">
        <f t="shared" si="16"/>
        <v>8</v>
      </c>
    </row>
    <row r="125" spans="2:24" x14ac:dyDescent="0.3">
      <c r="B125" s="83" t="str">
        <f t="shared" si="17"/>
        <v>1/2-20 UNF</v>
      </c>
      <c r="C125" s="77" t="s">
        <v>216</v>
      </c>
      <c r="D125" s="77"/>
      <c r="E125" s="74" t="s">
        <v>42</v>
      </c>
      <c r="F125" s="84" t="s">
        <v>50</v>
      </c>
      <c r="G125" s="75">
        <v>20</v>
      </c>
      <c r="H125" s="74" t="s">
        <v>461</v>
      </c>
      <c r="I125" s="80" t="s">
        <v>253</v>
      </c>
      <c r="J125" s="75" t="s">
        <v>312</v>
      </c>
      <c r="K125" s="58" t="s">
        <v>492</v>
      </c>
      <c r="L125" s="85">
        <f t="shared" si="18"/>
        <v>12.7</v>
      </c>
      <c r="M125" s="85">
        <f t="shared" si="13"/>
        <v>1.27</v>
      </c>
      <c r="N125" s="74">
        <v>60</v>
      </c>
      <c r="O125" s="101">
        <f t="array" ref="O125">IFERROR(INDEX($AD$11:$AE$90,MATCH($B125&amp;$I125,$Y$11:$Y$90&amp;$AC$11:$AC$90,0),MATCH($C125,$AD$9:$AE$9,0)),"-")</f>
        <v>12.637</v>
      </c>
      <c r="P125" s="75" t="s">
        <v>131</v>
      </c>
      <c r="Q125" s="75" t="s">
        <v>131</v>
      </c>
      <c r="R125" s="101">
        <f t="shared" si="14"/>
        <v>11.8751</v>
      </c>
      <c r="S125" s="75">
        <v>213</v>
      </c>
      <c r="T125" s="75">
        <v>205</v>
      </c>
      <c r="U125" s="75">
        <v>8</v>
      </c>
      <c r="V125" s="75">
        <v>15</v>
      </c>
      <c r="W125" s="50" t="str">
        <f t="shared" si="15"/>
        <v>-</v>
      </c>
      <c r="X125" s="50">
        <f t="shared" si="16"/>
        <v>8</v>
      </c>
    </row>
    <row r="126" spans="2:24" x14ac:dyDescent="0.3">
      <c r="B126" s="83" t="str">
        <f t="shared" si="17"/>
        <v>9/16-18 UNF</v>
      </c>
      <c r="C126" s="77" t="s">
        <v>216</v>
      </c>
      <c r="D126" s="77"/>
      <c r="E126" s="74" t="s">
        <v>42</v>
      </c>
      <c r="F126" s="84" t="s">
        <v>51</v>
      </c>
      <c r="G126" s="75">
        <v>18</v>
      </c>
      <c r="H126" s="74" t="s">
        <v>461</v>
      </c>
      <c r="I126" s="80" t="s">
        <v>253</v>
      </c>
      <c r="J126" s="75" t="s">
        <v>312</v>
      </c>
      <c r="K126" s="58" t="s">
        <v>492</v>
      </c>
      <c r="L126" s="85">
        <f t="shared" si="18"/>
        <v>14.2875</v>
      </c>
      <c r="M126" s="85">
        <f t="shared" si="13"/>
        <v>1.411</v>
      </c>
      <c r="N126" s="74">
        <v>60</v>
      </c>
      <c r="O126" s="101">
        <f t="array" ref="O126">IFERROR(INDEX($AD$11:$AE$90,MATCH($B126&amp;$I126,$Y$11:$Y$90&amp;$AC$11:$AC$90,0),MATCH($C126,$AD$9:$AE$9,0)),"-")</f>
        <v>14.207000000000001</v>
      </c>
      <c r="P126" s="75" t="s">
        <v>131</v>
      </c>
      <c r="Q126" s="75" t="s">
        <v>131</v>
      </c>
      <c r="R126" s="101">
        <f t="shared" si="14"/>
        <v>13.371</v>
      </c>
      <c r="S126" s="75">
        <v>225</v>
      </c>
      <c r="T126" s="75">
        <v>217</v>
      </c>
      <c r="U126" s="75">
        <v>8</v>
      </c>
      <c r="V126" s="75">
        <v>10</v>
      </c>
      <c r="W126" s="50" t="str">
        <f t="shared" si="15"/>
        <v>-</v>
      </c>
      <c r="X126" s="50">
        <f t="shared" si="16"/>
        <v>8</v>
      </c>
    </row>
    <row r="127" spans="2:24" x14ac:dyDescent="0.3">
      <c r="B127" s="83" t="str">
        <f t="shared" si="17"/>
        <v>5/8-18 UNF</v>
      </c>
      <c r="C127" s="77" t="s">
        <v>216</v>
      </c>
      <c r="D127" s="77"/>
      <c r="E127" s="74" t="s">
        <v>42</v>
      </c>
      <c r="F127" s="84" t="s">
        <v>233</v>
      </c>
      <c r="G127" s="75">
        <v>18</v>
      </c>
      <c r="H127" s="74" t="s">
        <v>461</v>
      </c>
      <c r="I127" s="80" t="s">
        <v>253</v>
      </c>
      <c r="J127" s="75" t="s">
        <v>312</v>
      </c>
      <c r="K127" s="58" t="s">
        <v>492</v>
      </c>
      <c r="L127" s="85">
        <f t="shared" si="18"/>
        <v>15.875</v>
      </c>
      <c r="M127" s="85">
        <f t="shared" si="13"/>
        <v>1.411</v>
      </c>
      <c r="N127" s="74">
        <v>60</v>
      </c>
      <c r="O127" s="101">
        <f t="array" ref="O127">IFERROR(INDEX($AD$11:$AE$90,MATCH($B127&amp;$I127,$Y$11:$Y$90&amp;$AC$11:$AC$90,0),MATCH($C127,$AD$9:$AE$9,0)),"-")</f>
        <v>15.8</v>
      </c>
      <c r="P127" s="75" t="s">
        <v>131</v>
      </c>
      <c r="Q127" s="75" t="s">
        <v>131</v>
      </c>
      <c r="R127" s="101">
        <f t="shared" si="14"/>
        <v>14.958500000000001</v>
      </c>
      <c r="S127" s="75">
        <v>231</v>
      </c>
      <c r="T127" s="75">
        <v>223</v>
      </c>
      <c r="U127" s="75">
        <v>8</v>
      </c>
      <c r="V127" s="75">
        <v>10</v>
      </c>
      <c r="W127" s="50" t="str">
        <f t="shared" si="15"/>
        <v>-</v>
      </c>
      <c r="X127" s="50">
        <f t="shared" si="16"/>
        <v>8</v>
      </c>
    </row>
    <row r="128" spans="2:24" x14ac:dyDescent="0.3">
      <c r="B128" s="83" t="str">
        <f t="shared" si="17"/>
        <v>3/4-16 UNF</v>
      </c>
      <c r="C128" s="77" t="s">
        <v>216</v>
      </c>
      <c r="D128" s="77"/>
      <c r="E128" s="74" t="s">
        <v>42</v>
      </c>
      <c r="F128" s="84" t="s">
        <v>74</v>
      </c>
      <c r="G128" s="75">
        <v>16</v>
      </c>
      <c r="H128" s="74" t="s">
        <v>461</v>
      </c>
      <c r="I128" s="80" t="s">
        <v>253</v>
      </c>
      <c r="J128" s="75" t="s">
        <v>312</v>
      </c>
      <c r="K128" s="58" t="s">
        <v>492</v>
      </c>
      <c r="L128" s="85">
        <f t="shared" si="18"/>
        <v>19.049999999999997</v>
      </c>
      <c r="M128" s="85">
        <f t="shared" si="13"/>
        <v>1.5880000000000001</v>
      </c>
      <c r="N128" s="74">
        <v>60</v>
      </c>
      <c r="O128" s="101">
        <f t="array" ref="O128">IFERROR(INDEX($AD$11:$AE$90,MATCH($B128&amp;$I128,$Y$11:$Y$90&amp;$AC$11:$AC$90,0),MATCH($C128,$AD$9:$AE$9,0)),"-")</f>
        <v>18.954000000000001</v>
      </c>
      <c r="P128" s="75" t="s">
        <v>131</v>
      </c>
      <c r="Q128" s="75" t="s">
        <v>131</v>
      </c>
      <c r="R128" s="101">
        <f t="shared" si="14"/>
        <v>18.018899999999999</v>
      </c>
      <c r="S128" s="75">
        <v>248</v>
      </c>
      <c r="T128" s="75">
        <v>240</v>
      </c>
      <c r="U128" s="75">
        <v>8</v>
      </c>
      <c r="V128" s="75">
        <v>10</v>
      </c>
      <c r="W128" s="50" t="str">
        <f t="shared" si="15"/>
        <v>-</v>
      </c>
      <c r="X128" s="50">
        <f t="shared" si="16"/>
        <v>8</v>
      </c>
    </row>
    <row r="129" spans="2:24" x14ac:dyDescent="0.3">
      <c r="B129" s="83" t="str">
        <f t="shared" si="17"/>
        <v>7/8-14 UNF</v>
      </c>
      <c r="C129" s="77" t="s">
        <v>216</v>
      </c>
      <c r="D129" s="77"/>
      <c r="E129" s="74" t="s">
        <v>42</v>
      </c>
      <c r="F129" s="84" t="s">
        <v>235</v>
      </c>
      <c r="G129" s="75">
        <v>14</v>
      </c>
      <c r="H129" s="74" t="s">
        <v>461</v>
      </c>
      <c r="I129" s="80" t="s">
        <v>253</v>
      </c>
      <c r="J129" s="75" t="s">
        <v>312</v>
      </c>
      <c r="K129" s="58" t="s">
        <v>492</v>
      </c>
      <c r="L129" s="85">
        <f t="shared" si="18"/>
        <v>22.224999999999998</v>
      </c>
      <c r="M129" s="85">
        <f t="shared" si="13"/>
        <v>1.8140000000000001</v>
      </c>
      <c r="N129" s="74">
        <v>60</v>
      </c>
      <c r="O129" s="101">
        <f t="array" ref="O129">IFERROR(INDEX($AD$11:$AE$90,MATCH($B129&amp;$I129,$Y$11:$Y$90&amp;$AC$11:$AC$90,0),MATCH($C129,$AD$9:$AE$9,0)),"-")</f>
        <v>22.100999999999999</v>
      </c>
      <c r="P129" s="75" t="s">
        <v>131</v>
      </c>
      <c r="Q129" s="75" t="s">
        <v>131</v>
      </c>
      <c r="R129" s="101">
        <f t="shared" si="14"/>
        <v>21.046600000000002</v>
      </c>
      <c r="S129" s="75">
        <v>269</v>
      </c>
      <c r="T129" s="75">
        <v>261</v>
      </c>
      <c r="U129" s="75">
        <v>8</v>
      </c>
      <c r="V129" s="75">
        <v>10</v>
      </c>
      <c r="W129" s="50" t="str">
        <f t="shared" si="15"/>
        <v>-</v>
      </c>
      <c r="X129" s="50">
        <f t="shared" si="16"/>
        <v>8</v>
      </c>
    </row>
    <row r="130" spans="2:24" x14ac:dyDescent="0.3">
      <c r="B130" s="83" t="str">
        <f t="shared" si="17"/>
        <v>1-12 UNF</v>
      </c>
      <c r="C130" s="77" t="s">
        <v>216</v>
      </c>
      <c r="D130" s="77"/>
      <c r="E130" s="74" t="s">
        <v>42</v>
      </c>
      <c r="F130" s="84" t="s">
        <v>236</v>
      </c>
      <c r="G130" s="75">
        <v>12</v>
      </c>
      <c r="H130" s="74" t="s">
        <v>461</v>
      </c>
      <c r="I130" s="80" t="s">
        <v>253</v>
      </c>
      <c r="J130" s="75" t="s">
        <v>312</v>
      </c>
      <c r="K130" s="58" t="s">
        <v>492</v>
      </c>
      <c r="L130" s="85">
        <f t="shared" si="18"/>
        <v>25.4</v>
      </c>
      <c r="M130" s="85">
        <f t="shared" si="13"/>
        <v>2.117</v>
      </c>
      <c r="N130" s="74">
        <v>60</v>
      </c>
      <c r="O130" s="101">
        <f t="array" ref="O130">IFERROR(INDEX($AD$11:$AE$90,MATCH($B130&amp;$I130,$Y$11:$Y$90&amp;$AC$11:$AC$90,0),MATCH($C130,$AD$9:$AE$9,0)),"-")</f>
        <v>25.231999999999999</v>
      </c>
      <c r="P130" s="75" t="s">
        <v>131</v>
      </c>
      <c r="Q130" s="75" t="s">
        <v>131</v>
      </c>
      <c r="R130" s="101">
        <f t="shared" si="14"/>
        <v>24.025200000000002</v>
      </c>
      <c r="S130" s="75">
        <v>289</v>
      </c>
      <c r="T130" s="75">
        <v>281</v>
      </c>
      <c r="U130" s="75">
        <v>8</v>
      </c>
      <c r="V130" s="75">
        <v>10</v>
      </c>
      <c r="W130" s="50" t="str">
        <f t="shared" si="15"/>
        <v>-</v>
      </c>
      <c r="X130" s="50">
        <f t="shared" si="16"/>
        <v>8</v>
      </c>
    </row>
    <row r="131" spans="2:24" x14ac:dyDescent="0.3">
      <c r="B131" s="83" t="str">
        <f t="shared" si="17"/>
        <v>1 1/8-12 UNF</v>
      </c>
      <c r="C131" s="77" t="s">
        <v>216</v>
      </c>
      <c r="D131" s="77"/>
      <c r="E131" s="74" t="s">
        <v>42</v>
      </c>
      <c r="F131" s="84" t="s">
        <v>55</v>
      </c>
      <c r="G131" s="75">
        <v>12</v>
      </c>
      <c r="H131" s="74" t="s">
        <v>461</v>
      </c>
      <c r="I131" s="80" t="s">
        <v>253</v>
      </c>
      <c r="J131" s="75" t="s">
        <v>312</v>
      </c>
      <c r="K131" s="58" t="s">
        <v>492</v>
      </c>
      <c r="L131" s="85">
        <f t="shared" si="18"/>
        <v>28.574999999999999</v>
      </c>
      <c r="M131" s="85">
        <f t="shared" si="13"/>
        <v>2.117</v>
      </c>
      <c r="N131" s="74">
        <v>60</v>
      </c>
      <c r="O131" s="101">
        <f t="array" ref="O131">IFERROR(INDEX($AD$11:$AE$90,MATCH($B131&amp;$I131,$Y$11:$Y$90&amp;$AC$11:$AC$90,0),MATCH($C131,$AD$9:$AE$9,0)),"-")</f>
        <v>28.414999999999999</v>
      </c>
      <c r="P131" s="75" t="s">
        <v>131</v>
      </c>
      <c r="Q131" s="75" t="s">
        <v>131</v>
      </c>
      <c r="R131" s="101">
        <f t="shared" si="14"/>
        <v>27.200199999999999</v>
      </c>
      <c r="S131" s="75">
        <v>297</v>
      </c>
      <c r="T131" s="75">
        <v>289</v>
      </c>
      <c r="U131" s="75">
        <v>8</v>
      </c>
      <c r="V131" s="75">
        <v>10</v>
      </c>
      <c r="W131" s="50" t="str">
        <f t="shared" si="15"/>
        <v>-</v>
      </c>
      <c r="X131" s="50">
        <f t="shared" si="16"/>
        <v>8</v>
      </c>
    </row>
    <row r="132" spans="2:24" x14ac:dyDescent="0.3">
      <c r="B132" s="83" t="str">
        <f t="shared" si="17"/>
        <v>1 1/4-12 UNF</v>
      </c>
      <c r="C132" s="77" t="s">
        <v>216</v>
      </c>
      <c r="D132" s="77"/>
      <c r="E132" s="74" t="s">
        <v>42</v>
      </c>
      <c r="F132" s="84" t="s">
        <v>238</v>
      </c>
      <c r="G132" s="75">
        <v>12</v>
      </c>
      <c r="H132" s="74" t="s">
        <v>461</v>
      </c>
      <c r="I132" s="80" t="s">
        <v>253</v>
      </c>
      <c r="J132" s="75" t="s">
        <v>312</v>
      </c>
      <c r="K132" s="58" t="s">
        <v>492</v>
      </c>
      <c r="L132" s="85">
        <f t="shared" si="18"/>
        <v>31.75</v>
      </c>
      <c r="M132" s="85">
        <f t="shared" si="13"/>
        <v>2.117</v>
      </c>
      <c r="N132" s="74">
        <v>60</v>
      </c>
      <c r="O132" s="101">
        <f t="array" ref="O132">IFERROR(INDEX($AD$11:$AE$90,MATCH($B132&amp;$I132,$Y$11:$Y$90&amp;$AC$11:$AC$90,0),MATCH($C132,$AD$9:$AE$9,0)),"-")</f>
        <v>31.597000000000001</v>
      </c>
      <c r="P132" s="75" t="s">
        <v>131</v>
      </c>
      <c r="Q132" s="75" t="s">
        <v>131</v>
      </c>
      <c r="R132" s="101">
        <f t="shared" si="14"/>
        <v>30.3752</v>
      </c>
      <c r="S132" s="75">
        <v>304</v>
      </c>
      <c r="T132" s="75">
        <v>296</v>
      </c>
      <c r="U132" s="75">
        <v>8</v>
      </c>
      <c r="V132" s="75">
        <v>10</v>
      </c>
      <c r="W132" s="50" t="str">
        <f t="shared" si="15"/>
        <v>-</v>
      </c>
      <c r="X132" s="50">
        <f t="shared" si="16"/>
        <v>8</v>
      </c>
    </row>
    <row r="133" spans="2:24" x14ac:dyDescent="0.3">
      <c r="B133" s="83" t="str">
        <f t="shared" si="17"/>
        <v>1 3/8-12 UNF</v>
      </c>
      <c r="C133" s="77" t="s">
        <v>216</v>
      </c>
      <c r="D133" s="77"/>
      <c r="E133" s="74" t="s">
        <v>42</v>
      </c>
      <c r="F133" s="84" t="s">
        <v>239</v>
      </c>
      <c r="G133" s="75">
        <v>12</v>
      </c>
      <c r="H133" s="74" t="s">
        <v>461</v>
      </c>
      <c r="I133" s="80" t="s">
        <v>253</v>
      </c>
      <c r="J133" s="75" t="s">
        <v>312</v>
      </c>
      <c r="K133" s="58" t="s">
        <v>492</v>
      </c>
      <c r="L133" s="85">
        <f t="shared" si="18"/>
        <v>34.924999999999997</v>
      </c>
      <c r="M133" s="85">
        <f t="shared" si="13"/>
        <v>2.117</v>
      </c>
      <c r="N133" s="74">
        <v>60</v>
      </c>
      <c r="O133" s="101">
        <f t="array" ref="O133">IFERROR(INDEX($AD$11:$AE$90,MATCH($B133&amp;$I133,$Y$11:$Y$90&amp;$AC$11:$AC$90,0),MATCH($C133,$AD$9:$AE$9,0)),"-")</f>
        <v>34.78</v>
      </c>
      <c r="P133" s="75" t="s">
        <v>131</v>
      </c>
      <c r="Q133" s="75" t="s">
        <v>131</v>
      </c>
      <c r="R133" s="101">
        <f t="shared" si="14"/>
        <v>33.550199999999997</v>
      </c>
      <c r="S133" s="75">
        <v>312</v>
      </c>
      <c r="T133" s="75">
        <v>304</v>
      </c>
      <c r="U133" s="75">
        <v>8</v>
      </c>
      <c r="V133" s="75">
        <v>10</v>
      </c>
      <c r="W133" s="50" t="str">
        <f t="shared" si="15"/>
        <v>-</v>
      </c>
      <c r="X133" s="50">
        <f t="shared" si="16"/>
        <v>8</v>
      </c>
    </row>
    <row r="134" spans="2:24" x14ac:dyDescent="0.3">
      <c r="B134" s="83" t="str">
        <f t="shared" si="17"/>
        <v>1 1/2-12 UNF</v>
      </c>
      <c r="C134" s="77" t="s">
        <v>216</v>
      </c>
      <c r="D134" s="77"/>
      <c r="E134" s="74" t="s">
        <v>42</v>
      </c>
      <c r="F134" s="84" t="s">
        <v>54</v>
      </c>
      <c r="G134" s="75">
        <v>12</v>
      </c>
      <c r="H134" s="74" t="s">
        <v>461</v>
      </c>
      <c r="I134" s="80" t="s">
        <v>253</v>
      </c>
      <c r="J134" s="75" t="s">
        <v>312</v>
      </c>
      <c r="K134" s="58" t="s">
        <v>492</v>
      </c>
      <c r="L134" s="85">
        <f t="shared" si="18"/>
        <v>38.099999999999994</v>
      </c>
      <c r="M134" s="85">
        <f t="shared" si="13"/>
        <v>2.117</v>
      </c>
      <c r="N134" s="74">
        <v>60</v>
      </c>
      <c r="O134" s="101">
        <f t="array" ref="O134">IFERROR(INDEX($AD$11:$AE$90,MATCH($B134&amp;$I134,$Y$11:$Y$90&amp;$AC$11:$AC$90,0),MATCH($C134,$AD$9:$AE$9,0)),"-")</f>
        <v>37.96</v>
      </c>
      <c r="P134" s="75" t="s">
        <v>131</v>
      </c>
      <c r="Q134" s="75" t="s">
        <v>131</v>
      </c>
      <c r="R134" s="101">
        <f t="shared" si="14"/>
        <v>36.725200000000001</v>
      </c>
      <c r="S134" s="75">
        <v>317</v>
      </c>
      <c r="T134" s="75">
        <v>309</v>
      </c>
      <c r="U134" s="75">
        <v>8</v>
      </c>
      <c r="V134" s="75">
        <v>10</v>
      </c>
      <c r="W134" s="50" t="str">
        <f t="shared" si="15"/>
        <v>-</v>
      </c>
      <c r="X134" s="50">
        <f t="shared" si="16"/>
        <v>8</v>
      </c>
    </row>
    <row r="135" spans="2:24" x14ac:dyDescent="0.3">
      <c r="B135" s="81" t="str">
        <f t="shared" si="17"/>
        <v>No.0-80 UNF</v>
      </c>
      <c r="C135" s="73" t="s">
        <v>216</v>
      </c>
      <c r="D135" s="73"/>
      <c r="E135" s="71" t="s">
        <v>42</v>
      </c>
      <c r="F135" s="58" t="s">
        <v>265</v>
      </c>
      <c r="G135" s="58">
        <v>80</v>
      </c>
      <c r="H135" s="71" t="s">
        <v>463</v>
      </c>
      <c r="I135" s="78" t="s">
        <v>252</v>
      </c>
      <c r="J135" s="58" t="s">
        <v>313</v>
      </c>
      <c r="K135" s="58" t="s">
        <v>492</v>
      </c>
      <c r="L135" s="85">
        <f t="shared" si="18"/>
        <v>1.524</v>
      </c>
      <c r="M135" s="85">
        <f t="shared" si="13"/>
        <v>0.318</v>
      </c>
      <c r="N135" s="71">
        <v>60</v>
      </c>
      <c r="O135" s="100">
        <f t="array" ref="O135">IFERROR(INDEX($AD$11:$AE$90,MATCH($B135&amp;$I135,$Y$11:$Y$90&amp;$AC$11:$AC$90,0),MATCH($C135,$AD$9:$AE$9,0)),"-")</f>
        <v>1.498</v>
      </c>
      <c r="P135" s="58" t="s">
        <v>131</v>
      </c>
      <c r="Q135" s="58" t="s">
        <v>131</v>
      </c>
      <c r="R135" s="100">
        <f t="shared" si="14"/>
        <v>1.3178000000000001</v>
      </c>
      <c r="S135" s="58">
        <v>48</v>
      </c>
      <c r="T135" s="58">
        <v>43</v>
      </c>
      <c r="U135" s="58">
        <v>5</v>
      </c>
      <c r="V135" s="58">
        <v>30</v>
      </c>
      <c r="W135" s="50" t="str">
        <f t="shared" si="15"/>
        <v>-</v>
      </c>
      <c r="X135" s="50">
        <f t="shared" si="16"/>
        <v>5</v>
      </c>
    </row>
    <row r="136" spans="2:24" x14ac:dyDescent="0.3">
      <c r="B136" s="81" t="str">
        <f t="shared" si="17"/>
        <v>No.1-72 UNF</v>
      </c>
      <c r="C136" s="73" t="s">
        <v>216</v>
      </c>
      <c r="D136" s="73"/>
      <c r="E136" s="71" t="s">
        <v>42</v>
      </c>
      <c r="F136" s="58" t="s">
        <v>224</v>
      </c>
      <c r="G136" s="58">
        <v>72</v>
      </c>
      <c r="H136" s="71" t="s">
        <v>463</v>
      </c>
      <c r="I136" s="78" t="s">
        <v>252</v>
      </c>
      <c r="J136" s="58" t="s">
        <v>313</v>
      </c>
      <c r="K136" s="58" t="s">
        <v>492</v>
      </c>
      <c r="L136" s="85">
        <f t="shared" si="18"/>
        <v>1.8540000000000001</v>
      </c>
      <c r="M136" s="85">
        <f t="shared" si="13"/>
        <v>0.35299999999999998</v>
      </c>
      <c r="N136" s="71">
        <v>60</v>
      </c>
      <c r="O136" s="100">
        <f t="array" ref="O136">IFERROR(INDEX($AD$11:$AE$90,MATCH($B136&amp;$I136,$Y$11:$Y$90&amp;$AC$11:$AC$90,0),MATCH($C136,$AD$9:$AE$9,0)),"-")</f>
        <v>1.8260000000000001</v>
      </c>
      <c r="P136" s="58" t="s">
        <v>131</v>
      </c>
      <c r="Q136" s="58" t="s">
        <v>131</v>
      </c>
      <c r="R136" s="100">
        <f t="shared" si="14"/>
        <v>1.6249</v>
      </c>
      <c r="S136" s="58">
        <v>52</v>
      </c>
      <c r="T136" s="58">
        <v>47</v>
      </c>
      <c r="U136" s="58">
        <v>5</v>
      </c>
      <c r="V136" s="58">
        <v>30</v>
      </c>
      <c r="W136" s="50" t="str">
        <f t="shared" si="15"/>
        <v>-</v>
      </c>
      <c r="X136" s="50">
        <f t="shared" si="16"/>
        <v>5</v>
      </c>
    </row>
    <row r="137" spans="2:24" x14ac:dyDescent="0.3">
      <c r="B137" s="81" t="str">
        <f t="shared" si="17"/>
        <v>No.2-64 UNF</v>
      </c>
      <c r="C137" s="73" t="s">
        <v>216</v>
      </c>
      <c r="D137" s="73"/>
      <c r="E137" s="71" t="s">
        <v>42</v>
      </c>
      <c r="F137" s="58" t="s">
        <v>111</v>
      </c>
      <c r="G137" s="58">
        <v>64</v>
      </c>
      <c r="H137" s="71" t="s">
        <v>463</v>
      </c>
      <c r="I137" s="78" t="s">
        <v>252</v>
      </c>
      <c r="J137" s="58" t="s">
        <v>313</v>
      </c>
      <c r="K137" s="58" t="s">
        <v>492</v>
      </c>
      <c r="L137" s="85">
        <f t="shared" si="18"/>
        <v>2.1840000000000002</v>
      </c>
      <c r="M137" s="85">
        <f t="shared" si="13"/>
        <v>0.39700000000000002</v>
      </c>
      <c r="N137" s="71">
        <v>60</v>
      </c>
      <c r="O137" s="100">
        <f t="array" ref="O137">IFERROR(INDEX($AD$11:$AE$90,MATCH($B137&amp;$I137,$Y$11:$Y$90&amp;$AC$11:$AC$90,0),MATCH($C137,$AD$9:$AE$9,0)),"-")</f>
        <v>2.15</v>
      </c>
      <c r="P137" s="58" t="s">
        <v>131</v>
      </c>
      <c r="Q137" s="58" t="s">
        <v>131</v>
      </c>
      <c r="R137" s="100">
        <f t="shared" si="14"/>
        <v>1.9261999999999999</v>
      </c>
      <c r="S137" s="58">
        <v>55</v>
      </c>
      <c r="T137" s="58">
        <v>50</v>
      </c>
      <c r="U137" s="58">
        <v>5</v>
      </c>
      <c r="V137" s="58">
        <v>30</v>
      </c>
      <c r="W137" s="50" t="str">
        <f t="shared" si="15"/>
        <v>-</v>
      </c>
      <c r="X137" s="50">
        <f t="shared" si="16"/>
        <v>5</v>
      </c>
    </row>
    <row r="138" spans="2:24" x14ac:dyDescent="0.3">
      <c r="B138" s="81" t="str">
        <f t="shared" si="17"/>
        <v>No.3-56 UNF</v>
      </c>
      <c r="C138" s="73" t="s">
        <v>216</v>
      </c>
      <c r="D138" s="73"/>
      <c r="E138" s="71" t="s">
        <v>42</v>
      </c>
      <c r="F138" s="58" t="s">
        <v>112</v>
      </c>
      <c r="G138" s="58">
        <v>56</v>
      </c>
      <c r="H138" s="71" t="s">
        <v>463</v>
      </c>
      <c r="I138" s="78" t="s">
        <v>252</v>
      </c>
      <c r="J138" s="58" t="s">
        <v>313</v>
      </c>
      <c r="K138" s="58" t="s">
        <v>492</v>
      </c>
      <c r="L138" s="85">
        <f t="shared" si="18"/>
        <v>2.5150000000000001</v>
      </c>
      <c r="M138" s="85">
        <f t="shared" si="13"/>
        <v>0.45400000000000001</v>
      </c>
      <c r="N138" s="71">
        <v>60</v>
      </c>
      <c r="O138" s="100">
        <f t="array" ref="O138">IFERROR(INDEX($AD$11:$AE$90,MATCH($B138&amp;$I138,$Y$11:$Y$90&amp;$AC$11:$AC$90,0),MATCH($C138,$AD$9:$AE$9,0)),"-")</f>
        <v>2.4689999999999999</v>
      </c>
      <c r="P138" s="58" t="s">
        <v>131</v>
      </c>
      <c r="Q138" s="58" t="s">
        <v>131</v>
      </c>
      <c r="R138" s="100">
        <f t="shared" si="14"/>
        <v>2.2204000000000002</v>
      </c>
      <c r="S138" s="58">
        <v>58</v>
      </c>
      <c r="T138" s="58">
        <v>53</v>
      </c>
      <c r="U138" s="58">
        <v>5</v>
      </c>
      <c r="V138" s="58">
        <v>30</v>
      </c>
      <c r="W138" s="50" t="str">
        <f t="shared" si="15"/>
        <v>-</v>
      </c>
      <c r="X138" s="50">
        <f t="shared" si="16"/>
        <v>5</v>
      </c>
    </row>
    <row r="139" spans="2:24" x14ac:dyDescent="0.3">
      <c r="B139" s="81" t="str">
        <f t="shared" ref="B139:B170" si="19">CONCATENATE(F139,"-",G139," ",E139)</f>
        <v>No.4-48 UNF</v>
      </c>
      <c r="C139" s="73" t="s">
        <v>216</v>
      </c>
      <c r="D139" s="73"/>
      <c r="E139" s="71" t="s">
        <v>42</v>
      </c>
      <c r="F139" s="58" t="s">
        <v>113</v>
      </c>
      <c r="G139" s="58">
        <v>48</v>
      </c>
      <c r="H139" s="71" t="s">
        <v>463</v>
      </c>
      <c r="I139" s="78" t="s">
        <v>252</v>
      </c>
      <c r="J139" s="58" t="s">
        <v>313</v>
      </c>
      <c r="K139" s="58" t="s">
        <v>492</v>
      </c>
      <c r="L139" s="85">
        <f t="shared" ref="L139:L170" si="20">IFERROR(IF(OR(TYPE(FIND("/",F139))=16,TYPE(FIND(" ",F139))=1),VALUE(F139),VALUE("0 "&amp;F139))*25.4,INDEX(AH$11:AH$20,MATCH(F139,AG$11:AG$20,0)))</f>
        <v>2.8450000000000002</v>
      </c>
      <c r="M139" s="85">
        <f t="shared" si="13"/>
        <v>0.52900000000000003</v>
      </c>
      <c r="N139" s="71">
        <v>60</v>
      </c>
      <c r="O139" s="100">
        <f t="array" ref="O139">IFERROR(INDEX($AD$11:$AE$90,MATCH($B139&amp;$I139,$Y$11:$Y$90&amp;$AC$11:$AC$90,0),MATCH($C139,$AD$9:$AE$9,0)),"-")</f>
        <v>2.7890000000000001</v>
      </c>
      <c r="P139" s="58" t="s">
        <v>131</v>
      </c>
      <c r="Q139" s="58" t="s">
        <v>131</v>
      </c>
      <c r="R139" s="100">
        <f t="shared" si="14"/>
        <v>2.5013000000000001</v>
      </c>
      <c r="S139" s="58">
        <v>63</v>
      </c>
      <c r="T139" s="58">
        <v>58</v>
      </c>
      <c r="U139" s="58">
        <v>5</v>
      </c>
      <c r="V139" s="58">
        <v>30</v>
      </c>
      <c r="W139" s="50" t="str">
        <f t="shared" si="15"/>
        <v>-</v>
      </c>
      <c r="X139" s="50">
        <f t="shared" si="16"/>
        <v>5</v>
      </c>
    </row>
    <row r="140" spans="2:24" x14ac:dyDescent="0.3">
      <c r="B140" s="81" t="str">
        <f t="shared" si="19"/>
        <v>No.5-44 UNF</v>
      </c>
      <c r="C140" s="73" t="s">
        <v>216</v>
      </c>
      <c r="D140" s="73"/>
      <c r="E140" s="71" t="s">
        <v>42</v>
      </c>
      <c r="F140" s="58" t="s">
        <v>114</v>
      </c>
      <c r="G140" s="58">
        <v>44</v>
      </c>
      <c r="H140" s="71" t="s">
        <v>463</v>
      </c>
      <c r="I140" s="78" t="s">
        <v>252</v>
      </c>
      <c r="J140" s="58" t="s">
        <v>313</v>
      </c>
      <c r="K140" s="58" t="s">
        <v>492</v>
      </c>
      <c r="L140" s="85">
        <f t="shared" si="20"/>
        <v>3.1749999999999998</v>
      </c>
      <c r="M140" s="85">
        <f t="shared" ref="M140:M196" si="21">ROUND(25.4/G140,3)</f>
        <v>0.57699999999999996</v>
      </c>
      <c r="N140" s="71">
        <v>60</v>
      </c>
      <c r="O140" s="100">
        <f t="array" ref="O140">IFERROR(INDEX($AD$11:$AE$90,MATCH($B140&amp;$I140,$Y$11:$Y$90&amp;$AC$11:$AC$90,0),MATCH($C140,$AD$9:$AE$9,0)),"-")</f>
        <v>3.11</v>
      </c>
      <c r="P140" s="58" t="s">
        <v>131</v>
      </c>
      <c r="Q140" s="58" t="s">
        <v>131</v>
      </c>
      <c r="R140" s="100">
        <f t="shared" ref="R140:R196" si="22">ROUND(L140-0.649519/G140*25.4,4)</f>
        <v>2.8001</v>
      </c>
      <c r="S140" s="58">
        <v>66</v>
      </c>
      <c r="T140" s="58">
        <v>61</v>
      </c>
      <c r="U140" s="58">
        <v>5</v>
      </c>
      <c r="V140" s="58">
        <v>20</v>
      </c>
      <c r="W140" s="50" t="str">
        <f t="shared" ref="W140:W196" si="23">IF(P140="-","-",P140-Q140)</f>
        <v>-</v>
      </c>
      <c r="X140" s="50">
        <f t="shared" ref="X140:X196" si="24">S140-T140</f>
        <v>5</v>
      </c>
    </row>
    <row r="141" spans="2:24" x14ac:dyDescent="0.3">
      <c r="B141" s="81" t="str">
        <f t="shared" si="19"/>
        <v>No.6-40 UNF</v>
      </c>
      <c r="C141" s="73" t="s">
        <v>216</v>
      </c>
      <c r="D141" s="73"/>
      <c r="E141" s="71" t="s">
        <v>42</v>
      </c>
      <c r="F141" s="58" t="s">
        <v>115</v>
      </c>
      <c r="G141" s="58">
        <v>40</v>
      </c>
      <c r="H141" s="71" t="s">
        <v>463</v>
      </c>
      <c r="I141" s="78" t="s">
        <v>252</v>
      </c>
      <c r="J141" s="58" t="s">
        <v>313</v>
      </c>
      <c r="K141" s="58" t="s">
        <v>492</v>
      </c>
      <c r="L141" s="85">
        <f t="shared" si="20"/>
        <v>3.5049999999999999</v>
      </c>
      <c r="M141" s="85">
        <f t="shared" si="21"/>
        <v>0.63500000000000001</v>
      </c>
      <c r="N141" s="71">
        <v>60</v>
      </c>
      <c r="O141" s="100">
        <f t="array" ref="O141">IFERROR(INDEX($AD$11:$AE$90,MATCH($B141&amp;$I141,$Y$11:$Y$90&amp;$AC$11:$AC$90,0),MATCH($C141,$AD$9:$AE$9,0)),"-")</f>
        <v>3.4319999999999999</v>
      </c>
      <c r="P141" s="58" t="s">
        <v>131</v>
      </c>
      <c r="Q141" s="58" t="s">
        <v>131</v>
      </c>
      <c r="R141" s="100">
        <f t="shared" si="22"/>
        <v>3.0926</v>
      </c>
      <c r="S141" s="58">
        <v>68</v>
      </c>
      <c r="T141" s="58">
        <v>63</v>
      </c>
      <c r="U141" s="58">
        <v>5</v>
      </c>
      <c r="V141" s="58">
        <v>20</v>
      </c>
      <c r="W141" s="50" t="str">
        <f t="shared" si="23"/>
        <v>-</v>
      </c>
      <c r="X141" s="50">
        <f t="shared" si="24"/>
        <v>5</v>
      </c>
    </row>
    <row r="142" spans="2:24" x14ac:dyDescent="0.3">
      <c r="B142" s="81" t="str">
        <f t="shared" si="19"/>
        <v>No.8-36 UNF</v>
      </c>
      <c r="C142" s="73" t="s">
        <v>216</v>
      </c>
      <c r="D142" s="73"/>
      <c r="E142" s="71" t="s">
        <v>42</v>
      </c>
      <c r="F142" s="58" t="s">
        <v>116</v>
      </c>
      <c r="G142" s="58">
        <v>36</v>
      </c>
      <c r="H142" s="71" t="s">
        <v>463</v>
      </c>
      <c r="I142" s="78" t="s">
        <v>252</v>
      </c>
      <c r="J142" s="58" t="s">
        <v>313</v>
      </c>
      <c r="K142" s="58" t="s">
        <v>492</v>
      </c>
      <c r="L142" s="85">
        <f t="shared" si="20"/>
        <v>4.1660000000000004</v>
      </c>
      <c r="M142" s="85">
        <f t="shared" si="21"/>
        <v>0.70599999999999996</v>
      </c>
      <c r="N142" s="71">
        <v>60</v>
      </c>
      <c r="O142" s="100">
        <f t="array" ref="O142">IFERROR(INDEX($AD$11:$AE$90,MATCH($B142&amp;$I142,$Y$11:$Y$90&amp;$AC$11:$AC$90,0),MATCH($C142,$AD$9:$AE$9,0)),"-")</f>
        <v>4.0819999999999999</v>
      </c>
      <c r="P142" s="58" t="s">
        <v>131</v>
      </c>
      <c r="Q142" s="58" t="s">
        <v>131</v>
      </c>
      <c r="R142" s="100">
        <f t="shared" si="22"/>
        <v>3.7077</v>
      </c>
      <c r="S142" s="58">
        <v>73</v>
      </c>
      <c r="T142" s="58">
        <v>68</v>
      </c>
      <c r="U142" s="58">
        <v>5</v>
      </c>
      <c r="V142" s="58">
        <v>20</v>
      </c>
      <c r="W142" s="50" t="str">
        <f t="shared" si="23"/>
        <v>-</v>
      </c>
      <c r="X142" s="50">
        <f t="shared" si="24"/>
        <v>5</v>
      </c>
    </row>
    <row r="143" spans="2:24" x14ac:dyDescent="0.3">
      <c r="B143" s="81" t="str">
        <f t="shared" si="19"/>
        <v>No.10-32 UNF</v>
      </c>
      <c r="C143" s="73" t="s">
        <v>216</v>
      </c>
      <c r="D143" s="73"/>
      <c r="E143" s="71" t="s">
        <v>42</v>
      </c>
      <c r="F143" s="58" t="s">
        <v>225</v>
      </c>
      <c r="G143" s="58">
        <v>32</v>
      </c>
      <c r="H143" s="71" t="s">
        <v>463</v>
      </c>
      <c r="I143" s="78" t="s">
        <v>252</v>
      </c>
      <c r="J143" s="58" t="s">
        <v>313</v>
      </c>
      <c r="K143" s="58" t="s">
        <v>492</v>
      </c>
      <c r="L143" s="85">
        <f t="shared" si="20"/>
        <v>4.8259999999999996</v>
      </c>
      <c r="M143" s="85">
        <f t="shared" si="21"/>
        <v>0.79400000000000004</v>
      </c>
      <c r="N143" s="71">
        <v>60</v>
      </c>
      <c r="O143" s="100">
        <f t="array" ref="O143">IFERROR(INDEX($AD$11:$AE$90,MATCH($B143&amp;$I143,$Y$11:$Y$90&amp;$AC$11:$AC$90,0),MATCH($C143,$AD$9:$AE$9,0)),"-")</f>
        <v>4.7279999999999998</v>
      </c>
      <c r="P143" s="58" t="s">
        <v>131</v>
      </c>
      <c r="Q143" s="58" t="s">
        <v>131</v>
      </c>
      <c r="R143" s="100">
        <f t="shared" si="22"/>
        <v>4.3103999999999996</v>
      </c>
      <c r="S143" s="58">
        <v>82</v>
      </c>
      <c r="T143" s="58">
        <v>74</v>
      </c>
      <c r="U143" s="58">
        <v>8</v>
      </c>
      <c r="V143" s="58">
        <v>15</v>
      </c>
      <c r="W143" s="50" t="str">
        <f t="shared" si="23"/>
        <v>-</v>
      </c>
      <c r="X143" s="50">
        <f t="shared" si="24"/>
        <v>8</v>
      </c>
    </row>
    <row r="144" spans="2:24" x14ac:dyDescent="0.3">
      <c r="B144" s="81" t="str">
        <f t="shared" si="19"/>
        <v>No.12-28 UNF</v>
      </c>
      <c r="C144" s="73" t="s">
        <v>216</v>
      </c>
      <c r="D144" s="73"/>
      <c r="E144" s="71" t="s">
        <v>42</v>
      </c>
      <c r="F144" s="58" t="s">
        <v>226</v>
      </c>
      <c r="G144" s="58">
        <v>28</v>
      </c>
      <c r="H144" s="71" t="s">
        <v>463</v>
      </c>
      <c r="I144" s="78" t="s">
        <v>252</v>
      </c>
      <c r="J144" s="58" t="s">
        <v>313</v>
      </c>
      <c r="K144" s="58" t="s">
        <v>492</v>
      </c>
      <c r="L144" s="85">
        <f t="shared" si="20"/>
        <v>5.4859999999999998</v>
      </c>
      <c r="M144" s="85">
        <f t="shared" si="21"/>
        <v>0.90700000000000003</v>
      </c>
      <c r="N144" s="71">
        <v>60</v>
      </c>
      <c r="O144" s="100">
        <f t="array" ref="O144">IFERROR(INDEX($AD$11:$AE$90,MATCH($B144&amp;$I144,$Y$11:$Y$90&amp;$AC$11:$AC$90,0),MATCH($C144,$AD$9:$AE$9,0)),"-")</f>
        <v>5.3680000000000003</v>
      </c>
      <c r="P144" s="58" t="s">
        <v>131</v>
      </c>
      <c r="Q144" s="58" t="s">
        <v>131</v>
      </c>
      <c r="R144" s="100">
        <f t="shared" si="22"/>
        <v>4.8967999999999998</v>
      </c>
      <c r="S144" s="58">
        <v>86</v>
      </c>
      <c r="T144" s="58">
        <v>78</v>
      </c>
      <c r="U144" s="58">
        <v>8</v>
      </c>
      <c r="V144" s="58">
        <v>15</v>
      </c>
      <c r="W144" s="50" t="str">
        <f t="shared" si="23"/>
        <v>-</v>
      </c>
      <c r="X144" s="50">
        <f t="shared" si="24"/>
        <v>8</v>
      </c>
    </row>
    <row r="145" spans="2:24" x14ac:dyDescent="0.3">
      <c r="B145" s="81" t="str">
        <f t="shared" si="19"/>
        <v>1/4-28 UNF</v>
      </c>
      <c r="C145" s="73" t="s">
        <v>216</v>
      </c>
      <c r="D145" s="73"/>
      <c r="E145" s="71" t="s">
        <v>42</v>
      </c>
      <c r="F145" s="82" t="s">
        <v>41</v>
      </c>
      <c r="G145" s="58">
        <v>28</v>
      </c>
      <c r="H145" s="71" t="s">
        <v>463</v>
      </c>
      <c r="I145" s="78" t="s">
        <v>252</v>
      </c>
      <c r="J145" s="58" t="s">
        <v>313</v>
      </c>
      <c r="K145" s="58" t="s">
        <v>492</v>
      </c>
      <c r="L145" s="85">
        <f t="shared" si="20"/>
        <v>6.35</v>
      </c>
      <c r="M145" s="85">
        <f t="shared" si="21"/>
        <v>0.90700000000000003</v>
      </c>
      <c r="N145" s="71">
        <v>60</v>
      </c>
      <c r="O145" s="100">
        <f t="array" ref="O145">IFERROR(INDEX($AD$11:$AE$90,MATCH($B145&amp;$I145,$Y$11:$Y$90&amp;$AC$11:$AC$90,0),MATCH($C145,$AD$9:$AE$9,0)),"-")</f>
        <v>6.2350000000000003</v>
      </c>
      <c r="P145" s="58" t="s">
        <v>131</v>
      </c>
      <c r="Q145" s="58" t="s">
        <v>131</v>
      </c>
      <c r="R145" s="100">
        <f t="shared" si="22"/>
        <v>5.7607999999999997</v>
      </c>
      <c r="S145" s="58">
        <v>89</v>
      </c>
      <c r="T145" s="58">
        <v>81</v>
      </c>
      <c r="U145" s="58">
        <v>8</v>
      </c>
      <c r="V145" s="58">
        <v>15</v>
      </c>
      <c r="W145" s="50" t="str">
        <f t="shared" si="23"/>
        <v>-</v>
      </c>
      <c r="X145" s="50">
        <f t="shared" si="24"/>
        <v>8</v>
      </c>
    </row>
    <row r="146" spans="2:24" x14ac:dyDescent="0.3">
      <c r="B146" s="81" t="str">
        <f t="shared" si="19"/>
        <v>5/16-24 UNF</v>
      </c>
      <c r="C146" s="73" t="s">
        <v>216</v>
      </c>
      <c r="D146" s="73"/>
      <c r="E146" s="71" t="s">
        <v>42</v>
      </c>
      <c r="F146" s="82" t="s">
        <v>49</v>
      </c>
      <c r="G146" s="58">
        <v>24</v>
      </c>
      <c r="H146" s="71" t="s">
        <v>463</v>
      </c>
      <c r="I146" s="78" t="s">
        <v>252</v>
      </c>
      <c r="J146" s="58" t="s">
        <v>313</v>
      </c>
      <c r="K146" s="58" t="s">
        <v>492</v>
      </c>
      <c r="L146" s="85">
        <f t="shared" si="20"/>
        <v>7.9375</v>
      </c>
      <c r="M146" s="85">
        <f t="shared" si="21"/>
        <v>1.0580000000000001</v>
      </c>
      <c r="N146" s="71">
        <v>60</v>
      </c>
      <c r="O146" s="100">
        <f t="array" ref="O146">IFERROR(INDEX($AD$11:$AE$90,MATCH($B146&amp;$I146,$Y$11:$Y$90&amp;$AC$11:$AC$90,0),MATCH($C146,$AD$9:$AE$9,0)),"-")</f>
        <v>7.798</v>
      </c>
      <c r="P146" s="58" t="s">
        <v>131</v>
      </c>
      <c r="Q146" s="58" t="s">
        <v>131</v>
      </c>
      <c r="R146" s="100">
        <f t="shared" si="22"/>
        <v>7.2500999999999998</v>
      </c>
      <c r="S146" s="58">
        <v>99</v>
      </c>
      <c r="T146" s="58">
        <v>91</v>
      </c>
      <c r="U146" s="58">
        <v>8</v>
      </c>
      <c r="V146" s="58">
        <v>15</v>
      </c>
      <c r="W146" s="50" t="str">
        <f t="shared" si="23"/>
        <v>-</v>
      </c>
      <c r="X146" s="50">
        <f t="shared" si="24"/>
        <v>8</v>
      </c>
    </row>
    <row r="147" spans="2:24" x14ac:dyDescent="0.3">
      <c r="B147" s="81" t="str">
        <f t="shared" si="19"/>
        <v>3/8-24 UNF</v>
      </c>
      <c r="C147" s="73" t="s">
        <v>216</v>
      </c>
      <c r="D147" s="73"/>
      <c r="E147" s="71" t="s">
        <v>42</v>
      </c>
      <c r="F147" s="82" t="s">
        <v>229</v>
      </c>
      <c r="G147" s="58">
        <v>24</v>
      </c>
      <c r="H147" s="71" t="s">
        <v>463</v>
      </c>
      <c r="I147" s="78" t="s">
        <v>252</v>
      </c>
      <c r="J147" s="58" t="s">
        <v>313</v>
      </c>
      <c r="K147" s="58" t="s">
        <v>492</v>
      </c>
      <c r="L147" s="85">
        <f t="shared" si="20"/>
        <v>9.5249999999999986</v>
      </c>
      <c r="M147" s="85">
        <f t="shared" si="21"/>
        <v>1.0580000000000001</v>
      </c>
      <c r="N147" s="71">
        <v>60</v>
      </c>
      <c r="O147" s="100">
        <f t="array" ref="O147">IFERROR(INDEX($AD$11:$AE$90,MATCH($B147&amp;$I147,$Y$11:$Y$90&amp;$AC$11:$AC$90,0),MATCH($C147,$AD$9:$AE$9,0)),"-")</f>
        <v>9.3879999999999999</v>
      </c>
      <c r="P147" s="58" t="s">
        <v>131</v>
      </c>
      <c r="Q147" s="58" t="s">
        <v>131</v>
      </c>
      <c r="R147" s="100">
        <f t="shared" si="22"/>
        <v>8.8376000000000001</v>
      </c>
      <c r="S147" s="58">
        <v>101</v>
      </c>
      <c r="T147" s="58">
        <v>93</v>
      </c>
      <c r="U147" s="58">
        <v>8</v>
      </c>
      <c r="V147" s="58">
        <v>15</v>
      </c>
      <c r="W147" s="50" t="str">
        <f t="shared" si="23"/>
        <v>-</v>
      </c>
      <c r="X147" s="50">
        <f t="shared" si="24"/>
        <v>8</v>
      </c>
    </row>
    <row r="148" spans="2:24" x14ac:dyDescent="0.3">
      <c r="B148" s="81" t="str">
        <f t="shared" si="19"/>
        <v>7/16-20 UNF</v>
      </c>
      <c r="C148" s="73" t="s">
        <v>216</v>
      </c>
      <c r="D148" s="73"/>
      <c r="E148" s="71" t="s">
        <v>42</v>
      </c>
      <c r="F148" s="82" t="s">
        <v>230</v>
      </c>
      <c r="G148" s="58">
        <v>20</v>
      </c>
      <c r="H148" s="71" t="s">
        <v>463</v>
      </c>
      <c r="I148" s="78" t="s">
        <v>252</v>
      </c>
      <c r="J148" s="58" t="s">
        <v>313</v>
      </c>
      <c r="K148" s="58" t="s">
        <v>492</v>
      </c>
      <c r="L148" s="85">
        <f t="shared" si="20"/>
        <v>11.112499999999999</v>
      </c>
      <c r="M148" s="85">
        <f t="shared" si="21"/>
        <v>1.27</v>
      </c>
      <c r="N148" s="71">
        <v>60</v>
      </c>
      <c r="O148" s="100">
        <f t="array" ref="O148">IFERROR(INDEX($AD$11:$AE$90,MATCH($B148&amp;$I148,$Y$11:$Y$90&amp;$AC$11:$AC$90,0),MATCH($C148,$AD$9:$AE$9,0)),"-")</f>
        <v>10.941000000000001</v>
      </c>
      <c r="P148" s="58" t="s">
        <v>131</v>
      </c>
      <c r="Q148" s="58" t="s">
        <v>131</v>
      </c>
      <c r="R148" s="100">
        <f t="shared" si="22"/>
        <v>10.287599999999999</v>
      </c>
      <c r="S148" s="58">
        <v>112</v>
      </c>
      <c r="T148" s="58">
        <v>104</v>
      </c>
      <c r="U148" s="58">
        <v>8</v>
      </c>
      <c r="V148" s="58">
        <v>15</v>
      </c>
      <c r="W148" s="50" t="str">
        <f t="shared" si="23"/>
        <v>-</v>
      </c>
      <c r="X148" s="50">
        <f t="shared" si="24"/>
        <v>8</v>
      </c>
    </row>
    <row r="149" spans="2:24" x14ac:dyDescent="0.3">
      <c r="B149" s="81" t="str">
        <f t="shared" si="19"/>
        <v>1/2-20 UNF</v>
      </c>
      <c r="C149" s="73" t="s">
        <v>216</v>
      </c>
      <c r="D149" s="73"/>
      <c r="E149" s="71" t="s">
        <v>42</v>
      </c>
      <c r="F149" s="82" t="s">
        <v>50</v>
      </c>
      <c r="G149" s="58">
        <v>20</v>
      </c>
      <c r="H149" s="71" t="s">
        <v>463</v>
      </c>
      <c r="I149" s="78" t="s">
        <v>252</v>
      </c>
      <c r="J149" s="58" t="s">
        <v>313</v>
      </c>
      <c r="K149" s="58" t="s">
        <v>492</v>
      </c>
      <c r="L149" s="85">
        <f t="shared" si="20"/>
        <v>12.7</v>
      </c>
      <c r="M149" s="85">
        <f t="shared" si="21"/>
        <v>1.27</v>
      </c>
      <c r="N149" s="71">
        <v>60</v>
      </c>
      <c r="O149" s="100">
        <f t="array" ref="O149">IFERROR(INDEX($AD$11:$AE$90,MATCH($B149&amp;$I149,$Y$11:$Y$90&amp;$AC$11:$AC$90,0),MATCH($C149,$AD$9:$AE$9,0)),"-")</f>
        <v>12.531000000000001</v>
      </c>
      <c r="P149" s="58" t="s">
        <v>131</v>
      </c>
      <c r="Q149" s="58" t="s">
        <v>131</v>
      </c>
      <c r="R149" s="100">
        <f t="shared" si="22"/>
        <v>11.8751</v>
      </c>
      <c r="S149" s="58">
        <v>115</v>
      </c>
      <c r="T149" s="58">
        <v>107</v>
      </c>
      <c r="U149" s="58">
        <v>8</v>
      </c>
      <c r="V149" s="58">
        <v>15</v>
      </c>
      <c r="W149" s="50" t="str">
        <f t="shared" si="23"/>
        <v>-</v>
      </c>
      <c r="X149" s="50">
        <f t="shared" si="24"/>
        <v>8</v>
      </c>
    </row>
    <row r="150" spans="2:24" x14ac:dyDescent="0.3">
      <c r="B150" s="81" t="str">
        <f t="shared" si="19"/>
        <v>9/16-18 UNF</v>
      </c>
      <c r="C150" s="73" t="s">
        <v>216</v>
      </c>
      <c r="D150" s="73"/>
      <c r="E150" s="71" t="s">
        <v>42</v>
      </c>
      <c r="F150" s="82" t="s">
        <v>51</v>
      </c>
      <c r="G150" s="58">
        <v>18</v>
      </c>
      <c r="H150" s="71" t="s">
        <v>463</v>
      </c>
      <c r="I150" s="78" t="s">
        <v>252</v>
      </c>
      <c r="J150" s="58" t="s">
        <v>313</v>
      </c>
      <c r="K150" s="58" t="s">
        <v>492</v>
      </c>
      <c r="L150" s="85">
        <f t="shared" si="20"/>
        <v>14.2875</v>
      </c>
      <c r="M150" s="85">
        <f t="shared" si="21"/>
        <v>1.411</v>
      </c>
      <c r="N150" s="71">
        <v>60</v>
      </c>
      <c r="O150" s="100">
        <f t="array" ref="O150">IFERROR(INDEX($AD$11:$AE$90,MATCH($B150&amp;$I150,$Y$11:$Y$90&amp;$AC$11:$AC$90,0),MATCH($C150,$AD$9:$AE$9,0)),"-")</f>
        <v>14.093</v>
      </c>
      <c r="P150" s="58" t="s">
        <v>131</v>
      </c>
      <c r="Q150" s="58" t="s">
        <v>131</v>
      </c>
      <c r="R150" s="100">
        <f t="shared" si="22"/>
        <v>13.371</v>
      </c>
      <c r="S150" s="58">
        <v>119</v>
      </c>
      <c r="T150" s="58">
        <v>111</v>
      </c>
      <c r="U150" s="58">
        <v>8</v>
      </c>
      <c r="V150" s="58">
        <v>10</v>
      </c>
      <c r="W150" s="50" t="str">
        <f t="shared" si="23"/>
        <v>-</v>
      </c>
      <c r="X150" s="50">
        <f t="shared" si="24"/>
        <v>8</v>
      </c>
    </row>
    <row r="151" spans="2:24" x14ac:dyDescent="0.3">
      <c r="B151" s="81" t="str">
        <f t="shared" si="19"/>
        <v>5/8-18 UNF</v>
      </c>
      <c r="C151" s="73" t="s">
        <v>216</v>
      </c>
      <c r="D151" s="73"/>
      <c r="E151" s="71" t="s">
        <v>42</v>
      </c>
      <c r="F151" s="82" t="s">
        <v>233</v>
      </c>
      <c r="G151" s="58">
        <v>18</v>
      </c>
      <c r="H151" s="71" t="s">
        <v>463</v>
      </c>
      <c r="I151" s="78" t="s">
        <v>252</v>
      </c>
      <c r="J151" s="58" t="s">
        <v>313</v>
      </c>
      <c r="K151" s="58" t="s">
        <v>492</v>
      </c>
      <c r="L151" s="85">
        <f t="shared" si="20"/>
        <v>15.875</v>
      </c>
      <c r="M151" s="85">
        <f t="shared" si="21"/>
        <v>1.411</v>
      </c>
      <c r="N151" s="71">
        <v>60</v>
      </c>
      <c r="O151" s="100">
        <f t="array" ref="O151">IFERROR(INDEX($AD$11:$AE$90,MATCH($B151&amp;$I151,$Y$11:$Y$90&amp;$AC$11:$AC$90,0),MATCH($C151,$AD$9:$AE$9,0)),"-")</f>
        <v>15.683</v>
      </c>
      <c r="P151" s="58" t="s">
        <v>131</v>
      </c>
      <c r="Q151" s="58" t="s">
        <v>131</v>
      </c>
      <c r="R151" s="100">
        <f t="shared" si="22"/>
        <v>14.958500000000001</v>
      </c>
      <c r="S151" s="58">
        <v>122</v>
      </c>
      <c r="T151" s="58">
        <v>114</v>
      </c>
      <c r="U151" s="58">
        <v>8</v>
      </c>
      <c r="V151" s="58">
        <v>10</v>
      </c>
      <c r="W151" s="50" t="str">
        <f t="shared" si="23"/>
        <v>-</v>
      </c>
      <c r="X151" s="50">
        <f t="shared" si="24"/>
        <v>8</v>
      </c>
    </row>
    <row r="152" spans="2:24" x14ac:dyDescent="0.3">
      <c r="B152" s="81" t="str">
        <f t="shared" si="19"/>
        <v>3/4-16 UNF</v>
      </c>
      <c r="C152" s="73" t="s">
        <v>216</v>
      </c>
      <c r="D152" s="73"/>
      <c r="E152" s="71" t="s">
        <v>42</v>
      </c>
      <c r="F152" s="82" t="s">
        <v>74</v>
      </c>
      <c r="G152" s="58">
        <v>16</v>
      </c>
      <c r="H152" s="71" t="s">
        <v>463</v>
      </c>
      <c r="I152" s="78" t="s">
        <v>252</v>
      </c>
      <c r="J152" s="58" t="s">
        <v>313</v>
      </c>
      <c r="K152" s="58" t="s">
        <v>492</v>
      </c>
      <c r="L152" s="85">
        <f t="shared" si="20"/>
        <v>19.049999999999997</v>
      </c>
      <c r="M152" s="85">
        <f t="shared" si="21"/>
        <v>1.5880000000000001</v>
      </c>
      <c r="N152" s="71">
        <v>60</v>
      </c>
      <c r="O152" s="100">
        <f t="array" ref="O152">IFERROR(INDEX($AD$11:$AE$90,MATCH($B152&amp;$I152,$Y$11:$Y$90&amp;$AC$11:$AC$90,0),MATCH($C152,$AD$9:$AE$9,0)),"-")</f>
        <v>18.829999999999998</v>
      </c>
      <c r="P152" s="58" t="s">
        <v>131</v>
      </c>
      <c r="Q152" s="58" t="s">
        <v>131</v>
      </c>
      <c r="R152" s="100">
        <f t="shared" si="22"/>
        <v>18.018899999999999</v>
      </c>
      <c r="S152" s="58">
        <v>132</v>
      </c>
      <c r="T152" s="58">
        <v>124</v>
      </c>
      <c r="U152" s="58">
        <v>8</v>
      </c>
      <c r="V152" s="58">
        <v>10</v>
      </c>
      <c r="W152" s="50" t="str">
        <f t="shared" si="23"/>
        <v>-</v>
      </c>
      <c r="X152" s="50">
        <f t="shared" si="24"/>
        <v>8</v>
      </c>
    </row>
    <row r="153" spans="2:24" x14ac:dyDescent="0.3">
      <c r="B153" s="81" t="str">
        <f t="shared" si="19"/>
        <v>7/8-14 UNF</v>
      </c>
      <c r="C153" s="73" t="s">
        <v>216</v>
      </c>
      <c r="D153" s="73"/>
      <c r="E153" s="71" t="s">
        <v>42</v>
      </c>
      <c r="F153" s="82" t="s">
        <v>235</v>
      </c>
      <c r="G153" s="58">
        <v>14</v>
      </c>
      <c r="H153" s="71" t="s">
        <v>463</v>
      </c>
      <c r="I153" s="78" t="s">
        <v>252</v>
      </c>
      <c r="J153" s="58" t="s">
        <v>313</v>
      </c>
      <c r="K153" s="58" t="s">
        <v>492</v>
      </c>
      <c r="L153" s="85">
        <f t="shared" si="20"/>
        <v>22.224999999999998</v>
      </c>
      <c r="M153" s="85">
        <f t="shared" si="21"/>
        <v>1.8140000000000001</v>
      </c>
      <c r="N153" s="71">
        <v>60</v>
      </c>
      <c r="O153" s="100">
        <f t="array" ref="O153">IFERROR(INDEX($AD$11:$AE$90,MATCH($B153&amp;$I153,$Y$11:$Y$90&amp;$AC$11:$AC$90,0),MATCH($C153,$AD$9:$AE$9,0)),"-")</f>
        <v>21.966999999999999</v>
      </c>
      <c r="P153" s="58" t="s">
        <v>131</v>
      </c>
      <c r="Q153" s="58" t="s">
        <v>131</v>
      </c>
      <c r="R153" s="100">
        <f t="shared" si="22"/>
        <v>21.046600000000002</v>
      </c>
      <c r="S153" s="58">
        <v>143</v>
      </c>
      <c r="T153" s="58">
        <v>135</v>
      </c>
      <c r="U153" s="58">
        <v>8</v>
      </c>
      <c r="V153" s="58">
        <v>10</v>
      </c>
      <c r="W153" s="50" t="str">
        <f t="shared" si="23"/>
        <v>-</v>
      </c>
      <c r="X153" s="50">
        <f t="shared" si="24"/>
        <v>8</v>
      </c>
    </row>
    <row r="154" spans="2:24" x14ac:dyDescent="0.3">
      <c r="B154" s="81" t="str">
        <f t="shared" si="19"/>
        <v>1-12 UNF</v>
      </c>
      <c r="C154" s="73" t="s">
        <v>216</v>
      </c>
      <c r="D154" s="73"/>
      <c r="E154" s="71" t="s">
        <v>42</v>
      </c>
      <c r="F154" s="82" t="s">
        <v>236</v>
      </c>
      <c r="G154" s="58">
        <v>12</v>
      </c>
      <c r="H154" s="71" t="s">
        <v>463</v>
      </c>
      <c r="I154" s="78" t="s">
        <v>252</v>
      </c>
      <c r="J154" s="58" t="s">
        <v>313</v>
      </c>
      <c r="K154" s="58" t="s">
        <v>492</v>
      </c>
      <c r="L154" s="85">
        <f t="shared" si="20"/>
        <v>25.4</v>
      </c>
      <c r="M154" s="85">
        <f t="shared" si="21"/>
        <v>2.117</v>
      </c>
      <c r="N154" s="71">
        <v>60</v>
      </c>
      <c r="O154" s="100">
        <f t="array" ref="O154">IFERROR(INDEX($AD$11:$AE$90,MATCH($B154&amp;$I154,$Y$11:$Y$90&amp;$AC$11:$AC$90,0),MATCH($C154,$AD$9:$AE$9,0)),"-")</f>
        <v>25.087</v>
      </c>
      <c r="P154" s="58" t="s">
        <v>131</v>
      </c>
      <c r="Q154" s="58" t="s">
        <v>131</v>
      </c>
      <c r="R154" s="100">
        <f t="shared" si="22"/>
        <v>24.025200000000002</v>
      </c>
      <c r="S154" s="58">
        <v>152</v>
      </c>
      <c r="T154" s="58">
        <v>144</v>
      </c>
      <c r="U154" s="58">
        <v>8</v>
      </c>
      <c r="V154" s="58">
        <v>10</v>
      </c>
      <c r="W154" s="50" t="str">
        <f t="shared" si="23"/>
        <v>-</v>
      </c>
      <c r="X154" s="50">
        <f t="shared" si="24"/>
        <v>8</v>
      </c>
    </row>
    <row r="155" spans="2:24" x14ac:dyDescent="0.3">
      <c r="B155" s="81" t="str">
        <f t="shared" si="19"/>
        <v>1 1/8-12 UNF</v>
      </c>
      <c r="C155" s="73" t="s">
        <v>216</v>
      </c>
      <c r="D155" s="73"/>
      <c r="E155" s="71" t="s">
        <v>42</v>
      </c>
      <c r="F155" s="82" t="s">
        <v>55</v>
      </c>
      <c r="G155" s="58">
        <v>12</v>
      </c>
      <c r="H155" s="71" t="s">
        <v>463</v>
      </c>
      <c r="I155" s="78" t="s">
        <v>252</v>
      </c>
      <c r="J155" s="58" t="s">
        <v>313</v>
      </c>
      <c r="K155" s="58" t="s">
        <v>492</v>
      </c>
      <c r="L155" s="85">
        <f t="shared" si="20"/>
        <v>28.574999999999999</v>
      </c>
      <c r="M155" s="85">
        <f t="shared" si="21"/>
        <v>2.117</v>
      </c>
      <c r="N155" s="71">
        <v>60</v>
      </c>
      <c r="O155" s="100">
        <f t="array" ref="O155">IFERROR(INDEX($AD$11:$AE$90,MATCH($B155&amp;$I155,$Y$11:$Y$90&amp;$AC$11:$AC$90,0),MATCH($C155,$AD$9:$AE$9,0)),"-")</f>
        <v>28.266999999999999</v>
      </c>
      <c r="P155" s="58" t="s">
        <v>131</v>
      </c>
      <c r="Q155" s="58" t="s">
        <v>131</v>
      </c>
      <c r="R155" s="100">
        <f t="shared" si="22"/>
        <v>27.200199999999999</v>
      </c>
      <c r="S155" s="58">
        <v>157</v>
      </c>
      <c r="T155" s="58">
        <v>149</v>
      </c>
      <c r="U155" s="58">
        <v>8</v>
      </c>
      <c r="V155" s="58">
        <v>10</v>
      </c>
      <c r="W155" s="50" t="str">
        <f t="shared" si="23"/>
        <v>-</v>
      </c>
      <c r="X155" s="50">
        <f t="shared" si="24"/>
        <v>8</v>
      </c>
    </row>
    <row r="156" spans="2:24" x14ac:dyDescent="0.3">
      <c r="B156" s="81" t="str">
        <f t="shared" si="19"/>
        <v>1 1/4-12 UNF</v>
      </c>
      <c r="C156" s="73" t="s">
        <v>216</v>
      </c>
      <c r="D156" s="73"/>
      <c r="E156" s="71" t="s">
        <v>42</v>
      </c>
      <c r="F156" s="82" t="s">
        <v>238</v>
      </c>
      <c r="G156" s="58">
        <v>12</v>
      </c>
      <c r="H156" s="71" t="s">
        <v>463</v>
      </c>
      <c r="I156" s="78" t="s">
        <v>252</v>
      </c>
      <c r="J156" s="58" t="s">
        <v>313</v>
      </c>
      <c r="K156" s="58" t="s">
        <v>492</v>
      </c>
      <c r="L156" s="85">
        <f t="shared" si="20"/>
        <v>31.75</v>
      </c>
      <c r="M156" s="85">
        <f t="shared" si="21"/>
        <v>2.117</v>
      </c>
      <c r="N156" s="71">
        <v>60</v>
      </c>
      <c r="O156" s="100">
        <f t="array" ref="O156">IFERROR(INDEX($AD$11:$AE$90,MATCH($B156&amp;$I156,$Y$11:$Y$90&amp;$AC$11:$AC$90,0),MATCH($C156,$AD$9:$AE$9,0)),"-")</f>
        <v>31.445</v>
      </c>
      <c r="P156" s="58" t="s">
        <v>131</v>
      </c>
      <c r="Q156" s="58" t="s">
        <v>131</v>
      </c>
      <c r="R156" s="100">
        <f t="shared" si="22"/>
        <v>30.3752</v>
      </c>
      <c r="S156" s="58">
        <v>160</v>
      </c>
      <c r="T156" s="58">
        <v>152</v>
      </c>
      <c r="U156" s="58">
        <v>8</v>
      </c>
      <c r="V156" s="58">
        <v>10</v>
      </c>
      <c r="W156" s="50" t="str">
        <f t="shared" si="23"/>
        <v>-</v>
      </c>
      <c r="X156" s="50">
        <f t="shared" si="24"/>
        <v>8</v>
      </c>
    </row>
    <row r="157" spans="2:24" x14ac:dyDescent="0.3">
      <c r="B157" s="81" t="str">
        <f t="shared" si="19"/>
        <v>1 3/8-12 UNF</v>
      </c>
      <c r="C157" s="73" t="s">
        <v>216</v>
      </c>
      <c r="D157" s="73"/>
      <c r="E157" s="71" t="s">
        <v>42</v>
      </c>
      <c r="F157" s="82" t="s">
        <v>239</v>
      </c>
      <c r="G157" s="58">
        <v>12</v>
      </c>
      <c r="H157" s="71" t="s">
        <v>463</v>
      </c>
      <c r="I157" s="78" t="s">
        <v>252</v>
      </c>
      <c r="J157" s="58" t="s">
        <v>313</v>
      </c>
      <c r="K157" s="58" t="s">
        <v>492</v>
      </c>
      <c r="L157" s="85">
        <f t="shared" si="20"/>
        <v>34.924999999999997</v>
      </c>
      <c r="M157" s="85">
        <f t="shared" si="21"/>
        <v>2.117</v>
      </c>
      <c r="N157" s="71">
        <v>60</v>
      </c>
      <c r="O157" s="100">
        <f t="array" ref="O157">IFERROR(INDEX($AD$11:$AE$90,MATCH($B157&amp;$I157,$Y$11:$Y$90&amp;$AC$11:$AC$90,0),MATCH($C157,$AD$9:$AE$9,0)),"-")</f>
        <v>34.622</v>
      </c>
      <c r="P157" s="58" t="s">
        <v>131</v>
      </c>
      <c r="Q157" s="58" t="s">
        <v>131</v>
      </c>
      <c r="R157" s="100">
        <f t="shared" si="22"/>
        <v>33.550199999999997</v>
      </c>
      <c r="S157" s="58">
        <v>162</v>
      </c>
      <c r="T157" s="58">
        <v>154</v>
      </c>
      <c r="U157" s="58">
        <v>8</v>
      </c>
      <c r="V157" s="58">
        <v>10</v>
      </c>
      <c r="W157" s="50" t="str">
        <f t="shared" si="23"/>
        <v>-</v>
      </c>
      <c r="X157" s="50">
        <f t="shared" si="24"/>
        <v>8</v>
      </c>
    </row>
    <row r="158" spans="2:24" x14ac:dyDescent="0.3">
      <c r="B158" s="81" t="str">
        <f t="shared" si="19"/>
        <v>1 1/2-12 UNF</v>
      </c>
      <c r="C158" s="73" t="s">
        <v>216</v>
      </c>
      <c r="D158" s="73"/>
      <c r="E158" s="71" t="s">
        <v>42</v>
      </c>
      <c r="F158" s="82" t="s">
        <v>54</v>
      </c>
      <c r="G158" s="58">
        <v>12</v>
      </c>
      <c r="H158" s="71" t="s">
        <v>463</v>
      </c>
      <c r="I158" s="78" t="s">
        <v>252</v>
      </c>
      <c r="J158" s="58" t="s">
        <v>313</v>
      </c>
      <c r="K158" s="58" t="s">
        <v>492</v>
      </c>
      <c r="L158" s="85">
        <f t="shared" si="20"/>
        <v>38.099999999999994</v>
      </c>
      <c r="M158" s="85">
        <f t="shared" si="21"/>
        <v>2.117</v>
      </c>
      <c r="N158" s="71">
        <v>60</v>
      </c>
      <c r="O158" s="100">
        <f t="array" ref="O158">IFERROR(INDEX($AD$11:$AE$90,MATCH($B158&amp;$I158,$Y$11:$Y$90&amp;$AC$11:$AC$90,0),MATCH($C158,$AD$9:$AE$9,0)),"-")</f>
        <v>37.802</v>
      </c>
      <c r="P158" s="58" t="s">
        <v>131</v>
      </c>
      <c r="Q158" s="58" t="s">
        <v>131</v>
      </c>
      <c r="R158" s="100">
        <f t="shared" si="22"/>
        <v>36.725200000000001</v>
      </c>
      <c r="S158" s="58">
        <v>167</v>
      </c>
      <c r="T158" s="58">
        <v>159</v>
      </c>
      <c r="U158" s="58">
        <v>8</v>
      </c>
      <c r="V158" s="58">
        <v>10</v>
      </c>
      <c r="W158" s="50" t="str">
        <f t="shared" si="23"/>
        <v>-</v>
      </c>
      <c r="X158" s="50">
        <f t="shared" si="24"/>
        <v>8</v>
      </c>
    </row>
    <row r="159" spans="2:24" x14ac:dyDescent="0.3">
      <c r="B159" s="83" t="str">
        <f t="shared" si="19"/>
        <v>No.0-80 UNF</v>
      </c>
      <c r="C159" s="77" t="s">
        <v>216</v>
      </c>
      <c r="D159" s="77"/>
      <c r="E159" s="74" t="s">
        <v>42</v>
      </c>
      <c r="F159" s="75" t="s">
        <v>265</v>
      </c>
      <c r="G159" s="75">
        <v>80</v>
      </c>
      <c r="H159" s="74" t="s">
        <v>463</v>
      </c>
      <c r="I159" s="80" t="s">
        <v>309</v>
      </c>
      <c r="J159" s="75" t="s">
        <v>313</v>
      </c>
      <c r="K159" s="58" t="s">
        <v>492</v>
      </c>
      <c r="L159" s="85">
        <f t="shared" si="20"/>
        <v>1.524</v>
      </c>
      <c r="M159" s="85">
        <f t="shared" si="21"/>
        <v>0.318</v>
      </c>
      <c r="N159" s="74">
        <v>60</v>
      </c>
      <c r="O159" s="101">
        <f t="array" ref="O159">IFERROR(INDEX($AD$11:$AE$90,MATCH($B159&amp;$I159,$Y$11:$Y$90&amp;$AC$11:$AC$90,0),MATCH($C159,$AD$9:$AE$9,0)),"-")</f>
        <v>1.5129999999999999</v>
      </c>
      <c r="P159" s="75" t="s">
        <v>131</v>
      </c>
      <c r="Q159" s="75" t="s">
        <v>131</v>
      </c>
      <c r="R159" s="101">
        <f t="shared" si="22"/>
        <v>1.3178000000000001</v>
      </c>
      <c r="S159" s="75">
        <v>63</v>
      </c>
      <c r="T159" s="75">
        <v>58</v>
      </c>
      <c r="U159" s="75">
        <v>5</v>
      </c>
      <c r="V159" s="75">
        <v>30</v>
      </c>
      <c r="W159" s="50" t="str">
        <f t="shared" si="23"/>
        <v>-</v>
      </c>
      <c r="X159" s="50">
        <f t="shared" si="24"/>
        <v>5</v>
      </c>
    </row>
    <row r="160" spans="2:24" x14ac:dyDescent="0.3">
      <c r="B160" s="83" t="str">
        <f t="shared" si="19"/>
        <v>No.1-72 UNF</v>
      </c>
      <c r="C160" s="77" t="s">
        <v>216</v>
      </c>
      <c r="D160" s="77"/>
      <c r="E160" s="74" t="s">
        <v>42</v>
      </c>
      <c r="F160" s="75" t="s">
        <v>224</v>
      </c>
      <c r="G160" s="75">
        <v>72</v>
      </c>
      <c r="H160" s="74" t="s">
        <v>463</v>
      </c>
      <c r="I160" s="80" t="s">
        <v>309</v>
      </c>
      <c r="J160" s="75" t="s">
        <v>313</v>
      </c>
      <c r="K160" s="58" t="s">
        <v>492</v>
      </c>
      <c r="L160" s="85">
        <f t="shared" si="20"/>
        <v>1.8540000000000001</v>
      </c>
      <c r="M160" s="85">
        <f t="shared" si="21"/>
        <v>0.35299999999999998</v>
      </c>
      <c r="N160" s="74">
        <v>60</v>
      </c>
      <c r="O160" s="101">
        <f t="array" ref="O160">IFERROR(INDEX($AD$11:$AE$90,MATCH($B160&amp;$I160,$Y$11:$Y$90&amp;$AC$11:$AC$90,0),MATCH($C160,$AD$9:$AE$9,0)),"-")</f>
        <v>1.8420000000000001</v>
      </c>
      <c r="P160" s="75" t="s">
        <v>131</v>
      </c>
      <c r="Q160" s="75" t="s">
        <v>131</v>
      </c>
      <c r="R160" s="101">
        <f t="shared" si="22"/>
        <v>1.6249</v>
      </c>
      <c r="S160" s="75">
        <v>68</v>
      </c>
      <c r="T160" s="75">
        <v>63</v>
      </c>
      <c r="U160" s="75">
        <v>5</v>
      </c>
      <c r="V160" s="75">
        <v>30</v>
      </c>
      <c r="W160" s="50" t="str">
        <f t="shared" si="23"/>
        <v>-</v>
      </c>
      <c r="X160" s="50">
        <f t="shared" si="24"/>
        <v>5</v>
      </c>
    </row>
    <row r="161" spans="2:24" x14ac:dyDescent="0.3">
      <c r="B161" s="83" t="str">
        <f t="shared" si="19"/>
        <v>No.2-64 UNF</v>
      </c>
      <c r="C161" s="77" t="s">
        <v>216</v>
      </c>
      <c r="D161" s="77"/>
      <c r="E161" s="74" t="s">
        <v>42</v>
      </c>
      <c r="F161" s="75" t="s">
        <v>111</v>
      </c>
      <c r="G161" s="75">
        <v>64</v>
      </c>
      <c r="H161" s="74" t="s">
        <v>463</v>
      </c>
      <c r="I161" s="80" t="s">
        <v>309</v>
      </c>
      <c r="J161" s="75" t="s">
        <v>313</v>
      </c>
      <c r="K161" s="58" t="s">
        <v>492</v>
      </c>
      <c r="L161" s="85">
        <f t="shared" si="20"/>
        <v>2.1840000000000002</v>
      </c>
      <c r="M161" s="85">
        <f t="shared" si="21"/>
        <v>0.39700000000000002</v>
      </c>
      <c r="N161" s="74">
        <v>60</v>
      </c>
      <c r="O161" s="101">
        <f t="array" ref="O161">IFERROR(INDEX($AD$11:$AE$90,MATCH($B161&amp;$I161,$Y$11:$Y$90&amp;$AC$11:$AC$90,0),MATCH($C161,$AD$9:$AE$9,0)),"-")</f>
        <v>2.1680000000000001</v>
      </c>
      <c r="P161" s="75" t="s">
        <v>131</v>
      </c>
      <c r="Q161" s="75" t="s">
        <v>131</v>
      </c>
      <c r="R161" s="101">
        <f t="shared" si="22"/>
        <v>1.9261999999999999</v>
      </c>
      <c r="S161" s="75">
        <v>73</v>
      </c>
      <c r="T161" s="75">
        <v>68</v>
      </c>
      <c r="U161" s="75">
        <v>5</v>
      </c>
      <c r="V161" s="75">
        <v>30</v>
      </c>
      <c r="W161" s="50" t="str">
        <f t="shared" si="23"/>
        <v>-</v>
      </c>
      <c r="X161" s="50">
        <f t="shared" si="24"/>
        <v>5</v>
      </c>
    </row>
    <row r="162" spans="2:24" x14ac:dyDescent="0.3">
      <c r="B162" s="83" t="str">
        <f t="shared" si="19"/>
        <v>No.3-56 UNF</v>
      </c>
      <c r="C162" s="77" t="s">
        <v>216</v>
      </c>
      <c r="D162" s="77"/>
      <c r="E162" s="74" t="s">
        <v>42</v>
      </c>
      <c r="F162" s="75" t="s">
        <v>112</v>
      </c>
      <c r="G162" s="75">
        <v>56</v>
      </c>
      <c r="H162" s="74" t="s">
        <v>463</v>
      </c>
      <c r="I162" s="80" t="s">
        <v>309</v>
      </c>
      <c r="J162" s="75" t="s">
        <v>313</v>
      </c>
      <c r="K162" s="58" t="s">
        <v>492</v>
      </c>
      <c r="L162" s="85">
        <f t="shared" si="20"/>
        <v>2.5150000000000001</v>
      </c>
      <c r="M162" s="85">
        <f t="shared" si="21"/>
        <v>0.45400000000000001</v>
      </c>
      <c r="N162" s="74">
        <v>60</v>
      </c>
      <c r="O162" s="101">
        <f t="array" ref="O162">IFERROR(INDEX($AD$11:$AE$90,MATCH($B162&amp;$I162,$Y$11:$Y$90&amp;$AC$11:$AC$90,0),MATCH($C162,$AD$9:$AE$9,0)),"-")</f>
        <v>2.4870000000000001</v>
      </c>
      <c r="P162" s="75" t="s">
        <v>131</v>
      </c>
      <c r="Q162" s="75" t="s">
        <v>131</v>
      </c>
      <c r="R162" s="101">
        <f t="shared" si="22"/>
        <v>2.2204000000000002</v>
      </c>
      <c r="S162" s="75">
        <v>76</v>
      </c>
      <c r="T162" s="75">
        <v>71</v>
      </c>
      <c r="U162" s="75">
        <v>5</v>
      </c>
      <c r="V162" s="75">
        <v>30</v>
      </c>
      <c r="W162" s="50" t="str">
        <f t="shared" si="23"/>
        <v>-</v>
      </c>
      <c r="X162" s="50">
        <f t="shared" si="24"/>
        <v>5</v>
      </c>
    </row>
    <row r="163" spans="2:24" x14ac:dyDescent="0.3">
      <c r="B163" s="83" t="str">
        <f t="shared" si="19"/>
        <v>No.4-48 UNF</v>
      </c>
      <c r="C163" s="77" t="s">
        <v>216</v>
      </c>
      <c r="D163" s="77"/>
      <c r="E163" s="74" t="s">
        <v>42</v>
      </c>
      <c r="F163" s="75" t="s">
        <v>113</v>
      </c>
      <c r="G163" s="75">
        <v>48</v>
      </c>
      <c r="H163" s="74" t="s">
        <v>463</v>
      </c>
      <c r="I163" s="80" t="s">
        <v>309</v>
      </c>
      <c r="J163" s="75" t="s">
        <v>313</v>
      </c>
      <c r="K163" s="58" t="s">
        <v>492</v>
      </c>
      <c r="L163" s="85">
        <f t="shared" si="20"/>
        <v>2.8450000000000002</v>
      </c>
      <c r="M163" s="85">
        <f t="shared" si="21"/>
        <v>0.52900000000000003</v>
      </c>
      <c r="N163" s="74">
        <v>60</v>
      </c>
      <c r="O163" s="101">
        <f t="array" ref="O163">IFERROR(INDEX($AD$11:$AE$90,MATCH($B163&amp;$I163,$Y$11:$Y$90&amp;$AC$11:$AC$90,0),MATCH($C163,$AD$9:$AE$9,0)),"-")</f>
        <v>2.8090000000000002</v>
      </c>
      <c r="P163" s="75" t="s">
        <v>131</v>
      </c>
      <c r="Q163" s="75" t="s">
        <v>131</v>
      </c>
      <c r="R163" s="101">
        <f t="shared" si="22"/>
        <v>2.5013000000000001</v>
      </c>
      <c r="S163" s="75">
        <v>83</v>
      </c>
      <c r="T163" s="75">
        <v>78</v>
      </c>
      <c r="U163" s="75">
        <v>5</v>
      </c>
      <c r="V163" s="75">
        <v>30</v>
      </c>
      <c r="W163" s="50" t="str">
        <f t="shared" si="23"/>
        <v>-</v>
      </c>
      <c r="X163" s="50">
        <f t="shared" si="24"/>
        <v>5</v>
      </c>
    </row>
    <row r="164" spans="2:24" x14ac:dyDescent="0.3">
      <c r="B164" s="83" t="str">
        <f t="shared" si="19"/>
        <v>No.5-44 UNF</v>
      </c>
      <c r="C164" s="77" t="s">
        <v>216</v>
      </c>
      <c r="D164" s="77"/>
      <c r="E164" s="74" t="s">
        <v>42</v>
      </c>
      <c r="F164" s="75" t="s">
        <v>114</v>
      </c>
      <c r="G164" s="75">
        <v>44</v>
      </c>
      <c r="H164" s="74" t="s">
        <v>463</v>
      </c>
      <c r="I164" s="80" t="s">
        <v>309</v>
      </c>
      <c r="J164" s="75" t="s">
        <v>313</v>
      </c>
      <c r="K164" s="58" t="s">
        <v>492</v>
      </c>
      <c r="L164" s="85">
        <f t="shared" si="20"/>
        <v>3.1749999999999998</v>
      </c>
      <c r="M164" s="85">
        <f t="shared" si="21"/>
        <v>0.57699999999999996</v>
      </c>
      <c r="N164" s="74">
        <v>60</v>
      </c>
      <c r="O164" s="101">
        <f t="array" ref="O164">IFERROR(INDEX($AD$11:$AE$90,MATCH($B164&amp;$I164,$Y$11:$Y$90&amp;$AC$11:$AC$90,0),MATCH($C164,$AD$9:$AE$9,0)),"-")</f>
        <v>3.13</v>
      </c>
      <c r="P164" s="75" t="s">
        <v>131</v>
      </c>
      <c r="Q164" s="75" t="s">
        <v>131</v>
      </c>
      <c r="R164" s="101">
        <f t="shared" si="22"/>
        <v>2.8001</v>
      </c>
      <c r="S164" s="75">
        <v>86</v>
      </c>
      <c r="T164" s="75">
        <v>81</v>
      </c>
      <c r="U164" s="75">
        <v>5</v>
      </c>
      <c r="V164" s="75">
        <v>20</v>
      </c>
      <c r="W164" s="50" t="str">
        <f t="shared" si="23"/>
        <v>-</v>
      </c>
      <c r="X164" s="50">
        <f t="shared" si="24"/>
        <v>5</v>
      </c>
    </row>
    <row r="165" spans="2:24" x14ac:dyDescent="0.3">
      <c r="B165" s="83" t="str">
        <f t="shared" si="19"/>
        <v>No.6-40 UNF</v>
      </c>
      <c r="C165" s="77" t="s">
        <v>216</v>
      </c>
      <c r="D165" s="77"/>
      <c r="E165" s="74" t="s">
        <v>42</v>
      </c>
      <c r="F165" s="75" t="s">
        <v>115</v>
      </c>
      <c r="G165" s="75">
        <v>40</v>
      </c>
      <c r="H165" s="74" t="s">
        <v>463</v>
      </c>
      <c r="I165" s="80" t="s">
        <v>309</v>
      </c>
      <c r="J165" s="75" t="s">
        <v>313</v>
      </c>
      <c r="K165" s="58" t="s">
        <v>492</v>
      </c>
      <c r="L165" s="85">
        <f t="shared" si="20"/>
        <v>3.5049999999999999</v>
      </c>
      <c r="M165" s="85">
        <f t="shared" si="21"/>
        <v>0.63500000000000001</v>
      </c>
      <c r="N165" s="74">
        <v>60</v>
      </c>
      <c r="O165" s="101">
        <f t="array" ref="O165">IFERROR(INDEX($AD$11:$AE$90,MATCH($B165&amp;$I165,$Y$11:$Y$90&amp;$AC$11:$AC$90,0),MATCH($C165,$AD$9:$AE$9,0)),"-")</f>
        <v>3.4550000000000001</v>
      </c>
      <c r="P165" s="75" t="s">
        <v>131</v>
      </c>
      <c r="Q165" s="75" t="s">
        <v>131</v>
      </c>
      <c r="R165" s="101">
        <f t="shared" si="22"/>
        <v>3.0926</v>
      </c>
      <c r="S165" s="75">
        <v>91</v>
      </c>
      <c r="T165" s="75">
        <v>86</v>
      </c>
      <c r="U165" s="75">
        <v>5</v>
      </c>
      <c r="V165" s="75">
        <v>20</v>
      </c>
      <c r="W165" s="50" t="str">
        <f t="shared" si="23"/>
        <v>-</v>
      </c>
      <c r="X165" s="50">
        <f t="shared" si="24"/>
        <v>5</v>
      </c>
    </row>
    <row r="166" spans="2:24" x14ac:dyDescent="0.3">
      <c r="B166" s="83" t="str">
        <f t="shared" si="19"/>
        <v>No.8-36 UNF</v>
      </c>
      <c r="C166" s="77" t="s">
        <v>216</v>
      </c>
      <c r="D166" s="77"/>
      <c r="E166" s="74" t="s">
        <v>42</v>
      </c>
      <c r="F166" s="75" t="s">
        <v>116</v>
      </c>
      <c r="G166" s="75">
        <v>36</v>
      </c>
      <c r="H166" s="74" t="s">
        <v>463</v>
      </c>
      <c r="I166" s="80" t="s">
        <v>309</v>
      </c>
      <c r="J166" s="75" t="s">
        <v>313</v>
      </c>
      <c r="K166" s="58" t="s">
        <v>492</v>
      </c>
      <c r="L166" s="85">
        <f t="shared" si="20"/>
        <v>4.1660000000000004</v>
      </c>
      <c r="M166" s="85">
        <f t="shared" si="21"/>
        <v>0.70599999999999996</v>
      </c>
      <c r="N166" s="74">
        <v>60</v>
      </c>
      <c r="O166" s="101">
        <f t="array" ref="O166">IFERROR(INDEX($AD$11:$AE$90,MATCH($B166&amp;$I166,$Y$11:$Y$90&amp;$AC$11:$AC$90,0),MATCH($C166,$AD$9:$AE$9,0)),"-")</f>
        <v>4.1050000000000004</v>
      </c>
      <c r="P166" s="75" t="s">
        <v>131</v>
      </c>
      <c r="Q166" s="75" t="s">
        <v>131</v>
      </c>
      <c r="R166" s="101">
        <f t="shared" si="22"/>
        <v>3.7077</v>
      </c>
      <c r="S166" s="75">
        <v>96</v>
      </c>
      <c r="T166" s="75">
        <v>91</v>
      </c>
      <c r="U166" s="75">
        <v>5</v>
      </c>
      <c r="V166" s="75">
        <v>20</v>
      </c>
      <c r="W166" s="50" t="str">
        <f t="shared" si="23"/>
        <v>-</v>
      </c>
      <c r="X166" s="50">
        <f t="shared" si="24"/>
        <v>5</v>
      </c>
    </row>
    <row r="167" spans="2:24" x14ac:dyDescent="0.3">
      <c r="B167" s="83" t="str">
        <f t="shared" si="19"/>
        <v>No.10-32 UNF</v>
      </c>
      <c r="C167" s="77" t="s">
        <v>216</v>
      </c>
      <c r="D167" s="77"/>
      <c r="E167" s="74" t="s">
        <v>42</v>
      </c>
      <c r="F167" s="75" t="s">
        <v>225</v>
      </c>
      <c r="G167" s="75">
        <v>32</v>
      </c>
      <c r="H167" s="74" t="s">
        <v>463</v>
      </c>
      <c r="I167" s="80" t="s">
        <v>309</v>
      </c>
      <c r="J167" s="75" t="s">
        <v>313</v>
      </c>
      <c r="K167" s="58" t="s">
        <v>492</v>
      </c>
      <c r="L167" s="85">
        <f t="shared" si="20"/>
        <v>4.8259999999999996</v>
      </c>
      <c r="M167" s="85">
        <f t="shared" si="21"/>
        <v>0.79400000000000004</v>
      </c>
      <c r="N167" s="74">
        <v>60</v>
      </c>
      <c r="O167" s="101">
        <f t="array" ref="O167">IFERROR(INDEX($AD$11:$AE$90,MATCH($B167&amp;$I167,$Y$11:$Y$90&amp;$AC$11:$AC$90,0),MATCH($C167,$AD$9:$AE$9,0)),"-")</f>
        <v>4.7530000000000001</v>
      </c>
      <c r="P167" s="75" t="s">
        <v>131</v>
      </c>
      <c r="Q167" s="75" t="s">
        <v>131</v>
      </c>
      <c r="R167" s="101">
        <f t="shared" si="22"/>
        <v>4.3103999999999996</v>
      </c>
      <c r="S167" s="75">
        <v>107</v>
      </c>
      <c r="T167" s="75">
        <v>99</v>
      </c>
      <c r="U167" s="75">
        <v>8</v>
      </c>
      <c r="V167" s="75">
        <v>15</v>
      </c>
      <c r="W167" s="50" t="str">
        <f t="shared" si="23"/>
        <v>-</v>
      </c>
      <c r="X167" s="50">
        <f t="shared" si="24"/>
        <v>8</v>
      </c>
    </row>
    <row r="168" spans="2:24" x14ac:dyDescent="0.3">
      <c r="B168" s="83" t="str">
        <f t="shared" si="19"/>
        <v>No.12-28 UNF</v>
      </c>
      <c r="C168" s="77" t="s">
        <v>216</v>
      </c>
      <c r="D168" s="77"/>
      <c r="E168" s="74" t="s">
        <v>42</v>
      </c>
      <c r="F168" s="75" t="s">
        <v>226</v>
      </c>
      <c r="G168" s="75">
        <v>28</v>
      </c>
      <c r="H168" s="74" t="s">
        <v>463</v>
      </c>
      <c r="I168" s="80" t="s">
        <v>309</v>
      </c>
      <c r="J168" s="75" t="s">
        <v>313</v>
      </c>
      <c r="K168" s="58" t="s">
        <v>492</v>
      </c>
      <c r="L168" s="85">
        <f t="shared" si="20"/>
        <v>5.4859999999999998</v>
      </c>
      <c r="M168" s="85">
        <f t="shared" si="21"/>
        <v>0.90700000000000003</v>
      </c>
      <c r="N168" s="74">
        <v>60</v>
      </c>
      <c r="O168" s="101">
        <f t="array" ref="O168">IFERROR(INDEX($AD$11:$AE$90,MATCH($B168&amp;$I168,$Y$11:$Y$90&amp;$AC$11:$AC$90,0),MATCH($C168,$AD$9:$AE$9,0)),"-")</f>
        <v>5.3959999999999999</v>
      </c>
      <c r="P168" s="75" t="s">
        <v>131</v>
      </c>
      <c r="Q168" s="75" t="s">
        <v>131</v>
      </c>
      <c r="R168" s="101">
        <f t="shared" si="22"/>
        <v>4.8967999999999998</v>
      </c>
      <c r="S168" s="75">
        <v>114</v>
      </c>
      <c r="T168" s="75">
        <v>106</v>
      </c>
      <c r="U168" s="75">
        <v>8</v>
      </c>
      <c r="V168" s="75">
        <v>15</v>
      </c>
      <c r="W168" s="50" t="str">
        <f t="shared" si="23"/>
        <v>-</v>
      </c>
      <c r="X168" s="50">
        <f t="shared" si="24"/>
        <v>8</v>
      </c>
    </row>
    <row r="169" spans="2:24" x14ac:dyDescent="0.3">
      <c r="B169" s="83" t="str">
        <f t="shared" si="19"/>
        <v>1/4-28 UNF</v>
      </c>
      <c r="C169" s="77" t="s">
        <v>216</v>
      </c>
      <c r="D169" s="77"/>
      <c r="E169" s="74" t="s">
        <v>42</v>
      </c>
      <c r="F169" s="84" t="s">
        <v>41</v>
      </c>
      <c r="G169" s="75">
        <v>28</v>
      </c>
      <c r="H169" s="74" t="s">
        <v>463</v>
      </c>
      <c r="I169" s="80" t="s">
        <v>309</v>
      </c>
      <c r="J169" s="75" t="s">
        <v>313</v>
      </c>
      <c r="K169" s="58" t="s">
        <v>492</v>
      </c>
      <c r="L169" s="85">
        <f t="shared" si="20"/>
        <v>6.35</v>
      </c>
      <c r="M169" s="85">
        <f t="shared" si="21"/>
        <v>0.90700000000000003</v>
      </c>
      <c r="N169" s="74">
        <v>60</v>
      </c>
      <c r="O169" s="101">
        <f t="array" ref="O169">IFERROR(INDEX($AD$11:$AE$90,MATCH($B169&amp;$I169,$Y$11:$Y$90&amp;$AC$11:$AC$90,0),MATCH($C169,$AD$9:$AE$9,0)),"-")</f>
        <v>6.2619999999999996</v>
      </c>
      <c r="P169" s="75" t="s">
        <v>131</v>
      </c>
      <c r="Q169" s="75" t="s">
        <v>131</v>
      </c>
      <c r="R169" s="101">
        <f t="shared" si="22"/>
        <v>5.7607999999999997</v>
      </c>
      <c r="S169" s="75">
        <v>116</v>
      </c>
      <c r="T169" s="75">
        <v>108</v>
      </c>
      <c r="U169" s="75">
        <v>8</v>
      </c>
      <c r="V169" s="75">
        <v>15</v>
      </c>
      <c r="W169" s="50" t="str">
        <f t="shared" si="23"/>
        <v>-</v>
      </c>
      <c r="X169" s="50">
        <f t="shared" si="24"/>
        <v>8</v>
      </c>
    </row>
    <row r="170" spans="2:24" x14ac:dyDescent="0.3">
      <c r="B170" s="83" t="str">
        <f t="shared" si="19"/>
        <v>5/16-24 UNF</v>
      </c>
      <c r="C170" s="77" t="s">
        <v>216</v>
      </c>
      <c r="D170" s="77"/>
      <c r="E170" s="74" t="s">
        <v>42</v>
      </c>
      <c r="F170" s="84" t="s">
        <v>49</v>
      </c>
      <c r="G170" s="75">
        <v>24</v>
      </c>
      <c r="H170" s="74" t="s">
        <v>463</v>
      </c>
      <c r="I170" s="80" t="s">
        <v>309</v>
      </c>
      <c r="J170" s="75" t="s">
        <v>313</v>
      </c>
      <c r="K170" s="58" t="s">
        <v>492</v>
      </c>
      <c r="L170" s="85">
        <f t="shared" si="20"/>
        <v>7.9375</v>
      </c>
      <c r="M170" s="85">
        <f t="shared" si="21"/>
        <v>1.0580000000000001</v>
      </c>
      <c r="N170" s="74">
        <v>60</v>
      </c>
      <c r="O170" s="101">
        <f t="array" ref="O170">IFERROR(INDEX($AD$11:$AE$90,MATCH($B170&amp;$I170,$Y$11:$Y$90&amp;$AC$11:$AC$90,0),MATCH($C170,$AD$9:$AE$9,0)),"-")</f>
        <v>7.8289999999999997</v>
      </c>
      <c r="P170" s="75" t="s">
        <v>131</v>
      </c>
      <c r="Q170" s="75" t="s">
        <v>131</v>
      </c>
      <c r="R170" s="101">
        <f t="shared" si="22"/>
        <v>7.2500999999999998</v>
      </c>
      <c r="S170" s="75">
        <v>130</v>
      </c>
      <c r="T170" s="75">
        <v>122</v>
      </c>
      <c r="U170" s="75">
        <v>8</v>
      </c>
      <c r="V170" s="75">
        <v>15</v>
      </c>
      <c r="W170" s="50" t="str">
        <f t="shared" si="23"/>
        <v>-</v>
      </c>
      <c r="X170" s="50">
        <f t="shared" si="24"/>
        <v>8</v>
      </c>
    </row>
    <row r="171" spans="2:24" x14ac:dyDescent="0.3">
      <c r="B171" s="83" t="str">
        <f t="shared" ref="B171:B196" si="25">CONCATENATE(F171,"-",G171," ",E171)</f>
        <v>3/8-24 UNF</v>
      </c>
      <c r="C171" s="77" t="s">
        <v>216</v>
      </c>
      <c r="D171" s="77"/>
      <c r="E171" s="74" t="s">
        <v>42</v>
      </c>
      <c r="F171" s="84" t="s">
        <v>229</v>
      </c>
      <c r="G171" s="75">
        <v>24</v>
      </c>
      <c r="H171" s="74" t="s">
        <v>463</v>
      </c>
      <c r="I171" s="80" t="s">
        <v>309</v>
      </c>
      <c r="J171" s="75" t="s">
        <v>313</v>
      </c>
      <c r="K171" s="58" t="s">
        <v>492</v>
      </c>
      <c r="L171" s="85">
        <f t="shared" ref="L171:L196" si="26">IFERROR(IF(OR(TYPE(FIND("/",F171))=16,TYPE(FIND(" ",F171))=1),VALUE(F171),VALUE("0 "&amp;F171))*25.4,INDEX(AH$11:AH$20,MATCH(F171,AG$11:AG$20,0)))</f>
        <v>9.5249999999999986</v>
      </c>
      <c r="M171" s="85">
        <f t="shared" si="21"/>
        <v>1.0580000000000001</v>
      </c>
      <c r="N171" s="74">
        <v>60</v>
      </c>
      <c r="O171" s="101">
        <f t="array" ref="O171">IFERROR(INDEX($AD$11:$AE$90,MATCH($B171&amp;$I171,$Y$11:$Y$90&amp;$AC$11:$AC$90,0),MATCH($C171,$AD$9:$AE$9,0)),"-")</f>
        <v>9.4190000000000005</v>
      </c>
      <c r="P171" s="75" t="s">
        <v>131</v>
      </c>
      <c r="Q171" s="75" t="s">
        <v>131</v>
      </c>
      <c r="R171" s="101">
        <f t="shared" si="22"/>
        <v>8.8376000000000001</v>
      </c>
      <c r="S171" s="75">
        <v>132</v>
      </c>
      <c r="T171" s="75">
        <v>124</v>
      </c>
      <c r="U171" s="75">
        <v>8</v>
      </c>
      <c r="V171" s="75">
        <v>15</v>
      </c>
      <c r="W171" s="50" t="str">
        <f t="shared" si="23"/>
        <v>-</v>
      </c>
      <c r="X171" s="50">
        <f t="shared" si="24"/>
        <v>8</v>
      </c>
    </row>
    <row r="172" spans="2:24" x14ac:dyDescent="0.3">
      <c r="B172" s="83" t="str">
        <f t="shared" si="25"/>
        <v>7/16-20 UNF</v>
      </c>
      <c r="C172" s="77" t="s">
        <v>216</v>
      </c>
      <c r="D172" s="77"/>
      <c r="E172" s="74" t="s">
        <v>42</v>
      </c>
      <c r="F172" s="84" t="s">
        <v>230</v>
      </c>
      <c r="G172" s="75">
        <v>20</v>
      </c>
      <c r="H172" s="74" t="s">
        <v>463</v>
      </c>
      <c r="I172" s="80" t="s">
        <v>309</v>
      </c>
      <c r="J172" s="75" t="s">
        <v>313</v>
      </c>
      <c r="K172" s="58" t="s">
        <v>492</v>
      </c>
      <c r="L172" s="85">
        <f t="shared" si="26"/>
        <v>11.112499999999999</v>
      </c>
      <c r="M172" s="85">
        <f t="shared" si="21"/>
        <v>1.27</v>
      </c>
      <c r="N172" s="74">
        <v>60</v>
      </c>
      <c r="O172" s="101">
        <f t="array" ref="O172">IFERROR(INDEX($AD$11:$AE$90,MATCH($B172&amp;$I172,$Y$11:$Y$90&amp;$AC$11:$AC$90,0),MATCH($C172,$AD$9:$AE$9,0)),"-")</f>
        <v>10.974</v>
      </c>
      <c r="P172" s="75" t="s">
        <v>131</v>
      </c>
      <c r="Q172" s="75" t="s">
        <v>131</v>
      </c>
      <c r="R172" s="101">
        <f t="shared" si="22"/>
        <v>10.287599999999999</v>
      </c>
      <c r="S172" s="75">
        <v>145</v>
      </c>
      <c r="T172" s="75">
        <v>137</v>
      </c>
      <c r="U172" s="75">
        <v>8</v>
      </c>
      <c r="V172" s="75">
        <v>15</v>
      </c>
      <c r="W172" s="50" t="str">
        <f t="shared" si="23"/>
        <v>-</v>
      </c>
      <c r="X172" s="50">
        <f t="shared" si="24"/>
        <v>8</v>
      </c>
    </row>
    <row r="173" spans="2:24" x14ac:dyDescent="0.3">
      <c r="B173" s="83" t="str">
        <f t="shared" si="25"/>
        <v>1/2-20 UNF</v>
      </c>
      <c r="C173" s="77" t="s">
        <v>216</v>
      </c>
      <c r="D173" s="77"/>
      <c r="E173" s="74" t="s">
        <v>42</v>
      </c>
      <c r="F173" s="84" t="s">
        <v>50</v>
      </c>
      <c r="G173" s="75">
        <v>20</v>
      </c>
      <c r="H173" s="74" t="s">
        <v>463</v>
      </c>
      <c r="I173" s="80" t="s">
        <v>309</v>
      </c>
      <c r="J173" s="75" t="s">
        <v>313</v>
      </c>
      <c r="K173" s="58" t="s">
        <v>492</v>
      </c>
      <c r="L173" s="85">
        <f t="shared" si="26"/>
        <v>12.7</v>
      </c>
      <c r="M173" s="85">
        <f t="shared" si="21"/>
        <v>1.27</v>
      </c>
      <c r="N173" s="74">
        <v>60</v>
      </c>
      <c r="O173" s="101">
        <f t="array" ref="O173">IFERROR(INDEX($AD$11:$AE$90,MATCH($B173&amp;$I173,$Y$11:$Y$90&amp;$AC$11:$AC$90,0),MATCH($C173,$AD$9:$AE$9,0)),"-")</f>
        <v>12.566000000000001</v>
      </c>
      <c r="P173" s="75" t="s">
        <v>131</v>
      </c>
      <c r="Q173" s="75" t="s">
        <v>131</v>
      </c>
      <c r="R173" s="101">
        <f t="shared" si="22"/>
        <v>11.8751</v>
      </c>
      <c r="S173" s="75">
        <v>150</v>
      </c>
      <c r="T173" s="75">
        <v>142</v>
      </c>
      <c r="U173" s="75">
        <v>8</v>
      </c>
      <c r="V173" s="75">
        <v>15</v>
      </c>
      <c r="W173" s="50" t="str">
        <f t="shared" si="23"/>
        <v>-</v>
      </c>
      <c r="X173" s="50">
        <f t="shared" si="24"/>
        <v>8</v>
      </c>
    </row>
    <row r="174" spans="2:24" x14ac:dyDescent="0.3">
      <c r="B174" s="83" t="str">
        <f t="shared" si="25"/>
        <v>9/16-18 UNF</v>
      </c>
      <c r="C174" s="77" t="s">
        <v>216</v>
      </c>
      <c r="D174" s="77"/>
      <c r="E174" s="74" t="s">
        <v>42</v>
      </c>
      <c r="F174" s="84" t="s">
        <v>51</v>
      </c>
      <c r="G174" s="75">
        <v>18</v>
      </c>
      <c r="H174" s="74" t="s">
        <v>463</v>
      </c>
      <c r="I174" s="80" t="s">
        <v>309</v>
      </c>
      <c r="J174" s="75" t="s">
        <v>313</v>
      </c>
      <c r="K174" s="58" t="s">
        <v>492</v>
      </c>
      <c r="L174" s="85">
        <f t="shared" si="26"/>
        <v>14.2875</v>
      </c>
      <c r="M174" s="85">
        <f t="shared" si="21"/>
        <v>1.411</v>
      </c>
      <c r="N174" s="74">
        <v>60</v>
      </c>
      <c r="O174" s="101">
        <f t="array" ref="O174">IFERROR(INDEX($AD$11:$AE$90,MATCH($B174&amp;$I174,$Y$11:$Y$90&amp;$AC$11:$AC$90,0),MATCH($C174,$AD$9:$AE$9,0)),"-")</f>
        <v>14.131</v>
      </c>
      <c r="P174" s="75" t="s">
        <v>131</v>
      </c>
      <c r="Q174" s="75" t="s">
        <v>131</v>
      </c>
      <c r="R174" s="101">
        <f t="shared" si="22"/>
        <v>13.371</v>
      </c>
      <c r="S174" s="75">
        <v>157</v>
      </c>
      <c r="T174" s="75">
        <v>149</v>
      </c>
      <c r="U174" s="75">
        <v>8</v>
      </c>
      <c r="V174" s="75">
        <v>10</v>
      </c>
      <c r="W174" s="50" t="str">
        <f t="shared" si="23"/>
        <v>-</v>
      </c>
      <c r="X174" s="50">
        <f t="shared" si="24"/>
        <v>8</v>
      </c>
    </row>
    <row r="175" spans="2:24" x14ac:dyDescent="0.3">
      <c r="B175" s="83" t="str">
        <f t="shared" si="25"/>
        <v>5/8-18 UNF</v>
      </c>
      <c r="C175" s="77" t="s">
        <v>216</v>
      </c>
      <c r="D175" s="77"/>
      <c r="E175" s="74" t="s">
        <v>42</v>
      </c>
      <c r="F175" s="84" t="s">
        <v>233</v>
      </c>
      <c r="G175" s="75">
        <v>18</v>
      </c>
      <c r="H175" s="74" t="s">
        <v>463</v>
      </c>
      <c r="I175" s="80" t="s">
        <v>309</v>
      </c>
      <c r="J175" s="75" t="s">
        <v>313</v>
      </c>
      <c r="K175" s="58" t="s">
        <v>492</v>
      </c>
      <c r="L175" s="85">
        <f t="shared" si="26"/>
        <v>15.875</v>
      </c>
      <c r="M175" s="85">
        <f t="shared" si="21"/>
        <v>1.411</v>
      </c>
      <c r="N175" s="74">
        <v>60</v>
      </c>
      <c r="O175" s="101">
        <f t="array" ref="O175">IFERROR(INDEX($AD$11:$AE$90,MATCH($B175&amp;$I175,$Y$11:$Y$90&amp;$AC$11:$AC$90,0),MATCH($C175,$AD$9:$AE$9,0)),"-")</f>
        <v>15.721</v>
      </c>
      <c r="P175" s="75" t="s">
        <v>131</v>
      </c>
      <c r="Q175" s="75" t="s">
        <v>131</v>
      </c>
      <c r="R175" s="101">
        <f t="shared" si="22"/>
        <v>14.958500000000001</v>
      </c>
      <c r="S175" s="75">
        <v>160</v>
      </c>
      <c r="T175" s="75">
        <v>152</v>
      </c>
      <c r="U175" s="75">
        <v>8</v>
      </c>
      <c r="V175" s="75">
        <v>10</v>
      </c>
      <c r="W175" s="50" t="str">
        <f t="shared" si="23"/>
        <v>-</v>
      </c>
      <c r="X175" s="50">
        <f t="shared" si="24"/>
        <v>8</v>
      </c>
    </row>
    <row r="176" spans="2:24" x14ac:dyDescent="0.3">
      <c r="B176" s="83" t="str">
        <f t="shared" si="25"/>
        <v>3/4-16 UNF</v>
      </c>
      <c r="C176" s="77" t="s">
        <v>216</v>
      </c>
      <c r="D176" s="77"/>
      <c r="E176" s="74" t="s">
        <v>42</v>
      </c>
      <c r="F176" s="84" t="s">
        <v>74</v>
      </c>
      <c r="G176" s="75">
        <v>16</v>
      </c>
      <c r="H176" s="74" t="s">
        <v>463</v>
      </c>
      <c r="I176" s="80" t="s">
        <v>309</v>
      </c>
      <c r="J176" s="75" t="s">
        <v>313</v>
      </c>
      <c r="K176" s="58" t="s">
        <v>492</v>
      </c>
      <c r="L176" s="85">
        <f t="shared" si="26"/>
        <v>19.049999999999997</v>
      </c>
      <c r="M176" s="85">
        <f t="shared" si="21"/>
        <v>1.5880000000000001</v>
      </c>
      <c r="N176" s="74">
        <v>60</v>
      </c>
      <c r="O176" s="101">
        <f t="array" ref="O176">IFERROR(INDEX($AD$11:$AE$90,MATCH($B176&amp;$I176,$Y$11:$Y$90&amp;$AC$11:$AC$90,0),MATCH($C176,$AD$9:$AE$9,0)),"-")</f>
        <v>18.87</v>
      </c>
      <c r="P176" s="75" t="s">
        <v>131</v>
      </c>
      <c r="Q176" s="75" t="s">
        <v>131</v>
      </c>
      <c r="R176" s="101">
        <f t="shared" si="22"/>
        <v>18.018899999999999</v>
      </c>
      <c r="S176" s="75">
        <v>172</v>
      </c>
      <c r="T176" s="75">
        <v>164</v>
      </c>
      <c r="U176" s="75">
        <v>8</v>
      </c>
      <c r="V176" s="75">
        <v>10</v>
      </c>
      <c r="W176" s="50" t="str">
        <f t="shared" si="23"/>
        <v>-</v>
      </c>
      <c r="X176" s="50">
        <f t="shared" si="24"/>
        <v>8</v>
      </c>
    </row>
    <row r="177" spans="2:24" x14ac:dyDescent="0.3">
      <c r="B177" s="83" t="str">
        <f t="shared" si="25"/>
        <v>7/8-14 UNF</v>
      </c>
      <c r="C177" s="77" t="s">
        <v>216</v>
      </c>
      <c r="D177" s="77"/>
      <c r="E177" s="74" t="s">
        <v>42</v>
      </c>
      <c r="F177" s="84" t="s">
        <v>235</v>
      </c>
      <c r="G177" s="75">
        <v>14</v>
      </c>
      <c r="H177" s="74" t="s">
        <v>463</v>
      </c>
      <c r="I177" s="80" t="s">
        <v>309</v>
      </c>
      <c r="J177" s="75" t="s">
        <v>313</v>
      </c>
      <c r="K177" s="58" t="s">
        <v>492</v>
      </c>
      <c r="L177" s="85">
        <f t="shared" si="26"/>
        <v>22.224999999999998</v>
      </c>
      <c r="M177" s="85">
        <f t="shared" si="21"/>
        <v>1.8140000000000001</v>
      </c>
      <c r="N177" s="74">
        <v>60</v>
      </c>
      <c r="O177" s="101">
        <f t="array" ref="O177">IFERROR(INDEX($AD$11:$AE$90,MATCH($B177&amp;$I177,$Y$11:$Y$90&amp;$AC$11:$AC$90,0),MATCH($C177,$AD$9:$AE$9,0)),"-")</f>
        <v>22.01</v>
      </c>
      <c r="P177" s="75" t="s">
        <v>131</v>
      </c>
      <c r="Q177" s="75" t="s">
        <v>131</v>
      </c>
      <c r="R177" s="101">
        <f t="shared" si="22"/>
        <v>21.046600000000002</v>
      </c>
      <c r="S177" s="75">
        <v>186</v>
      </c>
      <c r="T177" s="75">
        <v>178</v>
      </c>
      <c r="U177" s="75">
        <v>8</v>
      </c>
      <c r="V177" s="75">
        <v>10</v>
      </c>
      <c r="W177" s="50" t="str">
        <f t="shared" si="23"/>
        <v>-</v>
      </c>
      <c r="X177" s="50">
        <f t="shared" si="24"/>
        <v>8</v>
      </c>
    </row>
    <row r="178" spans="2:24" x14ac:dyDescent="0.3">
      <c r="B178" s="83" t="str">
        <f t="shared" si="25"/>
        <v>1-12 UNF</v>
      </c>
      <c r="C178" s="77" t="s">
        <v>216</v>
      </c>
      <c r="D178" s="77"/>
      <c r="E178" s="74" t="s">
        <v>42</v>
      </c>
      <c r="F178" s="84" t="s">
        <v>236</v>
      </c>
      <c r="G178" s="75">
        <v>12</v>
      </c>
      <c r="H178" s="74" t="s">
        <v>463</v>
      </c>
      <c r="I178" s="80" t="s">
        <v>309</v>
      </c>
      <c r="J178" s="75" t="s">
        <v>313</v>
      </c>
      <c r="K178" s="58" t="s">
        <v>492</v>
      </c>
      <c r="L178" s="85">
        <f t="shared" si="26"/>
        <v>25.4</v>
      </c>
      <c r="M178" s="85">
        <f t="shared" si="21"/>
        <v>2.117</v>
      </c>
      <c r="N178" s="74">
        <v>60</v>
      </c>
      <c r="O178" s="101">
        <f t="array" ref="O178">IFERROR(INDEX($AD$11:$AE$90,MATCH($B178&amp;$I178,$Y$11:$Y$90&amp;$AC$11:$AC$90,0),MATCH($C178,$AD$9:$AE$9,0)),"-")</f>
        <v>25.135000000000002</v>
      </c>
      <c r="P178" s="75" t="s">
        <v>131</v>
      </c>
      <c r="Q178" s="75" t="s">
        <v>131</v>
      </c>
      <c r="R178" s="101">
        <f t="shared" si="22"/>
        <v>24.025200000000002</v>
      </c>
      <c r="S178" s="75">
        <v>200</v>
      </c>
      <c r="T178" s="75">
        <v>192</v>
      </c>
      <c r="U178" s="75">
        <v>8</v>
      </c>
      <c r="V178" s="75">
        <v>10</v>
      </c>
      <c r="W178" s="50" t="str">
        <f t="shared" si="23"/>
        <v>-</v>
      </c>
      <c r="X178" s="50">
        <f t="shared" si="24"/>
        <v>8</v>
      </c>
    </row>
    <row r="179" spans="2:24" x14ac:dyDescent="0.3">
      <c r="B179" s="83" t="str">
        <f t="shared" si="25"/>
        <v>1 1/8-12 UNF</v>
      </c>
      <c r="C179" s="77" t="s">
        <v>216</v>
      </c>
      <c r="D179" s="77"/>
      <c r="E179" s="74" t="s">
        <v>42</v>
      </c>
      <c r="F179" s="84" t="s">
        <v>55</v>
      </c>
      <c r="G179" s="75">
        <v>12</v>
      </c>
      <c r="H179" s="74" t="s">
        <v>463</v>
      </c>
      <c r="I179" s="80" t="s">
        <v>309</v>
      </c>
      <c r="J179" s="75" t="s">
        <v>313</v>
      </c>
      <c r="K179" s="58" t="s">
        <v>492</v>
      </c>
      <c r="L179" s="85">
        <f t="shared" si="26"/>
        <v>28.574999999999999</v>
      </c>
      <c r="M179" s="85">
        <f t="shared" si="21"/>
        <v>2.117</v>
      </c>
      <c r="N179" s="74">
        <v>60</v>
      </c>
      <c r="O179" s="101">
        <f t="array" ref="O179">IFERROR(INDEX($AD$11:$AE$90,MATCH($B179&amp;$I179,$Y$11:$Y$90&amp;$AC$11:$AC$90,0),MATCH($C179,$AD$9:$AE$9,0)),"-")</f>
        <v>28.315000000000001</v>
      </c>
      <c r="P179" s="75" t="s">
        <v>131</v>
      </c>
      <c r="Q179" s="75" t="s">
        <v>131</v>
      </c>
      <c r="R179" s="101">
        <f t="shared" si="22"/>
        <v>27.200199999999999</v>
      </c>
      <c r="S179" s="75">
        <v>205</v>
      </c>
      <c r="T179" s="75">
        <v>197</v>
      </c>
      <c r="U179" s="75">
        <v>8</v>
      </c>
      <c r="V179" s="75">
        <v>10</v>
      </c>
      <c r="W179" s="50" t="str">
        <f t="shared" si="23"/>
        <v>-</v>
      </c>
      <c r="X179" s="50">
        <f t="shared" si="24"/>
        <v>8</v>
      </c>
    </row>
    <row r="180" spans="2:24" x14ac:dyDescent="0.3">
      <c r="B180" s="83" t="str">
        <f t="shared" si="25"/>
        <v>1 1/4-12 UNF</v>
      </c>
      <c r="C180" s="77" t="s">
        <v>216</v>
      </c>
      <c r="D180" s="77"/>
      <c r="E180" s="74" t="s">
        <v>42</v>
      </c>
      <c r="F180" s="84" t="s">
        <v>238</v>
      </c>
      <c r="G180" s="75">
        <v>12</v>
      </c>
      <c r="H180" s="74" t="s">
        <v>463</v>
      </c>
      <c r="I180" s="80" t="s">
        <v>309</v>
      </c>
      <c r="J180" s="75" t="s">
        <v>313</v>
      </c>
      <c r="K180" s="58" t="s">
        <v>492</v>
      </c>
      <c r="L180" s="85">
        <f t="shared" si="26"/>
        <v>31.75</v>
      </c>
      <c r="M180" s="85">
        <f t="shared" si="21"/>
        <v>2.117</v>
      </c>
      <c r="N180" s="74">
        <v>60</v>
      </c>
      <c r="O180" s="101">
        <f t="array" ref="O180">IFERROR(INDEX($AD$11:$AE$90,MATCH($B180&amp;$I180,$Y$11:$Y$90&amp;$AC$11:$AC$90,0),MATCH($C180,$AD$9:$AE$9,0)),"-")</f>
        <v>31.495999999999999</v>
      </c>
      <c r="P180" s="75" t="s">
        <v>131</v>
      </c>
      <c r="Q180" s="75" t="s">
        <v>131</v>
      </c>
      <c r="R180" s="101">
        <f t="shared" si="22"/>
        <v>30.3752</v>
      </c>
      <c r="S180" s="75">
        <v>211</v>
      </c>
      <c r="T180" s="75">
        <v>203</v>
      </c>
      <c r="U180" s="75">
        <v>8</v>
      </c>
      <c r="V180" s="75">
        <v>10</v>
      </c>
      <c r="W180" s="50" t="str">
        <f t="shared" si="23"/>
        <v>-</v>
      </c>
      <c r="X180" s="50">
        <f t="shared" si="24"/>
        <v>8</v>
      </c>
    </row>
    <row r="181" spans="2:24" x14ac:dyDescent="0.3">
      <c r="B181" s="83" t="str">
        <f t="shared" si="25"/>
        <v>1 3/8-12 UNF</v>
      </c>
      <c r="C181" s="77" t="s">
        <v>216</v>
      </c>
      <c r="D181" s="77"/>
      <c r="E181" s="74" t="s">
        <v>42</v>
      </c>
      <c r="F181" s="84" t="s">
        <v>239</v>
      </c>
      <c r="G181" s="75">
        <v>12</v>
      </c>
      <c r="H181" s="74" t="s">
        <v>463</v>
      </c>
      <c r="I181" s="80" t="s">
        <v>309</v>
      </c>
      <c r="J181" s="75" t="s">
        <v>313</v>
      </c>
      <c r="K181" s="58" t="s">
        <v>492</v>
      </c>
      <c r="L181" s="85">
        <f t="shared" si="26"/>
        <v>34.924999999999997</v>
      </c>
      <c r="M181" s="85">
        <f t="shared" si="21"/>
        <v>2.117</v>
      </c>
      <c r="N181" s="74">
        <v>60</v>
      </c>
      <c r="O181" s="101">
        <f t="array" ref="O181">IFERROR(INDEX($AD$11:$AE$90,MATCH($B181&amp;$I181,$Y$11:$Y$90&amp;$AC$11:$AC$90,0),MATCH($C181,$AD$9:$AE$9,0)),"-")</f>
        <v>34.676000000000002</v>
      </c>
      <c r="P181" s="75" t="s">
        <v>131</v>
      </c>
      <c r="Q181" s="75" t="s">
        <v>131</v>
      </c>
      <c r="R181" s="101">
        <f t="shared" si="22"/>
        <v>33.550199999999997</v>
      </c>
      <c r="S181" s="75">
        <v>216</v>
      </c>
      <c r="T181" s="75">
        <v>208</v>
      </c>
      <c r="U181" s="75">
        <v>8</v>
      </c>
      <c r="V181" s="75">
        <v>10</v>
      </c>
      <c r="W181" s="50" t="str">
        <f t="shared" si="23"/>
        <v>-</v>
      </c>
      <c r="X181" s="50">
        <f t="shared" si="24"/>
        <v>8</v>
      </c>
    </row>
    <row r="182" spans="2:24" x14ac:dyDescent="0.3">
      <c r="B182" s="83" t="str">
        <f t="shared" si="25"/>
        <v>1 1/2-12 UNF</v>
      </c>
      <c r="C182" s="77" t="s">
        <v>216</v>
      </c>
      <c r="D182" s="77"/>
      <c r="E182" s="74" t="s">
        <v>42</v>
      </c>
      <c r="F182" s="84" t="s">
        <v>54</v>
      </c>
      <c r="G182" s="75">
        <v>12</v>
      </c>
      <c r="H182" s="74" t="s">
        <v>463</v>
      </c>
      <c r="I182" s="80" t="s">
        <v>309</v>
      </c>
      <c r="J182" s="75" t="s">
        <v>313</v>
      </c>
      <c r="K182" s="58" t="s">
        <v>492</v>
      </c>
      <c r="L182" s="85">
        <f t="shared" si="26"/>
        <v>38.099999999999994</v>
      </c>
      <c r="M182" s="85">
        <f t="shared" si="21"/>
        <v>2.117</v>
      </c>
      <c r="N182" s="74">
        <v>60</v>
      </c>
      <c r="O182" s="101">
        <f t="array" ref="O182">IFERROR(INDEX($AD$11:$AE$90,MATCH($B182&amp;$I182,$Y$11:$Y$90&amp;$AC$11:$AC$90,0),MATCH($C182,$AD$9:$AE$9,0)),"-")</f>
        <v>37.853000000000002</v>
      </c>
      <c r="P182" s="75" t="s">
        <v>131</v>
      </c>
      <c r="Q182" s="75" t="s">
        <v>131</v>
      </c>
      <c r="R182" s="101">
        <f t="shared" si="22"/>
        <v>36.725200000000001</v>
      </c>
      <c r="S182" s="75">
        <v>218</v>
      </c>
      <c r="T182" s="75">
        <v>210</v>
      </c>
      <c r="U182" s="75">
        <v>8</v>
      </c>
      <c r="V182" s="75">
        <v>10</v>
      </c>
      <c r="W182" s="50" t="str">
        <f t="shared" si="23"/>
        <v>-</v>
      </c>
      <c r="X182" s="50">
        <f t="shared" si="24"/>
        <v>8</v>
      </c>
    </row>
    <row r="183" spans="2:24" x14ac:dyDescent="0.3">
      <c r="B183" s="81" t="str">
        <f t="shared" si="25"/>
        <v>1/4-28 UNF</v>
      </c>
      <c r="C183" s="73" t="s">
        <v>216</v>
      </c>
      <c r="D183" s="73"/>
      <c r="E183" s="71" t="s">
        <v>42</v>
      </c>
      <c r="F183" s="82" t="s">
        <v>41</v>
      </c>
      <c r="G183" s="58">
        <v>28</v>
      </c>
      <c r="H183" s="71" t="s">
        <v>463</v>
      </c>
      <c r="I183" s="78" t="s">
        <v>253</v>
      </c>
      <c r="J183" s="58" t="s">
        <v>313</v>
      </c>
      <c r="K183" s="58" t="s">
        <v>492</v>
      </c>
      <c r="L183" s="85">
        <f t="shared" si="26"/>
        <v>6.35</v>
      </c>
      <c r="M183" s="85">
        <f t="shared" si="21"/>
        <v>0.90700000000000003</v>
      </c>
      <c r="N183" s="71">
        <v>60</v>
      </c>
      <c r="O183" s="100">
        <f t="array" ref="O183">IFERROR(INDEX($AD$11:$AE$90,MATCH($B183&amp;$I183,$Y$11:$Y$90&amp;$AC$11:$AC$90,0),MATCH($C183,$AD$9:$AE$9,0)),"-")</f>
        <v>6.3179999999999996</v>
      </c>
      <c r="P183" s="58" t="s">
        <v>131</v>
      </c>
      <c r="Q183" s="58" t="s">
        <v>131</v>
      </c>
      <c r="R183" s="100">
        <f t="shared" si="22"/>
        <v>5.7607999999999997</v>
      </c>
      <c r="S183" s="58">
        <v>172</v>
      </c>
      <c r="T183" s="58">
        <v>164</v>
      </c>
      <c r="U183" s="58">
        <v>8</v>
      </c>
      <c r="V183" s="58">
        <v>15</v>
      </c>
      <c r="W183" s="50" t="str">
        <f t="shared" si="23"/>
        <v>-</v>
      </c>
      <c r="X183" s="50">
        <f t="shared" si="24"/>
        <v>8</v>
      </c>
    </row>
    <row r="184" spans="2:24" x14ac:dyDescent="0.3">
      <c r="B184" s="81" t="str">
        <f t="shared" si="25"/>
        <v>5/16-24 UNF</v>
      </c>
      <c r="C184" s="73" t="s">
        <v>216</v>
      </c>
      <c r="D184" s="73"/>
      <c r="E184" s="71" t="s">
        <v>42</v>
      </c>
      <c r="F184" s="82" t="s">
        <v>49</v>
      </c>
      <c r="G184" s="58">
        <v>24</v>
      </c>
      <c r="H184" s="71" t="s">
        <v>463</v>
      </c>
      <c r="I184" s="78" t="s">
        <v>253</v>
      </c>
      <c r="J184" s="58" t="s">
        <v>313</v>
      </c>
      <c r="K184" s="58" t="s">
        <v>492</v>
      </c>
      <c r="L184" s="85">
        <f t="shared" si="26"/>
        <v>7.9375</v>
      </c>
      <c r="M184" s="85">
        <f t="shared" si="21"/>
        <v>1.0580000000000001</v>
      </c>
      <c r="N184" s="71">
        <v>60</v>
      </c>
      <c r="O184" s="100">
        <f t="array" ref="O184">IFERROR(INDEX($AD$11:$AE$90,MATCH($B184&amp;$I184,$Y$11:$Y$90&amp;$AC$11:$AC$90,0),MATCH($C184,$AD$9:$AE$9,0)),"-")</f>
        <v>7.8869999999999996</v>
      </c>
      <c r="P184" s="58" t="s">
        <v>131</v>
      </c>
      <c r="Q184" s="58" t="s">
        <v>131</v>
      </c>
      <c r="R184" s="100">
        <f t="shared" si="22"/>
        <v>7.2500999999999998</v>
      </c>
      <c r="S184" s="58">
        <v>188</v>
      </c>
      <c r="T184" s="58">
        <v>180</v>
      </c>
      <c r="U184" s="58">
        <v>8</v>
      </c>
      <c r="V184" s="58">
        <v>15</v>
      </c>
      <c r="W184" s="50" t="str">
        <f t="shared" si="23"/>
        <v>-</v>
      </c>
      <c r="X184" s="50">
        <f t="shared" si="24"/>
        <v>8</v>
      </c>
    </row>
    <row r="185" spans="2:24" x14ac:dyDescent="0.3">
      <c r="B185" s="81" t="str">
        <f t="shared" si="25"/>
        <v>3/8-24 UNF</v>
      </c>
      <c r="C185" s="73" t="s">
        <v>216</v>
      </c>
      <c r="D185" s="73"/>
      <c r="E185" s="71" t="s">
        <v>42</v>
      </c>
      <c r="F185" s="82" t="s">
        <v>229</v>
      </c>
      <c r="G185" s="58">
        <v>24</v>
      </c>
      <c r="H185" s="71" t="s">
        <v>463</v>
      </c>
      <c r="I185" s="78" t="s">
        <v>253</v>
      </c>
      <c r="J185" s="58" t="s">
        <v>313</v>
      </c>
      <c r="K185" s="58" t="s">
        <v>492</v>
      </c>
      <c r="L185" s="85">
        <f t="shared" si="26"/>
        <v>9.5249999999999986</v>
      </c>
      <c r="M185" s="85">
        <f t="shared" si="21"/>
        <v>1.0580000000000001</v>
      </c>
      <c r="N185" s="71">
        <v>60</v>
      </c>
      <c r="O185" s="100">
        <f t="array" ref="O185">IFERROR(INDEX($AD$11:$AE$90,MATCH($B185&amp;$I185,$Y$11:$Y$90&amp;$AC$11:$AC$90,0),MATCH($C185,$AD$9:$AE$9,0)),"-")</f>
        <v>9.4819999999999993</v>
      </c>
      <c r="P185" s="58" t="s">
        <v>131</v>
      </c>
      <c r="Q185" s="58" t="s">
        <v>131</v>
      </c>
      <c r="R185" s="100">
        <f t="shared" si="22"/>
        <v>8.8376000000000001</v>
      </c>
      <c r="S185" s="58">
        <v>195</v>
      </c>
      <c r="T185" s="58">
        <v>187</v>
      </c>
      <c r="U185" s="58">
        <v>8</v>
      </c>
      <c r="V185" s="58">
        <v>15</v>
      </c>
      <c r="W185" s="50" t="str">
        <f t="shared" si="23"/>
        <v>-</v>
      </c>
      <c r="X185" s="50">
        <f t="shared" si="24"/>
        <v>8</v>
      </c>
    </row>
    <row r="186" spans="2:24" x14ac:dyDescent="0.3">
      <c r="B186" s="81" t="str">
        <f t="shared" si="25"/>
        <v>7/16-20 UNF</v>
      </c>
      <c r="C186" s="73" t="s">
        <v>216</v>
      </c>
      <c r="D186" s="73"/>
      <c r="E186" s="71" t="s">
        <v>42</v>
      </c>
      <c r="F186" s="82" t="s">
        <v>230</v>
      </c>
      <c r="G186" s="58">
        <v>20</v>
      </c>
      <c r="H186" s="71" t="s">
        <v>463</v>
      </c>
      <c r="I186" s="78" t="s">
        <v>253</v>
      </c>
      <c r="J186" s="58" t="s">
        <v>313</v>
      </c>
      <c r="K186" s="58" t="s">
        <v>492</v>
      </c>
      <c r="L186" s="85">
        <f t="shared" si="26"/>
        <v>11.112499999999999</v>
      </c>
      <c r="M186" s="85">
        <f t="shared" si="21"/>
        <v>1.27</v>
      </c>
      <c r="N186" s="71">
        <v>60</v>
      </c>
      <c r="O186" s="100">
        <f t="array" ref="O186">IFERROR(INDEX($AD$11:$AE$90,MATCH($B186&amp;$I186,$Y$11:$Y$90&amp;$AC$11:$AC$90,0),MATCH($C186,$AD$9:$AE$9,0)),"-")</f>
        <v>11.042</v>
      </c>
      <c r="P186" s="58" t="s">
        <v>131</v>
      </c>
      <c r="Q186" s="58" t="s">
        <v>131</v>
      </c>
      <c r="R186" s="100">
        <f t="shared" si="22"/>
        <v>10.287599999999999</v>
      </c>
      <c r="S186" s="58">
        <v>213</v>
      </c>
      <c r="T186" s="58">
        <v>205</v>
      </c>
      <c r="U186" s="58">
        <v>8</v>
      </c>
      <c r="V186" s="58">
        <v>15</v>
      </c>
      <c r="W186" s="50" t="str">
        <f t="shared" si="23"/>
        <v>-</v>
      </c>
      <c r="X186" s="50">
        <f t="shared" si="24"/>
        <v>8</v>
      </c>
    </row>
    <row r="187" spans="2:24" x14ac:dyDescent="0.3">
      <c r="B187" s="81" t="str">
        <f t="shared" si="25"/>
        <v>1/2-20 UNF</v>
      </c>
      <c r="C187" s="73" t="s">
        <v>216</v>
      </c>
      <c r="D187" s="73"/>
      <c r="E187" s="71" t="s">
        <v>42</v>
      </c>
      <c r="F187" s="82" t="s">
        <v>50</v>
      </c>
      <c r="G187" s="58">
        <v>20</v>
      </c>
      <c r="H187" s="71" t="s">
        <v>463</v>
      </c>
      <c r="I187" s="78" t="s">
        <v>253</v>
      </c>
      <c r="J187" s="58" t="s">
        <v>313</v>
      </c>
      <c r="K187" s="58" t="s">
        <v>492</v>
      </c>
      <c r="L187" s="85">
        <f t="shared" si="26"/>
        <v>12.7</v>
      </c>
      <c r="M187" s="85">
        <f t="shared" si="21"/>
        <v>1.27</v>
      </c>
      <c r="N187" s="71">
        <v>60</v>
      </c>
      <c r="O187" s="100">
        <f t="array" ref="O187">IFERROR(INDEX($AD$11:$AE$90,MATCH($B187&amp;$I187,$Y$11:$Y$90&amp;$AC$11:$AC$90,0),MATCH($C187,$AD$9:$AE$9,0)),"-")</f>
        <v>12.637</v>
      </c>
      <c r="P187" s="58" t="s">
        <v>131</v>
      </c>
      <c r="Q187" s="58" t="s">
        <v>131</v>
      </c>
      <c r="R187" s="100">
        <f t="shared" si="22"/>
        <v>11.8751</v>
      </c>
      <c r="S187" s="58">
        <v>221</v>
      </c>
      <c r="T187" s="58">
        <v>213</v>
      </c>
      <c r="U187" s="58">
        <v>8</v>
      </c>
      <c r="V187" s="58">
        <v>15</v>
      </c>
      <c r="W187" s="50" t="str">
        <f t="shared" si="23"/>
        <v>-</v>
      </c>
      <c r="X187" s="50">
        <f t="shared" si="24"/>
        <v>8</v>
      </c>
    </row>
    <row r="188" spans="2:24" x14ac:dyDescent="0.3">
      <c r="B188" s="81" t="str">
        <f t="shared" si="25"/>
        <v>9/16-18 UNF</v>
      </c>
      <c r="C188" s="73" t="s">
        <v>216</v>
      </c>
      <c r="D188" s="73"/>
      <c r="E188" s="71" t="s">
        <v>42</v>
      </c>
      <c r="F188" s="82" t="s">
        <v>51</v>
      </c>
      <c r="G188" s="58">
        <v>18</v>
      </c>
      <c r="H188" s="71" t="s">
        <v>463</v>
      </c>
      <c r="I188" s="78" t="s">
        <v>253</v>
      </c>
      <c r="J188" s="58" t="s">
        <v>313</v>
      </c>
      <c r="K188" s="58" t="s">
        <v>492</v>
      </c>
      <c r="L188" s="85">
        <f t="shared" si="26"/>
        <v>14.2875</v>
      </c>
      <c r="M188" s="85">
        <f t="shared" si="21"/>
        <v>1.411</v>
      </c>
      <c r="N188" s="71">
        <v>60</v>
      </c>
      <c r="O188" s="100">
        <f t="array" ref="O188">IFERROR(INDEX($AD$11:$AE$90,MATCH($B188&amp;$I188,$Y$11:$Y$90&amp;$AC$11:$AC$90,0),MATCH($C188,$AD$9:$AE$9,0)),"-")</f>
        <v>14.207000000000001</v>
      </c>
      <c r="P188" s="58" t="s">
        <v>131</v>
      </c>
      <c r="Q188" s="58" t="s">
        <v>131</v>
      </c>
      <c r="R188" s="100">
        <f t="shared" si="22"/>
        <v>13.371</v>
      </c>
      <c r="S188" s="58">
        <v>233</v>
      </c>
      <c r="T188" s="58">
        <v>225</v>
      </c>
      <c r="U188" s="58">
        <v>8</v>
      </c>
      <c r="V188" s="58">
        <v>10</v>
      </c>
      <c r="W188" s="50" t="str">
        <f t="shared" si="23"/>
        <v>-</v>
      </c>
      <c r="X188" s="50">
        <f t="shared" si="24"/>
        <v>8</v>
      </c>
    </row>
    <row r="189" spans="2:24" x14ac:dyDescent="0.3">
      <c r="B189" s="81" t="str">
        <f t="shared" si="25"/>
        <v>5/8-18 UNF</v>
      </c>
      <c r="C189" s="73" t="s">
        <v>216</v>
      </c>
      <c r="D189" s="73"/>
      <c r="E189" s="71" t="s">
        <v>42</v>
      </c>
      <c r="F189" s="82" t="s">
        <v>233</v>
      </c>
      <c r="G189" s="58">
        <v>18</v>
      </c>
      <c r="H189" s="71" t="s">
        <v>463</v>
      </c>
      <c r="I189" s="78" t="s">
        <v>253</v>
      </c>
      <c r="J189" s="58" t="s">
        <v>313</v>
      </c>
      <c r="K189" s="58" t="s">
        <v>492</v>
      </c>
      <c r="L189" s="85">
        <f t="shared" si="26"/>
        <v>15.875</v>
      </c>
      <c r="M189" s="85">
        <f t="shared" si="21"/>
        <v>1.411</v>
      </c>
      <c r="N189" s="71">
        <v>60</v>
      </c>
      <c r="O189" s="100">
        <f t="array" ref="O189">IFERROR(INDEX($AD$11:$AE$90,MATCH($B189&amp;$I189,$Y$11:$Y$90&amp;$AC$11:$AC$90,0),MATCH($C189,$AD$9:$AE$9,0)),"-")</f>
        <v>15.8</v>
      </c>
      <c r="P189" s="58" t="s">
        <v>131</v>
      </c>
      <c r="Q189" s="58" t="s">
        <v>131</v>
      </c>
      <c r="R189" s="100">
        <f t="shared" si="22"/>
        <v>14.958500000000001</v>
      </c>
      <c r="S189" s="58">
        <v>239</v>
      </c>
      <c r="T189" s="58">
        <v>231</v>
      </c>
      <c r="U189" s="58">
        <v>8</v>
      </c>
      <c r="V189" s="58">
        <v>10</v>
      </c>
      <c r="W189" s="50" t="str">
        <f t="shared" si="23"/>
        <v>-</v>
      </c>
      <c r="X189" s="50">
        <f t="shared" si="24"/>
        <v>8</v>
      </c>
    </row>
    <row r="190" spans="2:24" x14ac:dyDescent="0.3">
      <c r="B190" s="81" t="str">
        <f t="shared" si="25"/>
        <v>3/4-16 UNF</v>
      </c>
      <c r="C190" s="73" t="s">
        <v>216</v>
      </c>
      <c r="D190" s="73"/>
      <c r="E190" s="71" t="s">
        <v>42</v>
      </c>
      <c r="F190" s="82" t="s">
        <v>74</v>
      </c>
      <c r="G190" s="58">
        <v>16</v>
      </c>
      <c r="H190" s="71" t="s">
        <v>463</v>
      </c>
      <c r="I190" s="78" t="s">
        <v>253</v>
      </c>
      <c r="J190" s="58" t="s">
        <v>313</v>
      </c>
      <c r="K190" s="58" t="s">
        <v>492</v>
      </c>
      <c r="L190" s="85">
        <f t="shared" si="26"/>
        <v>19.049999999999997</v>
      </c>
      <c r="M190" s="85">
        <f t="shared" si="21"/>
        <v>1.5880000000000001</v>
      </c>
      <c r="N190" s="71">
        <v>60</v>
      </c>
      <c r="O190" s="100">
        <f t="array" ref="O190">IFERROR(INDEX($AD$11:$AE$90,MATCH($B190&amp;$I190,$Y$11:$Y$90&amp;$AC$11:$AC$90,0),MATCH($C190,$AD$9:$AE$9,0)),"-")</f>
        <v>18.954000000000001</v>
      </c>
      <c r="P190" s="58" t="s">
        <v>131</v>
      </c>
      <c r="Q190" s="58" t="s">
        <v>131</v>
      </c>
      <c r="R190" s="100">
        <f t="shared" si="22"/>
        <v>18.018899999999999</v>
      </c>
      <c r="S190" s="58">
        <v>256</v>
      </c>
      <c r="T190" s="58">
        <v>248</v>
      </c>
      <c r="U190" s="58">
        <v>8</v>
      </c>
      <c r="V190" s="58">
        <v>10</v>
      </c>
      <c r="W190" s="50" t="str">
        <f t="shared" si="23"/>
        <v>-</v>
      </c>
      <c r="X190" s="50">
        <f t="shared" si="24"/>
        <v>8</v>
      </c>
    </row>
    <row r="191" spans="2:24" x14ac:dyDescent="0.3">
      <c r="B191" s="81" t="str">
        <f t="shared" si="25"/>
        <v>7/8-14 UNF</v>
      </c>
      <c r="C191" s="73" t="s">
        <v>216</v>
      </c>
      <c r="D191" s="73"/>
      <c r="E191" s="71" t="s">
        <v>42</v>
      </c>
      <c r="F191" s="82" t="s">
        <v>235</v>
      </c>
      <c r="G191" s="58">
        <v>14</v>
      </c>
      <c r="H191" s="71" t="s">
        <v>463</v>
      </c>
      <c r="I191" s="78" t="s">
        <v>253</v>
      </c>
      <c r="J191" s="58" t="s">
        <v>313</v>
      </c>
      <c r="K191" s="58" t="s">
        <v>492</v>
      </c>
      <c r="L191" s="85">
        <f t="shared" si="26"/>
        <v>22.224999999999998</v>
      </c>
      <c r="M191" s="85">
        <f t="shared" si="21"/>
        <v>1.8140000000000001</v>
      </c>
      <c r="N191" s="71">
        <v>60</v>
      </c>
      <c r="O191" s="100">
        <f t="array" ref="O191">IFERROR(INDEX($AD$11:$AE$90,MATCH($B191&amp;$I191,$Y$11:$Y$90&amp;$AC$11:$AC$90,0),MATCH($C191,$AD$9:$AE$9,0)),"-")</f>
        <v>22.100999999999999</v>
      </c>
      <c r="P191" s="58" t="s">
        <v>131</v>
      </c>
      <c r="Q191" s="58" t="s">
        <v>131</v>
      </c>
      <c r="R191" s="100">
        <f t="shared" si="22"/>
        <v>21.046600000000002</v>
      </c>
      <c r="S191" s="58">
        <v>277</v>
      </c>
      <c r="T191" s="58">
        <v>269</v>
      </c>
      <c r="U191" s="58">
        <v>8</v>
      </c>
      <c r="V191" s="58">
        <v>10</v>
      </c>
      <c r="W191" s="50" t="str">
        <f t="shared" si="23"/>
        <v>-</v>
      </c>
      <c r="X191" s="50">
        <f t="shared" si="24"/>
        <v>8</v>
      </c>
    </row>
    <row r="192" spans="2:24" x14ac:dyDescent="0.3">
      <c r="B192" s="81" t="str">
        <f t="shared" si="25"/>
        <v>1-12 UNF</v>
      </c>
      <c r="C192" s="73" t="s">
        <v>216</v>
      </c>
      <c r="D192" s="73"/>
      <c r="E192" s="71" t="s">
        <v>42</v>
      </c>
      <c r="F192" s="82" t="s">
        <v>236</v>
      </c>
      <c r="G192" s="58">
        <v>12</v>
      </c>
      <c r="H192" s="71" t="s">
        <v>463</v>
      </c>
      <c r="I192" s="78" t="s">
        <v>253</v>
      </c>
      <c r="J192" s="58" t="s">
        <v>313</v>
      </c>
      <c r="K192" s="58" t="s">
        <v>492</v>
      </c>
      <c r="L192" s="85">
        <f t="shared" si="26"/>
        <v>25.4</v>
      </c>
      <c r="M192" s="85">
        <f t="shared" si="21"/>
        <v>2.117</v>
      </c>
      <c r="N192" s="71">
        <v>60</v>
      </c>
      <c r="O192" s="100">
        <f t="array" ref="O192">IFERROR(INDEX($AD$11:$AE$90,MATCH($B192&amp;$I192,$Y$11:$Y$90&amp;$AC$11:$AC$90,0),MATCH($C192,$AD$9:$AE$9,0)),"-")</f>
        <v>25.231999999999999</v>
      </c>
      <c r="P192" s="58" t="s">
        <v>131</v>
      </c>
      <c r="Q192" s="58" t="s">
        <v>131</v>
      </c>
      <c r="R192" s="100">
        <f t="shared" si="22"/>
        <v>24.025200000000002</v>
      </c>
      <c r="S192" s="58">
        <v>297</v>
      </c>
      <c r="T192" s="58">
        <v>289</v>
      </c>
      <c r="U192" s="58">
        <v>8</v>
      </c>
      <c r="V192" s="58">
        <v>10</v>
      </c>
      <c r="W192" s="50" t="str">
        <f t="shared" si="23"/>
        <v>-</v>
      </c>
      <c r="X192" s="50">
        <f t="shared" si="24"/>
        <v>8</v>
      </c>
    </row>
    <row r="193" spans="2:24" x14ac:dyDescent="0.3">
      <c r="B193" s="81" t="str">
        <f t="shared" si="25"/>
        <v>1 1/8-12 UNF</v>
      </c>
      <c r="C193" s="73" t="s">
        <v>216</v>
      </c>
      <c r="D193" s="73"/>
      <c r="E193" s="71" t="s">
        <v>42</v>
      </c>
      <c r="F193" s="82" t="s">
        <v>55</v>
      </c>
      <c r="G193" s="58">
        <v>12</v>
      </c>
      <c r="H193" s="71" t="s">
        <v>463</v>
      </c>
      <c r="I193" s="78" t="s">
        <v>253</v>
      </c>
      <c r="J193" s="58" t="s">
        <v>313</v>
      </c>
      <c r="K193" s="58" t="s">
        <v>492</v>
      </c>
      <c r="L193" s="85">
        <f t="shared" si="26"/>
        <v>28.574999999999999</v>
      </c>
      <c r="M193" s="85">
        <f t="shared" si="21"/>
        <v>2.117</v>
      </c>
      <c r="N193" s="71">
        <v>60</v>
      </c>
      <c r="O193" s="100">
        <f t="array" ref="O193">IFERROR(INDEX($AD$11:$AE$90,MATCH($B193&amp;$I193,$Y$11:$Y$90&amp;$AC$11:$AC$90,0),MATCH($C193,$AD$9:$AE$9,0)),"-")</f>
        <v>28.414999999999999</v>
      </c>
      <c r="P193" s="58" t="s">
        <v>131</v>
      </c>
      <c r="Q193" s="58" t="s">
        <v>131</v>
      </c>
      <c r="R193" s="100">
        <f t="shared" si="22"/>
        <v>27.200199999999999</v>
      </c>
      <c r="S193" s="58">
        <v>305</v>
      </c>
      <c r="T193" s="58">
        <v>297</v>
      </c>
      <c r="U193" s="58">
        <v>8</v>
      </c>
      <c r="V193" s="58">
        <v>10</v>
      </c>
      <c r="W193" s="50" t="str">
        <f t="shared" si="23"/>
        <v>-</v>
      </c>
      <c r="X193" s="50">
        <f t="shared" si="24"/>
        <v>8</v>
      </c>
    </row>
    <row r="194" spans="2:24" x14ac:dyDescent="0.3">
      <c r="B194" s="81" t="str">
        <f t="shared" si="25"/>
        <v>1 1/4-12 UNF</v>
      </c>
      <c r="C194" s="73" t="s">
        <v>216</v>
      </c>
      <c r="D194" s="73"/>
      <c r="E194" s="71" t="s">
        <v>42</v>
      </c>
      <c r="F194" s="82" t="s">
        <v>238</v>
      </c>
      <c r="G194" s="58">
        <v>12</v>
      </c>
      <c r="H194" s="71" t="s">
        <v>463</v>
      </c>
      <c r="I194" s="78" t="s">
        <v>253</v>
      </c>
      <c r="J194" s="58" t="s">
        <v>313</v>
      </c>
      <c r="K194" s="58" t="s">
        <v>492</v>
      </c>
      <c r="L194" s="85">
        <f t="shared" si="26"/>
        <v>31.75</v>
      </c>
      <c r="M194" s="85">
        <f t="shared" si="21"/>
        <v>2.117</v>
      </c>
      <c r="N194" s="71">
        <v>60</v>
      </c>
      <c r="O194" s="100">
        <f t="array" ref="O194">IFERROR(INDEX($AD$11:$AE$90,MATCH($B194&amp;$I194,$Y$11:$Y$90&amp;$AC$11:$AC$90,0),MATCH($C194,$AD$9:$AE$9,0)),"-")</f>
        <v>31.597000000000001</v>
      </c>
      <c r="P194" s="58" t="s">
        <v>131</v>
      </c>
      <c r="Q194" s="58" t="s">
        <v>131</v>
      </c>
      <c r="R194" s="100">
        <f t="shared" si="22"/>
        <v>30.3752</v>
      </c>
      <c r="S194" s="58">
        <v>312</v>
      </c>
      <c r="T194" s="58">
        <v>304</v>
      </c>
      <c r="U194" s="58">
        <v>8</v>
      </c>
      <c r="V194" s="58">
        <v>10</v>
      </c>
      <c r="W194" s="50" t="str">
        <f t="shared" si="23"/>
        <v>-</v>
      </c>
      <c r="X194" s="50">
        <f t="shared" si="24"/>
        <v>8</v>
      </c>
    </row>
    <row r="195" spans="2:24" x14ac:dyDescent="0.3">
      <c r="B195" s="81" t="str">
        <f t="shared" si="25"/>
        <v>1 3/8-12 UNF</v>
      </c>
      <c r="C195" s="73" t="s">
        <v>216</v>
      </c>
      <c r="D195" s="73"/>
      <c r="E195" s="71" t="s">
        <v>42</v>
      </c>
      <c r="F195" s="82" t="s">
        <v>239</v>
      </c>
      <c r="G195" s="58">
        <v>12</v>
      </c>
      <c r="H195" s="71" t="s">
        <v>463</v>
      </c>
      <c r="I195" s="78" t="s">
        <v>253</v>
      </c>
      <c r="J195" s="58" t="s">
        <v>313</v>
      </c>
      <c r="K195" s="58" t="s">
        <v>492</v>
      </c>
      <c r="L195" s="85">
        <f t="shared" si="26"/>
        <v>34.924999999999997</v>
      </c>
      <c r="M195" s="85">
        <f t="shared" si="21"/>
        <v>2.117</v>
      </c>
      <c r="N195" s="71">
        <v>60</v>
      </c>
      <c r="O195" s="100">
        <f t="array" ref="O195">IFERROR(INDEX($AD$11:$AE$90,MATCH($B195&amp;$I195,$Y$11:$Y$90&amp;$AC$11:$AC$90,0),MATCH($C195,$AD$9:$AE$9,0)),"-")</f>
        <v>34.78</v>
      </c>
      <c r="P195" s="58" t="s">
        <v>131</v>
      </c>
      <c r="Q195" s="58" t="s">
        <v>131</v>
      </c>
      <c r="R195" s="100">
        <f t="shared" si="22"/>
        <v>33.550199999999997</v>
      </c>
      <c r="S195" s="58">
        <v>320</v>
      </c>
      <c r="T195" s="58">
        <v>312</v>
      </c>
      <c r="U195" s="58">
        <v>8</v>
      </c>
      <c r="V195" s="58">
        <v>10</v>
      </c>
      <c r="W195" s="50" t="str">
        <f t="shared" si="23"/>
        <v>-</v>
      </c>
      <c r="X195" s="50">
        <f t="shared" si="24"/>
        <v>8</v>
      </c>
    </row>
    <row r="196" spans="2:24" x14ac:dyDescent="0.3">
      <c r="B196" s="81" t="str">
        <f t="shared" si="25"/>
        <v>1 1/2-12 UNF</v>
      </c>
      <c r="C196" s="73" t="s">
        <v>216</v>
      </c>
      <c r="D196" s="73"/>
      <c r="E196" s="71" t="s">
        <v>42</v>
      </c>
      <c r="F196" s="82" t="s">
        <v>54</v>
      </c>
      <c r="G196" s="58">
        <v>12</v>
      </c>
      <c r="H196" s="71" t="s">
        <v>463</v>
      </c>
      <c r="I196" s="78" t="s">
        <v>253</v>
      </c>
      <c r="J196" s="58" t="s">
        <v>313</v>
      </c>
      <c r="K196" s="58" t="s">
        <v>492</v>
      </c>
      <c r="L196" s="85">
        <f t="shared" si="26"/>
        <v>38.099999999999994</v>
      </c>
      <c r="M196" s="85">
        <f t="shared" si="21"/>
        <v>2.117</v>
      </c>
      <c r="N196" s="71">
        <v>60</v>
      </c>
      <c r="O196" s="100">
        <f t="array" ref="O196">IFERROR(INDEX($AD$11:$AE$90,MATCH($B196&amp;$I196,$Y$11:$Y$90&amp;$AC$11:$AC$90,0),MATCH($C196,$AD$9:$AE$9,0)),"-")</f>
        <v>37.96</v>
      </c>
      <c r="P196" s="58" t="s">
        <v>131</v>
      </c>
      <c r="Q196" s="58" t="s">
        <v>131</v>
      </c>
      <c r="R196" s="100">
        <f t="shared" si="22"/>
        <v>36.725200000000001</v>
      </c>
      <c r="S196" s="58">
        <v>325</v>
      </c>
      <c r="T196" s="58">
        <v>317</v>
      </c>
      <c r="U196" s="58">
        <v>8</v>
      </c>
      <c r="V196" s="58">
        <v>10</v>
      </c>
      <c r="W196" s="50" t="str">
        <f t="shared" si="23"/>
        <v>-</v>
      </c>
      <c r="X196" s="50">
        <f t="shared" si="24"/>
        <v>8</v>
      </c>
    </row>
  </sheetData>
  <autoFilter ref="B8:V196">
    <filterColumn colId="13" showButton="0"/>
    <filterColumn colId="14" showButton="0"/>
    <filterColumn colId="16" showButton="0"/>
    <filterColumn colId="17" showButton="0"/>
    <filterColumn colId="19" showButton="0"/>
  </autoFilter>
  <mergeCells count="17">
    <mergeCell ref="B8:B10"/>
    <mergeCell ref="E8:E10"/>
    <mergeCell ref="G8:G10"/>
    <mergeCell ref="I8:I10"/>
    <mergeCell ref="AB8:AB9"/>
    <mergeCell ref="F8:F10"/>
    <mergeCell ref="AG8:AG10"/>
    <mergeCell ref="J8:J10"/>
    <mergeCell ref="C8:D8"/>
    <mergeCell ref="U8:V8"/>
    <mergeCell ref="Y8:Y10"/>
    <mergeCell ref="Z8:Z10"/>
    <mergeCell ref="AA8:AA9"/>
    <mergeCell ref="O8:Q8"/>
    <mergeCell ref="R8:T8"/>
    <mergeCell ref="K8:K10"/>
    <mergeCell ref="H8:H10"/>
  </mergeCells>
  <phoneticPr fontId="1" type="noConversion"/>
  <conditionalFormatting sqref="O11:O196">
    <cfRule type="cellIs" dxfId="3" priority="2" operator="lessThan">
      <formula>1</formula>
    </cfRule>
  </conditionalFormatting>
  <conditionalFormatting sqref="R11:R196">
    <cfRule type="cellIs" dxfId="2" priority="1" operator="lessThan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H226"/>
  <sheetViews>
    <sheetView workbookViewId="0"/>
  </sheetViews>
  <sheetFormatPr defaultRowHeight="13.5" x14ac:dyDescent="0.3"/>
  <cols>
    <col min="1" max="1" width="3.625" style="50" customWidth="1"/>
    <col min="2" max="2" width="14.875" style="50" bestFit="1" customWidth="1"/>
    <col min="3" max="3" width="3" style="50" bestFit="1" customWidth="1"/>
    <col min="4" max="4" width="5.125" style="50" bestFit="1" customWidth="1"/>
    <col min="5" max="9" width="8.75" style="50" bestFit="1" customWidth="1"/>
    <col min="10" max="10" width="33.75" style="50" bestFit="1" customWidth="1"/>
    <col min="11" max="11" width="12.75" style="50" bestFit="1" customWidth="1"/>
    <col min="12" max="12" width="8.75" style="50" bestFit="1" customWidth="1"/>
    <col min="13" max="13" width="11.25" style="50" bestFit="1" customWidth="1"/>
    <col min="14" max="14" width="8.75" style="50" bestFit="1" customWidth="1"/>
    <col min="15" max="15" width="8" style="50" bestFit="1" customWidth="1"/>
    <col min="16" max="16" width="3.875" style="50" bestFit="1" customWidth="1"/>
    <col min="17" max="17" width="4.75" style="50" bestFit="1" customWidth="1"/>
    <col min="18" max="18" width="8" style="50" bestFit="1" customWidth="1"/>
    <col min="19" max="19" width="4.125" style="50" bestFit="1" customWidth="1"/>
    <col min="20" max="22" width="4.75" style="50" bestFit="1" customWidth="1"/>
    <col min="23" max="24" width="3.625" style="50" customWidth="1"/>
    <col min="25" max="25" width="9.375" style="18" bestFit="1" customWidth="1"/>
    <col min="26" max="26" width="4.75" style="18" bestFit="1" customWidth="1"/>
    <col min="27" max="27" width="5.375" style="18" bestFit="1" customWidth="1"/>
    <col min="28" max="28" width="4.75" style="18" customWidth="1"/>
    <col min="29" max="29" width="4.75" style="18" bestFit="1" customWidth="1"/>
    <col min="30" max="31" width="8" style="18" bestFit="1" customWidth="1"/>
    <col min="32" max="32" width="3.625" style="50" customWidth="1"/>
    <col min="33" max="33" width="5.375" style="50" bestFit="1" customWidth="1"/>
    <col min="34" max="34" width="6.75" style="50" bestFit="1" customWidth="1"/>
    <col min="35" max="16384" width="9" style="50"/>
  </cols>
  <sheetData>
    <row r="1" spans="1:34" x14ac:dyDescent="0.3">
      <c r="A1" s="49" t="s">
        <v>438</v>
      </c>
    </row>
    <row r="2" spans="1:34" x14ac:dyDescent="0.3">
      <c r="A2" s="49" t="s">
        <v>439</v>
      </c>
      <c r="Y2" s="17"/>
    </row>
    <row r="3" spans="1:34" x14ac:dyDescent="0.3">
      <c r="A3" s="49" t="s">
        <v>440</v>
      </c>
      <c r="Y3" s="17"/>
    </row>
    <row r="4" spans="1:34" x14ac:dyDescent="0.3">
      <c r="A4" s="49" t="s">
        <v>441</v>
      </c>
      <c r="Y4" s="17"/>
    </row>
    <row r="5" spans="1:34" x14ac:dyDescent="0.3">
      <c r="A5" s="49" t="s">
        <v>442</v>
      </c>
      <c r="Y5" s="17"/>
    </row>
    <row r="6" spans="1:34" x14ac:dyDescent="0.3">
      <c r="A6" s="49" t="s">
        <v>443</v>
      </c>
      <c r="Y6" s="17"/>
    </row>
    <row r="7" spans="1:34" x14ac:dyDescent="0.3">
      <c r="A7" s="49"/>
      <c r="B7" s="92" t="s">
        <v>457</v>
      </c>
      <c r="Y7" s="17"/>
    </row>
    <row r="8" spans="1:34" ht="13.5" customHeight="1" x14ac:dyDescent="0.3">
      <c r="B8" s="136" t="s">
        <v>144</v>
      </c>
      <c r="C8" s="140" t="s">
        <v>393</v>
      </c>
      <c r="D8" s="141"/>
      <c r="E8" s="136" t="s">
        <v>391</v>
      </c>
      <c r="F8" s="136" t="s">
        <v>255</v>
      </c>
      <c r="G8" s="145" t="s">
        <v>488</v>
      </c>
      <c r="H8" s="136" t="s">
        <v>390</v>
      </c>
      <c r="I8" s="136" t="s">
        <v>403</v>
      </c>
      <c r="J8" s="139" t="s">
        <v>132</v>
      </c>
      <c r="K8" s="139" t="s">
        <v>489</v>
      </c>
      <c r="L8" s="52" t="s">
        <v>254</v>
      </c>
      <c r="M8" s="68" t="s">
        <v>8</v>
      </c>
      <c r="N8" s="51" t="s">
        <v>15</v>
      </c>
      <c r="O8" s="143" t="s">
        <v>396</v>
      </c>
      <c r="P8" s="144"/>
      <c r="Q8" s="144"/>
      <c r="R8" s="143" t="s">
        <v>397</v>
      </c>
      <c r="S8" s="144"/>
      <c r="T8" s="144"/>
      <c r="U8" s="139" t="s">
        <v>149</v>
      </c>
      <c r="V8" s="139"/>
      <c r="Y8" s="124" t="s">
        <v>144</v>
      </c>
      <c r="Z8" s="124" t="s">
        <v>109</v>
      </c>
      <c r="AA8" s="124" t="s">
        <v>254</v>
      </c>
      <c r="AB8" s="124" t="s">
        <v>29</v>
      </c>
      <c r="AC8" s="47" t="s">
        <v>155</v>
      </c>
      <c r="AD8" s="44" t="s">
        <v>153</v>
      </c>
      <c r="AE8" s="45" t="s">
        <v>217</v>
      </c>
      <c r="AG8" s="136" t="s">
        <v>444</v>
      </c>
      <c r="AH8" s="55" t="s">
        <v>447</v>
      </c>
    </row>
    <row r="9" spans="1:34" x14ac:dyDescent="0.3">
      <c r="B9" s="137"/>
      <c r="C9" s="55" t="s">
        <v>394</v>
      </c>
      <c r="D9" s="55"/>
      <c r="E9" s="137"/>
      <c r="F9" s="137"/>
      <c r="G9" s="137"/>
      <c r="H9" s="137"/>
      <c r="I9" s="137"/>
      <c r="J9" s="139"/>
      <c r="K9" s="139"/>
      <c r="L9" s="55" t="s">
        <v>414</v>
      </c>
      <c r="M9" s="70" t="s">
        <v>11</v>
      </c>
      <c r="N9" s="55" t="s">
        <v>16</v>
      </c>
      <c r="O9" s="54" t="s">
        <v>217</v>
      </c>
      <c r="P9" s="55" t="s">
        <v>137</v>
      </c>
      <c r="Q9" s="55" t="s">
        <v>138</v>
      </c>
      <c r="R9" s="54" t="s">
        <v>217</v>
      </c>
      <c r="S9" s="55" t="s">
        <v>137</v>
      </c>
      <c r="T9" s="55" t="s">
        <v>138</v>
      </c>
      <c r="U9" s="53" t="s">
        <v>404</v>
      </c>
      <c r="V9" s="53" t="s">
        <v>405</v>
      </c>
      <c r="Y9" s="142"/>
      <c r="Z9" s="142"/>
      <c r="AA9" s="125"/>
      <c r="AB9" s="125"/>
      <c r="AC9" s="46"/>
      <c r="AD9" s="60" t="s">
        <v>154</v>
      </c>
      <c r="AE9" s="60" t="s">
        <v>216</v>
      </c>
      <c r="AG9" s="137"/>
      <c r="AH9" s="55" t="s">
        <v>414</v>
      </c>
    </row>
    <row r="10" spans="1:34" x14ac:dyDescent="0.3">
      <c r="B10" s="138"/>
      <c r="C10" s="55"/>
      <c r="D10" s="55"/>
      <c r="E10" s="138"/>
      <c r="F10" s="138"/>
      <c r="G10" s="138"/>
      <c r="H10" s="138"/>
      <c r="I10" s="138"/>
      <c r="J10" s="139"/>
      <c r="K10" s="139"/>
      <c r="L10" s="55" t="s">
        <v>451</v>
      </c>
      <c r="M10" s="70" t="s">
        <v>53</v>
      </c>
      <c r="N10" s="55" t="s">
        <v>125</v>
      </c>
      <c r="O10" s="55" t="s">
        <v>53</v>
      </c>
      <c r="P10" s="55" t="s">
        <v>141</v>
      </c>
      <c r="Q10" s="55" t="s">
        <v>141</v>
      </c>
      <c r="R10" s="55" t="s">
        <v>53</v>
      </c>
      <c r="S10" s="55" t="s">
        <v>141</v>
      </c>
      <c r="T10" s="55" t="s">
        <v>141</v>
      </c>
      <c r="U10" s="55" t="s">
        <v>141</v>
      </c>
      <c r="V10" s="55" t="s">
        <v>146</v>
      </c>
      <c r="Y10" s="125"/>
      <c r="Z10" s="125"/>
      <c r="AA10" s="45" t="s">
        <v>52</v>
      </c>
      <c r="AB10" s="45" t="s">
        <v>251</v>
      </c>
      <c r="AC10" s="46"/>
      <c r="AD10" s="45" t="s">
        <v>53</v>
      </c>
      <c r="AE10" s="45" t="s">
        <v>53</v>
      </c>
      <c r="AG10" s="138"/>
      <c r="AH10" s="55" t="s">
        <v>448</v>
      </c>
    </row>
    <row r="11" spans="1:34" x14ac:dyDescent="0.3">
      <c r="B11" s="81" t="str">
        <f t="shared" ref="B11:B74" si="0">CONCATENATE(E11,F11,"-",G11)</f>
        <v>G 1/16-28</v>
      </c>
      <c r="C11" s="73" t="s">
        <v>212</v>
      </c>
      <c r="D11" s="73"/>
      <c r="E11" s="71" t="s">
        <v>190</v>
      </c>
      <c r="F11" s="82" t="s">
        <v>301</v>
      </c>
      <c r="G11" s="58">
        <v>28</v>
      </c>
      <c r="H11" s="71" t="s">
        <v>268</v>
      </c>
      <c r="I11" s="71"/>
      <c r="J11" s="58" t="s">
        <v>317</v>
      </c>
      <c r="K11" s="58" t="s">
        <v>493</v>
      </c>
      <c r="L11" s="85">
        <f t="shared" ref="L11:L74" si="1">INDEX(AH$11:AH$39,MATCH(F11,AG$11:AG$39,0))</f>
        <v>7.7229999999999999</v>
      </c>
      <c r="M11" s="85">
        <f>ROUND(25.4/G11,3)</f>
        <v>0.90700000000000003</v>
      </c>
      <c r="N11" s="71">
        <v>55</v>
      </c>
      <c r="O11" s="100">
        <f t="array" ref="O11">IFERROR(INDEX($AD$11:$AE$108,MATCH($B11&amp;$I11,$Y$11:$Y$108&amp;$AC$11:$AC$108,0),MATCH($C11,$AD$9:$AE$9,0)),"-")</f>
        <v>7.7229999999999999</v>
      </c>
      <c r="P11" s="58">
        <v>15</v>
      </c>
      <c r="Q11" s="58">
        <v>5</v>
      </c>
      <c r="R11" s="100">
        <f>ROUND(L11-0.640327/G11*25.4,4)</f>
        <v>7.1421000000000001</v>
      </c>
      <c r="S11" s="58">
        <v>13</v>
      </c>
      <c r="T11" s="58">
        <v>3</v>
      </c>
      <c r="U11" s="58">
        <v>5</v>
      </c>
      <c r="V11" s="58">
        <v>15</v>
      </c>
      <c r="W11" s="50">
        <f>IF(P11="-","-",P11-Q11)</f>
        <v>10</v>
      </c>
      <c r="X11" s="50">
        <f>S11-T11</f>
        <v>10</v>
      </c>
      <c r="Y11" s="63" t="str">
        <f t="shared" ref="Y11:Y42" si="2">CONCATENATE(Z11,AA11,"-",AB11)</f>
        <v>G 1/16-28</v>
      </c>
      <c r="Z11" s="56" t="s">
        <v>190</v>
      </c>
      <c r="AA11" s="66" t="s">
        <v>301</v>
      </c>
      <c r="AB11" s="57">
        <v>28</v>
      </c>
      <c r="AC11" s="64"/>
      <c r="AD11" s="60">
        <v>7.7229999999999999</v>
      </c>
      <c r="AE11" s="35">
        <v>7.4349999999999996</v>
      </c>
      <c r="AG11" s="66" t="s">
        <v>301</v>
      </c>
      <c r="AH11" s="60">
        <v>7.7229999999999999</v>
      </c>
    </row>
    <row r="12" spans="1:34" x14ac:dyDescent="0.3">
      <c r="B12" s="81" t="str">
        <f t="shared" si="0"/>
        <v>G 1/8-28</v>
      </c>
      <c r="C12" s="73" t="s">
        <v>212</v>
      </c>
      <c r="D12" s="73"/>
      <c r="E12" s="71" t="s">
        <v>190</v>
      </c>
      <c r="F12" s="82" t="s">
        <v>302</v>
      </c>
      <c r="G12" s="58">
        <v>28</v>
      </c>
      <c r="H12" s="71" t="s">
        <v>268</v>
      </c>
      <c r="I12" s="71"/>
      <c r="J12" s="58" t="s">
        <v>317</v>
      </c>
      <c r="K12" s="58" t="s">
        <v>493</v>
      </c>
      <c r="L12" s="85">
        <f t="shared" si="1"/>
        <v>9.7279999999999998</v>
      </c>
      <c r="M12" s="85">
        <f t="shared" ref="M12:M75" si="3">ROUND(25.4/G12,3)</f>
        <v>0.90700000000000003</v>
      </c>
      <c r="N12" s="71">
        <v>55</v>
      </c>
      <c r="O12" s="100">
        <f t="array" ref="O12">IFERROR(INDEX($AD$11:$AE$108,MATCH($B12&amp;$I12,$Y$11:$Y$108&amp;$AC$11:$AC$108,0),MATCH($C12,$AD$9:$AE$9,0)),"-")</f>
        <v>9.7279999999999998</v>
      </c>
      <c r="P12" s="58">
        <v>15</v>
      </c>
      <c r="Q12" s="58">
        <v>5</v>
      </c>
      <c r="R12" s="100">
        <f t="shared" ref="R12:R75" si="4">ROUND(L12-0.640327/G12*25.4,4)</f>
        <v>9.1471</v>
      </c>
      <c r="S12" s="58">
        <v>13</v>
      </c>
      <c r="T12" s="58">
        <v>3</v>
      </c>
      <c r="U12" s="58">
        <v>5</v>
      </c>
      <c r="V12" s="58">
        <v>15</v>
      </c>
      <c r="W12" s="50">
        <f t="shared" ref="W12:W75" si="5">IF(P12="-","-",P12-Q12)</f>
        <v>10</v>
      </c>
      <c r="X12" s="50">
        <f t="shared" ref="X12:X75" si="6">S12-T12</f>
        <v>10</v>
      </c>
      <c r="Y12" s="63" t="str">
        <f t="shared" si="2"/>
        <v>G 1/8-28</v>
      </c>
      <c r="Z12" s="56" t="s">
        <v>190</v>
      </c>
      <c r="AA12" s="66" t="s">
        <v>302</v>
      </c>
      <c r="AB12" s="57">
        <v>28</v>
      </c>
      <c r="AC12" s="64"/>
      <c r="AD12" s="60">
        <v>9.7279999999999998</v>
      </c>
      <c r="AE12" s="35">
        <v>9.44</v>
      </c>
      <c r="AG12" s="66" t="s">
        <v>302</v>
      </c>
      <c r="AH12" s="60">
        <v>9.7279999999999998</v>
      </c>
    </row>
    <row r="13" spans="1:34" x14ac:dyDescent="0.3">
      <c r="B13" s="81" t="str">
        <f t="shared" si="0"/>
        <v>G 1/4-19</v>
      </c>
      <c r="C13" s="73" t="s">
        <v>212</v>
      </c>
      <c r="D13" s="73"/>
      <c r="E13" s="71" t="s">
        <v>190</v>
      </c>
      <c r="F13" s="82" t="s">
        <v>303</v>
      </c>
      <c r="G13" s="58">
        <v>19</v>
      </c>
      <c r="H13" s="71" t="s">
        <v>268</v>
      </c>
      <c r="I13" s="71"/>
      <c r="J13" s="58" t="s">
        <v>317</v>
      </c>
      <c r="K13" s="58" t="s">
        <v>493</v>
      </c>
      <c r="L13" s="85">
        <f t="shared" si="1"/>
        <v>13.157</v>
      </c>
      <c r="M13" s="85">
        <f t="shared" si="3"/>
        <v>1.337</v>
      </c>
      <c r="N13" s="71">
        <v>55</v>
      </c>
      <c r="O13" s="100">
        <f t="array" ref="O13">IFERROR(INDEX($AD$11:$AE$108,MATCH($B13&amp;$I13,$Y$11:$Y$108&amp;$AC$11:$AC$108,0),MATCH($C13,$AD$9:$AE$9,0)),"-")</f>
        <v>13.157</v>
      </c>
      <c r="P13" s="58">
        <v>15</v>
      </c>
      <c r="Q13" s="58">
        <v>5</v>
      </c>
      <c r="R13" s="100">
        <f t="shared" si="4"/>
        <v>12.301</v>
      </c>
      <c r="S13" s="58">
        <v>13</v>
      </c>
      <c r="T13" s="58">
        <v>3</v>
      </c>
      <c r="U13" s="58">
        <v>5</v>
      </c>
      <c r="V13" s="58">
        <v>13</v>
      </c>
      <c r="W13" s="50">
        <f t="shared" si="5"/>
        <v>10</v>
      </c>
      <c r="X13" s="50">
        <f t="shared" si="6"/>
        <v>10</v>
      </c>
      <c r="Y13" s="63" t="str">
        <f t="shared" si="2"/>
        <v>G 1/4-19</v>
      </c>
      <c r="Z13" s="56" t="s">
        <v>190</v>
      </c>
      <c r="AA13" s="66" t="s">
        <v>303</v>
      </c>
      <c r="AB13" s="57">
        <v>19</v>
      </c>
      <c r="AC13" s="64"/>
      <c r="AD13" s="60">
        <v>13.157</v>
      </c>
      <c r="AE13" s="35">
        <v>12.698</v>
      </c>
      <c r="AG13" s="66" t="s">
        <v>303</v>
      </c>
      <c r="AH13" s="60">
        <v>13.157</v>
      </c>
    </row>
    <row r="14" spans="1:34" x14ac:dyDescent="0.3">
      <c r="B14" s="81" t="str">
        <f t="shared" si="0"/>
        <v>G 3/8-19</v>
      </c>
      <c r="C14" s="73" t="s">
        <v>212</v>
      </c>
      <c r="D14" s="73"/>
      <c r="E14" s="71" t="s">
        <v>190</v>
      </c>
      <c r="F14" s="82" t="s">
        <v>304</v>
      </c>
      <c r="G14" s="58">
        <v>19</v>
      </c>
      <c r="H14" s="71" t="s">
        <v>268</v>
      </c>
      <c r="I14" s="71"/>
      <c r="J14" s="58" t="s">
        <v>317</v>
      </c>
      <c r="K14" s="58" t="s">
        <v>493</v>
      </c>
      <c r="L14" s="85">
        <f t="shared" si="1"/>
        <v>16.661999999999999</v>
      </c>
      <c r="M14" s="85">
        <f t="shared" si="3"/>
        <v>1.337</v>
      </c>
      <c r="N14" s="71">
        <v>55</v>
      </c>
      <c r="O14" s="100">
        <f t="array" ref="O14">IFERROR(INDEX($AD$11:$AE$108,MATCH($B14&amp;$I14,$Y$11:$Y$108&amp;$AC$11:$AC$108,0),MATCH($C14,$AD$9:$AE$9,0)),"-")</f>
        <v>16.661999999999999</v>
      </c>
      <c r="P14" s="58">
        <v>15</v>
      </c>
      <c r="Q14" s="58">
        <v>5</v>
      </c>
      <c r="R14" s="100">
        <f t="shared" si="4"/>
        <v>15.805999999999999</v>
      </c>
      <c r="S14" s="58">
        <v>13</v>
      </c>
      <c r="T14" s="58">
        <v>3</v>
      </c>
      <c r="U14" s="58">
        <v>5</v>
      </c>
      <c r="V14" s="58">
        <v>13</v>
      </c>
      <c r="W14" s="50">
        <f t="shared" si="5"/>
        <v>10</v>
      </c>
      <c r="X14" s="50">
        <f t="shared" si="6"/>
        <v>10</v>
      </c>
      <c r="Y14" s="63" t="str">
        <f t="shared" si="2"/>
        <v>G 3/8-19</v>
      </c>
      <c r="Z14" s="56" t="s">
        <v>190</v>
      </c>
      <c r="AA14" s="66" t="s">
        <v>304</v>
      </c>
      <c r="AB14" s="57">
        <v>19</v>
      </c>
      <c r="AC14" s="64"/>
      <c r="AD14" s="60">
        <v>16.661999999999999</v>
      </c>
      <c r="AE14" s="35">
        <v>16.202999999999999</v>
      </c>
      <c r="AG14" s="66" t="s">
        <v>304</v>
      </c>
      <c r="AH14" s="60">
        <v>16.661999999999999</v>
      </c>
    </row>
    <row r="15" spans="1:34" x14ac:dyDescent="0.3">
      <c r="B15" s="81" t="str">
        <f t="shared" si="0"/>
        <v>G 1/2-14</v>
      </c>
      <c r="C15" s="73" t="s">
        <v>212</v>
      </c>
      <c r="D15" s="73"/>
      <c r="E15" s="71" t="s">
        <v>190</v>
      </c>
      <c r="F15" s="82" t="s">
        <v>305</v>
      </c>
      <c r="G15" s="58">
        <v>14</v>
      </c>
      <c r="H15" s="71" t="s">
        <v>268</v>
      </c>
      <c r="I15" s="71"/>
      <c r="J15" s="58" t="s">
        <v>317</v>
      </c>
      <c r="K15" s="58" t="s">
        <v>493</v>
      </c>
      <c r="L15" s="85">
        <f t="shared" si="1"/>
        <v>20.954999999999998</v>
      </c>
      <c r="M15" s="85">
        <f t="shared" si="3"/>
        <v>1.8140000000000001</v>
      </c>
      <c r="N15" s="71">
        <v>55</v>
      </c>
      <c r="O15" s="100">
        <f t="array" ref="O15">IFERROR(INDEX($AD$11:$AE$108,MATCH($B15&amp;$I15,$Y$11:$Y$108&amp;$AC$11:$AC$108,0),MATCH($C15,$AD$9:$AE$9,0)),"-")</f>
        <v>20.954999999999998</v>
      </c>
      <c r="P15" s="58">
        <v>18</v>
      </c>
      <c r="Q15" s="58">
        <v>6</v>
      </c>
      <c r="R15" s="100">
        <f t="shared" si="4"/>
        <v>19.793299999999999</v>
      </c>
      <c r="S15" s="58">
        <v>19</v>
      </c>
      <c r="T15" s="58">
        <v>7</v>
      </c>
      <c r="U15" s="58">
        <v>5</v>
      </c>
      <c r="V15" s="58">
        <v>11</v>
      </c>
      <c r="W15" s="50">
        <f t="shared" si="5"/>
        <v>12</v>
      </c>
      <c r="X15" s="50">
        <f t="shared" si="6"/>
        <v>12</v>
      </c>
      <c r="Y15" s="63" t="str">
        <f t="shared" si="2"/>
        <v>G 1/2-14</v>
      </c>
      <c r="Z15" s="56" t="s">
        <v>190</v>
      </c>
      <c r="AA15" s="66" t="s">
        <v>305</v>
      </c>
      <c r="AB15" s="57">
        <v>14</v>
      </c>
      <c r="AC15" s="64"/>
      <c r="AD15" s="60">
        <v>20.954999999999998</v>
      </c>
      <c r="AE15" s="35">
        <v>20.303999999999998</v>
      </c>
      <c r="AG15" s="66" t="s">
        <v>305</v>
      </c>
      <c r="AH15" s="60">
        <v>20.954999999999998</v>
      </c>
    </row>
    <row r="16" spans="1:34" x14ac:dyDescent="0.3">
      <c r="B16" s="81" t="str">
        <f t="shared" si="0"/>
        <v>G 5/8-14</v>
      </c>
      <c r="C16" s="73" t="s">
        <v>212</v>
      </c>
      <c r="D16" s="73"/>
      <c r="E16" s="71" t="s">
        <v>190</v>
      </c>
      <c r="F16" s="82" t="s">
        <v>306</v>
      </c>
      <c r="G16" s="58">
        <v>14</v>
      </c>
      <c r="H16" s="71" t="s">
        <v>268</v>
      </c>
      <c r="I16" s="71"/>
      <c r="J16" s="58" t="s">
        <v>317</v>
      </c>
      <c r="K16" s="58" t="s">
        <v>493</v>
      </c>
      <c r="L16" s="85">
        <f t="shared" si="1"/>
        <v>22.911000000000001</v>
      </c>
      <c r="M16" s="85">
        <f t="shared" si="3"/>
        <v>1.8140000000000001</v>
      </c>
      <c r="N16" s="71">
        <v>55</v>
      </c>
      <c r="O16" s="100">
        <f t="array" ref="O16">IFERROR(INDEX($AD$11:$AE$108,MATCH($B16&amp;$I16,$Y$11:$Y$108&amp;$AC$11:$AC$108,0),MATCH($C16,$AD$9:$AE$9,0)),"-")</f>
        <v>22.911000000000001</v>
      </c>
      <c r="P16" s="58">
        <v>18</v>
      </c>
      <c r="Q16" s="58">
        <v>6</v>
      </c>
      <c r="R16" s="100">
        <f t="shared" si="4"/>
        <v>21.749300000000002</v>
      </c>
      <c r="S16" s="58">
        <v>19</v>
      </c>
      <c r="T16" s="58">
        <v>7</v>
      </c>
      <c r="U16" s="58">
        <v>5</v>
      </c>
      <c r="V16" s="58">
        <v>11</v>
      </c>
      <c r="W16" s="50">
        <f t="shared" si="5"/>
        <v>12</v>
      </c>
      <c r="X16" s="50">
        <f t="shared" si="6"/>
        <v>12</v>
      </c>
      <c r="Y16" s="63" t="str">
        <f t="shared" si="2"/>
        <v>G 5/8-14</v>
      </c>
      <c r="Z16" s="56" t="s">
        <v>190</v>
      </c>
      <c r="AA16" s="66" t="s">
        <v>306</v>
      </c>
      <c r="AB16" s="57">
        <v>14</v>
      </c>
      <c r="AC16" s="64"/>
      <c r="AD16" s="60">
        <v>22.911000000000001</v>
      </c>
      <c r="AE16" s="35">
        <v>22.26</v>
      </c>
      <c r="AG16" s="66" t="s">
        <v>306</v>
      </c>
      <c r="AH16" s="60">
        <v>22.911000000000001</v>
      </c>
    </row>
    <row r="17" spans="2:34" x14ac:dyDescent="0.3">
      <c r="B17" s="81" t="str">
        <f t="shared" si="0"/>
        <v>G 3/4-14</v>
      </c>
      <c r="C17" s="73" t="s">
        <v>212</v>
      </c>
      <c r="D17" s="73"/>
      <c r="E17" s="71" t="s">
        <v>190</v>
      </c>
      <c r="F17" s="82" t="s">
        <v>307</v>
      </c>
      <c r="G17" s="58">
        <v>14</v>
      </c>
      <c r="H17" s="71" t="s">
        <v>268</v>
      </c>
      <c r="I17" s="71"/>
      <c r="J17" s="58" t="s">
        <v>317</v>
      </c>
      <c r="K17" s="58" t="s">
        <v>493</v>
      </c>
      <c r="L17" s="85">
        <f t="shared" si="1"/>
        <v>26.440999999999999</v>
      </c>
      <c r="M17" s="85">
        <f t="shared" si="3"/>
        <v>1.8140000000000001</v>
      </c>
      <c r="N17" s="71">
        <v>55</v>
      </c>
      <c r="O17" s="100">
        <f t="array" ref="O17">IFERROR(INDEX($AD$11:$AE$108,MATCH($B17&amp;$I17,$Y$11:$Y$108&amp;$AC$11:$AC$108,0),MATCH($C17,$AD$9:$AE$9,0)),"-")</f>
        <v>26.440999999999999</v>
      </c>
      <c r="P17" s="58">
        <v>18</v>
      </c>
      <c r="Q17" s="58">
        <v>6</v>
      </c>
      <c r="R17" s="100">
        <f t="shared" si="4"/>
        <v>25.279299999999999</v>
      </c>
      <c r="S17" s="58">
        <v>19</v>
      </c>
      <c r="T17" s="58">
        <v>7</v>
      </c>
      <c r="U17" s="58">
        <v>5</v>
      </c>
      <c r="V17" s="58">
        <v>11</v>
      </c>
      <c r="W17" s="50">
        <f t="shared" si="5"/>
        <v>12</v>
      </c>
      <c r="X17" s="50">
        <f t="shared" si="6"/>
        <v>12</v>
      </c>
      <c r="Y17" s="63" t="str">
        <f t="shared" si="2"/>
        <v>G 3/4-14</v>
      </c>
      <c r="Z17" s="56" t="s">
        <v>190</v>
      </c>
      <c r="AA17" s="66" t="s">
        <v>307</v>
      </c>
      <c r="AB17" s="57">
        <v>14</v>
      </c>
      <c r="AC17" s="64"/>
      <c r="AD17" s="60">
        <v>26.440999999999999</v>
      </c>
      <c r="AE17" s="35">
        <v>25.790299999999998</v>
      </c>
      <c r="AG17" s="66" t="s">
        <v>307</v>
      </c>
      <c r="AH17" s="60">
        <v>26.440999999999999</v>
      </c>
    </row>
    <row r="18" spans="2:34" x14ac:dyDescent="0.3">
      <c r="B18" s="81" t="str">
        <f t="shared" si="0"/>
        <v>G 7/8-14</v>
      </c>
      <c r="C18" s="73" t="s">
        <v>212</v>
      </c>
      <c r="D18" s="73"/>
      <c r="E18" s="71" t="s">
        <v>190</v>
      </c>
      <c r="F18" s="82" t="s">
        <v>308</v>
      </c>
      <c r="G18" s="58">
        <v>14</v>
      </c>
      <c r="H18" s="71" t="s">
        <v>268</v>
      </c>
      <c r="I18" s="71"/>
      <c r="J18" s="58" t="s">
        <v>317</v>
      </c>
      <c r="K18" s="58" t="s">
        <v>493</v>
      </c>
      <c r="L18" s="85">
        <f t="shared" si="1"/>
        <v>30.201000000000001</v>
      </c>
      <c r="M18" s="85">
        <f t="shared" si="3"/>
        <v>1.8140000000000001</v>
      </c>
      <c r="N18" s="71">
        <v>55</v>
      </c>
      <c r="O18" s="100">
        <f t="array" ref="O18">IFERROR(INDEX($AD$11:$AE$108,MATCH($B18&amp;$I18,$Y$11:$Y$108&amp;$AC$11:$AC$108,0),MATCH($C18,$AD$9:$AE$9,0)),"-")</f>
        <v>30.201000000000001</v>
      </c>
      <c r="P18" s="58">
        <v>18</v>
      </c>
      <c r="Q18" s="58">
        <v>6</v>
      </c>
      <c r="R18" s="100">
        <f t="shared" si="4"/>
        <v>29.039300000000001</v>
      </c>
      <c r="S18" s="58">
        <v>19</v>
      </c>
      <c r="T18" s="58">
        <v>7</v>
      </c>
      <c r="U18" s="58">
        <v>5</v>
      </c>
      <c r="V18" s="58">
        <v>11</v>
      </c>
      <c r="W18" s="50">
        <f t="shared" si="5"/>
        <v>12</v>
      </c>
      <c r="X18" s="50">
        <f t="shared" si="6"/>
        <v>12</v>
      </c>
      <c r="Y18" s="63" t="str">
        <f t="shared" si="2"/>
        <v>G 7/8-14</v>
      </c>
      <c r="Z18" s="56" t="s">
        <v>190</v>
      </c>
      <c r="AA18" s="66" t="s">
        <v>308</v>
      </c>
      <c r="AB18" s="57">
        <v>14</v>
      </c>
      <c r="AC18" s="64"/>
      <c r="AD18" s="60">
        <v>30.201000000000001</v>
      </c>
      <c r="AE18" s="35">
        <v>29.55</v>
      </c>
      <c r="AG18" s="66" t="s">
        <v>308</v>
      </c>
      <c r="AH18" s="60">
        <v>30.201000000000001</v>
      </c>
    </row>
    <row r="19" spans="2:34" x14ac:dyDescent="0.3">
      <c r="B19" s="81" t="str">
        <f t="shared" si="0"/>
        <v>G1-11</v>
      </c>
      <c r="C19" s="73" t="s">
        <v>212</v>
      </c>
      <c r="D19" s="73"/>
      <c r="E19" s="71" t="s">
        <v>190</v>
      </c>
      <c r="F19" s="82" t="s">
        <v>76</v>
      </c>
      <c r="G19" s="58">
        <v>11</v>
      </c>
      <c r="H19" s="71" t="s">
        <v>268</v>
      </c>
      <c r="I19" s="71"/>
      <c r="J19" s="58" t="s">
        <v>317</v>
      </c>
      <c r="K19" s="58" t="s">
        <v>493</v>
      </c>
      <c r="L19" s="85">
        <f t="shared" si="1"/>
        <v>33.249000000000002</v>
      </c>
      <c r="M19" s="85">
        <f t="shared" si="3"/>
        <v>2.3090000000000002</v>
      </c>
      <c r="N19" s="71">
        <v>55</v>
      </c>
      <c r="O19" s="100">
        <f t="array" ref="O19">IFERROR(INDEX($AD$11:$AE$108,MATCH($B19&amp;$I19,$Y$11:$Y$108&amp;$AC$11:$AC$108,0),MATCH($C19,$AD$9:$AE$9,0)),"-")</f>
        <v>33.249000000000002</v>
      </c>
      <c r="P19" s="58">
        <v>18</v>
      </c>
      <c r="Q19" s="58">
        <v>6</v>
      </c>
      <c r="R19" s="100">
        <f t="shared" si="4"/>
        <v>31.770399999999999</v>
      </c>
      <c r="S19" s="58">
        <v>19</v>
      </c>
      <c r="T19" s="58">
        <v>7</v>
      </c>
      <c r="U19" s="58">
        <v>5</v>
      </c>
      <c r="V19" s="58">
        <v>10</v>
      </c>
      <c r="W19" s="50">
        <f t="shared" si="5"/>
        <v>12</v>
      </c>
      <c r="X19" s="50">
        <f t="shared" si="6"/>
        <v>12</v>
      </c>
      <c r="Y19" s="63" t="str">
        <f t="shared" si="2"/>
        <v>G1-11</v>
      </c>
      <c r="Z19" s="56" t="s">
        <v>190</v>
      </c>
      <c r="AA19" s="66" t="s">
        <v>76</v>
      </c>
      <c r="AB19" s="57">
        <v>11</v>
      </c>
      <c r="AC19" s="64"/>
      <c r="AD19" s="60">
        <v>33.249000000000002</v>
      </c>
      <c r="AE19" s="35">
        <v>32.417999999999999</v>
      </c>
      <c r="AG19" s="66" t="s">
        <v>76</v>
      </c>
      <c r="AH19" s="60">
        <v>33.249000000000002</v>
      </c>
    </row>
    <row r="20" spans="2:34" x14ac:dyDescent="0.3">
      <c r="B20" s="81" t="str">
        <f t="shared" si="0"/>
        <v>G1 1/8-11</v>
      </c>
      <c r="C20" s="73" t="s">
        <v>212</v>
      </c>
      <c r="D20" s="73"/>
      <c r="E20" s="71" t="s">
        <v>190</v>
      </c>
      <c r="F20" s="82" t="s">
        <v>277</v>
      </c>
      <c r="G20" s="58">
        <v>11</v>
      </c>
      <c r="H20" s="71" t="s">
        <v>268</v>
      </c>
      <c r="I20" s="71"/>
      <c r="J20" s="58" t="s">
        <v>317</v>
      </c>
      <c r="K20" s="58" t="s">
        <v>493</v>
      </c>
      <c r="L20" s="85">
        <f t="shared" si="1"/>
        <v>37.896999999999998</v>
      </c>
      <c r="M20" s="85">
        <f t="shared" si="3"/>
        <v>2.3090000000000002</v>
      </c>
      <c r="N20" s="71">
        <v>55</v>
      </c>
      <c r="O20" s="100">
        <f t="array" ref="O20">IFERROR(INDEX($AD$11:$AE$108,MATCH($B20&amp;$I20,$Y$11:$Y$108&amp;$AC$11:$AC$108,0),MATCH($C20,$AD$9:$AE$9,0)),"-")</f>
        <v>37.896999999999998</v>
      </c>
      <c r="P20" s="58">
        <v>18</v>
      </c>
      <c r="Q20" s="58">
        <v>6</v>
      </c>
      <c r="R20" s="100">
        <f t="shared" si="4"/>
        <v>36.418399999999998</v>
      </c>
      <c r="S20" s="58">
        <v>19</v>
      </c>
      <c r="T20" s="58">
        <v>7</v>
      </c>
      <c r="U20" s="58">
        <v>5</v>
      </c>
      <c r="V20" s="58">
        <v>10</v>
      </c>
      <c r="W20" s="50">
        <f t="shared" si="5"/>
        <v>12</v>
      </c>
      <c r="X20" s="50">
        <f t="shared" si="6"/>
        <v>12</v>
      </c>
      <c r="Y20" s="63" t="str">
        <f t="shared" si="2"/>
        <v>G1 1/8-11</v>
      </c>
      <c r="Z20" s="56" t="s">
        <v>190</v>
      </c>
      <c r="AA20" s="66" t="s">
        <v>277</v>
      </c>
      <c r="AB20" s="57">
        <v>11</v>
      </c>
      <c r="AC20" s="64"/>
      <c r="AD20" s="60">
        <v>37.896999999999998</v>
      </c>
      <c r="AE20" s="35">
        <v>37.066000000000003</v>
      </c>
      <c r="AG20" s="66" t="s">
        <v>277</v>
      </c>
      <c r="AH20" s="60">
        <v>37.896999999999998</v>
      </c>
    </row>
    <row r="21" spans="2:34" x14ac:dyDescent="0.3">
      <c r="B21" s="81" t="str">
        <f t="shared" si="0"/>
        <v>G1 1/4-11</v>
      </c>
      <c r="C21" s="73" t="s">
        <v>212</v>
      </c>
      <c r="D21" s="73"/>
      <c r="E21" s="71" t="s">
        <v>190</v>
      </c>
      <c r="F21" s="82" t="s">
        <v>279</v>
      </c>
      <c r="G21" s="58">
        <v>11</v>
      </c>
      <c r="H21" s="71" t="s">
        <v>268</v>
      </c>
      <c r="I21" s="71"/>
      <c r="J21" s="58" t="s">
        <v>317</v>
      </c>
      <c r="K21" s="58" t="s">
        <v>493</v>
      </c>
      <c r="L21" s="82">
        <f t="shared" si="1"/>
        <v>41.91</v>
      </c>
      <c r="M21" s="85">
        <f t="shared" si="3"/>
        <v>2.3090000000000002</v>
      </c>
      <c r="N21" s="71">
        <v>55</v>
      </c>
      <c r="O21" s="100">
        <f t="array" ref="O21">IFERROR(INDEX($AD$11:$AE$108,MATCH($B21&amp;$I21,$Y$11:$Y$108&amp;$AC$11:$AC$108,0),MATCH($C21,$AD$9:$AE$9,0)),"-")</f>
        <v>41.91</v>
      </c>
      <c r="P21" s="58">
        <v>18</v>
      </c>
      <c r="Q21" s="58">
        <v>6</v>
      </c>
      <c r="R21" s="100">
        <f t="shared" si="4"/>
        <v>40.431399999999996</v>
      </c>
      <c r="S21" s="58">
        <v>19</v>
      </c>
      <c r="T21" s="58">
        <v>7</v>
      </c>
      <c r="U21" s="58">
        <v>5</v>
      </c>
      <c r="V21" s="58">
        <v>10</v>
      </c>
      <c r="W21" s="50">
        <f t="shared" si="5"/>
        <v>12</v>
      </c>
      <c r="X21" s="50">
        <f t="shared" si="6"/>
        <v>12</v>
      </c>
      <c r="Y21" s="63" t="str">
        <f t="shared" si="2"/>
        <v>G1 1/4-11</v>
      </c>
      <c r="Z21" s="56" t="s">
        <v>190</v>
      </c>
      <c r="AA21" s="66" t="s">
        <v>279</v>
      </c>
      <c r="AB21" s="57">
        <v>11</v>
      </c>
      <c r="AC21" s="64"/>
      <c r="AD21" s="60">
        <v>41.91</v>
      </c>
      <c r="AE21" s="35">
        <v>41.079000000000001</v>
      </c>
      <c r="AG21" s="66" t="s">
        <v>279</v>
      </c>
      <c r="AH21" s="60">
        <v>41.91</v>
      </c>
    </row>
    <row r="22" spans="2:34" x14ac:dyDescent="0.3">
      <c r="B22" s="81" t="str">
        <f t="shared" si="0"/>
        <v>G1 1/2-11</v>
      </c>
      <c r="C22" s="73" t="s">
        <v>212</v>
      </c>
      <c r="D22" s="73"/>
      <c r="E22" s="71" t="s">
        <v>190</v>
      </c>
      <c r="F22" s="82" t="s">
        <v>54</v>
      </c>
      <c r="G22" s="58">
        <v>11</v>
      </c>
      <c r="H22" s="71" t="s">
        <v>268</v>
      </c>
      <c r="I22" s="71"/>
      <c r="J22" s="58" t="s">
        <v>317</v>
      </c>
      <c r="K22" s="58" t="s">
        <v>493</v>
      </c>
      <c r="L22" s="82">
        <f t="shared" si="1"/>
        <v>47.802999999999997</v>
      </c>
      <c r="M22" s="85">
        <f t="shared" si="3"/>
        <v>2.3090000000000002</v>
      </c>
      <c r="N22" s="71">
        <v>55</v>
      </c>
      <c r="O22" s="100">
        <f t="array" ref="O22">IFERROR(INDEX($AD$11:$AE$108,MATCH($B22&amp;$I22,$Y$11:$Y$108&amp;$AC$11:$AC$108,0),MATCH($C22,$AD$9:$AE$9,0)),"-")</f>
        <v>47.802999999999997</v>
      </c>
      <c r="P22" s="58">
        <v>18</v>
      </c>
      <c r="Q22" s="58">
        <v>6</v>
      </c>
      <c r="R22" s="100">
        <f t="shared" si="4"/>
        <v>46.324399999999997</v>
      </c>
      <c r="S22" s="58">
        <v>19</v>
      </c>
      <c r="T22" s="58">
        <v>7</v>
      </c>
      <c r="U22" s="58">
        <v>5</v>
      </c>
      <c r="V22" s="58">
        <v>10</v>
      </c>
      <c r="W22" s="50">
        <f t="shared" si="5"/>
        <v>12</v>
      </c>
      <c r="X22" s="50">
        <f t="shared" si="6"/>
        <v>12</v>
      </c>
      <c r="Y22" s="63" t="str">
        <f t="shared" si="2"/>
        <v>G1 1/2-11</v>
      </c>
      <c r="Z22" s="56" t="s">
        <v>190</v>
      </c>
      <c r="AA22" s="66" t="s">
        <v>54</v>
      </c>
      <c r="AB22" s="57">
        <v>11</v>
      </c>
      <c r="AC22" s="64"/>
      <c r="AD22" s="60">
        <v>47.802999999999997</v>
      </c>
      <c r="AE22" s="35">
        <v>46.972000000000001</v>
      </c>
      <c r="AG22" s="66" t="s">
        <v>54</v>
      </c>
      <c r="AH22" s="60">
        <v>47.802999999999997</v>
      </c>
    </row>
    <row r="23" spans="2:34" x14ac:dyDescent="0.3">
      <c r="B23" s="81" t="str">
        <f t="shared" si="0"/>
        <v>G1 3/4-11</v>
      </c>
      <c r="C23" s="73" t="s">
        <v>212</v>
      </c>
      <c r="D23" s="73"/>
      <c r="E23" s="71" t="s">
        <v>190</v>
      </c>
      <c r="F23" s="82" t="s">
        <v>282</v>
      </c>
      <c r="G23" s="58">
        <v>11</v>
      </c>
      <c r="H23" s="71" t="s">
        <v>268</v>
      </c>
      <c r="I23" s="71"/>
      <c r="J23" s="58" t="s">
        <v>317</v>
      </c>
      <c r="K23" s="58" t="s">
        <v>493</v>
      </c>
      <c r="L23" s="82">
        <f t="shared" si="1"/>
        <v>53.746000000000002</v>
      </c>
      <c r="M23" s="85">
        <f t="shared" si="3"/>
        <v>2.3090000000000002</v>
      </c>
      <c r="N23" s="71">
        <v>55</v>
      </c>
      <c r="O23" s="100">
        <f t="array" ref="O23">IFERROR(INDEX($AD$11:$AE$108,MATCH($B23&amp;$I23,$Y$11:$Y$108&amp;$AC$11:$AC$108,0),MATCH($C23,$AD$9:$AE$9,0)),"-")</f>
        <v>53.746000000000002</v>
      </c>
      <c r="P23" s="58">
        <v>18</v>
      </c>
      <c r="Q23" s="58">
        <v>6</v>
      </c>
      <c r="R23" s="100">
        <f t="shared" si="4"/>
        <v>52.267400000000002</v>
      </c>
      <c r="S23" s="58">
        <v>19</v>
      </c>
      <c r="T23" s="58">
        <v>7</v>
      </c>
      <c r="U23" s="58">
        <v>5</v>
      </c>
      <c r="V23" s="58">
        <v>10</v>
      </c>
      <c r="W23" s="50">
        <f t="shared" si="5"/>
        <v>12</v>
      </c>
      <c r="X23" s="50">
        <f t="shared" si="6"/>
        <v>12</v>
      </c>
      <c r="Y23" s="63" t="str">
        <f t="shared" si="2"/>
        <v>G1 3/4-11</v>
      </c>
      <c r="Z23" s="56" t="s">
        <v>190</v>
      </c>
      <c r="AA23" s="66" t="s">
        <v>282</v>
      </c>
      <c r="AB23" s="57">
        <v>11</v>
      </c>
      <c r="AC23" s="64"/>
      <c r="AD23" s="60">
        <v>53.746000000000002</v>
      </c>
      <c r="AE23" s="35">
        <v>52.914999999999999</v>
      </c>
      <c r="AG23" s="66" t="s">
        <v>282</v>
      </c>
      <c r="AH23" s="60">
        <v>53.746000000000002</v>
      </c>
    </row>
    <row r="24" spans="2:34" x14ac:dyDescent="0.3">
      <c r="B24" s="81" t="str">
        <f t="shared" si="0"/>
        <v>G2-11</v>
      </c>
      <c r="C24" s="73" t="s">
        <v>212</v>
      </c>
      <c r="D24" s="73"/>
      <c r="E24" s="71" t="s">
        <v>190</v>
      </c>
      <c r="F24" s="82" t="s">
        <v>58</v>
      </c>
      <c r="G24" s="58">
        <v>11</v>
      </c>
      <c r="H24" s="71" t="s">
        <v>268</v>
      </c>
      <c r="I24" s="71"/>
      <c r="J24" s="58" t="s">
        <v>317</v>
      </c>
      <c r="K24" s="58" t="s">
        <v>493</v>
      </c>
      <c r="L24" s="82">
        <f t="shared" si="1"/>
        <v>59.613999999999997</v>
      </c>
      <c r="M24" s="85">
        <f t="shared" si="3"/>
        <v>2.3090000000000002</v>
      </c>
      <c r="N24" s="71">
        <v>55</v>
      </c>
      <c r="O24" s="100">
        <f t="array" ref="O24">IFERROR(INDEX($AD$11:$AE$108,MATCH($B24&amp;$I24,$Y$11:$Y$108&amp;$AC$11:$AC$108,0),MATCH($C24,$AD$9:$AE$9,0)),"-")</f>
        <v>59.613999999999997</v>
      </c>
      <c r="P24" s="58">
        <v>18</v>
      </c>
      <c r="Q24" s="58">
        <v>6</v>
      </c>
      <c r="R24" s="100">
        <f t="shared" si="4"/>
        <v>58.135399999999997</v>
      </c>
      <c r="S24" s="58">
        <v>19</v>
      </c>
      <c r="T24" s="58">
        <v>7</v>
      </c>
      <c r="U24" s="58">
        <v>5</v>
      </c>
      <c r="V24" s="58">
        <v>10</v>
      </c>
      <c r="W24" s="50">
        <f t="shared" si="5"/>
        <v>12</v>
      </c>
      <c r="X24" s="50">
        <f t="shared" si="6"/>
        <v>12</v>
      </c>
      <c r="Y24" s="63" t="str">
        <f t="shared" si="2"/>
        <v>G2-11</v>
      </c>
      <c r="Z24" s="56" t="s">
        <v>190</v>
      </c>
      <c r="AA24" s="66" t="s">
        <v>58</v>
      </c>
      <c r="AB24" s="57">
        <v>11</v>
      </c>
      <c r="AC24" s="64"/>
      <c r="AD24" s="60">
        <v>59.613999999999997</v>
      </c>
      <c r="AE24" s="35">
        <v>58.787999999999997</v>
      </c>
      <c r="AG24" s="66" t="s">
        <v>58</v>
      </c>
      <c r="AH24" s="60">
        <v>59.613999999999997</v>
      </c>
    </row>
    <row r="25" spans="2:34" x14ac:dyDescent="0.3">
      <c r="B25" s="81" t="str">
        <f t="shared" si="0"/>
        <v>G2 1/4-11</v>
      </c>
      <c r="C25" s="73" t="s">
        <v>212</v>
      </c>
      <c r="D25" s="73"/>
      <c r="E25" s="71" t="s">
        <v>190</v>
      </c>
      <c r="F25" s="82" t="s">
        <v>59</v>
      </c>
      <c r="G25" s="58">
        <v>11</v>
      </c>
      <c r="H25" s="71" t="s">
        <v>268</v>
      </c>
      <c r="I25" s="71"/>
      <c r="J25" s="58" t="s">
        <v>317</v>
      </c>
      <c r="K25" s="58" t="s">
        <v>493</v>
      </c>
      <c r="L25" s="82">
        <f t="shared" si="1"/>
        <v>65.709999999999994</v>
      </c>
      <c r="M25" s="85">
        <f t="shared" si="3"/>
        <v>2.3090000000000002</v>
      </c>
      <c r="N25" s="71">
        <v>55</v>
      </c>
      <c r="O25" s="100">
        <f t="array" ref="O25">IFERROR(INDEX($AD$11:$AE$108,MATCH($B25&amp;$I25,$Y$11:$Y$108&amp;$AC$11:$AC$108,0),MATCH($C25,$AD$9:$AE$9,0)),"-")</f>
        <v>65.709999999999994</v>
      </c>
      <c r="P25" s="58">
        <v>21</v>
      </c>
      <c r="Q25" s="58">
        <v>7</v>
      </c>
      <c r="R25" s="100">
        <f t="shared" si="4"/>
        <v>64.231399999999994</v>
      </c>
      <c r="S25" s="58">
        <v>25</v>
      </c>
      <c r="T25" s="58">
        <v>11</v>
      </c>
      <c r="U25" s="58">
        <v>5</v>
      </c>
      <c r="V25" s="58">
        <v>10</v>
      </c>
      <c r="W25" s="50">
        <f t="shared" si="5"/>
        <v>14</v>
      </c>
      <c r="X25" s="50">
        <f t="shared" si="6"/>
        <v>14</v>
      </c>
      <c r="Y25" s="63" t="str">
        <f t="shared" si="2"/>
        <v>G2 1/4-11</v>
      </c>
      <c r="Z25" s="56" t="s">
        <v>190</v>
      </c>
      <c r="AA25" s="66" t="s">
        <v>59</v>
      </c>
      <c r="AB25" s="57">
        <v>11</v>
      </c>
      <c r="AC25" s="64"/>
      <c r="AD25" s="60">
        <v>65.709999999999994</v>
      </c>
      <c r="AE25" s="35">
        <v>64.917000000000002</v>
      </c>
      <c r="AG25" s="66" t="s">
        <v>59</v>
      </c>
      <c r="AH25" s="60">
        <v>65.709999999999994</v>
      </c>
    </row>
    <row r="26" spans="2:34" x14ac:dyDescent="0.3">
      <c r="B26" s="81" t="str">
        <f t="shared" si="0"/>
        <v>G2 1/2-11</v>
      </c>
      <c r="C26" s="73" t="s">
        <v>212</v>
      </c>
      <c r="D26" s="73"/>
      <c r="E26" s="71" t="s">
        <v>190</v>
      </c>
      <c r="F26" s="82" t="s">
        <v>60</v>
      </c>
      <c r="G26" s="58">
        <v>11</v>
      </c>
      <c r="H26" s="71" t="s">
        <v>268</v>
      </c>
      <c r="I26" s="71"/>
      <c r="J26" s="58" t="s">
        <v>317</v>
      </c>
      <c r="K26" s="58" t="s">
        <v>493</v>
      </c>
      <c r="L26" s="82">
        <f t="shared" si="1"/>
        <v>75.183999999999997</v>
      </c>
      <c r="M26" s="85">
        <f t="shared" si="3"/>
        <v>2.3090000000000002</v>
      </c>
      <c r="N26" s="71">
        <v>55</v>
      </c>
      <c r="O26" s="100">
        <f t="array" ref="O26">IFERROR(INDEX($AD$11:$AE$108,MATCH($B26&amp;$I26,$Y$11:$Y$108&amp;$AC$11:$AC$108,0),MATCH($C26,$AD$9:$AE$9,0)),"-")</f>
        <v>75.183999999999997</v>
      </c>
      <c r="P26" s="58">
        <v>21</v>
      </c>
      <c r="Q26" s="58">
        <v>7</v>
      </c>
      <c r="R26" s="100">
        <f t="shared" si="4"/>
        <v>73.705399999999997</v>
      </c>
      <c r="S26" s="58">
        <v>25</v>
      </c>
      <c r="T26" s="58">
        <v>11</v>
      </c>
      <c r="U26" s="58">
        <v>5</v>
      </c>
      <c r="V26" s="58">
        <v>10</v>
      </c>
      <c r="W26" s="50">
        <f t="shared" si="5"/>
        <v>14</v>
      </c>
      <c r="X26" s="50">
        <f t="shared" si="6"/>
        <v>14</v>
      </c>
      <c r="Y26" s="63" t="str">
        <f t="shared" si="2"/>
        <v>G2 1/2-11</v>
      </c>
      <c r="Z26" s="56" t="s">
        <v>190</v>
      </c>
      <c r="AA26" s="66" t="s">
        <v>60</v>
      </c>
      <c r="AB26" s="57">
        <v>11</v>
      </c>
      <c r="AC26" s="64"/>
      <c r="AD26" s="60">
        <v>75.183999999999997</v>
      </c>
      <c r="AE26" s="35">
        <v>74.391000000000005</v>
      </c>
      <c r="AG26" s="66" t="s">
        <v>60</v>
      </c>
      <c r="AH26" s="60">
        <v>75.183999999999997</v>
      </c>
    </row>
    <row r="27" spans="2:34" x14ac:dyDescent="0.3">
      <c r="B27" s="81" t="str">
        <f t="shared" si="0"/>
        <v>G2 3/4-11</v>
      </c>
      <c r="C27" s="73" t="s">
        <v>212</v>
      </c>
      <c r="D27" s="73"/>
      <c r="E27" s="71" t="s">
        <v>190</v>
      </c>
      <c r="F27" s="82" t="s">
        <v>287</v>
      </c>
      <c r="G27" s="58">
        <v>11</v>
      </c>
      <c r="H27" s="71" t="s">
        <v>268</v>
      </c>
      <c r="I27" s="71"/>
      <c r="J27" s="58" t="s">
        <v>317</v>
      </c>
      <c r="K27" s="58" t="s">
        <v>493</v>
      </c>
      <c r="L27" s="82">
        <f t="shared" si="1"/>
        <v>81.534000000000006</v>
      </c>
      <c r="M27" s="85">
        <f t="shared" si="3"/>
        <v>2.3090000000000002</v>
      </c>
      <c r="N27" s="71">
        <v>55</v>
      </c>
      <c r="O27" s="100">
        <f t="array" ref="O27">IFERROR(INDEX($AD$11:$AE$108,MATCH($B27&amp;$I27,$Y$11:$Y$108&amp;$AC$11:$AC$108,0),MATCH($C27,$AD$9:$AE$9,0)),"-")</f>
        <v>81.534000000000006</v>
      </c>
      <c r="P27" s="58">
        <v>21</v>
      </c>
      <c r="Q27" s="58">
        <v>7</v>
      </c>
      <c r="R27" s="100">
        <f t="shared" si="4"/>
        <v>80.055400000000006</v>
      </c>
      <c r="S27" s="58">
        <v>25</v>
      </c>
      <c r="T27" s="58">
        <v>11</v>
      </c>
      <c r="U27" s="58">
        <v>5</v>
      </c>
      <c r="V27" s="58">
        <v>10</v>
      </c>
      <c r="W27" s="50">
        <f t="shared" si="5"/>
        <v>14</v>
      </c>
      <c r="X27" s="50">
        <f t="shared" si="6"/>
        <v>14</v>
      </c>
      <c r="Y27" s="63" t="str">
        <f t="shared" si="2"/>
        <v>G2 3/4-11</v>
      </c>
      <c r="Z27" s="56" t="s">
        <v>190</v>
      </c>
      <c r="AA27" s="66" t="s">
        <v>287</v>
      </c>
      <c r="AB27" s="57">
        <v>11</v>
      </c>
      <c r="AC27" s="64"/>
      <c r="AD27" s="60">
        <v>81.534000000000006</v>
      </c>
      <c r="AE27" s="35">
        <v>80.741</v>
      </c>
      <c r="AG27" s="66" t="s">
        <v>287</v>
      </c>
      <c r="AH27" s="60">
        <v>81.534000000000006</v>
      </c>
    </row>
    <row r="28" spans="2:34" x14ac:dyDescent="0.3">
      <c r="B28" s="81" t="str">
        <f t="shared" si="0"/>
        <v>G3-11</v>
      </c>
      <c r="C28" s="73" t="s">
        <v>212</v>
      </c>
      <c r="D28" s="73"/>
      <c r="E28" s="71" t="s">
        <v>190</v>
      </c>
      <c r="F28" s="82" t="s">
        <v>80</v>
      </c>
      <c r="G28" s="58">
        <v>11</v>
      </c>
      <c r="H28" s="71" t="s">
        <v>268</v>
      </c>
      <c r="I28" s="71"/>
      <c r="J28" s="58" t="s">
        <v>317</v>
      </c>
      <c r="K28" s="58" t="s">
        <v>493</v>
      </c>
      <c r="L28" s="82">
        <f t="shared" si="1"/>
        <v>87.884</v>
      </c>
      <c r="M28" s="85">
        <f t="shared" si="3"/>
        <v>2.3090000000000002</v>
      </c>
      <c r="N28" s="71">
        <v>55</v>
      </c>
      <c r="O28" s="100">
        <f t="array" ref="O28">IFERROR(INDEX($AD$11:$AE$108,MATCH($B28&amp;$I28,$Y$11:$Y$108&amp;$AC$11:$AC$108,0),MATCH($C28,$AD$9:$AE$9,0)),"-")</f>
        <v>87.884</v>
      </c>
      <c r="P28" s="58">
        <v>21</v>
      </c>
      <c r="Q28" s="58">
        <v>7</v>
      </c>
      <c r="R28" s="100">
        <f t="shared" si="4"/>
        <v>86.4054</v>
      </c>
      <c r="S28" s="58">
        <v>25</v>
      </c>
      <c r="T28" s="58">
        <v>11</v>
      </c>
      <c r="U28" s="58">
        <v>5</v>
      </c>
      <c r="V28" s="58">
        <v>10</v>
      </c>
      <c r="W28" s="50">
        <f t="shared" si="5"/>
        <v>14</v>
      </c>
      <c r="X28" s="50">
        <f t="shared" si="6"/>
        <v>14</v>
      </c>
      <c r="Y28" s="63" t="str">
        <f t="shared" si="2"/>
        <v>G3-11</v>
      </c>
      <c r="Z28" s="56" t="s">
        <v>190</v>
      </c>
      <c r="AA28" s="66" t="s">
        <v>80</v>
      </c>
      <c r="AB28" s="57">
        <v>11</v>
      </c>
      <c r="AC28" s="64"/>
      <c r="AD28" s="60">
        <v>87.884</v>
      </c>
      <c r="AE28" s="35">
        <v>87.090999999999994</v>
      </c>
      <c r="AG28" s="66" t="s">
        <v>80</v>
      </c>
      <c r="AH28" s="60">
        <v>87.884</v>
      </c>
    </row>
    <row r="29" spans="2:34" x14ac:dyDescent="0.3">
      <c r="B29" s="81" t="str">
        <f t="shared" si="0"/>
        <v>G3 1/2-11</v>
      </c>
      <c r="C29" s="73" t="s">
        <v>212</v>
      </c>
      <c r="D29" s="73"/>
      <c r="E29" s="71" t="s">
        <v>190</v>
      </c>
      <c r="F29" s="82" t="s">
        <v>290</v>
      </c>
      <c r="G29" s="58">
        <v>11</v>
      </c>
      <c r="H29" s="71" t="s">
        <v>268</v>
      </c>
      <c r="I29" s="71"/>
      <c r="J29" s="58" t="s">
        <v>317</v>
      </c>
      <c r="K29" s="58" t="s">
        <v>493</v>
      </c>
      <c r="L29" s="82">
        <f t="shared" si="1"/>
        <v>100.33</v>
      </c>
      <c r="M29" s="85">
        <f t="shared" si="3"/>
        <v>2.3090000000000002</v>
      </c>
      <c r="N29" s="71">
        <v>55</v>
      </c>
      <c r="O29" s="100">
        <f t="array" ref="O29">IFERROR(INDEX($AD$11:$AE$108,MATCH($B29&amp;$I29,$Y$11:$Y$108&amp;$AC$11:$AC$108,0),MATCH($C29,$AD$9:$AE$9,0)),"-")</f>
        <v>100.33</v>
      </c>
      <c r="P29" s="58">
        <v>21</v>
      </c>
      <c r="Q29" s="58">
        <v>7</v>
      </c>
      <c r="R29" s="100">
        <f t="shared" si="4"/>
        <v>98.851399999999998</v>
      </c>
      <c r="S29" s="58">
        <v>25</v>
      </c>
      <c r="T29" s="58">
        <v>11</v>
      </c>
      <c r="U29" s="58">
        <v>5</v>
      </c>
      <c r="V29" s="58">
        <v>10</v>
      </c>
      <c r="W29" s="50">
        <f t="shared" si="5"/>
        <v>14</v>
      </c>
      <c r="X29" s="50">
        <f t="shared" si="6"/>
        <v>14</v>
      </c>
      <c r="Y29" s="63" t="str">
        <f t="shared" si="2"/>
        <v>G3 1/2-11</v>
      </c>
      <c r="Z29" s="56" t="s">
        <v>190</v>
      </c>
      <c r="AA29" s="66" t="s">
        <v>290</v>
      </c>
      <c r="AB29" s="57">
        <v>11</v>
      </c>
      <c r="AC29" s="64"/>
      <c r="AD29" s="60">
        <v>100.33</v>
      </c>
      <c r="AE29" s="35">
        <v>99.537000000000006</v>
      </c>
      <c r="AG29" s="66" t="s">
        <v>290</v>
      </c>
      <c r="AH29" s="60">
        <v>100.33</v>
      </c>
    </row>
    <row r="30" spans="2:34" x14ac:dyDescent="0.3">
      <c r="B30" s="81" t="str">
        <f t="shared" si="0"/>
        <v>G4-11</v>
      </c>
      <c r="C30" s="73" t="s">
        <v>212</v>
      </c>
      <c r="D30" s="73"/>
      <c r="E30" s="71" t="s">
        <v>190</v>
      </c>
      <c r="F30" s="82" t="s">
        <v>292</v>
      </c>
      <c r="G30" s="58">
        <v>11</v>
      </c>
      <c r="H30" s="71" t="s">
        <v>268</v>
      </c>
      <c r="I30" s="71"/>
      <c r="J30" s="58" t="s">
        <v>317</v>
      </c>
      <c r="K30" s="58" t="s">
        <v>493</v>
      </c>
      <c r="L30" s="82">
        <f t="shared" si="1"/>
        <v>113.03</v>
      </c>
      <c r="M30" s="85">
        <f t="shared" si="3"/>
        <v>2.3090000000000002</v>
      </c>
      <c r="N30" s="71">
        <v>55</v>
      </c>
      <c r="O30" s="100">
        <f t="array" ref="O30">IFERROR(INDEX($AD$11:$AE$108,MATCH($B30&amp;$I30,$Y$11:$Y$108&amp;$AC$11:$AC$108,0),MATCH($C30,$AD$9:$AE$9,0)),"-")</f>
        <v>113.03</v>
      </c>
      <c r="P30" s="58">
        <v>21</v>
      </c>
      <c r="Q30" s="58">
        <v>7</v>
      </c>
      <c r="R30" s="100">
        <f t="shared" si="4"/>
        <v>111.5514</v>
      </c>
      <c r="S30" s="58">
        <v>25</v>
      </c>
      <c r="T30" s="58">
        <v>11</v>
      </c>
      <c r="U30" s="58">
        <v>5</v>
      </c>
      <c r="V30" s="58">
        <v>10</v>
      </c>
      <c r="W30" s="50">
        <f t="shared" si="5"/>
        <v>14</v>
      </c>
      <c r="X30" s="50">
        <f t="shared" si="6"/>
        <v>14</v>
      </c>
      <c r="Y30" s="63" t="str">
        <f t="shared" si="2"/>
        <v>G4-11</v>
      </c>
      <c r="Z30" s="56" t="s">
        <v>190</v>
      </c>
      <c r="AA30" s="66" t="s">
        <v>292</v>
      </c>
      <c r="AB30" s="57">
        <v>11</v>
      </c>
      <c r="AC30" s="64"/>
      <c r="AD30" s="60">
        <v>113.03</v>
      </c>
      <c r="AE30" s="35">
        <v>112.23699999999999</v>
      </c>
      <c r="AG30" s="66" t="s">
        <v>292</v>
      </c>
      <c r="AH30" s="60">
        <v>113.03</v>
      </c>
    </row>
    <row r="31" spans="2:34" x14ac:dyDescent="0.3">
      <c r="B31" s="81" t="str">
        <f t="shared" si="0"/>
        <v>G4 1/2-11</v>
      </c>
      <c r="C31" s="73" t="s">
        <v>212</v>
      </c>
      <c r="D31" s="73"/>
      <c r="E31" s="71" t="s">
        <v>190</v>
      </c>
      <c r="F31" s="82" t="s">
        <v>294</v>
      </c>
      <c r="G31" s="58">
        <v>11</v>
      </c>
      <c r="H31" s="71" t="s">
        <v>268</v>
      </c>
      <c r="I31" s="71"/>
      <c r="J31" s="58" t="s">
        <v>317</v>
      </c>
      <c r="K31" s="58" t="s">
        <v>493</v>
      </c>
      <c r="L31" s="82">
        <f t="shared" si="1"/>
        <v>125.73</v>
      </c>
      <c r="M31" s="85">
        <f t="shared" si="3"/>
        <v>2.3090000000000002</v>
      </c>
      <c r="N31" s="71">
        <v>55</v>
      </c>
      <c r="O31" s="100">
        <f t="array" ref="O31">IFERROR(INDEX($AD$11:$AE$108,MATCH($B31&amp;$I31,$Y$11:$Y$108&amp;$AC$11:$AC$108,0),MATCH($C31,$AD$9:$AE$9,0)),"-")</f>
        <v>125.73</v>
      </c>
      <c r="P31" s="58">
        <v>21</v>
      </c>
      <c r="Q31" s="58">
        <v>7</v>
      </c>
      <c r="R31" s="100">
        <f t="shared" si="4"/>
        <v>124.2514</v>
      </c>
      <c r="S31" s="58">
        <v>25</v>
      </c>
      <c r="T31" s="58">
        <v>11</v>
      </c>
      <c r="U31" s="58">
        <v>5</v>
      </c>
      <c r="V31" s="58">
        <v>10</v>
      </c>
      <c r="W31" s="50">
        <f t="shared" si="5"/>
        <v>14</v>
      </c>
      <c r="X31" s="50">
        <f t="shared" si="6"/>
        <v>14</v>
      </c>
      <c r="Y31" s="63" t="str">
        <f t="shared" si="2"/>
        <v>G4 1/2-11</v>
      </c>
      <c r="Z31" s="56" t="s">
        <v>190</v>
      </c>
      <c r="AA31" s="66" t="s">
        <v>294</v>
      </c>
      <c r="AB31" s="57">
        <v>11</v>
      </c>
      <c r="AC31" s="64"/>
      <c r="AD31" s="60">
        <v>125.73</v>
      </c>
      <c r="AE31" s="35">
        <v>124.937</v>
      </c>
      <c r="AG31" s="66" t="s">
        <v>294</v>
      </c>
      <c r="AH31" s="60">
        <v>125.73</v>
      </c>
    </row>
    <row r="32" spans="2:34" x14ac:dyDescent="0.3">
      <c r="B32" s="81" t="str">
        <f t="shared" si="0"/>
        <v>G5-11</v>
      </c>
      <c r="C32" s="73" t="s">
        <v>212</v>
      </c>
      <c r="D32" s="73"/>
      <c r="E32" s="71" t="s">
        <v>190</v>
      </c>
      <c r="F32" s="82" t="s">
        <v>296</v>
      </c>
      <c r="G32" s="58">
        <v>11</v>
      </c>
      <c r="H32" s="71" t="s">
        <v>268</v>
      </c>
      <c r="I32" s="71"/>
      <c r="J32" s="58" t="s">
        <v>317</v>
      </c>
      <c r="K32" s="58" t="s">
        <v>493</v>
      </c>
      <c r="L32" s="82">
        <f t="shared" si="1"/>
        <v>138.43</v>
      </c>
      <c r="M32" s="85">
        <f t="shared" si="3"/>
        <v>2.3090000000000002</v>
      </c>
      <c r="N32" s="71">
        <v>55</v>
      </c>
      <c r="O32" s="100">
        <f t="array" ref="O32">IFERROR(INDEX($AD$11:$AE$108,MATCH($B32&amp;$I32,$Y$11:$Y$108&amp;$AC$11:$AC$108,0),MATCH($C32,$AD$9:$AE$9,0)),"-")</f>
        <v>138.43</v>
      </c>
      <c r="P32" s="58">
        <v>21</v>
      </c>
      <c r="Q32" s="58">
        <v>7</v>
      </c>
      <c r="R32" s="100">
        <f t="shared" si="4"/>
        <v>136.95140000000001</v>
      </c>
      <c r="S32" s="58">
        <v>25</v>
      </c>
      <c r="T32" s="58">
        <v>11</v>
      </c>
      <c r="U32" s="58">
        <v>5</v>
      </c>
      <c r="V32" s="58">
        <v>10</v>
      </c>
      <c r="W32" s="50">
        <f t="shared" si="5"/>
        <v>14</v>
      </c>
      <c r="X32" s="50">
        <f t="shared" si="6"/>
        <v>14</v>
      </c>
      <c r="Y32" s="63" t="str">
        <f t="shared" si="2"/>
        <v>G5-11</v>
      </c>
      <c r="Z32" s="56" t="s">
        <v>190</v>
      </c>
      <c r="AA32" s="66" t="s">
        <v>296</v>
      </c>
      <c r="AB32" s="57">
        <v>11</v>
      </c>
      <c r="AC32" s="64"/>
      <c r="AD32" s="60">
        <v>138.43</v>
      </c>
      <c r="AE32" s="35">
        <v>137.637</v>
      </c>
      <c r="AG32" s="66" t="s">
        <v>296</v>
      </c>
      <c r="AH32" s="60">
        <v>138.43</v>
      </c>
    </row>
    <row r="33" spans="2:34" x14ac:dyDescent="0.3">
      <c r="B33" s="81" t="str">
        <f t="shared" si="0"/>
        <v>G5 1/2-11</v>
      </c>
      <c r="C33" s="73" t="s">
        <v>212</v>
      </c>
      <c r="D33" s="73"/>
      <c r="E33" s="71" t="s">
        <v>190</v>
      </c>
      <c r="F33" s="82" t="s">
        <v>298</v>
      </c>
      <c r="G33" s="58">
        <v>11</v>
      </c>
      <c r="H33" s="71" t="s">
        <v>268</v>
      </c>
      <c r="I33" s="71"/>
      <c r="J33" s="58" t="s">
        <v>317</v>
      </c>
      <c r="K33" s="58" t="s">
        <v>493</v>
      </c>
      <c r="L33" s="82">
        <f t="shared" si="1"/>
        <v>151.13</v>
      </c>
      <c r="M33" s="85">
        <f t="shared" si="3"/>
        <v>2.3090000000000002</v>
      </c>
      <c r="N33" s="71">
        <v>55</v>
      </c>
      <c r="O33" s="100">
        <f t="array" ref="O33">IFERROR(INDEX($AD$11:$AE$108,MATCH($B33&amp;$I33,$Y$11:$Y$108&amp;$AC$11:$AC$108,0),MATCH($C33,$AD$9:$AE$9,0)),"-")</f>
        <v>151.13</v>
      </c>
      <c r="P33" s="58">
        <v>21</v>
      </c>
      <c r="Q33" s="58">
        <v>7</v>
      </c>
      <c r="R33" s="100">
        <f t="shared" si="4"/>
        <v>149.6514</v>
      </c>
      <c r="S33" s="58">
        <v>25</v>
      </c>
      <c r="T33" s="58">
        <v>11</v>
      </c>
      <c r="U33" s="58">
        <v>5</v>
      </c>
      <c r="V33" s="58">
        <v>10</v>
      </c>
      <c r="W33" s="50">
        <f t="shared" si="5"/>
        <v>14</v>
      </c>
      <c r="X33" s="50">
        <f t="shared" si="6"/>
        <v>14</v>
      </c>
      <c r="Y33" s="63" t="str">
        <f t="shared" si="2"/>
        <v>G5 1/2-11</v>
      </c>
      <c r="Z33" s="56" t="s">
        <v>190</v>
      </c>
      <c r="AA33" s="66" t="s">
        <v>298</v>
      </c>
      <c r="AB33" s="57">
        <v>11</v>
      </c>
      <c r="AC33" s="64"/>
      <c r="AD33" s="60">
        <v>151.13</v>
      </c>
      <c r="AE33" s="35">
        <v>150.33699999999999</v>
      </c>
      <c r="AG33" s="66" t="s">
        <v>298</v>
      </c>
      <c r="AH33" s="60">
        <v>151.13</v>
      </c>
    </row>
    <row r="34" spans="2:34" x14ac:dyDescent="0.3">
      <c r="B34" s="81" t="str">
        <f t="shared" si="0"/>
        <v>G6-11</v>
      </c>
      <c r="C34" s="73" t="s">
        <v>212</v>
      </c>
      <c r="D34" s="73"/>
      <c r="E34" s="71" t="s">
        <v>190</v>
      </c>
      <c r="F34" s="82" t="s">
        <v>300</v>
      </c>
      <c r="G34" s="58">
        <v>11</v>
      </c>
      <c r="H34" s="71" t="s">
        <v>268</v>
      </c>
      <c r="I34" s="71"/>
      <c r="J34" s="58" t="s">
        <v>317</v>
      </c>
      <c r="K34" s="58" t="s">
        <v>493</v>
      </c>
      <c r="L34" s="82">
        <f t="shared" si="1"/>
        <v>163.83000000000001</v>
      </c>
      <c r="M34" s="85">
        <f t="shared" si="3"/>
        <v>2.3090000000000002</v>
      </c>
      <c r="N34" s="71">
        <v>55</v>
      </c>
      <c r="O34" s="100">
        <f t="array" ref="O34">IFERROR(INDEX($AD$11:$AE$108,MATCH($B34&amp;$I34,$Y$11:$Y$108&amp;$AC$11:$AC$108,0),MATCH($C34,$AD$9:$AE$9,0)),"-")</f>
        <v>163.83000000000001</v>
      </c>
      <c r="P34" s="58">
        <v>21</v>
      </c>
      <c r="Q34" s="58">
        <v>7</v>
      </c>
      <c r="R34" s="100">
        <f t="shared" si="4"/>
        <v>162.35140000000001</v>
      </c>
      <c r="S34" s="58">
        <v>25</v>
      </c>
      <c r="T34" s="58">
        <v>11</v>
      </c>
      <c r="U34" s="58">
        <v>5</v>
      </c>
      <c r="V34" s="58">
        <v>10</v>
      </c>
      <c r="W34" s="50">
        <f t="shared" si="5"/>
        <v>14</v>
      </c>
      <c r="X34" s="50">
        <f t="shared" si="6"/>
        <v>14</v>
      </c>
      <c r="Y34" s="63" t="str">
        <f t="shared" si="2"/>
        <v>G6-11</v>
      </c>
      <c r="Z34" s="56" t="s">
        <v>190</v>
      </c>
      <c r="AA34" s="66" t="s">
        <v>300</v>
      </c>
      <c r="AB34" s="57">
        <v>11</v>
      </c>
      <c r="AC34" s="64"/>
      <c r="AD34" s="60">
        <v>163.83000000000001</v>
      </c>
      <c r="AE34" s="35">
        <v>163.03700000000001</v>
      </c>
      <c r="AG34" s="66" t="s">
        <v>300</v>
      </c>
      <c r="AH34" s="60">
        <v>163.83000000000001</v>
      </c>
    </row>
    <row r="35" spans="2:34" x14ac:dyDescent="0.3">
      <c r="B35" s="83" t="str">
        <f t="shared" si="0"/>
        <v>G 1/16-28</v>
      </c>
      <c r="C35" s="77" t="s">
        <v>318</v>
      </c>
      <c r="D35" s="77"/>
      <c r="E35" s="74" t="s">
        <v>190</v>
      </c>
      <c r="F35" s="84" t="s">
        <v>301</v>
      </c>
      <c r="G35" s="75">
        <v>28</v>
      </c>
      <c r="H35" s="74" t="s">
        <v>147</v>
      </c>
      <c r="I35" s="74"/>
      <c r="J35" s="75" t="s">
        <v>314</v>
      </c>
      <c r="K35" s="58" t="s">
        <v>493</v>
      </c>
      <c r="L35" s="84">
        <f t="shared" si="1"/>
        <v>7.7229999999999999</v>
      </c>
      <c r="M35" s="85">
        <f t="shared" si="3"/>
        <v>0.90700000000000003</v>
      </c>
      <c r="N35" s="74">
        <v>55</v>
      </c>
      <c r="O35" s="101">
        <f t="array" ref="O35">IFERROR(INDEX($AD$11:$AE$108,MATCH($B35&amp;$I35,$Y$11:$Y$108&amp;$AC$11:$AC$108,0),MATCH($C35,$AD$9:$AE$9,0)),"-")</f>
        <v>7.4349999999999996</v>
      </c>
      <c r="P35" s="75">
        <v>10</v>
      </c>
      <c r="Q35" s="75">
        <f>-P35</f>
        <v>-10</v>
      </c>
      <c r="R35" s="101">
        <f t="shared" si="4"/>
        <v>7.1421000000000001</v>
      </c>
      <c r="S35" s="75">
        <v>117</v>
      </c>
      <c r="T35" s="75">
        <v>107</v>
      </c>
      <c r="U35" s="75">
        <v>5</v>
      </c>
      <c r="V35" s="75">
        <v>16</v>
      </c>
      <c r="W35" s="50">
        <f t="shared" si="5"/>
        <v>20</v>
      </c>
      <c r="X35" s="50">
        <f t="shared" si="6"/>
        <v>10</v>
      </c>
      <c r="Y35" s="63" t="str">
        <f t="shared" si="2"/>
        <v>PF 1/8-28</v>
      </c>
      <c r="Z35" s="62" t="s">
        <v>324</v>
      </c>
      <c r="AA35" s="66" t="s">
        <v>302</v>
      </c>
      <c r="AB35" s="57">
        <v>28</v>
      </c>
      <c r="AC35" s="64" t="s">
        <v>327</v>
      </c>
      <c r="AD35" s="60">
        <v>9.7279999999999998</v>
      </c>
      <c r="AE35" s="35">
        <v>9.5399999999999991</v>
      </c>
      <c r="AG35" s="66" t="s">
        <v>320</v>
      </c>
      <c r="AH35" s="60">
        <v>189.23</v>
      </c>
    </row>
    <row r="36" spans="2:34" x14ac:dyDescent="0.3">
      <c r="B36" s="83" t="str">
        <f t="shared" si="0"/>
        <v>G 1/8-28</v>
      </c>
      <c r="C36" s="77" t="s">
        <v>318</v>
      </c>
      <c r="D36" s="77"/>
      <c r="E36" s="74" t="s">
        <v>190</v>
      </c>
      <c r="F36" s="84" t="s">
        <v>302</v>
      </c>
      <c r="G36" s="75">
        <v>28</v>
      </c>
      <c r="H36" s="74" t="s">
        <v>147</v>
      </c>
      <c r="I36" s="74"/>
      <c r="J36" s="75" t="s">
        <v>314</v>
      </c>
      <c r="K36" s="58" t="s">
        <v>493</v>
      </c>
      <c r="L36" s="84">
        <f t="shared" si="1"/>
        <v>9.7279999999999998</v>
      </c>
      <c r="M36" s="85">
        <f t="shared" si="3"/>
        <v>0.90700000000000003</v>
      </c>
      <c r="N36" s="74">
        <v>55</v>
      </c>
      <c r="O36" s="101">
        <f t="array" ref="O36">IFERROR(INDEX($AD$11:$AE$108,MATCH($B36&amp;$I36,$Y$11:$Y$108&amp;$AC$11:$AC$108,0),MATCH($C36,$AD$9:$AE$9,0)),"-")</f>
        <v>9.44</v>
      </c>
      <c r="P36" s="75">
        <v>10</v>
      </c>
      <c r="Q36" s="75">
        <f t="shared" ref="Q36:Q58" si="7">-P36</f>
        <v>-10</v>
      </c>
      <c r="R36" s="101">
        <f t="shared" si="4"/>
        <v>9.1471</v>
      </c>
      <c r="S36" s="75">
        <v>117</v>
      </c>
      <c r="T36" s="75">
        <v>107</v>
      </c>
      <c r="U36" s="75">
        <v>5</v>
      </c>
      <c r="V36" s="75">
        <v>16</v>
      </c>
      <c r="W36" s="50">
        <f t="shared" si="5"/>
        <v>20</v>
      </c>
      <c r="X36" s="50">
        <f t="shared" si="6"/>
        <v>10</v>
      </c>
      <c r="Y36" s="63" t="str">
        <f t="shared" si="2"/>
        <v>PF 1/4-19</v>
      </c>
      <c r="Z36" s="62" t="s">
        <v>324</v>
      </c>
      <c r="AA36" s="66" t="s">
        <v>303</v>
      </c>
      <c r="AB36" s="57">
        <v>19</v>
      </c>
      <c r="AC36" s="64" t="s">
        <v>327</v>
      </c>
      <c r="AD36" s="60">
        <v>13.157</v>
      </c>
      <c r="AE36" s="35">
        <v>12.85</v>
      </c>
      <c r="AG36" s="66" t="s">
        <v>321</v>
      </c>
      <c r="AH36" s="60">
        <v>214.63</v>
      </c>
    </row>
    <row r="37" spans="2:34" x14ac:dyDescent="0.3">
      <c r="B37" s="83" t="str">
        <f t="shared" si="0"/>
        <v>G 1/4-19</v>
      </c>
      <c r="C37" s="77" t="s">
        <v>318</v>
      </c>
      <c r="D37" s="77"/>
      <c r="E37" s="74" t="s">
        <v>190</v>
      </c>
      <c r="F37" s="84" t="s">
        <v>303</v>
      </c>
      <c r="G37" s="75">
        <v>19</v>
      </c>
      <c r="H37" s="74" t="s">
        <v>147</v>
      </c>
      <c r="I37" s="74"/>
      <c r="J37" s="75" t="s">
        <v>314</v>
      </c>
      <c r="K37" s="58" t="s">
        <v>493</v>
      </c>
      <c r="L37" s="84">
        <f t="shared" si="1"/>
        <v>13.157</v>
      </c>
      <c r="M37" s="85">
        <f t="shared" si="3"/>
        <v>1.337</v>
      </c>
      <c r="N37" s="74">
        <v>55</v>
      </c>
      <c r="O37" s="101">
        <f t="array" ref="O37">IFERROR(INDEX($AD$11:$AE$108,MATCH($B37&amp;$I37,$Y$11:$Y$108&amp;$AC$11:$AC$108,0),MATCH($C37,$AD$9:$AE$9,0)),"-")</f>
        <v>12.698</v>
      </c>
      <c r="P37" s="75">
        <v>10</v>
      </c>
      <c r="Q37" s="75">
        <f t="shared" si="7"/>
        <v>-10</v>
      </c>
      <c r="R37" s="101">
        <f t="shared" si="4"/>
        <v>12.301</v>
      </c>
      <c r="S37" s="75">
        <v>135</v>
      </c>
      <c r="T37" s="75">
        <v>125</v>
      </c>
      <c r="U37" s="75">
        <v>5</v>
      </c>
      <c r="V37" s="75">
        <v>16</v>
      </c>
      <c r="W37" s="50">
        <f t="shared" si="5"/>
        <v>20</v>
      </c>
      <c r="X37" s="50">
        <f t="shared" si="6"/>
        <v>10</v>
      </c>
      <c r="Y37" s="63" t="str">
        <f t="shared" si="2"/>
        <v>PF 3/8-19</v>
      </c>
      <c r="Z37" s="62" t="s">
        <v>324</v>
      </c>
      <c r="AA37" s="66" t="s">
        <v>304</v>
      </c>
      <c r="AB37" s="57">
        <v>19</v>
      </c>
      <c r="AC37" s="64" t="s">
        <v>327</v>
      </c>
      <c r="AD37" s="60">
        <v>16.661999999999999</v>
      </c>
      <c r="AE37" s="35">
        <v>16.36</v>
      </c>
      <c r="AG37" s="66" t="s">
        <v>85</v>
      </c>
      <c r="AH37" s="60">
        <v>240.03</v>
      </c>
    </row>
    <row r="38" spans="2:34" x14ac:dyDescent="0.3">
      <c r="B38" s="83" t="str">
        <f t="shared" si="0"/>
        <v>G 3/8-19</v>
      </c>
      <c r="C38" s="77" t="s">
        <v>318</v>
      </c>
      <c r="D38" s="77"/>
      <c r="E38" s="74" t="s">
        <v>190</v>
      </c>
      <c r="F38" s="84" t="s">
        <v>304</v>
      </c>
      <c r="G38" s="75">
        <v>19</v>
      </c>
      <c r="H38" s="74" t="s">
        <v>147</v>
      </c>
      <c r="I38" s="74"/>
      <c r="J38" s="75" t="s">
        <v>314</v>
      </c>
      <c r="K38" s="58" t="s">
        <v>493</v>
      </c>
      <c r="L38" s="84">
        <f t="shared" si="1"/>
        <v>16.661999999999999</v>
      </c>
      <c r="M38" s="85">
        <f t="shared" si="3"/>
        <v>1.337</v>
      </c>
      <c r="N38" s="74">
        <v>55</v>
      </c>
      <c r="O38" s="101">
        <f t="array" ref="O38">IFERROR(INDEX($AD$11:$AE$108,MATCH($B38&amp;$I38,$Y$11:$Y$108&amp;$AC$11:$AC$108,0),MATCH($C38,$AD$9:$AE$9,0)),"-")</f>
        <v>16.202999999999999</v>
      </c>
      <c r="P38" s="75">
        <v>10</v>
      </c>
      <c r="Q38" s="75">
        <f t="shared" si="7"/>
        <v>-10</v>
      </c>
      <c r="R38" s="101">
        <f t="shared" si="4"/>
        <v>15.805999999999999</v>
      </c>
      <c r="S38" s="75">
        <v>135</v>
      </c>
      <c r="T38" s="75">
        <v>125</v>
      </c>
      <c r="U38" s="75">
        <v>5</v>
      </c>
      <c r="V38" s="75">
        <v>16</v>
      </c>
      <c r="W38" s="50">
        <f t="shared" si="5"/>
        <v>20</v>
      </c>
      <c r="X38" s="50">
        <f t="shared" si="6"/>
        <v>10</v>
      </c>
      <c r="Y38" s="63" t="str">
        <f t="shared" si="2"/>
        <v>PF 1/2-14</v>
      </c>
      <c r="Z38" s="62" t="s">
        <v>324</v>
      </c>
      <c r="AA38" s="66" t="s">
        <v>305</v>
      </c>
      <c r="AB38" s="57">
        <v>14</v>
      </c>
      <c r="AC38" s="64" t="s">
        <v>327</v>
      </c>
      <c r="AD38" s="60">
        <v>20.954999999999998</v>
      </c>
      <c r="AE38" s="35">
        <v>20.52</v>
      </c>
      <c r="AG38" s="66" t="s">
        <v>322</v>
      </c>
      <c r="AH38" s="60">
        <v>265.43</v>
      </c>
    </row>
    <row r="39" spans="2:34" x14ac:dyDescent="0.3">
      <c r="B39" s="83" t="str">
        <f t="shared" si="0"/>
        <v>G 1/2-14</v>
      </c>
      <c r="C39" s="77" t="s">
        <v>318</v>
      </c>
      <c r="D39" s="77"/>
      <c r="E39" s="74" t="s">
        <v>190</v>
      </c>
      <c r="F39" s="84" t="s">
        <v>305</v>
      </c>
      <c r="G39" s="75">
        <v>14</v>
      </c>
      <c r="H39" s="74" t="s">
        <v>147</v>
      </c>
      <c r="I39" s="74"/>
      <c r="J39" s="75" t="s">
        <v>314</v>
      </c>
      <c r="K39" s="58" t="s">
        <v>493</v>
      </c>
      <c r="L39" s="84">
        <f t="shared" si="1"/>
        <v>20.954999999999998</v>
      </c>
      <c r="M39" s="85">
        <f t="shared" si="3"/>
        <v>1.8140000000000001</v>
      </c>
      <c r="N39" s="74">
        <v>55</v>
      </c>
      <c r="O39" s="101">
        <f t="array" ref="O39">IFERROR(INDEX($AD$11:$AE$108,MATCH($B39&amp;$I39,$Y$11:$Y$108&amp;$AC$11:$AC$108,0),MATCH($C39,$AD$9:$AE$9,0)),"-")</f>
        <v>20.303999999999998</v>
      </c>
      <c r="P39" s="75">
        <v>12</v>
      </c>
      <c r="Q39" s="75">
        <f t="shared" si="7"/>
        <v>-12</v>
      </c>
      <c r="R39" s="101">
        <f t="shared" si="4"/>
        <v>19.793299999999999</v>
      </c>
      <c r="S39" s="75">
        <v>154</v>
      </c>
      <c r="T39" s="75">
        <v>142</v>
      </c>
      <c r="U39" s="75">
        <v>5</v>
      </c>
      <c r="V39" s="75">
        <v>14</v>
      </c>
      <c r="W39" s="50">
        <f t="shared" si="5"/>
        <v>24</v>
      </c>
      <c r="X39" s="50">
        <f t="shared" si="6"/>
        <v>12</v>
      </c>
      <c r="Y39" s="63" t="str">
        <f t="shared" si="2"/>
        <v>PF 5/8-14</v>
      </c>
      <c r="Z39" s="62" t="s">
        <v>324</v>
      </c>
      <c r="AA39" s="66" t="s">
        <v>306</v>
      </c>
      <c r="AB39" s="57">
        <v>14</v>
      </c>
      <c r="AC39" s="64" t="s">
        <v>327</v>
      </c>
      <c r="AD39" s="60">
        <v>22.911000000000001</v>
      </c>
      <c r="AE39" s="35">
        <v>22.47</v>
      </c>
      <c r="AG39" s="66" t="s">
        <v>323</v>
      </c>
      <c r="AH39" s="60">
        <v>316.23</v>
      </c>
    </row>
    <row r="40" spans="2:34" ht="16.5" x14ac:dyDescent="0.3">
      <c r="B40" s="83" t="str">
        <f t="shared" si="0"/>
        <v>G 5/8-14</v>
      </c>
      <c r="C40" s="77" t="s">
        <v>318</v>
      </c>
      <c r="D40" s="77"/>
      <c r="E40" s="74" t="s">
        <v>190</v>
      </c>
      <c r="F40" s="84" t="s">
        <v>306</v>
      </c>
      <c r="G40" s="75">
        <v>14</v>
      </c>
      <c r="H40" s="74" t="s">
        <v>147</v>
      </c>
      <c r="I40" s="74"/>
      <c r="J40" s="75" t="s">
        <v>314</v>
      </c>
      <c r="K40" s="58" t="s">
        <v>493</v>
      </c>
      <c r="L40" s="84">
        <f t="shared" si="1"/>
        <v>22.911000000000001</v>
      </c>
      <c r="M40" s="85">
        <f t="shared" si="3"/>
        <v>1.8140000000000001</v>
      </c>
      <c r="N40" s="74">
        <v>55</v>
      </c>
      <c r="O40" s="101">
        <f t="array" ref="O40">IFERROR(INDEX($AD$11:$AE$108,MATCH($B40&amp;$I40,$Y$11:$Y$108&amp;$AC$11:$AC$108,0),MATCH($C40,$AD$9:$AE$9,0)),"-")</f>
        <v>22.26</v>
      </c>
      <c r="P40" s="75">
        <v>12</v>
      </c>
      <c r="Q40" s="75">
        <f t="shared" si="7"/>
        <v>-12</v>
      </c>
      <c r="R40" s="101">
        <f t="shared" si="4"/>
        <v>21.749300000000002</v>
      </c>
      <c r="S40" s="75">
        <v>154</v>
      </c>
      <c r="T40" s="75">
        <v>142</v>
      </c>
      <c r="U40" s="75">
        <v>5</v>
      </c>
      <c r="V40" s="75">
        <v>14</v>
      </c>
      <c r="W40" s="50">
        <f t="shared" si="5"/>
        <v>24</v>
      </c>
      <c r="X40" s="50">
        <f t="shared" si="6"/>
        <v>12</v>
      </c>
      <c r="Y40" s="63" t="str">
        <f t="shared" si="2"/>
        <v>PF 3/4-14</v>
      </c>
      <c r="Z40" s="62" t="s">
        <v>324</v>
      </c>
      <c r="AA40" s="66" t="s">
        <v>307</v>
      </c>
      <c r="AB40" s="57">
        <v>14</v>
      </c>
      <c r="AC40" s="64" t="s">
        <v>327</v>
      </c>
      <c r="AD40" s="60">
        <v>26.440999999999999</v>
      </c>
      <c r="AE40" s="35">
        <v>26</v>
      </c>
      <c r="AG40"/>
      <c r="AH40"/>
    </row>
    <row r="41" spans="2:34" ht="16.5" x14ac:dyDescent="0.3">
      <c r="B41" s="83" t="str">
        <f t="shared" si="0"/>
        <v>G 3/4-14</v>
      </c>
      <c r="C41" s="77" t="s">
        <v>318</v>
      </c>
      <c r="D41" s="77"/>
      <c r="E41" s="74" t="s">
        <v>190</v>
      </c>
      <c r="F41" s="84" t="s">
        <v>307</v>
      </c>
      <c r="G41" s="75">
        <v>14</v>
      </c>
      <c r="H41" s="74" t="s">
        <v>147</v>
      </c>
      <c r="I41" s="74"/>
      <c r="J41" s="75" t="s">
        <v>314</v>
      </c>
      <c r="K41" s="58" t="s">
        <v>493</v>
      </c>
      <c r="L41" s="84">
        <f t="shared" si="1"/>
        <v>26.440999999999999</v>
      </c>
      <c r="M41" s="85">
        <f t="shared" si="3"/>
        <v>1.8140000000000001</v>
      </c>
      <c r="N41" s="74">
        <v>55</v>
      </c>
      <c r="O41" s="101">
        <f t="array" ref="O41">IFERROR(INDEX($AD$11:$AE$108,MATCH($B41&amp;$I41,$Y$11:$Y$108&amp;$AC$11:$AC$108,0),MATCH($C41,$AD$9:$AE$9,0)),"-")</f>
        <v>25.790299999999998</v>
      </c>
      <c r="P41" s="75">
        <v>12</v>
      </c>
      <c r="Q41" s="75">
        <f t="shared" si="7"/>
        <v>-12</v>
      </c>
      <c r="R41" s="101">
        <f t="shared" si="4"/>
        <v>25.279299999999999</v>
      </c>
      <c r="S41" s="75">
        <v>154</v>
      </c>
      <c r="T41" s="75">
        <v>142</v>
      </c>
      <c r="U41" s="75">
        <v>5</v>
      </c>
      <c r="V41" s="75">
        <v>14</v>
      </c>
      <c r="W41" s="50">
        <f t="shared" si="5"/>
        <v>24</v>
      </c>
      <c r="X41" s="50">
        <f t="shared" si="6"/>
        <v>12</v>
      </c>
      <c r="Y41" s="63" t="str">
        <f t="shared" si="2"/>
        <v>PF 7/8-14</v>
      </c>
      <c r="Z41" s="62" t="s">
        <v>324</v>
      </c>
      <c r="AA41" s="66" t="s">
        <v>308</v>
      </c>
      <c r="AB41" s="57">
        <v>14</v>
      </c>
      <c r="AC41" s="64" t="s">
        <v>327</v>
      </c>
      <c r="AD41" s="60">
        <v>30.201000000000001</v>
      </c>
      <c r="AE41" s="35">
        <v>29.76</v>
      </c>
      <c r="AG41"/>
      <c r="AH41"/>
    </row>
    <row r="42" spans="2:34" ht="16.5" x14ac:dyDescent="0.3">
      <c r="B42" s="83" t="str">
        <f t="shared" si="0"/>
        <v>G 7/8-14</v>
      </c>
      <c r="C42" s="77" t="s">
        <v>318</v>
      </c>
      <c r="D42" s="77"/>
      <c r="E42" s="74" t="s">
        <v>190</v>
      </c>
      <c r="F42" s="84" t="s">
        <v>308</v>
      </c>
      <c r="G42" s="75">
        <v>14</v>
      </c>
      <c r="H42" s="74" t="s">
        <v>147</v>
      </c>
      <c r="I42" s="74"/>
      <c r="J42" s="75" t="s">
        <v>314</v>
      </c>
      <c r="K42" s="58" t="s">
        <v>493</v>
      </c>
      <c r="L42" s="84">
        <f t="shared" si="1"/>
        <v>30.201000000000001</v>
      </c>
      <c r="M42" s="85">
        <f t="shared" si="3"/>
        <v>1.8140000000000001</v>
      </c>
      <c r="N42" s="74">
        <v>55</v>
      </c>
      <c r="O42" s="101">
        <f t="array" ref="O42">IFERROR(INDEX($AD$11:$AE$108,MATCH($B42&amp;$I42,$Y$11:$Y$108&amp;$AC$11:$AC$108,0),MATCH($C42,$AD$9:$AE$9,0)),"-")</f>
        <v>29.55</v>
      </c>
      <c r="P42" s="75">
        <v>12</v>
      </c>
      <c r="Q42" s="75">
        <f t="shared" si="7"/>
        <v>-12</v>
      </c>
      <c r="R42" s="101">
        <f t="shared" si="4"/>
        <v>29.039300000000001</v>
      </c>
      <c r="S42" s="75">
        <v>154</v>
      </c>
      <c r="T42" s="75">
        <v>142</v>
      </c>
      <c r="U42" s="75">
        <v>5</v>
      </c>
      <c r="V42" s="75">
        <v>14</v>
      </c>
      <c r="W42" s="50">
        <f t="shared" si="5"/>
        <v>24</v>
      </c>
      <c r="X42" s="50">
        <f t="shared" si="6"/>
        <v>12</v>
      </c>
      <c r="Y42" s="63" t="str">
        <f t="shared" si="2"/>
        <v>PF1-11</v>
      </c>
      <c r="Z42" s="62" t="s">
        <v>324</v>
      </c>
      <c r="AA42" s="66" t="s">
        <v>76</v>
      </c>
      <c r="AB42" s="57">
        <v>11</v>
      </c>
      <c r="AC42" s="64" t="s">
        <v>327</v>
      </c>
      <c r="AD42" s="60">
        <v>33.249000000000002</v>
      </c>
      <c r="AE42" s="35">
        <v>32.69</v>
      </c>
      <c r="AG42"/>
      <c r="AH42"/>
    </row>
    <row r="43" spans="2:34" ht="16.5" x14ac:dyDescent="0.3">
      <c r="B43" s="83" t="str">
        <f t="shared" si="0"/>
        <v>G1-11</v>
      </c>
      <c r="C43" s="77" t="s">
        <v>318</v>
      </c>
      <c r="D43" s="77"/>
      <c r="E43" s="74" t="s">
        <v>190</v>
      </c>
      <c r="F43" s="84" t="s">
        <v>76</v>
      </c>
      <c r="G43" s="75">
        <v>11</v>
      </c>
      <c r="H43" s="74" t="s">
        <v>147</v>
      </c>
      <c r="I43" s="74"/>
      <c r="J43" s="75" t="s">
        <v>314</v>
      </c>
      <c r="K43" s="58" t="s">
        <v>493</v>
      </c>
      <c r="L43" s="84">
        <f t="shared" si="1"/>
        <v>33.249000000000002</v>
      </c>
      <c r="M43" s="85">
        <f t="shared" si="3"/>
        <v>2.3090000000000002</v>
      </c>
      <c r="N43" s="74">
        <v>55</v>
      </c>
      <c r="O43" s="101">
        <f t="array" ref="O43">IFERROR(INDEX($AD$11:$AE$108,MATCH($B43&amp;$I43,$Y$11:$Y$108&amp;$AC$11:$AC$108,0),MATCH($C43,$AD$9:$AE$9,0)),"-")</f>
        <v>32.417999999999999</v>
      </c>
      <c r="P43" s="75">
        <v>12</v>
      </c>
      <c r="Q43" s="75">
        <f t="shared" si="7"/>
        <v>-12</v>
      </c>
      <c r="R43" s="101">
        <f t="shared" si="4"/>
        <v>31.770399999999999</v>
      </c>
      <c r="S43" s="75">
        <v>192</v>
      </c>
      <c r="T43" s="75">
        <v>180</v>
      </c>
      <c r="U43" s="75">
        <v>5</v>
      </c>
      <c r="V43" s="75">
        <v>14</v>
      </c>
      <c r="W43" s="50">
        <f t="shared" si="5"/>
        <v>24</v>
      </c>
      <c r="X43" s="50">
        <f t="shared" si="6"/>
        <v>12</v>
      </c>
      <c r="Y43" s="63" t="str">
        <f t="shared" ref="Y43:Y74" si="8">CONCATENATE(Z43,AA43,"-",AB43)</f>
        <v>PF1 1/8-11</v>
      </c>
      <c r="Z43" s="62" t="s">
        <v>324</v>
      </c>
      <c r="AA43" s="66" t="s">
        <v>277</v>
      </c>
      <c r="AB43" s="57">
        <v>11</v>
      </c>
      <c r="AC43" s="64" t="s">
        <v>327</v>
      </c>
      <c r="AD43" s="60">
        <v>37.896999999999998</v>
      </c>
      <c r="AE43" s="35">
        <v>37.340000000000003</v>
      </c>
      <c r="AG43"/>
      <c r="AH43"/>
    </row>
    <row r="44" spans="2:34" ht="16.5" x14ac:dyDescent="0.3">
      <c r="B44" s="83" t="str">
        <f t="shared" si="0"/>
        <v>G1 1/8-11</v>
      </c>
      <c r="C44" s="77" t="s">
        <v>318</v>
      </c>
      <c r="D44" s="77"/>
      <c r="E44" s="74" t="s">
        <v>190</v>
      </c>
      <c r="F44" s="84" t="s">
        <v>277</v>
      </c>
      <c r="G44" s="75">
        <v>11</v>
      </c>
      <c r="H44" s="74" t="s">
        <v>147</v>
      </c>
      <c r="I44" s="74"/>
      <c r="J44" s="75" t="s">
        <v>314</v>
      </c>
      <c r="K44" s="58" t="s">
        <v>493</v>
      </c>
      <c r="L44" s="84">
        <f t="shared" si="1"/>
        <v>37.896999999999998</v>
      </c>
      <c r="M44" s="85">
        <f t="shared" si="3"/>
        <v>2.3090000000000002</v>
      </c>
      <c r="N44" s="74">
        <v>55</v>
      </c>
      <c r="O44" s="101">
        <f t="array" ref="O44">IFERROR(INDEX($AD$11:$AE$108,MATCH($B44&amp;$I44,$Y$11:$Y$108&amp;$AC$11:$AC$108,0),MATCH($C44,$AD$9:$AE$9,0)),"-")</f>
        <v>37.066000000000003</v>
      </c>
      <c r="P44" s="75">
        <v>12</v>
      </c>
      <c r="Q44" s="75">
        <f t="shared" si="7"/>
        <v>-12</v>
      </c>
      <c r="R44" s="101">
        <f t="shared" si="4"/>
        <v>36.418399999999998</v>
      </c>
      <c r="S44" s="75">
        <v>192</v>
      </c>
      <c r="T44" s="75">
        <v>180</v>
      </c>
      <c r="U44" s="75">
        <v>5</v>
      </c>
      <c r="V44" s="75">
        <v>14</v>
      </c>
      <c r="W44" s="50">
        <f t="shared" si="5"/>
        <v>24</v>
      </c>
      <c r="X44" s="50">
        <f t="shared" si="6"/>
        <v>12</v>
      </c>
      <c r="Y44" s="63" t="str">
        <f t="shared" si="8"/>
        <v>PF1 1/4-11</v>
      </c>
      <c r="Z44" s="62" t="s">
        <v>324</v>
      </c>
      <c r="AA44" s="66" t="s">
        <v>279</v>
      </c>
      <c r="AB44" s="57">
        <v>11</v>
      </c>
      <c r="AC44" s="64" t="s">
        <v>327</v>
      </c>
      <c r="AD44" s="60">
        <v>41.91</v>
      </c>
      <c r="AE44" s="35">
        <v>41.35</v>
      </c>
      <c r="AG44"/>
      <c r="AH44"/>
    </row>
    <row r="45" spans="2:34" ht="16.5" x14ac:dyDescent="0.3">
      <c r="B45" s="83" t="str">
        <f t="shared" si="0"/>
        <v>G1 1/4-11</v>
      </c>
      <c r="C45" s="77" t="s">
        <v>318</v>
      </c>
      <c r="D45" s="77"/>
      <c r="E45" s="74" t="s">
        <v>190</v>
      </c>
      <c r="F45" s="84" t="s">
        <v>279</v>
      </c>
      <c r="G45" s="75">
        <v>11</v>
      </c>
      <c r="H45" s="74" t="s">
        <v>147</v>
      </c>
      <c r="I45" s="74"/>
      <c r="J45" s="75" t="s">
        <v>314</v>
      </c>
      <c r="K45" s="58" t="s">
        <v>493</v>
      </c>
      <c r="L45" s="84">
        <f t="shared" si="1"/>
        <v>41.91</v>
      </c>
      <c r="M45" s="85">
        <f t="shared" si="3"/>
        <v>2.3090000000000002</v>
      </c>
      <c r="N45" s="74">
        <v>55</v>
      </c>
      <c r="O45" s="101">
        <f t="array" ref="O45">IFERROR(INDEX($AD$11:$AE$108,MATCH($B45&amp;$I45,$Y$11:$Y$108&amp;$AC$11:$AC$108,0),MATCH($C45,$AD$9:$AE$9,0)),"-")</f>
        <v>41.079000000000001</v>
      </c>
      <c r="P45" s="75">
        <v>12</v>
      </c>
      <c r="Q45" s="75">
        <f t="shared" si="7"/>
        <v>-12</v>
      </c>
      <c r="R45" s="101">
        <f t="shared" si="4"/>
        <v>40.431399999999996</v>
      </c>
      <c r="S45" s="75">
        <v>192</v>
      </c>
      <c r="T45" s="75">
        <v>180</v>
      </c>
      <c r="U45" s="75">
        <v>5</v>
      </c>
      <c r="V45" s="75">
        <v>14</v>
      </c>
      <c r="W45" s="50">
        <f t="shared" si="5"/>
        <v>24</v>
      </c>
      <c r="X45" s="50">
        <f t="shared" si="6"/>
        <v>12</v>
      </c>
      <c r="Y45" s="63" t="str">
        <f t="shared" si="8"/>
        <v>PF1 1/2-11</v>
      </c>
      <c r="Z45" s="62" t="s">
        <v>324</v>
      </c>
      <c r="AA45" s="66" t="s">
        <v>54</v>
      </c>
      <c r="AB45" s="57">
        <v>11</v>
      </c>
      <c r="AC45" s="64" t="s">
        <v>327</v>
      </c>
      <c r="AD45" s="60">
        <v>47.802999999999997</v>
      </c>
      <c r="AE45" s="35">
        <v>47.24</v>
      </c>
      <c r="AG45"/>
      <c r="AH45"/>
    </row>
    <row r="46" spans="2:34" ht="16.5" x14ac:dyDescent="0.3">
      <c r="B46" s="83" t="str">
        <f t="shared" si="0"/>
        <v>G1 1/2-11</v>
      </c>
      <c r="C46" s="77" t="s">
        <v>318</v>
      </c>
      <c r="D46" s="77"/>
      <c r="E46" s="74" t="s">
        <v>190</v>
      </c>
      <c r="F46" s="84" t="s">
        <v>54</v>
      </c>
      <c r="G46" s="75">
        <v>11</v>
      </c>
      <c r="H46" s="74" t="s">
        <v>147</v>
      </c>
      <c r="I46" s="74"/>
      <c r="J46" s="75" t="s">
        <v>314</v>
      </c>
      <c r="K46" s="58" t="s">
        <v>493</v>
      </c>
      <c r="L46" s="84">
        <f t="shared" si="1"/>
        <v>47.802999999999997</v>
      </c>
      <c r="M46" s="85">
        <f t="shared" si="3"/>
        <v>2.3090000000000002</v>
      </c>
      <c r="N46" s="74">
        <v>55</v>
      </c>
      <c r="O46" s="101">
        <f t="array" ref="O46">IFERROR(INDEX($AD$11:$AE$108,MATCH($B46&amp;$I46,$Y$11:$Y$108&amp;$AC$11:$AC$108,0),MATCH($C46,$AD$9:$AE$9,0)),"-")</f>
        <v>46.972000000000001</v>
      </c>
      <c r="P46" s="75">
        <v>12</v>
      </c>
      <c r="Q46" s="75">
        <f t="shared" si="7"/>
        <v>-12</v>
      </c>
      <c r="R46" s="101">
        <f t="shared" si="4"/>
        <v>46.324399999999997</v>
      </c>
      <c r="S46" s="75">
        <v>192</v>
      </c>
      <c r="T46" s="75">
        <v>180</v>
      </c>
      <c r="U46" s="75">
        <v>5</v>
      </c>
      <c r="V46" s="75">
        <v>14</v>
      </c>
      <c r="W46" s="50">
        <f t="shared" si="5"/>
        <v>24</v>
      </c>
      <c r="X46" s="50">
        <f t="shared" si="6"/>
        <v>12</v>
      </c>
      <c r="Y46" s="63" t="str">
        <f t="shared" si="8"/>
        <v>PF1 3/4-11</v>
      </c>
      <c r="Z46" s="62" t="s">
        <v>324</v>
      </c>
      <c r="AA46" s="66" t="s">
        <v>282</v>
      </c>
      <c r="AB46" s="57">
        <v>11</v>
      </c>
      <c r="AC46" s="64" t="s">
        <v>327</v>
      </c>
      <c r="AD46" s="60">
        <v>53.746000000000002</v>
      </c>
      <c r="AE46" s="35">
        <v>53.19</v>
      </c>
      <c r="AG46"/>
      <c r="AH46"/>
    </row>
    <row r="47" spans="2:34" ht="16.5" x14ac:dyDescent="0.3">
      <c r="B47" s="83" t="str">
        <f t="shared" si="0"/>
        <v>G1 3/4-11</v>
      </c>
      <c r="C47" s="77" t="s">
        <v>318</v>
      </c>
      <c r="D47" s="77"/>
      <c r="E47" s="74" t="s">
        <v>190</v>
      </c>
      <c r="F47" s="84" t="s">
        <v>282</v>
      </c>
      <c r="G47" s="75">
        <v>11</v>
      </c>
      <c r="H47" s="74" t="s">
        <v>147</v>
      </c>
      <c r="I47" s="74"/>
      <c r="J47" s="75" t="s">
        <v>314</v>
      </c>
      <c r="K47" s="58" t="s">
        <v>493</v>
      </c>
      <c r="L47" s="84">
        <f t="shared" si="1"/>
        <v>53.746000000000002</v>
      </c>
      <c r="M47" s="85">
        <f t="shared" si="3"/>
        <v>2.3090000000000002</v>
      </c>
      <c r="N47" s="74">
        <v>55</v>
      </c>
      <c r="O47" s="101">
        <f t="array" ref="O47">IFERROR(INDEX($AD$11:$AE$108,MATCH($B47&amp;$I47,$Y$11:$Y$108&amp;$AC$11:$AC$108,0),MATCH($C47,$AD$9:$AE$9,0)),"-")</f>
        <v>52.914999999999999</v>
      </c>
      <c r="P47" s="75">
        <v>12</v>
      </c>
      <c r="Q47" s="75">
        <f t="shared" si="7"/>
        <v>-12</v>
      </c>
      <c r="R47" s="101">
        <f t="shared" si="4"/>
        <v>52.267400000000002</v>
      </c>
      <c r="S47" s="75">
        <v>192</v>
      </c>
      <c r="T47" s="75">
        <v>180</v>
      </c>
      <c r="U47" s="75">
        <v>5</v>
      </c>
      <c r="V47" s="75">
        <v>14</v>
      </c>
      <c r="W47" s="50">
        <f t="shared" si="5"/>
        <v>24</v>
      </c>
      <c r="X47" s="50">
        <f t="shared" si="6"/>
        <v>12</v>
      </c>
      <c r="Y47" s="63" t="str">
        <f t="shared" si="8"/>
        <v>PF2-11</v>
      </c>
      <c r="Z47" s="62" t="s">
        <v>324</v>
      </c>
      <c r="AA47" s="66" t="s">
        <v>58</v>
      </c>
      <c r="AB47" s="57">
        <v>11</v>
      </c>
      <c r="AC47" s="64" t="s">
        <v>327</v>
      </c>
      <c r="AD47" s="60">
        <v>59.613999999999997</v>
      </c>
      <c r="AE47" s="35">
        <v>59.05</v>
      </c>
      <c r="AG47"/>
      <c r="AH47"/>
    </row>
    <row r="48" spans="2:34" ht="16.5" x14ac:dyDescent="0.3">
      <c r="B48" s="83" t="str">
        <f t="shared" si="0"/>
        <v>G2-11</v>
      </c>
      <c r="C48" s="77" t="s">
        <v>318</v>
      </c>
      <c r="D48" s="77"/>
      <c r="E48" s="74" t="s">
        <v>190</v>
      </c>
      <c r="F48" s="84" t="s">
        <v>58</v>
      </c>
      <c r="G48" s="75">
        <v>11</v>
      </c>
      <c r="H48" s="74" t="s">
        <v>147</v>
      </c>
      <c r="I48" s="74"/>
      <c r="J48" s="75" t="s">
        <v>314</v>
      </c>
      <c r="K48" s="58" t="s">
        <v>493</v>
      </c>
      <c r="L48" s="84">
        <f t="shared" si="1"/>
        <v>59.613999999999997</v>
      </c>
      <c r="M48" s="85">
        <f t="shared" si="3"/>
        <v>2.3090000000000002</v>
      </c>
      <c r="N48" s="74">
        <v>55</v>
      </c>
      <c r="O48" s="101">
        <f t="array" ref="O48">IFERROR(INDEX($AD$11:$AE$108,MATCH($B48&amp;$I48,$Y$11:$Y$108&amp;$AC$11:$AC$108,0),MATCH($C48,$AD$9:$AE$9,0)),"-")</f>
        <v>58.787999999999997</v>
      </c>
      <c r="P48" s="75">
        <v>12</v>
      </c>
      <c r="Q48" s="75">
        <f t="shared" si="7"/>
        <v>-12</v>
      </c>
      <c r="R48" s="101">
        <f t="shared" si="4"/>
        <v>58.135399999999997</v>
      </c>
      <c r="S48" s="75">
        <v>192</v>
      </c>
      <c r="T48" s="75">
        <v>180</v>
      </c>
      <c r="U48" s="75">
        <v>5</v>
      </c>
      <c r="V48" s="75">
        <v>14</v>
      </c>
      <c r="W48" s="50">
        <f t="shared" si="5"/>
        <v>24</v>
      </c>
      <c r="X48" s="50">
        <f t="shared" si="6"/>
        <v>12</v>
      </c>
      <c r="Y48" s="63" t="str">
        <f t="shared" si="8"/>
        <v>PF2 1/4-11</v>
      </c>
      <c r="Z48" s="62" t="s">
        <v>324</v>
      </c>
      <c r="AA48" s="66" t="s">
        <v>59</v>
      </c>
      <c r="AB48" s="57">
        <v>11</v>
      </c>
      <c r="AC48" s="64" t="s">
        <v>327</v>
      </c>
      <c r="AD48" s="60">
        <v>65.709999999999994</v>
      </c>
      <c r="AE48" s="35">
        <v>65.19</v>
      </c>
      <c r="AG48"/>
      <c r="AH48"/>
    </row>
    <row r="49" spans="2:34" ht="16.5" x14ac:dyDescent="0.3">
      <c r="B49" s="83" t="str">
        <f t="shared" si="0"/>
        <v>G2 1/4-11</v>
      </c>
      <c r="C49" s="77" t="s">
        <v>318</v>
      </c>
      <c r="D49" s="77"/>
      <c r="E49" s="74" t="s">
        <v>190</v>
      </c>
      <c r="F49" s="84" t="s">
        <v>59</v>
      </c>
      <c r="G49" s="75">
        <v>11</v>
      </c>
      <c r="H49" s="74" t="s">
        <v>147</v>
      </c>
      <c r="I49" s="74"/>
      <c r="J49" s="75" t="s">
        <v>314</v>
      </c>
      <c r="K49" s="58" t="s">
        <v>493</v>
      </c>
      <c r="L49" s="84">
        <f t="shared" si="1"/>
        <v>65.709999999999994</v>
      </c>
      <c r="M49" s="85">
        <f t="shared" si="3"/>
        <v>2.3090000000000002</v>
      </c>
      <c r="N49" s="74">
        <v>55</v>
      </c>
      <c r="O49" s="101">
        <f t="array" ref="O49">IFERROR(INDEX($AD$11:$AE$108,MATCH($B49&amp;$I49,$Y$11:$Y$108&amp;$AC$11:$AC$108,0),MATCH($C49,$AD$9:$AE$9,0)),"-")</f>
        <v>64.917000000000002</v>
      </c>
      <c r="P49" s="75">
        <v>14</v>
      </c>
      <c r="Q49" s="75">
        <f t="shared" si="7"/>
        <v>-14</v>
      </c>
      <c r="R49" s="101">
        <f t="shared" si="4"/>
        <v>64.231399999999994</v>
      </c>
      <c r="S49" s="75">
        <v>231</v>
      </c>
      <c r="T49" s="75">
        <v>217</v>
      </c>
      <c r="U49" s="75">
        <v>5</v>
      </c>
      <c r="V49" s="75">
        <v>14</v>
      </c>
      <c r="W49" s="50">
        <f t="shared" si="5"/>
        <v>28</v>
      </c>
      <c r="X49" s="50">
        <f t="shared" si="6"/>
        <v>14</v>
      </c>
      <c r="Y49" s="63" t="str">
        <f t="shared" si="8"/>
        <v>PF2 1/2-11</v>
      </c>
      <c r="Z49" s="62" t="s">
        <v>324</v>
      </c>
      <c r="AA49" s="66" t="s">
        <v>60</v>
      </c>
      <c r="AB49" s="57">
        <v>11</v>
      </c>
      <c r="AC49" s="64" t="s">
        <v>327</v>
      </c>
      <c r="AD49" s="60">
        <v>75.183999999999997</v>
      </c>
      <c r="AE49" s="35">
        <v>74.66</v>
      </c>
      <c r="AG49"/>
      <c r="AH49"/>
    </row>
    <row r="50" spans="2:34" ht="16.5" x14ac:dyDescent="0.3">
      <c r="B50" s="83" t="str">
        <f t="shared" si="0"/>
        <v>G2 1/2-11</v>
      </c>
      <c r="C50" s="77" t="s">
        <v>318</v>
      </c>
      <c r="D50" s="77"/>
      <c r="E50" s="74" t="s">
        <v>190</v>
      </c>
      <c r="F50" s="84" t="s">
        <v>60</v>
      </c>
      <c r="G50" s="75">
        <v>11</v>
      </c>
      <c r="H50" s="74" t="s">
        <v>147</v>
      </c>
      <c r="I50" s="74"/>
      <c r="J50" s="75" t="s">
        <v>314</v>
      </c>
      <c r="K50" s="58" t="s">
        <v>493</v>
      </c>
      <c r="L50" s="84">
        <f t="shared" si="1"/>
        <v>75.183999999999997</v>
      </c>
      <c r="M50" s="85">
        <f t="shared" si="3"/>
        <v>2.3090000000000002</v>
      </c>
      <c r="N50" s="74">
        <v>55</v>
      </c>
      <c r="O50" s="101">
        <f t="array" ref="O50">IFERROR(INDEX($AD$11:$AE$108,MATCH($B50&amp;$I50,$Y$11:$Y$108&amp;$AC$11:$AC$108,0),MATCH($C50,$AD$9:$AE$9,0)),"-")</f>
        <v>74.391000000000005</v>
      </c>
      <c r="P50" s="75">
        <v>14</v>
      </c>
      <c r="Q50" s="75">
        <f t="shared" si="7"/>
        <v>-14</v>
      </c>
      <c r="R50" s="101">
        <f t="shared" si="4"/>
        <v>73.705399999999997</v>
      </c>
      <c r="S50" s="75">
        <v>231</v>
      </c>
      <c r="T50" s="75">
        <v>217</v>
      </c>
      <c r="U50" s="75">
        <v>5</v>
      </c>
      <c r="V50" s="75">
        <v>14</v>
      </c>
      <c r="W50" s="50">
        <f t="shared" si="5"/>
        <v>28</v>
      </c>
      <c r="X50" s="50">
        <f t="shared" si="6"/>
        <v>14</v>
      </c>
      <c r="Y50" s="63" t="str">
        <f t="shared" si="8"/>
        <v>PF2 3/4-11</v>
      </c>
      <c r="Z50" s="62" t="s">
        <v>324</v>
      </c>
      <c r="AA50" s="66" t="s">
        <v>287</v>
      </c>
      <c r="AB50" s="57">
        <v>11</v>
      </c>
      <c r="AC50" s="64" t="s">
        <v>327</v>
      </c>
      <c r="AD50" s="60">
        <v>81.534000000000006</v>
      </c>
      <c r="AE50" s="35">
        <v>81.010000000000005</v>
      </c>
      <c r="AG50"/>
      <c r="AH50"/>
    </row>
    <row r="51" spans="2:34" ht="16.5" x14ac:dyDescent="0.3">
      <c r="B51" s="83" t="str">
        <f t="shared" si="0"/>
        <v>G2 3/4-11</v>
      </c>
      <c r="C51" s="77" t="s">
        <v>318</v>
      </c>
      <c r="D51" s="77"/>
      <c r="E51" s="74" t="s">
        <v>190</v>
      </c>
      <c r="F51" s="84" t="s">
        <v>287</v>
      </c>
      <c r="G51" s="75">
        <v>11</v>
      </c>
      <c r="H51" s="74" t="s">
        <v>147</v>
      </c>
      <c r="I51" s="74"/>
      <c r="J51" s="75" t="s">
        <v>314</v>
      </c>
      <c r="K51" s="58" t="s">
        <v>493</v>
      </c>
      <c r="L51" s="84">
        <f t="shared" si="1"/>
        <v>81.534000000000006</v>
      </c>
      <c r="M51" s="85">
        <f t="shared" si="3"/>
        <v>2.3090000000000002</v>
      </c>
      <c r="N51" s="74">
        <v>55</v>
      </c>
      <c r="O51" s="101">
        <f t="array" ref="O51">IFERROR(INDEX($AD$11:$AE$108,MATCH($B51&amp;$I51,$Y$11:$Y$108&amp;$AC$11:$AC$108,0),MATCH($C51,$AD$9:$AE$9,0)),"-")</f>
        <v>80.741</v>
      </c>
      <c r="P51" s="75">
        <v>14</v>
      </c>
      <c r="Q51" s="75">
        <f t="shared" si="7"/>
        <v>-14</v>
      </c>
      <c r="R51" s="101">
        <f t="shared" si="4"/>
        <v>80.055400000000006</v>
      </c>
      <c r="S51" s="75">
        <v>231</v>
      </c>
      <c r="T51" s="75">
        <v>217</v>
      </c>
      <c r="U51" s="75">
        <v>5</v>
      </c>
      <c r="V51" s="75">
        <v>14</v>
      </c>
      <c r="W51" s="50">
        <f t="shared" si="5"/>
        <v>28</v>
      </c>
      <c r="X51" s="50">
        <f t="shared" si="6"/>
        <v>14</v>
      </c>
      <c r="Y51" s="63" t="str">
        <f t="shared" si="8"/>
        <v>PF3-11</v>
      </c>
      <c r="Z51" s="62" t="s">
        <v>324</v>
      </c>
      <c r="AA51" s="66" t="s">
        <v>80</v>
      </c>
      <c r="AB51" s="57">
        <v>11</v>
      </c>
      <c r="AC51" s="64" t="s">
        <v>327</v>
      </c>
      <c r="AD51" s="60">
        <v>87.884</v>
      </c>
      <c r="AE51" s="35">
        <v>87.36</v>
      </c>
      <c r="AG51"/>
      <c r="AH51"/>
    </row>
    <row r="52" spans="2:34" ht="16.5" x14ac:dyDescent="0.3">
      <c r="B52" s="83" t="str">
        <f t="shared" si="0"/>
        <v>G3-11</v>
      </c>
      <c r="C52" s="77" t="s">
        <v>318</v>
      </c>
      <c r="D52" s="77"/>
      <c r="E52" s="74" t="s">
        <v>190</v>
      </c>
      <c r="F52" s="84" t="s">
        <v>80</v>
      </c>
      <c r="G52" s="75">
        <v>11</v>
      </c>
      <c r="H52" s="74" t="s">
        <v>147</v>
      </c>
      <c r="I52" s="74"/>
      <c r="J52" s="75" t="s">
        <v>314</v>
      </c>
      <c r="K52" s="58" t="s">
        <v>493</v>
      </c>
      <c r="L52" s="84">
        <f t="shared" si="1"/>
        <v>87.884</v>
      </c>
      <c r="M52" s="85">
        <f t="shared" si="3"/>
        <v>2.3090000000000002</v>
      </c>
      <c r="N52" s="74">
        <v>55</v>
      </c>
      <c r="O52" s="101">
        <f t="array" ref="O52">IFERROR(INDEX($AD$11:$AE$108,MATCH($B52&amp;$I52,$Y$11:$Y$108&amp;$AC$11:$AC$108,0),MATCH($C52,$AD$9:$AE$9,0)),"-")</f>
        <v>87.090999999999994</v>
      </c>
      <c r="P52" s="75">
        <v>14</v>
      </c>
      <c r="Q52" s="75">
        <f t="shared" si="7"/>
        <v>-14</v>
      </c>
      <c r="R52" s="101">
        <f t="shared" si="4"/>
        <v>86.4054</v>
      </c>
      <c r="S52" s="75">
        <v>231</v>
      </c>
      <c r="T52" s="75">
        <v>217</v>
      </c>
      <c r="U52" s="75">
        <v>5</v>
      </c>
      <c r="V52" s="75">
        <v>14</v>
      </c>
      <c r="W52" s="50">
        <f t="shared" si="5"/>
        <v>28</v>
      </c>
      <c r="X52" s="50">
        <f t="shared" si="6"/>
        <v>14</v>
      </c>
      <c r="Y52" s="63" t="str">
        <f t="shared" si="8"/>
        <v>PF3 1/2-11</v>
      </c>
      <c r="Z52" s="62" t="s">
        <v>324</v>
      </c>
      <c r="AA52" s="66" t="s">
        <v>290</v>
      </c>
      <c r="AB52" s="57">
        <v>11</v>
      </c>
      <c r="AC52" s="64" t="s">
        <v>327</v>
      </c>
      <c r="AD52" s="60">
        <v>100.33</v>
      </c>
      <c r="AE52" s="35">
        <v>99.81</v>
      </c>
      <c r="AG52"/>
      <c r="AH52"/>
    </row>
    <row r="53" spans="2:34" ht="16.5" x14ac:dyDescent="0.3">
      <c r="B53" s="83" t="str">
        <f t="shared" si="0"/>
        <v>G3 1/2-11</v>
      </c>
      <c r="C53" s="77" t="s">
        <v>318</v>
      </c>
      <c r="D53" s="77"/>
      <c r="E53" s="74" t="s">
        <v>190</v>
      </c>
      <c r="F53" s="84" t="s">
        <v>290</v>
      </c>
      <c r="G53" s="75">
        <v>11</v>
      </c>
      <c r="H53" s="74" t="s">
        <v>147</v>
      </c>
      <c r="I53" s="74"/>
      <c r="J53" s="75" t="s">
        <v>314</v>
      </c>
      <c r="K53" s="58" t="s">
        <v>493</v>
      </c>
      <c r="L53" s="84">
        <f t="shared" si="1"/>
        <v>100.33</v>
      </c>
      <c r="M53" s="85">
        <f t="shared" si="3"/>
        <v>2.3090000000000002</v>
      </c>
      <c r="N53" s="74">
        <v>55</v>
      </c>
      <c r="O53" s="101">
        <f t="array" ref="O53">IFERROR(INDEX($AD$11:$AE$108,MATCH($B53&amp;$I53,$Y$11:$Y$108&amp;$AC$11:$AC$108,0),MATCH($C53,$AD$9:$AE$9,0)),"-")</f>
        <v>99.537000000000006</v>
      </c>
      <c r="P53" s="75">
        <v>14</v>
      </c>
      <c r="Q53" s="75">
        <f t="shared" si="7"/>
        <v>-14</v>
      </c>
      <c r="R53" s="101">
        <f t="shared" si="4"/>
        <v>98.851399999999998</v>
      </c>
      <c r="S53" s="75">
        <v>231</v>
      </c>
      <c r="T53" s="75">
        <v>217</v>
      </c>
      <c r="U53" s="75">
        <v>5</v>
      </c>
      <c r="V53" s="75">
        <v>14</v>
      </c>
      <c r="W53" s="50">
        <f t="shared" si="5"/>
        <v>28</v>
      </c>
      <c r="X53" s="50">
        <f t="shared" si="6"/>
        <v>14</v>
      </c>
      <c r="Y53" s="63" t="str">
        <f t="shared" si="8"/>
        <v>PF4-11</v>
      </c>
      <c r="Z53" s="62" t="s">
        <v>324</v>
      </c>
      <c r="AA53" s="66" t="s">
        <v>292</v>
      </c>
      <c r="AB53" s="57">
        <v>11</v>
      </c>
      <c r="AC53" s="64" t="s">
        <v>327</v>
      </c>
      <c r="AD53" s="60">
        <v>113.03</v>
      </c>
      <c r="AE53" s="35">
        <v>112.51</v>
      </c>
      <c r="AG53"/>
      <c r="AH53"/>
    </row>
    <row r="54" spans="2:34" ht="16.5" x14ac:dyDescent="0.3">
      <c r="B54" s="83" t="str">
        <f t="shared" si="0"/>
        <v>G4-11</v>
      </c>
      <c r="C54" s="77" t="s">
        <v>318</v>
      </c>
      <c r="D54" s="77"/>
      <c r="E54" s="74" t="s">
        <v>190</v>
      </c>
      <c r="F54" s="84" t="s">
        <v>292</v>
      </c>
      <c r="G54" s="75">
        <v>11</v>
      </c>
      <c r="H54" s="74" t="s">
        <v>147</v>
      </c>
      <c r="I54" s="74"/>
      <c r="J54" s="75" t="s">
        <v>314</v>
      </c>
      <c r="K54" s="58" t="s">
        <v>493</v>
      </c>
      <c r="L54" s="84">
        <f t="shared" si="1"/>
        <v>113.03</v>
      </c>
      <c r="M54" s="85">
        <f t="shared" si="3"/>
        <v>2.3090000000000002</v>
      </c>
      <c r="N54" s="74">
        <v>55</v>
      </c>
      <c r="O54" s="101">
        <f t="array" ref="O54">IFERROR(INDEX($AD$11:$AE$108,MATCH($B54&amp;$I54,$Y$11:$Y$108&amp;$AC$11:$AC$108,0),MATCH($C54,$AD$9:$AE$9,0)),"-")</f>
        <v>112.23699999999999</v>
      </c>
      <c r="P54" s="75">
        <v>14</v>
      </c>
      <c r="Q54" s="75">
        <f t="shared" si="7"/>
        <v>-14</v>
      </c>
      <c r="R54" s="101">
        <f t="shared" si="4"/>
        <v>111.5514</v>
      </c>
      <c r="S54" s="75">
        <v>231</v>
      </c>
      <c r="T54" s="75">
        <v>217</v>
      </c>
      <c r="U54" s="75">
        <v>5</v>
      </c>
      <c r="V54" s="75">
        <v>14</v>
      </c>
      <c r="W54" s="50">
        <f t="shared" si="5"/>
        <v>28</v>
      </c>
      <c r="X54" s="50">
        <f t="shared" si="6"/>
        <v>14</v>
      </c>
      <c r="Y54" s="63" t="str">
        <f t="shared" si="8"/>
        <v>PF4 1/2-11</v>
      </c>
      <c r="Z54" s="62" t="s">
        <v>324</v>
      </c>
      <c r="AA54" s="66" t="s">
        <v>294</v>
      </c>
      <c r="AB54" s="57">
        <v>11</v>
      </c>
      <c r="AC54" s="64" t="s">
        <v>327</v>
      </c>
      <c r="AD54" s="60">
        <v>125.73</v>
      </c>
      <c r="AE54" s="35">
        <v>125.21</v>
      </c>
      <c r="AG54"/>
      <c r="AH54"/>
    </row>
    <row r="55" spans="2:34" ht="16.5" x14ac:dyDescent="0.3">
      <c r="B55" s="83" t="str">
        <f t="shared" si="0"/>
        <v>G4 1/2-11</v>
      </c>
      <c r="C55" s="77" t="s">
        <v>318</v>
      </c>
      <c r="D55" s="77"/>
      <c r="E55" s="74" t="s">
        <v>190</v>
      </c>
      <c r="F55" s="84" t="s">
        <v>294</v>
      </c>
      <c r="G55" s="75">
        <v>11</v>
      </c>
      <c r="H55" s="74" t="s">
        <v>147</v>
      </c>
      <c r="I55" s="74"/>
      <c r="J55" s="75" t="s">
        <v>314</v>
      </c>
      <c r="K55" s="58" t="s">
        <v>493</v>
      </c>
      <c r="L55" s="84">
        <f t="shared" si="1"/>
        <v>125.73</v>
      </c>
      <c r="M55" s="85">
        <f t="shared" si="3"/>
        <v>2.3090000000000002</v>
      </c>
      <c r="N55" s="74">
        <v>55</v>
      </c>
      <c r="O55" s="101">
        <f t="array" ref="O55">IFERROR(INDEX($AD$11:$AE$108,MATCH($B55&amp;$I55,$Y$11:$Y$108&amp;$AC$11:$AC$108,0),MATCH($C55,$AD$9:$AE$9,0)),"-")</f>
        <v>124.937</v>
      </c>
      <c r="P55" s="75">
        <v>14</v>
      </c>
      <c r="Q55" s="75">
        <f t="shared" si="7"/>
        <v>-14</v>
      </c>
      <c r="R55" s="101">
        <f t="shared" si="4"/>
        <v>124.2514</v>
      </c>
      <c r="S55" s="75">
        <v>231</v>
      </c>
      <c r="T55" s="75">
        <v>217</v>
      </c>
      <c r="U55" s="75">
        <v>5</v>
      </c>
      <c r="V55" s="75">
        <v>14</v>
      </c>
      <c r="W55" s="50">
        <f t="shared" si="5"/>
        <v>28</v>
      </c>
      <c r="X55" s="50">
        <f t="shared" si="6"/>
        <v>14</v>
      </c>
      <c r="Y55" s="63" t="str">
        <f t="shared" si="8"/>
        <v>PF5-11</v>
      </c>
      <c r="Z55" s="62" t="s">
        <v>324</v>
      </c>
      <c r="AA55" s="66" t="s">
        <v>296</v>
      </c>
      <c r="AB55" s="57">
        <v>11</v>
      </c>
      <c r="AC55" s="64" t="s">
        <v>327</v>
      </c>
      <c r="AD55" s="60">
        <v>138.43</v>
      </c>
      <c r="AE55" s="35">
        <v>137.91</v>
      </c>
      <c r="AG55"/>
      <c r="AH55"/>
    </row>
    <row r="56" spans="2:34" ht="16.5" x14ac:dyDescent="0.3">
      <c r="B56" s="83" t="str">
        <f t="shared" si="0"/>
        <v>G5-11</v>
      </c>
      <c r="C56" s="77" t="s">
        <v>318</v>
      </c>
      <c r="D56" s="77"/>
      <c r="E56" s="74" t="s">
        <v>190</v>
      </c>
      <c r="F56" s="84" t="s">
        <v>296</v>
      </c>
      <c r="G56" s="75">
        <v>11</v>
      </c>
      <c r="H56" s="74" t="s">
        <v>147</v>
      </c>
      <c r="I56" s="74"/>
      <c r="J56" s="75" t="s">
        <v>314</v>
      </c>
      <c r="K56" s="58" t="s">
        <v>493</v>
      </c>
      <c r="L56" s="84">
        <f t="shared" si="1"/>
        <v>138.43</v>
      </c>
      <c r="M56" s="85">
        <f t="shared" si="3"/>
        <v>2.3090000000000002</v>
      </c>
      <c r="N56" s="74">
        <v>55</v>
      </c>
      <c r="O56" s="101">
        <f t="array" ref="O56">IFERROR(INDEX($AD$11:$AE$108,MATCH($B56&amp;$I56,$Y$11:$Y$108&amp;$AC$11:$AC$108,0),MATCH($C56,$AD$9:$AE$9,0)),"-")</f>
        <v>137.637</v>
      </c>
      <c r="P56" s="75">
        <v>14</v>
      </c>
      <c r="Q56" s="75">
        <f t="shared" si="7"/>
        <v>-14</v>
      </c>
      <c r="R56" s="101">
        <f t="shared" si="4"/>
        <v>136.95140000000001</v>
      </c>
      <c r="S56" s="75">
        <v>231</v>
      </c>
      <c r="T56" s="75">
        <v>217</v>
      </c>
      <c r="U56" s="75">
        <v>5</v>
      </c>
      <c r="V56" s="75">
        <v>14</v>
      </c>
      <c r="W56" s="50">
        <f t="shared" si="5"/>
        <v>28</v>
      </c>
      <c r="X56" s="50">
        <f t="shared" si="6"/>
        <v>14</v>
      </c>
      <c r="Y56" s="63" t="str">
        <f t="shared" si="8"/>
        <v>PF5 1/2-11</v>
      </c>
      <c r="Z56" s="62" t="s">
        <v>324</v>
      </c>
      <c r="AA56" s="66" t="s">
        <v>298</v>
      </c>
      <c r="AB56" s="57">
        <v>11</v>
      </c>
      <c r="AC56" s="64" t="s">
        <v>327</v>
      </c>
      <c r="AD56" s="60">
        <v>151.13</v>
      </c>
      <c r="AE56" s="35">
        <v>150.61000000000001</v>
      </c>
      <c r="AG56"/>
      <c r="AH56"/>
    </row>
    <row r="57" spans="2:34" ht="16.5" x14ac:dyDescent="0.3">
      <c r="B57" s="83" t="str">
        <f t="shared" si="0"/>
        <v>G5 1/2-11</v>
      </c>
      <c r="C57" s="77" t="s">
        <v>318</v>
      </c>
      <c r="D57" s="77"/>
      <c r="E57" s="74" t="s">
        <v>190</v>
      </c>
      <c r="F57" s="84" t="s">
        <v>298</v>
      </c>
      <c r="G57" s="75">
        <v>11</v>
      </c>
      <c r="H57" s="74" t="s">
        <v>147</v>
      </c>
      <c r="I57" s="74"/>
      <c r="J57" s="75" t="s">
        <v>314</v>
      </c>
      <c r="K57" s="58" t="s">
        <v>493</v>
      </c>
      <c r="L57" s="84">
        <f t="shared" si="1"/>
        <v>151.13</v>
      </c>
      <c r="M57" s="85">
        <f t="shared" si="3"/>
        <v>2.3090000000000002</v>
      </c>
      <c r="N57" s="74">
        <v>55</v>
      </c>
      <c r="O57" s="101">
        <f t="array" ref="O57">IFERROR(INDEX($AD$11:$AE$108,MATCH($B57&amp;$I57,$Y$11:$Y$108&amp;$AC$11:$AC$108,0),MATCH($C57,$AD$9:$AE$9,0)),"-")</f>
        <v>150.33699999999999</v>
      </c>
      <c r="P57" s="75">
        <v>14</v>
      </c>
      <c r="Q57" s="75">
        <f t="shared" si="7"/>
        <v>-14</v>
      </c>
      <c r="R57" s="101">
        <f t="shared" si="4"/>
        <v>149.6514</v>
      </c>
      <c r="S57" s="75">
        <v>231</v>
      </c>
      <c r="T57" s="75">
        <v>217</v>
      </c>
      <c r="U57" s="75">
        <v>5</v>
      </c>
      <c r="V57" s="75">
        <v>14</v>
      </c>
      <c r="W57" s="50">
        <f t="shared" si="5"/>
        <v>28</v>
      </c>
      <c r="X57" s="50">
        <f t="shared" si="6"/>
        <v>14</v>
      </c>
      <c r="Y57" s="63" t="str">
        <f t="shared" si="8"/>
        <v>PF6-11</v>
      </c>
      <c r="Z57" s="62" t="s">
        <v>324</v>
      </c>
      <c r="AA57" s="66" t="s">
        <v>300</v>
      </c>
      <c r="AB57" s="57">
        <v>11</v>
      </c>
      <c r="AC57" s="64" t="s">
        <v>327</v>
      </c>
      <c r="AD57" s="60">
        <v>163.83000000000001</v>
      </c>
      <c r="AE57" s="35">
        <v>163.31</v>
      </c>
      <c r="AG57"/>
      <c r="AH57"/>
    </row>
    <row r="58" spans="2:34" ht="16.5" x14ac:dyDescent="0.3">
      <c r="B58" s="83" t="str">
        <f t="shared" si="0"/>
        <v>G6-11</v>
      </c>
      <c r="C58" s="77" t="s">
        <v>318</v>
      </c>
      <c r="D58" s="77"/>
      <c r="E58" s="74" t="s">
        <v>190</v>
      </c>
      <c r="F58" s="84" t="s">
        <v>300</v>
      </c>
      <c r="G58" s="75">
        <v>11</v>
      </c>
      <c r="H58" s="74" t="s">
        <v>147</v>
      </c>
      <c r="I58" s="74"/>
      <c r="J58" s="75" t="s">
        <v>314</v>
      </c>
      <c r="K58" s="58" t="s">
        <v>493</v>
      </c>
      <c r="L58" s="84">
        <f t="shared" si="1"/>
        <v>163.83000000000001</v>
      </c>
      <c r="M58" s="85">
        <f t="shared" si="3"/>
        <v>2.3090000000000002</v>
      </c>
      <c r="N58" s="74">
        <v>55</v>
      </c>
      <c r="O58" s="101">
        <f t="array" ref="O58">IFERROR(INDEX($AD$11:$AE$108,MATCH($B58&amp;$I58,$Y$11:$Y$108&amp;$AC$11:$AC$108,0),MATCH($C58,$AD$9:$AE$9,0)),"-")</f>
        <v>163.03700000000001</v>
      </c>
      <c r="P58" s="75">
        <v>14</v>
      </c>
      <c r="Q58" s="75">
        <f t="shared" si="7"/>
        <v>-14</v>
      </c>
      <c r="R58" s="101">
        <f t="shared" si="4"/>
        <v>162.35140000000001</v>
      </c>
      <c r="S58" s="75">
        <v>231</v>
      </c>
      <c r="T58" s="75">
        <v>217</v>
      </c>
      <c r="U58" s="75">
        <v>5</v>
      </c>
      <c r="V58" s="75">
        <v>14</v>
      </c>
      <c r="W58" s="50">
        <f t="shared" si="5"/>
        <v>28</v>
      </c>
      <c r="X58" s="50">
        <f t="shared" si="6"/>
        <v>14</v>
      </c>
      <c r="Y58" s="63" t="str">
        <f t="shared" si="8"/>
        <v>PF7-11</v>
      </c>
      <c r="Z58" s="62" t="s">
        <v>324</v>
      </c>
      <c r="AA58" s="66" t="s">
        <v>320</v>
      </c>
      <c r="AB58" s="57">
        <v>11</v>
      </c>
      <c r="AC58" s="64" t="s">
        <v>327</v>
      </c>
      <c r="AD58" s="60">
        <v>189.23</v>
      </c>
      <c r="AE58" s="35">
        <v>188.81</v>
      </c>
      <c r="AG58"/>
      <c r="AH58"/>
    </row>
    <row r="59" spans="2:34" ht="16.5" x14ac:dyDescent="0.3">
      <c r="B59" s="81" t="str">
        <f t="shared" si="0"/>
        <v>PF 1/8-28</v>
      </c>
      <c r="C59" s="73" t="s">
        <v>212</v>
      </c>
      <c r="D59" s="73"/>
      <c r="E59" s="71" t="s">
        <v>319</v>
      </c>
      <c r="F59" s="82" t="s">
        <v>302</v>
      </c>
      <c r="G59" s="58">
        <v>28</v>
      </c>
      <c r="H59" s="71" t="s">
        <v>486</v>
      </c>
      <c r="I59" s="78" t="s">
        <v>325</v>
      </c>
      <c r="J59" s="58" t="s">
        <v>311</v>
      </c>
      <c r="K59" s="58" t="s">
        <v>493</v>
      </c>
      <c r="L59" s="82">
        <f t="shared" si="1"/>
        <v>9.7279999999999998</v>
      </c>
      <c r="M59" s="85">
        <f t="shared" si="3"/>
        <v>0.90700000000000003</v>
      </c>
      <c r="N59" s="71">
        <v>55</v>
      </c>
      <c r="O59" s="100">
        <f t="array" ref="O59">IFERROR(INDEX($AD$11:$AE$108,MATCH($B59&amp;$I59,$Y$11:$Y$108&amp;$AC$11:$AC$108,0),MATCH($C59,$AD$9:$AE$9,0)),"-")</f>
        <v>9.7279999999999998</v>
      </c>
      <c r="P59" s="58">
        <v>18</v>
      </c>
      <c r="Q59" s="58">
        <v>6</v>
      </c>
      <c r="R59" s="100">
        <f t="shared" si="4"/>
        <v>9.1471</v>
      </c>
      <c r="S59" s="58">
        <v>12</v>
      </c>
      <c r="T59" s="58">
        <v>4</v>
      </c>
      <c r="U59" s="58">
        <v>4</v>
      </c>
      <c r="V59" s="58">
        <v>18</v>
      </c>
      <c r="W59" s="50">
        <f t="shared" si="5"/>
        <v>12</v>
      </c>
      <c r="X59" s="50">
        <f t="shared" si="6"/>
        <v>8</v>
      </c>
      <c r="Y59" s="63" t="str">
        <f t="shared" si="8"/>
        <v>PF8-11</v>
      </c>
      <c r="Z59" s="62" t="s">
        <v>324</v>
      </c>
      <c r="AA59" s="66" t="s">
        <v>321</v>
      </c>
      <c r="AB59" s="57">
        <v>11</v>
      </c>
      <c r="AC59" s="64" t="s">
        <v>327</v>
      </c>
      <c r="AD59" s="60">
        <v>214.63</v>
      </c>
      <c r="AE59" s="35">
        <v>214.21</v>
      </c>
      <c r="AG59"/>
      <c r="AH59"/>
    </row>
    <row r="60" spans="2:34" ht="16.5" x14ac:dyDescent="0.3">
      <c r="B60" s="81" t="str">
        <f t="shared" si="0"/>
        <v>PF 1/4-19</v>
      </c>
      <c r="C60" s="73" t="s">
        <v>212</v>
      </c>
      <c r="D60" s="73"/>
      <c r="E60" s="71" t="s">
        <v>319</v>
      </c>
      <c r="F60" s="82" t="s">
        <v>303</v>
      </c>
      <c r="G60" s="58">
        <v>19</v>
      </c>
      <c r="H60" s="71" t="s">
        <v>486</v>
      </c>
      <c r="I60" s="78" t="s">
        <v>325</v>
      </c>
      <c r="J60" s="58" t="s">
        <v>311</v>
      </c>
      <c r="K60" s="58" t="s">
        <v>493</v>
      </c>
      <c r="L60" s="82">
        <f t="shared" si="1"/>
        <v>13.157</v>
      </c>
      <c r="M60" s="85">
        <f t="shared" si="3"/>
        <v>1.337</v>
      </c>
      <c r="N60" s="71">
        <v>55</v>
      </c>
      <c r="O60" s="100">
        <f t="array" ref="O60">IFERROR(INDEX($AD$11:$AE$108,MATCH($B60&amp;$I60,$Y$11:$Y$108&amp;$AC$11:$AC$108,0),MATCH($C60,$AD$9:$AE$9,0)),"-")</f>
        <v>13.157</v>
      </c>
      <c r="P60" s="58">
        <v>24</v>
      </c>
      <c r="Q60" s="58">
        <v>8</v>
      </c>
      <c r="R60" s="100">
        <f t="shared" si="4"/>
        <v>12.301</v>
      </c>
      <c r="S60" s="58">
        <v>15</v>
      </c>
      <c r="T60" s="58">
        <v>5</v>
      </c>
      <c r="U60" s="58">
        <v>4</v>
      </c>
      <c r="V60" s="58">
        <v>14</v>
      </c>
      <c r="W60" s="50">
        <f t="shared" si="5"/>
        <v>16</v>
      </c>
      <c r="X60" s="50">
        <f t="shared" si="6"/>
        <v>10</v>
      </c>
      <c r="Y60" s="63" t="str">
        <f t="shared" si="8"/>
        <v>PF9-11</v>
      </c>
      <c r="Z60" s="62" t="s">
        <v>324</v>
      </c>
      <c r="AA60" s="66" t="s">
        <v>85</v>
      </c>
      <c r="AB60" s="57">
        <v>11</v>
      </c>
      <c r="AC60" s="64" t="s">
        <v>327</v>
      </c>
      <c r="AD60" s="60">
        <v>240.03</v>
      </c>
      <c r="AE60" s="35">
        <v>239.61</v>
      </c>
      <c r="AG60"/>
      <c r="AH60"/>
    </row>
    <row r="61" spans="2:34" ht="16.5" x14ac:dyDescent="0.3">
      <c r="B61" s="81" t="str">
        <f t="shared" si="0"/>
        <v>PF 3/8-19</v>
      </c>
      <c r="C61" s="73" t="s">
        <v>212</v>
      </c>
      <c r="D61" s="73"/>
      <c r="E61" s="71" t="s">
        <v>319</v>
      </c>
      <c r="F61" s="82" t="s">
        <v>304</v>
      </c>
      <c r="G61" s="58">
        <v>19</v>
      </c>
      <c r="H61" s="71" t="s">
        <v>486</v>
      </c>
      <c r="I61" s="78" t="s">
        <v>325</v>
      </c>
      <c r="J61" s="58" t="s">
        <v>311</v>
      </c>
      <c r="K61" s="58" t="s">
        <v>493</v>
      </c>
      <c r="L61" s="82">
        <f t="shared" si="1"/>
        <v>16.661999999999999</v>
      </c>
      <c r="M61" s="85">
        <f t="shared" si="3"/>
        <v>1.337</v>
      </c>
      <c r="N61" s="71">
        <v>55</v>
      </c>
      <c r="O61" s="100">
        <f t="array" ref="O61">IFERROR(INDEX($AD$11:$AE$108,MATCH($B61&amp;$I61,$Y$11:$Y$108&amp;$AC$11:$AC$108,0),MATCH($C61,$AD$9:$AE$9,0)),"-")</f>
        <v>16.661999999999999</v>
      </c>
      <c r="P61" s="58">
        <v>24</v>
      </c>
      <c r="Q61" s="58">
        <v>8</v>
      </c>
      <c r="R61" s="100">
        <f t="shared" si="4"/>
        <v>15.805999999999999</v>
      </c>
      <c r="S61" s="58">
        <v>15</v>
      </c>
      <c r="T61" s="58">
        <v>5</v>
      </c>
      <c r="U61" s="58">
        <v>4</v>
      </c>
      <c r="V61" s="58">
        <v>14</v>
      </c>
      <c r="W61" s="50">
        <f t="shared" si="5"/>
        <v>16</v>
      </c>
      <c r="X61" s="50">
        <f t="shared" si="6"/>
        <v>10</v>
      </c>
      <c r="Y61" s="63" t="str">
        <f t="shared" si="8"/>
        <v>PF10-11</v>
      </c>
      <c r="Z61" s="62" t="s">
        <v>324</v>
      </c>
      <c r="AA61" s="66" t="s">
        <v>322</v>
      </c>
      <c r="AB61" s="57">
        <v>11</v>
      </c>
      <c r="AC61" s="64" t="s">
        <v>327</v>
      </c>
      <c r="AD61" s="60">
        <v>265.43</v>
      </c>
      <c r="AE61" s="35">
        <v>265.01</v>
      </c>
      <c r="AG61"/>
      <c r="AH61"/>
    </row>
    <row r="62" spans="2:34" ht="16.5" x14ac:dyDescent="0.3">
      <c r="B62" s="81" t="str">
        <f t="shared" si="0"/>
        <v>PF 1/2-14</v>
      </c>
      <c r="C62" s="73" t="s">
        <v>212</v>
      </c>
      <c r="D62" s="73"/>
      <c r="E62" s="71" t="s">
        <v>319</v>
      </c>
      <c r="F62" s="82" t="s">
        <v>305</v>
      </c>
      <c r="G62" s="58">
        <v>14</v>
      </c>
      <c r="H62" s="71" t="s">
        <v>486</v>
      </c>
      <c r="I62" s="78" t="s">
        <v>325</v>
      </c>
      <c r="J62" s="58" t="s">
        <v>311</v>
      </c>
      <c r="K62" s="58" t="s">
        <v>493</v>
      </c>
      <c r="L62" s="82">
        <f t="shared" si="1"/>
        <v>20.954999999999998</v>
      </c>
      <c r="M62" s="85">
        <f t="shared" si="3"/>
        <v>1.8140000000000001</v>
      </c>
      <c r="N62" s="71">
        <v>55</v>
      </c>
      <c r="O62" s="100">
        <f t="array" ref="O62">IFERROR(INDEX($AD$11:$AE$108,MATCH($B62&amp;$I62,$Y$11:$Y$108&amp;$AC$11:$AC$108,0),MATCH($C62,$AD$9:$AE$9,0)),"-")</f>
        <v>20.954999999999998</v>
      </c>
      <c r="P62" s="58">
        <v>24</v>
      </c>
      <c r="Q62" s="58">
        <v>8</v>
      </c>
      <c r="R62" s="100">
        <f t="shared" si="4"/>
        <v>19.793299999999999</v>
      </c>
      <c r="S62" s="58">
        <v>15</v>
      </c>
      <c r="T62" s="58">
        <v>5</v>
      </c>
      <c r="U62" s="58">
        <v>4</v>
      </c>
      <c r="V62" s="58">
        <v>12</v>
      </c>
      <c r="W62" s="50">
        <f t="shared" si="5"/>
        <v>16</v>
      </c>
      <c r="X62" s="50">
        <f t="shared" si="6"/>
        <v>10</v>
      </c>
      <c r="Y62" s="63" t="str">
        <f t="shared" si="8"/>
        <v>PF12-11</v>
      </c>
      <c r="Z62" s="62" t="s">
        <v>324</v>
      </c>
      <c r="AA62" s="66" t="s">
        <v>323</v>
      </c>
      <c r="AB62" s="57">
        <v>11</v>
      </c>
      <c r="AC62" s="64" t="s">
        <v>327</v>
      </c>
      <c r="AD62" s="60">
        <v>316.23</v>
      </c>
      <c r="AE62" s="35">
        <v>315.89</v>
      </c>
      <c r="AG62"/>
      <c r="AH62"/>
    </row>
    <row r="63" spans="2:34" ht="16.5" x14ac:dyDescent="0.3">
      <c r="B63" s="81" t="str">
        <f t="shared" si="0"/>
        <v>PF 5/8-14</v>
      </c>
      <c r="C63" s="73" t="s">
        <v>212</v>
      </c>
      <c r="D63" s="73"/>
      <c r="E63" s="71" t="s">
        <v>319</v>
      </c>
      <c r="F63" s="82" t="s">
        <v>306</v>
      </c>
      <c r="G63" s="58">
        <v>14</v>
      </c>
      <c r="H63" s="71" t="s">
        <v>486</v>
      </c>
      <c r="I63" s="78" t="s">
        <v>325</v>
      </c>
      <c r="J63" s="58" t="s">
        <v>311</v>
      </c>
      <c r="K63" s="58" t="s">
        <v>493</v>
      </c>
      <c r="L63" s="82">
        <f t="shared" si="1"/>
        <v>22.911000000000001</v>
      </c>
      <c r="M63" s="85">
        <f t="shared" si="3"/>
        <v>1.8140000000000001</v>
      </c>
      <c r="N63" s="71">
        <v>55</v>
      </c>
      <c r="O63" s="100">
        <f t="array" ref="O63">IFERROR(INDEX($AD$11:$AE$108,MATCH($B63&amp;$I63,$Y$11:$Y$108&amp;$AC$11:$AC$108,0),MATCH($C63,$AD$9:$AE$9,0)),"-")</f>
        <v>22.911000000000001</v>
      </c>
      <c r="P63" s="58">
        <v>24</v>
      </c>
      <c r="Q63" s="58">
        <v>8</v>
      </c>
      <c r="R63" s="100">
        <f t="shared" si="4"/>
        <v>21.749300000000002</v>
      </c>
      <c r="S63" s="58">
        <v>15</v>
      </c>
      <c r="T63" s="58">
        <v>5</v>
      </c>
      <c r="U63" s="58">
        <v>4</v>
      </c>
      <c r="V63" s="58">
        <v>12</v>
      </c>
      <c r="W63" s="50">
        <f t="shared" si="5"/>
        <v>16</v>
      </c>
      <c r="X63" s="50">
        <f t="shared" si="6"/>
        <v>10</v>
      </c>
      <c r="Y63" s="63" t="str">
        <f t="shared" si="8"/>
        <v>PF 1/8-28</v>
      </c>
      <c r="Z63" s="62" t="s">
        <v>324</v>
      </c>
      <c r="AA63" s="66" t="s">
        <v>302</v>
      </c>
      <c r="AB63" s="57">
        <v>28</v>
      </c>
      <c r="AC63" s="64" t="s">
        <v>328</v>
      </c>
      <c r="AD63" s="60">
        <v>9.7279999999999998</v>
      </c>
      <c r="AE63" s="35">
        <v>9.6</v>
      </c>
      <c r="AG63"/>
      <c r="AH63"/>
    </row>
    <row r="64" spans="2:34" ht="16.5" x14ac:dyDescent="0.3">
      <c r="B64" s="81" t="str">
        <f t="shared" si="0"/>
        <v>PF 3/4-14</v>
      </c>
      <c r="C64" s="73" t="s">
        <v>212</v>
      </c>
      <c r="D64" s="73"/>
      <c r="E64" s="71" t="s">
        <v>319</v>
      </c>
      <c r="F64" s="82" t="s">
        <v>307</v>
      </c>
      <c r="G64" s="58">
        <v>14</v>
      </c>
      <c r="H64" s="71" t="s">
        <v>486</v>
      </c>
      <c r="I64" s="78" t="s">
        <v>325</v>
      </c>
      <c r="J64" s="58" t="s">
        <v>311</v>
      </c>
      <c r="K64" s="58" t="s">
        <v>493</v>
      </c>
      <c r="L64" s="82">
        <f t="shared" si="1"/>
        <v>26.440999999999999</v>
      </c>
      <c r="M64" s="85">
        <f t="shared" si="3"/>
        <v>1.8140000000000001</v>
      </c>
      <c r="N64" s="71">
        <v>55</v>
      </c>
      <c r="O64" s="100">
        <f t="array" ref="O64">IFERROR(INDEX($AD$11:$AE$108,MATCH($B64&amp;$I64,$Y$11:$Y$108&amp;$AC$11:$AC$108,0),MATCH($C64,$AD$9:$AE$9,0)),"-")</f>
        <v>26.440999999999999</v>
      </c>
      <c r="P64" s="58">
        <v>24</v>
      </c>
      <c r="Q64" s="58">
        <v>8</v>
      </c>
      <c r="R64" s="100">
        <f t="shared" si="4"/>
        <v>25.279299999999999</v>
      </c>
      <c r="S64" s="58">
        <v>15</v>
      </c>
      <c r="T64" s="58">
        <v>5</v>
      </c>
      <c r="U64" s="58">
        <v>4</v>
      </c>
      <c r="V64" s="58">
        <v>12</v>
      </c>
      <c r="W64" s="50">
        <f t="shared" si="5"/>
        <v>16</v>
      </c>
      <c r="X64" s="50">
        <f t="shared" si="6"/>
        <v>10</v>
      </c>
      <c r="Y64" s="63" t="str">
        <f t="shared" si="8"/>
        <v>PF 1/4-19</v>
      </c>
      <c r="Z64" s="62" t="s">
        <v>324</v>
      </c>
      <c r="AA64" s="66" t="s">
        <v>303</v>
      </c>
      <c r="AB64" s="57">
        <v>19</v>
      </c>
      <c r="AC64" s="64" t="s">
        <v>328</v>
      </c>
      <c r="AD64" s="60">
        <v>13.157</v>
      </c>
      <c r="AE64" s="35">
        <v>12.96</v>
      </c>
      <c r="AG64"/>
      <c r="AH64"/>
    </row>
    <row r="65" spans="2:34" ht="16.5" x14ac:dyDescent="0.3">
      <c r="B65" s="81" t="str">
        <f t="shared" si="0"/>
        <v>PF 7/8-14</v>
      </c>
      <c r="C65" s="73" t="s">
        <v>212</v>
      </c>
      <c r="D65" s="73"/>
      <c r="E65" s="71" t="s">
        <v>319</v>
      </c>
      <c r="F65" s="82" t="s">
        <v>308</v>
      </c>
      <c r="G65" s="58">
        <v>14</v>
      </c>
      <c r="H65" s="71" t="s">
        <v>486</v>
      </c>
      <c r="I65" s="78" t="s">
        <v>325</v>
      </c>
      <c r="J65" s="58" t="s">
        <v>311</v>
      </c>
      <c r="K65" s="58" t="s">
        <v>493</v>
      </c>
      <c r="L65" s="82">
        <f t="shared" si="1"/>
        <v>30.201000000000001</v>
      </c>
      <c r="M65" s="85">
        <f t="shared" si="3"/>
        <v>1.8140000000000001</v>
      </c>
      <c r="N65" s="71">
        <v>55</v>
      </c>
      <c r="O65" s="100">
        <f t="array" ref="O65">IFERROR(INDEX($AD$11:$AE$108,MATCH($B65&amp;$I65,$Y$11:$Y$108&amp;$AC$11:$AC$108,0),MATCH($C65,$AD$9:$AE$9,0)),"-")</f>
        <v>30.201000000000001</v>
      </c>
      <c r="P65" s="58">
        <v>24</v>
      </c>
      <c r="Q65" s="58">
        <v>8</v>
      </c>
      <c r="R65" s="100">
        <f t="shared" si="4"/>
        <v>29.039300000000001</v>
      </c>
      <c r="S65" s="58">
        <v>15</v>
      </c>
      <c r="T65" s="58">
        <v>5</v>
      </c>
      <c r="U65" s="58">
        <v>4</v>
      </c>
      <c r="V65" s="58">
        <v>12</v>
      </c>
      <c r="W65" s="50">
        <f t="shared" si="5"/>
        <v>16</v>
      </c>
      <c r="X65" s="50">
        <f t="shared" si="6"/>
        <v>10</v>
      </c>
      <c r="Y65" s="63" t="str">
        <f t="shared" si="8"/>
        <v>PF 3/8-19</v>
      </c>
      <c r="Z65" s="62" t="s">
        <v>324</v>
      </c>
      <c r="AA65" s="66" t="s">
        <v>304</v>
      </c>
      <c r="AB65" s="57">
        <v>19</v>
      </c>
      <c r="AC65" s="64" t="s">
        <v>328</v>
      </c>
      <c r="AD65" s="60">
        <v>16.661999999999999</v>
      </c>
      <c r="AE65" s="35">
        <v>16.46</v>
      </c>
      <c r="AG65"/>
      <c r="AH65"/>
    </row>
    <row r="66" spans="2:34" ht="16.5" x14ac:dyDescent="0.3">
      <c r="B66" s="81" t="str">
        <f t="shared" si="0"/>
        <v>PF1-11</v>
      </c>
      <c r="C66" s="73" t="s">
        <v>212</v>
      </c>
      <c r="D66" s="73"/>
      <c r="E66" s="71" t="s">
        <v>319</v>
      </c>
      <c r="F66" s="82" t="s">
        <v>76</v>
      </c>
      <c r="G66" s="58">
        <v>11</v>
      </c>
      <c r="H66" s="71" t="s">
        <v>486</v>
      </c>
      <c r="I66" s="78" t="s">
        <v>325</v>
      </c>
      <c r="J66" s="58" t="s">
        <v>311</v>
      </c>
      <c r="K66" s="58" t="s">
        <v>493</v>
      </c>
      <c r="L66" s="82">
        <f t="shared" si="1"/>
        <v>33.249000000000002</v>
      </c>
      <c r="M66" s="85">
        <f t="shared" si="3"/>
        <v>2.3090000000000002</v>
      </c>
      <c r="N66" s="71">
        <v>55</v>
      </c>
      <c r="O66" s="100">
        <f t="array" ref="O66">IFERROR(INDEX($AD$11:$AE$108,MATCH($B66&amp;$I66,$Y$11:$Y$108&amp;$AC$11:$AC$108,0),MATCH($C66,$AD$9:$AE$9,0)),"-")</f>
        <v>33.249000000000002</v>
      </c>
      <c r="P66" s="58">
        <v>24</v>
      </c>
      <c r="Q66" s="58">
        <v>8</v>
      </c>
      <c r="R66" s="100">
        <f t="shared" si="4"/>
        <v>31.770399999999999</v>
      </c>
      <c r="S66" s="58">
        <v>15</v>
      </c>
      <c r="T66" s="58">
        <v>5</v>
      </c>
      <c r="U66" s="58">
        <v>4</v>
      </c>
      <c r="V66" s="58">
        <v>11</v>
      </c>
      <c r="W66" s="50">
        <f t="shared" si="5"/>
        <v>16</v>
      </c>
      <c r="X66" s="50">
        <f t="shared" si="6"/>
        <v>10</v>
      </c>
      <c r="Y66" s="63" t="str">
        <f t="shared" si="8"/>
        <v>PF 1/2-14</v>
      </c>
      <c r="Z66" s="62" t="s">
        <v>324</v>
      </c>
      <c r="AA66" s="66" t="s">
        <v>305</v>
      </c>
      <c r="AB66" s="57">
        <v>14</v>
      </c>
      <c r="AC66" s="64" t="s">
        <v>328</v>
      </c>
      <c r="AD66" s="60">
        <v>20.954999999999998</v>
      </c>
      <c r="AE66" s="35">
        <v>20.66</v>
      </c>
      <c r="AG66"/>
      <c r="AH66"/>
    </row>
    <row r="67" spans="2:34" ht="16.5" x14ac:dyDescent="0.3">
      <c r="B67" s="81" t="str">
        <f t="shared" si="0"/>
        <v>PF1 1/8-11</v>
      </c>
      <c r="C67" s="73" t="s">
        <v>212</v>
      </c>
      <c r="D67" s="73"/>
      <c r="E67" s="71" t="s">
        <v>319</v>
      </c>
      <c r="F67" s="82" t="s">
        <v>277</v>
      </c>
      <c r="G67" s="58">
        <v>11</v>
      </c>
      <c r="H67" s="71" t="s">
        <v>486</v>
      </c>
      <c r="I67" s="78" t="s">
        <v>325</v>
      </c>
      <c r="J67" s="58" t="s">
        <v>311</v>
      </c>
      <c r="K67" s="58" t="s">
        <v>493</v>
      </c>
      <c r="L67" s="82">
        <f t="shared" si="1"/>
        <v>37.896999999999998</v>
      </c>
      <c r="M67" s="85">
        <f t="shared" si="3"/>
        <v>2.3090000000000002</v>
      </c>
      <c r="N67" s="71">
        <v>55</v>
      </c>
      <c r="O67" s="100">
        <f t="array" ref="O67">IFERROR(INDEX($AD$11:$AE$108,MATCH($B67&amp;$I67,$Y$11:$Y$108&amp;$AC$11:$AC$108,0),MATCH($C67,$AD$9:$AE$9,0)),"-")</f>
        <v>37.896999999999998</v>
      </c>
      <c r="P67" s="58">
        <v>24</v>
      </c>
      <c r="Q67" s="58">
        <v>8</v>
      </c>
      <c r="R67" s="100">
        <f t="shared" si="4"/>
        <v>36.418399999999998</v>
      </c>
      <c r="S67" s="58">
        <v>15</v>
      </c>
      <c r="T67" s="58">
        <v>5</v>
      </c>
      <c r="U67" s="58">
        <v>4</v>
      </c>
      <c r="V67" s="58">
        <v>11</v>
      </c>
      <c r="W67" s="50">
        <f t="shared" si="5"/>
        <v>16</v>
      </c>
      <c r="X67" s="50">
        <f t="shared" si="6"/>
        <v>10</v>
      </c>
      <c r="Y67" s="63" t="str">
        <f t="shared" si="8"/>
        <v>PF 5/8-14</v>
      </c>
      <c r="Z67" s="62" t="s">
        <v>324</v>
      </c>
      <c r="AA67" s="66" t="s">
        <v>306</v>
      </c>
      <c r="AB67" s="57">
        <v>14</v>
      </c>
      <c r="AC67" s="64" t="s">
        <v>328</v>
      </c>
      <c r="AD67" s="60">
        <v>22.911000000000001</v>
      </c>
      <c r="AE67" s="35">
        <v>22.61</v>
      </c>
      <c r="AG67"/>
      <c r="AH67"/>
    </row>
    <row r="68" spans="2:34" ht="16.5" x14ac:dyDescent="0.3">
      <c r="B68" s="81" t="str">
        <f t="shared" si="0"/>
        <v>PF1 1/4-11</v>
      </c>
      <c r="C68" s="73" t="s">
        <v>212</v>
      </c>
      <c r="D68" s="73"/>
      <c r="E68" s="71" t="s">
        <v>319</v>
      </c>
      <c r="F68" s="82" t="s">
        <v>279</v>
      </c>
      <c r="G68" s="58">
        <v>11</v>
      </c>
      <c r="H68" s="71" t="s">
        <v>486</v>
      </c>
      <c r="I68" s="78" t="s">
        <v>325</v>
      </c>
      <c r="J68" s="58" t="s">
        <v>311</v>
      </c>
      <c r="K68" s="58" t="s">
        <v>493</v>
      </c>
      <c r="L68" s="82">
        <f t="shared" si="1"/>
        <v>41.91</v>
      </c>
      <c r="M68" s="85">
        <f t="shared" si="3"/>
        <v>2.3090000000000002</v>
      </c>
      <c r="N68" s="71">
        <v>55</v>
      </c>
      <c r="O68" s="100">
        <f t="array" ref="O68">IFERROR(INDEX($AD$11:$AE$108,MATCH($B68&amp;$I68,$Y$11:$Y$108&amp;$AC$11:$AC$108,0),MATCH($C68,$AD$9:$AE$9,0)),"-")</f>
        <v>41.91</v>
      </c>
      <c r="P68" s="58">
        <v>24</v>
      </c>
      <c r="Q68" s="58">
        <v>8</v>
      </c>
      <c r="R68" s="100">
        <f t="shared" si="4"/>
        <v>40.431399999999996</v>
      </c>
      <c r="S68" s="58">
        <v>15</v>
      </c>
      <c r="T68" s="58">
        <v>5</v>
      </c>
      <c r="U68" s="58">
        <v>4</v>
      </c>
      <c r="V68" s="58">
        <v>11</v>
      </c>
      <c r="W68" s="50">
        <f t="shared" si="5"/>
        <v>16</v>
      </c>
      <c r="X68" s="50">
        <f t="shared" si="6"/>
        <v>10</v>
      </c>
      <c r="Y68" s="63" t="str">
        <f t="shared" si="8"/>
        <v>PF 3/4-14</v>
      </c>
      <c r="Z68" s="62" t="s">
        <v>324</v>
      </c>
      <c r="AA68" s="66" t="s">
        <v>307</v>
      </c>
      <c r="AB68" s="57">
        <v>14</v>
      </c>
      <c r="AC68" s="64" t="s">
        <v>328</v>
      </c>
      <c r="AD68" s="60">
        <v>26.440999999999999</v>
      </c>
      <c r="AE68" s="35">
        <v>26.14</v>
      </c>
      <c r="AG68"/>
      <c r="AH68"/>
    </row>
    <row r="69" spans="2:34" ht="16.5" x14ac:dyDescent="0.3">
      <c r="B69" s="81" t="str">
        <f t="shared" si="0"/>
        <v>PF1 1/2-11</v>
      </c>
      <c r="C69" s="73" t="s">
        <v>212</v>
      </c>
      <c r="D69" s="73"/>
      <c r="E69" s="71" t="s">
        <v>319</v>
      </c>
      <c r="F69" s="82" t="s">
        <v>54</v>
      </c>
      <c r="G69" s="58">
        <v>11</v>
      </c>
      <c r="H69" s="71" t="s">
        <v>486</v>
      </c>
      <c r="I69" s="78" t="s">
        <v>325</v>
      </c>
      <c r="J69" s="58" t="s">
        <v>311</v>
      </c>
      <c r="K69" s="58" t="s">
        <v>493</v>
      </c>
      <c r="L69" s="82">
        <f t="shared" si="1"/>
        <v>47.802999999999997</v>
      </c>
      <c r="M69" s="85">
        <f t="shared" si="3"/>
        <v>2.3090000000000002</v>
      </c>
      <c r="N69" s="71">
        <v>55</v>
      </c>
      <c r="O69" s="100">
        <f t="array" ref="O69">IFERROR(INDEX($AD$11:$AE$108,MATCH($B69&amp;$I69,$Y$11:$Y$108&amp;$AC$11:$AC$108,0),MATCH($C69,$AD$9:$AE$9,0)),"-")</f>
        <v>47.802999999999997</v>
      </c>
      <c r="P69" s="58">
        <v>27</v>
      </c>
      <c r="Q69" s="58">
        <v>9</v>
      </c>
      <c r="R69" s="100">
        <f t="shared" si="4"/>
        <v>46.324399999999997</v>
      </c>
      <c r="S69" s="58">
        <v>18</v>
      </c>
      <c r="T69" s="58">
        <v>6</v>
      </c>
      <c r="U69" s="58">
        <v>4</v>
      </c>
      <c r="V69" s="58">
        <v>11</v>
      </c>
      <c r="W69" s="50">
        <f t="shared" si="5"/>
        <v>18</v>
      </c>
      <c r="X69" s="50">
        <f t="shared" si="6"/>
        <v>12</v>
      </c>
      <c r="Y69" s="63" t="str">
        <f t="shared" si="8"/>
        <v>PF 7/8-14</v>
      </c>
      <c r="Z69" s="62" t="s">
        <v>324</v>
      </c>
      <c r="AA69" s="66" t="s">
        <v>308</v>
      </c>
      <c r="AB69" s="57">
        <v>14</v>
      </c>
      <c r="AC69" s="64" t="s">
        <v>328</v>
      </c>
      <c r="AD69" s="60">
        <v>30.201000000000001</v>
      </c>
      <c r="AE69" s="35">
        <v>29.9</v>
      </c>
      <c r="AG69"/>
      <c r="AH69"/>
    </row>
    <row r="70" spans="2:34" ht="16.5" x14ac:dyDescent="0.3">
      <c r="B70" s="81" t="str">
        <f t="shared" si="0"/>
        <v>PF1 3/4-11</v>
      </c>
      <c r="C70" s="73" t="s">
        <v>212</v>
      </c>
      <c r="D70" s="73"/>
      <c r="E70" s="71" t="s">
        <v>319</v>
      </c>
      <c r="F70" s="82" t="s">
        <v>282</v>
      </c>
      <c r="G70" s="58">
        <v>11</v>
      </c>
      <c r="H70" s="71" t="s">
        <v>486</v>
      </c>
      <c r="I70" s="78" t="s">
        <v>325</v>
      </c>
      <c r="J70" s="58" t="s">
        <v>311</v>
      </c>
      <c r="K70" s="58" t="s">
        <v>493</v>
      </c>
      <c r="L70" s="82">
        <f t="shared" si="1"/>
        <v>53.746000000000002</v>
      </c>
      <c r="M70" s="85">
        <f t="shared" si="3"/>
        <v>2.3090000000000002</v>
      </c>
      <c r="N70" s="71">
        <v>55</v>
      </c>
      <c r="O70" s="100">
        <f t="array" ref="O70">IFERROR(INDEX($AD$11:$AE$108,MATCH($B70&amp;$I70,$Y$11:$Y$108&amp;$AC$11:$AC$108,0),MATCH($C70,$AD$9:$AE$9,0)),"-")</f>
        <v>53.746000000000002</v>
      </c>
      <c r="P70" s="58">
        <v>27</v>
      </c>
      <c r="Q70" s="58">
        <v>9</v>
      </c>
      <c r="R70" s="100">
        <f t="shared" si="4"/>
        <v>52.267400000000002</v>
      </c>
      <c r="S70" s="58">
        <v>18</v>
      </c>
      <c r="T70" s="58">
        <v>6</v>
      </c>
      <c r="U70" s="58">
        <v>5</v>
      </c>
      <c r="V70" s="58">
        <v>11</v>
      </c>
      <c r="W70" s="50">
        <f t="shared" si="5"/>
        <v>18</v>
      </c>
      <c r="X70" s="50">
        <f t="shared" si="6"/>
        <v>12</v>
      </c>
      <c r="Y70" s="63" t="str">
        <f t="shared" si="8"/>
        <v>PF1-11</v>
      </c>
      <c r="Z70" s="62" t="s">
        <v>324</v>
      </c>
      <c r="AA70" s="66" t="s">
        <v>76</v>
      </c>
      <c r="AB70" s="57">
        <v>11</v>
      </c>
      <c r="AC70" s="64" t="s">
        <v>328</v>
      </c>
      <c r="AD70" s="60">
        <v>33.249000000000002</v>
      </c>
      <c r="AE70" s="35">
        <v>32.869999999999997</v>
      </c>
      <c r="AG70"/>
      <c r="AH70"/>
    </row>
    <row r="71" spans="2:34" ht="16.5" x14ac:dyDescent="0.3">
      <c r="B71" s="81" t="str">
        <f t="shared" si="0"/>
        <v>PF2-11</v>
      </c>
      <c r="C71" s="73" t="s">
        <v>212</v>
      </c>
      <c r="D71" s="73"/>
      <c r="E71" s="71" t="s">
        <v>319</v>
      </c>
      <c r="F71" s="82" t="s">
        <v>58</v>
      </c>
      <c r="G71" s="58">
        <v>11</v>
      </c>
      <c r="H71" s="71" t="s">
        <v>486</v>
      </c>
      <c r="I71" s="78" t="s">
        <v>325</v>
      </c>
      <c r="J71" s="58" t="s">
        <v>311</v>
      </c>
      <c r="K71" s="58" t="s">
        <v>493</v>
      </c>
      <c r="L71" s="82">
        <f t="shared" si="1"/>
        <v>59.613999999999997</v>
      </c>
      <c r="M71" s="85">
        <f t="shared" si="3"/>
        <v>2.3090000000000002</v>
      </c>
      <c r="N71" s="71">
        <v>55</v>
      </c>
      <c r="O71" s="100">
        <f t="array" ref="O71">IFERROR(INDEX($AD$11:$AE$108,MATCH($B71&amp;$I71,$Y$11:$Y$108&amp;$AC$11:$AC$108,0),MATCH($C71,$AD$9:$AE$9,0)),"-")</f>
        <v>59.613999999999997</v>
      </c>
      <c r="P71" s="58">
        <v>27</v>
      </c>
      <c r="Q71" s="58">
        <v>9</v>
      </c>
      <c r="R71" s="100">
        <f t="shared" si="4"/>
        <v>58.135399999999997</v>
      </c>
      <c r="S71" s="58">
        <v>18</v>
      </c>
      <c r="T71" s="58">
        <v>6</v>
      </c>
      <c r="U71" s="58">
        <v>5</v>
      </c>
      <c r="V71" s="58">
        <v>11</v>
      </c>
      <c r="W71" s="50">
        <f t="shared" si="5"/>
        <v>18</v>
      </c>
      <c r="X71" s="50">
        <f t="shared" si="6"/>
        <v>12</v>
      </c>
      <c r="Y71" s="63" t="str">
        <f t="shared" si="8"/>
        <v>PF1 1/8-11</v>
      </c>
      <c r="Z71" s="62" t="s">
        <v>324</v>
      </c>
      <c r="AA71" s="66" t="s">
        <v>277</v>
      </c>
      <c r="AB71" s="57">
        <v>11</v>
      </c>
      <c r="AC71" s="64" t="s">
        <v>328</v>
      </c>
      <c r="AD71" s="60">
        <v>37.896999999999998</v>
      </c>
      <c r="AE71" s="35">
        <v>37.520000000000003</v>
      </c>
      <c r="AG71"/>
      <c r="AH71"/>
    </row>
    <row r="72" spans="2:34" ht="16.5" x14ac:dyDescent="0.3">
      <c r="B72" s="81" t="str">
        <f t="shared" si="0"/>
        <v>PF2 1/4-11</v>
      </c>
      <c r="C72" s="73" t="s">
        <v>212</v>
      </c>
      <c r="D72" s="73"/>
      <c r="E72" s="71" t="s">
        <v>319</v>
      </c>
      <c r="F72" s="82" t="s">
        <v>59</v>
      </c>
      <c r="G72" s="58">
        <v>11</v>
      </c>
      <c r="H72" s="71" t="s">
        <v>486</v>
      </c>
      <c r="I72" s="78" t="s">
        <v>325</v>
      </c>
      <c r="J72" s="58" t="s">
        <v>311</v>
      </c>
      <c r="K72" s="58" t="s">
        <v>493</v>
      </c>
      <c r="L72" s="82">
        <f t="shared" si="1"/>
        <v>65.709999999999994</v>
      </c>
      <c r="M72" s="85">
        <f t="shared" si="3"/>
        <v>2.3090000000000002</v>
      </c>
      <c r="N72" s="71">
        <v>55</v>
      </c>
      <c r="O72" s="100">
        <f t="array" ref="O72">IFERROR(INDEX($AD$11:$AE$108,MATCH($B72&amp;$I72,$Y$11:$Y$108&amp;$AC$11:$AC$108,0),MATCH($C72,$AD$9:$AE$9,0)),"-")</f>
        <v>65.709999999999994</v>
      </c>
      <c r="P72" s="58">
        <v>27</v>
      </c>
      <c r="Q72" s="58">
        <v>9</v>
      </c>
      <c r="R72" s="100">
        <f t="shared" si="4"/>
        <v>64.231399999999994</v>
      </c>
      <c r="S72" s="58">
        <v>18</v>
      </c>
      <c r="T72" s="58">
        <v>6</v>
      </c>
      <c r="U72" s="58">
        <v>5</v>
      </c>
      <c r="V72" s="58">
        <v>11</v>
      </c>
      <c r="W72" s="50">
        <f t="shared" si="5"/>
        <v>18</v>
      </c>
      <c r="X72" s="50">
        <f t="shared" si="6"/>
        <v>12</v>
      </c>
      <c r="Y72" s="63" t="str">
        <f t="shared" si="8"/>
        <v>PF1 1/4-11</v>
      </c>
      <c r="Z72" s="62" t="s">
        <v>324</v>
      </c>
      <c r="AA72" s="66" t="s">
        <v>279</v>
      </c>
      <c r="AB72" s="57">
        <v>11</v>
      </c>
      <c r="AC72" s="64" t="s">
        <v>328</v>
      </c>
      <c r="AD72" s="60">
        <v>41.91</v>
      </c>
      <c r="AE72" s="35">
        <v>41.53</v>
      </c>
      <c r="AG72"/>
      <c r="AH72"/>
    </row>
    <row r="73" spans="2:34" ht="16.5" x14ac:dyDescent="0.3">
      <c r="B73" s="81" t="str">
        <f t="shared" si="0"/>
        <v>PF2 1/2-11</v>
      </c>
      <c r="C73" s="73" t="s">
        <v>212</v>
      </c>
      <c r="D73" s="73"/>
      <c r="E73" s="71" t="s">
        <v>319</v>
      </c>
      <c r="F73" s="82" t="s">
        <v>60</v>
      </c>
      <c r="G73" s="58">
        <v>11</v>
      </c>
      <c r="H73" s="71" t="s">
        <v>486</v>
      </c>
      <c r="I73" s="78" t="s">
        <v>325</v>
      </c>
      <c r="J73" s="58" t="s">
        <v>311</v>
      </c>
      <c r="K73" s="58" t="s">
        <v>493</v>
      </c>
      <c r="L73" s="82">
        <f t="shared" si="1"/>
        <v>75.183999999999997</v>
      </c>
      <c r="M73" s="85">
        <f t="shared" si="3"/>
        <v>2.3090000000000002</v>
      </c>
      <c r="N73" s="71">
        <v>55</v>
      </c>
      <c r="O73" s="100">
        <f t="array" ref="O73">IFERROR(INDEX($AD$11:$AE$108,MATCH($B73&amp;$I73,$Y$11:$Y$108&amp;$AC$11:$AC$108,0),MATCH($C73,$AD$9:$AE$9,0)),"-")</f>
        <v>75.183999999999997</v>
      </c>
      <c r="P73" s="58">
        <v>27</v>
      </c>
      <c r="Q73" s="58">
        <v>9</v>
      </c>
      <c r="R73" s="100">
        <f t="shared" si="4"/>
        <v>73.705399999999997</v>
      </c>
      <c r="S73" s="58">
        <v>18</v>
      </c>
      <c r="T73" s="58">
        <v>6</v>
      </c>
      <c r="U73" s="58">
        <v>5</v>
      </c>
      <c r="V73" s="58">
        <v>11</v>
      </c>
      <c r="W73" s="50">
        <f t="shared" si="5"/>
        <v>18</v>
      </c>
      <c r="X73" s="50">
        <f t="shared" si="6"/>
        <v>12</v>
      </c>
      <c r="Y73" s="63" t="str">
        <f t="shared" si="8"/>
        <v>PF1 1/2-11</v>
      </c>
      <c r="Z73" s="62" t="s">
        <v>324</v>
      </c>
      <c r="AA73" s="66" t="s">
        <v>54</v>
      </c>
      <c r="AB73" s="57">
        <v>11</v>
      </c>
      <c r="AC73" s="64" t="s">
        <v>328</v>
      </c>
      <c r="AD73" s="60">
        <v>47.802999999999997</v>
      </c>
      <c r="AE73" s="35">
        <v>47.42</v>
      </c>
      <c r="AG73"/>
      <c r="AH73"/>
    </row>
    <row r="74" spans="2:34" ht="16.5" x14ac:dyDescent="0.3">
      <c r="B74" s="81" t="str">
        <f t="shared" si="0"/>
        <v>PF2 3/4-11</v>
      </c>
      <c r="C74" s="73" t="s">
        <v>212</v>
      </c>
      <c r="D74" s="73"/>
      <c r="E74" s="71" t="s">
        <v>319</v>
      </c>
      <c r="F74" s="82" t="s">
        <v>287</v>
      </c>
      <c r="G74" s="58">
        <v>11</v>
      </c>
      <c r="H74" s="71" t="s">
        <v>486</v>
      </c>
      <c r="I74" s="78" t="s">
        <v>325</v>
      </c>
      <c r="J74" s="58" t="s">
        <v>311</v>
      </c>
      <c r="K74" s="58" t="s">
        <v>493</v>
      </c>
      <c r="L74" s="82">
        <f t="shared" si="1"/>
        <v>81.534000000000006</v>
      </c>
      <c r="M74" s="85">
        <f t="shared" si="3"/>
        <v>2.3090000000000002</v>
      </c>
      <c r="N74" s="71">
        <v>55</v>
      </c>
      <c r="O74" s="100">
        <f t="array" ref="O74">IFERROR(INDEX($AD$11:$AE$108,MATCH($B74&amp;$I74,$Y$11:$Y$108&amp;$AC$11:$AC$108,0),MATCH($C74,$AD$9:$AE$9,0)),"-")</f>
        <v>81.534000000000006</v>
      </c>
      <c r="P74" s="58">
        <v>33</v>
      </c>
      <c r="Q74" s="58">
        <v>11</v>
      </c>
      <c r="R74" s="100">
        <f t="shared" si="4"/>
        <v>80.055400000000006</v>
      </c>
      <c r="S74" s="58">
        <v>21</v>
      </c>
      <c r="T74" s="58">
        <v>7</v>
      </c>
      <c r="U74" s="58">
        <v>5</v>
      </c>
      <c r="V74" s="58">
        <v>11</v>
      </c>
      <c r="W74" s="50">
        <f t="shared" si="5"/>
        <v>22</v>
      </c>
      <c r="X74" s="50">
        <f t="shared" si="6"/>
        <v>14</v>
      </c>
      <c r="Y74" s="63" t="str">
        <f t="shared" si="8"/>
        <v>PF1 3/4-11</v>
      </c>
      <c r="Z74" s="62" t="s">
        <v>324</v>
      </c>
      <c r="AA74" s="66" t="s">
        <v>282</v>
      </c>
      <c r="AB74" s="57">
        <v>11</v>
      </c>
      <c r="AC74" s="64" t="s">
        <v>328</v>
      </c>
      <c r="AD74" s="60">
        <v>53.746000000000002</v>
      </c>
      <c r="AE74" s="35">
        <v>53.37</v>
      </c>
      <c r="AG74"/>
      <c r="AH74"/>
    </row>
    <row r="75" spans="2:34" ht="16.5" x14ac:dyDescent="0.3">
      <c r="B75" s="81" t="str">
        <f t="shared" ref="B75:B138" si="9">CONCATENATE(E75,F75,"-",G75)</f>
        <v>PF3-11</v>
      </c>
      <c r="C75" s="73" t="s">
        <v>212</v>
      </c>
      <c r="D75" s="73"/>
      <c r="E75" s="71" t="s">
        <v>319</v>
      </c>
      <c r="F75" s="82" t="s">
        <v>80</v>
      </c>
      <c r="G75" s="58">
        <v>11</v>
      </c>
      <c r="H75" s="71" t="s">
        <v>486</v>
      </c>
      <c r="I75" s="78" t="s">
        <v>325</v>
      </c>
      <c r="J75" s="58" t="s">
        <v>311</v>
      </c>
      <c r="K75" s="58" t="s">
        <v>493</v>
      </c>
      <c r="L75" s="82">
        <f t="shared" ref="L75:L138" si="10">INDEX(AH$11:AH$39,MATCH(F75,AG$11:AG$39,0))</f>
        <v>87.884</v>
      </c>
      <c r="M75" s="85">
        <f t="shared" si="3"/>
        <v>2.3090000000000002</v>
      </c>
      <c r="N75" s="71">
        <v>55</v>
      </c>
      <c r="O75" s="100">
        <f t="array" ref="O75">IFERROR(INDEX($AD$11:$AE$108,MATCH($B75&amp;$I75,$Y$11:$Y$108&amp;$AC$11:$AC$108,0),MATCH($C75,$AD$9:$AE$9,0)),"-")</f>
        <v>87.884</v>
      </c>
      <c r="P75" s="58">
        <v>33</v>
      </c>
      <c r="Q75" s="58">
        <v>11</v>
      </c>
      <c r="R75" s="100">
        <f t="shared" si="4"/>
        <v>86.4054</v>
      </c>
      <c r="S75" s="58">
        <v>21</v>
      </c>
      <c r="T75" s="58">
        <v>7</v>
      </c>
      <c r="U75" s="58">
        <v>5</v>
      </c>
      <c r="V75" s="58">
        <v>11</v>
      </c>
      <c r="W75" s="50">
        <f t="shared" si="5"/>
        <v>22</v>
      </c>
      <c r="X75" s="50">
        <f t="shared" si="6"/>
        <v>14</v>
      </c>
      <c r="Y75" s="63" t="str">
        <f t="shared" ref="Y75:Y90" si="11">CONCATENATE(Z75,AA75,"-",AB75)</f>
        <v>PF2-11</v>
      </c>
      <c r="Z75" s="62" t="s">
        <v>324</v>
      </c>
      <c r="AA75" s="66" t="s">
        <v>58</v>
      </c>
      <c r="AB75" s="57">
        <v>11</v>
      </c>
      <c r="AC75" s="64" t="s">
        <v>328</v>
      </c>
      <c r="AD75" s="60">
        <v>59.613999999999997</v>
      </c>
      <c r="AE75" s="35">
        <v>59.23</v>
      </c>
      <c r="AG75"/>
      <c r="AH75"/>
    </row>
    <row r="76" spans="2:34" ht="16.5" x14ac:dyDescent="0.3">
      <c r="B76" s="81" t="str">
        <f t="shared" si="9"/>
        <v>PF3 1/2-11</v>
      </c>
      <c r="C76" s="73" t="s">
        <v>212</v>
      </c>
      <c r="D76" s="73"/>
      <c r="E76" s="71" t="s">
        <v>319</v>
      </c>
      <c r="F76" s="82" t="s">
        <v>290</v>
      </c>
      <c r="G76" s="58">
        <v>11</v>
      </c>
      <c r="H76" s="71" t="s">
        <v>486</v>
      </c>
      <c r="I76" s="78" t="s">
        <v>325</v>
      </c>
      <c r="J76" s="58" t="s">
        <v>311</v>
      </c>
      <c r="K76" s="58" t="s">
        <v>493</v>
      </c>
      <c r="L76" s="82">
        <f t="shared" si="10"/>
        <v>100.33</v>
      </c>
      <c r="M76" s="85">
        <f t="shared" ref="M76:M139" si="12">ROUND(25.4/G76,3)</f>
        <v>2.3090000000000002</v>
      </c>
      <c r="N76" s="71">
        <v>55</v>
      </c>
      <c r="O76" s="100">
        <f t="array" ref="O76">IFERROR(INDEX($AD$11:$AE$108,MATCH($B76&amp;$I76,$Y$11:$Y$108&amp;$AC$11:$AC$108,0),MATCH($C76,$AD$9:$AE$9,0)),"-")</f>
        <v>100.33</v>
      </c>
      <c r="P76" s="58">
        <v>33</v>
      </c>
      <c r="Q76" s="58">
        <v>11</v>
      </c>
      <c r="R76" s="100">
        <f t="shared" ref="R76:R139" si="13">ROUND(L76-0.640327/G76*25.4,4)</f>
        <v>98.851399999999998</v>
      </c>
      <c r="S76" s="58">
        <v>21</v>
      </c>
      <c r="T76" s="58">
        <v>7</v>
      </c>
      <c r="U76" s="58">
        <v>5</v>
      </c>
      <c r="V76" s="58">
        <v>11</v>
      </c>
      <c r="W76" s="50">
        <f t="shared" ref="W76:W139" si="14">IF(P76="-","-",P76-Q76)</f>
        <v>22</v>
      </c>
      <c r="X76" s="50">
        <f t="shared" ref="X76:X139" si="15">S76-T76</f>
        <v>14</v>
      </c>
      <c r="Y76" s="63" t="str">
        <f t="shared" si="11"/>
        <v>PF2 1/4-11</v>
      </c>
      <c r="Z76" s="62" t="s">
        <v>324</v>
      </c>
      <c r="AA76" s="66" t="s">
        <v>59</v>
      </c>
      <c r="AB76" s="57">
        <v>11</v>
      </c>
      <c r="AC76" s="64" t="s">
        <v>328</v>
      </c>
      <c r="AD76" s="60">
        <v>65.709999999999994</v>
      </c>
      <c r="AE76" s="35">
        <v>65.37</v>
      </c>
      <c r="AG76"/>
      <c r="AH76"/>
    </row>
    <row r="77" spans="2:34" ht="16.5" x14ac:dyDescent="0.3">
      <c r="B77" s="81" t="str">
        <f t="shared" si="9"/>
        <v>PF4-11</v>
      </c>
      <c r="C77" s="73" t="s">
        <v>212</v>
      </c>
      <c r="D77" s="73"/>
      <c r="E77" s="71" t="s">
        <v>319</v>
      </c>
      <c r="F77" s="82" t="s">
        <v>292</v>
      </c>
      <c r="G77" s="58">
        <v>11</v>
      </c>
      <c r="H77" s="71" t="s">
        <v>486</v>
      </c>
      <c r="I77" s="78" t="s">
        <v>325</v>
      </c>
      <c r="J77" s="58" t="s">
        <v>311</v>
      </c>
      <c r="K77" s="58" t="s">
        <v>493</v>
      </c>
      <c r="L77" s="82">
        <f t="shared" si="10"/>
        <v>113.03</v>
      </c>
      <c r="M77" s="85">
        <f t="shared" si="12"/>
        <v>2.3090000000000002</v>
      </c>
      <c r="N77" s="71">
        <v>55</v>
      </c>
      <c r="O77" s="100">
        <f t="array" ref="O77">IFERROR(INDEX($AD$11:$AE$108,MATCH($B77&amp;$I77,$Y$11:$Y$108&amp;$AC$11:$AC$108,0),MATCH($C77,$AD$9:$AE$9,0)),"-")</f>
        <v>113.03</v>
      </c>
      <c r="P77" s="58">
        <v>36</v>
      </c>
      <c r="Q77" s="58">
        <v>12</v>
      </c>
      <c r="R77" s="100">
        <f t="shared" si="13"/>
        <v>111.5514</v>
      </c>
      <c r="S77" s="58">
        <v>24</v>
      </c>
      <c r="T77" s="58">
        <v>8</v>
      </c>
      <c r="U77" s="58">
        <v>5</v>
      </c>
      <c r="V77" s="58">
        <v>11</v>
      </c>
      <c r="W77" s="50">
        <f t="shared" si="14"/>
        <v>24</v>
      </c>
      <c r="X77" s="50">
        <f t="shared" si="15"/>
        <v>16</v>
      </c>
      <c r="Y77" s="63" t="str">
        <f t="shared" si="11"/>
        <v>PF2 1/2-11</v>
      </c>
      <c r="Z77" s="62" t="s">
        <v>324</v>
      </c>
      <c r="AA77" s="66" t="s">
        <v>60</v>
      </c>
      <c r="AB77" s="57">
        <v>11</v>
      </c>
      <c r="AC77" s="64" t="s">
        <v>328</v>
      </c>
      <c r="AD77" s="60">
        <v>75.183999999999997</v>
      </c>
      <c r="AE77" s="35">
        <v>74.84</v>
      </c>
      <c r="AG77"/>
      <c r="AH77"/>
    </row>
    <row r="78" spans="2:34" ht="16.5" x14ac:dyDescent="0.3">
      <c r="B78" s="81" t="str">
        <f t="shared" si="9"/>
        <v>PF4 1/2-11</v>
      </c>
      <c r="C78" s="73" t="s">
        <v>212</v>
      </c>
      <c r="D78" s="73"/>
      <c r="E78" s="71" t="s">
        <v>319</v>
      </c>
      <c r="F78" s="82" t="s">
        <v>294</v>
      </c>
      <c r="G78" s="58">
        <v>11</v>
      </c>
      <c r="H78" s="71" t="s">
        <v>486</v>
      </c>
      <c r="I78" s="78" t="s">
        <v>325</v>
      </c>
      <c r="J78" s="58" t="s">
        <v>311</v>
      </c>
      <c r="K78" s="58" t="s">
        <v>493</v>
      </c>
      <c r="L78" s="82">
        <f t="shared" si="10"/>
        <v>125.73</v>
      </c>
      <c r="M78" s="85">
        <f t="shared" si="12"/>
        <v>2.3090000000000002</v>
      </c>
      <c r="N78" s="71">
        <v>55</v>
      </c>
      <c r="O78" s="100">
        <f t="array" ref="O78">IFERROR(INDEX($AD$11:$AE$108,MATCH($B78&amp;$I78,$Y$11:$Y$108&amp;$AC$11:$AC$108,0),MATCH($C78,$AD$9:$AE$9,0)),"-")</f>
        <v>125.73</v>
      </c>
      <c r="P78" s="58">
        <v>36</v>
      </c>
      <c r="Q78" s="58">
        <v>12</v>
      </c>
      <c r="R78" s="100">
        <f t="shared" si="13"/>
        <v>124.2514</v>
      </c>
      <c r="S78" s="58">
        <v>24</v>
      </c>
      <c r="T78" s="58">
        <v>8</v>
      </c>
      <c r="U78" s="58">
        <v>5</v>
      </c>
      <c r="V78" s="58">
        <v>11</v>
      </c>
      <c r="W78" s="50">
        <f t="shared" si="14"/>
        <v>24</v>
      </c>
      <c r="X78" s="50">
        <f t="shared" si="15"/>
        <v>16</v>
      </c>
      <c r="Y78" s="63" t="str">
        <f t="shared" si="11"/>
        <v>PF2 3/4-11</v>
      </c>
      <c r="Z78" s="62" t="s">
        <v>324</v>
      </c>
      <c r="AA78" s="66" t="s">
        <v>287</v>
      </c>
      <c r="AB78" s="57">
        <v>11</v>
      </c>
      <c r="AC78" s="64" t="s">
        <v>328</v>
      </c>
      <c r="AD78" s="60">
        <v>81.534000000000006</v>
      </c>
      <c r="AE78" s="35">
        <v>81.19</v>
      </c>
      <c r="AG78"/>
      <c r="AH78"/>
    </row>
    <row r="79" spans="2:34" ht="16.5" x14ac:dyDescent="0.3">
      <c r="B79" s="81" t="str">
        <f t="shared" si="9"/>
        <v>PF5-11</v>
      </c>
      <c r="C79" s="73" t="s">
        <v>212</v>
      </c>
      <c r="D79" s="73"/>
      <c r="E79" s="71" t="s">
        <v>319</v>
      </c>
      <c r="F79" s="82" t="s">
        <v>296</v>
      </c>
      <c r="G79" s="58">
        <v>11</v>
      </c>
      <c r="H79" s="71" t="s">
        <v>486</v>
      </c>
      <c r="I79" s="78" t="s">
        <v>325</v>
      </c>
      <c r="J79" s="58" t="s">
        <v>311</v>
      </c>
      <c r="K79" s="58" t="s">
        <v>493</v>
      </c>
      <c r="L79" s="82">
        <f t="shared" si="10"/>
        <v>138.43</v>
      </c>
      <c r="M79" s="85">
        <f t="shared" si="12"/>
        <v>2.3090000000000002</v>
      </c>
      <c r="N79" s="71">
        <v>55</v>
      </c>
      <c r="O79" s="100">
        <f t="array" ref="O79">IFERROR(INDEX($AD$11:$AE$108,MATCH($B79&amp;$I79,$Y$11:$Y$108&amp;$AC$11:$AC$108,0),MATCH($C79,$AD$9:$AE$9,0)),"-")</f>
        <v>138.43</v>
      </c>
      <c r="P79" s="58">
        <v>36</v>
      </c>
      <c r="Q79" s="58">
        <v>12</v>
      </c>
      <c r="R79" s="100">
        <f t="shared" si="13"/>
        <v>136.95140000000001</v>
      </c>
      <c r="S79" s="58">
        <v>24</v>
      </c>
      <c r="T79" s="58">
        <v>8</v>
      </c>
      <c r="U79" s="58">
        <v>5</v>
      </c>
      <c r="V79" s="58">
        <v>11</v>
      </c>
      <c r="W79" s="50">
        <f t="shared" si="14"/>
        <v>24</v>
      </c>
      <c r="X79" s="50">
        <f t="shared" si="15"/>
        <v>16</v>
      </c>
      <c r="Y79" s="63" t="str">
        <f t="shared" si="11"/>
        <v>PF3-11</v>
      </c>
      <c r="Z79" s="62" t="s">
        <v>324</v>
      </c>
      <c r="AA79" s="66" t="s">
        <v>80</v>
      </c>
      <c r="AB79" s="57">
        <v>11</v>
      </c>
      <c r="AC79" s="64" t="s">
        <v>328</v>
      </c>
      <c r="AD79" s="60">
        <v>87.884</v>
      </c>
      <c r="AE79" s="35">
        <v>87.54</v>
      </c>
      <c r="AG79"/>
      <c r="AH79"/>
    </row>
    <row r="80" spans="2:34" ht="16.5" x14ac:dyDescent="0.3">
      <c r="B80" s="81" t="str">
        <f t="shared" si="9"/>
        <v>PF5 1/2-11</v>
      </c>
      <c r="C80" s="73" t="s">
        <v>212</v>
      </c>
      <c r="D80" s="73"/>
      <c r="E80" s="71" t="s">
        <v>319</v>
      </c>
      <c r="F80" s="82" t="s">
        <v>298</v>
      </c>
      <c r="G80" s="58">
        <v>11</v>
      </c>
      <c r="H80" s="71" t="s">
        <v>486</v>
      </c>
      <c r="I80" s="78" t="s">
        <v>325</v>
      </c>
      <c r="J80" s="58" t="s">
        <v>311</v>
      </c>
      <c r="K80" s="58" t="s">
        <v>493</v>
      </c>
      <c r="L80" s="82">
        <f t="shared" si="10"/>
        <v>151.13</v>
      </c>
      <c r="M80" s="85">
        <f t="shared" si="12"/>
        <v>2.3090000000000002</v>
      </c>
      <c r="N80" s="71">
        <v>55</v>
      </c>
      <c r="O80" s="100">
        <f t="array" ref="O80">IFERROR(INDEX($AD$11:$AE$108,MATCH($B80&amp;$I80,$Y$11:$Y$108&amp;$AC$11:$AC$108,0),MATCH($C80,$AD$9:$AE$9,0)),"-")</f>
        <v>151.13</v>
      </c>
      <c r="P80" s="58">
        <v>42</v>
      </c>
      <c r="Q80" s="58">
        <v>14</v>
      </c>
      <c r="R80" s="100">
        <f t="shared" si="13"/>
        <v>149.6514</v>
      </c>
      <c r="S80" s="58">
        <v>27</v>
      </c>
      <c r="T80" s="58">
        <v>9</v>
      </c>
      <c r="U80" s="58">
        <v>5</v>
      </c>
      <c r="V80" s="58">
        <v>11</v>
      </c>
      <c r="W80" s="50">
        <f t="shared" si="14"/>
        <v>28</v>
      </c>
      <c r="X80" s="50">
        <f t="shared" si="15"/>
        <v>18</v>
      </c>
      <c r="Y80" s="63" t="str">
        <f t="shared" si="11"/>
        <v>PF3 1/2-11</v>
      </c>
      <c r="Z80" s="62" t="s">
        <v>324</v>
      </c>
      <c r="AA80" s="66" t="s">
        <v>290</v>
      </c>
      <c r="AB80" s="57">
        <v>11</v>
      </c>
      <c r="AC80" s="64" t="s">
        <v>328</v>
      </c>
      <c r="AD80" s="60">
        <v>100.33</v>
      </c>
      <c r="AE80" s="35">
        <v>99.99</v>
      </c>
      <c r="AG80"/>
      <c r="AH80"/>
    </row>
    <row r="81" spans="2:34" ht="16.5" x14ac:dyDescent="0.3">
      <c r="B81" s="81" t="str">
        <f t="shared" si="9"/>
        <v>PF6-11</v>
      </c>
      <c r="C81" s="73" t="s">
        <v>212</v>
      </c>
      <c r="D81" s="73"/>
      <c r="E81" s="71" t="s">
        <v>319</v>
      </c>
      <c r="F81" s="82" t="s">
        <v>300</v>
      </c>
      <c r="G81" s="58">
        <v>11</v>
      </c>
      <c r="H81" s="71" t="s">
        <v>486</v>
      </c>
      <c r="I81" s="78" t="s">
        <v>325</v>
      </c>
      <c r="J81" s="58" t="s">
        <v>311</v>
      </c>
      <c r="K81" s="58" t="s">
        <v>493</v>
      </c>
      <c r="L81" s="82">
        <f t="shared" si="10"/>
        <v>163.83000000000001</v>
      </c>
      <c r="M81" s="85">
        <f t="shared" si="12"/>
        <v>2.3090000000000002</v>
      </c>
      <c r="N81" s="71">
        <v>55</v>
      </c>
      <c r="O81" s="100">
        <f t="array" ref="O81">IFERROR(INDEX($AD$11:$AE$108,MATCH($B81&amp;$I81,$Y$11:$Y$108&amp;$AC$11:$AC$108,0),MATCH($C81,$AD$9:$AE$9,0)),"-")</f>
        <v>163.83000000000001</v>
      </c>
      <c r="P81" s="58">
        <v>42</v>
      </c>
      <c r="Q81" s="58">
        <v>14</v>
      </c>
      <c r="R81" s="100">
        <f t="shared" si="13"/>
        <v>162.35140000000001</v>
      </c>
      <c r="S81" s="58">
        <v>27</v>
      </c>
      <c r="T81" s="58">
        <v>9</v>
      </c>
      <c r="U81" s="58">
        <v>5</v>
      </c>
      <c r="V81" s="58">
        <v>11</v>
      </c>
      <c r="W81" s="50">
        <f t="shared" si="14"/>
        <v>28</v>
      </c>
      <c r="X81" s="50">
        <f t="shared" si="15"/>
        <v>18</v>
      </c>
      <c r="Y81" s="63" t="str">
        <f t="shared" si="11"/>
        <v>PF4-11</v>
      </c>
      <c r="Z81" s="62" t="s">
        <v>324</v>
      </c>
      <c r="AA81" s="66" t="s">
        <v>292</v>
      </c>
      <c r="AB81" s="57">
        <v>11</v>
      </c>
      <c r="AC81" s="64" t="s">
        <v>328</v>
      </c>
      <c r="AD81" s="60">
        <v>113.03</v>
      </c>
      <c r="AE81" s="35">
        <v>112.69</v>
      </c>
      <c r="AG81"/>
      <c r="AH81"/>
    </row>
    <row r="82" spans="2:34" ht="16.5" x14ac:dyDescent="0.3">
      <c r="B82" s="81" t="str">
        <f t="shared" si="9"/>
        <v>PF7-11</v>
      </c>
      <c r="C82" s="73" t="s">
        <v>212</v>
      </c>
      <c r="D82" s="73"/>
      <c r="E82" s="71" t="s">
        <v>319</v>
      </c>
      <c r="F82" s="82" t="s">
        <v>320</v>
      </c>
      <c r="G82" s="58">
        <v>11</v>
      </c>
      <c r="H82" s="71" t="s">
        <v>486</v>
      </c>
      <c r="I82" s="78" t="s">
        <v>325</v>
      </c>
      <c r="J82" s="58" t="s">
        <v>311</v>
      </c>
      <c r="K82" s="58" t="s">
        <v>493</v>
      </c>
      <c r="L82" s="82">
        <f t="shared" si="10"/>
        <v>189.23</v>
      </c>
      <c r="M82" s="85">
        <f t="shared" si="12"/>
        <v>2.3090000000000002</v>
      </c>
      <c r="N82" s="71">
        <v>55</v>
      </c>
      <c r="O82" s="100">
        <f t="array" ref="O82">IFERROR(INDEX($AD$11:$AE$108,MATCH($B82&amp;$I82,$Y$11:$Y$108&amp;$AC$11:$AC$108,0),MATCH($C82,$AD$9:$AE$9,0)),"-")</f>
        <v>189.23</v>
      </c>
      <c r="P82" s="58">
        <v>45</v>
      </c>
      <c r="Q82" s="58">
        <v>15</v>
      </c>
      <c r="R82" s="100">
        <f t="shared" si="13"/>
        <v>187.75139999999999</v>
      </c>
      <c r="S82" s="58">
        <v>30</v>
      </c>
      <c r="T82" s="58">
        <v>10</v>
      </c>
      <c r="U82" s="58">
        <v>5</v>
      </c>
      <c r="V82" s="58">
        <v>11</v>
      </c>
      <c r="W82" s="50">
        <f t="shared" si="14"/>
        <v>30</v>
      </c>
      <c r="X82" s="50">
        <f t="shared" si="15"/>
        <v>20</v>
      </c>
      <c r="Y82" s="63" t="str">
        <f t="shared" si="11"/>
        <v>PF4 1/2-11</v>
      </c>
      <c r="Z82" s="62" t="s">
        <v>324</v>
      </c>
      <c r="AA82" s="66" t="s">
        <v>294</v>
      </c>
      <c r="AB82" s="57">
        <v>11</v>
      </c>
      <c r="AC82" s="64" t="s">
        <v>328</v>
      </c>
      <c r="AD82" s="60">
        <v>125.73</v>
      </c>
      <c r="AE82" s="35">
        <v>125.39</v>
      </c>
      <c r="AG82"/>
      <c r="AH82"/>
    </row>
    <row r="83" spans="2:34" ht="16.5" x14ac:dyDescent="0.3">
      <c r="B83" s="81" t="str">
        <f t="shared" si="9"/>
        <v>PF8-11</v>
      </c>
      <c r="C83" s="73" t="s">
        <v>212</v>
      </c>
      <c r="D83" s="73"/>
      <c r="E83" s="71" t="s">
        <v>319</v>
      </c>
      <c r="F83" s="82" t="s">
        <v>321</v>
      </c>
      <c r="G83" s="58">
        <v>11</v>
      </c>
      <c r="H83" s="71" t="s">
        <v>486</v>
      </c>
      <c r="I83" s="78" t="s">
        <v>325</v>
      </c>
      <c r="J83" s="58" t="s">
        <v>311</v>
      </c>
      <c r="K83" s="58" t="s">
        <v>493</v>
      </c>
      <c r="L83" s="82">
        <f t="shared" si="10"/>
        <v>214.63</v>
      </c>
      <c r="M83" s="85">
        <f t="shared" si="12"/>
        <v>2.3090000000000002</v>
      </c>
      <c r="N83" s="71">
        <v>55</v>
      </c>
      <c r="O83" s="100">
        <f t="array" ref="O83">IFERROR(INDEX($AD$11:$AE$108,MATCH($B83&amp;$I83,$Y$11:$Y$108&amp;$AC$11:$AC$108,0),MATCH($C83,$AD$9:$AE$9,0)),"-")</f>
        <v>214.63</v>
      </c>
      <c r="P83" s="58">
        <v>51</v>
      </c>
      <c r="Q83" s="58">
        <v>17</v>
      </c>
      <c r="R83" s="100">
        <f t="shared" si="13"/>
        <v>213.1514</v>
      </c>
      <c r="S83" s="58">
        <v>33</v>
      </c>
      <c r="T83" s="58">
        <v>11</v>
      </c>
      <c r="U83" s="58">
        <v>5</v>
      </c>
      <c r="V83" s="58">
        <v>11</v>
      </c>
      <c r="W83" s="50">
        <f t="shared" si="14"/>
        <v>34</v>
      </c>
      <c r="X83" s="50">
        <f t="shared" si="15"/>
        <v>22</v>
      </c>
      <c r="Y83" s="63" t="str">
        <f t="shared" si="11"/>
        <v>PF5-11</v>
      </c>
      <c r="Z83" s="62" t="s">
        <v>324</v>
      </c>
      <c r="AA83" s="66" t="s">
        <v>296</v>
      </c>
      <c r="AB83" s="57">
        <v>11</v>
      </c>
      <c r="AC83" s="64" t="s">
        <v>328</v>
      </c>
      <c r="AD83" s="60">
        <v>138.43</v>
      </c>
      <c r="AE83" s="35">
        <v>138.09</v>
      </c>
      <c r="AG83"/>
      <c r="AH83"/>
    </row>
    <row r="84" spans="2:34" ht="16.5" x14ac:dyDescent="0.3">
      <c r="B84" s="81" t="str">
        <f t="shared" si="9"/>
        <v>PF9-11</v>
      </c>
      <c r="C84" s="73" t="s">
        <v>212</v>
      </c>
      <c r="D84" s="73"/>
      <c r="E84" s="71" t="s">
        <v>319</v>
      </c>
      <c r="F84" s="82" t="s">
        <v>85</v>
      </c>
      <c r="G84" s="58">
        <v>11</v>
      </c>
      <c r="H84" s="71" t="s">
        <v>486</v>
      </c>
      <c r="I84" s="78" t="s">
        <v>325</v>
      </c>
      <c r="J84" s="58" t="s">
        <v>311</v>
      </c>
      <c r="K84" s="58" t="s">
        <v>493</v>
      </c>
      <c r="L84" s="82">
        <f t="shared" si="10"/>
        <v>240.03</v>
      </c>
      <c r="M84" s="85">
        <f t="shared" si="12"/>
        <v>2.3090000000000002</v>
      </c>
      <c r="N84" s="71">
        <v>55</v>
      </c>
      <c r="O84" s="100">
        <f t="array" ref="O84">IFERROR(INDEX($AD$11:$AE$108,MATCH($B84&amp;$I84,$Y$11:$Y$108&amp;$AC$11:$AC$108,0),MATCH($C84,$AD$9:$AE$9,0)),"-")</f>
        <v>240.03</v>
      </c>
      <c r="P84" s="58">
        <v>51</v>
      </c>
      <c r="Q84" s="58">
        <v>17</v>
      </c>
      <c r="R84" s="100">
        <f t="shared" si="13"/>
        <v>238.5514</v>
      </c>
      <c r="S84" s="58">
        <v>33</v>
      </c>
      <c r="T84" s="58">
        <v>11</v>
      </c>
      <c r="U84" s="58">
        <v>5</v>
      </c>
      <c r="V84" s="58">
        <v>11</v>
      </c>
      <c r="W84" s="50">
        <f t="shared" si="14"/>
        <v>34</v>
      </c>
      <c r="X84" s="50">
        <f t="shared" si="15"/>
        <v>22</v>
      </c>
      <c r="Y84" s="63" t="str">
        <f t="shared" si="11"/>
        <v>PF5 1/2-11</v>
      </c>
      <c r="Z84" s="62" t="s">
        <v>324</v>
      </c>
      <c r="AA84" s="66" t="s">
        <v>298</v>
      </c>
      <c r="AB84" s="57">
        <v>11</v>
      </c>
      <c r="AC84" s="64" t="s">
        <v>328</v>
      </c>
      <c r="AD84" s="60">
        <v>151.13</v>
      </c>
      <c r="AE84" s="35">
        <v>150.79</v>
      </c>
      <c r="AG84"/>
      <c r="AH84"/>
    </row>
    <row r="85" spans="2:34" ht="16.5" x14ac:dyDescent="0.3">
      <c r="B85" s="81" t="str">
        <f t="shared" si="9"/>
        <v>PF10-11</v>
      </c>
      <c r="C85" s="73" t="s">
        <v>212</v>
      </c>
      <c r="D85" s="73"/>
      <c r="E85" s="71" t="s">
        <v>319</v>
      </c>
      <c r="F85" s="82" t="s">
        <v>322</v>
      </c>
      <c r="G85" s="58">
        <v>11</v>
      </c>
      <c r="H85" s="71" t="s">
        <v>486</v>
      </c>
      <c r="I85" s="78" t="s">
        <v>325</v>
      </c>
      <c r="J85" s="58" t="s">
        <v>311</v>
      </c>
      <c r="K85" s="58" t="s">
        <v>493</v>
      </c>
      <c r="L85" s="82">
        <f t="shared" si="10"/>
        <v>265.43</v>
      </c>
      <c r="M85" s="85">
        <f t="shared" si="12"/>
        <v>2.3090000000000002</v>
      </c>
      <c r="N85" s="71">
        <v>55</v>
      </c>
      <c r="O85" s="100">
        <f t="array" ref="O85">IFERROR(INDEX($AD$11:$AE$108,MATCH($B85&amp;$I85,$Y$11:$Y$108&amp;$AC$11:$AC$108,0),MATCH($C85,$AD$9:$AE$9,0)),"-")</f>
        <v>265.43</v>
      </c>
      <c r="P85" s="58">
        <v>54</v>
      </c>
      <c r="Q85" s="58">
        <v>18</v>
      </c>
      <c r="R85" s="100">
        <f t="shared" si="13"/>
        <v>263.95139999999998</v>
      </c>
      <c r="S85" s="58">
        <v>36</v>
      </c>
      <c r="T85" s="58">
        <v>12</v>
      </c>
      <c r="U85" s="58">
        <v>5</v>
      </c>
      <c r="V85" s="58">
        <v>11</v>
      </c>
      <c r="W85" s="50">
        <f t="shared" si="14"/>
        <v>36</v>
      </c>
      <c r="X85" s="50">
        <f t="shared" si="15"/>
        <v>24</v>
      </c>
      <c r="Y85" s="63" t="str">
        <f t="shared" si="11"/>
        <v>PF6-11</v>
      </c>
      <c r="Z85" s="62" t="s">
        <v>324</v>
      </c>
      <c r="AA85" s="66" t="s">
        <v>300</v>
      </c>
      <c r="AB85" s="57">
        <v>11</v>
      </c>
      <c r="AC85" s="64" t="s">
        <v>328</v>
      </c>
      <c r="AD85" s="60">
        <v>163.83000000000001</v>
      </c>
      <c r="AE85" s="35">
        <v>163.49</v>
      </c>
      <c r="AG85"/>
      <c r="AH85"/>
    </row>
    <row r="86" spans="2:34" ht="16.5" x14ac:dyDescent="0.3">
      <c r="B86" s="81" t="str">
        <f t="shared" si="9"/>
        <v>PF12-11</v>
      </c>
      <c r="C86" s="73" t="s">
        <v>212</v>
      </c>
      <c r="D86" s="73"/>
      <c r="E86" s="71" t="s">
        <v>319</v>
      </c>
      <c r="F86" s="82" t="s">
        <v>323</v>
      </c>
      <c r="G86" s="58">
        <v>11</v>
      </c>
      <c r="H86" s="71" t="s">
        <v>486</v>
      </c>
      <c r="I86" s="78" t="s">
        <v>325</v>
      </c>
      <c r="J86" s="58" t="s">
        <v>311</v>
      </c>
      <c r="K86" s="58" t="s">
        <v>493</v>
      </c>
      <c r="L86" s="82">
        <f t="shared" si="10"/>
        <v>316.23</v>
      </c>
      <c r="M86" s="85">
        <f t="shared" si="12"/>
        <v>2.3090000000000002</v>
      </c>
      <c r="N86" s="71">
        <v>55</v>
      </c>
      <c r="O86" s="100">
        <f t="array" ref="O86">IFERROR(INDEX($AD$11:$AE$108,MATCH($B86&amp;$I86,$Y$11:$Y$108&amp;$AC$11:$AC$108,0),MATCH($C86,$AD$9:$AE$9,0)),"-")</f>
        <v>316.23</v>
      </c>
      <c r="P86" s="58">
        <v>63</v>
      </c>
      <c r="Q86" s="58">
        <v>21</v>
      </c>
      <c r="R86" s="100">
        <f t="shared" si="13"/>
        <v>314.75139999999999</v>
      </c>
      <c r="S86" s="58">
        <v>42</v>
      </c>
      <c r="T86" s="58">
        <v>14</v>
      </c>
      <c r="U86" s="58">
        <v>6</v>
      </c>
      <c r="V86" s="58">
        <v>11</v>
      </c>
      <c r="W86" s="50">
        <f t="shared" si="14"/>
        <v>42</v>
      </c>
      <c r="X86" s="50">
        <f t="shared" si="15"/>
        <v>28</v>
      </c>
      <c r="Y86" s="63" t="str">
        <f t="shared" si="11"/>
        <v>PF7-11</v>
      </c>
      <c r="Z86" s="62" t="s">
        <v>324</v>
      </c>
      <c r="AA86" s="66" t="s">
        <v>320</v>
      </c>
      <c r="AB86" s="57">
        <v>11</v>
      </c>
      <c r="AC86" s="64" t="s">
        <v>328</v>
      </c>
      <c r="AD86" s="60">
        <v>189.23</v>
      </c>
      <c r="AE86" s="35">
        <v>188.89</v>
      </c>
      <c r="AG86"/>
      <c r="AH86"/>
    </row>
    <row r="87" spans="2:34" ht="16.5" x14ac:dyDescent="0.3">
      <c r="B87" s="83" t="str">
        <f t="shared" si="9"/>
        <v>PF 1/8-28</v>
      </c>
      <c r="C87" s="77" t="s">
        <v>212</v>
      </c>
      <c r="D87" s="77"/>
      <c r="E87" s="74" t="s">
        <v>319</v>
      </c>
      <c r="F87" s="84" t="s">
        <v>302</v>
      </c>
      <c r="G87" s="75">
        <v>28</v>
      </c>
      <c r="H87" s="74" t="s">
        <v>133</v>
      </c>
      <c r="I87" s="80" t="s">
        <v>326</v>
      </c>
      <c r="J87" s="75" t="s">
        <v>311</v>
      </c>
      <c r="K87" s="58" t="s">
        <v>493</v>
      </c>
      <c r="L87" s="84">
        <f t="shared" si="10"/>
        <v>9.7279999999999998</v>
      </c>
      <c r="M87" s="85">
        <f t="shared" si="12"/>
        <v>0.90700000000000003</v>
      </c>
      <c r="N87" s="74">
        <v>55</v>
      </c>
      <c r="O87" s="101">
        <f t="array" ref="O87">IFERROR(INDEX($AD$11:$AE$108,MATCH($B87&amp;$I87,$Y$11:$Y$108&amp;$AC$11:$AC$108,0),MATCH($C87,$AD$9:$AE$9,0)),"-")</f>
        <v>9.7279999999999998</v>
      </c>
      <c r="P87" s="75">
        <v>18</v>
      </c>
      <c r="Q87" s="75">
        <v>6</v>
      </c>
      <c r="R87" s="101">
        <f t="shared" si="13"/>
        <v>9.1471</v>
      </c>
      <c r="S87" s="75">
        <v>12</v>
      </c>
      <c r="T87" s="75">
        <v>4</v>
      </c>
      <c r="U87" s="75">
        <v>4</v>
      </c>
      <c r="V87" s="75">
        <v>18</v>
      </c>
      <c r="W87" s="50">
        <f t="shared" si="14"/>
        <v>12</v>
      </c>
      <c r="X87" s="50">
        <f t="shared" si="15"/>
        <v>8</v>
      </c>
      <c r="Y87" s="63" t="str">
        <f t="shared" si="11"/>
        <v>PF8-11</v>
      </c>
      <c r="Z87" s="62" t="s">
        <v>324</v>
      </c>
      <c r="AA87" s="66" t="s">
        <v>321</v>
      </c>
      <c r="AB87" s="57">
        <v>11</v>
      </c>
      <c r="AC87" s="64" t="s">
        <v>328</v>
      </c>
      <c r="AD87" s="60">
        <v>214.63</v>
      </c>
      <c r="AE87" s="35">
        <v>214.29</v>
      </c>
      <c r="AG87"/>
      <c r="AH87"/>
    </row>
    <row r="88" spans="2:34" ht="16.5" x14ac:dyDescent="0.3">
      <c r="B88" s="83" t="str">
        <f t="shared" si="9"/>
        <v>PF 1/4-19</v>
      </c>
      <c r="C88" s="77" t="s">
        <v>212</v>
      </c>
      <c r="D88" s="77"/>
      <c r="E88" s="74" t="s">
        <v>319</v>
      </c>
      <c r="F88" s="84" t="s">
        <v>303</v>
      </c>
      <c r="G88" s="75">
        <v>19</v>
      </c>
      <c r="H88" s="74" t="s">
        <v>133</v>
      </c>
      <c r="I88" s="80" t="s">
        <v>326</v>
      </c>
      <c r="J88" s="75" t="s">
        <v>311</v>
      </c>
      <c r="K88" s="58" t="s">
        <v>493</v>
      </c>
      <c r="L88" s="84">
        <f t="shared" si="10"/>
        <v>13.157</v>
      </c>
      <c r="M88" s="85">
        <f t="shared" si="12"/>
        <v>1.337</v>
      </c>
      <c r="N88" s="74">
        <v>55</v>
      </c>
      <c r="O88" s="101">
        <f t="array" ref="O88">IFERROR(INDEX($AD$11:$AE$108,MATCH($B88&amp;$I88,$Y$11:$Y$108&amp;$AC$11:$AC$108,0),MATCH($C88,$AD$9:$AE$9,0)),"-")</f>
        <v>13.157</v>
      </c>
      <c r="P88" s="75">
        <v>24</v>
      </c>
      <c r="Q88" s="75">
        <v>8</v>
      </c>
      <c r="R88" s="101">
        <f t="shared" si="13"/>
        <v>12.301</v>
      </c>
      <c r="S88" s="75">
        <v>15</v>
      </c>
      <c r="T88" s="75">
        <v>5</v>
      </c>
      <c r="U88" s="75">
        <v>4</v>
      </c>
      <c r="V88" s="75">
        <v>14</v>
      </c>
      <c r="W88" s="50">
        <f t="shared" si="14"/>
        <v>16</v>
      </c>
      <c r="X88" s="50">
        <f t="shared" si="15"/>
        <v>10</v>
      </c>
      <c r="Y88" s="63" t="str">
        <f t="shared" si="11"/>
        <v>PF9-11</v>
      </c>
      <c r="Z88" s="62" t="s">
        <v>324</v>
      </c>
      <c r="AA88" s="66" t="s">
        <v>85</v>
      </c>
      <c r="AB88" s="57">
        <v>11</v>
      </c>
      <c r="AC88" s="64" t="s">
        <v>328</v>
      </c>
      <c r="AD88" s="60">
        <v>240.03</v>
      </c>
      <c r="AE88" s="35">
        <v>236.69</v>
      </c>
      <c r="AG88"/>
      <c r="AH88"/>
    </row>
    <row r="89" spans="2:34" ht="16.5" x14ac:dyDescent="0.3">
      <c r="B89" s="83" t="str">
        <f t="shared" si="9"/>
        <v>PF 3/8-19</v>
      </c>
      <c r="C89" s="77" t="s">
        <v>212</v>
      </c>
      <c r="D89" s="77"/>
      <c r="E89" s="74" t="s">
        <v>319</v>
      </c>
      <c r="F89" s="84" t="s">
        <v>304</v>
      </c>
      <c r="G89" s="75">
        <v>19</v>
      </c>
      <c r="H89" s="74" t="s">
        <v>133</v>
      </c>
      <c r="I89" s="80" t="s">
        <v>326</v>
      </c>
      <c r="J89" s="75" t="s">
        <v>311</v>
      </c>
      <c r="K89" s="58" t="s">
        <v>493</v>
      </c>
      <c r="L89" s="84">
        <f t="shared" si="10"/>
        <v>16.661999999999999</v>
      </c>
      <c r="M89" s="85">
        <f t="shared" si="12"/>
        <v>1.337</v>
      </c>
      <c r="N89" s="74">
        <v>55</v>
      </c>
      <c r="O89" s="101">
        <f t="array" ref="O89">IFERROR(INDEX($AD$11:$AE$108,MATCH($B89&amp;$I89,$Y$11:$Y$108&amp;$AC$11:$AC$108,0),MATCH($C89,$AD$9:$AE$9,0)),"-")</f>
        <v>16.661999999999999</v>
      </c>
      <c r="P89" s="75">
        <v>24</v>
      </c>
      <c r="Q89" s="75">
        <v>8</v>
      </c>
      <c r="R89" s="101">
        <f t="shared" si="13"/>
        <v>15.805999999999999</v>
      </c>
      <c r="S89" s="75">
        <v>15</v>
      </c>
      <c r="T89" s="75">
        <v>5</v>
      </c>
      <c r="U89" s="75">
        <v>4</v>
      </c>
      <c r="V89" s="75">
        <v>14</v>
      </c>
      <c r="W89" s="50">
        <f t="shared" si="14"/>
        <v>16</v>
      </c>
      <c r="X89" s="50">
        <f t="shared" si="15"/>
        <v>10</v>
      </c>
      <c r="Y89" s="63" t="str">
        <f t="shared" si="11"/>
        <v>PF10-11</v>
      </c>
      <c r="Z89" s="62" t="s">
        <v>324</v>
      </c>
      <c r="AA89" s="66" t="s">
        <v>322</v>
      </c>
      <c r="AB89" s="57">
        <v>11</v>
      </c>
      <c r="AC89" s="64" t="s">
        <v>328</v>
      </c>
      <c r="AD89" s="60">
        <v>265.43</v>
      </c>
      <c r="AE89" s="35">
        <v>265.08999999999997</v>
      </c>
      <c r="AG89"/>
      <c r="AH89"/>
    </row>
    <row r="90" spans="2:34" ht="16.5" x14ac:dyDescent="0.3">
      <c r="B90" s="83" t="str">
        <f t="shared" si="9"/>
        <v>PF 1/2-14</v>
      </c>
      <c r="C90" s="77" t="s">
        <v>212</v>
      </c>
      <c r="D90" s="77"/>
      <c r="E90" s="74" t="s">
        <v>319</v>
      </c>
      <c r="F90" s="84" t="s">
        <v>305</v>
      </c>
      <c r="G90" s="75">
        <v>14</v>
      </c>
      <c r="H90" s="74" t="s">
        <v>133</v>
      </c>
      <c r="I90" s="80" t="s">
        <v>326</v>
      </c>
      <c r="J90" s="75" t="s">
        <v>311</v>
      </c>
      <c r="K90" s="58" t="s">
        <v>493</v>
      </c>
      <c r="L90" s="84">
        <f t="shared" si="10"/>
        <v>20.954999999999998</v>
      </c>
      <c r="M90" s="85">
        <f t="shared" si="12"/>
        <v>1.8140000000000001</v>
      </c>
      <c r="N90" s="74">
        <v>55</v>
      </c>
      <c r="O90" s="101">
        <f t="array" ref="O90">IFERROR(INDEX($AD$11:$AE$108,MATCH($B90&amp;$I90,$Y$11:$Y$108&amp;$AC$11:$AC$108,0),MATCH($C90,$AD$9:$AE$9,0)),"-")</f>
        <v>20.954999999999998</v>
      </c>
      <c r="P90" s="75">
        <v>24</v>
      </c>
      <c r="Q90" s="75">
        <v>8</v>
      </c>
      <c r="R90" s="101">
        <f t="shared" si="13"/>
        <v>19.793299999999999</v>
      </c>
      <c r="S90" s="75">
        <v>15</v>
      </c>
      <c r="T90" s="75">
        <v>5</v>
      </c>
      <c r="U90" s="75">
        <v>4</v>
      </c>
      <c r="V90" s="75">
        <v>12</v>
      </c>
      <c r="W90" s="50">
        <f t="shared" si="14"/>
        <v>16</v>
      </c>
      <c r="X90" s="50">
        <f t="shared" si="15"/>
        <v>10</v>
      </c>
      <c r="Y90" s="63" t="str">
        <f t="shared" si="11"/>
        <v>PF12-11</v>
      </c>
      <c r="Z90" s="62" t="s">
        <v>324</v>
      </c>
      <c r="AA90" s="66" t="s">
        <v>323</v>
      </c>
      <c r="AB90" s="57">
        <v>11</v>
      </c>
      <c r="AC90" s="64" t="s">
        <v>328</v>
      </c>
      <c r="AD90" s="60">
        <v>316.23</v>
      </c>
      <c r="AE90" s="35">
        <v>315.89</v>
      </c>
      <c r="AG90"/>
      <c r="AH90"/>
    </row>
    <row r="91" spans="2:34" x14ac:dyDescent="0.3">
      <c r="B91" s="83" t="str">
        <f t="shared" si="9"/>
        <v>PF 5/8-14</v>
      </c>
      <c r="C91" s="77" t="s">
        <v>212</v>
      </c>
      <c r="D91" s="77"/>
      <c r="E91" s="74" t="s">
        <v>319</v>
      </c>
      <c r="F91" s="84" t="s">
        <v>306</v>
      </c>
      <c r="G91" s="75">
        <v>14</v>
      </c>
      <c r="H91" s="74" t="s">
        <v>133</v>
      </c>
      <c r="I91" s="80" t="s">
        <v>326</v>
      </c>
      <c r="J91" s="75" t="s">
        <v>311</v>
      </c>
      <c r="K91" s="58" t="s">
        <v>493</v>
      </c>
      <c r="L91" s="84">
        <f t="shared" si="10"/>
        <v>22.911000000000001</v>
      </c>
      <c r="M91" s="85">
        <f t="shared" si="12"/>
        <v>1.8140000000000001</v>
      </c>
      <c r="N91" s="74">
        <v>55</v>
      </c>
      <c r="O91" s="101">
        <f t="array" ref="O91">IFERROR(INDEX($AD$11:$AE$108,MATCH($B91&amp;$I91,$Y$11:$Y$108&amp;$AC$11:$AC$108,0),MATCH($C91,$AD$9:$AE$9,0)),"-")</f>
        <v>22.911000000000001</v>
      </c>
      <c r="P91" s="75">
        <v>24</v>
      </c>
      <c r="Q91" s="75">
        <v>8</v>
      </c>
      <c r="R91" s="101">
        <f t="shared" si="13"/>
        <v>21.749300000000002</v>
      </c>
      <c r="S91" s="75">
        <v>15</v>
      </c>
      <c r="T91" s="75">
        <v>5</v>
      </c>
      <c r="U91" s="75">
        <v>4</v>
      </c>
      <c r="V91" s="75">
        <v>12</v>
      </c>
      <c r="W91" s="50">
        <f t="shared" si="14"/>
        <v>16</v>
      </c>
      <c r="X91" s="50">
        <f t="shared" si="15"/>
        <v>10</v>
      </c>
    </row>
    <row r="92" spans="2:34" x14ac:dyDescent="0.3">
      <c r="B92" s="83" t="str">
        <f t="shared" si="9"/>
        <v>PF 3/4-14</v>
      </c>
      <c r="C92" s="77" t="s">
        <v>212</v>
      </c>
      <c r="D92" s="77"/>
      <c r="E92" s="74" t="s">
        <v>319</v>
      </c>
      <c r="F92" s="84" t="s">
        <v>307</v>
      </c>
      <c r="G92" s="75">
        <v>14</v>
      </c>
      <c r="H92" s="74" t="s">
        <v>133</v>
      </c>
      <c r="I92" s="80" t="s">
        <v>326</v>
      </c>
      <c r="J92" s="75" t="s">
        <v>311</v>
      </c>
      <c r="K92" s="58" t="s">
        <v>493</v>
      </c>
      <c r="L92" s="84">
        <f t="shared" si="10"/>
        <v>26.440999999999999</v>
      </c>
      <c r="M92" s="85">
        <f t="shared" si="12"/>
        <v>1.8140000000000001</v>
      </c>
      <c r="N92" s="74">
        <v>55</v>
      </c>
      <c r="O92" s="101">
        <f t="array" ref="O92">IFERROR(INDEX($AD$11:$AE$108,MATCH($B92&amp;$I92,$Y$11:$Y$108&amp;$AC$11:$AC$108,0),MATCH($C92,$AD$9:$AE$9,0)),"-")</f>
        <v>26.440999999999999</v>
      </c>
      <c r="P92" s="75">
        <v>24</v>
      </c>
      <c r="Q92" s="75">
        <v>8</v>
      </c>
      <c r="R92" s="101">
        <f t="shared" si="13"/>
        <v>25.279299999999999</v>
      </c>
      <c r="S92" s="75">
        <v>15</v>
      </c>
      <c r="T92" s="75">
        <v>5</v>
      </c>
      <c r="U92" s="75">
        <v>4</v>
      </c>
      <c r="V92" s="75">
        <v>12</v>
      </c>
      <c r="W92" s="50">
        <f t="shared" si="14"/>
        <v>16</v>
      </c>
      <c r="X92" s="50">
        <f t="shared" si="15"/>
        <v>10</v>
      </c>
    </row>
    <row r="93" spans="2:34" x14ac:dyDescent="0.3">
      <c r="B93" s="83" t="str">
        <f t="shared" si="9"/>
        <v>PF 7/8-14</v>
      </c>
      <c r="C93" s="77" t="s">
        <v>212</v>
      </c>
      <c r="D93" s="77"/>
      <c r="E93" s="74" t="s">
        <v>319</v>
      </c>
      <c r="F93" s="84" t="s">
        <v>308</v>
      </c>
      <c r="G93" s="75">
        <v>14</v>
      </c>
      <c r="H93" s="74" t="s">
        <v>133</v>
      </c>
      <c r="I93" s="80" t="s">
        <v>326</v>
      </c>
      <c r="J93" s="75" t="s">
        <v>311</v>
      </c>
      <c r="K93" s="58" t="s">
        <v>493</v>
      </c>
      <c r="L93" s="84">
        <f t="shared" si="10"/>
        <v>30.201000000000001</v>
      </c>
      <c r="M93" s="85">
        <f t="shared" si="12"/>
        <v>1.8140000000000001</v>
      </c>
      <c r="N93" s="74">
        <v>55</v>
      </c>
      <c r="O93" s="101">
        <f t="array" ref="O93">IFERROR(INDEX($AD$11:$AE$108,MATCH($B93&amp;$I93,$Y$11:$Y$108&amp;$AC$11:$AC$108,0),MATCH($C93,$AD$9:$AE$9,0)),"-")</f>
        <v>30.201000000000001</v>
      </c>
      <c r="P93" s="75">
        <v>24</v>
      </c>
      <c r="Q93" s="75">
        <v>8</v>
      </c>
      <c r="R93" s="101">
        <f t="shared" si="13"/>
        <v>29.039300000000001</v>
      </c>
      <c r="S93" s="75">
        <v>15</v>
      </c>
      <c r="T93" s="75">
        <v>5</v>
      </c>
      <c r="U93" s="75">
        <v>4</v>
      </c>
      <c r="V93" s="75">
        <v>12</v>
      </c>
      <c r="W93" s="50">
        <f t="shared" si="14"/>
        <v>16</v>
      </c>
      <c r="X93" s="50">
        <f t="shared" si="15"/>
        <v>10</v>
      </c>
    </row>
    <row r="94" spans="2:34" x14ac:dyDescent="0.3">
      <c r="B94" s="83" t="str">
        <f t="shared" si="9"/>
        <v>PF1-11</v>
      </c>
      <c r="C94" s="77" t="s">
        <v>212</v>
      </c>
      <c r="D94" s="77"/>
      <c r="E94" s="74" t="s">
        <v>319</v>
      </c>
      <c r="F94" s="84" t="s">
        <v>76</v>
      </c>
      <c r="G94" s="75">
        <v>11</v>
      </c>
      <c r="H94" s="74" t="s">
        <v>133</v>
      </c>
      <c r="I94" s="80" t="s">
        <v>326</v>
      </c>
      <c r="J94" s="75" t="s">
        <v>311</v>
      </c>
      <c r="K94" s="58" t="s">
        <v>493</v>
      </c>
      <c r="L94" s="84">
        <f t="shared" si="10"/>
        <v>33.249000000000002</v>
      </c>
      <c r="M94" s="85">
        <f t="shared" si="12"/>
        <v>2.3090000000000002</v>
      </c>
      <c r="N94" s="74">
        <v>55</v>
      </c>
      <c r="O94" s="101">
        <f t="array" ref="O94">IFERROR(INDEX($AD$11:$AE$108,MATCH($B94&amp;$I94,$Y$11:$Y$108&amp;$AC$11:$AC$108,0),MATCH($C94,$AD$9:$AE$9,0)),"-")</f>
        <v>33.249000000000002</v>
      </c>
      <c r="P94" s="75">
        <v>24</v>
      </c>
      <c r="Q94" s="75">
        <v>8</v>
      </c>
      <c r="R94" s="101">
        <f t="shared" si="13"/>
        <v>31.770399999999999</v>
      </c>
      <c r="S94" s="75">
        <v>15</v>
      </c>
      <c r="T94" s="75">
        <v>5</v>
      </c>
      <c r="U94" s="75">
        <v>4</v>
      </c>
      <c r="V94" s="75">
        <v>11</v>
      </c>
      <c r="W94" s="50">
        <f t="shared" si="14"/>
        <v>16</v>
      </c>
      <c r="X94" s="50">
        <f t="shared" si="15"/>
        <v>10</v>
      </c>
    </row>
    <row r="95" spans="2:34" x14ac:dyDescent="0.3">
      <c r="B95" s="83" t="str">
        <f t="shared" si="9"/>
        <v>PF1 1/8-11</v>
      </c>
      <c r="C95" s="77" t="s">
        <v>212</v>
      </c>
      <c r="D95" s="77"/>
      <c r="E95" s="74" t="s">
        <v>319</v>
      </c>
      <c r="F95" s="84" t="s">
        <v>277</v>
      </c>
      <c r="G95" s="75">
        <v>11</v>
      </c>
      <c r="H95" s="74" t="s">
        <v>133</v>
      </c>
      <c r="I95" s="80" t="s">
        <v>326</v>
      </c>
      <c r="J95" s="75" t="s">
        <v>311</v>
      </c>
      <c r="K95" s="58" t="s">
        <v>493</v>
      </c>
      <c r="L95" s="84">
        <f t="shared" si="10"/>
        <v>37.896999999999998</v>
      </c>
      <c r="M95" s="85">
        <f t="shared" si="12"/>
        <v>2.3090000000000002</v>
      </c>
      <c r="N95" s="74">
        <v>55</v>
      </c>
      <c r="O95" s="101">
        <f t="array" ref="O95">IFERROR(INDEX($AD$11:$AE$108,MATCH($B95&amp;$I95,$Y$11:$Y$108&amp;$AC$11:$AC$108,0),MATCH($C95,$AD$9:$AE$9,0)),"-")</f>
        <v>37.896999999999998</v>
      </c>
      <c r="P95" s="75">
        <v>24</v>
      </c>
      <c r="Q95" s="75">
        <v>8</v>
      </c>
      <c r="R95" s="101">
        <f t="shared" si="13"/>
        <v>36.418399999999998</v>
      </c>
      <c r="S95" s="75">
        <v>15</v>
      </c>
      <c r="T95" s="75">
        <v>5</v>
      </c>
      <c r="U95" s="75">
        <v>4</v>
      </c>
      <c r="V95" s="75">
        <v>11</v>
      </c>
      <c r="W95" s="50">
        <f t="shared" si="14"/>
        <v>16</v>
      </c>
      <c r="X95" s="50">
        <f t="shared" si="15"/>
        <v>10</v>
      </c>
    </row>
    <row r="96" spans="2:34" x14ac:dyDescent="0.3">
      <c r="B96" s="83" t="str">
        <f t="shared" si="9"/>
        <v>PF1 1/4-11</v>
      </c>
      <c r="C96" s="77" t="s">
        <v>212</v>
      </c>
      <c r="D96" s="77"/>
      <c r="E96" s="74" t="s">
        <v>319</v>
      </c>
      <c r="F96" s="84" t="s">
        <v>279</v>
      </c>
      <c r="G96" s="75">
        <v>11</v>
      </c>
      <c r="H96" s="74" t="s">
        <v>133</v>
      </c>
      <c r="I96" s="80" t="s">
        <v>326</v>
      </c>
      <c r="J96" s="75" t="s">
        <v>311</v>
      </c>
      <c r="K96" s="58" t="s">
        <v>493</v>
      </c>
      <c r="L96" s="84">
        <f t="shared" si="10"/>
        <v>41.91</v>
      </c>
      <c r="M96" s="85">
        <f t="shared" si="12"/>
        <v>2.3090000000000002</v>
      </c>
      <c r="N96" s="74">
        <v>55</v>
      </c>
      <c r="O96" s="101">
        <f t="array" ref="O96">IFERROR(INDEX($AD$11:$AE$108,MATCH($B96&amp;$I96,$Y$11:$Y$108&amp;$AC$11:$AC$108,0),MATCH($C96,$AD$9:$AE$9,0)),"-")</f>
        <v>41.91</v>
      </c>
      <c r="P96" s="75">
        <v>24</v>
      </c>
      <c r="Q96" s="75">
        <v>8</v>
      </c>
      <c r="R96" s="101">
        <f t="shared" si="13"/>
        <v>40.431399999999996</v>
      </c>
      <c r="S96" s="75">
        <v>15</v>
      </c>
      <c r="T96" s="75">
        <v>5</v>
      </c>
      <c r="U96" s="75">
        <v>4</v>
      </c>
      <c r="V96" s="75">
        <v>11</v>
      </c>
      <c r="W96" s="50">
        <f t="shared" si="14"/>
        <v>16</v>
      </c>
      <c r="X96" s="50">
        <f t="shared" si="15"/>
        <v>10</v>
      </c>
    </row>
    <row r="97" spans="2:24" x14ac:dyDescent="0.3">
      <c r="B97" s="83" t="str">
        <f t="shared" si="9"/>
        <v>PF1 1/2-11</v>
      </c>
      <c r="C97" s="77" t="s">
        <v>212</v>
      </c>
      <c r="D97" s="77"/>
      <c r="E97" s="74" t="s">
        <v>319</v>
      </c>
      <c r="F97" s="84" t="s">
        <v>54</v>
      </c>
      <c r="G97" s="75">
        <v>11</v>
      </c>
      <c r="H97" s="74" t="s">
        <v>133</v>
      </c>
      <c r="I97" s="80" t="s">
        <v>326</v>
      </c>
      <c r="J97" s="75" t="s">
        <v>311</v>
      </c>
      <c r="K97" s="58" t="s">
        <v>493</v>
      </c>
      <c r="L97" s="84">
        <f t="shared" si="10"/>
        <v>47.802999999999997</v>
      </c>
      <c r="M97" s="85">
        <f t="shared" si="12"/>
        <v>2.3090000000000002</v>
      </c>
      <c r="N97" s="74">
        <v>55</v>
      </c>
      <c r="O97" s="101">
        <f t="array" ref="O97">IFERROR(INDEX($AD$11:$AE$108,MATCH($B97&amp;$I97,$Y$11:$Y$108&amp;$AC$11:$AC$108,0),MATCH($C97,$AD$9:$AE$9,0)),"-")</f>
        <v>47.802999999999997</v>
      </c>
      <c r="P97" s="75">
        <v>27</v>
      </c>
      <c r="Q97" s="75">
        <v>9</v>
      </c>
      <c r="R97" s="101">
        <f t="shared" si="13"/>
        <v>46.324399999999997</v>
      </c>
      <c r="S97" s="75">
        <v>18</v>
      </c>
      <c r="T97" s="75">
        <v>6</v>
      </c>
      <c r="U97" s="75">
        <v>4</v>
      </c>
      <c r="V97" s="75">
        <v>11</v>
      </c>
      <c r="W97" s="50">
        <f t="shared" si="14"/>
        <v>18</v>
      </c>
      <c r="X97" s="50">
        <f t="shared" si="15"/>
        <v>12</v>
      </c>
    </row>
    <row r="98" spans="2:24" x14ac:dyDescent="0.3">
      <c r="B98" s="83" t="str">
        <f t="shared" si="9"/>
        <v>PF1 3/4-11</v>
      </c>
      <c r="C98" s="77" t="s">
        <v>212</v>
      </c>
      <c r="D98" s="77"/>
      <c r="E98" s="74" t="s">
        <v>319</v>
      </c>
      <c r="F98" s="84" t="s">
        <v>282</v>
      </c>
      <c r="G98" s="75">
        <v>11</v>
      </c>
      <c r="H98" s="74" t="s">
        <v>133</v>
      </c>
      <c r="I98" s="80" t="s">
        <v>326</v>
      </c>
      <c r="J98" s="75" t="s">
        <v>311</v>
      </c>
      <c r="K98" s="58" t="s">
        <v>493</v>
      </c>
      <c r="L98" s="84">
        <f t="shared" si="10"/>
        <v>53.746000000000002</v>
      </c>
      <c r="M98" s="85">
        <f t="shared" si="12"/>
        <v>2.3090000000000002</v>
      </c>
      <c r="N98" s="74">
        <v>55</v>
      </c>
      <c r="O98" s="101">
        <f t="array" ref="O98">IFERROR(INDEX($AD$11:$AE$108,MATCH($B98&amp;$I98,$Y$11:$Y$108&amp;$AC$11:$AC$108,0),MATCH($C98,$AD$9:$AE$9,0)),"-")</f>
        <v>53.746000000000002</v>
      </c>
      <c r="P98" s="75">
        <v>27</v>
      </c>
      <c r="Q98" s="75">
        <v>9</v>
      </c>
      <c r="R98" s="101">
        <f t="shared" si="13"/>
        <v>52.267400000000002</v>
      </c>
      <c r="S98" s="75">
        <v>18</v>
      </c>
      <c r="T98" s="75">
        <v>6</v>
      </c>
      <c r="U98" s="75">
        <v>5</v>
      </c>
      <c r="V98" s="75">
        <v>11</v>
      </c>
      <c r="W98" s="50">
        <f t="shared" si="14"/>
        <v>18</v>
      </c>
      <c r="X98" s="50">
        <f t="shared" si="15"/>
        <v>12</v>
      </c>
    </row>
    <row r="99" spans="2:24" x14ac:dyDescent="0.3">
      <c r="B99" s="83" t="str">
        <f t="shared" si="9"/>
        <v>PF2-11</v>
      </c>
      <c r="C99" s="77" t="s">
        <v>212</v>
      </c>
      <c r="D99" s="77"/>
      <c r="E99" s="74" t="s">
        <v>319</v>
      </c>
      <c r="F99" s="84" t="s">
        <v>58</v>
      </c>
      <c r="G99" s="75">
        <v>11</v>
      </c>
      <c r="H99" s="74" t="s">
        <v>133</v>
      </c>
      <c r="I99" s="80" t="s">
        <v>326</v>
      </c>
      <c r="J99" s="75" t="s">
        <v>311</v>
      </c>
      <c r="K99" s="58" t="s">
        <v>493</v>
      </c>
      <c r="L99" s="84">
        <f t="shared" si="10"/>
        <v>59.613999999999997</v>
      </c>
      <c r="M99" s="85">
        <f t="shared" si="12"/>
        <v>2.3090000000000002</v>
      </c>
      <c r="N99" s="74">
        <v>55</v>
      </c>
      <c r="O99" s="101">
        <f t="array" ref="O99">IFERROR(INDEX($AD$11:$AE$108,MATCH($B99&amp;$I99,$Y$11:$Y$108&amp;$AC$11:$AC$108,0),MATCH($C99,$AD$9:$AE$9,0)),"-")</f>
        <v>59.613999999999997</v>
      </c>
      <c r="P99" s="75">
        <v>27</v>
      </c>
      <c r="Q99" s="75">
        <v>9</v>
      </c>
      <c r="R99" s="101">
        <f t="shared" si="13"/>
        <v>58.135399999999997</v>
      </c>
      <c r="S99" s="75">
        <v>18</v>
      </c>
      <c r="T99" s="75">
        <v>6</v>
      </c>
      <c r="U99" s="75">
        <v>5</v>
      </c>
      <c r="V99" s="75">
        <v>11</v>
      </c>
      <c r="W99" s="50">
        <f t="shared" si="14"/>
        <v>18</v>
      </c>
      <c r="X99" s="50">
        <f t="shared" si="15"/>
        <v>12</v>
      </c>
    </row>
    <row r="100" spans="2:24" x14ac:dyDescent="0.3">
      <c r="B100" s="83" t="str">
        <f t="shared" si="9"/>
        <v>PF2 1/4-11</v>
      </c>
      <c r="C100" s="77" t="s">
        <v>212</v>
      </c>
      <c r="D100" s="77"/>
      <c r="E100" s="74" t="s">
        <v>319</v>
      </c>
      <c r="F100" s="84" t="s">
        <v>59</v>
      </c>
      <c r="G100" s="75">
        <v>11</v>
      </c>
      <c r="H100" s="74" t="s">
        <v>133</v>
      </c>
      <c r="I100" s="80" t="s">
        <v>326</v>
      </c>
      <c r="J100" s="75" t="s">
        <v>311</v>
      </c>
      <c r="K100" s="58" t="s">
        <v>493</v>
      </c>
      <c r="L100" s="84">
        <f t="shared" si="10"/>
        <v>65.709999999999994</v>
      </c>
      <c r="M100" s="85">
        <f t="shared" si="12"/>
        <v>2.3090000000000002</v>
      </c>
      <c r="N100" s="74">
        <v>55</v>
      </c>
      <c r="O100" s="101">
        <f t="array" ref="O100">IFERROR(INDEX($AD$11:$AE$108,MATCH($B100&amp;$I100,$Y$11:$Y$108&amp;$AC$11:$AC$108,0),MATCH($C100,$AD$9:$AE$9,0)),"-")</f>
        <v>65.709999999999994</v>
      </c>
      <c r="P100" s="75">
        <v>27</v>
      </c>
      <c r="Q100" s="75">
        <v>9</v>
      </c>
      <c r="R100" s="101">
        <f t="shared" si="13"/>
        <v>64.231399999999994</v>
      </c>
      <c r="S100" s="75">
        <v>18</v>
      </c>
      <c r="T100" s="75">
        <v>6</v>
      </c>
      <c r="U100" s="75">
        <v>5</v>
      </c>
      <c r="V100" s="75">
        <v>11</v>
      </c>
      <c r="W100" s="50">
        <f t="shared" si="14"/>
        <v>18</v>
      </c>
      <c r="X100" s="50">
        <f t="shared" si="15"/>
        <v>12</v>
      </c>
    </row>
    <row r="101" spans="2:24" x14ac:dyDescent="0.3">
      <c r="B101" s="83" t="str">
        <f t="shared" si="9"/>
        <v>PF2 1/2-11</v>
      </c>
      <c r="C101" s="77" t="s">
        <v>212</v>
      </c>
      <c r="D101" s="77"/>
      <c r="E101" s="74" t="s">
        <v>319</v>
      </c>
      <c r="F101" s="84" t="s">
        <v>60</v>
      </c>
      <c r="G101" s="75">
        <v>11</v>
      </c>
      <c r="H101" s="74" t="s">
        <v>133</v>
      </c>
      <c r="I101" s="80" t="s">
        <v>326</v>
      </c>
      <c r="J101" s="75" t="s">
        <v>311</v>
      </c>
      <c r="K101" s="58" t="s">
        <v>493</v>
      </c>
      <c r="L101" s="84">
        <f t="shared" si="10"/>
        <v>75.183999999999997</v>
      </c>
      <c r="M101" s="85">
        <f t="shared" si="12"/>
        <v>2.3090000000000002</v>
      </c>
      <c r="N101" s="74">
        <v>55</v>
      </c>
      <c r="O101" s="101">
        <f t="array" ref="O101">IFERROR(INDEX($AD$11:$AE$108,MATCH($B101&amp;$I101,$Y$11:$Y$108&amp;$AC$11:$AC$108,0),MATCH($C101,$AD$9:$AE$9,0)),"-")</f>
        <v>75.183999999999997</v>
      </c>
      <c r="P101" s="75">
        <v>27</v>
      </c>
      <c r="Q101" s="75">
        <v>9</v>
      </c>
      <c r="R101" s="101">
        <f t="shared" si="13"/>
        <v>73.705399999999997</v>
      </c>
      <c r="S101" s="75">
        <v>18</v>
      </c>
      <c r="T101" s="75">
        <v>6</v>
      </c>
      <c r="U101" s="75">
        <v>5</v>
      </c>
      <c r="V101" s="75">
        <v>11</v>
      </c>
      <c r="W101" s="50">
        <f t="shared" si="14"/>
        <v>18</v>
      </c>
      <c r="X101" s="50">
        <f t="shared" si="15"/>
        <v>12</v>
      </c>
    </row>
    <row r="102" spans="2:24" x14ac:dyDescent="0.3">
      <c r="B102" s="83" t="str">
        <f t="shared" si="9"/>
        <v>PF2 3/4-11</v>
      </c>
      <c r="C102" s="77" t="s">
        <v>212</v>
      </c>
      <c r="D102" s="77"/>
      <c r="E102" s="74" t="s">
        <v>319</v>
      </c>
      <c r="F102" s="84" t="s">
        <v>287</v>
      </c>
      <c r="G102" s="75">
        <v>11</v>
      </c>
      <c r="H102" s="74" t="s">
        <v>133</v>
      </c>
      <c r="I102" s="80" t="s">
        <v>326</v>
      </c>
      <c r="J102" s="75" t="s">
        <v>311</v>
      </c>
      <c r="K102" s="58" t="s">
        <v>493</v>
      </c>
      <c r="L102" s="84">
        <f t="shared" si="10"/>
        <v>81.534000000000006</v>
      </c>
      <c r="M102" s="85">
        <f t="shared" si="12"/>
        <v>2.3090000000000002</v>
      </c>
      <c r="N102" s="74">
        <v>55</v>
      </c>
      <c r="O102" s="101">
        <f t="array" ref="O102">IFERROR(INDEX($AD$11:$AE$108,MATCH($B102&amp;$I102,$Y$11:$Y$108&amp;$AC$11:$AC$108,0),MATCH($C102,$AD$9:$AE$9,0)),"-")</f>
        <v>81.534000000000006</v>
      </c>
      <c r="P102" s="75">
        <v>33</v>
      </c>
      <c r="Q102" s="75">
        <v>11</v>
      </c>
      <c r="R102" s="101">
        <f t="shared" si="13"/>
        <v>80.055400000000006</v>
      </c>
      <c r="S102" s="75">
        <v>21</v>
      </c>
      <c r="T102" s="75">
        <v>7</v>
      </c>
      <c r="U102" s="75">
        <v>5</v>
      </c>
      <c r="V102" s="75">
        <v>11</v>
      </c>
      <c r="W102" s="50">
        <f t="shared" si="14"/>
        <v>22</v>
      </c>
      <c r="X102" s="50">
        <f t="shared" si="15"/>
        <v>14</v>
      </c>
    </row>
    <row r="103" spans="2:24" x14ac:dyDescent="0.3">
      <c r="B103" s="83" t="str">
        <f t="shared" si="9"/>
        <v>PF3-11</v>
      </c>
      <c r="C103" s="77" t="s">
        <v>212</v>
      </c>
      <c r="D103" s="77"/>
      <c r="E103" s="74" t="s">
        <v>319</v>
      </c>
      <c r="F103" s="84" t="s">
        <v>80</v>
      </c>
      <c r="G103" s="75">
        <v>11</v>
      </c>
      <c r="H103" s="74" t="s">
        <v>133</v>
      </c>
      <c r="I103" s="80" t="s">
        <v>326</v>
      </c>
      <c r="J103" s="75" t="s">
        <v>311</v>
      </c>
      <c r="K103" s="58" t="s">
        <v>493</v>
      </c>
      <c r="L103" s="84">
        <f t="shared" si="10"/>
        <v>87.884</v>
      </c>
      <c r="M103" s="85">
        <f t="shared" si="12"/>
        <v>2.3090000000000002</v>
      </c>
      <c r="N103" s="74">
        <v>55</v>
      </c>
      <c r="O103" s="101">
        <f t="array" ref="O103">IFERROR(INDEX($AD$11:$AE$108,MATCH($B103&amp;$I103,$Y$11:$Y$108&amp;$AC$11:$AC$108,0),MATCH($C103,$AD$9:$AE$9,0)),"-")</f>
        <v>87.884</v>
      </c>
      <c r="P103" s="75">
        <v>33</v>
      </c>
      <c r="Q103" s="75">
        <v>11</v>
      </c>
      <c r="R103" s="101">
        <f t="shared" si="13"/>
        <v>86.4054</v>
      </c>
      <c r="S103" s="75">
        <v>21</v>
      </c>
      <c r="T103" s="75">
        <v>7</v>
      </c>
      <c r="U103" s="75">
        <v>5</v>
      </c>
      <c r="V103" s="75">
        <v>11</v>
      </c>
      <c r="W103" s="50">
        <f t="shared" si="14"/>
        <v>22</v>
      </c>
      <c r="X103" s="50">
        <f t="shared" si="15"/>
        <v>14</v>
      </c>
    </row>
    <row r="104" spans="2:24" x14ac:dyDescent="0.3">
      <c r="B104" s="83" t="str">
        <f t="shared" si="9"/>
        <v>PF3 1/2-11</v>
      </c>
      <c r="C104" s="77" t="s">
        <v>212</v>
      </c>
      <c r="D104" s="77"/>
      <c r="E104" s="74" t="s">
        <v>319</v>
      </c>
      <c r="F104" s="84" t="s">
        <v>290</v>
      </c>
      <c r="G104" s="75">
        <v>11</v>
      </c>
      <c r="H104" s="74" t="s">
        <v>133</v>
      </c>
      <c r="I104" s="80" t="s">
        <v>326</v>
      </c>
      <c r="J104" s="75" t="s">
        <v>311</v>
      </c>
      <c r="K104" s="58" t="s">
        <v>493</v>
      </c>
      <c r="L104" s="84">
        <f t="shared" si="10"/>
        <v>100.33</v>
      </c>
      <c r="M104" s="85">
        <f t="shared" si="12"/>
        <v>2.3090000000000002</v>
      </c>
      <c r="N104" s="74">
        <v>55</v>
      </c>
      <c r="O104" s="101">
        <f t="array" ref="O104">IFERROR(INDEX($AD$11:$AE$108,MATCH($B104&amp;$I104,$Y$11:$Y$108&amp;$AC$11:$AC$108,0),MATCH($C104,$AD$9:$AE$9,0)),"-")</f>
        <v>100.33</v>
      </c>
      <c r="P104" s="75">
        <v>33</v>
      </c>
      <c r="Q104" s="75">
        <v>11</v>
      </c>
      <c r="R104" s="101">
        <f t="shared" si="13"/>
        <v>98.851399999999998</v>
      </c>
      <c r="S104" s="75">
        <v>21</v>
      </c>
      <c r="T104" s="75">
        <v>7</v>
      </c>
      <c r="U104" s="75">
        <v>5</v>
      </c>
      <c r="V104" s="75">
        <v>11</v>
      </c>
      <c r="W104" s="50">
        <f t="shared" si="14"/>
        <v>22</v>
      </c>
      <c r="X104" s="50">
        <f t="shared" si="15"/>
        <v>14</v>
      </c>
    </row>
    <row r="105" spans="2:24" x14ac:dyDescent="0.3">
      <c r="B105" s="83" t="str">
        <f t="shared" si="9"/>
        <v>PF4-11</v>
      </c>
      <c r="C105" s="77" t="s">
        <v>212</v>
      </c>
      <c r="D105" s="77"/>
      <c r="E105" s="74" t="s">
        <v>319</v>
      </c>
      <c r="F105" s="84" t="s">
        <v>292</v>
      </c>
      <c r="G105" s="75">
        <v>11</v>
      </c>
      <c r="H105" s="74" t="s">
        <v>133</v>
      </c>
      <c r="I105" s="80" t="s">
        <v>326</v>
      </c>
      <c r="J105" s="75" t="s">
        <v>311</v>
      </c>
      <c r="K105" s="58" t="s">
        <v>493</v>
      </c>
      <c r="L105" s="84">
        <f t="shared" si="10"/>
        <v>113.03</v>
      </c>
      <c r="M105" s="85">
        <f t="shared" si="12"/>
        <v>2.3090000000000002</v>
      </c>
      <c r="N105" s="74">
        <v>55</v>
      </c>
      <c r="O105" s="101">
        <f t="array" ref="O105">IFERROR(INDEX($AD$11:$AE$108,MATCH($B105&amp;$I105,$Y$11:$Y$108&amp;$AC$11:$AC$108,0),MATCH($C105,$AD$9:$AE$9,0)),"-")</f>
        <v>113.03</v>
      </c>
      <c r="P105" s="75">
        <v>36</v>
      </c>
      <c r="Q105" s="75">
        <v>12</v>
      </c>
      <c r="R105" s="101">
        <f t="shared" si="13"/>
        <v>111.5514</v>
      </c>
      <c r="S105" s="75">
        <v>24</v>
      </c>
      <c r="T105" s="75">
        <v>8</v>
      </c>
      <c r="U105" s="75">
        <v>5</v>
      </c>
      <c r="V105" s="75">
        <v>11</v>
      </c>
      <c r="W105" s="50">
        <f t="shared" si="14"/>
        <v>24</v>
      </c>
      <c r="X105" s="50">
        <f t="shared" si="15"/>
        <v>16</v>
      </c>
    </row>
    <row r="106" spans="2:24" x14ac:dyDescent="0.3">
      <c r="B106" s="83" t="str">
        <f t="shared" si="9"/>
        <v>PF4 1/2-11</v>
      </c>
      <c r="C106" s="77" t="s">
        <v>212</v>
      </c>
      <c r="D106" s="77"/>
      <c r="E106" s="74" t="s">
        <v>319</v>
      </c>
      <c r="F106" s="84" t="s">
        <v>294</v>
      </c>
      <c r="G106" s="75">
        <v>11</v>
      </c>
      <c r="H106" s="74" t="s">
        <v>133</v>
      </c>
      <c r="I106" s="80" t="s">
        <v>326</v>
      </c>
      <c r="J106" s="75" t="s">
        <v>311</v>
      </c>
      <c r="K106" s="58" t="s">
        <v>493</v>
      </c>
      <c r="L106" s="84">
        <f t="shared" si="10"/>
        <v>125.73</v>
      </c>
      <c r="M106" s="85">
        <f t="shared" si="12"/>
        <v>2.3090000000000002</v>
      </c>
      <c r="N106" s="74">
        <v>55</v>
      </c>
      <c r="O106" s="101">
        <f t="array" ref="O106">IFERROR(INDEX($AD$11:$AE$108,MATCH($B106&amp;$I106,$Y$11:$Y$108&amp;$AC$11:$AC$108,0),MATCH($C106,$AD$9:$AE$9,0)),"-")</f>
        <v>125.73</v>
      </c>
      <c r="P106" s="75">
        <v>36</v>
      </c>
      <c r="Q106" s="75">
        <v>12</v>
      </c>
      <c r="R106" s="101">
        <f t="shared" si="13"/>
        <v>124.2514</v>
      </c>
      <c r="S106" s="75">
        <v>24</v>
      </c>
      <c r="T106" s="75">
        <v>8</v>
      </c>
      <c r="U106" s="75">
        <v>5</v>
      </c>
      <c r="V106" s="75">
        <v>11</v>
      </c>
      <c r="W106" s="50">
        <f t="shared" si="14"/>
        <v>24</v>
      </c>
      <c r="X106" s="50">
        <f t="shared" si="15"/>
        <v>16</v>
      </c>
    </row>
    <row r="107" spans="2:24" x14ac:dyDescent="0.3">
      <c r="B107" s="83" t="str">
        <f t="shared" si="9"/>
        <v>PF5-11</v>
      </c>
      <c r="C107" s="77" t="s">
        <v>212</v>
      </c>
      <c r="D107" s="77"/>
      <c r="E107" s="74" t="s">
        <v>319</v>
      </c>
      <c r="F107" s="84" t="s">
        <v>296</v>
      </c>
      <c r="G107" s="75">
        <v>11</v>
      </c>
      <c r="H107" s="74" t="s">
        <v>133</v>
      </c>
      <c r="I107" s="80" t="s">
        <v>326</v>
      </c>
      <c r="J107" s="75" t="s">
        <v>311</v>
      </c>
      <c r="K107" s="58" t="s">
        <v>493</v>
      </c>
      <c r="L107" s="84">
        <f t="shared" si="10"/>
        <v>138.43</v>
      </c>
      <c r="M107" s="85">
        <f t="shared" si="12"/>
        <v>2.3090000000000002</v>
      </c>
      <c r="N107" s="74">
        <v>55</v>
      </c>
      <c r="O107" s="101">
        <f t="array" ref="O107">IFERROR(INDEX($AD$11:$AE$108,MATCH($B107&amp;$I107,$Y$11:$Y$108&amp;$AC$11:$AC$108,0),MATCH($C107,$AD$9:$AE$9,0)),"-")</f>
        <v>138.43</v>
      </c>
      <c r="P107" s="75">
        <v>36</v>
      </c>
      <c r="Q107" s="75">
        <v>12</v>
      </c>
      <c r="R107" s="101">
        <f t="shared" si="13"/>
        <v>136.95140000000001</v>
      </c>
      <c r="S107" s="75">
        <v>24</v>
      </c>
      <c r="T107" s="75">
        <v>8</v>
      </c>
      <c r="U107" s="75">
        <v>5</v>
      </c>
      <c r="V107" s="75">
        <v>11</v>
      </c>
      <c r="W107" s="50">
        <f t="shared" si="14"/>
        <v>24</v>
      </c>
      <c r="X107" s="50">
        <f t="shared" si="15"/>
        <v>16</v>
      </c>
    </row>
    <row r="108" spans="2:24" x14ac:dyDescent="0.3">
      <c r="B108" s="83" t="str">
        <f t="shared" si="9"/>
        <v>PF5 1/2-11</v>
      </c>
      <c r="C108" s="77" t="s">
        <v>212</v>
      </c>
      <c r="D108" s="77"/>
      <c r="E108" s="74" t="s">
        <v>319</v>
      </c>
      <c r="F108" s="84" t="s">
        <v>298</v>
      </c>
      <c r="G108" s="75">
        <v>11</v>
      </c>
      <c r="H108" s="74" t="s">
        <v>133</v>
      </c>
      <c r="I108" s="80" t="s">
        <v>326</v>
      </c>
      <c r="J108" s="75" t="s">
        <v>311</v>
      </c>
      <c r="K108" s="58" t="s">
        <v>493</v>
      </c>
      <c r="L108" s="84">
        <f t="shared" si="10"/>
        <v>151.13</v>
      </c>
      <c r="M108" s="85">
        <f t="shared" si="12"/>
        <v>2.3090000000000002</v>
      </c>
      <c r="N108" s="74">
        <v>55</v>
      </c>
      <c r="O108" s="101">
        <f t="array" ref="O108">IFERROR(INDEX($AD$11:$AE$108,MATCH($B108&amp;$I108,$Y$11:$Y$108&amp;$AC$11:$AC$108,0),MATCH($C108,$AD$9:$AE$9,0)),"-")</f>
        <v>151.13</v>
      </c>
      <c r="P108" s="75">
        <v>42</v>
      </c>
      <c r="Q108" s="75">
        <v>14</v>
      </c>
      <c r="R108" s="101">
        <f t="shared" si="13"/>
        <v>149.6514</v>
      </c>
      <c r="S108" s="75">
        <v>27</v>
      </c>
      <c r="T108" s="75">
        <v>9</v>
      </c>
      <c r="U108" s="75">
        <v>5</v>
      </c>
      <c r="V108" s="75">
        <v>11</v>
      </c>
      <c r="W108" s="50">
        <f t="shared" si="14"/>
        <v>28</v>
      </c>
      <c r="X108" s="50">
        <f t="shared" si="15"/>
        <v>18</v>
      </c>
    </row>
    <row r="109" spans="2:24" x14ac:dyDescent="0.3">
      <c r="B109" s="83" t="str">
        <f t="shared" si="9"/>
        <v>PF6-11</v>
      </c>
      <c r="C109" s="77" t="s">
        <v>212</v>
      </c>
      <c r="D109" s="77"/>
      <c r="E109" s="74" t="s">
        <v>319</v>
      </c>
      <c r="F109" s="84" t="s">
        <v>300</v>
      </c>
      <c r="G109" s="75">
        <v>11</v>
      </c>
      <c r="H109" s="74" t="s">
        <v>133</v>
      </c>
      <c r="I109" s="80" t="s">
        <v>326</v>
      </c>
      <c r="J109" s="75" t="s">
        <v>311</v>
      </c>
      <c r="K109" s="58" t="s">
        <v>493</v>
      </c>
      <c r="L109" s="84">
        <f t="shared" si="10"/>
        <v>163.83000000000001</v>
      </c>
      <c r="M109" s="85">
        <f t="shared" si="12"/>
        <v>2.3090000000000002</v>
      </c>
      <c r="N109" s="74">
        <v>55</v>
      </c>
      <c r="O109" s="101">
        <f t="array" ref="O109">IFERROR(INDEX($AD$11:$AE$108,MATCH($B109&amp;$I109,$Y$11:$Y$108&amp;$AC$11:$AC$108,0),MATCH($C109,$AD$9:$AE$9,0)),"-")</f>
        <v>163.83000000000001</v>
      </c>
      <c r="P109" s="75">
        <v>42</v>
      </c>
      <c r="Q109" s="75">
        <v>14</v>
      </c>
      <c r="R109" s="101">
        <f t="shared" si="13"/>
        <v>162.35140000000001</v>
      </c>
      <c r="S109" s="75">
        <v>27</v>
      </c>
      <c r="T109" s="75">
        <v>9</v>
      </c>
      <c r="U109" s="75">
        <v>5</v>
      </c>
      <c r="V109" s="75">
        <v>11</v>
      </c>
      <c r="W109" s="50">
        <f t="shared" si="14"/>
        <v>28</v>
      </c>
      <c r="X109" s="50">
        <f t="shared" si="15"/>
        <v>18</v>
      </c>
    </row>
    <row r="110" spans="2:24" x14ac:dyDescent="0.3">
      <c r="B110" s="83" t="str">
        <f t="shared" si="9"/>
        <v>PF7-11</v>
      </c>
      <c r="C110" s="77" t="s">
        <v>212</v>
      </c>
      <c r="D110" s="77"/>
      <c r="E110" s="74" t="s">
        <v>319</v>
      </c>
      <c r="F110" s="84" t="s">
        <v>320</v>
      </c>
      <c r="G110" s="75">
        <v>11</v>
      </c>
      <c r="H110" s="74" t="s">
        <v>133</v>
      </c>
      <c r="I110" s="80" t="s">
        <v>326</v>
      </c>
      <c r="J110" s="75" t="s">
        <v>311</v>
      </c>
      <c r="K110" s="58" t="s">
        <v>493</v>
      </c>
      <c r="L110" s="84">
        <f t="shared" si="10"/>
        <v>189.23</v>
      </c>
      <c r="M110" s="85">
        <f t="shared" si="12"/>
        <v>2.3090000000000002</v>
      </c>
      <c r="N110" s="74">
        <v>55</v>
      </c>
      <c r="O110" s="101">
        <f t="array" ref="O110">IFERROR(INDEX($AD$11:$AE$108,MATCH($B110&amp;$I110,$Y$11:$Y$108&amp;$AC$11:$AC$108,0),MATCH($C110,$AD$9:$AE$9,0)),"-")</f>
        <v>189.23</v>
      </c>
      <c r="P110" s="75">
        <v>45</v>
      </c>
      <c r="Q110" s="75">
        <v>15</v>
      </c>
      <c r="R110" s="101">
        <f t="shared" si="13"/>
        <v>187.75139999999999</v>
      </c>
      <c r="S110" s="75">
        <v>30</v>
      </c>
      <c r="T110" s="75">
        <v>10</v>
      </c>
      <c r="U110" s="75">
        <v>5</v>
      </c>
      <c r="V110" s="75">
        <v>11</v>
      </c>
      <c r="W110" s="50">
        <f t="shared" si="14"/>
        <v>30</v>
      </c>
      <c r="X110" s="50">
        <f t="shared" si="15"/>
        <v>20</v>
      </c>
    </row>
    <row r="111" spans="2:24" x14ac:dyDescent="0.3">
      <c r="B111" s="83" t="str">
        <f t="shared" si="9"/>
        <v>PF8-11</v>
      </c>
      <c r="C111" s="77" t="s">
        <v>212</v>
      </c>
      <c r="D111" s="77"/>
      <c r="E111" s="74" t="s">
        <v>319</v>
      </c>
      <c r="F111" s="84" t="s">
        <v>321</v>
      </c>
      <c r="G111" s="75">
        <v>11</v>
      </c>
      <c r="H111" s="74" t="s">
        <v>133</v>
      </c>
      <c r="I111" s="80" t="s">
        <v>326</v>
      </c>
      <c r="J111" s="75" t="s">
        <v>311</v>
      </c>
      <c r="K111" s="58" t="s">
        <v>493</v>
      </c>
      <c r="L111" s="84">
        <f t="shared" si="10"/>
        <v>214.63</v>
      </c>
      <c r="M111" s="85">
        <f t="shared" si="12"/>
        <v>2.3090000000000002</v>
      </c>
      <c r="N111" s="74">
        <v>55</v>
      </c>
      <c r="O111" s="101">
        <f t="array" ref="O111">IFERROR(INDEX($AD$11:$AE$108,MATCH($B111&amp;$I111,$Y$11:$Y$108&amp;$AC$11:$AC$108,0),MATCH($C111,$AD$9:$AE$9,0)),"-")</f>
        <v>214.63</v>
      </c>
      <c r="P111" s="75">
        <v>51</v>
      </c>
      <c r="Q111" s="75">
        <v>17</v>
      </c>
      <c r="R111" s="101">
        <f t="shared" si="13"/>
        <v>213.1514</v>
      </c>
      <c r="S111" s="75">
        <v>33</v>
      </c>
      <c r="T111" s="75">
        <v>11</v>
      </c>
      <c r="U111" s="75">
        <v>5</v>
      </c>
      <c r="V111" s="75">
        <v>11</v>
      </c>
      <c r="W111" s="50">
        <f t="shared" si="14"/>
        <v>34</v>
      </c>
      <c r="X111" s="50">
        <f t="shared" si="15"/>
        <v>22</v>
      </c>
    </row>
    <row r="112" spans="2:24" x14ac:dyDescent="0.3">
      <c r="B112" s="83" t="str">
        <f t="shared" si="9"/>
        <v>PF9-11</v>
      </c>
      <c r="C112" s="77" t="s">
        <v>212</v>
      </c>
      <c r="D112" s="77"/>
      <c r="E112" s="74" t="s">
        <v>319</v>
      </c>
      <c r="F112" s="84" t="s">
        <v>85</v>
      </c>
      <c r="G112" s="75">
        <v>11</v>
      </c>
      <c r="H112" s="74" t="s">
        <v>133</v>
      </c>
      <c r="I112" s="80" t="s">
        <v>326</v>
      </c>
      <c r="J112" s="75" t="s">
        <v>311</v>
      </c>
      <c r="K112" s="58" t="s">
        <v>493</v>
      </c>
      <c r="L112" s="84">
        <f t="shared" si="10"/>
        <v>240.03</v>
      </c>
      <c r="M112" s="85">
        <f t="shared" si="12"/>
        <v>2.3090000000000002</v>
      </c>
      <c r="N112" s="74">
        <v>55</v>
      </c>
      <c r="O112" s="101">
        <f t="array" ref="O112">IFERROR(INDEX($AD$11:$AE$108,MATCH($B112&amp;$I112,$Y$11:$Y$108&amp;$AC$11:$AC$108,0),MATCH($C112,$AD$9:$AE$9,0)),"-")</f>
        <v>240.03</v>
      </c>
      <c r="P112" s="75">
        <v>51</v>
      </c>
      <c r="Q112" s="75">
        <v>17</v>
      </c>
      <c r="R112" s="101">
        <f t="shared" si="13"/>
        <v>238.5514</v>
      </c>
      <c r="S112" s="75">
        <v>33</v>
      </c>
      <c r="T112" s="75">
        <v>11</v>
      </c>
      <c r="U112" s="75">
        <v>5</v>
      </c>
      <c r="V112" s="75">
        <v>11</v>
      </c>
      <c r="W112" s="50">
        <f t="shared" si="14"/>
        <v>34</v>
      </c>
      <c r="X112" s="50">
        <f t="shared" si="15"/>
        <v>22</v>
      </c>
    </row>
    <row r="113" spans="2:24" x14ac:dyDescent="0.3">
      <c r="B113" s="83" t="str">
        <f t="shared" si="9"/>
        <v>PF10-11</v>
      </c>
      <c r="C113" s="77" t="s">
        <v>212</v>
      </c>
      <c r="D113" s="77"/>
      <c r="E113" s="74" t="s">
        <v>319</v>
      </c>
      <c r="F113" s="84" t="s">
        <v>322</v>
      </c>
      <c r="G113" s="75">
        <v>11</v>
      </c>
      <c r="H113" s="74" t="s">
        <v>133</v>
      </c>
      <c r="I113" s="80" t="s">
        <v>326</v>
      </c>
      <c r="J113" s="75" t="s">
        <v>311</v>
      </c>
      <c r="K113" s="58" t="s">
        <v>493</v>
      </c>
      <c r="L113" s="84">
        <f t="shared" si="10"/>
        <v>265.43</v>
      </c>
      <c r="M113" s="85">
        <f t="shared" si="12"/>
        <v>2.3090000000000002</v>
      </c>
      <c r="N113" s="74">
        <v>55</v>
      </c>
      <c r="O113" s="101">
        <f t="array" ref="O113">IFERROR(INDEX($AD$11:$AE$108,MATCH($B113&amp;$I113,$Y$11:$Y$108&amp;$AC$11:$AC$108,0),MATCH($C113,$AD$9:$AE$9,0)),"-")</f>
        <v>265.43</v>
      </c>
      <c r="P113" s="75">
        <v>54</v>
      </c>
      <c r="Q113" s="75">
        <v>18</v>
      </c>
      <c r="R113" s="101">
        <f t="shared" si="13"/>
        <v>263.95139999999998</v>
      </c>
      <c r="S113" s="75">
        <v>36</v>
      </c>
      <c r="T113" s="75">
        <v>12</v>
      </c>
      <c r="U113" s="75">
        <v>5</v>
      </c>
      <c r="V113" s="75">
        <v>11</v>
      </c>
      <c r="W113" s="50">
        <f t="shared" si="14"/>
        <v>36</v>
      </c>
      <c r="X113" s="50">
        <f t="shared" si="15"/>
        <v>24</v>
      </c>
    </row>
    <row r="114" spans="2:24" x14ac:dyDescent="0.3">
      <c r="B114" s="83" t="str">
        <f t="shared" si="9"/>
        <v>PF12-11</v>
      </c>
      <c r="C114" s="77" t="s">
        <v>212</v>
      </c>
      <c r="D114" s="77"/>
      <c r="E114" s="74" t="s">
        <v>319</v>
      </c>
      <c r="F114" s="84" t="s">
        <v>323</v>
      </c>
      <c r="G114" s="75">
        <v>11</v>
      </c>
      <c r="H114" s="74" t="s">
        <v>133</v>
      </c>
      <c r="I114" s="80" t="s">
        <v>326</v>
      </c>
      <c r="J114" s="75" t="s">
        <v>311</v>
      </c>
      <c r="K114" s="58" t="s">
        <v>493</v>
      </c>
      <c r="L114" s="84">
        <f t="shared" si="10"/>
        <v>316.23</v>
      </c>
      <c r="M114" s="85">
        <f t="shared" si="12"/>
        <v>2.3090000000000002</v>
      </c>
      <c r="N114" s="74">
        <v>55</v>
      </c>
      <c r="O114" s="101">
        <f t="array" ref="O114">IFERROR(INDEX($AD$11:$AE$108,MATCH($B114&amp;$I114,$Y$11:$Y$108&amp;$AC$11:$AC$108,0),MATCH($C114,$AD$9:$AE$9,0)),"-")</f>
        <v>316.23</v>
      </c>
      <c r="P114" s="75">
        <v>63</v>
      </c>
      <c r="Q114" s="75">
        <v>21</v>
      </c>
      <c r="R114" s="101">
        <f t="shared" si="13"/>
        <v>314.75139999999999</v>
      </c>
      <c r="S114" s="75">
        <v>42</v>
      </c>
      <c r="T114" s="75">
        <v>14</v>
      </c>
      <c r="U114" s="75">
        <v>6</v>
      </c>
      <c r="V114" s="75">
        <v>11</v>
      </c>
      <c r="W114" s="50">
        <f t="shared" si="14"/>
        <v>42</v>
      </c>
      <c r="X114" s="50">
        <f t="shared" si="15"/>
        <v>28</v>
      </c>
    </row>
    <row r="115" spans="2:24" x14ac:dyDescent="0.3">
      <c r="B115" s="81" t="str">
        <f t="shared" si="9"/>
        <v>PF 1/8-28</v>
      </c>
      <c r="C115" s="73" t="s">
        <v>216</v>
      </c>
      <c r="D115" s="73"/>
      <c r="E115" s="71" t="s">
        <v>319</v>
      </c>
      <c r="F115" s="82" t="s">
        <v>302</v>
      </c>
      <c r="G115" s="58">
        <v>28</v>
      </c>
      <c r="H115" s="71" t="s">
        <v>462</v>
      </c>
      <c r="I115" s="78" t="s">
        <v>329</v>
      </c>
      <c r="J115" s="58" t="s">
        <v>312</v>
      </c>
      <c r="K115" s="58" t="s">
        <v>493</v>
      </c>
      <c r="L115" s="82">
        <f t="shared" si="10"/>
        <v>9.7279999999999998</v>
      </c>
      <c r="M115" s="85">
        <f t="shared" si="12"/>
        <v>0.90700000000000003</v>
      </c>
      <c r="N115" s="71">
        <v>55</v>
      </c>
      <c r="O115" s="100">
        <f t="array" ref="O115">IFERROR(INDEX($AD$11:$AE$108,MATCH($B115&amp;$I115,$Y$11:$Y$108&amp;$AC$11:$AC$108,0),MATCH($C115,$AD$9:$AE$9,0)),"-")</f>
        <v>9.5399999999999991</v>
      </c>
      <c r="P115" s="58" t="s">
        <v>131</v>
      </c>
      <c r="Q115" s="58" t="s">
        <v>131</v>
      </c>
      <c r="R115" s="100">
        <f t="shared" si="13"/>
        <v>9.1471</v>
      </c>
      <c r="S115" s="58">
        <v>107</v>
      </c>
      <c r="T115" s="58">
        <v>99</v>
      </c>
      <c r="U115" s="58">
        <v>4</v>
      </c>
      <c r="V115" s="58">
        <v>24</v>
      </c>
      <c r="W115" s="50" t="str">
        <f t="shared" si="14"/>
        <v>-</v>
      </c>
      <c r="X115" s="50">
        <f t="shared" si="15"/>
        <v>8</v>
      </c>
    </row>
    <row r="116" spans="2:24" x14ac:dyDescent="0.3">
      <c r="B116" s="81" t="str">
        <f t="shared" si="9"/>
        <v>PF 1/4-19</v>
      </c>
      <c r="C116" s="73" t="s">
        <v>216</v>
      </c>
      <c r="D116" s="73"/>
      <c r="E116" s="71" t="s">
        <v>319</v>
      </c>
      <c r="F116" s="82" t="s">
        <v>303</v>
      </c>
      <c r="G116" s="58">
        <v>19</v>
      </c>
      <c r="H116" s="71" t="s">
        <v>462</v>
      </c>
      <c r="I116" s="78" t="s">
        <v>329</v>
      </c>
      <c r="J116" s="58" t="s">
        <v>312</v>
      </c>
      <c r="K116" s="58" t="s">
        <v>493</v>
      </c>
      <c r="L116" s="82">
        <f t="shared" si="10"/>
        <v>13.157</v>
      </c>
      <c r="M116" s="85">
        <f t="shared" si="12"/>
        <v>1.337</v>
      </c>
      <c r="N116" s="71">
        <v>55</v>
      </c>
      <c r="O116" s="100">
        <f t="array" ref="O116">IFERROR(INDEX($AD$11:$AE$108,MATCH($B116&amp;$I116,$Y$11:$Y$108&amp;$AC$11:$AC$108,0),MATCH($C116,$AD$9:$AE$9,0)),"-")</f>
        <v>12.85</v>
      </c>
      <c r="P116" s="58" t="s">
        <v>131</v>
      </c>
      <c r="Q116" s="58" t="s">
        <v>131</v>
      </c>
      <c r="R116" s="100">
        <f t="shared" si="13"/>
        <v>12.301</v>
      </c>
      <c r="S116" s="58">
        <v>125</v>
      </c>
      <c r="T116" s="58">
        <v>115</v>
      </c>
      <c r="U116" s="58">
        <v>4</v>
      </c>
      <c r="V116" s="58">
        <v>18</v>
      </c>
      <c r="W116" s="50" t="str">
        <f t="shared" si="14"/>
        <v>-</v>
      </c>
      <c r="X116" s="50">
        <f t="shared" si="15"/>
        <v>10</v>
      </c>
    </row>
    <row r="117" spans="2:24" x14ac:dyDescent="0.3">
      <c r="B117" s="81" t="str">
        <f t="shared" si="9"/>
        <v>PF 3/8-19</v>
      </c>
      <c r="C117" s="73" t="s">
        <v>216</v>
      </c>
      <c r="D117" s="73"/>
      <c r="E117" s="71" t="s">
        <v>319</v>
      </c>
      <c r="F117" s="82" t="s">
        <v>304</v>
      </c>
      <c r="G117" s="58">
        <v>19</v>
      </c>
      <c r="H117" s="71" t="s">
        <v>462</v>
      </c>
      <c r="I117" s="78" t="s">
        <v>329</v>
      </c>
      <c r="J117" s="58" t="s">
        <v>312</v>
      </c>
      <c r="K117" s="58" t="s">
        <v>493</v>
      </c>
      <c r="L117" s="82">
        <f t="shared" si="10"/>
        <v>16.661999999999999</v>
      </c>
      <c r="M117" s="85">
        <f t="shared" si="12"/>
        <v>1.337</v>
      </c>
      <c r="N117" s="71">
        <v>55</v>
      </c>
      <c r="O117" s="100">
        <f t="array" ref="O117">IFERROR(INDEX($AD$11:$AE$108,MATCH($B117&amp;$I117,$Y$11:$Y$108&amp;$AC$11:$AC$108,0),MATCH($C117,$AD$9:$AE$9,0)),"-")</f>
        <v>16.36</v>
      </c>
      <c r="P117" s="58" t="s">
        <v>131</v>
      </c>
      <c r="Q117" s="58" t="s">
        <v>131</v>
      </c>
      <c r="R117" s="100">
        <f t="shared" si="13"/>
        <v>15.805999999999999</v>
      </c>
      <c r="S117" s="58">
        <v>125</v>
      </c>
      <c r="T117" s="58">
        <v>115</v>
      </c>
      <c r="U117" s="58">
        <v>4</v>
      </c>
      <c r="V117" s="58">
        <v>18</v>
      </c>
      <c r="W117" s="50" t="str">
        <f t="shared" si="14"/>
        <v>-</v>
      </c>
      <c r="X117" s="50">
        <f t="shared" si="15"/>
        <v>10</v>
      </c>
    </row>
    <row r="118" spans="2:24" x14ac:dyDescent="0.3">
      <c r="B118" s="81" t="str">
        <f t="shared" si="9"/>
        <v>PF 1/2-14</v>
      </c>
      <c r="C118" s="73" t="s">
        <v>216</v>
      </c>
      <c r="D118" s="73"/>
      <c r="E118" s="71" t="s">
        <v>319</v>
      </c>
      <c r="F118" s="82" t="s">
        <v>305</v>
      </c>
      <c r="G118" s="58">
        <v>14</v>
      </c>
      <c r="H118" s="71" t="s">
        <v>462</v>
      </c>
      <c r="I118" s="78" t="s">
        <v>329</v>
      </c>
      <c r="J118" s="58" t="s">
        <v>312</v>
      </c>
      <c r="K118" s="58" t="s">
        <v>493</v>
      </c>
      <c r="L118" s="82">
        <f t="shared" si="10"/>
        <v>20.954999999999998</v>
      </c>
      <c r="M118" s="85">
        <f t="shared" si="12"/>
        <v>1.8140000000000001</v>
      </c>
      <c r="N118" s="71">
        <v>55</v>
      </c>
      <c r="O118" s="100">
        <f t="array" ref="O118">IFERROR(INDEX($AD$11:$AE$108,MATCH($B118&amp;$I118,$Y$11:$Y$108&amp;$AC$11:$AC$108,0),MATCH($C118,$AD$9:$AE$9,0)),"-")</f>
        <v>20.52</v>
      </c>
      <c r="P118" s="58" t="s">
        <v>131</v>
      </c>
      <c r="Q118" s="58" t="s">
        <v>131</v>
      </c>
      <c r="R118" s="100">
        <f t="shared" si="13"/>
        <v>19.793299999999999</v>
      </c>
      <c r="S118" s="58">
        <v>142</v>
      </c>
      <c r="T118" s="58">
        <v>132</v>
      </c>
      <c r="U118" s="58">
        <v>4</v>
      </c>
      <c r="V118" s="58">
        <v>15</v>
      </c>
      <c r="W118" s="50" t="str">
        <f t="shared" si="14"/>
        <v>-</v>
      </c>
      <c r="X118" s="50">
        <f t="shared" si="15"/>
        <v>10</v>
      </c>
    </row>
    <row r="119" spans="2:24" x14ac:dyDescent="0.3">
      <c r="B119" s="81" t="str">
        <f t="shared" si="9"/>
        <v>PF 5/8-14</v>
      </c>
      <c r="C119" s="73" t="s">
        <v>216</v>
      </c>
      <c r="D119" s="73"/>
      <c r="E119" s="71" t="s">
        <v>319</v>
      </c>
      <c r="F119" s="82" t="s">
        <v>306</v>
      </c>
      <c r="G119" s="58">
        <v>14</v>
      </c>
      <c r="H119" s="71" t="s">
        <v>462</v>
      </c>
      <c r="I119" s="78" t="s">
        <v>329</v>
      </c>
      <c r="J119" s="58" t="s">
        <v>312</v>
      </c>
      <c r="K119" s="58" t="s">
        <v>493</v>
      </c>
      <c r="L119" s="82">
        <f t="shared" si="10"/>
        <v>22.911000000000001</v>
      </c>
      <c r="M119" s="85">
        <f t="shared" si="12"/>
        <v>1.8140000000000001</v>
      </c>
      <c r="N119" s="71">
        <v>55</v>
      </c>
      <c r="O119" s="100">
        <f t="array" ref="O119">IFERROR(INDEX($AD$11:$AE$108,MATCH($B119&amp;$I119,$Y$11:$Y$108&amp;$AC$11:$AC$108,0),MATCH($C119,$AD$9:$AE$9,0)),"-")</f>
        <v>22.47</v>
      </c>
      <c r="P119" s="58" t="s">
        <v>131</v>
      </c>
      <c r="Q119" s="58" t="s">
        <v>131</v>
      </c>
      <c r="R119" s="100">
        <f t="shared" si="13"/>
        <v>21.749300000000002</v>
      </c>
      <c r="S119" s="58">
        <v>142</v>
      </c>
      <c r="T119" s="58">
        <v>132</v>
      </c>
      <c r="U119" s="58">
        <v>4</v>
      </c>
      <c r="V119" s="58">
        <v>15</v>
      </c>
      <c r="W119" s="50" t="str">
        <f t="shared" si="14"/>
        <v>-</v>
      </c>
      <c r="X119" s="50">
        <f t="shared" si="15"/>
        <v>10</v>
      </c>
    </row>
    <row r="120" spans="2:24" x14ac:dyDescent="0.3">
      <c r="B120" s="81" t="str">
        <f t="shared" si="9"/>
        <v>PF 3/4-14</v>
      </c>
      <c r="C120" s="73" t="s">
        <v>216</v>
      </c>
      <c r="D120" s="73"/>
      <c r="E120" s="71" t="s">
        <v>319</v>
      </c>
      <c r="F120" s="82" t="s">
        <v>307</v>
      </c>
      <c r="G120" s="58">
        <v>14</v>
      </c>
      <c r="H120" s="71" t="s">
        <v>462</v>
      </c>
      <c r="I120" s="78" t="s">
        <v>329</v>
      </c>
      <c r="J120" s="58" t="s">
        <v>312</v>
      </c>
      <c r="K120" s="58" t="s">
        <v>493</v>
      </c>
      <c r="L120" s="82">
        <f t="shared" si="10"/>
        <v>26.440999999999999</v>
      </c>
      <c r="M120" s="85">
        <f t="shared" si="12"/>
        <v>1.8140000000000001</v>
      </c>
      <c r="N120" s="71">
        <v>55</v>
      </c>
      <c r="O120" s="100">
        <f t="array" ref="O120">IFERROR(INDEX($AD$11:$AE$108,MATCH($B120&amp;$I120,$Y$11:$Y$108&amp;$AC$11:$AC$108,0),MATCH($C120,$AD$9:$AE$9,0)),"-")</f>
        <v>26</v>
      </c>
      <c r="P120" s="58" t="s">
        <v>131</v>
      </c>
      <c r="Q120" s="58" t="s">
        <v>131</v>
      </c>
      <c r="R120" s="100">
        <f t="shared" si="13"/>
        <v>25.279299999999999</v>
      </c>
      <c r="S120" s="58">
        <v>142</v>
      </c>
      <c r="T120" s="58">
        <v>132</v>
      </c>
      <c r="U120" s="58">
        <v>4</v>
      </c>
      <c r="V120" s="58">
        <v>15</v>
      </c>
      <c r="W120" s="50" t="str">
        <f t="shared" si="14"/>
        <v>-</v>
      </c>
      <c r="X120" s="50">
        <f t="shared" si="15"/>
        <v>10</v>
      </c>
    </row>
    <row r="121" spans="2:24" x14ac:dyDescent="0.3">
      <c r="B121" s="81" t="str">
        <f t="shared" si="9"/>
        <v>PF 7/8-14</v>
      </c>
      <c r="C121" s="73" t="s">
        <v>216</v>
      </c>
      <c r="D121" s="73"/>
      <c r="E121" s="71" t="s">
        <v>319</v>
      </c>
      <c r="F121" s="82" t="s">
        <v>308</v>
      </c>
      <c r="G121" s="58">
        <v>14</v>
      </c>
      <c r="H121" s="71" t="s">
        <v>462</v>
      </c>
      <c r="I121" s="78" t="s">
        <v>329</v>
      </c>
      <c r="J121" s="58" t="s">
        <v>312</v>
      </c>
      <c r="K121" s="58" t="s">
        <v>493</v>
      </c>
      <c r="L121" s="82">
        <f t="shared" si="10"/>
        <v>30.201000000000001</v>
      </c>
      <c r="M121" s="85">
        <f t="shared" si="12"/>
        <v>1.8140000000000001</v>
      </c>
      <c r="N121" s="71">
        <v>55</v>
      </c>
      <c r="O121" s="100">
        <f t="array" ref="O121">IFERROR(INDEX($AD$11:$AE$108,MATCH($B121&amp;$I121,$Y$11:$Y$108&amp;$AC$11:$AC$108,0),MATCH($C121,$AD$9:$AE$9,0)),"-")</f>
        <v>29.76</v>
      </c>
      <c r="P121" s="58" t="s">
        <v>131</v>
      </c>
      <c r="Q121" s="58" t="s">
        <v>131</v>
      </c>
      <c r="R121" s="100">
        <f t="shared" si="13"/>
        <v>29.039300000000001</v>
      </c>
      <c r="S121" s="58">
        <v>142</v>
      </c>
      <c r="T121" s="58">
        <v>132</v>
      </c>
      <c r="U121" s="58">
        <v>4</v>
      </c>
      <c r="V121" s="58">
        <v>15</v>
      </c>
      <c r="W121" s="50" t="str">
        <f t="shared" si="14"/>
        <v>-</v>
      </c>
      <c r="X121" s="50">
        <f t="shared" si="15"/>
        <v>10</v>
      </c>
    </row>
    <row r="122" spans="2:24" x14ac:dyDescent="0.3">
      <c r="B122" s="81" t="str">
        <f t="shared" si="9"/>
        <v>PF1-11</v>
      </c>
      <c r="C122" s="73" t="s">
        <v>216</v>
      </c>
      <c r="D122" s="73"/>
      <c r="E122" s="71" t="s">
        <v>319</v>
      </c>
      <c r="F122" s="82" t="s">
        <v>76</v>
      </c>
      <c r="G122" s="58">
        <v>11</v>
      </c>
      <c r="H122" s="71" t="s">
        <v>462</v>
      </c>
      <c r="I122" s="78" t="s">
        <v>329</v>
      </c>
      <c r="J122" s="58" t="s">
        <v>312</v>
      </c>
      <c r="K122" s="58" t="s">
        <v>493</v>
      </c>
      <c r="L122" s="82">
        <f t="shared" si="10"/>
        <v>33.249000000000002</v>
      </c>
      <c r="M122" s="85">
        <f t="shared" si="12"/>
        <v>2.3090000000000002</v>
      </c>
      <c r="N122" s="71">
        <v>55</v>
      </c>
      <c r="O122" s="100">
        <f t="array" ref="O122">IFERROR(INDEX($AD$11:$AE$108,MATCH($B122&amp;$I122,$Y$11:$Y$108&amp;$AC$11:$AC$108,0),MATCH($C122,$AD$9:$AE$9,0)),"-")</f>
        <v>32.69</v>
      </c>
      <c r="P122" s="58" t="s">
        <v>131</v>
      </c>
      <c r="Q122" s="58" t="s">
        <v>131</v>
      </c>
      <c r="R122" s="100">
        <f t="shared" si="13"/>
        <v>31.770399999999999</v>
      </c>
      <c r="S122" s="58">
        <v>180</v>
      </c>
      <c r="T122" s="58">
        <v>170</v>
      </c>
      <c r="U122" s="58">
        <v>4</v>
      </c>
      <c r="V122" s="58">
        <v>13</v>
      </c>
      <c r="W122" s="50" t="str">
        <f t="shared" si="14"/>
        <v>-</v>
      </c>
      <c r="X122" s="50">
        <f t="shared" si="15"/>
        <v>10</v>
      </c>
    </row>
    <row r="123" spans="2:24" x14ac:dyDescent="0.3">
      <c r="B123" s="81" t="str">
        <f t="shared" si="9"/>
        <v>PF1 1/8-11</v>
      </c>
      <c r="C123" s="73" t="s">
        <v>216</v>
      </c>
      <c r="D123" s="73"/>
      <c r="E123" s="71" t="s">
        <v>319</v>
      </c>
      <c r="F123" s="82" t="s">
        <v>277</v>
      </c>
      <c r="G123" s="58">
        <v>11</v>
      </c>
      <c r="H123" s="71" t="s">
        <v>462</v>
      </c>
      <c r="I123" s="78" t="s">
        <v>329</v>
      </c>
      <c r="J123" s="58" t="s">
        <v>312</v>
      </c>
      <c r="K123" s="58" t="s">
        <v>493</v>
      </c>
      <c r="L123" s="82">
        <f t="shared" si="10"/>
        <v>37.896999999999998</v>
      </c>
      <c r="M123" s="85">
        <f t="shared" si="12"/>
        <v>2.3090000000000002</v>
      </c>
      <c r="N123" s="71">
        <v>55</v>
      </c>
      <c r="O123" s="100">
        <f t="array" ref="O123">IFERROR(INDEX($AD$11:$AE$108,MATCH($B123&amp;$I123,$Y$11:$Y$108&amp;$AC$11:$AC$108,0),MATCH($C123,$AD$9:$AE$9,0)),"-")</f>
        <v>37.340000000000003</v>
      </c>
      <c r="P123" s="58" t="s">
        <v>131</v>
      </c>
      <c r="Q123" s="58" t="s">
        <v>131</v>
      </c>
      <c r="R123" s="100">
        <f t="shared" si="13"/>
        <v>36.418399999999998</v>
      </c>
      <c r="S123" s="58">
        <v>180</v>
      </c>
      <c r="T123" s="58">
        <v>170</v>
      </c>
      <c r="U123" s="58">
        <v>4</v>
      </c>
      <c r="V123" s="58">
        <v>13</v>
      </c>
      <c r="W123" s="50" t="str">
        <f t="shared" si="14"/>
        <v>-</v>
      </c>
      <c r="X123" s="50">
        <f t="shared" si="15"/>
        <v>10</v>
      </c>
    </row>
    <row r="124" spans="2:24" x14ac:dyDescent="0.3">
      <c r="B124" s="81" t="str">
        <f t="shared" si="9"/>
        <v>PF1 1/4-11</v>
      </c>
      <c r="C124" s="73" t="s">
        <v>216</v>
      </c>
      <c r="D124" s="73"/>
      <c r="E124" s="71" t="s">
        <v>319</v>
      </c>
      <c r="F124" s="82" t="s">
        <v>279</v>
      </c>
      <c r="G124" s="58">
        <v>11</v>
      </c>
      <c r="H124" s="71" t="s">
        <v>462</v>
      </c>
      <c r="I124" s="78" t="s">
        <v>329</v>
      </c>
      <c r="J124" s="58" t="s">
        <v>312</v>
      </c>
      <c r="K124" s="58" t="s">
        <v>493</v>
      </c>
      <c r="L124" s="82">
        <f t="shared" si="10"/>
        <v>41.91</v>
      </c>
      <c r="M124" s="85">
        <f t="shared" si="12"/>
        <v>2.3090000000000002</v>
      </c>
      <c r="N124" s="71">
        <v>55</v>
      </c>
      <c r="O124" s="100">
        <f t="array" ref="O124">IFERROR(INDEX($AD$11:$AE$108,MATCH($B124&amp;$I124,$Y$11:$Y$108&amp;$AC$11:$AC$108,0),MATCH($C124,$AD$9:$AE$9,0)),"-")</f>
        <v>41.35</v>
      </c>
      <c r="P124" s="58" t="s">
        <v>131</v>
      </c>
      <c r="Q124" s="58" t="s">
        <v>131</v>
      </c>
      <c r="R124" s="100">
        <f t="shared" si="13"/>
        <v>40.431399999999996</v>
      </c>
      <c r="S124" s="58">
        <v>180</v>
      </c>
      <c r="T124" s="58">
        <v>170</v>
      </c>
      <c r="U124" s="58">
        <v>4</v>
      </c>
      <c r="V124" s="58">
        <v>13</v>
      </c>
      <c r="W124" s="50" t="str">
        <f t="shared" si="14"/>
        <v>-</v>
      </c>
      <c r="X124" s="50">
        <f t="shared" si="15"/>
        <v>10</v>
      </c>
    </row>
    <row r="125" spans="2:24" x14ac:dyDescent="0.3">
      <c r="B125" s="81" t="str">
        <f t="shared" si="9"/>
        <v>PF1 1/2-11</v>
      </c>
      <c r="C125" s="73" t="s">
        <v>216</v>
      </c>
      <c r="D125" s="73"/>
      <c r="E125" s="71" t="s">
        <v>319</v>
      </c>
      <c r="F125" s="82" t="s">
        <v>54</v>
      </c>
      <c r="G125" s="58">
        <v>11</v>
      </c>
      <c r="H125" s="71" t="s">
        <v>462</v>
      </c>
      <c r="I125" s="78" t="s">
        <v>329</v>
      </c>
      <c r="J125" s="58" t="s">
        <v>312</v>
      </c>
      <c r="K125" s="58" t="s">
        <v>493</v>
      </c>
      <c r="L125" s="82">
        <f t="shared" si="10"/>
        <v>47.802999999999997</v>
      </c>
      <c r="M125" s="85">
        <f t="shared" si="12"/>
        <v>2.3090000000000002</v>
      </c>
      <c r="N125" s="71">
        <v>55</v>
      </c>
      <c r="O125" s="100">
        <f t="array" ref="O125">IFERROR(INDEX($AD$11:$AE$108,MATCH($B125&amp;$I125,$Y$11:$Y$108&amp;$AC$11:$AC$108,0),MATCH($C125,$AD$9:$AE$9,0)),"-")</f>
        <v>47.24</v>
      </c>
      <c r="P125" s="58" t="s">
        <v>131</v>
      </c>
      <c r="Q125" s="58" t="s">
        <v>131</v>
      </c>
      <c r="R125" s="100">
        <f t="shared" si="13"/>
        <v>46.324399999999997</v>
      </c>
      <c r="S125" s="58">
        <v>180</v>
      </c>
      <c r="T125" s="58">
        <v>168</v>
      </c>
      <c r="U125" s="58">
        <v>4</v>
      </c>
      <c r="V125" s="58">
        <v>13</v>
      </c>
      <c r="W125" s="50" t="str">
        <f t="shared" si="14"/>
        <v>-</v>
      </c>
      <c r="X125" s="50">
        <f t="shared" si="15"/>
        <v>12</v>
      </c>
    </row>
    <row r="126" spans="2:24" x14ac:dyDescent="0.3">
      <c r="B126" s="81" t="str">
        <f t="shared" si="9"/>
        <v>PF1 3/4-11</v>
      </c>
      <c r="C126" s="73" t="s">
        <v>216</v>
      </c>
      <c r="D126" s="73"/>
      <c r="E126" s="71" t="s">
        <v>319</v>
      </c>
      <c r="F126" s="82" t="s">
        <v>282</v>
      </c>
      <c r="G126" s="58">
        <v>11</v>
      </c>
      <c r="H126" s="71" t="s">
        <v>462</v>
      </c>
      <c r="I126" s="78" t="s">
        <v>329</v>
      </c>
      <c r="J126" s="58" t="s">
        <v>312</v>
      </c>
      <c r="K126" s="58" t="s">
        <v>493</v>
      </c>
      <c r="L126" s="82">
        <f t="shared" si="10"/>
        <v>53.746000000000002</v>
      </c>
      <c r="M126" s="85">
        <f t="shared" si="12"/>
        <v>2.3090000000000002</v>
      </c>
      <c r="N126" s="71">
        <v>55</v>
      </c>
      <c r="O126" s="100">
        <f t="array" ref="O126">IFERROR(INDEX($AD$11:$AE$108,MATCH($B126&amp;$I126,$Y$11:$Y$108&amp;$AC$11:$AC$108,0),MATCH($C126,$AD$9:$AE$9,0)),"-")</f>
        <v>53.19</v>
      </c>
      <c r="P126" s="58" t="s">
        <v>131</v>
      </c>
      <c r="Q126" s="58" t="s">
        <v>131</v>
      </c>
      <c r="R126" s="100">
        <f t="shared" si="13"/>
        <v>52.267400000000002</v>
      </c>
      <c r="S126" s="58">
        <v>180</v>
      </c>
      <c r="T126" s="58">
        <v>168</v>
      </c>
      <c r="U126" s="58">
        <v>5</v>
      </c>
      <c r="V126" s="58">
        <v>13</v>
      </c>
      <c r="W126" s="50" t="str">
        <f t="shared" si="14"/>
        <v>-</v>
      </c>
      <c r="X126" s="50">
        <f t="shared" si="15"/>
        <v>12</v>
      </c>
    </row>
    <row r="127" spans="2:24" x14ac:dyDescent="0.3">
      <c r="B127" s="81" t="str">
        <f t="shared" si="9"/>
        <v>PF2-11</v>
      </c>
      <c r="C127" s="73" t="s">
        <v>216</v>
      </c>
      <c r="D127" s="73"/>
      <c r="E127" s="71" t="s">
        <v>319</v>
      </c>
      <c r="F127" s="82" t="s">
        <v>58</v>
      </c>
      <c r="G127" s="58">
        <v>11</v>
      </c>
      <c r="H127" s="71" t="s">
        <v>462</v>
      </c>
      <c r="I127" s="78" t="s">
        <v>329</v>
      </c>
      <c r="J127" s="58" t="s">
        <v>312</v>
      </c>
      <c r="K127" s="58" t="s">
        <v>493</v>
      </c>
      <c r="L127" s="82">
        <f t="shared" si="10"/>
        <v>59.613999999999997</v>
      </c>
      <c r="M127" s="85">
        <f t="shared" si="12"/>
        <v>2.3090000000000002</v>
      </c>
      <c r="N127" s="71">
        <v>55</v>
      </c>
      <c r="O127" s="100">
        <f t="array" ref="O127">IFERROR(INDEX($AD$11:$AE$108,MATCH($B127&amp;$I127,$Y$11:$Y$108&amp;$AC$11:$AC$108,0),MATCH($C127,$AD$9:$AE$9,0)),"-")</f>
        <v>59.05</v>
      </c>
      <c r="P127" s="58" t="s">
        <v>131</v>
      </c>
      <c r="Q127" s="58" t="s">
        <v>131</v>
      </c>
      <c r="R127" s="100">
        <f t="shared" si="13"/>
        <v>58.135399999999997</v>
      </c>
      <c r="S127" s="58">
        <v>180</v>
      </c>
      <c r="T127" s="58">
        <v>168</v>
      </c>
      <c r="U127" s="58">
        <v>5</v>
      </c>
      <c r="V127" s="58">
        <v>13</v>
      </c>
      <c r="W127" s="50" t="str">
        <f t="shared" si="14"/>
        <v>-</v>
      </c>
      <c r="X127" s="50">
        <f t="shared" si="15"/>
        <v>12</v>
      </c>
    </row>
    <row r="128" spans="2:24" x14ac:dyDescent="0.3">
      <c r="B128" s="81" t="str">
        <f t="shared" si="9"/>
        <v>PF2 1/4-11</v>
      </c>
      <c r="C128" s="73" t="s">
        <v>216</v>
      </c>
      <c r="D128" s="73"/>
      <c r="E128" s="71" t="s">
        <v>319</v>
      </c>
      <c r="F128" s="82" t="s">
        <v>59</v>
      </c>
      <c r="G128" s="58">
        <v>11</v>
      </c>
      <c r="H128" s="71" t="s">
        <v>462</v>
      </c>
      <c r="I128" s="78" t="s">
        <v>329</v>
      </c>
      <c r="J128" s="58" t="s">
        <v>312</v>
      </c>
      <c r="K128" s="58" t="s">
        <v>493</v>
      </c>
      <c r="L128" s="82">
        <f t="shared" si="10"/>
        <v>65.709999999999994</v>
      </c>
      <c r="M128" s="85">
        <f t="shared" si="12"/>
        <v>2.3090000000000002</v>
      </c>
      <c r="N128" s="71">
        <v>55</v>
      </c>
      <c r="O128" s="100">
        <f t="array" ref="O128">IFERROR(INDEX($AD$11:$AE$108,MATCH($B128&amp;$I128,$Y$11:$Y$108&amp;$AC$11:$AC$108,0),MATCH($C128,$AD$9:$AE$9,0)),"-")</f>
        <v>65.19</v>
      </c>
      <c r="P128" s="58" t="s">
        <v>131</v>
      </c>
      <c r="Q128" s="58" t="s">
        <v>131</v>
      </c>
      <c r="R128" s="100">
        <f t="shared" si="13"/>
        <v>64.231399999999994</v>
      </c>
      <c r="S128" s="58">
        <v>217</v>
      </c>
      <c r="T128" s="58">
        <v>205</v>
      </c>
      <c r="U128" s="58">
        <v>5</v>
      </c>
      <c r="V128" s="58">
        <v>13</v>
      </c>
      <c r="W128" s="50" t="str">
        <f t="shared" si="14"/>
        <v>-</v>
      </c>
      <c r="X128" s="50">
        <f t="shared" si="15"/>
        <v>12</v>
      </c>
    </row>
    <row r="129" spans="2:24" x14ac:dyDescent="0.3">
      <c r="B129" s="81" t="str">
        <f t="shared" si="9"/>
        <v>PF2 1/2-11</v>
      </c>
      <c r="C129" s="73" t="s">
        <v>216</v>
      </c>
      <c r="D129" s="73"/>
      <c r="E129" s="71" t="s">
        <v>319</v>
      </c>
      <c r="F129" s="82" t="s">
        <v>60</v>
      </c>
      <c r="G129" s="58">
        <v>11</v>
      </c>
      <c r="H129" s="71" t="s">
        <v>462</v>
      </c>
      <c r="I129" s="78" t="s">
        <v>329</v>
      </c>
      <c r="J129" s="58" t="s">
        <v>312</v>
      </c>
      <c r="K129" s="58" t="s">
        <v>493</v>
      </c>
      <c r="L129" s="82">
        <f t="shared" si="10"/>
        <v>75.183999999999997</v>
      </c>
      <c r="M129" s="85">
        <f t="shared" si="12"/>
        <v>2.3090000000000002</v>
      </c>
      <c r="N129" s="71">
        <v>55</v>
      </c>
      <c r="O129" s="100">
        <f t="array" ref="O129">IFERROR(INDEX($AD$11:$AE$108,MATCH($B129&amp;$I129,$Y$11:$Y$108&amp;$AC$11:$AC$108,0),MATCH($C129,$AD$9:$AE$9,0)),"-")</f>
        <v>74.66</v>
      </c>
      <c r="P129" s="58" t="s">
        <v>131</v>
      </c>
      <c r="Q129" s="58" t="s">
        <v>131</v>
      </c>
      <c r="R129" s="100">
        <f t="shared" si="13"/>
        <v>73.705399999999997</v>
      </c>
      <c r="S129" s="58">
        <v>217</v>
      </c>
      <c r="T129" s="58">
        <v>205</v>
      </c>
      <c r="U129" s="58">
        <v>5</v>
      </c>
      <c r="V129" s="58">
        <v>13</v>
      </c>
      <c r="W129" s="50" t="str">
        <f t="shared" si="14"/>
        <v>-</v>
      </c>
      <c r="X129" s="50">
        <f t="shared" si="15"/>
        <v>12</v>
      </c>
    </row>
    <row r="130" spans="2:24" x14ac:dyDescent="0.3">
      <c r="B130" s="81" t="str">
        <f t="shared" si="9"/>
        <v>PF2 3/4-11</v>
      </c>
      <c r="C130" s="73" t="s">
        <v>216</v>
      </c>
      <c r="D130" s="73"/>
      <c r="E130" s="71" t="s">
        <v>319</v>
      </c>
      <c r="F130" s="82" t="s">
        <v>287</v>
      </c>
      <c r="G130" s="58">
        <v>11</v>
      </c>
      <c r="H130" s="71" t="s">
        <v>462</v>
      </c>
      <c r="I130" s="78" t="s">
        <v>329</v>
      </c>
      <c r="J130" s="58" t="s">
        <v>312</v>
      </c>
      <c r="K130" s="58" t="s">
        <v>493</v>
      </c>
      <c r="L130" s="82">
        <f t="shared" si="10"/>
        <v>81.534000000000006</v>
      </c>
      <c r="M130" s="85">
        <f t="shared" si="12"/>
        <v>2.3090000000000002</v>
      </c>
      <c r="N130" s="71">
        <v>55</v>
      </c>
      <c r="O130" s="100">
        <f t="array" ref="O130">IFERROR(INDEX($AD$11:$AE$108,MATCH($B130&amp;$I130,$Y$11:$Y$108&amp;$AC$11:$AC$108,0),MATCH($C130,$AD$9:$AE$9,0)),"-")</f>
        <v>81.010000000000005</v>
      </c>
      <c r="P130" s="58" t="s">
        <v>131</v>
      </c>
      <c r="Q130" s="58" t="s">
        <v>131</v>
      </c>
      <c r="R130" s="100">
        <f t="shared" si="13"/>
        <v>80.055400000000006</v>
      </c>
      <c r="S130" s="58">
        <v>217</v>
      </c>
      <c r="T130" s="58">
        <v>203</v>
      </c>
      <c r="U130" s="58">
        <v>5</v>
      </c>
      <c r="V130" s="58">
        <v>13</v>
      </c>
      <c r="W130" s="50" t="str">
        <f t="shared" si="14"/>
        <v>-</v>
      </c>
      <c r="X130" s="50">
        <f t="shared" si="15"/>
        <v>14</v>
      </c>
    </row>
    <row r="131" spans="2:24" x14ac:dyDescent="0.3">
      <c r="B131" s="81" t="str">
        <f t="shared" si="9"/>
        <v>PF3-11</v>
      </c>
      <c r="C131" s="73" t="s">
        <v>216</v>
      </c>
      <c r="D131" s="73"/>
      <c r="E131" s="71" t="s">
        <v>319</v>
      </c>
      <c r="F131" s="82" t="s">
        <v>80</v>
      </c>
      <c r="G131" s="58">
        <v>11</v>
      </c>
      <c r="H131" s="71" t="s">
        <v>462</v>
      </c>
      <c r="I131" s="78" t="s">
        <v>329</v>
      </c>
      <c r="J131" s="58" t="s">
        <v>312</v>
      </c>
      <c r="K131" s="58" t="s">
        <v>493</v>
      </c>
      <c r="L131" s="82">
        <f t="shared" si="10"/>
        <v>87.884</v>
      </c>
      <c r="M131" s="85">
        <f t="shared" si="12"/>
        <v>2.3090000000000002</v>
      </c>
      <c r="N131" s="71">
        <v>55</v>
      </c>
      <c r="O131" s="100">
        <f t="array" ref="O131">IFERROR(INDEX($AD$11:$AE$108,MATCH($B131&amp;$I131,$Y$11:$Y$108&amp;$AC$11:$AC$108,0),MATCH($C131,$AD$9:$AE$9,0)),"-")</f>
        <v>87.36</v>
      </c>
      <c r="P131" s="58" t="s">
        <v>131</v>
      </c>
      <c r="Q131" s="58" t="s">
        <v>131</v>
      </c>
      <c r="R131" s="100">
        <f t="shared" si="13"/>
        <v>86.4054</v>
      </c>
      <c r="S131" s="58">
        <v>217</v>
      </c>
      <c r="T131" s="58">
        <v>203</v>
      </c>
      <c r="U131" s="58">
        <v>5</v>
      </c>
      <c r="V131" s="58">
        <v>13</v>
      </c>
      <c r="W131" s="50" t="str">
        <f t="shared" si="14"/>
        <v>-</v>
      </c>
      <c r="X131" s="50">
        <f t="shared" si="15"/>
        <v>14</v>
      </c>
    </row>
    <row r="132" spans="2:24" x14ac:dyDescent="0.3">
      <c r="B132" s="81" t="str">
        <f t="shared" si="9"/>
        <v>PF3 1/2-11</v>
      </c>
      <c r="C132" s="73" t="s">
        <v>216</v>
      </c>
      <c r="D132" s="73"/>
      <c r="E132" s="71" t="s">
        <v>319</v>
      </c>
      <c r="F132" s="82" t="s">
        <v>290</v>
      </c>
      <c r="G132" s="58">
        <v>11</v>
      </c>
      <c r="H132" s="71" t="s">
        <v>462</v>
      </c>
      <c r="I132" s="78" t="s">
        <v>329</v>
      </c>
      <c r="J132" s="58" t="s">
        <v>312</v>
      </c>
      <c r="K132" s="58" t="s">
        <v>493</v>
      </c>
      <c r="L132" s="82">
        <f t="shared" si="10"/>
        <v>100.33</v>
      </c>
      <c r="M132" s="85">
        <f t="shared" si="12"/>
        <v>2.3090000000000002</v>
      </c>
      <c r="N132" s="71">
        <v>55</v>
      </c>
      <c r="O132" s="100">
        <f t="array" ref="O132">IFERROR(INDEX($AD$11:$AE$108,MATCH($B132&amp;$I132,$Y$11:$Y$108&amp;$AC$11:$AC$108,0),MATCH($C132,$AD$9:$AE$9,0)),"-")</f>
        <v>99.81</v>
      </c>
      <c r="P132" s="58" t="s">
        <v>131</v>
      </c>
      <c r="Q132" s="58" t="s">
        <v>131</v>
      </c>
      <c r="R132" s="100">
        <f t="shared" si="13"/>
        <v>98.851399999999998</v>
      </c>
      <c r="S132" s="58">
        <v>217</v>
      </c>
      <c r="T132" s="58">
        <v>203</v>
      </c>
      <c r="U132" s="58">
        <v>5</v>
      </c>
      <c r="V132" s="58">
        <v>13</v>
      </c>
      <c r="W132" s="50" t="str">
        <f t="shared" si="14"/>
        <v>-</v>
      </c>
      <c r="X132" s="50">
        <f t="shared" si="15"/>
        <v>14</v>
      </c>
    </row>
    <row r="133" spans="2:24" x14ac:dyDescent="0.3">
      <c r="B133" s="81" t="str">
        <f t="shared" si="9"/>
        <v>PF4-11</v>
      </c>
      <c r="C133" s="73" t="s">
        <v>216</v>
      </c>
      <c r="D133" s="73"/>
      <c r="E133" s="71" t="s">
        <v>319</v>
      </c>
      <c r="F133" s="82" t="s">
        <v>292</v>
      </c>
      <c r="G133" s="58">
        <v>11</v>
      </c>
      <c r="H133" s="71" t="s">
        <v>462</v>
      </c>
      <c r="I133" s="78" t="s">
        <v>329</v>
      </c>
      <c r="J133" s="58" t="s">
        <v>312</v>
      </c>
      <c r="K133" s="58" t="s">
        <v>493</v>
      </c>
      <c r="L133" s="82">
        <f t="shared" si="10"/>
        <v>113.03</v>
      </c>
      <c r="M133" s="85">
        <f t="shared" si="12"/>
        <v>2.3090000000000002</v>
      </c>
      <c r="N133" s="71">
        <v>55</v>
      </c>
      <c r="O133" s="100">
        <f t="array" ref="O133">IFERROR(INDEX($AD$11:$AE$108,MATCH($B133&amp;$I133,$Y$11:$Y$108&amp;$AC$11:$AC$108,0),MATCH($C133,$AD$9:$AE$9,0)),"-")</f>
        <v>112.51</v>
      </c>
      <c r="P133" s="58" t="s">
        <v>131</v>
      </c>
      <c r="Q133" s="58" t="s">
        <v>131</v>
      </c>
      <c r="R133" s="100">
        <f t="shared" si="13"/>
        <v>111.5514</v>
      </c>
      <c r="S133" s="58">
        <v>217</v>
      </c>
      <c r="T133" s="58">
        <v>201</v>
      </c>
      <c r="U133" s="58">
        <v>5</v>
      </c>
      <c r="V133" s="58">
        <v>13</v>
      </c>
      <c r="W133" s="50" t="str">
        <f t="shared" si="14"/>
        <v>-</v>
      </c>
      <c r="X133" s="50">
        <f t="shared" si="15"/>
        <v>16</v>
      </c>
    </row>
    <row r="134" spans="2:24" x14ac:dyDescent="0.3">
      <c r="B134" s="81" t="str">
        <f t="shared" si="9"/>
        <v>PF4 1/2-11</v>
      </c>
      <c r="C134" s="73" t="s">
        <v>216</v>
      </c>
      <c r="D134" s="73"/>
      <c r="E134" s="71" t="s">
        <v>319</v>
      </c>
      <c r="F134" s="82" t="s">
        <v>294</v>
      </c>
      <c r="G134" s="58">
        <v>11</v>
      </c>
      <c r="H134" s="71" t="s">
        <v>462</v>
      </c>
      <c r="I134" s="78" t="s">
        <v>329</v>
      </c>
      <c r="J134" s="58" t="s">
        <v>312</v>
      </c>
      <c r="K134" s="58" t="s">
        <v>493</v>
      </c>
      <c r="L134" s="82">
        <f t="shared" si="10"/>
        <v>125.73</v>
      </c>
      <c r="M134" s="85">
        <f t="shared" si="12"/>
        <v>2.3090000000000002</v>
      </c>
      <c r="N134" s="71">
        <v>55</v>
      </c>
      <c r="O134" s="100">
        <f t="array" ref="O134">IFERROR(INDEX($AD$11:$AE$108,MATCH($B134&amp;$I134,$Y$11:$Y$108&amp;$AC$11:$AC$108,0),MATCH($C134,$AD$9:$AE$9,0)),"-")</f>
        <v>125.21</v>
      </c>
      <c r="P134" s="58" t="s">
        <v>131</v>
      </c>
      <c r="Q134" s="58" t="s">
        <v>131</v>
      </c>
      <c r="R134" s="100">
        <f t="shared" si="13"/>
        <v>124.2514</v>
      </c>
      <c r="S134" s="58">
        <v>217</v>
      </c>
      <c r="T134" s="58">
        <v>201</v>
      </c>
      <c r="U134" s="58">
        <v>5</v>
      </c>
      <c r="V134" s="58">
        <v>13</v>
      </c>
      <c r="W134" s="50" t="str">
        <f t="shared" si="14"/>
        <v>-</v>
      </c>
      <c r="X134" s="50">
        <f t="shared" si="15"/>
        <v>16</v>
      </c>
    </row>
    <row r="135" spans="2:24" x14ac:dyDescent="0.3">
      <c r="B135" s="81" t="str">
        <f t="shared" si="9"/>
        <v>PF5-11</v>
      </c>
      <c r="C135" s="73" t="s">
        <v>216</v>
      </c>
      <c r="D135" s="73"/>
      <c r="E135" s="71" t="s">
        <v>319</v>
      </c>
      <c r="F135" s="82" t="s">
        <v>296</v>
      </c>
      <c r="G135" s="58">
        <v>11</v>
      </c>
      <c r="H135" s="71" t="s">
        <v>462</v>
      </c>
      <c r="I135" s="78" t="s">
        <v>329</v>
      </c>
      <c r="J135" s="58" t="s">
        <v>312</v>
      </c>
      <c r="K135" s="58" t="s">
        <v>493</v>
      </c>
      <c r="L135" s="82">
        <f t="shared" si="10"/>
        <v>138.43</v>
      </c>
      <c r="M135" s="85">
        <f t="shared" si="12"/>
        <v>2.3090000000000002</v>
      </c>
      <c r="N135" s="71">
        <v>55</v>
      </c>
      <c r="O135" s="100">
        <f t="array" ref="O135">IFERROR(INDEX($AD$11:$AE$108,MATCH($B135&amp;$I135,$Y$11:$Y$108&amp;$AC$11:$AC$108,0),MATCH($C135,$AD$9:$AE$9,0)),"-")</f>
        <v>137.91</v>
      </c>
      <c r="P135" s="58" t="s">
        <v>131</v>
      </c>
      <c r="Q135" s="58" t="s">
        <v>131</v>
      </c>
      <c r="R135" s="100">
        <f t="shared" si="13"/>
        <v>136.95140000000001</v>
      </c>
      <c r="S135" s="58">
        <v>217</v>
      </c>
      <c r="T135" s="58">
        <v>201</v>
      </c>
      <c r="U135" s="58">
        <v>5</v>
      </c>
      <c r="V135" s="58">
        <v>13</v>
      </c>
      <c r="W135" s="50" t="str">
        <f t="shared" si="14"/>
        <v>-</v>
      </c>
      <c r="X135" s="50">
        <f t="shared" si="15"/>
        <v>16</v>
      </c>
    </row>
    <row r="136" spans="2:24" x14ac:dyDescent="0.3">
      <c r="B136" s="81" t="str">
        <f t="shared" si="9"/>
        <v>PF5 1/2-11</v>
      </c>
      <c r="C136" s="73" t="s">
        <v>216</v>
      </c>
      <c r="D136" s="73"/>
      <c r="E136" s="71" t="s">
        <v>319</v>
      </c>
      <c r="F136" s="82" t="s">
        <v>298</v>
      </c>
      <c r="G136" s="58">
        <v>11</v>
      </c>
      <c r="H136" s="71" t="s">
        <v>462</v>
      </c>
      <c r="I136" s="78" t="s">
        <v>329</v>
      </c>
      <c r="J136" s="58" t="s">
        <v>312</v>
      </c>
      <c r="K136" s="58" t="s">
        <v>493</v>
      </c>
      <c r="L136" s="82">
        <f t="shared" si="10"/>
        <v>151.13</v>
      </c>
      <c r="M136" s="85">
        <f t="shared" si="12"/>
        <v>2.3090000000000002</v>
      </c>
      <c r="N136" s="71">
        <v>55</v>
      </c>
      <c r="O136" s="100">
        <f t="array" ref="O136">IFERROR(INDEX($AD$11:$AE$108,MATCH($B136&amp;$I136,$Y$11:$Y$108&amp;$AC$11:$AC$108,0),MATCH($C136,$AD$9:$AE$9,0)),"-")</f>
        <v>150.61000000000001</v>
      </c>
      <c r="P136" s="58" t="s">
        <v>131</v>
      </c>
      <c r="Q136" s="58" t="s">
        <v>131</v>
      </c>
      <c r="R136" s="100">
        <f t="shared" si="13"/>
        <v>149.6514</v>
      </c>
      <c r="S136" s="58">
        <v>217</v>
      </c>
      <c r="T136" s="58">
        <v>199</v>
      </c>
      <c r="U136" s="58">
        <v>5</v>
      </c>
      <c r="V136" s="58">
        <v>13</v>
      </c>
      <c r="W136" s="50" t="str">
        <f t="shared" si="14"/>
        <v>-</v>
      </c>
      <c r="X136" s="50">
        <f t="shared" si="15"/>
        <v>18</v>
      </c>
    </row>
    <row r="137" spans="2:24" x14ac:dyDescent="0.3">
      <c r="B137" s="81" t="str">
        <f t="shared" si="9"/>
        <v>PF6-11</v>
      </c>
      <c r="C137" s="73" t="s">
        <v>216</v>
      </c>
      <c r="D137" s="73"/>
      <c r="E137" s="71" t="s">
        <v>319</v>
      </c>
      <c r="F137" s="82" t="s">
        <v>300</v>
      </c>
      <c r="G137" s="58">
        <v>11</v>
      </c>
      <c r="H137" s="71" t="s">
        <v>462</v>
      </c>
      <c r="I137" s="78" t="s">
        <v>329</v>
      </c>
      <c r="J137" s="58" t="s">
        <v>312</v>
      </c>
      <c r="K137" s="58" t="s">
        <v>493</v>
      </c>
      <c r="L137" s="82">
        <f t="shared" si="10"/>
        <v>163.83000000000001</v>
      </c>
      <c r="M137" s="85">
        <f t="shared" si="12"/>
        <v>2.3090000000000002</v>
      </c>
      <c r="N137" s="71">
        <v>55</v>
      </c>
      <c r="O137" s="100">
        <f t="array" ref="O137">IFERROR(INDEX($AD$11:$AE$108,MATCH($B137&amp;$I137,$Y$11:$Y$108&amp;$AC$11:$AC$108,0),MATCH($C137,$AD$9:$AE$9,0)),"-")</f>
        <v>163.31</v>
      </c>
      <c r="P137" s="58" t="s">
        <v>131</v>
      </c>
      <c r="Q137" s="58" t="s">
        <v>131</v>
      </c>
      <c r="R137" s="100">
        <f t="shared" si="13"/>
        <v>162.35140000000001</v>
      </c>
      <c r="S137" s="58">
        <v>217</v>
      </c>
      <c r="T137" s="58">
        <v>199</v>
      </c>
      <c r="U137" s="58">
        <v>5</v>
      </c>
      <c r="V137" s="58">
        <v>13</v>
      </c>
      <c r="W137" s="50" t="str">
        <f t="shared" si="14"/>
        <v>-</v>
      </c>
      <c r="X137" s="50">
        <f t="shared" si="15"/>
        <v>18</v>
      </c>
    </row>
    <row r="138" spans="2:24" x14ac:dyDescent="0.3">
      <c r="B138" s="81" t="str">
        <f t="shared" si="9"/>
        <v>PF7-11</v>
      </c>
      <c r="C138" s="73" t="s">
        <v>216</v>
      </c>
      <c r="D138" s="73"/>
      <c r="E138" s="71" t="s">
        <v>319</v>
      </c>
      <c r="F138" s="82" t="s">
        <v>320</v>
      </c>
      <c r="G138" s="58">
        <v>11</v>
      </c>
      <c r="H138" s="71" t="s">
        <v>462</v>
      </c>
      <c r="I138" s="78" t="s">
        <v>329</v>
      </c>
      <c r="J138" s="58" t="s">
        <v>312</v>
      </c>
      <c r="K138" s="58" t="s">
        <v>493</v>
      </c>
      <c r="L138" s="82">
        <f t="shared" si="10"/>
        <v>189.23</v>
      </c>
      <c r="M138" s="85">
        <f t="shared" si="12"/>
        <v>2.3090000000000002</v>
      </c>
      <c r="N138" s="71">
        <v>55</v>
      </c>
      <c r="O138" s="100">
        <f t="array" ref="O138">IFERROR(INDEX($AD$11:$AE$108,MATCH($B138&amp;$I138,$Y$11:$Y$108&amp;$AC$11:$AC$108,0),MATCH($C138,$AD$9:$AE$9,0)),"-")</f>
        <v>188.81</v>
      </c>
      <c r="P138" s="58" t="s">
        <v>131</v>
      </c>
      <c r="Q138" s="58" t="s">
        <v>131</v>
      </c>
      <c r="R138" s="100">
        <f t="shared" si="13"/>
        <v>187.75139999999999</v>
      </c>
      <c r="S138" s="58">
        <v>318</v>
      </c>
      <c r="T138" s="58">
        <v>298</v>
      </c>
      <c r="U138" s="58">
        <v>5</v>
      </c>
      <c r="V138" s="58">
        <v>13</v>
      </c>
      <c r="W138" s="50" t="str">
        <f t="shared" si="14"/>
        <v>-</v>
      </c>
      <c r="X138" s="50">
        <f t="shared" si="15"/>
        <v>20</v>
      </c>
    </row>
    <row r="139" spans="2:24" x14ac:dyDescent="0.3">
      <c r="B139" s="81" t="str">
        <f t="shared" ref="B139:B202" si="16">CONCATENATE(E139,F139,"-",G139)</f>
        <v>PF8-11</v>
      </c>
      <c r="C139" s="73" t="s">
        <v>216</v>
      </c>
      <c r="D139" s="73"/>
      <c r="E139" s="71" t="s">
        <v>319</v>
      </c>
      <c r="F139" s="82" t="s">
        <v>321</v>
      </c>
      <c r="G139" s="58">
        <v>11</v>
      </c>
      <c r="H139" s="71" t="s">
        <v>462</v>
      </c>
      <c r="I139" s="78" t="s">
        <v>329</v>
      </c>
      <c r="J139" s="58" t="s">
        <v>312</v>
      </c>
      <c r="K139" s="58" t="s">
        <v>493</v>
      </c>
      <c r="L139" s="82">
        <f t="shared" ref="L139:L202" si="17">INDEX(AH$11:AH$39,MATCH(F139,AG$11:AG$39,0))</f>
        <v>214.63</v>
      </c>
      <c r="M139" s="85">
        <f t="shared" si="12"/>
        <v>2.3090000000000002</v>
      </c>
      <c r="N139" s="71">
        <v>55</v>
      </c>
      <c r="O139" s="100">
        <f t="array" ref="O139">IFERROR(INDEX($AD$11:$AE$108,MATCH($B139&amp;$I139,$Y$11:$Y$108&amp;$AC$11:$AC$108,0),MATCH($C139,$AD$9:$AE$9,0)),"-")</f>
        <v>214.21</v>
      </c>
      <c r="P139" s="58" t="s">
        <v>131</v>
      </c>
      <c r="Q139" s="58" t="s">
        <v>131</v>
      </c>
      <c r="R139" s="100">
        <f t="shared" si="13"/>
        <v>213.1514</v>
      </c>
      <c r="S139" s="58">
        <v>318</v>
      </c>
      <c r="T139" s="58">
        <v>296</v>
      </c>
      <c r="U139" s="58">
        <v>5</v>
      </c>
      <c r="V139" s="58">
        <v>13</v>
      </c>
      <c r="W139" s="50" t="str">
        <f t="shared" si="14"/>
        <v>-</v>
      </c>
      <c r="X139" s="50">
        <f t="shared" si="15"/>
        <v>22</v>
      </c>
    </row>
    <row r="140" spans="2:24" x14ac:dyDescent="0.3">
      <c r="B140" s="81" t="str">
        <f t="shared" si="16"/>
        <v>PF9-11</v>
      </c>
      <c r="C140" s="73" t="s">
        <v>216</v>
      </c>
      <c r="D140" s="73"/>
      <c r="E140" s="71" t="s">
        <v>319</v>
      </c>
      <c r="F140" s="82" t="s">
        <v>85</v>
      </c>
      <c r="G140" s="58">
        <v>11</v>
      </c>
      <c r="H140" s="71" t="s">
        <v>462</v>
      </c>
      <c r="I140" s="78" t="s">
        <v>329</v>
      </c>
      <c r="J140" s="58" t="s">
        <v>312</v>
      </c>
      <c r="K140" s="58" t="s">
        <v>493</v>
      </c>
      <c r="L140" s="82">
        <f t="shared" si="17"/>
        <v>240.03</v>
      </c>
      <c r="M140" s="85">
        <f t="shared" ref="M140:M203" si="18">ROUND(25.4/G140,3)</f>
        <v>2.3090000000000002</v>
      </c>
      <c r="N140" s="71">
        <v>55</v>
      </c>
      <c r="O140" s="100">
        <f t="array" ref="O140">IFERROR(INDEX($AD$11:$AE$108,MATCH($B140&amp;$I140,$Y$11:$Y$108&amp;$AC$11:$AC$108,0),MATCH($C140,$AD$9:$AE$9,0)),"-")</f>
        <v>239.61</v>
      </c>
      <c r="P140" s="58" t="s">
        <v>131</v>
      </c>
      <c r="Q140" s="58" t="s">
        <v>131</v>
      </c>
      <c r="R140" s="100">
        <f t="shared" ref="R140:R203" si="19">ROUND(L140-0.640327/G140*25.4,4)</f>
        <v>238.5514</v>
      </c>
      <c r="S140" s="58">
        <v>318</v>
      </c>
      <c r="T140" s="58">
        <v>296</v>
      </c>
      <c r="U140" s="58">
        <v>5</v>
      </c>
      <c r="V140" s="58">
        <v>13</v>
      </c>
      <c r="W140" s="50" t="str">
        <f t="shared" ref="W140:W203" si="20">IF(P140="-","-",P140-Q140)</f>
        <v>-</v>
      </c>
      <c r="X140" s="50">
        <f t="shared" ref="X140:X203" si="21">S140-T140</f>
        <v>22</v>
      </c>
    </row>
    <row r="141" spans="2:24" x14ac:dyDescent="0.3">
      <c r="B141" s="81" t="str">
        <f t="shared" si="16"/>
        <v>PF10-11</v>
      </c>
      <c r="C141" s="73" t="s">
        <v>216</v>
      </c>
      <c r="D141" s="73"/>
      <c r="E141" s="71" t="s">
        <v>319</v>
      </c>
      <c r="F141" s="82" t="s">
        <v>322</v>
      </c>
      <c r="G141" s="58">
        <v>11</v>
      </c>
      <c r="H141" s="71" t="s">
        <v>462</v>
      </c>
      <c r="I141" s="78" t="s">
        <v>329</v>
      </c>
      <c r="J141" s="58" t="s">
        <v>312</v>
      </c>
      <c r="K141" s="58" t="s">
        <v>493</v>
      </c>
      <c r="L141" s="82">
        <f t="shared" si="17"/>
        <v>265.43</v>
      </c>
      <c r="M141" s="85">
        <f t="shared" si="18"/>
        <v>2.3090000000000002</v>
      </c>
      <c r="N141" s="71">
        <v>55</v>
      </c>
      <c r="O141" s="100">
        <f t="array" ref="O141">IFERROR(INDEX($AD$11:$AE$108,MATCH($B141&amp;$I141,$Y$11:$Y$108&amp;$AC$11:$AC$108,0),MATCH($C141,$AD$9:$AE$9,0)),"-")</f>
        <v>265.01</v>
      </c>
      <c r="P141" s="58" t="s">
        <v>131</v>
      </c>
      <c r="Q141" s="58" t="s">
        <v>131</v>
      </c>
      <c r="R141" s="100">
        <f t="shared" si="19"/>
        <v>263.95139999999998</v>
      </c>
      <c r="S141" s="58">
        <v>318</v>
      </c>
      <c r="T141" s="58">
        <v>294</v>
      </c>
      <c r="U141" s="58">
        <v>5</v>
      </c>
      <c r="V141" s="58">
        <v>13</v>
      </c>
      <c r="W141" s="50" t="str">
        <f t="shared" si="20"/>
        <v>-</v>
      </c>
      <c r="X141" s="50">
        <f t="shared" si="21"/>
        <v>24</v>
      </c>
    </row>
    <row r="142" spans="2:24" x14ac:dyDescent="0.3">
      <c r="B142" s="81" t="str">
        <f t="shared" si="16"/>
        <v>PF12-11</v>
      </c>
      <c r="C142" s="73" t="s">
        <v>216</v>
      </c>
      <c r="D142" s="73"/>
      <c r="E142" s="71" t="s">
        <v>319</v>
      </c>
      <c r="F142" s="82" t="s">
        <v>323</v>
      </c>
      <c r="G142" s="58">
        <v>11</v>
      </c>
      <c r="H142" s="71" t="s">
        <v>462</v>
      </c>
      <c r="I142" s="78" t="s">
        <v>329</v>
      </c>
      <c r="J142" s="58" t="s">
        <v>312</v>
      </c>
      <c r="K142" s="58" t="s">
        <v>493</v>
      </c>
      <c r="L142" s="82">
        <f t="shared" si="17"/>
        <v>316.23</v>
      </c>
      <c r="M142" s="85">
        <f t="shared" si="18"/>
        <v>2.3090000000000002</v>
      </c>
      <c r="N142" s="71">
        <v>55</v>
      </c>
      <c r="O142" s="100">
        <f t="array" ref="O142">IFERROR(INDEX($AD$11:$AE$108,MATCH($B142&amp;$I142,$Y$11:$Y$108&amp;$AC$11:$AC$108,0),MATCH($C142,$AD$9:$AE$9,0)),"-")</f>
        <v>315.89</v>
      </c>
      <c r="P142" s="58" t="s">
        <v>131</v>
      </c>
      <c r="Q142" s="58" t="s">
        <v>131</v>
      </c>
      <c r="R142" s="100">
        <f t="shared" si="19"/>
        <v>314.75139999999999</v>
      </c>
      <c r="S142" s="58">
        <v>397</v>
      </c>
      <c r="T142" s="58">
        <v>369</v>
      </c>
      <c r="U142" s="58">
        <v>6</v>
      </c>
      <c r="V142" s="58">
        <v>13</v>
      </c>
      <c r="W142" s="50" t="str">
        <f t="shared" si="20"/>
        <v>-</v>
      </c>
      <c r="X142" s="50">
        <f t="shared" si="21"/>
        <v>28</v>
      </c>
    </row>
    <row r="143" spans="2:24" x14ac:dyDescent="0.3">
      <c r="B143" s="83" t="str">
        <f t="shared" si="16"/>
        <v>PF 1/8-28</v>
      </c>
      <c r="C143" s="77" t="s">
        <v>216</v>
      </c>
      <c r="D143" s="77"/>
      <c r="E143" s="74" t="s">
        <v>319</v>
      </c>
      <c r="F143" s="84" t="s">
        <v>302</v>
      </c>
      <c r="G143" s="75">
        <v>28</v>
      </c>
      <c r="H143" s="74" t="s">
        <v>465</v>
      </c>
      <c r="I143" s="80" t="s">
        <v>330</v>
      </c>
      <c r="J143" s="75" t="s">
        <v>312</v>
      </c>
      <c r="K143" s="58" t="s">
        <v>493</v>
      </c>
      <c r="L143" s="84">
        <f t="shared" si="17"/>
        <v>9.7279999999999998</v>
      </c>
      <c r="M143" s="85">
        <f t="shared" si="18"/>
        <v>0.90700000000000003</v>
      </c>
      <c r="N143" s="74">
        <v>55</v>
      </c>
      <c r="O143" s="101">
        <f t="array" ref="O143">IFERROR(INDEX($AD$11:$AE$108,MATCH($B143&amp;$I143,$Y$11:$Y$108&amp;$AC$11:$AC$108,0),MATCH($C143,$AD$9:$AE$9,0)),"-")</f>
        <v>9.6</v>
      </c>
      <c r="P143" s="75" t="s">
        <v>131</v>
      </c>
      <c r="Q143" s="75" t="s">
        <v>131</v>
      </c>
      <c r="R143" s="101">
        <f t="shared" si="19"/>
        <v>9.1471</v>
      </c>
      <c r="S143" s="75">
        <v>214</v>
      </c>
      <c r="T143" s="75">
        <v>206</v>
      </c>
      <c r="U143" s="75">
        <v>4</v>
      </c>
      <c r="V143" s="75">
        <v>24</v>
      </c>
      <c r="W143" s="50" t="str">
        <f t="shared" si="20"/>
        <v>-</v>
      </c>
      <c r="X143" s="50">
        <f t="shared" si="21"/>
        <v>8</v>
      </c>
    </row>
    <row r="144" spans="2:24" x14ac:dyDescent="0.3">
      <c r="B144" s="83" t="str">
        <f t="shared" si="16"/>
        <v>PF 1/4-19</v>
      </c>
      <c r="C144" s="77" t="s">
        <v>216</v>
      </c>
      <c r="D144" s="77"/>
      <c r="E144" s="74" t="s">
        <v>319</v>
      </c>
      <c r="F144" s="84" t="s">
        <v>303</v>
      </c>
      <c r="G144" s="75">
        <v>19</v>
      </c>
      <c r="H144" s="74" t="s">
        <v>465</v>
      </c>
      <c r="I144" s="80" t="s">
        <v>330</v>
      </c>
      <c r="J144" s="75" t="s">
        <v>312</v>
      </c>
      <c r="K144" s="58" t="s">
        <v>493</v>
      </c>
      <c r="L144" s="84">
        <f t="shared" si="17"/>
        <v>13.157</v>
      </c>
      <c r="M144" s="85">
        <f t="shared" si="18"/>
        <v>1.337</v>
      </c>
      <c r="N144" s="74">
        <v>55</v>
      </c>
      <c r="O144" s="101">
        <f t="array" ref="O144">IFERROR(INDEX($AD$11:$AE$108,MATCH($B144&amp;$I144,$Y$11:$Y$108&amp;$AC$11:$AC$108,0),MATCH($C144,$AD$9:$AE$9,0)),"-")</f>
        <v>12.96</v>
      </c>
      <c r="P144" s="75" t="s">
        <v>131</v>
      </c>
      <c r="Q144" s="75" t="s">
        <v>131</v>
      </c>
      <c r="R144" s="101">
        <f t="shared" si="19"/>
        <v>12.301</v>
      </c>
      <c r="S144" s="75">
        <v>250</v>
      </c>
      <c r="T144" s="75">
        <v>240</v>
      </c>
      <c r="U144" s="75">
        <v>4</v>
      </c>
      <c r="V144" s="75">
        <v>18</v>
      </c>
      <c r="W144" s="50" t="str">
        <f t="shared" si="20"/>
        <v>-</v>
      </c>
      <c r="X144" s="50">
        <f t="shared" si="21"/>
        <v>10</v>
      </c>
    </row>
    <row r="145" spans="2:24" x14ac:dyDescent="0.3">
      <c r="B145" s="83" t="str">
        <f t="shared" si="16"/>
        <v>PF 3/8-19</v>
      </c>
      <c r="C145" s="77" t="s">
        <v>216</v>
      </c>
      <c r="D145" s="77"/>
      <c r="E145" s="74" t="s">
        <v>319</v>
      </c>
      <c r="F145" s="84" t="s">
        <v>304</v>
      </c>
      <c r="G145" s="75">
        <v>19</v>
      </c>
      <c r="H145" s="74" t="s">
        <v>465</v>
      </c>
      <c r="I145" s="80" t="s">
        <v>330</v>
      </c>
      <c r="J145" s="75" t="s">
        <v>312</v>
      </c>
      <c r="K145" s="58" t="s">
        <v>493</v>
      </c>
      <c r="L145" s="84">
        <f t="shared" si="17"/>
        <v>16.661999999999999</v>
      </c>
      <c r="M145" s="85">
        <f t="shared" si="18"/>
        <v>1.337</v>
      </c>
      <c r="N145" s="74">
        <v>55</v>
      </c>
      <c r="O145" s="101">
        <f t="array" ref="O145">IFERROR(INDEX($AD$11:$AE$108,MATCH($B145&amp;$I145,$Y$11:$Y$108&amp;$AC$11:$AC$108,0),MATCH($C145,$AD$9:$AE$9,0)),"-")</f>
        <v>16.46</v>
      </c>
      <c r="P145" s="75" t="s">
        <v>131</v>
      </c>
      <c r="Q145" s="75" t="s">
        <v>131</v>
      </c>
      <c r="R145" s="101">
        <f t="shared" si="19"/>
        <v>15.805999999999999</v>
      </c>
      <c r="S145" s="75">
        <v>250</v>
      </c>
      <c r="T145" s="75">
        <v>240</v>
      </c>
      <c r="U145" s="75">
        <v>4</v>
      </c>
      <c r="V145" s="75">
        <v>18</v>
      </c>
      <c r="W145" s="50" t="str">
        <f t="shared" si="20"/>
        <v>-</v>
      </c>
      <c r="X145" s="50">
        <f t="shared" si="21"/>
        <v>10</v>
      </c>
    </row>
    <row r="146" spans="2:24" x14ac:dyDescent="0.3">
      <c r="B146" s="83" t="str">
        <f t="shared" si="16"/>
        <v>PF 1/2-14</v>
      </c>
      <c r="C146" s="77" t="s">
        <v>216</v>
      </c>
      <c r="D146" s="77"/>
      <c r="E146" s="74" t="s">
        <v>319</v>
      </c>
      <c r="F146" s="84" t="s">
        <v>305</v>
      </c>
      <c r="G146" s="75">
        <v>14</v>
      </c>
      <c r="H146" s="74" t="s">
        <v>465</v>
      </c>
      <c r="I146" s="80" t="s">
        <v>330</v>
      </c>
      <c r="J146" s="75" t="s">
        <v>312</v>
      </c>
      <c r="K146" s="58" t="s">
        <v>493</v>
      </c>
      <c r="L146" s="84">
        <f t="shared" si="17"/>
        <v>20.954999999999998</v>
      </c>
      <c r="M146" s="85">
        <f t="shared" si="18"/>
        <v>1.8140000000000001</v>
      </c>
      <c r="N146" s="74">
        <v>55</v>
      </c>
      <c r="O146" s="101">
        <f t="array" ref="O146">IFERROR(INDEX($AD$11:$AE$108,MATCH($B146&amp;$I146,$Y$11:$Y$108&amp;$AC$11:$AC$108,0),MATCH($C146,$AD$9:$AE$9,0)),"-")</f>
        <v>20.66</v>
      </c>
      <c r="P146" s="75" t="s">
        <v>131</v>
      </c>
      <c r="Q146" s="75" t="s">
        <v>131</v>
      </c>
      <c r="R146" s="101">
        <f t="shared" si="19"/>
        <v>19.793299999999999</v>
      </c>
      <c r="S146" s="75">
        <v>284</v>
      </c>
      <c r="T146" s="75">
        <v>274</v>
      </c>
      <c r="U146" s="75">
        <v>4</v>
      </c>
      <c r="V146" s="75">
        <v>15</v>
      </c>
      <c r="W146" s="50" t="str">
        <f t="shared" si="20"/>
        <v>-</v>
      </c>
      <c r="X146" s="50">
        <f t="shared" si="21"/>
        <v>10</v>
      </c>
    </row>
    <row r="147" spans="2:24" x14ac:dyDescent="0.3">
      <c r="B147" s="83" t="str">
        <f t="shared" si="16"/>
        <v>PF 5/8-14</v>
      </c>
      <c r="C147" s="77" t="s">
        <v>216</v>
      </c>
      <c r="D147" s="77"/>
      <c r="E147" s="74" t="s">
        <v>319</v>
      </c>
      <c r="F147" s="84" t="s">
        <v>306</v>
      </c>
      <c r="G147" s="75">
        <v>14</v>
      </c>
      <c r="H147" s="74" t="s">
        <v>465</v>
      </c>
      <c r="I147" s="80" t="s">
        <v>330</v>
      </c>
      <c r="J147" s="75" t="s">
        <v>312</v>
      </c>
      <c r="K147" s="58" t="s">
        <v>493</v>
      </c>
      <c r="L147" s="84">
        <f t="shared" si="17"/>
        <v>22.911000000000001</v>
      </c>
      <c r="M147" s="85">
        <f t="shared" si="18"/>
        <v>1.8140000000000001</v>
      </c>
      <c r="N147" s="74">
        <v>55</v>
      </c>
      <c r="O147" s="101">
        <f t="array" ref="O147">IFERROR(INDEX($AD$11:$AE$108,MATCH($B147&amp;$I147,$Y$11:$Y$108&amp;$AC$11:$AC$108,0),MATCH($C147,$AD$9:$AE$9,0)),"-")</f>
        <v>22.61</v>
      </c>
      <c r="P147" s="75" t="s">
        <v>131</v>
      </c>
      <c r="Q147" s="75" t="s">
        <v>131</v>
      </c>
      <c r="R147" s="101">
        <f t="shared" si="19"/>
        <v>21.749300000000002</v>
      </c>
      <c r="S147" s="75">
        <v>284</v>
      </c>
      <c r="T147" s="75">
        <v>274</v>
      </c>
      <c r="U147" s="75">
        <v>4</v>
      </c>
      <c r="V147" s="75">
        <v>15</v>
      </c>
      <c r="W147" s="50" t="str">
        <f t="shared" si="20"/>
        <v>-</v>
      </c>
      <c r="X147" s="50">
        <f t="shared" si="21"/>
        <v>10</v>
      </c>
    </row>
    <row r="148" spans="2:24" x14ac:dyDescent="0.3">
      <c r="B148" s="83" t="str">
        <f t="shared" si="16"/>
        <v>PF 3/4-14</v>
      </c>
      <c r="C148" s="77" t="s">
        <v>216</v>
      </c>
      <c r="D148" s="77"/>
      <c r="E148" s="74" t="s">
        <v>319</v>
      </c>
      <c r="F148" s="84" t="s">
        <v>307</v>
      </c>
      <c r="G148" s="75">
        <v>14</v>
      </c>
      <c r="H148" s="74" t="s">
        <v>465</v>
      </c>
      <c r="I148" s="80" t="s">
        <v>330</v>
      </c>
      <c r="J148" s="75" t="s">
        <v>312</v>
      </c>
      <c r="K148" s="58" t="s">
        <v>493</v>
      </c>
      <c r="L148" s="84">
        <f t="shared" si="17"/>
        <v>26.440999999999999</v>
      </c>
      <c r="M148" s="85">
        <f t="shared" si="18"/>
        <v>1.8140000000000001</v>
      </c>
      <c r="N148" s="74">
        <v>55</v>
      </c>
      <c r="O148" s="101">
        <f t="array" ref="O148">IFERROR(INDEX($AD$11:$AE$108,MATCH($B148&amp;$I148,$Y$11:$Y$108&amp;$AC$11:$AC$108,0),MATCH($C148,$AD$9:$AE$9,0)),"-")</f>
        <v>26.14</v>
      </c>
      <c r="P148" s="75" t="s">
        <v>131</v>
      </c>
      <c r="Q148" s="75" t="s">
        <v>131</v>
      </c>
      <c r="R148" s="101">
        <f t="shared" si="19"/>
        <v>25.279299999999999</v>
      </c>
      <c r="S148" s="75">
        <v>284</v>
      </c>
      <c r="T148" s="75">
        <v>274</v>
      </c>
      <c r="U148" s="75">
        <v>4</v>
      </c>
      <c r="V148" s="75">
        <v>15</v>
      </c>
      <c r="W148" s="50" t="str">
        <f t="shared" si="20"/>
        <v>-</v>
      </c>
      <c r="X148" s="50">
        <f t="shared" si="21"/>
        <v>10</v>
      </c>
    </row>
    <row r="149" spans="2:24" x14ac:dyDescent="0.3">
      <c r="B149" s="83" t="str">
        <f t="shared" si="16"/>
        <v>PF 7/8-14</v>
      </c>
      <c r="C149" s="77" t="s">
        <v>216</v>
      </c>
      <c r="D149" s="77"/>
      <c r="E149" s="74" t="s">
        <v>319</v>
      </c>
      <c r="F149" s="84" t="s">
        <v>308</v>
      </c>
      <c r="G149" s="75">
        <v>14</v>
      </c>
      <c r="H149" s="74" t="s">
        <v>465</v>
      </c>
      <c r="I149" s="80" t="s">
        <v>330</v>
      </c>
      <c r="J149" s="75" t="s">
        <v>312</v>
      </c>
      <c r="K149" s="58" t="s">
        <v>493</v>
      </c>
      <c r="L149" s="84">
        <f t="shared" si="17"/>
        <v>30.201000000000001</v>
      </c>
      <c r="M149" s="85">
        <f t="shared" si="18"/>
        <v>1.8140000000000001</v>
      </c>
      <c r="N149" s="74">
        <v>55</v>
      </c>
      <c r="O149" s="101">
        <f t="array" ref="O149">IFERROR(INDEX($AD$11:$AE$108,MATCH($B149&amp;$I149,$Y$11:$Y$108&amp;$AC$11:$AC$108,0),MATCH($C149,$AD$9:$AE$9,0)),"-")</f>
        <v>29.9</v>
      </c>
      <c r="P149" s="75" t="s">
        <v>131</v>
      </c>
      <c r="Q149" s="75" t="s">
        <v>131</v>
      </c>
      <c r="R149" s="101">
        <f t="shared" si="19"/>
        <v>29.039300000000001</v>
      </c>
      <c r="S149" s="75">
        <v>284</v>
      </c>
      <c r="T149" s="75">
        <v>274</v>
      </c>
      <c r="U149" s="75">
        <v>4</v>
      </c>
      <c r="V149" s="75">
        <v>15</v>
      </c>
      <c r="W149" s="50" t="str">
        <f t="shared" si="20"/>
        <v>-</v>
      </c>
      <c r="X149" s="50">
        <f t="shared" si="21"/>
        <v>10</v>
      </c>
    </row>
    <row r="150" spans="2:24" x14ac:dyDescent="0.3">
      <c r="B150" s="83" t="str">
        <f t="shared" si="16"/>
        <v>PF1-11</v>
      </c>
      <c r="C150" s="77" t="s">
        <v>216</v>
      </c>
      <c r="D150" s="77"/>
      <c r="E150" s="74" t="s">
        <v>319</v>
      </c>
      <c r="F150" s="84" t="s">
        <v>76</v>
      </c>
      <c r="G150" s="75">
        <v>11</v>
      </c>
      <c r="H150" s="74" t="s">
        <v>465</v>
      </c>
      <c r="I150" s="80" t="s">
        <v>330</v>
      </c>
      <c r="J150" s="75" t="s">
        <v>312</v>
      </c>
      <c r="K150" s="58" t="s">
        <v>493</v>
      </c>
      <c r="L150" s="84">
        <f t="shared" si="17"/>
        <v>33.249000000000002</v>
      </c>
      <c r="M150" s="85">
        <f t="shared" si="18"/>
        <v>2.3090000000000002</v>
      </c>
      <c r="N150" s="74">
        <v>55</v>
      </c>
      <c r="O150" s="101">
        <f t="array" ref="O150">IFERROR(INDEX($AD$11:$AE$108,MATCH($B150&amp;$I150,$Y$11:$Y$108&amp;$AC$11:$AC$108,0),MATCH($C150,$AD$9:$AE$9,0)),"-")</f>
        <v>32.869999999999997</v>
      </c>
      <c r="P150" s="75" t="s">
        <v>131</v>
      </c>
      <c r="Q150" s="75" t="s">
        <v>131</v>
      </c>
      <c r="R150" s="101">
        <f t="shared" si="19"/>
        <v>31.770399999999999</v>
      </c>
      <c r="S150" s="75">
        <v>360</v>
      </c>
      <c r="T150" s="75">
        <v>350</v>
      </c>
      <c r="U150" s="75">
        <v>4</v>
      </c>
      <c r="V150" s="75">
        <v>13</v>
      </c>
      <c r="W150" s="50" t="str">
        <f t="shared" si="20"/>
        <v>-</v>
      </c>
      <c r="X150" s="50">
        <f t="shared" si="21"/>
        <v>10</v>
      </c>
    </row>
    <row r="151" spans="2:24" x14ac:dyDescent="0.3">
      <c r="B151" s="83" t="str">
        <f t="shared" si="16"/>
        <v>PF1 1/8-11</v>
      </c>
      <c r="C151" s="77" t="s">
        <v>216</v>
      </c>
      <c r="D151" s="77"/>
      <c r="E151" s="74" t="s">
        <v>319</v>
      </c>
      <c r="F151" s="84" t="s">
        <v>277</v>
      </c>
      <c r="G151" s="75">
        <v>11</v>
      </c>
      <c r="H151" s="74" t="s">
        <v>465</v>
      </c>
      <c r="I151" s="80" t="s">
        <v>330</v>
      </c>
      <c r="J151" s="75" t="s">
        <v>312</v>
      </c>
      <c r="K151" s="58" t="s">
        <v>493</v>
      </c>
      <c r="L151" s="84">
        <f t="shared" si="17"/>
        <v>37.896999999999998</v>
      </c>
      <c r="M151" s="85">
        <f t="shared" si="18"/>
        <v>2.3090000000000002</v>
      </c>
      <c r="N151" s="74">
        <v>55</v>
      </c>
      <c r="O151" s="101">
        <f t="array" ref="O151">IFERROR(INDEX($AD$11:$AE$108,MATCH($B151&amp;$I151,$Y$11:$Y$108&amp;$AC$11:$AC$108,0),MATCH($C151,$AD$9:$AE$9,0)),"-")</f>
        <v>37.520000000000003</v>
      </c>
      <c r="P151" s="75" t="s">
        <v>131</v>
      </c>
      <c r="Q151" s="75" t="s">
        <v>131</v>
      </c>
      <c r="R151" s="101">
        <f t="shared" si="19"/>
        <v>36.418399999999998</v>
      </c>
      <c r="S151" s="75">
        <v>360</v>
      </c>
      <c r="T151" s="75">
        <v>350</v>
      </c>
      <c r="U151" s="75">
        <v>4</v>
      </c>
      <c r="V151" s="75">
        <v>13</v>
      </c>
      <c r="W151" s="50" t="str">
        <f t="shared" si="20"/>
        <v>-</v>
      </c>
      <c r="X151" s="50">
        <f t="shared" si="21"/>
        <v>10</v>
      </c>
    </row>
    <row r="152" spans="2:24" x14ac:dyDescent="0.3">
      <c r="B152" s="83" t="str">
        <f t="shared" si="16"/>
        <v>PF1 1/4-11</v>
      </c>
      <c r="C152" s="77" t="s">
        <v>216</v>
      </c>
      <c r="D152" s="77"/>
      <c r="E152" s="74" t="s">
        <v>319</v>
      </c>
      <c r="F152" s="84" t="s">
        <v>279</v>
      </c>
      <c r="G152" s="75">
        <v>11</v>
      </c>
      <c r="H152" s="74" t="s">
        <v>465</v>
      </c>
      <c r="I152" s="80" t="s">
        <v>330</v>
      </c>
      <c r="J152" s="75" t="s">
        <v>312</v>
      </c>
      <c r="K152" s="58" t="s">
        <v>493</v>
      </c>
      <c r="L152" s="84">
        <f t="shared" si="17"/>
        <v>41.91</v>
      </c>
      <c r="M152" s="85">
        <f t="shared" si="18"/>
        <v>2.3090000000000002</v>
      </c>
      <c r="N152" s="74">
        <v>55</v>
      </c>
      <c r="O152" s="101">
        <f t="array" ref="O152">IFERROR(INDEX($AD$11:$AE$108,MATCH($B152&amp;$I152,$Y$11:$Y$108&amp;$AC$11:$AC$108,0),MATCH($C152,$AD$9:$AE$9,0)),"-")</f>
        <v>41.53</v>
      </c>
      <c r="P152" s="75" t="s">
        <v>131</v>
      </c>
      <c r="Q152" s="75" t="s">
        <v>131</v>
      </c>
      <c r="R152" s="101">
        <f t="shared" si="19"/>
        <v>40.431399999999996</v>
      </c>
      <c r="S152" s="75">
        <v>360</v>
      </c>
      <c r="T152" s="75">
        <v>350</v>
      </c>
      <c r="U152" s="75">
        <v>4</v>
      </c>
      <c r="V152" s="75">
        <v>13</v>
      </c>
      <c r="W152" s="50" t="str">
        <f t="shared" si="20"/>
        <v>-</v>
      </c>
      <c r="X152" s="50">
        <f t="shared" si="21"/>
        <v>10</v>
      </c>
    </row>
    <row r="153" spans="2:24" x14ac:dyDescent="0.3">
      <c r="B153" s="83" t="str">
        <f t="shared" si="16"/>
        <v>PF1 1/2-11</v>
      </c>
      <c r="C153" s="77" t="s">
        <v>216</v>
      </c>
      <c r="D153" s="77"/>
      <c r="E153" s="74" t="s">
        <v>319</v>
      </c>
      <c r="F153" s="84" t="s">
        <v>54</v>
      </c>
      <c r="G153" s="75">
        <v>11</v>
      </c>
      <c r="H153" s="74" t="s">
        <v>465</v>
      </c>
      <c r="I153" s="80" t="s">
        <v>330</v>
      </c>
      <c r="J153" s="75" t="s">
        <v>312</v>
      </c>
      <c r="K153" s="58" t="s">
        <v>493</v>
      </c>
      <c r="L153" s="84">
        <f t="shared" si="17"/>
        <v>47.802999999999997</v>
      </c>
      <c r="M153" s="85">
        <f t="shared" si="18"/>
        <v>2.3090000000000002</v>
      </c>
      <c r="N153" s="74">
        <v>55</v>
      </c>
      <c r="O153" s="101">
        <f t="array" ref="O153">IFERROR(INDEX($AD$11:$AE$108,MATCH($B153&amp;$I153,$Y$11:$Y$108&amp;$AC$11:$AC$108,0),MATCH($C153,$AD$9:$AE$9,0)),"-")</f>
        <v>47.42</v>
      </c>
      <c r="P153" s="75" t="s">
        <v>131</v>
      </c>
      <c r="Q153" s="75" t="s">
        <v>131</v>
      </c>
      <c r="R153" s="101">
        <f t="shared" si="19"/>
        <v>46.324399999999997</v>
      </c>
      <c r="S153" s="75">
        <v>360</v>
      </c>
      <c r="T153" s="75">
        <v>348</v>
      </c>
      <c r="U153" s="75">
        <v>4</v>
      </c>
      <c r="V153" s="75">
        <v>13</v>
      </c>
      <c r="W153" s="50" t="str">
        <f t="shared" si="20"/>
        <v>-</v>
      </c>
      <c r="X153" s="50">
        <f t="shared" si="21"/>
        <v>12</v>
      </c>
    </row>
    <row r="154" spans="2:24" x14ac:dyDescent="0.3">
      <c r="B154" s="83" t="str">
        <f t="shared" si="16"/>
        <v>PF1 3/4-11</v>
      </c>
      <c r="C154" s="77" t="s">
        <v>216</v>
      </c>
      <c r="D154" s="77"/>
      <c r="E154" s="74" t="s">
        <v>319</v>
      </c>
      <c r="F154" s="84" t="s">
        <v>282</v>
      </c>
      <c r="G154" s="75">
        <v>11</v>
      </c>
      <c r="H154" s="74" t="s">
        <v>465</v>
      </c>
      <c r="I154" s="80" t="s">
        <v>330</v>
      </c>
      <c r="J154" s="75" t="s">
        <v>312</v>
      </c>
      <c r="K154" s="58" t="s">
        <v>493</v>
      </c>
      <c r="L154" s="84">
        <f t="shared" si="17"/>
        <v>53.746000000000002</v>
      </c>
      <c r="M154" s="85">
        <f t="shared" si="18"/>
        <v>2.3090000000000002</v>
      </c>
      <c r="N154" s="74">
        <v>55</v>
      </c>
      <c r="O154" s="101">
        <f t="array" ref="O154">IFERROR(INDEX($AD$11:$AE$108,MATCH($B154&amp;$I154,$Y$11:$Y$108&amp;$AC$11:$AC$108,0),MATCH($C154,$AD$9:$AE$9,0)),"-")</f>
        <v>53.37</v>
      </c>
      <c r="P154" s="75" t="s">
        <v>131</v>
      </c>
      <c r="Q154" s="75" t="s">
        <v>131</v>
      </c>
      <c r="R154" s="101">
        <f t="shared" si="19"/>
        <v>52.267400000000002</v>
      </c>
      <c r="S154" s="75">
        <v>360</v>
      </c>
      <c r="T154" s="75">
        <v>348</v>
      </c>
      <c r="U154" s="75">
        <v>5</v>
      </c>
      <c r="V154" s="75">
        <v>13</v>
      </c>
      <c r="W154" s="50" t="str">
        <f t="shared" si="20"/>
        <v>-</v>
      </c>
      <c r="X154" s="50">
        <f t="shared" si="21"/>
        <v>12</v>
      </c>
    </row>
    <row r="155" spans="2:24" x14ac:dyDescent="0.3">
      <c r="B155" s="83" t="str">
        <f t="shared" si="16"/>
        <v>PF2-11</v>
      </c>
      <c r="C155" s="77" t="s">
        <v>216</v>
      </c>
      <c r="D155" s="77"/>
      <c r="E155" s="74" t="s">
        <v>319</v>
      </c>
      <c r="F155" s="84" t="s">
        <v>58</v>
      </c>
      <c r="G155" s="75">
        <v>11</v>
      </c>
      <c r="H155" s="74" t="s">
        <v>465</v>
      </c>
      <c r="I155" s="80" t="s">
        <v>330</v>
      </c>
      <c r="J155" s="75" t="s">
        <v>312</v>
      </c>
      <c r="K155" s="58" t="s">
        <v>493</v>
      </c>
      <c r="L155" s="84">
        <f t="shared" si="17"/>
        <v>59.613999999999997</v>
      </c>
      <c r="M155" s="85">
        <f t="shared" si="18"/>
        <v>2.3090000000000002</v>
      </c>
      <c r="N155" s="74">
        <v>55</v>
      </c>
      <c r="O155" s="101">
        <f t="array" ref="O155">IFERROR(INDEX($AD$11:$AE$108,MATCH($B155&amp;$I155,$Y$11:$Y$108&amp;$AC$11:$AC$108,0),MATCH($C155,$AD$9:$AE$9,0)),"-")</f>
        <v>59.23</v>
      </c>
      <c r="P155" s="75" t="s">
        <v>131</v>
      </c>
      <c r="Q155" s="75" t="s">
        <v>131</v>
      </c>
      <c r="R155" s="101">
        <f t="shared" si="19"/>
        <v>58.135399999999997</v>
      </c>
      <c r="S155" s="75">
        <v>360</v>
      </c>
      <c r="T155" s="75">
        <v>348</v>
      </c>
      <c r="U155" s="75">
        <v>5</v>
      </c>
      <c r="V155" s="75">
        <v>13</v>
      </c>
      <c r="W155" s="50" t="str">
        <f t="shared" si="20"/>
        <v>-</v>
      </c>
      <c r="X155" s="50">
        <f t="shared" si="21"/>
        <v>12</v>
      </c>
    </row>
    <row r="156" spans="2:24" x14ac:dyDescent="0.3">
      <c r="B156" s="83" t="str">
        <f t="shared" si="16"/>
        <v>PF2 1/4-11</v>
      </c>
      <c r="C156" s="77" t="s">
        <v>216</v>
      </c>
      <c r="D156" s="77"/>
      <c r="E156" s="74" t="s">
        <v>319</v>
      </c>
      <c r="F156" s="84" t="s">
        <v>59</v>
      </c>
      <c r="G156" s="75">
        <v>11</v>
      </c>
      <c r="H156" s="74" t="s">
        <v>465</v>
      </c>
      <c r="I156" s="80" t="s">
        <v>330</v>
      </c>
      <c r="J156" s="75" t="s">
        <v>312</v>
      </c>
      <c r="K156" s="58" t="s">
        <v>493</v>
      </c>
      <c r="L156" s="84">
        <f t="shared" si="17"/>
        <v>65.709999999999994</v>
      </c>
      <c r="M156" s="85">
        <f t="shared" si="18"/>
        <v>2.3090000000000002</v>
      </c>
      <c r="N156" s="74">
        <v>55</v>
      </c>
      <c r="O156" s="101">
        <f t="array" ref="O156">IFERROR(INDEX($AD$11:$AE$108,MATCH($B156&amp;$I156,$Y$11:$Y$108&amp;$AC$11:$AC$108,0),MATCH($C156,$AD$9:$AE$9,0)),"-")</f>
        <v>65.37</v>
      </c>
      <c r="P156" s="75" t="s">
        <v>131</v>
      </c>
      <c r="Q156" s="75" t="s">
        <v>131</v>
      </c>
      <c r="R156" s="101">
        <f t="shared" si="19"/>
        <v>64.231399999999994</v>
      </c>
      <c r="S156" s="75">
        <v>434</v>
      </c>
      <c r="T156" s="75">
        <v>422</v>
      </c>
      <c r="U156" s="75">
        <v>5</v>
      </c>
      <c r="V156" s="75">
        <v>13</v>
      </c>
      <c r="W156" s="50" t="str">
        <f t="shared" si="20"/>
        <v>-</v>
      </c>
      <c r="X156" s="50">
        <f t="shared" si="21"/>
        <v>12</v>
      </c>
    </row>
    <row r="157" spans="2:24" x14ac:dyDescent="0.3">
      <c r="B157" s="83" t="str">
        <f t="shared" si="16"/>
        <v>PF2 1/2-11</v>
      </c>
      <c r="C157" s="77" t="s">
        <v>216</v>
      </c>
      <c r="D157" s="77"/>
      <c r="E157" s="74" t="s">
        <v>319</v>
      </c>
      <c r="F157" s="84" t="s">
        <v>60</v>
      </c>
      <c r="G157" s="75">
        <v>11</v>
      </c>
      <c r="H157" s="74" t="s">
        <v>465</v>
      </c>
      <c r="I157" s="80" t="s">
        <v>330</v>
      </c>
      <c r="J157" s="75" t="s">
        <v>312</v>
      </c>
      <c r="K157" s="58" t="s">
        <v>493</v>
      </c>
      <c r="L157" s="84">
        <f t="shared" si="17"/>
        <v>75.183999999999997</v>
      </c>
      <c r="M157" s="85">
        <f t="shared" si="18"/>
        <v>2.3090000000000002</v>
      </c>
      <c r="N157" s="74">
        <v>55</v>
      </c>
      <c r="O157" s="101">
        <f t="array" ref="O157">IFERROR(INDEX($AD$11:$AE$108,MATCH($B157&amp;$I157,$Y$11:$Y$108&amp;$AC$11:$AC$108,0),MATCH($C157,$AD$9:$AE$9,0)),"-")</f>
        <v>74.84</v>
      </c>
      <c r="P157" s="75" t="s">
        <v>131</v>
      </c>
      <c r="Q157" s="75" t="s">
        <v>131</v>
      </c>
      <c r="R157" s="101">
        <f t="shared" si="19"/>
        <v>73.705399999999997</v>
      </c>
      <c r="S157" s="75">
        <v>434</v>
      </c>
      <c r="T157" s="75">
        <v>422</v>
      </c>
      <c r="U157" s="75">
        <v>5</v>
      </c>
      <c r="V157" s="75">
        <v>13</v>
      </c>
      <c r="W157" s="50" t="str">
        <f t="shared" si="20"/>
        <v>-</v>
      </c>
      <c r="X157" s="50">
        <f t="shared" si="21"/>
        <v>12</v>
      </c>
    </row>
    <row r="158" spans="2:24" x14ac:dyDescent="0.3">
      <c r="B158" s="83" t="str">
        <f t="shared" si="16"/>
        <v>PF2 3/4-11</v>
      </c>
      <c r="C158" s="77" t="s">
        <v>216</v>
      </c>
      <c r="D158" s="77"/>
      <c r="E158" s="74" t="s">
        <v>319</v>
      </c>
      <c r="F158" s="84" t="s">
        <v>287</v>
      </c>
      <c r="G158" s="75">
        <v>11</v>
      </c>
      <c r="H158" s="74" t="s">
        <v>465</v>
      </c>
      <c r="I158" s="80" t="s">
        <v>330</v>
      </c>
      <c r="J158" s="75" t="s">
        <v>312</v>
      </c>
      <c r="K158" s="58" t="s">
        <v>493</v>
      </c>
      <c r="L158" s="84">
        <f t="shared" si="17"/>
        <v>81.534000000000006</v>
      </c>
      <c r="M158" s="85">
        <f t="shared" si="18"/>
        <v>2.3090000000000002</v>
      </c>
      <c r="N158" s="74">
        <v>55</v>
      </c>
      <c r="O158" s="101">
        <f t="array" ref="O158">IFERROR(INDEX($AD$11:$AE$108,MATCH($B158&amp;$I158,$Y$11:$Y$108&amp;$AC$11:$AC$108,0),MATCH($C158,$AD$9:$AE$9,0)),"-")</f>
        <v>81.19</v>
      </c>
      <c r="P158" s="75" t="s">
        <v>131</v>
      </c>
      <c r="Q158" s="75" t="s">
        <v>131</v>
      </c>
      <c r="R158" s="101">
        <f t="shared" si="19"/>
        <v>80.055400000000006</v>
      </c>
      <c r="S158" s="75">
        <v>434</v>
      </c>
      <c r="T158" s="75">
        <v>420</v>
      </c>
      <c r="U158" s="75">
        <v>5</v>
      </c>
      <c r="V158" s="75">
        <v>13</v>
      </c>
      <c r="W158" s="50" t="str">
        <f t="shared" si="20"/>
        <v>-</v>
      </c>
      <c r="X158" s="50">
        <f t="shared" si="21"/>
        <v>14</v>
      </c>
    </row>
    <row r="159" spans="2:24" x14ac:dyDescent="0.3">
      <c r="B159" s="83" t="str">
        <f t="shared" si="16"/>
        <v>PF3-11</v>
      </c>
      <c r="C159" s="77" t="s">
        <v>216</v>
      </c>
      <c r="D159" s="77"/>
      <c r="E159" s="74" t="s">
        <v>319</v>
      </c>
      <c r="F159" s="84" t="s">
        <v>80</v>
      </c>
      <c r="G159" s="75">
        <v>11</v>
      </c>
      <c r="H159" s="74" t="s">
        <v>465</v>
      </c>
      <c r="I159" s="80" t="s">
        <v>330</v>
      </c>
      <c r="J159" s="75" t="s">
        <v>312</v>
      </c>
      <c r="K159" s="58" t="s">
        <v>493</v>
      </c>
      <c r="L159" s="84">
        <f t="shared" si="17"/>
        <v>87.884</v>
      </c>
      <c r="M159" s="85">
        <f t="shared" si="18"/>
        <v>2.3090000000000002</v>
      </c>
      <c r="N159" s="74">
        <v>55</v>
      </c>
      <c r="O159" s="101">
        <f t="array" ref="O159">IFERROR(INDEX($AD$11:$AE$108,MATCH($B159&amp;$I159,$Y$11:$Y$108&amp;$AC$11:$AC$108,0),MATCH($C159,$AD$9:$AE$9,0)),"-")</f>
        <v>87.54</v>
      </c>
      <c r="P159" s="75" t="s">
        <v>131</v>
      </c>
      <c r="Q159" s="75" t="s">
        <v>131</v>
      </c>
      <c r="R159" s="101">
        <f t="shared" si="19"/>
        <v>86.4054</v>
      </c>
      <c r="S159" s="75">
        <v>434</v>
      </c>
      <c r="T159" s="75">
        <v>420</v>
      </c>
      <c r="U159" s="75">
        <v>5</v>
      </c>
      <c r="V159" s="75">
        <v>13</v>
      </c>
      <c r="W159" s="50" t="str">
        <f t="shared" si="20"/>
        <v>-</v>
      </c>
      <c r="X159" s="50">
        <f t="shared" si="21"/>
        <v>14</v>
      </c>
    </row>
    <row r="160" spans="2:24" x14ac:dyDescent="0.3">
      <c r="B160" s="83" t="str">
        <f t="shared" si="16"/>
        <v>PF3 1/2-11</v>
      </c>
      <c r="C160" s="77" t="s">
        <v>216</v>
      </c>
      <c r="D160" s="77"/>
      <c r="E160" s="74" t="s">
        <v>319</v>
      </c>
      <c r="F160" s="84" t="s">
        <v>290</v>
      </c>
      <c r="G160" s="75">
        <v>11</v>
      </c>
      <c r="H160" s="74" t="s">
        <v>465</v>
      </c>
      <c r="I160" s="80" t="s">
        <v>330</v>
      </c>
      <c r="J160" s="75" t="s">
        <v>312</v>
      </c>
      <c r="K160" s="58" t="s">
        <v>493</v>
      </c>
      <c r="L160" s="84">
        <f t="shared" si="17"/>
        <v>100.33</v>
      </c>
      <c r="M160" s="85">
        <f t="shared" si="18"/>
        <v>2.3090000000000002</v>
      </c>
      <c r="N160" s="74">
        <v>55</v>
      </c>
      <c r="O160" s="101">
        <f t="array" ref="O160">IFERROR(INDEX($AD$11:$AE$108,MATCH($B160&amp;$I160,$Y$11:$Y$108&amp;$AC$11:$AC$108,0),MATCH($C160,$AD$9:$AE$9,0)),"-")</f>
        <v>99.99</v>
      </c>
      <c r="P160" s="75" t="s">
        <v>131</v>
      </c>
      <c r="Q160" s="75" t="s">
        <v>131</v>
      </c>
      <c r="R160" s="101">
        <f t="shared" si="19"/>
        <v>98.851399999999998</v>
      </c>
      <c r="S160" s="75">
        <v>434</v>
      </c>
      <c r="T160" s="75">
        <v>420</v>
      </c>
      <c r="U160" s="75">
        <v>5</v>
      </c>
      <c r="V160" s="75">
        <v>13</v>
      </c>
      <c r="W160" s="50" t="str">
        <f t="shared" si="20"/>
        <v>-</v>
      </c>
      <c r="X160" s="50">
        <f t="shared" si="21"/>
        <v>14</v>
      </c>
    </row>
    <row r="161" spans="2:24" x14ac:dyDescent="0.3">
      <c r="B161" s="83" t="str">
        <f t="shared" si="16"/>
        <v>PF4-11</v>
      </c>
      <c r="C161" s="77" t="s">
        <v>216</v>
      </c>
      <c r="D161" s="77"/>
      <c r="E161" s="74" t="s">
        <v>319</v>
      </c>
      <c r="F161" s="84" t="s">
        <v>292</v>
      </c>
      <c r="G161" s="75">
        <v>11</v>
      </c>
      <c r="H161" s="74" t="s">
        <v>465</v>
      </c>
      <c r="I161" s="80" t="s">
        <v>330</v>
      </c>
      <c r="J161" s="75" t="s">
        <v>312</v>
      </c>
      <c r="K161" s="58" t="s">
        <v>493</v>
      </c>
      <c r="L161" s="84">
        <f t="shared" si="17"/>
        <v>113.03</v>
      </c>
      <c r="M161" s="85">
        <f t="shared" si="18"/>
        <v>2.3090000000000002</v>
      </c>
      <c r="N161" s="74">
        <v>55</v>
      </c>
      <c r="O161" s="101">
        <f t="array" ref="O161">IFERROR(INDEX($AD$11:$AE$108,MATCH($B161&amp;$I161,$Y$11:$Y$108&amp;$AC$11:$AC$108,0),MATCH($C161,$AD$9:$AE$9,0)),"-")</f>
        <v>112.69</v>
      </c>
      <c r="P161" s="75" t="s">
        <v>131</v>
      </c>
      <c r="Q161" s="75" t="s">
        <v>131</v>
      </c>
      <c r="R161" s="101">
        <f t="shared" si="19"/>
        <v>111.5514</v>
      </c>
      <c r="S161" s="75">
        <v>434</v>
      </c>
      <c r="T161" s="75">
        <v>418</v>
      </c>
      <c r="U161" s="75">
        <v>5</v>
      </c>
      <c r="V161" s="75">
        <v>13</v>
      </c>
      <c r="W161" s="50" t="str">
        <f t="shared" si="20"/>
        <v>-</v>
      </c>
      <c r="X161" s="50">
        <f t="shared" si="21"/>
        <v>16</v>
      </c>
    </row>
    <row r="162" spans="2:24" x14ac:dyDescent="0.3">
      <c r="B162" s="83" t="str">
        <f t="shared" si="16"/>
        <v>PF4 1/2-11</v>
      </c>
      <c r="C162" s="77" t="s">
        <v>216</v>
      </c>
      <c r="D162" s="77"/>
      <c r="E162" s="74" t="s">
        <v>319</v>
      </c>
      <c r="F162" s="84" t="s">
        <v>294</v>
      </c>
      <c r="G162" s="75">
        <v>11</v>
      </c>
      <c r="H162" s="74" t="s">
        <v>465</v>
      </c>
      <c r="I162" s="80" t="s">
        <v>330</v>
      </c>
      <c r="J162" s="75" t="s">
        <v>312</v>
      </c>
      <c r="K162" s="58" t="s">
        <v>493</v>
      </c>
      <c r="L162" s="84">
        <f t="shared" si="17"/>
        <v>125.73</v>
      </c>
      <c r="M162" s="85">
        <f t="shared" si="18"/>
        <v>2.3090000000000002</v>
      </c>
      <c r="N162" s="74">
        <v>55</v>
      </c>
      <c r="O162" s="101">
        <f t="array" ref="O162">IFERROR(INDEX($AD$11:$AE$108,MATCH($B162&amp;$I162,$Y$11:$Y$108&amp;$AC$11:$AC$108,0),MATCH($C162,$AD$9:$AE$9,0)),"-")</f>
        <v>125.39</v>
      </c>
      <c r="P162" s="75" t="s">
        <v>131</v>
      </c>
      <c r="Q162" s="75" t="s">
        <v>131</v>
      </c>
      <c r="R162" s="101">
        <f t="shared" si="19"/>
        <v>124.2514</v>
      </c>
      <c r="S162" s="75">
        <v>434</v>
      </c>
      <c r="T162" s="75">
        <v>418</v>
      </c>
      <c r="U162" s="75">
        <v>5</v>
      </c>
      <c r="V162" s="75">
        <v>13</v>
      </c>
      <c r="W162" s="50" t="str">
        <f t="shared" si="20"/>
        <v>-</v>
      </c>
      <c r="X162" s="50">
        <f t="shared" si="21"/>
        <v>16</v>
      </c>
    </row>
    <row r="163" spans="2:24" x14ac:dyDescent="0.3">
      <c r="B163" s="83" t="str">
        <f t="shared" si="16"/>
        <v>PF5-11</v>
      </c>
      <c r="C163" s="77" t="s">
        <v>216</v>
      </c>
      <c r="D163" s="77"/>
      <c r="E163" s="74" t="s">
        <v>319</v>
      </c>
      <c r="F163" s="84" t="s">
        <v>296</v>
      </c>
      <c r="G163" s="75">
        <v>11</v>
      </c>
      <c r="H163" s="74" t="s">
        <v>465</v>
      </c>
      <c r="I163" s="80" t="s">
        <v>330</v>
      </c>
      <c r="J163" s="75" t="s">
        <v>312</v>
      </c>
      <c r="K163" s="58" t="s">
        <v>493</v>
      </c>
      <c r="L163" s="84">
        <f t="shared" si="17"/>
        <v>138.43</v>
      </c>
      <c r="M163" s="85">
        <f t="shared" si="18"/>
        <v>2.3090000000000002</v>
      </c>
      <c r="N163" s="74">
        <v>55</v>
      </c>
      <c r="O163" s="101">
        <f t="array" ref="O163">IFERROR(INDEX($AD$11:$AE$108,MATCH($B163&amp;$I163,$Y$11:$Y$108&amp;$AC$11:$AC$108,0),MATCH($C163,$AD$9:$AE$9,0)),"-")</f>
        <v>138.09</v>
      </c>
      <c r="P163" s="75" t="s">
        <v>131</v>
      </c>
      <c r="Q163" s="75" t="s">
        <v>131</v>
      </c>
      <c r="R163" s="101">
        <f t="shared" si="19"/>
        <v>136.95140000000001</v>
      </c>
      <c r="S163" s="75">
        <v>434</v>
      </c>
      <c r="T163" s="75">
        <v>418</v>
      </c>
      <c r="U163" s="75">
        <v>5</v>
      </c>
      <c r="V163" s="75">
        <v>13</v>
      </c>
      <c r="W163" s="50" t="str">
        <f t="shared" si="20"/>
        <v>-</v>
      </c>
      <c r="X163" s="50">
        <f t="shared" si="21"/>
        <v>16</v>
      </c>
    </row>
    <row r="164" spans="2:24" x14ac:dyDescent="0.3">
      <c r="B164" s="83" t="str">
        <f t="shared" si="16"/>
        <v>PF5 1/2-11</v>
      </c>
      <c r="C164" s="77" t="s">
        <v>216</v>
      </c>
      <c r="D164" s="77"/>
      <c r="E164" s="74" t="s">
        <v>319</v>
      </c>
      <c r="F164" s="84" t="s">
        <v>298</v>
      </c>
      <c r="G164" s="75">
        <v>11</v>
      </c>
      <c r="H164" s="74" t="s">
        <v>465</v>
      </c>
      <c r="I164" s="80" t="s">
        <v>330</v>
      </c>
      <c r="J164" s="75" t="s">
        <v>312</v>
      </c>
      <c r="K164" s="58" t="s">
        <v>493</v>
      </c>
      <c r="L164" s="84">
        <f t="shared" si="17"/>
        <v>151.13</v>
      </c>
      <c r="M164" s="85">
        <f t="shared" si="18"/>
        <v>2.3090000000000002</v>
      </c>
      <c r="N164" s="74">
        <v>55</v>
      </c>
      <c r="O164" s="101">
        <f t="array" ref="O164">IFERROR(INDEX($AD$11:$AE$108,MATCH($B164&amp;$I164,$Y$11:$Y$108&amp;$AC$11:$AC$108,0),MATCH($C164,$AD$9:$AE$9,0)),"-")</f>
        <v>150.79</v>
      </c>
      <c r="P164" s="75" t="s">
        <v>131</v>
      </c>
      <c r="Q164" s="75" t="s">
        <v>131</v>
      </c>
      <c r="R164" s="101">
        <f t="shared" si="19"/>
        <v>149.6514</v>
      </c>
      <c r="S164" s="75">
        <v>434</v>
      </c>
      <c r="T164" s="75">
        <v>416</v>
      </c>
      <c r="U164" s="75">
        <v>5</v>
      </c>
      <c r="V164" s="75">
        <v>13</v>
      </c>
      <c r="W164" s="50" t="str">
        <f t="shared" si="20"/>
        <v>-</v>
      </c>
      <c r="X164" s="50">
        <f t="shared" si="21"/>
        <v>18</v>
      </c>
    </row>
    <row r="165" spans="2:24" x14ac:dyDescent="0.3">
      <c r="B165" s="83" t="str">
        <f t="shared" si="16"/>
        <v>PF6-11</v>
      </c>
      <c r="C165" s="77" t="s">
        <v>216</v>
      </c>
      <c r="D165" s="77"/>
      <c r="E165" s="74" t="s">
        <v>319</v>
      </c>
      <c r="F165" s="84" t="s">
        <v>300</v>
      </c>
      <c r="G165" s="75">
        <v>11</v>
      </c>
      <c r="H165" s="74" t="s">
        <v>465</v>
      </c>
      <c r="I165" s="80" t="s">
        <v>330</v>
      </c>
      <c r="J165" s="75" t="s">
        <v>312</v>
      </c>
      <c r="K165" s="58" t="s">
        <v>493</v>
      </c>
      <c r="L165" s="84">
        <f t="shared" si="17"/>
        <v>163.83000000000001</v>
      </c>
      <c r="M165" s="85">
        <f t="shared" si="18"/>
        <v>2.3090000000000002</v>
      </c>
      <c r="N165" s="74">
        <v>55</v>
      </c>
      <c r="O165" s="101">
        <f t="array" ref="O165">IFERROR(INDEX($AD$11:$AE$108,MATCH($B165&amp;$I165,$Y$11:$Y$108&amp;$AC$11:$AC$108,0),MATCH($C165,$AD$9:$AE$9,0)),"-")</f>
        <v>163.49</v>
      </c>
      <c r="P165" s="75" t="s">
        <v>131</v>
      </c>
      <c r="Q165" s="75" t="s">
        <v>131</v>
      </c>
      <c r="R165" s="101">
        <f t="shared" si="19"/>
        <v>162.35140000000001</v>
      </c>
      <c r="S165" s="75">
        <v>434</v>
      </c>
      <c r="T165" s="75">
        <v>416</v>
      </c>
      <c r="U165" s="75">
        <v>5</v>
      </c>
      <c r="V165" s="75">
        <v>13</v>
      </c>
      <c r="W165" s="50" t="str">
        <f t="shared" si="20"/>
        <v>-</v>
      </c>
      <c r="X165" s="50">
        <f t="shared" si="21"/>
        <v>18</v>
      </c>
    </row>
    <row r="166" spans="2:24" x14ac:dyDescent="0.3">
      <c r="B166" s="83" t="str">
        <f t="shared" si="16"/>
        <v>PF7-11</v>
      </c>
      <c r="C166" s="77" t="s">
        <v>216</v>
      </c>
      <c r="D166" s="77"/>
      <c r="E166" s="74" t="s">
        <v>319</v>
      </c>
      <c r="F166" s="84" t="s">
        <v>320</v>
      </c>
      <c r="G166" s="75">
        <v>11</v>
      </c>
      <c r="H166" s="74" t="s">
        <v>465</v>
      </c>
      <c r="I166" s="80" t="s">
        <v>330</v>
      </c>
      <c r="J166" s="75" t="s">
        <v>312</v>
      </c>
      <c r="K166" s="58" t="s">
        <v>493</v>
      </c>
      <c r="L166" s="84">
        <f t="shared" si="17"/>
        <v>189.23</v>
      </c>
      <c r="M166" s="85">
        <f t="shared" si="18"/>
        <v>2.3090000000000002</v>
      </c>
      <c r="N166" s="74">
        <v>55</v>
      </c>
      <c r="O166" s="101">
        <f t="array" ref="O166">IFERROR(INDEX($AD$11:$AE$108,MATCH($B166&amp;$I166,$Y$11:$Y$108&amp;$AC$11:$AC$108,0),MATCH($C166,$AD$9:$AE$9,0)),"-")</f>
        <v>188.89</v>
      </c>
      <c r="P166" s="75" t="s">
        <v>131</v>
      </c>
      <c r="Q166" s="75" t="s">
        <v>131</v>
      </c>
      <c r="R166" s="101">
        <f t="shared" si="19"/>
        <v>187.75139999999999</v>
      </c>
      <c r="S166" s="75">
        <v>636</v>
      </c>
      <c r="T166" s="75">
        <v>616</v>
      </c>
      <c r="U166" s="75">
        <v>5</v>
      </c>
      <c r="V166" s="75">
        <v>13</v>
      </c>
      <c r="W166" s="50" t="str">
        <f t="shared" si="20"/>
        <v>-</v>
      </c>
      <c r="X166" s="50">
        <f t="shared" si="21"/>
        <v>20</v>
      </c>
    </row>
    <row r="167" spans="2:24" x14ac:dyDescent="0.3">
      <c r="B167" s="83" t="str">
        <f t="shared" si="16"/>
        <v>PF8-11</v>
      </c>
      <c r="C167" s="77" t="s">
        <v>216</v>
      </c>
      <c r="D167" s="77"/>
      <c r="E167" s="74" t="s">
        <v>319</v>
      </c>
      <c r="F167" s="84" t="s">
        <v>321</v>
      </c>
      <c r="G167" s="75">
        <v>11</v>
      </c>
      <c r="H167" s="74" t="s">
        <v>465</v>
      </c>
      <c r="I167" s="80" t="s">
        <v>330</v>
      </c>
      <c r="J167" s="75" t="s">
        <v>312</v>
      </c>
      <c r="K167" s="58" t="s">
        <v>493</v>
      </c>
      <c r="L167" s="84">
        <f t="shared" si="17"/>
        <v>214.63</v>
      </c>
      <c r="M167" s="85">
        <f t="shared" si="18"/>
        <v>2.3090000000000002</v>
      </c>
      <c r="N167" s="74">
        <v>55</v>
      </c>
      <c r="O167" s="101">
        <f t="array" ref="O167">IFERROR(INDEX($AD$11:$AE$108,MATCH($B167&amp;$I167,$Y$11:$Y$108&amp;$AC$11:$AC$108,0),MATCH($C167,$AD$9:$AE$9,0)),"-")</f>
        <v>214.29</v>
      </c>
      <c r="P167" s="75" t="s">
        <v>131</v>
      </c>
      <c r="Q167" s="75" t="s">
        <v>131</v>
      </c>
      <c r="R167" s="101">
        <f t="shared" si="19"/>
        <v>213.1514</v>
      </c>
      <c r="S167" s="75">
        <v>636</v>
      </c>
      <c r="T167" s="75">
        <v>614</v>
      </c>
      <c r="U167" s="75">
        <v>5</v>
      </c>
      <c r="V167" s="75">
        <v>13</v>
      </c>
      <c r="W167" s="50" t="str">
        <f t="shared" si="20"/>
        <v>-</v>
      </c>
      <c r="X167" s="50">
        <f t="shared" si="21"/>
        <v>22</v>
      </c>
    </row>
    <row r="168" spans="2:24" x14ac:dyDescent="0.3">
      <c r="B168" s="83" t="str">
        <f t="shared" si="16"/>
        <v>PF9-11</v>
      </c>
      <c r="C168" s="77" t="s">
        <v>216</v>
      </c>
      <c r="D168" s="77"/>
      <c r="E168" s="74" t="s">
        <v>319</v>
      </c>
      <c r="F168" s="84" t="s">
        <v>85</v>
      </c>
      <c r="G168" s="75">
        <v>11</v>
      </c>
      <c r="H168" s="74" t="s">
        <v>465</v>
      </c>
      <c r="I168" s="80" t="s">
        <v>330</v>
      </c>
      <c r="J168" s="75" t="s">
        <v>312</v>
      </c>
      <c r="K168" s="58" t="s">
        <v>493</v>
      </c>
      <c r="L168" s="84">
        <f t="shared" si="17"/>
        <v>240.03</v>
      </c>
      <c r="M168" s="85">
        <f t="shared" si="18"/>
        <v>2.3090000000000002</v>
      </c>
      <c r="N168" s="74">
        <v>55</v>
      </c>
      <c r="O168" s="101">
        <f t="array" ref="O168">IFERROR(INDEX($AD$11:$AE$108,MATCH($B168&amp;$I168,$Y$11:$Y$108&amp;$AC$11:$AC$108,0),MATCH($C168,$AD$9:$AE$9,0)),"-")</f>
        <v>236.69</v>
      </c>
      <c r="P168" s="75" t="s">
        <v>131</v>
      </c>
      <c r="Q168" s="75" t="s">
        <v>131</v>
      </c>
      <c r="R168" s="101">
        <f t="shared" si="19"/>
        <v>238.5514</v>
      </c>
      <c r="S168" s="75">
        <v>636</v>
      </c>
      <c r="T168" s="75">
        <v>614</v>
      </c>
      <c r="U168" s="75">
        <v>5</v>
      </c>
      <c r="V168" s="75">
        <v>13</v>
      </c>
      <c r="W168" s="50" t="str">
        <f t="shared" si="20"/>
        <v>-</v>
      </c>
      <c r="X168" s="50">
        <f t="shared" si="21"/>
        <v>22</v>
      </c>
    </row>
    <row r="169" spans="2:24" x14ac:dyDescent="0.3">
      <c r="B169" s="83" t="str">
        <f t="shared" si="16"/>
        <v>PF10-11</v>
      </c>
      <c r="C169" s="77" t="s">
        <v>216</v>
      </c>
      <c r="D169" s="77"/>
      <c r="E169" s="74" t="s">
        <v>319</v>
      </c>
      <c r="F169" s="84" t="s">
        <v>322</v>
      </c>
      <c r="G169" s="75">
        <v>11</v>
      </c>
      <c r="H169" s="74" t="s">
        <v>465</v>
      </c>
      <c r="I169" s="80" t="s">
        <v>330</v>
      </c>
      <c r="J169" s="75" t="s">
        <v>312</v>
      </c>
      <c r="K169" s="58" t="s">
        <v>493</v>
      </c>
      <c r="L169" s="84">
        <f t="shared" si="17"/>
        <v>265.43</v>
      </c>
      <c r="M169" s="85">
        <f t="shared" si="18"/>
        <v>2.3090000000000002</v>
      </c>
      <c r="N169" s="74">
        <v>55</v>
      </c>
      <c r="O169" s="101">
        <f t="array" ref="O169">IFERROR(INDEX($AD$11:$AE$108,MATCH($B169&amp;$I169,$Y$11:$Y$108&amp;$AC$11:$AC$108,0),MATCH($C169,$AD$9:$AE$9,0)),"-")</f>
        <v>265.08999999999997</v>
      </c>
      <c r="P169" s="75" t="s">
        <v>131</v>
      </c>
      <c r="Q169" s="75" t="s">
        <v>131</v>
      </c>
      <c r="R169" s="101">
        <f t="shared" si="19"/>
        <v>263.95139999999998</v>
      </c>
      <c r="S169" s="75">
        <v>636</v>
      </c>
      <c r="T169" s="75">
        <v>612</v>
      </c>
      <c r="U169" s="75">
        <v>5</v>
      </c>
      <c r="V169" s="75">
        <v>13</v>
      </c>
      <c r="W169" s="50" t="str">
        <f t="shared" si="20"/>
        <v>-</v>
      </c>
      <c r="X169" s="50">
        <f t="shared" si="21"/>
        <v>24</v>
      </c>
    </row>
    <row r="170" spans="2:24" x14ac:dyDescent="0.3">
      <c r="B170" s="83" t="str">
        <f t="shared" si="16"/>
        <v>PF12-11</v>
      </c>
      <c r="C170" s="77" t="s">
        <v>216</v>
      </c>
      <c r="D170" s="77"/>
      <c r="E170" s="74" t="s">
        <v>319</v>
      </c>
      <c r="F170" s="84" t="s">
        <v>323</v>
      </c>
      <c r="G170" s="75">
        <v>11</v>
      </c>
      <c r="H170" s="74" t="s">
        <v>465</v>
      </c>
      <c r="I170" s="80" t="s">
        <v>330</v>
      </c>
      <c r="J170" s="75" t="s">
        <v>312</v>
      </c>
      <c r="K170" s="58" t="s">
        <v>493</v>
      </c>
      <c r="L170" s="84">
        <f t="shared" si="17"/>
        <v>316.23</v>
      </c>
      <c r="M170" s="85">
        <f t="shared" si="18"/>
        <v>2.3090000000000002</v>
      </c>
      <c r="N170" s="74">
        <v>55</v>
      </c>
      <c r="O170" s="101">
        <f t="array" ref="O170">IFERROR(INDEX($AD$11:$AE$108,MATCH($B170&amp;$I170,$Y$11:$Y$108&amp;$AC$11:$AC$108,0),MATCH($C170,$AD$9:$AE$9,0)),"-")</f>
        <v>315.89</v>
      </c>
      <c r="P170" s="75" t="s">
        <v>131</v>
      </c>
      <c r="Q170" s="75" t="s">
        <v>131</v>
      </c>
      <c r="R170" s="101">
        <f t="shared" si="19"/>
        <v>314.75139999999999</v>
      </c>
      <c r="S170" s="75">
        <v>794</v>
      </c>
      <c r="T170" s="75">
        <v>766</v>
      </c>
      <c r="U170" s="75">
        <v>6</v>
      </c>
      <c r="V170" s="75">
        <v>13</v>
      </c>
      <c r="W170" s="50" t="str">
        <f t="shared" si="20"/>
        <v>-</v>
      </c>
      <c r="X170" s="50">
        <f t="shared" si="21"/>
        <v>28</v>
      </c>
    </row>
    <row r="171" spans="2:24" x14ac:dyDescent="0.3">
      <c r="B171" s="81" t="str">
        <f t="shared" si="16"/>
        <v>PF 1/8-28</v>
      </c>
      <c r="C171" s="73" t="s">
        <v>216</v>
      </c>
      <c r="D171" s="73"/>
      <c r="E171" s="71" t="s">
        <v>319</v>
      </c>
      <c r="F171" s="82" t="s">
        <v>302</v>
      </c>
      <c r="G171" s="58">
        <v>28</v>
      </c>
      <c r="H171" s="71" t="s">
        <v>464</v>
      </c>
      <c r="I171" s="78" t="s">
        <v>329</v>
      </c>
      <c r="J171" s="58" t="s">
        <v>313</v>
      </c>
      <c r="K171" s="58" t="s">
        <v>493</v>
      </c>
      <c r="L171" s="82">
        <f t="shared" si="17"/>
        <v>9.7279999999999998</v>
      </c>
      <c r="M171" s="85">
        <f t="shared" si="18"/>
        <v>0.90700000000000003</v>
      </c>
      <c r="N171" s="71">
        <v>55</v>
      </c>
      <c r="O171" s="100">
        <f t="array" ref="O171">IFERROR(INDEX($AD$11:$AE$108,MATCH($B171&amp;$I171,$Y$11:$Y$108&amp;$AC$11:$AC$108,0),MATCH($C171,$AD$9:$AE$9,0)),"-")</f>
        <v>9.5399999999999991</v>
      </c>
      <c r="P171" s="58" t="s">
        <v>131</v>
      </c>
      <c r="Q171" s="58" t="s">
        <v>131</v>
      </c>
      <c r="R171" s="100">
        <f t="shared" si="19"/>
        <v>9.1471</v>
      </c>
      <c r="S171" s="58">
        <v>115</v>
      </c>
      <c r="T171" s="58">
        <v>107</v>
      </c>
      <c r="U171" s="58">
        <v>4</v>
      </c>
      <c r="V171" s="58">
        <v>24</v>
      </c>
      <c r="W171" s="50" t="str">
        <f t="shared" si="20"/>
        <v>-</v>
      </c>
      <c r="X171" s="50">
        <f t="shared" si="21"/>
        <v>8</v>
      </c>
    </row>
    <row r="172" spans="2:24" x14ac:dyDescent="0.3">
      <c r="B172" s="81" t="str">
        <f t="shared" si="16"/>
        <v>PF 1/4-19</v>
      </c>
      <c r="C172" s="73" t="s">
        <v>216</v>
      </c>
      <c r="D172" s="73"/>
      <c r="E172" s="71" t="s">
        <v>319</v>
      </c>
      <c r="F172" s="82" t="s">
        <v>303</v>
      </c>
      <c r="G172" s="58">
        <v>19</v>
      </c>
      <c r="H172" s="71" t="s">
        <v>464</v>
      </c>
      <c r="I172" s="78" t="s">
        <v>329</v>
      </c>
      <c r="J172" s="58" t="s">
        <v>313</v>
      </c>
      <c r="K172" s="58" t="s">
        <v>493</v>
      </c>
      <c r="L172" s="82">
        <f t="shared" si="17"/>
        <v>13.157</v>
      </c>
      <c r="M172" s="85">
        <f t="shared" si="18"/>
        <v>1.337</v>
      </c>
      <c r="N172" s="71">
        <v>55</v>
      </c>
      <c r="O172" s="100">
        <f t="array" ref="O172">IFERROR(INDEX($AD$11:$AE$108,MATCH($B172&amp;$I172,$Y$11:$Y$108&amp;$AC$11:$AC$108,0),MATCH($C172,$AD$9:$AE$9,0)),"-")</f>
        <v>12.85</v>
      </c>
      <c r="P172" s="58" t="s">
        <v>131</v>
      </c>
      <c r="Q172" s="58" t="s">
        <v>131</v>
      </c>
      <c r="R172" s="100">
        <f t="shared" si="19"/>
        <v>12.301</v>
      </c>
      <c r="S172" s="58">
        <v>135</v>
      </c>
      <c r="T172" s="58">
        <v>125</v>
      </c>
      <c r="U172" s="58">
        <v>4</v>
      </c>
      <c r="V172" s="58">
        <v>18</v>
      </c>
      <c r="W172" s="50" t="str">
        <f t="shared" si="20"/>
        <v>-</v>
      </c>
      <c r="X172" s="50">
        <f t="shared" si="21"/>
        <v>10</v>
      </c>
    </row>
    <row r="173" spans="2:24" x14ac:dyDescent="0.3">
      <c r="B173" s="81" t="str">
        <f t="shared" si="16"/>
        <v>PF 3/8-19</v>
      </c>
      <c r="C173" s="73" t="s">
        <v>216</v>
      </c>
      <c r="D173" s="73"/>
      <c r="E173" s="71" t="s">
        <v>319</v>
      </c>
      <c r="F173" s="82" t="s">
        <v>304</v>
      </c>
      <c r="G173" s="58">
        <v>19</v>
      </c>
      <c r="H173" s="71" t="s">
        <v>464</v>
      </c>
      <c r="I173" s="78" t="s">
        <v>329</v>
      </c>
      <c r="J173" s="58" t="s">
        <v>313</v>
      </c>
      <c r="K173" s="58" t="s">
        <v>493</v>
      </c>
      <c r="L173" s="82">
        <f t="shared" si="17"/>
        <v>16.661999999999999</v>
      </c>
      <c r="M173" s="85">
        <f t="shared" si="18"/>
        <v>1.337</v>
      </c>
      <c r="N173" s="71">
        <v>55</v>
      </c>
      <c r="O173" s="100">
        <f t="array" ref="O173">IFERROR(INDEX($AD$11:$AE$108,MATCH($B173&amp;$I173,$Y$11:$Y$108&amp;$AC$11:$AC$108,0),MATCH($C173,$AD$9:$AE$9,0)),"-")</f>
        <v>16.36</v>
      </c>
      <c r="P173" s="58" t="s">
        <v>131</v>
      </c>
      <c r="Q173" s="58" t="s">
        <v>131</v>
      </c>
      <c r="R173" s="100">
        <f t="shared" si="19"/>
        <v>15.805999999999999</v>
      </c>
      <c r="S173" s="58">
        <v>135</v>
      </c>
      <c r="T173" s="58">
        <v>125</v>
      </c>
      <c r="U173" s="58">
        <v>4</v>
      </c>
      <c r="V173" s="58">
        <v>18</v>
      </c>
      <c r="W173" s="50" t="str">
        <f t="shared" si="20"/>
        <v>-</v>
      </c>
      <c r="X173" s="50">
        <f t="shared" si="21"/>
        <v>10</v>
      </c>
    </row>
    <row r="174" spans="2:24" x14ac:dyDescent="0.3">
      <c r="B174" s="81" t="str">
        <f t="shared" si="16"/>
        <v>PF 1/2-14</v>
      </c>
      <c r="C174" s="73" t="s">
        <v>216</v>
      </c>
      <c r="D174" s="73"/>
      <c r="E174" s="71" t="s">
        <v>319</v>
      </c>
      <c r="F174" s="82" t="s">
        <v>305</v>
      </c>
      <c r="G174" s="58">
        <v>14</v>
      </c>
      <c r="H174" s="71" t="s">
        <v>464</v>
      </c>
      <c r="I174" s="78" t="s">
        <v>329</v>
      </c>
      <c r="J174" s="58" t="s">
        <v>313</v>
      </c>
      <c r="K174" s="58" t="s">
        <v>493</v>
      </c>
      <c r="L174" s="82">
        <f t="shared" si="17"/>
        <v>20.954999999999998</v>
      </c>
      <c r="M174" s="85">
        <f t="shared" si="18"/>
        <v>1.8140000000000001</v>
      </c>
      <c r="N174" s="71">
        <v>55</v>
      </c>
      <c r="O174" s="100">
        <f t="array" ref="O174">IFERROR(INDEX($AD$11:$AE$108,MATCH($B174&amp;$I174,$Y$11:$Y$108&amp;$AC$11:$AC$108,0),MATCH($C174,$AD$9:$AE$9,0)),"-")</f>
        <v>20.52</v>
      </c>
      <c r="P174" s="58" t="s">
        <v>131</v>
      </c>
      <c r="Q174" s="58" t="s">
        <v>131</v>
      </c>
      <c r="R174" s="100">
        <f t="shared" si="19"/>
        <v>19.793299999999999</v>
      </c>
      <c r="S174" s="58">
        <v>152</v>
      </c>
      <c r="T174" s="58">
        <v>142</v>
      </c>
      <c r="U174" s="58">
        <v>4</v>
      </c>
      <c r="V174" s="58">
        <v>15</v>
      </c>
      <c r="W174" s="50" t="str">
        <f t="shared" si="20"/>
        <v>-</v>
      </c>
      <c r="X174" s="50">
        <f t="shared" si="21"/>
        <v>10</v>
      </c>
    </row>
    <row r="175" spans="2:24" x14ac:dyDescent="0.3">
      <c r="B175" s="81" t="str">
        <f t="shared" si="16"/>
        <v>PF 5/8-14</v>
      </c>
      <c r="C175" s="73" t="s">
        <v>216</v>
      </c>
      <c r="D175" s="73"/>
      <c r="E175" s="71" t="s">
        <v>319</v>
      </c>
      <c r="F175" s="82" t="s">
        <v>306</v>
      </c>
      <c r="G175" s="58">
        <v>14</v>
      </c>
      <c r="H175" s="71" t="s">
        <v>464</v>
      </c>
      <c r="I175" s="78" t="s">
        <v>329</v>
      </c>
      <c r="J175" s="58" t="s">
        <v>313</v>
      </c>
      <c r="K175" s="58" t="s">
        <v>493</v>
      </c>
      <c r="L175" s="82">
        <f t="shared" si="17"/>
        <v>22.911000000000001</v>
      </c>
      <c r="M175" s="85">
        <f t="shared" si="18"/>
        <v>1.8140000000000001</v>
      </c>
      <c r="N175" s="71">
        <v>55</v>
      </c>
      <c r="O175" s="100">
        <f t="array" ref="O175">IFERROR(INDEX($AD$11:$AE$108,MATCH($B175&amp;$I175,$Y$11:$Y$108&amp;$AC$11:$AC$108,0),MATCH($C175,$AD$9:$AE$9,0)),"-")</f>
        <v>22.47</v>
      </c>
      <c r="P175" s="58" t="s">
        <v>131</v>
      </c>
      <c r="Q175" s="58" t="s">
        <v>131</v>
      </c>
      <c r="R175" s="100">
        <f t="shared" si="19"/>
        <v>21.749300000000002</v>
      </c>
      <c r="S175" s="58">
        <v>152</v>
      </c>
      <c r="T175" s="58">
        <v>142</v>
      </c>
      <c r="U175" s="58">
        <v>4</v>
      </c>
      <c r="V175" s="58">
        <v>15</v>
      </c>
      <c r="W175" s="50" t="str">
        <f t="shared" si="20"/>
        <v>-</v>
      </c>
      <c r="X175" s="50">
        <f t="shared" si="21"/>
        <v>10</v>
      </c>
    </row>
    <row r="176" spans="2:24" x14ac:dyDescent="0.3">
      <c r="B176" s="81" t="str">
        <f t="shared" si="16"/>
        <v>PF 3/4-14</v>
      </c>
      <c r="C176" s="73" t="s">
        <v>216</v>
      </c>
      <c r="D176" s="73"/>
      <c r="E176" s="71" t="s">
        <v>319</v>
      </c>
      <c r="F176" s="82" t="s">
        <v>307</v>
      </c>
      <c r="G176" s="58">
        <v>14</v>
      </c>
      <c r="H176" s="71" t="s">
        <v>464</v>
      </c>
      <c r="I176" s="78" t="s">
        <v>329</v>
      </c>
      <c r="J176" s="58" t="s">
        <v>313</v>
      </c>
      <c r="K176" s="58" t="s">
        <v>493</v>
      </c>
      <c r="L176" s="82">
        <f t="shared" si="17"/>
        <v>26.440999999999999</v>
      </c>
      <c r="M176" s="85">
        <f t="shared" si="18"/>
        <v>1.8140000000000001</v>
      </c>
      <c r="N176" s="71">
        <v>55</v>
      </c>
      <c r="O176" s="100">
        <f t="array" ref="O176">IFERROR(INDEX($AD$11:$AE$108,MATCH($B176&amp;$I176,$Y$11:$Y$108&amp;$AC$11:$AC$108,0),MATCH($C176,$AD$9:$AE$9,0)),"-")</f>
        <v>26</v>
      </c>
      <c r="P176" s="58" t="s">
        <v>131</v>
      </c>
      <c r="Q176" s="58" t="s">
        <v>131</v>
      </c>
      <c r="R176" s="100">
        <f t="shared" si="19"/>
        <v>25.279299999999999</v>
      </c>
      <c r="S176" s="58">
        <v>152</v>
      </c>
      <c r="T176" s="58">
        <v>142</v>
      </c>
      <c r="U176" s="58">
        <v>4</v>
      </c>
      <c r="V176" s="58">
        <v>15</v>
      </c>
      <c r="W176" s="50" t="str">
        <f t="shared" si="20"/>
        <v>-</v>
      </c>
      <c r="X176" s="50">
        <f t="shared" si="21"/>
        <v>10</v>
      </c>
    </row>
    <row r="177" spans="2:24" x14ac:dyDescent="0.3">
      <c r="B177" s="81" t="str">
        <f t="shared" si="16"/>
        <v>PF 7/8-14</v>
      </c>
      <c r="C177" s="73" t="s">
        <v>216</v>
      </c>
      <c r="D177" s="73"/>
      <c r="E177" s="71" t="s">
        <v>319</v>
      </c>
      <c r="F177" s="82" t="s">
        <v>308</v>
      </c>
      <c r="G177" s="58">
        <v>14</v>
      </c>
      <c r="H177" s="71" t="s">
        <v>464</v>
      </c>
      <c r="I177" s="78" t="s">
        <v>329</v>
      </c>
      <c r="J177" s="58" t="s">
        <v>313</v>
      </c>
      <c r="K177" s="58" t="s">
        <v>493</v>
      </c>
      <c r="L177" s="82">
        <f t="shared" si="17"/>
        <v>30.201000000000001</v>
      </c>
      <c r="M177" s="85">
        <f t="shared" si="18"/>
        <v>1.8140000000000001</v>
      </c>
      <c r="N177" s="71">
        <v>55</v>
      </c>
      <c r="O177" s="100">
        <f t="array" ref="O177">IFERROR(INDEX($AD$11:$AE$108,MATCH($B177&amp;$I177,$Y$11:$Y$108&amp;$AC$11:$AC$108,0),MATCH($C177,$AD$9:$AE$9,0)),"-")</f>
        <v>29.76</v>
      </c>
      <c r="P177" s="58" t="s">
        <v>131</v>
      </c>
      <c r="Q177" s="58" t="s">
        <v>131</v>
      </c>
      <c r="R177" s="100">
        <f t="shared" si="19"/>
        <v>29.039300000000001</v>
      </c>
      <c r="S177" s="58">
        <v>152</v>
      </c>
      <c r="T177" s="58">
        <v>142</v>
      </c>
      <c r="U177" s="58">
        <v>4</v>
      </c>
      <c r="V177" s="58">
        <v>15</v>
      </c>
      <c r="W177" s="50" t="str">
        <f t="shared" si="20"/>
        <v>-</v>
      </c>
      <c r="X177" s="50">
        <f t="shared" si="21"/>
        <v>10</v>
      </c>
    </row>
    <row r="178" spans="2:24" x14ac:dyDescent="0.3">
      <c r="B178" s="81" t="str">
        <f t="shared" si="16"/>
        <v>PF1-11</v>
      </c>
      <c r="C178" s="73" t="s">
        <v>216</v>
      </c>
      <c r="D178" s="73"/>
      <c r="E178" s="71" t="s">
        <v>319</v>
      </c>
      <c r="F178" s="82" t="s">
        <v>76</v>
      </c>
      <c r="G178" s="58">
        <v>11</v>
      </c>
      <c r="H178" s="71" t="s">
        <v>464</v>
      </c>
      <c r="I178" s="78" t="s">
        <v>329</v>
      </c>
      <c r="J178" s="58" t="s">
        <v>313</v>
      </c>
      <c r="K178" s="58" t="s">
        <v>493</v>
      </c>
      <c r="L178" s="82">
        <f t="shared" si="17"/>
        <v>33.249000000000002</v>
      </c>
      <c r="M178" s="85">
        <f t="shared" si="18"/>
        <v>2.3090000000000002</v>
      </c>
      <c r="N178" s="71">
        <v>55</v>
      </c>
      <c r="O178" s="100">
        <f t="array" ref="O178">IFERROR(INDEX($AD$11:$AE$108,MATCH($B178&amp;$I178,$Y$11:$Y$108&amp;$AC$11:$AC$108,0),MATCH($C178,$AD$9:$AE$9,0)),"-")</f>
        <v>32.69</v>
      </c>
      <c r="P178" s="58" t="s">
        <v>131</v>
      </c>
      <c r="Q178" s="58" t="s">
        <v>131</v>
      </c>
      <c r="R178" s="100">
        <f t="shared" si="19"/>
        <v>31.770399999999999</v>
      </c>
      <c r="S178" s="58">
        <v>190</v>
      </c>
      <c r="T178" s="58">
        <v>180</v>
      </c>
      <c r="U178" s="58">
        <v>4</v>
      </c>
      <c r="V178" s="58">
        <v>13</v>
      </c>
      <c r="W178" s="50" t="str">
        <f t="shared" si="20"/>
        <v>-</v>
      </c>
      <c r="X178" s="50">
        <f t="shared" si="21"/>
        <v>10</v>
      </c>
    </row>
    <row r="179" spans="2:24" x14ac:dyDescent="0.3">
      <c r="B179" s="81" t="str">
        <f t="shared" si="16"/>
        <v>PF1 1/8-11</v>
      </c>
      <c r="C179" s="73" t="s">
        <v>216</v>
      </c>
      <c r="D179" s="73"/>
      <c r="E179" s="71" t="s">
        <v>319</v>
      </c>
      <c r="F179" s="82" t="s">
        <v>277</v>
      </c>
      <c r="G179" s="58">
        <v>11</v>
      </c>
      <c r="H179" s="71" t="s">
        <v>464</v>
      </c>
      <c r="I179" s="78" t="s">
        <v>329</v>
      </c>
      <c r="J179" s="58" t="s">
        <v>313</v>
      </c>
      <c r="K179" s="58" t="s">
        <v>493</v>
      </c>
      <c r="L179" s="82">
        <f t="shared" si="17"/>
        <v>37.896999999999998</v>
      </c>
      <c r="M179" s="85">
        <f t="shared" si="18"/>
        <v>2.3090000000000002</v>
      </c>
      <c r="N179" s="71">
        <v>55</v>
      </c>
      <c r="O179" s="100">
        <f t="array" ref="O179">IFERROR(INDEX($AD$11:$AE$108,MATCH($B179&amp;$I179,$Y$11:$Y$108&amp;$AC$11:$AC$108,0),MATCH($C179,$AD$9:$AE$9,0)),"-")</f>
        <v>37.340000000000003</v>
      </c>
      <c r="P179" s="58" t="s">
        <v>131</v>
      </c>
      <c r="Q179" s="58" t="s">
        <v>131</v>
      </c>
      <c r="R179" s="100">
        <f t="shared" si="19"/>
        <v>36.418399999999998</v>
      </c>
      <c r="S179" s="58">
        <v>190</v>
      </c>
      <c r="T179" s="58">
        <v>180</v>
      </c>
      <c r="U179" s="58">
        <v>4</v>
      </c>
      <c r="V179" s="58">
        <v>13</v>
      </c>
      <c r="W179" s="50" t="str">
        <f t="shared" si="20"/>
        <v>-</v>
      </c>
      <c r="X179" s="50">
        <f t="shared" si="21"/>
        <v>10</v>
      </c>
    </row>
    <row r="180" spans="2:24" x14ac:dyDescent="0.3">
      <c r="B180" s="81" t="str">
        <f t="shared" si="16"/>
        <v>PF1 1/4-11</v>
      </c>
      <c r="C180" s="73" t="s">
        <v>216</v>
      </c>
      <c r="D180" s="73"/>
      <c r="E180" s="71" t="s">
        <v>319</v>
      </c>
      <c r="F180" s="82" t="s">
        <v>279</v>
      </c>
      <c r="G180" s="58">
        <v>11</v>
      </c>
      <c r="H180" s="71" t="s">
        <v>464</v>
      </c>
      <c r="I180" s="78" t="s">
        <v>329</v>
      </c>
      <c r="J180" s="58" t="s">
        <v>313</v>
      </c>
      <c r="K180" s="58" t="s">
        <v>493</v>
      </c>
      <c r="L180" s="82">
        <f t="shared" si="17"/>
        <v>41.91</v>
      </c>
      <c r="M180" s="85">
        <f t="shared" si="18"/>
        <v>2.3090000000000002</v>
      </c>
      <c r="N180" s="71">
        <v>55</v>
      </c>
      <c r="O180" s="100">
        <f t="array" ref="O180">IFERROR(INDEX($AD$11:$AE$108,MATCH($B180&amp;$I180,$Y$11:$Y$108&amp;$AC$11:$AC$108,0),MATCH($C180,$AD$9:$AE$9,0)),"-")</f>
        <v>41.35</v>
      </c>
      <c r="P180" s="58" t="s">
        <v>131</v>
      </c>
      <c r="Q180" s="58" t="s">
        <v>131</v>
      </c>
      <c r="R180" s="100">
        <f t="shared" si="19"/>
        <v>40.431399999999996</v>
      </c>
      <c r="S180" s="58">
        <v>190</v>
      </c>
      <c r="T180" s="58">
        <v>180</v>
      </c>
      <c r="U180" s="58">
        <v>4</v>
      </c>
      <c r="V180" s="58">
        <v>13</v>
      </c>
      <c r="W180" s="50" t="str">
        <f t="shared" si="20"/>
        <v>-</v>
      </c>
      <c r="X180" s="50">
        <f t="shared" si="21"/>
        <v>10</v>
      </c>
    </row>
    <row r="181" spans="2:24" x14ac:dyDescent="0.3">
      <c r="B181" s="81" t="str">
        <f t="shared" si="16"/>
        <v>PF1 1/2-11</v>
      </c>
      <c r="C181" s="73" t="s">
        <v>216</v>
      </c>
      <c r="D181" s="73"/>
      <c r="E181" s="71" t="s">
        <v>319</v>
      </c>
      <c r="F181" s="82" t="s">
        <v>54</v>
      </c>
      <c r="G181" s="58">
        <v>11</v>
      </c>
      <c r="H181" s="71" t="s">
        <v>464</v>
      </c>
      <c r="I181" s="78" t="s">
        <v>329</v>
      </c>
      <c r="J181" s="58" t="s">
        <v>313</v>
      </c>
      <c r="K181" s="58" t="s">
        <v>493</v>
      </c>
      <c r="L181" s="82">
        <f t="shared" si="17"/>
        <v>47.802999999999997</v>
      </c>
      <c r="M181" s="85">
        <f t="shared" si="18"/>
        <v>2.3090000000000002</v>
      </c>
      <c r="N181" s="71">
        <v>55</v>
      </c>
      <c r="O181" s="100">
        <f t="array" ref="O181">IFERROR(INDEX($AD$11:$AE$108,MATCH($B181&amp;$I181,$Y$11:$Y$108&amp;$AC$11:$AC$108,0),MATCH($C181,$AD$9:$AE$9,0)),"-")</f>
        <v>47.24</v>
      </c>
      <c r="P181" s="58" t="s">
        <v>131</v>
      </c>
      <c r="Q181" s="58" t="s">
        <v>131</v>
      </c>
      <c r="R181" s="100">
        <f t="shared" si="19"/>
        <v>46.324399999999997</v>
      </c>
      <c r="S181" s="58">
        <v>192</v>
      </c>
      <c r="T181" s="58">
        <v>180</v>
      </c>
      <c r="U181" s="58">
        <v>4</v>
      </c>
      <c r="V181" s="58">
        <v>13</v>
      </c>
      <c r="W181" s="50" t="str">
        <f t="shared" si="20"/>
        <v>-</v>
      </c>
      <c r="X181" s="50">
        <f t="shared" si="21"/>
        <v>12</v>
      </c>
    </row>
    <row r="182" spans="2:24" x14ac:dyDescent="0.3">
      <c r="B182" s="81" t="str">
        <f t="shared" si="16"/>
        <v>PF1 3/4-11</v>
      </c>
      <c r="C182" s="73" t="s">
        <v>216</v>
      </c>
      <c r="D182" s="73"/>
      <c r="E182" s="71" t="s">
        <v>319</v>
      </c>
      <c r="F182" s="82" t="s">
        <v>282</v>
      </c>
      <c r="G182" s="58">
        <v>11</v>
      </c>
      <c r="H182" s="71" t="s">
        <v>464</v>
      </c>
      <c r="I182" s="78" t="s">
        <v>329</v>
      </c>
      <c r="J182" s="58" t="s">
        <v>313</v>
      </c>
      <c r="K182" s="58" t="s">
        <v>493</v>
      </c>
      <c r="L182" s="82">
        <f t="shared" si="17"/>
        <v>53.746000000000002</v>
      </c>
      <c r="M182" s="85">
        <f t="shared" si="18"/>
        <v>2.3090000000000002</v>
      </c>
      <c r="N182" s="71">
        <v>55</v>
      </c>
      <c r="O182" s="100">
        <f t="array" ref="O182">IFERROR(INDEX($AD$11:$AE$108,MATCH($B182&amp;$I182,$Y$11:$Y$108&amp;$AC$11:$AC$108,0),MATCH($C182,$AD$9:$AE$9,0)),"-")</f>
        <v>53.19</v>
      </c>
      <c r="P182" s="58" t="s">
        <v>131</v>
      </c>
      <c r="Q182" s="58" t="s">
        <v>131</v>
      </c>
      <c r="R182" s="100">
        <f t="shared" si="19"/>
        <v>52.267400000000002</v>
      </c>
      <c r="S182" s="58">
        <v>192</v>
      </c>
      <c r="T182" s="58">
        <v>180</v>
      </c>
      <c r="U182" s="58">
        <v>4</v>
      </c>
      <c r="V182" s="58">
        <v>13</v>
      </c>
      <c r="W182" s="50" t="str">
        <f t="shared" si="20"/>
        <v>-</v>
      </c>
      <c r="X182" s="50">
        <f t="shared" si="21"/>
        <v>12</v>
      </c>
    </row>
    <row r="183" spans="2:24" x14ac:dyDescent="0.3">
      <c r="B183" s="81" t="str">
        <f t="shared" si="16"/>
        <v>PF2-11</v>
      </c>
      <c r="C183" s="73" t="s">
        <v>216</v>
      </c>
      <c r="D183" s="73"/>
      <c r="E183" s="71" t="s">
        <v>319</v>
      </c>
      <c r="F183" s="82" t="s">
        <v>58</v>
      </c>
      <c r="G183" s="58">
        <v>11</v>
      </c>
      <c r="H183" s="71" t="s">
        <v>464</v>
      </c>
      <c r="I183" s="78" t="s">
        <v>329</v>
      </c>
      <c r="J183" s="58" t="s">
        <v>313</v>
      </c>
      <c r="K183" s="58" t="s">
        <v>493</v>
      </c>
      <c r="L183" s="82">
        <f t="shared" si="17"/>
        <v>59.613999999999997</v>
      </c>
      <c r="M183" s="85">
        <f t="shared" si="18"/>
        <v>2.3090000000000002</v>
      </c>
      <c r="N183" s="71">
        <v>55</v>
      </c>
      <c r="O183" s="100">
        <f t="array" ref="O183">IFERROR(INDEX($AD$11:$AE$108,MATCH($B183&amp;$I183,$Y$11:$Y$108&amp;$AC$11:$AC$108,0),MATCH($C183,$AD$9:$AE$9,0)),"-")</f>
        <v>59.05</v>
      </c>
      <c r="P183" s="58" t="s">
        <v>131</v>
      </c>
      <c r="Q183" s="58" t="s">
        <v>131</v>
      </c>
      <c r="R183" s="100">
        <f t="shared" si="19"/>
        <v>58.135399999999997</v>
      </c>
      <c r="S183" s="58">
        <v>192</v>
      </c>
      <c r="T183" s="58">
        <v>180</v>
      </c>
      <c r="U183" s="58">
        <v>5</v>
      </c>
      <c r="V183" s="58">
        <v>13</v>
      </c>
      <c r="W183" s="50" t="str">
        <f t="shared" si="20"/>
        <v>-</v>
      </c>
      <c r="X183" s="50">
        <f t="shared" si="21"/>
        <v>12</v>
      </c>
    </row>
    <row r="184" spans="2:24" x14ac:dyDescent="0.3">
      <c r="B184" s="81" t="str">
        <f t="shared" si="16"/>
        <v>PF2 1/4-11</v>
      </c>
      <c r="C184" s="73" t="s">
        <v>216</v>
      </c>
      <c r="D184" s="73"/>
      <c r="E184" s="71" t="s">
        <v>319</v>
      </c>
      <c r="F184" s="82" t="s">
        <v>59</v>
      </c>
      <c r="G184" s="58">
        <v>11</v>
      </c>
      <c r="H184" s="71" t="s">
        <v>464</v>
      </c>
      <c r="I184" s="78" t="s">
        <v>329</v>
      </c>
      <c r="J184" s="58" t="s">
        <v>313</v>
      </c>
      <c r="K184" s="58" t="s">
        <v>493</v>
      </c>
      <c r="L184" s="82">
        <f t="shared" si="17"/>
        <v>65.709999999999994</v>
      </c>
      <c r="M184" s="85">
        <f t="shared" si="18"/>
        <v>2.3090000000000002</v>
      </c>
      <c r="N184" s="71">
        <v>55</v>
      </c>
      <c r="O184" s="100">
        <f t="array" ref="O184">IFERROR(INDEX($AD$11:$AE$108,MATCH($B184&amp;$I184,$Y$11:$Y$108&amp;$AC$11:$AC$108,0),MATCH($C184,$AD$9:$AE$9,0)),"-")</f>
        <v>65.19</v>
      </c>
      <c r="P184" s="58" t="s">
        <v>131</v>
      </c>
      <c r="Q184" s="58" t="s">
        <v>131</v>
      </c>
      <c r="R184" s="100">
        <f t="shared" si="19"/>
        <v>64.231399999999994</v>
      </c>
      <c r="S184" s="58">
        <v>229</v>
      </c>
      <c r="T184" s="58">
        <v>217</v>
      </c>
      <c r="U184" s="58">
        <v>5</v>
      </c>
      <c r="V184" s="58">
        <v>13</v>
      </c>
      <c r="W184" s="50" t="str">
        <f t="shared" si="20"/>
        <v>-</v>
      </c>
      <c r="X184" s="50">
        <f t="shared" si="21"/>
        <v>12</v>
      </c>
    </row>
    <row r="185" spans="2:24" x14ac:dyDescent="0.3">
      <c r="B185" s="81" t="str">
        <f t="shared" si="16"/>
        <v>PF2 1/2-11</v>
      </c>
      <c r="C185" s="73" t="s">
        <v>216</v>
      </c>
      <c r="D185" s="73"/>
      <c r="E185" s="71" t="s">
        <v>319</v>
      </c>
      <c r="F185" s="82" t="s">
        <v>60</v>
      </c>
      <c r="G185" s="58">
        <v>11</v>
      </c>
      <c r="H185" s="71" t="s">
        <v>464</v>
      </c>
      <c r="I185" s="78" t="s">
        <v>329</v>
      </c>
      <c r="J185" s="58" t="s">
        <v>313</v>
      </c>
      <c r="K185" s="58" t="s">
        <v>493</v>
      </c>
      <c r="L185" s="82">
        <f t="shared" si="17"/>
        <v>75.183999999999997</v>
      </c>
      <c r="M185" s="85">
        <f t="shared" si="18"/>
        <v>2.3090000000000002</v>
      </c>
      <c r="N185" s="71">
        <v>55</v>
      </c>
      <c r="O185" s="100">
        <f t="array" ref="O185">IFERROR(INDEX($AD$11:$AE$108,MATCH($B185&amp;$I185,$Y$11:$Y$108&amp;$AC$11:$AC$108,0),MATCH($C185,$AD$9:$AE$9,0)),"-")</f>
        <v>74.66</v>
      </c>
      <c r="P185" s="58" t="s">
        <v>131</v>
      </c>
      <c r="Q185" s="58" t="s">
        <v>131</v>
      </c>
      <c r="R185" s="100">
        <f t="shared" si="19"/>
        <v>73.705399999999997</v>
      </c>
      <c r="S185" s="58">
        <v>229</v>
      </c>
      <c r="T185" s="58">
        <v>217</v>
      </c>
      <c r="U185" s="58">
        <v>5</v>
      </c>
      <c r="V185" s="58">
        <v>13</v>
      </c>
      <c r="W185" s="50" t="str">
        <f t="shared" si="20"/>
        <v>-</v>
      </c>
      <c r="X185" s="50">
        <f t="shared" si="21"/>
        <v>12</v>
      </c>
    </row>
    <row r="186" spans="2:24" x14ac:dyDescent="0.3">
      <c r="B186" s="81" t="str">
        <f t="shared" si="16"/>
        <v>PF2 3/4-11</v>
      </c>
      <c r="C186" s="73" t="s">
        <v>216</v>
      </c>
      <c r="D186" s="73"/>
      <c r="E186" s="71" t="s">
        <v>319</v>
      </c>
      <c r="F186" s="82" t="s">
        <v>287</v>
      </c>
      <c r="G186" s="58">
        <v>11</v>
      </c>
      <c r="H186" s="71" t="s">
        <v>464</v>
      </c>
      <c r="I186" s="78" t="s">
        <v>329</v>
      </c>
      <c r="J186" s="58" t="s">
        <v>313</v>
      </c>
      <c r="K186" s="58" t="s">
        <v>493</v>
      </c>
      <c r="L186" s="82">
        <f t="shared" si="17"/>
        <v>81.534000000000006</v>
      </c>
      <c r="M186" s="85">
        <f t="shared" si="18"/>
        <v>2.3090000000000002</v>
      </c>
      <c r="N186" s="71">
        <v>55</v>
      </c>
      <c r="O186" s="100">
        <f t="array" ref="O186">IFERROR(INDEX($AD$11:$AE$108,MATCH($B186&amp;$I186,$Y$11:$Y$108&amp;$AC$11:$AC$108,0),MATCH($C186,$AD$9:$AE$9,0)),"-")</f>
        <v>81.010000000000005</v>
      </c>
      <c r="P186" s="58" t="s">
        <v>131</v>
      </c>
      <c r="Q186" s="58" t="s">
        <v>131</v>
      </c>
      <c r="R186" s="100">
        <f t="shared" si="19"/>
        <v>80.055400000000006</v>
      </c>
      <c r="S186" s="58">
        <v>231</v>
      </c>
      <c r="T186" s="58">
        <v>217</v>
      </c>
      <c r="U186" s="58">
        <v>5</v>
      </c>
      <c r="V186" s="58">
        <v>13</v>
      </c>
      <c r="W186" s="50" t="str">
        <f t="shared" si="20"/>
        <v>-</v>
      </c>
      <c r="X186" s="50">
        <f t="shared" si="21"/>
        <v>14</v>
      </c>
    </row>
    <row r="187" spans="2:24" x14ac:dyDescent="0.3">
      <c r="B187" s="81" t="str">
        <f t="shared" si="16"/>
        <v>PF3-11</v>
      </c>
      <c r="C187" s="73" t="s">
        <v>216</v>
      </c>
      <c r="D187" s="73"/>
      <c r="E187" s="71" t="s">
        <v>319</v>
      </c>
      <c r="F187" s="82" t="s">
        <v>80</v>
      </c>
      <c r="G187" s="58">
        <v>11</v>
      </c>
      <c r="H187" s="71" t="s">
        <v>464</v>
      </c>
      <c r="I187" s="78" t="s">
        <v>329</v>
      </c>
      <c r="J187" s="58" t="s">
        <v>313</v>
      </c>
      <c r="K187" s="58" t="s">
        <v>493</v>
      </c>
      <c r="L187" s="82">
        <f t="shared" si="17"/>
        <v>87.884</v>
      </c>
      <c r="M187" s="85">
        <f t="shared" si="18"/>
        <v>2.3090000000000002</v>
      </c>
      <c r="N187" s="71">
        <v>55</v>
      </c>
      <c r="O187" s="100">
        <f t="array" ref="O187">IFERROR(INDEX($AD$11:$AE$108,MATCH($B187&amp;$I187,$Y$11:$Y$108&amp;$AC$11:$AC$108,0),MATCH($C187,$AD$9:$AE$9,0)),"-")</f>
        <v>87.36</v>
      </c>
      <c r="P187" s="58" t="s">
        <v>131</v>
      </c>
      <c r="Q187" s="58" t="s">
        <v>131</v>
      </c>
      <c r="R187" s="100">
        <f t="shared" si="19"/>
        <v>86.4054</v>
      </c>
      <c r="S187" s="58">
        <v>231</v>
      </c>
      <c r="T187" s="58">
        <v>217</v>
      </c>
      <c r="U187" s="58">
        <v>5</v>
      </c>
      <c r="V187" s="58">
        <v>13</v>
      </c>
      <c r="W187" s="50" t="str">
        <f t="shared" si="20"/>
        <v>-</v>
      </c>
      <c r="X187" s="50">
        <f t="shared" si="21"/>
        <v>14</v>
      </c>
    </row>
    <row r="188" spans="2:24" x14ac:dyDescent="0.3">
      <c r="B188" s="81" t="str">
        <f t="shared" si="16"/>
        <v>PF3 1/2-11</v>
      </c>
      <c r="C188" s="73" t="s">
        <v>216</v>
      </c>
      <c r="D188" s="73"/>
      <c r="E188" s="71" t="s">
        <v>319</v>
      </c>
      <c r="F188" s="82" t="s">
        <v>290</v>
      </c>
      <c r="G188" s="58">
        <v>11</v>
      </c>
      <c r="H188" s="71" t="s">
        <v>464</v>
      </c>
      <c r="I188" s="78" t="s">
        <v>329</v>
      </c>
      <c r="J188" s="58" t="s">
        <v>313</v>
      </c>
      <c r="K188" s="58" t="s">
        <v>493</v>
      </c>
      <c r="L188" s="82">
        <f t="shared" si="17"/>
        <v>100.33</v>
      </c>
      <c r="M188" s="85">
        <f t="shared" si="18"/>
        <v>2.3090000000000002</v>
      </c>
      <c r="N188" s="71">
        <v>55</v>
      </c>
      <c r="O188" s="100">
        <f t="array" ref="O188">IFERROR(INDEX($AD$11:$AE$108,MATCH($B188&amp;$I188,$Y$11:$Y$108&amp;$AC$11:$AC$108,0),MATCH($C188,$AD$9:$AE$9,0)),"-")</f>
        <v>99.81</v>
      </c>
      <c r="P188" s="58" t="s">
        <v>131</v>
      </c>
      <c r="Q188" s="58" t="s">
        <v>131</v>
      </c>
      <c r="R188" s="100">
        <f t="shared" si="19"/>
        <v>98.851399999999998</v>
      </c>
      <c r="S188" s="58">
        <v>231</v>
      </c>
      <c r="T188" s="58">
        <v>217</v>
      </c>
      <c r="U188" s="58">
        <v>5</v>
      </c>
      <c r="V188" s="58">
        <v>13</v>
      </c>
      <c r="W188" s="50" t="str">
        <f t="shared" si="20"/>
        <v>-</v>
      </c>
      <c r="X188" s="50">
        <f t="shared" si="21"/>
        <v>14</v>
      </c>
    </row>
    <row r="189" spans="2:24" x14ac:dyDescent="0.3">
      <c r="B189" s="81" t="str">
        <f t="shared" si="16"/>
        <v>PF4-11</v>
      </c>
      <c r="C189" s="73" t="s">
        <v>216</v>
      </c>
      <c r="D189" s="73"/>
      <c r="E189" s="71" t="s">
        <v>319</v>
      </c>
      <c r="F189" s="82" t="s">
        <v>292</v>
      </c>
      <c r="G189" s="58">
        <v>11</v>
      </c>
      <c r="H189" s="71" t="s">
        <v>464</v>
      </c>
      <c r="I189" s="78" t="s">
        <v>329</v>
      </c>
      <c r="J189" s="58" t="s">
        <v>313</v>
      </c>
      <c r="K189" s="58" t="s">
        <v>493</v>
      </c>
      <c r="L189" s="82">
        <f t="shared" si="17"/>
        <v>113.03</v>
      </c>
      <c r="M189" s="85">
        <f t="shared" si="18"/>
        <v>2.3090000000000002</v>
      </c>
      <c r="N189" s="71">
        <v>55</v>
      </c>
      <c r="O189" s="100">
        <f t="array" ref="O189">IFERROR(INDEX($AD$11:$AE$108,MATCH($B189&amp;$I189,$Y$11:$Y$108&amp;$AC$11:$AC$108,0),MATCH($C189,$AD$9:$AE$9,0)),"-")</f>
        <v>112.51</v>
      </c>
      <c r="P189" s="58" t="s">
        <v>131</v>
      </c>
      <c r="Q189" s="58" t="s">
        <v>131</v>
      </c>
      <c r="R189" s="100">
        <f t="shared" si="19"/>
        <v>111.5514</v>
      </c>
      <c r="S189" s="58">
        <v>233</v>
      </c>
      <c r="T189" s="58">
        <v>217</v>
      </c>
      <c r="U189" s="58">
        <v>5</v>
      </c>
      <c r="V189" s="58">
        <v>13</v>
      </c>
      <c r="W189" s="50" t="str">
        <f t="shared" si="20"/>
        <v>-</v>
      </c>
      <c r="X189" s="50">
        <f t="shared" si="21"/>
        <v>16</v>
      </c>
    </row>
    <row r="190" spans="2:24" x14ac:dyDescent="0.3">
      <c r="B190" s="81" t="str">
        <f t="shared" si="16"/>
        <v>PF4 1/2-11</v>
      </c>
      <c r="C190" s="73" t="s">
        <v>216</v>
      </c>
      <c r="D190" s="73"/>
      <c r="E190" s="71" t="s">
        <v>319</v>
      </c>
      <c r="F190" s="82" t="s">
        <v>294</v>
      </c>
      <c r="G190" s="58">
        <v>11</v>
      </c>
      <c r="H190" s="71" t="s">
        <v>464</v>
      </c>
      <c r="I190" s="78" t="s">
        <v>329</v>
      </c>
      <c r="J190" s="58" t="s">
        <v>313</v>
      </c>
      <c r="K190" s="58" t="s">
        <v>493</v>
      </c>
      <c r="L190" s="82">
        <f t="shared" si="17"/>
        <v>125.73</v>
      </c>
      <c r="M190" s="85">
        <f t="shared" si="18"/>
        <v>2.3090000000000002</v>
      </c>
      <c r="N190" s="71">
        <v>55</v>
      </c>
      <c r="O190" s="100">
        <f t="array" ref="O190">IFERROR(INDEX($AD$11:$AE$108,MATCH($B190&amp;$I190,$Y$11:$Y$108&amp;$AC$11:$AC$108,0),MATCH($C190,$AD$9:$AE$9,0)),"-")</f>
        <v>125.21</v>
      </c>
      <c r="P190" s="58" t="s">
        <v>131</v>
      </c>
      <c r="Q190" s="58" t="s">
        <v>131</v>
      </c>
      <c r="R190" s="100">
        <f t="shared" si="19"/>
        <v>124.2514</v>
      </c>
      <c r="S190" s="58">
        <v>233</v>
      </c>
      <c r="T190" s="58">
        <v>217</v>
      </c>
      <c r="U190" s="58">
        <v>5</v>
      </c>
      <c r="V190" s="58">
        <v>13</v>
      </c>
      <c r="W190" s="50" t="str">
        <f t="shared" si="20"/>
        <v>-</v>
      </c>
      <c r="X190" s="50">
        <f t="shared" si="21"/>
        <v>16</v>
      </c>
    </row>
    <row r="191" spans="2:24" x14ac:dyDescent="0.3">
      <c r="B191" s="81" t="str">
        <f t="shared" si="16"/>
        <v>PF5-11</v>
      </c>
      <c r="C191" s="73" t="s">
        <v>216</v>
      </c>
      <c r="D191" s="73"/>
      <c r="E191" s="71" t="s">
        <v>319</v>
      </c>
      <c r="F191" s="82" t="s">
        <v>296</v>
      </c>
      <c r="G191" s="58">
        <v>11</v>
      </c>
      <c r="H191" s="71" t="s">
        <v>464</v>
      </c>
      <c r="I191" s="78" t="s">
        <v>329</v>
      </c>
      <c r="J191" s="58" t="s">
        <v>313</v>
      </c>
      <c r="K191" s="58" t="s">
        <v>493</v>
      </c>
      <c r="L191" s="82">
        <f t="shared" si="17"/>
        <v>138.43</v>
      </c>
      <c r="M191" s="85">
        <f t="shared" si="18"/>
        <v>2.3090000000000002</v>
      </c>
      <c r="N191" s="71">
        <v>55</v>
      </c>
      <c r="O191" s="100">
        <f t="array" ref="O191">IFERROR(INDEX($AD$11:$AE$108,MATCH($B191&amp;$I191,$Y$11:$Y$108&amp;$AC$11:$AC$108,0),MATCH($C191,$AD$9:$AE$9,0)),"-")</f>
        <v>137.91</v>
      </c>
      <c r="P191" s="58" t="s">
        <v>131</v>
      </c>
      <c r="Q191" s="58" t="s">
        <v>131</v>
      </c>
      <c r="R191" s="100">
        <f t="shared" si="19"/>
        <v>136.95140000000001</v>
      </c>
      <c r="S191" s="58">
        <v>233</v>
      </c>
      <c r="T191" s="58">
        <v>217</v>
      </c>
      <c r="U191" s="58">
        <v>5</v>
      </c>
      <c r="V191" s="58">
        <v>13</v>
      </c>
      <c r="W191" s="50" t="str">
        <f t="shared" si="20"/>
        <v>-</v>
      </c>
      <c r="X191" s="50">
        <f t="shared" si="21"/>
        <v>16</v>
      </c>
    </row>
    <row r="192" spans="2:24" x14ac:dyDescent="0.3">
      <c r="B192" s="81" t="str">
        <f t="shared" si="16"/>
        <v>PF5 1/2-11</v>
      </c>
      <c r="C192" s="73" t="s">
        <v>216</v>
      </c>
      <c r="D192" s="73"/>
      <c r="E192" s="71" t="s">
        <v>319</v>
      </c>
      <c r="F192" s="82" t="s">
        <v>298</v>
      </c>
      <c r="G192" s="58">
        <v>11</v>
      </c>
      <c r="H192" s="71" t="s">
        <v>464</v>
      </c>
      <c r="I192" s="78" t="s">
        <v>329</v>
      </c>
      <c r="J192" s="58" t="s">
        <v>313</v>
      </c>
      <c r="K192" s="58" t="s">
        <v>493</v>
      </c>
      <c r="L192" s="82">
        <f t="shared" si="17"/>
        <v>151.13</v>
      </c>
      <c r="M192" s="85">
        <f t="shared" si="18"/>
        <v>2.3090000000000002</v>
      </c>
      <c r="N192" s="71">
        <v>55</v>
      </c>
      <c r="O192" s="100">
        <f t="array" ref="O192">IFERROR(INDEX($AD$11:$AE$108,MATCH($B192&amp;$I192,$Y$11:$Y$108&amp;$AC$11:$AC$108,0),MATCH($C192,$AD$9:$AE$9,0)),"-")</f>
        <v>150.61000000000001</v>
      </c>
      <c r="P192" s="58" t="s">
        <v>131</v>
      </c>
      <c r="Q192" s="58" t="s">
        <v>131</v>
      </c>
      <c r="R192" s="100">
        <f t="shared" si="19"/>
        <v>149.6514</v>
      </c>
      <c r="S192" s="58">
        <v>235</v>
      </c>
      <c r="T192" s="58">
        <v>217</v>
      </c>
      <c r="U192" s="58">
        <v>5</v>
      </c>
      <c r="V192" s="58">
        <v>13</v>
      </c>
      <c r="W192" s="50" t="str">
        <f t="shared" si="20"/>
        <v>-</v>
      </c>
      <c r="X192" s="50">
        <f t="shared" si="21"/>
        <v>18</v>
      </c>
    </row>
    <row r="193" spans="2:24" x14ac:dyDescent="0.3">
      <c r="B193" s="81" t="str">
        <f t="shared" si="16"/>
        <v>PF6-11</v>
      </c>
      <c r="C193" s="73" t="s">
        <v>216</v>
      </c>
      <c r="D193" s="73"/>
      <c r="E193" s="71" t="s">
        <v>319</v>
      </c>
      <c r="F193" s="82" t="s">
        <v>300</v>
      </c>
      <c r="G193" s="58">
        <v>11</v>
      </c>
      <c r="H193" s="71" t="s">
        <v>464</v>
      </c>
      <c r="I193" s="78" t="s">
        <v>329</v>
      </c>
      <c r="J193" s="58" t="s">
        <v>313</v>
      </c>
      <c r="K193" s="58" t="s">
        <v>493</v>
      </c>
      <c r="L193" s="82">
        <f t="shared" si="17"/>
        <v>163.83000000000001</v>
      </c>
      <c r="M193" s="85">
        <f t="shared" si="18"/>
        <v>2.3090000000000002</v>
      </c>
      <c r="N193" s="71">
        <v>55</v>
      </c>
      <c r="O193" s="100">
        <f t="array" ref="O193">IFERROR(INDEX($AD$11:$AE$108,MATCH($B193&amp;$I193,$Y$11:$Y$108&amp;$AC$11:$AC$108,0),MATCH($C193,$AD$9:$AE$9,0)),"-")</f>
        <v>163.31</v>
      </c>
      <c r="P193" s="58" t="s">
        <v>131</v>
      </c>
      <c r="Q193" s="58" t="s">
        <v>131</v>
      </c>
      <c r="R193" s="100">
        <f t="shared" si="19"/>
        <v>162.35140000000001</v>
      </c>
      <c r="S193" s="58">
        <v>235</v>
      </c>
      <c r="T193" s="58">
        <v>217</v>
      </c>
      <c r="U193" s="58">
        <v>5</v>
      </c>
      <c r="V193" s="58">
        <v>13</v>
      </c>
      <c r="W193" s="50" t="str">
        <f t="shared" si="20"/>
        <v>-</v>
      </c>
      <c r="X193" s="50">
        <f t="shared" si="21"/>
        <v>18</v>
      </c>
    </row>
    <row r="194" spans="2:24" x14ac:dyDescent="0.3">
      <c r="B194" s="81" t="str">
        <f t="shared" si="16"/>
        <v>PF7-11</v>
      </c>
      <c r="C194" s="73" t="s">
        <v>216</v>
      </c>
      <c r="D194" s="73"/>
      <c r="E194" s="71" t="s">
        <v>319</v>
      </c>
      <c r="F194" s="82" t="s">
        <v>320</v>
      </c>
      <c r="G194" s="58">
        <v>11</v>
      </c>
      <c r="H194" s="71" t="s">
        <v>464</v>
      </c>
      <c r="I194" s="78" t="s">
        <v>329</v>
      </c>
      <c r="J194" s="58" t="s">
        <v>313</v>
      </c>
      <c r="K194" s="58" t="s">
        <v>493</v>
      </c>
      <c r="L194" s="82">
        <f t="shared" si="17"/>
        <v>189.23</v>
      </c>
      <c r="M194" s="85">
        <f t="shared" si="18"/>
        <v>2.3090000000000002</v>
      </c>
      <c r="N194" s="71">
        <v>55</v>
      </c>
      <c r="O194" s="100">
        <f t="array" ref="O194">IFERROR(INDEX($AD$11:$AE$108,MATCH($B194&amp;$I194,$Y$11:$Y$108&amp;$AC$11:$AC$108,0),MATCH($C194,$AD$9:$AE$9,0)),"-")</f>
        <v>188.81</v>
      </c>
      <c r="P194" s="58" t="s">
        <v>131</v>
      </c>
      <c r="Q194" s="58" t="s">
        <v>131</v>
      </c>
      <c r="R194" s="100">
        <f t="shared" si="19"/>
        <v>187.75139999999999</v>
      </c>
      <c r="S194" s="58">
        <v>338</v>
      </c>
      <c r="T194" s="58">
        <v>318</v>
      </c>
      <c r="U194" s="58">
        <v>5</v>
      </c>
      <c r="V194" s="58">
        <v>13</v>
      </c>
      <c r="W194" s="50" t="str">
        <f t="shared" si="20"/>
        <v>-</v>
      </c>
      <c r="X194" s="50">
        <f t="shared" si="21"/>
        <v>20</v>
      </c>
    </row>
    <row r="195" spans="2:24" x14ac:dyDescent="0.3">
      <c r="B195" s="81" t="str">
        <f t="shared" si="16"/>
        <v>PF8-11</v>
      </c>
      <c r="C195" s="73" t="s">
        <v>216</v>
      </c>
      <c r="D195" s="73"/>
      <c r="E195" s="71" t="s">
        <v>319</v>
      </c>
      <c r="F195" s="82" t="s">
        <v>321</v>
      </c>
      <c r="G195" s="58">
        <v>11</v>
      </c>
      <c r="H195" s="71" t="s">
        <v>464</v>
      </c>
      <c r="I195" s="78" t="s">
        <v>329</v>
      </c>
      <c r="J195" s="58" t="s">
        <v>313</v>
      </c>
      <c r="K195" s="58" t="s">
        <v>493</v>
      </c>
      <c r="L195" s="82">
        <f t="shared" si="17"/>
        <v>214.63</v>
      </c>
      <c r="M195" s="85">
        <f t="shared" si="18"/>
        <v>2.3090000000000002</v>
      </c>
      <c r="N195" s="71">
        <v>55</v>
      </c>
      <c r="O195" s="100">
        <f t="array" ref="O195">IFERROR(INDEX($AD$11:$AE$108,MATCH($B195&amp;$I195,$Y$11:$Y$108&amp;$AC$11:$AC$108,0),MATCH($C195,$AD$9:$AE$9,0)),"-")</f>
        <v>214.21</v>
      </c>
      <c r="P195" s="58" t="s">
        <v>131</v>
      </c>
      <c r="Q195" s="58" t="s">
        <v>131</v>
      </c>
      <c r="R195" s="100">
        <f t="shared" si="19"/>
        <v>213.1514</v>
      </c>
      <c r="S195" s="58">
        <v>340</v>
      </c>
      <c r="T195" s="58">
        <v>318</v>
      </c>
      <c r="U195" s="58">
        <v>5</v>
      </c>
      <c r="V195" s="58">
        <v>13</v>
      </c>
      <c r="W195" s="50" t="str">
        <f t="shared" si="20"/>
        <v>-</v>
      </c>
      <c r="X195" s="50">
        <f t="shared" si="21"/>
        <v>22</v>
      </c>
    </row>
    <row r="196" spans="2:24" x14ac:dyDescent="0.3">
      <c r="B196" s="81" t="str">
        <f t="shared" si="16"/>
        <v>PF9-11</v>
      </c>
      <c r="C196" s="73" t="s">
        <v>216</v>
      </c>
      <c r="D196" s="73"/>
      <c r="E196" s="71" t="s">
        <v>319</v>
      </c>
      <c r="F196" s="82" t="s">
        <v>85</v>
      </c>
      <c r="G196" s="58">
        <v>11</v>
      </c>
      <c r="H196" s="71" t="s">
        <v>464</v>
      </c>
      <c r="I196" s="78" t="s">
        <v>329</v>
      </c>
      <c r="J196" s="58" t="s">
        <v>313</v>
      </c>
      <c r="K196" s="58" t="s">
        <v>493</v>
      </c>
      <c r="L196" s="82">
        <f t="shared" si="17"/>
        <v>240.03</v>
      </c>
      <c r="M196" s="85">
        <f t="shared" si="18"/>
        <v>2.3090000000000002</v>
      </c>
      <c r="N196" s="71">
        <v>55</v>
      </c>
      <c r="O196" s="100">
        <f t="array" ref="O196">IFERROR(INDEX($AD$11:$AE$108,MATCH($B196&amp;$I196,$Y$11:$Y$108&amp;$AC$11:$AC$108,0),MATCH($C196,$AD$9:$AE$9,0)),"-")</f>
        <v>239.61</v>
      </c>
      <c r="P196" s="58" t="s">
        <v>131</v>
      </c>
      <c r="Q196" s="58" t="s">
        <v>131</v>
      </c>
      <c r="R196" s="100">
        <f t="shared" si="19"/>
        <v>238.5514</v>
      </c>
      <c r="S196" s="58">
        <v>340</v>
      </c>
      <c r="T196" s="58">
        <v>318</v>
      </c>
      <c r="U196" s="58">
        <v>5</v>
      </c>
      <c r="V196" s="58">
        <v>13</v>
      </c>
      <c r="W196" s="50" t="str">
        <f t="shared" si="20"/>
        <v>-</v>
      </c>
      <c r="X196" s="50">
        <f t="shared" si="21"/>
        <v>22</v>
      </c>
    </row>
    <row r="197" spans="2:24" x14ac:dyDescent="0.3">
      <c r="B197" s="81" t="str">
        <f t="shared" si="16"/>
        <v>PF10-11</v>
      </c>
      <c r="C197" s="73" t="s">
        <v>216</v>
      </c>
      <c r="D197" s="73"/>
      <c r="E197" s="71" t="s">
        <v>319</v>
      </c>
      <c r="F197" s="82" t="s">
        <v>322</v>
      </c>
      <c r="G197" s="58">
        <v>11</v>
      </c>
      <c r="H197" s="71" t="s">
        <v>464</v>
      </c>
      <c r="I197" s="78" t="s">
        <v>329</v>
      </c>
      <c r="J197" s="58" t="s">
        <v>313</v>
      </c>
      <c r="K197" s="58" t="s">
        <v>493</v>
      </c>
      <c r="L197" s="82">
        <f t="shared" si="17"/>
        <v>265.43</v>
      </c>
      <c r="M197" s="85">
        <f t="shared" si="18"/>
        <v>2.3090000000000002</v>
      </c>
      <c r="N197" s="71">
        <v>55</v>
      </c>
      <c r="O197" s="100">
        <f t="array" ref="O197">IFERROR(INDEX($AD$11:$AE$108,MATCH($B197&amp;$I197,$Y$11:$Y$108&amp;$AC$11:$AC$108,0),MATCH($C197,$AD$9:$AE$9,0)),"-")</f>
        <v>265.01</v>
      </c>
      <c r="P197" s="58" t="s">
        <v>131</v>
      </c>
      <c r="Q197" s="58" t="s">
        <v>131</v>
      </c>
      <c r="R197" s="100">
        <f t="shared" si="19"/>
        <v>263.95139999999998</v>
      </c>
      <c r="S197" s="58">
        <v>342</v>
      </c>
      <c r="T197" s="58">
        <v>318</v>
      </c>
      <c r="U197" s="58">
        <v>5</v>
      </c>
      <c r="V197" s="58">
        <v>13</v>
      </c>
      <c r="W197" s="50" t="str">
        <f t="shared" si="20"/>
        <v>-</v>
      </c>
      <c r="X197" s="50">
        <f t="shared" si="21"/>
        <v>24</v>
      </c>
    </row>
    <row r="198" spans="2:24" x14ac:dyDescent="0.3">
      <c r="B198" s="81" t="str">
        <f t="shared" si="16"/>
        <v>PF12-11</v>
      </c>
      <c r="C198" s="73" t="s">
        <v>216</v>
      </c>
      <c r="D198" s="73"/>
      <c r="E198" s="71" t="s">
        <v>319</v>
      </c>
      <c r="F198" s="82" t="s">
        <v>323</v>
      </c>
      <c r="G198" s="58">
        <v>11</v>
      </c>
      <c r="H198" s="71" t="s">
        <v>464</v>
      </c>
      <c r="I198" s="78" t="s">
        <v>329</v>
      </c>
      <c r="J198" s="58" t="s">
        <v>313</v>
      </c>
      <c r="K198" s="58" t="s">
        <v>493</v>
      </c>
      <c r="L198" s="82">
        <f t="shared" si="17"/>
        <v>316.23</v>
      </c>
      <c r="M198" s="85">
        <f t="shared" si="18"/>
        <v>2.3090000000000002</v>
      </c>
      <c r="N198" s="71">
        <v>55</v>
      </c>
      <c r="O198" s="100">
        <f t="array" ref="O198">IFERROR(INDEX($AD$11:$AE$108,MATCH($B198&amp;$I198,$Y$11:$Y$108&amp;$AC$11:$AC$108,0),MATCH($C198,$AD$9:$AE$9,0)),"-")</f>
        <v>315.89</v>
      </c>
      <c r="P198" s="58" t="s">
        <v>131</v>
      </c>
      <c r="Q198" s="58" t="s">
        <v>131</v>
      </c>
      <c r="R198" s="100">
        <f t="shared" si="19"/>
        <v>314.75139999999999</v>
      </c>
      <c r="S198" s="58">
        <v>425</v>
      </c>
      <c r="T198" s="58">
        <v>397</v>
      </c>
      <c r="U198" s="58">
        <v>6</v>
      </c>
      <c r="V198" s="58">
        <v>13</v>
      </c>
      <c r="W198" s="50" t="str">
        <f t="shared" si="20"/>
        <v>-</v>
      </c>
      <c r="X198" s="50">
        <f t="shared" si="21"/>
        <v>28</v>
      </c>
    </row>
    <row r="199" spans="2:24" x14ac:dyDescent="0.3">
      <c r="B199" s="83" t="str">
        <f t="shared" si="16"/>
        <v>PF 1/8-28</v>
      </c>
      <c r="C199" s="77" t="s">
        <v>216</v>
      </c>
      <c r="D199" s="77"/>
      <c r="E199" s="74" t="s">
        <v>319</v>
      </c>
      <c r="F199" s="84" t="s">
        <v>302</v>
      </c>
      <c r="G199" s="75">
        <v>28</v>
      </c>
      <c r="H199" s="74" t="s">
        <v>464</v>
      </c>
      <c r="I199" s="80" t="s">
        <v>330</v>
      </c>
      <c r="J199" s="75" t="s">
        <v>313</v>
      </c>
      <c r="K199" s="58" t="s">
        <v>493</v>
      </c>
      <c r="L199" s="84">
        <f t="shared" si="17"/>
        <v>9.7279999999999998</v>
      </c>
      <c r="M199" s="85">
        <f t="shared" si="18"/>
        <v>0.90700000000000003</v>
      </c>
      <c r="N199" s="74">
        <v>55</v>
      </c>
      <c r="O199" s="101">
        <f t="array" ref="O199">IFERROR(INDEX($AD$11:$AE$108,MATCH($B199&amp;$I199,$Y$11:$Y$108&amp;$AC$11:$AC$108,0),MATCH($C199,$AD$9:$AE$9,0)),"-")</f>
        <v>9.6</v>
      </c>
      <c r="P199" s="75" t="s">
        <v>131</v>
      </c>
      <c r="Q199" s="75" t="s">
        <v>131</v>
      </c>
      <c r="R199" s="101">
        <f t="shared" si="19"/>
        <v>9.1471</v>
      </c>
      <c r="S199" s="75">
        <v>222</v>
      </c>
      <c r="T199" s="75">
        <v>214</v>
      </c>
      <c r="U199" s="75">
        <v>4</v>
      </c>
      <c r="V199" s="75">
        <v>24</v>
      </c>
      <c r="W199" s="50" t="str">
        <f t="shared" si="20"/>
        <v>-</v>
      </c>
      <c r="X199" s="50">
        <f t="shared" si="21"/>
        <v>8</v>
      </c>
    </row>
    <row r="200" spans="2:24" x14ac:dyDescent="0.3">
      <c r="B200" s="83" t="str">
        <f t="shared" si="16"/>
        <v>PF 1/4-19</v>
      </c>
      <c r="C200" s="77" t="s">
        <v>216</v>
      </c>
      <c r="D200" s="77"/>
      <c r="E200" s="74" t="s">
        <v>319</v>
      </c>
      <c r="F200" s="84" t="s">
        <v>303</v>
      </c>
      <c r="G200" s="75">
        <v>19</v>
      </c>
      <c r="H200" s="74" t="s">
        <v>464</v>
      </c>
      <c r="I200" s="80" t="s">
        <v>330</v>
      </c>
      <c r="J200" s="75" t="s">
        <v>313</v>
      </c>
      <c r="K200" s="58" t="s">
        <v>493</v>
      </c>
      <c r="L200" s="84">
        <f t="shared" si="17"/>
        <v>13.157</v>
      </c>
      <c r="M200" s="85">
        <f t="shared" si="18"/>
        <v>1.337</v>
      </c>
      <c r="N200" s="74">
        <v>55</v>
      </c>
      <c r="O200" s="101">
        <f t="array" ref="O200">IFERROR(INDEX($AD$11:$AE$108,MATCH($B200&amp;$I200,$Y$11:$Y$108&amp;$AC$11:$AC$108,0),MATCH($C200,$AD$9:$AE$9,0)),"-")</f>
        <v>12.96</v>
      </c>
      <c r="P200" s="75" t="s">
        <v>131</v>
      </c>
      <c r="Q200" s="75" t="s">
        <v>131</v>
      </c>
      <c r="R200" s="101">
        <f t="shared" si="19"/>
        <v>12.301</v>
      </c>
      <c r="S200" s="75">
        <v>260</v>
      </c>
      <c r="T200" s="75">
        <v>250</v>
      </c>
      <c r="U200" s="75">
        <v>4</v>
      </c>
      <c r="V200" s="75">
        <v>18</v>
      </c>
      <c r="W200" s="50" t="str">
        <f t="shared" si="20"/>
        <v>-</v>
      </c>
      <c r="X200" s="50">
        <f t="shared" si="21"/>
        <v>10</v>
      </c>
    </row>
    <row r="201" spans="2:24" x14ac:dyDescent="0.3">
      <c r="B201" s="83" t="str">
        <f t="shared" si="16"/>
        <v>PF 3/8-19</v>
      </c>
      <c r="C201" s="77" t="s">
        <v>216</v>
      </c>
      <c r="D201" s="77"/>
      <c r="E201" s="74" t="s">
        <v>319</v>
      </c>
      <c r="F201" s="84" t="s">
        <v>304</v>
      </c>
      <c r="G201" s="75">
        <v>19</v>
      </c>
      <c r="H201" s="74" t="s">
        <v>464</v>
      </c>
      <c r="I201" s="80" t="s">
        <v>330</v>
      </c>
      <c r="J201" s="75" t="s">
        <v>313</v>
      </c>
      <c r="K201" s="58" t="s">
        <v>493</v>
      </c>
      <c r="L201" s="84">
        <f t="shared" si="17"/>
        <v>16.661999999999999</v>
      </c>
      <c r="M201" s="85">
        <f t="shared" si="18"/>
        <v>1.337</v>
      </c>
      <c r="N201" s="74">
        <v>55</v>
      </c>
      <c r="O201" s="101">
        <f t="array" ref="O201">IFERROR(INDEX($AD$11:$AE$108,MATCH($B201&amp;$I201,$Y$11:$Y$108&amp;$AC$11:$AC$108,0),MATCH($C201,$AD$9:$AE$9,0)),"-")</f>
        <v>16.46</v>
      </c>
      <c r="P201" s="75" t="s">
        <v>131</v>
      </c>
      <c r="Q201" s="75" t="s">
        <v>131</v>
      </c>
      <c r="R201" s="101">
        <f t="shared" si="19"/>
        <v>15.805999999999999</v>
      </c>
      <c r="S201" s="75">
        <v>260</v>
      </c>
      <c r="T201" s="75">
        <v>250</v>
      </c>
      <c r="U201" s="75">
        <v>4</v>
      </c>
      <c r="V201" s="75">
        <v>18</v>
      </c>
      <c r="W201" s="50" t="str">
        <f t="shared" si="20"/>
        <v>-</v>
      </c>
      <c r="X201" s="50">
        <f t="shared" si="21"/>
        <v>10</v>
      </c>
    </row>
    <row r="202" spans="2:24" x14ac:dyDescent="0.3">
      <c r="B202" s="83" t="str">
        <f t="shared" si="16"/>
        <v>PF 1/2-14</v>
      </c>
      <c r="C202" s="77" t="s">
        <v>216</v>
      </c>
      <c r="D202" s="77"/>
      <c r="E202" s="74" t="s">
        <v>319</v>
      </c>
      <c r="F202" s="84" t="s">
        <v>305</v>
      </c>
      <c r="G202" s="75">
        <v>14</v>
      </c>
      <c r="H202" s="74" t="s">
        <v>464</v>
      </c>
      <c r="I202" s="80" t="s">
        <v>330</v>
      </c>
      <c r="J202" s="75" t="s">
        <v>313</v>
      </c>
      <c r="K202" s="58" t="s">
        <v>493</v>
      </c>
      <c r="L202" s="84">
        <f t="shared" si="17"/>
        <v>20.954999999999998</v>
      </c>
      <c r="M202" s="85">
        <f t="shared" si="18"/>
        <v>1.8140000000000001</v>
      </c>
      <c r="N202" s="74">
        <v>55</v>
      </c>
      <c r="O202" s="101">
        <f t="array" ref="O202">IFERROR(INDEX($AD$11:$AE$108,MATCH($B202&amp;$I202,$Y$11:$Y$108&amp;$AC$11:$AC$108,0),MATCH($C202,$AD$9:$AE$9,0)),"-")</f>
        <v>20.66</v>
      </c>
      <c r="P202" s="75" t="s">
        <v>131</v>
      </c>
      <c r="Q202" s="75" t="s">
        <v>131</v>
      </c>
      <c r="R202" s="101">
        <f t="shared" si="19"/>
        <v>19.793299999999999</v>
      </c>
      <c r="S202" s="75">
        <v>294</v>
      </c>
      <c r="T202" s="75">
        <v>284</v>
      </c>
      <c r="U202" s="75">
        <v>4</v>
      </c>
      <c r="V202" s="75">
        <v>15</v>
      </c>
      <c r="W202" s="50" t="str">
        <f t="shared" si="20"/>
        <v>-</v>
      </c>
      <c r="X202" s="50">
        <f t="shared" si="21"/>
        <v>10</v>
      </c>
    </row>
    <row r="203" spans="2:24" x14ac:dyDescent="0.3">
      <c r="B203" s="83" t="str">
        <f t="shared" ref="B203:B226" si="22">CONCATENATE(E203,F203,"-",G203)</f>
        <v>PF 5/8-14</v>
      </c>
      <c r="C203" s="77" t="s">
        <v>216</v>
      </c>
      <c r="D203" s="77"/>
      <c r="E203" s="74" t="s">
        <v>319</v>
      </c>
      <c r="F203" s="84" t="s">
        <v>306</v>
      </c>
      <c r="G203" s="75">
        <v>14</v>
      </c>
      <c r="H203" s="74" t="s">
        <v>464</v>
      </c>
      <c r="I203" s="80" t="s">
        <v>330</v>
      </c>
      <c r="J203" s="75" t="s">
        <v>313</v>
      </c>
      <c r="K203" s="58" t="s">
        <v>493</v>
      </c>
      <c r="L203" s="84">
        <f t="shared" ref="L203:L226" si="23">INDEX(AH$11:AH$39,MATCH(F203,AG$11:AG$39,0))</f>
        <v>22.911000000000001</v>
      </c>
      <c r="M203" s="85">
        <f t="shared" si="18"/>
        <v>1.8140000000000001</v>
      </c>
      <c r="N203" s="74">
        <v>55</v>
      </c>
      <c r="O203" s="101">
        <f t="array" ref="O203">IFERROR(INDEX($AD$11:$AE$108,MATCH($B203&amp;$I203,$Y$11:$Y$108&amp;$AC$11:$AC$108,0),MATCH($C203,$AD$9:$AE$9,0)),"-")</f>
        <v>22.61</v>
      </c>
      <c r="P203" s="75" t="s">
        <v>131</v>
      </c>
      <c r="Q203" s="75" t="s">
        <v>131</v>
      </c>
      <c r="R203" s="101">
        <f t="shared" si="19"/>
        <v>21.749300000000002</v>
      </c>
      <c r="S203" s="75">
        <v>294</v>
      </c>
      <c r="T203" s="75">
        <v>284</v>
      </c>
      <c r="U203" s="75">
        <v>4</v>
      </c>
      <c r="V203" s="75">
        <v>15</v>
      </c>
      <c r="W203" s="50" t="str">
        <f t="shared" si="20"/>
        <v>-</v>
      </c>
      <c r="X203" s="50">
        <f t="shared" si="21"/>
        <v>10</v>
      </c>
    </row>
    <row r="204" spans="2:24" x14ac:dyDescent="0.3">
      <c r="B204" s="83" t="str">
        <f t="shared" si="22"/>
        <v>PF 3/4-14</v>
      </c>
      <c r="C204" s="77" t="s">
        <v>216</v>
      </c>
      <c r="D204" s="77"/>
      <c r="E204" s="74" t="s">
        <v>319</v>
      </c>
      <c r="F204" s="84" t="s">
        <v>307</v>
      </c>
      <c r="G204" s="75">
        <v>14</v>
      </c>
      <c r="H204" s="74" t="s">
        <v>464</v>
      </c>
      <c r="I204" s="80" t="s">
        <v>330</v>
      </c>
      <c r="J204" s="75" t="s">
        <v>313</v>
      </c>
      <c r="K204" s="58" t="s">
        <v>493</v>
      </c>
      <c r="L204" s="84">
        <f t="shared" si="23"/>
        <v>26.440999999999999</v>
      </c>
      <c r="M204" s="85">
        <f t="shared" ref="M204:M226" si="24">ROUND(25.4/G204,3)</f>
        <v>1.8140000000000001</v>
      </c>
      <c r="N204" s="74">
        <v>55</v>
      </c>
      <c r="O204" s="101">
        <f t="array" ref="O204">IFERROR(INDEX($AD$11:$AE$108,MATCH($B204&amp;$I204,$Y$11:$Y$108&amp;$AC$11:$AC$108,0),MATCH($C204,$AD$9:$AE$9,0)),"-")</f>
        <v>26.14</v>
      </c>
      <c r="P204" s="75" t="s">
        <v>131</v>
      </c>
      <c r="Q204" s="75" t="s">
        <v>131</v>
      </c>
      <c r="R204" s="101">
        <f t="shared" ref="R204:R226" si="25">ROUND(L204-0.640327/G204*25.4,4)</f>
        <v>25.279299999999999</v>
      </c>
      <c r="S204" s="75">
        <v>294</v>
      </c>
      <c r="T204" s="75">
        <v>284</v>
      </c>
      <c r="U204" s="75">
        <v>4</v>
      </c>
      <c r="V204" s="75">
        <v>15</v>
      </c>
      <c r="W204" s="50" t="str">
        <f t="shared" ref="W204:W226" si="26">IF(P204="-","-",P204-Q204)</f>
        <v>-</v>
      </c>
      <c r="X204" s="50">
        <f t="shared" ref="X204:X226" si="27">S204-T204</f>
        <v>10</v>
      </c>
    </row>
    <row r="205" spans="2:24" x14ac:dyDescent="0.3">
      <c r="B205" s="83" t="str">
        <f t="shared" si="22"/>
        <v>PF 7/8-14</v>
      </c>
      <c r="C205" s="77" t="s">
        <v>216</v>
      </c>
      <c r="D205" s="77"/>
      <c r="E205" s="74" t="s">
        <v>319</v>
      </c>
      <c r="F205" s="84" t="s">
        <v>308</v>
      </c>
      <c r="G205" s="75">
        <v>14</v>
      </c>
      <c r="H205" s="74" t="s">
        <v>464</v>
      </c>
      <c r="I205" s="80" t="s">
        <v>330</v>
      </c>
      <c r="J205" s="75" t="s">
        <v>313</v>
      </c>
      <c r="K205" s="58" t="s">
        <v>493</v>
      </c>
      <c r="L205" s="84">
        <f t="shared" si="23"/>
        <v>30.201000000000001</v>
      </c>
      <c r="M205" s="85">
        <f t="shared" si="24"/>
        <v>1.8140000000000001</v>
      </c>
      <c r="N205" s="74">
        <v>55</v>
      </c>
      <c r="O205" s="101">
        <f t="array" ref="O205">IFERROR(INDEX($AD$11:$AE$108,MATCH($B205&amp;$I205,$Y$11:$Y$108&amp;$AC$11:$AC$108,0),MATCH($C205,$AD$9:$AE$9,0)),"-")</f>
        <v>29.9</v>
      </c>
      <c r="P205" s="75" t="s">
        <v>131</v>
      </c>
      <c r="Q205" s="75" t="s">
        <v>131</v>
      </c>
      <c r="R205" s="101">
        <f t="shared" si="25"/>
        <v>29.039300000000001</v>
      </c>
      <c r="S205" s="75">
        <v>294</v>
      </c>
      <c r="T205" s="75">
        <v>284</v>
      </c>
      <c r="U205" s="75">
        <v>4</v>
      </c>
      <c r="V205" s="75">
        <v>15</v>
      </c>
      <c r="W205" s="50" t="str">
        <f t="shared" si="26"/>
        <v>-</v>
      </c>
      <c r="X205" s="50">
        <f t="shared" si="27"/>
        <v>10</v>
      </c>
    </row>
    <row r="206" spans="2:24" x14ac:dyDescent="0.3">
      <c r="B206" s="83" t="str">
        <f t="shared" si="22"/>
        <v>PF1-11</v>
      </c>
      <c r="C206" s="77" t="s">
        <v>216</v>
      </c>
      <c r="D206" s="77"/>
      <c r="E206" s="74" t="s">
        <v>319</v>
      </c>
      <c r="F206" s="84" t="s">
        <v>76</v>
      </c>
      <c r="G206" s="75">
        <v>11</v>
      </c>
      <c r="H206" s="74" t="s">
        <v>464</v>
      </c>
      <c r="I206" s="80" t="s">
        <v>330</v>
      </c>
      <c r="J206" s="75" t="s">
        <v>313</v>
      </c>
      <c r="K206" s="58" t="s">
        <v>493</v>
      </c>
      <c r="L206" s="84">
        <f t="shared" si="23"/>
        <v>33.249000000000002</v>
      </c>
      <c r="M206" s="85">
        <f t="shared" si="24"/>
        <v>2.3090000000000002</v>
      </c>
      <c r="N206" s="74">
        <v>55</v>
      </c>
      <c r="O206" s="101">
        <f t="array" ref="O206">IFERROR(INDEX($AD$11:$AE$108,MATCH($B206&amp;$I206,$Y$11:$Y$108&amp;$AC$11:$AC$108,0),MATCH($C206,$AD$9:$AE$9,0)),"-")</f>
        <v>32.869999999999997</v>
      </c>
      <c r="P206" s="75" t="s">
        <v>131</v>
      </c>
      <c r="Q206" s="75" t="s">
        <v>131</v>
      </c>
      <c r="R206" s="101">
        <f t="shared" si="25"/>
        <v>31.770399999999999</v>
      </c>
      <c r="S206" s="75">
        <v>370</v>
      </c>
      <c r="T206" s="75">
        <v>360</v>
      </c>
      <c r="U206" s="75">
        <v>4</v>
      </c>
      <c r="V206" s="75">
        <v>13</v>
      </c>
      <c r="W206" s="50" t="str">
        <f t="shared" si="26"/>
        <v>-</v>
      </c>
      <c r="X206" s="50">
        <f t="shared" si="27"/>
        <v>10</v>
      </c>
    </row>
    <row r="207" spans="2:24" x14ac:dyDescent="0.3">
      <c r="B207" s="83" t="str">
        <f t="shared" si="22"/>
        <v>PF1 1/8-11</v>
      </c>
      <c r="C207" s="77" t="s">
        <v>216</v>
      </c>
      <c r="D207" s="77"/>
      <c r="E207" s="74" t="s">
        <v>319</v>
      </c>
      <c r="F207" s="84" t="s">
        <v>277</v>
      </c>
      <c r="G207" s="75">
        <v>11</v>
      </c>
      <c r="H207" s="74" t="s">
        <v>464</v>
      </c>
      <c r="I207" s="80" t="s">
        <v>330</v>
      </c>
      <c r="J207" s="75" t="s">
        <v>313</v>
      </c>
      <c r="K207" s="58" t="s">
        <v>493</v>
      </c>
      <c r="L207" s="84">
        <f t="shared" si="23"/>
        <v>37.896999999999998</v>
      </c>
      <c r="M207" s="85">
        <f t="shared" si="24"/>
        <v>2.3090000000000002</v>
      </c>
      <c r="N207" s="74">
        <v>55</v>
      </c>
      <c r="O207" s="101">
        <f t="array" ref="O207">IFERROR(INDEX($AD$11:$AE$108,MATCH($B207&amp;$I207,$Y$11:$Y$108&amp;$AC$11:$AC$108,0),MATCH($C207,$AD$9:$AE$9,0)),"-")</f>
        <v>37.520000000000003</v>
      </c>
      <c r="P207" s="75" t="s">
        <v>131</v>
      </c>
      <c r="Q207" s="75" t="s">
        <v>131</v>
      </c>
      <c r="R207" s="101">
        <f t="shared" si="25"/>
        <v>36.418399999999998</v>
      </c>
      <c r="S207" s="75">
        <v>370</v>
      </c>
      <c r="T207" s="75">
        <v>360</v>
      </c>
      <c r="U207" s="75">
        <v>4</v>
      </c>
      <c r="V207" s="75">
        <v>13</v>
      </c>
      <c r="W207" s="50" t="str">
        <f t="shared" si="26"/>
        <v>-</v>
      </c>
      <c r="X207" s="50">
        <f t="shared" si="27"/>
        <v>10</v>
      </c>
    </row>
    <row r="208" spans="2:24" x14ac:dyDescent="0.3">
      <c r="B208" s="83" t="str">
        <f t="shared" si="22"/>
        <v>PF1 1/4-11</v>
      </c>
      <c r="C208" s="77" t="s">
        <v>216</v>
      </c>
      <c r="D208" s="77"/>
      <c r="E208" s="74" t="s">
        <v>319</v>
      </c>
      <c r="F208" s="84" t="s">
        <v>279</v>
      </c>
      <c r="G208" s="75">
        <v>11</v>
      </c>
      <c r="H208" s="74" t="s">
        <v>464</v>
      </c>
      <c r="I208" s="80" t="s">
        <v>330</v>
      </c>
      <c r="J208" s="75" t="s">
        <v>313</v>
      </c>
      <c r="K208" s="58" t="s">
        <v>493</v>
      </c>
      <c r="L208" s="84">
        <f t="shared" si="23"/>
        <v>41.91</v>
      </c>
      <c r="M208" s="85">
        <f t="shared" si="24"/>
        <v>2.3090000000000002</v>
      </c>
      <c r="N208" s="74">
        <v>55</v>
      </c>
      <c r="O208" s="101">
        <f t="array" ref="O208">IFERROR(INDEX($AD$11:$AE$108,MATCH($B208&amp;$I208,$Y$11:$Y$108&amp;$AC$11:$AC$108,0),MATCH($C208,$AD$9:$AE$9,0)),"-")</f>
        <v>41.53</v>
      </c>
      <c r="P208" s="75" t="s">
        <v>131</v>
      </c>
      <c r="Q208" s="75" t="s">
        <v>131</v>
      </c>
      <c r="R208" s="101">
        <f t="shared" si="25"/>
        <v>40.431399999999996</v>
      </c>
      <c r="S208" s="75">
        <v>370</v>
      </c>
      <c r="T208" s="75">
        <v>360</v>
      </c>
      <c r="U208" s="75">
        <v>4</v>
      </c>
      <c r="V208" s="75">
        <v>13</v>
      </c>
      <c r="W208" s="50" t="str">
        <f t="shared" si="26"/>
        <v>-</v>
      </c>
      <c r="X208" s="50">
        <f t="shared" si="27"/>
        <v>10</v>
      </c>
    </row>
    <row r="209" spans="2:24" x14ac:dyDescent="0.3">
      <c r="B209" s="83" t="str">
        <f t="shared" si="22"/>
        <v>PF1 1/2-11</v>
      </c>
      <c r="C209" s="77" t="s">
        <v>216</v>
      </c>
      <c r="D209" s="77"/>
      <c r="E209" s="74" t="s">
        <v>319</v>
      </c>
      <c r="F209" s="84" t="s">
        <v>54</v>
      </c>
      <c r="G209" s="75">
        <v>11</v>
      </c>
      <c r="H209" s="74" t="s">
        <v>464</v>
      </c>
      <c r="I209" s="80" t="s">
        <v>330</v>
      </c>
      <c r="J209" s="75" t="s">
        <v>313</v>
      </c>
      <c r="K209" s="58" t="s">
        <v>493</v>
      </c>
      <c r="L209" s="84">
        <f t="shared" si="23"/>
        <v>47.802999999999997</v>
      </c>
      <c r="M209" s="85">
        <f t="shared" si="24"/>
        <v>2.3090000000000002</v>
      </c>
      <c r="N209" s="74">
        <v>55</v>
      </c>
      <c r="O209" s="101">
        <f t="array" ref="O209">IFERROR(INDEX($AD$11:$AE$108,MATCH($B209&amp;$I209,$Y$11:$Y$108&amp;$AC$11:$AC$108,0),MATCH($C209,$AD$9:$AE$9,0)),"-")</f>
        <v>47.42</v>
      </c>
      <c r="P209" s="75" t="s">
        <v>131</v>
      </c>
      <c r="Q209" s="75" t="s">
        <v>131</v>
      </c>
      <c r="R209" s="101">
        <f t="shared" si="25"/>
        <v>46.324399999999997</v>
      </c>
      <c r="S209" s="75">
        <v>372</v>
      </c>
      <c r="T209" s="75">
        <v>360</v>
      </c>
      <c r="U209" s="75">
        <v>4</v>
      </c>
      <c r="V209" s="75">
        <v>13</v>
      </c>
      <c r="W209" s="50" t="str">
        <f t="shared" si="26"/>
        <v>-</v>
      </c>
      <c r="X209" s="50">
        <f t="shared" si="27"/>
        <v>12</v>
      </c>
    </row>
    <row r="210" spans="2:24" x14ac:dyDescent="0.3">
      <c r="B210" s="83" t="str">
        <f t="shared" si="22"/>
        <v>PF1 3/4-11</v>
      </c>
      <c r="C210" s="77" t="s">
        <v>216</v>
      </c>
      <c r="D210" s="77"/>
      <c r="E210" s="74" t="s">
        <v>319</v>
      </c>
      <c r="F210" s="84" t="s">
        <v>282</v>
      </c>
      <c r="G210" s="75">
        <v>11</v>
      </c>
      <c r="H210" s="74" t="s">
        <v>464</v>
      </c>
      <c r="I210" s="80" t="s">
        <v>330</v>
      </c>
      <c r="J210" s="75" t="s">
        <v>313</v>
      </c>
      <c r="K210" s="58" t="s">
        <v>493</v>
      </c>
      <c r="L210" s="84">
        <f t="shared" si="23"/>
        <v>53.746000000000002</v>
      </c>
      <c r="M210" s="85">
        <f t="shared" si="24"/>
        <v>2.3090000000000002</v>
      </c>
      <c r="N210" s="74">
        <v>55</v>
      </c>
      <c r="O210" s="101">
        <f t="array" ref="O210">IFERROR(INDEX($AD$11:$AE$108,MATCH($B210&amp;$I210,$Y$11:$Y$108&amp;$AC$11:$AC$108,0),MATCH($C210,$AD$9:$AE$9,0)),"-")</f>
        <v>53.37</v>
      </c>
      <c r="P210" s="75" t="s">
        <v>131</v>
      </c>
      <c r="Q210" s="75" t="s">
        <v>131</v>
      </c>
      <c r="R210" s="101">
        <f t="shared" si="25"/>
        <v>52.267400000000002</v>
      </c>
      <c r="S210" s="75">
        <v>372</v>
      </c>
      <c r="T210" s="75">
        <v>360</v>
      </c>
      <c r="U210" s="75">
        <v>4</v>
      </c>
      <c r="V210" s="75">
        <v>13</v>
      </c>
      <c r="W210" s="50" t="str">
        <f t="shared" si="26"/>
        <v>-</v>
      </c>
      <c r="X210" s="50">
        <f t="shared" si="27"/>
        <v>12</v>
      </c>
    </row>
    <row r="211" spans="2:24" x14ac:dyDescent="0.3">
      <c r="B211" s="83" t="str">
        <f t="shared" si="22"/>
        <v>PF2-11</v>
      </c>
      <c r="C211" s="77" t="s">
        <v>216</v>
      </c>
      <c r="D211" s="77"/>
      <c r="E211" s="74" t="s">
        <v>319</v>
      </c>
      <c r="F211" s="84" t="s">
        <v>58</v>
      </c>
      <c r="G211" s="75">
        <v>11</v>
      </c>
      <c r="H211" s="74" t="s">
        <v>464</v>
      </c>
      <c r="I211" s="80" t="s">
        <v>330</v>
      </c>
      <c r="J211" s="75" t="s">
        <v>313</v>
      </c>
      <c r="K211" s="58" t="s">
        <v>493</v>
      </c>
      <c r="L211" s="84">
        <f t="shared" si="23"/>
        <v>59.613999999999997</v>
      </c>
      <c r="M211" s="85">
        <f t="shared" si="24"/>
        <v>2.3090000000000002</v>
      </c>
      <c r="N211" s="74">
        <v>55</v>
      </c>
      <c r="O211" s="101">
        <f t="array" ref="O211">IFERROR(INDEX($AD$11:$AE$108,MATCH($B211&amp;$I211,$Y$11:$Y$108&amp;$AC$11:$AC$108,0),MATCH($C211,$AD$9:$AE$9,0)),"-")</f>
        <v>59.23</v>
      </c>
      <c r="P211" s="75" t="s">
        <v>131</v>
      </c>
      <c r="Q211" s="75" t="s">
        <v>131</v>
      </c>
      <c r="R211" s="101">
        <f t="shared" si="25"/>
        <v>58.135399999999997</v>
      </c>
      <c r="S211" s="75">
        <v>372</v>
      </c>
      <c r="T211" s="75">
        <v>360</v>
      </c>
      <c r="U211" s="75">
        <v>5</v>
      </c>
      <c r="V211" s="75">
        <v>13</v>
      </c>
      <c r="W211" s="50" t="str">
        <f t="shared" si="26"/>
        <v>-</v>
      </c>
      <c r="X211" s="50">
        <f t="shared" si="27"/>
        <v>12</v>
      </c>
    </row>
    <row r="212" spans="2:24" x14ac:dyDescent="0.3">
      <c r="B212" s="83" t="str">
        <f t="shared" si="22"/>
        <v>PF2 1/4-11</v>
      </c>
      <c r="C212" s="77" t="s">
        <v>216</v>
      </c>
      <c r="D212" s="77"/>
      <c r="E212" s="74" t="s">
        <v>319</v>
      </c>
      <c r="F212" s="84" t="s">
        <v>59</v>
      </c>
      <c r="G212" s="75">
        <v>11</v>
      </c>
      <c r="H212" s="74" t="s">
        <v>464</v>
      </c>
      <c r="I212" s="80" t="s">
        <v>330</v>
      </c>
      <c r="J212" s="75" t="s">
        <v>313</v>
      </c>
      <c r="K212" s="58" t="s">
        <v>493</v>
      </c>
      <c r="L212" s="84">
        <f t="shared" si="23"/>
        <v>65.709999999999994</v>
      </c>
      <c r="M212" s="85">
        <f t="shared" si="24"/>
        <v>2.3090000000000002</v>
      </c>
      <c r="N212" s="74">
        <v>55</v>
      </c>
      <c r="O212" s="101">
        <f t="array" ref="O212">IFERROR(INDEX($AD$11:$AE$108,MATCH($B212&amp;$I212,$Y$11:$Y$108&amp;$AC$11:$AC$108,0),MATCH($C212,$AD$9:$AE$9,0)),"-")</f>
        <v>65.37</v>
      </c>
      <c r="P212" s="75" t="s">
        <v>131</v>
      </c>
      <c r="Q212" s="75" t="s">
        <v>131</v>
      </c>
      <c r="R212" s="101">
        <f t="shared" si="25"/>
        <v>64.231399999999994</v>
      </c>
      <c r="S212" s="75">
        <v>446</v>
      </c>
      <c r="T212" s="75">
        <v>434</v>
      </c>
      <c r="U212" s="75">
        <v>5</v>
      </c>
      <c r="V212" s="75">
        <v>13</v>
      </c>
      <c r="W212" s="50" t="str">
        <f t="shared" si="26"/>
        <v>-</v>
      </c>
      <c r="X212" s="50">
        <f t="shared" si="27"/>
        <v>12</v>
      </c>
    </row>
    <row r="213" spans="2:24" x14ac:dyDescent="0.3">
      <c r="B213" s="83" t="str">
        <f t="shared" si="22"/>
        <v>PF2 1/2-11</v>
      </c>
      <c r="C213" s="77" t="s">
        <v>216</v>
      </c>
      <c r="D213" s="77"/>
      <c r="E213" s="74" t="s">
        <v>319</v>
      </c>
      <c r="F213" s="84" t="s">
        <v>60</v>
      </c>
      <c r="G213" s="75">
        <v>11</v>
      </c>
      <c r="H213" s="74" t="s">
        <v>464</v>
      </c>
      <c r="I213" s="80" t="s">
        <v>330</v>
      </c>
      <c r="J213" s="75" t="s">
        <v>313</v>
      </c>
      <c r="K213" s="58" t="s">
        <v>493</v>
      </c>
      <c r="L213" s="84">
        <f t="shared" si="23"/>
        <v>75.183999999999997</v>
      </c>
      <c r="M213" s="85">
        <f t="shared" si="24"/>
        <v>2.3090000000000002</v>
      </c>
      <c r="N213" s="74">
        <v>55</v>
      </c>
      <c r="O213" s="101">
        <f t="array" ref="O213">IFERROR(INDEX($AD$11:$AE$108,MATCH($B213&amp;$I213,$Y$11:$Y$108&amp;$AC$11:$AC$108,0),MATCH($C213,$AD$9:$AE$9,0)),"-")</f>
        <v>74.84</v>
      </c>
      <c r="P213" s="75" t="s">
        <v>131</v>
      </c>
      <c r="Q213" s="75" t="s">
        <v>131</v>
      </c>
      <c r="R213" s="101">
        <f t="shared" si="25"/>
        <v>73.705399999999997</v>
      </c>
      <c r="S213" s="75">
        <v>446</v>
      </c>
      <c r="T213" s="75">
        <v>434</v>
      </c>
      <c r="U213" s="75">
        <v>5</v>
      </c>
      <c r="V213" s="75">
        <v>13</v>
      </c>
      <c r="W213" s="50" t="str">
        <f t="shared" si="26"/>
        <v>-</v>
      </c>
      <c r="X213" s="50">
        <f t="shared" si="27"/>
        <v>12</v>
      </c>
    </row>
    <row r="214" spans="2:24" x14ac:dyDescent="0.3">
      <c r="B214" s="83" t="str">
        <f t="shared" si="22"/>
        <v>PF2 3/4-11</v>
      </c>
      <c r="C214" s="77" t="s">
        <v>216</v>
      </c>
      <c r="D214" s="77"/>
      <c r="E214" s="74" t="s">
        <v>319</v>
      </c>
      <c r="F214" s="84" t="s">
        <v>287</v>
      </c>
      <c r="G214" s="75">
        <v>11</v>
      </c>
      <c r="H214" s="74" t="s">
        <v>464</v>
      </c>
      <c r="I214" s="80" t="s">
        <v>330</v>
      </c>
      <c r="J214" s="75" t="s">
        <v>313</v>
      </c>
      <c r="K214" s="58" t="s">
        <v>493</v>
      </c>
      <c r="L214" s="84">
        <f t="shared" si="23"/>
        <v>81.534000000000006</v>
      </c>
      <c r="M214" s="85">
        <f t="shared" si="24"/>
        <v>2.3090000000000002</v>
      </c>
      <c r="N214" s="74">
        <v>55</v>
      </c>
      <c r="O214" s="101">
        <f t="array" ref="O214">IFERROR(INDEX($AD$11:$AE$108,MATCH($B214&amp;$I214,$Y$11:$Y$108&amp;$AC$11:$AC$108,0),MATCH($C214,$AD$9:$AE$9,0)),"-")</f>
        <v>81.19</v>
      </c>
      <c r="P214" s="75" t="s">
        <v>131</v>
      </c>
      <c r="Q214" s="75" t="s">
        <v>131</v>
      </c>
      <c r="R214" s="101">
        <f t="shared" si="25"/>
        <v>80.055400000000006</v>
      </c>
      <c r="S214" s="75">
        <v>448</v>
      </c>
      <c r="T214" s="75">
        <v>434</v>
      </c>
      <c r="U214" s="75">
        <v>5</v>
      </c>
      <c r="V214" s="75">
        <v>13</v>
      </c>
      <c r="W214" s="50" t="str">
        <f t="shared" si="26"/>
        <v>-</v>
      </c>
      <c r="X214" s="50">
        <f t="shared" si="27"/>
        <v>14</v>
      </c>
    </row>
    <row r="215" spans="2:24" x14ac:dyDescent="0.3">
      <c r="B215" s="83" t="str">
        <f t="shared" si="22"/>
        <v>PF3-11</v>
      </c>
      <c r="C215" s="77" t="s">
        <v>216</v>
      </c>
      <c r="D215" s="77"/>
      <c r="E215" s="74" t="s">
        <v>319</v>
      </c>
      <c r="F215" s="84" t="s">
        <v>80</v>
      </c>
      <c r="G215" s="75">
        <v>11</v>
      </c>
      <c r="H215" s="74" t="s">
        <v>464</v>
      </c>
      <c r="I215" s="80" t="s">
        <v>330</v>
      </c>
      <c r="J215" s="75" t="s">
        <v>313</v>
      </c>
      <c r="K215" s="58" t="s">
        <v>493</v>
      </c>
      <c r="L215" s="84">
        <f t="shared" si="23"/>
        <v>87.884</v>
      </c>
      <c r="M215" s="85">
        <f t="shared" si="24"/>
        <v>2.3090000000000002</v>
      </c>
      <c r="N215" s="74">
        <v>55</v>
      </c>
      <c r="O215" s="101">
        <f t="array" ref="O215">IFERROR(INDEX($AD$11:$AE$108,MATCH($B215&amp;$I215,$Y$11:$Y$108&amp;$AC$11:$AC$108,0),MATCH($C215,$AD$9:$AE$9,0)),"-")</f>
        <v>87.54</v>
      </c>
      <c r="P215" s="75" t="s">
        <v>131</v>
      </c>
      <c r="Q215" s="75" t="s">
        <v>131</v>
      </c>
      <c r="R215" s="101">
        <f t="shared" si="25"/>
        <v>86.4054</v>
      </c>
      <c r="S215" s="75">
        <v>448</v>
      </c>
      <c r="T215" s="75">
        <v>434</v>
      </c>
      <c r="U215" s="75">
        <v>5</v>
      </c>
      <c r="V215" s="75">
        <v>13</v>
      </c>
      <c r="W215" s="50" t="str">
        <f t="shared" si="26"/>
        <v>-</v>
      </c>
      <c r="X215" s="50">
        <f t="shared" si="27"/>
        <v>14</v>
      </c>
    </row>
    <row r="216" spans="2:24" x14ac:dyDescent="0.3">
      <c r="B216" s="83" t="str">
        <f t="shared" si="22"/>
        <v>PF3 1/2-11</v>
      </c>
      <c r="C216" s="77" t="s">
        <v>216</v>
      </c>
      <c r="D216" s="77"/>
      <c r="E216" s="74" t="s">
        <v>319</v>
      </c>
      <c r="F216" s="84" t="s">
        <v>290</v>
      </c>
      <c r="G216" s="75">
        <v>11</v>
      </c>
      <c r="H216" s="74" t="s">
        <v>464</v>
      </c>
      <c r="I216" s="80" t="s">
        <v>330</v>
      </c>
      <c r="J216" s="75" t="s">
        <v>313</v>
      </c>
      <c r="K216" s="58" t="s">
        <v>493</v>
      </c>
      <c r="L216" s="84">
        <f t="shared" si="23"/>
        <v>100.33</v>
      </c>
      <c r="M216" s="85">
        <f t="shared" si="24"/>
        <v>2.3090000000000002</v>
      </c>
      <c r="N216" s="74">
        <v>55</v>
      </c>
      <c r="O216" s="101">
        <f t="array" ref="O216">IFERROR(INDEX($AD$11:$AE$108,MATCH($B216&amp;$I216,$Y$11:$Y$108&amp;$AC$11:$AC$108,0),MATCH($C216,$AD$9:$AE$9,0)),"-")</f>
        <v>99.99</v>
      </c>
      <c r="P216" s="75" t="s">
        <v>131</v>
      </c>
      <c r="Q216" s="75" t="s">
        <v>131</v>
      </c>
      <c r="R216" s="101">
        <f t="shared" si="25"/>
        <v>98.851399999999998</v>
      </c>
      <c r="S216" s="75">
        <v>448</v>
      </c>
      <c r="T216" s="75">
        <v>434</v>
      </c>
      <c r="U216" s="75">
        <v>5</v>
      </c>
      <c r="V216" s="75">
        <v>13</v>
      </c>
      <c r="W216" s="50" t="str">
        <f t="shared" si="26"/>
        <v>-</v>
      </c>
      <c r="X216" s="50">
        <f t="shared" si="27"/>
        <v>14</v>
      </c>
    </row>
    <row r="217" spans="2:24" x14ac:dyDescent="0.3">
      <c r="B217" s="83" t="str">
        <f t="shared" si="22"/>
        <v>PF4-11</v>
      </c>
      <c r="C217" s="77" t="s">
        <v>216</v>
      </c>
      <c r="D217" s="77"/>
      <c r="E217" s="74" t="s">
        <v>319</v>
      </c>
      <c r="F217" s="84" t="s">
        <v>292</v>
      </c>
      <c r="G217" s="75">
        <v>11</v>
      </c>
      <c r="H217" s="74" t="s">
        <v>464</v>
      </c>
      <c r="I217" s="80" t="s">
        <v>330</v>
      </c>
      <c r="J217" s="75" t="s">
        <v>313</v>
      </c>
      <c r="K217" s="58" t="s">
        <v>493</v>
      </c>
      <c r="L217" s="84">
        <f t="shared" si="23"/>
        <v>113.03</v>
      </c>
      <c r="M217" s="85">
        <f t="shared" si="24"/>
        <v>2.3090000000000002</v>
      </c>
      <c r="N217" s="74">
        <v>55</v>
      </c>
      <c r="O217" s="101">
        <f t="array" ref="O217">IFERROR(INDEX($AD$11:$AE$108,MATCH($B217&amp;$I217,$Y$11:$Y$108&amp;$AC$11:$AC$108,0),MATCH($C217,$AD$9:$AE$9,0)),"-")</f>
        <v>112.69</v>
      </c>
      <c r="P217" s="75" t="s">
        <v>131</v>
      </c>
      <c r="Q217" s="75" t="s">
        <v>131</v>
      </c>
      <c r="R217" s="101">
        <f t="shared" si="25"/>
        <v>111.5514</v>
      </c>
      <c r="S217" s="75">
        <v>450</v>
      </c>
      <c r="T217" s="75">
        <v>434</v>
      </c>
      <c r="U217" s="75">
        <v>5</v>
      </c>
      <c r="V217" s="75">
        <v>13</v>
      </c>
      <c r="W217" s="50" t="str">
        <f t="shared" si="26"/>
        <v>-</v>
      </c>
      <c r="X217" s="50">
        <f t="shared" si="27"/>
        <v>16</v>
      </c>
    </row>
    <row r="218" spans="2:24" x14ac:dyDescent="0.3">
      <c r="B218" s="83" t="str">
        <f t="shared" si="22"/>
        <v>PF4 1/2-11</v>
      </c>
      <c r="C218" s="77" t="s">
        <v>216</v>
      </c>
      <c r="D218" s="77"/>
      <c r="E218" s="74" t="s">
        <v>319</v>
      </c>
      <c r="F218" s="84" t="s">
        <v>294</v>
      </c>
      <c r="G218" s="75">
        <v>11</v>
      </c>
      <c r="H218" s="74" t="s">
        <v>464</v>
      </c>
      <c r="I218" s="80" t="s">
        <v>330</v>
      </c>
      <c r="J218" s="75" t="s">
        <v>313</v>
      </c>
      <c r="K218" s="58" t="s">
        <v>493</v>
      </c>
      <c r="L218" s="84">
        <f t="shared" si="23"/>
        <v>125.73</v>
      </c>
      <c r="M218" s="85">
        <f t="shared" si="24"/>
        <v>2.3090000000000002</v>
      </c>
      <c r="N218" s="74">
        <v>55</v>
      </c>
      <c r="O218" s="101">
        <f t="array" ref="O218">IFERROR(INDEX($AD$11:$AE$108,MATCH($B218&amp;$I218,$Y$11:$Y$108&amp;$AC$11:$AC$108,0),MATCH($C218,$AD$9:$AE$9,0)),"-")</f>
        <v>125.39</v>
      </c>
      <c r="P218" s="75" t="s">
        <v>131</v>
      </c>
      <c r="Q218" s="75" t="s">
        <v>131</v>
      </c>
      <c r="R218" s="101">
        <f t="shared" si="25"/>
        <v>124.2514</v>
      </c>
      <c r="S218" s="75">
        <v>450</v>
      </c>
      <c r="T218" s="75">
        <v>434</v>
      </c>
      <c r="U218" s="75">
        <v>5</v>
      </c>
      <c r="V218" s="75">
        <v>13</v>
      </c>
      <c r="W218" s="50" t="str">
        <f t="shared" si="26"/>
        <v>-</v>
      </c>
      <c r="X218" s="50">
        <f t="shared" si="27"/>
        <v>16</v>
      </c>
    </row>
    <row r="219" spans="2:24" x14ac:dyDescent="0.3">
      <c r="B219" s="83" t="str">
        <f t="shared" si="22"/>
        <v>PF5-11</v>
      </c>
      <c r="C219" s="77" t="s">
        <v>216</v>
      </c>
      <c r="D219" s="77"/>
      <c r="E219" s="74" t="s">
        <v>319</v>
      </c>
      <c r="F219" s="84" t="s">
        <v>296</v>
      </c>
      <c r="G219" s="75">
        <v>11</v>
      </c>
      <c r="H219" s="74" t="s">
        <v>464</v>
      </c>
      <c r="I219" s="80" t="s">
        <v>330</v>
      </c>
      <c r="J219" s="75" t="s">
        <v>313</v>
      </c>
      <c r="K219" s="58" t="s">
        <v>493</v>
      </c>
      <c r="L219" s="84">
        <f t="shared" si="23"/>
        <v>138.43</v>
      </c>
      <c r="M219" s="85">
        <f t="shared" si="24"/>
        <v>2.3090000000000002</v>
      </c>
      <c r="N219" s="74">
        <v>55</v>
      </c>
      <c r="O219" s="101">
        <f t="array" ref="O219">IFERROR(INDEX($AD$11:$AE$108,MATCH($B219&amp;$I219,$Y$11:$Y$108&amp;$AC$11:$AC$108,0),MATCH($C219,$AD$9:$AE$9,0)),"-")</f>
        <v>138.09</v>
      </c>
      <c r="P219" s="75" t="s">
        <v>131</v>
      </c>
      <c r="Q219" s="75" t="s">
        <v>131</v>
      </c>
      <c r="R219" s="101">
        <f t="shared" si="25"/>
        <v>136.95140000000001</v>
      </c>
      <c r="S219" s="75">
        <v>450</v>
      </c>
      <c r="T219" s="75">
        <v>434</v>
      </c>
      <c r="U219" s="75">
        <v>5</v>
      </c>
      <c r="V219" s="75">
        <v>13</v>
      </c>
      <c r="W219" s="50" t="str">
        <f t="shared" si="26"/>
        <v>-</v>
      </c>
      <c r="X219" s="50">
        <f t="shared" si="27"/>
        <v>16</v>
      </c>
    </row>
    <row r="220" spans="2:24" x14ac:dyDescent="0.3">
      <c r="B220" s="83" t="str">
        <f t="shared" si="22"/>
        <v>PF5 1/2-11</v>
      </c>
      <c r="C220" s="77" t="s">
        <v>216</v>
      </c>
      <c r="D220" s="77"/>
      <c r="E220" s="74" t="s">
        <v>319</v>
      </c>
      <c r="F220" s="84" t="s">
        <v>298</v>
      </c>
      <c r="G220" s="75">
        <v>11</v>
      </c>
      <c r="H220" s="74" t="s">
        <v>464</v>
      </c>
      <c r="I220" s="80" t="s">
        <v>330</v>
      </c>
      <c r="J220" s="75" t="s">
        <v>313</v>
      </c>
      <c r="K220" s="58" t="s">
        <v>493</v>
      </c>
      <c r="L220" s="84">
        <f t="shared" si="23"/>
        <v>151.13</v>
      </c>
      <c r="M220" s="85">
        <f t="shared" si="24"/>
        <v>2.3090000000000002</v>
      </c>
      <c r="N220" s="74">
        <v>55</v>
      </c>
      <c r="O220" s="101">
        <f t="array" ref="O220">IFERROR(INDEX($AD$11:$AE$108,MATCH($B220&amp;$I220,$Y$11:$Y$108&amp;$AC$11:$AC$108,0),MATCH($C220,$AD$9:$AE$9,0)),"-")</f>
        <v>150.79</v>
      </c>
      <c r="P220" s="75" t="s">
        <v>131</v>
      </c>
      <c r="Q220" s="75" t="s">
        <v>131</v>
      </c>
      <c r="R220" s="101">
        <f t="shared" si="25"/>
        <v>149.6514</v>
      </c>
      <c r="S220" s="75">
        <v>452</v>
      </c>
      <c r="T220" s="75">
        <v>434</v>
      </c>
      <c r="U220" s="75">
        <v>5</v>
      </c>
      <c r="V220" s="75">
        <v>13</v>
      </c>
      <c r="W220" s="50" t="str">
        <f t="shared" si="26"/>
        <v>-</v>
      </c>
      <c r="X220" s="50">
        <f t="shared" si="27"/>
        <v>18</v>
      </c>
    </row>
    <row r="221" spans="2:24" x14ac:dyDescent="0.3">
      <c r="B221" s="83" t="str">
        <f t="shared" si="22"/>
        <v>PF6-11</v>
      </c>
      <c r="C221" s="77" t="s">
        <v>216</v>
      </c>
      <c r="D221" s="77"/>
      <c r="E221" s="74" t="s">
        <v>319</v>
      </c>
      <c r="F221" s="84" t="s">
        <v>300</v>
      </c>
      <c r="G221" s="75">
        <v>11</v>
      </c>
      <c r="H221" s="74" t="s">
        <v>464</v>
      </c>
      <c r="I221" s="80" t="s">
        <v>330</v>
      </c>
      <c r="J221" s="75" t="s">
        <v>313</v>
      </c>
      <c r="K221" s="58" t="s">
        <v>493</v>
      </c>
      <c r="L221" s="84">
        <f t="shared" si="23"/>
        <v>163.83000000000001</v>
      </c>
      <c r="M221" s="85">
        <f t="shared" si="24"/>
        <v>2.3090000000000002</v>
      </c>
      <c r="N221" s="74">
        <v>55</v>
      </c>
      <c r="O221" s="101">
        <f t="array" ref="O221">IFERROR(INDEX($AD$11:$AE$108,MATCH($B221&amp;$I221,$Y$11:$Y$108&amp;$AC$11:$AC$108,0),MATCH($C221,$AD$9:$AE$9,0)),"-")</f>
        <v>163.49</v>
      </c>
      <c r="P221" s="75" t="s">
        <v>131</v>
      </c>
      <c r="Q221" s="75" t="s">
        <v>131</v>
      </c>
      <c r="R221" s="101">
        <f t="shared" si="25"/>
        <v>162.35140000000001</v>
      </c>
      <c r="S221" s="75">
        <v>452</v>
      </c>
      <c r="T221" s="75">
        <v>434</v>
      </c>
      <c r="U221" s="75">
        <v>5</v>
      </c>
      <c r="V221" s="75">
        <v>13</v>
      </c>
      <c r="W221" s="50" t="str">
        <f t="shared" si="26"/>
        <v>-</v>
      </c>
      <c r="X221" s="50">
        <f t="shared" si="27"/>
        <v>18</v>
      </c>
    </row>
    <row r="222" spans="2:24" x14ac:dyDescent="0.3">
      <c r="B222" s="83" t="str">
        <f t="shared" si="22"/>
        <v>PF7-11</v>
      </c>
      <c r="C222" s="77" t="s">
        <v>216</v>
      </c>
      <c r="D222" s="77"/>
      <c r="E222" s="74" t="s">
        <v>319</v>
      </c>
      <c r="F222" s="84" t="s">
        <v>320</v>
      </c>
      <c r="G222" s="75">
        <v>11</v>
      </c>
      <c r="H222" s="74" t="s">
        <v>464</v>
      </c>
      <c r="I222" s="80" t="s">
        <v>330</v>
      </c>
      <c r="J222" s="75" t="s">
        <v>313</v>
      </c>
      <c r="K222" s="58" t="s">
        <v>493</v>
      </c>
      <c r="L222" s="84">
        <f t="shared" si="23"/>
        <v>189.23</v>
      </c>
      <c r="M222" s="85">
        <f t="shared" si="24"/>
        <v>2.3090000000000002</v>
      </c>
      <c r="N222" s="74">
        <v>55</v>
      </c>
      <c r="O222" s="101">
        <f t="array" ref="O222">IFERROR(INDEX($AD$11:$AE$108,MATCH($B222&amp;$I222,$Y$11:$Y$108&amp;$AC$11:$AC$108,0),MATCH($C222,$AD$9:$AE$9,0)),"-")</f>
        <v>188.89</v>
      </c>
      <c r="P222" s="75" t="s">
        <v>131</v>
      </c>
      <c r="Q222" s="75" t="s">
        <v>131</v>
      </c>
      <c r="R222" s="101">
        <f t="shared" si="25"/>
        <v>187.75139999999999</v>
      </c>
      <c r="S222" s="75">
        <v>656</v>
      </c>
      <c r="T222" s="75">
        <v>636</v>
      </c>
      <c r="U222" s="75">
        <v>5</v>
      </c>
      <c r="V222" s="75">
        <v>13</v>
      </c>
      <c r="W222" s="50" t="str">
        <f t="shared" si="26"/>
        <v>-</v>
      </c>
      <c r="X222" s="50">
        <f t="shared" si="27"/>
        <v>20</v>
      </c>
    </row>
    <row r="223" spans="2:24" x14ac:dyDescent="0.3">
      <c r="B223" s="83" t="str">
        <f t="shared" si="22"/>
        <v>PF8-11</v>
      </c>
      <c r="C223" s="77" t="s">
        <v>216</v>
      </c>
      <c r="D223" s="77"/>
      <c r="E223" s="74" t="s">
        <v>319</v>
      </c>
      <c r="F223" s="84" t="s">
        <v>321</v>
      </c>
      <c r="G223" s="75">
        <v>11</v>
      </c>
      <c r="H223" s="74" t="s">
        <v>464</v>
      </c>
      <c r="I223" s="80" t="s">
        <v>330</v>
      </c>
      <c r="J223" s="75" t="s">
        <v>313</v>
      </c>
      <c r="K223" s="58" t="s">
        <v>493</v>
      </c>
      <c r="L223" s="84">
        <f t="shared" si="23"/>
        <v>214.63</v>
      </c>
      <c r="M223" s="85">
        <f t="shared" si="24"/>
        <v>2.3090000000000002</v>
      </c>
      <c r="N223" s="74">
        <v>55</v>
      </c>
      <c r="O223" s="101">
        <f t="array" ref="O223">IFERROR(INDEX($AD$11:$AE$108,MATCH($B223&amp;$I223,$Y$11:$Y$108&amp;$AC$11:$AC$108,0),MATCH($C223,$AD$9:$AE$9,0)),"-")</f>
        <v>214.29</v>
      </c>
      <c r="P223" s="75" t="s">
        <v>131</v>
      </c>
      <c r="Q223" s="75" t="s">
        <v>131</v>
      </c>
      <c r="R223" s="101">
        <f t="shared" si="25"/>
        <v>213.1514</v>
      </c>
      <c r="S223" s="75">
        <v>658</v>
      </c>
      <c r="T223" s="75">
        <v>636</v>
      </c>
      <c r="U223" s="75">
        <v>5</v>
      </c>
      <c r="V223" s="75">
        <v>13</v>
      </c>
      <c r="W223" s="50" t="str">
        <f t="shared" si="26"/>
        <v>-</v>
      </c>
      <c r="X223" s="50">
        <f t="shared" si="27"/>
        <v>22</v>
      </c>
    </row>
    <row r="224" spans="2:24" x14ac:dyDescent="0.3">
      <c r="B224" s="83" t="str">
        <f t="shared" si="22"/>
        <v>PF9-11</v>
      </c>
      <c r="C224" s="77" t="s">
        <v>216</v>
      </c>
      <c r="D224" s="77"/>
      <c r="E224" s="74" t="s">
        <v>319</v>
      </c>
      <c r="F224" s="84" t="s">
        <v>85</v>
      </c>
      <c r="G224" s="75">
        <v>11</v>
      </c>
      <c r="H224" s="74" t="s">
        <v>464</v>
      </c>
      <c r="I224" s="80" t="s">
        <v>330</v>
      </c>
      <c r="J224" s="75" t="s">
        <v>313</v>
      </c>
      <c r="K224" s="58" t="s">
        <v>493</v>
      </c>
      <c r="L224" s="84">
        <f t="shared" si="23"/>
        <v>240.03</v>
      </c>
      <c r="M224" s="85">
        <f t="shared" si="24"/>
        <v>2.3090000000000002</v>
      </c>
      <c r="N224" s="74">
        <v>55</v>
      </c>
      <c r="O224" s="101">
        <f t="array" ref="O224">IFERROR(INDEX($AD$11:$AE$108,MATCH($B224&amp;$I224,$Y$11:$Y$108&amp;$AC$11:$AC$108,0),MATCH($C224,$AD$9:$AE$9,0)),"-")</f>
        <v>236.69</v>
      </c>
      <c r="P224" s="75" t="s">
        <v>131</v>
      </c>
      <c r="Q224" s="75" t="s">
        <v>131</v>
      </c>
      <c r="R224" s="101">
        <f t="shared" si="25"/>
        <v>238.5514</v>
      </c>
      <c r="S224" s="75">
        <v>658</v>
      </c>
      <c r="T224" s="75">
        <v>636</v>
      </c>
      <c r="U224" s="75">
        <v>5</v>
      </c>
      <c r="V224" s="75">
        <v>13</v>
      </c>
      <c r="W224" s="50" t="str">
        <f t="shared" si="26"/>
        <v>-</v>
      </c>
      <c r="X224" s="50">
        <f t="shared" si="27"/>
        <v>22</v>
      </c>
    </row>
    <row r="225" spans="2:24" x14ac:dyDescent="0.3">
      <c r="B225" s="83" t="str">
        <f t="shared" si="22"/>
        <v>PF10-11</v>
      </c>
      <c r="C225" s="77" t="s">
        <v>216</v>
      </c>
      <c r="D225" s="77"/>
      <c r="E225" s="74" t="s">
        <v>319</v>
      </c>
      <c r="F225" s="84" t="s">
        <v>322</v>
      </c>
      <c r="G225" s="75">
        <v>11</v>
      </c>
      <c r="H225" s="74" t="s">
        <v>464</v>
      </c>
      <c r="I225" s="80" t="s">
        <v>330</v>
      </c>
      <c r="J225" s="75" t="s">
        <v>313</v>
      </c>
      <c r="K225" s="58" t="s">
        <v>493</v>
      </c>
      <c r="L225" s="84">
        <f t="shared" si="23"/>
        <v>265.43</v>
      </c>
      <c r="M225" s="85">
        <f t="shared" si="24"/>
        <v>2.3090000000000002</v>
      </c>
      <c r="N225" s="74">
        <v>55</v>
      </c>
      <c r="O225" s="101">
        <f t="array" ref="O225">IFERROR(INDEX($AD$11:$AE$108,MATCH($B225&amp;$I225,$Y$11:$Y$108&amp;$AC$11:$AC$108,0),MATCH($C225,$AD$9:$AE$9,0)),"-")</f>
        <v>265.08999999999997</v>
      </c>
      <c r="P225" s="75" t="s">
        <v>131</v>
      </c>
      <c r="Q225" s="75" t="s">
        <v>131</v>
      </c>
      <c r="R225" s="101">
        <f t="shared" si="25"/>
        <v>263.95139999999998</v>
      </c>
      <c r="S225" s="75">
        <v>660</v>
      </c>
      <c r="T225" s="75">
        <v>636</v>
      </c>
      <c r="U225" s="75">
        <v>5</v>
      </c>
      <c r="V225" s="75">
        <v>13</v>
      </c>
      <c r="W225" s="50" t="str">
        <f t="shared" si="26"/>
        <v>-</v>
      </c>
      <c r="X225" s="50">
        <f t="shared" si="27"/>
        <v>24</v>
      </c>
    </row>
    <row r="226" spans="2:24" x14ac:dyDescent="0.3">
      <c r="B226" s="83" t="str">
        <f t="shared" si="22"/>
        <v>PF12-11</v>
      </c>
      <c r="C226" s="77" t="s">
        <v>216</v>
      </c>
      <c r="D226" s="77"/>
      <c r="E226" s="74" t="s">
        <v>319</v>
      </c>
      <c r="F226" s="84" t="s">
        <v>323</v>
      </c>
      <c r="G226" s="75">
        <v>11</v>
      </c>
      <c r="H226" s="74" t="s">
        <v>464</v>
      </c>
      <c r="I226" s="80" t="s">
        <v>330</v>
      </c>
      <c r="J226" s="75" t="s">
        <v>313</v>
      </c>
      <c r="K226" s="58" t="s">
        <v>493</v>
      </c>
      <c r="L226" s="84">
        <f t="shared" si="23"/>
        <v>316.23</v>
      </c>
      <c r="M226" s="85">
        <f t="shared" si="24"/>
        <v>2.3090000000000002</v>
      </c>
      <c r="N226" s="74">
        <v>55</v>
      </c>
      <c r="O226" s="101">
        <f t="array" ref="O226">IFERROR(INDEX($AD$11:$AE$108,MATCH($B226&amp;$I226,$Y$11:$Y$108&amp;$AC$11:$AC$108,0),MATCH($C226,$AD$9:$AE$9,0)),"-")</f>
        <v>315.89</v>
      </c>
      <c r="P226" s="75" t="s">
        <v>131</v>
      </c>
      <c r="Q226" s="75" t="s">
        <v>131</v>
      </c>
      <c r="R226" s="101">
        <f t="shared" si="25"/>
        <v>314.75139999999999</v>
      </c>
      <c r="S226" s="75">
        <v>822</v>
      </c>
      <c r="T226" s="75">
        <v>794</v>
      </c>
      <c r="U226" s="75">
        <v>6</v>
      </c>
      <c r="V226" s="75">
        <v>13</v>
      </c>
      <c r="W226" s="50" t="str">
        <f t="shared" si="26"/>
        <v>-</v>
      </c>
      <c r="X226" s="50">
        <f t="shared" si="27"/>
        <v>28</v>
      </c>
    </row>
  </sheetData>
  <autoFilter ref="B8:V226">
    <filterColumn colId="13" showButton="0"/>
    <filterColumn colId="14" showButton="0"/>
    <filterColumn colId="16" showButton="0"/>
    <filterColumn colId="17" showButton="0"/>
    <filterColumn colId="19" showButton="0"/>
  </autoFilter>
  <sortState ref="AG10:AH89">
    <sortCondition ref="AH10"/>
  </sortState>
  <mergeCells count="17">
    <mergeCell ref="B8:B10"/>
    <mergeCell ref="E8:E10"/>
    <mergeCell ref="G8:G10"/>
    <mergeCell ref="I8:I10"/>
    <mergeCell ref="J8:J10"/>
    <mergeCell ref="C8:D8"/>
    <mergeCell ref="U8:V8"/>
    <mergeCell ref="F8:F10"/>
    <mergeCell ref="O8:Q8"/>
    <mergeCell ref="R8:T8"/>
    <mergeCell ref="K8:K10"/>
    <mergeCell ref="H8:H10"/>
    <mergeCell ref="AG8:AG10"/>
    <mergeCell ref="Y8:Y10"/>
    <mergeCell ref="Z8:Z10"/>
    <mergeCell ref="AA8:AA9"/>
    <mergeCell ref="AB8:AB9"/>
  </mergeCells>
  <phoneticPr fontId="1" type="noConversion"/>
  <conditionalFormatting sqref="O11:O226">
    <cfRule type="cellIs" dxfId="1" priority="2" operator="lessThan">
      <formula>1</formula>
    </cfRule>
  </conditionalFormatting>
  <conditionalFormatting sqref="R11:R226">
    <cfRule type="cellIs" dxfId="0" priority="1" operator="lessThan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A3665"/>
  <sheetViews>
    <sheetView workbookViewId="0">
      <selection activeCell="R11" sqref="R11"/>
    </sheetView>
  </sheetViews>
  <sheetFormatPr defaultRowHeight="12.75" customHeight="1" x14ac:dyDescent="0.3"/>
  <cols>
    <col min="1" max="1" width="3.625" style="50" customWidth="1"/>
    <col min="2" max="2" width="16.625" style="50" bestFit="1" customWidth="1"/>
    <col min="3" max="3" width="2.625" style="50" bestFit="1" customWidth="1"/>
    <col min="4" max="4" width="2.5" style="50" bestFit="1" customWidth="1"/>
    <col min="5" max="6" width="8.75" style="50" bestFit="1" customWidth="1"/>
    <col min="7" max="7" width="12" style="50" bestFit="1" customWidth="1"/>
    <col min="8" max="9" width="8.75" style="50" bestFit="1" customWidth="1"/>
    <col min="10" max="10" width="6.375" style="50" customWidth="1"/>
    <col min="11" max="11" width="6.375" style="96" customWidth="1"/>
    <col min="12" max="14" width="8.75" style="50" bestFit="1" customWidth="1"/>
    <col min="15" max="15" width="8" style="50" bestFit="1" customWidth="1"/>
    <col min="16" max="16" width="5.5" style="50" bestFit="1" customWidth="1"/>
    <col min="17" max="17" width="4.75" style="50" bestFit="1" customWidth="1"/>
    <col min="18" max="18" width="8" style="50" bestFit="1" customWidth="1"/>
    <col min="19" max="19" width="3.875" style="50" bestFit="1" customWidth="1"/>
    <col min="20" max="20" width="4.75" style="50" bestFit="1" customWidth="1"/>
    <col min="21" max="21" width="7.875" style="50" bestFit="1" customWidth="1"/>
    <col min="22" max="22" width="4.75" style="50" bestFit="1" customWidth="1"/>
    <col min="23" max="23" width="3.625" style="50" customWidth="1"/>
    <col min="24" max="24" width="8" style="117" bestFit="1" customWidth="1"/>
    <col min="25" max="25" width="7.625" style="117" bestFit="1" customWidth="1"/>
    <col min="26" max="26" width="6.75" style="50" bestFit="1" customWidth="1"/>
    <col min="27" max="27" width="7.875" style="50" bestFit="1" customWidth="1"/>
    <col min="28" max="28" width="7.125" style="50" bestFit="1" customWidth="1"/>
    <col min="29" max="29" width="6.375" style="122" bestFit="1" customWidth="1"/>
    <col min="30" max="30" width="7.875" style="50" bestFit="1" customWidth="1"/>
    <col min="31" max="31" width="6.75" style="50" bestFit="1" customWidth="1"/>
    <col min="32" max="32" width="7.125" style="50" bestFit="1" customWidth="1"/>
    <col min="33" max="33" width="6.375" style="50" bestFit="1" customWidth="1"/>
    <col min="34" max="34" width="3.625" style="50" customWidth="1"/>
    <col min="35" max="35" width="5.875" style="50" bestFit="1" customWidth="1"/>
    <col min="36" max="36" width="6.75" style="50" bestFit="1" customWidth="1"/>
    <col min="37" max="37" width="3.625" style="50" customWidth="1"/>
    <col min="38" max="38" width="7.5" style="50" bestFit="1" customWidth="1"/>
    <col min="39" max="39" width="8" style="50" bestFit="1" customWidth="1"/>
    <col min="40" max="40" width="3.625" style="50" customWidth="1"/>
    <col min="41" max="41" width="8.75" style="96" bestFit="1" customWidth="1"/>
    <col min="42" max="42" width="6.25" style="96" bestFit="1" customWidth="1"/>
    <col min="43" max="43" width="7.625" style="96" bestFit="1" customWidth="1"/>
    <col min="44" max="44" width="9" style="96" bestFit="1" customWidth="1"/>
    <col min="45" max="45" width="5.75" style="96" bestFit="1" customWidth="1"/>
    <col min="46" max="47" width="6.75" style="50" bestFit="1" customWidth="1"/>
    <col min="48" max="48" width="7.75" style="50" bestFit="1" customWidth="1"/>
    <col min="49" max="49" width="6.75" style="50" bestFit="1" customWidth="1"/>
    <col min="50" max="52" width="7.625" style="50" bestFit="1" customWidth="1"/>
    <col min="53" max="53" width="7.75" style="50" bestFit="1" customWidth="1"/>
    <col min="54" max="16384" width="9" style="50"/>
  </cols>
  <sheetData>
    <row r="1" spans="1:53" ht="12.75" customHeight="1" x14ac:dyDescent="0.3">
      <c r="A1" s="49" t="s">
        <v>501</v>
      </c>
      <c r="AC1" s="50"/>
    </row>
    <row r="2" spans="1:53" ht="12.75" customHeight="1" x14ac:dyDescent="0.3">
      <c r="A2" s="49" t="s">
        <v>502</v>
      </c>
      <c r="AC2" s="50"/>
    </row>
    <row r="3" spans="1:53" ht="12.75" customHeight="1" x14ac:dyDescent="0.3">
      <c r="A3" s="49"/>
      <c r="AC3" s="50"/>
    </row>
    <row r="4" spans="1:53" ht="12.75" customHeight="1" x14ac:dyDescent="0.3">
      <c r="A4" s="49"/>
      <c r="J4" s="50" t="s">
        <v>590</v>
      </c>
      <c r="AC4" s="50"/>
    </row>
    <row r="5" spans="1:53" ht="12.75" customHeight="1" x14ac:dyDescent="0.3">
      <c r="A5" s="49"/>
      <c r="J5" s="50" t="s">
        <v>589</v>
      </c>
      <c r="AC5" s="50"/>
    </row>
    <row r="6" spans="1:53" ht="12.75" customHeight="1" x14ac:dyDescent="0.3">
      <c r="A6" s="49"/>
      <c r="AC6" s="50"/>
      <c r="AF6" s="112"/>
    </row>
    <row r="7" spans="1:53" ht="12.75" customHeight="1" x14ac:dyDescent="0.3">
      <c r="A7" s="49"/>
      <c r="B7" s="92" t="s">
        <v>458</v>
      </c>
      <c r="AC7" s="50"/>
    </row>
    <row r="8" spans="1:53" ht="12.75" customHeight="1" x14ac:dyDescent="0.3">
      <c r="B8" s="136" t="s">
        <v>144</v>
      </c>
      <c r="C8" s="140" t="s">
        <v>393</v>
      </c>
      <c r="D8" s="141"/>
      <c r="E8" s="136" t="s">
        <v>391</v>
      </c>
      <c r="F8" s="136" t="s">
        <v>255</v>
      </c>
      <c r="G8" s="145" t="s">
        <v>494</v>
      </c>
      <c r="H8" s="136" t="s">
        <v>390</v>
      </c>
      <c r="I8" s="136" t="s">
        <v>403</v>
      </c>
      <c r="J8" s="139" t="s">
        <v>132</v>
      </c>
      <c r="K8" s="139" t="s">
        <v>489</v>
      </c>
      <c r="L8" s="52" t="s">
        <v>254</v>
      </c>
      <c r="M8" s="68" t="s">
        <v>8</v>
      </c>
      <c r="N8" s="68" t="s">
        <v>15</v>
      </c>
      <c r="O8" s="143" t="s">
        <v>396</v>
      </c>
      <c r="P8" s="144"/>
      <c r="Q8" s="144"/>
      <c r="R8" s="143" t="s">
        <v>397</v>
      </c>
      <c r="S8" s="144"/>
      <c r="T8" s="144"/>
      <c r="U8" s="139" t="s">
        <v>149</v>
      </c>
      <c r="V8" s="139"/>
      <c r="X8" s="147" t="s">
        <v>591</v>
      </c>
      <c r="Y8" s="148"/>
      <c r="Z8" s="132" t="s">
        <v>153</v>
      </c>
      <c r="AA8" s="134"/>
      <c r="AB8" s="132" t="s">
        <v>156</v>
      </c>
      <c r="AC8" s="134"/>
      <c r="AD8" s="132" t="s">
        <v>153</v>
      </c>
      <c r="AE8" s="134"/>
      <c r="AF8" s="132" t="s">
        <v>156</v>
      </c>
      <c r="AG8" s="134"/>
      <c r="AO8" s="124" t="s">
        <v>656</v>
      </c>
      <c r="AP8" s="124" t="s">
        <v>29</v>
      </c>
      <c r="AQ8" s="126" t="s">
        <v>596</v>
      </c>
      <c r="AR8" s="128"/>
      <c r="AS8" s="124" t="s">
        <v>405</v>
      </c>
      <c r="AT8" s="126" t="s">
        <v>499</v>
      </c>
      <c r="AU8" s="127"/>
      <c r="AV8" s="128"/>
      <c r="AW8" s="126" t="s">
        <v>4</v>
      </c>
      <c r="AX8" s="127"/>
      <c r="AY8" s="127"/>
      <c r="AZ8" s="127"/>
      <c r="BA8" s="128"/>
    </row>
    <row r="9" spans="1:53" ht="12.75" customHeight="1" x14ac:dyDescent="0.3">
      <c r="B9" s="137"/>
      <c r="C9" s="70"/>
      <c r="D9" s="70"/>
      <c r="E9" s="137"/>
      <c r="F9" s="137"/>
      <c r="G9" s="137"/>
      <c r="H9" s="137"/>
      <c r="I9" s="137"/>
      <c r="J9" s="139"/>
      <c r="K9" s="139"/>
      <c r="L9" s="70" t="s">
        <v>414</v>
      </c>
      <c r="M9" s="70" t="s">
        <v>11</v>
      </c>
      <c r="N9" s="70" t="s">
        <v>16</v>
      </c>
      <c r="O9" s="54" t="s">
        <v>217</v>
      </c>
      <c r="P9" s="70" t="s">
        <v>137</v>
      </c>
      <c r="Q9" s="70" t="s">
        <v>138</v>
      </c>
      <c r="R9" s="54" t="s">
        <v>217</v>
      </c>
      <c r="S9" s="70" t="s">
        <v>137</v>
      </c>
      <c r="T9" s="70" t="s">
        <v>138</v>
      </c>
      <c r="U9" s="69" t="s">
        <v>404</v>
      </c>
      <c r="V9" s="69" t="s">
        <v>405</v>
      </c>
      <c r="X9" s="118" t="s">
        <v>11</v>
      </c>
      <c r="Y9" s="108" t="s">
        <v>149</v>
      </c>
      <c r="Z9" s="60" t="s">
        <v>520</v>
      </c>
      <c r="AA9" s="108" t="s">
        <v>149</v>
      </c>
      <c r="AB9" s="60"/>
      <c r="AC9" s="108" t="s">
        <v>149</v>
      </c>
      <c r="AD9" s="60" t="s">
        <v>521</v>
      </c>
      <c r="AE9" s="108" t="s">
        <v>149</v>
      </c>
      <c r="AF9" s="60"/>
      <c r="AG9" s="108" t="s">
        <v>149</v>
      </c>
      <c r="AI9" s="136" t="s">
        <v>144</v>
      </c>
      <c r="AJ9" s="145" t="s">
        <v>505</v>
      </c>
      <c r="AL9" s="124" t="s">
        <v>587</v>
      </c>
      <c r="AM9" s="145" t="s">
        <v>593</v>
      </c>
      <c r="AO9" s="125"/>
      <c r="AP9" s="125"/>
      <c r="AQ9" s="129"/>
      <c r="AR9" s="131"/>
      <c r="AS9" s="125"/>
      <c r="AT9" s="129"/>
      <c r="AU9" s="130"/>
      <c r="AV9" s="131"/>
      <c r="AW9" s="129"/>
      <c r="AX9" s="130"/>
      <c r="AY9" s="130"/>
      <c r="AZ9" s="130"/>
      <c r="BA9" s="131"/>
    </row>
    <row r="10" spans="1:53" ht="12.75" customHeight="1" x14ac:dyDescent="0.3">
      <c r="B10" s="138"/>
      <c r="C10" s="70"/>
      <c r="D10" s="70"/>
      <c r="E10" s="138"/>
      <c r="F10" s="138"/>
      <c r="G10" s="138"/>
      <c r="H10" s="138"/>
      <c r="I10" s="138"/>
      <c r="J10" s="139"/>
      <c r="K10" s="139"/>
      <c r="L10" s="70" t="s">
        <v>53</v>
      </c>
      <c r="M10" s="70" t="s">
        <v>53</v>
      </c>
      <c r="N10" s="70" t="s">
        <v>125</v>
      </c>
      <c r="O10" s="70" t="s">
        <v>53</v>
      </c>
      <c r="P10" s="70" t="s">
        <v>141</v>
      </c>
      <c r="Q10" s="70" t="s">
        <v>141</v>
      </c>
      <c r="R10" s="70" t="s">
        <v>53</v>
      </c>
      <c r="S10" s="70" t="s">
        <v>141</v>
      </c>
      <c r="T10" s="70" t="s">
        <v>141</v>
      </c>
      <c r="U10" s="70" t="s">
        <v>141</v>
      </c>
      <c r="V10" s="70" t="s">
        <v>146</v>
      </c>
      <c r="X10" s="118" t="s">
        <v>504</v>
      </c>
      <c r="Y10" s="118" t="s">
        <v>504</v>
      </c>
      <c r="Z10" s="104" t="s">
        <v>504</v>
      </c>
      <c r="AA10" s="109" t="s">
        <v>504</v>
      </c>
      <c r="AB10" s="105" t="s">
        <v>504</v>
      </c>
      <c r="AC10" s="109" t="s">
        <v>504</v>
      </c>
      <c r="AD10" s="109" t="s">
        <v>504</v>
      </c>
      <c r="AE10" s="109" t="s">
        <v>504</v>
      </c>
      <c r="AF10" s="109" t="s">
        <v>504</v>
      </c>
      <c r="AG10" s="109" t="s">
        <v>504</v>
      </c>
      <c r="AI10" s="138"/>
      <c r="AJ10" s="146"/>
      <c r="AL10" s="125"/>
      <c r="AM10" s="146"/>
      <c r="AO10" s="109"/>
      <c r="AP10" s="109" t="s">
        <v>496</v>
      </c>
      <c r="AQ10" s="109">
        <v>0.5</v>
      </c>
      <c r="AR10" s="109" t="s">
        <v>597</v>
      </c>
      <c r="AS10" s="109" t="s">
        <v>495</v>
      </c>
      <c r="AT10" s="105">
        <v>0.5</v>
      </c>
      <c r="AU10" s="105">
        <v>4</v>
      </c>
      <c r="AV10" s="105" t="s">
        <v>594</v>
      </c>
      <c r="AW10" s="105">
        <v>0.5</v>
      </c>
      <c r="AX10" s="105">
        <v>1.5</v>
      </c>
      <c r="AY10" s="105">
        <v>4</v>
      </c>
      <c r="AZ10" s="105">
        <v>8</v>
      </c>
      <c r="BA10" s="105" t="s">
        <v>595</v>
      </c>
    </row>
    <row r="11" spans="1:53" ht="12.75" customHeight="1" x14ac:dyDescent="0.3">
      <c r="B11" s="81" t="str">
        <f t="shared" ref="B11:B74" si="0">CONCATENATE(F11,"-",G11," ",E11)</f>
        <v>No.12-32 UNEF</v>
      </c>
      <c r="C11" s="71" t="s">
        <v>592</v>
      </c>
      <c r="D11" s="71"/>
      <c r="E11" s="79" t="s">
        <v>331</v>
      </c>
      <c r="F11" s="58" t="s">
        <v>118</v>
      </c>
      <c r="G11" s="58">
        <v>32</v>
      </c>
      <c r="H11" s="79" t="s">
        <v>519</v>
      </c>
      <c r="I11" s="71" t="s">
        <v>503</v>
      </c>
      <c r="J11" s="71" t="s">
        <v>588</v>
      </c>
      <c r="K11" s="71" t="s">
        <v>600</v>
      </c>
      <c r="L11" s="85">
        <f>ROUND(Z11*25.4,4)</f>
        <v>5.4863999999999997</v>
      </c>
      <c r="M11" s="85">
        <f t="shared" ref="M11:M74" si="1">ROUND(X11*25.4,4)</f>
        <v>0.79379999999999995</v>
      </c>
      <c r="N11" s="71">
        <v>60</v>
      </c>
      <c r="O11" s="100">
        <f t="shared" ref="O11:O74" si="2">ROUND(IF(H11="GO",Z11,AD11)*25.4,4)</f>
        <v>5.4863999999999997</v>
      </c>
      <c r="P11" s="85">
        <f t="shared" ref="P11:P74" si="3">IF(H11="GO",IF(AA11="-",AA11,ROUND(AA11*25.4*1000,1)),0)</f>
        <v>12.7</v>
      </c>
      <c r="Q11" s="58">
        <f t="shared" ref="Q11:Q74" si="4">IF(H11="NOT GO",IF(AE11="-",AE11,ROUND(AE11*25.4*1000,1)),0)</f>
        <v>0</v>
      </c>
      <c r="R11" s="100">
        <f t="shared" ref="R11:R74" si="5">ROUND(IF(H11="GO",AB11,AF11)*25.4,4)</f>
        <v>4.9707999999999997</v>
      </c>
      <c r="S11" s="85">
        <f t="shared" ref="S11:S74" si="6">IF(H11="GO",IF(AC11="-",AC11,ROUND(AC11*25.4*1000,1)),0)</f>
        <v>7.6</v>
      </c>
      <c r="T11" s="58">
        <f t="shared" ref="T11:T74" si="7">IF(H11="NOT GO",IF(AG11="-",AG11,ROUND(AG11*25.4*1000,1)),0)</f>
        <v>0</v>
      </c>
      <c r="U11" s="58">
        <f t="shared" ref="U11:U74" si="8">IF(Y11="-",Y11,ROUND(Y11*25.4*1000,1))</f>
        <v>7.6</v>
      </c>
      <c r="V11" s="58">
        <f t="array" ref="V11">INDEX(AS$11:AS$66,MATCH(C11&amp;G11,AO$11:AO$66&amp;AP$11:AP$66,0),0)</f>
        <v>15</v>
      </c>
      <c r="X11" s="120">
        <f t="shared" ref="X11:X74" si="9">INDEX(AM$11:AM$38,MATCH(G11,AL$11:AL$38,0),0)</f>
        <v>3.125E-2</v>
      </c>
      <c r="Y11" s="61">
        <f t="array" ref="Y11">INDEX($AQ$11:$AR$66,MATCH($C11&amp;$G11,$AO$11:$AO$66&amp;$AP$11:$AP$66,0),COUNTIF($AQ$10:$AR$10,"&lt;"&amp;Z11)+1)</f>
        <v>2.9999999999999997E-4</v>
      </c>
      <c r="Z11" s="61">
        <f t="shared" ref="Z11:Z74" si="10">INDEX(AJ$11:AJ$92,MATCH(F11,AI$11:AI$92,0))</f>
        <v>0.216</v>
      </c>
      <c r="AA11" s="61">
        <f t="array" ref="AA11">INDEX($AT$11:$AV$66,MATCH($C11&amp;$G11,$AO$11:$AO$66&amp;$AP$11:$AP$66,0),COUNTIF($AT$10:$AV$10,"&lt;"&amp;Z11)+1)</f>
        <v>5.0000000000000001E-4</v>
      </c>
      <c r="AB11" s="111">
        <f t="shared" ref="AB11:AB74" si="11">Z11-(3/8)*2*(TAN(RADIANS(60))/2)/G11</f>
        <v>0.19570252959880222</v>
      </c>
      <c r="AC11" s="121">
        <f t="array" ref="AC11">INDEX($AW$11:$BA$66,MATCH($C11&amp;$G11,$AO$11:$AO$66&amp;$AP$11:$AP$66,0),COUNTIF($AW$10:$BA$10,"&lt;"&amp;Z11)+1)</f>
        <v>2.9999999999999997E-4</v>
      </c>
      <c r="AD11" s="62">
        <v>0.21329999999999999</v>
      </c>
      <c r="AE11" s="61">
        <f t="array" ref="AE11">INDEX($AT$11:$AV$66,MATCH($C11&amp;$G11,$AO$11:$AO$66&amp;$AP$11:$AP$66,0),COUNTIF($AT$10:$AV$10,"&lt;"&amp;AD11)+1)</f>
        <v>5.0000000000000001E-4</v>
      </c>
      <c r="AF11" s="111">
        <f t="shared" ref="AF11:AF74" si="12">AD11-(TAN(RADIANS(60))/2)/G11/4*2</f>
        <v>0.19976835306586815</v>
      </c>
      <c r="AG11" s="121">
        <f t="array" ref="AG11">INDEX($AW$11:$BA$66,MATCH($C11&amp;$G11,$AO$11:$AO$66&amp;$AP$11:$AP$66,0),COUNTIF($AW$10:$BA$10,"&lt;"&amp;AD11)+1)</f>
        <v>2.9999999999999997E-4</v>
      </c>
      <c r="AI11" s="59" t="s">
        <v>265</v>
      </c>
      <c r="AJ11" s="59">
        <v>0.06</v>
      </c>
      <c r="AL11" s="59">
        <v>80</v>
      </c>
      <c r="AM11" s="116">
        <f>1/AL11</f>
        <v>1.2500000000000001E-2</v>
      </c>
      <c r="AO11" s="113" t="s">
        <v>497</v>
      </c>
      <c r="AP11" s="113">
        <v>80</v>
      </c>
      <c r="AQ11" s="113">
        <v>2.0000000000000001E-4</v>
      </c>
      <c r="AR11" s="113">
        <v>2.0000000000000001E-4</v>
      </c>
      <c r="AS11" s="113">
        <v>30</v>
      </c>
      <c r="AT11" s="59">
        <v>2.9999999999999997E-4</v>
      </c>
      <c r="AU11" s="59">
        <v>2.9999999999999997E-4</v>
      </c>
      <c r="AV11" s="59" t="s">
        <v>500</v>
      </c>
      <c r="AW11" s="59">
        <v>2.0000000000000001E-4</v>
      </c>
      <c r="AX11" s="59">
        <v>2.0000000000000001E-4</v>
      </c>
      <c r="AY11" s="59" t="s">
        <v>500</v>
      </c>
      <c r="AZ11" s="59" t="s">
        <v>500</v>
      </c>
      <c r="BA11" s="59" t="s">
        <v>500</v>
      </c>
    </row>
    <row r="12" spans="1:53" ht="12.75" customHeight="1" x14ac:dyDescent="0.3">
      <c r="B12" s="81" t="str">
        <f t="shared" si="0"/>
        <v>No.12-32 UNEF</v>
      </c>
      <c r="C12" s="71" t="s">
        <v>592</v>
      </c>
      <c r="D12" s="71"/>
      <c r="E12" s="79" t="s">
        <v>331</v>
      </c>
      <c r="F12" s="82" t="s">
        <v>118</v>
      </c>
      <c r="G12" s="58">
        <v>32</v>
      </c>
      <c r="H12" s="79" t="s">
        <v>519</v>
      </c>
      <c r="I12" s="71" t="s">
        <v>507</v>
      </c>
      <c r="J12" s="71" t="s">
        <v>588</v>
      </c>
      <c r="K12" s="71" t="s">
        <v>600</v>
      </c>
      <c r="L12" s="85">
        <f t="shared" ref="L12:L75" si="13">ROUND(Z12*25.4,4)</f>
        <v>5.4863999999999997</v>
      </c>
      <c r="M12" s="85">
        <f t="shared" si="1"/>
        <v>0.79379999999999995</v>
      </c>
      <c r="N12" s="71">
        <v>60</v>
      </c>
      <c r="O12" s="100">
        <f t="shared" si="2"/>
        <v>5.4863999999999997</v>
      </c>
      <c r="P12" s="85">
        <f t="shared" si="3"/>
        <v>12.7</v>
      </c>
      <c r="Q12" s="58">
        <f t="shared" si="4"/>
        <v>0</v>
      </c>
      <c r="R12" s="100">
        <f t="shared" si="5"/>
        <v>4.9707999999999997</v>
      </c>
      <c r="S12" s="85">
        <f t="shared" si="6"/>
        <v>7.6</v>
      </c>
      <c r="T12" s="58">
        <f t="shared" si="7"/>
        <v>0</v>
      </c>
      <c r="U12" s="58">
        <f t="shared" si="8"/>
        <v>7.6</v>
      </c>
      <c r="V12" s="58">
        <f t="array" ref="V12">INDEX(AS$11:AS$66,MATCH(C12&amp;G12,AO$11:AO$66&amp;AP$11:AP$66,0),0)</f>
        <v>15</v>
      </c>
      <c r="X12" s="120">
        <f t="shared" si="9"/>
        <v>3.125E-2</v>
      </c>
      <c r="Y12" s="61">
        <f t="array" ref="Y12">INDEX($AQ$11:$AR$66,MATCH($C12&amp;$G12,$AO$11:$AO$66&amp;$AP$11:$AP$66,0),COUNTIF($AQ$10:$AR$10,"&lt;"&amp;Z12)+1)</f>
        <v>2.9999999999999997E-4</v>
      </c>
      <c r="Z12" s="61">
        <f t="shared" si="10"/>
        <v>0.216</v>
      </c>
      <c r="AA12" s="61">
        <f t="array" ref="AA12">INDEX($AT$11:$AV$66,MATCH($C12&amp;$G12,$AO$11:$AO$66&amp;$AP$11:$AP$66,0),COUNTIF($AT$10:$AV$10,"&lt;"&amp;Z12)+1)</f>
        <v>5.0000000000000001E-4</v>
      </c>
      <c r="AB12" s="111">
        <f t="shared" si="11"/>
        <v>0.19570252959880222</v>
      </c>
      <c r="AC12" s="121">
        <f t="array" ref="AC12">INDEX($AW$11:$BA$66,MATCH($C12&amp;$G12,$AO$11:$AO$66&amp;$AP$11:$AP$66,0),COUNTIF($AW$10:$BA$10,"&lt;"&amp;Z12)+1)</f>
        <v>2.9999999999999997E-4</v>
      </c>
      <c r="AD12" s="62">
        <v>0.21229999999999999</v>
      </c>
      <c r="AE12" s="61">
        <f t="array" ref="AE12">INDEX($AT$11:$AV$66,MATCH($C12&amp;$G12,$AO$11:$AO$66&amp;$AP$11:$AP$66,0),COUNTIF($AT$10:$AV$10,"&lt;"&amp;AD12)+1)</f>
        <v>5.0000000000000001E-4</v>
      </c>
      <c r="AF12" s="111">
        <f t="shared" si="12"/>
        <v>0.19876835306586815</v>
      </c>
      <c r="AG12" s="121">
        <f t="array" ref="AG12">INDEX($AW$11:$BA$66,MATCH($C12&amp;$G12,$AO$11:$AO$66&amp;$AP$11:$AP$66,0),COUNTIF($AW$10:$BA$10,"&lt;"&amp;AD12)+1)</f>
        <v>2.9999999999999997E-4</v>
      </c>
      <c r="AI12" s="59" t="s">
        <v>110</v>
      </c>
      <c r="AJ12" s="59">
        <v>7.2999999999999995E-2</v>
      </c>
      <c r="AL12" s="59">
        <v>72</v>
      </c>
      <c r="AM12" s="116">
        <f t="shared" ref="AM12:AM38" si="14">1/AL12</f>
        <v>1.3888888888888888E-2</v>
      </c>
      <c r="AO12" s="113" t="s">
        <v>497</v>
      </c>
      <c r="AP12" s="113">
        <v>72</v>
      </c>
      <c r="AQ12" s="113">
        <v>2.0000000000000001E-4</v>
      </c>
      <c r="AR12" s="113">
        <v>2.0000000000000001E-4</v>
      </c>
      <c r="AS12" s="113">
        <v>30</v>
      </c>
      <c r="AT12" s="59">
        <v>2.9999999999999997E-4</v>
      </c>
      <c r="AU12" s="59">
        <v>2.9999999999999997E-4</v>
      </c>
      <c r="AV12" s="59" t="s">
        <v>500</v>
      </c>
      <c r="AW12" s="59">
        <v>2.0000000000000001E-4</v>
      </c>
      <c r="AX12" s="59">
        <v>2.0000000000000001E-4</v>
      </c>
      <c r="AY12" s="59" t="s">
        <v>500</v>
      </c>
      <c r="AZ12" s="59" t="s">
        <v>500</v>
      </c>
      <c r="BA12" s="59" t="s">
        <v>500</v>
      </c>
    </row>
    <row r="13" spans="1:53" ht="12.75" customHeight="1" x14ac:dyDescent="0.3">
      <c r="B13" s="81" t="str">
        <f t="shared" si="0"/>
        <v>1/4-32 UNEF</v>
      </c>
      <c r="C13" s="71" t="s">
        <v>592</v>
      </c>
      <c r="D13" s="71"/>
      <c r="E13" s="79" t="s">
        <v>331</v>
      </c>
      <c r="F13" s="82" t="s">
        <v>269</v>
      </c>
      <c r="G13" s="58">
        <v>32</v>
      </c>
      <c r="H13" s="79" t="s">
        <v>519</v>
      </c>
      <c r="I13" s="71" t="s">
        <v>503</v>
      </c>
      <c r="J13" s="71" t="s">
        <v>588</v>
      </c>
      <c r="K13" s="71" t="s">
        <v>600</v>
      </c>
      <c r="L13" s="85">
        <f t="shared" si="13"/>
        <v>6.35</v>
      </c>
      <c r="M13" s="85">
        <f t="shared" si="1"/>
        <v>0.79379999999999995</v>
      </c>
      <c r="N13" s="71">
        <v>60</v>
      </c>
      <c r="O13" s="100">
        <f t="shared" si="2"/>
        <v>6.35</v>
      </c>
      <c r="P13" s="85">
        <f t="shared" si="3"/>
        <v>12.7</v>
      </c>
      <c r="Q13" s="58">
        <f t="shared" si="4"/>
        <v>0</v>
      </c>
      <c r="R13" s="100">
        <f t="shared" si="5"/>
        <v>5.8343999999999996</v>
      </c>
      <c r="S13" s="85">
        <f t="shared" si="6"/>
        <v>7.6</v>
      </c>
      <c r="T13" s="58">
        <f t="shared" si="7"/>
        <v>0</v>
      </c>
      <c r="U13" s="58">
        <f t="shared" si="8"/>
        <v>7.6</v>
      </c>
      <c r="V13" s="58">
        <f t="array" ref="V13">INDEX(AS$11:AS$66,MATCH(C13&amp;G13,AO$11:AO$66&amp;AP$11:AP$66,0),0)</f>
        <v>15</v>
      </c>
      <c r="X13" s="120">
        <f t="shared" si="9"/>
        <v>3.125E-2</v>
      </c>
      <c r="Y13" s="61">
        <f t="array" ref="Y13">INDEX($AQ$11:$AR$66,MATCH($C13&amp;$G13,$AO$11:$AO$66&amp;$AP$11:$AP$66,0),COUNTIF($AQ$10:$AR$10,"&lt;"&amp;Z13)+1)</f>
        <v>2.9999999999999997E-4</v>
      </c>
      <c r="Z13" s="61">
        <f t="shared" si="10"/>
        <v>0.25</v>
      </c>
      <c r="AA13" s="61">
        <f t="array" ref="AA13">INDEX($AT$11:$AV$66,MATCH($C13&amp;$G13,$AO$11:$AO$66&amp;$AP$11:$AP$66,0),COUNTIF($AT$10:$AV$10,"&lt;"&amp;Z13)+1)</f>
        <v>5.0000000000000001E-4</v>
      </c>
      <c r="AB13" s="111">
        <f t="shared" si="11"/>
        <v>0.22970252959880222</v>
      </c>
      <c r="AC13" s="121">
        <f t="array" ref="AC13">INDEX($AW$11:$BA$66,MATCH($C13&amp;$G13,$AO$11:$AO$66&amp;$AP$11:$AP$66,0),COUNTIF($AW$10:$BA$10,"&lt;"&amp;Z13)+1)</f>
        <v>2.9999999999999997E-4</v>
      </c>
      <c r="AD13" s="62">
        <v>0.24740000000000001</v>
      </c>
      <c r="AE13" s="61">
        <f t="array" ref="AE13">INDEX($AT$11:$AV$66,MATCH($C13&amp;$G13,$AO$11:$AO$66&amp;$AP$11:$AP$66,0),COUNTIF($AT$10:$AV$10,"&lt;"&amp;AD13)+1)</f>
        <v>5.0000000000000001E-4</v>
      </c>
      <c r="AF13" s="111">
        <f t="shared" si="12"/>
        <v>0.23386835306586817</v>
      </c>
      <c r="AG13" s="121">
        <f t="array" ref="AG13">INDEX($AW$11:$BA$66,MATCH($C13&amp;$G13,$AO$11:$AO$66&amp;$AP$11:$AP$66,0),COUNTIF($AW$10:$BA$10,"&lt;"&amp;AD13)+1)</f>
        <v>2.9999999999999997E-4</v>
      </c>
      <c r="AI13" s="59" t="s">
        <v>111</v>
      </c>
      <c r="AJ13" s="59">
        <v>8.5999999999999993E-2</v>
      </c>
      <c r="AL13" s="59">
        <v>64</v>
      </c>
      <c r="AM13" s="116">
        <f t="shared" si="14"/>
        <v>1.5625E-2</v>
      </c>
      <c r="AO13" s="113" t="s">
        <v>497</v>
      </c>
      <c r="AP13" s="113">
        <v>64</v>
      </c>
      <c r="AQ13" s="113">
        <v>2.0000000000000001E-4</v>
      </c>
      <c r="AR13" s="113">
        <v>2.0000000000000001E-4</v>
      </c>
      <c r="AS13" s="113">
        <v>30</v>
      </c>
      <c r="AT13" s="59">
        <v>4.0000000000000002E-4</v>
      </c>
      <c r="AU13" s="59">
        <v>4.0000000000000002E-4</v>
      </c>
      <c r="AV13" s="59" t="s">
        <v>500</v>
      </c>
      <c r="AW13" s="59">
        <v>2.0000000000000001E-4</v>
      </c>
      <c r="AX13" s="59">
        <v>2.0000000000000001E-4</v>
      </c>
      <c r="AY13" s="59" t="s">
        <v>500</v>
      </c>
      <c r="AZ13" s="59" t="s">
        <v>500</v>
      </c>
      <c r="BA13" s="59" t="s">
        <v>500</v>
      </c>
    </row>
    <row r="14" spans="1:53" ht="12.75" customHeight="1" x14ac:dyDescent="0.3">
      <c r="B14" s="81" t="str">
        <f t="shared" si="0"/>
        <v>1/4-32 UNEF</v>
      </c>
      <c r="C14" s="71" t="s">
        <v>592</v>
      </c>
      <c r="D14" s="71"/>
      <c r="E14" s="79" t="s">
        <v>331</v>
      </c>
      <c r="F14" s="82" t="s">
        <v>269</v>
      </c>
      <c r="G14" s="58">
        <v>32</v>
      </c>
      <c r="H14" s="79" t="s">
        <v>519</v>
      </c>
      <c r="I14" s="71" t="s">
        <v>507</v>
      </c>
      <c r="J14" s="71" t="s">
        <v>588</v>
      </c>
      <c r="K14" s="71" t="s">
        <v>600</v>
      </c>
      <c r="L14" s="85">
        <f t="shared" si="13"/>
        <v>6.35</v>
      </c>
      <c r="M14" s="85">
        <f t="shared" si="1"/>
        <v>0.79379999999999995</v>
      </c>
      <c r="N14" s="71">
        <v>60</v>
      </c>
      <c r="O14" s="100">
        <f t="shared" si="2"/>
        <v>6.35</v>
      </c>
      <c r="P14" s="85">
        <f t="shared" si="3"/>
        <v>12.7</v>
      </c>
      <c r="Q14" s="58">
        <f t="shared" si="4"/>
        <v>0</v>
      </c>
      <c r="R14" s="100">
        <f t="shared" si="5"/>
        <v>5.8343999999999996</v>
      </c>
      <c r="S14" s="85">
        <f t="shared" si="6"/>
        <v>7.6</v>
      </c>
      <c r="T14" s="58">
        <f t="shared" si="7"/>
        <v>0</v>
      </c>
      <c r="U14" s="58">
        <f t="shared" si="8"/>
        <v>7.6</v>
      </c>
      <c r="V14" s="58">
        <f t="array" ref="V14">INDEX(AS$11:AS$66,MATCH(C14&amp;G14,AO$11:AO$66&amp;AP$11:AP$66,0),0)</f>
        <v>15</v>
      </c>
      <c r="X14" s="120">
        <f t="shared" si="9"/>
        <v>3.125E-2</v>
      </c>
      <c r="Y14" s="61">
        <f t="array" ref="Y14">INDEX($AQ$11:$AR$66,MATCH($C14&amp;$G14,$AO$11:$AO$66&amp;$AP$11:$AP$66,0),COUNTIF($AQ$10:$AR$10,"&lt;"&amp;Z14)+1)</f>
        <v>2.9999999999999997E-4</v>
      </c>
      <c r="Z14" s="61">
        <f t="shared" si="10"/>
        <v>0.25</v>
      </c>
      <c r="AA14" s="61">
        <f t="array" ref="AA14">INDEX($AT$11:$AV$66,MATCH($C14&amp;$G14,$AO$11:$AO$66&amp;$AP$11:$AP$66,0),COUNTIF($AT$10:$AV$10,"&lt;"&amp;Z14)+1)</f>
        <v>5.0000000000000001E-4</v>
      </c>
      <c r="AB14" s="111">
        <f t="shared" si="11"/>
        <v>0.22970252959880222</v>
      </c>
      <c r="AC14" s="121">
        <f t="array" ref="AC14">INDEX($AW$11:$BA$66,MATCH($C14&amp;$G14,$AO$11:$AO$66&amp;$AP$11:$AP$66,0),COUNTIF($AW$10:$BA$10,"&lt;"&amp;Z14)+1)</f>
        <v>2.9999999999999997E-4</v>
      </c>
      <c r="AD14" s="62">
        <v>0.24629999999999999</v>
      </c>
      <c r="AE14" s="61">
        <f t="array" ref="AE14">INDEX($AT$11:$AV$66,MATCH($C14&amp;$G14,$AO$11:$AO$66&amp;$AP$11:$AP$66,0),COUNTIF($AT$10:$AV$10,"&lt;"&amp;AD14)+1)</f>
        <v>5.0000000000000001E-4</v>
      </c>
      <c r="AF14" s="111">
        <f t="shared" si="12"/>
        <v>0.23276835306586813</v>
      </c>
      <c r="AG14" s="121">
        <f t="array" ref="AG14">INDEX($AW$11:$BA$66,MATCH($C14&amp;$G14,$AO$11:$AO$66&amp;$AP$11:$AP$66,0),COUNTIF($AW$10:$BA$10,"&lt;"&amp;AD14)+1)</f>
        <v>2.9999999999999997E-4</v>
      </c>
      <c r="AI14" s="59" t="s">
        <v>112</v>
      </c>
      <c r="AJ14" s="59">
        <v>9.9000000000000005E-2</v>
      </c>
      <c r="AL14" s="59">
        <v>56</v>
      </c>
      <c r="AM14" s="116">
        <f t="shared" si="14"/>
        <v>1.7857142857142856E-2</v>
      </c>
      <c r="AO14" s="113" t="s">
        <v>497</v>
      </c>
      <c r="AP14" s="113">
        <v>56</v>
      </c>
      <c r="AQ14" s="113">
        <v>2.0000000000000001E-4</v>
      </c>
      <c r="AR14" s="113">
        <v>2.0000000000000001E-4</v>
      </c>
      <c r="AS14" s="113">
        <v>30</v>
      </c>
      <c r="AT14" s="59">
        <v>4.0000000000000002E-4</v>
      </c>
      <c r="AU14" s="59">
        <v>4.0000000000000002E-4</v>
      </c>
      <c r="AV14" s="59" t="s">
        <v>500</v>
      </c>
      <c r="AW14" s="59">
        <v>2.0000000000000001E-4</v>
      </c>
      <c r="AX14" s="59">
        <v>2.0000000000000001E-4</v>
      </c>
      <c r="AY14" s="59">
        <v>2.9999999999999997E-4</v>
      </c>
      <c r="AZ14" s="59" t="s">
        <v>500</v>
      </c>
      <c r="BA14" s="59" t="s">
        <v>500</v>
      </c>
    </row>
    <row r="15" spans="1:53" ht="12.75" customHeight="1" x14ac:dyDescent="0.3">
      <c r="B15" s="81" t="str">
        <f t="shared" si="0"/>
        <v>5/16-20 UN</v>
      </c>
      <c r="C15" s="71" t="s">
        <v>592</v>
      </c>
      <c r="D15" s="71"/>
      <c r="E15" s="79" t="s">
        <v>353</v>
      </c>
      <c r="F15" s="82" t="s">
        <v>377</v>
      </c>
      <c r="G15" s="58">
        <v>20</v>
      </c>
      <c r="H15" s="79" t="s">
        <v>519</v>
      </c>
      <c r="I15" s="71" t="s">
        <v>503</v>
      </c>
      <c r="J15" s="71" t="s">
        <v>588</v>
      </c>
      <c r="K15" s="71" t="s">
        <v>600</v>
      </c>
      <c r="L15" s="85">
        <f t="shared" si="13"/>
        <v>7.9375</v>
      </c>
      <c r="M15" s="85">
        <f t="shared" si="1"/>
        <v>1.27</v>
      </c>
      <c r="N15" s="71">
        <v>60</v>
      </c>
      <c r="O15" s="100">
        <f t="shared" si="2"/>
        <v>7.9375</v>
      </c>
      <c r="P15" s="85">
        <f t="shared" si="3"/>
        <v>12.7</v>
      </c>
      <c r="Q15" s="58">
        <f t="shared" si="4"/>
        <v>0</v>
      </c>
      <c r="R15" s="100">
        <f t="shared" si="5"/>
        <v>7.1125999999999996</v>
      </c>
      <c r="S15" s="85">
        <f t="shared" si="6"/>
        <v>7.6</v>
      </c>
      <c r="T15" s="58">
        <f t="shared" si="7"/>
        <v>0</v>
      </c>
      <c r="U15" s="58">
        <f t="shared" si="8"/>
        <v>7.6</v>
      </c>
      <c r="V15" s="58">
        <f t="array" ref="V15">INDEX(AS$11:AS$66,MATCH(C15&amp;G15,AO$11:AO$66&amp;AP$11:AP$66,0),0)</f>
        <v>15</v>
      </c>
      <c r="X15" s="120">
        <f t="shared" si="9"/>
        <v>0.05</v>
      </c>
      <c r="Y15" s="61">
        <f t="array" ref="Y15">INDEX($AQ$11:$AR$66,MATCH($C15&amp;$G15,$AO$11:$AO$66&amp;$AP$11:$AP$66,0),COUNTIF($AQ$10:$AR$10,"&lt;"&amp;Z15)+1)</f>
        <v>2.9999999999999997E-4</v>
      </c>
      <c r="Z15" s="61">
        <f t="shared" si="10"/>
        <v>0.3125</v>
      </c>
      <c r="AA15" s="61">
        <f t="array" ref="AA15">INDEX($AT$11:$AV$66,MATCH($C15&amp;$G15,$AO$11:$AO$66&amp;$AP$11:$AP$66,0),COUNTIF($AT$10:$AV$10,"&lt;"&amp;Z15)+1)</f>
        <v>5.0000000000000001E-4</v>
      </c>
      <c r="AB15" s="111">
        <f t="shared" si="11"/>
        <v>0.28002404735808356</v>
      </c>
      <c r="AC15" s="121">
        <f t="array" ref="AC15">INDEX($AW$11:$BA$66,MATCH($C15&amp;$G15,$AO$11:$AO$66&amp;$AP$11:$AP$66,0),COUNTIF($AW$10:$BA$10,"&lt;"&amp;Z15)+1)</f>
        <v>2.9999999999999997E-4</v>
      </c>
      <c r="AD15" s="62">
        <v>0.30690000000000001</v>
      </c>
      <c r="AE15" s="61">
        <f t="array" ref="AE15">INDEX($AT$11:$AV$66,MATCH($C15&amp;$G15,$AO$11:$AO$66&amp;$AP$11:$AP$66,0),COUNTIF($AT$10:$AV$10,"&lt;"&amp;AD15)+1)</f>
        <v>5.0000000000000001E-4</v>
      </c>
      <c r="AF15" s="111">
        <f t="shared" si="12"/>
        <v>0.28524936490538905</v>
      </c>
      <c r="AG15" s="121">
        <f t="array" ref="AG15">INDEX($AW$11:$BA$66,MATCH($C15&amp;$G15,$AO$11:$AO$66&amp;$AP$11:$AP$66,0),COUNTIF($AW$10:$BA$10,"&lt;"&amp;AD15)+1)</f>
        <v>2.9999999999999997E-4</v>
      </c>
      <c r="AI15" s="59" t="s">
        <v>113</v>
      </c>
      <c r="AJ15" s="59">
        <v>0.112</v>
      </c>
      <c r="AL15" s="59">
        <v>48</v>
      </c>
      <c r="AM15" s="116">
        <f t="shared" si="14"/>
        <v>2.0833333333333332E-2</v>
      </c>
      <c r="AO15" s="113" t="s">
        <v>497</v>
      </c>
      <c r="AP15" s="113">
        <v>48</v>
      </c>
      <c r="AQ15" s="113">
        <v>2.0000000000000001E-4</v>
      </c>
      <c r="AR15" s="113">
        <v>2.0000000000000001E-4</v>
      </c>
      <c r="AS15" s="113">
        <v>30</v>
      </c>
      <c r="AT15" s="59">
        <v>4.0000000000000002E-4</v>
      </c>
      <c r="AU15" s="59">
        <v>4.0000000000000002E-4</v>
      </c>
      <c r="AV15" s="59" t="s">
        <v>500</v>
      </c>
      <c r="AW15" s="59">
        <v>2.0000000000000001E-4</v>
      </c>
      <c r="AX15" s="59">
        <v>2.0000000000000001E-4</v>
      </c>
      <c r="AY15" s="59">
        <v>2.9999999999999997E-4</v>
      </c>
      <c r="AZ15" s="59" t="s">
        <v>500</v>
      </c>
      <c r="BA15" s="59" t="s">
        <v>500</v>
      </c>
    </row>
    <row r="16" spans="1:53" ht="12.75" customHeight="1" x14ac:dyDescent="0.3">
      <c r="B16" s="81" t="str">
        <f t="shared" si="0"/>
        <v>5/16-20 UN</v>
      </c>
      <c r="C16" s="71" t="s">
        <v>592</v>
      </c>
      <c r="D16" s="71"/>
      <c r="E16" s="79" t="s">
        <v>353</v>
      </c>
      <c r="F16" s="82" t="s">
        <v>377</v>
      </c>
      <c r="G16" s="58">
        <v>20</v>
      </c>
      <c r="H16" s="79" t="s">
        <v>519</v>
      </c>
      <c r="I16" s="71" t="s">
        <v>507</v>
      </c>
      <c r="J16" s="71" t="s">
        <v>588</v>
      </c>
      <c r="K16" s="71" t="s">
        <v>600</v>
      </c>
      <c r="L16" s="85">
        <f t="shared" si="13"/>
        <v>7.9375</v>
      </c>
      <c r="M16" s="85">
        <f t="shared" si="1"/>
        <v>1.27</v>
      </c>
      <c r="N16" s="71">
        <v>60</v>
      </c>
      <c r="O16" s="100">
        <f t="shared" si="2"/>
        <v>7.9375</v>
      </c>
      <c r="P16" s="85">
        <f t="shared" si="3"/>
        <v>12.7</v>
      </c>
      <c r="Q16" s="58">
        <f t="shared" si="4"/>
        <v>0</v>
      </c>
      <c r="R16" s="100">
        <f t="shared" si="5"/>
        <v>7.1125999999999996</v>
      </c>
      <c r="S16" s="85">
        <f t="shared" si="6"/>
        <v>7.6</v>
      </c>
      <c r="T16" s="58">
        <f t="shared" si="7"/>
        <v>0</v>
      </c>
      <c r="U16" s="58">
        <f t="shared" si="8"/>
        <v>7.6</v>
      </c>
      <c r="V16" s="58">
        <f t="array" ref="V16">INDEX(AS$11:AS$66,MATCH(C16&amp;G16,AO$11:AO$66&amp;AP$11:AP$66,0),0)</f>
        <v>15</v>
      </c>
      <c r="X16" s="120">
        <f t="shared" si="9"/>
        <v>0.05</v>
      </c>
      <c r="Y16" s="61">
        <f t="array" ref="Y16">INDEX($AQ$11:$AR$66,MATCH($C16&amp;$G16,$AO$11:$AO$66&amp;$AP$11:$AP$66,0),COUNTIF($AQ$10:$AR$10,"&lt;"&amp;Z16)+1)</f>
        <v>2.9999999999999997E-4</v>
      </c>
      <c r="Z16" s="61">
        <f t="shared" si="10"/>
        <v>0.3125</v>
      </c>
      <c r="AA16" s="61">
        <f t="array" ref="AA16">INDEX($AT$11:$AV$66,MATCH($C16&amp;$G16,$AO$11:$AO$66&amp;$AP$11:$AP$66,0),COUNTIF($AT$10:$AV$10,"&lt;"&amp;Z16)+1)</f>
        <v>5.0000000000000001E-4</v>
      </c>
      <c r="AB16" s="111">
        <f t="shared" si="11"/>
        <v>0.28002404735808356</v>
      </c>
      <c r="AC16" s="121">
        <f t="array" ref="AC16">INDEX($AW$11:$BA$66,MATCH($C16&amp;$G16,$AO$11:$AO$66&amp;$AP$11:$AP$66,0),COUNTIF($AW$10:$BA$10,"&lt;"&amp;Z16)+1)</f>
        <v>2.9999999999999997E-4</v>
      </c>
      <c r="AD16" s="62">
        <v>0.30559999999999998</v>
      </c>
      <c r="AE16" s="61">
        <f t="array" ref="AE16">INDEX($AT$11:$AV$66,MATCH($C16&amp;$G16,$AO$11:$AO$66&amp;$AP$11:$AP$66,0),COUNTIF($AT$10:$AV$10,"&lt;"&amp;AD16)+1)</f>
        <v>5.0000000000000001E-4</v>
      </c>
      <c r="AF16" s="111">
        <f t="shared" si="12"/>
        <v>0.28394936490538902</v>
      </c>
      <c r="AG16" s="121">
        <f t="array" ref="AG16">INDEX($AW$11:$BA$66,MATCH($C16&amp;$G16,$AO$11:$AO$66&amp;$AP$11:$AP$66,0),COUNTIF($AW$10:$BA$10,"&lt;"&amp;AD16)+1)</f>
        <v>2.9999999999999997E-4</v>
      </c>
      <c r="AI16" s="59" t="s">
        <v>114</v>
      </c>
      <c r="AJ16" s="59">
        <v>0.125</v>
      </c>
      <c r="AL16" s="59">
        <v>44</v>
      </c>
      <c r="AM16" s="116">
        <f t="shared" si="14"/>
        <v>2.2727272727272728E-2</v>
      </c>
      <c r="AO16" s="113" t="s">
        <v>497</v>
      </c>
      <c r="AP16" s="113">
        <v>44</v>
      </c>
      <c r="AQ16" s="113">
        <v>2.0000000000000001E-4</v>
      </c>
      <c r="AR16" s="113">
        <v>2.0000000000000001E-4</v>
      </c>
      <c r="AS16" s="113">
        <v>20</v>
      </c>
      <c r="AT16" s="59">
        <v>4.0000000000000002E-4</v>
      </c>
      <c r="AU16" s="59">
        <v>4.0000000000000002E-4</v>
      </c>
      <c r="AV16" s="59" t="s">
        <v>500</v>
      </c>
      <c r="AW16" s="59">
        <v>2.0000000000000001E-4</v>
      </c>
      <c r="AX16" s="59">
        <v>2.0000000000000001E-4</v>
      </c>
      <c r="AY16" s="59">
        <v>2.9999999999999997E-4</v>
      </c>
      <c r="AZ16" s="59" t="s">
        <v>500</v>
      </c>
      <c r="BA16" s="59" t="s">
        <v>500</v>
      </c>
    </row>
    <row r="17" spans="2:53" ht="12.75" customHeight="1" x14ac:dyDescent="0.3">
      <c r="B17" s="81" t="str">
        <f t="shared" si="0"/>
        <v>5/16-28 UN</v>
      </c>
      <c r="C17" s="71" t="s">
        <v>592</v>
      </c>
      <c r="D17" s="71"/>
      <c r="E17" s="79" t="s">
        <v>353</v>
      </c>
      <c r="F17" s="82" t="s">
        <v>377</v>
      </c>
      <c r="G17" s="58">
        <v>28</v>
      </c>
      <c r="H17" s="79" t="s">
        <v>519</v>
      </c>
      <c r="I17" s="71" t="s">
        <v>503</v>
      </c>
      <c r="J17" s="71" t="s">
        <v>588</v>
      </c>
      <c r="K17" s="71" t="s">
        <v>600</v>
      </c>
      <c r="L17" s="85">
        <f t="shared" si="13"/>
        <v>7.9375</v>
      </c>
      <c r="M17" s="85">
        <f t="shared" si="1"/>
        <v>0.90710000000000002</v>
      </c>
      <c r="N17" s="71">
        <v>60</v>
      </c>
      <c r="O17" s="100">
        <f t="shared" si="2"/>
        <v>7.9375</v>
      </c>
      <c r="P17" s="85">
        <f t="shared" si="3"/>
        <v>12.7</v>
      </c>
      <c r="Q17" s="58">
        <f t="shared" si="4"/>
        <v>0</v>
      </c>
      <c r="R17" s="100">
        <f t="shared" si="5"/>
        <v>7.3483000000000001</v>
      </c>
      <c r="S17" s="85">
        <f t="shared" si="6"/>
        <v>7.6</v>
      </c>
      <c r="T17" s="58">
        <f t="shared" si="7"/>
        <v>0</v>
      </c>
      <c r="U17" s="58">
        <f t="shared" si="8"/>
        <v>7.6</v>
      </c>
      <c r="V17" s="58">
        <f t="array" ref="V17">INDEX(AS$11:AS$66,MATCH(C17&amp;G17,AO$11:AO$66&amp;AP$11:AP$66,0),0)</f>
        <v>15</v>
      </c>
      <c r="X17" s="120">
        <f t="shared" si="9"/>
        <v>3.5714285714285712E-2</v>
      </c>
      <c r="Y17" s="61">
        <f t="array" ref="Y17">INDEX($AQ$11:$AR$66,MATCH($C17&amp;$G17,$AO$11:$AO$66&amp;$AP$11:$AP$66,0),COUNTIF($AQ$10:$AR$10,"&lt;"&amp;Z17)+1)</f>
        <v>2.9999999999999997E-4</v>
      </c>
      <c r="Z17" s="61">
        <f t="shared" si="10"/>
        <v>0.3125</v>
      </c>
      <c r="AA17" s="61">
        <f t="array" ref="AA17">INDEX($AT$11:$AV$66,MATCH($C17&amp;$G17,$AO$11:$AO$66&amp;$AP$11:$AP$66,0),COUNTIF($AT$10:$AV$10,"&lt;"&amp;Z17)+1)</f>
        <v>5.0000000000000001E-4</v>
      </c>
      <c r="AB17" s="111">
        <f t="shared" si="11"/>
        <v>0.28930289097005968</v>
      </c>
      <c r="AC17" s="121">
        <f t="array" ref="AC17">INDEX($AW$11:$BA$66,MATCH($C17&amp;$G17,$AO$11:$AO$66&amp;$AP$11:$AP$66,0),COUNTIF($AW$10:$BA$10,"&lt;"&amp;Z17)+1)</f>
        <v>2.9999999999999997E-4</v>
      </c>
      <c r="AD17" s="62">
        <v>0.30919999999999997</v>
      </c>
      <c r="AE17" s="61">
        <f t="array" ref="AE17">INDEX($AT$11:$AV$66,MATCH($C17&amp;$G17,$AO$11:$AO$66&amp;$AP$11:$AP$66,0),COUNTIF($AT$10:$AV$10,"&lt;"&amp;AD17)+1)</f>
        <v>5.0000000000000001E-4</v>
      </c>
      <c r="AF17" s="111">
        <f t="shared" si="12"/>
        <v>0.29373526064670641</v>
      </c>
      <c r="AG17" s="121">
        <f t="array" ref="AG17">INDEX($AW$11:$BA$66,MATCH($C17&amp;$G17,$AO$11:$AO$66&amp;$AP$11:$AP$66,0),COUNTIF($AW$10:$BA$10,"&lt;"&amp;AD17)+1)</f>
        <v>2.9999999999999997E-4</v>
      </c>
      <c r="AI17" s="59" t="s">
        <v>115</v>
      </c>
      <c r="AJ17" s="59">
        <v>0.13800000000000001</v>
      </c>
      <c r="AL17" s="59">
        <v>40</v>
      </c>
      <c r="AM17" s="116">
        <f t="shared" si="14"/>
        <v>2.5000000000000001E-2</v>
      </c>
      <c r="AO17" s="113" t="s">
        <v>497</v>
      </c>
      <c r="AP17" s="113">
        <v>40</v>
      </c>
      <c r="AQ17" s="113">
        <v>2.0000000000000001E-4</v>
      </c>
      <c r="AR17" s="113">
        <v>2.0000000000000001E-4</v>
      </c>
      <c r="AS17" s="113">
        <v>20</v>
      </c>
      <c r="AT17" s="59">
        <v>4.0000000000000002E-4</v>
      </c>
      <c r="AU17" s="59">
        <v>4.0000000000000002E-4</v>
      </c>
      <c r="AV17" s="59" t="s">
        <v>500</v>
      </c>
      <c r="AW17" s="59">
        <v>2.0000000000000001E-4</v>
      </c>
      <c r="AX17" s="59">
        <v>2.0000000000000001E-4</v>
      </c>
      <c r="AY17" s="59">
        <v>2.9999999999999997E-4</v>
      </c>
      <c r="AZ17" s="59" t="s">
        <v>500</v>
      </c>
      <c r="BA17" s="59" t="s">
        <v>500</v>
      </c>
    </row>
    <row r="18" spans="2:53" ht="12.75" customHeight="1" x14ac:dyDescent="0.3">
      <c r="B18" s="81" t="str">
        <f t="shared" si="0"/>
        <v>5/16-28 UN</v>
      </c>
      <c r="C18" s="71" t="s">
        <v>592</v>
      </c>
      <c r="D18" s="71"/>
      <c r="E18" s="79" t="s">
        <v>353</v>
      </c>
      <c r="F18" s="82" t="s">
        <v>377</v>
      </c>
      <c r="G18" s="58">
        <v>28</v>
      </c>
      <c r="H18" s="79" t="s">
        <v>519</v>
      </c>
      <c r="I18" s="71" t="s">
        <v>507</v>
      </c>
      <c r="J18" s="71" t="s">
        <v>588</v>
      </c>
      <c r="K18" s="71" t="s">
        <v>600</v>
      </c>
      <c r="L18" s="85">
        <f t="shared" si="13"/>
        <v>7.9375</v>
      </c>
      <c r="M18" s="85">
        <f t="shared" si="1"/>
        <v>0.90710000000000002</v>
      </c>
      <c r="N18" s="71">
        <v>60</v>
      </c>
      <c r="O18" s="100">
        <f t="shared" si="2"/>
        <v>7.9375</v>
      </c>
      <c r="P18" s="85">
        <f t="shared" si="3"/>
        <v>12.7</v>
      </c>
      <c r="Q18" s="58">
        <f t="shared" si="4"/>
        <v>0</v>
      </c>
      <c r="R18" s="100">
        <f t="shared" si="5"/>
        <v>7.3483000000000001</v>
      </c>
      <c r="S18" s="85">
        <f t="shared" si="6"/>
        <v>7.6</v>
      </c>
      <c r="T18" s="58">
        <f t="shared" si="7"/>
        <v>0</v>
      </c>
      <c r="U18" s="58">
        <f t="shared" si="8"/>
        <v>7.6</v>
      </c>
      <c r="V18" s="58">
        <f t="array" ref="V18">INDEX(AS$11:AS$66,MATCH(C18&amp;G18,AO$11:AO$66&amp;AP$11:AP$66,0),0)</f>
        <v>15</v>
      </c>
      <c r="X18" s="120">
        <f t="shared" si="9"/>
        <v>3.5714285714285712E-2</v>
      </c>
      <c r="Y18" s="61">
        <f t="array" ref="Y18">INDEX($AQ$11:$AR$66,MATCH($C18&amp;$G18,$AO$11:$AO$66&amp;$AP$11:$AP$66,0),COUNTIF($AQ$10:$AR$10,"&lt;"&amp;Z18)+1)</f>
        <v>2.9999999999999997E-4</v>
      </c>
      <c r="Z18" s="61">
        <f t="shared" si="10"/>
        <v>0.3125</v>
      </c>
      <c r="AA18" s="61">
        <f t="array" ref="AA18">INDEX($AT$11:$AV$66,MATCH($C18&amp;$G18,$AO$11:$AO$66&amp;$AP$11:$AP$66,0),COUNTIF($AT$10:$AV$10,"&lt;"&amp;Z18)+1)</f>
        <v>5.0000000000000001E-4</v>
      </c>
      <c r="AB18" s="111">
        <f t="shared" si="11"/>
        <v>0.28930289097005968</v>
      </c>
      <c r="AC18" s="121">
        <f t="array" ref="AC18">INDEX($AW$11:$BA$66,MATCH($C18&amp;$G18,$AO$11:$AO$66&amp;$AP$11:$AP$66,0),COUNTIF($AW$10:$BA$10,"&lt;"&amp;Z18)+1)</f>
        <v>2.9999999999999997E-4</v>
      </c>
      <c r="AD18" s="62">
        <v>0.30809999999999998</v>
      </c>
      <c r="AE18" s="61">
        <f t="array" ref="AE18">INDEX($AT$11:$AV$66,MATCH($C18&amp;$G18,$AO$11:$AO$66&amp;$AP$11:$AP$66,0),COUNTIF($AT$10:$AV$10,"&lt;"&amp;AD18)+1)</f>
        <v>5.0000000000000001E-4</v>
      </c>
      <c r="AF18" s="111">
        <f t="shared" si="12"/>
        <v>0.29263526064670642</v>
      </c>
      <c r="AG18" s="121">
        <f t="array" ref="AG18">INDEX($AW$11:$BA$66,MATCH($C18&amp;$G18,$AO$11:$AO$66&amp;$AP$11:$AP$66,0),COUNTIF($AW$10:$BA$10,"&lt;"&amp;AD18)+1)</f>
        <v>2.9999999999999997E-4</v>
      </c>
      <c r="AI18" s="59" t="s">
        <v>445</v>
      </c>
      <c r="AJ18" s="59">
        <v>0.16400000000000001</v>
      </c>
      <c r="AL18" s="59">
        <v>36</v>
      </c>
      <c r="AM18" s="116">
        <f t="shared" si="14"/>
        <v>2.7777777777777776E-2</v>
      </c>
      <c r="AO18" s="113" t="s">
        <v>497</v>
      </c>
      <c r="AP18" s="113">
        <v>36</v>
      </c>
      <c r="AQ18" s="113">
        <v>2.0000000000000001E-4</v>
      </c>
      <c r="AR18" s="113">
        <v>2.0000000000000001E-4</v>
      </c>
      <c r="AS18" s="113">
        <v>20</v>
      </c>
      <c r="AT18" s="59">
        <v>4.0000000000000002E-4</v>
      </c>
      <c r="AU18" s="59">
        <v>4.0000000000000002E-4</v>
      </c>
      <c r="AV18" s="59" t="s">
        <v>500</v>
      </c>
      <c r="AW18" s="59">
        <v>2.0000000000000001E-4</v>
      </c>
      <c r="AX18" s="59">
        <v>2.0000000000000001E-4</v>
      </c>
      <c r="AY18" s="59">
        <v>2.9999999999999997E-4</v>
      </c>
      <c r="AZ18" s="59" t="s">
        <v>500</v>
      </c>
      <c r="BA18" s="59" t="s">
        <v>500</v>
      </c>
    </row>
    <row r="19" spans="2:53" ht="12.75" customHeight="1" x14ac:dyDescent="0.3">
      <c r="B19" s="81" t="str">
        <f t="shared" si="0"/>
        <v>5/16-32 UNEF</v>
      </c>
      <c r="C19" s="71" t="s">
        <v>592</v>
      </c>
      <c r="D19" s="71"/>
      <c r="E19" s="79" t="s">
        <v>331</v>
      </c>
      <c r="F19" s="82" t="s">
        <v>377</v>
      </c>
      <c r="G19" s="58">
        <v>32</v>
      </c>
      <c r="H19" s="79" t="s">
        <v>519</v>
      </c>
      <c r="I19" s="71" t="s">
        <v>503</v>
      </c>
      <c r="J19" s="71" t="s">
        <v>588</v>
      </c>
      <c r="K19" s="71" t="s">
        <v>600</v>
      </c>
      <c r="L19" s="85">
        <f t="shared" si="13"/>
        <v>7.9375</v>
      </c>
      <c r="M19" s="85">
        <f t="shared" si="1"/>
        <v>0.79379999999999995</v>
      </c>
      <c r="N19" s="71">
        <v>60</v>
      </c>
      <c r="O19" s="100">
        <f t="shared" si="2"/>
        <v>7.9375</v>
      </c>
      <c r="P19" s="85">
        <f t="shared" si="3"/>
        <v>12.7</v>
      </c>
      <c r="Q19" s="58">
        <f t="shared" si="4"/>
        <v>0</v>
      </c>
      <c r="R19" s="100">
        <f t="shared" si="5"/>
        <v>7.4218999999999999</v>
      </c>
      <c r="S19" s="85">
        <f t="shared" si="6"/>
        <v>7.6</v>
      </c>
      <c r="T19" s="58">
        <f t="shared" si="7"/>
        <v>0</v>
      </c>
      <c r="U19" s="58">
        <f t="shared" si="8"/>
        <v>7.6</v>
      </c>
      <c r="V19" s="58">
        <f t="array" ref="V19">INDEX(AS$11:AS$66,MATCH(C19&amp;G19,AO$11:AO$66&amp;AP$11:AP$66,0),0)</f>
        <v>15</v>
      </c>
      <c r="X19" s="120">
        <f t="shared" si="9"/>
        <v>3.125E-2</v>
      </c>
      <c r="Y19" s="61">
        <f t="array" ref="Y19">INDEX($AQ$11:$AR$66,MATCH($C19&amp;$G19,$AO$11:$AO$66&amp;$AP$11:$AP$66,0),COUNTIF($AQ$10:$AR$10,"&lt;"&amp;Z19)+1)</f>
        <v>2.9999999999999997E-4</v>
      </c>
      <c r="Z19" s="61">
        <f t="shared" si="10"/>
        <v>0.3125</v>
      </c>
      <c r="AA19" s="61">
        <f t="array" ref="AA19">INDEX($AT$11:$AV$66,MATCH($C19&amp;$G19,$AO$11:$AO$66&amp;$AP$11:$AP$66,0),COUNTIF($AT$10:$AV$10,"&lt;"&amp;Z19)+1)</f>
        <v>5.0000000000000001E-4</v>
      </c>
      <c r="AB19" s="111">
        <f t="shared" si="11"/>
        <v>0.29220252959880222</v>
      </c>
      <c r="AC19" s="121">
        <f t="array" ref="AC19">INDEX($AW$11:$BA$66,MATCH($C19&amp;$G19,$AO$11:$AO$66&amp;$AP$11:$AP$66,0),COUNTIF($AW$10:$BA$10,"&lt;"&amp;Z19)+1)</f>
        <v>2.9999999999999997E-4</v>
      </c>
      <c r="AD19" s="62">
        <v>0.30990000000000001</v>
      </c>
      <c r="AE19" s="61">
        <f t="array" ref="AE19">INDEX($AT$11:$AV$66,MATCH($C19&amp;$G19,$AO$11:$AO$66&amp;$AP$11:$AP$66,0),COUNTIF($AT$10:$AV$10,"&lt;"&amp;AD19)+1)</f>
        <v>5.0000000000000001E-4</v>
      </c>
      <c r="AF19" s="111">
        <f t="shared" si="12"/>
        <v>0.29636835306586817</v>
      </c>
      <c r="AG19" s="121">
        <f t="array" ref="AG19">INDEX($AW$11:$BA$66,MATCH($C19&amp;$G19,$AO$11:$AO$66&amp;$AP$11:$AP$66,0),COUNTIF($AW$10:$BA$10,"&lt;"&amp;AD19)+1)</f>
        <v>2.9999999999999997E-4</v>
      </c>
      <c r="AI19" s="59" t="s">
        <v>340</v>
      </c>
      <c r="AJ19" s="59">
        <v>0.19</v>
      </c>
      <c r="AL19" s="59">
        <v>32</v>
      </c>
      <c r="AM19" s="116">
        <f t="shared" si="14"/>
        <v>3.125E-2</v>
      </c>
      <c r="AO19" s="113" t="s">
        <v>497</v>
      </c>
      <c r="AP19" s="113">
        <v>32</v>
      </c>
      <c r="AQ19" s="113">
        <v>2.9999999999999997E-4</v>
      </c>
      <c r="AR19" s="113">
        <v>2.9999999999999997E-4</v>
      </c>
      <c r="AS19" s="113">
        <v>15</v>
      </c>
      <c r="AT19" s="59">
        <v>5.0000000000000001E-4</v>
      </c>
      <c r="AU19" s="59">
        <v>5.0000000000000001E-4</v>
      </c>
      <c r="AV19" s="59">
        <v>6.9999999999999999E-4</v>
      </c>
      <c r="AW19" s="59">
        <v>2.9999999999999997E-4</v>
      </c>
      <c r="AX19" s="59">
        <v>2.9999999999999997E-4</v>
      </c>
      <c r="AY19" s="59">
        <v>4.0000000000000002E-4</v>
      </c>
      <c r="AZ19" s="59">
        <v>5.0000000000000001E-4</v>
      </c>
      <c r="BA19" s="59">
        <v>5.9999999999999995E-4</v>
      </c>
    </row>
    <row r="20" spans="2:53" ht="12.75" customHeight="1" x14ac:dyDescent="0.3">
      <c r="B20" s="81" t="str">
        <f t="shared" si="0"/>
        <v>5/16-32 UNEF</v>
      </c>
      <c r="C20" s="71" t="s">
        <v>592</v>
      </c>
      <c r="D20" s="71"/>
      <c r="E20" s="79" t="s">
        <v>331</v>
      </c>
      <c r="F20" s="82" t="s">
        <v>377</v>
      </c>
      <c r="G20" s="58">
        <v>32</v>
      </c>
      <c r="H20" s="79" t="s">
        <v>519</v>
      </c>
      <c r="I20" s="71" t="s">
        <v>507</v>
      </c>
      <c r="J20" s="71" t="s">
        <v>588</v>
      </c>
      <c r="K20" s="71" t="s">
        <v>600</v>
      </c>
      <c r="L20" s="85">
        <f t="shared" si="13"/>
        <v>7.9375</v>
      </c>
      <c r="M20" s="85">
        <f t="shared" si="1"/>
        <v>0.79379999999999995</v>
      </c>
      <c r="N20" s="71">
        <v>60</v>
      </c>
      <c r="O20" s="100">
        <f t="shared" si="2"/>
        <v>7.9375</v>
      </c>
      <c r="P20" s="85">
        <f t="shared" si="3"/>
        <v>12.7</v>
      </c>
      <c r="Q20" s="58">
        <f t="shared" si="4"/>
        <v>0</v>
      </c>
      <c r="R20" s="100">
        <f t="shared" si="5"/>
        <v>7.4218999999999999</v>
      </c>
      <c r="S20" s="85">
        <f t="shared" si="6"/>
        <v>7.6</v>
      </c>
      <c r="T20" s="58">
        <f t="shared" si="7"/>
        <v>0</v>
      </c>
      <c r="U20" s="58">
        <f t="shared" si="8"/>
        <v>7.6</v>
      </c>
      <c r="V20" s="58">
        <f t="array" ref="V20">INDEX(AS$11:AS$66,MATCH(C20&amp;G20,AO$11:AO$66&amp;AP$11:AP$66,0),0)</f>
        <v>15</v>
      </c>
      <c r="X20" s="120">
        <f t="shared" si="9"/>
        <v>3.125E-2</v>
      </c>
      <c r="Y20" s="61">
        <f t="array" ref="Y20">INDEX($AQ$11:$AR$66,MATCH($C20&amp;$G20,$AO$11:$AO$66&amp;$AP$11:$AP$66,0),COUNTIF($AQ$10:$AR$10,"&lt;"&amp;Z20)+1)</f>
        <v>2.9999999999999997E-4</v>
      </c>
      <c r="Z20" s="61">
        <f t="shared" si="10"/>
        <v>0.3125</v>
      </c>
      <c r="AA20" s="61">
        <f t="array" ref="AA20">INDEX($AT$11:$AV$66,MATCH($C20&amp;$G20,$AO$11:$AO$66&amp;$AP$11:$AP$66,0),COUNTIF($AT$10:$AV$10,"&lt;"&amp;Z20)+1)</f>
        <v>5.0000000000000001E-4</v>
      </c>
      <c r="AB20" s="111">
        <f t="shared" si="11"/>
        <v>0.29220252959880222</v>
      </c>
      <c r="AC20" s="121">
        <f t="array" ref="AC20">INDEX($AW$11:$BA$66,MATCH($C20&amp;$G20,$AO$11:$AO$66&amp;$AP$11:$AP$66,0),COUNTIF($AW$10:$BA$10,"&lt;"&amp;Z20)+1)</f>
        <v>2.9999999999999997E-4</v>
      </c>
      <c r="AD20" s="62">
        <v>0.30880000000000002</v>
      </c>
      <c r="AE20" s="61">
        <f t="array" ref="AE20">INDEX($AT$11:$AV$66,MATCH($C20&amp;$G20,$AO$11:$AO$66&amp;$AP$11:$AP$66,0),COUNTIF($AT$10:$AV$10,"&lt;"&amp;AD20)+1)</f>
        <v>5.0000000000000001E-4</v>
      </c>
      <c r="AF20" s="111">
        <f t="shared" si="12"/>
        <v>0.29526835306586818</v>
      </c>
      <c r="AG20" s="121">
        <f t="array" ref="AG20">INDEX($AW$11:$BA$66,MATCH($C20&amp;$G20,$AO$11:$AO$66&amp;$AP$11:$AP$66,0),COUNTIF($AW$10:$BA$10,"&lt;"&amp;AD20)+1)</f>
        <v>2.9999999999999997E-4</v>
      </c>
      <c r="AI20" s="59" t="s">
        <v>446</v>
      </c>
      <c r="AJ20" s="59">
        <v>0.216</v>
      </c>
      <c r="AL20" s="59">
        <v>28</v>
      </c>
      <c r="AM20" s="116">
        <f t="shared" si="14"/>
        <v>3.5714285714285712E-2</v>
      </c>
      <c r="AO20" s="113" t="s">
        <v>497</v>
      </c>
      <c r="AP20" s="113">
        <v>28</v>
      </c>
      <c r="AQ20" s="113">
        <v>2.9999999999999997E-4</v>
      </c>
      <c r="AR20" s="113">
        <v>2.9999999999999997E-4</v>
      </c>
      <c r="AS20" s="113">
        <v>15</v>
      </c>
      <c r="AT20" s="59">
        <v>5.0000000000000001E-4</v>
      </c>
      <c r="AU20" s="59">
        <v>5.0000000000000001E-4</v>
      </c>
      <c r="AV20" s="59">
        <v>6.9999999999999999E-4</v>
      </c>
      <c r="AW20" s="59">
        <v>2.9999999999999997E-4</v>
      </c>
      <c r="AX20" s="59">
        <v>2.9999999999999997E-4</v>
      </c>
      <c r="AY20" s="59">
        <v>4.0000000000000002E-4</v>
      </c>
      <c r="AZ20" s="59">
        <v>5.0000000000000001E-4</v>
      </c>
      <c r="BA20" s="59">
        <v>5.9999999999999995E-4</v>
      </c>
    </row>
    <row r="21" spans="2:53" ht="12.75" customHeight="1" x14ac:dyDescent="0.3">
      <c r="B21" s="81" t="str">
        <f t="shared" si="0"/>
        <v>3/8-20 UN</v>
      </c>
      <c r="C21" s="71" t="s">
        <v>592</v>
      </c>
      <c r="D21" s="71"/>
      <c r="E21" s="79" t="s">
        <v>353</v>
      </c>
      <c r="F21" s="82" t="s">
        <v>270</v>
      </c>
      <c r="G21" s="58">
        <v>20</v>
      </c>
      <c r="H21" s="79" t="s">
        <v>519</v>
      </c>
      <c r="I21" s="71" t="s">
        <v>503</v>
      </c>
      <c r="J21" s="71" t="s">
        <v>588</v>
      </c>
      <c r="K21" s="71" t="s">
        <v>600</v>
      </c>
      <c r="L21" s="85">
        <f t="shared" si="13"/>
        <v>9.5250000000000004</v>
      </c>
      <c r="M21" s="85">
        <f t="shared" si="1"/>
        <v>1.27</v>
      </c>
      <c r="N21" s="71">
        <v>60</v>
      </c>
      <c r="O21" s="100">
        <f t="shared" si="2"/>
        <v>9.5250000000000004</v>
      </c>
      <c r="P21" s="85">
        <f t="shared" si="3"/>
        <v>12.7</v>
      </c>
      <c r="Q21" s="58">
        <f t="shared" si="4"/>
        <v>0</v>
      </c>
      <c r="R21" s="100">
        <f t="shared" si="5"/>
        <v>8.7001000000000008</v>
      </c>
      <c r="S21" s="85">
        <f t="shared" si="6"/>
        <v>7.6</v>
      </c>
      <c r="T21" s="58">
        <f t="shared" si="7"/>
        <v>0</v>
      </c>
      <c r="U21" s="58">
        <f t="shared" si="8"/>
        <v>7.6</v>
      </c>
      <c r="V21" s="58">
        <f t="array" ref="V21">INDEX(AS$11:AS$66,MATCH(C21&amp;G21,AO$11:AO$66&amp;AP$11:AP$66,0),0)</f>
        <v>15</v>
      </c>
      <c r="X21" s="120">
        <f t="shared" si="9"/>
        <v>0.05</v>
      </c>
      <c r="Y21" s="61">
        <f t="array" ref="Y21">INDEX($AQ$11:$AR$66,MATCH($C21&amp;$G21,$AO$11:$AO$66&amp;$AP$11:$AP$66,0),COUNTIF($AQ$10:$AR$10,"&lt;"&amp;Z21)+1)</f>
        <v>2.9999999999999997E-4</v>
      </c>
      <c r="Z21" s="61">
        <f t="shared" si="10"/>
        <v>0.375</v>
      </c>
      <c r="AA21" s="61">
        <f t="array" ref="AA21">INDEX($AT$11:$AV$66,MATCH($C21&amp;$G21,$AO$11:$AO$66&amp;$AP$11:$AP$66,0),COUNTIF($AT$10:$AV$10,"&lt;"&amp;Z21)+1)</f>
        <v>5.0000000000000001E-4</v>
      </c>
      <c r="AB21" s="111">
        <f t="shared" si="11"/>
        <v>0.34252404735808356</v>
      </c>
      <c r="AC21" s="121">
        <f t="array" ref="AC21">INDEX($AW$11:$BA$66,MATCH($C21&amp;$G21,$AO$11:$AO$66&amp;$AP$11:$AP$66,0),COUNTIF($AW$10:$BA$10,"&lt;"&amp;Z21)+1)</f>
        <v>2.9999999999999997E-4</v>
      </c>
      <c r="AD21" s="62">
        <v>0.36959999999999998</v>
      </c>
      <c r="AE21" s="61">
        <f t="array" ref="AE21">INDEX($AT$11:$AV$66,MATCH($C21&amp;$G21,$AO$11:$AO$66&amp;$AP$11:$AP$66,0),COUNTIF($AT$10:$AV$10,"&lt;"&amp;AD21)+1)</f>
        <v>5.0000000000000001E-4</v>
      </c>
      <c r="AF21" s="111">
        <f t="shared" si="12"/>
        <v>0.34794936490538902</v>
      </c>
      <c r="AG21" s="121">
        <f t="array" ref="AG21">INDEX($AW$11:$BA$66,MATCH($C21&amp;$G21,$AO$11:$AO$66&amp;$AP$11:$AP$66,0),COUNTIF($AW$10:$BA$10,"&lt;"&amp;AD21)+1)</f>
        <v>2.9999999999999997E-4</v>
      </c>
      <c r="AI21" s="67" t="s">
        <v>506</v>
      </c>
      <c r="AJ21" s="59">
        <f>ROUND(IF(OR(TYPE(FIND("/",AI21))=16,TYPE(FIND(" ",AI21))=1),VALUE(AI21),VALUE("0 "&amp;AI21)),4)</f>
        <v>0.25</v>
      </c>
      <c r="AL21" s="59">
        <v>27</v>
      </c>
      <c r="AM21" s="116">
        <f t="shared" si="14"/>
        <v>3.7037037037037035E-2</v>
      </c>
      <c r="AO21" s="113" t="s">
        <v>497</v>
      </c>
      <c r="AP21" s="113">
        <v>27</v>
      </c>
      <c r="AQ21" s="113">
        <v>2.9999999999999997E-4</v>
      </c>
      <c r="AR21" s="113">
        <v>2.9999999999999997E-4</v>
      </c>
      <c r="AS21" s="113">
        <v>15</v>
      </c>
      <c r="AT21" s="59">
        <v>5.0000000000000001E-4</v>
      </c>
      <c r="AU21" s="59">
        <v>5.0000000000000001E-4</v>
      </c>
      <c r="AV21" s="59">
        <v>6.9999999999999999E-4</v>
      </c>
      <c r="AW21" s="59">
        <v>2.9999999999999997E-4</v>
      </c>
      <c r="AX21" s="59">
        <v>2.9999999999999997E-4</v>
      </c>
      <c r="AY21" s="59">
        <v>4.0000000000000002E-4</v>
      </c>
      <c r="AZ21" s="59">
        <v>5.0000000000000001E-4</v>
      </c>
      <c r="BA21" s="59">
        <v>5.9999999999999995E-4</v>
      </c>
    </row>
    <row r="22" spans="2:53" ht="12.75" customHeight="1" x14ac:dyDescent="0.3">
      <c r="B22" s="81" t="str">
        <f t="shared" si="0"/>
        <v>3/8-20 UN</v>
      </c>
      <c r="C22" s="71" t="s">
        <v>592</v>
      </c>
      <c r="D22" s="71"/>
      <c r="E22" s="79" t="s">
        <v>353</v>
      </c>
      <c r="F22" s="82" t="s">
        <v>270</v>
      </c>
      <c r="G22" s="58">
        <v>20</v>
      </c>
      <c r="H22" s="79" t="s">
        <v>519</v>
      </c>
      <c r="I22" s="71" t="s">
        <v>507</v>
      </c>
      <c r="J22" s="71" t="s">
        <v>588</v>
      </c>
      <c r="K22" s="71" t="s">
        <v>600</v>
      </c>
      <c r="L22" s="85">
        <f t="shared" si="13"/>
        <v>9.5250000000000004</v>
      </c>
      <c r="M22" s="85">
        <f t="shared" si="1"/>
        <v>1.27</v>
      </c>
      <c r="N22" s="71">
        <v>60</v>
      </c>
      <c r="O22" s="100">
        <f t="shared" si="2"/>
        <v>9.5250000000000004</v>
      </c>
      <c r="P22" s="85">
        <f t="shared" si="3"/>
        <v>12.7</v>
      </c>
      <c r="Q22" s="58">
        <f t="shared" si="4"/>
        <v>0</v>
      </c>
      <c r="R22" s="100">
        <f t="shared" si="5"/>
        <v>8.7001000000000008</v>
      </c>
      <c r="S22" s="85">
        <f t="shared" si="6"/>
        <v>7.6</v>
      </c>
      <c r="T22" s="58">
        <f t="shared" si="7"/>
        <v>0</v>
      </c>
      <c r="U22" s="58">
        <f t="shared" si="8"/>
        <v>7.6</v>
      </c>
      <c r="V22" s="58">
        <f t="array" ref="V22">INDEX(AS$11:AS$66,MATCH(C22&amp;G22,AO$11:AO$66&amp;AP$11:AP$66,0),0)</f>
        <v>15</v>
      </c>
      <c r="X22" s="120">
        <f t="shared" si="9"/>
        <v>0.05</v>
      </c>
      <c r="Y22" s="61">
        <f t="array" ref="Y22">INDEX($AQ$11:$AR$66,MATCH($C22&amp;$G22,$AO$11:$AO$66&amp;$AP$11:$AP$66,0),COUNTIF($AQ$10:$AR$10,"&lt;"&amp;Z22)+1)</f>
        <v>2.9999999999999997E-4</v>
      </c>
      <c r="Z22" s="61">
        <f t="shared" si="10"/>
        <v>0.375</v>
      </c>
      <c r="AA22" s="61">
        <f t="array" ref="AA22">INDEX($AT$11:$AV$66,MATCH($C22&amp;$G22,$AO$11:$AO$66&amp;$AP$11:$AP$66,0),COUNTIF($AT$10:$AV$10,"&lt;"&amp;Z22)+1)</f>
        <v>5.0000000000000001E-4</v>
      </c>
      <c r="AB22" s="111">
        <f t="shared" si="11"/>
        <v>0.34252404735808356</v>
      </c>
      <c r="AC22" s="121">
        <f t="array" ref="AC22">INDEX($AW$11:$BA$66,MATCH($C22&amp;$G22,$AO$11:$AO$66&amp;$AP$11:$AP$66,0),COUNTIF($AW$10:$BA$10,"&lt;"&amp;Z22)+1)</f>
        <v>2.9999999999999997E-4</v>
      </c>
      <c r="AD22" s="62">
        <v>0.36820000000000003</v>
      </c>
      <c r="AE22" s="61">
        <f t="array" ref="AE22">INDEX($AT$11:$AV$66,MATCH($C22&amp;$G22,$AO$11:$AO$66&amp;$AP$11:$AP$66,0),COUNTIF($AT$10:$AV$10,"&lt;"&amp;AD22)+1)</f>
        <v>5.0000000000000001E-4</v>
      </c>
      <c r="AF22" s="111">
        <f t="shared" si="12"/>
        <v>0.34654936490538907</v>
      </c>
      <c r="AG22" s="121">
        <f t="array" ref="AG22">INDEX($AW$11:$BA$66,MATCH($C22&amp;$G22,$AO$11:$AO$66&amp;$AP$11:$AP$66,0),COUNTIF($AW$10:$BA$10,"&lt;"&amp;AD22)+1)</f>
        <v>2.9999999999999997E-4</v>
      </c>
      <c r="AI22" s="67" t="s">
        <v>508</v>
      </c>
      <c r="AJ22" s="59">
        <f t="shared" ref="AJ22:AJ85" si="15">ROUND(IF(OR(TYPE(FIND("/",AI22))=16,TYPE(FIND(" ",AI22))=1),VALUE(AI22),VALUE("0 "&amp;AI22)),4)</f>
        <v>0.3125</v>
      </c>
      <c r="AL22" s="59">
        <v>24</v>
      </c>
      <c r="AM22" s="116">
        <f t="shared" si="14"/>
        <v>4.1666666666666664E-2</v>
      </c>
      <c r="AO22" s="113" t="s">
        <v>497</v>
      </c>
      <c r="AP22" s="113">
        <v>24</v>
      </c>
      <c r="AQ22" s="113">
        <v>2.9999999999999997E-4</v>
      </c>
      <c r="AR22" s="113">
        <v>2.9999999999999997E-4</v>
      </c>
      <c r="AS22" s="113">
        <v>15</v>
      </c>
      <c r="AT22" s="59">
        <v>5.0000000000000001E-4</v>
      </c>
      <c r="AU22" s="59">
        <v>5.0000000000000001E-4</v>
      </c>
      <c r="AV22" s="59">
        <v>6.9999999999999999E-4</v>
      </c>
      <c r="AW22" s="59">
        <v>2.9999999999999997E-4</v>
      </c>
      <c r="AX22" s="59">
        <v>2.9999999999999997E-4</v>
      </c>
      <c r="AY22" s="59">
        <v>4.0000000000000002E-4</v>
      </c>
      <c r="AZ22" s="59">
        <v>5.0000000000000001E-4</v>
      </c>
      <c r="BA22" s="59">
        <v>5.9999999999999995E-4</v>
      </c>
    </row>
    <row r="23" spans="2:53" ht="12.75" customHeight="1" x14ac:dyDescent="0.3">
      <c r="B23" s="81" t="str">
        <f t="shared" si="0"/>
        <v>3/8-28 UN</v>
      </c>
      <c r="C23" s="71" t="s">
        <v>592</v>
      </c>
      <c r="D23" s="71"/>
      <c r="E23" s="79" t="s">
        <v>353</v>
      </c>
      <c r="F23" s="82" t="s">
        <v>270</v>
      </c>
      <c r="G23" s="58">
        <v>28</v>
      </c>
      <c r="H23" s="79" t="s">
        <v>519</v>
      </c>
      <c r="I23" s="71" t="s">
        <v>503</v>
      </c>
      <c r="J23" s="71" t="s">
        <v>588</v>
      </c>
      <c r="K23" s="71" t="s">
        <v>600</v>
      </c>
      <c r="L23" s="85">
        <f t="shared" si="13"/>
        <v>9.5250000000000004</v>
      </c>
      <c r="M23" s="85">
        <f t="shared" si="1"/>
        <v>0.90710000000000002</v>
      </c>
      <c r="N23" s="71">
        <v>60</v>
      </c>
      <c r="O23" s="100">
        <f t="shared" si="2"/>
        <v>9.5250000000000004</v>
      </c>
      <c r="P23" s="85">
        <f t="shared" si="3"/>
        <v>12.7</v>
      </c>
      <c r="Q23" s="58">
        <f t="shared" si="4"/>
        <v>0</v>
      </c>
      <c r="R23" s="100">
        <f t="shared" si="5"/>
        <v>8.9358000000000004</v>
      </c>
      <c r="S23" s="85">
        <f t="shared" si="6"/>
        <v>7.6</v>
      </c>
      <c r="T23" s="58">
        <f t="shared" si="7"/>
        <v>0</v>
      </c>
      <c r="U23" s="58">
        <f t="shared" si="8"/>
        <v>7.6</v>
      </c>
      <c r="V23" s="58">
        <f t="array" ref="V23">INDEX(AS$11:AS$66,MATCH(C23&amp;G23,AO$11:AO$66&amp;AP$11:AP$66,0),0)</f>
        <v>15</v>
      </c>
      <c r="X23" s="120">
        <f t="shared" si="9"/>
        <v>3.5714285714285712E-2</v>
      </c>
      <c r="Y23" s="61">
        <f t="array" ref="Y23">INDEX($AQ$11:$AR$66,MATCH($C23&amp;$G23,$AO$11:$AO$66&amp;$AP$11:$AP$66,0),COUNTIF($AQ$10:$AR$10,"&lt;"&amp;Z23)+1)</f>
        <v>2.9999999999999997E-4</v>
      </c>
      <c r="Z23" s="61">
        <f t="shared" si="10"/>
        <v>0.375</v>
      </c>
      <c r="AA23" s="61">
        <f t="array" ref="AA23">INDEX($AT$11:$AV$66,MATCH($C23&amp;$G23,$AO$11:$AO$66&amp;$AP$11:$AP$66,0),COUNTIF($AT$10:$AV$10,"&lt;"&amp;Z23)+1)</f>
        <v>5.0000000000000001E-4</v>
      </c>
      <c r="AB23" s="111">
        <f t="shared" si="11"/>
        <v>0.35180289097005968</v>
      </c>
      <c r="AC23" s="121">
        <f t="array" ref="AC23">INDEX($AW$11:$BA$66,MATCH($C23&amp;$G23,$AO$11:$AO$66&amp;$AP$11:$AP$66,0),COUNTIF($AW$10:$BA$10,"&lt;"&amp;Z23)+1)</f>
        <v>2.9999999999999997E-4</v>
      </c>
      <c r="AD23" s="62">
        <v>0.37190000000000001</v>
      </c>
      <c r="AE23" s="61">
        <f t="array" ref="AE23">INDEX($AT$11:$AV$66,MATCH($C23&amp;$G23,$AO$11:$AO$66&amp;$AP$11:$AP$66,0),COUNTIF($AT$10:$AV$10,"&lt;"&amp;AD23)+1)</f>
        <v>5.0000000000000001E-4</v>
      </c>
      <c r="AF23" s="111">
        <f t="shared" si="12"/>
        <v>0.35643526064670644</v>
      </c>
      <c r="AG23" s="121">
        <f t="array" ref="AG23">INDEX($AW$11:$BA$66,MATCH($C23&amp;$G23,$AO$11:$AO$66&amp;$AP$11:$AP$66,0),COUNTIF($AW$10:$BA$10,"&lt;"&amp;AD23)+1)</f>
        <v>2.9999999999999997E-4</v>
      </c>
      <c r="AI23" s="67" t="s">
        <v>509</v>
      </c>
      <c r="AJ23" s="59">
        <f t="shared" si="15"/>
        <v>0.375</v>
      </c>
      <c r="AL23" s="59">
        <v>20</v>
      </c>
      <c r="AM23" s="116">
        <f t="shared" si="14"/>
        <v>0.05</v>
      </c>
      <c r="AO23" s="113" t="s">
        <v>497</v>
      </c>
      <c r="AP23" s="113">
        <v>20</v>
      </c>
      <c r="AQ23" s="113">
        <v>2.9999999999999997E-4</v>
      </c>
      <c r="AR23" s="113">
        <v>2.9999999999999997E-4</v>
      </c>
      <c r="AS23" s="113">
        <v>15</v>
      </c>
      <c r="AT23" s="59">
        <v>5.0000000000000001E-4</v>
      </c>
      <c r="AU23" s="59">
        <v>5.0000000000000001E-4</v>
      </c>
      <c r="AV23" s="59">
        <v>6.9999999999999999E-4</v>
      </c>
      <c r="AW23" s="59">
        <v>2.9999999999999997E-4</v>
      </c>
      <c r="AX23" s="59">
        <v>2.9999999999999997E-4</v>
      </c>
      <c r="AY23" s="59">
        <v>4.0000000000000002E-4</v>
      </c>
      <c r="AZ23" s="59">
        <v>5.0000000000000001E-4</v>
      </c>
      <c r="BA23" s="59">
        <v>5.9999999999999995E-4</v>
      </c>
    </row>
    <row r="24" spans="2:53" ht="12.75" customHeight="1" x14ac:dyDescent="0.3">
      <c r="B24" s="81" t="str">
        <f t="shared" si="0"/>
        <v>3/8-28 UN</v>
      </c>
      <c r="C24" s="71" t="s">
        <v>592</v>
      </c>
      <c r="D24" s="71"/>
      <c r="E24" s="79" t="s">
        <v>353</v>
      </c>
      <c r="F24" s="82" t="s">
        <v>270</v>
      </c>
      <c r="G24" s="58">
        <v>28</v>
      </c>
      <c r="H24" s="79" t="s">
        <v>519</v>
      </c>
      <c r="I24" s="71" t="s">
        <v>507</v>
      </c>
      <c r="J24" s="71" t="s">
        <v>588</v>
      </c>
      <c r="K24" s="71" t="s">
        <v>600</v>
      </c>
      <c r="L24" s="85">
        <f t="shared" si="13"/>
        <v>9.5250000000000004</v>
      </c>
      <c r="M24" s="85">
        <f t="shared" si="1"/>
        <v>0.90710000000000002</v>
      </c>
      <c r="N24" s="71">
        <v>60</v>
      </c>
      <c r="O24" s="100">
        <f t="shared" si="2"/>
        <v>9.5250000000000004</v>
      </c>
      <c r="P24" s="85">
        <f t="shared" si="3"/>
        <v>12.7</v>
      </c>
      <c r="Q24" s="58">
        <f t="shared" si="4"/>
        <v>0</v>
      </c>
      <c r="R24" s="100">
        <f t="shared" si="5"/>
        <v>8.9358000000000004</v>
      </c>
      <c r="S24" s="85">
        <f t="shared" si="6"/>
        <v>7.6</v>
      </c>
      <c r="T24" s="58">
        <f t="shared" si="7"/>
        <v>0</v>
      </c>
      <c r="U24" s="58">
        <f t="shared" si="8"/>
        <v>7.6</v>
      </c>
      <c r="V24" s="58">
        <f t="array" ref="V24">INDEX(AS$11:AS$66,MATCH(C24&amp;G24,AO$11:AO$66&amp;AP$11:AP$66,0),0)</f>
        <v>15</v>
      </c>
      <c r="X24" s="120">
        <f t="shared" si="9"/>
        <v>3.5714285714285712E-2</v>
      </c>
      <c r="Y24" s="61">
        <f t="array" ref="Y24">INDEX($AQ$11:$AR$66,MATCH($C24&amp;$G24,$AO$11:$AO$66&amp;$AP$11:$AP$66,0),COUNTIF($AQ$10:$AR$10,"&lt;"&amp;Z24)+1)</f>
        <v>2.9999999999999997E-4</v>
      </c>
      <c r="Z24" s="61">
        <f t="shared" si="10"/>
        <v>0.375</v>
      </c>
      <c r="AA24" s="61">
        <f t="array" ref="AA24">INDEX($AT$11:$AV$66,MATCH($C24&amp;$G24,$AO$11:$AO$66&amp;$AP$11:$AP$66,0),COUNTIF($AT$10:$AV$10,"&lt;"&amp;Z24)+1)</f>
        <v>5.0000000000000001E-4</v>
      </c>
      <c r="AB24" s="111">
        <f t="shared" si="11"/>
        <v>0.35180289097005968</v>
      </c>
      <c r="AC24" s="121">
        <f t="array" ref="AC24">INDEX($AW$11:$BA$66,MATCH($C24&amp;$G24,$AO$11:$AO$66&amp;$AP$11:$AP$66,0),COUNTIF($AW$10:$BA$10,"&lt;"&amp;Z24)+1)</f>
        <v>2.9999999999999997E-4</v>
      </c>
      <c r="AD24" s="62">
        <v>0.37080000000000002</v>
      </c>
      <c r="AE24" s="61">
        <f t="array" ref="AE24">INDEX($AT$11:$AV$66,MATCH($C24&amp;$G24,$AO$11:$AO$66&amp;$AP$11:$AP$66,0),COUNTIF($AT$10:$AV$10,"&lt;"&amp;AD24)+1)</f>
        <v>5.0000000000000001E-4</v>
      </c>
      <c r="AF24" s="111">
        <f t="shared" si="12"/>
        <v>0.35533526064670645</v>
      </c>
      <c r="AG24" s="121">
        <f t="array" ref="AG24">INDEX($AW$11:$BA$66,MATCH($C24&amp;$G24,$AO$11:$AO$66&amp;$AP$11:$AP$66,0),COUNTIF($AW$10:$BA$10,"&lt;"&amp;AD24)+1)</f>
        <v>2.9999999999999997E-4</v>
      </c>
      <c r="AI24" s="67" t="s">
        <v>523</v>
      </c>
      <c r="AJ24" s="59">
        <f t="shared" si="15"/>
        <v>0.39</v>
      </c>
      <c r="AL24" s="59">
        <v>18</v>
      </c>
      <c r="AM24" s="116">
        <f t="shared" si="14"/>
        <v>5.5555555555555552E-2</v>
      </c>
      <c r="AO24" s="113" t="s">
        <v>497</v>
      </c>
      <c r="AP24" s="113">
        <v>18</v>
      </c>
      <c r="AQ24" s="113">
        <v>2.9999999999999997E-4</v>
      </c>
      <c r="AR24" s="113">
        <v>2.9999999999999997E-4</v>
      </c>
      <c r="AS24" s="113">
        <v>10</v>
      </c>
      <c r="AT24" s="59">
        <v>5.0000000000000001E-4</v>
      </c>
      <c r="AU24" s="59">
        <v>5.0000000000000001E-4</v>
      </c>
      <c r="AV24" s="59">
        <v>6.9999999999999999E-4</v>
      </c>
      <c r="AW24" s="59">
        <v>2.9999999999999997E-4</v>
      </c>
      <c r="AX24" s="59">
        <v>2.9999999999999997E-4</v>
      </c>
      <c r="AY24" s="59">
        <v>4.0000000000000002E-4</v>
      </c>
      <c r="AZ24" s="59">
        <v>5.0000000000000001E-4</v>
      </c>
      <c r="BA24" s="59">
        <v>5.9999999999999995E-4</v>
      </c>
    </row>
    <row r="25" spans="2:53" ht="12.75" customHeight="1" x14ac:dyDescent="0.3">
      <c r="B25" s="81" t="str">
        <f t="shared" si="0"/>
        <v>3/8-32 UNEF</v>
      </c>
      <c r="C25" s="71" t="s">
        <v>592</v>
      </c>
      <c r="D25" s="71"/>
      <c r="E25" s="79" t="s">
        <v>331</v>
      </c>
      <c r="F25" s="82" t="s">
        <v>270</v>
      </c>
      <c r="G25" s="58">
        <v>32</v>
      </c>
      <c r="H25" s="79" t="s">
        <v>519</v>
      </c>
      <c r="I25" s="71" t="s">
        <v>503</v>
      </c>
      <c r="J25" s="71" t="s">
        <v>588</v>
      </c>
      <c r="K25" s="71" t="s">
        <v>600</v>
      </c>
      <c r="L25" s="85">
        <f t="shared" si="13"/>
        <v>9.5250000000000004</v>
      </c>
      <c r="M25" s="85">
        <f t="shared" si="1"/>
        <v>0.79379999999999995</v>
      </c>
      <c r="N25" s="71">
        <v>60</v>
      </c>
      <c r="O25" s="100">
        <f t="shared" si="2"/>
        <v>9.5250000000000004</v>
      </c>
      <c r="P25" s="85">
        <f t="shared" si="3"/>
        <v>12.7</v>
      </c>
      <c r="Q25" s="58">
        <f t="shared" si="4"/>
        <v>0</v>
      </c>
      <c r="R25" s="100">
        <f t="shared" si="5"/>
        <v>9.0093999999999994</v>
      </c>
      <c r="S25" s="85">
        <f t="shared" si="6"/>
        <v>7.6</v>
      </c>
      <c r="T25" s="58">
        <f t="shared" si="7"/>
        <v>0</v>
      </c>
      <c r="U25" s="58">
        <f t="shared" si="8"/>
        <v>7.6</v>
      </c>
      <c r="V25" s="58">
        <f t="array" ref="V25">INDEX(AS$11:AS$66,MATCH(C25&amp;G25,AO$11:AO$66&amp;AP$11:AP$66,0),0)</f>
        <v>15</v>
      </c>
      <c r="X25" s="120">
        <f t="shared" si="9"/>
        <v>3.125E-2</v>
      </c>
      <c r="Y25" s="61">
        <f t="array" ref="Y25">INDEX($AQ$11:$AR$66,MATCH($C25&amp;$G25,$AO$11:$AO$66&amp;$AP$11:$AP$66,0),COUNTIF($AQ$10:$AR$10,"&lt;"&amp;Z25)+1)</f>
        <v>2.9999999999999997E-4</v>
      </c>
      <c r="Z25" s="61">
        <f t="shared" si="10"/>
        <v>0.375</v>
      </c>
      <c r="AA25" s="61">
        <f t="array" ref="AA25">INDEX($AT$11:$AV$66,MATCH($C25&amp;$G25,$AO$11:$AO$66&amp;$AP$11:$AP$66,0),COUNTIF($AT$10:$AV$10,"&lt;"&amp;Z25)+1)</f>
        <v>5.0000000000000001E-4</v>
      </c>
      <c r="AB25" s="111">
        <f t="shared" si="11"/>
        <v>0.35470252959880222</v>
      </c>
      <c r="AC25" s="121">
        <f t="array" ref="AC25">INDEX($AW$11:$BA$66,MATCH($C25&amp;$G25,$AO$11:$AO$66&amp;$AP$11:$AP$66,0),COUNTIF($AW$10:$BA$10,"&lt;"&amp;Z25)+1)</f>
        <v>2.9999999999999997E-4</v>
      </c>
      <c r="AD25" s="62">
        <v>0.37259999999999999</v>
      </c>
      <c r="AE25" s="61">
        <f t="array" ref="AE25">INDEX($AT$11:$AV$66,MATCH($C25&amp;$G25,$AO$11:$AO$66&amp;$AP$11:$AP$66,0),COUNTIF($AT$10:$AV$10,"&lt;"&amp;AD25)+1)</f>
        <v>5.0000000000000001E-4</v>
      </c>
      <c r="AF25" s="111">
        <f t="shared" si="12"/>
        <v>0.35906835306586815</v>
      </c>
      <c r="AG25" s="121">
        <f t="array" ref="AG25">INDEX($AW$11:$BA$66,MATCH($C25&amp;$G25,$AO$11:$AO$66&amp;$AP$11:$AP$66,0),COUNTIF($AW$10:$BA$10,"&lt;"&amp;AD25)+1)</f>
        <v>2.9999999999999997E-4</v>
      </c>
      <c r="AI25" s="67" t="s">
        <v>510</v>
      </c>
      <c r="AJ25" s="59">
        <f t="shared" si="15"/>
        <v>0.4375</v>
      </c>
      <c r="AL25" s="59">
        <v>16</v>
      </c>
      <c r="AM25" s="116">
        <f t="shared" si="14"/>
        <v>6.25E-2</v>
      </c>
      <c r="AO25" s="113" t="s">
        <v>497</v>
      </c>
      <c r="AP25" s="113">
        <v>16</v>
      </c>
      <c r="AQ25" s="113">
        <v>2.9999999999999997E-4</v>
      </c>
      <c r="AR25" s="113">
        <v>2.9999999999999997E-4</v>
      </c>
      <c r="AS25" s="113">
        <v>10</v>
      </c>
      <c r="AT25" s="59">
        <v>5.9999999999999995E-4</v>
      </c>
      <c r="AU25" s="59">
        <v>5.9999999999999995E-4</v>
      </c>
      <c r="AV25" s="59">
        <v>8.9999999999999998E-4</v>
      </c>
      <c r="AW25" s="59">
        <v>2.9999999999999997E-4</v>
      </c>
      <c r="AX25" s="59">
        <v>2.9999999999999997E-4</v>
      </c>
      <c r="AY25" s="59">
        <v>4.0000000000000002E-4</v>
      </c>
      <c r="AZ25" s="59">
        <v>5.9999999999999995E-4</v>
      </c>
      <c r="BA25" s="59">
        <v>8.0000000000000004E-4</v>
      </c>
    </row>
    <row r="26" spans="2:53" ht="12.75" customHeight="1" x14ac:dyDescent="0.3">
      <c r="B26" s="81" t="str">
        <f t="shared" si="0"/>
        <v>3/8-32 UNEF</v>
      </c>
      <c r="C26" s="71" t="s">
        <v>592</v>
      </c>
      <c r="D26" s="71"/>
      <c r="E26" s="79" t="s">
        <v>331</v>
      </c>
      <c r="F26" s="82" t="s">
        <v>270</v>
      </c>
      <c r="G26" s="58">
        <v>32</v>
      </c>
      <c r="H26" s="79" t="s">
        <v>519</v>
      </c>
      <c r="I26" s="71" t="s">
        <v>507</v>
      </c>
      <c r="J26" s="71" t="s">
        <v>588</v>
      </c>
      <c r="K26" s="71" t="s">
        <v>600</v>
      </c>
      <c r="L26" s="85">
        <f t="shared" si="13"/>
        <v>9.5250000000000004</v>
      </c>
      <c r="M26" s="85">
        <f t="shared" si="1"/>
        <v>0.79379999999999995</v>
      </c>
      <c r="N26" s="71">
        <v>60</v>
      </c>
      <c r="O26" s="100">
        <f t="shared" si="2"/>
        <v>9.5250000000000004</v>
      </c>
      <c r="P26" s="85">
        <f t="shared" si="3"/>
        <v>12.7</v>
      </c>
      <c r="Q26" s="58">
        <f t="shared" si="4"/>
        <v>0</v>
      </c>
      <c r="R26" s="100">
        <f t="shared" si="5"/>
        <v>9.0093999999999994</v>
      </c>
      <c r="S26" s="85">
        <f t="shared" si="6"/>
        <v>7.6</v>
      </c>
      <c r="T26" s="58">
        <f t="shared" si="7"/>
        <v>0</v>
      </c>
      <c r="U26" s="58">
        <f t="shared" si="8"/>
        <v>7.6</v>
      </c>
      <c r="V26" s="58">
        <f t="array" ref="V26">INDEX(AS$11:AS$66,MATCH(C26&amp;G26,AO$11:AO$66&amp;AP$11:AP$66,0),0)</f>
        <v>15</v>
      </c>
      <c r="X26" s="120">
        <f t="shared" si="9"/>
        <v>3.125E-2</v>
      </c>
      <c r="Y26" s="61">
        <f t="array" ref="Y26">INDEX($AQ$11:$AR$66,MATCH($C26&amp;$G26,$AO$11:$AO$66&amp;$AP$11:$AP$66,0),COUNTIF($AQ$10:$AR$10,"&lt;"&amp;Z26)+1)</f>
        <v>2.9999999999999997E-4</v>
      </c>
      <c r="Z26" s="61">
        <f t="shared" si="10"/>
        <v>0.375</v>
      </c>
      <c r="AA26" s="61">
        <f t="array" ref="AA26">INDEX($AT$11:$AV$66,MATCH($C26&amp;$G26,$AO$11:$AO$66&amp;$AP$11:$AP$66,0),COUNTIF($AT$10:$AV$10,"&lt;"&amp;Z26)+1)</f>
        <v>5.0000000000000001E-4</v>
      </c>
      <c r="AB26" s="111">
        <f t="shared" si="11"/>
        <v>0.35470252959880222</v>
      </c>
      <c r="AC26" s="121">
        <f t="array" ref="AC26">INDEX($AW$11:$BA$66,MATCH($C26&amp;$G26,$AO$11:$AO$66&amp;$AP$11:$AP$66,0),COUNTIF($AW$10:$BA$10,"&lt;"&amp;Z26)+1)</f>
        <v>2.9999999999999997E-4</v>
      </c>
      <c r="AD26" s="62">
        <v>0.3715</v>
      </c>
      <c r="AE26" s="61">
        <f t="array" ref="AE26">INDEX($AT$11:$AV$66,MATCH($C26&amp;$G26,$AO$11:$AO$66&amp;$AP$11:$AP$66,0),COUNTIF($AT$10:$AV$10,"&lt;"&amp;AD26)+1)</f>
        <v>5.0000000000000001E-4</v>
      </c>
      <c r="AF26" s="111">
        <f t="shared" si="12"/>
        <v>0.35796835306586816</v>
      </c>
      <c r="AG26" s="121">
        <f t="array" ref="AG26">INDEX($AW$11:$BA$66,MATCH($C26&amp;$G26,$AO$11:$AO$66&amp;$AP$11:$AP$66,0),COUNTIF($AW$10:$BA$10,"&lt;"&amp;AD26)+1)</f>
        <v>2.9999999999999997E-4</v>
      </c>
      <c r="AI26" s="67" t="s">
        <v>511</v>
      </c>
      <c r="AJ26" s="59">
        <f t="shared" si="15"/>
        <v>0.5</v>
      </c>
      <c r="AL26" s="59">
        <v>14</v>
      </c>
      <c r="AM26" s="116">
        <f t="shared" si="14"/>
        <v>7.1428571428571425E-2</v>
      </c>
      <c r="AO26" s="113" t="s">
        <v>497</v>
      </c>
      <c r="AP26" s="113">
        <v>14</v>
      </c>
      <c r="AQ26" s="113">
        <v>2.9999999999999997E-4</v>
      </c>
      <c r="AR26" s="113">
        <v>2.9999999999999997E-4</v>
      </c>
      <c r="AS26" s="113">
        <v>10</v>
      </c>
      <c r="AT26" s="59">
        <v>5.9999999999999995E-4</v>
      </c>
      <c r="AU26" s="59">
        <v>5.9999999999999995E-4</v>
      </c>
      <c r="AV26" s="59">
        <v>8.9999999999999998E-4</v>
      </c>
      <c r="AW26" s="59">
        <v>2.9999999999999997E-4</v>
      </c>
      <c r="AX26" s="59">
        <v>2.9999999999999997E-4</v>
      </c>
      <c r="AY26" s="59">
        <v>4.0000000000000002E-4</v>
      </c>
      <c r="AZ26" s="59">
        <v>5.9999999999999995E-4</v>
      </c>
      <c r="BA26" s="59">
        <v>8.0000000000000004E-4</v>
      </c>
    </row>
    <row r="27" spans="2:53" ht="12.75" customHeight="1" x14ac:dyDescent="0.3">
      <c r="B27" s="81" t="str">
        <f t="shared" si="0"/>
        <v>7/16-16 UN</v>
      </c>
      <c r="C27" s="71" t="s">
        <v>592</v>
      </c>
      <c r="D27" s="71"/>
      <c r="E27" s="79" t="s">
        <v>353</v>
      </c>
      <c r="F27" s="82" t="s">
        <v>374</v>
      </c>
      <c r="G27" s="58">
        <v>16</v>
      </c>
      <c r="H27" s="79" t="s">
        <v>519</v>
      </c>
      <c r="I27" s="71" t="s">
        <v>503</v>
      </c>
      <c r="J27" s="71" t="s">
        <v>588</v>
      </c>
      <c r="K27" s="71" t="s">
        <v>600</v>
      </c>
      <c r="L27" s="85">
        <f t="shared" si="13"/>
        <v>11.112500000000001</v>
      </c>
      <c r="M27" s="85">
        <f t="shared" si="1"/>
        <v>1.5874999999999999</v>
      </c>
      <c r="N27" s="71">
        <v>60</v>
      </c>
      <c r="O27" s="100">
        <f t="shared" si="2"/>
        <v>11.112500000000001</v>
      </c>
      <c r="P27" s="85">
        <f t="shared" si="3"/>
        <v>15.2</v>
      </c>
      <c r="Q27" s="58">
        <f t="shared" si="4"/>
        <v>0</v>
      </c>
      <c r="R27" s="100">
        <f t="shared" si="5"/>
        <v>10.0814</v>
      </c>
      <c r="S27" s="85">
        <f t="shared" si="6"/>
        <v>7.6</v>
      </c>
      <c r="T27" s="58">
        <f t="shared" si="7"/>
        <v>0</v>
      </c>
      <c r="U27" s="58">
        <f t="shared" si="8"/>
        <v>7.6</v>
      </c>
      <c r="V27" s="58">
        <f t="array" ref="V27">INDEX(AS$11:AS$66,MATCH(C27&amp;G27,AO$11:AO$66&amp;AP$11:AP$66,0),0)</f>
        <v>10</v>
      </c>
      <c r="X27" s="120">
        <f t="shared" si="9"/>
        <v>6.25E-2</v>
      </c>
      <c r="Y27" s="61">
        <f t="array" ref="Y27">INDEX($AQ$11:$AR$66,MATCH($C27&amp;$G27,$AO$11:$AO$66&amp;$AP$11:$AP$66,0),COUNTIF($AQ$10:$AR$10,"&lt;"&amp;Z27)+1)</f>
        <v>2.9999999999999997E-4</v>
      </c>
      <c r="Z27" s="61">
        <f t="shared" si="10"/>
        <v>0.4375</v>
      </c>
      <c r="AA27" s="61">
        <f t="array" ref="AA27">INDEX($AT$11:$AV$66,MATCH($C27&amp;$G27,$AO$11:$AO$66&amp;$AP$11:$AP$66,0),COUNTIF($AT$10:$AV$10,"&lt;"&amp;Z27)+1)</f>
        <v>5.9999999999999995E-4</v>
      </c>
      <c r="AB27" s="111">
        <f t="shared" si="11"/>
        <v>0.39690505919760444</v>
      </c>
      <c r="AC27" s="121">
        <f t="array" ref="AC27">INDEX($AW$11:$BA$66,MATCH($C27&amp;$G27,$AO$11:$AO$66&amp;$AP$11:$AP$66,0),COUNTIF($AW$10:$BA$10,"&lt;"&amp;Z27)+1)</f>
        <v>2.9999999999999997E-4</v>
      </c>
      <c r="AD27" s="62">
        <v>0.4299</v>
      </c>
      <c r="AE27" s="61">
        <f t="array" ref="AE27">INDEX($AT$11:$AV$66,MATCH($C27&amp;$G27,$AO$11:$AO$66&amp;$AP$11:$AP$66,0),COUNTIF($AT$10:$AV$10,"&lt;"&amp;AD27)+1)</f>
        <v>5.9999999999999995E-4</v>
      </c>
      <c r="AF27" s="111">
        <f t="shared" si="12"/>
        <v>0.40283670613173628</v>
      </c>
      <c r="AG27" s="121">
        <f t="array" ref="AG27">INDEX($AW$11:$BA$66,MATCH($C27&amp;$G27,$AO$11:$AO$66&amp;$AP$11:$AP$66,0),COUNTIF($AW$10:$BA$10,"&lt;"&amp;AD27)+1)</f>
        <v>2.9999999999999997E-4</v>
      </c>
      <c r="AI27" s="67" t="s">
        <v>512</v>
      </c>
      <c r="AJ27" s="59">
        <f t="shared" si="15"/>
        <v>0.5625</v>
      </c>
      <c r="AL27" s="59">
        <v>13</v>
      </c>
      <c r="AM27" s="116">
        <f t="shared" si="14"/>
        <v>7.6923076923076927E-2</v>
      </c>
      <c r="AO27" s="113" t="s">
        <v>497</v>
      </c>
      <c r="AP27" s="113">
        <v>13</v>
      </c>
      <c r="AQ27" s="113">
        <v>2.9999999999999997E-4</v>
      </c>
      <c r="AR27" s="113">
        <v>2.9999999999999997E-4</v>
      </c>
      <c r="AS27" s="113">
        <v>10</v>
      </c>
      <c r="AT27" s="59">
        <v>5.9999999999999995E-4</v>
      </c>
      <c r="AU27" s="59">
        <v>5.9999999999999995E-4</v>
      </c>
      <c r="AV27" s="59">
        <v>8.9999999999999998E-4</v>
      </c>
      <c r="AW27" s="59">
        <v>2.9999999999999997E-4</v>
      </c>
      <c r="AX27" s="59">
        <v>2.9999999999999997E-4</v>
      </c>
      <c r="AY27" s="59">
        <v>4.0000000000000002E-4</v>
      </c>
      <c r="AZ27" s="59">
        <v>5.9999999999999995E-4</v>
      </c>
      <c r="BA27" s="59">
        <v>8.0000000000000004E-4</v>
      </c>
    </row>
    <row r="28" spans="2:53" ht="12.75" customHeight="1" x14ac:dyDescent="0.3">
      <c r="B28" s="81" t="str">
        <f t="shared" si="0"/>
        <v>7/16-16 UN</v>
      </c>
      <c r="C28" s="71" t="s">
        <v>592</v>
      </c>
      <c r="D28" s="71"/>
      <c r="E28" s="79" t="s">
        <v>353</v>
      </c>
      <c r="F28" s="82" t="s">
        <v>374</v>
      </c>
      <c r="G28" s="58">
        <v>16</v>
      </c>
      <c r="H28" s="79" t="s">
        <v>519</v>
      </c>
      <c r="I28" s="71" t="s">
        <v>507</v>
      </c>
      <c r="J28" s="71" t="s">
        <v>588</v>
      </c>
      <c r="K28" s="71" t="s">
        <v>600</v>
      </c>
      <c r="L28" s="85">
        <f t="shared" si="13"/>
        <v>11.112500000000001</v>
      </c>
      <c r="M28" s="85">
        <f t="shared" si="1"/>
        <v>1.5874999999999999</v>
      </c>
      <c r="N28" s="71">
        <v>60</v>
      </c>
      <c r="O28" s="100">
        <f t="shared" si="2"/>
        <v>11.112500000000001</v>
      </c>
      <c r="P28" s="85">
        <f t="shared" si="3"/>
        <v>15.2</v>
      </c>
      <c r="Q28" s="58">
        <f t="shared" si="4"/>
        <v>0</v>
      </c>
      <c r="R28" s="100">
        <f t="shared" si="5"/>
        <v>10.0814</v>
      </c>
      <c r="S28" s="85">
        <f t="shared" si="6"/>
        <v>7.6</v>
      </c>
      <c r="T28" s="58">
        <f t="shared" si="7"/>
        <v>0</v>
      </c>
      <c r="U28" s="58">
        <f t="shared" si="8"/>
        <v>7.6</v>
      </c>
      <c r="V28" s="58">
        <f t="array" ref="V28">INDEX(AS$11:AS$66,MATCH(C28&amp;G28,AO$11:AO$66&amp;AP$11:AP$66,0),0)</f>
        <v>10</v>
      </c>
      <c r="X28" s="120">
        <f t="shared" si="9"/>
        <v>6.25E-2</v>
      </c>
      <c r="Y28" s="61">
        <f t="array" ref="Y28">INDEX($AQ$11:$AR$66,MATCH($C28&amp;$G28,$AO$11:$AO$66&amp;$AP$11:$AP$66,0),COUNTIF($AQ$10:$AR$10,"&lt;"&amp;Z28)+1)</f>
        <v>2.9999999999999997E-4</v>
      </c>
      <c r="Z28" s="61">
        <f t="shared" si="10"/>
        <v>0.4375</v>
      </c>
      <c r="AA28" s="61">
        <f t="array" ref="AA28">INDEX($AT$11:$AV$66,MATCH($C28&amp;$G28,$AO$11:$AO$66&amp;$AP$11:$AP$66,0),COUNTIF($AT$10:$AV$10,"&lt;"&amp;Z28)+1)</f>
        <v>5.9999999999999995E-4</v>
      </c>
      <c r="AB28" s="111">
        <f t="shared" si="11"/>
        <v>0.39690505919760444</v>
      </c>
      <c r="AC28" s="121">
        <f t="array" ref="AC28">INDEX($AW$11:$BA$66,MATCH($C28&amp;$G28,$AO$11:$AO$66&amp;$AP$11:$AP$66,0),COUNTIF($AW$10:$BA$10,"&lt;"&amp;Z28)+1)</f>
        <v>2.9999999999999997E-4</v>
      </c>
      <c r="AD28" s="62">
        <v>0.42849999999999999</v>
      </c>
      <c r="AE28" s="61">
        <f t="array" ref="AE28">INDEX($AT$11:$AV$66,MATCH($C28&amp;$G28,$AO$11:$AO$66&amp;$AP$11:$AP$66,0),COUNTIF($AT$10:$AV$10,"&lt;"&amp;AD28)+1)</f>
        <v>5.9999999999999995E-4</v>
      </c>
      <c r="AF28" s="111">
        <f t="shared" si="12"/>
        <v>0.40143670613173632</v>
      </c>
      <c r="AG28" s="121">
        <f t="array" ref="AG28">INDEX($AW$11:$BA$66,MATCH($C28&amp;$G28,$AO$11:$AO$66&amp;$AP$11:$AP$66,0),COUNTIF($AW$10:$BA$10,"&lt;"&amp;AD28)+1)</f>
        <v>2.9999999999999997E-4</v>
      </c>
      <c r="AI28" s="67" t="s">
        <v>513</v>
      </c>
      <c r="AJ28" s="59">
        <f t="shared" si="15"/>
        <v>0.625</v>
      </c>
      <c r="AL28" s="59">
        <v>12</v>
      </c>
      <c r="AM28" s="116">
        <f t="shared" si="14"/>
        <v>8.3333333333333329E-2</v>
      </c>
      <c r="AO28" s="113" t="s">
        <v>497</v>
      </c>
      <c r="AP28" s="113">
        <v>12</v>
      </c>
      <c r="AQ28" s="113">
        <v>2.9999999999999997E-4</v>
      </c>
      <c r="AR28" s="113">
        <v>2.9999999999999997E-4</v>
      </c>
      <c r="AS28" s="113">
        <v>10</v>
      </c>
      <c r="AT28" s="59">
        <v>5.9999999999999995E-4</v>
      </c>
      <c r="AU28" s="59">
        <v>5.9999999999999995E-4</v>
      </c>
      <c r="AV28" s="59">
        <v>8.9999999999999998E-4</v>
      </c>
      <c r="AW28" s="59">
        <v>2.9999999999999997E-4</v>
      </c>
      <c r="AX28" s="59">
        <v>2.9999999999999997E-4</v>
      </c>
      <c r="AY28" s="59">
        <v>4.0000000000000002E-4</v>
      </c>
      <c r="AZ28" s="59">
        <v>5.9999999999999995E-4</v>
      </c>
      <c r="BA28" s="59">
        <v>8.0000000000000004E-4</v>
      </c>
    </row>
    <row r="29" spans="2:53" ht="12.75" customHeight="1" x14ac:dyDescent="0.3">
      <c r="B29" s="81" t="str">
        <f t="shared" si="0"/>
        <v>7/16-28 UNEF</v>
      </c>
      <c r="C29" s="71" t="s">
        <v>592</v>
      </c>
      <c r="D29" s="71"/>
      <c r="E29" s="79" t="s">
        <v>331</v>
      </c>
      <c r="F29" s="82" t="s">
        <v>374</v>
      </c>
      <c r="G29" s="58">
        <v>28</v>
      </c>
      <c r="H29" s="79" t="s">
        <v>519</v>
      </c>
      <c r="I29" s="71" t="s">
        <v>503</v>
      </c>
      <c r="J29" s="71" t="s">
        <v>588</v>
      </c>
      <c r="K29" s="71" t="s">
        <v>600</v>
      </c>
      <c r="L29" s="85">
        <f t="shared" si="13"/>
        <v>11.112500000000001</v>
      </c>
      <c r="M29" s="85">
        <f t="shared" si="1"/>
        <v>0.90710000000000002</v>
      </c>
      <c r="N29" s="71">
        <v>60</v>
      </c>
      <c r="O29" s="100">
        <f t="shared" si="2"/>
        <v>11.112500000000001</v>
      </c>
      <c r="P29" s="85">
        <f t="shared" si="3"/>
        <v>12.7</v>
      </c>
      <c r="Q29" s="58">
        <f t="shared" si="4"/>
        <v>0</v>
      </c>
      <c r="R29" s="100">
        <f t="shared" si="5"/>
        <v>10.523300000000001</v>
      </c>
      <c r="S29" s="85">
        <f t="shared" si="6"/>
        <v>7.6</v>
      </c>
      <c r="T29" s="58">
        <f t="shared" si="7"/>
        <v>0</v>
      </c>
      <c r="U29" s="58">
        <f t="shared" si="8"/>
        <v>7.6</v>
      </c>
      <c r="V29" s="58">
        <f t="array" ref="V29">INDEX(AS$11:AS$66,MATCH(C29&amp;G29,AO$11:AO$66&amp;AP$11:AP$66,0),0)</f>
        <v>15</v>
      </c>
      <c r="X29" s="120">
        <f t="shared" si="9"/>
        <v>3.5714285714285712E-2</v>
      </c>
      <c r="Y29" s="61">
        <f t="array" ref="Y29">INDEX($AQ$11:$AR$66,MATCH($C29&amp;$G29,$AO$11:$AO$66&amp;$AP$11:$AP$66,0),COUNTIF($AQ$10:$AR$10,"&lt;"&amp;Z29)+1)</f>
        <v>2.9999999999999997E-4</v>
      </c>
      <c r="Z29" s="61">
        <f t="shared" si="10"/>
        <v>0.4375</v>
      </c>
      <c r="AA29" s="61">
        <f t="array" ref="AA29">INDEX($AT$11:$AV$66,MATCH($C29&amp;$G29,$AO$11:$AO$66&amp;$AP$11:$AP$66,0),COUNTIF($AT$10:$AV$10,"&lt;"&amp;Z29)+1)</f>
        <v>5.0000000000000001E-4</v>
      </c>
      <c r="AB29" s="111">
        <f t="shared" si="11"/>
        <v>0.41430289097005968</v>
      </c>
      <c r="AC29" s="121">
        <f t="array" ref="AC29">INDEX($AW$11:$BA$66,MATCH($C29&amp;$G29,$AO$11:$AO$66&amp;$AP$11:$AP$66,0),COUNTIF($AW$10:$BA$10,"&lt;"&amp;Z29)+1)</f>
        <v>2.9999999999999997E-4</v>
      </c>
      <c r="AD29" s="62">
        <v>0.43440000000000001</v>
      </c>
      <c r="AE29" s="61">
        <f t="array" ref="AE29">INDEX($AT$11:$AV$66,MATCH($C29&amp;$G29,$AO$11:$AO$66&amp;$AP$11:$AP$66,0),COUNTIF($AT$10:$AV$10,"&lt;"&amp;AD29)+1)</f>
        <v>5.0000000000000001E-4</v>
      </c>
      <c r="AF29" s="111">
        <f t="shared" si="12"/>
        <v>0.41893526064670644</v>
      </c>
      <c r="AG29" s="121">
        <f t="array" ref="AG29">INDEX($AW$11:$BA$66,MATCH($C29&amp;$G29,$AO$11:$AO$66&amp;$AP$11:$AP$66,0),COUNTIF($AW$10:$BA$10,"&lt;"&amp;AD29)+1)</f>
        <v>2.9999999999999997E-4</v>
      </c>
      <c r="AI29" s="67" t="s">
        <v>514</v>
      </c>
      <c r="AJ29" s="59">
        <f t="shared" si="15"/>
        <v>0.6875</v>
      </c>
      <c r="AL29" s="110">
        <v>11.5</v>
      </c>
      <c r="AM29" s="116">
        <f t="shared" si="14"/>
        <v>8.6956521739130432E-2</v>
      </c>
      <c r="AO29" s="113" t="s">
        <v>497</v>
      </c>
      <c r="AP29" s="119">
        <v>11.5</v>
      </c>
      <c r="AQ29" s="113">
        <v>2.9999999999999997E-4</v>
      </c>
      <c r="AR29" s="113">
        <v>2.9999999999999997E-4</v>
      </c>
      <c r="AS29" s="113">
        <v>10</v>
      </c>
      <c r="AT29" s="59">
        <v>5.9999999999999995E-4</v>
      </c>
      <c r="AU29" s="59">
        <v>5.9999999999999995E-4</v>
      </c>
      <c r="AV29" s="59">
        <v>8.9999999999999998E-4</v>
      </c>
      <c r="AW29" s="59">
        <v>2.9999999999999997E-4</v>
      </c>
      <c r="AX29" s="59">
        <v>2.9999999999999997E-4</v>
      </c>
      <c r="AY29" s="59">
        <v>4.0000000000000002E-4</v>
      </c>
      <c r="AZ29" s="59">
        <v>5.9999999999999995E-4</v>
      </c>
      <c r="BA29" s="59">
        <v>8.0000000000000004E-4</v>
      </c>
    </row>
    <row r="30" spans="2:53" ht="12.75" customHeight="1" x14ac:dyDescent="0.3">
      <c r="B30" s="81" t="str">
        <f t="shared" si="0"/>
        <v>7/16-28 UNEF</v>
      </c>
      <c r="C30" s="71" t="s">
        <v>592</v>
      </c>
      <c r="D30" s="71"/>
      <c r="E30" s="79" t="s">
        <v>331</v>
      </c>
      <c r="F30" s="82" t="s">
        <v>374</v>
      </c>
      <c r="G30" s="58">
        <v>28</v>
      </c>
      <c r="H30" s="79" t="s">
        <v>519</v>
      </c>
      <c r="I30" s="71" t="s">
        <v>507</v>
      </c>
      <c r="J30" s="71" t="s">
        <v>588</v>
      </c>
      <c r="K30" s="71" t="s">
        <v>600</v>
      </c>
      <c r="L30" s="85">
        <f t="shared" si="13"/>
        <v>11.112500000000001</v>
      </c>
      <c r="M30" s="85">
        <f t="shared" si="1"/>
        <v>0.90710000000000002</v>
      </c>
      <c r="N30" s="71">
        <v>60</v>
      </c>
      <c r="O30" s="100">
        <f t="shared" si="2"/>
        <v>11.112500000000001</v>
      </c>
      <c r="P30" s="85">
        <f t="shared" si="3"/>
        <v>12.7</v>
      </c>
      <c r="Q30" s="58">
        <f t="shared" si="4"/>
        <v>0</v>
      </c>
      <c r="R30" s="100">
        <f t="shared" si="5"/>
        <v>10.523300000000001</v>
      </c>
      <c r="S30" s="85">
        <f t="shared" si="6"/>
        <v>7.6</v>
      </c>
      <c r="T30" s="58">
        <f t="shared" si="7"/>
        <v>0</v>
      </c>
      <c r="U30" s="58">
        <f t="shared" si="8"/>
        <v>7.6</v>
      </c>
      <c r="V30" s="58">
        <f t="array" ref="V30">INDEX(AS$11:AS$66,MATCH(C30&amp;G30,AO$11:AO$66&amp;AP$11:AP$66,0),0)</f>
        <v>15</v>
      </c>
      <c r="X30" s="120">
        <f t="shared" si="9"/>
        <v>3.5714285714285712E-2</v>
      </c>
      <c r="Y30" s="61">
        <f t="array" ref="Y30">INDEX($AQ$11:$AR$66,MATCH($C30&amp;$G30,$AO$11:$AO$66&amp;$AP$11:$AP$66,0),COUNTIF($AQ$10:$AR$10,"&lt;"&amp;Z30)+1)</f>
        <v>2.9999999999999997E-4</v>
      </c>
      <c r="Z30" s="61">
        <f t="shared" si="10"/>
        <v>0.4375</v>
      </c>
      <c r="AA30" s="61">
        <f t="array" ref="AA30">INDEX($AT$11:$AV$66,MATCH($C30&amp;$G30,$AO$11:$AO$66&amp;$AP$11:$AP$66,0),COUNTIF($AT$10:$AV$10,"&lt;"&amp;Z30)+1)</f>
        <v>5.0000000000000001E-4</v>
      </c>
      <c r="AB30" s="111">
        <f t="shared" si="11"/>
        <v>0.41430289097005968</v>
      </c>
      <c r="AC30" s="121">
        <f t="array" ref="AC30">INDEX($AW$11:$BA$66,MATCH($C30&amp;$G30,$AO$11:$AO$66&amp;$AP$11:$AP$66,0),COUNTIF($AW$10:$BA$10,"&lt;"&amp;Z30)+1)</f>
        <v>2.9999999999999997E-4</v>
      </c>
      <c r="AD30" s="62">
        <v>0.43330000000000002</v>
      </c>
      <c r="AE30" s="61">
        <f t="array" ref="AE30">INDEX($AT$11:$AV$66,MATCH($C30&amp;$G30,$AO$11:$AO$66&amp;$AP$11:$AP$66,0),COUNTIF($AT$10:$AV$10,"&lt;"&amp;AD30)+1)</f>
        <v>5.0000000000000001E-4</v>
      </c>
      <c r="AF30" s="111">
        <f t="shared" si="12"/>
        <v>0.41783526064670645</v>
      </c>
      <c r="AG30" s="121">
        <f t="array" ref="AG30">INDEX($AW$11:$BA$66,MATCH($C30&amp;$G30,$AO$11:$AO$66&amp;$AP$11:$AP$66,0),COUNTIF($AW$10:$BA$10,"&lt;"&amp;AD30)+1)</f>
        <v>2.9999999999999997E-4</v>
      </c>
      <c r="AI30" s="67" t="s">
        <v>515</v>
      </c>
      <c r="AJ30" s="59">
        <f t="shared" si="15"/>
        <v>0.75</v>
      </c>
      <c r="AL30" s="59">
        <v>11</v>
      </c>
      <c r="AM30" s="116">
        <f t="shared" si="14"/>
        <v>9.0909090909090912E-2</v>
      </c>
      <c r="AO30" s="113" t="s">
        <v>497</v>
      </c>
      <c r="AP30" s="113">
        <v>11</v>
      </c>
      <c r="AQ30" s="113">
        <v>2.9999999999999997E-4</v>
      </c>
      <c r="AR30" s="113">
        <v>2.9999999999999997E-4</v>
      </c>
      <c r="AS30" s="113">
        <v>10</v>
      </c>
      <c r="AT30" s="59">
        <v>5.9999999999999995E-4</v>
      </c>
      <c r="AU30" s="59">
        <v>5.9999999999999995E-4</v>
      </c>
      <c r="AV30" s="59">
        <v>8.9999999999999998E-4</v>
      </c>
      <c r="AW30" s="59">
        <v>2.9999999999999997E-4</v>
      </c>
      <c r="AX30" s="59">
        <v>2.9999999999999997E-4</v>
      </c>
      <c r="AY30" s="59">
        <v>4.0000000000000002E-4</v>
      </c>
      <c r="AZ30" s="59">
        <v>5.9999999999999995E-4</v>
      </c>
      <c r="BA30" s="59">
        <v>8.0000000000000004E-4</v>
      </c>
    </row>
    <row r="31" spans="2:53" ht="12.75" customHeight="1" x14ac:dyDescent="0.3">
      <c r="B31" s="81" t="str">
        <f t="shared" si="0"/>
        <v>7/16-32 UN</v>
      </c>
      <c r="C31" s="71" t="s">
        <v>592</v>
      </c>
      <c r="D31" s="71"/>
      <c r="E31" s="79" t="s">
        <v>353</v>
      </c>
      <c r="F31" s="82" t="s">
        <v>374</v>
      </c>
      <c r="G31" s="58">
        <v>32</v>
      </c>
      <c r="H31" s="79" t="s">
        <v>519</v>
      </c>
      <c r="I31" s="71" t="s">
        <v>503</v>
      </c>
      <c r="J31" s="71" t="s">
        <v>588</v>
      </c>
      <c r="K31" s="71" t="s">
        <v>600</v>
      </c>
      <c r="L31" s="85">
        <f t="shared" si="13"/>
        <v>11.112500000000001</v>
      </c>
      <c r="M31" s="85">
        <f t="shared" si="1"/>
        <v>0.79379999999999995</v>
      </c>
      <c r="N31" s="71">
        <v>60</v>
      </c>
      <c r="O31" s="100">
        <f t="shared" si="2"/>
        <v>11.112500000000001</v>
      </c>
      <c r="P31" s="85">
        <f t="shared" si="3"/>
        <v>12.7</v>
      </c>
      <c r="Q31" s="58">
        <f t="shared" si="4"/>
        <v>0</v>
      </c>
      <c r="R31" s="100">
        <f t="shared" si="5"/>
        <v>10.5969</v>
      </c>
      <c r="S31" s="85">
        <f t="shared" si="6"/>
        <v>7.6</v>
      </c>
      <c r="T31" s="58">
        <f t="shared" si="7"/>
        <v>0</v>
      </c>
      <c r="U31" s="58">
        <f t="shared" si="8"/>
        <v>7.6</v>
      </c>
      <c r="V31" s="58">
        <f t="array" ref="V31">INDEX(AS$11:AS$66,MATCH(C31&amp;G31,AO$11:AO$66&amp;AP$11:AP$66,0),0)</f>
        <v>15</v>
      </c>
      <c r="X31" s="120">
        <f t="shared" si="9"/>
        <v>3.125E-2</v>
      </c>
      <c r="Y31" s="61">
        <f t="array" ref="Y31">INDEX($AQ$11:$AR$66,MATCH($C31&amp;$G31,$AO$11:$AO$66&amp;$AP$11:$AP$66,0),COUNTIF($AQ$10:$AR$10,"&lt;"&amp;Z31)+1)</f>
        <v>2.9999999999999997E-4</v>
      </c>
      <c r="Z31" s="61">
        <f t="shared" si="10"/>
        <v>0.4375</v>
      </c>
      <c r="AA31" s="61">
        <f t="array" ref="AA31">INDEX($AT$11:$AV$66,MATCH($C31&amp;$G31,$AO$11:$AO$66&amp;$AP$11:$AP$66,0),COUNTIF($AT$10:$AV$10,"&lt;"&amp;Z31)+1)</f>
        <v>5.0000000000000001E-4</v>
      </c>
      <c r="AB31" s="111">
        <f t="shared" si="11"/>
        <v>0.41720252959880222</v>
      </c>
      <c r="AC31" s="121">
        <f t="array" ref="AC31">INDEX($AW$11:$BA$66,MATCH($C31&amp;$G31,$AO$11:$AO$66&amp;$AP$11:$AP$66,0),COUNTIF($AW$10:$BA$10,"&lt;"&amp;Z31)+1)</f>
        <v>2.9999999999999997E-4</v>
      </c>
      <c r="AD31" s="62">
        <v>0.43509999999999999</v>
      </c>
      <c r="AE31" s="61">
        <f t="array" ref="AE31">INDEX($AT$11:$AV$66,MATCH($C31&amp;$G31,$AO$11:$AO$66&amp;$AP$11:$AP$66,0),COUNTIF($AT$10:$AV$10,"&lt;"&amp;AD31)+1)</f>
        <v>5.0000000000000001E-4</v>
      </c>
      <c r="AF31" s="111">
        <f t="shared" si="12"/>
        <v>0.42156835306586815</v>
      </c>
      <c r="AG31" s="121">
        <f t="array" ref="AG31">INDEX($AW$11:$BA$66,MATCH($C31&amp;$G31,$AO$11:$AO$66&amp;$AP$11:$AP$66,0),COUNTIF($AW$10:$BA$10,"&lt;"&amp;AD31)+1)</f>
        <v>2.9999999999999997E-4</v>
      </c>
      <c r="AI31" s="67" t="s">
        <v>516</v>
      </c>
      <c r="AJ31" s="59">
        <f t="shared" si="15"/>
        <v>0.8125</v>
      </c>
      <c r="AL31" s="59">
        <v>10</v>
      </c>
      <c r="AM31" s="116">
        <f t="shared" si="14"/>
        <v>0.1</v>
      </c>
      <c r="AO31" s="113" t="s">
        <v>497</v>
      </c>
      <c r="AP31" s="113">
        <v>10</v>
      </c>
      <c r="AQ31" s="113">
        <v>2.9999999999999997E-4</v>
      </c>
      <c r="AR31" s="113">
        <v>2.9999999999999997E-4</v>
      </c>
      <c r="AS31" s="113">
        <v>10</v>
      </c>
      <c r="AT31" s="59">
        <v>5.9999999999999995E-4</v>
      </c>
      <c r="AU31" s="59">
        <v>5.9999999999999995E-4</v>
      </c>
      <c r="AV31" s="59">
        <v>8.9999999999999998E-4</v>
      </c>
      <c r="AW31" s="59">
        <v>2.9999999999999997E-4</v>
      </c>
      <c r="AX31" s="59">
        <v>2.9999999999999997E-4</v>
      </c>
      <c r="AY31" s="59">
        <v>4.0000000000000002E-4</v>
      </c>
      <c r="AZ31" s="59">
        <v>5.9999999999999995E-4</v>
      </c>
      <c r="BA31" s="59">
        <v>8.0000000000000004E-4</v>
      </c>
    </row>
    <row r="32" spans="2:53" ht="12.75" customHeight="1" x14ac:dyDescent="0.3">
      <c r="B32" s="81" t="str">
        <f t="shared" si="0"/>
        <v>7/16-32 UN</v>
      </c>
      <c r="C32" s="71" t="s">
        <v>592</v>
      </c>
      <c r="D32" s="71"/>
      <c r="E32" s="79" t="s">
        <v>353</v>
      </c>
      <c r="F32" s="82" t="s">
        <v>374</v>
      </c>
      <c r="G32" s="58">
        <v>32</v>
      </c>
      <c r="H32" s="79" t="s">
        <v>519</v>
      </c>
      <c r="I32" s="71" t="s">
        <v>507</v>
      </c>
      <c r="J32" s="71" t="s">
        <v>588</v>
      </c>
      <c r="K32" s="71" t="s">
        <v>600</v>
      </c>
      <c r="L32" s="85">
        <f t="shared" si="13"/>
        <v>11.112500000000001</v>
      </c>
      <c r="M32" s="85">
        <f t="shared" si="1"/>
        <v>0.79379999999999995</v>
      </c>
      <c r="N32" s="71">
        <v>60</v>
      </c>
      <c r="O32" s="100">
        <f t="shared" si="2"/>
        <v>11.112500000000001</v>
      </c>
      <c r="P32" s="85">
        <f t="shared" si="3"/>
        <v>12.7</v>
      </c>
      <c r="Q32" s="58">
        <f t="shared" si="4"/>
        <v>0</v>
      </c>
      <c r="R32" s="100">
        <f t="shared" si="5"/>
        <v>10.5969</v>
      </c>
      <c r="S32" s="85">
        <f t="shared" si="6"/>
        <v>7.6</v>
      </c>
      <c r="T32" s="58">
        <f t="shared" si="7"/>
        <v>0</v>
      </c>
      <c r="U32" s="58">
        <f t="shared" si="8"/>
        <v>7.6</v>
      </c>
      <c r="V32" s="58">
        <f t="array" ref="V32">INDEX(AS$11:AS$66,MATCH(C32&amp;G32,AO$11:AO$66&amp;AP$11:AP$66,0),0)</f>
        <v>15</v>
      </c>
      <c r="X32" s="120">
        <f t="shared" si="9"/>
        <v>3.125E-2</v>
      </c>
      <c r="Y32" s="61">
        <f t="array" ref="Y32">INDEX($AQ$11:$AR$66,MATCH($C32&amp;$G32,$AO$11:$AO$66&amp;$AP$11:$AP$66,0),COUNTIF($AQ$10:$AR$10,"&lt;"&amp;Z32)+1)</f>
        <v>2.9999999999999997E-4</v>
      </c>
      <c r="Z32" s="61">
        <f t="shared" si="10"/>
        <v>0.4375</v>
      </c>
      <c r="AA32" s="61">
        <f t="array" ref="AA32">INDEX($AT$11:$AV$66,MATCH($C32&amp;$G32,$AO$11:$AO$66&amp;$AP$11:$AP$66,0),COUNTIF($AT$10:$AV$10,"&lt;"&amp;Z32)+1)</f>
        <v>5.0000000000000001E-4</v>
      </c>
      <c r="AB32" s="111">
        <f t="shared" si="11"/>
        <v>0.41720252959880222</v>
      </c>
      <c r="AC32" s="121">
        <f t="array" ref="AC32">INDEX($AW$11:$BA$66,MATCH($C32&amp;$G32,$AO$11:$AO$66&amp;$AP$11:$AP$66,0),COUNTIF($AW$10:$BA$10,"&lt;"&amp;Z32)+1)</f>
        <v>2.9999999999999997E-4</v>
      </c>
      <c r="AD32" s="62">
        <v>0.434</v>
      </c>
      <c r="AE32" s="61">
        <f t="array" ref="AE32">INDEX($AT$11:$AV$66,MATCH($C32&amp;$G32,$AO$11:$AO$66&amp;$AP$11:$AP$66,0),COUNTIF($AT$10:$AV$10,"&lt;"&amp;AD32)+1)</f>
        <v>5.0000000000000001E-4</v>
      </c>
      <c r="AF32" s="111">
        <f t="shared" si="12"/>
        <v>0.42046835306586816</v>
      </c>
      <c r="AG32" s="121">
        <f t="array" ref="AG32">INDEX($AW$11:$BA$66,MATCH($C32&amp;$G32,$AO$11:$AO$66&amp;$AP$11:$AP$66,0),COUNTIF($AW$10:$BA$10,"&lt;"&amp;AD32)+1)</f>
        <v>2.9999999999999997E-4</v>
      </c>
      <c r="AI32" s="67" t="s">
        <v>517</v>
      </c>
      <c r="AJ32" s="59">
        <f t="shared" si="15"/>
        <v>0.875</v>
      </c>
      <c r="AL32" s="59">
        <v>9</v>
      </c>
      <c r="AM32" s="116">
        <f t="shared" si="14"/>
        <v>0.1111111111111111</v>
      </c>
      <c r="AO32" s="113" t="s">
        <v>497</v>
      </c>
      <c r="AP32" s="113">
        <v>9</v>
      </c>
      <c r="AQ32" s="113">
        <v>2.9999999999999997E-4</v>
      </c>
      <c r="AR32" s="113">
        <v>2.9999999999999997E-4</v>
      </c>
      <c r="AS32" s="113">
        <v>10</v>
      </c>
      <c r="AT32" s="59">
        <v>6.9999999999999999E-4</v>
      </c>
      <c r="AU32" s="59">
        <v>6.9999999999999999E-4</v>
      </c>
      <c r="AV32" s="59">
        <v>1.1000000000000001E-3</v>
      </c>
      <c r="AW32" s="59">
        <v>2.9999999999999997E-4</v>
      </c>
      <c r="AX32" s="59">
        <v>2.9999999999999997E-4</v>
      </c>
      <c r="AY32" s="59">
        <v>4.0000000000000002E-4</v>
      </c>
      <c r="AZ32" s="59">
        <v>5.9999999999999995E-4</v>
      </c>
      <c r="BA32" s="59">
        <v>8.0000000000000004E-4</v>
      </c>
    </row>
    <row r="33" spans="2:53" ht="12.75" customHeight="1" x14ac:dyDescent="0.3">
      <c r="B33" s="81" t="str">
        <f t="shared" si="0"/>
        <v>1/2-16 UN</v>
      </c>
      <c r="C33" s="71" t="s">
        <v>592</v>
      </c>
      <c r="D33" s="71"/>
      <c r="E33" s="79" t="s">
        <v>353</v>
      </c>
      <c r="F33" s="82" t="s">
        <v>271</v>
      </c>
      <c r="G33" s="58">
        <v>16</v>
      </c>
      <c r="H33" s="79" t="s">
        <v>519</v>
      </c>
      <c r="I33" s="71" t="s">
        <v>503</v>
      </c>
      <c r="J33" s="71" t="s">
        <v>588</v>
      </c>
      <c r="K33" s="71" t="s">
        <v>600</v>
      </c>
      <c r="L33" s="85">
        <f t="shared" si="13"/>
        <v>12.7</v>
      </c>
      <c r="M33" s="85">
        <f t="shared" si="1"/>
        <v>1.5874999999999999</v>
      </c>
      <c r="N33" s="71">
        <v>60</v>
      </c>
      <c r="O33" s="100">
        <f t="shared" si="2"/>
        <v>12.7</v>
      </c>
      <c r="P33" s="85">
        <f t="shared" si="3"/>
        <v>15.2</v>
      </c>
      <c r="Q33" s="58">
        <f t="shared" si="4"/>
        <v>0</v>
      </c>
      <c r="R33" s="100">
        <f t="shared" si="5"/>
        <v>11.668900000000001</v>
      </c>
      <c r="S33" s="85">
        <f t="shared" si="6"/>
        <v>7.6</v>
      </c>
      <c r="T33" s="58">
        <f t="shared" si="7"/>
        <v>0</v>
      </c>
      <c r="U33" s="58">
        <f t="shared" si="8"/>
        <v>7.6</v>
      </c>
      <c r="V33" s="58">
        <f t="array" ref="V33">INDEX(AS$11:AS$66,MATCH(C33&amp;G33,AO$11:AO$66&amp;AP$11:AP$66,0),0)</f>
        <v>10</v>
      </c>
      <c r="X33" s="120">
        <f t="shared" si="9"/>
        <v>6.25E-2</v>
      </c>
      <c r="Y33" s="61">
        <f t="array" ref="Y33">INDEX($AQ$11:$AR$66,MATCH($C33&amp;$G33,$AO$11:$AO$66&amp;$AP$11:$AP$66,0),COUNTIF($AQ$10:$AR$10,"&lt;"&amp;Z33)+1)</f>
        <v>2.9999999999999997E-4</v>
      </c>
      <c r="Z33" s="61">
        <f t="shared" si="10"/>
        <v>0.5</v>
      </c>
      <c r="AA33" s="61">
        <f t="array" ref="AA33">INDEX($AT$11:$AV$66,MATCH($C33&amp;$G33,$AO$11:$AO$66&amp;$AP$11:$AP$66,0),COUNTIF($AT$10:$AV$10,"&lt;"&amp;Z33)+1)</f>
        <v>5.9999999999999995E-4</v>
      </c>
      <c r="AB33" s="111">
        <f t="shared" si="11"/>
        <v>0.45940505919760444</v>
      </c>
      <c r="AC33" s="121">
        <f t="array" ref="AC33">INDEX($AW$11:$BA$66,MATCH($C33&amp;$G33,$AO$11:$AO$66&amp;$AP$11:$AP$66,0),COUNTIF($AW$10:$BA$10,"&lt;"&amp;Z33)+1)</f>
        <v>2.9999999999999997E-4</v>
      </c>
      <c r="AD33" s="62">
        <v>0.49259999999999998</v>
      </c>
      <c r="AE33" s="61">
        <f t="array" ref="AE33">INDEX($AT$11:$AV$66,MATCH($C33&amp;$G33,$AO$11:$AO$66&amp;$AP$11:$AP$66,0),COUNTIF($AT$10:$AV$10,"&lt;"&amp;AD33)+1)</f>
        <v>5.9999999999999995E-4</v>
      </c>
      <c r="AF33" s="111">
        <f t="shared" si="12"/>
        <v>0.46553670613173626</v>
      </c>
      <c r="AG33" s="121">
        <f t="array" ref="AG33">INDEX($AW$11:$BA$66,MATCH($C33&amp;$G33,$AO$11:$AO$66&amp;$AP$11:$AP$66,0),COUNTIF($AW$10:$BA$10,"&lt;"&amp;AD33)+1)</f>
        <v>2.9999999999999997E-4</v>
      </c>
      <c r="AI33" s="67" t="s">
        <v>518</v>
      </c>
      <c r="AJ33" s="59">
        <f t="shared" si="15"/>
        <v>0.9375</v>
      </c>
      <c r="AL33" s="59">
        <v>8</v>
      </c>
      <c r="AM33" s="116">
        <f t="shared" si="14"/>
        <v>0.125</v>
      </c>
      <c r="AO33" s="113" t="s">
        <v>497</v>
      </c>
      <c r="AP33" s="113">
        <v>8</v>
      </c>
      <c r="AQ33" s="113">
        <v>4.0000000000000002E-4</v>
      </c>
      <c r="AR33" s="113">
        <v>4.0000000000000002E-4</v>
      </c>
      <c r="AS33" s="113">
        <v>5</v>
      </c>
      <c r="AT33" s="59">
        <v>6.9999999999999999E-4</v>
      </c>
      <c r="AU33" s="59">
        <v>6.9999999999999999E-4</v>
      </c>
      <c r="AV33" s="59">
        <v>1.1000000000000001E-3</v>
      </c>
      <c r="AW33" s="59">
        <v>4.0000000000000002E-4</v>
      </c>
      <c r="AX33" s="59">
        <v>4.0000000000000002E-4</v>
      </c>
      <c r="AY33" s="59">
        <v>5.0000000000000001E-4</v>
      </c>
      <c r="AZ33" s="59">
        <v>5.9999999999999995E-4</v>
      </c>
      <c r="BA33" s="59">
        <v>8.0000000000000004E-4</v>
      </c>
    </row>
    <row r="34" spans="2:53" ht="12.75" customHeight="1" x14ac:dyDescent="0.3">
      <c r="B34" s="81" t="str">
        <f t="shared" si="0"/>
        <v>1/2-16 UN</v>
      </c>
      <c r="C34" s="71" t="s">
        <v>592</v>
      </c>
      <c r="D34" s="71"/>
      <c r="E34" s="79" t="s">
        <v>353</v>
      </c>
      <c r="F34" s="82" t="s">
        <v>271</v>
      </c>
      <c r="G34" s="58">
        <v>16</v>
      </c>
      <c r="H34" s="79" t="s">
        <v>519</v>
      </c>
      <c r="I34" s="71" t="s">
        <v>507</v>
      </c>
      <c r="J34" s="71" t="s">
        <v>588</v>
      </c>
      <c r="K34" s="71" t="s">
        <v>600</v>
      </c>
      <c r="L34" s="85">
        <f t="shared" si="13"/>
        <v>12.7</v>
      </c>
      <c r="M34" s="85">
        <f t="shared" si="1"/>
        <v>1.5874999999999999</v>
      </c>
      <c r="N34" s="71">
        <v>60</v>
      </c>
      <c r="O34" s="100">
        <f t="shared" si="2"/>
        <v>12.7</v>
      </c>
      <c r="P34" s="85">
        <f t="shared" si="3"/>
        <v>15.2</v>
      </c>
      <c r="Q34" s="58">
        <f t="shared" si="4"/>
        <v>0</v>
      </c>
      <c r="R34" s="100">
        <f t="shared" si="5"/>
        <v>11.668900000000001</v>
      </c>
      <c r="S34" s="85">
        <f t="shared" si="6"/>
        <v>7.6</v>
      </c>
      <c r="T34" s="58">
        <f t="shared" si="7"/>
        <v>0</v>
      </c>
      <c r="U34" s="58">
        <f t="shared" si="8"/>
        <v>7.6</v>
      </c>
      <c r="V34" s="58">
        <f t="array" ref="V34">INDEX(AS$11:AS$66,MATCH(C34&amp;G34,AO$11:AO$66&amp;AP$11:AP$66,0),0)</f>
        <v>10</v>
      </c>
      <c r="X34" s="120">
        <f t="shared" si="9"/>
        <v>6.25E-2</v>
      </c>
      <c r="Y34" s="61">
        <f t="array" ref="Y34">INDEX($AQ$11:$AR$66,MATCH($C34&amp;$G34,$AO$11:$AO$66&amp;$AP$11:$AP$66,0),COUNTIF($AQ$10:$AR$10,"&lt;"&amp;Z34)+1)</f>
        <v>2.9999999999999997E-4</v>
      </c>
      <c r="Z34" s="61">
        <f t="shared" si="10"/>
        <v>0.5</v>
      </c>
      <c r="AA34" s="61">
        <f t="array" ref="AA34">INDEX($AT$11:$AV$66,MATCH($C34&amp;$G34,$AO$11:$AO$66&amp;$AP$11:$AP$66,0),COUNTIF($AT$10:$AV$10,"&lt;"&amp;Z34)+1)</f>
        <v>5.9999999999999995E-4</v>
      </c>
      <c r="AB34" s="111">
        <f t="shared" si="11"/>
        <v>0.45940505919760444</v>
      </c>
      <c r="AC34" s="121">
        <f t="array" ref="AC34">INDEX($AW$11:$BA$66,MATCH($C34&amp;$G34,$AO$11:$AO$66&amp;$AP$11:$AP$66,0),COUNTIF($AW$10:$BA$10,"&lt;"&amp;Z34)+1)</f>
        <v>2.9999999999999997E-4</v>
      </c>
      <c r="AD34" s="62">
        <v>0.49109999999999998</v>
      </c>
      <c r="AE34" s="61">
        <f t="array" ref="AE34">INDEX($AT$11:$AV$66,MATCH($C34&amp;$G34,$AO$11:$AO$66&amp;$AP$11:$AP$66,0),COUNTIF($AT$10:$AV$10,"&lt;"&amp;AD34)+1)</f>
        <v>5.9999999999999995E-4</v>
      </c>
      <c r="AF34" s="111">
        <f t="shared" si="12"/>
        <v>0.46403670613173631</v>
      </c>
      <c r="AG34" s="121">
        <f t="array" ref="AG34">INDEX($AW$11:$BA$66,MATCH($C34&amp;$G34,$AO$11:$AO$66&amp;$AP$11:$AP$66,0),COUNTIF($AW$10:$BA$10,"&lt;"&amp;AD34)+1)</f>
        <v>2.9999999999999997E-4</v>
      </c>
      <c r="AI34" s="67" t="s">
        <v>524</v>
      </c>
      <c r="AJ34" s="59">
        <f t="shared" si="15"/>
        <v>1</v>
      </c>
      <c r="AL34" s="59">
        <v>7</v>
      </c>
      <c r="AM34" s="116">
        <f t="shared" si="14"/>
        <v>0.14285714285714285</v>
      </c>
      <c r="AO34" s="113" t="s">
        <v>497</v>
      </c>
      <c r="AP34" s="113">
        <v>7</v>
      </c>
      <c r="AQ34" s="113">
        <v>4.0000000000000002E-4</v>
      </c>
      <c r="AR34" s="113">
        <v>4.0000000000000002E-4</v>
      </c>
      <c r="AS34" s="113">
        <v>5</v>
      </c>
      <c r="AT34" s="59">
        <v>6.9999999999999999E-4</v>
      </c>
      <c r="AU34" s="59">
        <v>6.9999999999999999E-4</v>
      </c>
      <c r="AV34" s="59">
        <v>1.1000000000000001E-3</v>
      </c>
      <c r="AW34" s="59">
        <v>4.0000000000000002E-4</v>
      </c>
      <c r="AX34" s="59">
        <v>4.0000000000000002E-4</v>
      </c>
      <c r="AY34" s="59">
        <v>5.0000000000000001E-4</v>
      </c>
      <c r="AZ34" s="59">
        <v>5.9999999999999995E-4</v>
      </c>
      <c r="BA34" s="59">
        <v>8.0000000000000004E-4</v>
      </c>
    </row>
    <row r="35" spans="2:53" ht="12.75" customHeight="1" x14ac:dyDescent="0.3">
      <c r="B35" s="81" t="str">
        <f t="shared" si="0"/>
        <v>1/2-28 UNEF</v>
      </c>
      <c r="C35" s="71" t="s">
        <v>592</v>
      </c>
      <c r="D35" s="71"/>
      <c r="E35" s="79" t="s">
        <v>331</v>
      </c>
      <c r="F35" s="82" t="s">
        <v>271</v>
      </c>
      <c r="G35" s="58">
        <v>28</v>
      </c>
      <c r="H35" s="79" t="s">
        <v>519</v>
      </c>
      <c r="I35" s="71" t="s">
        <v>503</v>
      </c>
      <c r="J35" s="71" t="s">
        <v>588</v>
      </c>
      <c r="K35" s="71" t="s">
        <v>600</v>
      </c>
      <c r="L35" s="85">
        <f t="shared" si="13"/>
        <v>12.7</v>
      </c>
      <c r="M35" s="85">
        <f t="shared" si="1"/>
        <v>0.90710000000000002</v>
      </c>
      <c r="N35" s="71">
        <v>60</v>
      </c>
      <c r="O35" s="100">
        <f t="shared" si="2"/>
        <v>12.7</v>
      </c>
      <c r="P35" s="85">
        <f t="shared" si="3"/>
        <v>12.7</v>
      </c>
      <c r="Q35" s="58">
        <f t="shared" si="4"/>
        <v>0</v>
      </c>
      <c r="R35" s="100">
        <f t="shared" si="5"/>
        <v>12.110799999999999</v>
      </c>
      <c r="S35" s="85">
        <f t="shared" si="6"/>
        <v>7.6</v>
      </c>
      <c r="T35" s="58">
        <f t="shared" si="7"/>
        <v>0</v>
      </c>
      <c r="U35" s="58">
        <f t="shared" si="8"/>
        <v>7.6</v>
      </c>
      <c r="V35" s="58">
        <f t="array" ref="V35">INDEX(AS$11:AS$66,MATCH(C35&amp;G35,AO$11:AO$66&amp;AP$11:AP$66,0),0)</f>
        <v>15</v>
      </c>
      <c r="X35" s="120">
        <f t="shared" si="9"/>
        <v>3.5714285714285712E-2</v>
      </c>
      <c r="Y35" s="61">
        <f t="array" ref="Y35">INDEX($AQ$11:$AR$66,MATCH($C35&amp;$G35,$AO$11:$AO$66&amp;$AP$11:$AP$66,0),COUNTIF($AQ$10:$AR$10,"&lt;"&amp;Z35)+1)</f>
        <v>2.9999999999999997E-4</v>
      </c>
      <c r="Z35" s="61">
        <f t="shared" si="10"/>
        <v>0.5</v>
      </c>
      <c r="AA35" s="61">
        <f t="array" ref="AA35">INDEX($AT$11:$AV$66,MATCH($C35&amp;$G35,$AO$11:$AO$66&amp;$AP$11:$AP$66,0),COUNTIF($AT$10:$AV$10,"&lt;"&amp;Z35)+1)</f>
        <v>5.0000000000000001E-4</v>
      </c>
      <c r="AB35" s="111">
        <f t="shared" si="11"/>
        <v>0.47680289097005968</v>
      </c>
      <c r="AC35" s="121">
        <f t="array" ref="AC35">INDEX($AW$11:$BA$66,MATCH($C35&amp;$G35,$AO$11:$AO$66&amp;$AP$11:$AP$66,0),COUNTIF($AW$10:$BA$10,"&lt;"&amp;Z35)+1)</f>
        <v>2.9999999999999997E-4</v>
      </c>
      <c r="AD35" s="62">
        <v>0.49709999999999999</v>
      </c>
      <c r="AE35" s="61">
        <f t="array" ref="AE35">INDEX($AT$11:$AV$66,MATCH($C35&amp;$G35,$AO$11:$AO$66&amp;$AP$11:$AP$66,0),COUNTIF($AT$10:$AV$10,"&lt;"&amp;AD35)+1)</f>
        <v>5.0000000000000001E-4</v>
      </c>
      <c r="AF35" s="111">
        <f t="shared" si="12"/>
        <v>0.48163526064670642</v>
      </c>
      <c r="AG35" s="121">
        <f t="array" ref="AG35">INDEX($AW$11:$BA$66,MATCH($C35&amp;$G35,$AO$11:$AO$66&amp;$AP$11:$AP$66,0),COUNTIF($AW$10:$BA$10,"&lt;"&amp;AD35)+1)</f>
        <v>2.9999999999999997E-4</v>
      </c>
      <c r="AI35" s="67" t="s">
        <v>525</v>
      </c>
      <c r="AJ35" s="59">
        <f t="shared" si="15"/>
        <v>1.0625</v>
      </c>
      <c r="AL35" s="59">
        <v>6</v>
      </c>
      <c r="AM35" s="116">
        <f t="shared" si="14"/>
        <v>0.16666666666666666</v>
      </c>
      <c r="AO35" s="113" t="s">
        <v>497</v>
      </c>
      <c r="AP35" s="113">
        <v>6</v>
      </c>
      <c r="AQ35" s="113">
        <v>4.0000000000000002E-4</v>
      </c>
      <c r="AR35" s="113">
        <v>4.0000000000000002E-4</v>
      </c>
      <c r="AS35" s="113">
        <v>5</v>
      </c>
      <c r="AT35" s="59">
        <v>8.0000000000000004E-4</v>
      </c>
      <c r="AU35" s="59">
        <v>8.0000000000000004E-4</v>
      </c>
      <c r="AV35" s="59">
        <v>1.2999999999999999E-3</v>
      </c>
      <c r="AW35" s="59">
        <v>4.0000000000000002E-4</v>
      </c>
      <c r="AX35" s="59">
        <v>4.0000000000000002E-4</v>
      </c>
      <c r="AY35" s="59">
        <v>5.0000000000000001E-4</v>
      </c>
      <c r="AZ35" s="59">
        <v>5.9999999999999995E-4</v>
      </c>
      <c r="BA35" s="59">
        <v>8.0000000000000004E-4</v>
      </c>
    </row>
    <row r="36" spans="2:53" ht="12.75" customHeight="1" x14ac:dyDescent="0.3">
      <c r="B36" s="81" t="str">
        <f t="shared" si="0"/>
        <v>1/2-28 UNEF</v>
      </c>
      <c r="C36" s="71" t="s">
        <v>592</v>
      </c>
      <c r="D36" s="71"/>
      <c r="E36" s="79" t="s">
        <v>331</v>
      </c>
      <c r="F36" s="82" t="s">
        <v>271</v>
      </c>
      <c r="G36" s="58">
        <v>28</v>
      </c>
      <c r="H36" s="79" t="s">
        <v>519</v>
      </c>
      <c r="I36" s="71" t="s">
        <v>507</v>
      </c>
      <c r="J36" s="71" t="s">
        <v>588</v>
      </c>
      <c r="K36" s="71" t="s">
        <v>600</v>
      </c>
      <c r="L36" s="85">
        <f t="shared" si="13"/>
        <v>12.7</v>
      </c>
      <c r="M36" s="85">
        <f t="shared" si="1"/>
        <v>0.90710000000000002</v>
      </c>
      <c r="N36" s="71">
        <v>60</v>
      </c>
      <c r="O36" s="100">
        <f t="shared" si="2"/>
        <v>12.7</v>
      </c>
      <c r="P36" s="85">
        <f t="shared" si="3"/>
        <v>12.7</v>
      </c>
      <c r="Q36" s="58">
        <f t="shared" si="4"/>
        <v>0</v>
      </c>
      <c r="R36" s="100">
        <f t="shared" si="5"/>
        <v>12.110799999999999</v>
      </c>
      <c r="S36" s="85">
        <f t="shared" si="6"/>
        <v>7.6</v>
      </c>
      <c r="T36" s="58">
        <f t="shared" si="7"/>
        <v>0</v>
      </c>
      <c r="U36" s="58">
        <f t="shared" si="8"/>
        <v>7.6</v>
      </c>
      <c r="V36" s="58">
        <f t="array" ref="V36">INDEX(AS$11:AS$66,MATCH(C36&amp;G36,AO$11:AO$66&amp;AP$11:AP$66,0),0)</f>
        <v>15</v>
      </c>
      <c r="X36" s="120">
        <f t="shared" si="9"/>
        <v>3.5714285714285712E-2</v>
      </c>
      <c r="Y36" s="61">
        <f t="array" ref="Y36">INDEX($AQ$11:$AR$66,MATCH($C36&amp;$G36,$AO$11:$AO$66&amp;$AP$11:$AP$66,0),COUNTIF($AQ$10:$AR$10,"&lt;"&amp;Z36)+1)</f>
        <v>2.9999999999999997E-4</v>
      </c>
      <c r="Z36" s="61">
        <f t="shared" si="10"/>
        <v>0.5</v>
      </c>
      <c r="AA36" s="61">
        <f t="array" ref="AA36">INDEX($AT$11:$AV$66,MATCH($C36&amp;$G36,$AO$11:$AO$66&amp;$AP$11:$AP$66,0),COUNTIF($AT$10:$AV$10,"&lt;"&amp;Z36)+1)</f>
        <v>5.0000000000000001E-4</v>
      </c>
      <c r="AB36" s="111">
        <f t="shared" si="11"/>
        <v>0.47680289097005968</v>
      </c>
      <c r="AC36" s="121">
        <f t="array" ref="AC36">INDEX($AW$11:$BA$66,MATCH($C36&amp;$G36,$AO$11:$AO$66&amp;$AP$11:$AP$66,0),COUNTIF($AW$10:$BA$10,"&lt;"&amp;Z36)+1)</f>
        <v>2.9999999999999997E-4</v>
      </c>
      <c r="AD36" s="62">
        <v>0.49590000000000001</v>
      </c>
      <c r="AE36" s="61">
        <f t="array" ref="AE36">INDEX($AT$11:$AV$66,MATCH($C36&amp;$G36,$AO$11:$AO$66&amp;$AP$11:$AP$66,0),COUNTIF($AT$10:$AV$10,"&lt;"&amp;AD36)+1)</f>
        <v>5.0000000000000001E-4</v>
      </c>
      <c r="AF36" s="111">
        <f t="shared" si="12"/>
        <v>0.48043526064670644</v>
      </c>
      <c r="AG36" s="121">
        <f t="array" ref="AG36">INDEX($AW$11:$BA$66,MATCH($C36&amp;$G36,$AO$11:$AO$66&amp;$AP$11:$AP$66,0),COUNTIF($AW$10:$BA$10,"&lt;"&amp;AD36)+1)</f>
        <v>2.9999999999999997E-4</v>
      </c>
      <c r="AI36" s="67" t="s">
        <v>526</v>
      </c>
      <c r="AJ36" s="59">
        <f t="shared" si="15"/>
        <v>1.125</v>
      </c>
      <c r="AL36" s="59">
        <v>5</v>
      </c>
      <c r="AM36" s="116">
        <f t="shared" si="14"/>
        <v>0.2</v>
      </c>
      <c r="AO36" s="113" t="s">
        <v>497</v>
      </c>
      <c r="AP36" s="113">
        <v>5</v>
      </c>
      <c r="AQ36" s="113">
        <v>4.0000000000000002E-4</v>
      </c>
      <c r="AR36" s="113">
        <v>4.0000000000000002E-4</v>
      </c>
      <c r="AS36" s="113">
        <v>5</v>
      </c>
      <c r="AT36" s="59">
        <v>8.0000000000000004E-4</v>
      </c>
      <c r="AU36" s="59">
        <v>8.0000000000000004E-4</v>
      </c>
      <c r="AV36" s="59">
        <v>1.2999999999999999E-3</v>
      </c>
      <c r="AW36" s="59" t="s">
        <v>131</v>
      </c>
      <c r="AX36" s="59" t="s">
        <v>500</v>
      </c>
      <c r="AY36" s="59">
        <v>5.0000000000000001E-4</v>
      </c>
      <c r="AZ36" s="59">
        <v>5.9999999999999995E-4</v>
      </c>
      <c r="BA36" s="59">
        <v>8.0000000000000004E-4</v>
      </c>
    </row>
    <row r="37" spans="2:53" ht="12.75" customHeight="1" x14ac:dyDescent="0.3">
      <c r="B37" s="81" t="str">
        <f t="shared" si="0"/>
        <v>1/2-32 UN</v>
      </c>
      <c r="C37" s="71" t="s">
        <v>592</v>
      </c>
      <c r="D37" s="71"/>
      <c r="E37" s="79" t="s">
        <v>353</v>
      </c>
      <c r="F37" s="82" t="s">
        <v>271</v>
      </c>
      <c r="G37" s="58">
        <v>32</v>
      </c>
      <c r="H37" s="79" t="s">
        <v>519</v>
      </c>
      <c r="I37" s="71" t="s">
        <v>503</v>
      </c>
      <c r="J37" s="71" t="s">
        <v>588</v>
      </c>
      <c r="K37" s="71" t="s">
        <v>600</v>
      </c>
      <c r="L37" s="85">
        <f t="shared" si="13"/>
        <v>12.7</v>
      </c>
      <c r="M37" s="85">
        <f t="shared" si="1"/>
        <v>0.79379999999999995</v>
      </c>
      <c r="N37" s="71">
        <v>60</v>
      </c>
      <c r="O37" s="100">
        <f t="shared" si="2"/>
        <v>12.7</v>
      </c>
      <c r="P37" s="85">
        <f t="shared" si="3"/>
        <v>12.7</v>
      </c>
      <c r="Q37" s="58">
        <f t="shared" si="4"/>
        <v>0</v>
      </c>
      <c r="R37" s="100">
        <f t="shared" si="5"/>
        <v>12.1844</v>
      </c>
      <c r="S37" s="85">
        <f t="shared" si="6"/>
        <v>7.6</v>
      </c>
      <c r="T37" s="58">
        <f t="shared" si="7"/>
        <v>0</v>
      </c>
      <c r="U37" s="58">
        <f t="shared" si="8"/>
        <v>7.6</v>
      </c>
      <c r="V37" s="58">
        <f t="array" ref="V37">INDEX(AS$11:AS$66,MATCH(C37&amp;G37,AO$11:AO$66&amp;AP$11:AP$66,0),0)</f>
        <v>15</v>
      </c>
      <c r="X37" s="120">
        <f t="shared" si="9"/>
        <v>3.125E-2</v>
      </c>
      <c r="Y37" s="61">
        <f t="array" ref="Y37">INDEX($AQ$11:$AR$66,MATCH($C37&amp;$G37,$AO$11:$AO$66&amp;$AP$11:$AP$66,0),COUNTIF($AQ$10:$AR$10,"&lt;"&amp;Z37)+1)</f>
        <v>2.9999999999999997E-4</v>
      </c>
      <c r="Z37" s="61">
        <f t="shared" si="10"/>
        <v>0.5</v>
      </c>
      <c r="AA37" s="61">
        <f t="array" ref="AA37">INDEX($AT$11:$AV$66,MATCH($C37&amp;$G37,$AO$11:$AO$66&amp;$AP$11:$AP$66,0),COUNTIF($AT$10:$AV$10,"&lt;"&amp;Z37)+1)</f>
        <v>5.0000000000000001E-4</v>
      </c>
      <c r="AB37" s="111">
        <f t="shared" si="11"/>
        <v>0.47970252959880222</v>
      </c>
      <c r="AC37" s="121">
        <f t="array" ref="AC37">INDEX($AW$11:$BA$66,MATCH($C37&amp;$G37,$AO$11:$AO$66&amp;$AP$11:$AP$66,0),COUNTIF($AW$10:$BA$10,"&lt;"&amp;Z37)+1)</f>
        <v>2.9999999999999997E-4</v>
      </c>
      <c r="AD37" s="62">
        <v>0.49769999999999998</v>
      </c>
      <c r="AE37" s="61">
        <f t="array" ref="AE37">INDEX($AT$11:$AV$66,MATCH($C37&amp;$G37,$AO$11:$AO$66&amp;$AP$11:$AP$66,0),COUNTIF($AT$10:$AV$10,"&lt;"&amp;AD37)+1)</f>
        <v>5.0000000000000001E-4</v>
      </c>
      <c r="AF37" s="111">
        <f t="shared" si="12"/>
        <v>0.48416835306586814</v>
      </c>
      <c r="AG37" s="121">
        <f t="array" ref="AG37">INDEX($AW$11:$BA$66,MATCH($C37&amp;$G37,$AO$11:$AO$66&amp;$AP$11:$AP$66,0),COUNTIF($AW$10:$BA$10,"&lt;"&amp;AD37)+1)</f>
        <v>2.9999999999999997E-4</v>
      </c>
      <c r="AI37" s="67" t="s">
        <v>527</v>
      </c>
      <c r="AJ37" s="59">
        <f t="shared" si="15"/>
        <v>1.1875</v>
      </c>
      <c r="AL37" s="110">
        <v>4.5</v>
      </c>
      <c r="AM37" s="116">
        <f t="shared" si="14"/>
        <v>0.22222222222222221</v>
      </c>
      <c r="AO37" s="113" t="s">
        <v>497</v>
      </c>
      <c r="AP37" s="119">
        <v>4.5</v>
      </c>
      <c r="AQ37" s="113">
        <v>4.0000000000000002E-4</v>
      </c>
      <c r="AR37" s="113">
        <v>4.0000000000000002E-4</v>
      </c>
      <c r="AS37" s="113">
        <v>5</v>
      </c>
      <c r="AT37" s="59">
        <v>8.0000000000000004E-4</v>
      </c>
      <c r="AU37" s="59">
        <v>8.0000000000000004E-4</v>
      </c>
      <c r="AV37" s="59">
        <v>1.2999999999999999E-3</v>
      </c>
      <c r="AW37" s="59" t="s">
        <v>131</v>
      </c>
      <c r="AX37" s="59" t="s">
        <v>500</v>
      </c>
      <c r="AY37" s="59">
        <v>5.0000000000000001E-4</v>
      </c>
      <c r="AZ37" s="59">
        <v>5.9999999999999995E-4</v>
      </c>
      <c r="BA37" s="59">
        <v>8.0000000000000004E-4</v>
      </c>
    </row>
    <row r="38" spans="2:53" ht="12.75" customHeight="1" x14ac:dyDescent="0.3">
      <c r="B38" s="81" t="str">
        <f t="shared" si="0"/>
        <v>1/2-32 UN</v>
      </c>
      <c r="C38" s="71" t="s">
        <v>592</v>
      </c>
      <c r="D38" s="71"/>
      <c r="E38" s="79" t="s">
        <v>353</v>
      </c>
      <c r="F38" s="82" t="s">
        <v>271</v>
      </c>
      <c r="G38" s="58">
        <v>32</v>
      </c>
      <c r="H38" s="79" t="s">
        <v>519</v>
      </c>
      <c r="I38" s="71" t="s">
        <v>507</v>
      </c>
      <c r="J38" s="71" t="s">
        <v>588</v>
      </c>
      <c r="K38" s="71" t="s">
        <v>600</v>
      </c>
      <c r="L38" s="85">
        <f t="shared" si="13"/>
        <v>12.7</v>
      </c>
      <c r="M38" s="85">
        <f t="shared" si="1"/>
        <v>0.79379999999999995</v>
      </c>
      <c r="N38" s="71">
        <v>60</v>
      </c>
      <c r="O38" s="100">
        <f t="shared" si="2"/>
        <v>12.7</v>
      </c>
      <c r="P38" s="85">
        <f t="shared" si="3"/>
        <v>12.7</v>
      </c>
      <c r="Q38" s="58">
        <f t="shared" si="4"/>
        <v>0</v>
      </c>
      <c r="R38" s="100">
        <f t="shared" si="5"/>
        <v>12.1844</v>
      </c>
      <c r="S38" s="85">
        <f t="shared" si="6"/>
        <v>7.6</v>
      </c>
      <c r="T38" s="58">
        <f t="shared" si="7"/>
        <v>0</v>
      </c>
      <c r="U38" s="58">
        <f t="shared" si="8"/>
        <v>7.6</v>
      </c>
      <c r="V38" s="58">
        <f t="array" ref="V38">INDEX(AS$11:AS$66,MATCH(C38&amp;G38,AO$11:AO$66&amp;AP$11:AP$66,0),0)</f>
        <v>15</v>
      </c>
      <c r="X38" s="120">
        <f t="shared" si="9"/>
        <v>3.125E-2</v>
      </c>
      <c r="Y38" s="61">
        <f t="array" ref="Y38">INDEX($AQ$11:$AR$66,MATCH($C38&amp;$G38,$AO$11:$AO$66&amp;$AP$11:$AP$66,0),COUNTIF($AQ$10:$AR$10,"&lt;"&amp;Z38)+1)</f>
        <v>2.9999999999999997E-4</v>
      </c>
      <c r="Z38" s="61">
        <f t="shared" si="10"/>
        <v>0.5</v>
      </c>
      <c r="AA38" s="61">
        <f t="array" ref="AA38">INDEX($AT$11:$AV$66,MATCH($C38&amp;$G38,$AO$11:$AO$66&amp;$AP$11:$AP$66,0),COUNTIF($AT$10:$AV$10,"&lt;"&amp;Z38)+1)</f>
        <v>5.0000000000000001E-4</v>
      </c>
      <c r="AB38" s="111">
        <f t="shared" si="11"/>
        <v>0.47970252959880222</v>
      </c>
      <c r="AC38" s="121">
        <f t="array" ref="AC38">INDEX($AW$11:$BA$66,MATCH($C38&amp;$G38,$AO$11:$AO$66&amp;$AP$11:$AP$66,0),COUNTIF($AW$10:$BA$10,"&lt;"&amp;Z38)+1)</f>
        <v>2.9999999999999997E-4</v>
      </c>
      <c r="AD38" s="62">
        <v>0.49659999999999999</v>
      </c>
      <c r="AE38" s="61">
        <f t="array" ref="AE38">INDEX($AT$11:$AV$66,MATCH($C38&amp;$G38,$AO$11:$AO$66&amp;$AP$11:$AP$66,0),COUNTIF($AT$10:$AV$10,"&lt;"&amp;AD38)+1)</f>
        <v>5.0000000000000001E-4</v>
      </c>
      <c r="AF38" s="111">
        <f t="shared" si="12"/>
        <v>0.48306835306586815</v>
      </c>
      <c r="AG38" s="121">
        <f t="array" ref="AG38">INDEX($AW$11:$BA$66,MATCH($C38&amp;$G38,$AO$11:$AO$66&amp;$AP$11:$AP$66,0),COUNTIF($AW$10:$BA$10,"&lt;"&amp;AD38)+1)</f>
        <v>2.9999999999999997E-4</v>
      </c>
      <c r="AI38" s="67" t="s">
        <v>528</v>
      </c>
      <c r="AJ38" s="59">
        <f t="shared" si="15"/>
        <v>1.25</v>
      </c>
      <c r="AL38" s="59">
        <v>4</v>
      </c>
      <c r="AM38" s="116">
        <f t="shared" si="14"/>
        <v>0.25</v>
      </c>
      <c r="AO38" s="113" t="s">
        <v>497</v>
      </c>
      <c r="AP38" s="113">
        <v>4</v>
      </c>
      <c r="AQ38" s="113">
        <v>4.0000000000000002E-4</v>
      </c>
      <c r="AR38" s="113">
        <v>4.0000000000000002E-4</v>
      </c>
      <c r="AS38" s="113">
        <v>5</v>
      </c>
      <c r="AT38" s="59">
        <v>8.9999999999999998E-4</v>
      </c>
      <c r="AU38" s="59">
        <v>8.9999999999999998E-4</v>
      </c>
      <c r="AV38" s="59">
        <v>1.5E-3</v>
      </c>
      <c r="AW38" s="59" t="s">
        <v>131</v>
      </c>
      <c r="AX38" s="59" t="s">
        <v>500</v>
      </c>
      <c r="AY38" s="59">
        <v>5.0000000000000001E-4</v>
      </c>
      <c r="AZ38" s="59">
        <v>5.9999999999999995E-4</v>
      </c>
      <c r="BA38" s="59">
        <v>8.0000000000000004E-4</v>
      </c>
    </row>
    <row r="39" spans="2:53" ht="12.75" customHeight="1" x14ac:dyDescent="0.3">
      <c r="B39" s="81" t="str">
        <f t="shared" si="0"/>
        <v>9/16-16 UN</v>
      </c>
      <c r="C39" s="71" t="s">
        <v>592</v>
      </c>
      <c r="D39" s="71"/>
      <c r="E39" s="79" t="s">
        <v>353</v>
      </c>
      <c r="F39" s="82" t="s">
        <v>375</v>
      </c>
      <c r="G39" s="58">
        <v>16</v>
      </c>
      <c r="H39" s="79" t="s">
        <v>519</v>
      </c>
      <c r="I39" s="71" t="s">
        <v>503</v>
      </c>
      <c r="J39" s="71" t="s">
        <v>588</v>
      </c>
      <c r="K39" s="71" t="s">
        <v>600</v>
      </c>
      <c r="L39" s="85">
        <f t="shared" si="13"/>
        <v>14.2875</v>
      </c>
      <c r="M39" s="85">
        <f t="shared" si="1"/>
        <v>1.5874999999999999</v>
      </c>
      <c r="N39" s="71">
        <v>60</v>
      </c>
      <c r="O39" s="100">
        <f t="shared" si="2"/>
        <v>14.2875</v>
      </c>
      <c r="P39" s="85">
        <f t="shared" si="3"/>
        <v>15.2</v>
      </c>
      <c r="Q39" s="58">
        <f t="shared" si="4"/>
        <v>0</v>
      </c>
      <c r="R39" s="100">
        <f t="shared" si="5"/>
        <v>13.256399999999999</v>
      </c>
      <c r="S39" s="85">
        <f t="shared" si="6"/>
        <v>7.6</v>
      </c>
      <c r="T39" s="58">
        <f t="shared" si="7"/>
        <v>0</v>
      </c>
      <c r="U39" s="58">
        <f t="shared" si="8"/>
        <v>7.6</v>
      </c>
      <c r="V39" s="58">
        <f t="array" ref="V39">INDEX(AS$11:AS$66,MATCH(C39&amp;G39,AO$11:AO$66&amp;AP$11:AP$66,0),0)</f>
        <v>10</v>
      </c>
      <c r="X39" s="120">
        <f t="shared" si="9"/>
        <v>6.25E-2</v>
      </c>
      <c r="Y39" s="61">
        <f t="array" ref="Y39">INDEX($AQ$11:$AR$66,MATCH($C39&amp;$G39,$AO$11:$AO$66&amp;$AP$11:$AP$66,0),COUNTIF($AQ$10:$AR$10,"&lt;"&amp;Z39)+1)</f>
        <v>2.9999999999999997E-4</v>
      </c>
      <c r="Z39" s="61">
        <f t="shared" si="10"/>
        <v>0.5625</v>
      </c>
      <c r="AA39" s="61">
        <f t="array" ref="AA39">INDEX($AT$11:$AV$66,MATCH($C39&amp;$G39,$AO$11:$AO$66&amp;$AP$11:$AP$66,0),COUNTIF($AT$10:$AV$10,"&lt;"&amp;Z39)+1)</f>
        <v>5.9999999999999995E-4</v>
      </c>
      <c r="AB39" s="111">
        <f t="shared" si="11"/>
        <v>0.52190505919760444</v>
      </c>
      <c r="AC39" s="121">
        <f t="array" ref="AC39">INDEX($AW$11:$BA$66,MATCH($C39&amp;$G39,$AO$11:$AO$66&amp;$AP$11:$AP$66,0),COUNTIF($AW$10:$BA$10,"&lt;"&amp;Z39)+1)</f>
        <v>2.9999999999999997E-4</v>
      </c>
      <c r="AD39" s="62">
        <v>0.55510000000000004</v>
      </c>
      <c r="AE39" s="61">
        <f t="array" ref="AE39">INDEX($AT$11:$AV$66,MATCH($C39&amp;$G39,$AO$11:$AO$66&amp;$AP$11:$AP$66,0),COUNTIF($AT$10:$AV$10,"&lt;"&amp;AD39)+1)</f>
        <v>5.9999999999999995E-4</v>
      </c>
      <c r="AF39" s="111">
        <f t="shared" si="12"/>
        <v>0.52803670613173637</v>
      </c>
      <c r="AG39" s="121">
        <f t="array" ref="AG39">INDEX($AW$11:$BA$66,MATCH($C39&amp;$G39,$AO$11:$AO$66&amp;$AP$11:$AP$66,0),COUNTIF($AW$10:$BA$10,"&lt;"&amp;AD39)+1)</f>
        <v>2.9999999999999997E-4</v>
      </c>
      <c r="AI39" s="67" t="s">
        <v>529</v>
      </c>
      <c r="AJ39" s="59">
        <f t="shared" si="15"/>
        <v>1.3125</v>
      </c>
      <c r="AO39" s="113" t="s">
        <v>498</v>
      </c>
      <c r="AP39" s="113">
        <v>80</v>
      </c>
      <c r="AQ39" s="113">
        <v>1E-4</v>
      </c>
      <c r="AR39" s="113">
        <v>1.4999999999999999E-4</v>
      </c>
      <c r="AS39" s="113">
        <v>20</v>
      </c>
      <c r="AT39" s="59">
        <v>2.9999999999999997E-4</v>
      </c>
      <c r="AU39" s="59">
        <v>2.9999999999999997E-4</v>
      </c>
      <c r="AV39" s="59" t="s">
        <v>500</v>
      </c>
      <c r="AW39" s="59">
        <v>1E-4</v>
      </c>
      <c r="AX39" s="59">
        <v>1.4999999999999999E-4</v>
      </c>
      <c r="AY39" s="59" t="s">
        <v>500</v>
      </c>
      <c r="AZ39" s="59" t="s">
        <v>500</v>
      </c>
      <c r="BA39" s="59" t="s">
        <v>500</v>
      </c>
    </row>
    <row r="40" spans="2:53" ht="12.75" customHeight="1" x14ac:dyDescent="0.3">
      <c r="B40" s="81" t="str">
        <f t="shared" si="0"/>
        <v>9/16-16 UN</v>
      </c>
      <c r="C40" s="71" t="s">
        <v>592</v>
      </c>
      <c r="D40" s="71"/>
      <c r="E40" s="79" t="s">
        <v>353</v>
      </c>
      <c r="F40" s="82" t="s">
        <v>375</v>
      </c>
      <c r="G40" s="58">
        <v>16</v>
      </c>
      <c r="H40" s="79" t="s">
        <v>519</v>
      </c>
      <c r="I40" s="71" t="s">
        <v>507</v>
      </c>
      <c r="J40" s="71" t="s">
        <v>588</v>
      </c>
      <c r="K40" s="71" t="s">
        <v>600</v>
      </c>
      <c r="L40" s="85">
        <f t="shared" si="13"/>
        <v>14.2875</v>
      </c>
      <c r="M40" s="85">
        <f t="shared" si="1"/>
        <v>1.5874999999999999</v>
      </c>
      <c r="N40" s="71">
        <v>60</v>
      </c>
      <c r="O40" s="100">
        <f t="shared" si="2"/>
        <v>14.2875</v>
      </c>
      <c r="P40" s="85">
        <f t="shared" si="3"/>
        <v>15.2</v>
      </c>
      <c r="Q40" s="58">
        <f t="shared" si="4"/>
        <v>0</v>
      </c>
      <c r="R40" s="100">
        <f t="shared" si="5"/>
        <v>13.256399999999999</v>
      </c>
      <c r="S40" s="85">
        <f t="shared" si="6"/>
        <v>7.6</v>
      </c>
      <c r="T40" s="58">
        <f t="shared" si="7"/>
        <v>0</v>
      </c>
      <c r="U40" s="58">
        <f t="shared" si="8"/>
        <v>7.6</v>
      </c>
      <c r="V40" s="58">
        <f t="array" ref="V40">INDEX(AS$11:AS$66,MATCH(C40&amp;G40,AO$11:AO$66&amp;AP$11:AP$66,0),0)</f>
        <v>10</v>
      </c>
      <c r="X40" s="120">
        <f t="shared" si="9"/>
        <v>6.25E-2</v>
      </c>
      <c r="Y40" s="61">
        <f t="array" ref="Y40">INDEX($AQ$11:$AR$66,MATCH($C40&amp;$G40,$AO$11:$AO$66&amp;$AP$11:$AP$66,0),COUNTIF($AQ$10:$AR$10,"&lt;"&amp;Z40)+1)</f>
        <v>2.9999999999999997E-4</v>
      </c>
      <c r="Z40" s="61">
        <f t="shared" si="10"/>
        <v>0.5625</v>
      </c>
      <c r="AA40" s="61">
        <f t="array" ref="AA40">INDEX($AT$11:$AV$66,MATCH($C40&amp;$G40,$AO$11:$AO$66&amp;$AP$11:$AP$66,0),COUNTIF($AT$10:$AV$10,"&lt;"&amp;Z40)+1)</f>
        <v>5.9999999999999995E-4</v>
      </c>
      <c r="AB40" s="111">
        <f t="shared" si="11"/>
        <v>0.52190505919760444</v>
      </c>
      <c r="AC40" s="121">
        <f t="array" ref="AC40">INDEX($AW$11:$BA$66,MATCH($C40&amp;$G40,$AO$11:$AO$66&amp;$AP$11:$AP$66,0),COUNTIF($AW$10:$BA$10,"&lt;"&amp;Z40)+1)</f>
        <v>2.9999999999999997E-4</v>
      </c>
      <c r="AD40" s="62">
        <v>0.55359999999999998</v>
      </c>
      <c r="AE40" s="61">
        <f t="array" ref="AE40">INDEX($AT$11:$AV$66,MATCH($C40&amp;$G40,$AO$11:$AO$66&amp;$AP$11:$AP$66,0),COUNTIF($AT$10:$AV$10,"&lt;"&amp;AD40)+1)</f>
        <v>5.9999999999999995E-4</v>
      </c>
      <c r="AF40" s="111">
        <f t="shared" si="12"/>
        <v>0.52653670613173631</v>
      </c>
      <c r="AG40" s="121">
        <f t="array" ref="AG40">INDEX($AW$11:$BA$66,MATCH($C40&amp;$G40,$AO$11:$AO$66&amp;$AP$11:$AP$66,0),COUNTIF($AW$10:$BA$10,"&lt;"&amp;AD40)+1)</f>
        <v>2.9999999999999997E-4</v>
      </c>
      <c r="AI40" s="67" t="s">
        <v>530</v>
      </c>
      <c r="AJ40" s="59">
        <f t="shared" si="15"/>
        <v>1.375</v>
      </c>
      <c r="AO40" s="113" t="s">
        <v>498</v>
      </c>
      <c r="AP40" s="113">
        <v>72</v>
      </c>
      <c r="AQ40" s="113">
        <v>1E-4</v>
      </c>
      <c r="AR40" s="113">
        <v>1.4999999999999999E-4</v>
      </c>
      <c r="AS40" s="113">
        <v>20</v>
      </c>
      <c r="AT40" s="59">
        <v>2.9999999999999997E-4</v>
      </c>
      <c r="AU40" s="59">
        <v>2.9999999999999997E-4</v>
      </c>
      <c r="AV40" s="59" t="s">
        <v>500</v>
      </c>
      <c r="AW40" s="59">
        <v>1E-4</v>
      </c>
      <c r="AX40" s="59">
        <v>1.4999999999999999E-4</v>
      </c>
      <c r="AY40" s="59" t="s">
        <v>500</v>
      </c>
      <c r="AZ40" s="59" t="s">
        <v>500</v>
      </c>
      <c r="BA40" s="59" t="s">
        <v>500</v>
      </c>
    </row>
    <row r="41" spans="2:53" ht="12.75" customHeight="1" x14ac:dyDescent="0.3">
      <c r="B41" s="81" t="str">
        <f t="shared" si="0"/>
        <v>9/16-20 UN</v>
      </c>
      <c r="C41" s="71" t="s">
        <v>592</v>
      </c>
      <c r="D41" s="71"/>
      <c r="E41" s="79" t="s">
        <v>353</v>
      </c>
      <c r="F41" s="82" t="s">
        <v>375</v>
      </c>
      <c r="G41" s="58">
        <v>20</v>
      </c>
      <c r="H41" s="79" t="s">
        <v>519</v>
      </c>
      <c r="I41" s="71" t="s">
        <v>503</v>
      </c>
      <c r="J41" s="71" t="s">
        <v>588</v>
      </c>
      <c r="K41" s="71" t="s">
        <v>600</v>
      </c>
      <c r="L41" s="85">
        <f t="shared" si="13"/>
        <v>14.2875</v>
      </c>
      <c r="M41" s="85">
        <f t="shared" si="1"/>
        <v>1.27</v>
      </c>
      <c r="N41" s="71">
        <v>60</v>
      </c>
      <c r="O41" s="100">
        <f t="shared" si="2"/>
        <v>14.2875</v>
      </c>
      <c r="P41" s="85">
        <f t="shared" si="3"/>
        <v>12.7</v>
      </c>
      <c r="Q41" s="58">
        <f t="shared" si="4"/>
        <v>0</v>
      </c>
      <c r="R41" s="100">
        <f t="shared" si="5"/>
        <v>13.4626</v>
      </c>
      <c r="S41" s="85">
        <f t="shared" si="6"/>
        <v>7.6</v>
      </c>
      <c r="T41" s="58">
        <f t="shared" si="7"/>
        <v>0</v>
      </c>
      <c r="U41" s="58">
        <f t="shared" si="8"/>
        <v>7.6</v>
      </c>
      <c r="V41" s="58">
        <f t="array" ref="V41">INDEX(AS$11:AS$66,MATCH(C41&amp;G41,AO$11:AO$66&amp;AP$11:AP$66,0),0)</f>
        <v>15</v>
      </c>
      <c r="X41" s="120">
        <f t="shared" si="9"/>
        <v>0.05</v>
      </c>
      <c r="Y41" s="61">
        <f t="array" ref="Y41">INDEX($AQ$11:$AR$66,MATCH($C41&amp;$G41,$AO$11:$AO$66&amp;$AP$11:$AP$66,0),COUNTIF($AQ$10:$AR$10,"&lt;"&amp;Z41)+1)</f>
        <v>2.9999999999999997E-4</v>
      </c>
      <c r="Z41" s="61">
        <f t="shared" si="10"/>
        <v>0.5625</v>
      </c>
      <c r="AA41" s="61">
        <f t="array" ref="AA41">INDEX($AT$11:$AV$66,MATCH($C41&amp;$G41,$AO$11:$AO$66&amp;$AP$11:$AP$66,0),COUNTIF($AT$10:$AV$10,"&lt;"&amp;Z41)+1)</f>
        <v>5.0000000000000001E-4</v>
      </c>
      <c r="AB41" s="111">
        <f t="shared" si="11"/>
        <v>0.53002404735808351</v>
      </c>
      <c r="AC41" s="121">
        <f t="array" ref="AC41">INDEX($AW$11:$BA$66,MATCH($C41&amp;$G41,$AO$11:$AO$66&amp;$AP$11:$AP$66,0),COUNTIF($AW$10:$BA$10,"&lt;"&amp;Z41)+1)</f>
        <v>2.9999999999999997E-4</v>
      </c>
      <c r="AD41" s="62">
        <v>0.55720000000000003</v>
      </c>
      <c r="AE41" s="61">
        <f t="array" ref="AE41">INDEX($AT$11:$AV$66,MATCH($C41&amp;$G41,$AO$11:$AO$66&amp;$AP$11:$AP$66,0),COUNTIF($AT$10:$AV$10,"&lt;"&amp;AD41)+1)</f>
        <v>5.0000000000000001E-4</v>
      </c>
      <c r="AF41" s="111">
        <f t="shared" si="12"/>
        <v>0.53554936490538907</v>
      </c>
      <c r="AG41" s="121">
        <f t="array" ref="AG41">INDEX($AW$11:$BA$66,MATCH($C41&amp;$G41,$AO$11:$AO$66&amp;$AP$11:$AP$66,0),COUNTIF($AW$10:$BA$10,"&lt;"&amp;AD41)+1)</f>
        <v>2.9999999999999997E-4</v>
      </c>
      <c r="AI41" s="67" t="s">
        <v>531</v>
      </c>
      <c r="AJ41" s="59">
        <f t="shared" si="15"/>
        <v>1.4375</v>
      </c>
      <c r="AO41" s="113" t="s">
        <v>498</v>
      </c>
      <c r="AP41" s="113">
        <v>64</v>
      </c>
      <c r="AQ41" s="113">
        <v>1E-4</v>
      </c>
      <c r="AR41" s="113">
        <v>1.4999999999999999E-4</v>
      </c>
      <c r="AS41" s="113">
        <v>20</v>
      </c>
      <c r="AT41" s="59">
        <v>2.9999999999999997E-4</v>
      </c>
      <c r="AU41" s="59">
        <v>4.0000000000000002E-4</v>
      </c>
      <c r="AV41" s="59" t="s">
        <v>500</v>
      </c>
      <c r="AW41" s="59">
        <v>1E-4</v>
      </c>
      <c r="AX41" s="59">
        <v>1.4999999999999999E-4</v>
      </c>
      <c r="AY41" s="59" t="s">
        <v>500</v>
      </c>
      <c r="AZ41" s="59" t="s">
        <v>500</v>
      </c>
      <c r="BA41" s="59" t="s">
        <v>500</v>
      </c>
    </row>
    <row r="42" spans="2:53" ht="12.75" customHeight="1" x14ac:dyDescent="0.3">
      <c r="B42" s="81" t="str">
        <f t="shared" si="0"/>
        <v>9/16-20 UN</v>
      </c>
      <c r="C42" s="71" t="s">
        <v>592</v>
      </c>
      <c r="D42" s="71"/>
      <c r="E42" s="79" t="s">
        <v>353</v>
      </c>
      <c r="F42" s="82" t="s">
        <v>375</v>
      </c>
      <c r="G42" s="58">
        <v>20</v>
      </c>
      <c r="H42" s="79" t="s">
        <v>519</v>
      </c>
      <c r="I42" s="71" t="s">
        <v>507</v>
      </c>
      <c r="J42" s="71" t="s">
        <v>588</v>
      </c>
      <c r="K42" s="71" t="s">
        <v>600</v>
      </c>
      <c r="L42" s="85">
        <f t="shared" si="13"/>
        <v>14.2875</v>
      </c>
      <c r="M42" s="85">
        <f t="shared" si="1"/>
        <v>1.27</v>
      </c>
      <c r="N42" s="71">
        <v>60</v>
      </c>
      <c r="O42" s="100">
        <f t="shared" si="2"/>
        <v>14.2875</v>
      </c>
      <c r="P42" s="85">
        <f t="shared" si="3"/>
        <v>12.7</v>
      </c>
      <c r="Q42" s="58">
        <f t="shared" si="4"/>
        <v>0</v>
      </c>
      <c r="R42" s="100">
        <f t="shared" si="5"/>
        <v>13.4626</v>
      </c>
      <c r="S42" s="85">
        <f t="shared" si="6"/>
        <v>7.6</v>
      </c>
      <c r="T42" s="58">
        <f t="shared" si="7"/>
        <v>0</v>
      </c>
      <c r="U42" s="58">
        <f t="shared" si="8"/>
        <v>7.6</v>
      </c>
      <c r="V42" s="58">
        <f t="array" ref="V42">INDEX(AS$11:AS$66,MATCH(C42&amp;G42,AO$11:AO$66&amp;AP$11:AP$66,0),0)</f>
        <v>15</v>
      </c>
      <c r="X42" s="120">
        <f t="shared" si="9"/>
        <v>0.05</v>
      </c>
      <c r="Y42" s="61">
        <f t="array" ref="Y42">INDEX($AQ$11:$AR$66,MATCH($C42&amp;$G42,$AO$11:$AO$66&amp;$AP$11:$AP$66,0),COUNTIF($AQ$10:$AR$10,"&lt;"&amp;Z42)+1)</f>
        <v>2.9999999999999997E-4</v>
      </c>
      <c r="Z42" s="61">
        <f t="shared" si="10"/>
        <v>0.5625</v>
      </c>
      <c r="AA42" s="61">
        <f t="array" ref="AA42">INDEX($AT$11:$AV$66,MATCH($C42&amp;$G42,$AO$11:$AO$66&amp;$AP$11:$AP$66,0),COUNTIF($AT$10:$AV$10,"&lt;"&amp;Z42)+1)</f>
        <v>5.0000000000000001E-4</v>
      </c>
      <c r="AB42" s="111">
        <f t="shared" si="11"/>
        <v>0.53002404735808351</v>
      </c>
      <c r="AC42" s="121">
        <f t="array" ref="AC42">INDEX($AW$11:$BA$66,MATCH($C42&amp;$G42,$AO$11:$AO$66&amp;$AP$11:$AP$66,0),COUNTIF($AW$10:$BA$10,"&lt;"&amp;Z42)+1)</f>
        <v>2.9999999999999997E-4</v>
      </c>
      <c r="AD42" s="62">
        <v>0.55579999999999996</v>
      </c>
      <c r="AE42" s="61">
        <f t="array" ref="AE42">INDEX($AT$11:$AV$66,MATCH($C42&amp;$G42,$AO$11:$AO$66&amp;$AP$11:$AP$66,0),COUNTIF($AT$10:$AV$10,"&lt;"&amp;AD42)+1)</f>
        <v>5.0000000000000001E-4</v>
      </c>
      <c r="AF42" s="111">
        <f t="shared" si="12"/>
        <v>0.534149364905389</v>
      </c>
      <c r="AG42" s="121">
        <f t="array" ref="AG42">INDEX($AW$11:$BA$66,MATCH($C42&amp;$G42,$AO$11:$AO$66&amp;$AP$11:$AP$66,0),COUNTIF($AW$10:$BA$10,"&lt;"&amp;AD42)+1)</f>
        <v>2.9999999999999997E-4</v>
      </c>
      <c r="AI42" s="67" t="s">
        <v>532</v>
      </c>
      <c r="AJ42" s="59">
        <f t="shared" si="15"/>
        <v>1.5</v>
      </c>
      <c r="AO42" s="113" t="s">
        <v>498</v>
      </c>
      <c r="AP42" s="113">
        <v>56</v>
      </c>
      <c r="AQ42" s="113">
        <v>1E-4</v>
      </c>
      <c r="AR42" s="113">
        <v>1.4999999999999999E-4</v>
      </c>
      <c r="AS42" s="113">
        <v>20</v>
      </c>
      <c r="AT42" s="59">
        <v>2.9999999999999997E-4</v>
      </c>
      <c r="AU42" s="59">
        <v>4.0000000000000002E-4</v>
      </c>
      <c r="AV42" s="59" t="s">
        <v>500</v>
      </c>
      <c r="AW42" s="59">
        <v>1E-4</v>
      </c>
      <c r="AX42" s="59">
        <v>1.4999999999999999E-4</v>
      </c>
      <c r="AY42" s="59">
        <v>2.0000000000000001E-4</v>
      </c>
      <c r="AZ42" s="59" t="s">
        <v>500</v>
      </c>
      <c r="BA42" s="59" t="s">
        <v>500</v>
      </c>
    </row>
    <row r="43" spans="2:53" ht="12.75" customHeight="1" x14ac:dyDescent="0.3">
      <c r="B43" s="81" t="str">
        <f t="shared" si="0"/>
        <v>9/16-24 UNEF</v>
      </c>
      <c r="C43" s="71" t="s">
        <v>592</v>
      </c>
      <c r="D43" s="71"/>
      <c r="E43" s="79" t="s">
        <v>331</v>
      </c>
      <c r="F43" s="82" t="s">
        <v>375</v>
      </c>
      <c r="G43" s="58">
        <v>24</v>
      </c>
      <c r="H43" s="79" t="s">
        <v>519</v>
      </c>
      <c r="I43" s="71" t="s">
        <v>503</v>
      </c>
      <c r="J43" s="71" t="s">
        <v>588</v>
      </c>
      <c r="K43" s="71" t="s">
        <v>600</v>
      </c>
      <c r="L43" s="85">
        <f t="shared" si="13"/>
        <v>14.2875</v>
      </c>
      <c r="M43" s="85">
        <f t="shared" si="1"/>
        <v>1.0583</v>
      </c>
      <c r="N43" s="71">
        <v>60</v>
      </c>
      <c r="O43" s="100">
        <f t="shared" si="2"/>
        <v>14.2875</v>
      </c>
      <c r="P43" s="85">
        <f t="shared" si="3"/>
        <v>12.7</v>
      </c>
      <c r="Q43" s="58">
        <f t="shared" si="4"/>
        <v>0</v>
      </c>
      <c r="R43" s="100">
        <f t="shared" si="5"/>
        <v>13.600099999999999</v>
      </c>
      <c r="S43" s="85">
        <f t="shared" si="6"/>
        <v>7.6</v>
      </c>
      <c r="T43" s="58">
        <f t="shared" si="7"/>
        <v>0</v>
      </c>
      <c r="U43" s="58">
        <f t="shared" si="8"/>
        <v>7.6</v>
      </c>
      <c r="V43" s="58">
        <f t="array" ref="V43">INDEX(AS$11:AS$66,MATCH(C43&amp;G43,AO$11:AO$66&amp;AP$11:AP$66,0),0)</f>
        <v>15</v>
      </c>
      <c r="X43" s="120">
        <f t="shared" si="9"/>
        <v>4.1666666666666664E-2</v>
      </c>
      <c r="Y43" s="61">
        <f t="array" ref="Y43">INDEX($AQ$11:$AR$66,MATCH($C43&amp;$G43,$AO$11:$AO$66&amp;$AP$11:$AP$66,0),COUNTIF($AQ$10:$AR$10,"&lt;"&amp;Z43)+1)</f>
        <v>2.9999999999999997E-4</v>
      </c>
      <c r="Z43" s="61">
        <f t="shared" si="10"/>
        <v>0.5625</v>
      </c>
      <c r="AA43" s="61">
        <f t="array" ref="AA43">INDEX($AT$11:$AV$66,MATCH($C43&amp;$G43,$AO$11:$AO$66&amp;$AP$11:$AP$66,0),COUNTIF($AT$10:$AV$10,"&lt;"&amp;Z43)+1)</f>
        <v>5.0000000000000001E-4</v>
      </c>
      <c r="AB43" s="111">
        <f t="shared" si="11"/>
        <v>0.53543670613173633</v>
      </c>
      <c r="AC43" s="121">
        <f t="array" ref="AC43">INDEX($AW$11:$BA$66,MATCH($C43&amp;$G43,$AO$11:$AO$66&amp;$AP$11:$AP$66,0),COUNTIF($AW$10:$BA$10,"&lt;"&amp;Z43)+1)</f>
        <v>2.9999999999999997E-4</v>
      </c>
      <c r="AD43" s="62">
        <v>0.5585</v>
      </c>
      <c r="AE43" s="61">
        <f t="array" ref="AE43">INDEX($AT$11:$AV$66,MATCH($C43&amp;$G43,$AO$11:$AO$66&amp;$AP$11:$AP$66,0),COUNTIF($AT$10:$AV$10,"&lt;"&amp;AD43)+1)</f>
        <v>5.0000000000000001E-4</v>
      </c>
      <c r="AF43" s="111">
        <f t="shared" si="12"/>
        <v>0.54045780408782418</v>
      </c>
      <c r="AG43" s="121">
        <f t="array" ref="AG43">INDEX($AW$11:$BA$66,MATCH($C43&amp;$G43,$AO$11:$AO$66&amp;$AP$11:$AP$66,0),COUNTIF($AW$10:$BA$10,"&lt;"&amp;AD43)+1)</f>
        <v>2.9999999999999997E-4</v>
      </c>
      <c r="AI43" s="67" t="s">
        <v>533</v>
      </c>
      <c r="AJ43" s="59">
        <f t="shared" si="15"/>
        <v>1.5625</v>
      </c>
      <c r="AO43" s="113" t="s">
        <v>498</v>
      </c>
      <c r="AP43" s="113">
        <v>48</v>
      </c>
      <c r="AQ43" s="113">
        <v>1E-4</v>
      </c>
      <c r="AR43" s="113">
        <v>1.4999999999999999E-4</v>
      </c>
      <c r="AS43" s="113">
        <v>18</v>
      </c>
      <c r="AT43" s="59">
        <v>2.9999999999999997E-4</v>
      </c>
      <c r="AU43" s="59">
        <v>4.0000000000000002E-4</v>
      </c>
      <c r="AV43" s="59" t="s">
        <v>500</v>
      </c>
      <c r="AW43" s="59">
        <v>1E-4</v>
      </c>
      <c r="AX43" s="59">
        <v>1.4999999999999999E-4</v>
      </c>
      <c r="AY43" s="59">
        <v>2.0000000000000001E-4</v>
      </c>
      <c r="AZ43" s="59" t="s">
        <v>500</v>
      </c>
      <c r="BA43" s="59" t="s">
        <v>500</v>
      </c>
    </row>
    <row r="44" spans="2:53" ht="12.75" customHeight="1" x14ac:dyDescent="0.3">
      <c r="B44" s="81" t="str">
        <f t="shared" si="0"/>
        <v>9/16-24 UNEF</v>
      </c>
      <c r="C44" s="71" t="s">
        <v>592</v>
      </c>
      <c r="D44" s="71"/>
      <c r="E44" s="79" t="s">
        <v>331</v>
      </c>
      <c r="F44" s="82" t="s">
        <v>375</v>
      </c>
      <c r="G44" s="58">
        <v>24</v>
      </c>
      <c r="H44" s="79" t="s">
        <v>519</v>
      </c>
      <c r="I44" s="71" t="s">
        <v>507</v>
      </c>
      <c r="J44" s="71" t="s">
        <v>588</v>
      </c>
      <c r="K44" s="71" t="s">
        <v>600</v>
      </c>
      <c r="L44" s="85">
        <f t="shared" si="13"/>
        <v>14.2875</v>
      </c>
      <c r="M44" s="85">
        <f t="shared" si="1"/>
        <v>1.0583</v>
      </c>
      <c r="N44" s="71">
        <v>60</v>
      </c>
      <c r="O44" s="100">
        <f t="shared" si="2"/>
        <v>14.2875</v>
      </c>
      <c r="P44" s="85">
        <f t="shared" si="3"/>
        <v>12.7</v>
      </c>
      <c r="Q44" s="58">
        <f t="shared" si="4"/>
        <v>0</v>
      </c>
      <c r="R44" s="100">
        <f t="shared" si="5"/>
        <v>13.600099999999999</v>
      </c>
      <c r="S44" s="85">
        <f t="shared" si="6"/>
        <v>7.6</v>
      </c>
      <c r="T44" s="58">
        <f t="shared" si="7"/>
        <v>0</v>
      </c>
      <c r="U44" s="58">
        <f t="shared" si="8"/>
        <v>7.6</v>
      </c>
      <c r="V44" s="58">
        <f t="array" ref="V44">INDEX(AS$11:AS$66,MATCH(C44&amp;G44,AO$11:AO$66&amp;AP$11:AP$66,0),0)</f>
        <v>15</v>
      </c>
      <c r="X44" s="120">
        <f t="shared" si="9"/>
        <v>4.1666666666666664E-2</v>
      </c>
      <c r="Y44" s="61">
        <f t="array" ref="Y44">INDEX($AQ$11:$AR$66,MATCH($C44&amp;$G44,$AO$11:$AO$66&amp;$AP$11:$AP$66,0),COUNTIF($AQ$10:$AR$10,"&lt;"&amp;Z44)+1)</f>
        <v>2.9999999999999997E-4</v>
      </c>
      <c r="Z44" s="61">
        <f t="shared" si="10"/>
        <v>0.5625</v>
      </c>
      <c r="AA44" s="61">
        <f t="array" ref="AA44">INDEX($AT$11:$AV$66,MATCH($C44&amp;$G44,$AO$11:$AO$66&amp;$AP$11:$AP$66,0),COUNTIF($AT$10:$AV$10,"&lt;"&amp;Z44)+1)</f>
        <v>5.0000000000000001E-4</v>
      </c>
      <c r="AB44" s="111">
        <f t="shared" si="11"/>
        <v>0.53543670613173633</v>
      </c>
      <c r="AC44" s="121">
        <f t="array" ref="AC44">INDEX($AW$11:$BA$66,MATCH($C44&amp;$G44,$AO$11:$AO$66&amp;$AP$11:$AP$66,0),COUNTIF($AW$10:$BA$10,"&lt;"&amp;Z44)+1)</f>
        <v>2.9999999999999997E-4</v>
      </c>
      <c r="AD44" s="62">
        <v>0.55720000000000003</v>
      </c>
      <c r="AE44" s="61">
        <f t="array" ref="AE44">INDEX($AT$11:$AV$66,MATCH($C44&amp;$G44,$AO$11:$AO$66&amp;$AP$11:$AP$66,0),COUNTIF($AT$10:$AV$10,"&lt;"&amp;AD44)+1)</f>
        <v>5.0000000000000001E-4</v>
      </c>
      <c r="AF44" s="111">
        <f t="shared" si="12"/>
        <v>0.53915780408782421</v>
      </c>
      <c r="AG44" s="121">
        <f t="array" ref="AG44">INDEX($AW$11:$BA$66,MATCH($C44&amp;$G44,$AO$11:$AO$66&amp;$AP$11:$AP$66,0),COUNTIF($AW$10:$BA$10,"&lt;"&amp;AD44)+1)</f>
        <v>2.9999999999999997E-4</v>
      </c>
      <c r="AI44" s="67" t="s">
        <v>534</v>
      </c>
      <c r="AJ44" s="59">
        <f t="shared" si="15"/>
        <v>1.625</v>
      </c>
      <c r="AO44" s="113" t="s">
        <v>498</v>
      </c>
      <c r="AP44" s="113">
        <v>44</v>
      </c>
      <c r="AQ44" s="113">
        <v>1E-4</v>
      </c>
      <c r="AR44" s="113">
        <v>1.4999999999999999E-4</v>
      </c>
      <c r="AS44" s="113">
        <v>15</v>
      </c>
      <c r="AT44" s="59">
        <v>2.9999999999999997E-4</v>
      </c>
      <c r="AU44" s="59">
        <v>4.0000000000000002E-4</v>
      </c>
      <c r="AV44" s="59" t="s">
        <v>500</v>
      </c>
      <c r="AW44" s="59">
        <v>1E-4</v>
      </c>
      <c r="AX44" s="59">
        <v>1.4999999999999999E-4</v>
      </c>
      <c r="AY44" s="59">
        <v>2.0000000000000001E-4</v>
      </c>
      <c r="AZ44" s="59" t="s">
        <v>500</v>
      </c>
      <c r="BA44" s="59" t="s">
        <v>500</v>
      </c>
    </row>
    <row r="45" spans="2:53" ht="12.75" customHeight="1" x14ac:dyDescent="0.3">
      <c r="B45" s="81" t="str">
        <f t="shared" si="0"/>
        <v>9/16-28 UN</v>
      </c>
      <c r="C45" s="71" t="s">
        <v>592</v>
      </c>
      <c r="D45" s="71"/>
      <c r="E45" s="79" t="s">
        <v>353</v>
      </c>
      <c r="F45" s="82" t="s">
        <v>375</v>
      </c>
      <c r="G45" s="58">
        <v>28</v>
      </c>
      <c r="H45" s="79" t="s">
        <v>519</v>
      </c>
      <c r="I45" s="71" t="s">
        <v>503</v>
      </c>
      <c r="J45" s="71" t="s">
        <v>588</v>
      </c>
      <c r="K45" s="71" t="s">
        <v>600</v>
      </c>
      <c r="L45" s="85">
        <f t="shared" si="13"/>
        <v>14.2875</v>
      </c>
      <c r="M45" s="85">
        <f t="shared" si="1"/>
        <v>0.90710000000000002</v>
      </c>
      <c r="N45" s="71">
        <v>60</v>
      </c>
      <c r="O45" s="100">
        <f t="shared" si="2"/>
        <v>14.2875</v>
      </c>
      <c r="P45" s="85">
        <f t="shared" si="3"/>
        <v>12.7</v>
      </c>
      <c r="Q45" s="58">
        <f t="shared" si="4"/>
        <v>0</v>
      </c>
      <c r="R45" s="100">
        <f t="shared" si="5"/>
        <v>13.6983</v>
      </c>
      <c r="S45" s="85">
        <f t="shared" si="6"/>
        <v>7.6</v>
      </c>
      <c r="T45" s="58">
        <f t="shared" si="7"/>
        <v>0</v>
      </c>
      <c r="U45" s="58">
        <f t="shared" si="8"/>
        <v>7.6</v>
      </c>
      <c r="V45" s="58">
        <f t="array" ref="V45">INDEX(AS$11:AS$66,MATCH(C45&amp;G45,AO$11:AO$66&amp;AP$11:AP$66,0),0)</f>
        <v>15</v>
      </c>
      <c r="X45" s="120">
        <f t="shared" si="9"/>
        <v>3.5714285714285712E-2</v>
      </c>
      <c r="Y45" s="61">
        <f t="array" ref="Y45">INDEX($AQ$11:$AR$66,MATCH($C45&amp;$G45,$AO$11:$AO$66&amp;$AP$11:$AP$66,0),COUNTIF($AQ$10:$AR$10,"&lt;"&amp;Z45)+1)</f>
        <v>2.9999999999999997E-4</v>
      </c>
      <c r="Z45" s="61">
        <f t="shared" si="10"/>
        <v>0.5625</v>
      </c>
      <c r="AA45" s="61">
        <f t="array" ref="AA45">INDEX($AT$11:$AV$66,MATCH($C45&amp;$G45,$AO$11:$AO$66&amp;$AP$11:$AP$66,0),COUNTIF($AT$10:$AV$10,"&lt;"&amp;Z45)+1)</f>
        <v>5.0000000000000001E-4</v>
      </c>
      <c r="AB45" s="111">
        <f t="shared" si="11"/>
        <v>0.53930289097005968</v>
      </c>
      <c r="AC45" s="121">
        <f t="array" ref="AC45">INDEX($AW$11:$BA$66,MATCH($C45&amp;$G45,$AO$11:$AO$66&amp;$AP$11:$AP$66,0),COUNTIF($AW$10:$BA$10,"&lt;"&amp;Z45)+1)</f>
        <v>2.9999999999999997E-4</v>
      </c>
      <c r="AD45" s="62">
        <v>0.55959999999999999</v>
      </c>
      <c r="AE45" s="61">
        <f t="array" ref="AE45">INDEX($AT$11:$AV$66,MATCH($C45&amp;$G45,$AO$11:$AO$66&amp;$AP$11:$AP$66,0),COUNTIF($AT$10:$AV$10,"&lt;"&amp;AD45)+1)</f>
        <v>5.0000000000000001E-4</v>
      </c>
      <c r="AF45" s="111">
        <f t="shared" si="12"/>
        <v>0.54413526064670648</v>
      </c>
      <c r="AG45" s="121">
        <f t="array" ref="AG45">INDEX($AW$11:$BA$66,MATCH($C45&amp;$G45,$AO$11:$AO$66&amp;$AP$11:$AP$66,0),COUNTIF($AW$10:$BA$10,"&lt;"&amp;AD45)+1)</f>
        <v>2.9999999999999997E-4</v>
      </c>
      <c r="AI45" s="67" t="s">
        <v>535</v>
      </c>
      <c r="AJ45" s="59">
        <f t="shared" si="15"/>
        <v>1.6875</v>
      </c>
      <c r="AO45" s="113" t="s">
        <v>498</v>
      </c>
      <c r="AP45" s="113">
        <v>40</v>
      </c>
      <c r="AQ45" s="113">
        <v>1E-4</v>
      </c>
      <c r="AR45" s="113">
        <v>1.4999999999999999E-4</v>
      </c>
      <c r="AS45" s="113">
        <v>15</v>
      </c>
      <c r="AT45" s="59">
        <v>2.9999999999999997E-4</v>
      </c>
      <c r="AU45" s="59">
        <v>4.0000000000000002E-4</v>
      </c>
      <c r="AV45" s="59" t="s">
        <v>500</v>
      </c>
      <c r="AW45" s="59">
        <v>1E-4</v>
      </c>
      <c r="AX45" s="59">
        <v>1.4999999999999999E-4</v>
      </c>
      <c r="AY45" s="59">
        <v>2.0000000000000001E-4</v>
      </c>
      <c r="AZ45" s="59" t="s">
        <v>500</v>
      </c>
      <c r="BA45" s="59" t="s">
        <v>500</v>
      </c>
    </row>
    <row r="46" spans="2:53" ht="12.75" customHeight="1" x14ac:dyDescent="0.3">
      <c r="B46" s="81" t="str">
        <f t="shared" si="0"/>
        <v>9/16-28 UN</v>
      </c>
      <c r="C46" s="71" t="s">
        <v>592</v>
      </c>
      <c r="D46" s="71"/>
      <c r="E46" s="79" t="s">
        <v>353</v>
      </c>
      <c r="F46" s="82" t="s">
        <v>375</v>
      </c>
      <c r="G46" s="58">
        <v>28</v>
      </c>
      <c r="H46" s="79" t="s">
        <v>519</v>
      </c>
      <c r="I46" s="71" t="s">
        <v>507</v>
      </c>
      <c r="J46" s="71" t="s">
        <v>588</v>
      </c>
      <c r="K46" s="71" t="s">
        <v>600</v>
      </c>
      <c r="L46" s="85">
        <f t="shared" si="13"/>
        <v>14.2875</v>
      </c>
      <c r="M46" s="85">
        <f t="shared" si="1"/>
        <v>0.90710000000000002</v>
      </c>
      <c r="N46" s="71">
        <v>60</v>
      </c>
      <c r="O46" s="100">
        <f t="shared" si="2"/>
        <v>14.2875</v>
      </c>
      <c r="P46" s="85">
        <f t="shared" si="3"/>
        <v>12.7</v>
      </c>
      <c r="Q46" s="58">
        <f t="shared" si="4"/>
        <v>0</v>
      </c>
      <c r="R46" s="100">
        <f t="shared" si="5"/>
        <v>13.6983</v>
      </c>
      <c r="S46" s="85">
        <f t="shared" si="6"/>
        <v>7.6</v>
      </c>
      <c r="T46" s="58">
        <f t="shared" si="7"/>
        <v>0</v>
      </c>
      <c r="U46" s="58">
        <f t="shared" si="8"/>
        <v>7.6</v>
      </c>
      <c r="V46" s="58">
        <f t="array" ref="V46">INDEX(AS$11:AS$66,MATCH(C46&amp;G46,AO$11:AO$66&amp;AP$11:AP$66,0),0)</f>
        <v>15</v>
      </c>
      <c r="X46" s="120">
        <f t="shared" si="9"/>
        <v>3.5714285714285712E-2</v>
      </c>
      <c r="Y46" s="61">
        <f t="array" ref="Y46">INDEX($AQ$11:$AR$66,MATCH($C46&amp;$G46,$AO$11:$AO$66&amp;$AP$11:$AP$66,0),COUNTIF($AQ$10:$AR$10,"&lt;"&amp;Z46)+1)</f>
        <v>2.9999999999999997E-4</v>
      </c>
      <c r="Z46" s="61">
        <f t="shared" si="10"/>
        <v>0.5625</v>
      </c>
      <c r="AA46" s="61">
        <f t="array" ref="AA46">INDEX($AT$11:$AV$66,MATCH($C46&amp;$G46,$AO$11:$AO$66&amp;$AP$11:$AP$66,0),COUNTIF($AT$10:$AV$10,"&lt;"&amp;Z46)+1)</f>
        <v>5.0000000000000001E-4</v>
      </c>
      <c r="AB46" s="111">
        <f t="shared" si="11"/>
        <v>0.53930289097005968</v>
      </c>
      <c r="AC46" s="121">
        <f t="array" ref="AC46">INDEX($AW$11:$BA$66,MATCH($C46&amp;$G46,$AO$11:$AO$66&amp;$AP$11:$AP$66,0),COUNTIF($AW$10:$BA$10,"&lt;"&amp;Z46)+1)</f>
        <v>2.9999999999999997E-4</v>
      </c>
      <c r="AD46" s="62">
        <v>0.55840000000000001</v>
      </c>
      <c r="AE46" s="61">
        <f t="array" ref="AE46">INDEX($AT$11:$AV$66,MATCH($C46&amp;$G46,$AO$11:$AO$66&amp;$AP$11:$AP$66,0),COUNTIF($AT$10:$AV$10,"&lt;"&amp;AD46)+1)</f>
        <v>5.0000000000000001E-4</v>
      </c>
      <c r="AF46" s="111">
        <f t="shared" si="12"/>
        <v>0.5429352606467065</v>
      </c>
      <c r="AG46" s="121">
        <f t="array" ref="AG46">INDEX($AW$11:$BA$66,MATCH($C46&amp;$G46,$AO$11:$AO$66&amp;$AP$11:$AP$66,0),COUNTIF($AW$10:$BA$10,"&lt;"&amp;AD46)+1)</f>
        <v>2.9999999999999997E-4</v>
      </c>
      <c r="AI46" s="67" t="s">
        <v>536</v>
      </c>
      <c r="AJ46" s="59">
        <f t="shared" si="15"/>
        <v>1.75</v>
      </c>
      <c r="AO46" s="113" t="s">
        <v>498</v>
      </c>
      <c r="AP46" s="113">
        <v>36</v>
      </c>
      <c r="AQ46" s="113">
        <v>1E-4</v>
      </c>
      <c r="AR46" s="113">
        <v>1.4999999999999999E-4</v>
      </c>
      <c r="AS46" s="113">
        <v>12</v>
      </c>
      <c r="AT46" s="59">
        <v>2.9999999999999997E-4</v>
      </c>
      <c r="AU46" s="59">
        <v>4.0000000000000002E-4</v>
      </c>
      <c r="AV46" s="59" t="s">
        <v>500</v>
      </c>
      <c r="AW46" s="59">
        <v>1E-4</v>
      </c>
      <c r="AX46" s="59">
        <v>1.4999999999999999E-4</v>
      </c>
      <c r="AY46" s="59">
        <v>2.0000000000000001E-4</v>
      </c>
      <c r="AZ46" s="59" t="s">
        <v>500</v>
      </c>
      <c r="BA46" s="59" t="s">
        <v>500</v>
      </c>
    </row>
    <row r="47" spans="2:53" ht="12.75" customHeight="1" x14ac:dyDescent="0.3">
      <c r="B47" s="81" t="str">
        <f t="shared" si="0"/>
        <v>9/16-32 UN</v>
      </c>
      <c r="C47" s="71" t="s">
        <v>592</v>
      </c>
      <c r="D47" s="71"/>
      <c r="E47" s="79" t="s">
        <v>353</v>
      </c>
      <c r="F47" s="82" t="s">
        <v>375</v>
      </c>
      <c r="G47" s="58">
        <v>32</v>
      </c>
      <c r="H47" s="79" t="s">
        <v>519</v>
      </c>
      <c r="I47" s="71" t="s">
        <v>503</v>
      </c>
      <c r="J47" s="71" t="s">
        <v>588</v>
      </c>
      <c r="K47" s="71" t="s">
        <v>600</v>
      </c>
      <c r="L47" s="85">
        <f t="shared" si="13"/>
        <v>14.2875</v>
      </c>
      <c r="M47" s="85">
        <f t="shared" si="1"/>
        <v>0.79379999999999995</v>
      </c>
      <c r="N47" s="71">
        <v>60</v>
      </c>
      <c r="O47" s="100">
        <f t="shared" si="2"/>
        <v>14.2875</v>
      </c>
      <c r="P47" s="85">
        <f t="shared" si="3"/>
        <v>12.7</v>
      </c>
      <c r="Q47" s="58">
        <f t="shared" si="4"/>
        <v>0</v>
      </c>
      <c r="R47" s="100">
        <f t="shared" si="5"/>
        <v>13.7719</v>
      </c>
      <c r="S47" s="85">
        <f t="shared" si="6"/>
        <v>7.6</v>
      </c>
      <c r="T47" s="58">
        <f t="shared" si="7"/>
        <v>0</v>
      </c>
      <c r="U47" s="58">
        <f t="shared" si="8"/>
        <v>7.6</v>
      </c>
      <c r="V47" s="58">
        <f t="array" ref="V47">INDEX(AS$11:AS$66,MATCH(C47&amp;G47,AO$11:AO$66&amp;AP$11:AP$66,0),0)</f>
        <v>15</v>
      </c>
      <c r="X47" s="120">
        <f t="shared" si="9"/>
        <v>3.125E-2</v>
      </c>
      <c r="Y47" s="61">
        <f t="array" ref="Y47">INDEX($AQ$11:$AR$66,MATCH($C47&amp;$G47,$AO$11:$AO$66&amp;$AP$11:$AP$66,0),COUNTIF($AQ$10:$AR$10,"&lt;"&amp;Z47)+1)</f>
        <v>2.9999999999999997E-4</v>
      </c>
      <c r="Z47" s="61">
        <f t="shared" si="10"/>
        <v>0.5625</v>
      </c>
      <c r="AA47" s="61">
        <f t="array" ref="AA47">INDEX($AT$11:$AV$66,MATCH($C47&amp;$G47,$AO$11:$AO$66&amp;$AP$11:$AP$66,0),COUNTIF($AT$10:$AV$10,"&lt;"&amp;Z47)+1)</f>
        <v>5.0000000000000001E-4</v>
      </c>
      <c r="AB47" s="111">
        <f t="shared" si="11"/>
        <v>0.54220252959880222</v>
      </c>
      <c r="AC47" s="121">
        <f t="array" ref="AC47">INDEX($AW$11:$BA$66,MATCH($C47&amp;$G47,$AO$11:$AO$66&amp;$AP$11:$AP$66,0),COUNTIF($AW$10:$BA$10,"&lt;"&amp;Z47)+1)</f>
        <v>2.9999999999999997E-4</v>
      </c>
      <c r="AD47" s="62">
        <v>0.56020000000000003</v>
      </c>
      <c r="AE47" s="61">
        <f t="array" ref="AE47">INDEX($AT$11:$AV$66,MATCH($C47&amp;$G47,$AO$11:$AO$66&amp;$AP$11:$AP$66,0),COUNTIF($AT$10:$AV$10,"&lt;"&amp;AD47)+1)</f>
        <v>5.0000000000000001E-4</v>
      </c>
      <c r="AF47" s="111">
        <f t="shared" si="12"/>
        <v>0.54666835306586814</v>
      </c>
      <c r="AG47" s="121">
        <f t="array" ref="AG47">INDEX($AW$11:$BA$66,MATCH($C47&amp;$G47,$AO$11:$AO$66&amp;$AP$11:$AP$66,0),COUNTIF($AW$10:$BA$10,"&lt;"&amp;AD47)+1)</f>
        <v>2.9999999999999997E-4</v>
      </c>
      <c r="AI47" s="67" t="s">
        <v>537</v>
      </c>
      <c r="AJ47" s="59">
        <f t="shared" si="15"/>
        <v>1.8125</v>
      </c>
      <c r="AO47" s="113" t="s">
        <v>498</v>
      </c>
      <c r="AP47" s="113">
        <v>32</v>
      </c>
      <c r="AQ47" s="113">
        <v>1E-4</v>
      </c>
      <c r="AR47" s="113">
        <v>1.4999999999999999E-4</v>
      </c>
      <c r="AS47" s="113">
        <v>12</v>
      </c>
      <c r="AT47" s="59">
        <v>2.9999999999999997E-4</v>
      </c>
      <c r="AU47" s="59">
        <v>5.0000000000000001E-4</v>
      </c>
      <c r="AV47" s="59">
        <v>6.9999999999999999E-4</v>
      </c>
      <c r="AW47" s="59">
        <v>1E-4</v>
      </c>
      <c r="AX47" s="59">
        <v>1.4999999999999999E-4</v>
      </c>
      <c r="AY47" s="59">
        <v>2.0000000000000001E-4</v>
      </c>
      <c r="AZ47" s="59">
        <v>2.5000000000000001E-4</v>
      </c>
      <c r="BA47" s="59">
        <v>2.9999999999999997E-4</v>
      </c>
    </row>
    <row r="48" spans="2:53" ht="12.75" customHeight="1" x14ac:dyDescent="0.3">
      <c r="B48" s="81" t="str">
        <f t="shared" si="0"/>
        <v>9/16-32 UN</v>
      </c>
      <c r="C48" s="71" t="s">
        <v>592</v>
      </c>
      <c r="D48" s="71"/>
      <c r="E48" s="79" t="s">
        <v>353</v>
      </c>
      <c r="F48" s="82" t="s">
        <v>375</v>
      </c>
      <c r="G48" s="58">
        <v>32</v>
      </c>
      <c r="H48" s="79" t="s">
        <v>519</v>
      </c>
      <c r="I48" s="71" t="s">
        <v>507</v>
      </c>
      <c r="J48" s="71" t="s">
        <v>588</v>
      </c>
      <c r="K48" s="71" t="s">
        <v>600</v>
      </c>
      <c r="L48" s="85">
        <f t="shared" si="13"/>
        <v>14.2875</v>
      </c>
      <c r="M48" s="85">
        <f t="shared" si="1"/>
        <v>0.79379999999999995</v>
      </c>
      <c r="N48" s="71">
        <v>60</v>
      </c>
      <c r="O48" s="100">
        <f t="shared" si="2"/>
        <v>14.2875</v>
      </c>
      <c r="P48" s="85">
        <f t="shared" si="3"/>
        <v>12.7</v>
      </c>
      <c r="Q48" s="58">
        <f t="shared" si="4"/>
        <v>0</v>
      </c>
      <c r="R48" s="100">
        <f t="shared" si="5"/>
        <v>13.7719</v>
      </c>
      <c r="S48" s="85">
        <f t="shared" si="6"/>
        <v>7.6</v>
      </c>
      <c r="T48" s="58">
        <f t="shared" si="7"/>
        <v>0</v>
      </c>
      <c r="U48" s="58">
        <f t="shared" si="8"/>
        <v>7.6</v>
      </c>
      <c r="V48" s="58">
        <f t="array" ref="V48">INDEX(AS$11:AS$66,MATCH(C48&amp;G48,AO$11:AO$66&amp;AP$11:AP$66,0),0)</f>
        <v>15</v>
      </c>
      <c r="X48" s="120">
        <f t="shared" si="9"/>
        <v>3.125E-2</v>
      </c>
      <c r="Y48" s="61">
        <f t="array" ref="Y48">INDEX($AQ$11:$AR$66,MATCH($C48&amp;$G48,$AO$11:$AO$66&amp;$AP$11:$AP$66,0),COUNTIF($AQ$10:$AR$10,"&lt;"&amp;Z48)+1)</f>
        <v>2.9999999999999997E-4</v>
      </c>
      <c r="Z48" s="61">
        <f t="shared" si="10"/>
        <v>0.5625</v>
      </c>
      <c r="AA48" s="61">
        <f t="array" ref="AA48">INDEX($AT$11:$AV$66,MATCH($C48&amp;$G48,$AO$11:$AO$66&amp;$AP$11:$AP$66,0),COUNTIF($AT$10:$AV$10,"&lt;"&amp;Z48)+1)</f>
        <v>5.0000000000000001E-4</v>
      </c>
      <c r="AB48" s="111">
        <f t="shared" si="11"/>
        <v>0.54220252959880222</v>
      </c>
      <c r="AC48" s="121">
        <f t="array" ref="AC48">INDEX($AW$11:$BA$66,MATCH($C48&amp;$G48,$AO$11:$AO$66&amp;$AP$11:$AP$66,0),COUNTIF($AW$10:$BA$10,"&lt;"&amp;Z48)+1)</f>
        <v>2.9999999999999997E-4</v>
      </c>
      <c r="AD48" s="62">
        <v>0.55910000000000004</v>
      </c>
      <c r="AE48" s="61">
        <f t="array" ref="AE48">INDEX($AT$11:$AV$66,MATCH($C48&amp;$G48,$AO$11:$AO$66&amp;$AP$11:$AP$66,0),COUNTIF($AT$10:$AV$10,"&lt;"&amp;AD48)+1)</f>
        <v>5.0000000000000001E-4</v>
      </c>
      <c r="AF48" s="111">
        <f t="shared" si="12"/>
        <v>0.54556835306586815</v>
      </c>
      <c r="AG48" s="121">
        <f t="array" ref="AG48">INDEX($AW$11:$BA$66,MATCH($C48&amp;$G48,$AO$11:$AO$66&amp;$AP$11:$AP$66,0),COUNTIF($AW$10:$BA$10,"&lt;"&amp;AD48)+1)</f>
        <v>2.9999999999999997E-4</v>
      </c>
      <c r="AI48" s="67" t="s">
        <v>538</v>
      </c>
      <c r="AJ48" s="59">
        <f t="shared" si="15"/>
        <v>1.875</v>
      </c>
      <c r="AO48" s="113" t="s">
        <v>498</v>
      </c>
      <c r="AP48" s="113">
        <v>28</v>
      </c>
      <c r="AQ48" s="113">
        <v>1.4999999999999999E-4</v>
      </c>
      <c r="AR48" s="113">
        <v>1.4999999999999999E-4</v>
      </c>
      <c r="AS48" s="113">
        <v>8</v>
      </c>
      <c r="AT48" s="59">
        <v>5.0000000000000001E-4</v>
      </c>
      <c r="AU48" s="59">
        <v>5.0000000000000001E-4</v>
      </c>
      <c r="AV48" s="59">
        <v>6.9999999999999999E-4</v>
      </c>
      <c r="AW48" s="59">
        <v>1E-4</v>
      </c>
      <c r="AX48" s="59">
        <v>1.4999999999999999E-4</v>
      </c>
      <c r="AY48" s="59">
        <v>2.0000000000000001E-4</v>
      </c>
      <c r="AZ48" s="59">
        <v>2.5000000000000001E-4</v>
      </c>
      <c r="BA48" s="59">
        <v>2.9999999999999997E-4</v>
      </c>
    </row>
    <row r="49" spans="2:53" ht="12.75" customHeight="1" x14ac:dyDescent="0.3">
      <c r="B49" s="81" t="str">
        <f t="shared" si="0"/>
        <v>5/8-12 UN</v>
      </c>
      <c r="C49" s="71" t="s">
        <v>592</v>
      </c>
      <c r="D49" s="71"/>
      <c r="E49" s="79" t="s">
        <v>353</v>
      </c>
      <c r="F49" s="82" t="s">
        <v>272</v>
      </c>
      <c r="G49" s="58">
        <v>12</v>
      </c>
      <c r="H49" s="79" t="s">
        <v>519</v>
      </c>
      <c r="I49" s="71" t="s">
        <v>503</v>
      </c>
      <c r="J49" s="71" t="s">
        <v>588</v>
      </c>
      <c r="K49" s="71" t="s">
        <v>600</v>
      </c>
      <c r="L49" s="85">
        <f t="shared" si="13"/>
        <v>15.875</v>
      </c>
      <c r="M49" s="85">
        <f t="shared" si="1"/>
        <v>2.1166999999999998</v>
      </c>
      <c r="N49" s="71">
        <v>60</v>
      </c>
      <c r="O49" s="100">
        <f t="shared" si="2"/>
        <v>15.875</v>
      </c>
      <c r="P49" s="85">
        <f t="shared" si="3"/>
        <v>15.2</v>
      </c>
      <c r="Q49" s="58">
        <f t="shared" si="4"/>
        <v>0</v>
      </c>
      <c r="R49" s="100">
        <f t="shared" si="5"/>
        <v>14.5002</v>
      </c>
      <c r="S49" s="85">
        <f t="shared" si="6"/>
        <v>7.6</v>
      </c>
      <c r="T49" s="58">
        <f t="shared" si="7"/>
        <v>0</v>
      </c>
      <c r="U49" s="58">
        <f t="shared" si="8"/>
        <v>7.6</v>
      </c>
      <c r="V49" s="58">
        <f t="array" ref="V49">INDEX(AS$11:AS$66,MATCH(C49&amp;G49,AO$11:AO$66&amp;AP$11:AP$66,0),0)</f>
        <v>10</v>
      </c>
      <c r="X49" s="120">
        <f t="shared" si="9"/>
        <v>8.3333333333333329E-2</v>
      </c>
      <c r="Y49" s="61">
        <f t="array" ref="Y49">INDEX($AQ$11:$AR$66,MATCH($C49&amp;$G49,$AO$11:$AO$66&amp;$AP$11:$AP$66,0),COUNTIF($AQ$10:$AR$10,"&lt;"&amp;Z49)+1)</f>
        <v>2.9999999999999997E-4</v>
      </c>
      <c r="Z49" s="61">
        <f t="shared" si="10"/>
        <v>0.625</v>
      </c>
      <c r="AA49" s="61">
        <f t="array" ref="AA49">INDEX($AT$11:$AV$66,MATCH($C49&amp;$G49,$AO$11:$AO$66&amp;$AP$11:$AP$66,0),COUNTIF($AT$10:$AV$10,"&lt;"&amp;Z49)+1)</f>
        <v>5.9999999999999995E-4</v>
      </c>
      <c r="AB49" s="111">
        <f t="shared" si="11"/>
        <v>0.57087341226347266</v>
      </c>
      <c r="AC49" s="121">
        <f t="array" ref="AC49">INDEX($AW$11:$BA$66,MATCH($C49&amp;$G49,$AO$11:$AO$66&amp;$AP$11:$AP$66,0),COUNTIF($AW$10:$BA$10,"&lt;"&amp;Z49)+1)</f>
        <v>2.9999999999999997E-4</v>
      </c>
      <c r="AD49" s="62">
        <v>0.61409999999999998</v>
      </c>
      <c r="AE49" s="61">
        <f t="array" ref="AE49">INDEX($AT$11:$AV$66,MATCH($C49&amp;$G49,$AO$11:$AO$66&amp;$AP$11:$AP$66,0),COUNTIF($AT$10:$AV$10,"&lt;"&amp;AD49)+1)</f>
        <v>5.9999999999999995E-4</v>
      </c>
      <c r="AF49" s="111">
        <f t="shared" si="12"/>
        <v>0.57801560817564834</v>
      </c>
      <c r="AG49" s="121">
        <f t="array" ref="AG49">INDEX($AW$11:$BA$66,MATCH($C49&amp;$G49,$AO$11:$AO$66&amp;$AP$11:$AP$66,0),COUNTIF($AW$10:$BA$10,"&lt;"&amp;AD49)+1)</f>
        <v>2.9999999999999997E-4</v>
      </c>
      <c r="AI49" s="67" t="s">
        <v>539</v>
      </c>
      <c r="AJ49" s="59">
        <f t="shared" si="15"/>
        <v>1.9375</v>
      </c>
      <c r="AO49" s="113" t="s">
        <v>498</v>
      </c>
      <c r="AP49" s="113">
        <v>27</v>
      </c>
      <c r="AQ49" s="113">
        <v>1.4999999999999999E-4</v>
      </c>
      <c r="AR49" s="113">
        <v>1.4999999999999999E-4</v>
      </c>
      <c r="AS49" s="113">
        <v>8</v>
      </c>
      <c r="AT49" s="59">
        <v>5.0000000000000001E-4</v>
      </c>
      <c r="AU49" s="59">
        <v>5.0000000000000001E-4</v>
      </c>
      <c r="AV49" s="59">
        <v>6.9999999999999999E-4</v>
      </c>
      <c r="AW49" s="59">
        <v>1E-4</v>
      </c>
      <c r="AX49" s="59">
        <v>1.4999999999999999E-4</v>
      </c>
      <c r="AY49" s="59">
        <v>2.0000000000000001E-4</v>
      </c>
      <c r="AZ49" s="59">
        <v>2.5000000000000001E-4</v>
      </c>
      <c r="BA49" s="59">
        <v>2.9999999999999997E-4</v>
      </c>
    </row>
    <row r="50" spans="2:53" ht="12.75" customHeight="1" x14ac:dyDescent="0.3">
      <c r="B50" s="81" t="str">
        <f t="shared" si="0"/>
        <v>5/8-12 UN</v>
      </c>
      <c r="C50" s="71" t="s">
        <v>592</v>
      </c>
      <c r="D50" s="71"/>
      <c r="E50" s="79" t="s">
        <v>353</v>
      </c>
      <c r="F50" s="82" t="s">
        <v>272</v>
      </c>
      <c r="G50" s="58">
        <v>12</v>
      </c>
      <c r="H50" s="79" t="s">
        <v>519</v>
      </c>
      <c r="I50" s="71" t="s">
        <v>507</v>
      </c>
      <c r="J50" s="71" t="s">
        <v>588</v>
      </c>
      <c r="K50" s="71" t="s">
        <v>600</v>
      </c>
      <c r="L50" s="85">
        <f t="shared" si="13"/>
        <v>15.875</v>
      </c>
      <c r="M50" s="85">
        <f t="shared" si="1"/>
        <v>2.1166999999999998</v>
      </c>
      <c r="N50" s="71">
        <v>60</v>
      </c>
      <c r="O50" s="100">
        <f t="shared" si="2"/>
        <v>15.875</v>
      </c>
      <c r="P50" s="85">
        <f t="shared" si="3"/>
        <v>15.2</v>
      </c>
      <c r="Q50" s="58">
        <f t="shared" si="4"/>
        <v>0</v>
      </c>
      <c r="R50" s="100">
        <f t="shared" si="5"/>
        <v>14.5002</v>
      </c>
      <c r="S50" s="85">
        <f t="shared" si="6"/>
        <v>7.6</v>
      </c>
      <c r="T50" s="58">
        <f t="shared" si="7"/>
        <v>0</v>
      </c>
      <c r="U50" s="58">
        <f t="shared" si="8"/>
        <v>7.6</v>
      </c>
      <c r="V50" s="58">
        <f t="array" ref="V50">INDEX(AS$11:AS$66,MATCH(C50&amp;G50,AO$11:AO$66&amp;AP$11:AP$66,0),0)</f>
        <v>10</v>
      </c>
      <c r="X50" s="120">
        <f t="shared" si="9"/>
        <v>8.3333333333333329E-2</v>
      </c>
      <c r="Y50" s="61">
        <f t="array" ref="Y50">INDEX($AQ$11:$AR$66,MATCH($C50&amp;$G50,$AO$11:$AO$66&amp;$AP$11:$AP$66,0),COUNTIF($AQ$10:$AR$10,"&lt;"&amp;Z50)+1)</f>
        <v>2.9999999999999997E-4</v>
      </c>
      <c r="Z50" s="61">
        <f t="shared" si="10"/>
        <v>0.625</v>
      </c>
      <c r="AA50" s="61">
        <f t="array" ref="AA50">INDEX($AT$11:$AV$66,MATCH($C50&amp;$G50,$AO$11:$AO$66&amp;$AP$11:$AP$66,0),COUNTIF($AT$10:$AV$10,"&lt;"&amp;Z50)+1)</f>
        <v>5.9999999999999995E-4</v>
      </c>
      <c r="AB50" s="111">
        <f t="shared" si="11"/>
        <v>0.57087341226347266</v>
      </c>
      <c r="AC50" s="121">
        <f t="array" ref="AC50">INDEX($AW$11:$BA$66,MATCH($C50&amp;$G50,$AO$11:$AO$66&amp;$AP$11:$AP$66,0),COUNTIF($AW$10:$BA$10,"&lt;"&amp;Z50)+1)</f>
        <v>2.9999999999999997E-4</v>
      </c>
      <c r="AD50" s="62">
        <v>0.61229999999999996</v>
      </c>
      <c r="AE50" s="61">
        <f t="array" ref="AE50">INDEX($AT$11:$AV$66,MATCH($C50&amp;$G50,$AO$11:$AO$66&amp;$AP$11:$AP$66,0),COUNTIF($AT$10:$AV$10,"&lt;"&amp;AD50)+1)</f>
        <v>5.9999999999999995E-4</v>
      </c>
      <c r="AF50" s="111">
        <f t="shared" si="12"/>
        <v>0.57621560817564832</v>
      </c>
      <c r="AG50" s="121">
        <f t="array" ref="AG50">INDEX($AW$11:$BA$66,MATCH($C50&amp;$G50,$AO$11:$AO$66&amp;$AP$11:$AP$66,0),COUNTIF($AW$10:$BA$10,"&lt;"&amp;AD50)+1)</f>
        <v>2.9999999999999997E-4</v>
      </c>
      <c r="AI50" s="67" t="s">
        <v>540</v>
      </c>
      <c r="AJ50" s="59">
        <f t="shared" si="15"/>
        <v>2</v>
      </c>
      <c r="AO50" s="113" t="s">
        <v>498</v>
      </c>
      <c r="AP50" s="113">
        <v>24</v>
      </c>
      <c r="AQ50" s="113">
        <v>1.4999999999999999E-4</v>
      </c>
      <c r="AR50" s="113">
        <v>1.4999999999999999E-4</v>
      </c>
      <c r="AS50" s="113">
        <v>8</v>
      </c>
      <c r="AT50" s="59">
        <v>5.0000000000000001E-4</v>
      </c>
      <c r="AU50" s="59">
        <v>5.0000000000000001E-4</v>
      </c>
      <c r="AV50" s="59">
        <v>6.9999999999999999E-4</v>
      </c>
      <c r="AW50" s="59">
        <v>1E-4</v>
      </c>
      <c r="AX50" s="59">
        <v>1.4999999999999999E-4</v>
      </c>
      <c r="AY50" s="59">
        <v>2.0000000000000001E-4</v>
      </c>
      <c r="AZ50" s="59">
        <v>2.5000000000000001E-4</v>
      </c>
      <c r="BA50" s="59">
        <v>2.9999999999999997E-4</v>
      </c>
    </row>
    <row r="51" spans="2:53" ht="12.75" customHeight="1" x14ac:dyDescent="0.3">
      <c r="B51" s="81" t="str">
        <f t="shared" si="0"/>
        <v>5/8-16 UN</v>
      </c>
      <c r="C51" s="71" t="s">
        <v>592</v>
      </c>
      <c r="D51" s="71"/>
      <c r="E51" s="79" t="s">
        <v>353</v>
      </c>
      <c r="F51" s="82" t="s">
        <v>272</v>
      </c>
      <c r="G51" s="58">
        <v>16</v>
      </c>
      <c r="H51" s="79" t="s">
        <v>519</v>
      </c>
      <c r="I51" s="71" t="s">
        <v>503</v>
      </c>
      <c r="J51" s="71" t="s">
        <v>588</v>
      </c>
      <c r="K51" s="71" t="s">
        <v>600</v>
      </c>
      <c r="L51" s="85">
        <f t="shared" si="13"/>
        <v>15.875</v>
      </c>
      <c r="M51" s="85">
        <f t="shared" si="1"/>
        <v>1.5874999999999999</v>
      </c>
      <c r="N51" s="71">
        <v>60</v>
      </c>
      <c r="O51" s="100">
        <f t="shared" si="2"/>
        <v>15.875</v>
      </c>
      <c r="P51" s="85">
        <f t="shared" si="3"/>
        <v>15.2</v>
      </c>
      <c r="Q51" s="58">
        <f t="shared" si="4"/>
        <v>0</v>
      </c>
      <c r="R51" s="100">
        <f t="shared" si="5"/>
        <v>14.8439</v>
      </c>
      <c r="S51" s="85">
        <f t="shared" si="6"/>
        <v>7.6</v>
      </c>
      <c r="T51" s="58">
        <f t="shared" si="7"/>
        <v>0</v>
      </c>
      <c r="U51" s="58">
        <f t="shared" si="8"/>
        <v>7.6</v>
      </c>
      <c r="V51" s="58">
        <f t="array" ref="V51">INDEX(AS$11:AS$66,MATCH(C51&amp;G51,AO$11:AO$66&amp;AP$11:AP$66,0),0)</f>
        <v>10</v>
      </c>
      <c r="X51" s="120">
        <f t="shared" si="9"/>
        <v>6.25E-2</v>
      </c>
      <c r="Y51" s="61">
        <f t="array" ref="Y51">INDEX($AQ$11:$AR$66,MATCH($C51&amp;$G51,$AO$11:$AO$66&amp;$AP$11:$AP$66,0),COUNTIF($AQ$10:$AR$10,"&lt;"&amp;Z51)+1)</f>
        <v>2.9999999999999997E-4</v>
      </c>
      <c r="Z51" s="61">
        <f t="shared" si="10"/>
        <v>0.625</v>
      </c>
      <c r="AA51" s="61">
        <f t="array" ref="AA51">INDEX($AT$11:$AV$66,MATCH($C51&amp;$G51,$AO$11:$AO$66&amp;$AP$11:$AP$66,0),COUNTIF($AT$10:$AV$10,"&lt;"&amp;Z51)+1)</f>
        <v>5.9999999999999995E-4</v>
      </c>
      <c r="AB51" s="111">
        <f t="shared" si="11"/>
        <v>0.58440505919760444</v>
      </c>
      <c r="AC51" s="121">
        <f t="array" ref="AC51">INDEX($AW$11:$BA$66,MATCH($C51&amp;$G51,$AO$11:$AO$66&amp;$AP$11:$AP$66,0),COUNTIF($AW$10:$BA$10,"&lt;"&amp;Z51)+1)</f>
        <v>2.9999999999999997E-4</v>
      </c>
      <c r="AD51" s="62">
        <v>0.61770000000000003</v>
      </c>
      <c r="AE51" s="61">
        <f t="array" ref="AE51">INDEX($AT$11:$AV$66,MATCH($C51&amp;$G51,$AO$11:$AO$66&amp;$AP$11:$AP$66,0),COUNTIF($AT$10:$AV$10,"&lt;"&amp;AD51)+1)</f>
        <v>5.9999999999999995E-4</v>
      </c>
      <c r="AF51" s="111">
        <f t="shared" si="12"/>
        <v>0.59063670613173636</v>
      </c>
      <c r="AG51" s="121">
        <f t="array" ref="AG51">INDEX($AW$11:$BA$66,MATCH($C51&amp;$G51,$AO$11:$AO$66&amp;$AP$11:$AP$66,0),COUNTIF($AW$10:$BA$10,"&lt;"&amp;AD51)+1)</f>
        <v>2.9999999999999997E-4</v>
      </c>
      <c r="AI51" s="67" t="s">
        <v>541</v>
      </c>
      <c r="AJ51" s="59">
        <f t="shared" si="15"/>
        <v>2.0625</v>
      </c>
      <c r="AO51" s="113" t="s">
        <v>498</v>
      </c>
      <c r="AP51" s="113">
        <v>20</v>
      </c>
      <c r="AQ51" s="113">
        <v>1.4999999999999999E-4</v>
      </c>
      <c r="AR51" s="113">
        <v>1.4999999999999999E-4</v>
      </c>
      <c r="AS51" s="113">
        <v>8</v>
      </c>
      <c r="AT51" s="59">
        <v>5.0000000000000001E-4</v>
      </c>
      <c r="AU51" s="59">
        <v>5.0000000000000001E-4</v>
      </c>
      <c r="AV51" s="59">
        <v>6.9999999999999999E-4</v>
      </c>
      <c r="AW51" s="59">
        <v>1E-4</v>
      </c>
      <c r="AX51" s="59">
        <v>1.4999999999999999E-4</v>
      </c>
      <c r="AY51" s="59">
        <v>2.0000000000000001E-4</v>
      </c>
      <c r="AZ51" s="59">
        <v>2.5000000000000001E-4</v>
      </c>
      <c r="BA51" s="59">
        <v>2.9999999999999997E-4</v>
      </c>
    </row>
    <row r="52" spans="2:53" ht="12.75" customHeight="1" x14ac:dyDescent="0.3">
      <c r="B52" s="81" t="str">
        <f t="shared" si="0"/>
        <v>5/8-16 UN</v>
      </c>
      <c r="C52" s="71" t="s">
        <v>592</v>
      </c>
      <c r="D52" s="71"/>
      <c r="E52" s="79" t="s">
        <v>353</v>
      </c>
      <c r="F52" s="82" t="s">
        <v>272</v>
      </c>
      <c r="G52" s="58">
        <v>16</v>
      </c>
      <c r="H52" s="79" t="s">
        <v>519</v>
      </c>
      <c r="I52" s="71" t="s">
        <v>507</v>
      </c>
      <c r="J52" s="71" t="s">
        <v>588</v>
      </c>
      <c r="K52" s="71" t="s">
        <v>600</v>
      </c>
      <c r="L52" s="85">
        <f t="shared" si="13"/>
        <v>15.875</v>
      </c>
      <c r="M52" s="85">
        <f t="shared" si="1"/>
        <v>1.5874999999999999</v>
      </c>
      <c r="N52" s="71">
        <v>60</v>
      </c>
      <c r="O52" s="100">
        <f t="shared" si="2"/>
        <v>15.875</v>
      </c>
      <c r="P52" s="85">
        <f t="shared" si="3"/>
        <v>15.2</v>
      </c>
      <c r="Q52" s="58">
        <f t="shared" si="4"/>
        <v>0</v>
      </c>
      <c r="R52" s="100">
        <f t="shared" si="5"/>
        <v>14.8439</v>
      </c>
      <c r="S52" s="85">
        <f t="shared" si="6"/>
        <v>7.6</v>
      </c>
      <c r="T52" s="58">
        <f t="shared" si="7"/>
        <v>0</v>
      </c>
      <c r="U52" s="58">
        <f t="shared" si="8"/>
        <v>7.6</v>
      </c>
      <c r="V52" s="58">
        <f t="array" ref="V52">INDEX(AS$11:AS$66,MATCH(C52&amp;G52,AO$11:AO$66&amp;AP$11:AP$66,0),0)</f>
        <v>10</v>
      </c>
      <c r="X52" s="120">
        <f t="shared" si="9"/>
        <v>6.25E-2</v>
      </c>
      <c r="Y52" s="61">
        <f t="array" ref="Y52">INDEX($AQ$11:$AR$66,MATCH($C52&amp;$G52,$AO$11:$AO$66&amp;$AP$11:$AP$66,0),COUNTIF($AQ$10:$AR$10,"&lt;"&amp;Z52)+1)</f>
        <v>2.9999999999999997E-4</v>
      </c>
      <c r="Z52" s="61">
        <f t="shared" si="10"/>
        <v>0.625</v>
      </c>
      <c r="AA52" s="61">
        <f t="array" ref="AA52">INDEX($AT$11:$AV$66,MATCH($C52&amp;$G52,$AO$11:$AO$66&amp;$AP$11:$AP$66,0),COUNTIF($AT$10:$AV$10,"&lt;"&amp;Z52)+1)</f>
        <v>5.9999999999999995E-4</v>
      </c>
      <c r="AB52" s="111">
        <f t="shared" si="11"/>
        <v>0.58440505919760444</v>
      </c>
      <c r="AC52" s="121">
        <f t="array" ref="AC52">INDEX($AW$11:$BA$66,MATCH($C52&amp;$G52,$AO$11:$AO$66&amp;$AP$11:$AP$66,0),COUNTIF($AW$10:$BA$10,"&lt;"&amp;Z52)+1)</f>
        <v>2.9999999999999997E-4</v>
      </c>
      <c r="AD52" s="62">
        <v>0.61609999999999998</v>
      </c>
      <c r="AE52" s="61">
        <f t="array" ref="AE52">INDEX($AT$11:$AV$66,MATCH($C52&amp;$G52,$AO$11:$AO$66&amp;$AP$11:$AP$66,0),COUNTIF($AT$10:$AV$10,"&lt;"&amp;AD52)+1)</f>
        <v>5.9999999999999995E-4</v>
      </c>
      <c r="AF52" s="111">
        <f t="shared" si="12"/>
        <v>0.58903670613173631</v>
      </c>
      <c r="AG52" s="121">
        <f t="array" ref="AG52">INDEX($AW$11:$BA$66,MATCH($C52&amp;$G52,$AO$11:$AO$66&amp;$AP$11:$AP$66,0),COUNTIF($AW$10:$BA$10,"&lt;"&amp;AD52)+1)</f>
        <v>2.9999999999999997E-4</v>
      </c>
      <c r="AI52" s="67" t="s">
        <v>542</v>
      </c>
      <c r="AJ52" s="59">
        <f t="shared" si="15"/>
        <v>2.125</v>
      </c>
      <c r="AO52" s="113" t="s">
        <v>498</v>
      </c>
      <c r="AP52" s="113">
        <v>18</v>
      </c>
      <c r="AQ52" s="113">
        <v>1.4999999999999999E-4</v>
      </c>
      <c r="AR52" s="113">
        <v>1.4999999999999999E-4</v>
      </c>
      <c r="AS52" s="113">
        <v>8</v>
      </c>
      <c r="AT52" s="59">
        <v>5.0000000000000001E-4</v>
      </c>
      <c r="AU52" s="59">
        <v>5.0000000000000001E-4</v>
      </c>
      <c r="AV52" s="59">
        <v>6.9999999999999999E-4</v>
      </c>
      <c r="AW52" s="59">
        <v>1E-4</v>
      </c>
      <c r="AX52" s="59">
        <v>1.4999999999999999E-4</v>
      </c>
      <c r="AY52" s="59">
        <v>2.0000000000000001E-4</v>
      </c>
      <c r="AZ52" s="59">
        <v>2.5000000000000001E-4</v>
      </c>
      <c r="BA52" s="59">
        <v>2.9999999999999997E-4</v>
      </c>
    </row>
    <row r="53" spans="2:53" ht="12.75" customHeight="1" x14ac:dyDescent="0.3">
      <c r="B53" s="81" t="str">
        <f t="shared" si="0"/>
        <v>5/8-20 UN</v>
      </c>
      <c r="C53" s="71" t="s">
        <v>592</v>
      </c>
      <c r="D53" s="71"/>
      <c r="E53" s="79" t="s">
        <v>353</v>
      </c>
      <c r="F53" s="82" t="s">
        <v>272</v>
      </c>
      <c r="G53" s="58">
        <v>20</v>
      </c>
      <c r="H53" s="79" t="s">
        <v>519</v>
      </c>
      <c r="I53" s="71" t="s">
        <v>503</v>
      </c>
      <c r="J53" s="71" t="s">
        <v>588</v>
      </c>
      <c r="K53" s="71" t="s">
        <v>600</v>
      </c>
      <c r="L53" s="85">
        <f t="shared" si="13"/>
        <v>15.875</v>
      </c>
      <c r="M53" s="85">
        <f t="shared" si="1"/>
        <v>1.27</v>
      </c>
      <c r="N53" s="71">
        <v>60</v>
      </c>
      <c r="O53" s="100">
        <f t="shared" si="2"/>
        <v>15.875</v>
      </c>
      <c r="P53" s="85">
        <f t="shared" si="3"/>
        <v>12.7</v>
      </c>
      <c r="Q53" s="58">
        <f t="shared" si="4"/>
        <v>0</v>
      </c>
      <c r="R53" s="100">
        <f t="shared" si="5"/>
        <v>15.0501</v>
      </c>
      <c r="S53" s="85">
        <f t="shared" si="6"/>
        <v>7.6</v>
      </c>
      <c r="T53" s="58">
        <f t="shared" si="7"/>
        <v>0</v>
      </c>
      <c r="U53" s="58">
        <f t="shared" si="8"/>
        <v>7.6</v>
      </c>
      <c r="V53" s="58">
        <f t="array" ref="V53">INDEX(AS$11:AS$66,MATCH(C53&amp;G53,AO$11:AO$66&amp;AP$11:AP$66,0),0)</f>
        <v>15</v>
      </c>
      <c r="X53" s="120">
        <f t="shared" si="9"/>
        <v>0.05</v>
      </c>
      <c r="Y53" s="61">
        <f t="array" ref="Y53">INDEX($AQ$11:$AR$66,MATCH($C53&amp;$G53,$AO$11:$AO$66&amp;$AP$11:$AP$66,0),COUNTIF($AQ$10:$AR$10,"&lt;"&amp;Z53)+1)</f>
        <v>2.9999999999999997E-4</v>
      </c>
      <c r="Z53" s="61">
        <f t="shared" si="10"/>
        <v>0.625</v>
      </c>
      <c r="AA53" s="61">
        <f t="array" ref="AA53">INDEX($AT$11:$AV$66,MATCH($C53&amp;$G53,$AO$11:$AO$66&amp;$AP$11:$AP$66,0),COUNTIF($AT$10:$AV$10,"&lt;"&amp;Z53)+1)</f>
        <v>5.0000000000000001E-4</v>
      </c>
      <c r="AB53" s="111">
        <f t="shared" si="11"/>
        <v>0.59252404735808351</v>
      </c>
      <c r="AC53" s="121">
        <f t="array" ref="AC53">INDEX($AW$11:$BA$66,MATCH($C53&amp;$G53,$AO$11:$AO$66&amp;$AP$11:$AP$66,0),COUNTIF($AW$10:$BA$10,"&lt;"&amp;Z53)+1)</f>
        <v>2.9999999999999997E-4</v>
      </c>
      <c r="AD53" s="62">
        <v>0.61980000000000002</v>
      </c>
      <c r="AE53" s="61">
        <f t="array" ref="AE53">INDEX($AT$11:$AV$66,MATCH($C53&amp;$G53,$AO$11:$AO$66&amp;$AP$11:$AP$66,0),COUNTIF($AT$10:$AV$10,"&lt;"&amp;AD53)+1)</f>
        <v>5.0000000000000001E-4</v>
      </c>
      <c r="AF53" s="111">
        <f t="shared" si="12"/>
        <v>0.59814936490538906</v>
      </c>
      <c r="AG53" s="121">
        <f t="array" ref="AG53">INDEX($AW$11:$BA$66,MATCH($C53&amp;$G53,$AO$11:$AO$66&amp;$AP$11:$AP$66,0),COUNTIF($AW$10:$BA$10,"&lt;"&amp;AD53)+1)</f>
        <v>2.9999999999999997E-4</v>
      </c>
      <c r="AI53" s="67" t="s">
        <v>543</v>
      </c>
      <c r="AJ53" s="59">
        <f t="shared" si="15"/>
        <v>2.1875</v>
      </c>
      <c r="AO53" s="113" t="s">
        <v>498</v>
      </c>
      <c r="AP53" s="113">
        <v>16</v>
      </c>
      <c r="AQ53" s="113">
        <v>1.4999999999999999E-4</v>
      </c>
      <c r="AR53" s="113">
        <v>1.4999999999999999E-4</v>
      </c>
      <c r="AS53" s="113">
        <v>8</v>
      </c>
      <c r="AT53" s="59">
        <v>5.9999999999999995E-4</v>
      </c>
      <c r="AU53" s="59">
        <v>5.9999999999999995E-4</v>
      </c>
      <c r="AV53" s="59">
        <v>8.9999999999999998E-4</v>
      </c>
      <c r="AW53" s="59">
        <v>1E-4</v>
      </c>
      <c r="AX53" s="59">
        <v>2.0000000000000001E-4</v>
      </c>
      <c r="AY53" s="59">
        <v>2.5000000000000001E-4</v>
      </c>
      <c r="AZ53" s="59">
        <v>2.9999999999999997E-4</v>
      </c>
      <c r="BA53" s="59">
        <v>4.0000000000000002E-4</v>
      </c>
    </row>
    <row r="54" spans="2:53" ht="12.75" customHeight="1" x14ac:dyDescent="0.3">
      <c r="B54" s="81" t="str">
        <f t="shared" si="0"/>
        <v>5/8-20 UN</v>
      </c>
      <c r="C54" s="71" t="s">
        <v>592</v>
      </c>
      <c r="D54" s="71"/>
      <c r="E54" s="79" t="s">
        <v>353</v>
      </c>
      <c r="F54" s="82" t="s">
        <v>272</v>
      </c>
      <c r="G54" s="58">
        <v>20</v>
      </c>
      <c r="H54" s="79" t="s">
        <v>519</v>
      </c>
      <c r="I54" s="71" t="s">
        <v>507</v>
      </c>
      <c r="J54" s="71" t="s">
        <v>588</v>
      </c>
      <c r="K54" s="71" t="s">
        <v>600</v>
      </c>
      <c r="L54" s="85">
        <f t="shared" si="13"/>
        <v>15.875</v>
      </c>
      <c r="M54" s="85">
        <f t="shared" si="1"/>
        <v>1.27</v>
      </c>
      <c r="N54" s="71">
        <v>60</v>
      </c>
      <c r="O54" s="100">
        <f t="shared" si="2"/>
        <v>15.875</v>
      </c>
      <c r="P54" s="85">
        <f t="shared" si="3"/>
        <v>12.7</v>
      </c>
      <c r="Q54" s="58">
        <f t="shared" si="4"/>
        <v>0</v>
      </c>
      <c r="R54" s="100">
        <f t="shared" si="5"/>
        <v>15.0501</v>
      </c>
      <c r="S54" s="85">
        <f t="shared" si="6"/>
        <v>7.6</v>
      </c>
      <c r="T54" s="58">
        <f t="shared" si="7"/>
        <v>0</v>
      </c>
      <c r="U54" s="58">
        <f t="shared" si="8"/>
        <v>7.6</v>
      </c>
      <c r="V54" s="58">
        <f t="array" ref="V54">INDEX(AS$11:AS$66,MATCH(C54&amp;G54,AO$11:AO$66&amp;AP$11:AP$66,0),0)</f>
        <v>15</v>
      </c>
      <c r="X54" s="120">
        <f t="shared" si="9"/>
        <v>0.05</v>
      </c>
      <c r="Y54" s="61">
        <f t="array" ref="Y54">INDEX($AQ$11:$AR$66,MATCH($C54&amp;$G54,$AO$11:$AO$66&amp;$AP$11:$AP$66,0),COUNTIF($AQ$10:$AR$10,"&lt;"&amp;Z54)+1)</f>
        <v>2.9999999999999997E-4</v>
      </c>
      <c r="Z54" s="61">
        <f t="shared" si="10"/>
        <v>0.625</v>
      </c>
      <c r="AA54" s="61">
        <f t="array" ref="AA54">INDEX($AT$11:$AV$66,MATCH($C54&amp;$G54,$AO$11:$AO$66&amp;$AP$11:$AP$66,0),COUNTIF($AT$10:$AV$10,"&lt;"&amp;Z54)+1)</f>
        <v>5.0000000000000001E-4</v>
      </c>
      <c r="AB54" s="111">
        <f t="shared" si="11"/>
        <v>0.59252404735808351</v>
      </c>
      <c r="AC54" s="121">
        <f t="array" ref="AC54">INDEX($AW$11:$BA$66,MATCH($C54&amp;$G54,$AO$11:$AO$66&amp;$AP$11:$AP$66,0),COUNTIF($AW$10:$BA$10,"&lt;"&amp;Z54)+1)</f>
        <v>2.9999999999999997E-4</v>
      </c>
      <c r="AD54" s="62">
        <v>0.61839999999999995</v>
      </c>
      <c r="AE54" s="61">
        <f t="array" ref="AE54">INDEX($AT$11:$AV$66,MATCH($C54&amp;$G54,$AO$11:$AO$66&amp;$AP$11:$AP$66,0),COUNTIF($AT$10:$AV$10,"&lt;"&amp;AD54)+1)</f>
        <v>5.0000000000000001E-4</v>
      </c>
      <c r="AF54" s="111">
        <f t="shared" si="12"/>
        <v>0.59674936490538899</v>
      </c>
      <c r="AG54" s="121">
        <f t="array" ref="AG54">INDEX($AW$11:$BA$66,MATCH($C54&amp;$G54,$AO$11:$AO$66&amp;$AP$11:$AP$66,0),COUNTIF($AW$10:$BA$10,"&lt;"&amp;AD54)+1)</f>
        <v>2.9999999999999997E-4</v>
      </c>
      <c r="AI54" s="67" t="s">
        <v>544</v>
      </c>
      <c r="AJ54" s="59">
        <f t="shared" si="15"/>
        <v>2.25</v>
      </c>
      <c r="AO54" s="113" t="s">
        <v>498</v>
      </c>
      <c r="AP54" s="113">
        <v>14</v>
      </c>
      <c r="AQ54" s="113">
        <v>2.0000000000000001E-4</v>
      </c>
      <c r="AR54" s="113">
        <v>2.0000000000000001E-4</v>
      </c>
      <c r="AS54" s="113">
        <v>6</v>
      </c>
      <c r="AT54" s="59">
        <v>5.9999999999999995E-4</v>
      </c>
      <c r="AU54" s="59">
        <v>5.9999999999999995E-4</v>
      </c>
      <c r="AV54" s="59">
        <v>8.9999999999999998E-4</v>
      </c>
      <c r="AW54" s="59">
        <v>1.5E-3</v>
      </c>
      <c r="AX54" s="59">
        <v>2.0000000000000001E-4</v>
      </c>
      <c r="AY54" s="59">
        <v>2.5000000000000001E-4</v>
      </c>
      <c r="AZ54" s="59">
        <v>2.9999999999999997E-4</v>
      </c>
      <c r="BA54" s="59">
        <v>4.0000000000000002E-4</v>
      </c>
    </row>
    <row r="55" spans="2:53" ht="12.75" customHeight="1" x14ac:dyDescent="0.3">
      <c r="B55" s="81" t="str">
        <f t="shared" si="0"/>
        <v>5/8-24 UNEF</v>
      </c>
      <c r="C55" s="71" t="s">
        <v>592</v>
      </c>
      <c r="D55" s="71"/>
      <c r="E55" s="79" t="s">
        <v>331</v>
      </c>
      <c r="F55" s="82" t="s">
        <v>272</v>
      </c>
      <c r="G55" s="58">
        <v>24</v>
      </c>
      <c r="H55" s="79" t="s">
        <v>519</v>
      </c>
      <c r="I55" s="71" t="s">
        <v>503</v>
      </c>
      <c r="J55" s="71" t="s">
        <v>588</v>
      </c>
      <c r="K55" s="71" t="s">
        <v>600</v>
      </c>
      <c r="L55" s="85">
        <f t="shared" si="13"/>
        <v>15.875</v>
      </c>
      <c r="M55" s="85">
        <f t="shared" si="1"/>
        <v>1.0583</v>
      </c>
      <c r="N55" s="71">
        <v>60</v>
      </c>
      <c r="O55" s="100">
        <f t="shared" si="2"/>
        <v>15.875</v>
      </c>
      <c r="P55" s="85">
        <f t="shared" si="3"/>
        <v>12.7</v>
      </c>
      <c r="Q55" s="58">
        <f t="shared" si="4"/>
        <v>0</v>
      </c>
      <c r="R55" s="100">
        <f t="shared" si="5"/>
        <v>15.1876</v>
      </c>
      <c r="S55" s="85">
        <f t="shared" si="6"/>
        <v>7.6</v>
      </c>
      <c r="T55" s="58">
        <f t="shared" si="7"/>
        <v>0</v>
      </c>
      <c r="U55" s="58">
        <f t="shared" si="8"/>
        <v>7.6</v>
      </c>
      <c r="V55" s="58">
        <f t="array" ref="V55">INDEX(AS$11:AS$66,MATCH(C55&amp;G55,AO$11:AO$66&amp;AP$11:AP$66,0),0)</f>
        <v>15</v>
      </c>
      <c r="X55" s="120">
        <f t="shared" si="9"/>
        <v>4.1666666666666664E-2</v>
      </c>
      <c r="Y55" s="61">
        <f t="array" ref="Y55">INDEX($AQ$11:$AR$66,MATCH($C55&amp;$G55,$AO$11:$AO$66&amp;$AP$11:$AP$66,0),COUNTIF($AQ$10:$AR$10,"&lt;"&amp;Z55)+1)</f>
        <v>2.9999999999999997E-4</v>
      </c>
      <c r="Z55" s="61">
        <f t="shared" si="10"/>
        <v>0.625</v>
      </c>
      <c r="AA55" s="61">
        <f t="array" ref="AA55">INDEX($AT$11:$AV$66,MATCH($C55&amp;$G55,$AO$11:$AO$66&amp;$AP$11:$AP$66,0),COUNTIF($AT$10:$AV$10,"&lt;"&amp;Z55)+1)</f>
        <v>5.0000000000000001E-4</v>
      </c>
      <c r="AB55" s="111">
        <f t="shared" si="11"/>
        <v>0.59793670613173633</v>
      </c>
      <c r="AC55" s="121">
        <f t="array" ref="AC55">INDEX($AW$11:$BA$66,MATCH($C55&amp;$G55,$AO$11:$AO$66&amp;$AP$11:$AP$66,0),COUNTIF($AW$10:$BA$10,"&lt;"&amp;Z55)+1)</f>
        <v>2.9999999999999997E-4</v>
      </c>
      <c r="AD55" s="62">
        <v>0.62109999999999999</v>
      </c>
      <c r="AE55" s="61">
        <f t="array" ref="AE55">INDEX($AT$11:$AV$66,MATCH($C55&amp;$G55,$AO$11:$AO$66&amp;$AP$11:$AP$66,0),COUNTIF($AT$10:$AV$10,"&lt;"&amp;AD55)+1)</f>
        <v>5.0000000000000001E-4</v>
      </c>
      <c r="AF55" s="111">
        <f t="shared" si="12"/>
        <v>0.60305780408782417</v>
      </c>
      <c r="AG55" s="121">
        <f t="array" ref="AG55">INDEX($AW$11:$BA$66,MATCH($C55&amp;$G55,$AO$11:$AO$66&amp;$AP$11:$AP$66,0),COUNTIF($AW$10:$BA$10,"&lt;"&amp;AD55)+1)</f>
        <v>2.9999999999999997E-4</v>
      </c>
      <c r="AI55" s="67" t="s">
        <v>545</v>
      </c>
      <c r="AJ55" s="59">
        <f t="shared" si="15"/>
        <v>2.3125</v>
      </c>
      <c r="AO55" s="113" t="s">
        <v>498</v>
      </c>
      <c r="AP55" s="113">
        <v>13</v>
      </c>
      <c r="AQ55" s="113">
        <v>2.0000000000000001E-4</v>
      </c>
      <c r="AR55" s="113">
        <v>2.0000000000000001E-4</v>
      </c>
      <c r="AS55" s="113">
        <v>6</v>
      </c>
      <c r="AT55" s="59">
        <v>5.9999999999999995E-4</v>
      </c>
      <c r="AU55" s="59">
        <v>5.9999999999999995E-4</v>
      </c>
      <c r="AV55" s="59">
        <v>8.9999999999999998E-4</v>
      </c>
      <c r="AW55" s="59">
        <v>1.5E-3</v>
      </c>
      <c r="AX55" s="59">
        <v>2.0000000000000001E-4</v>
      </c>
      <c r="AY55" s="59">
        <v>2.5000000000000001E-4</v>
      </c>
      <c r="AZ55" s="59">
        <v>2.9999999999999997E-4</v>
      </c>
      <c r="BA55" s="59">
        <v>4.0000000000000002E-4</v>
      </c>
    </row>
    <row r="56" spans="2:53" ht="12.75" customHeight="1" x14ac:dyDescent="0.3">
      <c r="B56" s="81" t="str">
        <f t="shared" si="0"/>
        <v>5/8-24 UNEF</v>
      </c>
      <c r="C56" s="71" t="s">
        <v>592</v>
      </c>
      <c r="D56" s="71"/>
      <c r="E56" s="79" t="s">
        <v>331</v>
      </c>
      <c r="F56" s="82" t="s">
        <v>272</v>
      </c>
      <c r="G56" s="58">
        <v>24</v>
      </c>
      <c r="H56" s="79" t="s">
        <v>519</v>
      </c>
      <c r="I56" s="71" t="s">
        <v>507</v>
      </c>
      <c r="J56" s="71" t="s">
        <v>588</v>
      </c>
      <c r="K56" s="71" t="s">
        <v>600</v>
      </c>
      <c r="L56" s="85">
        <f t="shared" si="13"/>
        <v>15.875</v>
      </c>
      <c r="M56" s="85">
        <f t="shared" si="1"/>
        <v>1.0583</v>
      </c>
      <c r="N56" s="71">
        <v>60</v>
      </c>
      <c r="O56" s="100">
        <f t="shared" si="2"/>
        <v>15.875</v>
      </c>
      <c r="P56" s="85">
        <f t="shared" si="3"/>
        <v>12.7</v>
      </c>
      <c r="Q56" s="58">
        <f t="shared" si="4"/>
        <v>0</v>
      </c>
      <c r="R56" s="100">
        <f t="shared" si="5"/>
        <v>15.1876</v>
      </c>
      <c r="S56" s="85">
        <f t="shared" si="6"/>
        <v>7.6</v>
      </c>
      <c r="T56" s="58">
        <f t="shared" si="7"/>
        <v>0</v>
      </c>
      <c r="U56" s="58">
        <f t="shared" si="8"/>
        <v>7.6</v>
      </c>
      <c r="V56" s="58">
        <f t="array" ref="V56">INDEX(AS$11:AS$66,MATCH(C56&amp;G56,AO$11:AO$66&amp;AP$11:AP$66,0),0)</f>
        <v>15</v>
      </c>
      <c r="X56" s="120">
        <f t="shared" si="9"/>
        <v>4.1666666666666664E-2</v>
      </c>
      <c r="Y56" s="61">
        <f t="array" ref="Y56">INDEX($AQ$11:$AR$66,MATCH($C56&amp;$G56,$AO$11:$AO$66&amp;$AP$11:$AP$66,0),COUNTIF($AQ$10:$AR$10,"&lt;"&amp;Z56)+1)</f>
        <v>2.9999999999999997E-4</v>
      </c>
      <c r="Z56" s="61">
        <f t="shared" si="10"/>
        <v>0.625</v>
      </c>
      <c r="AA56" s="61">
        <f t="array" ref="AA56">INDEX($AT$11:$AV$66,MATCH($C56&amp;$G56,$AO$11:$AO$66&amp;$AP$11:$AP$66,0),COUNTIF($AT$10:$AV$10,"&lt;"&amp;Z56)+1)</f>
        <v>5.0000000000000001E-4</v>
      </c>
      <c r="AB56" s="111">
        <f t="shared" si="11"/>
        <v>0.59793670613173633</v>
      </c>
      <c r="AC56" s="121">
        <f t="array" ref="AC56">INDEX($AW$11:$BA$66,MATCH($C56&amp;$G56,$AO$11:$AO$66&amp;$AP$11:$AP$66,0),COUNTIF($AW$10:$BA$10,"&lt;"&amp;Z56)+1)</f>
        <v>2.9999999999999997E-4</v>
      </c>
      <c r="AD56" s="62">
        <v>0.61980000000000002</v>
      </c>
      <c r="AE56" s="61">
        <f t="array" ref="AE56">INDEX($AT$11:$AV$66,MATCH($C56&amp;$G56,$AO$11:$AO$66&amp;$AP$11:$AP$66,0),COUNTIF($AT$10:$AV$10,"&lt;"&amp;AD56)+1)</f>
        <v>5.0000000000000001E-4</v>
      </c>
      <c r="AF56" s="111">
        <f t="shared" si="12"/>
        <v>0.6017578040878242</v>
      </c>
      <c r="AG56" s="121">
        <f t="array" ref="AG56">INDEX($AW$11:$BA$66,MATCH($C56&amp;$G56,$AO$11:$AO$66&amp;$AP$11:$AP$66,0),COUNTIF($AW$10:$BA$10,"&lt;"&amp;AD56)+1)</f>
        <v>2.9999999999999997E-4</v>
      </c>
      <c r="AI56" s="67" t="s">
        <v>546</v>
      </c>
      <c r="AJ56" s="59">
        <f t="shared" si="15"/>
        <v>2.375</v>
      </c>
      <c r="AO56" s="113" t="s">
        <v>498</v>
      </c>
      <c r="AP56" s="113">
        <v>12</v>
      </c>
      <c r="AQ56" s="113">
        <v>2.0000000000000001E-4</v>
      </c>
      <c r="AR56" s="113">
        <v>2.0000000000000001E-4</v>
      </c>
      <c r="AS56" s="113">
        <v>6</v>
      </c>
      <c r="AT56" s="59">
        <v>5.9999999999999995E-4</v>
      </c>
      <c r="AU56" s="59">
        <v>5.9999999999999995E-4</v>
      </c>
      <c r="AV56" s="59">
        <v>8.9999999999999998E-4</v>
      </c>
      <c r="AW56" s="59">
        <v>1.5E-3</v>
      </c>
      <c r="AX56" s="59">
        <v>2.0000000000000001E-4</v>
      </c>
      <c r="AY56" s="59">
        <v>2.5000000000000001E-4</v>
      </c>
      <c r="AZ56" s="59">
        <v>2.9999999999999997E-4</v>
      </c>
      <c r="BA56" s="59">
        <v>4.0000000000000002E-4</v>
      </c>
    </row>
    <row r="57" spans="2:53" ht="12.75" customHeight="1" x14ac:dyDescent="0.3">
      <c r="B57" s="81" t="str">
        <f t="shared" si="0"/>
        <v>5/8-28 UN</v>
      </c>
      <c r="C57" s="71" t="s">
        <v>592</v>
      </c>
      <c r="D57" s="71"/>
      <c r="E57" s="79" t="s">
        <v>353</v>
      </c>
      <c r="F57" s="82" t="s">
        <v>272</v>
      </c>
      <c r="G57" s="58">
        <v>28</v>
      </c>
      <c r="H57" s="79" t="s">
        <v>519</v>
      </c>
      <c r="I57" s="71" t="s">
        <v>503</v>
      </c>
      <c r="J57" s="71" t="s">
        <v>588</v>
      </c>
      <c r="K57" s="71" t="s">
        <v>600</v>
      </c>
      <c r="L57" s="85">
        <f t="shared" si="13"/>
        <v>15.875</v>
      </c>
      <c r="M57" s="85">
        <f t="shared" si="1"/>
        <v>0.90710000000000002</v>
      </c>
      <c r="N57" s="71">
        <v>60</v>
      </c>
      <c r="O57" s="100">
        <f t="shared" si="2"/>
        <v>15.875</v>
      </c>
      <c r="P57" s="85">
        <f t="shared" si="3"/>
        <v>12.7</v>
      </c>
      <c r="Q57" s="58">
        <f t="shared" si="4"/>
        <v>0</v>
      </c>
      <c r="R57" s="100">
        <f t="shared" si="5"/>
        <v>15.2858</v>
      </c>
      <c r="S57" s="85">
        <f t="shared" si="6"/>
        <v>7.6</v>
      </c>
      <c r="T57" s="58">
        <f t="shared" si="7"/>
        <v>0</v>
      </c>
      <c r="U57" s="58">
        <f t="shared" si="8"/>
        <v>7.6</v>
      </c>
      <c r="V57" s="58">
        <f t="array" ref="V57">INDEX(AS$11:AS$66,MATCH(C57&amp;G57,AO$11:AO$66&amp;AP$11:AP$66,0),0)</f>
        <v>15</v>
      </c>
      <c r="X57" s="120">
        <f t="shared" si="9"/>
        <v>3.5714285714285712E-2</v>
      </c>
      <c r="Y57" s="61">
        <f t="array" ref="Y57">INDEX($AQ$11:$AR$66,MATCH($C57&amp;$G57,$AO$11:$AO$66&amp;$AP$11:$AP$66,0),COUNTIF($AQ$10:$AR$10,"&lt;"&amp;Z57)+1)</f>
        <v>2.9999999999999997E-4</v>
      </c>
      <c r="Z57" s="61">
        <f t="shared" si="10"/>
        <v>0.625</v>
      </c>
      <c r="AA57" s="61">
        <f t="array" ref="AA57">INDEX($AT$11:$AV$66,MATCH($C57&amp;$G57,$AO$11:$AO$66&amp;$AP$11:$AP$66,0),COUNTIF($AT$10:$AV$10,"&lt;"&amp;Z57)+1)</f>
        <v>5.0000000000000001E-4</v>
      </c>
      <c r="AB57" s="111">
        <f t="shared" si="11"/>
        <v>0.60180289097005968</v>
      </c>
      <c r="AC57" s="121">
        <f t="array" ref="AC57">INDEX($AW$11:$BA$66,MATCH($C57&amp;$G57,$AO$11:$AO$66&amp;$AP$11:$AP$66,0),COUNTIF($AW$10:$BA$10,"&lt;"&amp;Z57)+1)</f>
        <v>2.9999999999999997E-4</v>
      </c>
      <c r="AD57" s="62">
        <v>0.62219999999999998</v>
      </c>
      <c r="AE57" s="61">
        <f t="array" ref="AE57">INDEX($AT$11:$AV$66,MATCH($C57&amp;$G57,$AO$11:$AO$66&amp;$AP$11:$AP$66,0),COUNTIF($AT$10:$AV$10,"&lt;"&amp;AD57)+1)</f>
        <v>5.0000000000000001E-4</v>
      </c>
      <c r="AF57" s="111">
        <f t="shared" si="12"/>
        <v>0.60673526064670646</v>
      </c>
      <c r="AG57" s="121">
        <f t="array" ref="AG57">INDEX($AW$11:$BA$66,MATCH($C57&amp;$G57,$AO$11:$AO$66&amp;$AP$11:$AP$66,0),COUNTIF($AW$10:$BA$10,"&lt;"&amp;AD57)+1)</f>
        <v>2.9999999999999997E-4</v>
      </c>
      <c r="AI57" s="67" t="s">
        <v>547</v>
      </c>
      <c r="AJ57" s="59">
        <f t="shared" si="15"/>
        <v>2.4375</v>
      </c>
      <c r="AO57" s="113" t="s">
        <v>498</v>
      </c>
      <c r="AP57" s="119">
        <v>11.5</v>
      </c>
      <c r="AQ57" s="113">
        <v>2.0000000000000001E-4</v>
      </c>
      <c r="AR57" s="113">
        <v>2.0000000000000001E-4</v>
      </c>
      <c r="AS57" s="113">
        <v>6</v>
      </c>
      <c r="AT57" s="59">
        <v>5.9999999999999995E-4</v>
      </c>
      <c r="AU57" s="59">
        <v>5.9999999999999995E-4</v>
      </c>
      <c r="AV57" s="59">
        <v>8.9999999999999998E-4</v>
      </c>
      <c r="AW57" s="59">
        <v>1.5E-3</v>
      </c>
      <c r="AX57" s="59">
        <v>2.0000000000000001E-4</v>
      </c>
      <c r="AY57" s="59">
        <v>2.5000000000000001E-4</v>
      </c>
      <c r="AZ57" s="59">
        <v>2.9999999999999997E-4</v>
      </c>
      <c r="BA57" s="59">
        <v>4.0000000000000002E-4</v>
      </c>
    </row>
    <row r="58" spans="2:53" ht="12.75" customHeight="1" x14ac:dyDescent="0.3">
      <c r="B58" s="81" t="str">
        <f t="shared" si="0"/>
        <v>5/8-28 UN</v>
      </c>
      <c r="C58" s="71" t="s">
        <v>592</v>
      </c>
      <c r="D58" s="71"/>
      <c r="E58" s="79" t="s">
        <v>353</v>
      </c>
      <c r="F58" s="82" t="s">
        <v>272</v>
      </c>
      <c r="G58" s="58">
        <v>28</v>
      </c>
      <c r="H58" s="79" t="s">
        <v>519</v>
      </c>
      <c r="I58" s="71" t="s">
        <v>507</v>
      </c>
      <c r="J58" s="71" t="s">
        <v>588</v>
      </c>
      <c r="K58" s="71" t="s">
        <v>600</v>
      </c>
      <c r="L58" s="85">
        <f t="shared" si="13"/>
        <v>15.875</v>
      </c>
      <c r="M58" s="85">
        <f t="shared" si="1"/>
        <v>0.90710000000000002</v>
      </c>
      <c r="N58" s="71">
        <v>60</v>
      </c>
      <c r="O58" s="100">
        <f t="shared" si="2"/>
        <v>15.875</v>
      </c>
      <c r="P58" s="85">
        <f t="shared" si="3"/>
        <v>12.7</v>
      </c>
      <c r="Q58" s="58">
        <f t="shared" si="4"/>
        <v>0</v>
      </c>
      <c r="R58" s="100">
        <f t="shared" si="5"/>
        <v>15.2858</v>
      </c>
      <c r="S58" s="85">
        <f t="shared" si="6"/>
        <v>7.6</v>
      </c>
      <c r="T58" s="58">
        <f t="shared" si="7"/>
        <v>0</v>
      </c>
      <c r="U58" s="58">
        <f t="shared" si="8"/>
        <v>7.6</v>
      </c>
      <c r="V58" s="58">
        <f t="array" ref="V58">INDEX(AS$11:AS$66,MATCH(C58&amp;G58,AO$11:AO$66&amp;AP$11:AP$66,0),0)</f>
        <v>15</v>
      </c>
      <c r="X58" s="120">
        <f t="shared" si="9"/>
        <v>3.5714285714285712E-2</v>
      </c>
      <c r="Y58" s="61">
        <f t="array" ref="Y58">INDEX($AQ$11:$AR$66,MATCH($C58&amp;$G58,$AO$11:$AO$66&amp;$AP$11:$AP$66,0),COUNTIF($AQ$10:$AR$10,"&lt;"&amp;Z58)+1)</f>
        <v>2.9999999999999997E-4</v>
      </c>
      <c r="Z58" s="61">
        <f t="shared" si="10"/>
        <v>0.625</v>
      </c>
      <c r="AA58" s="61">
        <f t="array" ref="AA58">INDEX($AT$11:$AV$66,MATCH($C58&amp;$G58,$AO$11:$AO$66&amp;$AP$11:$AP$66,0),COUNTIF($AT$10:$AV$10,"&lt;"&amp;Z58)+1)</f>
        <v>5.0000000000000001E-4</v>
      </c>
      <c r="AB58" s="111">
        <f t="shared" si="11"/>
        <v>0.60180289097005968</v>
      </c>
      <c r="AC58" s="121">
        <f t="array" ref="AC58">INDEX($AW$11:$BA$66,MATCH($C58&amp;$G58,$AO$11:$AO$66&amp;$AP$11:$AP$66,0),COUNTIF($AW$10:$BA$10,"&lt;"&amp;Z58)+1)</f>
        <v>2.9999999999999997E-4</v>
      </c>
      <c r="AD58" s="62">
        <v>0.621</v>
      </c>
      <c r="AE58" s="61">
        <f t="array" ref="AE58">INDEX($AT$11:$AV$66,MATCH($C58&amp;$G58,$AO$11:$AO$66&amp;$AP$11:$AP$66,0),COUNTIF($AT$10:$AV$10,"&lt;"&amp;AD58)+1)</f>
        <v>5.0000000000000001E-4</v>
      </c>
      <c r="AF58" s="111">
        <f t="shared" si="12"/>
        <v>0.60553526064670649</v>
      </c>
      <c r="AG58" s="121">
        <f t="array" ref="AG58">INDEX($AW$11:$BA$66,MATCH($C58&amp;$G58,$AO$11:$AO$66&amp;$AP$11:$AP$66,0),COUNTIF($AW$10:$BA$10,"&lt;"&amp;AD58)+1)</f>
        <v>2.9999999999999997E-4</v>
      </c>
      <c r="AI58" s="67" t="s">
        <v>548</v>
      </c>
      <c r="AJ58" s="59">
        <f t="shared" si="15"/>
        <v>2.5</v>
      </c>
      <c r="AO58" s="113" t="s">
        <v>498</v>
      </c>
      <c r="AP58" s="113">
        <v>11</v>
      </c>
      <c r="AQ58" s="113">
        <v>2.0000000000000001E-4</v>
      </c>
      <c r="AR58" s="113">
        <v>2.0000000000000001E-4</v>
      </c>
      <c r="AS58" s="113">
        <v>6</v>
      </c>
      <c r="AT58" s="59">
        <v>5.9999999999999995E-4</v>
      </c>
      <c r="AU58" s="59">
        <v>5.9999999999999995E-4</v>
      </c>
      <c r="AV58" s="59">
        <v>8.9999999999999998E-4</v>
      </c>
      <c r="AW58" s="59">
        <v>1.5E-3</v>
      </c>
      <c r="AX58" s="59">
        <v>2.0000000000000001E-4</v>
      </c>
      <c r="AY58" s="59">
        <v>2.5000000000000001E-4</v>
      </c>
      <c r="AZ58" s="59">
        <v>2.9999999999999997E-4</v>
      </c>
      <c r="BA58" s="59">
        <v>4.0000000000000002E-4</v>
      </c>
    </row>
    <row r="59" spans="2:53" ht="12.75" customHeight="1" x14ac:dyDescent="0.3">
      <c r="B59" s="81" t="str">
        <f t="shared" si="0"/>
        <v>5/8-32 UN</v>
      </c>
      <c r="C59" s="71" t="s">
        <v>592</v>
      </c>
      <c r="D59" s="71"/>
      <c r="E59" s="79" t="s">
        <v>353</v>
      </c>
      <c r="F59" s="82" t="s">
        <v>272</v>
      </c>
      <c r="G59" s="58">
        <v>32</v>
      </c>
      <c r="H59" s="79" t="s">
        <v>519</v>
      </c>
      <c r="I59" s="71" t="s">
        <v>503</v>
      </c>
      <c r="J59" s="71" t="s">
        <v>588</v>
      </c>
      <c r="K59" s="71" t="s">
        <v>600</v>
      </c>
      <c r="L59" s="85">
        <f t="shared" si="13"/>
        <v>15.875</v>
      </c>
      <c r="M59" s="85">
        <f t="shared" si="1"/>
        <v>0.79379999999999995</v>
      </c>
      <c r="N59" s="71">
        <v>60</v>
      </c>
      <c r="O59" s="100">
        <f t="shared" si="2"/>
        <v>15.875</v>
      </c>
      <c r="P59" s="85">
        <f t="shared" si="3"/>
        <v>12.7</v>
      </c>
      <c r="Q59" s="58">
        <f t="shared" si="4"/>
        <v>0</v>
      </c>
      <c r="R59" s="100">
        <f t="shared" si="5"/>
        <v>15.359400000000001</v>
      </c>
      <c r="S59" s="85">
        <f t="shared" si="6"/>
        <v>7.6</v>
      </c>
      <c r="T59" s="58">
        <f t="shared" si="7"/>
        <v>0</v>
      </c>
      <c r="U59" s="58">
        <f t="shared" si="8"/>
        <v>7.6</v>
      </c>
      <c r="V59" s="58">
        <f t="array" ref="V59">INDEX(AS$11:AS$66,MATCH(C59&amp;G59,AO$11:AO$66&amp;AP$11:AP$66,0),0)</f>
        <v>15</v>
      </c>
      <c r="X59" s="120">
        <f t="shared" si="9"/>
        <v>3.125E-2</v>
      </c>
      <c r="Y59" s="61">
        <f t="array" ref="Y59">INDEX($AQ$11:$AR$66,MATCH($C59&amp;$G59,$AO$11:$AO$66&amp;$AP$11:$AP$66,0),COUNTIF($AQ$10:$AR$10,"&lt;"&amp;Z59)+1)</f>
        <v>2.9999999999999997E-4</v>
      </c>
      <c r="Z59" s="61">
        <f t="shared" si="10"/>
        <v>0.625</v>
      </c>
      <c r="AA59" s="61">
        <f t="array" ref="AA59">INDEX($AT$11:$AV$66,MATCH($C59&amp;$G59,$AO$11:$AO$66&amp;$AP$11:$AP$66,0),COUNTIF($AT$10:$AV$10,"&lt;"&amp;Z59)+1)</f>
        <v>5.0000000000000001E-4</v>
      </c>
      <c r="AB59" s="111">
        <f t="shared" si="11"/>
        <v>0.60470252959880222</v>
      </c>
      <c r="AC59" s="121">
        <f t="array" ref="AC59">INDEX($AW$11:$BA$66,MATCH($C59&amp;$G59,$AO$11:$AO$66&amp;$AP$11:$AP$66,0),COUNTIF($AW$10:$BA$10,"&lt;"&amp;Z59)+1)</f>
        <v>2.9999999999999997E-4</v>
      </c>
      <c r="AD59" s="62">
        <v>0.62280000000000002</v>
      </c>
      <c r="AE59" s="61">
        <f t="array" ref="AE59">INDEX($AT$11:$AV$66,MATCH($C59&amp;$G59,$AO$11:$AO$66&amp;$AP$11:$AP$66,0),COUNTIF($AT$10:$AV$10,"&lt;"&amp;AD59)+1)</f>
        <v>5.0000000000000001E-4</v>
      </c>
      <c r="AF59" s="111">
        <f t="shared" si="12"/>
        <v>0.60926835306586813</v>
      </c>
      <c r="AG59" s="121">
        <f t="array" ref="AG59">INDEX($AW$11:$BA$66,MATCH($C59&amp;$G59,$AO$11:$AO$66&amp;$AP$11:$AP$66,0),COUNTIF($AW$10:$BA$10,"&lt;"&amp;AD59)+1)</f>
        <v>2.9999999999999997E-4</v>
      </c>
      <c r="AI59" s="67" t="s">
        <v>549</v>
      </c>
      <c r="AJ59" s="59">
        <f t="shared" si="15"/>
        <v>2.625</v>
      </c>
      <c r="AO59" s="113" t="s">
        <v>498</v>
      </c>
      <c r="AP59" s="113">
        <v>10</v>
      </c>
      <c r="AQ59" s="113" t="s">
        <v>598</v>
      </c>
      <c r="AR59" s="113">
        <v>2.5000000000000001E-4</v>
      </c>
      <c r="AS59" s="113">
        <v>6</v>
      </c>
      <c r="AT59" s="59" t="s">
        <v>500</v>
      </c>
      <c r="AU59" s="59">
        <v>5.9999999999999995E-4</v>
      </c>
      <c r="AV59" s="59">
        <v>8.9999999999999998E-4</v>
      </c>
      <c r="AW59" s="59" t="s">
        <v>500</v>
      </c>
      <c r="AX59" s="59">
        <v>2.0000000000000001E-4</v>
      </c>
      <c r="AY59" s="59">
        <v>2.5000000000000001E-4</v>
      </c>
      <c r="AZ59" s="59">
        <v>2.9999999999999997E-4</v>
      </c>
      <c r="BA59" s="59">
        <v>4.0000000000000002E-4</v>
      </c>
    </row>
    <row r="60" spans="2:53" ht="12.75" customHeight="1" x14ac:dyDescent="0.3">
      <c r="B60" s="81" t="str">
        <f t="shared" si="0"/>
        <v>5/8-32 UN</v>
      </c>
      <c r="C60" s="71" t="s">
        <v>592</v>
      </c>
      <c r="D60" s="71"/>
      <c r="E60" s="79" t="s">
        <v>353</v>
      </c>
      <c r="F60" s="82" t="s">
        <v>272</v>
      </c>
      <c r="G60" s="58">
        <v>32</v>
      </c>
      <c r="H60" s="79" t="s">
        <v>519</v>
      </c>
      <c r="I60" s="71" t="s">
        <v>507</v>
      </c>
      <c r="J60" s="71" t="s">
        <v>588</v>
      </c>
      <c r="K60" s="71" t="s">
        <v>600</v>
      </c>
      <c r="L60" s="85">
        <f t="shared" si="13"/>
        <v>15.875</v>
      </c>
      <c r="M60" s="85">
        <f t="shared" si="1"/>
        <v>0.79379999999999995</v>
      </c>
      <c r="N60" s="71">
        <v>60</v>
      </c>
      <c r="O60" s="100">
        <f t="shared" si="2"/>
        <v>15.875</v>
      </c>
      <c r="P60" s="85">
        <f t="shared" si="3"/>
        <v>12.7</v>
      </c>
      <c r="Q60" s="58">
        <f t="shared" si="4"/>
        <v>0</v>
      </c>
      <c r="R60" s="100">
        <f t="shared" si="5"/>
        <v>15.359400000000001</v>
      </c>
      <c r="S60" s="85">
        <f t="shared" si="6"/>
        <v>7.6</v>
      </c>
      <c r="T60" s="58">
        <f t="shared" si="7"/>
        <v>0</v>
      </c>
      <c r="U60" s="58">
        <f t="shared" si="8"/>
        <v>7.6</v>
      </c>
      <c r="V60" s="58">
        <f t="array" ref="V60">INDEX(AS$11:AS$66,MATCH(C60&amp;G60,AO$11:AO$66&amp;AP$11:AP$66,0),0)</f>
        <v>15</v>
      </c>
      <c r="X60" s="120">
        <f t="shared" si="9"/>
        <v>3.125E-2</v>
      </c>
      <c r="Y60" s="61">
        <f t="array" ref="Y60">INDEX($AQ$11:$AR$66,MATCH($C60&amp;$G60,$AO$11:$AO$66&amp;$AP$11:$AP$66,0),COUNTIF($AQ$10:$AR$10,"&lt;"&amp;Z60)+1)</f>
        <v>2.9999999999999997E-4</v>
      </c>
      <c r="Z60" s="61">
        <f t="shared" si="10"/>
        <v>0.625</v>
      </c>
      <c r="AA60" s="61">
        <f t="array" ref="AA60">INDEX($AT$11:$AV$66,MATCH($C60&amp;$G60,$AO$11:$AO$66&amp;$AP$11:$AP$66,0),COUNTIF($AT$10:$AV$10,"&lt;"&amp;Z60)+1)</f>
        <v>5.0000000000000001E-4</v>
      </c>
      <c r="AB60" s="111">
        <f t="shared" si="11"/>
        <v>0.60470252959880222</v>
      </c>
      <c r="AC60" s="121">
        <f t="array" ref="AC60">INDEX($AW$11:$BA$66,MATCH($C60&amp;$G60,$AO$11:$AO$66&amp;$AP$11:$AP$66,0),COUNTIF($AW$10:$BA$10,"&lt;"&amp;Z60)+1)</f>
        <v>2.9999999999999997E-4</v>
      </c>
      <c r="AD60" s="62">
        <v>0.62170000000000003</v>
      </c>
      <c r="AE60" s="61">
        <f t="array" ref="AE60">INDEX($AT$11:$AV$66,MATCH($C60&amp;$G60,$AO$11:$AO$66&amp;$AP$11:$AP$66,0),COUNTIF($AT$10:$AV$10,"&lt;"&amp;AD60)+1)</f>
        <v>5.0000000000000001E-4</v>
      </c>
      <c r="AF60" s="111">
        <f t="shared" si="12"/>
        <v>0.60816835306586814</v>
      </c>
      <c r="AG60" s="121">
        <f t="array" ref="AG60">INDEX($AW$11:$BA$66,MATCH($C60&amp;$G60,$AO$11:$AO$66&amp;$AP$11:$AP$66,0),COUNTIF($AW$10:$BA$10,"&lt;"&amp;AD60)+1)</f>
        <v>2.9999999999999997E-4</v>
      </c>
      <c r="AI60" s="67" t="s">
        <v>550</v>
      </c>
      <c r="AJ60" s="59">
        <f t="shared" si="15"/>
        <v>2.75</v>
      </c>
      <c r="AO60" s="113" t="s">
        <v>498</v>
      </c>
      <c r="AP60" s="113">
        <v>9</v>
      </c>
      <c r="AQ60" s="113" t="s">
        <v>598</v>
      </c>
      <c r="AR60" s="113">
        <v>2.5000000000000001E-4</v>
      </c>
      <c r="AS60" s="113">
        <v>6</v>
      </c>
      <c r="AT60" s="59" t="s">
        <v>500</v>
      </c>
      <c r="AU60" s="59">
        <v>6.9999999999999999E-4</v>
      </c>
      <c r="AV60" s="59">
        <v>1.1000000000000001E-3</v>
      </c>
      <c r="AW60" s="59" t="s">
        <v>500</v>
      </c>
      <c r="AX60" s="59">
        <v>2.0000000000000001E-4</v>
      </c>
      <c r="AY60" s="59">
        <v>2.5000000000000001E-4</v>
      </c>
      <c r="AZ60" s="59">
        <v>2.9999999999999997E-4</v>
      </c>
      <c r="BA60" s="59">
        <v>4.0000000000000002E-4</v>
      </c>
    </row>
    <row r="61" spans="2:53" ht="12.75" customHeight="1" x14ac:dyDescent="0.3">
      <c r="B61" s="81" t="str">
        <f t="shared" si="0"/>
        <v>11/16-12 UN</v>
      </c>
      <c r="C61" s="71" t="s">
        <v>592</v>
      </c>
      <c r="D61" s="71"/>
      <c r="E61" s="79" t="s">
        <v>353</v>
      </c>
      <c r="F61" s="82" t="s">
        <v>332</v>
      </c>
      <c r="G61" s="58">
        <v>12</v>
      </c>
      <c r="H61" s="79" t="s">
        <v>519</v>
      </c>
      <c r="I61" s="71" t="s">
        <v>503</v>
      </c>
      <c r="J61" s="71" t="s">
        <v>588</v>
      </c>
      <c r="K61" s="71" t="s">
        <v>600</v>
      </c>
      <c r="L61" s="85">
        <f t="shared" si="13"/>
        <v>17.462499999999999</v>
      </c>
      <c r="M61" s="85">
        <f t="shared" si="1"/>
        <v>2.1166999999999998</v>
      </c>
      <c r="N61" s="71">
        <v>60</v>
      </c>
      <c r="O61" s="100">
        <f t="shared" si="2"/>
        <v>17.462499999999999</v>
      </c>
      <c r="P61" s="85">
        <f t="shared" si="3"/>
        <v>15.2</v>
      </c>
      <c r="Q61" s="58">
        <f t="shared" si="4"/>
        <v>0</v>
      </c>
      <c r="R61" s="100">
        <f t="shared" si="5"/>
        <v>16.087700000000002</v>
      </c>
      <c r="S61" s="85">
        <f t="shared" si="6"/>
        <v>7.6</v>
      </c>
      <c r="T61" s="58">
        <f t="shared" si="7"/>
        <v>0</v>
      </c>
      <c r="U61" s="58">
        <f t="shared" si="8"/>
        <v>7.6</v>
      </c>
      <c r="V61" s="58">
        <f t="array" ref="V61">INDEX(AS$11:AS$66,MATCH(C61&amp;G61,AO$11:AO$66&amp;AP$11:AP$66,0),0)</f>
        <v>10</v>
      </c>
      <c r="X61" s="120">
        <f t="shared" si="9"/>
        <v>8.3333333333333329E-2</v>
      </c>
      <c r="Y61" s="61">
        <f t="array" ref="Y61">INDEX($AQ$11:$AR$66,MATCH($C61&amp;$G61,$AO$11:$AO$66&amp;$AP$11:$AP$66,0),COUNTIF($AQ$10:$AR$10,"&lt;"&amp;Z61)+1)</f>
        <v>2.9999999999999997E-4</v>
      </c>
      <c r="Z61" s="61">
        <f t="shared" si="10"/>
        <v>0.6875</v>
      </c>
      <c r="AA61" s="61">
        <f t="array" ref="AA61">INDEX($AT$11:$AV$66,MATCH($C61&amp;$G61,$AO$11:$AO$66&amp;$AP$11:$AP$66,0),COUNTIF($AT$10:$AV$10,"&lt;"&amp;Z61)+1)</f>
        <v>5.9999999999999995E-4</v>
      </c>
      <c r="AB61" s="111">
        <f t="shared" si="11"/>
        <v>0.63337341226347266</v>
      </c>
      <c r="AC61" s="121">
        <f t="array" ref="AC61">INDEX($AW$11:$BA$66,MATCH($C61&amp;$G61,$AO$11:$AO$66&amp;$AP$11:$AP$66,0),COUNTIF($AW$10:$BA$10,"&lt;"&amp;Z61)+1)</f>
        <v>2.9999999999999997E-4</v>
      </c>
      <c r="AD61" s="62">
        <v>0.67659999999999998</v>
      </c>
      <c r="AE61" s="61">
        <f t="array" ref="AE61">INDEX($AT$11:$AV$66,MATCH($C61&amp;$G61,$AO$11:$AO$66&amp;$AP$11:$AP$66,0),COUNTIF($AT$10:$AV$10,"&lt;"&amp;AD61)+1)</f>
        <v>5.9999999999999995E-4</v>
      </c>
      <c r="AF61" s="111">
        <f t="shared" si="12"/>
        <v>0.64051560817564834</v>
      </c>
      <c r="AG61" s="121">
        <f t="array" ref="AG61">INDEX($AW$11:$BA$66,MATCH($C61&amp;$G61,$AO$11:$AO$66&amp;$AP$11:$AP$66,0),COUNTIF($AW$10:$BA$10,"&lt;"&amp;AD61)+1)</f>
        <v>2.9999999999999997E-4</v>
      </c>
      <c r="AI61" s="67" t="s">
        <v>551</v>
      </c>
      <c r="AJ61" s="59">
        <f t="shared" si="15"/>
        <v>2.875</v>
      </c>
      <c r="AO61" s="113" t="s">
        <v>498</v>
      </c>
      <c r="AP61" s="113">
        <v>8</v>
      </c>
      <c r="AQ61" s="113" t="s">
        <v>598</v>
      </c>
      <c r="AR61" s="113">
        <v>2.5000000000000001E-4</v>
      </c>
      <c r="AS61" s="113">
        <v>5</v>
      </c>
      <c r="AT61" s="59" t="s">
        <v>500</v>
      </c>
      <c r="AU61" s="59">
        <v>6.9999999999999999E-4</v>
      </c>
      <c r="AV61" s="59">
        <v>1.1000000000000001E-3</v>
      </c>
      <c r="AW61" s="59" t="s">
        <v>500</v>
      </c>
      <c r="AX61" s="59">
        <v>2.0000000000000001E-4</v>
      </c>
      <c r="AY61" s="59">
        <v>2.5000000000000001E-4</v>
      </c>
      <c r="AZ61" s="59">
        <v>2.9999999999999997E-4</v>
      </c>
      <c r="BA61" s="59">
        <v>4.0000000000000002E-4</v>
      </c>
    </row>
    <row r="62" spans="2:53" ht="12.75" customHeight="1" x14ac:dyDescent="0.3">
      <c r="B62" s="81" t="str">
        <f t="shared" si="0"/>
        <v>11/16-12 UN</v>
      </c>
      <c r="C62" s="71" t="s">
        <v>592</v>
      </c>
      <c r="D62" s="71"/>
      <c r="E62" s="79" t="s">
        <v>353</v>
      </c>
      <c r="F62" s="82" t="s">
        <v>332</v>
      </c>
      <c r="G62" s="58">
        <v>12</v>
      </c>
      <c r="H62" s="79" t="s">
        <v>519</v>
      </c>
      <c r="I62" s="71" t="s">
        <v>507</v>
      </c>
      <c r="J62" s="71" t="s">
        <v>588</v>
      </c>
      <c r="K62" s="71" t="s">
        <v>600</v>
      </c>
      <c r="L62" s="85">
        <f t="shared" si="13"/>
        <v>17.462499999999999</v>
      </c>
      <c r="M62" s="85">
        <f t="shared" si="1"/>
        <v>2.1166999999999998</v>
      </c>
      <c r="N62" s="71">
        <v>60</v>
      </c>
      <c r="O62" s="100">
        <f t="shared" si="2"/>
        <v>17.462499999999999</v>
      </c>
      <c r="P62" s="85">
        <f t="shared" si="3"/>
        <v>15.2</v>
      </c>
      <c r="Q62" s="58">
        <f t="shared" si="4"/>
        <v>0</v>
      </c>
      <c r="R62" s="100">
        <f t="shared" si="5"/>
        <v>16.087700000000002</v>
      </c>
      <c r="S62" s="85">
        <f t="shared" si="6"/>
        <v>7.6</v>
      </c>
      <c r="T62" s="58">
        <f t="shared" si="7"/>
        <v>0</v>
      </c>
      <c r="U62" s="58">
        <f t="shared" si="8"/>
        <v>7.6</v>
      </c>
      <c r="V62" s="58">
        <f t="array" ref="V62">INDEX(AS$11:AS$66,MATCH(C62&amp;G62,AO$11:AO$66&amp;AP$11:AP$66,0),0)</f>
        <v>10</v>
      </c>
      <c r="X62" s="120">
        <f t="shared" si="9"/>
        <v>8.3333333333333329E-2</v>
      </c>
      <c r="Y62" s="61">
        <f t="array" ref="Y62">INDEX($AQ$11:$AR$66,MATCH($C62&amp;$G62,$AO$11:$AO$66&amp;$AP$11:$AP$66,0),COUNTIF($AQ$10:$AR$10,"&lt;"&amp;Z62)+1)</f>
        <v>2.9999999999999997E-4</v>
      </c>
      <c r="Z62" s="61">
        <f t="shared" si="10"/>
        <v>0.6875</v>
      </c>
      <c r="AA62" s="61">
        <f t="array" ref="AA62">INDEX($AT$11:$AV$66,MATCH($C62&amp;$G62,$AO$11:$AO$66&amp;$AP$11:$AP$66,0),COUNTIF($AT$10:$AV$10,"&lt;"&amp;Z62)+1)</f>
        <v>5.9999999999999995E-4</v>
      </c>
      <c r="AB62" s="111">
        <f t="shared" si="11"/>
        <v>0.63337341226347266</v>
      </c>
      <c r="AC62" s="121">
        <f t="array" ref="AC62">INDEX($AW$11:$BA$66,MATCH($C62&amp;$G62,$AO$11:$AO$66&amp;$AP$11:$AP$66,0),COUNTIF($AW$10:$BA$10,"&lt;"&amp;Z62)+1)</f>
        <v>2.9999999999999997E-4</v>
      </c>
      <c r="AD62" s="62">
        <v>0.67479999999999996</v>
      </c>
      <c r="AE62" s="61">
        <f t="array" ref="AE62">INDEX($AT$11:$AV$66,MATCH($C62&amp;$G62,$AO$11:$AO$66&amp;$AP$11:$AP$66,0),COUNTIF($AT$10:$AV$10,"&lt;"&amp;AD62)+1)</f>
        <v>5.9999999999999995E-4</v>
      </c>
      <c r="AF62" s="111">
        <f t="shared" si="12"/>
        <v>0.63871560817564832</v>
      </c>
      <c r="AG62" s="121">
        <f t="array" ref="AG62">INDEX($AW$11:$BA$66,MATCH($C62&amp;$G62,$AO$11:$AO$66&amp;$AP$11:$AP$66,0),COUNTIF($AW$10:$BA$10,"&lt;"&amp;AD62)+1)</f>
        <v>2.9999999999999997E-4</v>
      </c>
      <c r="AI62" s="67" t="s">
        <v>552</v>
      </c>
      <c r="AJ62" s="59">
        <f t="shared" si="15"/>
        <v>3</v>
      </c>
      <c r="AO62" s="113" t="s">
        <v>498</v>
      </c>
      <c r="AP62" s="113">
        <v>7</v>
      </c>
      <c r="AQ62" s="113" t="s">
        <v>598</v>
      </c>
      <c r="AR62" s="113">
        <v>2.9999999999999997E-4</v>
      </c>
      <c r="AS62" s="113">
        <v>5</v>
      </c>
      <c r="AT62" s="59" t="s">
        <v>500</v>
      </c>
      <c r="AU62" s="59">
        <v>6.9999999999999999E-4</v>
      </c>
      <c r="AV62" s="59">
        <v>1.1000000000000001E-3</v>
      </c>
      <c r="AW62" s="59" t="s">
        <v>500</v>
      </c>
      <c r="AX62" s="59">
        <v>2.0000000000000001E-4</v>
      </c>
      <c r="AY62" s="59">
        <v>2.5000000000000001E-4</v>
      </c>
      <c r="AZ62" s="59">
        <v>2.9999999999999997E-4</v>
      </c>
      <c r="BA62" s="59">
        <v>4.0000000000000002E-4</v>
      </c>
    </row>
    <row r="63" spans="2:53" ht="12.75" customHeight="1" x14ac:dyDescent="0.3">
      <c r="B63" s="81" t="str">
        <f t="shared" si="0"/>
        <v>11/16-16 UN</v>
      </c>
      <c r="C63" s="71" t="s">
        <v>592</v>
      </c>
      <c r="D63" s="71"/>
      <c r="E63" s="79" t="s">
        <v>353</v>
      </c>
      <c r="F63" s="82" t="s">
        <v>332</v>
      </c>
      <c r="G63" s="58">
        <v>16</v>
      </c>
      <c r="H63" s="79" t="s">
        <v>519</v>
      </c>
      <c r="I63" s="71" t="s">
        <v>503</v>
      </c>
      <c r="J63" s="71" t="s">
        <v>588</v>
      </c>
      <c r="K63" s="71" t="s">
        <v>600</v>
      </c>
      <c r="L63" s="85">
        <f t="shared" si="13"/>
        <v>17.462499999999999</v>
      </c>
      <c r="M63" s="85">
        <f t="shared" si="1"/>
        <v>1.5874999999999999</v>
      </c>
      <c r="N63" s="71">
        <v>60</v>
      </c>
      <c r="O63" s="100">
        <f t="shared" si="2"/>
        <v>17.462499999999999</v>
      </c>
      <c r="P63" s="85">
        <f t="shared" si="3"/>
        <v>15.2</v>
      </c>
      <c r="Q63" s="58">
        <f t="shared" si="4"/>
        <v>0</v>
      </c>
      <c r="R63" s="100">
        <f t="shared" si="5"/>
        <v>16.4314</v>
      </c>
      <c r="S63" s="85">
        <f t="shared" si="6"/>
        <v>7.6</v>
      </c>
      <c r="T63" s="58">
        <f t="shared" si="7"/>
        <v>0</v>
      </c>
      <c r="U63" s="58">
        <f t="shared" si="8"/>
        <v>7.6</v>
      </c>
      <c r="V63" s="58">
        <f t="array" ref="V63">INDEX(AS$11:AS$66,MATCH(C63&amp;G63,AO$11:AO$66&amp;AP$11:AP$66,0),0)</f>
        <v>10</v>
      </c>
      <c r="X63" s="120">
        <f t="shared" si="9"/>
        <v>6.25E-2</v>
      </c>
      <c r="Y63" s="61">
        <f t="array" ref="Y63">INDEX($AQ$11:$AR$66,MATCH($C63&amp;$G63,$AO$11:$AO$66&amp;$AP$11:$AP$66,0),COUNTIF($AQ$10:$AR$10,"&lt;"&amp;Z63)+1)</f>
        <v>2.9999999999999997E-4</v>
      </c>
      <c r="Z63" s="61">
        <f t="shared" si="10"/>
        <v>0.6875</v>
      </c>
      <c r="AA63" s="61">
        <f t="array" ref="AA63">INDEX($AT$11:$AV$66,MATCH($C63&amp;$G63,$AO$11:$AO$66&amp;$AP$11:$AP$66,0),COUNTIF($AT$10:$AV$10,"&lt;"&amp;Z63)+1)</f>
        <v>5.9999999999999995E-4</v>
      </c>
      <c r="AB63" s="111">
        <f t="shared" si="11"/>
        <v>0.64690505919760444</v>
      </c>
      <c r="AC63" s="121">
        <f t="array" ref="AC63">INDEX($AW$11:$BA$66,MATCH($C63&amp;$G63,$AO$11:$AO$66&amp;$AP$11:$AP$66,0),COUNTIF($AW$10:$BA$10,"&lt;"&amp;Z63)+1)</f>
        <v>2.9999999999999997E-4</v>
      </c>
      <c r="AD63" s="62">
        <v>0.68020000000000003</v>
      </c>
      <c r="AE63" s="61">
        <f t="array" ref="AE63">INDEX($AT$11:$AV$66,MATCH($C63&amp;$G63,$AO$11:$AO$66&amp;$AP$11:$AP$66,0),COUNTIF($AT$10:$AV$10,"&lt;"&amp;AD63)+1)</f>
        <v>5.9999999999999995E-4</v>
      </c>
      <c r="AF63" s="111">
        <f t="shared" si="12"/>
        <v>0.65313670613173636</v>
      </c>
      <c r="AG63" s="121">
        <f t="array" ref="AG63">INDEX($AW$11:$BA$66,MATCH($C63&amp;$G63,$AO$11:$AO$66&amp;$AP$11:$AP$66,0),COUNTIF($AW$10:$BA$10,"&lt;"&amp;AD63)+1)</f>
        <v>2.9999999999999997E-4</v>
      </c>
      <c r="AI63" s="67" t="s">
        <v>553</v>
      </c>
      <c r="AJ63" s="59">
        <f t="shared" si="15"/>
        <v>3.125</v>
      </c>
      <c r="AO63" s="113" t="s">
        <v>498</v>
      </c>
      <c r="AP63" s="113">
        <v>6</v>
      </c>
      <c r="AQ63" s="113" t="s">
        <v>598</v>
      </c>
      <c r="AR63" s="113">
        <v>2.9999999999999997E-4</v>
      </c>
      <c r="AS63" s="113">
        <v>5</v>
      </c>
      <c r="AT63" s="59" t="s">
        <v>500</v>
      </c>
      <c r="AU63" s="59">
        <v>8.0000000000000004E-4</v>
      </c>
      <c r="AV63" s="59">
        <v>1.2999999999999999E-3</v>
      </c>
      <c r="AW63" s="59" t="s">
        <v>500</v>
      </c>
      <c r="AX63" s="59">
        <v>2.0000000000000001E-4</v>
      </c>
      <c r="AY63" s="59">
        <v>2.5000000000000001E-4</v>
      </c>
      <c r="AZ63" s="59">
        <v>2.9999999999999997E-4</v>
      </c>
      <c r="BA63" s="59">
        <v>4.0000000000000002E-4</v>
      </c>
    </row>
    <row r="64" spans="2:53" ht="12.75" customHeight="1" x14ac:dyDescent="0.3">
      <c r="B64" s="81" t="str">
        <f t="shared" si="0"/>
        <v>11/16-16 UN</v>
      </c>
      <c r="C64" s="71" t="s">
        <v>592</v>
      </c>
      <c r="D64" s="71"/>
      <c r="E64" s="79" t="s">
        <v>353</v>
      </c>
      <c r="F64" s="82" t="s">
        <v>332</v>
      </c>
      <c r="G64" s="58">
        <v>16</v>
      </c>
      <c r="H64" s="79" t="s">
        <v>519</v>
      </c>
      <c r="I64" s="71" t="s">
        <v>507</v>
      </c>
      <c r="J64" s="71" t="s">
        <v>588</v>
      </c>
      <c r="K64" s="71" t="s">
        <v>600</v>
      </c>
      <c r="L64" s="85">
        <f t="shared" si="13"/>
        <v>17.462499999999999</v>
      </c>
      <c r="M64" s="85">
        <f t="shared" si="1"/>
        <v>1.5874999999999999</v>
      </c>
      <c r="N64" s="71">
        <v>60</v>
      </c>
      <c r="O64" s="100">
        <f t="shared" si="2"/>
        <v>17.462499999999999</v>
      </c>
      <c r="P64" s="85">
        <f t="shared" si="3"/>
        <v>15.2</v>
      </c>
      <c r="Q64" s="58">
        <f t="shared" si="4"/>
        <v>0</v>
      </c>
      <c r="R64" s="100">
        <f t="shared" si="5"/>
        <v>16.4314</v>
      </c>
      <c r="S64" s="85">
        <f t="shared" si="6"/>
        <v>7.6</v>
      </c>
      <c r="T64" s="58">
        <f t="shared" si="7"/>
        <v>0</v>
      </c>
      <c r="U64" s="58">
        <f t="shared" si="8"/>
        <v>7.6</v>
      </c>
      <c r="V64" s="58">
        <f t="array" ref="V64">INDEX(AS$11:AS$66,MATCH(C64&amp;G64,AO$11:AO$66&amp;AP$11:AP$66,0),0)</f>
        <v>10</v>
      </c>
      <c r="X64" s="120">
        <f t="shared" si="9"/>
        <v>6.25E-2</v>
      </c>
      <c r="Y64" s="61">
        <f t="array" ref="Y64">INDEX($AQ$11:$AR$66,MATCH($C64&amp;$G64,$AO$11:$AO$66&amp;$AP$11:$AP$66,0),COUNTIF($AQ$10:$AR$10,"&lt;"&amp;Z64)+1)</f>
        <v>2.9999999999999997E-4</v>
      </c>
      <c r="Z64" s="61">
        <f t="shared" si="10"/>
        <v>0.6875</v>
      </c>
      <c r="AA64" s="61">
        <f t="array" ref="AA64">INDEX($AT$11:$AV$66,MATCH($C64&amp;$G64,$AO$11:$AO$66&amp;$AP$11:$AP$66,0),COUNTIF($AT$10:$AV$10,"&lt;"&amp;Z64)+1)</f>
        <v>5.9999999999999995E-4</v>
      </c>
      <c r="AB64" s="111">
        <f t="shared" si="11"/>
        <v>0.64690505919760444</v>
      </c>
      <c r="AC64" s="121">
        <f t="array" ref="AC64">INDEX($AW$11:$BA$66,MATCH($C64&amp;$G64,$AO$11:$AO$66&amp;$AP$11:$AP$66,0),COUNTIF($AW$10:$BA$10,"&lt;"&amp;Z64)+1)</f>
        <v>2.9999999999999997E-4</v>
      </c>
      <c r="AD64" s="62">
        <v>0.67859999999999998</v>
      </c>
      <c r="AE64" s="61">
        <f t="array" ref="AE64">INDEX($AT$11:$AV$66,MATCH($C64&amp;$G64,$AO$11:$AO$66&amp;$AP$11:$AP$66,0),COUNTIF($AT$10:$AV$10,"&lt;"&amp;AD64)+1)</f>
        <v>5.9999999999999995E-4</v>
      </c>
      <c r="AF64" s="111">
        <f t="shared" si="12"/>
        <v>0.65153670613173631</v>
      </c>
      <c r="AG64" s="121">
        <f t="array" ref="AG64">INDEX($AW$11:$BA$66,MATCH($C64&amp;$G64,$AO$11:$AO$66&amp;$AP$11:$AP$66,0),COUNTIF($AW$10:$BA$10,"&lt;"&amp;AD64)+1)</f>
        <v>2.9999999999999997E-4</v>
      </c>
      <c r="AI64" s="67" t="s">
        <v>554</v>
      </c>
      <c r="AJ64" s="59">
        <f t="shared" si="15"/>
        <v>3.25</v>
      </c>
      <c r="AO64" s="113" t="s">
        <v>498</v>
      </c>
      <c r="AP64" s="113">
        <v>5</v>
      </c>
      <c r="AQ64" s="113" t="s">
        <v>598</v>
      </c>
      <c r="AR64" s="113">
        <v>2.9999999999999997E-4</v>
      </c>
      <c r="AS64" s="113">
        <v>4</v>
      </c>
      <c r="AT64" s="59" t="s">
        <v>500</v>
      </c>
      <c r="AU64" s="59">
        <v>8.0000000000000004E-4</v>
      </c>
      <c r="AV64" s="59">
        <v>1.2999999999999999E-3</v>
      </c>
      <c r="AW64" s="59" t="s">
        <v>500</v>
      </c>
      <c r="AX64" s="59" t="s">
        <v>500</v>
      </c>
      <c r="AY64" s="59">
        <v>2.5000000000000001E-4</v>
      </c>
      <c r="AZ64" s="59">
        <v>2.9999999999999997E-4</v>
      </c>
      <c r="BA64" s="59">
        <v>4.0000000000000002E-4</v>
      </c>
    </row>
    <row r="65" spans="2:53" ht="12.75" customHeight="1" x14ac:dyDescent="0.3">
      <c r="B65" s="81" t="str">
        <f t="shared" si="0"/>
        <v>11/16-20 UN</v>
      </c>
      <c r="C65" s="71" t="s">
        <v>592</v>
      </c>
      <c r="D65" s="71"/>
      <c r="E65" s="79" t="s">
        <v>353</v>
      </c>
      <c r="F65" s="82" t="s">
        <v>332</v>
      </c>
      <c r="G65" s="58">
        <v>20</v>
      </c>
      <c r="H65" s="79" t="s">
        <v>519</v>
      </c>
      <c r="I65" s="71" t="s">
        <v>503</v>
      </c>
      <c r="J65" s="71" t="s">
        <v>588</v>
      </c>
      <c r="K65" s="71" t="s">
        <v>600</v>
      </c>
      <c r="L65" s="85">
        <f t="shared" si="13"/>
        <v>17.462499999999999</v>
      </c>
      <c r="M65" s="85">
        <f t="shared" si="1"/>
        <v>1.27</v>
      </c>
      <c r="N65" s="71">
        <v>60</v>
      </c>
      <c r="O65" s="100">
        <f t="shared" si="2"/>
        <v>17.462499999999999</v>
      </c>
      <c r="P65" s="85">
        <f t="shared" si="3"/>
        <v>12.7</v>
      </c>
      <c r="Q65" s="58">
        <f t="shared" si="4"/>
        <v>0</v>
      </c>
      <c r="R65" s="100">
        <f t="shared" si="5"/>
        <v>16.637599999999999</v>
      </c>
      <c r="S65" s="85">
        <f t="shared" si="6"/>
        <v>7.6</v>
      </c>
      <c r="T65" s="58">
        <f t="shared" si="7"/>
        <v>0</v>
      </c>
      <c r="U65" s="58">
        <f t="shared" si="8"/>
        <v>7.6</v>
      </c>
      <c r="V65" s="58">
        <f t="array" ref="V65">INDEX(AS$11:AS$66,MATCH(C65&amp;G65,AO$11:AO$66&amp;AP$11:AP$66,0),0)</f>
        <v>15</v>
      </c>
      <c r="X65" s="120">
        <f t="shared" si="9"/>
        <v>0.05</v>
      </c>
      <c r="Y65" s="61">
        <f t="array" ref="Y65">INDEX($AQ$11:$AR$66,MATCH($C65&amp;$G65,$AO$11:$AO$66&amp;$AP$11:$AP$66,0),COUNTIF($AQ$10:$AR$10,"&lt;"&amp;Z65)+1)</f>
        <v>2.9999999999999997E-4</v>
      </c>
      <c r="Z65" s="61">
        <f t="shared" si="10"/>
        <v>0.6875</v>
      </c>
      <c r="AA65" s="61">
        <f t="array" ref="AA65">INDEX($AT$11:$AV$66,MATCH($C65&amp;$G65,$AO$11:$AO$66&amp;$AP$11:$AP$66,0),COUNTIF($AT$10:$AV$10,"&lt;"&amp;Z65)+1)</f>
        <v>5.0000000000000001E-4</v>
      </c>
      <c r="AB65" s="111">
        <f t="shared" si="11"/>
        <v>0.65502404735808351</v>
      </c>
      <c r="AC65" s="121">
        <f t="array" ref="AC65">INDEX($AW$11:$BA$66,MATCH($C65&amp;$G65,$AO$11:$AO$66&amp;$AP$11:$AP$66,0),COUNTIF($AW$10:$BA$10,"&lt;"&amp;Z65)+1)</f>
        <v>2.9999999999999997E-4</v>
      </c>
      <c r="AD65" s="62">
        <v>0.68230000000000002</v>
      </c>
      <c r="AE65" s="61">
        <f t="array" ref="AE65">INDEX($AT$11:$AV$66,MATCH($C65&amp;$G65,$AO$11:$AO$66&amp;$AP$11:$AP$66,0),COUNTIF($AT$10:$AV$10,"&lt;"&amp;AD65)+1)</f>
        <v>5.0000000000000001E-4</v>
      </c>
      <c r="AF65" s="111">
        <f t="shared" si="12"/>
        <v>0.66064936490538906</v>
      </c>
      <c r="AG65" s="121">
        <f t="array" ref="AG65">INDEX($AW$11:$BA$66,MATCH($C65&amp;$G65,$AO$11:$AO$66&amp;$AP$11:$AP$66,0),COUNTIF($AW$10:$BA$10,"&lt;"&amp;AD65)+1)</f>
        <v>2.9999999999999997E-4</v>
      </c>
      <c r="AI65" s="67" t="s">
        <v>555</v>
      </c>
      <c r="AJ65" s="59">
        <f t="shared" si="15"/>
        <v>3.375</v>
      </c>
      <c r="AO65" s="113" t="s">
        <v>498</v>
      </c>
      <c r="AP65" s="119">
        <v>4.5</v>
      </c>
      <c r="AQ65" s="119" t="s">
        <v>598</v>
      </c>
      <c r="AR65" s="113">
        <v>2.9999999999999997E-4</v>
      </c>
      <c r="AS65" s="113">
        <v>4</v>
      </c>
      <c r="AT65" s="59" t="s">
        <v>500</v>
      </c>
      <c r="AU65" s="59">
        <v>8.0000000000000004E-4</v>
      </c>
      <c r="AV65" s="59">
        <v>1.2999999999999999E-3</v>
      </c>
      <c r="AW65" s="59" t="s">
        <v>500</v>
      </c>
      <c r="AX65" s="59" t="s">
        <v>500</v>
      </c>
      <c r="AY65" s="59">
        <v>2.5000000000000001E-4</v>
      </c>
      <c r="AZ65" s="59">
        <v>2.9999999999999997E-4</v>
      </c>
      <c r="BA65" s="59">
        <v>4.0000000000000002E-4</v>
      </c>
    </row>
    <row r="66" spans="2:53" ht="12.75" customHeight="1" x14ac:dyDescent="0.3">
      <c r="B66" s="81" t="str">
        <f t="shared" si="0"/>
        <v>11/16-20 UN</v>
      </c>
      <c r="C66" s="71" t="s">
        <v>592</v>
      </c>
      <c r="D66" s="71"/>
      <c r="E66" s="79" t="s">
        <v>353</v>
      </c>
      <c r="F66" s="82" t="s">
        <v>332</v>
      </c>
      <c r="G66" s="58">
        <v>20</v>
      </c>
      <c r="H66" s="79" t="s">
        <v>519</v>
      </c>
      <c r="I66" s="71" t="s">
        <v>507</v>
      </c>
      <c r="J66" s="71" t="s">
        <v>588</v>
      </c>
      <c r="K66" s="71" t="s">
        <v>600</v>
      </c>
      <c r="L66" s="85">
        <f t="shared" si="13"/>
        <v>17.462499999999999</v>
      </c>
      <c r="M66" s="85">
        <f t="shared" si="1"/>
        <v>1.27</v>
      </c>
      <c r="N66" s="71">
        <v>60</v>
      </c>
      <c r="O66" s="100">
        <f t="shared" si="2"/>
        <v>17.462499999999999</v>
      </c>
      <c r="P66" s="85">
        <f t="shared" si="3"/>
        <v>12.7</v>
      </c>
      <c r="Q66" s="58">
        <f t="shared" si="4"/>
        <v>0</v>
      </c>
      <c r="R66" s="100">
        <f t="shared" si="5"/>
        <v>16.637599999999999</v>
      </c>
      <c r="S66" s="85">
        <f t="shared" si="6"/>
        <v>7.6</v>
      </c>
      <c r="T66" s="58">
        <f t="shared" si="7"/>
        <v>0</v>
      </c>
      <c r="U66" s="58">
        <f t="shared" si="8"/>
        <v>7.6</v>
      </c>
      <c r="V66" s="58">
        <f t="array" ref="V66">INDEX(AS$11:AS$66,MATCH(C66&amp;G66,AO$11:AO$66&amp;AP$11:AP$66,0),0)</f>
        <v>15</v>
      </c>
      <c r="X66" s="120">
        <f t="shared" si="9"/>
        <v>0.05</v>
      </c>
      <c r="Y66" s="61">
        <f t="array" ref="Y66">INDEX($AQ$11:$AR$66,MATCH($C66&amp;$G66,$AO$11:$AO$66&amp;$AP$11:$AP$66,0),COUNTIF($AQ$10:$AR$10,"&lt;"&amp;Z66)+1)</f>
        <v>2.9999999999999997E-4</v>
      </c>
      <c r="Z66" s="61">
        <f t="shared" si="10"/>
        <v>0.6875</v>
      </c>
      <c r="AA66" s="61">
        <f t="array" ref="AA66">INDEX($AT$11:$AV$66,MATCH($C66&amp;$G66,$AO$11:$AO$66&amp;$AP$11:$AP$66,0),COUNTIF($AT$10:$AV$10,"&lt;"&amp;Z66)+1)</f>
        <v>5.0000000000000001E-4</v>
      </c>
      <c r="AB66" s="111">
        <f t="shared" si="11"/>
        <v>0.65502404735808351</v>
      </c>
      <c r="AC66" s="121">
        <f t="array" ref="AC66">INDEX($AW$11:$BA$66,MATCH($C66&amp;$G66,$AO$11:$AO$66&amp;$AP$11:$AP$66,0),COUNTIF($AW$10:$BA$10,"&lt;"&amp;Z66)+1)</f>
        <v>2.9999999999999997E-4</v>
      </c>
      <c r="AD66" s="62">
        <v>0.68089999999999995</v>
      </c>
      <c r="AE66" s="61">
        <f t="array" ref="AE66">INDEX($AT$11:$AV$66,MATCH($C66&amp;$G66,$AO$11:$AO$66&amp;$AP$11:$AP$66,0),COUNTIF($AT$10:$AV$10,"&lt;"&amp;AD66)+1)</f>
        <v>5.0000000000000001E-4</v>
      </c>
      <c r="AF66" s="111">
        <f t="shared" si="12"/>
        <v>0.65924936490538899</v>
      </c>
      <c r="AG66" s="121">
        <f t="array" ref="AG66">INDEX($AW$11:$BA$66,MATCH($C66&amp;$G66,$AO$11:$AO$66&amp;$AP$11:$AP$66,0),COUNTIF($AW$10:$BA$10,"&lt;"&amp;AD66)+1)</f>
        <v>2.9999999999999997E-4</v>
      </c>
      <c r="AI66" s="67" t="s">
        <v>556</v>
      </c>
      <c r="AJ66" s="59">
        <f t="shared" si="15"/>
        <v>3.5</v>
      </c>
      <c r="AO66" s="113" t="s">
        <v>498</v>
      </c>
      <c r="AP66" s="113">
        <v>4</v>
      </c>
      <c r="AQ66" s="113" t="s">
        <v>598</v>
      </c>
      <c r="AR66" s="113">
        <v>2.9999999999999997E-4</v>
      </c>
      <c r="AS66" s="113">
        <v>4</v>
      </c>
      <c r="AT66" s="59" t="s">
        <v>500</v>
      </c>
      <c r="AU66" s="59">
        <v>8.9999999999999998E-4</v>
      </c>
      <c r="AV66" s="59">
        <v>1.5E-3</v>
      </c>
      <c r="AW66" s="59" t="s">
        <v>500</v>
      </c>
      <c r="AX66" s="59" t="s">
        <v>500</v>
      </c>
      <c r="AY66" s="59">
        <v>2.5000000000000001E-4</v>
      </c>
      <c r="AZ66" s="59">
        <v>2.9999999999999997E-4</v>
      </c>
      <c r="BA66" s="59">
        <v>4.0000000000000002E-4</v>
      </c>
    </row>
    <row r="67" spans="2:53" ht="12.75" customHeight="1" x14ac:dyDescent="0.3">
      <c r="B67" s="81" t="str">
        <f t="shared" si="0"/>
        <v>11/16-24 UNEF</v>
      </c>
      <c r="C67" s="71" t="s">
        <v>592</v>
      </c>
      <c r="D67" s="71"/>
      <c r="E67" s="79" t="s">
        <v>331</v>
      </c>
      <c r="F67" s="82" t="s">
        <v>332</v>
      </c>
      <c r="G67" s="58">
        <v>24</v>
      </c>
      <c r="H67" s="79" t="s">
        <v>519</v>
      </c>
      <c r="I67" s="71" t="s">
        <v>503</v>
      </c>
      <c r="J67" s="71" t="s">
        <v>588</v>
      </c>
      <c r="K67" s="71" t="s">
        <v>600</v>
      </c>
      <c r="L67" s="85">
        <f t="shared" si="13"/>
        <v>17.462499999999999</v>
      </c>
      <c r="M67" s="85">
        <f t="shared" si="1"/>
        <v>1.0583</v>
      </c>
      <c r="N67" s="71">
        <v>60</v>
      </c>
      <c r="O67" s="100">
        <f t="shared" si="2"/>
        <v>17.462499999999999</v>
      </c>
      <c r="P67" s="85">
        <f t="shared" si="3"/>
        <v>12.7</v>
      </c>
      <c r="Q67" s="58">
        <f t="shared" si="4"/>
        <v>0</v>
      </c>
      <c r="R67" s="100">
        <f t="shared" si="5"/>
        <v>16.775099999999998</v>
      </c>
      <c r="S67" s="85">
        <f t="shared" si="6"/>
        <v>7.6</v>
      </c>
      <c r="T67" s="58">
        <f t="shared" si="7"/>
        <v>0</v>
      </c>
      <c r="U67" s="58">
        <f t="shared" si="8"/>
        <v>7.6</v>
      </c>
      <c r="V67" s="58">
        <f t="array" ref="V67">INDEX(AS$11:AS$66,MATCH(C67&amp;G67,AO$11:AO$66&amp;AP$11:AP$66,0),0)</f>
        <v>15</v>
      </c>
      <c r="X67" s="120">
        <f t="shared" si="9"/>
        <v>4.1666666666666664E-2</v>
      </c>
      <c r="Y67" s="61">
        <f t="array" ref="Y67">INDEX($AQ$11:$AR$66,MATCH($C67&amp;$G67,$AO$11:$AO$66&amp;$AP$11:$AP$66,0),COUNTIF($AQ$10:$AR$10,"&lt;"&amp;Z67)+1)</f>
        <v>2.9999999999999997E-4</v>
      </c>
      <c r="Z67" s="61">
        <f t="shared" si="10"/>
        <v>0.6875</v>
      </c>
      <c r="AA67" s="61">
        <f t="array" ref="AA67">INDEX($AT$11:$AV$66,MATCH($C67&amp;$G67,$AO$11:$AO$66&amp;$AP$11:$AP$66,0),COUNTIF($AT$10:$AV$10,"&lt;"&amp;Z67)+1)</f>
        <v>5.0000000000000001E-4</v>
      </c>
      <c r="AB67" s="111">
        <f t="shared" si="11"/>
        <v>0.66043670613173633</v>
      </c>
      <c r="AC67" s="121">
        <f t="array" ref="AC67">INDEX($AW$11:$BA$66,MATCH($C67&amp;$G67,$AO$11:$AO$66&amp;$AP$11:$AP$66,0),COUNTIF($AW$10:$BA$10,"&lt;"&amp;Z67)+1)</f>
        <v>2.9999999999999997E-4</v>
      </c>
      <c r="AD67" s="62">
        <v>0.68359999999999999</v>
      </c>
      <c r="AE67" s="61">
        <f t="array" ref="AE67">INDEX($AT$11:$AV$66,MATCH($C67&amp;$G67,$AO$11:$AO$66&amp;$AP$11:$AP$66,0),COUNTIF($AT$10:$AV$10,"&lt;"&amp;AD67)+1)</f>
        <v>5.0000000000000001E-4</v>
      </c>
      <c r="AF67" s="111">
        <f t="shared" si="12"/>
        <v>0.66555780408782417</v>
      </c>
      <c r="AG67" s="121">
        <f t="array" ref="AG67">INDEX($AW$11:$BA$66,MATCH($C67&amp;$G67,$AO$11:$AO$66&amp;$AP$11:$AP$66,0),COUNTIF($AW$10:$BA$10,"&lt;"&amp;AD67)+1)</f>
        <v>2.9999999999999997E-4</v>
      </c>
      <c r="AI67" s="67" t="s">
        <v>557</v>
      </c>
      <c r="AJ67" s="59">
        <f t="shared" si="15"/>
        <v>3.625</v>
      </c>
    </row>
    <row r="68" spans="2:53" ht="12.75" customHeight="1" x14ac:dyDescent="0.3">
      <c r="B68" s="81" t="str">
        <f t="shared" si="0"/>
        <v>11/16-24 UNEF</v>
      </c>
      <c r="C68" s="71" t="s">
        <v>592</v>
      </c>
      <c r="D68" s="71"/>
      <c r="E68" s="79" t="s">
        <v>331</v>
      </c>
      <c r="F68" s="82" t="s">
        <v>332</v>
      </c>
      <c r="G68" s="58">
        <v>24</v>
      </c>
      <c r="H68" s="79" t="s">
        <v>519</v>
      </c>
      <c r="I68" s="71" t="s">
        <v>507</v>
      </c>
      <c r="J68" s="71" t="s">
        <v>588</v>
      </c>
      <c r="K68" s="71" t="s">
        <v>600</v>
      </c>
      <c r="L68" s="85">
        <f t="shared" si="13"/>
        <v>17.462499999999999</v>
      </c>
      <c r="M68" s="85">
        <f t="shared" si="1"/>
        <v>1.0583</v>
      </c>
      <c r="N68" s="71">
        <v>60</v>
      </c>
      <c r="O68" s="100">
        <f t="shared" si="2"/>
        <v>17.462499999999999</v>
      </c>
      <c r="P68" s="85">
        <f t="shared" si="3"/>
        <v>12.7</v>
      </c>
      <c r="Q68" s="58">
        <f t="shared" si="4"/>
        <v>0</v>
      </c>
      <c r="R68" s="100">
        <f t="shared" si="5"/>
        <v>16.775099999999998</v>
      </c>
      <c r="S68" s="85">
        <f t="shared" si="6"/>
        <v>7.6</v>
      </c>
      <c r="T68" s="58">
        <f t="shared" si="7"/>
        <v>0</v>
      </c>
      <c r="U68" s="58">
        <f t="shared" si="8"/>
        <v>7.6</v>
      </c>
      <c r="V68" s="58">
        <f t="array" ref="V68">INDEX(AS$11:AS$66,MATCH(C68&amp;G68,AO$11:AO$66&amp;AP$11:AP$66,0),0)</f>
        <v>15</v>
      </c>
      <c r="X68" s="120">
        <f t="shared" si="9"/>
        <v>4.1666666666666664E-2</v>
      </c>
      <c r="Y68" s="61">
        <f t="array" ref="Y68">INDEX($AQ$11:$AR$66,MATCH($C68&amp;$G68,$AO$11:$AO$66&amp;$AP$11:$AP$66,0),COUNTIF($AQ$10:$AR$10,"&lt;"&amp;Z68)+1)</f>
        <v>2.9999999999999997E-4</v>
      </c>
      <c r="Z68" s="61">
        <f t="shared" si="10"/>
        <v>0.6875</v>
      </c>
      <c r="AA68" s="61">
        <f t="array" ref="AA68">INDEX($AT$11:$AV$66,MATCH($C68&amp;$G68,$AO$11:$AO$66&amp;$AP$11:$AP$66,0),COUNTIF($AT$10:$AV$10,"&lt;"&amp;Z68)+1)</f>
        <v>5.0000000000000001E-4</v>
      </c>
      <c r="AB68" s="111">
        <f t="shared" si="11"/>
        <v>0.66043670613173633</v>
      </c>
      <c r="AC68" s="121">
        <f t="array" ref="AC68">INDEX($AW$11:$BA$66,MATCH($C68&amp;$G68,$AO$11:$AO$66&amp;$AP$11:$AP$66,0),COUNTIF($AW$10:$BA$10,"&lt;"&amp;Z68)+1)</f>
        <v>2.9999999999999997E-4</v>
      </c>
      <c r="AD68" s="62">
        <v>0.68230000000000002</v>
      </c>
      <c r="AE68" s="61">
        <f t="array" ref="AE68">INDEX($AT$11:$AV$66,MATCH($C68&amp;$G68,$AO$11:$AO$66&amp;$AP$11:$AP$66,0),COUNTIF($AT$10:$AV$10,"&lt;"&amp;AD68)+1)</f>
        <v>5.0000000000000001E-4</v>
      </c>
      <c r="AF68" s="111">
        <f t="shared" si="12"/>
        <v>0.6642578040878242</v>
      </c>
      <c r="AG68" s="121">
        <f t="array" ref="AG68">INDEX($AW$11:$BA$66,MATCH($C68&amp;$G68,$AO$11:$AO$66&amp;$AP$11:$AP$66,0),COUNTIF($AW$10:$BA$10,"&lt;"&amp;AD68)+1)</f>
        <v>2.9999999999999997E-4</v>
      </c>
      <c r="AI68" s="67" t="s">
        <v>558</v>
      </c>
      <c r="AJ68" s="59">
        <f t="shared" si="15"/>
        <v>3.75</v>
      </c>
    </row>
    <row r="69" spans="2:53" ht="12.75" customHeight="1" x14ac:dyDescent="0.3">
      <c r="B69" s="81" t="str">
        <f t="shared" si="0"/>
        <v>11/16-28 UN</v>
      </c>
      <c r="C69" s="71" t="s">
        <v>592</v>
      </c>
      <c r="D69" s="71"/>
      <c r="E69" s="79" t="s">
        <v>353</v>
      </c>
      <c r="F69" s="82" t="s">
        <v>332</v>
      </c>
      <c r="G69" s="58">
        <v>28</v>
      </c>
      <c r="H69" s="79" t="s">
        <v>519</v>
      </c>
      <c r="I69" s="71" t="s">
        <v>503</v>
      </c>
      <c r="J69" s="71" t="s">
        <v>588</v>
      </c>
      <c r="K69" s="71" t="s">
        <v>600</v>
      </c>
      <c r="L69" s="85">
        <f t="shared" si="13"/>
        <v>17.462499999999999</v>
      </c>
      <c r="M69" s="85">
        <f t="shared" si="1"/>
        <v>0.90710000000000002</v>
      </c>
      <c r="N69" s="71">
        <v>60</v>
      </c>
      <c r="O69" s="100">
        <f t="shared" si="2"/>
        <v>17.462499999999999</v>
      </c>
      <c r="P69" s="85">
        <f t="shared" si="3"/>
        <v>12.7</v>
      </c>
      <c r="Q69" s="58">
        <f t="shared" si="4"/>
        <v>0</v>
      </c>
      <c r="R69" s="100">
        <f t="shared" si="5"/>
        <v>16.8733</v>
      </c>
      <c r="S69" s="85">
        <f t="shared" si="6"/>
        <v>7.6</v>
      </c>
      <c r="T69" s="58">
        <f t="shared" si="7"/>
        <v>0</v>
      </c>
      <c r="U69" s="58">
        <f t="shared" si="8"/>
        <v>7.6</v>
      </c>
      <c r="V69" s="58">
        <f t="array" ref="V69">INDEX(AS$11:AS$66,MATCH(C69&amp;G69,AO$11:AO$66&amp;AP$11:AP$66,0),0)</f>
        <v>15</v>
      </c>
      <c r="X69" s="120">
        <f t="shared" si="9"/>
        <v>3.5714285714285712E-2</v>
      </c>
      <c r="Y69" s="61">
        <f t="array" ref="Y69">INDEX($AQ$11:$AR$66,MATCH($C69&amp;$G69,$AO$11:$AO$66&amp;$AP$11:$AP$66,0),COUNTIF($AQ$10:$AR$10,"&lt;"&amp;Z69)+1)</f>
        <v>2.9999999999999997E-4</v>
      </c>
      <c r="Z69" s="61">
        <f t="shared" si="10"/>
        <v>0.6875</v>
      </c>
      <c r="AA69" s="61">
        <f t="array" ref="AA69">INDEX($AT$11:$AV$66,MATCH($C69&amp;$G69,$AO$11:$AO$66&amp;$AP$11:$AP$66,0),COUNTIF($AT$10:$AV$10,"&lt;"&amp;Z69)+1)</f>
        <v>5.0000000000000001E-4</v>
      </c>
      <c r="AB69" s="111">
        <f t="shared" si="11"/>
        <v>0.66430289097005968</v>
      </c>
      <c r="AC69" s="121">
        <f t="array" ref="AC69">INDEX($AW$11:$BA$66,MATCH($C69&amp;$G69,$AO$11:$AO$66&amp;$AP$11:$AP$66,0),COUNTIF($AW$10:$BA$10,"&lt;"&amp;Z69)+1)</f>
        <v>2.9999999999999997E-4</v>
      </c>
      <c r="AD69" s="62">
        <v>0.68469999999999998</v>
      </c>
      <c r="AE69" s="61">
        <f t="array" ref="AE69">INDEX($AT$11:$AV$66,MATCH($C69&amp;$G69,$AO$11:$AO$66&amp;$AP$11:$AP$66,0),COUNTIF($AT$10:$AV$10,"&lt;"&amp;AD69)+1)</f>
        <v>5.0000000000000001E-4</v>
      </c>
      <c r="AF69" s="111">
        <f t="shared" si="12"/>
        <v>0.66923526064670646</v>
      </c>
      <c r="AG69" s="121">
        <f t="array" ref="AG69">INDEX($AW$11:$BA$66,MATCH($C69&amp;$G69,$AO$11:$AO$66&amp;$AP$11:$AP$66,0),COUNTIF($AW$10:$BA$10,"&lt;"&amp;AD69)+1)</f>
        <v>2.9999999999999997E-4</v>
      </c>
      <c r="AI69" s="67" t="s">
        <v>559</v>
      </c>
      <c r="AJ69" s="59">
        <f t="shared" si="15"/>
        <v>3.875</v>
      </c>
    </row>
    <row r="70" spans="2:53" ht="12.75" customHeight="1" x14ac:dyDescent="0.3">
      <c r="B70" s="81" t="str">
        <f t="shared" si="0"/>
        <v>11/16-28 UN</v>
      </c>
      <c r="C70" s="71" t="s">
        <v>592</v>
      </c>
      <c r="D70" s="71"/>
      <c r="E70" s="79" t="s">
        <v>353</v>
      </c>
      <c r="F70" s="82" t="s">
        <v>332</v>
      </c>
      <c r="G70" s="58">
        <v>28</v>
      </c>
      <c r="H70" s="79" t="s">
        <v>519</v>
      </c>
      <c r="I70" s="71" t="s">
        <v>507</v>
      </c>
      <c r="J70" s="71" t="s">
        <v>588</v>
      </c>
      <c r="K70" s="71" t="s">
        <v>600</v>
      </c>
      <c r="L70" s="85">
        <f t="shared" si="13"/>
        <v>17.462499999999999</v>
      </c>
      <c r="M70" s="85">
        <f t="shared" si="1"/>
        <v>0.90710000000000002</v>
      </c>
      <c r="N70" s="71">
        <v>60</v>
      </c>
      <c r="O70" s="100">
        <f t="shared" si="2"/>
        <v>17.462499999999999</v>
      </c>
      <c r="P70" s="85">
        <f t="shared" si="3"/>
        <v>12.7</v>
      </c>
      <c r="Q70" s="58">
        <f t="shared" si="4"/>
        <v>0</v>
      </c>
      <c r="R70" s="100">
        <f t="shared" si="5"/>
        <v>16.8733</v>
      </c>
      <c r="S70" s="85">
        <f t="shared" si="6"/>
        <v>7.6</v>
      </c>
      <c r="T70" s="58">
        <f t="shared" si="7"/>
        <v>0</v>
      </c>
      <c r="U70" s="58">
        <f t="shared" si="8"/>
        <v>7.6</v>
      </c>
      <c r="V70" s="58">
        <f t="array" ref="V70">INDEX(AS$11:AS$66,MATCH(C70&amp;G70,AO$11:AO$66&amp;AP$11:AP$66,0),0)</f>
        <v>15</v>
      </c>
      <c r="X70" s="120">
        <f t="shared" si="9"/>
        <v>3.5714285714285712E-2</v>
      </c>
      <c r="Y70" s="61">
        <f t="array" ref="Y70">INDEX($AQ$11:$AR$66,MATCH($C70&amp;$G70,$AO$11:$AO$66&amp;$AP$11:$AP$66,0),COUNTIF($AQ$10:$AR$10,"&lt;"&amp;Z70)+1)</f>
        <v>2.9999999999999997E-4</v>
      </c>
      <c r="Z70" s="61">
        <f t="shared" si="10"/>
        <v>0.6875</v>
      </c>
      <c r="AA70" s="61">
        <f t="array" ref="AA70">INDEX($AT$11:$AV$66,MATCH($C70&amp;$G70,$AO$11:$AO$66&amp;$AP$11:$AP$66,0),COUNTIF($AT$10:$AV$10,"&lt;"&amp;Z70)+1)</f>
        <v>5.0000000000000001E-4</v>
      </c>
      <c r="AB70" s="111">
        <f t="shared" si="11"/>
        <v>0.66430289097005968</v>
      </c>
      <c r="AC70" s="121">
        <f t="array" ref="AC70">INDEX($AW$11:$BA$66,MATCH($C70&amp;$G70,$AO$11:$AO$66&amp;$AP$11:$AP$66,0),COUNTIF($AW$10:$BA$10,"&lt;"&amp;Z70)+1)</f>
        <v>2.9999999999999997E-4</v>
      </c>
      <c r="AD70" s="62">
        <v>0.6835</v>
      </c>
      <c r="AE70" s="61">
        <f t="array" ref="AE70">INDEX($AT$11:$AV$66,MATCH($C70&amp;$G70,$AO$11:$AO$66&amp;$AP$11:$AP$66,0),COUNTIF($AT$10:$AV$10,"&lt;"&amp;AD70)+1)</f>
        <v>5.0000000000000001E-4</v>
      </c>
      <c r="AF70" s="111">
        <f t="shared" si="12"/>
        <v>0.66803526064670649</v>
      </c>
      <c r="AG70" s="121">
        <f t="array" ref="AG70">INDEX($AW$11:$BA$66,MATCH($C70&amp;$G70,$AO$11:$AO$66&amp;$AP$11:$AP$66,0),COUNTIF($AW$10:$BA$10,"&lt;"&amp;AD70)+1)</f>
        <v>2.9999999999999997E-4</v>
      </c>
      <c r="AI70" s="67" t="s">
        <v>560</v>
      </c>
      <c r="AJ70" s="59">
        <f t="shared" si="15"/>
        <v>4</v>
      </c>
    </row>
    <row r="71" spans="2:53" ht="12.75" customHeight="1" x14ac:dyDescent="0.3">
      <c r="B71" s="81" t="str">
        <f t="shared" si="0"/>
        <v>11/16-32 UN</v>
      </c>
      <c r="C71" s="71" t="s">
        <v>592</v>
      </c>
      <c r="D71" s="71"/>
      <c r="E71" s="79" t="s">
        <v>353</v>
      </c>
      <c r="F71" s="82" t="s">
        <v>332</v>
      </c>
      <c r="G71" s="58">
        <v>32</v>
      </c>
      <c r="H71" s="79" t="s">
        <v>519</v>
      </c>
      <c r="I71" s="71" t="s">
        <v>503</v>
      </c>
      <c r="J71" s="71" t="s">
        <v>588</v>
      </c>
      <c r="K71" s="71" t="s">
        <v>600</v>
      </c>
      <c r="L71" s="85">
        <f t="shared" si="13"/>
        <v>17.462499999999999</v>
      </c>
      <c r="M71" s="85">
        <f t="shared" si="1"/>
        <v>0.79379999999999995</v>
      </c>
      <c r="N71" s="71">
        <v>60</v>
      </c>
      <c r="O71" s="100">
        <f t="shared" si="2"/>
        <v>17.462499999999999</v>
      </c>
      <c r="P71" s="85">
        <f t="shared" si="3"/>
        <v>12.7</v>
      </c>
      <c r="Q71" s="58">
        <f t="shared" si="4"/>
        <v>0</v>
      </c>
      <c r="R71" s="100">
        <f t="shared" si="5"/>
        <v>16.946899999999999</v>
      </c>
      <c r="S71" s="85">
        <f t="shared" si="6"/>
        <v>7.6</v>
      </c>
      <c r="T71" s="58">
        <f t="shared" si="7"/>
        <v>0</v>
      </c>
      <c r="U71" s="58">
        <f t="shared" si="8"/>
        <v>7.6</v>
      </c>
      <c r="V71" s="58">
        <f t="array" ref="V71">INDEX(AS$11:AS$66,MATCH(C71&amp;G71,AO$11:AO$66&amp;AP$11:AP$66,0),0)</f>
        <v>15</v>
      </c>
      <c r="X71" s="120">
        <f t="shared" si="9"/>
        <v>3.125E-2</v>
      </c>
      <c r="Y71" s="61">
        <f t="array" ref="Y71">INDEX($AQ$11:$AR$66,MATCH($C71&amp;$G71,$AO$11:$AO$66&amp;$AP$11:$AP$66,0),COUNTIF($AQ$10:$AR$10,"&lt;"&amp;Z71)+1)</f>
        <v>2.9999999999999997E-4</v>
      </c>
      <c r="Z71" s="61">
        <f t="shared" si="10"/>
        <v>0.6875</v>
      </c>
      <c r="AA71" s="61">
        <f t="array" ref="AA71">INDEX($AT$11:$AV$66,MATCH($C71&amp;$G71,$AO$11:$AO$66&amp;$AP$11:$AP$66,0),COUNTIF($AT$10:$AV$10,"&lt;"&amp;Z71)+1)</f>
        <v>5.0000000000000001E-4</v>
      </c>
      <c r="AB71" s="111">
        <f t="shared" si="11"/>
        <v>0.66720252959880222</v>
      </c>
      <c r="AC71" s="121">
        <f t="array" ref="AC71">INDEX($AW$11:$BA$66,MATCH($C71&amp;$G71,$AO$11:$AO$66&amp;$AP$11:$AP$66,0),COUNTIF($AW$10:$BA$10,"&lt;"&amp;Z71)+1)</f>
        <v>2.9999999999999997E-4</v>
      </c>
      <c r="AD71" s="62">
        <v>0.68530000000000002</v>
      </c>
      <c r="AE71" s="61">
        <f t="array" ref="AE71">INDEX($AT$11:$AV$66,MATCH($C71&amp;$G71,$AO$11:$AO$66&amp;$AP$11:$AP$66,0),COUNTIF($AT$10:$AV$10,"&lt;"&amp;AD71)+1)</f>
        <v>5.0000000000000001E-4</v>
      </c>
      <c r="AF71" s="111">
        <f t="shared" si="12"/>
        <v>0.67176835306586813</v>
      </c>
      <c r="AG71" s="121">
        <f t="array" ref="AG71">INDEX($AW$11:$BA$66,MATCH($C71&amp;$G71,$AO$11:$AO$66&amp;$AP$11:$AP$66,0),COUNTIF($AW$10:$BA$10,"&lt;"&amp;AD71)+1)</f>
        <v>2.9999999999999997E-4</v>
      </c>
      <c r="AI71" s="67" t="s">
        <v>561</v>
      </c>
      <c r="AJ71" s="59">
        <f t="shared" si="15"/>
        <v>4.125</v>
      </c>
    </row>
    <row r="72" spans="2:53" ht="12.75" customHeight="1" x14ac:dyDescent="0.3">
      <c r="B72" s="81" t="str">
        <f t="shared" si="0"/>
        <v>11/16-32 UN</v>
      </c>
      <c r="C72" s="71" t="s">
        <v>592</v>
      </c>
      <c r="D72" s="71"/>
      <c r="E72" s="79" t="s">
        <v>353</v>
      </c>
      <c r="F72" s="82" t="s">
        <v>332</v>
      </c>
      <c r="G72" s="58">
        <v>32</v>
      </c>
      <c r="H72" s="79" t="s">
        <v>519</v>
      </c>
      <c r="I72" s="71" t="s">
        <v>507</v>
      </c>
      <c r="J72" s="71" t="s">
        <v>588</v>
      </c>
      <c r="K72" s="71" t="s">
        <v>600</v>
      </c>
      <c r="L72" s="85">
        <f t="shared" si="13"/>
        <v>17.462499999999999</v>
      </c>
      <c r="M72" s="85">
        <f t="shared" si="1"/>
        <v>0.79379999999999995</v>
      </c>
      <c r="N72" s="71">
        <v>60</v>
      </c>
      <c r="O72" s="100">
        <f t="shared" si="2"/>
        <v>17.462499999999999</v>
      </c>
      <c r="P72" s="85">
        <f t="shared" si="3"/>
        <v>12.7</v>
      </c>
      <c r="Q72" s="58">
        <f t="shared" si="4"/>
        <v>0</v>
      </c>
      <c r="R72" s="100">
        <f t="shared" si="5"/>
        <v>16.946899999999999</v>
      </c>
      <c r="S72" s="85">
        <f t="shared" si="6"/>
        <v>7.6</v>
      </c>
      <c r="T72" s="58">
        <f t="shared" si="7"/>
        <v>0</v>
      </c>
      <c r="U72" s="58">
        <f t="shared" si="8"/>
        <v>7.6</v>
      </c>
      <c r="V72" s="58">
        <f t="array" ref="V72">INDEX(AS$11:AS$66,MATCH(C72&amp;G72,AO$11:AO$66&amp;AP$11:AP$66,0),0)</f>
        <v>15</v>
      </c>
      <c r="X72" s="120">
        <f t="shared" si="9"/>
        <v>3.125E-2</v>
      </c>
      <c r="Y72" s="61">
        <f t="array" ref="Y72">INDEX($AQ$11:$AR$66,MATCH($C72&amp;$G72,$AO$11:$AO$66&amp;$AP$11:$AP$66,0),COUNTIF($AQ$10:$AR$10,"&lt;"&amp;Z72)+1)</f>
        <v>2.9999999999999997E-4</v>
      </c>
      <c r="Z72" s="61">
        <f t="shared" si="10"/>
        <v>0.6875</v>
      </c>
      <c r="AA72" s="61">
        <f t="array" ref="AA72">INDEX($AT$11:$AV$66,MATCH($C72&amp;$G72,$AO$11:$AO$66&amp;$AP$11:$AP$66,0),COUNTIF($AT$10:$AV$10,"&lt;"&amp;Z72)+1)</f>
        <v>5.0000000000000001E-4</v>
      </c>
      <c r="AB72" s="111">
        <f t="shared" si="11"/>
        <v>0.66720252959880222</v>
      </c>
      <c r="AC72" s="121">
        <f t="array" ref="AC72">INDEX($AW$11:$BA$66,MATCH($C72&amp;$G72,$AO$11:$AO$66&amp;$AP$11:$AP$66,0),COUNTIF($AW$10:$BA$10,"&lt;"&amp;Z72)+1)</f>
        <v>2.9999999999999997E-4</v>
      </c>
      <c r="AD72" s="62">
        <v>0.68420000000000003</v>
      </c>
      <c r="AE72" s="61">
        <f t="array" ref="AE72">INDEX($AT$11:$AV$66,MATCH($C72&amp;$G72,$AO$11:$AO$66&amp;$AP$11:$AP$66,0),COUNTIF($AT$10:$AV$10,"&lt;"&amp;AD72)+1)</f>
        <v>5.0000000000000001E-4</v>
      </c>
      <c r="AF72" s="111">
        <f t="shared" si="12"/>
        <v>0.67066835306586814</v>
      </c>
      <c r="AG72" s="121">
        <f t="array" ref="AG72">INDEX($AW$11:$BA$66,MATCH($C72&amp;$G72,$AO$11:$AO$66&amp;$AP$11:$AP$66,0),COUNTIF($AW$10:$BA$10,"&lt;"&amp;AD72)+1)</f>
        <v>2.9999999999999997E-4</v>
      </c>
      <c r="AI72" s="67" t="s">
        <v>562</v>
      </c>
      <c r="AJ72" s="59">
        <f t="shared" si="15"/>
        <v>4.25</v>
      </c>
    </row>
    <row r="73" spans="2:53" ht="12.75" customHeight="1" x14ac:dyDescent="0.3">
      <c r="B73" s="81" t="str">
        <f t="shared" si="0"/>
        <v>3/4-12 UN</v>
      </c>
      <c r="C73" s="71" t="s">
        <v>592</v>
      </c>
      <c r="D73" s="71"/>
      <c r="E73" s="79" t="s">
        <v>353</v>
      </c>
      <c r="F73" s="82" t="s">
        <v>273</v>
      </c>
      <c r="G73" s="58">
        <v>12</v>
      </c>
      <c r="H73" s="79" t="s">
        <v>519</v>
      </c>
      <c r="I73" s="71" t="s">
        <v>503</v>
      </c>
      <c r="J73" s="71" t="s">
        <v>588</v>
      </c>
      <c r="K73" s="71" t="s">
        <v>600</v>
      </c>
      <c r="L73" s="85">
        <f t="shared" si="13"/>
        <v>19.05</v>
      </c>
      <c r="M73" s="85">
        <f t="shared" si="1"/>
        <v>2.1166999999999998</v>
      </c>
      <c r="N73" s="71">
        <v>60</v>
      </c>
      <c r="O73" s="100">
        <f t="shared" si="2"/>
        <v>19.05</v>
      </c>
      <c r="P73" s="85">
        <f t="shared" si="3"/>
        <v>15.2</v>
      </c>
      <c r="Q73" s="58">
        <f t="shared" si="4"/>
        <v>0</v>
      </c>
      <c r="R73" s="100">
        <f t="shared" si="5"/>
        <v>17.6752</v>
      </c>
      <c r="S73" s="85">
        <f t="shared" si="6"/>
        <v>7.6</v>
      </c>
      <c r="T73" s="58">
        <f t="shared" si="7"/>
        <v>0</v>
      </c>
      <c r="U73" s="58">
        <f t="shared" si="8"/>
        <v>7.6</v>
      </c>
      <c r="V73" s="58">
        <f t="array" ref="V73">INDEX(AS$11:AS$66,MATCH(C73&amp;G73,AO$11:AO$66&amp;AP$11:AP$66,0),0)</f>
        <v>10</v>
      </c>
      <c r="X73" s="120">
        <f t="shared" si="9"/>
        <v>8.3333333333333329E-2</v>
      </c>
      <c r="Y73" s="61">
        <f t="array" ref="Y73">INDEX($AQ$11:$AR$66,MATCH($C73&amp;$G73,$AO$11:$AO$66&amp;$AP$11:$AP$66,0),COUNTIF($AQ$10:$AR$10,"&lt;"&amp;Z73)+1)</f>
        <v>2.9999999999999997E-4</v>
      </c>
      <c r="Z73" s="61">
        <f t="shared" si="10"/>
        <v>0.75</v>
      </c>
      <c r="AA73" s="61">
        <f t="array" ref="AA73">INDEX($AT$11:$AV$66,MATCH($C73&amp;$G73,$AO$11:$AO$66&amp;$AP$11:$AP$66,0),COUNTIF($AT$10:$AV$10,"&lt;"&amp;Z73)+1)</f>
        <v>5.9999999999999995E-4</v>
      </c>
      <c r="AB73" s="111">
        <f t="shared" si="11"/>
        <v>0.69587341226347266</v>
      </c>
      <c r="AC73" s="121">
        <f t="array" ref="AC73">INDEX($AW$11:$BA$66,MATCH($C73&amp;$G73,$AO$11:$AO$66&amp;$AP$11:$AP$66,0),COUNTIF($AW$10:$BA$10,"&lt;"&amp;Z73)+1)</f>
        <v>2.9999999999999997E-4</v>
      </c>
      <c r="AD73" s="62">
        <v>0.73919999999999997</v>
      </c>
      <c r="AE73" s="61">
        <f t="array" ref="AE73">INDEX($AT$11:$AV$66,MATCH($C73&amp;$G73,$AO$11:$AO$66&amp;$AP$11:$AP$66,0),COUNTIF($AT$10:$AV$10,"&lt;"&amp;AD73)+1)</f>
        <v>5.9999999999999995E-4</v>
      </c>
      <c r="AF73" s="111">
        <f t="shared" si="12"/>
        <v>0.70311560817564833</v>
      </c>
      <c r="AG73" s="121">
        <f t="array" ref="AG73">INDEX($AW$11:$BA$66,MATCH($C73&amp;$G73,$AO$11:$AO$66&amp;$AP$11:$AP$66,0),COUNTIF($AW$10:$BA$10,"&lt;"&amp;AD73)+1)</f>
        <v>2.9999999999999997E-4</v>
      </c>
      <c r="AI73" s="67" t="s">
        <v>563</v>
      </c>
      <c r="AJ73" s="59">
        <f t="shared" si="15"/>
        <v>4.375</v>
      </c>
    </row>
    <row r="74" spans="2:53" ht="12.75" customHeight="1" x14ac:dyDescent="0.3">
      <c r="B74" s="81" t="str">
        <f t="shared" si="0"/>
        <v>3/4-12 UN</v>
      </c>
      <c r="C74" s="71" t="s">
        <v>592</v>
      </c>
      <c r="D74" s="71"/>
      <c r="E74" s="79" t="s">
        <v>353</v>
      </c>
      <c r="F74" s="82" t="s">
        <v>273</v>
      </c>
      <c r="G74" s="58">
        <v>12</v>
      </c>
      <c r="H74" s="79" t="s">
        <v>519</v>
      </c>
      <c r="I74" s="71" t="s">
        <v>507</v>
      </c>
      <c r="J74" s="71" t="s">
        <v>588</v>
      </c>
      <c r="K74" s="71" t="s">
        <v>600</v>
      </c>
      <c r="L74" s="85">
        <f t="shared" si="13"/>
        <v>19.05</v>
      </c>
      <c r="M74" s="85">
        <f t="shared" si="1"/>
        <v>2.1166999999999998</v>
      </c>
      <c r="N74" s="71">
        <v>60</v>
      </c>
      <c r="O74" s="100">
        <f t="shared" si="2"/>
        <v>19.05</v>
      </c>
      <c r="P74" s="85">
        <f t="shared" si="3"/>
        <v>15.2</v>
      </c>
      <c r="Q74" s="58">
        <f t="shared" si="4"/>
        <v>0</v>
      </c>
      <c r="R74" s="100">
        <f t="shared" si="5"/>
        <v>17.6752</v>
      </c>
      <c r="S74" s="85">
        <f t="shared" si="6"/>
        <v>7.6</v>
      </c>
      <c r="T74" s="58">
        <f t="shared" si="7"/>
        <v>0</v>
      </c>
      <c r="U74" s="58">
        <f t="shared" si="8"/>
        <v>7.6</v>
      </c>
      <c r="V74" s="58">
        <f t="array" ref="V74">INDEX(AS$11:AS$66,MATCH(C74&amp;G74,AO$11:AO$66&amp;AP$11:AP$66,0),0)</f>
        <v>10</v>
      </c>
      <c r="X74" s="120">
        <f t="shared" si="9"/>
        <v>8.3333333333333329E-2</v>
      </c>
      <c r="Y74" s="61">
        <f t="array" ref="Y74">INDEX($AQ$11:$AR$66,MATCH($C74&amp;$G74,$AO$11:$AO$66&amp;$AP$11:$AP$66,0),COUNTIF($AQ$10:$AR$10,"&lt;"&amp;Z74)+1)</f>
        <v>2.9999999999999997E-4</v>
      </c>
      <c r="Z74" s="61">
        <f t="shared" si="10"/>
        <v>0.75</v>
      </c>
      <c r="AA74" s="61">
        <f t="array" ref="AA74">INDEX($AT$11:$AV$66,MATCH($C74&amp;$G74,$AO$11:$AO$66&amp;$AP$11:$AP$66,0),COUNTIF($AT$10:$AV$10,"&lt;"&amp;Z74)+1)</f>
        <v>5.9999999999999995E-4</v>
      </c>
      <c r="AB74" s="111">
        <f t="shared" si="11"/>
        <v>0.69587341226347266</v>
      </c>
      <c r="AC74" s="121">
        <f t="array" ref="AC74">INDEX($AW$11:$BA$66,MATCH($C74&amp;$G74,$AO$11:$AO$66&amp;$AP$11:$AP$66,0),COUNTIF($AW$10:$BA$10,"&lt;"&amp;Z74)+1)</f>
        <v>2.9999999999999997E-4</v>
      </c>
      <c r="AD74" s="62">
        <v>0.73740000000000006</v>
      </c>
      <c r="AE74" s="61">
        <f t="array" ref="AE74">INDEX($AT$11:$AV$66,MATCH($C74&amp;$G74,$AO$11:$AO$66&amp;$AP$11:$AP$66,0),COUNTIF($AT$10:$AV$10,"&lt;"&amp;AD74)+1)</f>
        <v>5.9999999999999995E-4</v>
      </c>
      <c r="AF74" s="111">
        <f t="shared" si="12"/>
        <v>0.70131560817564842</v>
      </c>
      <c r="AG74" s="121">
        <f t="array" ref="AG74">INDEX($AW$11:$BA$66,MATCH($C74&amp;$G74,$AO$11:$AO$66&amp;$AP$11:$AP$66,0),COUNTIF($AW$10:$BA$10,"&lt;"&amp;AD74)+1)</f>
        <v>2.9999999999999997E-4</v>
      </c>
      <c r="AI74" s="67" t="s">
        <v>564</v>
      </c>
      <c r="AJ74" s="59">
        <f t="shared" si="15"/>
        <v>4.5</v>
      </c>
    </row>
    <row r="75" spans="2:53" ht="12.75" customHeight="1" x14ac:dyDescent="0.3">
      <c r="B75" s="81" t="str">
        <f t="shared" ref="B75:B138" si="16">CONCATENATE(F75,"-",G75," ",E75)</f>
        <v>3/4-20 UNEF</v>
      </c>
      <c r="C75" s="71" t="s">
        <v>592</v>
      </c>
      <c r="D75" s="71"/>
      <c r="E75" s="79" t="s">
        <v>331</v>
      </c>
      <c r="F75" s="82" t="s">
        <v>273</v>
      </c>
      <c r="G75" s="58">
        <v>20</v>
      </c>
      <c r="H75" s="79" t="s">
        <v>519</v>
      </c>
      <c r="I75" s="71" t="s">
        <v>503</v>
      </c>
      <c r="J75" s="71" t="s">
        <v>588</v>
      </c>
      <c r="K75" s="71" t="s">
        <v>600</v>
      </c>
      <c r="L75" s="85">
        <f t="shared" si="13"/>
        <v>19.05</v>
      </c>
      <c r="M75" s="85">
        <f t="shared" ref="M75:M138" si="17">ROUND(X75*25.4,4)</f>
        <v>1.27</v>
      </c>
      <c r="N75" s="71">
        <v>60</v>
      </c>
      <c r="O75" s="100">
        <f t="shared" ref="O75:O138" si="18">ROUND(IF(H75="GO",Z75,AD75)*25.4,4)</f>
        <v>19.05</v>
      </c>
      <c r="P75" s="85">
        <f t="shared" ref="P75:P138" si="19">IF(H75="GO",IF(AA75="-",AA75,ROUND(AA75*25.4*1000,1)),0)</f>
        <v>12.7</v>
      </c>
      <c r="Q75" s="58">
        <f t="shared" ref="Q75:Q138" si="20">IF(H75="NOT GO",IF(AE75="-",AE75,ROUND(AE75*25.4*1000,1)),0)</f>
        <v>0</v>
      </c>
      <c r="R75" s="100">
        <f t="shared" ref="R75:R138" si="21">ROUND(IF(H75="GO",AB75,AF75)*25.4,4)</f>
        <v>18.225100000000001</v>
      </c>
      <c r="S75" s="85">
        <f t="shared" ref="S75:S138" si="22">IF(H75="GO",IF(AC75="-",AC75,ROUND(AC75*25.4*1000,1)),0)</f>
        <v>7.6</v>
      </c>
      <c r="T75" s="58">
        <f t="shared" ref="T75:T138" si="23">IF(H75="NOT GO",IF(AG75="-",AG75,ROUND(AG75*25.4*1000,1)),0)</f>
        <v>0</v>
      </c>
      <c r="U75" s="58">
        <f t="shared" ref="U75:U138" si="24">IF(Y75="-",Y75,ROUND(Y75*25.4*1000,1))</f>
        <v>7.6</v>
      </c>
      <c r="V75" s="58">
        <f t="array" ref="V75">INDEX(AS$11:AS$66,MATCH(C75&amp;G75,AO$11:AO$66&amp;AP$11:AP$66,0),0)</f>
        <v>15</v>
      </c>
      <c r="X75" s="120">
        <f t="shared" ref="X75:X138" si="25">INDEX(AM$11:AM$38,MATCH(G75,AL$11:AL$38,0),0)</f>
        <v>0.05</v>
      </c>
      <c r="Y75" s="61">
        <f t="array" ref="Y75">INDEX($AQ$11:$AR$66,MATCH($C75&amp;$G75,$AO$11:$AO$66&amp;$AP$11:$AP$66,0),COUNTIF($AQ$10:$AR$10,"&lt;"&amp;Z75)+1)</f>
        <v>2.9999999999999997E-4</v>
      </c>
      <c r="Z75" s="61">
        <f t="shared" ref="Z75:Z138" si="26">INDEX(AJ$11:AJ$92,MATCH(F75,AI$11:AI$92,0))</f>
        <v>0.75</v>
      </c>
      <c r="AA75" s="61">
        <f t="array" ref="AA75">INDEX($AT$11:$AV$66,MATCH($C75&amp;$G75,$AO$11:$AO$66&amp;$AP$11:$AP$66,0),COUNTIF($AT$10:$AV$10,"&lt;"&amp;Z75)+1)</f>
        <v>5.0000000000000001E-4</v>
      </c>
      <c r="AB75" s="111">
        <f t="shared" ref="AB75:AB138" si="27">Z75-(3/8)*2*(TAN(RADIANS(60))/2)/G75</f>
        <v>0.71752404735808351</v>
      </c>
      <c r="AC75" s="121">
        <f t="array" ref="AC75">INDEX($AW$11:$BA$66,MATCH($C75&amp;$G75,$AO$11:$AO$66&amp;$AP$11:$AP$66,0),COUNTIF($AW$10:$BA$10,"&lt;"&amp;Z75)+1)</f>
        <v>2.9999999999999997E-4</v>
      </c>
      <c r="AD75" s="62">
        <v>0.74490000000000001</v>
      </c>
      <c r="AE75" s="61">
        <f t="array" ref="AE75">INDEX($AT$11:$AV$66,MATCH($C75&amp;$G75,$AO$11:$AO$66&amp;$AP$11:$AP$66,0),COUNTIF($AT$10:$AV$10,"&lt;"&amp;AD75)+1)</f>
        <v>5.0000000000000001E-4</v>
      </c>
      <c r="AF75" s="111">
        <f t="shared" ref="AF75:AF138" si="28">AD75-(TAN(RADIANS(60))/2)/G75/4*2</f>
        <v>0.72324936490538905</v>
      </c>
      <c r="AG75" s="121">
        <f t="array" ref="AG75">INDEX($AW$11:$BA$66,MATCH($C75&amp;$G75,$AO$11:$AO$66&amp;$AP$11:$AP$66,0),COUNTIF($AW$10:$BA$10,"&lt;"&amp;AD75)+1)</f>
        <v>2.9999999999999997E-4</v>
      </c>
      <c r="AI75" s="67" t="s">
        <v>565</v>
      </c>
      <c r="AJ75" s="59">
        <f t="shared" si="15"/>
        <v>4.625</v>
      </c>
    </row>
    <row r="76" spans="2:53" ht="12.75" customHeight="1" x14ac:dyDescent="0.3">
      <c r="B76" s="81" t="str">
        <f t="shared" si="16"/>
        <v>3/4-20 UNEF</v>
      </c>
      <c r="C76" s="71" t="s">
        <v>592</v>
      </c>
      <c r="D76" s="71"/>
      <c r="E76" s="79" t="s">
        <v>331</v>
      </c>
      <c r="F76" s="82" t="s">
        <v>273</v>
      </c>
      <c r="G76" s="58">
        <v>20</v>
      </c>
      <c r="H76" s="79" t="s">
        <v>519</v>
      </c>
      <c r="I76" s="71" t="s">
        <v>507</v>
      </c>
      <c r="J76" s="71" t="s">
        <v>588</v>
      </c>
      <c r="K76" s="71" t="s">
        <v>600</v>
      </c>
      <c r="L76" s="85">
        <f t="shared" ref="L76:L108" si="29">ROUND(Z76*25.4,4)</f>
        <v>19.05</v>
      </c>
      <c r="M76" s="85">
        <f t="shared" si="17"/>
        <v>1.27</v>
      </c>
      <c r="N76" s="71">
        <v>60</v>
      </c>
      <c r="O76" s="100">
        <f t="shared" si="18"/>
        <v>19.05</v>
      </c>
      <c r="P76" s="85">
        <f t="shared" si="19"/>
        <v>12.7</v>
      </c>
      <c r="Q76" s="58">
        <f t="shared" si="20"/>
        <v>0</v>
      </c>
      <c r="R76" s="100">
        <f t="shared" si="21"/>
        <v>18.225100000000001</v>
      </c>
      <c r="S76" s="85">
        <f t="shared" si="22"/>
        <v>7.6</v>
      </c>
      <c r="T76" s="58">
        <f t="shared" si="23"/>
        <v>0</v>
      </c>
      <c r="U76" s="58">
        <f t="shared" si="24"/>
        <v>7.6</v>
      </c>
      <c r="V76" s="58">
        <f t="array" ref="V76">INDEX(AS$11:AS$66,MATCH(C76&amp;G76,AO$11:AO$66&amp;AP$11:AP$66,0),0)</f>
        <v>15</v>
      </c>
      <c r="X76" s="120">
        <f t="shared" si="25"/>
        <v>0.05</v>
      </c>
      <c r="Y76" s="61">
        <f t="array" ref="Y76">INDEX($AQ$11:$AR$66,MATCH($C76&amp;$G76,$AO$11:$AO$66&amp;$AP$11:$AP$66,0),COUNTIF($AQ$10:$AR$10,"&lt;"&amp;Z76)+1)</f>
        <v>2.9999999999999997E-4</v>
      </c>
      <c r="Z76" s="61">
        <f t="shared" si="26"/>
        <v>0.75</v>
      </c>
      <c r="AA76" s="61">
        <f t="array" ref="AA76">INDEX($AT$11:$AV$66,MATCH($C76&amp;$G76,$AO$11:$AO$66&amp;$AP$11:$AP$66,0),COUNTIF($AT$10:$AV$10,"&lt;"&amp;Z76)+1)</f>
        <v>5.0000000000000001E-4</v>
      </c>
      <c r="AB76" s="111">
        <f t="shared" si="27"/>
        <v>0.71752404735808351</v>
      </c>
      <c r="AC76" s="121">
        <f t="array" ref="AC76">INDEX($AW$11:$BA$66,MATCH($C76&amp;$G76,$AO$11:$AO$66&amp;$AP$11:$AP$66,0),COUNTIF($AW$10:$BA$10,"&lt;"&amp;Z76)+1)</f>
        <v>2.9999999999999997E-4</v>
      </c>
      <c r="AD76" s="62">
        <v>0.74350000000000005</v>
      </c>
      <c r="AE76" s="61">
        <f t="array" ref="AE76">INDEX($AT$11:$AV$66,MATCH($C76&amp;$G76,$AO$11:$AO$66&amp;$AP$11:$AP$66,0),COUNTIF($AT$10:$AV$10,"&lt;"&amp;AD76)+1)</f>
        <v>5.0000000000000001E-4</v>
      </c>
      <c r="AF76" s="111">
        <f t="shared" si="28"/>
        <v>0.72184936490538909</v>
      </c>
      <c r="AG76" s="121">
        <f t="array" ref="AG76">INDEX($AW$11:$BA$66,MATCH($C76&amp;$G76,$AO$11:$AO$66&amp;$AP$11:$AP$66,0),COUNTIF($AW$10:$BA$10,"&lt;"&amp;AD76)+1)</f>
        <v>2.9999999999999997E-4</v>
      </c>
      <c r="AI76" s="67" t="s">
        <v>566</v>
      </c>
      <c r="AJ76" s="59">
        <f t="shared" si="15"/>
        <v>4.75</v>
      </c>
    </row>
    <row r="77" spans="2:53" ht="12.75" customHeight="1" x14ac:dyDescent="0.3">
      <c r="B77" s="81" t="str">
        <f t="shared" si="16"/>
        <v>3/4-28 UN</v>
      </c>
      <c r="C77" s="71" t="s">
        <v>592</v>
      </c>
      <c r="D77" s="71"/>
      <c r="E77" s="79" t="s">
        <v>353</v>
      </c>
      <c r="F77" s="82" t="s">
        <v>273</v>
      </c>
      <c r="G77" s="58">
        <v>28</v>
      </c>
      <c r="H77" s="79" t="s">
        <v>519</v>
      </c>
      <c r="I77" s="71" t="s">
        <v>503</v>
      </c>
      <c r="J77" s="71" t="s">
        <v>588</v>
      </c>
      <c r="K77" s="71" t="s">
        <v>600</v>
      </c>
      <c r="L77" s="85">
        <f t="shared" si="29"/>
        <v>19.05</v>
      </c>
      <c r="M77" s="85">
        <f t="shared" si="17"/>
        <v>0.90710000000000002</v>
      </c>
      <c r="N77" s="71">
        <v>60</v>
      </c>
      <c r="O77" s="100">
        <f t="shared" si="18"/>
        <v>19.05</v>
      </c>
      <c r="P77" s="85">
        <f t="shared" si="19"/>
        <v>12.7</v>
      </c>
      <c r="Q77" s="58">
        <f t="shared" si="20"/>
        <v>0</v>
      </c>
      <c r="R77" s="100">
        <f t="shared" si="21"/>
        <v>18.460799999999999</v>
      </c>
      <c r="S77" s="85">
        <f t="shared" si="22"/>
        <v>7.6</v>
      </c>
      <c r="T77" s="58">
        <f t="shared" si="23"/>
        <v>0</v>
      </c>
      <c r="U77" s="58">
        <f t="shared" si="24"/>
        <v>7.6</v>
      </c>
      <c r="V77" s="58">
        <f t="array" ref="V77">INDEX(AS$11:AS$66,MATCH(C77&amp;G77,AO$11:AO$66&amp;AP$11:AP$66,0),0)</f>
        <v>15</v>
      </c>
      <c r="X77" s="120">
        <f t="shared" si="25"/>
        <v>3.5714285714285712E-2</v>
      </c>
      <c r="Y77" s="61">
        <f t="array" ref="Y77">INDEX($AQ$11:$AR$66,MATCH($C77&amp;$G77,$AO$11:$AO$66&amp;$AP$11:$AP$66,0),COUNTIF($AQ$10:$AR$10,"&lt;"&amp;Z77)+1)</f>
        <v>2.9999999999999997E-4</v>
      </c>
      <c r="Z77" s="61">
        <f t="shared" si="26"/>
        <v>0.75</v>
      </c>
      <c r="AA77" s="61">
        <f t="array" ref="AA77">INDEX($AT$11:$AV$66,MATCH($C77&amp;$G77,$AO$11:$AO$66&amp;$AP$11:$AP$66,0),COUNTIF($AT$10:$AV$10,"&lt;"&amp;Z77)+1)</f>
        <v>5.0000000000000001E-4</v>
      </c>
      <c r="AB77" s="111">
        <f t="shared" si="27"/>
        <v>0.72680289097005968</v>
      </c>
      <c r="AC77" s="121">
        <f t="array" ref="AC77">INDEX($AW$11:$BA$66,MATCH($C77&amp;$G77,$AO$11:$AO$66&amp;$AP$11:$AP$66,0),COUNTIF($AW$10:$BA$10,"&lt;"&amp;Z77)+1)</f>
        <v>2.9999999999999997E-4</v>
      </c>
      <c r="AD77" s="62">
        <v>0.74729999999999996</v>
      </c>
      <c r="AE77" s="61">
        <f t="array" ref="AE77">INDEX($AT$11:$AV$66,MATCH($C77&amp;$G77,$AO$11:$AO$66&amp;$AP$11:$AP$66,0),COUNTIF($AT$10:$AV$10,"&lt;"&amp;AD77)+1)</f>
        <v>5.0000000000000001E-4</v>
      </c>
      <c r="AF77" s="111">
        <f t="shared" si="28"/>
        <v>0.73183526064670645</v>
      </c>
      <c r="AG77" s="121">
        <f t="array" ref="AG77">INDEX($AW$11:$BA$66,MATCH($C77&amp;$G77,$AO$11:$AO$66&amp;$AP$11:$AP$66,0),COUNTIF($AW$10:$BA$10,"&lt;"&amp;AD77)+1)</f>
        <v>2.9999999999999997E-4</v>
      </c>
      <c r="AI77" s="67" t="s">
        <v>567</v>
      </c>
      <c r="AJ77" s="59">
        <f t="shared" si="15"/>
        <v>4.875</v>
      </c>
    </row>
    <row r="78" spans="2:53" ht="12.75" customHeight="1" x14ac:dyDescent="0.3">
      <c r="B78" s="81" t="str">
        <f t="shared" si="16"/>
        <v>3/4-28 UN</v>
      </c>
      <c r="C78" s="71" t="s">
        <v>592</v>
      </c>
      <c r="D78" s="71"/>
      <c r="E78" s="79" t="s">
        <v>353</v>
      </c>
      <c r="F78" s="82" t="s">
        <v>273</v>
      </c>
      <c r="G78" s="58">
        <v>28</v>
      </c>
      <c r="H78" s="79" t="s">
        <v>519</v>
      </c>
      <c r="I78" s="71" t="s">
        <v>507</v>
      </c>
      <c r="J78" s="71" t="s">
        <v>588</v>
      </c>
      <c r="K78" s="71" t="s">
        <v>600</v>
      </c>
      <c r="L78" s="85">
        <f t="shared" si="29"/>
        <v>19.05</v>
      </c>
      <c r="M78" s="85">
        <f t="shared" si="17"/>
        <v>0.90710000000000002</v>
      </c>
      <c r="N78" s="71">
        <v>60</v>
      </c>
      <c r="O78" s="100">
        <f t="shared" si="18"/>
        <v>19.05</v>
      </c>
      <c r="P78" s="85">
        <f t="shared" si="19"/>
        <v>12.7</v>
      </c>
      <c r="Q78" s="58">
        <f t="shared" si="20"/>
        <v>0</v>
      </c>
      <c r="R78" s="100">
        <f t="shared" si="21"/>
        <v>18.460799999999999</v>
      </c>
      <c r="S78" s="85">
        <f t="shared" si="22"/>
        <v>7.6</v>
      </c>
      <c r="T78" s="58">
        <f t="shared" si="23"/>
        <v>0</v>
      </c>
      <c r="U78" s="58">
        <f t="shared" si="24"/>
        <v>7.6</v>
      </c>
      <c r="V78" s="58">
        <f t="array" ref="V78">INDEX(AS$11:AS$66,MATCH(C78&amp;G78,AO$11:AO$66&amp;AP$11:AP$66,0),0)</f>
        <v>15</v>
      </c>
      <c r="X78" s="120">
        <f t="shared" si="25"/>
        <v>3.5714285714285712E-2</v>
      </c>
      <c r="Y78" s="61">
        <f t="array" ref="Y78">INDEX($AQ$11:$AR$66,MATCH($C78&amp;$G78,$AO$11:$AO$66&amp;$AP$11:$AP$66,0),COUNTIF($AQ$10:$AR$10,"&lt;"&amp;Z78)+1)</f>
        <v>2.9999999999999997E-4</v>
      </c>
      <c r="Z78" s="61">
        <f t="shared" si="26"/>
        <v>0.75</v>
      </c>
      <c r="AA78" s="61">
        <f t="array" ref="AA78">INDEX($AT$11:$AV$66,MATCH($C78&amp;$G78,$AO$11:$AO$66&amp;$AP$11:$AP$66,0),COUNTIF($AT$10:$AV$10,"&lt;"&amp;Z78)+1)</f>
        <v>5.0000000000000001E-4</v>
      </c>
      <c r="AB78" s="111">
        <f t="shared" si="27"/>
        <v>0.72680289097005968</v>
      </c>
      <c r="AC78" s="121">
        <f t="array" ref="AC78">INDEX($AW$11:$BA$66,MATCH($C78&amp;$G78,$AO$11:$AO$66&amp;$AP$11:$AP$66,0),COUNTIF($AW$10:$BA$10,"&lt;"&amp;Z78)+1)</f>
        <v>2.9999999999999997E-4</v>
      </c>
      <c r="AD78" s="62">
        <v>0.746</v>
      </c>
      <c r="AE78" s="61">
        <f t="array" ref="AE78">INDEX($AT$11:$AV$66,MATCH($C78&amp;$G78,$AO$11:$AO$66&amp;$AP$11:$AP$66,0),COUNTIF($AT$10:$AV$10,"&lt;"&amp;AD78)+1)</f>
        <v>5.0000000000000001E-4</v>
      </c>
      <c r="AF78" s="111">
        <f t="shared" si="28"/>
        <v>0.73053526064670649</v>
      </c>
      <c r="AG78" s="121">
        <f t="array" ref="AG78">INDEX($AW$11:$BA$66,MATCH($C78&amp;$G78,$AO$11:$AO$66&amp;$AP$11:$AP$66,0),COUNTIF($AW$10:$BA$10,"&lt;"&amp;AD78)+1)</f>
        <v>2.9999999999999997E-4</v>
      </c>
      <c r="AI78" s="67" t="s">
        <v>568</v>
      </c>
      <c r="AJ78" s="59">
        <f t="shared" si="15"/>
        <v>5</v>
      </c>
    </row>
    <row r="79" spans="2:53" ht="12.75" customHeight="1" x14ac:dyDescent="0.3">
      <c r="B79" s="81" t="str">
        <f t="shared" si="16"/>
        <v>3/4-32 UN</v>
      </c>
      <c r="C79" s="71" t="s">
        <v>592</v>
      </c>
      <c r="D79" s="71"/>
      <c r="E79" s="79" t="s">
        <v>353</v>
      </c>
      <c r="F79" s="82" t="s">
        <v>273</v>
      </c>
      <c r="G79" s="58">
        <v>32</v>
      </c>
      <c r="H79" s="79" t="s">
        <v>519</v>
      </c>
      <c r="I79" s="71" t="s">
        <v>503</v>
      </c>
      <c r="J79" s="71" t="s">
        <v>588</v>
      </c>
      <c r="K79" s="71" t="s">
        <v>600</v>
      </c>
      <c r="L79" s="85">
        <f t="shared" si="29"/>
        <v>19.05</v>
      </c>
      <c r="M79" s="85">
        <f t="shared" si="17"/>
        <v>0.79379999999999995</v>
      </c>
      <c r="N79" s="71">
        <v>60</v>
      </c>
      <c r="O79" s="100">
        <f t="shared" si="18"/>
        <v>19.05</v>
      </c>
      <c r="P79" s="85">
        <f t="shared" si="19"/>
        <v>12.7</v>
      </c>
      <c r="Q79" s="58">
        <f t="shared" si="20"/>
        <v>0</v>
      </c>
      <c r="R79" s="100">
        <f t="shared" si="21"/>
        <v>18.534400000000002</v>
      </c>
      <c r="S79" s="85">
        <f t="shared" si="22"/>
        <v>7.6</v>
      </c>
      <c r="T79" s="58">
        <f t="shared" si="23"/>
        <v>0</v>
      </c>
      <c r="U79" s="58">
        <f t="shared" si="24"/>
        <v>7.6</v>
      </c>
      <c r="V79" s="58">
        <f t="array" ref="V79">INDEX(AS$11:AS$66,MATCH(C79&amp;G79,AO$11:AO$66&amp;AP$11:AP$66,0),0)</f>
        <v>15</v>
      </c>
      <c r="X79" s="120">
        <f t="shared" si="25"/>
        <v>3.125E-2</v>
      </c>
      <c r="Y79" s="61">
        <f t="array" ref="Y79">INDEX($AQ$11:$AR$66,MATCH($C79&amp;$G79,$AO$11:$AO$66&amp;$AP$11:$AP$66,0),COUNTIF($AQ$10:$AR$10,"&lt;"&amp;Z79)+1)</f>
        <v>2.9999999999999997E-4</v>
      </c>
      <c r="Z79" s="61">
        <f t="shared" si="26"/>
        <v>0.75</v>
      </c>
      <c r="AA79" s="61">
        <f t="array" ref="AA79">INDEX($AT$11:$AV$66,MATCH($C79&amp;$G79,$AO$11:$AO$66&amp;$AP$11:$AP$66,0),COUNTIF($AT$10:$AV$10,"&lt;"&amp;Z79)+1)</f>
        <v>5.0000000000000001E-4</v>
      </c>
      <c r="AB79" s="111">
        <f t="shared" si="27"/>
        <v>0.72970252959880222</v>
      </c>
      <c r="AC79" s="121">
        <f t="array" ref="AC79">INDEX($AW$11:$BA$66,MATCH($C79&amp;$G79,$AO$11:$AO$66&amp;$AP$11:$AP$66,0),COUNTIF($AW$10:$BA$10,"&lt;"&amp;Z79)+1)</f>
        <v>2.9999999999999997E-4</v>
      </c>
      <c r="AD79" s="62">
        <v>0.74790000000000001</v>
      </c>
      <c r="AE79" s="61">
        <f t="array" ref="AE79">INDEX($AT$11:$AV$66,MATCH($C79&amp;$G79,$AO$11:$AO$66&amp;$AP$11:$AP$66,0),COUNTIF($AT$10:$AV$10,"&lt;"&amp;AD79)+1)</f>
        <v>5.0000000000000001E-4</v>
      </c>
      <c r="AF79" s="111">
        <f t="shared" si="28"/>
        <v>0.73436835306586812</v>
      </c>
      <c r="AG79" s="121">
        <f t="array" ref="AG79">INDEX($AW$11:$BA$66,MATCH($C79&amp;$G79,$AO$11:$AO$66&amp;$AP$11:$AP$66,0),COUNTIF($AW$10:$BA$10,"&lt;"&amp;AD79)+1)</f>
        <v>2.9999999999999997E-4</v>
      </c>
      <c r="AI79" s="67" t="s">
        <v>569</v>
      </c>
      <c r="AJ79" s="59">
        <f t="shared" si="15"/>
        <v>5.125</v>
      </c>
    </row>
    <row r="80" spans="2:53" ht="12.75" customHeight="1" x14ac:dyDescent="0.3">
      <c r="B80" s="81" t="str">
        <f t="shared" si="16"/>
        <v>3/4-32 UN</v>
      </c>
      <c r="C80" s="71" t="s">
        <v>592</v>
      </c>
      <c r="D80" s="71"/>
      <c r="E80" s="79" t="s">
        <v>353</v>
      </c>
      <c r="F80" s="82" t="s">
        <v>273</v>
      </c>
      <c r="G80" s="58">
        <v>32</v>
      </c>
      <c r="H80" s="79" t="s">
        <v>519</v>
      </c>
      <c r="I80" s="71" t="s">
        <v>507</v>
      </c>
      <c r="J80" s="71" t="s">
        <v>588</v>
      </c>
      <c r="K80" s="71" t="s">
        <v>600</v>
      </c>
      <c r="L80" s="85">
        <f t="shared" si="29"/>
        <v>19.05</v>
      </c>
      <c r="M80" s="85">
        <f t="shared" si="17"/>
        <v>0.79379999999999995</v>
      </c>
      <c r="N80" s="71">
        <v>60</v>
      </c>
      <c r="O80" s="100">
        <f t="shared" si="18"/>
        <v>19.05</v>
      </c>
      <c r="P80" s="85">
        <f t="shared" si="19"/>
        <v>12.7</v>
      </c>
      <c r="Q80" s="58">
        <f t="shared" si="20"/>
        <v>0</v>
      </c>
      <c r="R80" s="100">
        <f t="shared" si="21"/>
        <v>18.534400000000002</v>
      </c>
      <c r="S80" s="85">
        <f t="shared" si="22"/>
        <v>7.6</v>
      </c>
      <c r="T80" s="58">
        <f t="shared" si="23"/>
        <v>0</v>
      </c>
      <c r="U80" s="58">
        <f t="shared" si="24"/>
        <v>7.6</v>
      </c>
      <c r="V80" s="58">
        <f t="array" ref="V80">INDEX(AS$11:AS$66,MATCH(C80&amp;G80,AO$11:AO$66&amp;AP$11:AP$66,0),0)</f>
        <v>15</v>
      </c>
      <c r="X80" s="120">
        <f t="shared" si="25"/>
        <v>3.125E-2</v>
      </c>
      <c r="Y80" s="61">
        <f t="array" ref="Y80">INDEX($AQ$11:$AR$66,MATCH($C80&amp;$G80,$AO$11:$AO$66&amp;$AP$11:$AP$66,0),COUNTIF($AQ$10:$AR$10,"&lt;"&amp;Z80)+1)</f>
        <v>2.9999999999999997E-4</v>
      </c>
      <c r="Z80" s="61">
        <f t="shared" si="26"/>
        <v>0.75</v>
      </c>
      <c r="AA80" s="61">
        <f t="array" ref="AA80">INDEX($AT$11:$AV$66,MATCH($C80&amp;$G80,$AO$11:$AO$66&amp;$AP$11:$AP$66,0),COUNTIF($AT$10:$AV$10,"&lt;"&amp;Z80)+1)</f>
        <v>5.0000000000000001E-4</v>
      </c>
      <c r="AB80" s="111">
        <f t="shared" si="27"/>
        <v>0.72970252959880222</v>
      </c>
      <c r="AC80" s="121">
        <f t="array" ref="AC80">INDEX($AW$11:$BA$66,MATCH($C80&amp;$G80,$AO$11:$AO$66&amp;$AP$11:$AP$66,0),COUNTIF($AW$10:$BA$10,"&lt;"&amp;Z80)+1)</f>
        <v>2.9999999999999997E-4</v>
      </c>
      <c r="AD80" s="62">
        <v>0.74680000000000002</v>
      </c>
      <c r="AE80" s="61">
        <f t="array" ref="AE80">INDEX($AT$11:$AV$66,MATCH($C80&amp;$G80,$AO$11:$AO$66&amp;$AP$11:$AP$66,0),COUNTIF($AT$10:$AV$10,"&lt;"&amp;AD80)+1)</f>
        <v>5.0000000000000001E-4</v>
      </c>
      <c r="AF80" s="111">
        <f t="shared" si="28"/>
        <v>0.73326835306586813</v>
      </c>
      <c r="AG80" s="121">
        <f t="array" ref="AG80">INDEX($AW$11:$BA$66,MATCH($C80&amp;$G80,$AO$11:$AO$66&amp;$AP$11:$AP$66,0),COUNTIF($AW$10:$BA$10,"&lt;"&amp;AD80)+1)</f>
        <v>2.9999999999999997E-4</v>
      </c>
      <c r="AI80" s="67" t="s">
        <v>570</v>
      </c>
      <c r="AJ80" s="59">
        <f t="shared" si="15"/>
        <v>5.25</v>
      </c>
    </row>
    <row r="81" spans="2:36" ht="12.75" customHeight="1" x14ac:dyDescent="0.3">
      <c r="B81" s="81" t="str">
        <f t="shared" si="16"/>
        <v>13/16-12 UN</v>
      </c>
      <c r="C81" s="71" t="s">
        <v>592</v>
      </c>
      <c r="D81" s="71"/>
      <c r="E81" s="79" t="s">
        <v>353</v>
      </c>
      <c r="F81" s="82" t="s">
        <v>333</v>
      </c>
      <c r="G81" s="58">
        <v>12</v>
      </c>
      <c r="H81" s="79" t="s">
        <v>519</v>
      </c>
      <c r="I81" s="71" t="s">
        <v>503</v>
      </c>
      <c r="J81" s="71" t="s">
        <v>588</v>
      </c>
      <c r="K81" s="71" t="s">
        <v>600</v>
      </c>
      <c r="L81" s="85">
        <f t="shared" si="29"/>
        <v>20.637499999999999</v>
      </c>
      <c r="M81" s="85">
        <f t="shared" si="17"/>
        <v>2.1166999999999998</v>
      </c>
      <c r="N81" s="71">
        <v>60</v>
      </c>
      <c r="O81" s="100">
        <f t="shared" si="18"/>
        <v>20.637499999999999</v>
      </c>
      <c r="P81" s="85">
        <f t="shared" si="19"/>
        <v>15.2</v>
      </c>
      <c r="Q81" s="58">
        <f t="shared" si="20"/>
        <v>0</v>
      </c>
      <c r="R81" s="100">
        <f t="shared" si="21"/>
        <v>19.262699999999999</v>
      </c>
      <c r="S81" s="85">
        <f t="shared" si="22"/>
        <v>7.6</v>
      </c>
      <c r="T81" s="58">
        <f t="shared" si="23"/>
        <v>0</v>
      </c>
      <c r="U81" s="58">
        <f t="shared" si="24"/>
        <v>7.6</v>
      </c>
      <c r="V81" s="58">
        <f t="array" ref="V81">INDEX(AS$11:AS$66,MATCH(C81&amp;G81,AO$11:AO$66&amp;AP$11:AP$66,0),0)</f>
        <v>10</v>
      </c>
      <c r="X81" s="120">
        <f t="shared" si="25"/>
        <v>8.3333333333333329E-2</v>
      </c>
      <c r="Y81" s="61">
        <f t="array" ref="Y81">INDEX($AQ$11:$AR$66,MATCH($C81&amp;$G81,$AO$11:$AO$66&amp;$AP$11:$AP$66,0),COUNTIF($AQ$10:$AR$10,"&lt;"&amp;Z81)+1)</f>
        <v>2.9999999999999997E-4</v>
      </c>
      <c r="Z81" s="61">
        <f t="shared" si="26"/>
        <v>0.8125</v>
      </c>
      <c r="AA81" s="61">
        <f t="array" ref="AA81">INDEX($AT$11:$AV$66,MATCH($C81&amp;$G81,$AO$11:$AO$66&amp;$AP$11:$AP$66,0),COUNTIF($AT$10:$AV$10,"&lt;"&amp;Z81)+1)</f>
        <v>5.9999999999999995E-4</v>
      </c>
      <c r="AB81" s="111">
        <f t="shared" si="27"/>
        <v>0.75837341226347266</v>
      </c>
      <c r="AC81" s="121">
        <f t="array" ref="AC81">INDEX($AW$11:$BA$66,MATCH($C81&amp;$G81,$AO$11:$AO$66&amp;$AP$11:$AP$66,0),COUNTIF($AW$10:$BA$10,"&lt;"&amp;Z81)+1)</f>
        <v>2.9999999999999997E-4</v>
      </c>
      <c r="AD81" s="62">
        <v>0.80169999999999997</v>
      </c>
      <c r="AE81" s="61">
        <f t="array" ref="AE81">INDEX($AT$11:$AV$66,MATCH($C81&amp;$G81,$AO$11:$AO$66&amp;$AP$11:$AP$66,0),COUNTIF($AT$10:$AV$10,"&lt;"&amp;AD81)+1)</f>
        <v>5.9999999999999995E-4</v>
      </c>
      <c r="AF81" s="111">
        <f t="shared" si="28"/>
        <v>0.76561560817564833</v>
      </c>
      <c r="AG81" s="121">
        <f t="array" ref="AG81">INDEX($AW$11:$BA$66,MATCH($C81&amp;$G81,$AO$11:$AO$66&amp;$AP$11:$AP$66,0),COUNTIF($AW$10:$BA$10,"&lt;"&amp;AD81)+1)</f>
        <v>2.9999999999999997E-4</v>
      </c>
      <c r="AI81" s="67" t="s">
        <v>571</v>
      </c>
      <c r="AJ81" s="59">
        <f t="shared" si="15"/>
        <v>5.375</v>
      </c>
    </row>
    <row r="82" spans="2:36" ht="12.75" customHeight="1" x14ac:dyDescent="0.3">
      <c r="B82" s="81" t="str">
        <f t="shared" si="16"/>
        <v>13/16-12 UN</v>
      </c>
      <c r="C82" s="71" t="s">
        <v>592</v>
      </c>
      <c r="D82" s="71"/>
      <c r="E82" s="79" t="s">
        <v>353</v>
      </c>
      <c r="F82" s="82" t="s">
        <v>333</v>
      </c>
      <c r="G82" s="58">
        <v>12</v>
      </c>
      <c r="H82" s="79" t="s">
        <v>519</v>
      </c>
      <c r="I82" s="71" t="s">
        <v>507</v>
      </c>
      <c r="J82" s="71" t="s">
        <v>588</v>
      </c>
      <c r="K82" s="71" t="s">
        <v>600</v>
      </c>
      <c r="L82" s="85">
        <f t="shared" si="29"/>
        <v>20.637499999999999</v>
      </c>
      <c r="M82" s="85">
        <f t="shared" si="17"/>
        <v>2.1166999999999998</v>
      </c>
      <c r="N82" s="71">
        <v>60</v>
      </c>
      <c r="O82" s="100">
        <f t="shared" si="18"/>
        <v>20.637499999999999</v>
      </c>
      <c r="P82" s="85">
        <f t="shared" si="19"/>
        <v>15.2</v>
      </c>
      <c r="Q82" s="58">
        <f t="shared" si="20"/>
        <v>0</v>
      </c>
      <c r="R82" s="100">
        <f t="shared" si="21"/>
        <v>19.262699999999999</v>
      </c>
      <c r="S82" s="85">
        <f t="shared" si="22"/>
        <v>7.6</v>
      </c>
      <c r="T82" s="58">
        <f t="shared" si="23"/>
        <v>0</v>
      </c>
      <c r="U82" s="58">
        <f t="shared" si="24"/>
        <v>7.6</v>
      </c>
      <c r="V82" s="58">
        <f t="array" ref="V82">INDEX(AS$11:AS$66,MATCH(C82&amp;G82,AO$11:AO$66&amp;AP$11:AP$66,0),0)</f>
        <v>10</v>
      </c>
      <c r="X82" s="120">
        <f t="shared" si="25"/>
        <v>8.3333333333333329E-2</v>
      </c>
      <c r="Y82" s="61">
        <f t="array" ref="Y82">INDEX($AQ$11:$AR$66,MATCH($C82&amp;$G82,$AO$11:$AO$66&amp;$AP$11:$AP$66,0),COUNTIF($AQ$10:$AR$10,"&lt;"&amp;Z82)+1)</f>
        <v>2.9999999999999997E-4</v>
      </c>
      <c r="Z82" s="61">
        <f t="shared" si="26"/>
        <v>0.8125</v>
      </c>
      <c r="AA82" s="61">
        <f t="array" ref="AA82">INDEX($AT$11:$AV$66,MATCH($C82&amp;$G82,$AO$11:$AO$66&amp;$AP$11:$AP$66,0),COUNTIF($AT$10:$AV$10,"&lt;"&amp;Z82)+1)</f>
        <v>5.9999999999999995E-4</v>
      </c>
      <c r="AB82" s="111">
        <f t="shared" si="27"/>
        <v>0.75837341226347266</v>
      </c>
      <c r="AC82" s="121">
        <f t="array" ref="AC82">INDEX($AW$11:$BA$66,MATCH($C82&amp;$G82,$AO$11:$AO$66&amp;$AP$11:$AP$66,0),COUNTIF($AW$10:$BA$10,"&lt;"&amp;Z82)+1)</f>
        <v>2.9999999999999997E-4</v>
      </c>
      <c r="AD82" s="62">
        <v>0.79990000000000006</v>
      </c>
      <c r="AE82" s="61">
        <f t="array" ref="AE82">INDEX($AT$11:$AV$66,MATCH($C82&amp;$G82,$AO$11:$AO$66&amp;$AP$11:$AP$66,0),COUNTIF($AT$10:$AV$10,"&lt;"&amp;AD82)+1)</f>
        <v>5.9999999999999995E-4</v>
      </c>
      <c r="AF82" s="111">
        <f t="shared" si="28"/>
        <v>0.76381560817564842</v>
      </c>
      <c r="AG82" s="121">
        <f t="array" ref="AG82">INDEX($AW$11:$BA$66,MATCH($C82&amp;$G82,$AO$11:$AO$66&amp;$AP$11:$AP$66,0),COUNTIF($AW$10:$BA$10,"&lt;"&amp;AD82)+1)</f>
        <v>2.9999999999999997E-4</v>
      </c>
      <c r="AI82" s="67" t="s">
        <v>572</v>
      </c>
      <c r="AJ82" s="59">
        <f t="shared" si="15"/>
        <v>5.5</v>
      </c>
    </row>
    <row r="83" spans="2:36" ht="12.75" customHeight="1" x14ac:dyDescent="0.3">
      <c r="B83" s="81" t="str">
        <f t="shared" si="16"/>
        <v>13/16-16 UN</v>
      </c>
      <c r="C83" s="71" t="s">
        <v>592</v>
      </c>
      <c r="D83" s="71"/>
      <c r="E83" s="79" t="s">
        <v>353</v>
      </c>
      <c r="F83" s="82" t="s">
        <v>333</v>
      </c>
      <c r="G83" s="58">
        <v>16</v>
      </c>
      <c r="H83" s="79" t="s">
        <v>519</v>
      </c>
      <c r="I83" s="71" t="s">
        <v>503</v>
      </c>
      <c r="J83" s="71" t="s">
        <v>588</v>
      </c>
      <c r="K83" s="71" t="s">
        <v>600</v>
      </c>
      <c r="L83" s="85">
        <f t="shared" si="29"/>
        <v>20.637499999999999</v>
      </c>
      <c r="M83" s="85">
        <f t="shared" si="17"/>
        <v>1.5874999999999999</v>
      </c>
      <c r="N83" s="71">
        <v>60</v>
      </c>
      <c r="O83" s="100">
        <f t="shared" si="18"/>
        <v>20.637499999999999</v>
      </c>
      <c r="P83" s="85">
        <f t="shared" si="19"/>
        <v>15.2</v>
      </c>
      <c r="Q83" s="58">
        <f t="shared" si="20"/>
        <v>0</v>
      </c>
      <c r="R83" s="100">
        <f t="shared" si="21"/>
        <v>19.606400000000001</v>
      </c>
      <c r="S83" s="85">
        <f t="shared" si="22"/>
        <v>7.6</v>
      </c>
      <c r="T83" s="58">
        <f t="shared" si="23"/>
        <v>0</v>
      </c>
      <c r="U83" s="58">
        <f t="shared" si="24"/>
        <v>7.6</v>
      </c>
      <c r="V83" s="58">
        <f t="array" ref="V83">INDEX(AS$11:AS$66,MATCH(C83&amp;G83,AO$11:AO$66&amp;AP$11:AP$66,0),0)</f>
        <v>10</v>
      </c>
      <c r="X83" s="120">
        <f t="shared" si="25"/>
        <v>6.25E-2</v>
      </c>
      <c r="Y83" s="61">
        <f t="array" ref="Y83">INDEX($AQ$11:$AR$66,MATCH($C83&amp;$G83,$AO$11:$AO$66&amp;$AP$11:$AP$66,0),COUNTIF($AQ$10:$AR$10,"&lt;"&amp;Z83)+1)</f>
        <v>2.9999999999999997E-4</v>
      </c>
      <c r="Z83" s="61">
        <f t="shared" si="26"/>
        <v>0.8125</v>
      </c>
      <c r="AA83" s="61">
        <f t="array" ref="AA83">INDEX($AT$11:$AV$66,MATCH($C83&amp;$G83,$AO$11:$AO$66&amp;$AP$11:$AP$66,0),COUNTIF($AT$10:$AV$10,"&lt;"&amp;Z83)+1)</f>
        <v>5.9999999999999995E-4</v>
      </c>
      <c r="AB83" s="111">
        <f t="shared" si="27"/>
        <v>0.77190505919760444</v>
      </c>
      <c r="AC83" s="121">
        <f t="array" ref="AC83">INDEX($AW$11:$BA$66,MATCH($C83&amp;$G83,$AO$11:$AO$66&amp;$AP$11:$AP$66,0),COUNTIF($AW$10:$BA$10,"&lt;"&amp;Z83)+1)</f>
        <v>2.9999999999999997E-4</v>
      </c>
      <c r="AD83" s="62">
        <v>0.80530000000000002</v>
      </c>
      <c r="AE83" s="61">
        <f t="array" ref="AE83">INDEX($AT$11:$AV$66,MATCH($C83&amp;$G83,$AO$11:$AO$66&amp;$AP$11:$AP$66,0),COUNTIF($AT$10:$AV$10,"&lt;"&amp;AD83)+1)</f>
        <v>5.9999999999999995E-4</v>
      </c>
      <c r="AF83" s="111">
        <f t="shared" si="28"/>
        <v>0.77823670613173634</v>
      </c>
      <c r="AG83" s="121">
        <f t="array" ref="AG83">INDEX($AW$11:$BA$66,MATCH($C83&amp;$G83,$AO$11:$AO$66&amp;$AP$11:$AP$66,0),COUNTIF($AW$10:$BA$10,"&lt;"&amp;AD83)+1)</f>
        <v>2.9999999999999997E-4</v>
      </c>
      <c r="AI83" s="67" t="s">
        <v>573</v>
      </c>
      <c r="AJ83" s="59">
        <f t="shared" si="15"/>
        <v>5.625</v>
      </c>
    </row>
    <row r="84" spans="2:36" ht="12.75" customHeight="1" x14ac:dyDescent="0.3">
      <c r="B84" s="81" t="str">
        <f t="shared" si="16"/>
        <v>13/16-16 UN</v>
      </c>
      <c r="C84" s="71" t="s">
        <v>592</v>
      </c>
      <c r="D84" s="71"/>
      <c r="E84" s="79" t="s">
        <v>353</v>
      </c>
      <c r="F84" s="82" t="s">
        <v>333</v>
      </c>
      <c r="G84" s="58">
        <v>16</v>
      </c>
      <c r="H84" s="79" t="s">
        <v>519</v>
      </c>
      <c r="I84" s="71" t="s">
        <v>507</v>
      </c>
      <c r="J84" s="71" t="s">
        <v>588</v>
      </c>
      <c r="K84" s="71" t="s">
        <v>600</v>
      </c>
      <c r="L84" s="85">
        <f t="shared" si="29"/>
        <v>20.637499999999999</v>
      </c>
      <c r="M84" s="85">
        <f t="shared" si="17"/>
        <v>1.5874999999999999</v>
      </c>
      <c r="N84" s="71">
        <v>60</v>
      </c>
      <c r="O84" s="100">
        <f t="shared" si="18"/>
        <v>20.637499999999999</v>
      </c>
      <c r="P84" s="85">
        <f t="shared" si="19"/>
        <v>15.2</v>
      </c>
      <c r="Q84" s="58">
        <f t="shared" si="20"/>
        <v>0</v>
      </c>
      <c r="R84" s="100">
        <f t="shared" si="21"/>
        <v>19.606400000000001</v>
      </c>
      <c r="S84" s="85">
        <f t="shared" si="22"/>
        <v>7.6</v>
      </c>
      <c r="T84" s="58">
        <f t="shared" si="23"/>
        <v>0</v>
      </c>
      <c r="U84" s="58">
        <f t="shared" si="24"/>
        <v>7.6</v>
      </c>
      <c r="V84" s="58">
        <f t="array" ref="V84">INDEX(AS$11:AS$66,MATCH(C84&amp;G84,AO$11:AO$66&amp;AP$11:AP$66,0),0)</f>
        <v>10</v>
      </c>
      <c r="X84" s="120">
        <f t="shared" si="25"/>
        <v>6.25E-2</v>
      </c>
      <c r="Y84" s="61">
        <f t="array" ref="Y84">INDEX($AQ$11:$AR$66,MATCH($C84&amp;$G84,$AO$11:$AO$66&amp;$AP$11:$AP$66,0),COUNTIF($AQ$10:$AR$10,"&lt;"&amp;Z84)+1)</f>
        <v>2.9999999999999997E-4</v>
      </c>
      <c r="Z84" s="61">
        <f t="shared" si="26"/>
        <v>0.8125</v>
      </c>
      <c r="AA84" s="61">
        <f t="array" ref="AA84">INDEX($AT$11:$AV$66,MATCH($C84&amp;$G84,$AO$11:$AO$66&amp;$AP$11:$AP$66,0),COUNTIF($AT$10:$AV$10,"&lt;"&amp;Z84)+1)</f>
        <v>5.9999999999999995E-4</v>
      </c>
      <c r="AB84" s="111">
        <f t="shared" si="27"/>
        <v>0.77190505919760444</v>
      </c>
      <c r="AC84" s="121">
        <f t="array" ref="AC84">INDEX($AW$11:$BA$66,MATCH($C84&amp;$G84,$AO$11:$AO$66&amp;$AP$11:$AP$66,0),COUNTIF($AW$10:$BA$10,"&lt;"&amp;Z84)+1)</f>
        <v>2.9999999999999997E-4</v>
      </c>
      <c r="AD84" s="62">
        <v>0.80369999999999997</v>
      </c>
      <c r="AE84" s="61">
        <f t="array" ref="AE84">INDEX($AT$11:$AV$66,MATCH($C84&amp;$G84,$AO$11:$AO$66&amp;$AP$11:$AP$66,0),COUNTIF($AT$10:$AV$10,"&lt;"&amp;AD84)+1)</f>
        <v>5.9999999999999995E-4</v>
      </c>
      <c r="AF84" s="111">
        <f t="shared" si="28"/>
        <v>0.7766367061317363</v>
      </c>
      <c r="AG84" s="121">
        <f t="array" ref="AG84">INDEX($AW$11:$BA$66,MATCH($C84&amp;$G84,$AO$11:$AO$66&amp;$AP$11:$AP$66,0),COUNTIF($AW$10:$BA$10,"&lt;"&amp;AD84)+1)</f>
        <v>2.9999999999999997E-4</v>
      </c>
      <c r="AI84" s="67" t="s">
        <v>574</v>
      </c>
      <c r="AJ84" s="59">
        <f t="shared" si="15"/>
        <v>5.75</v>
      </c>
    </row>
    <row r="85" spans="2:36" ht="12.75" customHeight="1" x14ac:dyDescent="0.3">
      <c r="B85" s="81" t="str">
        <f t="shared" si="16"/>
        <v>13/16-20 UNEF</v>
      </c>
      <c r="C85" s="71" t="s">
        <v>592</v>
      </c>
      <c r="D85" s="71"/>
      <c r="E85" s="79" t="s">
        <v>331</v>
      </c>
      <c r="F85" s="82" t="s">
        <v>333</v>
      </c>
      <c r="G85" s="58">
        <v>20</v>
      </c>
      <c r="H85" s="79" t="s">
        <v>519</v>
      </c>
      <c r="I85" s="71" t="s">
        <v>503</v>
      </c>
      <c r="J85" s="71" t="s">
        <v>588</v>
      </c>
      <c r="K85" s="71" t="s">
        <v>600</v>
      </c>
      <c r="L85" s="85">
        <f t="shared" si="29"/>
        <v>20.637499999999999</v>
      </c>
      <c r="M85" s="85">
        <f t="shared" si="17"/>
        <v>1.27</v>
      </c>
      <c r="N85" s="71">
        <v>60</v>
      </c>
      <c r="O85" s="100">
        <f t="shared" si="18"/>
        <v>20.637499999999999</v>
      </c>
      <c r="P85" s="85">
        <f t="shared" si="19"/>
        <v>12.7</v>
      </c>
      <c r="Q85" s="58">
        <f t="shared" si="20"/>
        <v>0</v>
      </c>
      <c r="R85" s="100">
        <f t="shared" si="21"/>
        <v>19.8126</v>
      </c>
      <c r="S85" s="85">
        <f t="shared" si="22"/>
        <v>7.6</v>
      </c>
      <c r="T85" s="58">
        <f t="shared" si="23"/>
        <v>0</v>
      </c>
      <c r="U85" s="58">
        <f t="shared" si="24"/>
        <v>7.6</v>
      </c>
      <c r="V85" s="58">
        <f t="array" ref="V85">INDEX(AS$11:AS$66,MATCH(C85&amp;G85,AO$11:AO$66&amp;AP$11:AP$66,0),0)</f>
        <v>15</v>
      </c>
      <c r="X85" s="120">
        <f t="shared" si="25"/>
        <v>0.05</v>
      </c>
      <c r="Y85" s="61">
        <f t="array" ref="Y85">INDEX($AQ$11:$AR$66,MATCH($C85&amp;$G85,$AO$11:$AO$66&amp;$AP$11:$AP$66,0),COUNTIF($AQ$10:$AR$10,"&lt;"&amp;Z85)+1)</f>
        <v>2.9999999999999997E-4</v>
      </c>
      <c r="Z85" s="61">
        <f t="shared" si="26"/>
        <v>0.8125</v>
      </c>
      <c r="AA85" s="61">
        <f t="array" ref="AA85">INDEX($AT$11:$AV$66,MATCH($C85&amp;$G85,$AO$11:$AO$66&amp;$AP$11:$AP$66,0),COUNTIF($AT$10:$AV$10,"&lt;"&amp;Z85)+1)</f>
        <v>5.0000000000000001E-4</v>
      </c>
      <c r="AB85" s="111">
        <f t="shared" si="27"/>
        <v>0.78002404735808351</v>
      </c>
      <c r="AC85" s="121">
        <f t="array" ref="AC85">INDEX($AW$11:$BA$66,MATCH($C85&amp;$G85,$AO$11:$AO$66&amp;$AP$11:$AP$66,0),COUNTIF($AW$10:$BA$10,"&lt;"&amp;Z85)+1)</f>
        <v>2.9999999999999997E-4</v>
      </c>
      <c r="AD85" s="62">
        <v>0.80740000000000001</v>
      </c>
      <c r="AE85" s="61">
        <f t="array" ref="AE85">INDEX($AT$11:$AV$66,MATCH($C85&amp;$G85,$AO$11:$AO$66&amp;$AP$11:$AP$66,0),COUNTIF($AT$10:$AV$10,"&lt;"&amp;AD85)+1)</f>
        <v>5.0000000000000001E-4</v>
      </c>
      <c r="AF85" s="111">
        <f t="shared" si="28"/>
        <v>0.78574936490538905</v>
      </c>
      <c r="AG85" s="121">
        <f t="array" ref="AG85">INDEX($AW$11:$BA$66,MATCH($C85&amp;$G85,$AO$11:$AO$66&amp;$AP$11:$AP$66,0),COUNTIF($AW$10:$BA$10,"&lt;"&amp;AD85)+1)</f>
        <v>2.9999999999999997E-4</v>
      </c>
      <c r="AI85" s="67" t="s">
        <v>575</v>
      </c>
      <c r="AJ85" s="59">
        <f t="shared" si="15"/>
        <v>5.875</v>
      </c>
    </row>
    <row r="86" spans="2:36" ht="12.75" customHeight="1" x14ac:dyDescent="0.3">
      <c r="B86" s="81" t="str">
        <f t="shared" si="16"/>
        <v>13/16-20 UNEF</v>
      </c>
      <c r="C86" s="71" t="s">
        <v>592</v>
      </c>
      <c r="D86" s="71"/>
      <c r="E86" s="79" t="s">
        <v>331</v>
      </c>
      <c r="F86" s="82" t="s">
        <v>333</v>
      </c>
      <c r="G86" s="58">
        <v>20</v>
      </c>
      <c r="H86" s="79" t="s">
        <v>519</v>
      </c>
      <c r="I86" s="71" t="s">
        <v>507</v>
      </c>
      <c r="J86" s="71" t="s">
        <v>588</v>
      </c>
      <c r="K86" s="71" t="s">
        <v>600</v>
      </c>
      <c r="L86" s="85">
        <f t="shared" si="29"/>
        <v>20.637499999999999</v>
      </c>
      <c r="M86" s="85">
        <f t="shared" si="17"/>
        <v>1.27</v>
      </c>
      <c r="N86" s="71">
        <v>60</v>
      </c>
      <c r="O86" s="100">
        <f t="shared" si="18"/>
        <v>20.637499999999999</v>
      </c>
      <c r="P86" s="85">
        <f t="shared" si="19"/>
        <v>12.7</v>
      </c>
      <c r="Q86" s="58">
        <f t="shared" si="20"/>
        <v>0</v>
      </c>
      <c r="R86" s="100">
        <f t="shared" si="21"/>
        <v>19.8126</v>
      </c>
      <c r="S86" s="85">
        <f t="shared" si="22"/>
        <v>7.6</v>
      </c>
      <c r="T86" s="58">
        <f t="shared" si="23"/>
        <v>0</v>
      </c>
      <c r="U86" s="58">
        <f t="shared" si="24"/>
        <v>7.6</v>
      </c>
      <c r="V86" s="58">
        <f t="array" ref="V86">INDEX(AS$11:AS$66,MATCH(C86&amp;G86,AO$11:AO$66&amp;AP$11:AP$66,0),0)</f>
        <v>15</v>
      </c>
      <c r="X86" s="120">
        <f t="shared" si="25"/>
        <v>0.05</v>
      </c>
      <c r="Y86" s="61">
        <f t="array" ref="Y86">INDEX($AQ$11:$AR$66,MATCH($C86&amp;$G86,$AO$11:$AO$66&amp;$AP$11:$AP$66,0),COUNTIF($AQ$10:$AR$10,"&lt;"&amp;Z86)+1)</f>
        <v>2.9999999999999997E-4</v>
      </c>
      <c r="Z86" s="61">
        <f t="shared" si="26"/>
        <v>0.8125</v>
      </c>
      <c r="AA86" s="61">
        <f t="array" ref="AA86">INDEX($AT$11:$AV$66,MATCH($C86&amp;$G86,$AO$11:$AO$66&amp;$AP$11:$AP$66,0),COUNTIF($AT$10:$AV$10,"&lt;"&amp;Z86)+1)</f>
        <v>5.0000000000000001E-4</v>
      </c>
      <c r="AB86" s="111">
        <f t="shared" si="27"/>
        <v>0.78002404735808351</v>
      </c>
      <c r="AC86" s="121">
        <f t="array" ref="AC86">INDEX($AW$11:$BA$66,MATCH($C86&amp;$G86,$AO$11:$AO$66&amp;$AP$11:$AP$66,0),COUNTIF($AW$10:$BA$10,"&lt;"&amp;Z86)+1)</f>
        <v>2.9999999999999997E-4</v>
      </c>
      <c r="AD86" s="62">
        <v>0.80600000000000005</v>
      </c>
      <c r="AE86" s="61">
        <f t="array" ref="AE86">INDEX($AT$11:$AV$66,MATCH($C86&amp;$G86,$AO$11:$AO$66&amp;$AP$11:$AP$66,0),COUNTIF($AT$10:$AV$10,"&lt;"&amp;AD86)+1)</f>
        <v>5.0000000000000001E-4</v>
      </c>
      <c r="AF86" s="111">
        <f t="shared" si="28"/>
        <v>0.78434936490538909</v>
      </c>
      <c r="AG86" s="121">
        <f t="array" ref="AG86">INDEX($AW$11:$BA$66,MATCH($C86&amp;$G86,$AO$11:$AO$66&amp;$AP$11:$AP$66,0),COUNTIF($AW$10:$BA$10,"&lt;"&amp;AD86)+1)</f>
        <v>2.9999999999999997E-4</v>
      </c>
      <c r="AI86" s="67" t="s">
        <v>576</v>
      </c>
      <c r="AJ86" s="59">
        <f t="shared" ref="AJ86:AJ92" si="30">ROUND(IF(OR(TYPE(FIND("/",AI86))=16,TYPE(FIND(" ",AI86))=1),VALUE(AI86),VALUE("0 "&amp;AI86)),4)</f>
        <v>6</v>
      </c>
    </row>
    <row r="87" spans="2:36" ht="12.75" customHeight="1" x14ac:dyDescent="0.3">
      <c r="B87" s="81" t="str">
        <f t="shared" si="16"/>
        <v>13/16-28 UN</v>
      </c>
      <c r="C87" s="71" t="s">
        <v>592</v>
      </c>
      <c r="D87" s="71"/>
      <c r="E87" s="79" t="s">
        <v>353</v>
      </c>
      <c r="F87" s="82" t="s">
        <v>333</v>
      </c>
      <c r="G87" s="58">
        <v>28</v>
      </c>
      <c r="H87" s="79" t="s">
        <v>519</v>
      </c>
      <c r="I87" s="71" t="s">
        <v>503</v>
      </c>
      <c r="J87" s="71" t="s">
        <v>588</v>
      </c>
      <c r="K87" s="71" t="s">
        <v>600</v>
      </c>
      <c r="L87" s="85">
        <f t="shared" si="29"/>
        <v>20.637499999999999</v>
      </c>
      <c r="M87" s="85">
        <f t="shared" si="17"/>
        <v>0.90710000000000002</v>
      </c>
      <c r="N87" s="71">
        <v>60</v>
      </c>
      <c r="O87" s="100">
        <f t="shared" si="18"/>
        <v>20.637499999999999</v>
      </c>
      <c r="P87" s="85">
        <f t="shared" si="19"/>
        <v>12.7</v>
      </c>
      <c r="Q87" s="58">
        <f t="shared" si="20"/>
        <v>0</v>
      </c>
      <c r="R87" s="100">
        <f t="shared" si="21"/>
        <v>20.048300000000001</v>
      </c>
      <c r="S87" s="85">
        <f t="shared" si="22"/>
        <v>7.6</v>
      </c>
      <c r="T87" s="58">
        <f t="shared" si="23"/>
        <v>0</v>
      </c>
      <c r="U87" s="58">
        <f t="shared" si="24"/>
        <v>7.6</v>
      </c>
      <c r="V87" s="58">
        <f t="array" ref="V87">INDEX(AS$11:AS$66,MATCH(C87&amp;G87,AO$11:AO$66&amp;AP$11:AP$66,0),0)</f>
        <v>15</v>
      </c>
      <c r="X87" s="120">
        <f t="shared" si="25"/>
        <v>3.5714285714285712E-2</v>
      </c>
      <c r="Y87" s="61">
        <f t="array" ref="Y87">INDEX($AQ$11:$AR$66,MATCH($C87&amp;$G87,$AO$11:$AO$66&amp;$AP$11:$AP$66,0),COUNTIF($AQ$10:$AR$10,"&lt;"&amp;Z87)+1)</f>
        <v>2.9999999999999997E-4</v>
      </c>
      <c r="Z87" s="61">
        <f t="shared" si="26"/>
        <v>0.8125</v>
      </c>
      <c r="AA87" s="61">
        <f t="array" ref="AA87">INDEX($AT$11:$AV$66,MATCH($C87&amp;$G87,$AO$11:$AO$66&amp;$AP$11:$AP$66,0),COUNTIF($AT$10:$AV$10,"&lt;"&amp;Z87)+1)</f>
        <v>5.0000000000000001E-4</v>
      </c>
      <c r="AB87" s="111">
        <f t="shared" si="27"/>
        <v>0.78930289097005968</v>
      </c>
      <c r="AC87" s="121">
        <f t="array" ref="AC87">INDEX($AW$11:$BA$66,MATCH($C87&amp;$G87,$AO$11:$AO$66&amp;$AP$11:$AP$66,0),COUNTIF($AW$10:$BA$10,"&lt;"&amp;Z87)+1)</f>
        <v>2.9999999999999997E-4</v>
      </c>
      <c r="AD87" s="62">
        <v>0.80979999999999996</v>
      </c>
      <c r="AE87" s="61">
        <f t="array" ref="AE87">INDEX($AT$11:$AV$66,MATCH($C87&amp;$G87,$AO$11:$AO$66&amp;$AP$11:$AP$66,0),COUNTIF($AT$10:$AV$10,"&lt;"&amp;AD87)+1)</f>
        <v>5.0000000000000001E-4</v>
      </c>
      <c r="AF87" s="111">
        <f t="shared" si="28"/>
        <v>0.79433526064670645</v>
      </c>
      <c r="AG87" s="121">
        <f t="array" ref="AG87">INDEX($AW$11:$BA$66,MATCH($C87&amp;$G87,$AO$11:$AO$66&amp;$AP$11:$AP$66,0),COUNTIF($AW$10:$BA$10,"&lt;"&amp;AD87)+1)</f>
        <v>2.9999999999999997E-4</v>
      </c>
      <c r="AI87" s="67" t="s">
        <v>577</v>
      </c>
      <c r="AJ87" s="59">
        <f t="shared" si="30"/>
        <v>7</v>
      </c>
    </row>
    <row r="88" spans="2:36" ht="12.75" customHeight="1" x14ac:dyDescent="0.3">
      <c r="B88" s="81" t="str">
        <f t="shared" si="16"/>
        <v>13/16-28 UN</v>
      </c>
      <c r="C88" s="71" t="s">
        <v>592</v>
      </c>
      <c r="D88" s="71"/>
      <c r="E88" s="79" t="s">
        <v>353</v>
      </c>
      <c r="F88" s="82" t="s">
        <v>333</v>
      </c>
      <c r="G88" s="58">
        <v>28</v>
      </c>
      <c r="H88" s="79" t="s">
        <v>519</v>
      </c>
      <c r="I88" s="71" t="s">
        <v>507</v>
      </c>
      <c r="J88" s="71" t="s">
        <v>588</v>
      </c>
      <c r="K88" s="71" t="s">
        <v>600</v>
      </c>
      <c r="L88" s="85">
        <f t="shared" si="29"/>
        <v>20.637499999999999</v>
      </c>
      <c r="M88" s="85">
        <f t="shared" si="17"/>
        <v>0.90710000000000002</v>
      </c>
      <c r="N88" s="71">
        <v>60</v>
      </c>
      <c r="O88" s="100">
        <f t="shared" si="18"/>
        <v>20.637499999999999</v>
      </c>
      <c r="P88" s="85">
        <f t="shared" si="19"/>
        <v>12.7</v>
      </c>
      <c r="Q88" s="58">
        <f t="shared" si="20"/>
        <v>0</v>
      </c>
      <c r="R88" s="100">
        <f t="shared" si="21"/>
        <v>20.048300000000001</v>
      </c>
      <c r="S88" s="85">
        <f t="shared" si="22"/>
        <v>7.6</v>
      </c>
      <c r="T88" s="58">
        <f t="shared" si="23"/>
        <v>0</v>
      </c>
      <c r="U88" s="58">
        <f t="shared" si="24"/>
        <v>7.6</v>
      </c>
      <c r="V88" s="58">
        <f t="array" ref="V88">INDEX(AS$11:AS$66,MATCH(C88&amp;G88,AO$11:AO$66&amp;AP$11:AP$66,0),0)</f>
        <v>15</v>
      </c>
      <c r="X88" s="120">
        <f t="shared" si="25"/>
        <v>3.5714285714285712E-2</v>
      </c>
      <c r="Y88" s="61">
        <f t="array" ref="Y88">INDEX($AQ$11:$AR$66,MATCH($C88&amp;$G88,$AO$11:$AO$66&amp;$AP$11:$AP$66,0),COUNTIF($AQ$10:$AR$10,"&lt;"&amp;Z88)+1)</f>
        <v>2.9999999999999997E-4</v>
      </c>
      <c r="Z88" s="61">
        <f t="shared" si="26"/>
        <v>0.8125</v>
      </c>
      <c r="AA88" s="61">
        <f t="array" ref="AA88">INDEX($AT$11:$AV$66,MATCH($C88&amp;$G88,$AO$11:$AO$66&amp;$AP$11:$AP$66,0),COUNTIF($AT$10:$AV$10,"&lt;"&amp;Z88)+1)</f>
        <v>5.0000000000000001E-4</v>
      </c>
      <c r="AB88" s="111">
        <f t="shared" si="27"/>
        <v>0.78930289097005968</v>
      </c>
      <c r="AC88" s="121">
        <f t="array" ref="AC88">INDEX($AW$11:$BA$66,MATCH($C88&amp;$G88,$AO$11:$AO$66&amp;$AP$11:$AP$66,0),COUNTIF($AW$10:$BA$10,"&lt;"&amp;Z88)+1)</f>
        <v>2.9999999999999997E-4</v>
      </c>
      <c r="AD88" s="62">
        <v>0.8085</v>
      </c>
      <c r="AE88" s="61">
        <f t="array" ref="AE88">INDEX($AT$11:$AV$66,MATCH($C88&amp;$G88,$AO$11:$AO$66&amp;$AP$11:$AP$66,0),COUNTIF($AT$10:$AV$10,"&lt;"&amp;AD88)+1)</f>
        <v>5.0000000000000001E-4</v>
      </c>
      <c r="AF88" s="111">
        <f t="shared" si="28"/>
        <v>0.79303526064670649</v>
      </c>
      <c r="AG88" s="121">
        <f t="array" ref="AG88">INDEX($AW$11:$BA$66,MATCH($C88&amp;$G88,$AO$11:$AO$66&amp;$AP$11:$AP$66,0),COUNTIF($AW$10:$BA$10,"&lt;"&amp;AD88)+1)</f>
        <v>2.9999999999999997E-4</v>
      </c>
      <c r="AI88" s="67" t="s">
        <v>578</v>
      </c>
      <c r="AJ88" s="59">
        <f t="shared" si="30"/>
        <v>8</v>
      </c>
    </row>
    <row r="89" spans="2:36" ht="12.75" customHeight="1" x14ac:dyDescent="0.3">
      <c r="B89" s="81" t="str">
        <f t="shared" si="16"/>
        <v>13/16-32 UN</v>
      </c>
      <c r="C89" s="71" t="s">
        <v>592</v>
      </c>
      <c r="D89" s="71"/>
      <c r="E89" s="79" t="s">
        <v>353</v>
      </c>
      <c r="F89" s="82" t="s">
        <v>333</v>
      </c>
      <c r="G89" s="58">
        <v>32</v>
      </c>
      <c r="H89" s="79" t="s">
        <v>519</v>
      </c>
      <c r="I89" s="71" t="s">
        <v>503</v>
      </c>
      <c r="J89" s="71" t="s">
        <v>588</v>
      </c>
      <c r="K89" s="71" t="s">
        <v>600</v>
      </c>
      <c r="L89" s="85">
        <f t="shared" si="29"/>
        <v>20.637499999999999</v>
      </c>
      <c r="M89" s="85">
        <f t="shared" si="17"/>
        <v>0.79379999999999995</v>
      </c>
      <c r="N89" s="71">
        <v>60</v>
      </c>
      <c r="O89" s="100">
        <f t="shared" si="18"/>
        <v>20.637499999999999</v>
      </c>
      <c r="P89" s="85">
        <f t="shared" si="19"/>
        <v>12.7</v>
      </c>
      <c r="Q89" s="58">
        <f t="shared" si="20"/>
        <v>0</v>
      </c>
      <c r="R89" s="100">
        <f t="shared" si="21"/>
        <v>20.1219</v>
      </c>
      <c r="S89" s="85">
        <f t="shared" si="22"/>
        <v>7.6</v>
      </c>
      <c r="T89" s="58">
        <f t="shared" si="23"/>
        <v>0</v>
      </c>
      <c r="U89" s="58">
        <f t="shared" si="24"/>
        <v>7.6</v>
      </c>
      <c r="V89" s="58">
        <f t="array" ref="V89">INDEX(AS$11:AS$66,MATCH(C89&amp;G89,AO$11:AO$66&amp;AP$11:AP$66,0),0)</f>
        <v>15</v>
      </c>
      <c r="X89" s="120">
        <f t="shared" si="25"/>
        <v>3.125E-2</v>
      </c>
      <c r="Y89" s="61">
        <f t="array" ref="Y89">INDEX($AQ$11:$AR$66,MATCH($C89&amp;$G89,$AO$11:$AO$66&amp;$AP$11:$AP$66,0),COUNTIF($AQ$10:$AR$10,"&lt;"&amp;Z89)+1)</f>
        <v>2.9999999999999997E-4</v>
      </c>
      <c r="Z89" s="61">
        <f t="shared" si="26"/>
        <v>0.8125</v>
      </c>
      <c r="AA89" s="61">
        <f t="array" ref="AA89">INDEX($AT$11:$AV$66,MATCH($C89&amp;$G89,$AO$11:$AO$66&amp;$AP$11:$AP$66,0),COUNTIF($AT$10:$AV$10,"&lt;"&amp;Z89)+1)</f>
        <v>5.0000000000000001E-4</v>
      </c>
      <c r="AB89" s="111">
        <f t="shared" si="27"/>
        <v>0.79220252959880222</v>
      </c>
      <c r="AC89" s="121">
        <f t="array" ref="AC89">INDEX($AW$11:$BA$66,MATCH($C89&amp;$G89,$AO$11:$AO$66&amp;$AP$11:$AP$66,0),COUNTIF($AW$10:$BA$10,"&lt;"&amp;Z89)+1)</f>
        <v>2.9999999999999997E-4</v>
      </c>
      <c r="AD89" s="62">
        <v>0.81040000000000001</v>
      </c>
      <c r="AE89" s="61">
        <f t="array" ref="AE89">INDEX($AT$11:$AV$66,MATCH($C89&amp;$G89,$AO$11:$AO$66&amp;$AP$11:$AP$66,0),COUNTIF($AT$10:$AV$10,"&lt;"&amp;AD89)+1)</f>
        <v>5.0000000000000001E-4</v>
      </c>
      <c r="AF89" s="111">
        <f t="shared" si="28"/>
        <v>0.79686835306586812</v>
      </c>
      <c r="AG89" s="121">
        <f t="array" ref="AG89">INDEX($AW$11:$BA$66,MATCH($C89&amp;$G89,$AO$11:$AO$66&amp;$AP$11:$AP$66,0),COUNTIF($AW$10:$BA$10,"&lt;"&amp;AD89)+1)</f>
        <v>2.9999999999999997E-4</v>
      </c>
      <c r="AI89" s="67" t="s">
        <v>579</v>
      </c>
      <c r="AJ89" s="59">
        <f t="shared" si="30"/>
        <v>9</v>
      </c>
    </row>
    <row r="90" spans="2:36" ht="12.75" customHeight="1" x14ac:dyDescent="0.3">
      <c r="B90" s="81" t="str">
        <f t="shared" si="16"/>
        <v>13/16-32 UN</v>
      </c>
      <c r="C90" s="71" t="s">
        <v>592</v>
      </c>
      <c r="D90" s="71"/>
      <c r="E90" s="79" t="s">
        <v>353</v>
      </c>
      <c r="F90" s="82" t="s">
        <v>333</v>
      </c>
      <c r="G90" s="58">
        <v>32</v>
      </c>
      <c r="H90" s="79" t="s">
        <v>519</v>
      </c>
      <c r="I90" s="71" t="s">
        <v>507</v>
      </c>
      <c r="J90" s="71" t="s">
        <v>588</v>
      </c>
      <c r="K90" s="71" t="s">
        <v>600</v>
      </c>
      <c r="L90" s="85">
        <f t="shared" si="29"/>
        <v>20.637499999999999</v>
      </c>
      <c r="M90" s="85">
        <f t="shared" si="17"/>
        <v>0.79379999999999995</v>
      </c>
      <c r="N90" s="71">
        <v>60</v>
      </c>
      <c r="O90" s="100">
        <f t="shared" si="18"/>
        <v>20.637499999999999</v>
      </c>
      <c r="P90" s="85">
        <f t="shared" si="19"/>
        <v>12.7</v>
      </c>
      <c r="Q90" s="58">
        <f t="shared" si="20"/>
        <v>0</v>
      </c>
      <c r="R90" s="100">
        <f t="shared" si="21"/>
        <v>20.1219</v>
      </c>
      <c r="S90" s="85">
        <f t="shared" si="22"/>
        <v>7.6</v>
      </c>
      <c r="T90" s="58">
        <f t="shared" si="23"/>
        <v>0</v>
      </c>
      <c r="U90" s="58">
        <f t="shared" si="24"/>
        <v>7.6</v>
      </c>
      <c r="V90" s="58">
        <f t="array" ref="V90">INDEX(AS$11:AS$66,MATCH(C90&amp;G90,AO$11:AO$66&amp;AP$11:AP$66,0),0)</f>
        <v>15</v>
      </c>
      <c r="X90" s="120">
        <f t="shared" si="25"/>
        <v>3.125E-2</v>
      </c>
      <c r="Y90" s="61">
        <f t="array" ref="Y90">INDEX($AQ$11:$AR$66,MATCH($C90&amp;$G90,$AO$11:$AO$66&amp;$AP$11:$AP$66,0),COUNTIF($AQ$10:$AR$10,"&lt;"&amp;Z90)+1)</f>
        <v>2.9999999999999997E-4</v>
      </c>
      <c r="Z90" s="61">
        <f t="shared" si="26"/>
        <v>0.8125</v>
      </c>
      <c r="AA90" s="61">
        <f t="array" ref="AA90">INDEX($AT$11:$AV$66,MATCH($C90&amp;$G90,$AO$11:$AO$66&amp;$AP$11:$AP$66,0),COUNTIF($AT$10:$AV$10,"&lt;"&amp;Z90)+1)</f>
        <v>5.0000000000000001E-4</v>
      </c>
      <c r="AB90" s="111">
        <f t="shared" si="27"/>
        <v>0.79220252959880222</v>
      </c>
      <c r="AC90" s="121">
        <f t="array" ref="AC90">INDEX($AW$11:$BA$66,MATCH($C90&amp;$G90,$AO$11:$AO$66&amp;$AP$11:$AP$66,0),COUNTIF($AW$10:$BA$10,"&lt;"&amp;Z90)+1)</f>
        <v>2.9999999999999997E-4</v>
      </c>
      <c r="AD90" s="62">
        <v>0.80930000000000002</v>
      </c>
      <c r="AE90" s="61">
        <f t="array" ref="AE90">INDEX($AT$11:$AV$66,MATCH($C90&amp;$G90,$AO$11:$AO$66&amp;$AP$11:$AP$66,0),COUNTIF($AT$10:$AV$10,"&lt;"&amp;AD90)+1)</f>
        <v>5.0000000000000001E-4</v>
      </c>
      <c r="AF90" s="111">
        <f t="shared" si="28"/>
        <v>0.79576835306586813</v>
      </c>
      <c r="AG90" s="121">
        <f t="array" ref="AG90">INDEX($AW$11:$BA$66,MATCH($C90&amp;$G90,$AO$11:$AO$66&amp;$AP$11:$AP$66,0),COUNTIF($AW$10:$BA$10,"&lt;"&amp;AD90)+1)</f>
        <v>2.9999999999999997E-4</v>
      </c>
      <c r="AI90" s="67" t="s">
        <v>580</v>
      </c>
      <c r="AJ90" s="59">
        <f t="shared" si="30"/>
        <v>10</v>
      </c>
    </row>
    <row r="91" spans="2:36" ht="12.75" customHeight="1" x14ac:dyDescent="0.3">
      <c r="B91" s="81" t="str">
        <f t="shared" si="16"/>
        <v>7/8-12 UN</v>
      </c>
      <c r="C91" s="71" t="s">
        <v>592</v>
      </c>
      <c r="D91" s="71"/>
      <c r="E91" s="79" t="s">
        <v>353</v>
      </c>
      <c r="F91" s="82" t="s">
        <v>274</v>
      </c>
      <c r="G91" s="58">
        <v>12</v>
      </c>
      <c r="H91" s="79" t="s">
        <v>519</v>
      </c>
      <c r="I91" s="71" t="s">
        <v>503</v>
      </c>
      <c r="J91" s="71" t="s">
        <v>588</v>
      </c>
      <c r="K91" s="71" t="s">
        <v>600</v>
      </c>
      <c r="L91" s="85">
        <f t="shared" si="29"/>
        <v>22.225000000000001</v>
      </c>
      <c r="M91" s="85">
        <f t="shared" si="17"/>
        <v>2.1166999999999998</v>
      </c>
      <c r="N91" s="71">
        <v>60</v>
      </c>
      <c r="O91" s="100">
        <f t="shared" si="18"/>
        <v>22.225000000000001</v>
      </c>
      <c r="P91" s="85">
        <f t="shared" si="19"/>
        <v>15.2</v>
      </c>
      <c r="Q91" s="58">
        <f t="shared" si="20"/>
        <v>0</v>
      </c>
      <c r="R91" s="100">
        <f t="shared" si="21"/>
        <v>20.850200000000001</v>
      </c>
      <c r="S91" s="85">
        <f t="shared" si="22"/>
        <v>7.6</v>
      </c>
      <c r="T91" s="58">
        <f t="shared" si="23"/>
        <v>0</v>
      </c>
      <c r="U91" s="58">
        <f t="shared" si="24"/>
        <v>7.6</v>
      </c>
      <c r="V91" s="58">
        <f t="array" ref="V91">INDEX(AS$11:AS$66,MATCH(C91&amp;G91,AO$11:AO$66&amp;AP$11:AP$66,0),0)</f>
        <v>10</v>
      </c>
      <c r="X91" s="120">
        <f t="shared" si="25"/>
        <v>8.3333333333333329E-2</v>
      </c>
      <c r="Y91" s="61">
        <f t="array" ref="Y91">INDEX($AQ$11:$AR$66,MATCH($C91&amp;$G91,$AO$11:$AO$66&amp;$AP$11:$AP$66,0),COUNTIF($AQ$10:$AR$10,"&lt;"&amp;Z91)+1)</f>
        <v>2.9999999999999997E-4</v>
      </c>
      <c r="Z91" s="61">
        <f t="shared" si="26"/>
        <v>0.875</v>
      </c>
      <c r="AA91" s="61">
        <f t="array" ref="AA91">INDEX($AT$11:$AV$66,MATCH($C91&amp;$G91,$AO$11:$AO$66&amp;$AP$11:$AP$66,0),COUNTIF($AT$10:$AV$10,"&lt;"&amp;Z91)+1)</f>
        <v>5.9999999999999995E-4</v>
      </c>
      <c r="AB91" s="111">
        <f t="shared" si="27"/>
        <v>0.82087341226347266</v>
      </c>
      <c r="AC91" s="121">
        <f t="array" ref="AC91">INDEX($AW$11:$BA$66,MATCH($C91&amp;$G91,$AO$11:$AO$66&amp;$AP$11:$AP$66,0),COUNTIF($AW$10:$BA$10,"&lt;"&amp;Z91)+1)</f>
        <v>2.9999999999999997E-4</v>
      </c>
      <c r="AD91" s="62">
        <v>0.86419999999999997</v>
      </c>
      <c r="AE91" s="61">
        <f t="array" ref="AE91">INDEX($AT$11:$AV$66,MATCH($C91&amp;$G91,$AO$11:$AO$66&amp;$AP$11:$AP$66,0),COUNTIF($AT$10:$AV$10,"&lt;"&amp;AD91)+1)</f>
        <v>5.9999999999999995E-4</v>
      </c>
      <c r="AF91" s="111">
        <f t="shared" si="28"/>
        <v>0.82811560817564833</v>
      </c>
      <c r="AG91" s="121">
        <f t="array" ref="AG91">INDEX($AW$11:$BA$66,MATCH($C91&amp;$G91,$AO$11:$AO$66&amp;$AP$11:$AP$66,0),COUNTIF($AW$10:$BA$10,"&lt;"&amp;AD91)+1)</f>
        <v>2.9999999999999997E-4</v>
      </c>
      <c r="AI91" s="67" t="s">
        <v>581</v>
      </c>
      <c r="AJ91" s="59">
        <f t="shared" si="30"/>
        <v>11</v>
      </c>
    </row>
    <row r="92" spans="2:36" ht="12.75" customHeight="1" x14ac:dyDescent="0.3">
      <c r="B92" s="81" t="str">
        <f t="shared" si="16"/>
        <v>7/8-12 UN</v>
      </c>
      <c r="C92" s="71" t="s">
        <v>592</v>
      </c>
      <c r="D92" s="71"/>
      <c r="E92" s="79" t="s">
        <v>353</v>
      </c>
      <c r="F92" s="82" t="s">
        <v>274</v>
      </c>
      <c r="G92" s="58">
        <v>12</v>
      </c>
      <c r="H92" s="79" t="s">
        <v>519</v>
      </c>
      <c r="I92" s="71" t="s">
        <v>507</v>
      </c>
      <c r="J92" s="71" t="s">
        <v>588</v>
      </c>
      <c r="K92" s="71" t="s">
        <v>600</v>
      </c>
      <c r="L92" s="85">
        <f t="shared" si="29"/>
        <v>22.225000000000001</v>
      </c>
      <c r="M92" s="85">
        <f t="shared" si="17"/>
        <v>2.1166999999999998</v>
      </c>
      <c r="N92" s="71">
        <v>60</v>
      </c>
      <c r="O92" s="100">
        <f t="shared" si="18"/>
        <v>22.225000000000001</v>
      </c>
      <c r="P92" s="85">
        <f t="shared" si="19"/>
        <v>15.2</v>
      </c>
      <c r="Q92" s="58">
        <f t="shared" si="20"/>
        <v>0</v>
      </c>
      <c r="R92" s="100">
        <f t="shared" si="21"/>
        <v>20.850200000000001</v>
      </c>
      <c r="S92" s="85">
        <f t="shared" si="22"/>
        <v>7.6</v>
      </c>
      <c r="T92" s="58">
        <f t="shared" si="23"/>
        <v>0</v>
      </c>
      <c r="U92" s="58">
        <f t="shared" si="24"/>
        <v>7.6</v>
      </c>
      <c r="V92" s="58">
        <f t="array" ref="V92">INDEX(AS$11:AS$66,MATCH(C92&amp;G92,AO$11:AO$66&amp;AP$11:AP$66,0),0)</f>
        <v>10</v>
      </c>
      <c r="X92" s="120">
        <f t="shared" si="25"/>
        <v>8.3333333333333329E-2</v>
      </c>
      <c r="Y92" s="61">
        <f t="array" ref="Y92">INDEX($AQ$11:$AR$66,MATCH($C92&amp;$G92,$AO$11:$AO$66&amp;$AP$11:$AP$66,0),COUNTIF($AQ$10:$AR$10,"&lt;"&amp;Z92)+1)</f>
        <v>2.9999999999999997E-4</v>
      </c>
      <c r="Z92" s="61">
        <f t="shared" si="26"/>
        <v>0.875</v>
      </c>
      <c r="AA92" s="61">
        <f t="array" ref="AA92">INDEX($AT$11:$AV$66,MATCH($C92&amp;$G92,$AO$11:$AO$66&amp;$AP$11:$AP$66,0),COUNTIF($AT$10:$AV$10,"&lt;"&amp;Z92)+1)</f>
        <v>5.9999999999999995E-4</v>
      </c>
      <c r="AB92" s="111">
        <f t="shared" si="27"/>
        <v>0.82087341226347266</v>
      </c>
      <c r="AC92" s="121">
        <f t="array" ref="AC92">INDEX($AW$11:$BA$66,MATCH($C92&amp;$G92,$AO$11:$AO$66&amp;$AP$11:$AP$66,0),COUNTIF($AW$10:$BA$10,"&lt;"&amp;Z92)+1)</f>
        <v>2.9999999999999997E-4</v>
      </c>
      <c r="AD92" s="62">
        <v>0.86240000000000006</v>
      </c>
      <c r="AE92" s="61">
        <f t="array" ref="AE92">INDEX($AT$11:$AV$66,MATCH($C92&amp;$G92,$AO$11:$AO$66&amp;$AP$11:$AP$66,0),COUNTIF($AT$10:$AV$10,"&lt;"&amp;AD92)+1)</f>
        <v>5.9999999999999995E-4</v>
      </c>
      <c r="AF92" s="111">
        <f t="shared" si="28"/>
        <v>0.82631560817564842</v>
      </c>
      <c r="AG92" s="121">
        <f t="array" ref="AG92">INDEX($AW$11:$BA$66,MATCH($C92&amp;$G92,$AO$11:$AO$66&amp;$AP$11:$AP$66,0),COUNTIF($AW$10:$BA$10,"&lt;"&amp;AD92)+1)</f>
        <v>2.9999999999999997E-4</v>
      </c>
      <c r="AI92" s="67" t="s">
        <v>582</v>
      </c>
      <c r="AJ92" s="59">
        <f t="shared" si="30"/>
        <v>12</v>
      </c>
    </row>
    <row r="93" spans="2:36" ht="12.75" customHeight="1" x14ac:dyDescent="0.3">
      <c r="B93" s="81" t="str">
        <f t="shared" si="16"/>
        <v>7/8-16 UN</v>
      </c>
      <c r="C93" s="71" t="s">
        <v>592</v>
      </c>
      <c r="D93" s="71"/>
      <c r="E93" s="79" t="s">
        <v>353</v>
      </c>
      <c r="F93" s="82" t="s">
        <v>274</v>
      </c>
      <c r="G93" s="58">
        <v>16</v>
      </c>
      <c r="H93" s="79" t="s">
        <v>519</v>
      </c>
      <c r="I93" s="71" t="s">
        <v>503</v>
      </c>
      <c r="J93" s="71" t="s">
        <v>588</v>
      </c>
      <c r="K93" s="71" t="s">
        <v>600</v>
      </c>
      <c r="L93" s="85">
        <f t="shared" si="29"/>
        <v>22.225000000000001</v>
      </c>
      <c r="M93" s="85">
        <f t="shared" si="17"/>
        <v>1.5874999999999999</v>
      </c>
      <c r="N93" s="71">
        <v>60</v>
      </c>
      <c r="O93" s="100">
        <f t="shared" si="18"/>
        <v>22.225000000000001</v>
      </c>
      <c r="P93" s="85">
        <f t="shared" si="19"/>
        <v>15.2</v>
      </c>
      <c r="Q93" s="58">
        <f t="shared" si="20"/>
        <v>0</v>
      </c>
      <c r="R93" s="100">
        <f t="shared" si="21"/>
        <v>21.193899999999999</v>
      </c>
      <c r="S93" s="85">
        <f t="shared" si="22"/>
        <v>7.6</v>
      </c>
      <c r="T93" s="58">
        <f t="shared" si="23"/>
        <v>0</v>
      </c>
      <c r="U93" s="58">
        <f t="shared" si="24"/>
        <v>7.6</v>
      </c>
      <c r="V93" s="58">
        <f t="array" ref="V93">INDEX(AS$11:AS$66,MATCH(C93&amp;G93,AO$11:AO$66&amp;AP$11:AP$66,0),0)</f>
        <v>10</v>
      </c>
      <c r="X93" s="120">
        <f t="shared" si="25"/>
        <v>6.25E-2</v>
      </c>
      <c r="Y93" s="61">
        <f t="array" ref="Y93">INDEX($AQ$11:$AR$66,MATCH($C93&amp;$G93,$AO$11:$AO$66&amp;$AP$11:$AP$66,0),COUNTIF($AQ$10:$AR$10,"&lt;"&amp;Z93)+1)</f>
        <v>2.9999999999999997E-4</v>
      </c>
      <c r="Z93" s="61">
        <f t="shared" si="26"/>
        <v>0.875</v>
      </c>
      <c r="AA93" s="61">
        <f t="array" ref="AA93">INDEX($AT$11:$AV$66,MATCH($C93&amp;$G93,$AO$11:$AO$66&amp;$AP$11:$AP$66,0),COUNTIF($AT$10:$AV$10,"&lt;"&amp;Z93)+1)</f>
        <v>5.9999999999999995E-4</v>
      </c>
      <c r="AB93" s="111">
        <f t="shared" si="27"/>
        <v>0.83440505919760444</v>
      </c>
      <c r="AC93" s="121">
        <f t="array" ref="AC93">INDEX($AW$11:$BA$66,MATCH($C93&amp;$G93,$AO$11:$AO$66&amp;$AP$11:$AP$66,0),COUNTIF($AW$10:$BA$10,"&lt;"&amp;Z93)+1)</f>
        <v>2.9999999999999997E-4</v>
      </c>
      <c r="AD93" s="62">
        <v>0.86780000000000002</v>
      </c>
      <c r="AE93" s="61">
        <f t="array" ref="AE93">INDEX($AT$11:$AV$66,MATCH($C93&amp;$G93,$AO$11:$AO$66&amp;$AP$11:$AP$66,0),COUNTIF($AT$10:$AV$10,"&lt;"&amp;AD93)+1)</f>
        <v>5.9999999999999995E-4</v>
      </c>
      <c r="AF93" s="111">
        <f t="shared" si="28"/>
        <v>0.84073670613173634</v>
      </c>
      <c r="AG93" s="121">
        <f t="array" ref="AG93">INDEX($AW$11:$BA$66,MATCH($C93&amp;$G93,$AO$11:$AO$66&amp;$AP$11:$AP$66,0),COUNTIF($AW$10:$BA$10,"&lt;"&amp;AD93)+1)</f>
        <v>2.9999999999999997E-4</v>
      </c>
    </row>
    <row r="94" spans="2:36" ht="12.75" customHeight="1" x14ac:dyDescent="0.3">
      <c r="B94" s="81" t="str">
        <f t="shared" si="16"/>
        <v>7/8-16 UN</v>
      </c>
      <c r="C94" s="71" t="s">
        <v>592</v>
      </c>
      <c r="D94" s="71"/>
      <c r="E94" s="79" t="s">
        <v>353</v>
      </c>
      <c r="F94" s="82" t="s">
        <v>274</v>
      </c>
      <c r="G94" s="58">
        <v>16</v>
      </c>
      <c r="H94" s="79" t="s">
        <v>519</v>
      </c>
      <c r="I94" s="71" t="s">
        <v>507</v>
      </c>
      <c r="J94" s="71" t="s">
        <v>588</v>
      </c>
      <c r="K94" s="71" t="s">
        <v>600</v>
      </c>
      <c r="L94" s="85">
        <f t="shared" si="29"/>
        <v>22.225000000000001</v>
      </c>
      <c r="M94" s="85">
        <f t="shared" si="17"/>
        <v>1.5874999999999999</v>
      </c>
      <c r="N94" s="71">
        <v>60</v>
      </c>
      <c r="O94" s="100">
        <f t="shared" si="18"/>
        <v>22.225000000000001</v>
      </c>
      <c r="P94" s="85">
        <f t="shared" si="19"/>
        <v>15.2</v>
      </c>
      <c r="Q94" s="58">
        <f t="shared" si="20"/>
        <v>0</v>
      </c>
      <c r="R94" s="100">
        <f t="shared" si="21"/>
        <v>21.193899999999999</v>
      </c>
      <c r="S94" s="85">
        <f t="shared" si="22"/>
        <v>7.6</v>
      </c>
      <c r="T94" s="58">
        <f t="shared" si="23"/>
        <v>0</v>
      </c>
      <c r="U94" s="58">
        <f t="shared" si="24"/>
        <v>7.6</v>
      </c>
      <c r="V94" s="58">
        <f t="array" ref="V94">INDEX(AS$11:AS$66,MATCH(C94&amp;G94,AO$11:AO$66&amp;AP$11:AP$66,0),0)</f>
        <v>10</v>
      </c>
      <c r="X94" s="120">
        <f t="shared" si="25"/>
        <v>6.25E-2</v>
      </c>
      <c r="Y94" s="61">
        <f t="array" ref="Y94">INDEX($AQ$11:$AR$66,MATCH($C94&amp;$G94,$AO$11:$AO$66&amp;$AP$11:$AP$66,0),COUNTIF($AQ$10:$AR$10,"&lt;"&amp;Z94)+1)</f>
        <v>2.9999999999999997E-4</v>
      </c>
      <c r="Z94" s="61">
        <f t="shared" si="26"/>
        <v>0.875</v>
      </c>
      <c r="AA94" s="61">
        <f t="array" ref="AA94">INDEX($AT$11:$AV$66,MATCH($C94&amp;$G94,$AO$11:$AO$66&amp;$AP$11:$AP$66,0),COUNTIF($AT$10:$AV$10,"&lt;"&amp;Z94)+1)</f>
        <v>5.9999999999999995E-4</v>
      </c>
      <c r="AB94" s="111">
        <f t="shared" si="27"/>
        <v>0.83440505919760444</v>
      </c>
      <c r="AC94" s="121">
        <f t="array" ref="AC94">INDEX($AW$11:$BA$66,MATCH($C94&amp;$G94,$AO$11:$AO$66&amp;$AP$11:$AP$66,0),COUNTIF($AW$10:$BA$10,"&lt;"&amp;Z94)+1)</f>
        <v>2.9999999999999997E-4</v>
      </c>
      <c r="AD94" s="62">
        <v>0.86619999999999997</v>
      </c>
      <c r="AE94" s="61">
        <f t="array" ref="AE94">INDEX($AT$11:$AV$66,MATCH($C94&amp;$G94,$AO$11:$AO$66&amp;$AP$11:$AP$66,0),COUNTIF($AT$10:$AV$10,"&lt;"&amp;AD94)+1)</f>
        <v>5.9999999999999995E-4</v>
      </c>
      <c r="AF94" s="111">
        <f t="shared" si="28"/>
        <v>0.8391367061317363</v>
      </c>
      <c r="AG94" s="121">
        <f t="array" ref="AG94">INDEX($AW$11:$BA$66,MATCH($C94&amp;$G94,$AO$11:$AO$66&amp;$AP$11:$AP$66,0),COUNTIF($AW$10:$BA$10,"&lt;"&amp;AD94)+1)</f>
        <v>2.9999999999999997E-4</v>
      </c>
    </row>
    <row r="95" spans="2:36" ht="12.75" customHeight="1" x14ac:dyDescent="0.3">
      <c r="B95" s="81" t="str">
        <f t="shared" si="16"/>
        <v>7/8-20 UNEF</v>
      </c>
      <c r="C95" s="71" t="s">
        <v>592</v>
      </c>
      <c r="D95" s="71"/>
      <c r="E95" s="79" t="s">
        <v>331</v>
      </c>
      <c r="F95" s="82" t="s">
        <v>274</v>
      </c>
      <c r="G95" s="58">
        <v>20</v>
      </c>
      <c r="H95" s="79" t="s">
        <v>519</v>
      </c>
      <c r="I95" s="71" t="s">
        <v>503</v>
      </c>
      <c r="J95" s="71" t="s">
        <v>588</v>
      </c>
      <c r="K95" s="71" t="s">
        <v>600</v>
      </c>
      <c r="L95" s="85">
        <f t="shared" si="29"/>
        <v>22.225000000000001</v>
      </c>
      <c r="M95" s="85">
        <f t="shared" si="17"/>
        <v>1.27</v>
      </c>
      <c r="N95" s="71">
        <v>60</v>
      </c>
      <c r="O95" s="100">
        <f t="shared" si="18"/>
        <v>22.225000000000001</v>
      </c>
      <c r="P95" s="85">
        <f t="shared" si="19"/>
        <v>12.7</v>
      </c>
      <c r="Q95" s="58">
        <f t="shared" si="20"/>
        <v>0</v>
      </c>
      <c r="R95" s="100">
        <f t="shared" si="21"/>
        <v>21.400099999999998</v>
      </c>
      <c r="S95" s="85">
        <f t="shared" si="22"/>
        <v>7.6</v>
      </c>
      <c r="T95" s="58">
        <f t="shared" si="23"/>
        <v>0</v>
      </c>
      <c r="U95" s="58">
        <f t="shared" si="24"/>
        <v>7.6</v>
      </c>
      <c r="V95" s="58">
        <f t="array" ref="V95">INDEX(AS$11:AS$66,MATCH(C95&amp;G95,AO$11:AO$66&amp;AP$11:AP$66,0),0)</f>
        <v>15</v>
      </c>
      <c r="X95" s="120">
        <f t="shared" si="25"/>
        <v>0.05</v>
      </c>
      <c r="Y95" s="61">
        <f t="array" ref="Y95">INDEX($AQ$11:$AR$66,MATCH($C95&amp;$G95,$AO$11:$AO$66&amp;$AP$11:$AP$66,0),COUNTIF($AQ$10:$AR$10,"&lt;"&amp;Z95)+1)</f>
        <v>2.9999999999999997E-4</v>
      </c>
      <c r="Z95" s="61">
        <f t="shared" si="26"/>
        <v>0.875</v>
      </c>
      <c r="AA95" s="61">
        <f t="array" ref="AA95">INDEX($AT$11:$AV$66,MATCH($C95&amp;$G95,$AO$11:$AO$66&amp;$AP$11:$AP$66,0),COUNTIF($AT$10:$AV$10,"&lt;"&amp;Z95)+1)</f>
        <v>5.0000000000000001E-4</v>
      </c>
      <c r="AB95" s="111">
        <f t="shared" si="27"/>
        <v>0.84252404735808351</v>
      </c>
      <c r="AC95" s="121">
        <f t="array" ref="AC95">INDEX($AW$11:$BA$66,MATCH($C95&amp;$G95,$AO$11:$AO$66&amp;$AP$11:$AP$66,0),COUNTIF($AW$10:$BA$10,"&lt;"&amp;Z95)+1)</f>
        <v>2.9999999999999997E-4</v>
      </c>
      <c r="AD95" s="62">
        <v>0.86990000000000001</v>
      </c>
      <c r="AE95" s="61">
        <f t="array" ref="AE95">INDEX($AT$11:$AV$66,MATCH($C95&amp;$G95,$AO$11:$AO$66&amp;$AP$11:$AP$66,0),COUNTIF($AT$10:$AV$10,"&lt;"&amp;AD95)+1)</f>
        <v>5.0000000000000001E-4</v>
      </c>
      <c r="AF95" s="111">
        <f t="shared" si="28"/>
        <v>0.84824936490538905</v>
      </c>
      <c r="AG95" s="121">
        <f t="array" ref="AG95">INDEX($AW$11:$BA$66,MATCH($C95&amp;$G95,$AO$11:$AO$66&amp;$AP$11:$AP$66,0),COUNTIF($AW$10:$BA$10,"&lt;"&amp;AD95)+1)</f>
        <v>2.9999999999999997E-4</v>
      </c>
    </row>
    <row r="96" spans="2:36" ht="12.75" customHeight="1" x14ac:dyDescent="0.3">
      <c r="B96" s="81" t="str">
        <f t="shared" si="16"/>
        <v>7/8-20 UNEF</v>
      </c>
      <c r="C96" s="71" t="s">
        <v>592</v>
      </c>
      <c r="D96" s="71"/>
      <c r="E96" s="79" t="s">
        <v>331</v>
      </c>
      <c r="F96" s="82" t="s">
        <v>274</v>
      </c>
      <c r="G96" s="58">
        <v>20</v>
      </c>
      <c r="H96" s="79" t="s">
        <v>519</v>
      </c>
      <c r="I96" s="71" t="s">
        <v>507</v>
      </c>
      <c r="J96" s="71" t="s">
        <v>588</v>
      </c>
      <c r="K96" s="71" t="s">
        <v>600</v>
      </c>
      <c r="L96" s="85">
        <f t="shared" si="29"/>
        <v>22.225000000000001</v>
      </c>
      <c r="M96" s="85">
        <f t="shared" si="17"/>
        <v>1.27</v>
      </c>
      <c r="N96" s="71">
        <v>60</v>
      </c>
      <c r="O96" s="100">
        <f t="shared" si="18"/>
        <v>22.225000000000001</v>
      </c>
      <c r="P96" s="85">
        <f t="shared" si="19"/>
        <v>12.7</v>
      </c>
      <c r="Q96" s="58">
        <f t="shared" si="20"/>
        <v>0</v>
      </c>
      <c r="R96" s="100">
        <f t="shared" si="21"/>
        <v>21.400099999999998</v>
      </c>
      <c r="S96" s="85">
        <f t="shared" si="22"/>
        <v>7.6</v>
      </c>
      <c r="T96" s="58">
        <f t="shared" si="23"/>
        <v>0</v>
      </c>
      <c r="U96" s="58">
        <f t="shared" si="24"/>
        <v>7.6</v>
      </c>
      <c r="V96" s="58">
        <f t="array" ref="V96">INDEX(AS$11:AS$66,MATCH(C96&amp;G96,AO$11:AO$66&amp;AP$11:AP$66,0),0)</f>
        <v>15</v>
      </c>
      <c r="X96" s="120">
        <f t="shared" si="25"/>
        <v>0.05</v>
      </c>
      <c r="Y96" s="61">
        <f t="array" ref="Y96">INDEX($AQ$11:$AR$66,MATCH($C96&amp;$G96,$AO$11:$AO$66&amp;$AP$11:$AP$66,0),COUNTIF($AQ$10:$AR$10,"&lt;"&amp;Z96)+1)</f>
        <v>2.9999999999999997E-4</v>
      </c>
      <c r="Z96" s="61">
        <f t="shared" si="26"/>
        <v>0.875</v>
      </c>
      <c r="AA96" s="61">
        <f t="array" ref="AA96">INDEX($AT$11:$AV$66,MATCH($C96&amp;$G96,$AO$11:$AO$66&amp;$AP$11:$AP$66,0),COUNTIF($AT$10:$AV$10,"&lt;"&amp;Z96)+1)</f>
        <v>5.0000000000000001E-4</v>
      </c>
      <c r="AB96" s="111">
        <f t="shared" si="27"/>
        <v>0.84252404735808351</v>
      </c>
      <c r="AC96" s="121">
        <f t="array" ref="AC96">INDEX($AW$11:$BA$66,MATCH($C96&amp;$G96,$AO$11:$AO$66&amp;$AP$11:$AP$66,0),COUNTIF($AW$10:$BA$10,"&lt;"&amp;Z96)+1)</f>
        <v>2.9999999999999997E-4</v>
      </c>
      <c r="AD96" s="62">
        <v>0.86850000000000005</v>
      </c>
      <c r="AE96" s="61">
        <f t="array" ref="AE96">INDEX($AT$11:$AV$66,MATCH($C96&amp;$G96,$AO$11:$AO$66&amp;$AP$11:$AP$66,0),COUNTIF($AT$10:$AV$10,"&lt;"&amp;AD96)+1)</f>
        <v>5.0000000000000001E-4</v>
      </c>
      <c r="AF96" s="111">
        <f t="shared" si="28"/>
        <v>0.84684936490538909</v>
      </c>
      <c r="AG96" s="121">
        <f t="array" ref="AG96">INDEX($AW$11:$BA$66,MATCH($C96&amp;$G96,$AO$11:$AO$66&amp;$AP$11:$AP$66,0),COUNTIF($AW$10:$BA$10,"&lt;"&amp;AD96)+1)</f>
        <v>2.9999999999999997E-4</v>
      </c>
    </row>
    <row r="97" spans="2:33" ht="12.75" customHeight="1" x14ac:dyDescent="0.3">
      <c r="B97" s="81" t="str">
        <f t="shared" si="16"/>
        <v>7/8-28 UN</v>
      </c>
      <c r="C97" s="71" t="s">
        <v>592</v>
      </c>
      <c r="D97" s="71"/>
      <c r="E97" s="79" t="s">
        <v>353</v>
      </c>
      <c r="F97" s="82" t="s">
        <v>274</v>
      </c>
      <c r="G97" s="58">
        <v>28</v>
      </c>
      <c r="H97" s="79" t="s">
        <v>519</v>
      </c>
      <c r="I97" s="71" t="s">
        <v>503</v>
      </c>
      <c r="J97" s="71" t="s">
        <v>588</v>
      </c>
      <c r="K97" s="71" t="s">
        <v>600</v>
      </c>
      <c r="L97" s="85">
        <f t="shared" si="29"/>
        <v>22.225000000000001</v>
      </c>
      <c r="M97" s="85">
        <f t="shared" si="17"/>
        <v>0.90710000000000002</v>
      </c>
      <c r="N97" s="71">
        <v>60</v>
      </c>
      <c r="O97" s="100">
        <f t="shared" si="18"/>
        <v>22.225000000000001</v>
      </c>
      <c r="P97" s="85">
        <f t="shared" si="19"/>
        <v>12.7</v>
      </c>
      <c r="Q97" s="58">
        <f t="shared" si="20"/>
        <v>0</v>
      </c>
      <c r="R97" s="100">
        <f t="shared" si="21"/>
        <v>21.6358</v>
      </c>
      <c r="S97" s="85">
        <f t="shared" si="22"/>
        <v>7.6</v>
      </c>
      <c r="T97" s="58">
        <f t="shared" si="23"/>
        <v>0</v>
      </c>
      <c r="U97" s="58">
        <f t="shared" si="24"/>
        <v>7.6</v>
      </c>
      <c r="V97" s="58">
        <f t="array" ref="V97">INDEX(AS$11:AS$66,MATCH(C97&amp;G97,AO$11:AO$66&amp;AP$11:AP$66,0),0)</f>
        <v>15</v>
      </c>
      <c r="X97" s="120">
        <f t="shared" si="25"/>
        <v>3.5714285714285712E-2</v>
      </c>
      <c r="Y97" s="61">
        <f t="array" ref="Y97">INDEX($AQ$11:$AR$66,MATCH($C97&amp;$G97,$AO$11:$AO$66&amp;$AP$11:$AP$66,0),COUNTIF($AQ$10:$AR$10,"&lt;"&amp;Z97)+1)</f>
        <v>2.9999999999999997E-4</v>
      </c>
      <c r="Z97" s="61">
        <f t="shared" si="26"/>
        <v>0.875</v>
      </c>
      <c r="AA97" s="61">
        <f t="array" ref="AA97">INDEX($AT$11:$AV$66,MATCH($C97&amp;$G97,$AO$11:$AO$66&amp;$AP$11:$AP$66,0),COUNTIF($AT$10:$AV$10,"&lt;"&amp;Z97)+1)</f>
        <v>5.0000000000000001E-4</v>
      </c>
      <c r="AB97" s="111">
        <f t="shared" si="27"/>
        <v>0.85180289097005968</v>
      </c>
      <c r="AC97" s="121">
        <f t="array" ref="AC97">INDEX($AW$11:$BA$66,MATCH($C97&amp;$G97,$AO$11:$AO$66&amp;$AP$11:$AP$66,0),COUNTIF($AW$10:$BA$10,"&lt;"&amp;Z97)+1)</f>
        <v>2.9999999999999997E-4</v>
      </c>
      <c r="AD97" s="62">
        <v>0.87229999999999996</v>
      </c>
      <c r="AE97" s="61">
        <f t="array" ref="AE97">INDEX($AT$11:$AV$66,MATCH($C97&amp;$G97,$AO$11:$AO$66&amp;$AP$11:$AP$66,0),COUNTIF($AT$10:$AV$10,"&lt;"&amp;AD97)+1)</f>
        <v>5.0000000000000001E-4</v>
      </c>
      <c r="AF97" s="111">
        <f t="shared" si="28"/>
        <v>0.85683526064670645</v>
      </c>
      <c r="AG97" s="121">
        <f t="array" ref="AG97">INDEX($AW$11:$BA$66,MATCH($C97&amp;$G97,$AO$11:$AO$66&amp;$AP$11:$AP$66,0),COUNTIF($AW$10:$BA$10,"&lt;"&amp;AD97)+1)</f>
        <v>2.9999999999999997E-4</v>
      </c>
    </row>
    <row r="98" spans="2:33" ht="12.75" customHeight="1" x14ac:dyDescent="0.3">
      <c r="B98" s="81" t="str">
        <f t="shared" si="16"/>
        <v>7/8-28 UN</v>
      </c>
      <c r="C98" s="71" t="s">
        <v>592</v>
      </c>
      <c r="D98" s="71"/>
      <c r="E98" s="79" t="s">
        <v>353</v>
      </c>
      <c r="F98" s="82" t="s">
        <v>274</v>
      </c>
      <c r="G98" s="58">
        <v>28</v>
      </c>
      <c r="H98" s="79" t="s">
        <v>519</v>
      </c>
      <c r="I98" s="71" t="s">
        <v>507</v>
      </c>
      <c r="J98" s="71" t="s">
        <v>588</v>
      </c>
      <c r="K98" s="71" t="s">
        <v>600</v>
      </c>
      <c r="L98" s="85">
        <f t="shared" si="29"/>
        <v>22.225000000000001</v>
      </c>
      <c r="M98" s="85">
        <f t="shared" si="17"/>
        <v>0.90710000000000002</v>
      </c>
      <c r="N98" s="71">
        <v>60</v>
      </c>
      <c r="O98" s="100">
        <f t="shared" si="18"/>
        <v>22.225000000000001</v>
      </c>
      <c r="P98" s="85">
        <f t="shared" si="19"/>
        <v>12.7</v>
      </c>
      <c r="Q98" s="58">
        <f t="shared" si="20"/>
        <v>0</v>
      </c>
      <c r="R98" s="100">
        <f t="shared" si="21"/>
        <v>21.6358</v>
      </c>
      <c r="S98" s="85">
        <f t="shared" si="22"/>
        <v>7.6</v>
      </c>
      <c r="T98" s="58">
        <f t="shared" si="23"/>
        <v>0</v>
      </c>
      <c r="U98" s="58">
        <f t="shared" si="24"/>
        <v>7.6</v>
      </c>
      <c r="V98" s="58">
        <f t="array" ref="V98">INDEX(AS$11:AS$66,MATCH(C98&amp;G98,AO$11:AO$66&amp;AP$11:AP$66,0),0)</f>
        <v>15</v>
      </c>
      <c r="X98" s="120">
        <f t="shared" si="25"/>
        <v>3.5714285714285712E-2</v>
      </c>
      <c r="Y98" s="61">
        <f t="array" ref="Y98">INDEX($AQ$11:$AR$66,MATCH($C98&amp;$G98,$AO$11:$AO$66&amp;$AP$11:$AP$66,0),COUNTIF($AQ$10:$AR$10,"&lt;"&amp;Z98)+1)</f>
        <v>2.9999999999999997E-4</v>
      </c>
      <c r="Z98" s="61">
        <f t="shared" si="26"/>
        <v>0.875</v>
      </c>
      <c r="AA98" s="61">
        <f t="array" ref="AA98">INDEX($AT$11:$AV$66,MATCH($C98&amp;$G98,$AO$11:$AO$66&amp;$AP$11:$AP$66,0),COUNTIF($AT$10:$AV$10,"&lt;"&amp;Z98)+1)</f>
        <v>5.0000000000000001E-4</v>
      </c>
      <c r="AB98" s="111">
        <f t="shared" si="27"/>
        <v>0.85180289097005968</v>
      </c>
      <c r="AC98" s="121">
        <f t="array" ref="AC98">INDEX($AW$11:$BA$66,MATCH($C98&amp;$G98,$AO$11:$AO$66&amp;$AP$11:$AP$66,0),COUNTIF($AW$10:$BA$10,"&lt;"&amp;Z98)+1)</f>
        <v>2.9999999999999997E-4</v>
      </c>
      <c r="AD98" s="62">
        <v>0.871</v>
      </c>
      <c r="AE98" s="61">
        <f t="array" ref="AE98">INDEX($AT$11:$AV$66,MATCH($C98&amp;$G98,$AO$11:$AO$66&amp;$AP$11:$AP$66,0),COUNTIF($AT$10:$AV$10,"&lt;"&amp;AD98)+1)</f>
        <v>5.0000000000000001E-4</v>
      </c>
      <c r="AF98" s="111">
        <f t="shared" si="28"/>
        <v>0.85553526064670649</v>
      </c>
      <c r="AG98" s="121">
        <f t="array" ref="AG98">INDEX($AW$11:$BA$66,MATCH($C98&amp;$G98,$AO$11:$AO$66&amp;$AP$11:$AP$66,0),COUNTIF($AW$10:$BA$10,"&lt;"&amp;AD98)+1)</f>
        <v>2.9999999999999997E-4</v>
      </c>
    </row>
    <row r="99" spans="2:33" ht="12.75" customHeight="1" x14ac:dyDescent="0.3">
      <c r="B99" s="81" t="str">
        <f t="shared" si="16"/>
        <v>7/8-32 UN</v>
      </c>
      <c r="C99" s="71" t="s">
        <v>592</v>
      </c>
      <c r="D99" s="71"/>
      <c r="E99" s="79" t="s">
        <v>353</v>
      </c>
      <c r="F99" s="82" t="s">
        <v>274</v>
      </c>
      <c r="G99" s="58">
        <v>32</v>
      </c>
      <c r="H99" s="79" t="s">
        <v>519</v>
      </c>
      <c r="I99" s="71" t="s">
        <v>503</v>
      </c>
      <c r="J99" s="71" t="s">
        <v>588</v>
      </c>
      <c r="K99" s="71" t="s">
        <v>600</v>
      </c>
      <c r="L99" s="85">
        <f t="shared" si="29"/>
        <v>22.225000000000001</v>
      </c>
      <c r="M99" s="85">
        <f t="shared" si="17"/>
        <v>0.79379999999999995</v>
      </c>
      <c r="N99" s="71">
        <v>60</v>
      </c>
      <c r="O99" s="100">
        <f t="shared" si="18"/>
        <v>22.225000000000001</v>
      </c>
      <c r="P99" s="85">
        <f t="shared" si="19"/>
        <v>12.7</v>
      </c>
      <c r="Q99" s="58">
        <f t="shared" si="20"/>
        <v>0</v>
      </c>
      <c r="R99" s="100">
        <f t="shared" si="21"/>
        <v>21.709399999999999</v>
      </c>
      <c r="S99" s="85">
        <f t="shared" si="22"/>
        <v>7.6</v>
      </c>
      <c r="T99" s="58">
        <f t="shared" si="23"/>
        <v>0</v>
      </c>
      <c r="U99" s="58">
        <f t="shared" si="24"/>
        <v>7.6</v>
      </c>
      <c r="V99" s="58">
        <f t="array" ref="V99">INDEX(AS$11:AS$66,MATCH(C99&amp;G99,AO$11:AO$66&amp;AP$11:AP$66,0),0)</f>
        <v>15</v>
      </c>
      <c r="X99" s="120">
        <f t="shared" si="25"/>
        <v>3.125E-2</v>
      </c>
      <c r="Y99" s="61">
        <f t="array" ref="Y99">INDEX($AQ$11:$AR$66,MATCH($C99&amp;$G99,$AO$11:$AO$66&amp;$AP$11:$AP$66,0),COUNTIF($AQ$10:$AR$10,"&lt;"&amp;Z99)+1)</f>
        <v>2.9999999999999997E-4</v>
      </c>
      <c r="Z99" s="61">
        <f t="shared" si="26"/>
        <v>0.875</v>
      </c>
      <c r="AA99" s="61">
        <f t="array" ref="AA99">INDEX($AT$11:$AV$66,MATCH($C99&amp;$G99,$AO$11:$AO$66&amp;$AP$11:$AP$66,0),COUNTIF($AT$10:$AV$10,"&lt;"&amp;Z99)+1)</f>
        <v>5.0000000000000001E-4</v>
      </c>
      <c r="AB99" s="111">
        <f t="shared" si="27"/>
        <v>0.85470252959880222</v>
      </c>
      <c r="AC99" s="121">
        <f t="array" ref="AC99">INDEX($AW$11:$BA$66,MATCH($C99&amp;$G99,$AO$11:$AO$66&amp;$AP$11:$AP$66,0),COUNTIF($AW$10:$BA$10,"&lt;"&amp;Z99)+1)</f>
        <v>2.9999999999999997E-4</v>
      </c>
      <c r="AD99" s="62">
        <v>0.87290000000000001</v>
      </c>
      <c r="AE99" s="61">
        <f t="array" ref="AE99">INDEX($AT$11:$AV$66,MATCH($C99&amp;$G99,$AO$11:$AO$66&amp;$AP$11:$AP$66,0),COUNTIF($AT$10:$AV$10,"&lt;"&amp;AD99)+1)</f>
        <v>5.0000000000000001E-4</v>
      </c>
      <c r="AF99" s="111">
        <f t="shared" si="28"/>
        <v>0.85936835306586812</v>
      </c>
      <c r="AG99" s="121">
        <f t="array" ref="AG99">INDEX($AW$11:$BA$66,MATCH($C99&amp;$G99,$AO$11:$AO$66&amp;$AP$11:$AP$66,0),COUNTIF($AW$10:$BA$10,"&lt;"&amp;AD99)+1)</f>
        <v>2.9999999999999997E-4</v>
      </c>
    </row>
    <row r="100" spans="2:33" ht="12.75" customHeight="1" x14ac:dyDescent="0.3">
      <c r="B100" s="81" t="str">
        <f t="shared" si="16"/>
        <v>7/8-32 UN</v>
      </c>
      <c r="C100" s="71" t="s">
        <v>592</v>
      </c>
      <c r="D100" s="71"/>
      <c r="E100" s="79" t="s">
        <v>353</v>
      </c>
      <c r="F100" s="82" t="s">
        <v>274</v>
      </c>
      <c r="G100" s="58">
        <v>32</v>
      </c>
      <c r="H100" s="79" t="s">
        <v>519</v>
      </c>
      <c r="I100" s="71" t="s">
        <v>507</v>
      </c>
      <c r="J100" s="71" t="s">
        <v>588</v>
      </c>
      <c r="K100" s="71" t="s">
        <v>600</v>
      </c>
      <c r="L100" s="85">
        <f t="shared" si="29"/>
        <v>22.225000000000001</v>
      </c>
      <c r="M100" s="85">
        <f t="shared" si="17"/>
        <v>0.79379999999999995</v>
      </c>
      <c r="N100" s="71">
        <v>60</v>
      </c>
      <c r="O100" s="100">
        <f t="shared" si="18"/>
        <v>22.225000000000001</v>
      </c>
      <c r="P100" s="85">
        <f t="shared" si="19"/>
        <v>12.7</v>
      </c>
      <c r="Q100" s="58">
        <f t="shared" si="20"/>
        <v>0</v>
      </c>
      <c r="R100" s="100">
        <f t="shared" si="21"/>
        <v>21.709399999999999</v>
      </c>
      <c r="S100" s="85">
        <f t="shared" si="22"/>
        <v>7.6</v>
      </c>
      <c r="T100" s="58">
        <f t="shared" si="23"/>
        <v>0</v>
      </c>
      <c r="U100" s="58">
        <f t="shared" si="24"/>
        <v>7.6</v>
      </c>
      <c r="V100" s="58">
        <f t="array" ref="V100">INDEX(AS$11:AS$66,MATCH(C100&amp;G100,AO$11:AO$66&amp;AP$11:AP$66,0),0)</f>
        <v>15</v>
      </c>
      <c r="X100" s="120">
        <f t="shared" si="25"/>
        <v>3.125E-2</v>
      </c>
      <c r="Y100" s="61">
        <f t="array" ref="Y100">INDEX($AQ$11:$AR$66,MATCH($C100&amp;$G100,$AO$11:$AO$66&amp;$AP$11:$AP$66,0),COUNTIF($AQ$10:$AR$10,"&lt;"&amp;Z100)+1)</f>
        <v>2.9999999999999997E-4</v>
      </c>
      <c r="Z100" s="61">
        <f t="shared" si="26"/>
        <v>0.875</v>
      </c>
      <c r="AA100" s="61">
        <f t="array" ref="AA100">INDEX($AT$11:$AV$66,MATCH($C100&amp;$G100,$AO$11:$AO$66&amp;$AP$11:$AP$66,0),COUNTIF($AT$10:$AV$10,"&lt;"&amp;Z100)+1)</f>
        <v>5.0000000000000001E-4</v>
      </c>
      <c r="AB100" s="111">
        <f t="shared" si="27"/>
        <v>0.85470252959880222</v>
      </c>
      <c r="AC100" s="121">
        <f t="array" ref="AC100">INDEX($AW$11:$BA$66,MATCH($C100&amp;$G100,$AO$11:$AO$66&amp;$AP$11:$AP$66,0),COUNTIF($AW$10:$BA$10,"&lt;"&amp;Z100)+1)</f>
        <v>2.9999999999999997E-4</v>
      </c>
      <c r="AD100" s="62">
        <v>0.87180000000000002</v>
      </c>
      <c r="AE100" s="61">
        <f t="array" ref="AE100">INDEX($AT$11:$AV$66,MATCH($C100&amp;$G100,$AO$11:$AO$66&amp;$AP$11:$AP$66,0),COUNTIF($AT$10:$AV$10,"&lt;"&amp;AD100)+1)</f>
        <v>5.0000000000000001E-4</v>
      </c>
      <c r="AF100" s="111">
        <f t="shared" si="28"/>
        <v>0.85826835306586813</v>
      </c>
      <c r="AG100" s="121">
        <f t="array" ref="AG100">INDEX($AW$11:$BA$66,MATCH($C100&amp;$G100,$AO$11:$AO$66&amp;$AP$11:$AP$66,0),COUNTIF($AW$10:$BA$10,"&lt;"&amp;AD100)+1)</f>
        <v>2.9999999999999997E-4</v>
      </c>
    </row>
    <row r="101" spans="2:33" ht="12.75" customHeight="1" x14ac:dyDescent="0.3">
      <c r="B101" s="81" t="str">
        <f t="shared" si="16"/>
        <v>15/16-12 UN</v>
      </c>
      <c r="C101" s="71" t="s">
        <v>592</v>
      </c>
      <c r="D101" s="71"/>
      <c r="E101" s="79" t="s">
        <v>353</v>
      </c>
      <c r="F101" s="82" t="s">
        <v>365</v>
      </c>
      <c r="G101" s="58">
        <v>12</v>
      </c>
      <c r="H101" s="79" t="s">
        <v>519</v>
      </c>
      <c r="I101" s="71" t="s">
        <v>503</v>
      </c>
      <c r="J101" s="71" t="s">
        <v>588</v>
      </c>
      <c r="K101" s="71" t="s">
        <v>600</v>
      </c>
      <c r="L101" s="85">
        <f t="shared" si="29"/>
        <v>23.8125</v>
      </c>
      <c r="M101" s="85">
        <f t="shared" si="17"/>
        <v>2.1166999999999998</v>
      </c>
      <c r="N101" s="71">
        <v>60</v>
      </c>
      <c r="O101" s="100">
        <f t="shared" si="18"/>
        <v>23.8125</v>
      </c>
      <c r="P101" s="85">
        <f t="shared" si="19"/>
        <v>15.2</v>
      </c>
      <c r="Q101" s="58">
        <f t="shared" si="20"/>
        <v>0</v>
      </c>
      <c r="R101" s="100">
        <f t="shared" si="21"/>
        <v>22.4377</v>
      </c>
      <c r="S101" s="85">
        <f t="shared" si="22"/>
        <v>7.6</v>
      </c>
      <c r="T101" s="58">
        <f t="shared" si="23"/>
        <v>0</v>
      </c>
      <c r="U101" s="58">
        <f t="shared" si="24"/>
        <v>7.6</v>
      </c>
      <c r="V101" s="58">
        <f t="array" ref="V101">INDEX(AS$11:AS$66,MATCH(C101&amp;G101,AO$11:AO$66&amp;AP$11:AP$66,0),0)</f>
        <v>10</v>
      </c>
      <c r="X101" s="120">
        <f t="shared" si="25"/>
        <v>8.3333333333333329E-2</v>
      </c>
      <c r="Y101" s="61">
        <f t="array" ref="Y101">INDEX($AQ$11:$AR$66,MATCH($C101&amp;$G101,$AO$11:$AO$66&amp;$AP$11:$AP$66,0),COUNTIF($AQ$10:$AR$10,"&lt;"&amp;Z101)+1)</f>
        <v>2.9999999999999997E-4</v>
      </c>
      <c r="Z101" s="61">
        <f t="shared" si="26"/>
        <v>0.9375</v>
      </c>
      <c r="AA101" s="61">
        <f t="array" ref="AA101">INDEX($AT$11:$AV$66,MATCH($C101&amp;$G101,$AO$11:$AO$66&amp;$AP$11:$AP$66,0),COUNTIF($AT$10:$AV$10,"&lt;"&amp;Z101)+1)</f>
        <v>5.9999999999999995E-4</v>
      </c>
      <c r="AB101" s="111">
        <f t="shared" si="27"/>
        <v>0.88337341226347266</v>
      </c>
      <c r="AC101" s="121">
        <f t="array" ref="AC101">INDEX($AW$11:$BA$66,MATCH($C101&amp;$G101,$AO$11:$AO$66&amp;$AP$11:$AP$66,0),COUNTIF($AW$10:$BA$10,"&lt;"&amp;Z101)+1)</f>
        <v>2.9999999999999997E-4</v>
      </c>
      <c r="AD101" s="62">
        <v>0.92689999999999995</v>
      </c>
      <c r="AE101" s="61">
        <f t="array" ref="AE101">INDEX($AT$11:$AV$66,MATCH($C101&amp;$G101,$AO$11:$AO$66&amp;$AP$11:$AP$66,0),COUNTIF($AT$10:$AV$10,"&lt;"&amp;AD101)+1)</f>
        <v>5.9999999999999995E-4</v>
      </c>
      <c r="AF101" s="111">
        <f t="shared" si="28"/>
        <v>0.89081560817564831</v>
      </c>
      <c r="AG101" s="121">
        <f t="array" ref="AG101">INDEX($AW$11:$BA$66,MATCH($C101&amp;$G101,$AO$11:$AO$66&amp;$AP$11:$AP$66,0),COUNTIF($AW$10:$BA$10,"&lt;"&amp;AD101)+1)</f>
        <v>2.9999999999999997E-4</v>
      </c>
    </row>
    <row r="102" spans="2:33" ht="12.75" customHeight="1" x14ac:dyDescent="0.3">
      <c r="B102" s="81" t="str">
        <f t="shared" si="16"/>
        <v>15/16-12 UN</v>
      </c>
      <c r="C102" s="71" t="s">
        <v>592</v>
      </c>
      <c r="D102" s="71"/>
      <c r="E102" s="79" t="s">
        <v>353</v>
      </c>
      <c r="F102" s="82" t="s">
        <v>365</v>
      </c>
      <c r="G102" s="58">
        <v>12</v>
      </c>
      <c r="H102" s="79" t="s">
        <v>519</v>
      </c>
      <c r="I102" s="71" t="s">
        <v>507</v>
      </c>
      <c r="J102" s="71" t="s">
        <v>588</v>
      </c>
      <c r="K102" s="71" t="s">
        <v>600</v>
      </c>
      <c r="L102" s="85">
        <f t="shared" si="29"/>
        <v>23.8125</v>
      </c>
      <c r="M102" s="85">
        <f t="shared" si="17"/>
        <v>2.1166999999999998</v>
      </c>
      <c r="N102" s="71">
        <v>60</v>
      </c>
      <c r="O102" s="100">
        <f t="shared" si="18"/>
        <v>23.8125</v>
      </c>
      <c r="P102" s="85">
        <f t="shared" si="19"/>
        <v>15.2</v>
      </c>
      <c r="Q102" s="58">
        <f t="shared" si="20"/>
        <v>0</v>
      </c>
      <c r="R102" s="100">
        <f t="shared" si="21"/>
        <v>22.4377</v>
      </c>
      <c r="S102" s="85">
        <f t="shared" si="22"/>
        <v>7.6</v>
      </c>
      <c r="T102" s="58">
        <f t="shared" si="23"/>
        <v>0</v>
      </c>
      <c r="U102" s="58">
        <f t="shared" si="24"/>
        <v>7.6</v>
      </c>
      <c r="V102" s="58">
        <f t="array" ref="V102">INDEX(AS$11:AS$66,MATCH(C102&amp;G102,AO$11:AO$66&amp;AP$11:AP$66,0),0)</f>
        <v>10</v>
      </c>
      <c r="X102" s="120">
        <f t="shared" si="25"/>
        <v>8.3333333333333329E-2</v>
      </c>
      <c r="Y102" s="61">
        <f t="array" ref="Y102">INDEX($AQ$11:$AR$66,MATCH($C102&amp;$G102,$AO$11:$AO$66&amp;$AP$11:$AP$66,0),COUNTIF($AQ$10:$AR$10,"&lt;"&amp;Z102)+1)</f>
        <v>2.9999999999999997E-4</v>
      </c>
      <c r="Z102" s="61">
        <f t="shared" si="26"/>
        <v>0.9375</v>
      </c>
      <c r="AA102" s="61">
        <f t="array" ref="AA102">INDEX($AT$11:$AV$66,MATCH($C102&amp;$G102,$AO$11:$AO$66&amp;$AP$11:$AP$66,0),COUNTIF($AT$10:$AV$10,"&lt;"&amp;Z102)+1)</f>
        <v>5.9999999999999995E-4</v>
      </c>
      <c r="AB102" s="111">
        <f t="shared" si="27"/>
        <v>0.88337341226347266</v>
      </c>
      <c r="AC102" s="121">
        <f t="array" ref="AC102">INDEX($AW$11:$BA$66,MATCH($C102&amp;$G102,$AO$11:$AO$66&amp;$AP$11:$AP$66,0),COUNTIF($AW$10:$BA$10,"&lt;"&amp;Z102)+1)</f>
        <v>2.9999999999999997E-4</v>
      </c>
      <c r="AD102" s="62">
        <v>0.92500000000000004</v>
      </c>
      <c r="AE102" s="61">
        <f t="array" ref="AE102">INDEX($AT$11:$AV$66,MATCH($C102&amp;$G102,$AO$11:$AO$66&amp;$AP$11:$AP$66,0),COUNTIF($AT$10:$AV$10,"&lt;"&amp;AD102)+1)</f>
        <v>5.9999999999999995E-4</v>
      </c>
      <c r="AF102" s="111">
        <f t="shared" si="28"/>
        <v>0.88891560817564841</v>
      </c>
      <c r="AG102" s="121">
        <f t="array" ref="AG102">INDEX($AW$11:$BA$66,MATCH($C102&amp;$G102,$AO$11:$AO$66&amp;$AP$11:$AP$66,0),COUNTIF($AW$10:$BA$10,"&lt;"&amp;AD102)+1)</f>
        <v>2.9999999999999997E-4</v>
      </c>
    </row>
    <row r="103" spans="2:33" ht="12.75" customHeight="1" x14ac:dyDescent="0.3">
      <c r="B103" s="81" t="str">
        <f t="shared" si="16"/>
        <v>15/16-16 UN</v>
      </c>
      <c r="C103" s="71" t="s">
        <v>592</v>
      </c>
      <c r="D103" s="71"/>
      <c r="E103" s="79" t="s">
        <v>353</v>
      </c>
      <c r="F103" s="82" t="s">
        <v>365</v>
      </c>
      <c r="G103" s="58">
        <v>16</v>
      </c>
      <c r="H103" s="79" t="s">
        <v>519</v>
      </c>
      <c r="I103" s="71" t="s">
        <v>503</v>
      </c>
      <c r="J103" s="71" t="s">
        <v>588</v>
      </c>
      <c r="K103" s="71" t="s">
        <v>600</v>
      </c>
      <c r="L103" s="85">
        <f t="shared" si="29"/>
        <v>23.8125</v>
      </c>
      <c r="M103" s="85">
        <f t="shared" si="17"/>
        <v>1.5874999999999999</v>
      </c>
      <c r="N103" s="71">
        <v>60</v>
      </c>
      <c r="O103" s="100">
        <f t="shared" si="18"/>
        <v>23.8125</v>
      </c>
      <c r="P103" s="85">
        <f t="shared" si="19"/>
        <v>15.2</v>
      </c>
      <c r="Q103" s="58">
        <f t="shared" si="20"/>
        <v>0</v>
      </c>
      <c r="R103" s="100">
        <f t="shared" si="21"/>
        <v>22.781400000000001</v>
      </c>
      <c r="S103" s="85">
        <f t="shared" si="22"/>
        <v>7.6</v>
      </c>
      <c r="T103" s="58">
        <f t="shared" si="23"/>
        <v>0</v>
      </c>
      <c r="U103" s="58">
        <f t="shared" si="24"/>
        <v>7.6</v>
      </c>
      <c r="V103" s="58">
        <f t="array" ref="V103">INDEX(AS$11:AS$66,MATCH(C103&amp;G103,AO$11:AO$66&amp;AP$11:AP$66,0),0)</f>
        <v>10</v>
      </c>
      <c r="X103" s="120">
        <f t="shared" si="25"/>
        <v>6.25E-2</v>
      </c>
      <c r="Y103" s="61">
        <f t="array" ref="Y103">INDEX($AQ$11:$AR$66,MATCH($C103&amp;$G103,$AO$11:$AO$66&amp;$AP$11:$AP$66,0),COUNTIF($AQ$10:$AR$10,"&lt;"&amp;Z103)+1)</f>
        <v>2.9999999999999997E-4</v>
      </c>
      <c r="Z103" s="61">
        <f t="shared" si="26"/>
        <v>0.9375</v>
      </c>
      <c r="AA103" s="61">
        <f t="array" ref="AA103">INDEX($AT$11:$AV$66,MATCH($C103&amp;$G103,$AO$11:$AO$66&amp;$AP$11:$AP$66,0),COUNTIF($AT$10:$AV$10,"&lt;"&amp;Z103)+1)</f>
        <v>5.9999999999999995E-4</v>
      </c>
      <c r="AB103" s="111">
        <f t="shared" si="27"/>
        <v>0.89690505919760444</v>
      </c>
      <c r="AC103" s="121">
        <f t="array" ref="AC103">INDEX($AW$11:$BA$66,MATCH($C103&amp;$G103,$AO$11:$AO$66&amp;$AP$11:$AP$66,0),COUNTIF($AW$10:$BA$10,"&lt;"&amp;Z103)+1)</f>
        <v>2.9999999999999997E-4</v>
      </c>
      <c r="AD103" s="62">
        <v>0.93049999999999999</v>
      </c>
      <c r="AE103" s="61">
        <f t="array" ref="AE103">INDEX($AT$11:$AV$66,MATCH($C103&amp;$G103,$AO$11:$AO$66&amp;$AP$11:$AP$66,0),COUNTIF($AT$10:$AV$10,"&lt;"&amp;AD103)+1)</f>
        <v>5.9999999999999995E-4</v>
      </c>
      <c r="AF103" s="111">
        <f t="shared" si="28"/>
        <v>0.90343670613173632</v>
      </c>
      <c r="AG103" s="121">
        <f t="array" ref="AG103">INDEX($AW$11:$BA$66,MATCH($C103&amp;$G103,$AO$11:$AO$66&amp;$AP$11:$AP$66,0),COUNTIF($AW$10:$BA$10,"&lt;"&amp;AD103)+1)</f>
        <v>2.9999999999999997E-4</v>
      </c>
    </row>
    <row r="104" spans="2:33" ht="12.75" customHeight="1" x14ac:dyDescent="0.3">
      <c r="B104" s="81" t="str">
        <f t="shared" si="16"/>
        <v>15/16-16 UN</v>
      </c>
      <c r="C104" s="71" t="s">
        <v>592</v>
      </c>
      <c r="D104" s="71"/>
      <c r="E104" s="79" t="s">
        <v>353</v>
      </c>
      <c r="F104" s="82" t="s">
        <v>365</v>
      </c>
      <c r="G104" s="58">
        <v>16</v>
      </c>
      <c r="H104" s="79" t="s">
        <v>519</v>
      </c>
      <c r="I104" s="71" t="s">
        <v>507</v>
      </c>
      <c r="J104" s="71" t="s">
        <v>588</v>
      </c>
      <c r="K104" s="71" t="s">
        <v>600</v>
      </c>
      <c r="L104" s="85">
        <f t="shared" si="29"/>
        <v>23.8125</v>
      </c>
      <c r="M104" s="85">
        <f t="shared" si="17"/>
        <v>1.5874999999999999</v>
      </c>
      <c r="N104" s="71">
        <v>60</v>
      </c>
      <c r="O104" s="100">
        <f t="shared" si="18"/>
        <v>23.8125</v>
      </c>
      <c r="P104" s="85">
        <f t="shared" si="19"/>
        <v>15.2</v>
      </c>
      <c r="Q104" s="58">
        <f t="shared" si="20"/>
        <v>0</v>
      </c>
      <c r="R104" s="100">
        <f t="shared" si="21"/>
        <v>22.781400000000001</v>
      </c>
      <c r="S104" s="85">
        <f t="shared" si="22"/>
        <v>7.6</v>
      </c>
      <c r="T104" s="58">
        <f t="shared" si="23"/>
        <v>0</v>
      </c>
      <c r="U104" s="58">
        <f t="shared" si="24"/>
        <v>7.6</v>
      </c>
      <c r="V104" s="58">
        <f t="array" ref="V104">INDEX(AS$11:AS$66,MATCH(C104&amp;G104,AO$11:AO$66&amp;AP$11:AP$66,0),0)</f>
        <v>10</v>
      </c>
      <c r="X104" s="120">
        <f t="shared" si="25"/>
        <v>6.25E-2</v>
      </c>
      <c r="Y104" s="61">
        <f t="array" ref="Y104">INDEX($AQ$11:$AR$66,MATCH($C104&amp;$G104,$AO$11:$AO$66&amp;$AP$11:$AP$66,0),COUNTIF($AQ$10:$AR$10,"&lt;"&amp;Z104)+1)</f>
        <v>2.9999999999999997E-4</v>
      </c>
      <c r="Z104" s="61">
        <f t="shared" si="26"/>
        <v>0.9375</v>
      </c>
      <c r="AA104" s="61">
        <f t="array" ref="AA104">INDEX($AT$11:$AV$66,MATCH($C104&amp;$G104,$AO$11:$AO$66&amp;$AP$11:$AP$66,0),COUNTIF($AT$10:$AV$10,"&lt;"&amp;Z104)+1)</f>
        <v>5.9999999999999995E-4</v>
      </c>
      <c r="AB104" s="111">
        <f t="shared" si="27"/>
        <v>0.89690505919760444</v>
      </c>
      <c r="AC104" s="121">
        <f t="array" ref="AC104">INDEX($AW$11:$BA$66,MATCH($C104&amp;$G104,$AO$11:$AO$66&amp;$AP$11:$AP$66,0),COUNTIF($AW$10:$BA$10,"&lt;"&amp;Z104)+1)</f>
        <v>2.9999999999999997E-4</v>
      </c>
      <c r="AD104" s="62">
        <v>0.92889999999999995</v>
      </c>
      <c r="AE104" s="61">
        <f t="array" ref="AE104">INDEX($AT$11:$AV$66,MATCH($C104&amp;$G104,$AO$11:$AO$66&amp;$AP$11:$AP$66,0),COUNTIF($AT$10:$AV$10,"&lt;"&amp;AD104)+1)</f>
        <v>5.9999999999999995E-4</v>
      </c>
      <c r="AF104" s="111">
        <f t="shared" si="28"/>
        <v>0.90183670613173628</v>
      </c>
      <c r="AG104" s="121">
        <f t="array" ref="AG104">INDEX($AW$11:$BA$66,MATCH($C104&amp;$G104,$AO$11:$AO$66&amp;$AP$11:$AP$66,0),COUNTIF($AW$10:$BA$10,"&lt;"&amp;AD104)+1)</f>
        <v>2.9999999999999997E-4</v>
      </c>
    </row>
    <row r="105" spans="2:33" ht="12.75" customHeight="1" x14ac:dyDescent="0.3">
      <c r="B105" s="81" t="str">
        <f t="shared" si="16"/>
        <v>15/16-20 UNEF</v>
      </c>
      <c r="C105" s="71" t="s">
        <v>592</v>
      </c>
      <c r="D105" s="71"/>
      <c r="E105" s="79" t="s">
        <v>331</v>
      </c>
      <c r="F105" s="82" t="s">
        <v>365</v>
      </c>
      <c r="G105" s="58">
        <v>20</v>
      </c>
      <c r="H105" s="79" t="s">
        <v>519</v>
      </c>
      <c r="I105" s="71" t="s">
        <v>503</v>
      </c>
      <c r="J105" s="71" t="s">
        <v>588</v>
      </c>
      <c r="K105" s="71" t="s">
        <v>600</v>
      </c>
      <c r="L105" s="85">
        <f t="shared" si="29"/>
        <v>23.8125</v>
      </c>
      <c r="M105" s="85">
        <f t="shared" si="17"/>
        <v>1.27</v>
      </c>
      <c r="N105" s="71">
        <v>60</v>
      </c>
      <c r="O105" s="100">
        <f t="shared" si="18"/>
        <v>23.8125</v>
      </c>
      <c r="P105" s="85">
        <f t="shared" si="19"/>
        <v>12.7</v>
      </c>
      <c r="Q105" s="58">
        <f t="shared" si="20"/>
        <v>0</v>
      </c>
      <c r="R105" s="100">
        <f t="shared" si="21"/>
        <v>22.9876</v>
      </c>
      <c r="S105" s="85">
        <f t="shared" si="22"/>
        <v>7.6</v>
      </c>
      <c r="T105" s="58">
        <f t="shared" si="23"/>
        <v>0</v>
      </c>
      <c r="U105" s="58">
        <f t="shared" si="24"/>
        <v>7.6</v>
      </c>
      <c r="V105" s="58">
        <f t="array" ref="V105">INDEX(AS$11:AS$66,MATCH(C105&amp;G105,AO$11:AO$66&amp;AP$11:AP$66,0),0)</f>
        <v>15</v>
      </c>
      <c r="X105" s="120">
        <f t="shared" si="25"/>
        <v>0.05</v>
      </c>
      <c r="Y105" s="61">
        <f t="array" ref="Y105">INDEX($AQ$11:$AR$66,MATCH($C105&amp;$G105,$AO$11:$AO$66&amp;$AP$11:$AP$66,0),COUNTIF($AQ$10:$AR$10,"&lt;"&amp;Z105)+1)</f>
        <v>2.9999999999999997E-4</v>
      </c>
      <c r="Z105" s="61">
        <f t="shared" si="26"/>
        <v>0.9375</v>
      </c>
      <c r="AA105" s="61">
        <f t="array" ref="AA105">INDEX($AT$11:$AV$66,MATCH($C105&amp;$G105,$AO$11:$AO$66&amp;$AP$11:$AP$66,0),COUNTIF($AT$10:$AV$10,"&lt;"&amp;Z105)+1)</f>
        <v>5.0000000000000001E-4</v>
      </c>
      <c r="AB105" s="111">
        <f t="shared" si="27"/>
        <v>0.90502404735808351</v>
      </c>
      <c r="AC105" s="121">
        <f t="array" ref="AC105">INDEX($AW$11:$BA$66,MATCH($C105&amp;$G105,$AO$11:$AO$66&amp;$AP$11:$AP$66,0),COUNTIF($AW$10:$BA$10,"&lt;"&amp;Z105)+1)</f>
        <v>2.9999999999999997E-4</v>
      </c>
      <c r="AD105" s="62">
        <v>0.92359999999999998</v>
      </c>
      <c r="AE105" s="61">
        <f t="array" ref="AE105">INDEX($AT$11:$AV$66,MATCH($C105&amp;$G105,$AO$11:$AO$66&amp;$AP$11:$AP$66,0),COUNTIF($AT$10:$AV$10,"&lt;"&amp;AD105)+1)</f>
        <v>5.0000000000000001E-4</v>
      </c>
      <c r="AF105" s="111">
        <f t="shared" si="28"/>
        <v>0.90194936490538902</v>
      </c>
      <c r="AG105" s="121">
        <f t="array" ref="AG105">INDEX($AW$11:$BA$66,MATCH($C105&amp;$G105,$AO$11:$AO$66&amp;$AP$11:$AP$66,0),COUNTIF($AW$10:$BA$10,"&lt;"&amp;AD105)+1)</f>
        <v>2.9999999999999997E-4</v>
      </c>
    </row>
    <row r="106" spans="2:33" ht="12.75" customHeight="1" x14ac:dyDescent="0.3">
      <c r="B106" s="81" t="str">
        <f t="shared" si="16"/>
        <v>15/16-20 UNEF</v>
      </c>
      <c r="C106" s="71" t="s">
        <v>592</v>
      </c>
      <c r="D106" s="71"/>
      <c r="E106" s="79" t="s">
        <v>331</v>
      </c>
      <c r="F106" s="82" t="s">
        <v>365</v>
      </c>
      <c r="G106" s="58">
        <v>20</v>
      </c>
      <c r="H106" s="79" t="s">
        <v>519</v>
      </c>
      <c r="I106" s="71" t="s">
        <v>507</v>
      </c>
      <c r="J106" s="71" t="s">
        <v>588</v>
      </c>
      <c r="K106" s="71" t="s">
        <v>600</v>
      </c>
      <c r="L106" s="85">
        <f t="shared" si="29"/>
        <v>23.8125</v>
      </c>
      <c r="M106" s="85">
        <f t="shared" si="17"/>
        <v>1.27</v>
      </c>
      <c r="N106" s="71">
        <v>60</v>
      </c>
      <c r="O106" s="100">
        <f t="shared" si="18"/>
        <v>23.8125</v>
      </c>
      <c r="P106" s="85">
        <f t="shared" si="19"/>
        <v>12.7</v>
      </c>
      <c r="Q106" s="58">
        <f t="shared" si="20"/>
        <v>0</v>
      </c>
      <c r="R106" s="100">
        <f t="shared" si="21"/>
        <v>22.9876</v>
      </c>
      <c r="S106" s="85">
        <f t="shared" si="22"/>
        <v>7.6</v>
      </c>
      <c r="T106" s="58">
        <f t="shared" si="23"/>
        <v>0</v>
      </c>
      <c r="U106" s="58">
        <f t="shared" si="24"/>
        <v>7.6</v>
      </c>
      <c r="V106" s="58">
        <f t="array" ref="V106">INDEX(AS$11:AS$66,MATCH(C106&amp;G106,AO$11:AO$66&amp;AP$11:AP$66,0),0)</f>
        <v>15</v>
      </c>
      <c r="X106" s="120">
        <f t="shared" si="25"/>
        <v>0.05</v>
      </c>
      <c r="Y106" s="61">
        <f t="array" ref="Y106">INDEX($AQ$11:$AR$66,MATCH($C106&amp;$G106,$AO$11:$AO$66&amp;$AP$11:$AP$66,0),COUNTIF($AQ$10:$AR$10,"&lt;"&amp;Z106)+1)</f>
        <v>2.9999999999999997E-4</v>
      </c>
      <c r="Z106" s="61">
        <f t="shared" si="26"/>
        <v>0.9375</v>
      </c>
      <c r="AA106" s="61">
        <f t="array" ref="AA106">INDEX($AT$11:$AV$66,MATCH($C106&amp;$G106,$AO$11:$AO$66&amp;$AP$11:$AP$66,0),COUNTIF($AT$10:$AV$10,"&lt;"&amp;Z106)+1)</f>
        <v>5.0000000000000001E-4</v>
      </c>
      <c r="AB106" s="111">
        <f t="shared" si="27"/>
        <v>0.90502404735808351</v>
      </c>
      <c r="AC106" s="121">
        <f t="array" ref="AC106">INDEX($AW$11:$BA$66,MATCH($C106&amp;$G106,$AO$11:$AO$66&amp;$AP$11:$AP$66,0),COUNTIF($AW$10:$BA$10,"&lt;"&amp;Z106)+1)</f>
        <v>2.9999999999999997E-4</v>
      </c>
      <c r="AD106" s="62">
        <v>0.93110000000000004</v>
      </c>
      <c r="AE106" s="61">
        <f t="array" ref="AE106">INDEX($AT$11:$AV$66,MATCH($C106&amp;$G106,$AO$11:$AO$66&amp;$AP$11:$AP$66,0),COUNTIF($AT$10:$AV$10,"&lt;"&amp;AD106)+1)</f>
        <v>5.0000000000000001E-4</v>
      </c>
      <c r="AF106" s="111">
        <f t="shared" si="28"/>
        <v>0.90944936490538908</v>
      </c>
      <c r="AG106" s="121">
        <f t="array" ref="AG106">INDEX($AW$11:$BA$66,MATCH($C106&amp;$G106,$AO$11:$AO$66&amp;$AP$11:$AP$66,0),COUNTIF($AW$10:$BA$10,"&lt;"&amp;AD106)+1)</f>
        <v>2.9999999999999997E-4</v>
      </c>
    </row>
    <row r="107" spans="2:33" ht="12.75" customHeight="1" x14ac:dyDescent="0.3">
      <c r="B107" s="81" t="str">
        <f t="shared" si="16"/>
        <v>15/16-28 UN</v>
      </c>
      <c r="C107" s="71" t="s">
        <v>592</v>
      </c>
      <c r="D107" s="71"/>
      <c r="E107" s="79" t="s">
        <v>353</v>
      </c>
      <c r="F107" s="82" t="s">
        <v>365</v>
      </c>
      <c r="G107" s="58">
        <v>28</v>
      </c>
      <c r="H107" s="79" t="s">
        <v>519</v>
      </c>
      <c r="I107" s="71" t="s">
        <v>503</v>
      </c>
      <c r="J107" s="71" t="s">
        <v>588</v>
      </c>
      <c r="K107" s="71" t="s">
        <v>600</v>
      </c>
      <c r="L107" s="85">
        <f t="shared" si="29"/>
        <v>23.8125</v>
      </c>
      <c r="M107" s="85">
        <f t="shared" si="17"/>
        <v>0.90710000000000002</v>
      </c>
      <c r="N107" s="71">
        <v>60</v>
      </c>
      <c r="O107" s="100">
        <f t="shared" si="18"/>
        <v>23.8125</v>
      </c>
      <c r="P107" s="85">
        <f t="shared" si="19"/>
        <v>12.7</v>
      </c>
      <c r="Q107" s="58">
        <f t="shared" si="20"/>
        <v>0</v>
      </c>
      <c r="R107" s="100">
        <f t="shared" si="21"/>
        <v>23.223299999999998</v>
      </c>
      <c r="S107" s="85">
        <f t="shared" si="22"/>
        <v>7.6</v>
      </c>
      <c r="T107" s="58">
        <f t="shared" si="23"/>
        <v>0</v>
      </c>
      <c r="U107" s="58">
        <f t="shared" si="24"/>
        <v>7.6</v>
      </c>
      <c r="V107" s="58">
        <f t="array" ref="V107">INDEX(AS$11:AS$66,MATCH(C107&amp;G107,AO$11:AO$66&amp;AP$11:AP$66,0),0)</f>
        <v>15</v>
      </c>
      <c r="X107" s="120">
        <f t="shared" si="25"/>
        <v>3.5714285714285712E-2</v>
      </c>
      <c r="Y107" s="61">
        <f t="array" ref="Y107">INDEX($AQ$11:$AR$66,MATCH($C107&amp;$G107,$AO$11:$AO$66&amp;$AP$11:$AP$66,0),COUNTIF($AQ$10:$AR$10,"&lt;"&amp;Z107)+1)</f>
        <v>2.9999999999999997E-4</v>
      </c>
      <c r="Z107" s="61">
        <f t="shared" si="26"/>
        <v>0.9375</v>
      </c>
      <c r="AA107" s="61">
        <f t="array" ref="AA107">INDEX($AT$11:$AV$66,MATCH($C107&amp;$G107,$AO$11:$AO$66&amp;$AP$11:$AP$66,0),COUNTIF($AT$10:$AV$10,"&lt;"&amp;Z107)+1)</f>
        <v>5.0000000000000001E-4</v>
      </c>
      <c r="AB107" s="111">
        <f t="shared" si="27"/>
        <v>0.91430289097005968</v>
      </c>
      <c r="AC107" s="121">
        <f t="array" ref="AC107">INDEX($AW$11:$BA$66,MATCH($C107&amp;$G107,$AO$11:$AO$66&amp;$AP$11:$AP$66,0),COUNTIF($AW$10:$BA$10,"&lt;"&amp;Z107)+1)</f>
        <v>2.9999999999999997E-4</v>
      </c>
      <c r="AD107" s="62">
        <v>0.93500000000000005</v>
      </c>
      <c r="AE107" s="61">
        <f t="array" ref="AE107">INDEX($AT$11:$AV$66,MATCH($C107&amp;$G107,$AO$11:$AO$66&amp;$AP$11:$AP$66,0),COUNTIF($AT$10:$AV$10,"&lt;"&amp;AD107)+1)</f>
        <v>5.0000000000000001E-4</v>
      </c>
      <c r="AF107" s="111">
        <f t="shared" si="28"/>
        <v>0.91953526064670654</v>
      </c>
      <c r="AG107" s="121">
        <f t="array" ref="AG107">INDEX($AW$11:$BA$66,MATCH($C107&amp;$G107,$AO$11:$AO$66&amp;$AP$11:$AP$66,0),COUNTIF($AW$10:$BA$10,"&lt;"&amp;AD107)+1)</f>
        <v>2.9999999999999997E-4</v>
      </c>
    </row>
    <row r="108" spans="2:33" ht="12.75" customHeight="1" x14ac:dyDescent="0.3">
      <c r="B108" s="81" t="str">
        <f t="shared" si="16"/>
        <v>15/16-28 UN</v>
      </c>
      <c r="C108" s="71" t="s">
        <v>592</v>
      </c>
      <c r="D108" s="71"/>
      <c r="E108" s="79" t="s">
        <v>353</v>
      </c>
      <c r="F108" s="82" t="s">
        <v>365</v>
      </c>
      <c r="G108" s="58">
        <v>28</v>
      </c>
      <c r="H108" s="79" t="s">
        <v>519</v>
      </c>
      <c r="I108" s="71" t="s">
        <v>507</v>
      </c>
      <c r="J108" s="71" t="s">
        <v>588</v>
      </c>
      <c r="K108" s="71" t="s">
        <v>600</v>
      </c>
      <c r="L108" s="85">
        <f t="shared" si="29"/>
        <v>23.8125</v>
      </c>
      <c r="M108" s="85">
        <f t="shared" si="17"/>
        <v>0.90710000000000002</v>
      </c>
      <c r="N108" s="71">
        <v>60</v>
      </c>
      <c r="O108" s="100">
        <f t="shared" si="18"/>
        <v>23.8125</v>
      </c>
      <c r="P108" s="85">
        <f t="shared" si="19"/>
        <v>12.7</v>
      </c>
      <c r="Q108" s="58">
        <f t="shared" si="20"/>
        <v>0</v>
      </c>
      <c r="R108" s="100">
        <f t="shared" si="21"/>
        <v>23.223299999999998</v>
      </c>
      <c r="S108" s="85">
        <f t="shared" si="22"/>
        <v>7.6</v>
      </c>
      <c r="T108" s="58">
        <f t="shared" si="23"/>
        <v>0</v>
      </c>
      <c r="U108" s="58">
        <f t="shared" si="24"/>
        <v>7.6</v>
      </c>
      <c r="V108" s="58">
        <f t="array" ref="V108">INDEX(AS$11:AS$66,MATCH(C108&amp;G108,AO$11:AO$66&amp;AP$11:AP$66,0),0)</f>
        <v>15</v>
      </c>
      <c r="X108" s="120">
        <f t="shared" si="25"/>
        <v>3.5714285714285712E-2</v>
      </c>
      <c r="Y108" s="61">
        <f t="array" ref="Y108">INDEX($AQ$11:$AR$66,MATCH($C108&amp;$G108,$AO$11:$AO$66&amp;$AP$11:$AP$66,0),COUNTIF($AQ$10:$AR$10,"&lt;"&amp;Z108)+1)</f>
        <v>2.9999999999999997E-4</v>
      </c>
      <c r="Z108" s="61">
        <f t="shared" si="26"/>
        <v>0.9375</v>
      </c>
      <c r="AA108" s="61">
        <f t="array" ref="AA108">INDEX($AT$11:$AV$66,MATCH($C108&amp;$G108,$AO$11:$AO$66&amp;$AP$11:$AP$66,0),COUNTIF($AT$10:$AV$10,"&lt;"&amp;Z108)+1)</f>
        <v>5.0000000000000001E-4</v>
      </c>
      <c r="AB108" s="111">
        <f t="shared" si="27"/>
        <v>0.91430289097005968</v>
      </c>
      <c r="AC108" s="121">
        <f t="array" ref="AC108">INDEX($AW$11:$BA$66,MATCH($C108&amp;$G108,$AO$11:$AO$66&amp;$AP$11:$AP$66,0),COUNTIF($AW$10:$BA$10,"&lt;"&amp;Z108)+1)</f>
        <v>2.9999999999999997E-4</v>
      </c>
      <c r="AD108" s="62">
        <v>0.93369999999999997</v>
      </c>
      <c r="AE108" s="61">
        <f t="array" ref="AE108">INDEX($AT$11:$AV$66,MATCH($C108&amp;$G108,$AO$11:$AO$66&amp;$AP$11:$AP$66,0),COUNTIF($AT$10:$AV$10,"&lt;"&amp;AD108)+1)</f>
        <v>5.0000000000000001E-4</v>
      </c>
      <c r="AF108" s="111">
        <f t="shared" si="28"/>
        <v>0.91823526064670646</v>
      </c>
      <c r="AG108" s="121">
        <f t="array" ref="AG108">INDEX($AW$11:$BA$66,MATCH($C108&amp;$G108,$AO$11:$AO$66&amp;$AP$11:$AP$66,0),COUNTIF($AW$10:$BA$10,"&lt;"&amp;AD108)+1)</f>
        <v>2.9999999999999997E-4</v>
      </c>
    </row>
    <row r="109" spans="2:33" ht="12.75" customHeight="1" x14ac:dyDescent="0.3">
      <c r="B109" s="81" t="str">
        <f t="shared" si="16"/>
        <v>15/16-32 UN</v>
      </c>
      <c r="C109" s="71" t="s">
        <v>592</v>
      </c>
      <c r="D109" s="71"/>
      <c r="E109" s="79" t="s">
        <v>353</v>
      </c>
      <c r="F109" s="82" t="s">
        <v>365</v>
      </c>
      <c r="G109" s="58">
        <v>32</v>
      </c>
      <c r="H109" s="79" t="s">
        <v>519</v>
      </c>
      <c r="I109" s="71" t="s">
        <v>599</v>
      </c>
      <c r="J109" s="71" t="s">
        <v>588</v>
      </c>
      <c r="K109" s="71" t="s">
        <v>600</v>
      </c>
      <c r="L109" s="85">
        <f t="shared" ref="L109:L172" si="31">ROUND(Z109*25.4,4)</f>
        <v>23.8125</v>
      </c>
      <c r="M109" s="85">
        <f t="shared" si="17"/>
        <v>0.79379999999999995</v>
      </c>
      <c r="N109" s="71">
        <v>60</v>
      </c>
      <c r="O109" s="100">
        <f t="shared" si="18"/>
        <v>23.8125</v>
      </c>
      <c r="P109" s="85">
        <f t="shared" si="19"/>
        <v>12.7</v>
      </c>
      <c r="Q109" s="58">
        <f t="shared" si="20"/>
        <v>0</v>
      </c>
      <c r="R109" s="100">
        <f t="shared" si="21"/>
        <v>23.296900000000001</v>
      </c>
      <c r="S109" s="85">
        <f t="shared" si="22"/>
        <v>7.6</v>
      </c>
      <c r="T109" s="58">
        <f t="shared" si="23"/>
        <v>0</v>
      </c>
      <c r="U109" s="58">
        <f t="shared" si="24"/>
        <v>7.6</v>
      </c>
      <c r="V109" s="58">
        <f t="array" ref="V109">INDEX(AS$11:AS$66,MATCH(C109&amp;G109,AO$11:AO$66&amp;AP$11:AP$66,0),0)</f>
        <v>15</v>
      </c>
      <c r="X109" s="120">
        <f t="shared" si="25"/>
        <v>3.125E-2</v>
      </c>
      <c r="Y109" s="61">
        <f t="array" ref="Y109">INDEX($AQ$11:$AR$66,MATCH($C109&amp;$G109,$AO$11:$AO$66&amp;$AP$11:$AP$66,0),COUNTIF($AQ$10:$AR$10,"&lt;"&amp;Z109)+1)</f>
        <v>2.9999999999999997E-4</v>
      </c>
      <c r="Z109" s="61">
        <f t="shared" si="26"/>
        <v>0.9375</v>
      </c>
      <c r="AA109" s="61">
        <f t="array" ref="AA109">INDEX($AT$11:$AV$66,MATCH($C109&amp;$G109,$AO$11:$AO$66&amp;$AP$11:$AP$66,0),COUNTIF($AT$10:$AV$10,"&lt;"&amp;Z109)+1)</f>
        <v>5.0000000000000001E-4</v>
      </c>
      <c r="AB109" s="111">
        <f t="shared" si="27"/>
        <v>0.91720252959880222</v>
      </c>
      <c r="AC109" s="121">
        <f t="array" ref="AC109">INDEX($AW$11:$BA$66,MATCH($C109&amp;$G109,$AO$11:$AO$66&amp;$AP$11:$AP$66,0),COUNTIF($AW$10:$BA$10,"&lt;"&amp;Z109)+1)</f>
        <v>2.9999999999999997E-4</v>
      </c>
      <c r="AD109" s="62">
        <v>0.93559999999999999</v>
      </c>
      <c r="AE109" s="61">
        <f t="array" ref="AE109">INDEX($AT$11:$AV$66,MATCH($C109&amp;$G109,$AO$11:$AO$66&amp;$AP$11:$AP$66,0),COUNTIF($AT$10:$AV$10,"&lt;"&amp;AD109)+1)</f>
        <v>5.0000000000000001E-4</v>
      </c>
      <c r="AF109" s="111">
        <f t="shared" si="28"/>
        <v>0.9220683530658681</v>
      </c>
      <c r="AG109" s="121">
        <f t="array" ref="AG109">INDEX($AW$11:$BA$66,MATCH($C109&amp;$G109,$AO$11:$AO$66&amp;$AP$11:$AP$66,0),COUNTIF($AW$10:$BA$10,"&lt;"&amp;AD109)+1)</f>
        <v>2.9999999999999997E-4</v>
      </c>
    </row>
    <row r="110" spans="2:33" ht="12.75" customHeight="1" x14ac:dyDescent="0.3">
      <c r="B110" s="81" t="str">
        <f t="shared" si="16"/>
        <v>15/16-32 UN</v>
      </c>
      <c r="C110" s="71" t="s">
        <v>592</v>
      </c>
      <c r="D110" s="71"/>
      <c r="E110" s="79" t="s">
        <v>353</v>
      </c>
      <c r="F110" s="82" t="s">
        <v>365</v>
      </c>
      <c r="G110" s="58">
        <v>32</v>
      </c>
      <c r="H110" s="79" t="s">
        <v>519</v>
      </c>
      <c r="I110" s="71" t="s">
        <v>601</v>
      </c>
      <c r="J110" s="71" t="s">
        <v>588</v>
      </c>
      <c r="K110" s="71" t="s">
        <v>600</v>
      </c>
      <c r="L110" s="85">
        <f t="shared" si="31"/>
        <v>23.8125</v>
      </c>
      <c r="M110" s="85">
        <f t="shared" si="17"/>
        <v>0.79379999999999995</v>
      </c>
      <c r="N110" s="71">
        <v>60</v>
      </c>
      <c r="O110" s="100">
        <f t="shared" si="18"/>
        <v>23.8125</v>
      </c>
      <c r="P110" s="85">
        <f t="shared" si="19"/>
        <v>12.7</v>
      </c>
      <c r="Q110" s="58">
        <f t="shared" si="20"/>
        <v>0</v>
      </c>
      <c r="R110" s="100">
        <f t="shared" si="21"/>
        <v>23.296900000000001</v>
      </c>
      <c r="S110" s="85">
        <f t="shared" si="22"/>
        <v>7.6</v>
      </c>
      <c r="T110" s="58">
        <f t="shared" si="23"/>
        <v>0</v>
      </c>
      <c r="U110" s="58">
        <f t="shared" si="24"/>
        <v>7.6</v>
      </c>
      <c r="V110" s="58">
        <f t="array" ref="V110">INDEX(AS$11:AS$66,MATCH(C110&amp;G110,AO$11:AO$66&amp;AP$11:AP$66,0),0)</f>
        <v>15</v>
      </c>
      <c r="X110" s="120">
        <f t="shared" si="25"/>
        <v>3.125E-2</v>
      </c>
      <c r="Y110" s="61">
        <f t="array" ref="Y110">INDEX($AQ$11:$AR$66,MATCH($C110&amp;$G110,$AO$11:$AO$66&amp;$AP$11:$AP$66,0),COUNTIF($AQ$10:$AR$10,"&lt;"&amp;Z110)+1)</f>
        <v>2.9999999999999997E-4</v>
      </c>
      <c r="Z110" s="61">
        <f t="shared" si="26"/>
        <v>0.9375</v>
      </c>
      <c r="AA110" s="61">
        <f t="array" ref="AA110">INDEX($AT$11:$AV$66,MATCH($C110&amp;$G110,$AO$11:$AO$66&amp;$AP$11:$AP$66,0),COUNTIF($AT$10:$AV$10,"&lt;"&amp;Z110)+1)</f>
        <v>5.0000000000000001E-4</v>
      </c>
      <c r="AB110" s="111">
        <f t="shared" si="27"/>
        <v>0.91720252959880222</v>
      </c>
      <c r="AC110" s="121">
        <f t="array" ref="AC110">INDEX($AW$11:$BA$66,MATCH($C110&amp;$G110,$AO$11:$AO$66&amp;$AP$11:$AP$66,0),COUNTIF($AW$10:$BA$10,"&lt;"&amp;Z110)+1)</f>
        <v>2.9999999999999997E-4</v>
      </c>
      <c r="AD110" s="62">
        <v>0.93440000000000001</v>
      </c>
      <c r="AE110" s="61">
        <f t="array" ref="AE110">INDEX($AT$11:$AV$66,MATCH($C110&amp;$G110,$AO$11:$AO$66&amp;$AP$11:$AP$66,0),COUNTIF($AT$10:$AV$10,"&lt;"&amp;AD110)+1)</f>
        <v>5.0000000000000001E-4</v>
      </c>
      <c r="AF110" s="111">
        <f t="shared" si="28"/>
        <v>0.92086835306586812</v>
      </c>
      <c r="AG110" s="121">
        <f t="array" ref="AG110">INDEX($AW$11:$BA$66,MATCH($C110&amp;$G110,$AO$11:$AO$66&amp;$AP$11:$AP$66,0),COUNTIF($AW$10:$BA$10,"&lt;"&amp;AD110)+1)</f>
        <v>2.9999999999999997E-4</v>
      </c>
    </row>
    <row r="111" spans="2:33" ht="12.75" customHeight="1" x14ac:dyDescent="0.3">
      <c r="B111" s="81" t="str">
        <f t="shared" si="16"/>
        <v>1-16 UN</v>
      </c>
      <c r="C111" s="71" t="s">
        <v>592</v>
      </c>
      <c r="D111" s="71"/>
      <c r="E111" s="79" t="s">
        <v>353</v>
      </c>
      <c r="F111" s="82" t="s">
        <v>602</v>
      </c>
      <c r="G111" s="58">
        <v>16</v>
      </c>
      <c r="H111" s="79" t="s">
        <v>519</v>
      </c>
      <c r="I111" s="71" t="s">
        <v>599</v>
      </c>
      <c r="J111" s="71" t="s">
        <v>588</v>
      </c>
      <c r="K111" s="71" t="s">
        <v>600</v>
      </c>
      <c r="L111" s="85">
        <f t="shared" si="31"/>
        <v>25.4</v>
      </c>
      <c r="M111" s="85">
        <f t="shared" si="17"/>
        <v>1.5874999999999999</v>
      </c>
      <c r="N111" s="71">
        <v>60</v>
      </c>
      <c r="O111" s="100">
        <f t="shared" si="18"/>
        <v>25.4</v>
      </c>
      <c r="P111" s="85">
        <f t="shared" si="19"/>
        <v>15.2</v>
      </c>
      <c r="Q111" s="58">
        <f t="shared" si="20"/>
        <v>0</v>
      </c>
      <c r="R111" s="100">
        <f t="shared" si="21"/>
        <v>24.3689</v>
      </c>
      <c r="S111" s="85">
        <f t="shared" si="22"/>
        <v>7.6</v>
      </c>
      <c r="T111" s="58">
        <f t="shared" si="23"/>
        <v>0</v>
      </c>
      <c r="U111" s="58">
        <f t="shared" si="24"/>
        <v>7.6</v>
      </c>
      <c r="V111" s="58">
        <f t="array" ref="V111">INDEX(AS$11:AS$66,MATCH(C111&amp;G111,AO$11:AO$66&amp;AP$11:AP$66,0),0)</f>
        <v>10</v>
      </c>
      <c r="X111" s="120">
        <f t="shared" si="25"/>
        <v>6.25E-2</v>
      </c>
      <c r="Y111" s="61">
        <f t="array" ref="Y111">INDEX($AQ$11:$AR$66,MATCH($C111&amp;$G111,$AO$11:$AO$66&amp;$AP$11:$AP$66,0),COUNTIF($AQ$10:$AR$10,"&lt;"&amp;Z111)+1)</f>
        <v>2.9999999999999997E-4</v>
      </c>
      <c r="Z111" s="61">
        <f t="shared" si="26"/>
        <v>1</v>
      </c>
      <c r="AA111" s="61">
        <f t="array" ref="AA111">INDEX($AT$11:$AV$66,MATCH($C111&amp;$G111,$AO$11:$AO$66&amp;$AP$11:$AP$66,0),COUNTIF($AT$10:$AV$10,"&lt;"&amp;Z111)+1)</f>
        <v>5.9999999999999995E-4</v>
      </c>
      <c r="AB111" s="111">
        <f t="shared" si="27"/>
        <v>0.95940505919760444</v>
      </c>
      <c r="AC111" s="121">
        <f t="array" ref="AC111">INDEX($AW$11:$BA$66,MATCH($C111&amp;$G111,$AO$11:$AO$66&amp;$AP$11:$AP$66,0),COUNTIF($AW$10:$BA$10,"&lt;"&amp;Z111)+1)</f>
        <v>2.9999999999999997E-4</v>
      </c>
      <c r="AD111" s="62">
        <v>0.99299999999999999</v>
      </c>
      <c r="AE111" s="61">
        <f t="array" ref="AE111">INDEX($AT$11:$AV$66,MATCH($C111&amp;$G111,$AO$11:$AO$66&amp;$AP$11:$AP$66,0),COUNTIF($AT$10:$AV$10,"&lt;"&amp;AD111)+1)</f>
        <v>5.9999999999999995E-4</v>
      </c>
      <c r="AF111" s="111">
        <f t="shared" si="28"/>
        <v>0.96593670613173632</v>
      </c>
      <c r="AG111" s="121">
        <f t="array" ref="AG111">INDEX($AW$11:$BA$66,MATCH($C111&amp;$G111,$AO$11:$AO$66&amp;$AP$11:$AP$66,0),COUNTIF($AW$10:$BA$10,"&lt;"&amp;AD111)+1)</f>
        <v>2.9999999999999997E-4</v>
      </c>
    </row>
    <row r="112" spans="2:33" ht="12.75" customHeight="1" x14ac:dyDescent="0.3">
      <c r="B112" s="81" t="str">
        <f t="shared" si="16"/>
        <v>1-16 UN</v>
      </c>
      <c r="C112" s="71" t="s">
        <v>592</v>
      </c>
      <c r="D112" s="71"/>
      <c r="E112" s="79" t="s">
        <v>353</v>
      </c>
      <c r="F112" s="82" t="s">
        <v>602</v>
      </c>
      <c r="G112" s="58">
        <v>16</v>
      </c>
      <c r="H112" s="79" t="s">
        <v>519</v>
      </c>
      <c r="I112" s="71" t="s">
        <v>601</v>
      </c>
      <c r="J112" s="71" t="s">
        <v>588</v>
      </c>
      <c r="K112" s="71" t="s">
        <v>600</v>
      </c>
      <c r="L112" s="85">
        <f t="shared" si="31"/>
        <v>25.4</v>
      </c>
      <c r="M112" s="85">
        <f t="shared" si="17"/>
        <v>1.5874999999999999</v>
      </c>
      <c r="N112" s="71">
        <v>60</v>
      </c>
      <c r="O112" s="100">
        <f t="shared" si="18"/>
        <v>25.4</v>
      </c>
      <c r="P112" s="85">
        <f t="shared" si="19"/>
        <v>15.2</v>
      </c>
      <c r="Q112" s="58">
        <f t="shared" si="20"/>
        <v>0</v>
      </c>
      <c r="R112" s="100">
        <f t="shared" si="21"/>
        <v>24.3689</v>
      </c>
      <c r="S112" s="85">
        <f t="shared" si="22"/>
        <v>7.6</v>
      </c>
      <c r="T112" s="58">
        <f t="shared" si="23"/>
        <v>0</v>
      </c>
      <c r="U112" s="58">
        <f t="shared" si="24"/>
        <v>7.6</v>
      </c>
      <c r="V112" s="58">
        <f t="array" ref="V112">INDEX(AS$11:AS$66,MATCH(C112&amp;G112,AO$11:AO$66&amp;AP$11:AP$66,0),0)</f>
        <v>10</v>
      </c>
      <c r="X112" s="120">
        <f t="shared" si="25"/>
        <v>6.25E-2</v>
      </c>
      <c r="Y112" s="61">
        <f t="array" ref="Y112">INDEX($AQ$11:$AR$66,MATCH($C112&amp;$G112,$AO$11:$AO$66&amp;$AP$11:$AP$66,0),COUNTIF($AQ$10:$AR$10,"&lt;"&amp;Z112)+1)</f>
        <v>2.9999999999999997E-4</v>
      </c>
      <c r="Z112" s="61">
        <f t="shared" si="26"/>
        <v>1</v>
      </c>
      <c r="AA112" s="61">
        <f t="array" ref="AA112">INDEX($AT$11:$AV$66,MATCH($C112&amp;$G112,$AO$11:$AO$66&amp;$AP$11:$AP$66,0),COUNTIF($AT$10:$AV$10,"&lt;"&amp;Z112)+1)</f>
        <v>5.9999999999999995E-4</v>
      </c>
      <c r="AB112" s="111">
        <f t="shared" si="27"/>
        <v>0.95940505919760444</v>
      </c>
      <c r="AC112" s="121">
        <f t="array" ref="AC112">INDEX($AW$11:$BA$66,MATCH($C112&amp;$G112,$AO$11:$AO$66&amp;$AP$11:$AP$66,0),COUNTIF($AW$10:$BA$10,"&lt;"&amp;Z112)+1)</f>
        <v>2.9999999999999997E-4</v>
      </c>
      <c r="AD112" s="62">
        <v>0.99139999999999995</v>
      </c>
      <c r="AE112" s="61">
        <f t="array" ref="AE112">INDEX($AT$11:$AV$66,MATCH($C112&amp;$G112,$AO$11:$AO$66&amp;$AP$11:$AP$66,0),COUNTIF($AT$10:$AV$10,"&lt;"&amp;AD112)+1)</f>
        <v>5.9999999999999995E-4</v>
      </c>
      <c r="AF112" s="111">
        <f t="shared" si="28"/>
        <v>0.96433670613173628</v>
      </c>
      <c r="AG112" s="121">
        <f t="array" ref="AG112">INDEX($AW$11:$BA$66,MATCH($C112&amp;$G112,$AO$11:$AO$66&amp;$AP$11:$AP$66,0),COUNTIF($AW$10:$BA$10,"&lt;"&amp;AD112)+1)</f>
        <v>2.9999999999999997E-4</v>
      </c>
    </row>
    <row r="113" spans="2:33" ht="12.75" customHeight="1" x14ac:dyDescent="0.3">
      <c r="B113" s="81" t="str">
        <f t="shared" si="16"/>
        <v>1-20 UNEF</v>
      </c>
      <c r="C113" s="71" t="s">
        <v>592</v>
      </c>
      <c r="D113" s="71"/>
      <c r="E113" s="79" t="s">
        <v>603</v>
      </c>
      <c r="F113" s="82" t="s">
        <v>602</v>
      </c>
      <c r="G113" s="58">
        <v>20</v>
      </c>
      <c r="H113" s="79" t="s">
        <v>519</v>
      </c>
      <c r="I113" s="71" t="s">
        <v>599</v>
      </c>
      <c r="J113" s="71" t="s">
        <v>588</v>
      </c>
      <c r="K113" s="71" t="s">
        <v>600</v>
      </c>
      <c r="L113" s="85">
        <f t="shared" si="31"/>
        <v>25.4</v>
      </c>
      <c r="M113" s="85">
        <f t="shared" si="17"/>
        <v>1.27</v>
      </c>
      <c r="N113" s="71">
        <v>60</v>
      </c>
      <c r="O113" s="100">
        <f t="shared" si="18"/>
        <v>25.4</v>
      </c>
      <c r="P113" s="85">
        <f t="shared" si="19"/>
        <v>12.7</v>
      </c>
      <c r="Q113" s="58">
        <f t="shared" si="20"/>
        <v>0</v>
      </c>
      <c r="R113" s="100">
        <f t="shared" si="21"/>
        <v>24.575099999999999</v>
      </c>
      <c r="S113" s="85">
        <f t="shared" si="22"/>
        <v>7.6</v>
      </c>
      <c r="T113" s="58">
        <f t="shared" si="23"/>
        <v>0</v>
      </c>
      <c r="U113" s="58">
        <f t="shared" si="24"/>
        <v>7.6</v>
      </c>
      <c r="V113" s="58">
        <f t="array" ref="V113">INDEX(AS$11:AS$66,MATCH(C113&amp;G113,AO$11:AO$66&amp;AP$11:AP$66,0),0)</f>
        <v>15</v>
      </c>
      <c r="X113" s="120">
        <f t="shared" si="25"/>
        <v>0.05</v>
      </c>
      <c r="Y113" s="61">
        <f t="array" ref="Y113">INDEX($AQ$11:$AR$66,MATCH($C113&amp;$G113,$AO$11:$AO$66&amp;$AP$11:$AP$66,0),COUNTIF($AQ$10:$AR$10,"&lt;"&amp;Z113)+1)</f>
        <v>2.9999999999999997E-4</v>
      </c>
      <c r="Z113" s="61">
        <f t="shared" si="26"/>
        <v>1</v>
      </c>
      <c r="AA113" s="61">
        <f t="array" ref="AA113">INDEX($AT$11:$AV$66,MATCH($C113&amp;$G113,$AO$11:$AO$66&amp;$AP$11:$AP$66,0),COUNTIF($AT$10:$AV$10,"&lt;"&amp;Z113)+1)</f>
        <v>5.0000000000000001E-4</v>
      </c>
      <c r="AB113" s="111">
        <f t="shared" si="27"/>
        <v>0.96752404735808351</v>
      </c>
      <c r="AC113" s="121">
        <f t="array" ref="AC113">INDEX($AW$11:$BA$66,MATCH($C113&amp;$G113,$AO$11:$AO$66&amp;$AP$11:$AP$66,0),COUNTIF($AW$10:$BA$10,"&lt;"&amp;Z113)+1)</f>
        <v>2.9999999999999997E-4</v>
      </c>
      <c r="AD113" s="62">
        <v>0.99509999999999998</v>
      </c>
      <c r="AE113" s="61">
        <f t="array" ref="AE113">INDEX($AT$11:$AV$66,MATCH($C113&amp;$G113,$AO$11:$AO$66&amp;$AP$11:$AP$66,0),COUNTIF($AT$10:$AV$10,"&lt;"&amp;AD113)+1)</f>
        <v>5.0000000000000001E-4</v>
      </c>
      <c r="AF113" s="111">
        <f t="shared" si="28"/>
        <v>0.97344936490538903</v>
      </c>
      <c r="AG113" s="121">
        <f t="array" ref="AG113">INDEX($AW$11:$BA$66,MATCH($C113&amp;$G113,$AO$11:$AO$66&amp;$AP$11:$AP$66,0),COUNTIF($AW$10:$BA$10,"&lt;"&amp;AD113)+1)</f>
        <v>2.9999999999999997E-4</v>
      </c>
    </row>
    <row r="114" spans="2:33" ht="12.75" customHeight="1" x14ac:dyDescent="0.3">
      <c r="B114" s="81" t="str">
        <f t="shared" si="16"/>
        <v>1-20 UNEF</v>
      </c>
      <c r="C114" s="71" t="s">
        <v>592</v>
      </c>
      <c r="D114" s="71"/>
      <c r="E114" s="79" t="s">
        <v>603</v>
      </c>
      <c r="F114" s="82" t="s">
        <v>602</v>
      </c>
      <c r="G114" s="58">
        <v>20</v>
      </c>
      <c r="H114" s="79" t="s">
        <v>519</v>
      </c>
      <c r="I114" s="71" t="s">
        <v>601</v>
      </c>
      <c r="J114" s="71" t="s">
        <v>588</v>
      </c>
      <c r="K114" s="71" t="s">
        <v>600</v>
      </c>
      <c r="L114" s="85">
        <f t="shared" si="31"/>
        <v>25.4</v>
      </c>
      <c r="M114" s="85">
        <f t="shared" si="17"/>
        <v>1.27</v>
      </c>
      <c r="N114" s="71">
        <v>60</v>
      </c>
      <c r="O114" s="100">
        <f t="shared" si="18"/>
        <v>25.4</v>
      </c>
      <c r="P114" s="85">
        <f t="shared" si="19"/>
        <v>12.7</v>
      </c>
      <c r="Q114" s="58">
        <f t="shared" si="20"/>
        <v>0</v>
      </c>
      <c r="R114" s="100">
        <f t="shared" si="21"/>
        <v>24.575099999999999</v>
      </c>
      <c r="S114" s="85">
        <f t="shared" si="22"/>
        <v>7.6</v>
      </c>
      <c r="T114" s="58">
        <f t="shared" si="23"/>
        <v>0</v>
      </c>
      <c r="U114" s="58">
        <f t="shared" si="24"/>
        <v>7.6</v>
      </c>
      <c r="V114" s="58">
        <f t="array" ref="V114">INDEX(AS$11:AS$66,MATCH(C114&amp;G114,AO$11:AO$66&amp;AP$11:AP$66,0),0)</f>
        <v>15</v>
      </c>
      <c r="X114" s="120">
        <f t="shared" si="25"/>
        <v>0.05</v>
      </c>
      <c r="Y114" s="61">
        <f t="array" ref="Y114">INDEX($AQ$11:$AR$66,MATCH($C114&amp;$G114,$AO$11:$AO$66&amp;$AP$11:$AP$66,0),COUNTIF($AQ$10:$AR$10,"&lt;"&amp;Z114)+1)</f>
        <v>2.9999999999999997E-4</v>
      </c>
      <c r="Z114" s="61">
        <f t="shared" si="26"/>
        <v>1</v>
      </c>
      <c r="AA114" s="61">
        <f t="array" ref="AA114">INDEX($AT$11:$AV$66,MATCH($C114&amp;$G114,$AO$11:$AO$66&amp;$AP$11:$AP$66,0),COUNTIF($AT$10:$AV$10,"&lt;"&amp;Z114)+1)</f>
        <v>5.0000000000000001E-4</v>
      </c>
      <c r="AB114" s="111">
        <f t="shared" si="27"/>
        <v>0.96752404735808351</v>
      </c>
      <c r="AC114" s="121">
        <f t="array" ref="AC114">INDEX($AW$11:$BA$66,MATCH($C114&amp;$G114,$AO$11:$AO$66&amp;$AP$11:$AP$66,0),COUNTIF($AW$10:$BA$10,"&lt;"&amp;Z114)+1)</f>
        <v>2.9999999999999997E-4</v>
      </c>
      <c r="AD114" s="62">
        <v>0.99360000000000004</v>
      </c>
      <c r="AE114" s="61">
        <f t="array" ref="AE114">INDEX($AT$11:$AV$66,MATCH($C114&amp;$G114,$AO$11:$AO$66&amp;$AP$11:$AP$66,0),COUNTIF($AT$10:$AV$10,"&lt;"&amp;AD114)+1)</f>
        <v>5.0000000000000001E-4</v>
      </c>
      <c r="AF114" s="111">
        <f t="shared" si="28"/>
        <v>0.97194936490538908</v>
      </c>
      <c r="AG114" s="121">
        <f t="array" ref="AG114">INDEX($AW$11:$BA$66,MATCH($C114&amp;$G114,$AO$11:$AO$66&amp;$AP$11:$AP$66,0),COUNTIF($AW$10:$BA$10,"&lt;"&amp;AD114)+1)</f>
        <v>2.9999999999999997E-4</v>
      </c>
    </row>
    <row r="115" spans="2:33" ht="12.75" customHeight="1" x14ac:dyDescent="0.3">
      <c r="B115" s="81" t="str">
        <f t="shared" si="16"/>
        <v>1-28 UN</v>
      </c>
      <c r="C115" s="71" t="s">
        <v>592</v>
      </c>
      <c r="D115" s="71"/>
      <c r="E115" s="79" t="s">
        <v>604</v>
      </c>
      <c r="F115" s="82" t="s">
        <v>602</v>
      </c>
      <c r="G115" s="58">
        <v>28</v>
      </c>
      <c r="H115" s="79" t="s">
        <v>519</v>
      </c>
      <c r="I115" s="71" t="s">
        <v>599</v>
      </c>
      <c r="J115" s="71" t="s">
        <v>588</v>
      </c>
      <c r="K115" s="71" t="s">
        <v>600</v>
      </c>
      <c r="L115" s="85">
        <f t="shared" si="31"/>
        <v>25.4</v>
      </c>
      <c r="M115" s="85">
        <f t="shared" si="17"/>
        <v>0.90710000000000002</v>
      </c>
      <c r="N115" s="71">
        <v>60</v>
      </c>
      <c r="O115" s="100">
        <f t="shared" si="18"/>
        <v>25.4</v>
      </c>
      <c r="P115" s="85">
        <f t="shared" si="19"/>
        <v>12.7</v>
      </c>
      <c r="Q115" s="58">
        <f t="shared" si="20"/>
        <v>0</v>
      </c>
      <c r="R115" s="100">
        <f t="shared" si="21"/>
        <v>24.8108</v>
      </c>
      <c r="S115" s="85">
        <f t="shared" si="22"/>
        <v>7.6</v>
      </c>
      <c r="T115" s="58">
        <f t="shared" si="23"/>
        <v>0</v>
      </c>
      <c r="U115" s="58">
        <f t="shared" si="24"/>
        <v>7.6</v>
      </c>
      <c r="V115" s="58">
        <f t="array" ref="V115">INDEX(AS$11:AS$66,MATCH(C115&amp;G115,AO$11:AO$66&amp;AP$11:AP$66,0),0)</f>
        <v>15</v>
      </c>
      <c r="X115" s="120">
        <f t="shared" si="25"/>
        <v>3.5714285714285712E-2</v>
      </c>
      <c r="Y115" s="61">
        <f t="array" ref="Y115">INDEX($AQ$11:$AR$66,MATCH($C115&amp;$G115,$AO$11:$AO$66&amp;$AP$11:$AP$66,0),COUNTIF($AQ$10:$AR$10,"&lt;"&amp;Z115)+1)</f>
        <v>2.9999999999999997E-4</v>
      </c>
      <c r="Z115" s="61">
        <f t="shared" si="26"/>
        <v>1</v>
      </c>
      <c r="AA115" s="61">
        <f t="array" ref="AA115">INDEX($AT$11:$AV$66,MATCH($C115&amp;$G115,$AO$11:$AO$66&amp;$AP$11:$AP$66,0),COUNTIF($AT$10:$AV$10,"&lt;"&amp;Z115)+1)</f>
        <v>5.0000000000000001E-4</v>
      </c>
      <c r="AB115" s="111">
        <f t="shared" si="27"/>
        <v>0.97680289097005968</v>
      </c>
      <c r="AC115" s="121">
        <f t="array" ref="AC115">INDEX($AW$11:$BA$66,MATCH($C115&amp;$G115,$AO$11:$AO$66&amp;$AP$11:$AP$66,0),COUNTIF($AW$10:$BA$10,"&lt;"&amp;Z115)+1)</f>
        <v>2.9999999999999997E-4</v>
      </c>
      <c r="AD115" s="62">
        <v>0.99750000000000005</v>
      </c>
      <c r="AE115" s="61">
        <f t="array" ref="AE115">INDEX($AT$11:$AV$66,MATCH($C115&amp;$G115,$AO$11:$AO$66&amp;$AP$11:$AP$66,0),COUNTIF($AT$10:$AV$10,"&lt;"&amp;AD115)+1)</f>
        <v>5.0000000000000001E-4</v>
      </c>
      <c r="AF115" s="111">
        <f t="shared" si="28"/>
        <v>0.98203526064670654</v>
      </c>
      <c r="AG115" s="121">
        <f t="array" ref="AG115">INDEX($AW$11:$BA$66,MATCH($C115&amp;$G115,$AO$11:$AO$66&amp;$AP$11:$AP$66,0),COUNTIF($AW$10:$BA$10,"&lt;"&amp;AD115)+1)</f>
        <v>2.9999999999999997E-4</v>
      </c>
    </row>
    <row r="116" spans="2:33" ht="12.75" customHeight="1" x14ac:dyDescent="0.3">
      <c r="B116" s="81" t="str">
        <f t="shared" si="16"/>
        <v>1-28 UN</v>
      </c>
      <c r="C116" s="71" t="s">
        <v>592</v>
      </c>
      <c r="D116" s="71"/>
      <c r="E116" s="79" t="s">
        <v>604</v>
      </c>
      <c r="F116" s="82" t="s">
        <v>602</v>
      </c>
      <c r="G116" s="58">
        <v>28</v>
      </c>
      <c r="H116" s="79" t="s">
        <v>519</v>
      </c>
      <c r="I116" s="71" t="s">
        <v>601</v>
      </c>
      <c r="J116" s="71" t="s">
        <v>588</v>
      </c>
      <c r="K116" s="71" t="s">
        <v>600</v>
      </c>
      <c r="L116" s="85">
        <f t="shared" si="31"/>
        <v>25.4</v>
      </c>
      <c r="M116" s="85">
        <f t="shared" si="17"/>
        <v>0.90710000000000002</v>
      </c>
      <c r="N116" s="71">
        <v>60</v>
      </c>
      <c r="O116" s="100">
        <f t="shared" si="18"/>
        <v>25.4</v>
      </c>
      <c r="P116" s="85">
        <f t="shared" si="19"/>
        <v>12.7</v>
      </c>
      <c r="Q116" s="58">
        <f t="shared" si="20"/>
        <v>0</v>
      </c>
      <c r="R116" s="100">
        <f t="shared" si="21"/>
        <v>24.8108</v>
      </c>
      <c r="S116" s="85">
        <f t="shared" si="22"/>
        <v>7.6</v>
      </c>
      <c r="T116" s="58">
        <f t="shared" si="23"/>
        <v>0</v>
      </c>
      <c r="U116" s="58">
        <f t="shared" si="24"/>
        <v>7.6</v>
      </c>
      <c r="V116" s="58">
        <f t="array" ref="V116">INDEX(AS$11:AS$66,MATCH(C116&amp;G116,AO$11:AO$66&amp;AP$11:AP$66,0),0)</f>
        <v>15</v>
      </c>
      <c r="X116" s="120">
        <f t="shared" si="25"/>
        <v>3.5714285714285712E-2</v>
      </c>
      <c r="Y116" s="61">
        <f t="array" ref="Y116">INDEX($AQ$11:$AR$66,MATCH($C116&amp;$G116,$AO$11:$AO$66&amp;$AP$11:$AP$66,0),COUNTIF($AQ$10:$AR$10,"&lt;"&amp;Z116)+1)</f>
        <v>2.9999999999999997E-4</v>
      </c>
      <c r="Z116" s="61">
        <f t="shared" si="26"/>
        <v>1</v>
      </c>
      <c r="AA116" s="61">
        <f t="array" ref="AA116">INDEX($AT$11:$AV$66,MATCH($C116&amp;$G116,$AO$11:$AO$66&amp;$AP$11:$AP$66,0),COUNTIF($AT$10:$AV$10,"&lt;"&amp;Z116)+1)</f>
        <v>5.0000000000000001E-4</v>
      </c>
      <c r="AB116" s="111">
        <f t="shared" si="27"/>
        <v>0.97680289097005968</v>
      </c>
      <c r="AC116" s="121">
        <f t="array" ref="AC116">INDEX($AW$11:$BA$66,MATCH($C116&amp;$G116,$AO$11:$AO$66&amp;$AP$11:$AP$66,0),COUNTIF($AW$10:$BA$10,"&lt;"&amp;Z116)+1)</f>
        <v>2.9999999999999997E-4</v>
      </c>
      <c r="AD116" s="62">
        <v>0.99619999999999997</v>
      </c>
      <c r="AE116" s="61">
        <f t="array" ref="AE116">INDEX($AT$11:$AV$66,MATCH($C116&amp;$G116,$AO$11:$AO$66&amp;$AP$11:$AP$66,0),COUNTIF($AT$10:$AV$10,"&lt;"&amp;AD116)+1)</f>
        <v>5.0000000000000001E-4</v>
      </c>
      <c r="AF116" s="111">
        <f t="shared" si="28"/>
        <v>0.98073526064670646</v>
      </c>
      <c r="AG116" s="121">
        <f t="array" ref="AG116">INDEX($AW$11:$BA$66,MATCH($C116&amp;$G116,$AO$11:$AO$66&amp;$AP$11:$AP$66,0),COUNTIF($AW$10:$BA$10,"&lt;"&amp;AD116)+1)</f>
        <v>2.9999999999999997E-4</v>
      </c>
    </row>
    <row r="117" spans="2:33" ht="12.75" customHeight="1" x14ac:dyDescent="0.3">
      <c r="B117" s="81" t="str">
        <f t="shared" si="16"/>
        <v>1-32 UN</v>
      </c>
      <c r="C117" s="71" t="s">
        <v>592</v>
      </c>
      <c r="D117" s="71"/>
      <c r="E117" s="79" t="s">
        <v>604</v>
      </c>
      <c r="F117" s="82" t="s">
        <v>602</v>
      </c>
      <c r="G117" s="58">
        <v>32</v>
      </c>
      <c r="H117" s="79" t="s">
        <v>519</v>
      </c>
      <c r="I117" s="71" t="s">
        <v>599</v>
      </c>
      <c r="J117" s="71" t="s">
        <v>588</v>
      </c>
      <c r="K117" s="71" t="s">
        <v>600</v>
      </c>
      <c r="L117" s="85">
        <f t="shared" si="31"/>
        <v>25.4</v>
      </c>
      <c r="M117" s="85">
        <f t="shared" si="17"/>
        <v>0.79379999999999995</v>
      </c>
      <c r="N117" s="71">
        <v>60</v>
      </c>
      <c r="O117" s="100">
        <f t="shared" si="18"/>
        <v>25.4</v>
      </c>
      <c r="P117" s="85">
        <f t="shared" si="19"/>
        <v>12.7</v>
      </c>
      <c r="Q117" s="58">
        <f t="shared" si="20"/>
        <v>0</v>
      </c>
      <c r="R117" s="100">
        <f t="shared" si="21"/>
        <v>24.884399999999999</v>
      </c>
      <c r="S117" s="85">
        <f t="shared" si="22"/>
        <v>7.6</v>
      </c>
      <c r="T117" s="58">
        <f t="shared" si="23"/>
        <v>0</v>
      </c>
      <c r="U117" s="58">
        <f t="shared" si="24"/>
        <v>7.6</v>
      </c>
      <c r="V117" s="58">
        <f t="array" ref="V117">INDEX(AS$11:AS$66,MATCH(C117&amp;G117,AO$11:AO$66&amp;AP$11:AP$66,0),0)</f>
        <v>15</v>
      </c>
      <c r="X117" s="120">
        <f t="shared" si="25"/>
        <v>3.125E-2</v>
      </c>
      <c r="Y117" s="61">
        <f t="array" ref="Y117">INDEX($AQ$11:$AR$66,MATCH($C117&amp;$G117,$AO$11:$AO$66&amp;$AP$11:$AP$66,0),COUNTIF($AQ$10:$AR$10,"&lt;"&amp;Z117)+1)</f>
        <v>2.9999999999999997E-4</v>
      </c>
      <c r="Z117" s="61">
        <f t="shared" si="26"/>
        <v>1</v>
      </c>
      <c r="AA117" s="61">
        <f t="array" ref="AA117">INDEX($AT$11:$AV$66,MATCH($C117&amp;$G117,$AO$11:$AO$66&amp;$AP$11:$AP$66,0),COUNTIF($AT$10:$AV$10,"&lt;"&amp;Z117)+1)</f>
        <v>5.0000000000000001E-4</v>
      </c>
      <c r="AB117" s="111">
        <f t="shared" si="27"/>
        <v>0.97970252959880222</v>
      </c>
      <c r="AC117" s="121">
        <f t="array" ref="AC117">INDEX($AW$11:$BA$66,MATCH($C117&amp;$G117,$AO$11:$AO$66&amp;$AP$11:$AP$66,0),COUNTIF($AW$10:$BA$10,"&lt;"&amp;Z117)+1)</f>
        <v>2.9999999999999997E-4</v>
      </c>
      <c r="AD117" s="62">
        <v>0.99809999999999999</v>
      </c>
      <c r="AE117" s="61">
        <f t="array" ref="AE117">INDEX($AT$11:$AV$66,MATCH($C117&amp;$G117,$AO$11:$AO$66&amp;$AP$11:$AP$66,0),COUNTIF($AT$10:$AV$10,"&lt;"&amp;AD117)+1)</f>
        <v>5.0000000000000001E-4</v>
      </c>
      <c r="AF117" s="111">
        <f t="shared" si="28"/>
        <v>0.9845683530658681</v>
      </c>
      <c r="AG117" s="121">
        <f t="array" ref="AG117">INDEX($AW$11:$BA$66,MATCH($C117&amp;$G117,$AO$11:$AO$66&amp;$AP$11:$AP$66,0),COUNTIF($AW$10:$BA$10,"&lt;"&amp;AD117)+1)</f>
        <v>2.9999999999999997E-4</v>
      </c>
    </row>
    <row r="118" spans="2:33" ht="12.75" customHeight="1" x14ac:dyDescent="0.3">
      <c r="B118" s="81" t="str">
        <f t="shared" si="16"/>
        <v>1-32 UN</v>
      </c>
      <c r="C118" s="71" t="s">
        <v>592</v>
      </c>
      <c r="D118" s="71"/>
      <c r="E118" s="79" t="s">
        <v>604</v>
      </c>
      <c r="F118" s="82" t="s">
        <v>602</v>
      </c>
      <c r="G118" s="58">
        <v>32</v>
      </c>
      <c r="H118" s="79" t="s">
        <v>519</v>
      </c>
      <c r="I118" s="71" t="s">
        <v>601</v>
      </c>
      <c r="J118" s="71" t="s">
        <v>588</v>
      </c>
      <c r="K118" s="71" t="s">
        <v>600</v>
      </c>
      <c r="L118" s="85">
        <f t="shared" si="31"/>
        <v>25.4</v>
      </c>
      <c r="M118" s="85">
        <f t="shared" si="17"/>
        <v>0.79379999999999995</v>
      </c>
      <c r="N118" s="71">
        <v>60</v>
      </c>
      <c r="O118" s="100">
        <f t="shared" si="18"/>
        <v>25.4</v>
      </c>
      <c r="P118" s="85">
        <f t="shared" si="19"/>
        <v>12.7</v>
      </c>
      <c r="Q118" s="58">
        <f t="shared" si="20"/>
        <v>0</v>
      </c>
      <c r="R118" s="100">
        <f t="shared" si="21"/>
        <v>24.884399999999999</v>
      </c>
      <c r="S118" s="85">
        <f t="shared" si="22"/>
        <v>7.6</v>
      </c>
      <c r="T118" s="58">
        <f t="shared" si="23"/>
        <v>0</v>
      </c>
      <c r="U118" s="58">
        <f t="shared" si="24"/>
        <v>7.6</v>
      </c>
      <c r="V118" s="58">
        <f t="array" ref="V118">INDEX(AS$11:AS$66,MATCH(C118&amp;G118,AO$11:AO$66&amp;AP$11:AP$66,0),0)</f>
        <v>15</v>
      </c>
      <c r="X118" s="120">
        <f t="shared" si="25"/>
        <v>3.125E-2</v>
      </c>
      <c r="Y118" s="61">
        <f t="array" ref="Y118">INDEX($AQ$11:$AR$66,MATCH($C118&amp;$G118,$AO$11:$AO$66&amp;$AP$11:$AP$66,0),COUNTIF($AQ$10:$AR$10,"&lt;"&amp;Z118)+1)</f>
        <v>2.9999999999999997E-4</v>
      </c>
      <c r="Z118" s="61">
        <f t="shared" si="26"/>
        <v>1</v>
      </c>
      <c r="AA118" s="61">
        <f t="array" ref="AA118">INDEX($AT$11:$AV$66,MATCH($C118&amp;$G118,$AO$11:$AO$66&amp;$AP$11:$AP$66,0),COUNTIF($AT$10:$AV$10,"&lt;"&amp;Z118)+1)</f>
        <v>5.0000000000000001E-4</v>
      </c>
      <c r="AB118" s="111">
        <f t="shared" si="27"/>
        <v>0.97970252959880222</v>
      </c>
      <c r="AC118" s="121">
        <f t="array" ref="AC118">INDEX($AW$11:$BA$66,MATCH($C118&amp;$G118,$AO$11:$AO$66&amp;$AP$11:$AP$66,0),COUNTIF($AW$10:$BA$10,"&lt;"&amp;Z118)+1)</f>
        <v>2.9999999999999997E-4</v>
      </c>
      <c r="AD118" s="62">
        <v>0.99690000000000001</v>
      </c>
      <c r="AE118" s="61">
        <f t="array" ref="AE118">INDEX($AT$11:$AV$66,MATCH($C118&amp;$G118,$AO$11:$AO$66&amp;$AP$11:$AP$66,0),COUNTIF($AT$10:$AV$10,"&lt;"&amp;AD118)+1)</f>
        <v>5.0000000000000001E-4</v>
      </c>
      <c r="AF118" s="111">
        <f t="shared" si="28"/>
        <v>0.98336835306586812</v>
      </c>
      <c r="AG118" s="121">
        <f t="array" ref="AG118">INDEX($AW$11:$BA$66,MATCH($C118&amp;$G118,$AO$11:$AO$66&amp;$AP$11:$AP$66,0),COUNTIF($AW$10:$BA$10,"&lt;"&amp;AD118)+1)</f>
        <v>2.9999999999999997E-4</v>
      </c>
    </row>
    <row r="119" spans="2:33" ht="12.75" customHeight="1" x14ac:dyDescent="0.3">
      <c r="B119" s="81" t="str">
        <f t="shared" si="16"/>
        <v>1 1/16-8 UN</v>
      </c>
      <c r="C119" s="71" t="s">
        <v>592</v>
      </c>
      <c r="D119" s="71"/>
      <c r="E119" s="79" t="s">
        <v>604</v>
      </c>
      <c r="F119" s="82" t="s">
        <v>605</v>
      </c>
      <c r="G119" s="58">
        <v>8</v>
      </c>
      <c r="H119" s="79" t="s">
        <v>519</v>
      </c>
      <c r="I119" s="71" t="s">
        <v>599</v>
      </c>
      <c r="J119" s="71" t="s">
        <v>588</v>
      </c>
      <c r="K119" s="71" t="s">
        <v>600</v>
      </c>
      <c r="L119" s="85">
        <f t="shared" si="31"/>
        <v>26.987500000000001</v>
      </c>
      <c r="M119" s="85">
        <f t="shared" si="17"/>
        <v>3.1749999999999998</v>
      </c>
      <c r="N119" s="71">
        <v>60</v>
      </c>
      <c r="O119" s="100">
        <f t="shared" si="18"/>
        <v>26.987500000000001</v>
      </c>
      <c r="P119" s="85">
        <f t="shared" si="19"/>
        <v>17.8</v>
      </c>
      <c r="Q119" s="58">
        <f t="shared" si="20"/>
        <v>0</v>
      </c>
      <c r="R119" s="100">
        <f t="shared" si="21"/>
        <v>24.9253</v>
      </c>
      <c r="S119" s="85">
        <f t="shared" si="22"/>
        <v>10.199999999999999</v>
      </c>
      <c r="T119" s="58">
        <f t="shared" si="23"/>
        <v>0</v>
      </c>
      <c r="U119" s="58">
        <f t="shared" si="24"/>
        <v>10.199999999999999</v>
      </c>
      <c r="V119" s="58">
        <f t="array" ref="V119">INDEX(AS$11:AS$66,MATCH(C119&amp;G119,AO$11:AO$66&amp;AP$11:AP$66,0),0)</f>
        <v>5</v>
      </c>
      <c r="X119" s="120">
        <f t="shared" si="25"/>
        <v>0.125</v>
      </c>
      <c r="Y119" s="61">
        <f t="array" ref="Y119">INDEX($AQ$11:$AR$66,MATCH($C119&amp;$G119,$AO$11:$AO$66&amp;$AP$11:$AP$66,0),COUNTIF($AQ$10:$AR$10,"&lt;"&amp;Z119)+1)</f>
        <v>4.0000000000000002E-4</v>
      </c>
      <c r="Z119" s="61">
        <f t="shared" si="26"/>
        <v>1.0625</v>
      </c>
      <c r="AA119" s="61">
        <f t="array" ref="AA119">INDEX($AT$11:$AV$66,MATCH($C119&amp;$G119,$AO$11:$AO$66&amp;$AP$11:$AP$66,0),COUNTIF($AT$10:$AV$10,"&lt;"&amp;Z119)+1)</f>
        <v>6.9999999999999999E-4</v>
      </c>
      <c r="AB119" s="111">
        <f t="shared" si="27"/>
        <v>0.98131011839520887</v>
      </c>
      <c r="AC119" s="121">
        <f t="array" ref="AC119">INDEX($AW$11:$BA$66,MATCH($C119&amp;$G119,$AO$11:$AO$66&amp;$AP$11:$AP$66,0),COUNTIF($AW$10:$BA$10,"&lt;"&amp;Z119)+1)</f>
        <v>4.0000000000000002E-4</v>
      </c>
      <c r="AD119" s="62">
        <v>1.0443</v>
      </c>
      <c r="AE119" s="61">
        <f t="array" ref="AE119">INDEX($AT$11:$AV$66,MATCH($C119&amp;$G119,$AO$11:$AO$66&amp;$AP$11:$AP$66,0),COUNTIF($AT$10:$AV$10,"&lt;"&amp;AD119)+1)</f>
        <v>6.9999999999999999E-4</v>
      </c>
      <c r="AF119" s="111">
        <f t="shared" si="28"/>
        <v>0.99017341226347266</v>
      </c>
      <c r="AG119" s="121">
        <f t="array" ref="AG119">INDEX($AW$11:$BA$66,MATCH($C119&amp;$G119,$AO$11:$AO$66&amp;$AP$11:$AP$66,0),COUNTIF($AW$10:$BA$10,"&lt;"&amp;AD119)+1)</f>
        <v>4.0000000000000002E-4</v>
      </c>
    </row>
    <row r="120" spans="2:33" ht="12.75" customHeight="1" x14ac:dyDescent="0.3">
      <c r="B120" s="81" t="str">
        <f t="shared" si="16"/>
        <v>1 1/16-8 UN</v>
      </c>
      <c r="C120" s="71" t="s">
        <v>592</v>
      </c>
      <c r="D120" s="71"/>
      <c r="E120" s="79" t="s">
        <v>604</v>
      </c>
      <c r="F120" s="82" t="s">
        <v>605</v>
      </c>
      <c r="G120" s="58">
        <v>8</v>
      </c>
      <c r="H120" s="79" t="s">
        <v>519</v>
      </c>
      <c r="I120" s="71" t="s">
        <v>601</v>
      </c>
      <c r="J120" s="71" t="s">
        <v>588</v>
      </c>
      <c r="K120" s="71" t="s">
        <v>600</v>
      </c>
      <c r="L120" s="85">
        <f t="shared" si="31"/>
        <v>26.987500000000001</v>
      </c>
      <c r="M120" s="85">
        <f t="shared" si="17"/>
        <v>3.1749999999999998</v>
      </c>
      <c r="N120" s="71">
        <v>60</v>
      </c>
      <c r="O120" s="100">
        <f t="shared" si="18"/>
        <v>26.987500000000001</v>
      </c>
      <c r="P120" s="85">
        <f t="shared" si="19"/>
        <v>17.8</v>
      </c>
      <c r="Q120" s="58">
        <f t="shared" si="20"/>
        <v>0</v>
      </c>
      <c r="R120" s="100">
        <f t="shared" si="21"/>
        <v>24.9253</v>
      </c>
      <c r="S120" s="85">
        <f t="shared" si="22"/>
        <v>10.199999999999999</v>
      </c>
      <c r="T120" s="58">
        <f t="shared" si="23"/>
        <v>0</v>
      </c>
      <c r="U120" s="58">
        <f t="shared" si="24"/>
        <v>10.199999999999999</v>
      </c>
      <c r="V120" s="58">
        <f t="array" ref="V120">INDEX(AS$11:AS$66,MATCH(C120&amp;G120,AO$11:AO$66&amp;AP$11:AP$66,0),0)</f>
        <v>5</v>
      </c>
      <c r="X120" s="120">
        <f t="shared" si="25"/>
        <v>0.125</v>
      </c>
      <c r="Y120" s="61">
        <f t="array" ref="Y120">INDEX($AQ$11:$AR$66,MATCH($C120&amp;$G120,$AO$11:$AO$66&amp;$AP$11:$AP$66,0),COUNTIF($AQ$10:$AR$10,"&lt;"&amp;Z120)+1)</f>
        <v>4.0000000000000002E-4</v>
      </c>
      <c r="Z120" s="61">
        <f t="shared" si="26"/>
        <v>1.0625</v>
      </c>
      <c r="AA120" s="61">
        <f t="array" ref="AA120">INDEX($AT$11:$AV$66,MATCH($C120&amp;$G120,$AO$11:$AO$66&amp;$AP$11:$AP$66,0),COUNTIF($AT$10:$AV$10,"&lt;"&amp;Z120)+1)</f>
        <v>6.9999999999999999E-4</v>
      </c>
      <c r="AB120" s="111">
        <f t="shared" si="27"/>
        <v>0.98131011839520887</v>
      </c>
      <c r="AC120" s="121">
        <f t="array" ref="AC120">INDEX($AW$11:$BA$66,MATCH($C120&amp;$G120,$AO$11:$AO$66&amp;$AP$11:$AP$66,0),COUNTIF($AW$10:$BA$10,"&lt;"&amp;Z120)+1)</f>
        <v>4.0000000000000002E-4</v>
      </c>
      <c r="AD120" s="62">
        <v>1.0421</v>
      </c>
      <c r="AE120" s="61">
        <f t="array" ref="AE120">INDEX($AT$11:$AV$66,MATCH($C120&amp;$G120,$AO$11:$AO$66&amp;$AP$11:$AP$66,0),COUNTIF($AT$10:$AV$10,"&lt;"&amp;AD120)+1)</f>
        <v>6.9999999999999999E-4</v>
      </c>
      <c r="AF120" s="111">
        <f t="shared" si="28"/>
        <v>0.98797341226347268</v>
      </c>
      <c r="AG120" s="121">
        <f t="array" ref="AG120">INDEX($AW$11:$BA$66,MATCH($C120&amp;$G120,$AO$11:$AO$66&amp;$AP$11:$AP$66,0),COUNTIF($AW$10:$BA$10,"&lt;"&amp;AD120)+1)</f>
        <v>4.0000000000000002E-4</v>
      </c>
    </row>
    <row r="121" spans="2:33" ht="12.75" customHeight="1" x14ac:dyDescent="0.3">
      <c r="B121" s="81" t="str">
        <f t="shared" si="16"/>
        <v>1 1/16-12 UN</v>
      </c>
      <c r="C121" s="71" t="s">
        <v>592</v>
      </c>
      <c r="D121" s="71"/>
      <c r="E121" s="79" t="s">
        <v>604</v>
      </c>
      <c r="F121" s="82" t="s">
        <v>605</v>
      </c>
      <c r="G121" s="58">
        <v>12</v>
      </c>
      <c r="H121" s="79" t="s">
        <v>519</v>
      </c>
      <c r="I121" s="71" t="s">
        <v>599</v>
      </c>
      <c r="J121" s="71" t="s">
        <v>588</v>
      </c>
      <c r="K121" s="71" t="s">
        <v>600</v>
      </c>
      <c r="L121" s="85">
        <f t="shared" si="31"/>
        <v>26.987500000000001</v>
      </c>
      <c r="M121" s="85">
        <f t="shared" si="17"/>
        <v>2.1166999999999998</v>
      </c>
      <c r="N121" s="71">
        <v>60</v>
      </c>
      <c r="O121" s="100">
        <f t="shared" si="18"/>
        <v>26.987500000000001</v>
      </c>
      <c r="P121" s="85">
        <f t="shared" si="19"/>
        <v>15.2</v>
      </c>
      <c r="Q121" s="58">
        <f t="shared" si="20"/>
        <v>0</v>
      </c>
      <c r="R121" s="100">
        <f t="shared" si="21"/>
        <v>25.6127</v>
      </c>
      <c r="S121" s="85">
        <f t="shared" si="22"/>
        <v>7.6</v>
      </c>
      <c r="T121" s="58">
        <f t="shared" si="23"/>
        <v>0</v>
      </c>
      <c r="U121" s="58">
        <f t="shared" si="24"/>
        <v>7.6</v>
      </c>
      <c r="V121" s="58">
        <f t="array" ref="V121">INDEX(AS$11:AS$66,MATCH(C121&amp;G121,AO$11:AO$66&amp;AP$11:AP$66,0),0)</f>
        <v>10</v>
      </c>
      <c r="X121" s="120">
        <f t="shared" si="25"/>
        <v>8.3333333333333329E-2</v>
      </c>
      <c r="Y121" s="61">
        <f t="array" ref="Y121">INDEX($AQ$11:$AR$66,MATCH($C121&amp;$G121,$AO$11:$AO$66&amp;$AP$11:$AP$66,0),COUNTIF($AQ$10:$AR$10,"&lt;"&amp;Z121)+1)</f>
        <v>2.9999999999999997E-4</v>
      </c>
      <c r="Z121" s="61">
        <f t="shared" si="26"/>
        <v>1.0625</v>
      </c>
      <c r="AA121" s="61">
        <f t="array" ref="AA121">INDEX($AT$11:$AV$66,MATCH($C121&amp;$G121,$AO$11:$AO$66&amp;$AP$11:$AP$66,0),COUNTIF($AT$10:$AV$10,"&lt;"&amp;Z121)+1)</f>
        <v>5.9999999999999995E-4</v>
      </c>
      <c r="AB121" s="111">
        <f t="shared" si="27"/>
        <v>1.0083734122634727</v>
      </c>
      <c r="AC121" s="121">
        <f t="array" ref="AC121">INDEX($AW$11:$BA$66,MATCH($C121&amp;$G121,$AO$11:$AO$66&amp;$AP$11:$AP$66,0),COUNTIF($AW$10:$BA$10,"&lt;"&amp;Z121)+1)</f>
        <v>2.9999999999999997E-4</v>
      </c>
      <c r="AD121" s="62">
        <v>1.0519000000000001</v>
      </c>
      <c r="AE121" s="61">
        <f t="array" ref="AE121">INDEX($AT$11:$AV$66,MATCH($C121&amp;$G121,$AO$11:$AO$66&amp;$AP$11:$AP$66,0),COUNTIF($AT$10:$AV$10,"&lt;"&amp;AD121)+1)</f>
        <v>5.9999999999999995E-4</v>
      </c>
      <c r="AF121" s="111">
        <f t="shared" si="28"/>
        <v>1.0158156081756484</v>
      </c>
      <c r="AG121" s="121">
        <f t="array" ref="AG121">INDEX($AW$11:$BA$66,MATCH($C121&amp;$G121,$AO$11:$AO$66&amp;$AP$11:$AP$66,0),COUNTIF($AW$10:$BA$10,"&lt;"&amp;AD121)+1)</f>
        <v>2.9999999999999997E-4</v>
      </c>
    </row>
    <row r="122" spans="2:33" ht="12.75" customHeight="1" x14ac:dyDescent="0.3">
      <c r="B122" s="81" t="str">
        <f t="shared" si="16"/>
        <v>1 1/16-12 UN</v>
      </c>
      <c r="C122" s="71" t="s">
        <v>592</v>
      </c>
      <c r="D122" s="71"/>
      <c r="E122" s="79" t="s">
        <v>604</v>
      </c>
      <c r="F122" s="82" t="s">
        <v>605</v>
      </c>
      <c r="G122" s="58">
        <v>12</v>
      </c>
      <c r="H122" s="79" t="s">
        <v>519</v>
      </c>
      <c r="I122" s="71" t="s">
        <v>601</v>
      </c>
      <c r="J122" s="71" t="s">
        <v>588</v>
      </c>
      <c r="K122" s="71" t="s">
        <v>600</v>
      </c>
      <c r="L122" s="85">
        <f t="shared" si="31"/>
        <v>26.987500000000001</v>
      </c>
      <c r="M122" s="85">
        <f t="shared" si="17"/>
        <v>2.1166999999999998</v>
      </c>
      <c r="N122" s="71">
        <v>60</v>
      </c>
      <c r="O122" s="100">
        <f t="shared" si="18"/>
        <v>26.987500000000001</v>
      </c>
      <c r="P122" s="85">
        <f t="shared" si="19"/>
        <v>15.2</v>
      </c>
      <c r="Q122" s="58">
        <f t="shared" si="20"/>
        <v>0</v>
      </c>
      <c r="R122" s="100">
        <f t="shared" si="21"/>
        <v>25.6127</v>
      </c>
      <c r="S122" s="85">
        <f t="shared" si="22"/>
        <v>7.6</v>
      </c>
      <c r="T122" s="58">
        <f t="shared" si="23"/>
        <v>0</v>
      </c>
      <c r="U122" s="58">
        <f t="shared" si="24"/>
        <v>7.6</v>
      </c>
      <c r="V122" s="58">
        <f t="array" ref="V122">INDEX(AS$11:AS$66,MATCH(C122&amp;G122,AO$11:AO$66&amp;AP$11:AP$66,0),0)</f>
        <v>10</v>
      </c>
      <c r="X122" s="120">
        <f t="shared" si="25"/>
        <v>8.3333333333333329E-2</v>
      </c>
      <c r="Y122" s="61">
        <f t="array" ref="Y122">INDEX($AQ$11:$AR$66,MATCH($C122&amp;$G122,$AO$11:$AO$66&amp;$AP$11:$AP$66,0),COUNTIF($AQ$10:$AR$10,"&lt;"&amp;Z122)+1)</f>
        <v>2.9999999999999997E-4</v>
      </c>
      <c r="Z122" s="61">
        <f t="shared" si="26"/>
        <v>1.0625</v>
      </c>
      <c r="AA122" s="61">
        <f t="array" ref="AA122">INDEX($AT$11:$AV$66,MATCH($C122&amp;$G122,$AO$11:$AO$66&amp;$AP$11:$AP$66,0),COUNTIF($AT$10:$AV$10,"&lt;"&amp;Z122)+1)</f>
        <v>5.9999999999999995E-4</v>
      </c>
      <c r="AB122" s="111">
        <f t="shared" si="27"/>
        <v>1.0083734122634727</v>
      </c>
      <c r="AC122" s="121">
        <f t="array" ref="AC122">INDEX($AW$11:$BA$66,MATCH($C122&amp;$G122,$AO$11:$AO$66&amp;$AP$11:$AP$66,0),COUNTIF($AW$10:$BA$10,"&lt;"&amp;Z122)+1)</f>
        <v>2.9999999999999997E-4</v>
      </c>
      <c r="AD122" s="62">
        <v>1.05</v>
      </c>
      <c r="AE122" s="61">
        <f t="array" ref="AE122">INDEX($AT$11:$AV$66,MATCH($C122&amp;$G122,$AO$11:$AO$66&amp;$AP$11:$AP$66,0),COUNTIF($AT$10:$AV$10,"&lt;"&amp;AD122)+1)</f>
        <v>5.9999999999999995E-4</v>
      </c>
      <c r="AF122" s="111">
        <f t="shared" si="28"/>
        <v>1.0139156081756484</v>
      </c>
      <c r="AG122" s="121">
        <f t="array" ref="AG122">INDEX($AW$11:$BA$66,MATCH($C122&amp;$G122,$AO$11:$AO$66&amp;$AP$11:$AP$66,0),COUNTIF($AW$10:$BA$10,"&lt;"&amp;AD122)+1)</f>
        <v>2.9999999999999997E-4</v>
      </c>
    </row>
    <row r="123" spans="2:33" ht="12.75" customHeight="1" x14ac:dyDescent="0.3">
      <c r="B123" s="81" t="str">
        <f t="shared" si="16"/>
        <v>1 1/16-16 UN</v>
      </c>
      <c r="C123" s="71" t="s">
        <v>592</v>
      </c>
      <c r="D123" s="71"/>
      <c r="E123" s="79" t="s">
        <v>604</v>
      </c>
      <c r="F123" s="82" t="s">
        <v>605</v>
      </c>
      <c r="G123" s="58">
        <v>16</v>
      </c>
      <c r="H123" s="79" t="s">
        <v>519</v>
      </c>
      <c r="I123" s="71" t="s">
        <v>599</v>
      </c>
      <c r="J123" s="71" t="s">
        <v>588</v>
      </c>
      <c r="K123" s="71" t="s">
        <v>600</v>
      </c>
      <c r="L123" s="85">
        <f t="shared" si="31"/>
        <v>26.987500000000001</v>
      </c>
      <c r="M123" s="85">
        <f t="shared" si="17"/>
        <v>1.5874999999999999</v>
      </c>
      <c r="N123" s="71">
        <v>60</v>
      </c>
      <c r="O123" s="100">
        <f t="shared" si="18"/>
        <v>26.987500000000001</v>
      </c>
      <c r="P123" s="85">
        <f t="shared" si="19"/>
        <v>15.2</v>
      </c>
      <c r="Q123" s="58">
        <f t="shared" si="20"/>
        <v>0</v>
      </c>
      <c r="R123" s="100">
        <f t="shared" si="21"/>
        <v>25.956399999999999</v>
      </c>
      <c r="S123" s="85">
        <f t="shared" si="22"/>
        <v>7.6</v>
      </c>
      <c r="T123" s="58">
        <f t="shared" si="23"/>
        <v>0</v>
      </c>
      <c r="U123" s="58">
        <f t="shared" si="24"/>
        <v>7.6</v>
      </c>
      <c r="V123" s="58">
        <f t="array" ref="V123">INDEX(AS$11:AS$66,MATCH(C123&amp;G123,AO$11:AO$66&amp;AP$11:AP$66,0),0)</f>
        <v>10</v>
      </c>
      <c r="X123" s="120">
        <f t="shared" si="25"/>
        <v>6.25E-2</v>
      </c>
      <c r="Y123" s="61">
        <f t="array" ref="Y123">INDEX($AQ$11:$AR$66,MATCH($C123&amp;$G123,$AO$11:$AO$66&amp;$AP$11:$AP$66,0),COUNTIF($AQ$10:$AR$10,"&lt;"&amp;Z123)+1)</f>
        <v>2.9999999999999997E-4</v>
      </c>
      <c r="Z123" s="61">
        <f t="shared" si="26"/>
        <v>1.0625</v>
      </c>
      <c r="AA123" s="61">
        <f t="array" ref="AA123">INDEX($AT$11:$AV$66,MATCH($C123&amp;$G123,$AO$11:$AO$66&amp;$AP$11:$AP$66,0),COUNTIF($AT$10:$AV$10,"&lt;"&amp;Z123)+1)</f>
        <v>5.9999999999999995E-4</v>
      </c>
      <c r="AB123" s="111">
        <f t="shared" si="27"/>
        <v>1.0219050591976044</v>
      </c>
      <c r="AC123" s="121">
        <f t="array" ref="AC123">INDEX($AW$11:$BA$66,MATCH($C123&amp;$G123,$AO$11:$AO$66&amp;$AP$11:$AP$66,0),COUNTIF($AW$10:$BA$10,"&lt;"&amp;Z123)+1)</f>
        <v>2.9999999999999997E-4</v>
      </c>
      <c r="AD123" s="62">
        <v>1.0555000000000001</v>
      </c>
      <c r="AE123" s="61">
        <f t="array" ref="AE123">INDEX($AT$11:$AV$66,MATCH($C123&amp;$G123,$AO$11:$AO$66&amp;$AP$11:$AP$66,0),COUNTIF($AT$10:$AV$10,"&lt;"&amp;AD123)+1)</f>
        <v>5.9999999999999995E-4</v>
      </c>
      <c r="AF123" s="111">
        <f t="shared" si="28"/>
        <v>1.0284367061317363</v>
      </c>
      <c r="AG123" s="121">
        <f t="array" ref="AG123">INDEX($AW$11:$BA$66,MATCH($C123&amp;$G123,$AO$11:$AO$66&amp;$AP$11:$AP$66,0),COUNTIF($AW$10:$BA$10,"&lt;"&amp;AD123)+1)</f>
        <v>2.9999999999999997E-4</v>
      </c>
    </row>
    <row r="124" spans="2:33" ht="12.75" customHeight="1" x14ac:dyDescent="0.3">
      <c r="B124" s="81" t="str">
        <f t="shared" si="16"/>
        <v>1 1/16-16 UN</v>
      </c>
      <c r="C124" s="71" t="s">
        <v>592</v>
      </c>
      <c r="D124" s="71"/>
      <c r="E124" s="79" t="s">
        <v>604</v>
      </c>
      <c r="F124" s="82" t="s">
        <v>605</v>
      </c>
      <c r="G124" s="58">
        <v>16</v>
      </c>
      <c r="H124" s="79" t="s">
        <v>519</v>
      </c>
      <c r="I124" s="71" t="s">
        <v>601</v>
      </c>
      <c r="J124" s="71" t="s">
        <v>588</v>
      </c>
      <c r="K124" s="71" t="s">
        <v>600</v>
      </c>
      <c r="L124" s="85">
        <f t="shared" si="31"/>
        <v>26.987500000000001</v>
      </c>
      <c r="M124" s="85">
        <f t="shared" si="17"/>
        <v>1.5874999999999999</v>
      </c>
      <c r="N124" s="71">
        <v>60</v>
      </c>
      <c r="O124" s="100">
        <f t="shared" si="18"/>
        <v>26.987500000000001</v>
      </c>
      <c r="P124" s="85">
        <f t="shared" si="19"/>
        <v>15.2</v>
      </c>
      <c r="Q124" s="58">
        <f t="shared" si="20"/>
        <v>0</v>
      </c>
      <c r="R124" s="100">
        <f t="shared" si="21"/>
        <v>25.956399999999999</v>
      </c>
      <c r="S124" s="85">
        <f t="shared" si="22"/>
        <v>7.6</v>
      </c>
      <c r="T124" s="58">
        <f t="shared" si="23"/>
        <v>0</v>
      </c>
      <c r="U124" s="58">
        <f t="shared" si="24"/>
        <v>7.6</v>
      </c>
      <c r="V124" s="58">
        <f t="array" ref="V124">INDEX(AS$11:AS$66,MATCH(C124&amp;G124,AO$11:AO$66&amp;AP$11:AP$66,0),0)</f>
        <v>10</v>
      </c>
      <c r="X124" s="120">
        <f t="shared" si="25"/>
        <v>6.25E-2</v>
      </c>
      <c r="Y124" s="61">
        <f t="array" ref="Y124">INDEX($AQ$11:$AR$66,MATCH($C124&amp;$G124,$AO$11:$AO$66&amp;$AP$11:$AP$66,0),COUNTIF($AQ$10:$AR$10,"&lt;"&amp;Z124)+1)</f>
        <v>2.9999999999999997E-4</v>
      </c>
      <c r="Z124" s="61">
        <f t="shared" si="26"/>
        <v>1.0625</v>
      </c>
      <c r="AA124" s="61">
        <f t="array" ref="AA124">INDEX($AT$11:$AV$66,MATCH($C124&amp;$G124,$AO$11:$AO$66&amp;$AP$11:$AP$66,0),COUNTIF($AT$10:$AV$10,"&lt;"&amp;Z124)+1)</f>
        <v>5.9999999999999995E-4</v>
      </c>
      <c r="AB124" s="111">
        <f t="shared" si="27"/>
        <v>1.0219050591976044</v>
      </c>
      <c r="AC124" s="121">
        <f t="array" ref="AC124">INDEX($AW$11:$BA$66,MATCH($C124&amp;$G124,$AO$11:$AO$66&amp;$AP$11:$AP$66,0),COUNTIF($AW$10:$BA$10,"&lt;"&amp;Z124)+1)</f>
        <v>2.9999999999999997E-4</v>
      </c>
      <c r="AD124" s="62">
        <v>1.0539000000000001</v>
      </c>
      <c r="AE124" s="61">
        <f t="array" ref="AE124">INDEX($AT$11:$AV$66,MATCH($C124&amp;$G124,$AO$11:$AO$66&amp;$AP$11:$AP$66,0),COUNTIF($AT$10:$AV$10,"&lt;"&amp;AD124)+1)</f>
        <v>5.9999999999999995E-4</v>
      </c>
      <c r="AF124" s="111">
        <f t="shared" si="28"/>
        <v>1.0268367061317363</v>
      </c>
      <c r="AG124" s="121">
        <f t="array" ref="AG124">INDEX($AW$11:$BA$66,MATCH($C124&amp;$G124,$AO$11:$AO$66&amp;$AP$11:$AP$66,0),COUNTIF($AW$10:$BA$10,"&lt;"&amp;AD124)+1)</f>
        <v>2.9999999999999997E-4</v>
      </c>
    </row>
    <row r="125" spans="2:33" ht="12.75" customHeight="1" x14ac:dyDescent="0.3">
      <c r="B125" s="81" t="str">
        <f t="shared" si="16"/>
        <v>1 1/16-18 UNEF</v>
      </c>
      <c r="C125" s="71" t="s">
        <v>592</v>
      </c>
      <c r="D125" s="71"/>
      <c r="E125" s="79" t="s">
        <v>603</v>
      </c>
      <c r="F125" s="82" t="s">
        <v>605</v>
      </c>
      <c r="G125" s="58">
        <v>18</v>
      </c>
      <c r="H125" s="79" t="s">
        <v>519</v>
      </c>
      <c r="I125" s="71" t="s">
        <v>599</v>
      </c>
      <c r="J125" s="71" t="s">
        <v>588</v>
      </c>
      <c r="K125" s="71" t="s">
        <v>600</v>
      </c>
      <c r="L125" s="85">
        <f t="shared" si="31"/>
        <v>26.987500000000001</v>
      </c>
      <c r="M125" s="85">
        <f t="shared" si="17"/>
        <v>1.4111</v>
      </c>
      <c r="N125" s="71">
        <v>60</v>
      </c>
      <c r="O125" s="100">
        <f t="shared" si="18"/>
        <v>26.987500000000001</v>
      </c>
      <c r="P125" s="85">
        <f t="shared" si="19"/>
        <v>12.7</v>
      </c>
      <c r="Q125" s="58">
        <f t="shared" si="20"/>
        <v>0</v>
      </c>
      <c r="R125" s="100">
        <f t="shared" si="21"/>
        <v>26.071000000000002</v>
      </c>
      <c r="S125" s="85">
        <f t="shared" si="22"/>
        <v>7.6</v>
      </c>
      <c r="T125" s="58">
        <f t="shared" si="23"/>
        <v>0</v>
      </c>
      <c r="U125" s="58">
        <f t="shared" si="24"/>
        <v>7.6</v>
      </c>
      <c r="V125" s="58">
        <f t="array" ref="V125">INDEX(AS$11:AS$66,MATCH(C125&amp;G125,AO$11:AO$66&amp;AP$11:AP$66,0),0)</f>
        <v>10</v>
      </c>
      <c r="X125" s="120">
        <f t="shared" si="25"/>
        <v>5.5555555555555552E-2</v>
      </c>
      <c r="Y125" s="61">
        <f t="array" ref="Y125">INDEX($AQ$11:$AR$66,MATCH($C125&amp;$G125,$AO$11:$AO$66&amp;$AP$11:$AP$66,0),COUNTIF($AQ$10:$AR$10,"&lt;"&amp;Z125)+1)</f>
        <v>2.9999999999999997E-4</v>
      </c>
      <c r="Z125" s="61">
        <f t="shared" si="26"/>
        <v>1.0625</v>
      </c>
      <c r="AA125" s="61">
        <f t="array" ref="AA125">INDEX($AT$11:$AV$66,MATCH($C125&amp;$G125,$AO$11:$AO$66&amp;$AP$11:$AP$66,0),COUNTIF($AT$10:$AV$10,"&lt;"&amp;Z125)+1)</f>
        <v>5.0000000000000001E-4</v>
      </c>
      <c r="AB125" s="111">
        <f t="shared" si="27"/>
        <v>1.0264156081756484</v>
      </c>
      <c r="AC125" s="121">
        <f t="array" ref="AC125">INDEX($AW$11:$BA$66,MATCH($C125&amp;$G125,$AO$11:$AO$66&amp;$AP$11:$AP$66,0),COUNTIF($AW$10:$BA$10,"&lt;"&amp;Z125)+1)</f>
        <v>2.9999999999999997E-4</v>
      </c>
      <c r="AD125" s="62">
        <v>1.0567</v>
      </c>
      <c r="AE125" s="61">
        <f t="array" ref="AE125">INDEX($AT$11:$AV$66,MATCH($C125&amp;$G125,$AO$11:$AO$66&amp;$AP$11:$AP$66,0),COUNTIF($AT$10:$AV$10,"&lt;"&amp;AD125)+1)</f>
        <v>5.0000000000000001E-4</v>
      </c>
      <c r="AF125" s="111">
        <f t="shared" si="28"/>
        <v>1.0326437387837655</v>
      </c>
      <c r="AG125" s="121">
        <f t="array" ref="AG125">INDEX($AW$11:$BA$66,MATCH($C125&amp;$G125,$AO$11:$AO$66&amp;$AP$11:$AP$66,0),COUNTIF($AW$10:$BA$10,"&lt;"&amp;AD125)+1)</f>
        <v>2.9999999999999997E-4</v>
      </c>
    </row>
    <row r="126" spans="2:33" ht="12.75" customHeight="1" x14ac:dyDescent="0.3">
      <c r="B126" s="81" t="str">
        <f t="shared" si="16"/>
        <v>1 1/16-18 UNEF</v>
      </c>
      <c r="C126" s="71" t="s">
        <v>592</v>
      </c>
      <c r="D126" s="71"/>
      <c r="E126" s="79" t="s">
        <v>603</v>
      </c>
      <c r="F126" s="82" t="s">
        <v>605</v>
      </c>
      <c r="G126" s="58">
        <v>18</v>
      </c>
      <c r="H126" s="79" t="s">
        <v>519</v>
      </c>
      <c r="I126" s="71" t="s">
        <v>601</v>
      </c>
      <c r="J126" s="71" t="s">
        <v>588</v>
      </c>
      <c r="K126" s="71" t="s">
        <v>600</v>
      </c>
      <c r="L126" s="85">
        <f t="shared" si="31"/>
        <v>26.987500000000001</v>
      </c>
      <c r="M126" s="85">
        <f t="shared" si="17"/>
        <v>1.4111</v>
      </c>
      <c r="N126" s="71">
        <v>60</v>
      </c>
      <c r="O126" s="100">
        <f t="shared" si="18"/>
        <v>26.987500000000001</v>
      </c>
      <c r="P126" s="85">
        <f t="shared" si="19"/>
        <v>12.7</v>
      </c>
      <c r="Q126" s="58">
        <f t="shared" si="20"/>
        <v>0</v>
      </c>
      <c r="R126" s="100">
        <f t="shared" si="21"/>
        <v>26.071000000000002</v>
      </c>
      <c r="S126" s="85">
        <f t="shared" si="22"/>
        <v>7.6</v>
      </c>
      <c r="T126" s="58">
        <f t="shared" si="23"/>
        <v>0</v>
      </c>
      <c r="U126" s="58">
        <f t="shared" si="24"/>
        <v>7.6</v>
      </c>
      <c r="V126" s="58">
        <f t="array" ref="V126">INDEX(AS$11:AS$66,MATCH(C126&amp;G126,AO$11:AO$66&amp;AP$11:AP$66,0),0)</f>
        <v>10</v>
      </c>
      <c r="X126" s="120">
        <f t="shared" si="25"/>
        <v>5.5555555555555552E-2</v>
      </c>
      <c r="Y126" s="61">
        <f t="array" ref="Y126">INDEX($AQ$11:$AR$66,MATCH($C126&amp;$G126,$AO$11:$AO$66&amp;$AP$11:$AP$66,0),COUNTIF($AQ$10:$AR$10,"&lt;"&amp;Z126)+1)</f>
        <v>2.9999999999999997E-4</v>
      </c>
      <c r="Z126" s="61">
        <f t="shared" si="26"/>
        <v>1.0625</v>
      </c>
      <c r="AA126" s="61">
        <f t="array" ref="AA126">INDEX($AT$11:$AV$66,MATCH($C126&amp;$G126,$AO$11:$AO$66&amp;$AP$11:$AP$66,0),COUNTIF($AT$10:$AV$10,"&lt;"&amp;Z126)+1)</f>
        <v>5.0000000000000001E-4</v>
      </c>
      <c r="AB126" s="111">
        <f t="shared" si="27"/>
        <v>1.0264156081756484</v>
      </c>
      <c r="AC126" s="121">
        <f t="array" ref="AC126">INDEX($AW$11:$BA$66,MATCH($C126&amp;$G126,$AO$11:$AO$66&amp;$AP$11:$AP$66,0),COUNTIF($AW$10:$BA$10,"&lt;"&amp;Z126)+1)</f>
        <v>2.9999999999999997E-4</v>
      </c>
      <c r="AD126" s="62">
        <v>1.0550999999999999</v>
      </c>
      <c r="AE126" s="61">
        <f t="array" ref="AE126">INDEX($AT$11:$AV$66,MATCH($C126&amp;$G126,$AO$11:$AO$66&amp;$AP$11:$AP$66,0),COUNTIF($AT$10:$AV$10,"&lt;"&amp;AD126)+1)</f>
        <v>5.0000000000000001E-4</v>
      </c>
      <c r="AF126" s="111">
        <f t="shared" si="28"/>
        <v>1.0310437387837654</v>
      </c>
      <c r="AG126" s="121">
        <f t="array" ref="AG126">INDEX($AW$11:$BA$66,MATCH($C126&amp;$G126,$AO$11:$AO$66&amp;$AP$11:$AP$66,0),COUNTIF($AW$10:$BA$10,"&lt;"&amp;AD126)+1)</f>
        <v>2.9999999999999997E-4</v>
      </c>
    </row>
    <row r="127" spans="2:33" ht="12.75" customHeight="1" x14ac:dyDescent="0.3">
      <c r="B127" s="81" t="str">
        <f t="shared" si="16"/>
        <v>1 1/16-20 UN</v>
      </c>
      <c r="C127" s="71" t="s">
        <v>592</v>
      </c>
      <c r="D127" s="71"/>
      <c r="E127" s="79" t="s">
        <v>604</v>
      </c>
      <c r="F127" s="82" t="s">
        <v>605</v>
      </c>
      <c r="G127" s="58">
        <v>20</v>
      </c>
      <c r="H127" s="79" t="s">
        <v>519</v>
      </c>
      <c r="I127" s="71" t="s">
        <v>599</v>
      </c>
      <c r="J127" s="71" t="s">
        <v>588</v>
      </c>
      <c r="K127" s="71" t="s">
        <v>600</v>
      </c>
      <c r="L127" s="85">
        <f t="shared" si="31"/>
        <v>26.987500000000001</v>
      </c>
      <c r="M127" s="85">
        <f t="shared" si="17"/>
        <v>1.27</v>
      </c>
      <c r="N127" s="71">
        <v>60</v>
      </c>
      <c r="O127" s="100">
        <f t="shared" si="18"/>
        <v>26.987500000000001</v>
      </c>
      <c r="P127" s="85">
        <f t="shared" si="19"/>
        <v>12.7</v>
      </c>
      <c r="Q127" s="58">
        <f t="shared" si="20"/>
        <v>0</v>
      </c>
      <c r="R127" s="100">
        <f t="shared" si="21"/>
        <v>26.162600000000001</v>
      </c>
      <c r="S127" s="85">
        <f t="shared" si="22"/>
        <v>7.6</v>
      </c>
      <c r="T127" s="58">
        <f t="shared" si="23"/>
        <v>0</v>
      </c>
      <c r="U127" s="58">
        <f t="shared" si="24"/>
        <v>7.6</v>
      </c>
      <c r="V127" s="58">
        <f t="array" ref="V127">INDEX(AS$11:AS$66,MATCH(C127&amp;G127,AO$11:AO$66&amp;AP$11:AP$66,0),0)</f>
        <v>15</v>
      </c>
      <c r="X127" s="120">
        <f t="shared" si="25"/>
        <v>0.05</v>
      </c>
      <c r="Y127" s="61">
        <f t="array" ref="Y127">INDEX($AQ$11:$AR$66,MATCH($C127&amp;$G127,$AO$11:$AO$66&amp;$AP$11:$AP$66,0),COUNTIF($AQ$10:$AR$10,"&lt;"&amp;Z127)+1)</f>
        <v>2.9999999999999997E-4</v>
      </c>
      <c r="Z127" s="61">
        <f t="shared" si="26"/>
        <v>1.0625</v>
      </c>
      <c r="AA127" s="61">
        <f t="array" ref="AA127">INDEX($AT$11:$AV$66,MATCH($C127&amp;$G127,$AO$11:$AO$66&amp;$AP$11:$AP$66,0),COUNTIF($AT$10:$AV$10,"&lt;"&amp;Z127)+1)</f>
        <v>5.0000000000000001E-4</v>
      </c>
      <c r="AB127" s="111">
        <f t="shared" si="27"/>
        <v>1.0300240473580835</v>
      </c>
      <c r="AC127" s="121">
        <f t="array" ref="AC127">INDEX($AW$11:$BA$66,MATCH($C127&amp;$G127,$AO$11:$AO$66&amp;$AP$11:$AP$66,0),COUNTIF($AW$10:$BA$10,"&lt;"&amp;Z127)+1)</f>
        <v>2.9999999999999997E-4</v>
      </c>
      <c r="AD127" s="62">
        <v>1.0576000000000001</v>
      </c>
      <c r="AE127" s="61">
        <f t="array" ref="AE127">INDEX($AT$11:$AV$66,MATCH($C127&amp;$G127,$AO$11:$AO$66&amp;$AP$11:$AP$66,0),COUNTIF($AT$10:$AV$10,"&lt;"&amp;AD127)+1)</f>
        <v>5.0000000000000001E-4</v>
      </c>
      <c r="AF127" s="111">
        <f t="shared" si="28"/>
        <v>1.035949364905389</v>
      </c>
      <c r="AG127" s="121">
        <f t="array" ref="AG127">INDEX($AW$11:$BA$66,MATCH($C127&amp;$G127,$AO$11:$AO$66&amp;$AP$11:$AP$66,0),COUNTIF($AW$10:$BA$10,"&lt;"&amp;AD127)+1)</f>
        <v>2.9999999999999997E-4</v>
      </c>
    </row>
    <row r="128" spans="2:33" ht="12.75" customHeight="1" x14ac:dyDescent="0.3">
      <c r="B128" s="81" t="str">
        <f t="shared" si="16"/>
        <v>1 1/16-20 UN</v>
      </c>
      <c r="C128" s="71" t="s">
        <v>592</v>
      </c>
      <c r="D128" s="71"/>
      <c r="E128" s="79" t="s">
        <v>604</v>
      </c>
      <c r="F128" s="82" t="s">
        <v>605</v>
      </c>
      <c r="G128" s="58">
        <v>20</v>
      </c>
      <c r="H128" s="79" t="s">
        <v>519</v>
      </c>
      <c r="I128" s="71" t="s">
        <v>601</v>
      </c>
      <c r="J128" s="71" t="s">
        <v>588</v>
      </c>
      <c r="K128" s="71" t="s">
        <v>600</v>
      </c>
      <c r="L128" s="85">
        <f t="shared" si="31"/>
        <v>26.987500000000001</v>
      </c>
      <c r="M128" s="85">
        <f t="shared" si="17"/>
        <v>1.27</v>
      </c>
      <c r="N128" s="71">
        <v>60</v>
      </c>
      <c r="O128" s="100">
        <f t="shared" si="18"/>
        <v>26.987500000000001</v>
      </c>
      <c r="P128" s="85">
        <f t="shared" si="19"/>
        <v>12.7</v>
      </c>
      <c r="Q128" s="58">
        <f t="shared" si="20"/>
        <v>0</v>
      </c>
      <c r="R128" s="100">
        <f t="shared" si="21"/>
        <v>26.162600000000001</v>
      </c>
      <c r="S128" s="85">
        <f t="shared" si="22"/>
        <v>7.6</v>
      </c>
      <c r="T128" s="58">
        <f t="shared" si="23"/>
        <v>0</v>
      </c>
      <c r="U128" s="58">
        <f t="shared" si="24"/>
        <v>7.6</v>
      </c>
      <c r="V128" s="58">
        <f t="array" ref="V128">INDEX(AS$11:AS$66,MATCH(C128&amp;G128,AO$11:AO$66&amp;AP$11:AP$66,0),0)</f>
        <v>15</v>
      </c>
      <c r="X128" s="120">
        <f t="shared" si="25"/>
        <v>0.05</v>
      </c>
      <c r="Y128" s="61">
        <f t="array" ref="Y128">INDEX($AQ$11:$AR$66,MATCH($C128&amp;$G128,$AO$11:$AO$66&amp;$AP$11:$AP$66,0),COUNTIF($AQ$10:$AR$10,"&lt;"&amp;Z128)+1)</f>
        <v>2.9999999999999997E-4</v>
      </c>
      <c r="Z128" s="61">
        <f t="shared" si="26"/>
        <v>1.0625</v>
      </c>
      <c r="AA128" s="61">
        <f t="array" ref="AA128">INDEX($AT$11:$AV$66,MATCH($C128&amp;$G128,$AO$11:$AO$66&amp;$AP$11:$AP$66,0),COUNTIF($AT$10:$AV$10,"&lt;"&amp;Z128)+1)</f>
        <v>5.0000000000000001E-4</v>
      </c>
      <c r="AB128" s="111">
        <f t="shared" si="27"/>
        <v>1.0300240473580835</v>
      </c>
      <c r="AC128" s="121">
        <f t="array" ref="AC128">INDEX($AW$11:$BA$66,MATCH($C128&amp;$G128,$AO$11:$AO$66&amp;$AP$11:$AP$66,0),COUNTIF($AW$10:$BA$10,"&lt;"&amp;Z128)+1)</f>
        <v>2.9999999999999997E-4</v>
      </c>
      <c r="AD128" s="62">
        <v>1.0561</v>
      </c>
      <c r="AE128" s="61">
        <f t="array" ref="AE128">INDEX($AT$11:$AV$66,MATCH($C128&amp;$G128,$AO$11:$AO$66&amp;$AP$11:$AP$66,0),COUNTIF($AT$10:$AV$10,"&lt;"&amp;AD128)+1)</f>
        <v>5.0000000000000001E-4</v>
      </c>
      <c r="AF128" s="111">
        <f t="shared" si="28"/>
        <v>1.034449364905389</v>
      </c>
      <c r="AG128" s="121">
        <f t="array" ref="AG128">INDEX($AW$11:$BA$66,MATCH($C128&amp;$G128,$AO$11:$AO$66&amp;$AP$11:$AP$66,0),COUNTIF($AW$10:$BA$10,"&lt;"&amp;AD128)+1)</f>
        <v>2.9999999999999997E-4</v>
      </c>
    </row>
    <row r="129" spans="2:33" ht="12.75" customHeight="1" x14ac:dyDescent="0.3">
      <c r="B129" s="81" t="str">
        <f t="shared" si="16"/>
        <v>1 1/16-28 UN</v>
      </c>
      <c r="C129" s="71" t="s">
        <v>592</v>
      </c>
      <c r="D129" s="71"/>
      <c r="E129" s="79" t="s">
        <v>604</v>
      </c>
      <c r="F129" s="82" t="s">
        <v>605</v>
      </c>
      <c r="G129" s="58">
        <v>28</v>
      </c>
      <c r="H129" s="79" t="s">
        <v>519</v>
      </c>
      <c r="I129" s="71" t="s">
        <v>599</v>
      </c>
      <c r="J129" s="71" t="s">
        <v>588</v>
      </c>
      <c r="K129" s="71" t="s">
        <v>600</v>
      </c>
      <c r="L129" s="85">
        <f t="shared" si="31"/>
        <v>26.987500000000001</v>
      </c>
      <c r="M129" s="85">
        <f t="shared" si="17"/>
        <v>0.90710000000000002</v>
      </c>
      <c r="N129" s="71">
        <v>60</v>
      </c>
      <c r="O129" s="100">
        <f t="shared" si="18"/>
        <v>26.987500000000001</v>
      </c>
      <c r="P129" s="85">
        <f t="shared" si="19"/>
        <v>12.7</v>
      </c>
      <c r="Q129" s="58">
        <f t="shared" si="20"/>
        <v>0</v>
      </c>
      <c r="R129" s="100">
        <f t="shared" si="21"/>
        <v>26.398299999999999</v>
      </c>
      <c r="S129" s="85">
        <f t="shared" si="22"/>
        <v>7.6</v>
      </c>
      <c r="T129" s="58">
        <f t="shared" si="23"/>
        <v>0</v>
      </c>
      <c r="U129" s="58">
        <f t="shared" si="24"/>
        <v>7.6</v>
      </c>
      <c r="V129" s="58">
        <f t="array" ref="V129">INDEX(AS$11:AS$66,MATCH(C129&amp;G129,AO$11:AO$66&amp;AP$11:AP$66,0),0)</f>
        <v>15</v>
      </c>
      <c r="X129" s="120">
        <f t="shared" si="25"/>
        <v>3.5714285714285712E-2</v>
      </c>
      <c r="Y129" s="61">
        <f t="array" ref="Y129">INDEX($AQ$11:$AR$66,MATCH($C129&amp;$G129,$AO$11:$AO$66&amp;$AP$11:$AP$66,0),COUNTIF($AQ$10:$AR$10,"&lt;"&amp;Z129)+1)</f>
        <v>2.9999999999999997E-4</v>
      </c>
      <c r="Z129" s="61">
        <f t="shared" si="26"/>
        <v>1.0625</v>
      </c>
      <c r="AA129" s="61">
        <f t="array" ref="AA129">INDEX($AT$11:$AV$66,MATCH($C129&amp;$G129,$AO$11:$AO$66&amp;$AP$11:$AP$66,0),COUNTIF($AT$10:$AV$10,"&lt;"&amp;Z129)+1)</f>
        <v>5.0000000000000001E-4</v>
      </c>
      <c r="AB129" s="111">
        <f t="shared" si="27"/>
        <v>1.0393028909700597</v>
      </c>
      <c r="AC129" s="121">
        <f t="array" ref="AC129">INDEX($AW$11:$BA$66,MATCH($C129&amp;$G129,$AO$11:$AO$66&amp;$AP$11:$AP$66,0),COUNTIF($AW$10:$BA$10,"&lt;"&amp;Z129)+1)</f>
        <v>2.9999999999999997E-4</v>
      </c>
      <c r="AD129" s="62">
        <v>1.06</v>
      </c>
      <c r="AE129" s="61">
        <f t="array" ref="AE129">INDEX($AT$11:$AV$66,MATCH($C129&amp;$G129,$AO$11:$AO$66&amp;$AP$11:$AP$66,0),COUNTIF($AT$10:$AV$10,"&lt;"&amp;AD129)+1)</f>
        <v>5.0000000000000001E-4</v>
      </c>
      <c r="AF129" s="111">
        <f t="shared" si="28"/>
        <v>1.0445352606467064</v>
      </c>
      <c r="AG129" s="121">
        <f t="array" ref="AG129">INDEX($AW$11:$BA$66,MATCH($C129&amp;$G129,$AO$11:$AO$66&amp;$AP$11:$AP$66,0),COUNTIF($AW$10:$BA$10,"&lt;"&amp;AD129)+1)</f>
        <v>2.9999999999999997E-4</v>
      </c>
    </row>
    <row r="130" spans="2:33" ht="12.75" customHeight="1" x14ac:dyDescent="0.3">
      <c r="B130" s="81" t="str">
        <f t="shared" si="16"/>
        <v>1 1/16-28 UN</v>
      </c>
      <c r="C130" s="71" t="s">
        <v>592</v>
      </c>
      <c r="D130" s="71"/>
      <c r="E130" s="79" t="s">
        <v>604</v>
      </c>
      <c r="F130" s="82" t="s">
        <v>605</v>
      </c>
      <c r="G130" s="58">
        <v>28</v>
      </c>
      <c r="H130" s="79" t="s">
        <v>519</v>
      </c>
      <c r="I130" s="71" t="s">
        <v>601</v>
      </c>
      <c r="J130" s="71" t="s">
        <v>588</v>
      </c>
      <c r="K130" s="71" t="s">
        <v>600</v>
      </c>
      <c r="L130" s="85">
        <f t="shared" si="31"/>
        <v>26.987500000000001</v>
      </c>
      <c r="M130" s="85">
        <f t="shared" si="17"/>
        <v>0.90710000000000002</v>
      </c>
      <c r="N130" s="71">
        <v>60</v>
      </c>
      <c r="O130" s="100">
        <f t="shared" si="18"/>
        <v>26.987500000000001</v>
      </c>
      <c r="P130" s="85">
        <f t="shared" si="19"/>
        <v>12.7</v>
      </c>
      <c r="Q130" s="58">
        <f t="shared" si="20"/>
        <v>0</v>
      </c>
      <c r="R130" s="100">
        <f t="shared" si="21"/>
        <v>26.398299999999999</v>
      </c>
      <c r="S130" s="85">
        <f t="shared" si="22"/>
        <v>7.6</v>
      </c>
      <c r="T130" s="58">
        <f t="shared" si="23"/>
        <v>0</v>
      </c>
      <c r="U130" s="58">
        <f t="shared" si="24"/>
        <v>7.6</v>
      </c>
      <c r="V130" s="58">
        <f t="array" ref="V130">INDEX(AS$11:AS$66,MATCH(C130&amp;G130,AO$11:AO$66&amp;AP$11:AP$66,0),0)</f>
        <v>15</v>
      </c>
      <c r="X130" s="120">
        <f t="shared" si="25"/>
        <v>3.5714285714285712E-2</v>
      </c>
      <c r="Y130" s="61">
        <f t="array" ref="Y130">INDEX($AQ$11:$AR$66,MATCH($C130&amp;$G130,$AO$11:$AO$66&amp;$AP$11:$AP$66,0),COUNTIF($AQ$10:$AR$10,"&lt;"&amp;Z130)+1)</f>
        <v>2.9999999999999997E-4</v>
      </c>
      <c r="Z130" s="61">
        <f t="shared" si="26"/>
        <v>1.0625</v>
      </c>
      <c r="AA130" s="61">
        <f t="array" ref="AA130">INDEX($AT$11:$AV$66,MATCH($C130&amp;$G130,$AO$11:$AO$66&amp;$AP$11:$AP$66,0),COUNTIF($AT$10:$AV$10,"&lt;"&amp;Z130)+1)</f>
        <v>5.0000000000000001E-4</v>
      </c>
      <c r="AB130" s="111">
        <f t="shared" si="27"/>
        <v>1.0393028909700597</v>
      </c>
      <c r="AC130" s="121">
        <f t="array" ref="AC130">INDEX($AW$11:$BA$66,MATCH($C130&amp;$G130,$AO$11:$AO$66&amp;$AP$11:$AP$66,0),COUNTIF($AW$10:$BA$10,"&lt;"&amp;Z130)+1)</f>
        <v>2.9999999999999997E-4</v>
      </c>
      <c r="AD130" s="62">
        <v>1.0587</v>
      </c>
      <c r="AE130" s="61">
        <f t="array" ref="AE130">INDEX($AT$11:$AV$66,MATCH($C130&amp;$G130,$AO$11:$AO$66&amp;$AP$11:$AP$66,0),COUNTIF($AT$10:$AV$10,"&lt;"&amp;AD130)+1)</f>
        <v>5.0000000000000001E-4</v>
      </c>
      <c r="AF130" s="111">
        <f t="shared" si="28"/>
        <v>1.0432352606467064</v>
      </c>
      <c r="AG130" s="121">
        <f t="array" ref="AG130">INDEX($AW$11:$BA$66,MATCH($C130&amp;$G130,$AO$11:$AO$66&amp;$AP$11:$AP$66,0),COUNTIF($AW$10:$BA$10,"&lt;"&amp;AD130)+1)</f>
        <v>2.9999999999999997E-4</v>
      </c>
    </row>
    <row r="131" spans="2:33" ht="12.75" customHeight="1" x14ac:dyDescent="0.3">
      <c r="B131" s="81" t="str">
        <f t="shared" si="16"/>
        <v>1 1/8-8 UN</v>
      </c>
      <c r="C131" s="71" t="s">
        <v>592</v>
      </c>
      <c r="D131" s="71"/>
      <c r="E131" s="79" t="s">
        <v>604</v>
      </c>
      <c r="F131" s="82" t="s">
        <v>606</v>
      </c>
      <c r="G131" s="58">
        <v>8</v>
      </c>
      <c r="H131" s="79" t="s">
        <v>519</v>
      </c>
      <c r="I131" s="71" t="s">
        <v>599</v>
      </c>
      <c r="J131" s="71" t="s">
        <v>588</v>
      </c>
      <c r="K131" s="71" t="s">
        <v>600</v>
      </c>
      <c r="L131" s="85">
        <f t="shared" si="31"/>
        <v>28.574999999999999</v>
      </c>
      <c r="M131" s="85">
        <f t="shared" si="17"/>
        <v>3.1749999999999998</v>
      </c>
      <c r="N131" s="71">
        <v>60</v>
      </c>
      <c r="O131" s="100">
        <f t="shared" si="18"/>
        <v>28.574999999999999</v>
      </c>
      <c r="P131" s="85">
        <f t="shared" si="19"/>
        <v>17.8</v>
      </c>
      <c r="Q131" s="58">
        <f t="shared" si="20"/>
        <v>0</v>
      </c>
      <c r="R131" s="100">
        <f t="shared" si="21"/>
        <v>26.512799999999999</v>
      </c>
      <c r="S131" s="85">
        <f t="shared" si="22"/>
        <v>10.199999999999999</v>
      </c>
      <c r="T131" s="58">
        <f t="shared" si="23"/>
        <v>0</v>
      </c>
      <c r="U131" s="58">
        <f t="shared" si="24"/>
        <v>10.199999999999999</v>
      </c>
      <c r="V131" s="58">
        <f t="array" ref="V131">INDEX(AS$11:AS$66,MATCH(C131&amp;G131,AO$11:AO$66&amp;AP$11:AP$66,0),0)</f>
        <v>5</v>
      </c>
      <c r="X131" s="120">
        <f t="shared" si="25"/>
        <v>0.125</v>
      </c>
      <c r="Y131" s="61">
        <f t="array" ref="Y131">INDEX($AQ$11:$AR$66,MATCH($C131&amp;$G131,$AO$11:$AO$66&amp;$AP$11:$AP$66,0),COUNTIF($AQ$10:$AR$10,"&lt;"&amp;Z131)+1)</f>
        <v>4.0000000000000002E-4</v>
      </c>
      <c r="Z131" s="61">
        <f t="shared" si="26"/>
        <v>1.125</v>
      </c>
      <c r="AA131" s="61">
        <f t="array" ref="AA131">INDEX($AT$11:$AV$66,MATCH($C131&amp;$G131,$AO$11:$AO$66&amp;$AP$11:$AP$66,0),COUNTIF($AT$10:$AV$10,"&lt;"&amp;Z131)+1)</f>
        <v>6.9999999999999999E-4</v>
      </c>
      <c r="AB131" s="111">
        <f t="shared" si="27"/>
        <v>1.0438101183952089</v>
      </c>
      <c r="AC131" s="121">
        <f t="array" ref="AC131">INDEX($AW$11:$BA$66,MATCH($C131&amp;$G131,$AO$11:$AO$66&amp;$AP$11:$AP$66,0),COUNTIF($AW$10:$BA$10,"&lt;"&amp;Z131)+1)</f>
        <v>4.0000000000000002E-4</v>
      </c>
      <c r="AD131" s="62">
        <v>1.1069</v>
      </c>
      <c r="AE131" s="61">
        <f t="array" ref="AE131">INDEX($AT$11:$AV$66,MATCH($C131&amp;$G131,$AO$11:$AO$66&amp;$AP$11:$AP$66,0),COUNTIF($AT$10:$AV$10,"&lt;"&amp;AD131)+1)</f>
        <v>6.9999999999999999E-4</v>
      </c>
      <c r="AF131" s="111">
        <f t="shared" si="28"/>
        <v>1.0527734122634727</v>
      </c>
      <c r="AG131" s="121">
        <f t="array" ref="AG131">INDEX($AW$11:$BA$66,MATCH($C131&amp;$G131,$AO$11:$AO$66&amp;$AP$11:$AP$66,0),COUNTIF($AW$10:$BA$10,"&lt;"&amp;AD131)+1)</f>
        <v>4.0000000000000002E-4</v>
      </c>
    </row>
    <row r="132" spans="2:33" ht="12.75" customHeight="1" x14ac:dyDescent="0.3">
      <c r="B132" s="81" t="str">
        <f t="shared" si="16"/>
        <v>1 1/8-8 UN</v>
      </c>
      <c r="C132" s="71" t="s">
        <v>592</v>
      </c>
      <c r="D132" s="71"/>
      <c r="E132" s="79" t="s">
        <v>604</v>
      </c>
      <c r="F132" s="82" t="s">
        <v>606</v>
      </c>
      <c r="G132" s="58">
        <v>8</v>
      </c>
      <c r="H132" s="79" t="s">
        <v>519</v>
      </c>
      <c r="I132" s="71" t="s">
        <v>601</v>
      </c>
      <c r="J132" s="71" t="s">
        <v>588</v>
      </c>
      <c r="K132" s="71" t="s">
        <v>600</v>
      </c>
      <c r="L132" s="85">
        <f t="shared" si="31"/>
        <v>28.574999999999999</v>
      </c>
      <c r="M132" s="85">
        <f t="shared" si="17"/>
        <v>3.1749999999999998</v>
      </c>
      <c r="N132" s="71">
        <v>60</v>
      </c>
      <c r="O132" s="100">
        <f t="shared" si="18"/>
        <v>28.574999999999999</v>
      </c>
      <c r="P132" s="85">
        <f t="shared" si="19"/>
        <v>17.8</v>
      </c>
      <c r="Q132" s="58">
        <f t="shared" si="20"/>
        <v>0</v>
      </c>
      <c r="R132" s="100">
        <f t="shared" si="21"/>
        <v>26.512799999999999</v>
      </c>
      <c r="S132" s="85">
        <f t="shared" si="22"/>
        <v>10.199999999999999</v>
      </c>
      <c r="T132" s="58">
        <f t="shared" si="23"/>
        <v>0</v>
      </c>
      <c r="U132" s="58">
        <f t="shared" si="24"/>
        <v>10.199999999999999</v>
      </c>
      <c r="V132" s="58">
        <f t="array" ref="V132">INDEX(AS$11:AS$66,MATCH(C132&amp;G132,AO$11:AO$66&amp;AP$11:AP$66,0),0)</f>
        <v>5</v>
      </c>
      <c r="X132" s="120">
        <f t="shared" si="25"/>
        <v>0.125</v>
      </c>
      <c r="Y132" s="61">
        <f t="array" ref="Y132">INDEX($AQ$11:$AR$66,MATCH($C132&amp;$G132,$AO$11:$AO$66&amp;$AP$11:$AP$66,0),COUNTIF($AQ$10:$AR$10,"&lt;"&amp;Z132)+1)</f>
        <v>4.0000000000000002E-4</v>
      </c>
      <c r="Z132" s="61">
        <f t="shared" si="26"/>
        <v>1.125</v>
      </c>
      <c r="AA132" s="61">
        <f t="array" ref="AA132">INDEX($AT$11:$AV$66,MATCH($C132&amp;$G132,$AO$11:$AO$66&amp;$AP$11:$AP$66,0),COUNTIF($AT$10:$AV$10,"&lt;"&amp;Z132)+1)</f>
        <v>6.9999999999999999E-4</v>
      </c>
      <c r="AB132" s="111">
        <f t="shared" si="27"/>
        <v>1.0438101183952089</v>
      </c>
      <c r="AC132" s="121">
        <f t="array" ref="AC132">INDEX($AW$11:$BA$66,MATCH($C132&amp;$G132,$AO$11:$AO$66&amp;$AP$11:$AP$66,0),COUNTIF($AW$10:$BA$10,"&lt;"&amp;Z132)+1)</f>
        <v>4.0000000000000002E-4</v>
      </c>
      <c r="AD132" s="62">
        <v>1.1046</v>
      </c>
      <c r="AE132" s="61">
        <f t="array" ref="AE132">INDEX($AT$11:$AV$66,MATCH($C132&amp;$G132,$AO$11:$AO$66&amp;$AP$11:$AP$66,0),COUNTIF($AT$10:$AV$10,"&lt;"&amp;AD132)+1)</f>
        <v>6.9999999999999999E-4</v>
      </c>
      <c r="AF132" s="111">
        <f t="shared" si="28"/>
        <v>1.0504734122634727</v>
      </c>
      <c r="AG132" s="121">
        <f t="array" ref="AG132">INDEX($AW$11:$BA$66,MATCH($C132&amp;$G132,$AO$11:$AO$66&amp;$AP$11:$AP$66,0),COUNTIF($AW$10:$BA$10,"&lt;"&amp;AD132)+1)</f>
        <v>4.0000000000000002E-4</v>
      </c>
    </row>
    <row r="133" spans="2:33" ht="12.75" customHeight="1" x14ac:dyDescent="0.3">
      <c r="B133" s="81" t="str">
        <f t="shared" si="16"/>
        <v>1 1/8-16 UN</v>
      </c>
      <c r="C133" s="71" t="s">
        <v>592</v>
      </c>
      <c r="D133" s="71"/>
      <c r="E133" s="79" t="s">
        <v>604</v>
      </c>
      <c r="F133" s="82" t="s">
        <v>606</v>
      </c>
      <c r="G133" s="58">
        <v>16</v>
      </c>
      <c r="H133" s="79" t="s">
        <v>519</v>
      </c>
      <c r="I133" s="71" t="s">
        <v>599</v>
      </c>
      <c r="J133" s="71" t="s">
        <v>588</v>
      </c>
      <c r="K133" s="71" t="s">
        <v>600</v>
      </c>
      <c r="L133" s="85">
        <f t="shared" si="31"/>
        <v>28.574999999999999</v>
      </c>
      <c r="M133" s="85">
        <f t="shared" si="17"/>
        <v>1.5874999999999999</v>
      </c>
      <c r="N133" s="71">
        <v>60</v>
      </c>
      <c r="O133" s="100">
        <f t="shared" si="18"/>
        <v>28.574999999999999</v>
      </c>
      <c r="P133" s="85">
        <f t="shared" si="19"/>
        <v>15.2</v>
      </c>
      <c r="Q133" s="58">
        <f t="shared" si="20"/>
        <v>0</v>
      </c>
      <c r="R133" s="100">
        <f t="shared" si="21"/>
        <v>27.543900000000001</v>
      </c>
      <c r="S133" s="85">
        <f t="shared" si="22"/>
        <v>7.6</v>
      </c>
      <c r="T133" s="58">
        <f t="shared" si="23"/>
        <v>0</v>
      </c>
      <c r="U133" s="58">
        <f t="shared" si="24"/>
        <v>7.6</v>
      </c>
      <c r="V133" s="58">
        <f t="array" ref="V133">INDEX(AS$11:AS$66,MATCH(C133&amp;G133,AO$11:AO$66&amp;AP$11:AP$66,0),0)</f>
        <v>10</v>
      </c>
      <c r="X133" s="120">
        <f t="shared" si="25"/>
        <v>6.25E-2</v>
      </c>
      <c r="Y133" s="61">
        <f t="array" ref="Y133">INDEX($AQ$11:$AR$66,MATCH($C133&amp;$G133,$AO$11:$AO$66&amp;$AP$11:$AP$66,0),COUNTIF($AQ$10:$AR$10,"&lt;"&amp;Z133)+1)</f>
        <v>2.9999999999999997E-4</v>
      </c>
      <c r="Z133" s="61">
        <f t="shared" si="26"/>
        <v>1.125</v>
      </c>
      <c r="AA133" s="61">
        <f t="array" ref="AA133">INDEX($AT$11:$AV$66,MATCH($C133&amp;$G133,$AO$11:$AO$66&amp;$AP$11:$AP$66,0),COUNTIF($AT$10:$AV$10,"&lt;"&amp;Z133)+1)</f>
        <v>5.9999999999999995E-4</v>
      </c>
      <c r="AB133" s="111">
        <f t="shared" si="27"/>
        <v>1.0844050591976044</v>
      </c>
      <c r="AC133" s="121">
        <f t="array" ref="AC133">INDEX($AW$11:$BA$66,MATCH($C133&amp;$G133,$AO$11:$AO$66&amp;$AP$11:$AP$66,0),COUNTIF($AW$10:$BA$10,"&lt;"&amp;Z133)+1)</f>
        <v>2.9999999999999997E-4</v>
      </c>
      <c r="AD133" s="62">
        <v>1.1180000000000001</v>
      </c>
      <c r="AE133" s="61">
        <f t="array" ref="AE133">INDEX($AT$11:$AV$66,MATCH($C133&amp;$G133,$AO$11:$AO$66&amp;$AP$11:$AP$66,0),COUNTIF($AT$10:$AV$10,"&lt;"&amp;AD133)+1)</f>
        <v>5.9999999999999995E-4</v>
      </c>
      <c r="AF133" s="111">
        <f t="shared" si="28"/>
        <v>1.0909367061317363</v>
      </c>
      <c r="AG133" s="121">
        <f t="array" ref="AG133">INDEX($AW$11:$BA$66,MATCH($C133&amp;$G133,$AO$11:$AO$66&amp;$AP$11:$AP$66,0),COUNTIF($AW$10:$BA$10,"&lt;"&amp;AD133)+1)</f>
        <v>2.9999999999999997E-4</v>
      </c>
    </row>
    <row r="134" spans="2:33" ht="12.75" customHeight="1" x14ac:dyDescent="0.3">
      <c r="B134" s="81" t="str">
        <f t="shared" si="16"/>
        <v>1 1/8-16 UN</v>
      </c>
      <c r="C134" s="71" t="s">
        <v>592</v>
      </c>
      <c r="D134" s="71"/>
      <c r="E134" s="79" t="s">
        <v>604</v>
      </c>
      <c r="F134" s="82" t="s">
        <v>606</v>
      </c>
      <c r="G134" s="58">
        <v>16</v>
      </c>
      <c r="H134" s="79" t="s">
        <v>519</v>
      </c>
      <c r="I134" s="71" t="s">
        <v>601</v>
      </c>
      <c r="J134" s="71" t="s">
        <v>588</v>
      </c>
      <c r="K134" s="71" t="s">
        <v>600</v>
      </c>
      <c r="L134" s="85">
        <f t="shared" si="31"/>
        <v>28.574999999999999</v>
      </c>
      <c r="M134" s="85">
        <f t="shared" si="17"/>
        <v>1.5874999999999999</v>
      </c>
      <c r="N134" s="71">
        <v>60</v>
      </c>
      <c r="O134" s="100">
        <f t="shared" si="18"/>
        <v>28.574999999999999</v>
      </c>
      <c r="P134" s="85">
        <f t="shared" si="19"/>
        <v>15.2</v>
      </c>
      <c r="Q134" s="58">
        <f t="shared" si="20"/>
        <v>0</v>
      </c>
      <c r="R134" s="100">
        <f t="shared" si="21"/>
        <v>27.543900000000001</v>
      </c>
      <c r="S134" s="85">
        <f t="shared" si="22"/>
        <v>7.6</v>
      </c>
      <c r="T134" s="58">
        <f t="shared" si="23"/>
        <v>0</v>
      </c>
      <c r="U134" s="58">
        <f t="shared" si="24"/>
        <v>7.6</v>
      </c>
      <c r="V134" s="58">
        <f t="array" ref="V134">INDEX(AS$11:AS$66,MATCH(C134&amp;G134,AO$11:AO$66&amp;AP$11:AP$66,0),0)</f>
        <v>10</v>
      </c>
      <c r="X134" s="120">
        <f t="shared" si="25"/>
        <v>6.25E-2</v>
      </c>
      <c r="Y134" s="61">
        <f t="array" ref="Y134">INDEX($AQ$11:$AR$66,MATCH($C134&amp;$G134,$AO$11:$AO$66&amp;$AP$11:$AP$66,0),COUNTIF($AQ$10:$AR$10,"&lt;"&amp;Z134)+1)</f>
        <v>2.9999999999999997E-4</v>
      </c>
      <c r="Z134" s="61">
        <f t="shared" si="26"/>
        <v>1.125</v>
      </c>
      <c r="AA134" s="61">
        <f t="array" ref="AA134">INDEX($AT$11:$AV$66,MATCH($C134&amp;$G134,$AO$11:$AO$66&amp;$AP$11:$AP$66,0),COUNTIF($AT$10:$AV$10,"&lt;"&amp;Z134)+1)</f>
        <v>5.9999999999999995E-4</v>
      </c>
      <c r="AB134" s="111">
        <f t="shared" si="27"/>
        <v>1.0844050591976044</v>
      </c>
      <c r="AC134" s="121">
        <f t="array" ref="AC134">INDEX($AW$11:$BA$66,MATCH($C134&amp;$G134,$AO$11:$AO$66&amp;$AP$11:$AP$66,0),COUNTIF($AW$10:$BA$10,"&lt;"&amp;Z134)+1)</f>
        <v>2.9999999999999997E-4</v>
      </c>
      <c r="AD134" s="62">
        <v>1.1164000000000001</v>
      </c>
      <c r="AE134" s="61">
        <f t="array" ref="AE134">INDEX($AT$11:$AV$66,MATCH($C134&amp;$G134,$AO$11:$AO$66&amp;$AP$11:$AP$66,0),COUNTIF($AT$10:$AV$10,"&lt;"&amp;AD134)+1)</f>
        <v>5.9999999999999995E-4</v>
      </c>
      <c r="AF134" s="111">
        <f t="shared" si="28"/>
        <v>1.0893367061317363</v>
      </c>
      <c r="AG134" s="121">
        <f t="array" ref="AG134">INDEX($AW$11:$BA$66,MATCH($C134&amp;$G134,$AO$11:$AO$66&amp;$AP$11:$AP$66,0),COUNTIF($AW$10:$BA$10,"&lt;"&amp;AD134)+1)</f>
        <v>2.9999999999999997E-4</v>
      </c>
    </row>
    <row r="135" spans="2:33" ht="12.75" customHeight="1" x14ac:dyDescent="0.3">
      <c r="B135" s="81" t="str">
        <f t="shared" si="16"/>
        <v>1 1/8-18 UNEF</v>
      </c>
      <c r="C135" s="71" t="s">
        <v>592</v>
      </c>
      <c r="D135" s="71"/>
      <c r="E135" s="79" t="s">
        <v>603</v>
      </c>
      <c r="F135" s="82" t="s">
        <v>606</v>
      </c>
      <c r="G135" s="58">
        <v>18</v>
      </c>
      <c r="H135" s="79" t="s">
        <v>519</v>
      </c>
      <c r="I135" s="71" t="s">
        <v>599</v>
      </c>
      <c r="J135" s="71" t="s">
        <v>588</v>
      </c>
      <c r="K135" s="71" t="s">
        <v>600</v>
      </c>
      <c r="L135" s="85">
        <f t="shared" si="31"/>
        <v>28.574999999999999</v>
      </c>
      <c r="M135" s="85">
        <f t="shared" si="17"/>
        <v>1.4111</v>
      </c>
      <c r="N135" s="71">
        <v>60</v>
      </c>
      <c r="O135" s="100">
        <f t="shared" si="18"/>
        <v>28.574999999999999</v>
      </c>
      <c r="P135" s="85">
        <f t="shared" si="19"/>
        <v>12.7</v>
      </c>
      <c r="Q135" s="58">
        <f t="shared" si="20"/>
        <v>0</v>
      </c>
      <c r="R135" s="100">
        <f t="shared" si="21"/>
        <v>27.6585</v>
      </c>
      <c r="S135" s="85">
        <f t="shared" si="22"/>
        <v>7.6</v>
      </c>
      <c r="T135" s="58">
        <f t="shared" si="23"/>
        <v>0</v>
      </c>
      <c r="U135" s="58">
        <f t="shared" si="24"/>
        <v>7.6</v>
      </c>
      <c r="V135" s="58">
        <f t="array" ref="V135">INDEX(AS$11:AS$66,MATCH(C135&amp;G135,AO$11:AO$66&amp;AP$11:AP$66,0),0)</f>
        <v>10</v>
      </c>
      <c r="X135" s="120">
        <f t="shared" si="25"/>
        <v>5.5555555555555552E-2</v>
      </c>
      <c r="Y135" s="61">
        <f t="array" ref="Y135">INDEX($AQ$11:$AR$66,MATCH($C135&amp;$G135,$AO$11:$AO$66&amp;$AP$11:$AP$66,0),COUNTIF($AQ$10:$AR$10,"&lt;"&amp;Z135)+1)</f>
        <v>2.9999999999999997E-4</v>
      </c>
      <c r="Z135" s="61">
        <f t="shared" si="26"/>
        <v>1.125</v>
      </c>
      <c r="AA135" s="61">
        <f t="array" ref="AA135">INDEX($AT$11:$AV$66,MATCH($C135&amp;$G135,$AO$11:$AO$66&amp;$AP$11:$AP$66,0),COUNTIF($AT$10:$AV$10,"&lt;"&amp;Z135)+1)</f>
        <v>5.0000000000000001E-4</v>
      </c>
      <c r="AB135" s="111">
        <f t="shared" si="27"/>
        <v>1.0889156081756484</v>
      </c>
      <c r="AC135" s="121">
        <f t="array" ref="AC135">INDEX($AW$11:$BA$66,MATCH($C135&amp;$G135,$AO$11:$AO$66&amp;$AP$11:$AP$66,0),COUNTIF($AW$10:$BA$10,"&lt;"&amp;Z135)+1)</f>
        <v>2.9999999999999997E-4</v>
      </c>
      <c r="AD135" s="62">
        <v>1.1192</v>
      </c>
      <c r="AE135" s="61">
        <f t="array" ref="AE135">INDEX($AT$11:$AV$66,MATCH($C135&amp;$G135,$AO$11:$AO$66&amp;$AP$11:$AP$66,0),COUNTIF($AT$10:$AV$10,"&lt;"&amp;AD135)+1)</f>
        <v>5.0000000000000001E-4</v>
      </c>
      <c r="AF135" s="111">
        <f t="shared" si="28"/>
        <v>1.0951437387837655</v>
      </c>
      <c r="AG135" s="121">
        <f t="array" ref="AG135">INDEX($AW$11:$BA$66,MATCH($C135&amp;$G135,$AO$11:$AO$66&amp;$AP$11:$AP$66,0),COUNTIF($AW$10:$BA$10,"&lt;"&amp;AD135)+1)</f>
        <v>2.9999999999999997E-4</v>
      </c>
    </row>
    <row r="136" spans="2:33" ht="12.75" customHeight="1" x14ac:dyDescent="0.3">
      <c r="B136" s="81" t="str">
        <f t="shared" si="16"/>
        <v>1 1/8-18 UNEF</v>
      </c>
      <c r="C136" s="71" t="s">
        <v>592</v>
      </c>
      <c r="D136" s="71"/>
      <c r="E136" s="79" t="s">
        <v>603</v>
      </c>
      <c r="F136" s="82" t="s">
        <v>606</v>
      </c>
      <c r="G136" s="58">
        <v>18</v>
      </c>
      <c r="H136" s="79" t="s">
        <v>519</v>
      </c>
      <c r="I136" s="71" t="s">
        <v>601</v>
      </c>
      <c r="J136" s="71" t="s">
        <v>588</v>
      </c>
      <c r="K136" s="71" t="s">
        <v>600</v>
      </c>
      <c r="L136" s="85">
        <f t="shared" si="31"/>
        <v>28.574999999999999</v>
      </c>
      <c r="M136" s="85">
        <f t="shared" si="17"/>
        <v>1.4111</v>
      </c>
      <c r="N136" s="71">
        <v>60</v>
      </c>
      <c r="O136" s="100">
        <f t="shared" si="18"/>
        <v>28.574999999999999</v>
      </c>
      <c r="P136" s="85">
        <f t="shared" si="19"/>
        <v>12.7</v>
      </c>
      <c r="Q136" s="58">
        <f t="shared" si="20"/>
        <v>0</v>
      </c>
      <c r="R136" s="100">
        <f t="shared" si="21"/>
        <v>27.6585</v>
      </c>
      <c r="S136" s="85">
        <f t="shared" si="22"/>
        <v>7.6</v>
      </c>
      <c r="T136" s="58">
        <f t="shared" si="23"/>
        <v>0</v>
      </c>
      <c r="U136" s="58">
        <f t="shared" si="24"/>
        <v>7.6</v>
      </c>
      <c r="V136" s="58">
        <f t="array" ref="V136">INDEX(AS$11:AS$66,MATCH(C136&amp;G136,AO$11:AO$66&amp;AP$11:AP$66,0),0)</f>
        <v>10</v>
      </c>
      <c r="X136" s="120">
        <f t="shared" si="25"/>
        <v>5.5555555555555552E-2</v>
      </c>
      <c r="Y136" s="61">
        <f t="array" ref="Y136">INDEX($AQ$11:$AR$66,MATCH($C136&amp;$G136,$AO$11:$AO$66&amp;$AP$11:$AP$66,0),COUNTIF($AQ$10:$AR$10,"&lt;"&amp;Z136)+1)</f>
        <v>2.9999999999999997E-4</v>
      </c>
      <c r="Z136" s="61">
        <f t="shared" si="26"/>
        <v>1.125</v>
      </c>
      <c r="AA136" s="61">
        <f t="array" ref="AA136">INDEX($AT$11:$AV$66,MATCH($C136&amp;$G136,$AO$11:$AO$66&amp;$AP$11:$AP$66,0),COUNTIF($AT$10:$AV$10,"&lt;"&amp;Z136)+1)</f>
        <v>5.0000000000000001E-4</v>
      </c>
      <c r="AB136" s="111">
        <f t="shared" si="27"/>
        <v>1.0889156081756484</v>
      </c>
      <c r="AC136" s="121">
        <f t="array" ref="AC136">INDEX($AW$11:$BA$66,MATCH($C136&amp;$G136,$AO$11:$AO$66&amp;$AP$11:$AP$66,0),COUNTIF($AW$10:$BA$10,"&lt;"&amp;Z136)+1)</f>
        <v>2.9999999999999997E-4</v>
      </c>
      <c r="AD136" s="62">
        <v>1.1175999999999999</v>
      </c>
      <c r="AE136" s="61">
        <f t="array" ref="AE136">INDEX($AT$11:$AV$66,MATCH($C136&amp;$G136,$AO$11:$AO$66&amp;$AP$11:$AP$66,0),COUNTIF($AT$10:$AV$10,"&lt;"&amp;AD136)+1)</f>
        <v>5.0000000000000001E-4</v>
      </c>
      <c r="AF136" s="111">
        <f t="shared" si="28"/>
        <v>1.0935437387837654</v>
      </c>
      <c r="AG136" s="121">
        <f t="array" ref="AG136">INDEX($AW$11:$BA$66,MATCH($C136&amp;$G136,$AO$11:$AO$66&amp;$AP$11:$AP$66,0),COUNTIF($AW$10:$BA$10,"&lt;"&amp;AD136)+1)</f>
        <v>2.9999999999999997E-4</v>
      </c>
    </row>
    <row r="137" spans="2:33" ht="12.75" customHeight="1" x14ac:dyDescent="0.3">
      <c r="B137" s="81" t="str">
        <f t="shared" si="16"/>
        <v>1 1/8-20 UN</v>
      </c>
      <c r="C137" s="71" t="s">
        <v>592</v>
      </c>
      <c r="D137" s="71"/>
      <c r="E137" s="79" t="s">
        <v>604</v>
      </c>
      <c r="F137" s="82" t="s">
        <v>606</v>
      </c>
      <c r="G137" s="58">
        <v>20</v>
      </c>
      <c r="H137" s="79" t="s">
        <v>519</v>
      </c>
      <c r="I137" s="71" t="s">
        <v>599</v>
      </c>
      <c r="J137" s="71" t="s">
        <v>588</v>
      </c>
      <c r="K137" s="71" t="s">
        <v>600</v>
      </c>
      <c r="L137" s="85">
        <f t="shared" si="31"/>
        <v>28.574999999999999</v>
      </c>
      <c r="M137" s="85">
        <f t="shared" si="17"/>
        <v>1.27</v>
      </c>
      <c r="N137" s="71">
        <v>60</v>
      </c>
      <c r="O137" s="100">
        <f t="shared" si="18"/>
        <v>28.574999999999999</v>
      </c>
      <c r="P137" s="85">
        <f t="shared" si="19"/>
        <v>12.7</v>
      </c>
      <c r="Q137" s="58">
        <f t="shared" si="20"/>
        <v>0</v>
      </c>
      <c r="R137" s="100">
        <f t="shared" si="21"/>
        <v>27.7501</v>
      </c>
      <c r="S137" s="85">
        <f t="shared" si="22"/>
        <v>7.6</v>
      </c>
      <c r="T137" s="58">
        <f t="shared" si="23"/>
        <v>0</v>
      </c>
      <c r="U137" s="58">
        <f t="shared" si="24"/>
        <v>7.6</v>
      </c>
      <c r="V137" s="58">
        <f t="array" ref="V137">INDEX(AS$11:AS$66,MATCH(C137&amp;G137,AO$11:AO$66&amp;AP$11:AP$66,0),0)</f>
        <v>15</v>
      </c>
      <c r="X137" s="120">
        <f t="shared" si="25"/>
        <v>0.05</v>
      </c>
      <c r="Y137" s="61">
        <f t="array" ref="Y137">INDEX($AQ$11:$AR$66,MATCH($C137&amp;$G137,$AO$11:$AO$66&amp;$AP$11:$AP$66,0),COUNTIF($AQ$10:$AR$10,"&lt;"&amp;Z137)+1)</f>
        <v>2.9999999999999997E-4</v>
      </c>
      <c r="Z137" s="61">
        <f t="shared" si="26"/>
        <v>1.125</v>
      </c>
      <c r="AA137" s="61">
        <f t="array" ref="AA137">INDEX($AT$11:$AV$66,MATCH($C137&amp;$G137,$AO$11:$AO$66&amp;$AP$11:$AP$66,0),COUNTIF($AT$10:$AV$10,"&lt;"&amp;Z137)+1)</f>
        <v>5.0000000000000001E-4</v>
      </c>
      <c r="AB137" s="111">
        <f t="shared" si="27"/>
        <v>1.0925240473580835</v>
      </c>
      <c r="AC137" s="121">
        <f t="array" ref="AC137">INDEX($AW$11:$BA$66,MATCH($C137&amp;$G137,$AO$11:$AO$66&amp;$AP$11:$AP$66,0),COUNTIF($AW$10:$BA$10,"&lt;"&amp;Z137)+1)</f>
        <v>2.9999999999999997E-4</v>
      </c>
      <c r="AD137" s="62">
        <v>1.1201000000000001</v>
      </c>
      <c r="AE137" s="61">
        <f t="array" ref="AE137">INDEX($AT$11:$AV$66,MATCH($C137&amp;$G137,$AO$11:$AO$66&amp;$AP$11:$AP$66,0),COUNTIF($AT$10:$AV$10,"&lt;"&amp;AD137)+1)</f>
        <v>5.0000000000000001E-4</v>
      </c>
      <c r="AF137" s="111">
        <f t="shared" si="28"/>
        <v>1.098449364905389</v>
      </c>
      <c r="AG137" s="121">
        <f t="array" ref="AG137">INDEX($AW$11:$BA$66,MATCH($C137&amp;$G137,$AO$11:$AO$66&amp;$AP$11:$AP$66,0),COUNTIF($AW$10:$BA$10,"&lt;"&amp;AD137)+1)</f>
        <v>2.9999999999999997E-4</v>
      </c>
    </row>
    <row r="138" spans="2:33" ht="12.75" customHeight="1" x14ac:dyDescent="0.3">
      <c r="B138" s="81" t="str">
        <f t="shared" si="16"/>
        <v>1 1/8-20 UN</v>
      </c>
      <c r="C138" s="71" t="s">
        <v>592</v>
      </c>
      <c r="D138" s="71"/>
      <c r="E138" s="79" t="s">
        <v>604</v>
      </c>
      <c r="F138" s="82" t="s">
        <v>606</v>
      </c>
      <c r="G138" s="58">
        <v>20</v>
      </c>
      <c r="H138" s="79" t="s">
        <v>519</v>
      </c>
      <c r="I138" s="71" t="s">
        <v>601</v>
      </c>
      <c r="J138" s="71" t="s">
        <v>588</v>
      </c>
      <c r="K138" s="71" t="s">
        <v>600</v>
      </c>
      <c r="L138" s="85">
        <f t="shared" si="31"/>
        <v>28.574999999999999</v>
      </c>
      <c r="M138" s="85">
        <f t="shared" si="17"/>
        <v>1.27</v>
      </c>
      <c r="N138" s="71">
        <v>60</v>
      </c>
      <c r="O138" s="100">
        <f t="shared" si="18"/>
        <v>28.574999999999999</v>
      </c>
      <c r="P138" s="85">
        <f t="shared" si="19"/>
        <v>12.7</v>
      </c>
      <c r="Q138" s="58">
        <f t="shared" si="20"/>
        <v>0</v>
      </c>
      <c r="R138" s="100">
        <f t="shared" si="21"/>
        <v>27.7501</v>
      </c>
      <c r="S138" s="85">
        <f t="shared" si="22"/>
        <v>7.6</v>
      </c>
      <c r="T138" s="58">
        <f t="shared" si="23"/>
        <v>0</v>
      </c>
      <c r="U138" s="58">
        <f t="shared" si="24"/>
        <v>7.6</v>
      </c>
      <c r="V138" s="58">
        <f t="array" ref="V138">INDEX(AS$11:AS$66,MATCH(C138&amp;G138,AO$11:AO$66&amp;AP$11:AP$66,0),0)</f>
        <v>15</v>
      </c>
      <c r="X138" s="120">
        <f t="shared" si="25"/>
        <v>0.05</v>
      </c>
      <c r="Y138" s="61">
        <f t="array" ref="Y138">INDEX($AQ$11:$AR$66,MATCH($C138&amp;$G138,$AO$11:$AO$66&amp;$AP$11:$AP$66,0),COUNTIF($AQ$10:$AR$10,"&lt;"&amp;Z138)+1)</f>
        <v>2.9999999999999997E-4</v>
      </c>
      <c r="Z138" s="61">
        <f t="shared" si="26"/>
        <v>1.125</v>
      </c>
      <c r="AA138" s="61">
        <f t="array" ref="AA138">INDEX($AT$11:$AV$66,MATCH($C138&amp;$G138,$AO$11:$AO$66&amp;$AP$11:$AP$66,0),COUNTIF($AT$10:$AV$10,"&lt;"&amp;Z138)+1)</f>
        <v>5.0000000000000001E-4</v>
      </c>
      <c r="AB138" s="111">
        <f t="shared" si="27"/>
        <v>1.0925240473580835</v>
      </c>
      <c r="AC138" s="121">
        <f t="array" ref="AC138">INDEX($AW$11:$BA$66,MATCH($C138&amp;$G138,$AO$11:$AO$66&amp;$AP$11:$AP$66,0),COUNTIF($AW$10:$BA$10,"&lt;"&amp;Z138)+1)</f>
        <v>2.9999999999999997E-4</v>
      </c>
      <c r="AD138" s="62">
        <v>1.1186</v>
      </c>
      <c r="AE138" s="61">
        <f t="array" ref="AE138">INDEX($AT$11:$AV$66,MATCH($C138&amp;$G138,$AO$11:$AO$66&amp;$AP$11:$AP$66,0),COUNTIF($AT$10:$AV$10,"&lt;"&amp;AD138)+1)</f>
        <v>5.0000000000000001E-4</v>
      </c>
      <c r="AF138" s="111">
        <f t="shared" si="28"/>
        <v>1.096949364905389</v>
      </c>
      <c r="AG138" s="121">
        <f t="array" ref="AG138">INDEX($AW$11:$BA$66,MATCH($C138&amp;$G138,$AO$11:$AO$66&amp;$AP$11:$AP$66,0),COUNTIF($AW$10:$BA$10,"&lt;"&amp;AD138)+1)</f>
        <v>2.9999999999999997E-4</v>
      </c>
    </row>
    <row r="139" spans="2:33" ht="12.75" customHeight="1" x14ac:dyDescent="0.3">
      <c r="B139" s="81" t="str">
        <f t="shared" ref="B139:B202" si="32">CONCATENATE(F139,"-",G139," ",E139)</f>
        <v>1 1/8-28 UN</v>
      </c>
      <c r="C139" s="71" t="s">
        <v>592</v>
      </c>
      <c r="D139" s="71"/>
      <c r="E139" s="79" t="s">
        <v>604</v>
      </c>
      <c r="F139" s="82" t="s">
        <v>606</v>
      </c>
      <c r="G139" s="58">
        <v>28</v>
      </c>
      <c r="H139" s="79" t="s">
        <v>519</v>
      </c>
      <c r="I139" s="71" t="s">
        <v>599</v>
      </c>
      <c r="J139" s="71" t="s">
        <v>588</v>
      </c>
      <c r="K139" s="71" t="s">
        <v>600</v>
      </c>
      <c r="L139" s="85">
        <f t="shared" si="31"/>
        <v>28.574999999999999</v>
      </c>
      <c r="M139" s="85">
        <f t="shared" ref="M139:M202" si="33">ROUND(X139*25.4,4)</f>
        <v>0.90710000000000002</v>
      </c>
      <c r="N139" s="71">
        <v>60</v>
      </c>
      <c r="O139" s="100">
        <f t="shared" ref="O139:O202" si="34">ROUND(IF(H139="GO",Z139,AD139)*25.4,4)</f>
        <v>28.574999999999999</v>
      </c>
      <c r="P139" s="85">
        <f t="shared" ref="P139:P202" si="35">IF(H139="GO",IF(AA139="-",AA139,ROUND(AA139*25.4*1000,1)),0)</f>
        <v>12.7</v>
      </c>
      <c r="Q139" s="58">
        <f t="shared" ref="Q139:Q202" si="36">IF(H139="NOT GO",IF(AE139="-",AE139,ROUND(AE139*25.4*1000,1)),0)</f>
        <v>0</v>
      </c>
      <c r="R139" s="100">
        <f t="shared" ref="R139:R202" si="37">ROUND(IF(H139="GO",AB139,AF139)*25.4,4)</f>
        <v>27.985800000000001</v>
      </c>
      <c r="S139" s="85">
        <f t="shared" ref="S139:S202" si="38">IF(H139="GO",IF(AC139="-",AC139,ROUND(AC139*25.4*1000,1)),0)</f>
        <v>7.6</v>
      </c>
      <c r="T139" s="58">
        <f t="shared" ref="T139:T202" si="39">IF(H139="NOT GO",IF(AG139="-",AG139,ROUND(AG139*25.4*1000,1)),0)</f>
        <v>0</v>
      </c>
      <c r="U139" s="58">
        <f t="shared" ref="U139:U202" si="40">IF(Y139="-",Y139,ROUND(Y139*25.4*1000,1))</f>
        <v>7.6</v>
      </c>
      <c r="V139" s="58">
        <f t="array" ref="V139">INDEX(AS$11:AS$66,MATCH(C139&amp;G139,AO$11:AO$66&amp;AP$11:AP$66,0),0)</f>
        <v>15</v>
      </c>
      <c r="X139" s="120">
        <f t="shared" ref="X139:X202" si="41">INDEX(AM$11:AM$38,MATCH(G139,AL$11:AL$38,0),0)</f>
        <v>3.5714285714285712E-2</v>
      </c>
      <c r="Y139" s="61">
        <f t="array" ref="Y139">INDEX($AQ$11:$AR$66,MATCH($C139&amp;$G139,$AO$11:$AO$66&amp;$AP$11:$AP$66,0),COUNTIF($AQ$10:$AR$10,"&lt;"&amp;Z139)+1)</f>
        <v>2.9999999999999997E-4</v>
      </c>
      <c r="Z139" s="61">
        <f t="shared" ref="Z139:Z202" si="42">INDEX(AJ$11:AJ$92,MATCH(F139,AI$11:AI$92,0))</f>
        <v>1.125</v>
      </c>
      <c r="AA139" s="61">
        <f t="array" ref="AA139">INDEX($AT$11:$AV$66,MATCH($C139&amp;$G139,$AO$11:$AO$66&amp;$AP$11:$AP$66,0),COUNTIF($AT$10:$AV$10,"&lt;"&amp;Z139)+1)</f>
        <v>5.0000000000000001E-4</v>
      </c>
      <c r="AB139" s="111">
        <f t="shared" ref="AB139:AB202" si="43">Z139-(3/8)*2*(TAN(RADIANS(60))/2)/G139</f>
        <v>1.1018028909700597</v>
      </c>
      <c r="AC139" s="121">
        <f t="array" ref="AC139">INDEX($AW$11:$BA$66,MATCH($C139&amp;$G139,$AO$11:$AO$66&amp;$AP$11:$AP$66,0),COUNTIF($AW$10:$BA$10,"&lt;"&amp;Z139)+1)</f>
        <v>2.9999999999999997E-4</v>
      </c>
      <c r="AD139" s="62">
        <v>1.1225000000000001</v>
      </c>
      <c r="AE139" s="61">
        <f t="array" ref="AE139">INDEX($AT$11:$AV$66,MATCH($C139&amp;$G139,$AO$11:$AO$66&amp;$AP$11:$AP$66,0),COUNTIF($AT$10:$AV$10,"&lt;"&amp;AD139)+1)</f>
        <v>5.0000000000000001E-4</v>
      </c>
      <c r="AF139" s="111">
        <f t="shared" ref="AF139:AF202" si="44">AD139-(TAN(RADIANS(60))/2)/G139/4*2</f>
        <v>1.1070352606467064</v>
      </c>
      <c r="AG139" s="121">
        <f t="array" ref="AG139">INDEX($AW$11:$BA$66,MATCH($C139&amp;$G139,$AO$11:$AO$66&amp;$AP$11:$AP$66,0),COUNTIF($AW$10:$BA$10,"&lt;"&amp;AD139)+1)</f>
        <v>2.9999999999999997E-4</v>
      </c>
    </row>
    <row r="140" spans="2:33" ht="12.75" customHeight="1" x14ac:dyDescent="0.3">
      <c r="B140" s="81" t="str">
        <f t="shared" si="32"/>
        <v>1 1/8-28 UN</v>
      </c>
      <c r="C140" s="71" t="s">
        <v>592</v>
      </c>
      <c r="D140" s="71"/>
      <c r="E140" s="79" t="s">
        <v>604</v>
      </c>
      <c r="F140" s="82" t="s">
        <v>606</v>
      </c>
      <c r="G140" s="58">
        <v>28</v>
      </c>
      <c r="H140" s="79" t="s">
        <v>519</v>
      </c>
      <c r="I140" s="71" t="s">
        <v>601</v>
      </c>
      <c r="J140" s="71" t="s">
        <v>588</v>
      </c>
      <c r="K140" s="71" t="s">
        <v>600</v>
      </c>
      <c r="L140" s="85">
        <f t="shared" si="31"/>
        <v>28.574999999999999</v>
      </c>
      <c r="M140" s="85">
        <f t="shared" si="33"/>
        <v>0.90710000000000002</v>
      </c>
      <c r="N140" s="71">
        <v>60</v>
      </c>
      <c r="O140" s="100">
        <f t="shared" si="34"/>
        <v>28.574999999999999</v>
      </c>
      <c r="P140" s="85">
        <f t="shared" si="35"/>
        <v>12.7</v>
      </c>
      <c r="Q140" s="58">
        <f t="shared" si="36"/>
        <v>0</v>
      </c>
      <c r="R140" s="100">
        <f t="shared" si="37"/>
        <v>27.985800000000001</v>
      </c>
      <c r="S140" s="85">
        <f t="shared" si="38"/>
        <v>7.6</v>
      </c>
      <c r="T140" s="58">
        <f t="shared" si="39"/>
        <v>0</v>
      </c>
      <c r="U140" s="58">
        <f t="shared" si="40"/>
        <v>7.6</v>
      </c>
      <c r="V140" s="58">
        <f t="array" ref="V140">INDEX(AS$11:AS$66,MATCH(C140&amp;G140,AO$11:AO$66&amp;AP$11:AP$66,0),0)</f>
        <v>15</v>
      </c>
      <c r="X140" s="120">
        <f t="shared" si="41"/>
        <v>3.5714285714285712E-2</v>
      </c>
      <c r="Y140" s="61">
        <f t="array" ref="Y140">INDEX($AQ$11:$AR$66,MATCH($C140&amp;$G140,$AO$11:$AO$66&amp;$AP$11:$AP$66,0),COUNTIF($AQ$10:$AR$10,"&lt;"&amp;Z140)+1)</f>
        <v>2.9999999999999997E-4</v>
      </c>
      <c r="Z140" s="61">
        <f t="shared" si="42"/>
        <v>1.125</v>
      </c>
      <c r="AA140" s="61">
        <f t="array" ref="AA140">INDEX($AT$11:$AV$66,MATCH($C140&amp;$G140,$AO$11:$AO$66&amp;$AP$11:$AP$66,0),COUNTIF($AT$10:$AV$10,"&lt;"&amp;Z140)+1)</f>
        <v>5.0000000000000001E-4</v>
      </c>
      <c r="AB140" s="111">
        <f t="shared" si="43"/>
        <v>1.1018028909700597</v>
      </c>
      <c r="AC140" s="121">
        <f t="array" ref="AC140">INDEX($AW$11:$BA$66,MATCH($C140&amp;$G140,$AO$11:$AO$66&amp;$AP$11:$AP$66,0),COUNTIF($AW$10:$BA$10,"&lt;"&amp;Z140)+1)</f>
        <v>2.9999999999999997E-4</v>
      </c>
      <c r="AD140" s="62">
        <v>1.1212</v>
      </c>
      <c r="AE140" s="61">
        <f t="array" ref="AE140">INDEX($AT$11:$AV$66,MATCH($C140&amp;$G140,$AO$11:$AO$66&amp;$AP$11:$AP$66,0),COUNTIF($AT$10:$AV$10,"&lt;"&amp;AD140)+1)</f>
        <v>5.0000000000000001E-4</v>
      </c>
      <c r="AF140" s="111">
        <f t="shared" si="44"/>
        <v>1.1057352606467064</v>
      </c>
      <c r="AG140" s="121">
        <f t="array" ref="AG140">INDEX($AW$11:$BA$66,MATCH($C140&amp;$G140,$AO$11:$AO$66&amp;$AP$11:$AP$66,0),COUNTIF($AW$10:$BA$10,"&lt;"&amp;AD140)+1)</f>
        <v>2.9999999999999997E-4</v>
      </c>
    </row>
    <row r="141" spans="2:33" ht="12.75" customHeight="1" x14ac:dyDescent="0.3">
      <c r="B141" s="81" t="str">
        <f t="shared" si="32"/>
        <v>1 3/16-8 UN</v>
      </c>
      <c r="C141" s="71" t="s">
        <v>592</v>
      </c>
      <c r="D141" s="71"/>
      <c r="E141" s="79" t="s">
        <v>604</v>
      </c>
      <c r="F141" s="82" t="s">
        <v>607</v>
      </c>
      <c r="G141" s="58">
        <v>8</v>
      </c>
      <c r="H141" s="79" t="s">
        <v>519</v>
      </c>
      <c r="I141" s="71" t="s">
        <v>599</v>
      </c>
      <c r="J141" s="71" t="s">
        <v>588</v>
      </c>
      <c r="K141" s="71" t="s">
        <v>600</v>
      </c>
      <c r="L141" s="85">
        <f t="shared" si="31"/>
        <v>30.162500000000001</v>
      </c>
      <c r="M141" s="85">
        <f t="shared" si="33"/>
        <v>3.1749999999999998</v>
      </c>
      <c r="N141" s="71">
        <v>60</v>
      </c>
      <c r="O141" s="100">
        <f t="shared" si="34"/>
        <v>30.162500000000001</v>
      </c>
      <c r="P141" s="85">
        <f t="shared" si="35"/>
        <v>17.8</v>
      </c>
      <c r="Q141" s="58">
        <f t="shared" si="36"/>
        <v>0</v>
      </c>
      <c r="R141" s="100">
        <f t="shared" si="37"/>
        <v>28.100300000000001</v>
      </c>
      <c r="S141" s="85">
        <f t="shared" si="38"/>
        <v>10.199999999999999</v>
      </c>
      <c r="T141" s="58">
        <f t="shared" si="39"/>
        <v>0</v>
      </c>
      <c r="U141" s="58">
        <f t="shared" si="40"/>
        <v>10.199999999999999</v>
      </c>
      <c r="V141" s="58">
        <f t="array" ref="V141">INDEX(AS$11:AS$66,MATCH(C141&amp;G141,AO$11:AO$66&amp;AP$11:AP$66,0),0)</f>
        <v>5</v>
      </c>
      <c r="X141" s="120">
        <f t="shared" si="41"/>
        <v>0.125</v>
      </c>
      <c r="Y141" s="61">
        <f t="array" ref="Y141">INDEX($AQ$11:$AR$66,MATCH($C141&amp;$G141,$AO$11:$AO$66&amp;$AP$11:$AP$66,0),COUNTIF($AQ$10:$AR$10,"&lt;"&amp;Z141)+1)</f>
        <v>4.0000000000000002E-4</v>
      </c>
      <c r="Z141" s="61">
        <f t="shared" si="42"/>
        <v>1.1875</v>
      </c>
      <c r="AA141" s="61">
        <f t="array" ref="AA141">INDEX($AT$11:$AV$66,MATCH($C141&amp;$G141,$AO$11:$AO$66&amp;$AP$11:$AP$66,0),COUNTIF($AT$10:$AV$10,"&lt;"&amp;Z141)+1)</f>
        <v>6.9999999999999999E-4</v>
      </c>
      <c r="AB141" s="111">
        <f t="shared" si="43"/>
        <v>1.1063101183952089</v>
      </c>
      <c r="AC141" s="121">
        <f t="array" ref="AC141">INDEX($AW$11:$BA$66,MATCH($C141&amp;$G141,$AO$11:$AO$66&amp;$AP$11:$AP$66,0),COUNTIF($AW$10:$BA$10,"&lt;"&amp;Z141)+1)</f>
        <v>4.0000000000000002E-4</v>
      </c>
      <c r="AD141" s="62">
        <v>1.1695</v>
      </c>
      <c r="AE141" s="61">
        <f t="array" ref="AE141">INDEX($AT$11:$AV$66,MATCH($C141&amp;$G141,$AO$11:$AO$66&amp;$AP$11:$AP$66,0),COUNTIF($AT$10:$AV$10,"&lt;"&amp;AD141)+1)</f>
        <v>6.9999999999999999E-4</v>
      </c>
      <c r="AF141" s="111">
        <f t="shared" si="44"/>
        <v>1.1153734122634726</v>
      </c>
      <c r="AG141" s="121">
        <f t="array" ref="AG141">INDEX($AW$11:$BA$66,MATCH($C141&amp;$G141,$AO$11:$AO$66&amp;$AP$11:$AP$66,0),COUNTIF($AW$10:$BA$10,"&lt;"&amp;AD141)+1)</f>
        <v>4.0000000000000002E-4</v>
      </c>
    </row>
    <row r="142" spans="2:33" ht="12.75" customHeight="1" x14ac:dyDescent="0.3">
      <c r="B142" s="81" t="str">
        <f t="shared" si="32"/>
        <v>1 3/16-8 UN</v>
      </c>
      <c r="C142" s="71" t="s">
        <v>592</v>
      </c>
      <c r="D142" s="71"/>
      <c r="E142" s="79" t="s">
        <v>604</v>
      </c>
      <c r="F142" s="82" t="s">
        <v>607</v>
      </c>
      <c r="G142" s="58">
        <v>8</v>
      </c>
      <c r="H142" s="79" t="s">
        <v>519</v>
      </c>
      <c r="I142" s="71" t="s">
        <v>601</v>
      </c>
      <c r="J142" s="71" t="s">
        <v>588</v>
      </c>
      <c r="K142" s="71" t="s">
        <v>600</v>
      </c>
      <c r="L142" s="85">
        <f t="shared" si="31"/>
        <v>30.162500000000001</v>
      </c>
      <c r="M142" s="85">
        <f t="shared" si="33"/>
        <v>3.1749999999999998</v>
      </c>
      <c r="N142" s="71">
        <v>60</v>
      </c>
      <c r="O142" s="100">
        <f t="shared" si="34"/>
        <v>30.162500000000001</v>
      </c>
      <c r="P142" s="85">
        <f t="shared" si="35"/>
        <v>17.8</v>
      </c>
      <c r="Q142" s="58">
        <f t="shared" si="36"/>
        <v>0</v>
      </c>
      <c r="R142" s="100">
        <f t="shared" si="37"/>
        <v>28.100300000000001</v>
      </c>
      <c r="S142" s="85">
        <f t="shared" si="38"/>
        <v>10.199999999999999</v>
      </c>
      <c r="T142" s="58">
        <f t="shared" si="39"/>
        <v>0</v>
      </c>
      <c r="U142" s="58">
        <f t="shared" si="40"/>
        <v>10.199999999999999</v>
      </c>
      <c r="V142" s="58">
        <f t="array" ref="V142">INDEX(AS$11:AS$66,MATCH(C142&amp;G142,AO$11:AO$66&amp;AP$11:AP$66,0),0)</f>
        <v>5</v>
      </c>
      <c r="X142" s="120">
        <f t="shared" si="41"/>
        <v>0.125</v>
      </c>
      <c r="Y142" s="61">
        <f t="array" ref="Y142">INDEX($AQ$11:$AR$66,MATCH($C142&amp;$G142,$AO$11:$AO$66&amp;$AP$11:$AP$66,0),COUNTIF($AQ$10:$AR$10,"&lt;"&amp;Z142)+1)</f>
        <v>4.0000000000000002E-4</v>
      </c>
      <c r="Z142" s="61">
        <f t="shared" si="42"/>
        <v>1.1875</v>
      </c>
      <c r="AA142" s="61">
        <f t="array" ref="AA142">INDEX($AT$11:$AV$66,MATCH($C142&amp;$G142,$AO$11:$AO$66&amp;$AP$11:$AP$66,0),COUNTIF($AT$10:$AV$10,"&lt;"&amp;Z142)+1)</f>
        <v>6.9999999999999999E-4</v>
      </c>
      <c r="AB142" s="111">
        <f t="shared" si="43"/>
        <v>1.1063101183952089</v>
      </c>
      <c r="AC142" s="121">
        <f t="array" ref="AC142">INDEX($AW$11:$BA$66,MATCH($C142&amp;$G142,$AO$11:$AO$66&amp;$AP$11:$AP$66,0),COUNTIF($AW$10:$BA$10,"&lt;"&amp;Z142)+1)</f>
        <v>4.0000000000000002E-4</v>
      </c>
      <c r="AD142" s="62">
        <v>1.1672</v>
      </c>
      <c r="AE142" s="61">
        <f t="array" ref="AE142">INDEX($AT$11:$AV$66,MATCH($C142&amp;$G142,$AO$11:$AO$66&amp;$AP$11:$AP$66,0),COUNTIF($AT$10:$AV$10,"&lt;"&amp;AD142)+1)</f>
        <v>6.9999999999999999E-4</v>
      </c>
      <c r="AF142" s="111">
        <f t="shared" si="44"/>
        <v>1.1130734122634727</v>
      </c>
      <c r="AG142" s="121">
        <f t="array" ref="AG142">INDEX($AW$11:$BA$66,MATCH($C142&amp;$G142,$AO$11:$AO$66&amp;$AP$11:$AP$66,0),COUNTIF($AW$10:$BA$10,"&lt;"&amp;AD142)+1)</f>
        <v>4.0000000000000002E-4</v>
      </c>
    </row>
    <row r="143" spans="2:33" ht="12.75" customHeight="1" x14ac:dyDescent="0.3">
      <c r="B143" s="81" t="str">
        <f t="shared" si="32"/>
        <v>1 3/16-12 UN</v>
      </c>
      <c r="C143" s="71" t="s">
        <v>592</v>
      </c>
      <c r="D143" s="71"/>
      <c r="E143" s="79" t="s">
        <v>604</v>
      </c>
      <c r="F143" s="82" t="s">
        <v>607</v>
      </c>
      <c r="G143" s="58">
        <v>12</v>
      </c>
      <c r="H143" s="79" t="s">
        <v>519</v>
      </c>
      <c r="I143" s="71" t="s">
        <v>599</v>
      </c>
      <c r="J143" s="71" t="s">
        <v>588</v>
      </c>
      <c r="K143" s="71" t="s">
        <v>600</v>
      </c>
      <c r="L143" s="85">
        <f t="shared" si="31"/>
        <v>30.162500000000001</v>
      </c>
      <c r="M143" s="85">
        <f t="shared" si="33"/>
        <v>2.1166999999999998</v>
      </c>
      <c r="N143" s="71">
        <v>60</v>
      </c>
      <c r="O143" s="100">
        <f t="shared" si="34"/>
        <v>30.162500000000001</v>
      </c>
      <c r="P143" s="85">
        <f t="shared" si="35"/>
        <v>15.2</v>
      </c>
      <c r="Q143" s="58">
        <f t="shared" si="36"/>
        <v>0</v>
      </c>
      <c r="R143" s="100">
        <f t="shared" si="37"/>
        <v>28.787700000000001</v>
      </c>
      <c r="S143" s="85">
        <f t="shared" si="38"/>
        <v>7.6</v>
      </c>
      <c r="T143" s="58">
        <f t="shared" si="39"/>
        <v>0</v>
      </c>
      <c r="U143" s="58">
        <f t="shared" si="40"/>
        <v>7.6</v>
      </c>
      <c r="V143" s="58">
        <f t="array" ref="V143">INDEX(AS$11:AS$66,MATCH(C143&amp;G143,AO$11:AO$66&amp;AP$11:AP$66,0),0)</f>
        <v>10</v>
      </c>
      <c r="X143" s="120">
        <f t="shared" si="41"/>
        <v>8.3333333333333329E-2</v>
      </c>
      <c r="Y143" s="61">
        <f t="array" ref="Y143">INDEX($AQ$11:$AR$66,MATCH($C143&amp;$G143,$AO$11:$AO$66&amp;$AP$11:$AP$66,0),COUNTIF($AQ$10:$AR$10,"&lt;"&amp;Z143)+1)</f>
        <v>2.9999999999999997E-4</v>
      </c>
      <c r="Z143" s="61">
        <f t="shared" si="42"/>
        <v>1.1875</v>
      </c>
      <c r="AA143" s="61">
        <f t="array" ref="AA143">INDEX($AT$11:$AV$66,MATCH($C143&amp;$G143,$AO$11:$AO$66&amp;$AP$11:$AP$66,0),COUNTIF($AT$10:$AV$10,"&lt;"&amp;Z143)+1)</f>
        <v>5.9999999999999995E-4</v>
      </c>
      <c r="AB143" s="111">
        <f t="shared" si="43"/>
        <v>1.1333734122634727</v>
      </c>
      <c r="AC143" s="121">
        <f t="array" ref="AC143">INDEX($AW$11:$BA$66,MATCH($C143&amp;$G143,$AO$11:$AO$66&amp;$AP$11:$AP$66,0),COUNTIF($AW$10:$BA$10,"&lt;"&amp;Z143)+1)</f>
        <v>2.9999999999999997E-4</v>
      </c>
      <c r="AD143" s="62">
        <v>1.177</v>
      </c>
      <c r="AE143" s="61">
        <f t="array" ref="AE143">INDEX($AT$11:$AV$66,MATCH($C143&amp;$G143,$AO$11:$AO$66&amp;$AP$11:$AP$66,0),COUNTIF($AT$10:$AV$10,"&lt;"&amp;AD143)+1)</f>
        <v>5.9999999999999995E-4</v>
      </c>
      <c r="AF143" s="111">
        <f t="shared" si="44"/>
        <v>1.1409156081756484</v>
      </c>
      <c r="AG143" s="121">
        <f t="array" ref="AG143">INDEX($AW$11:$BA$66,MATCH($C143&amp;$G143,$AO$11:$AO$66&amp;$AP$11:$AP$66,0),COUNTIF($AW$10:$BA$10,"&lt;"&amp;AD143)+1)</f>
        <v>2.9999999999999997E-4</v>
      </c>
    </row>
    <row r="144" spans="2:33" ht="12.75" customHeight="1" x14ac:dyDescent="0.3">
      <c r="B144" s="81" t="str">
        <f t="shared" si="32"/>
        <v>1 3/16-12 UN</v>
      </c>
      <c r="C144" s="71" t="s">
        <v>592</v>
      </c>
      <c r="D144" s="71"/>
      <c r="E144" s="79" t="s">
        <v>604</v>
      </c>
      <c r="F144" s="82" t="s">
        <v>607</v>
      </c>
      <c r="G144" s="58">
        <v>12</v>
      </c>
      <c r="H144" s="79" t="s">
        <v>519</v>
      </c>
      <c r="I144" s="71" t="s">
        <v>601</v>
      </c>
      <c r="J144" s="71" t="s">
        <v>588</v>
      </c>
      <c r="K144" s="71" t="s">
        <v>600</v>
      </c>
      <c r="L144" s="85">
        <f t="shared" si="31"/>
        <v>30.162500000000001</v>
      </c>
      <c r="M144" s="85">
        <f t="shared" si="33"/>
        <v>2.1166999999999998</v>
      </c>
      <c r="N144" s="71">
        <v>60</v>
      </c>
      <c r="O144" s="100">
        <f t="shared" si="34"/>
        <v>30.162500000000001</v>
      </c>
      <c r="P144" s="85">
        <f t="shared" si="35"/>
        <v>15.2</v>
      </c>
      <c r="Q144" s="58">
        <f t="shared" si="36"/>
        <v>0</v>
      </c>
      <c r="R144" s="100">
        <f t="shared" si="37"/>
        <v>28.787700000000001</v>
      </c>
      <c r="S144" s="85">
        <f t="shared" si="38"/>
        <v>7.6</v>
      </c>
      <c r="T144" s="58">
        <f t="shared" si="39"/>
        <v>0</v>
      </c>
      <c r="U144" s="58">
        <f t="shared" si="40"/>
        <v>7.6</v>
      </c>
      <c r="V144" s="58">
        <f t="array" ref="V144">INDEX(AS$11:AS$66,MATCH(C144&amp;G144,AO$11:AO$66&amp;AP$11:AP$66,0),0)</f>
        <v>10</v>
      </c>
      <c r="X144" s="120">
        <f t="shared" si="41"/>
        <v>8.3333333333333329E-2</v>
      </c>
      <c r="Y144" s="61">
        <f t="array" ref="Y144">INDEX($AQ$11:$AR$66,MATCH($C144&amp;$G144,$AO$11:$AO$66&amp;$AP$11:$AP$66,0),COUNTIF($AQ$10:$AR$10,"&lt;"&amp;Z144)+1)</f>
        <v>2.9999999999999997E-4</v>
      </c>
      <c r="Z144" s="61">
        <f t="shared" si="42"/>
        <v>1.1875</v>
      </c>
      <c r="AA144" s="61">
        <f t="array" ref="AA144">INDEX($AT$11:$AV$66,MATCH($C144&amp;$G144,$AO$11:$AO$66&amp;$AP$11:$AP$66,0),COUNTIF($AT$10:$AV$10,"&lt;"&amp;Z144)+1)</f>
        <v>5.9999999999999995E-4</v>
      </c>
      <c r="AB144" s="111">
        <f t="shared" si="43"/>
        <v>1.1333734122634727</v>
      </c>
      <c r="AC144" s="121">
        <f t="array" ref="AC144">INDEX($AW$11:$BA$66,MATCH($C144&amp;$G144,$AO$11:$AO$66&amp;$AP$11:$AP$66,0),COUNTIF($AW$10:$BA$10,"&lt;"&amp;Z144)+1)</f>
        <v>2.9999999999999997E-4</v>
      </c>
      <c r="AD144" s="62">
        <v>1.1751</v>
      </c>
      <c r="AE144" s="61">
        <f t="array" ref="AE144">INDEX($AT$11:$AV$66,MATCH($C144&amp;$G144,$AO$11:$AO$66&amp;$AP$11:$AP$66,0),COUNTIF($AT$10:$AV$10,"&lt;"&amp;AD144)+1)</f>
        <v>5.9999999999999995E-4</v>
      </c>
      <c r="AF144" s="111">
        <f t="shared" si="44"/>
        <v>1.1390156081756484</v>
      </c>
      <c r="AG144" s="121">
        <f t="array" ref="AG144">INDEX($AW$11:$BA$66,MATCH($C144&amp;$G144,$AO$11:$AO$66&amp;$AP$11:$AP$66,0),COUNTIF($AW$10:$BA$10,"&lt;"&amp;AD144)+1)</f>
        <v>2.9999999999999997E-4</v>
      </c>
    </row>
    <row r="145" spans="2:33" ht="12.75" customHeight="1" x14ac:dyDescent="0.3">
      <c r="B145" s="81" t="str">
        <f t="shared" si="32"/>
        <v>1 3/16-16 UN</v>
      </c>
      <c r="C145" s="71" t="s">
        <v>592</v>
      </c>
      <c r="D145" s="71"/>
      <c r="E145" s="79" t="s">
        <v>604</v>
      </c>
      <c r="F145" s="82" t="s">
        <v>607</v>
      </c>
      <c r="G145" s="58">
        <v>16</v>
      </c>
      <c r="H145" s="79" t="s">
        <v>519</v>
      </c>
      <c r="I145" s="71" t="s">
        <v>599</v>
      </c>
      <c r="J145" s="71" t="s">
        <v>588</v>
      </c>
      <c r="K145" s="71" t="s">
        <v>600</v>
      </c>
      <c r="L145" s="85">
        <f t="shared" si="31"/>
        <v>30.162500000000001</v>
      </c>
      <c r="M145" s="85">
        <f t="shared" si="33"/>
        <v>1.5874999999999999</v>
      </c>
      <c r="N145" s="71">
        <v>60</v>
      </c>
      <c r="O145" s="100">
        <f t="shared" si="34"/>
        <v>30.162500000000001</v>
      </c>
      <c r="P145" s="85">
        <f t="shared" si="35"/>
        <v>15.2</v>
      </c>
      <c r="Q145" s="58">
        <f t="shared" si="36"/>
        <v>0</v>
      </c>
      <c r="R145" s="100">
        <f t="shared" si="37"/>
        <v>29.131399999999999</v>
      </c>
      <c r="S145" s="85">
        <f t="shared" si="38"/>
        <v>7.6</v>
      </c>
      <c r="T145" s="58">
        <f t="shared" si="39"/>
        <v>0</v>
      </c>
      <c r="U145" s="58">
        <f t="shared" si="40"/>
        <v>7.6</v>
      </c>
      <c r="V145" s="58">
        <f t="array" ref="V145">INDEX(AS$11:AS$66,MATCH(C145&amp;G145,AO$11:AO$66&amp;AP$11:AP$66,0),0)</f>
        <v>10</v>
      </c>
      <c r="X145" s="120">
        <f t="shared" si="41"/>
        <v>6.25E-2</v>
      </c>
      <c r="Y145" s="61">
        <f t="array" ref="Y145">INDEX($AQ$11:$AR$66,MATCH($C145&amp;$G145,$AO$11:$AO$66&amp;$AP$11:$AP$66,0),COUNTIF($AQ$10:$AR$10,"&lt;"&amp;Z145)+1)</f>
        <v>2.9999999999999997E-4</v>
      </c>
      <c r="Z145" s="61">
        <f t="shared" si="42"/>
        <v>1.1875</v>
      </c>
      <c r="AA145" s="61">
        <f t="array" ref="AA145">INDEX($AT$11:$AV$66,MATCH($C145&amp;$G145,$AO$11:$AO$66&amp;$AP$11:$AP$66,0),COUNTIF($AT$10:$AV$10,"&lt;"&amp;Z145)+1)</f>
        <v>5.9999999999999995E-4</v>
      </c>
      <c r="AB145" s="111">
        <f t="shared" si="43"/>
        <v>1.1469050591976044</v>
      </c>
      <c r="AC145" s="121">
        <f t="array" ref="AC145">INDEX($AW$11:$BA$66,MATCH($C145&amp;$G145,$AO$11:$AO$66&amp;$AP$11:$AP$66,0),COUNTIF($AW$10:$BA$10,"&lt;"&amp;Z145)+1)</f>
        <v>2.9999999999999997E-4</v>
      </c>
      <c r="AD145" s="62">
        <v>1.1806000000000001</v>
      </c>
      <c r="AE145" s="61">
        <f t="array" ref="AE145">INDEX($AT$11:$AV$66,MATCH($C145&amp;$G145,$AO$11:$AO$66&amp;$AP$11:$AP$66,0),COUNTIF($AT$10:$AV$10,"&lt;"&amp;AD145)+1)</f>
        <v>5.9999999999999995E-4</v>
      </c>
      <c r="AF145" s="111">
        <f t="shared" si="44"/>
        <v>1.1535367061317363</v>
      </c>
      <c r="AG145" s="121">
        <f t="array" ref="AG145">INDEX($AW$11:$BA$66,MATCH($C145&amp;$G145,$AO$11:$AO$66&amp;$AP$11:$AP$66,0),COUNTIF($AW$10:$BA$10,"&lt;"&amp;AD145)+1)</f>
        <v>2.9999999999999997E-4</v>
      </c>
    </row>
    <row r="146" spans="2:33" ht="12.75" customHeight="1" x14ac:dyDescent="0.3">
      <c r="B146" s="81" t="str">
        <f t="shared" si="32"/>
        <v>1 3/16-16 UN</v>
      </c>
      <c r="C146" s="71" t="s">
        <v>592</v>
      </c>
      <c r="D146" s="71"/>
      <c r="E146" s="79" t="s">
        <v>604</v>
      </c>
      <c r="F146" s="82" t="s">
        <v>607</v>
      </c>
      <c r="G146" s="58">
        <v>16</v>
      </c>
      <c r="H146" s="79" t="s">
        <v>519</v>
      </c>
      <c r="I146" s="71" t="s">
        <v>601</v>
      </c>
      <c r="J146" s="71" t="s">
        <v>588</v>
      </c>
      <c r="K146" s="71" t="s">
        <v>600</v>
      </c>
      <c r="L146" s="85">
        <f t="shared" si="31"/>
        <v>30.162500000000001</v>
      </c>
      <c r="M146" s="85">
        <f t="shared" si="33"/>
        <v>1.5874999999999999</v>
      </c>
      <c r="N146" s="71">
        <v>60</v>
      </c>
      <c r="O146" s="100">
        <f t="shared" si="34"/>
        <v>30.162500000000001</v>
      </c>
      <c r="P146" s="85">
        <f t="shared" si="35"/>
        <v>15.2</v>
      </c>
      <c r="Q146" s="58">
        <f t="shared" si="36"/>
        <v>0</v>
      </c>
      <c r="R146" s="100">
        <f t="shared" si="37"/>
        <v>29.131399999999999</v>
      </c>
      <c r="S146" s="85">
        <f t="shared" si="38"/>
        <v>7.6</v>
      </c>
      <c r="T146" s="58">
        <f t="shared" si="39"/>
        <v>0</v>
      </c>
      <c r="U146" s="58">
        <f t="shared" si="40"/>
        <v>7.6</v>
      </c>
      <c r="V146" s="58">
        <f t="array" ref="V146">INDEX(AS$11:AS$66,MATCH(C146&amp;G146,AO$11:AO$66&amp;AP$11:AP$66,0),0)</f>
        <v>10</v>
      </c>
      <c r="X146" s="120">
        <f t="shared" si="41"/>
        <v>6.25E-2</v>
      </c>
      <c r="Y146" s="61">
        <f t="array" ref="Y146">INDEX($AQ$11:$AR$66,MATCH($C146&amp;$G146,$AO$11:$AO$66&amp;$AP$11:$AP$66,0),COUNTIF($AQ$10:$AR$10,"&lt;"&amp;Z146)+1)</f>
        <v>2.9999999999999997E-4</v>
      </c>
      <c r="Z146" s="61">
        <f t="shared" si="42"/>
        <v>1.1875</v>
      </c>
      <c r="AA146" s="61">
        <f t="array" ref="AA146">INDEX($AT$11:$AV$66,MATCH($C146&amp;$G146,$AO$11:$AO$66&amp;$AP$11:$AP$66,0),COUNTIF($AT$10:$AV$10,"&lt;"&amp;Z146)+1)</f>
        <v>5.9999999999999995E-4</v>
      </c>
      <c r="AB146" s="111">
        <f t="shared" si="43"/>
        <v>1.1469050591976044</v>
      </c>
      <c r="AC146" s="121">
        <f t="array" ref="AC146">INDEX($AW$11:$BA$66,MATCH($C146&amp;$G146,$AO$11:$AO$66&amp;$AP$11:$AP$66,0),COUNTIF($AW$10:$BA$10,"&lt;"&amp;Z146)+1)</f>
        <v>2.9999999999999997E-4</v>
      </c>
      <c r="AD146" s="62">
        <v>1.179</v>
      </c>
      <c r="AE146" s="61">
        <f t="array" ref="AE146">INDEX($AT$11:$AV$66,MATCH($C146&amp;$G146,$AO$11:$AO$66&amp;$AP$11:$AP$66,0),COUNTIF($AT$10:$AV$10,"&lt;"&amp;AD146)+1)</f>
        <v>5.9999999999999995E-4</v>
      </c>
      <c r="AF146" s="111">
        <f t="shared" si="44"/>
        <v>1.1519367061317363</v>
      </c>
      <c r="AG146" s="121">
        <f t="array" ref="AG146">INDEX($AW$11:$BA$66,MATCH($C146&amp;$G146,$AO$11:$AO$66&amp;$AP$11:$AP$66,0),COUNTIF($AW$10:$BA$10,"&lt;"&amp;AD146)+1)</f>
        <v>2.9999999999999997E-4</v>
      </c>
    </row>
    <row r="147" spans="2:33" ht="12.75" customHeight="1" x14ac:dyDescent="0.3">
      <c r="B147" s="81" t="str">
        <f t="shared" si="32"/>
        <v>1 3/16-18 UNEF</v>
      </c>
      <c r="C147" s="71" t="s">
        <v>592</v>
      </c>
      <c r="D147" s="71"/>
      <c r="E147" s="79" t="s">
        <v>603</v>
      </c>
      <c r="F147" s="82" t="s">
        <v>607</v>
      </c>
      <c r="G147" s="58">
        <v>18</v>
      </c>
      <c r="H147" s="79" t="s">
        <v>519</v>
      </c>
      <c r="I147" s="71" t="s">
        <v>599</v>
      </c>
      <c r="J147" s="71" t="s">
        <v>588</v>
      </c>
      <c r="K147" s="71" t="s">
        <v>600</v>
      </c>
      <c r="L147" s="85">
        <f t="shared" si="31"/>
        <v>30.162500000000001</v>
      </c>
      <c r="M147" s="85">
        <f t="shared" si="33"/>
        <v>1.4111</v>
      </c>
      <c r="N147" s="71">
        <v>60</v>
      </c>
      <c r="O147" s="100">
        <f t="shared" si="34"/>
        <v>30.162500000000001</v>
      </c>
      <c r="P147" s="85">
        <f t="shared" si="35"/>
        <v>12.7</v>
      </c>
      <c r="Q147" s="58">
        <f t="shared" si="36"/>
        <v>0</v>
      </c>
      <c r="R147" s="100">
        <f t="shared" si="37"/>
        <v>29.245999999999999</v>
      </c>
      <c r="S147" s="85">
        <f t="shared" si="38"/>
        <v>7.6</v>
      </c>
      <c r="T147" s="58">
        <f t="shared" si="39"/>
        <v>0</v>
      </c>
      <c r="U147" s="58">
        <f t="shared" si="40"/>
        <v>7.6</v>
      </c>
      <c r="V147" s="58">
        <f t="array" ref="V147">INDEX(AS$11:AS$66,MATCH(C147&amp;G147,AO$11:AO$66&amp;AP$11:AP$66,0),0)</f>
        <v>10</v>
      </c>
      <c r="X147" s="120">
        <f t="shared" si="41"/>
        <v>5.5555555555555552E-2</v>
      </c>
      <c r="Y147" s="61">
        <f t="array" ref="Y147">INDEX($AQ$11:$AR$66,MATCH($C147&amp;$G147,$AO$11:$AO$66&amp;$AP$11:$AP$66,0),COUNTIF($AQ$10:$AR$10,"&lt;"&amp;Z147)+1)</f>
        <v>2.9999999999999997E-4</v>
      </c>
      <c r="Z147" s="61">
        <f t="shared" si="42"/>
        <v>1.1875</v>
      </c>
      <c r="AA147" s="61">
        <f t="array" ref="AA147">INDEX($AT$11:$AV$66,MATCH($C147&amp;$G147,$AO$11:$AO$66&amp;$AP$11:$AP$66,0),COUNTIF($AT$10:$AV$10,"&lt;"&amp;Z147)+1)</f>
        <v>5.0000000000000001E-4</v>
      </c>
      <c r="AB147" s="111">
        <f t="shared" si="43"/>
        <v>1.1514156081756484</v>
      </c>
      <c r="AC147" s="121">
        <f t="array" ref="AC147">INDEX($AW$11:$BA$66,MATCH($C147&amp;$G147,$AO$11:$AO$66&amp;$AP$11:$AP$66,0),COUNTIF($AW$10:$BA$10,"&lt;"&amp;Z147)+1)</f>
        <v>2.9999999999999997E-4</v>
      </c>
      <c r="AD147" s="62">
        <v>1.1818</v>
      </c>
      <c r="AE147" s="61">
        <f t="array" ref="AE147">INDEX($AT$11:$AV$66,MATCH($C147&amp;$G147,$AO$11:$AO$66&amp;$AP$11:$AP$66,0),COUNTIF($AT$10:$AV$10,"&lt;"&amp;AD147)+1)</f>
        <v>5.0000000000000001E-4</v>
      </c>
      <c r="AF147" s="111">
        <f t="shared" si="44"/>
        <v>1.1577437387837655</v>
      </c>
      <c r="AG147" s="121">
        <f t="array" ref="AG147">INDEX($AW$11:$BA$66,MATCH($C147&amp;$G147,$AO$11:$AO$66&amp;$AP$11:$AP$66,0),COUNTIF($AW$10:$BA$10,"&lt;"&amp;AD147)+1)</f>
        <v>2.9999999999999997E-4</v>
      </c>
    </row>
    <row r="148" spans="2:33" ht="12.75" customHeight="1" x14ac:dyDescent="0.3">
      <c r="B148" s="81" t="str">
        <f t="shared" si="32"/>
        <v>1 3/16-18 UNEF</v>
      </c>
      <c r="C148" s="71" t="s">
        <v>592</v>
      </c>
      <c r="D148" s="71"/>
      <c r="E148" s="79" t="s">
        <v>603</v>
      </c>
      <c r="F148" s="82" t="s">
        <v>607</v>
      </c>
      <c r="G148" s="58">
        <v>18</v>
      </c>
      <c r="H148" s="79" t="s">
        <v>519</v>
      </c>
      <c r="I148" s="71" t="s">
        <v>601</v>
      </c>
      <c r="J148" s="71" t="s">
        <v>588</v>
      </c>
      <c r="K148" s="71" t="s">
        <v>600</v>
      </c>
      <c r="L148" s="85">
        <f t="shared" si="31"/>
        <v>30.162500000000001</v>
      </c>
      <c r="M148" s="85">
        <f t="shared" si="33"/>
        <v>1.4111</v>
      </c>
      <c r="N148" s="71">
        <v>60</v>
      </c>
      <c r="O148" s="100">
        <f t="shared" si="34"/>
        <v>30.162500000000001</v>
      </c>
      <c r="P148" s="85">
        <f t="shared" si="35"/>
        <v>12.7</v>
      </c>
      <c r="Q148" s="58">
        <f t="shared" si="36"/>
        <v>0</v>
      </c>
      <c r="R148" s="100">
        <f t="shared" si="37"/>
        <v>29.245999999999999</v>
      </c>
      <c r="S148" s="85">
        <f t="shared" si="38"/>
        <v>7.6</v>
      </c>
      <c r="T148" s="58">
        <f t="shared" si="39"/>
        <v>0</v>
      </c>
      <c r="U148" s="58">
        <f t="shared" si="40"/>
        <v>7.6</v>
      </c>
      <c r="V148" s="58">
        <f t="array" ref="V148">INDEX(AS$11:AS$66,MATCH(C148&amp;G148,AO$11:AO$66&amp;AP$11:AP$66,0),0)</f>
        <v>10</v>
      </c>
      <c r="X148" s="120">
        <f t="shared" si="41"/>
        <v>5.5555555555555552E-2</v>
      </c>
      <c r="Y148" s="61">
        <f t="array" ref="Y148">INDEX($AQ$11:$AR$66,MATCH($C148&amp;$G148,$AO$11:$AO$66&amp;$AP$11:$AP$66,0),COUNTIF($AQ$10:$AR$10,"&lt;"&amp;Z148)+1)</f>
        <v>2.9999999999999997E-4</v>
      </c>
      <c r="Z148" s="61">
        <f t="shared" si="42"/>
        <v>1.1875</v>
      </c>
      <c r="AA148" s="61">
        <f t="array" ref="AA148">INDEX($AT$11:$AV$66,MATCH($C148&amp;$G148,$AO$11:$AO$66&amp;$AP$11:$AP$66,0),COUNTIF($AT$10:$AV$10,"&lt;"&amp;Z148)+1)</f>
        <v>5.0000000000000001E-4</v>
      </c>
      <c r="AB148" s="111">
        <f t="shared" si="43"/>
        <v>1.1514156081756484</v>
      </c>
      <c r="AC148" s="121">
        <f t="array" ref="AC148">INDEX($AW$11:$BA$66,MATCH($C148&amp;$G148,$AO$11:$AO$66&amp;$AP$11:$AP$66,0),COUNTIF($AW$10:$BA$10,"&lt;"&amp;Z148)+1)</f>
        <v>2.9999999999999997E-4</v>
      </c>
      <c r="AD148" s="62">
        <v>1.1801999999999999</v>
      </c>
      <c r="AE148" s="61">
        <f t="array" ref="AE148">INDEX($AT$11:$AV$66,MATCH($C148&amp;$G148,$AO$11:$AO$66&amp;$AP$11:$AP$66,0),COUNTIF($AT$10:$AV$10,"&lt;"&amp;AD148)+1)</f>
        <v>5.0000000000000001E-4</v>
      </c>
      <c r="AF148" s="111">
        <f t="shared" si="44"/>
        <v>1.1561437387837654</v>
      </c>
      <c r="AG148" s="121">
        <f t="array" ref="AG148">INDEX($AW$11:$BA$66,MATCH($C148&amp;$G148,$AO$11:$AO$66&amp;$AP$11:$AP$66,0),COUNTIF($AW$10:$BA$10,"&lt;"&amp;AD148)+1)</f>
        <v>2.9999999999999997E-4</v>
      </c>
    </row>
    <row r="149" spans="2:33" ht="12.75" customHeight="1" x14ac:dyDescent="0.3">
      <c r="B149" s="81" t="str">
        <f t="shared" si="32"/>
        <v>1 3/16-20 UN</v>
      </c>
      <c r="C149" s="71" t="s">
        <v>592</v>
      </c>
      <c r="D149" s="71"/>
      <c r="E149" s="79" t="s">
        <v>604</v>
      </c>
      <c r="F149" s="82" t="s">
        <v>607</v>
      </c>
      <c r="G149" s="58">
        <v>20</v>
      </c>
      <c r="H149" s="79" t="s">
        <v>519</v>
      </c>
      <c r="I149" s="71" t="s">
        <v>599</v>
      </c>
      <c r="J149" s="71" t="s">
        <v>588</v>
      </c>
      <c r="K149" s="71" t="s">
        <v>600</v>
      </c>
      <c r="L149" s="85">
        <f t="shared" si="31"/>
        <v>30.162500000000001</v>
      </c>
      <c r="M149" s="85">
        <f t="shared" si="33"/>
        <v>1.27</v>
      </c>
      <c r="N149" s="71">
        <v>60</v>
      </c>
      <c r="O149" s="100">
        <f t="shared" si="34"/>
        <v>30.162500000000001</v>
      </c>
      <c r="P149" s="85">
        <f t="shared" si="35"/>
        <v>12.7</v>
      </c>
      <c r="Q149" s="58">
        <f t="shared" si="36"/>
        <v>0</v>
      </c>
      <c r="R149" s="100">
        <f t="shared" si="37"/>
        <v>29.337599999999998</v>
      </c>
      <c r="S149" s="85">
        <f t="shared" si="38"/>
        <v>7.6</v>
      </c>
      <c r="T149" s="58">
        <f t="shared" si="39"/>
        <v>0</v>
      </c>
      <c r="U149" s="58">
        <f t="shared" si="40"/>
        <v>7.6</v>
      </c>
      <c r="V149" s="58">
        <f t="array" ref="V149">INDEX(AS$11:AS$66,MATCH(C149&amp;G149,AO$11:AO$66&amp;AP$11:AP$66,0),0)</f>
        <v>15</v>
      </c>
      <c r="X149" s="120">
        <f t="shared" si="41"/>
        <v>0.05</v>
      </c>
      <c r="Y149" s="61">
        <f t="array" ref="Y149">INDEX($AQ$11:$AR$66,MATCH($C149&amp;$G149,$AO$11:$AO$66&amp;$AP$11:$AP$66,0),COUNTIF($AQ$10:$AR$10,"&lt;"&amp;Z149)+1)</f>
        <v>2.9999999999999997E-4</v>
      </c>
      <c r="Z149" s="61">
        <f t="shared" si="42"/>
        <v>1.1875</v>
      </c>
      <c r="AA149" s="61">
        <f t="array" ref="AA149">INDEX($AT$11:$AV$66,MATCH($C149&amp;$G149,$AO$11:$AO$66&amp;$AP$11:$AP$66,0),COUNTIF($AT$10:$AV$10,"&lt;"&amp;Z149)+1)</f>
        <v>5.0000000000000001E-4</v>
      </c>
      <c r="AB149" s="111">
        <f t="shared" si="43"/>
        <v>1.1550240473580835</v>
      </c>
      <c r="AC149" s="121">
        <f t="array" ref="AC149">INDEX($AW$11:$BA$66,MATCH($C149&amp;$G149,$AO$11:$AO$66&amp;$AP$11:$AP$66,0),COUNTIF($AW$10:$BA$10,"&lt;"&amp;Z149)+1)</f>
        <v>2.9999999999999997E-4</v>
      </c>
      <c r="AD149" s="62">
        <v>1.1828000000000001</v>
      </c>
      <c r="AE149" s="61">
        <f t="array" ref="AE149">INDEX($AT$11:$AV$66,MATCH($C149&amp;$G149,$AO$11:$AO$66&amp;$AP$11:$AP$66,0),COUNTIF($AT$10:$AV$10,"&lt;"&amp;AD149)+1)</f>
        <v>5.0000000000000001E-4</v>
      </c>
      <c r="AF149" s="111">
        <f t="shared" si="44"/>
        <v>1.161149364905389</v>
      </c>
      <c r="AG149" s="121">
        <f t="array" ref="AG149">INDEX($AW$11:$BA$66,MATCH($C149&amp;$G149,$AO$11:$AO$66&amp;$AP$11:$AP$66,0),COUNTIF($AW$10:$BA$10,"&lt;"&amp;AD149)+1)</f>
        <v>2.9999999999999997E-4</v>
      </c>
    </row>
    <row r="150" spans="2:33" ht="12.75" customHeight="1" x14ac:dyDescent="0.3">
      <c r="B150" s="81" t="str">
        <f t="shared" si="32"/>
        <v>1 3/16-20 UN</v>
      </c>
      <c r="C150" s="71" t="s">
        <v>592</v>
      </c>
      <c r="D150" s="71"/>
      <c r="E150" s="79" t="s">
        <v>604</v>
      </c>
      <c r="F150" s="82" t="s">
        <v>607</v>
      </c>
      <c r="G150" s="58">
        <v>20</v>
      </c>
      <c r="H150" s="79" t="s">
        <v>519</v>
      </c>
      <c r="I150" s="71" t="s">
        <v>601</v>
      </c>
      <c r="J150" s="71" t="s">
        <v>588</v>
      </c>
      <c r="K150" s="71" t="s">
        <v>600</v>
      </c>
      <c r="L150" s="85">
        <f t="shared" si="31"/>
        <v>30.162500000000001</v>
      </c>
      <c r="M150" s="85">
        <f t="shared" si="33"/>
        <v>1.27</v>
      </c>
      <c r="N150" s="71">
        <v>60</v>
      </c>
      <c r="O150" s="100">
        <f t="shared" si="34"/>
        <v>30.162500000000001</v>
      </c>
      <c r="P150" s="85">
        <f t="shared" si="35"/>
        <v>12.7</v>
      </c>
      <c r="Q150" s="58">
        <f t="shared" si="36"/>
        <v>0</v>
      </c>
      <c r="R150" s="100">
        <f t="shared" si="37"/>
        <v>29.337599999999998</v>
      </c>
      <c r="S150" s="85">
        <f t="shared" si="38"/>
        <v>7.6</v>
      </c>
      <c r="T150" s="58">
        <f t="shared" si="39"/>
        <v>0</v>
      </c>
      <c r="U150" s="58">
        <f t="shared" si="40"/>
        <v>7.6</v>
      </c>
      <c r="V150" s="58">
        <f t="array" ref="V150">INDEX(AS$11:AS$66,MATCH(C150&amp;G150,AO$11:AO$66&amp;AP$11:AP$66,0),0)</f>
        <v>15</v>
      </c>
      <c r="X150" s="120">
        <f t="shared" si="41"/>
        <v>0.05</v>
      </c>
      <c r="Y150" s="61">
        <f t="array" ref="Y150">INDEX($AQ$11:$AR$66,MATCH($C150&amp;$G150,$AO$11:$AO$66&amp;$AP$11:$AP$66,0),COUNTIF($AQ$10:$AR$10,"&lt;"&amp;Z150)+1)</f>
        <v>2.9999999999999997E-4</v>
      </c>
      <c r="Z150" s="61">
        <f t="shared" si="42"/>
        <v>1.1875</v>
      </c>
      <c r="AA150" s="61">
        <f t="array" ref="AA150">INDEX($AT$11:$AV$66,MATCH($C150&amp;$G150,$AO$11:$AO$66&amp;$AP$11:$AP$66,0),COUNTIF($AT$10:$AV$10,"&lt;"&amp;Z150)+1)</f>
        <v>5.0000000000000001E-4</v>
      </c>
      <c r="AB150" s="111">
        <f t="shared" si="43"/>
        <v>1.1550240473580835</v>
      </c>
      <c r="AC150" s="121">
        <f t="array" ref="AC150">INDEX($AW$11:$BA$66,MATCH($C150&amp;$G150,$AO$11:$AO$66&amp;$AP$11:$AP$66,0),COUNTIF($AW$10:$BA$10,"&lt;"&amp;Z150)+1)</f>
        <v>2.9999999999999997E-4</v>
      </c>
      <c r="AD150" s="62">
        <v>1.1812</v>
      </c>
      <c r="AE150" s="61">
        <f t="array" ref="AE150">INDEX($AT$11:$AV$66,MATCH($C150&amp;$G150,$AO$11:$AO$66&amp;$AP$11:$AP$66,0),COUNTIF($AT$10:$AV$10,"&lt;"&amp;AD150)+1)</f>
        <v>5.0000000000000001E-4</v>
      </c>
      <c r="AF150" s="111">
        <f t="shared" si="44"/>
        <v>1.1595493649053892</v>
      </c>
      <c r="AG150" s="121">
        <f t="array" ref="AG150">INDEX($AW$11:$BA$66,MATCH($C150&amp;$G150,$AO$11:$AO$66&amp;$AP$11:$AP$66,0),COUNTIF($AW$10:$BA$10,"&lt;"&amp;AD150)+1)</f>
        <v>2.9999999999999997E-4</v>
      </c>
    </row>
    <row r="151" spans="2:33" ht="12.75" customHeight="1" x14ac:dyDescent="0.3">
      <c r="B151" s="81" t="str">
        <f t="shared" si="32"/>
        <v>1 3/16-28 UN</v>
      </c>
      <c r="C151" s="71" t="s">
        <v>592</v>
      </c>
      <c r="D151" s="71"/>
      <c r="E151" s="79" t="s">
        <v>604</v>
      </c>
      <c r="F151" s="82" t="s">
        <v>607</v>
      </c>
      <c r="G151" s="58">
        <v>28</v>
      </c>
      <c r="H151" s="79" t="s">
        <v>519</v>
      </c>
      <c r="I151" s="71" t="s">
        <v>599</v>
      </c>
      <c r="J151" s="71" t="s">
        <v>588</v>
      </c>
      <c r="K151" s="71" t="s">
        <v>600</v>
      </c>
      <c r="L151" s="85">
        <f t="shared" si="31"/>
        <v>30.162500000000001</v>
      </c>
      <c r="M151" s="85">
        <f t="shared" si="33"/>
        <v>0.90710000000000002</v>
      </c>
      <c r="N151" s="71">
        <v>60</v>
      </c>
      <c r="O151" s="100">
        <f t="shared" si="34"/>
        <v>30.162500000000001</v>
      </c>
      <c r="P151" s="85">
        <f t="shared" si="35"/>
        <v>12.7</v>
      </c>
      <c r="Q151" s="58">
        <f t="shared" si="36"/>
        <v>0</v>
      </c>
      <c r="R151" s="100">
        <f t="shared" si="37"/>
        <v>29.5733</v>
      </c>
      <c r="S151" s="85">
        <f t="shared" si="38"/>
        <v>7.6</v>
      </c>
      <c r="T151" s="58">
        <f t="shared" si="39"/>
        <v>0</v>
      </c>
      <c r="U151" s="58">
        <f t="shared" si="40"/>
        <v>7.6</v>
      </c>
      <c r="V151" s="58">
        <f t="array" ref="V151">INDEX(AS$11:AS$66,MATCH(C151&amp;G151,AO$11:AO$66&amp;AP$11:AP$66,0),0)</f>
        <v>15</v>
      </c>
      <c r="X151" s="120">
        <f t="shared" si="41"/>
        <v>3.5714285714285712E-2</v>
      </c>
      <c r="Y151" s="61">
        <f t="array" ref="Y151">INDEX($AQ$11:$AR$66,MATCH($C151&amp;$G151,$AO$11:$AO$66&amp;$AP$11:$AP$66,0),COUNTIF($AQ$10:$AR$10,"&lt;"&amp;Z151)+1)</f>
        <v>2.9999999999999997E-4</v>
      </c>
      <c r="Z151" s="61">
        <f t="shared" si="42"/>
        <v>1.1875</v>
      </c>
      <c r="AA151" s="61">
        <f t="array" ref="AA151">INDEX($AT$11:$AV$66,MATCH($C151&amp;$G151,$AO$11:$AO$66&amp;$AP$11:$AP$66,0),COUNTIF($AT$10:$AV$10,"&lt;"&amp;Z151)+1)</f>
        <v>5.0000000000000001E-4</v>
      </c>
      <c r="AB151" s="111">
        <f t="shared" si="43"/>
        <v>1.1643028909700597</v>
      </c>
      <c r="AC151" s="121">
        <f t="array" ref="AC151">INDEX($AW$11:$BA$66,MATCH($C151&amp;$G151,$AO$11:$AO$66&amp;$AP$11:$AP$66,0),COUNTIF($AW$10:$BA$10,"&lt;"&amp;Z151)+1)</f>
        <v>2.9999999999999997E-4</v>
      </c>
      <c r="AD151" s="62">
        <v>1.1851</v>
      </c>
      <c r="AE151" s="61">
        <f t="array" ref="AE151">INDEX($AT$11:$AV$66,MATCH($C151&amp;$G151,$AO$11:$AO$66&amp;$AP$11:$AP$66,0),COUNTIF($AT$10:$AV$10,"&lt;"&amp;AD151)+1)</f>
        <v>5.0000000000000001E-4</v>
      </c>
      <c r="AF151" s="111">
        <f t="shared" si="44"/>
        <v>1.1696352606467064</v>
      </c>
      <c r="AG151" s="121">
        <f t="array" ref="AG151">INDEX($AW$11:$BA$66,MATCH($C151&amp;$G151,$AO$11:$AO$66&amp;$AP$11:$AP$66,0),COUNTIF($AW$10:$BA$10,"&lt;"&amp;AD151)+1)</f>
        <v>2.9999999999999997E-4</v>
      </c>
    </row>
    <row r="152" spans="2:33" ht="12.75" customHeight="1" x14ac:dyDescent="0.3">
      <c r="B152" s="81" t="str">
        <f t="shared" si="32"/>
        <v>1 3/16-28 UN</v>
      </c>
      <c r="C152" s="71" t="s">
        <v>592</v>
      </c>
      <c r="D152" s="71"/>
      <c r="E152" s="79" t="s">
        <v>604</v>
      </c>
      <c r="F152" s="82" t="s">
        <v>607</v>
      </c>
      <c r="G152" s="58">
        <v>28</v>
      </c>
      <c r="H152" s="79" t="s">
        <v>519</v>
      </c>
      <c r="I152" s="71" t="s">
        <v>601</v>
      </c>
      <c r="J152" s="71" t="s">
        <v>588</v>
      </c>
      <c r="K152" s="71" t="s">
        <v>600</v>
      </c>
      <c r="L152" s="85">
        <f t="shared" si="31"/>
        <v>30.162500000000001</v>
      </c>
      <c r="M152" s="85">
        <f t="shared" si="33"/>
        <v>0.90710000000000002</v>
      </c>
      <c r="N152" s="71">
        <v>60</v>
      </c>
      <c r="O152" s="100">
        <f t="shared" si="34"/>
        <v>30.162500000000001</v>
      </c>
      <c r="P152" s="85">
        <f t="shared" si="35"/>
        <v>12.7</v>
      </c>
      <c r="Q152" s="58">
        <f t="shared" si="36"/>
        <v>0</v>
      </c>
      <c r="R152" s="100">
        <f t="shared" si="37"/>
        <v>29.5733</v>
      </c>
      <c r="S152" s="85">
        <f t="shared" si="38"/>
        <v>7.6</v>
      </c>
      <c r="T152" s="58">
        <f t="shared" si="39"/>
        <v>0</v>
      </c>
      <c r="U152" s="58">
        <f t="shared" si="40"/>
        <v>7.6</v>
      </c>
      <c r="V152" s="58">
        <f t="array" ref="V152">INDEX(AS$11:AS$66,MATCH(C152&amp;G152,AO$11:AO$66&amp;AP$11:AP$66,0),0)</f>
        <v>15</v>
      </c>
      <c r="X152" s="120">
        <f t="shared" si="41"/>
        <v>3.5714285714285712E-2</v>
      </c>
      <c r="Y152" s="61">
        <f t="array" ref="Y152">INDEX($AQ$11:$AR$66,MATCH($C152&amp;$G152,$AO$11:$AO$66&amp;$AP$11:$AP$66,0),COUNTIF($AQ$10:$AR$10,"&lt;"&amp;Z152)+1)</f>
        <v>2.9999999999999997E-4</v>
      </c>
      <c r="Z152" s="61">
        <f t="shared" si="42"/>
        <v>1.1875</v>
      </c>
      <c r="AA152" s="61">
        <f t="array" ref="AA152">INDEX($AT$11:$AV$66,MATCH($C152&amp;$G152,$AO$11:$AO$66&amp;$AP$11:$AP$66,0),COUNTIF($AT$10:$AV$10,"&lt;"&amp;Z152)+1)</f>
        <v>5.0000000000000001E-4</v>
      </c>
      <c r="AB152" s="111">
        <f t="shared" si="43"/>
        <v>1.1643028909700597</v>
      </c>
      <c r="AC152" s="121">
        <f t="array" ref="AC152">INDEX($AW$11:$BA$66,MATCH($C152&amp;$G152,$AO$11:$AO$66&amp;$AP$11:$AP$66,0),COUNTIF($AW$10:$BA$10,"&lt;"&amp;Z152)+1)</f>
        <v>2.9999999999999997E-4</v>
      </c>
      <c r="AD152" s="62">
        <v>1.1838</v>
      </c>
      <c r="AE152" s="61">
        <f t="array" ref="AE152">INDEX($AT$11:$AV$66,MATCH($C152&amp;$G152,$AO$11:$AO$66&amp;$AP$11:$AP$66,0),COUNTIF($AT$10:$AV$10,"&lt;"&amp;AD152)+1)</f>
        <v>5.0000000000000001E-4</v>
      </c>
      <c r="AF152" s="111">
        <f t="shared" si="44"/>
        <v>1.1683352606467063</v>
      </c>
      <c r="AG152" s="121">
        <f t="array" ref="AG152">INDEX($AW$11:$BA$66,MATCH($C152&amp;$G152,$AO$11:$AO$66&amp;$AP$11:$AP$66,0),COUNTIF($AW$10:$BA$10,"&lt;"&amp;AD152)+1)</f>
        <v>2.9999999999999997E-4</v>
      </c>
    </row>
    <row r="153" spans="2:33" ht="12.75" customHeight="1" x14ac:dyDescent="0.3">
      <c r="B153" s="81" t="str">
        <f t="shared" si="32"/>
        <v>1 1/4-8 UN</v>
      </c>
      <c r="C153" s="71" t="s">
        <v>592</v>
      </c>
      <c r="D153" s="71"/>
      <c r="E153" s="79" t="s">
        <v>604</v>
      </c>
      <c r="F153" s="82" t="s">
        <v>608</v>
      </c>
      <c r="G153" s="58">
        <v>8</v>
      </c>
      <c r="H153" s="79" t="s">
        <v>519</v>
      </c>
      <c r="I153" s="71" t="s">
        <v>599</v>
      </c>
      <c r="J153" s="71" t="s">
        <v>588</v>
      </c>
      <c r="K153" s="71" t="s">
        <v>600</v>
      </c>
      <c r="L153" s="85">
        <f t="shared" si="31"/>
        <v>31.75</v>
      </c>
      <c r="M153" s="85">
        <f t="shared" si="33"/>
        <v>3.1749999999999998</v>
      </c>
      <c r="N153" s="71">
        <v>60</v>
      </c>
      <c r="O153" s="100">
        <f t="shared" si="34"/>
        <v>31.75</v>
      </c>
      <c r="P153" s="85">
        <f t="shared" si="35"/>
        <v>17.8</v>
      </c>
      <c r="Q153" s="58">
        <f t="shared" si="36"/>
        <v>0</v>
      </c>
      <c r="R153" s="100">
        <f t="shared" si="37"/>
        <v>29.687799999999999</v>
      </c>
      <c r="S153" s="85">
        <f t="shared" si="38"/>
        <v>10.199999999999999</v>
      </c>
      <c r="T153" s="58">
        <f t="shared" si="39"/>
        <v>0</v>
      </c>
      <c r="U153" s="58">
        <f t="shared" si="40"/>
        <v>10.199999999999999</v>
      </c>
      <c r="V153" s="58">
        <f t="array" ref="V153">INDEX(AS$11:AS$66,MATCH(C153&amp;G153,AO$11:AO$66&amp;AP$11:AP$66,0),0)</f>
        <v>5</v>
      </c>
      <c r="X153" s="120">
        <f t="shared" si="41"/>
        <v>0.125</v>
      </c>
      <c r="Y153" s="61">
        <f t="array" ref="Y153">INDEX($AQ$11:$AR$66,MATCH($C153&amp;$G153,$AO$11:$AO$66&amp;$AP$11:$AP$66,0),COUNTIF($AQ$10:$AR$10,"&lt;"&amp;Z153)+1)</f>
        <v>4.0000000000000002E-4</v>
      </c>
      <c r="Z153" s="61">
        <f t="shared" si="42"/>
        <v>1.25</v>
      </c>
      <c r="AA153" s="61">
        <f t="array" ref="AA153">INDEX($AT$11:$AV$66,MATCH($C153&amp;$G153,$AO$11:$AO$66&amp;$AP$11:$AP$66,0),COUNTIF($AT$10:$AV$10,"&lt;"&amp;Z153)+1)</f>
        <v>6.9999999999999999E-4</v>
      </c>
      <c r="AB153" s="111">
        <f t="shared" si="43"/>
        <v>1.1688101183952089</v>
      </c>
      <c r="AC153" s="121">
        <f t="array" ref="AC153">INDEX($AW$11:$BA$66,MATCH($C153&amp;$G153,$AO$11:$AO$66&amp;$AP$11:$AP$66,0),COUNTIF($AW$10:$BA$10,"&lt;"&amp;Z153)+1)</f>
        <v>4.0000000000000002E-4</v>
      </c>
      <c r="AD153" s="62">
        <v>1.2321</v>
      </c>
      <c r="AE153" s="61">
        <f t="array" ref="AE153">INDEX($AT$11:$AV$66,MATCH($C153&amp;$G153,$AO$11:$AO$66&amp;$AP$11:$AP$66,0),COUNTIF($AT$10:$AV$10,"&lt;"&amp;AD153)+1)</f>
        <v>6.9999999999999999E-4</v>
      </c>
      <c r="AF153" s="111">
        <f t="shared" si="44"/>
        <v>1.1779734122634726</v>
      </c>
      <c r="AG153" s="121">
        <f t="array" ref="AG153">INDEX($AW$11:$BA$66,MATCH($C153&amp;$G153,$AO$11:$AO$66&amp;$AP$11:$AP$66,0),COUNTIF($AW$10:$BA$10,"&lt;"&amp;AD153)+1)</f>
        <v>4.0000000000000002E-4</v>
      </c>
    </row>
    <row r="154" spans="2:33" ht="12.75" customHeight="1" x14ac:dyDescent="0.3">
      <c r="B154" s="81" t="str">
        <f t="shared" si="32"/>
        <v>1 1/4-8 UN</v>
      </c>
      <c r="C154" s="71" t="s">
        <v>592</v>
      </c>
      <c r="D154" s="71"/>
      <c r="E154" s="79" t="s">
        <v>604</v>
      </c>
      <c r="F154" s="82" t="s">
        <v>608</v>
      </c>
      <c r="G154" s="58">
        <v>8</v>
      </c>
      <c r="H154" s="79" t="s">
        <v>519</v>
      </c>
      <c r="I154" s="71" t="s">
        <v>601</v>
      </c>
      <c r="J154" s="71" t="s">
        <v>588</v>
      </c>
      <c r="K154" s="71" t="s">
        <v>600</v>
      </c>
      <c r="L154" s="85">
        <f t="shared" si="31"/>
        <v>31.75</v>
      </c>
      <c r="M154" s="85">
        <f t="shared" si="33"/>
        <v>3.1749999999999998</v>
      </c>
      <c r="N154" s="71">
        <v>60</v>
      </c>
      <c r="O154" s="100">
        <f t="shared" si="34"/>
        <v>31.75</v>
      </c>
      <c r="P154" s="85">
        <f t="shared" si="35"/>
        <v>17.8</v>
      </c>
      <c r="Q154" s="58">
        <f t="shared" si="36"/>
        <v>0</v>
      </c>
      <c r="R154" s="100">
        <f t="shared" si="37"/>
        <v>29.687799999999999</v>
      </c>
      <c r="S154" s="85">
        <f t="shared" si="38"/>
        <v>10.199999999999999</v>
      </c>
      <c r="T154" s="58">
        <f t="shared" si="39"/>
        <v>0</v>
      </c>
      <c r="U154" s="58">
        <f t="shared" si="40"/>
        <v>10.199999999999999</v>
      </c>
      <c r="V154" s="58">
        <f t="array" ref="V154">INDEX(AS$11:AS$66,MATCH(C154&amp;G154,AO$11:AO$66&amp;AP$11:AP$66,0),0)</f>
        <v>5</v>
      </c>
      <c r="X154" s="120">
        <f t="shared" si="41"/>
        <v>0.125</v>
      </c>
      <c r="Y154" s="61">
        <f t="array" ref="Y154">INDEX($AQ$11:$AR$66,MATCH($C154&amp;$G154,$AO$11:$AO$66&amp;$AP$11:$AP$66,0),COUNTIF($AQ$10:$AR$10,"&lt;"&amp;Z154)+1)</f>
        <v>4.0000000000000002E-4</v>
      </c>
      <c r="Z154" s="61">
        <f t="shared" si="42"/>
        <v>1.25</v>
      </c>
      <c r="AA154" s="61">
        <f t="array" ref="AA154">INDEX($AT$11:$AV$66,MATCH($C154&amp;$G154,$AO$11:$AO$66&amp;$AP$11:$AP$66,0),COUNTIF($AT$10:$AV$10,"&lt;"&amp;Z154)+1)</f>
        <v>6.9999999999999999E-4</v>
      </c>
      <c r="AB154" s="111">
        <f t="shared" si="43"/>
        <v>1.1688101183952089</v>
      </c>
      <c r="AC154" s="121">
        <f t="array" ref="AC154">INDEX($AW$11:$BA$66,MATCH($C154&amp;$G154,$AO$11:$AO$66&amp;$AP$11:$AP$66,0),COUNTIF($AW$10:$BA$10,"&lt;"&amp;Z154)+1)</f>
        <v>4.0000000000000002E-4</v>
      </c>
      <c r="AD154" s="62">
        <v>1.2298</v>
      </c>
      <c r="AE154" s="61">
        <f t="array" ref="AE154">INDEX($AT$11:$AV$66,MATCH($C154&amp;$G154,$AO$11:$AO$66&amp;$AP$11:$AP$66,0),COUNTIF($AT$10:$AV$10,"&lt;"&amp;AD154)+1)</f>
        <v>6.9999999999999999E-4</v>
      </c>
      <c r="AF154" s="111">
        <f t="shared" si="44"/>
        <v>1.1756734122634727</v>
      </c>
      <c r="AG154" s="121">
        <f t="array" ref="AG154">INDEX($AW$11:$BA$66,MATCH($C154&amp;$G154,$AO$11:$AO$66&amp;$AP$11:$AP$66,0),COUNTIF($AW$10:$BA$10,"&lt;"&amp;AD154)+1)</f>
        <v>4.0000000000000002E-4</v>
      </c>
    </row>
    <row r="155" spans="2:33" ht="12.75" customHeight="1" x14ac:dyDescent="0.3">
      <c r="B155" s="81" t="str">
        <f t="shared" si="32"/>
        <v>1 1/4-16 UN</v>
      </c>
      <c r="C155" s="71" t="s">
        <v>592</v>
      </c>
      <c r="D155" s="71"/>
      <c r="E155" s="79" t="s">
        <v>604</v>
      </c>
      <c r="F155" s="82" t="s">
        <v>608</v>
      </c>
      <c r="G155" s="58">
        <v>16</v>
      </c>
      <c r="H155" s="79" t="s">
        <v>519</v>
      </c>
      <c r="I155" s="71" t="s">
        <v>599</v>
      </c>
      <c r="J155" s="71" t="s">
        <v>588</v>
      </c>
      <c r="K155" s="71" t="s">
        <v>600</v>
      </c>
      <c r="L155" s="85">
        <f t="shared" si="31"/>
        <v>31.75</v>
      </c>
      <c r="M155" s="85">
        <f t="shared" si="33"/>
        <v>1.5874999999999999</v>
      </c>
      <c r="N155" s="71">
        <v>60</v>
      </c>
      <c r="O155" s="100">
        <f t="shared" si="34"/>
        <v>31.75</v>
      </c>
      <c r="P155" s="85">
        <f t="shared" si="35"/>
        <v>15.2</v>
      </c>
      <c r="Q155" s="58">
        <f t="shared" si="36"/>
        <v>0</v>
      </c>
      <c r="R155" s="100">
        <f t="shared" si="37"/>
        <v>30.718900000000001</v>
      </c>
      <c r="S155" s="85">
        <f t="shared" si="38"/>
        <v>7.6</v>
      </c>
      <c r="T155" s="58">
        <f t="shared" si="39"/>
        <v>0</v>
      </c>
      <c r="U155" s="58">
        <f t="shared" si="40"/>
        <v>7.6</v>
      </c>
      <c r="V155" s="58">
        <f t="array" ref="V155">INDEX(AS$11:AS$66,MATCH(C155&amp;G155,AO$11:AO$66&amp;AP$11:AP$66,0),0)</f>
        <v>10</v>
      </c>
      <c r="X155" s="120">
        <f t="shared" si="41"/>
        <v>6.25E-2</v>
      </c>
      <c r="Y155" s="61">
        <f t="array" ref="Y155">INDEX($AQ$11:$AR$66,MATCH($C155&amp;$G155,$AO$11:$AO$66&amp;$AP$11:$AP$66,0),COUNTIF($AQ$10:$AR$10,"&lt;"&amp;Z155)+1)</f>
        <v>2.9999999999999997E-4</v>
      </c>
      <c r="Z155" s="61">
        <f t="shared" si="42"/>
        <v>1.25</v>
      </c>
      <c r="AA155" s="61">
        <f t="array" ref="AA155">INDEX($AT$11:$AV$66,MATCH($C155&amp;$G155,$AO$11:$AO$66&amp;$AP$11:$AP$66,0),COUNTIF($AT$10:$AV$10,"&lt;"&amp;Z155)+1)</f>
        <v>5.9999999999999995E-4</v>
      </c>
      <c r="AB155" s="111">
        <f t="shared" si="43"/>
        <v>1.2094050591976044</v>
      </c>
      <c r="AC155" s="121">
        <f t="array" ref="AC155">INDEX($AW$11:$BA$66,MATCH($C155&amp;$G155,$AO$11:$AO$66&amp;$AP$11:$AP$66,0),COUNTIF($AW$10:$BA$10,"&lt;"&amp;Z155)+1)</f>
        <v>2.9999999999999997E-4</v>
      </c>
      <c r="AD155" s="62">
        <v>1.2431000000000001</v>
      </c>
      <c r="AE155" s="61">
        <f t="array" ref="AE155">INDEX($AT$11:$AV$66,MATCH($C155&amp;$G155,$AO$11:$AO$66&amp;$AP$11:$AP$66,0),COUNTIF($AT$10:$AV$10,"&lt;"&amp;AD155)+1)</f>
        <v>5.9999999999999995E-4</v>
      </c>
      <c r="AF155" s="111">
        <f t="shared" si="44"/>
        <v>1.2160367061317363</v>
      </c>
      <c r="AG155" s="121">
        <f t="array" ref="AG155">INDEX($AW$11:$BA$66,MATCH($C155&amp;$G155,$AO$11:$AO$66&amp;$AP$11:$AP$66,0),COUNTIF($AW$10:$BA$10,"&lt;"&amp;AD155)+1)</f>
        <v>2.9999999999999997E-4</v>
      </c>
    </row>
    <row r="156" spans="2:33" ht="12.75" customHeight="1" x14ac:dyDescent="0.3">
      <c r="B156" s="81" t="str">
        <f t="shared" si="32"/>
        <v>1 1/4-16 UN</v>
      </c>
      <c r="C156" s="71" t="s">
        <v>592</v>
      </c>
      <c r="D156" s="71"/>
      <c r="E156" s="79" t="s">
        <v>604</v>
      </c>
      <c r="F156" s="82" t="s">
        <v>608</v>
      </c>
      <c r="G156" s="58">
        <v>16</v>
      </c>
      <c r="H156" s="79" t="s">
        <v>519</v>
      </c>
      <c r="I156" s="71" t="s">
        <v>601</v>
      </c>
      <c r="J156" s="71" t="s">
        <v>588</v>
      </c>
      <c r="K156" s="71" t="s">
        <v>600</v>
      </c>
      <c r="L156" s="85">
        <f t="shared" si="31"/>
        <v>31.75</v>
      </c>
      <c r="M156" s="85">
        <f t="shared" si="33"/>
        <v>1.5874999999999999</v>
      </c>
      <c r="N156" s="71">
        <v>60</v>
      </c>
      <c r="O156" s="100">
        <f t="shared" si="34"/>
        <v>31.75</v>
      </c>
      <c r="P156" s="85">
        <f t="shared" si="35"/>
        <v>15.2</v>
      </c>
      <c r="Q156" s="58">
        <f t="shared" si="36"/>
        <v>0</v>
      </c>
      <c r="R156" s="100">
        <f t="shared" si="37"/>
        <v>30.718900000000001</v>
      </c>
      <c r="S156" s="85">
        <f t="shared" si="38"/>
        <v>7.6</v>
      </c>
      <c r="T156" s="58">
        <f t="shared" si="39"/>
        <v>0</v>
      </c>
      <c r="U156" s="58">
        <f t="shared" si="40"/>
        <v>7.6</v>
      </c>
      <c r="V156" s="58">
        <f t="array" ref="V156">INDEX(AS$11:AS$66,MATCH(C156&amp;G156,AO$11:AO$66&amp;AP$11:AP$66,0),0)</f>
        <v>10</v>
      </c>
      <c r="X156" s="120">
        <f t="shared" si="41"/>
        <v>6.25E-2</v>
      </c>
      <c r="Y156" s="61">
        <f t="array" ref="Y156">INDEX($AQ$11:$AR$66,MATCH($C156&amp;$G156,$AO$11:$AO$66&amp;$AP$11:$AP$66,0),COUNTIF($AQ$10:$AR$10,"&lt;"&amp;Z156)+1)</f>
        <v>2.9999999999999997E-4</v>
      </c>
      <c r="Z156" s="61">
        <f t="shared" si="42"/>
        <v>1.25</v>
      </c>
      <c r="AA156" s="61">
        <f t="array" ref="AA156">INDEX($AT$11:$AV$66,MATCH($C156&amp;$G156,$AO$11:$AO$66&amp;$AP$11:$AP$66,0),COUNTIF($AT$10:$AV$10,"&lt;"&amp;Z156)+1)</f>
        <v>5.9999999999999995E-4</v>
      </c>
      <c r="AB156" s="111">
        <f t="shared" si="43"/>
        <v>1.2094050591976044</v>
      </c>
      <c r="AC156" s="121">
        <f t="array" ref="AC156">INDEX($AW$11:$BA$66,MATCH($C156&amp;$G156,$AO$11:$AO$66&amp;$AP$11:$AP$66,0),COUNTIF($AW$10:$BA$10,"&lt;"&amp;Z156)+1)</f>
        <v>2.9999999999999997E-4</v>
      </c>
      <c r="AD156" s="62">
        <v>1.2415</v>
      </c>
      <c r="AE156" s="61">
        <f t="array" ref="AE156">INDEX($AT$11:$AV$66,MATCH($C156&amp;$G156,$AO$11:$AO$66&amp;$AP$11:$AP$66,0),COUNTIF($AT$10:$AV$10,"&lt;"&amp;AD156)+1)</f>
        <v>5.9999999999999995E-4</v>
      </c>
      <c r="AF156" s="111">
        <f t="shared" si="44"/>
        <v>1.2144367061317363</v>
      </c>
      <c r="AG156" s="121">
        <f t="array" ref="AG156">INDEX($AW$11:$BA$66,MATCH($C156&amp;$G156,$AO$11:$AO$66&amp;$AP$11:$AP$66,0),COUNTIF($AW$10:$BA$10,"&lt;"&amp;AD156)+1)</f>
        <v>2.9999999999999997E-4</v>
      </c>
    </row>
    <row r="157" spans="2:33" ht="12.75" customHeight="1" x14ac:dyDescent="0.3">
      <c r="B157" s="81" t="str">
        <f t="shared" si="32"/>
        <v>1 1/4-18 UNEF</v>
      </c>
      <c r="C157" s="71" t="s">
        <v>592</v>
      </c>
      <c r="D157" s="71"/>
      <c r="E157" s="79" t="s">
        <v>603</v>
      </c>
      <c r="F157" s="82" t="s">
        <v>608</v>
      </c>
      <c r="G157" s="58">
        <v>18</v>
      </c>
      <c r="H157" s="79" t="s">
        <v>519</v>
      </c>
      <c r="I157" s="71" t="s">
        <v>599</v>
      </c>
      <c r="J157" s="71" t="s">
        <v>588</v>
      </c>
      <c r="K157" s="71" t="s">
        <v>600</v>
      </c>
      <c r="L157" s="85">
        <f t="shared" si="31"/>
        <v>31.75</v>
      </c>
      <c r="M157" s="85">
        <f t="shared" si="33"/>
        <v>1.4111</v>
      </c>
      <c r="N157" s="71">
        <v>60</v>
      </c>
      <c r="O157" s="100">
        <f t="shared" si="34"/>
        <v>31.75</v>
      </c>
      <c r="P157" s="85">
        <f t="shared" si="35"/>
        <v>12.7</v>
      </c>
      <c r="Q157" s="58">
        <f t="shared" si="36"/>
        <v>0</v>
      </c>
      <c r="R157" s="100">
        <f t="shared" si="37"/>
        <v>30.833500000000001</v>
      </c>
      <c r="S157" s="85">
        <f t="shared" si="38"/>
        <v>7.6</v>
      </c>
      <c r="T157" s="58">
        <f t="shared" si="39"/>
        <v>0</v>
      </c>
      <c r="U157" s="58">
        <f t="shared" si="40"/>
        <v>7.6</v>
      </c>
      <c r="V157" s="58">
        <f t="array" ref="V157">INDEX(AS$11:AS$66,MATCH(C157&amp;G157,AO$11:AO$66&amp;AP$11:AP$66,0),0)</f>
        <v>10</v>
      </c>
      <c r="X157" s="120">
        <f t="shared" si="41"/>
        <v>5.5555555555555552E-2</v>
      </c>
      <c r="Y157" s="61">
        <f t="array" ref="Y157">INDEX($AQ$11:$AR$66,MATCH($C157&amp;$G157,$AO$11:$AO$66&amp;$AP$11:$AP$66,0),COUNTIF($AQ$10:$AR$10,"&lt;"&amp;Z157)+1)</f>
        <v>2.9999999999999997E-4</v>
      </c>
      <c r="Z157" s="61">
        <f t="shared" si="42"/>
        <v>1.25</v>
      </c>
      <c r="AA157" s="61">
        <f t="array" ref="AA157">INDEX($AT$11:$AV$66,MATCH($C157&amp;$G157,$AO$11:$AO$66&amp;$AP$11:$AP$66,0),COUNTIF($AT$10:$AV$10,"&lt;"&amp;Z157)+1)</f>
        <v>5.0000000000000001E-4</v>
      </c>
      <c r="AB157" s="111">
        <f t="shared" si="43"/>
        <v>1.2139156081756484</v>
      </c>
      <c r="AC157" s="121">
        <f t="array" ref="AC157">INDEX($AW$11:$BA$66,MATCH($C157&amp;$G157,$AO$11:$AO$66&amp;$AP$11:$AP$66,0),COUNTIF($AW$10:$BA$10,"&lt;"&amp;Z157)+1)</f>
        <v>2.9999999999999997E-4</v>
      </c>
      <c r="AD157" s="62">
        <v>1.2443</v>
      </c>
      <c r="AE157" s="61">
        <f t="array" ref="AE157">INDEX($AT$11:$AV$66,MATCH($C157&amp;$G157,$AO$11:$AO$66&amp;$AP$11:$AP$66,0),COUNTIF($AT$10:$AV$10,"&lt;"&amp;AD157)+1)</f>
        <v>5.0000000000000001E-4</v>
      </c>
      <c r="AF157" s="111">
        <f t="shared" si="44"/>
        <v>1.2202437387837655</v>
      </c>
      <c r="AG157" s="121">
        <f t="array" ref="AG157">INDEX($AW$11:$BA$66,MATCH($C157&amp;$G157,$AO$11:$AO$66&amp;$AP$11:$AP$66,0),COUNTIF($AW$10:$BA$10,"&lt;"&amp;AD157)+1)</f>
        <v>2.9999999999999997E-4</v>
      </c>
    </row>
    <row r="158" spans="2:33" ht="12.75" customHeight="1" x14ac:dyDescent="0.3">
      <c r="B158" s="81" t="str">
        <f t="shared" si="32"/>
        <v>1 1/4-18 UNEF</v>
      </c>
      <c r="C158" s="71" t="s">
        <v>592</v>
      </c>
      <c r="D158" s="71"/>
      <c r="E158" s="79" t="s">
        <v>603</v>
      </c>
      <c r="F158" s="82" t="s">
        <v>608</v>
      </c>
      <c r="G158" s="58">
        <v>18</v>
      </c>
      <c r="H158" s="79" t="s">
        <v>519</v>
      </c>
      <c r="I158" s="71" t="s">
        <v>601</v>
      </c>
      <c r="J158" s="71" t="s">
        <v>588</v>
      </c>
      <c r="K158" s="71" t="s">
        <v>600</v>
      </c>
      <c r="L158" s="85">
        <f t="shared" si="31"/>
        <v>31.75</v>
      </c>
      <c r="M158" s="85">
        <f t="shared" si="33"/>
        <v>1.4111</v>
      </c>
      <c r="N158" s="71">
        <v>60</v>
      </c>
      <c r="O158" s="100">
        <f t="shared" si="34"/>
        <v>31.75</v>
      </c>
      <c r="P158" s="85">
        <f t="shared" si="35"/>
        <v>12.7</v>
      </c>
      <c r="Q158" s="58">
        <f t="shared" si="36"/>
        <v>0</v>
      </c>
      <c r="R158" s="100">
        <f t="shared" si="37"/>
        <v>30.833500000000001</v>
      </c>
      <c r="S158" s="85">
        <f t="shared" si="38"/>
        <v>7.6</v>
      </c>
      <c r="T158" s="58">
        <f t="shared" si="39"/>
        <v>0</v>
      </c>
      <c r="U158" s="58">
        <f t="shared" si="40"/>
        <v>7.6</v>
      </c>
      <c r="V158" s="58">
        <f t="array" ref="V158">INDEX(AS$11:AS$66,MATCH(C158&amp;G158,AO$11:AO$66&amp;AP$11:AP$66,0),0)</f>
        <v>10</v>
      </c>
      <c r="X158" s="120">
        <f t="shared" si="41"/>
        <v>5.5555555555555552E-2</v>
      </c>
      <c r="Y158" s="61">
        <f t="array" ref="Y158">INDEX($AQ$11:$AR$66,MATCH($C158&amp;$G158,$AO$11:$AO$66&amp;$AP$11:$AP$66,0),COUNTIF($AQ$10:$AR$10,"&lt;"&amp;Z158)+1)</f>
        <v>2.9999999999999997E-4</v>
      </c>
      <c r="Z158" s="61">
        <f t="shared" si="42"/>
        <v>1.25</v>
      </c>
      <c r="AA158" s="61">
        <f t="array" ref="AA158">INDEX($AT$11:$AV$66,MATCH($C158&amp;$G158,$AO$11:$AO$66&amp;$AP$11:$AP$66,0),COUNTIF($AT$10:$AV$10,"&lt;"&amp;Z158)+1)</f>
        <v>5.0000000000000001E-4</v>
      </c>
      <c r="AB158" s="111">
        <f t="shared" si="43"/>
        <v>1.2139156081756484</v>
      </c>
      <c r="AC158" s="121">
        <f t="array" ref="AC158">INDEX($AW$11:$BA$66,MATCH($C158&amp;$G158,$AO$11:$AO$66&amp;$AP$11:$AP$66,0),COUNTIF($AW$10:$BA$10,"&lt;"&amp;Z158)+1)</f>
        <v>2.9999999999999997E-4</v>
      </c>
      <c r="AD158" s="62">
        <v>1.2426999999999999</v>
      </c>
      <c r="AE158" s="61">
        <f t="array" ref="AE158">INDEX($AT$11:$AV$66,MATCH($C158&amp;$G158,$AO$11:$AO$66&amp;$AP$11:$AP$66,0),COUNTIF($AT$10:$AV$10,"&lt;"&amp;AD158)+1)</f>
        <v>5.0000000000000001E-4</v>
      </c>
      <c r="AF158" s="111">
        <f t="shared" si="44"/>
        <v>1.2186437387837654</v>
      </c>
      <c r="AG158" s="121">
        <f t="array" ref="AG158">INDEX($AW$11:$BA$66,MATCH($C158&amp;$G158,$AO$11:$AO$66&amp;$AP$11:$AP$66,0),COUNTIF($AW$10:$BA$10,"&lt;"&amp;AD158)+1)</f>
        <v>2.9999999999999997E-4</v>
      </c>
    </row>
    <row r="159" spans="2:33" ht="12.75" customHeight="1" x14ac:dyDescent="0.3">
      <c r="B159" s="81" t="str">
        <f t="shared" si="32"/>
        <v>1 1/4-20 UN</v>
      </c>
      <c r="C159" s="71" t="s">
        <v>592</v>
      </c>
      <c r="D159" s="71"/>
      <c r="E159" s="79" t="s">
        <v>604</v>
      </c>
      <c r="F159" s="82" t="s">
        <v>608</v>
      </c>
      <c r="G159" s="58">
        <v>20</v>
      </c>
      <c r="H159" s="79" t="s">
        <v>519</v>
      </c>
      <c r="I159" s="71" t="s">
        <v>599</v>
      </c>
      <c r="J159" s="71" t="s">
        <v>588</v>
      </c>
      <c r="K159" s="71" t="s">
        <v>600</v>
      </c>
      <c r="L159" s="85">
        <f t="shared" si="31"/>
        <v>31.75</v>
      </c>
      <c r="M159" s="85">
        <f t="shared" si="33"/>
        <v>1.27</v>
      </c>
      <c r="N159" s="71">
        <v>60</v>
      </c>
      <c r="O159" s="100">
        <f t="shared" si="34"/>
        <v>31.75</v>
      </c>
      <c r="P159" s="85">
        <f t="shared" si="35"/>
        <v>12.7</v>
      </c>
      <c r="Q159" s="58">
        <f t="shared" si="36"/>
        <v>0</v>
      </c>
      <c r="R159" s="100">
        <f t="shared" si="37"/>
        <v>30.9251</v>
      </c>
      <c r="S159" s="85">
        <f t="shared" si="38"/>
        <v>7.6</v>
      </c>
      <c r="T159" s="58">
        <f t="shared" si="39"/>
        <v>0</v>
      </c>
      <c r="U159" s="58">
        <f t="shared" si="40"/>
        <v>7.6</v>
      </c>
      <c r="V159" s="58">
        <f t="array" ref="V159">INDEX(AS$11:AS$66,MATCH(C159&amp;G159,AO$11:AO$66&amp;AP$11:AP$66,0),0)</f>
        <v>15</v>
      </c>
      <c r="X159" s="120">
        <f t="shared" si="41"/>
        <v>0.05</v>
      </c>
      <c r="Y159" s="61">
        <f t="array" ref="Y159">INDEX($AQ$11:$AR$66,MATCH($C159&amp;$G159,$AO$11:$AO$66&amp;$AP$11:$AP$66,0),COUNTIF($AQ$10:$AR$10,"&lt;"&amp;Z159)+1)</f>
        <v>2.9999999999999997E-4</v>
      </c>
      <c r="Z159" s="61">
        <f t="shared" si="42"/>
        <v>1.25</v>
      </c>
      <c r="AA159" s="61">
        <f t="array" ref="AA159">INDEX($AT$11:$AV$66,MATCH($C159&amp;$G159,$AO$11:$AO$66&amp;$AP$11:$AP$66,0),COUNTIF($AT$10:$AV$10,"&lt;"&amp;Z159)+1)</f>
        <v>5.0000000000000001E-4</v>
      </c>
      <c r="AB159" s="111">
        <f t="shared" si="43"/>
        <v>1.2175240473580835</v>
      </c>
      <c r="AC159" s="121">
        <f t="array" ref="AC159">INDEX($AW$11:$BA$66,MATCH($C159&amp;$G159,$AO$11:$AO$66&amp;$AP$11:$AP$66,0),COUNTIF($AW$10:$BA$10,"&lt;"&amp;Z159)+1)</f>
        <v>2.9999999999999997E-4</v>
      </c>
      <c r="AD159" s="62">
        <v>1.2453000000000001</v>
      </c>
      <c r="AE159" s="61">
        <f t="array" ref="AE159">INDEX($AT$11:$AV$66,MATCH($C159&amp;$G159,$AO$11:$AO$66&amp;$AP$11:$AP$66,0),COUNTIF($AT$10:$AV$10,"&lt;"&amp;AD159)+1)</f>
        <v>5.0000000000000001E-4</v>
      </c>
      <c r="AF159" s="111">
        <f t="shared" si="44"/>
        <v>1.223649364905389</v>
      </c>
      <c r="AG159" s="121">
        <f t="array" ref="AG159">INDEX($AW$11:$BA$66,MATCH($C159&amp;$G159,$AO$11:$AO$66&amp;$AP$11:$AP$66,0),COUNTIF($AW$10:$BA$10,"&lt;"&amp;AD159)+1)</f>
        <v>2.9999999999999997E-4</v>
      </c>
    </row>
    <row r="160" spans="2:33" ht="12.75" customHeight="1" x14ac:dyDescent="0.3">
      <c r="B160" s="81" t="str">
        <f t="shared" si="32"/>
        <v>1 1/4-20 UN</v>
      </c>
      <c r="C160" s="71" t="s">
        <v>592</v>
      </c>
      <c r="D160" s="71"/>
      <c r="E160" s="79" t="s">
        <v>604</v>
      </c>
      <c r="F160" s="82" t="s">
        <v>608</v>
      </c>
      <c r="G160" s="58">
        <v>20</v>
      </c>
      <c r="H160" s="79" t="s">
        <v>519</v>
      </c>
      <c r="I160" s="71" t="s">
        <v>601</v>
      </c>
      <c r="J160" s="71" t="s">
        <v>588</v>
      </c>
      <c r="K160" s="71" t="s">
        <v>600</v>
      </c>
      <c r="L160" s="85">
        <f t="shared" si="31"/>
        <v>31.75</v>
      </c>
      <c r="M160" s="85">
        <f t="shared" si="33"/>
        <v>1.27</v>
      </c>
      <c r="N160" s="71">
        <v>60</v>
      </c>
      <c r="O160" s="100">
        <f t="shared" si="34"/>
        <v>31.75</v>
      </c>
      <c r="P160" s="85">
        <f t="shared" si="35"/>
        <v>12.7</v>
      </c>
      <c r="Q160" s="58">
        <f t="shared" si="36"/>
        <v>0</v>
      </c>
      <c r="R160" s="100">
        <f t="shared" si="37"/>
        <v>30.9251</v>
      </c>
      <c r="S160" s="85">
        <f t="shared" si="38"/>
        <v>7.6</v>
      </c>
      <c r="T160" s="58">
        <f t="shared" si="39"/>
        <v>0</v>
      </c>
      <c r="U160" s="58">
        <f t="shared" si="40"/>
        <v>7.6</v>
      </c>
      <c r="V160" s="58">
        <f t="array" ref="V160">INDEX(AS$11:AS$66,MATCH(C160&amp;G160,AO$11:AO$66&amp;AP$11:AP$66,0),0)</f>
        <v>15</v>
      </c>
      <c r="X160" s="120">
        <f t="shared" si="41"/>
        <v>0.05</v>
      </c>
      <c r="Y160" s="61">
        <f t="array" ref="Y160">INDEX($AQ$11:$AR$66,MATCH($C160&amp;$G160,$AO$11:$AO$66&amp;$AP$11:$AP$66,0),COUNTIF($AQ$10:$AR$10,"&lt;"&amp;Z160)+1)</f>
        <v>2.9999999999999997E-4</v>
      </c>
      <c r="Z160" s="61">
        <f t="shared" si="42"/>
        <v>1.25</v>
      </c>
      <c r="AA160" s="61">
        <f t="array" ref="AA160">INDEX($AT$11:$AV$66,MATCH($C160&amp;$G160,$AO$11:$AO$66&amp;$AP$11:$AP$66,0),COUNTIF($AT$10:$AV$10,"&lt;"&amp;Z160)+1)</f>
        <v>5.0000000000000001E-4</v>
      </c>
      <c r="AB160" s="111">
        <f t="shared" si="43"/>
        <v>1.2175240473580835</v>
      </c>
      <c r="AC160" s="121">
        <f t="array" ref="AC160">INDEX($AW$11:$BA$66,MATCH($C160&amp;$G160,$AO$11:$AO$66&amp;$AP$11:$AP$66,0),COUNTIF($AW$10:$BA$10,"&lt;"&amp;Z160)+1)</f>
        <v>2.9999999999999997E-4</v>
      </c>
      <c r="AD160" s="62">
        <v>1.2437</v>
      </c>
      <c r="AE160" s="61">
        <f t="array" ref="AE160">INDEX($AT$11:$AV$66,MATCH($C160&amp;$G160,$AO$11:$AO$66&amp;$AP$11:$AP$66,0),COUNTIF($AT$10:$AV$10,"&lt;"&amp;AD160)+1)</f>
        <v>5.0000000000000001E-4</v>
      </c>
      <c r="AF160" s="111">
        <f t="shared" si="44"/>
        <v>1.2220493649053892</v>
      </c>
      <c r="AG160" s="121">
        <f t="array" ref="AG160">INDEX($AW$11:$BA$66,MATCH($C160&amp;$G160,$AO$11:$AO$66&amp;$AP$11:$AP$66,0),COUNTIF($AW$10:$BA$10,"&lt;"&amp;AD160)+1)</f>
        <v>2.9999999999999997E-4</v>
      </c>
    </row>
    <row r="161" spans="2:33" ht="12.75" customHeight="1" x14ac:dyDescent="0.3">
      <c r="B161" s="81" t="str">
        <f t="shared" si="32"/>
        <v>1 1/4-28 UN</v>
      </c>
      <c r="C161" s="71" t="s">
        <v>592</v>
      </c>
      <c r="D161" s="71"/>
      <c r="E161" s="79" t="s">
        <v>604</v>
      </c>
      <c r="F161" s="82" t="s">
        <v>608</v>
      </c>
      <c r="G161" s="58">
        <v>28</v>
      </c>
      <c r="H161" s="79" t="s">
        <v>519</v>
      </c>
      <c r="I161" s="71" t="s">
        <v>599</v>
      </c>
      <c r="J161" s="71" t="s">
        <v>588</v>
      </c>
      <c r="K161" s="71" t="s">
        <v>600</v>
      </c>
      <c r="L161" s="85">
        <f t="shared" si="31"/>
        <v>31.75</v>
      </c>
      <c r="M161" s="85">
        <f t="shared" si="33"/>
        <v>0.90710000000000002</v>
      </c>
      <c r="N161" s="71">
        <v>60</v>
      </c>
      <c r="O161" s="100">
        <f t="shared" si="34"/>
        <v>31.75</v>
      </c>
      <c r="P161" s="85">
        <f t="shared" si="35"/>
        <v>12.7</v>
      </c>
      <c r="Q161" s="58">
        <f t="shared" si="36"/>
        <v>0</v>
      </c>
      <c r="R161" s="100">
        <f t="shared" si="37"/>
        <v>31.160799999999998</v>
      </c>
      <c r="S161" s="85">
        <f t="shared" si="38"/>
        <v>7.6</v>
      </c>
      <c r="T161" s="58">
        <f t="shared" si="39"/>
        <v>0</v>
      </c>
      <c r="U161" s="58">
        <f t="shared" si="40"/>
        <v>7.6</v>
      </c>
      <c r="V161" s="58">
        <f t="array" ref="V161">INDEX(AS$11:AS$66,MATCH(C161&amp;G161,AO$11:AO$66&amp;AP$11:AP$66,0),0)</f>
        <v>15</v>
      </c>
      <c r="X161" s="120">
        <f t="shared" si="41"/>
        <v>3.5714285714285712E-2</v>
      </c>
      <c r="Y161" s="61">
        <f t="array" ref="Y161">INDEX($AQ$11:$AR$66,MATCH($C161&amp;$G161,$AO$11:$AO$66&amp;$AP$11:$AP$66,0),COUNTIF($AQ$10:$AR$10,"&lt;"&amp;Z161)+1)</f>
        <v>2.9999999999999997E-4</v>
      </c>
      <c r="Z161" s="61">
        <f t="shared" si="42"/>
        <v>1.25</v>
      </c>
      <c r="AA161" s="61">
        <f t="array" ref="AA161">INDEX($AT$11:$AV$66,MATCH($C161&amp;$G161,$AO$11:$AO$66&amp;$AP$11:$AP$66,0),COUNTIF($AT$10:$AV$10,"&lt;"&amp;Z161)+1)</f>
        <v>5.0000000000000001E-4</v>
      </c>
      <c r="AB161" s="111">
        <f t="shared" si="43"/>
        <v>1.2268028909700597</v>
      </c>
      <c r="AC161" s="121">
        <f t="array" ref="AC161">INDEX($AW$11:$BA$66,MATCH($C161&amp;$G161,$AO$11:$AO$66&amp;$AP$11:$AP$66,0),COUNTIF($AW$10:$BA$10,"&lt;"&amp;Z161)+1)</f>
        <v>2.9999999999999997E-4</v>
      </c>
      <c r="AD161" s="62">
        <v>1.2476</v>
      </c>
      <c r="AE161" s="61">
        <f t="array" ref="AE161">INDEX($AT$11:$AV$66,MATCH($C161&amp;$G161,$AO$11:$AO$66&amp;$AP$11:$AP$66,0),COUNTIF($AT$10:$AV$10,"&lt;"&amp;AD161)+1)</f>
        <v>5.0000000000000001E-4</v>
      </c>
      <c r="AF161" s="111">
        <f t="shared" si="44"/>
        <v>1.2321352606467064</v>
      </c>
      <c r="AG161" s="121">
        <f t="array" ref="AG161">INDEX($AW$11:$BA$66,MATCH($C161&amp;$G161,$AO$11:$AO$66&amp;$AP$11:$AP$66,0),COUNTIF($AW$10:$BA$10,"&lt;"&amp;AD161)+1)</f>
        <v>2.9999999999999997E-4</v>
      </c>
    </row>
    <row r="162" spans="2:33" ht="12.75" customHeight="1" x14ac:dyDescent="0.3">
      <c r="B162" s="81" t="str">
        <f t="shared" si="32"/>
        <v>1 1/4-28 UN</v>
      </c>
      <c r="C162" s="71" t="s">
        <v>592</v>
      </c>
      <c r="D162" s="71"/>
      <c r="E162" s="79" t="s">
        <v>604</v>
      </c>
      <c r="F162" s="82" t="s">
        <v>608</v>
      </c>
      <c r="G162" s="58">
        <v>28</v>
      </c>
      <c r="H162" s="79" t="s">
        <v>519</v>
      </c>
      <c r="I162" s="71" t="s">
        <v>601</v>
      </c>
      <c r="J162" s="71" t="s">
        <v>588</v>
      </c>
      <c r="K162" s="71" t="s">
        <v>600</v>
      </c>
      <c r="L162" s="85">
        <f t="shared" si="31"/>
        <v>31.75</v>
      </c>
      <c r="M162" s="85">
        <f t="shared" si="33"/>
        <v>0.90710000000000002</v>
      </c>
      <c r="N162" s="71">
        <v>60</v>
      </c>
      <c r="O162" s="100">
        <f t="shared" si="34"/>
        <v>31.75</v>
      </c>
      <c r="P162" s="85">
        <f t="shared" si="35"/>
        <v>12.7</v>
      </c>
      <c r="Q162" s="58">
        <f t="shared" si="36"/>
        <v>0</v>
      </c>
      <c r="R162" s="100">
        <f t="shared" si="37"/>
        <v>31.160799999999998</v>
      </c>
      <c r="S162" s="85">
        <f t="shared" si="38"/>
        <v>7.6</v>
      </c>
      <c r="T162" s="58">
        <f t="shared" si="39"/>
        <v>0</v>
      </c>
      <c r="U162" s="58">
        <f t="shared" si="40"/>
        <v>7.6</v>
      </c>
      <c r="V162" s="58">
        <f t="array" ref="V162">INDEX(AS$11:AS$66,MATCH(C162&amp;G162,AO$11:AO$66&amp;AP$11:AP$66,0),0)</f>
        <v>15</v>
      </c>
      <c r="X162" s="120">
        <f t="shared" si="41"/>
        <v>3.5714285714285712E-2</v>
      </c>
      <c r="Y162" s="61">
        <f t="array" ref="Y162">INDEX($AQ$11:$AR$66,MATCH($C162&amp;$G162,$AO$11:$AO$66&amp;$AP$11:$AP$66,0),COUNTIF($AQ$10:$AR$10,"&lt;"&amp;Z162)+1)</f>
        <v>2.9999999999999997E-4</v>
      </c>
      <c r="Z162" s="61">
        <f t="shared" si="42"/>
        <v>1.25</v>
      </c>
      <c r="AA162" s="61">
        <f t="array" ref="AA162">INDEX($AT$11:$AV$66,MATCH($C162&amp;$G162,$AO$11:$AO$66&amp;$AP$11:$AP$66,0),COUNTIF($AT$10:$AV$10,"&lt;"&amp;Z162)+1)</f>
        <v>5.0000000000000001E-4</v>
      </c>
      <c r="AB162" s="111">
        <f t="shared" si="43"/>
        <v>1.2268028909700597</v>
      </c>
      <c r="AC162" s="121">
        <f t="array" ref="AC162">INDEX($AW$11:$BA$66,MATCH($C162&amp;$G162,$AO$11:$AO$66&amp;$AP$11:$AP$66,0),COUNTIF($AW$10:$BA$10,"&lt;"&amp;Z162)+1)</f>
        <v>2.9999999999999997E-4</v>
      </c>
      <c r="AD162" s="62">
        <v>1.2463</v>
      </c>
      <c r="AE162" s="61">
        <f t="array" ref="AE162">INDEX($AT$11:$AV$66,MATCH($C162&amp;$G162,$AO$11:$AO$66&amp;$AP$11:$AP$66,0),COUNTIF($AT$10:$AV$10,"&lt;"&amp;AD162)+1)</f>
        <v>5.0000000000000001E-4</v>
      </c>
      <c r="AF162" s="111">
        <f t="shared" si="44"/>
        <v>1.2308352606467063</v>
      </c>
      <c r="AG162" s="121">
        <f t="array" ref="AG162">INDEX($AW$11:$BA$66,MATCH($C162&amp;$G162,$AO$11:$AO$66&amp;$AP$11:$AP$66,0),COUNTIF($AW$10:$BA$10,"&lt;"&amp;AD162)+1)</f>
        <v>2.9999999999999997E-4</v>
      </c>
    </row>
    <row r="163" spans="2:33" ht="12.75" customHeight="1" x14ac:dyDescent="0.3">
      <c r="B163" s="81" t="str">
        <f t="shared" si="32"/>
        <v>1 5/16-8 UN</v>
      </c>
      <c r="C163" s="71" t="s">
        <v>592</v>
      </c>
      <c r="D163" s="71"/>
      <c r="E163" s="79" t="s">
        <v>604</v>
      </c>
      <c r="F163" s="82" t="s">
        <v>609</v>
      </c>
      <c r="G163" s="58">
        <v>8</v>
      </c>
      <c r="H163" s="79" t="s">
        <v>519</v>
      </c>
      <c r="I163" s="71" t="s">
        <v>599</v>
      </c>
      <c r="J163" s="71" t="s">
        <v>588</v>
      </c>
      <c r="K163" s="71" t="s">
        <v>600</v>
      </c>
      <c r="L163" s="85">
        <f t="shared" si="31"/>
        <v>33.337499999999999</v>
      </c>
      <c r="M163" s="85">
        <f t="shared" si="33"/>
        <v>3.1749999999999998</v>
      </c>
      <c r="N163" s="71">
        <v>60</v>
      </c>
      <c r="O163" s="100">
        <f t="shared" si="34"/>
        <v>33.337499999999999</v>
      </c>
      <c r="P163" s="85">
        <f t="shared" si="35"/>
        <v>17.8</v>
      </c>
      <c r="Q163" s="58">
        <f t="shared" si="36"/>
        <v>0</v>
      </c>
      <c r="R163" s="100">
        <f t="shared" si="37"/>
        <v>31.275300000000001</v>
      </c>
      <c r="S163" s="85">
        <f t="shared" si="38"/>
        <v>10.199999999999999</v>
      </c>
      <c r="T163" s="58">
        <f t="shared" si="39"/>
        <v>0</v>
      </c>
      <c r="U163" s="58">
        <f t="shared" si="40"/>
        <v>10.199999999999999</v>
      </c>
      <c r="V163" s="58">
        <f t="array" ref="V163">INDEX(AS$11:AS$66,MATCH(C163&amp;G163,AO$11:AO$66&amp;AP$11:AP$66,0),0)</f>
        <v>5</v>
      </c>
      <c r="X163" s="120">
        <f t="shared" si="41"/>
        <v>0.125</v>
      </c>
      <c r="Y163" s="61">
        <f t="array" ref="Y163">INDEX($AQ$11:$AR$66,MATCH($C163&amp;$G163,$AO$11:$AO$66&amp;$AP$11:$AP$66,0),COUNTIF($AQ$10:$AR$10,"&lt;"&amp;Z163)+1)</f>
        <v>4.0000000000000002E-4</v>
      </c>
      <c r="Z163" s="61">
        <f t="shared" si="42"/>
        <v>1.3125</v>
      </c>
      <c r="AA163" s="61">
        <f t="array" ref="AA163">INDEX($AT$11:$AV$66,MATCH($C163&amp;$G163,$AO$11:$AO$66&amp;$AP$11:$AP$66,0),COUNTIF($AT$10:$AV$10,"&lt;"&amp;Z163)+1)</f>
        <v>6.9999999999999999E-4</v>
      </c>
      <c r="AB163" s="111">
        <f t="shared" si="43"/>
        <v>1.2313101183952089</v>
      </c>
      <c r="AC163" s="121">
        <f t="array" ref="AC163">INDEX($AW$11:$BA$66,MATCH($C163&amp;$G163,$AO$11:$AO$66&amp;$AP$11:$AP$66,0),COUNTIF($AW$10:$BA$10,"&lt;"&amp;Z163)+1)</f>
        <v>4.0000000000000002E-4</v>
      </c>
      <c r="AD163" s="62">
        <v>1.2946</v>
      </c>
      <c r="AE163" s="61">
        <f t="array" ref="AE163">INDEX($AT$11:$AV$66,MATCH($C163&amp;$G163,$AO$11:$AO$66&amp;$AP$11:$AP$66,0),COUNTIF($AT$10:$AV$10,"&lt;"&amp;AD163)+1)</f>
        <v>6.9999999999999999E-4</v>
      </c>
      <c r="AF163" s="111">
        <f t="shared" si="44"/>
        <v>1.2404734122634726</v>
      </c>
      <c r="AG163" s="121">
        <f t="array" ref="AG163">INDEX($AW$11:$BA$66,MATCH($C163&amp;$G163,$AO$11:$AO$66&amp;$AP$11:$AP$66,0),COUNTIF($AW$10:$BA$10,"&lt;"&amp;AD163)+1)</f>
        <v>4.0000000000000002E-4</v>
      </c>
    </row>
    <row r="164" spans="2:33" ht="12.75" customHeight="1" x14ac:dyDescent="0.3">
      <c r="B164" s="81" t="str">
        <f t="shared" si="32"/>
        <v>1 5/16-8 UN</v>
      </c>
      <c r="C164" s="71" t="s">
        <v>592</v>
      </c>
      <c r="D164" s="71"/>
      <c r="E164" s="79" t="s">
        <v>604</v>
      </c>
      <c r="F164" s="82" t="s">
        <v>609</v>
      </c>
      <c r="G164" s="58">
        <v>8</v>
      </c>
      <c r="H164" s="79" t="s">
        <v>519</v>
      </c>
      <c r="I164" s="71" t="s">
        <v>601</v>
      </c>
      <c r="J164" s="71" t="s">
        <v>588</v>
      </c>
      <c r="K164" s="71" t="s">
        <v>600</v>
      </c>
      <c r="L164" s="85">
        <f t="shared" si="31"/>
        <v>33.337499999999999</v>
      </c>
      <c r="M164" s="85">
        <f t="shared" si="33"/>
        <v>3.1749999999999998</v>
      </c>
      <c r="N164" s="71">
        <v>60</v>
      </c>
      <c r="O164" s="100">
        <f t="shared" si="34"/>
        <v>33.337499999999999</v>
      </c>
      <c r="P164" s="85">
        <f t="shared" si="35"/>
        <v>17.8</v>
      </c>
      <c r="Q164" s="58">
        <f t="shared" si="36"/>
        <v>0</v>
      </c>
      <c r="R164" s="100">
        <f t="shared" si="37"/>
        <v>31.275300000000001</v>
      </c>
      <c r="S164" s="85">
        <f t="shared" si="38"/>
        <v>10.199999999999999</v>
      </c>
      <c r="T164" s="58">
        <f t="shared" si="39"/>
        <v>0</v>
      </c>
      <c r="U164" s="58">
        <f t="shared" si="40"/>
        <v>10.199999999999999</v>
      </c>
      <c r="V164" s="58">
        <f t="array" ref="V164">INDEX(AS$11:AS$66,MATCH(C164&amp;G164,AO$11:AO$66&amp;AP$11:AP$66,0),0)</f>
        <v>5</v>
      </c>
      <c r="X164" s="120">
        <f t="shared" si="41"/>
        <v>0.125</v>
      </c>
      <c r="Y164" s="61">
        <f t="array" ref="Y164">INDEX($AQ$11:$AR$66,MATCH($C164&amp;$G164,$AO$11:$AO$66&amp;$AP$11:$AP$66,0),COUNTIF($AQ$10:$AR$10,"&lt;"&amp;Z164)+1)</f>
        <v>4.0000000000000002E-4</v>
      </c>
      <c r="Z164" s="61">
        <f t="shared" si="42"/>
        <v>1.3125</v>
      </c>
      <c r="AA164" s="61">
        <f t="array" ref="AA164">INDEX($AT$11:$AV$66,MATCH($C164&amp;$G164,$AO$11:$AO$66&amp;$AP$11:$AP$66,0),COUNTIF($AT$10:$AV$10,"&lt;"&amp;Z164)+1)</f>
        <v>6.9999999999999999E-4</v>
      </c>
      <c r="AB164" s="111">
        <f t="shared" si="43"/>
        <v>1.2313101183952089</v>
      </c>
      <c r="AC164" s="121">
        <f t="array" ref="AC164">INDEX($AW$11:$BA$66,MATCH($C164&amp;$G164,$AO$11:$AO$66&amp;$AP$11:$AP$66,0),COUNTIF($AW$10:$BA$10,"&lt;"&amp;Z164)+1)</f>
        <v>4.0000000000000002E-4</v>
      </c>
      <c r="AD164" s="62">
        <v>1.2923</v>
      </c>
      <c r="AE164" s="61">
        <f t="array" ref="AE164">INDEX($AT$11:$AV$66,MATCH($C164&amp;$G164,$AO$11:$AO$66&amp;$AP$11:$AP$66,0),COUNTIF($AT$10:$AV$10,"&lt;"&amp;AD164)+1)</f>
        <v>6.9999999999999999E-4</v>
      </c>
      <c r="AF164" s="111">
        <f t="shared" si="44"/>
        <v>1.2381734122634727</v>
      </c>
      <c r="AG164" s="121">
        <f t="array" ref="AG164">INDEX($AW$11:$BA$66,MATCH($C164&amp;$G164,$AO$11:$AO$66&amp;$AP$11:$AP$66,0),COUNTIF($AW$10:$BA$10,"&lt;"&amp;AD164)+1)</f>
        <v>4.0000000000000002E-4</v>
      </c>
    </row>
    <row r="165" spans="2:33" ht="12.75" customHeight="1" x14ac:dyDescent="0.3">
      <c r="B165" s="81" t="str">
        <f t="shared" si="32"/>
        <v>1 5/16-12 UN</v>
      </c>
      <c r="C165" s="71" t="s">
        <v>592</v>
      </c>
      <c r="D165" s="71"/>
      <c r="E165" s="79" t="s">
        <v>604</v>
      </c>
      <c r="F165" s="82" t="s">
        <v>609</v>
      </c>
      <c r="G165" s="58">
        <v>12</v>
      </c>
      <c r="H165" s="79" t="s">
        <v>519</v>
      </c>
      <c r="I165" s="71" t="s">
        <v>599</v>
      </c>
      <c r="J165" s="71" t="s">
        <v>588</v>
      </c>
      <c r="K165" s="71" t="s">
        <v>600</v>
      </c>
      <c r="L165" s="85">
        <f t="shared" si="31"/>
        <v>33.337499999999999</v>
      </c>
      <c r="M165" s="85">
        <f t="shared" si="33"/>
        <v>2.1166999999999998</v>
      </c>
      <c r="N165" s="71">
        <v>60</v>
      </c>
      <c r="O165" s="100">
        <f t="shared" si="34"/>
        <v>33.337499999999999</v>
      </c>
      <c r="P165" s="85">
        <f t="shared" si="35"/>
        <v>15.2</v>
      </c>
      <c r="Q165" s="58">
        <f t="shared" si="36"/>
        <v>0</v>
      </c>
      <c r="R165" s="100">
        <f t="shared" si="37"/>
        <v>31.962700000000002</v>
      </c>
      <c r="S165" s="85">
        <f t="shared" si="38"/>
        <v>7.6</v>
      </c>
      <c r="T165" s="58">
        <f t="shared" si="39"/>
        <v>0</v>
      </c>
      <c r="U165" s="58">
        <f t="shared" si="40"/>
        <v>7.6</v>
      </c>
      <c r="V165" s="58">
        <f t="array" ref="V165">INDEX(AS$11:AS$66,MATCH(C165&amp;G165,AO$11:AO$66&amp;AP$11:AP$66,0),0)</f>
        <v>10</v>
      </c>
      <c r="X165" s="120">
        <f t="shared" si="41"/>
        <v>8.3333333333333329E-2</v>
      </c>
      <c r="Y165" s="61">
        <f t="array" ref="Y165">INDEX($AQ$11:$AR$66,MATCH($C165&amp;$G165,$AO$11:$AO$66&amp;$AP$11:$AP$66,0),COUNTIF($AQ$10:$AR$10,"&lt;"&amp;Z165)+1)</f>
        <v>2.9999999999999997E-4</v>
      </c>
      <c r="Z165" s="61">
        <f t="shared" si="42"/>
        <v>1.3125</v>
      </c>
      <c r="AA165" s="61">
        <f t="array" ref="AA165">INDEX($AT$11:$AV$66,MATCH($C165&amp;$G165,$AO$11:$AO$66&amp;$AP$11:$AP$66,0),COUNTIF($AT$10:$AV$10,"&lt;"&amp;Z165)+1)</f>
        <v>5.9999999999999995E-4</v>
      </c>
      <c r="AB165" s="111">
        <f t="shared" si="43"/>
        <v>1.2583734122634727</v>
      </c>
      <c r="AC165" s="121">
        <f t="array" ref="AC165">INDEX($AW$11:$BA$66,MATCH($C165&amp;$G165,$AO$11:$AO$66&amp;$AP$11:$AP$66,0),COUNTIF($AW$10:$BA$10,"&lt;"&amp;Z165)+1)</f>
        <v>2.9999999999999997E-4</v>
      </c>
      <c r="AD165" s="62">
        <v>1.302</v>
      </c>
      <c r="AE165" s="61">
        <f t="array" ref="AE165">INDEX($AT$11:$AV$66,MATCH($C165&amp;$G165,$AO$11:$AO$66&amp;$AP$11:$AP$66,0),COUNTIF($AT$10:$AV$10,"&lt;"&amp;AD165)+1)</f>
        <v>5.9999999999999995E-4</v>
      </c>
      <c r="AF165" s="111">
        <f t="shared" si="44"/>
        <v>1.2659156081756484</v>
      </c>
      <c r="AG165" s="121">
        <f t="array" ref="AG165">INDEX($AW$11:$BA$66,MATCH($C165&amp;$G165,$AO$11:$AO$66&amp;$AP$11:$AP$66,0),COUNTIF($AW$10:$BA$10,"&lt;"&amp;AD165)+1)</f>
        <v>2.9999999999999997E-4</v>
      </c>
    </row>
    <row r="166" spans="2:33" ht="12.75" customHeight="1" x14ac:dyDescent="0.3">
      <c r="B166" s="81" t="str">
        <f t="shared" si="32"/>
        <v>1 5/16-12 UN</v>
      </c>
      <c r="C166" s="71" t="s">
        <v>592</v>
      </c>
      <c r="D166" s="71"/>
      <c r="E166" s="79" t="s">
        <v>604</v>
      </c>
      <c r="F166" s="82" t="s">
        <v>609</v>
      </c>
      <c r="G166" s="58">
        <v>12</v>
      </c>
      <c r="H166" s="79" t="s">
        <v>519</v>
      </c>
      <c r="I166" s="71" t="s">
        <v>601</v>
      </c>
      <c r="J166" s="71" t="s">
        <v>588</v>
      </c>
      <c r="K166" s="71" t="s">
        <v>600</v>
      </c>
      <c r="L166" s="85">
        <f t="shared" si="31"/>
        <v>33.337499999999999</v>
      </c>
      <c r="M166" s="85">
        <f t="shared" si="33"/>
        <v>2.1166999999999998</v>
      </c>
      <c r="N166" s="71">
        <v>60</v>
      </c>
      <c r="O166" s="100">
        <f t="shared" si="34"/>
        <v>33.337499999999999</v>
      </c>
      <c r="P166" s="85">
        <f t="shared" si="35"/>
        <v>15.2</v>
      </c>
      <c r="Q166" s="58">
        <f t="shared" si="36"/>
        <v>0</v>
      </c>
      <c r="R166" s="100">
        <f t="shared" si="37"/>
        <v>31.962700000000002</v>
      </c>
      <c r="S166" s="85">
        <f t="shared" si="38"/>
        <v>7.6</v>
      </c>
      <c r="T166" s="58">
        <f t="shared" si="39"/>
        <v>0</v>
      </c>
      <c r="U166" s="58">
        <f t="shared" si="40"/>
        <v>7.6</v>
      </c>
      <c r="V166" s="58">
        <f t="array" ref="V166">INDEX(AS$11:AS$66,MATCH(C166&amp;G166,AO$11:AO$66&amp;AP$11:AP$66,0),0)</f>
        <v>10</v>
      </c>
      <c r="X166" s="120">
        <f t="shared" si="41"/>
        <v>8.3333333333333329E-2</v>
      </c>
      <c r="Y166" s="61">
        <f t="array" ref="Y166">INDEX($AQ$11:$AR$66,MATCH($C166&amp;$G166,$AO$11:$AO$66&amp;$AP$11:$AP$66,0),COUNTIF($AQ$10:$AR$10,"&lt;"&amp;Z166)+1)</f>
        <v>2.9999999999999997E-4</v>
      </c>
      <c r="Z166" s="61">
        <f t="shared" si="42"/>
        <v>1.3125</v>
      </c>
      <c r="AA166" s="61">
        <f t="array" ref="AA166">INDEX($AT$11:$AV$66,MATCH($C166&amp;$G166,$AO$11:$AO$66&amp;$AP$11:$AP$66,0),COUNTIF($AT$10:$AV$10,"&lt;"&amp;Z166)+1)</f>
        <v>5.9999999999999995E-4</v>
      </c>
      <c r="AB166" s="111">
        <f t="shared" si="43"/>
        <v>1.2583734122634727</v>
      </c>
      <c r="AC166" s="121">
        <f t="array" ref="AC166">INDEX($AW$11:$BA$66,MATCH($C166&amp;$G166,$AO$11:$AO$66&amp;$AP$11:$AP$66,0),COUNTIF($AW$10:$BA$10,"&lt;"&amp;Z166)+1)</f>
        <v>2.9999999999999997E-4</v>
      </c>
      <c r="AD166" s="62">
        <v>1.3001</v>
      </c>
      <c r="AE166" s="61">
        <f t="array" ref="AE166">INDEX($AT$11:$AV$66,MATCH($C166&amp;$G166,$AO$11:$AO$66&amp;$AP$11:$AP$66,0),COUNTIF($AT$10:$AV$10,"&lt;"&amp;AD166)+1)</f>
        <v>5.9999999999999995E-4</v>
      </c>
      <c r="AF166" s="111">
        <f t="shared" si="44"/>
        <v>1.2640156081756484</v>
      </c>
      <c r="AG166" s="121">
        <f t="array" ref="AG166">INDEX($AW$11:$BA$66,MATCH($C166&amp;$G166,$AO$11:$AO$66&amp;$AP$11:$AP$66,0),COUNTIF($AW$10:$BA$10,"&lt;"&amp;AD166)+1)</f>
        <v>2.9999999999999997E-4</v>
      </c>
    </row>
    <row r="167" spans="2:33" ht="12.75" customHeight="1" x14ac:dyDescent="0.3">
      <c r="B167" s="81" t="str">
        <f t="shared" si="32"/>
        <v>1 5/16-16 UN</v>
      </c>
      <c r="C167" s="71" t="s">
        <v>592</v>
      </c>
      <c r="D167" s="71"/>
      <c r="E167" s="79" t="s">
        <v>604</v>
      </c>
      <c r="F167" s="82" t="s">
        <v>609</v>
      </c>
      <c r="G167" s="58">
        <v>16</v>
      </c>
      <c r="H167" s="79" t="s">
        <v>519</v>
      </c>
      <c r="I167" s="71" t="s">
        <v>599</v>
      </c>
      <c r="J167" s="71" t="s">
        <v>588</v>
      </c>
      <c r="K167" s="71" t="s">
        <v>600</v>
      </c>
      <c r="L167" s="85">
        <f t="shared" si="31"/>
        <v>33.337499999999999</v>
      </c>
      <c r="M167" s="85">
        <f t="shared" si="33"/>
        <v>1.5874999999999999</v>
      </c>
      <c r="N167" s="71">
        <v>60</v>
      </c>
      <c r="O167" s="100">
        <f t="shared" si="34"/>
        <v>33.337499999999999</v>
      </c>
      <c r="P167" s="85">
        <f t="shared" si="35"/>
        <v>15.2</v>
      </c>
      <c r="Q167" s="58">
        <f t="shared" si="36"/>
        <v>0</v>
      </c>
      <c r="R167" s="100">
        <f t="shared" si="37"/>
        <v>32.306399999999996</v>
      </c>
      <c r="S167" s="85">
        <f t="shared" si="38"/>
        <v>7.6</v>
      </c>
      <c r="T167" s="58">
        <f t="shared" si="39"/>
        <v>0</v>
      </c>
      <c r="U167" s="58">
        <f t="shared" si="40"/>
        <v>7.6</v>
      </c>
      <c r="V167" s="58">
        <f t="array" ref="V167">INDEX(AS$11:AS$66,MATCH(C167&amp;G167,AO$11:AO$66&amp;AP$11:AP$66,0),0)</f>
        <v>10</v>
      </c>
      <c r="X167" s="120">
        <f t="shared" si="41"/>
        <v>6.25E-2</v>
      </c>
      <c r="Y167" s="61">
        <f t="array" ref="Y167">INDEX($AQ$11:$AR$66,MATCH($C167&amp;$G167,$AO$11:$AO$66&amp;$AP$11:$AP$66,0),COUNTIF($AQ$10:$AR$10,"&lt;"&amp;Z167)+1)</f>
        <v>2.9999999999999997E-4</v>
      </c>
      <c r="Z167" s="61">
        <f t="shared" si="42"/>
        <v>1.3125</v>
      </c>
      <c r="AA167" s="61">
        <f t="array" ref="AA167">INDEX($AT$11:$AV$66,MATCH($C167&amp;$G167,$AO$11:$AO$66&amp;$AP$11:$AP$66,0),COUNTIF($AT$10:$AV$10,"&lt;"&amp;Z167)+1)</f>
        <v>5.9999999999999995E-4</v>
      </c>
      <c r="AB167" s="111">
        <f t="shared" si="43"/>
        <v>1.2719050591976044</v>
      </c>
      <c r="AC167" s="121">
        <f t="array" ref="AC167">INDEX($AW$11:$BA$66,MATCH($C167&amp;$G167,$AO$11:$AO$66&amp;$AP$11:$AP$66,0),COUNTIF($AW$10:$BA$10,"&lt;"&amp;Z167)+1)</f>
        <v>2.9999999999999997E-4</v>
      </c>
      <c r="AD167" s="62">
        <v>1.3056000000000001</v>
      </c>
      <c r="AE167" s="61">
        <f t="array" ref="AE167">INDEX($AT$11:$AV$66,MATCH($C167&amp;$G167,$AO$11:$AO$66&amp;$AP$11:$AP$66,0),COUNTIF($AT$10:$AV$10,"&lt;"&amp;AD167)+1)</f>
        <v>5.9999999999999995E-4</v>
      </c>
      <c r="AF167" s="111">
        <f t="shared" si="44"/>
        <v>1.2785367061317363</v>
      </c>
      <c r="AG167" s="121">
        <f t="array" ref="AG167">INDEX($AW$11:$BA$66,MATCH($C167&amp;$G167,$AO$11:$AO$66&amp;$AP$11:$AP$66,0),COUNTIF($AW$10:$BA$10,"&lt;"&amp;AD167)+1)</f>
        <v>2.9999999999999997E-4</v>
      </c>
    </row>
    <row r="168" spans="2:33" ht="12.75" customHeight="1" x14ac:dyDescent="0.3">
      <c r="B168" s="81" t="str">
        <f t="shared" si="32"/>
        <v>1 5/16-16 UN</v>
      </c>
      <c r="C168" s="71" t="s">
        <v>592</v>
      </c>
      <c r="D168" s="71"/>
      <c r="E168" s="79" t="s">
        <v>604</v>
      </c>
      <c r="F168" s="82" t="s">
        <v>609</v>
      </c>
      <c r="G168" s="58">
        <v>16</v>
      </c>
      <c r="H168" s="79" t="s">
        <v>519</v>
      </c>
      <c r="I168" s="71" t="s">
        <v>601</v>
      </c>
      <c r="J168" s="71" t="s">
        <v>588</v>
      </c>
      <c r="K168" s="71" t="s">
        <v>600</v>
      </c>
      <c r="L168" s="85">
        <f t="shared" si="31"/>
        <v>33.337499999999999</v>
      </c>
      <c r="M168" s="85">
        <f t="shared" si="33"/>
        <v>1.5874999999999999</v>
      </c>
      <c r="N168" s="71">
        <v>60</v>
      </c>
      <c r="O168" s="100">
        <f t="shared" si="34"/>
        <v>33.337499999999999</v>
      </c>
      <c r="P168" s="85">
        <f t="shared" si="35"/>
        <v>15.2</v>
      </c>
      <c r="Q168" s="58">
        <f t="shared" si="36"/>
        <v>0</v>
      </c>
      <c r="R168" s="100">
        <f t="shared" si="37"/>
        <v>32.306399999999996</v>
      </c>
      <c r="S168" s="85">
        <f t="shared" si="38"/>
        <v>7.6</v>
      </c>
      <c r="T168" s="58">
        <f t="shared" si="39"/>
        <v>0</v>
      </c>
      <c r="U168" s="58">
        <f t="shared" si="40"/>
        <v>7.6</v>
      </c>
      <c r="V168" s="58">
        <f t="array" ref="V168">INDEX(AS$11:AS$66,MATCH(C168&amp;G168,AO$11:AO$66&amp;AP$11:AP$66,0),0)</f>
        <v>10</v>
      </c>
      <c r="X168" s="120">
        <f t="shared" si="41"/>
        <v>6.25E-2</v>
      </c>
      <c r="Y168" s="61">
        <f t="array" ref="Y168">INDEX($AQ$11:$AR$66,MATCH($C168&amp;$G168,$AO$11:$AO$66&amp;$AP$11:$AP$66,0),COUNTIF($AQ$10:$AR$10,"&lt;"&amp;Z168)+1)</f>
        <v>2.9999999999999997E-4</v>
      </c>
      <c r="Z168" s="61">
        <f t="shared" si="42"/>
        <v>1.3125</v>
      </c>
      <c r="AA168" s="61">
        <f t="array" ref="AA168">INDEX($AT$11:$AV$66,MATCH($C168&amp;$G168,$AO$11:$AO$66&amp;$AP$11:$AP$66,0),COUNTIF($AT$10:$AV$10,"&lt;"&amp;Z168)+1)</f>
        <v>5.9999999999999995E-4</v>
      </c>
      <c r="AB168" s="111">
        <f t="shared" si="43"/>
        <v>1.2719050591976044</v>
      </c>
      <c r="AC168" s="121">
        <f t="array" ref="AC168">INDEX($AW$11:$BA$66,MATCH($C168&amp;$G168,$AO$11:$AO$66&amp;$AP$11:$AP$66,0),COUNTIF($AW$10:$BA$10,"&lt;"&amp;Z168)+1)</f>
        <v>2.9999999999999997E-4</v>
      </c>
      <c r="AD168" s="62">
        <v>1.304</v>
      </c>
      <c r="AE168" s="61">
        <f t="array" ref="AE168">INDEX($AT$11:$AV$66,MATCH($C168&amp;$G168,$AO$11:$AO$66&amp;$AP$11:$AP$66,0),COUNTIF($AT$10:$AV$10,"&lt;"&amp;AD168)+1)</f>
        <v>5.9999999999999995E-4</v>
      </c>
      <c r="AF168" s="111">
        <f t="shared" si="44"/>
        <v>1.2769367061317363</v>
      </c>
      <c r="AG168" s="121">
        <f t="array" ref="AG168">INDEX($AW$11:$BA$66,MATCH($C168&amp;$G168,$AO$11:$AO$66&amp;$AP$11:$AP$66,0),COUNTIF($AW$10:$BA$10,"&lt;"&amp;AD168)+1)</f>
        <v>2.9999999999999997E-4</v>
      </c>
    </row>
    <row r="169" spans="2:33" ht="12.75" customHeight="1" x14ac:dyDescent="0.3">
      <c r="B169" s="81" t="str">
        <f t="shared" si="32"/>
        <v>1 5/16-18 UNEF</v>
      </c>
      <c r="C169" s="71" t="s">
        <v>592</v>
      </c>
      <c r="D169" s="71"/>
      <c r="E169" s="79" t="s">
        <v>603</v>
      </c>
      <c r="F169" s="82" t="s">
        <v>609</v>
      </c>
      <c r="G169" s="58">
        <v>18</v>
      </c>
      <c r="H169" s="79" t="s">
        <v>519</v>
      </c>
      <c r="I169" s="71" t="s">
        <v>599</v>
      </c>
      <c r="J169" s="71" t="s">
        <v>588</v>
      </c>
      <c r="K169" s="71" t="s">
        <v>600</v>
      </c>
      <c r="L169" s="85">
        <f t="shared" si="31"/>
        <v>33.337499999999999</v>
      </c>
      <c r="M169" s="85">
        <f t="shared" si="33"/>
        <v>1.4111</v>
      </c>
      <c r="N169" s="71">
        <v>60</v>
      </c>
      <c r="O169" s="100">
        <f t="shared" si="34"/>
        <v>33.337499999999999</v>
      </c>
      <c r="P169" s="85">
        <f t="shared" si="35"/>
        <v>12.7</v>
      </c>
      <c r="Q169" s="58">
        <f t="shared" si="36"/>
        <v>0</v>
      </c>
      <c r="R169" s="100">
        <f t="shared" si="37"/>
        <v>32.420999999999999</v>
      </c>
      <c r="S169" s="85">
        <f t="shared" si="38"/>
        <v>7.6</v>
      </c>
      <c r="T169" s="58">
        <f t="shared" si="39"/>
        <v>0</v>
      </c>
      <c r="U169" s="58">
        <f t="shared" si="40"/>
        <v>7.6</v>
      </c>
      <c r="V169" s="58">
        <f t="array" ref="V169">INDEX(AS$11:AS$66,MATCH(C169&amp;G169,AO$11:AO$66&amp;AP$11:AP$66,0),0)</f>
        <v>10</v>
      </c>
      <c r="X169" s="120">
        <f t="shared" si="41"/>
        <v>5.5555555555555552E-2</v>
      </c>
      <c r="Y169" s="61">
        <f t="array" ref="Y169">INDEX($AQ$11:$AR$66,MATCH($C169&amp;$G169,$AO$11:$AO$66&amp;$AP$11:$AP$66,0),COUNTIF($AQ$10:$AR$10,"&lt;"&amp;Z169)+1)</f>
        <v>2.9999999999999997E-4</v>
      </c>
      <c r="Z169" s="61">
        <f t="shared" si="42"/>
        <v>1.3125</v>
      </c>
      <c r="AA169" s="61">
        <f t="array" ref="AA169">INDEX($AT$11:$AV$66,MATCH($C169&amp;$G169,$AO$11:$AO$66&amp;$AP$11:$AP$66,0),COUNTIF($AT$10:$AV$10,"&lt;"&amp;Z169)+1)</f>
        <v>5.0000000000000001E-4</v>
      </c>
      <c r="AB169" s="111">
        <f t="shared" si="43"/>
        <v>1.2764156081756484</v>
      </c>
      <c r="AC169" s="121">
        <f t="array" ref="AC169">INDEX($AW$11:$BA$66,MATCH($C169&amp;$G169,$AO$11:$AO$66&amp;$AP$11:$AP$66,0),COUNTIF($AW$10:$BA$10,"&lt;"&amp;Z169)+1)</f>
        <v>2.9999999999999997E-4</v>
      </c>
      <c r="AD169" s="62">
        <v>1.3068</v>
      </c>
      <c r="AE169" s="61">
        <f t="array" ref="AE169">INDEX($AT$11:$AV$66,MATCH($C169&amp;$G169,$AO$11:$AO$66&amp;$AP$11:$AP$66,0),COUNTIF($AT$10:$AV$10,"&lt;"&amp;AD169)+1)</f>
        <v>5.0000000000000001E-4</v>
      </c>
      <c r="AF169" s="111">
        <f t="shared" si="44"/>
        <v>1.2827437387837655</v>
      </c>
      <c r="AG169" s="121">
        <f t="array" ref="AG169">INDEX($AW$11:$BA$66,MATCH($C169&amp;$G169,$AO$11:$AO$66&amp;$AP$11:$AP$66,0),COUNTIF($AW$10:$BA$10,"&lt;"&amp;AD169)+1)</f>
        <v>2.9999999999999997E-4</v>
      </c>
    </row>
    <row r="170" spans="2:33" ht="12.75" customHeight="1" x14ac:dyDescent="0.3">
      <c r="B170" s="81" t="str">
        <f t="shared" si="32"/>
        <v>1 5/16-18 UNEF</v>
      </c>
      <c r="C170" s="71" t="s">
        <v>592</v>
      </c>
      <c r="D170" s="71"/>
      <c r="E170" s="79" t="s">
        <v>603</v>
      </c>
      <c r="F170" s="82" t="s">
        <v>609</v>
      </c>
      <c r="G170" s="58">
        <v>18</v>
      </c>
      <c r="H170" s="79" t="s">
        <v>519</v>
      </c>
      <c r="I170" s="71" t="s">
        <v>601</v>
      </c>
      <c r="J170" s="71" t="s">
        <v>588</v>
      </c>
      <c r="K170" s="71" t="s">
        <v>600</v>
      </c>
      <c r="L170" s="85">
        <f t="shared" si="31"/>
        <v>33.337499999999999</v>
      </c>
      <c r="M170" s="85">
        <f t="shared" si="33"/>
        <v>1.4111</v>
      </c>
      <c r="N170" s="71">
        <v>60</v>
      </c>
      <c r="O170" s="100">
        <f t="shared" si="34"/>
        <v>33.337499999999999</v>
      </c>
      <c r="P170" s="85">
        <f t="shared" si="35"/>
        <v>12.7</v>
      </c>
      <c r="Q170" s="58">
        <f t="shared" si="36"/>
        <v>0</v>
      </c>
      <c r="R170" s="100">
        <f t="shared" si="37"/>
        <v>32.420999999999999</v>
      </c>
      <c r="S170" s="85">
        <f t="shared" si="38"/>
        <v>7.6</v>
      </c>
      <c r="T170" s="58">
        <f t="shared" si="39"/>
        <v>0</v>
      </c>
      <c r="U170" s="58">
        <f t="shared" si="40"/>
        <v>7.6</v>
      </c>
      <c r="V170" s="58">
        <f t="array" ref="V170">INDEX(AS$11:AS$66,MATCH(C170&amp;G170,AO$11:AO$66&amp;AP$11:AP$66,0),0)</f>
        <v>10</v>
      </c>
      <c r="X170" s="120">
        <f t="shared" si="41"/>
        <v>5.5555555555555552E-2</v>
      </c>
      <c r="Y170" s="61">
        <f t="array" ref="Y170">INDEX($AQ$11:$AR$66,MATCH($C170&amp;$G170,$AO$11:$AO$66&amp;$AP$11:$AP$66,0),COUNTIF($AQ$10:$AR$10,"&lt;"&amp;Z170)+1)</f>
        <v>2.9999999999999997E-4</v>
      </c>
      <c r="Z170" s="61">
        <f t="shared" si="42"/>
        <v>1.3125</v>
      </c>
      <c r="AA170" s="61">
        <f t="array" ref="AA170">INDEX($AT$11:$AV$66,MATCH($C170&amp;$G170,$AO$11:$AO$66&amp;$AP$11:$AP$66,0),COUNTIF($AT$10:$AV$10,"&lt;"&amp;Z170)+1)</f>
        <v>5.0000000000000001E-4</v>
      </c>
      <c r="AB170" s="111">
        <f t="shared" si="43"/>
        <v>1.2764156081756484</v>
      </c>
      <c r="AC170" s="121">
        <f t="array" ref="AC170">INDEX($AW$11:$BA$66,MATCH($C170&amp;$G170,$AO$11:$AO$66&amp;$AP$11:$AP$66,0),COUNTIF($AW$10:$BA$10,"&lt;"&amp;Z170)+1)</f>
        <v>2.9999999999999997E-4</v>
      </c>
      <c r="AD170" s="62">
        <v>1.3051999999999999</v>
      </c>
      <c r="AE170" s="61">
        <f t="array" ref="AE170">INDEX($AT$11:$AV$66,MATCH($C170&amp;$G170,$AO$11:$AO$66&amp;$AP$11:$AP$66,0),COUNTIF($AT$10:$AV$10,"&lt;"&amp;AD170)+1)</f>
        <v>5.0000000000000001E-4</v>
      </c>
      <c r="AF170" s="111">
        <f t="shared" si="44"/>
        <v>1.2811437387837654</v>
      </c>
      <c r="AG170" s="121">
        <f t="array" ref="AG170">INDEX($AW$11:$BA$66,MATCH($C170&amp;$G170,$AO$11:$AO$66&amp;$AP$11:$AP$66,0),COUNTIF($AW$10:$BA$10,"&lt;"&amp;AD170)+1)</f>
        <v>2.9999999999999997E-4</v>
      </c>
    </row>
    <row r="171" spans="2:33" ht="12.75" customHeight="1" x14ac:dyDescent="0.3">
      <c r="B171" s="81" t="str">
        <f t="shared" si="32"/>
        <v>1 5/16-20 UN</v>
      </c>
      <c r="C171" s="71" t="s">
        <v>592</v>
      </c>
      <c r="D171" s="71"/>
      <c r="E171" s="79" t="s">
        <v>604</v>
      </c>
      <c r="F171" s="82" t="s">
        <v>609</v>
      </c>
      <c r="G171" s="58">
        <v>20</v>
      </c>
      <c r="H171" s="79" t="s">
        <v>519</v>
      </c>
      <c r="I171" s="71" t="s">
        <v>599</v>
      </c>
      <c r="J171" s="71" t="s">
        <v>588</v>
      </c>
      <c r="K171" s="71" t="s">
        <v>600</v>
      </c>
      <c r="L171" s="85">
        <f t="shared" si="31"/>
        <v>33.337499999999999</v>
      </c>
      <c r="M171" s="85">
        <f t="shared" si="33"/>
        <v>1.27</v>
      </c>
      <c r="N171" s="71">
        <v>60</v>
      </c>
      <c r="O171" s="100">
        <f t="shared" si="34"/>
        <v>33.337499999999999</v>
      </c>
      <c r="P171" s="85">
        <f t="shared" si="35"/>
        <v>12.7</v>
      </c>
      <c r="Q171" s="58">
        <f t="shared" si="36"/>
        <v>0</v>
      </c>
      <c r="R171" s="100">
        <f t="shared" si="37"/>
        <v>32.512599999999999</v>
      </c>
      <c r="S171" s="85">
        <f t="shared" si="38"/>
        <v>7.6</v>
      </c>
      <c r="T171" s="58">
        <f t="shared" si="39"/>
        <v>0</v>
      </c>
      <c r="U171" s="58">
        <f t="shared" si="40"/>
        <v>7.6</v>
      </c>
      <c r="V171" s="58">
        <f t="array" ref="V171">INDEX(AS$11:AS$66,MATCH(C171&amp;G171,AO$11:AO$66&amp;AP$11:AP$66,0),0)</f>
        <v>15</v>
      </c>
      <c r="X171" s="120">
        <f t="shared" si="41"/>
        <v>0.05</v>
      </c>
      <c r="Y171" s="61">
        <f t="array" ref="Y171">INDEX($AQ$11:$AR$66,MATCH($C171&amp;$G171,$AO$11:$AO$66&amp;$AP$11:$AP$66,0),COUNTIF($AQ$10:$AR$10,"&lt;"&amp;Z171)+1)</f>
        <v>2.9999999999999997E-4</v>
      </c>
      <c r="Z171" s="61">
        <f t="shared" si="42"/>
        <v>1.3125</v>
      </c>
      <c r="AA171" s="61">
        <f t="array" ref="AA171">INDEX($AT$11:$AV$66,MATCH($C171&amp;$G171,$AO$11:$AO$66&amp;$AP$11:$AP$66,0),COUNTIF($AT$10:$AV$10,"&lt;"&amp;Z171)+1)</f>
        <v>5.0000000000000001E-4</v>
      </c>
      <c r="AB171" s="111">
        <f t="shared" si="43"/>
        <v>1.2800240473580835</v>
      </c>
      <c r="AC171" s="121">
        <f t="array" ref="AC171">INDEX($AW$11:$BA$66,MATCH($C171&amp;$G171,$AO$11:$AO$66&amp;$AP$11:$AP$66,0),COUNTIF($AW$10:$BA$10,"&lt;"&amp;Z171)+1)</f>
        <v>2.9999999999999997E-4</v>
      </c>
      <c r="AD171" s="62">
        <v>1.3078000000000001</v>
      </c>
      <c r="AE171" s="61">
        <f t="array" ref="AE171">INDEX($AT$11:$AV$66,MATCH($C171&amp;$G171,$AO$11:$AO$66&amp;$AP$11:$AP$66,0),COUNTIF($AT$10:$AV$10,"&lt;"&amp;AD171)+1)</f>
        <v>5.0000000000000001E-4</v>
      </c>
      <c r="AF171" s="111">
        <f t="shared" si="44"/>
        <v>1.286149364905389</v>
      </c>
      <c r="AG171" s="121">
        <f t="array" ref="AG171">INDEX($AW$11:$BA$66,MATCH($C171&amp;$G171,$AO$11:$AO$66&amp;$AP$11:$AP$66,0),COUNTIF($AW$10:$BA$10,"&lt;"&amp;AD171)+1)</f>
        <v>2.9999999999999997E-4</v>
      </c>
    </row>
    <row r="172" spans="2:33" ht="12.75" customHeight="1" x14ac:dyDescent="0.3">
      <c r="B172" s="81" t="str">
        <f t="shared" si="32"/>
        <v>1 5/16-20 UN</v>
      </c>
      <c r="C172" s="71" t="s">
        <v>592</v>
      </c>
      <c r="D172" s="71"/>
      <c r="E172" s="79" t="s">
        <v>604</v>
      </c>
      <c r="F172" s="82" t="s">
        <v>609</v>
      </c>
      <c r="G172" s="58">
        <v>20</v>
      </c>
      <c r="H172" s="79" t="s">
        <v>519</v>
      </c>
      <c r="I172" s="71" t="s">
        <v>601</v>
      </c>
      <c r="J172" s="71" t="s">
        <v>588</v>
      </c>
      <c r="K172" s="71" t="s">
        <v>600</v>
      </c>
      <c r="L172" s="85">
        <f t="shared" si="31"/>
        <v>33.337499999999999</v>
      </c>
      <c r="M172" s="85">
        <f t="shared" si="33"/>
        <v>1.27</v>
      </c>
      <c r="N172" s="71">
        <v>60</v>
      </c>
      <c r="O172" s="100">
        <f t="shared" si="34"/>
        <v>33.337499999999999</v>
      </c>
      <c r="P172" s="85">
        <f t="shared" si="35"/>
        <v>12.7</v>
      </c>
      <c r="Q172" s="58">
        <f t="shared" si="36"/>
        <v>0</v>
      </c>
      <c r="R172" s="100">
        <f t="shared" si="37"/>
        <v>32.512599999999999</v>
      </c>
      <c r="S172" s="85">
        <f t="shared" si="38"/>
        <v>7.6</v>
      </c>
      <c r="T172" s="58">
        <f t="shared" si="39"/>
        <v>0</v>
      </c>
      <c r="U172" s="58">
        <f t="shared" si="40"/>
        <v>7.6</v>
      </c>
      <c r="V172" s="58">
        <f t="array" ref="V172">INDEX(AS$11:AS$66,MATCH(C172&amp;G172,AO$11:AO$66&amp;AP$11:AP$66,0),0)</f>
        <v>15</v>
      </c>
      <c r="X172" s="120">
        <f t="shared" si="41"/>
        <v>0.05</v>
      </c>
      <c r="Y172" s="61">
        <f t="array" ref="Y172">INDEX($AQ$11:$AR$66,MATCH($C172&amp;$G172,$AO$11:$AO$66&amp;$AP$11:$AP$66,0),COUNTIF($AQ$10:$AR$10,"&lt;"&amp;Z172)+1)</f>
        <v>2.9999999999999997E-4</v>
      </c>
      <c r="Z172" s="61">
        <f t="shared" si="42"/>
        <v>1.3125</v>
      </c>
      <c r="AA172" s="61">
        <f t="array" ref="AA172">INDEX($AT$11:$AV$66,MATCH($C172&amp;$G172,$AO$11:$AO$66&amp;$AP$11:$AP$66,0),COUNTIF($AT$10:$AV$10,"&lt;"&amp;Z172)+1)</f>
        <v>5.0000000000000001E-4</v>
      </c>
      <c r="AB172" s="111">
        <f t="shared" si="43"/>
        <v>1.2800240473580835</v>
      </c>
      <c r="AC172" s="121">
        <f t="array" ref="AC172">INDEX($AW$11:$BA$66,MATCH($C172&amp;$G172,$AO$11:$AO$66&amp;$AP$11:$AP$66,0),COUNTIF($AW$10:$BA$10,"&lt;"&amp;Z172)+1)</f>
        <v>2.9999999999999997E-4</v>
      </c>
      <c r="AD172" s="62">
        <v>1.3062</v>
      </c>
      <c r="AE172" s="61">
        <f t="array" ref="AE172">INDEX($AT$11:$AV$66,MATCH($C172&amp;$G172,$AO$11:$AO$66&amp;$AP$11:$AP$66,0),COUNTIF($AT$10:$AV$10,"&lt;"&amp;AD172)+1)</f>
        <v>5.0000000000000001E-4</v>
      </c>
      <c r="AF172" s="111">
        <f t="shared" si="44"/>
        <v>1.2845493649053892</v>
      </c>
      <c r="AG172" s="121">
        <f t="array" ref="AG172">INDEX($AW$11:$BA$66,MATCH($C172&amp;$G172,$AO$11:$AO$66&amp;$AP$11:$AP$66,0),COUNTIF($AW$10:$BA$10,"&lt;"&amp;AD172)+1)</f>
        <v>2.9999999999999997E-4</v>
      </c>
    </row>
    <row r="173" spans="2:33" ht="12.75" customHeight="1" x14ac:dyDescent="0.3">
      <c r="B173" s="81" t="str">
        <f t="shared" si="32"/>
        <v>1 5/16-28 UN</v>
      </c>
      <c r="C173" s="71" t="s">
        <v>592</v>
      </c>
      <c r="D173" s="71"/>
      <c r="E173" s="79" t="s">
        <v>604</v>
      </c>
      <c r="F173" s="82" t="s">
        <v>609</v>
      </c>
      <c r="G173" s="58">
        <v>28</v>
      </c>
      <c r="H173" s="79" t="s">
        <v>519</v>
      </c>
      <c r="I173" s="71" t="s">
        <v>599</v>
      </c>
      <c r="J173" s="71" t="s">
        <v>588</v>
      </c>
      <c r="K173" s="71" t="s">
        <v>600</v>
      </c>
      <c r="L173" s="85">
        <f t="shared" ref="L173:L236" si="45">ROUND(Z173*25.4,4)</f>
        <v>33.337499999999999</v>
      </c>
      <c r="M173" s="85">
        <f t="shared" si="33"/>
        <v>0.90710000000000002</v>
      </c>
      <c r="N173" s="71">
        <v>60</v>
      </c>
      <c r="O173" s="100">
        <f t="shared" si="34"/>
        <v>33.337499999999999</v>
      </c>
      <c r="P173" s="85">
        <f t="shared" si="35"/>
        <v>12.7</v>
      </c>
      <c r="Q173" s="58">
        <f t="shared" si="36"/>
        <v>0</v>
      </c>
      <c r="R173" s="100">
        <f t="shared" si="37"/>
        <v>32.7483</v>
      </c>
      <c r="S173" s="85">
        <f t="shared" si="38"/>
        <v>7.6</v>
      </c>
      <c r="T173" s="58">
        <f t="shared" si="39"/>
        <v>0</v>
      </c>
      <c r="U173" s="58">
        <f t="shared" si="40"/>
        <v>7.6</v>
      </c>
      <c r="V173" s="58">
        <f t="array" ref="V173">INDEX(AS$11:AS$66,MATCH(C173&amp;G173,AO$11:AO$66&amp;AP$11:AP$66,0),0)</f>
        <v>15</v>
      </c>
      <c r="X173" s="120">
        <f t="shared" si="41"/>
        <v>3.5714285714285712E-2</v>
      </c>
      <c r="Y173" s="61">
        <f t="array" ref="Y173">INDEX($AQ$11:$AR$66,MATCH($C173&amp;$G173,$AO$11:$AO$66&amp;$AP$11:$AP$66,0),COUNTIF($AQ$10:$AR$10,"&lt;"&amp;Z173)+1)</f>
        <v>2.9999999999999997E-4</v>
      </c>
      <c r="Z173" s="61">
        <f t="shared" si="42"/>
        <v>1.3125</v>
      </c>
      <c r="AA173" s="61">
        <f t="array" ref="AA173">INDEX($AT$11:$AV$66,MATCH($C173&amp;$G173,$AO$11:$AO$66&amp;$AP$11:$AP$66,0),COUNTIF($AT$10:$AV$10,"&lt;"&amp;Z173)+1)</f>
        <v>5.0000000000000001E-4</v>
      </c>
      <c r="AB173" s="111">
        <f t="shared" si="43"/>
        <v>1.2893028909700597</v>
      </c>
      <c r="AC173" s="121">
        <f t="array" ref="AC173">INDEX($AW$11:$BA$66,MATCH($C173&amp;$G173,$AO$11:$AO$66&amp;$AP$11:$AP$66,0),COUNTIF($AW$10:$BA$10,"&lt;"&amp;Z173)+1)</f>
        <v>2.9999999999999997E-4</v>
      </c>
      <c r="AD173" s="62">
        <v>1.3101</v>
      </c>
      <c r="AE173" s="61">
        <f t="array" ref="AE173">INDEX($AT$11:$AV$66,MATCH($C173&amp;$G173,$AO$11:$AO$66&amp;$AP$11:$AP$66,0),COUNTIF($AT$10:$AV$10,"&lt;"&amp;AD173)+1)</f>
        <v>5.0000000000000001E-4</v>
      </c>
      <c r="AF173" s="111">
        <f t="shared" si="44"/>
        <v>1.2946352606467064</v>
      </c>
      <c r="AG173" s="121">
        <f t="array" ref="AG173">INDEX($AW$11:$BA$66,MATCH($C173&amp;$G173,$AO$11:$AO$66&amp;$AP$11:$AP$66,0),COUNTIF($AW$10:$BA$10,"&lt;"&amp;AD173)+1)</f>
        <v>2.9999999999999997E-4</v>
      </c>
    </row>
    <row r="174" spans="2:33" ht="12.75" customHeight="1" x14ac:dyDescent="0.3">
      <c r="B174" s="81" t="str">
        <f t="shared" si="32"/>
        <v>1 5/16-28 UN</v>
      </c>
      <c r="C174" s="71" t="s">
        <v>592</v>
      </c>
      <c r="D174" s="71"/>
      <c r="E174" s="79" t="s">
        <v>604</v>
      </c>
      <c r="F174" s="82" t="s">
        <v>609</v>
      </c>
      <c r="G174" s="58">
        <v>28</v>
      </c>
      <c r="H174" s="79" t="s">
        <v>519</v>
      </c>
      <c r="I174" s="71" t="s">
        <v>601</v>
      </c>
      <c r="J174" s="71" t="s">
        <v>588</v>
      </c>
      <c r="K174" s="71" t="s">
        <v>600</v>
      </c>
      <c r="L174" s="85">
        <f t="shared" si="45"/>
        <v>33.337499999999999</v>
      </c>
      <c r="M174" s="85">
        <f t="shared" si="33"/>
        <v>0.90710000000000002</v>
      </c>
      <c r="N174" s="71">
        <v>60</v>
      </c>
      <c r="O174" s="100">
        <f t="shared" si="34"/>
        <v>33.337499999999999</v>
      </c>
      <c r="P174" s="85">
        <f t="shared" si="35"/>
        <v>12.7</v>
      </c>
      <c r="Q174" s="58">
        <f t="shared" si="36"/>
        <v>0</v>
      </c>
      <c r="R174" s="100">
        <f t="shared" si="37"/>
        <v>32.7483</v>
      </c>
      <c r="S174" s="85">
        <f t="shared" si="38"/>
        <v>7.6</v>
      </c>
      <c r="T174" s="58">
        <f t="shared" si="39"/>
        <v>0</v>
      </c>
      <c r="U174" s="58">
        <f t="shared" si="40"/>
        <v>7.6</v>
      </c>
      <c r="V174" s="58">
        <f t="array" ref="V174">INDEX(AS$11:AS$66,MATCH(C174&amp;G174,AO$11:AO$66&amp;AP$11:AP$66,0),0)</f>
        <v>15</v>
      </c>
      <c r="X174" s="120">
        <f t="shared" si="41"/>
        <v>3.5714285714285712E-2</v>
      </c>
      <c r="Y174" s="61">
        <f t="array" ref="Y174">INDEX($AQ$11:$AR$66,MATCH($C174&amp;$G174,$AO$11:$AO$66&amp;$AP$11:$AP$66,0),COUNTIF($AQ$10:$AR$10,"&lt;"&amp;Z174)+1)</f>
        <v>2.9999999999999997E-4</v>
      </c>
      <c r="Z174" s="61">
        <f t="shared" si="42"/>
        <v>1.3125</v>
      </c>
      <c r="AA174" s="61">
        <f t="array" ref="AA174">INDEX($AT$11:$AV$66,MATCH($C174&amp;$G174,$AO$11:$AO$66&amp;$AP$11:$AP$66,0),COUNTIF($AT$10:$AV$10,"&lt;"&amp;Z174)+1)</f>
        <v>5.0000000000000001E-4</v>
      </c>
      <c r="AB174" s="111">
        <f t="shared" si="43"/>
        <v>1.2893028909700597</v>
      </c>
      <c r="AC174" s="121">
        <f t="array" ref="AC174">INDEX($AW$11:$BA$66,MATCH($C174&amp;$G174,$AO$11:$AO$66&amp;$AP$11:$AP$66,0),COUNTIF($AW$10:$BA$10,"&lt;"&amp;Z174)+1)</f>
        <v>2.9999999999999997E-4</v>
      </c>
      <c r="AD174" s="62">
        <v>1.3088</v>
      </c>
      <c r="AE174" s="61">
        <f t="array" ref="AE174">INDEX($AT$11:$AV$66,MATCH($C174&amp;$G174,$AO$11:$AO$66&amp;$AP$11:$AP$66,0),COUNTIF($AT$10:$AV$10,"&lt;"&amp;AD174)+1)</f>
        <v>5.0000000000000001E-4</v>
      </c>
      <c r="AF174" s="111">
        <f t="shared" si="44"/>
        <v>1.2933352606467063</v>
      </c>
      <c r="AG174" s="121">
        <f t="array" ref="AG174">INDEX($AW$11:$BA$66,MATCH($C174&amp;$G174,$AO$11:$AO$66&amp;$AP$11:$AP$66,0),COUNTIF($AW$10:$BA$10,"&lt;"&amp;AD174)+1)</f>
        <v>2.9999999999999997E-4</v>
      </c>
    </row>
    <row r="175" spans="2:33" ht="12.75" customHeight="1" x14ac:dyDescent="0.3">
      <c r="B175" s="81" t="str">
        <f t="shared" si="32"/>
        <v>1 3/8-8 UN</v>
      </c>
      <c r="C175" s="71" t="s">
        <v>592</v>
      </c>
      <c r="D175" s="71"/>
      <c r="E175" s="79" t="s">
        <v>604</v>
      </c>
      <c r="F175" s="82" t="s">
        <v>610</v>
      </c>
      <c r="G175" s="58">
        <v>8</v>
      </c>
      <c r="H175" s="79" t="s">
        <v>519</v>
      </c>
      <c r="I175" s="71" t="s">
        <v>599</v>
      </c>
      <c r="J175" s="71" t="s">
        <v>588</v>
      </c>
      <c r="K175" s="71" t="s">
        <v>600</v>
      </c>
      <c r="L175" s="85">
        <f t="shared" si="45"/>
        <v>34.924999999999997</v>
      </c>
      <c r="M175" s="85">
        <f t="shared" si="33"/>
        <v>3.1749999999999998</v>
      </c>
      <c r="N175" s="71">
        <v>60</v>
      </c>
      <c r="O175" s="100">
        <f t="shared" si="34"/>
        <v>34.924999999999997</v>
      </c>
      <c r="P175" s="85">
        <f t="shared" si="35"/>
        <v>17.8</v>
      </c>
      <c r="Q175" s="58">
        <f t="shared" si="36"/>
        <v>0</v>
      </c>
      <c r="R175" s="100">
        <f t="shared" si="37"/>
        <v>32.8628</v>
      </c>
      <c r="S175" s="85">
        <f t="shared" si="38"/>
        <v>10.199999999999999</v>
      </c>
      <c r="T175" s="58">
        <f t="shared" si="39"/>
        <v>0</v>
      </c>
      <c r="U175" s="58">
        <f t="shared" si="40"/>
        <v>10.199999999999999</v>
      </c>
      <c r="V175" s="58">
        <f t="array" ref="V175">INDEX(AS$11:AS$66,MATCH(C175&amp;G175,AO$11:AO$66&amp;AP$11:AP$66,0),0)</f>
        <v>5</v>
      </c>
      <c r="X175" s="120">
        <f t="shared" si="41"/>
        <v>0.125</v>
      </c>
      <c r="Y175" s="61">
        <f t="array" ref="Y175">INDEX($AQ$11:$AR$66,MATCH($C175&amp;$G175,$AO$11:$AO$66&amp;$AP$11:$AP$66,0),COUNTIF($AQ$10:$AR$10,"&lt;"&amp;Z175)+1)</f>
        <v>4.0000000000000002E-4</v>
      </c>
      <c r="Z175" s="61">
        <f t="shared" si="42"/>
        <v>1.375</v>
      </c>
      <c r="AA175" s="61">
        <f t="array" ref="AA175">INDEX($AT$11:$AV$66,MATCH($C175&amp;$G175,$AO$11:$AO$66&amp;$AP$11:$AP$66,0),COUNTIF($AT$10:$AV$10,"&lt;"&amp;Z175)+1)</f>
        <v>6.9999999999999999E-4</v>
      </c>
      <c r="AB175" s="111">
        <f t="shared" si="43"/>
        <v>1.2938101183952089</v>
      </c>
      <c r="AC175" s="121">
        <f t="array" ref="AC175">INDEX($AW$11:$BA$66,MATCH($C175&amp;$G175,$AO$11:$AO$66&amp;$AP$11:$AP$66,0),COUNTIF($AW$10:$BA$10,"&lt;"&amp;Z175)+1)</f>
        <v>4.0000000000000002E-4</v>
      </c>
      <c r="AD175" s="62">
        <v>1.3572</v>
      </c>
      <c r="AE175" s="61">
        <f t="array" ref="AE175">INDEX($AT$11:$AV$66,MATCH($C175&amp;$G175,$AO$11:$AO$66&amp;$AP$11:$AP$66,0),COUNTIF($AT$10:$AV$10,"&lt;"&amp;AD175)+1)</f>
        <v>6.9999999999999999E-4</v>
      </c>
      <c r="AF175" s="111">
        <f t="shared" si="44"/>
        <v>1.3030734122634726</v>
      </c>
      <c r="AG175" s="121">
        <f t="array" ref="AG175">INDEX($AW$11:$BA$66,MATCH($C175&amp;$G175,$AO$11:$AO$66&amp;$AP$11:$AP$66,0),COUNTIF($AW$10:$BA$10,"&lt;"&amp;AD175)+1)</f>
        <v>4.0000000000000002E-4</v>
      </c>
    </row>
    <row r="176" spans="2:33" ht="12.75" customHeight="1" x14ac:dyDescent="0.3">
      <c r="B176" s="81" t="str">
        <f t="shared" si="32"/>
        <v>1 3/8-8 UN</v>
      </c>
      <c r="C176" s="71" t="s">
        <v>592</v>
      </c>
      <c r="D176" s="71"/>
      <c r="E176" s="79" t="s">
        <v>604</v>
      </c>
      <c r="F176" s="82" t="s">
        <v>610</v>
      </c>
      <c r="G176" s="58">
        <v>8</v>
      </c>
      <c r="H176" s="79" t="s">
        <v>519</v>
      </c>
      <c r="I176" s="71" t="s">
        <v>601</v>
      </c>
      <c r="J176" s="71" t="s">
        <v>588</v>
      </c>
      <c r="K176" s="71" t="s">
        <v>600</v>
      </c>
      <c r="L176" s="85">
        <f t="shared" si="45"/>
        <v>34.924999999999997</v>
      </c>
      <c r="M176" s="85">
        <f t="shared" si="33"/>
        <v>3.1749999999999998</v>
      </c>
      <c r="N176" s="71">
        <v>60</v>
      </c>
      <c r="O176" s="100">
        <f t="shared" si="34"/>
        <v>34.924999999999997</v>
      </c>
      <c r="P176" s="85">
        <f t="shared" si="35"/>
        <v>17.8</v>
      </c>
      <c r="Q176" s="58">
        <f t="shared" si="36"/>
        <v>0</v>
      </c>
      <c r="R176" s="100">
        <f t="shared" si="37"/>
        <v>32.8628</v>
      </c>
      <c r="S176" s="85">
        <f t="shared" si="38"/>
        <v>10.199999999999999</v>
      </c>
      <c r="T176" s="58">
        <f t="shared" si="39"/>
        <v>0</v>
      </c>
      <c r="U176" s="58">
        <f t="shared" si="40"/>
        <v>10.199999999999999</v>
      </c>
      <c r="V176" s="58">
        <f t="array" ref="V176">INDEX(AS$11:AS$66,MATCH(C176&amp;G176,AO$11:AO$66&amp;AP$11:AP$66,0),0)</f>
        <v>5</v>
      </c>
      <c r="X176" s="120">
        <f t="shared" si="41"/>
        <v>0.125</v>
      </c>
      <c r="Y176" s="61">
        <f t="array" ref="Y176">INDEX($AQ$11:$AR$66,MATCH($C176&amp;$G176,$AO$11:$AO$66&amp;$AP$11:$AP$66,0),COUNTIF($AQ$10:$AR$10,"&lt;"&amp;Z176)+1)</f>
        <v>4.0000000000000002E-4</v>
      </c>
      <c r="Z176" s="61">
        <f t="shared" si="42"/>
        <v>1.375</v>
      </c>
      <c r="AA176" s="61">
        <f t="array" ref="AA176">INDEX($AT$11:$AV$66,MATCH($C176&amp;$G176,$AO$11:$AO$66&amp;$AP$11:$AP$66,0),COUNTIF($AT$10:$AV$10,"&lt;"&amp;Z176)+1)</f>
        <v>6.9999999999999999E-4</v>
      </c>
      <c r="AB176" s="111">
        <f t="shared" si="43"/>
        <v>1.2938101183952089</v>
      </c>
      <c r="AC176" s="121">
        <f t="array" ref="AC176">INDEX($AW$11:$BA$66,MATCH($C176&amp;$G176,$AO$11:$AO$66&amp;$AP$11:$AP$66,0),COUNTIF($AW$10:$BA$10,"&lt;"&amp;Z176)+1)</f>
        <v>4.0000000000000002E-4</v>
      </c>
      <c r="AD176" s="62">
        <v>1.3549</v>
      </c>
      <c r="AE176" s="61">
        <f t="array" ref="AE176">INDEX($AT$11:$AV$66,MATCH($C176&amp;$G176,$AO$11:$AO$66&amp;$AP$11:$AP$66,0),COUNTIF($AT$10:$AV$10,"&lt;"&amp;AD176)+1)</f>
        <v>6.9999999999999999E-4</v>
      </c>
      <c r="AF176" s="111">
        <f t="shared" si="44"/>
        <v>1.3007734122634727</v>
      </c>
      <c r="AG176" s="121">
        <f t="array" ref="AG176">INDEX($AW$11:$BA$66,MATCH($C176&amp;$G176,$AO$11:$AO$66&amp;$AP$11:$AP$66,0),COUNTIF($AW$10:$BA$10,"&lt;"&amp;AD176)+1)</f>
        <v>4.0000000000000002E-4</v>
      </c>
    </row>
    <row r="177" spans="2:33" ht="12.75" customHeight="1" x14ac:dyDescent="0.3">
      <c r="B177" s="81" t="str">
        <f t="shared" si="32"/>
        <v>1 3/8-16 UN</v>
      </c>
      <c r="C177" s="71" t="s">
        <v>592</v>
      </c>
      <c r="D177" s="71"/>
      <c r="E177" s="79" t="s">
        <v>604</v>
      </c>
      <c r="F177" s="82" t="s">
        <v>610</v>
      </c>
      <c r="G177" s="58">
        <v>16</v>
      </c>
      <c r="H177" s="79" t="s">
        <v>519</v>
      </c>
      <c r="I177" s="71" t="s">
        <v>599</v>
      </c>
      <c r="J177" s="71" t="s">
        <v>588</v>
      </c>
      <c r="K177" s="71" t="s">
        <v>600</v>
      </c>
      <c r="L177" s="85">
        <f t="shared" si="45"/>
        <v>34.924999999999997</v>
      </c>
      <c r="M177" s="85">
        <f t="shared" si="33"/>
        <v>1.5874999999999999</v>
      </c>
      <c r="N177" s="71">
        <v>60</v>
      </c>
      <c r="O177" s="100">
        <f t="shared" si="34"/>
        <v>34.924999999999997</v>
      </c>
      <c r="P177" s="85">
        <f t="shared" si="35"/>
        <v>15.2</v>
      </c>
      <c r="Q177" s="58">
        <f t="shared" si="36"/>
        <v>0</v>
      </c>
      <c r="R177" s="100">
        <f t="shared" si="37"/>
        <v>33.893900000000002</v>
      </c>
      <c r="S177" s="85">
        <f t="shared" si="38"/>
        <v>7.6</v>
      </c>
      <c r="T177" s="58">
        <f t="shared" si="39"/>
        <v>0</v>
      </c>
      <c r="U177" s="58">
        <f t="shared" si="40"/>
        <v>7.6</v>
      </c>
      <c r="V177" s="58">
        <f t="array" ref="V177">INDEX(AS$11:AS$66,MATCH(C177&amp;G177,AO$11:AO$66&amp;AP$11:AP$66,0),0)</f>
        <v>10</v>
      </c>
      <c r="X177" s="120">
        <f t="shared" si="41"/>
        <v>6.25E-2</v>
      </c>
      <c r="Y177" s="61">
        <f t="array" ref="Y177">INDEX($AQ$11:$AR$66,MATCH($C177&amp;$G177,$AO$11:$AO$66&amp;$AP$11:$AP$66,0),COUNTIF($AQ$10:$AR$10,"&lt;"&amp;Z177)+1)</f>
        <v>2.9999999999999997E-4</v>
      </c>
      <c r="Z177" s="61">
        <f t="shared" si="42"/>
        <v>1.375</v>
      </c>
      <c r="AA177" s="61">
        <f t="array" ref="AA177">INDEX($AT$11:$AV$66,MATCH($C177&amp;$G177,$AO$11:$AO$66&amp;$AP$11:$AP$66,0),COUNTIF($AT$10:$AV$10,"&lt;"&amp;Z177)+1)</f>
        <v>5.9999999999999995E-4</v>
      </c>
      <c r="AB177" s="111">
        <f t="shared" si="43"/>
        <v>1.3344050591976044</v>
      </c>
      <c r="AC177" s="121">
        <f t="array" ref="AC177">INDEX($AW$11:$BA$66,MATCH($C177&amp;$G177,$AO$11:$AO$66&amp;$AP$11:$AP$66,0),COUNTIF($AW$10:$BA$10,"&lt;"&amp;Z177)+1)</f>
        <v>2.9999999999999997E-4</v>
      </c>
      <c r="AD177" s="62">
        <v>1.3681000000000001</v>
      </c>
      <c r="AE177" s="61">
        <f t="array" ref="AE177">INDEX($AT$11:$AV$66,MATCH($C177&amp;$G177,$AO$11:$AO$66&amp;$AP$11:$AP$66,0),COUNTIF($AT$10:$AV$10,"&lt;"&amp;AD177)+1)</f>
        <v>5.9999999999999995E-4</v>
      </c>
      <c r="AF177" s="111">
        <f t="shared" si="44"/>
        <v>1.3410367061317363</v>
      </c>
      <c r="AG177" s="121">
        <f t="array" ref="AG177">INDEX($AW$11:$BA$66,MATCH($C177&amp;$G177,$AO$11:$AO$66&amp;$AP$11:$AP$66,0),COUNTIF($AW$10:$BA$10,"&lt;"&amp;AD177)+1)</f>
        <v>2.9999999999999997E-4</v>
      </c>
    </row>
    <row r="178" spans="2:33" ht="12.75" customHeight="1" x14ac:dyDescent="0.3">
      <c r="B178" s="81" t="str">
        <f t="shared" si="32"/>
        <v>1 3/8-16 UN</v>
      </c>
      <c r="C178" s="71" t="s">
        <v>592</v>
      </c>
      <c r="D178" s="71"/>
      <c r="E178" s="79" t="s">
        <v>604</v>
      </c>
      <c r="F178" s="82" t="s">
        <v>610</v>
      </c>
      <c r="G178" s="58">
        <v>16</v>
      </c>
      <c r="H178" s="79" t="s">
        <v>519</v>
      </c>
      <c r="I178" s="71" t="s">
        <v>601</v>
      </c>
      <c r="J178" s="71" t="s">
        <v>588</v>
      </c>
      <c r="K178" s="71" t="s">
        <v>600</v>
      </c>
      <c r="L178" s="85">
        <f t="shared" si="45"/>
        <v>34.924999999999997</v>
      </c>
      <c r="M178" s="85">
        <f t="shared" si="33"/>
        <v>1.5874999999999999</v>
      </c>
      <c r="N178" s="71">
        <v>60</v>
      </c>
      <c r="O178" s="100">
        <f t="shared" si="34"/>
        <v>34.924999999999997</v>
      </c>
      <c r="P178" s="85">
        <f t="shared" si="35"/>
        <v>15.2</v>
      </c>
      <c r="Q178" s="58">
        <f t="shared" si="36"/>
        <v>0</v>
      </c>
      <c r="R178" s="100">
        <f t="shared" si="37"/>
        <v>33.893900000000002</v>
      </c>
      <c r="S178" s="85">
        <f t="shared" si="38"/>
        <v>7.6</v>
      </c>
      <c r="T178" s="58">
        <f t="shared" si="39"/>
        <v>0</v>
      </c>
      <c r="U178" s="58">
        <f t="shared" si="40"/>
        <v>7.6</v>
      </c>
      <c r="V178" s="58">
        <f t="array" ref="V178">INDEX(AS$11:AS$66,MATCH(C178&amp;G178,AO$11:AO$66&amp;AP$11:AP$66,0),0)</f>
        <v>10</v>
      </c>
      <c r="X178" s="120">
        <f t="shared" si="41"/>
        <v>6.25E-2</v>
      </c>
      <c r="Y178" s="61">
        <f t="array" ref="Y178">INDEX($AQ$11:$AR$66,MATCH($C178&amp;$G178,$AO$11:$AO$66&amp;$AP$11:$AP$66,0),COUNTIF($AQ$10:$AR$10,"&lt;"&amp;Z178)+1)</f>
        <v>2.9999999999999997E-4</v>
      </c>
      <c r="Z178" s="61">
        <f t="shared" si="42"/>
        <v>1.375</v>
      </c>
      <c r="AA178" s="61">
        <f t="array" ref="AA178">INDEX($AT$11:$AV$66,MATCH($C178&amp;$G178,$AO$11:$AO$66&amp;$AP$11:$AP$66,0),COUNTIF($AT$10:$AV$10,"&lt;"&amp;Z178)+1)</f>
        <v>5.9999999999999995E-4</v>
      </c>
      <c r="AB178" s="111">
        <f t="shared" si="43"/>
        <v>1.3344050591976044</v>
      </c>
      <c r="AC178" s="121">
        <f t="array" ref="AC178">INDEX($AW$11:$BA$66,MATCH($C178&amp;$G178,$AO$11:$AO$66&amp;$AP$11:$AP$66,0),COUNTIF($AW$10:$BA$10,"&lt;"&amp;Z178)+1)</f>
        <v>2.9999999999999997E-4</v>
      </c>
      <c r="AD178" s="62">
        <v>1.3665</v>
      </c>
      <c r="AE178" s="61">
        <f t="array" ref="AE178">INDEX($AT$11:$AV$66,MATCH($C178&amp;$G178,$AO$11:$AO$66&amp;$AP$11:$AP$66,0),COUNTIF($AT$10:$AV$10,"&lt;"&amp;AD178)+1)</f>
        <v>5.9999999999999995E-4</v>
      </c>
      <c r="AF178" s="111">
        <f t="shared" si="44"/>
        <v>1.3394367061317363</v>
      </c>
      <c r="AG178" s="121">
        <f t="array" ref="AG178">INDEX($AW$11:$BA$66,MATCH($C178&amp;$G178,$AO$11:$AO$66&amp;$AP$11:$AP$66,0),COUNTIF($AW$10:$BA$10,"&lt;"&amp;AD178)+1)</f>
        <v>2.9999999999999997E-4</v>
      </c>
    </row>
    <row r="179" spans="2:33" ht="12.75" customHeight="1" x14ac:dyDescent="0.3">
      <c r="B179" s="81" t="str">
        <f t="shared" si="32"/>
        <v>1 3/8-18 UNEF</v>
      </c>
      <c r="C179" s="71" t="s">
        <v>592</v>
      </c>
      <c r="D179" s="71"/>
      <c r="E179" s="79" t="s">
        <v>603</v>
      </c>
      <c r="F179" s="82" t="s">
        <v>610</v>
      </c>
      <c r="G179" s="58">
        <v>18</v>
      </c>
      <c r="H179" s="79" t="s">
        <v>519</v>
      </c>
      <c r="I179" s="71" t="s">
        <v>599</v>
      </c>
      <c r="J179" s="71" t="s">
        <v>588</v>
      </c>
      <c r="K179" s="71" t="s">
        <v>600</v>
      </c>
      <c r="L179" s="85">
        <f t="shared" si="45"/>
        <v>34.924999999999997</v>
      </c>
      <c r="M179" s="85">
        <f t="shared" si="33"/>
        <v>1.4111</v>
      </c>
      <c r="N179" s="71">
        <v>60</v>
      </c>
      <c r="O179" s="100">
        <f t="shared" si="34"/>
        <v>34.924999999999997</v>
      </c>
      <c r="P179" s="85">
        <f t="shared" si="35"/>
        <v>12.7</v>
      </c>
      <c r="Q179" s="58">
        <f t="shared" si="36"/>
        <v>0</v>
      </c>
      <c r="R179" s="100">
        <f t="shared" si="37"/>
        <v>34.008499999999998</v>
      </c>
      <c r="S179" s="85">
        <f t="shared" si="38"/>
        <v>7.6</v>
      </c>
      <c r="T179" s="58">
        <f t="shared" si="39"/>
        <v>0</v>
      </c>
      <c r="U179" s="58">
        <f t="shared" si="40"/>
        <v>7.6</v>
      </c>
      <c r="V179" s="58">
        <f t="array" ref="V179">INDEX(AS$11:AS$66,MATCH(C179&amp;G179,AO$11:AO$66&amp;AP$11:AP$66,0),0)</f>
        <v>10</v>
      </c>
      <c r="X179" s="120">
        <f t="shared" si="41"/>
        <v>5.5555555555555552E-2</v>
      </c>
      <c r="Y179" s="61">
        <f t="array" ref="Y179">INDEX($AQ$11:$AR$66,MATCH($C179&amp;$G179,$AO$11:$AO$66&amp;$AP$11:$AP$66,0),COUNTIF($AQ$10:$AR$10,"&lt;"&amp;Z179)+1)</f>
        <v>2.9999999999999997E-4</v>
      </c>
      <c r="Z179" s="61">
        <f t="shared" si="42"/>
        <v>1.375</v>
      </c>
      <c r="AA179" s="61">
        <f t="array" ref="AA179">INDEX($AT$11:$AV$66,MATCH($C179&amp;$G179,$AO$11:$AO$66&amp;$AP$11:$AP$66,0),COUNTIF($AT$10:$AV$10,"&lt;"&amp;Z179)+1)</f>
        <v>5.0000000000000001E-4</v>
      </c>
      <c r="AB179" s="111">
        <f t="shared" si="43"/>
        <v>1.3389156081756484</v>
      </c>
      <c r="AC179" s="121">
        <f t="array" ref="AC179">INDEX($AW$11:$BA$66,MATCH($C179&amp;$G179,$AO$11:$AO$66&amp;$AP$11:$AP$66,0),COUNTIF($AW$10:$BA$10,"&lt;"&amp;Z179)+1)</f>
        <v>2.9999999999999997E-4</v>
      </c>
      <c r="AD179" s="62">
        <v>1.3693</v>
      </c>
      <c r="AE179" s="61">
        <f t="array" ref="AE179">INDEX($AT$11:$AV$66,MATCH($C179&amp;$G179,$AO$11:$AO$66&amp;$AP$11:$AP$66,0),COUNTIF($AT$10:$AV$10,"&lt;"&amp;AD179)+1)</f>
        <v>5.0000000000000001E-4</v>
      </c>
      <c r="AF179" s="111">
        <f t="shared" si="44"/>
        <v>1.3452437387837655</v>
      </c>
      <c r="AG179" s="121">
        <f t="array" ref="AG179">INDEX($AW$11:$BA$66,MATCH($C179&amp;$G179,$AO$11:$AO$66&amp;$AP$11:$AP$66,0),COUNTIF($AW$10:$BA$10,"&lt;"&amp;AD179)+1)</f>
        <v>2.9999999999999997E-4</v>
      </c>
    </row>
    <row r="180" spans="2:33" ht="12.75" customHeight="1" x14ac:dyDescent="0.3">
      <c r="B180" s="81" t="str">
        <f t="shared" si="32"/>
        <v>1 3/8-18 UNEF</v>
      </c>
      <c r="C180" s="71" t="s">
        <v>592</v>
      </c>
      <c r="D180" s="71"/>
      <c r="E180" s="79" t="s">
        <v>603</v>
      </c>
      <c r="F180" s="82" t="s">
        <v>610</v>
      </c>
      <c r="G180" s="58">
        <v>18</v>
      </c>
      <c r="H180" s="79" t="s">
        <v>519</v>
      </c>
      <c r="I180" s="71" t="s">
        <v>601</v>
      </c>
      <c r="J180" s="71" t="s">
        <v>588</v>
      </c>
      <c r="K180" s="71" t="s">
        <v>600</v>
      </c>
      <c r="L180" s="85">
        <f t="shared" si="45"/>
        <v>34.924999999999997</v>
      </c>
      <c r="M180" s="85">
        <f t="shared" si="33"/>
        <v>1.4111</v>
      </c>
      <c r="N180" s="71">
        <v>60</v>
      </c>
      <c r="O180" s="100">
        <f t="shared" si="34"/>
        <v>34.924999999999997</v>
      </c>
      <c r="P180" s="85">
        <f t="shared" si="35"/>
        <v>12.7</v>
      </c>
      <c r="Q180" s="58">
        <f t="shared" si="36"/>
        <v>0</v>
      </c>
      <c r="R180" s="100">
        <f t="shared" si="37"/>
        <v>34.008499999999998</v>
      </c>
      <c r="S180" s="85">
        <f t="shared" si="38"/>
        <v>7.6</v>
      </c>
      <c r="T180" s="58">
        <f t="shared" si="39"/>
        <v>0</v>
      </c>
      <c r="U180" s="58">
        <f t="shared" si="40"/>
        <v>7.6</v>
      </c>
      <c r="V180" s="58">
        <f t="array" ref="V180">INDEX(AS$11:AS$66,MATCH(C180&amp;G180,AO$11:AO$66&amp;AP$11:AP$66,0),0)</f>
        <v>10</v>
      </c>
      <c r="X180" s="120">
        <f t="shared" si="41"/>
        <v>5.5555555555555552E-2</v>
      </c>
      <c r="Y180" s="61">
        <f t="array" ref="Y180">INDEX($AQ$11:$AR$66,MATCH($C180&amp;$G180,$AO$11:$AO$66&amp;$AP$11:$AP$66,0),COUNTIF($AQ$10:$AR$10,"&lt;"&amp;Z180)+1)</f>
        <v>2.9999999999999997E-4</v>
      </c>
      <c r="Z180" s="61">
        <f t="shared" si="42"/>
        <v>1.375</v>
      </c>
      <c r="AA180" s="61">
        <f t="array" ref="AA180">INDEX($AT$11:$AV$66,MATCH($C180&amp;$G180,$AO$11:$AO$66&amp;$AP$11:$AP$66,0),COUNTIF($AT$10:$AV$10,"&lt;"&amp;Z180)+1)</f>
        <v>5.0000000000000001E-4</v>
      </c>
      <c r="AB180" s="111">
        <f t="shared" si="43"/>
        <v>1.3389156081756484</v>
      </c>
      <c r="AC180" s="121">
        <f t="array" ref="AC180">INDEX($AW$11:$BA$66,MATCH($C180&amp;$G180,$AO$11:$AO$66&amp;$AP$11:$AP$66,0),COUNTIF($AW$10:$BA$10,"&lt;"&amp;Z180)+1)</f>
        <v>2.9999999999999997E-4</v>
      </c>
      <c r="AD180" s="62">
        <v>1.3676999999999999</v>
      </c>
      <c r="AE180" s="61">
        <f t="array" ref="AE180">INDEX($AT$11:$AV$66,MATCH($C180&amp;$G180,$AO$11:$AO$66&amp;$AP$11:$AP$66,0),COUNTIF($AT$10:$AV$10,"&lt;"&amp;AD180)+1)</f>
        <v>5.0000000000000001E-4</v>
      </c>
      <c r="AF180" s="111">
        <f t="shared" si="44"/>
        <v>1.3436437387837654</v>
      </c>
      <c r="AG180" s="121">
        <f t="array" ref="AG180">INDEX($AW$11:$BA$66,MATCH($C180&amp;$G180,$AO$11:$AO$66&amp;$AP$11:$AP$66,0),COUNTIF($AW$10:$BA$10,"&lt;"&amp;AD180)+1)</f>
        <v>2.9999999999999997E-4</v>
      </c>
    </row>
    <row r="181" spans="2:33" ht="12.75" customHeight="1" x14ac:dyDescent="0.3">
      <c r="B181" s="81" t="str">
        <f t="shared" si="32"/>
        <v>1 3/8-20 UN</v>
      </c>
      <c r="C181" s="71" t="s">
        <v>592</v>
      </c>
      <c r="D181" s="71"/>
      <c r="E181" s="79" t="s">
        <v>604</v>
      </c>
      <c r="F181" s="82" t="s">
        <v>610</v>
      </c>
      <c r="G181" s="58">
        <v>20</v>
      </c>
      <c r="H181" s="79" t="s">
        <v>519</v>
      </c>
      <c r="I181" s="71" t="s">
        <v>599</v>
      </c>
      <c r="J181" s="71" t="s">
        <v>588</v>
      </c>
      <c r="K181" s="71" t="s">
        <v>600</v>
      </c>
      <c r="L181" s="85">
        <f t="shared" si="45"/>
        <v>34.924999999999997</v>
      </c>
      <c r="M181" s="85">
        <f t="shared" si="33"/>
        <v>1.27</v>
      </c>
      <c r="N181" s="71">
        <v>60</v>
      </c>
      <c r="O181" s="100">
        <f t="shared" si="34"/>
        <v>34.924999999999997</v>
      </c>
      <c r="P181" s="85">
        <f t="shared" si="35"/>
        <v>12.7</v>
      </c>
      <c r="Q181" s="58">
        <f t="shared" si="36"/>
        <v>0</v>
      </c>
      <c r="R181" s="100">
        <f t="shared" si="37"/>
        <v>34.100099999999998</v>
      </c>
      <c r="S181" s="85">
        <f t="shared" si="38"/>
        <v>7.6</v>
      </c>
      <c r="T181" s="58">
        <f t="shared" si="39"/>
        <v>0</v>
      </c>
      <c r="U181" s="58">
        <f t="shared" si="40"/>
        <v>7.6</v>
      </c>
      <c r="V181" s="58">
        <f t="array" ref="V181">INDEX(AS$11:AS$66,MATCH(C181&amp;G181,AO$11:AO$66&amp;AP$11:AP$66,0),0)</f>
        <v>15</v>
      </c>
      <c r="X181" s="120">
        <f t="shared" si="41"/>
        <v>0.05</v>
      </c>
      <c r="Y181" s="61">
        <f t="array" ref="Y181">INDEX($AQ$11:$AR$66,MATCH($C181&amp;$G181,$AO$11:$AO$66&amp;$AP$11:$AP$66,0),COUNTIF($AQ$10:$AR$10,"&lt;"&amp;Z181)+1)</f>
        <v>2.9999999999999997E-4</v>
      </c>
      <c r="Z181" s="61">
        <f t="shared" si="42"/>
        <v>1.375</v>
      </c>
      <c r="AA181" s="61">
        <f t="array" ref="AA181">INDEX($AT$11:$AV$66,MATCH($C181&amp;$G181,$AO$11:$AO$66&amp;$AP$11:$AP$66,0),COUNTIF($AT$10:$AV$10,"&lt;"&amp;Z181)+1)</f>
        <v>5.0000000000000001E-4</v>
      </c>
      <c r="AB181" s="111">
        <f t="shared" si="43"/>
        <v>1.3425240473580835</v>
      </c>
      <c r="AC181" s="121">
        <f t="array" ref="AC181">INDEX($AW$11:$BA$66,MATCH($C181&amp;$G181,$AO$11:$AO$66&amp;$AP$11:$AP$66,0),COUNTIF($AW$10:$BA$10,"&lt;"&amp;Z181)+1)</f>
        <v>2.9999999999999997E-4</v>
      </c>
      <c r="AD181" s="62">
        <v>1.3703000000000001</v>
      </c>
      <c r="AE181" s="61">
        <f t="array" ref="AE181">INDEX($AT$11:$AV$66,MATCH($C181&amp;$G181,$AO$11:$AO$66&amp;$AP$11:$AP$66,0),COUNTIF($AT$10:$AV$10,"&lt;"&amp;AD181)+1)</f>
        <v>5.0000000000000001E-4</v>
      </c>
      <c r="AF181" s="111">
        <f t="shared" si="44"/>
        <v>1.348649364905389</v>
      </c>
      <c r="AG181" s="121">
        <f t="array" ref="AG181">INDEX($AW$11:$BA$66,MATCH($C181&amp;$G181,$AO$11:$AO$66&amp;$AP$11:$AP$66,0),COUNTIF($AW$10:$BA$10,"&lt;"&amp;AD181)+1)</f>
        <v>2.9999999999999997E-4</v>
      </c>
    </row>
    <row r="182" spans="2:33" ht="12.75" customHeight="1" x14ac:dyDescent="0.3">
      <c r="B182" s="81" t="str">
        <f t="shared" ref="B182" si="46">CONCATENATE(F182,"-",G182," ",E182)</f>
        <v>1 3/8-20 UN</v>
      </c>
      <c r="C182" s="71" t="s">
        <v>592</v>
      </c>
      <c r="D182" s="71"/>
      <c r="E182" s="79" t="s">
        <v>604</v>
      </c>
      <c r="F182" s="82" t="s">
        <v>610</v>
      </c>
      <c r="G182" s="58">
        <v>20</v>
      </c>
      <c r="H182" s="79" t="s">
        <v>519</v>
      </c>
      <c r="I182" s="71" t="s">
        <v>601</v>
      </c>
      <c r="J182" s="71" t="s">
        <v>588</v>
      </c>
      <c r="K182" s="71" t="s">
        <v>600</v>
      </c>
      <c r="L182" s="85">
        <f t="shared" si="45"/>
        <v>34.924999999999997</v>
      </c>
      <c r="M182" s="85">
        <f t="shared" si="33"/>
        <v>1.27</v>
      </c>
      <c r="N182" s="71">
        <v>60</v>
      </c>
      <c r="O182" s="100">
        <f t="shared" si="34"/>
        <v>34.924999999999997</v>
      </c>
      <c r="P182" s="85">
        <f t="shared" si="35"/>
        <v>12.7</v>
      </c>
      <c r="Q182" s="58">
        <f t="shared" si="36"/>
        <v>0</v>
      </c>
      <c r="R182" s="100">
        <f t="shared" si="37"/>
        <v>34.100099999999998</v>
      </c>
      <c r="S182" s="85">
        <f t="shared" si="38"/>
        <v>7.6</v>
      </c>
      <c r="T182" s="58">
        <f t="shared" si="39"/>
        <v>0</v>
      </c>
      <c r="U182" s="58">
        <f t="shared" si="40"/>
        <v>7.6</v>
      </c>
      <c r="V182" s="58">
        <f t="array" ref="V182">INDEX(AS$11:AS$66,MATCH(C182&amp;G182,AO$11:AO$66&amp;AP$11:AP$66,0),0)</f>
        <v>15</v>
      </c>
      <c r="X182" s="120">
        <f t="shared" si="41"/>
        <v>0.05</v>
      </c>
      <c r="Y182" s="61">
        <f t="array" ref="Y182">INDEX($AQ$11:$AR$66,MATCH($C182&amp;$G182,$AO$11:$AO$66&amp;$AP$11:$AP$66,0),COUNTIF($AQ$10:$AR$10,"&lt;"&amp;Z182)+1)</f>
        <v>2.9999999999999997E-4</v>
      </c>
      <c r="Z182" s="61">
        <f t="shared" si="42"/>
        <v>1.375</v>
      </c>
      <c r="AA182" s="61">
        <f t="array" ref="AA182">INDEX($AT$11:$AV$66,MATCH($C182&amp;$G182,$AO$11:$AO$66&amp;$AP$11:$AP$66,0),COUNTIF($AT$10:$AV$10,"&lt;"&amp;Z182)+1)</f>
        <v>5.0000000000000001E-4</v>
      </c>
      <c r="AB182" s="111">
        <f t="shared" si="43"/>
        <v>1.3425240473580835</v>
      </c>
      <c r="AC182" s="121">
        <f t="array" ref="AC182">INDEX($AW$11:$BA$66,MATCH($C182&amp;$G182,$AO$11:$AO$66&amp;$AP$11:$AP$66,0),COUNTIF($AW$10:$BA$10,"&lt;"&amp;Z182)+1)</f>
        <v>2.9999999999999997E-4</v>
      </c>
      <c r="AD182" s="62">
        <v>1.3687</v>
      </c>
      <c r="AE182" s="61">
        <f t="array" ref="AE182">INDEX($AT$11:$AV$66,MATCH($C182&amp;$G182,$AO$11:$AO$66&amp;$AP$11:$AP$66,0),COUNTIF($AT$10:$AV$10,"&lt;"&amp;AD182)+1)</f>
        <v>5.0000000000000001E-4</v>
      </c>
      <c r="AF182" s="111">
        <f t="shared" si="44"/>
        <v>1.3470493649053892</v>
      </c>
      <c r="AG182" s="121">
        <f t="array" ref="AG182">INDEX($AW$11:$BA$66,MATCH($C182&amp;$G182,$AO$11:$AO$66&amp;$AP$11:$AP$66,0),COUNTIF($AW$10:$BA$10,"&lt;"&amp;AD182)+1)</f>
        <v>2.9999999999999997E-4</v>
      </c>
    </row>
    <row r="183" spans="2:33" ht="12.75" customHeight="1" x14ac:dyDescent="0.3">
      <c r="B183" s="81" t="str">
        <f t="shared" si="32"/>
        <v>1 3/8-28 UN</v>
      </c>
      <c r="C183" s="71" t="s">
        <v>592</v>
      </c>
      <c r="D183" s="71"/>
      <c r="E183" s="79" t="s">
        <v>604</v>
      </c>
      <c r="F183" s="82" t="s">
        <v>610</v>
      </c>
      <c r="G183" s="58">
        <v>28</v>
      </c>
      <c r="H183" s="79" t="s">
        <v>519</v>
      </c>
      <c r="I183" s="71" t="s">
        <v>599</v>
      </c>
      <c r="J183" s="71" t="s">
        <v>588</v>
      </c>
      <c r="K183" s="71" t="s">
        <v>600</v>
      </c>
      <c r="L183" s="85">
        <f t="shared" si="45"/>
        <v>34.924999999999997</v>
      </c>
      <c r="M183" s="85">
        <f t="shared" si="33"/>
        <v>0.90710000000000002</v>
      </c>
      <c r="N183" s="71">
        <v>60</v>
      </c>
      <c r="O183" s="100">
        <f t="shared" si="34"/>
        <v>34.924999999999997</v>
      </c>
      <c r="P183" s="85">
        <f t="shared" si="35"/>
        <v>12.7</v>
      </c>
      <c r="Q183" s="58">
        <f t="shared" si="36"/>
        <v>0</v>
      </c>
      <c r="R183" s="100">
        <f t="shared" si="37"/>
        <v>34.335799999999999</v>
      </c>
      <c r="S183" s="85">
        <f t="shared" si="38"/>
        <v>7.6</v>
      </c>
      <c r="T183" s="58">
        <f t="shared" si="39"/>
        <v>0</v>
      </c>
      <c r="U183" s="58">
        <f t="shared" si="40"/>
        <v>7.6</v>
      </c>
      <c r="V183" s="58">
        <f t="array" ref="V183">INDEX(AS$11:AS$66,MATCH(C183&amp;G183,AO$11:AO$66&amp;AP$11:AP$66,0),0)</f>
        <v>15</v>
      </c>
      <c r="X183" s="120">
        <f t="shared" si="41"/>
        <v>3.5714285714285712E-2</v>
      </c>
      <c r="Y183" s="61">
        <f t="array" ref="Y183">INDEX($AQ$11:$AR$66,MATCH($C183&amp;$G183,$AO$11:$AO$66&amp;$AP$11:$AP$66,0),COUNTIF($AQ$10:$AR$10,"&lt;"&amp;Z183)+1)</f>
        <v>2.9999999999999997E-4</v>
      </c>
      <c r="Z183" s="61">
        <f t="shared" si="42"/>
        <v>1.375</v>
      </c>
      <c r="AA183" s="61">
        <f t="array" ref="AA183">INDEX($AT$11:$AV$66,MATCH($C183&amp;$G183,$AO$11:$AO$66&amp;$AP$11:$AP$66,0),COUNTIF($AT$10:$AV$10,"&lt;"&amp;Z183)+1)</f>
        <v>5.0000000000000001E-4</v>
      </c>
      <c r="AB183" s="111">
        <f t="shared" si="43"/>
        <v>1.3518028909700597</v>
      </c>
      <c r="AC183" s="121">
        <f t="array" ref="AC183">INDEX($AW$11:$BA$66,MATCH($C183&amp;$G183,$AO$11:$AO$66&amp;$AP$11:$AP$66,0),COUNTIF($AW$10:$BA$10,"&lt;"&amp;Z183)+1)</f>
        <v>2.9999999999999997E-4</v>
      </c>
      <c r="AD183" s="62">
        <v>1.3726</v>
      </c>
      <c r="AE183" s="61">
        <f t="array" ref="AE183">INDEX($AT$11:$AV$66,MATCH($C183&amp;$G183,$AO$11:$AO$66&amp;$AP$11:$AP$66,0),COUNTIF($AT$10:$AV$10,"&lt;"&amp;AD183)+1)</f>
        <v>5.0000000000000001E-4</v>
      </c>
      <c r="AF183" s="111">
        <f t="shared" si="44"/>
        <v>1.3571352606467064</v>
      </c>
      <c r="AG183" s="121">
        <f t="array" ref="AG183">INDEX($AW$11:$BA$66,MATCH($C183&amp;$G183,$AO$11:$AO$66&amp;$AP$11:$AP$66,0),COUNTIF($AW$10:$BA$10,"&lt;"&amp;AD183)+1)</f>
        <v>2.9999999999999997E-4</v>
      </c>
    </row>
    <row r="184" spans="2:33" ht="12.75" customHeight="1" x14ac:dyDescent="0.3">
      <c r="B184" s="81" t="str">
        <f t="shared" si="32"/>
        <v>1 3/8-28 UN</v>
      </c>
      <c r="C184" s="71" t="s">
        <v>592</v>
      </c>
      <c r="D184" s="71"/>
      <c r="E184" s="79" t="s">
        <v>604</v>
      </c>
      <c r="F184" s="82" t="s">
        <v>610</v>
      </c>
      <c r="G184" s="58">
        <v>28</v>
      </c>
      <c r="H184" s="79" t="s">
        <v>519</v>
      </c>
      <c r="I184" s="71" t="s">
        <v>601</v>
      </c>
      <c r="J184" s="71" t="s">
        <v>588</v>
      </c>
      <c r="K184" s="71" t="s">
        <v>600</v>
      </c>
      <c r="L184" s="85">
        <f t="shared" si="45"/>
        <v>34.924999999999997</v>
      </c>
      <c r="M184" s="85">
        <f t="shared" si="33"/>
        <v>0.90710000000000002</v>
      </c>
      <c r="N184" s="71">
        <v>60</v>
      </c>
      <c r="O184" s="100">
        <f t="shared" si="34"/>
        <v>34.924999999999997</v>
      </c>
      <c r="P184" s="85">
        <f t="shared" si="35"/>
        <v>12.7</v>
      </c>
      <c r="Q184" s="58">
        <f t="shared" si="36"/>
        <v>0</v>
      </c>
      <c r="R184" s="100">
        <f t="shared" si="37"/>
        <v>34.335799999999999</v>
      </c>
      <c r="S184" s="85">
        <f t="shared" si="38"/>
        <v>7.6</v>
      </c>
      <c r="T184" s="58">
        <f t="shared" si="39"/>
        <v>0</v>
      </c>
      <c r="U184" s="58">
        <f t="shared" si="40"/>
        <v>7.6</v>
      </c>
      <c r="V184" s="58">
        <f t="array" ref="V184">INDEX(AS$11:AS$66,MATCH(C184&amp;G184,AO$11:AO$66&amp;AP$11:AP$66,0),0)</f>
        <v>15</v>
      </c>
      <c r="X184" s="120">
        <f t="shared" si="41"/>
        <v>3.5714285714285712E-2</v>
      </c>
      <c r="Y184" s="61">
        <f t="array" ref="Y184">INDEX($AQ$11:$AR$66,MATCH($C184&amp;$G184,$AO$11:$AO$66&amp;$AP$11:$AP$66,0),COUNTIF($AQ$10:$AR$10,"&lt;"&amp;Z184)+1)</f>
        <v>2.9999999999999997E-4</v>
      </c>
      <c r="Z184" s="61">
        <f t="shared" si="42"/>
        <v>1.375</v>
      </c>
      <c r="AA184" s="61">
        <f t="array" ref="AA184">INDEX($AT$11:$AV$66,MATCH($C184&amp;$G184,$AO$11:$AO$66&amp;$AP$11:$AP$66,0),COUNTIF($AT$10:$AV$10,"&lt;"&amp;Z184)+1)</f>
        <v>5.0000000000000001E-4</v>
      </c>
      <c r="AB184" s="111">
        <f t="shared" si="43"/>
        <v>1.3518028909700597</v>
      </c>
      <c r="AC184" s="121">
        <f t="array" ref="AC184">INDEX($AW$11:$BA$66,MATCH($C184&amp;$G184,$AO$11:$AO$66&amp;$AP$11:$AP$66,0),COUNTIF($AW$10:$BA$10,"&lt;"&amp;Z184)+1)</f>
        <v>2.9999999999999997E-4</v>
      </c>
      <c r="AD184" s="62">
        <v>1.3713</v>
      </c>
      <c r="AE184" s="61">
        <f t="array" ref="AE184">INDEX($AT$11:$AV$66,MATCH($C184&amp;$G184,$AO$11:$AO$66&amp;$AP$11:$AP$66,0),COUNTIF($AT$10:$AV$10,"&lt;"&amp;AD184)+1)</f>
        <v>5.0000000000000001E-4</v>
      </c>
      <c r="AF184" s="111">
        <f t="shared" si="44"/>
        <v>1.3558352606467063</v>
      </c>
      <c r="AG184" s="121">
        <f t="array" ref="AG184">INDEX($AW$11:$BA$66,MATCH($C184&amp;$G184,$AO$11:$AO$66&amp;$AP$11:$AP$66,0),COUNTIF($AW$10:$BA$10,"&lt;"&amp;AD184)+1)</f>
        <v>2.9999999999999997E-4</v>
      </c>
    </row>
    <row r="185" spans="2:33" ht="12.75" customHeight="1" x14ac:dyDescent="0.3">
      <c r="B185" s="81" t="str">
        <f t="shared" si="32"/>
        <v>1 7/16-6 UN</v>
      </c>
      <c r="C185" s="71" t="s">
        <v>592</v>
      </c>
      <c r="D185" s="71"/>
      <c r="E185" s="79" t="s">
        <v>604</v>
      </c>
      <c r="F185" s="82" t="s">
        <v>611</v>
      </c>
      <c r="G185" s="58">
        <v>6</v>
      </c>
      <c r="H185" s="79" t="s">
        <v>519</v>
      </c>
      <c r="I185" s="71" t="s">
        <v>599</v>
      </c>
      <c r="J185" s="71" t="s">
        <v>588</v>
      </c>
      <c r="K185" s="71" t="s">
        <v>600</v>
      </c>
      <c r="L185" s="85">
        <f t="shared" si="45"/>
        <v>36.512500000000003</v>
      </c>
      <c r="M185" s="85">
        <f t="shared" si="33"/>
        <v>4.2332999999999998</v>
      </c>
      <c r="N185" s="71">
        <v>60</v>
      </c>
      <c r="O185" s="100">
        <f t="shared" si="34"/>
        <v>36.512500000000003</v>
      </c>
      <c r="P185" s="85">
        <f t="shared" si="35"/>
        <v>20.3</v>
      </c>
      <c r="Q185" s="58">
        <f t="shared" si="36"/>
        <v>0</v>
      </c>
      <c r="R185" s="100">
        <f t="shared" si="37"/>
        <v>33.762900000000002</v>
      </c>
      <c r="S185" s="85">
        <f t="shared" si="38"/>
        <v>10.199999999999999</v>
      </c>
      <c r="T185" s="58">
        <f t="shared" si="39"/>
        <v>0</v>
      </c>
      <c r="U185" s="58">
        <f t="shared" si="40"/>
        <v>10.199999999999999</v>
      </c>
      <c r="V185" s="58">
        <f t="array" ref="V185">INDEX(AS$11:AS$66,MATCH(C185&amp;G185,AO$11:AO$66&amp;AP$11:AP$66,0),0)</f>
        <v>5</v>
      </c>
      <c r="X185" s="120">
        <f t="shared" si="41"/>
        <v>0.16666666666666666</v>
      </c>
      <c r="Y185" s="61">
        <f t="array" ref="Y185">INDEX($AQ$11:$AR$66,MATCH($C185&amp;$G185,$AO$11:$AO$66&amp;$AP$11:$AP$66,0),COUNTIF($AQ$10:$AR$10,"&lt;"&amp;Z185)+1)</f>
        <v>4.0000000000000002E-4</v>
      </c>
      <c r="Z185" s="61">
        <f t="shared" si="42"/>
        <v>1.4375</v>
      </c>
      <c r="AA185" s="61">
        <f t="array" ref="AA185">INDEX($AT$11:$AV$66,MATCH($C185&amp;$G185,$AO$11:$AO$66&amp;$AP$11:$AP$66,0),COUNTIF($AT$10:$AV$10,"&lt;"&amp;Z185)+1)</f>
        <v>8.0000000000000004E-4</v>
      </c>
      <c r="AB185" s="111">
        <f t="shared" si="43"/>
        <v>1.3292468245269453</v>
      </c>
      <c r="AC185" s="121">
        <f t="array" ref="AC185">INDEX($AW$11:$BA$66,MATCH($C185&amp;$G185,$AO$11:$AO$66&amp;$AP$11:$AP$66,0),COUNTIF($AW$10:$BA$10,"&lt;"&amp;Z185)+1)</f>
        <v>4.0000000000000002E-4</v>
      </c>
      <c r="AD185" s="62">
        <v>1.4117999999999999</v>
      </c>
      <c r="AE185" s="61">
        <f t="array" ref="AE185">INDEX($AT$11:$AV$66,MATCH($C185&amp;$G185,$AO$11:$AO$66&amp;$AP$11:$AP$66,0),COUNTIF($AT$10:$AV$10,"&lt;"&amp;AD185)+1)</f>
        <v>8.0000000000000004E-4</v>
      </c>
      <c r="AF185" s="111">
        <f t="shared" si="44"/>
        <v>1.3396312163512967</v>
      </c>
      <c r="AG185" s="121">
        <f t="array" ref="AG185">INDEX($AW$11:$BA$66,MATCH($C185&amp;$G185,$AO$11:$AO$66&amp;$AP$11:$AP$66,0),COUNTIF($AW$10:$BA$10,"&lt;"&amp;AD185)+1)</f>
        <v>4.0000000000000002E-4</v>
      </c>
    </row>
    <row r="186" spans="2:33" ht="12.75" customHeight="1" x14ac:dyDescent="0.3">
      <c r="B186" s="81" t="str">
        <f t="shared" si="32"/>
        <v>1 7/16-6 UN</v>
      </c>
      <c r="C186" s="71" t="s">
        <v>592</v>
      </c>
      <c r="D186" s="71"/>
      <c r="E186" s="79" t="s">
        <v>604</v>
      </c>
      <c r="F186" s="82" t="s">
        <v>611</v>
      </c>
      <c r="G186" s="58">
        <v>6</v>
      </c>
      <c r="H186" s="79" t="s">
        <v>519</v>
      </c>
      <c r="I186" s="71" t="s">
        <v>601</v>
      </c>
      <c r="J186" s="71" t="s">
        <v>588</v>
      </c>
      <c r="K186" s="71" t="s">
        <v>600</v>
      </c>
      <c r="L186" s="85">
        <f t="shared" si="45"/>
        <v>36.512500000000003</v>
      </c>
      <c r="M186" s="85">
        <f t="shared" si="33"/>
        <v>4.2332999999999998</v>
      </c>
      <c r="N186" s="71">
        <v>60</v>
      </c>
      <c r="O186" s="100">
        <f t="shared" si="34"/>
        <v>36.512500000000003</v>
      </c>
      <c r="P186" s="85">
        <f t="shared" si="35"/>
        <v>20.3</v>
      </c>
      <c r="Q186" s="58">
        <f t="shared" si="36"/>
        <v>0</v>
      </c>
      <c r="R186" s="100">
        <f t="shared" si="37"/>
        <v>33.762900000000002</v>
      </c>
      <c r="S186" s="85">
        <f t="shared" si="38"/>
        <v>10.199999999999999</v>
      </c>
      <c r="T186" s="58">
        <f t="shared" si="39"/>
        <v>0</v>
      </c>
      <c r="U186" s="58">
        <f t="shared" si="40"/>
        <v>10.199999999999999</v>
      </c>
      <c r="V186" s="58">
        <f t="array" ref="V186">INDEX(AS$11:AS$66,MATCH(C186&amp;G186,AO$11:AO$66&amp;AP$11:AP$66,0),0)</f>
        <v>5</v>
      </c>
      <c r="X186" s="120">
        <f t="shared" si="41"/>
        <v>0.16666666666666666</v>
      </c>
      <c r="Y186" s="61">
        <f t="array" ref="Y186">INDEX($AQ$11:$AR$66,MATCH($C186&amp;$G186,$AO$11:$AO$66&amp;$AP$11:$AP$66,0),COUNTIF($AQ$10:$AR$10,"&lt;"&amp;Z186)+1)</f>
        <v>4.0000000000000002E-4</v>
      </c>
      <c r="Z186" s="61">
        <f t="shared" si="42"/>
        <v>1.4375</v>
      </c>
      <c r="AA186" s="61">
        <f t="array" ref="AA186">INDEX($AT$11:$AV$66,MATCH($C186&amp;$G186,$AO$11:$AO$66&amp;$AP$11:$AP$66,0),COUNTIF($AT$10:$AV$10,"&lt;"&amp;Z186)+1)</f>
        <v>8.0000000000000004E-4</v>
      </c>
      <c r="AB186" s="111">
        <f t="shared" si="43"/>
        <v>1.3292468245269453</v>
      </c>
      <c r="AC186" s="121">
        <f t="array" ref="AC186">INDEX($AW$11:$BA$66,MATCH($C186&amp;$G186,$AO$11:$AO$66&amp;$AP$11:$AP$66,0),COUNTIF($AW$10:$BA$10,"&lt;"&amp;Z186)+1)</f>
        <v>4.0000000000000002E-4</v>
      </c>
      <c r="AD186" s="62">
        <v>1.4092</v>
      </c>
      <c r="AE186" s="61">
        <f t="array" ref="AE186">INDEX($AT$11:$AV$66,MATCH($C186&amp;$G186,$AO$11:$AO$66&amp;$AP$11:$AP$66,0),COUNTIF($AT$10:$AV$10,"&lt;"&amp;AD186)+1)</f>
        <v>8.0000000000000004E-4</v>
      </c>
      <c r="AF186" s="111">
        <f t="shared" si="44"/>
        <v>1.3370312163512967</v>
      </c>
      <c r="AG186" s="121">
        <f t="array" ref="AG186">INDEX($AW$11:$BA$66,MATCH($C186&amp;$G186,$AO$11:$AO$66&amp;$AP$11:$AP$66,0),COUNTIF($AW$10:$BA$10,"&lt;"&amp;AD186)+1)</f>
        <v>4.0000000000000002E-4</v>
      </c>
    </row>
    <row r="187" spans="2:33" ht="12.75" customHeight="1" x14ac:dyDescent="0.3">
      <c r="B187" s="81" t="str">
        <f t="shared" si="32"/>
        <v>1 7/16-8 UN</v>
      </c>
      <c r="C187" s="71" t="s">
        <v>592</v>
      </c>
      <c r="D187" s="71"/>
      <c r="E187" s="79" t="s">
        <v>604</v>
      </c>
      <c r="F187" s="82" t="s">
        <v>611</v>
      </c>
      <c r="G187" s="58">
        <v>8</v>
      </c>
      <c r="H187" s="79" t="s">
        <v>519</v>
      </c>
      <c r="I187" s="71" t="s">
        <v>599</v>
      </c>
      <c r="J187" s="71" t="s">
        <v>588</v>
      </c>
      <c r="K187" s="71" t="s">
        <v>600</v>
      </c>
      <c r="L187" s="85">
        <f t="shared" si="45"/>
        <v>36.512500000000003</v>
      </c>
      <c r="M187" s="85">
        <f t="shared" si="33"/>
        <v>3.1749999999999998</v>
      </c>
      <c r="N187" s="71">
        <v>60</v>
      </c>
      <c r="O187" s="100">
        <f t="shared" si="34"/>
        <v>36.512500000000003</v>
      </c>
      <c r="P187" s="85">
        <f t="shared" si="35"/>
        <v>17.8</v>
      </c>
      <c r="Q187" s="58">
        <f t="shared" si="36"/>
        <v>0</v>
      </c>
      <c r="R187" s="100">
        <f t="shared" si="37"/>
        <v>34.450299999999999</v>
      </c>
      <c r="S187" s="85">
        <f t="shared" si="38"/>
        <v>10.199999999999999</v>
      </c>
      <c r="T187" s="58">
        <f t="shared" si="39"/>
        <v>0</v>
      </c>
      <c r="U187" s="58">
        <f t="shared" si="40"/>
        <v>10.199999999999999</v>
      </c>
      <c r="V187" s="58">
        <f t="array" ref="V187">INDEX(AS$11:AS$66,MATCH(C187&amp;G187,AO$11:AO$66&amp;AP$11:AP$66,0),0)</f>
        <v>5</v>
      </c>
      <c r="X187" s="120">
        <f t="shared" si="41"/>
        <v>0.125</v>
      </c>
      <c r="Y187" s="61">
        <f t="array" ref="Y187">INDEX($AQ$11:$AR$66,MATCH($C187&amp;$G187,$AO$11:$AO$66&amp;$AP$11:$AP$66,0),COUNTIF($AQ$10:$AR$10,"&lt;"&amp;Z187)+1)</f>
        <v>4.0000000000000002E-4</v>
      </c>
      <c r="Z187" s="61">
        <f t="shared" si="42"/>
        <v>1.4375</v>
      </c>
      <c r="AA187" s="61">
        <f t="array" ref="AA187">INDEX($AT$11:$AV$66,MATCH($C187&amp;$G187,$AO$11:$AO$66&amp;$AP$11:$AP$66,0),COUNTIF($AT$10:$AV$10,"&lt;"&amp;Z187)+1)</f>
        <v>6.9999999999999999E-4</v>
      </c>
      <c r="AB187" s="111">
        <f t="shared" si="43"/>
        <v>1.3563101183952089</v>
      </c>
      <c r="AC187" s="121">
        <f t="array" ref="AC187">INDEX($AW$11:$BA$66,MATCH($C187&amp;$G187,$AO$11:$AO$66&amp;$AP$11:$AP$66,0),COUNTIF($AW$10:$BA$10,"&lt;"&amp;Z187)+1)</f>
        <v>4.0000000000000002E-4</v>
      </c>
      <c r="AD187" s="62">
        <v>1.4198</v>
      </c>
      <c r="AE187" s="61">
        <f t="array" ref="AE187">INDEX($AT$11:$AV$66,MATCH($C187&amp;$G187,$AO$11:$AO$66&amp;$AP$11:$AP$66,0),COUNTIF($AT$10:$AV$10,"&lt;"&amp;AD187)+1)</f>
        <v>6.9999999999999999E-4</v>
      </c>
      <c r="AF187" s="111">
        <f t="shared" si="44"/>
        <v>1.3656734122634726</v>
      </c>
      <c r="AG187" s="121">
        <f t="array" ref="AG187">INDEX($AW$11:$BA$66,MATCH($C187&amp;$G187,$AO$11:$AO$66&amp;$AP$11:$AP$66,0),COUNTIF($AW$10:$BA$10,"&lt;"&amp;AD187)+1)</f>
        <v>4.0000000000000002E-4</v>
      </c>
    </row>
    <row r="188" spans="2:33" ht="12.75" customHeight="1" x14ac:dyDescent="0.3">
      <c r="B188" s="81" t="str">
        <f t="shared" si="32"/>
        <v>1 7/16-8 UN</v>
      </c>
      <c r="C188" s="71" t="s">
        <v>592</v>
      </c>
      <c r="D188" s="71"/>
      <c r="E188" s="79" t="s">
        <v>604</v>
      </c>
      <c r="F188" s="82" t="s">
        <v>611</v>
      </c>
      <c r="G188" s="58">
        <v>8</v>
      </c>
      <c r="H188" s="79" t="s">
        <v>519</v>
      </c>
      <c r="I188" s="71" t="s">
        <v>601</v>
      </c>
      <c r="J188" s="71" t="s">
        <v>588</v>
      </c>
      <c r="K188" s="71" t="s">
        <v>600</v>
      </c>
      <c r="L188" s="85">
        <f t="shared" si="45"/>
        <v>36.512500000000003</v>
      </c>
      <c r="M188" s="85">
        <f t="shared" si="33"/>
        <v>3.1749999999999998</v>
      </c>
      <c r="N188" s="71">
        <v>60</v>
      </c>
      <c r="O188" s="100">
        <f t="shared" si="34"/>
        <v>36.512500000000003</v>
      </c>
      <c r="P188" s="85">
        <f t="shared" si="35"/>
        <v>17.8</v>
      </c>
      <c r="Q188" s="58">
        <f t="shared" si="36"/>
        <v>0</v>
      </c>
      <c r="R188" s="100">
        <f t="shared" si="37"/>
        <v>34.450299999999999</v>
      </c>
      <c r="S188" s="85">
        <f t="shared" si="38"/>
        <v>10.199999999999999</v>
      </c>
      <c r="T188" s="58">
        <f t="shared" si="39"/>
        <v>0</v>
      </c>
      <c r="U188" s="58">
        <f t="shared" si="40"/>
        <v>10.199999999999999</v>
      </c>
      <c r="V188" s="58">
        <f t="array" ref="V188">INDEX(AS$11:AS$66,MATCH(C188&amp;G188,AO$11:AO$66&amp;AP$11:AP$66,0),0)</f>
        <v>5</v>
      </c>
      <c r="X188" s="120">
        <f t="shared" si="41"/>
        <v>0.125</v>
      </c>
      <c r="Y188" s="61">
        <f t="array" ref="Y188">INDEX($AQ$11:$AR$66,MATCH($C188&amp;$G188,$AO$11:$AO$66&amp;$AP$11:$AP$66,0),COUNTIF($AQ$10:$AR$10,"&lt;"&amp;Z188)+1)</f>
        <v>4.0000000000000002E-4</v>
      </c>
      <c r="Z188" s="61">
        <f t="shared" si="42"/>
        <v>1.4375</v>
      </c>
      <c r="AA188" s="61">
        <f t="array" ref="AA188">INDEX($AT$11:$AV$66,MATCH($C188&amp;$G188,$AO$11:$AO$66&amp;$AP$11:$AP$66,0),COUNTIF($AT$10:$AV$10,"&lt;"&amp;Z188)+1)</f>
        <v>6.9999999999999999E-4</v>
      </c>
      <c r="AB188" s="111">
        <f t="shared" si="43"/>
        <v>1.3563101183952089</v>
      </c>
      <c r="AC188" s="121">
        <f t="array" ref="AC188">INDEX($AW$11:$BA$66,MATCH($C188&amp;$G188,$AO$11:$AO$66&amp;$AP$11:$AP$66,0),COUNTIF($AW$10:$BA$10,"&lt;"&amp;Z188)+1)</f>
        <v>4.0000000000000002E-4</v>
      </c>
      <c r="AD188" s="62">
        <v>1.4175</v>
      </c>
      <c r="AE188" s="61">
        <f t="array" ref="AE188">INDEX($AT$11:$AV$66,MATCH($C188&amp;$G188,$AO$11:$AO$66&amp;$AP$11:$AP$66,0),COUNTIF($AT$10:$AV$10,"&lt;"&amp;AD188)+1)</f>
        <v>6.9999999999999999E-4</v>
      </c>
      <c r="AF188" s="111">
        <f t="shared" si="44"/>
        <v>1.3633734122634726</v>
      </c>
      <c r="AG188" s="121">
        <f t="array" ref="AG188">INDEX($AW$11:$BA$66,MATCH($C188&amp;$G188,$AO$11:$AO$66&amp;$AP$11:$AP$66,0),COUNTIF($AW$10:$BA$10,"&lt;"&amp;AD188)+1)</f>
        <v>4.0000000000000002E-4</v>
      </c>
    </row>
    <row r="189" spans="2:33" ht="12.75" customHeight="1" x14ac:dyDescent="0.3">
      <c r="B189" s="81" t="str">
        <f t="shared" si="32"/>
        <v>1 7/16-12 UN</v>
      </c>
      <c r="C189" s="71" t="s">
        <v>592</v>
      </c>
      <c r="D189" s="71"/>
      <c r="E189" s="79" t="s">
        <v>604</v>
      </c>
      <c r="F189" s="82" t="s">
        <v>611</v>
      </c>
      <c r="G189" s="58">
        <v>12</v>
      </c>
      <c r="H189" s="79" t="s">
        <v>519</v>
      </c>
      <c r="I189" s="71" t="s">
        <v>599</v>
      </c>
      <c r="J189" s="71" t="s">
        <v>588</v>
      </c>
      <c r="K189" s="71" t="s">
        <v>600</v>
      </c>
      <c r="L189" s="85">
        <f t="shared" si="45"/>
        <v>36.512500000000003</v>
      </c>
      <c r="M189" s="85">
        <f t="shared" si="33"/>
        <v>2.1166999999999998</v>
      </c>
      <c r="N189" s="71">
        <v>60</v>
      </c>
      <c r="O189" s="100">
        <f t="shared" si="34"/>
        <v>36.512500000000003</v>
      </c>
      <c r="P189" s="85">
        <f t="shared" si="35"/>
        <v>15.2</v>
      </c>
      <c r="Q189" s="58">
        <f t="shared" si="36"/>
        <v>0</v>
      </c>
      <c r="R189" s="100">
        <f t="shared" si="37"/>
        <v>35.137700000000002</v>
      </c>
      <c r="S189" s="85">
        <f t="shared" si="38"/>
        <v>7.6</v>
      </c>
      <c r="T189" s="58">
        <f t="shared" si="39"/>
        <v>0</v>
      </c>
      <c r="U189" s="58">
        <f t="shared" si="40"/>
        <v>7.6</v>
      </c>
      <c r="V189" s="58">
        <f t="array" ref="V189">INDEX(AS$11:AS$66,MATCH(C189&amp;G189,AO$11:AO$66&amp;AP$11:AP$66,0),0)</f>
        <v>10</v>
      </c>
      <c r="X189" s="120">
        <f t="shared" si="41"/>
        <v>8.3333333333333329E-2</v>
      </c>
      <c r="Y189" s="61">
        <f t="array" ref="Y189">INDEX($AQ$11:$AR$66,MATCH($C189&amp;$G189,$AO$11:$AO$66&amp;$AP$11:$AP$66,0),COUNTIF($AQ$10:$AR$10,"&lt;"&amp;Z189)+1)</f>
        <v>2.9999999999999997E-4</v>
      </c>
      <c r="Z189" s="61">
        <f t="shared" si="42"/>
        <v>1.4375</v>
      </c>
      <c r="AA189" s="61">
        <f t="array" ref="AA189">INDEX($AT$11:$AV$66,MATCH($C189&amp;$G189,$AO$11:$AO$66&amp;$AP$11:$AP$66,0),COUNTIF($AT$10:$AV$10,"&lt;"&amp;Z189)+1)</f>
        <v>5.9999999999999995E-4</v>
      </c>
      <c r="AB189" s="111">
        <f t="shared" si="43"/>
        <v>1.3833734122634727</v>
      </c>
      <c r="AC189" s="121">
        <f t="array" ref="AC189">INDEX($AW$11:$BA$66,MATCH($C189&amp;$G189,$AO$11:$AO$66&amp;$AP$11:$AP$66,0),COUNTIF($AW$10:$BA$10,"&lt;"&amp;Z189)+1)</f>
        <v>2.9999999999999997E-4</v>
      </c>
      <c r="AD189" s="62">
        <v>1.4271</v>
      </c>
      <c r="AE189" s="61">
        <f t="array" ref="AE189">INDEX($AT$11:$AV$66,MATCH($C189&amp;$G189,$AO$11:$AO$66&amp;$AP$11:$AP$66,0),COUNTIF($AT$10:$AV$10,"&lt;"&amp;AD189)+1)</f>
        <v>5.9999999999999995E-4</v>
      </c>
      <c r="AF189" s="111">
        <f t="shared" si="44"/>
        <v>1.3910156081756484</v>
      </c>
      <c r="AG189" s="121">
        <f t="array" ref="AG189">INDEX($AW$11:$BA$66,MATCH($C189&amp;$G189,$AO$11:$AO$66&amp;$AP$11:$AP$66,0),COUNTIF($AW$10:$BA$10,"&lt;"&amp;AD189)+1)</f>
        <v>2.9999999999999997E-4</v>
      </c>
    </row>
    <row r="190" spans="2:33" ht="12.75" customHeight="1" x14ac:dyDescent="0.3">
      <c r="B190" s="81" t="str">
        <f t="shared" si="32"/>
        <v>1 7/16-12 UN</v>
      </c>
      <c r="C190" s="71" t="s">
        <v>592</v>
      </c>
      <c r="D190" s="71"/>
      <c r="E190" s="79" t="s">
        <v>604</v>
      </c>
      <c r="F190" s="82" t="s">
        <v>611</v>
      </c>
      <c r="G190" s="58">
        <v>12</v>
      </c>
      <c r="H190" s="79" t="s">
        <v>519</v>
      </c>
      <c r="I190" s="71" t="s">
        <v>601</v>
      </c>
      <c r="J190" s="71" t="s">
        <v>588</v>
      </c>
      <c r="K190" s="71" t="s">
        <v>600</v>
      </c>
      <c r="L190" s="85">
        <f t="shared" si="45"/>
        <v>36.512500000000003</v>
      </c>
      <c r="M190" s="85">
        <f t="shared" si="33"/>
        <v>2.1166999999999998</v>
      </c>
      <c r="N190" s="71">
        <v>60</v>
      </c>
      <c r="O190" s="100">
        <f t="shared" si="34"/>
        <v>36.512500000000003</v>
      </c>
      <c r="P190" s="85">
        <f t="shared" si="35"/>
        <v>15.2</v>
      </c>
      <c r="Q190" s="58">
        <f t="shared" si="36"/>
        <v>0</v>
      </c>
      <c r="R190" s="100">
        <f t="shared" si="37"/>
        <v>35.137700000000002</v>
      </c>
      <c r="S190" s="85">
        <f t="shared" si="38"/>
        <v>7.6</v>
      </c>
      <c r="T190" s="58">
        <f t="shared" si="39"/>
        <v>0</v>
      </c>
      <c r="U190" s="58">
        <f t="shared" si="40"/>
        <v>7.6</v>
      </c>
      <c r="V190" s="58">
        <f t="array" ref="V190">INDEX(AS$11:AS$66,MATCH(C190&amp;G190,AO$11:AO$66&amp;AP$11:AP$66,0),0)</f>
        <v>10</v>
      </c>
      <c r="X190" s="120">
        <f t="shared" si="41"/>
        <v>8.3333333333333329E-2</v>
      </c>
      <c r="Y190" s="61">
        <f t="array" ref="Y190">INDEX($AQ$11:$AR$66,MATCH($C190&amp;$G190,$AO$11:$AO$66&amp;$AP$11:$AP$66,0),COUNTIF($AQ$10:$AR$10,"&lt;"&amp;Z190)+1)</f>
        <v>2.9999999999999997E-4</v>
      </c>
      <c r="Z190" s="61">
        <f t="shared" si="42"/>
        <v>1.4375</v>
      </c>
      <c r="AA190" s="61">
        <f t="array" ref="AA190">INDEX($AT$11:$AV$66,MATCH($C190&amp;$G190,$AO$11:$AO$66&amp;$AP$11:$AP$66,0),COUNTIF($AT$10:$AV$10,"&lt;"&amp;Z190)+1)</f>
        <v>5.9999999999999995E-4</v>
      </c>
      <c r="AB190" s="111">
        <f t="shared" si="43"/>
        <v>1.3833734122634727</v>
      </c>
      <c r="AC190" s="121">
        <f t="array" ref="AC190">INDEX($AW$11:$BA$66,MATCH($C190&amp;$G190,$AO$11:$AO$66&amp;$AP$11:$AP$66,0),COUNTIF($AW$10:$BA$10,"&lt;"&amp;Z190)+1)</f>
        <v>2.9999999999999997E-4</v>
      </c>
      <c r="AD190" s="62">
        <v>1.4252</v>
      </c>
      <c r="AE190" s="61">
        <f t="array" ref="AE190">INDEX($AT$11:$AV$66,MATCH($C190&amp;$G190,$AO$11:$AO$66&amp;$AP$11:$AP$66,0),COUNTIF($AT$10:$AV$10,"&lt;"&amp;AD190)+1)</f>
        <v>5.9999999999999995E-4</v>
      </c>
      <c r="AF190" s="111">
        <f t="shared" si="44"/>
        <v>1.3891156081756484</v>
      </c>
      <c r="AG190" s="121">
        <f t="array" ref="AG190">INDEX($AW$11:$BA$66,MATCH($C190&amp;$G190,$AO$11:$AO$66&amp;$AP$11:$AP$66,0),COUNTIF($AW$10:$BA$10,"&lt;"&amp;AD190)+1)</f>
        <v>2.9999999999999997E-4</v>
      </c>
    </row>
    <row r="191" spans="2:33" ht="12.75" customHeight="1" x14ac:dyDescent="0.3">
      <c r="B191" s="81" t="str">
        <f t="shared" si="32"/>
        <v>1 7/16-16 UN</v>
      </c>
      <c r="C191" s="71" t="s">
        <v>592</v>
      </c>
      <c r="D191" s="71"/>
      <c r="E191" s="79" t="s">
        <v>604</v>
      </c>
      <c r="F191" s="82" t="s">
        <v>611</v>
      </c>
      <c r="G191" s="58">
        <v>16</v>
      </c>
      <c r="H191" s="79" t="s">
        <v>519</v>
      </c>
      <c r="I191" s="71" t="s">
        <v>599</v>
      </c>
      <c r="J191" s="71" t="s">
        <v>588</v>
      </c>
      <c r="K191" s="71" t="s">
        <v>600</v>
      </c>
      <c r="L191" s="85">
        <f t="shared" si="45"/>
        <v>36.512500000000003</v>
      </c>
      <c r="M191" s="85">
        <f t="shared" si="33"/>
        <v>1.5874999999999999</v>
      </c>
      <c r="N191" s="71">
        <v>60</v>
      </c>
      <c r="O191" s="100">
        <f t="shared" si="34"/>
        <v>36.512500000000003</v>
      </c>
      <c r="P191" s="85">
        <f t="shared" si="35"/>
        <v>15.2</v>
      </c>
      <c r="Q191" s="58">
        <f t="shared" si="36"/>
        <v>0</v>
      </c>
      <c r="R191" s="100">
        <f t="shared" si="37"/>
        <v>35.481400000000001</v>
      </c>
      <c r="S191" s="85">
        <f t="shared" si="38"/>
        <v>7.6</v>
      </c>
      <c r="T191" s="58">
        <f t="shared" si="39"/>
        <v>0</v>
      </c>
      <c r="U191" s="58">
        <f t="shared" si="40"/>
        <v>7.6</v>
      </c>
      <c r="V191" s="58">
        <f t="array" ref="V191">INDEX(AS$11:AS$66,MATCH(C191&amp;G191,AO$11:AO$66&amp;AP$11:AP$66,0),0)</f>
        <v>10</v>
      </c>
      <c r="X191" s="120">
        <f t="shared" si="41"/>
        <v>6.25E-2</v>
      </c>
      <c r="Y191" s="61">
        <f t="array" ref="Y191">INDEX($AQ$11:$AR$66,MATCH($C191&amp;$G191,$AO$11:$AO$66&amp;$AP$11:$AP$66,0),COUNTIF($AQ$10:$AR$10,"&lt;"&amp;Z191)+1)</f>
        <v>2.9999999999999997E-4</v>
      </c>
      <c r="Z191" s="61">
        <f t="shared" si="42"/>
        <v>1.4375</v>
      </c>
      <c r="AA191" s="61">
        <f t="array" ref="AA191">INDEX($AT$11:$AV$66,MATCH($C191&amp;$G191,$AO$11:$AO$66&amp;$AP$11:$AP$66,0),COUNTIF($AT$10:$AV$10,"&lt;"&amp;Z191)+1)</f>
        <v>5.9999999999999995E-4</v>
      </c>
      <c r="AB191" s="111">
        <f t="shared" si="43"/>
        <v>1.3969050591976044</v>
      </c>
      <c r="AC191" s="121">
        <f t="array" ref="AC191">INDEX($AW$11:$BA$66,MATCH($C191&amp;$G191,$AO$11:$AO$66&amp;$AP$11:$AP$66,0),COUNTIF($AW$10:$BA$10,"&lt;"&amp;Z191)+1)</f>
        <v>2.9999999999999997E-4</v>
      </c>
      <c r="AD191" s="62">
        <v>1.4308000000000001</v>
      </c>
      <c r="AE191" s="61">
        <f t="array" ref="AE191">INDEX($AT$11:$AV$66,MATCH($C191&amp;$G191,$AO$11:$AO$66&amp;$AP$11:$AP$66,0),COUNTIF($AT$10:$AV$10,"&lt;"&amp;AD191)+1)</f>
        <v>5.9999999999999995E-4</v>
      </c>
      <c r="AF191" s="111">
        <f t="shared" si="44"/>
        <v>1.4037367061317363</v>
      </c>
      <c r="AG191" s="121">
        <f t="array" ref="AG191">INDEX($AW$11:$BA$66,MATCH($C191&amp;$G191,$AO$11:$AO$66&amp;$AP$11:$AP$66,0),COUNTIF($AW$10:$BA$10,"&lt;"&amp;AD191)+1)</f>
        <v>2.9999999999999997E-4</v>
      </c>
    </row>
    <row r="192" spans="2:33" ht="12.75" customHeight="1" x14ac:dyDescent="0.3">
      <c r="B192" s="81" t="str">
        <f t="shared" si="32"/>
        <v>1 7/16-16 UN</v>
      </c>
      <c r="C192" s="71" t="s">
        <v>592</v>
      </c>
      <c r="D192" s="71"/>
      <c r="E192" s="79" t="s">
        <v>604</v>
      </c>
      <c r="F192" s="82" t="s">
        <v>611</v>
      </c>
      <c r="G192" s="58">
        <v>16</v>
      </c>
      <c r="H192" s="79" t="s">
        <v>519</v>
      </c>
      <c r="I192" s="71" t="s">
        <v>601</v>
      </c>
      <c r="J192" s="71" t="s">
        <v>588</v>
      </c>
      <c r="K192" s="71" t="s">
        <v>600</v>
      </c>
      <c r="L192" s="85">
        <f t="shared" si="45"/>
        <v>36.512500000000003</v>
      </c>
      <c r="M192" s="85">
        <f t="shared" si="33"/>
        <v>1.5874999999999999</v>
      </c>
      <c r="N192" s="71">
        <v>60</v>
      </c>
      <c r="O192" s="100">
        <f t="shared" si="34"/>
        <v>36.512500000000003</v>
      </c>
      <c r="P192" s="85">
        <f t="shared" si="35"/>
        <v>15.2</v>
      </c>
      <c r="Q192" s="58">
        <f t="shared" si="36"/>
        <v>0</v>
      </c>
      <c r="R192" s="100">
        <f t="shared" si="37"/>
        <v>35.481400000000001</v>
      </c>
      <c r="S192" s="85">
        <f t="shared" si="38"/>
        <v>7.6</v>
      </c>
      <c r="T192" s="58">
        <f t="shared" si="39"/>
        <v>0</v>
      </c>
      <c r="U192" s="58">
        <f t="shared" si="40"/>
        <v>7.6</v>
      </c>
      <c r="V192" s="58">
        <f t="array" ref="V192">INDEX(AS$11:AS$66,MATCH(C192&amp;G192,AO$11:AO$66&amp;AP$11:AP$66,0),0)</f>
        <v>10</v>
      </c>
      <c r="X192" s="120">
        <f t="shared" si="41"/>
        <v>6.25E-2</v>
      </c>
      <c r="Y192" s="61">
        <f t="array" ref="Y192">INDEX($AQ$11:$AR$66,MATCH($C192&amp;$G192,$AO$11:$AO$66&amp;$AP$11:$AP$66,0),COUNTIF($AQ$10:$AR$10,"&lt;"&amp;Z192)+1)</f>
        <v>2.9999999999999997E-4</v>
      </c>
      <c r="Z192" s="61">
        <f t="shared" si="42"/>
        <v>1.4375</v>
      </c>
      <c r="AA192" s="61">
        <f t="array" ref="AA192">INDEX($AT$11:$AV$66,MATCH($C192&amp;$G192,$AO$11:$AO$66&amp;$AP$11:$AP$66,0),COUNTIF($AT$10:$AV$10,"&lt;"&amp;Z192)+1)</f>
        <v>5.9999999999999995E-4</v>
      </c>
      <c r="AB192" s="111">
        <f t="shared" si="43"/>
        <v>1.3969050591976044</v>
      </c>
      <c r="AC192" s="121">
        <f t="array" ref="AC192">INDEX($AW$11:$BA$66,MATCH($C192&amp;$G192,$AO$11:$AO$66&amp;$AP$11:$AP$66,0),COUNTIF($AW$10:$BA$10,"&lt;"&amp;Z192)+1)</f>
        <v>2.9999999999999997E-4</v>
      </c>
      <c r="AD192" s="62">
        <v>1.4291</v>
      </c>
      <c r="AE192" s="61">
        <f t="array" ref="AE192">INDEX($AT$11:$AV$66,MATCH($C192&amp;$G192,$AO$11:$AO$66&amp;$AP$11:$AP$66,0),COUNTIF($AT$10:$AV$10,"&lt;"&amp;AD192)+1)</f>
        <v>5.9999999999999995E-4</v>
      </c>
      <c r="AF192" s="111">
        <f t="shared" si="44"/>
        <v>1.4020367061317363</v>
      </c>
      <c r="AG192" s="121">
        <f t="array" ref="AG192">INDEX($AW$11:$BA$66,MATCH($C192&amp;$G192,$AO$11:$AO$66&amp;$AP$11:$AP$66,0),COUNTIF($AW$10:$BA$10,"&lt;"&amp;AD192)+1)</f>
        <v>2.9999999999999997E-4</v>
      </c>
    </row>
    <row r="193" spans="2:33" ht="12.75" customHeight="1" x14ac:dyDescent="0.3">
      <c r="B193" s="81" t="str">
        <f t="shared" si="32"/>
        <v>1 7/16-18 UNEF</v>
      </c>
      <c r="C193" s="71" t="s">
        <v>592</v>
      </c>
      <c r="D193" s="71"/>
      <c r="E193" s="79" t="s">
        <v>603</v>
      </c>
      <c r="F193" s="82" t="s">
        <v>611</v>
      </c>
      <c r="G193" s="58">
        <v>18</v>
      </c>
      <c r="H193" s="79" t="s">
        <v>519</v>
      </c>
      <c r="I193" s="71" t="s">
        <v>599</v>
      </c>
      <c r="J193" s="71" t="s">
        <v>588</v>
      </c>
      <c r="K193" s="71" t="s">
        <v>600</v>
      </c>
      <c r="L193" s="85">
        <f t="shared" si="45"/>
        <v>36.512500000000003</v>
      </c>
      <c r="M193" s="85">
        <f t="shared" si="33"/>
        <v>1.4111</v>
      </c>
      <c r="N193" s="71">
        <v>60</v>
      </c>
      <c r="O193" s="100">
        <f t="shared" si="34"/>
        <v>36.512500000000003</v>
      </c>
      <c r="P193" s="85">
        <f t="shared" si="35"/>
        <v>12.7</v>
      </c>
      <c r="Q193" s="58">
        <f t="shared" si="36"/>
        <v>0</v>
      </c>
      <c r="R193" s="100">
        <f t="shared" si="37"/>
        <v>35.595999999999997</v>
      </c>
      <c r="S193" s="85">
        <f t="shared" si="38"/>
        <v>7.6</v>
      </c>
      <c r="T193" s="58">
        <f t="shared" si="39"/>
        <v>0</v>
      </c>
      <c r="U193" s="58">
        <f t="shared" si="40"/>
        <v>7.6</v>
      </c>
      <c r="V193" s="58">
        <f t="array" ref="V193">INDEX(AS$11:AS$66,MATCH(C193&amp;G193,AO$11:AO$66&amp;AP$11:AP$66,0),0)</f>
        <v>10</v>
      </c>
      <c r="X193" s="120">
        <f t="shared" si="41"/>
        <v>5.5555555555555552E-2</v>
      </c>
      <c r="Y193" s="61">
        <f t="array" ref="Y193">INDEX($AQ$11:$AR$66,MATCH($C193&amp;$G193,$AO$11:$AO$66&amp;$AP$11:$AP$66,0),COUNTIF($AQ$10:$AR$10,"&lt;"&amp;Z193)+1)</f>
        <v>2.9999999999999997E-4</v>
      </c>
      <c r="Z193" s="61">
        <f t="shared" si="42"/>
        <v>1.4375</v>
      </c>
      <c r="AA193" s="61">
        <f t="array" ref="AA193">INDEX($AT$11:$AV$66,MATCH($C193&amp;$G193,$AO$11:$AO$66&amp;$AP$11:$AP$66,0),COUNTIF($AT$10:$AV$10,"&lt;"&amp;Z193)+1)</f>
        <v>5.0000000000000001E-4</v>
      </c>
      <c r="AB193" s="111">
        <f t="shared" si="43"/>
        <v>1.4014156081756484</v>
      </c>
      <c r="AC193" s="121">
        <f t="array" ref="AC193">INDEX($AW$11:$BA$66,MATCH($C193&amp;$G193,$AO$11:$AO$66&amp;$AP$11:$AP$66,0),COUNTIF($AW$10:$BA$10,"&lt;"&amp;Z193)+1)</f>
        <v>2.9999999999999997E-4</v>
      </c>
      <c r="AD193" s="62">
        <v>1.4319999999999999</v>
      </c>
      <c r="AE193" s="61">
        <f t="array" ref="AE193">INDEX($AT$11:$AV$66,MATCH($C193&amp;$G193,$AO$11:$AO$66&amp;$AP$11:$AP$66,0),COUNTIF($AT$10:$AV$10,"&lt;"&amp;AD193)+1)</f>
        <v>5.0000000000000001E-4</v>
      </c>
      <c r="AF193" s="111">
        <f t="shared" si="44"/>
        <v>1.4079437387837654</v>
      </c>
      <c r="AG193" s="121">
        <f t="array" ref="AG193">INDEX($AW$11:$BA$66,MATCH($C193&amp;$G193,$AO$11:$AO$66&amp;$AP$11:$AP$66,0),COUNTIF($AW$10:$BA$10,"&lt;"&amp;AD193)+1)</f>
        <v>2.9999999999999997E-4</v>
      </c>
    </row>
    <row r="194" spans="2:33" ht="12.75" customHeight="1" x14ac:dyDescent="0.3">
      <c r="B194" s="81" t="str">
        <f t="shared" si="32"/>
        <v>1 7/16-18 UNEF</v>
      </c>
      <c r="C194" s="71" t="s">
        <v>592</v>
      </c>
      <c r="D194" s="71"/>
      <c r="E194" s="79" t="s">
        <v>603</v>
      </c>
      <c r="F194" s="82" t="s">
        <v>611</v>
      </c>
      <c r="G194" s="58">
        <v>18</v>
      </c>
      <c r="H194" s="79" t="s">
        <v>519</v>
      </c>
      <c r="I194" s="71" t="s">
        <v>601</v>
      </c>
      <c r="J194" s="71" t="s">
        <v>588</v>
      </c>
      <c r="K194" s="71" t="s">
        <v>600</v>
      </c>
      <c r="L194" s="85">
        <f t="shared" si="45"/>
        <v>36.512500000000003</v>
      </c>
      <c r="M194" s="85">
        <f t="shared" si="33"/>
        <v>1.4111</v>
      </c>
      <c r="N194" s="71">
        <v>60</v>
      </c>
      <c r="O194" s="100">
        <f t="shared" si="34"/>
        <v>36.512500000000003</v>
      </c>
      <c r="P194" s="85">
        <f t="shared" si="35"/>
        <v>12.7</v>
      </c>
      <c r="Q194" s="58">
        <f t="shared" si="36"/>
        <v>0</v>
      </c>
      <c r="R194" s="100">
        <f t="shared" si="37"/>
        <v>35.595999999999997</v>
      </c>
      <c r="S194" s="85">
        <f t="shared" si="38"/>
        <v>7.6</v>
      </c>
      <c r="T194" s="58">
        <f t="shared" si="39"/>
        <v>0</v>
      </c>
      <c r="U194" s="58">
        <f t="shared" si="40"/>
        <v>7.6</v>
      </c>
      <c r="V194" s="58">
        <f t="array" ref="V194">INDEX(AS$11:AS$66,MATCH(C194&amp;G194,AO$11:AO$66&amp;AP$11:AP$66,0),0)</f>
        <v>10</v>
      </c>
      <c r="X194" s="120">
        <f t="shared" si="41"/>
        <v>5.5555555555555552E-2</v>
      </c>
      <c r="Y194" s="61">
        <f t="array" ref="Y194">INDEX($AQ$11:$AR$66,MATCH($C194&amp;$G194,$AO$11:$AO$66&amp;$AP$11:$AP$66,0),COUNTIF($AQ$10:$AR$10,"&lt;"&amp;Z194)+1)</f>
        <v>2.9999999999999997E-4</v>
      </c>
      <c r="Z194" s="61">
        <f t="shared" si="42"/>
        <v>1.4375</v>
      </c>
      <c r="AA194" s="61">
        <f t="array" ref="AA194">INDEX($AT$11:$AV$66,MATCH($C194&amp;$G194,$AO$11:$AO$66&amp;$AP$11:$AP$66,0),COUNTIF($AT$10:$AV$10,"&lt;"&amp;Z194)+1)</f>
        <v>5.0000000000000001E-4</v>
      </c>
      <c r="AB194" s="111">
        <f t="shared" si="43"/>
        <v>1.4014156081756484</v>
      </c>
      <c r="AC194" s="121">
        <f t="array" ref="AC194">INDEX($AW$11:$BA$66,MATCH($C194&amp;$G194,$AO$11:$AO$66&amp;$AP$11:$AP$66,0),COUNTIF($AW$10:$BA$10,"&lt;"&amp;Z194)+1)</f>
        <v>2.9999999999999997E-4</v>
      </c>
      <c r="AD194" s="62">
        <v>1.4302999999999999</v>
      </c>
      <c r="AE194" s="61">
        <f t="array" ref="AE194">INDEX($AT$11:$AV$66,MATCH($C194&amp;$G194,$AO$11:$AO$66&amp;$AP$11:$AP$66,0),COUNTIF($AT$10:$AV$10,"&lt;"&amp;AD194)+1)</f>
        <v>5.0000000000000001E-4</v>
      </c>
      <c r="AF194" s="111">
        <f t="shared" si="44"/>
        <v>1.4062437387837654</v>
      </c>
      <c r="AG194" s="121">
        <f t="array" ref="AG194">INDEX($AW$11:$BA$66,MATCH($C194&amp;$G194,$AO$11:$AO$66&amp;$AP$11:$AP$66,0),COUNTIF($AW$10:$BA$10,"&lt;"&amp;AD194)+1)</f>
        <v>2.9999999999999997E-4</v>
      </c>
    </row>
    <row r="195" spans="2:33" ht="12.75" customHeight="1" x14ac:dyDescent="0.3">
      <c r="B195" s="81" t="str">
        <f t="shared" si="32"/>
        <v>1 7/16-20 UN</v>
      </c>
      <c r="C195" s="71" t="s">
        <v>592</v>
      </c>
      <c r="D195" s="71"/>
      <c r="E195" s="79" t="s">
        <v>604</v>
      </c>
      <c r="F195" s="82" t="s">
        <v>611</v>
      </c>
      <c r="G195" s="58">
        <v>20</v>
      </c>
      <c r="H195" s="79" t="s">
        <v>519</v>
      </c>
      <c r="I195" s="71" t="s">
        <v>599</v>
      </c>
      <c r="J195" s="71" t="s">
        <v>588</v>
      </c>
      <c r="K195" s="71" t="s">
        <v>600</v>
      </c>
      <c r="L195" s="85">
        <f t="shared" si="45"/>
        <v>36.512500000000003</v>
      </c>
      <c r="M195" s="85">
        <f t="shared" si="33"/>
        <v>1.27</v>
      </c>
      <c r="N195" s="71">
        <v>60</v>
      </c>
      <c r="O195" s="100">
        <f t="shared" si="34"/>
        <v>36.512500000000003</v>
      </c>
      <c r="P195" s="85">
        <f t="shared" si="35"/>
        <v>12.7</v>
      </c>
      <c r="Q195" s="58">
        <f t="shared" si="36"/>
        <v>0</v>
      </c>
      <c r="R195" s="100">
        <f t="shared" si="37"/>
        <v>35.687600000000003</v>
      </c>
      <c r="S195" s="85">
        <f t="shared" si="38"/>
        <v>7.6</v>
      </c>
      <c r="T195" s="58">
        <f t="shared" si="39"/>
        <v>0</v>
      </c>
      <c r="U195" s="58">
        <f t="shared" si="40"/>
        <v>7.6</v>
      </c>
      <c r="V195" s="58">
        <f t="array" ref="V195">INDEX(AS$11:AS$66,MATCH(C195&amp;G195,AO$11:AO$66&amp;AP$11:AP$66,0),0)</f>
        <v>15</v>
      </c>
      <c r="X195" s="120">
        <f t="shared" si="41"/>
        <v>0.05</v>
      </c>
      <c r="Y195" s="61">
        <f t="array" ref="Y195">INDEX($AQ$11:$AR$66,MATCH($C195&amp;$G195,$AO$11:$AO$66&amp;$AP$11:$AP$66,0),COUNTIF($AQ$10:$AR$10,"&lt;"&amp;Z195)+1)</f>
        <v>2.9999999999999997E-4</v>
      </c>
      <c r="Z195" s="61">
        <f t="shared" si="42"/>
        <v>1.4375</v>
      </c>
      <c r="AA195" s="61">
        <f t="array" ref="AA195">INDEX($AT$11:$AV$66,MATCH($C195&amp;$G195,$AO$11:$AO$66&amp;$AP$11:$AP$66,0),COUNTIF($AT$10:$AV$10,"&lt;"&amp;Z195)+1)</f>
        <v>5.0000000000000001E-4</v>
      </c>
      <c r="AB195" s="111">
        <f t="shared" si="43"/>
        <v>1.4050240473580835</v>
      </c>
      <c r="AC195" s="121">
        <f t="array" ref="AC195">INDEX($AW$11:$BA$66,MATCH($C195&amp;$G195,$AO$11:$AO$66&amp;$AP$11:$AP$66,0),COUNTIF($AW$10:$BA$10,"&lt;"&amp;Z195)+1)</f>
        <v>2.9999999999999997E-4</v>
      </c>
      <c r="AD195" s="62">
        <v>1.4329000000000001</v>
      </c>
      <c r="AE195" s="61">
        <f t="array" ref="AE195">INDEX($AT$11:$AV$66,MATCH($C195&amp;$G195,$AO$11:$AO$66&amp;$AP$11:$AP$66,0),COUNTIF($AT$10:$AV$10,"&lt;"&amp;AD195)+1)</f>
        <v>5.0000000000000001E-4</v>
      </c>
      <c r="AF195" s="111">
        <f t="shared" si="44"/>
        <v>1.4112493649053892</v>
      </c>
      <c r="AG195" s="121">
        <f t="array" ref="AG195">INDEX($AW$11:$BA$66,MATCH($C195&amp;$G195,$AO$11:$AO$66&amp;$AP$11:$AP$66,0),COUNTIF($AW$10:$BA$10,"&lt;"&amp;AD195)+1)</f>
        <v>2.9999999999999997E-4</v>
      </c>
    </row>
    <row r="196" spans="2:33" ht="12.75" customHeight="1" x14ac:dyDescent="0.3">
      <c r="B196" s="81" t="str">
        <f t="shared" si="32"/>
        <v>1 7/16-20 UN</v>
      </c>
      <c r="C196" s="71" t="s">
        <v>592</v>
      </c>
      <c r="D196" s="71"/>
      <c r="E196" s="79" t="s">
        <v>604</v>
      </c>
      <c r="F196" s="82" t="s">
        <v>611</v>
      </c>
      <c r="G196" s="58">
        <v>20</v>
      </c>
      <c r="H196" s="79" t="s">
        <v>519</v>
      </c>
      <c r="I196" s="71" t="s">
        <v>601</v>
      </c>
      <c r="J196" s="71" t="s">
        <v>588</v>
      </c>
      <c r="K196" s="71" t="s">
        <v>600</v>
      </c>
      <c r="L196" s="85">
        <f t="shared" si="45"/>
        <v>36.512500000000003</v>
      </c>
      <c r="M196" s="85">
        <f t="shared" si="33"/>
        <v>1.27</v>
      </c>
      <c r="N196" s="71">
        <v>60</v>
      </c>
      <c r="O196" s="100">
        <f t="shared" si="34"/>
        <v>36.512500000000003</v>
      </c>
      <c r="P196" s="85">
        <f t="shared" si="35"/>
        <v>12.7</v>
      </c>
      <c r="Q196" s="58">
        <f t="shared" si="36"/>
        <v>0</v>
      </c>
      <c r="R196" s="100">
        <f t="shared" si="37"/>
        <v>35.687600000000003</v>
      </c>
      <c r="S196" s="85">
        <f t="shared" si="38"/>
        <v>7.6</v>
      </c>
      <c r="T196" s="58">
        <f t="shared" si="39"/>
        <v>0</v>
      </c>
      <c r="U196" s="58">
        <f t="shared" si="40"/>
        <v>7.6</v>
      </c>
      <c r="V196" s="58">
        <f t="array" ref="V196">INDEX(AS$11:AS$66,MATCH(C196&amp;G196,AO$11:AO$66&amp;AP$11:AP$66,0),0)</f>
        <v>15</v>
      </c>
      <c r="X196" s="120">
        <f t="shared" si="41"/>
        <v>0.05</v>
      </c>
      <c r="Y196" s="61">
        <f t="array" ref="Y196">INDEX($AQ$11:$AR$66,MATCH($C196&amp;$G196,$AO$11:$AO$66&amp;$AP$11:$AP$66,0),COUNTIF($AQ$10:$AR$10,"&lt;"&amp;Z196)+1)</f>
        <v>2.9999999999999997E-4</v>
      </c>
      <c r="Z196" s="61">
        <f t="shared" si="42"/>
        <v>1.4375</v>
      </c>
      <c r="AA196" s="61">
        <f t="array" ref="AA196">INDEX($AT$11:$AV$66,MATCH($C196&amp;$G196,$AO$11:$AO$66&amp;$AP$11:$AP$66,0),COUNTIF($AT$10:$AV$10,"&lt;"&amp;Z196)+1)</f>
        <v>5.0000000000000001E-4</v>
      </c>
      <c r="AB196" s="111">
        <f t="shared" si="43"/>
        <v>1.4050240473580835</v>
      </c>
      <c r="AC196" s="121">
        <f t="array" ref="AC196">INDEX($AW$11:$BA$66,MATCH($C196&amp;$G196,$AO$11:$AO$66&amp;$AP$11:$AP$66,0),COUNTIF($AW$10:$BA$10,"&lt;"&amp;Z196)+1)</f>
        <v>2.9999999999999997E-4</v>
      </c>
      <c r="AD196" s="62">
        <v>1.4313</v>
      </c>
      <c r="AE196" s="61">
        <f t="array" ref="AE196">INDEX($AT$11:$AV$66,MATCH($C196&amp;$G196,$AO$11:$AO$66&amp;$AP$11:$AP$66,0),COUNTIF($AT$10:$AV$10,"&lt;"&amp;AD196)+1)</f>
        <v>5.0000000000000001E-4</v>
      </c>
      <c r="AF196" s="111">
        <f t="shared" si="44"/>
        <v>1.4096493649053889</v>
      </c>
      <c r="AG196" s="121">
        <f t="array" ref="AG196">INDEX($AW$11:$BA$66,MATCH($C196&amp;$G196,$AO$11:$AO$66&amp;$AP$11:$AP$66,0),COUNTIF($AW$10:$BA$10,"&lt;"&amp;AD196)+1)</f>
        <v>2.9999999999999997E-4</v>
      </c>
    </row>
    <row r="197" spans="2:33" ht="12.75" customHeight="1" x14ac:dyDescent="0.3">
      <c r="B197" s="81" t="str">
        <f t="shared" si="32"/>
        <v>1 7/16-28 UN</v>
      </c>
      <c r="C197" s="71" t="s">
        <v>592</v>
      </c>
      <c r="D197" s="71"/>
      <c r="E197" s="79" t="s">
        <v>604</v>
      </c>
      <c r="F197" s="82" t="s">
        <v>611</v>
      </c>
      <c r="G197" s="58">
        <v>28</v>
      </c>
      <c r="H197" s="79" t="s">
        <v>519</v>
      </c>
      <c r="I197" s="71" t="s">
        <v>599</v>
      </c>
      <c r="J197" s="71" t="s">
        <v>588</v>
      </c>
      <c r="K197" s="71" t="s">
        <v>600</v>
      </c>
      <c r="L197" s="85">
        <f t="shared" si="45"/>
        <v>36.512500000000003</v>
      </c>
      <c r="M197" s="85">
        <f t="shared" si="33"/>
        <v>0.90710000000000002</v>
      </c>
      <c r="N197" s="71">
        <v>60</v>
      </c>
      <c r="O197" s="100">
        <f t="shared" si="34"/>
        <v>36.512500000000003</v>
      </c>
      <c r="P197" s="85">
        <f t="shared" si="35"/>
        <v>12.7</v>
      </c>
      <c r="Q197" s="58">
        <f t="shared" si="36"/>
        <v>0</v>
      </c>
      <c r="R197" s="100">
        <f t="shared" si="37"/>
        <v>35.923299999999998</v>
      </c>
      <c r="S197" s="85">
        <f t="shared" si="38"/>
        <v>7.6</v>
      </c>
      <c r="T197" s="58">
        <f t="shared" si="39"/>
        <v>0</v>
      </c>
      <c r="U197" s="58">
        <f t="shared" si="40"/>
        <v>7.6</v>
      </c>
      <c r="V197" s="58">
        <f t="array" ref="V197">INDEX(AS$11:AS$66,MATCH(C197&amp;G197,AO$11:AO$66&amp;AP$11:AP$66,0),0)</f>
        <v>15</v>
      </c>
      <c r="X197" s="120">
        <f t="shared" si="41"/>
        <v>3.5714285714285712E-2</v>
      </c>
      <c r="Y197" s="61">
        <f t="array" ref="Y197">INDEX($AQ$11:$AR$66,MATCH($C197&amp;$G197,$AO$11:$AO$66&amp;$AP$11:$AP$66,0),COUNTIF($AQ$10:$AR$10,"&lt;"&amp;Z197)+1)</f>
        <v>2.9999999999999997E-4</v>
      </c>
      <c r="Z197" s="61">
        <f t="shared" si="42"/>
        <v>1.4375</v>
      </c>
      <c r="AA197" s="61">
        <f t="array" ref="AA197">INDEX($AT$11:$AV$66,MATCH($C197&amp;$G197,$AO$11:$AO$66&amp;$AP$11:$AP$66,0),COUNTIF($AT$10:$AV$10,"&lt;"&amp;Z197)+1)</f>
        <v>5.0000000000000001E-4</v>
      </c>
      <c r="AB197" s="111">
        <f t="shared" si="43"/>
        <v>1.4143028909700597</v>
      </c>
      <c r="AC197" s="121">
        <f t="array" ref="AC197">INDEX($AW$11:$BA$66,MATCH($C197&amp;$G197,$AO$11:$AO$66&amp;$AP$11:$AP$66,0),COUNTIF($AW$10:$BA$10,"&lt;"&amp;Z197)+1)</f>
        <v>2.9999999999999997E-4</v>
      </c>
      <c r="AD197" s="62">
        <v>1.4353</v>
      </c>
      <c r="AE197" s="61">
        <f t="array" ref="AE197">INDEX($AT$11:$AV$66,MATCH($C197&amp;$G197,$AO$11:$AO$66&amp;$AP$11:$AP$66,0),COUNTIF($AT$10:$AV$10,"&lt;"&amp;AD197)+1)</f>
        <v>5.0000000000000001E-4</v>
      </c>
      <c r="AF197" s="111">
        <f t="shared" si="44"/>
        <v>1.4198352606467064</v>
      </c>
      <c r="AG197" s="121">
        <f t="array" ref="AG197">INDEX($AW$11:$BA$66,MATCH($C197&amp;$G197,$AO$11:$AO$66&amp;$AP$11:$AP$66,0),COUNTIF($AW$10:$BA$10,"&lt;"&amp;AD197)+1)</f>
        <v>2.9999999999999997E-4</v>
      </c>
    </row>
    <row r="198" spans="2:33" ht="12.75" customHeight="1" x14ac:dyDescent="0.3">
      <c r="B198" s="81" t="str">
        <f t="shared" si="32"/>
        <v>1 7/16-28 UN</v>
      </c>
      <c r="C198" s="71" t="s">
        <v>592</v>
      </c>
      <c r="D198" s="71"/>
      <c r="E198" s="79" t="s">
        <v>604</v>
      </c>
      <c r="F198" s="82" t="s">
        <v>611</v>
      </c>
      <c r="G198" s="58">
        <v>28</v>
      </c>
      <c r="H198" s="79" t="s">
        <v>519</v>
      </c>
      <c r="I198" s="71" t="s">
        <v>601</v>
      </c>
      <c r="J198" s="71" t="s">
        <v>588</v>
      </c>
      <c r="K198" s="71" t="s">
        <v>600</v>
      </c>
      <c r="L198" s="85">
        <f t="shared" si="45"/>
        <v>36.512500000000003</v>
      </c>
      <c r="M198" s="85">
        <f t="shared" si="33"/>
        <v>0.90710000000000002</v>
      </c>
      <c r="N198" s="71">
        <v>60</v>
      </c>
      <c r="O198" s="100">
        <f t="shared" si="34"/>
        <v>36.512500000000003</v>
      </c>
      <c r="P198" s="85">
        <f t="shared" si="35"/>
        <v>12.7</v>
      </c>
      <c r="Q198" s="58">
        <f t="shared" si="36"/>
        <v>0</v>
      </c>
      <c r="R198" s="100">
        <f t="shared" si="37"/>
        <v>35.923299999999998</v>
      </c>
      <c r="S198" s="85">
        <f t="shared" si="38"/>
        <v>7.6</v>
      </c>
      <c r="T198" s="58">
        <f t="shared" si="39"/>
        <v>0</v>
      </c>
      <c r="U198" s="58">
        <f t="shared" si="40"/>
        <v>7.6</v>
      </c>
      <c r="V198" s="58">
        <f t="array" ref="V198">INDEX(AS$11:AS$66,MATCH(C198&amp;G198,AO$11:AO$66&amp;AP$11:AP$66,0),0)</f>
        <v>15</v>
      </c>
      <c r="X198" s="120">
        <f t="shared" si="41"/>
        <v>3.5714285714285712E-2</v>
      </c>
      <c r="Y198" s="61">
        <f t="array" ref="Y198">INDEX($AQ$11:$AR$66,MATCH($C198&amp;$G198,$AO$11:$AO$66&amp;$AP$11:$AP$66,0),COUNTIF($AQ$10:$AR$10,"&lt;"&amp;Z198)+1)</f>
        <v>2.9999999999999997E-4</v>
      </c>
      <c r="Z198" s="61">
        <f t="shared" si="42"/>
        <v>1.4375</v>
      </c>
      <c r="AA198" s="61">
        <f t="array" ref="AA198">INDEX($AT$11:$AV$66,MATCH($C198&amp;$G198,$AO$11:$AO$66&amp;$AP$11:$AP$66,0),COUNTIF($AT$10:$AV$10,"&lt;"&amp;Z198)+1)</f>
        <v>5.0000000000000001E-4</v>
      </c>
      <c r="AB198" s="111">
        <f t="shared" si="43"/>
        <v>1.4143028909700597</v>
      </c>
      <c r="AC198" s="121">
        <f t="array" ref="AC198">INDEX($AW$11:$BA$66,MATCH($C198&amp;$G198,$AO$11:$AO$66&amp;$AP$11:$AP$66,0),COUNTIF($AW$10:$BA$10,"&lt;"&amp;Z198)+1)</f>
        <v>2.9999999999999997E-4</v>
      </c>
      <c r="AD198" s="62">
        <v>1.4339</v>
      </c>
      <c r="AE198" s="61">
        <f t="array" ref="AE198">INDEX($AT$11:$AV$66,MATCH($C198&amp;$G198,$AO$11:$AO$66&amp;$AP$11:$AP$66,0),COUNTIF($AT$10:$AV$10,"&lt;"&amp;AD198)+1)</f>
        <v>5.0000000000000001E-4</v>
      </c>
      <c r="AF198" s="111">
        <f t="shared" si="44"/>
        <v>1.4184352606467063</v>
      </c>
      <c r="AG198" s="121">
        <f t="array" ref="AG198">INDEX($AW$11:$BA$66,MATCH($C198&amp;$G198,$AO$11:$AO$66&amp;$AP$11:$AP$66,0),COUNTIF($AW$10:$BA$10,"&lt;"&amp;AD198)+1)</f>
        <v>2.9999999999999997E-4</v>
      </c>
    </row>
    <row r="199" spans="2:33" ht="12.75" customHeight="1" x14ac:dyDescent="0.3">
      <c r="B199" s="81" t="str">
        <f t="shared" si="32"/>
        <v>1 1/2-8 UN</v>
      </c>
      <c r="C199" s="71" t="s">
        <v>592</v>
      </c>
      <c r="D199" s="71"/>
      <c r="E199" s="79" t="s">
        <v>604</v>
      </c>
      <c r="F199" s="82" t="s">
        <v>612</v>
      </c>
      <c r="G199" s="58">
        <v>8</v>
      </c>
      <c r="H199" s="79" t="s">
        <v>519</v>
      </c>
      <c r="I199" s="71" t="s">
        <v>599</v>
      </c>
      <c r="J199" s="71" t="s">
        <v>588</v>
      </c>
      <c r="K199" s="71" t="s">
        <v>600</v>
      </c>
      <c r="L199" s="85">
        <f t="shared" si="45"/>
        <v>38.1</v>
      </c>
      <c r="M199" s="85">
        <f t="shared" si="33"/>
        <v>3.1749999999999998</v>
      </c>
      <c r="N199" s="71">
        <v>60</v>
      </c>
      <c r="O199" s="100">
        <f t="shared" si="34"/>
        <v>38.1</v>
      </c>
      <c r="P199" s="85">
        <f t="shared" si="35"/>
        <v>17.8</v>
      </c>
      <c r="Q199" s="58">
        <f t="shared" si="36"/>
        <v>0</v>
      </c>
      <c r="R199" s="100">
        <f t="shared" si="37"/>
        <v>36.037799999999997</v>
      </c>
      <c r="S199" s="85">
        <f t="shared" si="38"/>
        <v>10.199999999999999</v>
      </c>
      <c r="T199" s="58">
        <f t="shared" si="39"/>
        <v>0</v>
      </c>
      <c r="U199" s="58">
        <f t="shared" si="40"/>
        <v>10.199999999999999</v>
      </c>
      <c r="V199" s="58">
        <f t="array" ref="V199">INDEX(AS$11:AS$66,MATCH(C199&amp;G199,AO$11:AO$66&amp;AP$11:AP$66,0),0)</f>
        <v>5</v>
      </c>
      <c r="X199" s="120">
        <f t="shared" si="41"/>
        <v>0.125</v>
      </c>
      <c r="Y199" s="61">
        <f t="array" ref="Y199">INDEX($AQ$11:$AR$66,MATCH($C199&amp;$G199,$AO$11:$AO$66&amp;$AP$11:$AP$66,0),COUNTIF($AQ$10:$AR$10,"&lt;"&amp;Z199)+1)</f>
        <v>4.0000000000000002E-4</v>
      </c>
      <c r="Z199" s="61">
        <f t="shared" si="42"/>
        <v>1.5</v>
      </c>
      <c r="AA199" s="61">
        <f t="array" ref="AA199">INDEX($AT$11:$AV$66,MATCH($C199&amp;$G199,$AO$11:$AO$66&amp;$AP$11:$AP$66,0),COUNTIF($AT$10:$AV$10,"&lt;"&amp;Z199)+1)</f>
        <v>6.9999999999999999E-4</v>
      </c>
      <c r="AB199" s="111">
        <f t="shared" si="43"/>
        <v>1.4188101183952089</v>
      </c>
      <c r="AC199" s="121">
        <f t="array" ref="AC199">INDEX($AW$11:$BA$66,MATCH($C199&amp;$G199,$AO$11:$AO$66&amp;$AP$11:$AP$66,0),COUNTIF($AW$10:$BA$10,"&lt;"&amp;Z199)+1)</f>
        <v>4.0000000000000002E-4</v>
      </c>
      <c r="AD199" s="62">
        <v>1.4823999999999999</v>
      </c>
      <c r="AE199" s="61">
        <f t="array" ref="AE199">INDEX($AT$11:$AV$66,MATCH($C199&amp;$G199,$AO$11:$AO$66&amp;$AP$11:$AP$66,0),COUNTIF($AT$10:$AV$10,"&lt;"&amp;AD199)+1)</f>
        <v>6.9999999999999999E-4</v>
      </c>
      <c r="AF199" s="111">
        <f t="shared" si="44"/>
        <v>1.4282734122634726</v>
      </c>
      <c r="AG199" s="121">
        <f t="array" ref="AG199">INDEX($AW$11:$BA$66,MATCH($C199&amp;$G199,$AO$11:$AO$66&amp;$AP$11:$AP$66,0),COUNTIF($AW$10:$BA$10,"&lt;"&amp;AD199)+1)</f>
        <v>4.0000000000000002E-4</v>
      </c>
    </row>
    <row r="200" spans="2:33" ht="12.75" customHeight="1" x14ac:dyDescent="0.3">
      <c r="B200" s="81" t="str">
        <f t="shared" si="32"/>
        <v>1 1/2-8 UN</v>
      </c>
      <c r="C200" s="71" t="s">
        <v>592</v>
      </c>
      <c r="D200" s="71"/>
      <c r="E200" s="79" t="s">
        <v>604</v>
      </c>
      <c r="F200" s="82" t="s">
        <v>612</v>
      </c>
      <c r="G200" s="58">
        <v>8</v>
      </c>
      <c r="H200" s="79" t="s">
        <v>519</v>
      </c>
      <c r="I200" s="71" t="s">
        <v>601</v>
      </c>
      <c r="J200" s="71" t="s">
        <v>588</v>
      </c>
      <c r="K200" s="71" t="s">
        <v>600</v>
      </c>
      <c r="L200" s="85">
        <f t="shared" si="45"/>
        <v>38.1</v>
      </c>
      <c r="M200" s="85">
        <f t="shared" si="33"/>
        <v>3.1749999999999998</v>
      </c>
      <c r="N200" s="71">
        <v>60</v>
      </c>
      <c r="O200" s="100">
        <f t="shared" si="34"/>
        <v>38.1</v>
      </c>
      <c r="P200" s="85">
        <f t="shared" si="35"/>
        <v>17.8</v>
      </c>
      <c r="Q200" s="58">
        <f t="shared" si="36"/>
        <v>0</v>
      </c>
      <c r="R200" s="100">
        <f t="shared" si="37"/>
        <v>36.037799999999997</v>
      </c>
      <c r="S200" s="85">
        <f t="shared" si="38"/>
        <v>10.199999999999999</v>
      </c>
      <c r="T200" s="58">
        <f t="shared" si="39"/>
        <v>0</v>
      </c>
      <c r="U200" s="58">
        <f t="shared" si="40"/>
        <v>10.199999999999999</v>
      </c>
      <c r="V200" s="58">
        <f t="array" ref="V200">INDEX(AS$11:AS$66,MATCH(C200&amp;G200,AO$11:AO$66&amp;AP$11:AP$66,0),0)</f>
        <v>5</v>
      </c>
      <c r="X200" s="120">
        <f t="shared" si="41"/>
        <v>0.125</v>
      </c>
      <c r="Y200" s="61">
        <f t="array" ref="Y200">INDEX($AQ$11:$AR$66,MATCH($C200&amp;$G200,$AO$11:$AO$66&amp;$AP$11:$AP$66,0),COUNTIF($AQ$10:$AR$10,"&lt;"&amp;Z200)+1)</f>
        <v>4.0000000000000002E-4</v>
      </c>
      <c r="Z200" s="61">
        <f t="shared" si="42"/>
        <v>1.5</v>
      </c>
      <c r="AA200" s="61">
        <f t="array" ref="AA200">INDEX($AT$11:$AV$66,MATCH($C200&amp;$G200,$AO$11:$AO$66&amp;$AP$11:$AP$66,0),COUNTIF($AT$10:$AV$10,"&lt;"&amp;Z200)+1)</f>
        <v>6.9999999999999999E-4</v>
      </c>
      <c r="AB200" s="111">
        <f t="shared" si="43"/>
        <v>1.4188101183952089</v>
      </c>
      <c r="AC200" s="121">
        <f t="array" ref="AC200">INDEX($AW$11:$BA$66,MATCH($C200&amp;$G200,$AO$11:$AO$66&amp;$AP$11:$AP$66,0),COUNTIF($AW$10:$BA$10,"&lt;"&amp;Z200)+1)</f>
        <v>4.0000000000000002E-4</v>
      </c>
      <c r="AD200" s="62">
        <v>1.48</v>
      </c>
      <c r="AE200" s="61">
        <f t="array" ref="AE200">INDEX($AT$11:$AV$66,MATCH($C200&amp;$G200,$AO$11:$AO$66&amp;$AP$11:$AP$66,0),COUNTIF($AT$10:$AV$10,"&lt;"&amp;AD200)+1)</f>
        <v>6.9999999999999999E-4</v>
      </c>
      <c r="AF200" s="111">
        <f t="shared" si="44"/>
        <v>1.4258734122634726</v>
      </c>
      <c r="AG200" s="121">
        <f t="array" ref="AG200">INDEX($AW$11:$BA$66,MATCH($C200&amp;$G200,$AO$11:$AO$66&amp;$AP$11:$AP$66,0),COUNTIF($AW$10:$BA$10,"&lt;"&amp;AD200)+1)</f>
        <v>4.0000000000000002E-4</v>
      </c>
    </row>
    <row r="201" spans="2:33" ht="12.75" customHeight="1" x14ac:dyDescent="0.3">
      <c r="B201" s="81" t="str">
        <f t="shared" si="32"/>
        <v>1 1/2-16 UN</v>
      </c>
      <c r="C201" s="71" t="s">
        <v>592</v>
      </c>
      <c r="D201" s="71"/>
      <c r="E201" s="79" t="s">
        <v>604</v>
      </c>
      <c r="F201" s="82" t="s">
        <v>612</v>
      </c>
      <c r="G201" s="58">
        <v>16</v>
      </c>
      <c r="H201" s="79" t="s">
        <v>519</v>
      </c>
      <c r="I201" s="71" t="s">
        <v>599</v>
      </c>
      <c r="J201" s="71" t="s">
        <v>588</v>
      </c>
      <c r="K201" s="71" t="s">
        <v>600</v>
      </c>
      <c r="L201" s="85">
        <f t="shared" si="45"/>
        <v>38.1</v>
      </c>
      <c r="M201" s="85">
        <f t="shared" si="33"/>
        <v>1.5874999999999999</v>
      </c>
      <c r="N201" s="71">
        <v>60</v>
      </c>
      <c r="O201" s="100">
        <f t="shared" si="34"/>
        <v>38.1</v>
      </c>
      <c r="P201" s="85">
        <f t="shared" si="35"/>
        <v>15.2</v>
      </c>
      <c r="Q201" s="58">
        <f t="shared" si="36"/>
        <v>0</v>
      </c>
      <c r="R201" s="100">
        <f t="shared" si="37"/>
        <v>37.068899999999999</v>
      </c>
      <c r="S201" s="85">
        <f t="shared" si="38"/>
        <v>7.6</v>
      </c>
      <c r="T201" s="58">
        <f t="shared" si="39"/>
        <v>0</v>
      </c>
      <c r="U201" s="58">
        <f t="shared" si="40"/>
        <v>7.6</v>
      </c>
      <c r="V201" s="58">
        <f t="array" ref="V201">INDEX(AS$11:AS$66,MATCH(C201&amp;G201,AO$11:AO$66&amp;AP$11:AP$66,0),0)</f>
        <v>10</v>
      </c>
      <c r="X201" s="120">
        <f t="shared" si="41"/>
        <v>6.25E-2</v>
      </c>
      <c r="Y201" s="61">
        <f t="array" ref="Y201">INDEX($AQ$11:$AR$66,MATCH($C201&amp;$G201,$AO$11:$AO$66&amp;$AP$11:$AP$66,0),COUNTIF($AQ$10:$AR$10,"&lt;"&amp;Z201)+1)</f>
        <v>2.9999999999999997E-4</v>
      </c>
      <c r="Z201" s="61">
        <f t="shared" si="42"/>
        <v>1.5</v>
      </c>
      <c r="AA201" s="61">
        <f t="array" ref="AA201">INDEX($AT$11:$AV$66,MATCH($C201&amp;$G201,$AO$11:$AO$66&amp;$AP$11:$AP$66,0),COUNTIF($AT$10:$AV$10,"&lt;"&amp;Z201)+1)</f>
        <v>5.9999999999999995E-4</v>
      </c>
      <c r="AB201" s="111">
        <f t="shared" si="43"/>
        <v>1.4594050591976044</v>
      </c>
      <c r="AC201" s="121">
        <f t="array" ref="AC201">INDEX($AW$11:$BA$66,MATCH($C201&amp;$G201,$AO$11:$AO$66&amp;$AP$11:$AP$66,0),COUNTIF($AW$10:$BA$10,"&lt;"&amp;Z201)+1)</f>
        <v>2.9999999999999997E-4</v>
      </c>
      <c r="AD201" s="62">
        <v>1.4933000000000001</v>
      </c>
      <c r="AE201" s="61">
        <f t="array" ref="AE201">INDEX($AT$11:$AV$66,MATCH($C201&amp;$G201,$AO$11:$AO$66&amp;$AP$11:$AP$66,0),COUNTIF($AT$10:$AV$10,"&lt;"&amp;AD201)+1)</f>
        <v>5.9999999999999995E-4</v>
      </c>
      <c r="AF201" s="111">
        <f t="shared" si="44"/>
        <v>1.4662367061317363</v>
      </c>
      <c r="AG201" s="121">
        <f t="array" ref="AG201">INDEX($AW$11:$BA$66,MATCH($C201&amp;$G201,$AO$11:$AO$66&amp;$AP$11:$AP$66,0),COUNTIF($AW$10:$BA$10,"&lt;"&amp;AD201)+1)</f>
        <v>2.9999999999999997E-4</v>
      </c>
    </row>
    <row r="202" spans="2:33" ht="12.75" customHeight="1" x14ac:dyDescent="0.3">
      <c r="B202" s="81" t="str">
        <f t="shared" si="32"/>
        <v>1 1/2-16 UN</v>
      </c>
      <c r="C202" s="71" t="s">
        <v>592</v>
      </c>
      <c r="D202" s="71"/>
      <c r="E202" s="79" t="s">
        <v>604</v>
      </c>
      <c r="F202" s="82" t="s">
        <v>612</v>
      </c>
      <c r="G202" s="58">
        <v>16</v>
      </c>
      <c r="H202" s="79" t="s">
        <v>519</v>
      </c>
      <c r="I202" s="71" t="s">
        <v>601</v>
      </c>
      <c r="J202" s="71" t="s">
        <v>588</v>
      </c>
      <c r="K202" s="71" t="s">
        <v>600</v>
      </c>
      <c r="L202" s="85">
        <f t="shared" si="45"/>
        <v>38.1</v>
      </c>
      <c r="M202" s="85">
        <f t="shared" si="33"/>
        <v>1.5874999999999999</v>
      </c>
      <c r="N202" s="71">
        <v>60</v>
      </c>
      <c r="O202" s="100">
        <f t="shared" si="34"/>
        <v>38.1</v>
      </c>
      <c r="P202" s="85">
        <f t="shared" si="35"/>
        <v>15.2</v>
      </c>
      <c r="Q202" s="58">
        <f t="shared" si="36"/>
        <v>0</v>
      </c>
      <c r="R202" s="100">
        <f t="shared" si="37"/>
        <v>37.068899999999999</v>
      </c>
      <c r="S202" s="85">
        <f t="shared" si="38"/>
        <v>7.6</v>
      </c>
      <c r="T202" s="58">
        <f t="shared" si="39"/>
        <v>0</v>
      </c>
      <c r="U202" s="58">
        <f t="shared" si="40"/>
        <v>7.6</v>
      </c>
      <c r="V202" s="58">
        <f t="array" ref="V202">INDEX(AS$11:AS$66,MATCH(C202&amp;G202,AO$11:AO$66&amp;AP$11:AP$66,0),0)</f>
        <v>10</v>
      </c>
      <c r="X202" s="120">
        <f t="shared" si="41"/>
        <v>6.25E-2</v>
      </c>
      <c r="Y202" s="61">
        <f t="array" ref="Y202">INDEX($AQ$11:$AR$66,MATCH($C202&amp;$G202,$AO$11:$AO$66&amp;$AP$11:$AP$66,0),COUNTIF($AQ$10:$AR$10,"&lt;"&amp;Z202)+1)</f>
        <v>2.9999999999999997E-4</v>
      </c>
      <c r="Z202" s="61">
        <f t="shared" si="42"/>
        <v>1.5</v>
      </c>
      <c r="AA202" s="61">
        <f t="array" ref="AA202">INDEX($AT$11:$AV$66,MATCH($C202&amp;$G202,$AO$11:$AO$66&amp;$AP$11:$AP$66,0),COUNTIF($AT$10:$AV$10,"&lt;"&amp;Z202)+1)</f>
        <v>5.9999999999999995E-4</v>
      </c>
      <c r="AB202" s="111">
        <f t="shared" si="43"/>
        <v>1.4594050591976044</v>
      </c>
      <c r="AC202" s="121">
        <f t="array" ref="AC202">INDEX($AW$11:$BA$66,MATCH($C202&amp;$G202,$AO$11:$AO$66&amp;$AP$11:$AP$66,0),COUNTIF($AW$10:$BA$10,"&lt;"&amp;Z202)+1)</f>
        <v>2.9999999999999997E-4</v>
      </c>
      <c r="AD202" s="62">
        <v>1.4916</v>
      </c>
      <c r="AE202" s="61">
        <f t="array" ref="AE202">INDEX($AT$11:$AV$66,MATCH($C202&amp;$G202,$AO$11:$AO$66&amp;$AP$11:$AP$66,0),COUNTIF($AT$10:$AV$10,"&lt;"&amp;AD202)+1)</f>
        <v>5.9999999999999995E-4</v>
      </c>
      <c r="AF202" s="111">
        <f t="shared" si="44"/>
        <v>1.4645367061317363</v>
      </c>
      <c r="AG202" s="121">
        <f t="array" ref="AG202">INDEX($AW$11:$BA$66,MATCH($C202&amp;$G202,$AO$11:$AO$66&amp;$AP$11:$AP$66,0),COUNTIF($AW$10:$BA$10,"&lt;"&amp;AD202)+1)</f>
        <v>2.9999999999999997E-4</v>
      </c>
    </row>
    <row r="203" spans="2:33" ht="12.75" customHeight="1" x14ac:dyDescent="0.3">
      <c r="B203" s="81" t="str">
        <f t="shared" ref="B203:B266" si="47">CONCATENATE(F203,"-",G203," ",E203)</f>
        <v>1 1/2-18 UNEF</v>
      </c>
      <c r="C203" s="71" t="s">
        <v>592</v>
      </c>
      <c r="D203" s="71"/>
      <c r="E203" s="79" t="s">
        <v>603</v>
      </c>
      <c r="F203" s="82" t="s">
        <v>612</v>
      </c>
      <c r="G203" s="58">
        <v>18</v>
      </c>
      <c r="H203" s="79" t="s">
        <v>519</v>
      </c>
      <c r="I203" s="71" t="s">
        <v>599</v>
      </c>
      <c r="J203" s="71" t="s">
        <v>588</v>
      </c>
      <c r="K203" s="71" t="s">
        <v>600</v>
      </c>
      <c r="L203" s="85">
        <f t="shared" si="45"/>
        <v>38.1</v>
      </c>
      <c r="M203" s="85">
        <f t="shared" ref="M203:M266" si="48">ROUND(X203*25.4,4)</f>
        <v>1.4111</v>
      </c>
      <c r="N203" s="71">
        <v>60</v>
      </c>
      <c r="O203" s="100">
        <f t="shared" ref="O203:O266" si="49">ROUND(IF(H203="GO",Z203,AD203)*25.4,4)</f>
        <v>38.1</v>
      </c>
      <c r="P203" s="85">
        <f t="shared" ref="P203:P266" si="50">IF(H203="GO",IF(AA203="-",AA203,ROUND(AA203*25.4*1000,1)),0)</f>
        <v>12.7</v>
      </c>
      <c r="Q203" s="58">
        <f t="shared" ref="Q203:Q266" si="51">IF(H203="NOT GO",IF(AE203="-",AE203,ROUND(AE203*25.4*1000,1)),0)</f>
        <v>0</v>
      </c>
      <c r="R203" s="100">
        <f t="shared" ref="R203:R266" si="52">ROUND(IF(H203="GO",AB203,AF203)*25.4,4)</f>
        <v>37.183500000000002</v>
      </c>
      <c r="S203" s="85">
        <f t="shared" ref="S203:S266" si="53">IF(H203="GO",IF(AC203="-",AC203,ROUND(AC203*25.4*1000,1)),0)</f>
        <v>7.6</v>
      </c>
      <c r="T203" s="58">
        <f t="shared" ref="T203:T266" si="54">IF(H203="NOT GO",IF(AG203="-",AG203,ROUND(AG203*25.4*1000,1)),0)</f>
        <v>0</v>
      </c>
      <c r="U203" s="58">
        <f t="shared" ref="U203:U266" si="55">IF(Y203="-",Y203,ROUND(Y203*25.4*1000,1))</f>
        <v>7.6</v>
      </c>
      <c r="V203" s="58">
        <f t="array" ref="V203">INDEX(AS$11:AS$66,MATCH(C203&amp;G203,AO$11:AO$66&amp;AP$11:AP$66,0),0)</f>
        <v>10</v>
      </c>
      <c r="X203" s="120">
        <f t="shared" ref="X203:X266" si="56">INDEX(AM$11:AM$38,MATCH(G203,AL$11:AL$38,0),0)</f>
        <v>5.5555555555555552E-2</v>
      </c>
      <c r="Y203" s="61">
        <f t="array" ref="Y203">INDEX($AQ$11:$AR$66,MATCH($C203&amp;$G203,$AO$11:$AO$66&amp;$AP$11:$AP$66,0),COUNTIF($AQ$10:$AR$10,"&lt;"&amp;Z203)+1)</f>
        <v>2.9999999999999997E-4</v>
      </c>
      <c r="Z203" s="61">
        <f t="shared" ref="Z203:Z266" si="57">INDEX(AJ$11:AJ$92,MATCH(F203,AI$11:AI$92,0))</f>
        <v>1.5</v>
      </c>
      <c r="AA203" s="61">
        <f t="array" ref="AA203">INDEX($AT$11:$AV$66,MATCH($C203&amp;$G203,$AO$11:$AO$66&amp;$AP$11:$AP$66,0),COUNTIF($AT$10:$AV$10,"&lt;"&amp;Z203)+1)</f>
        <v>5.0000000000000001E-4</v>
      </c>
      <c r="AB203" s="111">
        <f t="shared" ref="AB203:AB266" si="58">Z203-(3/8)*2*(TAN(RADIANS(60))/2)/G203</f>
        <v>1.4639156081756484</v>
      </c>
      <c r="AC203" s="121">
        <f t="array" ref="AC203">INDEX($AW$11:$BA$66,MATCH($C203&amp;$G203,$AO$11:$AO$66&amp;$AP$11:$AP$66,0),COUNTIF($AW$10:$BA$10,"&lt;"&amp;Z203)+1)</f>
        <v>2.9999999999999997E-4</v>
      </c>
      <c r="AD203" s="62">
        <v>1.4944999999999999</v>
      </c>
      <c r="AE203" s="61">
        <f t="array" ref="AE203">INDEX($AT$11:$AV$66,MATCH($C203&amp;$G203,$AO$11:$AO$66&amp;$AP$11:$AP$66,0),COUNTIF($AT$10:$AV$10,"&lt;"&amp;AD203)+1)</f>
        <v>5.0000000000000001E-4</v>
      </c>
      <c r="AF203" s="111">
        <f t="shared" ref="AF203:AF266" si="59">AD203-(TAN(RADIANS(60))/2)/G203/4*2</f>
        <v>1.4704437387837654</v>
      </c>
      <c r="AG203" s="121">
        <f t="array" ref="AG203">INDEX($AW$11:$BA$66,MATCH($C203&amp;$G203,$AO$11:$AO$66&amp;$AP$11:$AP$66,0),COUNTIF($AW$10:$BA$10,"&lt;"&amp;AD203)+1)</f>
        <v>2.9999999999999997E-4</v>
      </c>
    </row>
    <row r="204" spans="2:33" ht="12.75" customHeight="1" x14ac:dyDescent="0.3">
      <c r="B204" s="81" t="str">
        <f t="shared" si="47"/>
        <v>1 1/2-18 UNEF</v>
      </c>
      <c r="C204" s="71" t="s">
        <v>592</v>
      </c>
      <c r="D204" s="71"/>
      <c r="E204" s="79" t="s">
        <v>603</v>
      </c>
      <c r="F204" s="82" t="s">
        <v>612</v>
      </c>
      <c r="G204" s="58">
        <v>18</v>
      </c>
      <c r="H204" s="79" t="s">
        <v>519</v>
      </c>
      <c r="I204" s="71" t="s">
        <v>601</v>
      </c>
      <c r="J204" s="71" t="s">
        <v>588</v>
      </c>
      <c r="K204" s="71" t="s">
        <v>600</v>
      </c>
      <c r="L204" s="85">
        <f t="shared" si="45"/>
        <v>38.1</v>
      </c>
      <c r="M204" s="85">
        <f t="shared" si="48"/>
        <v>1.4111</v>
      </c>
      <c r="N204" s="71">
        <v>60</v>
      </c>
      <c r="O204" s="100">
        <f t="shared" si="49"/>
        <v>38.1</v>
      </c>
      <c r="P204" s="85">
        <f t="shared" si="50"/>
        <v>12.7</v>
      </c>
      <c r="Q204" s="58">
        <f t="shared" si="51"/>
        <v>0</v>
      </c>
      <c r="R204" s="100">
        <f t="shared" si="52"/>
        <v>37.183500000000002</v>
      </c>
      <c r="S204" s="85">
        <f t="shared" si="53"/>
        <v>7.6</v>
      </c>
      <c r="T204" s="58">
        <f t="shared" si="54"/>
        <v>0</v>
      </c>
      <c r="U204" s="58">
        <f t="shared" si="55"/>
        <v>7.6</v>
      </c>
      <c r="V204" s="58">
        <f t="array" ref="V204">INDEX(AS$11:AS$66,MATCH(C204&amp;G204,AO$11:AO$66&amp;AP$11:AP$66,0),0)</f>
        <v>10</v>
      </c>
      <c r="X204" s="120">
        <f t="shared" si="56"/>
        <v>5.5555555555555552E-2</v>
      </c>
      <c r="Y204" s="61">
        <f t="array" ref="Y204">INDEX($AQ$11:$AR$66,MATCH($C204&amp;$G204,$AO$11:$AO$66&amp;$AP$11:$AP$66,0),COUNTIF($AQ$10:$AR$10,"&lt;"&amp;Z204)+1)</f>
        <v>2.9999999999999997E-4</v>
      </c>
      <c r="Z204" s="61">
        <f t="shared" si="57"/>
        <v>1.5</v>
      </c>
      <c r="AA204" s="61">
        <f t="array" ref="AA204">INDEX($AT$11:$AV$66,MATCH($C204&amp;$G204,$AO$11:$AO$66&amp;$AP$11:$AP$66,0),COUNTIF($AT$10:$AV$10,"&lt;"&amp;Z204)+1)</f>
        <v>5.0000000000000001E-4</v>
      </c>
      <c r="AB204" s="111">
        <f t="shared" si="58"/>
        <v>1.4639156081756484</v>
      </c>
      <c r="AC204" s="121">
        <f t="array" ref="AC204">INDEX($AW$11:$BA$66,MATCH($C204&amp;$G204,$AO$11:$AO$66&amp;$AP$11:$AP$66,0),COUNTIF($AW$10:$BA$10,"&lt;"&amp;Z204)+1)</f>
        <v>2.9999999999999997E-4</v>
      </c>
      <c r="AD204" s="62">
        <v>1.4927999999999999</v>
      </c>
      <c r="AE204" s="61">
        <f t="array" ref="AE204">INDEX($AT$11:$AV$66,MATCH($C204&amp;$G204,$AO$11:$AO$66&amp;$AP$11:$AP$66,0),COUNTIF($AT$10:$AV$10,"&lt;"&amp;AD204)+1)</f>
        <v>5.0000000000000001E-4</v>
      </c>
      <c r="AF204" s="111">
        <f t="shared" si="59"/>
        <v>1.4687437387837654</v>
      </c>
      <c r="AG204" s="121">
        <f t="array" ref="AG204">INDEX($AW$11:$BA$66,MATCH($C204&amp;$G204,$AO$11:$AO$66&amp;$AP$11:$AP$66,0),COUNTIF($AW$10:$BA$10,"&lt;"&amp;AD204)+1)</f>
        <v>2.9999999999999997E-4</v>
      </c>
    </row>
    <row r="205" spans="2:33" ht="12.75" customHeight="1" x14ac:dyDescent="0.3">
      <c r="B205" s="81" t="str">
        <f t="shared" si="47"/>
        <v>1 1/2-20 UN</v>
      </c>
      <c r="C205" s="71" t="s">
        <v>592</v>
      </c>
      <c r="D205" s="71"/>
      <c r="E205" s="79" t="s">
        <v>604</v>
      </c>
      <c r="F205" s="82" t="s">
        <v>612</v>
      </c>
      <c r="G205" s="58">
        <v>20</v>
      </c>
      <c r="H205" s="79" t="s">
        <v>519</v>
      </c>
      <c r="I205" s="71" t="s">
        <v>599</v>
      </c>
      <c r="J205" s="71" t="s">
        <v>588</v>
      </c>
      <c r="K205" s="71" t="s">
        <v>600</v>
      </c>
      <c r="L205" s="85">
        <f t="shared" si="45"/>
        <v>38.1</v>
      </c>
      <c r="M205" s="85">
        <f t="shared" si="48"/>
        <v>1.27</v>
      </c>
      <c r="N205" s="71">
        <v>60</v>
      </c>
      <c r="O205" s="100">
        <f t="shared" si="49"/>
        <v>38.1</v>
      </c>
      <c r="P205" s="85">
        <f t="shared" si="50"/>
        <v>12.7</v>
      </c>
      <c r="Q205" s="58">
        <f t="shared" si="51"/>
        <v>0</v>
      </c>
      <c r="R205" s="100">
        <f t="shared" si="52"/>
        <v>37.275100000000002</v>
      </c>
      <c r="S205" s="85">
        <f t="shared" si="53"/>
        <v>7.6</v>
      </c>
      <c r="T205" s="58">
        <f t="shared" si="54"/>
        <v>0</v>
      </c>
      <c r="U205" s="58">
        <f t="shared" si="55"/>
        <v>7.6</v>
      </c>
      <c r="V205" s="58">
        <f t="array" ref="V205">INDEX(AS$11:AS$66,MATCH(C205&amp;G205,AO$11:AO$66&amp;AP$11:AP$66,0),0)</f>
        <v>15</v>
      </c>
      <c r="X205" s="120">
        <f t="shared" si="56"/>
        <v>0.05</v>
      </c>
      <c r="Y205" s="61">
        <f t="array" ref="Y205">INDEX($AQ$11:$AR$66,MATCH($C205&amp;$G205,$AO$11:$AO$66&amp;$AP$11:$AP$66,0),COUNTIF($AQ$10:$AR$10,"&lt;"&amp;Z205)+1)</f>
        <v>2.9999999999999997E-4</v>
      </c>
      <c r="Z205" s="61">
        <f t="shared" si="57"/>
        <v>1.5</v>
      </c>
      <c r="AA205" s="61">
        <f t="array" ref="AA205">INDEX($AT$11:$AV$66,MATCH($C205&amp;$G205,$AO$11:$AO$66&amp;$AP$11:$AP$66,0),COUNTIF($AT$10:$AV$10,"&lt;"&amp;Z205)+1)</f>
        <v>5.0000000000000001E-4</v>
      </c>
      <c r="AB205" s="111">
        <f t="shared" si="58"/>
        <v>1.4675240473580835</v>
      </c>
      <c r="AC205" s="121">
        <f t="array" ref="AC205">INDEX($AW$11:$BA$66,MATCH($C205&amp;$G205,$AO$11:$AO$66&amp;$AP$11:$AP$66,0),COUNTIF($AW$10:$BA$10,"&lt;"&amp;Z205)+1)</f>
        <v>2.9999999999999997E-4</v>
      </c>
      <c r="AD205" s="62">
        <v>1.4954000000000001</v>
      </c>
      <c r="AE205" s="61">
        <f t="array" ref="AE205">INDEX($AT$11:$AV$66,MATCH($C205&amp;$G205,$AO$11:$AO$66&amp;$AP$11:$AP$66,0),COUNTIF($AT$10:$AV$10,"&lt;"&amp;AD205)+1)</f>
        <v>5.0000000000000001E-4</v>
      </c>
      <c r="AF205" s="111">
        <f t="shared" si="59"/>
        <v>1.4737493649053892</v>
      </c>
      <c r="AG205" s="121">
        <f t="array" ref="AG205">INDEX($AW$11:$BA$66,MATCH($C205&amp;$G205,$AO$11:$AO$66&amp;$AP$11:$AP$66,0),COUNTIF($AW$10:$BA$10,"&lt;"&amp;AD205)+1)</f>
        <v>2.9999999999999997E-4</v>
      </c>
    </row>
    <row r="206" spans="2:33" ht="12.75" customHeight="1" x14ac:dyDescent="0.3">
      <c r="B206" s="81" t="str">
        <f t="shared" si="47"/>
        <v>1 1/2-20 UN</v>
      </c>
      <c r="C206" s="71" t="s">
        <v>592</v>
      </c>
      <c r="D206" s="71"/>
      <c r="E206" s="79" t="s">
        <v>604</v>
      </c>
      <c r="F206" s="82" t="s">
        <v>612</v>
      </c>
      <c r="G206" s="58">
        <v>20</v>
      </c>
      <c r="H206" s="79" t="s">
        <v>519</v>
      </c>
      <c r="I206" s="71" t="s">
        <v>601</v>
      </c>
      <c r="J206" s="71" t="s">
        <v>588</v>
      </c>
      <c r="K206" s="71" t="s">
        <v>600</v>
      </c>
      <c r="L206" s="85">
        <f t="shared" si="45"/>
        <v>38.1</v>
      </c>
      <c r="M206" s="85">
        <f t="shared" si="48"/>
        <v>1.27</v>
      </c>
      <c r="N206" s="71">
        <v>60</v>
      </c>
      <c r="O206" s="100">
        <f t="shared" si="49"/>
        <v>38.1</v>
      </c>
      <c r="P206" s="85">
        <f t="shared" si="50"/>
        <v>12.7</v>
      </c>
      <c r="Q206" s="58">
        <f t="shared" si="51"/>
        <v>0</v>
      </c>
      <c r="R206" s="100">
        <f t="shared" si="52"/>
        <v>37.275100000000002</v>
      </c>
      <c r="S206" s="85">
        <f t="shared" si="53"/>
        <v>7.6</v>
      </c>
      <c r="T206" s="58">
        <f t="shared" si="54"/>
        <v>0</v>
      </c>
      <c r="U206" s="58">
        <f t="shared" si="55"/>
        <v>7.6</v>
      </c>
      <c r="V206" s="58">
        <f t="array" ref="V206">INDEX(AS$11:AS$66,MATCH(C206&amp;G206,AO$11:AO$66&amp;AP$11:AP$66,0),0)</f>
        <v>15</v>
      </c>
      <c r="X206" s="120">
        <f t="shared" si="56"/>
        <v>0.05</v>
      </c>
      <c r="Y206" s="61">
        <f t="array" ref="Y206">INDEX($AQ$11:$AR$66,MATCH($C206&amp;$G206,$AO$11:$AO$66&amp;$AP$11:$AP$66,0),COUNTIF($AQ$10:$AR$10,"&lt;"&amp;Z206)+1)</f>
        <v>2.9999999999999997E-4</v>
      </c>
      <c r="Z206" s="61">
        <f t="shared" si="57"/>
        <v>1.5</v>
      </c>
      <c r="AA206" s="61">
        <f t="array" ref="AA206">INDEX($AT$11:$AV$66,MATCH($C206&amp;$G206,$AO$11:$AO$66&amp;$AP$11:$AP$66,0),COUNTIF($AT$10:$AV$10,"&lt;"&amp;Z206)+1)</f>
        <v>5.0000000000000001E-4</v>
      </c>
      <c r="AB206" s="111">
        <f t="shared" si="58"/>
        <v>1.4675240473580835</v>
      </c>
      <c r="AC206" s="121">
        <f t="array" ref="AC206">INDEX($AW$11:$BA$66,MATCH($C206&amp;$G206,$AO$11:$AO$66&amp;$AP$11:$AP$66,0),COUNTIF($AW$10:$BA$10,"&lt;"&amp;Z206)+1)</f>
        <v>2.9999999999999997E-4</v>
      </c>
      <c r="AD206" s="62">
        <v>1.4938</v>
      </c>
      <c r="AE206" s="61">
        <f t="array" ref="AE206">INDEX($AT$11:$AV$66,MATCH($C206&amp;$G206,$AO$11:$AO$66&amp;$AP$11:$AP$66,0),COUNTIF($AT$10:$AV$10,"&lt;"&amp;AD206)+1)</f>
        <v>5.0000000000000001E-4</v>
      </c>
      <c r="AF206" s="111">
        <f t="shared" si="59"/>
        <v>1.4721493649053889</v>
      </c>
      <c r="AG206" s="121">
        <f t="array" ref="AG206">INDEX($AW$11:$BA$66,MATCH($C206&amp;$G206,$AO$11:$AO$66&amp;$AP$11:$AP$66,0),COUNTIF($AW$10:$BA$10,"&lt;"&amp;AD206)+1)</f>
        <v>2.9999999999999997E-4</v>
      </c>
    </row>
    <row r="207" spans="2:33" ht="12.75" customHeight="1" x14ac:dyDescent="0.3">
      <c r="B207" s="81" t="str">
        <f t="shared" si="47"/>
        <v>1 1/2-28 UN</v>
      </c>
      <c r="C207" s="71" t="s">
        <v>592</v>
      </c>
      <c r="D207" s="71"/>
      <c r="E207" s="79" t="s">
        <v>604</v>
      </c>
      <c r="F207" s="82" t="s">
        <v>612</v>
      </c>
      <c r="G207" s="58">
        <v>28</v>
      </c>
      <c r="H207" s="79" t="s">
        <v>519</v>
      </c>
      <c r="I207" s="71" t="s">
        <v>599</v>
      </c>
      <c r="J207" s="71" t="s">
        <v>588</v>
      </c>
      <c r="K207" s="71" t="s">
        <v>600</v>
      </c>
      <c r="L207" s="85">
        <f t="shared" si="45"/>
        <v>38.1</v>
      </c>
      <c r="M207" s="85">
        <f t="shared" si="48"/>
        <v>0.90710000000000002</v>
      </c>
      <c r="N207" s="71">
        <v>60</v>
      </c>
      <c r="O207" s="100">
        <f t="shared" si="49"/>
        <v>38.1</v>
      </c>
      <c r="P207" s="85">
        <f t="shared" si="50"/>
        <v>12.7</v>
      </c>
      <c r="Q207" s="58">
        <f t="shared" si="51"/>
        <v>0</v>
      </c>
      <c r="R207" s="100">
        <f t="shared" si="52"/>
        <v>37.510800000000003</v>
      </c>
      <c r="S207" s="85">
        <f t="shared" si="53"/>
        <v>7.6</v>
      </c>
      <c r="T207" s="58">
        <f t="shared" si="54"/>
        <v>0</v>
      </c>
      <c r="U207" s="58">
        <f t="shared" si="55"/>
        <v>7.6</v>
      </c>
      <c r="V207" s="58">
        <f t="array" ref="V207">INDEX(AS$11:AS$66,MATCH(C207&amp;G207,AO$11:AO$66&amp;AP$11:AP$66,0),0)</f>
        <v>15</v>
      </c>
      <c r="X207" s="120">
        <f t="shared" si="56"/>
        <v>3.5714285714285712E-2</v>
      </c>
      <c r="Y207" s="61">
        <f t="array" ref="Y207">INDEX($AQ$11:$AR$66,MATCH($C207&amp;$G207,$AO$11:$AO$66&amp;$AP$11:$AP$66,0),COUNTIF($AQ$10:$AR$10,"&lt;"&amp;Z207)+1)</f>
        <v>2.9999999999999997E-4</v>
      </c>
      <c r="Z207" s="61">
        <f t="shared" si="57"/>
        <v>1.5</v>
      </c>
      <c r="AA207" s="61">
        <f t="array" ref="AA207">INDEX($AT$11:$AV$66,MATCH($C207&amp;$G207,$AO$11:$AO$66&amp;$AP$11:$AP$66,0),COUNTIF($AT$10:$AV$10,"&lt;"&amp;Z207)+1)</f>
        <v>5.0000000000000001E-4</v>
      </c>
      <c r="AB207" s="111">
        <f t="shared" si="58"/>
        <v>1.4768028909700597</v>
      </c>
      <c r="AC207" s="121">
        <f t="array" ref="AC207">INDEX($AW$11:$BA$66,MATCH($C207&amp;$G207,$AO$11:$AO$66&amp;$AP$11:$AP$66,0),COUNTIF($AW$10:$BA$10,"&lt;"&amp;Z207)+1)</f>
        <v>2.9999999999999997E-4</v>
      </c>
      <c r="AD207" s="62">
        <v>1.4978</v>
      </c>
      <c r="AE207" s="61">
        <f t="array" ref="AE207">INDEX($AT$11:$AV$66,MATCH($C207&amp;$G207,$AO$11:$AO$66&amp;$AP$11:$AP$66,0),COUNTIF($AT$10:$AV$10,"&lt;"&amp;AD207)+1)</f>
        <v>5.0000000000000001E-4</v>
      </c>
      <c r="AF207" s="111">
        <f t="shared" si="59"/>
        <v>1.4823352606467064</v>
      </c>
      <c r="AG207" s="121">
        <f t="array" ref="AG207">INDEX($AW$11:$BA$66,MATCH($C207&amp;$G207,$AO$11:$AO$66&amp;$AP$11:$AP$66,0),COUNTIF($AW$10:$BA$10,"&lt;"&amp;AD207)+1)</f>
        <v>2.9999999999999997E-4</v>
      </c>
    </row>
    <row r="208" spans="2:33" ht="12.75" customHeight="1" x14ac:dyDescent="0.3">
      <c r="B208" s="81" t="str">
        <f t="shared" si="47"/>
        <v>1 1/2-28 UN</v>
      </c>
      <c r="C208" s="71" t="s">
        <v>592</v>
      </c>
      <c r="D208" s="71"/>
      <c r="E208" s="79" t="s">
        <v>604</v>
      </c>
      <c r="F208" s="82" t="s">
        <v>612</v>
      </c>
      <c r="G208" s="58">
        <v>28</v>
      </c>
      <c r="H208" s="79" t="s">
        <v>519</v>
      </c>
      <c r="I208" s="71" t="s">
        <v>601</v>
      </c>
      <c r="J208" s="71" t="s">
        <v>588</v>
      </c>
      <c r="K208" s="71" t="s">
        <v>600</v>
      </c>
      <c r="L208" s="85">
        <f t="shared" si="45"/>
        <v>38.1</v>
      </c>
      <c r="M208" s="85">
        <f t="shared" si="48"/>
        <v>0.90710000000000002</v>
      </c>
      <c r="N208" s="71">
        <v>60</v>
      </c>
      <c r="O208" s="100">
        <f t="shared" si="49"/>
        <v>38.1</v>
      </c>
      <c r="P208" s="85">
        <f t="shared" si="50"/>
        <v>12.7</v>
      </c>
      <c r="Q208" s="58">
        <f t="shared" si="51"/>
        <v>0</v>
      </c>
      <c r="R208" s="100">
        <f t="shared" si="52"/>
        <v>37.510800000000003</v>
      </c>
      <c r="S208" s="85">
        <f t="shared" si="53"/>
        <v>7.6</v>
      </c>
      <c r="T208" s="58">
        <f t="shared" si="54"/>
        <v>0</v>
      </c>
      <c r="U208" s="58">
        <f t="shared" si="55"/>
        <v>7.6</v>
      </c>
      <c r="V208" s="58">
        <f t="array" ref="V208">INDEX(AS$11:AS$66,MATCH(C208&amp;G208,AO$11:AO$66&amp;AP$11:AP$66,0),0)</f>
        <v>15</v>
      </c>
      <c r="X208" s="120">
        <f t="shared" si="56"/>
        <v>3.5714285714285712E-2</v>
      </c>
      <c r="Y208" s="61">
        <f t="array" ref="Y208">INDEX($AQ$11:$AR$66,MATCH($C208&amp;$G208,$AO$11:$AO$66&amp;$AP$11:$AP$66,0),COUNTIF($AQ$10:$AR$10,"&lt;"&amp;Z208)+1)</f>
        <v>2.9999999999999997E-4</v>
      </c>
      <c r="Z208" s="61">
        <f t="shared" si="57"/>
        <v>1.5</v>
      </c>
      <c r="AA208" s="61">
        <f t="array" ref="AA208">INDEX($AT$11:$AV$66,MATCH($C208&amp;$G208,$AO$11:$AO$66&amp;$AP$11:$AP$66,0),COUNTIF($AT$10:$AV$10,"&lt;"&amp;Z208)+1)</f>
        <v>5.0000000000000001E-4</v>
      </c>
      <c r="AB208" s="111">
        <f t="shared" si="58"/>
        <v>1.4768028909700597</v>
      </c>
      <c r="AC208" s="121">
        <f t="array" ref="AC208">INDEX($AW$11:$BA$66,MATCH($C208&amp;$G208,$AO$11:$AO$66&amp;$AP$11:$AP$66,0),COUNTIF($AW$10:$BA$10,"&lt;"&amp;Z208)+1)</f>
        <v>2.9999999999999997E-4</v>
      </c>
      <c r="AD208" s="62">
        <v>1.4964</v>
      </c>
      <c r="AE208" s="61">
        <f t="array" ref="AE208">INDEX($AT$11:$AV$66,MATCH($C208&amp;$G208,$AO$11:$AO$66&amp;$AP$11:$AP$66,0),COUNTIF($AT$10:$AV$10,"&lt;"&amp;AD208)+1)</f>
        <v>5.0000000000000001E-4</v>
      </c>
      <c r="AF208" s="111">
        <f t="shared" si="59"/>
        <v>1.4809352606467063</v>
      </c>
      <c r="AG208" s="121">
        <f t="array" ref="AG208">INDEX($AW$11:$BA$66,MATCH($C208&amp;$G208,$AO$11:$AO$66&amp;$AP$11:$AP$66,0),COUNTIF($AW$10:$BA$10,"&lt;"&amp;AD208)+1)</f>
        <v>2.9999999999999997E-4</v>
      </c>
    </row>
    <row r="209" spans="2:33" ht="12.75" customHeight="1" x14ac:dyDescent="0.3">
      <c r="B209" s="81" t="str">
        <f t="shared" si="47"/>
        <v>1 9/16-6 UN</v>
      </c>
      <c r="C209" s="71" t="s">
        <v>592</v>
      </c>
      <c r="D209" s="71"/>
      <c r="E209" s="79" t="s">
        <v>604</v>
      </c>
      <c r="F209" s="82" t="s">
        <v>613</v>
      </c>
      <c r="G209" s="58">
        <v>6</v>
      </c>
      <c r="H209" s="79" t="s">
        <v>519</v>
      </c>
      <c r="I209" s="71" t="s">
        <v>599</v>
      </c>
      <c r="J209" s="71" t="s">
        <v>588</v>
      </c>
      <c r="K209" s="71" t="s">
        <v>600</v>
      </c>
      <c r="L209" s="85">
        <f t="shared" si="45"/>
        <v>39.6875</v>
      </c>
      <c r="M209" s="85">
        <f t="shared" si="48"/>
        <v>4.2332999999999998</v>
      </c>
      <c r="N209" s="71">
        <v>60</v>
      </c>
      <c r="O209" s="100">
        <f t="shared" si="49"/>
        <v>39.6875</v>
      </c>
      <c r="P209" s="85">
        <f t="shared" si="50"/>
        <v>20.3</v>
      </c>
      <c r="Q209" s="58">
        <f t="shared" si="51"/>
        <v>0</v>
      </c>
      <c r="R209" s="100">
        <f t="shared" si="52"/>
        <v>36.937899999999999</v>
      </c>
      <c r="S209" s="85">
        <f t="shared" si="53"/>
        <v>12.7</v>
      </c>
      <c r="T209" s="58">
        <f t="shared" si="54"/>
        <v>0</v>
      </c>
      <c r="U209" s="58">
        <f t="shared" si="55"/>
        <v>10.199999999999999</v>
      </c>
      <c r="V209" s="58">
        <f t="array" ref="V209">INDEX(AS$11:AS$66,MATCH(C209&amp;G209,AO$11:AO$66&amp;AP$11:AP$66,0),0)</f>
        <v>5</v>
      </c>
      <c r="X209" s="120">
        <f t="shared" si="56"/>
        <v>0.16666666666666666</v>
      </c>
      <c r="Y209" s="61">
        <f t="array" ref="Y209">INDEX($AQ$11:$AR$66,MATCH($C209&amp;$G209,$AO$11:$AO$66&amp;$AP$11:$AP$66,0),COUNTIF($AQ$10:$AR$10,"&lt;"&amp;Z209)+1)</f>
        <v>4.0000000000000002E-4</v>
      </c>
      <c r="Z209" s="61">
        <f t="shared" si="57"/>
        <v>1.5625</v>
      </c>
      <c r="AA209" s="61">
        <f t="array" ref="AA209">INDEX($AT$11:$AV$66,MATCH($C209&amp;$G209,$AO$11:$AO$66&amp;$AP$11:$AP$66,0),COUNTIF($AT$10:$AV$10,"&lt;"&amp;Z209)+1)</f>
        <v>8.0000000000000004E-4</v>
      </c>
      <c r="AB209" s="111">
        <f t="shared" si="58"/>
        <v>1.4542468245269453</v>
      </c>
      <c r="AC209" s="121">
        <f t="array" ref="AC209">INDEX($AW$11:$BA$66,MATCH($C209&amp;$G209,$AO$11:$AO$66&amp;$AP$11:$AP$66,0),COUNTIF($AW$10:$BA$10,"&lt;"&amp;Z209)+1)</f>
        <v>5.0000000000000001E-4</v>
      </c>
      <c r="AD209" s="62">
        <v>1.5369999999999999</v>
      </c>
      <c r="AE209" s="61">
        <f t="array" ref="AE209">INDEX($AT$11:$AV$66,MATCH($C209&amp;$G209,$AO$11:$AO$66&amp;$AP$11:$AP$66,0),COUNTIF($AT$10:$AV$10,"&lt;"&amp;AD209)+1)</f>
        <v>8.0000000000000004E-4</v>
      </c>
      <c r="AF209" s="111">
        <f t="shared" si="59"/>
        <v>1.4648312163512966</v>
      </c>
      <c r="AG209" s="121">
        <f t="array" ref="AG209">INDEX($AW$11:$BA$66,MATCH($C209&amp;$G209,$AO$11:$AO$66&amp;$AP$11:$AP$66,0),COUNTIF($AW$10:$BA$10,"&lt;"&amp;AD209)+1)</f>
        <v>5.0000000000000001E-4</v>
      </c>
    </row>
    <row r="210" spans="2:33" ht="12.75" customHeight="1" x14ac:dyDescent="0.3">
      <c r="B210" s="81" t="str">
        <f t="shared" si="47"/>
        <v>1 9/16-6 UN</v>
      </c>
      <c r="C210" s="71" t="s">
        <v>592</v>
      </c>
      <c r="D210" s="71"/>
      <c r="E210" s="79" t="s">
        <v>604</v>
      </c>
      <c r="F210" s="82" t="s">
        <v>613</v>
      </c>
      <c r="G210" s="58">
        <v>6</v>
      </c>
      <c r="H210" s="79" t="s">
        <v>519</v>
      </c>
      <c r="I210" s="71" t="s">
        <v>601</v>
      </c>
      <c r="J210" s="71" t="s">
        <v>588</v>
      </c>
      <c r="K210" s="71" t="s">
        <v>600</v>
      </c>
      <c r="L210" s="85">
        <f t="shared" si="45"/>
        <v>39.6875</v>
      </c>
      <c r="M210" s="85">
        <f t="shared" si="48"/>
        <v>4.2332999999999998</v>
      </c>
      <c r="N210" s="71">
        <v>60</v>
      </c>
      <c r="O210" s="100">
        <f t="shared" si="49"/>
        <v>39.6875</v>
      </c>
      <c r="P210" s="85">
        <f t="shared" si="50"/>
        <v>20.3</v>
      </c>
      <c r="Q210" s="58">
        <f t="shared" si="51"/>
        <v>0</v>
      </c>
      <c r="R210" s="100">
        <f t="shared" si="52"/>
        <v>36.937899999999999</v>
      </c>
      <c r="S210" s="85">
        <f t="shared" si="53"/>
        <v>12.7</v>
      </c>
      <c r="T210" s="58">
        <f t="shared" si="54"/>
        <v>0</v>
      </c>
      <c r="U210" s="58">
        <f t="shared" si="55"/>
        <v>10.199999999999999</v>
      </c>
      <c r="V210" s="58">
        <f t="array" ref="V210">INDEX(AS$11:AS$66,MATCH(C210&amp;G210,AO$11:AO$66&amp;AP$11:AP$66,0),0)</f>
        <v>5</v>
      </c>
      <c r="X210" s="120">
        <f t="shared" si="56"/>
        <v>0.16666666666666666</v>
      </c>
      <c r="Y210" s="61">
        <f t="array" ref="Y210">INDEX($AQ$11:$AR$66,MATCH($C210&amp;$G210,$AO$11:$AO$66&amp;$AP$11:$AP$66,0),COUNTIF($AQ$10:$AR$10,"&lt;"&amp;Z210)+1)</f>
        <v>4.0000000000000002E-4</v>
      </c>
      <c r="Z210" s="61">
        <f t="shared" si="57"/>
        <v>1.5625</v>
      </c>
      <c r="AA210" s="61">
        <f t="array" ref="AA210">INDEX($AT$11:$AV$66,MATCH($C210&amp;$G210,$AO$11:$AO$66&amp;$AP$11:$AP$66,0),COUNTIF($AT$10:$AV$10,"&lt;"&amp;Z210)+1)</f>
        <v>8.0000000000000004E-4</v>
      </c>
      <c r="AB210" s="111">
        <f t="shared" si="58"/>
        <v>1.4542468245269453</v>
      </c>
      <c r="AC210" s="121">
        <f t="array" ref="AC210">INDEX($AW$11:$BA$66,MATCH($C210&amp;$G210,$AO$11:$AO$66&amp;$AP$11:$AP$66,0),COUNTIF($AW$10:$BA$10,"&lt;"&amp;Z210)+1)</f>
        <v>5.0000000000000001E-4</v>
      </c>
      <c r="AD210" s="62">
        <v>1.5344</v>
      </c>
      <c r="AE210" s="61">
        <f t="array" ref="AE210">INDEX($AT$11:$AV$66,MATCH($C210&amp;$G210,$AO$11:$AO$66&amp;$AP$11:$AP$66,0),COUNTIF($AT$10:$AV$10,"&lt;"&amp;AD210)+1)</f>
        <v>8.0000000000000004E-4</v>
      </c>
      <c r="AF210" s="111">
        <f t="shared" si="59"/>
        <v>1.4622312163512967</v>
      </c>
      <c r="AG210" s="121">
        <f t="array" ref="AG210">INDEX($AW$11:$BA$66,MATCH($C210&amp;$G210,$AO$11:$AO$66&amp;$AP$11:$AP$66,0),COUNTIF($AW$10:$BA$10,"&lt;"&amp;AD210)+1)</f>
        <v>5.0000000000000001E-4</v>
      </c>
    </row>
    <row r="211" spans="2:33" ht="12.75" customHeight="1" x14ac:dyDescent="0.3">
      <c r="B211" s="81" t="str">
        <f t="shared" si="47"/>
        <v>1 9/16-8 UN</v>
      </c>
      <c r="C211" s="71" t="s">
        <v>592</v>
      </c>
      <c r="D211" s="71"/>
      <c r="E211" s="79" t="s">
        <v>604</v>
      </c>
      <c r="F211" s="82" t="s">
        <v>613</v>
      </c>
      <c r="G211" s="58">
        <v>8</v>
      </c>
      <c r="H211" s="79" t="s">
        <v>519</v>
      </c>
      <c r="I211" s="71" t="s">
        <v>599</v>
      </c>
      <c r="J211" s="71" t="s">
        <v>588</v>
      </c>
      <c r="K211" s="71" t="s">
        <v>600</v>
      </c>
      <c r="L211" s="85">
        <f t="shared" si="45"/>
        <v>39.6875</v>
      </c>
      <c r="M211" s="85">
        <f t="shared" si="48"/>
        <v>3.1749999999999998</v>
      </c>
      <c r="N211" s="71">
        <v>60</v>
      </c>
      <c r="O211" s="100">
        <f t="shared" si="49"/>
        <v>39.6875</v>
      </c>
      <c r="P211" s="85">
        <f t="shared" si="50"/>
        <v>17.8</v>
      </c>
      <c r="Q211" s="58">
        <f t="shared" si="51"/>
        <v>0</v>
      </c>
      <c r="R211" s="100">
        <f t="shared" si="52"/>
        <v>37.625300000000003</v>
      </c>
      <c r="S211" s="85">
        <f t="shared" si="53"/>
        <v>12.7</v>
      </c>
      <c r="T211" s="58">
        <f t="shared" si="54"/>
        <v>0</v>
      </c>
      <c r="U211" s="58">
        <f t="shared" si="55"/>
        <v>10.199999999999999</v>
      </c>
      <c r="V211" s="58">
        <f t="array" ref="V211">INDEX(AS$11:AS$66,MATCH(C211&amp;G211,AO$11:AO$66&amp;AP$11:AP$66,0),0)</f>
        <v>5</v>
      </c>
      <c r="X211" s="120">
        <f t="shared" si="56"/>
        <v>0.125</v>
      </c>
      <c r="Y211" s="61">
        <f t="array" ref="Y211">INDEX($AQ$11:$AR$66,MATCH($C211&amp;$G211,$AO$11:$AO$66&amp;$AP$11:$AP$66,0),COUNTIF($AQ$10:$AR$10,"&lt;"&amp;Z211)+1)</f>
        <v>4.0000000000000002E-4</v>
      </c>
      <c r="Z211" s="61">
        <f t="shared" si="57"/>
        <v>1.5625</v>
      </c>
      <c r="AA211" s="61">
        <f t="array" ref="AA211">INDEX($AT$11:$AV$66,MATCH($C211&amp;$G211,$AO$11:$AO$66&amp;$AP$11:$AP$66,0),COUNTIF($AT$10:$AV$10,"&lt;"&amp;Z211)+1)</f>
        <v>6.9999999999999999E-4</v>
      </c>
      <c r="AB211" s="111">
        <f t="shared" si="58"/>
        <v>1.4813101183952089</v>
      </c>
      <c r="AC211" s="121">
        <f t="array" ref="AC211">INDEX($AW$11:$BA$66,MATCH($C211&amp;$G211,$AO$11:$AO$66&amp;$AP$11:$AP$66,0),COUNTIF($AW$10:$BA$10,"&lt;"&amp;Z211)+1)</f>
        <v>5.0000000000000001E-4</v>
      </c>
      <c r="AD211" s="62">
        <v>1.5449999999999999</v>
      </c>
      <c r="AE211" s="61">
        <f t="array" ref="AE211">INDEX($AT$11:$AV$66,MATCH($C211&amp;$G211,$AO$11:$AO$66&amp;$AP$11:$AP$66,0),COUNTIF($AT$10:$AV$10,"&lt;"&amp;AD211)+1)</f>
        <v>6.9999999999999999E-4</v>
      </c>
      <c r="AF211" s="111">
        <f t="shared" si="59"/>
        <v>1.4908734122634726</v>
      </c>
      <c r="AG211" s="121">
        <f t="array" ref="AG211">INDEX($AW$11:$BA$66,MATCH($C211&amp;$G211,$AO$11:$AO$66&amp;$AP$11:$AP$66,0),COUNTIF($AW$10:$BA$10,"&lt;"&amp;AD211)+1)</f>
        <v>5.0000000000000001E-4</v>
      </c>
    </row>
    <row r="212" spans="2:33" ht="12.75" customHeight="1" x14ac:dyDescent="0.3">
      <c r="B212" s="81" t="str">
        <f t="shared" si="47"/>
        <v>1 9/16-8 UN</v>
      </c>
      <c r="C212" s="71" t="s">
        <v>592</v>
      </c>
      <c r="D212" s="71"/>
      <c r="E212" s="79" t="s">
        <v>604</v>
      </c>
      <c r="F212" s="82" t="s">
        <v>613</v>
      </c>
      <c r="G212" s="58">
        <v>8</v>
      </c>
      <c r="H212" s="79" t="s">
        <v>519</v>
      </c>
      <c r="I212" s="71" t="s">
        <v>601</v>
      </c>
      <c r="J212" s="71" t="s">
        <v>588</v>
      </c>
      <c r="K212" s="71" t="s">
        <v>600</v>
      </c>
      <c r="L212" s="85">
        <f t="shared" si="45"/>
        <v>39.6875</v>
      </c>
      <c r="M212" s="85">
        <f t="shared" si="48"/>
        <v>3.1749999999999998</v>
      </c>
      <c r="N212" s="71">
        <v>60</v>
      </c>
      <c r="O212" s="100">
        <f t="shared" si="49"/>
        <v>39.6875</v>
      </c>
      <c r="P212" s="85">
        <f t="shared" si="50"/>
        <v>17.8</v>
      </c>
      <c r="Q212" s="58">
        <f t="shared" si="51"/>
        <v>0</v>
      </c>
      <c r="R212" s="100">
        <f t="shared" si="52"/>
        <v>37.625300000000003</v>
      </c>
      <c r="S212" s="85">
        <f t="shared" si="53"/>
        <v>12.7</v>
      </c>
      <c r="T212" s="58">
        <f t="shared" si="54"/>
        <v>0</v>
      </c>
      <c r="U212" s="58">
        <f t="shared" si="55"/>
        <v>10.199999999999999</v>
      </c>
      <c r="V212" s="58">
        <f t="array" ref="V212">INDEX(AS$11:AS$66,MATCH(C212&amp;G212,AO$11:AO$66&amp;AP$11:AP$66,0),0)</f>
        <v>5</v>
      </c>
      <c r="X212" s="120">
        <f t="shared" si="56"/>
        <v>0.125</v>
      </c>
      <c r="Y212" s="61">
        <f t="array" ref="Y212">INDEX($AQ$11:$AR$66,MATCH($C212&amp;$G212,$AO$11:$AO$66&amp;$AP$11:$AP$66,0),COUNTIF($AQ$10:$AR$10,"&lt;"&amp;Z212)+1)</f>
        <v>4.0000000000000002E-4</v>
      </c>
      <c r="Z212" s="61">
        <f t="shared" si="57"/>
        <v>1.5625</v>
      </c>
      <c r="AA212" s="61">
        <f t="array" ref="AA212">INDEX($AT$11:$AV$66,MATCH($C212&amp;$G212,$AO$11:$AO$66&amp;$AP$11:$AP$66,0),COUNTIF($AT$10:$AV$10,"&lt;"&amp;Z212)+1)</f>
        <v>6.9999999999999999E-4</v>
      </c>
      <c r="AB212" s="111">
        <f t="shared" si="58"/>
        <v>1.4813101183952089</v>
      </c>
      <c r="AC212" s="121">
        <f t="array" ref="AC212">INDEX($AW$11:$BA$66,MATCH($C212&amp;$G212,$AO$11:$AO$66&amp;$AP$11:$AP$66,0),COUNTIF($AW$10:$BA$10,"&lt;"&amp;Z212)+1)</f>
        <v>5.0000000000000001E-4</v>
      </c>
      <c r="AD212" s="62">
        <v>1.5426</v>
      </c>
      <c r="AE212" s="61">
        <f t="array" ref="AE212">INDEX($AT$11:$AV$66,MATCH($C212&amp;$G212,$AO$11:$AO$66&amp;$AP$11:$AP$66,0),COUNTIF($AT$10:$AV$10,"&lt;"&amp;AD212)+1)</f>
        <v>6.9999999999999999E-4</v>
      </c>
      <c r="AF212" s="111">
        <f t="shared" si="59"/>
        <v>1.4884734122634726</v>
      </c>
      <c r="AG212" s="121">
        <f t="array" ref="AG212">INDEX($AW$11:$BA$66,MATCH($C212&amp;$G212,$AO$11:$AO$66&amp;$AP$11:$AP$66,0),COUNTIF($AW$10:$BA$10,"&lt;"&amp;AD212)+1)</f>
        <v>5.0000000000000001E-4</v>
      </c>
    </row>
    <row r="213" spans="2:33" ht="12.75" customHeight="1" x14ac:dyDescent="0.3">
      <c r="B213" s="81" t="str">
        <f t="shared" si="47"/>
        <v>1 9/16-12 UN</v>
      </c>
      <c r="C213" s="71" t="s">
        <v>592</v>
      </c>
      <c r="D213" s="71"/>
      <c r="E213" s="79" t="s">
        <v>604</v>
      </c>
      <c r="F213" s="82" t="s">
        <v>613</v>
      </c>
      <c r="G213" s="58">
        <v>12</v>
      </c>
      <c r="H213" s="79" t="s">
        <v>519</v>
      </c>
      <c r="I213" s="71" t="s">
        <v>599</v>
      </c>
      <c r="J213" s="71" t="s">
        <v>588</v>
      </c>
      <c r="K213" s="71" t="s">
        <v>600</v>
      </c>
      <c r="L213" s="85">
        <f t="shared" si="45"/>
        <v>39.6875</v>
      </c>
      <c r="M213" s="85">
        <f t="shared" si="48"/>
        <v>2.1166999999999998</v>
      </c>
      <c r="N213" s="71">
        <v>60</v>
      </c>
      <c r="O213" s="100">
        <f t="shared" si="49"/>
        <v>39.6875</v>
      </c>
      <c r="P213" s="85">
        <f t="shared" si="50"/>
        <v>15.2</v>
      </c>
      <c r="Q213" s="58">
        <f t="shared" si="51"/>
        <v>0</v>
      </c>
      <c r="R213" s="100">
        <f t="shared" si="52"/>
        <v>38.3127</v>
      </c>
      <c r="S213" s="85">
        <f t="shared" si="53"/>
        <v>10.199999999999999</v>
      </c>
      <c r="T213" s="58">
        <f t="shared" si="54"/>
        <v>0</v>
      </c>
      <c r="U213" s="58">
        <f t="shared" si="55"/>
        <v>7.6</v>
      </c>
      <c r="V213" s="58">
        <f t="array" ref="V213">INDEX(AS$11:AS$66,MATCH(C213&amp;G213,AO$11:AO$66&amp;AP$11:AP$66,0),0)</f>
        <v>10</v>
      </c>
      <c r="X213" s="120">
        <f t="shared" si="56"/>
        <v>8.3333333333333329E-2</v>
      </c>
      <c r="Y213" s="61">
        <f t="array" ref="Y213">INDEX($AQ$11:$AR$66,MATCH($C213&amp;$G213,$AO$11:$AO$66&amp;$AP$11:$AP$66,0),COUNTIF($AQ$10:$AR$10,"&lt;"&amp;Z213)+1)</f>
        <v>2.9999999999999997E-4</v>
      </c>
      <c r="Z213" s="61">
        <f t="shared" si="57"/>
        <v>1.5625</v>
      </c>
      <c r="AA213" s="61">
        <f t="array" ref="AA213">INDEX($AT$11:$AV$66,MATCH($C213&amp;$G213,$AO$11:$AO$66&amp;$AP$11:$AP$66,0),COUNTIF($AT$10:$AV$10,"&lt;"&amp;Z213)+1)</f>
        <v>5.9999999999999995E-4</v>
      </c>
      <c r="AB213" s="111">
        <f t="shared" si="58"/>
        <v>1.5083734122634727</v>
      </c>
      <c r="AC213" s="121">
        <f t="array" ref="AC213">INDEX($AW$11:$BA$66,MATCH($C213&amp;$G213,$AO$11:$AO$66&amp;$AP$11:$AP$66,0),COUNTIF($AW$10:$BA$10,"&lt;"&amp;Z213)+1)</f>
        <v>4.0000000000000002E-4</v>
      </c>
      <c r="AD213" s="62">
        <v>1.5521</v>
      </c>
      <c r="AE213" s="61">
        <f t="array" ref="AE213">INDEX($AT$11:$AV$66,MATCH($C213&amp;$G213,$AO$11:$AO$66&amp;$AP$11:$AP$66,0),COUNTIF($AT$10:$AV$10,"&lt;"&amp;AD213)+1)</f>
        <v>5.9999999999999995E-4</v>
      </c>
      <c r="AF213" s="111">
        <f t="shared" si="59"/>
        <v>1.5160156081756484</v>
      </c>
      <c r="AG213" s="121">
        <f t="array" ref="AG213">INDEX($AW$11:$BA$66,MATCH($C213&amp;$G213,$AO$11:$AO$66&amp;$AP$11:$AP$66,0),COUNTIF($AW$10:$BA$10,"&lt;"&amp;AD213)+1)</f>
        <v>4.0000000000000002E-4</v>
      </c>
    </row>
    <row r="214" spans="2:33" ht="12.75" customHeight="1" x14ac:dyDescent="0.3">
      <c r="B214" s="81" t="str">
        <f t="shared" si="47"/>
        <v>1 9/16-12 UN</v>
      </c>
      <c r="C214" s="71" t="s">
        <v>592</v>
      </c>
      <c r="D214" s="71"/>
      <c r="E214" s="79" t="s">
        <v>604</v>
      </c>
      <c r="F214" s="82" t="s">
        <v>613</v>
      </c>
      <c r="G214" s="58">
        <v>12</v>
      </c>
      <c r="H214" s="79" t="s">
        <v>519</v>
      </c>
      <c r="I214" s="71" t="s">
        <v>601</v>
      </c>
      <c r="J214" s="71" t="s">
        <v>588</v>
      </c>
      <c r="K214" s="71" t="s">
        <v>600</v>
      </c>
      <c r="L214" s="85">
        <f t="shared" si="45"/>
        <v>39.6875</v>
      </c>
      <c r="M214" s="85">
        <f t="shared" si="48"/>
        <v>2.1166999999999998</v>
      </c>
      <c r="N214" s="71">
        <v>60</v>
      </c>
      <c r="O214" s="100">
        <f t="shared" si="49"/>
        <v>39.6875</v>
      </c>
      <c r="P214" s="85">
        <f t="shared" si="50"/>
        <v>15.2</v>
      </c>
      <c r="Q214" s="58">
        <f t="shared" si="51"/>
        <v>0</v>
      </c>
      <c r="R214" s="100">
        <f t="shared" si="52"/>
        <v>38.3127</v>
      </c>
      <c r="S214" s="85">
        <f t="shared" si="53"/>
        <v>10.199999999999999</v>
      </c>
      <c r="T214" s="58">
        <f t="shared" si="54"/>
        <v>0</v>
      </c>
      <c r="U214" s="58">
        <f t="shared" si="55"/>
        <v>7.6</v>
      </c>
      <c r="V214" s="58">
        <f t="array" ref="V214">INDEX(AS$11:AS$66,MATCH(C214&amp;G214,AO$11:AO$66&amp;AP$11:AP$66,0),0)</f>
        <v>10</v>
      </c>
      <c r="X214" s="120">
        <f t="shared" si="56"/>
        <v>8.3333333333333329E-2</v>
      </c>
      <c r="Y214" s="61">
        <f t="array" ref="Y214">INDEX($AQ$11:$AR$66,MATCH($C214&amp;$G214,$AO$11:$AO$66&amp;$AP$11:$AP$66,0),COUNTIF($AQ$10:$AR$10,"&lt;"&amp;Z214)+1)</f>
        <v>2.9999999999999997E-4</v>
      </c>
      <c r="Z214" s="61">
        <f t="shared" si="57"/>
        <v>1.5625</v>
      </c>
      <c r="AA214" s="61">
        <f t="array" ref="AA214">INDEX($AT$11:$AV$66,MATCH($C214&amp;$G214,$AO$11:$AO$66&amp;$AP$11:$AP$66,0),COUNTIF($AT$10:$AV$10,"&lt;"&amp;Z214)+1)</f>
        <v>5.9999999999999995E-4</v>
      </c>
      <c r="AB214" s="111">
        <f t="shared" si="58"/>
        <v>1.5083734122634727</v>
      </c>
      <c r="AC214" s="121">
        <f t="array" ref="AC214">INDEX($AW$11:$BA$66,MATCH($C214&amp;$G214,$AO$11:$AO$66&amp;$AP$11:$AP$66,0),COUNTIF($AW$10:$BA$10,"&lt;"&amp;Z214)+1)</f>
        <v>4.0000000000000002E-4</v>
      </c>
      <c r="AD214" s="62">
        <v>1.5502</v>
      </c>
      <c r="AE214" s="61">
        <f t="array" ref="AE214">INDEX($AT$11:$AV$66,MATCH($C214&amp;$G214,$AO$11:$AO$66&amp;$AP$11:$AP$66,0),COUNTIF($AT$10:$AV$10,"&lt;"&amp;AD214)+1)</f>
        <v>5.9999999999999995E-4</v>
      </c>
      <c r="AF214" s="111">
        <f t="shared" si="59"/>
        <v>1.5141156081756484</v>
      </c>
      <c r="AG214" s="121">
        <f t="array" ref="AG214">INDEX($AW$11:$BA$66,MATCH($C214&amp;$G214,$AO$11:$AO$66&amp;$AP$11:$AP$66,0),COUNTIF($AW$10:$BA$10,"&lt;"&amp;AD214)+1)</f>
        <v>4.0000000000000002E-4</v>
      </c>
    </row>
    <row r="215" spans="2:33" ht="12.75" customHeight="1" x14ac:dyDescent="0.3">
      <c r="B215" s="81" t="str">
        <f t="shared" si="47"/>
        <v>1 9/16-16 UN</v>
      </c>
      <c r="C215" s="71" t="s">
        <v>592</v>
      </c>
      <c r="D215" s="71"/>
      <c r="E215" s="79" t="s">
        <v>604</v>
      </c>
      <c r="F215" s="82" t="s">
        <v>613</v>
      </c>
      <c r="G215" s="58">
        <v>16</v>
      </c>
      <c r="H215" s="79" t="s">
        <v>519</v>
      </c>
      <c r="I215" s="71" t="s">
        <v>599</v>
      </c>
      <c r="J215" s="71" t="s">
        <v>588</v>
      </c>
      <c r="K215" s="71" t="s">
        <v>600</v>
      </c>
      <c r="L215" s="85">
        <f t="shared" si="45"/>
        <v>39.6875</v>
      </c>
      <c r="M215" s="85">
        <f t="shared" si="48"/>
        <v>1.5874999999999999</v>
      </c>
      <c r="N215" s="71">
        <v>60</v>
      </c>
      <c r="O215" s="100">
        <f t="shared" si="49"/>
        <v>39.6875</v>
      </c>
      <c r="P215" s="85">
        <f t="shared" si="50"/>
        <v>15.2</v>
      </c>
      <c r="Q215" s="58">
        <f t="shared" si="51"/>
        <v>0</v>
      </c>
      <c r="R215" s="100">
        <f t="shared" si="52"/>
        <v>38.656399999999998</v>
      </c>
      <c r="S215" s="85">
        <f t="shared" si="53"/>
        <v>10.199999999999999</v>
      </c>
      <c r="T215" s="58">
        <f t="shared" si="54"/>
        <v>0</v>
      </c>
      <c r="U215" s="58">
        <f t="shared" si="55"/>
        <v>7.6</v>
      </c>
      <c r="V215" s="58">
        <f t="array" ref="V215">INDEX(AS$11:AS$66,MATCH(C215&amp;G215,AO$11:AO$66&amp;AP$11:AP$66,0),0)</f>
        <v>10</v>
      </c>
      <c r="X215" s="120">
        <f t="shared" si="56"/>
        <v>6.25E-2</v>
      </c>
      <c r="Y215" s="61">
        <f t="array" ref="Y215">INDEX($AQ$11:$AR$66,MATCH($C215&amp;$G215,$AO$11:$AO$66&amp;$AP$11:$AP$66,0),COUNTIF($AQ$10:$AR$10,"&lt;"&amp;Z215)+1)</f>
        <v>2.9999999999999997E-4</v>
      </c>
      <c r="Z215" s="61">
        <f t="shared" si="57"/>
        <v>1.5625</v>
      </c>
      <c r="AA215" s="61">
        <f t="array" ref="AA215">INDEX($AT$11:$AV$66,MATCH($C215&amp;$G215,$AO$11:$AO$66&amp;$AP$11:$AP$66,0),COUNTIF($AT$10:$AV$10,"&lt;"&amp;Z215)+1)</f>
        <v>5.9999999999999995E-4</v>
      </c>
      <c r="AB215" s="111">
        <f t="shared" si="58"/>
        <v>1.5219050591976044</v>
      </c>
      <c r="AC215" s="121">
        <f t="array" ref="AC215">INDEX($AW$11:$BA$66,MATCH($C215&amp;$G215,$AO$11:$AO$66&amp;$AP$11:$AP$66,0),COUNTIF($AW$10:$BA$10,"&lt;"&amp;Z215)+1)</f>
        <v>4.0000000000000002E-4</v>
      </c>
      <c r="AD215" s="62">
        <v>1.5558000000000001</v>
      </c>
      <c r="AE215" s="61">
        <f t="array" ref="AE215">INDEX($AT$11:$AV$66,MATCH($C215&amp;$G215,$AO$11:$AO$66&amp;$AP$11:$AP$66,0),COUNTIF($AT$10:$AV$10,"&lt;"&amp;AD215)+1)</f>
        <v>5.9999999999999995E-4</v>
      </c>
      <c r="AF215" s="111">
        <f t="shared" si="59"/>
        <v>1.5287367061317363</v>
      </c>
      <c r="AG215" s="121">
        <f t="array" ref="AG215">INDEX($AW$11:$BA$66,MATCH($C215&amp;$G215,$AO$11:$AO$66&amp;$AP$11:$AP$66,0),COUNTIF($AW$10:$BA$10,"&lt;"&amp;AD215)+1)</f>
        <v>4.0000000000000002E-4</v>
      </c>
    </row>
    <row r="216" spans="2:33" ht="12.75" customHeight="1" x14ac:dyDescent="0.3">
      <c r="B216" s="81" t="str">
        <f t="shared" si="47"/>
        <v>1 9/16-16 UN</v>
      </c>
      <c r="C216" s="71" t="s">
        <v>592</v>
      </c>
      <c r="D216" s="71"/>
      <c r="E216" s="79" t="s">
        <v>604</v>
      </c>
      <c r="F216" s="82" t="s">
        <v>613</v>
      </c>
      <c r="G216" s="58">
        <v>16</v>
      </c>
      <c r="H216" s="79" t="s">
        <v>519</v>
      </c>
      <c r="I216" s="71" t="s">
        <v>601</v>
      </c>
      <c r="J216" s="71" t="s">
        <v>588</v>
      </c>
      <c r="K216" s="71" t="s">
        <v>600</v>
      </c>
      <c r="L216" s="85">
        <f t="shared" si="45"/>
        <v>39.6875</v>
      </c>
      <c r="M216" s="85">
        <f t="shared" si="48"/>
        <v>1.5874999999999999</v>
      </c>
      <c r="N216" s="71">
        <v>60</v>
      </c>
      <c r="O216" s="100">
        <f t="shared" si="49"/>
        <v>39.6875</v>
      </c>
      <c r="P216" s="85">
        <f t="shared" si="50"/>
        <v>15.2</v>
      </c>
      <c r="Q216" s="58">
        <f t="shared" si="51"/>
        <v>0</v>
      </c>
      <c r="R216" s="100">
        <f t="shared" si="52"/>
        <v>38.656399999999998</v>
      </c>
      <c r="S216" s="85">
        <f t="shared" si="53"/>
        <v>10.199999999999999</v>
      </c>
      <c r="T216" s="58">
        <f t="shared" si="54"/>
        <v>0</v>
      </c>
      <c r="U216" s="58">
        <f t="shared" si="55"/>
        <v>7.6</v>
      </c>
      <c r="V216" s="58">
        <f t="array" ref="V216">INDEX(AS$11:AS$66,MATCH(C216&amp;G216,AO$11:AO$66&amp;AP$11:AP$66,0),0)</f>
        <v>10</v>
      </c>
      <c r="X216" s="120">
        <f t="shared" si="56"/>
        <v>6.25E-2</v>
      </c>
      <c r="Y216" s="61">
        <f t="array" ref="Y216">INDEX($AQ$11:$AR$66,MATCH($C216&amp;$G216,$AO$11:$AO$66&amp;$AP$11:$AP$66,0),COUNTIF($AQ$10:$AR$10,"&lt;"&amp;Z216)+1)</f>
        <v>2.9999999999999997E-4</v>
      </c>
      <c r="Z216" s="61">
        <f t="shared" si="57"/>
        <v>1.5625</v>
      </c>
      <c r="AA216" s="61">
        <f t="array" ref="AA216">INDEX($AT$11:$AV$66,MATCH($C216&amp;$G216,$AO$11:$AO$66&amp;$AP$11:$AP$66,0),COUNTIF($AT$10:$AV$10,"&lt;"&amp;Z216)+1)</f>
        <v>5.9999999999999995E-4</v>
      </c>
      <c r="AB216" s="111">
        <f t="shared" si="58"/>
        <v>1.5219050591976044</v>
      </c>
      <c r="AC216" s="121">
        <f t="array" ref="AC216">INDEX($AW$11:$BA$66,MATCH($C216&amp;$G216,$AO$11:$AO$66&amp;$AP$11:$AP$66,0),COUNTIF($AW$10:$BA$10,"&lt;"&amp;Z216)+1)</f>
        <v>4.0000000000000002E-4</v>
      </c>
      <c r="AD216" s="62">
        <v>1.5541</v>
      </c>
      <c r="AE216" s="61">
        <f t="array" ref="AE216">INDEX($AT$11:$AV$66,MATCH($C216&amp;$G216,$AO$11:$AO$66&amp;$AP$11:$AP$66,0),COUNTIF($AT$10:$AV$10,"&lt;"&amp;AD216)+1)</f>
        <v>5.9999999999999995E-4</v>
      </c>
      <c r="AF216" s="111">
        <f t="shared" si="59"/>
        <v>1.5270367061317363</v>
      </c>
      <c r="AG216" s="121">
        <f t="array" ref="AG216">INDEX($AW$11:$BA$66,MATCH($C216&amp;$G216,$AO$11:$AO$66&amp;$AP$11:$AP$66,0),COUNTIF($AW$10:$BA$10,"&lt;"&amp;AD216)+1)</f>
        <v>4.0000000000000002E-4</v>
      </c>
    </row>
    <row r="217" spans="2:33" ht="12.75" customHeight="1" x14ac:dyDescent="0.3">
      <c r="B217" s="81" t="str">
        <f t="shared" si="47"/>
        <v>1 9/16-18 UNEF</v>
      </c>
      <c r="C217" s="71" t="s">
        <v>592</v>
      </c>
      <c r="D217" s="71"/>
      <c r="E217" s="79" t="s">
        <v>603</v>
      </c>
      <c r="F217" s="82" t="s">
        <v>613</v>
      </c>
      <c r="G217" s="58">
        <v>18</v>
      </c>
      <c r="H217" s="79" t="s">
        <v>519</v>
      </c>
      <c r="I217" s="71" t="s">
        <v>599</v>
      </c>
      <c r="J217" s="71" t="s">
        <v>588</v>
      </c>
      <c r="K217" s="71" t="s">
        <v>600</v>
      </c>
      <c r="L217" s="85">
        <f t="shared" si="45"/>
        <v>39.6875</v>
      </c>
      <c r="M217" s="85">
        <f t="shared" si="48"/>
        <v>1.4111</v>
      </c>
      <c r="N217" s="71">
        <v>60</v>
      </c>
      <c r="O217" s="100">
        <f t="shared" si="49"/>
        <v>39.6875</v>
      </c>
      <c r="P217" s="85">
        <f t="shared" si="50"/>
        <v>12.7</v>
      </c>
      <c r="Q217" s="58">
        <f t="shared" si="51"/>
        <v>0</v>
      </c>
      <c r="R217" s="100">
        <f t="shared" si="52"/>
        <v>38.771000000000001</v>
      </c>
      <c r="S217" s="85">
        <f t="shared" si="53"/>
        <v>10.199999999999999</v>
      </c>
      <c r="T217" s="58">
        <f t="shared" si="54"/>
        <v>0</v>
      </c>
      <c r="U217" s="58">
        <f t="shared" si="55"/>
        <v>7.6</v>
      </c>
      <c r="V217" s="58">
        <f t="array" ref="V217">INDEX(AS$11:AS$66,MATCH(C217&amp;G217,AO$11:AO$66&amp;AP$11:AP$66,0),0)</f>
        <v>10</v>
      </c>
      <c r="X217" s="120">
        <f t="shared" si="56"/>
        <v>5.5555555555555552E-2</v>
      </c>
      <c r="Y217" s="61">
        <f t="array" ref="Y217">INDEX($AQ$11:$AR$66,MATCH($C217&amp;$G217,$AO$11:$AO$66&amp;$AP$11:$AP$66,0),COUNTIF($AQ$10:$AR$10,"&lt;"&amp;Z217)+1)</f>
        <v>2.9999999999999997E-4</v>
      </c>
      <c r="Z217" s="61">
        <f t="shared" si="57"/>
        <v>1.5625</v>
      </c>
      <c r="AA217" s="61">
        <f t="array" ref="AA217">INDEX($AT$11:$AV$66,MATCH($C217&amp;$G217,$AO$11:$AO$66&amp;$AP$11:$AP$66,0),COUNTIF($AT$10:$AV$10,"&lt;"&amp;Z217)+1)</f>
        <v>5.0000000000000001E-4</v>
      </c>
      <c r="AB217" s="111">
        <f t="shared" si="58"/>
        <v>1.5264156081756484</v>
      </c>
      <c r="AC217" s="121">
        <f t="array" ref="AC217">INDEX($AW$11:$BA$66,MATCH($C217&amp;$G217,$AO$11:$AO$66&amp;$AP$11:$AP$66,0),COUNTIF($AW$10:$BA$10,"&lt;"&amp;Z217)+1)</f>
        <v>4.0000000000000002E-4</v>
      </c>
      <c r="AD217" s="62">
        <v>1.5569999999999999</v>
      </c>
      <c r="AE217" s="61">
        <f t="array" ref="AE217">INDEX($AT$11:$AV$66,MATCH($C217&amp;$G217,$AO$11:$AO$66&amp;$AP$11:$AP$66,0),COUNTIF($AT$10:$AV$10,"&lt;"&amp;AD217)+1)</f>
        <v>5.0000000000000001E-4</v>
      </c>
      <c r="AF217" s="111">
        <f t="shared" si="59"/>
        <v>1.5329437387837654</v>
      </c>
      <c r="AG217" s="121">
        <f t="array" ref="AG217">INDEX($AW$11:$BA$66,MATCH($C217&amp;$G217,$AO$11:$AO$66&amp;$AP$11:$AP$66,0),COUNTIF($AW$10:$BA$10,"&lt;"&amp;AD217)+1)</f>
        <v>4.0000000000000002E-4</v>
      </c>
    </row>
    <row r="218" spans="2:33" ht="12.75" customHeight="1" x14ac:dyDescent="0.3">
      <c r="B218" s="81" t="str">
        <f t="shared" si="47"/>
        <v>1 9/16-18 UNEF</v>
      </c>
      <c r="C218" s="71" t="s">
        <v>592</v>
      </c>
      <c r="D218" s="71"/>
      <c r="E218" s="79" t="s">
        <v>603</v>
      </c>
      <c r="F218" s="82" t="s">
        <v>613</v>
      </c>
      <c r="G218" s="58">
        <v>18</v>
      </c>
      <c r="H218" s="79" t="s">
        <v>519</v>
      </c>
      <c r="I218" s="71" t="s">
        <v>601</v>
      </c>
      <c r="J218" s="71" t="s">
        <v>588</v>
      </c>
      <c r="K218" s="71" t="s">
        <v>600</v>
      </c>
      <c r="L218" s="85">
        <f t="shared" si="45"/>
        <v>39.6875</v>
      </c>
      <c r="M218" s="85">
        <f t="shared" si="48"/>
        <v>1.4111</v>
      </c>
      <c r="N218" s="71">
        <v>60</v>
      </c>
      <c r="O218" s="100">
        <f t="shared" si="49"/>
        <v>39.6875</v>
      </c>
      <c r="P218" s="85">
        <f t="shared" si="50"/>
        <v>12.7</v>
      </c>
      <c r="Q218" s="58">
        <f t="shared" si="51"/>
        <v>0</v>
      </c>
      <c r="R218" s="100">
        <f t="shared" si="52"/>
        <v>38.771000000000001</v>
      </c>
      <c r="S218" s="85">
        <f t="shared" si="53"/>
        <v>10.199999999999999</v>
      </c>
      <c r="T218" s="58">
        <f t="shared" si="54"/>
        <v>0</v>
      </c>
      <c r="U218" s="58">
        <f t="shared" si="55"/>
        <v>7.6</v>
      </c>
      <c r="V218" s="58">
        <f t="array" ref="V218">INDEX(AS$11:AS$66,MATCH(C218&amp;G218,AO$11:AO$66&amp;AP$11:AP$66,0),0)</f>
        <v>10</v>
      </c>
      <c r="X218" s="120">
        <f t="shared" si="56"/>
        <v>5.5555555555555552E-2</v>
      </c>
      <c r="Y218" s="61">
        <f t="array" ref="Y218">INDEX($AQ$11:$AR$66,MATCH($C218&amp;$G218,$AO$11:$AO$66&amp;$AP$11:$AP$66,0),COUNTIF($AQ$10:$AR$10,"&lt;"&amp;Z218)+1)</f>
        <v>2.9999999999999997E-4</v>
      </c>
      <c r="Z218" s="61">
        <f t="shared" si="57"/>
        <v>1.5625</v>
      </c>
      <c r="AA218" s="61">
        <f t="array" ref="AA218">INDEX($AT$11:$AV$66,MATCH($C218&amp;$G218,$AO$11:$AO$66&amp;$AP$11:$AP$66,0),COUNTIF($AT$10:$AV$10,"&lt;"&amp;Z218)+1)</f>
        <v>5.0000000000000001E-4</v>
      </c>
      <c r="AB218" s="111">
        <f t="shared" si="58"/>
        <v>1.5264156081756484</v>
      </c>
      <c r="AC218" s="121">
        <f t="array" ref="AC218">INDEX($AW$11:$BA$66,MATCH($C218&amp;$G218,$AO$11:$AO$66&amp;$AP$11:$AP$66,0),COUNTIF($AW$10:$BA$10,"&lt;"&amp;Z218)+1)</f>
        <v>4.0000000000000002E-4</v>
      </c>
      <c r="AD218" s="62">
        <v>1.5552999999999999</v>
      </c>
      <c r="AE218" s="61">
        <f t="array" ref="AE218">INDEX($AT$11:$AV$66,MATCH($C218&amp;$G218,$AO$11:$AO$66&amp;$AP$11:$AP$66,0),COUNTIF($AT$10:$AV$10,"&lt;"&amp;AD218)+1)</f>
        <v>5.0000000000000001E-4</v>
      </c>
      <c r="AF218" s="111">
        <f t="shared" si="59"/>
        <v>1.5312437387837654</v>
      </c>
      <c r="AG218" s="121">
        <f t="array" ref="AG218">INDEX($AW$11:$BA$66,MATCH($C218&amp;$G218,$AO$11:$AO$66&amp;$AP$11:$AP$66,0),COUNTIF($AW$10:$BA$10,"&lt;"&amp;AD218)+1)</f>
        <v>4.0000000000000002E-4</v>
      </c>
    </row>
    <row r="219" spans="2:33" ht="12.75" customHeight="1" x14ac:dyDescent="0.3">
      <c r="B219" s="81" t="str">
        <f t="shared" si="47"/>
        <v>1 9/16-20 UN</v>
      </c>
      <c r="C219" s="71" t="s">
        <v>592</v>
      </c>
      <c r="D219" s="71"/>
      <c r="E219" s="79" t="s">
        <v>604</v>
      </c>
      <c r="F219" s="82" t="s">
        <v>613</v>
      </c>
      <c r="G219" s="58">
        <v>20</v>
      </c>
      <c r="H219" s="79" t="s">
        <v>519</v>
      </c>
      <c r="I219" s="71" t="s">
        <v>599</v>
      </c>
      <c r="J219" s="71" t="s">
        <v>588</v>
      </c>
      <c r="K219" s="71" t="s">
        <v>600</v>
      </c>
      <c r="L219" s="85">
        <f t="shared" si="45"/>
        <v>39.6875</v>
      </c>
      <c r="M219" s="85">
        <f t="shared" si="48"/>
        <v>1.27</v>
      </c>
      <c r="N219" s="71">
        <v>60</v>
      </c>
      <c r="O219" s="100">
        <f t="shared" si="49"/>
        <v>39.6875</v>
      </c>
      <c r="P219" s="85">
        <f t="shared" si="50"/>
        <v>12.7</v>
      </c>
      <c r="Q219" s="58">
        <f t="shared" si="51"/>
        <v>0</v>
      </c>
      <c r="R219" s="100">
        <f t="shared" si="52"/>
        <v>38.8626</v>
      </c>
      <c r="S219" s="85">
        <f t="shared" si="53"/>
        <v>10.199999999999999</v>
      </c>
      <c r="T219" s="58">
        <f t="shared" si="54"/>
        <v>0</v>
      </c>
      <c r="U219" s="58">
        <f t="shared" si="55"/>
        <v>7.6</v>
      </c>
      <c r="V219" s="58">
        <f t="array" ref="V219">INDEX(AS$11:AS$66,MATCH(C219&amp;G219,AO$11:AO$66&amp;AP$11:AP$66,0),0)</f>
        <v>15</v>
      </c>
      <c r="X219" s="120">
        <f t="shared" si="56"/>
        <v>0.05</v>
      </c>
      <c r="Y219" s="61">
        <f t="array" ref="Y219">INDEX($AQ$11:$AR$66,MATCH($C219&amp;$G219,$AO$11:$AO$66&amp;$AP$11:$AP$66,0),COUNTIF($AQ$10:$AR$10,"&lt;"&amp;Z219)+1)</f>
        <v>2.9999999999999997E-4</v>
      </c>
      <c r="Z219" s="61">
        <f t="shared" si="57"/>
        <v>1.5625</v>
      </c>
      <c r="AA219" s="61">
        <f t="array" ref="AA219">INDEX($AT$11:$AV$66,MATCH($C219&amp;$G219,$AO$11:$AO$66&amp;$AP$11:$AP$66,0),COUNTIF($AT$10:$AV$10,"&lt;"&amp;Z219)+1)</f>
        <v>5.0000000000000001E-4</v>
      </c>
      <c r="AB219" s="111">
        <f t="shared" si="58"/>
        <v>1.5300240473580835</v>
      </c>
      <c r="AC219" s="121">
        <f t="array" ref="AC219">INDEX($AW$11:$BA$66,MATCH($C219&amp;$G219,$AO$11:$AO$66&amp;$AP$11:$AP$66,0),COUNTIF($AW$10:$BA$10,"&lt;"&amp;Z219)+1)</f>
        <v>4.0000000000000002E-4</v>
      </c>
      <c r="AD219" s="62">
        <v>1.5579000000000001</v>
      </c>
      <c r="AE219" s="61">
        <f t="array" ref="AE219">INDEX($AT$11:$AV$66,MATCH($C219&amp;$G219,$AO$11:$AO$66&amp;$AP$11:$AP$66,0),COUNTIF($AT$10:$AV$10,"&lt;"&amp;AD219)+1)</f>
        <v>5.0000000000000001E-4</v>
      </c>
      <c r="AF219" s="111">
        <f t="shared" si="59"/>
        <v>1.5362493649053892</v>
      </c>
      <c r="AG219" s="121">
        <f t="array" ref="AG219">INDEX($AW$11:$BA$66,MATCH($C219&amp;$G219,$AO$11:$AO$66&amp;$AP$11:$AP$66,0),COUNTIF($AW$10:$BA$10,"&lt;"&amp;AD219)+1)</f>
        <v>4.0000000000000002E-4</v>
      </c>
    </row>
    <row r="220" spans="2:33" ht="12.75" customHeight="1" x14ac:dyDescent="0.3">
      <c r="B220" s="81" t="str">
        <f t="shared" si="47"/>
        <v>1 9/16-20 UN</v>
      </c>
      <c r="C220" s="71" t="s">
        <v>592</v>
      </c>
      <c r="D220" s="71"/>
      <c r="E220" s="79" t="s">
        <v>604</v>
      </c>
      <c r="F220" s="82" t="s">
        <v>613</v>
      </c>
      <c r="G220" s="58">
        <v>20</v>
      </c>
      <c r="H220" s="79" t="s">
        <v>519</v>
      </c>
      <c r="I220" s="71" t="s">
        <v>601</v>
      </c>
      <c r="J220" s="71" t="s">
        <v>588</v>
      </c>
      <c r="K220" s="71" t="s">
        <v>600</v>
      </c>
      <c r="L220" s="85">
        <f t="shared" si="45"/>
        <v>39.6875</v>
      </c>
      <c r="M220" s="85">
        <f t="shared" si="48"/>
        <v>1.27</v>
      </c>
      <c r="N220" s="71">
        <v>60</v>
      </c>
      <c r="O220" s="100">
        <f t="shared" si="49"/>
        <v>39.6875</v>
      </c>
      <c r="P220" s="85">
        <f t="shared" si="50"/>
        <v>12.7</v>
      </c>
      <c r="Q220" s="58">
        <f t="shared" si="51"/>
        <v>0</v>
      </c>
      <c r="R220" s="100">
        <f t="shared" si="52"/>
        <v>38.8626</v>
      </c>
      <c r="S220" s="85">
        <f t="shared" si="53"/>
        <v>10.199999999999999</v>
      </c>
      <c r="T220" s="58">
        <f t="shared" si="54"/>
        <v>0</v>
      </c>
      <c r="U220" s="58">
        <f t="shared" si="55"/>
        <v>7.6</v>
      </c>
      <c r="V220" s="58">
        <f t="array" ref="V220">INDEX(AS$11:AS$66,MATCH(C220&amp;G220,AO$11:AO$66&amp;AP$11:AP$66,0),0)</f>
        <v>15</v>
      </c>
      <c r="X220" s="120">
        <f t="shared" si="56"/>
        <v>0.05</v>
      </c>
      <c r="Y220" s="61">
        <f t="array" ref="Y220">INDEX($AQ$11:$AR$66,MATCH($C220&amp;$G220,$AO$11:$AO$66&amp;$AP$11:$AP$66,0),COUNTIF($AQ$10:$AR$10,"&lt;"&amp;Z220)+1)</f>
        <v>2.9999999999999997E-4</v>
      </c>
      <c r="Z220" s="61">
        <f t="shared" si="57"/>
        <v>1.5625</v>
      </c>
      <c r="AA220" s="61">
        <f t="array" ref="AA220">INDEX($AT$11:$AV$66,MATCH($C220&amp;$G220,$AO$11:$AO$66&amp;$AP$11:$AP$66,0),COUNTIF($AT$10:$AV$10,"&lt;"&amp;Z220)+1)</f>
        <v>5.0000000000000001E-4</v>
      </c>
      <c r="AB220" s="111">
        <f t="shared" si="58"/>
        <v>1.5300240473580835</v>
      </c>
      <c r="AC220" s="121">
        <f t="array" ref="AC220">INDEX($AW$11:$BA$66,MATCH($C220&amp;$G220,$AO$11:$AO$66&amp;$AP$11:$AP$66,0),COUNTIF($AW$10:$BA$10,"&lt;"&amp;Z220)+1)</f>
        <v>4.0000000000000002E-4</v>
      </c>
      <c r="AD220" s="62">
        <v>1.5563</v>
      </c>
      <c r="AE220" s="61">
        <f t="array" ref="AE220">INDEX($AT$11:$AV$66,MATCH($C220&amp;$G220,$AO$11:$AO$66&amp;$AP$11:$AP$66,0),COUNTIF($AT$10:$AV$10,"&lt;"&amp;AD220)+1)</f>
        <v>5.0000000000000001E-4</v>
      </c>
      <c r="AF220" s="111">
        <f t="shared" si="59"/>
        <v>1.5346493649053889</v>
      </c>
      <c r="AG220" s="121">
        <f t="array" ref="AG220">INDEX($AW$11:$BA$66,MATCH($C220&amp;$G220,$AO$11:$AO$66&amp;$AP$11:$AP$66,0),COUNTIF($AW$10:$BA$10,"&lt;"&amp;AD220)+1)</f>
        <v>4.0000000000000002E-4</v>
      </c>
    </row>
    <row r="221" spans="2:33" ht="12.75" customHeight="1" x14ac:dyDescent="0.3">
      <c r="B221" s="81" t="str">
        <f t="shared" si="47"/>
        <v>1 5/8-6 UN</v>
      </c>
      <c r="C221" s="71" t="s">
        <v>592</v>
      </c>
      <c r="D221" s="71"/>
      <c r="E221" s="79" t="s">
        <v>604</v>
      </c>
      <c r="F221" s="82" t="s">
        <v>614</v>
      </c>
      <c r="G221" s="58">
        <v>6</v>
      </c>
      <c r="H221" s="79" t="s">
        <v>519</v>
      </c>
      <c r="I221" s="71" t="s">
        <v>599</v>
      </c>
      <c r="J221" s="71" t="s">
        <v>588</v>
      </c>
      <c r="K221" s="71" t="s">
        <v>600</v>
      </c>
      <c r="L221" s="85">
        <f t="shared" si="45"/>
        <v>41.274999999999999</v>
      </c>
      <c r="M221" s="85">
        <f t="shared" si="48"/>
        <v>4.2332999999999998</v>
      </c>
      <c r="N221" s="71">
        <v>60</v>
      </c>
      <c r="O221" s="100">
        <f t="shared" si="49"/>
        <v>41.274999999999999</v>
      </c>
      <c r="P221" s="85">
        <f t="shared" si="50"/>
        <v>20.3</v>
      </c>
      <c r="Q221" s="58">
        <f t="shared" si="51"/>
        <v>0</v>
      </c>
      <c r="R221" s="100">
        <f t="shared" si="52"/>
        <v>38.525399999999998</v>
      </c>
      <c r="S221" s="85">
        <f t="shared" si="53"/>
        <v>12.7</v>
      </c>
      <c r="T221" s="58">
        <f t="shared" si="54"/>
        <v>0</v>
      </c>
      <c r="U221" s="58">
        <f t="shared" si="55"/>
        <v>10.199999999999999</v>
      </c>
      <c r="V221" s="58">
        <f t="array" ref="V221">INDEX(AS$11:AS$66,MATCH(C221&amp;G221,AO$11:AO$66&amp;AP$11:AP$66,0),0)</f>
        <v>5</v>
      </c>
      <c r="X221" s="120">
        <f t="shared" si="56"/>
        <v>0.16666666666666666</v>
      </c>
      <c r="Y221" s="61">
        <f t="array" ref="Y221">INDEX($AQ$11:$AR$66,MATCH($C221&amp;$G221,$AO$11:$AO$66&amp;$AP$11:$AP$66,0),COUNTIF($AQ$10:$AR$10,"&lt;"&amp;Z221)+1)</f>
        <v>4.0000000000000002E-4</v>
      </c>
      <c r="Z221" s="61">
        <f t="shared" si="57"/>
        <v>1.625</v>
      </c>
      <c r="AA221" s="61">
        <f t="array" ref="AA221">INDEX($AT$11:$AV$66,MATCH($C221&amp;$G221,$AO$11:$AO$66&amp;$AP$11:$AP$66,0),COUNTIF($AT$10:$AV$10,"&lt;"&amp;Z221)+1)</f>
        <v>8.0000000000000004E-4</v>
      </c>
      <c r="AB221" s="111">
        <f t="shared" si="58"/>
        <v>1.5167468245269453</v>
      </c>
      <c r="AC221" s="121">
        <f t="array" ref="AC221">INDEX($AW$11:$BA$66,MATCH($C221&amp;$G221,$AO$11:$AO$66&amp;$AP$11:$AP$66,0),COUNTIF($AW$10:$BA$10,"&lt;"&amp;Z221)+1)</f>
        <v>5.0000000000000001E-4</v>
      </c>
      <c r="AD221" s="62">
        <v>1.5995999999999999</v>
      </c>
      <c r="AE221" s="61">
        <f t="array" ref="AE221">INDEX($AT$11:$AV$66,MATCH($C221&amp;$G221,$AO$11:$AO$66&amp;$AP$11:$AP$66,0),COUNTIF($AT$10:$AV$10,"&lt;"&amp;AD221)+1)</f>
        <v>8.0000000000000004E-4</v>
      </c>
      <c r="AF221" s="111">
        <f t="shared" si="59"/>
        <v>1.5274312163512966</v>
      </c>
      <c r="AG221" s="121">
        <f t="array" ref="AG221">INDEX($AW$11:$BA$66,MATCH($C221&amp;$G221,$AO$11:$AO$66&amp;$AP$11:$AP$66,0),COUNTIF($AW$10:$BA$10,"&lt;"&amp;AD221)+1)</f>
        <v>5.0000000000000001E-4</v>
      </c>
    </row>
    <row r="222" spans="2:33" ht="12.75" customHeight="1" x14ac:dyDescent="0.3">
      <c r="B222" s="81" t="str">
        <f t="shared" si="47"/>
        <v>1 5/8-6 UN</v>
      </c>
      <c r="C222" s="71" t="s">
        <v>592</v>
      </c>
      <c r="D222" s="71"/>
      <c r="E222" s="79" t="s">
        <v>604</v>
      </c>
      <c r="F222" s="82" t="s">
        <v>614</v>
      </c>
      <c r="G222" s="58">
        <v>6</v>
      </c>
      <c r="H222" s="79" t="s">
        <v>519</v>
      </c>
      <c r="I222" s="71" t="s">
        <v>601</v>
      </c>
      <c r="J222" s="71" t="s">
        <v>588</v>
      </c>
      <c r="K222" s="71" t="s">
        <v>600</v>
      </c>
      <c r="L222" s="85">
        <f t="shared" si="45"/>
        <v>41.274999999999999</v>
      </c>
      <c r="M222" s="85">
        <f t="shared" si="48"/>
        <v>4.2332999999999998</v>
      </c>
      <c r="N222" s="71">
        <v>60</v>
      </c>
      <c r="O222" s="100">
        <f t="shared" si="49"/>
        <v>41.274999999999999</v>
      </c>
      <c r="P222" s="85">
        <f t="shared" si="50"/>
        <v>20.3</v>
      </c>
      <c r="Q222" s="58">
        <f t="shared" si="51"/>
        <v>0</v>
      </c>
      <c r="R222" s="100">
        <f t="shared" si="52"/>
        <v>38.525399999999998</v>
      </c>
      <c r="S222" s="85">
        <f t="shared" si="53"/>
        <v>12.7</v>
      </c>
      <c r="T222" s="58">
        <f t="shared" si="54"/>
        <v>0</v>
      </c>
      <c r="U222" s="58">
        <f t="shared" si="55"/>
        <v>10.199999999999999</v>
      </c>
      <c r="V222" s="58">
        <f t="array" ref="V222">INDEX(AS$11:AS$66,MATCH(C222&amp;G222,AO$11:AO$66&amp;AP$11:AP$66,0),0)</f>
        <v>5</v>
      </c>
      <c r="X222" s="120">
        <f t="shared" si="56"/>
        <v>0.16666666666666666</v>
      </c>
      <c r="Y222" s="61">
        <f t="array" ref="Y222">INDEX($AQ$11:$AR$66,MATCH($C222&amp;$G222,$AO$11:$AO$66&amp;$AP$11:$AP$66,0),COUNTIF($AQ$10:$AR$10,"&lt;"&amp;Z222)+1)</f>
        <v>4.0000000000000002E-4</v>
      </c>
      <c r="Z222" s="61">
        <f t="shared" si="57"/>
        <v>1.625</v>
      </c>
      <c r="AA222" s="61">
        <f t="array" ref="AA222">INDEX($AT$11:$AV$66,MATCH($C222&amp;$G222,$AO$11:$AO$66&amp;$AP$11:$AP$66,0),COUNTIF($AT$10:$AV$10,"&lt;"&amp;Z222)+1)</f>
        <v>8.0000000000000004E-4</v>
      </c>
      <c r="AB222" s="111">
        <f t="shared" si="58"/>
        <v>1.5167468245269453</v>
      </c>
      <c r="AC222" s="121">
        <f t="array" ref="AC222">INDEX($AW$11:$BA$66,MATCH($C222&amp;$G222,$AO$11:$AO$66&amp;$AP$11:$AP$66,0),COUNTIF($AW$10:$BA$10,"&lt;"&amp;Z222)+1)</f>
        <v>5.0000000000000001E-4</v>
      </c>
      <c r="AD222" s="62">
        <v>1.5969</v>
      </c>
      <c r="AE222" s="61">
        <f t="array" ref="AE222">INDEX($AT$11:$AV$66,MATCH($C222&amp;$G222,$AO$11:$AO$66&amp;$AP$11:$AP$66,0),COUNTIF($AT$10:$AV$10,"&lt;"&amp;AD222)+1)</f>
        <v>8.0000000000000004E-4</v>
      </c>
      <c r="AF222" s="111">
        <f t="shared" si="59"/>
        <v>1.5247312163512967</v>
      </c>
      <c r="AG222" s="121">
        <f t="array" ref="AG222">INDEX($AW$11:$BA$66,MATCH($C222&amp;$G222,$AO$11:$AO$66&amp;$AP$11:$AP$66,0),COUNTIF($AW$10:$BA$10,"&lt;"&amp;AD222)+1)</f>
        <v>5.0000000000000001E-4</v>
      </c>
    </row>
    <row r="223" spans="2:33" ht="12.75" customHeight="1" x14ac:dyDescent="0.3">
      <c r="B223" s="81" t="str">
        <f t="shared" si="47"/>
        <v>1 5/8-8 UN</v>
      </c>
      <c r="C223" s="71" t="s">
        <v>592</v>
      </c>
      <c r="D223" s="71"/>
      <c r="E223" s="79" t="s">
        <v>604</v>
      </c>
      <c r="F223" s="82" t="s">
        <v>614</v>
      </c>
      <c r="G223" s="58">
        <v>8</v>
      </c>
      <c r="H223" s="79" t="s">
        <v>519</v>
      </c>
      <c r="I223" s="71" t="s">
        <v>599</v>
      </c>
      <c r="J223" s="71" t="s">
        <v>588</v>
      </c>
      <c r="K223" s="71" t="s">
        <v>600</v>
      </c>
      <c r="L223" s="85">
        <f t="shared" si="45"/>
        <v>41.274999999999999</v>
      </c>
      <c r="M223" s="85">
        <f t="shared" si="48"/>
        <v>3.1749999999999998</v>
      </c>
      <c r="N223" s="71">
        <v>60</v>
      </c>
      <c r="O223" s="100">
        <f t="shared" si="49"/>
        <v>41.274999999999999</v>
      </c>
      <c r="P223" s="85">
        <f t="shared" si="50"/>
        <v>17.8</v>
      </c>
      <c r="Q223" s="58">
        <f t="shared" si="51"/>
        <v>0</v>
      </c>
      <c r="R223" s="100">
        <f t="shared" si="52"/>
        <v>39.212800000000001</v>
      </c>
      <c r="S223" s="85">
        <f t="shared" si="53"/>
        <v>12.7</v>
      </c>
      <c r="T223" s="58">
        <f t="shared" si="54"/>
        <v>0</v>
      </c>
      <c r="U223" s="58">
        <f t="shared" si="55"/>
        <v>10.199999999999999</v>
      </c>
      <c r="V223" s="58">
        <f t="array" ref="V223">INDEX(AS$11:AS$66,MATCH(C223&amp;G223,AO$11:AO$66&amp;AP$11:AP$66,0),0)</f>
        <v>5</v>
      </c>
      <c r="X223" s="120">
        <f t="shared" si="56"/>
        <v>0.125</v>
      </c>
      <c r="Y223" s="61">
        <f t="array" ref="Y223">INDEX($AQ$11:$AR$66,MATCH($C223&amp;$G223,$AO$11:$AO$66&amp;$AP$11:$AP$66,0),COUNTIF($AQ$10:$AR$10,"&lt;"&amp;Z223)+1)</f>
        <v>4.0000000000000002E-4</v>
      </c>
      <c r="Z223" s="61">
        <f t="shared" si="57"/>
        <v>1.625</v>
      </c>
      <c r="AA223" s="61">
        <f t="array" ref="AA223">INDEX($AT$11:$AV$66,MATCH($C223&amp;$G223,$AO$11:$AO$66&amp;$AP$11:$AP$66,0),COUNTIF($AT$10:$AV$10,"&lt;"&amp;Z223)+1)</f>
        <v>6.9999999999999999E-4</v>
      </c>
      <c r="AB223" s="111">
        <f t="shared" si="58"/>
        <v>1.5438101183952089</v>
      </c>
      <c r="AC223" s="121">
        <f t="array" ref="AC223">INDEX($AW$11:$BA$66,MATCH($C223&amp;$G223,$AO$11:$AO$66&amp;$AP$11:$AP$66,0),COUNTIF($AW$10:$BA$10,"&lt;"&amp;Z223)+1)</f>
        <v>5.0000000000000001E-4</v>
      </c>
      <c r="AD223" s="62">
        <v>1.6075999999999999</v>
      </c>
      <c r="AE223" s="61">
        <f t="array" ref="AE223">INDEX($AT$11:$AV$66,MATCH($C223&amp;$G223,$AO$11:$AO$66&amp;$AP$11:$AP$66,0),COUNTIF($AT$10:$AV$10,"&lt;"&amp;AD223)+1)</f>
        <v>6.9999999999999999E-4</v>
      </c>
      <c r="AF223" s="111">
        <f t="shared" si="59"/>
        <v>1.5534734122634726</v>
      </c>
      <c r="AG223" s="121">
        <f t="array" ref="AG223">INDEX($AW$11:$BA$66,MATCH($C223&amp;$G223,$AO$11:$AO$66&amp;$AP$11:$AP$66,0),COUNTIF($AW$10:$BA$10,"&lt;"&amp;AD223)+1)</f>
        <v>5.0000000000000001E-4</v>
      </c>
    </row>
    <row r="224" spans="2:33" ht="12.75" customHeight="1" x14ac:dyDescent="0.3">
      <c r="B224" s="81" t="str">
        <f t="shared" si="47"/>
        <v>1 5/8-8 UN</v>
      </c>
      <c r="C224" s="71" t="s">
        <v>592</v>
      </c>
      <c r="D224" s="71"/>
      <c r="E224" s="79" t="s">
        <v>604</v>
      </c>
      <c r="F224" s="82" t="s">
        <v>614</v>
      </c>
      <c r="G224" s="58">
        <v>8</v>
      </c>
      <c r="H224" s="79" t="s">
        <v>519</v>
      </c>
      <c r="I224" s="71" t="s">
        <v>601</v>
      </c>
      <c r="J224" s="71" t="s">
        <v>588</v>
      </c>
      <c r="K224" s="71" t="s">
        <v>600</v>
      </c>
      <c r="L224" s="85">
        <f t="shared" si="45"/>
        <v>41.274999999999999</v>
      </c>
      <c r="M224" s="85">
        <f t="shared" si="48"/>
        <v>3.1749999999999998</v>
      </c>
      <c r="N224" s="71">
        <v>60</v>
      </c>
      <c r="O224" s="100">
        <f t="shared" si="49"/>
        <v>41.274999999999999</v>
      </c>
      <c r="P224" s="85">
        <f t="shared" si="50"/>
        <v>17.8</v>
      </c>
      <c r="Q224" s="58">
        <f t="shared" si="51"/>
        <v>0</v>
      </c>
      <c r="R224" s="100">
        <f t="shared" si="52"/>
        <v>39.212800000000001</v>
      </c>
      <c r="S224" s="85">
        <f t="shared" si="53"/>
        <v>12.7</v>
      </c>
      <c r="T224" s="58">
        <f t="shared" si="54"/>
        <v>0</v>
      </c>
      <c r="U224" s="58">
        <f t="shared" si="55"/>
        <v>10.199999999999999</v>
      </c>
      <c r="V224" s="58">
        <f t="array" ref="V224">INDEX(AS$11:AS$66,MATCH(C224&amp;G224,AO$11:AO$66&amp;AP$11:AP$66,0),0)</f>
        <v>5</v>
      </c>
      <c r="X224" s="120">
        <f t="shared" si="56"/>
        <v>0.125</v>
      </c>
      <c r="Y224" s="61">
        <f t="array" ref="Y224">INDEX($AQ$11:$AR$66,MATCH($C224&amp;$G224,$AO$11:$AO$66&amp;$AP$11:$AP$66,0),COUNTIF($AQ$10:$AR$10,"&lt;"&amp;Z224)+1)</f>
        <v>4.0000000000000002E-4</v>
      </c>
      <c r="Z224" s="61">
        <f t="shared" si="57"/>
        <v>1.625</v>
      </c>
      <c r="AA224" s="61">
        <f t="array" ref="AA224">INDEX($AT$11:$AV$66,MATCH($C224&amp;$G224,$AO$11:$AO$66&amp;$AP$11:$AP$66,0),COUNTIF($AT$10:$AV$10,"&lt;"&amp;Z224)+1)</f>
        <v>6.9999999999999999E-4</v>
      </c>
      <c r="AB224" s="111">
        <f t="shared" si="58"/>
        <v>1.5438101183952089</v>
      </c>
      <c r="AC224" s="121">
        <f t="array" ref="AC224">INDEX($AW$11:$BA$66,MATCH($C224&amp;$G224,$AO$11:$AO$66&amp;$AP$11:$AP$66,0),COUNTIF($AW$10:$BA$10,"&lt;"&amp;Z224)+1)</f>
        <v>5.0000000000000001E-4</v>
      </c>
      <c r="AD224" s="62">
        <v>1.6051</v>
      </c>
      <c r="AE224" s="61">
        <f t="array" ref="AE224">INDEX($AT$11:$AV$66,MATCH($C224&amp;$G224,$AO$11:$AO$66&amp;$AP$11:$AP$66,0),COUNTIF($AT$10:$AV$10,"&lt;"&amp;AD224)+1)</f>
        <v>6.9999999999999999E-4</v>
      </c>
      <c r="AF224" s="111">
        <f t="shared" si="59"/>
        <v>1.5509734122634726</v>
      </c>
      <c r="AG224" s="121">
        <f t="array" ref="AG224">INDEX($AW$11:$BA$66,MATCH($C224&amp;$G224,$AO$11:$AO$66&amp;$AP$11:$AP$66,0),COUNTIF($AW$10:$BA$10,"&lt;"&amp;AD224)+1)</f>
        <v>5.0000000000000001E-4</v>
      </c>
    </row>
    <row r="225" spans="2:33" ht="12.75" customHeight="1" x14ac:dyDescent="0.3">
      <c r="B225" s="81" t="str">
        <f t="shared" si="47"/>
        <v>1 5/8-12 UN</v>
      </c>
      <c r="C225" s="71" t="s">
        <v>592</v>
      </c>
      <c r="D225" s="71"/>
      <c r="E225" s="79" t="s">
        <v>604</v>
      </c>
      <c r="F225" s="82" t="s">
        <v>614</v>
      </c>
      <c r="G225" s="58">
        <v>12</v>
      </c>
      <c r="H225" s="79" t="s">
        <v>519</v>
      </c>
      <c r="I225" s="71" t="s">
        <v>599</v>
      </c>
      <c r="J225" s="71" t="s">
        <v>588</v>
      </c>
      <c r="K225" s="71" t="s">
        <v>600</v>
      </c>
      <c r="L225" s="85">
        <f t="shared" si="45"/>
        <v>41.274999999999999</v>
      </c>
      <c r="M225" s="85">
        <f t="shared" si="48"/>
        <v>2.1166999999999998</v>
      </c>
      <c r="N225" s="71">
        <v>60</v>
      </c>
      <c r="O225" s="100">
        <f t="shared" si="49"/>
        <v>41.274999999999999</v>
      </c>
      <c r="P225" s="85">
        <f t="shared" si="50"/>
        <v>15.2</v>
      </c>
      <c r="Q225" s="58">
        <f t="shared" si="51"/>
        <v>0</v>
      </c>
      <c r="R225" s="100">
        <f t="shared" si="52"/>
        <v>39.900199999999998</v>
      </c>
      <c r="S225" s="85">
        <f t="shared" si="53"/>
        <v>10.199999999999999</v>
      </c>
      <c r="T225" s="58">
        <f t="shared" si="54"/>
        <v>0</v>
      </c>
      <c r="U225" s="58">
        <f t="shared" si="55"/>
        <v>7.6</v>
      </c>
      <c r="V225" s="58">
        <f t="array" ref="V225">INDEX(AS$11:AS$66,MATCH(C225&amp;G225,AO$11:AO$66&amp;AP$11:AP$66,0),0)</f>
        <v>10</v>
      </c>
      <c r="X225" s="120">
        <f t="shared" si="56"/>
        <v>8.3333333333333329E-2</v>
      </c>
      <c r="Y225" s="61">
        <f t="array" ref="Y225">INDEX($AQ$11:$AR$66,MATCH($C225&amp;$G225,$AO$11:$AO$66&amp;$AP$11:$AP$66,0),COUNTIF($AQ$10:$AR$10,"&lt;"&amp;Z225)+1)</f>
        <v>2.9999999999999997E-4</v>
      </c>
      <c r="Z225" s="61">
        <f t="shared" si="57"/>
        <v>1.625</v>
      </c>
      <c r="AA225" s="61">
        <f t="array" ref="AA225">INDEX($AT$11:$AV$66,MATCH($C225&amp;$G225,$AO$11:$AO$66&amp;$AP$11:$AP$66,0),COUNTIF($AT$10:$AV$10,"&lt;"&amp;Z225)+1)</f>
        <v>5.9999999999999995E-4</v>
      </c>
      <c r="AB225" s="111">
        <f t="shared" si="58"/>
        <v>1.5708734122634727</v>
      </c>
      <c r="AC225" s="121">
        <f t="array" ref="AC225">INDEX($AW$11:$BA$66,MATCH($C225&amp;$G225,$AO$11:$AO$66&amp;$AP$11:$AP$66,0),COUNTIF($AW$10:$BA$10,"&lt;"&amp;Z225)+1)</f>
        <v>4.0000000000000002E-4</v>
      </c>
      <c r="AD225" s="62">
        <v>1.6146</v>
      </c>
      <c r="AE225" s="61">
        <f t="array" ref="AE225">INDEX($AT$11:$AV$66,MATCH($C225&amp;$G225,$AO$11:$AO$66&amp;$AP$11:$AP$66,0),COUNTIF($AT$10:$AV$10,"&lt;"&amp;AD225)+1)</f>
        <v>5.9999999999999995E-4</v>
      </c>
      <c r="AF225" s="111">
        <f t="shared" si="59"/>
        <v>1.5785156081756484</v>
      </c>
      <c r="AG225" s="121">
        <f t="array" ref="AG225">INDEX($AW$11:$BA$66,MATCH($C225&amp;$G225,$AO$11:$AO$66&amp;$AP$11:$AP$66,0),COUNTIF($AW$10:$BA$10,"&lt;"&amp;AD225)+1)</f>
        <v>4.0000000000000002E-4</v>
      </c>
    </row>
    <row r="226" spans="2:33" ht="12.75" customHeight="1" x14ac:dyDescent="0.3">
      <c r="B226" s="81" t="str">
        <f t="shared" si="47"/>
        <v>1 5/8-12 UN</v>
      </c>
      <c r="C226" s="71" t="s">
        <v>592</v>
      </c>
      <c r="D226" s="71"/>
      <c r="E226" s="79" t="s">
        <v>604</v>
      </c>
      <c r="F226" s="82" t="s">
        <v>614</v>
      </c>
      <c r="G226" s="58">
        <v>12</v>
      </c>
      <c r="H226" s="79" t="s">
        <v>519</v>
      </c>
      <c r="I226" s="71" t="s">
        <v>601</v>
      </c>
      <c r="J226" s="71" t="s">
        <v>588</v>
      </c>
      <c r="K226" s="71" t="s">
        <v>600</v>
      </c>
      <c r="L226" s="85">
        <f t="shared" si="45"/>
        <v>41.274999999999999</v>
      </c>
      <c r="M226" s="85">
        <f t="shared" si="48"/>
        <v>2.1166999999999998</v>
      </c>
      <c r="N226" s="71">
        <v>60</v>
      </c>
      <c r="O226" s="100">
        <f t="shared" si="49"/>
        <v>41.274999999999999</v>
      </c>
      <c r="P226" s="85">
        <f t="shared" si="50"/>
        <v>15.2</v>
      </c>
      <c r="Q226" s="58">
        <f t="shared" si="51"/>
        <v>0</v>
      </c>
      <c r="R226" s="100">
        <f t="shared" si="52"/>
        <v>39.900199999999998</v>
      </c>
      <c r="S226" s="85">
        <f t="shared" si="53"/>
        <v>10.199999999999999</v>
      </c>
      <c r="T226" s="58">
        <f t="shared" si="54"/>
        <v>0</v>
      </c>
      <c r="U226" s="58">
        <f t="shared" si="55"/>
        <v>7.6</v>
      </c>
      <c r="V226" s="58">
        <f t="array" ref="V226">INDEX(AS$11:AS$66,MATCH(C226&amp;G226,AO$11:AO$66&amp;AP$11:AP$66,0),0)</f>
        <v>10</v>
      </c>
      <c r="X226" s="120">
        <f t="shared" si="56"/>
        <v>8.3333333333333329E-2</v>
      </c>
      <c r="Y226" s="61">
        <f t="array" ref="Y226">INDEX($AQ$11:$AR$66,MATCH($C226&amp;$G226,$AO$11:$AO$66&amp;$AP$11:$AP$66,0),COUNTIF($AQ$10:$AR$10,"&lt;"&amp;Z226)+1)</f>
        <v>2.9999999999999997E-4</v>
      </c>
      <c r="Z226" s="61">
        <f t="shared" si="57"/>
        <v>1.625</v>
      </c>
      <c r="AA226" s="61">
        <f t="array" ref="AA226">INDEX($AT$11:$AV$66,MATCH($C226&amp;$G226,$AO$11:$AO$66&amp;$AP$11:$AP$66,0),COUNTIF($AT$10:$AV$10,"&lt;"&amp;Z226)+1)</f>
        <v>5.9999999999999995E-4</v>
      </c>
      <c r="AB226" s="111">
        <f t="shared" si="58"/>
        <v>1.5708734122634727</v>
      </c>
      <c r="AC226" s="121">
        <f t="array" ref="AC226">INDEX($AW$11:$BA$66,MATCH($C226&amp;$G226,$AO$11:$AO$66&amp;$AP$11:$AP$66,0),COUNTIF($AW$10:$BA$10,"&lt;"&amp;Z226)+1)</f>
        <v>4.0000000000000002E-4</v>
      </c>
      <c r="AD226" s="62">
        <v>1.6127</v>
      </c>
      <c r="AE226" s="61">
        <f t="array" ref="AE226">INDEX($AT$11:$AV$66,MATCH($C226&amp;$G226,$AO$11:$AO$66&amp;$AP$11:$AP$66,0),COUNTIF($AT$10:$AV$10,"&lt;"&amp;AD226)+1)</f>
        <v>5.9999999999999995E-4</v>
      </c>
      <c r="AF226" s="111">
        <f t="shared" si="59"/>
        <v>1.5766156081756484</v>
      </c>
      <c r="AG226" s="121">
        <f t="array" ref="AG226">INDEX($AW$11:$BA$66,MATCH($C226&amp;$G226,$AO$11:$AO$66&amp;$AP$11:$AP$66,0),COUNTIF($AW$10:$BA$10,"&lt;"&amp;AD226)+1)</f>
        <v>4.0000000000000002E-4</v>
      </c>
    </row>
    <row r="227" spans="2:33" ht="12.75" customHeight="1" x14ac:dyDescent="0.3">
      <c r="B227" s="81" t="str">
        <f t="shared" si="47"/>
        <v>1 5/8-16 UN</v>
      </c>
      <c r="C227" s="71" t="s">
        <v>592</v>
      </c>
      <c r="D227" s="71"/>
      <c r="E227" s="79" t="s">
        <v>604</v>
      </c>
      <c r="F227" s="82" t="s">
        <v>614</v>
      </c>
      <c r="G227" s="58">
        <v>16</v>
      </c>
      <c r="H227" s="79" t="s">
        <v>519</v>
      </c>
      <c r="I227" s="71" t="s">
        <v>599</v>
      </c>
      <c r="J227" s="71" t="s">
        <v>588</v>
      </c>
      <c r="K227" s="71" t="s">
        <v>600</v>
      </c>
      <c r="L227" s="85">
        <f t="shared" si="45"/>
        <v>41.274999999999999</v>
      </c>
      <c r="M227" s="85">
        <f t="shared" si="48"/>
        <v>1.5874999999999999</v>
      </c>
      <c r="N227" s="71">
        <v>60</v>
      </c>
      <c r="O227" s="100">
        <f t="shared" si="49"/>
        <v>41.274999999999999</v>
      </c>
      <c r="P227" s="85">
        <f t="shared" si="50"/>
        <v>15.2</v>
      </c>
      <c r="Q227" s="58">
        <f t="shared" si="51"/>
        <v>0</v>
      </c>
      <c r="R227" s="100">
        <f t="shared" si="52"/>
        <v>40.243899999999996</v>
      </c>
      <c r="S227" s="85">
        <f t="shared" si="53"/>
        <v>10.199999999999999</v>
      </c>
      <c r="T227" s="58">
        <f t="shared" si="54"/>
        <v>0</v>
      </c>
      <c r="U227" s="58">
        <f t="shared" si="55"/>
        <v>7.6</v>
      </c>
      <c r="V227" s="58">
        <f t="array" ref="V227">INDEX(AS$11:AS$66,MATCH(C227&amp;G227,AO$11:AO$66&amp;AP$11:AP$66,0),0)</f>
        <v>10</v>
      </c>
      <c r="X227" s="120">
        <f t="shared" si="56"/>
        <v>6.25E-2</v>
      </c>
      <c r="Y227" s="61">
        <f t="array" ref="Y227">INDEX($AQ$11:$AR$66,MATCH($C227&amp;$G227,$AO$11:$AO$66&amp;$AP$11:$AP$66,0),COUNTIF($AQ$10:$AR$10,"&lt;"&amp;Z227)+1)</f>
        <v>2.9999999999999997E-4</v>
      </c>
      <c r="Z227" s="61">
        <f t="shared" si="57"/>
        <v>1.625</v>
      </c>
      <c r="AA227" s="61">
        <f t="array" ref="AA227">INDEX($AT$11:$AV$66,MATCH($C227&amp;$G227,$AO$11:$AO$66&amp;$AP$11:$AP$66,0),COUNTIF($AT$10:$AV$10,"&lt;"&amp;Z227)+1)</f>
        <v>5.9999999999999995E-4</v>
      </c>
      <c r="AB227" s="111">
        <f t="shared" si="58"/>
        <v>1.5844050591976044</v>
      </c>
      <c r="AC227" s="121">
        <f t="array" ref="AC227">INDEX($AW$11:$BA$66,MATCH($C227&amp;$G227,$AO$11:$AO$66&amp;$AP$11:$AP$66,0),COUNTIF($AW$10:$BA$10,"&lt;"&amp;Z227)+1)</f>
        <v>4.0000000000000002E-4</v>
      </c>
      <c r="AD227" s="62">
        <v>1.6183000000000001</v>
      </c>
      <c r="AE227" s="61">
        <f t="array" ref="AE227">INDEX($AT$11:$AV$66,MATCH($C227&amp;$G227,$AO$11:$AO$66&amp;$AP$11:$AP$66,0),COUNTIF($AT$10:$AV$10,"&lt;"&amp;AD227)+1)</f>
        <v>5.9999999999999995E-4</v>
      </c>
      <c r="AF227" s="111">
        <f t="shared" si="59"/>
        <v>1.5912367061317363</v>
      </c>
      <c r="AG227" s="121">
        <f t="array" ref="AG227">INDEX($AW$11:$BA$66,MATCH($C227&amp;$G227,$AO$11:$AO$66&amp;$AP$11:$AP$66,0),COUNTIF($AW$10:$BA$10,"&lt;"&amp;AD227)+1)</f>
        <v>4.0000000000000002E-4</v>
      </c>
    </row>
    <row r="228" spans="2:33" ht="12.75" customHeight="1" x14ac:dyDescent="0.3">
      <c r="B228" s="81" t="str">
        <f t="shared" si="47"/>
        <v>1 5/8-16 UN</v>
      </c>
      <c r="C228" s="71" t="s">
        <v>592</v>
      </c>
      <c r="D228" s="71"/>
      <c r="E228" s="79" t="s">
        <v>604</v>
      </c>
      <c r="F228" s="82" t="s">
        <v>614</v>
      </c>
      <c r="G228" s="58">
        <v>16</v>
      </c>
      <c r="H228" s="79" t="s">
        <v>519</v>
      </c>
      <c r="I228" s="71" t="s">
        <v>601</v>
      </c>
      <c r="J228" s="71" t="s">
        <v>588</v>
      </c>
      <c r="K228" s="71" t="s">
        <v>600</v>
      </c>
      <c r="L228" s="85">
        <f t="shared" si="45"/>
        <v>41.274999999999999</v>
      </c>
      <c r="M228" s="85">
        <f t="shared" si="48"/>
        <v>1.5874999999999999</v>
      </c>
      <c r="N228" s="71">
        <v>60</v>
      </c>
      <c r="O228" s="100">
        <f t="shared" si="49"/>
        <v>41.274999999999999</v>
      </c>
      <c r="P228" s="85">
        <f t="shared" si="50"/>
        <v>15.2</v>
      </c>
      <c r="Q228" s="58">
        <f t="shared" si="51"/>
        <v>0</v>
      </c>
      <c r="R228" s="100">
        <f t="shared" si="52"/>
        <v>40.243899999999996</v>
      </c>
      <c r="S228" s="85">
        <f t="shared" si="53"/>
        <v>10.199999999999999</v>
      </c>
      <c r="T228" s="58">
        <f t="shared" si="54"/>
        <v>0</v>
      </c>
      <c r="U228" s="58">
        <f t="shared" si="55"/>
        <v>7.6</v>
      </c>
      <c r="V228" s="58">
        <f t="array" ref="V228">INDEX(AS$11:AS$66,MATCH(C228&amp;G228,AO$11:AO$66&amp;AP$11:AP$66,0),0)</f>
        <v>10</v>
      </c>
      <c r="X228" s="120">
        <f t="shared" si="56"/>
        <v>6.25E-2</v>
      </c>
      <c r="Y228" s="61">
        <f t="array" ref="Y228">INDEX($AQ$11:$AR$66,MATCH($C228&amp;$G228,$AO$11:$AO$66&amp;$AP$11:$AP$66,0),COUNTIF($AQ$10:$AR$10,"&lt;"&amp;Z228)+1)</f>
        <v>2.9999999999999997E-4</v>
      </c>
      <c r="Z228" s="61">
        <f t="shared" si="57"/>
        <v>1.625</v>
      </c>
      <c r="AA228" s="61">
        <f t="array" ref="AA228">INDEX($AT$11:$AV$66,MATCH($C228&amp;$G228,$AO$11:$AO$66&amp;$AP$11:$AP$66,0),COUNTIF($AT$10:$AV$10,"&lt;"&amp;Z228)+1)</f>
        <v>5.9999999999999995E-4</v>
      </c>
      <c r="AB228" s="111">
        <f t="shared" si="58"/>
        <v>1.5844050591976044</v>
      </c>
      <c r="AC228" s="121">
        <f t="array" ref="AC228">INDEX($AW$11:$BA$66,MATCH($C228&amp;$G228,$AO$11:$AO$66&amp;$AP$11:$AP$66,0),COUNTIF($AW$10:$BA$10,"&lt;"&amp;Z228)+1)</f>
        <v>4.0000000000000002E-4</v>
      </c>
      <c r="AD228" s="62">
        <v>1.6166</v>
      </c>
      <c r="AE228" s="61">
        <f t="array" ref="AE228">INDEX($AT$11:$AV$66,MATCH($C228&amp;$G228,$AO$11:$AO$66&amp;$AP$11:$AP$66,0),COUNTIF($AT$10:$AV$10,"&lt;"&amp;AD228)+1)</f>
        <v>5.9999999999999995E-4</v>
      </c>
      <c r="AF228" s="111">
        <f t="shared" si="59"/>
        <v>1.5895367061317363</v>
      </c>
      <c r="AG228" s="121">
        <f t="array" ref="AG228">INDEX($AW$11:$BA$66,MATCH($C228&amp;$G228,$AO$11:$AO$66&amp;$AP$11:$AP$66,0),COUNTIF($AW$10:$BA$10,"&lt;"&amp;AD228)+1)</f>
        <v>4.0000000000000002E-4</v>
      </c>
    </row>
    <row r="229" spans="2:33" ht="12.75" customHeight="1" x14ac:dyDescent="0.3">
      <c r="B229" s="81" t="str">
        <f t="shared" si="47"/>
        <v>1 5/8-18 UNEF</v>
      </c>
      <c r="C229" s="71" t="s">
        <v>592</v>
      </c>
      <c r="D229" s="71"/>
      <c r="E229" s="79" t="s">
        <v>603</v>
      </c>
      <c r="F229" s="82" t="s">
        <v>614</v>
      </c>
      <c r="G229" s="58">
        <v>18</v>
      </c>
      <c r="H229" s="79" t="s">
        <v>519</v>
      </c>
      <c r="I229" s="71" t="s">
        <v>599</v>
      </c>
      <c r="J229" s="71" t="s">
        <v>588</v>
      </c>
      <c r="K229" s="71" t="s">
        <v>600</v>
      </c>
      <c r="L229" s="85">
        <f t="shared" si="45"/>
        <v>41.274999999999999</v>
      </c>
      <c r="M229" s="85">
        <f t="shared" si="48"/>
        <v>1.4111</v>
      </c>
      <c r="N229" s="71">
        <v>60</v>
      </c>
      <c r="O229" s="100">
        <f t="shared" si="49"/>
        <v>41.274999999999999</v>
      </c>
      <c r="P229" s="85">
        <f t="shared" si="50"/>
        <v>12.7</v>
      </c>
      <c r="Q229" s="58">
        <f t="shared" si="51"/>
        <v>0</v>
      </c>
      <c r="R229" s="100">
        <f t="shared" si="52"/>
        <v>40.358499999999999</v>
      </c>
      <c r="S229" s="85">
        <f t="shared" si="53"/>
        <v>10.199999999999999</v>
      </c>
      <c r="T229" s="58">
        <f t="shared" si="54"/>
        <v>0</v>
      </c>
      <c r="U229" s="58">
        <f t="shared" si="55"/>
        <v>7.6</v>
      </c>
      <c r="V229" s="58">
        <f t="array" ref="V229">INDEX(AS$11:AS$66,MATCH(C229&amp;G229,AO$11:AO$66&amp;AP$11:AP$66,0),0)</f>
        <v>10</v>
      </c>
      <c r="X229" s="120">
        <f t="shared" si="56"/>
        <v>5.5555555555555552E-2</v>
      </c>
      <c r="Y229" s="61">
        <f t="array" ref="Y229">INDEX($AQ$11:$AR$66,MATCH($C229&amp;$G229,$AO$11:$AO$66&amp;$AP$11:$AP$66,0),COUNTIF($AQ$10:$AR$10,"&lt;"&amp;Z229)+1)</f>
        <v>2.9999999999999997E-4</v>
      </c>
      <c r="Z229" s="61">
        <f t="shared" si="57"/>
        <v>1.625</v>
      </c>
      <c r="AA229" s="61">
        <f t="array" ref="AA229">INDEX($AT$11:$AV$66,MATCH($C229&amp;$G229,$AO$11:$AO$66&amp;$AP$11:$AP$66,0),COUNTIF($AT$10:$AV$10,"&lt;"&amp;Z229)+1)</f>
        <v>5.0000000000000001E-4</v>
      </c>
      <c r="AB229" s="111">
        <f t="shared" si="58"/>
        <v>1.5889156081756484</v>
      </c>
      <c r="AC229" s="121">
        <f t="array" ref="AC229">INDEX($AW$11:$BA$66,MATCH($C229&amp;$G229,$AO$11:$AO$66&amp;$AP$11:$AP$66,0),COUNTIF($AW$10:$BA$10,"&lt;"&amp;Z229)+1)</f>
        <v>4.0000000000000002E-4</v>
      </c>
      <c r="AD229" s="62">
        <v>1.6194999999999999</v>
      </c>
      <c r="AE229" s="61">
        <f t="array" ref="AE229">INDEX($AT$11:$AV$66,MATCH($C229&amp;$G229,$AO$11:$AO$66&amp;$AP$11:$AP$66,0),COUNTIF($AT$10:$AV$10,"&lt;"&amp;AD229)+1)</f>
        <v>5.0000000000000001E-4</v>
      </c>
      <c r="AF229" s="111">
        <f t="shared" si="59"/>
        <v>1.5954437387837654</v>
      </c>
      <c r="AG229" s="121">
        <f t="array" ref="AG229">INDEX($AW$11:$BA$66,MATCH($C229&amp;$G229,$AO$11:$AO$66&amp;$AP$11:$AP$66,0),COUNTIF($AW$10:$BA$10,"&lt;"&amp;AD229)+1)</f>
        <v>4.0000000000000002E-4</v>
      </c>
    </row>
    <row r="230" spans="2:33" ht="12.75" customHeight="1" x14ac:dyDescent="0.3">
      <c r="B230" s="81" t="str">
        <f t="shared" ref="B230" si="60">CONCATENATE(F230,"-",G230," ",E230)</f>
        <v>1 5/8-18 UNEF</v>
      </c>
      <c r="C230" s="71" t="s">
        <v>592</v>
      </c>
      <c r="D230" s="71"/>
      <c r="E230" s="79" t="s">
        <v>603</v>
      </c>
      <c r="F230" s="82" t="s">
        <v>614</v>
      </c>
      <c r="G230" s="58">
        <v>18</v>
      </c>
      <c r="H230" s="79" t="s">
        <v>519</v>
      </c>
      <c r="I230" s="71" t="s">
        <v>601</v>
      </c>
      <c r="J230" s="71" t="s">
        <v>588</v>
      </c>
      <c r="K230" s="71" t="s">
        <v>600</v>
      </c>
      <c r="L230" s="85">
        <f t="shared" si="45"/>
        <v>41.274999999999999</v>
      </c>
      <c r="M230" s="85">
        <f t="shared" si="48"/>
        <v>1.4111</v>
      </c>
      <c r="N230" s="71">
        <v>60</v>
      </c>
      <c r="O230" s="100">
        <f t="shared" si="49"/>
        <v>41.274999999999999</v>
      </c>
      <c r="P230" s="85">
        <f t="shared" si="50"/>
        <v>12.7</v>
      </c>
      <c r="Q230" s="58">
        <f t="shared" si="51"/>
        <v>0</v>
      </c>
      <c r="R230" s="100">
        <f t="shared" si="52"/>
        <v>40.358499999999999</v>
      </c>
      <c r="S230" s="85">
        <f t="shared" si="53"/>
        <v>10.199999999999999</v>
      </c>
      <c r="T230" s="58">
        <f t="shared" si="54"/>
        <v>0</v>
      </c>
      <c r="U230" s="58">
        <f t="shared" si="55"/>
        <v>7.6</v>
      </c>
      <c r="V230" s="58">
        <f t="array" ref="V230">INDEX(AS$11:AS$66,MATCH(C230&amp;G230,AO$11:AO$66&amp;AP$11:AP$66,0),0)</f>
        <v>10</v>
      </c>
      <c r="X230" s="120">
        <f t="shared" si="56"/>
        <v>5.5555555555555552E-2</v>
      </c>
      <c r="Y230" s="61">
        <f t="array" ref="Y230">INDEX($AQ$11:$AR$66,MATCH($C230&amp;$G230,$AO$11:$AO$66&amp;$AP$11:$AP$66,0),COUNTIF($AQ$10:$AR$10,"&lt;"&amp;Z230)+1)</f>
        <v>2.9999999999999997E-4</v>
      </c>
      <c r="Z230" s="61">
        <f t="shared" si="57"/>
        <v>1.625</v>
      </c>
      <c r="AA230" s="61">
        <f t="array" ref="AA230">INDEX($AT$11:$AV$66,MATCH($C230&amp;$G230,$AO$11:$AO$66&amp;$AP$11:$AP$66,0),COUNTIF($AT$10:$AV$10,"&lt;"&amp;Z230)+1)</f>
        <v>5.0000000000000001E-4</v>
      </c>
      <c r="AB230" s="111">
        <f t="shared" si="58"/>
        <v>1.5889156081756484</v>
      </c>
      <c r="AC230" s="121">
        <f t="array" ref="AC230">INDEX($AW$11:$BA$66,MATCH($C230&amp;$G230,$AO$11:$AO$66&amp;$AP$11:$AP$66,0),COUNTIF($AW$10:$BA$10,"&lt;"&amp;Z230)+1)</f>
        <v>4.0000000000000002E-4</v>
      </c>
      <c r="AD230" s="62">
        <v>1.6177999999999999</v>
      </c>
      <c r="AE230" s="61">
        <f t="array" ref="AE230">INDEX($AT$11:$AV$66,MATCH($C230&amp;$G230,$AO$11:$AO$66&amp;$AP$11:$AP$66,0),COUNTIF($AT$10:$AV$10,"&lt;"&amp;AD230)+1)</f>
        <v>5.0000000000000001E-4</v>
      </c>
      <c r="AF230" s="111">
        <f t="shared" si="59"/>
        <v>1.5937437387837654</v>
      </c>
      <c r="AG230" s="121">
        <f t="array" ref="AG230">INDEX($AW$11:$BA$66,MATCH($C230&amp;$G230,$AO$11:$AO$66&amp;$AP$11:$AP$66,0),COUNTIF($AW$10:$BA$10,"&lt;"&amp;AD230)+1)</f>
        <v>4.0000000000000002E-4</v>
      </c>
    </row>
    <row r="231" spans="2:33" ht="12.75" customHeight="1" x14ac:dyDescent="0.3">
      <c r="B231" s="81" t="str">
        <f t="shared" si="47"/>
        <v>1 5/8-20 UN</v>
      </c>
      <c r="C231" s="71" t="s">
        <v>592</v>
      </c>
      <c r="D231" s="71"/>
      <c r="E231" s="79" t="s">
        <v>604</v>
      </c>
      <c r="F231" s="82" t="s">
        <v>614</v>
      </c>
      <c r="G231" s="58">
        <v>20</v>
      </c>
      <c r="H231" s="79" t="s">
        <v>519</v>
      </c>
      <c r="I231" s="71" t="s">
        <v>599</v>
      </c>
      <c r="J231" s="71" t="s">
        <v>588</v>
      </c>
      <c r="K231" s="71" t="s">
        <v>600</v>
      </c>
      <c r="L231" s="85">
        <f t="shared" si="45"/>
        <v>41.274999999999999</v>
      </c>
      <c r="M231" s="85">
        <f t="shared" si="48"/>
        <v>1.27</v>
      </c>
      <c r="N231" s="71">
        <v>60</v>
      </c>
      <c r="O231" s="100">
        <f t="shared" si="49"/>
        <v>41.274999999999999</v>
      </c>
      <c r="P231" s="85">
        <f t="shared" si="50"/>
        <v>12.7</v>
      </c>
      <c r="Q231" s="58">
        <f t="shared" si="51"/>
        <v>0</v>
      </c>
      <c r="R231" s="100">
        <f t="shared" si="52"/>
        <v>40.450099999999999</v>
      </c>
      <c r="S231" s="85">
        <f t="shared" si="53"/>
        <v>10.199999999999999</v>
      </c>
      <c r="T231" s="58">
        <f t="shared" si="54"/>
        <v>0</v>
      </c>
      <c r="U231" s="58">
        <f t="shared" si="55"/>
        <v>7.6</v>
      </c>
      <c r="V231" s="58">
        <f t="array" ref="V231">INDEX(AS$11:AS$66,MATCH(C231&amp;G231,AO$11:AO$66&amp;AP$11:AP$66,0),0)</f>
        <v>15</v>
      </c>
      <c r="X231" s="120">
        <f t="shared" si="56"/>
        <v>0.05</v>
      </c>
      <c r="Y231" s="61">
        <f t="array" ref="Y231">INDEX($AQ$11:$AR$66,MATCH($C231&amp;$G231,$AO$11:$AO$66&amp;$AP$11:$AP$66,0),COUNTIF($AQ$10:$AR$10,"&lt;"&amp;Z231)+1)</f>
        <v>2.9999999999999997E-4</v>
      </c>
      <c r="Z231" s="61">
        <f t="shared" si="57"/>
        <v>1.625</v>
      </c>
      <c r="AA231" s="61">
        <f t="array" ref="AA231">INDEX($AT$11:$AV$66,MATCH($C231&amp;$G231,$AO$11:$AO$66&amp;$AP$11:$AP$66,0),COUNTIF($AT$10:$AV$10,"&lt;"&amp;Z231)+1)</f>
        <v>5.0000000000000001E-4</v>
      </c>
      <c r="AB231" s="111">
        <f t="shared" si="58"/>
        <v>1.5925240473580835</v>
      </c>
      <c r="AC231" s="121">
        <f t="array" ref="AC231">INDEX($AW$11:$BA$66,MATCH($C231&amp;$G231,$AO$11:$AO$66&amp;$AP$11:$AP$66,0),COUNTIF($AW$10:$BA$10,"&lt;"&amp;Z231)+1)</f>
        <v>4.0000000000000002E-4</v>
      </c>
      <c r="AD231" s="62">
        <v>1.6204000000000001</v>
      </c>
      <c r="AE231" s="61">
        <f t="array" ref="AE231">INDEX($AT$11:$AV$66,MATCH($C231&amp;$G231,$AO$11:$AO$66&amp;$AP$11:$AP$66,0),COUNTIF($AT$10:$AV$10,"&lt;"&amp;AD231)+1)</f>
        <v>5.0000000000000001E-4</v>
      </c>
      <c r="AF231" s="111">
        <f t="shared" si="59"/>
        <v>1.5987493649053892</v>
      </c>
      <c r="AG231" s="121">
        <f t="array" ref="AG231">INDEX($AW$11:$BA$66,MATCH($C231&amp;$G231,$AO$11:$AO$66&amp;$AP$11:$AP$66,0),COUNTIF($AW$10:$BA$10,"&lt;"&amp;AD231)+1)</f>
        <v>4.0000000000000002E-4</v>
      </c>
    </row>
    <row r="232" spans="2:33" ht="12.75" customHeight="1" x14ac:dyDescent="0.3">
      <c r="B232" s="81" t="str">
        <f t="shared" si="47"/>
        <v>1 5/8-20 UN</v>
      </c>
      <c r="C232" s="71" t="s">
        <v>592</v>
      </c>
      <c r="D232" s="71"/>
      <c r="E232" s="79" t="s">
        <v>604</v>
      </c>
      <c r="F232" s="82" t="s">
        <v>614</v>
      </c>
      <c r="G232" s="58">
        <v>20</v>
      </c>
      <c r="H232" s="79" t="s">
        <v>519</v>
      </c>
      <c r="I232" s="71" t="s">
        <v>601</v>
      </c>
      <c r="J232" s="71" t="s">
        <v>588</v>
      </c>
      <c r="K232" s="71" t="s">
        <v>600</v>
      </c>
      <c r="L232" s="85">
        <f t="shared" si="45"/>
        <v>41.274999999999999</v>
      </c>
      <c r="M232" s="85">
        <f t="shared" si="48"/>
        <v>1.27</v>
      </c>
      <c r="N232" s="71">
        <v>60</v>
      </c>
      <c r="O232" s="100">
        <f t="shared" si="49"/>
        <v>41.274999999999999</v>
      </c>
      <c r="P232" s="85">
        <f t="shared" si="50"/>
        <v>12.7</v>
      </c>
      <c r="Q232" s="58">
        <f t="shared" si="51"/>
        <v>0</v>
      </c>
      <c r="R232" s="100">
        <f t="shared" si="52"/>
        <v>40.450099999999999</v>
      </c>
      <c r="S232" s="85">
        <f t="shared" si="53"/>
        <v>10.199999999999999</v>
      </c>
      <c r="T232" s="58">
        <f t="shared" si="54"/>
        <v>0</v>
      </c>
      <c r="U232" s="58">
        <f t="shared" si="55"/>
        <v>7.6</v>
      </c>
      <c r="V232" s="58">
        <f t="array" ref="V232">INDEX(AS$11:AS$66,MATCH(C232&amp;G232,AO$11:AO$66&amp;AP$11:AP$66,0),0)</f>
        <v>15</v>
      </c>
      <c r="X232" s="120">
        <f t="shared" si="56"/>
        <v>0.05</v>
      </c>
      <c r="Y232" s="61">
        <f t="array" ref="Y232">INDEX($AQ$11:$AR$66,MATCH($C232&amp;$G232,$AO$11:$AO$66&amp;$AP$11:$AP$66,0),COUNTIF($AQ$10:$AR$10,"&lt;"&amp;Z232)+1)</f>
        <v>2.9999999999999997E-4</v>
      </c>
      <c r="Z232" s="61">
        <f t="shared" si="57"/>
        <v>1.625</v>
      </c>
      <c r="AA232" s="61">
        <f t="array" ref="AA232">INDEX($AT$11:$AV$66,MATCH($C232&amp;$G232,$AO$11:$AO$66&amp;$AP$11:$AP$66,0),COUNTIF($AT$10:$AV$10,"&lt;"&amp;Z232)+1)</f>
        <v>5.0000000000000001E-4</v>
      </c>
      <c r="AB232" s="111">
        <f t="shared" si="58"/>
        <v>1.5925240473580835</v>
      </c>
      <c r="AC232" s="121">
        <f t="array" ref="AC232">INDEX($AW$11:$BA$66,MATCH($C232&amp;$G232,$AO$11:$AO$66&amp;$AP$11:$AP$66,0),COUNTIF($AW$10:$BA$10,"&lt;"&amp;Z232)+1)</f>
        <v>4.0000000000000002E-4</v>
      </c>
      <c r="AD232" s="62">
        <v>1.6188</v>
      </c>
      <c r="AE232" s="61">
        <f t="array" ref="AE232">INDEX($AT$11:$AV$66,MATCH($C232&amp;$G232,$AO$11:$AO$66&amp;$AP$11:$AP$66,0),COUNTIF($AT$10:$AV$10,"&lt;"&amp;AD232)+1)</f>
        <v>5.0000000000000001E-4</v>
      </c>
      <c r="AF232" s="111">
        <f t="shared" si="59"/>
        <v>1.5971493649053889</v>
      </c>
      <c r="AG232" s="121">
        <f t="array" ref="AG232">INDEX($AW$11:$BA$66,MATCH($C232&amp;$G232,$AO$11:$AO$66&amp;$AP$11:$AP$66,0),COUNTIF($AW$10:$BA$10,"&lt;"&amp;AD232)+1)</f>
        <v>4.0000000000000002E-4</v>
      </c>
    </row>
    <row r="233" spans="2:33" ht="12.75" customHeight="1" x14ac:dyDescent="0.3">
      <c r="B233" s="81" t="str">
        <f t="shared" si="47"/>
        <v>1 11/16-6 UN</v>
      </c>
      <c r="C233" s="71" t="s">
        <v>592</v>
      </c>
      <c r="D233" s="71"/>
      <c r="E233" s="79" t="s">
        <v>604</v>
      </c>
      <c r="F233" s="82" t="s">
        <v>615</v>
      </c>
      <c r="G233" s="58">
        <v>6</v>
      </c>
      <c r="H233" s="79" t="s">
        <v>519</v>
      </c>
      <c r="I233" s="71" t="s">
        <v>599</v>
      </c>
      <c r="J233" s="71" t="s">
        <v>588</v>
      </c>
      <c r="K233" s="71" t="s">
        <v>600</v>
      </c>
      <c r="L233" s="85">
        <f t="shared" si="45"/>
        <v>42.862499999999997</v>
      </c>
      <c r="M233" s="85">
        <f t="shared" si="48"/>
        <v>4.2332999999999998</v>
      </c>
      <c r="N233" s="71">
        <v>60</v>
      </c>
      <c r="O233" s="100">
        <f t="shared" si="49"/>
        <v>42.862499999999997</v>
      </c>
      <c r="P233" s="85">
        <f t="shared" si="50"/>
        <v>20.3</v>
      </c>
      <c r="Q233" s="58">
        <f t="shared" si="51"/>
        <v>0</v>
      </c>
      <c r="R233" s="100">
        <f t="shared" si="52"/>
        <v>40.112900000000003</v>
      </c>
      <c r="S233" s="85">
        <f t="shared" si="53"/>
        <v>12.7</v>
      </c>
      <c r="T233" s="58">
        <f t="shared" si="54"/>
        <v>0</v>
      </c>
      <c r="U233" s="58">
        <f t="shared" si="55"/>
        <v>10.199999999999999</v>
      </c>
      <c r="V233" s="58">
        <f t="array" ref="V233">INDEX(AS$11:AS$66,MATCH(C233&amp;G233,AO$11:AO$66&amp;AP$11:AP$66,0),0)</f>
        <v>5</v>
      </c>
      <c r="X233" s="120">
        <f t="shared" si="56"/>
        <v>0.16666666666666666</v>
      </c>
      <c r="Y233" s="61">
        <f t="array" ref="Y233">INDEX($AQ$11:$AR$66,MATCH($C233&amp;$G233,$AO$11:$AO$66&amp;$AP$11:$AP$66,0),COUNTIF($AQ$10:$AR$10,"&lt;"&amp;Z233)+1)</f>
        <v>4.0000000000000002E-4</v>
      </c>
      <c r="Z233" s="61">
        <f t="shared" si="57"/>
        <v>1.6875</v>
      </c>
      <c r="AA233" s="61">
        <f t="array" ref="AA233">INDEX($AT$11:$AV$66,MATCH($C233&amp;$G233,$AO$11:$AO$66&amp;$AP$11:$AP$66,0),COUNTIF($AT$10:$AV$10,"&lt;"&amp;Z233)+1)</f>
        <v>8.0000000000000004E-4</v>
      </c>
      <c r="AB233" s="111">
        <f t="shared" si="58"/>
        <v>1.5792468245269453</v>
      </c>
      <c r="AC233" s="121">
        <f t="array" ref="AC233">INDEX($AW$11:$BA$66,MATCH($C233&amp;$G233,$AO$11:$AO$66&amp;$AP$11:$AP$66,0),COUNTIF($AW$10:$BA$10,"&lt;"&amp;Z233)+1)</f>
        <v>5.0000000000000001E-4</v>
      </c>
      <c r="AD233" s="62">
        <v>1.6621999999999999</v>
      </c>
      <c r="AE233" s="61">
        <f t="array" ref="AE233">INDEX($AT$11:$AV$66,MATCH($C233&amp;$G233,$AO$11:$AO$66&amp;$AP$11:$AP$66,0),COUNTIF($AT$10:$AV$10,"&lt;"&amp;AD233)+1)</f>
        <v>8.0000000000000004E-4</v>
      </c>
      <c r="AF233" s="111">
        <f t="shared" si="59"/>
        <v>1.5900312163512966</v>
      </c>
      <c r="AG233" s="121">
        <f t="array" ref="AG233">INDEX($AW$11:$BA$66,MATCH($C233&amp;$G233,$AO$11:$AO$66&amp;$AP$11:$AP$66,0),COUNTIF($AW$10:$BA$10,"&lt;"&amp;AD233)+1)</f>
        <v>5.0000000000000001E-4</v>
      </c>
    </row>
    <row r="234" spans="2:33" ht="12.75" customHeight="1" x14ac:dyDescent="0.3">
      <c r="B234" s="81" t="str">
        <f t="shared" si="47"/>
        <v>1 11/16-6 UN</v>
      </c>
      <c r="C234" s="71" t="s">
        <v>592</v>
      </c>
      <c r="D234" s="71"/>
      <c r="E234" s="79" t="s">
        <v>604</v>
      </c>
      <c r="F234" s="82" t="s">
        <v>615</v>
      </c>
      <c r="G234" s="58">
        <v>6</v>
      </c>
      <c r="H234" s="79" t="s">
        <v>519</v>
      </c>
      <c r="I234" s="71" t="s">
        <v>601</v>
      </c>
      <c r="J234" s="71" t="s">
        <v>588</v>
      </c>
      <c r="K234" s="71" t="s">
        <v>600</v>
      </c>
      <c r="L234" s="85">
        <f t="shared" si="45"/>
        <v>42.862499999999997</v>
      </c>
      <c r="M234" s="85">
        <f t="shared" si="48"/>
        <v>4.2332999999999998</v>
      </c>
      <c r="N234" s="71">
        <v>60</v>
      </c>
      <c r="O234" s="100">
        <f t="shared" si="49"/>
        <v>42.862499999999997</v>
      </c>
      <c r="P234" s="85">
        <f t="shared" si="50"/>
        <v>20.3</v>
      </c>
      <c r="Q234" s="58">
        <f t="shared" si="51"/>
        <v>0</v>
      </c>
      <c r="R234" s="100">
        <f t="shared" si="52"/>
        <v>40.112900000000003</v>
      </c>
      <c r="S234" s="85">
        <f t="shared" si="53"/>
        <v>12.7</v>
      </c>
      <c r="T234" s="58">
        <f t="shared" si="54"/>
        <v>0</v>
      </c>
      <c r="U234" s="58">
        <f t="shared" si="55"/>
        <v>10.199999999999999</v>
      </c>
      <c r="V234" s="58">
        <f t="array" ref="V234">INDEX(AS$11:AS$66,MATCH(C234&amp;G234,AO$11:AO$66&amp;AP$11:AP$66,0),0)</f>
        <v>5</v>
      </c>
      <c r="X234" s="120">
        <f t="shared" si="56"/>
        <v>0.16666666666666666</v>
      </c>
      <c r="Y234" s="61">
        <f t="array" ref="Y234">INDEX($AQ$11:$AR$66,MATCH($C234&amp;$G234,$AO$11:$AO$66&amp;$AP$11:$AP$66,0),COUNTIF($AQ$10:$AR$10,"&lt;"&amp;Z234)+1)</f>
        <v>4.0000000000000002E-4</v>
      </c>
      <c r="Z234" s="61">
        <f t="shared" si="57"/>
        <v>1.6875</v>
      </c>
      <c r="AA234" s="61">
        <f t="array" ref="AA234">INDEX($AT$11:$AV$66,MATCH($C234&amp;$G234,$AO$11:$AO$66&amp;$AP$11:$AP$66,0),COUNTIF($AT$10:$AV$10,"&lt;"&amp;Z234)+1)</f>
        <v>8.0000000000000004E-4</v>
      </c>
      <c r="AB234" s="111">
        <f t="shared" si="58"/>
        <v>1.5792468245269453</v>
      </c>
      <c r="AC234" s="121">
        <f t="array" ref="AC234">INDEX($AW$11:$BA$66,MATCH($C234&amp;$G234,$AO$11:$AO$66&amp;$AP$11:$AP$66,0),COUNTIF($AW$10:$BA$10,"&lt;"&amp;Z234)+1)</f>
        <v>5.0000000000000001E-4</v>
      </c>
      <c r="AD234" s="62">
        <v>1.6595</v>
      </c>
      <c r="AE234" s="61">
        <f t="array" ref="AE234">INDEX($AT$11:$AV$66,MATCH($C234&amp;$G234,$AO$11:$AO$66&amp;$AP$11:$AP$66,0),COUNTIF($AT$10:$AV$10,"&lt;"&amp;AD234)+1)</f>
        <v>8.0000000000000004E-4</v>
      </c>
      <c r="AF234" s="111">
        <f t="shared" si="59"/>
        <v>1.5873312163512967</v>
      </c>
      <c r="AG234" s="121">
        <f t="array" ref="AG234">INDEX($AW$11:$BA$66,MATCH($C234&amp;$G234,$AO$11:$AO$66&amp;$AP$11:$AP$66,0),COUNTIF($AW$10:$BA$10,"&lt;"&amp;AD234)+1)</f>
        <v>5.0000000000000001E-4</v>
      </c>
    </row>
    <row r="235" spans="2:33" ht="12.75" customHeight="1" x14ac:dyDescent="0.3">
      <c r="B235" s="81" t="str">
        <f t="shared" si="47"/>
        <v>1 11/16-8 UN</v>
      </c>
      <c r="C235" s="71" t="s">
        <v>592</v>
      </c>
      <c r="D235" s="71"/>
      <c r="E235" s="79" t="s">
        <v>604</v>
      </c>
      <c r="F235" s="82" t="s">
        <v>615</v>
      </c>
      <c r="G235" s="58">
        <v>8</v>
      </c>
      <c r="H235" s="79" t="s">
        <v>519</v>
      </c>
      <c r="I235" s="71" t="s">
        <v>599</v>
      </c>
      <c r="J235" s="71" t="s">
        <v>588</v>
      </c>
      <c r="K235" s="71" t="s">
        <v>600</v>
      </c>
      <c r="L235" s="85">
        <f t="shared" si="45"/>
        <v>42.862499999999997</v>
      </c>
      <c r="M235" s="85">
        <f t="shared" si="48"/>
        <v>3.1749999999999998</v>
      </c>
      <c r="N235" s="71">
        <v>60</v>
      </c>
      <c r="O235" s="100">
        <f t="shared" si="49"/>
        <v>42.862499999999997</v>
      </c>
      <c r="P235" s="85">
        <f t="shared" si="50"/>
        <v>17.8</v>
      </c>
      <c r="Q235" s="58">
        <f t="shared" si="51"/>
        <v>0</v>
      </c>
      <c r="R235" s="100">
        <f t="shared" si="52"/>
        <v>40.8003</v>
      </c>
      <c r="S235" s="85">
        <f t="shared" si="53"/>
        <v>12.7</v>
      </c>
      <c r="T235" s="58">
        <f t="shared" si="54"/>
        <v>0</v>
      </c>
      <c r="U235" s="58">
        <f t="shared" si="55"/>
        <v>10.199999999999999</v>
      </c>
      <c r="V235" s="58">
        <f t="array" ref="V235">INDEX(AS$11:AS$66,MATCH(C235&amp;G235,AO$11:AO$66&amp;AP$11:AP$66,0),0)</f>
        <v>5</v>
      </c>
      <c r="X235" s="120">
        <f t="shared" si="56"/>
        <v>0.125</v>
      </c>
      <c r="Y235" s="61">
        <f t="array" ref="Y235">INDEX($AQ$11:$AR$66,MATCH($C235&amp;$G235,$AO$11:$AO$66&amp;$AP$11:$AP$66,0),COUNTIF($AQ$10:$AR$10,"&lt;"&amp;Z235)+1)</f>
        <v>4.0000000000000002E-4</v>
      </c>
      <c r="Z235" s="61">
        <f t="shared" si="57"/>
        <v>1.6875</v>
      </c>
      <c r="AA235" s="61">
        <f t="array" ref="AA235">INDEX($AT$11:$AV$66,MATCH($C235&amp;$G235,$AO$11:$AO$66&amp;$AP$11:$AP$66,0),COUNTIF($AT$10:$AV$10,"&lt;"&amp;Z235)+1)</f>
        <v>6.9999999999999999E-4</v>
      </c>
      <c r="AB235" s="111">
        <f t="shared" si="58"/>
        <v>1.6063101183952089</v>
      </c>
      <c r="AC235" s="121">
        <f t="array" ref="AC235">INDEX($AW$11:$BA$66,MATCH($C235&amp;$G235,$AO$11:$AO$66&amp;$AP$11:$AP$66,0),COUNTIF($AW$10:$BA$10,"&lt;"&amp;Z235)+1)</f>
        <v>5.0000000000000001E-4</v>
      </c>
      <c r="AD235" s="62">
        <v>1.6700999999999999</v>
      </c>
      <c r="AE235" s="61">
        <f t="array" ref="AE235">INDEX($AT$11:$AV$66,MATCH($C235&amp;$G235,$AO$11:$AO$66&amp;$AP$11:$AP$66,0),COUNTIF($AT$10:$AV$10,"&lt;"&amp;AD235)+1)</f>
        <v>6.9999999999999999E-4</v>
      </c>
      <c r="AF235" s="111">
        <f t="shared" si="59"/>
        <v>1.6159734122634726</v>
      </c>
      <c r="AG235" s="121">
        <f t="array" ref="AG235">INDEX($AW$11:$BA$66,MATCH($C235&amp;$G235,$AO$11:$AO$66&amp;$AP$11:$AP$66,0),COUNTIF($AW$10:$BA$10,"&lt;"&amp;AD235)+1)</f>
        <v>5.0000000000000001E-4</v>
      </c>
    </row>
    <row r="236" spans="2:33" ht="12.75" customHeight="1" x14ac:dyDescent="0.3">
      <c r="B236" s="81" t="str">
        <f t="shared" si="47"/>
        <v>1 11/16-8 UN</v>
      </c>
      <c r="C236" s="71" t="s">
        <v>592</v>
      </c>
      <c r="D236" s="71"/>
      <c r="E236" s="79" t="s">
        <v>604</v>
      </c>
      <c r="F236" s="82" t="s">
        <v>615</v>
      </c>
      <c r="G236" s="58">
        <v>8</v>
      </c>
      <c r="H236" s="79" t="s">
        <v>519</v>
      </c>
      <c r="I236" s="71" t="s">
        <v>601</v>
      </c>
      <c r="J236" s="71" t="s">
        <v>588</v>
      </c>
      <c r="K236" s="71" t="s">
        <v>600</v>
      </c>
      <c r="L236" s="85">
        <f t="shared" si="45"/>
        <v>42.862499999999997</v>
      </c>
      <c r="M236" s="85">
        <f t="shared" si="48"/>
        <v>3.1749999999999998</v>
      </c>
      <c r="N236" s="71">
        <v>60</v>
      </c>
      <c r="O236" s="100">
        <f t="shared" si="49"/>
        <v>42.862499999999997</v>
      </c>
      <c r="P236" s="85">
        <f t="shared" si="50"/>
        <v>17.8</v>
      </c>
      <c r="Q236" s="58">
        <f t="shared" si="51"/>
        <v>0</v>
      </c>
      <c r="R236" s="100">
        <f t="shared" si="52"/>
        <v>40.8003</v>
      </c>
      <c r="S236" s="85">
        <f t="shared" si="53"/>
        <v>12.7</v>
      </c>
      <c r="T236" s="58">
        <f t="shared" si="54"/>
        <v>0</v>
      </c>
      <c r="U236" s="58">
        <f t="shared" si="55"/>
        <v>10.199999999999999</v>
      </c>
      <c r="V236" s="58">
        <f t="array" ref="V236">INDEX(AS$11:AS$66,MATCH(C236&amp;G236,AO$11:AO$66&amp;AP$11:AP$66,0),0)</f>
        <v>5</v>
      </c>
      <c r="X236" s="120">
        <f t="shared" si="56"/>
        <v>0.125</v>
      </c>
      <c r="Y236" s="61">
        <f t="array" ref="Y236">INDEX($AQ$11:$AR$66,MATCH($C236&amp;$G236,$AO$11:$AO$66&amp;$AP$11:$AP$66,0),COUNTIF($AQ$10:$AR$10,"&lt;"&amp;Z236)+1)</f>
        <v>4.0000000000000002E-4</v>
      </c>
      <c r="Z236" s="61">
        <f t="shared" si="57"/>
        <v>1.6875</v>
      </c>
      <c r="AA236" s="61">
        <f t="array" ref="AA236">INDEX($AT$11:$AV$66,MATCH($C236&amp;$G236,$AO$11:$AO$66&amp;$AP$11:$AP$66,0),COUNTIF($AT$10:$AV$10,"&lt;"&amp;Z236)+1)</f>
        <v>6.9999999999999999E-4</v>
      </c>
      <c r="AB236" s="111">
        <f t="shared" si="58"/>
        <v>1.6063101183952089</v>
      </c>
      <c r="AC236" s="121">
        <f t="array" ref="AC236">INDEX($AW$11:$BA$66,MATCH($C236&amp;$G236,$AO$11:$AO$66&amp;$AP$11:$AP$66,0),COUNTIF($AW$10:$BA$10,"&lt;"&amp;Z236)+1)</f>
        <v>5.0000000000000001E-4</v>
      </c>
      <c r="AD236" s="62">
        <v>1.6677</v>
      </c>
      <c r="AE236" s="61">
        <f t="array" ref="AE236">INDEX($AT$11:$AV$66,MATCH($C236&amp;$G236,$AO$11:$AO$66&amp;$AP$11:$AP$66,0),COUNTIF($AT$10:$AV$10,"&lt;"&amp;AD236)+1)</f>
        <v>6.9999999999999999E-4</v>
      </c>
      <c r="AF236" s="111">
        <f t="shared" si="59"/>
        <v>1.6135734122634726</v>
      </c>
      <c r="AG236" s="121">
        <f t="array" ref="AG236">INDEX($AW$11:$BA$66,MATCH($C236&amp;$G236,$AO$11:$AO$66&amp;$AP$11:$AP$66,0),COUNTIF($AW$10:$BA$10,"&lt;"&amp;AD236)+1)</f>
        <v>5.0000000000000001E-4</v>
      </c>
    </row>
    <row r="237" spans="2:33" ht="12.75" customHeight="1" x14ac:dyDescent="0.3">
      <c r="B237" s="81" t="str">
        <f t="shared" si="47"/>
        <v>1 11/16-12 UN</v>
      </c>
      <c r="C237" s="71" t="s">
        <v>592</v>
      </c>
      <c r="D237" s="71"/>
      <c r="E237" s="79" t="s">
        <v>604</v>
      </c>
      <c r="F237" s="82" t="s">
        <v>615</v>
      </c>
      <c r="G237" s="58">
        <v>12</v>
      </c>
      <c r="H237" s="79" t="s">
        <v>519</v>
      </c>
      <c r="I237" s="71" t="s">
        <v>599</v>
      </c>
      <c r="J237" s="71" t="s">
        <v>588</v>
      </c>
      <c r="K237" s="71" t="s">
        <v>600</v>
      </c>
      <c r="L237" s="85">
        <f t="shared" ref="L237:L300" si="61">ROUND(Z237*25.4,4)</f>
        <v>42.862499999999997</v>
      </c>
      <c r="M237" s="85">
        <f t="shared" si="48"/>
        <v>2.1166999999999998</v>
      </c>
      <c r="N237" s="71">
        <v>60</v>
      </c>
      <c r="O237" s="100">
        <f t="shared" si="49"/>
        <v>42.862499999999997</v>
      </c>
      <c r="P237" s="85">
        <f t="shared" si="50"/>
        <v>15.2</v>
      </c>
      <c r="Q237" s="58">
        <f t="shared" si="51"/>
        <v>0</v>
      </c>
      <c r="R237" s="100">
        <f t="shared" si="52"/>
        <v>41.487699999999997</v>
      </c>
      <c r="S237" s="85">
        <f t="shared" si="53"/>
        <v>10.199999999999999</v>
      </c>
      <c r="T237" s="58">
        <f t="shared" si="54"/>
        <v>0</v>
      </c>
      <c r="U237" s="58">
        <f t="shared" si="55"/>
        <v>7.6</v>
      </c>
      <c r="V237" s="58">
        <f t="array" ref="V237">INDEX(AS$11:AS$66,MATCH(C237&amp;G237,AO$11:AO$66&amp;AP$11:AP$66,0),0)</f>
        <v>10</v>
      </c>
      <c r="X237" s="120">
        <f t="shared" si="56"/>
        <v>8.3333333333333329E-2</v>
      </c>
      <c r="Y237" s="61">
        <f t="array" ref="Y237">INDEX($AQ$11:$AR$66,MATCH($C237&amp;$G237,$AO$11:$AO$66&amp;$AP$11:$AP$66,0),COUNTIF($AQ$10:$AR$10,"&lt;"&amp;Z237)+1)</f>
        <v>2.9999999999999997E-4</v>
      </c>
      <c r="Z237" s="61">
        <f t="shared" si="57"/>
        <v>1.6875</v>
      </c>
      <c r="AA237" s="61">
        <f t="array" ref="AA237">INDEX($AT$11:$AV$66,MATCH($C237&amp;$G237,$AO$11:$AO$66&amp;$AP$11:$AP$66,0),COUNTIF($AT$10:$AV$10,"&lt;"&amp;Z237)+1)</f>
        <v>5.9999999999999995E-4</v>
      </c>
      <c r="AB237" s="111">
        <f t="shared" si="58"/>
        <v>1.6333734122634727</v>
      </c>
      <c r="AC237" s="121">
        <f t="array" ref="AC237">INDEX($AW$11:$BA$66,MATCH($C237&amp;$G237,$AO$11:$AO$66&amp;$AP$11:$AP$66,0),COUNTIF($AW$10:$BA$10,"&lt;"&amp;Z237)+1)</f>
        <v>4.0000000000000002E-4</v>
      </c>
      <c r="AD237" s="62">
        <v>1.6773</v>
      </c>
      <c r="AE237" s="61">
        <f t="array" ref="AE237">INDEX($AT$11:$AV$66,MATCH($C237&amp;$G237,$AO$11:$AO$66&amp;$AP$11:$AP$66,0),COUNTIF($AT$10:$AV$10,"&lt;"&amp;AD237)+1)</f>
        <v>5.9999999999999995E-4</v>
      </c>
      <c r="AF237" s="111">
        <f t="shared" si="59"/>
        <v>1.6412156081756484</v>
      </c>
      <c r="AG237" s="121">
        <f t="array" ref="AG237">INDEX($AW$11:$BA$66,MATCH($C237&amp;$G237,$AO$11:$AO$66&amp;$AP$11:$AP$66,0),COUNTIF($AW$10:$BA$10,"&lt;"&amp;AD237)+1)</f>
        <v>4.0000000000000002E-4</v>
      </c>
    </row>
    <row r="238" spans="2:33" ht="12.75" customHeight="1" x14ac:dyDescent="0.3">
      <c r="B238" s="81" t="str">
        <f t="shared" si="47"/>
        <v>1 11/16-12 UN</v>
      </c>
      <c r="C238" s="71" t="s">
        <v>592</v>
      </c>
      <c r="D238" s="71"/>
      <c r="E238" s="79" t="s">
        <v>604</v>
      </c>
      <c r="F238" s="82" t="s">
        <v>615</v>
      </c>
      <c r="G238" s="58">
        <v>12</v>
      </c>
      <c r="H238" s="79" t="s">
        <v>519</v>
      </c>
      <c r="I238" s="71" t="s">
        <v>601</v>
      </c>
      <c r="J238" s="71" t="s">
        <v>588</v>
      </c>
      <c r="K238" s="71" t="s">
        <v>600</v>
      </c>
      <c r="L238" s="85">
        <f t="shared" si="61"/>
        <v>42.862499999999997</v>
      </c>
      <c r="M238" s="85">
        <f t="shared" si="48"/>
        <v>2.1166999999999998</v>
      </c>
      <c r="N238" s="71">
        <v>60</v>
      </c>
      <c r="O238" s="100">
        <f t="shared" si="49"/>
        <v>42.862499999999997</v>
      </c>
      <c r="P238" s="85">
        <f t="shared" si="50"/>
        <v>15.2</v>
      </c>
      <c r="Q238" s="58">
        <f t="shared" si="51"/>
        <v>0</v>
      </c>
      <c r="R238" s="100">
        <f t="shared" si="52"/>
        <v>41.487699999999997</v>
      </c>
      <c r="S238" s="85">
        <f t="shared" si="53"/>
        <v>10.199999999999999</v>
      </c>
      <c r="T238" s="58">
        <f t="shared" si="54"/>
        <v>0</v>
      </c>
      <c r="U238" s="58">
        <f t="shared" si="55"/>
        <v>7.6</v>
      </c>
      <c r="V238" s="58">
        <f t="array" ref="V238">INDEX(AS$11:AS$66,MATCH(C238&amp;G238,AO$11:AO$66&amp;AP$11:AP$66,0),0)</f>
        <v>10</v>
      </c>
      <c r="X238" s="120">
        <f t="shared" si="56"/>
        <v>8.3333333333333329E-2</v>
      </c>
      <c r="Y238" s="61">
        <f t="array" ref="Y238">INDEX($AQ$11:$AR$66,MATCH($C238&amp;$G238,$AO$11:$AO$66&amp;$AP$11:$AP$66,0),COUNTIF($AQ$10:$AR$10,"&lt;"&amp;Z238)+1)</f>
        <v>2.9999999999999997E-4</v>
      </c>
      <c r="Z238" s="61">
        <f t="shared" si="57"/>
        <v>1.6875</v>
      </c>
      <c r="AA238" s="61">
        <f t="array" ref="AA238">INDEX($AT$11:$AV$66,MATCH($C238&amp;$G238,$AO$11:$AO$66&amp;$AP$11:$AP$66,0),COUNTIF($AT$10:$AV$10,"&lt;"&amp;Z238)+1)</f>
        <v>5.9999999999999995E-4</v>
      </c>
      <c r="AB238" s="111">
        <f t="shared" si="58"/>
        <v>1.6333734122634727</v>
      </c>
      <c r="AC238" s="121">
        <f t="array" ref="AC238">INDEX($AW$11:$BA$66,MATCH($C238&amp;$G238,$AO$11:$AO$66&amp;$AP$11:$AP$66,0),COUNTIF($AW$10:$BA$10,"&lt;"&amp;Z238)+1)</f>
        <v>4.0000000000000002E-4</v>
      </c>
      <c r="AD238" s="62">
        <v>1.6753</v>
      </c>
      <c r="AE238" s="61">
        <f t="array" ref="AE238">INDEX($AT$11:$AV$66,MATCH($C238&amp;$G238,$AO$11:$AO$66&amp;$AP$11:$AP$66,0),COUNTIF($AT$10:$AV$10,"&lt;"&amp;AD238)+1)</f>
        <v>5.9999999999999995E-4</v>
      </c>
      <c r="AF238" s="111">
        <f t="shared" si="59"/>
        <v>1.6392156081756484</v>
      </c>
      <c r="AG238" s="121">
        <f t="array" ref="AG238">INDEX($AW$11:$BA$66,MATCH($C238&amp;$G238,$AO$11:$AO$66&amp;$AP$11:$AP$66,0),COUNTIF($AW$10:$BA$10,"&lt;"&amp;AD238)+1)</f>
        <v>4.0000000000000002E-4</v>
      </c>
    </row>
    <row r="239" spans="2:33" ht="12.75" customHeight="1" x14ac:dyDescent="0.3">
      <c r="B239" s="81" t="str">
        <f t="shared" si="47"/>
        <v>1 11/16-16 UN</v>
      </c>
      <c r="C239" s="71" t="s">
        <v>592</v>
      </c>
      <c r="D239" s="71"/>
      <c r="E239" s="79" t="s">
        <v>604</v>
      </c>
      <c r="F239" s="82" t="s">
        <v>615</v>
      </c>
      <c r="G239" s="58">
        <v>16</v>
      </c>
      <c r="H239" s="79" t="s">
        <v>519</v>
      </c>
      <c r="I239" s="71" t="s">
        <v>599</v>
      </c>
      <c r="J239" s="71" t="s">
        <v>588</v>
      </c>
      <c r="K239" s="71" t="s">
        <v>600</v>
      </c>
      <c r="L239" s="85">
        <f t="shared" si="61"/>
        <v>42.862499999999997</v>
      </c>
      <c r="M239" s="85">
        <f t="shared" si="48"/>
        <v>1.5874999999999999</v>
      </c>
      <c r="N239" s="71">
        <v>60</v>
      </c>
      <c r="O239" s="100">
        <f t="shared" si="49"/>
        <v>42.862499999999997</v>
      </c>
      <c r="P239" s="85">
        <f t="shared" si="50"/>
        <v>15.2</v>
      </c>
      <c r="Q239" s="58">
        <f t="shared" si="51"/>
        <v>0</v>
      </c>
      <c r="R239" s="100">
        <f t="shared" si="52"/>
        <v>41.831400000000002</v>
      </c>
      <c r="S239" s="85">
        <f t="shared" si="53"/>
        <v>10.199999999999999</v>
      </c>
      <c r="T239" s="58">
        <f t="shared" si="54"/>
        <v>0</v>
      </c>
      <c r="U239" s="58">
        <f t="shared" si="55"/>
        <v>7.6</v>
      </c>
      <c r="V239" s="58">
        <f t="array" ref="V239">INDEX(AS$11:AS$66,MATCH(C239&amp;G239,AO$11:AO$66&amp;AP$11:AP$66,0),0)</f>
        <v>10</v>
      </c>
      <c r="X239" s="120">
        <f t="shared" si="56"/>
        <v>6.25E-2</v>
      </c>
      <c r="Y239" s="61">
        <f t="array" ref="Y239">INDEX($AQ$11:$AR$66,MATCH($C239&amp;$G239,$AO$11:$AO$66&amp;$AP$11:$AP$66,0),COUNTIF($AQ$10:$AR$10,"&lt;"&amp;Z239)+1)</f>
        <v>2.9999999999999997E-4</v>
      </c>
      <c r="Z239" s="61">
        <f t="shared" si="57"/>
        <v>1.6875</v>
      </c>
      <c r="AA239" s="61">
        <f t="array" ref="AA239">INDEX($AT$11:$AV$66,MATCH($C239&amp;$G239,$AO$11:$AO$66&amp;$AP$11:$AP$66,0),COUNTIF($AT$10:$AV$10,"&lt;"&amp;Z239)+1)</f>
        <v>5.9999999999999995E-4</v>
      </c>
      <c r="AB239" s="111">
        <f t="shared" si="58"/>
        <v>1.6469050591976044</v>
      </c>
      <c r="AC239" s="121">
        <f t="array" ref="AC239">INDEX($AW$11:$BA$66,MATCH($C239&amp;$G239,$AO$11:$AO$66&amp;$AP$11:$AP$66,0),COUNTIF($AW$10:$BA$10,"&lt;"&amp;Z239)+1)</f>
        <v>4.0000000000000002E-4</v>
      </c>
      <c r="AD239" s="62">
        <v>1.6809000000000001</v>
      </c>
      <c r="AE239" s="61">
        <f t="array" ref="AE239">INDEX($AT$11:$AV$66,MATCH($C239&amp;$G239,$AO$11:$AO$66&amp;$AP$11:$AP$66,0),COUNTIF($AT$10:$AV$10,"&lt;"&amp;AD239)+1)</f>
        <v>5.9999999999999995E-4</v>
      </c>
      <c r="AF239" s="111">
        <f t="shared" si="59"/>
        <v>1.6538367061317363</v>
      </c>
      <c r="AG239" s="121">
        <f t="array" ref="AG239">INDEX($AW$11:$BA$66,MATCH($C239&amp;$G239,$AO$11:$AO$66&amp;$AP$11:$AP$66,0),COUNTIF($AW$10:$BA$10,"&lt;"&amp;AD239)+1)</f>
        <v>4.0000000000000002E-4</v>
      </c>
    </row>
    <row r="240" spans="2:33" ht="12.75" customHeight="1" x14ac:dyDescent="0.3">
      <c r="B240" s="81" t="str">
        <f t="shared" si="47"/>
        <v>1 11/16-16 UN</v>
      </c>
      <c r="C240" s="71" t="s">
        <v>592</v>
      </c>
      <c r="D240" s="71"/>
      <c r="E240" s="79" t="s">
        <v>604</v>
      </c>
      <c r="F240" s="82" t="s">
        <v>615</v>
      </c>
      <c r="G240" s="58">
        <v>16</v>
      </c>
      <c r="H240" s="79" t="s">
        <v>519</v>
      </c>
      <c r="I240" s="71" t="s">
        <v>601</v>
      </c>
      <c r="J240" s="71" t="s">
        <v>588</v>
      </c>
      <c r="K240" s="71" t="s">
        <v>600</v>
      </c>
      <c r="L240" s="85">
        <f t="shared" si="61"/>
        <v>42.862499999999997</v>
      </c>
      <c r="M240" s="85">
        <f t="shared" si="48"/>
        <v>1.5874999999999999</v>
      </c>
      <c r="N240" s="71">
        <v>60</v>
      </c>
      <c r="O240" s="100">
        <f t="shared" si="49"/>
        <v>42.862499999999997</v>
      </c>
      <c r="P240" s="85">
        <f t="shared" si="50"/>
        <v>15.2</v>
      </c>
      <c r="Q240" s="58">
        <f t="shared" si="51"/>
        <v>0</v>
      </c>
      <c r="R240" s="100">
        <f t="shared" si="52"/>
        <v>41.831400000000002</v>
      </c>
      <c r="S240" s="85">
        <f t="shared" si="53"/>
        <v>10.199999999999999</v>
      </c>
      <c r="T240" s="58">
        <f t="shared" si="54"/>
        <v>0</v>
      </c>
      <c r="U240" s="58">
        <f t="shared" si="55"/>
        <v>7.6</v>
      </c>
      <c r="V240" s="58">
        <f t="array" ref="V240">INDEX(AS$11:AS$66,MATCH(C240&amp;G240,AO$11:AO$66&amp;AP$11:AP$66,0),0)</f>
        <v>10</v>
      </c>
      <c r="X240" s="120">
        <f t="shared" si="56"/>
        <v>6.25E-2</v>
      </c>
      <c r="Y240" s="61">
        <f t="array" ref="Y240">INDEX($AQ$11:$AR$66,MATCH($C240&amp;$G240,$AO$11:$AO$66&amp;$AP$11:$AP$66,0),COUNTIF($AQ$10:$AR$10,"&lt;"&amp;Z240)+1)</f>
        <v>2.9999999999999997E-4</v>
      </c>
      <c r="Z240" s="61">
        <f t="shared" si="57"/>
        <v>1.6875</v>
      </c>
      <c r="AA240" s="61">
        <f t="array" ref="AA240">INDEX($AT$11:$AV$66,MATCH($C240&amp;$G240,$AO$11:$AO$66&amp;$AP$11:$AP$66,0),COUNTIF($AT$10:$AV$10,"&lt;"&amp;Z240)+1)</f>
        <v>5.9999999999999995E-4</v>
      </c>
      <c r="AB240" s="111">
        <f t="shared" si="58"/>
        <v>1.6469050591976044</v>
      </c>
      <c r="AC240" s="121">
        <f t="array" ref="AC240">INDEX($AW$11:$BA$66,MATCH($C240&amp;$G240,$AO$11:$AO$66&amp;$AP$11:$AP$66,0),COUNTIF($AW$10:$BA$10,"&lt;"&amp;Z240)+1)</f>
        <v>4.0000000000000002E-4</v>
      </c>
      <c r="AD240" s="62">
        <v>1.6792</v>
      </c>
      <c r="AE240" s="61">
        <f t="array" ref="AE240">INDEX($AT$11:$AV$66,MATCH($C240&amp;$G240,$AO$11:$AO$66&amp;$AP$11:$AP$66,0),COUNTIF($AT$10:$AV$10,"&lt;"&amp;AD240)+1)</f>
        <v>5.9999999999999995E-4</v>
      </c>
      <c r="AF240" s="111">
        <f t="shared" si="59"/>
        <v>1.6521367061317362</v>
      </c>
      <c r="AG240" s="121">
        <f t="array" ref="AG240">INDEX($AW$11:$BA$66,MATCH($C240&amp;$G240,$AO$11:$AO$66&amp;$AP$11:$AP$66,0),COUNTIF($AW$10:$BA$10,"&lt;"&amp;AD240)+1)</f>
        <v>4.0000000000000002E-4</v>
      </c>
    </row>
    <row r="241" spans="2:33" ht="12.75" customHeight="1" x14ac:dyDescent="0.3">
      <c r="B241" s="81" t="str">
        <f t="shared" si="47"/>
        <v>1 11/16-18 UNEF</v>
      </c>
      <c r="C241" s="71" t="s">
        <v>592</v>
      </c>
      <c r="D241" s="71"/>
      <c r="E241" s="79" t="s">
        <v>603</v>
      </c>
      <c r="F241" s="82" t="s">
        <v>615</v>
      </c>
      <c r="G241" s="58">
        <v>18</v>
      </c>
      <c r="H241" s="79" t="s">
        <v>519</v>
      </c>
      <c r="I241" s="71" t="s">
        <v>599</v>
      </c>
      <c r="J241" s="71" t="s">
        <v>588</v>
      </c>
      <c r="K241" s="71" t="s">
        <v>600</v>
      </c>
      <c r="L241" s="85">
        <f t="shared" si="61"/>
        <v>42.862499999999997</v>
      </c>
      <c r="M241" s="85">
        <f t="shared" si="48"/>
        <v>1.4111</v>
      </c>
      <c r="N241" s="71">
        <v>60</v>
      </c>
      <c r="O241" s="100">
        <f t="shared" si="49"/>
        <v>42.862499999999997</v>
      </c>
      <c r="P241" s="85">
        <f t="shared" si="50"/>
        <v>12.7</v>
      </c>
      <c r="Q241" s="58">
        <f t="shared" si="51"/>
        <v>0</v>
      </c>
      <c r="R241" s="100">
        <f t="shared" si="52"/>
        <v>41.945999999999998</v>
      </c>
      <c r="S241" s="85">
        <f t="shared" si="53"/>
        <v>10.199999999999999</v>
      </c>
      <c r="T241" s="58">
        <f t="shared" si="54"/>
        <v>0</v>
      </c>
      <c r="U241" s="58">
        <f t="shared" si="55"/>
        <v>7.6</v>
      </c>
      <c r="V241" s="58">
        <f t="array" ref="V241">INDEX(AS$11:AS$66,MATCH(C241&amp;G241,AO$11:AO$66&amp;AP$11:AP$66,0),0)</f>
        <v>10</v>
      </c>
      <c r="X241" s="120">
        <f t="shared" si="56"/>
        <v>5.5555555555555552E-2</v>
      </c>
      <c r="Y241" s="61">
        <f t="array" ref="Y241">INDEX($AQ$11:$AR$66,MATCH($C241&amp;$G241,$AO$11:$AO$66&amp;$AP$11:$AP$66,0),COUNTIF($AQ$10:$AR$10,"&lt;"&amp;Z241)+1)</f>
        <v>2.9999999999999997E-4</v>
      </c>
      <c r="Z241" s="61">
        <f t="shared" si="57"/>
        <v>1.6875</v>
      </c>
      <c r="AA241" s="61">
        <f t="array" ref="AA241">INDEX($AT$11:$AV$66,MATCH($C241&amp;$G241,$AO$11:$AO$66&amp;$AP$11:$AP$66,0),COUNTIF($AT$10:$AV$10,"&lt;"&amp;Z241)+1)</f>
        <v>5.0000000000000001E-4</v>
      </c>
      <c r="AB241" s="111">
        <f t="shared" si="58"/>
        <v>1.6514156081756484</v>
      </c>
      <c r="AC241" s="121">
        <f t="array" ref="AC241">INDEX($AW$11:$BA$66,MATCH($C241&amp;$G241,$AO$11:$AO$66&amp;$AP$11:$AP$66,0),COUNTIF($AW$10:$BA$10,"&lt;"&amp;Z241)+1)</f>
        <v>4.0000000000000002E-4</v>
      </c>
      <c r="AD241" s="62">
        <v>1.6820999999999999</v>
      </c>
      <c r="AE241" s="61">
        <f t="array" ref="AE241">INDEX($AT$11:$AV$66,MATCH($C241&amp;$G241,$AO$11:$AO$66&amp;$AP$11:$AP$66,0),COUNTIF($AT$10:$AV$10,"&lt;"&amp;AD241)+1)</f>
        <v>5.0000000000000001E-4</v>
      </c>
      <c r="AF241" s="111">
        <f t="shared" si="59"/>
        <v>1.6580437387837654</v>
      </c>
      <c r="AG241" s="121">
        <f t="array" ref="AG241">INDEX($AW$11:$BA$66,MATCH($C241&amp;$G241,$AO$11:$AO$66&amp;$AP$11:$AP$66,0),COUNTIF($AW$10:$BA$10,"&lt;"&amp;AD241)+1)</f>
        <v>4.0000000000000002E-4</v>
      </c>
    </row>
    <row r="242" spans="2:33" ht="12.75" customHeight="1" x14ac:dyDescent="0.3">
      <c r="B242" s="81" t="str">
        <f t="shared" si="47"/>
        <v>1 11/16-18 UNEF</v>
      </c>
      <c r="C242" s="71" t="s">
        <v>592</v>
      </c>
      <c r="D242" s="71"/>
      <c r="E242" s="79" t="s">
        <v>603</v>
      </c>
      <c r="F242" s="82" t="s">
        <v>615</v>
      </c>
      <c r="G242" s="58">
        <v>18</v>
      </c>
      <c r="H242" s="79" t="s">
        <v>519</v>
      </c>
      <c r="I242" s="71" t="s">
        <v>601</v>
      </c>
      <c r="J242" s="71" t="s">
        <v>588</v>
      </c>
      <c r="K242" s="71" t="s">
        <v>600</v>
      </c>
      <c r="L242" s="85">
        <f t="shared" si="61"/>
        <v>42.862499999999997</v>
      </c>
      <c r="M242" s="85">
        <f t="shared" si="48"/>
        <v>1.4111</v>
      </c>
      <c r="N242" s="71">
        <v>60</v>
      </c>
      <c r="O242" s="100">
        <f t="shared" si="49"/>
        <v>42.862499999999997</v>
      </c>
      <c r="P242" s="85">
        <f t="shared" si="50"/>
        <v>12.7</v>
      </c>
      <c r="Q242" s="58">
        <f t="shared" si="51"/>
        <v>0</v>
      </c>
      <c r="R242" s="100">
        <f t="shared" si="52"/>
        <v>41.945999999999998</v>
      </c>
      <c r="S242" s="85">
        <f t="shared" si="53"/>
        <v>10.199999999999999</v>
      </c>
      <c r="T242" s="58">
        <f t="shared" si="54"/>
        <v>0</v>
      </c>
      <c r="U242" s="58">
        <f t="shared" si="55"/>
        <v>7.6</v>
      </c>
      <c r="V242" s="58">
        <f t="array" ref="V242">INDEX(AS$11:AS$66,MATCH(C242&amp;G242,AO$11:AO$66&amp;AP$11:AP$66,0),0)</f>
        <v>10</v>
      </c>
      <c r="X242" s="120">
        <f t="shared" si="56"/>
        <v>5.5555555555555552E-2</v>
      </c>
      <c r="Y242" s="61">
        <f t="array" ref="Y242">INDEX($AQ$11:$AR$66,MATCH($C242&amp;$G242,$AO$11:$AO$66&amp;$AP$11:$AP$66,0),COUNTIF($AQ$10:$AR$10,"&lt;"&amp;Z242)+1)</f>
        <v>2.9999999999999997E-4</v>
      </c>
      <c r="Z242" s="61">
        <f t="shared" si="57"/>
        <v>1.6875</v>
      </c>
      <c r="AA242" s="61">
        <f t="array" ref="AA242">INDEX($AT$11:$AV$66,MATCH($C242&amp;$G242,$AO$11:$AO$66&amp;$AP$11:$AP$66,0),COUNTIF($AT$10:$AV$10,"&lt;"&amp;Z242)+1)</f>
        <v>5.0000000000000001E-4</v>
      </c>
      <c r="AB242" s="111">
        <f t="shared" si="58"/>
        <v>1.6514156081756484</v>
      </c>
      <c r="AC242" s="121">
        <f t="array" ref="AC242">INDEX($AW$11:$BA$66,MATCH($C242&amp;$G242,$AO$11:$AO$66&amp;$AP$11:$AP$66,0),COUNTIF($AW$10:$BA$10,"&lt;"&amp;Z242)+1)</f>
        <v>4.0000000000000002E-4</v>
      </c>
      <c r="AD242" s="62">
        <v>1.6803999999999999</v>
      </c>
      <c r="AE242" s="61">
        <f t="array" ref="AE242">INDEX($AT$11:$AV$66,MATCH($C242&amp;$G242,$AO$11:$AO$66&amp;$AP$11:$AP$66,0),COUNTIF($AT$10:$AV$10,"&lt;"&amp;AD242)+1)</f>
        <v>5.0000000000000001E-4</v>
      </c>
      <c r="AF242" s="111">
        <f t="shared" si="59"/>
        <v>1.6563437387837654</v>
      </c>
      <c r="AG242" s="121">
        <f t="array" ref="AG242">INDEX($AW$11:$BA$66,MATCH($C242&amp;$G242,$AO$11:$AO$66&amp;$AP$11:$AP$66,0),COUNTIF($AW$10:$BA$10,"&lt;"&amp;AD242)+1)</f>
        <v>4.0000000000000002E-4</v>
      </c>
    </row>
    <row r="243" spans="2:33" ht="12.75" customHeight="1" x14ac:dyDescent="0.3">
      <c r="B243" s="81" t="str">
        <f t="shared" si="47"/>
        <v>1 11/16-20 UN</v>
      </c>
      <c r="C243" s="71" t="s">
        <v>592</v>
      </c>
      <c r="D243" s="71"/>
      <c r="E243" s="79" t="s">
        <v>604</v>
      </c>
      <c r="F243" s="82" t="s">
        <v>615</v>
      </c>
      <c r="G243" s="58">
        <v>20</v>
      </c>
      <c r="H243" s="79" t="s">
        <v>519</v>
      </c>
      <c r="I243" s="71" t="s">
        <v>599</v>
      </c>
      <c r="J243" s="71" t="s">
        <v>588</v>
      </c>
      <c r="K243" s="71" t="s">
        <v>600</v>
      </c>
      <c r="L243" s="85">
        <f t="shared" si="61"/>
        <v>42.862499999999997</v>
      </c>
      <c r="M243" s="85">
        <f t="shared" si="48"/>
        <v>1.27</v>
      </c>
      <c r="N243" s="71">
        <v>60</v>
      </c>
      <c r="O243" s="100">
        <f t="shared" si="49"/>
        <v>42.862499999999997</v>
      </c>
      <c r="P243" s="85">
        <f t="shared" si="50"/>
        <v>12.7</v>
      </c>
      <c r="Q243" s="58">
        <f t="shared" si="51"/>
        <v>0</v>
      </c>
      <c r="R243" s="100">
        <f t="shared" si="52"/>
        <v>42.037599999999998</v>
      </c>
      <c r="S243" s="85">
        <f t="shared" si="53"/>
        <v>10.199999999999999</v>
      </c>
      <c r="T243" s="58">
        <f t="shared" si="54"/>
        <v>0</v>
      </c>
      <c r="U243" s="58">
        <f t="shared" si="55"/>
        <v>7.6</v>
      </c>
      <c r="V243" s="58">
        <f t="array" ref="V243">INDEX(AS$11:AS$66,MATCH(C243&amp;G243,AO$11:AO$66&amp;AP$11:AP$66,0),0)</f>
        <v>15</v>
      </c>
      <c r="X243" s="120">
        <f t="shared" si="56"/>
        <v>0.05</v>
      </c>
      <c r="Y243" s="61">
        <f t="array" ref="Y243">INDEX($AQ$11:$AR$66,MATCH($C243&amp;$G243,$AO$11:$AO$66&amp;$AP$11:$AP$66,0),COUNTIF($AQ$10:$AR$10,"&lt;"&amp;Z243)+1)</f>
        <v>2.9999999999999997E-4</v>
      </c>
      <c r="Z243" s="61">
        <f t="shared" si="57"/>
        <v>1.6875</v>
      </c>
      <c r="AA243" s="61">
        <f t="array" ref="AA243">INDEX($AT$11:$AV$66,MATCH($C243&amp;$G243,$AO$11:$AO$66&amp;$AP$11:$AP$66,0),COUNTIF($AT$10:$AV$10,"&lt;"&amp;Z243)+1)</f>
        <v>5.0000000000000001E-4</v>
      </c>
      <c r="AB243" s="111">
        <f t="shared" si="58"/>
        <v>1.6550240473580835</v>
      </c>
      <c r="AC243" s="121">
        <f t="array" ref="AC243">INDEX($AW$11:$BA$66,MATCH($C243&amp;$G243,$AO$11:$AO$66&amp;$AP$11:$AP$66,0),COUNTIF($AW$10:$BA$10,"&lt;"&amp;Z243)+1)</f>
        <v>4.0000000000000002E-4</v>
      </c>
      <c r="AD243" s="62">
        <v>1.6830000000000001</v>
      </c>
      <c r="AE243" s="61">
        <f t="array" ref="AE243">INDEX($AT$11:$AV$66,MATCH($C243&amp;$G243,$AO$11:$AO$66&amp;$AP$11:$AP$66,0),COUNTIF($AT$10:$AV$10,"&lt;"&amp;AD243)+1)</f>
        <v>5.0000000000000001E-4</v>
      </c>
      <c r="AF243" s="111">
        <f t="shared" si="59"/>
        <v>1.661349364905389</v>
      </c>
      <c r="AG243" s="121">
        <f t="array" ref="AG243">INDEX($AW$11:$BA$66,MATCH($C243&amp;$G243,$AO$11:$AO$66&amp;$AP$11:$AP$66,0),COUNTIF($AW$10:$BA$10,"&lt;"&amp;AD243)+1)</f>
        <v>4.0000000000000002E-4</v>
      </c>
    </row>
    <row r="244" spans="2:33" ht="12.75" customHeight="1" x14ac:dyDescent="0.3">
      <c r="B244" s="81" t="str">
        <f t="shared" si="47"/>
        <v>1 11/16-20 UN</v>
      </c>
      <c r="C244" s="71" t="s">
        <v>592</v>
      </c>
      <c r="D244" s="71"/>
      <c r="E244" s="79" t="s">
        <v>604</v>
      </c>
      <c r="F244" s="82" t="s">
        <v>615</v>
      </c>
      <c r="G244" s="58">
        <v>20</v>
      </c>
      <c r="H244" s="79" t="s">
        <v>519</v>
      </c>
      <c r="I244" s="71" t="s">
        <v>601</v>
      </c>
      <c r="J244" s="71" t="s">
        <v>588</v>
      </c>
      <c r="K244" s="71" t="s">
        <v>600</v>
      </c>
      <c r="L244" s="85">
        <f t="shared" si="61"/>
        <v>42.862499999999997</v>
      </c>
      <c r="M244" s="85">
        <f t="shared" si="48"/>
        <v>1.27</v>
      </c>
      <c r="N244" s="71">
        <v>60</v>
      </c>
      <c r="O244" s="100">
        <f t="shared" si="49"/>
        <v>42.862499999999997</v>
      </c>
      <c r="P244" s="85">
        <f t="shared" si="50"/>
        <v>12.7</v>
      </c>
      <c r="Q244" s="58">
        <f t="shared" si="51"/>
        <v>0</v>
      </c>
      <c r="R244" s="100">
        <f t="shared" si="52"/>
        <v>42.037599999999998</v>
      </c>
      <c r="S244" s="85">
        <f t="shared" si="53"/>
        <v>10.199999999999999</v>
      </c>
      <c r="T244" s="58">
        <f t="shared" si="54"/>
        <v>0</v>
      </c>
      <c r="U244" s="58">
        <f t="shared" si="55"/>
        <v>7.6</v>
      </c>
      <c r="V244" s="58">
        <f t="array" ref="V244">INDEX(AS$11:AS$66,MATCH(C244&amp;G244,AO$11:AO$66&amp;AP$11:AP$66,0),0)</f>
        <v>15</v>
      </c>
      <c r="X244" s="120">
        <f t="shared" si="56"/>
        <v>0.05</v>
      </c>
      <c r="Y244" s="61">
        <f t="array" ref="Y244">INDEX($AQ$11:$AR$66,MATCH($C244&amp;$G244,$AO$11:$AO$66&amp;$AP$11:$AP$66,0),COUNTIF($AQ$10:$AR$10,"&lt;"&amp;Z244)+1)</f>
        <v>2.9999999999999997E-4</v>
      </c>
      <c r="Z244" s="61">
        <f t="shared" si="57"/>
        <v>1.6875</v>
      </c>
      <c r="AA244" s="61">
        <f t="array" ref="AA244">INDEX($AT$11:$AV$66,MATCH($C244&amp;$G244,$AO$11:$AO$66&amp;$AP$11:$AP$66,0),COUNTIF($AT$10:$AV$10,"&lt;"&amp;Z244)+1)</f>
        <v>5.0000000000000001E-4</v>
      </c>
      <c r="AB244" s="111">
        <f t="shared" si="58"/>
        <v>1.6550240473580835</v>
      </c>
      <c r="AC244" s="121">
        <f t="array" ref="AC244">INDEX($AW$11:$BA$66,MATCH($C244&amp;$G244,$AO$11:$AO$66&amp;$AP$11:$AP$66,0),COUNTIF($AW$10:$BA$10,"&lt;"&amp;Z244)+1)</f>
        <v>4.0000000000000002E-4</v>
      </c>
      <c r="AD244" s="62">
        <v>1.6814</v>
      </c>
      <c r="AE244" s="61">
        <f t="array" ref="AE244">INDEX($AT$11:$AV$66,MATCH($C244&amp;$G244,$AO$11:$AO$66&amp;$AP$11:$AP$66,0),COUNTIF($AT$10:$AV$10,"&lt;"&amp;AD244)+1)</f>
        <v>5.0000000000000001E-4</v>
      </c>
      <c r="AF244" s="111">
        <f t="shared" si="59"/>
        <v>1.6597493649053892</v>
      </c>
      <c r="AG244" s="121">
        <f t="array" ref="AG244">INDEX($AW$11:$BA$66,MATCH($C244&amp;$G244,$AO$11:$AO$66&amp;$AP$11:$AP$66,0),COUNTIF($AW$10:$BA$10,"&lt;"&amp;AD244)+1)</f>
        <v>4.0000000000000002E-4</v>
      </c>
    </row>
    <row r="245" spans="2:33" ht="12.75" customHeight="1" x14ac:dyDescent="0.3">
      <c r="B245" s="81" t="str">
        <f t="shared" si="47"/>
        <v>1 3/4-6 UN</v>
      </c>
      <c r="C245" s="71" t="s">
        <v>592</v>
      </c>
      <c r="D245" s="71"/>
      <c r="E245" s="79" t="s">
        <v>604</v>
      </c>
      <c r="F245" s="82" t="s">
        <v>616</v>
      </c>
      <c r="G245" s="58">
        <v>6</v>
      </c>
      <c r="H245" s="79" t="s">
        <v>519</v>
      </c>
      <c r="I245" s="71" t="s">
        <v>599</v>
      </c>
      <c r="J245" s="71" t="s">
        <v>588</v>
      </c>
      <c r="K245" s="71" t="s">
        <v>600</v>
      </c>
      <c r="L245" s="85">
        <f t="shared" si="61"/>
        <v>44.45</v>
      </c>
      <c r="M245" s="85">
        <f t="shared" si="48"/>
        <v>4.2332999999999998</v>
      </c>
      <c r="N245" s="71">
        <v>60</v>
      </c>
      <c r="O245" s="100">
        <f t="shared" si="49"/>
        <v>44.45</v>
      </c>
      <c r="P245" s="85">
        <f t="shared" si="50"/>
        <v>20.3</v>
      </c>
      <c r="Q245" s="58">
        <f t="shared" si="51"/>
        <v>0</v>
      </c>
      <c r="R245" s="100">
        <f t="shared" si="52"/>
        <v>41.700400000000002</v>
      </c>
      <c r="S245" s="85">
        <f t="shared" si="53"/>
        <v>12.7</v>
      </c>
      <c r="T245" s="58">
        <f t="shared" si="54"/>
        <v>0</v>
      </c>
      <c r="U245" s="58">
        <f t="shared" si="55"/>
        <v>10.199999999999999</v>
      </c>
      <c r="V245" s="58">
        <f t="array" ref="V245">INDEX(AS$11:AS$66,MATCH(C245&amp;G245,AO$11:AO$66&amp;AP$11:AP$66,0),0)</f>
        <v>5</v>
      </c>
      <c r="X245" s="120">
        <f t="shared" si="56"/>
        <v>0.16666666666666666</v>
      </c>
      <c r="Y245" s="61">
        <f t="array" ref="Y245">INDEX($AQ$11:$AR$66,MATCH($C245&amp;$G245,$AO$11:$AO$66&amp;$AP$11:$AP$66,0),COUNTIF($AQ$10:$AR$10,"&lt;"&amp;Z245)+1)</f>
        <v>4.0000000000000002E-4</v>
      </c>
      <c r="Z245" s="61">
        <f t="shared" si="57"/>
        <v>1.75</v>
      </c>
      <c r="AA245" s="61">
        <f t="array" ref="AA245">INDEX($AT$11:$AV$66,MATCH($C245&amp;$G245,$AO$11:$AO$66&amp;$AP$11:$AP$66,0),COUNTIF($AT$10:$AV$10,"&lt;"&amp;Z245)+1)</f>
        <v>8.0000000000000004E-4</v>
      </c>
      <c r="AB245" s="111">
        <f t="shared" si="58"/>
        <v>1.6417468245269453</v>
      </c>
      <c r="AC245" s="121">
        <f t="array" ref="AC245">INDEX($AW$11:$BA$66,MATCH($C245&amp;$G245,$AO$11:$AO$66&amp;$AP$11:$AP$66,0),COUNTIF($AW$10:$BA$10,"&lt;"&amp;Z245)+1)</f>
        <v>5.0000000000000001E-4</v>
      </c>
      <c r="AD245" s="62">
        <v>1.7246999999999999</v>
      </c>
      <c r="AE245" s="61">
        <f t="array" ref="AE245">INDEX($AT$11:$AV$66,MATCH($C245&amp;$G245,$AO$11:$AO$66&amp;$AP$11:$AP$66,0),COUNTIF($AT$10:$AV$10,"&lt;"&amp;AD245)+1)</f>
        <v>8.0000000000000004E-4</v>
      </c>
      <c r="AF245" s="111">
        <f t="shared" si="59"/>
        <v>1.6525312163512966</v>
      </c>
      <c r="AG245" s="121">
        <f t="array" ref="AG245">INDEX($AW$11:$BA$66,MATCH($C245&amp;$G245,$AO$11:$AO$66&amp;$AP$11:$AP$66,0),COUNTIF($AW$10:$BA$10,"&lt;"&amp;AD245)+1)</f>
        <v>5.0000000000000001E-4</v>
      </c>
    </row>
    <row r="246" spans="2:33" ht="12.75" customHeight="1" x14ac:dyDescent="0.3">
      <c r="B246" s="81" t="str">
        <f t="shared" si="47"/>
        <v>1 3/4-6 UN</v>
      </c>
      <c r="C246" s="71" t="s">
        <v>592</v>
      </c>
      <c r="D246" s="71"/>
      <c r="E246" s="79" t="s">
        <v>604</v>
      </c>
      <c r="F246" s="82" t="s">
        <v>616</v>
      </c>
      <c r="G246" s="58">
        <v>6</v>
      </c>
      <c r="H246" s="79" t="s">
        <v>519</v>
      </c>
      <c r="I246" s="71" t="s">
        <v>601</v>
      </c>
      <c r="J246" s="71" t="s">
        <v>588</v>
      </c>
      <c r="K246" s="71" t="s">
        <v>600</v>
      </c>
      <c r="L246" s="85">
        <f t="shared" si="61"/>
        <v>44.45</v>
      </c>
      <c r="M246" s="85">
        <f t="shared" si="48"/>
        <v>4.2332999999999998</v>
      </c>
      <c r="N246" s="71">
        <v>60</v>
      </c>
      <c r="O246" s="100">
        <f t="shared" si="49"/>
        <v>44.45</v>
      </c>
      <c r="P246" s="85">
        <f t="shared" si="50"/>
        <v>20.3</v>
      </c>
      <c r="Q246" s="58">
        <f t="shared" si="51"/>
        <v>0</v>
      </c>
      <c r="R246" s="100">
        <f t="shared" si="52"/>
        <v>41.700400000000002</v>
      </c>
      <c r="S246" s="85">
        <f t="shared" si="53"/>
        <v>12.7</v>
      </c>
      <c r="T246" s="58">
        <f t="shared" si="54"/>
        <v>0</v>
      </c>
      <c r="U246" s="58">
        <f t="shared" si="55"/>
        <v>10.199999999999999</v>
      </c>
      <c r="V246" s="58">
        <f t="array" ref="V246">INDEX(AS$11:AS$66,MATCH(C246&amp;G246,AO$11:AO$66&amp;AP$11:AP$66,0),0)</f>
        <v>5</v>
      </c>
      <c r="X246" s="120">
        <f t="shared" si="56"/>
        <v>0.16666666666666666</v>
      </c>
      <c r="Y246" s="61">
        <f t="array" ref="Y246">INDEX($AQ$11:$AR$66,MATCH($C246&amp;$G246,$AO$11:$AO$66&amp;$AP$11:$AP$66,0),COUNTIF($AQ$10:$AR$10,"&lt;"&amp;Z246)+1)</f>
        <v>4.0000000000000002E-4</v>
      </c>
      <c r="Z246" s="61">
        <f t="shared" si="57"/>
        <v>1.75</v>
      </c>
      <c r="AA246" s="61">
        <f t="array" ref="AA246">INDEX($AT$11:$AV$66,MATCH($C246&amp;$G246,$AO$11:$AO$66&amp;$AP$11:$AP$66,0),COUNTIF($AT$10:$AV$10,"&lt;"&amp;Z246)+1)</f>
        <v>8.0000000000000004E-4</v>
      </c>
      <c r="AB246" s="111">
        <f t="shared" si="58"/>
        <v>1.6417468245269453</v>
      </c>
      <c r="AC246" s="121">
        <f t="array" ref="AC246">INDEX($AW$11:$BA$66,MATCH($C246&amp;$G246,$AO$11:$AO$66&amp;$AP$11:$AP$66,0),COUNTIF($AW$10:$BA$10,"&lt;"&amp;Z246)+1)</f>
        <v>5.0000000000000001E-4</v>
      </c>
      <c r="AD246" s="62">
        <v>1.722</v>
      </c>
      <c r="AE246" s="61">
        <f t="array" ref="AE246">INDEX($AT$11:$AV$66,MATCH($C246&amp;$G246,$AO$11:$AO$66&amp;$AP$11:$AP$66,0),COUNTIF($AT$10:$AV$10,"&lt;"&amp;AD246)+1)</f>
        <v>8.0000000000000004E-4</v>
      </c>
      <c r="AF246" s="111">
        <f t="shared" si="59"/>
        <v>1.6498312163512967</v>
      </c>
      <c r="AG246" s="121">
        <f t="array" ref="AG246">INDEX($AW$11:$BA$66,MATCH($C246&amp;$G246,$AO$11:$AO$66&amp;$AP$11:$AP$66,0),COUNTIF($AW$10:$BA$10,"&lt;"&amp;AD246)+1)</f>
        <v>5.0000000000000001E-4</v>
      </c>
    </row>
    <row r="247" spans="2:33" ht="12.75" customHeight="1" x14ac:dyDescent="0.3">
      <c r="B247" s="81" t="str">
        <f t="shared" si="47"/>
        <v>1 3/4-8 UN</v>
      </c>
      <c r="C247" s="71" t="s">
        <v>592</v>
      </c>
      <c r="D247" s="71"/>
      <c r="E247" s="79" t="s">
        <v>604</v>
      </c>
      <c r="F247" s="82" t="s">
        <v>616</v>
      </c>
      <c r="G247" s="58">
        <v>8</v>
      </c>
      <c r="H247" s="79" t="s">
        <v>519</v>
      </c>
      <c r="I247" s="71" t="s">
        <v>599</v>
      </c>
      <c r="J247" s="71" t="s">
        <v>588</v>
      </c>
      <c r="K247" s="71" t="s">
        <v>600</v>
      </c>
      <c r="L247" s="85">
        <f t="shared" si="61"/>
        <v>44.45</v>
      </c>
      <c r="M247" s="85">
        <f t="shared" si="48"/>
        <v>3.1749999999999998</v>
      </c>
      <c r="N247" s="71">
        <v>60</v>
      </c>
      <c r="O247" s="100">
        <f t="shared" si="49"/>
        <v>44.45</v>
      </c>
      <c r="P247" s="85">
        <f t="shared" si="50"/>
        <v>17.8</v>
      </c>
      <c r="Q247" s="58">
        <f t="shared" si="51"/>
        <v>0</v>
      </c>
      <c r="R247" s="100">
        <f t="shared" si="52"/>
        <v>42.387799999999999</v>
      </c>
      <c r="S247" s="85">
        <f t="shared" si="53"/>
        <v>12.7</v>
      </c>
      <c r="T247" s="58">
        <f t="shared" si="54"/>
        <v>0</v>
      </c>
      <c r="U247" s="58">
        <f t="shared" si="55"/>
        <v>10.199999999999999</v>
      </c>
      <c r="V247" s="58">
        <f t="array" ref="V247">INDEX(AS$11:AS$66,MATCH(C247&amp;G247,AO$11:AO$66&amp;AP$11:AP$66,0),0)</f>
        <v>5</v>
      </c>
      <c r="X247" s="120">
        <f t="shared" si="56"/>
        <v>0.125</v>
      </c>
      <c r="Y247" s="61">
        <f t="array" ref="Y247">INDEX($AQ$11:$AR$66,MATCH($C247&amp;$G247,$AO$11:$AO$66&amp;$AP$11:$AP$66,0),COUNTIF($AQ$10:$AR$10,"&lt;"&amp;Z247)+1)</f>
        <v>4.0000000000000002E-4</v>
      </c>
      <c r="Z247" s="61">
        <f t="shared" si="57"/>
        <v>1.75</v>
      </c>
      <c r="AA247" s="61">
        <f t="array" ref="AA247">INDEX($AT$11:$AV$66,MATCH($C247&amp;$G247,$AO$11:$AO$66&amp;$AP$11:$AP$66,0),COUNTIF($AT$10:$AV$10,"&lt;"&amp;Z247)+1)</f>
        <v>6.9999999999999999E-4</v>
      </c>
      <c r="AB247" s="111">
        <f t="shared" si="58"/>
        <v>1.6688101183952089</v>
      </c>
      <c r="AC247" s="121">
        <f t="array" ref="AC247">INDEX($AW$11:$BA$66,MATCH($C247&amp;$G247,$AO$11:$AO$66&amp;$AP$11:$AP$66,0),COUNTIF($AW$10:$BA$10,"&lt;"&amp;Z247)+1)</f>
        <v>5.0000000000000001E-4</v>
      </c>
      <c r="AD247" s="62">
        <v>1.7326999999999999</v>
      </c>
      <c r="AE247" s="61">
        <f t="array" ref="AE247">INDEX($AT$11:$AV$66,MATCH($C247&amp;$G247,$AO$11:$AO$66&amp;$AP$11:$AP$66,0),COUNTIF($AT$10:$AV$10,"&lt;"&amp;AD247)+1)</f>
        <v>6.9999999999999999E-4</v>
      </c>
      <c r="AF247" s="111">
        <f t="shared" si="59"/>
        <v>1.6785734122634726</v>
      </c>
      <c r="AG247" s="121">
        <f t="array" ref="AG247">INDEX($AW$11:$BA$66,MATCH($C247&amp;$G247,$AO$11:$AO$66&amp;$AP$11:$AP$66,0),COUNTIF($AW$10:$BA$10,"&lt;"&amp;AD247)+1)</f>
        <v>5.0000000000000001E-4</v>
      </c>
    </row>
    <row r="248" spans="2:33" ht="12.75" customHeight="1" x14ac:dyDescent="0.3">
      <c r="B248" s="81" t="str">
        <f t="shared" si="47"/>
        <v>1 3/4-8 UN</v>
      </c>
      <c r="C248" s="71" t="s">
        <v>592</v>
      </c>
      <c r="D248" s="71"/>
      <c r="E248" s="79" t="s">
        <v>604</v>
      </c>
      <c r="F248" s="82" t="s">
        <v>616</v>
      </c>
      <c r="G248" s="58">
        <v>8</v>
      </c>
      <c r="H248" s="79" t="s">
        <v>519</v>
      </c>
      <c r="I248" s="71" t="s">
        <v>601</v>
      </c>
      <c r="J248" s="71" t="s">
        <v>588</v>
      </c>
      <c r="K248" s="71" t="s">
        <v>600</v>
      </c>
      <c r="L248" s="85">
        <f t="shared" si="61"/>
        <v>44.45</v>
      </c>
      <c r="M248" s="85">
        <f t="shared" si="48"/>
        <v>3.1749999999999998</v>
      </c>
      <c r="N248" s="71">
        <v>60</v>
      </c>
      <c r="O248" s="100">
        <f t="shared" si="49"/>
        <v>44.45</v>
      </c>
      <c r="P248" s="85">
        <f t="shared" si="50"/>
        <v>17.8</v>
      </c>
      <c r="Q248" s="58">
        <f t="shared" si="51"/>
        <v>0</v>
      </c>
      <c r="R248" s="100">
        <f t="shared" si="52"/>
        <v>42.387799999999999</v>
      </c>
      <c r="S248" s="85">
        <f t="shared" si="53"/>
        <v>12.7</v>
      </c>
      <c r="T248" s="58">
        <f t="shared" si="54"/>
        <v>0</v>
      </c>
      <c r="U248" s="58">
        <f t="shared" si="55"/>
        <v>10.199999999999999</v>
      </c>
      <c r="V248" s="58">
        <f t="array" ref="V248">INDEX(AS$11:AS$66,MATCH(C248&amp;G248,AO$11:AO$66&amp;AP$11:AP$66,0),0)</f>
        <v>5</v>
      </c>
      <c r="X248" s="120">
        <f t="shared" si="56"/>
        <v>0.125</v>
      </c>
      <c r="Y248" s="61">
        <f t="array" ref="Y248">INDEX($AQ$11:$AR$66,MATCH($C248&amp;$G248,$AO$11:$AO$66&amp;$AP$11:$AP$66,0),COUNTIF($AQ$10:$AR$10,"&lt;"&amp;Z248)+1)</f>
        <v>4.0000000000000002E-4</v>
      </c>
      <c r="Z248" s="61">
        <f t="shared" si="57"/>
        <v>1.75</v>
      </c>
      <c r="AA248" s="61">
        <f t="array" ref="AA248">INDEX($AT$11:$AV$66,MATCH($C248&amp;$G248,$AO$11:$AO$66&amp;$AP$11:$AP$66,0),COUNTIF($AT$10:$AV$10,"&lt;"&amp;Z248)+1)</f>
        <v>6.9999999999999999E-4</v>
      </c>
      <c r="AB248" s="111">
        <f t="shared" si="58"/>
        <v>1.6688101183952089</v>
      </c>
      <c r="AC248" s="121">
        <f t="array" ref="AC248">INDEX($AW$11:$BA$66,MATCH($C248&amp;$G248,$AO$11:$AO$66&amp;$AP$11:$AP$66,0),COUNTIF($AW$10:$BA$10,"&lt;"&amp;Z248)+1)</f>
        <v>5.0000000000000001E-4</v>
      </c>
      <c r="AD248" s="62">
        <v>1.7302999999999999</v>
      </c>
      <c r="AE248" s="61">
        <f t="array" ref="AE248">INDEX($AT$11:$AV$66,MATCH($C248&amp;$G248,$AO$11:$AO$66&amp;$AP$11:$AP$66,0),COUNTIF($AT$10:$AV$10,"&lt;"&amp;AD248)+1)</f>
        <v>6.9999999999999999E-4</v>
      </c>
      <c r="AF248" s="111">
        <f t="shared" si="59"/>
        <v>1.6761734122634726</v>
      </c>
      <c r="AG248" s="121">
        <f t="array" ref="AG248">INDEX($AW$11:$BA$66,MATCH($C248&amp;$G248,$AO$11:$AO$66&amp;$AP$11:$AP$66,0),COUNTIF($AW$10:$BA$10,"&lt;"&amp;AD248)+1)</f>
        <v>5.0000000000000001E-4</v>
      </c>
    </row>
    <row r="249" spans="2:33" ht="12.75" customHeight="1" x14ac:dyDescent="0.3">
      <c r="B249" s="81" t="str">
        <f t="shared" si="47"/>
        <v>1 3/4-12 UN</v>
      </c>
      <c r="C249" s="71" t="s">
        <v>592</v>
      </c>
      <c r="D249" s="71"/>
      <c r="E249" s="79" t="s">
        <v>604</v>
      </c>
      <c r="F249" s="82" t="s">
        <v>616</v>
      </c>
      <c r="G249" s="58">
        <v>12</v>
      </c>
      <c r="H249" s="79" t="s">
        <v>519</v>
      </c>
      <c r="I249" s="71" t="s">
        <v>599</v>
      </c>
      <c r="J249" s="71" t="s">
        <v>588</v>
      </c>
      <c r="K249" s="71" t="s">
        <v>600</v>
      </c>
      <c r="L249" s="85">
        <f t="shared" si="61"/>
        <v>44.45</v>
      </c>
      <c r="M249" s="85">
        <f t="shared" si="48"/>
        <v>2.1166999999999998</v>
      </c>
      <c r="N249" s="71">
        <v>60</v>
      </c>
      <c r="O249" s="100">
        <f t="shared" si="49"/>
        <v>44.45</v>
      </c>
      <c r="P249" s="85">
        <f t="shared" si="50"/>
        <v>15.2</v>
      </c>
      <c r="Q249" s="58">
        <f t="shared" si="51"/>
        <v>0</v>
      </c>
      <c r="R249" s="100">
        <f t="shared" si="52"/>
        <v>43.075200000000002</v>
      </c>
      <c r="S249" s="85">
        <f t="shared" si="53"/>
        <v>10.199999999999999</v>
      </c>
      <c r="T249" s="58">
        <f t="shared" si="54"/>
        <v>0</v>
      </c>
      <c r="U249" s="58">
        <f t="shared" si="55"/>
        <v>7.6</v>
      </c>
      <c r="V249" s="58">
        <f t="array" ref="V249">INDEX(AS$11:AS$66,MATCH(C249&amp;G249,AO$11:AO$66&amp;AP$11:AP$66,0),0)</f>
        <v>10</v>
      </c>
      <c r="X249" s="120">
        <f t="shared" si="56"/>
        <v>8.3333333333333329E-2</v>
      </c>
      <c r="Y249" s="61">
        <f t="array" ref="Y249">INDEX($AQ$11:$AR$66,MATCH($C249&amp;$G249,$AO$11:$AO$66&amp;$AP$11:$AP$66,0),COUNTIF($AQ$10:$AR$10,"&lt;"&amp;Z249)+1)</f>
        <v>2.9999999999999997E-4</v>
      </c>
      <c r="Z249" s="61">
        <f t="shared" si="57"/>
        <v>1.75</v>
      </c>
      <c r="AA249" s="61">
        <f t="array" ref="AA249">INDEX($AT$11:$AV$66,MATCH($C249&amp;$G249,$AO$11:$AO$66&amp;$AP$11:$AP$66,0),COUNTIF($AT$10:$AV$10,"&lt;"&amp;Z249)+1)</f>
        <v>5.9999999999999995E-4</v>
      </c>
      <c r="AB249" s="111">
        <f t="shared" si="58"/>
        <v>1.6958734122634727</v>
      </c>
      <c r="AC249" s="121">
        <f t="array" ref="AC249">INDEX($AW$11:$BA$66,MATCH($C249&amp;$G249,$AO$11:$AO$66&amp;$AP$11:$AP$66,0),COUNTIF($AW$10:$BA$10,"&lt;"&amp;Z249)+1)</f>
        <v>4.0000000000000002E-4</v>
      </c>
      <c r="AD249" s="62">
        <v>1.7398</v>
      </c>
      <c r="AE249" s="61">
        <f t="array" ref="AE249">INDEX($AT$11:$AV$66,MATCH($C249&amp;$G249,$AO$11:$AO$66&amp;$AP$11:$AP$66,0),COUNTIF($AT$10:$AV$10,"&lt;"&amp;AD249)+1)</f>
        <v>5.9999999999999995E-4</v>
      </c>
      <c r="AF249" s="111">
        <f t="shared" si="59"/>
        <v>1.7037156081756484</v>
      </c>
      <c r="AG249" s="121">
        <f t="array" ref="AG249">INDEX($AW$11:$BA$66,MATCH($C249&amp;$G249,$AO$11:$AO$66&amp;$AP$11:$AP$66,0),COUNTIF($AW$10:$BA$10,"&lt;"&amp;AD249)+1)</f>
        <v>4.0000000000000002E-4</v>
      </c>
    </row>
    <row r="250" spans="2:33" ht="12.75" customHeight="1" x14ac:dyDescent="0.3">
      <c r="B250" s="81" t="str">
        <f t="shared" si="47"/>
        <v>1 3/4-12 UN</v>
      </c>
      <c r="C250" s="71" t="s">
        <v>592</v>
      </c>
      <c r="D250" s="71"/>
      <c r="E250" s="79" t="s">
        <v>604</v>
      </c>
      <c r="F250" s="82" t="s">
        <v>616</v>
      </c>
      <c r="G250" s="58">
        <v>12</v>
      </c>
      <c r="H250" s="79" t="s">
        <v>519</v>
      </c>
      <c r="I250" s="71" t="s">
        <v>601</v>
      </c>
      <c r="J250" s="71" t="s">
        <v>588</v>
      </c>
      <c r="K250" s="71" t="s">
        <v>600</v>
      </c>
      <c r="L250" s="85">
        <f t="shared" si="61"/>
        <v>44.45</v>
      </c>
      <c r="M250" s="85">
        <f t="shared" si="48"/>
        <v>2.1166999999999998</v>
      </c>
      <c r="N250" s="71">
        <v>60</v>
      </c>
      <c r="O250" s="100">
        <f t="shared" si="49"/>
        <v>44.45</v>
      </c>
      <c r="P250" s="85">
        <f t="shared" si="50"/>
        <v>15.2</v>
      </c>
      <c r="Q250" s="58">
        <f t="shared" si="51"/>
        <v>0</v>
      </c>
      <c r="R250" s="100">
        <f t="shared" si="52"/>
        <v>43.075200000000002</v>
      </c>
      <c r="S250" s="85">
        <f t="shared" si="53"/>
        <v>10.199999999999999</v>
      </c>
      <c r="T250" s="58">
        <f t="shared" si="54"/>
        <v>0</v>
      </c>
      <c r="U250" s="58">
        <f t="shared" si="55"/>
        <v>7.6</v>
      </c>
      <c r="V250" s="58">
        <f t="array" ref="V250">INDEX(AS$11:AS$66,MATCH(C250&amp;G250,AO$11:AO$66&amp;AP$11:AP$66,0),0)</f>
        <v>10</v>
      </c>
      <c r="X250" s="120">
        <f t="shared" si="56"/>
        <v>8.3333333333333329E-2</v>
      </c>
      <c r="Y250" s="61">
        <f t="array" ref="Y250">INDEX($AQ$11:$AR$66,MATCH($C250&amp;$G250,$AO$11:$AO$66&amp;$AP$11:$AP$66,0),COUNTIF($AQ$10:$AR$10,"&lt;"&amp;Z250)+1)</f>
        <v>2.9999999999999997E-4</v>
      </c>
      <c r="Z250" s="61">
        <f t="shared" si="57"/>
        <v>1.75</v>
      </c>
      <c r="AA250" s="61">
        <f t="array" ref="AA250">INDEX($AT$11:$AV$66,MATCH($C250&amp;$G250,$AO$11:$AO$66&amp;$AP$11:$AP$66,0),COUNTIF($AT$10:$AV$10,"&lt;"&amp;Z250)+1)</f>
        <v>5.9999999999999995E-4</v>
      </c>
      <c r="AB250" s="111">
        <f t="shared" si="58"/>
        <v>1.6958734122634727</v>
      </c>
      <c r="AC250" s="121">
        <f t="array" ref="AC250">INDEX($AW$11:$BA$66,MATCH($C250&amp;$G250,$AO$11:$AO$66&amp;$AP$11:$AP$66,0),COUNTIF($AW$10:$BA$10,"&lt;"&amp;Z250)+1)</f>
        <v>4.0000000000000002E-4</v>
      </c>
      <c r="AD250" s="62">
        <v>1.7378</v>
      </c>
      <c r="AE250" s="61">
        <f t="array" ref="AE250">INDEX($AT$11:$AV$66,MATCH($C250&amp;$G250,$AO$11:$AO$66&amp;$AP$11:$AP$66,0),COUNTIF($AT$10:$AV$10,"&lt;"&amp;AD250)+1)</f>
        <v>5.9999999999999995E-4</v>
      </c>
      <c r="AF250" s="111">
        <f t="shared" si="59"/>
        <v>1.7017156081756484</v>
      </c>
      <c r="AG250" s="121">
        <f t="array" ref="AG250">INDEX($AW$11:$BA$66,MATCH($C250&amp;$G250,$AO$11:$AO$66&amp;$AP$11:$AP$66,0),COUNTIF($AW$10:$BA$10,"&lt;"&amp;AD250)+1)</f>
        <v>4.0000000000000002E-4</v>
      </c>
    </row>
    <row r="251" spans="2:33" ht="12.75" customHeight="1" x14ac:dyDescent="0.3">
      <c r="B251" s="81" t="str">
        <f t="shared" si="47"/>
        <v>1 3/4-16 UN</v>
      </c>
      <c r="C251" s="71" t="s">
        <v>592</v>
      </c>
      <c r="D251" s="71"/>
      <c r="E251" s="79" t="s">
        <v>604</v>
      </c>
      <c r="F251" s="82" t="s">
        <v>616</v>
      </c>
      <c r="G251" s="58">
        <v>16</v>
      </c>
      <c r="H251" s="79" t="s">
        <v>519</v>
      </c>
      <c r="I251" s="71" t="s">
        <v>599</v>
      </c>
      <c r="J251" s="71" t="s">
        <v>588</v>
      </c>
      <c r="K251" s="71" t="s">
        <v>600</v>
      </c>
      <c r="L251" s="85">
        <f t="shared" si="61"/>
        <v>44.45</v>
      </c>
      <c r="M251" s="85">
        <f t="shared" si="48"/>
        <v>1.5874999999999999</v>
      </c>
      <c r="N251" s="71">
        <v>60</v>
      </c>
      <c r="O251" s="100">
        <f t="shared" si="49"/>
        <v>44.45</v>
      </c>
      <c r="P251" s="85">
        <f t="shared" si="50"/>
        <v>15.2</v>
      </c>
      <c r="Q251" s="58">
        <f t="shared" si="51"/>
        <v>0</v>
      </c>
      <c r="R251" s="100">
        <f t="shared" si="52"/>
        <v>43.418900000000001</v>
      </c>
      <c r="S251" s="85">
        <f t="shared" si="53"/>
        <v>10.199999999999999</v>
      </c>
      <c r="T251" s="58">
        <f t="shared" si="54"/>
        <v>0</v>
      </c>
      <c r="U251" s="58">
        <f t="shared" si="55"/>
        <v>7.6</v>
      </c>
      <c r="V251" s="58">
        <f t="array" ref="V251">INDEX(AS$11:AS$66,MATCH(C251&amp;G251,AO$11:AO$66&amp;AP$11:AP$66,0),0)</f>
        <v>10</v>
      </c>
      <c r="X251" s="120">
        <f t="shared" si="56"/>
        <v>6.25E-2</v>
      </c>
      <c r="Y251" s="61">
        <f t="array" ref="Y251">INDEX($AQ$11:$AR$66,MATCH($C251&amp;$G251,$AO$11:$AO$66&amp;$AP$11:$AP$66,0),COUNTIF($AQ$10:$AR$10,"&lt;"&amp;Z251)+1)</f>
        <v>2.9999999999999997E-4</v>
      </c>
      <c r="Z251" s="61">
        <f t="shared" si="57"/>
        <v>1.75</v>
      </c>
      <c r="AA251" s="61">
        <f t="array" ref="AA251">INDEX($AT$11:$AV$66,MATCH($C251&amp;$G251,$AO$11:$AO$66&amp;$AP$11:$AP$66,0),COUNTIF($AT$10:$AV$10,"&lt;"&amp;Z251)+1)</f>
        <v>5.9999999999999995E-4</v>
      </c>
      <c r="AB251" s="111">
        <f t="shared" si="58"/>
        <v>1.7094050591976044</v>
      </c>
      <c r="AC251" s="121">
        <f t="array" ref="AC251">INDEX($AW$11:$BA$66,MATCH($C251&amp;$G251,$AO$11:$AO$66&amp;$AP$11:$AP$66,0),COUNTIF($AW$10:$BA$10,"&lt;"&amp;Z251)+1)</f>
        <v>4.0000000000000002E-4</v>
      </c>
      <c r="AD251" s="62">
        <v>1.7434000000000001</v>
      </c>
      <c r="AE251" s="61">
        <f t="array" ref="AE251">INDEX($AT$11:$AV$66,MATCH($C251&amp;$G251,$AO$11:$AO$66&amp;$AP$11:$AP$66,0),COUNTIF($AT$10:$AV$10,"&lt;"&amp;AD251)+1)</f>
        <v>5.9999999999999995E-4</v>
      </c>
      <c r="AF251" s="111">
        <f t="shared" si="59"/>
        <v>1.7163367061317363</v>
      </c>
      <c r="AG251" s="121">
        <f t="array" ref="AG251">INDEX($AW$11:$BA$66,MATCH($C251&amp;$G251,$AO$11:$AO$66&amp;$AP$11:$AP$66,0),COUNTIF($AW$10:$BA$10,"&lt;"&amp;AD251)+1)</f>
        <v>4.0000000000000002E-4</v>
      </c>
    </row>
    <row r="252" spans="2:33" ht="12.75" customHeight="1" x14ac:dyDescent="0.3">
      <c r="B252" s="81" t="str">
        <f t="shared" si="47"/>
        <v>1 3/4-16 UN</v>
      </c>
      <c r="C252" s="71" t="s">
        <v>592</v>
      </c>
      <c r="D252" s="71"/>
      <c r="E252" s="79" t="s">
        <v>604</v>
      </c>
      <c r="F252" s="82" t="s">
        <v>616</v>
      </c>
      <c r="G252" s="58">
        <v>16</v>
      </c>
      <c r="H252" s="79" t="s">
        <v>519</v>
      </c>
      <c r="I252" s="71" t="s">
        <v>601</v>
      </c>
      <c r="J252" s="71" t="s">
        <v>588</v>
      </c>
      <c r="K252" s="71" t="s">
        <v>600</v>
      </c>
      <c r="L252" s="85">
        <f t="shared" si="61"/>
        <v>44.45</v>
      </c>
      <c r="M252" s="85">
        <f t="shared" si="48"/>
        <v>1.5874999999999999</v>
      </c>
      <c r="N252" s="71">
        <v>60</v>
      </c>
      <c r="O252" s="100">
        <f t="shared" si="49"/>
        <v>44.45</v>
      </c>
      <c r="P252" s="85">
        <f t="shared" si="50"/>
        <v>15.2</v>
      </c>
      <c r="Q252" s="58">
        <f t="shared" si="51"/>
        <v>0</v>
      </c>
      <c r="R252" s="100">
        <f t="shared" si="52"/>
        <v>43.418900000000001</v>
      </c>
      <c r="S252" s="85">
        <f t="shared" si="53"/>
        <v>10.199999999999999</v>
      </c>
      <c r="T252" s="58">
        <f t="shared" si="54"/>
        <v>0</v>
      </c>
      <c r="U252" s="58">
        <f t="shared" si="55"/>
        <v>7.6</v>
      </c>
      <c r="V252" s="58">
        <f t="array" ref="V252">INDEX(AS$11:AS$66,MATCH(C252&amp;G252,AO$11:AO$66&amp;AP$11:AP$66,0),0)</f>
        <v>10</v>
      </c>
      <c r="X252" s="120">
        <f t="shared" si="56"/>
        <v>6.25E-2</v>
      </c>
      <c r="Y252" s="61">
        <f t="array" ref="Y252">INDEX($AQ$11:$AR$66,MATCH($C252&amp;$G252,$AO$11:$AO$66&amp;$AP$11:$AP$66,0),COUNTIF($AQ$10:$AR$10,"&lt;"&amp;Z252)+1)</f>
        <v>2.9999999999999997E-4</v>
      </c>
      <c r="Z252" s="61">
        <f t="shared" si="57"/>
        <v>1.75</v>
      </c>
      <c r="AA252" s="61">
        <f t="array" ref="AA252">INDEX($AT$11:$AV$66,MATCH($C252&amp;$G252,$AO$11:$AO$66&amp;$AP$11:$AP$66,0),COUNTIF($AT$10:$AV$10,"&lt;"&amp;Z252)+1)</f>
        <v>5.9999999999999995E-4</v>
      </c>
      <c r="AB252" s="111">
        <f t="shared" si="58"/>
        <v>1.7094050591976044</v>
      </c>
      <c r="AC252" s="121">
        <f t="array" ref="AC252">INDEX($AW$11:$BA$66,MATCH($C252&amp;$G252,$AO$11:$AO$66&amp;$AP$11:$AP$66,0),COUNTIF($AW$10:$BA$10,"&lt;"&amp;Z252)+1)</f>
        <v>4.0000000000000002E-4</v>
      </c>
      <c r="AD252" s="62">
        <v>1.7417</v>
      </c>
      <c r="AE252" s="61">
        <f t="array" ref="AE252">INDEX($AT$11:$AV$66,MATCH($C252&amp;$G252,$AO$11:$AO$66&amp;$AP$11:$AP$66,0),COUNTIF($AT$10:$AV$10,"&lt;"&amp;AD252)+1)</f>
        <v>5.9999999999999995E-4</v>
      </c>
      <c r="AF252" s="111">
        <f t="shared" si="59"/>
        <v>1.7146367061317362</v>
      </c>
      <c r="AG252" s="121">
        <f t="array" ref="AG252">INDEX($AW$11:$BA$66,MATCH($C252&amp;$G252,$AO$11:$AO$66&amp;$AP$11:$AP$66,0),COUNTIF($AW$10:$BA$10,"&lt;"&amp;AD252)+1)</f>
        <v>4.0000000000000002E-4</v>
      </c>
    </row>
    <row r="253" spans="2:33" ht="12.75" customHeight="1" x14ac:dyDescent="0.3">
      <c r="B253" s="81" t="str">
        <f t="shared" si="47"/>
        <v>1 3/4-20 UN</v>
      </c>
      <c r="C253" s="71" t="s">
        <v>592</v>
      </c>
      <c r="D253" s="71"/>
      <c r="E253" s="79" t="s">
        <v>604</v>
      </c>
      <c r="F253" s="82" t="s">
        <v>616</v>
      </c>
      <c r="G253" s="58">
        <v>20</v>
      </c>
      <c r="H253" s="79" t="s">
        <v>519</v>
      </c>
      <c r="I253" s="71" t="s">
        <v>599</v>
      </c>
      <c r="J253" s="71" t="s">
        <v>588</v>
      </c>
      <c r="K253" s="71" t="s">
        <v>600</v>
      </c>
      <c r="L253" s="85">
        <f t="shared" si="61"/>
        <v>44.45</v>
      </c>
      <c r="M253" s="85">
        <f t="shared" si="48"/>
        <v>1.27</v>
      </c>
      <c r="N253" s="71">
        <v>60</v>
      </c>
      <c r="O253" s="100">
        <f t="shared" si="49"/>
        <v>44.45</v>
      </c>
      <c r="P253" s="85">
        <f t="shared" si="50"/>
        <v>12.7</v>
      </c>
      <c r="Q253" s="58">
        <f t="shared" si="51"/>
        <v>0</v>
      </c>
      <c r="R253" s="100">
        <f t="shared" si="52"/>
        <v>43.625100000000003</v>
      </c>
      <c r="S253" s="85">
        <f t="shared" si="53"/>
        <v>10.199999999999999</v>
      </c>
      <c r="T253" s="58">
        <f t="shared" si="54"/>
        <v>0</v>
      </c>
      <c r="U253" s="58">
        <f t="shared" si="55"/>
        <v>7.6</v>
      </c>
      <c r="V253" s="58">
        <f t="array" ref="V253">INDEX(AS$11:AS$66,MATCH(C253&amp;G253,AO$11:AO$66&amp;AP$11:AP$66,0),0)</f>
        <v>15</v>
      </c>
      <c r="X253" s="120">
        <f t="shared" si="56"/>
        <v>0.05</v>
      </c>
      <c r="Y253" s="61">
        <f t="array" ref="Y253">INDEX($AQ$11:$AR$66,MATCH($C253&amp;$G253,$AO$11:$AO$66&amp;$AP$11:$AP$66,0),COUNTIF($AQ$10:$AR$10,"&lt;"&amp;Z253)+1)</f>
        <v>2.9999999999999997E-4</v>
      </c>
      <c r="Z253" s="61">
        <f t="shared" si="57"/>
        <v>1.75</v>
      </c>
      <c r="AA253" s="61">
        <f t="array" ref="AA253">INDEX($AT$11:$AV$66,MATCH($C253&amp;$G253,$AO$11:$AO$66&amp;$AP$11:$AP$66,0),COUNTIF($AT$10:$AV$10,"&lt;"&amp;Z253)+1)</f>
        <v>5.0000000000000001E-4</v>
      </c>
      <c r="AB253" s="111">
        <f t="shared" si="58"/>
        <v>1.7175240473580835</v>
      </c>
      <c r="AC253" s="121">
        <f t="array" ref="AC253">INDEX($AW$11:$BA$66,MATCH($C253&amp;$G253,$AO$11:$AO$66&amp;$AP$11:$AP$66,0),COUNTIF($AW$10:$BA$10,"&lt;"&amp;Z253)+1)</f>
        <v>4.0000000000000002E-4</v>
      </c>
      <c r="AD253" s="62">
        <v>1.7455000000000001</v>
      </c>
      <c r="AE253" s="61">
        <f t="array" ref="AE253">INDEX($AT$11:$AV$66,MATCH($C253&amp;$G253,$AO$11:$AO$66&amp;$AP$11:$AP$66,0),COUNTIF($AT$10:$AV$10,"&lt;"&amp;AD253)+1)</f>
        <v>5.0000000000000001E-4</v>
      </c>
      <c r="AF253" s="111">
        <f t="shared" si="59"/>
        <v>1.723849364905389</v>
      </c>
      <c r="AG253" s="121">
        <f t="array" ref="AG253">INDEX($AW$11:$BA$66,MATCH($C253&amp;$G253,$AO$11:$AO$66&amp;$AP$11:$AP$66,0),COUNTIF($AW$10:$BA$10,"&lt;"&amp;AD253)+1)</f>
        <v>4.0000000000000002E-4</v>
      </c>
    </row>
    <row r="254" spans="2:33" ht="12.75" customHeight="1" x14ac:dyDescent="0.3">
      <c r="B254" s="81" t="str">
        <f t="shared" si="47"/>
        <v>1 3/4-20 UN</v>
      </c>
      <c r="C254" s="71" t="s">
        <v>592</v>
      </c>
      <c r="D254" s="71"/>
      <c r="E254" s="79" t="s">
        <v>604</v>
      </c>
      <c r="F254" s="82" t="s">
        <v>616</v>
      </c>
      <c r="G254" s="58">
        <v>20</v>
      </c>
      <c r="H254" s="79" t="s">
        <v>519</v>
      </c>
      <c r="I254" s="71" t="s">
        <v>601</v>
      </c>
      <c r="J254" s="71" t="s">
        <v>588</v>
      </c>
      <c r="K254" s="71" t="s">
        <v>600</v>
      </c>
      <c r="L254" s="85">
        <f t="shared" si="61"/>
        <v>44.45</v>
      </c>
      <c r="M254" s="85">
        <f t="shared" si="48"/>
        <v>1.27</v>
      </c>
      <c r="N254" s="71">
        <v>60</v>
      </c>
      <c r="O254" s="100">
        <f t="shared" si="49"/>
        <v>44.45</v>
      </c>
      <c r="P254" s="85">
        <f t="shared" si="50"/>
        <v>12.7</v>
      </c>
      <c r="Q254" s="58">
        <f t="shared" si="51"/>
        <v>0</v>
      </c>
      <c r="R254" s="100">
        <f t="shared" si="52"/>
        <v>43.625100000000003</v>
      </c>
      <c r="S254" s="85">
        <f t="shared" si="53"/>
        <v>10.199999999999999</v>
      </c>
      <c r="T254" s="58">
        <f t="shared" si="54"/>
        <v>0</v>
      </c>
      <c r="U254" s="58">
        <f t="shared" si="55"/>
        <v>7.6</v>
      </c>
      <c r="V254" s="58">
        <f t="array" ref="V254">INDEX(AS$11:AS$66,MATCH(C254&amp;G254,AO$11:AO$66&amp;AP$11:AP$66,0),0)</f>
        <v>15</v>
      </c>
      <c r="X254" s="120">
        <f t="shared" si="56"/>
        <v>0.05</v>
      </c>
      <c r="Y254" s="61">
        <f t="array" ref="Y254">INDEX($AQ$11:$AR$66,MATCH($C254&amp;$G254,$AO$11:$AO$66&amp;$AP$11:$AP$66,0),COUNTIF($AQ$10:$AR$10,"&lt;"&amp;Z254)+1)</f>
        <v>2.9999999999999997E-4</v>
      </c>
      <c r="Z254" s="61">
        <f t="shared" si="57"/>
        <v>1.75</v>
      </c>
      <c r="AA254" s="61">
        <f t="array" ref="AA254">INDEX($AT$11:$AV$66,MATCH($C254&amp;$G254,$AO$11:$AO$66&amp;$AP$11:$AP$66,0),COUNTIF($AT$10:$AV$10,"&lt;"&amp;Z254)+1)</f>
        <v>5.0000000000000001E-4</v>
      </c>
      <c r="AB254" s="111">
        <f t="shared" si="58"/>
        <v>1.7175240473580835</v>
      </c>
      <c r="AC254" s="121">
        <f t="array" ref="AC254">INDEX($AW$11:$BA$66,MATCH($C254&amp;$G254,$AO$11:$AO$66&amp;$AP$11:$AP$66,0),COUNTIF($AW$10:$BA$10,"&lt;"&amp;Z254)+1)</f>
        <v>4.0000000000000002E-4</v>
      </c>
      <c r="AD254" s="62">
        <v>1.7439</v>
      </c>
      <c r="AE254" s="61">
        <f t="array" ref="AE254">INDEX($AT$11:$AV$66,MATCH($C254&amp;$G254,$AO$11:$AO$66&amp;$AP$11:$AP$66,0),COUNTIF($AT$10:$AV$10,"&lt;"&amp;AD254)+1)</f>
        <v>5.0000000000000001E-4</v>
      </c>
      <c r="AF254" s="111">
        <f t="shared" si="59"/>
        <v>1.7222493649053892</v>
      </c>
      <c r="AG254" s="121">
        <f t="array" ref="AG254">INDEX($AW$11:$BA$66,MATCH($C254&amp;$G254,$AO$11:$AO$66&amp;$AP$11:$AP$66,0),COUNTIF($AW$10:$BA$10,"&lt;"&amp;AD254)+1)</f>
        <v>4.0000000000000002E-4</v>
      </c>
    </row>
    <row r="255" spans="2:33" ht="12.75" customHeight="1" x14ac:dyDescent="0.3">
      <c r="B255" s="81" t="str">
        <f t="shared" si="47"/>
        <v>1 13/16-6 UN</v>
      </c>
      <c r="C255" s="71" t="s">
        <v>592</v>
      </c>
      <c r="D255" s="71"/>
      <c r="E255" s="79" t="s">
        <v>604</v>
      </c>
      <c r="F255" s="82" t="s">
        <v>617</v>
      </c>
      <c r="G255" s="58">
        <v>6</v>
      </c>
      <c r="H255" s="79" t="s">
        <v>519</v>
      </c>
      <c r="I255" s="71" t="s">
        <v>599</v>
      </c>
      <c r="J255" s="71" t="s">
        <v>588</v>
      </c>
      <c r="K255" s="71" t="s">
        <v>600</v>
      </c>
      <c r="L255" s="85">
        <f t="shared" si="61"/>
        <v>46.037500000000001</v>
      </c>
      <c r="M255" s="85">
        <f t="shared" si="48"/>
        <v>4.2332999999999998</v>
      </c>
      <c r="N255" s="71">
        <v>60</v>
      </c>
      <c r="O255" s="100">
        <f t="shared" si="49"/>
        <v>46.037500000000001</v>
      </c>
      <c r="P255" s="85">
        <f t="shared" si="50"/>
        <v>20.3</v>
      </c>
      <c r="Q255" s="58">
        <f t="shared" si="51"/>
        <v>0</v>
      </c>
      <c r="R255" s="100">
        <f t="shared" si="52"/>
        <v>43.2879</v>
      </c>
      <c r="S255" s="85">
        <f t="shared" si="53"/>
        <v>12.7</v>
      </c>
      <c r="T255" s="58">
        <f t="shared" si="54"/>
        <v>0</v>
      </c>
      <c r="U255" s="58">
        <f t="shared" si="55"/>
        <v>10.199999999999999</v>
      </c>
      <c r="V255" s="58">
        <f t="array" ref="V255">INDEX(AS$11:AS$66,MATCH(C255&amp;G255,AO$11:AO$66&amp;AP$11:AP$66,0),0)</f>
        <v>5</v>
      </c>
      <c r="X255" s="120">
        <f t="shared" si="56"/>
        <v>0.16666666666666666</v>
      </c>
      <c r="Y255" s="61">
        <f t="array" ref="Y255">INDEX($AQ$11:$AR$66,MATCH($C255&amp;$G255,$AO$11:$AO$66&amp;$AP$11:$AP$66,0),COUNTIF($AQ$10:$AR$10,"&lt;"&amp;Z255)+1)</f>
        <v>4.0000000000000002E-4</v>
      </c>
      <c r="Z255" s="61">
        <f t="shared" si="57"/>
        <v>1.8125</v>
      </c>
      <c r="AA255" s="61">
        <f t="array" ref="AA255">INDEX($AT$11:$AV$66,MATCH($C255&amp;$G255,$AO$11:$AO$66&amp;$AP$11:$AP$66,0),COUNTIF($AT$10:$AV$10,"&lt;"&amp;Z255)+1)</f>
        <v>8.0000000000000004E-4</v>
      </c>
      <c r="AB255" s="111">
        <f t="shared" si="58"/>
        <v>1.7042468245269453</v>
      </c>
      <c r="AC255" s="121">
        <f t="array" ref="AC255">INDEX($AW$11:$BA$66,MATCH($C255&amp;$G255,$AO$11:$AO$66&amp;$AP$11:$AP$66,0),COUNTIF($AW$10:$BA$10,"&lt;"&amp;Z255)+1)</f>
        <v>5.0000000000000001E-4</v>
      </c>
      <c r="AD255" s="62">
        <v>1.7873000000000001</v>
      </c>
      <c r="AE255" s="61">
        <f t="array" ref="AE255">INDEX($AT$11:$AV$66,MATCH($C255&amp;$G255,$AO$11:$AO$66&amp;$AP$11:$AP$66,0),COUNTIF($AT$10:$AV$10,"&lt;"&amp;AD255)+1)</f>
        <v>8.0000000000000004E-4</v>
      </c>
      <c r="AF255" s="111">
        <f t="shared" si="59"/>
        <v>1.7151312163512968</v>
      </c>
      <c r="AG255" s="121">
        <f t="array" ref="AG255">INDEX($AW$11:$BA$66,MATCH($C255&amp;$G255,$AO$11:$AO$66&amp;$AP$11:$AP$66,0),COUNTIF($AW$10:$BA$10,"&lt;"&amp;AD255)+1)</f>
        <v>5.0000000000000001E-4</v>
      </c>
    </row>
    <row r="256" spans="2:33" ht="12.75" customHeight="1" x14ac:dyDescent="0.3">
      <c r="B256" s="81" t="str">
        <f t="shared" si="47"/>
        <v>1 13/16-6 UN</v>
      </c>
      <c r="C256" s="71" t="s">
        <v>592</v>
      </c>
      <c r="D256" s="71"/>
      <c r="E256" s="79" t="s">
        <v>604</v>
      </c>
      <c r="F256" s="82" t="s">
        <v>617</v>
      </c>
      <c r="G256" s="58">
        <v>6</v>
      </c>
      <c r="H256" s="79" t="s">
        <v>519</v>
      </c>
      <c r="I256" s="71" t="s">
        <v>601</v>
      </c>
      <c r="J256" s="71" t="s">
        <v>588</v>
      </c>
      <c r="K256" s="71" t="s">
        <v>600</v>
      </c>
      <c r="L256" s="85">
        <f t="shared" si="61"/>
        <v>46.037500000000001</v>
      </c>
      <c r="M256" s="85">
        <f t="shared" si="48"/>
        <v>4.2332999999999998</v>
      </c>
      <c r="N256" s="71">
        <v>60</v>
      </c>
      <c r="O256" s="100">
        <f t="shared" si="49"/>
        <v>46.037500000000001</v>
      </c>
      <c r="P256" s="85">
        <f t="shared" si="50"/>
        <v>20.3</v>
      </c>
      <c r="Q256" s="58">
        <f t="shared" si="51"/>
        <v>0</v>
      </c>
      <c r="R256" s="100">
        <f t="shared" si="52"/>
        <v>43.2879</v>
      </c>
      <c r="S256" s="85">
        <f t="shared" si="53"/>
        <v>12.7</v>
      </c>
      <c r="T256" s="58">
        <f t="shared" si="54"/>
        <v>0</v>
      </c>
      <c r="U256" s="58">
        <f t="shared" si="55"/>
        <v>10.199999999999999</v>
      </c>
      <c r="V256" s="58">
        <f t="array" ref="V256">INDEX(AS$11:AS$66,MATCH(C256&amp;G256,AO$11:AO$66&amp;AP$11:AP$66,0),0)</f>
        <v>5</v>
      </c>
      <c r="X256" s="120">
        <f t="shared" si="56"/>
        <v>0.16666666666666666</v>
      </c>
      <c r="Y256" s="61">
        <f t="array" ref="Y256">INDEX($AQ$11:$AR$66,MATCH($C256&amp;$G256,$AO$11:$AO$66&amp;$AP$11:$AP$66,0),COUNTIF($AQ$10:$AR$10,"&lt;"&amp;Z256)+1)</f>
        <v>4.0000000000000002E-4</v>
      </c>
      <c r="Z256" s="61">
        <f t="shared" si="57"/>
        <v>1.8125</v>
      </c>
      <c r="AA256" s="61">
        <f t="array" ref="AA256">INDEX($AT$11:$AV$66,MATCH($C256&amp;$G256,$AO$11:$AO$66&amp;$AP$11:$AP$66,0),COUNTIF($AT$10:$AV$10,"&lt;"&amp;Z256)+1)</f>
        <v>8.0000000000000004E-4</v>
      </c>
      <c r="AB256" s="111">
        <f t="shared" si="58"/>
        <v>1.7042468245269453</v>
      </c>
      <c r="AC256" s="121">
        <f t="array" ref="AC256">INDEX($AW$11:$BA$66,MATCH($C256&amp;$G256,$AO$11:$AO$66&amp;$AP$11:$AP$66,0),COUNTIF($AW$10:$BA$10,"&lt;"&amp;Z256)+1)</f>
        <v>5.0000000000000001E-4</v>
      </c>
      <c r="AD256" s="62">
        <v>1.7846</v>
      </c>
      <c r="AE256" s="61">
        <f t="array" ref="AE256">INDEX($AT$11:$AV$66,MATCH($C256&amp;$G256,$AO$11:$AO$66&amp;$AP$11:$AP$66,0),COUNTIF($AT$10:$AV$10,"&lt;"&amp;AD256)+1)</f>
        <v>8.0000000000000004E-4</v>
      </c>
      <c r="AF256" s="111">
        <f t="shared" si="59"/>
        <v>1.7124312163512967</v>
      </c>
      <c r="AG256" s="121">
        <f t="array" ref="AG256">INDEX($AW$11:$BA$66,MATCH($C256&amp;$G256,$AO$11:$AO$66&amp;$AP$11:$AP$66,0),COUNTIF($AW$10:$BA$10,"&lt;"&amp;AD256)+1)</f>
        <v>5.0000000000000001E-4</v>
      </c>
    </row>
    <row r="257" spans="2:33" ht="12.75" customHeight="1" x14ac:dyDescent="0.3">
      <c r="B257" s="81" t="str">
        <f t="shared" si="47"/>
        <v>1 13/16-8 UN</v>
      </c>
      <c r="C257" s="71" t="s">
        <v>592</v>
      </c>
      <c r="D257" s="71"/>
      <c r="E257" s="79" t="s">
        <v>604</v>
      </c>
      <c r="F257" s="82" t="s">
        <v>617</v>
      </c>
      <c r="G257" s="58">
        <v>8</v>
      </c>
      <c r="H257" s="79" t="s">
        <v>519</v>
      </c>
      <c r="I257" s="71" t="s">
        <v>599</v>
      </c>
      <c r="J257" s="71" t="s">
        <v>588</v>
      </c>
      <c r="K257" s="71" t="s">
        <v>600</v>
      </c>
      <c r="L257" s="85">
        <f t="shared" si="61"/>
        <v>46.037500000000001</v>
      </c>
      <c r="M257" s="85">
        <f t="shared" si="48"/>
        <v>3.1749999999999998</v>
      </c>
      <c r="N257" s="71">
        <v>60</v>
      </c>
      <c r="O257" s="100">
        <f t="shared" si="49"/>
        <v>46.037500000000001</v>
      </c>
      <c r="P257" s="85">
        <f t="shared" si="50"/>
        <v>17.8</v>
      </c>
      <c r="Q257" s="58">
        <f t="shared" si="51"/>
        <v>0</v>
      </c>
      <c r="R257" s="100">
        <f t="shared" si="52"/>
        <v>43.975299999999997</v>
      </c>
      <c r="S257" s="85">
        <f t="shared" si="53"/>
        <v>12.7</v>
      </c>
      <c r="T257" s="58">
        <f t="shared" si="54"/>
        <v>0</v>
      </c>
      <c r="U257" s="58">
        <f t="shared" si="55"/>
        <v>10.199999999999999</v>
      </c>
      <c r="V257" s="58">
        <f t="array" ref="V257">INDEX(AS$11:AS$66,MATCH(C257&amp;G257,AO$11:AO$66&amp;AP$11:AP$66,0),0)</f>
        <v>5</v>
      </c>
      <c r="X257" s="120">
        <f t="shared" si="56"/>
        <v>0.125</v>
      </c>
      <c r="Y257" s="61">
        <f t="array" ref="Y257">INDEX($AQ$11:$AR$66,MATCH($C257&amp;$G257,$AO$11:$AO$66&amp;$AP$11:$AP$66,0),COUNTIF($AQ$10:$AR$10,"&lt;"&amp;Z257)+1)</f>
        <v>4.0000000000000002E-4</v>
      </c>
      <c r="Z257" s="61">
        <f t="shared" si="57"/>
        <v>1.8125</v>
      </c>
      <c r="AA257" s="61">
        <f t="array" ref="AA257">INDEX($AT$11:$AV$66,MATCH($C257&amp;$G257,$AO$11:$AO$66&amp;$AP$11:$AP$66,0),COUNTIF($AT$10:$AV$10,"&lt;"&amp;Z257)+1)</f>
        <v>6.9999999999999999E-4</v>
      </c>
      <c r="AB257" s="111">
        <f t="shared" si="58"/>
        <v>1.7313101183952089</v>
      </c>
      <c r="AC257" s="121">
        <f t="array" ref="AC257">INDEX($AW$11:$BA$66,MATCH($C257&amp;$G257,$AO$11:$AO$66&amp;$AP$11:$AP$66,0),COUNTIF($AW$10:$BA$10,"&lt;"&amp;Z257)+1)</f>
        <v>5.0000000000000001E-4</v>
      </c>
      <c r="AD257" s="62">
        <v>1.7952999999999999</v>
      </c>
      <c r="AE257" s="61">
        <f t="array" ref="AE257">INDEX($AT$11:$AV$66,MATCH($C257&amp;$G257,$AO$11:$AO$66&amp;$AP$11:$AP$66,0),COUNTIF($AT$10:$AV$10,"&lt;"&amp;AD257)+1)</f>
        <v>6.9999999999999999E-4</v>
      </c>
      <c r="AF257" s="111">
        <f t="shared" si="59"/>
        <v>1.7411734122634726</v>
      </c>
      <c r="AG257" s="121">
        <f t="array" ref="AG257">INDEX($AW$11:$BA$66,MATCH($C257&amp;$G257,$AO$11:$AO$66&amp;$AP$11:$AP$66,0),COUNTIF($AW$10:$BA$10,"&lt;"&amp;AD257)+1)</f>
        <v>5.0000000000000001E-4</v>
      </c>
    </row>
    <row r="258" spans="2:33" ht="12.75" customHeight="1" x14ac:dyDescent="0.3">
      <c r="B258" s="81" t="str">
        <f t="shared" si="47"/>
        <v>1 13/16-8 UN</v>
      </c>
      <c r="C258" s="71" t="s">
        <v>592</v>
      </c>
      <c r="D258" s="71"/>
      <c r="E258" s="79" t="s">
        <v>604</v>
      </c>
      <c r="F258" s="82" t="s">
        <v>617</v>
      </c>
      <c r="G258" s="58">
        <v>8</v>
      </c>
      <c r="H258" s="79" t="s">
        <v>519</v>
      </c>
      <c r="I258" s="71" t="s">
        <v>601</v>
      </c>
      <c r="J258" s="71" t="s">
        <v>588</v>
      </c>
      <c r="K258" s="71" t="s">
        <v>600</v>
      </c>
      <c r="L258" s="85">
        <f t="shared" si="61"/>
        <v>46.037500000000001</v>
      </c>
      <c r="M258" s="85">
        <f t="shared" si="48"/>
        <v>3.1749999999999998</v>
      </c>
      <c r="N258" s="71">
        <v>60</v>
      </c>
      <c r="O258" s="100">
        <f t="shared" si="49"/>
        <v>46.037500000000001</v>
      </c>
      <c r="P258" s="85">
        <f t="shared" si="50"/>
        <v>17.8</v>
      </c>
      <c r="Q258" s="58">
        <f t="shared" si="51"/>
        <v>0</v>
      </c>
      <c r="R258" s="100">
        <f t="shared" si="52"/>
        <v>43.975299999999997</v>
      </c>
      <c r="S258" s="85">
        <f t="shared" si="53"/>
        <v>12.7</v>
      </c>
      <c r="T258" s="58">
        <f t="shared" si="54"/>
        <v>0</v>
      </c>
      <c r="U258" s="58">
        <f t="shared" si="55"/>
        <v>10.199999999999999</v>
      </c>
      <c r="V258" s="58">
        <f t="array" ref="V258">INDEX(AS$11:AS$66,MATCH(C258&amp;G258,AO$11:AO$66&amp;AP$11:AP$66,0),0)</f>
        <v>5</v>
      </c>
      <c r="X258" s="120">
        <f t="shared" si="56"/>
        <v>0.125</v>
      </c>
      <c r="Y258" s="61">
        <f t="array" ref="Y258">INDEX($AQ$11:$AR$66,MATCH($C258&amp;$G258,$AO$11:$AO$66&amp;$AP$11:$AP$66,0),COUNTIF($AQ$10:$AR$10,"&lt;"&amp;Z258)+1)</f>
        <v>4.0000000000000002E-4</v>
      </c>
      <c r="Z258" s="61">
        <f t="shared" si="57"/>
        <v>1.8125</v>
      </c>
      <c r="AA258" s="61">
        <f t="array" ref="AA258">INDEX($AT$11:$AV$66,MATCH($C258&amp;$G258,$AO$11:$AO$66&amp;$AP$11:$AP$66,0),COUNTIF($AT$10:$AV$10,"&lt;"&amp;Z258)+1)</f>
        <v>6.9999999999999999E-4</v>
      </c>
      <c r="AB258" s="111">
        <f t="shared" si="58"/>
        <v>1.7313101183952089</v>
      </c>
      <c r="AC258" s="121">
        <f t="array" ref="AC258">INDEX($AW$11:$BA$66,MATCH($C258&amp;$G258,$AO$11:$AO$66&amp;$AP$11:$AP$66,0),COUNTIF($AW$10:$BA$10,"&lt;"&amp;Z258)+1)</f>
        <v>5.0000000000000001E-4</v>
      </c>
      <c r="AD258" s="62">
        <v>1.7927999999999999</v>
      </c>
      <c r="AE258" s="61">
        <f t="array" ref="AE258">INDEX($AT$11:$AV$66,MATCH($C258&amp;$G258,$AO$11:$AO$66&amp;$AP$11:$AP$66,0),COUNTIF($AT$10:$AV$10,"&lt;"&amp;AD258)+1)</f>
        <v>6.9999999999999999E-4</v>
      </c>
      <c r="AF258" s="111">
        <f t="shared" si="59"/>
        <v>1.7386734122634726</v>
      </c>
      <c r="AG258" s="121">
        <f t="array" ref="AG258">INDEX($AW$11:$BA$66,MATCH($C258&amp;$G258,$AO$11:$AO$66&amp;$AP$11:$AP$66,0),COUNTIF($AW$10:$BA$10,"&lt;"&amp;AD258)+1)</f>
        <v>5.0000000000000001E-4</v>
      </c>
    </row>
    <row r="259" spans="2:33" ht="12.75" customHeight="1" x14ac:dyDescent="0.3">
      <c r="B259" s="81" t="str">
        <f t="shared" si="47"/>
        <v>1 13/16-12 UN</v>
      </c>
      <c r="C259" s="71" t="s">
        <v>592</v>
      </c>
      <c r="D259" s="71"/>
      <c r="E259" s="79" t="s">
        <v>604</v>
      </c>
      <c r="F259" s="82" t="s">
        <v>617</v>
      </c>
      <c r="G259" s="58">
        <v>12</v>
      </c>
      <c r="H259" s="79" t="s">
        <v>519</v>
      </c>
      <c r="I259" s="71" t="s">
        <v>599</v>
      </c>
      <c r="J259" s="71" t="s">
        <v>588</v>
      </c>
      <c r="K259" s="71" t="s">
        <v>600</v>
      </c>
      <c r="L259" s="85">
        <f t="shared" si="61"/>
        <v>46.037500000000001</v>
      </c>
      <c r="M259" s="85">
        <f t="shared" si="48"/>
        <v>2.1166999999999998</v>
      </c>
      <c r="N259" s="71">
        <v>60</v>
      </c>
      <c r="O259" s="100">
        <f t="shared" si="49"/>
        <v>46.037500000000001</v>
      </c>
      <c r="P259" s="85">
        <f t="shared" si="50"/>
        <v>15.2</v>
      </c>
      <c r="Q259" s="58">
        <f t="shared" si="51"/>
        <v>0</v>
      </c>
      <c r="R259" s="100">
        <f t="shared" si="52"/>
        <v>44.662700000000001</v>
      </c>
      <c r="S259" s="85">
        <f t="shared" si="53"/>
        <v>10.199999999999999</v>
      </c>
      <c r="T259" s="58">
        <f t="shared" si="54"/>
        <v>0</v>
      </c>
      <c r="U259" s="58">
        <f t="shared" si="55"/>
        <v>7.6</v>
      </c>
      <c r="V259" s="58">
        <f t="array" ref="V259">INDEX(AS$11:AS$66,MATCH(C259&amp;G259,AO$11:AO$66&amp;AP$11:AP$66,0),0)</f>
        <v>10</v>
      </c>
      <c r="X259" s="120">
        <f t="shared" si="56"/>
        <v>8.3333333333333329E-2</v>
      </c>
      <c r="Y259" s="61">
        <f t="array" ref="Y259">INDEX($AQ$11:$AR$66,MATCH($C259&amp;$G259,$AO$11:$AO$66&amp;$AP$11:$AP$66,0),COUNTIF($AQ$10:$AR$10,"&lt;"&amp;Z259)+1)</f>
        <v>2.9999999999999997E-4</v>
      </c>
      <c r="Z259" s="61">
        <f t="shared" si="57"/>
        <v>1.8125</v>
      </c>
      <c r="AA259" s="61">
        <f t="array" ref="AA259">INDEX($AT$11:$AV$66,MATCH($C259&amp;$G259,$AO$11:$AO$66&amp;$AP$11:$AP$66,0),COUNTIF($AT$10:$AV$10,"&lt;"&amp;Z259)+1)</f>
        <v>5.9999999999999995E-4</v>
      </c>
      <c r="AB259" s="111">
        <f t="shared" si="58"/>
        <v>1.7583734122634727</v>
      </c>
      <c r="AC259" s="121">
        <f t="array" ref="AC259">INDEX($AW$11:$BA$66,MATCH($C259&amp;$G259,$AO$11:$AO$66&amp;$AP$11:$AP$66,0),COUNTIF($AW$10:$BA$10,"&lt;"&amp;Z259)+1)</f>
        <v>4.0000000000000002E-4</v>
      </c>
      <c r="AD259" s="62">
        <v>1.8023</v>
      </c>
      <c r="AE259" s="61">
        <f t="array" ref="AE259">INDEX($AT$11:$AV$66,MATCH($C259&amp;$G259,$AO$11:$AO$66&amp;$AP$11:$AP$66,0),COUNTIF($AT$10:$AV$10,"&lt;"&amp;AD259)+1)</f>
        <v>5.9999999999999995E-4</v>
      </c>
      <c r="AF259" s="111">
        <f t="shared" si="59"/>
        <v>1.7662156081756484</v>
      </c>
      <c r="AG259" s="121">
        <f t="array" ref="AG259">INDEX($AW$11:$BA$66,MATCH($C259&amp;$G259,$AO$11:$AO$66&amp;$AP$11:$AP$66,0),COUNTIF($AW$10:$BA$10,"&lt;"&amp;AD259)+1)</f>
        <v>4.0000000000000002E-4</v>
      </c>
    </row>
    <row r="260" spans="2:33" ht="12.75" customHeight="1" x14ac:dyDescent="0.3">
      <c r="B260" s="81" t="str">
        <f t="shared" si="47"/>
        <v>1 13/16-12 UN</v>
      </c>
      <c r="C260" s="71" t="s">
        <v>592</v>
      </c>
      <c r="D260" s="71"/>
      <c r="E260" s="79" t="s">
        <v>604</v>
      </c>
      <c r="F260" s="82" t="s">
        <v>617</v>
      </c>
      <c r="G260" s="58">
        <v>12</v>
      </c>
      <c r="H260" s="79" t="s">
        <v>519</v>
      </c>
      <c r="I260" s="71" t="s">
        <v>601</v>
      </c>
      <c r="J260" s="71" t="s">
        <v>588</v>
      </c>
      <c r="K260" s="71" t="s">
        <v>600</v>
      </c>
      <c r="L260" s="85">
        <f t="shared" si="61"/>
        <v>46.037500000000001</v>
      </c>
      <c r="M260" s="85">
        <f t="shared" si="48"/>
        <v>2.1166999999999998</v>
      </c>
      <c r="N260" s="71">
        <v>60</v>
      </c>
      <c r="O260" s="100">
        <f t="shared" si="49"/>
        <v>46.037500000000001</v>
      </c>
      <c r="P260" s="85">
        <f t="shared" si="50"/>
        <v>15.2</v>
      </c>
      <c r="Q260" s="58">
        <f t="shared" si="51"/>
        <v>0</v>
      </c>
      <c r="R260" s="100">
        <f t="shared" si="52"/>
        <v>44.662700000000001</v>
      </c>
      <c r="S260" s="85">
        <f t="shared" si="53"/>
        <v>10.199999999999999</v>
      </c>
      <c r="T260" s="58">
        <f t="shared" si="54"/>
        <v>0</v>
      </c>
      <c r="U260" s="58">
        <f t="shared" si="55"/>
        <v>7.6</v>
      </c>
      <c r="V260" s="58">
        <f t="array" ref="V260">INDEX(AS$11:AS$66,MATCH(C260&amp;G260,AO$11:AO$66&amp;AP$11:AP$66,0),0)</f>
        <v>10</v>
      </c>
      <c r="X260" s="120">
        <f t="shared" si="56"/>
        <v>8.3333333333333329E-2</v>
      </c>
      <c r="Y260" s="61">
        <f t="array" ref="Y260">INDEX($AQ$11:$AR$66,MATCH($C260&amp;$G260,$AO$11:$AO$66&amp;$AP$11:$AP$66,0),COUNTIF($AQ$10:$AR$10,"&lt;"&amp;Z260)+1)</f>
        <v>2.9999999999999997E-4</v>
      </c>
      <c r="Z260" s="61">
        <f t="shared" si="57"/>
        <v>1.8125</v>
      </c>
      <c r="AA260" s="61">
        <f t="array" ref="AA260">INDEX($AT$11:$AV$66,MATCH($C260&amp;$G260,$AO$11:$AO$66&amp;$AP$11:$AP$66,0),COUNTIF($AT$10:$AV$10,"&lt;"&amp;Z260)+1)</f>
        <v>5.9999999999999995E-4</v>
      </c>
      <c r="AB260" s="111">
        <f t="shared" si="58"/>
        <v>1.7583734122634727</v>
      </c>
      <c r="AC260" s="121">
        <f t="array" ref="AC260">INDEX($AW$11:$BA$66,MATCH($C260&amp;$G260,$AO$11:$AO$66&amp;$AP$11:$AP$66,0),COUNTIF($AW$10:$BA$10,"&lt;"&amp;Z260)+1)</f>
        <v>4.0000000000000002E-4</v>
      </c>
      <c r="AD260" s="62">
        <v>1.8003</v>
      </c>
      <c r="AE260" s="61">
        <f t="array" ref="AE260">INDEX($AT$11:$AV$66,MATCH($C260&amp;$G260,$AO$11:$AO$66&amp;$AP$11:$AP$66,0),COUNTIF($AT$10:$AV$10,"&lt;"&amp;AD260)+1)</f>
        <v>5.9999999999999995E-4</v>
      </c>
      <c r="AF260" s="111">
        <f t="shared" si="59"/>
        <v>1.7642156081756484</v>
      </c>
      <c r="AG260" s="121">
        <f t="array" ref="AG260">INDEX($AW$11:$BA$66,MATCH($C260&amp;$G260,$AO$11:$AO$66&amp;$AP$11:$AP$66,0),COUNTIF($AW$10:$BA$10,"&lt;"&amp;AD260)+1)</f>
        <v>4.0000000000000002E-4</v>
      </c>
    </row>
    <row r="261" spans="2:33" ht="12.75" customHeight="1" x14ac:dyDescent="0.3">
      <c r="B261" s="81" t="str">
        <f t="shared" si="47"/>
        <v>1 13/16-16 UN</v>
      </c>
      <c r="C261" s="71" t="s">
        <v>592</v>
      </c>
      <c r="D261" s="71"/>
      <c r="E261" s="79" t="s">
        <v>604</v>
      </c>
      <c r="F261" s="82" t="s">
        <v>617</v>
      </c>
      <c r="G261" s="58">
        <v>16</v>
      </c>
      <c r="H261" s="79" t="s">
        <v>519</v>
      </c>
      <c r="I261" s="71" t="s">
        <v>599</v>
      </c>
      <c r="J261" s="71" t="s">
        <v>588</v>
      </c>
      <c r="K261" s="71" t="s">
        <v>600</v>
      </c>
      <c r="L261" s="85">
        <f t="shared" si="61"/>
        <v>46.037500000000001</v>
      </c>
      <c r="M261" s="85">
        <f t="shared" si="48"/>
        <v>1.5874999999999999</v>
      </c>
      <c r="N261" s="71">
        <v>60</v>
      </c>
      <c r="O261" s="100">
        <f t="shared" si="49"/>
        <v>46.037500000000001</v>
      </c>
      <c r="P261" s="85">
        <f t="shared" si="50"/>
        <v>15.2</v>
      </c>
      <c r="Q261" s="58">
        <f t="shared" si="51"/>
        <v>0</v>
      </c>
      <c r="R261" s="100">
        <f t="shared" si="52"/>
        <v>45.006399999999999</v>
      </c>
      <c r="S261" s="85">
        <f t="shared" si="53"/>
        <v>10.199999999999999</v>
      </c>
      <c r="T261" s="58">
        <f t="shared" si="54"/>
        <v>0</v>
      </c>
      <c r="U261" s="58">
        <f t="shared" si="55"/>
        <v>7.6</v>
      </c>
      <c r="V261" s="58">
        <f t="array" ref="V261">INDEX(AS$11:AS$66,MATCH(C261&amp;G261,AO$11:AO$66&amp;AP$11:AP$66,0),0)</f>
        <v>10</v>
      </c>
      <c r="X261" s="120">
        <f t="shared" si="56"/>
        <v>6.25E-2</v>
      </c>
      <c r="Y261" s="61">
        <f t="array" ref="Y261">INDEX($AQ$11:$AR$66,MATCH($C261&amp;$G261,$AO$11:$AO$66&amp;$AP$11:$AP$66,0),COUNTIF($AQ$10:$AR$10,"&lt;"&amp;Z261)+1)</f>
        <v>2.9999999999999997E-4</v>
      </c>
      <c r="Z261" s="61">
        <f t="shared" si="57"/>
        <v>1.8125</v>
      </c>
      <c r="AA261" s="61">
        <f t="array" ref="AA261">INDEX($AT$11:$AV$66,MATCH($C261&amp;$G261,$AO$11:$AO$66&amp;$AP$11:$AP$66,0),COUNTIF($AT$10:$AV$10,"&lt;"&amp;Z261)+1)</f>
        <v>5.9999999999999995E-4</v>
      </c>
      <c r="AB261" s="111">
        <f t="shared" si="58"/>
        <v>1.7719050591976044</v>
      </c>
      <c r="AC261" s="121">
        <f t="array" ref="AC261">INDEX($AW$11:$BA$66,MATCH($C261&amp;$G261,$AO$11:$AO$66&amp;$AP$11:$AP$66,0),COUNTIF($AW$10:$BA$10,"&lt;"&amp;Z261)+1)</f>
        <v>4.0000000000000002E-4</v>
      </c>
      <c r="AD261" s="62">
        <v>1.8059000000000001</v>
      </c>
      <c r="AE261" s="61">
        <f t="array" ref="AE261">INDEX($AT$11:$AV$66,MATCH($C261&amp;$G261,$AO$11:$AO$66&amp;$AP$11:$AP$66,0),COUNTIF($AT$10:$AV$10,"&lt;"&amp;AD261)+1)</f>
        <v>5.9999999999999995E-4</v>
      </c>
      <c r="AF261" s="111">
        <f t="shared" si="59"/>
        <v>1.7788367061317363</v>
      </c>
      <c r="AG261" s="121">
        <f t="array" ref="AG261">INDEX($AW$11:$BA$66,MATCH($C261&amp;$G261,$AO$11:$AO$66&amp;$AP$11:$AP$66,0),COUNTIF($AW$10:$BA$10,"&lt;"&amp;AD261)+1)</f>
        <v>4.0000000000000002E-4</v>
      </c>
    </row>
    <row r="262" spans="2:33" ht="12.75" customHeight="1" x14ac:dyDescent="0.3">
      <c r="B262" s="81" t="str">
        <f t="shared" si="47"/>
        <v>1 13/16-16 UN</v>
      </c>
      <c r="C262" s="71" t="s">
        <v>592</v>
      </c>
      <c r="D262" s="71"/>
      <c r="E262" s="79" t="s">
        <v>604</v>
      </c>
      <c r="F262" s="82" t="s">
        <v>617</v>
      </c>
      <c r="G262" s="58">
        <v>16</v>
      </c>
      <c r="H262" s="79" t="s">
        <v>519</v>
      </c>
      <c r="I262" s="71" t="s">
        <v>601</v>
      </c>
      <c r="J262" s="71" t="s">
        <v>588</v>
      </c>
      <c r="K262" s="71" t="s">
        <v>600</v>
      </c>
      <c r="L262" s="85">
        <f t="shared" si="61"/>
        <v>46.037500000000001</v>
      </c>
      <c r="M262" s="85">
        <f t="shared" si="48"/>
        <v>1.5874999999999999</v>
      </c>
      <c r="N262" s="71">
        <v>60</v>
      </c>
      <c r="O262" s="100">
        <f t="shared" si="49"/>
        <v>46.037500000000001</v>
      </c>
      <c r="P262" s="85">
        <f t="shared" si="50"/>
        <v>15.2</v>
      </c>
      <c r="Q262" s="58">
        <f t="shared" si="51"/>
        <v>0</v>
      </c>
      <c r="R262" s="100">
        <f t="shared" si="52"/>
        <v>45.006399999999999</v>
      </c>
      <c r="S262" s="85">
        <f t="shared" si="53"/>
        <v>10.199999999999999</v>
      </c>
      <c r="T262" s="58">
        <f t="shared" si="54"/>
        <v>0</v>
      </c>
      <c r="U262" s="58">
        <f t="shared" si="55"/>
        <v>7.6</v>
      </c>
      <c r="V262" s="58">
        <f t="array" ref="V262">INDEX(AS$11:AS$66,MATCH(C262&amp;G262,AO$11:AO$66&amp;AP$11:AP$66,0),0)</f>
        <v>10</v>
      </c>
      <c r="X262" s="120">
        <f t="shared" si="56"/>
        <v>6.25E-2</v>
      </c>
      <c r="Y262" s="61">
        <f t="array" ref="Y262">INDEX($AQ$11:$AR$66,MATCH($C262&amp;$G262,$AO$11:$AO$66&amp;$AP$11:$AP$66,0),COUNTIF($AQ$10:$AR$10,"&lt;"&amp;Z262)+1)</f>
        <v>2.9999999999999997E-4</v>
      </c>
      <c r="Z262" s="61">
        <f t="shared" si="57"/>
        <v>1.8125</v>
      </c>
      <c r="AA262" s="61">
        <f t="array" ref="AA262">INDEX($AT$11:$AV$66,MATCH($C262&amp;$G262,$AO$11:$AO$66&amp;$AP$11:$AP$66,0),COUNTIF($AT$10:$AV$10,"&lt;"&amp;Z262)+1)</f>
        <v>5.9999999999999995E-4</v>
      </c>
      <c r="AB262" s="111">
        <f t="shared" si="58"/>
        <v>1.7719050591976044</v>
      </c>
      <c r="AC262" s="121">
        <f t="array" ref="AC262">INDEX($AW$11:$BA$66,MATCH($C262&amp;$G262,$AO$11:$AO$66&amp;$AP$11:$AP$66,0),COUNTIF($AW$10:$BA$10,"&lt;"&amp;Z262)+1)</f>
        <v>4.0000000000000002E-4</v>
      </c>
      <c r="AD262" s="62">
        <v>1.8042</v>
      </c>
      <c r="AE262" s="61">
        <f t="array" ref="AE262">INDEX($AT$11:$AV$66,MATCH($C262&amp;$G262,$AO$11:$AO$66&amp;$AP$11:$AP$66,0),COUNTIF($AT$10:$AV$10,"&lt;"&amp;AD262)+1)</f>
        <v>5.9999999999999995E-4</v>
      </c>
      <c r="AF262" s="111">
        <f t="shared" si="59"/>
        <v>1.7771367061317362</v>
      </c>
      <c r="AG262" s="121">
        <f t="array" ref="AG262">INDEX($AW$11:$BA$66,MATCH($C262&amp;$G262,$AO$11:$AO$66&amp;$AP$11:$AP$66,0),COUNTIF($AW$10:$BA$10,"&lt;"&amp;AD262)+1)</f>
        <v>4.0000000000000002E-4</v>
      </c>
    </row>
    <row r="263" spans="2:33" ht="12.75" customHeight="1" x14ac:dyDescent="0.3">
      <c r="B263" s="81" t="str">
        <f t="shared" si="47"/>
        <v>1 13/16-20 UN</v>
      </c>
      <c r="C263" s="71" t="s">
        <v>592</v>
      </c>
      <c r="D263" s="71"/>
      <c r="E263" s="79" t="s">
        <v>604</v>
      </c>
      <c r="F263" s="82" t="s">
        <v>617</v>
      </c>
      <c r="G263" s="58">
        <v>20</v>
      </c>
      <c r="H263" s="79" t="s">
        <v>519</v>
      </c>
      <c r="I263" s="71" t="s">
        <v>599</v>
      </c>
      <c r="J263" s="71" t="s">
        <v>588</v>
      </c>
      <c r="K263" s="71" t="s">
        <v>600</v>
      </c>
      <c r="L263" s="85">
        <f t="shared" si="61"/>
        <v>46.037500000000001</v>
      </c>
      <c r="M263" s="85">
        <f t="shared" si="48"/>
        <v>1.27</v>
      </c>
      <c r="N263" s="71">
        <v>60</v>
      </c>
      <c r="O263" s="100">
        <f t="shared" si="49"/>
        <v>46.037500000000001</v>
      </c>
      <c r="P263" s="85">
        <f t="shared" si="50"/>
        <v>12.7</v>
      </c>
      <c r="Q263" s="58">
        <f t="shared" si="51"/>
        <v>0</v>
      </c>
      <c r="R263" s="100">
        <f t="shared" si="52"/>
        <v>45.212600000000002</v>
      </c>
      <c r="S263" s="85">
        <f t="shared" si="53"/>
        <v>10.199999999999999</v>
      </c>
      <c r="T263" s="58">
        <f t="shared" si="54"/>
        <v>0</v>
      </c>
      <c r="U263" s="58">
        <f t="shared" si="55"/>
        <v>7.6</v>
      </c>
      <c r="V263" s="58">
        <f t="array" ref="V263">INDEX(AS$11:AS$66,MATCH(C263&amp;G263,AO$11:AO$66&amp;AP$11:AP$66,0),0)</f>
        <v>15</v>
      </c>
      <c r="X263" s="120">
        <f t="shared" si="56"/>
        <v>0.05</v>
      </c>
      <c r="Y263" s="61">
        <f t="array" ref="Y263">INDEX($AQ$11:$AR$66,MATCH($C263&amp;$G263,$AO$11:$AO$66&amp;$AP$11:$AP$66,0),COUNTIF($AQ$10:$AR$10,"&lt;"&amp;Z263)+1)</f>
        <v>2.9999999999999997E-4</v>
      </c>
      <c r="Z263" s="61">
        <f t="shared" si="57"/>
        <v>1.8125</v>
      </c>
      <c r="AA263" s="61">
        <f t="array" ref="AA263">INDEX($AT$11:$AV$66,MATCH($C263&amp;$G263,$AO$11:$AO$66&amp;$AP$11:$AP$66,0),COUNTIF($AT$10:$AV$10,"&lt;"&amp;Z263)+1)</f>
        <v>5.0000000000000001E-4</v>
      </c>
      <c r="AB263" s="111">
        <f t="shared" si="58"/>
        <v>1.7800240473580835</v>
      </c>
      <c r="AC263" s="121">
        <f t="array" ref="AC263">INDEX($AW$11:$BA$66,MATCH($C263&amp;$G263,$AO$11:$AO$66&amp;$AP$11:$AP$66,0),COUNTIF($AW$10:$BA$10,"&lt;"&amp;Z263)+1)</f>
        <v>4.0000000000000002E-4</v>
      </c>
      <c r="AD263" s="62">
        <v>1.8080000000000001</v>
      </c>
      <c r="AE263" s="61">
        <f t="array" ref="AE263">INDEX($AT$11:$AV$66,MATCH($C263&amp;$G263,$AO$11:$AO$66&amp;$AP$11:$AP$66,0),COUNTIF($AT$10:$AV$10,"&lt;"&amp;AD263)+1)</f>
        <v>5.0000000000000001E-4</v>
      </c>
      <c r="AF263" s="111">
        <f t="shared" si="59"/>
        <v>1.786349364905389</v>
      </c>
      <c r="AG263" s="121">
        <f t="array" ref="AG263">INDEX($AW$11:$BA$66,MATCH($C263&amp;$G263,$AO$11:$AO$66&amp;$AP$11:$AP$66,0),COUNTIF($AW$10:$BA$10,"&lt;"&amp;AD263)+1)</f>
        <v>4.0000000000000002E-4</v>
      </c>
    </row>
    <row r="264" spans="2:33" ht="12.75" customHeight="1" x14ac:dyDescent="0.3">
      <c r="B264" s="81" t="str">
        <f t="shared" si="47"/>
        <v>1 13/16-20 UN</v>
      </c>
      <c r="C264" s="71" t="s">
        <v>592</v>
      </c>
      <c r="D264" s="71"/>
      <c r="E264" s="79" t="s">
        <v>604</v>
      </c>
      <c r="F264" s="82" t="s">
        <v>617</v>
      </c>
      <c r="G264" s="58">
        <v>20</v>
      </c>
      <c r="H264" s="79" t="s">
        <v>519</v>
      </c>
      <c r="I264" s="71" t="s">
        <v>601</v>
      </c>
      <c r="J264" s="71" t="s">
        <v>588</v>
      </c>
      <c r="K264" s="71" t="s">
        <v>600</v>
      </c>
      <c r="L264" s="85">
        <f t="shared" si="61"/>
        <v>46.037500000000001</v>
      </c>
      <c r="M264" s="85">
        <f t="shared" si="48"/>
        <v>1.27</v>
      </c>
      <c r="N264" s="71">
        <v>60</v>
      </c>
      <c r="O264" s="100">
        <f t="shared" si="49"/>
        <v>46.037500000000001</v>
      </c>
      <c r="P264" s="85">
        <f t="shared" si="50"/>
        <v>12.7</v>
      </c>
      <c r="Q264" s="58">
        <f t="shared" si="51"/>
        <v>0</v>
      </c>
      <c r="R264" s="100">
        <f t="shared" si="52"/>
        <v>45.212600000000002</v>
      </c>
      <c r="S264" s="85">
        <f t="shared" si="53"/>
        <v>10.199999999999999</v>
      </c>
      <c r="T264" s="58">
        <f t="shared" si="54"/>
        <v>0</v>
      </c>
      <c r="U264" s="58">
        <f t="shared" si="55"/>
        <v>7.6</v>
      </c>
      <c r="V264" s="58">
        <f t="array" ref="V264">INDEX(AS$11:AS$66,MATCH(C264&amp;G264,AO$11:AO$66&amp;AP$11:AP$66,0),0)</f>
        <v>15</v>
      </c>
      <c r="X264" s="120">
        <f t="shared" si="56"/>
        <v>0.05</v>
      </c>
      <c r="Y264" s="61">
        <f t="array" ref="Y264">INDEX($AQ$11:$AR$66,MATCH($C264&amp;$G264,$AO$11:$AO$66&amp;$AP$11:$AP$66,0),COUNTIF($AQ$10:$AR$10,"&lt;"&amp;Z264)+1)</f>
        <v>2.9999999999999997E-4</v>
      </c>
      <c r="Z264" s="61">
        <f t="shared" si="57"/>
        <v>1.8125</v>
      </c>
      <c r="AA264" s="61">
        <f t="array" ref="AA264">INDEX($AT$11:$AV$66,MATCH($C264&amp;$G264,$AO$11:$AO$66&amp;$AP$11:$AP$66,0),COUNTIF($AT$10:$AV$10,"&lt;"&amp;Z264)+1)</f>
        <v>5.0000000000000001E-4</v>
      </c>
      <c r="AB264" s="111">
        <f t="shared" si="58"/>
        <v>1.7800240473580835</v>
      </c>
      <c r="AC264" s="121">
        <f t="array" ref="AC264">INDEX($AW$11:$BA$66,MATCH($C264&amp;$G264,$AO$11:$AO$66&amp;$AP$11:$AP$66,0),COUNTIF($AW$10:$BA$10,"&lt;"&amp;Z264)+1)</f>
        <v>4.0000000000000002E-4</v>
      </c>
      <c r="AD264" s="62">
        <v>1.8064</v>
      </c>
      <c r="AE264" s="61">
        <f t="array" ref="AE264">INDEX($AT$11:$AV$66,MATCH($C264&amp;$G264,$AO$11:$AO$66&amp;$AP$11:$AP$66,0),COUNTIF($AT$10:$AV$10,"&lt;"&amp;AD264)+1)</f>
        <v>5.0000000000000001E-4</v>
      </c>
      <c r="AF264" s="111">
        <f t="shared" si="59"/>
        <v>1.7847493649053892</v>
      </c>
      <c r="AG264" s="121">
        <f t="array" ref="AG264">INDEX($AW$11:$BA$66,MATCH($C264&amp;$G264,$AO$11:$AO$66&amp;$AP$11:$AP$66,0),COUNTIF($AW$10:$BA$10,"&lt;"&amp;AD264)+1)</f>
        <v>4.0000000000000002E-4</v>
      </c>
    </row>
    <row r="265" spans="2:33" ht="12.75" customHeight="1" x14ac:dyDescent="0.3">
      <c r="B265" s="81" t="str">
        <f t="shared" si="47"/>
        <v>1 7/8-6 UN</v>
      </c>
      <c r="C265" s="71" t="s">
        <v>592</v>
      </c>
      <c r="D265" s="71"/>
      <c r="E265" s="79" t="s">
        <v>604</v>
      </c>
      <c r="F265" s="82" t="s">
        <v>618</v>
      </c>
      <c r="G265" s="58">
        <v>6</v>
      </c>
      <c r="H265" s="79" t="s">
        <v>519</v>
      </c>
      <c r="I265" s="71" t="s">
        <v>599</v>
      </c>
      <c r="J265" s="71" t="s">
        <v>588</v>
      </c>
      <c r="K265" s="71" t="s">
        <v>600</v>
      </c>
      <c r="L265" s="85">
        <f t="shared" si="61"/>
        <v>47.625</v>
      </c>
      <c r="M265" s="85">
        <f t="shared" si="48"/>
        <v>4.2332999999999998</v>
      </c>
      <c r="N265" s="71">
        <v>60</v>
      </c>
      <c r="O265" s="100">
        <f t="shared" si="49"/>
        <v>47.625</v>
      </c>
      <c r="P265" s="85">
        <f t="shared" si="50"/>
        <v>20.3</v>
      </c>
      <c r="Q265" s="58">
        <f t="shared" si="51"/>
        <v>0</v>
      </c>
      <c r="R265" s="100">
        <f t="shared" si="52"/>
        <v>44.875399999999999</v>
      </c>
      <c r="S265" s="85">
        <f t="shared" si="53"/>
        <v>12.7</v>
      </c>
      <c r="T265" s="58">
        <f t="shared" si="54"/>
        <v>0</v>
      </c>
      <c r="U265" s="58">
        <f t="shared" si="55"/>
        <v>10.199999999999999</v>
      </c>
      <c r="V265" s="58">
        <f t="array" ref="V265">INDEX(AS$11:AS$66,MATCH(C265&amp;G265,AO$11:AO$66&amp;AP$11:AP$66,0),0)</f>
        <v>5</v>
      </c>
      <c r="X265" s="120">
        <f t="shared" si="56"/>
        <v>0.16666666666666666</v>
      </c>
      <c r="Y265" s="61">
        <f t="array" ref="Y265">INDEX($AQ$11:$AR$66,MATCH($C265&amp;$G265,$AO$11:$AO$66&amp;$AP$11:$AP$66,0),COUNTIF($AQ$10:$AR$10,"&lt;"&amp;Z265)+1)</f>
        <v>4.0000000000000002E-4</v>
      </c>
      <c r="Z265" s="61">
        <f t="shared" si="57"/>
        <v>1.875</v>
      </c>
      <c r="AA265" s="61">
        <f t="array" ref="AA265">INDEX($AT$11:$AV$66,MATCH($C265&amp;$G265,$AO$11:$AO$66&amp;$AP$11:$AP$66,0),COUNTIF($AT$10:$AV$10,"&lt;"&amp;Z265)+1)</f>
        <v>8.0000000000000004E-4</v>
      </c>
      <c r="AB265" s="111">
        <f t="shared" si="58"/>
        <v>1.7667468245269453</v>
      </c>
      <c r="AC265" s="121">
        <f t="array" ref="AC265">INDEX($AW$11:$BA$66,MATCH($C265&amp;$G265,$AO$11:$AO$66&amp;$AP$11:$AP$66,0),COUNTIF($AW$10:$BA$10,"&lt;"&amp;Z265)+1)</f>
        <v>5.0000000000000001E-4</v>
      </c>
      <c r="AD265" s="62">
        <v>1.8499000000000001</v>
      </c>
      <c r="AE265" s="61">
        <f t="array" ref="AE265">INDEX($AT$11:$AV$66,MATCH($C265&amp;$G265,$AO$11:$AO$66&amp;$AP$11:$AP$66,0),COUNTIF($AT$10:$AV$10,"&lt;"&amp;AD265)+1)</f>
        <v>8.0000000000000004E-4</v>
      </c>
      <c r="AF265" s="111">
        <f t="shared" si="59"/>
        <v>1.7777312163512968</v>
      </c>
      <c r="AG265" s="121">
        <f t="array" ref="AG265">INDEX($AW$11:$BA$66,MATCH($C265&amp;$G265,$AO$11:$AO$66&amp;$AP$11:$AP$66,0),COUNTIF($AW$10:$BA$10,"&lt;"&amp;AD265)+1)</f>
        <v>5.0000000000000001E-4</v>
      </c>
    </row>
    <row r="266" spans="2:33" ht="12.75" customHeight="1" x14ac:dyDescent="0.3">
      <c r="B266" s="81" t="str">
        <f t="shared" si="47"/>
        <v>1 7/8-6 UN</v>
      </c>
      <c r="C266" s="71" t="s">
        <v>592</v>
      </c>
      <c r="D266" s="71"/>
      <c r="E266" s="79" t="s">
        <v>604</v>
      </c>
      <c r="F266" s="82" t="s">
        <v>618</v>
      </c>
      <c r="G266" s="58">
        <v>6</v>
      </c>
      <c r="H266" s="79" t="s">
        <v>519</v>
      </c>
      <c r="I266" s="71" t="s">
        <v>601</v>
      </c>
      <c r="J266" s="71" t="s">
        <v>588</v>
      </c>
      <c r="K266" s="71" t="s">
        <v>600</v>
      </c>
      <c r="L266" s="85">
        <f t="shared" si="61"/>
        <v>47.625</v>
      </c>
      <c r="M266" s="85">
        <f t="shared" si="48"/>
        <v>4.2332999999999998</v>
      </c>
      <c r="N266" s="71">
        <v>60</v>
      </c>
      <c r="O266" s="100">
        <f t="shared" si="49"/>
        <v>47.625</v>
      </c>
      <c r="P266" s="85">
        <f t="shared" si="50"/>
        <v>20.3</v>
      </c>
      <c r="Q266" s="58">
        <f t="shared" si="51"/>
        <v>0</v>
      </c>
      <c r="R266" s="100">
        <f t="shared" si="52"/>
        <v>44.875399999999999</v>
      </c>
      <c r="S266" s="85">
        <f t="shared" si="53"/>
        <v>12.7</v>
      </c>
      <c r="T266" s="58">
        <f t="shared" si="54"/>
        <v>0</v>
      </c>
      <c r="U266" s="58">
        <f t="shared" si="55"/>
        <v>10.199999999999999</v>
      </c>
      <c r="V266" s="58">
        <f t="array" ref="V266">INDEX(AS$11:AS$66,MATCH(C266&amp;G266,AO$11:AO$66&amp;AP$11:AP$66,0),0)</f>
        <v>5</v>
      </c>
      <c r="X266" s="120">
        <f t="shared" si="56"/>
        <v>0.16666666666666666</v>
      </c>
      <c r="Y266" s="61">
        <f t="array" ref="Y266">INDEX($AQ$11:$AR$66,MATCH($C266&amp;$G266,$AO$11:$AO$66&amp;$AP$11:$AP$66,0),COUNTIF($AQ$10:$AR$10,"&lt;"&amp;Z266)+1)</f>
        <v>4.0000000000000002E-4</v>
      </c>
      <c r="Z266" s="61">
        <f t="shared" si="57"/>
        <v>1.875</v>
      </c>
      <c r="AA266" s="61">
        <f t="array" ref="AA266">INDEX($AT$11:$AV$66,MATCH($C266&amp;$G266,$AO$11:$AO$66&amp;$AP$11:$AP$66,0),COUNTIF($AT$10:$AV$10,"&lt;"&amp;Z266)+1)</f>
        <v>8.0000000000000004E-4</v>
      </c>
      <c r="AB266" s="111">
        <f t="shared" si="58"/>
        <v>1.7667468245269453</v>
      </c>
      <c r="AC266" s="121">
        <f t="array" ref="AC266">INDEX($AW$11:$BA$66,MATCH($C266&amp;$G266,$AO$11:$AO$66&amp;$AP$11:$AP$66,0),COUNTIF($AW$10:$BA$10,"&lt;"&amp;Z266)+1)</f>
        <v>5.0000000000000001E-4</v>
      </c>
      <c r="AD266" s="62">
        <v>1.8471</v>
      </c>
      <c r="AE266" s="61">
        <f t="array" ref="AE266">INDEX($AT$11:$AV$66,MATCH($C266&amp;$G266,$AO$11:$AO$66&amp;$AP$11:$AP$66,0),COUNTIF($AT$10:$AV$10,"&lt;"&amp;AD266)+1)</f>
        <v>8.0000000000000004E-4</v>
      </c>
      <c r="AF266" s="111">
        <f t="shared" si="59"/>
        <v>1.7749312163512967</v>
      </c>
      <c r="AG266" s="121">
        <f t="array" ref="AG266">INDEX($AW$11:$BA$66,MATCH($C266&amp;$G266,$AO$11:$AO$66&amp;$AP$11:$AP$66,0),COUNTIF($AW$10:$BA$10,"&lt;"&amp;AD266)+1)</f>
        <v>5.0000000000000001E-4</v>
      </c>
    </row>
    <row r="267" spans="2:33" ht="12.75" customHeight="1" x14ac:dyDescent="0.3">
      <c r="B267" s="81" t="str">
        <f t="shared" ref="B267:B312" si="62">CONCATENATE(F267,"-",G267," ",E267)</f>
        <v>1 7/8-8 UN</v>
      </c>
      <c r="C267" s="71" t="s">
        <v>592</v>
      </c>
      <c r="D267" s="71"/>
      <c r="E267" s="79" t="s">
        <v>604</v>
      </c>
      <c r="F267" s="82" t="s">
        <v>618</v>
      </c>
      <c r="G267" s="58">
        <v>8</v>
      </c>
      <c r="H267" s="79" t="s">
        <v>519</v>
      </c>
      <c r="I267" s="71" t="s">
        <v>599</v>
      </c>
      <c r="J267" s="71" t="s">
        <v>588</v>
      </c>
      <c r="K267" s="71" t="s">
        <v>600</v>
      </c>
      <c r="L267" s="85">
        <f t="shared" si="61"/>
        <v>47.625</v>
      </c>
      <c r="M267" s="85">
        <f t="shared" ref="M267:M330" si="63">ROUND(X267*25.4,4)</f>
        <v>3.1749999999999998</v>
      </c>
      <c r="N267" s="71">
        <v>60</v>
      </c>
      <c r="O267" s="100">
        <f t="shared" ref="O267:O330" si="64">ROUND(IF(H267="GO",Z267,AD267)*25.4,4)</f>
        <v>47.625</v>
      </c>
      <c r="P267" s="85">
        <f t="shared" ref="P267:P330" si="65">IF(H267="GO",IF(AA267="-",AA267,ROUND(AA267*25.4*1000,1)),0)</f>
        <v>17.8</v>
      </c>
      <c r="Q267" s="58">
        <f t="shared" ref="Q267:Q330" si="66">IF(H267="NOT GO",IF(AE267="-",AE267,ROUND(AE267*25.4*1000,1)),0)</f>
        <v>0</v>
      </c>
      <c r="R267" s="100">
        <f t="shared" ref="R267:R330" si="67">ROUND(IF(H267="GO",AB267,AF267)*25.4,4)</f>
        <v>45.562800000000003</v>
      </c>
      <c r="S267" s="85">
        <f t="shared" ref="S267:S330" si="68">IF(H267="GO",IF(AC267="-",AC267,ROUND(AC267*25.4*1000,1)),0)</f>
        <v>12.7</v>
      </c>
      <c r="T267" s="58">
        <f t="shared" ref="T267:T330" si="69">IF(H267="NOT GO",IF(AG267="-",AG267,ROUND(AG267*25.4*1000,1)),0)</f>
        <v>0</v>
      </c>
      <c r="U267" s="58">
        <f t="shared" ref="U267:U330" si="70">IF(Y267="-",Y267,ROUND(Y267*25.4*1000,1))</f>
        <v>10.199999999999999</v>
      </c>
      <c r="V267" s="58">
        <f t="array" ref="V267">INDEX(AS$11:AS$66,MATCH(C267&amp;G267,AO$11:AO$66&amp;AP$11:AP$66,0),0)</f>
        <v>5</v>
      </c>
      <c r="X267" s="120">
        <f t="shared" ref="X267:X330" si="71">INDEX(AM$11:AM$38,MATCH(G267,AL$11:AL$38,0),0)</f>
        <v>0.125</v>
      </c>
      <c r="Y267" s="61">
        <f t="array" ref="Y267">INDEX($AQ$11:$AR$66,MATCH($C267&amp;$G267,$AO$11:$AO$66&amp;$AP$11:$AP$66,0),COUNTIF($AQ$10:$AR$10,"&lt;"&amp;Z267)+1)</f>
        <v>4.0000000000000002E-4</v>
      </c>
      <c r="Z267" s="61">
        <f t="shared" ref="Z267:Z330" si="72">INDEX(AJ$11:AJ$92,MATCH(F267,AI$11:AI$92,0))</f>
        <v>1.875</v>
      </c>
      <c r="AA267" s="61">
        <f t="array" ref="AA267">INDEX($AT$11:$AV$66,MATCH($C267&amp;$G267,$AO$11:$AO$66&amp;$AP$11:$AP$66,0),COUNTIF($AT$10:$AV$10,"&lt;"&amp;Z267)+1)</f>
        <v>6.9999999999999999E-4</v>
      </c>
      <c r="AB267" s="111">
        <f t="shared" ref="AB267:AB330" si="73">Z267-(3/8)*2*(TAN(RADIANS(60))/2)/G267</f>
        <v>1.7938101183952089</v>
      </c>
      <c r="AC267" s="121">
        <f t="array" ref="AC267">INDEX($AW$11:$BA$66,MATCH($C267&amp;$G267,$AO$11:$AO$66&amp;$AP$11:$AP$66,0),COUNTIF($AW$10:$BA$10,"&lt;"&amp;Z267)+1)</f>
        <v>5.0000000000000001E-4</v>
      </c>
      <c r="AD267" s="62">
        <v>1.8579000000000001</v>
      </c>
      <c r="AE267" s="61">
        <f t="array" ref="AE267">INDEX($AT$11:$AV$66,MATCH($C267&amp;$G267,$AO$11:$AO$66&amp;$AP$11:$AP$66,0),COUNTIF($AT$10:$AV$10,"&lt;"&amp;AD267)+1)</f>
        <v>6.9999999999999999E-4</v>
      </c>
      <c r="AF267" s="111">
        <f t="shared" ref="AF267:AF330" si="74">AD267-(TAN(RADIANS(60))/2)/G267/4*2</f>
        <v>1.8037734122634728</v>
      </c>
      <c r="AG267" s="121">
        <f t="array" ref="AG267">INDEX($AW$11:$BA$66,MATCH($C267&amp;$G267,$AO$11:$AO$66&amp;$AP$11:$AP$66,0),COUNTIF($AW$10:$BA$10,"&lt;"&amp;AD267)+1)</f>
        <v>5.0000000000000001E-4</v>
      </c>
    </row>
    <row r="268" spans="2:33" ht="12.75" customHeight="1" x14ac:dyDescent="0.3">
      <c r="B268" s="81" t="str">
        <f t="shared" si="62"/>
        <v>1 7/8-8 UN</v>
      </c>
      <c r="C268" s="71" t="s">
        <v>592</v>
      </c>
      <c r="D268" s="71"/>
      <c r="E268" s="79" t="s">
        <v>604</v>
      </c>
      <c r="F268" s="82" t="s">
        <v>618</v>
      </c>
      <c r="G268" s="58">
        <v>8</v>
      </c>
      <c r="H268" s="79" t="s">
        <v>519</v>
      </c>
      <c r="I268" s="71" t="s">
        <v>601</v>
      </c>
      <c r="J268" s="71" t="s">
        <v>588</v>
      </c>
      <c r="K268" s="71" t="s">
        <v>600</v>
      </c>
      <c r="L268" s="85">
        <f t="shared" si="61"/>
        <v>47.625</v>
      </c>
      <c r="M268" s="85">
        <f t="shared" si="63"/>
        <v>3.1749999999999998</v>
      </c>
      <c r="N268" s="71">
        <v>60</v>
      </c>
      <c r="O268" s="100">
        <f t="shared" si="64"/>
        <v>47.625</v>
      </c>
      <c r="P268" s="85">
        <f t="shared" si="65"/>
        <v>17.8</v>
      </c>
      <c r="Q268" s="58">
        <f t="shared" si="66"/>
        <v>0</v>
      </c>
      <c r="R268" s="100">
        <f t="shared" si="67"/>
        <v>45.562800000000003</v>
      </c>
      <c r="S268" s="85">
        <f t="shared" si="68"/>
        <v>12.7</v>
      </c>
      <c r="T268" s="58">
        <f t="shared" si="69"/>
        <v>0</v>
      </c>
      <c r="U268" s="58">
        <f t="shared" si="70"/>
        <v>10.199999999999999</v>
      </c>
      <c r="V268" s="58">
        <f t="array" ref="V268">INDEX(AS$11:AS$66,MATCH(C268&amp;G268,AO$11:AO$66&amp;AP$11:AP$66,0),0)</f>
        <v>5</v>
      </c>
      <c r="X268" s="120">
        <f t="shared" si="71"/>
        <v>0.125</v>
      </c>
      <c r="Y268" s="61">
        <f t="array" ref="Y268">INDEX($AQ$11:$AR$66,MATCH($C268&amp;$G268,$AO$11:$AO$66&amp;$AP$11:$AP$66,0),COUNTIF($AQ$10:$AR$10,"&lt;"&amp;Z268)+1)</f>
        <v>4.0000000000000002E-4</v>
      </c>
      <c r="Z268" s="61">
        <f t="shared" si="72"/>
        <v>1.875</v>
      </c>
      <c r="AA268" s="61">
        <f t="array" ref="AA268">INDEX($AT$11:$AV$66,MATCH($C268&amp;$G268,$AO$11:$AO$66&amp;$AP$11:$AP$66,0),COUNTIF($AT$10:$AV$10,"&lt;"&amp;Z268)+1)</f>
        <v>6.9999999999999999E-4</v>
      </c>
      <c r="AB268" s="111">
        <f t="shared" si="73"/>
        <v>1.7938101183952089</v>
      </c>
      <c r="AC268" s="121">
        <f t="array" ref="AC268">INDEX($AW$11:$BA$66,MATCH($C268&amp;$G268,$AO$11:$AO$66&amp;$AP$11:$AP$66,0),COUNTIF($AW$10:$BA$10,"&lt;"&amp;Z268)+1)</f>
        <v>5.0000000000000001E-4</v>
      </c>
      <c r="AD268" s="62">
        <v>1.8553999999999999</v>
      </c>
      <c r="AE268" s="61">
        <f t="array" ref="AE268">INDEX($AT$11:$AV$66,MATCH($C268&amp;$G268,$AO$11:$AO$66&amp;$AP$11:$AP$66,0),COUNTIF($AT$10:$AV$10,"&lt;"&amp;AD268)+1)</f>
        <v>6.9999999999999999E-4</v>
      </c>
      <c r="AF268" s="111">
        <f t="shared" si="74"/>
        <v>1.8012734122634726</v>
      </c>
      <c r="AG268" s="121">
        <f t="array" ref="AG268">INDEX($AW$11:$BA$66,MATCH($C268&amp;$G268,$AO$11:$AO$66&amp;$AP$11:$AP$66,0),COUNTIF($AW$10:$BA$10,"&lt;"&amp;AD268)+1)</f>
        <v>5.0000000000000001E-4</v>
      </c>
    </row>
    <row r="269" spans="2:33" ht="12.75" customHeight="1" x14ac:dyDescent="0.3">
      <c r="B269" s="81" t="str">
        <f t="shared" si="62"/>
        <v>1 7/8-12 UN</v>
      </c>
      <c r="C269" s="71" t="s">
        <v>592</v>
      </c>
      <c r="D269" s="71"/>
      <c r="E269" s="79" t="s">
        <v>604</v>
      </c>
      <c r="F269" s="82" t="s">
        <v>618</v>
      </c>
      <c r="G269" s="58">
        <v>12</v>
      </c>
      <c r="H269" s="79" t="s">
        <v>519</v>
      </c>
      <c r="I269" s="71" t="s">
        <v>599</v>
      </c>
      <c r="J269" s="71" t="s">
        <v>588</v>
      </c>
      <c r="K269" s="71" t="s">
        <v>600</v>
      </c>
      <c r="L269" s="85">
        <f t="shared" si="61"/>
        <v>47.625</v>
      </c>
      <c r="M269" s="85">
        <f t="shared" si="63"/>
        <v>2.1166999999999998</v>
      </c>
      <c r="N269" s="71">
        <v>60</v>
      </c>
      <c r="O269" s="100">
        <f t="shared" si="64"/>
        <v>47.625</v>
      </c>
      <c r="P269" s="85">
        <f t="shared" si="65"/>
        <v>15.2</v>
      </c>
      <c r="Q269" s="58">
        <f t="shared" si="66"/>
        <v>0</v>
      </c>
      <c r="R269" s="100">
        <f t="shared" si="67"/>
        <v>46.2502</v>
      </c>
      <c r="S269" s="85">
        <f t="shared" si="68"/>
        <v>10.199999999999999</v>
      </c>
      <c r="T269" s="58">
        <f t="shared" si="69"/>
        <v>0</v>
      </c>
      <c r="U269" s="58">
        <f t="shared" si="70"/>
        <v>7.6</v>
      </c>
      <c r="V269" s="58">
        <f t="array" ref="V269">INDEX(AS$11:AS$66,MATCH(C269&amp;G269,AO$11:AO$66&amp;AP$11:AP$66,0),0)</f>
        <v>10</v>
      </c>
      <c r="X269" s="120">
        <f t="shared" si="71"/>
        <v>8.3333333333333329E-2</v>
      </c>
      <c r="Y269" s="61">
        <f t="array" ref="Y269">INDEX($AQ$11:$AR$66,MATCH($C269&amp;$G269,$AO$11:$AO$66&amp;$AP$11:$AP$66,0),COUNTIF($AQ$10:$AR$10,"&lt;"&amp;Z269)+1)</f>
        <v>2.9999999999999997E-4</v>
      </c>
      <c r="Z269" s="61">
        <f t="shared" si="72"/>
        <v>1.875</v>
      </c>
      <c r="AA269" s="61">
        <f t="array" ref="AA269">INDEX($AT$11:$AV$66,MATCH($C269&amp;$G269,$AO$11:$AO$66&amp;$AP$11:$AP$66,0),COUNTIF($AT$10:$AV$10,"&lt;"&amp;Z269)+1)</f>
        <v>5.9999999999999995E-4</v>
      </c>
      <c r="AB269" s="111">
        <f t="shared" si="73"/>
        <v>1.8208734122634727</v>
      </c>
      <c r="AC269" s="121">
        <f t="array" ref="AC269">INDEX($AW$11:$BA$66,MATCH($C269&amp;$G269,$AO$11:$AO$66&amp;$AP$11:$AP$66,0),COUNTIF($AW$10:$BA$10,"&lt;"&amp;Z269)+1)</f>
        <v>4.0000000000000002E-4</v>
      </c>
      <c r="AD269" s="62">
        <v>1.8648</v>
      </c>
      <c r="AE269" s="61">
        <f t="array" ref="AE269">INDEX($AT$11:$AV$66,MATCH($C269&amp;$G269,$AO$11:$AO$66&amp;$AP$11:$AP$66,0),COUNTIF($AT$10:$AV$10,"&lt;"&amp;AD269)+1)</f>
        <v>5.9999999999999995E-4</v>
      </c>
      <c r="AF269" s="111">
        <f t="shared" si="74"/>
        <v>1.8287156081756484</v>
      </c>
      <c r="AG269" s="121">
        <f t="array" ref="AG269">INDEX($AW$11:$BA$66,MATCH($C269&amp;$G269,$AO$11:$AO$66&amp;$AP$11:$AP$66,0),COUNTIF($AW$10:$BA$10,"&lt;"&amp;AD269)+1)</f>
        <v>4.0000000000000002E-4</v>
      </c>
    </row>
    <row r="270" spans="2:33" ht="12.75" customHeight="1" x14ac:dyDescent="0.3">
      <c r="B270" s="81" t="str">
        <f t="shared" si="62"/>
        <v>1 7/8-12 UN</v>
      </c>
      <c r="C270" s="71" t="s">
        <v>592</v>
      </c>
      <c r="D270" s="71"/>
      <c r="E270" s="79" t="s">
        <v>604</v>
      </c>
      <c r="F270" s="82" t="s">
        <v>618</v>
      </c>
      <c r="G270" s="58">
        <v>12</v>
      </c>
      <c r="H270" s="79" t="s">
        <v>519</v>
      </c>
      <c r="I270" s="71" t="s">
        <v>601</v>
      </c>
      <c r="J270" s="71" t="s">
        <v>588</v>
      </c>
      <c r="K270" s="71" t="s">
        <v>600</v>
      </c>
      <c r="L270" s="85">
        <f t="shared" si="61"/>
        <v>47.625</v>
      </c>
      <c r="M270" s="85">
        <f t="shared" si="63"/>
        <v>2.1166999999999998</v>
      </c>
      <c r="N270" s="71">
        <v>60</v>
      </c>
      <c r="O270" s="100">
        <f t="shared" si="64"/>
        <v>47.625</v>
      </c>
      <c r="P270" s="85">
        <f t="shared" si="65"/>
        <v>15.2</v>
      </c>
      <c r="Q270" s="58">
        <f t="shared" si="66"/>
        <v>0</v>
      </c>
      <c r="R270" s="100">
        <f t="shared" si="67"/>
        <v>46.2502</v>
      </c>
      <c r="S270" s="85">
        <f t="shared" si="68"/>
        <v>10.199999999999999</v>
      </c>
      <c r="T270" s="58">
        <f t="shared" si="69"/>
        <v>0</v>
      </c>
      <c r="U270" s="58">
        <f t="shared" si="70"/>
        <v>7.6</v>
      </c>
      <c r="V270" s="58">
        <f t="array" ref="V270">INDEX(AS$11:AS$66,MATCH(C270&amp;G270,AO$11:AO$66&amp;AP$11:AP$66,0),0)</f>
        <v>10</v>
      </c>
      <c r="X270" s="120">
        <f t="shared" si="71"/>
        <v>8.3333333333333329E-2</v>
      </c>
      <c r="Y270" s="61">
        <f t="array" ref="Y270">INDEX($AQ$11:$AR$66,MATCH($C270&amp;$G270,$AO$11:$AO$66&amp;$AP$11:$AP$66,0),COUNTIF($AQ$10:$AR$10,"&lt;"&amp;Z270)+1)</f>
        <v>2.9999999999999997E-4</v>
      </c>
      <c r="Z270" s="61">
        <f t="shared" si="72"/>
        <v>1.875</v>
      </c>
      <c r="AA270" s="61">
        <f t="array" ref="AA270">INDEX($AT$11:$AV$66,MATCH($C270&amp;$G270,$AO$11:$AO$66&amp;$AP$11:$AP$66,0),COUNTIF($AT$10:$AV$10,"&lt;"&amp;Z270)+1)</f>
        <v>5.9999999999999995E-4</v>
      </c>
      <c r="AB270" s="111">
        <f t="shared" si="73"/>
        <v>1.8208734122634727</v>
      </c>
      <c r="AC270" s="121">
        <f t="array" ref="AC270">INDEX($AW$11:$BA$66,MATCH($C270&amp;$G270,$AO$11:$AO$66&amp;$AP$11:$AP$66,0),COUNTIF($AW$10:$BA$10,"&lt;"&amp;Z270)+1)</f>
        <v>4.0000000000000002E-4</v>
      </c>
      <c r="AD270" s="62">
        <v>1.8628</v>
      </c>
      <c r="AE270" s="61">
        <f t="array" ref="AE270">INDEX($AT$11:$AV$66,MATCH($C270&amp;$G270,$AO$11:$AO$66&amp;$AP$11:$AP$66,0),COUNTIF($AT$10:$AV$10,"&lt;"&amp;AD270)+1)</f>
        <v>5.9999999999999995E-4</v>
      </c>
      <c r="AF270" s="111">
        <f t="shared" si="74"/>
        <v>1.8267156081756484</v>
      </c>
      <c r="AG270" s="121">
        <f t="array" ref="AG270">INDEX($AW$11:$BA$66,MATCH($C270&amp;$G270,$AO$11:$AO$66&amp;$AP$11:$AP$66,0),COUNTIF($AW$10:$BA$10,"&lt;"&amp;AD270)+1)</f>
        <v>4.0000000000000002E-4</v>
      </c>
    </row>
    <row r="271" spans="2:33" ht="12.75" customHeight="1" x14ac:dyDescent="0.3">
      <c r="B271" s="81" t="str">
        <f t="shared" si="62"/>
        <v>1 7/8-16 UN</v>
      </c>
      <c r="C271" s="71" t="s">
        <v>592</v>
      </c>
      <c r="D271" s="71"/>
      <c r="E271" s="79" t="s">
        <v>604</v>
      </c>
      <c r="F271" s="82" t="s">
        <v>618</v>
      </c>
      <c r="G271" s="58">
        <v>16</v>
      </c>
      <c r="H271" s="79" t="s">
        <v>519</v>
      </c>
      <c r="I271" s="71" t="s">
        <v>599</v>
      </c>
      <c r="J271" s="71" t="s">
        <v>588</v>
      </c>
      <c r="K271" s="71" t="s">
        <v>600</v>
      </c>
      <c r="L271" s="85">
        <f t="shared" si="61"/>
        <v>47.625</v>
      </c>
      <c r="M271" s="85">
        <f t="shared" si="63"/>
        <v>1.5874999999999999</v>
      </c>
      <c r="N271" s="71">
        <v>60</v>
      </c>
      <c r="O271" s="100">
        <f t="shared" si="64"/>
        <v>47.625</v>
      </c>
      <c r="P271" s="85">
        <f t="shared" si="65"/>
        <v>15.2</v>
      </c>
      <c r="Q271" s="58">
        <f t="shared" si="66"/>
        <v>0</v>
      </c>
      <c r="R271" s="100">
        <f t="shared" si="67"/>
        <v>46.593899999999998</v>
      </c>
      <c r="S271" s="85">
        <f t="shared" si="68"/>
        <v>10.199999999999999</v>
      </c>
      <c r="T271" s="58">
        <f t="shared" si="69"/>
        <v>0</v>
      </c>
      <c r="U271" s="58">
        <f t="shared" si="70"/>
        <v>7.6</v>
      </c>
      <c r="V271" s="58">
        <f t="array" ref="V271">INDEX(AS$11:AS$66,MATCH(C271&amp;G271,AO$11:AO$66&amp;AP$11:AP$66,0),0)</f>
        <v>10</v>
      </c>
      <c r="X271" s="120">
        <f t="shared" si="71"/>
        <v>6.25E-2</v>
      </c>
      <c r="Y271" s="61">
        <f t="array" ref="Y271">INDEX($AQ$11:$AR$66,MATCH($C271&amp;$G271,$AO$11:$AO$66&amp;$AP$11:$AP$66,0),COUNTIF($AQ$10:$AR$10,"&lt;"&amp;Z271)+1)</f>
        <v>2.9999999999999997E-4</v>
      </c>
      <c r="Z271" s="61">
        <f t="shared" si="72"/>
        <v>1.875</v>
      </c>
      <c r="AA271" s="61">
        <f t="array" ref="AA271">INDEX($AT$11:$AV$66,MATCH($C271&amp;$G271,$AO$11:$AO$66&amp;$AP$11:$AP$66,0),COUNTIF($AT$10:$AV$10,"&lt;"&amp;Z271)+1)</f>
        <v>5.9999999999999995E-4</v>
      </c>
      <c r="AB271" s="111">
        <f t="shared" si="73"/>
        <v>1.8344050591976044</v>
      </c>
      <c r="AC271" s="121">
        <f t="array" ref="AC271">INDEX($AW$11:$BA$66,MATCH($C271&amp;$G271,$AO$11:$AO$66&amp;$AP$11:$AP$66,0),COUNTIF($AW$10:$BA$10,"&lt;"&amp;Z271)+1)</f>
        <v>4.0000000000000002E-4</v>
      </c>
      <c r="AD271" s="62">
        <v>1.8684000000000001</v>
      </c>
      <c r="AE271" s="61">
        <f t="array" ref="AE271">INDEX($AT$11:$AV$66,MATCH($C271&amp;$G271,$AO$11:$AO$66&amp;$AP$11:$AP$66,0),COUNTIF($AT$10:$AV$10,"&lt;"&amp;AD271)+1)</f>
        <v>5.9999999999999995E-4</v>
      </c>
      <c r="AF271" s="111">
        <f t="shared" si="74"/>
        <v>1.8413367061317363</v>
      </c>
      <c r="AG271" s="121">
        <f t="array" ref="AG271">INDEX($AW$11:$BA$66,MATCH($C271&amp;$G271,$AO$11:$AO$66&amp;$AP$11:$AP$66,0),COUNTIF($AW$10:$BA$10,"&lt;"&amp;AD271)+1)</f>
        <v>4.0000000000000002E-4</v>
      </c>
    </row>
    <row r="272" spans="2:33" ht="12.75" customHeight="1" x14ac:dyDescent="0.3">
      <c r="B272" s="81" t="str">
        <f t="shared" si="62"/>
        <v>1 7/8-16 UN</v>
      </c>
      <c r="C272" s="71" t="s">
        <v>592</v>
      </c>
      <c r="D272" s="71"/>
      <c r="E272" s="79" t="s">
        <v>604</v>
      </c>
      <c r="F272" s="82" t="s">
        <v>618</v>
      </c>
      <c r="G272" s="58">
        <v>16</v>
      </c>
      <c r="H272" s="79" t="s">
        <v>519</v>
      </c>
      <c r="I272" s="71" t="s">
        <v>601</v>
      </c>
      <c r="J272" s="71" t="s">
        <v>588</v>
      </c>
      <c r="K272" s="71" t="s">
        <v>600</v>
      </c>
      <c r="L272" s="85">
        <f t="shared" si="61"/>
        <v>47.625</v>
      </c>
      <c r="M272" s="85">
        <f t="shared" si="63"/>
        <v>1.5874999999999999</v>
      </c>
      <c r="N272" s="71">
        <v>60</v>
      </c>
      <c r="O272" s="100">
        <f t="shared" si="64"/>
        <v>47.625</v>
      </c>
      <c r="P272" s="85">
        <f t="shared" si="65"/>
        <v>15.2</v>
      </c>
      <c r="Q272" s="58">
        <f t="shared" si="66"/>
        <v>0</v>
      </c>
      <c r="R272" s="100">
        <f t="shared" si="67"/>
        <v>46.593899999999998</v>
      </c>
      <c r="S272" s="85">
        <f t="shared" si="68"/>
        <v>10.199999999999999</v>
      </c>
      <c r="T272" s="58">
        <f t="shared" si="69"/>
        <v>0</v>
      </c>
      <c r="U272" s="58">
        <f t="shared" si="70"/>
        <v>7.6</v>
      </c>
      <c r="V272" s="58">
        <f t="array" ref="V272">INDEX(AS$11:AS$66,MATCH(C272&amp;G272,AO$11:AO$66&amp;AP$11:AP$66,0),0)</f>
        <v>10</v>
      </c>
      <c r="X272" s="120">
        <f t="shared" si="71"/>
        <v>6.25E-2</v>
      </c>
      <c r="Y272" s="61">
        <f t="array" ref="Y272">INDEX($AQ$11:$AR$66,MATCH($C272&amp;$G272,$AO$11:$AO$66&amp;$AP$11:$AP$66,0),COUNTIF($AQ$10:$AR$10,"&lt;"&amp;Z272)+1)</f>
        <v>2.9999999999999997E-4</v>
      </c>
      <c r="Z272" s="61">
        <f t="shared" si="72"/>
        <v>1.875</v>
      </c>
      <c r="AA272" s="61">
        <f t="array" ref="AA272">INDEX($AT$11:$AV$66,MATCH($C272&amp;$G272,$AO$11:$AO$66&amp;$AP$11:$AP$66,0),COUNTIF($AT$10:$AV$10,"&lt;"&amp;Z272)+1)</f>
        <v>5.9999999999999995E-4</v>
      </c>
      <c r="AB272" s="111">
        <f t="shared" si="73"/>
        <v>1.8344050591976044</v>
      </c>
      <c r="AC272" s="121">
        <f t="array" ref="AC272">INDEX($AW$11:$BA$66,MATCH($C272&amp;$G272,$AO$11:$AO$66&amp;$AP$11:$AP$66,0),COUNTIF($AW$10:$BA$10,"&lt;"&amp;Z272)+1)</f>
        <v>4.0000000000000002E-4</v>
      </c>
      <c r="AD272" s="62">
        <v>1.8667</v>
      </c>
      <c r="AE272" s="61">
        <f t="array" ref="AE272">INDEX($AT$11:$AV$66,MATCH($C272&amp;$G272,$AO$11:$AO$66&amp;$AP$11:$AP$66,0),COUNTIF($AT$10:$AV$10,"&lt;"&amp;AD272)+1)</f>
        <v>5.9999999999999995E-4</v>
      </c>
      <c r="AF272" s="111">
        <f t="shared" si="74"/>
        <v>1.8396367061317362</v>
      </c>
      <c r="AG272" s="121">
        <f t="array" ref="AG272">INDEX($AW$11:$BA$66,MATCH($C272&amp;$G272,$AO$11:$AO$66&amp;$AP$11:$AP$66,0),COUNTIF($AW$10:$BA$10,"&lt;"&amp;AD272)+1)</f>
        <v>4.0000000000000002E-4</v>
      </c>
    </row>
    <row r="273" spans="2:33" ht="12.75" customHeight="1" x14ac:dyDescent="0.3">
      <c r="B273" s="81" t="str">
        <f t="shared" si="62"/>
        <v>1 7/8-20 UN</v>
      </c>
      <c r="C273" s="71" t="s">
        <v>592</v>
      </c>
      <c r="D273" s="71"/>
      <c r="E273" s="79" t="s">
        <v>604</v>
      </c>
      <c r="F273" s="82" t="s">
        <v>618</v>
      </c>
      <c r="G273" s="58">
        <v>20</v>
      </c>
      <c r="H273" s="79" t="s">
        <v>519</v>
      </c>
      <c r="I273" s="71" t="s">
        <v>599</v>
      </c>
      <c r="J273" s="71" t="s">
        <v>588</v>
      </c>
      <c r="K273" s="71" t="s">
        <v>600</v>
      </c>
      <c r="L273" s="85">
        <f t="shared" si="61"/>
        <v>47.625</v>
      </c>
      <c r="M273" s="85">
        <f t="shared" si="63"/>
        <v>1.27</v>
      </c>
      <c r="N273" s="71">
        <v>60</v>
      </c>
      <c r="O273" s="100">
        <f t="shared" si="64"/>
        <v>47.625</v>
      </c>
      <c r="P273" s="85">
        <f t="shared" si="65"/>
        <v>12.7</v>
      </c>
      <c r="Q273" s="58">
        <f t="shared" si="66"/>
        <v>0</v>
      </c>
      <c r="R273" s="100">
        <f t="shared" si="67"/>
        <v>46.8001</v>
      </c>
      <c r="S273" s="85">
        <f t="shared" si="68"/>
        <v>10.199999999999999</v>
      </c>
      <c r="T273" s="58">
        <f t="shared" si="69"/>
        <v>0</v>
      </c>
      <c r="U273" s="58">
        <f t="shared" si="70"/>
        <v>7.6</v>
      </c>
      <c r="V273" s="58">
        <f t="array" ref="V273">INDEX(AS$11:AS$66,MATCH(C273&amp;G273,AO$11:AO$66&amp;AP$11:AP$66,0),0)</f>
        <v>15</v>
      </c>
      <c r="X273" s="120">
        <f t="shared" si="71"/>
        <v>0.05</v>
      </c>
      <c r="Y273" s="61">
        <f t="array" ref="Y273">INDEX($AQ$11:$AR$66,MATCH($C273&amp;$G273,$AO$11:$AO$66&amp;$AP$11:$AP$66,0),COUNTIF($AQ$10:$AR$10,"&lt;"&amp;Z273)+1)</f>
        <v>2.9999999999999997E-4</v>
      </c>
      <c r="Z273" s="61">
        <f t="shared" si="72"/>
        <v>1.875</v>
      </c>
      <c r="AA273" s="61">
        <f t="array" ref="AA273">INDEX($AT$11:$AV$66,MATCH($C273&amp;$G273,$AO$11:$AO$66&amp;$AP$11:$AP$66,0),COUNTIF($AT$10:$AV$10,"&lt;"&amp;Z273)+1)</f>
        <v>5.0000000000000001E-4</v>
      </c>
      <c r="AB273" s="111">
        <f t="shared" si="73"/>
        <v>1.8425240473580835</v>
      </c>
      <c r="AC273" s="121">
        <f t="array" ref="AC273">INDEX($AW$11:$BA$66,MATCH($C273&amp;$G273,$AO$11:$AO$66&amp;$AP$11:$AP$66,0),COUNTIF($AW$10:$BA$10,"&lt;"&amp;Z273)+1)</f>
        <v>4.0000000000000002E-4</v>
      </c>
      <c r="AD273" s="62">
        <v>1.8705000000000001</v>
      </c>
      <c r="AE273" s="61">
        <f t="array" ref="AE273">INDEX($AT$11:$AV$66,MATCH($C273&amp;$G273,$AO$11:$AO$66&amp;$AP$11:$AP$66,0),COUNTIF($AT$10:$AV$10,"&lt;"&amp;AD273)+1)</f>
        <v>5.0000000000000001E-4</v>
      </c>
      <c r="AF273" s="111">
        <f t="shared" si="74"/>
        <v>1.848849364905389</v>
      </c>
      <c r="AG273" s="121">
        <f t="array" ref="AG273">INDEX($AW$11:$BA$66,MATCH($C273&amp;$G273,$AO$11:$AO$66&amp;$AP$11:$AP$66,0),COUNTIF($AW$10:$BA$10,"&lt;"&amp;AD273)+1)</f>
        <v>4.0000000000000002E-4</v>
      </c>
    </row>
    <row r="274" spans="2:33" ht="12.75" customHeight="1" x14ac:dyDescent="0.3">
      <c r="B274" s="81" t="str">
        <f t="shared" si="62"/>
        <v>1 7/8-20 UN</v>
      </c>
      <c r="C274" s="71" t="s">
        <v>592</v>
      </c>
      <c r="D274" s="71"/>
      <c r="E274" s="79" t="s">
        <v>604</v>
      </c>
      <c r="F274" s="82" t="s">
        <v>618</v>
      </c>
      <c r="G274" s="58">
        <v>20</v>
      </c>
      <c r="H274" s="79" t="s">
        <v>519</v>
      </c>
      <c r="I274" s="71" t="s">
        <v>601</v>
      </c>
      <c r="J274" s="71" t="s">
        <v>588</v>
      </c>
      <c r="K274" s="71" t="s">
        <v>600</v>
      </c>
      <c r="L274" s="85">
        <f t="shared" si="61"/>
        <v>47.625</v>
      </c>
      <c r="M274" s="85">
        <f t="shared" si="63"/>
        <v>1.27</v>
      </c>
      <c r="N274" s="71">
        <v>60</v>
      </c>
      <c r="O274" s="100">
        <f t="shared" si="64"/>
        <v>47.625</v>
      </c>
      <c r="P274" s="85">
        <f t="shared" si="65"/>
        <v>12.7</v>
      </c>
      <c r="Q274" s="58">
        <f t="shared" si="66"/>
        <v>0</v>
      </c>
      <c r="R274" s="100">
        <f t="shared" si="67"/>
        <v>46.8001</v>
      </c>
      <c r="S274" s="85">
        <f t="shared" si="68"/>
        <v>10.199999999999999</v>
      </c>
      <c r="T274" s="58">
        <f t="shared" si="69"/>
        <v>0</v>
      </c>
      <c r="U274" s="58">
        <f t="shared" si="70"/>
        <v>7.6</v>
      </c>
      <c r="V274" s="58">
        <f t="array" ref="V274">INDEX(AS$11:AS$66,MATCH(C274&amp;G274,AO$11:AO$66&amp;AP$11:AP$66,0),0)</f>
        <v>15</v>
      </c>
      <c r="X274" s="120">
        <f t="shared" si="71"/>
        <v>0.05</v>
      </c>
      <c r="Y274" s="61">
        <f t="array" ref="Y274">INDEX($AQ$11:$AR$66,MATCH($C274&amp;$G274,$AO$11:$AO$66&amp;$AP$11:$AP$66,0),COUNTIF($AQ$10:$AR$10,"&lt;"&amp;Z274)+1)</f>
        <v>2.9999999999999997E-4</v>
      </c>
      <c r="Z274" s="61">
        <f t="shared" si="72"/>
        <v>1.875</v>
      </c>
      <c r="AA274" s="61">
        <f t="array" ref="AA274">INDEX($AT$11:$AV$66,MATCH($C274&amp;$G274,$AO$11:$AO$66&amp;$AP$11:$AP$66,0),COUNTIF($AT$10:$AV$10,"&lt;"&amp;Z274)+1)</f>
        <v>5.0000000000000001E-4</v>
      </c>
      <c r="AB274" s="111">
        <f t="shared" si="73"/>
        <v>1.8425240473580835</v>
      </c>
      <c r="AC274" s="121">
        <f t="array" ref="AC274">INDEX($AW$11:$BA$66,MATCH($C274&amp;$G274,$AO$11:$AO$66&amp;$AP$11:$AP$66,0),COUNTIF($AW$10:$BA$10,"&lt;"&amp;Z274)+1)</f>
        <v>4.0000000000000002E-4</v>
      </c>
      <c r="AD274" s="62">
        <v>1.8689</v>
      </c>
      <c r="AE274" s="61">
        <f t="array" ref="AE274">INDEX($AT$11:$AV$66,MATCH($C274&amp;$G274,$AO$11:$AO$66&amp;$AP$11:$AP$66,0),COUNTIF($AT$10:$AV$10,"&lt;"&amp;AD274)+1)</f>
        <v>5.0000000000000001E-4</v>
      </c>
      <c r="AF274" s="111">
        <f t="shared" si="74"/>
        <v>1.8472493649053892</v>
      </c>
      <c r="AG274" s="121">
        <f t="array" ref="AG274">INDEX($AW$11:$BA$66,MATCH($C274&amp;$G274,$AO$11:$AO$66&amp;$AP$11:$AP$66,0),COUNTIF($AW$10:$BA$10,"&lt;"&amp;AD274)+1)</f>
        <v>4.0000000000000002E-4</v>
      </c>
    </row>
    <row r="275" spans="2:33" ht="12.75" customHeight="1" x14ac:dyDescent="0.3">
      <c r="B275" s="81" t="str">
        <f t="shared" si="62"/>
        <v>1 15/16-6 UN</v>
      </c>
      <c r="C275" s="71" t="s">
        <v>592</v>
      </c>
      <c r="D275" s="71"/>
      <c r="E275" s="79" t="s">
        <v>604</v>
      </c>
      <c r="F275" s="82" t="s">
        <v>619</v>
      </c>
      <c r="G275" s="58">
        <v>6</v>
      </c>
      <c r="H275" s="79" t="s">
        <v>519</v>
      </c>
      <c r="I275" s="71" t="s">
        <v>599</v>
      </c>
      <c r="J275" s="71" t="s">
        <v>588</v>
      </c>
      <c r="K275" s="71" t="s">
        <v>600</v>
      </c>
      <c r="L275" s="85">
        <f t="shared" si="61"/>
        <v>49.212499999999999</v>
      </c>
      <c r="M275" s="85">
        <f t="shared" si="63"/>
        <v>4.2332999999999998</v>
      </c>
      <c r="N275" s="71">
        <v>60</v>
      </c>
      <c r="O275" s="100">
        <f t="shared" si="64"/>
        <v>49.212499999999999</v>
      </c>
      <c r="P275" s="85">
        <f t="shared" si="65"/>
        <v>20.3</v>
      </c>
      <c r="Q275" s="58">
        <f t="shared" si="66"/>
        <v>0</v>
      </c>
      <c r="R275" s="100">
        <f t="shared" si="67"/>
        <v>46.462899999999998</v>
      </c>
      <c r="S275" s="85">
        <f t="shared" si="68"/>
        <v>12.7</v>
      </c>
      <c r="T275" s="58">
        <f t="shared" si="69"/>
        <v>0</v>
      </c>
      <c r="U275" s="58">
        <f t="shared" si="70"/>
        <v>10.199999999999999</v>
      </c>
      <c r="V275" s="58">
        <f t="array" ref="V275">INDEX(AS$11:AS$66,MATCH(C275&amp;G275,AO$11:AO$66&amp;AP$11:AP$66,0),0)</f>
        <v>5</v>
      </c>
      <c r="X275" s="120">
        <f t="shared" si="71"/>
        <v>0.16666666666666666</v>
      </c>
      <c r="Y275" s="61">
        <f t="array" ref="Y275">INDEX($AQ$11:$AR$66,MATCH($C275&amp;$G275,$AO$11:$AO$66&amp;$AP$11:$AP$66,0),COUNTIF($AQ$10:$AR$10,"&lt;"&amp;Z275)+1)</f>
        <v>4.0000000000000002E-4</v>
      </c>
      <c r="Z275" s="61">
        <f t="shared" si="72"/>
        <v>1.9375</v>
      </c>
      <c r="AA275" s="61">
        <f t="array" ref="AA275">INDEX($AT$11:$AV$66,MATCH($C275&amp;$G275,$AO$11:$AO$66&amp;$AP$11:$AP$66,0),COUNTIF($AT$10:$AV$10,"&lt;"&amp;Z275)+1)</f>
        <v>8.0000000000000004E-4</v>
      </c>
      <c r="AB275" s="111">
        <f t="shared" si="73"/>
        <v>1.8292468245269453</v>
      </c>
      <c r="AC275" s="121">
        <f t="array" ref="AC275">INDEX($AW$11:$BA$66,MATCH($C275&amp;$G275,$AO$11:$AO$66&amp;$AP$11:$AP$66,0),COUNTIF($AW$10:$BA$10,"&lt;"&amp;Z275)+1)</f>
        <v>5.0000000000000001E-4</v>
      </c>
      <c r="AD275" s="62">
        <v>1.9125000000000001</v>
      </c>
      <c r="AE275" s="61">
        <f t="array" ref="AE275">INDEX($AT$11:$AV$66,MATCH($C275&amp;$G275,$AO$11:$AO$66&amp;$AP$11:$AP$66,0),COUNTIF($AT$10:$AV$10,"&lt;"&amp;AD275)+1)</f>
        <v>8.0000000000000004E-4</v>
      </c>
      <c r="AF275" s="111">
        <f t="shared" si="74"/>
        <v>1.8403312163512968</v>
      </c>
      <c r="AG275" s="121">
        <f t="array" ref="AG275">INDEX($AW$11:$BA$66,MATCH($C275&amp;$G275,$AO$11:$AO$66&amp;$AP$11:$AP$66,0),COUNTIF($AW$10:$BA$10,"&lt;"&amp;AD275)+1)</f>
        <v>5.0000000000000001E-4</v>
      </c>
    </row>
    <row r="276" spans="2:33" ht="12.75" customHeight="1" x14ac:dyDescent="0.3">
      <c r="B276" s="81" t="str">
        <f t="shared" si="62"/>
        <v>1 15/16-6 UN</v>
      </c>
      <c r="C276" s="71" t="s">
        <v>592</v>
      </c>
      <c r="D276" s="71"/>
      <c r="E276" s="79" t="s">
        <v>604</v>
      </c>
      <c r="F276" s="82" t="s">
        <v>619</v>
      </c>
      <c r="G276" s="58">
        <v>6</v>
      </c>
      <c r="H276" s="79" t="s">
        <v>519</v>
      </c>
      <c r="I276" s="71" t="s">
        <v>601</v>
      </c>
      <c r="J276" s="71" t="s">
        <v>588</v>
      </c>
      <c r="K276" s="71" t="s">
        <v>600</v>
      </c>
      <c r="L276" s="85">
        <f t="shared" si="61"/>
        <v>49.212499999999999</v>
      </c>
      <c r="M276" s="85">
        <f t="shared" si="63"/>
        <v>4.2332999999999998</v>
      </c>
      <c r="N276" s="71">
        <v>60</v>
      </c>
      <c r="O276" s="100">
        <f t="shared" si="64"/>
        <v>49.212499999999999</v>
      </c>
      <c r="P276" s="85">
        <f t="shared" si="65"/>
        <v>20.3</v>
      </c>
      <c r="Q276" s="58">
        <f t="shared" si="66"/>
        <v>0</v>
      </c>
      <c r="R276" s="100">
        <f t="shared" si="67"/>
        <v>46.462899999999998</v>
      </c>
      <c r="S276" s="85">
        <f t="shared" si="68"/>
        <v>12.7</v>
      </c>
      <c r="T276" s="58">
        <f t="shared" si="69"/>
        <v>0</v>
      </c>
      <c r="U276" s="58">
        <f t="shared" si="70"/>
        <v>10.199999999999999</v>
      </c>
      <c r="V276" s="58">
        <f t="array" ref="V276">INDEX(AS$11:AS$66,MATCH(C276&amp;G276,AO$11:AO$66&amp;AP$11:AP$66,0),0)</f>
        <v>5</v>
      </c>
      <c r="X276" s="120">
        <f t="shared" si="71"/>
        <v>0.16666666666666666</v>
      </c>
      <c r="Y276" s="61">
        <f t="array" ref="Y276">INDEX($AQ$11:$AR$66,MATCH($C276&amp;$G276,$AO$11:$AO$66&amp;$AP$11:$AP$66,0),COUNTIF($AQ$10:$AR$10,"&lt;"&amp;Z276)+1)</f>
        <v>4.0000000000000002E-4</v>
      </c>
      <c r="Z276" s="61">
        <f t="shared" si="72"/>
        <v>1.9375</v>
      </c>
      <c r="AA276" s="61">
        <f t="array" ref="AA276">INDEX($AT$11:$AV$66,MATCH($C276&amp;$G276,$AO$11:$AO$66&amp;$AP$11:$AP$66,0),COUNTIF($AT$10:$AV$10,"&lt;"&amp;Z276)+1)</f>
        <v>8.0000000000000004E-4</v>
      </c>
      <c r="AB276" s="111">
        <f t="shared" si="73"/>
        <v>1.8292468245269453</v>
      </c>
      <c r="AC276" s="121">
        <f t="array" ref="AC276">INDEX($AW$11:$BA$66,MATCH($C276&amp;$G276,$AO$11:$AO$66&amp;$AP$11:$AP$66,0),COUNTIF($AW$10:$BA$10,"&lt;"&amp;Z276)+1)</f>
        <v>5.0000000000000001E-4</v>
      </c>
      <c r="AD276" s="62">
        <v>1.9097</v>
      </c>
      <c r="AE276" s="61">
        <f t="array" ref="AE276">INDEX($AT$11:$AV$66,MATCH($C276&amp;$G276,$AO$11:$AO$66&amp;$AP$11:$AP$66,0),COUNTIF($AT$10:$AV$10,"&lt;"&amp;AD276)+1)</f>
        <v>8.0000000000000004E-4</v>
      </c>
      <c r="AF276" s="111">
        <f t="shared" si="74"/>
        <v>1.8375312163512967</v>
      </c>
      <c r="AG276" s="121">
        <f t="array" ref="AG276">INDEX($AW$11:$BA$66,MATCH($C276&amp;$G276,$AO$11:$AO$66&amp;$AP$11:$AP$66,0),COUNTIF($AW$10:$BA$10,"&lt;"&amp;AD276)+1)</f>
        <v>5.0000000000000001E-4</v>
      </c>
    </row>
    <row r="277" spans="2:33" ht="12.75" customHeight="1" x14ac:dyDescent="0.3">
      <c r="B277" s="81" t="str">
        <f t="shared" si="62"/>
        <v>1 15/16-8 UN</v>
      </c>
      <c r="C277" s="71" t="s">
        <v>592</v>
      </c>
      <c r="D277" s="71"/>
      <c r="E277" s="79" t="s">
        <v>604</v>
      </c>
      <c r="F277" s="82" t="s">
        <v>619</v>
      </c>
      <c r="G277" s="58">
        <v>8</v>
      </c>
      <c r="H277" s="79" t="s">
        <v>519</v>
      </c>
      <c r="I277" s="71" t="s">
        <v>599</v>
      </c>
      <c r="J277" s="71" t="s">
        <v>588</v>
      </c>
      <c r="K277" s="71" t="s">
        <v>600</v>
      </c>
      <c r="L277" s="85">
        <f t="shared" si="61"/>
        <v>49.212499999999999</v>
      </c>
      <c r="M277" s="85">
        <f t="shared" si="63"/>
        <v>3.1749999999999998</v>
      </c>
      <c r="N277" s="71">
        <v>60</v>
      </c>
      <c r="O277" s="100">
        <f t="shared" si="64"/>
        <v>49.212499999999999</v>
      </c>
      <c r="P277" s="85">
        <f t="shared" si="65"/>
        <v>17.8</v>
      </c>
      <c r="Q277" s="58">
        <f t="shared" si="66"/>
        <v>0</v>
      </c>
      <c r="R277" s="100">
        <f t="shared" si="67"/>
        <v>47.150300000000001</v>
      </c>
      <c r="S277" s="85">
        <f t="shared" si="68"/>
        <v>12.7</v>
      </c>
      <c r="T277" s="58">
        <f t="shared" si="69"/>
        <v>0</v>
      </c>
      <c r="U277" s="58">
        <f t="shared" si="70"/>
        <v>10.199999999999999</v>
      </c>
      <c r="V277" s="58">
        <f t="array" ref="V277">INDEX(AS$11:AS$66,MATCH(C277&amp;G277,AO$11:AO$66&amp;AP$11:AP$66,0),0)</f>
        <v>5</v>
      </c>
      <c r="X277" s="120">
        <f t="shared" si="71"/>
        <v>0.125</v>
      </c>
      <c r="Y277" s="61">
        <f t="array" ref="Y277">INDEX($AQ$11:$AR$66,MATCH($C277&amp;$G277,$AO$11:$AO$66&amp;$AP$11:$AP$66,0),COUNTIF($AQ$10:$AR$10,"&lt;"&amp;Z277)+1)</f>
        <v>4.0000000000000002E-4</v>
      </c>
      <c r="Z277" s="61">
        <f t="shared" si="72"/>
        <v>1.9375</v>
      </c>
      <c r="AA277" s="61">
        <f t="array" ref="AA277">INDEX($AT$11:$AV$66,MATCH($C277&amp;$G277,$AO$11:$AO$66&amp;$AP$11:$AP$66,0),COUNTIF($AT$10:$AV$10,"&lt;"&amp;Z277)+1)</f>
        <v>6.9999999999999999E-4</v>
      </c>
      <c r="AB277" s="111">
        <f t="shared" si="73"/>
        <v>1.8563101183952089</v>
      </c>
      <c r="AC277" s="121">
        <f t="array" ref="AC277">INDEX($AW$11:$BA$66,MATCH($C277&amp;$G277,$AO$11:$AO$66&amp;$AP$11:$AP$66,0),COUNTIF($AW$10:$BA$10,"&lt;"&amp;Z277)+1)</f>
        <v>5.0000000000000001E-4</v>
      </c>
      <c r="AD277" s="62">
        <v>1.9204000000000001</v>
      </c>
      <c r="AE277" s="61">
        <f t="array" ref="AE277">INDEX($AT$11:$AV$66,MATCH($C277&amp;$G277,$AO$11:$AO$66&amp;$AP$11:$AP$66,0),COUNTIF($AT$10:$AV$10,"&lt;"&amp;AD277)+1)</f>
        <v>6.9999999999999999E-4</v>
      </c>
      <c r="AF277" s="111">
        <f t="shared" si="74"/>
        <v>1.8662734122634728</v>
      </c>
      <c r="AG277" s="121">
        <f t="array" ref="AG277">INDEX($AW$11:$BA$66,MATCH($C277&amp;$G277,$AO$11:$AO$66&amp;$AP$11:$AP$66,0),COUNTIF($AW$10:$BA$10,"&lt;"&amp;AD277)+1)</f>
        <v>5.0000000000000001E-4</v>
      </c>
    </row>
    <row r="278" spans="2:33" ht="12.75" customHeight="1" x14ac:dyDescent="0.3">
      <c r="B278" s="81" t="str">
        <f t="shared" si="62"/>
        <v>1 15/16-8 UN</v>
      </c>
      <c r="C278" s="71" t="s">
        <v>592</v>
      </c>
      <c r="D278" s="71"/>
      <c r="E278" s="79" t="s">
        <v>604</v>
      </c>
      <c r="F278" s="82" t="s">
        <v>619</v>
      </c>
      <c r="G278" s="58">
        <v>8</v>
      </c>
      <c r="H278" s="79" t="s">
        <v>519</v>
      </c>
      <c r="I278" s="71" t="s">
        <v>601</v>
      </c>
      <c r="J278" s="71" t="s">
        <v>588</v>
      </c>
      <c r="K278" s="71" t="s">
        <v>600</v>
      </c>
      <c r="L278" s="85">
        <f t="shared" si="61"/>
        <v>49.212499999999999</v>
      </c>
      <c r="M278" s="85">
        <f t="shared" si="63"/>
        <v>3.1749999999999998</v>
      </c>
      <c r="N278" s="71">
        <v>60</v>
      </c>
      <c r="O278" s="100">
        <f t="shared" si="64"/>
        <v>49.212499999999999</v>
      </c>
      <c r="P278" s="85">
        <f t="shared" si="65"/>
        <v>17.8</v>
      </c>
      <c r="Q278" s="58">
        <f t="shared" si="66"/>
        <v>0</v>
      </c>
      <c r="R278" s="100">
        <f t="shared" si="67"/>
        <v>47.150300000000001</v>
      </c>
      <c r="S278" s="85">
        <f t="shared" si="68"/>
        <v>12.7</v>
      </c>
      <c r="T278" s="58">
        <f t="shared" si="69"/>
        <v>0</v>
      </c>
      <c r="U278" s="58">
        <f t="shared" si="70"/>
        <v>10.199999999999999</v>
      </c>
      <c r="V278" s="58">
        <f t="array" ref="V278">INDEX(AS$11:AS$66,MATCH(C278&amp;G278,AO$11:AO$66&amp;AP$11:AP$66,0),0)</f>
        <v>5</v>
      </c>
      <c r="X278" s="120">
        <f t="shared" si="71"/>
        <v>0.125</v>
      </c>
      <c r="Y278" s="61">
        <f t="array" ref="Y278">INDEX($AQ$11:$AR$66,MATCH($C278&amp;$G278,$AO$11:$AO$66&amp;$AP$11:$AP$66,0),COUNTIF($AQ$10:$AR$10,"&lt;"&amp;Z278)+1)</f>
        <v>4.0000000000000002E-4</v>
      </c>
      <c r="Z278" s="61">
        <f t="shared" si="72"/>
        <v>1.9375</v>
      </c>
      <c r="AA278" s="61">
        <f t="array" ref="AA278">INDEX($AT$11:$AV$66,MATCH($C278&amp;$G278,$AO$11:$AO$66&amp;$AP$11:$AP$66,0),COUNTIF($AT$10:$AV$10,"&lt;"&amp;Z278)+1)</f>
        <v>6.9999999999999999E-4</v>
      </c>
      <c r="AB278" s="111">
        <f t="shared" si="73"/>
        <v>1.8563101183952089</v>
      </c>
      <c r="AC278" s="121">
        <f t="array" ref="AC278">INDEX($AW$11:$BA$66,MATCH($C278&amp;$G278,$AO$11:$AO$66&amp;$AP$11:$AP$66,0),COUNTIF($AW$10:$BA$10,"&lt;"&amp;Z278)+1)</f>
        <v>5.0000000000000001E-4</v>
      </c>
      <c r="AD278" s="62">
        <v>1.9178999999999999</v>
      </c>
      <c r="AE278" s="61">
        <f t="array" ref="AE278">INDEX($AT$11:$AV$66,MATCH($C278&amp;$G278,$AO$11:$AO$66&amp;$AP$11:$AP$66,0),COUNTIF($AT$10:$AV$10,"&lt;"&amp;AD278)+1)</f>
        <v>6.9999999999999999E-4</v>
      </c>
      <c r="AF278" s="111">
        <f t="shared" si="74"/>
        <v>1.8637734122634726</v>
      </c>
      <c r="AG278" s="121">
        <f t="array" ref="AG278">INDEX($AW$11:$BA$66,MATCH($C278&amp;$G278,$AO$11:$AO$66&amp;$AP$11:$AP$66,0),COUNTIF($AW$10:$BA$10,"&lt;"&amp;AD278)+1)</f>
        <v>5.0000000000000001E-4</v>
      </c>
    </row>
    <row r="279" spans="2:33" ht="12.75" customHeight="1" x14ac:dyDescent="0.3">
      <c r="B279" s="81" t="str">
        <f t="shared" si="62"/>
        <v>1 15/16-12 UN</v>
      </c>
      <c r="C279" s="71" t="s">
        <v>592</v>
      </c>
      <c r="D279" s="71"/>
      <c r="E279" s="79" t="s">
        <v>604</v>
      </c>
      <c r="F279" s="82" t="s">
        <v>619</v>
      </c>
      <c r="G279" s="58">
        <v>12</v>
      </c>
      <c r="H279" s="79" t="s">
        <v>519</v>
      </c>
      <c r="I279" s="71" t="s">
        <v>599</v>
      </c>
      <c r="J279" s="71" t="s">
        <v>588</v>
      </c>
      <c r="K279" s="71" t="s">
        <v>600</v>
      </c>
      <c r="L279" s="85">
        <f t="shared" si="61"/>
        <v>49.212499999999999</v>
      </c>
      <c r="M279" s="85">
        <f t="shared" si="63"/>
        <v>2.1166999999999998</v>
      </c>
      <c r="N279" s="71">
        <v>60</v>
      </c>
      <c r="O279" s="100">
        <f t="shared" si="64"/>
        <v>49.212499999999999</v>
      </c>
      <c r="P279" s="85">
        <f t="shared" si="65"/>
        <v>15.2</v>
      </c>
      <c r="Q279" s="58">
        <f t="shared" si="66"/>
        <v>0</v>
      </c>
      <c r="R279" s="100">
        <f t="shared" si="67"/>
        <v>47.837699999999998</v>
      </c>
      <c r="S279" s="85">
        <f t="shared" si="68"/>
        <v>10.199999999999999</v>
      </c>
      <c r="T279" s="58">
        <f t="shared" si="69"/>
        <v>0</v>
      </c>
      <c r="U279" s="58">
        <f t="shared" si="70"/>
        <v>7.6</v>
      </c>
      <c r="V279" s="58">
        <f t="array" ref="V279">INDEX(AS$11:AS$66,MATCH(C279&amp;G279,AO$11:AO$66&amp;AP$11:AP$66,0),0)</f>
        <v>10</v>
      </c>
      <c r="X279" s="120">
        <f t="shared" si="71"/>
        <v>8.3333333333333329E-2</v>
      </c>
      <c r="Y279" s="61">
        <f t="array" ref="Y279">INDEX($AQ$11:$AR$66,MATCH($C279&amp;$G279,$AO$11:$AO$66&amp;$AP$11:$AP$66,0),COUNTIF($AQ$10:$AR$10,"&lt;"&amp;Z279)+1)</f>
        <v>2.9999999999999997E-4</v>
      </c>
      <c r="Z279" s="61">
        <f t="shared" si="72"/>
        <v>1.9375</v>
      </c>
      <c r="AA279" s="61">
        <f t="array" ref="AA279">INDEX($AT$11:$AV$66,MATCH($C279&amp;$G279,$AO$11:$AO$66&amp;$AP$11:$AP$66,0),COUNTIF($AT$10:$AV$10,"&lt;"&amp;Z279)+1)</f>
        <v>5.9999999999999995E-4</v>
      </c>
      <c r="AB279" s="111">
        <f t="shared" si="73"/>
        <v>1.8833734122634727</v>
      </c>
      <c r="AC279" s="121">
        <f t="array" ref="AC279">INDEX($AW$11:$BA$66,MATCH($C279&amp;$G279,$AO$11:$AO$66&amp;$AP$11:$AP$66,0),COUNTIF($AW$10:$BA$10,"&lt;"&amp;Z279)+1)</f>
        <v>4.0000000000000002E-4</v>
      </c>
      <c r="AD279" s="62">
        <v>1.9274</v>
      </c>
      <c r="AE279" s="61">
        <f t="array" ref="AE279">INDEX($AT$11:$AV$66,MATCH($C279&amp;$G279,$AO$11:$AO$66&amp;$AP$11:$AP$66,0),COUNTIF($AT$10:$AV$10,"&lt;"&amp;AD279)+1)</f>
        <v>5.9999999999999995E-4</v>
      </c>
      <c r="AF279" s="111">
        <f t="shared" si="74"/>
        <v>1.8913156081756484</v>
      </c>
      <c r="AG279" s="121">
        <f t="array" ref="AG279">INDEX($AW$11:$BA$66,MATCH($C279&amp;$G279,$AO$11:$AO$66&amp;$AP$11:$AP$66,0),COUNTIF($AW$10:$BA$10,"&lt;"&amp;AD279)+1)</f>
        <v>4.0000000000000002E-4</v>
      </c>
    </row>
    <row r="280" spans="2:33" ht="12.75" customHeight="1" x14ac:dyDescent="0.3">
      <c r="B280" s="81" t="str">
        <f t="shared" si="62"/>
        <v>1 15/16-12 UN</v>
      </c>
      <c r="C280" s="71" t="s">
        <v>592</v>
      </c>
      <c r="D280" s="71"/>
      <c r="E280" s="79" t="s">
        <v>604</v>
      </c>
      <c r="F280" s="82" t="s">
        <v>619</v>
      </c>
      <c r="G280" s="58">
        <v>12</v>
      </c>
      <c r="H280" s="79" t="s">
        <v>519</v>
      </c>
      <c r="I280" s="71" t="s">
        <v>601</v>
      </c>
      <c r="J280" s="71" t="s">
        <v>588</v>
      </c>
      <c r="K280" s="71" t="s">
        <v>600</v>
      </c>
      <c r="L280" s="85">
        <f t="shared" si="61"/>
        <v>49.212499999999999</v>
      </c>
      <c r="M280" s="85">
        <f t="shared" si="63"/>
        <v>2.1166999999999998</v>
      </c>
      <c r="N280" s="71">
        <v>60</v>
      </c>
      <c r="O280" s="100">
        <f t="shared" si="64"/>
        <v>49.212499999999999</v>
      </c>
      <c r="P280" s="85">
        <f t="shared" si="65"/>
        <v>15.2</v>
      </c>
      <c r="Q280" s="58">
        <f t="shared" si="66"/>
        <v>0</v>
      </c>
      <c r="R280" s="100">
        <f t="shared" si="67"/>
        <v>47.837699999999998</v>
      </c>
      <c r="S280" s="85">
        <f t="shared" si="68"/>
        <v>10.199999999999999</v>
      </c>
      <c r="T280" s="58">
        <f t="shared" si="69"/>
        <v>0</v>
      </c>
      <c r="U280" s="58">
        <f t="shared" si="70"/>
        <v>7.6</v>
      </c>
      <c r="V280" s="58">
        <f t="array" ref="V280">INDEX(AS$11:AS$66,MATCH(C280&amp;G280,AO$11:AO$66&amp;AP$11:AP$66,0),0)</f>
        <v>10</v>
      </c>
      <c r="X280" s="120">
        <f t="shared" si="71"/>
        <v>8.3333333333333329E-2</v>
      </c>
      <c r="Y280" s="61">
        <f t="array" ref="Y280">INDEX($AQ$11:$AR$66,MATCH($C280&amp;$G280,$AO$11:$AO$66&amp;$AP$11:$AP$66,0),COUNTIF($AQ$10:$AR$10,"&lt;"&amp;Z280)+1)</f>
        <v>2.9999999999999997E-4</v>
      </c>
      <c r="Z280" s="61">
        <f t="shared" si="72"/>
        <v>1.9375</v>
      </c>
      <c r="AA280" s="61">
        <f t="array" ref="AA280">INDEX($AT$11:$AV$66,MATCH($C280&amp;$G280,$AO$11:$AO$66&amp;$AP$11:$AP$66,0),COUNTIF($AT$10:$AV$10,"&lt;"&amp;Z280)+1)</f>
        <v>5.9999999999999995E-4</v>
      </c>
      <c r="AB280" s="111">
        <f t="shared" si="73"/>
        <v>1.8833734122634727</v>
      </c>
      <c r="AC280" s="121">
        <f t="array" ref="AC280">INDEX($AW$11:$BA$66,MATCH($C280&amp;$G280,$AO$11:$AO$66&amp;$AP$11:$AP$66,0),COUNTIF($AW$10:$BA$10,"&lt;"&amp;Z280)+1)</f>
        <v>4.0000000000000002E-4</v>
      </c>
      <c r="AD280" s="62">
        <v>1.9254</v>
      </c>
      <c r="AE280" s="61">
        <f t="array" ref="AE280">INDEX($AT$11:$AV$66,MATCH($C280&amp;$G280,$AO$11:$AO$66&amp;$AP$11:$AP$66,0),COUNTIF($AT$10:$AV$10,"&lt;"&amp;AD280)+1)</f>
        <v>5.9999999999999995E-4</v>
      </c>
      <c r="AF280" s="111">
        <f t="shared" si="74"/>
        <v>1.8893156081756484</v>
      </c>
      <c r="AG280" s="121">
        <f t="array" ref="AG280">INDEX($AW$11:$BA$66,MATCH($C280&amp;$G280,$AO$11:$AO$66&amp;$AP$11:$AP$66,0),COUNTIF($AW$10:$BA$10,"&lt;"&amp;AD280)+1)</f>
        <v>4.0000000000000002E-4</v>
      </c>
    </row>
    <row r="281" spans="2:33" ht="12.75" customHeight="1" x14ac:dyDescent="0.3">
      <c r="B281" s="81" t="str">
        <f t="shared" si="62"/>
        <v>1 15/16-16 UN</v>
      </c>
      <c r="C281" s="71" t="s">
        <v>592</v>
      </c>
      <c r="D281" s="71"/>
      <c r="E281" s="79" t="s">
        <v>604</v>
      </c>
      <c r="F281" s="82" t="s">
        <v>619</v>
      </c>
      <c r="G281" s="58">
        <v>16</v>
      </c>
      <c r="H281" s="79" t="s">
        <v>519</v>
      </c>
      <c r="I281" s="71" t="s">
        <v>599</v>
      </c>
      <c r="J281" s="71" t="s">
        <v>588</v>
      </c>
      <c r="K281" s="71" t="s">
        <v>600</v>
      </c>
      <c r="L281" s="85">
        <f t="shared" si="61"/>
        <v>49.212499999999999</v>
      </c>
      <c r="M281" s="85">
        <f t="shared" si="63"/>
        <v>1.5874999999999999</v>
      </c>
      <c r="N281" s="71">
        <v>60</v>
      </c>
      <c r="O281" s="100">
        <f t="shared" si="64"/>
        <v>49.212499999999999</v>
      </c>
      <c r="P281" s="85">
        <f t="shared" si="65"/>
        <v>15.2</v>
      </c>
      <c r="Q281" s="58">
        <f t="shared" si="66"/>
        <v>0</v>
      </c>
      <c r="R281" s="100">
        <f t="shared" si="67"/>
        <v>48.181399999999996</v>
      </c>
      <c r="S281" s="85">
        <f t="shared" si="68"/>
        <v>10.199999999999999</v>
      </c>
      <c r="T281" s="58">
        <f t="shared" si="69"/>
        <v>0</v>
      </c>
      <c r="U281" s="58">
        <f t="shared" si="70"/>
        <v>7.6</v>
      </c>
      <c r="V281" s="58">
        <f t="array" ref="V281">INDEX(AS$11:AS$66,MATCH(C281&amp;G281,AO$11:AO$66&amp;AP$11:AP$66,0),0)</f>
        <v>10</v>
      </c>
      <c r="X281" s="120">
        <f t="shared" si="71"/>
        <v>6.25E-2</v>
      </c>
      <c r="Y281" s="61">
        <f t="array" ref="Y281">INDEX($AQ$11:$AR$66,MATCH($C281&amp;$G281,$AO$11:$AO$66&amp;$AP$11:$AP$66,0),COUNTIF($AQ$10:$AR$10,"&lt;"&amp;Z281)+1)</f>
        <v>2.9999999999999997E-4</v>
      </c>
      <c r="Z281" s="61">
        <f t="shared" si="72"/>
        <v>1.9375</v>
      </c>
      <c r="AA281" s="61">
        <f t="array" ref="AA281">INDEX($AT$11:$AV$66,MATCH($C281&amp;$G281,$AO$11:$AO$66&amp;$AP$11:$AP$66,0),COUNTIF($AT$10:$AV$10,"&lt;"&amp;Z281)+1)</f>
        <v>5.9999999999999995E-4</v>
      </c>
      <c r="AB281" s="111">
        <f t="shared" si="73"/>
        <v>1.8969050591976044</v>
      </c>
      <c r="AC281" s="121">
        <f t="array" ref="AC281">INDEX($AW$11:$BA$66,MATCH($C281&amp;$G281,$AO$11:$AO$66&amp;$AP$11:$AP$66,0),COUNTIF($AW$10:$BA$10,"&lt;"&amp;Z281)+1)</f>
        <v>4.0000000000000002E-4</v>
      </c>
      <c r="AD281" s="62">
        <v>1.931</v>
      </c>
      <c r="AE281" s="61">
        <f t="array" ref="AE281">INDEX($AT$11:$AV$66,MATCH($C281&amp;$G281,$AO$11:$AO$66&amp;$AP$11:$AP$66,0),COUNTIF($AT$10:$AV$10,"&lt;"&amp;AD281)+1)</f>
        <v>5.9999999999999995E-4</v>
      </c>
      <c r="AF281" s="111">
        <f t="shared" si="74"/>
        <v>1.9039367061317363</v>
      </c>
      <c r="AG281" s="121">
        <f t="array" ref="AG281">INDEX($AW$11:$BA$66,MATCH($C281&amp;$G281,$AO$11:$AO$66&amp;$AP$11:$AP$66,0),COUNTIF($AW$10:$BA$10,"&lt;"&amp;AD281)+1)</f>
        <v>4.0000000000000002E-4</v>
      </c>
    </row>
    <row r="282" spans="2:33" ht="12.75" customHeight="1" x14ac:dyDescent="0.3">
      <c r="B282" s="81" t="str">
        <f t="shared" si="62"/>
        <v>1 15/16-16 UN</v>
      </c>
      <c r="C282" s="71" t="s">
        <v>592</v>
      </c>
      <c r="D282" s="71"/>
      <c r="E282" s="79" t="s">
        <v>604</v>
      </c>
      <c r="F282" s="82" t="s">
        <v>619</v>
      </c>
      <c r="G282" s="58">
        <v>16</v>
      </c>
      <c r="H282" s="79" t="s">
        <v>519</v>
      </c>
      <c r="I282" s="71" t="s">
        <v>601</v>
      </c>
      <c r="J282" s="71" t="s">
        <v>588</v>
      </c>
      <c r="K282" s="71" t="s">
        <v>600</v>
      </c>
      <c r="L282" s="85">
        <f t="shared" si="61"/>
        <v>49.212499999999999</v>
      </c>
      <c r="M282" s="85">
        <f t="shared" si="63"/>
        <v>1.5874999999999999</v>
      </c>
      <c r="N282" s="71">
        <v>60</v>
      </c>
      <c r="O282" s="100">
        <f t="shared" si="64"/>
        <v>49.212499999999999</v>
      </c>
      <c r="P282" s="85">
        <f t="shared" si="65"/>
        <v>15.2</v>
      </c>
      <c r="Q282" s="58">
        <f t="shared" si="66"/>
        <v>0</v>
      </c>
      <c r="R282" s="100">
        <f t="shared" si="67"/>
        <v>48.181399999999996</v>
      </c>
      <c r="S282" s="85">
        <f t="shared" si="68"/>
        <v>10.199999999999999</v>
      </c>
      <c r="T282" s="58">
        <f t="shared" si="69"/>
        <v>0</v>
      </c>
      <c r="U282" s="58">
        <f t="shared" si="70"/>
        <v>7.6</v>
      </c>
      <c r="V282" s="58">
        <f t="array" ref="V282">INDEX(AS$11:AS$66,MATCH(C282&amp;G282,AO$11:AO$66&amp;AP$11:AP$66,0),0)</f>
        <v>10</v>
      </c>
      <c r="X282" s="120">
        <f t="shared" si="71"/>
        <v>6.25E-2</v>
      </c>
      <c r="Y282" s="61">
        <f t="array" ref="Y282">INDEX($AQ$11:$AR$66,MATCH($C282&amp;$G282,$AO$11:$AO$66&amp;$AP$11:$AP$66,0),COUNTIF($AQ$10:$AR$10,"&lt;"&amp;Z282)+1)</f>
        <v>2.9999999999999997E-4</v>
      </c>
      <c r="Z282" s="61">
        <f t="shared" si="72"/>
        <v>1.9375</v>
      </c>
      <c r="AA282" s="61">
        <f t="array" ref="AA282">INDEX($AT$11:$AV$66,MATCH($C282&amp;$G282,$AO$11:$AO$66&amp;$AP$11:$AP$66,0),COUNTIF($AT$10:$AV$10,"&lt;"&amp;Z282)+1)</f>
        <v>5.9999999999999995E-4</v>
      </c>
      <c r="AB282" s="111">
        <f t="shared" si="73"/>
        <v>1.8969050591976044</v>
      </c>
      <c r="AC282" s="121">
        <f t="array" ref="AC282">INDEX($AW$11:$BA$66,MATCH($C282&amp;$G282,$AO$11:$AO$66&amp;$AP$11:$AP$66,0),COUNTIF($AW$10:$BA$10,"&lt;"&amp;Z282)+1)</f>
        <v>4.0000000000000002E-4</v>
      </c>
      <c r="AD282" s="62">
        <v>1.9292</v>
      </c>
      <c r="AE282" s="61">
        <f t="array" ref="AE282">INDEX($AT$11:$AV$66,MATCH($C282&amp;$G282,$AO$11:$AO$66&amp;$AP$11:$AP$66,0),COUNTIF($AT$10:$AV$10,"&lt;"&amp;AD282)+1)</f>
        <v>5.9999999999999995E-4</v>
      </c>
      <c r="AF282" s="111">
        <f t="shared" si="74"/>
        <v>1.9021367061317362</v>
      </c>
      <c r="AG282" s="121">
        <f t="array" ref="AG282">INDEX($AW$11:$BA$66,MATCH($C282&amp;$G282,$AO$11:$AO$66&amp;$AP$11:$AP$66,0),COUNTIF($AW$10:$BA$10,"&lt;"&amp;AD282)+1)</f>
        <v>4.0000000000000002E-4</v>
      </c>
    </row>
    <row r="283" spans="2:33" ht="12.75" customHeight="1" x14ac:dyDescent="0.3">
      <c r="B283" s="81" t="str">
        <f t="shared" si="62"/>
        <v>1 15/16-20 UN</v>
      </c>
      <c r="C283" s="71" t="s">
        <v>592</v>
      </c>
      <c r="D283" s="71"/>
      <c r="E283" s="79" t="s">
        <v>604</v>
      </c>
      <c r="F283" s="82" t="s">
        <v>619</v>
      </c>
      <c r="G283" s="58">
        <v>20</v>
      </c>
      <c r="H283" s="79" t="s">
        <v>519</v>
      </c>
      <c r="I283" s="71" t="s">
        <v>599</v>
      </c>
      <c r="J283" s="71" t="s">
        <v>588</v>
      </c>
      <c r="K283" s="71" t="s">
        <v>600</v>
      </c>
      <c r="L283" s="85">
        <f t="shared" si="61"/>
        <v>49.212499999999999</v>
      </c>
      <c r="M283" s="85">
        <f t="shared" si="63"/>
        <v>1.27</v>
      </c>
      <c r="N283" s="71">
        <v>60</v>
      </c>
      <c r="O283" s="100">
        <f t="shared" si="64"/>
        <v>49.212499999999999</v>
      </c>
      <c r="P283" s="85">
        <f t="shared" si="65"/>
        <v>12.7</v>
      </c>
      <c r="Q283" s="58">
        <f t="shared" si="66"/>
        <v>0</v>
      </c>
      <c r="R283" s="100">
        <f t="shared" si="67"/>
        <v>48.387599999999999</v>
      </c>
      <c r="S283" s="85">
        <f t="shared" si="68"/>
        <v>10.199999999999999</v>
      </c>
      <c r="T283" s="58">
        <f t="shared" si="69"/>
        <v>0</v>
      </c>
      <c r="U283" s="58">
        <f t="shared" si="70"/>
        <v>7.6</v>
      </c>
      <c r="V283" s="58">
        <f t="array" ref="V283">INDEX(AS$11:AS$66,MATCH(C283&amp;G283,AO$11:AO$66&amp;AP$11:AP$66,0),0)</f>
        <v>15</v>
      </c>
      <c r="X283" s="120">
        <f t="shared" si="71"/>
        <v>0.05</v>
      </c>
      <c r="Y283" s="61">
        <f t="array" ref="Y283">INDEX($AQ$11:$AR$66,MATCH($C283&amp;$G283,$AO$11:$AO$66&amp;$AP$11:$AP$66,0),COUNTIF($AQ$10:$AR$10,"&lt;"&amp;Z283)+1)</f>
        <v>2.9999999999999997E-4</v>
      </c>
      <c r="Z283" s="61">
        <f t="shared" si="72"/>
        <v>1.9375</v>
      </c>
      <c r="AA283" s="61">
        <f t="array" ref="AA283">INDEX($AT$11:$AV$66,MATCH($C283&amp;$G283,$AO$11:$AO$66&amp;$AP$11:$AP$66,0),COUNTIF($AT$10:$AV$10,"&lt;"&amp;Z283)+1)</f>
        <v>5.0000000000000001E-4</v>
      </c>
      <c r="AB283" s="111">
        <f t="shared" si="73"/>
        <v>1.9050240473580835</v>
      </c>
      <c r="AC283" s="121">
        <f t="array" ref="AC283">INDEX($AW$11:$BA$66,MATCH($C283&amp;$G283,$AO$11:$AO$66&amp;$AP$11:$AP$66,0),COUNTIF($AW$10:$BA$10,"&lt;"&amp;Z283)+1)</f>
        <v>4.0000000000000002E-4</v>
      </c>
      <c r="AD283" s="62">
        <v>1.9331</v>
      </c>
      <c r="AE283" s="61">
        <f t="array" ref="AE283">INDEX($AT$11:$AV$66,MATCH($C283&amp;$G283,$AO$11:$AO$66&amp;$AP$11:$AP$66,0),COUNTIF($AT$10:$AV$10,"&lt;"&amp;AD283)+1)</f>
        <v>5.0000000000000001E-4</v>
      </c>
      <c r="AF283" s="111">
        <f t="shared" si="74"/>
        <v>1.9114493649053892</v>
      </c>
      <c r="AG283" s="121">
        <f t="array" ref="AG283">INDEX($AW$11:$BA$66,MATCH($C283&amp;$G283,$AO$11:$AO$66&amp;$AP$11:$AP$66,0),COUNTIF($AW$10:$BA$10,"&lt;"&amp;AD283)+1)</f>
        <v>4.0000000000000002E-4</v>
      </c>
    </row>
    <row r="284" spans="2:33" ht="12.75" customHeight="1" x14ac:dyDescent="0.3">
      <c r="B284" s="81" t="str">
        <f t="shared" si="62"/>
        <v>1 15/16-20 UN</v>
      </c>
      <c r="C284" s="71" t="s">
        <v>592</v>
      </c>
      <c r="D284" s="71"/>
      <c r="E284" s="79" t="s">
        <v>604</v>
      </c>
      <c r="F284" s="82" t="s">
        <v>619</v>
      </c>
      <c r="G284" s="58">
        <v>20</v>
      </c>
      <c r="H284" s="79" t="s">
        <v>519</v>
      </c>
      <c r="I284" s="71" t="s">
        <v>601</v>
      </c>
      <c r="J284" s="71" t="s">
        <v>588</v>
      </c>
      <c r="K284" s="71" t="s">
        <v>600</v>
      </c>
      <c r="L284" s="85">
        <f t="shared" si="61"/>
        <v>49.212499999999999</v>
      </c>
      <c r="M284" s="85">
        <f t="shared" si="63"/>
        <v>1.27</v>
      </c>
      <c r="N284" s="71">
        <v>60</v>
      </c>
      <c r="O284" s="100">
        <f t="shared" si="64"/>
        <v>49.212499999999999</v>
      </c>
      <c r="P284" s="85">
        <f t="shared" si="65"/>
        <v>12.7</v>
      </c>
      <c r="Q284" s="58">
        <f t="shared" si="66"/>
        <v>0</v>
      </c>
      <c r="R284" s="100">
        <f t="shared" si="67"/>
        <v>48.387599999999999</v>
      </c>
      <c r="S284" s="85">
        <f t="shared" si="68"/>
        <v>10.199999999999999</v>
      </c>
      <c r="T284" s="58">
        <f t="shared" si="69"/>
        <v>0</v>
      </c>
      <c r="U284" s="58">
        <f t="shared" si="70"/>
        <v>7.6</v>
      </c>
      <c r="V284" s="58">
        <f t="array" ref="V284">INDEX(AS$11:AS$66,MATCH(C284&amp;G284,AO$11:AO$66&amp;AP$11:AP$66,0),0)</f>
        <v>15</v>
      </c>
      <c r="X284" s="120">
        <f t="shared" si="71"/>
        <v>0.05</v>
      </c>
      <c r="Y284" s="61">
        <f t="array" ref="Y284">INDEX($AQ$11:$AR$66,MATCH($C284&amp;$G284,$AO$11:$AO$66&amp;$AP$11:$AP$66,0),COUNTIF($AQ$10:$AR$10,"&lt;"&amp;Z284)+1)</f>
        <v>2.9999999999999997E-4</v>
      </c>
      <c r="Z284" s="61">
        <f t="shared" si="72"/>
        <v>1.9375</v>
      </c>
      <c r="AA284" s="61">
        <f t="array" ref="AA284">INDEX($AT$11:$AV$66,MATCH($C284&amp;$G284,$AO$11:$AO$66&amp;$AP$11:$AP$66,0),COUNTIF($AT$10:$AV$10,"&lt;"&amp;Z284)+1)</f>
        <v>5.0000000000000001E-4</v>
      </c>
      <c r="AB284" s="111">
        <f t="shared" si="73"/>
        <v>1.9050240473580835</v>
      </c>
      <c r="AC284" s="121">
        <f t="array" ref="AC284">INDEX($AW$11:$BA$66,MATCH($C284&amp;$G284,$AO$11:$AO$66&amp;$AP$11:$AP$66,0),COUNTIF($AW$10:$BA$10,"&lt;"&amp;Z284)+1)</f>
        <v>4.0000000000000002E-4</v>
      </c>
      <c r="AD284" s="62">
        <v>1.9315</v>
      </c>
      <c r="AE284" s="61">
        <f t="array" ref="AE284">INDEX($AT$11:$AV$66,MATCH($C284&amp;$G284,$AO$11:$AO$66&amp;$AP$11:$AP$66,0),COUNTIF($AT$10:$AV$10,"&lt;"&amp;AD284)+1)</f>
        <v>5.0000000000000001E-4</v>
      </c>
      <c r="AF284" s="111">
        <f t="shared" si="74"/>
        <v>1.9098493649053889</v>
      </c>
      <c r="AG284" s="121">
        <f t="array" ref="AG284">INDEX($AW$11:$BA$66,MATCH($C284&amp;$G284,$AO$11:$AO$66&amp;$AP$11:$AP$66,0),COUNTIF($AW$10:$BA$10,"&lt;"&amp;AD284)+1)</f>
        <v>4.0000000000000002E-4</v>
      </c>
    </row>
    <row r="285" spans="2:33" ht="12.75" customHeight="1" x14ac:dyDescent="0.3">
      <c r="B285" s="81" t="str">
        <f t="shared" si="62"/>
        <v>2-6 UN</v>
      </c>
      <c r="C285" s="71" t="s">
        <v>592</v>
      </c>
      <c r="D285" s="71"/>
      <c r="E285" s="79" t="s">
        <v>604</v>
      </c>
      <c r="F285" s="82" t="s">
        <v>620</v>
      </c>
      <c r="G285" s="58">
        <v>6</v>
      </c>
      <c r="H285" s="79" t="s">
        <v>519</v>
      </c>
      <c r="I285" s="71" t="s">
        <v>599</v>
      </c>
      <c r="J285" s="71" t="s">
        <v>588</v>
      </c>
      <c r="K285" s="71" t="s">
        <v>600</v>
      </c>
      <c r="L285" s="85">
        <f t="shared" si="61"/>
        <v>50.8</v>
      </c>
      <c r="M285" s="85">
        <f t="shared" si="63"/>
        <v>4.2332999999999998</v>
      </c>
      <c r="N285" s="71">
        <v>60</v>
      </c>
      <c r="O285" s="100">
        <f t="shared" si="64"/>
        <v>50.8</v>
      </c>
      <c r="P285" s="85">
        <f t="shared" si="65"/>
        <v>20.3</v>
      </c>
      <c r="Q285" s="58">
        <f t="shared" si="66"/>
        <v>0</v>
      </c>
      <c r="R285" s="100">
        <f t="shared" si="67"/>
        <v>48.050400000000003</v>
      </c>
      <c r="S285" s="85">
        <f t="shared" si="68"/>
        <v>12.7</v>
      </c>
      <c r="T285" s="58">
        <f t="shared" si="69"/>
        <v>0</v>
      </c>
      <c r="U285" s="58">
        <f t="shared" si="70"/>
        <v>10.199999999999999</v>
      </c>
      <c r="V285" s="58">
        <f t="array" ref="V285">INDEX(AS$11:AS$66,MATCH(C285&amp;G285,AO$11:AO$66&amp;AP$11:AP$66,0),0)</f>
        <v>5</v>
      </c>
      <c r="X285" s="120">
        <f t="shared" si="71"/>
        <v>0.16666666666666666</v>
      </c>
      <c r="Y285" s="61">
        <f t="array" ref="Y285">INDEX($AQ$11:$AR$66,MATCH($C285&amp;$G285,$AO$11:$AO$66&amp;$AP$11:$AP$66,0),COUNTIF($AQ$10:$AR$10,"&lt;"&amp;Z285)+1)</f>
        <v>4.0000000000000002E-4</v>
      </c>
      <c r="Z285" s="61">
        <f t="shared" si="72"/>
        <v>2</v>
      </c>
      <c r="AA285" s="61">
        <f t="array" ref="AA285">INDEX($AT$11:$AV$66,MATCH($C285&amp;$G285,$AO$11:$AO$66&amp;$AP$11:$AP$66,0),COUNTIF($AT$10:$AV$10,"&lt;"&amp;Z285)+1)</f>
        <v>8.0000000000000004E-4</v>
      </c>
      <c r="AB285" s="111">
        <f t="shared" si="73"/>
        <v>1.8917468245269453</v>
      </c>
      <c r="AC285" s="121">
        <f t="array" ref="AC285">INDEX($AW$11:$BA$66,MATCH($C285&amp;$G285,$AO$11:$AO$66&amp;$AP$11:$AP$66,0),COUNTIF($AW$10:$BA$10,"&lt;"&amp;Z285)+1)</f>
        <v>5.0000000000000001E-4</v>
      </c>
      <c r="AD285" s="62">
        <v>1.9750000000000001</v>
      </c>
      <c r="AE285" s="61">
        <f t="array" ref="AE285">INDEX($AT$11:$AV$66,MATCH($C285&amp;$G285,$AO$11:$AO$66&amp;$AP$11:$AP$66,0),COUNTIF($AT$10:$AV$10,"&lt;"&amp;AD285)+1)</f>
        <v>8.0000000000000004E-4</v>
      </c>
      <c r="AF285" s="111">
        <f t="shared" si="74"/>
        <v>1.9028312163512968</v>
      </c>
      <c r="AG285" s="121">
        <f t="array" ref="AG285">INDEX($AW$11:$BA$66,MATCH($C285&amp;$G285,$AO$11:$AO$66&amp;$AP$11:$AP$66,0),COUNTIF($AW$10:$BA$10,"&lt;"&amp;AD285)+1)</f>
        <v>5.0000000000000001E-4</v>
      </c>
    </row>
    <row r="286" spans="2:33" ht="12.75" customHeight="1" x14ac:dyDescent="0.3">
      <c r="B286" s="81" t="str">
        <f t="shared" si="62"/>
        <v>2-6 UN</v>
      </c>
      <c r="C286" s="71" t="s">
        <v>592</v>
      </c>
      <c r="D286" s="71"/>
      <c r="E286" s="79" t="s">
        <v>604</v>
      </c>
      <c r="F286" s="82" t="s">
        <v>620</v>
      </c>
      <c r="G286" s="58">
        <v>6</v>
      </c>
      <c r="H286" s="79" t="s">
        <v>519</v>
      </c>
      <c r="I286" s="71" t="s">
        <v>601</v>
      </c>
      <c r="J286" s="71" t="s">
        <v>588</v>
      </c>
      <c r="K286" s="71" t="s">
        <v>600</v>
      </c>
      <c r="L286" s="85">
        <f t="shared" si="61"/>
        <v>50.8</v>
      </c>
      <c r="M286" s="85">
        <f t="shared" si="63"/>
        <v>4.2332999999999998</v>
      </c>
      <c r="N286" s="71">
        <v>60</v>
      </c>
      <c r="O286" s="100">
        <f t="shared" si="64"/>
        <v>50.8</v>
      </c>
      <c r="P286" s="85">
        <f t="shared" si="65"/>
        <v>20.3</v>
      </c>
      <c r="Q286" s="58">
        <f t="shared" si="66"/>
        <v>0</v>
      </c>
      <c r="R286" s="100">
        <f t="shared" si="67"/>
        <v>48.050400000000003</v>
      </c>
      <c r="S286" s="85">
        <f t="shared" si="68"/>
        <v>12.7</v>
      </c>
      <c r="T286" s="58">
        <f t="shared" si="69"/>
        <v>0</v>
      </c>
      <c r="U286" s="58">
        <f t="shared" si="70"/>
        <v>10.199999999999999</v>
      </c>
      <c r="V286" s="58">
        <f t="array" ref="V286">INDEX(AS$11:AS$66,MATCH(C286&amp;G286,AO$11:AO$66&amp;AP$11:AP$66,0),0)</f>
        <v>5</v>
      </c>
      <c r="X286" s="120">
        <f t="shared" si="71"/>
        <v>0.16666666666666666</v>
      </c>
      <c r="Y286" s="61">
        <f t="array" ref="Y286">INDEX($AQ$11:$AR$66,MATCH($C286&amp;$G286,$AO$11:$AO$66&amp;$AP$11:$AP$66,0),COUNTIF($AQ$10:$AR$10,"&lt;"&amp;Z286)+1)</f>
        <v>4.0000000000000002E-4</v>
      </c>
      <c r="Z286" s="61">
        <f t="shared" si="72"/>
        <v>2</v>
      </c>
      <c r="AA286" s="61">
        <f t="array" ref="AA286">INDEX($AT$11:$AV$66,MATCH($C286&amp;$G286,$AO$11:$AO$66&amp;$AP$11:$AP$66,0),COUNTIF($AT$10:$AV$10,"&lt;"&amp;Z286)+1)</f>
        <v>8.0000000000000004E-4</v>
      </c>
      <c r="AB286" s="111">
        <f t="shared" si="73"/>
        <v>1.8917468245269453</v>
      </c>
      <c r="AC286" s="121">
        <f t="array" ref="AC286">INDEX($AW$11:$BA$66,MATCH($C286&amp;$G286,$AO$11:$AO$66&amp;$AP$11:$AP$66,0),COUNTIF($AW$10:$BA$10,"&lt;"&amp;Z286)+1)</f>
        <v>5.0000000000000001E-4</v>
      </c>
      <c r="AD286" s="62">
        <v>1.9722</v>
      </c>
      <c r="AE286" s="61">
        <f t="array" ref="AE286">INDEX($AT$11:$AV$66,MATCH($C286&amp;$G286,$AO$11:$AO$66&amp;$AP$11:$AP$66,0),COUNTIF($AT$10:$AV$10,"&lt;"&amp;AD286)+1)</f>
        <v>8.0000000000000004E-4</v>
      </c>
      <c r="AF286" s="111">
        <f t="shared" si="74"/>
        <v>1.9000312163512967</v>
      </c>
      <c r="AG286" s="121">
        <f t="array" ref="AG286">INDEX($AW$11:$BA$66,MATCH($C286&amp;$G286,$AO$11:$AO$66&amp;$AP$11:$AP$66,0),COUNTIF($AW$10:$BA$10,"&lt;"&amp;AD286)+1)</f>
        <v>5.0000000000000001E-4</v>
      </c>
    </row>
    <row r="287" spans="2:33" ht="12.75" customHeight="1" x14ac:dyDescent="0.3">
      <c r="B287" s="81" t="str">
        <f t="shared" si="62"/>
        <v>2-8 UN</v>
      </c>
      <c r="C287" s="71" t="s">
        <v>592</v>
      </c>
      <c r="D287" s="71"/>
      <c r="E287" s="79" t="s">
        <v>604</v>
      </c>
      <c r="F287" s="82" t="s">
        <v>620</v>
      </c>
      <c r="G287" s="58">
        <v>8</v>
      </c>
      <c r="H287" s="79" t="s">
        <v>519</v>
      </c>
      <c r="I287" s="71" t="s">
        <v>599</v>
      </c>
      <c r="J287" s="71" t="s">
        <v>588</v>
      </c>
      <c r="K287" s="71" t="s">
        <v>600</v>
      </c>
      <c r="L287" s="85">
        <f t="shared" si="61"/>
        <v>50.8</v>
      </c>
      <c r="M287" s="85">
        <f t="shared" si="63"/>
        <v>3.1749999999999998</v>
      </c>
      <c r="N287" s="71">
        <v>60</v>
      </c>
      <c r="O287" s="100">
        <f t="shared" si="64"/>
        <v>50.8</v>
      </c>
      <c r="P287" s="85">
        <f t="shared" si="65"/>
        <v>17.8</v>
      </c>
      <c r="Q287" s="58">
        <f t="shared" si="66"/>
        <v>0</v>
      </c>
      <c r="R287" s="100">
        <f t="shared" si="67"/>
        <v>48.7378</v>
      </c>
      <c r="S287" s="85">
        <f t="shared" si="68"/>
        <v>12.7</v>
      </c>
      <c r="T287" s="58">
        <f t="shared" si="69"/>
        <v>0</v>
      </c>
      <c r="U287" s="58">
        <f t="shared" si="70"/>
        <v>10.199999999999999</v>
      </c>
      <c r="V287" s="58">
        <f t="array" ref="V287">INDEX(AS$11:AS$66,MATCH(C287&amp;G287,AO$11:AO$66&amp;AP$11:AP$66,0),0)</f>
        <v>5</v>
      </c>
      <c r="X287" s="120">
        <f t="shared" si="71"/>
        <v>0.125</v>
      </c>
      <c r="Y287" s="61">
        <f t="array" ref="Y287">INDEX($AQ$11:$AR$66,MATCH($C287&amp;$G287,$AO$11:$AO$66&amp;$AP$11:$AP$66,0),COUNTIF($AQ$10:$AR$10,"&lt;"&amp;Z287)+1)</f>
        <v>4.0000000000000002E-4</v>
      </c>
      <c r="Z287" s="61">
        <f t="shared" si="72"/>
        <v>2</v>
      </c>
      <c r="AA287" s="61">
        <f t="array" ref="AA287">INDEX($AT$11:$AV$66,MATCH($C287&amp;$G287,$AO$11:$AO$66&amp;$AP$11:$AP$66,0),COUNTIF($AT$10:$AV$10,"&lt;"&amp;Z287)+1)</f>
        <v>6.9999999999999999E-4</v>
      </c>
      <c r="AB287" s="111">
        <f t="shared" si="73"/>
        <v>1.9188101183952089</v>
      </c>
      <c r="AC287" s="121">
        <f t="array" ref="AC287">INDEX($AW$11:$BA$66,MATCH($C287&amp;$G287,$AO$11:$AO$66&amp;$AP$11:$AP$66,0),COUNTIF($AW$10:$BA$10,"&lt;"&amp;Z287)+1)</f>
        <v>5.0000000000000001E-4</v>
      </c>
      <c r="AD287" s="62">
        <v>1.9830000000000001</v>
      </c>
      <c r="AE287" s="61">
        <f t="array" ref="AE287">INDEX($AT$11:$AV$66,MATCH($C287&amp;$G287,$AO$11:$AO$66&amp;$AP$11:$AP$66,0),COUNTIF($AT$10:$AV$10,"&lt;"&amp;AD287)+1)</f>
        <v>6.9999999999999999E-4</v>
      </c>
      <c r="AF287" s="111">
        <f t="shared" si="74"/>
        <v>1.9288734122634728</v>
      </c>
      <c r="AG287" s="121">
        <f t="array" ref="AG287">INDEX($AW$11:$BA$66,MATCH($C287&amp;$G287,$AO$11:$AO$66&amp;$AP$11:$AP$66,0),COUNTIF($AW$10:$BA$10,"&lt;"&amp;AD287)+1)</f>
        <v>5.0000000000000001E-4</v>
      </c>
    </row>
    <row r="288" spans="2:33" ht="12.75" customHeight="1" x14ac:dyDescent="0.3">
      <c r="B288" s="81" t="str">
        <f t="shared" si="62"/>
        <v>2-8 UN</v>
      </c>
      <c r="C288" s="71" t="s">
        <v>592</v>
      </c>
      <c r="D288" s="71"/>
      <c r="E288" s="79" t="s">
        <v>604</v>
      </c>
      <c r="F288" s="82" t="s">
        <v>620</v>
      </c>
      <c r="G288" s="58">
        <v>8</v>
      </c>
      <c r="H288" s="79" t="s">
        <v>519</v>
      </c>
      <c r="I288" s="71" t="s">
        <v>601</v>
      </c>
      <c r="J288" s="71" t="s">
        <v>588</v>
      </c>
      <c r="K288" s="71" t="s">
        <v>600</v>
      </c>
      <c r="L288" s="85">
        <f t="shared" si="61"/>
        <v>50.8</v>
      </c>
      <c r="M288" s="85">
        <f t="shared" si="63"/>
        <v>3.1749999999999998</v>
      </c>
      <c r="N288" s="71">
        <v>60</v>
      </c>
      <c r="O288" s="100">
        <f t="shared" si="64"/>
        <v>50.8</v>
      </c>
      <c r="P288" s="85">
        <f t="shared" si="65"/>
        <v>17.8</v>
      </c>
      <c r="Q288" s="58">
        <f t="shared" si="66"/>
        <v>0</v>
      </c>
      <c r="R288" s="100">
        <f t="shared" si="67"/>
        <v>48.7378</v>
      </c>
      <c r="S288" s="85">
        <f t="shared" si="68"/>
        <v>12.7</v>
      </c>
      <c r="T288" s="58">
        <f t="shared" si="69"/>
        <v>0</v>
      </c>
      <c r="U288" s="58">
        <f t="shared" si="70"/>
        <v>10.199999999999999</v>
      </c>
      <c r="V288" s="58">
        <f t="array" ref="V288">INDEX(AS$11:AS$66,MATCH(C288&amp;G288,AO$11:AO$66&amp;AP$11:AP$66,0),0)</f>
        <v>5</v>
      </c>
      <c r="X288" s="120">
        <f t="shared" si="71"/>
        <v>0.125</v>
      </c>
      <c r="Y288" s="61">
        <f t="array" ref="Y288">INDEX($AQ$11:$AR$66,MATCH($C288&amp;$G288,$AO$11:$AO$66&amp;$AP$11:$AP$66,0),COUNTIF($AQ$10:$AR$10,"&lt;"&amp;Z288)+1)</f>
        <v>4.0000000000000002E-4</v>
      </c>
      <c r="Z288" s="61">
        <f t="shared" si="72"/>
        <v>2</v>
      </c>
      <c r="AA288" s="61">
        <f t="array" ref="AA288">INDEX($AT$11:$AV$66,MATCH($C288&amp;$G288,$AO$11:$AO$66&amp;$AP$11:$AP$66,0),COUNTIF($AT$10:$AV$10,"&lt;"&amp;Z288)+1)</f>
        <v>6.9999999999999999E-4</v>
      </c>
      <c r="AB288" s="111">
        <f t="shared" si="73"/>
        <v>1.9188101183952089</v>
      </c>
      <c r="AC288" s="121">
        <f t="array" ref="AC288">INDEX($AW$11:$BA$66,MATCH($C288&amp;$G288,$AO$11:$AO$66&amp;$AP$11:$AP$66,0),COUNTIF($AW$10:$BA$10,"&lt;"&amp;Z288)+1)</f>
        <v>5.0000000000000001E-4</v>
      </c>
      <c r="AD288" s="62">
        <v>1.9804999999999999</v>
      </c>
      <c r="AE288" s="61">
        <f t="array" ref="AE288">INDEX($AT$11:$AV$66,MATCH($C288&amp;$G288,$AO$11:$AO$66&amp;$AP$11:$AP$66,0),COUNTIF($AT$10:$AV$10,"&lt;"&amp;AD288)+1)</f>
        <v>6.9999999999999999E-4</v>
      </c>
      <c r="AF288" s="111">
        <f t="shared" si="74"/>
        <v>1.9263734122634726</v>
      </c>
      <c r="AG288" s="121">
        <f t="array" ref="AG288">INDEX($AW$11:$BA$66,MATCH($C288&amp;$G288,$AO$11:$AO$66&amp;$AP$11:$AP$66,0),COUNTIF($AW$10:$BA$10,"&lt;"&amp;AD288)+1)</f>
        <v>5.0000000000000001E-4</v>
      </c>
    </row>
    <row r="289" spans="2:33" ht="12.75" customHeight="1" x14ac:dyDescent="0.3">
      <c r="B289" s="81" t="str">
        <f t="shared" si="62"/>
        <v>2-12 UN</v>
      </c>
      <c r="C289" s="71" t="s">
        <v>592</v>
      </c>
      <c r="D289" s="71"/>
      <c r="E289" s="79" t="s">
        <v>604</v>
      </c>
      <c r="F289" s="82" t="s">
        <v>620</v>
      </c>
      <c r="G289" s="58">
        <v>12</v>
      </c>
      <c r="H289" s="79" t="s">
        <v>519</v>
      </c>
      <c r="I289" s="71" t="s">
        <v>599</v>
      </c>
      <c r="J289" s="71" t="s">
        <v>588</v>
      </c>
      <c r="K289" s="71" t="s">
        <v>600</v>
      </c>
      <c r="L289" s="85">
        <f t="shared" si="61"/>
        <v>50.8</v>
      </c>
      <c r="M289" s="85">
        <f t="shared" si="63"/>
        <v>2.1166999999999998</v>
      </c>
      <c r="N289" s="71">
        <v>60</v>
      </c>
      <c r="O289" s="100">
        <f t="shared" si="64"/>
        <v>50.8</v>
      </c>
      <c r="P289" s="85">
        <f t="shared" si="65"/>
        <v>15.2</v>
      </c>
      <c r="Q289" s="58">
        <f t="shared" si="66"/>
        <v>0</v>
      </c>
      <c r="R289" s="100">
        <f t="shared" si="67"/>
        <v>49.425199999999997</v>
      </c>
      <c r="S289" s="85">
        <f t="shared" si="68"/>
        <v>10.199999999999999</v>
      </c>
      <c r="T289" s="58">
        <f t="shared" si="69"/>
        <v>0</v>
      </c>
      <c r="U289" s="58">
        <f t="shared" si="70"/>
        <v>7.6</v>
      </c>
      <c r="V289" s="58">
        <f t="array" ref="V289">INDEX(AS$11:AS$66,MATCH(C289&amp;G289,AO$11:AO$66&amp;AP$11:AP$66,0),0)</f>
        <v>10</v>
      </c>
      <c r="X289" s="120">
        <f t="shared" si="71"/>
        <v>8.3333333333333329E-2</v>
      </c>
      <c r="Y289" s="61">
        <f t="array" ref="Y289">INDEX($AQ$11:$AR$66,MATCH($C289&amp;$G289,$AO$11:$AO$66&amp;$AP$11:$AP$66,0),COUNTIF($AQ$10:$AR$10,"&lt;"&amp;Z289)+1)</f>
        <v>2.9999999999999997E-4</v>
      </c>
      <c r="Z289" s="61">
        <f t="shared" si="72"/>
        <v>2</v>
      </c>
      <c r="AA289" s="61">
        <f t="array" ref="AA289">INDEX($AT$11:$AV$66,MATCH($C289&amp;$G289,$AO$11:$AO$66&amp;$AP$11:$AP$66,0),COUNTIF($AT$10:$AV$10,"&lt;"&amp;Z289)+1)</f>
        <v>5.9999999999999995E-4</v>
      </c>
      <c r="AB289" s="111">
        <f t="shared" si="73"/>
        <v>1.9458734122634727</v>
      </c>
      <c r="AC289" s="121">
        <f t="array" ref="AC289">INDEX($AW$11:$BA$66,MATCH($C289&amp;$G289,$AO$11:$AO$66&amp;$AP$11:$AP$66,0),COUNTIF($AW$10:$BA$10,"&lt;"&amp;Z289)+1)</f>
        <v>4.0000000000000002E-4</v>
      </c>
      <c r="AD289" s="62">
        <v>1.9899</v>
      </c>
      <c r="AE289" s="61">
        <f t="array" ref="AE289">INDEX($AT$11:$AV$66,MATCH($C289&amp;$G289,$AO$11:$AO$66&amp;$AP$11:$AP$66,0),COUNTIF($AT$10:$AV$10,"&lt;"&amp;AD289)+1)</f>
        <v>5.9999999999999995E-4</v>
      </c>
      <c r="AF289" s="111">
        <f t="shared" si="74"/>
        <v>1.9538156081756484</v>
      </c>
      <c r="AG289" s="121">
        <f t="array" ref="AG289">INDEX($AW$11:$BA$66,MATCH($C289&amp;$G289,$AO$11:$AO$66&amp;$AP$11:$AP$66,0),COUNTIF($AW$10:$BA$10,"&lt;"&amp;AD289)+1)</f>
        <v>4.0000000000000002E-4</v>
      </c>
    </row>
    <row r="290" spans="2:33" ht="12.75" customHeight="1" x14ac:dyDescent="0.3">
      <c r="B290" s="81" t="str">
        <f t="shared" si="62"/>
        <v>2-12 UN</v>
      </c>
      <c r="C290" s="71" t="s">
        <v>592</v>
      </c>
      <c r="D290" s="71"/>
      <c r="E290" s="79" t="s">
        <v>604</v>
      </c>
      <c r="F290" s="82" t="s">
        <v>620</v>
      </c>
      <c r="G290" s="58">
        <v>12</v>
      </c>
      <c r="H290" s="79" t="s">
        <v>519</v>
      </c>
      <c r="I290" s="71" t="s">
        <v>601</v>
      </c>
      <c r="J290" s="71" t="s">
        <v>588</v>
      </c>
      <c r="K290" s="71" t="s">
        <v>600</v>
      </c>
      <c r="L290" s="85">
        <f t="shared" si="61"/>
        <v>50.8</v>
      </c>
      <c r="M290" s="85">
        <f t="shared" si="63"/>
        <v>2.1166999999999998</v>
      </c>
      <c r="N290" s="71">
        <v>60</v>
      </c>
      <c r="O290" s="100">
        <f t="shared" si="64"/>
        <v>50.8</v>
      </c>
      <c r="P290" s="85">
        <f t="shared" si="65"/>
        <v>15.2</v>
      </c>
      <c r="Q290" s="58">
        <f t="shared" si="66"/>
        <v>0</v>
      </c>
      <c r="R290" s="100">
        <f t="shared" si="67"/>
        <v>49.425199999999997</v>
      </c>
      <c r="S290" s="85">
        <f t="shared" si="68"/>
        <v>10.199999999999999</v>
      </c>
      <c r="T290" s="58">
        <f t="shared" si="69"/>
        <v>0</v>
      </c>
      <c r="U290" s="58">
        <f t="shared" si="70"/>
        <v>7.6</v>
      </c>
      <c r="V290" s="58">
        <f t="array" ref="V290">INDEX(AS$11:AS$66,MATCH(C290&amp;G290,AO$11:AO$66&amp;AP$11:AP$66,0),0)</f>
        <v>10</v>
      </c>
      <c r="X290" s="120">
        <f t="shared" si="71"/>
        <v>8.3333333333333329E-2</v>
      </c>
      <c r="Y290" s="61">
        <f t="array" ref="Y290">INDEX($AQ$11:$AR$66,MATCH($C290&amp;$G290,$AO$11:$AO$66&amp;$AP$11:$AP$66,0),COUNTIF($AQ$10:$AR$10,"&lt;"&amp;Z290)+1)</f>
        <v>2.9999999999999997E-4</v>
      </c>
      <c r="Z290" s="61">
        <f t="shared" si="72"/>
        <v>2</v>
      </c>
      <c r="AA290" s="61">
        <f t="array" ref="AA290">INDEX($AT$11:$AV$66,MATCH($C290&amp;$G290,$AO$11:$AO$66&amp;$AP$11:$AP$66,0),COUNTIF($AT$10:$AV$10,"&lt;"&amp;Z290)+1)</f>
        <v>5.9999999999999995E-4</v>
      </c>
      <c r="AB290" s="111">
        <f t="shared" si="73"/>
        <v>1.9458734122634727</v>
      </c>
      <c r="AC290" s="121">
        <f t="array" ref="AC290">INDEX($AW$11:$BA$66,MATCH($C290&amp;$G290,$AO$11:$AO$66&amp;$AP$11:$AP$66,0),COUNTIF($AW$10:$BA$10,"&lt;"&amp;Z290)+1)</f>
        <v>4.0000000000000002E-4</v>
      </c>
      <c r="AD290" s="62">
        <v>1.9879</v>
      </c>
      <c r="AE290" s="61">
        <f t="array" ref="AE290">INDEX($AT$11:$AV$66,MATCH($C290&amp;$G290,$AO$11:$AO$66&amp;$AP$11:$AP$66,0),COUNTIF($AT$10:$AV$10,"&lt;"&amp;AD290)+1)</f>
        <v>5.9999999999999995E-4</v>
      </c>
      <c r="AF290" s="111">
        <f t="shared" si="74"/>
        <v>1.9518156081756484</v>
      </c>
      <c r="AG290" s="121">
        <f t="array" ref="AG290">INDEX($AW$11:$BA$66,MATCH($C290&amp;$G290,$AO$11:$AO$66&amp;$AP$11:$AP$66,0),COUNTIF($AW$10:$BA$10,"&lt;"&amp;AD290)+1)</f>
        <v>4.0000000000000002E-4</v>
      </c>
    </row>
    <row r="291" spans="2:33" ht="12.75" customHeight="1" x14ac:dyDescent="0.3">
      <c r="B291" s="81" t="str">
        <f t="shared" si="62"/>
        <v>2-16 UN</v>
      </c>
      <c r="C291" s="71" t="s">
        <v>592</v>
      </c>
      <c r="D291" s="71"/>
      <c r="E291" s="79" t="s">
        <v>604</v>
      </c>
      <c r="F291" s="82" t="s">
        <v>620</v>
      </c>
      <c r="G291" s="58">
        <v>16</v>
      </c>
      <c r="H291" s="79" t="s">
        <v>519</v>
      </c>
      <c r="I291" s="71" t="s">
        <v>599</v>
      </c>
      <c r="J291" s="71" t="s">
        <v>588</v>
      </c>
      <c r="K291" s="71" t="s">
        <v>600</v>
      </c>
      <c r="L291" s="85">
        <f t="shared" si="61"/>
        <v>50.8</v>
      </c>
      <c r="M291" s="85">
        <f t="shared" si="63"/>
        <v>1.5874999999999999</v>
      </c>
      <c r="N291" s="71">
        <v>60</v>
      </c>
      <c r="O291" s="100">
        <f t="shared" si="64"/>
        <v>50.8</v>
      </c>
      <c r="P291" s="85">
        <f t="shared" si="65"/>
        <v>15.2</v>
      </c>
      <c r="Q291" s="58">
        <f t="shared" si="66"/>
        <v>0</v>
      </c>
      <c r="R291" s="100">
        <f t="shared" si="67"/>
        <v>49.768900000000002</v>
      </c>
      <c r="S291" s="85">
        <f t="shared" si="68"/>
        <v>10.199999999999999</v>
      </c>
      <c r="T291" s="58">
        <f t="shared" si="69"/>
        <v>0</v>
      </c>
      <c r="U291" s="58">
        <f t="shared" si="70"/>
        <v>7.6</v>
      </c>
      <c r="V291" s="58">
        <f t="array" ref="V291">INDEX(AS$11:AS$66,MATCH(C291&amp;G291,AO$11:AO$66&amp;AP$11:AP$66,0),0)</f>
        <v>10</v>
      </c>
      <c r="X291" s="120">
        <f t="shared" si="71"/>
        <v>6.25E-2</v>
      </c>
      <c r="Y291" s="61">
        <f t="array" ref="Y291">INDEX($AQ$11:$AR$66,MATCH($C291&amp;$G291,$AO$11:$AO$66&amp;$AP$11:$AP$66,0),COUNTIF($AQ$10:$AR$10,"&lt;"&amp;Z291)+1)</f>
        <v>2.9999999999999997E-4</v>
      </c>
      <c r="Z291" s="61">
        <f t="shared" si="72"/>
        <v>2</v>
      </c>
      <c r="AA291" s="61">
        <f t="array" ref="AA291">INDEX($AT$11:$AV$66,MATCH($C291&amp;$G291,$AO$11:$AO$66&amp;$AP$11:$AP$66,0),COUNTIF($AT$10:$AV$10,"&lt;"&amp;Z291)+1)</f>
        <v>5.9999999999999995E-4</v>
      </c>
      <c r="AB291" s="111">
        <f t="shared" si="73"/>
        <v>1.9594050591976044</v>
      </c>
      <c r="AC291" s="121">
        <f t="array" ref="AC291">INDEX($AW$11:$BA$66,MATCH($C291&amp;$G291,$AO$11:$AO$66&amp;$AP$11:$AP$66,0),COUNTIF($AW$10:$BA$10,"&lt;"&amp;Z291)+1)</f>
        <v>4.0000000000000002E-4</v>
      </c>
      <c r="AD291" s="62">
        <v>1.9935</v>
      </c>
      <c r="AE291" s="61">
        <f t="array" ref="AE291">INDEX($AT$11:$AV$66,MATCH($C291&amp;$G291,$AO$11:$AO$66&amp;$AP$11:$AP$66,0),COUNTIF($AT$10:$AV$10,"&lt;"&amp;AD291)+1)</f>
        <v>5.9999999999999995E-4</v>
      </c>
      <c r="AF291" s="111">
        <f t="shared" si="74"/>
        <v>1.9664367061317363</v>
      </c>
      <c r="AG291" s="121">
        <f t="array" ref="AG291">INDEX($AW$11:$BA$66,MATCH($C291&amp;$G291,$AO$11:$AO$66&amp;$AP$11:$AP$66,0),COUNTIF($AW$10:$BA$10,"&lt;"&amp;AD291)+1)</f>
        <v>4.0000000000000002E-4</v>
      </c>
    </row>
    <row r="292" spans="2:33" ht="12.75" customHeight="1" x14ac:dyDescent="0.3">
      <c r="B292" s="81" t="str">
        <f t="shared" si="62"/>
        <v>2-16 UN</v>
      </c>
      <c r="C292" s="71" t="s">
        <v>592</v>
      </c>
      <c r="D292" s="71"/>
      <c r="E292" s="79" t="s">
        <v>604</v>
      </c>
      <c r="F292" s="82" t="s">
        <v>620</v>
      </c>
      <c r="G292" s="58">
        <v>16</v>
      </c>
      <c r="H292" s="79" t="s">
        <v>519</v>
      </c>
      <c r="I292" s="71" t="s">
        <v>601</v>
      </c>
      <c r="J292" s="71" t="s">
        <v>588</v>
      </c>
      <c r="K292" s="71" t="s">
        <v>600</v>
      </c>
      <c r="L292" s="85">
        <f t="shared" si="61"/>
        <v>50.8</v>
      </c>
      <c r="M292" s="85">
        <f t="shared" si="63"/>
        <v>1.5874999999999999</v>
      </c>
      <c r="N292" s="71">
        <v>60</v>
      </c>
      <c r="O292" s="100">
        <f t="shared" si="64"/>
        <v>50.8</v>
      </c>
      <c r="P292" s="85">
        <f t="shared" si="65"/>
        <v>15.2</v>
      </c>
      <c r="Q292" s="58">
        <f t="shared" si="66"/>
        <v>0</v>
      </c>
      <c r="R292" s="100">
        <f t="shared" si="67"/>
        <v>49.768900000000002</v>
      </c>
      <c r="S292" s="85">
        <f t="shared" si="68"/>
        <v>10.199999999999999</v>
      </c>
      <c r="T292" s="58">
        <f t="shared" si="69"/>
        <v>0</v>
      </c>
      <c r="U292" s="58">
        <f t="shared" si="70"/>
        <v>7.6</v>
      </c>
      <c r="V292" s="58">
        <f t="array" ref="V292">INDEX(AS$11:AS$66,MATCH(C292&amp;G292,AO$11:AO$66&amp;AP$11:AP$66,0),0)</f>
        <v>10</v>
      </c>
      <c r="X292" s="120">
        <f t="shared" si="71"/>
        <v>6.25E-2</v>
      </c>
      <c r="Y292" s="61">
        <f t="array" ref="Y292">INDEX($AQ$11:$AR$66,MATCH($C292&amp;$G292,$AO$11:$AO$66&amp;$AP$11:$AP$66,0),COUNTIF($AQ$10:$AR$10,"&lt;"&amp;Z292)+1)</f>
        <v>2.9999999999999997E-4</v>
      </c>
      <c r="Z292" s="61">
        <f t="shared" si="72"/>
        <v>2</v>
      </c>
      <c r="AA292" s="61">
        <f t="array" ref="AA292">INDEX($AT$11:$AV$66,MATCH($C292&amp;$G292,$AO$11:$AO$66&amp;$AP$11:$AP$66,0),COUNTIF($AT$10:$AV$10,"&lt;"&amp;Z292)+1)</f>
        <v>5.9999999999999995E-4</v>
      </c>
      <c r="AB292" s="111">
        <f t="shared" si="73"/>
        <v>1.9594050591976044</v>
      </c>
      <c r="AC292" s="121">
        <f t="array" ref="AC292">INDEX($AW$11:$BA$66,MATCH($C292&amp;$G292,$AO$11:$AO$66&amp;$AP$11:$AP$66,0),COUNTIF($AW$10:$BA$10,"&lt;"&amp;Z292)+1)</f>
        <v>4.0000000000000002E-4</v>
      </c>
      <c r="AD292" s="62">
        <v>1.9917</v>
      </c>
      <c r="AE292" s="61">
        <f t="array" ref="AE292">INDEX($AT$11:$AV$66,MATCH($C292&amp;$G292,$AO$11:$AO$66&amp;$AP$11:$AP$66,0),COUNTIF($AT$10:$AV$10,"&lt;"&amp;AD292)+1)</f>
        <v>5.9999999999999995E-4</v>
      </c>
      <c r="AF292" s="111">
        <f t="shared" si="74"/>
        <v>1.9646367061317362</v>
      </c>
      <c r="AG292" s="121">
        <f t="array" ref="AG292">INDEX($AW$11:$BA$66,MATCH($C292&amp;$G292,$AO$11:$AO$66&amp;$AP$11:$AP$66,0),COUNTIF($AW$10:$BA$10,"&lt;"&amp;AD292)+1)</f>
        <v>4.0000000000000002E-4</v>
      </c>
    </row>
    <row r="293" spans="2:33" ht="12.75" customHeight="1" x14ac:dyDescent="0.3">
      <c r="B293" s="81" t="str">
        <f t="shared" si="62"/>
        <v>2-20 UN</v>
      </c>
      <c r="C293" s="71" t="s">
        <v>592</v>
      </c>
      <c r="D293" s="71"/>
      <c r="E293" s="79" t="s">
        <v>604</v>
      </c>
      <c r="F293" s="82" t="s">
        <v>620</v>
      </c>
      <c r="G293" s="58">
        <v>20</v>
      </c>
      <c r="H293" s="79" t="s">
        <v>519</v>
      </c>
      <c r="I293" s="71" t="s">
        <v>599</v>
      </c>
      <c r="J293" s="71" t="s">
        <v>588</v>
      </c>
      <c r="K293" s="71" t="s">
        <v>600</v>
      </c>
      <c r="L293" s="85">
        <f t="shared" si="61"/>
        <v>50.8</v>
      </c>
      <c r="M293" s="85">
        <f t="shared" si="63"/>
        <v>1.27</v>
      </c>
      <c r="N293" s="71">
        <v>60</v>
      </c>
      <c r="O293" s="100">
        <f t="shared" si="64"/>
        <v>50.8</v>
      </c>
      <c r="P293" s="85">
        <f t="shared" si="65"/>
        <v>12.7</v>
      </c>
      <c r="Q293" s="58">
        <f t="shared" si="66"/>
        <v>0</v>
      </c>
      <c r="R293" s="100">
        <f t="shared" si="67"/>
        <v>49.975099999999998</v>
      </c>
      <c r="S293" s="85">
        <f t="shared" si="68"/>
        <v>10.199999999999999</v>
      </c>
      <c r="T293" s="58">
        <f t="shared" si="69"/>
        <v>0</v>
      </c>
      <c r="U293" s="58">
        <f t="shared" si="70"/>
        <v>7.6</v>
      </c>
      <c r="V293" s="58">
        <f t="array" ref="V293">INDEX(AS$11:AS$66,MATCH(C293&amp;G293,AO$11:AO$66&amp;AP$11:AP$66,0),0)</f>
        <v>15</v>
      </c>
      <c r="X293" s="120">
        <f t="shared" si="71"/>
        <v>0.05</v>
      </c>
      <c r="Y293" s="61">
        <f t="array" ref="Y293">INDEX($AQ$11:$AR$66,MATCH($C293&amp;$G293,$AO$11:$AO$66&amp;$AP$11:$AP$66,0),COUNTIF($AQ$10:$AR$10,"&lt;"&amp;Z293)+1)</f>
        <v>2.9999999999999997E-4</v>
      </c>
      <c r="Z293" s="61">
        <f t="shared" si="72"/>
        <v>2</v>
      </c>
      <c r="AA293" s="61">
        <f t="array" ref="AA293">INDEX($AT$11:$AV$66,MATCH($C293&amp;$G293,$AO$11:$AO$66&amp;$AP$11:$AP$66,0),COUNTIF($AT$10:$AV$10,"&lt;"&amp;Z293)+1)</f>
        <v>5.0000000000000001E-4</v>
      </c>
      <c r="AB293" s="111">
        <f t="shared" si="73"/>
        <v>1.9675240473580835</v>
      </c>
      <c r="AC293" s="121">
        <f t="array" ref="AC293">INDEX($AW$11:$BA$66,MATCH($C293&amp;$G293,$AO$11:$AO$66&amp;$AP$11:$AP$66,0),COUNTIF($AW$10:$BA$10,"&lt;"&amp;Z293)+1)</f>
        <v>4.0000000000000002E-4</v>
      </c>
      <c r="AD293" s="62">
        <v>1.9956</v>
      </c>
      <c r="AE293" s="61">
        <f t="array" ref="AE293">INDEX($AT$11:$AV$66,MATCH($C293&amp;$G293,$AO$11:$AO$66&amp;$AP$11:$AP$66,0),COUNTIF($AT$10:$AV$10,"&lt;"&amp;AD293)+1)</f>
        <v>5.0000000000000001E-4</v>
      </c>
      <c r="AF293" s="111">
        <f t="shared" si="74"/>
        <v>1.9739493649053892</v>
      </c>
      <c r="AG293" s="121">
        <f t="array" ref="AG293">INDEX($AW$11:$BA$66,MATCH($C293&amp;$G293,$AO$11:$AO$66&amp;$AP$11:$AP$66,0),COUNTIF($AW$10:$BA$10,"&lt;"&amp;AD293)+1)</f>
        <v>4.0000000000000002E-4</v>
      </c>
    </row>
    <row r="294" spans="2:33" ht="12.75" customHeight="1" x14ac:dyDescent="0.3">
      <c r="B294" s="81" t="str">
        <f t="shared" si="62"/>
        <v>2-20 UN</v>
      </c>
      <c r="C294" s="71" t="s">
        <v>592</v>
      </c>
      <c r="D294" s="71"/>
      <c r="E294" s="79" t="s">
        <v>604</v>
      </c>
      <c r="F294" s="82" t="s">
        <v>620</v>
      </c>
      <c r="G294" s="58">
        <v>20</v>
      </c>
      <c r="H294" s="79" t="s">
        <v>519</v>
      </c>
      <c r="I294" s="71" t="s">
        <v>601</v>
      </c>
      <c r="J294" s="71" t="s">
        <v>588</v>
      </c>
      <c r="K294" s="71" t="s">
        <v>600</v>
      </c>
      <c r="L294" s="85">
        <f t="shared" si="61"/>
        <v>50.8</v>
      </c>
      <c r="M294" s="85">
        <f t="shared" si="63"/>
        <v>1.27</v>
      </c>
      <c r="N294" s="71">
        <v>60</v>
      </c>
      <c r="O294" s="100">
        <f t="shared" si="64"/>
        <v>50.8</v>
      </c>
      <c r="P294" s="85">
        <f t="shared" si="65"/>
        <v>12.7</v>
      </c>
      <c r="Q294" s="58">
        <f t="shared" si="66"/>
        <v>0</v>
      </c>
      <c r="R294" s="100">
        <f t="shared" si="67"/>
        <v>49.975099999999998</v>
      </c>
      <c r="S294" s="85">
        <f t="shared" si="68"/>
        <v>10.199999999999999</v>
      </c>
      <c r="T294" s="58">
        <f t="shared" si="69"/>
        <v>0</v>
      </c>
      <c r="U294" s="58">
        <f t="shared" si="70"/>
        <v>7.6</v>
      </c>
      <c r="V294" s="58">
        <f t="array" ref="V294">INDEX(AS$11:AS$66,MATCH(C294&amp;G294,AO$11:AO$66&amp;AP$11:AP$66,0),0)</f>
        <v>15</v>
      </c>
      <c r="X294" s="120">
        <f t="shared" si="71"/>
        <v>0.05</v>
      </c>
      <c r="Y294" s="61">
        <f t="array" ref="Y294">INDEX($AQ$11:$AR$66,MATCH($C294&amp;$G294,$AO$11:$AO$66&amp;$AP$11:$AP$66,0),COUNTIF($AQ$10:$AR$10,"&lt;"&amp;Z294)+1)</f>
        <v>2.9999999999999997E-4</v>
      </c>
      <c r="Z294" s="61">
        <f t="shared" si="72"/>
        <v>2</v>
      </c>
      <c r="AA294" s="61">
        <f t="array" ref="AA294">INDEX($AT$11:$AV$66,MATCH($C294&amp;$G294,$AO$11:$AO$66&amp;$AP$11:$AP$66,0),COUNTIF($AT$10:$AV$10,"&lt;"&amp;Z294)+1)</f>
        <v>5.0000000000000001E-4</v>
      </c>
      <c r="AB294" s="111">
        <f t="shared" si="73"/>
        <v>1.9675240473580835</v>
      </c>
      <c r="AC294" s="121">
        <f t="array" ref="AC294">INDEX($AW$11:$BA$66,MATCH($C294&amp;$G294,$AO$11:$AO$66&amp;$AP$11:$AP$66,0),COUNTIF($AW$10:$BA$10,"&lt;"&amp;Z294)+1)</f>
        <v>4.0000000000000002E-4</v>
      </c>
      <c r="AD294" s="62">
        <v>1.994</v>
      </c>
      <c r="AE294" s="61">
        <f t="array" ref="AE294">INDEX($AT$11:$AV$66,MATCH($C294&amp;$G294,$AO$11:$AO$66&amp;$AP$11:$AP$66,0),COUNTIF($AT$10:$AV$10,"&lt;"&amp;AD294)+1)</f>
        <v>5.0000000000000001E-4</v>
      </c>
      <c r="AF294" s="111">
        <f t="shared" si="74"/>
        <v>1.9723493649053889</v>
      </c>
      <c r="AG294" s="121">
        <f t="array" ref="AG294">INDEX($AW$11:$BA$66,MATCH($C294&amp;$G294,$AO$11:$AO$66&amp;$AP$11:$AP$66,0),COUNTIF($AW$10:$BA$10,"&lt;"&amp;AD294)+1)</f>
        <v>4.0000000000000002E-4</v>
      </c>
    </row>
    <row r="295" spans="2:33" ht="12.75" customHeight="1" x14ac:dyDescent="0.3">
      <c r="B295" s="81" t="str">
        <f t="shared" si="62"/>
        <v>2 1/8-6 UN</v>
      </c>
      <c r="C295" s="71" t="s">
        <v>592</v>
      </c>
      <c r="D295" s="71"/>
      <c r="E295" s="79" t="s">
        <v>604</v>
      </c>
      <c r="F295" s="82" t="s">
        <v>621</v>
      </c>
      <c r="G295" s="58">
        <v>6</v>
      </c>
      <c r="H295" s="79" t="s">
        <v>519</v>
      </c>
      <c r="I295" s="71" t="s">
        <v>599</v>
      </c>
      <c r="J295" s="71" t="s">
        <v>588</v>
      </c>
      <c r="K295" s="71" t="s">
        <v>600</v>
      </c>
      <c r="L295" s="85">
        <f t="shared" si="61"/>
        <v>53.975000000000001</v>
      </c>
      <c r="M295" s="85">
        <f t="shared" si="63"/>
        <v>4.2332999999999998</v>
      </c>
      <c r="N295" s="71">
        <v>60</v>
      </c>
      <c r="O295" s="100">
        <f t="shared" si="64"/>
        <v>53.975000000000001</v>
      </c>
      <c r="P295" s="85">
        <f t="shared" si="65"/>
        <v>20.3</v>
      </c>
      <c r="Q295" s="58">
        <f t="shared" si="66"/>
        <v>0</v>
      </c>
      <c r="R295" s="100">
        <f t="shared" si="67"/>
        <v>51.2254</v>
      </c>
      <c r="S295" s="85">
        <f t="shared" si="68"/>
        <v>12.7</v>
      </c>
      <c r="T295" s="58">
        <f t="shared" si="69"/>
        <v>0</v>
      </c>
      <c r="U295" s="58">
        <f t="shared" si="70"/>
        <v>10.199999999999999</v>
      </c>
      <c r="V295" s="58">
        <f t="array" ref="V295">INDEX(AS$11:AS$66,MATCH(C295&amp;G295,AO$11:AO$66&amp;AP$11:AP$66,0),0)</f>
        <v>5</v>
      </c>
      <c r="X295" s="120">
        <f t="shared" si="71"/>
        <v>0.16666666666666666</v>
      </c>
      <c r="Y295" s="61">
        <f t="array" ref="Y295">INDEX($AQ$11:$AR$66,MATCH($C295&amp;$G295,$AO$11:$AO$66&amp;$AP$11:$AP$66,0),COUNTIF($AQ$10:$AR$10,"&lt;"&amp;Z295)+1)</f>
        <v>4.0000000000000002E-4</v>
      </c>
      <c r="Z295" s="61">
        <f t="shared" si="72"/>
        <v>2.125</v>
      </c>
      <c r="AA295" s="61">
        <f t="array" ref="AA295">INDEX($AT$11:$AV$66,MATCH($C295&amp;$G295,$AO$11:$AO$66&amp;$AP$11:$AP$66,0),COUNTIF($AT$10:$AV$10,"&lt;"&amp;Z295)+1)</f>
        <v>8.0000000000000004E-4</v>
      </c>
      <c r="AB295" s="111">
        <f t="shared" si="73"/>
        <v>2.0167468245269453</v>
      </c>
      <c r="AC295" s="121">
        <f t="array" ref="AC295">INDEX($AW$11:$BA$66,MATCH($C295&amp;$G295,$AO$11:$AO$66&amp;$AP$11:$AP$66,0),COUNTIF($AW$10:$BA$10,"&lt;"&amp;Z295)+1)</f>
        <v>5.0000000000000001E-4</v>
      </c>
      <c r="AD295" s="62">
        <v>2.1002000000000001</v>
      </c>
      <c r="AE295" s="61">
        <f t="array" ref="AE295">INDEX($AT$11:$AV$66,MATCH($C295&amp;$G295,$AO$11:$AO$66&amp;$AP$11:$AP$66,0),COUNTIF($AT$10:$AV$10,"&lt;"&amp;AD295)+1)</f>
        <v>8.0000000000000004E-4</v>
      </c>
      <c r="AF295" s="111">
        <f t="shared" si="74"/>
        <v>2.0280312163512968</v>
      </c>
      <c r="AG295" s="121">
        <f t="array" ref="AG295">INDEX($AW$11:$BA$66,MATCH($C295&amp;$G295,$AO$11:$AO$66&amp;$AP$11:$AP$66,0),COUNTIF($AW$10:$BA$10,"&lt;"&amp;AD295)+1)</f>
        <v>5.0000000000000001E-4</v>
      </c>
    </row>
    <row r="296" spans="2:33" ht="12.75" customHeight="1" x14ac:dyDescent="0.3">
      <c r="B296" s="81" t="str">
        <f t="shared" si="62"/>
        <v>2 1/8-6 UN</v>
      </c>
      <c r="C296" s="71" t="s">
        <v>592</v>
      </c>
      <c r="D296" s="71"/>
      <c r="E296" s="79" t="s">
        <v>604</v>
      </c>
      <c r="F296" s="82" t="s">
        <v>621</v>
      </c>
      <c r="G296" s="58">
        <v>6</v>
      </c>
      <c r="H296" s="79" t="s">
        <v>519</v>
      </c>
      <c r="I296" s="71" t="s">
        <v>601</v>
      </c>
      <c r="J296" s="71" t="s">
        <v>588</v>
      </c>
      <c r="K296" s="71" t="s">
        <v>600</v>
      </c>
      <c r="L296" s="85">
        <f t="shared" si="61"/>
        <v>53.975000000000001</v>
      </c>
      <c r="M296" s="85">
        <f t="shared" si="63"/>
        <v>4.2332999999999998</v>
      </c>
      <c r="N296" s="71">
        <v>60</v>
      </c>
      <c r="O296" s="100">
        <f t="shared" si="64"/>
        <v>53.975000000000001</v>
      </c>
      <c r="P296" s="85">
        <f t="shared" si="65"/>
        <v>20.3</v>
      </c>
      <c r="Q296" s="58">
        <f t="shared" si="66"/>
        <v>0</v>
      </c>
      <c r="R296" s="100">
        <f t="shared" si="67"/>
        <v>51.2254</v>
      </c>
      <c r="S296" s="85">
        <f t="shared" si="68"/>
        <v>12.7</v>
      </c>
      <c r="T296" s="58">
        <f t="shared" si="69"/>
        <v>0</v>
      </c>
      <c r="U296" s="58">
        <f t="shared" si="70"/>
        <v>10.199999999999999</v>
      </c>
      <c r="V296" s="58">
        <f t="array" ref="V296">INDEX(AS$11:AS$66,MATCH(C296&amp;G296,AO$11:AO$66&amp;AP$11:AP$66,0),0)</f>
        <v>5</v>
      </c>
      <c r="X296" s="120">
        <f t="shared" si="71"/>
        <v>0.16666666666666666</v>
      </c>
      <c r="Y296" s="61">
        <f t="array" ref="Y296">INDEX($AQ$11:$AR$66,MATCH($C296&amp;$G296,$AO$11:$AO$66&amp;$AP$11:$AP$66,0),COUNTIF($AQ$10:$AR$10,"&lt;"&amp;Z296)+1)</f>
        <v>4.0000000000000002E-4</v>
      </c>
      <c r="Z296" s="61">
        <f t="shared" si="72"/>
        <v>2.125</v>
      </c>
      <c r="AA296" s="61">
        <f t="array" ref="AA296">INDEX($AT$11:$AV$66,MATCH($C296&amp;$G296,$AO$11:$AO$66&amp;$AP$11:$AP$66,0),COUNTIF($AT$10:$AV$10,"&lt;"&amp;Z296)+1)</f>
        <v>8.0000000000000004E-4</v>
      </c>
      <c r="AB296" s="111">
        <f t="shared" si="73"/>
        <v>2.0167468245269453</v>
      </c>
      <c r="AC296" s="121">
        <f t="array" ref="AC296">INDEX($AW$11:$BA$66,MATCH($C296&amp;$G296,$AO$11:$AO$66&amp;$AP$11:$AP$66,0),COUNTIF($AW$10:$BA$10,"&lt;"&amp;Z296)+1)</f>
        <v>5.0000000000000001E-4</v>
      </c>
      <c r="AD296" s="62">
        <v>2.0973000000000002</v>
      </c>
      <c r="AE296" s="61">
        <f t="array" ref="AE296">INDEX($AT$11:$AV$66,MATCH($C296&amp;$G296,$AO$11:$AO$66&amp;$AP$11:$AP$66,0),COUNTIF($AT$10:$AV$10,"&lt;"&amp;AD296)+1)</f>
        <v>8.0000000000000004E-4</v>
      </c>
      <c r="AF296" s="111">
        <f t="shared" si="74"/>
        <v>2.0251312163512969</v>
      </c>
      <c r="AG296" s="121">
        <f t="array" ref="AG296">INDEX($AW$11:$BA$66,MATCH($C296&amp;$G296,$AO$11:$AO$66&amp;$AP$11:$AP$66,0),COUNTIF($AW$10:$BA$10,"&lt;"&amp;AD296)+1)</f>
        <v>5.0000000000000001E-4</v>
      </c>
    </row>
    <row r="297" spans="2:33" ht="12.75" customHeight="1" x14ac:dyDescent="0.3">
      <c r="B297" s="81" t="str">
        <f t="shared" si="62"/>
        <v>2 1/8-8 UN</v>
      </c>
      <c r="C297" s="71" t="s">
        <v>592</v>
      </c>
      <c r="D297" s="71"/>
      <c r="E297" s="79" t="s">
        <v>604</v>
      </c>
      <c r="F297" s="82" t="s">
        <v>621</v>
      </c>
      <c r="G297" s="58">
        <v>8</v>
      </c>
      <c r="H297" s="79" t="s">
        <v>519</v>
      </c>
      <c r="I297" s="71" t="s">
        <v>599</v>
      </c>
      <c r="J297" s="71" t="s">
        <v>588</v>
      </c>
      <c r="K297" s="71" t="s">
        <v>600</v>
      </c>
      <c r="L297" s="85">
        <f t="shared" si="61"/>
        <v>53.975000000000001</v>
      </c>
      <c r="M297" s="85">
        <f t="shared" si="63"/>
        <v>3.1749999999999998</v>
      </c>
      <c r="N297" s="71">
        <v>60</v>
      </c>
      <c r="O297" s="100">
        <f t="shared" si="64"/>
        <v>53.975000000000001</v>
      </c>
      <c r="P297" s="85">
        <f t="shared" si="65"/>
        <v>17.8</v>
      </c>
      <c r="Q297" s="58">
        <f t="shared" si="66"/>
        <v>0</v>
      </c>
      <c r="R297" s="100">
        <f t="shared" si="67"/>
        <v>51.912799999999997</v>
      </c>
      <c r="S297" s="85">
        <f t="shared" si="68"/>
        <v>12.7</v>
      </c>
      <c r="T297" s="58">
        <f t="shared" si="69"/>
        <v>0</v>
      </c>
      <c r="U297" s="58">
        <f t="shared" si="70"/>
        <v>10.199999999999999</v>
      </c>
      <c r="V297" s="58">
        <f t="array" ref="V297">INDEX(AS$11:AS$66,MATCH(C297&amp;G297,AO$11:AO$66&amp;AP$11:AP$66,0),0)</f>
        <v>5</v>
      </c>
      <c r="X297" s="120">
        <f t="shared" si="71"/>
        <v>0.125</v>
      </c>
      <c r="Y297" s="61">
        <f t="array" ref="Y297">INDEX($AQ$11:$AR$66,MATCH($C297&amp;$G297,$AO$11:$AO$66&amp;$AP$11:$AP$66,0),COUNTIF($AQ$10:$AR$10,"&lt;"&amp;Z297)+1)</f>
        <v>4.0000000000000002E-4</v>
      </c>
      <c r="Z297" s="61">
        <f t="shared" si="72"/>
        <v>2.125</v>
      </c>
      <c r="AA297" s="61">
        <f t="array" ref="AA297">INDEX($AT$11:$AV$66,MATCH($C297&amp;$G297,$AO$11:$AO$66&amp;$AP$11:$AP$66,0),COUNTIF($AT$10:$AV$10,"&lt;"&amp;Z297)+1)</f>
        <v>6.9999999999999999E-4</v>
      </c>
      <c r="AB297" s="111">
        <f t="shared" si="73"/>
        <v>2.0438101183952089</v>
      </c>
      <c r="AC297" s="121">
        <f t="array" ref="AC297">INDEX($AW$11:$BA$66,MATCH($C297&amp;$G297,$AO$11:$AO$66&amp;$AP$11:$AP$66,0),COUNTIF($AW$10:$BA$10,"&lt;"&amp;Z297)+1)</f>
        <v>5.0000000000000001E-4</v>
      </c>
      <c r="AD297" s="62">
        <v>2.1080999999999999</v>
      </c>
      <c r="AE297" s="61">
        <f t="array" ref="AE297">INDEX($AT$11:$AV$66,MATCH($C297&amp;$G297,$AO$11:$AO$66&amp;$AP$11:$AP$66,0),COUNTIF($AT$10:$AV$10,"&lt;"&amp;AD297)+1)</f>
        <v>6.9999999999999999E-4</v>
      </c>
      <c r="AF297" s="111">
        <f t="shared" si="74"/>
        <v>2.0539734122634723</v>
      </c>
      <c r="AG297" s="121">
        <f t="array" ref="AG297">INDEX($AW$11:$BA$66,MATCH($C297&amp;$G297,$AO$11:$AO$66&amp;$AP$11:$AP$66,0),COUNTIF($AW$10:$BA$10,"&lt;"&amp;AD297)+1)</f>
        <v>5.0000000000000001E-4</v>
      </c>
    </row>
    <row r="298" spans="2:33" ht="12.75" customHeight="1" x14ac:dyDescent="0.3">
      <c r="B298" s="81" t="str">
        <f t="shared" si="62"/>
        <v>2 1/8-8 UN</v>
      </c>
      <c r="C298" s="71" t="s">
        <v>592</v>
      </c>
      <c r="D298" s="71"/>
      <c r="E298" s="79" t="s">
        <v>604</v>
      </c>
      <c r="F298" s="82" t="s">
        <v>621</v>
      </c>
      <c r="G298" s="58">
        <v>8</v>
      </c>
      <c r="H298" s="79" t="s">
        <v>519</v>
      </c>
      <c r="I298" s="71" t="s">
        <v>601</v>
      </c>
      <c r="J298" s="71" t="s">
        <v>588</v>
      </c>
      <c r="K298" s="71" t="s">
        <v>600</v>
      </c>
      <c r="L298" s="85">
        <f t="shared" si="61"/>
        <v>53.975000000000001</v>
      </c>
      <c r="M298" s="85">
        <f t="shared" si="63"/>
        <v>3.1749999999999998</v>
      </c>
      <c r="N298" s="71">
        <v>60</v>
      </c>
      <c r="O298" s="100">
        <f t="shared" si="64"/>
        <v>53.975000000000001</v>
      </c>
      <c r="P298" s="85">
        <f t="shared" si="65"/>
        <v>17.8</v>
      </c>
      <c r="Q298" s="58">
        <f t="shared" si="66"/>
        <v>0</v>
      </c>
      <c r="R298" s="100">
        <f t="shared" si="67"/>
        <v>51.912799999999997</v>
      </c>
      <c r="S298" s="85">
        <f t="shared" si="68"/>
        <v>12.7</v>
      </c>
      <c r="T298" s="58">
        <f t="shared" si="69"/>
        <v>0</v>
      </c>
      <c r="U298" s="58">
        <f t="shared" si="70"/>
        <v>10.199999999999999</v>
      </c>
      <c r="V298" s="58">
        <f t="array" ref="V298">INDEX(AS$11:AS$66,MATCH(C298&amp;G298,AO$11:AO$66&amp;AP$11:AP$66,0),0)</f>
        <v>5</v>
      </c>
      <c r="X298" s="120">
        <f t="shared" si="71"/>
        <v>0.125</v>
      </c>
      <c r="Y298" s="61">
        <f t="array" ref="Y298">INDEX($AQ$11:$AR$66,MATCH($C298&amp;$G298,$AO$11:$AO$66&amp;$AP$11:$AP$66,0),COUNTIF($AQ$10:$AR$10,"&lt;"&amp;Z298)+1)</f>
        <v>4.0000000000000002E-4</v>
      </c>
      <c r="Z298" s="61">
        <f t="shared" si="72"/>
        <v>2.125</v>
      </c>
      <c r="AA298" s="61">
        <f t="array" ref="AA298">INDEX($AT$11:$AV$66,MATCH($C298&amp;$G298,$AO$11:$AO$66&amp;$AP$11:$AP$66,0),COUNTIF($AT$10:$AV$10,"&lt;"&amp;Z298)+1)</f>
        <v>6.9999999999999999E-4</v>
      </c>
      <c r="AB298" s="111">
        <f t="shared" si="73"/>
        <v>2.0438101183952089</v>
      </c>
      <c r="AC298" s="121">
        <f t="array" ref="AC298">INDEX($AW$11:$BA$66,MATCH($C298&amp;$G298,$AO$11:$AO$66&amp;$AP$11:$AP$66,0),COUNTIF($AW$10:$BA$10,"&lt;"&amp;Z298)+1)</f>
        <v>5.0000000000000001E-4</v>
      </c>
      <c r="AD298" s="62">
        <v>2.1055999999999999</v>
      </c>
      <c r="AE298" s="61">
        <f t="array" ref="AE298">INDEX($AT$11:$AV$66,MATCH($C298&amp;$G298,$AO$11:$AO$66&amp;$AP$11:$AP$66,0),COUNTIF($AT$10:$AV$10,"&lt;"&amp;AD298)+1)</f>
        <v>6.9999999999999999E-4</v>
      </c>
      <c r="AF298" s="111">
        <f t="shared" si="74"/>
        <v>2.0514734122634724</v>
      </c>
      <c r="AG298" s="121">
        <f t="array" ref="AG298">INDEX($AW$11:$BA$66,MATCH($C298&amp;$G298,$AO$11:$AO$66&amp;$AP$11:$AP$66,0),COUNTIF($AW$10:$BA$10,"&lt;"&amp;AD298)+1)</f>
        <v>5.0000000000000001E-4</v>
      </c>
    </row>
    <row r="299" spans="2:33" ht="12.75" customHeight="1" x14ac:dyDescent="0.3">
      <c r="B299" s="81" t="str">
        <f t="shared" si="62"/>
        <v>2 1/8-12 UN</v>
      </c>
      <c r="C299" s="71" t="s">
        <v>592</v>
      </c>
      <c r="D299" s="71"/>
      <c r="E299" s="79" t="s">
        <v>604</v>
      </c>
      <c r="F299" s="82" t="s">
        <v>621</v>
      </c>
      <c r="G299" s="58">
        <v>12</v>
      </c>
      <c r="H299" s="79" t="s">
        <v>519</v>
      </c>
      <c r="I299" s="71" t="s">
        <v>599</v>
      </c>
      <c r="J299" s="71" t="s">
        <v>588</v>
      </c>
      <c r="K299" s="71" t="s">
        <v>600</v>
      </c>
      <c r="L299" s="85">
        <f t="shared" si="61"/>
        <v>53.975000000000001</v>
      </c>
      <c r="M299" s="85">
        <f t="shared" si="63"/>
        <v>2.1166999999999998</v>
      </c>
      <c r="N299" s="71">
        <v>60</v>
      </c>
      <c r="O299" s="100">
        <f t="shared" si="64"/>
        <v>53.975000000000001</v>
      </c>
      <c r="P299" s="85">
        <f t="shared" si="65"/>
        <v>15.2</v>
      </c>
      <c r="Q299" s="58">
        <f t="shared" si="66"/>
        <v>0</v>
      </c>
      <c r="R299" s="100">
        <f t="shared" si="67"/>
        <v>52.600200000000001</v>
      </c>
      <c r="S299" s="85">
        <f t="shared" si="68"/>
        <v>10.199999999999999</v>
      </c>
      <c r="T299" s="58">
        <f t="shared" si="69"/>
        <v>0</v>
      </c>
      <c r="U299" s="58">
        <f t="shared" si="70"/>
        <v>7.6</v>
      </c>
      <c r="V299" s="58">
        <f t="array" ref="V299">INDEX(AS$11:AS$66,MATCH(C299&amp;G299,AO$11:AO$66&amp;AP$11:AP$66,0),0)</f>
        <v>10</v>
      </c>
      <c r="X299" s="120">
        <f t="shared" si="71"/>
        <v>8.3333333333333329E-2</v>
      </c>
      <c r="Y299" s="61">
        <f t="array" ref="Y299">INDEX($AQ$11:$AR$66,MATCH($C299&amp;$G299,$AO$11:$AO$66&amp;$AP$11:$AP$66,0),COUNTIF($AQ$10:$AR$10,"&lt;"&amp;Z299)+1)</f>
        <v>2.9999999999999997E-4</v>
      </c>
      <c r="Z299" s="61">
        <f t="shared" si="72"/>
        <v>2.125</v>
      </c>
      <c r="AA299" s="61">
        <f t="array" ref="AA299">INDEX($AT$11:$AV$66,MATCH($C299&amp;$G299,$AO$11:$AO$66&amp;$AP$11:$AP$66,0),COUNTIF($AT$10:$AV$10,"&lt;"&amp;Z299)+1)</f>
        <v>5.9999999999999995E-4</v>
      </c>
      <c r="AB299" s="111">
        <f t="shared" si="73"/>
        <v>2.0708734122634724</v>
      </c>
      <c r="AC299" s="121">
        <f t="array" ref="AC299">INDEX($AW$11:$BA$66,MATCH($C299&amp;$G299,$AO$11:$AO$66&amp;$AP$11:$AP$66,0),COUNTIF($AW$10:$BA$10,"&lt;"&amp;Z299)+1)</f>
        <v>4.0000000000000002E-4</v>
      </c>
      <c r="AD299" s="62">
        <v>2.1149</v>
      </c>
      <c r="AE299" s="61">
        <f t="array" ref="AE299">INDEX($AT$11:$AV$66,MATCH($C299&amp;$G299,$AO$11:$AO$66&amp;$AP$11:$AP$66,0),COUNTIF($AT$10:$AV$10,"&lt;"&amp;AD299)+1)</f>
        <v>5.9999999999999995E-4</v>
      </c>
      <c r="AF299" s="111">
        <f t="shared" si="74"/>
        <v>2.0788156081756486</v>
      </c>
      <c r="AG299" s="121">
        <f t="array" ref="AG299">INDEX($AW$11:$BA$66,MATCH($C299&amp;$G299,$AO$11:$AO$66&amp;$AP$11:$AP$66,0),COUNTIF($AW$10:$BA$10,"&lt;"&amp;AD299)+1)</f>
        <v>4.0000000000000002E-4</v>
      </c>
    </row>
    <row r="300" spans="2:33" ht="12.75" customHeight="1" x14ac:dyDescent="0.3">
      <c r="B300" s="81" t="str">
        <f t="shared" si="62"/>
        <v>2 1/8-12 UN</v>
      </c>
      <c r="C300" s="71" t="s">
        <v>592</v>
      </c>
      <c r="D300" s="71"/>
      <c r="E300" s="79" t="s">
        <v>604</v>
      </c>
      <c r="F300" s="82" t="s">
        <v>621</v>
      </c>
      <c r="G300" s="58">
        <v>12</v>
      </c>
      <c r="H300" s="79" t="s">
        <v>519</v>
      </c>
      <c r="I300" s="71" t="s">
        <v>601</v>
      </c>
      <c r="J300" s="71" t="s">
        <v>588</v>
      </c>
      <c r="K300" s="71" t="s">
        <v>600</v>
      </c>
      <c r="L300" s="85">
        <f t="shared" si="61"/>
        <v>53.975000000000001</v>
      </c>
      <c r="M300" s="85">
        <f t="shared" si="63"/>
        <v>2.1166999999999998</v>
      </c>
      <c r="N300" s="71">
        <v>60</v>
      </c>
      <c r="O300" s="100">
        <f t="shared" si="64"/>
        <v>53.975000000000001</v>
      </c>
      <c r="P300" s="85">
        <f t="shared" si="65"/>
        <v>15.2</v>
      </c>
      <c r="Q300" s="58">
        <f t="shared" si="66"/>
        <v>0</v>
      </c>
      <c r="R300" s="100">
        <f t="shared" si="67"/>
        <v>52.600200000000001</v>
      </c>
      <c r="S300" s="85">
        <f t="shared" si="68"/>
        <v>10.199999999999999</v>
      </c>
      <c r="T300" s="58">
        <f t="shared" si="69"/>
        <v>0</v>
      </c>
      <c r="U300" s="58">
        <f t="shared" si="70"/>
        <v>7.6</v>
      </c>
      <c r="V300" s="58">
        <f t="array" ref="V300">INDEX(AS$11:AS$66,MATCH(C300&amp;G300,AO$11:AO$66&amp;AP$11:AP$66,0),0)</f>
        <v>10</v>
      </c>
      <c r="X300" s="120">
        <f t="shared" si="71"/>
        <v>8.3333333333333329E-2</v>
      </c>
      <c r="Y300" s="61">
        <f t="array" ref="Y300">INDEX($AQ$11:$AR$66,MATCH($C300&amp;$G300,$AO$11:$AO$66&amp;$AP$11:$AP$66,0),COUNTIF($AQ$10:$AR$10,"&lt;"&amp;Z300)+1)</f>
        <v>2.9999999999999997E-4</v>
      </c>
      <c r="Z300" s="61">
        <f t="shared" si="72"/>
        <v>2.125</v>
      </c>
      <c r="AA300" s="61">
        <f t="array" ref="AA300">INDEX($AT$11:$AV$66,MATCH($C300&amp;$G300,$AO$11:$AO$66&amp;$AP$11:$AP$66,0),COUNTIF($AT$10:$AV$10,"&lt;"&amp;Z300)+1)</f>
        <v>5.9999999999999995E-4</v>
      </c>
      <c r="AB300" s="111">
        <f t="shared" si="73"/>
        <v>2.0708734122634724</v>
      </c>
      <c r="AC300" s="121">
        <f t="array" ref="AC300">INDEX($AW$11:$BA$66,MATCH($C300&amp;$G300,$AO$11:$AO$66&amp;$AP$11:$AP$66,0),COUNTIF($AW$10:$BA$10,"&lt;"&amp;Z300)+1)</f>
        <v>4.0000000000000002E-4</v>
      </c>
      <c r="AD300" s="62">
        <v>2.1128999999999998</v>
      </c>
      <c r="AE300" s="61">
        <f t="array" ref="AE300">INDEX($AT$11:$AV$66,MATCH($C300&amp;$G300,$AO$11:$AO$66&amp;$AP$11:$AP$66,0),COUNTIF($AT$10:$AV$10,"&lt;"&amp;AD300)+1)</f>
        <v>5.9999999999999995E-4</v>
      </c>
      <c r="AF300" s="111">
        <f t="shared" si="74"/>
        <v>2.0768156081756484</v>
      </c>
      <c r="AG300" s="121">
        <f t="array" ref="AG300">INDEX($AW$11:$BA$66,MATCH($C300&amp;$G300,$AO$11:$AO$66&amp;$AP$11:$AP$66,0),COUNTIF($AW$10:$BA$10,"&lt;"&amp;AD300)+1)</f>
        <v>4.0000000000000002E-4</v>
      </c>
    </row>
    <row r="301" spans="2:33" ht="12.75" customHeight="1" x14ac:dyDescent="0.3">
      <c r="B301" s="81" t="str">
        <f t="shared" si="62"/>
        <v>2 1/8-16 UN</v>
      </c>
      <c r="C301" s="71" t="s">
        <v>592</v>
      </c>
      <c r="D301" s="71"/>
      <c r="E301" s="79" t="s">
        <v>604</v>
      </c>
      <c r="F301" s="82" t="s">
        <v>621</v>
      </c>
      <c r="G301" s="58">
        <v>16</v>
      </c>
      <c r="H301" s="79" t="s">
        <v>519</v>
      </c>
      <c r="I301" s="71" t="s">
        <v>599</v>
      </c>
      <c r="J301" s="71" t="s">
        <v>588</v>
      </c>
      <c r="K301" s="71" t="s">
        <v>600</v>
      </c>
      <c r="L301" s="85">
        <f t="shared" ref="L301:L312" si="75">ROUND(Z301*25.4,4)</f>
        <v>53.975000000000001</v>
      </c>
      <c r="M301" s="85">
        <f t="shared" si="63"/>
        <v>1.5874999999999999</v>
      </c>
      <c r="N301" s="71">
        <v>60</v>
      </c>
      <c r="O301" s="100">
        <f t="shared" si="64"/>
        <v>53.975000000000001</v>
      </c>
      <c r="P301" s="85">
        <f t="shared" si="65"/>
        <v>15.2</v>
      </c>
      <c r="Q301" s="58">
        <f t="shared" si="66"/>
        <v>0</v>
      </c>
      <c r="R301" s="100">
        <f t="shared" si="67"/>
        <v>52.943899999999999</v>
      </c>
      <c r="S301" s="85">
        <f t="shared" si="68"/>
        <v>10.199999999999999</v>
      </c>
      <c r="T301" s="58">
        <f t="shared" si="69"/>
        <v>0</v>
      </c>
      <c r="U301" s="58">
        <f t="shared" si="70"/>
        <v>7.6</v>
      </c>
      <c r="V301" s="58">
        <f t="array" ref="V301">INDEX(AS$11:AS$66,MATCH(C301&amp;G301,AO$11:AO$66&amp;AP$11:AP$66,0),0)</f>
        <v>10</v>
      </c>
      <c r="X301" s="120">
        <f t="shared" si="71"/>
        <v>6.25E-2</v>
      </c>
      <c r="Y301" s="61">
        <f t="array" ref="Y301">INDEX($AQ$11:$AR$66,MATCH($C301&amp;$G301,$AO$11:$AO$66&amp;$AP$11:$AP$66,0),COUNTIF($AQ$10:$AR$10,"&lt;"&amp;Z301)+1)</f>
        <v>2.9999999999999997E-4</v>
      </c>
      <c r="Z301" s="61">
        <f t="shared" si="72"/>
        <v>2.125</v>
      </c>
      <c r="AA301" s="61">
        <f t="array" ref="AA301">INDEX($AT$11:$AV$66,MATCH($C301&amp;$G301,$AO$11:$AO$66&amp;$AP$11:$AP$66,0),COUNTIF($AT$10:$AV$10,"&lt;"&amp;Z301)+1)</f>
        <v>5.9999999999999995E-4</v>
      </c>
      <c r="AB301" s="111">
        <f t="shared" si="73"/>
        <v>2.0844050591976044</v>
      </c>
      <c r="AC301" s="121">
        <f t="array" ref="AC301">INDEX($AW$11:$BA$66,MATCH($C301&amp;$G301,$AO$11:$AO$66&amp;$AP$11:$AP$66,0),COUNTIF($AW$10:$BA$10,"&lt;"&amp;Z301)+1)</f>
        <v>4.0000000000000002E-4</v>
      </c>
      <c r="AD301" s="62">
        <v>2.1185</v>
      </c>
      <c r="AE301" s="61">
        <f t="array" ref="AE301">INDEX($AT$11:$AV$66,MATCH($C301&amp;$G301,$AO$11:$AO$66&amp;$AP$11:$AP$66,0),COUNTIF($AT$10:$AV$10,"&lt;"&amp;AD301)+1)</f>
        <v>5.9999999999999995E-4</v>
      </c>
      <c r="AF301" s="111">
        <f t="shared" si="74"/>
        <v>2.0914367061317365</v>
      </c>
      <c r="AG301" s="121">
        <f t="array" ref="AG301">INDEX($AW$11:$BA$66,MATCH($C301&amp;$G301,$AO$11:$AO$66&amp;$AP$11:$AP$66,0),COUNTIF($AW$10:$BA$10,"&lt;"&amp;AD301)+1)</f>
        <v>4.0000000000000002E-4</v>
      </c>
    </row>
    <row r="302" spans="2:33" ht="12.75" customHeight="1" x14ac:dyDescent="0.3">
      <c r="B302" s="81" t="str">
        <f t="shared" si="62"/>
        <v>2 1/8-16 UN</v>
      </c>
      <c r="C302" s="71" t="s">
        <v>592</v>
      </c>
      <c r="D302" s="71"/>
      <c r="E302" s="79" t="s">
        <v>604</v>
      </c>
      <c r="F302" s="82" t="s">
        <v>621</v>
      </c>
      <c r="G302" s="58">
        <v>16</v>
      </c>
      <c r="H302" s="79" t="s">
        <v>519</v>
      </c>
      <c r="I302" s="71" t="s">
        <v>601</v>
      </c>
      <c r="J302" s="71" t="s">
        <v>588</v>
      </c>
      <c r="K302" s="71" t="s">
        <v>600</v>
      </c>
      <c r="L302" s="85">
        <f t="shared" si="75"/>
        <v>53.975000000000001</v>
      </c>
      <c r="M302" s="85">
        <f t="shared" si="63"/>
        <v>1.5874999999999999</v>
      </c>
      <c r="N302" s="71">
        <v>60</v>
      </c>
      <c r="O302" s="100">
        <f t="shared" si="64"/>
        <v>53.975000000000001</v>
      </c>
      <c r="P302" s="85">
        <f t="shared" si="65"/>
        <v>15.2</v>
      </c>
      <c r="Q302" s="58">
        <f t="shared" si="66"/>
        <v>0</v>
      </c>
      <c r="R302" s="100">
        <f t="shared" si="67"/>
        <v>52.943899999999999</v>
      </c>
      <c r="S302" s="85">
        <f t="shared" si="68"/>
        <v>10.199999999999999</v>
      </c>
      <c r="T302" s="58">
        <f t="shared" si="69"/>
        <v>0</v>
      </c>
      <c r="U302" s="58">
        <f t="shared" si="70"/>
        <v>7.6</v>
      </c>
      <c r="V302" s="58">
        <f t="array" ref="V302">INDEX(AS$11:AS$66,MATCH(C302&amp;G302,AO$11:AO$66&amp;AP$11:AP$66,0),0)</f>
        <v>10</v>
      </c>
      <c r="X302" s="120">
        <f t="shared" si="71"/>
        <v>6.25E-2</v>
      </c>
      <c r="Y302" s="61">
        <f t="array" ref="Y302">INDEX($AQ$11:$AR$66,MATCH($C302&amp;$G302,$AO$11:$AO$66&amp;$AP$11:$AP$66,0),COUNTIF($AQ$10:$AR$10,"&lt;"&amp;Z302)+1)</f>
        <v>2.9999999999999997E-4</v>
      </c>
      <c r="Z302" s="61">
        <f t="shared" si="72"/>
        <v>2.125</v>
      </c>
      <c r="AA302" s="61">
        <f t="array" ref="AA302">INDEX($AT$11:$AV$66,MATCH($C302&amp;$G302,$AO$11:$AO$66&amp;$AP$11:$AP$66,0),COUNTIF($AT$10:$AV$10,"&lt;"&amp;Z302)+1)</f>
        <v>5.9999999999999995E-4</v>
      </c>
      <c r="AB302" s="111">
        <f t="shared" si="73"/>
        <v>2.0844050591976044</v>
      </c>
      <c r="AC302" s="121">
        <f t="array" ref="AC302">INDEX($AW$11:$BA$66,MATCH($C302&amp;$G302,$AO$11:$AO$66&amp;$AP$11:$AP$66,0),COUNTIF($AW$10:$BA$10,"&lt;"&amp;Z302)+1)</f>
        <v>4.0000000000000002E-4</v>
      </c>
      <c r="AD302" s="62">
        <v>2.1166999999999998</v>
      </c>
      <c r="AE302" s="61">
        <f t="array" ref="AE302">INDEX($AT$11:$AV$66,MATCH($C302&amp;$G302,$AO$11:$AO$66&amp;$AP$11:$AP$66,0),COUNTIF($AT$10:$AV$10,"&lt;"&amp;AD302)+1)</f>
        <v>5.9999999999999995E-4</v>
      </c>
      <c r="AF302" s="111">
        <f t="shared" si="74"/>
        <v>2.0896367061317362</v>
      </c>
      <c r="AG302" s="121">
        <f t="array" ref="AG302">INDEX($AW$11:$BA$66,MATCH($C302&amp;$G302,$AO$11:$AO$66&amp;$AP$11:$AP$66,0),COUNTIF($AW$10:$BA$10,"&lt;"&amp;AD302)+1)</f>
        <v>4.0000000000000002E-4</v>
      </c>
    </row>
    <row r="303" spans="2:33" ht="12.75" customHeight="1" x14ac:dyDescent="0.3">
      <c r="B303" s="81" t="str">
        <f t="shared" si="62"/>
        <v>2 1/8-20 UN</v>
      </c>
      <c r="C303" s="71" t="s">
        <v>592</v>
      </c>
      <c r="D303" s="71"/>
      <c r="E303" s="79" t="s">
        <v>604</v>
      </c>
      <c r="F303" s="82" t="s">
        <v>621</v>
      </c>
      <c r="G303" s="58">
        <v>20</v>
      </c>
      <c r="H303" s="79" t="s">
        <v>519</v>
      </c>
      <c r="I303" s="71" t="s">
        <v>599</v>
      </c>
      <c r="J303" s="71" t="s">
        <v>588</v>
      </c>
      <c r="K303" s="71" t="s">
        <v>600</v>
      </c>
      <c r="L303" s="85">
        <f t="shared" si="75"/>
        <v>53.975000000000001</v>
      </c>
      <c r="M303" s="85">
        <f t="shared" si="63"/>
        <v>1.27</v>
      </c>
      <c r="N303" s="71">
        <v>60</v>
      </c>
      <c r="O303" s="100">
        <f t="shared" si="64"/>
        <v>53.975000000000001</v>
      </c>
      <c r="P303" s="85">
        <f t="shared" si="65"/>
        <v>12.7</v>
      </c>
      <c r="Q303" s="58">
        <f t="shared" si="66"/>
        <v>0</v>
      </c>
      <c r="R303" s="100">
        <f t="shared" si="67"/>
        <v>53.150100000000002</v>
      </c>
      <c r="S303" s="85">
        <f t="shared" si="68"/>
        <v>10.199999999999999</v>
      </c>
      <c r="T303" s="58">
        <f t="shared" si="69"/>
        <v>0</v>
      </c>
      <c r="U303" s="58">
        <f t="shared" si="70"/>
        <v>7.6</v>
      </c>
      <c r="V303" s="58">
        <f t="array" ref="V303">INDEX(AS$11:AS$66,MATCH(C303&amp;G303,AO$11:AO$66&amp;AP$11:AP$66,0),0)</f>
        <v>15</v>
      </c>
      <c r="X303" s="120">
        <f t="shared" si="71"/>
        <v>0.05</v>
      </c>
      <c r="Y303" s="61">
        <f t="array" ref="Y303">INDEX($AQ$11:$AR$66,MATCH($C303&amp;$G303,$AO$11:$AO$66&amp;$AP$11:$AP$66,0),COUNTIF($AQ$10:$AR$10,"&lt;"&amp;Z303)+1)</f>
        <v>2.9999999999999997E-4</v>
      </c>
      <c r="Z303" s="61">
        <f t="shared" si="72"/>
        <v>2.125</v>
      </c>
      <c r="AA303" s="61">
        <f t="array" ref="AA303">INDEX($AT$11:$AV$66,MATCH($C303&amp;$G303,$AO$11:$AO$66&amp;$AP$11:$AP$66,0),COUNTIF($AT$10:$AV$10,"&lt;"&amp;Z303)+1)</f>
        <v>5.0000000000000001E-4</v>
      </c>
      <c r="AB303" s="111">
        <f t="shared" si="73"/>
        <v>2.0925240473580837</v>
      </c>
      <c r="AC303" s="121">
        <f t="array" ref="AC303">INDEX($AW$11:$BA$66,MATCH($C303&amp;$G303,$AO$11:$AO$66&amp;$AP$11:$AP$66,0),COUNTIF($AW$10:$BA$10,"&lt;"&amp;Z303)+1)</f>
        <v>4.0000000000000002E-4</v>
      </c>
      <c r="AD303" s="62">
        <v>2.1206</v>
      </c>
      <c r="AE303" s="61">
        <f t="array" ref="AE303">INDEX($AT$11:$AV$66,MATCH($C303&amp;$G303,$AO$11:$AO$66&amp;$AP$11:$AP$66,0),COUNTIF($AT$10:$AV$10,"&lt;"&amp;AD303)+1)</f>
        <v>5.0000000000000001E-4</v>
      </c>
      <c r="AF303" s="111">
        <f t="shared" si="74"/>
        <v>2.0989493649053892</v>
      </c>
      <c r="AG303" s="121">
        <f t="array" ref="AG303">INDEX($AW$11:$BA$66,MATCH($C303&amp;$G303,$AO$11:$AO$66&amp;$AP$11:$AP$66,0),COUNTIF($AW$10:$BA$10,"&lt;"&amp;AD303)+1)</f>
        <v>4.0000000000000002E-4</v>
      </c>
    </row>
    <row r="304" spans="2:33" ht="12.75" customHeight="1" x14ac:dyDescent="0.3">
      <c r="B304" s="81" t="str">
        <f t="shared" si="62"/>
        <v>2 1/8-20 UN</v>
      </c>
      <c r="C304" s="71" t="s">
        <v>592</v>
      </c>
      <c r="D304" s="71"/>
      <c r="E304" s="79" t="s">
        <v>604</v>
      </c>
      <c r="F304" s="82" t="s">
        <v>621</v>
      </c>
      <c r="G304" s="58">
        <v>20</v>
      </c>
      <c r="H304" s="79" t="s">
        <v>519</v>
      </c>
      <c r="I304" s="71" t="s">
        <v>601</v>
      </c>
      <c r="J304" s="71" t="s">
        <v>588</v>
      </c>
      <c r="K304" s="71" t="s">
        <v>600</v>
      </c>
      <c r="L304" s="85">
        <f t="shared" si="75"/>
        <v>53.975000000000001</v>
      </c>
      <c r="M304" s="85">
        <f t="shared" si="63"/>
        <v>1.27</v>
      </c>
      <c r="N304" s="71">
        <v>60</v>
      </c>
      <c r="O304" s="100">
        <f t="shared" si="64"/>
        <v>53.975000000000001</v>
      </c>
      <c r="P304" s="85">
        <f t="shared" si="65"/>
        <v>12.7</v>
      </c>
      <c r="Q304" s="58">
        <f t="shared" si="66"/>
        <v>0</v>
      </c>
      <c r="R304" s="100">
        <f t="shared" si="67"/>
        <v>53.150100000000002</v>
      </c>
      <c r="S304" s="85">
        <f t="shared" si="68"/>
        <v>10.199999999999999</v>
      </c>
      <c r="T304" s="58">
        <f t="shared" si="69"/>
        <v>0</v>
      </c>
      <c r="U304" s="58">
        <f t="shared" si="70"/>
        <v>7.6</v>
      </c>
      <c r="V304" s="58">
        <f t="array" ref="V304">INDEX(AS$11:AS$66,MATCH(C304&amp;G304,AO$11:AO$66&amp;AP$11:AP$66,0),0)</f>
        <v>15</v>
      </c>
      <c r="X304" s="120">
        <f t="shared" si="71"/>
        <v>0.05</v>
      </c>
      <c r="Y304" s="61">
        <f t="array" ref="Y304">INDEX($AQ$11:$AR$66,MATCH($C304&amp;$G304,$AO$11:$AO$66&amp;$AP$11:$AP$66,0),COUNTIF($AQ$10:$AR$10,"&lt;"&amp;Z304)+1)</f>
        <v>2.9999999999999997E-4</v>
      </c>
      <c r="Z304" s="61">
        <f t="shared" si="72"/>
        <v>2.125</v>
      </c>
      <c r="AA304" s="61">
        <f t="array" ref="AA304">INDEX($AT$11:$AV$66,MATCH($C304&amp;$G304,$AO$11:$AO$66&amp;$AP$11:$AP$66,0),COUNTIF($AT$10:$AV$10,"&lt;"&amp;Z304)+1)</f>
        <v>5.0000000000000001E-4</v>
      </c>
      <c r="AB304" s="111">
        <f t="shared" si="73"/>
        <v>2.0925240473580837</v>
      </c>
      <c r="AC304" s="121">
        <f t="array" ref="AC304">INDEX($AW$11:$BA$66,MATCH($C304&amp;$G304,$AO$11:$AO$66&amp;$AP$11:$AP$66,0),COUNTIF($AW$10:$BA$10,"&lt;"&amp;Z304)+1)</f>
        <v>4.0000000000000002E-4</v>
      </c>
      <c r="AD304" s="62">
        <v>2.1190000000000002</v>
      </c>
      <c r="AE304" s="61">
        <f t="array" ref="AE304">INDEX($AT$11:$AV$66,MATCH($C304&amp;$G304,$AO$11:$AO$66&amp;$AP$11:$AP$66,0),COUNTIF($AT$10:$AV$10,"&lt;"&amp;AD304)+1)</f>
        <v>5.0000000000000001E-4</v>
      </c>
      <c r="AF304" s="111">
        <f t="shared" si="74"/>
        <v>2.0973493649053894</v>
      </c>
      <c r="AG304" s="121">
        <f t="array" ref="AG304">INDEX($AW$11:$BA$66,MATCH($C304&amp;$G304,$AO$11:$AO$66&amp;$AP$11:$AP$66,0),COUNTIF($AW$10:$BA$10,"&lt;"&amp;AD304)+1)</f>
        <v>4.0000000000000002E-4</v>
      </c>
    </row>
    <row r="305" spans="2:33" ht="12.75" customHeight="1" x14ac:dyDescent="0.3">
      <c r="B305" s="81" t="str">
        <f t="shared" si="62"/>
        <v>2 1/4-6 UN</v>
      </c>
      <c r="C305" s="71" t="s">
        <v>592</v>
      </c>
      <c r="D305" s="71"/>
      <c r="E305" s="79" t="s">
        <v>604</v>
      </c>
      <c r="F305" s="82" t="s">
        <v>622</v>
      </c>
      <c r="G305" s="58">
        <v>6</v>
      </c>
      <c r="H305" s="79" t="s">
        <v>519</v>
      </c>
      <c r="I305" s="71" t="s">
        <v>599</v>
      </c>
      <c r="J305" s="71" t="s">
        <v>588</v>
      </c>
      <c r="K305" s="71" t="s">
        <v>600</v>
      </c>
      <c r="L305" s="85">
        <f t="shared" si="75"/>
        <v>57.15</v>
      </c>
      <c r="M305" s="85">
        <f t="shared" si="63"/>
        <v>4.2332999999999998</v>
      </c>
      <c r="N305" s="71">
        <v>60</v>
      </c>
      <c r="O305" s="100">
        <f t="shared" si="64"/>
        <v>57.15</v>
      </c>
      <c r="P305" s="85">
        <f t="shared" si="65"/>
        <v>20.3</v>
      </c>
      <c r="Q305" s="58">
        <f t="shared" si="66"/>
        <v>0</v>
      </c>
      <c r="R305" s="100">
        <f t="shared" si="67"/>
        <v>54.400399999999998</v>
      </c>
      <c r="S305" s="85">
        <f t="shared" si="68"/>
        <v>12.7</v>
      </c>
      <c r="T305" s="58">
        <f t="shared" si="69"/>
        <v>0</v>
      </c>
      <c r="U305" s="58">
        <f t="shared" si="70"/>
        <v>10.199999999999999</v>
      </c>
      <c r="V305" s="58">
        <f t="array" ref="V305">INDEX(AS$11:AS$66,MATCH(C305&amp;G305,AO$11:AO$66&amp;AP$11:AP$66,0),0)</f>
        <v>5</v>
      </c>
      <c r="X305" s="120">
        <f t="shared" si="71"/>
        <v>0.16666666666666666</v>
      </c>
      <c r="Y305" s="61">
        <f t="array" ref="Y305">INDEX($AQ$11:$AR$66,MATCH($C305&amp;$G305,$AO$11:$AO$66&amp;$AP$11:$AP$66,0),COUNTIF($AQ$10:$AR$10,"&lt;"&amp;Z305)+1)</f>
        <v>4.0000000000000002E-4</v>
      </c>
      <c r="Z305" s="61">
        <f t="shared" si="72"/>
        <v>2.25</v>
      </c>
      <c r="AA305" s="61">
        <f t="array" ref="AA305">INDEX($AT$11:$AV$66,MATCH($C305&amp;$G305,$AO$11:$AO$66&amp;$AP$11:$AP$66,0),COUNTIF($AT$10:$AV$10,"&lt;"&amp;Z305)+1)</f>
        <v>8.0000000000000004E-4</v>
      </c>
      <c r="AB305" s="111">
        <f t="shared" si="73"/>
        <v>2.1417468245269453</v>
      </c>
      <c r="AC305" s="121">
        <f t="array" ref="AC305">INDEX($AW$11:$BA$66,MATCH($C305&amp;$G305,$AO$11:$AO$66&amp;$AP$11:$AP$66,0),COUNTIF($AW$10:$BA$10,"&lt;"&amp;Z305)+1)</f>
        <v>5.0000000000000001E-4</v>
      </c>
      <c r="AD305" s="62">
        <v>2.2252999999999998</v>
      </c>
      <c r="AE305" s="61">
        <f t="array" ref="AE305">INDEX($AT$11:$AV$66,MATCH($C305&amp;$G305,$AO$11:$AO$66&amp;$AP$11:$AP$66,0),COUNTIF($AT$10:$AV$10,"&lt;"&amp;AD305)+1)</f>
        <v>8.0000000000000004E-4</v>
      </c>
      <c r="AF305" s="111">
        <f t="shared" si="74"/>
        <v>2.1531312163512966</v>
      </c>
      <c r="AG305" s="121">
        <f t="array" ref="AG305">INDEX($AW$11:$BA$66,MATCH($C305&amp;$G305,$AO$11:$AO$66&amp;$AP$11:$AP$66,0),COUNTIF($AW$10:$BA$10,"&lt;"&amp;AD305)+1)</f>
        <v>5.0000000000000001E-4</v>
      </c>
    </row>
    <row r="306" spans="2:33" ht="12.75" customHeight="1" x14ac:dyDescent="0.3">
      <c r="B306" s="81" t="str">
        <f t="shared" si="62"/>
        <v>2 1/4-6 UN</v>
      </c>
      <c r="C306" s="71" t="s">
        <v>592</v>
      </c>
      <c r="D306" s="71"/>
      <c r="E306" s="79" t="s">
        <v>604</v>
      </c>
      <c r="F306" s="82" t="s">
        <v>622</v>
      </c>
      <c r="G306" s="58">
        <v>6</v>
      </c>
      <c r="H306" s="79" t="s">
        <v>519</v>
      </c>
      <c r="I306" s="71" t="s">
        <v>601</v>
      </c>
      <c r="J306" s="71" t="s">
        <v>588</v>
      </c>
      <c r="K306" s="71" t="s">
        <v>600</v>
      </c>
      <c r="L306" s="85">
        <f t="shared" si="75"/>
        <v>57.15</v>
      </c>
      <c r="M306" s="85">
        <f t="shared" si="63"/>
        <v>4.2332999999999998</v>
      </c>
      <c r="N306" s="71">
        <v>60</v>
      </c>
      <c r="O306" s="100">
        <f t="shared" si="64"/>
        <v>57.15</v>
      </c>
      <c r="P306" s="85">
        <f t="shared" si="65"/>
        <v>20.3</v>
      </c>
      <c r="Q306" s="58">
        <f t="shared" si="66"/>
        <v>0</v>
      </c>
      <c r="R306" s="100">
        <f t="shared" si="67"/>
        <v>54.400399999999998</v>
      </c>
      <c r="S306" s="85">
        <f t="shared" si="68"/>
        <v>12.7</v>
      </c>
      <c r="T306" s="58">
        <f t="shared" si="69"/>
        <v>0</v>
      </c>
      <c r="U306" s="58">
        <f t="shared" si="70"/>
        <v>10.199999999999999</v>
      </c>
      <c r="V306" s="58">
        <f t="array" ref="V306">INDEX(AS$11:AS$66,MATCH(C306&amp;G306,AO$11:AO$66&amp;AP$11:AP$66,0),0)</f>
        <v>5</v>
      </c>
      <c r="X306" s="120">
        <f t="shared" si="71"/>
        <v>0.16666666666666666</v>
      </c>
      <c r="Y306" s="61">
        <f t="array" ref="Y306">INDEX($AQ$11:$AR$66,MATCH($C306&amp;$G306,$AO$11:$AO$66&amp;$AP$11:$AP$66,0),COUNTIF($AQ$10:$AR$10,"&lt;"&amp;Z306)+1)</f>
        <v>4.0000000000000002E-4</v>
      </c>
      <c r="Z306" s="61">
        <f t="shared" si="72"/>
        <v>2.25</v>
      </c>
      <c r="AA306" s="61">
        <f t="array" ref="AA306">INDEX($AT$11:$AV$66,MATCH($C306&amp;$G306,$AO$11:$AO$66&amp;$AP$11:$AP$66,0),COUNTIF($AT$10:$AV$10,"&lt;"&amp;Z306)+1)</f>
        <v>8.0000000000000004E-4</v>
      </c>
      <c r="AB306" s="111">
        <f t="shared" si="73"/>
        <v>2.1417468245269453</v>
      </c>
      <c r="AC306" s="121">
        <f t="array" ref="AC306">INDEX($AW$11:$BA$66,MATCH($C306&amp;$G306,$AO$11:$AO$66&amp;$AP$11:$AP$66,0),COUNTIF($AW$10:$BA$10,"&lt;"&amp;Z306)+1)</f>
        <v>5.0000000000000001E-4</v>
      </c>
      <c r="AD306" s="62">
        <v>2.2223999999999999</v>
      </c>
      <c r="AE306" s="61">
        <f t="array" ref="AE306">INDEX($AT$11:$AV$66,MATCH($C306&amp;$G306,$AO$11:$AO$66&amp;$AP$11:$AP$66,0),COUNTIF($AT$10:$AV$10,"&lt;"&amp;AD306)+1)</f>
        <v>8.0000000000000004E-4</v>
      </c>
      <c r="AF306" s="111">
        <f t="shared" si="74"/>
        <v>2.1502312163512967</v>
      </c>
      <c r="AG306" s="121">
        <f t="array" ref="AG306">INDEX($AW$11:$BA$66,MATCH($C306&amp;$G306,$AO$11:$AO$66&amp;$AP$11:$AP$66,0),COUNTIF($AW$10:$BA$10,"&lt;"&amp;AD306)+1)</f>
        <v>5.0000000000000001E-4</v>
      </c>
    </row>
    <row r="307" spans="2:33" ht="12.75" customHeight="1" x14ac:dyDescent="0.3">
      <c r="B307" s="81" t="str">
        <f t="shared" si="62"/>
        <v>2 1/4-8 UN</v>
      </c>
      <c r="C307" s="71" t="s">
        <v>592</v>
      </c>
      <c r="D307" s="71"/>
      <c r="E307" s="79" t="s">
        <v>604</v>
      </c>
      <c r="F307" s="82" t="s">
        <v>622</v>
      </c>
      <c r="G307" s="58">
        <v>8</v>
      </c>
      <c r="H307" s="79" t="s">
        <v>519</v>
      </c>
      <c r="I307" s="71" t="s">
        <v>599</v>
      </c>
      <c r="J307" s="71" t="s">
        <v>588</v>
      </c>
      <c r="K307" s="71" t="s">
        <v>600</v>
      </c>
      <c r="L307" s="85">
        <f t="shared" si="75"/>
        <v>57.15</v>
      </c>
      <c r="M307" s="85">
        <f t="shared" si="63"/>
        <v>3.1749999999999998</v>
      </c>
      <c r="N307" s="71">
        <v>60</v>
      </c>
      <c r="O307" s="100">
        <f t="shared" si="64"/>
        <v>57.15</v>
      </c>
      <c r="P307" s="85">
        <f t="shared" si="65"/>
        <v>17.8</v>
      </c>
      <c r="Q307" s="58">
        <f t="shared" si="66"/>
        <v>0</v>
      </c>
      <c r="R307" s="100">
        <f t="shared" si="67"/>
        <v>55.087800000000001</v>
      </c>
      <c r="S307" s="85">
        <f t="shared" si="68"/>
        <v>12.7</v>
      </c>
      <c r="T307" s="58">
        <f t="shared" si="69"/>
        <v>0</v>
      </c>
      <c r="U307" s="58">
        <f t="shared" si="70"/>
        <v>10.199999999999999</v>
      </c>
      <c r="V307" s="58">
        <f t="array" ref="V307">INDEX(AS$11:AS$66,MATCH(C307&amp;G307,AO$11:AO$66&amp;AP$11:AP$66,0),0)</f>
        <v>5</v>
      </c>
      <c r="X307" s="120">
        <f t="shared" si="71"/>
        <v>0.125</v>
      </c>
      <c r="Y307" s="61">
        <f t="array" ref="Y307">INDEX($AQ$11:$AR$66,MATCH($C307&amp;$G307,$AO$11:$AO$66&amp;$AP$11:$AP$66,0),COUNTIF($AQ$10:$AR$10,"&lt;"&amp;Z307)+1)</f>
        <v>4.0000000000000002E-4</v>
      </c>
      <c r="Z307" s="61">
        <f t="shared" si="72"/>
        <v>2.25</v>
      </c>
      <c r="AA307" s="61">
        <f t="array" ref="AA307">INDEX($AT$11:$AV$66,MATCH($C307&amp;$G307,$AO$11:$AO$66&amp;$AP$11:$AP$66,0),COUNTIF($AT$10:$AV$10,"&lt;"&amp;Z307)+1)</f>
        <v>6.9999999999999999E-4</v>
      </c>
      <c r="AB307" s="111">
        <f t="shared" si="73"/>
        <v>2.1688101183952089</v>
      </c>
      <c r="AC307" s="121">
        <f t="array" ref="AC307">INDEX($AW$11:$BA$66,MATCH($C307&amp;$G307,$AO$11:$AO$66&amp;$AP$11:$AP$66,0),COUNTIF($AW$10:$BA$10,"&lt;"&amp;Z307)+1)</f>
        <v>5.0000000000000001E-4</v>
      </c>
      <c r="AD307" s="62">
        <v>2.2332999999999998</v>
      </c>
      <c r="AE307" s="61">
        <f t="array" ref="AE307">INDEX($AT$11:$AV$66,MATCH($C307&amp;$G307,$AO$11:$AO$66&amp;$AP$11:$AP$66,0),COUNTIF($AT$10:$AV$10,"&lt;"&amp;AD307)+1)</f>
        <v>6.9999999999999999E-4</v>
      </c>
      <c r="AF307" s="111">
        <f t="shared" si="74"/>
        <v>2.1791734122634723</v>
      </c>
      <c r="AG307" s="121">
        <f t="array" ref="AG307">INDEX($AW$11:$BA$66,MATCH($C307&amp;$G307,$AO$11:$AO$66&amp;$AP$11:$AP$66,0),COUNTIF($AW$10:$BA$10,"&lt;"&amp;AD307)+1)</f>
        <v>5.0000000000000001E-4</v>
      </c>
    </row>
    <row r="308" spans="2:33" ht="12.75" customHeight="1" x14ac:dyDescent="0.3">
      <c r="B308" s="81" t="str">
        <f t="shared" si="62"/>
        <v>2 1/4-8 UN</v>
      </c>
      <c r="C308" s="71" t="s">
        <v>592</v>
      </c>
      <c r="D308" s="71"/>
      <c r="E308" s="79" t="s">
        <v>604</v>
      </c>
      <c r="F308" s="82" t="s">
        <v>622</v>
      </c>
      <c r="G308" s="58">
        <v>8</v>
      </c>
      <c r="H308" s="79" t="s">
        <v>519</v>
      </c>
      <c r="I308" s="71" t="s">
        <v>601</v>
      </c>
      <c r="J308" s="71" t="s">
        <v>588</v>
      </c>
      <c r="K308" s="71" t="s">
        <v>600</v>
      </c>
      <c r="L308" s="85">
        <f t="shared" si="75"/>
        <v>57.15</v>
      </c>
      <c r="M308" s="85">
        <f t="shared" si="63"/>
        <v>3.1749999999999998</v>
      </c>
      <c r="N308" s="71">
        <v>60</v>
      </c>
      <c r="O308" s="100">
        <f t="shared" si="64"/>
        <v>57.15</v>
      </c>
      <c r="P308" s="85">
        <f t="shared" si="65"/>
        <v>17.8</v>
      </c>
      <c r="Q308" s="58">
        <f t="shared" si="66"/>
        <v>0</v>
      </c>
      <c r="R308" s="100">
        <f t="shared" si="67"/>
        <v>55.087800000000001</v>
      </c>
      <c r="S308" s="85">
        <f t="shared" si="68"/>
        <v>12.7</v>
      </c>
      <c r="T308" s="58">
        <f t="shared" si="69"/>
        <v>0</v>
      </c>
      <c r="U308" s="58">
        <f t="shared" si="70"/>
        <v>10.199999999999999</v>
      </c>
      <c r="V308" s="58">
        <f t="array" ref="V308">INDEX(AS$11:AS$66,MATCH(C308&amp;G308,AO$11:AO$66&amp;AP$11:AP$66,0),0)</f>
        <v>5</v>
      </c>
      <c r="X308" s="120">
        <f t="shared" si="71"/>
        <v>0.125</v>
      </c>
      <c r="Y308" s="61">
        <f t="array" ref="Y308">INDEX($AQ$11:$AR$66,MATCH($C308&amp;$G308,$AO$11:$AO$66&amp;$AP$11:$AP$66,0),COUNTIF($AQ$10:$AR$10,"&lt;"&amp;Z308)+1)</f>
        <v>4.0000000000000002E-4</v>
      </c>
      <c r="Z308" s="61">
        <f t="shared" si="72"/>
        <v>2.25</v>
      </c>
      <c r="AA308" s="61">
        <f t="array" ref="AA308">INDEX($AT$11:$AV$66,MATCH($C308&amp;$G308,$AO$11:$AO$66&amp;$AP$11:$AP$66,0),COUNTIF($AT$10:$AV$10,"&lt;"&amp;Z308)+1)</f>
        <v>6.9999999999999999E-4</v>
      </c>
      <c r="AB308" s="111">
        <f t="shared" si="73"/>
        <v>2.1688101183952089</v>
      </c>
      <c r="AC308" s="121">
        <f t="array" ref="AC308">INDEX($AW$11:$BA$66,MATCH($C308&amp;$G308,$AO$11:$AO$66&amp;$AP$11:$AP$66,0),COUNTIF($AW$10:$BA$10,"&lt;"&amp;Z308)+1)</f>
        <v>5.0000000000000001E-4</v>
      </c>
      <c r="AD308" s="62">
        <v>2.2307000000000001</v>
      </c>
      <c r="AE308" s="61">
        <f t="array" ref="AE308">INDEX($AT$11:$AV$66,MATCH($C308&amp;$G308,$AO$11:$AO$66&amp;$AP$11:$AP$66,0),COUNTIF($AT$10:$AV$10,"&lt;"&amp;AD308)+1)</f>
        <v>6.9999999999999999E-4</v>
      </c>
      <c r="AF308" s="111">
        <f t="shared" si="74"/>
        <v>2.1765734122634726</v>
      </c>
      <c r="AG308" s="121">
        <f t="array" ref="AG308">INDEX($AW$11:$BA$66,MATCH($C308&amp;$G308,$AO$11:$AO$66&amp;$AP$11:$AP$66,0),COUNTIF($AW$10:$BA$10,"&lt;"&amp;AD308)+1)</f>
        <v>5.0000000000000001E-4</v>
      </c>
    </row>
    <row r="309" spans="2:33" ht="12.75" customHeight="1" x14ac:dyDescent="0.3">
      <c r="B309" s="81" t="str">
        <f t="shared" si="62"/>
        <v>2 1/4-12 UN</v>
      </c>
      <c r="C309" s="71" t="s">
        <v>592</v>
      </c>
      <c r="D309" s="71"/>
      <c r="E309" s="79" t="s">
        <v>604</v>
      </c>
      <c r="F309" s="82" t="s">
        <v>622</v>
      </c>
      <c r="G309" s="58">
        <v>12</v>
      </c>
      <c r="H309" s="79" t="s">
        <v>519</v>
      </c>
      <c r="I309" s="71" t="s">
        <v>599</v>
      </c>
      <c r="J309" s="71" t="s">
        <v>588</v>
      </c>
      <c r="K309" s="71" t="s">
        <v>600</v>
      </c>
      <c r="L309" s="85">
        <f t="shared" si="75"/>
        <v>57.15</v>
      </c>
      <c r="M309" s="85">
        <f t="shared" si="63"/>
        <v>2.1166999999999998</v>
      </c>
      <c r="N309" s="71">
        <v>60</v>
      </c>
      <c r="O309" s="100">
        <f t="shared" si="64"/>
        <v>57.15</v>
      </c>
      <c r="P309" s="85">
        <f t="shared" si="65"/>
        <v>15.2</v>
      </c>
      <c r="Q309" s="58">
        <f t="shared" si="66"/>
        <v>0</v>
      </c>
      <c r="R309" s="100">
        <f t="shared" si="67"/>
        <v>55.775199999999998</v>
      </c>
      <c r="S309" s="85">
        <f t="shared" si="68"/>
        <v>10.199999999999999</v>
      </c>
      <c r="T309" s="58">
        <f t="shared" si="69"/>
        <v>0</v>
      </c>
      <c r="U309" s="58">
        <f t="shared" si="70"/>
        <v>7.6</v>
      </c>
      <c r="V309" s="58">
        <f t="array" ref="V309">INDEX(AS$11:AS$66,MATCH(C309&amp;G309,AO$11:AO$66&amp;AP$11:AP$66,0),0)</f>
        <v>10</v>
      </c>
      <c r="X309" s="120">
        <f t="shared" si="71"/>
        <v>8.3333333333333329E-2</v>
      </c>
      <c r="Y309" s="61">
        <f t="array" ref="Y309">INDEX($AQ$11:$AR$66,MATCH($C309&amp;$G309,$AO$11:$AO$66&amp;$AP$11:$AP$66,0),COUNTIF($AQ$10:$AR$10,"&lt;"&amp;Z309)+1)</f>
        <v>2.9999999999999997E-4</v>
      </c>
      <c r="Z309" s="61">
        <f t="shared" si="72"/>
        <v>2.25</v>
      </c>
      <c r="AA309" s="61">
        <f t="array" ref="AA309">INDEX($AT$11:$AV$66,MATCH($C309&amp;$G309,$AO$11:$AO$66&amp;$AP$11:$AP$66,0),COUNTIF($AT$10:$AV$10,"&lt;"&amp;Z309)+1)</f>
        <v>5.9999999999999995E-4</v>
      </c>
      <c r="AB309" s="111">
        <f t="shared" si="73"/>
        <v>2.1958734122634724</v>
      </c>
      <c r="AC309" s="121">
        <f t="array" ref="AC309">INDEX($AW$11:$BA$66,MATCH($C309&amp;$G309,$AO$11:$AO$66&amp;$AP$11:$AP$66,0),COUNTIF($AW$10:$BA$10,"&lt;"&amp;Z309)+1)</f>
        <v>4.0000000000000002E-4</v>
      </c>
      <c r="AD309" s="62">
        <v>2.2399</v>
      </c>
      <c r="AE309" s="61">
        <f t="array" ref="AE309">INDEX($AT$11:$AV$66,MATCH($C309&amp;$G309,$AO$11:$AO$66&amp;$AP$11:$AP$66,0),COUNTIF($AT$10:$AV$10,"&lt;"&amp;AD309)+1)</f>
        <v>5.9999999999999995E-4</v>
      </c>
      <c r="AF309" s="111">
        <f t="shared" si="74"/>
        <v>2.2038156081756486</v>
      </c>
      <c r="AG309" s="121">
        <f t="array" ref="AG309">INDEX($AW$11:$BA$66,MATCH($C309&amp;$G309,$AO$11:$AO$66&amp;$AP$11:$AP$66,0),COUNTIF($AW$10:$BA$10,"&lt;"&amp;AD309)+1)</f>
        <v>4.0000000000000002E-4</v>
      </c>
    </row>
    <row r="310" spans="2:33" ht="12.75" customHeight="1" x14ac:dyDescent="0.3">
      <c r="B310" s="81" t="str">
        <f t="shared" si="62"/>
        <v>2 1/4-12 UN</v>
      </c>
      <c r="C310" s="71" t="s">
        <v>592</v>
      </c>
      <c r="D310" s="71"/>
      <c r="E310" s="79" t="s">
        <v>604</v>
      </c>
      <c r="F310" s="82" t="s">
        <v>622</v>
      </c>
      <c r="G310" s="58">
        <v>12</v>
      </c>
      <c r="H310" s="79" t="s">
        <v>519</v>
      </c>
      <c r="I310" s="71" t="s">
        <v>601</v>
      </c>
      <c r="J310" s="71" t="s">
        <v>588</v>
      </c>
      <c r="K310" s="71" t="s">
        <v>600</v>
      </c>
      <c r="L310" s="85">
        <f t="shared" si="75"/>
        <v>57.15</v>
      </c>
      <c r="M310" s="85">
        <f t="shared" si="63"/>
        <v>2.1166999999999998</v>
      </c>
      <c r="N310" s="71">
        <v>60</v>
      </c>
      <c r="O310" s="100">
        <f t="shared" si="64"/>
        <v>57.15</v>
      </c>
      <c r="P310" s="85">
        <f t="shared" si="65"/>
        <v>15.2</v>
      </c>
      <c r="Q310" s="58">
        <f t="shared" si="66"/>
        <v>0</v>
      </c>
      <c r="R310" s="100">
        <f t="shared" si="67"/>
        <v>55.775199999999998</v>
      </c>
      <c r="S310" s="85">
        <f t="shared" si="68"/>
        <v>10.199999999999999</v>
      </c>
      <c r="T310" s="58">
        <f t="shared" si="69"/>
        <v>0</v>
      </c>
      <c r="U310" s="58">
        <f t="shared" si="70"/>
        <v>7.6</v>
      </c>
      <c r="V310" s="58">
        <f t="array" ref="V310">INDEX(AS$11:AS$66,MATCH(C310&amp;G310,AO$11:AO$66&amp;AP$11:AP$66,0),0)</f>
        <v>10</v>
      </c>
      <c r="X310" s="120">
        <f t="shared" si="71"/>
        <v>8.3333333333333329E-2</v>
      </c>
      <c r="Y310" s="61">
        <f t="array" ref="Y310">INDEX($AQ$11:$AR$66,MATCH($C310&amp;$G310,$AO$11:$AO$66&amp;$AP$11:$AP$66,0),COUNTIF($AQ$10:$AR$10,"&lt;"&amp;Z310)+1)</f>
        <v>2.9999999999999997E-4</v>
      </c>
      <c r="Z310" s="61">
        <f t="shared" si="72"/>
        <v>2.25</v>
      </c>
      <c r="AA310" s="61">
        <f t="array" ref="AA310">INDEX($AT$11:$AV$66,MATCH($C310&amp;$G310,$AO$11:$AO$66&amp;$AP$11:$AP$66,0),COUNTIF($AT$10:$AV$10,"&lt;"&amp;Z310)+1)</f>
        <v>5.9999999999999995E-4</v>
      </c>
      <c r="AB310" s="111">
        <f t="shared" si="73"/>
        <v>2.1958734122634724</v>
      </c>
      <c r="AC310" s="121">
        <f t="array" ref="AC310">INDEX($AW$11:$BA$66,MATCH($C310&amp;$G310,$AO$11:$AO$66&amp;$AP$11:$AP$66,0),COUNTIF($AW$10:$BA$10,"&lt;"&amp;Z310)+1)</f>
        <v>4.0000000000000002E-4</v>
      </c>
      <c r="AD310" s="62">
        <v>2.2378999999999998</v>
      </c>
      <c r="AE310" s="61">
        <f t="array" ref="AE310">INDEX($AT$11:$AV$66,MATCH($C310&amp;$G310,$AO$11:$AO$66&amp;$AP$11:$AP$66,0),COUNTIF($AT$10:$AV$10,"&lt;"&amp;AD310)+1)</f>
        <v>5.9999999999999995E-4</v>
      </c>
      <c r="AF310" s="111">
        <f t="shared" si="74"/>
        <v>2.2018156081756484</v>
      </c>
      <c r="AG310" s="121">
        <f t="array" ref="AG310">INDEX($AW$11:$BA$66,MATCH($C310&amp;$G310,$AO$11:$AO$66&amp;$AP$11:$AP$66,0),COUNTIF($AW$10:$BA$10,"&lt;"&amp;AD310)+1)</f>
        <v>4.0000000000000002E-4</v>
      </c>
    </row>
    <row r="311" spans="2:33" ht="12.75" customHeight="1" x14ac:dyDescent="0.3">
      <c r="B311" s="81" t="str">
        <f t="shared" si="62"/>
        <v>2 1/4-16 UN</v>
      </c>
      <c r="C311" s="71" t="s">
        <v>592</v>
      </c>
      <c r="D311" s="71"/>
      <c r="E311" s="79" t="s">
        <v>604</v>
      </c>
      <c r="F311" s="82" t="s">
        <v>622</v>
      </c>
      <c r="G311" s="58">
        <v>16</v>
      </c>
      <c r="H311" s="79" t="s">
        <v>519</v>
      </c>
      <c r="I311" s="71" t="s">
        <v>599</v>
      </c>
      <c r="J311" s="71" t="s">
        <v>588</v>
      </c>
      <c r="K311" s="71" t="s">
        <v>600</v>
      </c>
      <c r="L311" s="85">
        <f t="shared" si="75"/>
        <v>57.15</v>
      </c>
      <c r="M311" s="85">
        <f t="shared" si="63"/>
        <v>1.5874999999999999</v>
      </c>
      <c r="N311" s="71">
        <v>60</v>
      </c>
      <c r="O311" s="100">
        <f t="shared" si="64"/>
        <v>57.15</v>
      </c>
      <c r="P311" s="85">
        <f t="shared" si="65"/>
        <v>15.2</v>
      </c>
      <c r="Q311" s="58">
        <f t="shared" si="66"/>
        <v>0</v>
      </c>
      <c r="R311" s="100">
        <f t="shared" si="67"/>
        <v>56.118899999999996</v>
      </c>
      <c r="S311" s="85">
        <f t="shared" si="68"/>
        <v>10.199999999999999</v>
      </c>
      <c r="T311" s="58">
        <f t="shared" si="69"/>
        <v>0</v>
      </c>
      <c r="U311" s="58">
        <f t="shared" si="70"/>
        <v>7.6</v>
      </c>
      <c r="V311" s="58">
        <f t="array" ref="V311">INDEX(AS$11:AS$66,MATCH(C311&amp;G311,AO$11:AO$66&amp;AP$11:AP$66,0),0)</f>
        <v>10</v>
      </c>
      <c r="X311" s="120">
        <f t="shared" si="71"/>
        <v>6.25E-2</v>
      </c>
      <c r="Y311" s="61">
        <f t="array" ref="Y311">INDEX($AQ$11:$AR$66,MATCH($C311&amp;$G311,$AO$11:$AO$66&amp;$AP$11:$AP$66,0),COUNTIF($AQ$10:$AR$10,"&lt;"&amp;Z311)+1)</f>
        <v>2.9999999999999997E-4</v>
      </c>
      <c r="Z311" s="61">
        <f t="shared" si="72"/>
        <v>2.25</v>
      </c>
      <c r="AA311" s="61">
        <f t="array" ref="AA311">INDEX($AT$11:$AV$66,MATCH($C311&amp;$G311,$AO$11:$AO$66&amp;$AP$11:$AP$66,0),COUNTIF($AT$10:$AV$10,"&lt;"&amp;Z311)+1)</f>
        <v>5.9999999999999995E-4</v>
      </c>
      <c r="AB311" s="111">
        <f t="shared" si="73"/>
        <v>2.2094050591976044</v>
      </c>
      <c r="AC311" s="121">
        <f t="array" ref="AC311">INDEX($AW$11:$BA$66,MATCH($C311&amp;$G311,$AO$11:$AO$66&amp;$AP$11:$AP$66,0),COUNTIF($AW$10:$BA$10,"&lt;"&amp;Z311)+1)</f>
        <v>4.0000000000000002E-4</v>
      </c>
      <c r="AD311" s="62">
        <v>2.2435</v>
      </c>
      <c r="AE311" s="61">
        <f t="array" ref="AE311">INDEX($AT$11:$AV$66,MATCH($C311&amp;$G311,$AO$11:$AO$66&amp;$AP$11:$AP$66,0),COUNTIF($AT$10:$AV$10,"&lt;"&amp;AD311)+1)</f>
        <v>5.9999999999999995E-4</v>
      </c>
      <c r="AF311" s="111">
        <f t="shared" si="74"/>
        <v>2.2164367061317365</v>
      </c>
      <c r="AG311" s="121">
        <f t="array" ref="AG311">INDEX($AW$11:$BA$66,MATCH($C311&amp;$G311,$AO$11:$AO$66&amp;$AP$11:$AP$66,0),COUNTIF($AW$10:$BA$10,"&lt;"&amp;AD311)+1)</f>
        <v>4.0000000000000002E-4</v>
      </c>
    </row>
    <row r="312" spans="2:33" ht="12.75" customHeight="1" x14ac:dyDescent="0.3">
      <c r="B312" s="81" t="str">
        <f t="shared" si="62"/>
        <v>2 1/4-16 UN</v>
      </c>
      <c r="C312" s="71" t="s">
        <v>592</v>
      </c>
      <c r="D312" s="71"/>
      <c r="E312" s="79" t="s">
        <v>604</v>
      </c>
      <c r="F312" s="82" t="s">
        <v>622</v>
      </c>
      <c r="G312" s="58">
        <v>16</v>
      </c>
      <c r="H312" s="79" t="s">
        <v>519</v>
      </c>
      <c r="I312" s="71" t="s">
        <v>601</v>
      </c>
      <c r="J312" s="71" t="s">
        <v>588</v>
      </c>
      <c r="K312" s="71" t="s">
        <v>600</v>
      </c>
      <c r="L312" s="85">
        <f t="shared" si="75"/>
        <v>57.15</v>
      </c>
      <c r="M312" s="85">
        <f t="shared" si="63"/>
        <v>1.5874999999999999</v>
      </c>
      <c r="N312" s="71">
        <v>60</v>
      </c>
      <c r="O312" s="100">
        <f t="shared" si="64"/>
        <v>57.15</v>
      </c>
      <c r="P312" s="85">
        <f t="shared" si="65"/>
        <v>15.2</v>
      </c>
      <c r="Q312" s="58">
        <f t="shared" si="66"/>
        <v>0</v>
      </c>
      <c r="R312" s="100">
        <f t="shared" si="67"/>
        <v>56.118899999999996</v>
      </c>
      <c r="S312" s="85">
        <f t="shared" si="68"/>
        <v>10.199999999999999</v>
      </c>
      <c r="T312" s="58">
        <f t="shared" si="69"/>
        <v>0</v>
      </c>
      <c r="U312" s="58">
        <f t="shared" si="70"/>
        <v>7.6</v>
      </c>
      <c r="V312" s="58">
        <f t="array" ref="V312">INDEX(AS$11:AS$66,MATCH(C312&amp;G312,AO$11:AO$66&amp;AP$11:AP$66,0),0)</f>
        <v>10</v>
      </c>
      <c r="X312" s="120">
        <f t="shared" si="71"/>
        <v>6.25E-2</v>
      </c>
      <c r="Y312" s="61">
        <f t="array" ref="Y312">INDEX($AQ$11:$AR$66,MATCH($C312&amp;$G312,$AO$11:$AO$66&amp;$AP$11:$AP$66,0),COUNTIF($AQ$10:$AR$10,"&lt;"&amp;Z312)+1)</f>
        <v>2.9999999999999997E-4</v>
      </c>
      <c r="Z312" s="61">
        <f t="shared" si="72"/>
        <v>2.25</v>
      </c>
      <c r="AA312" s="61">
        <f t="array" ref="AA312">INDEX($AT$11:$AV$66,MATCH($C312&amp;$G312,$AO$11:$AO$66&amp;$AP$11:$AP$66,0),COUNTIF($AT$10:$AV$10,"&lt;"&amp;Z312)+1)</f>
        <v>5.9999999999999995E-4</v>
      </c>
      <c r="AB312" s="111">
        <f t="shared" si="73"/>
        <v>2.2094050591976044</v>
      </c>
      <c r="AC312" s="121">
        <f t="array" ref="AC312">INDEX($AW$11:$BA$66,MATCH($C312&amp;$G312,$AO$11:$AO$66&amp;$AP$11:$AP$66,0),COUNTIF($AW$10:$BA$10,"&lt;"&amp;Z312)+1)</f>
        <v>4.0000000000000002E-4</v>
      </c>
      <c r="AD312" s="62">
        <v>2.2416999999999998</v>
      </c>
      <c r="AE312" s="61">
        <f t="array" ref="AE312">INDEX($AT$11:$AV$66,MATCH($C312&amp;$G312,$AO$11:$AO$66&amp;$AP$11:$AP$66,0),COUNTIF($AT$10:$AV$10,"&lt;"&amp;AD312)+1)</f>
        <v>5.9999999999999995E-4</v>
      </c>
      <c r="AF312" s="111">
        <f t="shared" si="74"/>
        <v>2.2146367061317362</v>
      </c>
      <c r="AG312" s="121">
        <f t="array" ref="AG312">INDEX($AW$11:$BA$66,MATCH($C312&amp;$G312,$AO$11:$AO$66&amp;$AP$11:$AP$66,0),COUNTIF($AW$10:$BA$10,"&lt;"&amp;AD312)+1)</f>
        <v>4.0000000000000002E-4</v>
      </c>
    </row>
    <row r="313" spans="2:33" ht="12.75" customHeight="1" x14ac:dyDescent="0.3">
      <c r="B313" s="81" t="str">
        <f t="shared" ref="B313" si="76">CONCATENATE(F313,"-",G313," ",E313)</f>
        <v>2 1/4-20 UN</v>
      </c>
      <c r="C313" s="71" t="s">
        <v>592</v>
      </c>
      <c r="D313" s="71"/>
      <c r="E313" s="79" t="s">
        <v>604</v>
      </c>
      <c r="F313" s="82" t="s">
        <v>622</v>
      </c>
      <c r="G313" s="58">
        <v>20</v>
      </c>
      <c r="H313" s="79" t="s">
        <v>519</v>
      </c>
      <c r="I313" s="71" t="s">
        <v>599</v>
      </c>
      <c r="J313" s="71" t="s">
        <v>588</v>
      </c>
      <c r="K313" s="71" t="s">
        <v>600</v>
      </c>
      <c r="L313" s="85">
        <f t="shared" ref="L313" si="77">ROUND(Z313*25.4,4)</f>
        <v>57.15</v>
      </c>
      <c r="M313" s="85">
        <f t="shared" si="63"/>
        <v>1.27</v>
      </c>
      <c r="N313" s="71">
        <v>60</v>
      </c>
      <c r="O313" s="100">
        <f t="shared" si="64"/>
        <v>57.15</v>
      </c>
      <c r="P313" s="85">
        <f t="shared" si="65"/>
        <v>12.7</v>
      </c>
      <c r="Q313" s="58">
        <f t="shared" si="66"/>
        <v>0</v>
      </c>
      <c r="R313" s="100">
        <f t="shared" si="67"/>
        <v>56.325099999999999</v>
      </c>
      <c r="S313" s="85">
        <f t="shared" si="68"/>
        <v>10.199999999999999</v>
      </c>
      <c r="T313" s="58">
        <f t="shared" si="69"/>
        <v>0</v>
      </c>
      <c r="U313" s="58">
        <f t="shared" si="70"/>
        <v>7.6</v>
      </c>
      <c r="V313" s="58">
        <f t="array" ref="V313">INDEX(AS$11:AS$66,MATCH(C313&amp;G313,AO$11:AO$66&amp;AP$11:AP$66,0),0)</f>
        <v>15</v>
      </c>
      <c r="X313" s="120">
        <f t="shared" si="71"/>
        <v>0.05</v>
      </c>
      <c r="Y313" s="61">
        <f t="array" ref="Y313">INDEX($AQ$11:$AR$66,MATCH($C313&amp;$G313,$AO$11:$AO$66&amp;$AP$11:$AP$66,0),COUNTIF($AQ$10:$AR$10,"&lt;"&amp;Z313)+1)</f>
        <v>2.9999999999999997E-4</v>
      </c>
      <c r="Z313" s="61">
        <f t="shared" si="72"/>
        <v>2.25</v>
      </c>
      <c r="AA313" s="61">
        <f t="array" ref="AA313">INDEX($AT$11:$AV$66,MATCH($C313&amp;$G313,$AO$11:$AO$66&amp;$AP$11:$AP$66,0),COUNTIF($AT$10:$AV$10,"&lt;"&amp;Z313)+1)</f>
        <v>5.0000000000000001E-4</v>
      </c>
      <c r="AB313" s="111">
        <f t="shared" si="73"/>
        <v>2.2175240473580837</v>
      </c>
      <c r="AC313" s="121">
        <f t="array" ref="AC313">INDEX($AW$11:$BA$66,MATCH($C313&amp;$G313,$AO$11:$AO$66&amp;$AP$11:$AP$66,0),COUNTIF($AW$10:$BA$10,"&lt;"&amp;Z313)+1)</f>
        <v>4.0000000000000002E-4</v>
      </c>
      <c r="AD313" s="62">
        <v>2.2456</v>
      </c>
      <c r="AE313" s="61">
        <f t="array" ref="AE313">INDEX($AT$11:$AV$66,MATCH($C313&amp;$G313,$AO$11:$AO$66&amp;$AP$11:$AP$66,0),COUNTIF($AT$10:$AV$10,"&lt;"&amp;AD313)+1)</f>
        <v>5.0000000000000001E-4</v>
      </c>
      <c r="AF313" s="111">
        <f t="shared" si="74"/>
        <v>2.2239493649053892</v>
      </c>
      <c r="AG313" s="121">
        <f t="array" ref="AG313">INDEX($AW$11:$BA$66,MATCH($C313&amp;$G313,$AO$11:$AO$66&amp;$AP$11:$AP$66,0),COUNTIF($AW$10:$BA$10,"&lt;"&amp;AD313)+1)</f>
        <v>4.0000000000000002E-4</v>
      </c>
    </row>
    <row r="314" spans="2:33" ht="12.75" customHeight="1" x14ac:dyDescent="0.3">
      <c r="B314" s="81" t="str">
        <f t="shared" ref="B314:B377" si="78">CONCATENATE(F314,"-",G314," ",E314)</f>
        <v>2 1/4-20 UN</v>
      </c>
      <c r="C314" s="71" t="s">
        <v>592</v>
      </c>
      <c r="D314" s="71"/>
      <c r="E314" s="79" t="s">
        <v>604</v>
      </c>
      <c r="F314" s="82" t="s">
        <v>622</v>
      </c>
      <c r="G314" s="58">
        <v>20</v>
      </c>
      <c r="H314" s="79" t="s">
        <v>519</v>
      </c>
      <c r="I314" s="71" t="s">
        <v>601</v>
      </c>
      <c r="J314" s="71" t="s">
        <v>588</v>
      </c>
      <c r="K314" s="71" t="s">
        <v>600</v>
      </c>
      <c r="L314" s="85">
        <f t="shared" ref="L314:L377" si="79">ROUND(Z314*25.4,4)</f>
        <v>57.15</v>
      </c>
      <c r="M314" s="85">
        <f t="shared" si="63"/>
        <v>1.27</v>
      </c>
      <c r="N314" s="71">
        <v>60</v>
      </c>
      <c r="O314" s="100">
        <f t="shared" si="64"/>
        <v>57.15</v>
      </c>
      <c r="P314" s="85">
        <f t="shared" si="65"/>
        <v>12.7</v>
      </c>
      <c r="Q314" s="58">
        <f t="shared" si="66"/>
        <v>0</v>
      </c>
      <c r="R314" s="100">
        <f t="shared" si="67"/>
        <v>56.325099999999999</v>
      </c>
      <c r="S314" s="85">
        <f t="shared" si="68"/>
        <v>10.199999999999999</v>
      </c>
      <c r="T314" s="58">
        <f t="shared" si="69"/>
        <v>0</v>
      </c>
      <c r="U314" s="58">
        <f t="shared" si="70"/>
        <v>7.6</v>
      </c>
      <c r="V314" s="58">
        <f t="array" ref="V314">INDEX(AS$11:AS$66,MATCH(C314&amp;G314,AO$11:AO$66&amp;AP$11:AP$66,0),0)</f>
        <v>15</v>
      </c>
      <c r="X314" s="120">
        <f t="shared" si="71"/>
        <v>0.05</v>
      </c>
      <c r="Y314" s="61">
        <f t="array" ref="Y314">INDEX($AQ$11:$AR$66,MATCH($C314&amp;$G314,$AO$11:$AO$66&amp;$AP$11:$AP$66,0),COUNTIF($AQ$10:$AR$10,"&lt;"&amp;Z314)+1)</f>
        <v>2.9999999999999997E-4</v>
      </c>
      <c r="Z314" s="61">
        <f t="shared" si="72"/>
        <v>2.25</v>
      </c>
      <c r="AA314" s="61">
        <f t="array" ref="AA314">INDEX($AT$11:$AV$66,MATCH($C314&amp;$G314,$AO$11:$AO$66&amp;$AP$11:$AP$66,0),COUNTIF($AT$10:$AV$10,"&lt;"&amp;Z314)+1)</f>
        <v>5.0000000000000001E-4</v>
      </c>
      <c r="AB314" s="111">
        <f t="shared" si="73"/>
        <v>2.2175240473580837</v>
      </c>
      <c r="AC314" s="121">
        <f t="array" ref="AC314">INDEX($AW$11:$BA$66,MATCH($C314&amp;$G314,$AO$11:$AO$66&amp;$AP$11:$AP$66,0),COUNTIF($AW$10:$BA$10,"&lt;"&amp;Z314)+1)</f>
        <v>4.0000000000000002E-4</v>
      </c>
      <c r="AD314" s="62">
        <v>2.2440000000000002</v>
      </c>
      <c r="AE314" s="61">
        <f t="array" ref="AE314">INDEX($AT$11:$AV$66,MATCH($C314&amp;$G314,$AO$11:$AO$66&amp;$AP$11:$AP$66,0),COUNTIF($AT$10:$AV$10,"&lt;"&amp;AD314)+1)</f>
        <v>5.0000000000000001E-4</v>
      </c>
      <c r="AF314" s="111">
        <f t="shared" si="74"/>
        <v>2.2223493649053894</v>
      </c>
      <c r="AG314" s="121">
        <f t="array" ref="AG314">INDEX($AW$11:$BA$66,MATCH($C314&amp;$G314,$AO$11:$AO$66&amp;$AP$11:$AP$66,0),COUNTIF($AW$10:$BA$10,"&lt;"&amp;AD314)+1)</f>
        <v>4.0000000000000002E-4</v>
      </c>
    </row>
    <row r="315" spans="2:33" ht="12.75" customHeight="1" x14ac:dyDescent="0.3">
      <c r="B315" s="81" t="str">
        <f t="shared" si="78"/>
        <v>2 3/8-6 UN</v>
      </c>
      <c r="C315" s="71" t="s">
        <v>592</v>
      </c>
      <c r="D315" s="71"/>
      <c r="E315" s="79" t="s">
        <v>604</v>
      </c>
      <c r="F315" s="82" t="s">
        <v>623</v>
      </c>
      <c r="G315" s="58">
        <v>6</v>
      </c>
      <c r="H315" s="79" t="s">
        <v>519</v>
      </c>
      <c r="I315" s="71" t="s">
        <v>599</v>
      </c>
      <c r="J315" s="71" t="s">
        <v>588</v>
      </c>
      <c r="K315" s="71" t="s">
        <v>600</v>
      </c>
      <c r="L315" s="85">
        <f t="shared" si="79"/>
        <v>60.325000000000003</v>
      </c>
      <c r="M315" s="85">
        <f t="shared" si="63"/>
        <v>4.2332999999999998</v>
      </c>
      <c r="N315" s="71">
        <v>60</v>
      </c>
      <c r="O315" s="100">
        <f t="shared" si="64"/>
        <v>60.325000000000003</v>
      </c>
      <c r="P315" s="85">
        <f t="shared" si="65"/>
        <v>20.3</v>
      </c>
      <c r="Q315" s="58">
        <f t="shared" si="66"/>
        <v>0</v>
      </c>
      <c r="R315" s="100">
        <f t="shared" si="67"/>
        <v>57.575400000000002</v>
      </c>
      <c r="S315" s="85">
        <f t="shared" si="68"/>
        <v>12.7</v>
      </c>
      <c r="T315" s="58">
        <f t="shared" si="69"/>
        <v>0</v>
      </c>
      <c r="U315" s="58">
        <f t="shared" si="70"/>
        <v>10.199999999999999</v>
      </c>
      <c r="V315" s="58">
        <f t="array" ref="V315">INDEX(AS$11:AS$66,MATCH(C315&amp;G315,AO$11:AO$66&amp;AP$11:AP$66,0),0)</f>
        <v>5</v>
      </c>
      <c r="X315" s="120">
        <f t="shared" si="71"/>
        <v>0.16666666666666666</v>
      </c>
      <c r="Y315" s="61">
        <f t="array" ref="Y315">INDEX($AQ$11:$AR$66,MATCH($C315&amp;$G315,$AO$11:$AO$66&amp;$AP$11:$AP$66,0),COUNTIF($AQ$10:$AR$10,"&lt;"&amp;Z315)+1)</f>
        <v>4.0000000000000002E-4</v>
      </c>
      <c r="Z315" s="61">
        <f t="shared" si="72"/>
        <v>2.375</v>
      </c>
      <c r="AA315" s="61">
        <f t="array" ref="AA315">INDEX($AT$11:$AV$66,MATCH($C315&amp;$G315,$AO$11:$AO$66&amp;$AP$11:$AP$66,0),COUNTIF($AT$10:$AV$10,"&lt;"&amp;Z315)+1)</f>
        <v>8.0000000000000004E-4</v>
      </c>
      <c r="AB315" s="111">
        <f t="shared" si="73"/>
        <v>2.2667468245269453</v>
      </c>
      <c r="AC315" s="121">
        <f t="array" ref="AC315">INDEX($AW$11:$BA$66,MATCH($C315&amp;$G315,$AO$11:$AO$66&amp;$AP$11:$AP$66,0),COUNTIF($AW$10:$BA$10,"&lt;"&amp;Z315)+1)</f>
        <v>5.0000000000000001E-4</v>
      </c>
      <c r="AD315" s="62">
        <v>2.3504</v>
      </c>
      <c r="AE315" s="61">
        <f t="array" ref="AE315">INDEX($AT$11:$AV$66,MATCH($C315&amp;$G315,$AO$11:$AO$66&amp;$AP$11:$AP$66,0),COUNTIF($AT$10:$AV$10,"&lt;"&amp;AD315)+1)</f>
        <v>8.0000000000000004E-4</v>
      </c>
      <c r="AF315" s="111">
        <f t="shared" si="74"/>
        <v>2.2782312163512968</v>
      </c>
      <c r="AG315" s="121">
        <f t="array" ref="AG315">INDEX($AW$11:$BA$66,MATCH($C315&amp;$G315,$AO$11:$AO$66&amp;$AP$11:$AP$66,0),COUNTIF($AW$10:$BA$10,"&lt;"&amp;AD315)+1)</f>
        <v>5.0000000000000001E-4</v>
      </c>
    </row>
    <row r="316" spans="2:33" ht="12.75" customHeight="1" x14ac:dyDescent="0.3">
      <c r="B316" s="81" t="str">
        <f t="shared" si="78"/>
        <v>2 3/8-6 UN</v>
      </c>
      <c r="C316" s="71" t="s">
        <v>592</v>
      </c>
      <c r="D316" s="71"/>
      <c r="E316" s="79" t="s">
        <v>604</v>
      </c>
      <c r="F316" s="82" t="s">
        <v>623</v>
      </c>
      <c r="G316" s="58">
        <v>6</v>
      </c>
      <c r="H316" s="79" t="s">
        <v>519</v>
      </c>
      <c r="I316" s="71" t="s">
        <v>601</v>
      </c>
      <c r="J316" s="71" t="s">
        <v>588</v>
      </c>
      <c r="K316" s="71" t="s">
        <v>600</v>
      </c>
      <c r="L316" s="85">
        <f t="shared" si="79"/>
        <v>60.325000000000003</v>
      </c>
      <c r="M316" s="85">
        <f t="shared" si="63"/>
        <v>4.2332999999999998</v>
      </c>
      <c r="N316" s="71">
        <v>60</v>
      </c>
      <c r="O316" s="100">
        <f t="shared" si="64"/>
        <v>60.325000000000003</v>
      </c>
      <c r="P316" s="85">
        <f t="shared" si="65"/>
        <v>20.3</v>
      </c>
      <c r="Q316" s="58">
        <f t="shared" si="66"/>
        <v>0</v>
      </c>
      <c r="R316" s="100">
        <f t="shared" si="67"/>
        <v>57.575400000000002</v>
      </c>
      <c r="S316" s="85">
        <f t="shared" si="68"/>
        <v>12.7</v>
      </c>
      <c r="T316" s="58">
        <f t="shared" si="69"/>
        <v>0</v>
      </c>
      <c r="U316" s="58">
        <f t="shared" si="70"/>
        <v>10.199999999999999</v>
      </c>
      <c r="V316" s="58">
        <f t="array" ref="V316">INDEX(AS$11:AS$66,MATCH(C316&amp;G316,AO$11:AO$66&amp;AP$11:AP$66,0),0)</f>
        <v>5</v>
      </c>
      <c r="X316" s="120">
        <f t="shared" si="71"/>
        <v>0.16666666666666666</v>
      </c>
      <c r="Y316" s="61">
        <f t="array" ref="Y316">INDEX($AQ$11:$AR$66,MATCH($C316&amp;$G316,$AO$11:$AO$66&amp;$AP$11:$AP$66,0),COUNTIF($AQ$10:$AR$10,"&lt;"&amp;Z316)+1)</f>
        <v>4.0000000000000002E-4</v>
      </c>
      <c r="Z316" s="61">
        <f t="shared" si="72"/>
        <v>2.375</v>
      </c>
      <c r="AA316" s="61">
        <f t="array" ref="AA316">INDEX($AT$11:$AV$66,MATCH($C316&amp;$G316,$AO$11:$AO$66&amp;$AP$11:$AP$66,0),COUNTIF($AT$10:$AV$10,"&lt;"&amp;Z316)+1)</f>
        <v>8.0000000000000004E-4</v>
      </c>
      <c r="AB316" s="111">
        <f t="shared" si="73"/>
        <v>2.2667468245269453</v>
      </c>
      <c r="AC316" s="121">
        <f t="array" ref="AC316">INDEX($AW$11:$BA$66,MATCH($C316&amp;$G316,$AO$11:$AO$66&amp;$AP$11:$AP$66,0),COUNTIF($AW$10:$BA$10,"&lt;"&amp;Z316)+1)</f>
        <v>5.0000000000000001E-4</v>
      </c>
      <c r="AD316" s="62">
        <v>2.3475000000000001</v>
      </c>
      <c r="AE316" s="61">
        <f t="array" ref="AE316">INDEX($AT$11:$AV$66,MATCH($C316&amp;$G316,$AO$11:$AO$66&amp;$AP$11:$AP$66,0),COUNTIF($AT$10:$AV$10,"&lt;"&amp;AD316)+1)</f>
        <v>8.0000000000000004E-4</v>
      </c>
      <c r="AF316" s="111">
        <f t="shared" si="74"/>
        <v>2.2753312163512969</v>
      </c>
      <c r="AG316" s="121">
        <f t="array" ref="AG316">INDEX($AW$11:$BA$66,MATCH($C316&amp;$G316,$AO$11:$AO$66&amp;$AP$11:$AP$66,0),COUNTIF($AW$10:$BA$10,"&lt;"&amp;AD316)+1)</f>
        <v>5.0000000000000001E-4</v>
      </c>
    </row>
    <row r="317" spans="2:33" ht="12.75" customHeight="1" x14ac:dyDescent="0.3">
      <c r="B317" s="81" t="str">
        <f t="shared" si="78"/>
        <v>2 3/8-8 UN</v>
      </c>
      <c r="C317" s="71" t="s">
        <v>592</v>
      </c>
      <c r="D317" s="71"/>
      <c r="E317" s="79" t="s">
        <v>604</v>
      </c>
      <c r="F317" s="82" t="s">
        <v>623</v>
      </c>
      <c r="G317" s="58">
        <v>8</v>
      </c>
      <c r="H317" s="79" t="s">
        <v>519</v>
      </c>
      <c r="I317" s="71" t="s">
        <v>599</v>
      </c>
      <c r="J317" s="71" t="s">
        <v>588</v>
      </c>
      <c r="K317" s="71" t="s">
        <v>600</v>
      </c>
      <c r="L317" s="85">
        <f t="shared" si="79"/>
        <v>60.325000000000003</v>
      </c>
      <c r="M317" s="85">
        <f t="shared" si="63"/>
        <v>3.1749999999999998</v>
      </c>
      <c r="N317" s="71">
        <v>60</v>
      </c>
      <c r="O317" s="100">
        <f t="shared" si="64"/>
        <v>60.325000000000003</v>
      </c>
      <c r="P317" s="85">
        <f t="shared" si="65"/>
        <v>17.8</v>
      </c>
      <c r="Q317" s="58">
        <f t="shared" si="66"/>
        <v>0</v>
      </c>
      <c r="R317" s="100">
        <f t="shared" si="67"/>
        <v>58.262799999999999</v>
      </c>
      <c r="S317" s="85">
        <f t="shared" si="68"/>
        <v>12.7</v>
      </c>
      <c r="T317" s="58">
        <f t="shared" si="69"/>
        <v>0</v>
      </c>
      <c r="U317" s="58">
        <f t="shared" si="70"/>
        <v>10.199999999999999</v>
      </c>
      <c r="V317" s="58">
        <f t="array" ref="V317">INDEX(AS$11:AS$66,MATCH(C317&amp;G317,AO$11:AO$66&amp;AP$11:AP$66,0),0)</f>
        <v>5</v>
      </c>
      <c r="X317" s="120">
        <f t="shared" si="71"/>
        <v>0.125</v>
      </c>
      <c r="Y317" s="61">
        <f t="array" ref="Y317">INDEX($AQ$11:$AR$66,MATCH($C317&amp;$G317,$AO$11:$AO$66&amp;$AP$11:$AP$66,0),COUNTIF($AQ$10:$AR$10,"&lt;"&amp;Z317)+1)</f>
        <v>4.0000000000000002E-4</v>
      </c>
      <c r="Z317" s="61">
        <f t="shared" si="72"/>
        <v>2.375</v>
      </c>
      <c r="AA317" s="61">
        <f t="array" ref="AA317">INDEX($AT$11:$AV$66,MATCH($C317&amp;$G317,$AO$11:$AO$66&amp;$AP$11:$AP$66,0),COUNTIF($AT$10:$AV$10,"&lt;"&amp;Z317)+1)</f>
        <v>6.9999999999999999E-4</v>
      </c>
      <c r="AB317" s="111">
        <f t="shared" si="73"/>
        <v>2.2938101183952089</v>
      </c>
      <c r="AC317" s="121">
        <f t="array" ref="AC317">INDEX($AW$11:$BA$66,MATCH($C317&amp;$G317,$AO$11:$AO$66&amp;$AP$11:$AP$66,0),COUNTIF($AW$10:$BA$10,"&lt;"&amp;Z317)+1)</f>
        <v>5.0000000000000001E-4</v>
      </c>
      <c r="AD317" s="62">
        <v>2.3584000000000001</v>
      </c>
      <c r="AE317" s="61">
        <f t="array" ref="AE317">INDEX($AT$11:$AV$66,MATCH($C317&amp;$G317,$AO$11:$AO$66&amp;$AP$11:$AP$66,0),COUNTIF($AT$10:$AV$10,"&lt;"&amp;AD317)+1)</f>
        <v>6.9999999999999999E-4</v>
      </c>
      <c r="AF317" s="111">
        <f t="shared" si="74"/>
        <v>2.3042734122634725</v>
      </c>
      <c r="AG317" s="121">
        <f t="array" ref="AG317">INDEX($AW$11:$BA$66,MATCH($C317&amp;$G317,$AO$11:$AO$66&amp;$AP$11:$AP$66,0),COUNTIF($AW$10:$BA$10,"&lt;"&amp;AD317)+1)</f>
        <v>5.0000000000000001E-4</v>
      </c>
    </row>
    <row r="318" spans="2:33" ht="12.75" customHeight="1" x14ac:dyDescent="0.3">
      <c r="B318" s="81" t="str">
        <f t="shared" si="78"/>
        <v>2 3/8-8 UN</v>
      </c>
      <c r="C318" s="71" t="s">
        <v>592</v>
      </c>
      <c r="D318" s="71"/>
      <c r="E318" s="79" t="s">
        <v>604</v>
      </c>
      <c r="F318" s="82" t="s">
        <v>623</v>
      </c>
      <c r="G318" s="58">
        <v>8</v>
      </c>
      <c r="H318" s="79" t="s">
        <v>519</v>
      </c>
      <c r="I318" s="71" t="s">
        <v>601</v>
      </c>
      <c r="J318" s="71" t="s">
        <v>588</v>
      </c>
      <c r="K318" s="71" t="s">
        <v>600</v>
      </c>
      <c r="L318" s="85">
        <f t="shared" si="79"/>
        <v>60.325000000000003</v>
      </c>
      <c r="M318" s="85">
        <f t="shared" si="63"/>
        <v>3.1749999999999998</v>
      </c>
      <c r="N318" s="71">
        <v>60</v>
      </c>
      <c r="O318" s="100">
        <f t="shared" si="64"/>
        <v>60.325000000000003</v>
      </c>
      <c r="P318" s="85">
        <f t="shared" si="65"/>
        <v>17.8</v>
      </c>
      <c r="Q318" s="58">
        <f t="shared" si="66"/>
        <v>0</v>
      </c>
      <c r="R318" s="100">
        <f t="shared" si="67"/>
        <v>58.262799999999999</v>
      </c>
      <c r="S318" s="85">
        <f t="shared" si="68"/>
        <v>12.7</v>
      </c>
      <c r="T318" s="58">
        <f t="shared" si="69"/>
        <v>0</v>
      </c>
      <c r="U318" s="58">
        <f t="shared" si="70"/>
        <v>10.199999999999999</v>
      </c>
      <c r="V318" s="58">
        <f t="array" ref="V318">INDEX(AS$11:AS$66,MATCH(C318&amp;G318,AO$11:AO$66&amp;AP$11:AP$66,0),0)</f>
        <v>5</v>
      </c>
      <c r="X318" s="120">
        <f t="shared" si="71"/>
        <v>0.125</v>
      </c>
      <c r="Y318" s="61">
        <f t="array" ref="Y318">INDEX($AQ$11:$AR$66,MATCH($C318&amp;$G318,$AO$11:$AO$66&amp;$AP$11:$AP$66,0),COUNTIF($AQ$10:$AR$10,"&lt;"&amp;Z318)+1)</f>
        <v>4.0000000000000002E-4</v>
      </c>
      <c r="Z318" s="61">
        <f t="shared" si="72"/>
        <v>2.375</v>
      </c>
      <c r="AA318" s="61">
        <f t="array" ref="AA318">INDEX($AT$11:$AV$66,MATCH($C318&amp;$G318,$AO$11:$AO$66&amp;$AP$11:$AP$66,0),COUNTIF($AT$10:$AV$10,"&lt;"&amp;Z318)+1)</f>
        <v>6.9999999999999999E-4</v>
      </c>
      <c r="AB318" s="111">
        <f t="shared" si="73"/>
        <v>2.2938101183952089</v>
      </c>
      <c r="AC318" s="121">
        <f t="array" ref="AC318">INDEX($AW$11:$BA$66,MATCH($C318&amp;$G318,$AO$11:$AO$66&amp;$AP$11:$AP$66,0),COUNTIF($AW$10:$BA$10,"&lt;"&amp;Z318)+1)</f>
        <v>5.0000000000000001E-4</v>
      </c>
      <c r="AD318" s="62">
        <v>2.3557999999999999</v>
      </c>
      <c r="AE318" s="61">
        <f t="array" ref="AE318">INDEX($AT$11:$AV$66,MATCH($C318&amp;$G318,$AO$11:$AO$66&amp;$AP$11:$AP$66,0),COUNTIF($AT$10:$AV$10,"&lt;"&amp;AD318)+1)</f>
        <v>6.9999999999999999E-4</v>
      </c>
      <c r="AF318" s="111">
        <f t="shared" si="74"/>
        <v>2.3016734122634723</v>
      </c>
      <c r="AG318" s="121">
        <f t="array" ref="AG318">INDEX($AW$11:$BA$66,MATCH($C318&amp;$G318,$AO$11:$AO$66&amp;$AP$11:$AP$66,0),COUNTIF($AW$10:$BA$10,"&lt;"&amp;AD318)+1)</f>
        <v>5.0000000000000001E-4</v>
      </c>
    </row>
    <row r="319" spans="2:33" ht="12.75" customHeight="1" x14ac:dyDescent="0.3">
      <c r="B319" s="81" t="str">
        <f t="shared" si="78"/>
        <v>2 3/8-12 UN</v>
      </c>
      <c r="C319" s="71" t="s">
        <v>592</v>
      </c>
      <c r="D319" s="71"/>
      <c r="E319" s="79" t="s">
        <v>604</v>
      </c>
      <c r="F319" s="82" t="s">
        <v>623</v>
      </c>
      <c r="G319" s="58">
        <v>12</v>
      </c>
      <c r="H319" s="79" t="s">
        <v>519</v>
      </c>
      <c r="I319" s="71" t="s">
        <v>599</v>
      </c>
      <c r="J319" s="71" t="s">
        <v>588</v>
      </c>
      <c r="K319" s="71" t="s">
        <v>600</v>
      </c>
      <c r="L319" s="85">
        <f t="shared" si="79"/>
        <v>60.325000000000003</v>
      </c>
      <c r="M319" s="85">
        <f t="shared" si="63"/>
        <v>2.1166999999999998</v>
      </c>
      <c r="N319" s="71">
        <v>60</v>
      </c>
      <c r="O319" s="100">
        <f t="shared" si="64"/>
        <v>60.325000000000003</v>
      </c>
      <c r="P319" s="85">
        <f t="shared" si="65"/>
        <v>15.2</v>
      </c>
      <c r="Q319" s="58">
        <f t="shared" si="66"/>
        <v>0</v>
      </c>
      <c r="R319" s="100">
        <f t="shared" si="67"/>
        <v>58.950200000000002</v>
      </c>
      <c r="S319" s="85">
        <f t="shared" si="68"/>
        <v>10.199999999999999</v>
      </c>
      <c r="T319" s="58">
        <f t="shared" si="69"/>
        <v>0</v>
      </c>
      <c r="U319" s="58">
        <f t="shared" si="70"/>
        <v>7.6</v>
      </c>
      <c r="V319" s="58">
        <f t="array" ref="V319">INDEX(AS$11:AS$66,MATCH(C319&amp;G319,AO$11:AO$66&amp;AP$11:AP$66,0),0)</f>
        <v>10</v>
      </c>
      <c r="X319" s="120">
        <f t="shared" si="71"/>
        <v>8.3333333333333329E-2</v>
      </c>
      <c r="Y319" s="61">
        <f t="array" ref="Y319">INDEX($AQ$11:$AR$66,MATCH($C319&amp;$G319,$AO$11:$AO$66&amp;$AP$11:$AP$66,0),COUNTIF($AQ$10:$AR$10,"&lt;"&amp;Z319)+1)</f>
        <v>2.9999999999999997E-4</v>
      </c>
      <c r="Z319" s="61">
        <f t="shared" si="72"/>
        <v>2.375</v>
      </c>
      <c r="AA319" s="61">
        <f t="array" ref="AA319">INDEX($AT$11:$AV$66,MATCH($C319&amp;$G319,$AO$11:$AO$66&amp;$AP$11:$AP$66,0),COUNTIF($AT$10:$AV$10,"&lt;"&amp;Z319)+1)</f>
        <v>5.9999999999999995E-4</v>
      </c>
      <c r="AB319" s="111">
        <f t="shared" si="73"/>
        <v>2.3208734122634724</v>
      </c>
      <c r="AC319" s="121">
        <f t="array" ref="AC319">INDEX($AW$11:$BA$66,MATCH($C319&amp;$G319,$AO$11:$AO$66&amp;$AP$11:$AP$66,0),COUNTIF($AW$10:$BA$10,"&lt;"&amp;Z319)+1)</f>
        <v>4.0000000000000002E-4</v>
      </c>
      <c r="AD319" s="62">
        <v>2.3651</v>
      </c>
      <c r="AE319" s="61">
        <f t="array" ref="AE319">INDEX($AT$11:$AV$66,MATCH($C319&amp;$G319,$AO$11:$AO$66&amp;$AP$11:$AP$66,0),COUNTIF($AT$10:$AV$10,"&lt;"&amp;AD319)+1)</f>
        <v>5.9999999999999995E-4</v>
      </c>
      <c r="AF319" s="111">
        <f t="shared" si="74"/>
        <v>2.3290156081756486</v>
      </c>
      <c r="AG319" s="121">
        <f t="array" ref="AG319">INDEX($AW$11:$BA$66,MATCH($C319&amp;$G319,$AO$11:$AO$66&amp;$AP$11:$AP$66,0),COUNTIF($AW$10:$BA$10,"&lt;"&amp;AD319)+1)</f>
        <v>4.0000000000000002E-4</v>
      </c>
    </row>
    <row r="320" spans="2:33" ht="12.75" customHeight="1" x14ac:dyDescent="0.3">
      <c r="B320" s="81" t="str">
        <f t="shared" si="78"/>
        <v>2 3/8-12 UN</v>
      </c>
      <c r="C320" s="71" t="s">
        <v>592</v>
      </c>
      <c r="D320" s="71"/>
      <c r="E320" s="79" t="s">
        <v>604</v>
      </c>
      <c r="F320" s="82" t="s">
        <v>623</v>
      </c>
      <c r="G320" s="58">
        <v>12</v>
      </c>
      <c r="H320" s="79" t="s">
        <v>519</v>
      </c>
      <c r="I320" s="71" t="s">
        <v>601</v>
      </c>
      <c r="J320" s="71" t="s">
        <v>588</v>
      </c>
      <c r="K320" s="71" t="s">
        <v>600</v>
      </c>
      <c r="L320" s="85">
        <f t="shared" si="79"/>
        <v>60.325000000000003</v>
      </c>
      <c r="M320" s="85">
        <f t="shared" si="63"/>
        <v>2.1166999999999998</v>
      </c>
      <c r="N320" s="71">
        <v>60</v>
      </c>
      <c r="O320" s="100">
        <f t="shared" si="64"/>
        <v>60.325000000000003</v>
      </c>
      <c r="P320" s="85">
        <f t="shared" si="65"/>
        <v>15.2</v>
      </c>
      <c r="Q320" s="58">
        <f t="shared" si="66"/>
        <v>0</v>
      </c>
      <c r="R320" s="100">
        <f t="shared" si="67"/>
        <v>58.950200000000002</v>
      </c>
      <c r="S320" s="85">
        <f t="shared" si="68"/>
        <v>10.199999999999999</v>
      </c>
      <c r="T320" s="58">
        <f t="shared" si="69"/>
        <v>0</v>
      </c>
      <c r="U320" s="58">
        <f t="shared" si="70"/>
        <v>7.6</v>
      </c>
      <c r="V320" s="58">
        <f t="array" ref="V320">INDEX(AS$11:AS$66,MATCH(C320&amp;G320,AO$11:AO$66&amp;AP$11:AP$66,0),0)</f>
        <v>10</v>
      </c>
      <c r="X320" s="120">
        <f t="shared" si="71"/>
        <v>8.3333333333333329E-2</v>
      </c>
      <c r="Y320" s="61">
        <f t="array" ref="Y320">INDEX($AQ$11:$AR$66,MATCH($C320&amp;$G320,$AO$11:$AO$66&amp;$AP$11:$AP$66,0),COUNTIF($AQ$10:$AR$10,"&lt;"&amp;Z320)+1)</f>
        <v>2.9999999999999997E-4</v>
      </c>
      <c r="Z320" s="61">
        <f t="shared" si="72"/>
        <v>2.375</v>
      </c>
      <c r="AA320" s="61">
        <f t="array" ref="AA320">INDEX($AT$11:$AV$66,MATCH($C320&amp;$G320,$AO$11:$AO$66&amp;$AP$11:$AP$66,0),COUNTIF($AT$10:$AV$10,"&lt;"&amp;Z320)+1)</f>
        <v>5.9999999999999995E-4</v>
      </c>
      <c r="AB320" s="111">
        <f t="shared" si="73"/>
        <v>2.3208734122634724</v>
      </c>
      <c r="AC320" s="121">
        <f t="array" ref="AC320">INDEX($AW$11:$BA$66,MATCH($C320&amp;$G320,$AO$11:$AO$66&amp;$AP$11:$AP$66,0),COUNTIF($AW$10:$BA$10,"&lt;"&amp;Z320)+1)</f>
        <v>4.0000000000000002E-4</v>
      </c>
      <c r="AD320" s="62">
        <v>2.363</v>
      </c>
      <c r="AE320" s="61">
        <f t="array" ref="AE320">INDEX($AT$11:$AV$66,MATCH($C320&amp;$G320,$AO$11:$AO$66&amp;$AP$11:$AP$66,0),COUNTIF($AT$10:$AV$10,"&lt;"&amp;AD320)+1)</f>
        <v>5.9999999999999995E-4</v>
      </c>
      <c r="AF320" s="111">
        <f t="shared" si="74"/>
        <v>2.3269156081756486</v>
      </c>
      <c r="AG320" s="121">
        <f t="array" ref="AG320">INDEX($AW$11:$BA$66,MATCH($C320&amp;$G320,$AO$11:$AO$66&amp;$AP$11:$AP$66,0),COUNTIF($AW$10:$BA$10,"&lt;"&amp;AD320)+1)</f>
        <v>4.0000000000000002E-4</v>
      </c>
    </row>
    <row r="321" spans="2:33" ht="12.75" customHeight="1" x14ac:dyDescent="0.3">
      <c r="B321" s="81" t="str">
        <f t="shared" si="78"/>
        <v>2 3/8-16 UN</v>
      </c>
      <c r="C321" s="71" t="s">
        <v>592</v>
      </c>
      <c r="D321" s="71"/>
      <c r="E321" s="79" t="s">
        <v>604</v>
      </c>
      <c r="F321" s="82" t="s">
        <v>623</v>
      </c>
      <c r="G321" s="58">
        <v>16</v>
      </c>
      <c r="H321" s="79" t="s">
        <v>519</v>
      </c>
      <c r="I321" s="71" t="s">
        <v>599</v>
      </c>
      <c r="J321" s="71" t="s">
        <v>588</v>
      </c>
      <c r="K321" s="71" t="s">
        <v>600</v>
      </c>
      <c r="L321" s="85">
        <f t="shared" si="79"/>
        <v>60.325000000000003</v>
      </c>
      <c r="M321" s="85">
        <f t="shared" si="63"/>
        <v>1.5874999999999999</v>
      </c>
      <c r="N321" s="71">
        <v>60</v>
      </c>
      <c r="O321" s="100">
        <f t="shared" si="64"/>
        <v>60.325000000000003</v>
      </c>
      <c r="P321" s="85">
        <f t="shared" si="65"/>
        <v>15.2</v>
      </c>
      <c r="Q321" s="58">
        <f t="shared" si="66"/>
        <v>0</v>
      </c>
      <c r="R321" s="100">
        <f t="shared" si="67"/>
        <v>59.293900000000001</v>
      </c>
      <c r="S321" s="85">
        <f t="shared" si="68"/>
        <v>10.199999999999999</v>
      </c>
      <c r="T321" s="58">
        <f t="shared" si="69"/>
        <v>0</v>
      </c>
      <c r="U321" s="58">
        <f t="shared" si="70"/>
        <v>7.6</v>
      </c>
      <c r="V321" s="58">
        <f t="array" ref="V321">INDEX(AS$11:AS$66,MATCH(C321&amp;G321,AO$11:AO$66&amp;AP$11:AP$66,0),0)</f>
        <v>10</v>
      </c>
      <c r="X321" s="120">
        <f t="shared" si="71"/>
        <v>6.25E-2</v>
      </c>
      <c r="Y321" s="61">
        <f t="array" ref="Y321">INDEX($AQ$11:$AR$66,MATCH($C321&amp;$G321,$AO$11:$AO$66&amp;$AP$11:$AP$66,0),COUNTIF($AQ$10:$AR$10,"&lt;"&amp;Z321)+1)</f>
        <v>2.9999999999999997E-4</v>
      </c>
      <c r="Z321" s="61">
        <f t="shared" si="72"/>
        <v>2.375</v>
      </c>
      <c r="AA321" s="61">
        <f t="array" ref="AA321">INDEX($AT$11:$AV$66,MATCH($C321&amp;$G321,$AO$11:$AO$66&amp;$AP$11:$AP$66,0),COUNTIF($AT$10:$AV$10,"&lt;"&amp;Z321)+1)</f>
        <v>5.9999999999999995E-4</v>
      </c>
      <c r="AB321" s="111">
        <f t="shared" si="73"/>
        <v>2.3344050591976044</v>
      </c>
      <c r="AC321" s="121">
        <f t="array" ref="AC321">INDEX($AW$11:$BA$66,MATCH($C321&amp;$G321,$AO$11:$AO$66&amp;$AP$11:$AP$66,0),COUNTIF($AW$10:$BA$10,"&lt;"&amp;Z321)+1)</f>
        <v>4.0000000000000002E-4</v>
      </c>
      <c r="AD321" s="62">
        <v>2.3687</v>
      </c>
      <c r="AE321" s="61">
        <f t="array" ref="AE321">INDEX($AT$11:$AV$66,MATCH($C321&amp;$G321,$AO$11:$AO$66&amp;$AP$11:$AP$66,0),COUNTIF($AT$10:$AV$10,"&lt;"&amp;AD321)+1)</f>
        <v>5.9999999999999995E-4</v>
      </c>
      <c r="AF321" s="111">
        <f t="shared" si="74"/>
        <v>2.3416367061317365</v>
      </c>
      <c r="AG321" s="121">
        <f t="array" ref="AG321">INDEX($AW$11:$BA$66,MATCH($C321&amp;$G321,$AO$11:$AO$66&amp;$AP$11:$AP$66,0),COUNTIF($AW$10:$BA$10,"&lt;"&amp;AD321)+1)</f>
        <v>4.0000000000000002E-4</v>
      </c>
    </row>
    <row r="322" spans="2:33" ht="12.75" customHeight="1" x14ac:dyDescent="0.3">
      <c r="B322" s="81" t="str">
        <f t="shared" si="78"/>
        <v>2 3/8-16 UN</v>
      </c>
      <c r="C322" s="71" t="s">
        <v>592</v>
      </c>
      <c r="D322" s="71"/>
      <c r="E322" s="79" t="s">
        <v>604</v>
      </c>
      <c r="F322" s="82" t="s">
        <v>623</v>
      </c>
      <c r="G322" s="58">
        <v>16</v>
      </c>
      <c r="H322" s="79" t="s">
        <v>519</v>
      </c>
      <c r="I322" s="71" t="s">
        <v>601</v>
      </c>
      <c r="J322" s="71" t="s">
        <v>588</v>
      </c>
      <c r="K322" s="71" t="s">
        <v>600</v>
      </c>
      <c r="L322" s="85">
        <f t="shared" si="79"/>
        <v>60.325000000000003</v>
      </c>
      <c r="M322" s="85">
        <f t="shared" si="63"/>
        <v>1.5874999999999999</v>
      </c>
      <c r="N322" s="71">
        <v>60</v>
      </c>
      <c r="O322" s="100">
        <f t="shared" si="64"/>
        <v>60.325000000000003</v>
      </c>
      <c r="P322" s="85">
        <f t="shared" si="65"/>
        <v>15.2</v>
      </c>
      <c r="Q322" s="58">
        <f t="shared" si="66"/>
        <v>0</v>
      </c>
      <c r="R322" s="100">
        <f t="shared" si="67"/>
        <v>59.293900000000001</v>
      </c>
      <c r="S322" s="85">
        <f t="shared" si="68"/>
        <v>10.199999999999999</v>
      </c>
      <c r="T322" s="58">
        <f t="shared" si="69"/>
        <v>0</v>
      </c>
      <c r="U322" s="58">
        <f t="shared" si="70"/>
        <v>7.6</v>
      </c>
      <c r="V322" s="58">
        <f t="array" ref="V322">INDEX(AS$11:AS$66,MATCH(C322&amp;G322,AO$11:AO$66&amp;AP$11:AP$66,0),0)</f>
        <v>10</v>
      </c>
      <c r="X322" s="120">
        <f t="shared" si="71"/>
        <v>6.25E-2</v>
      </c>
      <c r="Y322" s="61">
        <f t="array" ref="Y322">INDEX($AQ$11:$AR$66,MATCH($C322&amp;$G322,$AO$11:$AO$66&amp;$AP$11:$AP$66,0),COUNTIF($AQ$10:$AR$10,"&lt;"&amp;Z322)+1)</f>
        <v>2.9999999999999997E-4</v>
      </c>
      <c r="Z322" s="61">
        <f t="shared" si="72"/>
        <v>2.375</v>
      </c>
      <c r="AA322" s="61">
        <f t="array" ref="AA322">INDEX($AT$11:$AV$66,MATCH($C322&amp;$G322,$AO$11:$AO$66&amp;$AP$11:$AP$66,0),COUNTIF($AT$10:$AV$10,"&lt;"&amp;Z322)+1)</f>
        <v>5.9999999999999995E-4</v>
      </c>
      <c r="AB322" s="111">
        <f t="shared" si="73"/>
        <v>2.3344050591976044</v>
      </c>
      <c r="AC322" s="121">
        <f t="array" ref="AC322">INDEX($AW$11:$BA$66,MATCH($C322&amp;$G322,$AO$11:$AO$66&amp;$AP$11:$AP$66,0),COUNTIF($AW$10:$BA$10,"&lt;"&amp;Z322)+1)</f>
        <v>4.0000000000000002E-4</v>
      </c>
      <c r="AD322" s="62">
        <v>2.3668999999999998</v>
      </c>
      <c r="AE322" s="61">
        <f t="array" ref="AE322">INDEX($AT$11:$AV$66,MATCH($C322&amp;$G322,$AO$11:$AO$66&amp;$AP$11:$AP$66,0),COUNTIF($AT$10:$AV$10,"&lt;"&amp;AD322)+1)</f>
        <v>5.9999999999999995E-4</v>
      </c>
      <c r="AF322" s="111">
        <f t="shared" si="74"/>
        <v>2.3398367061317362</v>
      </c>
      <c r="AG322" s="121">
        <f t="array" ref="AG322">INDEX($AW$11:$BA$66,MATCH($C322&amp;$G322,$AO$11:$AO$66&amp;$AP$11:$AP$66,0),COUNTIF($AW$10:$BA$10,"&lt;"&amp;AD322)+1)</f>
        <v>4.0000000000000002E-4</v>
      </c>
    </row>
    <row r="323" spans="2:33" ht="12.75" customHeight="1" x14ac:dyDescent="0.3">
      <c r="B323" s="81" t="str">
        <f t="shared" si="78"/>
        <v>2 3/8-20 UN</v>
      </c>
      <c r="C323" s="71" t="s">
        <v>592</v>
      </c>
      <c r="D323" s="71"/>
      <c r="E323" s="79" t="s">
        <v>604</v>
      </c>
      <c r="F323" s="82" t="s">
        <v>623</v>
      </c>
      <c r="G323" s="58">
        <v>20</v>
      </c>
      <c r="H323" s="79" t="s">
        <v>519</v>
      </c>
      <c r="I323" s="71" t="s">
        <v>599</v>
      </c>
      <c r="J323" s="71" t="s">
        <v>588</v>
      </c>
      <c r="K323" s="71" t="s">
        <v>600</v>
      </c>
      <c r="L323" s="85">
        <f t="shared" si="79"/>
        <v>60.325000000000003</v>
      </c>
      <c r="M323" s="85">
        <f t="shared" si="63"/>
        <v>1.27</v>
      </c>
      <c r="N323" s="71">
        <v>60</v>
      </c>
      <c r="O323" s="100">
        <f t="shared" si="64"/>
        <v>60.325000000000003</v>
      </c>
      <c r="P323" s="85">
        <f t="shared" si="65"/>
        <v>12.7</v>
      </c>
      <c r="Q323" s="58">
        <f t="shared" si="66"/>
        <v>0</v>
      </c>
      <c r="R323" s="100">
        <f t="shared" si="67"/>
        <v>59.500100000000003</v>
      </c>
      <c r="S323" s="85">
        <f t="shared" si="68"/>
        <v>10.199999999999999</v>
      </c>
      <c r="T323" s="58">
        <f t="shared" si="69"/>
        <v>0</v>
      </c>
      <c r="U323" s="58">
        <f t="shared" si="70"/>
        <v>7.6</v>
      </c>
      <c r="V323" s="58">
        <f t="array" ref="V323">INDEX(AS$11:AS$66,MATCH(C323&amp;G323,AO$11:AO$66&amp;AP$11:AP$66,0),0)</f>
        <v>15</v>
      </c>
      <c r="X323" s="120">
        <f t="shared" si="71"/>
        <v>0.05</v>
      </c>
      <c r="Y323" s="61">
        <f t="array" ref="Y323">INDEX($AQ$11:$AR$66,MATCH($C323&amp;$G323,$AO$11:$AO$66&amp;$AP$11:$AP$66,0),COUNTIF($AQ$10:$AR$10,"&lt;"&amp;Z323)+1)</f>
        <v>2.9999999999999997E-4</v>
      </c>
      <c r="Z323" s="61">
        <f t="shared" si="72"/>
        <v>2.375</v>
      </c>
      <c r="AA323" s="61">
        <f t="array" ref="AA323">INDEX($AT$11:$AV$66,MATCH($C323&amp;$G323,$AO$11:$AO$66&amp;$AP$11:$AP$66,0),COUNTIF($AT$10:$AV$10,"&lt;"&amp;Z323)+1)</f>
        <v>5.0000000000000001E-4</v>
      </c>
      <c r="AB323" s="111">
        <f t="shared" si="73"/>
        <v>2.3425240473580837</v>
      </c>
      <c r="AC323" s="121">
        <f t="array" ref="AC323">INDEX($AW$11:$BA$66,MATCH($C323&amp;$G323,$AO$11:$AO$66&amp;$AP$11:$AP$66,0),COUNTIF($AW$10:$BA$10,"&lt;"&amp;Z323)+1)</f>
        <v>4.0000000000000002E-4</v>
      </c>
      <c r="AD323" s="62">
        <v>2.3708</v>
      </c>
      <c r="AE323" s="61">
        <f t="array" ref="AE323">INDEX($AT$11:$AV$66,MATCH($C323&amp;$G323,$AO$11:$AO$66&amp;$AP$11:$AP$66,0),COUNTIF($AT$10:$AV$10,"&lt;"&amp;AD323)+1)</f>
        <v>5.0000000000000001E-4</v>
      </c>
      <c r="AF323" s="111">
        <f t="shared" si="74"/>
        <v>2.3491493649053892</v>
      </c>
      <c r="AG323" s="121">
        <f t="array" ref="AG323">INDEX($AW$11:$BA$66,MATCH($C323&amp;$G323,$AO$11:$AO$66&amp;$AP$11:$AP$66,0),COUNTIF($AW$10:$BA$10,"&lt;"&amp;AD323)+1)</f>
        <v>4.0000000000000002E-4</v>
      </c>
    </row>
    <row r="324" spans="2:33" ht="12.75" customHeight="1" x14ac:dyDescent="0.3">
      <c r="B324" s="81" t="str">
        <f t="shared" si="78"/>
        <v>2 3/8-20 UN</v>
      </c>
      <c r="C324" s="71" t="s">
        <v>592</v>
      </c>
      <c r="D324" s="71"/>
      <c r="E324" s="79" t="s">
        <v>604</v>
      </c>
      <c r="F324" s="82" t="s">
        <v>623</v>
      </c>
      <c r="G324" s="58">
        <v>20</v>
      </c>
      <c r="H324" s="79" t="s">
        <v>519</v>
      </c>
      <c r="I324" s="71" t="s">
        <v>601</v>
      </c>
      <c r="J324" s="71" t="s">
        <v>588</v>
      </c>
      <c r="K324" s="71" t="s">
        <v>600</v>
      </c>
      <c r="L324" s="85">
        <f t="shared" si="79"/>
        <v>60.325000000000003</v>
      </c>
      <c r="M324" s="85">
        <f t="shared" si="63"/>
        <v>1.27</v>
      </c>
      <c r="N324" s="71">
        <v>60</v>
      </c>
      <c r="O324" s="100">
        <f t="shared" si="64"/>
        <v>60.325000000000003</v>
      </c>
      <c r="P324" s="85">
        <f t="shared" si="65"/>
        <v>12.7</v>
      </c>
      <c r="Q324" s="58">
        <f t="shared" si="66"/>
        <v>0</v>
      </c>
      <c r="R324" s="100">
        <f t="shared" si="67"/>
        <v>59.500100000000003</v>
      </c>
      <c r="S324" s="85">
        <f t="shared" si="68"/>
        <v>10.199999999999999</v>
      </c>
      <c r="T324" s="58">
        <f t="shared" si="69"/>
        <v>0</v>
      </c>
      <c r="U324" s="58">
        <f t="shared" si="70"/>
        <v>7.6</v>
      </c>
      <c r="V324" s="58">
        <f t="array" ref="V324">INDEX(AS$11:AS$66,MATCH(C324&amp;G324,AO$11:AO$66&amp;AP$11:AP$66,0),0)</f>
        <v>15</v>
      </c>
      <c r="X324" s="120">
        <f t="shared" si="71"/>
        <v>0.05</v>
      </c>
      <c r="Y324" s="61">
        <f t="array" ref="Y324">INDEX($AQ$11:$AR$66,MATCH($C324&amp;$G324,$AO$11:$AO$66&amp;$AP$11:$AP$66,0),COUNTIF($AQ$10:$AR$10,"&lt;"&amp;Z324)+1)</f>
        <v>2.9999999999999997E-4</v>
      </c>
      <c r="Z324" s="61">
        <f t="shared" si="72"/>
        <v>2.375</v>
      </c>
      <c r="AA324" s="61">
        <f t="array" ref="AA324">INDEX($AT$11:$AV$66,MATCH($C324&amp;$G324,$AO$11:$AO$66&amp;$AP$11:$AP$66,0),COUNTIF($AT$10:$AV$10,"&lt;"&amp;Z324)+1)</f>
        <v>5.0000000000000001E-4</v>
      </c>
      <c r="AB324" s="111">
        <f t="shared" si="73"/>
        <v>2.3425240473580837</v>
      </c>
      <c r="AC324" s="121">
        <f t="array" ref="AC324">INDEX($AW$11:$BA$66,MATCH($C324&amp;$G324,$AO$11:$AO$66&amp;$AP$11:$AP$66,0),COUNTIF($AW$10:$BA$10,"&lt;"&amp;Z324)+1)</f>
        <v>4.0000000000000002E-4</v>
      </c>
      <c r="AD324" s="62">
        <v>2.3692000000000002</v>
      </c>
      <c r="AE324" s="61">
        <f t="array" ref="AE324">INDEX($AT$11:$AV$66,MATCH($C324&amp;$G324,$AO$11:$AO$66&amp;$AP$11:$AP$66,0),COUNTIF($AT$10:$AV$10,"&lt;"&amp;AD324)+1)</f>
        <v>5.0000000000000001E-4</v>
      </c>
      <c r="AF324" s="111">
        <f t="shared" si="74"/>
        <v>2.3475493649053893</v>
      </c>
      <c r="AG324" s="121">
        <f t="array" ref="AG324">INDEX($AW$11:$BA$66,MATCH($C324&amp;$G324,$AO$11:$AO$66&amp;$AP$11:$AP$66,0),COUNTIF($AW$10:$BA$10,"&lt;"&amp;AD324)+1)</f>
        <v>4.0000000000000002E-4</v>
      </c>
    </row>
    <row r="325" spans="2:33" ht="12.75" customHeight="1" x14ac:dyDescent="0.3">
      <c r="B325" s="81" t="str">
        <f t="shared" si="78"/>
        <v>2 1/2-6 UN</v>
      </c>
      <c r="C325" s="71" t="s">
        <v>592</v>
      </c>
      <c r="D325" s="71"/>
      <c r="E325" s="79" t="s">
        <v>604</v>
      </c>
      <c r="F325" s="82" t="s">
        <v>624</v>
      </c>
      <c r="G325" s="58">
        <v>6</v>
      </c>
      <c r="H325" s="79" t="s">
        <v>519</v>
      </c>
      <c r="I325" s="71" t="s">
        <v>599</v>
      </c>
      <c r="J325" s="71" t="s">
        <v>588</v>
      </c>
      <c r="K325" s="71" t="s">
        <v>600</v>
      </c>
      <c r="L325" s="85">
        <f t="shared" si="79"/>
        <v>63.5</v>
      </c>
      <c r="M325" s="85">
        <f t="shared" si="63"/>
        <v>4.2332999999999998</v>
      </c>
      <c r="N325" s="71">
        <v>60</v>
      </c>
      <c r="O325" s="100">
        <f t="shared" si="64"/>
        <v>63.5</v>
      </c>
      <c r="P325" s="85">
        <f t="shared" si="65"/>
        <v>20.3</v>
      </c>
      <c r="Q325" s="58">
        <f t="shared" si="66"/>
        <v>0</v>
      </c>
      <c r="R325" s="100">
        <f t="shared" si="67"/>
        <v>60.750399999999999</v>
      </c>
      <c r="S325" s="85">
        <f t="shared" si="68"/>
        <v>12.7</v>
      </c>
      <c r="T325" s="58">
        <f t="shared" si="69"/>
        <v>0</v>
      </c>
      <c r="U325" s="58">
        <f t="shared" si="70"/>
        <v>10.199999999999999</v>
      </c>
      <c r="V325" s="58">
        <f t="array" ref="V325">INDEX(AS$11:AS$66,MATCH(C325&amp;G325,AO$11:AO$66&amp;AP$11:AP$66,0),0)</f>
        <v>5</v>
      </c>
      <c r="X325" s="120">
        <f t="shared" si="71"/>
        <v>0.16666666666666666</v>
      </c>
      <c r="Y325" s="61">
        <f t="array" ref="Y325">INDEX($AQ$11:$AR$66,MATCH($C325&amp;$G325,$AO$11:$AO$66&amp;$AP$11:$AP$66,0),COUNTIF($AQ$10:$AR$10,"&lt;"&amp;Z325)+1)</f>
        <v>4.0000000000000002E-4</v>
      </c>
      <c r="Z325" s="61">
        <f t="shared" si="72"/>
        <v>2.5</v>
      </c>
      <c r="AA325" s="61">
        <f t="array" ref="AA325">INDEX($AT$11:$AV$66,MATCH($C325&amp;$G325,$AO$11:$AO$66&amp;$AP$11:$AP$66,0),COUNTIF($AT$10:$AV$10,"&lt;"&amp;Z325)+1)</f>
        <v>8.0000000000000004E-4</v>
      </c>
      <c r="AB325" s="111">
        <f t="shared" si="73"/>
        <v>2.3917468245269453</v>
      </c>
      <c r="AC325" s="121">
        <f t="array" ref="AC325">INDEX($AW$11:$BA$66,MATCH($C325&amp;$G325,$AO$11:$AO$66&amp;$AP$11:$AP$66,0),COUNTIF($AW$10:$BA$10,"&lt;"&amp;Z325)+1)</f>
        <v>5.0000000000000001E-4</v>
      </c>
      <c r="AD325" s="62">
        <v>2.4754999999999998</v>
      </c>
      <c r="AE325" s="61">
        <f t="array" ref="AE325">INDEX($AT$11:$AV$66,MATCH($C325&amp;$G325,$AO$11:$AO$66&amp;$AP$11:$AP$66,0),COUNTIF($AT$10:$AV$10,"&lt;"&amp;AD325)+1)</f>
        <v>8.0000000000000004E-4</v>
      </c>
      <c r="AF325" s="111">
        <f t="shared" si="74"/>
        <v>2.4033312163512965</v>
      </c>
      <c r="AG325" s="121">
        <f t="array" ref="AG325">INDEX($AW$11:$BA$66,MATCH($C325&amp;$G325,$AO$11:$AO$66&amp;$AP$11:$AP$66,0),COUNTIF($AW$10:$BA$10,"&lt;"&amp;AD325)+1)</f>
        <v>5.0000000000000001E-4</v>
      </c>
    </row>
    <row r="326" spans="2:33" ht="12.75" customHeight="1" x14ac:dyDescent="0.3">
      <c r="B326" s="81" t="str">
        <f t="shared" si="78"/>
        <v>2 1/2-6 UN</v>
      </c>
      <c r="C326" s="71" t="s">
        <v>592</v>
      </c>
      <c r="D326" s="71"/>
      <c r="E326" s="79" t="s">
        <v>604</v>
      </c>
      <c r="F326" s="82" t="s">
        <v>624</v>
      </c>
      <c r="G326" s="58">
        <v>6</v>
      </c>
      <c r="H326" s="79" t="s">
        <v>519</v>
      </c>
      <c r="I326" s="71" t="s">
        <v>601</v>
      </c>
      <c r="J326" s="71" t="s">
        <v>588</v>
      </c>
      <c r="K326" s="71" t="s">
        <v>600</v>
      </c>
      <c r="L326" s="85">
        <f t="shared" si="79"/>
        <v>63.5</v>
      </c>
      <c r="M326" s="85">
        <f t="shared" si="63"/>
        <v>4.2332999999999998</v>
      </c>
      <c r="N326" s="71">
        <v>60</v>
      </c>
      <c r="O326" s="100">
        <f t="shared" si="64"/>
        <v>63.5</v>
      </c>
      <c r="P326" s="85">
        <f t="shared" si="65"/>
        <v>20.3</v>
      </c>
      <c r="Q326" s="58">
        <f t="shared" si="66"/>
        <v>0</v>
      </c>
      <c r="R326" s="100">
        <f t="shared" si="67"/>
        <v>60.750399999999999</v>
      </c>
      <c r="S326" s="85">
        <f t="shared" si="68"/>
        <v>12.7</v>
      </c>
      <c r="T326" s="58">
        <f t="shared" si="69"/>
        <v>0</v>
      </c>
      <c r="U326" s="58">
        <f t="shared" si="70"/>
        <v>10.199999999999999</v>
      </c>
      <c r="V326" s="58">
        <f t="array" ref="V326">INDEX(AS$11:AS$66,MATCH(C326&amp;G326,AO$11:AO$66&amp;AP$11:AP$66,0),0)</f>
        <v>5</v>
      </c>
      <c r="X326" s="120">
        <f t="shared" si="71"/>
        <v>0.16666666666666666</v>
      </c>
      <c r="Y326" s="61">
        <f t="array" ref="Y326">INDEX($AQ$11:$AR$66,MATCH($C326&amp;$G326,$AO$11:$AO$66&amp;$AP$11:$AP$66,0),COUNTIF($AQ$10:$AR$10,"&lt;"&amp;Z326)+1)</f>
        <v>4.0000000000000002E-4</v>
      </c>
      <c r="Z326" s="61">
        <f t="shared" si="72"/>
        <v>2.5</v>
      </c>
      <c r="AA326" s="61">
        <f t="array" ref="AA326">INDEX($AT$11:$AV$66,MATCH($C326&amp;$G326,$AO$11:$AO$66&amp;$AP$11:$AP$66,0),COUNTIF($AT$10:$AV$10,"&lt;"&amp;Z326)+1)</f>
        <v>8.0000000000000004E-4</v>
      </c>
      <c r="AB326" s="111">
        <f t="shared" si="73"/>
        <v>2.3917468245269453</v>
      </c>
      <c r="AC326" s="121">
        <f t="array" ref="AC326">INDEX($AW$11:$BA$66,MATCH($C326&amp;$G326,$AO$11:$AO$66&amp;$AP$11:$AP$66,0),COUNTIF($AW$10:$BA$10,"&lt;"&amp;Z326)+1)</f>
        <v>5.0000000000000001E-4</v>
      </c>
      <c r="AD326" s="62">
        <v>2.4725999999999999</v>
      </c>
      <c r="AE326" s="61">
        <f t="array" ref="AE326">INDEX($AT$11:$AV$66,MATCH($C326&amp;$G326,$AO$11:$AO$66&amp;$AP$11:$AP$66,0),COUNTIF($AT$10:$AV$10,"&lt;"&amp;AD326)+1)</f>
        <v>8.0000000000000004E-4</v>
      </c>
      <c r="AF326" s="111">
        <f t="shared" si="74"/>
        <v>2.4004312163512966</v>
      </c>
      <c r="AG326" s="121">
        <f t="array" ref="AG326">INDEX($AW$11:$BA$66,MATCH($C326&amp;$G326,$AO$11:$AO$66&amp;$AP$11:$AP$66,0),COUNTIF($AW$10:$BA$10,"&lt;"&amp;AD326)+1)</f>
        <v>5.0000000000000001E-4</v>
      </c>
    </row>
    <row r="327" spans="2:33" ht="12.75" customHeight="1" x14ac:dyDescent="0.3">
      <c r="B327" s="81" t="str">
        <f t="shared" si="78"/>
        <v>2 1/2-8 UN</v>
      </c>
      <c r="C327" s="71" t="s">
        <v>592</v>
      </c>
      <c r="D327" s="71"/>
      <c r="E327" s="79" t="s">
        <v>604</v>
      </c>
      <c r="F327" s="82" t="s">
        <v>624</v>
      </c>
      <c r="G327" s="58">
        <v>8</v>
      </c>
      <c r="H327" s="79" t="s">
        <v>519</v>
      </c>
      <c r="I327" s="71" t="s">
        <v>599</v>
      </c>
      <c r="J327" s="71" t="s">
        <v>588</v>
      </c>
      <c r="K327" s="71" t="s">
        <v>600</v>
      </c>
      <c r="L327" s="85">
        <f t="shared" si="79"/>
        <v>63.5</v>
      </c>
      <c r="M327" s="85">
        <f t="shared" si="63"/>
        <v>3.1749999999999998</v>
      </c>
      <c r="N327" s="71">
        <v>60</v>
      </c>
      <c r="O327" s="100">
        <f t="shared" si="64"/>
        <v>63.5</v>
      </c>
      <c r="P327" s="85">
        <f t="shared" si="65"/>
        <v>17.8</v>
      </c>
      <c r="Q327" s="58">
        <f t="shared" si="66"/>
        <v>0</v>
      </c>
      <c r="R327" s="100">
        <f t="shared" si="67"/>
        <v>61.437800000000003</v>
      </c>
      <c r="S327" s="85">
        <f t="shared" si="68"/>
        <v>12.7</v>
      </c>
      <c r="T327" s="58">
        <f t="shared" si="69"/>
        <v>0</v>
      </c>
      <c r="U327" s="58">
        <f t="shared" si="70"/>
        <v>10.199999999999999</v>
      </c>
      <c r="V327" s="58">
        <f t="array" ref="V327">INDEX(AS$11:AS$66,MATCH(C327&amp;G327,AO$11:AO$66&amp;AP$11:AP$66,0),0)</f>
        <v>5</v>
      </c>
      <c r="X327" s="120">
        <f t="shared" si="71"/>
        <v>0.125</v>
      </c>
      <c r="Y327" s="61">
        <f t="array" ref="Y327">INDEX($AQ$11:$AR$66,MATCH($C327&amp;$G327,$AO$11:$AO$66&amp;$AP$11:$AP$66,0),COUNTIF($AQ$10:$AR$10,"&lt;"&amp;Z327)+1)</f>
        <v>4.0000000000000002E-4</v>
      </c>
      <c r="Z327" s="61">
        <f t="shared" si="72"/>
        <v>2.5</v>
      </c>
      <c r="AA327" s="61">
        <f t="array" ref="AA327">INDEX($AT$11:$AV$66,MATCH($C327&amp;$G327,$AO$11:$AO$66&amp;$AP$11:$AP$66,0),COUNTIF($AT$10:$AV$10,"&lt;"&amp;Z327)+1)</f>
        <v>6.9999999999999999E-4</v>
      </c>
      <c r="AB327" s="111">
        <f t="shared" si="73"/>
        <v>2.4188101183952089</v>
      </c>
      <c r="AC327" s="121">
        <f t="array" ref="AC327">INDEX($AW$11:$BA$66,MATCH($C327&amp;$G327,$AO$11:$AO$66&amp;$AP$11:$AP$66,0),COUNTIF($AW$10:$BA$10,"&lt;"&amp;Z327)+1)</f>
        <v>5.0000000000000001E-4</v>
      </c>
      <c r="AD327" s="62">
        <v>2.4834999999999998</v>
      </c>
      <c r="AE327" s="61">
        <f t="array" ref="AE327">INDEX($AT$11:$AV$66,MATCH($C327&amp;$G327,$AO$11:$AO$66&amp;$AP$11:$AP$66,0),COUNTIF($AT$10:$AV$10,"&lt;"&amp;AD327)+1)</f>
        <v>6.9999999999999999E-4</v>
      </c>
      <c r="AF327" s="111">
        <f t="shared" si="74"/>
        <v>2.4293734122634723</v>
      </c>
      <c r="AG327" s="121">
        <f t="array" ref="AG327">INDEX($AW$11:$BA$66,MATCH($C327&amp;$G327,$AO$11:$AO$66&amp;$AP$11:$AP$66,0),COUNTIF($AW$10:$BA$10,"&lt;"&amp;AD327)+1)</f>
        <v>5.0000000000000001E-4</v>
      </c>
    </row>
    <row r="328" spans="2:33" ht="12.75" customHeight="1" x14ac:dyDescent="0.3">
      <c r="B328" s="81" t="str">
        <f t="shared" si="78"/>
        <v>2 1/2-8 UN</v>
      </c>
      <c r="C328" s="71" t="s">
        <v>592</v>
      </c>
      <c r="D328" s="71"/>
      <c r="E328" s="79" t="s">
        <v>604</v>
      </c>
      <c r="F328" s="82" t="s">
        <v>624</v>
      </c>
      <c r="G328" s="58">
        <v>8</v>
      </c>
      <c r="H328" s="79" t="s">
        <v>519</v>
      </c>
      <c r="I328" s="71" t="s">
        <v>601</v>
      </c>
      <c r="J328" s="71" t="s">
        <v>588</v>
      </c>
      <c r="K328" s="71" t="s">
        <v>600</v>
      </c>
      <c r="L328" s="85">
        <f t="shared" si="79"/>
        <v>63.5</v>
      </c>
      <c r="M328" s="85">
        <f t="shared" si="63"/>
        <v>3.1749999999999998</v>
      </c>
      <c r="N328" s="71">
        <v>60</v>
      </c>
      <c r="O328" s="100">
        <f t="shared" si="64"/>
        <v>63.5</v>
      </c>
      <c r="P328" s="85">
        <f t="shared" si="65"/>
        <v>17.8</v>
      </c>
      <c r="Q328" s="58">
        <f t="shared" si="66"/>
        <v>0</v>
      </c>
      <c r="R328" s="100">
        <f t="shared" si="67"/>
        <v>61.437800000000003</v>
      </c>
      <c r="S328" s="85">
        <f t="shared" si="68"/>
        <v>12.7</v>
      </c>
      <c r="T328" s="58">
        <f t="shared" si="69"/>
        <v>0</v>
      </c>
      <c r="U328" s="58">
        <f t="shared" si="70"/>
        <v>10.199999999999999</v>
      </c>
      <c r="V328" s="58">
        <f t="array" ref="V328">INDEX(AS$11:AS$66,MATCH(C328&amp;G328,AO$11:AO$66&amp;AP$11:AP$66,0),0)</f>
        <v>5</v>
      </c>
      <c r="X328" s="120">
        <f t="shared" si="71"/>
        <v>0.125</v>
      </c>
      <c r="Y328" s="61">
        <f t="array" ref="Y328">INDEX($AQ$11:$AR$66,MATCH($C328&amp;$G328,$AO$11:$AO$66&amp;$AP$11:$AP$66,0),COUNTIF($AQ$10:$AR$10,"&lt;"&amp;Z328)+1)</f>
        <v>4.0000000000000002E-4</v>
      </c>
      <c r="Z328" s="61">
        <f t="shared" si="72"/>
        <v>2.5</v>
      </c>
      <c r="AA328" s="61">
        <f t="array" ref="AA328">INDEX($AT$11:$AV$66,MATCH($C328&amp;$G328,$AO$11:$AO$66&amp;$AP$11:$AP$66,0),COUNTIF($AT$10:$AV$10,"&lt;"&amp;Z328)+1)</f>
        <v>6.9999999999999999E-4</v>
      </c>
      <c r="AB328" s="111">
        <f t="shared" si="73"/>
        <v>2.4188101183952089</v>
      </c>
      <c r="AC328" s="121">
        <f t="array" ref="AC328">INDEX($AW$11:$BA$66,MATCH($C328&amp;$G328,$AO$11:$AO$66&amp;$AP$11:$AP$66,0),COUNTIF($AW$10:$BA$10,"&lt;"&amp;Z328)+1)</f>
        <v>5.0000000000000001E-4</v>
      </c>
      <c r="AD328" s="62">
        <v>2.4809000000000001</v>
      </c>
      <c r="AE328" s="61">
        <f t="array" ref="AE328">INDEX($AT$11:$AV$66,MATCH($C328&amp;$G328,$AO$11:$AO$66&amp;$AP$11:$AP$66,0),COUNTIF($AT$10:$AV$10,"&lt;"&amp;AD328)+1)</f>
        <v>6.9999999999999999E-4</v>
      </c>
      <c r="AF328" s="111">
        <f t="shared" si="74"/>
        <v>2.4267734122634725</v>
      </c>
      <c r="AG328" s="121">
        <f t="array" ref="AG328">INDEX($AW$11:$BA$66,MATCH($C328&amp;$G328,$AO$11:$AO$66&amp;$AP$11:$AP$66,0),COUNTIF($AW$10:$BA$10,"&lt;"&amp;AD328)+1)</f>
        <v>5.0000000000000001E-4</v>
      </c>
    </row>
    <row r="329" spans="2:33" ht="12.75" customHeight="1" x14ac:dyDescent="0.3">
      <c r="B329" s="81" t="str">
        <f t="shared" si="78"/>
        <v>2 1/2-12 UN</v>
      </c>
      <c r="C329" s="71" t="s">
        <v>592</v>
      </c>
      <c r="D329" s="71"/>
      <c r="E329" s="79" t="s">
        <v>604</v>
      </c>
      <c r="F329" s="82" t="s">
        <v>624</v>
      </c>
      <c r="G329" s="58">
        <v>12</v>
      </c>
      <c r="H329" s="79" t="s">
        <v>519</v>
      </c>
      <c r="I329" s="71" t="s">
        <v>599</v>
      </c>
      <c r="J329" s="71" t="s">
        <v>588</v>
      </c>
      <c r="K329" s="71" t="s">
        <v>600</v>
      </c>
      <c r="L329" s="85">
        <f t="shared" si="79"/>
        <v>63.5</v>
      </c>
      <c r="M329" s="85">
        <f t="shared" si="63"/>
        <v>2.1166999999999998</v>
      </c>
      <c r="N329" s="71">
        <v>60</v>
      </c>
      <c r="O329" s="100">
        <f t="shared" si="64"/>
        <v>63.5</v>
      </c>
      <c r="P329" s="85">
        <f t="shared" si="65"/>
        <v>15.2</v>
      </c>
      <c r="Q329" s="58">
        <f t="shared" si="66"/>
        <v>0</v>
      </c>
      <c r="R329" s="100">
        <f t="shared" si="67"/>
        <v>62.1252</v>
      </c>
      <c r="S329" s="85">
        <f t="shared" si="68"/>
        <v>10.199999999999999</v>
      </c>
      <c r="T329" s="58">
        <f t="shared" si="69"/>
        <v>0</v>
      </c>
      <c r="U329" s="58">
        <f t="shared" si="70"/>
        <v>7.6</v>
      </c>
      <c r="V329" s="58">
        <f t="array" ref="V329">INDEX(AS$11:AS$66,MATCH(C329&amp;G329,AO$11:AO$66&amp;AP$11:AP$66,0),0)</f>
        <v>10</v>
      </c>
      <c r="X329" s="120">
        <f t="shared" si="71"/>
        <v>8.3333333333333329E-2</v>
      </c>
      <c r="Y329" s="61">
        <f t="array" ref="Y329">INDEX($AQ$11:$AR$66,MATCH($C329&amp;$G329,$AO$11:$AO$66&amp;$AP$11:$AP$66,0),COUNTIF($AQ$10:$AR$10,"&lt;"&amp;Z329)+1)</f>
        <v>2.9999999999999997E-4</v>
      </c>
      <c r="Z329" s="61">
        <f t="shared" si="72"/>
        <v>2.5</v>
      </c>
      <c r="AA329" s="61">
        <f t="array" ref="AA329">INDEX($AT$11:$AV$66,MATCH($C329&amp;$G329,$AO$11:$AO$66&amp;$AP$11:$AP$66,0),COUNTIF($AT$10:$AV$10,"&lt;"&amp;Z329)+1)</f>
        <v>5.9999999999999995E-4</v>
      </c>
      <c r="AB329" s="111">
        <f t="shared" si="73"/>
        <v>2.4458734122634724</v>
      </c>
      <c r="AC329" s="121">
        <f t="array" ref="AC329">INDEX($AW$11:$BA$66,MATCH($C329&amp;$G329,$AO$11:$AO$66&amp;$AP$11:$AP$66,0),COUNTIF($AW$10:$BA$10,"&lt;"&amp;Z329)+1)</f>
        <v>4.0000000000000002E-4</v>
      </c>
      <c r="AD329" s="62">
        <v>2.4901</v>
      </c>
      <c r="AE329" s="61">
        <f t="array" ref="AE329">INDEX($AT$11:$AV$66,MATCH($C329&amp;$G329,$AO$11:$AO$66&amp;$AP$11:$AP$66,0),COUNTIF($AT$10:$AV$10,"&lt;"&amp;AD329)+1)</f>
        <v>5.9999999999999995E-4</v>
      </c>
      <c r="AF329" s="111">
        <f t="shared" si="74"/>
        <v>2.4540156081756486</v>
      </c>
      <c r="AG329" s="121">
        <f t="array" ref="AG329">INDEX($AW$11:$BA$66,MATCH($C329&amp;$G329,$AO$11:$AO$66&amp;$AP$11:$AP$66,0),COUNTIF($AW$10:$BA$10,"&lt;"&amp;AD329)+1)</f>
        <v>4.0000000000000002E-4</v>
      </c>
    </row>
    <row r="330" spans="2:33" ht="12.75" customHeight="1" x14ac:dyDescent="0.3">
      <c r="B330" s="81" t="str">
        <f t="shared" si="78"/>
        <v>2 1/2-12 UN</v>
      </c>
      <c r="C330" s="71" t="s">
        <v>592</v>
      </c>
      <c r="D330" s="71"/>
      <c r="E330" s="79" t="s">
        <v>604</v>
      </c>
      <c r="F330" s="82" t="s">
        <v>624</v>
      </c>
      <c r="G330" s="58">
        <v>12</v>
      </c>
      <c r="H330" s="79" t="s">
        <v>519</v>
      </c>
      <c r="I330" s="71" t="s">
        <v>601</v>
      </c>
      <c r="J330" s="71" t="s">
        <v>588</v>
      </c>
      <c r="K330" s="71" t="s">
        <v>600</v>
      </c>
      <c r="L330" s="85">
        <f t="shared" si="79"/>
        <v>63.5</v>
      </c>
      <c r="M330" s="85">
        <f t="shared" si="63"/>
        <v>2.1166999999999998</v>
      </c>
      <c r="N330" s="71">
        <v>60</v>
      </c>
      <c r="O330" s="100">
        <f t="shared" si="64"/>
        <v>63.5</v>
      </c>
      <c r="P330" s="85">
        <f t="shared" si="65"/>
        <v>15.2</v>
      </c>
      <c r="Q330" s="58">
        <f t="shared" si="66"/>
        <v>0</v>
      </c>
      <c r="R330" s="100">
        <f t="shared" si="67"/>
        <v>62.1252</v>
      </c>
      <c r="S330" s="85">
        <f t="shared" si="68"/>
        <v>10.199999999999999</v>
      </c>
      <c r="T330" s="58">
        <f t="shared" si="69"/>
        <v>0</v>
      </c>
      <c r="U330" s="58">
        <f t="shared" si="70"/>
        <v>7.6</v>
      </c>
      <c r="V330" s="58">
        <f t="array" ref="V330">INDEX(AS$11:AS$66,MATCH(C330&amp;G330,AO$11:AO$66&amp;AP$11:AP$66,0),0)</f>
        <v>10</v>
      </c>
      <c r="X330" s="120">
        <f t="shared" si="71"/>
        <v>8.3333333333333329E-2</v>
      </c>
      <c r="Y330" s="61">
        <f t="array" ref="Y330">INDEX($AQ$11:$AR$66,MATCH($C330&amp;$G330,$AO$11:$AO$66&amp;$AP$11:$AP$66,0),COUNTIF($AQ$10:$AR$10,"&lt;"&amp;Z330)+1)</f>
        <v>2.9999999999999997E-4</v>
      </c>
      <c r="Z330" s="61">
        <f t="shared" si="72"/>
        <v>2.5</v>
      </c>
      <c r="AA330" s="61">
        <f t="array" ref="AA330">INDEX($AT$11:$AV$66,MATCH($C330&amp;$G330,$AO$11:$AO$66&amp;$AP$11:$AP$66,0),COUNTIF($AT$10:$AV$10,"&lt;"&amp;Z330)+1)</f>
        <v>5.9999999999999995E-4</v>
      </c>
      <c r="AB330" s="111">
        <f t="shared" si="73"/>
        <v>2.4458734122634724</v>
      </c>
      <c r="AC330" s="121">
        <f t="array" ref="AC330">INDEX($AW$11:$BA$66,MATCH($C330&amp;$G330,$AO$11:$AO$66&amp;$AP$11:$AP$66,0),COUNTIF($AW$10:$BA$10,"&lt;"&amp;Z330)+1)</f>
        <v>4.0000000000000002E-4</v>
      </c>
      <c r="AD330" s="62">
        <v>2.488</v>
      </c>
      <c r="AE330" s="61">
        <f t="array" ref="AE330">INDEX($AT$11:$AV$66,MATCH($C330&amp;$G330,$AO$11:$AO$66&amp;$AP$11:$AP$66,0),COUNTIF($AT$10:$AV$10,"&lt;"&amp;AD330)+1)</f>
        <v>5.9999999999999995E-4</v>
      </c>
      <c r="AF330" s="111">
        <f t="shared" si="74"/>
        <v>2.4519156081756486</v>
      </c>
      <c r="AG330" s="121">
        <f t="array" ref="AG330">INDEX($AW$11:$BA$66,MATCH($C330&amp;$G330,$AO$11:$AO$66&amp;$AP$11:$AP$66,0),COUNTIF($AW$10:$BA$10,"&lt;"&amp;AD330)+1)</f>
        <v>4.0000000000000002E-4</v>
      </c>
    </row>
    <row r="331" spans="2:33" ht="12.75" customHeight="1" x14ac:dyDescent="0.3">
      <c r="B331" s="81" t="str">
        <f t="shared" si="78"/>
        <v>2 1/2-16 UN</v>
      </c>
      <c r="C331" s="71" t="s">
        <v>592</v>
      </c>
      <c r="D331" s="71"/>
      <c r="E331" s="79" t="s">
        <v>604</v>
      </c>
      <c r="F331" s="82" t="s">
        <v>624</v>
      </c>
      <c r="G331" s="58">
        <v>16</v>
      </c>
      <c r="H331" s="79" t="s">
        <v>519</v>
      </c>
      <c r="I331" s="71" t="s">
        <v>599</v>
      </c>
      <c r="J331" s="71" t="s">
        <v>588</v>
      </c>
      <c r="K331" s="71" t="s">
        <v>600</v>
      </c>
      <c r="L331" s="85">
        <f t="shared" si="79"/>
        <v>63.5</v>
      </c>
      <c r="M331" s="85">
        <f t="shared" ref="M331:M394" si="80">ROUND(X331*25.4,4)</f>
        <v>1.5874999999999999</v>
      </c>
      <c r="N331" s="71">
        <v>60</v>
      </c>
      <c r="O331" s="100">
        <f t="shared" ref="O331:O394" si="81">ROUND(IF(H331="GO",Z331,AD331)*25.4,4)</f>
        <v>63.5</v>
      </c>
      <c r="P331" s="85">
        <f t="shared" ref="P331:P394" si="82">IF(H331="GO",IF(AA331="-",AA331,ROUND(AA331*25.4*1000,1)),0)</f>
        <v>15.2</v>
      </c>
      <c r="Q331" s="58">
        <f t="shared" ref="Q331:Q394" si="83">IF(H331="NOT GO",IF(AE331="-",AE331,ROUND(AE331*25.4*1000,1)),0)</f>
        <v>0</v>
      </c>
      <c r="R331" s="100">
        <f t="shared" ref="R331:R394" si="84">ROUND(IF(H331="GO",AB331,AF331)*25.4,4)</f>
        <v>62.468899999999998</v>
      </c>
      <c r="S331" s="85">
        <f t="shared" ref="S331:S394" si="85">IF(H331="GO",IF(AC331="-",AC331,ROUND(AC331*25.4*1000,1)),0)</f>
        <v>10.199999999999999</v>
      </c>
      <c r="T331" s="58">
        <f t="shared" ref="T331:T394" si="86">IF(H331="NOT GO",IF(AG331="-",AG331,ROUND(AG331*25.4*1000,1)),0)</f>
        <v>0</v>
      </c>
      <c r="U331" s="58">
        <f t="shared" ref="U331:U394" si="87">IF(Y331="-",Y331,ROUND(Y331*25.4*1000,1))</f>
        <v>7.6</v>
      </c>
      <c r="V331" s="58">
        <f t="array" ref="V331">INDEX(AS$11:AS$66,MATCH(C331&amp;G331,AO$11:AO$66&amp;AP$11:AP$66,0),0)</f>
        <v>10</v>
      </c>
      <c r="X331" s="120">
        <f t="shared" ref="X331:X394" si="88">INDEX(AM$11:AM$38,MATCH(G331,AL$11:AL$38,0),0)</f>
        <v>6.25E-2</v>
      </c>
      <c r="Y331" s="61">
        <f t="array" ref="Y331">INDEX($AQ$11:$AR$66,MATCH($C331&amp;$G331,$AO$11:$AO$66&amp;$AP$11:$AP$66,0),COUNTIF($AQ$10:$AR$10,"&lt;"&amp;Z331)+1)</f>
        <v>2.9999999999999997E-4</v>
      </c>
      <c r="Z331" s="61">
        <f t="shared" ref="Z331:Z394" si="89">INDEX(AJ$11:AJ$92,MATCH(F331,AI$11:AI$92,0))</f>
        <v>2.5</v>
      </c>
      <c r="AA331" s="61">
        <f t="array" ref="AA331">INDEX($AT$11:$AV$66,MATCH($C331&amp;$G331,$AO$11:$AO$66&amp;$AP$11:$AP$66,0),COUNTIF($AT$10:$AV$10,"&lt;"&amp;Z331)+1)</f>
        <v>5.9999999999999995E-4</v>
      </c>
      <c r="AB331" s="111">
        <f t="shared" ref="AB331:AB394" si="90">Z331-(3/8)*2*(TAN(RADIANS(60))/2)/G331</f>
        <v>2.4594050591976044</v>
      </c>
      <c r="AC331" s="121">
        <f t="array" ref="AC331">INDEX($AW$11:$BA$66,MATCH($C331&amp;$G331,$AO$11:$AO$66&amp;$AP$11:$AP$66,0),COUNTIF($AW$10:$BA$10,"&lt;"&amp;Z331)+1)</f>
        <v>4.0000000000000002E-4</v>
      </c>
      <c r="AD331" s="62">
        <v>2.4937</v>
      </c>
      <c r="AE331" s="61">
        <f t="array" ref="AE331">INDEX($AT$11:$AV$66,MATCH($C331&amp;$G331,$AO$11:$AO$66&amp;$AP$11:$AP$66,0),COUNTIF($AT$10:$AV$10,"&lt;"&amp;AD331)+1)</f>
        <v>5.9999999999999995E-4</v>
      </c>
      <c r="AF331" s="111">
        <f t="shared" ref="AF331:AF394" si="91">AD331-(TAN(RADIANS(60))/2)/G331/4*2</f>
        <v>2.4666367061317365</v>
      </c>
      <c r="AG331" s="121">
        <f t="array" ref="AG331">INDEX($AW$11:$BA$66,MATCH($C331&amp;$G331,$AO$11:$AO$66&amp;$AP$11:$AP$66,0),COUNTIF($AW$10:$BA$10,"&lt;"&amp;AD331)+1)</f>
        <v>4.0000000000000002E-4</v>
      </c>
    </row>
    <row r="332" spans="2:33" ht="12.75" customHeight="1" x14ac:dyDescent="0.3">
      <c r="B332" s="81" t="str">
        <f t="shared" si="78"/>
        <v>2 1/2-16 UN</v>
      </c>
      <c r="C332" s="71" t="s">
        <v>592</v>
      </c>
      <c r="D332" s="71"/>
      <c r="E332" s="79" t="s">
        <v>604</v>
      </c>
      <c r="F332" s="82" t="s">
        <v>624</v>
      </c>
      <c r="G332" s="58">
        <v>16</v>
      </c>
      <c r="H332" s="79" t="s">
        <v>519</v>
      </c>
      <c r="I332" s="71" t="s">
        <v>601</v>
      </c>
      <c r="J332" s="71" t="s">
        <v>588</v>
      </c>
      <c r="K332" s="71" t="s">
        <v>600</v>
      </c>
      <c r="L332" s="85">
        <f t="shared" si="79"/>
        <v>63.5</v>
      </c>
      <c r="M332" s="85">
        <f t="shared" si="80"/>
        <v>1.5874999999999999</v>
      </c>
      <c r="N332" s="71">
        <v>60</v>
      </c>
      <c r="O332" s="100">
        <f t="shared" si="81"/>
        <v>63.5</v>
      </c>
      <c r="P332" s="85">
        <f t="shared" si="82"/>
        <v>15.2</v>
      </c>
      <c r="Q332" s="58">
        <f t="shared" si="83"/>
        <v>0</v>
      </c>
      <c r="R332" s="100">
        <f t="shared" si="84"/>
        <v>62.468899999999998</v>
      </c>
      <c r="S332" s="85">
        <f t="shared" si="85"/>
        <v>10.199999999999999</v>
      </c>
      <c r="T332" s="58">
        <f t="shared" si="86"/>
        <v>0</v>
      </c>
      <c r="U332" s="58">
        <f t="shared" si="87"/>
        <v>7.6</v>
      </c>
      <c r="V332" s="58">
        <f t="array" ref="V332">INDEX(AS$11:AS$66,MATCH(C332&amp;G332,AO$11:AO$66&amp;AP$11:AP$66,0),0)</f>
        <v>10</v>
      </c>
      <c r="X332" s="120">
        <f t="shared" si="88"/>
        <v>6.25E-2</v>
      </c>
      <c r="Y332" s="61">
        <f t="array" ref="Y332">INDEX($AQ$11:$AR$66,MATCH($C332&amp;$G332,$AO$11:$AO$66&amp;$AP$11:$AP$66,0),COUNTIF($AQ$10:$AR$10,"&lt;"&amp;Z332)+1)</f>
        <v>2.9999999999999997E-4</v>
      </c>
      <c r="Z332" s="61">
        <f t="shared" si="89"/>
        <v>2.5</v>
      </c>
      <c r="AA332" s="61">
        <f t="array" ref="AA332">INDEX($AT$11:$AV$66,MATCH($C332&amp;$G332,$AO$11:$AO$66&amp;$AP$11:$AP$66,0),COUNTIF($AT$10:$AV$10,"&lt;"&amp;Z332)+1)</f>
        <v>5.9999999999999995E-4</v>
      </c>
      <c r="AB332" s="111">
        <f t="shared" si="90"/>
        <v>2.4594050591976044</v>
      </c>
      <c r="AC332" s="121">
        <f t="array" ref="AC332">INDEX($AW$11:$BA$66,MATCH($C332&amp;$G332,$AO$11:$AO$66&amp;$AP$11:$AP$66,0),COUNTIF($AW$10:$BA$10,"&lt;"&amp;Z332)+1)</f>
        <v>4.0000000000000002E-4</v>
      </c>
      <c r="AD332" s="62">
        <v>2.4918999999999998</v>
      </c>
      <c r="AE332" s="61">
        <f t="array" ref="AE332">INDEX($AT$11:$AV$66,MATCH($C332&amp;$G332,$AO$11:$AO$66&amp;$AP$11:$AP$66,0),COUNTIF($AT$10:$AV$10,"&lt;"&amp;AD332)+1)</f>
        <v>5.9999999999999995E-4</v>
      </c>
      <c r="AF332" s="111">
        <f t="shared" si="91"/>
        <v>2.4648367061317362</v>
      </c>
      <c r="AG332" s="121">
        <f t="array" ref="AG332">INDEX($AW$11:$BA$66,MATCH($C332&amp;$G332,$AO$11:$AO$66&amp;$AP$11:$AP$66,0),COUNTIF($AW$10:$BA$10,"&lt;"&amp;AD332)+1)</f>
        <v>4.0000000000000002E-4</v>
      </c>
    </row>
    <row r="333" spans="2:33" ht="12.75" customHeight="1" x14ac:dyDescent="0.3">
      <c r="B333" s="81" t="str">
        <f t="shared" si="78"/>
        <v>2 1/2-20 UN</v>
      </c>
      <c r="C333" s="71" t="s">
        <v>592</v>
      </c>
      <c r="D333" s="71"/>
      <c r="E333" s="79" t="s">
        <v>604</v>
      </c>
      <c r="F333" s="82" t="s">
        <v>624</v>
      </c>
      <c r="G333" s="58">
        <v>20</v>
      </c>
      <c r="H333" s="79" t="s">
        <v>519</v>
      </c>
      <c r="I333" s="71" t="s">
        <v>599</v>
      </c>
      <c r="J333" s="71" t="s">
        <v>588</v>
      </c>
      <c r="K333" s="71" t="s">
        <v>600</v>
      </c>
      <c r="L333" s="85">
        <f t="shared" si="79"/>
        <v>63.5</v>
      </c>
      <c r="M333" s="85">
        <f t="shared" si="80"/>
        <v>1.27</v>
      </c>
      <c r="N333" s="71">
        <v>60</v>
      </c>
      <c r="O333" s="100">
        <f t="shared" si="81"/>
        <v>63.5</v>
      </c>
      <c r="P333" s="85">
        <f t="shared" si="82"/>
        <v>12.7</v>
      </c>
      <c r="Q333" s="58">
        <f t="shared" si="83"/>
        <v>0</v>
      </c>
      <c r="R333" s="100">
        <f t="shared" si="84"/>
        <v>62.6751</v>
      </c>
      <c r="S333" s="85">
        <f t="shared" si="85"/>
        <v>10.199999999999999</v>
      </c>
      <c r="T333" s="58">
        <f t="shared" si="86"/>
        <v>0</v>
      </c>
      <c r="U333" s="58">
        <f t="shared" si="87"/>
        <v>7.6</v>
      </c>
      <c r="V333" s="58">
        <f t="array" ref="V333">INDEX(AS$11:AS$66,MATCH(C333&amp;G333,AO$11:AO$66&amp;AP$11:AP$66,0),0)</f>
        <v>15</v>
      </c>
      <c r="X333" s="120">
        <f t="shared" si="88"/>
        <v>0.05</v>
      </c>
      <c r="Y333" s="61">
        <f t="array" ref="Y333">INDEX($AQ$11:$AR$66,MATCH($C333&amp;$G333,$AO$11:$AO$66&amp;$AP$11:$AP$66,0),COUNTIF($AQ$10:$AR$10,"&lt;"&amp;Z333)+1)</f>
        <v>2.9999999999999997E-4</v>
      </c>
      <c r="Z333" s="61">
        <f t="shared" si="89"/>
        <v>2.5</v>
      </c>
      <c r="AA333" s="61">
        <f t="array" ref="AA333">INDEX($AT$11:$AV$66,MATCH($C333&amp;$G333,$AO$11:$AO$66&amp;$AP$11:$AP$66,0),COUNTIF($AT$10:$AV$10,"&lt;"&amp;Z333)+1)</f>
        <v>5.0000000000000001E-4</v>
      </c>
      <c r="AB333" s="111">
        <f t="shared" si="90"/>
        <v>2.4675240473580837</v>
      </c>
      <c r="AC333" s="121">
        <f t="array" ref="AC333">INDEX($AW$11:$BA$66,MATCH($C333&amp;$G333,$AO$11:$AO$66&amp;$AP$11:$AP$66,0),COUNTIF($AW$10:$BA$10,"&lt;"&amp;Z333)+1)</f>
        <v>4.0000000000000002E-4</v>
      </c>
      <c r="AD333" s="62">
        <v>2.4958</v>
      </c>
      <c r="AE333" s="61">
        <f t="array" ref="AE333">INDEX($AT$11:$AV$66,MATCH($C333&amp;$G333,$AO$11:$AO$66&amp;$AP$11:$AP$66,0),COUNTIF($AT$10:$AV$10,"&lt;"&amp;AD333)+1)</f>
        <v>5.0000000000000001E-4</v>
      </c>
      <c r="AF333" s="111">
        <f t="shared" si="91"/>
        <v>2.4741493649053892</v>
      </c>
      <c r="AG333" s="121">
        <f t="array" ref="AG333">INDEX($AW$11:$BA$66,MATCH($C333&amp;$G333,$AO$11:$AO$66&amp;$AP$11:$AP$66,0),COUNTIF($AW$10:$BA$10,"&lt;"&amp;AD333)+1)</f>
        <v>4.0000000000000002E-4</v>
      </c>
    </row>
    <row r="334" spans="2:33" ht="12.75" customHeight="1" x14ac:dyDescent="0.3">
      <c r="B334" s="81" t="str">
        <f t="shared" si="78"/>
        <v>2 1/2-20 UN</v>
      </c>
      <c r="C334" s="71" t="s">
        <v>592</v>
      </c>
      <c r="D334" s="71"/>
      <c r="E334" s="79" t="s">
        <v>604</v>
      </c>
      <c r="F334" s="82" t="s">
        <v>624</v>
      </c>
      <c r="G334" s="58">
        <v>20</v>
      </c>
      <c r="H334" s="79" t="s">
        <v>519</v>
      </c>
      <c r="I334" s="71" t="s">
        <v>601</v>
      </c>
      <c r="J334" s="71" t="s">
        <v>588</v>
      </c>
      <c r="K334" s="71" t="s">
        <v>600</v>
      </c>
      <c r="L334" s="85">
        <f t="shared" si="79"/>
        <v>63.5</v>
      </c>
      <c r="M334" s="85">
        <f t="shared" si="80"/>
        <v>1.27</v>
      </c>
      <c r="N334" s="71">
        <v>60</v>
      </c>
      <c r="O334" s="100">
        <f t="shared" si="81"/>
        <v>63.5</v>
      </c>
      <c r="P334" s="85">
        <f t="shared" si="82"/>
        <v>12.7</v>
      </c>
      <c r="Q334" s="58">
        <f t="shared" si="83"/>
        <v>0</v>
      </c>
      <c r="R334" s="100">
        <f t="shared" si="84"/>
        <v>62.6751</v>
      </c>
      <c r="S334" s="85">
        <f t="shared" si="85"/>
        <v>10.199999999999999</v>
      </c>
      <c r="T334" s="58">
        <f t="shared" si="86"/>
        <v>0</v>
      </c>
      <c r="U334" s="58">
        <f t="shared" si="87"/>
        <v>7.6</v>
      </c>
      <c r="V334" s="58">
        <f t="array" ref="V334">INDEX(AS$11:AS$66,MATCH(C334&amp;G334,AO$11:AO$66&amp;AP$11:AP$66,0),0)</f>
        <v>15</v>
      </c>
      <c r="X334" s="120">
        <f t="shared" si="88"/>
        <v>0.05</v>
      </c>
      <c r="Y334" s="61">
        <f t="array" ref="Y334">INDEX($AQ$11:$AR$66,MATCH($C334&amp;$G334,$AO$11:$AO$66&amp;$AP$11:$AP$66,0),COUNTIF($AQ$10:$AR$10,"&lt;"&amp;Z334)+1)</f>
        <v>2.9999999999999997E-4</v>
      </c>
      <c r="Z334" s="61">
        <f t="shared" si="89"/>
        <v>2.5</v>
      </c>
      <c r="AA334" s="61">
        <f t="array" ref="AA334">INDEX($AT$11:$AV$66,MATCH($C334&amp;$G334,$AO$11:$AO$66&amp;$AP$11:$AP$66,0),COUNTIF($AT$10:$AV$10,"&lt;"&amp;Z334)+1)</f>
        <v>5.0000000000000001E-4</v>
      </c>
      <c r="AB334" s="111">
        <f t="shared" si="90"/>
        <v>2.4675240473580837</v>
      </c>
      <c r="AC334" s="121">
        <f t="array" ref="AC334">INDEX($AW$11:$BA$66,MATCH($C334&amp;$G334,$AO$11:$AO$66&amp;$AP$11:$AP$66,0),COUNTIF($AW$10:$BA$10,"&lt;"&amp;Z334)+1)</f>
        <v>4.0000000000000002E-4</v>
      </c>
      <c r="AD334" s="62">
        <v>2.4942000000000002</v>
      </c>
      <c r="AE334" s="61">
        <f t="array" ref="AE334">INDEX($AT$11:$AV$66,MATCH($C334&amp;$G334,$AO$11:$AO$66&amp;$AP$11:$AP$66,0),COUNTIF($AT$10:$AV$10,"&lt;"&amp;AD334)+1)</f>
        <v>5.0000000000000001E-4</v>
      </c>
      <c r="AF334" s="111">
        <f t="shared" si="91"/>
        <v>2.4725493649053893</v>
      </c>
      <c r="AG334" s="121">
        <f t="array" ref="AG334">INDEX($AW$11:$BA$66,MATCH($C334&amp;$G334,$AO$11:$AO$66&amp;$AP$11:$AP$66,0),COUNTIF($AW$10:$BA$10,"&lt;"&amp;AD334)+1)</f>
        <v>4.0000000000000002E-4</v>
      </c>
    </row>
    <row r="335" spans="2:33" ht="12.75" customHeight="1" x14ac:dyDescent="0.3">
      <c r="B335" s="81" t="str">
        <f t="shared" si="78"/>
        <v>2 5/8-6 UN</v>
      </c>
      <c r="C335" s="71" t="s">
        <v>592</v>
      </c>
      <c r="D335" s="71"/>
      <c r="E335" s="79" t="s">
        <v>604</v>
      </c>
      <c r="F335" s="82" t="s">
        <v>625</v>
      </c>
      <c r="G335" s="58">
        <v>6</v>
      </c>
      <c r="H335" s="79" t="s">
        <v>519</v>
      </c>
      <c r="I335" s="71" t="s">
        <v>599</v>
      </c>
      <c r="J335" s="71" t="s">
        <v>588</v>
      </c>
      <c r="K335" s="71" t="s">
        <v>600</v>
      </c>
      <c r="L335" s="85">
        <f t="shared" si="79"/>
        <v>66.674999999999997</v>
      </c>
      <c r="M335" s="85">
        <f t="shared" si="80"/>
        <v>4.2332999999999998</v>
      </c>
      <c r="N335" s="71">
        <v>60</v>
      </c>
      <c r="O335" s="100">
        <f t="shared" si="81"/>
        <v>66.674999999999997</v>
      </c>
      <c r="P335" s="85">
        <f t="shared" si="82"/>
        <v>20.3</v>
      </c>
      <c r="Q335" s="58">
        <f t="shared" si="83"/>
        <v>0</v>
      </c>
      <c r="R335" s="100">
        <f t="shared" si="84"/>
        <v>63.925400000000003</v>
      </c>
      <c r="S335" s="85">
        <f t="shared" si="85"/>
        <v>12.7</v>
      </c>
      <c r="T335" s="58">
        <f t="shared" si="86"/>
        <v>0</v>
      </c>
      <c r="U335" s="58">
        <f t="shared" si="87"/>
        <v>10.199999999999999</v>
      </c>
      <c r="V335" s="58">
        <f t="array" ref="V335">INDEX(AS$11:AS$66,MATCH(C335&amp;G335,AO$11:AO$66&amp;AP$11:AP$66,0),0)</f>
        <v>5</v>
      </c>
      <c r="X335" s="120">
        <f t="shared" si="88"/>
        <v>0.16666666666666666</v>
      </c>
      <c r="Y335" s="61">
        <f t="array" ref="Y335">INDEX($AQ$11:$AR$66,MATCH($C335&amp;$G335,$AO$11:$AO$66&amp;$AP$11:$AP$66,0),COUNTIF($AQ$10:$AR$10,"&lt;"&amp;Z335)+1)</f>
        <v>4.0000000000000002E-4</v>
      </c>
      <c r="Z335" s="61">
        <f t="shared" si="89"/>
        <v>2.625</v>
      </c>
      <c r="AA335" s="61">
        <f t="array" ref="AA335">INDEX($AT$11:$AV$66,MATCH($C335&amp;$G335,$AO$11:$AO$66&amp;$AP$11:$AP$66,0),COUNTIF($AT$10:$AV$10,"&lt;"&amp;Z335)+1)</f>
        <v>8.0000000000000004E-4</v>
      </c>
      <c r="AB335" s="111">
        <f t="shared" si="90"/>
        <v>2.5167468245269453</v>
      </c>
      <c r="AC335" s="121">
        <f t="array" ref="AC335">INDEX($AW$11:$BA$66,MATCH($C335&amp;$G335,$AO$11:$AO$66&amp;$AP$11:$AP$66,0),COUNTIF($AW$10:$BA$10,"&lt;"&amp;Z335)+1)</f>
        <v>5.0000000000000001E-4</v>
      </c>
      <c r="AD335" s="62">
        <v>2.6006999999999998</v>
      </c>
      <c r="AE335" s="61">
        <f t="array" ref="AE335">INDEX($AT$11:$AV$66,MATCH($C335&amp;$G335,$AO$11:$AO$66&amp;$AP$11:$AP$66,0),COUNTIF($AT$10:$AV$10,"&lt;"&amp;AD335)+1)</f>
        <v>8.0000000000000004E-4</v>
      </c>
      <c r="AF335" s="111">
        <f t="shared" si="91"/>
        <v>2.5285312163512965</v>
      </c>
      <c r="AG335" s="121">
        <f t="array" ref="AG335">INDEX($AW$11:$BA$66,MATCH($C335&amp;$G335,$AO$11:$AO$66&amp;$AP$11:$AP$66,0),COUNTIF($AW$10:$BA$10,"&lt;"&amp;AD335)+1)</f>
        <v>5.0000000000000001E-4</v>
      </c>
    </row>
    <row r="336" spans="2:33" ht="12.75" customHeight="1" x14ac:dyDescent="0.3">
      <c r="B336" s="81" t="str">
        <f t="shared" si="78"/>
        <v>2 5/8-6 UN</v>
      </c>
      <c r="C336" s="71" t="s">
        <v>592</v>
      </c>
      <c r="D336" s="71"/>
      <c r="E336" s="79" t="s">
        <v>604</v>
      </c>
      <c r="F336" s="82" t="s">
        <v>625</v>
      </c>
      <c r="G336" s="58">
        <v>6</v>
      </c>
      <c r="H336" s="79" t="s">
        <v>519</v>
      </c>
      <c r="I336" s="71" t="s">
        <v>601</v>
      </c>
      <c r="J336" s="71" t="s">
        <v>588</v>
      </c>
      <c r="K336" s="71" t="s">
        <v>600</v>
      </c>
      <c r="L336" s="85">
        <f t="shared" si="79"/>
        <v>66.674999999999997</v>
      </c>
      <c r="M336" s="85">
        <f t="shared" si="80"/>
        <v>4.2332999999999998</v>
      </c>
      <c r="N336" s="71">
        <v>60</v>
      </c>
      <c r="O336" s="100">
        <f t="shared" si="81"/>
        <v>66.674999999999997</v>
      </c>
      <c r="P336" s="85">
        <f t="shared" si="82"/>
        <v>20.3</v>
      </c>
      <c r="Q336" s="58">
        <f t="shared" si="83"/>
        <v>0</v>
      </c>
      <c r="R336" s="100">
        <f t="shared" si="84"/>
        <v>63.925400000000003</v>
      </c>
      <c r="S336" s="85">
        <f t="shared" si="85"/>
        <v>12.7</v>
      </c>
      <c r="T336" s="58">
        <f t="shared" si="86"/>
        <v>0</v>
      </c>
      <c r="U336" s="58">
        <f t="shared" si="87"/>
        <v>10.199999999999999</v>
      </c>
      <c r="V336" s="58">
        <f t="array" ref="V336">INDEX(AS$11:AS$66,MATCH(C336&amp;G336,AO$11:AO$66&amp;AP$11:AP$66,0),0)</f>
        <v>5</v>
      </c>
      <c r="X336" s="120">
        <f t="shared" si="88"/>
        <v>0.16666666666666666</v>
      </c>
      <c r="Y336" s="61">
        <f t="array" ref="Y336">INDEX($AQ$11:$AR$66,MATCH($C336&amp;$G336,$AO$11:$AO$66&amp;$AP$11:$AP$66,0),COUNTIF($AQ$10:$AR$10,"&lt;"&amp;Z336)+1)</f>
        <v>4.0000000000000002E-4</v>
      </c>
      <c r="Z336" s="61">
        <f t="shared" si="89"/>
        <v>2.625</v>
      </c>
      <c r="AA336" s="61">
        <f t="array" ref="AA336">INDEX($AT$11:$AV$66,MATCH($C336&amp;$G336,$AO$11:$AO$66&amp;$AP$11:$AP$66,0),COUNTIF($AT$10:$AV$10,"&lt;"&amp;Z336)+1)</f>
        <v>8.0000000000000004E-4</v>
      </c>
      <c r="AB336" s="111">
        <f t="shared" si="90"/>
        <v>2.5167468245269453</v>
      </c>
      <c r="AC336" s="121">
        <f t="array" ref="AC336">INDEX($AW$11:$BA$66,MATCH($C336&amp;$G336,$AO$11:$AO$66&amp;$AP$11:$AP$66,0),COUNTIF($AW$10:$BA$10,"&lt;"&amp;Z336)+1)</f>
        <v>5.0000000000000001E-4</v>
      </c>
      <c r="AD336" s="62">
        <v>2.5977000000000001</v>
      </c>
      <c r="AE336" s="61">
        <f t="array" ref="AE336">INDEX($AT$11:$AV$66,MATCH($C336&amp;$G336,$AO$11:$AO$66&amp;$AP$11:$AP$66,0),COUNTIF($AT$10:$AV$10,"&lt;"&amp;AD336)+1)</f>
        <v>8.0000000000000004E-4</v>
      </c>
      <c r="AF336" s="111">
        <f t="shared" si="91"/>
        <v>2.5255312163512968</v>
      </c>
      <c r="AG336" s="121">
        <f t="array" ref="AG336">INDEX($AW$11:$BA$66,MATCH($C336&amp;$G336,$AO$11:$AO$66&amp;$AP$11:$AP$66,0),COUNTIF($AW$10:$BA$10,"&lt;"&amp;AD336)+1)</f>
        <v>5.0000000000000001E-4</v>
      </c>
    </row>
    <row r="337" spans="2:33" ht="12.75" customHeight="1" x14ac:dyDescent="0.3">
      <c r="B337" s="81" t="str">
        <f t="shared" si="78"/>
        <v>2 5/8-8 UN</v>
      </c>
      <c r="C337" s="71" t="s">
        <v>592</v>
      </c>
      <c r="D337" s="71"/>
      <c r="E337" s="79" t="s">
        <v>604</v>
      </c>
      <c r="F337" s="82" t="s">
        <v>625</v>
      </c>
      <c r="G337" s="58">
        <v>8</v>
      </c>
      <c r="H337" s="79" t="s">
        <v>519</v>
      </c>
      <c r="I337" s="71" t="s">
        <v>599</v>
      </c>
      <c r="J337" s="71" t="s">
        <v>588</v>
      </c>
      <c r="K337" s="71" t="s">
        <v>600</v>
      </c>
      <c r="L337" s="85">
        <f t="shared" si="79"/>
        <v>66.674999999999997</v>
      </c>
      <c r="M337" s="85">
        <f t="shared" si="80"/>
        <v>3.1749999999999998</v>
      </c>
      <c r="N337" s="71">
        <v>60</v>
      </c>
      <c r="O337" s="100">
        <f t="shared" si="81"/>
        <v>66.674999999999997</v>
      </c>
      <c r="P337" s="85">
        <f t="shared" si="82"/>
        <v>17.8</v>
      </c>
      <c r="Q337" s="58">
        <f t="shared" si="83"/>
        <v>0</v>
      </c>
      <c r="R337" s="100">
        <f t="shared" si="84"/>
        <v>64.612799999999993</v>
      </c>
      <c r="S337" s="85">
        <f t="shared" si="85"/>
        <v>12.7</v>
      </c>
      <c r="T337" s="58">
        <f t="shared" si="86"/>
        <v>0</v>
      </c>
      <c r="U337" s="58">
        <f t="shared" si="87"/>
        <v>10.199999999999999</v>
      </c>
      <c r="V337" s="58">
        <f t="array" ref="V337">INDEX(AS$11:AS$66,MATCH(C337&amp;G337,AO$11:AO$66&amp;AP$11:AP$66,0),0)</f>
        <v>5</v>
      </c>
      <c r="X337" s="120">
        <f t="shared" si="88"/>
        <v>0.125</v>
      </c>
      <c r="Y337" s="61">
        <f t="array" ref="Y337">INDEX($AQ$11:$AR$66,MATCH($C337&amp;$G337,$AO$11:$AO$66&amp;$AP$11:$AP$66,0),COUNTIF($AQ$10:$AR$10,"&lt;"&amp;Z337)+1)</f>
        <v>4.0000000000000002E-4</v>
      </c>
      <c r="Z337" s="61">
        <f t="shared" si="89"/>
        <v>2.625</v>
      </c>
      <c r="AA337" s="61">
        <f t="array" ref="AA337">INDEX($AT$11:$AV$66,MATCH($C337&amp;$G337,$AO$11:$AO$66&amp;$AP$11:$AP$66,0),COUNTIF($AT$10:$AV$10,"&lt;"&amp;Z337)+1)</f>
        <v>6.9999999999999999E-4</v>
      </c>
      <c r="AB337" s="111">
        <f t="shared" si="90"/>
        <v>2.5438101183952089</v>
      </c>
      <c r="AC337" s="121">
        <f t="array" ref="AC337">INDEX($AW$11:$BA$66,MATCH($C337&amp;$G337,$AO$11:$AO$66&amp;$AP$11:$AP$66,0),COUNTIF($AW$10:$BA$10,"&lt;"&amp;Z337)+1)</f>
        <v>5.0000000000000001E-4</v>
      </c>
      <c r="AD337" s="62">
        <v>2.6086</v>
      </c>
      <c r="AE337" s="61">
        <f t="array" ref="AE337">INDEX($AT$11:$AV$66,MATCH($C337&amp;$G337,$AO$11:$AO$66&amp;$AP$11:$AP$66,0),COUNTIF($AT$10:$AV$10,"&lt;"&amp;AD337)+1)</f>
        <v>6.9999999999999999E-4</v>
      </c>
      <c r="AF337" s="111">
        <f t="shared" si="91"/>
        <v>2.5544734122634725</v>
      </c>
      <c r="AG337" s="121">
        <f t="array" ref="AG337">INDEX($AW$11:$BA$66,MATCH($C337&amp;$G337,$AO$11:$AO$66&amp;$AP$11:$AP$66,0),COUNTIF($AW$10:$BA$10,"&lt;"&amp;AD337)+1)</f>
        <v>5.0000000000000001E-4</v>
      </c>
    </row>
    <row r="338" spans="2:33" ht="12.75" customHeight="1" x14ac:dyDescent="0.3">
      <c r="B338" s="81" t="str">
        <f t="shared" si="78"/>
        <v>2 5/8-8 UN</v>
      </c>
      <c r="C338" s="71" t="s">
        <v>592</v>
      </c>
      <c r="D338" s="71"/>
      <c r="E338" s="79" t="s">
        <v>604</v>
      </c>
      <c r="F338" s="82" t="s">
        <v>625</v>
      </c>
      <c r="G338" s="58">
        <v>8</v>
      </c>
      <c r="H338" s="79" t="s">
        <v>519</v>
      </c>
      <c r="I338" s="71" t="s">
        <v>601</v>
      </c>
      <c r="J338" s="71" t="s">
        <v>588</v>
      </c>
      <c r="K338" s="71" t="s">
        <v>600</v>
      </c>
      <c r="L338" s="85">
        <f t="shared" si="79"/>
        <v>66.674999999999997</v>
      </c>
      <c r="M338" s="85">
        <f t="shared" si="80"/>
        <v>3.1749999999999998</v>
      </c>
      <c r="N338" s="71">
        <v>60</v>
      </c>
      <c r="O338" s="100">
        <f t="shared" si="81"/>
        <v>66.674999999999997</v>
      </c>
      <c r="P338" s="85">
        <f t="shared" si="82"/>
        <v>17.8</v>
      </c>
      <c r="Q338" s="58">
        <f t="shared" si="83"/>
        <v>0</v>
      </c>
      <c r="R338" s="100">
        <f t="shared" si="84"/>
        <v>64.612799999999993</v>
      </c>
      <c r="S338" s="85">
        <f t="shared" si="85"/>
        <v>12.7</v>
      </c>
      <c r="T338" s="58">
        <f t="shared" si="86"/>
        <v>0</v>
      </c>
      <c r="U338" s="58">
        <f t="shared" si="87"/>
        <v>10.199999999999999</v>
      </c>
      <c r="V338" s="58">
        <f t="array" ref="V338">INDEX(AS$11:AS$66,MATCH(C338&amp;G338,AO$11:AO$66&amp;AP$11:AP$66,0),0)</f>
        <v>5</v>
      </c>
      <c r="X338" s="120">
        <f t="shared" si="88"/>
        <v>0.125</v>
      </c>
      <c r="Y338" s="61">
        <f t="array" ref="Y338">INDEX($AQ$11:$AR$66,MATCH($C338&amp;$G338,$AO$11:$AO$66&amp;$AP$11:$AP$66,0),COUNTIF($AQ$10:$AR$10,"&lt;"&amp;Z338)+1)</f>
        <v>4.0000000000000002E-4</v>
      </c>
      <c r="Z338" s="61">
        <f t="shared" si="89"/>
        <v>2.625</v>
      </c>
      <c r="AA338" s="61">
        <f t="array" ref="AA338">INDEX($AT$11:$AV$66,MATCH($C338&amp;$G338,$AO$11:$AO$66&amp;$AP$11:$AP$66,0),COUNTIF($AT$10:$AV$10,"&lt;"&amp;Z338)+1)</f>
        <v>6.9999999999999999E-4</v>
      </c>
      <c r="AB338" s="111">
        <f t="shared" si="90"/>
        <v>2.5438101183952089</v>
      </c>
      <c r="AC338" s="121">
        <f t="array" ref="AC338">INDEX($AW$11:$BA$66,MATCH($C338&amp;$G338,$AO$11:$AO$66&amp;$AP$11:$AP$66,0),COUNTIF($AW$10:$BA$10,"&lt;"&amp;Z338)+1)</f>
        <v>5.0000000000000001E-4</v>
      </c>
      <c r="AD338" s="62">
        <v>2.6059000000000001</v>
      </c>
      <c r="AE338" s="61">
        <f t="array" ref="AE338">INDEX($AT$11:$AV$66,MATCH($C338&amp;$G338,$AO$11:$AO$66&amp;$AP$11:$AP$66,0),COUNTIF($AT$10:$AV$10,"&lt;"&amp;AD338)+1)</f>
        <v>6.9999999999999999E-4</v>
      </c>
      <c r="AF338" s="111">
        <f t="shared" si="91"/>
        <v>2.5517734122634725</v>
      </c>
      <c r="AG338" s="121">
        <f t="array" ref="AG338">INDEX($AW$11:$BA$66,MATCH($C338&amp;$G338,$AO$11:$AO$66&amp;$AP$11:$AP$66,0),COUNTIF($AW$10:$BA$10,"&lt;"&amp;AD338)+1)</f>
        <v>5.0000000000000001E-4</v>
      </c>
    </row>
    <row r="339" spans="2:33" ht="12.75" customHeight="1" x14ac:dyDescent="0.3">
      <c r="B339" s="81" t="str">
        <f t="shared" si="78"/>
        <v>2 5/8-12 UN</v>
      </c>
      <c r="C339" s="71" t="s">
        <v>592</v>
      </c>
      <c r="D339" s="71"/>
      <c r="E339" s="79" t="s">
        <v>604</v>
      </c>
      <c r="F339" s="82" t="s">
        <v>625</v>
      </c>
      <c r="G339" s="58">
        <v>12</v>
      </c>
      <c r="H339" s="79" t="s">
        <v>519</v>
      </c>
      <c r="I339" s="71" t="s">
        <v>599</v>
      </c>
      <c r="J339" s="71" t="s">
        <v>588</v>
      </c>
      <c r="K339" s="71" t="s">
        <v>600</v>
      </c>
      <c r="L339" s="85">
        <f t="shared" si="79"/>
        <v>66.674999999999997</v>
      </c>
      <c r="M339" s="85">
        <f t="shared" si="80"/>
        <v>2.1166999999999998</v>
      </c>
      <c r="N339" s="71">
        <v>60</v>
      </c>
      <c r="O339" s="100">
        <f t="shared" si="81"/>
        <v>66.674999999999997</v>
      </c>
      <c r="P339" s="85">
        <f t="shared" si="82"/>
        <v>15.2</v>
      </c>
      <c r="Q339" s="58">
        <f t="shared" si="83"/>
        <v>0</v>
      </c>
      <c r="R339" s="100">
        <f t="shared" si="84"/>
        <v>65.300200000000004</v>
      </c>
      <c r="S339" s="85">
        <f t="shared" si="85"/>
        <v>10.199999999999999</v>
      </c>
      <c r="T339" s="58">
        <f t="shared" si="86"/>
        <v>0</v>
      </c>
      <c r="U339" s="58">
        <f t="shared" si="87"/>
        <v>7.6</v>
      </c>
      <c r="V339" s="58">
        <f t="array" ref="V339">INDEX(AS$11:AS$66,MATCH(C339&amp;G339,AO$11:AO$66&amp;AP$11:AP$66,0),0)</f>
        <v>10</v>
      </c>
      <c r="X339" s="120">
        <f t="shared" si="88"/>
        <v>8.3333333333333329E-2</v>
      </c>
      <c r="Y339" s="61">
        <f t="array" ref="Y339">INDEX($AQ$11:$AR$66,MATCH($C339&amp;$G339,$AO$11:$AO$66&amp;$AP$11:$AP$66,0),COUNTIF($AQ$10:$AR$10,"&lt;"&amp;Z339)+1)</f>
        <v>2.9999999999999997E-4</v>
      </c>
      <c r="Z339" s="61">
        <f t="shared" si="89"/>
        <v>2.625</v>
      </c>
      <c r="AA339" s="61">
        <f t="array" ref="AA339">INDEX($AT$11:$AV$66,MATCH($C339&amp;$G339,$AO$11:$AO$66&amp;$AP$11:$AP$66,0),COUNTIF($AT$10:$AV$10,"&lt;"&amp;Z339)+1)</f>
        <v>5.9999999999999995E-4</v>
      </c>
      <c r="AB339" s="111">
        <f t="shared" si="90"/>
        <v>2.5708734122634724</v>
      </c>
      <c r="AC339" s="121">
        <f t="array" ref="AC339">INDEX($AW$11:$BA$66,MATCH($C339&amp;$G339,$AO$11:$AO$66&amp;$AP$11:$AP$66,0),COUNTIF($AW$10:$BA$10,"&lt;"&amp;Z339)+1)</f>
        <v>4.0000000000000002E-4</v>
      </c>
      <c r="AD339" s="62">
        <v>2.6151</v>
      </c>
      <c r="AE339" s="61">
        <f t="array" ref="AE339">INDEX($AT$11:$AV$66,MATCH($C339&amp;$G339,$AO$11:$AO$66&amp;$AP$11:$AP$66,0),COUNTIF($AT$10:$AV$10,"&lt;"&amp;AD339)+1)</f>
        <v>5.9999999999999995E-4</v>
      </c>
      <c r="AF339" s="111">
        <f t="shared" si="91"/>
        <v>2.5790156081756486</v>
      </c>
      <c r="AG339" s="121">
        <f t="array" ref="AG339">INDEX($AW$11:$BA$66,MATCH($C339&amp;$G339,$AO$11:$AO$66&amp;$AP$11:$AP$66,0),COUNTIF($AW$10:$BA$10,"&lt;"&amp;AD339)+1)</f>
        <v>4.0000000000000002E-4</v>
      </c>
    </row>
    <row r="340" spans="2:33" ht="12.75" customHeight="1" x14ac:dyDescent="0.3">
      <c r="B340" s="81" t="str">
        <f t="shared" si="78"/>
        <v>2 5/8-12 UN</v>
      </c>
      <c r="C340" s="71" t="s">
        <v>592</v>
      </c>
      <c r="D340" s="71"/>
      <c r="E340" s="79" t="s">
        <v>604</v>
      </c>
      <c r="F340" s="82" t="s">
        <v>625</v>
      </c>
      <c r="G340" s="58">
        <v>12</v>
      </c>
      <c r="H340" s="79" t="s">
        <v>519</v>
      </c>
      <c r="I340" s="71" t="s">
        <v>601</v>
      </c>
      <c r="J340" s="71" t="s">
        <v>588</v>
      </c>
      <c r="K340" s="71" t="s">
        <v>600</v>
      </c>
      <c r="L340" s="85">
        <f t="shared" si="79"/>
        <v>66.674999999999997</v>
      </c>
      <c r="M340" s="85">
        <f t="shared" si="80"/>
        <v>2.1166999999999998</v>
      </c>
      <c r="N340" s="71">
        <v>60</v>
      </c>
      <c r="O340" s="100">
        <f t="shared" si="81"/>
        <v>66.674999999999997</v>
      </c>
      <c r="P340" s="85">
        <f t="shared" si="82"/>
        <v>15.2</v>
      </c>
      <c r="Q340" s="58">
        <f t="shared" si="83"/>
        <v>0</v>
      </c>
      <c r="R340" s="100">
        <f t="shared" si="84"/>
        <v>65.300200000000004</v>
      </c>
      <c r="S340" s="85">
        <f t="shared" si="85"/>
        <v>10.199999999999999</v>
      </c>
      <c r="T340" s="58">
        <f t="shared" si="86"/>
        <v>0</v>
      </c>
      <c r="U340" s="58">
        <f t="shared" si="87"/>
        <v>7.6</v>
      </c>
      <c r="V340" s="58">
        <f t="array" ref="V340">INDEX(AS$11:AS$66,MATCH(C340&amp;G340,AO$11:AO$66&amp;AP$11:AP$66,0),0)</f>
        <v>10</v>
      </c>
      <c r="X340" s="120">
        <f t="shared" si="88"/>
        <v>8.3333333333333329E-2</v>
      </c>
      <c r="Y340" s="61">
        <f t="array" ref="Y340">INDEX($AQ$11:$AR$66,MATCH($C340&amp;$G340,$AO$11:$AO$66&amp;$AP$11:$AP$66,0),COUNTIF($AQ$10:$AR$10,"&lt;"&amp;Z340)+1)</f>
        <v>2.9999999999999997E-4</v>
      </c>
      <c r="Z340" s="61">
        <f t="shared" si="89"/>
        <v>2.625</v>
      </c>
      <c r="AA340" s="61">
        <f t="array" ref="AA340">INDEX($AT$11:$AV$66,MATCH($C340&amp;$G340,$AO$11:$AO$66&amp;$AP$11:$AP$66,0),COUNTIF($AT$10:$AV$10,"&lt;"&amp;Z340)+1)</f>
        <v>5.9999999999999995E-4</v>
      </c>
      <c r="AB340" s="111">
        <f t="shared" si="90"/>
        <v>2.5708734122634724</v>
      </c>
      <c r="AC340" s="121">
        <f t="array" ref="AC340">INDEX($AW$11:$BA$66,MATCH($C340&amp;$G340,$AO$11:$AO$66&amp;$AP$11:$AP$66,0),COUNTIF($AW$10:$BA$10,"&lt;"&amp;Z340)+1)</f>
        <v>4.0000000000000002E-4</v>
      </c>
      <c r="AD340" s="62">
        <v>2.613</v>
      </c>
      <c r="AE340" s="61">
        <f t="array" ref="AE340">INDEX($AT$11:$AV$66,MATCH($C340&amp;$G340,$AO$11:$AO$66&amp;$AP$11:$AP$66,0),COUNTIF($AT$10:$AV$10,"&lt;"&amp;AD340)+1)</f>
        <v>5.9999999999999995E-4</v>
      </c>
      <c r="AF340" s="111">
        <f t="shared" si="91"/>
        <v>2.5769156081756486</v>
      </c>
      <c r="AG340" s="121">
        <f t="array" ref="AG340">INDEX($AW$11:$BA$66,MATCH($C340&amp;$G340,$AO$11:$AO$66&amp;$AP$11:$AP$66,0),COUNTIF($AW$10:$BA$10,"&lt;"&amp;AD340)+1)</f>
        <v>4.0000000000000002E-4</v>
      </c>
    </row>
    <row r="341" spans="2:33" ht="12.75" customHeight="1" x14ac:dyDescent="0.3">
      <c r="B341" s="81" t="str">
        <f t="shared" si="78"/>
        <v>2 5/8-16 UN</v>
      </c>
      <c r="C341" s="71" t="s">
        <v>592</v>
      </c>
      <c r="D341" s="71"/>
      <c r="E341" s="79" t="s">
        <v>604</v>
      </c>
      <c r="F341" s="82" t="s">
        <v>625</v>
      </c>
      <c r="G341" s="58">
        <v>16</v>
      </c>
      <c r="H341" s="79" t="s">
        <v>519</v>
      </c>
      <c r="I341" s="71" t="s">
        <v>599</v>
      </c>
      <c r="J341" s="71" t="s">
        <v>588</v>
      </c>
      <c r="K341" s="71" t="s">
        <v>600</v>
      </c>
      <c r="L341" s="85">
        <f t="shared" si="79"/>
        <v>66.674999999999997</v>
      </c>
      <c r="M341" s="85">
        <f t="shared" si="80"/>
        <v>1.5874999999999999</v>
      </c>
      <c r="N341" s="71">
        <v>60</v>
      </c>
      <c r="O341" s="100">
        <f t="shared" si="81"/>
        <v>66.674999999999997</v>
      </c>
      <c r="P341" s="85">
        <f t="shared" si="82"/>
        <v>15.2</v>
      </c>
      <c r="Q341" s="58">
        <f t="shared" si="83"/>
        <v>0</v>
      </c>
      <c r="R341" s="100">
        <f t="shared" si="84"/>
        <v>65.643900000000002</v>
      </c>
      <c r="S341" s="85">
        <f t="shared" si="85"/>
        <v>10.199999999999999</v>
      </c>
      <c r="T341" s="58">
        <f t="shared" si="86"/>
        <v>0</v>
      </c>
      <c r="U341" s="58">
        <f t="shared" si="87"/>
        <v>7.6</v>
      </c>
      <c r="V341" s="58">
        <f t="array" ref="V341">INDEX(AS$11:AS$66,MATCH(C341&amp;G341,AO$11:AO$66&amp;AP$11:AP$66,0),0)</f>
        <v>10</v>
      </c>
      <c r="X341" s="120">
        <f t="shared" si="88"/>
        <v>6.25E-2</v>
      </c>
      <c r="Y341" s="61">
        <f t="array" ref="Y341">INDEX($AQ$11:$AR$66,MATCH($C341&amp;$G341,$AO$11:$AO$66&amp;$AP$11:$AP$66,0),COUNTIF($AQ$10:$AR$10,"&lt;"&amp;Z341)+1)</f>
        <v>2.9999999999999997E-4</v>
      </c>
      <c r="Z341" s="61">
        <f t="shared" si="89"/>
        <v>2.625</v>
      </c>
      <c r="AA341" s="61">
        <f t="array" ref="AA341">INDEX($AT$11:$AV$66,MATCH($C341&amp;$G341,$AO$11:$AO$66&amp;$AP$11:$AP$66,0),COUNTIF($AT$10:$AV$10,"&lt;"&amp;Z341)+1)</f>
        <v>5.9999999999999995E-4</v>
      </c>
      <c r="AB341" s="111">
        <f t="shared" si="90"/>
        <v>2.5844050591976044</v>
      </c>
      <c r="AC341" s="121">
        <f t="array" ref="AC341">INDEX($AW$11:$BA$66,MATCH($C341&amp;$G341,$AO$11:$AO$66&amp;$AP$11:$AP$66,0),COUNTIF($AW$10:$BA$10,"&lt;"&amp;Z341)+1)</f>
        <v>4.0000000000000002E-4</v>
      </c>
      <c r="AD341" s="62">
        <v>2.6187</v>
      </c>
      <c r="AE341" s="61">
        <f t="array" ref="AE341">INDEX($AT$11:$AV$66,MATCH($C341&amp;$G341,$AO$11:$AO$66&amp;$AP$11:$AP$66,0),COUNTIF($AT$10:$AV$10,"&lt;"&amp;AD341)+1)</f>
        <v>5.9999999999999995E-4</v>
      </c>
      <c r="AF341" s="111">
        <f t="shared" si="91"/>
        <v>2.5916367061317365</v>
      </c>
      <c r="AG341" s="121">
        <f t="array" ref="AG341">INDEX($AW$11:$BA$66,MATCH($C341&amp;$G341,$AO$11:$AO$66&amp;$AP$11:$AP$66,0),COUNTIF($AW$10:$BA$10,"&lt;"&amp;AD341)+1)</f>
        <v>4.0000000000000002E-4</v>
      </c>
    </row>
    <row r="342" spans="2:33" ht="12.75" customHeight="1" x14ac:dyDescent="0.3">
      <c r="B342" s="81" t="str">
        <f t="shared" si="78"/>
        <v>2 5/8-16 UN</v>
      </c>
      <c r="C342" s="71" t="s">
        <v>592</v>
      </c>
      <c r="D342" s="71"/>
      <c r="E342" s="79" t="s">
        <v>604</v>
      </c>
      <c r="F342" s="82" t="s">
        <v>625</v>
      </c>
      <c r="G342" s="58">
        <v>16</v>
      </c>
      <c r="H342" s="79" t="s">
        <v>519</v>
      </c>
      <c r="I342" s="71" t="s">
        <v>601</v>
      </c>
      <c r="J342" s="71" t="s">
        <v>588</v>
      </c>
      <c r="K342" s="71" t="s">
        <v>600</v>
      </c>
      <c r="L342" s="85">
        <f t="shared" si="79"/>
        <v>66.674999999999997</v>
      </c>
      <c r="M342" s="85">
        <f t="shared" si="80"/>
        <v>1.5874999999999999</v>
      </c>
      <c r="N342" s="71">
        <v>60</v>
      </c>
      <c r="O342" s="100">
        <f t="shared" si="81"/>
        <v>66.674999999999997</v>
      </c>
      <c r="P342" s="85">
        <f t="shared" si="82"/>
        <v>15.2</v>
      </c>
      <c r="Q342" s="58">
        <f t="shared" si="83"/>
        <v>0</v>
      </c>
      <c r="R342" s="100">
        <f t="shared" si="84"/>
        <v>65.643900000000002</v>
      </c>
      <c r="S342" s="85">
        <f t="shared" si="85"/>
        <v>10.199999999999999</v>
      </c>
      <c r="T342" s="58">
        <f t="shared" si="86"/>
        <v>0</v>
      </c>
      <c r="U342" s="58">
        <f t="shared" si="87"/>
        <v>7.6</v>
      </c>
      <c r="V342" s="58">
        <f t="array" ref="V342">INDEX(AS$11:AS$66,MATCH(C342&amp;G342,AO$11:AO$66&amp;AP$11:AP$66,0),0)</f>
        <v>10</v>
      </c>
      <c r="X342" s="120">
        <f t="shared" si="88"/>
        <v>6.25E-2</v>
      </c>
      <c r="Y342" s="61">
        <f t="array" ref="Y342">INDEX($AQ$11:$AR$66,MATCH($C342&amp;$G342,$AO$11:$AO$66&amp;$AP$11:$AP$66,0),COUNTIF($AQ$10:$AR$10,"&lt;"&amp;Z342)+1)</f>
        <v>2.9999999999999997E-4</v>
      </c>
      <c r="Z342" s="61">
        <f t="shared" si="89"/>
        <v>2.625</v>
      </c>
      <c r="AA342" s="61">
        <f t="array" ref="AA342">INDEX($AT$11:$AV$66,MATCH($C342&amp;$G342,$AO$11:$AO$66&amp;$AP$11:$AP$66,0),COUNTIF($AT$10:$AV$10,"&lt;"&amp;Z342)+1)</f>
        <v>5.9999999999999995E-4</v>
      </c>
      <c r="AB342" s="111">
        <f t="shared" si="90"/>
        <v>2.5844050591976044</v>
      </c>
      <c r="AC342" s="121">
        <f t="array" ref="AC342">INDEX($AW$11:$BA$66,MATCH($C342&amp;$G342,$AO$11:$AO$66&amp;$AP$11:$AP$66,0),COUNTIF($AW$10:$BA$10,"&lt;"&amp;Z342)+1)</f>
        <v>4.0000000000000002E-4</v>
      </c>
      <c r="AD342" s="62">
        <v>2.6168999999999998</v>
      </c>
      <c r="AE342" s="61">
        <f t="array" ref="AE342">INDEX($AT$11:$AV$66,MATCH($C342&amp;$G342,$AO$11:$AO$66&amp;$AP$11:$AP$66,0),COUNTIF($AT$10:$AV$10,"&lt;"&amp;AD342)+1)</f>
        <v>5.9999999999999995E-4</v>
      </c>
      <c r="AF342" s="111">
        <f t="shared" si="91"/>
        <v>2.5898367061317362</v>
      </c>
      <c r="AG342" s="121">
        <f t="array" ref="AG342">INDEX($AW$11:$BA$66,MATCH($C342&amp;$G342,$AO$11:$AO$66&amp;$AP$11:$AP$66,0),COUNTIF($AW$10:$BA$10,"&lt;"&amp;AD342)+1)</f>
        <v>4.0000000000000002E-4</v>
      </c>
    </row>
    <row r="343" spans="2:33" ht="12.75" customHeight="1" x14ac:dyDescent="0.3">
      <c r="B343" s="81" t="str">
        <f t="shared" si="78"/>
        <v>2 5/8-20 UN</v>
      </c>
      <c r="C343" s="71" t="s">
        <v>592</v>
      </c>
      <c r="D343" s="71"/>
      <c r="E343" s="79" t="s">
        <v>604</v>
      </c>
      <c r="F343" s="82" t="s">
        <v>625</v>
      </c>
      <c r="G343" s="58">
        <v>20</v>
      </c>
      <c r="H343" s="79" t="s">
        <v>519</v>
      </c>
      <c r="I343" s="71" t="s">
        <v>599</v>
      </c>
      <c r="J343" s="71" t="s">
        <v>588</v>
      </c>
      <c r="K343" s="71" t="s">
        <v>600</v>
      </c>
      <c r="L343" s="85">
        <f t="shared" si="79"/>
        <v>66.674999999999997</v>
      </c>
      <c r="M343" s="85">
        <f t="shared" si="80"/>
        <v>1.27</v>
      </c>
      <c r="N343" s="71">
        <v>60</v>
      </c>
      <c r="O343" s="100">
        <f t="shared" si="81"/>
        <v>66.674999999999997</v>
      </c>
      <c r="P343" s="85">
        <f t="shared" si="82"/>
        <v>12.7</v>
      </c>
      <c r="Q343" s="58">
        <f t="shared" si="83"/>
        <v>0</v>
      </c>
      <c r="R343" s="100">
        <f t="shared" si="84"/>
        <v>65.850099999999998</v>
      </c>
      <c r="S343" s="85">
        <f t="shared" si="85"/>
        <v>10.199999999999999</v>
      </c>
      <c r="T343" s="58">
        <f t="shared" si="86"/>
        <v>0</v>
      </c>
      <c r="U343" s="58">
        <f t="shared" si="87"/>
        <v>7.6</v>
      </c>
      <c r="V343" s="58">
        <f t="array" ref="V343">INDEX(AS$11:AS$66,MATCH(C343&amp;G343,AO$11:AO$66&amp;AP$11:AP$66,0),0)</f>
        <v>15</v>
      </c>
      <c r="X343" s="120">
        <f t="shared" si="88"/>
        <v>0.05</v>
      </c>
      <c r="Y343" s="61">
        <f t="array" ref="Y343">INDEX($AQ$11:$AR$66,MATCH($C343&amp;$G343,$AO$11:$AO$66&amp;$AP$11:$AP$66,0),COUNTIF($AQ$10:$AR$10,"&lt;"&amp;Z343)+1)</f>
        <v>2.9999999999999997E-4</v>
      </c>
      <c r="Z343" s="61">
        <f t="shared" si="89"/>
        <v>2.625</v>
      </c>
      <c r="AA343" s="61">
        <f t="array" ref="AA343">INDEX($AT$11:$AV$66,MATCH($C343&amp;$G343,$AO$11:$AO$66&amp;$AP$11:$AP$66,0),COUNTIF($AT$10:$AV$10,"&lt;"&amp;Z343)+1)</f>
        <v>5.0000000000000001E-4</v>
      </c>
      <c r="AB343" s="111">
        <f t="shared" si="90"/>
        <v>2.5925240473580837</v>
      </c>
      <c r="AC343" s="121">
        <f t="array" ref="AC343">INDEX($AW$11:$BA$66,MATCH($C343&amp;$G343,$AO$11:$AO$66&amp;$AP$11:$AP$66,0),COUNTIF($AW$10:$BA$10,"&lt;"&amp;Z343)+1)</f>
        <v>4.0000000000000002E-4</v>
      </c>
      <c r="AD343" s="62">
        <v>2.6208</v>
      </c>
      <c r="AE343" s="61">
        <f t="array" ref="AE343">INDEX($AT$11:$AV$66,MATCH($C343&amp;$G343,$AO$11:$AO$66&amp;$AP$11:$AP$66,0),COUNTIF($AT$10:$AV$10,"&lt;"&amp;AD343)+1)</f>
        <v>5.0000000000000001E-4</v>
      </c>
      <c r="AF343" s="111">
        <f t="shared" si="91"/>
        <v>2.5991493649053892</v>
      </c>
      <c r="AG343" s="121">
        <f t="array" ref="AG343">INDEX($AW$11:$BA$66,MATCH($C343&amp;$G343,$AO$11:$AO$66&amp;$AP$11:$AP$66,0),COUNTIF($AW$10:$BA$10,"&lt;"&amp;AD343)+1)</f>
        <v>4.0000000000000002E-4</v>
      </c>
    </row>
    <row r="344" spans="2:33" ht="12.75" customHeight="1" x14ac:dyDescent="0.3">
      <c r="B344" s="81" t="str">
        <f t="shared" si="78"/>
        <v>2 5/8-20 UN</v>
      </c>
      <c r="C344" s="71" t="s">
        <v>592</v>
      </c>
      <c r="D344" s="71"/>
      <c r="E344" s="79" t="s">
        <v>604</v>
      </c>
      <c r="F344" s="82" t="s">
        <v>625</v>
      </c>
      <c r="G344" s="58">
        <v>20</v>
      </c>
      <c r="H344" s="79" t="s">
        <v>519</v>
      </c>
      <c r="I344" s="71" t="s">
        <v>601</v>
      </c>
      <c r="J344" s="71" t="s">
        <v>588</v>
      </c>
      <c r="K344" s="71" t="s">
        <v>600</v>
      </c>
      <c r="L344" s="85">
        <f t="shared" si="79"/>
        <v>66.674999999999997</v>
      </c>
      <c r="M344" s="85">
        <f t="shared" si="80"/>
        <v>1.27</v>
      </c>
      <c r="N344" s="71">
        <v>60</v>
      </c>
      <c r="O344" s="100">
        <f t="shared" si="81"/>
        <v>66.674999999999997</v>
      </c>
      <c r="P344" s="85">
        <f t="shared" si="82"/>
        <v>12.7</v>
      </c>
      <c r="Q344" s="58">
        <f t="shared" si="83"/>
        <v>0</v>
      </c>
      <c r="R344" s="100">
        <f t="shared" si="84"/>
        <v>65.850099999999998</v>
      </c>
      <c r="S344" s="85">
        <f t="shared" si="85"/>
        <v>10.199999999999999</v>
      </c>
      <c r="T344" s="58">
        <f t="shared" si="86"/>
        <v>0</v>
      </c>
      <c r="U344" s="58">
        <f t="shared" si="87"/>
        <v>7.6</v>
      </c>
      <c r="V344" s="58">
        <f t="array" ref="V344">INDEX(AS$11:AS$66,MATCH(C344&amp;G344,AO$11:AO$66&amp;AP$11:AP$66,0),0)</f>
        <v>15</v>
      </c>
      <c r="X344" s="120">
        <f t="shared" si="88"/>
        <v>0.05</v>
      </c>
      <c r="Y344" s="61">
        <f t="array" ref="Y344">INDEX($AQ$11:$AR$66,MATCH($C344&amp;$G344,$AO$11:$AO$66&amp;$AP$11:$AP$66,0),COUNTIF($AQ$10:$AR$10,"&lt;"&amp;Z344)+1)</f>
        <v>2.9999999999999997E-4</v>
      </c>
      <c r="Z344" s="61">
        <f t="shared" si="89"/>
        <v>2.625</v>
      </c>
      <c r="AA344" s="61">
        <f t="array" ref="AA344">INDEX($AT$11:$AV$66,MATCH($C344&amp;$G344,$AO$11:$AO$66&amp;$AP$11:$AP$66,0),COUNTIF($AT$10:$AV$10,"&lt;"&amp;Z344)+1)</f>
        <v>5.0000000000000001E-4</v>
      </c>
      <c r="AB344" s="111">
        <f t="shared" si="90"/>
        <v>2.5925240473580837</v>
      </c>
      <c r="AC344" s="121">
        <f t="array" ref="AC344">INDEX($AW$11:$BA$66,MATCH($C344&amp;$G344,$AO$11:$AO$66&amp;$AP$11:$AP$66,0),COUNTIF($AW$10:$BA$10,"&lt;"&amp;Z344)+1)</f>
        <v>4.0000000000000002E-4</v>
      </c>
      <c r="AD344" s="62">
        <v>2.6192000000000002</v>
      </c>
      <c r="AE344" s="61">
        <f t="array" ref="AE344">INDEX($AT$11:$AV$66,MATCH($C344&amp;$G344,$AO$11:$AO$66&amp;$AP$11:$AP$66,0),COUNTIF($AT$10:$AV$10,"&lt;"&amp;AD344)+1)</f>
        <v>5.0000000000000001E-4</v>
      </c>
      <c r="AF344" s="111">
        <f t="shared" si="91"/>
        <v>2.5975493649053893</v>
      </c>
      <c r="AG344" s="121">
        <f t="array" ref="AG344">INDEX($AW$11:$BA$66,MATCH($C344&amp;$G344,$AO$11:$AO$66&amp;$AP$11:$AP$66,0),COUNTIF($AW$10:$BA$10,"&lt;"&amp;AD344)+1)</f>
        <v>4.0000000000000002E-4</v>
      </c>
    </row>
    <row r="345" spans="2:33" ht="12.75" customHeight="1" x14ac:dyDescent="0.3">
      <c r="B345" s="81" t="str">
        <f t="shared" si="78"/>
        <v>2 3/4-6 UN</v>
      </c>
      <c r="C345" s="71" t="s">
        <v>592</v>
      </c>
      <c r="D345" s="71"/>
      <c r="E345" s="79" t="s">
        <v>604</v>
      </c>
      <c r="F345" s="82" t="s">
        <v>626</v>
      </c>
      <c r="G345" s="58">
        <v>6</v>
      </c>
      <c r="H345" s="79" t="s">
        <v>519</v>
      </c>
      <c r="I345" s="71" t="s">
        <v>599</v>
      </c>
      <c r="J345" s="71" t="s">
        <v>588</v>
      </c>
      <c r="K345" s="71" t="s">
        <v>600</v>
      </c>
      <c r="L345" s="85">
        <f t="shared" si="79"/>
        <v>69.849999999999994</v>
      </c>
      <c r="M345" s="85">
        <f t="shared" si="80"/>
        <v>4.2332999999999998</v>
      </c>
      <c r="N345" s="71">
        <v>60</v>
      </c>
      <c r="O345" s="100">
        <f t="shared" si="81"/>
        <v>69.849999999999994</v>
      </c>
      <c r="P345" s="85">
        <f t="shared" si="82"/>
        <v>20.3</v>
      </c>
      <c r="Q345" s="58">
        <f t="shared" si="83"/>
        <v>0</v>
      </c>
      <c r="R345" s="100">
        <f t="shared" si="84"/>
        <v>67.100399999999993</v>
      </c>
      <c r="S345" s="85">
        <f t="shared" si="85"/>
        <v>12.7</v>
      </c>
      <c r="T345" s="58">
        <f t="shared" si="86"/>
        <v>0</v>
      </c>
      <c r="U345" s="58">
        <f t="shared" si="87"/>
        <v>10.199999999999999</v>
      </c>
      <c r="V345" s="58">
        <f t="array" ref="V345">INDEX(AS$11:AS$66,MATCH(C345&amp;G345,AO$11:AO$66&amp;AP$11:AP$66,0),0)</f>
        <v>5</v>
      </c>
      <c r="X345" s="120">
        <f t="shared" si="88"/>
        <v>0.16666666666666666</v>
      </c>
      <c r="Y345" s="61">
        <f t="array" ref="Y345">INDEX($AQ$11:$AR$66,MATCH($C345&amp;$G345,$AO$11:$AO$66&amp;$AP$11:$AP$66,0),COUNTIF($AQ$10:$AR$10,"&lt;"&amp;Z345)+1)</f>
        <v>4.0000000000000002E-4</v>
      </c>
      <c r="Z345" s="61">
        <f t="shared" si="89"/>
        <v>2.75</v>
      </c>
      <c r="AA345" s="61">
        <f t="array" ref="AA345">INDEX($AT$11:$AV$66,MATCH($C345&amp;$G345,$AO$11:$AO$66&amp;$AP$11:$AP$66,0),COUNTIF($AT$10:$AV$10,"&lt;"&amp;Z345)+1)</f>
        <v>8.0000000000000004E-4</v>
      </c>
      <c r="AB345" s="111">
        <f t="shared" si="90"/>
        <v>2.6417468245269453</v>
      </c>
      <c r="AC345" s="121">
        <f t="array" ref="AC345">INDEX($AW$11:$BA$66,MATCH($C345&amp;$G345,$AO$11:$AO$66&amp;$AP$11:$AP$66,0),COUNTIF($AW$10:$BA$10,"&lt;"&amp;Z345)+1)</f>
        <v>5.0000000000000001E-4</v>
      </c>
      <c r="AD345" s="62">
        <v>2.7258</v>
      </c>
      <c r="AE345" s="61">
        <f t="array" ref="AE345">INDEX($AT$11:$AV$66,MATCH($C345&amp;$G345,$AO$11:$AO$66&amp;$AP$11:$AP$66,0),COUNTIF($AT$10:$AV$10,"&lt;"&amp;AD345)+1)</f>
        <v>8.0000000000000004E-4</v>
      </c>
      <c r="AF345" s="111">
        <f t="shared" si="91"/>
        <v>2.6536312163512967</v>
      </c>
      <c r="AG345" s="121">
        <f t="array" ref="AG345">INDEX($AW$11:$BA$66,MATCH($C345&amp;$G345,$AO$11:$AO$66&amp;$AP$11:$AP$66,0),COUNTIF($AW$10:$BA$10,"&lt;"&amp;AD345)+1)</f>
        <v>5.0000000000000001E-4</v>
      </c>
    </row>
    <row r="346" spans="2:33" ht="12.75" customHeight="1" x14ac:dyDescent="0.3">
      <c r="B346" s="81" t="str">
        <f t="shared" si="78"/>
        <v>2 3/4-6 UN</v>
      </c>
      <c r="C346" s="71" t="s">
        <v>592</v>
      </c>
      <c r="D346" s="71"/>
      <c r="E346" s="79" t="s">
        <v>604</v>
      </c>
      <c r="F346" s="82" t="s">
        <v>626</v>
      </c>
      <c r="G346" s="58">
        <v>6</v>
      </c>
      <c r="H346" s="79" t="s">
        <v>519</v>
      </c>
      <c r="I346" s="71" t="s">
        <v>601</v>
      </c>
      <c r="J346" s="71" t="s">
        <v>588</v>
      </c>
      <c r="K346" s="71" t="s">
        <v>600</v>
      </c>
      <c r="L346" s="85">
        <f t="shared" si="79"/>
        <v>69.849999999999994</v>
      </c>
      <c r="M346" s="85">
        <f t="shared" si="80"/>
        <v>4.2332999999999998</v>
      </c>
      <c r="N346" s="71">
        <v>60</v>
      </c>
      <c r="O346" s="100">
        <f t="shared" si="81"/>
        <v>69.849999999999994</v>
      </c>
      <c r="P346" s="85">
        <f t="shared" si="82"/>
        <v>20.3</v>
      </c>
      <c r="Q346" s="58">
        <f t="shared" si="83"/>
        <v>0</v>
      </c>
      <c r="R346" s="100">
        <f t="shared" si="84"/>
        <v>67.100399999999993</v>
      </c>
      <c r="S346" s="85">
        <f t="shared" si="85"/>
        <v>12.7</v>
      </c>
      <c r="T346" s="58">
        <f t="shared" si="86"/>
        <v>0</v>
      </c>
      <c r="U346" s="58">
        <f t="shared" si="87"/>
        <v>10.199999999999999</v>
      </c>
      <c r="V346" s="58">
        <f t="array" ref="V346">INDEX(AS$11:AS$66,MATCH(C346&amp;G346,AO$11:AO$66&amp;AP$11:AP$66,0),0)</f>
        <v>5</v>
      </c>
      <c r="X346" s="120">
        <f t="shared" si="88"/>
        <v>0.16666666666666666</v>
      </c>
      <c r="Y346" s="61">
        <f t="array" ref="Y346">INDEX($AQ$11:$AR$66,MATCH($C346&amp;$G346,$AO$11:$AO$66&amp;$AP$11:$AP$66,0),COUNTIF($AQ$10:$AR$10,"&lt;"&amp;Z346)+1)</f>
        <v>4.0000000000000002E-4</v>
      </c>
      <c r="Z346" s="61">
        <f t="shared" si="89"/>
        <v>2.75</v>
      </c>
      <c r="AA346" s="61">
        <f t="array" ref="AA346">INDEX($AT$11:$AV$66,MATCH($C346&amp;$G346,$AO$11:$AO$66&amp;$AP$11:$AP$66,0),COUNTIF($AT$10:$AV$10,"&lt;"&amp;Z346)+1)</f>
        <v>8.0000000000000004E-4</v>
      </c>
      <c r="AB346" s="111">
        <f t="shared" si="90"/>
        <v>2.6417468245269453</v>
      </c>
      <c r="AC346" s="121">
        <f t="array" ref="AC346">INDEX($AW$11:$BA$66,MATCH($C346&amp;$G346,$AO$11:$AO$66&amp;$AP$11:$AP$66,0),COUNTIF($AW$10:$BA$10,"&lt;"&amp;Z346)+1)</f>
        <v>5.0000000000000001E-4</v>
      </c>
      <c r="AD346" s="62">
        <v>2.7227999999999999</v>
      </c>
      <c r="AE346" s="61">
        <f t="array" ref="AE346">INDEX($AT$11:$AV$66,MATCH($C346&amp;$G346,$AO$11:$AO$66&amp;$AP$11:$AP$66,0),COUNTIF($AT$10:$AV$10,"&lt;"&amp;AD346)+1)</f>
        <v>8.0000000000000004E-4</v>
      </c>
      <c r="AF346" s="111">
        <f t="shared" si="91"/>
        <v>2.6506312163512966</v>
      </c>
      <c r="AG346" s="121">
        <f t="array" ref="AG346">INDEX($AW$11:$BA$66,MATCH($C346&amp;$G346,$AO$11:$AO$66&amp;$AP$11:$AP$66,0),COUNTIF($AW$10:$BA$10,"&lt;"&amp;AD346)+1)</f>
        <v>5.0000000000000001E-4</v>
      </c>
    </row>
    <row r="347" spans="2:33" ht="12.75" customHeight="1" x14ac:dyDescent="0.3">
      <c r="B347" s="81" t="str">
        <f t="shared" si="78"/>
        <v>2 3/4-8 UN</v>
      </c>
      <c r="C347" s="71" t="s">
        <v>592</v>
      </c>
      <c r="D347" s="71"/>
      <c r="E347" s="79" t="s">
        <v>604</v>
      </c>
      <c r="F347" s="82" t="s">
        <v>626</v>
      </c>
      <c r="G347" s="58">
        <v>8</v>
      </c>
      <c r="H347" s="79" t="s">
        <v>519</v>
      </c>
      <c r="I347" s="71" t="s">
        <v>599</v>
      </c>
      <c r="J347" s="71" t="s">
        <v>588</v>
      </c>
      <c r="K347" s="71" t="s">
        <v>600</v>
      </c>
      <c r="L347" s="85">
        <f t="shared" si="79"/>
        <v>69.849999999999994</v>
      </c>
      <c r="M347" s="85">
        <f t="shared" si="80"/>
        <v>3.1749999999999998</v>
      </c>
      <c r="N347" s="71">
        <v>60</v>
      </c>
      <c r="O347" s="100">
        <f t="shared" si="81"/>
        <v>69.849999999999994</v>
      </c>
      <c r="P347" s="85">
        <f t="shared" si="82"/>
        <v>17.8</v>
      </c>
      <c r="Q347" s="58">
        <f t="shared" si="83"/>
        <v>0</v>
      </c>
      <c r="R347" s="100">
        <f t="shared" si="84"/>
        <v>67.787800000000004</v>
      </c>
      <c r="S347" s="85">
        <f t="shared" si="85"/>
        <v>12.7</v>
      </c>
      <c r="T347" s="58">
        <f t="shared" si="86"/>
        <v>0</v>
      </c>
      <c r="U347" s="58">
        <f t="shared" si="87"/>
        <v>10.199999999999999</v>
      </c>
      <c r="V347" s="58">
        <f t="array" ref="V347">INDEX(AS$11:AS$66,MATCH(C347&amp;G347,AO$11:AO$66&amp;AP$11:AP$66,0),0)</f>
        <v>5</v>
      </c>
      <c r="X347" s="120">
        <f t="shared" si="88"/>
        <v>0.125</v>
      </c>
      <c r="Y347" s="61">
        <f t="array" ref="Y347">INDEX($AQ$11:$AR$66,MATCH($C347&amp;$G347,$AO$11:$AO$66&amp;$AP$11:$AP$66,0),COUNTIF($AQ$10:$AR$10,"&lt;"&amp;Z347)+1)</f>
        <v>4.0000000000000002E-4</v>
      </c>
      <c r="Z347" s="61">
        <f t="shared" si="89"/>
        <v>2.75</v>
      </c>
      <c r="AA347" s="61">
        <f t="array" ref="AA347">INDEX($AT$11:$AV$66,MATCH($C347&amp;$G347,$AO$11:$AO$66&amp;$AP$11:$AP$66,0),COUNTIF($AT$10:$AV$10,"&lt;"&amp;Z347)+1)</f>
        <v>6.9999999999999999E-4</v>
      </c>
      <c r="AB347" s="111">
        <f t="shared" si="90"/>
        <v>2.6688101183952089</v>
      </c>
      <c r="AC347" s="121">
        <f t="array" ref="AC347">INDEX($AW$11:$BA$66,MATCH($C347&amp;$G347,$AO$11:$AO$66&amp;$AP$11:$AP$66,0),COUNTIF($AW$10:$BA$10,"&lt;"&amp;Z347)+1)</f>
        <v>5.0000000000000001E-4</v>
      </c>
      <c r="AD347" s="62">
        <v>2.7336999999999998</v>
      </c>
      <c r="AE347" s="61">
        <f t="array" ref="AE347">INDEX($AT$11:$AV$66,MATCH($C347&amp;$G347,$AO$11:$AO$66&amp;$AP$11:$AP$66,0),COUNTIF($AT$10:$AV$10,"&lt;"&amp;AD347)+1)</f>
        <v>6.9999999999999999E-4</v>
      </c>
      <c r="AF347" s="111">
        <f t="shared" si="91"/>
        <v>2.6795734122634722</v>
      </c>
      <c r="AG347" s="121">
        <f t="array" ref="AG347">INDEX($AW$11:$BA$66,MATCH($C347&amp;$G347,$AO$11:$AO$66&amp;$AP$11:$AP$66,0),COUNTIF($AW$10:$BA$10,"&lt;"&amp;AD347)+1)</f>
        <v>5.0000000000000001E-4</v>
      </c>
    </row>
    <row r="348" spans="2:33" ht="12.75" customHeight="1" x14ac:dyDescent="0.3">
      <c r="B348" s="81" t="str">
        <f t="shared" si="78"/>
        <v>2 3/4-8 UN</v>
      </c>
      <c r="C348" s="71" t="s">
        <v>592</v>
      </c>
      <c r="D348" s="71"/>
      <c r="E348" s="79" t="s">
        <v>604</v>
      </c>
      <c r="F348" s="82" t="s">
        <v>626</v>
      </c>
      <c r="G348" s="58">
        <v>8</v>
      </c>
      <c r="H348" s="79" t="s">
        <v>519</v>
      </c>
      <c r="I348" s="71" t="s">
        <v>601</v>
      </c>
      <c r="J348" s="71" t="s">
        <v>588</v>
      </c>
      <c r="K348" s="71" t="s">
        <v>600</v>
      </c>
      <c r="L348" s="85">
        <f t="shared" si="79"/>
        <v>69.849999999999994</v>
      </c>
      <c r="M348" s="85">
        <f t="shared" si="80"/>
        <v>3.1749999999999998</v>
      </c>
      <c r="N348" s="71">
        <v>60</v>
      </c>
      <c r="O348" s="100">
        <f t="shared" si="81"/>
        <v>69.849999999999994</v>
      </c>
      <c r="P348" s="85">
        <f t="shared" si="82"/>
        <v>17.8</v>
      </c>
      <c r="Q348" s="58">
        <f t="shared" si="83"/>
        <v>0</v>
      </c>
      <c r="R348" s="100">
        <f t="shared" si="84"/>
        <v>67.787800000000004</v>
      </c>
      <c r="S348" s="85">
        <f t="shared" si="85"/>
        <v>12.7</v>
      </c>
      <c r="T348" s="58">
        <f t="shared" si="86"/>
        <v>0</v>
      </c>
      <c r="U348" s="58">
        <f t="shared" si="87"/>
        <v>10.199999999999999</v>
      </c>
      <c r="V348" s="58">
        <f t="array" ref="V348">INDEX(AS$11:AS$66,MATCH(C348&amp;G348,AO$11:AO$66&amp;AP$11:AP$66,0),0)</f>
        <v>5</v>
      </c>
      <c r="X348" s="120">
        <f t="shared" si="88"/>
        <v>0.125</v>
      </c>
      <c r="Y348" s="61">
        <f t="array" ref="Y348">INDEX($AQ$11:$AR$66,MATCH($C348&amp;$G348,$AO$11:$AO$66&amp;$AP$11:$AP$66,0),COUNTIF($AQ$10:$AR$10,"&lt;"&amp;Z348)+1)</f>
        <v>4.0000000000000002E-4</v>
      </c>
      <c r="Z348" s="61">
        <f t="shared" si="89"/>
        <v>2.75</v>
      </c>
      <c r="AA348" s="61">
        <f t="array" ref="AA348">INDEX($AT$11:$AV$66,MATCH($C348&amp;$G348,$AO$11:$AO$66&amp;$AP$11:$AP$66,0),COUNTIF($AT$10:$AV$10,"&lt;"&amp;Z348)+1)</f>
        <v>6.9999999999999999E-4</v>
      </c>
      <c r="AB348" s="111">
        <f t="shared" si="90"/>
        <v>2.6688101183952089</v>
      </c>
      <c r="AC348" s="121">
        <f t="array" ref="AC348">INDEX($AW$11:$BA$66,MATCH($C348&amp;$G348,$AO$11:$AO$66&amp;$AP$11:$AP$66,0),COUNTIF($AW$10:$BA$10,"&lt;"&amp;Z348)+1)</f>
        <v>5.0000000000000001E-4</v>
      </c>
      <c r="AD348" s="62">
        <v>2.7309999999999999</v>
      </c>
      <c r="AE348" s="61">
        <f t="array" ref="AE348">INDEX($AT$11:$AV$66,MATCH($C348&amp;$G348,$AO$11:$AO$66&amp;$AP$11:$AP$66,0),COUNTIF($AT$10:$AV$10,"&lt;"&amp;AD348)+1)</f>
        <v>6.9999999999999999E-4</v>
      </c>
      <c r="AF348" s="111">
        <f t="shared" si="91"/>
        <v>2.6768734122634723</v>
      </c>
      <c r="AG348" s="121">
        <f t="array" ref="AG348">INDEX($AW$11:$BA$66,MATCH($C348&amp;$G348,$AO$11:$AO$66&amp;$AP$11:$AP$66,0),COUNTIF($AW$10:$BA$10,"&lt;"&amp;AD348)+1)</f>
        <v>5.0000000000000001E-4</v>
      </c>
    </row>
    <row r="349" spans="2:33" ht="12.75" customHeight="1" x14ac:dyDescent="0.3">
      <c r="B349" s="81" t="str">
        <f t="shared" si="78"/>
        <v>2 3/4-12 UN</v>
      </c>
      <c r="C349" s="71" t="s">
        <v>592</v>
      </c>
      <c r="D349" s="71"/>
      <c r="E349" s="79" t="s">
        <v>604</v>
      </c>
      <c r="F349" s="82" t="s">
        <v>626</v>
      </c>
      <c r="G349" s="58">
        <v>12</v>
      </c>
      <c r="H349" s="79" t="s">
        <v>519</v>
      </c>
      <c r="I349" s="71" t="s">
        <v>599</v>
      </c>
      <c r="J349" s="71" t="s">
        <v>588</v>
      </c>
      <c r="K349" s="71" t="s">
        <v>600</v>
      </c>
      <c r="L349" s="85">
        <f t="shared" si="79"/>
        <v>69.849999999999994</v>
      </c>
      <c r="M349" s="85">
        <f t="shared" si="80"/>
        <v>2.1166999999999998</v>
      </c>
      <c r="N349" s="71">
        <v>60</v>
      </c>
      <c r="O349" s="100">
        <f t="shared" si="81"/>
        <v>69.849999999999994</v>
      </c>
      <c r="P349" s="85">
        <f t="shared" si="82"/>
        <v>15.2</v>
      </c>
      <c r="Q349" s="58">
        <f t="shared" si="83"/>
        <v>0</v>
      </c>
      <c r="R349" s="100">
        <f t="shared" si="84"/>
        <v>68.475200000000001</v>
      </c>
      <c r="S349" s="85">
        <f t="shared" si="85"/>
        <v>10.199999999999999</v>
      </c>
      <c r="T349" s="58">
        <f t="shared" si="86"/>
        <v>0</v>
      </c>
      <c r="U349" s="58">
        <f t="shared" si="87"/>
        <v>7.6</v>
      </c>
      <c r="V349" s="58">
        <f t="array" ref="V349">INDEX(AS$11:AS$66,MATCH(C349&amp;G349,AO$11:AO$66&amp;AP$11:AP$66,0),0)</f>
        <v>10</v>
      </c>
      <c r="X349" s="120">
        <f t="shared" si="88"/>
        <v>8.3333333333333329E-2</v>
      </c>
      <c r="Y349" s="61">
        <f t="array" ref="Y349">INDEX($AQ$11:$AR$66,MATCH($C349&amp;$G349,$AO$11:$AO$66&amp;$AP$11:$AP$66,0),COUNTIF($AQ$10:$AR$10,"&lt;"&amp;Z349)+1)</f>
        <v>2.9999999999999997E-4</v>
      </c>
      <c r="Z349" s="61">
        <f t="shared" si="89"/>
        <v>2.75</v>
      </c>
      <c r="AA349" s="61">
        <f t="array" ref="AA349">INDEX($AT$11:$AV$66,MATCH($C349&amp;$G349,$AO$11:$AO$66&amp;$AP$11:$AP$66,0),COUNTIF($AT$10:$AV$10,"&lt;"&amp;Z349)+1)</f>
        <v>5.9999999999999995E-4</v>
      </c>
      <c r="AB349" s="111">
        <f t="shared" si="90"/>
        <v>2.6958734122634724</v>
      </c>
      <c r="AC349" s="121">
        <f t="array" ref="AC349">INDEX($AW$11:$BA$66,MATCH($C349&amp;$G349,$AO$11:$AO$66&amp;$AP$11:$AP$66,0),COUNTIF($AW$10:$BA$10,"&lt;"&amp;Z349)+1)</f>
        <v>4.0000000000000002E-4</v>
      </c>
      <c r="AD349" s="62">
        <v>2.7401</v>
      </c>
      <c r="AE349" s="61">
        <f t="array" ref="AE349">INDEX($AT$11:$AV$66,MATCH($C349&amp;$G349,$AO$11:$AO$66&amp;$AP$11:$AP$66,0),COUNTIF($AT$10:$AV$10,"&lt;"&amp;AD349)+1)</f>
        <v>5.9999999999999995E-4</v>
      </c>
      <c r="AF349" s="111">
        <f t="shared" si="91"/>
        <v>2.7040156081756486</v>
      </c>
      <c r="AG349" s="121">
        <f t="array" ref="AG349">INDEX($AW$11:$BA$66,MATCH($C349&amp;$G349,$AO$11:$AO$66&amp;$AP$11:$AP$66,0),COUNTIF($AW$10:$BA$10,"&lt;"&amp;AD349)+1)</f>
        <v>4.0000000000000002E-4</v>
      </c>
    </row>
    <row r="350" spans="2:33" ht="12.75" customHeight="1" x14ac:dyDescent="0.3">
      <c r="B350" s="81" t="str">
        <f t="shared" si="78"/>
        <v>2 3/4-12 UN</v>
      </c>
      <c r="C350" s="71" t="s">
        <v>592</v>
      </c>
      <c r="D350" s="71"/>
      <c r="E350" s="79" t="s">
        <v>604</v>
      </c>
      <c r="F350" s="82" t="s">
        <v>626</v>
      </c>
      <c r="G350" s="58">
        <v>12</v>
      </c>
      <c r="H350" s="79" t="s">
        <v>519</v>
      </c>
      <c r="I350" s="71" t="s">
        <v>601</v>
      </c>
      <c r="J350" s="71" t="s">
        <v>588</v>
      </c>
      <c r="K350" s="71" t="s">
        <v>600</v>
      </c>
      <c r="L350" s="85">
        <f t="shared" si="79"/>
        <v>69.849999999999994</v>
      </c>
      <c r="M350" s="85">
        <f t="shared" si="80"/>
        <v>2.1166999999999998</v>
      </c>
      <c r="N350" s="71">
        <v>60</v>
      </c>
      <c r="O350" s="100">
        <f t="shared" si="81"/>
        <v>69.849999999999994</v>
      </c>
      <c r="P350" s="85">
        <f t="shared" si="82"/>
        <v>15.2</v>
      </c>
      <c r="Q350" s="58">
        <f t="shared" si="83"/>
        <v>0</v>
      </c>
      <c r="R350" s="100">
        <f t="shared" si="84"/>
        <v>68.475200000000001</v>
      </c>
      <c r="S350" s="85">
        <f t="shared" si="85"/>
        <v>10.199999999999999</v>
      </c>
      <c r="T350" s="58">
        <f t="shared" si="86"/>
        <v>0</v>
      </c>
      <c r="U350" s="58">
        <f t="shared" si="87"/>
        <v>7.6</v>
      </c>
      <c r="V350" s="58">
        <f t="array" ref="V350">INDEX(AS$11:AS$66,MATCH(C350&amp;G350,AO$11:AO$66&amp;AP$11:AP$66,0),0)</f>
        <v>10</v>
      </c>
      <c r="X350" s="120">
        <f t="shared" si="88"/>
        <v>8.3333333333333329E-2</v>
      </c>
      <c r="Y350" s="61">
        <f t="array" ref="Y350">INDEX($AQ$11:$AR$66,MATCH($C350&amp;$G350,$AO$11:$AO$66&amp;$AP$11:$AP$66,0),COUNTIF($AQ$10:$AR$10,"&lt;"&amp;Z350)+1)</f>
        <v>2.9999999999999997E-4</v>
      </c>
      <c r="Z350" s="61">
        <f t="shared" si="89"/>
        <v>2.75</v>
      </c>
      <c r="AA350" s="61">
        <f t="array" ref="AA350">INDEX($AT$11:$AV$66,MATCH($C350&amp;$G350,$AO$11:$AO$66&amp;$AP$11:$AP$66,0),COUNTIF($AT$10:$AV$10,"&lt;"&amp;Z350)+1)</f>
        <v>5.9999999999999995E-4</v>
      </c>
      <c r="AB350" s="111">
        <f t="shared" si="90"/>
        <v>2.6958734122634724</v>
      </c>
      <c r="AC350" s="121">
        <f t="array" ref="AC350">INDEX($AW$11:$BA$66,MATCH($C350&amp;$G350,$AO$11:$AO$66&amp;$AP$11:$AP$66,0),COUNTIF($AW$10:$BA$10,"&lt;"&amp;Z350)+1)</f>
        <v>4.0000000000000002E-4</v>
      </c>
      <c r="AD350" s="62">
        <v>2.738</v>
      </c>
      <c r="AE350" s="61">
        <f t="array" ref="AE350">INDEX($AT$11:$AV$66,MATCH($C350&amp;$G350,$AO$11:$AO$66&amp;$AP$11:$AP$66,0),COUNTIF($AT$10:$AV$10,"&lt;"&amp;AD350)+1)</f>
        <v>5.9999999999999995E-4</v>
      </c>
      <c r="AF350" s="111">
        <f t="shared" si="91"/>
        <v>2.7019156081756486</v>
      </c>
      <c r="AG350" s="121">
        <f t="array" ref="AG350">INDEX($AW$11:$BA$66,MATCH($C350&amp;$G350,$AO$11:$AO$66&amp;$AP$11:$AP$66,0),COUNTIF($AW$10:$BA$10,"&lt;"&amp;AD350)+1)</f>
        <v>4.0000000000000002E-4</v>
      </c>
    </row>
    <row r="351" spans="2:33" ht="12.75" customHeight="1" x14ac:dyDescent="0.3">
      <c r="B351" s="81" t="str">
        <f t="shared" si="78"/>
        <v>2 3/4-16 UN</v>
      </c>
      <c r="C351" s="71" t="s">
        <v>592</v>
      </c>
      <c r="D351" s="71"/>
      <c r="E351" s="79" t="s">
        <v>604</v>
      </c>
      <c r="F351" s="82" t="s">
        <v>626</v>
      </c>
      <c r="G351" s="58">
        <v>16</v>
      </c>
      <c r="H351" s="79" t="s">
        <v>519</v>
      </c>
      <c r="I351" s="71" t="s">
        <v>599</v>
      </c>
      <c r="J351" s="71" t="s">
        <v>588</v>
      </c>
      <c r="K351" s="71" t="s">
        <v>600</v>
      </c>
      <c r="L351" s="85">
        <f t="shared" si="79"/>
        <v>69.849999999999994</v>
      </c>
      <c r="M351" s="85">
        <f t="shared" si="80"/>
        <v>1.5874999999999999</v>
      </c>
      <c r="N351" s="71">
        <v>60</v>
      </c>
      <c r="O351" s="100">
        <f t="shared" si="81"/>
        <v>69.849999999999994</v>
      </c>
      <c r="P351" s="85">
        <f t="shared" si="82"/>
        <v>15.2</v>
      </c>
      <c r="Q351" s="58">
        <f t="shared" si="83"/>
        <v>0</v>
      </c>
      <c r="R351" s="100">
        <f t="shared" si="84"/>
        <v>68.818899999999999</v>
      </c>
      <c r="S351" s="85">
        <f t="shared" si="85"/>
        <v>10.199999999999999</v>
      </c>
      <c r="T351" s="58">
        <f t="shared" si="86"/>
        <v>0</v>
      </c>
      <c r="U351" s="58">
        <f t="shared" si="87"/>
        <v>7.6</v>
      </c>
      <c r="V351" s="58">
        <f t="array" ref="V351">INDEX(AS$11:AS$66,MATCH(C351&amp;G351,AO$11:AO$66&amp;AP$11:AP$66,0),0)</f>
        <v>10</v>
      </c>
      <c r="X351" s="120">
        <f t="shared" si="88"/>
        <v>6.25E-2</v>
      </c>
      <c r="Y351" s="61">
        <f t="array" ref="Y351">INDEX($AQ$11:$AR$66,MATCH($C351&amp;$G351,$AO$11:$AO$66&amp;$AP$11:$AP$66,0),COUNTIF($AQ$10:$AR$10,"&lt;"&amp;Z351)+1)</f>
        <v>2.9999999999999997E-4</v>
      </c>
      <c r="Z351" s="61">
        <f t="shared" si="89"/>
        <v>2.75</v>
      </c>
      <c r="AA351" s="61">
        <f t="array" ref="AA351">INDEX($AT$11:$AV$66,MATCH($C351&amp;$G351,$AO$11:$AO$66&amp;$AP$11:$AP$66,0),COUNTIF($AT$10:$AV$10,"&lt;"&amp;Z351)+1)</f>
        <v>5.9999999999999995E-4</v>
      </c>
      <c r="AB351" s="111">
        <f t="shared" si="90"/>
        <v>2.7094050591976044</v>
      </c>
      <c r="AC351" s="121">
        <f t="array" ref="AC351">INDEX($AW$11:$BA$66,MATCH($C351&amp;$G351,$AO$11:$AO$66&amp;$AP$11:$AP$66,0),COUNTIF($AW$10:$BA$10,"&lt;"&amp;Z351)+1)</f>
        <v>4.0000000000000002E-4</v>
      </c>
      <c r="AD351" s="62">
        <v>2.7136999999999998</v>
      </c>
      <c r="AE351" s="61">
        <f t="array" ref="AE351">INDEX($AT$11:$AV$66,MATCH($C351&amp;$G351,$AO$11:$AO$66&amp;$AP$11:$AP$66,0),COUNTIF($AT$10:$AV$10,"&lt;"&amp;AD351)+1)</f>
        <v>5.9999999999999995E-4</v>
      </c>
      <c r="AF351" s="111">
        <f t="shared" si="91"/>
        <v>2.6866367061317362</v>
      </c>
      <c r="AG351" s="121">
        <f t="array" ref="AG351">INDEX($AW$11:$BA$66,MATCH($C351&amp;$G351,$AO$11:$AO$66&amp;$AP$11:$AP$66,0),COUNTIF($AW$10:$BA$10,"&lt;"&amp;AD351)+1)</f>
        <v>4.0000000000000002E-4</v>
      </c>
    </row>
    <row r="352" spans="2:33" ht="12.75" customHeight="1" x14ac:dyDescent="0.3">
      <c r="B352" s="81" t="str">
        <f t="shared" si="78"/>
        <v>2 3/4-16 UN</v>
      </c>
      <c r="C352" s="71" t="s">
        <v>592</v>
      </c>
      <c r="D352" s="71"/>
      <c r="E352" s="79" t="s">
        <v>604</v>
      </c>
      <c r="F352" s="82" t="s">
        <v>626</v>
      </c>
      <c r="G352" s="58">
        <v>16</v>
      </c>
      <c r="H352" s="79" t="s">
        <v>519</v>
      </c>
      <c r="I352" s="71" t="s">
        <v>601</v>
      </c>
      <c r="J352" s="71" t="s">
        <v>588</v>
      </c>
      <c r="K352" s="71" t="s">
        <v>600</v>
      </c>
      <c r="L352" s="85">
        <f t="shared" si="79"/>
        <v>69.849999999999994</v>
      </c>
      <c r="M352" s="85">
        <f t="shared" si="80"/>
        <v>1.5874999999999999</v>
      </c>
      <c r="N352" s="71">
        <v>60</v>
      </c>
      <c r="O352" s="100">
        <f t="shared" si="81"/>
        <v>69.849999999999994</v>
      </c>
      <c r="P352" s="85">
        <f t="shared" si="82"/>
        <v>15.2</v>
      </c>
      <c r="Q352" s="58">
        <f t="shared" si="83"/>
        <v>0</v>
      </c>
      <c r="R352" s="100">
        <f t="shared" si="84"/>
        <v>68.818899999999999</v>
      </c>
      <c r="S352" s="85">
        <f t="shared" si="85"/>
        <v>10.199999999999999</v>
      </c>
      <c r="T352" s="58">
        <f t="shared" si="86"/>
        <v>0</v>
      </c>
      <c r="U352" s="58">
        <f t="shared" si="87"/>
        <v>7.6</v>
      </c>
      <c r="V352" s="58">
        <f t="array" ref="V352">INDEX(AS$11:AS$66,MATCH(C352&amp;G352,AO$11:AO$66&amp;AP$11:AP$66,0),0)</f>
        <v>10</v>
      </c>
      <c r="X352" s="120">
        <f t="shared" si="88"/>
        <v>6.25E-2</v>
      </c>
      <c r="Y352" s="61">
        <f t="array" ref="Y352">INDEX($AQ$11:$AR$66,MATCH($C352&amp;$G352,$AO$11:$AO$66&amp;$AP$11:$AP$66,0),COUNTIF($AQ$10:$AR$10,"&lt;"&amp;Z352)+1)</f>
        <v>2.9999999999999997E-4</v>
      </c>
      <c r="Z352" s="61">
        <f t="shared" si="89"/>
        <v>2.75</v>
      </c>
      <c r="AA352" s="61">
        <f t="array" ref="AA352">INDEX($AT$11:$AV$66,MATCH($C352&amp;$G352,$AO$11:$AO$66&amp;$AP$11:$AP$66,0),COUNTIF($AT$10:$AV$10,"&lt;"&amp;Z352)+1)</f>
        <v>5.9999999999999995E-4</v>
      </c>
      <c r="AB352" s="111">
        <f t="shared" si="90"/>
        <v>2.7094050591976044</v>
      </c>
      <c r="AC352" s="121">
        <f t="array" ref="AC352">INDEX($AW$11:$BA$66,MATCH($C352&amp;$G352,$AO$11:$AO$66&amp;$AP$11:$AP$66,0),COUNTIF($AW$10:$BA$10,"&lt;"&amp;Z352)+1)</f>
        <v>4.0000000000000002E-4</v>
      </c>
      <c r="AD352" s="62">
        <v>2.7418999999999998</v>
      </c>
      <c r="AE352" s="61">
        <f t="array" ref="AE352">INDEX($AT$11:$AV$66,MATCH($C352&amp;$G352,$AO$11:$AO$66&amp;$AP$11:$AP$66,0),COUNTIF($AT$10:$AV$10,"&lt;"&amp;AD352)+1)</f>
        <v>5.9999999999999995E-4</v>
      </c>
      <c r="AF352" s="111">
        <f t="shared" si="91"/>
        <v>2.7148367061317362</v>
      </c>
      <c r="AG352" s="121">
        <f t="array" ref="AG352">INDEX($AW$11:$BA$66,MATCH($C352&amp;$G352,$AO$11:$AO$66&amp;$AP$11:$AP$66,0),COUNTIF($AW$10:$BA$10,"&lt;"&amp;AD352)+1)</f>
        <v>4.0000000000000002E-4</v>
      </c>
    </row>
    <row r="353" spans="2:33" ht="12.75" customHeight="1" x14ac:dyDescent="0.3">
      <c r="B353" s="81" t="str">
        <f t="shared" si="78"/>
        <v>2 3/4-20 UN</v>
      </c>
      <c r="C353" s="71" t="s">
        <v>592</v>
      </c>
      <c r="D353" s="71"/>
      <c r="E353" s="79" t="s">
        <v>604</v>
      </c>
      <c r="F353" s="82" t="s">
        <v>626</v>
      </c>
      <c r="G353" s="58">
        <v>20</v>
      </c>
      <c r="H353" s="79" t="s">
        <v>519</v>
      </c>
      <c r="I353" s="71" t="s">
        <v>599</v>
      </c>
      <c r="J353" s="71" t="s">
        <v>588</v>
      </c>
      <c r="K353" s="71" t="s">
        <v>600</v>
      </c>
      <c r="L353" s="85">
        <f t="shared" si="79"/>
        <v>69.849999999999994</v>
      </c>
      <c r="M353" s="85">
        <f t="shared" si="80"/>
        <v>1.27</v>
      </c>
      <c r="N353" s="71">
        <v>60</v>
      </c>
      <c r="O353" s="100">
        <f t="shared" si="81"/>
        <v>69.849999999999994</v>
      </c>
      <c r="P353" s="85">
        <f t="shared" si="82"/>
        <v>12.7</v>
      </c>
      <c r="Q353" s="58">
        <f t="shared" si="83"/>
        <v>0</v>
      </c>
      <c r="R353" s="100">
        <f t="shared" si="84"/>
        <v>69.025099999999995</v>
      </c>
      <c r="S353" s="85">
        <f t="shared" si="85"/>
        <v>10.199999999999999</v>
      </c>
      <c r="T353" s="58">
        <f t="shared" si="86"/>
        <v>0</v>
      </c>
      <c r="U353" s="58">
        <f t="shared" si="87"/>
        <v>7.6</v>
      </c>
      <c r="V353" s="58">
        <f t="array" ref="V353">INDEX(AS$11:AS$66,MATCH(C353&amp;G353,AO$11:AO$66&amp;AP$11:AP$66,0),0)</f>
        <v>15</v>
      </c>
      <c r="X353" s="120">
        <f t="shared" si="88"/>
        <v>0.05</v>
      </c>
      <c r="Y353" s="61">
        <f t="array" ref="Y353">INDEX($AQ$11:$AR$66,MATCH($C353&amp;$G353,$AO$11:$AO$66&amp;$AP$11:$AP$66,0),COUNTIF($AQ$10:$AR$10,"&lt;"&amp;Z353)+1)</f>
        <v>2.9999999999999997E-4</v>
      </c>
      <c r="Z353" s="61">
        <f t="shared" si="89"/>
        <v>2.75</v>
      </c>
      <c r="AA353" s="61">
        <f t="array" ref="AA353">INDEX($AT$11:$AV$66,MATCH($C353&amp;$G353,$AO$11:$AO$66&amp;$AP$11:$AP$66,0),COUNTIF($AT$10:$AV$10,"&lt;"&amp;Z353)+1)</f>
        <v>5.0000000000000001E-4</v>
      </c>
      <c r="AB353" s="111">
        <f t="shared" si="90"/>
        <v>2.7175240473580837</v>
      </c>
      <c r="AC353" s="121">
        <f t="array" ref="AC353">INDEX($AW$11:$BA$66,MATCH($C353&amp;$G353,$AO$11:$AO$66&amp;$AP$11:$AP$66,0),COUNTIF($AW$10:$BA$10,"&lt;"&amp;Z353)+1)</f>
        <v>4.0000000000000002E-4</v>
      </c>
      <c r="AD353" s="62">
        <v>2.7458</v>
      </c>
      <c r="AE353" s="61">
        <f t="array" ref="AE353">INDEX($AT$11:$AV$66,MATCH($C353&amp;$G353,$AO$11:$AO$66&amp;$AP$11:$AP$66,0),COUNTIF($AT$10:$AV$10,"&lt;"&amp;AD353)+1)</f>
        <v>5.0000000000000001E-4</v>
      </c>
      <c r="AF353" s="111">
        <f t="shared" si="91"/>
        <v>2.7241493649053892</v>
      </c>
      <c r="AG353" s="121">
        <f t="array" ref="AG353">INDEX($AW$11:$BA$66,MATCH($C353&amp;$G353,$AO$11:$AO$66&amp;$AP$11:$AP$66,0),COUNTIF($AW$10:$BA$10,"&lt;"&amp;AD353)+1)</f>
        <v>4.0000000000000002E-4</v>
      </c>
    </row>
    <row r="354" spans="2:33" ht="12.75" customHeight="1" x14ac:dyDescent="0.3">
      <c r="B354" s="81" t="str">
        <f t="shared" si="78"/>
        <v>2 3/4-20 UN</v>
      </c>
      <c r="C354" s="71" t="s">
        <v>592</v>
      </c>
      <c r="D354" s="71"/>
      <c r="E354" s="79" t="s">
        <v>604</v>
      </c>
      <c r="F354" s="82" t="s">
        <v>626</v>
      </c>
      <c r="G354" s="58">
        <v>20</v>
      </c>
      <c r="H354" s="79" t="s">
        <v>519</v>
      </c>
      <c r="I354" s="71" t="s">
        <v>601</v>
      </c>
      <c r="J354" s="71" t="s">
        <v>588</v>
      </c>
      <c r="K354" s="71" t="s">
        <v>600</v>
      </c>
      <c r="L354" s="85">
        <f t="shared" si="79"/>
        <v>69.849999999999994</v>
      </c>
      <c r="M354" s="85">
        <f t="shared" si="80"/>
        <v>1.27</v>
      </c>
      <c r="N354" s="71">
        <v>60</v>
      </c>
      <c r="O354" s="100">
        <f t="shared" si="81"/>
        <v>69.849999999999994</v>
      </c>
      <c r="P354" s="85">
        <f t="shared" si="82"/>
        <v>12.7</v>
      </c>
      <c r="Q354" s="58">
        <f t="shared" si="83"/>
        <v>0</v>
      </c>
      <c r="R354" s="100">
        <f t="shared" si="84"/>
        <v>69.025099999999995</v>
      </c>
      <c r="S354" s="85">
        <f t="shared" si="85"/>
        <v>10.199999999999999</v>
      </c>
      <c r="T354" s="58">
        <f t="shared" si="86"/>
        <v>0</v>
      </c>
      <c r="U354" s="58">
        <f t="shared" si="87"/>
        <v>7.6</v>
      </c>
      <c r="V354" s="58">
        <f t="array" ref="V354">INDEX(AS$11:AS$66,MATCH(C354&amp;G354,AO$11:AO$66&amp;AP$11:AP$66,0),0)</f>
        <v>15</v>
      </c>
      <c r="X354" s="120">
        <f t="shared" si="88"/>
        <v>0.05</v>
      </c>
      <c r="Y354" s="61">
        <f t="array" ref="Y354">INDEX($AQ$11:$AR$66,MATCH($C354&amp;$G354,$AO$11:$AO$66&amp;$AP$11:$AP$66,0),COUNTIF($AQ$10:$AR$10,"&lt;"&amp;Z354)+1)</f>
        <v>2.9999999999999997E-4</v>
      </c>
      <c r="Z354" s="61">
        <f t="shared" si="89"/>
        <v>2.75</v>
      </c>
      <c r="AA354" s="61">
        <f t="array" ref="AA354">INDEX($AT$11:$AV$66,MATCH($C354&amp;$G354,$AO$11:$AO$66&amp;$AP$11:$AP$66,0),COUNTIF($AT$10:$AV$10,"&lt;"&amp;Z354)+1)</f>
        <v>5.0000000000000001E-4</v>
      </c>
      <c r="AB354" s="111">
        <f t="shared" si="90"/>
        <v>2.7175240473580837</v>
      </c>
      <c r="AC354" s="121">
        <f t="array" ref="AC354">INDEX($AW$11:$BA$66,MATCH($C354&amp;$G354,$AO$11:$AO$66&amp;$AP$11:$AP$66,0),COUNTIF($AW$10:$BA$10,"&lt;"&amp;Z354)+1)</f>
        <v>4.0000000000000002E-4</v>
      </c>
      <c r="AD354" s="62">
        <v>2.7442000000000002</v>
      </c>
      <c r="AE354" s="61">
        <f t="array" ref="AE354">INDEX($AT$11:$AV$66,MATCH($C354&amp;$G354,$AO$11:$AO$66&amp;$AP$11:$AP$66,0),COUNTIF($AT$10:$AV$10,"&lt;"&amp;AD354)+1)</f>
        <v>5.0000000000000001E-4</v>
      </c>
      <c r="AF354" s="111">
        <f t="shared" si="91"/>
        <v>2.7225493649053893</v>
      </c>
      <c r="AG354" s="121">
        <f t="array" ref="AG354">INDEX($AW$11:$BA$66,MATCH($C354&amp;$G354,$AO$11:$AO$66&amp;$AP$11:$AP$66,0),COUNTIF($AW$10:$BA$10,"&lt;"&amp;AD354)+1)</f>
        <v>4.0000000000000002E-4</v>
      </c>
    </row>
    <row r="355" spans="2:33" ht="12.75" customHeight="1" x14ac:dyDescent="0.3">
      <c r="B355" s="81" t="str">
        <f t="shared" si="78"/>
        <v>2 7/8-6 UN</v>
      </c>
      <c r="C355" s="71" t="s">
        <v>592</v>
      </c>
      <c r="D355" s="71"/>
      <c r="E355" s="79" t="s">
        <v>604</v>
      </c>
      <c r="F355" s="82" t="s">
        <v>627</v>
      </c>
      <c r="G355" s="58">
        <v>6</v>
      </c>
      <c r="H355" s="79" t="s">
        <v>519</v>
      </c>
      <c r="I355" s="71" t="s">
        <v>599</v>
      </c>
      <c r="J355" s="71" t="s">
        <v>588</v>
      </c>
      <c r="K355" s="71" t="s">
        <v>600</v>
      </c>
      <c r="L355" s="85">
        <f t="shared" si="79"/>
        <v>73.025000000000006</v>
      </c>
      <c r="M355" s="85">
        <f t="shared" si="80"/>
        <v>4.2332999999999998</v>
      </c>
      <c r="N355" s="71">
        <v>60</v>
      </c>
      <c r="O355" s="100">
        <f t="shared" si="81"/>
        <v>73.025000000000006</v>
      </c>
      <c r="P355" s="85">
        <f t="shared" si="82"/>
        <v>20.3</v>
      </c>
      <c r="Q355" s="58">
        <f t="shared" si="83"/>
        <v>0</v>
      </c>
      <c r="R355" s="100">
        <f t="shared" si="84"/>
        <v>70.275400000000005</v>
      </c>
      <c r="S355" s="85">
        <f t="shared" si="85"/>
        <v>12.7</v>
      </c>
      <c r="T355" s="58">
        <f t="shared" si="86"/>
        <v>0</v>
      </c>
      <c r="U355" s="58">
        <f t="shared" si="87"/>
        <v>10.199999999999999</v>
      </c>
      <c r="V355" s="58">
        <f t="array" ref="V355">INDEX(AS$11:AS$66,MATCH(C355&amp;G355,AO$11:AO$66&amp;AP$11:AP$66,0),0)</f>
        <v>5</v>
      </c>
      <c r="X355" s="120">
        <f t="shared" si="88"/>
        <v>0.16666666666666666</v>
      </c>
      <c r="Y355" s="61">
        <f t="array" ref="Y355">INDEX($AQ$11:$AR$66,MATCH($C355&amp;$G355,$AO$11:$AO$66&amp;$AP$11:$AP$66,0),COUNTIF($AQ$10:$AR$10,"&lt;"&amp;Z355)+1)</f>
        <v>4.0000000000000002E-4</v>
      </c>
      <c r="Z355" s="61">
        <f t="shared" si="89"/>
        <v>2.875</v>
      </c>
      <c r="AA355" s="61">
        <f t="array" ref="AA355">INDEX($AT$11:$AV$66,MATCH($C355&amp;$G355,$AO$11:$AO$66&amp;$AP$11:$AP$66,0),COUNTIF($AT$10:$AV$10,"&lt;"&amp;Z355)+1)</f>
        <v>8.0000000000000004E-4</v>
      </c>
      <c r="AB355" s="111">
        <f t="shared" si="90"/>
        <v>2.7667468245269453</v>
      </c>
      <c r="AC355" s="121">
        <f t="array" ref="AC355">INDEX($AW$11:$BA$66,MATCH($C355&amp;$G355,$AO$11:$AO$66&amp;$AP$11:$AP$66,0),COUNTIF($AW$10:$BA$10,"&lt;"&amp;Z355)+1)</f>
        <v>5.0000000000000001E-4</v>
      </c>
      <c r="AD355" s="62">
        <v>2.8509000000000002</v>
      </c>
      <c r="AE355" s="61">
        <f t="array" ref="AE355">INDEX($AT$11:$AV$66,MATCH($C355&amp;$G355,$AO$11:$AO$66&amp;$AP$11:$AP$66,0),COUNTIF($AT$10:$AV$10,"&lt;"&amp;AD355)+1)</f>
        <v>8.0000000000000004E-4</v>
      </c>
      <c r="AF355" s="111">
        <f t="shared" si="91"/>
        <v>2.7787312163512969</v>
      </c>
      <c r="AG355" s="121">
        <f t="array" ref="AG355">INDEX($AW$11:$BA$66,MATCH($C355&amp;$G355,$AO$11:$AO$66&amp;$AP$11:$AP$66,0),COUNTIF($AW$10:$BA$10,"&lt;"&amp;AD355)+1)</f>
        <v>5.0000000000000001E-4</v>
      </c>
    </row>
    <row r="356" spans="2:33" ht="12.75" customHeight="1" x14ac:dyDescent="0.3">
      <c r="B356" s="81" t="str">
        <f t="shared" si="78"/>
        <v>2 7/8-6 UN</v>
      </c>
      <c r="C356" s="71" t="s">
        <v>592</v>
      </c>
      <c r="D356" s="71"/>
      <c r="E356" s="79" t="s">
        <v>604</v>
      </c>
      <c r="F356" s="82" t="s">
        <v>627</v>
      </c>
      <c r="G356" s="58">
        <v>6</v>
      </c>
      <c r="H356" s="79" t="s">
        <v>519</v>
      </c>
      <c r="I356" s="71" t="s">
        <v>601</v>
      </c>
      <c r="J356" s="71" t="s">
        <v>588</v>
      </c>
      <c r="K356" s="71" t="s">
        <v>600</v>
      </c>
      <c r="L356" s="85">
        <f t="shared" si="79"/>
        <v>73.025000000000006</v>
      </c>
      <c r="M356" s="85">
        <f t="shared" si="80"/>
        <v>4.2332999999999998</v>
      </c>
      <c r="N356" s="71">
        <v>60</v>
      </c>
      <c r="O356" s="100">
        <f t="shared" si="81"/>
        <v>73.025000000000006</v>
      </c>
      <c r="P356" s="85">
        <f t="shared" si="82"/>
        <v>20.3</v>
      </c>
      <c r="Q356" s="58">
        <f t="shared" si="83"/>
        <v>0</v>
      </c>
      <c r="R356" s="100">
        <f t="shared" si="84"/>
        <v>70.275400000000005</v>
      </c>
      <c r="S356" s="85">
        <f t="shared" si="85"/>
        <v>12.7</v>
      </c>
      <c r="T356" s="58">
        <f t="shared" si="86"/>
        <v>0</v>
      </c>
      <c r="U356" s="58">
        <f t="shared" si="87"/>
        <v>10.199999999999999</v>
      </c>
      <c r="V356" s="58">
        <f t="array" ref="V356">INDEX(AS$11:AS$66,MATCH(C356&amp;G356,AO$11:AO$66&amp;AP$11:AP$66,0),0)</f>
        <v>5</v>
      </c>
      <c r="X356" s="120">
        <f t="shared" si="88"/>
        <v>0.16666666666666666</v>
      </c>
      <c r="Y356" s="61">
        <f t="array" ref="Y356">INDEX($AQ$11:$AR$66,MATCH($C356&amp;$G356,$AO$11:$AO$66&amp;$AP$11:$AP$66,0),COUNTIF($AQ$10:$AR$10,"&lt;"&amp;Z356)+1)</f>
        <v>4.0000000000000002E-4</v>
      </c>
      <c r="Z356" s="61">
        <f t="shared" si="89"/>
        <v>2.875</v>
      </c>
      <c r="AA356" s="61">
        <f t="array" ref="AA356">INDEX($AT$11:$AV$66,MATCH($C356&amp;$G356,$AO$11:$AO$66&amp;$AP$11:$AP$66,0),COUNTIF($AT$10:$AV$10,"&lt;"&amp;Z356)+1)</f>
        <v>8.0000000000000004E-4</v>
      </c>
      <c r="AB356" s="111">
        <f t="shared" si="90"/>
        <v>2.7667468245269453</v>
      </c>
      <c r="AC356" s="121">
        <f t="array" ref="AC356">INDEX($AW$11:$BA$66,MATCH($C356&amp;$G356,$AO$11:$AO$66&amp;$AP$11:$AP$66,0),COUNTIF($AW$10:$BA$10,"&lt;"&amp;Z356)+1)</f>
        <v>5.0000000000000001E-4</v>
      </c>
      <c r="AD356" s="62">
        <v>2.8479000000000001</v>
      </c>
      <c r="AE356" s="61">
        <f t="array" ref="AE356">INDEX($AT$11:$AV$66,MATCH($C356&amp;$G356,$AO$11:$AO$66&amp;$AP$11:$AP$66,0),COUNTIF($AT$10:$AV$10,"&lt;"&amp;AD356)+1)</f>
        <v>8.0000000000000004E-4</v>
      </c>
      <c r="AF356" s="111">
        <f t="shared" si="91"/>
        <v>2.7757312163512968</v>
      </c>
      <c r="AG356" s="121">
        <f t="array" ref="AG356">INDEX($AW$11:$BA$66,MATCH($C356&amp;$G356,$AO$11:$AO$66&amp;$AP$11:$AP$66,0),COUNTIF($AW$10:$BA$10,"&lt;"&amp;AD356)+1)</f>
        <v>5.0000000000000001E-4</v>
      </c>
    </row>
    <row r="357" spans="2:33" ht="12.75" customHeight="1" x14ac:dyDescent="0.3">
      <c r="B357" s="81" t="str">
        <f t="shared" si="78"/>
        <v>2 7/8-8 UN</v>
      </c>
      <c r="C357" s="71" t="s">
        <v>592</v>
      </c>
      <c r="D357" s="71"/>
      <c r="E357" s="79" t="s">
        <v>604</v>
      </c>
      <c r="F357" s="82" t="s">
        <v>627</v>
      </c>
      <c r="G357" s="58">
        <v>8</v>
      </c>
      <c r="H357" s="79" t="s">
        <v>519</v>
      </c>
      <c r="I357" s="71" t="s">
        <v>599</v>
      </c>
      <c r="J357" s="71" t="s">
        <v>588</v>
      </c>
      <c r="K357" s="71" t="s">
        <v>600</v>
      </c>
      <c r="L357" s="85">
        <f t="shared" si="79"/>
        <v>73.025000000000006</v>
      </c>
      <c r="M357" s="85">
        <f t="shared" si="80"/>
        <v>3.1749999999999998</v>
      </c>
      <c r="N357" s="71">
        <v>60</v>
      </c>
      <c r="O357" s="100">
        <f t="shared" si="81"/>
        <v>73.025000000000006</v>
      </c>
      <c r="P357" s="85">
        <f t="shared" si="82"/>
        <v>17.8</v>
      </c>
      <c r="Q357" s="58">
        <f t="shared" si="83"/>
        <v>0</v>
      </c>
      <c r="R357" s="100">
        <f t="shared" si="84"/>
        <v>70.962800000000001</v>
      </c>
      <c r="S357" s="85">
        <f t="shared" si="85"/>
        <v>12.7</v>
      </c>
      <c r="T357" s="58">
        <f t="shared" si="86"/>
        <v>0</v>
      </c>
      <c r="U357" s="58">
        <f t="shared" si="87"/>
        <v>10.199999999999999</v>
      </c>
      <c r="V357" s="58">
        <f t="array" ref="V357">INDEX(AS$11:AS$66,MATCH(C357&amp;G357,AO$11:AO$66&amp;AP$11:AP$66,0),0)</f>
        <v>5</v>
      </c>
      <c r="X357" s="120">
        <f t="shared" si="88"/>
        <v>0.125</v>
      </c>
      <c r="Y357" s="61">
        <f t="array" ref="Y357">INDEX($AQ$11:$AR$66,MATCH($C357&amp;$G357,$AO$11:$AO$66&amp;$AP$11:$AP$66,0),COUNTIF($AQ$10:$AR$10,"&lt;"&amp;Z357)+1)</f>
        <v>4.0000000000000002E-4</v>
      </c>
      <c r="Z357" s="61">
        <f t="shared" si="89"/>
        <v>2.875</v>
      </c>
      <c r="AA357" s="61">
        <f t="array" ref="AA357">INDEX($AT$11:$AV$66,MATCH($C357&amp;$G357,$AO$11:$AO$66&amp;$AP$11:$AP$66,0),COUNTIF($AT$10:$AV$10,"&lt;"&amp;Z357)+1)</f>
        <v>6.9999999999999999E-4</v>
      </c>
      <c r="AB357" s="111">
        <f t="shared" si="90"/>
        <v>2.7938101183952089</v>
      </c>
      <c r="AC357" s="121">
        <f t="array" ref="AC357">INDEX($AW$11:$BA$66,MATCH($C357&amp;$G357,$AO$11:$AO$66&amp;$AP$11:$AP$66,0),COUNTIF($AW$10:$BA$10,"&lt;"&amp;Z357)+1)</f>
        <v>5.0000000000000001E-4</v>
      </c>
      <c r="AD357" s="62">
        <v>2.8589000000000002</v>
      </c>
      <c r="AE357" s="61">
        <f t="array" ref="AE357">INDEX($AT$11:$AV$66,MATCH($C357&amp;$G357,$AO$11:$AO$66&amp;$AP$11:$AP$66,0),COUNTIF($AT$10:$AV$10,"&lt;"&amp;AD357)+1)</f>
        <v>6.9999999999999999E-4</v>
      </c>
      <c r="AF357" s="111">
        <f t="shared" si="91"/>
        <v>2.8047734122634727</v>
      </c>
      <c r="AG357" s="121">
        <f t="array" ref="AG357">INDEX($AW$11:$BA$66,MATCH($C357&amp;$G357,$AO$11:$AO$66&amp;$AP$11:$AP$66,0),COUNTIF($AW$10:$BA$10,"&lt;"&amp;AD357)+1)</f>
        <v>5.0000000000000001E-4</v>
      </c>
    </row>
    <row r="358" spans="2:33" ht="12.75" customHeight="1" x14ac:dyDescent="0.3">
      <c r="B358" s="81" t="str">
        <f t="shared" si="78"/>
        <v>2 7/8-8 UN</v>
      </c>
      <c r="C358" s="71" t="s">
        <v>592</v>
      </c>
      <c r="D358" s="71"/>
      <c r="E358" s="79" t="s">
        <v>604</v>
      </c>
      <c r="F358" s="82" t="s">
        <v>627</v>
      </c>
      <c r="G358" s="58">
        <v>8</v>
      </c>
      <c r="H358" s="79" t="s">
        <v>519</v>
      </c>
      <c r="I358" s="71" t="s">
        <v>601</v>
      </c>
      <c r="J358" s="71" t="s">
        <v>588</v>
      </c>
      <c r="K358" s="71" t="s">
        <v>600</v>
      </c>
      <c r="L358" s="85">
        <f t="shared" si="79"/>
        <v>73.025000000000006</v>
      </c>
      <c r="M358" s="85">
        <f t="shared" si="80"/>
        <v>3.1749999999999998</v>
      </c>
      <c r="N358" s="71">
        <v>60</v>
      </c>
      <c r="O358" s="100">
        <f t="shared" si="81"/>
        <v>73.025000000000006</v>
      </c>
      <c r="P358" s="85">
        <f t="shared" si="82"/>
        <v>17.8</v>
      </c>
      <c r="Q358" s="58">
        <f t="shared" si="83"/>
        <v>0</v>
      </c>
      <c r="R358" s="100">
        <f t="shared" si="84"/>
        <v>70.962800000000001</v>
      </c>
      <c r="S358" s="85">
        <f t="shared" si="85"/>
        <v>12.7</v>
      </c>
      <c r="T358" s="58">
        <f t="shared" si="86"/>
        <v>0</v>
      </c>
      <c r="U358" s="58">
        <f t="shared" si="87"/>
        <v>10.199999999999999</v>
      </c>
      <c r="V358" s="58">
        <f t="array" ref="V358">INDEX(AS$11:AS$66,MATCH(C358&amp;G358,AO$11:AO$66&amp;AP$11:AP$66,0),0)</f>
        <v>5</v>
      </c>
      <c r="X358" s="120">
        <f t="shared" si="88"/>
        <v>0.125</v>
      </c>
      <c r="Y358" s="61">
        <f t="array" ref="Y358">INDEX($AQ$11:$AR$66,MATCH($C358&amp;$G358,$AO$11:$AO$66&amp;$AP$11:$AP$66,0),COUNTIF($AQ$10:$AR$10,"&lt;"&amp;Z358)+1)</f>
        <v>4.0000000000000002E-4</v>
      </c>
      <c r="Z358" s="61">
        <f t="shared" si="89"/>
        <v>2.875</v>
      </c>
      <c r="AA358" s="61">
        <f t="array" ref="AA358">INDEX($AT$11:$AV$66,MATCH($C358&amp;$G358,$AO$11:$AO$66&amp;$AP$11:$AP$66,0),COUNTIF($AT$10:$AV$10,"&lt;"&amp;Z358)+1)</f>
        <v>6.9999999999999999E-4</v>
      </c>
      <c r="AB358" s="111">
        <f t="shared" si="90"/>
        <v>2.7938101183952089</v>
      </c>
      <c r="AC358" s="121">
        <f t="array" ref="AC358">INDEX($AW$11:$BA$66,MATCH($C358&amp;$G358,$AO$11:$AO$66&amp;$AP$11:$AP$66,0),COUNTIF($AW$10:$BA$10,"&lt;"&amp;Z358)+1)</f>
        <v>5.0000000000000001E-4</v>
      </c>
      <c r="AD358" s="62">
        <v>2.8561000000000001</v>
      </c>
      <c r="AE358" s="61">
        <f t="array" ref="AE358">INDEX($AT$11:$AV$66,MATCH($C358&amp;$G358,$AO$11:$AO$66&amp;$AP$11:$AP$66,0),COUNTIF($AT$10:$AV$10,"&lt;"&amp;AD358)+1)</f>
        <v>6.9999999999999999E-4</v>
      </c>
      <c r="AF358" s="111">
        <f t="shared" si="91"/>
        <v>2.8019734122634725</v>
      </c>
      <c r="AG358" s="121">
        <f t="array" ref="AG358">INDEX($AW$11:$BA$66,MATCH($C358&amp;$G358,$AO$11:$AO$66&amp;$AP$11:$AP$66,0),COUNTIF($AW$10:$BA$10,"&lt;"&amp;AD358)+1)</f>
        <v>5.0000000000000001E-4</v>
      </c>
    </row>
    <row r="359" spans="2:33" ht="12.75" customHeight="1" x14ac:dyDescent="0.3">
      <c r="B359" s="81" t="str">
        <f t="shared" si="78"/>
        <v>2 7/8-12 UN</v>
      </c>
      <c r="C359" s="71" t="s">
        <v>592</v>
      </c>
      <c r="D359" s="71"/>
      <c r="E359" s="79" t="s">
        <v>604</v>
      </c>
      <c r="F359" s="82" t="s">
        <v>627</v>
      </c>
      <c r="G359" s="58">
        <v>12</v>
      </c>
      <c r="H359" s="79" t="s">
        <v>519</v>
      </c>
      <c r="I359" s="71" t="s">
        <v>599</v>
      </c>
      <c r="J359" s="71" t="s">
        <v>588</v>
      </c>
      <c r="K359" s="71" t="s">
        <v>600</v>
      </c>
      <c r="L359" s="85">
        <f t="shared" si="79"/>
        <v>73.025000000000006</v>
      </c>
      <c r="M359" s="85">
        <f t="shared" si="80"/>
        <v>2.1166999999999998</v>
      </c>
      <c r="N359" s="71">
        <v>60</v>
      </c>
      <c r="O359" s="100">
        <f t="shared" si="81"/>
        <v>73.025000000000006</v>
      </c>
      <c r="P359" s="85">
        <f t="shared" si="82"/>
        <v>15.2</v>
      </c>
      <c r="Q359" s="58">
        <f t="shared" si="83"/>
        <v>0</v>
      </c>
      <c r="R359" s="100">
        <f t="shared" si="84"/>
        <v>71.650199999999998</v>
      </c>
      <c r="S359" s="85">
        <f t="shared" si="85"/>
        <v>10.199999999999999</v>
      </c>
      <c r="T359" s="58">
        <f t="shared" si="86"/>
        <v>0</v>
      </c>
      <c r="U359" s="58">
        <f t="shared" si="87"/>
        <v>7.6</v>
      </c>
      <c r="V359" s="58">
        <f t="array" ref="V359">INDEX(AS$11:AS$66,MATCH(C359&amp;G359,AO$11:AO$66&amp;AP$11:AP$66,0),0)</f>
        <v>10</v>
      </c>
      <c r="X359" s="120">
        <f t="shared" si="88"/>
        <v>8.3333333333333329E-2</v>
      </c>
      <c r="Y359" s="61">
        <f t="array" ref="Y359">INDEX($AQ$11:$AR$66,MATCH($C359&amp;$G359,$AO$11:$AO$66&amp;$AP$11:$AP$66,0),COUNTIF($AQ$10:$AR$10,"&lt;"&amp;Z359)+1)</f>
        <v>2.9999999999999997E-4</v>
      </c>
      <c r="Z359" s="61">
        <f t="shared" si="89"/>
        <v>2.875</v>
      </c>
      <c r="AA359" s="61">
        <f t="array" ref="AA359">INDEX($AT$11:$AV$66,MATCH($C359&amp;$G359,$AO$11:$AO$66&amp;$AP$11:$AP$66,0),COUNTIF($AT$10:$AV$10,"&lt;"&amp;Z359)+1)</f>
        <v>5.9999999999999995E-4</v>
      </c>
      <c r="AB359" s="111">
        <f t="shared" si="90"/>
        <v>2.8208734122634724</v>
      </c>
      <c r="AC359" s="121">
        <f t="array" ref="AC359">INDEX($AW$11:$BA$66,MATCH($C359&amp;$G359,$AO$11:$AO$66&amp;$AP$11:$AP$66,0),COUNTIF($AW$10:$BA$10,"&lt;"&amp;Z359)+1)</f>
        <v>4.0000000000000002E-4</v>
      </c>
      <c r="AD359" s="62">
        <v>2.8652000000000002</v>
      </c>
      <c r="AE359" s="61">
        <f t="array" ref="AE359">INDEX($AT$11:$AV$66,MATCH($C359&amp;$G359,$AO$11:$AO$66&amp;$AP$11:$AP$66,0),COUNTIF($AT$10:$AV$10,"&lt;"&amp;AD359)+1)</f>
        <v>5.9999999999999995E-4</v>
      </c>
      <c r="AF359" s="111">
        <f t="shared" si="91"/>
        <v>2.8291156081756488</v>
      </c>
      <c r="AG359" s="121">
        <f t="array" ref="AG359">INDEX($AW$11:$BA$66,MATCH($C359&amp;$G359,$AO$11:$AO$66&amp;$AP$11:$AP$66,0),COUNTIF($AW$10:$BA$10,"&lt;"&amp;AD359)+1)</f>
        <v>4.0000000000000002E-4</v>
      </c>
    </row>
    <row r="360" spans="2:33" ht="12.75" customHeight="1" x14ac:dyDescent="0.3">
      <c r="B360" s="81" t="str">
        <f t="shared" si="78"/>
        <v>2 7/8-12 UN</v>
      </c>
      <c r="C360" s="71" t="s">
        <v>592</v>
      </c>
      <c r="D360" s="71"/>
      <c r="E360" s="79" t="s">
        <v>604</v>
      </c>
      <c r="F360" s="82" t="s">
        <v>627</v>
      </c>
      <c r="G360" s="58">
        <v>12</v>
      </c>
      <c r="H360" s="79" t="s">
        <v>519</v>
      </c>
      <c r="I360" s="71" t="s">
        <v>601</v>
      </c>
      <c r="J360" s="71" t="s">
        <v>588</v>
      </c>
      <c r="K360" s="71" t="s">
        <v>600</v>
      </c>
      <c r="L360" s="85">
        <f t="shared" si="79"/>
        <v>73.025000000000006</v>
      </c>
      <c r="M360" s="85">
        <f t="shared" si="80"/>
        <v>2.1166999999999998</v>
      </c>
      <c r="N360" s="71">
        <v>60</v>
      </c>
      <c r="O360" s="100">
        <f t="shared" si="81"/>
        <v>73.025000000000006</v>
      </c>
      <c r="P360" s="85">
        <f t="shared" si="82"/>
        <v>15.2</v>
      </c>
      <c r="Q360" s="58">
        <f t="shared" si="83"/>
        <v>0</v>
      </c>
      <c r="R360" s="100">
        <f t="shared" si="84"/>
        <v>71.650199999999998</v>
      </c>
      <c r="S360" s="85">
        <f t="shared" si="85"/>
        <v>10.199999999999999</v>
      </c>
      <c r="T360" s="58">
        <f t="shared" si="86"/>
        <v>0</v>
      </c>
      <c r="U360" s="58">
        <f t="shared" si="87"/>
        <v>7.6</v>
      </c>
      <c r="V360" s="58">
        <f t="array" ref="V360">INDEX(AS$11:AS$66,MATCH(C360&amp;G360,AO$11:AO$66&amp;AP$11:AP$66,0),0)</f>
        <v>10</v>
      </c>
      <c r="X360" s="120">
        <f t="shared" si="88"/>
        <v>8.3333333333333329E-2</v>
      </c>
      <c r="Y360" s="61">
        <f t="array" ref="Y360">INDEX($AQ$11:$AR$66,MATCH($C360&amp;$G360,$AO$11:$AO$66&amp;$AP$11:$AP$66,0),COUNTIF($AQ$10:$AR$10,"&lt;"&amp;Z360)+1)</f>
        <v>2.9999999999999997E-4</v>
      </c>
      <c r="Z360" s="61">
        <f t="shared" si="89"/>
        <v>2.875</v>
      </c>
      <c r="AA360" s="61">
        <f t="array" ref="AA360">INDEX($AT$11:$AV$66,MATCH($C360&amp;$G360,$AO$11:$AO$66&amp;$AP$11:$AP$66,0),COUNTIF($AT$10:$AV$10,"&lt;"&amp;Z360)+1)</f>
        <v>5.9999999999999995E-4</v>
      </c>
      <c r="AB360" s="111">
        <f t="shared" si="90"/>
        <v>2.8208734122634724</v>
      </c>
      <c r="AC360" s="121">
        <f t="array" ref="AC360">INDEX($AW$11:$BA$66,MATCH($C360&amp;$G360,$AO$11:$AO$66&amp;$AP$11:$AP$66,0),COUNTIF($AW$10:$BA$10,"&lt;"&amp;Z360)+1)</f>
        <v>4.0000000000000002E-4</v>
      </c>
      <c r="AD360" s="62">
        <v>2.8632</v>
      </c>
      <c r="AE360" s="61">
        <f t="array" ref="AE360">INDEX($AT$11:$AV$66,MATCH($C360&amp;$G360,$AO$11:$AO$66&amp;$AP$11:$AP$66,0),COUNTIF($AT$10:$AV$10,"&lt;"&amp;AD360)+1)</f>
        <v>5.9999999999999995E-4</v>
      </c>
      <c r="AF360" s="111">
        <f t="shared" si="91"/>
        <v>2.8271156081756486</v>
      </c>
      <c r="AG360" s="121">
        <f t="array" ref="AG360">INDEX($AW$11:$BA$66,MATCH($C360&amp;$G360,$AO$11:$AO$66&amp;$AP$11:$AP$66,0),COUNTIF($AW$10:$BA$10,"&lt;"&amp;AD360)+1)</f>
        <v>4.0000000000000002E-4</v>
      </c>
    </row>
    <row r="361" spans="2:33" ht="12.75" customHeight="1" x14ac:dyDescent="0.3">
      <c r="B361" s="81" t="str">
        <f t="shared" si="78"/>
        <v>2 7/8-16 UN</v>
      </c>
      <c r="C361" s="71" t="s">
        <v>592</v>
      </c>
      <c r="D361" s="71"/>
      <c r="E361" s="79" t="s">
        <v>604</v>
      </c>
      <c r="F361" s="82" t="s">
        <v>627</v>
      </c>
      <c r="G361" s="58">
        <v>16</v>
      </c>
      <c r="H361" s="79" t="s">
        <v>519</v>
      </c>
      <c r="I361" s="71" t="s">
        <v>599</v>
      </c>
      <c r="J361" s="71" t="s">
        <v>588</v>
      </c>
      <c r="K361" s="71" t="s">
        <v>600</v>
      </c>
      <c r="L361" s="85">
        <f t="shared" si="79"/>
        <v>73.025000000000006</v>
      </c>
      <c r="M361" s="85">
        <f t="shared" si="80"/>
        <v>1.5874999999999999</v>
      </c>
      <c r="N361" s="71">
        <v>60</v>
      </c>
      <c r="O361" s="100">
        <f t="shared" si="81"/>
        <v>73.025000000000006</v>
      </c>
      <c r="P361" s="85">
        <f t="shared" si="82"/>
        <v>15.2</v>
      </c>
      <c r="Q361" s="58">
        <f t="shared" si="83"/>
        <v>0</v>
      </c>
      <c r="R361" s="100">
        <f t="shared" si="84"/>
        <v>71.993899999999996</v>
      </c>
      <c r="S361" s="85">
        <f t="shared" si="85"/>
        <v>10.199999999999999</v>
      </c>
      <c r="T361" s="58">
        <f t="shared" si="86"/>
        <v>0</v>
      </c>
      <c r="U361" s="58">
        <f t="shared" si="87"/>
        <v>7.6</v>
      </c>
      <c r="V361" s="58">
        <f t="array" ref="V361">INDEX(AS$11:AS$66,MATCH(C361&amp;G361,AO$11:AO$66&amp;AP$11:AP$66,0),0)</f>
        <v>10</v>
      </c>
      <c r="X361" s="120">
        <f t="shared" si="88"/>
        <v>6.25E-2</v>
      </c>
      <c r="Y361" s="61">
        <f t="array" ref="Y361">INDEX($AQ$11:$AR$66,MATCH($C361&amp;$G361,$AO$11:$AO$66&amp;$AP$11:$AP$66,0),COUNTIF($AQ$10:$AR$10,"&lt;"&amp;Z361)+1)</f>
        <v>2.9999999999999997E-4</v>
      </c>
      <c r="Z361" s="61">
        <f t="shared" si="89"/>
        <v>2.875</v>
      </c>
      <c r="AA361" s="61">
        <f t="array" ref="AA361">INDEX($AT$11:$AV$66,MATCH($C361&amp;$G361,$AO$11:$AO$66&amp;$AP$11:$AP$66,0),COUNTIF($AT$10:$AV$10,"&lt;"&amp;Z361)+1)</f>
        <v>5.9999999999999995E-4</v>
      </c>
      <c r="AB361" s="111">
        <f t="shared" si="90"/>
        <v>2.8344050591976044</v>
      </c>
      <c r="AC361" s="121">
        <f t="array" ref="AC361">INDEX($AW$11:$BA$66,MATCH($C361&amp;$G361,$AO$11:$AO$66&amp;$AP$11:$AP$66,0),COUNTIF($AW$10:$BA$10,"&lt;"&amp;Z361)+1)</f>
        <v>4.0000000000000002E-4</v>
      </c>
      <c r="AD361" s="62">
        <v>2.8687999999999998</v>
      </c>
      <c r="AE361" s="61">
        <f t="array" ref="AE361">INDEX($AT$11:$AV$66,MATCH($C361&amp;$G361,$AO$11:$AO$66&amp;$AP$11:$AP$66,0),COUNTIF($AT$10:$AV$10,"&lt;"&amp;AD361)+1)</f>
        <v>5.9999999999999995E-4</v>
      </c>
      <c r="AF361" s="111">
        <f t="shared" si="91"/>
        <v>2.8417367061317362</v>
      </c>
      <c r="AG361" s="121">
        <f t="array" ref="AG361">INDEX($AW$11:$BA$66,MATCH($C361&amp;$G361,$AO$11:$AO$66&amp;$AP$11:$AP$66,0),COUNTIF($AW$10:$BA$10,"&lt;"&amp;AD361)+1)</f>
        <v>4.0000000000000002E-4</v>
      </c>
    </row>
    <row r="362" spans="2:33" ht="12.75" customHeight="1" x14ac:dyDescent="0.3">
      <c r="B362" s="81" t="str">
        <f t="shared" si="78"/>
        <v>2 7/8-16 UN</v>
      </c>
      <c r="C362" s="71" t="s">
        <v>592</v>
      </c>
      <c r="D362" s="71"/>
      <c r="E362" s="79" t="s">
        <v>604</v>
      </c>
      <c r="F362" s="82" t="s">
        <v>627</v>
      </c>
      <c r="G362" s="58">
        <v>16</v>
      </c>
      <c r="H362" s="79" t="s">
        <v>519</v>
      </c>
      <c r="I362" s="71" t="s">
        <v>601</v>
      </c>
      <c r="J362" s="71" t="s">
        <v>588</v>
      </c>
      <c r="K362" s="71" t="s">
        <v>600</v>
      </c>
      <c r="L362" s="85">
        <f t="shared" si="79"/>
        <v>73.025000000000006</v>
      </c>
      <c r="M362" s="85">
        <f t="shared" si="80"/>
        <v>1.5874999999999999</v>
      </c>
      <c r="N362" s="71">
        <v>60</v>
      </c>
      <c r="O362" s="100">
        <f t="shared" si="81"/>
        <v>73.025000000000006</v>
      </c>
      <c r="P362" s="85">
        <f t="shared" si="82"/>
        <v>15.2</v>
      </c>
      <c r="Q362" s="58">
        <f t="shared" si="83"/>
        <v>0</v>
      </c>
      <c r="R362" s="100">
        <f t="shared" si="84"/>
        <v>71.993899999999996</v>
      </c>
      <c r="S362" s="85">
        <f t="shared" si="85"/>
        <v>10.199999999999999</v>
      </c>
      <c r="T362" s="58">
        <f t="shared" si="86"/>
        <v>0</v>
      </c>
      <c r="U362" s="58">
        <f t="shared" si="87"/>
        <v>7.6</v>
      </c>
      <c r="V362" s="58">
        <f t="array" ref="V362">INDEX(AS$11:AS$66,MATCH(C362&amp;G362,AO$11:AO$66&amp;AP$11:AP$66,0),0)</f>
        <v>10</v>
      </c>
      <c r="X362" s="120">
        <f t="shared" si="88"/>
        <v>6.25E-2</v>
      </c>
      <c r="Y362" s="61">
        <f t="array" ref="Y362">INDEX($AQ$11:$AR$66,MATCH($C362&amp;$G362,$AO$11:$AO$66&amp;$AP$11:$AP$66,0),COUNTIF($AQ$10:$AR$10,"&lt;"&amp;Z362)+1)</f>
        <v>2.9999999999999997E-4</v>
      </c>
      <c r="Z362" s="61">
        <f t="shared" si="89"/>
        <v>2.875</v>
      </c>
      <c r="AA362" s="61">
        <f t="array" ref="AA362">INDEX($AT$11:$AV$66,MATCH($C362&amp;$G362,$AO$11:$AO$66&amp;$AP$11:$AP$66,0),COUNTIF($AT$10:$AV$10,"&lt;"&amp;Z362)+1)</f>
        <v>5.9999999999999995E-4</v>
      </c>
      <c r="AB362" s="111">
        <f t="shared" si="90"/>
        <v>2.8344050591976044</v>
      </c>
      <c r="AC362" s="121">
        <f t="array" ref="AC362">INDEX($AW$11:$BA$66,MATCH($C362&amp;$G362,$AO$11:$AO$66&amp;$AP$11:$AP$66,0),COUNTIF($AW$10:$BA$10,"&lt;"&amp;Z362)+1)</f>
        <v>4.0000000000000002E-4</v>
      </c>
      <c r="AD362" s="62">
        <v>2.867</v>
      </c>
      <c r="AE362" s="61">
        <f t="array" ref="AE362">INDEX($AT$11:$AV$66,MATCH($C362&amp;$G362,$AO$11:$AO$66&amp;$AP$11:$AP$66,0),COUNTIF($AT$10:$AV$10,"&lt;"&amp;AD362)+1)</f>
        <v>5.9999999999999995E-4</v>
      </c>
      <c r="AF362" s="111">
        <f t="shared" si="91"/>
        <v>2.8399367061317364</v>
      </c>
      <c r="AG362" s="121">
        <f t="array" ref="AG362">INDEX($AW$11:$BA$66,MATCH($C362&amp;$G362,$AO$11:$AO$66&amp;$AP$11:$AP$66,0),COUNTIF($AW$10:$BA$10,"&lt;"&amp;AD362)+1)</f>
        <v>4.0000000000000002E-4</v>
      </c>
    </row>
    <row r="363" spans="2:33" ht="12.75" customHeight="1" x14ac:dyDescent="0.3">
      <c r="B363" s="81" t="str">
        <f t="shared" si="78"/>
        <v>2 7/8-20 UN</v>
      </c>
      <c r="C363" s="71" t="s">
        <v>592</v>
      </c>
      <c r="D363" s="71"/>
      <c r="E363" s="79" t="s">
        <v>604</v>
      </c>
      <c r="F363" s="82" t="s">
        <v>627</v>
      </c>
      <c r="G363" s="58">
        <v>20</v>
      </c>
      <c r="H363" s="79" t="s">
        <v>519</v>
      </c>
      <c r="I363" s="71" t="s">
        <v>599</v>
      </c>
      <c r="J363" s="71" t="s">
        <v>588</v>
      </c>
      <c r="K363" s="71" t="s">
        <v>600</v>
      </c>
      <c r="L363" s="85">
        <f t="shared" si="79"/>
        <v>73.025000000000006</v>
      </c>
      <c r="M363" s="85">
        <f t="shared" si="80"/>
        <v>1.27</v>
      </c>
      <c r="N363" s="71">
        <v>60</v>
      </c>
      <c r="O363" s="100">
        <f t="shared" si="81"/>
        <v>73.025000000000006</v>
      </c>
      <c r="P363" s="85">
        <f t="shared" si="82"/>
        <v>12.7</v>
      </c>
      <c r="Q363" s="58">
        <f t="shared" si="83"/>
        <v>0</v>
      </c>
      <c r="R363" s="100">
        <f t="shared" si="84"/>
        <v>72.200100000000006</v>
      </c>
      <c r="S363" s="85">
        <f t="shared" si="85"/>
        <v>10.199999999999999</v>
      </c>
      <c r="T363" s="58">
        <f t="shared" si="86"/>
        <v>0</v>
      </c>
      <c r="U363" s="58">
        <f t="shared" si="87"/>
        <v>7.6</v>
      </c>
      <c r="V363" s="58">
        <f t="array" ref="V363">INDEX(AS$11:AS$66,MATCH(C363&amp;G363,AO$11:AO$66&amp;AP$11:AP$66,0),0)</f>
        <v>15</v>
      </c>
      <c r="X363" s="120">
        <f t="shared" si="88"/>
        <v>0.05</v>
      </c>
      <c r="Y363" s="61">
        <f t="array" ref="Y363">INDEX($AQ$11:$AR$66,MATCH($C363&amp;$G363,$AO$11:$AO$66&amp;$AP$11:$AP$66,0),COUNTIF($AQ$10:$AR$10,"&lt;"&amp;Z363)+1)</f>
        <v>2.9999999999999997E-4</v>
      </c>
      <c r="Z363" s="61">
        <f t="shared" si="89"/>
        <v>2.875</v>
      </c>
      <c r="AA363" s="61">
        <f t="array" ref="AA363">INDEX($AT$11:$AV$66,MATCH($C363&amp;$G363,$AO$11:$AO$66&amp;$AP$11:$AP$66,0),COUNTIF($AT$10:$AV$10,"&lt;"&amp;Z363)+1)</f>
        <v>5.0000000000000001E-4</v>
      </c>
      <c r="AB363" s="111">
        <f t="shared" si="90"/>
        <v>2.8425240473580837</v>
      </c>
      <c r="AC363" s="121">
        <f t="array" ref="AC363">INDEX($AW$11:$BA$66,MATCH($C363&amp;$G363,$AO$11:$AO$66&amp;$AP$11:$AP$66,0),COUNTIF($AW$10:$BA$10,"&lt;"&amp;Z363)+1)</f>
        <v>4.0000000000000002E-4</v>
      </c>
      <c r="AD363" s="62">
        <v>2.871</v>
      </c>
      <c r="AE363" s="61">
        <f t="array" ref="AE363">INDEX($AT$11:$AV$66,MATCH($C363&amp;$G363,$AO$11:$AO$66&amp;$AP$11:$AP$66,0),COUNTIF($AT$10:$AV$10,"&lt;"&amp;AD363)+1)</f>
        <v>5.0000000000000001E-4</v>
      </c>
      <c r="AF363" s="111">
        <f t="shared" si="91"/>
        <v>2.8493493649053891</v>
      </c>
      <c r="AG363" s="121">
        <f t="array" ref="AG363">INDEX($AW$11:$BA$66,MATCH($C363&amp;$G363,$AO$11:$AO$66&amp;$AP$11:$AP$66,0),COUNTIF($AW$10:$BA$10,"&lt;"&amp;AD363)+1)</f>
        <v>4.0000000000000002E-4</v>
      </c>
    </row>
    <row r="364" spans="2:33" ht="12.75" customHeight="1" x14ac:dyDescent="0.3">
      <c r="B364" s="81" t="str">
        <f t="shared" si="78"/>
        <v>2 7/8-20 UN</v>
      </c>
      <c r="C364" s="71" t="s">
        <v>592</v>
      </c>
      <c r="D364" s="71"/>
      <c r="E364" s="79" t="s">
        <v>604</v>
      </c>
      <c r="F364" s="82" t="s">
        <v>627</v>
      </c>
      <c r="G364" s="58">
        <v>20</v>
      </c>
      <c r="H364" s="79" t="s">
        <v>519</v>
      </c>
      <c r="I364" s="71" t="s">
        <v>601</v>
      </c>
      <c r="J364" s="71" t="s">
        <v>588</v>
      </c>
      <c r="K364" s="71" t="s">
        <v>600</v>
      </c>
      <c r="L364" s="85">
        <f t="shared" si="79"/>
        <v>73.025000000000006</v>
      </c>
      <c r="M364" s="85">
        <f t="shared" si="80"/>
        <v>1.27</v>
      </c>
      <c r="N364" s="71">
        <v>60</v>
      </c>
      <c r="O364" s="100">
        <f t="shared" si="81"/>
        <v>73.025000000000006</v>
      </c>
      <c r="P364" s="85">
        <f t="shared" si="82"/>
        <v>12.7</v>
      </c>
      <c r="Q364" s="58">
        <f t="shared" si="83"/>
        <v>0</v>
      </c>
      <c r="R364" s="100">
        <f t="shared" si="84"/>
        <v>72.200100000000006</v>
      </c>
      <c r="S364" s="85">
        <f t="shared" si="85"/>
        <v>10.199999999999999</v>
      </c>
      <c r="T364" s="58">
        <f t="shared" si="86"/>
        <v>0</v>
      </c>
      <c r="U364" s="58">
        <f t="shared" si="87"/>
        <v>7.6</v>
      </c>
      <c r="V364" s="58">
        <f t="array" ref="V364">INDEX(AS$11:AS$66,MATCH(C364&amp;G364,AO$11:AO$66&amp;AP$11:AP$66,0),0)</f>
        <v>15</v>
      </c>
      <c r="X364" s="120">
        <f t="shared" si="88"/>
        <v>0.05</v>
      </c>
      <c r="Y364" s="61">
        <f t="array" ref="Y364">INDEX($AQ$11:$AR$66,MATCH($C364&amp;$G364,$AO$11:$AO$66&amp;$AP$11:$AP$66,0),COUNTIF($AQ$10:$AR$10,"&lt;"&amp;Z364)+1)</f>
        <v>2.9999999999999997E-4</v>
      </c>
      <c r="Z364" s="61">
        <f t="shared" si="89"/>
        <v>2.875</v>
      </c>
      <c r="AA364" s="61">
        <f t="array" ref="AA364">INDEX($AT$11:$AV$66,MATCH($C364&amp;$G364,$AO$11:$AO$66&amp;$AP$11:$AP$66,0),COUNTIF($AT$10:$AV$10,"&lt;"&amp;Z364)+1)</f>
        <v>5.0000000000000001E-4</v>
      </c>
      <c r="AB364" s="111">
        <f t="shared" si="90"/>
        <v>2.8425240473580837</v>
      </c>
      <c r="AC364" s="121">
        <f t="array" ref="AC364">INDEX($AW$11:$BA$66,MATCH($C364&amp;$G364,$AO$11:$AO$66&amp;$AP$11:$AP$66,0),COUNTIF($AW$10:$BA$10,"&lt;"&amp;Z364)+1)</f>
        <v>4.0000000000000002E-4</v>
      </c>
      <c r="AD364" s="62">
        <v>2.8693</v>
      </c>
      <c r="AE364" s="61">
        <f t="array" ref="AE364">INDEX($AT$11:$AV$66,MATCH($C364&amp;$G364,$AO$11:$AO$66&amp;$AP$11:$AP$66,0),COUNTIF($AT$10:$AV$10,"&lt;"&amp;AD364)+1)</f>
        <v>5.0000000000000001E-4</v>
      </c>
      <c r="AF364" s="111">
        <f t="shared" si="91"/>
        <v>2.8476493649053891</v>
      </c>
      <c r="AG364" s="121">
        <f t="array" ref="AG364">INDEX($AW$11:$BA$66,MATCH($C364&amp;$G364,$AO$11:$AO$66&amp;$AP$11:$AP$66,0),COUNTIF($AW$10:$BA$10,"&lt;"&amp;AD364)+1)</f>
        <v>4.0000000000000002E-4</v>
      </c>
    </row>
    <row r="365" spans="2:33" ht="12.75" customHeight="1" x14ac:dyDescent="0.3">
      <c r="B365" s="81" t="str">
        <f t="shared" si="78"/>
        <v>3-6 UN</v>
      </c>
      <c r="C365" s="71" t="s">
        <v>592</v>
      </c>
      <c r="D365" s="71"/>
      <c r="E365" s="79" t="s">
        <v>604</v>
      </c>
      <c r="F365" s="82" t="s">
        <v>628</v>
      </c>
      <c r="G365" s="58">
        <v>6</v>
      </c>
      <c r="H365" s="79" t="s">
        <v>519</v>
      </c>
      <c r="I365" s="71" t="s">
        <v>599</v>
      </c>
      <c r="J365" s="71" t="s">
        <v>588</v>
      </c>
      <c r="K365" s="71" t="s">
        <v>600</v>
      </c>
      <c r="L365" s="85">
        <f t="shared" si="79"/>
        <v>76.2</v>
      </c>
      <c r="M365" s="85">
        <f t="shared" si="80"/>
        <v>4.2332999999999998</v>
      </c>
      <c r="N365" s="71">
        <v>60</v>
      </c>
      <c r="O365" s="100">
        <f t="shared" si="81"/>
        <v>76.2</v>
      </c>
      <c r="P365" s="85">
        <f t="shared" si="82"/>
        <v>20.3</v>
      </c>
      <c r="Q365" s="58">
        <f t="shared" si="83"/>
        <v>0</v>
      </c>
      <c r="R365" s="100">
        <f t="shared" si="84"/>
        <v>73.450400000000002</v>
      </c>
      <c r="S365" s="85">
        <f t="shared" si="85"/>
        <v>12.7</v>
      </c>
      <c r="T365" s="58">
        <f t="shared" si="86"/>
        <v>0</v>
      </c>
      <c r="U365" s="58">
        <f t="shared" si="87"/>
        <v>10.199999999999999</v>
      </c>
      <c r="V365" s="58">
        <f t="array" ref="V365">INDEX(AS$11:AS$66,MATCH(C365&amp;G365,AO$11:AO$66&amp;AP$11:AP$66,0),0)</f>
        <v>5</v>
      </c>
      <c r="X365" s="120">
        <f t="shared" si="88"/>
        <v>0.16666666666666666</v>
      </c>
      <c r="Y365" s="61">
        <f t="array" ref="Y365">INDEX($AQ$11:$AR$66,MATCH($C365&amp;$G365,$AO$11:$AO$66&amp;$AP$11:$AP$66,0),COUNTIF($AQ$10:$AR$10,"&lt;"&amp;Z365)+1)</f>
        <v>4.0000000000000002E-4</v>
      </c>
      <c r="Z365" s="61">
        <f t="shared" si="89"/>
        <v>3</v>
      </c>
      <c r="AA365" s="61">
        <f t="array" ref="AA365">INDEX($AT$11:$AV$66,MATCH($C365&amp;$G365,$AO$11:$AO$66&amp;$AP$11:$AP$66,0),COUNTIF($AT$10:$AV$10,"&lt;"&amp;Z365)+1)</f>
        <v>8.0000000000000004E-4</v>
      </c>
      <c r="AB365" s="111">
        <f t="shared" si="90"/>
        <v>2.8917468245269453</v>
      </c>
      <c r="AC365" s="121">
        <f t="array" ref="AC365">INDEX($AW$11:$BA$66,MATCH($C365&amp;$G365,$AO$11:$AO$66&amp;$AP$11:$AP$66,0),COUNTIF($AW$10:$BA$10,"&lt;"&amp;Z365)+1)</f>
        <v>5.0000000000000001E-4</v>
      </c>
      <c r="AD365" s="62">
        <v>2.976</v>
      </c>
      <c r="AE365" s="61">
        <f t="array" ref="AE365">INDEX($AT$11:$AV$66,MATCH($C365&amp;$G365,$AO$11:$AO$66&amp;$AP$11:$AP$66,0),COUNTIF($AT$10:$AV$10,"&lt;"&amp;AD365)+1)</f>
        <v>8.0000000000000004E-4</v>
      </c>
      <c r="AF365" s="111">
        <f t="shared" si="91"/>
        <v>2.9038312163512967</v>
      </c>
      <c r="AG365" s="121">
        <f t="array" ref="AG365">INDEX($AW$11:$BA$66,MATCH($C365&amp;$G365,$AO$11:$AO$66&amp;$AP$11:$AP$66,0),COUNTIF($AW$10:$BA$10,"&lt;"&amp;AD365)+1)</f>
        <v>5.0000000000000001E-4</v>
      </c>
    </row>
    <row r="366" spans="2:33" ht="12.75" customHeight="1" x14ac:dyDescent="0.3">
      <c r="B366" s="81" t="str">
        <f t="shared" si="78"/>
        <v>3-6 UN</v>
      </c>
      <c r="C366" s="71" t="s">
        <v>592</v>
      </c>
      <c r="D366" s="71"/>
      <c r="E366" s="79" t="s">
        <v>604</v>
      </c>
      <c r="F366" s="82" t="s">
        <v>628</v>
      </c>
      <c r="G366" s="58">
        <v>6</v>
      </c>
      <c r="H366" s="79" t="s">
        <v>519</v>
      </c>
      <c r="I366" s="71" t="s">
        <v>601</v>
      </c>
      <c r="J366" s="71" t="s">
        <v>588</v>
      </c>
      <c r="K366" s="71" t="s">
        <v>600</v>
      </c>
      <c r="L366" s="85">
        <f t="shared" si="79"/>
        <v>76.2</v>
      </c>
      <c r="M366" s="85">
        <f t="shared" si="80"/>
        <v>4.2332999999999998</v>
      </c>
      <c r="N366" s="71">
        <v>60</v>
      </c>
      <c r="O366" s="100">
        <f t="shared" si="81"/>
        <v>76.2</v>
      </c>
      <c r="P366" s="85">
        <f t="shared" si="82"/>
        <v>20.3</v>
      </c>
      <c r="Q366" s="58">
        <f t="shared" si="83"/>
        <v>0</v>
      </c>
      <c r="R366" s="100">
        <f t="shared" si="84"/>
        <v>73.450400000000002</v>
      </c>
      <c r="S366" s="85">
        <f t="shared" si="85"/>
        <v>12.7</v>
      </c>
      <c r="T366" s="58">
        <f t="shared" si="86"/>
        <v>0</v>
      </c>
      <c r="U366" s="58">
        <f t="shared" si="87"/>
        <v>10.199999999999999</v>
      </c>
      <c r="V366" s="58">
        <f t="array" ref="V366">INDEX(AS$11:AS$66,MATCH(C366&amp;G366,AO$11:AO$66&amp;AP$11:AP$66,0),0)</f>
        <v>5</v>
      </c>
      <c r="X366" s="120">
        <f t="shared" si="88"/>
        <v>0.16666666666666666</v>
      </c>
      <c r="Y366" s="61">
        <f t="array" ref="Y366">INDEX($AQ$11:$AR$66,MATCH($C366&amp;$G366,$AO$11:$AO$66&amp;$AP$11:$AP$66,0),COUNTIF($AQ$10:$AR$10,"&lt;"&amp;Z366)+1)</f>
        <v>4.0000000000000002E-4</v>
      </c>
      <c r="Z366" s="61">
        <f t="shared" si="89"/>
        <v>3</v>
      </c>
      <c r="AA366" s="61">
        <f t="array" ref="AA366">INDEX($AT$11:$AV$66,MATCH($C366&amp;$G366,$AO$11:$AO$66&amp;$AP$11:$AP$66,0),COUNTIF($AT$10:$AV$10,"&lt;"&amp;Z366)+1)</f>
        <v>8.0000000000000004E-4</v>
      </c>
      <c r="AB366" s="111">
        <f t="shared" si="90"/>
        <v>2.8917468245269453</v>
      </c>
      <c r="AC366" s="121">
        <f t="array" ref="AC366">INDEX($AW$11:$BA$66,MATCH($C366&amp;$G366,$AO$11:$AO$66&amp;$AP$11:$AP$66,0),COUNTIF($AW$10:$BA$10,"&lt;"&amp;Z366)+1)</f>
        <v>5.0000000000000001E-4</v>
      </c>
      <c r="AD366" s="62">
        <v>2.9729999999999999</v>
      </c>
      <c r="AE366" s="61">
        <f t="array" ref="AE366">INDEX($AT$11:$AV$66,MATCH($C366&amp;$G366,$AO$11:$AO$66&amp;$AP$11:$AP$66,0),COUNTIF($AT$10:$AV$10,"&lt;"&amp;AD366)+1)</f>
        <v>8.0000000000000004E-4</v>
      </c>
      <c r="AF366" s="111">
        <f t="shared" si="91"/>
        <v>2.9008312163512966</v>
      </c>
      <c r="AG366" s="121">
        <f t="array" ref="AG366">INDEX($AW$11:$BA$66,MATCH($C366&amp;$G366,$AO$11:$AO$66&amp;$AP$11:$AP$66,0),COUNTIF($AW$10:$BA$10,"&lt;"&amp;AD366)+1)</f>
        <v>5.0000000000000001E-4</v>
      </c>
    </row>
    <row r="367" spans="2:33" ht="12.75" customHeight="1" x14ac:dyDescent="0.3">
      <c r="B367" s="81" t="str">
        <f t="shared" si="78"/>
        <v>3-8 UN</v>
      </c>
      <c r="C367" s="71" t="s">
        <v>592</v>
      </c>
      <c r="D367" s="71"/>
      <c r="E367" s="79" t="s">
        <v>604</v>
      </c>
      <c r="F367" s="82" t="s">
        <v>628</v>
      </c>
      <c r="G367" s="58">
        <v>8</v>
      </c>
      <c r="H367" s="79" t="s">
        <v>519</v>
      </c>
      <c r="I367" s="71" t="s">
        <v>599</v>
      </c>
      <c r="J367" s="71" t="s">
        <v>588</v>
      </c>
      <c r="K367" s="71" t="s">
        <v>600</v>
      </c>
      <c r="L367" s="85">
        <f t="shared" si="79"/>
        <v>76.2</v>
      </c>
      <c r="M367" s="85">
        <f t="shared" si="80"/>
        <v>3.1749999999999998</v>
      </c>
      <c r="N367" s="71">
        <v>60</v>
      </c>
      <c r="O367" s="100">
        <f t="shared" si="81"/>
        <v>76.2</v>
      </c>
      <c r="P367" s="85">
        <f t="shared" si="82"/>
        <v>17.8</v>
      </c>
      <c r="Q367" s="58">
        <f t="shared" si="83"/>
        <v>0</v>
      </c>
      <c r="R367" s="100">
        <f t="shared" si="84"/>
        <v>74.137799999999999</v>
      </c>
      <c r="S367" s="85">
        <f t="shared" si="85"/>
        <v>12.7</v>
      </c>
      <c r="T367" s="58">
        <f t="shared" si="86"/>
        <v>0</v>
      </c>
      <c r="U367" s="58">
        <f t="shared" si="87"/>
        <v>10.199999999999999</v>
      </c>
      <c r="V367" s="58">
        <f t="array" ref="V367">INDEX(AS$11:AS$66,MATCH(C367&amp;G367,AO$11:AO$66&amp;AP$11:AP$66,0),0)</f>
        <v>5</v>
      </c>
      <c r="X367" s="120">
        <f t="shared" si="88"/>
        <v>0.125</v>
      </c>
      <c r="Y367" s="61">
        <f t="array" ref="Y367">INDEX($AQ$11:$AR$66,MATCH($C367&amp;$G367,$AO$11:$AO$66&amp;$AP$11:$AP$66,0),COUNTIF($AQ$10:$AR$10,"&lt;"&amp;Z367)+1)</f>
        <v>4.0000000000000002E-4</v>
      </c>
      <c r="Z367" s="61">
        <f t="shared" si="89"/>
        <v>3</v>
      </c>
      <c r="AA367" s="61">
        <f t="array" ref="AA367">INDEX($AT$11:$AV$66,MATCH($C367&amp;$G367,$AO$11:$AO$66&amp;$AP$11:$AP$66,0),COUNTIF($AT$10:$AV$10,"&lt;"&amp;Z367)+1)</f>
        <v>6.9999999999999999E-4</v>
      </c>
      <c r="AB367" s="111">
        <f t="shared" si="90"/>
        <v>2.9188101183952089</v>
      </c>
      <c r="AC367" s="121">
        <f t="array" ref="AC367">INDEX($AW$11:$BA$66,MATCH($C367&amp;$G367,$AO$11:$AO$66&amp;$AP$11:$AP$66,0),COUNTIF($AW$10:$BA$10,"&lt;"&amp;Z367)+1)</f>
        <v>5.0000000000000001E-4</v>
      </c>
      <c r="AD367" s="62">
        <v>2.984</v>
      </c>
      <c r="AE367" s="61">
        <f t="array" ref="AE367">INDEX($AT$11:$AV$66,MATCH($C367&amp;$G367,$AO$11:$AO$66&amp;$AP$11:$AP$66,0),COUNTIF($AT$10:$AV$10,"&lt;"&amp;AD367)+1)</f>
        <v>6.9999999999999999E-4</v>
      </c>
      <c r="AF367" s="111">
        <f t="shared" si="91"/>
        <v>2.9298734122634724</v>
      </c>
      <c r="AG367" s="121">
        <f t="array" ref="AG367">INDEX($AW$11:$BA$66,MATCH($C367&amp;$G367,$AO$11:$AO$66&amp;$AP$11:$AP$66,0),COUNTIF($AW$10:$BA$10,"&lt;"&amp;AD367)+1)</f>
        <v>5.0000000000000001E-4</v>
      </c>
    </row>
    <row r="368" spans="2:33" ht="12.75" customHeight="1" x14ac:dyDescent="0.3">
      <c r="B368" s="81" t="str">
        <f t="shared" si="78"/>
        <v>3-8 UN</v>
      </c>
      <c r="C368" s="71" t="s">
        <v>592</v>
      </c>
      <c r="D368" s="71"/>
      <c r="E368" s="79" t="s">
        <v>604</v>
      </c>
      <c r="F368" s="82" t="s">
        <v>628</v>
      </c>
      <c r="G368" s="58">
        <v>8</v>
      </c>
      <c r="H368" s="79" t="s">
        <v>519</v>
      </c>
      <c r="I368" s="71" t="s">
        <v>601</v>
      </c>
      <c r="J368" s="71" t="s">
        <v>588</v>
      </c>
      <c r="K368" s="71" t="s">
        <v>600</v>
      </c>
      <c r="L368" s="85">
        <f t="shared" si="79"/>
        <v>76.2</v>
      </c>
      <c r="M368" s="85">
        <f t="shared" si="80"/>
        <v>3.1749999999999998</v>
      </c>
      <c r="N368" s="71">
        <v>60</v>
      </c>
      <c r="O368" s="100">
        <f t="shared" si="81"/>
        <v>76.2</v>
      </c>
      <c r="P368" s="85">
        <f t="shared" si="82"/>
        <v>17.8</v>
      </c>
      <c r="Q368" s="58">
        <f t="shared" si="83"/>
        <v>0</v>
      </c>
      <c r="R368" s="100">
        <f t="shared" si="84"/>
        <v>74.137799999999999</v>
      </c>
      <c r="S368" s="85">
        <f t="shared" si="85"/>
        <v>12.7</v>
      </c>
      <c r="T368" s="58">
        <f t="shared" si="86"/>
        <v>0</v>
      </c>
      <c r="U368" s="58">
        <f t="shared" si="87"/>
        <v>10.199999999999999</v>
      </c>
      <c r="V368" s="58">
        <f t="array" ref="V368">INDEX(AS$11:AS$66,MATCH(C368&amp;G368,AO$11:AO$66&amp;AP$11:AP$66,0),0)</f>
        <v>5</v>
      </c>
      <c r="X368" s="120">
        <f t="shared" si="88"/>
        <v>0.125</v>
      </c>
      <c r="Y368" s="61">
        <f t="array" ref="Y368">INDEX($AQ$11:$AR$66,MATCH($C368&amp;$G368,$AO$11:$AO$66&amp;$AP$11:$AP$66,0),COUNTIF($AQ$10:$AR$10,"&lt;"&amp;Z368)+1)</f>
        <v>4.0000000000000002E-4</v>
      </c>
      <c r="Z368" s="61">
        <f t="shared" si="89"/>
        <v>3</v>
      </c>
      <c r="AA368" s="61">
        <f t="array" ref="AA368">INDEX($AT$11:$AV$66,MATCH($C368&amp;$G368,$AO$11:$AO$66&amp;$AP$11:$AP$66,0),COUNTIF($AT$10:$AV$10,"&lt;"&amp;Z368)+1)</f>
        <v>6.9999999999999999E-4</v>
      </c>
      <c r="AB368" s="111">
        <f t="shared" si="90"/>
        <v>2.9188101183952089</v>
      </c>
      <c r="AC368" s="121">
        <f t="array" ref="AC368">INDEX($AW$11:$BA$66,MATCH($C368&amp;$G368,$AO$11:$AO$66&amp;$AP$11:$AP$66,0),COUNTIF($AW$10:$BA$10,"&lt;"&amp;Z368)+1)</f>
        <v>5.0000000000000001E-4</v>
      </c>
      <c r="AD368" s="62">
        <v>2.9811999999999999</v>
      </c>
      <c r="AE368" s="61">
        <f t="array" ref="AE368">INDEX($AT$11:$AV$66,MATCH($C368&amp;$G368,$AO$11:$AO$66&amp;$AP$11:$AP$66,0),COUNTIF($AT$10:$AV$10,"&lt;"&amp;AD368)+1)</f>
        <v>6.9999999999999999E-4</v>
      </c>
      <c r="AF368" s="111">
        <f t="shared" si="91"/>
        <v>2.9270734122634723</v>
      </c>
      <c r="AG368" s="121">
        <f t="array" ref="AG368">INDEX($AW$11:$BA$66,MATCH($C368&amp;$G368,$AO$11:$AO$66&amp;$AP$11:$AP$66,0),COUNTIF($AW$10:$BA$10,"&lt;"&amp;AD368)+1)</f>
        <v>5.0000000000000001E-4</v>
      </c>
    </row>
    <row r="369" spans="2:33" ht="12.75" customHeight="1" x14ac:dyDescent="0.3">
      <c r="B369" s="81" t="str">
        <f t="shared" si="78"/>
        <v>3-12 UN</v>
      </c>
      <c r="C369" s="71" t="s">
        <v>592</v>
      </c>
      <c r="D369" s="71"/>
      <c r="E369" s="79" t="s">
        <v>604</v>
      </c>
      <c r="F369" s="82" t="s">
        <v>628</v>
      </c>
      <c r="G369" s="58">
        <v>12</v>
      </c>
      <c r="H369" s="79" t="s">
        <v>519</v>
      </c>
      <c r="I369" s="71" t="s">
        <v>599</v>
      </c>
      <c r="J369" s="71" t="s">
        <v>588</v>
      </c>
      <c r="K369" s="71" t="s">
        <v>600</v>
      </c>
      <c r="L369" s="85">
        <f t="shared" si="79"/>
        <v>76.2</v>
      </c>
      <c r="M369" s="85">
        <f t="shared" si="80"/>
        <v>2.1166999999999998</v>
      </c>
      <c r="N369" s="71">
        <v>60</v>
      </c>
      <c r="O369" s="100">
        <f t="shared" si="81"/>
        <v>76.2</v>
      </c>
      <c r="P369" s="85">
        <f t="shared" si="82"/>
        <v>15.2</v>
      </c>
      <c r="Q369" s="58">
        <f t="shared" si="83"/>
        <v>0</v>
      </c>
      <c r="R369" s="100">
        <f t="shared" si="84"/>
        <v>74.825199999999995</v>
      </c>
      <c r="S369" s="85">
        <f t="shared" si="85"/>
        <v>10.199999999999999</v>
      </c>
      <c r="T369" s="58">
        <f t="shared" si="86"/>
        <v>0</v>
      </c>
      <c r="U369" s="58">
        <f t="shared" si="87"/>
        <v>7.6</v>
      </c>
      <c r="V369" s="58">
        <f t="array" ref="V369">INDEX(AS$11:AS$66,MATCH(C369&amp;G369,AO$11:AO$66&amp;AP$11:AP$66,0),0)</f>
        <v>10</v>
      </c>
      <c r="X369" s="120">
        <f t="shared" si="88"/>
        <v>8.3333333333333329E-2</v>
      </c>
      <c r="Y369" s="61">
        <f t="array" ref="Y369">INDEX($AQ$11:$AR$66,MATCH($C369&amp;$G369,$AO$11:$AO$66&amp;$AP$11:$AP$66,0),COUNTIF($AQ$10:$AR$10,"&lt;"&amp;Z369)+1)</f>
        <v>2.9999999999999997E-4</v>
      </c>
      <c r="Z369" s="61">
        <f t="shared" si="89"/>
        <v>3</v>
      </c>
      <c r="AA369" s="61">
        <f t="array" ref="AA369">INDEX($AT$11:$AV$66,MATCH($C369&amp;$G369,$AO$11:$AO$66&amp;$AP$11:$AP$66,0),COUNTIF($AT$10:$AV$10,"&lt;"&amp;Z369)+1)</f>
        <v>5.9999999999999995E-4</v>
      </c>
      <c r="AB369" s="111">
        <f t="shared" si="90"/>
        <v>2.9458734122634724</v>
      </c>
      <c r="AC369" s="121">
        <f t="array" ref="AC369">INDEX($AW$11:$BA$66,MATCH($C369&amp;$G369,$AO$11:$AO$66&amp;$AP$11:$AP$66,0),COUNTIF($AW$10:$BA$10,"&lt;"&amp;Z369)+1)</f>
        <v>4.0000000000000002E-4</v>
      </c>
      <c r="AD369" s="62">
        <v>2.9902000000000002</v>
      </c>
      <c r="AE369" s="61">
        <f t="array" ref="AE369">INDEX($AT$11:$AV$66,MATCH($C369&amp;$G369,$AO$11:$AO$66&amp;$AP$11:$AP$66,0),COUNTIF($AT$10:$AV$10,"&lt;"&amp;AD369)+1)</f>
        <v>5.9999999999999995E-4</v>
      </c>
      <c r="AF369" s="111">
        <f t="shared" si="91"/>
        <v>2.9541156081756488</v>
      </c>
      <c r="AG369" s="121">
        <f t="array" ref="AG369">INDEX($AW$11:$BA$66,MATCH($C369&amp;$G369,$AO$11:$AO$66&amp;$AP$11:$AP$66,0),COUNTIF($AW$10:$BA$10,"&lt;"&amp;AD369)+1)</f>
        <v>4.0000000000000002E-4</v>
      </c>
    </row>
    <row r="370" spans="2:33" ht="12.75" customHeight="1" x14ac:dyDescent="0.3">
      <c r="B370" s="81" t="str">
        <f t="shared" si="78"/>
        <v>3-12 UN</v>
      </c>
      <c r="C370" s="71" t="s">
        <v>592</v>
      </c>
      <c r="D370" s="71"/>
      <c r="E370" s="79" t="s">
        <v>604</v>
      </c>
      <c r="F370" s="82" t="s">
        <v>628</v>
      </c>
      <c r="G370" s="58">
        <v>12</v>
      </c>
      <c r="H370" s="79" t="s">
        <v>519</v>
      </c>
      <c r="I370" s="71" t="s">
        <v>601</v>
      </c>
      <c r="J370" s="71" t="s">
        <v>588</v>
      </c>
      <c r="K370" s="71" t="s">
        <v>600</v>
      </c>
      <c r="L370" s="85">
        <f t="shared" si="79"/>
        <v>76.2</v>
      </c>
      <c r="M370" s="85">
        <f t="shared" si="80"/>
        <v>2.1166999999999998</v>
      </c>
      <c r="N370" s="71">
        <v>60</v>
      </c>
      <c r="O370" s="100">
        <f t="shared" si="81"/>
        <v>76.2</v>
      </c>
      <c r="P370" s="85">
        <f t="shared" si="82"/>
        <v>15.2</v>
      </c>
      <c r="Q370" s="58">
        <f t="shared" si="83"/>
        <v>0</v>
      </c>
      <c r="R370" s="100">
        <f t="shared" si="84"/>
        <v>74.825199999999995</v>
      </c>
      <c r="S370" s="85">
        <f t="shared" si="85"/>
        <v>10.199999999999999</v>
      </c>
      <c r="T370" s="58">
        <f t="shared" si="86"/>
        <v>0</v>
      </c>
      <c r="U370" s="58">
        <f t="shared" si="87"/>
        <v>7.6</v>
      </c>
      <c r="V370" s="58">
        <f t="array" ref="V370">INDEX(AS$11:AS$66,MATCH(C370&amp;G370,AO$11:AO$66&amp;AP$11:AP$66,0),0)</f>
        <v>10</v>
      </c>
      <c r="X370" s="120">
        <f t="shared" si="88"/>
        <v>8.3333333333333329E-2</v>
      </c>
      <c r="Y370" s="61">
        <f t="array" ref="Y370">INDEX($AQ$11:$AR$66,MATCH($C370&amp;$G370,$AO$11:$AO$66&amp;$AP$11:$AP$66,0),COUNTIF($AQ$10:$AR$10,"&lt;"&amp;Z370)+1)</f>
        <v>2.9999999999999997E-4</v>
      </c>
      <c r="Z370" s="61">
        <f t="shared" si="89"/>
        <v>3</v>
      </c>
      <c r="AA370" s="61">
        <f t="array" ref="AA370">INDEX($AT$11:$AV$66,MATCH($C370&amp;$G370,$AO$11:$AO$66&amp;$AP$11:$AP$66,0),COUNTIF($AT$10:$AV$10,"&lt;"&amp;Z370)+1)</f>
        <v>5.9999999999999995E-4</v>
      </c>
      <c r="AB370" s="111">
        <f t="shared" si="90"/>
        <v>2.9458734122634724</v>
      </c>
      <c r="AC370" s="121">
        <f t="array" ref="AC370">INDEX($AW$11:$BA$66,MATCH($C370&amp;$G370,$AO$11:$AO$66&amp;$AP$11:$AP$66,0),COUNTIF($AW$10:$BA$10,"&lt;"&amp;Z370)+1)</f>
        <v>4.0000000000000002E-4</v>
      </c>
      <c r="AD370" s="62">
        <v>2.9882</v>
      </c>
      <c r="AE370" s="61">
        <f t="array" ref="AE370">INDEX($AT$11:$AV$66,MATCH($C370&amp;$G370,$AO$11:$AO$66&amp;$AP$11:$AP$66,0),COUNTIF($AT$10:$AV$10,"&lt;"&amp;AD370)+1)</f>
        <v>5.9999999999999995E-4</v>
      </c>
      <c r="AF370" s="111">
        <f t="shared" si="91"/>
        <v>2.9521156081756486</v>
      </c>
      <c r="AG370" s="121">
        <f t="array" ref="AG370">INDEX($AW$11:$BA$66,MATCH($C370&amp;$G370,$AO$11:$AO$66&amp;$AP$11:$AP$66,0),COUNTIF($AW$10:$BA$10,"&lt;"&amp;AD370)+1)</f>
        <v>4.0000000000000002E-4</v>
      </c>
    </row>
    <row r="371" spans="2:33" ht="12.75" customHeight="1" x14ac:dyDescent="0.3">
      <c r="B371" s="81" t="str">
        <f t="shared" si="78"/>
        <v>3-16 UN</v>
      </c>
      <c r="C371" s="71" t="s">
        <v>592</v>
      </c>
      <c r="D371" s="71"/>
      <c r="E371" s="79" t="s">
        <v>604</v>
      </c>
      <c r="F371" s="82" t="s">
        <v>628</v>
      </c>
      <c r="G371" s="58">
        <v>16</v>
      </c>
      <c r="H371" s="79" t="s">
        <v>519</v>
      </c>
      <c r="I371" s="71" t="s">
        <v>599</v>
      </c>
      <c r="J371" s="71" t="s">
        <v>588</v>
      </c>
      <c r="K371" s="71" t="s">
        <v>600</v>
      </c>
      <c r="L371" s="85">
        <f t="shared" si="79"/>
        <v>76.2</v>
      </c>
      <c r="M371" s="85">
        <f t="shared" si="80"/>
        <v>1.5874999999999999</v>
      </c>
      <c r="N371" s="71">
        <v>60</v>
      </c>
      <c r="O371" s="100">
        <f t="shared" si="81"/>
        <v>76.2</v>
      </c>
      <c r="P371" s="85">
        <f t="shared" si="82"/>
        <v>15.2</v>
      </c>
      <c r="Q371" s="58">
        <f t="shared" si="83"/>
        <v>0</v>
      </c>
      <c r="R371" s="100">
        <f t="shared" si="84"/>
        <v>75.168899999999994</v>
      </c>
      <c r="S371" s="85">
        <f t="shared" si="85"/>
        <v>10.199999999999999</v>
      </c>
      <c r="T371" s="58">
        <f t="shared" si="86"/>
        <v>0</v>
      </c>
      <c r="U371" s="58">
        <f t="shared" si="87"/>
        <v>7.6</v>
      </c>
      <c r="V371" s="58">
        <f t="array" ref="V371">INDEX(AS$11:AS$66,MATCH(C371&amp;G371,AO$11:AO$66&amp;AP$11:AP$66,0),0)</f>
        <v>10</v>
      </c>
      <c r="X371" s="120">
        <f t="shared" si="88"/>
        <v>6.25E-2</v>
      </c>
      <c r="Y371" s="61">
        <f t="array" ref="Y371">INDEX($AQ$11:$AR$66,MATCH($C371&amp;$G371,$AO$11:$AO$66&amp;$AP$11:$AP$66,0),COUNTIF($AQ$10:$AR$10,"&lt;"&amp;Z371)+1)</f>
        <v>2.9999999999999997E-4</v>
      </c>
      <c r="Z371" s="61">
        <f t="shared" si="89"/>
        <v>3</v>
      </c>
      <c r="AA371" s="61">
        <f t="array" ref="AA371">INDEX($AT$11:$AV$66,MATCH($C371&amp;$G371,$AO$11:$AO$66&amp;$AP$11:$AP$66,0),COUNTIF($AT$10:$AV$10,"&lt;"&amp;Z371)+1)</f>
        <v>5.9999999999999995E-4</v>
      </c>
      <c r="AB371" s="111">
        <f t="shared" si="90"/>
        <v>2.9594050591976044</v>
      </c>
      <c r="AC371" s="121">
        <f t="array" ref="AC371">INDEX($AW$11:$BA$66,MATCH($C371&amp;$G371,$AO$11:$AO$66&amp;$AP$11:$AP$66,0),COUNTIF($AW$10:$BA$10,"&lt;"&amp;Z371)+1)</f>
        <v>4.0000000000000002E-4</v>
      </c>
      <c r="AD371" s="62">
        <v>2.9937999999999998</v>
      </c>
      <c r="AE371" s="61">
        <f t="array" ref="AE371">INDEX($AT$11:$AV$66,MATCH($C371&amp;$G371,$AO$11:$AO$66&amp;$AP$11:$AP$66,0),COUNTIF($AT$10:$AV$10,"&lt;"&amp;AD371)+1)</f>
        <v>5.9999999999999995E-4</v>
      </c>
      <c r="AF371" s="111">
        <f t="shared" si="91"/>
        <v>2.9667367061317362</v>
      </c>
      <c r="AG371" s="121">
        <f t="array" ref="AG371">INDEX($AW$11:$BA$66,MATCH($C371&amp;$G371,$AO$11:$AO$66&amp;$AP$11:$AP$66,0),COUNTIF($AW$10:$BA$10,"&lt;"&amp;AD371)+1)</f>
        <v>4.0000000000000002E-4</v>
      </c>
    </row>
    <row r="372" spans="2:33" ht="12.75" customHeight="1" x14ac:dyDescent="0.3">
      <c r="B372" s="81" t="str">
        <f t="shared" si="78"/>
        <v>3-16 UN</v>
      </c>
      <c r="C372" s="71" t="s">
        <v>592</v>
      </c>
      <c r="D372" s="71"/>
      <c r="E372" s="79" t="s">
        <v>604</v>
      </c>
      <c r="F372" s="82" t="s">
        <v>628</v>
      </c>
      <c r="G372" s="58">
        <v>16</v>
      </c>
      <c r="H372" s="79" t="s">
        <v>519</v>
      </c>
      <c r="I372" s="71" t="s">
        <v>601</v>
      </c>
      <c r="J372" s="71" t="s">
        <v>588</v>
      </c>
      <c r="K372" s="71" t="s">
        <v>600</v>
      </c>
      <c r="L372" s="85">
        <f t="shared" si="79"/>
        <v>76.2</v>
      </c>
      <c r="M372" s="85">
        <f t="shared" si="80"/>
        <v>1.5874999999999999</v>
      </c>
      <c r="N372" s="71">
        <v>60</v>
      </c>
      <c r="O372" s="100">
        <f t="shared" si="81"/>
        <v>76.2</v>
      </c>
      <c r="P372" s="85">
        <f t="shared" si="82"/>
        <v>15.2</v>
      </c>
      <c r="Q372" s="58">
        <f t="shared" si="83"/>
        <v>0</v>
      </c>
      <c r="R372" s="100">
        <f t="shared" si="84"/>
        <v>75.168899999999994</v>
      </c>
      <c r="S372" s="85">
        <f t="shared" si="85"/>
        <v>10.199999999999999</v>
      </c>
      <c r="T372" s="58">
        <f t="shared" si="86"/>
        <v>0</v>
      </c>
      <c r="U372" s="58">
        <f t="shared" si="87"/>
        <v>7.6</v>
      </c>
      <c r="V372" s="58">
        <f t="array" ref="V372">INDEX(AS$11:AS$66,MATCH(C372&amp;G372,AO$11:AO$66&amp;AP$11:AP$66,0),0)</f>
        <v>10</v>
      </c>
      <c r="X372" s="120">
        <f t="shared" si="88"/>
        <v>6.25E-2</v>
      </c>
      <c r="Y372" s="61">
        <f t="array" ref="Y372">INDEX($AQ$11:$AR$66,MATCH($C372&amp;$G372,$AO$11:$AO$66&amp;$AP$11:$AP$66,0),COUNTIF($AQ$10:$AR$10,"&lt;"&amp;Z372)+1)</f>
        <v>2.9999999999999997E-4</v>
      </c>
      <c r="Z372" s="61">
        <f t="shared" si="89"/>
        <v>3</v>
      </c>
      <c r="AA372" s="61">
        <f t="array" ref="AA372">INDEX($AT$11:$AV$66,MATCH($C372&amp;$G372,$AO$11:$AO$66&amp;$AP$11:$AP$66,0),COUNTIF($AT$10:$AV$10,"&lt;"&amp;Z372)+1)</f>
        <v>5.9999999999999995E-4</v>
      </c>
      <c r="AB372" s="111">
        <f t="shared" si="90"/>
        <v>2.9594050591976044</v>
      </c>
      <c r="AC372" s="121">
        <f t="array" ref="AC372">INDEX($AW$11:$BA$66,MATCH($C372&amp;$G372,$AO$11:$AO$66&amp;$AP$11:$AP$66,0),COUNTIF($AW$10:$BA$10,"&lt;"&amp;Z372)+1)</f>
        <v>4.0000000000000002E-4</v>
      </c>
      <c r="AD372" s="62">
        <v>2.992</v>
      </c>
      <c r="AE372" s="61">
        <f t="array" ref="AE372">INDEX($AT$11:$AV$66,MATCH($C372&amp;$G372,$AO$11:$AO$66&amp;$AP$11:$AP$66,0),COUNTIF($AT$10:$AV$10,"&lt;"&amp;AD372)+1)</f>
        <v>5.9999999999999995E-4</v>
      </c>
      <c r="AF372" s="111">
        <f t="shared" si="91"/>
        <v>2.9649367061317364</v>
      </c>
      <c r="AG372" s="121">
        <f t="array" ref="AG372">INDEX($AW$11:$BA$66,MATCH($C372&amp;$G372,$AO$11:$AO$66&amp;$AP$11:$AP$66,0),COUNTIF($AW$10:$BA$10,"&lt;"&amp;AD372)+1)</f>
        <v>4.0000000000000002E-4</v>
      </c>
    </row>
    <row r="373" spans="2:33" ht="12.75" customHeight="1" x14ac:dyDescent="0.3">
      <c r="B373" s="81" t="str">
        <f t="shared" si="78"/>
        <v>3-20 UN</v>
      </c>
      <c r="C373" s="71" t="s">
        <v>592</v>
      </c>
      <c r="D373" s="71"/>
      <c r="E373" s="79" t="s">
        <v>604</v>
      </c>
      <c r="F373" s="82" t="s">
        <v>628</v>
      </c>
      <c r="G373" s="58">
        <v>20</v>
      </c>
      <c r="H373" s="79" t="s">
        <v>519</v>
      </c>
      <c r="I373" s="71" t="s">
        <v>599</v>
      </c>
      <c r="J373" s="71" t="s">
        <v>588</v>
      </c>
      <c r="K373" s="71" t="s">
        <v>600</v>
      </c>
      <c r="L373" s="85">
        <f t="shared" si="79"/>
        <v>76.2</v>
      </c>
      <c r="M373" s="85">
        <f t="shared" si="80"/>
        <v>1.27</v>
      </c>
      <c r="N373" s="71">
        <v>60</v>
      </c>
      <c r="O373" s="100">
        <f t="shared" si="81"/>
        <v>76.2</v>
      </c>
      <c r="P373" s="85">
        <f t="shared" si="82"/>
        <v>12.7</v>
      </c>
      <c r="Q373" s="58">
        <f t="shared" si="83"/>
        <v>0</v>
      </c>
      <c r="R373" s="100">
        <f t="shared" si="84"/>
        <v>75.375100000000003</v>
      </c>
      <c r="S373" s="85">
        <f t="shared" si="85"/>
        <v>10.199999999999999</v>
      </c>
      <c r="T373" s="58">
        <f t="shared" si="86"/>
        <v>0</v>
      </c>
      <c r="U373" s="58">
        <f t="shared" si="87"/>
        <v>7.6</v>
      </c>
      <c r="V373" s="58">
        <f t="array" ref="V373">INDEX(AS$11:AS$66,MATCH(C373&amp;G373,AO$11:AO$66&amp;AP$11:AP$66,0),0)</f>
        <v>15</v>
      </c>
      <c r="X373" s="120">
        <f t="shared" si="88"/>
        <v>0.05</v>
      </c>
      <c r="Y373" s="61">
        <f t="array" ref="Y373">INDEX($AQ$11:$AR$66,MATCH($C373&amp;$G373,$AO$11:$AO$66&amp;$AP$11:$AP$66,0),COUNTIF($AQ$10:$AR$10,"&lt;"&amp;Z373)+1)</f>
        <v>2.9999999999999997E-4</v>
      </c>
      <c r="Z373" s="61">
        <f t="shared" si="89"/>
        <v>3</v>
      </c>
      <c r="AA373" s="61">
        <f t="array" ref="AA373">INDEX($AT$11:$AV$66,MATCH($C373&amp;$G373,$AO$11:$AO$66&amp;$AP$11:$AP$66,0),COUNTIF($AT$10:$AV$10,"&lt;"&amp;Z373)+1)</f>
        <v>5.0000000000000001E-4</v>
      </c>
      <c r="AB373" s="111">
        <f t="shared" si="90"/>
        <v>2.9675240473580837</v>
      </c>
      <c r="AC373" s="121">
        <f t="array" ref="AC373">INDEX($AW$11:$BA$66,MATCH($C373&amp;$G373,$AO$11:$AO$66&amp;$AP$11:$AP$66,0),COUNTIF($AW$10:$BA$10,"&lt;"&amp;Z373)+1)</f>
        <v>4.0000000000000002E-4</v>
      </c>
      <c r="AD373" s="62">
        <v>2.996</v>
      </c>
      <c r="AE373" s="61">
        <f t="array" ref="AE373">INDEX($AT$11:$AV$66,MATCH($C373&amp;$G373,$AO$11:$AO$66&amp;$AP$11:$AP$66,0),COUNTIF($AT$10:$AV$10,"&lt;"&amp;AD373)+1)</f>
        <v>5.0000000000000001E-4</v>
      </c>
      <c r="AF373" s="111">
        <f t="shared" si="91"/>
        <v>2.9743493649053891</v>
      </c>
      <c r="AG373" s="121">
        <f t="array" ref="AG373">INDEX($AW$11:$BA$66,MATCH($C373&amp;$G373,$AO$11:$AO$66&amp;$AP$11:$AP$66,0),COUNTIF($AW$10:$BA$10,"&lt;"&amp;AD373)+1)</f>
        <v>4.0000000000000002E-4</v>
      </c>
    </row>
    <row r="374" spans="2:33" ht="12.75" customHeight="1" x14ac:dyDescent="0.3">
      <c r="B374" s="81" t="str">
        <f t="shared" si="78"/>
        <v>3-20 UN</v>
      </c>
      <c r="C374" s="71" t="s">
        <v>592</v>
      </c>
      <c r="D374" s="71"/>
      <c r="E374" s="79" t="s">
        <v>604</v>
      </c>
      <c r="F374" s="82" t="s">
        <v>628</v>
      </c>
      <c r="G374" s="58">
        <v>20</v>
      </c>
      <c r="H374" s="79" t="s">
        <v>519</v>
      </c>
      <c r="I374" s="71" t="s">
        <v>601</v>
      </c>
      <c r="J374" s="71" t="s">
        <v>588</v>
      </c>
      <c r="K374" s="71" t="s">
        <v>600</v>
      </c>
      <c r="L374" s="85">
        <f t="shared" si="79"/>
        <v>76.2</v>
      </c>
      <c r="M374" s="85">
        <f t="shared" si="80"/>
        <v>1.27</v>
      </c>
      <c r="N374" s="71">
        <v>60</v>
      </c>
      <c r="O374" s="100">
        <f t="shared" si="81"/>
        <v>76.2</v>
      </c>
      <c r="P374" s="85">
        <f t="shared" si="82"/>
        <v>12.7</v>
      </c>
      <c r="Q374" s="58">
        <f t="shared" si="83"/>
        <v>0</v>
      </c>
      <c r="R374" s="100">
        <f t="shared" si="84"/>
        <v>75.375100000000003</v>
      </c>
      <c r="S374" s="85">
        <f t="shared" si="85"/>
        <v>10.199999999999999</v>
      </c>
      <c r="T374" s="58">
        <f t="shared" si="86"/>
        <v>0</v>
      </c>
      <c r="U374" s="58">
        <f t="shared" si="87"/>
        <v>7.6</v>
      </c>
      <c r="V374" s="58">
        <f t="array" ref="V374">INDEX(AS$11:AS$66,MATCH(C374&amp;G374,AO$11:AO$66&amp;AP$11:AP$66,0),0)</f>
        <v>15</v>
      </c>
      <c r="X374" s="120">
        <f t="shared" si="88"/>
        <v>0.05</v>
      </c>
      <c r="Y374" s="61">
        <f t="array" ref="Y374">INDEX($AQ$11:$AR$66,MATCH($C374&amp;$G374,$AO$11:$AO$66&amp;$AP$11:$AP$66,0),COUNTIF($AQ$10:$AR$10,"&lt;"&amp;Z374)+1)</f>
        <v>2.9999999999999997E-4</v>
      </c>
      <c r="Z374" s="61">
        <f t="shared" si="89"/>
        <v>3</v>
      </c>
      <c r="AA374" s="61">
        <f t="array" ref="AA374">INDEX($AT$11:$AV$66,MATCH($C374&amp;$G374,$AO$11:$AO$66&amp;$AP$11:$AP$66,0),COUNTIF($AT$10:$AV$10,"&lt;"&amp;Z374)+1)</f>
        <v>5.0000000000000001E-4</v>
      </c>
      <c r="AB374" s="111">
        <f t="shared" si="90"/>
        <v>2.9675240473580837</v>
      </c>
      <c r="AC374" s="121">
        <f t="array" ref="AC374">INDEX($AW$11:$BA$66,MATCH($C374&amp;$G374,$AO$11:$AO$66&amp;$AP$11:$AP$66,0),COUNTIF($AW$10:$BA$10,"&lt;"&amp;Z374)+1)</f>
        <v>4.0000000000000002E-4</v>
      </c>
      <c r="AD374" s="62">
        <v>2.9943</v>
      </c>
      <c r="AE374" s="61">
        <f t="array" ref="AE374">INDEX($AT$11:$AV$66,MATCH($C374&amp;$G374,$AO$11:$AO$66&amp;$AP$11:$AP$66,0),COUNTIF($AT$10:$AV$10,"&lt;"&amp;AD374)+1)</f>
        <v>5.0000000000000001E-4</v>
      </c>
      <c r="AF374" s="111">
        <f t="shared" si="91"/>
        <v>2.9726493649053891</v>
      </c>
      <c r="AG374" s="121">
        <f t="array" ref="AG374">INDEX($AW$11:$BA$66,MATCH($C374&amp;$G374,$AO$11:$AO$66&amp;$AP$11:$AP$66,0),COUNTIF($AW$10:$BA$10,"&lt;"&amp;AD374)+1)</f>
        <v>4.0000000000000002E-4</v>
      </c>
    </row>
    <row r="375" spans="2:33" ht="12.75" customHeight="1" x14ac:dyDescent="0.3">
      <c r="B375" s="81" t="str">
        <f t="shared" si="78"/>
        <v>3 1/8-6 UN</v>
      </c>
      <c r="C375" s="71" t="s">
        <v>592</v>
      </c>
      <c r="D375" s="71"/>
      <c r="E375" s="79" t="s">
        <v>604</v>
      </c>
      <c r="F375" s="82" t="s">
        <v>629</v>
      </c>
      <c r="G375" s="58">
        <v>6</v>
      </c>
      <c r="H375" s="79" t="s">
        <v>519</v>
      </c>
      <c r="I375" s="71" t="s">
        <v>599</v>
      </c>
      <c r="J375" s="71" t="s">
        <v>588</v>
      </c>
      <c r="K375" s="71" t="s">
        <v>600</v>
      </c>
      <c r="L375" s="85">
        <f t="shared" si="79"/>
        <v>79.375</v>
      </c>
      <c r="M375" s="85">
        <f t="shared" si="80"/>
        <v>4.2332999999999998</v>
      </c>
      <c r="N375" s="71">
        <v>60</v>
      </c>
      <c r="O375" s="100">
        <f t="shared" si="81"/>
        <v>79.375</v>
      </c>
      <c r="P375" s="85">
        <f t="shared" si="82"/>
        <v>20.3</v>
      </c>
      <c r="Q375" s="58">
        <f t="shared" si="83"/>
        <v>0</v>
      </c>
      <c r="R375" s="100">
        <f t="shared" si="84"/>
        <v>76.625399999999999</v>
      </c>
      <c r="S375" s="85">
        <f t="shared" si="85"/>
        <v>12.7</v>
      </c>
      <c r="T375" s="58">
        <f t="shared" si="86"/>
        <v>0</v>
      </c>
      <c r="U375" s="58">
        <f t="shared" si="87"/>
        <v>10.199999999999999</v>
      </c>
      <c r="V375" s="58">
        <f t="array" ref="V375">INDEX(AS$11:AS$66,MATCH(C375&amp;G375,AO$11:AO$66&amp;AP$11:AP$66,0),0)</f>
        <v>5</v>
      </c>
      <c r="X375" s="120">
        <f t="shared" si="88"/>
        <v>0.16666666666666666</v>
      </c>
      <c r="Y375" s="61">
        <f t="array" ref="Y375">INDEX($AQ$11:$AR$66,MATCH($C375&amp;$G375,$AO$11:$AO$66&amp;$AP$11:$AP$66,0),COUNTIF($AQ$10:$AR$10,"&lt;"&amp;Z375)+1)</f>
        <v>4.0000000000000002E-4</v>
      </c>
      <c r="Z375" s="61">
        <f t="shared" si="89"/>
        <v>3.125</v>
      </c>
      <c r="AA375" s="61">
        <f t="array" ref="AA375">INDEX($AT$11:$AV$66,MATCH($C375&amp;$G375,$AO$11:$AO$66&amp;$AP$11:$AP$66,0),COUNTIF($AT$10:$AV$10,"&lt;"&amp;Z375)+1)</f>
        <v>8.0000000000000004E-4</v>
      </c>
      <c r="AB375" s="111">
        <f t="shared" si="90"/>
        <v>3.0167468245269453</v>
      </c>
      <c r="AC375" s="121">
        <f t="array" ref="AC375">INDEX($AW$11:$BA$66,MATCH($C375&amp;$G375,$AO$11:$AO$66&amp;$AP$11:$AP$66,0),COUNTIF($AW$10:$BA$10,"&lt;"&amp;Z375)+1)</f>
        <v>5.0000000000000001E-4</v>
      </c>
      <c r="AD375" s="62">
        <v>3.1011000000000002</v>
      </c>
      <c r="AE375" s="61">
        <f t="array" ref="AE375">INDEX($AT$11:$AV$66,MATCH($C375&amp;$G375,$AO$11:$AO$66&amp;$AP$11:$AP$66,0),COUNTIF($AT$10:$AV$10,"&lt;"&amp;AD375)+1)</f>
        <v>8.0000000000000004E-4</v>
      </c>
      <c r="AF375" s="111">
        <f t="shared" si="91"/>
        <v>3.0289312163512969</v>
      </c>
      <c r="AG375" s="121">
        <f t="array" ref="AG375">INDEX($AW$11:$BA$66,MATCH($C375&amp;$G375,$AO$11:$AO$66&amp;$AP$11:$AP$66,0),COUNTIF($AW$10:$BA$10,"&lt;"&amp;AD375)+1)</f>
        <v>5.0000000000000001E-4</v>
      </c>
    </row>
    <row r="376" spans="2:33" ht="12.75" customHeight="1" x14ac:dyDescent="0.3">
      <c r="B376" s="81" t="str">
        <f t="shared" si="78"/>
        <v>3 1/8-6 UN</v>
      </c>
      <c r="C376" s="71" t="s">
        <v>592</v>
      </c>
      <c r="D376" s="71"/>
      <c r="E376" s="79" t="s">
        <v>604</v>
      </c>
      <c r="F376" s="82" t="s">
        <v>629</v>
      </c>
      <c r="G376" s="58">
        <v>6</v>
      </c>
      <c r="H376" s="79" t="s">
        <v>519</v>
      </c>
      <c r="I376" s="71" t="s">
        <v>601</v>
      </c>
      <c r="J376" s="71" t="s">
        <v>588</v>
      </c>
      <c r="K376" s="71" t="s">
        <v>600</v>
      </c>
      <c r="L376" s="85">
        <f t="shared" si="79"/>
        <v>79.375</v>
      </c>
      <c r="M376" s="85">
        <f t="shared" si="80"/>
        <v>4.2332999999999998</v>
      </c>
      <c r="N376" s="71">
        <v>60</v>
      </c>
      <c r="O376" s="100">
        <f t="shared" si="81"/>
        <v>79.375</v>
      </c>
      <c r="P376" s="85">
        <f t="shared" si="82"/>
        <v>20.3</v>
      </c>
      <c r="Q376" s="58">
        <f t="shared" si="83"/>
        <v>0</v>
      </c>
      <c r="R376" s="100">
        <f t="shared" si="84"/>
        <v>76.625399999999999</v>
      </c>
      <c r="S376" s="85">
        <f t="shared" si="85"/>
        <v>12.7</v>
      </c>
      <c r="T376" s="58">
        <f t="shared" si="86"/>
        <v>0</v>
      </c>
      <c r="U376" s="58">
        <f t="shared" si="87"/>
        <v>10.199999999999999</v>
      </c>
      <c r="V376" s="58">
        <f t="array" ref="V376">INDEX(AS$11:AS$66,MATCH(C376&amp;G376,AO$11:AO$66&amp;AP$11:AP$66,0),0)</f>
        <v>5</v>
      </c>
      <c r="X376" s="120">
        <f t="shared" si="88"/>
        <v>0.16666666666666666</v>
      </c>
      <c r="Y376" s="61">
        <f t="array" ref="Y376">INDEX($AQ$11:$AR$66,MATCH($C376&amp;$G376,$AO$11:$AO$66&amp;$AP$11:$AP$66,0),COUNTIF($AQ$10:$AR$10,"&lt;"&amp;Z376)+1)</f>
        <v>4.0000000000000002E-4</v>
      </c>
      <c r="Z376" s="61">
        <f t="shared" si="89"/>
        <v>3.125</v>
      </c>
      <c r="AA376" s="61">
        <f t="array" ref="AA376">INDEX($AT$11:$AV$66,MATCH($C376&amp;$G376,$AO$11:$AO$66&amp;$AP$11:$AP$66,0),COUNTIF($AT$10:$AV$10,"&lt;"&amp;Z376)+1)</f>
        <v>8.0000000000000004E-4</v>
      </c>
      <c r="AB376" s="111">
        <f t="shared" si="90"/>
        <v>3.0167468245269453</v>
      </c>
      <c r="AC376" s="121">
        <f t="array" ref="AC376">INDEX($AW$11:$BA$66,MATCH($C376&amp;$G376,$AO$11:$AO$66&amp;$AP$11:$AP$66,0),COUNTIF($AW$10:$BA$10,"&lt;"&amp;Z376)+1)</f>
        <v>5.0000000000000001E-4</v>
      </c>
      <c r="AD376" s="62">
        <v>3.0981000000000001</v>
      </c>
      <c r="AE376" s="61">
        <f t="array" ref="AE376">INDEX($AT$11:$AV$66,MATCH($C376&amp;$G376,$AO$11:$AO$66&amp;$AP$11:$AP$66,0),COUNTIF($AT$10:$AV$10,"&lt;"&amp;AD376)+1)</f>
        <v>8.0000000000000004E-4</v>
      </c>
      <c r="AF376" s="111">
        <f t="shared" si="91"/>
        <v>3.0259312163512968</v>
      </c>
      <c r="AG376" s="121">
        <f t="array" ref="AG376">INDEX($AW$11:$BA$66,MATCH($C376&amp;$G376,$AO$11:$AO$66&amp;$AP$11:$AP$66,0),COUNTIF($AW$10:$BA$10,"&lt;"&amp;AD376)+1)</f>
        <v>5.0000000000000001E-4</v>
      </c>
    </row>
    <row r="377" spans="2:33" ht="12.75" customHeight="1" x14ac:dyDescent="0.3">
      <c r="B377" s="81" t="str">
        <f t="shared" si="78"/>
        <v>3 1/8-8 UN</v>
      </c>
      <c r="C377" s="71" t="s">
        <v>592</v>
      </c>
      <c r="D377" s="71"/>
      <c r="E377" s="79" t="s">
        <v>604</v>
      </c>
      <c r="F377" s="82" t="s">
        <v>629</v>
      </c>
      <c r="G377" s="58">
        <v>8</v>
      </c>
      <c r="H377" s="79" t="s">
        <v>519</v>
      </c>
      <c r="I377" s="71" t="s">
        <v>599</v>
      </c>
      <c r="J377" s="71" t="s">
        <v>588</v>
      </c>
      <c r="K377" s="71" t="s">
        <v>600</v>
      </c>
      <c r="L377" s="85">
        <f t="shared" si="79"/>
        <v>79.375</v>
      </c>
      <c r="M377" s="85">
        <f t="shared" si="80"/>
        <v>3.1749999999999998</v>
      </c>
      <c r="N377" s="71">
        <v>60</v>
      </c>
      <c r="O377" s="100">
        <f t="shared" si="81"/>
        <v>79.375</v>
      </c>
      <c r="P377" s="85">
        <f t="shared" si="82"/>
        <v>17.8</v>
      </c>
      <c r="Q377" s="58">
        <f t="shared" si="83"/>
        <v>0</v>
      </c>
      <c r="R377" s="100">
        <f t="shared" si="84"/>
        <v>77.312799999999996</v>
      </c>
      <c r="S377" s="85">
        <f t="shared" si="85"/>
        <v>12.7</v>
      </c>
      <c r="T377" s="58">
        <f t="shared" si="86"/>
        <v>0</v>
      </c>
      <c r="U377" s="58">
        <f t="shared" si="87"/>
        <v>10.199999999999999</v>
      </c>
      <c r="V377" s="58">
        <f t="array" ref="V377">INDEX(AS$11:AS$66,MATCH(C377&amp;G377,AO$11:AO$66&amp;AP$11:AP$66,0),0)</f>
        <v>5</v>
      </c>
      <c r="X377" s="120">
        <f t="shared" si="88"/>
        <v>0.125</v>
      </c>
      <c r="Y377" s="61">
        <f t="array" ref="Y377">INDEX($AQ$11:$AR$66,MATCH($C377&amp;$G377,$AO$11:$AO$66&amp;$AP$11:$AP$66,0),COUNTIF($AQ$10:$AR$10,"&lt;"&amp;Z377)+1)</f>
        <v>4.0000000000000002E-4</v>
      </c>
      <c r="Z377" s="61">
        <f t="shared" si="89"/>
        <v>3.125</v>
      </c>
      <c r="AA377" s="61">
        <f t="array" ref="AA377">INDEX($AT$11:$AV$66,MATCH($C377&amp;$G377,$AO$11:$AO$66&amp;$AP$11:$AP$66,0),COUNTIF($AT$10:$AV$10,"&lt;"&amp;Z377)+1)</f>
        <v>6.9999999999999999E-4</v>
      </c>
      <c r="AB377" s="111">
        <f t="shared" si="90"/>
        <v>3.0438101183952089</v>
      </c>
      <c r="AC377" s="121">
        <f t="array" ref="AC377">INDEX($AW$11:$BA$66,MATCH($C377&amp;$G377,$AO$11:$AO$66&amp;$AP$11:$AP$66,0),COUNTIF($AW$10:$BA$10,"&lt;"&amp;Z377)+1)</f>
        <v>5.0000000000000001E-4</v>
      </c>
      <c r="AD377" s="62">
        <v>3.1091000000000002</v>
      </c>
      <c r="AE377" s="61">
        <f t="array" ref="AE377">INDEX($AT$11:$AV$66,MATCH($C377&amp;$G377,$AO$11:$AO$66&amp;$AP$11:$AP$66,0),COUNTIF($AT$10:$AV$10,"&lt;"&amp;AD377)+1)</f>
        <v>6.9999999999999999E-4</v>
      </c>
      <c r="AF377" s="111">
        <f t="shared" si="91"/>
        <v>3.0549734122634726</v>
      </c>
      <c r="AG377" s="121">
        <f t="array" ref="AG377">INDEX($AW$11:$BA$66,MATCH($C377&amp;$G377,$AO$11:$AO$66&amp;$AP$11:$AP$66,0),COUNTIF($AW$10:$BA$10,"&lt;"&amp;AD377)+1)</f>
        <v>5.0000000000000001E-4</v>
      </c>
    </row>
    <row r="378" spans="2:33" ht="12.75" customHeight="1" x14ac:dyDescent="0.3">
      <c r="B378" s="81" t="str">
        <f t="shared" ref="B378:B441" si="92">CONCATENATE(F378,"-",G378," ",E378)</f>
        <v>3 1/8-8 UN</v>
      </c>
      <c r="C378" s="71" t="s">
        <v>592</v>
      </c>
      <c r="D378" s="71"/>
      <c r="E378" s="79" t="s">
        <v>604</v>
      </c>
      <c r="F378" s="82" t="s">
        <v>629</v>
      </c>
      <c r="G378" s="58">
        <v>8</v>
      </c>
      <c r="H378" s="79" t="s">
        <v>519</v>
      </c>
      <c r="I378" s="71" t="s">
        <v>601</v>
      </c>
      <c r="J378" s="71" t="s">
        <v>588</v>
      </c>
      <c r="K378" s="71" t="s">
        <v>600</v>
      </c>
      <c r="L378" s="85">
        <f t="shared" ref="L378:L441" si="93">ROUND(Z378*25.4,4)</f>
        <v>79.375</v>
      </c>
      <c r="M378" s="85">
        <f t="shared" si="80"/>
        <v>3.1749999999999998</v>
      </c>
      <c r="N378" s="71">
        <v>60</v>
      </c>
      <c r="O378" s="100">
        <f t="shared" si="81"/>
        <v>79.375</v>
      </c>
      <c r="P378" s="85">
        <f t="shared" si="82"/>
        <v>17.8</v>
      </c>
      <c r="Q378" s="58">
        <f t="shared" si="83"/>
        <v>0</v>
      </c>
      <c r="R378" s="100">
        <f t="shared" si="84"/>
        <v>77.312799999999996</v>
      </c>
      <c r="S378" s="85">
        <f t="shared" si="85"/>
        <v>12.7</v>
      </c>
      <c r="T378" s="58">
        <f t="shared" si="86"/>
        <v>0</v>
      </c>
      <c r="U378" s="58">
        <f t="shared" si="87"/>
        <v>10.199999999999999</v>
      </c>
      <c r="V378" s="58">
        <f t="array" ref="V378">INDEX(AS$11:AS$66,MATCH(C378&amp;G378,AO$11:AO$66&amp;AP$11:AP$66,0),0)</f>
        <v>5</v>
      </c>
      <c r="X378" s="120">
        <f t="shared" si="88"/>
        <v>0.125</v>
      </c>
      <c r="Y378" s="61">
        <f t="array" ref="Y378">INDEX($AQ$11:$AR$66,MATCH($C378&amp;$G378,$AO$11:$AO$66&amp;$AP$11:$AP$66,0),COUNTIF($AQ$10:$AR$10,"&lt;"&amp;Z378)+1)</f>
        <v>4.0000000000000002E-4</v>
      </c>
      <c r="Z378" s="61">
        <f t="shared" si="89"/>
        <v>3.125</v>
      </c>
      <c r="AA378" s="61">
        <f t="array" ref="AA378">INDEX($AT$11:$AV$66,MATCH($C378&amp;$G378,$AO$11:$AO$66&amp;$AP$11:$AP$66,0),COUNTIF($AT$10:$AV$10,"&lt;"&amp;Z378)+1)</f>
        <v>6.9999999999999999E-4</v>
      </c>
      <c r="AB378" s="111">
        <f t="shared" si="90"/>
        <v>3.0438101183952089</v>
      </c>
      <c r="AC378" s="121">
        <f t="array" ref="AC378">INDEX($AW$11:$BA$66,MATCH($C378&amp;$G378,$AO$11:$AO$66&amp;$AP$11:$AP$66,0),COUNTIF($AW$10:$BA$10,"&lt;"&amp;Z378)+1)</f>
        <v>5.0000000000000001E-4</v>
      </c>
      <c r="AD378" s="62">
        <v>3.1063000000000001</v>
      </c>
      <c r="AE378" s="61">
        <f t="array" ref="AE378">INDEX($AT$11:$AV$66,MATCH($C378&amp;$G378,$AO$11:$AO$66&amp;$AP$11:$AP$66,0),COUNTIF($AT$10:$AV$10,"&lt;"&amp;AD378)+1)</f>
        <v>6.9999999999999999E-4</v>
      </c>
      <c r="AF378" s="111">
        <f t="shared" si="91"/>
        <v>3.0521734122634725</v>
      </c>
      <c r="AG378" s="121">
        <f t="array" ref="AG378">INDEX($AW$11:$BA$66,MATCH($C378&amp;$G378,$AO$11:$AO$66&amp;$AP$11:$AP$66,0),COUNTIF($AW$10:$BA$10,"&lt;"&amp;AD378)+1)</f>
        <v>5.0000000000000001E-4</v>
      </c>
    </row>
    <row r="379" spans="2:33" ht="12.75" customHeight="1" x14ac:dyDescent="0.3">
      <c r="B379" s="81" t="str">
        <f t="shared" si="92"/>
        <v>3 1/8-12 UN</v>
      </c>
      <c r="C379" s="71" t="s">
        <v>592</v>
      </c>
      <c r="D379" s="71"/>
      <c r="E379" s="79" t="s">
        <v>604</v>
      </c>
      <c r="F379" s="82" t="s">
        <v>629</v>
      </c>
      <c r="G379" s="58">
        <v>12</v>
      </c>
      <c r="H379" s="79" t="s">
        <v>519</v>
      </c>
      <c r="I379" s="71" t="s">
        <v>599</v>
      </c>
      <c r="J379" s="71" t="s">
        <v>588</v>
      </c>
      <c r="K379" s="71" t="s">
        <v>600</v>
      </c>
      <c r="L379" s="85">
        <f t="shared" si="93"/>
        <v>79.375</v>
      </c>
      <c r="M379" s="85">
        <f t="shared" si="80"/>
        <v>2.1166999999999998</v>
      </c>
      <c r="N379" s="71">
        <v>60</v>
      </c>
      <c r="O379" s="100">
        <f t="shared" si="81"/>
        <v>79.375</v>
      </c>
      <c r="P379" s="85">
        <f t="shared" si="82"/>
        <v>15.2</v>
      </c>
      <c r="Q379" s="58">
        <f t="shared" si="83"/>
        <v>0</v>
      </c>
      <c r="R379" s="100">
        <f t="shared" si="84"/>
        <v>78.000200000000007</v>
      </c>
      <c r="S379" s="85">
        <f t="shared" si="85"/>
        <v>10.199999999999999</v>
      </c>
      <c r="T379" s="58">
        <f t="shared" si="86"/>
        <v>0</v>
      </c>
      <c r="U379" s="58">
        <f t="shared" si="87"/>
        <v>7.6</v>
      </c>
      <c r="V379" s="58">
        <f t="array" ref="V379">INDEX(AS$11:AS$66,MATCH(C379&amp;G379,AO$11:AO$66&amp;AP$11:AP$66,0),0)</f>
        <v>10</v>
      </c>
      <c r="X379" s="120">
        <f t="shared" si="88"/>
        <v>8.3333333333333329E-2</v>
      </c>
      <c r="Y379" s="61">
        <f t="array" ref="Y379">INDEX($AQ$11:$AR$66,MATCH($C379&amp;$G379,$AO$11:$AO$66&amp;$AP$11:$AP$66,0),COUNTIF($AQ$10:$AR$10,"&lt;"&amp;Z379)+1)</f>
        <v>2.9999999999999997E-4</v>
      </c>
      <c r="Z379" s="61">
        <f t="shared" si="89"/>
        <v>3.125</v>
      </c>
      <c r="AA379" s="61">
        <f t="array" ref="AA379">INDEX($AT$11:$AV$66,MATCH($C379&amp;$G379,$AO$11:$AO$66&amp;$AP$11:$AP$66,0),COUNTIF($AT$10:$AV$10,"&lt;"&amp;Z379)+1)</f>
        <v>5.9999999999999995E-4</v>
      </c>
      <c r="AB379" s="111">
        <f t="shared" si="90"/>
        <v>3.0708734122634724</v>
      </c>
      <c r="AC379" s="121">
        <f t="array" ref="AC379">INDEX($AW$11:$BA$66,MATCH($C379&amp;$G379,$AO$11:$AO$66&amp;$AP$11:$AP$66,0),COUNTIF($AW$10:$BA$10,"&lt;"&amp;Z379)+1)</f>
        <v>4.0000000000000002E-4</v>
      </c>
      <c r="AD379" s="62">
        <v>3.1152000000000002</v>
      </c>
      <c r="AE379" s="61">
        <f t="array" ref="AE379">INDEX($AT$11:$AV$66,MATCH($C379&amp;$G379,$AO$11:$AO$66&amp;$AP$11:$AP$66,0),COUNTIF($AT$10:$AV$10,"&lt;"&amp;AD379)+1)</f>
        <v>5.9999999999999995E-4</v>
      </c>
      <c r="AF379" s="111">
        <f t="shared" si="91"/>
        <v>3.0791156081756488</v>
      </c>
      <c r="AG379" s="121">
        <f t="array" ref="AG379">INDEX($AW$11:$BA$66,MATCH($C379&amp;$G379,$AO$11:$AO$66&amp;$AP$11:$AP$66,0),COUNTIF($AW$10:$BA$10,"&lt;"&amp;AD379)+1)</f>
        <v>4.0000000000000002E-4</v>
      </c>
    </row>
    <row r="380" spans="2:33" ht="12.75" customHeight="1" x14ac:dyDescent="0.3">
      <c r="B380" s="81" t="str">
        <f t="shared" si="92"/>
        <v>3 1/8-12 UN</v>
      </c>
      <c r="C380" s="71" t="s">
        <v>592</v>
      </c>
      <c r="D380" s="71"/>
      <c r="E380" s="79" t="s">
        <v>604</v>
      </c>
      <c r="F380" s="82" t="s">
        <v>629</v>
      </c>
      <c r="G380" s="58">
        <v>12</v>
      </c>
      <c r="H380" s="79" t="s">
        <v>519</v>
      </c>
      <c r="I380" s="71" t="s">
        <v>601</v>
      </c>
      <c r="J380" s="71" t="s">
        <v>588</v>
      </c>
      <c r="K380" s="71" t="s">
        <v>600</v>
      </c>
      <c r="L380" s="85">
        <f t="shared" si="93"/>
        <v>79.375</v>
      </c>
      <c r="M380" s="85">
        <f t="shared" si="80"/>
        <v>2.1166999999999998</v>
      </c>
      <c r="N380" s="71">
        <v>60</v>
      </c>
      <c r="O380" s="100">
        <f t="shared" si="81"/>
        <v>79.375</v>
      </c>
      <c r="P380" s="85">
        <f t="shared" si="82"/>
        <v>15.2</v>
      </c>
      <c r="Q380" s="58">
        <f t="shared" si="83"/>
        <v>0</v>
      </c>
      <c r="R380" s="100">
        <f t="shared" si="84"/>
        <v>78.000200000000007</v>
      </c>
      <c r="S380" s="85">
        <f t="shared" si="85"/>
        <v>10.199999999999999</v>
      </c>
      <c r="T380" s="58">
        <f t="shared" si="86"/>
        <v>0</v>
      </c>
      <c r="U380" s="58">
        <f t="shared" si="87"/>
        <v>7.6</v>
      </c>
      <c r="V380" s="58">
        <f t="array" ref="V380">INDEX(AS$11:AS$66,MATCH(C380&amp;G380,AO$11:AO$66&amp;AP$11:AP$66,0),0)</f>
        <v>10</v>
      </c>
      <c r="X380" s="120">
        <f t="shared" si="88"/>
        <v>8.3333333333333329E-2</v>
      </c>
      <c r="Y380" s="61">
        <f t="array" ref="Y380">INDEX($AQ$11:$AR$66,MATCH($C380&amp;$G380,$AO$11:$AO$66&amp;$AP$11:$AP$66,0),COUNTIF($AQ$10:$AR$10,"&lt;"&amp;Z380)+1)</f>
        <v>2.9999999999999997E-4</v>
      </c>
      <c r="Z380" s="61">
        <f t="shared" si="89"/>
        <v>3.125</v>
      </c>
      <c r="AA380" s="61">
        <f t="array" ref="AA380">INDEX($AT$11:$AV$66,MATCH($C380&amp;$G380,$AO$11:$AO$66&amp;$AP$11:$AP$66,0),COUNTIF($AT$10:$AV$10,"&lt;"&amp;Z380)+1)</f>
        <v>5.9999999999999995E-4</v>
      </c>
      <c r="AB380" s="111">
        <f t="shared" si="90"/>
        <v>3.0708734122634724</v>
      </c>
      <c r="AC380" s="121">
        <f t="array" ref="AC380">INDEX($AW$11:$BA$66,MATCH($C380&amp;$G380,$AO$11:$AO$66&amp;$AP$11:$AP$66,0),COUNTIF($AW$10:$BA$10,"&lt;"&amp;Z380)+1)</f>
        <v>4.0000000000000002E-4</v>
      </c>
      <c r="AD380" s="62">
        <v>3.1132</v>
      </c>
      <c r="AE380" s="61">
        <f t="array" ref="AE380">INDEX($AT$11:$AV$66,MATCH($C380&amp;$G380,$AO$11:$AO$66&amp;$AP$11:$AP$66,0),COUNTIF($AT$10:$AV$10,"&lt;"&amp;AD380)+1)</f>
        <v>5.9999999999999995E-4</v>
      </c>
      <c r="AF380" s="111">
        <f t="shared" si="91"/>
        <v>3.0771156081756486</v>
      </c>
      <c r="AG380" s="121">
        <f t="array" ref="AG380">INDEX($AW$11:$BA$66,MATCH($C380&amp;$G380,$AO$11:$AO$66&amp;$AP$11:$AP$66,0),COUNTIF($AW$10:$BA$10,"&lt;"&amp;AD380)+1)</f>
        <v>4.0000000000000002E-4</v>
      </c>
    </row>
    <row r="381" spans="2:33" ht="12.75" customHeight="1" x14ac:dyDescent="0.3">
      <c r="B381" s="81" t="str">
        <f t="shared" si="92"/>
        <v>3 1/8-16 UN</v>
      </c>
      <c r="C381" s="71" t="s">
        <v>592</v>
      </c>
      <c r="D381" s="71"/>
      <c r="E381" s="79" t="s">
        <v>604</v>
      </c>
      <c r="F381" s="82" t="s">
        <v>629</v>
      </c>
      <c r="G381" s="58">
        <v>16</v>
      </c>
      <c r="H381" s="79" t="s">
        <v>519</v>
      </c>
      <c r="I381" s="71" t="s">
        <v>599</v>
      </c>
      <c r="J381" s="71" t="s">
        <v>588</v>
      </c>
      <c r="K381" s="71" t="s">
        <v>600</v>
      </c>
      <c r="L381" s="85">
        <f t="shared" si="93"/>
        <v>79.375</v>
      </c>
      <c r="M381" s="85">
        <f t="shared" si="80"/>
        <v>1.5874999999999999</v>
      </c>
      <c r="N381" s="71">
        <v>60</v>
      </c>
      <c r="O381" s="100">
        <f t="shared" si="81"/>
        <v>79.375</v>
      </c>
      <c r="P381" s="85">
        <f t="shared" si="82"/>
        <v>15.2</v>
      </c>
      <c r="Q381" s="58">
        <f t="shared" si="83"/>
        <v>0</v>
      </c>
      <c r="R381" s="100">
        <f t="shared" si="84"/>
        <v>78.343900000000005</v>
      </c>
      <c r="S381" s="85">
        <f t="shared" si="85"/>
        <v>10.199999999999999</v>
      </c>
      <c r="T381" s="58">
        <f t="shared" si="86"/>
        <v>0</v>
      </c>
      <c r="U381" s="58">
        <f t="shared" si="87"/>
        <v>7.6</v>
      </c>
      <c r="V381" s="58">
        <f t="array" ref="V381">INDEX(AS$11:AS$66,MATCH(C381&amp;G381,AO$11:AO$66&amp;AP$11:AP$66,0),0)</f>
        <v>10</v>
      </c>
      <c r="X381" s="120">
        <f t="shared" si="88"/>
        <v>6.25E-2</v>
      </c>
      <c r="Y381" s="61">
        <f t="array" ref="Y381">INDEX($AQ$11:$AR$66,MATCH($C381&amp;$G381,$AO$11:$AO$66&amp;$AP$11:$AP$66,0),COUNTIF($AQ$10:$AR$10,"&lt;"&amp;Z381)+1)</f>
        <v>2.9999999999999997E-4</v>
      </c>
      <c r="Z381" s="61">
        <f t="shared" si="89"/>
        <v>3.125</v>
      </c>
      <c r="AA381" s="61">
        <f t="array" ref="AA381">INDEX($AT$11:$AV$66,MATCH($C381&amp;$G381,$AO$11:$AO$66&amp;$AP$11:$AP$66,0),COUNTIF($AT$10:$AV$10,"&lt;"&amp;Z381)+1)</f>
        <v>5.9999999999999995E-4</v>
      </c>
      <c r="AB381" s="111">
        <f t="shared" si="90"/>
        <v>3.0844050591976044</v>
      </c>
      <c r="AC381" s="121">
        <f t="array" ref="AC381">INDEX($AW$11:$BA$66,MATCH($C381&amp;$G381,$AO$11:$AO$66&amp;$AP$11:$AP$66,0),COUNTIF($AW$10:$BA$10,"&lt;"&amp;Z381)+1)</f>
        <v>4.0000000000000002E-4</v>
      </c>
      <c r="AD381" s="62">
        <v>3.1187999999999998</v>
      </c>
      <c r="AE381" s="61">
        <f t="array" ref="AE381">INDEX($AT$11:$AV$66,MATCH($C381&amp;$G381,$AO$11:$AO$66&amp;$AP$11:$AP$66,0),COUNTIF($AT$10:$AV$10,"&lt;"&amp;AD381)+1)</f>
        <v>5.9999999999999995E-4</v>
      </c>
      <c r="AF381" s="111">
        <f t="shared" si="91"/>
        <v>3.0917367061317362</v>
      </c>
      <c r="AG381" s="121">
        <f t="array" ref="AG381">INDEX($AW$11:$BA$66,MATCH($C381&amp;$G381,$AO$11:$AO$66&amp;$AP$11:$AP$66,0),COUNTIF($AW$10:$BA$10,"&lt;"&amp;AD381)+1)</f>
        <v>4.0000000000000002E-4</v>
      </c>
    </row>
    <row r="382" spans="2:33" ht="12.75" customHeight="1" x14ac:dyDescent="0.3">
      <c r="B382" s="81" t="str">
        <f t="shared" si="92"/>
        <v>3 1/8-16 UN</v>
      </c>
      <c r="C382" s="71" t="s">
        <v>592</v>
      </c>
      <c r="D382" s="71"/>
      <c r="E382" s="79" t="s">
        <v>604</v>
      </c>
      <c r="F382" s="82" t="s">
        <v>629</v>
      </c>
      <c r="G382" s="58">
        <v>16</v>
      </c>
      <c r="H382" s="79" t="s">
        <v>519</v>
      </c>
      <c r="I382" s="71" t="s">
        <v>601</v>
      </c>
      <c r="J382" s="71" t="s">
        <v>588</v>
      </c>
      <c r="K382" s="71" t="s">
        <v>600</v>
      </c>
      <c r="L382" s="85">
        <f t="shared" si="93"/>
        <v>79.375</v>
      </c>
      <c r="M382" s="85">
        <f t="shared" si="80"/>
        <v>1.5874999999999999</v>
      </c>
      <c r="N382" s="71">
        <v>60</v>
      </c>
      <c r="O382" s="100">
        <f t="shared" si="81"/>
        <v>79.375</v>
      </c>
      <c r="P382" s="85">
        <f t="shared" si="82"/>
        <v>15.2</v>
      </c>
      <c r="Q382" s="58">
        <f t="shared" si="83"/>
        <v>0</v>
      </c>
      <c r="R382" s="100">
        <f t="shared" si="84"/>
        <v>78.343900000000005</v>
      </c>
      <c r="S382" s="85">
        <f t="shared" si="85"/>
        <v>10.199999999999999</v>
      </c>
      <c r="T382" s="58">
        <f t="shared" si="86"/>
        <v>0</v>
      </c>
      <c r="U382" s="58">
        <f t="shared" si="87"/>
        <v>7.6</v>
      </c>
      <c r="V382" s="58">
        <f t="array" ref="V382">INDEX(AS$11:AS$66,MATCH(C382&amp;G382,AO$11:AO$66&amp;AP$11:AP$66,0),0)</f>
        <v>10</v>
      </c>
      <c r="X382" s="120">
        <f t="shared" si="88"/>
        <v>6.25E-2</v>
      </c>
      <c r="Y382" s="61">
        <f t="array" ref="Y382">INDEX($AQ$11:$AR$66,MATCH($C382&amp;$G382,$AO$11:$AO$66&amp;$AP$11:$AP$66,0),COUNTIF($AQ$10:$AR$10,"&lt;"&amp;Z382)+1)</f>
        <v>2.9999999999999997E-4</v>
      </c>
      <c r="Z382" s="61">
        <f t="shared" si="89"/>
        <v>3.125</v>
      </c>
      <c r="AA382" s="61">
        <f t="array" ref="AA382">INDEX($AT$11:$AV$66,MATCH($C382&amp;$G382,$AO$11:$AO$66&amp;$AP$11:$AP$66,0),COUNTIF($AT$10:$AV$10,"&lt;"&amp;Z382)+1)</f>
        <v>5.9999999999999995E-4</v>
      </c>
      <c r="AB382" s="111">
        <f t="shared" si="90"/>
        <v>3.0844050591976044</v>
      </c>
      <c r="AC382" s="121">
        <f t="array" ref="AC382">INDEX($AW$11:$BA$66,MATCH($C382&amp;$G382,$AO$11:$AO$66&amp;$AP$11:$AP$66,0),COUNTIF($AW$10:$BA$10,"&lt;"&amp;Z382)+1)</f>
        <v>4.0000000000000002E-4</v>
      </c>
      <c r="AD382" s="62">
        <v>3.117</v>
      </c>
      <c r="AE382" s="61">
        <f t="array" ref="AE382">INDEX($AT$11:$AV$66,MATCH($C382&amp;$G382,$AO$11:$AO$66&amp;$AP$11:$AP$66,0),COUNTIF($AT$10:$AV$10,"&lt;"&amp;AD382)+1)</f>
        <v>5.9999999999999995E-4</v>
      </c>
      <c r="AF382" s="111">
        <f t="shared" si="91"/>
        <v>3.0899367061317364</v>
      </c>
      <c r="AG382" s="121">
        <f t="array" ref="AG382">INDEX($AW$11:$BA$66,MATCH($C382&amp;$G382,$AO$11:$AO$66&amp;$AP$11:$AP$66,0),COUNTIF($AW$10:$BA$10,"&lt;"&amp;AD382)+1)</f>
        <v>4.0000000000000002E-4</v>
      </c>
    </row>
    <row r="383" spans="2:33" ht="12.75" customHeight="1" x14ac:dyDescent="0.3">
      <c r="B383" s="81" t="str">
        <f t="shared" si="92"/>
        <v>3 1/4-6 UN</v>
      </c>
      <c r="C383" s="71" t="s">
        <v>592</v>
      </c>
      <c r="D383" s="71"/>
      <c r="E383" s="79" t="s">
        <v>604</v>
      </c>
      <c r="F383" s="82" t="s">
        <v>630</v>
      </c>
      <c r="G383" s="58">
        <v>6</v>
      </c>
      <c r="H383" s="79" t="s">
        <v>519</v>
      </c>
      <c r="I383" s="71" t="s">
        <v>599</v>
      </c>
      <c r="J383" s="71" t="s">
        <v>588</v>
      </c>
      <c r="K383" s="71" t="s">
        <v>600</v>
      </c>
      <c r="L383" s="85">
        <f t="shared" si="93"/>
        <v>82.55</v>
      </c>
      <c r="M383" s="85">
        <f t="shared" si="80"/>
        <v>4.2332999999999998</v>
      </c>
      <c r="N383" s="71">
        <v>60</v>
      </c>
      <c r="O383" s="100">
        <f t="shared" si="81"/>
        <v>82.55</v>
      </c>
      <c r="P383" s="85">
        <f t="shared" si="82"/>
        <v>20.3</v>
      </c>
      <c r="Q383" s="58">
        <f t="shared" si="83"/>
        <v>0</v>
      </c>
      <c r="R383" s="100">
        <f t="shared" si="84"/>
        <v>79.800399999999996</v>
      </c>
      <c r="S383" s="85">
        <f t="shared" si="85"/>
        <v>12.7</v>
      </c>
      <c r="T383" s="58">
        <f t="shared" si="86"/>
        <v>0</v>
      </c>
      <c r="U383" s="58">
        <f t="shared" si="87"/>
        <v>10.199999999999999</v>
      </c>
      <c r="V383" s="58">
        <f t="array" ref="V383">INDEX(AS$11:AS$66,MATCH(C383&amp;G383,AO$11:AO$66&amp;AP$11:AP$66,0),0)</f>
        <v>5</v>
      </c>
      <c r="X383" s="120">
        <f t="shared" si="88"/>
        <v>0.16666666666666666</v>
      </c>
      <c r="Y383" s="61">
        <f t="array" ref="Y383">INDEX($AQ$11:$AR$66,MATCH($C383&amp;$G383,$AO$11:$AO$66&amp;$AP$11:$AP$66,0),COUNTIF($AQ$10:$AR$10,"&lt;"&amp;Z383)+1)</f>
        <v>4.0000000000000002E-4</v>
      </c>
      <c r="Z383" s="61">
        <f t="shared" si="89"/>
        <v>3.25</v>
      </c>
      <c r="AA383" s="61">
        <f t="array" ref="AA383">INDEX($AT$11:$AV$66,MATCH($C383&amp;$G383,$AO$11:$AO$66&amp;$AP$11:$AP$66,0),COUNTIF($AT$10:$AV$10,"&lt;"&amp;Z383)+1)</f>
        <v>8.0000000000000004E-4</v>
      </c>
      <c r="AB383" s="111">
        <f t="shared" si="90"/>
        <v>3.1417468245269453</v>
      </c>
      <c r="AC383" s="121">
        <f t="array" ref="AC383">INDEX($AW$11:$BA$66,MATCH($C383&amp;$G383,$AO$11:$AO$66&amp;$AP$11:$AP$66,0),COUNTIF($AW$10:$BA$10,"&lt;"&amp;Z383)+1)</f>
        <v>5.0000000000000001E-4</v>
      </c>
      <c r="AD383" s="62">
        <v>3.2262</v>
      </c>
      <c r="AE383" s="61">
        <f t="array" ref="AE383">INDEX($AT$11:$AV$66,MATCH($C383&amp;$G383,$AO$11:$AO$66&amp;$AP$11:$AP$66,0),COUNTIF($AT$10:$AV$10,"&lt;"&amp;AD383)+1)</f>
        <v>8.0000000000000004E-4</v>
      </c>
      <c r="AF383" s="111">
        <f t="shared" si="91"/>
        <v>3.1540312163512967</v>
      </c>
      <c r="AG383" s="121">
        <f t="array" ref="AG383">INDEX($AW$11:$BA$66,MATCH($C383&amp;$G383,$AO$11:$AO$66&amp;$AP$11:$AP$66,0),COUNTIF($AW$10:$BA$10,"&lt;"&amp;AD383)+1)</f>
        <v>5.0000000000000001E-4</v>
      </c>
    </row>
    <row r="384" spans="2:33" ht="12.75" customHeight="1" x14ac:dyDescent="0.3">
      <c r="B384" s="81" t="str">
        <f t="shared" si="92"/>
        <v>3 1/4-6 UN</v>
      </c>
      <c r="C384" s="71" t="s">
        <v>592</v>
      </c>
      <c r="D384" s="71"/>
      <c r="E384" s="79" t="s">
        <v>604</v>
      </c>
      <c r="F384" s="82" t="s">
        <v>630</v>
      </c>
      <c r="G384" s="58">
        <v>6</v>
      </c>
      <c r="H384" s="79" t="s">
        <v>519</v>
      </c>
      <c r="I384" s="71" t="s">
        <v>601</v>
      </c>
      <c r="J384" s="71" t="s">
        <v>588</v>
      </c>
      <c r="K384" s="71" t="s">
        <v>600</v>
      </c>
      <c r="L384" s="85">
        <f t="shared" si="93"/>
        <v>82.55</v>
      </c>
      <c r="M384" s="85">
        <f t="shared" si="80"/>
        <v>4.2332999999999998</v>
      </c>
      <c r="N384" s="71">
        <v>60</v>
      </c>
      <c r="O384" s="100">
        <f t="shared" si="81"/>
        <v>82.55</v>
      </c>
      <c r="P384" s="85">
        <f t="shared" si="82"/>
        <v>20.3</v>
      </c>
      <c r="Q384" s="58">
        <f t="shared" si="83"/>
        <v>0</v>
      </c>
      <c r="R384" s="100">
        <f t="shared" si="84"/>
        <v>79.800399999999996</v>
      </c>
      <c r="S384" s="85">
        <f t="shared" si="85"/>
        <v>12.7</v>
      </c>
      <c r="T384" s="58">
        <f t="shared" si="86"/>
        <v>0</v>
      </c>
      <c r="U384" s="58">
        <f t="shared" si="87"/>
        <v>10.199999999999999</v>
      </c>
      <c r="V384" s="58">
        <f t="array" ref="V384">INDEX(AS$11:AS$66,MATCH(C384&amp;G384,AO$11:AO$66&amp;AP$11:AP$66,0),0)</f>
        <v>5</v>
      </c>
      <c r="X384" s="120">
        <f t="shared" si="88"/>
        <v>0.16666666666666666</v>
      </c>
      <c r="Y384" s="61">
        <f t="array" ref="Y384">INDEX($AQ$11:$AR$66,MATCH($C384&amp;$G384,$AO$11:$AO$66&amp;$AP$11:$AP$66,0),COUNTIF($AQ$10:$AR$10,"&lt;"&amp;Z384)+1)</f>
        <v>4.0000000000000002E-4</v>
      </c>
      <c r="Z384" s="61">
        <f t="shared" si="89"/>
        <v>3.25</v>
      </c>
      <c r="AA384" s="61">
        <f t="array" ref="AA384">INDEX($AT$11:$AV$66,MATCH($C384&amp;$G384,$AO$11:$AO$66&amp;$AP$11:$AP$66,0),COUNTIF($AT$10:$AV$10,"&lt;"&amp;Z384)+1)</f>
        <v>8.0000000000000004E-4</v>
      </c>
      <c r="AB384" s="111">
        <f t="shared" si="90"/>
        <v>3.1417468245269453</v>
      </c>
      <c r="AC384" s="121">
        <f t="array" ref="AC384">INDEX($AW$11:$BA$66,MATCH($C384&amp;$G384,$AO$11:$AO$66&amp;$AP$11:$AP$66,0),COUNTIF($AW$10:$BA$10,"&lt;"&amp;Z384)+1)</f>
        <v>5.0000000000000001E-4</v>
      </c>
      <c r="AD384" s="62">
        <v>3.2231000000000001</v>
      </c>
      <c r="AE384" s="61">
        <f t="array" ref="AE384">INDEX($AT$11:$AV$66,MATCH($C384&amp;$G384,$AO$11:$AO$66&amp;$AP$11:$AP$66,0),COUNTIF($AT$10:$AV$10,"&lt;"&amp;AD384)+1)</f>
        <v>8.0000000000000004E-4</v>
      </c>
      <c r="AF384" s="111">
        <f t="shared" si="91"/>
        <v>3.1509312163512968</v>
      </c>
      <c r="AG384" s="121">
        <f t="array" ref="AG384">INDEX($AW$11:$BA$66,MATCH($C384&amp;$G384,$AO$11:$AO$66&amp;$AP$11:$AP$66,0),COUNTIF($AW$10:$BA$10,"&lt;"&amp;AD384)+1)</f>
        <v>5.0000000000000001E-4</v>
      </c>
    </row>
    <row r="385" spans="2:33" ht="12.75" customHeight="1" x14ac:dyDescent="0.3">
      <c r="B385" s="81" t="str">
        <f t="shared" si="92"/>
        <v>3 1/4-8 UN</v>
      </c>
      <c r="C385" s="71" t="s">
        <v>592</v>
      </c>
      <c r="D385" s="71"/>
      <c r="E385" s="79" t="s">
        <v>604</v>
      </c>
      <c r="F385" s="82" t="s">
        <v>630</v>
      </c>
      <c r="G385" s="58">
        <v>8</v>
      </c>
      <c r="H385" s="79" t="s">
        <v>519</v>
      </c>
      <c r="I385" s="71" t="s">
        <v>599</v>
      </c>
      <c r="J385" s="71" t="s">
        <v>588</v>
      </c>
      <c r="K385" s="71" t="s">
        <v>600</v>
      </c>
      <c r="L385" s="85">
        <f t="shared" si="93"/>
        <v>82.55</v>
      </c>
      <c r="M385" s="85">
        <f t="shared" si="80"/>
        <v>3.1749999999999998</v>
      </c>
      <c r="N385" s="71">
        <v>60</v>
      </c>
      <c r="O385" s="100">
        <f t="shared" si="81"/>
        <v>82.55</v>
      </c>
      <c r="P385" s="85">
        <f t="shared" si="82"/>
        <v>17.8</v>
      </c>
      <c r="Q385" s="58">
        <f t="shared" si="83"/>
        <v>0</v>
      </c>
      <c r="R385" s="100">
        <f t="shared" si="84"/>
        <v>80.487799999999993</v>
      </c>
      <c r="S385" s="85">
        <f t="shared" si="85"/>
        <v>12.7</v>
      </c>
      <c r="T385" s="58">
        <f t="shared" si="86"/>
        <v>0</v>
      </c>
      <c r="U385" s="58">
        <f t="shared" si="87"/>
        <v>10.199999999999999</v>
      </c>
      <c r="V385" s="58">
        <f t="array" ref="V385">INDEX(AS$11:AS$66,MATCH(C385&amp;G385,AO$11:AO$66&amp;AP$11:AP$66,0),0)</f>
        <v>5</v>
      </c>
      <c r="X385" s="120">
        <f t="shared" si="88"/>
        <v>0.125</v>
      </c>
      <c r="Y385" s="61">
        <f t="array" ref="Y385">INDEX($AQ$11:$AR$66,MATCH($C385&amp;$G385,$AO$11:$AO$66&amp;$AP$11:$AP$66,0),COUNTIF($AQ$10:$AR$10,"&lt;"&amp;Z385)+1)</f>
        <v>4.0000000000000002E-4</v>
      </c>
      <c r="Z385" s="61">
        <f t="shared" si="89"/>
        <v>3.25</v>
      </c>
      <c r="AA385" s="61">
        <f t="array" ref="AA385">INDEX($AT$11:$AV$66,MATCH($C385&amp;$G385,$AO$11:$AO$66&amp;$AP$11:$AP$66,0),COUNTIF($AT$10:$AV$10,"&lt;"&amp;Z385)+1)</f>
        <v>6.9999999999999999E-4</v>
      </c>
      <c r="AB385" s="111">
        <f t="shared" si="90"/>
        <v>3.1688101183952089</v>
      </c>
      <c r="AC385" s="121">
        <f t="array" ref="AC385">INDEX($AW$11:$BA$66,MATCH($C385&amp;$G385,$AO$11:$AO$66&amp;$AP$11:$AP$66,0),COUNTIF($AW$10:$BA$10,"&lt;"&amp;Z385)+1)</f>
        <v>5.0000000000000001E-4</v>
      </c>
      <c r="AD385" s="62">
        <v>3.2342</v>
      </c>
      <c r="AE385" s="61">
        <f t="array" ref="AE385">INDEX($AT$11:$AV$66,MATCH($C385&amp;$G385,$AO$11:$AO$66&amp;$AP$11:$AP$66,0),COUNTIF($AT$10:$AV$10,"&lt;"&amp;AD385)+1)</f>
        <v>6.9999999999999999E-4</v>
      </c>
      <c r="AF385" s="111">
        <f t="shared" si="91"/>
        <v>3.1800734122634724</v>
      </c>
      <c r="AG385" s="121">
        <f t="array" ref="AG385">INDEX($AW$11:$BA$66,MATCH($C385&amp;$G385,$AO$11:$AO$66&amp;$AP$11:$AP$66,0),COUNTIF($AW$10:$BA$10,"&lt;"&amp;AD385)+1)</f>
        <v>5.0000000000000001E-4</v>
      </c>
    </row>
    <row r="386" spans="2:33" ht="12.75" customHeight="1" x14ac:dyDescent="0.3">
      <c r="B386" s="81" t="str">
        <f t="shared" si="92"/>
        <v>3 1/4-8 UN</v>
      </c>
      <c r="C386" s="71" t="s">
        <v>592</v>
      </c>
      <c r="D386" s="71"/>
      <c r="E386" s="79" t="s">
        <v>604</v>
      </c>
      <c r="F386" s="82" t="s">
        <v>630</v>
      </c>
      <c r="G386" s="58">
        <v>8</v>
      </c>
      <c r="H386" s="79" t="s">
        <v>519</v>
      </c>
      <c r="I386" s="71" t="s">
        <v>601</v>
      </c>
      <c r="J386" s="71" t="s">
        <v>588</v>
      </c>
      <c r="K386" s="71" t="s">
        <v>600</v>
      </c>
      <c r="L386" s="85">
        <f t="shared" si="93"/>
        <v>82.55</v>
      </c>
      <c r="M386" s="85">
        <f t="shared" si="80"/>
        <v>3.1749999999999998</v>
      </c>
      <c r="N386" s="71">
        <v>60</v>
      </c>
      <c r="O386" s="100">
        <f t="shared" si="81"/>
        <v>82.55</v>
      </c>
      <c r="P386" s="85">
        <f t="shared" si="82"/>
        <v>17.8</v>
      </c>
      <c r="Q386" s="58">
        <f t="shared" si="83"/>
        <v>0</v>
      </c>
      <c r="R386" s="100">
        <f t="shared" si="84"/>
        <v>80.487799999999993</v>
      </c>
      <c r="S386" s="85">
        <f t="shared" si="85"/>
        <v>12.7</v>
      </c>
      <c r="T386" s="58">
        <f t="shared" si="86"/>
        <v>0</v>
      </c>
      <c r="U386" s="58">
        <f t="shared" si="87"/>
        <v>10.199999999999999</v>
      </c>
      <c r="V386" s="58">
        <f t="array" ref="V386">INDEX(AS$11:AS$66,MATCH(C386&amp;G386,AO$11:AO$66&amp;AP$11:AP$66,0),0)</f>
        <v>5</v>
      </c>
      <c r="X386" s="120">
        <f t="shared" si="88"/>
        <v>0.125</v>
      </c>
      <c r="Y386" s="61">
        <f t="array" ref="Y386">INDEX($AQ$11:$AR$66,MATCH($C386&amp;$G386,$AO$11:$AO$66&amp;$AP$11:$AP$66,0),COUNTIF($AQ$10:$AR$10,"&lt;"&amp;Z386)+1)</f>
        <v>4.0000000000000002E-4</v>
      </c>
      <c r="Z386" s="61">
        <f t="shared" si="89"/>
        <v>3.25</v>
      </c>
      <c r="AA386" s="61">
        <f t="array" ref="AA386">INDEX($AT$11:$AV$66,MATCH($C386&amp;$G386,$AO$11:$AO$66&amp;$AP$11:$AP$66,0),COUNTIF($AT$10:$AV$10,"&lt;"&amp;Z386)+1)</f>
        <v>6.9999999999999999E-4</v>
      </c>
      <c r="AB386" s="111">
        <f t="shared" si="90"/>
        <v>3.1688101183952089</v>
      </c>
      <c r="AC386" s="121">
        <f t="array" ref="AC386">INDEX($AW$11:$BA$66,MATCH($C386&amp;$G386,$AO$11:$AO$66&amp;$AP$11:$AP$66,0),COUNTIF($AW$10:$BA$10,"&lt;"&amp;Z386)+1)</f>
        <v>5.0000000000000001E-4</v>
      </c>
      <c r="AD386" s="62">
        <v>3.2313999999999998</v>
      </c>
      <c r="AE386" s="61">
        <f t="array" ref="AE386">INDEX($AT$11:$AV$66,MATCH($C386&amp;$G386,$AO$11:$AO$66&amp;$AP$11:$AP$66,0),COUNTIF($AT$10:$AV$10,"&lt;"&amp;AD386)+1)</f>
        <v>6.9999999999999999E-4</v>
      </c>
      <c r="AF386" s="111">
        <f t="shared" si="91"/>
        <v>3.1772734122634723</v>
      </c>
      <c r="AG386" s="121">
        <f t="array" ref="AG386">INDEX($AW$11:$BA$66,MATCH($C386&amp;$G386,$AO$11:$AO$66&amp;$AP$11:$AP$66,0),COUNTIF($AW$10:$BA$10,"&lt;"&amp;AD386)+1)</f>
        <v>5.0000000000000001E-4</v>
      </c>
    </row>
    <row r="387" spans="2:33" ht="12.75" customHeight="1" x14ac:dyDescent="0.3">
      <c r="B387" s="81" t="str">
        <f t="shared" si="92"/>
        <v>3 1/4-12 UN</v>
      </c>
      <c r="C387" s="71" t="s">
        <v>592</v>
      </c>
      <c r="D387" s="71"/>
      <c r="E387" s="79" t="s">
        <v>604</v>
      </c>
      <c r="F387" s="82" t="s">
        <v>630</v>
      </c>
      <c r="G387" s="58">
        <v>12</v>
      </c>
      <c r="H387" s="79" t="s">
        <v>519</v>
      </c>
      <c r="I387" s="71" t="s">
        <v>599</v>
      </c>
      <c r="J387" s="71" t="s">
        <v>588</v>
      </c>
      <c r="K387" s="71" t="s">
        <v>600</v>
      </c>
      <c r="L387" s="85">
        <f t="shared" si="93"/>
        <v>82.55</v>
      </c>
      <c r="M387" s="85">
        <f t="shared" si="80"/>
        <v>2.1166999999999998</v>
      </c>
      <c r="N387" s="71">
        <v>60</v>
      </c>
      <c r="O387" s="100">
        <f t="shared" si="81"/>
        <v>82.55</v>
      </c>
      <c r="P387" s="85">
        <f t="shared" si="82"/>
        <v>15.2</v>
      </c>
      <c r="Q387" s="58">
        <f t="shared" si="83"/>
        <v>0</v>
      </c>
      <c r="R387" s="100">
        <f t="shared" si="84"/>
        <v>81.175200000000004</v>
      </c>
      <c r="S387" s="85">
        <f t="shared" si="85"/>
        <v>10.199999999999999</v>
      </c>
      <c r="T387" s="58">
        <f t="shared" si="86"/>
        <v>0</v>
      </c>
      <c r="U387" s="58">
        <f t="shared" si="87"/>
        <v>7.6</v>
      </c>
      <c r="V387" s="58">
        <f t="array" ref="V387">INDEX(AS$11:AS$66,MATCH(C387&amp;G387,AO$11:AO$66&amp;AP$11:AP$66,0),0)</f>
        <v>10</v>
      </c>
      <c r="X387" s="120">
        <f t="shared" si="88"/>
        <v>8.3333333333333329E-2</v>
      </c>
      <c r="Y387" s="61">
        <f t="array" ref="Y387">INDEX($AQ$11:$AR$66,MATCH($C387&amp;$G387,$AO$11:$AO$66&amp;$AP$11:$AP$66,0),COUNTIF($AQ$10:$AR$10,"&lt;"&amp;Z387)+1)</f>
        <v>2.9999999999999997E-4</v>
      </c>
      <c r="Z387" s="61">
        <f t="shared" si="89"/>
        <v>3.25</v>
      </c>
      <c r="AA387" s="61">
        <f t="array" ref="AA387">INDEX($AT$11:$AV$66,MATCH($C387&amp;$G387,$AO$11:$AO$66&amp;$AP$11:$AP$66,0),COUNTIF($AT$10:$AV$10,"&lt;"&amp;Z387)+1)</f>
        <v>5.9999999999999995E-4</v>
      </c>
      <c r="AB387" s="111">
        <f t="shared" si="90"/>
        <v>3.1958734122634724</v>
      </c>
      <c r="AC387" s="121">
        <f t="array" ref="AC387">INDEX($AW$11:$BA$66,MATCH($C387&amp;$G387,$AO$11:$AO$66&amp;$AP$11:$AP$66,0),COUNTIF($AW$10:$BA$10,"&lt;"&amp;Z387)+1)</f>
        <v>4.0000000000000002E-4</v>
      </c>
      <c r="AD387" s="62">
        <v>3.2402000000000002</v>
      </c>
      <c r="AE387" s="61">
        <f t="array" ref="AE387">INDEX($AT$11:$AV$66,MATCH($C387&amp;$G387,$AO$11:$AO$66&amp;$AP$11:$AP$66,0),COUNTIF($AT$10:$AV$10,"&lt;"&amp;AD387)+1)</f>
        <v>5.9999999999999995E-4</v>
      </c>
      <c r="AF387" s="111">
        <f t="shared" si="91"/>
        <v>3.2041156081756488</v>
      </c>
      <c r="AG387" s="121">
        <f t="array" ref="AG387">INDEX($AW$11:$BA$66,MATCH($C387&amp;$G387,$AO$11:$AO$66&amp;$AP$11:$AP$66,0),COUNTIF($AW$10:$BA$10,"&lt;"&amp;AD387)+1)</f>
        <v>4.0000000000000002E-4</v>
      </c>
    </row>
    <row r="388" spans="2:33" ht="12.75" customHeight="1" x14ac:dyDescent="0.3">
      <c r="B388" s="81" t="str">
        <f t="shared" si="92"/>
        <v>3 1/4-12 UN</v>
      </c>
      <c r="C388" s="71" t="s">
        <v>592</v>
      </c>
      <c r="D388" s="71"/>
      <c r="E388" s="79" t="s">
        <v>604</v>
      </c>
      <c r="F388" s="82" t="s">
        <v>630</v>
      </c>
      <c r="G388" s="58">
        <v>12</v>
      </c>
      <c r="H388" s="79" t="s">
        <v>519</v>
      </c>
      <c r="I388" s="71" t="s">
        <v>601</v>
      </c>
      <c r="J388" s="71" t="s">
        <v>588</v>
      </c>
      <c r="K388" s="71" t="s">
        <v>600</v>
      </c>
      <c r="L388" s="85">
        <f t="shared" si="93"/>
        <v>82.55</v>
      </c>
      <c r="M388" s="85">
        <f t="shared" si="80"/>
        <v>2.1166999999999998</v>
      </c>
      <c r="N388" s="71">
        <v>60</v>
      </c>
      <c r="O388" s="100">
        <f t="shared" si="81"/>
        <v>82.55</v>
      </c>
      <c r="P388" s="85">
        <f t="shared" si="82"/>
        <v>15.2</v>
      </c>
      <c r="Q388" s="58">
        <f t="shared" si="83"/>
        <v>0</v>
      </c>
      <c r="R388" s="100">
        <f t="shared" si="84"/>
        <v>81.175200000000004</v>
      </c>
      <c r="S388" s="85">
        <f t="shared" si="85"/>
        <v>10.199999999999999</v>
      </c>
      <c r="T388" s="58">
        <f t="shared" si="86"/>
        <v>0</v>
      </c>
      <c r="U388" s="58">
        <f t="shared" si="87"/>
        <v>7.6</v>
      </c>
      <c r="V388" s="58">
        <f t="array" ref="V388">INDEX(AS$11:AS$66,MATCH(C388&amp;G388,AO$11:AO$66&amp;AP$11:AP$66,0),0)</f>
        <v>10</v>
      </c>
      <c r="X388" s="120">
        <f t="shared" si="88"/>
        <v>8.3333333333333329E-2</v>
      </c>
      <c r="Y388" s="61">
        <f t="array" ref="Y388">INDEX($AQ$11:$AR$66,MATCH($C388&amp;$G388,$AO$11:$AO$66&amp;$AP$11:$AP$66,0),COUNTIF($AQ$10:$AR$10,"&lt;"&amp;Z388)+1)</f>
        <v>2.9999999999999997E-4</v>
      </c>
      <c r="Z388" s="61">
        <f t="shared" si="89"/>
        <v>3.25</v>
      </c>
      <c r="AA388" s="61">
        <f t="array" ref="AA388">INDEX($AT$11:$AV$66,MATCH($C388&amp;$G388,$AO$11:$AO$66&amp;$AP$11:$AP$66,0),COUNTIF($AT$10:$AV$10,"&lt;"&amp;Z388)+1)</f>
        <v>5.9999999999999995E-4</v>
      </c>
      <c r="AB388" s="111">
        <f t="shared" si="90"/>
        <v>3.1958734122634724</v>
      </c>
      <c r="AC388" s="121">
        <f t="array" ref="AC388">INDEX($AW$11:$BA$66,MATCH($C388&amp;$G388,$AO$11:$AO$66&amp;$AP$11:$AP$66,0),COUNTIF($AW$10:$BA$10,"&lt;"&amp;Z388)+1)</f>
        <v>4.0000000000000002E-4</v>
      </c>
      <c r="AD388" s="62">
        <v>3.2382</v>
      </c>
      <c r="AE388" s="61">
        <f t="array" ref="AE388">INDEX($AT$11:$AV$66,MATCH($C388&amp;$G388,$AO$11:$AO$66&amp;$AP$11:$AP$66,0),COUNTIF($AT$10:$AV$10,"&lt;"&amp;AD388)+1)</f>
        <v>5.9999999999999995E-4</v>
      </c>
      <c r="AF388" s="111">
        <f t="shared" si="91"/>
        <v>3.2021156081756486</v>
      </c>
      <c r="AG388" s="121">
        <f t="array" ref="AG388">INDEX($AW$11:$BA$66,MATCH($C388&amp;$G388,$AO$11:$AO$66&amp;$AP$11:$AP$66,0),COUNTIF($AW$10:$BA$10,"&lt;"&amp;AD388)+1)</f>
        <v>4.0000000000000002E-4</v>
      </c>
    </row>
    <row r="389" spans="2:33" ht="12.75" customHeight="1" x14ac:dyDescent="0.3">
      <c r="B389" s="81" t="str">
        <f t="shared" si="92"/>
        <v>3 1/4-16 UN</v>
      </c>
      <c r="C389" s="71" t="s">
        <v>592</v>
      </c>
      <c r="D389" s="71"/>
      <c r="E389" s="79" t="s">
        <v>604</v>
      </c>
      <c r="F389" s="82" t="s">
        <v>630</v>
      </c>
      <c r="G389" s="58">
        <v>16</v>
      </c>
      <c r="H389" s="79" t="s">
        <v>519</v>
      </c>
      <c r="I389" s="71" t="s">
        <v>599</v>
      </c>
      <c r="J389" s="71" t="s">
        <v>588</v>
      </c>
      <c r="K389" s="71" t="s">
        <v>600</v>
      </c>
      <c r="L389" s="85">
        <f t="shared" si="93"/>
        <v>82.55</v>
      </c>
      <c r="M389" s="85">
        <f t="shared" si="80"/>
        <v>1.5874999999999999</v>
      </c>
      <c r="N389" s="71">
        <v>60</v>
      </c>
      <c r="O389" s="100">
        <f t="shared" si="81"/>
        <v>82.55</v>
      </c>
      <c r="P389" s="85">
        <f t="shared" si="82"/>
        <v>15.2</v>
      </c>
      <c r="Q389" s="58">
        <f t="shared" si="83"/>
        <v>0</v>
      </c>
      <c r="R389" s="100">
        <f t="shared" si="84"/>
        <v>81.518900000000002</v>
      </c>
      <c r="S389" s="85">
        <f t="shared" si="85"/>
        <v>10.199999999999999</v>
      </c>
      <c r="T389" s="58">
        <f t="shared" si="86"/>
        <v>0</v>
      </c>
      <c r="U389" s="58">
        <f t="shared" si="87"/>
        <v>7.6</v>
      </c>
      <c r="V389" s="58">
        <f t="array" ref="V389">INDEX(AS$11:AS$66,MATCH(C389&amp;G389,AO$11:AO$66&amp;AP$11:AP$66,0),0)</f>
        <v>10</v>
      </c>
      <c r="X389" s="120">
        <f t="shared" si="88"/>
        <v>6.25E-2</v>
      </c>
      <c r="Y389" s="61">
        <f t="array" ref="Y389">INDEX($AQ$11:$AR$66,MATCH($C389&amp;$G389,$AO$11:$AO$66&amp;$AP$11:$AP$66,0),COUNTIF($AQ$10:$AR$10,"&lt;"&amp;Z389)+1)</f>
        <v>2.9999999999999997E-4</v>
      </c>
      <c r="Z389" s="61">
        <f t="shared" si="89"/>
        <v>3.25</v>
      </c>
      <c r="AA389" s="61">
        <f t="array" ref="AA389">INDEX($AT$11:$AV$66,MATCH($C389&amp;$G389,$AO$11:$AO$66&amp;$AP$11:$AP$66,0),COUNTIF($AT$10:$AV$10,"&lt;"&amp;Z389)+1)</f>
        <v>5.9999999999999995E-4</v>
      </c>
      <c r="AB389" s="111">
        <f t="shared" si="90"/>
        <v>3.2094050591976044</v>
      </c>
      <c r="AC389" s="121">
        <f t="array" ref="AC389">INDEX($AW$11:$BA$66,MATCH($C389&amp;$G389,$AO$11:$AO$66&amp;$AP$11:$AP$66,0),COUNTIF($AW$10:$BA$10,"&lt;"&amp;Z389)+1)</f>
        <v>4.0000000000000002E-4</v>
      </c>
      <c r="AD389" s="62">
        <v>3.2437999999999998</v>
      </c>
      <c r="AE389" s="61">
        <f t="array" ref="AE389">INDEX($AT$11:$AV$66,MATCH($C389&amp;$G389,$AO$11:$AO$66&amp;$AP$11:$AP$66,0),COUNTIF($AT$10:$AV$10,"&lt;"&amp;AD389)+1)</f>
        <v>5.9999999999999995E-4</v>
      </c>
      <c r="AF389" s="111">
        <f t="shared" si="91"/>
        <v>3.2167367061317362</v>
      </c>
      <c r="AG389" s="121">
        <f t="array" ref="AG389">INDEX($AW$11:$BA$66,MATCH($C389&amp;$G389,$AO$11:$AO$66&amp;$AP$11:$AP$66,0),COUNTIF($AW$10:$BA$10,"&lt;"&amp;AD389)+1)</f>
        <v>4.0000000000000002E-4</v>
      </c>
    </row>
    <row r="390" spans="2:33" ht="12.75" customHeight="1" x14ac:dyDescent="0.3">
      <c r="B390" s="81" t="str">
        <f t="shared" si="92"/>
        <v>3 1/4-16 UN</v>
      </c>
      <c r="C390" s="71" t="s">
        <v>592</v>
      </c>
      <c r="D390" s="71"/>
      <c r="E390" s="79" t="s">
        <v>604</v>
      </c>
      <c r="F390" s="82" t="s">
        <v>630</v>
      </c>
      <c r="G390" s="58">
        <v>16</v>
      </c>
      <c r="H390" s="79" t="s">
        <v>519</v>
      </c>
      <c r="I390" s="71" t="s">
        <v>601</v>
      </c>
      <c r="J390" s="71" t="s">
        <v>588</v>
      </c>
      <c r="K390" s="71" t="s">
        <v>600</v>
      </c>
      <c r="L390" s="85">
        <f t="shared" si="93"/>
        <v>82.55</v>
      </c>
      <c r="M390" s="85">
        <f t="shared" si="80"/>
        <v>1.5874999999999999</v>
      </c>
      <c r="N390" s="71">
        <v>60</v>
      </c>
      <c r="O390" s="100">
        <f t="shared" si="81"/>
        <v>82.55</v>
      </c>
      <c r="P390" s="85">
        <f t="shared" si="82"/>
        <v>15.2</v>
      </c>
      <c r="Q390" s="58">
        <f t="shared" si="83"/>
        <v>0</v>
      </c>
      <c r="R390" s="100">
        <f t="shared" si="84"/>
        <v>81.518900000000002</v>
      </c>
      <c r="S390" s="85">
        <f t="shared" si="85"/>
        <v>10.199999999999999</v>
      </c>
      <c r="T390" s="58">
        <f t="shared" si="86"/>
        <v>0</v>
      </c>
      <c r="U390" s="58">
        <f t="shared" si="87"/>
        <v>7.6</v>
      </c>
      <c r="V390" s="58">
        <f t="array" ref="V390">INDEX(AS$11:AS$66,MATCH(C390&amp;G390,AO$11:AO$66&amp;AP$11:AP$66,0),0)</f>
        <v>10</v>
      </c>
      <c r="X390" s="120">
        <f t="shared" si="88"/>
        <v>6.25E-2</v>
      </c>
      <c r="Y390" s="61">
        <f t="array" ref="Y390">INDEX($AQ$11:$AR$66,MATCH($C390&amp;$G390,$AO$11:$AO$66&amp;$AP$11:$AP$66,0),COUNTIF($AQ$10:$AR$10,"&lt;"&amp;Z390)+1)</f>
        <v>2.9999999999999997E-4</v>
      </c>
      <c r="Z390" s="61">
        <f t="shared" si="89"/>
        <v>3.25</v>
      </c>
      <c r="AA390" s="61">
        <f t="array" ref="AA390">INDEX($AT$11:$AV$66,MATCH($C390&amp;$G390,$AO$11:$AO$66&amp;$AP$11:$AP$66,0),COUNTIF($AT$10:$AV$10,"&lt;"&amp;Z390)+1)</f>
        <v>5.9999999999999995E-4</v>
      </c>
      <c r="AB390" s="111">
        <f t="shared" si="90"/>
        <v>3.2094050591976044</v>
      </c>
      <c r="AC390" s="121">
        <f t="array" ref="AC390">INDEX($AW$11:$BA$66,MATCH($C390&amp;$G390,$AO$11:$AO$66&amp;$AP$11:$AP$66,0),COUNTIF($AW$10:$BA$10,"&lt;"&amp;Z390)+1)</f>
        <v>4.0000000000000002E-4</v>
      </c>
      <c r="AD390" s="62">
        <v>3.242</v>
      </c>
      <c r="AE390" s="61">
        <f t="array" ref="AE390">INDEX($AT$11:$AV$66,MATCH($C390&amp;$G390,$AO$11:$AO$66&amp;$AP$11:$AP$66,0),COUNTIF($AT$10:$AV$10,"&lt;"&amp;AD390)+1)</f>
        <v>5.9999999999999995E-4</v>
      </c>
      <c r="AF390" s="111">
        <f t="shared" si="91"/>
        <v>3.2149367061317364</v>
      </c>
      <c r="AG390" s="121">
        <f t="array" ref="AG390">INDEX($AW$11:$BA$66,MATCH($C390&amp;$G390,$AO$11:$AO$66&amp;$AP$11:$AP$66,0),COUNTIF($AW$10:$BA$10,"&lt;"&amp;AD390)+1)</f>
        <v>4.0000000000000002E-4</v>
      </c>
    </row>
    <row r="391" spans="2:33" ht="12.75" customHeight="1" x14ac:dyDescent="0.3">
      <c r="B391" s="81" t="str">
        <f t="shared" si="92"/>
        <v>3 3/8-6 UN</v>
      </c>
      <c r="C391" s="71" t="s">
        <v>592</v>
      </c>
      <c r="D391" s="71"/>
      <c r="E391" s="79" t="s">
        <v>604</v>
      </c>
      <c r="F391" s="82" t="s">
        <v>631</v>
      </c>
      <c r="G391" s="58">
        <v>6</v>
      </c>
      <c r="H391" s="79" t="s">
        <v>519</v>
      </c>
      <c r="I391" s="71" t="s">
        <v>599</v>
      </c>
      <c r="J391" s="71" t="s">
        <v>588</v>
      </c>
      <c r="K391" s="71" t="s">
        <v>600</v>
      </c>
      <c r="L391" s="85">
        <f t="shared" si="93"/>
        <v>85.724999999999994</v>
      </c>
      <c r="M391" s="85">
        <f t="shared" si="80"/>
        <v>4.2332999999999998</v>
      </c>
      <c r="N391" s="71">
        <v>60</v>
      </c>
      <c r="O391" s="100">
        <f t="shared" si="81"/>
        <v>85.724999999999994</v>
      </c>
      <c r="P391" s="85">
        <f t="shared" si="82"/>
        <v>20.3</v>
      </c>
      <c r="Q391" s="58">
        <f t="shared" si="83"/>
        <v>0</v>
      </c>
      <c r="R391" s="100">
        <f t="shared" si="84"/>
        <v>82.975399999999993</v>
      </c>
      <c r="S391" s="85">
        <f t="shared" si="85"/>
        <v>12.7</v>
      </c>
      <c r="T391" s="58">
        <f t="shared" si="86"/>
        <v>0</v>
      </c>
      <c r="U391" s="58">
        <f t="shared" si="87"/>
        <v>10.199999999999999</v>
      </c>
      <c r="V391" s="58">
        <f t="array" ref="V391">INDEX(AS$11:AS$66,MATCH(C391&amp;G391,AO$11:AO$66&amp;AP$11:AP$66,0),0)</f>
        <v>5</v>
      </c>
      <c r="X391" s="120">
        <f t="shared" si="88"/>
        <v>0.16666666666666666</v>
      </c>
      <c r="Y391" s="61">
        <f t="array" ref="Y391">INDEX($AQ$11:$AR$66,MATCH($C391&amp;$G391,$AO$11:$AO$66&amp;$AP$11:$AP$66,0),COUNTIF($AQ$10:$AR$10,"&lt;"&amp;Z391)+1)</f>
        <v>4.0000000000000002E-4</v>
      </c>
      <c r="Z391" s="61">
        <f t="shared" si="89"/>
        <v>3.375</v>
      </c>
      <c r="AA391" s="61">
        <f t="array" ref="AA391">INDEX($AT$11:$AV$66,MATCH($C391&amp;$G391,$AO$11:$AO$66&amp;$AP$11:$AP$66,0),COUNTIF($AT$10:$AV$10,"&lt;"&amp;Z391)+1)</f>
        <v>8.0000000000000004E-4</v>
      </c>
      <c r="AB391" s="111">
        <f t="shared" si="90"/>
        <v>3.2667468245269453</v>
      </c>
      <c r="AC391" s="121">
        <f t="array" ref="AC391">INDEX($AW$11:$BA$66,MATCH($C391&amp;$G391,$AO$11:$AO$66&amp;$AP$11:$AP$66,0),COUNTIF($AW$10:$BA$10,"&lt;"&amp;Z391)+1)</f>
        <v>5.0000000000000001E-4</v>
      </c>
      <c r="AD391" s="62">
        <v>3.3513000000000002</v>
      </c>
      <c r="AE391" s="61">
        <f t="array" ref="AE391">INDEX($AT$11:$AV$66,MATCH($C391&amp;$G391,$AO$11:$AO$66&amp;$AP$11:$AP$66,0),COUNTIF($AT$10:$AV$10,"&lt;"&amp;AD391)+1)</f>
        <v>8.0000000000000004E-4</v>
      </c>
      <c r="AF391" s="111">
        <f t="shared" si="91"/>
        <v>3.2791312163512969</v>
      </c>
      <c r="AG391" s="121">
        <f t="array" ref="AG391">INDEX($AW$11:$BA$66,MATCH($C391&amp;$G391,$AO$11:$AO$66&amp;$AP$11:$AP$66,0),COUNTIF($AW$10:$BA$10,"&lt;"&amp;AD391)+1)</f>
        <v>5.0000000000000001E-4</v>
      </c>
    </row>
    <row r="392" spans="2:33" ht="12.75" customHeight="1" x14ac:dyDescent="0.3">
      <c r="B392" s="81" t="str">
        <f t="shared" si="92"/>
        <v>3 3/8-6 UN</v>
      </c>
      <c r="C392" s="71" t="s">
        <v>592</v>
      </c>
      <c r="D392" s="71"/>
      <c r="E392" s="79" t="s">
        <v>604</v>
      </c>
      <c r="F392" s="82" t="s">
        <v>631</v>
      </c>
      <c r="G392" s="58">
        <v>6</v>
      </c>
      <c r="H392" s="79" t="s">
        <v>519</v>
      </c>
      <c r="I392" s="71" t="s">
        <v>601</v>
      </c>
      <c r="J392" s="71" t="s">
        <v>588</v>
      </c>
      <c r="K392" s="71" t="s">
        <v>600</v>
      </c>
      <c r="L392" s="85">
        <f t="shared" si="93"/>
        <v>85.724999999999994</v>
      </c>
      <c r="M392" s="85">
        <f t="shared" si="80"/>
        <v>4.2332999999999998</v>
      </c>
      <c r="N392" s="71">
        <v>60</v>
      </c>
      <c r="O392" s="100">
        <f t="shared" si="81"/>
        <v>85.724999999999994</v>
      </c>
      <c r="P392" s="85">
        <f t="shared" si="82"/>
        <v>20.3</v>
      </c>
      <c r="Q392" s="58">
        <f t="shared" si="83"/>
        <v>0</v>
      </c>
      <c r="R392" s="100">
        <f t="shared" si="84"/>
        <v>82.975399999999993</v>
      </c>
      <c r="S392" s="85">
        <f t="shared" si="85"/>
        <v>12.7</v>
      </c>
      <c r="T392" s="58">
        <f t="shared" si="86"/>
        <v>0</v>
      </c>
      <c r="U392" s="58">
        <f t="shared" si="87"/>
        <v>10.199999999999999</v>
      </c>
      <c r="V392" s="58">
        <f t="array" ref="V392">INDEX(AS$11:AS$66,MATCH(C392&amp;G392,AO$11:AO$66&amp;AP$11:AP$66,0),0)</f>
        <v>5</v>
      </c>
      <c r="X392" s="120">
        <f t="shared" si="88"/>
        <v>0.16666666666666666</v>
      </c>
      <c r="Y392" s="61">
        <f t="array" ref="Y392">INDEX($AQ$11:$AR$66,MATCH($C392&amp;$G392,$AO$11:$AO$66&amp;$AP$11:$AP$66,0),COUNTIF($AQ$10:$AR$10,"&lt;"&amp;Z392)+1)</f>
        <v>4.0000000000000002E-4</v>
      </c>
      <c r="Z392" s="61">
        <f t="shared" si="89"/>
        <v>3.375</v>
      </c>
      <c r="AA392" s="61">
        <f t="array" ref="AA392">INDEX($AT$11:$AV$66,MATCH($C392&amp;$G392,$AO$11:$AO$66&amp;$AP$11:$AP$66,0),COUNTIF($AT$10:$AV$10,"&lt;"&amp;Z392)+1)</f>
        <v>8.0000000000000004E-4</v>
      </c>
      <c r="AB392" s="111">
        <f t="shared" si="90"/>
        <v>3.2667468245269453</v>
      </c>
      <c r="AC392" s="121">
        <f t="array" ref="AC392">INDEX($AW$11:$BA$66,MATCH($C392&amp;$G392,$AO$11:$AO$66&amp;$AP$11:$AP$66,0),COUNTIF($AW$10:$BA$10,"&lt;"&amp;Z392)+1)</f>
        <v>5.0000000000000001E-4</v>
      </c>
      <c r="AD392" s="62">
        <v>3.3481999999999998</v>
      </c>
      <c r="AE392" s="61">
        <f t="array" ref="AE392">INDEX($AT$11:$AV$66,MATCH($C392&amp;$G392,$AO$11:$AO$66&amp;$AP$11:$AP$66,0),COUNTIF($AT$10:$AV$10,"&lt;"&amp;AD392)+1)</f>
        <v>8.0000000000000004E-4</v>
      </c>
      <c r="AF392" s="111">
        <f t="shared" si="91"/>
        <v>3.2760312163512966</v>
      </c>
      <c r="AG392" s="121">
        <f t="array" ref="AG392">INDEX($AW$11:$BA$66,MATCH($C392&amp;$G392,$AO$11:$AO$66&amp;$AP$11:$AP$66,0),COUNTIF($AW$10:$BA$10,"&lt;"&amp;AD392)+1)</f>
        <v>5.0000000000000001E-4</v>
      </c>
    </row>
    <row r="393" spans="2:33" ht="12.75" customHeight="1" x14ac:dyDescent="0.3">
      <c r="B393" s="81" t="str">
        <f t="shared" si="92"/>
        <v>3 3/8-8 UN</v>
      </c>
      <c r="C393" s="71" t="s">
        <v>592</v>
      </c>
      <c r="D393" s="71"/>
      <c r="E393" s="79" t="s">
        <v>604</v>
      </c>
      <c r="F393" s="82" t="s">
        <v>631</v>
      </c>
      <c r="G393" s="58">
        <v>8</v>
      </c>
      <c r="H393" s="79" t="s">
        <v>519</v>
      </c>
      <c r="I393" s="71" t="s">
        <v>599</v>
      </c>
      <c r="J393" s="71" t="s">
        <v>588</v>
      </c>
      <c r="K393" s="71" t="s">
        <v>600</v>
      </c>
      <c r="L393" s="85">
        <f t="shared" si="93"/>
        <v>85.724999999999994</v>
      </c>
      <c r="M393" s="85">
        <f t="shared" si="80"/>
        <v>3.1749999999999998</v>
      </c>
      <c r="N393" s="71">
        <v>60</v>
      </c>
      <c r="O393" s="100">
        <f t="shared" si="81"/>
        <v>85.724999999999994</v>
      </c>
      <c r="P393" s="85">
        <f t="shared" si="82"/>
        <v>17.8</v>
      </c>
      <c r="Q393" s="58">
        <f t="shared" si="83"/>
        <v>0</v>
      </c>
      <c r="R393" s="100">
        <f t="shared" si="84"/>
        <v>83.662800000000004</v>
      </c>
      <c r="S393" s="85">
        <f t="shared" si="85"/>
        <v>12.7</v>
      </c>
      <c r="T393" s="58">
        <f t="shared" si="86"/>
        <v>0</v>
      </c>
      <c r="U393" s="58">
        <f t="shared" si="87"/>
        <v>10.199999999999999</v>
      </c>
      <c r="V393" s="58">
        <f t="array" ref="V393">INDEX(AS$11:AS$66,MATCH(C393&amp;G393,AO$11:AO$66&amp;AP$11:AP$66,0),0)</f>
        <v>5</v>
      </c>
      <c r="X393" s="120">
        <f t="shared" si="88"/>
        <v>0.125</v>
      </c>
      <c r="Y393" s="61">
        <f t="array" ref="Y393">INDEX($AQ$11:$AR$66,MATCH($C393&amp;$G393,$AO$11:$AO$66&amp;$AP$11:$AP$66,0),COUNTIF($AQ$10:$AR$10,"&lt;"&amp;Z393)+1)</f>
        <v>4.0000000000000002E-4</v>
      </c>
      <c r="Z393" s="61">
        <f t="shared" si="89"/>
        <v>3.375</v>
      </c>
      <c r="AA393" s="61">
        <f t="array" ref="AA393">INDEX($AT$11:$AV$66,MATCH($C393&amp;$G393,$AO$11:$AO$66&amp;$AP$11:$AP$66,0),COUNTIF($AT$10:$AV$10,"&lt;"&amp;Z393)+1)</f>
        <v>6.9999999999999999E-4</v>
      </c>
      <c r="AB393" s="111">
        <f t="shared" si="90"/>
        <v>3.2938101183952089</v>
      </c>
      <c r="AC393" s="121">
        <f t="array" ref="AC393">INDEX($AW$11:$BA$66,MATCH($C393&amp;$G393,$AO$11:$AO$66&amp;$AP$11:$AP$66,0),COUNTIF($AW$10:$BA$10,"&lt;"&amp;Z393)+1)</f>
        <v>5.0000000000000001E-4</v>
      </c>
      <c r="AD393" s="62">
        <v>3.3593000000000002</v>
      </c>
      <c r="AE393" s="61">
        <f t="array" ref="AE393">INDEX($AT$11:$AV$66,MATCH($C393&amp;$G393,$AO$11:$AO$66&amp;$AP$11:$AP$66,0),COUNTIF($AT$10:$AV$10,"&lt;"&amp;AD393)+1)</f>
        <v>6.9999999999999999E-4</v>
      </c>
      <c r="AF393" s="111">
        <f t="shared" si="91"/>
        <v>3.3051734122634726</v>
      </c>
      <c r="AG393" s="121">
        <f t="array" ref="AG393">INDEX($AW$11:$BA$66,MATCH($C393&amp;$G393,$AO$11:$AO$66&amp;$AP$11:$AP$66,0),COUNTIF($AW$10:$BA$10,"&lt;"&amp;AD393)+1)</f>
        <v>5.0000000000000001E-4</v>
      </c>
    </row>
    <row r="394" spans="2:33" ht="12.75" customHeight="1" x14ac:dyDescent="0.3">
      <c r="B394" s="81" t="str">
        <f t="shared" si="92"/>
        <v>3 3/8-8 UN</v>
      </c>
      <c r="C394" s="71" t="s">
        <v>592</v>
      </c>
      <c r="D394" s="71"/>
      <c r="E394" s="79" t="s">
        <v>604</v>
      </c>
      <c r="F394" s="82" t="s">
        <v>631</v>
      </c>
      <c r="G394" s="58">
        <v>8</v>
      </c>
      <c r="H394" s="79" t="s">
        <v>519</v>
      </c>
      <c r="I394" s="71" t="s">
        <v>601</v>
      </c>
      <c r="J394" s="71" t="s">
        <v>588</v>
      </c>
      <c r="K394" s="71" t="s">
        <v>600</v>
      </c>
      <c r="L394" s="85">
        <f t="shared" si="93"/>
        <v>85.724999999999994</v>
      </c>
      <c r="M394" s="85">
        <f t="shared" si="80"/>
        <v>3.1749999999999998</v>
      </c>
      <c r="N394" s="71">
        <v>60</v>
      </c>
      <c r="O394" s="100">
        <f t="shared" si="81"/>
        <v>85.724999999999994</v>
      </c>
      <c r="P394" s="85">
        <f t="shared" si="82"/>
        <v>17.8</v>
      </c>
      <c r="Q394" s="58">
        <f t="shared" si="83"/>
        <v>0</v>
      </c>
      <c r="R394" s="100">
        <f t="shared" si="84"/>
        <v>83.662800000000004</v>
      </c>
      <c r="S394" s="85">
        <f t="shared" si="85"/>
        <v>12.7</v>
      </c>
      <c r="T394" s="58">
        <f t="shared" si="86"/>
        <v>0</v>
      </c>
      <c r="U394" s="58">
        <f t="shared" si="87"/>
        <v>10.199999999999999</v>
      </c>
      <c r="V394" s="58">
        <f t="array" ref="V394">INDEX(AS$11:AS$66,MATCH(C394&amp;G394,AO$11:AO$66&amp;AP$11:AP$66,0),0)</f>
        <v>5</v>
      </c>
      <c r="X394" s="120">
        <f t="shared" si="88"/>
        <v>0.125</v>
      </c>
      <c r="Y394" s="61">
        <f t="array" ref="Y394">INDEX($AQ$11:$AR$66,MATCH($C394&amp;$G394,$AO$11:$AO$66&amp;$AP$11:$AP$66,0),COUNTIF($AQ$10:$AR$10,"&lt;"&amp;Z394)+1)</f>
        <v>4.0000000000000002E-4</v>
      </c>
      <c r="Z394" s="61">
        <f t="shared" si="89"/>
        <v>3.375</v>
      </c>
      <c r="AA394" s="61">
        <f t="array" ref="AA394">INDEX($AT$11:$AV$66,MATCH($C394&amp;$G394,$AO$11:$AO$66&amp;$AP$11:$AP$66,0),COUNTIF($AT$10:$AV$10,"&lt;"&amp;Z394)+1)</f>
        <v>6.9999999999999999E-4</v>
      </c>
      <c r="AB394" s="111">
        <f t="shared" si="90"/>
        <v>3.2938101183952089</v>
      </c>
      <c r="AC394" s="121">
        <f t="array" ref="AC394">INDEX($AW$11:$BA$66,MATCH($C394&amp;$G394,$AO$11:$AO$66&amp;$AP$11:$AP$66,0),COUNTIF($AW$10:$BA$10,"&lt;"&amp;Z394)+1)</f>
        <v>5.0000000000000001E-4</v>
      </c>
      <c r="AD394" s="62">
        <v>3.3563999999999998</v>
      </c>
      <c r="AE394" s="61">
        <f t="array" ref="AE394">INDEX($AT$11:$AV$66,MATCH($C394&amp;$G394,$AO$11:$AO$66&amp;$AP$11:$AP$66,0),COUNTIF($AT$10:$AV$10,"&lt;"&amp;AD394)+1)</f>
        <v>6.9999999999999999E-4</v>
      </c>
      <c r="AF394" s="111">
        <f t="shared" si="91"/>
        <v>3.3022734122634723</v>
      </c>
      <c r="AG394" s="121">
        <f t="array" ref="AG394">INDEX($AW$11:$BA$66,MATCH($C394&amp;$G394,$AO$11:$AO$66&amp;$AP$11:$AP$66,0),COUNTIF($AW$10:$BA$10,"&lt;"&amp;AD394)+1)</f>
        <v>5.0000000000000001E-4</v>
      </c>
    </row>
    <row r="395" spans="2:33" ht="12.75" customHeight="1" x14ac:dyDescent="0.3">
      <c r="B395" s="81" t="str">
        <f t="shared" si="92"/>
        <v>3 3/8-12 UN</v>
      </c>
      <c r="C395" s="71" t="s">
        <v>592</v>
      </c>
      <c r="D395" s="71"/>
      <c r="E395" s="79" t="s">
        <v>604</v>
      </c>
      <c r="F395" s="82" t="s">
        <v>631</v>
      </c>
      <c r="G395" s="58">
        <v>12</v>
      </c>
      <c r="H395" s="79" t="s">
        <v>519</v>
      </c>
      <c r="I395" s="71" t="s">
        <v>599</v>
      </c>
      <c r="J395" s="71" t="s">
        <v>588</v>
      </c>
      <c r="K395" s="71" t="s">
        <v>600</v>
      </c>
      <c r="L395" s="85">
        <f t="shared" si="93"/>
        <v>85.724999999999994</v>
      </c>
      <c r="M395" s="85">
        <f t="shared" ref="M395:M458" si="94">ROUND(X395*25.4,4)</f>
        <v>2.1166999999999998</v>
      </c>
      <c r="N395" s="71">
        <v>60</v>
      </c>
      <c r="O395" s="100">
        <f t="shared" ref="O395:O458" si="95">ROUND(IF(H395="GO",Z395,AD395)*25.4,4)</f>
        <v>85.724999999999994</v>
      </c>
      <c r="P395" s="85">
        <f t="shared" ref="P395:P458" si="96">IF(H395="GO",IF(AA395="-",AA395,ROUND(AA395*25.4*1000,1)),0)</f>
        <v>15.2</v>
      </c>
      <c r="Q395" s="58">
        <f t="shared" ref="Q395:Q458" si="97">IF(H395="NOT GO",IF(AE395="-",AE395,ROUND(AE395*25.4*1000,1)),0)</f>
        <v>0</v>
      </c>
      <c r="R395" s="100">
        <f t="shared" ref="R395:R458" si="98">ROUND(IF(H395="GO",AB395,AF395)*25.4,4)</f>
        <v>84.350200000000001</v>
      </c>
      <c r="S395" s="85">
        <f t="shared" ref="S395:S458" si="99">IF(H395="GO",IF(AC395="-",AC395,ROUND(AC395*25.4*1000,1)),0)</f>
        <v>10.199999999999999</v>
      </c>
      <c r="T395" s="58">
        <f t="shared" ref="T395:T458" si="100">IF(H395="NOT GO",IF(AG395="-",AG395,ROUND(AG395*25.4*1000,1)),0)</f>
        <v>0</v>
      </c>
      <c r="U395" s="58">
        <f t="shared" ref="U395:U458" si="101">IF(Y395="-",Y395,ROUND(Y395*25.4*1000,1))</f>
        <v>7.6</v>
      </c>
      <c r="V395" s="58">
        <f t="array" ref="V395">INDEX(AS$11:AS$66,MATCH(C395&amp;G395,AO$11:AO$66&amp;AP$11:AP$66,0),0)</f>
        <v>10</v>
      </c>
      <c r="X395" s="120">
        <f t="shared" ref="X395:X458" si="102">INDEX(AM$11:AM$38,MATCH(G395,AL$11:AL$38,0),0)</f>
        <v>8.3333333333333329E-2</v>
      </c>
      <c r="Y395" s="61">
        <f t="array" ref="Y395">INDEX($AQ$11:$AR$66,MATCH($C395&amp;$G395,$AO$11:$AO$66&amp;$AP$11:$AP$66,0),COUNTIF($AQ$10:$AR$10,"&lt;"&amp;Z395)+1)</f>
        <v>2.9999999999999997E-4</v>
      </c>
      <c r="Z395" s="61">
        <f t="shared" ref="Z395:Z458" si="103">INDEX(AJ$11:AJ$92,MATCH(F395,AI$11:AI$92,0))</f>
        <v>3.375</v>
      </c>
      <c r="AA395" s="61">
        <f t="array" ref="AA395">INDEX($AT$11:$AV$66,MATCH($C395&amp;$G395,$AO$11:$AO$66&amp;$AP$11:$AP$66,0),COUNTIF($AT$10:$AV$10,"&lt;"&amp;Z395)+1)</f>
        <v>5.9999999999999995E-4</v>
      </c>
      <c r="AB395" s="111">
        <f t="shared" ref="AB395:AB458" si="104">Z395-(3/8)*2*(TAN(RADIANS(60))/2)/G395</f>
        <v>3.3208734122634724</v>
      </c>
      <c r="AC395" s="121">
        <f t="array" ref="AC395">INDEX($AW$11:$BA$66,MATCH($C395&amp;$G395,$AO$11:$AO$66&amp;$AP$11:$AP$66,0),COUNTIF($AW$10:$BA$10,"&lt;"&amp;Z395)+1)</f>
        <v>4.0000000000000002E-4</v>
      </c>
      <c r="AD395" s="62">
        <v>3.3654000000000002</v>
      </c>
      <c r="AE395" s="61">
        <f t="array" ref="AE395">INDEX($AT$11:$AV$66,MATCH($C395&amp;$G395,$AO$11:$AO$66&amp;$AP$11:$AP$66,0),COUNTIF($AT$10:$AV$10,"&lt;"&amp;AD395)+1)</f>
        <v>5.9999999999999995E-4</v>
      </c>
      <c r="AF395" s="111">
        <f t="shared" ref="AF395:AF458" si="105">AD395-(TAN(RADIANS(60))/2)/G395/4*2</f>
        <v>3.3293156081756488</v>
      </c>
      <c r="AG395" s="121">
        <f t="array" ref="AG395">INDEX($AW$11:$BA$66,MATCH($C395&amp;$G395,$AO$11:$AO$66&amp;$AP$11:$AP$66,0),COUNTIF($AW$10:$BA$10,"&lt;"&amp;AD395)+1)</f>
        <v>4.0000000000000002E-4</v>
      </c>
    </row>
    <row r="396" spans="2:33" ht="12.75" customHeight="1" x14ac:dyDescent="0.3">
      <c r="B396" s="81" t="str">
        <f t="shared" si="92"/>
        <v>3 3/8-12 UN</v>
      </c>
      <c r="C396" s="71" t="s">
        <v>592</v>
      </c>
      <c r="D396" s="71"/>
      <c r="E396" s="79" t="s">
        <v>604</v>
      </c>
      <c r="F396" s="82" t="s">
        <v>631</v>
      </c>
      <c r="G396" s="58">
        <v>12</v>
      </c>
      <c r="H396" s="79" t="s">
        <v>519</v>
      </c>
      <c r="I396" s="71" t="s">
        <v>601</v>
      </c>
      <c r="J396" s="71" t="s">
        <v>588</v>
      </c>
      <c r="K396" s="71" t="s">
        <v>600</v>
      </c>
      <c r="L396" s="85">
        <f t="shared" si="93"/>
        <v>85.724999999999994</v>
      </c>
      <c r="M396" s="85">
        <f t="shared" si="94"/>
        <v>2.1166999999999998</v>
      </c>
      <c r="N396" s="71">
        <v>60</v>
      </c>
      <c r="O396" s="100">
        <f t="shared" si="95"/>
        <v>85.724999999999994</v>
      </c>
      <c r="P396" s="85">
        <f t="shared" si="96"/>
        <v>15.2</v>
      </c>
      <c r="Q396" s="58">
        <f t="shared" si="97"/>
        <v>0</v>
      </c>
      <c r="R396" s="100">
        <f t="shared" si="98"/>
        <v>84.350200000000001</v>
      </c>
      <c r="S396" s="85">
        <f t="shared" si="99"/>
        <v>10.199999999999999</v>
      </c>
      <c r="T396" s="58">
        <f t="shared" si="100"/>
        <v>0</v>
      </c>
      <c r="U396" s="58">
        <f t="shared" si="101"/>
        <v>7.6</v>
      </c>
      <c r="V396" s="58">
        <f t="array" ref="V396">INDEX(AS$11:AS$66,MATCH(C396&amp;G396,AO$11:AO$66&amp;AP$11:AP$66,0),0)</f>
        <v>10</v>
      </c>
      <c r="X396" s="120">
        <f t="shared" si="102"/>
        <v>8.3333333333333329E-2</v>
      </c>
      <c r="Y396" s="61">
        <f t="array" ref="Y396">INDEX($AQ$11:$AR$66,MATCH($C396&amp;$G396,$AO$11:$AO$66&amp;$AP$11:$AP$66,0),COUNTIF($AQ$10:$AR$10,"&lt;"&amp;Z396)+1)</f>
        <v>2.9999999999999997E-4</v>
      </c>
      <c r="Z396" s="61">
        <f t="shared" si="103"/>
        <v>3.375</v>
      </c>
      <c r="AA396" s="61">
        <f t="array" ref="AA396">INDEX($AT$11:$AV$66,MATCH($C396&amp;$G396,$AO$11:$AO$66&amp;$AP$11:$AP$66,0),COUNTIF($AT$10:$AV$10,"&lt;"&amp;Z396)+1)</f>
        <v>5.9999999999999995E-4</v>
      </c>
      <c r="AB396" s="111">
        <f t="shared" si="104"/>
        <v>3.3208734122634724</v>
      </c>
      <c r="AC396" s="121">
        <f t="array" ref="AC396">INDEX($AW$11:$BA$66,MATCH($C396&amp;$G396,$AO$11:$AO$66&amp;$AP$11:$AP$66,0),COUNTIF($AW$10:$BA$10,"&lt;"&amp;Z396)+1)</f>
        <v>4.0000000000000002E-4</v>
      </c>
      <c r="AD396" s="62">
        <v>3.3633000000000002</v>
      </c>
      <c r="AE396" s="61">
        <f t="array" ref="AE396">INDEX($AT$11:$AV$66,MATCH($C396&amp;$G396,$AO$11:$AO$66&amp;$AP$11:$AP$66,0),COUNTIF($AT$10:$AV$10,"&lt;"&amp;AD396)+1)</f>
        <v>5.9999999999999995E-4</v>
      </c>
      <c r="AF396" s="111">
        <f t="shared" si="105"/>
        <v>3.3272156081756488</v>
      </c>
      <c r="AG396" s="121">
        <f t="array" ref="AG396">INDEX($AW$11:$BA$66,MATCH($C396&amp;$G396,$AO$11:$AO$66&amp;$AP$11:$AP$66,0),COUNTIF($AW$10:$BA$10,"&lt;"&amp;AD396)+1)</f>
        <v>4.0000000000000002E-4</v>
      </c>
    </row>
    <row r="397" spans="2:33" ht="12.75" customHeight="1" x14ac:dyDescent="0.3">
      <c r="B397" s="81" t="str">
        <f t="shared" si="92"/>
        <v>3 3/8-16 UN</v>
      </c>
      <c r="C397" s="71" t="s">
        <v>592</v>
      </c>
      <c r="D397" s="71"/>
      <c r="E397" s="79" t="s">
        <v>604</v>
      </c>
      <c r="F397" s="82" t="s">
        <v>631</v>
      </c>
      <c r="G397" s="58">
        <v>16</v>
      </c>
      <c r="H397" s="79" t="s">
        <v>519</v>
      </c>
      <c r="I397" s="71" t="s">
        <v>599</v>
      </c>
      <c r="J397" s="71" t="s">
        <v>588</v>
      </c>
      <c r="K397" s="71" t="s">
        <v>600</v>
      </c>
      <c r="L397" s="85">
        <f t="shared" si="93"/>
        <v>85.724999999999994</v>
      </c>
      <c r="M397" s="85">
        <f t="shared" si="94"/>
        <v>1.5874999999999999</v>
      </c>
      <c r="N397" s="71">
        <v>60</v>
      </c>
      <c r="O397" s="100">
        <f t="shared" si="95"/>
        <v>85.724999999999994</v>
      </c>
      <c r="P397" s="85">
        <f t="shared" si="96"/>
        <v>15.2</v>
      </c>
      <c r="Q397" s="58">
        <f t="shared" si="97"/>
        <v>0</v>
      </c>
      <c r="R397" s="100">
        <f t="shared" si="98"/>
        <v>84.693899999999999</v>
      </c>
      <c r="S397" s="85">
        <f t="shared" si="99"/>
        <v>10.199999999999999</v>
      </c>
      <c r="T397" s="58">
        <f t="shared" si="100"/>
        <v>0</v>
      </c>
      <c r="U397" s="58">
        <f t="shared" si="101"/>
        <v>7.6</v>
      </c>
      <c r="V397" s="58">
        <f t="array" ref="V397">INDEX(AS$11:AS$66,MATCH(C397&amp;G397,AO$11:AO$66&amp;AP$11:AP$66,0),0)</f>
        <v>10</v>
      </c>
      <c r="X397" s="120">
        <f t="shared" si="102"/>
        <v>6.25E-2</v>
      </c>
      <c r="Y397" s="61">
        <f t="array" ref="Y397">INDEX($AQ$11:$AR$66,MATCH($C397&amp;$G397,$AO$11:$AO$66&amp;$AP$11:$AP$66,0),COUNTIF($AQ$10:$AR$10,"&lt;"&amp;Z397)+1)</f>
        <v>2.9999999999999997E-4</v>
      </c>
      <c r="Z397" s="61">
        <f t="shared" si="103"/>
        <v>3.375</v>
      </c>
      <c r="AA397" s="61">
        <f t="array" ref="AA397">INDEX($AT$11:$AV$66,MATCH($C397&amp;$G397,$AO$11:$AO$66&amp;$AP$11:$AP$66,0),COUNTIF($AT$10:$AV$10,"&lt;"&amp;Z397)+1)</f>
        <v>5.9999999999999995E-4</v>
      </c>
      <c r="AB397" s="111">
        <f t="shared" si="104"/>
        <v>3.3344050591976044</v>
      </c>
      <c r="AC397" s="121">
        <f t="array" ref="AC397">INDEX($AW$11:$BA$66,MATCH($C397&amp;$G397,$AO$11:$AO$66&amp;$AP$11:$AP$66,0),COUNTIF($AW$10:$BA$10,"&lt;"&amp;Z397)+1)</f>
        <v>4.0000000000000002E-4</v>
      </c>
      <c r="AD397" s="62">
        <v>3.3690000000000002</v>
      </c>
      <c r="AE397" s="61">
        <f t="array" ref="AE397">INDEX($AT$11:$AV$66,MATCH($C397&amp;$G397,$AO$11:$AO$66&amp;$AP$11:$AP$66,0),COUNTIF($AT$10:$AV$10,"&lt;"&amp;AD397)+1)</f>
        <v>5.9999999999999995E-4</v>
      </c>
      <c r="AF397" s="111">
        <f t="shared" si="105"/>
        <v>3.3419367061317367</v>
      </c>
      <c r="AG397" s="121">
        <f t="array" ref="AG397">INDEX($AW$11:$BA$66,MATCH($C397&amp;$G397,$AO$11:$AO$66&amp;$AP$11:$AP$66,0),COUNTIF($AW$10:$BA$10,"&lt;"&amp;AD397)+1)</f>
        <v>4.0000000000000002E-4</v>
      </c>
    </row>
    <row r="398" spans="2:33" ht="12.75" customHeight="1" x14ac:dyDescent="0.3">
      <c r="B398" s="81" t="str">
        <f t="shared" si="92"/>
        <v>3 3/8-16 UN</v>
      </c>
      <c r="C398" s="71" t="s">
        <v>592</v>
      </c>
      <c r="D398" s="71"/>
      <c r="E398" s="79" t="s">
        <v>604</v>
      </c>
      <c r="F398" s="82" t="s">
        <v>631</v>
      </c>
      <c r="G398" s="58">
        <v>16</v>
      </c>
      <c r="H398" s="79" t="s">
        <v>519</v>
      </c>
      <c r="I398" s="71" t="s">
        <v>601</v>
      </c>
      <c r="J398" s="71" t="s">
        <v>588</v>
      </c>
      <c r="K398" s="71" t="s">
        <v>600</v>
      </c>
      <c r="L398" s="85">
        <f t="shared" si="93"/>
        <v>85.724999999999994</v>
      </c>
      <c r="M398" s="85">
        <f t="shared" si="94"/>
        <v>1.5874999999999999</v>
      </c>
      <c r="N398" s="71">
        <v>60</v>
      </c>
      <c r="O398" s="100">
        <f t="shared" si="95"/>
        <v>85.724999999999994</v>
      </c>
      <c r="P398" s="85">
        <f t="shared" si="96"/>
        <v>15.2</v>
      </c>
      <c r="Q398" s="58">
        <f t="shared" si="97"/>
        <v>0</v>
      </c>
      <c r="R398" s="100">
        <f t="shared" si="98"/>
        <v>84.693899999999999</v>
      </c>
      <c r="S398" s="85">
        <f t="shared" si="99"/>
        <v>10.199999999999999</v>
      </c>
      <c r="T398" s="58">
        <f t="shared" si="100"/>
        <v>0</v>
      </c>
      <c r="U398" s="58">
        <f t="shared" si="101"/>
        <v>7.6</v>
      </c>
      <c r="V398" s="58">
        <f t="array" ref="V398">INDEX(AS$11:AS$66,MATCH(C398&amp;G398,AO$11:AO$66&amp;AP$11:AP$66,0),0)</f>
        <v>10</v>
      </c>
      <c r="X398" s="120">
        <f t="shared" si="102"/>
        <v>6.25E-2</v>
      </c>
      <c r="Y398" s="61">
        <f t="array" ref="Y398">INDEX($AQ$11:$AR$66,MATCH($C398&amp;$G398,$AO$11:$AO$66&amp;$AP$11:$AP$66,0),COUNTIF($AQ$10:$AR$10,"&lt;"&amp;Z398)+1)</f>
        <v>2.9999999999999997E-4</v>
      </c>
      <c r="Z398" s="61">
        <f t="shared" si="103"/>
        <v>3.375</v>
      </c>
      <c r="AA398" s="61">
        <f t="array" ref="AA398">INDEX($AT$11:$AV$66,MATCH($C398&amp;$G398,$AO$11:$AO$66&amp;$AP$11:$AP$66,0),COUNTIF($AT$10:$AV$10,"&lt;"&amp;Z398)+1)</f>
        <v>5.9999999999999995E-4</v>
      </c>
      <c r="AB398" s="111">
        <f t="shared" si="104"/>
        <v>3.3344050591976044</v>
      </c>
      <c r="AC398" s="121">
        <f t="array" ref="AC398">INDEX($AW$11:$BA$66,MATCH($C398&amp;$G398,$AO$11:$AO$66&amp;$AP$11:$AP$66,0),COUNTIF($AW$10:$BA$10,"&lt;"&amp;Z398)+1)</f>
        <v>4.0000000000000002E-4</v>
      </c>
      <c r="AD398" s="62">
        <v>3.3671000000000002</v>
      </c>
      <c r="AE398" s="61">
        <f t="array" ref="AE398">INDEX($AT$11:$AV$66,MATCH($C398&amp;$G398,$AO$11:$AO$66&amp;$AP$11:$AP$66,0),COUNTIF($AT$10:$AV$10,"&lt;"&amp;AD398)+1)</f>
        <v>5.9999999999999995E-4</v>
      </c>
      <c r="AF398" s="111">
        <f t="shared" si="105"/>
        <v>3.3400367061317366</v>
      </c>
      <c r="AG398" s="121">
        <f t="array" ref="AG398">INDEX($AW$11:$BA$66,MATCH($C398&amp;$G398,$AO$11:$AO$66&amp;$AP$11:$AP$66,0),COUNTIF($AW$10:$BA$10,"&lt;"&amp;AD398)+1)</f>
        <v>4.0000000000000002E-4</v>
      </c>
    </row>
    <row r="399" spans="2:33" ht="12.75" customHeight="1" x14ac:dyDescent="0.3">
      <c r="B399" s="81" t="str">
        <f t="shared" si="92"/>
        <v>3 1/2-6 UN</v>
      </c>
      <c r="C399" s="71" t="s">
        <v>592</v>
      </c>
      <c r="D399" s="71"/>
      <c r="E399" s="79" t="s">
        <v>604</v>
      </c>
      <c r="F399" s="82" t="s">
        <v>632</v>
      </c>
      <c r="G399" s="58">
        <v>6</v>
      </c>
      <c r="H399" s="79" t="s">
        <v>519</v>
      </c>
      <c r="I399" s="71" t="s">
        <v>599</v>
      </c>
      <c r="J399" s="71" t="s">
        <v>588</v>
      </c>
      <c r="K399" s="71" t="s">
        <v>600</v>
      </c>
      <c r="L399" s="85">
        <f t="shared" si="93"/>
        <v>88.9</v>
      </c>
      <c r="M399" s="85">
        <f t="shared" si="94"/>
        <v>4.2332999999999998</v>
      </c>
      <c r="N399" s="71">
        <v>60</v>
      </c>
      <c r="O399" s="100">
        <f t="shared" si="95"/>
        <v>88.9</v>
      </c>
      <c r="P399" s="85">
        <f t="shared" si="96"/>
        <v>20.3</v>
      </c>
      <c r="Q399" s="58">
        <f t="shared" si="97"/>
        <v>0</v>
      </c>
      <c r="R399" s="100">
        <f t="shared" si="98"/>
        <v>86.150400000000005</v>
      </c>
      <c r="S399" s="85">
        <f t="shared" si="99"/>
        <v>12.7</v>
      </c>
      <c r="T399" s="58">
        <f t="shared" si="100"/>
        <v>0</v>
      </c>
      <c r="U399" s="58">
        <f t="shared" si="101"/>
        <v>10.199999999999999</v>
      </c>
      <c r="V399" s="58">
        <f t="array" ref="V399">INDEX(AS$11:AS$66,MATCH(C399&amp;G399,AO$11:AO$66&amp;AP$11:AP$66,0),0)</f>
        <v>5</v>
      </c>
      <c r="X399" s="120">
        <f t="shared" si="102"/>
        <v>0.16666666666666666</v>
      </c>
      <c r="Y399" s="61">
        <f t="array" ref="Y399">INDEX($AQ$11:$AR$66,MATCH($C399&amp;$G399,$AO$11:$AO$66&amp;$AP$11:$AP$66,0),COUNTIF($AQ$10:$AR$10,"&lt;"&amp;Z399)+1)</f>
        <v>4.0000000000000002E-4</v>
      </c>
      <c r="Z399" s="61">
        <f t="shared" si="103"/>
        <v>3.5</v>
      </c>
      <c r="AA399" s="61">
        <f t="array" ref="AA399">INDEX($AT$11:$AV$66,MATCH($C399&amp;$G399,$AO$11:$AO$66&amp;$AP$11:$AP$66,0),COUNTIF($AT$10:$AV$10,"&lt;"&amp;Z399)+1)</f>
        <v>8.0000000000000004E-4</v>
      </c>
      <c r="AB399" s="111">
        <f t="shared" si="104"/>
        <v>3.3917468245269453</v>
      </c>
      <c r="AC399" s="121">
        <f t="array" ref="AC399">INDEX($AW$11:$BA$66,MATCH($C399&amp;$G399,$AO$11:$AO$66&amp;$AP$11:$AP$66,0),COUNTIF($AW$10:$BA$10,"&lt;"&amp;Z399)+1)</f>
        <v>5.0000000000000001E-4</v>
      </c>
      <c r="AD399" s="62">
        <v>3.4763999999999999</v>
      </c>
      <c r="AE399" s="61">
        <f t="array" ref="AE399">INDEX($AT$11:$AV$66,MATCH($C399&amp;$G399,$AO$11:$AO$66&amp;$AP$11:$AP$66,0),COUNTIF($AT$10:$AV$10,"&lt;"&amp;AD399)+1)</f>
        <v>8.0000000000000004E-4</v>
      </c>
      <c r="AF399" s="111">
        <f t="shared" si="105"/>
        <v>3.4042312163512967</v>
      </c>
      <c r="AG399" s="121">
        <f t="array" ref="AG399">INDEX($AW$11:$BA$66,MATCH($C399&amp;$G399,$AO$11:$AO$66&amp;$AP$11:$AP$66,0),COUNTIF($AW$10:$BA$10,"&lt;"&amp;AD399)+1)</f>
        <v>5.0000000000000001E-4</v>
      </c>
    </row>
    <row r="400" spans="2:33" ht="12.75" customHeight="1" x14ac:dyDescent="0.3">
      <c r="B400" s="81" t="str">
        <f t="shared" si="92"/>
        <v>3 1/2-6 UN</v>
      </c>
      <c r="C400" s="71" t="s">
        <v>592</v>
      </c>
      <c r="D400" s="71"/>
      <c r="E400" s="79" t="s">
        <v>604</v>
      </c>
      <c r="F400" s="82" t="s">
        <v>632</v>
      </c>
      <c r="G400" s="58">
        <v>6</v>
      </c>
      <c r="H400" s="79" t="s">
        <v>519</v>
      </c>
      <c r="I400" s="71" t="s">
        <v>601</v>
      </c>
      <c r="J400" s="71" t="s">
        <v>588</v>
      </c>
      <c r="K400" s="71" t="s">
        <v>600</v>
      </c>
      <c r="L400" s="85">
        <f t="shared" si="93"/>
        <v>88.9</v>
      </c>
      <c r="M400" s="85">
        <f t="shared" si="94"/>
        <v>4.2332999999999998</v>
      </c>
      <c r="N400" s="71">
        <v>60</v>
      </c>
      <c r="O400" s="100">
        <f t="shared" si="95"/>
        <v>88.9</v>
      </c>
      <c r="P400" s="85">
        <f t="shared" si="96"/>
        <v>20.3</v>
      </c>
      <c r="Q400" s="58">
        <f t="shared" si="97"/>
        <v>0</v>
      </c>
      <c r="R400" s="100">
        <f t="shared" si="98"/>
        <v>86.150400000000005</v>
      </c>
      <c r="S400" s="85">
        <f t="shared" si="99"/>
        <v>12.7</v>
      </c>
      <c r="T400" s="58">
        <f t="shared" si="100"/>
        <v>0</v>
      </c>
      <c r="U400" s="58">
        <f t="shared" si="101"/>
        <v>10.199999999999999</v>
      </c>
      <c r="V400" s="58">
        <f t="array" ref="V400">INDEX(AS$11:AS$66,MATCH(C400&amp;G400,AO$11:AO$66&amp;AP$11:AP$66,0),0)</f>
        <v>5</v>
      </c>
      <c r="X400" s="120">
        <f t="shared" si="102"/>
        <v>0.16666666666666666</v>
      </c>
      <c r="Y400" s="61">
        <f t="array" ref="Y400">INDEX($AQ$11:$AR$66,MATCH($C400&amp;$G400,$AO$11:$AO$66&amp;$AP$11:$AP$66,0),COUNTIF($AQ$10:$AR$10,"&lt;"&amp;Z400)+1)</f>
        <v>4.0000000000000002E-4</v>
      </c>
      <c r="Z400" s="61">
        <f t="shared" si="103"/>
        <v>3.5</v>
      </c>
      <c r="AA400" s="61">
        <f t="array" ref="AA400">INDEX($AT$11:$AV$66,MATCH($C400&amp;$G400,$AO$11:$AO$66&amp;$AP$11:$AP$66,0),COUNTIF($AT$10:$AV$10,"&lt;"&amp;Z400)+1)</f>
        <v>8.0000000000000004E-4</v>
      </c>
      <c r="AB400" s="111">
        <f t="shared" si="104"/>
        <v>3.3917468245269453</v>
      </c>
      <c r="AC400" s="121">
        <f t="array" ref="AC400">INDEX($AW$11:$BA$66,MATCH($C400&amp;$G400,$AO$11:$AO$66&amp;$AP$11:$AP$66,0),COUNTIF($AW$10:$BA$10,"&lt;"&amp;Z400)+1)</f>
        <v>5.0000000000000001E-4</v>
      </c>
      <c r="AD400" s="62">
        <v>3.4733000000000001</v>
      </c>
      <c r="AE400" s="61">
        <f t="array" ref="AE400">INDEX($AT$11:$AV$66,MATCH($C400&amp;$G400,$AO$11:$AO$66&amp;$AP$11:$AP$66,0),COUNTIF($AT$10:$AV$10,"&lt;"&amp;AD400)+1)</f>
        <v>8.0000000000000004E-4</v>
      </c>
      <c r="AF400" s="111">
        <f t="shared" si="105"/>
        <v>3.4011312163512968</v>
      </c>
      <c r="AG400" s="121">
        <f t="array" ref="AG400">INDEX($AW$11:$BA$66,MATCH($C400&amp;$G400,$AO$11:$AO$66&amp;$AP$11:$AP$66,0),COUNTIF($AW$10:$BA$10,"&lt;"&amp;AD400)+1)</f>
        <v>5.0000000000000001E-4</v>
      </c>
    </row>
    <row r="401" spans="2:33" ht="12.75" customHeight="1" x14ac:dyDescent="0.3">
      <c r="B401" s="81" t="str">
        <f t="shared" si="92"/>
        <v>3 1/2-8 UN</v>
      </c>
      <c r="C401" s="71" t="s">
        <v>592</v>
      </c>
      <c r="D401" s="71"/>
      <c r="E401" s="79" t="s">
        <v>604</v>
      </c>
      <c r="F401" s="82" t="s">
        <v>632</v>
      </c>
      <c r="G401" s="58">
        <v>8</v>
      </c>
      <c r="H401" s="79" t="s">
        <v>519</v>
      </c>
      <c r="I401" s="71" t="s">
        <v>599</v>
      </c>
      <c r="J401" s="71" t="s">
        <v>588</v>
      </c>
      <c r="K401" s="71" t="s">
        <v>600</v>
      </c>
      <c r="L401" s="85">
        <f t="shared" si="93"/>
        <v>88.9</v>
      </c>
      <c r="M401" s="85">
        <f t="shared" si="94"/>
        <v>3.1749999999999998</v>
      </c>
      <c r="N401" s="71">
        <v>60</v>
      </c>
      <c r="O401" s="100">
        <f t="shared" si="95"/>
        <v>88.9</v>
      </c>
      <c r="P401" s="85">
        <f t="shared" si="96"/>
        <v>17.8</v>
      </c>
      <c r="Q401" s="58">
        <f t="shared" si="97"/>
        <v>0</v>
      </c>
      <c r="R401" s="100">
        <f t="shared" si="98"/>
        <v>86.837800000000001</v>
      </c>
      <c r="S401" s="85">
        <f t="shared" si="99"/>
        <v>12.7</v>
      </c>
      <c r="T401" s="58">
        <f t="shared" si="100"/>
        <v>0</v>
      </c>
      <c r="U401" s="58">
        <f t="shared" si="101"/>
        <v>10.199999999999999</v>
      </c>
      <c r="V401" s="58">
        <f t="array" ref="V401">INDEX(AS$11:AS$66,MATCH(C401&amp;G401,AO$11:AO$66&amp;AP$11:AP$66,0),0)</f>
        <v>5</v>
      </c>
      <c r="X401" s="120">
        <f t="shared" si="102"/>
        <v>0.125</v>
      </c>
      <c r="Y401" s="61">
        <f t="array" ref="Y401">INDEX($AQ$11:$AR$66,MATCH($C401&amp;$G401,$AO$11:$AO$66&amp;$AP$11:$AP$66,0),COUNTIF($AQ$10:$AR$10,"&lt;"&amp;Z401)+1)</f>
        <v>4.0000000000000002E-4</v>
      </c>
      <c r="Z401" s="61">
        <f t="shared" si="103"/>
        <v>3.5</v>
      </c>
      <c r="AA401" s="61">
        <f t="array" ref="AA401">INDEX($AT$11:$AV$66,MATCH($C401&amp;$G401,$AO$11:$AO$66&amp;$AP$11:$AP$66,0),COUNTIF($AT$10:$AV$10,"&lt;"&amp;Z401)+1)</f>
        <v>6.9999999999999999E-4</v>
      </c>
      <c r="AB401" s="111">
        <f t="shared" si="104"/>
        <v>3.4188101183952089</v>
      </c>
      <c r="AC401" s="121">
        <f t="array" ref="AC401">INDEX($AW$11:$BA$66,MATCH($C401&amp;$G401,$AO$11:$AO$66&amp;$AP$11:$AP$66,0),COUNTIF($AW$10:$BA$10,"&lt;"&amp;Z401)+1)</f>
        <v>5.0000000000000001E-4</v>
      </c>
      <c r="AD401" s="62">
        <v>3.4843999999999999</v>
      </c>
      <c r="AE401" s="61">
        <f t="array" ref="AE401">INDEX($AT$11:$AV$66,MATCH($C401&amp;$G401,$AO$11:$AO$66&amp;$AP$11:$AP$66,0),COUNTIF($AT$10:$AV$10,"&lt;"&amp;AD401)+1)</f>
        <v>6.9999999999999999E-4</v>
      </c>
      <c r="AF401" s="111">
        <f t="shared" si="105"/>
        <v>3.4302734122634724</v>
      </c>
      <c r="AG401" s="121">
        <f t="array" ref="AG401">INDEX($AW$11:$BA$66,MATCH($C401&amp;$G401,$AO$11:$AO$66&amp;$AP$11:$AP$66,0),COUNTIF($AW$10:$BA$10,"&lt;"&amp;AD401)+1)</f>
        <v>5.0000000000000001E-4</v>
      </c>
    </row>
    <row r="402" spans="2:33" ht="12.75" customHeight="1" x14ac:dyDescent="0.3">
      <c r="B402" s="81" t="str">
        <f t="shared" si="92"/>
        <v>3 1/2-8 UN</v>
      </c>
      <c r="C402" s="71" t="s">
        <v>592</v>
      </c>
      <c r="D402" s="71"/>
      <c r="E402" s="79" t="s">
        <v>604</v>
      </c>
      <c r="F402" s="82" t="s">
        <v>632</v>
      </c>
      <c r="G402" s="58">
        <v>8</v>
      </c>
      <c r="H402" s="79" t="s">
        <v>519</v>
      </c>
      <c r="I402" s="71" t="s">
        <v>601</v>
      </c>
      <c r="J402" s="71" t="s">
        <v>588</v>
      </c>
      <c r="K402" s="71" t="s">
        <v>600</v>
      </c>
      <c r="L402" s="85">
        <f t="shared" si="93"/>
        <v>88.9</v>
      </c>
      <c r="M402" s="85">
        <f t="shared" si="94"/>
        <v>3.1749999999999998</v>
      </c>
      <c r="N402" s="71">
        <v>60</v>
      </c>
      <c r="O402" s="100">
        <f t="shared" si="95"/>
        <v>88.9</v>
      </c>
      <c r="P402" s="85">
        <f t="shared" si="96"/>
        <v>17.8</v>
      </c>
      <c r="Q402" s="58">
        <f t="shared" si="97"/>
        <v>0</v>
      </c>
      <c r="R402" s="100">
        <f t="shared" si="98"/>
        <v>86.837800000000001</v>
      </c>
      <c r="S402" s="85">
        <f t="shared" si="99"/>
        <v>12.7</v>
      </c>
      <c r="T402" s="58">
        <f t="shared" si="100"/>
        <v>0</v>
      </c>
      <c r="U402" s="58">
        <f t="shared" si="101"/>
        <v>10.199999999999999</v>
      </c>
      <c r="V402" s="58">
        <f t="array" ref="V402">INDEX(AS$11:AS$66,MATCH(C402&amp;G402,AO$11:AO$66&amp;AP$11:AP$66,0),0)</f>
        <v>5</v>
      </c>
      <c r="X402" s="120">
        <f t="shared" si="102"/>
        <v>0.125</v>
      </c>
      <c r="Y402" s="61">
        <f t="array" ref="Y402">INDEX($AQ$11:$AR$66,MATCH($C402&amp;$G402,$AO$11:$AO$66&amp;$AP$11:$AP$66,0),COUNTIF($AQ$10:$AR$10,"&lt;"&amp;Z402)+1)</f>
        <v>4.0000000000000002E-4</v>
      </c>
      <c r="Z402" s="61">
        <f t="shared" si="103"/>
        <v>3.5</v>
      </c>
      <c r="AA402" s="61">
        <f t="array" ref="AA402">INDEX($AT$11:$AV$66,MATCH($C402&amp;$G402,$AO$11:$AO$66&amp;$AP$11:$AP$66,0),COUNTIF($AT$10:$AV$10,"&lt;"&amp;Z402)+1)</f>
        <v>6.9999999999999999E-4</v>
      </c>
      <c r="AB402" s="111">
        <f t="shared" si="104"/>
        <v>3.4188101183952089</v>
      </c>
      <c r="AC402" s="121">
        <f t="array" ref="AC402">INDEX($AW$11:$BA$66,MATCH($C402&amp;$G402,$AO$11:$AO$66&amp;$AP$11:$AP$66,0),COUNTIF($AW$10:$BA$10,"&lt;"&amp;Z402)+1)</f>
        <v>5.0000000000000001E-4</v>
      </c>
      <c r="AD402" s="62">
        <v>3.4815</v>
      </c>
      <c r="AE402" s="61">
        <f t="array" ref="AE402">INDEX($AT$11:$AV$66,MATCH($C402&amp;$G402,$AO$11:$AO$66&amp;$AP$11:$AP$66,0),COUNTIF($AT$10:$AV$10,"&lt;"&amp;AD402)+1)</f>
        <v>6.9999999999999999E-4</v>
      </c>
      <c r="AF402" s="111">
        <f t="shared" si="105"/>
        <v>3.4273734122634725</v>
      </c>
      <c r="AG402" s="121">
        <f t="array" ref="AG402">INDEX($AW$11:$BA$66,MATCH($C402&amp;$G402,$AO$11:$AO$66&amp;$AP$11:$AP$66,0),COUNTIF($AW$10:$BA$10,"&lt;"&amp;AD402)+1)</f>
        <v>5.0000000000000001E-4</v>
      </c>
    </row>
    <row r="403" spans="2:33" ht="12.75" customHeight="1" x14ac:dyDescent="0.3">
      <c r="B403" s="81" t="str">
        <f t="shared" si="92"/>
        <v>3 1/2-12 UN</v>
      </c>
      <c r="C403" s="71" t="s">
        <v>592</v>
      </c>
      <c r="D403" s="71"/>
      <c r="E403" s="79" t="s">
        <v>604</v>
      </c>
      <c r="F403" s="82" t="s">
        <v>632</v>
      </c>
      <c r="G403" s="58">
        <v>12</v>
      </c>
      <c r="H403" s="79" t="s">
        <v>519</v>
      </c>
      <c r="I403" s="71" t="s">
        <v>599</v>
      </c>
      <c r="J403" s="71" t="s">
        <v>588</v>
      </c>
      <c r="K403" s="71" t="s">
        <v>600</v>
      </c>
      <c r="L403" s="85">
        <f t="shared" si="93"/>
        <v>88.9</v>
      </c>
      <c r="M403" s="85">
        <f t="shared" si="94"/>
        <v>2.1166999999999998</v>
      </c>
      <c r="N403" s="71">
        <v>60</v>
      </c>
      <c r="O403" s="100">
        <f t="shared" si="95"/>
        <v>88.9</v>
      </c>
      <c r="P403" s="85">
        <f t="shared" si="96"/>
        <v>15.2</v>
      </c>
      <c r="Q403" s="58">
        <f t="shared" si="97"/>
        <v>0</v>
      </c>
      <c r="R403" s="100">
        <f t="shared" si="98"/>
        <v>87.525199999999998</v>
      </c>
      <c r="S403" s="85">
        <f t="shared" si="99"/>
        <v>10.199999999999999</v>
      </c>
      <c r="T403" s="58">
        <f t="shared" si="100"/>
        <v>0</v>
      </c>
      <c r="U403" s="58">
        <f t="shared" si="101"/>
        <v>7.6</v>
      </c>
      <c r="V403" s="58">
        <f t="array" ref="V403">INDEX(AS$11:AS$66,MATCH(C403&amp;G403,AO$11:AO$66&amp;AP$11:AP$66,0),0)</f>
        <v>10</v>
      </c>
      <c r="X403" s="120">
        <f t="shared" si="102"/>
        <v>8.3333333333333329E-2</v>
      </c>
      <c r="Y403" s="61">
        <f t="array" ref="Y403">INDEX($AQ$11:$AR$66,MATCH($C403&amp;$G403,$AO$11:$AO$66&amp;$AP$11:$AP$66,0),COUNTIF($AQ$10:$AR$10,"&lt;"&amp;Z403)+1)</f>
        <v>2.9999999999999997E-4</v>
      </c>
      <c r="Z403" s="61">
        <f t="shared" si="103"/>
        <v>3.5</v>
      </c>
      <c r="AA403" s="61">
        <f t="array" ref="AA403">INDEX($AT$11:$AV$66,MATCH($C403&amp;$G403,$AO$11:$AO$66&amp;$AP$11:$AP$66,0),COUNTIF($AT$10:$AV$10,"&lt;"&amp;Z403)+1)</f>
        <v>5.9999999999999995E-4</v>
      </c>
      <c r="AB403" s="111">
        <f t="shared" si="104"/>
        <v>3.4458734122634724</v>
      </c>
      <c r="AC403" s="121">
        <f t="array" ref="AC403">INDEX($AW$11:$BA$66,MATCH($C403&amp;$G403,$AO$11:$AO$66&amp;$AP$11:$AP$66,0),COUNTIF($AW$10:$BA$10,"&lt;"&amp;Z403)+1)</f>
        <v>4.0000000000000002E-4</v>
      </c>
      <c r="AD403" s="62">
        <v>3.4904000000000002</v>
      </c>
      <c r="AE403" s="61">
        <f t="array" ref="AE403">INDEX($AT$11:$AV$66,MATCH($C403&amp;$G403,$AO$11:$AO$66&amp;$AP$11:$AP$66,0),COUNTIF($AT$10:$AV$10,"&lt;"&amp;AD403)+1)</f>
        <v>5.9999999999999995E-4</v>
      </c>
      <c r="AF403" s="111">
        <f t="shared" si="105"/>
        <v>3.4543156081756488</v>
      </c>
      <c r="AG403" s="121">
        <f t="array" ref="AG403">INDEX($AW$11:$BA$66,MATCH($C403&amp;$G403,$AO$11:$AO$66&amp;$AP$11:$AP$66,0),COUNTIF($AW$10:$BA$10,"&lt;"&amp;AD403)+1)</f>
        <v>4.0000000000000002E-4</v>
      </c>
    </row>
    <row r="404" spans="2:33" ht="12.75" customHeight="1" x14ac:dyDescent="0.3">
      <c r="B404" s="81" t="str">
        <f t="shared" si="92"/>
        <v>3 1/2-12 UN</v>
      </c>
      <c r="C404" s="71" t="s">
        <v>592</v>
      </c>
      <c r="D404" s="71"/>
      <c r="E404" s="79" t="s">
        <v>604</v>
      </c>
      <c r="F404" s="82" t="s">
        <v>632</v>
      </c>
      <c r="G404" s="58">
        <v>12</v>
      </c>
      <c r="H404" s="79" t="s">
        <v>519</v>
      </c>
      <c r="I404" s="71" t="s">
        <v>601</v>
      </c>
      <c r="J404" s="71" t="s">
        <v>588</v>
      </c>
      <c r="K404" s="71" t="s">
        <v>600</v>
      </c>
      <c r="L404" s="85">
        <f t="shared" si="93"/>
        <v>88.9</v>
      </c>
      <c r="M404" s="85">
        <f t="shared" si="94"/>
        <v>2.1166999999999998</v>
      </c>
      <c r="N404" s="71">
        <v>60</v>
      </c>
      <c r="O404" s="100">
        <f t="shared" si="95"/>
        <v>88.9</v>
      </c>
      <c r="P404" s="85">
        <f t="shared" si="96"/>
        <v>15.2</v>
      </c>
      <c r="Q404" s="58">
        <f t="shared" si="97"/>
        <v>0</v>
      </c>
      <c r="R404" s="100">
        <f t="shared" si="98"/>
        <v>87.525199999999998</v>
      </c>
      <c r="S404" s="85">
        <f t="shared" si="99"/>
        <v>10.199999999999999</v>
      </c>
      <c r="T404" s="58">
        <f t="shared" si="100"/>
        <v>0</v>
      </c>
      <c r="U404" s="58">
        <f t="shared" si="101"/>
        <v>7.6</v>
      </c>
      <c r="V404" s="58">
        <f t="array" ref="V404">INDEX(AS$11:AS$66,MATCH(C404&amp;G404,AO$11:AO$66&amp;AP$11:AP$66,0),0)</f>
        <v>10</v>
      </c>
      <c r="X404" s="120">
        <f t="shared" si="102"/>
        <v>8.3333333333333329E-2</v>
      </c>
      <c r="Y404" s="61">
        <f t="array" ref="Y404">INDEX($AQ$11:$AR$66,MATCH($C404&amp;$G404,$AO$11:$AO$66&amp;$AP$11:$AP$66,0),COUNTIF($AQ$10:$AR$10,"&lt;"&amp;Z404)+1)</f>
        <v>2.9999999999999997E-4</v>
      </c>
      <c r="Z404" s="61">
        <f t="shared" si="103"/>
        <v>3.5</v>
      </c>
      <c r="AA404" s="61">
        <f t="array" ref="AA404">INDEX($AT$11:$AV$66,MATCH($C404&amp;$G404,$AO$11:$AO$66&amp;$AP$11:$AP$66,0),COUNTIF($AT$10:$AV$10,"&lt;"&amp;Z404)+1)</f>
        <v>5.9999999999999995E-4</v>
      </c>
      <c r="AB404" s="111">
        <f t="shared" si="104"/>
        <v>3.4458734122634724</v>
      </c>
      <c r="AC404" s="121">
        <f t="array" ref="AC404">INDEX($AW$11:$BA$66,MATCH($C404&amp;$G404,$AO$11:$AO$66&amp;$AP$11:$AP$66,0),COUNTIF($AW$10:$BA$10,"&lt;"&amp;Z404)+1)</f>
        <v>4.0000000000000002E-4</v>
      </c>
      <c r="AD404" s="62">
        <v>3.4883000000000002</v>
      </c>
      <c r="AE404" s="61">
        <f t="array" ref="AE404">INDEX($AT$11:$AV$66,MATCH($C404&amp;$G404,$AO$11:$AO$66&amp;$AP$11:$AP$66,0),COUNTIF($AT$10:$AV$10,"&lt;"&amp;AD404)+1)</f>
        <v>5.9999999999999995E-4</v>
      </c>
      <c r="AF404" s="111">
        <f t="shared" si="105"/>
        <v>3.4522156081756488</v>
      </c>
      <c r="AG404" s="121">
        <f t="array" ref="AG404">INDEX($AW$11:$BA$66,MATCH($C404&amp;$G404,$AO$11:$AO$66&amp;$AP$11:$AP$66,0),COUNTIF($AW$10:$BA$10,"&lt;"&amp;AD404)+1)</f>
        <v>4.0000000000000002E-4</v>
      </c>
    </row>
    <row r="405" spans="2:33" ht="12.75" customHeight="1" x14ac:dyDescent="0.3">
      <c r="B405" s="81" t="str">
        <f t="shared" si="92"/>
        <v>3 1/2-16 UN</v>
      </c>
      <c r="C405" s="71" t="s">
        <v>592</v>
      </c>
      <c r="D405" s="71"/>
      <c r="E405" s="79" t="s">
        <v>604</v>
      </c>
      <c r="F405" s="82" t="s">
        <v>632</v>
      </c>
      <c r="G405" s="58">
        <v>16</v>
      </c>
      <c r="H405" s="79" t="s">
        <v>519</v>
      </c>
      <c r="I405" s="71" t="s">
        <v>599</v>
      </c>
      <c r="J405" s="71" t="s">
        <v>588</v>
      </c>
      <c r="K405" s="71" t="s">
        <v>600</v>
      </c>
      <c r="L405" s="85">
        <f t="shared" si="93"/>
        <v>88.9</v>
      </c>
      <c r="M405" s="85">
        <f t="shared" si="94"/>
        <v>1.5874999999999999</v>
      </c>
      <c r="N405" s="71">
        <v>60</v>
      </c>
      <c r="O405" s="100">
        <f t="shared" si="95"/>
        <v>88.9</v>
      </c>
      <c r="P405" s="85">
        <f t="shared" si="96"/>
        <v>15.2</v>
      </c>
      <c r="Q405" s="58">
        <f t="shared" si="97"/>
        <v>0</v>
      </c>
      <c r="R405" s="100">
        <f t="shared" si="98"/>
        <v>87.868899999999996</v>
      </c>
      <c r="S405" s="85">
        <f t="shared" si="99"/>
        <v>10.199999999999999</v>
      </c>
      <c r="T405" s="58">
        <f t="shared" si="100"/>
        <v>0</v>
      </c>
      <c r="U405" s="58">
        <f t="shared" si="101"/>
        <v>7.6</v>
      </c>
      <c r="V405" s="58">
        <f t="array" ref="V405">INDEX(AS$11:AS$66,MATCH(C405&amp;G405,AO$11:AO$66&amp;AP$11:AP$66,0),0)</f>
        <v>10</v>
      </c>
      <c r="X405" s="120">
        <f t="shared" si="102"/>
        <v>6.25E-2</v>
      </c>
      <c r="Y405" s="61">
        <f t="array" ref="Y405">INDEX($AQ$11:$AR$66,MATCH($C405&amp;$G405,$AO$11:$AO$66&amp;$AP$11:$AP$66,0),COUNTIF($AQ$10:$AR$10,"&lt;"&amp;Z405)+1)</f>
        <v>2.9999999999999997E-4</v>
      </c>
      <c r="Z405" s="61">
        <f t="shared" si="103"/>
        <v>3.5</v>
      </c>
      <c r="AA405" s="61">
        <f t="array" ref="AA405">INDEX($AT$11:$AV$66,MATCH($C405&amp;$G405,$AO$11:$AO$66&amp;$AP$11:$AP$66,0),COUNTIF($AT$10:$AV$10,"&lt;"&amp;Z405)+1)</f>
        <v>5.9999999999999995E-4</v>
      </c>
      <c r="AB405" s="111">
        <f t="shared" si="104"/>
        <v>3.4594050591976044</v>
      </c>
      <c r="AC405" s="121">
        <f t="array" ref="AC405">INDEX($AW$11:$BA$66,MATCH($C405&amp;$G405,$AO$11:$AO$66&amp;$AP$11:$AP$66,0),COUNTIF($AW$10:$BA$10,"&lt;"&amp;Z405)+1)</f>
        <v>4.0000000000000002E-4</v>
      </c>
      <c r="AD405" s="62">
        <v>3.4940000000000002</v>
      </c>
      <c r="AE405" s="61">
        <f t="array" ref="AE405">INDEX($AT$11:$AV$66,MATCH($C405&amp;$G405,$AO$11:$AO$66&amp;$AP$11:$AP$66,0),COUNTIF($AT$10:$AV$10,"&lt;"&amp;AD405)+1)</f>
        <v>5.9999999999999995E-4</v>
      </c>
      <c r="AF405" s="111">
        <f t="shared" si="105"/>
        <v>3.4669367061317367</v>
      </c>
      <c r="AG405" s="121">
        <f t="array" ref="AG405">INDEX($AW$11:$BA$66,MATCH($C405&amp;$G405,$AO$11:$AO$66&amp;$AP$11:$AP$66,0),COUNTIF($AW$10:$BA$10,"&lt;"&amp;AD405)+1)</f>
        <v>4.0000000000000002E-4</v>
      </c>
    </row>
    <row r="406" spans="2:33" ht="12.75" customHeight="1" x14ac:dyDescent="0.3">
      <c r="B406" s="81" t="str">
        <f t="shared" si="92"/>
        <v>3 1/2-16 UN</v>
      </c>
      <c r="C406" s="71" t="s">
        <v>592</v>
      </c>
      <c r="D406" s="71"/>
      <c r="E406" s="79" t="s">
        <v>604</v>
      </c>
      <c r="F406" s="82" t="s">
        <v>632</v>
      </c>
      <c r="G406" s="58">
        <v>16</v>
      </c>
      <c r="H406" s="79" t="s">
        <v>519</v>
      </c>
      <c r="I406" s="71" t="s">
        <v>601</v>
      </c>
      <c r="J406" s="71" t="s">
        <v>588</v>
      </c>
      <c r="K406" s="71" t="s">
        <v>600</v>
      </c>
      <c r="L406" s="85">
        <f t="shared" si="93"/>
        <v>88.9</v>
      </c>
      <c r="M406" s="85">
        <f t="shared" si="94"/>
        <v>1.5874999999999999</v>
      </c>
      <c r="N406" s="71">
        <v>60</v>
      </c>
      <c r="O406" s="100">
        <f t="shared" si="95"/>
        <v>88.9</v>
      </c>
      <c r="P406" s="85">
        <f t="shared" si="96"/>
        <v>15.2</v>
      </c>
      <c r="Q406" s="58">
        <f t="shared" si="97"/>
        <v>0</v>
      </c>
      <c r="R406" s="100">
        <f t="shared" si="98"/>
        <v>87.868899999999996</v>
      </c>
      <c r="S406" s="85">
        <f t="shared" si="99"/>
        <v>10.199999999999999</v>
      </c>
      <c r="T406" s="58">
        <f t="shared" si="100"/>
        <v>0</v>
      </c>
      <c r="U406" s="58">
        <f t="shared" si="101"/>
        <v>7.6</v>
      </c>
      <c r="V406" s="58">
        <f t="array" ref="V406">INDEX(AS$11:AS$66,MATCH(C406&amp;G406,AO$11:AO$66&amp;AP$11:AP$66,0),0)</f>
        <v>10</v>
      </c>
      <c r="X406" s="120">
        <f t="shared" si="102"/>
        <v>6.25E-2</v>
      </c>
      <c r="Y406" s="61">
        <f t="array" ref="Y406">INDEX($AQ$11:$AR$66,MATCH($C406&amp;$G406,$AO$11:$AO$66&amp;$AP$11:$AP$66,0),COUNTIF($AQ$10:$AR$10,"&lt;"&amp;Z406)+1)</f>
        <v>2.9999999999999997E-4</v>
      </c>
      <c r="Z406" s="61">
        <f t="shared" si="103"/>
        <v>3.5</v>
      </c>
      <c r="AA406" s="61">
        <f t="array" ref="AA406">INDEX($AT$11:$AV$66,MATCH($C406&amp;$G406,$AO$11:$AO$66&amp;$AP$11:$AP$66,0),COUNTIF($AT$10:$AV$10,"&lt;"&amp;Z406)+1)</f>
        <v>5.9999999999999995E-4</v>
      </c>
      <c r="AB406" s="111">
        <f t="shared" si="104"/>
        <v>3.4594050591976044</v>
      </c>
      <c r="AC406" s="121">
        <f t="array" ref="AC406">INDEX($AW$11:$BA$66,MATCH($C406&amp;$G406,$AO$11:$AO$66&amp;$AP$11:$AP$66,0),COUNTIF($AW$10:$BA$10,"&lt;"&amp;Z406)+1)</f>
        <v>4.0000000000000002E-4</v>
      </c>
      <c r="AD406" s="62">
        <v>3.4921000000000002</v>
      </c>
      <c r="AE406" s="61">
        <f t="array" ref="AE406">INDEX($AT$11:$AV$66,MATCH($C406&amp;$G406,$AO$11:$AO$66&amp;$AP$11:$AP$66,0),COUNTIF($AT$10:$AV$10,"&lt;"&amp;AD406)+1)</f>
        <v>5.9999999999999995E-4</v>
      </c>
      <c r="AF406" s="111">
        <f t="shared" si="105"/>
        <v>3.4650367061317366</v>
      </c>
      <c r="AG406" s="121">
        <f t="array" ref="AG406">INDEX($AW$11:$BA$66,MATCH($C406&amp;$G406,$AO$11:$AO$66&amp;$AP$11:$AP$66,0),COUNTIF($AW$10:$BA$10,"&lt;"&amp;AD406)+1)</f>
        <v>4.0000000000000002E-4</v>
      </c>
    </row>
    <row r="407" spans="2:33" ht="12.75" customHeight="1" x14ac:dyDescent="0.3">
      <c r="B407" s="81" t="str">
        <f t="shared" si="92"/>
        <v>3 5/8-6 UN</v>
      </c>
      <c r="C407" s="71" t="s">
        <v>592</v>
      </c>
      <c r="D407" s="71"/>
      <c r="E407" s="79" t="s">
        <v>604</v>
      </c>
      <c r="F407" s="82" t="s">
        <v>633</v>
      </c>
      <c r="G407" s="58">
        <v>6</v>
      </c>
      <c r="H407" s="79" t="s">
        <v>519</v>
      </c>
      <c r="I407" s="71" t="s">
        <v>599</v>
      </c>
      <c r="J407" s="71" t="s">
        <v>588</v>
      </c>
      <c r="K407" s="71" t="s">
        <v>600</v>
      </c>
      <c r="L407" s="85">
        <f t="shared" si="93"/>
        <v>92.075000000000003</v>
      </c>
      <c r="M407" s="85">
        <f t="shared" si="94"/>
        <v>4.2332999999999998</v>
      </c>
      <c r="N407" s="71">
        <v>60</v>
      </c>
      <c r="O407" s="100">
        <f t="shared" si="95"/>
        <v>92.075000000000003</v>
      </c>
      <c r="P407" s="85">
        <f t="shared" si="96"/>
        <v>20.3</v>
      </c>
      <c r="Q407" s="58">
        <f t="shared" si="97"/>
        <v>0</v>
      </c>
      <c r="R407" s="100">
        <f t="shared" si="98"/>
        <v>89.325400000000002</v>
      </c>
      <c r="S407" s="85">
        <f t="shared" si="99"/>
        <v>12.7</v>
      </c>
      <c r="T407" s="58">
        <f t="shared" si="100"/>
        <v>0</v>
      </c>
      <c r="U407" s="58">
        <f t="shared" si="101"/>
        <v>10.199999999999999</v>
      </c>
      <c r="V407" s="58">
        <f t="array" ref="V407">INDEX(AS$11:AS$66,MATCH(C407&amp;G407,AO$11:AO$66&amp;AP$11:AP$66,0),0)</f>
        <v>5</v>
      </c>
      <c r="X407" s="120">
        <f t="shared" si="102"/>
        <v>0.16666666666666666</v>
      </c>
      <c r="Y407" s="61">
        <f t="array" ref="Y407">INDEX($AQ$11:$AR$66,MATCH($C407&amp;$G407,$AO$11:$AO$66&amp;$AP$11:$AP$66,0),COUNTIF($AQ$10:$AR$10,"&lt;"&amp;Z407)+1)</f>
        <v>4.0000000000000002E-4</v>
      </c>
      <c r="Z407" s="61">
        <f t="shared" si="103"/>
        <v>3.625</v>
      </c>
      <c r="AA407" s="61">
        <f t="array" ref="AA407">INDEX($AT$11:$AV$66,MATCH($C407&amp;$G407,$AO$11:$AO$66&amp;$AP$11:$AP$66,0),COUNTIF($AT$10:$AV$10,"&lt;"&amp;Z407)+1)</f>
        <v>8.0000000000000004E-4</v>
      </c>
      <c r="AB407" s="111">
        <f t="shared" si="104"/>
        <v>3.5167468245269453</v>
      </c>
      <c r="AC407" s="121">
        <f t="array" ref="AC407">INDEX($AW$11:$BA$66,MATCH($C407&amp;$G407,$AO$11:$AO$66&amp;$AP$11:$AP$66,0),COUNTIF($AW$10:$BA$10,"&lt;"&amp;Z407)+1)</f>
        <v>5.0000000000000001E-4</v>
      </c>
      <c r="AD407" s="62">
        <v>3.6015000000000001</v>
      </c>
      <c r="AE407" s="61">
        <f t="array" ref="AE407">INDEX($AT$11:$AV$66,MATCH($C407&amp;$G407,$AO$11:$AO$66&amp;$AP$11:$AP$66,0),COUNTIF($AT$10:$AV$10,"&lt;"&amp;AD407)+1)</f>
        <v>8.0000000000000004E-4</v>
      </c>
      <c r="AF407" s="111">
        <f t="shared" si="105"/>
        <v>3.5293312163512969</v>
      </c>
      <c r="AG407" s="121">
        <f t="array" ref="AG407">INDEX($AW$11:$BA$66,MATCH($C407&amp;$G407,$AO$11:$AO$66&amp;$AP$11:$AP$66,0),COUNTIF($AW$10:$BA$10,"&lt;"&amp;AD407)+1)</f>
        <v>5.0000000000000001E-4</v>
      </c>
    </row>
    <row r="408" spans="2:33" ht="12.75" customHeight="1" x14ac:dyDescent="0.3">
      <c r="B408" s="81" t="str">
        <f t="shared" si="92"/>
        <v>3 5/8-6 UN</v>
      </c>
      <c r="C408" s="71" t="s">
        <v>592</v>
      </c>
      <c r="D408" s="71"/>
      <c r="E408" s="79" t="s">
        <v>604</v>
      </c>
      <c r="F408" s="82" t="s">
        <v>633</v>
      </c>
      <c r="G408" s="58">
        <v>6</v>
      </c>
      <c r="H408" s="79" t="s">
        <v>519</v>
      </c>
      <c r="I408" s="71" t="s">
        <v>601</v>
      </c>
      <c r="J408" s="71" t="s">
        <v>588</v>
      </c>
      <c r="K408" s="71" t="s">
        <v>600</v>
      </c>
      <c r="L408" s="85">
        <f t="shared" si="93"/>
        <v>92.075000000000003</v>
      </c>
      <c r="M408" s="85">
        <f t="shared" si="94"/>
        <v>4.2332999999999998</v>
      </c>
      <c r="N408" s="71">
        <v>60</v>
      </c>
      <c r="O408" s="100">
        <f t="shared" si="95"/>
        <v>92.075000000000003</v>
      </c>
      <c r="P408" s="85">
        <f t="shared" si="96"/>
        <v>20.3</v>
      </c>
      <c r="Q408" s="58">
        <f t="shared" si="97"/>
        <v>0</v>
      </c>
      <c r="R408" s="100">
        <f t="shared" si="98"/>
        <v>89.325400000000002</v>
      </c>
      <c r="S408" s="85">
        <f t="shared" si="99"/>
        <v>12.7</v>
      </c>
      <c r="T408" s="58">
        <f t="shared" si="100"/>
        <v>0</v>
      </c>
      <c r="U408" s="58">
        <f t="shared" si="101"/>
        <v>10.199999999999999</v>
      </c>
      <c r="V408" s="58">
        <f t="array" ref="V408">INDEX(AS$11:AS$66,MATCH(C408&amp;G408,AO$11:AO$66&amp;AP$11:AP$66,0),0)</f>
        <v>5</v>
      </c>
      <c r="X408" s="120">
        <f t="shared" si="102"/>
        <v>0.16666666666666666</v>
      </c>
      <c r="Y408" s="61">
        <f t="array" ref="Y408">INDEX($AQ$11:$AR$66,MATCH($C408&amp;$G408,$AO$11:$AO$66&amp;$AP$11:$AP$66,0),COUNTIF($AQ$10:$AR$10,"&lt;"&amp;Z408)+1)</f>
        <v>4.0000000000000002E-4</v>
      </c>
      <c r="Z408" s="61">
        <f t="shared" si="103"/>
        <v>3.625</v>
      </c>
      <c r="AA408" s="61">
        <f t="array" ref="AA408">INDEX($AT$11:$AV$66,MATCH($C408&amp;$G408,$AO$11:$AO$66&amp;$AP$11:$AP$66,0),COUNTIF($AT$10:$AV$10,"&lt;"&amp;Z408)+1)</f>
        <v>8.0000000000000004E-4</v>
      </c>
      <c r="AB408" s="111">
        <f t="shared" si="104"/>
        <v>3.5167468245269453</v>
      </c>
      <c r="AC408" s="121">
        <f t="array" ref="AC408">INDEX($AW$11:$BA$66,MATCH($C408&amp;$G408,$AO$11:$AO$66&amp;$AP$11:$AP$66,0),COUNTIF($AW$10:$BA$10,"&lt;"&amp;Z408)+1)</f>
        <v>5.0000000000000001E-4</v>
      </c>
      <c r="AD408" s="62">
        <v>3.5983999999999998</v>
      </c>
      <c r="AE408" s="61">
        <f t="array" ref="AE408">INDEX($AT$11:$AV$66,MATCH($C408&amp;$G408,$AO$11:$AO$66&amp;$AP$11:$AP$66,0),COUNTIF($AT$10:$AV$10,"&lt;"&amp;AD408)+1)</f>
        <v>8.0000000000000004E-4</v>
      </c>
      <c r="AF408" s="111">
        <f t="shared" si="105"/>
        <v>3.5262312163512965</v>
      </c>
      <c r="AG408" s="121">
        <f t="array" ref="AG408">INDEX($AW$11:$BA$66,MATCH($C408&amp;$G408,$AO$11:$AO$66&amp;$AP$11:$AP$66,0),COUNTIF($AW$10:$BA$10,"&lt;"&amp;AD408)+1)</f>
        <v>5.0000000000000001E-4</v>
      </c>
    </row>
    <row r="409" spans="2:33" ht="12.75" customHeight="1" x14ac:dyDescent="0.3">
      <c r="B409" s="81" t="str">
        <f t="shared" si="92"/>
        <v>3 5/8-8 UN</v>
      </c>
      <c r="C409" s="71" t="s">
        <v>592</v>
      </c>
      <c r="D409" s="71"/>
      <c r="E409" s="79" t="s">
        <v>604</v>
      </c>
      <c r="F409" s="82" t="s">
        <v>633</v>
      </c>
      <c r="G409" s="58">
        <v>8</v>
      </c>
      <c r="H409" s="79" t="s">
        <v>519</v>
      </c>
      <c r="I409" s="71" t="s">
        <v>599</v>
      </c>
      <c r="J409" s="71" t="s">
        <v>588</v>
      </c>
      <c r="K409" s="71" t="s">
        <v>600</v>
      </c>
      <c r="L409" s="85">
        <f t="shared" si="93"/>
        <v>92.075000000000003</v>
      </c>
      <c r="M409" s="85">
        <f t="shared" si="94"/>
        <v>3.1749999999999998</v>
      </c>
      <c r="N409" s="71">
        <v>60</v>
      </c>
      <c r="O409" s="100">
        <f t="shared" si="95"/>
        <v>92.075000000000003</v>
      </c>
      <c r="P409" s="85">
        <f t="shared" si="96"/>
        <v>17.8</v>
      </c>
      <c r="Q409" s="58">
        <f t="shared" si="97"/>
        <v>0</v>
      </c>
      <c r="R409" s="100">
        <f t="shared" si="98"/>
        <v>90.012799999999999</v>
      </c>
      <c r="S409" s="85">
        <f t="shared" si="99"/>
        <v>12.7</v>
      </c>
      <c r="T409" s="58">
        <f t="shared" si="100"/>
        <v>0</v>
      </c>
      <c r="U409" s="58">
        <f t="shared" si="101"/>
        <v>10.199999999999999</v>
      </c>
      <c r="V409" s="58">
        <f t="array" ref="V409">INDEX(AS$11:AS$66,MATCH(C409&amp;G409,AO$11:AO$66&amp;AP$11:AP$66,0),0)</f>
        <v>5</v>
      </c>
      <c r="X409" s="120">
        <f t="shared" si="102"/>
        <v>0.125</v>
      </c>
      <c r="Y409" s="61">
        <f t="array" ref="Y409">INDEX($AQ$11:$AR$66,MATCH($C409&amp;$G409,$AO$11:$AO$66&amp;$AP$11:$AP$66,0),COUNTIF($AQ$10:$AR$10,"&lt;"&amp;Z409)+1)</f>
        <v>4.0000000000000002E-4</v>
      </c>
      <c r="Z409" s="61">
        <f t="shared" si="103"/>
        <v>3.625</v>
      </c>
      <c r="AA409" s="61">
        <f t="array" ref="AA409">INDEX($AT$11:$AV$66,MATCH($C409&amp;$G409,$AO$11:$AO$66&amp;$AP$11:$AP$66,0),COUNTIF($AT$10:$AV$10,"&lt;"&amp;Z409)+1)</f>
        <v>6.9999999999999999E-4</v>
      </c>
      <c r="AB409" s="111">
        <f t="shared" si="104"/>
        <v>3.5438101183952089</v>
      </c>
      <c r="AC409" s="121">
        <f t="array" ref="AC409">INDEX($AW$11:$BA$66,MATCH($C409&amp;$G409,$AO$11:$AO$66&amp;$AP$11:$AP$66,0),COUNTIF($AW$10:$BA$10,"&lt;"&amp;Z409)+1)</f>
        <v>5.0000000000000001E-4</v>
      </c>
      <c r="AD409" s="62">
        <v>3.6095000000000002</v>
      </c>
      <c r="AE409" s="61">
        <f t="array" ref="AE409">INDEX($AT$11:$AV$66,MATCH($C409&amp;$G409,$AO$11:$AO$66&amp;$AP$11:$AP$66,0),COUNTIF($AT$10:$AV$10,"&lt;"&amp;AD409)+1)</f>
        <v>6.9999999999999999E-4</v>
      </c>
      <c r="AF409" s="111">
        <f t="shared" si="105"/>
        <v>3.5553734122634726</v>
      </c>
      <c r="AG409" s="121">
        <f t="array" ref="AG409">INDEX($AW$11:$BA$66,MATCH($C409&amp;$G409,$AO$11:$AO$66&amp;$AP$11:$AP$66,0),COUNTIF($AW$10:$BA$10,"&lt;"&amp;AD409)+1)</f>
        <v>5.0000000000000001E-4</v>
      </c>
    </row>
    <row r="410" spans="2:33" ht="12.75" customHeight="1" x14ac:dyDescent="0.3">
      <c r="B410" s="81" t="str">
        <f t="shared" si="92"/>
        <v>3 5/8-8 UN</v>
      </c>
      <c r="C410" s="71" t="s">
        <v>592</v>
      </c>
      <c r="D410" s="71"/>
      <c r="E410" s="79" t="s">
        <v>604</v>
      </c>
      <c r="F410" s="82" t="s">
        <v>633</v>
      </c>
      <c r="G410" s="58">
        <v>8</v>
      </c>
      <c r="H410" s="79" t="s">
        <v>519</v>
      </c>
      <c r="I410" s="71" t="s">
        <v>601</v>
      </c>
      <c r="J410" s="71" t="s">
        <v>588</v>
      </c>
      <c r="K410" s="71" t="s">
        <v>600</v>
      </c>
      <c r="L410" s="85">
        <f t="shared" si="93"/>
        <v>92.075000000000003</v>
      </c>
      <c r="M410" s="85">
        <f t="shared" si="94"/>
        <v>3.1749999999999998</v>
      </c>
      <c r="N410" s="71">
        <v>60</v>
      </c>
      <c r="O410" s="100">
        <f t="shared" si="95"/>
        <v>92.075000000000003</v>
      </c>
      <c r="P410" s="85">
        <f t="shared" si="96"/>
        <v>17.8</v>
      </c>
      <c r="Q410" s="58">
        <f t="shared" si="97"/>
        <v>0</v>
      </c>
      <c r="R410" s="100">
        <f t="shared" si="98"/>
        <v>90.012799999999999</v>
      </c>
      <c r="S410" s="85">
        <f t="shared" si="99"/>
        <v>12.7</v>
      </c>
      <c r="T410" s="58">
        <f t="shared" si="100"/>
        <v>0</v>
      </c>
      <c r="U410" s="58">
        <f t="shared" si="101"/>
        <v>10.199999999999999</v>
      </c>
      <c r="V410" s="58">
        <f t="array" ref="V410">INDEX(AS$11:AS$66,MATCH(C410&amp;G410,AO$11:AO$66&amp;AP$11:AP$66,0),0)</f>
        <v>5</v>
      </c>
      <c r="X410" s="120">
        <f t="shared" si="102"/>
        <v>0.125</v>
      </c>
      <c r="Y410" s="61">
        <f t="array" ref="Y410">INDEX($AQ$11:$AR$66,MATCH($C410&amp;$G410,$AO$11:$AO$66&amp;$AP$11:$AP$66,0),COUNTIF($AQ$10:$AR$10,"&lt;"&amp;Z410)+1)</f>
        <v>4.0000000000000002E-4</v>
      </c>
      <c r="Z410" s="61">
        <f t="shared" si="103"/>
        <v>3.625</v>
      </c>
      <c r="AA410" s="61">
        <f t="array" ref="AA410">INDEX($AT$11:$AV$66,MATCH($C410&amp;$G410,$AO$11:$AO$66&amp;$AP$11:$AP$66,0),COUNTIF($AT$10:$AV$10,"&lt;"&amp;Z410)+1)</f>
        <v>6.9999999999999999E-4</v>
      </c>
      <c r="AB410" s="111">
        <f t="shared" si="104"/>
        <v>3.5438101183952089</v>
      </c>
      <c r="AC410" s="121">
        <f t="array" ref="AC410">INDEX($AW$11:$BA$66,MATCH($C410&amp;$G410,$AO$11:$AO$66&amp;$AP$11:$AP$66,0),COUNTIF($AW$10:$BA$10,"&lt;"&amp;Z410)+1)</f>
        <v>5.0000000000000001E-4</v>
      </c>
      <c r="AD410" s="62">
        <v>3.6065999999999998</v>
      </c>
      <c r="AE410" s="61">
        <f t="array" ref="AE410">INDEX($AT$11:$AV$66,MATCH($C410&amp;$G410,$AO$11:$AO$66&amp;$AP$11:$AP$66,0),COUNTIF($AT$10:$AV$10,"&lt;"&amp;AD410)+1)</f>
        <v>6.9999999999999999E-4</v>
      </c>
      <c r="AF410" s="111">
        <f t="shared" si="105"/>
        <v>3.5524734122634722</v>
      </c>
      <c r="AG410" s="121">
        <f t="array" ref="AG410">INDEX($AW$11:$BA$66,MATCH($C410&amp;$G410,$AO$11:$AO$66&amp;$AP$11:$AP$66,0),COUNTIF($AW$10:$BA$10,"&lt;"&amp;AD410)+1)</f>
        <v>5.0000000000000001E-4</v>
      </c>
    </row>
    <row r="411" spans="2:33" ht="12.75" customHeight="1" x14ac:dyDescent="0.3">
      <c r="B411" s="81" t="str">
        <f t="shared" si="92"/>
        <v>3 5/8-12 UN</v>
      </c>
      <c r="C411" s="71" t="s">
        <v>592</v>
      </c>
      <c r="D411" s="71"/>
      <c r="E411" s="79" t="s">
        <v>604</v>
      </c>
      <c r="F411" s="82" t="s">
        <v>633</v>
      </c>
      <c r="G411" s="58">
        <v>12</v>
      </c>
      <c r="H411" s="79" t="s">
        <v>519</v>
      </c>
      <c r="I411" s="71" t="s">
        <v>599</v>
      </c>
      <c r="J411" s="71" t="s">
        <v>588</v>
      </c>
      <c r="K411" s="71" t="s">
        <v>600</v>
      </c>
      <c r="L411" s="85">
        <f t="shared" si="93"/>
        <v>92.075000000000003</v>
      </c>
      <c r="M411" s="85">
        <f t="shared" si="94"/>
        <v>2.1166999999999998</v>
      </c>
      <c r="N411" s="71">
        <v>60</v>
      </c>
      <c r="O411" s="100">
        <f t="shared" si="95"/>
        <v>92.075000000000003</v>
      </c>
      <c r="P411" s="85">
        <f t="shared" si="96"/>
        <v>15.2</v>
      </c>
      <c r="Q411" s="58">
        <f t="shared" si="97"/>
        <v>0</v>
      </c>
      <c r="R411" s="100">
        <f t="shared" si="98"/>
        <v>90.700199999999995</v>
      </c>
      <c r="S411" s="85">
        <f t="shared" si="99"/>
        <v>10.199999999999999</v>
      </c>
      <c r="T411" s="58">
        <f t="shared" si="100"/>
        <v>0</v>
      </c>
      <c r="U411" s="58">
        <f t="shared" si="101"/>
        <v>7.6</v>
      </c>
      <c r="V411" s="58">
        <f t="array" ref="V411">INDEX(AS$11:AS$66,MATCH(C411&amp;G411,AO$11:AO$66&amp;AP$11:AP$66,0),0)</f>
        <v>10</v>
      </c>
      <c r="X411" s="120">
        <f t="shared" si="102"/>
        <v>8.3333333333333329E-2</v>
      </c>
      <c r="Y411" s="61">
        <f t="array" ref="Y411">INDEX($AQ$11:$AR$66,MATCH($C411&amp;$G411,$AO$11:$AO$66&amp;$AP$11:$AP$66,0),COUNTIF($AQ$10:$AR$10,"&lt;"&amp;Z411)+1)</f>
        <v>2.9999999999999997E-4</v>
      </c>
      <c r="Z411" s="61">
        <f t="shared" si="103"/>
        <v>3.625</v>
      </c>
      <c r="AA411" s="61">
        <f t="array" ref="AA411">INDEX($AT$11:$AV$66,MATCH($C411&amp;$G411,$AO$11:$AO$66&amp;$AP$11:$AP$66,0),COUNTIF($AT$10:$AV$10,"&lt;"&amp;Z411)+1)</f>
        <v>5.9999999999999995E-4</v>
      </c>
      <c r="AB411" s="111">
        <f t="shared" si="104"/>
        <v>3.5708734122634724</v>
      </c>
      <c r="AC411" s="121">
        <f t="array" ref="AC411">INDEX($AW$11:$BA$66,MATCH($C411&amp;$G411,$AO$11:$AO$66&amp;$AP$11:$AP$66,0),COUNTIF($AW$10:$BA$10,"&lt;"&amp;Z411)+1)</f>
        <v>4.0000000000000002E-4</v>
      </c>
      <c r="AD411" s="62">
        <v>3.6154000000000002</v>
      </c>
      <c r="AE411" s="61">
        <f t="array" ref="AE411">INDEX($AT$11:$AV$66,MATCH($C411&amp;$G411,$AO$11:$AO$66&amp;$AP$11:$AP$66,0),COUNTIF($AT$10:$AV$10,"&lt;"&amp;AD411)+1)</f>
        <v>5.9999999999999995E-4</v>
      </c>
      <c r="AF411" s="111">
        <f t="shared" si="105"/>
        <v>3.5793156081756488</v>
      </c>
      <c r="AG411" s="121">
        <f t="array" ref="AG411">INDEX($AW$11:$BA$66,MATCH($C411&amp;$G411,$AO$11:$AO$66&amp;$AP$11:$AP$66,0),COUNTIF($AW$10:$BA$10,"&lt;"&amp;AD411)+1)</f>
        <v>4.0000000000000002E-4</v>
      </c>
    </row>
    <row r="412" spans="2:33" ht="12.75" customHeight="1" x14ac:dyDescent="0.3">
      <c r="B412" s="81" t="str">
        <f t="shared" si="92"/>
        <v>3 5/8-12 UN</v>
      </c>
      <c r="C412" s="71" t="s">
        <v>592</v>
      </c>
      <c r="D412" s="71"/>
      <c r="E412" s="79" t="s">
        <v>604</v>
      </c>
      <c r="F412" s="82" t="s">
        <v>633</v>
      </c>
      <c r="G412" s="58">
        <v>12</v>
      </c>
      <c r="H412" s="79" t="s">
        <v>519</v>
      </c>
      <c r="I412" s="71" t="s">
        <v>601</v>
      </c>
      <c r="J412" s="71" t="s">
        <v>588</v>
      </c>
      <c r="K412" s="71" t="s">
        <v>600</v>
      </c>
      <c r="L412" s="85">
        <f t="shared" si="93"/>
        <v>92.075000000000003</v>
      </c>
      <c r="M412" s="85">
        <f t="shared" si="94"/>
        <v>2.1166999999999998</v>
      </c>
      <c r="N412" s="71">
        <v>60</v>
      </c>
      <c r="O412" s="100">
        <f t="shared" si="95"/>
        <v>92.075000000000003</v>
      </c>
      <c r="P412" s="85">
        <f t="shared" si="96"/>
        <v>15.2</v>
      </c>
      <c r="Q412" s="58">
        <f t="shared" si="97"/>
        <v>0</v>
      </c>
      <c r="R412" s="100">
        <f t="shared" si="98"/>
        <v>90.700199999999995</v>
      </c>
      <c r="S412" s="85">
        <f t="shared" si="99"/>
        <v>10.199999999999999</v>
      </c>
      <c r="T412" s="58">
        <f t="shared" si="100"/>
        <v>0</v>
      </c>
      <c r="U412" s="58">
        <f t="shared" si="101"/>
        <v>7.6</v>
      </c>
      <c r="V412" s="58">
        <f t="array" ref="V412">INDEX(AS$11:AS$66,MATCH(C412&amp;G412,AO$11:AO$66&amp;AP$11:AP$66,0),0)</f>
        <v>10</v>
      </c>
      <c r="X412" s="120">
        <f t="shared" si="102"/>
        <v>8.3333333333333329E-2</v>
      </c>
      <c r="Y412" s="61">
        <f t="array" ref="Y412">INDEX($AQ$11:$AR$66,MATCH($C412&amp;$G412,$AO$11:$AO$66&amp;$AP$11:$AP$66,0),COUNTIF($AQ$10:$AR$10,"&lt;"&amp;Z412)+1)</f>
        <v>2.9999999999999997E-4</v>
      </c>
      <c r="Z412" s="61">
        <f t="shared" si="103"/>
        <v>3.625</v>
      </c>
      <c r="AA412" s="61">
        <f t="array" ref="AA412">INDEX($AT$11:$AV$66,MATCH($C412&amp;$G412,$AO$11:$AO$66&amp;$AP$11:$AP$66,0),COUNTIF($AT$10:$AV$10,"&lt;"&amp;Z412)+1)</f>
        <v>5.9999999999999995E-4</v>
      </c>
      <c r="AB412" s="111">
        <f t="shared" si="104"/>
        <v>3.5708734122634724</v>
      </c>
      <c r="AC412" s="121">
        <f t="array" ref="AC412">INDEX($AW$11:$BA$66,MATCH($C412&amp;$G412,$AO$11:$AO$66&amp;$AP$11:$AP$66,0),COUNTIF($AW$10:$BA$10,"&lt;"&amp;Z412)+1)</f>
        <v>4.0000000000000002E-4</v>
      </c>
      <c r="AD412" s="62">
        <v>3.6133000000000002</v>
      </c>
      <c r="AE412" s="61">
        <f t="array" ref="AE412">INDEX($AT$11:$AV$66,MATCH($C412&amp;$G412,$AO$11:$AO$66&amp;$AP$11:$AP$66,0),COUNTIF($AT$10:$AV$10,"&lt;"&amp;AD412)+1)</f>
        <v>5.9999999999999995E-4</v>
      </c>
      <c r="AF412" s="111">
        <f t="shared" si="105"/>
        <v>3.5772156081756488</v>
      </c>
      <c r="AG412" s="121">
        <f t="array" ref="AG412">INDEX($AW$11:$BA$66,MATCH($C412&amp;$G412,$AO$11:$AO$66&amp;$AP$11:$AP$66,0),COUNTIF($AW$10:$BA$10,"&lt;"&amp;AD412)+1)</f>
        <v>4.0000000000000002E-4</v>
      </c>
    </row>
    <row r="413" spans="2:33" ht="12.75" customHeight="1" x14ac:dyDescent="0.3">
      <c r="B413" s="81" t="str">
        <f t="shared" si="92"/>
        <v>3 5/8-16 UN</v>
      </c>
      <c r="C413" s="71" t="s">
        <v>592</v>
      </c>
      <c r="D413" s="71"/>
      <c r="E413" s="79" t="s">
        <v>604</v>
      </c>
      <c r="F413" s="82" t="s">
        <v>633</v>
      </c>
      <c r="G413" s="58">
        <v>16</v>
      </c>
      <c r="H413" s="79" t="s">
        <v>519</v>
      </c>
      <c r="I413" s="71" t="s">
        <v>599</v>
      </c>
      <c r="J413" s="71" t="s">
        <v>588</v>
      </c>
      <c r="K413" s="71" t="s">
        <v>600</v>
      </c>
      <c r="L413" s="85">
        <f t="shared" si="93"/>
        <v>92.075000000000003</v>
      </c>
      <c r="M413" s="85">
        <f t="shared" si="94"/>
        <v>1.5874999999999999</v>
      </c>
      <c r="N413" s="71">
        <v>60</v>
      </c>
      <c r="O413" s="100">
        <f t="shared" si="95"/>
        <v>92.075000000000003</v>
      </c>
      <c r="P413" s="85">
        <f t="shared" si="96"/>
        <v>15.2</v>
      </c>
      <c r="Q413" s="58">
        <f t="shared" si="97"/>
        <v>0</v>
      </c>
      <c r="R413" s="100">
        <f t="shared" si="98"/>
        <v>91.043899999999994</v>
      </c>
      <c r="S413" s="85">
        <f t="shared" si="99"/>
        <v>10.199999999999999</v>
      </c>
      <c r="T413" s="58">
        <f t="shared" si="100"/>
        <v>0</v>
      </c>
      <c r="U413" s="58">
        <f t="shared" si="101"/>
        <v>7.6</v>
      </c>
      <c r="V413" s="58">
        <f t="array" ref="V413">INDEX(AS$11:AS$66,MATCH(C413&amp;G413,AO$11:AO$66&amp;AP$11:AP$66,0),0)</f>
        <v>10</v>
      </c>
      <c r="X413" s="120">
        <f t="shared" si="102"/>
        <v>6.25E-2</v>
      </c>
      <c r="Y413" s="61">
        <f t="array" ref="Y413">INDEX($AQ$11:$AR$66,MATCH($C413&amp;$G413,$AO$11:$AO$66&amp;$AP$11:$AP$66,0),COUNTIF($AQ$10:$AR$10,"&lt;"&amp;Z413)+1)</f>
        <v>2.9999999999999997E-4</v>
      </c>
      <c r="Z413" s="61">
        <f t="shared" si="103"/>
        <v>3.625</v>
      </c>
      <c r="AA413" s="61">
        <f t="array" ref="AA413">INDEX($AT$11:$AV$66,MATCH($C413&amp;$G413,$AO$11:$AO$66&amp;$AP$11:$AP$66,0),COUNTIF($AT$10:$AV$10,"&lt;"&amp;Z413)+1)</f>
        <v>5.9999999999999995E-4</v>
      </c>
      <c r="AB413" s="111">
        <f t="shared" si="104"/>
        <v>3.5844050591976044</v>
      </c>
      <c r="AC413" s="121">
        <f t="array" ref="AC413">INDEX($AW$11:$BA$66,MATCH($C413&amp;$G413,$AO$11:$AO$66&amp;$AP$11:$AP$66,0),COUNTIF($AW$10:$BA$10,"&lt;"&amp;Z413)+1)</f>
        <v>4.0000000000000002E-4</v>
      </c>
      <c r="AD413" s="62">
        <v>3.6190000000000002</v>
      </c>
      <c r="AE413" s="61">
        <f t="array" ref="AE413">INDEX($AT$11:$AV$66,MATCH($C413&amp;$G413,$AO$11:$AO$66&amp;$AP$11:$AP$66,0),COUNTIF($AT$10:$AV$10,"&lt;"&amp;AD413)+1)</f>
        <v>5.9999999999999995E-4</v>
      </c>
      <c r="AF413" s="111">
        <f t="shared" si="105"/>
        <v>3.5919367061317367</v>
      </c>
      <c r="AG413" s="121">
        <f t="array" ref="AG413">INDEX($AW$11:$BA$66,MATCH($C413&amp;$G413,$AO$11:$AO$66&amp;$AP$11:$AP$66,0),COUNTIF($AW$10:$BA$10,"&lt;"&amp;AD413)+1)</f>
        <v>4.0000000000000002E-4</v>
      </c>
    </row>
    <row r="414" spans="2:33" ht="12.75" customHeight="1" x14ac:dyDescent="0.3">
      <c r="B414" s="81" t="str">
        <f t="shared" si="92"/>
        <v>3 5/8-16 UN</v>
      </c>
      <c r="C414" s="71" t="s">
        <v>592</v>
      </c>
      <c r="D414" s="71"/>
      <c r="E414" s="79" t="s">
        <v>604</v>
      </c>
      <c r="F414" s="82" t="s">
        <v>633</v>
      </c>
      <c r="G414" s="58">
        <v>16</v>
      </c>
      <c r="H414" s="79" t="s">
        <v>519</v>
      </c>
      <c r="I414" s="71" t="s">
        <v>601</v>
      </c>
      <c r="J414" s="71" t="s">
        <v>588</v>
      </c>
      <c r="K414" s="71" t="s">
        <v>600</v>
      </c>
      <c r="L414" s="85">
        <f t="shared" si="93"/>
        <v>92.075000000000003</v>
      </c>
      <c r="M414" s="85">
        <f t="shared" si="94"/>
        <v>1.5874999999999999</v>
      </c>
      <c r="N414" s="71">
        <v>60</v>
      </c>
      <c r="O414" s="100">
        <f t="shared" si="95"/>
        <v>92.075000000000003</v>
      </c>
      <c r="P414" s="85">
        <f t="shared" si="96"/>
        <v>15.2</v>
      </c>
      <c r="Q414" s="58">
        <f t="shared" si="97"/>
        <v>0</v>
      </c>
      <c r="R414" s="100">
        <f t="shared" si="98"/>
        <v>91.043899999999994</v>
      </c>
      <c r="S414" s="85">
        <f t="shared" si="99"/>
        <v>10.199999999999999</v>
      </c>
      <c r="T414" s="58">
        <f t="shared" si="100"/>
        <v>0</v>
      </c>
      <c r="U414" s="58">
        <f t="shared" si="101"/>
        <v>7.6</v>
      </c>
      <c r="V414" s="58">
        <f t="array" ref="V414">INDEX(AS$11:AS$66,MATCH(C414&amp;G414,AO$11:AO$66&amp;AP$11:AP$66,0),0)</f>
        <v>10</v>
      </c>
      <c r="X414" s="120">
        <f t="shared" si="102"/>
        <v>6.25E-2</v>
      </c>
      <c r="Y414" s="61">
        <f t="array" ref="Y414">INDEX($AQ$11:$AR$66,MATCH($C414&amp;$G414,$AO$11:$AO$66&amp;$AP$11:$AP$66,0),COUNTIF($AQ$10:$AR$10,"&lt;"&amp;Z414)+1)</f>
        <v>2.9999999999999997E-4</v>
      </c>
      <c r="Z414" s="61">
        <f t="shared" si="103"/>
        <v>3.625</v>
      </c>
      <c r="AA414" s="61">
        <f t="array" ref="AA414">INDEX($AT$11:$AV$66,MATCH($C414&amp;$G414,$AO$11:$AO$66&amp;$AP$11:$AP$66,0),COUNTIF($AT$10:$AV$10,"&lt;"&amp;Z414)+1)</f>
        <v>5.9999999999999995E-4</v>
      </c>
      <c r="AB414" s="111">
        <f t="shared" si="104"/>
        <v>3.5844050591976044</v>
      </c>
      <c r="AC414" s="121">
        <f t="array" ref="AC414">INDEX($AW$11:$BA$66,MATCH($C414&amp;$G414,$AO$11:$AO$66&amp;$AP$11:$AP$66,0),COUNTIF($AW$10:$BA$10,"&lt;"&amp;Z414)+1)</f>
        <v>4.0000000000000002E-4</v>
      </c>
      <c r="AD414" s="62">
        <v>3.6171000000000002</v>
      </c>
      <c r="AE414" s="61">
        <f t="array" ref="AE414">INDEX($AT$11:$AV$66,MATCH($C414&amp;$G414,$AO$11:$AO$66&amp;$AP$11:$AP$66,0),COUNTIF($AT$10:$AV$10,"&lt;"&amp;AD414)+1)</f>
        <v>5.9999999999999995E-4</v>
      </c>
      <c r="AF414" s="111">
        <f t="shared" si="105"/>
        <v>3.5900367061317366</v>
      </c>
      <c r="AG414" s="121">
        <f t="array" ref="AG414">INDEX($AW$11:$BA$66,MATCH($C414&amp;$G414,$AO$11:$AO$66&amp;$AP$11:$AP$66,0),COUNTIF($AW$10:$BA$10,"&lt;"&amp;AD414)+1)</f>
        <v>4.0000000000000002E-4</v>
      </c>
    </row>
    <row r="415" spans="2:33" ht="12.75" customHeight="1" x14ac:dyDescent="0.3">
      <c r="B415" s="81" t="str">
        <f t="shared" si="92"/>
        <v>3 3/4-6 UN</v>
      </c>
      <c r="C415" s="71" t="s">
        <v>592</v>
      </c>
      <c r="D415" s="71"/>
      <c r="E415" s="79" t="s">
        <v>604</v>
      </c>
      <c r="F415" s="82" t="s">
        <v>634</v>
      </c>
      <c r="G415" s="58">
        <v>6</v>
      </c>
      <c r="H415" s="79" t="s">
        <v>519</v>
      </c>
      <c r="I415" s="71" t="s">
        <v>599</v>
      </c>
      <c r="J415" s="71" t="s">
        <v>588</v>
      </c>
      <c r="K415" s="71" t="s">
        <v>600</v>
      </c>
      <c r="L415" s="85">
        <f t="shared" si="93"/>
        <v>95.25</v>
      </c>
      <c r="M415" s="85">
        <f t="shared" si="94"/>
        <v>4.2332999999999998</v>
      </c>
      <c r="N415" s="71">
        <v>60</v>
      </c>
      <c r="O415" s="100">
        <f t="shared" si="95"/>
        <v>95.25</v>
      </c>
      <c r="P415" s="85">
        <f t="shared" si="96"/>
        <v>20.3</v>
      </c>
      <c r="Q415" s="58">
        <f t="shared" si="97"/>
        <v>0</v>
      </c>
      <c r="R415" s="100">
        <f t="shared" si="98"/>
        <v>92.500399999999999</v>
      </c>
      <c r="S415" s="85">
        <f t="shared" si="99"/>
        <v>12.7</v>
      </c>
      <c r="T415" s="58">
        <f t="shared" si="100"/>
        <v>0</v>
      </c>
      <c r="U415" s="58">
        <f t="shared" si="101"/>
        <v>10.199999999999999</v>
      </c>
      <c r="V415" s="58">
        <f t="array" ref="V415">INDEX(AS$11:AS$66,MATCH(C415&amp;G415,AO$11:AO$66&amp;AP$11:AP$66,0),0)</f>
        <v>5</v>
      </c>
      <c r="X415" s="120">
        <f t="shared" si="102"/>
        <v>0.16666666666666666</v>
      </c>
      <c r="Y415" s="61">
        <f t="array" ref="Y415">INDEX($AQ$11:$AR$66,MATCH($C415&amp;$G415,$AO$11:$AO$66&amp;$AP$11:$AP$66,0),COUNTIF($AQ$10:$AR$10,"&lt;"&amp;Z415)+1)</f>
        <v>4.0000000000000002E-4</v>
      </c>
      <c r="Z415" s="61">
        <f t="shared" si="103"/>
        <v>3.75</v>
      </c>
      <c r="AA415" s="61">
        <f t="array" ref="AA415">INDEX($AT$11:$AV$66,MATCH($C415&amp;$G415,$AO$11:$AO$66&amp;$AP$11:$AP$66,0),COUNTIF($AT$10:$AV$10,"&lt;"&amp;Z415)+1)</f>
        <v>8.0000000000000004E-4</v>
      </c>
      <c r="AB415" s="111">
        <f t="shared" si="104"/>
        <v>3.6417468245269453</v>
      </c>
      <c r="AC415" s="121">
        <f t="array" ref="AC415">INDEX($AW$11:$BA$66,MATCH($C415&amp;$G415,$AO$11:$AO$66&amp;$AP$11:$AP$66,0),COUNTIF($AW$10:$BA$10,"&lt;"&amp;Z415)+1)</f>
        <v>5.0000000000000001E-4</v>
      </c>
      <c r="AD415" s="62">
        <v>3.7265999999999999</v>
      </c>
      <c r="AE415" s="61">
        <f t="array" ref="AE415">INDEX($AT$11:$AV$66,MATCH($C415&amp;$G415,$AO$11:$AO$66&amp;$AP$11:$AP$66,0),COUNTIF($AT$10:$AV$10,"&lt;"&amp;AD415)+1)</f>
        <v>8.0000000000000004E-4</v>
      </c>
      <c r="AF415" s="111">
        <f t="shared" si="105"/>
        <v>3.6544312163512966</v>
      </c>
      <c r="AG415" s="121">
        <f t="array" ref="AG415">INDEX($AW$11:$BA$66,MATCH($C415&amp;$G415,$AO$11:$AO$66&amp;$AP$11:$AP$66,0),COUNTIF($AW$10:$BA$10,"&lt;"&amp;AD415)+1)</f>
        <v>5.0000000000000001E-4</v>
      </c>
    </row>
    <row r="416" spans="2:33" ht="12.75" customHeight="1" x14ac:dyDescent="0.3">
      <c r="B416" s="81" t="str">
        <f t="shared" si="92"/>
        <v>3 3/4-6 UN</v>
      </c>
      <c r="C416" s="71" t="s">
        <v>592</v>
      </c>
      <c r="D416" s="71"/>
      <c r="E416" s="79" t="s">
        <v>604</v>
      </c>
      <c r="F416" s="82" t="s">
        <v>634</v>
      </c>
      <c r="G416" s="58">
        <v>6</v>
      </c>
      <c r="H416" s="79" t="s">
        <v>519</v>
      </c>
      <c r="I416" s="71" t="s">
        <v>601</v>
      </c>
      <c r="J416" s="71" t="s">
        <v>588</v>
      </c>
      <c r="K416" s="71" t="s">
        <v>600</v>
      </c>
      <c r="L416" s="85">
        <f t="shared" si="93"/>
        <v>95.25</v>
      </c>
      <c r="M416" s="85">
        <f t="shared" si="94"/>
        <v>4.2332999999999998</v>
      </c>
      <c r="N416" s="71">
        <v>60</v>
      </c>
      <c r="O416" s="100">
        <f t="shared" si="95"/>
        <v>95.25</v>
      </c>
      <c r="P416" s="85">
        <f t="shared" si="96"/>
        <v>20.3</v>
      </c>
      <c r="Q416" s="58">
        <f t="shared" si="97"/>
        <v>0</v>
      </c>
      <c r="R416" s="100">
        <f t="shared" si="98"/>
        <v>92.500399999999999</v>
      </c>
      <c r="S416" s="85">
        <f t="shared" si="99"/>
        <v>12.7</v>
      </c>
      <c r="T416" s="58">
        <f t="shared" si="100"/>
        <v>0</v>
      </c>
      <c r="U416" s="58">
        <f t="shared" si="101"/>
        <v>10.199999999999999</v>
      </c>
      <c r="V416" s="58">
        <f t="array" ref="V416">INDEX(AS$11:AS$66,MATCH(C416&amp;G416,AO$11:AO$66&amp;AP$11:AP$66,0),0)</f>
        <v>5</v>
      </c>
      <c r="X416" s="120">
        <f t="shared" si="102"/>
        <v>0.16666666666666666</v>
      </c>
      <c r="Y416" s="61">
        <f t="array" ref="Y416">INDEX($AQ$11:$AR$66,MATCH($C416&amp;$G416,$AO$11:$AO$66&amp;$AP$11:$AP$66,0),COUNTIF($AQ$10:$AR$10,"&lt;"&amp;Z416)+1)</f>
        <v>4.0000000000000002E-4</v>
      </c>
      <c r="Z416" s="61">
        <f t="shared" si="103"/>
        <v>3.75</v>
      </c>
      <c r="AA416" s="61">
        <f t="array" ref="AA416">INDEX($AT$11:$AV$66,MATCH($C416&amp;$G416,$AO$11:$AO$66&amp;$AP$11:$AP$66,0),COUNTIF($AT$10:$AV$10,"&lt;"&amp;Z416)+1)</f>
        <v>8.0000000000000004E-4</v>
      </c>
      <c r="AB416" s="111">
        <f t="shared" si="104"/>
        <v>3.6417468245269453</v>
      </c>
      <c r="AC416" s="121">
        <f t="array" ref="AC416">INDEX($AW$11:$BA$66,MATCH($C416&amp;$G416,$AO$11:$AO$66&amp;$AP$11:$AP$66,0),COUNTIF($AW$10:$BA$10,"&lt;"&amp;Z416)+1)</f>
        <v>5.0000000000000001E-4</v>
      </c>
      <c r="AD416" s="62">
        <v>3.7233999999999998</v>
      </c>
      <c r="AE416" s="61">
        <f t="array" ref="AE416">INDEX($AT$11:$AV$66,MATCH($C416&amp;$G416,$AO$11:$AO$66&amp;$AP$11:$AP$66,0),COUNTIF($AT$10:$AV$10,"&lt;"&amp;AD416)+1)</f>
        <v>8.0000000000000004E-4</v>
      </c>
      <c r="AF416" s="111">
        <f t="shared" si="105"/>
        <v>3.6512312163512965</v>
      </c>
      <c r="AG416" s="121">
        <f t="array" ref="AG416">INDEX($AW$11:$BA$66,MATCH($C416&amp;$G416,$AO$11:$AO$66&amp;$AP$11:$AP$66,0),COUNTIF($AW$10:$BA$10,"&lt;"&amp;AD416)+1)</f>
        <v>5.0000000000000001E-4</v>
      </c>
    </row>
    <row r="417" spans="2:33" ht="12.75" customHeight="1" x14ac:dyDescent="0.3">
      <c r="B417" s="81" t="str">
        <f t="shared" si="92"/>
        <v>3 3/4-8 UN</v>
      </c>
      <c r="C417" s="71" t="s">
        <v>592</v>
      </c>
      <c r="D417" s="71"/>
      <c r="E417" s="79" t="s">
        <v>604</v>
      </c>
      <c r="F417" s="82" t="s">
        <v>634</v>
      </c>
      <c r="G417" s="58">
        <v>8</v>
      </c>
      <c r="H417" s="79" t="s">
        <v>519</v>
      </c>
      <c r="I417" s="71" t="s">
        <v>599</v>
      </c>
      <c r="J417" s="71" t="s">
        <v>588</v>
      </c>
      <c r="K417" s="71" t="s">
        <v>600</v>
      </c>
      <c r="L417" s="85">
        <f t="shared" si="93"/>
        <v>95.25</v>
      </c>
      <c r="M417" s="85">
        <f t="shared" si="94"/>
        <v>3.1749999999999998</v>
      </c>
      <c r="N417" s="71">
        <v>60</v>
      </c>
      <c r="O417" s="100">
        <f t="shared" si="95"/>
        <v>95.25</v>
      </c>
      <c r="P417" s="85">
        <f t="shared" si="96"/>
        <v>17.8</v>
      </c>
      <c r="Q417" s="58">
        <f t="shared" si="97"/>
        <v>0</v>
      </c>
      <c r="R417" s="100">
        <f t="shared" si="98"/>
        <v>93.187799999999996</v>
      </c>
      <c r="S417" s="85">
        <f t="shared" si="99"/>
        <v>12.7</v>
      </c>
      <c r="T417" s="58">
        <f t="shared" si="100"/>
        <v>0</v>
      </c>
      <c r="U417" s="58">
        <f t="shared" si="101"/>
        <v>10.199999999999999</v>
      </c>
      <c r="V417" s="58">
        <f t="array" ref="V417">INDEX(AS$11:AS$66,MATCH(C417&amp;G417,AO$11:AO$66&amp;AP$11:AP$66,0),0)</f>
        <v>5</v>
      </c>
      <c r="X417" s="120">
        <f t="shared" si="102"/>
        <v>0.125</v>
      </c>
      <c r="Y417" s="61">
        <f t="array" ref="Y417">INDEX($AQ$11:$AR$66,MATCH($C417&amp;$G417,$AO$11:$AO$66&amp;$AP$11:$AP$66,0),COUNTIF($AQ$10:$AR$10,"&lt;"&amp;Z417)+1)</f>
        <v>4.0000000000000002E-4</v>
      </c>
      <c r="Z417" s="61">
        <f t="shared" si="103"/>
        <v>3.75</v>
      </c>
      <c r="AA417" s="61">
        <f t="array" ref="AA417">INDEX($AT$11:$AV$66,MATCH($C417&amp;$G417,$AO$11:$AO$66&amp;$AP$11:$AP$66,0),COUNTIF($AT$10:$AV$10,"&lt;"&amp;Z417)+1)</f>
        <v>6.9999999999999999E-4</v>
      </c>
      <c r="AB417" s="111">
        <f t="shared" si="104"/>
        <v>3.6688101183952089</v>
      </c>
      <c r="AC417" s="121">
        <f t="array" ref="AC417">INDEX($AW$11:$BA$66,MATCH($C417&amp;$G417,$AO$11:$AO$66&amp;$AP$11:$AP$66,0),COUNTIF($AW$10:$BA$10,"&lt;"&amp;Z417)+1)</f>
        <v>5.0000000000000001E-4</v>
      </c>
      <c r="AD417" s="62">
        <v>3.7345999999999999</v>
      </c>
      <c r="AE417" s="61">
        <f t="array" ref="AE417">INDEX($AT$11:$AV$66,MATCH($C417&amp;$G417,$AO$11:$AO$66&amp;$AP$11:$AP$66,0),COUNTIF($AT$10:$AV$10,"&lt;"&amp;AD417)+1)</f>
        <v>6.9999999999999999E-4</v>
      </c>
      <c r="AF417" s="111">
        <f t="shared" si="105"/>
        <v>3.6804734122634724</v>
      </c>
      <c r="AG417" s="121">
        <f t="array" ref="AG417">INDEX($AW$11:$BA$66,MATCH($C417&amp;$G417,$AO$11:$AO$66&amp;$AP$11:$AP$66,0),COUNTIF($AW$10:$BA$10,"&lt;"&amp;AD417)+1)</f>
        <v>5.0000000000000001E-4</v>
      </c>
    </row>
    <row r="418" spans="2:33" ht="12.75" customHeight="1" x14ac:dyDescent="0.3">
      <c r="B418" s="81" t="str">
        <f t="shared" si="92"/>
        <v>3 3/4-8 UN</v>
      </c>
      <c r="C418" s="71" t="s">
        <v>592</v>
      </c>
      <c r="D418" s="71"/>
      <c r="E418" s="79" t="s">
        <v>604</v>
      </c>
      <c r="F418" s="82" t="s">
        <v>634</v>
      </c>
      <c r="G418" s="58">
        <v>8</v>
      </c>
      <c r="H418" s="79" t="s">
        <v>519</v>
      </c>
      <c r="I418" s="71" t="s">
        <v>601</v>
      </c>
      <c r="J418" s="71" t="s">
        <v>588</v>
      </c>
      <c r="K418" s="71" t="s">
        <v>600</v>
      </c>
      <c r="L418" s="85">
        <f t="shared" si="93"/>
        <v>95.25</v>
      </c>
      <c r="M418" s="85">
        <f t="shared" si="94"/>
        <v>3.1749999999999998</v>
      </c>
      <c r="N418" s="71">
        <v>60</v>
      </c>
      <c r="O418" s="100">
        <f t="shared" si="95"/>
        <v>95.25</v>
      </c>
      <c r="P418" s="85">
        <f t="shared" si="96"/>
        <v>17.8</v>
      </c>
      <c r="Q418" s="58">
        <f t="shared" si="97"/>
        <v>0</v>
      </c>
      <c r="R418" s="100">
        <f t="shared" si="98"/>
        <v>93.187799999999996</v>
      </c>
      <c r="S418" s="85">
        <f t="shared" si="99"/>
        <v>12.7</v>
      </c>
      <c r="T418" s="58">
        <f t="shared" si="100"/>
        <v>0</v>
      </c>
      <c r="U418" s="58">
        <f t="shared" si="101"/>
        <v>10.199999999999999</v>
      </c>
      <c r="V418" s="58">
        <f t="array" ref="V418">INDEX(AS$11:AS$66,MATCH(C418&amp;G418,AO$11:AO$66&amp;AP$11:AP$66,0),0)</f>
        <v>5</v>
      </c>
      <c r="X418" s="120">
        <f t="shared" si="102"/>
        <v>0.125</v>
      </c>
      <c r="Y418" s="61">
        <f t="array" ref="Y418">INDEX($AQ$11:$AR$66,MATCH($C418&amp;$G418,$AO$11:$AO$66&amp;$AP$11:$AP$66,0),COUNTIF($AQ$10:$AR$10,"&lt;"&amp;Z418)+1)</f>
        <v>4.0000000000000002E-4</v>
      </c>
      <c r="Z418" s="61">
        <f t="shared" si="103"/>
        <v>3.75</v>
      </c>
      <c r="AA418" s="61">
        <f t="array" ref="AA418">INDEX($AT$11:$AV$66,MATCH($C418&amp;$G418,$AO$11:$AO$66&amp;$AP$11:$AP$66,0),COUNTIF($AT$10:$AV$10,"&lt;"&amp;Z418)+1)</f>
        <v>6.9999999999999999E-4</v>
      </c>
      <c r="AB418" s="111">
        <f t="shared" si="104"/>
        <v>3.6688101183952089</v>
      </c>
      <c r="AC418" s="121">
        <f t="array" ref="AC418">INDEX($AW$11:$BA$66,MATCH($C418&amp;$G418,$AO$11:$AO$66&amp;$AP$11:$AP$66,0),COUNTIF($AW$10:$BA$10,"&lt;"&amp;Z418)+1)</f>
        <v>5.0000000000000001E-4</v>
      </c>
      <c r="AD418" s="62">
        <v>3.7317</v>
      </c>
      <c r="AE418" s="61">
        <f t="array" ref="AE418">INDEX($AT$11:$AV$66,MATCH($C418&amp;$G418,$AO$11:$AO$66&amp;$AP$11:$AP$66,0),COUNTIF($AT$10:$AV$10,"&lt;"&amp;AD418)+1)</f>
        <v>6.9999999999999999E-4</v>
      </c>
      <c r="AF418" s="111">
        <f t="shared" si="105"/>
        <v>3.6775734122634725</v>
      </c>
      <c r="AG418" s="121">
        <f t="array" ref="AG418">INDEX($AW$11:$BA$66,MATCH($C418&amp;$G418,$AO$11:$AO$66&amp;$AP$11:$AP$66,0),COUNTIF($AW$10:$BA$10,"&lt;"&amp;AD418)+1)</f>
        <v>5.0000000000000001E-4</v>
      </c>
    </row>
    <row r="419" spans="2:33" ht="12.75" customHeight="1" x14ac:dyDescent="0.3">
      <c r="B419" s="81" t="str">
        <f t="shared" si="92"/>
        <v>3 3/4-12 UN</v>
      </c>
      <c r="C419" s="71" t="s">
        <v>592</v>
      </c>
      <c r="D419" s="71"/>
      <c r="E419" s="79" t="s">
        <v>604</v>
      </c>
      <c r="F419" s="82" t="s">
        <v>634</v>
      </c>
      <c r="G419" s="58">
        <v>12</v>
      </c>
      <c r="H419" s="79" t="s">
        <v>519</v>
      </c>
      <c r="I419" s="71" t="s">
        <v>599</v>
      </c>
      <c r="J419" s="71" t="s">
        <v>588</v>
      </c>
      <c r="K419" s="71" t="s">
        <v>600</v>
      </c>
      <c r="L419" s="85">
        <f t="shared" si="93"/>
        <v>95.25</v>
      </c>
      <c r="M419" s="85">
        <f t="shared" si="94"/>
        <v>2.1166999999999998</v>
      </c>
      <c r="N419" s="71">
        <v>60</v>
      </c>
      <c r="O419" s="100">
        <f t="shared" si="95"/>
        <v>95.25</v>
      </c>
      <c r="P419" s="85">
        <f t="shared" si="96"/>
        <v>15.2</v>
      </c>
      <c r="Q419" s="58">
        <f t="shared" si="97"/>
        <v>0</v>
      </c>
      <c r="R419" s="100">
        <f t="shared" si="98"/>
        <v>93.875200000000007</v>
      </c>
      <c r="S419" s="85">
        <f t="shared" si="99"/>
        <v>10.199999999999999</v>
      </c>
      <c r="T419" s="58">
        <f t="shared" si="100"/>
        <v>0</v>
      </c>
      <c r="U419" s="58">
        <f t="shared" si="101"/>
        <v>7.6</v>
      </c>
      <c r="V419" s="58">
        <f t="array" ref="V419">INDEX(AS$11:AS$66,MATCH(C419&amp;G419,AO$11:AO$66&amp;AP$11:AP$66,0),0)</f>
        <v>10</v>
      </c>
      <c r="X419" s="120">
        <f t="shared" si="102"/>
        <v>8.3333333333333329E-2</v>
      </c>
      <c r="Y419" s="61">
        <f t="array" ref="Y419">INDEX($AQ$11:$AR$66,MATCH($C419&amp;$G419,$AO$11:$AO$66&amp;$AP$11:$AP$66,0),COUNTIF($AQ$10:$AR$10,"&lt;"&amp;Z419)+1)</f>
        <v>2.9999999999999997E-4</v>
      </c>
      <c r="Z419" s="61">
        <f t="shared" si="103"/>
        <v>3.75</v>
      </c>
      <c r="AA419" s="61">
        <f t="array" ref="AA419">INDEX($AT$11:$AV$66,MATCH($C419&amp;$G419,$AO$11:$AO$66&amp;$AP$11:$AP$66,0),COUNTIF($AT$10:$AV$10,"&lt;"&amp;Z419)+1)</f>
        <v>5.9999999999999995E-4</v>
      </c>
      <c r="AB419" s="111">
        <f t="shared" si="104"/>
        <v>3.6958734122634724</v>
      </c>
      <c r="AC419" s="121">
        <f t="array" ref="AC419">INDEX($AW$11:$BA$66,MATCH($C419&amp;$G419,$AO$11:$AO$66&amp;$AP$11:$AP$66,0),COUNTIF($AW$10:$BA$10,"&lt;"&amp;Z419)+1)</f>
        <v>4.0000000000000002E-4</v>
      </c>
      <c r="AD419" s="62">
        <v>3.7404000000000002</v>
      </c>
      <c r="AE419" s="61">
        <f t="array" ref="AE419">INDEX($AT$11:$AV$66,MATCH($C419&amp;$G419,$AO$11:$AO$66&amp;$AP$11:$AP$66,0),COUNTIF($AT$10:$AV$10,"&lt;"&amp;AD419)+1)</f>
        <v>5.9999999999999995E-4</v>
      </c>
      <c r="AF419" s="111">
        <f t="shared" si="105"/>
        <v>3.7043156081756488</v>
      </c>
      <c r="AG419" s="121">
        <f t="array" ref="AG419">INDEX($AW$11:$BA$66,MATCH($C419&amp;$G419,$AO$11:$AO$66&amp;$AP$11:$AP$66,0),COUNTIF($AW$10:$BA$10,"&lt;"&amp;AD419)+1)</f>
        <v>4.0000000000000002E-4</v>
      </c>
    </row>
    <row r="420" spans="2:33" ht="12.75" customHeight="1" x14ac:dyDescent="0.3">
      <c r="B420" s="81" t="str">
        <f t="shared" si="92"/>
        <v>3 3/4-12 UN</v>
      </c>
      <c r="C420" s="71" t="s">
        <v>592</v>
      </c>
      <c r="D420" s="71"/>
      <c r="E420" s="79" t="s">
        <v>604</v>
      </c>
      <c r="F420" s="82" t="s">
        <v>634</v>
      </c>
      <c r="G420" s="58">
        <v>12</v>
      </c>
      <c r="H420" s="79" t="s">
        <v>519</v>
      </c>
      <c r="I420" s="71" t="s">
        <v>601</v>
      </c>
      <c r="J420" s="71" t="s">
        <v>588</v>
      </c>
      <c r="K420" s="71" t="s">
        <v>600</v>
      </c>
      <c r="L420" s="85">
        <f t="shared" si="93"/>
        <v>95.25</v>
      </c>
      <c r="M420" s="85">
        <f t="shared" si="94"/>
        <v>2.1166999999999998</v>
      </c>
      <c r="N420" s="71">
        <v>60</v>
      </c>
      <c r="O420" s="100">
        <f t="shared" si="95"/>
        <v>95.25</v>
      </c>
      <c r="P420" s="85">
        <f t="shared" si="96"/>
        <v>15.2</v>
      </c>
      <c r="Q420" s="58">
        <f t="shared" si="97"/>
        <v>0</v>
      </c>
      <c r="R420" s="100">
        <f t="shared" si="98"/>
        <v>93.875200000000007</v>
      </c>
      <c r="S420" s="85">
        <f t="shared" si="99"/>
        <v>10.199999999999999</v>
      </c>
      <c r="T420" s="58">
        <f t="shared" si="100"/>
        <v>0</v>
      </c>
      <c r="U420" s="58">
        <f t="shared" si="101"/>
        <v>7.6</v>
      </c>
      <c r="V420" s="58">
        <f t="array" ref="V420">INDEX(AS$11:AS$66,MATCH(C420&amp;G420,AO$11:AO$66&amp;AP$11:AP$66,0),0)</f>
        <v>10</v>
      </c>
      <c r="X420" s="120">
        <f t="shared" si="102"/>
        <v>8.3333333333333329E-2</v>
      </c>
      <c r="Y420" s="61">
        <f t="array" ref="Y420">INDEX($AQ$11:$AR$66,MATCH($C420&amp;$G420,$AO$11:$AO$66&amp;$AP$11:$AP$66,0),COUNTIF($AQ$10:$AR$10,"&lt;"&amp;Z420)+1)</f>
        <v>2.9999999999999997E-4</v>
      </c>
      <c r="Z420" s="61">
        <f t="shared" si="103"/>
        <v>3.75</v>
      </c>
      <c r="AA420" s="61">
        <f t="array" ref="AA420">INDEX($AT$11:$AV$66,MATCH($C420&amp;$G420,$AO$11:$AO$66&amp;$AP$11:$AP$66,0),COUNTIF($AT$10:$AV$10,"&lt;"&amp;Z420)+1)</f>
        <v>5.9999999999999995E-4</v>
      </c>
      <c r="AB420" s="111">
        <f t="shared" si="104"/>
        <v>3.6958734122634724</v>
      </c>
      <c r="AC420" s="121">
        <f t="array" ref="AC420">INDEX($AW$11:$BA$66,MATCH($C420&amp;$G420,$AO$11:$AO$66&amp;$AP$11:$AP$66,0),COUNTIF($AW$10:$BA$10,"&lt;"&amp;Z420)+1)</f>
        <v>4.0000000000000002E-4</v>
      </c>
      <c r="AD420" s="62">
        <v>3.7383000000000002</v>
      </c>
      <c r="AE420" s="61">
        <f t="array" ref="AE420">INDEX($AT$11:$AV$66,MATCH($C420&amp;$G420,$AO$11:$AO$66&amp;$AP$11:$AP$66,0),COUNTIF($AT$10:$AV$10,"&lt;"&amp;AD420)+1)</f>
        <v>5.9999999999999995E-4</v>
      </c>
      <c r="AF420" s="111">
        <f t="shared" si="105"/>
        <v>3.7022156081756488</v>
      </c>
      <c r="AG420" s="121">
        <f t="array" ref="AG420">INDEX($AW$11:$BA$66,MATCH($C420&amp;$G420,$AO$11:$AO$66&amp;$AP$11:$AP$66,0),COUNTIF($AW$10:$BA$10,"&lt;"&amp;AD420)+1)</f>
        <v>4.0000000000000002E-4</v>
      </c>
    </row>
    <row r="421" spans="2:33" ht="12.75" customHeight="1" x14ac:dyDescent="0.3">
      <c r="B421" s="81" t="str">
        <f t="shared" si="92"/>
        <v>3 3/4-16 UN</v>
      </c>
      <c r="C421" s="71" t="s">
        <v>592</v>
      </c>
      <c r="D421" s="71"/>
      <c r="E421" s="79" t="s">
        <v>604</v>
      </c>
      <c r="F421" s="82" t="s">
        <v>634</v>
      </c>
      <c r="G421" s="58">
        <v>16</v>
      </c>
      <c r="H421" s="79" t="s">
        <v>519</v>
      </c>
      <c r="I421" s="71" t="s">
        <v>599</v>
      </c>
      <c r="J421" s="71" t="s">
        <v>588</v>
      </c>
      <c r="K421" s="71" t="s">
        <v>600</v>
      </c>
      <c r="L421" s="85">
        <f t="shared" si="93"/>
        <v>95.25</v>
      </c>
      <c r="M421" s="85">
        <f t="shared" si="94"/>
        <v>1.5874999999999999</v>
      </c>
      <c r="N421" s="71">
        <v>60</v>
      </c>
      <c r="O421" s="100">
        <f t="shared" si="95"/>
        <v>95.25</v>
      </c>
      <c r="P421" s="85">
        <f t="shared" si="96"/>
        <v>15.2</v>
      </c>
      <c r="Q421" s="58">
        <f t="shared" si="97"/>
        <v>0</v>
      </c>
      <c r="R421" s="100">
        <f t="shared" si="98"/>
        <v>94.218900000000005</v>
      </c>
      <c r="S421" s="85">
        <f t="shared" si="99"/>
        <v>10.199999999999999</v>
      </c>
      <c r="T421" s="58">
        <f t="shared" si="100"/>
        <v>0</v>
      </c>
      <c r="U421" s="58">
        <f t="shared" si="101"/>
        <v>7.6</v>
      </c>
      <c r="V421" s="58">
        <f t="array" ref="V421">INDEX(AS$11:AS$66,MATCH(C421&amp;G421,AO$11:AO$66&amp;AP$11:AP$66,0),0)</f>
        <v>10</v>
      </c>
      <c r="X421" s="120">
        <f t="shared" si="102"/>
        <v>6.25E-2</v>
      </c>
      <c r="Y421" s="61">
        <f t="array" ref="Y421">INDEX($AQ$11:$AR$66,MATCH($C421&amp;$G421,$AO$11:$AO$66&amp;$AP$11:$AP$66,0),COUNTIF($AQ$10:$AR$10,"&lt;"&amp;Z421)+1)</f>
        <v>2.9999999999999997E-4</v>
      </c>
      <c r="Z421" s="61">
        <f t="shared" si="103"/>
        <v>3.75</v>
      </c>
      <c r="AA421" s="61">
        <f t="array" ref="AA421">INDEX($AT$11:$AV$66,MATCH($C421&amp;$G421,$AO$11:$AO$66&amp;$AP$11:$AP$66,0),COUNTIF($AT$10:$AV$10,"&lt;"&amp;Z421)+1)</f>
        <v>5.9999999999999995E-4</v>
      </c>
      <c r="AB421" s="111">
        <f t="shared" si="104"/>
        <v>3.7094050591976044</v>
      </c>
      <c r="AC421" s="121">
        <f t="array" ref="AC421">INDEX($AW$11:$BA$66,MATCH($C421&amp;$G421,$AO$11:$AO$66&amp;$AP$11:$AP$66,0),COUNTIF($AW$10:$BA$10,"&lt;"&amp;Z421)+1)</f>
        <v>4.0000000000000002E-4</v>
      </c>
      <c r="AD421" s="62">
        <v>3.7440000000000002</v>
      </c>
      <c r="AE421" s="61">
        <f t="array" ref="AE421">INDEX($AT$11:$AV$66,MATCH($C421&amp;$G421,$AO$11:$AO$66&amp;$AP$11:$AP$66,0),COUNTIF($AT$10:$AV$10,"&lt;"&amp;AD421)+1)</f>
        <v>5.9999999999999995E-4</v>
      </c>
      <c r="AF421" s="111">
        <f t="shared" si="105"/>
        <v>3.7169367061317367</v>
      </c>
      <c r="AG421" s="121">
        <f t="array" ref="AG421">INDEX($AW$11:$BA$66,MATCH($C421&amp;$G421,$AO$11:$AO$66&amp;$AP$11:$AP$66,0),COUNTIF($AW$10:$BA$10,"&lt;"&amp;AD421)+1)</f>
        <v>4.0000000000000002E-4</v>
      </c>
    </row>
    <row r="422" spans="2:33" ht="12.75" customHeight="1" x14ac:dyDescent="0.3">
      <c r="B422" s="81" t="str">
        <f t="shared" si="92"/>
        <v>3 3/4-16 UN</v>
      </c>
      <c r="C422" s="71" t="s">
        <v>592</v>
      </c>
      <c r="D422" s="71"/>
      <c r="E422" s="79" t="s">
        <v>604</v>
      </c>
      <c r="F422" s="82" t="s">
        <v>634</v>
      </c>
      <c r="G422" s="58">
        <v>16</v>
      </c>
      <c r="H422" s="79" t="s">
        <v>519</v>
      </c>
      <c r="I422" s="71" t="s">
        <v>601</v>
      </c>
      <c r="J422" s="71" t="s">
        <v>588</v>
      </c>
      <c r="K422" s="71" t="s">
        <v>600</v>
      </c>
      <c r="L422" s="85">
        <f t="shared" si="93"/>
        <v>95.25</v>
      </c>
      <c r="M422" s="85">
        <f t="shared" si="94"/>
        <v>1.5874999999999999</v>
      </c>
      <c r="N422" s="71">
        <v>60</v>
      </c>
      <c r="O422" s="100">
        <f t="shared" si="95"/>
        <v>95.25</v>
      </c>
      <c r="P422" s="85">
        <f t="shared" si="96"/>
        <v>15.2</v>
      </c>
      <c r="Q422" s="58">
        <f t="shared" si="97"/>
        <v>0</v>
      </c>
      <c r="R422" s="100">
        <f t="shared" si="98"/>
        <v>94.218900000000005</v>
      </c>
      <c r="S422" s="85">
        <f t="shared" si="99"/>
        <v>10.199999999999999</v>
      </c>
      <c r="T422" s="58">
        <f t="shared" si="100"/>
        <v>0</v>
      </c>
      <c r="U422" s="58">
        <f t="shared" si="101"/>
        <v>7.6</v>
      </c>
      <c r="V422" s="58">
        <f t="array" ref="V422">INDEX(AS$11:AS$66,MATCH(C422&amp;G422,AO$11:AO$66&amp;AP$11:AP$66,0),0)</f>
        <v>10</v>
      </c>
      <c r="X422" s="120">
        <f t="shared" si="102"/>
        <v>6.25E-2</v>
      </c>
      <c r="Y422" s="61">
        <f t="array" ref="Y422">INDEX($AQ$11:$AR$66,MATCH($C422&amp;$G422,$AO$11:$AO$66&amp;$AP$11:$AP$66,0),COUNTIF($AQ$10:$AR$10,"&lt;"&amp;Z422)+1)</f>
        <v>2.9999999999999997E-4</v>
      </c>
      <c r="Z422" s="61">
        <f t="shared" si="103"/>
        <v>3.75</v>
      </c>
      <c r="AA422" s="61">
        <f t="array" ref="AA422">INDEX($AT$11:$AV$66,MATCH($C422&amp;$G422,$AO$11:$AO$66&amp;$AP$11:$AP$66,0),COUNTIF($AT$10:$AV$10,"&lt;"&amp;Z422)+1)</f>
        <v>5.9999999999999995E-4</v>
      </c>
      <c r="AB422" s="111">
        <f t="shared" si="104"/>
        <v>3.7094050591976044</v>
      </c>
      <c r="AC422" s="121">
        <f t="array" ref="AC422">INDEX($AW$11:$BA$66,MATCH($C422&amp;$G422,$AO$11:$AO$66&amp;$AP$11:$AP$66,0),COUNTIF($AW$10:$BA$10,"&lt;"&amp;Z422)+1)</f>
        <v>4.0000000000000002E-4</v>
      </c>
      <c r="AD422" s="62">
        <v>3.7421000000000002</v>
      </c>
      <c r="AE422" s="61">
        <f t="array" ref="AE422">INDEX($AT$11:$AV$66,MATCH($C422&amp;$G422,$AO$11:$AO$66&amp;$AP$11:$AP$66,0),COUNTIF($AT$10:$AV$10,"&lt;"&amp;AD422)+1)</f>
        <v>5.9999999999999995E-4</v>
      </c>
      <c r="AF422" s="111">
        <f t="shared" si="105"/>
        <v>3.7150367061317366</v>
      </c>
      <c r="AG422" s="121">
        <f t="array" ref="AG422">INDEX($AW$11:$BA$66,MATCH($C422&amp;$G422,$AO$11:$AO$66&amp;$AP$11:$AP$66,0),COUNTIF($AW$10:$BA$10,"&lt;"&amp;AD422)+1)</f>
        <v>4.0000000000000002E-4</v>
      </c>
    </row>
    <row r="423" spans="2:33" ht="12.75" customHeight="1" x14ac:dyDescent="0.3">
      <c r="B423" s="81" t="str">
        <f t="shared" si="92"/>
        <v>3 7/8-6 UN</v>
      </c>
      <c r="C423" s="71" t="s">
        <v>592</v>
      </c>
      <c r="D423" s="71"/>
      <c r="E423" s="79" t="s">
        <v>604</v>
      </c>
      <c r="F423" s="82" t="s">
        <v>635</v>
      </c>
      <c r="G423" s="58">
        <v>6</v>
      </c>
      <c r="H423" s="79" t="s">
        <v>519</v>
      </c>
      <c r="I423" s="71" t="s">
        <v>599</v>
      </c>
      <c r="J423" s="71" t="s">
        <v>588</v>
      </c>
      <c r="K423" s="71" t="s">
        <v>600</v>
      </c>
      <c r="L423" s="85">
        <f t="shared" si="93"/>
        <v>98.424999999999997</v>
      </c>
      <c r="M423" s="85">
        <f t="shared" si="94"/>
        <v>4.2332999999999998</v>
      </c>
      <c r="N423" s="71">
        <v>60</v>
      </c>
      <c r="O423" s="100">
        <f t="shared" si="95"/>
        <v>98.424999999999997</v>
      </c>
      <c r="P423" s="85">
        <f t="shared" si="96"/>
        <v>20.3</v>
      </c>
      <c r="Q423" s="58">
        <f t="shared" si="97"/>
        <v>0</v>
      </c>
      <c r="R423" s="100">
        <f t="shared" si="98"/>
        <v>95.675399999999996</v>
      </c>
      <c r="S423" s="85">
        <f t="shared" si="99"/>
        <v>12.7</v>
      </c>
      <c r="T423" s="58">
        <f t="shared" si="100"/>
        <v>0</v>
      </c>
      <c r="U423" s="58">
        <f t="shared" si="101"/>
        <v>10.199999999999999</v>
      </c>
      <c r="V423" s="58">
        <f t="array" ref="V423">INDEX(AS$11:AS$66,MATCH(C423&amp;G423,AO$11:AO$66&amp;AP$11:AP$66,0),0)</f>
        <v>5</v>
      </c>
      <c r="X423" s="120">
        <f t="shared" si="102"/>
        <v>0.16666666666666666</v>
      </c>
      <c r="Y423" s="61">
        <f t="array" ref="Y423">INDEX($AQ$11:$AR$66,MATCH($C423&amp;$G423,$AO$11:$AO$66&amp;$AP$11:$AP$66,0),COUNTIF($AQ$10:$AR$10,"&lt;"&amp;Z423)+1)</f>
        <v>4.0000000000000002E-4</v>
      </c>
      <c r="Z423" s="61">
        <f t="shared" si="103"/>
        <v>3.875</v>
      </c>
      <c r="AA423" s="61">
        <f t="array" ref="AA423">INDEX($AT$11:$AV$66,MATCH($C423&amp;$G423,$AO$11:$AO$66&amp;$AP$11:$AP$66,0),COUNTIF($AT$10:$AV$10,"&lt;"&amp;Z423)+1)</f>
        <v>8.0000000000000004E-4</v>
      </c>
      <c r="AB423" s="111">
        <f t="shared" si="104"/>
        <v>3.7667468245269453</v>
      </c>
      <c r="AC423" s="121">
        <f t="array" ref="AC423">INDEX($AW$11:$BA$66,MATCH($C423&amp;$G423,$AO$11:$AO$66&amp;$AP$11:$AP$66,0),COUNTIF($AW$10:$BA$10,"&lt;"&amp;Z423)+1)</f>
        <v>5.0000000000000001E-4</v>
      </c>
      <c r="AD423" s="62">
        <v>3.8517000000000001</v>
      </c>
      <c r="AE423" s="61">
        <f t="array" ref="AE423">INDEX($AT$11:$AV$66,MATCH($C423&amp;$G423,$AO$11:$AO$66&amp;$AP$11:$AP$66,0),COUNTIF($AT$10:$AV$10,"&lt;"&amp;AD423)+1)</f>
        <v>8.0000000000000004E-4</v>
      </c>
      <c r="AF423" s="111">
        <f t="shared" si="105"/>
        <v>3.7795312163512969</v>
      </c>
      <c r="AG423" s="121">
        <f t="array" ref="AG423">INDEX($AW$11:$BA$66,MATCH($C423&amp;$G423,$AO$11:$AO$66&amp;$AP$11:$AP$66,0),COUNTIF($AW$10:$BA$10,"&lt;"&amp;AD423)+1)</f>
        <v>5.0000000000000001E-4</v>
      </c>
    </row>
    <row r="424" spans="2:33" ht="12.75" customHeight="1" x14ac:dyDescent="0.3">
      <c r="B424" s="81" t="str">
        <f t="shared" si="92"/>
        <v>3 7/8-6 UN</v>
      </c>
      <c r="C424" s="71" t="s">
        <v>592</v>
      </c>
      <c r="D424" s="71"/>
      <c r="E424" s="79" t="s">
        <v>604</v>
      </c>
      <c r="F424" s="82" t="s">
        <v>635</v>
      </c>
      <c r="G424" s="58">
        <v>6</v>
      </c>
      <c r="H424" s="79" t="s">
        <v>519</v>
      </c>
      <c r="I424" s="71" t="s">
        <v>601</v>
      </c>
      <c r="J424" s="71" t="s">
        <v>588</v>
      </c>
      <c r="K424" s="71" t="s">
        <v>600</v>
      </c>
      <c r="L424" s="85">
        <f t="shared" si="93"/>
        <v>98.424999999999997</v>
      </c>
      <c r="M424" s="85">
        <f t="shared" si="94"/>
        <v>4.2332999999999998</v>
      </c>
      <c r="N424" s="71">
        <v>60</v>
      </c>
      <c r="O424" s="100">
        <f t="shared" si="95"/>
        <v>98.424999999999997</v>
      </c>
      <c r="P424" s="85">
        <f t="shared" si="96"/>
        <v>20.3</v>
      </c>
      <c r="Q424" s="58">
        <f t="shared" si="97"/>
        <v>0</v>
      </c>
      <c r="R424" s="100">
        <f t="shared" si="98"/>
        <v>95.675399999999996</v>
      </c>
      <c r="S424" s="85">
        <f t="shared" si="99"/>
        <v>12.7</v>
      </c>
      <c r="T424" s="58">
        <f t="shared" si="100"/>
        <v>0</v>
      </c>
      <c r="U424" s="58">
        <f t="shared" si="101"/>
        <v>10.199999999999999</v>
      </c>
      <c r="V424" s="58">
        <f t="array" ref="V424">INDEX(AS$11:AS$66,MATCH(C424&amp;G424,AO$11:AO$66&amp;AP$11:AP$66,0),0)</f>
        <v>5</v>
      </c>
      <c r="X424" s="120">
        <f t="shared" si="102"/>
        <v>0.16666666666666666</v>
      </c>
      <c r="Y424" s="61">
        <f t="array" ref="Y424">INDEX($AQ$11:$AR$66,MATCH($C424&amp;$G424,$AO$11:$AO$66&amp;$AP$11:$AP$66,0),COUNTIF($AQ$10:$AR$10,"&lt;"&amp;Z424)+1)</f>
        <v>4.0000000000000002E-4</v>
      </c>
      <c r="Z424" s="61">
        <f t="shared" si="103"/>
        <v>3.875</v>
      </c>
      <c r="AA424" s="61">
        <f t="array" ref="AA424">INDEX($AT$11:$AV$66,MATCH($C424&amp;$G424,$AO$11:$AO$66&amp;$AP$11:$AP$66,0),COUNTIF($AT$10:$AV$10,"&lt;"&amp;Z424)+1)</f>
        <v>8.0000000000000004E-4</v>
      </c>
      <c r="AB424" s="111">
        <f t="shared" si="104"/>
        <v>3.7667468245269453</v>
      </c>
      <c r="AC424" s="121">
        <f t="array" ref="AC424">INDEX($AW$11:$BA$66,MATCH($C424&amp;$G424,$AO$11:$AO$66&amp;$AP$11:$AP$66,0),COUNTIF($AW$10:$BA$10,"&lt;"&amp;Z424)+1)</f>
        <v>5.0000000000000001E-4</v>
      </c>
      <c r="AD424" s="62">
        <v>3.8485</v>
      </c>
      <c r="AE424" s="61">
        <f t="array" ref="AE424">INDEX($AT$11:$AV$66,MATCH($C424&amp;$G424,$AO$11:$AO$66&amp;$AP$11:$AP$66,0),COUNTIF($AT$10:$AV$10,"&lt;"&amp;AD424)+1)</f>
        <v>8.0000000000000004E-4</v>
      </c>
      <c r="AF424" s="111">
        <f t="shared" si="105"/>
        <v>3.7763312163512968</v>
      </c>
      <c r="AG424" s="121">
        <f t="array" ref="AG424">INDEX($AW$11:$BA$66,MATCH($C424&amp;$G424,$AO$11:$AO$66&amp;$AP$11:$AP$66,0),COUNTIF($AW$10:$BA$10,"&lt;"&amp;AD424)+1)</f>
        <v>5.0000000000000001E-4</v>
      </c>
    </row>
    <row r="425" spans="2:33" ht="12.75" customHeight="1" x14ac:dyDescent="0.3">
      <c r="B425" s="81" t="str">
        <f t="shared" si="92"/>
        <v>3 7/8-8 UN</v>
      </c>
      <c r="C425" s="71" t="s">
        <v>592</v>
      </c>
      <c r="D425" s="71"/>
      <c r="E425" s="79" t="s">
        <v>604</v>
      </c>
      <c r="F425" s="82" t="s">
        <v>635</v>
      </c>
      <c r="G425" s="58">
        <v>8</v>
      </c>
      <c r="H425" s="79" t="s">
        <v>519</v>
      </c>
      <c r="I425" s="71" t="s">
        <v>599</v>
      </c>
      <c r="J425" s="71" t="s">
        <v>588</v>
      </c>
      <c r="K425" s="71" t="s">
        <v>600</v>
      </c>
      <c r="L425" s="85">
        <f t="shared" si="93"/>
        <v>98.424999999999997</v>
      </c>
      <c r="M425" s="85">
        <f t="shared" si="94"/>
        <v>3.1749999999999998</v>
      </c>
      <c r="N425" s="71">
        <v>60</v>
      </c>
      <c r="O425" s="100">
        <f t="shared" si="95"/>
        <v>98.424999999999997</v>
      </c>
      <c r="P425" s="85">
        <f t="shared" si="96"/>
        <v>17.8</v>
      </c>
      <c r="Q425" s="58">
        <f t="shared" si="97"/>
        <v>0</v>
      </c>
      <c r="R425" s="100">
        <f t="shared" si="98"/>
        <v>96.362799999999993</v>
      </c>
      <c r="S425" s="85">
        <f t="shared" si="99"/>
        <v>12.7</v>
      </c>
      <c r="T425" s="58">
        <f t="shared" si="100"/>
        <v>0</v>
      </c>
      <c r="U425" s="58">
        <f t="shared" si="101"/>
        <v>10.199999999999999</v>
      </c>
      <c r="V425" s="58">
        <f t="array" ref="V425">INDEX(AS$11:AS$66,MATCH(C425&amp;G425,AO$11:AO$66&amp;AP$11:AP$66,0),0)</f>
        <v>5</v>
      </c>
      <c r="X425" s="120">
        <f t="shared" si="102"/>
        <v>0.125</v>
      </c>
      <c r="Y425" s="61">
        <f t="array" ref="Y425">INDEX($AQ$11:$AR$66,MATCH($C425&amp;$G425,$AO$11:$AO$66&amp;$AP$11:$AP$66,0),COUNTIF($AQ$10:$AR$10,"&lt;"&amp;Z425)+1)</f>
        <v>4.0000000000000002E-4</v>
      </c>
      <c r="Z425" s="61">
        <f t="shared" si="103"/>
        <v>3.875</v>
      </c>
      <c r="AA425" s="61">
        <f t="array" ref="AA425">INDEX($AT$11:$AV$66,MATCH($C425&amp;$G425,$AO$11:$AO$66&amp;$AP$11:$AP$66,0),COUNTIF($AT$10:$AV$10,"&lt;"&amp;Z425)+1)</f>
        <v>6.9999999999999999E-4</v>
      </c>
      <c r="AB425" s="111">
        <f t="shared" si="104"/>
        <v>3.7938101183952089</v>
      </c>
      <c r="AC425" s="121">
        <f t="array" ref="AC425">INDEX($AW$11:$BA$66,MATCH($C425&amp;$G425,$AO$11:$AO$66&amp;$AP$11:$AP$66,0),COUNTIF($AW$10:$BA$10,"&lt;"&amp;Z425)+1)</f>
        <v>5.0000000000000001E-4</v>
      </c>
      <c r="AD425" s="62">
        <v>3.8597000000000001</v>
      </c>
      <c r="AE425" s="61">
        <f t="array" ref="AE425">INDEX($AT$11:$AV$66,MATCH($C425&amp;$G425,$AO$11:$AO$66&amp;$AP$11:$AP$66,0),COUNTIF($AT$10:$AV$10,"&lt;"&amp;AD425)+1)</f>
        <v>6.9999999999999999E-4</v>
      </c>
      <c r="AF425" s="111">
        <f t="shared" si="105"/>
        <v>3.8055734122634726</v>
      </c>
      <c r="AG425" s="121">
        <f t="array" ref="AG425">INDEX($AW$11:$BA$66,MATCH($C425&amp;$G425,$AO$11:$AO$66&amp;$AP$11:$AP$66,0),COUNTIF($AW$10:$BA$10,"&lt;"&amp;AD425)+1)</f>
        <v>5.0000000000000001E-4</v>
      </c>
    </row>
    <row r="426" spans="2:33" ht="12.75" customHeight="1" x14ac:dyDescent="0.3">
      <c r="B426" s="81" t="str">
        <f t="shared" si="92"/>
        <v>3 7/8-8 UN</v>
      </c>
      <c r="C426" s="71" t="s">
        <v>592</v>
      </c>
      <c r="D426" s="71"/>
      <c r="E426" s="79" t="s">
        <v>604</v>
      </c>
      <c r="F426" s="82" t="s">
        <v>635</v>
      </c>
      <c r="G426" s="58">
        <v>8</v>
      </c>
      <c r="H426" s="79" t="s">
        <v>519</v>
      </c>
      <c r="I426" s="71" t="s">
        <v>601</v>
      </c>
      <c r="J426" s="71" t="s">
        <v>588</v>
      </c>
      <c r="K426" s="71" t="s">
        <v>600</v>
      </c>
      <c r="L426" s="85">
        <f t="shared" si="93"/>
        <v>98.424999999999997</v>
      </c>
      <c r="M426" s="85">
        <f t="shared" si="94"/>
        <v>3.1749999999999998</v>
      </c>
      <c r="N426" s="71">
        <v>60</v>
      </c>
      <c r="O426" s="100">
        <f t="shared" si="95"/>
        <v>98.424999999999997</v>
      </c>
      <c r="P426" s="85">
        <f t="shared" si="96"/>
        <v>17.8</v>
      </c>
      <c r="Q426" s="58">
        <f t="shared" si="97"/>
        <v>0</v>
      </c>
      <c r="R426" s="100">
        <f t="shared" si="98"/>
        <v>96.362799999999993</v>
      </c>
      <c r="S426" s="85">
        <f t="shared" si="99"/>
        <v>12.7</v>
      </c>
      <c r="T426" s="58">
        <f t="shared" si="100"/>
        <v>0</v>
      </c>
      <c r="U426" s="58">
        <f t="shared" si="101"/>
        <v>10.199999999999999</v>
      </c>
      <c r="V426" s="58">
        <f t="array" ref="V426">INDEX(AS$11:AS$66,MATCH(C426&amp;G426,AO$11:AO$66&amp;AP$11:AP$66,0),0)</f>
        <v>5</v>
      </c>
      <c r="X426" s="120">
        <f t="shared" si="102"/>
        <v>0.125</v>
      </c>
      <c r="Y426" s="61">
        <f t="array" ref="Y426">INDEX($AQ$11:$AR$66,MATCH($C426&amp;$G426,$AO$11:$AO$66&amp;$AP$11:$AP$66,0),COUNTIF($AQ$10:$AR$10,"&lt;"&amp;Z426)+1)</f>
        <v>4.0000000000000002E-4</v>
      </c>
      <c r="Z426" s="61">
        <f t="shared" si="103"/>
        <v>3.875</v>
      </c>
      <c r="AA426" s="61">
        <f t="array" ref="AA426">INDEX($AT$11:$AV$66,MATCH($C426&amp;$G426,$AO$11:$AO$66&amp;$AP$11:$AP$66,0),COUNTIF($AT$10:$AV$10,"&lt;"&amp;Z426)+1)</f>
        <v>6.9999999999999999E-4</v>
      </c>
      <c r="AB426" s="111">
        <f t="shared" si="104"/>
        <v>3.7938101183952089</v>
      </c>
      <c r="AC426" s="121">
        <f t="array" ref="AC426">INDEX($AW$11:$BA$66,MATCH($C426&amp;$G426,$AO$11:$AO$66&amp;$AP$11:$AP$66,0),COUNTIF($AW$10:$BA$10,"&lt;"&amp;Z426)+1)</f>
        <v>5.0000000000000001E-4</v>
      </c>
      <c r="AD426" s="62">
        <v>3.8567</v>
      </c>
      <c r="AE426" s="61">
        <f t="array" ref="AE426">INDEX($AT$11:$AV$66,MATCH($C426&amp;$G426,$AO$11:$AO$66&amp;$AP$11:$AP$66,0),COUNTIF($AT$10:$AV$10,"&lt;"&amp;AD426)+1)</f>
        <v>6.9999999999999999E-4</v>
      </c>
      <c r="AF426" s="111">
        <f t="shared" si="105"/>
        <v>3.8025734122634725</v>
      </c>
      <c r="AG426" s="121">
        <f t="array" ref="AG426">INDEX($AW$11:$BA$66,MATCH($C426&amp;$G426,$AO$11:$AO$66&amp;$AP$11:$AP$66,0),COUNTIF($AW$10:$BA$10,"&lt;"&amp;AD426)+1)</f>
        <v>5.0000000000000001E-4</v>
      </c>
    </row>
    <row r="427" spans="2:33" ht="12.75" customHeight="1" x14ac:dyDescent="0.3">
      <c r="B427" s="81" t="str">
        <f t="shared" si="92"/>
        <v>3 7/8-12 UN</v>
      </c>
      <c r="C427" s="71" t="s">
        <v>592</v>
      </c>
      <c r="D427" s="71"/>
      <c r="E427" s="79" t="s">
        <v>604</v>
      </c>
      <c r="F427" s="82" t="s">
        <v>635</v>
      </c>
      <c r="G427" s="58">
        <v>12</v>
      </c>
      <c r="H427" s="79" t="s">
        <v>519</v>
      </c>
      <c r="I427" s="71" t="s">
        <v>599</v>
      </c>
      <c r="J427" s="71" t="s">
        <v>588</v>
      </c>
      <c r="K427" s="71" t="s">
        <v>600</v>
      </c>
      <c r="L427" s="85">
        <f t="shared" si="93"/>
        <v>98.424999999999997</v>
      </c>
      <c r="M427" s="85">
        <f t="shared" si="94"/>
        <v>2.1166999999999998</v>
      </c>
      <c r="N427" s="71">
        <v>60</v>
      </c>
      <c r="O427" s="100">
        <f t="shared" si="95"/>
        <v>98.424999999999997</v>
      </c>
      <c r="P427" s="85">
        <f t="shared" si="96"/>
        <v>15.2</v>
      </c>
      <c r="Q427" s="58">
        <f t="shared" si="97"/>
        <v>0</v>
      </c>
      <c r="R427" s="100">
        <f t="shared" si="98"/>
        <v>97.050200000000004</v>
      </c>
      <c r="S427" s="85">
        <f t="shared" si="99"/>
        <v>10.199999999999999</v>
      </c>
      <c r="T427" s="58">
        <f t="shared" si="100"/>
        <v>0</v>
      </c>
      <c r="U427" s="58">
        <f t="shared" si="101"/>
        <v>7.6</v>
      </c>
      <c r="V427" s="58">
        <f t="array" ref="V427">INDEX(AS$11:AS$66,MATCH(C427&amp;G427,AO$11:AO$66&amp;AP$11:AP$66,0),0)</f>
        <v>10</v>
      </c>
      <c r="X427" s="120">
        <f t="shared" si="102"/>
        <v>8.3333333333333329E-2</v>
      </c>
      <c r="Y427" s="61">
        <f t="array" ref="Y427">INDEX($AQ$11:$AR$66,MATCH($C427&amp;$G427,$AO$11:$AO$66&amp;$AP$11:$AP$66,0),COUNTIF($AQ$10:$AR$10,"&lt;"&amp;Z427)+1)</f>
        <v>2.9999999999999997E-4</v>
      </c>
      <c r="Z427" s="61">
        <f t="shared" si="103"/>
        <v>3.875</v>
      </c>
      <c r="AA427" s="61">
        <f t="array" ref="AA427">INDEX($AT$11:$AV$66,MATCH($C427&amp;$G427,$AO$11:$AO$66&amp;$AP$11:$AP$66,0),COUNTIF($AT$10:$AV$10,"&lt;"&amp;Z427)+1)</f>
        <v>5.9999999999999995E-4</v>
      </c>
      <c r="AB427" s="111">
        <f t="shared" si="104"/>
        <v>3.8208734122634724</v>
      </c>
      <c r="AC427" s="121">
        <f t="array" ref="AC427">INDEX($AW$11:$BA$66,MATCH($C427&amp;$G427,$AO$11:$AO$66&amp;$AP$11:$AP$66,0),COUNTIF($AW$10:$BA$10,"&lt;"&amp;Z427)+1)</f>
        <v>4.0000000000000002E-4</v>
      </c>
      <c r="AD427" s="62">
        <v>3.8654999999999999</v>
      </c>
      <c r="AE427" s="61">
        <f t="array" ref="AE427">INDEX($AT$11:$AV$66,MATCH($C427&amp;$G427,$AO$11:$AO$66&amp;$AP$11:$AP$66,0),COUNTIF($AT$10:$AV$10,"&lt;"&amp;AD427)+1)</f>
        <v>5.9999999999999995E-4</v>
      </c>
      <c r="AF427" s="111">
        <f t="shared" si="105"/>
        <v>3.8294156081756485</v>
      </c>
      <c r="AG427" s="121">
        <f t="array" ref="AG427">INDEX($AW$11:$BA$66,MATCH($C427&amp;$G427,$AO$11:$AO$66&amp;$AP$11:$AP$66,0),COUNTIF($AW$10:$BA$10,"&lt;"&amp;AD427)+1)</f>
        <v>4.0000000000000002E-4</v>
      </c>
    </row>
    <row r="428" spans="2:33" ht="12.75" customHeight="1" x14ac:dyDescent="0.3">
      <c r="B428" s="81" t="str">
        <f t="shared" si="92"/>
        <v>3 7/8-12 UN</v>
      </c>
      <c r="C428" s="71" t="s">
        <v>592</v>
      </c>
      <c r="D428" s="71"/>
      <c r="E428" s="79" t="s">
        <v>604</v>
      </c>
      <c r="F428" s="82" t="s">
        <v>635</v>
      </c>
      <c r="G428" s="58">
        <v>12</v>
      </c>
      <c r="H428" s="79" t="s">
        <v>519</v>
      </c>
      <c r="I428" s="71" t="s">
        <v>601</v>
      </c>
      <c r="J428" s="71" t="s">
        <v>588</v>
      </c>
      <c r="K428" s="71" t="s">
        <v>600</v>
      </c>
      <c r="L428" s="85">
        <f t="shared" si="93"/>
        <v>98.424999999999997</v>
      </c>
      <c r="M428" s="85">
        <f t="shared" si="94"/>
        <v>2.1166999999999998</v>
      </c>
      <c r="N428" s="71">
        <v>60</v>
      </c>
      <c r="O428" s="100">
        <f t="shared" si="95"/>
        <v>98.424999999999997</v>
      </c>
      <c r="P428" s="85">
        <f t="shared" si="96"/>
        <v>15.2</v>
      </c>
      <c r="Q428" s="58">
        <f t="shared" si="97"/>
        <v>0</v>
      </c>
      <c r="R428" s="100">
        <f t="shared" si="98"/>
        <v>97.050200000000004</v>
      </c>
      <c r="S428" s="85">
        <f t="shared" si="99"/>
        <v>10.199999999999999</v>
      </c>
      <c r="T428" s="58">
        <f t="shared" si="100"/>
        <v>0</v>
      </c>
      <c r="U428" s="58">
        <f t="shared" si="101"/>
        <v>7.6</v>
      </c>
      <c r="V428" s="58">
        <f t="array" ref="V428">INDEX(AS$11:AS$66,MATCH(C428&amp;G428,AO$11:AO$66&amp;AP$11:AP$66,0),0)</f>
        <v>10</v>
      </c>
      <c r="X428" s="120">
        <f t="shared" si="102"/>
        <v>8.3333333333333329E-2</v>
      </c>
      <c r="Y428" s="61">
        <f t="array" ref="Y428">INDEX($AQ$11:$AR$66,MATCH($C428&amp;$G428,$AO$11:$AO$66&amp;$AP$11:$AP$66,0),COUNTIF($AQ$10:$AR$10,"&lt;"&amp;Z428)+1)</f>
        <v>2.9999999999999997E-4</v>
      </c>
      <c r="Z428" s="61">
        <f t="shared" si="103"/>
        <v>3.875</v>
      </c>
      <c r="AA428" s="61">
        <f t="array" ref="AA428">INDEX($AT$11:$AV$66,MATCH($C428&amp;$G428,$AO$11:$AO$66&amp;$AP$11:$AP$66,0),COUNTIF($AT$10:$AV$10,"&lt;"&amp;Z428)+1)</f>
        <v>5.9999999999999995E-4</v>
      </c>
      <c r="AB428" s="111">
        <f t="shared" si="104"/>
        <v>3.8208734122634724</v>
      </c>
      <c r="AC428" s="121">
        <f t="array" ref="AC428">INDEX($AW$11:$BA$66,MATCH($C428&amp;$G428,$AO$11:$AO$66&amp;$AP$11:$AP$66,0),COUNTIF($AW$10:$BA$10,"&lt;"&amp;Z428)+1)</f>
        <v>4.0000000000000002E-4</v>
      </c>
      <c r="AD428" s="62">
        <v>3.8633999999999999</v>
      </c>
      <c r="AE428" s="61">
        <f t="array" ref="AE428">INDEX($AT$11:$AV$66,MATCH($C428&amp;$G428,$AO$11:$AO$66&amp;$AP$11:$AP$66,0),COUNTIF($AT$10:$AV$10,"&lt;"&amp;AD428)+1)</f>
        <v>5.9999999999999995E-4</v>
      </c>
      <c r="AF428" s="111">
        <f t="shared" si="105"/>
        <v>3.8273156081756485</v>
      </c>
      <c r="AG428" s="121">
        <f t="array" ref="AG428">INDEX($AW$11:$BA$66,MATCH($C428&amp;$G428,$AO$11:$AO$66&amp;$AP$11:$AP$66,0),COUNTIF($AW$10:$BA$10,"&lt;"&amp;AD428)+1)</f>
        <v>4.0000000000000002E-4</v>
      </c>
    </row>
    <row r="429" spans="2:33" ht="12.75" customHeight="1" x14ac:dyDescent="0.3">
      <c r="B429" s="81" t="str">
        <f t="shared" si="92"/>
        <v>3 7/8-16 UN</v>
      </c>
      <c r="C429" s="71" t="s">
        <v>592</v>
      </c>
      <c r="D429" s="71"/>
      <c r="E429" s="79" t="s">
        <v>604</v>
      </c>
      <c r="F429" s="82" t="s">
        <v>635</v>
      </c>
      <c r="G429" s="58">
        <v>16</v>
      </c>
      <c r="H429" s="79" t="s">
        <v>519</v>
      </c>
      <c r="I429" s="71" t="s">
        <v>599</v>
      </c>
      <c r="J429" s="71" t="s">
        <v>588</v>
      </c>
      <c r="K429" s="71" t="s">
        <v>600</v>
      </c>
      <c r="L429" s="85">
        <f t="shared" si="93"/>
        <v>98.424999999999997</v>
      </c>
      <c r="M429" s="85">
        <f t="shared" si="94"/>
        <v>1.5874999999999999</v>
      </c>
      <c r="N429" s="71">
        <v>60</v>
      </c>
      <c r="O429" s="100">
        <f t="shared" si="95"/>
        <v>98.424999999999997</v>
      </c>
      <c r="P429" s="85">
        <f t="shared" si="96"/>
        <v>15.2</v>
      </c>
      <c r="Q429" s="58">
        <f t="shared" si="97"/>
        <v>0</v>
      </c>
      <c r="R429" s="100">
        <f t="shared" si="98"/>
        <v>97.393900000000002</v>
      </c>
      <c r="S429" s="85">
        <f t="shared" si="99"/>
        <v>10.199999999999999</v>
      </c>
      <c r="T429" s="58">
        <f t="shared" si="100"/>
        <v>0</v>
      </c>
      <c r="U429" s="58">
        <f t="shared" si="101"/>
        <v>7.6</v>
      </c>
      <c r="V429" s="58">
        <f t="array" ref="V429">INDEX(AS$11:AS$66,MATCH(C429&amp;G429,AO$11:AO$66&amp;AP$11:AP$66,0),0)</f>
        <v>10</v>
      </c>
      <c r="X429" s="120">
        <f t="shared" si="102"/>
        <v>6.25E-2</v>
      </c>
      <c r="Y429" s="61">
        <f t="array" ref="Y429">INDEX($AQ$11:$AR$66,MATCH($C429&amp;$G429,$AO$11:$AO$66&amp;$AP$11:$AP$66,0),COUNTIF($AQ$10:$AR$10,"&lt;"&amp;Z429)+1)</f>
        <v>2.9999999999999997E-4</v>
      </c>
      <c r="Z429" s="61">
        <f t="shared" si="103"/>
        <v>3.875</v>
      </c>
      <c r="AA429" s="61">
        <f t="array" ref="AA429">INDEX($AT$11:$AV$66,MATCH($C429&amp;$G429,$AO$11:$AO$66&amp;$AP$11:$AP$66,0),COUNTIF($AT$10:$AV$10,"&lt;"&amp;Z429)+1)</f>
        <v>5.9999999999999995E-4</v>
      </c>
      <c r="AB429" s="111">
        <f t="shared" si="104"/>
        <v>3.8344050591976044</v>
      </c>
      <c r="AC429" s="121">
        <f t="array" ref="AC429">INDEX($AW$11:$BA$66,MATCH($C429&amp;$G429,$AO$11:$AO$66&amp;$AP$11:$AP$66,0),COUNTIF($AW$10:$BA$10,"&lt;"&amp;Z429)+1)</f>
        <v>4.0000000000000002E-4</v>
      </c>
      <c r="AD429" s="62">
        <v>3.8691</v>
      </c>
      <c r="AE429" s="61">
        <f t="array" ref="AE429">INDEX($AT$11:$AV$66,MATCH($C429&amp;$G429,$AO$11:$AO$66&amp;$AP$11:$AP$66,0),COUNTIF($AT$10:$AV$10,"&lt;"&amp;AD429)+1)</f>
        <v>5.9999999999999995E-4</v>
      </c>
      <c r="AF429" s="111">
        <f t="shared" si="105"/>
        <v>3.8420367061317364</v>
      </c>
      <c r="AG429" s="121">
        <f t="array" ref="AG429">INDEX($AW$11:$BA$66,MATCH($C429&amp;$G429,$AO$11:$AO$66&amp;$AP$11:$AP$66,0),COUNTIF($AW$10:$BA$10,"&lt;"&amp;AD429)+1)</f>
        <v>4.0000000000000002E-4</v>
      </c>
    </row>
    <row r="430" spans="2:33" ht="12.75" customHeight="1" x14ac:dyDescent="0.3">
      <c r="B430" s="81" t="str">
        <f t="shared" si="92"/>
        <v>3 7/8-16 UN</v>
      </c>
      <c r="C430" s="71" t="s">
        <v>592</v>
      </c>
      <c r="D430" s="71"/>
      <c r="E430" s="79" t="s">
        <v>604</v>
      </c>
      <c r="F430" s="82" t="s">
        <v>635</v>
      </c>
      <c r="G430" s="58">
        <v>16</v>
      </c>
      <c r="H430" s="79" t="s">
        <v>519</v>
      </c>
      <c r="I430" s="71" t="s">
        <v>601</v>
      </c>
      <c r="J430" s="71" t="s">
        <v>588</v>
      </c>
      <c r="K430" s="71" t="s">
        <v>600</v>
      </c>
      <c r="L430" s="85">
        <f t="shared" si="93"/>
        <v>98.424999999999997</v>
      </c>
      <c r="M430" s="85">
        <f t="shared" si="94"/>
        <v>1.5874999999999999</v>
      </c>
      <c r="N430" s="71">
        <v>60</v>
      </c>
      <c r="O430" s="100">
        <f t="shared" si="95"/>
        <v>98.424999999999997</v>
      </c>
      <c r="P430" s="85">
        <f t="shared" si="96"/>
        <v>15.2</v>
      </c>
      <c r="Q430" s="58">
        <f t="shared" si="97"/>
        <v>0</v>
      </c>
      <c r="R430" s="100">
        <f t="shared" si="98"/>
        <v>97.393900000000002</v>
      </c>
      <c r="S430" s="85">
        <f t="shared" si="99"/>
        <v>10.199999999999999</v>
      </c>
      <c r="T430" s="58">
        <f t="shared" si="100"/>
        <v>0</v>
      </c>
      <c r="U430" s="58">
        <f t="shared" si="101"/>
        <v>7.6</v>
      </c>
      <c r="V430" s="58">
        <f t="array" ref="V430">INDEX(AS$11:AS$66,MATCH(C430&amp;G430,AO$11:AO$66&amp;AP$11:AP$66,0),0)</f>
        <v>10</v>
      </c>
      <c r="X430" s="120">
        <f t="shared" si="102"/>
        <v>6.25E-2</v>
      </c>
      <c r="Y430" s="61">
        <f t="array" ref="Y430">INDEX($AQ$11:$AR$66,MATCH($C430&amp;$G430,$AO$11:$AO$66&amp;$AP$11:$AP$66,0),COUNTIF($AQ$10:$AR$10,"&lt;"&amp;Z430)+1)</f>
        <v>2.9999999999999997E-4</v>
      </c>
      <c r="Z430" s="61">
        <f t="shared" si="103"/>
        <v>3.875</v>
      </c>
      <c r="AA430" s="61">
        <f t="array" ref="AA430">INDEX($AT$11:$AV$66,MATCH($C430&amp;$G430,$AO$11:$AO$66&amp;$AP$11:$AP$66,0),COUNTIF($AT$10:$AV$10,"&lt;"&amp;Z430)+1)</f>
        <v>5.9999999999999995E-4</v>
      </c>
      <c r="AB430" s="111">
        <f t="shared" si="104"/>
        <v>3.8344050591976044</v>
      </c>
      <c r="AC430" s="121">
        <f t="array" ref="AC430">INDEX($AW$11:$BA$66,MATCH($C430&amp;$G430,$AO$11:$AO$66&amp;$AP$11:$AP$66,0),COUNTIF($AW$10:$BA$10,"&lt;"&amp;Z430)+1)</f>
        <v>4.0000000000000002E-4</v>
      </c>
      <c r="AD430" s="62">
        <v>3.8672</v>
      </c>
      <c r="AE430" s="61">
        <f t="array" ref="AE430">INDEX($AT$11:$AV$66,MATCH($C430&amp;$G430,$AO$11:$AO$66&amp;$AP$11:$AP$66,0),COUNTIF($AT$10:$AV$10,"&lt;"&amp;AD430)+1)</f>
        <v>5.9999999999999995E-4</v>
      </c>
      <c r="AF430" s="111">
        <f t="shared" si="105"/>
        <v>3.8401367061317364</v>
      </c>
      <c r="AG430" s="121">
        <f t="array" ref="AG430">INDEX($AW$11:$BA$66,MATCH($C430&amp;$G430,$AO$11:$AO$66&amp;$AP$11:$AP$66,0),COUNTIF($AW$10:$BA$10,"&lt;"&amp;AD430)+1)</f>
        <v>4.0000000000000002E-4</v>
      </c>
    </row>
    <row r="431" spans="2:33" ht="12.75" customHeight="1" x14ac:dyDescent="0.3">
      <c r="B431" s="81" t="str">
        <f t="shared" si="92"/>
        <v>4-6 UN</v>
      </c>
      <c r="C431" s="71" t="s">
        <v>592</v>
      </c>
      <c r="D431" s="71"/>
      <c r="E431" s="79" t="s">
        <v>604</v>
      </c>
      <c r="F431" s="82" t="s">
        <v>636</v>
      </c>
      <c r="G431" s="58">
        <v>6</v>
      </c>
      <c r="H431" s="79" t="s">
        <v>519</v>
      </c>
      <c r="I431" s="71" t="s">
        <v>599</v>
      </c>
      <c r="J431" s="71" t="s">
        <v>588</v>
      </c>
      <c r="K431" s="71" t="s">
        <v>600</v>
      </c>
      <c r="L431" s="85">
        <f t="shared" si="93"/>
        <v>101.6</v>
      </c>
      <c r="M431" s="85">
        <f t="shared" si="94"/>
        <v>4.2332999999999998</v>
      </c>
      <c r="N431" s="71">
        <v>60</v>
      </c>
      <c r="O431" s="100">
        <f t="shared" si="95"/>
        <v>101.6</v>
      </c>
      <c r="P431" s="85">
        <f t="shared" si="96"/>
        <v>20.3</v>
      </c>
      <c r="Q431" s="58">
        <f t="shared" si="97"/>
        <v>0</v>
      </c>
      <c r="R431" s="100">
        <f t="shared" si="98"/>
        <v>98.850399999999993</v>
      </c>
      <c r="S431" s="85">
        <f t="shared" si="99"/>
        <v>12.7</v>
      </c>
      <c r="T431" s="58">
        <f t="shared" si="100"/>
        <v>0</v>
      </c>
      <c r="U431" s="58">
        <f t="shared" si="101"/>
        <v>10.199999999999999</v>
      </c>
      <c r="V431" s="58">
        <f t="array" ref="V431">INDEX(AS$11:AS$66,MATCH(C431&amp;G431,AO$11:AO$66&amp;AP$11:AP$66,0),0)</f>
        <v>5</v>
      </c>
      <c r="X431" s="120">
        <f t="shared" si="102"/>
        <v>0.16666666666666666</v>
      </c>
      <c r="Y431" s="61">
        <f t="array" ref="Y431">INDEX($AQ$11:$AR$66,MATCH($C431&amp;$G431,$AO$11:$AO$66&amp;$AP$11:$AP$66,0),COUNTIF($AQ$10:$AR$10,"&lt;"&amp;Z431)+1)</f>
        <v>4.0000000000000002E-4</v>
      </c>
      <c r="Z431" s="61">
        <f t="shared" si="103"/>
        <v>4</v>
      </c>
      <c r="AA431" s="61">
        <f t="array" ref="AA431">INDEX($AT$11:$AV$66,MATCH($C431&amp;$G431,$AO$11:$AO$66&amp;$AP$11:$AP$66,0),COUNTIF($AT$10:$AV$10,"&lt;"&amp;Z431)+1)</f>
        <v>8.0000000000000004E-4</v>
      </c>
      <c r="AB431" s="111">
        <f t="shared" si="104"/>
        <v>3.8917468245269453</v>
      </c>
      <c r="AC431" s="121">
        <f t="array" ref="AC431">INDEX($AW$11:$BA$66,MATCH($C431&amp;$G431,$AO$11:$AO$66&amp;$AP$11:$AP$66,0),COUNTIF($AW$10:$BA$10,"&lt;"&amp;Z431)+1)</f>
        <v>5.0000000000000001E-4</v>
      </c>
      <c r="AD431" s="62">
        <v>3.9767999999999999</v>
      </c>
      <c r="AE431" s="61">
        <f t="array" ref="AE431">INDEX($AT$11:$AV$66,MATCH($C431&amp;$G431,$AO$11:$AO$66&amp;$AP$11:$AP$66,0),COUNTIF($AT$10:$AV$10,"&lt;"&amp;AD431)+1)</f>
        <v>8.0000000000000004E-4</v>
      </c>
      <c r="AF431" s="111">
        <f t="shared" si="105"/>
        <v>3.9046312163512966</v>
      </c>
      <c r="AG431" s="121">
        <f t="array" ref="AG431">INDEX($AW$11:$BA$66,MATCH($C431&amp;$G431,$AO$11:$AO$66&amp;$AP$11:$AP$66,0),COUNTIF($AW$10:$BA$10,"&lt;"&amp;AD431)+1)</f>
        <v>5.0000000000000001E-4</v>
      </c>
    </row>
    <row r="432" spans="2:33" ht="12.75" customHeight="1" x14ac:dyDescent="0.3">
      <c r="B432" s="81" t="str">
        <f t="shared" si="92"/>
        <v>4-6 UN</v>
      </c>
      <c r="C432" s="71" t="s">
        <v>592</v>
      </c>
      <c r="D432" s="71"/>
      <c r="E432" s="79" t="s">
        <v>604</v>
      </c>
      <c r="F432" s="82" t="s">
        <v>636</v>
      </c>
      <c r="G432" s="58">
        <v>6</v>
      </c>
      <c r="H432" s="79" t="s">
        <v>519</v>
      </c>
      <c r="I432" s="71" t="s">
        <v>601</v>
      </c>
      <c r="J432" s="71" t="s">
        <v>588</v>
      </c>
      <c r="K432" s="71" t="s">
        <v>600</v>
      </c>
      <c r="L432" s="85">
        <f t="shared" si="93"/>
        <v>101.6</v>
      </c>
      <c r="M432" s="85">
        <f t="shared" si="94"/>
        <v>4.2332999999999998</v>
      </c>
      <c r="N432" s="71">
        <v>60</v>
      </c>
      <c r="O432" s="100">
        <f t="shared" si="95"/>
        <v>101.6</v>
      </c>
      <c r="P432" s="85">
        <f t="shared" si="96"/>
        <v>20.3</v>
      </c>
      <c r="Q432" s="58">
        <f t="shared" si="97"/>
        <v>0</v>
      </c>
      <c r="R432" s="100">
        <f t="shared" si="98"/>
        <v>98.850399999999993</v>
      </c>
      <c r="S432" s="85">
        <f t="shared" si="99"/>
        <v>12.7</v>
      </c>
      <c r="T432" s="58">
        <f t="shared" si="100"/>
        <v>0</v>
      </c>
      <c r="U432" s="58">
        <f t="shared" si="101"/>
        <v>10.199999999999999</v>
      </c>
      <c r="V432" s="58">
        <f t="array" ref="V432">INDEX(AS$11:AS$66,MATCH(C432&amp;G432,AO$11:AO$66&amp;AP$11:AP$66,0),0)</f>
        <v>5</v>
      </c>
      <c r="X432" s="120">
        <f t="shared" si="102"/>
        <v>0.16666666666666666</v>
      </c>
      <c r="Y432" s="61">
        <f t="array" ref="Y432">INDEX($AQ$11:$AR$66,MATCH($C432&amp;$G432,$AO$11:$AO$66&amp;$AP$11:$AP$66,0),COUNTIF($AQ$10:$AR$10,"&lt;"&amp;Z432)+1)</f>
        <v>4.0000000000000002E-4</v>
      </c>
      <c r="Z432" s="61">
        <f t="shared" si="103"/>
        <v>4</v>
      </c>
      <c r="AA432" s="61">
        <f t="array" ref="AA432">INDEX($AT$11:$AV$66,MATCH($C432&amp;$G432,$AO$11:$AO$66&amp;$AP$11:$AP$66,0),COUNTIF($AT$10:$AV$10,"&lt;"&amp;Z432)+1)</f>
        <v>8.0000000000000004E-4</v>
      </c>
      <c r="AB432" s="111">
        <f t="shared" si="104"/>
        <v>3.8917468245269453</v>
      </c>
      <c r="AC432" s="121">
        <f t="array" ref="AC432">INDEX($AW$11:$BA$66,MATCH($C432&amp;$G432,$AO$11:$AO$66&amp;$AP$11:$AP$66,0),COUNTIF($AW$10:$BA$10,"&lt;"&amp;Z432)+1)</f>
        <v>5.0000000000000001E-4</v>
      </c>
      <c r="AD432" s="62">
        <v>3.9735999999999998</v>
      </c>
      <c r="AE432" s="61">
        <f t="array" ref="AE432">INDEX($AT$11:$AV$66,MATCH($C432&amp;$G432,$AO$11:$AO$66&amp;$AP$11:$AP$66,0),COUNTIF($AT$10:$AV$10,"&lt;"&amp;AD432)+1)</f>
        <v>8.0000000000000004E-4</v>
      </c>
      <c r="AF432" s="111">
        <f t="shared" si="105"/>
        <v>3.9014312163512965</v>
      </c>
      <c r="AG432" s="121">
        <f t="array" ref="AG432">INDEX($AW$11:$BA$66,MATCH($C432&amp;$G432,$AO$11:$AO$66&amp;$AP$11:$AP$66,0),COUNTIF($AW$10:$BA$10,"&lt;"&amp;AD432)+1)</f>
        <v>5.0000000000000001E-4</v>
      </c>
    </row>
    <row r="433" spans="2:33" ht="12.75" customHeight="1" x14ac:dyDescent="0.3">
      <c r="B433" s="81" t="str">
        <f t="shared" si="92"/>
        <v>4-8 UN</v>
      </c>
      <c r="C433" s="71" t="s">
        <v>592</v>
      </c>
      <c r="D433" s="71"/>
      <c r="E433" s="79" t="s">
        <v>604</v>
      </c>
      <c r="F433" s="82" t="s">
        <v>636</v>
      </c>
      <c r="G433" s="58">
        <v>8</v>
      </c>
      <c r="H433" s="79" t="s">
        <v>519</v>
      </c>
      <c r="I433" s="71" t="s">
        <v>599</v>
      </c>
      <c r="J433" s="71" t="s">
        <v>588</v>
      </c>
      <c r="K433" s="71" t="s">
        <v>600</v>
      </c>
      <c r="L433" s="85">
        <f t="shared" si="93"/>
        <v>101.6</v>
      </c>
      <c r="M433" s="85">
        <f t="shared" si="94"/>
        <v>3.1749999999999998</v>
      </c>
      <c r="N433" s="71">
        <v>60</v>
      </c>
      <c r="O433" s="100">
        <f t="shared" si="95"/>
        <v>101.6</v>
      </c>
      <c r="P433" s="85">
        <f t="shared" si="96"/>
        <v>17.8</v>
      </c>
      <c r="Q433" s="58">
        <f t="shared" si="97"/>
        <v>0</v>
      </c>
      <c r="R433" s="100">
        <f t="shared" si="98"/>
        <v>99.537800000000004</v>
      </c>
      <c r="S433" s="85">
        <f t="shared" si="99"/>
        <v>12.7</v>
      </c>
      <c r="T433" s="58">
        <f t="shared" si="100"/>
        <v>0</v>
      </c>
      <c r="U433" s="58">
        <f t="shared" si="101"/>
        <v>10.199999999999999</v>
      </c>
      <c r="V433" s="58">
        <f t="array" ref="V433">INDEX(AS$11:AS$66,MATCH(C433&amp;G433,AO$11:AO$66&amp;AP$11:AP$66,0),0)</f>
        <v>5</v>
      </c>
      <c r="X433" s="120">
        <f t="shared" si="102"/>
        <v>0.125</v>
      </c>
      <c r="Y433" s="61">
        <f t="array" ref="Y433">INDEX($AQ$11:$AR$66,MATCH($C433&amp;$G433,$AO$11:$AO$66&amp;$AP$11:$AP$66,0),COUNTIF($AQ$10:$AR$10,"&lt;"&amp;Z433)+1)</f>
        <v>4.0000000000000002E-4</v>
      </c>
      <c r="Z433" s="61">
        <f t="shared" si="103"/>
        <v>4</v>
      </c>
      <c r="AA433" s="61">
        <f t="array" ref="AA433">INDEX($AT$11:$AV$66,MATCH($C433&amp;$G433,$AO$11:$AO$66&amp;$AP$11:$AP$66,0),COUNTIF($AT$10:$AV$10,"&lt;"&amp;Z433)+1)</f>
        <v>6.9999999999999999E-4</v>
      </c>
      <c r="AB433" s="111">
        <f t="shared" si="104"/>
        <v>3.9188101183952089</v>
      </c>
      <c r="AC433" s="121">
        <f t="array" ref="AC433">INDEX($AW$11:$BA$66,MATCH($C433&amp;$G433,$AO$11:$AO$66&amp;$AP$11:$AP$66,0),COUNTIF($AW$10:$BA$10,"&lt;"&amp;Z433)+1)</f>
        <v>5.0000000000000001E-4</v>
      </c>
      <c r="AD433" s="62">
        <v>3.9847999999999999</v>
      </c>
      <c r="AE433" s="61">
        <f t="array" ref="AE433">INDEX($AT$11:$AV$66,MATCH($C433&amp;$G433,$AO$11:$AO$66&amp;$AP$11:$AP$66,0),COUNTIF($AT$10:$AV$10,"&lt;"&amp;AD433)+1)</f>
        <v>6.9999999999999999E-4</v>
      </c>
      <c r="AF433" s="111">
        <f t="shared" si="105"/>
        <v>3.9306734122634723</v>
      </c>
      <c r="AG433" s="121">
        <f t="array" ref="AG433">INDEX($AW$11:$BA$66,MATCH($C433&amp;$G433,$AO$11:$AO$66&amp;$AP$11:$AP$66,0),COUNTIF($AW$10:$BA$10,"&lt;"&amp;AD433)+1)</f>
        <v>5.0000000000000001E-4</v>
      </c>
    </row>
    <row r="434" spans="2:33" ht="12.75" customHeight="1" x14ac:dyDescent="0.3">
      <c r="B434" s="81" t="str">
        <f t="shared" si="92"/>
        <v>4-8 UN</v>
      </c>
      <c r="C434" s="71" t="s">
        <v>592</v>
      </c>
      <c r="D434" s="71"/>
      <c r="E434" s="79" t="s">
        <v>604</v>
      </c>
      <c r="F434" s="82" t="s">
        <v>636</v>
      </c>
      <c r="G434" s="58">
        <v>8</v>
      </c>
      <c r="H434" s="79" t="s">
        <v>519</v>
      </c>
      <c r="I434" s="71" t="s">
        <v>601</v>
      </c>
      <c r="J434" s="71" t="s">
        <v>588</v>
      </c>
      <c r="K434" s="71" t="s">
        <v>600</v>
      </c>
      <c r="L434" s="85">
        <f t="shared" si="93"/>
        <v>101.6</v>
      </c>
      <c r="M434" s="85">
        <f t="shared" si="94"/>
        <v>3.1749999999999998</v>
      </c>
      <c r="N434" s="71">
        <v>60</v>
      </c>
      <c r="O434" s="100">
        <f t="shared" si="95"/>
        <v>101.6</v>
      </c>
      <c r="P434" s="85">
        <f t="shared" si="96"/>
        <v>17.8</v>
      </c>
      <c r="Q434" s="58">
        <f t="shared" si="97"/>
        <v>0</v>
      </c>
      <c r="R434" s="100">
        <f t="shared" si="98"/>
        <v>99.537800000000004</v>
      </c>
      <c r="S434" s="85">
        <f t="shared" si="99"/>
        <v>12.7</v>
      </c>
      <c r="T434" s="58">
        <f t="shared" si="100"/>
        <v>0</v>
      </c>
      <c r="U434" s="58">
        <f t="shared" si="101"/>
        <v>10.199999999999999</v>
      </c>
      <c r="V434" s="58">
        <f t="array" ref="V434">INDEX(AS$11:AS$66,MATCH(C434&amp;G434,AO$11:AO$66&amp;AP$11:AP$66,0),0)</f>
        <v>5</v>
      </c>
      <c r="X434" s="120">
        <f t="shared" si="102"/>
        <v>0.125</v>
      </c>
      <c r="Y434" s="61">
        <f t="array" ref="Y434">INDEX($AQ$11:$AR$66,MATCH($C434&amp;$G434,$AO$11:$AO$66&amp;$AP$11:$AP$66,0),COUNTIF($AQ$10:$AR$10,"&lt;"&amp;Z434)+1)</f>
        <v>4.0000000000000002E-4</v>
      </c>
      <c r="Z434" s="61">
        <f t="shared" si="103"/>
        <v>4</v>
      </c>
      <c r="AA434" s="61">
        <f t="array" ref="AA434">INDEX($AT$11:$AV$66,MATCH($C434&amp;$G434,$AO$11:$AO$66&amp;$AP$11:$AP$66,0),COUNTIF($AT$10:$AV$10,"&lt;"&amp;Z434)+1)</f>
        <v>6.9999999999999999E-4</v>
      </c>
      <c r="AB434" s="111">
        <f t="shared" si="104"/>
        <v>3.9188101183952089</v>
      </c>
      <c r="AC434" s="121">
        <f t="array" ref="AC434">INDEX($AW$11:$BA$66,MATCH($C434&amp;$G434,$AO$11:$AO$66&amp;$AP$11:$AP$66,0),COUNTIF($AW$10:$BA$10,"&lt;"&amp;Z434)+1)</f>
        <v>5.0000000000000001E-4</v>
      </c>
      <c r="AD434" s="62">
        <v>3.9817999999999998</v>
      </c>
      <c r="AE434" s="61">
        <f t="array" ref="AE434">INDEX($AT$11:$AV$66,MATCH($C434&amp;$G434,$AO$11:$AO$66&amp;$AP$11:$AP$66,0),COUNTIF($AT$10:$AV$10,"&lt;"&amp;AD434)+1)</f>
        <v>6.9999999999999999E-4</v>
      </c>
      <c r="AF434" s="111">
        <f t="shared" si="105"/>
        <v>3.9276734122634722</v>
      </c>
      <c r="AG434" s="121">
        <f t="array" ref="AG434">INDEX($AW$11:$BA$66,MATCH($C434&amp;$G434,$AO$11:$AO$66&amp;$AP$11:$AP$66,0),COUNTIF($AW$10:$BA$10,"&lt;"&amp;AD434)+1)</f>
        <v>5.0000000000000001E-4</v>
      </c>
    </row>
    <row r="435" spans="2:33" ht="12.75" customHeight="1" x14ac:dyDescent="0.3">
      <c r="B435" s="81" t="str">
        <f t="shared" si="92"/>
        <v>4-12 UN</v>
      </c>
      <c r="C435" s="71" t="s">
        <v>592</v>
      </c>
      <c r="D435" s="71"/>
      <c r="E435" s="79" t="s">
        <v>604</v>
      </c>
      <c r="F435" s="82" t="s">
        <v>636</v>
      </c>
      <c r="G435" s="58">
        <v>12</v>
      </c>
      <c r="H435" s="79" t="s">
        <v>519</v>
      </c>
      <c r="I435" s="71" t="s">
        <v>599</v>
      </c>
      <c r="J435" s="71" t="s">
        <v>588</v>
      </c>
      <c r="K435" s="71" t="s">
        <v>600</v>
      </c>
      <c r="L435" s="85">
        <f t="shared" si="93"/>
        <v>101.6</v>
      </c>
      <c r="M435" s="85">
        <f t="shared" si="94"/>
        <v>2.1166999999999998</v>
      </c>
      <c r="N435" s="71">
        <v>60</v>
      </c>
      <c r="O435" s="100">
        <f t="shared" si="95"/>
        <v>101.6</v>
      </c>
      <c r="P435" s="85">
        <f t="shared" si="96"/>
        <v>15.2</v>
      </c>
      <c r="Q435" s="58">
        <f t="shared" si="97"/>
        <v>0</v>
      </c>
      <c r="R435" s="100">
        <f t="shared" si="98"/>
        <v>100.2252</v>
      </c>
      <c r="S435" s="85">
        <f t="shared" si="99"/>
        <v>10.199999999999999</v>
      </c>
      <c r="T435" s="58">
        <f t="shared" si="100"/>
        <v>0</v>
      </c>
      <c r="U435" s="58">
        <f t="shared" si="101"/>
        <v>7.6</v>
      </c>
      <c r="V435" s="58">
        <f t="array" ref="V435">INDEX(AS$11:AS$66,MATCH(C435&amp;G435,AO$11:AO$66&amp;AP$11:AP$66,0),0)</f>
        <v>10</v>
      </c>
      <c r="X435" s="120">
        <f t="shared" si="102"/>
        <v>8.3333333333333329E-2</v>
      </c>
      <c r="Y435" s="61">
        <f t="array" ref="Y435">INDEX($AQ$11:$AR$66,MATCH($C435&amp;$G435,$AO$11:$AO$66&amp;$AP$11:$AP$66,0),COUNTIF($AQ$10:$AR$10,"&lt;"&amp;Z435)+1)</f>
        <v>2.9999999999999997E-4</v>
      </c>
      <c r="Z435" s="61">
        <f t="shared" si="103"/>
        <v>4</v>
      </c>
      <c r="AA435" s="61">
        <f t="array" ref="AA435">INDEX($AT$11:$AV$66,MATCH($C435&amp;$G435,$AO$11:$AO$66&amp;$AP$11:$AP$66,0),COUNTIF($AT$10:$AV$10,"&lt;"&amp;Z435)+1)</f>
        <v>5.9999999999999995E-4</v>
      </c>
      <c r="AB435" s="111">
        <f t="shared" si="104"/>
        <v>3.9458734122634724</v>
      </c>
      <c r="AC435" s="121">
        <f t="array" ref="AC435">INDEX($AW$11:$BA$66,MATCH($C435&amp;$G435,$AO$11:$AO$66&amp;$AP$11:$AP$66,0),COUNTIF($AW$10:$BA$10,"&lt;"&amp;Z435)+1)</f>
        <v>4.0000000000000002E-4</v>
      </c>
      <c r="AD435" s="62">
        <v>3.9904999999999999</v>
      </c>
      <c r="AE435" s="61">
        <f t="array" ref="AE435">INDEX($AT$11:$AV$66,MATCH($C435&amp;$G435,$AO$11:$AO$66&amp;$AP$11:$AP$66,0),COUNTIF($AT$10:$AV$10,"&lt;"&amp;AD435)+1)</f>
        <v>5.9999999999999995E-4</v>
      </c>
      <c r="AF435" s="111">
        <f t="shared" si="105"/>
        <v>3.9544156081756485</v>
      </c>
      <c r="AG435" s="121">
        <f t="array" ref="AG435">INDEX($AW$11:$BA$66,MATCH($C435&amp;$G435,$AO$11:$AO$66&amp;$AP$11:$AP$66,0),COUNTIF($AW$10:$BA$10,"&lt;"&amp;AD435)+1)</f>
        <v>4.0000000000000002E-4</v>
      </c>
    </row>
    <row r="436" spans="2:33" ht="12.75" customHeight="1" x14ac:dyDescent="0.3">
      <c r="B436" s="81" t="str">
        <f t="shared" si="92"/>
        <v>4-12 UN</v>
      </c>
      <c r="C436" s="71" t="s">
        <v>592</v>
      </c>
      <c r="D436" s="71"/>
      <c r="E436" s="79" t="s">
        <v>604</v>
      </c>
      <c r="F436" s="82" t="s">
        <v>636</v>
      </c>
      <c r="G436" s="58">
        <v>12</v>
      </c>
      <c r="H436" s="79" t="s">
        <v>519</v>
      </c>
      <c r="I436" s="71" t="s">
        <v>601</v>
      </c>
      <c r="J436" s="71" t="s">
        <v>588</v>
      </c>
      <c r="K436" s="71" t="s">
        <v>600</v>
      </c>
      <c r="L436" s="85">
        <f t="shared" si="93"/>
        <v>101.6</v>
      </c>
      <c r="M436" s="85">
        <f t="shared" si="94"/>
        <v>2.1166999999999998</v>
      </c>
      <c r="N436" s="71">
        <v>60</v>
      </c>
      <c r="O436" s="100">
        <f t="shared" si="95"/>
        <v>101.6</v>
      </c>
      <c r="P436" s="85">
        <f t="shared" si="96"/>
        <v>15.2</v>
      </c>
      <c r="Q436" s="58">
        <f t="shared" si="97"/>
        <v>0</v>
      </c>
      <c r="R436" s="100">
        <f t="shared" si="98"/>
        <v>100.2252</v>
      </c>
      <c r="S436" s="85">
        <f t="shared" si="99"/>
        <v>10.199999999999999</v>
      </c>
      <c r="T436" s="58">
        <f t="shared" si="100"/>
        <v>0</v>
      </c>
      <c r="U436" s="58">
        <f t="shared" si="101"/>
        <v>7.6</v>
      </c>
      <c r="V436" s="58">
        <f t="array" ref="V436">INDEX(AS$11:AS$66,MATCH(C436&amp;G436,AO$11:AO$66&amp;AP$11:AP$66,0),0)</f>
        <v>10</v>
      </c>
      <c r="X436" s="120">
        <f t="shared" si="102"/>
        <v>8.3333333333333329E-2</v>
      </c>
      <c r="Y436" s="61">
        <f t="array" ref="Y436">INDEX($AQ$11:$AR$66,MATCH($C436&amp;$G436,$AO$11:$AO$66&amp;$AP$11:$AP$66,0),COUNTIF($AQ$10:$AR$10,"&lt;"&amp;Z436)+1)</f>
        <v>2.9999999999999997E-4</v>
      </c>
      <c r="Z436" s="61">
        <f t="shared" si="103"/>
        <v>4</v>
      </c>
      <c r="AA436" s="61">
        <f t="array" ref="AA436">INDEX($AT$11:$AV$66,MATCH($C436&amp;$G436,$AO$11:$AO$66&amp;$AP$11:$AP$66,0),COUNTIF($AT$10:$AV$10,"&lt;"&amp;Z436)+1)</f>
        <v>5.9999999999999995E-4</v>
      </c>
      <c r="AB436" s="111">
        <f t="shared" si="104"/>
        <v>3.9458734122634724</v>
      </c>
      <c r="AC436" s="121">
        <f t="array" ref="AC436">INDEX($AW$11:$BA$66,MATCH($C436&amp;$G436,$AO$11:$AO$66&amp;$AP$11:$AP$66,0),COUNTIF($AW$10:$BA$10,"&lt;"&amp;Z436)+1)</f>
        <v>4.0000000000000002E-4</v>
      </c>
      <c r="AD436" s="62">
        <v>3.9883999999999999</v>
      </c>
      <c r="AE436" s="61">
        <f t="array" ref="AE436">INDEX($AT$11:$AV$66,MATCH($C436&amp;$G436,$AO$11:$AO$66&amp;$AP$11:$AP$66,0),COUNTIF($AT$10:$AV$10,"&lt;"&amp;AD436)+1)</f>
        <v>5.9999999999999995E-4</v>
      </c>
      <c r="AF436" s="111">
        <f t="shared" si="105"/>
        <v>3.9523156081756485</v>
      </c>
      <c r="AG436" s="121">
        <f t="array" ref="AG436">INDEX($AW$11:$BA$66,MATCH($C436&amp;$G436,$AO$11:$AO$66&amp;$AP$11:$AP$66,0),COUNTIF($AW$10:$BA$10,"&lt;"&amp;AD436)+1)</f>
        <v>4.0000000000000002E-4</v>
      </c>
    </row>
    <row r="437" spans="2:33" ht="12.75" customHeight="1" x14ac:dyDescent="0.3">
      <c r="B437" s="81" t="str">
        <f t="shared" si="92"/>
        <v>4-16 UN</v>
      </c>
      <c r="C437" s="71" t="s">
        <v>592</v>
      </c>
      <c r="D437" s="71"/>
      <c r="E437" s="79" t="s">
        <v>604</v>
      </c>
      <c r="F437" s="82" t="s">
        <v>636</v>
      </c>
      <c r="G437" s="58">
        <v>16</v>
      </c>
      <c r="H437" s="79" t="s">
        <v>519</v>
      </c>
      <c r="I437" s="71" t="s">
        <v>599</v>
      </c>
      <c r="J437" s="71" t="s">
        <v>588</v>
      </c>
      <c r="K437" s="71" t="s">
        <v>600</v>
      </c>
      <c r="L437" s="85">
        <f t="shared" si="93"/>
        <v>101.6</v>
      </c>
      <c r="M437" s="85">
        <f t="shared" si="94"/>
        <v>1.5874999999999999</v>
      </c>
      <c r="N437" s="71">
        <v>60</v>
      </c>
      <c r="O437" s="100">
        <f t="shared" si="95"/>
        <v>101.6</v>
      </c>
      <c r="P437" s="85">
        <f t="shared" si="96"/>
        <v>15.2</v>
      </c>
      <c r="Q437" s="58">
        <f t="shared" si="97"/>
        <v>0</v>
      </c>
      <c r="R437" s="100">
        <f t="shared" si="98"/>
        <v>100.5689</v>
      </c>
      <c r="S437" s="85">
        <f t="shared" si="99"/>
        <v>10.199999999999999</v>
      </c>
      <c r="T437" s="58">
        <f t="shared" si="100"/>
        <v>0</v>
      </c>
      <c r="U437" s="58">
        <f t="shared" si="101"/>
        <v>7.6</v>
      </c>
      <c r="V437" s="58">
        <f t="array" ref="V437">INDEX(AS$11:AS$66,MATCH(C437&amp;G437,AO$11:AO$66&amp;AP$11:AP$66,0),0)</f>
        <v>10</v>
      </c>
      <c r="X437" s="120">
        <f t="shared" si="102"/>
        <v>6.25E-2</v>
      </c>
      <c r="Y437" s="61">
        <f t="array" ref="Y437">INDEX($AQ$11:$AR$66,MATCH($C437&amp;$G437,$AO$11:$AO$66&amp;$AP$11:$AP$66,0),COUNTIF($AQ$10:$AR$10,"&lt;"&amp;Z437)+1)</f>
        <v>2.9999999999999997E-4</v>
      </c>
      <c r="Z437" s="61">
        <f t="shared" si="103"/>
        <v>4</v>
      </c>
      <c r="AA437" s="61">
        <f t="array" ref="AA437">INDEX($AT$11:$AV$66,MATCH($C437&amp;$G437,$AO$11:$AO$66&amp;$AP$11:$AP$66,0),COUNTIF($AT$10:$AV$10,"&lt;"&amp;Z437)+1)</f>
        <v>5.9999999999999995E-4</v>
      </c>
      <c r="AB437" s="111">
        <f t="shared" si="104"/>
        <v>3.9594050591976044</v>
      </c>
      <c r="AC437" s="121">
        <f t="array" ref="AC437">INDEX($AW$11:$BA$66,MATCH($C437&amp;$G437,$AO$11:$AO$66&amp;$AP$11:$AP$66,0),COUNTIF($AW$10:$BA$10,"&lt;"&amp;Z437)+1)</f>
        <v>4.0000000000000002E-4</v>
      </c>
      <c r="AD437" s="62">
        <v>3.9941</v>
      </c>
      <c r="AE437" s="61">
        <f t="array" ref="AE437">INDEX($AT$11:$AV$66,MATCH($C437&amp;$G437,$AO$11:$AO$66&amp;$AP$11:$AP$66,0),COUNTIF($AT$10:$AV$10,"&lt;"&amp;AD437)+1)</f>
        <v>5.9999999999999995E-4</v>
      </c>
      <c r="AF437" s="111">
        <f t="shared" si="105"/>
        <v>3.9670367061317364</v>
      </c>
      <c r="AG437" s="121">
        <f t="array" ref="AG437">INDEX($AW$11:$BA$66,MATCH($C437&amp;$G437,$AO$11:$AO$66&amp;$AP$11:$AP$66,0),COUNTIF($AW$10:$BA$10,"&lt;"&amp;AD437)+1)</f>
        <v>4.0000000000000002E-4</v>
      </c>
    </row>
    <row r="438" spans="2:33" ht="12.75" customHeight="1" x14ac:dyDescent="0.3">
      <c r="B438" s="81" t="str">
        <f t="shared" si="92"/>
        <v>4-16 UN</v>
      </c>
      <c r="C438" s="71" t="s">
        <v>592</v>
      </c>
      <c r="D438" s="71"/>
      <c r="E438" s="79" t="s">
        <v>604</v>
      </c>
      <c r="F438" s="82" t="s">
        <v>636</v>
      </c>
      <c r="G438" s="58">
        <v>16</v>
      </c>
      <c r="H438" s="79" t="s">
        <v>519</v>
      </c>
      <c r="I438" s="71" t="s">
        <v>601</v>
      </c>
      <c r="J438" s="71" t="s">
        <v>588</v>
      </c>
      <c r="K438" s="71" t="s">
        <v>600</v>
      </c>
      <c r="L438" s="85">
        <f t="shared" si="93"/>
        <v>101.6</v>
      </c>
      <c r="M438" s="85">
        <f t="shared" si="94"/>
        <v>1.5874999999999999</v>
      </c>
      <c r="N438" s="71">
        <v>60</v>
      </c>
      <c r="O438" s="100">
        <f t="shared" si="95"/>
        <v>101.6</v>
      </c>
      <c r="P438" s="85">
        <f t="shared" si="96"/>
        <v>15.2</v>
      </c>
      <c r="Q438" s="58">
        <f t="shared" si="97"/>
        <v>0</v>
      </c>
      <c r="R438" s="100">
        <f t="shared" si="98"/>
        <v>100.5689</v>
      </c>
      <c r="S438" s="85">
        <f t="shared" si="99"/>
        <v>10.199999999999999</v>
      </c>
      <c r="T438" s="58">
        <f t="shared" si="100"/>
        <v>0</v>
      </c>
      <c r="U438" s="58">
        <f t="shared" si="101"/>
        <v>7.6</v>
      </c>
      <c r="V438" s="58">
        <f t="array" ref="V438">INDEX(AS$11:AS$66,MATCH(C438&amp;G438,AO$11:AO$66&amp;AP$11:AP$66,0),0)</f>
        <v>10</v>
      </c>
      <c r="X438" s="120">
        <f t="shared" si="102"/>
        <v>6.25E-2</v>
      </c>
      <c r="Y438" s="61">
        <f t="array" ref="Y438">INDEX($AQ$11:$AR$66,MATCH($C438&amp;$G438,$AO$11:$AO$66&amp;$AP$11:$AP$66,0),COUNTIF($AQ$10:$AR$10,"&lt;"&amp;Z438)+1)</f>
        <v>2.9999999999999997E-4</v>
      </c>
      <c r="Z438" s="61">
        <f t="shared" si="103"/>
        <v>4</v>
      </c>
      <c r="AA438" s="61">
        <f t="array" ref="AA438">INDEX($AT$11:$AV$66,MATCH($C438&amp;$G438,$AO$11:$AO$66&amp;$AP$11:$AP$66,0),COUNTIF($AT$10:$AV$10,"&lt;"&amp;Z438)+1)</f>
        <v>5.9999999999999995E-4</v>
      </c>
      <c r="AB438" s="111">
        <f t="shared" si="104"/>
        <v>3.9594050591976044</v>
      </c>
      <c r="AC438" s="121">
        <f t="array" ref="AC438">INDEX($AW$11:$BA$66,MATCH($C438&amp;$G438,$AO$11:$AO$66&amp;$AP$11:$AP$66,0),COUNTIF($AW$10:$BA$10,"&lt;"&amp;Z438)+1)</f>
        <v>4.0000000000000002E-4</v>
      </c>
      <c r="AD438" s="62">
        <v>3.9922</v>
      </c>
      <c r="AE438" s="61">
        <f t="array" ref="AE438">INDEX($AT$11:$AV$66,MATCH($C438&amp;$G438,$AO$11:$AO$66&amp;$AP$11:$AP$66,0),COUNTIF($AT$10:$AV$10,"&lt;"&amp;AD438)+1)</f>
        <v>5.9999999999999995E-4</v>
      </c>
      <c r="AF438" s="111">
        <f t="shared" si="105"/>
        <v>3.9651367061317364</v>
      </c>
      <c r="AG438" s="121">
        <f t="array" ref="AG438">INDEX($AW$11:$BA$66,MATCH($C438&amp;$G438,$AO$11:$AO$66&amp;$AP$11:$AP$66,0),COUNTIF($AW$10:$BA$10,"&lt;"&amp;AD438)+1)</f>
        <v>4.0000000000000002E-4</v>
      </c>
    </row>
    <row r="439" spans="2:33" ht="12.75" customHeight="1" x14ac:dyDescent="0.3">
      <c r="B439" s="81" t="str">
        <f t="shared" si="92"/>
        <v>4 1/8-6 UN</v>
      </c>
      <c r="C439" s="71" t="s">
        <v>592</v>
      </c>
      <c r="D439" s="71"/>
      <c r="E439" s="79" t="s">
        <v>604</v>
      </c>
      <c r="F439" s="82" t="s">
        <v>637</v>
      </c>
      <c r="G439" s="58">
        <v>6</v>
      </c>
      <c r="H439" s="79" t="s">
        <v>519</v>
      </c>
      <c r="I439" s="71" t="s">
        <v>599</v>
      </c>
      <c r="J439" s="71" t="s">
        <v>588</v>
      </c>
      <c r="K439" s="71" t="s">
        <v>600</v>
      </c>
      <c r="L439" s="85">
        <f t="shared" si="93"/>
        <v>104.77500000000001</v>
      </c>
      <c r="M439" s="85">
        <f t="shared" si="94"/>
        <v>4.2332999999999998</v>
      </c>
      <c r="N439" s="71">
        <v>60</v>
      </c>
      <c r="O439" s="100">
        <f t="shared" si="95"/>
        <v>104.77500000000001</v>
      </c>
      <c r="P439" s="85">
        <f t="shared" si="96"/>
        <v>33</v>
      </c>
      <c r="Q439" s="58">
        <f t="shared" si="97"/>
        <v>0</v>
      </c>
      <c r="R439" s="100">
        <f t="shared" si="98"/>
        <v>102.0254</v>
      </c>
      <c r="S439" s="85">
        <f t="shared" si="99"/>
        <v>15.2</v>
      </c>
      <c r="T439" s="58">
        <f t="shared" si="100"/>
        <v>0</v>
      </c>
      <c r="U439" s="58">
        <f t="shared" si="101"/>
        <v>10.199999999999999</v>
      </c>
      <c r="V439" s="58">
        <f t="array" ref="V439">INDEX(AS$11:AS$66,MATCH(C439&amp;G439,AO$11:AO$66&amp;AP$11:AP$66,0),0)</f>
        <v>5</v>
      </c>
      <c r="X439" s="120">
        <f t="shared" si="102"/>
        <v>0.16666666666666666</v>
      </c>
      <c r="Y439" s="61">
        <f t="array" ref="Y439">INDEX($AQ$11:$AR$66,MATCH($C439&amp;$G439,$AO$11:$AO$66&amp;$AP$11:$AP$66,0),COUNTIF($AQ$10:$AR$10,"&lt;"&amp;Z439)+1)</f>
        <v>4.0000000000000002E-4</v>
      </c>
      <c r="Z439" s="61">
        <f t="shared" si="103"/>
        <v>4.125</v>
      </c>
      <c r="AA439" s="61">
        <f t="array" ref="AA439">INDEX($AT$11:$AV$66,MATCH($C439&amp;$G439,$AO$11:$AO$66&amp;$AP$11:$AP$66,0),COUNTIF($AT$10:$AV$10,"&lt;"&amp;Z439)+1)</f>
        <v>1.2999999999999999E-3</v>
      </c>
      <c r="AB439" s="111">
        <f t="shared" si="104"/>
        <v>4.0167468245269449</v>
      </c>
      <c r="AC439" s="121">
        <f t="array" ref="AC439">INDEX($AW$11:$BA$66,MATCH($C439&amp;$G439,$AO$11:$AO$66&amp;$AP$11:$AP$66,0),COUNTIF($AW$10:$BA$10,"&lt;"&amp;Z439)+1)</f>
        <v>5.9999999999999995E-4</v>
      </c>
      <c r="AD439" s="62">
        <v>4.1018999999999997</v>
      </c>
      <c r="AE439" s="61">
        <f t="array" ref="AE439">INDEX($AT$11:$AV$66,MATCH($C439&amp;$G439,$AO$11:$AO$66&amp;$AP$11:$AP$66,0),COUNTIF($AT$10:$AV$10,"&lt;"&amp;AD439)+1)</f>
        <v>1.2999999999999999E-3</v>
      </c>
      <c r="AF439" s="111">
        <f t="shared" si="105"/>
        <v>4.0297312163512968</v>
      </c>
      <c r="AG439" s="121">
        <f t="array" ref="AG439">INDEX($AW$11:$BA$66,MATCH($C439&amp;$G439,$AO$11:$AO$66&amp;$AP$11:$AP$66,0),COUNTIF($AW$10:$BA$10,"&lt;"&amp;AD439)+1)</f>
        <v>5.9999999999999995E-4</v>
      </c>
    </row>
    <row r="440" spans="2:33" ht="12.75" customHeight="1" x14ac:dyDescent="0.3">
      <c r="B440" s="81" t="str">
        <f t="shared" si="92"/>
        <v>4 1/8-6 UN</v>
      </c>
      <c r="C440" s="71" t="s">
        <v>592</v>
      </c>
      <c r="D440" s="71"/>
      <c r="E440" s="79" t="s">
        <v>604</v>
      </c>
      <c r="F440" s="82" t="s">
        <v>637</v>
      </c>
      <c r="G440" s="58">
        <v>6</v>
      </c>
      <c r="H440" s="79" t="s">
        <v>519</v>
      </c>
      <c r="I440" s="71" t="s">
        <v>601</v>
      </c>
      <c r="J440" s="71" t="s">
        <v>588</v>
      </c>
      <c r="K440" s="71" t="s">
        <v>600</v>
      </c>
      <c r="L440" s="85">
        <f t="shared" si="93"/>
        <v>104.77500000000001</v>
      </c>
      <c r="M440" s="85">
        <f t="shared" si="94"/>
        <v>4.2332999999999998</v>
      </c>
      <c r="N440" s="71">
        <v>60</v>
      </c>
      <c r="O440" s="100">
        <f t="shared" si="95"/>
        <v>104.77500000000001</v>
      </c>
      <c r="P440" s="85">
        <f t="shared" si="96"/>
        <v>33</v>
      </c>
      <c r="Q440" s="58">
        <f t="shared" si="97"/>
        <v>0</v>
      </c>
      <c r="R440" s="100">
        <f t="shared" si="98"/>
        <v>102.0254</v>
      </c>
      <c r="S440" s="85">
        <f t="shared" si="99"/>
        <v>15.2</v>
      </c>
      <c r="T440" s="58">
        <f t="shared" si="100"/>
        <v>0</v>
      </c>
      <c r="U440" s="58">
        <f t="shared" si="101"/>
        <v>10.199999999999999</v>
      </c>
      <c r="V440" s="58">
        <f t="array" ref="V440">INDEX(AS$11:AS$66,MATCH(C440&amp;G440,AO$11:AO$66&amp;AP$11:AP$66,0),0)</f>
        <v>5</v>
      </c>
      <c r="X440" s="120">
        <f t="shared" si="102"/>
        <v>0.16666666666666666</v>
      </c>
      <c r="Y440" s="61">
        <f t="array" ref="Y440">INDEX($AQ$11:$AR$66,MATCH($C440&amp;$G440,$AO$11:$AO$66&amp;$AP$11:$AP$66,0),COUNTIF($AQ$10:$AR$10,"&lt;"&amp;Z440)+1)</f>
        <v>4.0000000000000002E-4</v>
      </c>
      <c r="Z440" s="61">
        <f t="shared" si="103"/>
        <v>4.125</v>
      </c>
      <c r="AA440" s="61">
        <f t="array" ref="AA440">INDEX($AT$11:$AV$66,MATCH($C440&amp;$G440,$AO$11:$AO$66&amp;$AP$11:$AP$66,0),COUNTIF($AT$10:$AV$10,"&lt;"&amp;Z440)+1)</f>
        <v>1.2999999999999999E-3</v>
      </c>
      <c r="AB440" s="111">
        <f t="shared" si="104"/>
        <v>4.0167468245269449</v>
      </c>
      <c r="AC440" s="121">
        <f t="array" ref="AC440">INDEX($AW$11:$BA$66,MATCH($C440&amp;$G440,$AO$11:$AO$66&amp;$AP$11:$AP$66,0),COUNTIF($AW$10:$BA$10,"&lt;"&amp;Z440)+1)</f>
        <v>5.9999999999999995E-4</v>
      </c>
      <c r="AD440" s="62">
        <v>4.0986000000000002</v>
      </c>
      <c r="AE440" s="61">
        <f t="array" ref="AE440">INDEX($AT$11:$AV$66,MATCH($C440&amp;$G440,$AO$11:$AO$66&amp;$AP$11:$AP$66,0),COUNTIF($AT$10:$AV$10,"&lt;"&amp;AD440)+1)</f>
        <v>1.2999999999999999E-3</v>
      </c>
      <c r="AF440" s="111">
        <f t="shared" si="105"/>
        <v>4.0264312163512974</v>
      </c>
      <c r="AG440" s="121">
        <f t="array" ref="AG440">INDEX($AW$11:$BA$66,MATCH($C440&amp;$G440,$AO$11:$AO$66&amp;$AP$11:$AP$66,0),COUNTIF($AW$10:$BA$10,"&lt;"&amp;AD440)+1)</f>
        <v>5.9999999999999995E-4</v>
      </c>
    </row>
    <row r="441" spans="2:33" ht="12.75" customHeight="1" x14ac:dyDescent="0.3">
      <c r="B441" s="81" t="str">
        <f t="shared" si="92"/>
        <v>4 1/8-12 UN</v>
      </c>
      <c r="C441" s="71" t="s">
        <v>592</v>
      </c>
      <c r="D441" s="71"/>
      <c r="E441" s="79" t="s">
        <v>604</v>
      </c>
      <c r="F441" s="82" t="s">
        <v>637</v>
      </c>
      <c r="G441" s="58">
        <v>12</v>
      </c>
      <c r="H441" s="79" t="s">
        <v>519</v>
      </c>
      <c r="I441" s="71" t="s">
        <v>599</v>
      </c>
      <c r="J441" s="71" t="s">
        <v>588</v>
      </c>
      <c r="K441" s="71" t="s">
        <v>600</v>
      </c>
      <c r="L441" s="85">
        <f t="shared" si="93"/>
        <v>104.77500000000001</v>
      </c>
      <c r="M441" s="85">
        <f t="shared" si="94"/>
        <v>2.1166999999999998</v>
      </c>
      <c r="N441" s="71">
        <v>60</v>
      </c>
      <c r="O441" s="100">
        <f t="shared" si="95"/>
        <v>104.77500000000001</v>
      </c>
      <c r="P441" s="85">
        <f t="shared" si="96"/>
        <v>22.9</v>
      </c>
      <c r="Q441" s="58">
        <f t="shared" si="97"/>
        <v>0</v>
      </c>
      <c r="R441" s="100">
        <f t="shared" si="98"/>
        <v>103.4002</v>
      </c>
      <c r="S441" s="85">
        <f t="shared" si="99"/>
        <v>15.2</v>
      </c>
      <c r="T441" s="58">
        <f t="shared" si="100"/>
        <v>0</v>
      </c>
      <c r="U441" s="58">
        <f t="shared" si="101"/>
        <v>7.6</v>
      </c>
      <c r="V441" s="58">
        <f t="array" ref="V441">INDEX(AS$11:AS$66,MATCH(C441&amp;G441,AO$11:AO$66&amp;AP$11:AP$66,0),0)</f>
        <v>10</v>
      </c>
      <c r="X441" s="120">
        <f t="shared" si="102"/>
        <v>8.3333333333333329E-2</v>
      </c>
      <c r="Y441" s="61">
        <f t="array" ref="Y441">INDEX($AQ$11:$AR$66,MATCH($C441&amp;$G441,$AO$11:$AO$66&amp;$AP$11:$AP$66,0),COUNTIF($AQ$10:$AR$10,"&lt;"&amp;Z441)+1)</f>
        <v>2.9999999999999997E-4</v>
      </c>
      <c r="Z441" s="61">
        <f t="shared" si="103"/>
        <v>4.125</v>
      </c>
      <c r="AA441" s="61">
        <f t="array" ref="AA441">INDEX($AT$11:$AV$66,MATCH($C441&amp;$G441,$AO$11:$AO$66&amp;$AP$11:$AP$66,0),COUNTIF($AT$10:$AV$10,"&lt;"&amp;Z441)+1)</f>
        <v>8.9999999999999998E-4</v>
      </c>
      <c r="AB441" s="111">
        <f t="shared" si="104"/>
        <v>4.0708734122634729</v>
      </c>
      <c r="AC441" s="121">
        <f t="array" ref="AC441">INDEX($AW$11:$BA$66,MATCH($C441&amp;$G441,$AO$11:$AO$66&amp;$AP$11:$AP$66,0),COUNTIF($AW$10:$BA$10,"&lt;"&amp;Z441)+1)</f>
        <v>5.9999999999999995E-4</v>
      </c>
      <c r="AD441" s="62">
        <v>4.1154999999999999</v>
      </c>
      <c r="AE441" s="61">
        <f t="array" ref="AE441">INDEX($AT$11:$AV$66,MATCH($C441&amp;$G441,$AO$11:$AO$66&amp;$AP$11:$AP$66,0),COUNTIF($AT$10:$AV$10,"&lt;"&amp;AD441)+1)</f>
        <v>8.9999999999999998E-4</v>
      </c>
      <c r="AF441" s="111">
        <f t="shared" si="105"/>
        <v>4.0794156081756485</v>
      </c>
      <c r="AG441" s="121">
        <f t="array" ref="AG441">INDEX($AW$11:$BA$66,MATCH($C441&amp;$G441,$AO$11:$AO$66&amp;$AP$11:$AP$66,0),COUNTIF($AW$10:$BA$10,"&lt;"&amp;AD441)+1)</f>
        <v>5.9999999999999995E-4</v>
      </c>
    </row>
    <row r="442" spans="2:33" ht="12.75" customHeight="1" x14ac:dyDescent="0.3">
      <c r="B442" s="81" t="str">
        <f t="shared" ref="B442:B488" si="106">CONCATENATE(F442,"-",G442," ",E442)</f>
        <v>4 1/8-12 UN</v>
      </c>
      <c r="C442" s="71" t="s">
        <v>592</v>
      </c>
      <c r="D442" s="71"/>
      <c r="E442" s="79" t="s">
        <v>604</v>
      </c>
      <c r="F442" s="82" t="s">
        <v>637</v>
      </c>
      <c r="G442" s="58">
        <v>12</v>
      </c>
      <c r="H442" s="79" t="s">
        <v>519</v>
      </c>
      <c r="I442" s="71" t="s">
        <v>601</v>
      </c>
      <c r="J442" s="71" t="s">
        <v>588</v>
      </c>
      <c r="K442" s="71" t="s">
        <v>600</v>
      </c>
      <c r="L442" s="85">
        <f t="shared" ref="L442:L488" si="107">ROUND(Z442*25.4,4)</f>
        <v>104.77500000000001</v>
      </c>
      <c r="M442" s="85">
        <f t="shared" si="94"/>
        <v>2.1166999999999998</v>
      </c>
      <c r="N442" s="71">
        <v>60</v>
      </c>
      <c r="O442" s="100">
        <f t="shared" si="95"/>
        <v>104.77500000000001</v>
      </c>
      <c r="P442" s="85">
        <f t="shared" si="96"/>
        <v>22.9</v>
      </c>
      <c r="Q442" s="58">
        <f t="shared" si="97"/>
        <v>0</v>
      </c>
      <c r="R442" s="100">
        <f t="shared" si="98"/>
        <v>103.4002</v>
      </c>
      <c r="S442" s="85">
        <f t="shared" si="99"/>
        <v>15.2</v>
      </c>
      <c r="T442" s="58">
        <f t="shared" si="100"/>
        <v>0</v>
      </c>
      <c r="U442" s="58">
        <f t="shared" si="101"/>
        <v>7.6</v>
      </c>
      <c r="V442" s="58">
        <f t="array" ref="V442">INDEX(AS$11:AS$66,MATCH(C442&amp;G442,AO$11:AO$66&amp;AP$11:AP$66,0),0)</f>
        <v>10</v>
      </c>
      <c r="X442" s="120">
        <f t="shared" si="102"/>
        <v>8.3333333333333329E-2</v>
      </c>
      <c r="Y442" s="61">
        <f t="array" ref="Y442">INDEX($AQ$11:$AR$66,MATCH($C442&amp;$G442,$AO$11:$AO$66&amp;$AP$11:$AP$66,0),COUNTIF($AQ$10:$AR$10,"&lt;"&amp;Z442)+1)</f>
        <v>2.9999999999999997E-4</v>
      </c>
      <c r="Z442" s="61">
        <f t="shared" si="103"/>
        <v>4.125</v>
      </c>
      <c r="AA442" s="61">
        <f t="array" ref="AA442">INDEX($AT$11:$AV$66,MATCH($C442&amp;$G442,$AO$11:$AO$66&amp;$AP$11:$AP$66,0),COUNTIF($AT$10:$AV$10,"&lt;"&amp;Z442)+1)</f>
        <v>8.9999999999999998E-4</v>
      </c>
      <c r="AB442" s="111">
        <f t="shared" si="104"/>
        <v>4.0708734122634729</v>
      </c>
      <c r="AC442" s="121">
        <f t="array" ref="AC442">INDEX($AW$11:$BA$66,MATCH($C442&amp;$G442,$AO$11:$AO$66&amp;$AP$11:$AP$66,0),COUNTIF($AW$10:$BA$10,"&lt;"&amp;Z442)+1)</f>
        <v>5.9999999999999995E-4</v>
      </c>
      <c r="AD442" s="62">
        <v>4.1134000000000004</v>
      </c>
      <c r="AE442" s="61">
        <f t="array" ref="AE442">INDEX($AT$11:$AV$66,MATCH($C442&amp;$G442,$AO$11:$AO$66&amp;$AP$11:$AP$66,0),COUNTIF($AT$10:$AV$10,"&lt;"&amp;AD442)+1)</f>
        <v>8.9999999999999998E-4</v>
      </c>
      <c r="AF442" s="111">
        <f t="shared" si="105"/>
        <v>4.077315608175649</v>
      </c>
      <c r="AG442" s="121">
        <f t="array" ref="AG442">INDEX($AW$11:$BA$66,MATCH($C442&amp;$G442,$AO$11:$AO$66&amp;$AP$11:$AP$66,0),COUNTIF($AW$10:$BA$10,"&lt;"&amp;AD442)+1)</f>
        <v>5.9999999999999995E-4</v>
      </c>
    </row>
    <row r="443" spans="2:33" ht="12.75" customHeight="1" x14ac:dyDescent="0.3">
      <c r="B443" s="81" t="str">
        <f t="shared" si="106"/>
        <v>4 1/8-16 UN</v>
      </c>
      <c r="C443" s="71" t="s">
        <v>592</v>
      </c>
      <c r="D443" s="71"/>
      <c r="E443" s="79" t="s">
        <v>604</v>
      </c>
      <c r="F443" s="82" t="s">
        <v>637</v>
      </c>
      <c r="G443" s="58">
        <v>16</v>
      </c>
      <c r="H443" s="79" t="s">
        <v>519</v>
      </c>
      <c r="I443" s="71" t="s">
        <v>599</v>
      </c>
      <c r="J443" s="71" t="s">
        <v>588</v>
      </c>
      <c r="K443" s="71" t="s">
        <v>600</v>
      </c>
      <c r="L443" s="85">
        <f t="shared" si="107"/>
        <v>104.77500000000001</v>
      </c>
      <c r="M443" s="85">
        <f t="shared" si="94"/>
        <v>1.5874999999999999</v>
      </c>
      <c r="N443" s="71">
        <v>60</v>
      </c>
      <c r="O443" s="100">
        <f t="shared" si="95"/>
        <v>104.77500000000001</v>
      </c>
      <c r="P443" s="85">
        <f t="shared" si="96"/>
        <v>22.9</v>
      </c>
      <c r="Q443" s="58">
        <f t="shared" si="97"/>
        <v>0</v>
      </c>
      <c r="R443" s="100">
        <f t="shared" si="98"/>
        <v>103.7439</v>
      </c>
      <c r="S443" s="85">
        <f t="shared" si="99"/>
        <v>15.2</v>
      </c>
      <c r="T443" s="58">
        <f t="shared" si="100"/>
        <v>0</v>
      </c>
      <c r="U443" s="58">
        <f t="shared" si="101"/>
        <v>7.6</v>
      </c>
      <c r="V443" s="58">
        <f t="array" ref="V443">INDEX(AS$11:AS$66,MATCH(C443&amp;G443,AO$11:AO$66&amp;AP$11:AP$66,0),0)</f>
        <v>10</v>
      </c>
      <c r="X443" s="120">
        <f t="shared" si="102"/>
        <v>6.25E-2</v>
      </c>
      <c r="Y443" s="61">
        <f t="array" ref="Y443">INDEX($AQ$11:$AR$66,MATCH($C443&amp;$G443,$AO$11:$AO$66&amp;$AP$11:$AP$66,0),COUNTIF($AQ$10:$AR$10,"&lt;"&amp;Z443)+1)</f>
        <v>2.9999999999999997E-4</v>
      </c>
      <c r="Z443" s="61">
        <f t="shared" si="103"/>
        <v>4.125</v>
      </c>
      <c r="AA443" s="61">
        <f t="array" ref="AA443">INDEX($AT$11:$AV$66,MATCH($C443&amp;$G443,$AO$11:$AO$66&amp;$AP$11:$AP$66,0),COUNTIF($AT$10:$AV$10,"&lt;"&amp;Z443)+1)</f>
        <v>8.9999999999999998E-4</v>
      </c>
      <c r="AB443" s="111">
        <f t="shared" si="104"/>
        <v>4.0844050591976044</v>
      </c>
      <c r="AC443" s="121">
        <f t="array" ref="AC443">INDEX($AW$11:$BA$66,MATCH($C443&amp;$G443,$AO$11:$AO$66&amp;$AP$11:$AP$66,0),COUNTIF($AW$10:$BA$10,"&lt;"&amp;Z443)+1)</f>
        <v>5.9999999999999995E-4</v>
      </c>
      <c r="AD443" s="62">
        <v>4.1191000000000004</v>
      </c>
      <c r="AE443" s="61">
        <f t="array" ref="AE443">INDEX($AT$11:$AV$66,MATCH($C443&amp;$G443,$AO$11:$AO$66&amp;$AP$11:$AP$66,0),COUNTIF($AT$10:$AV$10,"&lt;"&amp;AD443)+1)</f>
        <v>8.9999999999999998E-4</v>
      </c>
      <c r="AF443" s="111">
        <f t="shared" si="105"/>
        <v>4.0920367061317364</v>
      </c>
      <c r="AG443" s="121">
        <f t="array" ref="AG443">INDEX($AW$11:$BA$66,MATCH($C443&amp;$G443,$AO$11:$AO$66&amp;$AP$11:$AP$66,0),COUNTIF($AW$10:$BA$10,"&lt;"&amp;AD443)+1)</f>
        <v>5.9999999999999995E-4</v>
      </c>
    </row>
    <row r="444" spans="2:33" ht="12.75" customHeight="1" x14ac:dyDescent="0.3">
      <c r="B444" s="81" t="str">
        <f t="shared" si="106"/>
        <v>4 1/8-16 UN</v>
      </c>
      <c r="C444" s="71" t="s">
        <v>592</v>
      </c>
      <c r="D444" s="71"/>
      <c r="E444" s="79" t="s">
        <v>604</v>
      </c>
      <c r="F444" s="82" t="s">
        <v>637</v>
      </c>
      <c r="G444" s="58">
        <v>16</v>
      </c>
      <c r="H444" s="79" t="s">
        <v>519</v>
      </c>
      <c r="I444" s="71" t="s">
        <v>601</v>
      </c>
      <c r="J444" s="71" t="s">
        <v>588</v>
      </c>
      <c r="K444" s="71" t="s">
        <v>600</v>
      </c>
      <c r="L444" s="85">
        <f t="shared" si="107"/>
        <v>104.77500000000001</v>
      </c>
      <c r="M444" s="85">
        <f t="shared" si="94"/>
        <v>1.5874999999999999</v>
      </c>
      <c r="N444" s="71">
        <v>60</v>
      </c>
      <c r="O444" s="100">
        <f t="shared" si="95"/>
        <v>104.77500000000001</v>
      </c>
      <c r="P444" s="85">
        <f t="shared" si="96"/>
        <v>22.9</v>
      </c>
      <c r="Q444" s="58">
        <f t="shared" si="97"/>
        <v>0</v>
      </c>
      <c r="R444" s="100">
        <f t="shared" si="98"/>
        <v>103.7439</v>
      </c>
      <c r="S444" s="85">
        <f t="shared" si="99"/>
        <v>15.2</v>
      </c>
      <c r="T444" s="58">
        <f t="shared" si="100"/>
        <v>0</v>
      </c>
      <c r="U444" s="58">
        <f t="shared" si="101"/>
        <v>7.6</v>
      </c>
      <c r="V444" s="58">
        <f t="array" ref="V444">INDEX(AS$11:AS$66,MATCH(C444&amp;G444,AO$11:AO$66&amp;AP$11:AP$66,0),0)</f>
        <v>10</v>
      </c>
      <c r="X444" s="120">
        <f t="shared" si="102"/>
        <v>6.25E-2</v>
      </c>
      <c r="Y444" s="61">
        <f t="array" ref="Y444">INDEX($AQ$11:$AR$66,MATCH($C444&amp;$G444,$AO$11:$AO$66&amp;$AP$11:$AP$66,0),COUNTIF($AQ$10:$AR$10,"&lt;"&amp;Z444)+1)</f>
        <v>2.9999999999999997E-4</v>
      </c>
      <c r="Z444" s="61">
        <f t="shared" si="103"/>
        <v>4.125</v>
      </c>
      <c r="AA444" s="61">
        <f t="array" ref="AA444">INDEX($AT$11:$AV$66,MATCH($C444&amp;$G444,$AO$11:$AO$66&amp;$AP$11:$AP$66,0),COUNTIF($AT$10:$AV$10,"&lt;"&amp;Z444)+1)</f>
        <v>8.9999999999999998E-4</v>
      </c>
      <c r="AB444" s="111">
        <f t="shared" si="104"/>
        <v>4.0844050591976044</v>
      </c>
      <c r="AC444" s="121">
        <f t="array" ref="AC444">INDEX($AW$11:$BA$66,MATCH($C444&amp;$G444,$AO$11:$AO$66&amp;$AP$11:$AP$66,0),COUNTIF($AW$10:$BA$10,"&lt;"&amp;Z444)+1)</f>
        <v>5.9999999999999995E-4</v>
      </c>
      <c r="AD444" s="62">
        <v>4.1172000000000004</v>
      </c>
      <c r="AE444" s="61">
        <f t="array" ref="AE444">INDEX($AT$11:$AV$66,MATCH($C444&amp;$G444,$AO$11:$AO$66&amp;$AP$11:$AP$66,0),COUNTIF($AT$10:$AV$10,"&lt;"&amp;AD444)+1)</f>
        <v>8.9999999999999998E-4</v>
      </c>
      <c r="AF444" s="111">
        <f t="shared" si="105"/>
        <v>4.0901367061317364</v>
      </c>
      <c r="AG444" s="121">
        <f t="array" ref="AG444">INDEX($AW$11:$BA$66,MATCH($C444&amp;$G444,$AO$11:$AO$66&amp;$AP$11:$AP$66,0),COUNTIF($AW$10:$BA$10,"&lt;"&amp;AD444)+1)</f>
        <v>5.9999999999999995E-4</v>
      </c>
    </row>
    <row r="445" spans="2:33" ht="12.75" customHeight="1" x14ac:dyDescent="0.3">
      <c r="B445" s="81" t="str">
        <f t="shared" si="106"/>
        <v>4 1/4-4 UN</v>
      </c>
      <c r="C445" s="71" t="s">
        <v>592</v>
      </c>
      <c r="D445" s="71"/>
      <c r="E445" s="79" t="s">
        <v>604</v>
      </c>
      <c r="F445" s="82" t="s">
        <v>638</v>
      </c>
      <c r="G445" s="58">
        <v>4</v>
      </c>
      <c r="H445" s="79" t="s">
        <v>519</v>
      </c>
      <c r="I445" s="71" t="s">
        <v>599</v>
      </c>
      <c r="J445" s="71" t="s">
        <v>588</v>
      </c>
      <c r="K445" s="71" t="s">
        <v>600</v>
      </c>
      <c r="L445" s="85">
        <f t="shared" si="107"/>
        <v>107.95</v>
      </c>
      <c r="M445" s="85">
        <f t="shared" si="94"/>
        <v>6.35</v>
      </c>
      <c r="N445" s="71">
        <v>60</v>
      </c>
      <c r="O445" s="100">
        <f t="shared" si="95"/>
        <v>107.95</v>
      </c>
      <c r="P445" s="85">
        <f t="shared" si="96"/>
        <v>38.1</v>
      </c>
      <c r="Q445" s="58">
        <f t="shared" si="97"/>
        <v>0</v>
      </c>
      <c r="R445" s="100">
        <f t="shared" si="98"/>
        <v>103.82559999999999</v>
      </c>
      <c r="S445" s="85">
        <f t="shared" si="99"/>
        <v>15.2</v>
      </c>
      <c r="T445" s="58">
        <f t="shared" si="100"/>
        <v>0</v>
      </c>
      <c r="U445" s="58">
        <f t="shared" si="101"/>
        <v>10.199999999999999</v>
      </c>
      <c r="V445" s="58">
        <f t="array" ref="V445">INDEX(AS$11:AS$66,MATCH(C445&amp;G445,AO$11:AO$66&amp;AP$11:AP$66,0),0)</f>
        <v>5</v>
      </c>
      <c r="X445" s="120">
        <f t="shared" si="102"/>
        <v>0.25</v>
      </c>
      <c r="Y445" s="61">
        <f t="array" ref="Y445">INDEX($AQ$11:$AR$66,MATCH($C445&amp;$G445,$AO$11:$AO$66&amp;$AP$11:$AP$66,0),COUNTIF($AQ$10:$AR$10,"&lt;"&amp;Z445)+1)</f>
        <v>4.0000000000000002E-4</v>
      </c>
      <c r="Z445" s="61">
        <f t="shared" si="103"/>
        <v>4.25</v>
      </c>
      <c r="AA445" s="61">
        <f t="array" ref="AA445">INDEX($AT$11:$AV$66,MATCH($C445&amp;$G445,$AO$11:$AO$66&amp;$AP$11:$AP$66,0),COUNTIF($AT$10:$AV$10,"&lt;"&amp;Z445)+1)</f>
        <v>1.5E-3</v>
      </c>
      <c r="AB445" s="111">
        <f t="shared" si="104"/>
        <v>4.0876202367904177</v>
      </c>
      <c r="AC445" s="121">
        <f t="array" ref="AC445">INDEX($AW$11:$BA$66,MATCH($C445&amp;$G445,$AO$11:$AO$66&amp;$AP$11:$AP$66,0),COUNTIF($AW$10:$BA$10,"&lt;"&amp;Z445)+1)</f>
        <v>5.9999999999999995E-4</v>
      </c>
      <c r="AD445" s="62">
        <v>4.2107999999999999</v>
      </c>
      <c r="AE445" s="61">
        <f t="array" ref="AE445">INDEX($AT$11:$AV$66,MATCH($C445&amp;$G445,$AO$11:$AO$66&amp;$AP$11:$AP$66,0),COUNTIF($AT$10:$AV$10,"&lt;"&amp;AD445)+1)</f>
        <v>1.5E-3</v>
      </c>
      <c r="AF445" s="111">
        <f t="shared" si="105"/>
        <v>4.1025468245269447</v>
      </c>
      <c r="AG445" s="121">
        <f t="array" ref="AG445">INDEX($AW$11:$BA$66,MATCH($C445&amp;$G445,$AO$11:$AO$66&amp;$AP$11:$AP$66,0),COUNTIF($AW$10:$BA$10,"&lt;"&amp;AD445)+1)</f>
        <v>5.9999999999999995E-4</v>
      </c>
    </row>
    <row r="446" spans="2:33" ht="12.75" customHeight="1" x14ac:dyDescent="0.3">
      <c r="B446" s="81" t="str">
        <f t="shared" si="106"/>
        <v>4 1/4-4 UN</v>
      </c>
      <c r="C446" s="71" t="s">
        <v>592</v>
      </c>
      <c r="D446" s="71"/>
      <c r="E446" s="79" t="s">
        <v>604</v>
      </c>
      <c r="F446" s="82" t="s">
        <v>638</v>
      </c>
      <c r="G446" s="58">
        <v>4</v>
      </c>
      <c r="H446" s="79" t="s">
        <v>519</v>
      </c>
      <c r="I446" s="71" t="s">
        <v>601</v>
      </c>
      <c r="J446" s="71" t="s">
        <v>588</v>
      </c>
      <c r="K446" s="71" t="s">
        <v>600</v>
      </c>
      <c r="L446" s="85">
        <f t="shared" si="107"/>
        <v>107.95</v>
      </c>
      <c r="M446" s="85">
        <f t="shared" si="94"/>
        <v>6.35</v>
      </c>
      <c r="N446" s="71">
        <v>60</v>
      </c>
      <c r="O446" s="100">
        <f t="shared" si="95"/>
        <v>107.95</v>
      </c>
      <c r="P446" s="85">
        <f t="shared" si="96"/>
        <v>38.1</v>
      </c>
      <c r="Q446" s="58">
        <f t="shared" si="97"/>
        <v>0</v>
      </c>
      <c r="R446" s="100">
        <f t="shared" si="98"/>
        <v>103.82559999999999</v>
      </c>
      <c r="S446" s="85">
        <f t="shared" si="99"/>
        <v>15.2</v>
      </c>
      <c r="T446" s="58">
        <f t="shared" si="100"/>
        <v>0</v>
      </c>
      <c r="U446" s="58">
        <f t="shared" si="101"/>
        <v>10.199999999999999</v>
      </c>
      <c r="V446" s="58">
        <f t="array" ref="V446">INDEX(AS$11:AS$66,MATCH(C446&amp;G446,AO$11:AO$66&amp;AP$11:AP$66,0),0)</f>
        <v>5</v>
      </c>
      <c r="X446" s="120">
        <f t="shared" si="102"/>
        <v>0.25</v>
      </c>
      <c r="Y446" s="61">
        <f t="array" ref="Y446">INDEX($AQ$11:$AR$66,MATCH($C446&amp;$G446,$AO$11:$AO$66&amp;$AP$11:$AP$66,0),COUNTIF($AQ$10:$AR$10,"&lt;"&amp;Z446)+1)</f>
        <v>4.0000000000000002E-4</v>
      </c>
      <c r="Z446" s="61">
        <f t="shared" si="103"/>
        <v>4.25</v>
      </c>
      <c r="AA446" s="61">
        <f t="array" ref="AA446">INDEX($AT$11:$AV$66,MATCH($C446&amp;$G446,$AO$11:$AO$66&amp;$AP$11:$AP$66,0),COUNTIF($AT$10:$AV$10,"&lt;"&amp;Z446)+1)</f>
        <v>1.5E-3</v>
      </c>
      <c r="AB446" s="111">
        <f t="shared" si="104"/>
        <v>4.0876202367904177</v>
      </c>
      <c r="AC446" s="121">
        <f t="array" ref="AC446">INDEX($AW$11:$BA$66,MATCH($C446&amp;$G446,$AO$11:$AO$66&amp;$AP$11:$AP$66,0),COUNTIF($AW$10:$BA$10,"&lt;"&amp;Z446)+1)</f>
        <v>5.9999999999999995E-4</v>
      </c>
      <c r="AD446" s="62">
        <v>4.2070999999999996</v>
      </c>
      <c r="AE446" s="61">
        <f t="array" ref="AE446">INDEX($AT$11:$AV$66,MATCH($C446&amp;$G446,$AO$11:$AO$66&amp;$AP$11:$AP$66,0),COUNTIF($AT$10:$AV$10,"&lt;"&amp;AD446)+1)</f>
        <v>1.5E-3</v>
      </c>
      <c r="AF446" s="111">
        <f t="shared" si="105"/>
        <v>4.0988468245269445</v>
      </c>
      <c r="AG446" s="121">
        <f t="array" ref="AG446">INDEX($AW$11:$BA$66,MATCH($C446&amp;$G446,$AO$11:$AO$66&amp;$AP$11:$AP$66,0),COUNTIF($AW$10:$BA$10,"&lt;"&amp;AD446)+1)</f>
        <v>5.9999999999999995E-4</v>
      </c>
    </row>
    <row r="447" spans="2:33" ht="12.75" customHeight="1" x14ac:dyDescent="0.3">
      <c r="B447" s="81" t="str">
        <f t="shared" si="106"/>
        <v>4 1/4-6 UN</v>
      </c>
      <c r="C447" s="71" t="s">
        <v>592</v>
      </c>
      <c r="D447" s="71"/>
      <c r="E447" s="79" t="s">
        <v>604</v>
      </c>
      <c r="F447" s="82" t="s">
        <v>638</v>
      </c>
      <c r="G447" s="58">
        <v>6</v>
      </c>
      <c r="H447" s="79" t="s">
        <v>519</v>
      </c>
      <c r="I447" s="71" t="s">
        <v>599</v>
      </c>
      <c r="J447" s="71" t="s">
        <v>588</v>
      </c>
      <c r="K447" s="71" t="s">
        <v>600</v>
      </c>
      <c r="L447" s="85">
        <f t="shared" si="107"/>
        <v>107.95</v>
      </c>
      <c r="M447" s="85">
        <f t="shared" si="94"/>
        <v>4.2332999999999998</v>
      </c>
      <c r="N447" s="71">
        <v>60</v>
      </c>
      <c r="O447" s="100">
        <f t="shared" si="95"/>
        <v>107.95</v>
      </c>
      <c r="P447" s="85">
        <f t="shared" si="96"/>
        <v>33</v>
      </c>
      <c r="Q447" s="58">
        <f t="shared" si="97"/>
        <v>0</v>
      </c>
      <c r="R447" s="100">
        <f t="shared" si="98"/>
        <v>105.2004</v>
      </c>
      <c r="S447" s="85">
        <f t="shared" si="99"/>
        <v>15.2</v>
      </c>
      <c r="T447" s="58">
        <f t="shared" si="100"/>
        <v>0</v>
      </c>
      <c r="U447" s="58">
        <f t="shared" si="101"/>
        <v>10.199999999999999</v>
      </c>
      <c r="V447" s="58">
        <f t="array" ref="V447">INDEX(AS$11:AS$66,MATCH(C447&amp;G447,AO$11:AO$66&amp;AP$11:AP$66,0),0)</f>
        <v>5</v>
      </c>
      <c r="X447" s="120">
        <f t="shared" si="102"/>
        <v>0.16666666666666666</v>
      </c>
      <c r="Y447" s="61">
        <f t="array" ref="Y447">INDEX($AQ$11:$AR$66,MATCH($C447&amp;$G447,$AO$11:$AO$66&amp;$AP$11:$AP$66,0),COUNTIF($AQ$10:$AR$10,"&lt;"&amp;Z447)+1)</f>
        <v>4.0000000000000002E-4</v>
      </c>
      <c r="Z447" s="61">
        <f t="shared" si="103"/>
        <v>4.25</v>
      </c>
      <c r="AA447" s="61">
        <f t="array" ref="AA447">INDEX($AT$11:$AV$66,MATCH($C447&amp;$G447,$AO$11:$AO$66&amp;$AP$11:$AP$66,0),COUNTIF($AT$10:$AV$10,"&lt;"&amp;Z447)+1)</f>
        <v>1.2999999999999999E-3</v>
      </c>
      <c r="AB447" s="111">
        <f t="shared" si="104"/>
        <v>4.1417468245269449</v>
      </c>
      <c r="AC447" s="121">
        <f t="array" ref="AC447">INDEX($AW$11:$BA$66,MATCH($C447&amp;$G447,$AO$11:$AO$66&amp;$AP$11:$AP$66,0),COUNTIF($AW$10:$BA$10,"&lt;"&amp;Z447)+1)</f>
        <v>5.9999999999999995E-4</v>
      </c>
      <c r="AD447" s="62">
        <v>4.2270000000000003</v>
      </c>
      <c r="AE447" s="61">
        <f t="array" ref="AE447">INDEX($AT$11:$AV$66,MATCH($C447&amp;$G447,$AO$11:$AO$66&amp;$AP$11:$AP$66,0),COUNTIF($AT$10:$AV$10,"&lt;"&amp;AD447)+1)</f>
        <v>1.2999999999999999E-3</v>
      </c>
      <c r="AF447" s="111">
        <f t="shared" si="105"/>
        <v>4.1548312163512975</v>
      </c>
      <c r="AG447" s="121">
        <f t="array" ref="AG447">INDEX($AW$11:$BA$66,MATCH($C447&amp;$G447,$AO$11:$AO$66&amp;$AP$11:$AP$66,0),COUNTIF($AW$10:$BA$10,"&lt;"&amp;AD447)+1)</f>
        <v>5.9999999999999995E-4</v>
      </c>
    </row>
    <row r="448" spans="2:33" ht="12.75" customHeight="1" x14ac:dyDescent="0.3">
      <c r="B448" s="81" t="str">
        <f t="shared" si="106"/>
        <v>4 1/4-6 UN</v>
      </c>
      <c r="C448" s="71" t="s">
        <v>592</v>
      </c>
      <c r="D448" s="71"/>
      <c r="E448" s="79" t="s">
        <v>604</v>
      </c>
      <c r="F448" s="82" t="s">
        <v>638</v>
      </c>
      <c r="G448" s="58">
        <v>6</v>
      </c>
      <c r="H448" s="79" t="s">
        <v>519</v>
      </c>
      <c r="I448" s="71" t="s">
        <v>601</v>
      </c>
      <c r="J448" s="71" t="s">
        <v>588</v>
      </c>
      <c r="K448" s="71" t="s">
        <v>600</v>
      </c>
      <c r="L448" s="85">
        <f t="shared" si="107"/>
        <v>107.95</v>
      </c>
      <c r="M448" s="85">
        <f t="shared" si="94"/>
        <v>4.2332999999999998</v>
      </c>
      <c r="N448" s="71">
        <v>60</v>
      </c>
      <c r="O448" s="100">
        <f t="shared" si="95"/>
        <v>107.95</v>
      </c>
      <c r="P448" s="85">
        <f t="shared" si="96"/>
        <v>33</v>
      </c>
      <c r="Q448" s="58">
        <f t="shared" si="97"/>
        <v>0</v>
      </c>
      <c r="R448" s="100">
        <f t="shared" si="98"/>
        <v>105.2004</v>
      </c>
      <c r="S448" s="85">
        <f t="shared" si="99"/>
        <v>15.2</v>
      </c>
      <c r="T448" s="58">
        <f t="shared" si="100"/>
        <v>0</v>
      </c>
      <c r="U448" s="58">
        <f t="shared" si="101"/>
        <v>10.199999999999999</v>
      </c>
      <c r="V448" s="58">
        <f t="array" ref="V448">INDEX(AS$11:AS$66,MATCH(C448&amp;G448,AO$11:AO$66&amp;AP$11:AP$66,0),0)</f>
        <v>5</v>
      </c>
      <c r="X448" s="120">
        <f t="shared" si="102"/>
        <v>0.16666666666666666</v>
      </c>
      <c r="Y448" s="61">
        <f t="array" ref="Y448">INDEX($AQ$11:$AR$66,MATCH($C448&amp;$G448,$AO$11:$AO$66&amp;$AP$11:$AP$66,0),COUNTIF($AQ$10:$AR$10,"&lt;"&amp;Z448)+1)</f>
        <v>4.0000000000000002E-4</v>
      </c>
      <c r="Z448" s="61">
        <f t="shared" si="103"/>
        <v>4.25</v>
      </c>
      <c r="AA448" s="61">
        <f t="array" ref="AA448">INDEX($AT$11:$AV$66,MATCH($C448&amp;$G448,$AO$11:$AO$66&amp;$AP$11:$AP$66,0),COUNTIF($AT$10:$AV$10,"&lt;"&amp;Z448)+1)</f>
        <v>1.2999999999999999E-3</v>
      </c>
      <c r="AB448" s="111">
        <f t="shared" si="104"/>
        <v>4.1417468245269449</v>
      </c>
      <c r="AC448" s="121">
        <f t="array" ref="AC448">INDEX($AW$11:$BA$66,MATCH($C448&amp;$G448,$AO$11:$AO$66&amp;$AP$11:$AP$66,0),COUNTIF($AW$10:$BA$10,"&lt;"&amp;Z448)+1)</f>
        <v>5.9999999999999995E-4</v>
      </c>
      <c r="AD448" s="62">
        <v>4.2237</v>
      </c>
      <c r="AE448" s="61">
        <f t="array" ref="AE448">INDEX($AT$11:$AV$66,MATCH($C448&amp;$G448,$AO$11:$AO$66&amp;$AP$11:$AP$66,0),COUNTIF($AT$10:$AV$10,"&lt;"&amp;AD448)+1)</f>
        <v>1.2999999999999999E-3</v>
      </c>
      <c r="AF448" s="111">
        <f t="shared" si="105"/>
        <v>4.1515312163512972</v>
      </c>
      <c r="AG448" s="121">
        <f t="array" ref="AG448">INDEX($AW$11:$BA$66,MATCH($C448&amp;$G448,$AO$11:$AO$66&amp;$AP$11:$AP$66,0),COUNTIF($AW$10:$BA$10,"&lt;"&amp;AD448)+1)</f>
        <v>5.9999999999999995E-4</v>
      </c>
    </row>
    <row r="449" spans="2:33" ht="12.75" customHeight="1" x14ac:dyDescent="0.3">
      <c r="B449" s="81" t="str">
        <f t="shared" si="106"/>
        <v>4 1/4-12 UN</v>
      </c>
      <c r="C449" s="71" t="s">
        <v>592</v>
      </c>
      <c r="D449" s="71"/>
      <c r="E449" s="79" t="s">
        <v>604</v>
      </c>
      <c r="F449" s="82" t="s">
        <v>638</v>
      </c>
      <c r="G449" s="58">
        <v>12</v>
      </c>
      <c r="H449" s="79" t="s">
        <v>519</v>
      </c>
      <c r="I449" s="71" t="s">
        <v>599</v>
      </c>
      <c r="J449" s="71" t="s">
        <v>588</v>
      </c>
      <c r="K449" s="71" t="s">
        <v>600</v>
      </c>
      <c r="L449" s="85">
        <f t="shared" si="107"/>
        <v>107.95</v>
      </c>
      <c r="M449" s="85">
        <f t="shared" si="94"/>
        <v>2.1166999999999998</v>
      </c>
      <c r="N449" s="71">
        <v>60</v>
      </c>
      <c r="O449" s="100">
        <f t="shared" si="95"/>
        <v>107.95</v>
      </c>
      <c r="P449" s="85">
        <f t="shared" si="96"/>
        <v>22.9</v>
      </c>
      <c r="Q449" s="58">
        <f t="shared" si="97"/>
        <v>0</v>
      </c>
      <c r="R449" s="100">
        <f t="shared" si="98"/>
        <v>106.5752</v>
      </c>
      <c r="S449" s="85">
        <f t="shared" si="99"/>
        <v>15.2</v>
      </c>
      <c r="T449" s="58">
        <f t="shared" si="100"/>
        <v>0</v>
      </c>
      <c r="U449" s="58">
        <f t="shared" si="101"/>
        <v>7.6</v>
      </c>
      <c r="V449" s="58">
        <f t="array" ref="V449">INDEX(AS$11:AS$66,MATCH(C449&amp;G449,AO$11:AO$66&amp;AP$11:AP$66,0),0)</f>
        <v>10</v>
      </c>
      <c r="X449" s="120">
        <f t="shared" si="102"/>
        <v>8.3333333333333329E-2</v>
      </c>
      <c r="Y449" s="61">
        <f t="array" ref="Y449">INDEX($AQ$11:$AR$66,MATCH($C449&amp;$G449,$AO$11:$AO$66&amp;$AP$11:$AP$66,0),COUNTIF($AQ$10:$AR$10,"&lt;"&amp;Z449)+1)</f>
        <v>2.9999999999999997E-4</v>
      </c>
      <c r="Z449" s="61">
        <f t="shared" si="103"/>
        <v>4.25</v>
      </c>
      <c r="AA449" s="61">
        <f t="array" ref="AA449">INDEX($AT$11:$AV$66,MATCH($C449&amp;$G449,$AO$11:$AO$66&amp;$AP$11:$AP$66,0),COUNTIF($AT$10:$AV$10,"&lt;"&amp;Z449)+1)</f>
        <v>8.9999999999999998E-4</v>
      </c>
      <c r="AB449" s="111">
        <f t="shared" si="104"/>
        <v>4.1958734122634729</v>
      </c>
      <c r="AC449" s="121">
        <f t="array" ref="AC449">INDEX($AW$11:$BA$66,MATCH($C449&amp;$G449,$AO$11:$AO$66&amp;$AP$11:$AP$66,0),COUNTIF($AW$10:$BA$10,"&lt;"&amp;Z449)+1)</f>
        <v>5.9999999999999995E-4</v>
      </c>
      <c r="AD449" s="62">
        <v>4.2404999999999999</v>
      </c>
      <c r="AE449" s="61">
        <f t="array" ref="AE449">INDEX($AT$11:$AV$66,MATCH($C449&amp;$G449,$AO$11:$AO$66&amp;$AP$11:$AP$66,0),COUNTIF($AT$10:$AV$10,"&lt;"&amp;AD449)+1)</f>
        <v>8.9999999999999998E-4</v>
      </c>
      <c r="AF449" s="111">
        <f t="shared" si="105"/>
        <v>4.2044156081756485</v>
      </c>
      <c r="AG449" s="121">
        <f t="array" ref="AG449">INDEX($AW$11:$BA$66,MATCH($C449&amp;$G449,$AO$11:$AO$66&amp;$AP$11:$AP$66,0),COUNTIF($AW$10:$BA$10,"&lt;"&amp;AD449)+1)</f>
        <v>5.9999999999999995E-4</v>
      </c>
    </row>
    <row r="450" spans="2:33" ht="12.75" customHeight="1" x14ac:dyDescent="0.3">
      <c r="B450" s="81" t="str">
        <f t="shared" si="106"/>
        <v>4 1/4-12 UN</v>
      </c>
      <c r="C450" s="71" t="s">
        <v>592</v>
      </c>
      <c r="D450" s="71"/>
      <c r="E450" s="79" t="s">
        <v>604</v>
      </c>
      <c r="F450" s="82" t="s">
        <v>638</v>
      </c>
      <c r="G450" s="58">
        <v>12</v>
      </c>
      <c r="H450" s="79" t="s">
        <v>519</v>
      </c>
      <c r="I450" s="71" t="s">
        <v>601</v>
      </c>
      <c r="J450" s="71" t="s">
        <v>588</v>
      </c>
      <c r="K450" s="71" t="s">
        <v>600</v>
      </c>
      <c r="L450" s="85">
        <f t="shared" si="107"/>
        <v>107.95</v>
      </c>
      <c r="M450" s="85">
        <f t="shared" si="94"/>
        <v>2.1166999999999998</v>
      </c>
      <c r="N450" s="71">
        <v>60</v>
      </c>
      <c r="O450" s="100">
        <f t="shared" si="95"/>
        <v>107.95</v>
      </c>
      <c r="P450" s="85">
        <f t="shared" si="96"/>
        <v>22.9</v>
      </c>
      <c r="Q450" s="58">
        <f t="shared" si="97"/>
        <v>0</v>
      </c>
      <c r="R450" s="100">
        <f t="shared" si="98"/>
        <v>106.5752</v>
      </c>
      <c r="S450" s="85">
        <f t="shared" si="99"/>
        <v>15.2</v>
      </c>
      <c r="T450" s="58">
        <f t="shared" si="100"/>
        <v>0</v>
      </c>
      <c r="U450" s="58">
        <f t="shared" si="101"/>
        <v>7.6</v>
      </c>
      <c r="V450" s="58">
        <f t="array" ref="V450">INDEX(AS$11:AS$66,MATCH(C450&amp;G450,AO$11:AO$66&amp;AP$11:AP$66,0),0)</f>
        <v>10</v>
      </c>
      <c r="X450" s="120">
        <f t="shared" si="102"/>
        <v>8.3333333333333329E-2</v>
      </c>
      <c r="Y450" s="61">
        <f t="array" ref="Y450">INDEX($AQ$11:$AR$66,MATCH($C450&amp;$G450,$AO$11:$AO$66&amp;$AP$11:$AP$66,0),COUNTIF($AQ$10:$AR$10,"&lt;"&amp;Z450)+1)</f>
        <v>2.9999999999999997E-4</v>
      </c>
      <c r="Z450" s="61">
        <f t="shared" si="103"/>
        <v>4.25</v>
      </c>
      <c r="AA450" s="61">
        <f t="array" ref="AA450">INDEX($AT$11:$AV$66,MATCH($C450&amp;$G450,$AO$11:$AO$66&amp;$AP$11:$AP$66,0),COUNTIF($AT$10:$AV$10,"&lt;"&amp;Z450)+1)</f>
        <v>8.9999999999999998E-4</v>
      </c>
      <c r="AB450" s="111">
        <f t="shared" si="104"/>
        <v>4.1958734122634729</v>
      </c>
      <c r="AC450" s="121">
        <f t="array" ref="AC450">INDEX($AW$11:$BA$66,MATCH($C450&amp;$G450,$AO$11:$AO$66&amp;$AP$11:$AP$66,0),COUNTIF($AW$10:$BA$10,"&lt;"&amp;Z450)+1)</f>
        <v>5.9999999999999995E-4</v>
      </c>
      <c r="AD450" s="62">
        <v>4.2384000000000004</v>
      </c>
      <c r="AE450" s="61">
        <f t="array" ref="AE450">INDEX($AT$11:$AV$66,MATCH($C450&amp;$G450,$AO$11:$AO$66&amp;$AP$11:$AP$66,0),COUNTIF($AT$10:$AV$10,"&lt;"&amp;AD450)+1)</f>
        <v>8.9999999999999998E-4</v>
      </c>
      <c r="AF450" s="111">
        <f t="shared" si="105"/>
        <v>4.202315608175649</v>
      </c>
      <c r="AG450" s="121">
        <f t="array" ref="AG450">INDEX($AW$11:$BA$66,MATCH($C450&amp;$G450,$AO$11:$AO$66&amp;$AP$11:$AP$66,0),COUNTIF($AW$10:$BA$10,"&lt;"&amp;AD450)+1)</f>
        <v>5.9999999999999995E-4</v>
      </c>
    </row>
    <row r="451" spans="2:33" ht="12.75" customHeight="1" x14ac:dyDescent="0.3">
      <c r="B451" s="81" t="str">
        <f t="shared" si="106"/>
        <v>4 1/4-16 UN</v>
      </c>
      <c r="C451" s="71" t="s">
        <v>592</v>
      </c>
      <c r="D451" s="71"/>
      <c r="E451" s="79" t="s">
        <v>604</v>
      </c>
      <c r="F451" s="82" t="s">
        <v>638</v>
      </c>
      <c r="G451" s="58">
        <v>16</v>
      </c>
      <c r="H451" s="79" t="s">
        <v>519</v>
      </c>
      <c r="I451" s="71" t="s">
        <v>599</v>
      </c>
      <c r="J451" s="71" t="s">
        <v>588</v>
      </c>
      <c r="K451" s="71" t="s">
        <v>600</v>
      </c>
      <c r="L451" s="85">
        <f t="shared" si="107"/>
        <v>107.95</v>
      </c>
      <c r="M451" s="85">
        <f t="shared" si="94"/>
        <v>1.5874999999999999</v>
      </c>
      <c r="N451" s="71">
        <v>60</v>
      </c>
      <c r="O451" s="100">
        <f t="shared" si="95"/>
        <v>107.95</v>
      </c>
      <c r="P451" s="85">
        <f t="shared" si="96"/>
        <v>22.9</v>
      </c>
      <c r="Q451" s="58">
        <f t="shared" si="97"/>
        <v>0</v>
      </c>
      <c r="R451" s="100">
        <f t="shared" si="98"/>
        <v>106.91889999999999</v>
      </c>
      <c r="S451" s="85">
        <f t="shared" si="99"/>
        <v>15.2</v>
      </c>
      <c r="T451" s="58">
        <f t="shared" si="100"/>
        <v>0</v>
      </c>
      <c r="U451" s="58">
        <f t="shared" si="101"/>
        <v>7.6</v>
      </c>
      <c r="V451" s="58">
        <f t="array" ref="V451">INDEX(AS$11:AS$66,MATCH(C451&amp;G451,AO$11:AO$66&amp;AP$11:AP$66,0),0)</f>
        <v>10</v>
      </c>
      <c r="X451" s="120">
        <f t="shared" si="102"/>
        <v>6.25E-2</v>
      </c>
      <c r="Y451" s="61">
        <f t="array" ref="Y451">INDEX($AQ$11:$AR$66,MATCH($C451&amp;$G451,$AO$11:$AO$66&amp;$AP$11:$AP$66,0),COUNTIF($AQ$10:$AR$10,"&lt;"&amp;Z451)+1)</f>
        <v>2.9999999999999997E-4</v>
      </c>
      <c r="Z451" s="61">
        <f t="shared" si="103"/>
        <v>4.25</v>
      </c>
      <c r="AA451" s="61">
        <f t="array" ref="AA451">INDEX($AT$11:$AV$66,MATCH($C451&amp;$G451,$AO$11:$AO$66&amp;$AP$11:$AP$66,0),COUNTIF($AT$10:$AV$10,"&lt;"&amp;Z451)+1)</f>
        <v>8.9999999999999998E-4</v>
      </c>
      <c r="AB451" s="111">
        <f t="shared" si="104"/>
        <v>4.2094050591976044</v>
      </c>
      <c r="AC451" s="121">
        <f t="array" ref="AC451">INDEX($AW$11:$BA$66,MATCH($C451&amp;$G451,$AO$11:$AO$66&amp;$AP$11:$AP$66,0),COUNTIF($AW$10:$BA$10,"&lt;"&amp;Z451)+1)</f>
        <v>5.9999999999999995E-4</v>
      </c>
      <c r="AD451" s="62">
        <v>4.2441000000000004</v>
      </c>
      <c r="AE451" s="61">
        <f t="array" ref="AE451">INDEX($AT$11:$AV$66,MATCH($C451&amp;$G451,$AO$11:$AO$66&amp;$AP$11:$AP$66,0),COUNTIF($AT$10:$AV$10,"&lt;"&amp;AD451)+1)</f>
        <v>8.9999999999999998E-4</v>
      </c>
      <c r="AF451" s="111">
        <f t="shared" si="105"/>
        <v>4.2170367061317364</v>
      </c>
      <c r="AG451" s="121">
        <f t="array" ref="AG451">INDEX($AW$11:$BA$66,MATCH($C451&amp;$G451,$AO$11:$AO$66&amp;$AP$11:$AP$66,0),COUNTIF($AW$10:$BA$10,"&lt;"&amp;AD451)+1)</f>
        <v>5.9999999999999995E-4</v>
      </c>
    </row>
    <row r="452" spans="2:33" ht="12.75" customHeight="1" x14ac:dyDescent="0.3">
      <c r="B452" s="81" t="str">
        <f t="shared" si="106"/>
        <v>4 1/4-16 UN</v>
      </c>
      <c r="C452" s="71" t="s">
        <v>592</v>
      </c>
      <c r="D452" s="71"/>
      <c r="E452" s="79" t="s">
        <v>604</v>
      </c>
      <c r="F452" s="82" t="s">
        <v>638</v>
      </c>
      <c r="G452" s="58">
        <v>16</v>
      </c>
      <c r="H452" s="79" t="s">
        <v>519</v>
      </c>
      <c r="I452" s="71" t="s">
        <v>601</v>
      </c>
      <c r="J452" s="71" t="s">
        <v>588</v>
      </c>
      <c r="K452" s="71" t="s">
        <v>600</v>
      </c>
      <c r="L452" s="85">
        <f t="shared" si="107"/>
        <v>107.95</v>
      </c>
      <c r="M452" s="85">
        <f t="shared" si="94"/>
        <v>1.5874999999999999</v>
      </c>
      <c r="N452" s="71">
        <v>60</v>
      </c>
      <c r="O452" s="100">
        <f t="shared" si="95"/>
        <v>107.95</v>
      </c>
      <c r="P452" s="85">
        <f t="shared" si="96"/>
        <v>22.9</v>
      </c>
      <c r="Q452" s="58">
        <f t="shared" si="97"/>
        <v>0</v>
      </c>
      <c r="R452" s="100">
        <f t="shared" si="98"/>
        <v>106.91889999999999</v>
      </c>
      <c r="S452" s="85">
        <f t="shared" si="99"/>
        <v>15.2</v>
      </c>
      <c r="T452" s="58">
        <f t="shared" si="100"/>
        <v>0</v>
      </c>
      <c r="U452" s="58">
        <f t="shared" si="101"/>
        <v>7.6</v>
      </c>
      <c r="V452" s="58">
        <f t="array" ref="V452">INDEX(AS$11:AS$66,MATCH(C452&amp;G452,AO$11:AO$66&amp;AP$11:AP$66,0),0)</f>
        <v>10</v>
      </c>
      <c r="X452" s="120">
        <f t="shared" si="102"/>
        <v>6.25E-2</v>
      </c>
      <c r="Y452" s="61">
        <f t="array" ref="Y452">INDEX($AQ$11:$AR$66,MATCH($C452&amp;$G452,$AO$11:$AO$66&amp;$AP$11:$AP$66,0),COUNTIF($AQ$10:$AR$10,"&lt;"&amp;Z452)+1)</f>
        <v>2.9999999999999997E-4</v>
      </c>
      <c r="Z452" s="61">
        <f t="shared" si="103"/>
        <v>4.25</v>
      </c>
      <c r="AA452" s="61">
        <f t="array" ref="AA452">INDEX($AT$11:$AV$66,MATCH($C452&amp;$G452,$AO$11:$AO$66&amp;$AP$11:$AP$66,0),COUNTIF($AT$10:$AV$10,"&lt;"&amp;Z452)+1)</f>
        <v>8.9999999999999998E-4</v>
      </c>
      <c r="AB452" s="111">
        <f t="shared" si="104"/>
        <v>4.2094050591976044</v>
      </c>
      <c r="AC452" s="121">
        <f t="array" ref="AC452">INDEX($AW$11:$BA$66,MATCH($C452&amp;$G452,$AO$11:$AO$66&amp;$AP$11:$AP$66,0),COUNTIF($AW$10:$BA$10,"&lt;"&amp;Z452)+1)</f>
        <v>5.9999999999999995E-4</v>
      </c>
      <c r="AD452" s="62">
        <v>4.2422000000000004</v>
      </c>
      <c r="AE452" s="61">
        <f t="array" ref="AE452">INDEX($AT$11:$AV$66,MATCH($C452&amp;$G452,$AO$11:$AO$66&amp;$AP$11:$AP$66,0),COUNTIF($AT$10:$AV$10,"&lt;"&amp;AD452)+1)</f>
        <v>8.9999999999999998E-4</v>
      </c>
      <c r="AF452" s="111">
        <f t="shared" si="105"/>
        <v>4.2151367061317364</v>
      </c>
      <c r="AG452" s="121">
        <f t="array" ref="AG452">INDEX($AW$11:$BA$66,MATCH($C452&amp;$G452,$AO$11:$AO$66&amp;$AP$11:$AP$66,0),COUNTIF($AW$10:$BA$10,"&lt;"&amp;AD452)+1)</f>
        <v>5.9999999999999995E-4</v>
      </c>
    </row>
    <row r="453" spans="2:33" ht="12.75" customHeight="1" x14ac:dyDescent="0.3">
      <c r="B453" s="81" t="str">
        <f t="shared" si="106"/>
        <v>4 3/8-6 UN</v>
      </c>
      <c r="C453" s="71" t="s">
        <v>592</v>
      </c>
      <c r="D453" s="71"/>
      <c r="E453" s="79" t="s">
        <v>604</v>
      </c>
      <c r="F453" s="82" t="s">
        <v>639</v>
      </c>
      <c r="G453" s="58">
        <v>6</v>
      </c>
      <c r="H453" s="79" t="s">
        <v>519</v>
      </c>
      <c r="I453" s="71" t="s">
        <v>599</v>
      </c>
      <c r="J453" s="71" t="s">
        <v>588</v>
      </c>
      <c r="K453" s="71" t="s">
        <v>600</v>
      </c>
      <c r="L453" s="85">
        <f t="shared" si="107"/>
        <v>111.125</v>
      </c>
      <c r="M453" s="85">
        <f t="shared" si="94"/>
        <v>4.2332999999999998</v>
      </c>
      <c r="N453" s="71">
        <v>60</v>
      </c>
      <c r="O453" s="100">
        <f t="shared" si="95"/>
        <v>111.125</v>
      </c>
      <c r="P453" s="85">
        <f t="shared" si="96"/>
        <v>33</v>
      </c>
      <c r="Q453" s="58">
        <f t="shared" si="97"/>
        <v>0</v>
      </c>
      <c r="R453" s="100">
        <f t="shared" si="98"/>
        <v>108.3754</v>
      </c>
      <c r="S453" s="85">
        <f t="shared" si="99"/>
        <v>15.2</v>
      </c>
      <c r="T453" s="58">
        <f t="shared" si="100"/>
        <v>0</v>
      </c>
      <c r="U453" s="58">
        <f t="shared" si="101"/>
        <v>10.199999999999999</v>
      </c>
      <c r="V453" s="58">
        <f t="array" ref="V453">INDEX(AS$11:AS$66,MATCH(C453&amp;G453,AO$11:AO$66&amp;AP$11:AP$66,0),0)</f>
        <v>5</v>
      </c>
      <c r="X453" s="120">
        <f t="shared" si="102"/>
        <v>0.16666666666666666</v>
      </c>
      <c r="Y453" s="61">
        <f t="array" ref="Y453">INDEX($AQ$11:$AR$66,MATCH($C453&amp;$G453,$AO$11:$AO$66&amp;$AP$11:$AP$66,0),COUNTIF($AQ$10:$AR$10,"&lt;"&amp;Z453)+1)</f>
        <v>4.0000000000000002E-4</v>
      </c>
      <c r="Z453" s="61">
        <f t="shared" si="103"/>
        <v>4.375</v>
      </c>
      <c r="AA453" s="61">
        <f t="array" ref="AA453">INDEX($AT$11:$AV$66,MATCH($C453&amp;$G453,$AO$11:$AO$66&amp;$AP$11:$AP$66,0),COUNTIF($AT$10:$AV$10,"&lt;"&amp;Z453)+1)</f>
        <v>1.2999999999999999E-3</v>
      </c>
      <c r="AB453" s="111">
        <f t="shared" si="104"/>
        <v>4.2667468245269449</v>
      </c>
      <c r="AC453" s="121">
        <f t="array" ref="AC453">INDEX($AW$11:$BA$66,MATCH($C453&amp;$G453,$AO$11:$AO$66&amp;$AP$11:$AP$66,0),COUNTIF($AW$10:$BA$10,"&lt;"&amp;Z453)+1)</f>
        <v>5.9999999999999995E-4</v>
      </c>
      <c r="AD453" s="62">
        <v>4.3521000000000001</v>
      </c>
      <c r="AE453" s="61">
        <f t="array" ref="AE453">INDEX($AT$11:$AV$66,MATCH($C453&amp;$G453,$AO$11:$AO$66&amp;$AP$11:$AP$66,0),COUNTIF($AT$10:$AV$10,"&lt;"&amp;AD453)+1)</f>
        <v>1.2999999999999999E-3</v>
      </c>
      <c r="AF453" s="111">
        <f t="shared" si="105"/>
        <v>4.2799312163512973</v>
      </c>
      <c r="AG453" s="121">
        <f t="array" ref="AG453">INDEX($AW$11:$BA$66,MATCH($C453&amp;$G453,$AO$11:$AO$66&amp;$AP$11:$AP$66,0),COUNTIF($AW$10:$BA$10,"&lt;"&amp;AD453)+1)</f>
        <v>5.9999999999999995E-4</v>
      </c>
    </row>
    <row r="454" spans="2:33" ht="12.75" customHeight="1" x14ac:dyDescent="0.3">
      <c r="B454" s="81" t="str">
        <f t="shared" si="106"/>
        <v>4 3/8-6 UN</v>
      </c>
      <c r="C454" s="71" t="s">
        <v>592</v>
      </c>
      <c r="D454" s="71"/>
      <c r="E454" s="79" t="s">
        <v>604</v>
      </c>
      <c r="F454" s="82" t="s">
        <v>639</v>
      </c>
      <c r="G454" s="58">
        <v>6</v>
      </c>
      <c r="H454" s="79" t="s">
        <v>519</v>
      </c>
      <c r="I454" s="71" t="s">
        <v>601</v>
      </c>
      <c r="J454" s="71" t="s">
        <v>588</v>
      </c>
      <c r="K454" s="71" t="s">
        <v>600</v>
      </c>
      <c r="L454" s="85">
        <f t="shared" si="107"/>
        <v>111.125</v>
      </c>
      <c r="M454" s="85">
        <f t="shared" si="94"/>
        <v>4.2332999999999998</v>
      </c>
      <c r="N454" s="71">
        <v>60</v>
      </c>
      <c r="O454" s="100">
        <f t="shared" si="95"/>
        <v>111.125</v>
      </c>
      <c r="P454" s="85">
        <f t="shared" si="96"/>
        <v>33</v>
      </c>
      <c r="Q454" s="58">
        <f t="shared" si="97"/>
        <v>0</v>
      </c>
      <c r="R454" s="100">
        <f t="shared" si="98"/>
        <v>108.3754</v>
      </c>
      <c r="S454" s="85">
        <f t="shared" si="99"/>
        <v>15.2</v>
      </c>
      <c r="T454" s="58">
        <f t="shared" si="100"/>
        <v>0</v>
      </c>
      <c r="U454" s="58">
        <f t="shared" si="101"/>
        <v>10.199999999999999</v>
      </c>
      <c r="V454" s="58">
        <f t="array" ref="V454">INDEX(AS$11:AS$66,MATCH(C454&amp;G454,AO$11:AO$66&amp;AP$11:AP$66,0),0)</f>
        <v>5</v>
      </c>
      <c r="X454" s="120">
        <f t="shared" si="102"/>
        <v>0.16666666666666666</v>
      </c>
      <c r="Y454" s="61">
        <f t="array" ref="Y454">INDEX($AQ$11:$AR$66,MATCH($C454&amp;$G454,$AO$11:$AO$66&amp;$AP$11:$AP$66,0),COUNTIF($AQ$10:$AR$10,"&lt;"&amp;Z454)+1)</f>
        <v>4.0000000000000002E-4</v>
      </c>
      <c r="Z454" s="61">
        <f t="shared" si="103"/>
        <v>4.375</v>
      </c>
      <c r="AA454" s="61">
        <f t="array" ref="AA454">INDEX($AT$11:$AV$66,MATCH($C454&amp;$G454,$AO$11:$AO$66&amp;$AP$11:$AP$66,0),COUNTIF($AT$10:$AV$10,"&lt;"&amp;Z454)+1)</f>
        <v>1.2999999999999999E-3</v>
      </c>
      <c r="AB454" s="111">
        <f t="shared" si="104"/>
        <v>4.2667468245269449</v>
      </c>
      <c r="AC454" s="121">
        <f t="array" ref="AC454">INDEX($AW$11:$BA$66,MATCH($C454&amp;$G454,$AO$11:$AO$66&amp;$AP$11:$AP$66,0),COUNTIF($AW$10:$BA$10,"&lt;"&amp;Z454)+1)</f>
        <v>5.9999999999999995E-4</v>
      </c>
      <c r="AD454" s="62">
        <v>4.3487999999999998</v>
      </c>
      <c r="AE454" s="61">
        <f t="array" ref="AE454">INDEX($AT$11:$AV$66,MATCH($C454&amp;$G454,$AO$11:$AO$66&amp;$AP$11:$AP$66,0),COUNTIF($AT$10:$AV$10,"&lt;"&amp;AD454)+1)</f>
        <v>1.2999999999999999E-3</v>
      </c>
      <c r="AF454" s="111">
        <f t="shared" si="105"/>
        <v>4.2766312163512969</v>
      </c>
      <c r="AG454" s="121">
        <f t="array" ref="AG454">INDEX($AW$11:$BA$66,MATCH($C454&amp;$G454,$AO$11:$AO$66&amp;$AP$11:$AP$66,0),COUNTIF($AW$10:$BA$10,"&lt;"&amp;AD454)+1)</f>
        <v>5.9999999999999995E-4</v>
      </c>
    </row>
    <row r="455" spans="2:33" ht="12.75" customHeight="1" x14ac:dyDescent="0.3">
      <c r="B455" s="81" t="str">
        <f t="shared" si="106"/>
        <v>4 3/8-12 UN</v>
      </c>
      <c r="C455" s="71" t="s">
        <v>592</v>
      </c>
      <c r="D455" s="71"/>
      <c r="E455" s="79" t="s">
        <v>604</v>
      </c>
      <c r="F455" s="82" t="s">
        <v>639</v>
      </c>
      <c r="G455" s="58">
        <v>12</v>
      </c>
      <c r="H455" s="79" t="s">
        <v>519</v>
      </c>
      <c r="I455" s="71" t="s">
        <v>599</v>
      </c>
      <c r="J455" s="71" t="s">
        <v>588</v>
      </c>
      <c r="K455" s="71" t="s">
        <v>600</v>
      </c>
      <c r="L455" s="85">
        <f t="shared" si="107"/>
        <v>111.125</v>
      </c>
      <c r="M455" s="85">
        <f t="shared" si="94"/>
        <v>2.1166999999999998</v>
      </c>
      <c r="N455" s="71">
        <v>60</v>
      </c>
      <c r="O455" s="100">
        <f t="shared" si="95"/>
        <v>111.125</v>
      </c>
      <c r="P455" s="85">
        <f t="shared" si="96"/>
        <v>22.9</v>
      </c>
      <c r="Q455" s="58">
        <f t="shared" si="97"/>
        <v>0</v>
      </c>
      <c r="R455" s="100">
        <f t="shared" si="98"/>
        <v>109.75020000000001</v>
      </c>
      <c r="S455" s="85">
        <f t="shared" si="99"/>
        <v>15.2</v>
      </c>
      <c r="T455" s="58">
        <f t="shared" si="100"/>
        <v>0</v>
      </c>
      <c r="U455" s="58">
        <f t="shared" si="101"/>
        <v>7.6</v>
      </c>
      <c r="V455" s="58">
        <f t="array" ref="V455">INDEX(AS$11:AS$66,MATCH(C455&amp;G455,AO$11:AO$66&amp;AP$11:AP$66,0),0)</f>
        <v>10</v>
      </c>
      <c r="X455" s="120">
        <f t="shared" si="102"/>
        <v>8.3333333333333329E-2</v>
      </c>
      <c r="Y455" s="61">
        <f t="array" ref="Y455">INDEX($AQ$11:$AR$66,MATCH($C455&amp;$G455,$AO$11:$AO$66&amp;$AP$11:$AP$66,0),COUNTIF($AQ$10:$AR$10,"&lt;"&amp;Z455)+1)</f>
        <v>2.9999999999999997E-4</v>
      </c>
      <c r="Z455" s="61">
        <f t="shared" si="103"/>
        <v>4.375</v>
      </c>
      <c r="AA455" s="61">
        <f t="array" ref="AA455">INDEX($AT$11:$AV$66,MATCH($C455&amp;$G455,$AO$11:$AO$66&amp;$AP$11:$AP$66,0),COUNTIF($AT$10:$AV$10,"&lt;"&amp;Z455)+1)</f>
        <v>8.9999999999999998E-4</v>
      </c>
      <c r="AB455" s="111">
        <f t="shared" si="104"/>
        <v>4.3208734122634729</v>
      </c>
      <c r="AC455" s="121">
        <f t="array" ref="AC455">INDEX($AW$11:$BA$66,MATCH($C455&amp;$G455,$AO$11:$AO$66&amp;$AP$11:$AP$66,0),COUNTIF($AW$10:$BA$10,"&lt;"&amp;Z455)+1)</f>
        <v>5.9999999999999995E-4</v>
      </c>
      <c r="AD455" s="62">
        <v>4.3654999999999999</v>
      </c>
      <c r="AE455" s="61">
        <f t="array" ref="AE455">INDEX($AT$11:$AV$66,MATCH($C455&amp;$G455,$AO$11:$AO$66&amp;$AP$11:$AP$66,0),COUNTIF($AT$10:$AV$10,"&lt;"&amp;AD455)+1)</f>
        <v>8.9999999999999998E-4</v>
      </c>
      <c r="AF455" s="111">
        <f t="shared" si="105"/>
        <v>4.3294156081756485</v>
      </c>
      <c r="AG455" s="121">
        <f t="array" ref="AG455">INDEX($AW$11:$BA$66,MATCH($C455&amp;$G455,$AO$11:$AO$66&amp;$AP$11:$AP$66,0),COUNTIF($AW$10:$BA$10,"&lt;"&amp;AD455)+1)</f>
        <v>5.9999999999999995E-4</v>
      </c>
    </row>
    <row r="456" spans="2:33" ht="12.75" customHeight="1" x14ac:dyDescent="0.3">
      <c r="B456" s="81" t="str">
        <f t="shared" si="106"/>
        <v>4 3/8-12 UN</v>
      </c>
      <c r="C456" s="71" t="s">
        <v>592</v>
      </c>
      <c r="D456" s="71"/>
      <c r="E456" s="79" t="s">
        <v>604</v>
      </c>
      <c r="F456" s="82" t="s">
        <v>639</v>
      </c>
      <c r="G456" s="58">
        <v>12</v>
      </c>
      <c r="H456" s="79" t="s">
        <v>519</v>
      </c>
      <c r="I456" s="71" t="s">
        <v>601</v>
      </c>
      <c r="J456" s="71" t="s">
        <v>588</v>
      </c>
      <c r="K456" s="71" t="s">
        <v>600</v>
      </c>
      <c r="L456" s="85">
        <f t="shared" si="107"/>
        <v>111.125</v>
      </c>
      <c r="M456" s="85">
        <f t="shared" si="94"/>
        <v>2.1166999999999998</v>
      </c>
      <c r="N456" s="71">
        <v>60</v>
      </c>
      <c r="O456" s="100">
        <f t="shared" si="95"/>
        <v>111.125</v>
      </c>
      <c r="P456" s="85">
        <f t="shared" si="96"/>
        <v>22.9</v>
      </c>
      <c r="Q456" s="58">
        <f t="shared" si="97"/>
        <v>0</v>
      </c>
      <c r="R456" s="100">
        <f t="shared" si="98"/>
        <v>109.75020000000001</v>
      </c>
      <c r="S456" s="85">
        <f t="shared" si="99"/>
        <v>15.2</v>
      </c>
      <c r="T456" s="58">
        <f t="shared" si="100"/>
        <v>0</v>
      </c>
      <c r="U456" s="58">
        <f t="shared" si="101"/>
        <v>7.6</v>
      </c>
      <c r="V456" s="58">
        <f t="array" ref="V456">INDEX(AS$11:AS$66,MATCH(C456&amp;G456,AO$11:AO$66&amp;AP$11:AP$66,0),0)</f>
        <v>10</v>
      </c>
      <c r="X456" s="120">
        <f t="shared" si="102"/>
        <v>8.3333333333333329E-2</v>
      </c>
      <c r="Y456" s="61">
        <f t="array" ref="Y456">INDEX($AQ$11:$AR$66,MATCH($C456&amp;$G456,$AO$11:$AO$66&amp;$AP$11:$AP$66,0),COUNTIF($AQ$10:$AR$10,"&lt;"&amp;Z456)+1)</f>
        <v>2.9999999999999997E-4</v>
      </c>
      <c r="Z456" s="61">
        <f t="shared" si="103"/>
        <v>4.375</v>
      </c>
      <c r="AA456" s="61">
        <f t="array" ref="AA456">INDEX($AT$11:$AV$66,MATCH($C456&amp;$G456,$AO$11:$AO$66&amp;$AP$11:$AP$66,0),COUNTIF($AT$10:$AV$10,"&lt;"&amp;Z456)+1)</f>
        <v>8.9999999999999998E-4</v>
      </c>
      <c r="AB456" s="111">
        <f t="shared" si="104"/>
        <v>4.3208734122634729</v>
      </c>
      <c r="AC456" s="121">
        <f t="array" ref="AC456">INDEX($AW$11:$BA$66,MATCH($C456&amp;$G456,$AO$11:$AO$66&amp;$AP$11:$AP$66,0),COUNTIF($AW$10:$BA$10,"&lt;"&amp;Z456)+1)</f>
        <v>5.9999999999999995E-4</v>
      </c>
      <c r="AD456" s="62">
        <v>4.3634000000000004</v>
      </c>
      <c r="AE456" s="61">
        <f t="array" ref="AE456">INDEX($AT$11:$AV$66,MATCH($C456&amp;$G456,$AO$11:$AO$66&amp;$AP$11:$AP$66,0),COUNTIF($AT$10:$AV$10,"&lt;"&amp;AD456)+1)</f>
        <v>8.9999999999999998E-4</v>
      </c>
      <c r="AF456" s="111">
        <f t="shared" si="105"/>
        <v>4.327315608175649</v>
      </c>
      <c r="AG456" s="121">
        <f t="array" ref="AG456">INDEX($AW$11:$BA$66,MATCH($C456&amp;$G456,$AO$11:$AO$66&amp;$AP$11:$AP$66,0),COUNTIF($AW$10:$BA$10,"&lt;"&amp;AD456)+1)</f>
        <v>5.9999999999999995E-4</v>
      </c>
    </row>
    <row r="457" spans="2:33" ht="12.75" customHeight="1" x14ac:dyDescent="0.3">
      <c r="B457" s="81" t="str">
        <f t="shared" si="106"/>
        <v>4 3/8-16 UN</v>
      </c>
      <c r="C457" s="71" t="s">
        <v>592</v>
      </c>
      <c r="D457" s="71"/>
      <c r="E457" s="79" t="s">
        <v>604</v>
      </c>
      <c r="F457" s="82" t="s">
        <v>639</v>
      </c>
      <c r="G457" s="58">
        <v>16</v>
      </c>
      <c r="H457" s="79" t="s">
        <v>519</v>
      </c>
      <c r="I457" s="71" t="s">
        <v>599</v>
      </c>
      <c r="J457" s="71" t="s">
        <v>588</v>
      </c>
      <c r="K457" s="71" t="s">
        <v>600</v>
      </c>
      <c r="L457" s="85">
        <f t="shared" si="107"/>
        <v>111.125</v>
      </c>
      <c r="M457" s="85">
        <f t="shared" si="94"/>
        <v>1.5874999999999999</v>
      </c>
      <c r="N457" s="71">
        <v>60</v>
      </c>
      <c r="O457" s="100">
        <f t="shared" si="95"/>
        <v>111.125</v>
      </c>
      <c r="P457" s="85">
        <f t="shared" si="96"/>
        <v>22.9</v>
      </c>
      <c r="Q457" s="58">
        <f t="shared" si="97"/>
        <v>0</v>
      </c>
      <c r="R457" s="100">
        <f t="shared" si="98"/>
        <v>110.0939</v>
      </c>
      <c r="S457" s="85">
        <f t="shared" si="99"/>
        <v>15.2</v>
      </c>
      <c r="T457" s="58">
        <f t="shared" si="100"/>
        <v>0</v>
      </c>
      <c r="U457" s="58">
        <f t="shared" si="101"/>
        <v>7.6</v>
      </c>
      <c r="V457" s="58">
        <f t="array" ref="V457">INDEX(AS$11:AS$66,MATCH(C457&amp;G457,AO$11:AO$66&amp;AP$11:AP$66,0),0)</f>
        <v>10</v>
      </c>
      <c r="X457" s="120">
        <f t="shared" si="102"/>
        <v>6.25E-2</v>
      </c>
      <c r="Y457" s="61">
        <f t="array" ref="Y457">INDEX($AQ$11:$AR$66,MATCH($C457&amp;$G457,$AO$11:$AO$66&amp;$AP$11:$AP$66,0),COUNTIF($AQ$10:$AR$10,"&lt;"&amp;Z457)+1)</f>
        <v>2.9999999999999997E-4</v>
      </c>
      <c r="Z457" s="61">
        <f t="shared" si="103"/>
        <v>4.375</v>
      </c>
      <c r="AA457" s="61">
        <f t="array" ref="AA457">INDEX($AT$11:$AV$66,MATCH($C457&amp;$G457,$AO$11:$AO$66&amp;$AP$11:$AP$66,0),COUNTIF($AT$10:$AV$10,"&lt;"&amp;Z457)+1)</f>
        <v>8.9999999999999998E-4</v>
      </c>
      <c r="AB457" s="111">
        <f t="shared" si="104"/>
        <v>4.3344050591976044</v>
      </c>
      <c r="AC457" s="121">
        <f t="array" ref="AC457">INDEX($AW$11:$BA$66,MATCH($C457&amp;$G457,$AO$11:$AO$66&amp;$AP$11:$AP$66,0),COUNTIF($AW$10:$BA$10,"&lt;"&amp;Z457)+1)</f>
        <v>5.9999999999999995E-4</v>
      </c>
      <c r="AD457" s="62">
        <v>4.3691000000000004</v>
      </c>
      <c r="AE457" s="61">
        <f t="array" ref="AE457">INDEX($AT$11:$AV$66,MATCH($C457&amp;$G457,$AO$11:$AO$66&amp;$AP$11:$AP$66,0),COUNTIF($AT$10:$AV$10,"&lt;"&amp;AD457)+1)</f>
        <v>8.9999999999999998E-4</v>
      </c>
      <c r="AF457" s="111">
        <f t="shared" si="105"/>
        <v>4.3420367061317364</v>
      </c>
      <c r="AG457" s="121">
        <f t="array" ref="AG457">INDEX($AW$11:$BA$66,MATCH($C457&amp;$G457,$AO$11:$AO$66&amp;$AP$11:$AP$66,0),COUNTIF($AW$10:$BA$10,"&lt;"&amp;AD457)+1)</f>
        <v>5.9999999999999995E-4</v>
      </c>
    </row>
    <row r="458" spans="2:33" ht="12.75" customHeight="1" x14ac:dyDescent="0.3">
      <c r="B458" s="81" t="str">
        <f t="shared" si="106"/>
        <v>4 3/8-16 UN</v>
      </c>
      <c r="C458" s="71" t="s">
        <v>592</v>
      </c>
      <c r="D458" s="71"/>
      <c r="E458" s="79" t="s">
        <v>604</v>
      </c>
      <c r="F458" s="82" t="s">
        <v>639</v>
      </c>
      <c r="G458" s="58">
        <v>16</v>
      </c>
      <c r="H458" s="79" t="s">
        <v>519</v>
      </c>
      <c r="I458" s="71" t="s">
        <v>601</v>
      </c>
      <c r="J458" s="71" t="s">
        <v>588</v>
      </c>
      <c r="K458" s="71" t="s">
        <v>600</v>
      </c>
      <c r="L458" s="85">
        <f t="shared" si="107"/>
        <v>111.125</v>
      </c>
      <c r="M458" s="85">
        <f t="shared" si="94"/>
        <v>1.5874999999999999</v>
      </c>
      <c r="N458" s="71">
        <v>60</v>
      </c>
      <c r="O458" s="100">
        <f t="shared" si="95"/>
        <v>111.125</v>
      </c>
      <c r="P458" s="85">
        <f t="shared" si="96"/>
        <v>22.9</v>
      </c>
      <c r="Q458" s="58">
        <f t="shared" si="97"/>
        <v>0</v>
      </c>
      <c r="R458" s="100">
        <f t="shared" si="98"/>
        <v>110.0939</v>
      </c>
      <c r="S458" s="85">
        <f t="shared" si="99"/>
        <v>15.2</v>
      </c>
      <c r="T458" s="58">
        <f t="shared" si="100"/>
        <v>0</v>
      </c>
      <c r="U458" s="58">
        <f t="shared" si="101"/>
        <v>7.6</v>
      </c>
      <c r="V458" s="58">
        <f t="array" ref="V458">INDEX(AS$11:AS$66,MATCH(C458&amp;G458,AO$11:AO$66&amp;AP$11:AP$66,0),0)</f>
        <v>10</v>
      </c>
      <c r="X458" s="120">
        <f t="shared" si="102"/>
        <v>6.25E-2</v>
      </c>
      <c r="Y458" s="61">
        <f t="array" ref="Y458">INDEX($AQ$11:$AR$66,MATCH($C458&amp;$G458,$AO$11:$AO$66&amp;$AP$11:$AP$66,0),COUNTIF($AQ$10:$AR$10,"&lt;"&amp;Z458)+1)</f>
        <v>2.9999999999999997E-4</v>
      </c>
      <c r="Z458" s="61">
        <f t="shared" si="103"/>
        <v>4.375</v>
      </c>
      <c r="AA458" s="61">
        <f t="array" ref="AA458">INDEX($AT$11:$AV$66,MATCH($C458&amp;$G458,$AO$11:$AO$66&amp;$AP$11:$AP$66,0),COUNTIF($AT$10:$AV$10,"&lt;"&amp;Z458)+1)</f>
        <v>8.9999999999999998E-4</v>
      </c>
      <c r="AB458" s="111">
        <f t="shared" si="104"/>
        <v>4.3344050591976044</v>
      </c>
      <c r="AC458" s="121">
        <f t="array" ref="AC458">INDEX($AW$11:$BA$66,MATCH($C458&amp;$G458,$AO$11:$AO$66&amp;$AP$11:$AP$66,0),COUNTIF($AW$10:$BA$10,"&lt;"&amp;Z458)+1)</f>
        <v>5.9999999999999995E-4</v>
      </c>
      <c r="AD458" s="62">
        <v>4.3672000000000004</v>
      </c>
      <c r="AE458" s="61">
        <f t="array" ref="AE458">INDEX($AT$11:$AV$66,MATCH($C458&amp;$G458,$AO$11:$AO$66&amp;$AP$11:$AP$66,0),COUNTIF($AT$10:$AV$10,"&lt;"&amp;AD458)+1)</f>
        <v>8.9999999999999998E-4</v>
      </c>
      <c r="AF458" s="111">
        <f t="shared" si="105"/>
        <v>4.3401367061317364</v>
      </c>
      <c r="AG458" s="121">
        <f t="array" ref="AG458">INDEX($AW$11:$BA$66,MATCH($C458&amp;$G458,$AO$11:$AO$66&amp;$AP$11:$AP$66,0),COUNTIF($AW$10:$BA$10,"&lt;"&amp;AD458)+1)</f>
        <v>5.9999999999999995E-4</v>
      </c>
    </row>
    <row r="459" spans="2:33" ht="12.75" customHeight="1" x14ac:dyDescent="0.3">
      <c r="B459" s="81" t="str">
        <f t="shared" si="106"/>
        <v>4 1/2-4 UN</v>
      </c>
      <c r="C459" s="71" t="s">
        <v>592</v>
      </c>
      <c r="D459" s="71"/>
      <c r="E459" s="79" t="s">
        <v>604</v>
      </c>
      <c r="F459" s="82" t="s">
        <v>640</v>
      </c>
      <c r="G459" s="58">
        <v>4</v>
      </c>
      <c r="H459" s="79" t="s">
        <v>519</v>
      </c>
      <c r="I459" s="71" t="s">
        <v>599</v>
      </c>
      <c r="J459" s="71" t="s">
        <v>588</v>
      </c>
      <c r="K459" s="71" t="s">
        <v>600</v>
      </c>
      <c r="L459" s="85">
        <f t="shared" si="107"/>
        <v>114.3</v>
      </c>
      <c r="M459" s="85">
        <f t="shared" ref="M459:M522" si="108">ROUND(X459*25.4,4)</f>
        <v>6.35</v>
      </c>
      <c r="N459" s="71">
        <v>60</v>
      </c>
      <c r="O459" s="100">
        <f t="shared" ref="O459:O522" si="109">ROUND(IF(H459="GO",Z459,AD459)*25.4,4)</f>
        <v>114.3</v>
      </c>
      <c r="P459" s="85">
        <f t="shared" ref="P459:P522" si="110">IF(H459="GO",IF(AA459="-",AA459,ROUND(AA459*25.4*1000,1)),0)</f>
        <v>38.1</v>
      </c>
      <c r="Q459" s="58">
        <f t="shared" ref="Q459:Q522" si="111">IF(H459="NOT GO",IF(AE459="-",AE459,ROUND(AE459*25.4*1000,1)),0)</f>
        <v>0</v>
      </c>
      <c r="R459" s="100">
        <f t="shared" ref="R459:R522" si="112">ROUND(IF(H459="GO",AB459,AF459)*25.4,4)</f>
        <v>110.1756</v>
      </c>
      <c r="S459" s="85">
        <f t="shared" ref="S459:S522" si="113">IF(H459="GO",IF(AC459="-",AC459,ROUND(AC459*25.4*1000,1)),0)</f>
        <v>15.2</v>
      </c>
      <c r="T459" s="58">
        <f t="shared" ref="T459:T522" si="114">IF(H459="NOT GO",IF(AG459="-",AG459,ROUND(AG459*25.4*1000,1)),0)</f>
        <v>0</v>
      </c>
      <c r="U459" s="58">
        <f t="shared" ref="U459:U522" si="115">IF(Y459="-",Y459,ROUND(Y459*25.4*1000,1))</f>
        <v>10.199999999999999</v>
      </c>
      <c r="V459" s="58">
        <f t="array" ref="V459">INDEX(AS$11:AS$66,MATCH(C459&amp;G459,AO$11:AO$66&amp;AP$11:AP$66,0),0)</f>
        <v>5</v>
      </c>
      <c r="X459" s="120">
        <f t="shared" ref="X459:X522" si="116">INDEX(AM$11:AM$38,MATCH(G459,AL$11:AL$38,0),0)</f>
        <v>0.25</v>
      </c>
      <c r="Y459" s="61">
        <f t="array" ref="Y459">INDEX($AQ$11:$AR$66,MATCH($C459&amp;$G459,$AO$11:$AO$66&amp;$AP$11:$AP$66,0),COUNTIF($AQ$10:$AR$10,"&lt;"&amp;Z459)+1)</f>
        <v>4.0000000000000002E-4</v>
      </c>
      <c r="Z459" s="61">
        <f t="shared" ref="Z459:Z522" si="117">INDEX(AJ$11:AJ$92,MATCH(F459,AI$11:AI$92,0))</f>
        <v>4.5</v>
      </c>
      <c r="AA459" s="61">
        <f t="array" ref="AA459">INDEX($AT$11:$AV$66,MATCH($C459&amp;$G459,$AO$11:$AO$66&amp;$AP$11:$AP$66,0),COUNTIF($AT$10:$AV$10,"&lt;"&amp;Z459)+1)</f>
        <v>1.5E-3</v>
      </c>
      <c r="AB459" s="111">
        <f t="shared" ref="AB459:AB522" si="118">Z459-(3/8)*2*(TAN(RADIANS(60))/2)/G459</f>
        <v>4.3376202367904177</v>
      </c>
      <c r="AC459" s="121">
        <f t="array" ref="AC459">INDEX($AW$11:$BA$66,MATCH($C459&amp;$G459,$AO$11:$AO$66&amp;$AP$11:$AP$66,0),COUNTIF($AW$10:$BA$10,"&lt;"&amp;Z459)+1)</f>
        <v>5.9999999999999995E-4</v>
      </c>
      <c r="AD459" s="62">
        <v>4.4610000000000003</v>
      </c>
      <c r="AE459" s="61">
        <f t="array" ref="AE459">INDEX($AT$11:$AV$66,MATCH($C459&amp;$G459,$AO$11:$AO$66&amp;$AP$11:$AP$66,0),COUNTIF($AT$10:$AV$10,"&lt;"&amp;AD459)+1)</f>
        <v>1.5E-3</v>
      </c>
      <c r="AF459" s="111">
        <f t="shared" ref="AF459:AF522" si="119">AD459-(TAN(RADIANS(60))/2)/G459/4*2</f>
        <v>4.3527468245269452</v>
      </c>
      <c r="AG459" s="121">
        <f t="array" ref="AG459">INDEX($AW$11:$BA$66,MATCH($C459&amp;$G459,$AO$11:$AO$66&amp;$AP$11:$AP$66,0),COUNTIF($AW$10:$BA$10,"&lt;"&amp;AD459)+1)</f>
        <v>5.9999999999999995E-4</v>
      </c>
    </row>
    <row r="460" spans="2:33" ht="12.75" customHeight="1" x14ac:dyDescent="0.3">
      <c r="B460" s="81" t="str">
        <f t="shared" si="106"/>
        <v>4 1/2-4 UN</v>
      </c>
      <c r="C460" s="71" t="s">
        <v>592</v>
      </c>
      <c r="D460" s="71"/>
      <c r="E460" s="79" t="s">
        <v>604</v>
      </c>
      <c r="F460" s="82" t="s">
        <v>640</v>
      </c>
      <c r="G460" s="58">
        <v>4</v>
      </c>
      <c r="H460" s="79" t="s">
        <v>519</v>
      </c>
      <c r="I460" s="71" t="s">
        <v>601</v>
      </c>
      <c r="J460" s="71" t="s">
        <v>588</v>
      </c>
      <c r="K460" s="71" t="s">
        <v>600</v>
      </c>
      <c r="L460" s="85">
        <f t="shared" si="107"/>
        <v>114.3</v>
      </c>
      <c r="M460" s="85">
        <f t="shared" si="108"/>
        <v>6.35</v>
      </c>
      <c r="N460" s="71">
        <v>60</v>
      </c>
      <c r="O460" s="100">
        <f t="shared" si="109"/>
        <v>114.3</v>
      </c>
      <c r="P460" s="85">
        <f t="shared" si="110"/>
        <v>38.1</v>
      </c>
      <c r="Q460" s="58">
        <f t="shared" si="111"/>
        <v>0</v>
      </c>
      <c r="R460" s="100">
        <f t="shared" si="112"/>
        <v>110.1756</v>
      </c>
      <c r="S460" s="85">
        <f t="shared" si="113"/>
        <v>15.2</v>
      </c>
      <c r="T460" s="58">
        <f t="shared" si="114"/>
        <v>0</v>
      </c>
      <c r="U460" s="58">
        <f t="shared" si="115"/>
        <v>10.199999999999999</v>
      </c>
      <c r="V460" s="58">
        <f t="array" ref="V460">INDEX(AS$11:AS$66,MATCH(C460&amp;G460,AO$11:AO$66&amp;AP$11:AP$66,0),0)</f>
        <v>5</v>
      </c>
      <c r="X460" s="120">
        <f t="shared" si="116"/>
        <v>0.25</v>
      </c>
      <c r="Y460" s="61">
        <f t="array" ref="Y460">INDEX($AQ$11:$AR$66,MATCH($C460&amp;$G460,$AO$11:$AO$66&amp;$AP$11:$AP$66,0),COUNTIF($AQ$10:$AR$10,"&lt;"&amp;Z460)+1)</f>
        <v>4.0000000000000002E-4</v>
      </c>
      <c r="Z460" s="61">
        <f t="shared" si="117"/>
        <v>4.5</v>
      </c>
      <c r="AA460" s="61">
        <f t="array" ref="AA460">INDEX($AT$11:$AV$66,MATCH($C460&amp;$G460,$AO$11:$AO$66&amp;$AP$11:$AP$66,0),COUNTIF($AT$10:$AV$10,"&lt;"&amp;Z460)+1)</f>
        <v>1.5E-3</v>
      </c>
      <c r="AB460" s="111">
        <f t="shared" si="118"/>
        <v>4.3376202367904177</v>
      </c>
      <c r="AC460" s="121">
        <f t="array" ref="AC460">INDEX($AW$11:$BA$66,MATCH($C460&amp;$G460,$AO$11:$AO$66&amp;$AP$11:$AP$66,0),COUNTIF($AW$10:$BA$10,"&lt;"&amp;Z460)+1)</f>
        <v>5.9999999999999995E-4</v>
      </c>
      <c r="AD460" s="62">
        <v>4.4572000000000003</v>
      </c>
      <c r="AE460" s="61">
        <f t="array" ref="AE460">INDEX($AT$11:$AV$66,MATCH($C460&amp;$G460,$AO$11:$AO$66&amp;$AP$11:$AP$66,0),COUNTIF($AT$10:$AV$10,"&lt;"&amp;AD460)+1)</f>
        <v>1.5E-3</v>
      </c>
      <c r="AF460" s="111">
        <f t="shared" si="119"/>
        <v>4.3489468245269451</v>
      </c>
      <c r="AG460" s="121">
        <f t="array" ref="AG460">INDEX($AW$11:$BA$66,MATCH($C460&amp;$G460,$AO$11:$AO$66&amp;$AP$11:$AP$66,0),COUNTIF($AW$10:$BA$10,"&lt;"&amp;AD460)+1)</f>
        <v>5.9999999999999995E-4</v>
      </c>
    </row>
    <row r="461" spans="2:33" ht="12.75" customHeight="1" x14ac:dyDescent="0.3">
      <c r="B461" s="81" t="str">
        <f t="shared" si="106"/>
        <v>4 1/2-6 UN</v>
      </c>
      <c r="C461" s="71" t="s">
        <v>592</v>
      </c>
      <c r="D461" s="71"/>
      <c r="E461" s="79" t="s">
        <v>604</v>
      </c>
      <c r="F461" s="82" t="s">
        <v>640</v>
      </c>
      <c r="G461" s="58">
        <v>6</v>
      </c>
      <c r="H461" s="79" t="s">
        <v>519</v>
      </c>
      <c r="I461" s="71" t="s">
        <v>599</v>
      </c>
      <c r="J461" s="71" t="s">
        <v>588</v>
      </c>
      <c r="K461" s="71" t="s">
        <v>600</v>
      </c>
      <c r="L461" s="85">
        <f t="shared" si="107"/>
        <v>114.3</v>
      </c>
      <c r="M461" s="85">
        <f t="shared" si="108"/>
        <v>4.2332999999999998</v>
      </c>
      <c r="N461" s="71">
        <v>60</v>
      </c>
      <c r="O461" s="100">
        <f t="shared" si="109"/>
        <v>114.3</v>
      </c>
      <c r="P461" s="85">
        <f t="shared" si="110"/>
        <v>33</v>
      </c>
      <c r="Q461" s="58">
        <f t="shared" si="111"/>
        <v>0</v>
      </c>
      <c r="R461" s="100">
        <f t="shared" si="112"/>
        <v>111.5504</v>
      </c>
      <c r="S461" s="85">
        <f t="shared" si="113"/>
        <v>15.2</v>
      </c>
      <c r="T461" s="58">
        <f t="shared" si="114"/>
        <v>0</v>
      </c>
      <c r="U461" s="58">
        <f t="shared" si="115"/>
        <v>10.199999999999999</v>
      </c>
      <c r="V461" s="58">
        <f t="array" ref="V461">INDEX(AS$11:AS$66,MATCH(C461&amp;G461,AO$11:AO$66&amp;AP$11:AP$66,0),0)</f>
        <v>5</v>
      </c>
      <c r="X461" s="120">
        <f t="shared" si="116"/>
        <v>0.16666666666666666</v>
      </c>
      <c r="Y461" s="61">
        <f t="array" ref="Y461">INDEX($AQ$11:$AR$66,MATCH($C461&amp;$G461,$AO$11:$AO$66&amp;$AP$11:$AP$66,0),COUNTIF($AQ$10:$AR$10,"&lt;"&amp;Z461)+1)</f>
        <v>4.0000000000000002E-4</v>
      </c>
      <c r="Z461" s="61">
        <f t="shared" si="117"/>
        <v>4.5</v>
      </c>
      <c r="AA461" s="61">
        <f t="array" ref="AA461">INDEX($AT$11:$AV$66,MATCH($C461&amp;$G461,$AO$11:$AO$66&amp;$AP$11:$AP$66,0),COUNTIF($AT$10:$AV$10,"&lt;"&amp;Z461)+1)</f>
        <v>1.2999999999999999E-3</v>
      </c>
      <c r="AB461" s="111">
        <f t="shared" si="118"/>
        <v>4.3917468245269449</v>
      </c>
      <c r="AC461" s="121">
        <f t="array" ref="AC461">INDEX($AW$11:$BA$66,MATCH($C461&amp;$G461,$AO$11:$AO$66&amp;$AP$11:$AP$66,0),COUNTIF($AW$10:$BA$10,"&lt;"&amp;Z461)+1)</f>
        <v>5.9999999999999995E-4</v>
      </c>
      <c r="AD461" s="62">
        <v>4.4771999999999998</v>
      </c>
      <c r="AE461" s="61">
        <f t="array" ref="AE461">INDEX($AT$11:$AV$66,MATCH($C461&amp;$G461,$AO$11:$AO$66&amp;$AP$11:$AP$66,0),COUNTIF($AT$10:$AV$10,"&lt;"&amp;AD461)+1)</f>
        <v>1.2999999999999999E-3</v>
      </c>
      <c r="AF461" s="111">
        <f t="shared" si="119"/>
        <v>4.405031216351297</v>
      </c>
      <c r="AG461" s="121">
        <f t="array" ref="AG461">INDEX($AW$11:$BA$66,MATCH($C461&amp;$G461,$AO$11:$AO$66&amp;$AP$11:$AP$66,0),COUNTIF($AW$10:$BA$10,"&lt;"&amp;AD461)+1)</f>
        <v>5.9999999999999995E-4</v>
      </c>
    </row>
    <row r="462" spans="2:33" ht="12.75" customHeight="1" x14ac:dyDescent="0.3">
      <c r="B462" s="81" t="str">
        <f t="shared" si="106"/>
        <v>4 1/2-6 UN</v>
      </c>
      <c r="C462" s="71" t="s">
        <v>592</v>
      </c>
      <c r="D462" s="71"/>
      <c r="E462" s="79" t="s">
        <v>604</v>
      </c>
      <c r="F462" s="82" t="s">
        <v>640</v>
      </c>
      <c r="G462" s="58">
        <v>6</v>
      </c>
      <c r="H462" s="79" t="s">
        <v>519</v>
      </c>
      <c r="I462" s="71" t="s">
        <v>601</v>
      </c>
      <c r="J462" s="71" t="s">
        <v>588</v>
      </c>
      <c r="K462" s="71" t="s">
        <v>600</v>
      </c>
      <c r="L462" s="85">
        <f t="shared" si="107"/>
        <v>114.3</v>
      </c>
      <c r="M462" s="85">
        <f t="shared" si="108"/>
        <v>4.2332999999999998</v>
      </c>
      <c r="N462" s="71">
        <v>60</v>
      </c>
      <c r="O462" s="100">
        <f t="shared" si="109"/>
        <v>114.3</v>
      </c>
      <c r="P462" s="85">
        <f t="shared" si="110"/>
        <v>33</v>
      </c>
      <c r="Q462" s="58">
        <f t="shared" si="111"/>
        <v>0</v>
      </c>
      <c r="R462" s="100">
        <f t="shared" si="112"/>
        <v>111.5504</v>
      </c>
      <c r="S462" s="85">
        <f t="shared" si="113"/>
        <v>15.2</v>
      </c>
      <c r="T462" s="58">
        <f t="shared" si="114"/>
        <v>0</v>
      </c>
      <c r="U462" s="58">
        <f t="shared" si="115"/>
        <v>10.199999999999999</v>
      </c>
      <c r="V462" s="58">
        <f t="array" ref="V462">INDEX(AS$11:AS$66,MATCH(C462&amp;G462,AO$11:AO$66&amp;AP$11:AP$66,0),0)</f>
        <v>5</v>
      </c>
      <c r="X462" s="120">
        <f t="shared" si="116"/>
        <v>0.16666666666666666</v>
      </c>
      <c r="Y462" s="61">
        <f t="array" ref="Y462">INDEX($AQ$11:$AR$66,MATCH($C462&amp;$G462,$AO$11:$AO$66&amp;$AP$11:$AP$66,0),COUNTIF($AQ$10:$AR$10,"&lt;"&amp;Z462)+1)</f>
        <v>4.0000000000000002E-4</v>
      </c>
      <c r="Z462" s="61">
        <f t="shared" si="117"/>
        <v>4.5</v>
      </c>
      <c r="AA462" s="61">
        <f t="array" ref="AA462">INDEX($AT$11:$AV$66,MATCH($C462&amp;$G462,$AO$11:$AO$66&amp;$AP$11:$AP$66,0),COUNTIF($AT$10:$AV$10,"&lt;"&amp;Z462)+1)</f>
        <v>1.2999999999999999E-3</v>
      </c>
      <c r="AB462" s="111">
        <f t="shared" si="118"/>
        <v>4.3917468245269449</v>
      </c>
      <c r="AC462" s="121">
        <f t="array" ref="AC462">INDEX($AW$11:$BA$66,MATCH($C462&amp;$G462,$AO$11:$AO$66&amp;$AP$11:$AP$66,0),COUNTIF($AW$10:$BA$10,"&lt;"&amp;Z462)+1)</f>
        <v>5.9999999999999995E-4</v>
      </c>
      <c r="AD462" s="62">
        <v>4.4737999999999998</v>
      </c>
      <c r="AE462" s="61">
        <f t="array" ref="AE462">INDEX($AT$11:$AV$66,MATCH($C462&amp;$G462,$AO$11:$AO$66&amp;$AP$11:$AP$66,0),COUNTIF($AT$10:$AV$10,"&lt;"&amp;AD462)+1)</f>
        <v>1.2999999999999999E-3</v>
      </c>
      <c r="AF462" s="111">
        <f t="shared" si="119"/>
        <v>4.4016312163512969</v>
      </c>
      <c r="AG462" s="121">
        <f t="array" ref="AG462">INDEX($AW$11:$BA$66,MATCH($C462&amp;$G462,$AO$11:$AO$66&amp;$AP$11:$AP$66,0),COUNTIF($AW$10:$BA$10,"&lt;"&amp;AD462)+1)</f>
        <v>5.9999999999999995E-4</v>
      </c>
    </row>
    <row r="463" spans="2:33" ht="12.75" customHeight="1" x14ac:dyDescent="0.3">
      <c r="B463" s="81" t="str">
        <f t="shared" si="106"/>
        <v>4 1/2-12 UN</v>
      </c>
      <c r="C463" s="71" t="s">
        <v>592</v>
      </c>
      <c r="D463" s="71"/>
      <c r="E463" s="79" t="s">
        <v>604</v>
      </c>
      <c r="F463" s="82" t="s">
        <v>640</v>
      </c>
      <c r="G463" s="58">
        <v>12</v>
      </c>
      <c r="H463" s="79" t="s">
        <v>519</v>
      </c>
      <c r="I463" s="71" t="s">
        <v>599</v>
      </c>
      <c r="J463" s="71" t="s">
        <v>588</v>
      </c>
      <c r="K463" s="71" t="s">
        <v>600</v>
      </c>
      <c r="L463" s="85">
        <f t="shared" si="107"/>
        <v>114.3</v>
      </c>
      <c r="M463" s="85">
        <f t="shared" si="108"/>
        <v>2.1166999999999998</v>
      </c>
      <c r="N463" s="71">
        <v>60</v>
      </c>
      <c r="O463" s="100">
        <f t="shared" si="109"/>
        <v>114.3</v>
      </c>
      <c r="P463" s="85">
        <f t="shared" si="110"/>
        <v>22.9</v>
      </c>
      <c r="Q463" s="58">
        <f t="shared" si="111"/>
        <v>0</v>
      </c>
      <c r="R463" s="100">
        <f t="shared" si="112"/>
        <v>112.9252</v>
      </c>
      <c r="S463" s="85">
        <f t="shared" si="113"/>
        <v>15.2</v>
      </c>
      <c r="T463" s="58">
        <f t="shared" si="114"/>
        <v>0</v>
      </c>
      <c r="U463" s="58">
        <f t="shared" si="115"/>
        <v>7.6</v>
      </c>
      <c r="V463" s="58">
        <f t="array" ref="V463">INDEX(AS$11:AS$66,MATCH(C463&amp;G463,AO$11:AO$66&amp;AP$11:AP$66,0),0)</f>
        <v>10</v>
      </c>
      <c r="X463" s="120">
        <f t="shared" si="116"/>
        <v>8.3333333333333329E-2</v>
      </c>
      <c r="Y463" s="61">
        <f t="array" ref="Y463">INDEX($AQ$11:$AR$66,MATCH($C463&amp;$G463,$AO$11:$AO$66&amp;$AP$11:$AP$66,0),COUNTIF($AQ$10:$AR$10,"&lt;"&amp;Z463)+1)</f>
        <v>2.9999999999999997E-4</v>
      </c>
      <c r="Z463" s="61">
        <f t="shared" si="117"/>
        <v>4.5</v>
      </c>
      <c r="AA463" s="61">
        <f t="array" ref="AA463">INDEX($AT$11:$AV$66,MATCH($C463&amp;$G463,$AO$11:$AO$66&amp;$AP$11:$AP$66,0),COUNTIF($AT$10:$AV$10,"&lt;"&amp;Z463)+1)</f>
        <v>8.9999999999999998E-4</v>
      </c>
      <c r="AB463" s="111">
        <f t="shared" si="118"/>
        <v>4.4458734122634729</v>
      </c>
      <c r="AC463" s="121">
        <f t="array" ref="AC463">INDEX($AW$11:$BA$66,MATCH($C463&amp;$G463,$AO$11:$AO$66&amp;$AP$11:$AP$66,0),COUNTIF($AW$10:$BA$10,"&lt;"&amp;Z463)+1)</f>
        <v>5.9999999999999995E-4</v>
      </c>
      <c r="AD463" s="62">
        <v>4.4904999999999999</v>
      </c>
      <c r="AE463" s="61">
        <f t="array" ref="AE463">INDEX($AT$11:$AV$66,MATCH($C463&amp;$G463,$AO$11:$AO$66&amp;$AP$11:$AP$66,0),COUNTIF($AT$10:$AV$10,"&lt;"&amp;AD463)+1)</f>
        <v>8.9999999999999998E-4</v>
      </c>
      <c r="AF463" s="111">
        <f t="shared" si="119"/>
        <v>4.4544156081756485</v>
      </c>
      <c r="AG463" s="121">
        <f t="array" ref="AG463">INDEX($AW$11:$BA$66,MATCH($C463&amp;$G463,$AO$11:$AO$66&amp;$AP$11:$AP$66,0),COUNTIF($AW$10:$BA$10,"&lt;"&amp;AD463)+1)</f>
        <v>5.9999999999999995E-4</v>
      </c>
    </row>
    <row r="464" spans="2:33" ht="12.75" customHeight="1" x14ac:dyDescent="0.3">
      <c r="B464" s="81" t="str">
        <f t="shared" si="106"/>
        <v>4 1/2-12 UN</v>
      </c>
      <c r="C464" s="71" t="s">
        <v>592</v>
      </c>
      <c r="D464" s="71"/>
      <c r="E464" s="79" t="s">
        <v>604</v>
      </c>
      <c r="F464" s="82" t="s">
        <v>640</v>
      </c>
      <c r="G464" s="58">
        <v>12</v>
      </c>
      <c r="H464" s="79" t="s">
        <v>519</v>
      </c>
      <c r="I464" s="71" t="s">
        <v>601</v>
      </c>
      <c r="J464" s="71" t="s">
        <v>588</v>
      </c>
      <c r="K464" s="71" t="s">
        <v>600</v>
      </c>
      <c r="L464" s="85">
        <f t="shared" si="107"/>
        <v>114.3</v>
      </c>
      <c r="M464" s="85">
        <f t="shared" si="108"/>
        <v>2.1166999999999998</v>
      </c>
      <c r="N464" s="71">
        <v>60</v>
      </c>
      <c r="O464" s="100">
        <f t="shared" si="109"/>
        <v>114.3</v>
      </c>
      <c r="P464" s="85">
        <f t="shared" si="110"/>
        <v>22.9</v>
      </c>
      <c r="Q464" s="58">
        <f t="shared" si="111"/>
        <v>0</v>
      </c>
      <c r="R464" s="100">
        <f t="shared" si="112"/>
        <v>112.9252</v>
      </c>
      <c r="S464" s="85">
        <f t="shared" si="113"/>
        <v>15.2</v>
      </c>
      <c r="T464" s="58">
        <f t="shared" si="114"/>
        <v>0</v>
      </c>
      <c r="U464" s="58">
        <f t="shared" si="115"/>
        <v>7.6</v>
      </c>
      <c r="V464" s="58">
        <f t="array" ref="V464">INDEX(AS$11:AS$66,MATCH(C464&amp;G464,AO$11:AO$66&amp;AP$11:AP$66,0),0)</f>
        <v>10</v>
      </c>
      <c r="X464" s="120">
        <f t="shared" si="116"/>
        <v>8.3333333333333329E-2</v>
      </c>
      <c r="Y464" s="61">
        <f t="array" ref="Y464">INDEX($AQ$11:$AR$66,MATCH($C464&amp;$G464,$AO$11:$AO$66&amp;$AP$11:$AP$66,0),COUNTIF($AQ$10:$AR$10,"&lt;"&amp;Z464)+1)</f>
        <v>2.9999999999999997E-4</v>
      </c>
      <c r="Z464" s="61">
        <f t="shared" si="117"/>
        <v>4.5</v>
      </c>
      <c r="AA464" s="61">
        <f t="array" ref="AA464">INDEX($AT$11:$AV$66,MATCH($C464&amp;$G464,$AO$11:$AO$66&amp;$AP$11:$AP$66,0),COUNTIF($AT$10:$AV$10,"&lt;"&amp;Z464)+1)</f>
        <v>8.9999999999999998E-4</v>
      </c>
      <c r="AB464" s="111">
        <f t="shared" si="118"/>
        <v>4.4458734122634729</v>
      </c>
      <c r="AC464" s="121">
        <f t="array" ref="AC464">INDEX($AW$11:$BA$66,MATCH($C464&amp;$G464,$AO$11:$AO$66&amp;$AP$11:$AP$66,0),COUNTIF($AW$10:$BA$10,"&lt;"&amp;Z464)+1)</f>
        <v>5.9999999999999995E-4</v>
      </c>
      <c r="AD464" s="62">
        <v>4.4884000000000004</v>
      </c>
      <c r="AE464" s="61">
        <f t="array" ref="AE464">INDEX($AT$11:$AV$66,MATCH($C464&amp;$G464,$AO$11:$AO$66&amp;$AP$11:$AP$66,0),COUNTIF($AT$10:$AV$10,"&lt;"&amp;AD464)+1)</f>
        <v>8.9999999999999998E-4</v>
      </c>
      <c r="AF464" s="111">
        <f t="shared" si="119"/>
        <v>4.452315608175649</v>
      </c>
      <c r="AG464" s="121">
        <f t="array" ref="AG464">INDEX($AW$11:$BA$66,MATCH($C464&amp;$G464,$AO$11:$AO$66&amp;$AP$11:$AP$66,0),COUNTIF($AW$10:$BA$10,"&lt;"&amp;AD464)+1)</f>
        <v>5.9999999999999995E-4</v>
      </c>
    </row>
    <row r="465" spans="2:33" ht="12.75" customHeight="1" x14ac:dyDescent="0.3">
      <c r="B465" s="81" t="str">
        <f t="shared" si="106"/>
        <v>4 1/2-16 UN</v>
      </c>
      <c r="C465" s="71" t="s">
        <v>592</v>
      </c>
      <c r="D465" s="71"/>
      <c r="E465" s="79" t="s">
        <v>604</v>
      </c>
      <c r="F465" s="82" t="s">
        <v>640</v>
      </c>
      <c r="G465" s="58">
        <v>16</v>
      </c>
      <c r="H465" s="79" t="s">
        <v>519</v>
      </c>
      <c r="I465" s="71" t="s">
        <v>599</v>
      </c>
      <c r="J465" s="71" t="s">
        <v>588</v>
      </c>
      <c r="K465" s="71" t="s">
        <v>600</v>
      </c>
      <c r="L465" s="85">
        <f t="shared" si="107"/>
        <v>114.3</v>
      </c>
      <c r="M465" s="85">
        <f t="shared" si="108"/>
        <v>1.5874999999999999</v>
      </c>
      <c r="N465" s="71">
        <v>60</v>
      </c>
      <c r="O465" s="100">
        <f t="shared" si="109"/>
        <v>114.3</v>
      </c>
      <c r="P465" s="85">
        <f t="shared" si="110"/>
        <v>22.9</v>
      </c>
      <c r="Q465" s="58">
        <f t="shared" si="111"/>
        <v>0</v>
      </c>
      <c r="R465" s="100">
        <f t="shared" si="112"/>
        <v>113.2689</v>
      </c>
      <c r="S465" s="85">
        <f t="shared" si="113"/>
        <v>15.2</v>
      </c>
      <c r="T465" s="58">
        <f t="shared" si="114"/>
        <v>0</v>
      </c>
      <c r="U465" s="58">
        <f t="shared" si="115"/>
        <v>7.6</v>
      </c>
      <c r="V465" s="58">
        <f t="array" ref="V465">INDEX(AS$11:AS$66,MATCH(C465&amp;G465,AO$11:AO$66&amp;AP$11:AP$66,0),0)</f>
        <v>10</v>
      </c>
      <c r="X465" s="120">
        <f t="shared" si="116"/>
        <v>6.25E-2</v>
      </c>
      <c r="Y465" s="61">
        <f t="array" ref="Y465">INDEX($AQ$11:$AR$66,MATCH($C465&amp;$G465,$AO$11:$AO$66&amp;$AP$11:$AP$66,0),COUNTIF($AQ$10:$AR$10,"&lt;"&amp;Z465)+1)</f>
        <v>2.9999999999999997E-4</v>
      </c>
      <c r="Z465" s="61">
        <f t="shared" si="117"/>
        <v>4.5</v>
      </c>
      <c r="AA465" s="61">
        <f t="array" ref="AA465">INDEX($AT$11:$AV$66,MATCH($C465&amp;$G465,$AO$11:$AO$66&amp;$AP$11:$AP$66,0),COUNTIF($AT$10:$AV$10,"&lt;"&amp;Z465)+1)</f>
        <v>8.9999999999999998E-4</v>
      </c>
      <c r="AB465" s="111">
        <f t="shared" si="118"/>
        <v>4.4594050591976044</v>
      </c>
      <c r="AC465" s="121">
        <f t="array" ref="AC465">INDEX($AW$11:$BA$66,MATCH($C465&amp;$G465,$AO$11:$AO$66&amp;$AP$11:$AP$66,0),COUNTIF($AW$10:$BA$10,"&lt;"&amp;Z465)+1)</f>
        <v>5.9999999999999995E-4</v>
      </c>
      <c r="AD465" s="62">
        <v>4.4941000000000004</v>
      </c>
      <c r="AE465" s="61">
        <f t="array" ref="AE465">INDEX($AT$11:$AV$66,MATCH($C465&amp;$G465,$AO$11:$AO$66&amp;$AP$11:$AP$66,0),COUNTIF($AT$10:$AV$10,"&lt;"&amp;AD465)+1)</f>
        <v>8.9999999999999998E-4</v>
      </c>
      <c r="AF465" s="111">
        <f t="shared" si="119"/>
        <v>4.4670367061317364</v>
      </c>
      <c r="AG465" s="121">
        <f t="array" ref="AG465">INDEX($AW$11:$BA$66,MATCH($C465&amp;$G465,$AO$11:$AO$66&amp;$AP$11:$AP$66,0),COUNTIF($AW$10:$BA$10,"&lt;"&amp;AD465)+1)</f>
        <v>5.9999999999999995E-4</v>
      </c>
    </row>
    <row r="466" spans="2:33" ht="12.75" customHeight="1" x14ac:dyDescent="0.3">
      <c r="B466" s="81" t="str">
        <f t="shared" si="106"/>
        <v>4 1/2-16 UN</v>
      </c>
      <c r="C466" s="71" t="s">
        <v>592</v>
      </c>
      <c r="D466" s="71"/>
      <c r="E466" s="79" t="s">
        <v>604</v>
      </c>
      <c r="F466" s="82" t="s">
        <v>640</v>
      </c>
      <c r="G466" s="58">
        <v>16</v>
      </c>
      <c r="H466" s="79" t="s">
        <v>519</v>
      </c>
      <c r="I466" s="71" t="s">
        <v>601</v>
      </c>
      <c r="J466" s="71" t="s">
        <v>588</v>
      </c>
      <c r="K466" s="71" t="s">
        <v>600</v>
      </c>
      <c r="L466" s="85">
        <f t="shared" si="107"/>
        <v>114.3</v>
      </c>
      <c r="M466" s="85">
        <f t="shared" si="108"/>
        <v>1.5874999999999999</v>
      </c>
      <c r="N466" s="71">
        <v>60</v>
      </c>
      <c r="O466" s="100">
        <f t="shared" si="109"/>
        <v>114.3</v>
      </c>
      <c r="P466" s="85">
        <f t="shared" si="110"/>
        <v>22.9</v>
      </c>
      <c r="Q466" s="58">
        <f t="shared" si="111"/>
        <v>0</v>
      </c>
      <c r="R466" s="100">
        <f t="shared" si="112"/>
        <v>113.2689</v>
      </c>
      <c r="S466" s="85">
        <f t="shared" si="113"/>
        <v>15.2</v>
      </c>
      <c r="T466" s="58">
        <f t="shared" si="114"/>
        <v>0</v>
      </c>
      <c r="U466" s="58">
        <f t="shared" si="115"/>
        <v>7.6</v>
      </c>
      <c r="V466" s="58">
        <f t="array" ref="V466">INDEX(AS$11:AS$66,MATCH(C466&amp;G466,AO$11:AO$66&amp;AP$11:AP$66,0),0)</f>
        <v>10</v>
      </c>
      <c r="X466" s="120">
        <f t="shared" si="116"/>
        <v>6.25E-2</v>
      </c>
      <c r="Y466" s="61">
        <f t="array" ref="Y466">INDEX($AQ$11:$AR$66,MATCH($C466&amp;$G466,$AO$11:$AO$66&amp;$AP$11:$AP$66,0),COUNTIF($AQ$10:$AR$10,"&lt;"&amp;Z466)+1)</f>
        <v>2.9999999999999997E-4</v>
      </c>
      <c r="Z466" s="61">
        <f t="shared" si="117"/>
        <v>4.5</v>
      </c>
      <c r="AA466" s="61">
        <f t="array" ref="AA466">INDEX($AT$11:$AV$66,MATCH($C466&amp;$G466,$AO$11:$AO$66&amp;$AP$11:$AP$66,0),COUNTIF($AT$10:$AV$10,"&lt;"&amp;Z466)+1)</f>
        <v>8.9999999999999998E-4</v>
      </c>
      <c r="AB466" s="111">
        <f t="shared" si="118"/>
        <v>4.4594050591976044</v>
      </c>
      <c r="AC466" s="121">
        <f t="array" ref="AC466">INDEX($AW$11:$BA$66,MATCH($C466&amp;$G466,$AO$11:$AO$66&amp;$AP$11:$AP$66,0),COUNTIF($AW$10:$BA$10,"&lt;"&amp;Z466)+1)</f>
        <v>5.9999999999999995E-4</v>
      </c>
      <c r="AD466" s="62">
        <v>4.4922000000000004</v>
      </c>
      <c r="AE466" s="61">
        <f t="array" ref="AE466">INDEX($AT$11:$AV$66,MATCH($C466&amp;$G466,$AO$11:$AO$66&amp;$AP$11:$AP$66,0),COUNTIF($AT$10:$AV$10,"&lt;"&amp;AD466)+1)</f>
        <v>8.9999999999999998E-4</v>
      </c>
      <c r="AF466" s="111">
        <f t="shared" si="119"/>
        <v>4.4651367061317364</v>
      </c>
      <c r="AG466" s="121">
        <f t="array" ref="AG466">INDEX($AW$11:$BA$66,MATCH($C466&amp;$G466,$AO$11:$AO$66&amp;$AP$11:$AP$66,0),COUNTIF($AW$10:$BA$10,"&lt;"&amp;AD466)+1)</f>
        <v>5.9999999999999995E-4</v>
      </c>
    </row>
    <row r="467" spans="2:33" ht="12.75" customHeight="1" x14ac:dyDescent="0.3">
      <c r="B467" s="81" t="str">
        <f t="shared" si="106"/>
        <v>4 5/8-6 UN</v>
      </c>
      <c r="C467" s="71" t="s">
        <v>592</v>
      </c>
      <c r="D467" s="71"/>
      <c r="E467" s="79" t="s">
        <v>604</v>
      </c>
      <c r="F467" s="82" t="s">
        <v>641</v>
      </c>
      <c r="G467" s="58">
        <v>6</v>
      </c>
      <c r="H467" s="79" t="s">
        <v>519</v>
      </c>
      <c r="I467" s="71" t="s">
        <v>599</v>
      </c>
      <c r="J467" s="71" t="s">
        <v>588</v>
      </c>
      <c r="K467" s="71" t="s">
        <v>600</v>
      </c>
      <c r="L467" s="85">
        <f t="shared" si="107"/>
        <v>117.47499999999999</v>
      </c>
      <c r="M467" s="85">
        <f t="shared" si="108"/>
        <v>4.2332999999999998</v>
      </c>
      <c r="N467" s="71">
        <v>60</v>
      </c>
      <c r="O467" s="100">
        <f t="shared" si="109"/>
        <v>117.47499999999999</v>
      </c>
      <c r="P467" s="85">
        <f t="shared" si="110"/>
        <v>33</v>
      </c>
      <c r="Q467" s="58">
        <f t="shared" si="111"/>
        <v>0</v>
      </c>
      <c r="R467" s="100">
        <f t="shared" si="112"/>
        <v>114.72539999999999</v>
      </c>
      <c r="S467" s="85">
        <f t="shared" si="113"/>
        <v>15.2</v>
      </c>
      <c r="T467" s="58">
        <f t="shared" si="114"/>
        <v>0</v>
      </c>
      <c r="U467" s="58">
        <f t="shared" si="115"/>
        <v>10.199999999999999</v>
      </c>
      <c r="V467" s="58">
        <f t="array" ref="V467">INDEX(AS$11:AS$66,MATCH(C467&amp;G467,AO$11:AO$66&amp;AP$11:AP$66,0),0)</f>
        <v>5</v>
      </c>
      <c r="X467" s="120">
        <f t="shared" si="116"/>
        <v>0.16666666666666666</v>
      </c>
      <c r="Y467" s="61">
        <f t="array" ref="Y467">INDEX($AQ$11:$AR$66,MATCH($C467&amp;$G467,$AO$11:$AO$66&amp;$AP$11:$AP$66,0),COUNTIF($AQ$10:$AR$10,"&lt;"&amp;Z467)+1)</f>
        <v>4.0000000000000002E-4</v>
      </c>
      <c r="Z467" s="61">
        <f t="shared" si="117"/>
        <v>4.625</v>
      </c>
      <c r="AA467" s="61">
        <f t="array" ref="AA467">INDEX($AT$11:$AV$66,MATCH($C467&amp;$G467,$AO$11:$AO$66&amp;$AP$11:$AP$66,0),COUNTIF($AT$10:$AV$10,"&lt;"&amp;Z467)+1)</f>
        <v>1.2999999999999999E-3</v>
      </c>
      <c r="AB467" s="111">
        <f t="shared" si="118"/>
        <v>4.5167468245269449</v>
      </c>
      <c r="AC467" s="121">
        <f t="array" ref="AC467">INDEX($AW$11:$BA$66,MATCH($C467&amp;$G467,$AO$11:$AO$66&amp;$AP$11:$AP$66,0),COUNTIF($AW$10:$BA$10,"&lt;"&amp;Z467)+1)</f>
        <v>5.9999999999999995E-4</v>
      </c>
      <c r="AD467" s="62">
        <v>4.6021999999999998</v>
      </c>
      <c r="AE467" s="61">
        <f t="array" ref="AE467">INDEX($AT$11:$AV$66,MATCH($C467&amp;$G467,$AO$11:$AO$66&amp;$AP$11:$AP$66,0),COUNTIF($AT$10:$AV$10,"&lt;"&amp;AD467)+1)</f>
        <v>1.2999999999999999E-3</v>
      </c>
      <c r="AF467" s="111">
        <f t="shared" si="119"/>
        <v>4.530031216351297</v>
      </c>
      <c r="AG467" s="121">
        <f t="array" ref="AG467">INDEX($AW$11:$BA$66,MATCH($C467&amp;$G467,$AO$11:$AO$66&amp;$AP$11:$AP$66,0),COUNTIF($AW$10:$BA$10,"&lt;"&amp;AD467)+1)</f>
        <v>5.9999999999999995E-4</v>
      </c>
    </row>
    <row r="468" spans="2:33" ht="12.75" customHeight="1" x14ac:dyDescent="0.3">
      <c r="B468" s="81" t="str">
        <f t="shared" si="106"/>
        <v>4 5/8-6 UN</v>
      </c>
      <c r="C468" s="71" t="s">
        <v>592</v>
      </c>
      <c r="D468" s="71"/>
      <c r="E468" s="79" t="s">
        <v>604</v>
      </c>
      <c r="F468" s="82" t="s">
        <v>641</v>
      </c>
      <c r="G468" s="58">
        <v>6</v>
      </c>
      <c r="H468" s="79" t="s">
        <v>519</v>
      </c>
      <c r="I468" s="71" t="s">
        <v>601</v>
      </c>
      <c r="J468" s="71" t="s">
        <v>588</v>
      </c>
      <c r="K468" s="71" t="s">
        <v>600</v>
      </c>
      <c r="L468" s="85">
        <f t="shared" si="107"/>
        <v>117.47499999999999</v>
      </c>
      <c r="M468" s="85">
        <f t="shared" si="108"/>
        <v>4.2332999999999998</v>
      </c>
      <c r="N468" s="71">
        <v>60</v>
      </c>
      <c r="O468" s="100">
        <f t="shared" si="109"/>
        <v>117.47499999999999</v>
      </c>
      <c r="P468" s="85">
        <f t="shared" si="110"/>
        <v>33</v>
      </c>
      <c r="Q468" s="58">
        <f t="shared" si="111"/>
        <v>0</v>
      </c>
      <c r="R468" s="100">
        <f t="shared" si="112"/>
        <v>114.72539999999999</v>
      </c>
      <c r="S468" s="85">
        <f t="shared" si="113"/>
        <v>15.2</v>
      </c>
      <c r="T468" s="58">
        <f t="shared" si="114"/>
        <v>0</v>
      </c>
      <c r="U468" s="58">
        <f t="shared" si="115"/>
        <v>10.199999999999999</v>
      </c>
      <c r="V468" s="58">
        <f t="array" ref="V468">INDEX(AS$11:AS$66,MATCH(C468&amp;G468,AO$11:AO$66&amp;AP$11:AP$66,0),0)</f>
        <v>5</v>
      </c>
      <c r="X468" s="120">
        <f t="shared" si="116"/>
        <v>0.16666666666666666</v>
      </c>
      <c r="Y468" s="61">
        <f t="array" ref="Y468">INDEX($AQ$11:$AR$66,MATCH($C468&amp;$G468,$AO$11:$AO$66&amp;$AP$11:$AP$66,0),COUNTIF($AQ$10:$AR$10,"&lt;"&amp;Z468)+1)</f>
        <v>4.0000000000000002E-4</v>
      </c>
      <c r="Z468" s="61">
        <f t="shared" si="117"/>
        <v>4.625</v>
      </c>
      <c r="AA468" s="61">
        <f t="array" ref="AA468">INDEX($AT$11:$AV$66,MATCH($C468&amp;$G468,$AO$11:$AO$66&amp;$AP$11:$AP$66,0),COUNTIF($AT$10:$AV$10,"&lt;"&amp;Z468)+1)</f>
        <v>1.2999999999999999E-3</v>
      </c>
      <c r="AB468" s="111">
        <f t="shared" si="118"/>
        <v>4.5167468245269449</v>
      </c>
      <c r="AC468" s="121">
        <f t="array" ref="AC468">INDEX($AW$11:$BA$66,MATCH($C468&amp;$G468,$AO$11:$AO$66&amp;$AP$11:$AP$66,0),COUNTIF($AW$10:$BA$10,"&lt;"&amp;Z468)+1)</f>
        <v>5.9999999999999995E-4</v>
      </c>
      <c r="AD468" s="62">
        <v>4.5989000000000004</v>
      </c>
      <c r="AE468" s="61">
        <f t="array" ref="AE468">INDEX($AT$11:$AV$66,MATCH($C468&amp;$G468,$AO$11:$AO$66&amp;$AP$11:$AP$66,0),COUNTIF($AT$10:$AV$10,"&lt;"&amp;AD468)+1)</f>
        <v>1.2999999999999999E-3</v>
      </c>
      <c r="AF468" s="111">
        <f t="shared" si="119"/>
        <v>4.5267312163512976</v>
      </c>
      <c r="AG468" s="121">
        <f t="array" ref="AG468">INDEX($AW$11:$BA$66,MATCH($C468&amp;$G468,$AO$11:$AO$66&amp;$AP$11:$AP$66,0),COUNTIF($AW$10:$BA$10,"&lt;"&amp;AD468)+1)</f>
        <v>5.9999999999999995E-4</v>
      </c>
    </row>
    <row r="469" spans="2:33" ht="12.75" customHeight="1" x14ac:dyDescent="0.3">
      <c r="B469" s="81" t="str">
        <f t="shared" si="106"/>
        <v>4 5/8-12 UN</v>
      </c>
      <c r="C469" s="71" t="s">
        <v>592</v>
      </c>
      <c r="D469" s="71"/>
      <c r="E469" s="79" t="s">
        <v>604</v>
      </c>
      <c r="F469" s="82" t="s">
        <v>641</v>
      </c>
      <c r="G469" s="58">
        <v>12</v>
      </c>
      <c r="H469" s="79" t="s">
        <v>519</v>
      </c>
      <c r="I469" s="71" t="s">
        <v>599</v>
      </c>
      <c r="J469" s="71" t="s">
        <v>588</v>
      </c>
      <c r="K469" s="71" t="s">
        <v>600</v>
      </c>
      <c r="L469" s="85">
        <f t="shared" si="107"/>
        <v>117.47499999999999</v>
      </c>
      <c r="M469" s="85">
        <f t="shared" si="108"/>
        <v>2.1166999999999998</v>
      </c>
      <c r="N469" s="71">
        <v>60</v>
      </c>
      <c r="O469" s="100">
        <f t="shared" si="109"/>
        <v>117.47499999999999</v>
      </c>
      <c r="P469" s="85">
        <f t="shared" si="110"/>
        <v>22.9</v>
      </c>
      <c r="Q469" s="58">
        <f t="shared" si="111"/>
        <v>0</v>
      </c>
      <c r="R469" s="100">
        <f t="shared" si="112"/>
        <v>116.1002</v>
      </c>
      <c r="S469" s="85">
        <f t="shared" si="113"/>
        <v>15.2</v>
      </c>
      <c r="T469" s="58">
        <f t="shared" si="114"/>
        <v>0</v>
      </c>
      <c r="U469" s="58">
        <f t="shared" si="115"/>
        <v>7.6</v>
      </c>
      <c r="V469" s="58">
        <f t="array" ref="V469">INDEX(AS$11:AS$66,MATCH(C469&amp;G469,AO$11:AO$66&amp;AP$11:AP$66,0),0)</f>
        <v>10</v>
      </c>
      <c r="X469" s="120">
        <f t="shared" si="116"/>
        <v>8.3333333333333329E-2</v>
      </c>
      <c r="Y469" s="61">
        <f t="array" ref="Y469">INDEX($AQ$11:$AR$66,MATCH($C469&amp;$G469,$AO$11:$AO$66&amp;$AP$11:$AP$66,0),COUNTIF($AQ$10:$AR$10,"&lt;"&amp;Z469)+1)</f>
        <v>2.9999999999999997E-4</v>
      </c>
      <c r="Z469" s="61">
        <f t="shared" si="117"/>
        <v>4.625</v>
      </c>
      <c r="AA469" s="61">
        <f t="array" ref="AA469">INDEX($AT$11:$AV$66,MATCH($C469&amp;$G469,$AO$11:$AO$66&amp;$AP$11:$AP$66,0),COUNTIF($AT$10:$AV$10,"&lt;"&amp;Z469)+1)</f>
        <v>8.9999999999999998E-4</v>
      </c>
      <c r="AB469" s="111">
        <f t="shared" si="118"/>
        <v>4.5708734122634729</v>
      </c>
      <c r="AC469" s="121">
        <f t="array" ref="AC469">INDEX($AW$11:$BA$66,MATCH($C469&amp;$G469,$AO$11:$AO$66&amp;$AP$11:$AP$66,0),COUNTIF($AW$10:$BA$10,"&lt;"&amp;Z469)+1)</f>
        <v>5.9999999999999995E-4</v>
      </c>
      <c r="AD469" s="62">
        <v>4.6157000000000004</v>
      </c>
      <c r="AE469" s="61">
        <f t="array" ref="AE469">INDEX($AT$11:$AV$66,MATCH($C469&amp;$G469,$AO$11:$AO$66&amp;$AP$11:$AP$66,0),COUNTIF($AT$10:$AV$10,"&lt;"&amp;AD469)+1)</f>
        <v>8.9999999999999998E-4</v>
      </c>
      <c r="AF469" s="111">
        <f t="shared" si="119"/>
        <v>4.5796156081756489</v>
      </c>
      <c r="AG469" s="121">
        <f t="array" ref="AG469">INDEX($AW$11:$BA$66,MATCH($C469&amp;$G469,$AO$11:$AO$66&amp;$AP$11:$AP$66,0),COUNTIF($AW$10:$BA$10,"&lt;"&amp;AD469)+1)</f>
        <v>5.9999999999999995E-4</v>
      </c>
    </row>
    <row r="470" spans="2:33" ht="12.75" customHeight="1" x14ac:dyDescent="0.3">
      <c r="B470" s="81" t="str">
        <f t="shared" si="106"/>
        <v>4 5/8-12 UN</v>
      </c>
      <c r="C470" s="71" t="s">
        <v>592</v>
      </c>
      <c r="D470" s="71"/>
      <c r="E470" s="79" t="s">
        <v>604</v>
      </c>
      <c r="F470" s="82" t="s">
        <v>641</v>
      </c>
      <c r="G470" s="58">
        <v>12</v>
      </c>
      <c r="H470" s="79" t="s">
        <v>519</v>
      </c>
      <c r="I470" s="71" t="s">
        <v>601</v>
      </c>
      <c r="J470" s="71" t="s">
        <v>588</v>
      </c>
      <c r="K470" s="71" t="s">
        <v>600</v>
      </c>
      <c r="L470" s="85">
        <f t="shared" si="107"/>
        <v>117.47499999999999</v>
      </c>
      <c r="M470" s="85">
        <f t="shared" si="108"/>
        <v>2.1166999999999998</v>
      </c>
      <c r="N470" s="71">
        <v>60</v>
      </c>
      <c r="O470" s="100">
        <f t="shared" si="109"/>
        <v>117.47499999999999</v>
      </c>
      <c r="P470" s="85">
        <f t="shared" si="110"/>
        <v>22.9</v>
      </c>
      <c r="Q470" s="58">
        <f t="shared" si="111"/>
        <v>0</v>
      </c>
      <c r="R470" s="100">
        <f t="shared" si="112"/>
        <v>116.1002</v>
      </c>
      <c r="S470" s="85">
        <f t="shared" si="113"/>
        <v>15.2</v>
      </c>
      <c r="T470" s="58">
        <f t="shared" si="114"/>
        <v>0</v>
      </c>
      <c r="U470" s="58">
        <f t="shared" si="115"/>
        <v>7.6</v>
      </c>
      <c r="V470" s="58">
        <f t="array" ref="V470">INDEX(AS$11:AS$66,MATCH(C470&amp;G470,AO$11:AO$66&amp;AP$11:AP$66,0),0)</f>
        <v>10</v>
      </c>
      <c r="X470" s="120">
        <f t="shared" si="116"/>
        <v>8.3333333333333329E-2</v>
      </c>
      <c r="Y470" s="61">
        <f t="array" ref="Y470">INDEX($AQ$11:$AR$66,MATCH($C470&amp;$G470,$AO$11:$AO$66&amp;$AP$11:$AP$66,0),COUNTIF($AQ$10:$AR$10,"&lt;"&amp;Z470)+1)</f>
        <v>2.9999999999999997E-4</v>
      </c>
      <c r="Z470" s="61">
        <f t="shared" si="117"/>
        <v>4.625</v>
      </c>
      <c r="AA470" s="61">
        <f t="array" ref="AA470">INDEX($AT$11:$AV$66,MATCH($C470&amp;$G470,$AO$11:$AO$66&amp;$AP$11:$AP$66,0),COUNTIF($AT$10:$AV$10,"&lt;"&amp;Z470)+1)</f>
        <v>8.9999999999999998E-4</v>
      </c>
      <c r="AB470" s="111">
        <f t="shared" si="118"/>
        <v>4.5708734122634729</v>
      </c>
      <c r="AC470" s="121">
        <f t="array" ref="AC470">INDEX($AW$11:$BA$66,MATCH($C470&amp;$G470,$AO$11:$AO$66&amp;$AP$11:$AP$66,0),COUNTIF($AW$10:$BA$10,"&lt;"&amp;Z470)+1)</f>
        <v>5.9999999999999995E-4</v>
      </c>
      <c r="AD470" s="62">
        <v>4.6135999999999999</v>
      </c>
      <c r="AE470" s="61">
        <f t="array" ref="AE470">INDEX($AT$11:$AV$66,MATCH($C470&amp;$G470,$AO$11:$AO$66&amp;$AP$11:$AP$66,0),COUNTIF($AT$10:$AV$10,"&lt;"&amp;AD470)+1)</f>
        <v>8.9999999999999998E-4</v>
      </c>
      <c r="AF470" s="111">
        <f t="shared" si="119"/>
        <v>4.5775156081756485</v>
      </c>
      <c r="AG470" s="121">
        <f t="array" ref="AG470">INDEX($AW$11:$BA$66,MATCH($C470&amp;$G470,$AO$11:$AO$66&amp;$AP$11:$AP$66,0),COUNTIF($AW$10:$BA$10,"&lt;"&amp;AD470)+1)</f>
        <v>5.9999999999999995E-4</v>
      </c>
    </row>
    <row r="471" spans="2:33" ht="12.75" customHeight="1" x14ac:dyDescent="0.3">
      <c r="B471" s="81" t="str">
        <f t="shared" si="106"/>
        <v>4 5/8-16 UN</v>
      </c>
      <c r="C471" s="71" t="s">
        <v>592</v>
      </c>
      <c r="D471" s="71"/>
      <c r="E471" s="79" t="s">
        <v>604</v>
      </c>
      <c r="F471" s="82" t="s">
        <v>641</v>
      </c>
      <c r="G471" s="58">
        <v>16</v>
      </c>
      <c r="H471" s="79" t="s">
        <v>519</v>
      </c>
      <c r="I471" s="71" t="s">
        <v>599</v>
      </c>
      <c r="J471" s="71" t="s">
        <v>588</v>
      </c>
      <c r="K471" s="71" t="s">
        <v>600</v>
      </c>
      <c r="L471" s="85">
        <f t="shared" si="107"/>
        <v>117.47499999999999</v>
      </c>
      <c r="M471" s="85">
        <f t="shared" si="108"/>
        <v>1.5874999999999999</v>
      </c>
      <c r="N471" s="71">
        <v>60</v>
      </c>
      <c r="O471" s="100">
        <f t="shared" si="109"/>
        <v>117.47499999999999</v>
      </c>
      <c r="P471" s="85">
        <f t="shared" si="110"/>
        <v>22.9</v>
      </c>
      <c r="Q471" s="58">
        <f t="shared" si="111"/>
        <v>0</v>
      </c>
      <c r="R471" s="100">
        <f t="shared" si="112"/>
        <v>116.4439</v>
      </c>
      <c r="S471" s="85">
        <f t="shared" si="113"/>
        <v>15.2</v>
      </c>
      <c r="T471" s="58">
        <f t="shared" si="114"/>
        <v>0</v>
      </c>
      <c r="U471" s="58">
        <f t="shared" si="115"/>
        <v>7.6</v>
      </c>
      <c r="V471" s="58">
        <f t="array" ref="V471">INDEX(AS$11:AS$66,MATCH(C471&amp;G471,AO$11:AO$66&amp;AP$11:AP$66,0),0)</f>
        <v>10</v>
      </c>
      <c r="X471" s="120">
        <f t="shared" si="116"/>
        <v>6.25E-2</v>
      </c>
      <c r="Y471" s="61">
        <f t="array" ref="Y471">INDEX($AQ$11:$AR$66,MATCH($C471&amp;$G471,$AO$11:$AO$66&amp;$AP$11:$AP$66,0),COUNTIF($AQ$10:$AR$10,"&lt;"&amp;Z471)+1)</f>
        <v>2.9999999999999997E-4</v>
      </c>
      <c r="Z471" s="61">
        <f t="shared" si="117"/>
        <v>4.625</v>
      </c>
      <c r="AA471" s="61">
        <f t="array" ref="AA471">INDEX($AT$11:$AV$66,MATCH($C471&amp;$G471,$AO$11:$AO$66&amp;$AP$11:$AP$66,0),COUNTIF($AT$10:$AV$10,"&lt;"&amp;Z471)+1)</f>
        <v>8.9999999999999998E-4</v>
      </c>
      <c r="AB471" s="111">
        <f t="shared" si="118"/>
        <v>4.5844050591976044</v>
      </c>
      <c r="AC471" s="121">
        <f t="array" ref="AC471">INDEX($AW$11:$BA$66,MATCH($C471&amp;$G471,$AO$11:$AO$66&amp;$AP$11:$AP$66,0),COUNTIF($AW$10:$BA$10,"&lt;"&amp;Z471)+1)</f>
        <v>5.9999999999999995E-4</v>
      </c>
      <c r="AD471" s="62">
        <v>4.6193999999999997</v>
      </c>
      <c r="AE471" s="61">
        <f t="array" ref="AE471">INDEX($AT$11:$AV$66,MATCH($C471&amp;$G471,$AO$11:$AO$66&amp;$AP$11:$AP$66,0),COUNTIF($AT$10:$AV$10,"&lt;"&amp;AD471)+1)</f>
        <v>8.9999999999999998E-4</v>
      </c>
      <c r="AF471" s="111">
        <f t="shared" si="119"/>
        <v>4.5923367061317357</v>
      </c>
      <c r="AG471" s="121">
        <f t="array" ref="AG471">INDEX($AW$11:$BA$66,MATCH($C471&amp;$G471,$AO$11:$AO$66&amp;$AP$11:$AP$66,0),COUNTIF($AW$10:$BA$10,"&lt;"&amp;AD471)+1)</f>
        <v>5.9999999999999995E-4</v>
      </c>
    </row>
    <row r="472" spans="2:33" ht="12.75" customHeight="1" x14ac:dyDescent="0.3">
      <c r="B472" s="81" t="str">
        <f t="shared" si="106"/>
        <v>4 5/8-16 UN</v>
      </c>
      <c r="C472" s="71" t="s">
        <v>592</v>
      </c>
      <c r="D472" s="71"/>
      <c r="E472" s="79" t="s">
        <v>604</v>
      </c>
      <c r="F472" s="82" t="s">
        <v>641</v>
      </c>
      <c r="G472" s="58">
        <v>16</v>
      </c>
      <c r="H472" s="79" t="s">
        <v>519</v>
      </c>
      <c r="I472" s="71" t="s">
        <v>601</v>
      </c>
      <c r="J472" s="71" t="s">
        <v>588</v>
      </c>
      <c r="K472" s="71" t="s">
        <v>600</v>
      </c>
      <c r="L472" s="85">
        <f t="shared" si="107"/>
        <v>117.47499999999999</v>
      </c>
      <c r="M472" s="85">
        <f t="shared" si="108"/>
        <v>1.5874999999999999</v>
      </c>
      <c r="N472" s="71">
        <v>60</v>
      </c>
      <c r="O472" s="100">
        <f t="shared" si="109"/>
        <v>117.47499999999999</v>
      </c>
      <c r="P472" s="85">
        <f t="shared" si="110"/>
        <v>22.9</v>
      </c>
      <c r="Q472" s="58">
        <f t="shared" si="111"/>
        <v>0</v>
      </c>
      <c r="R472" s="100">
        <f t="shared" si="112"/>
        <v>116.4439</v>
      </c>
      <c r="S472" s="85">
        <f t="shared" si="113"/>
        <v>15.2</v>
      </c>
      <c r="T472" s="58">
        <f t="shared" si="114"/>
        <v>0</v>
      </c>
      <c r="U472" s="58">
        <f t="shared" si="115"/>
        <v>7.6</v>
      </c>
      <c r="V472" s="58">
        <f t="array" ref="V472">INDEX(AS$11:AS$66,MATCH(C472&amp;G472,AO$11:AO$66&amp;AP$11:AP$66,0),0)</f>
        <v>10</v>
      </c>
      <c r="X472" s="120">
        <f t="shared" si="116"/>
        <v>6.25E-2</v>
      </c>
      <c r="Y472" s="61">
        <f t="array" ref="Y472">INDEX($AQ$11:$AR$66,MATCH($C472&amp;$G472,$AO$11:$AO$66&amp;$AP$11:$AP$66,0),COUNTIF($AQ$10:$AR$10,"&lt;"&amp;Z472)+1)</f>
        <v>2.9999999999999997E-4</v>
      </c>
      <c r="Z472" s="61">
        <f t="shared" si="117"/>
        <v>4.625</v>
      </c>
      <c r="AA472" s="61">
        <f t="array" ref="AA472">INDEX($AT$11:$AV$66,MATCH($C472&amp;$G472,$AO$11:$AO$66&amp;$AP$11:$AP$66,0),COUNTIF($AT$10:$AV$10,"&lt;"&amp;Z472)+1)</f>
        <v>8.9999999999999998E-4</v>
      </c>
      <c r="AB472" s="111">
        <f t="shared" si="118"/>
        <v>4.5844050591976044</v>
      </c>
      <c r="AC472" s="121">
        <f t="array" ref="AC472">INDEX($AW$11:$BA$66,MATCH($C472&amp;$G472,$AO$11:$AO$66&amp;$AP$11:$AP$66,0),COUNTIF($AW$10:$BA$10,"&lt;"&amp;Z472)+1)</f>
        <v>5.9999999999999995E-4</v>
      </c>
      <c r="AD472" s="62">
        <v>4.6173999999999999</v>
      </c>
      <c r="AE472" s="61">
        <f t="array" ref="AE472">INDEX($AT$11:$AV$66,MATCH($C472&amp;$G472,$AO$11:$AO$66&amp;$AP$11:$AP$66,0),COUNTIF($AT$10:$AV$10,"&lt;"&amp;AD472)+1)</f>
        <v>8.9999999999999998E-4</v>
      </c>
      <c r="AF472" s="111">
        <f t="shared" si="119"/>
        <v>4.5903367061317359</v>
      </c>
      <c r="AG472" s="121">
        <f t="array" ref="AG472">INDEX($AW$11:$BA$66,MATCH($C472&amp;$G472,$AO$11:$AO$66&amp;$AP$11:$AP$66,0),COUNTIF($AW$10:$BA$10,"&lt;"&amp;AD472)+1)</f>
        <v>5.9999999999999995E-4</v>
      </c>
    </row>
    <row r="473" spans="2:33" ht="12.75" customHeight="1" x14ac:dyDescent="0.3">
      <c r="B473" s="81" t="str">
        <f t="shared" si="106"/>
        <v>4 3/4-4 UN</v>
      </c>
      <c r="C473" s="71" t="s">
        <v>592</v>
      </c>
      <c r="D473" s="71"/>
      <c r="E473" s="79" t="s">
        <v>604</v>
      </c>
      <c r="F473" s="82" t="s">
        <v>642</v>
      </c>
      <c r="G473" s="58">
        <v>4</v>
      </c>
      <c r="H473" s="79" t="s">
        <v>519</v>
      </c>
      <c r="I473" s="71" t="s">
        <v>599</v>
      </c>
      <c r="J473" s="71" t="s">
        <v>588</v>
      </c>
      <c r="K473" s="71" t="s">
        <v>600</v>
      </c>
      <c r="L473" s="85">
        <f t="shared" si="107"/>
        <v>120.65</v>
      </c>
      <c r="M473" s="85">
        <f t="shared" si="108"/>
        <v>6.35</v>
      </c>
      <c r="N473" s="71">
        <v>60</v>
      </c>
      <c r="O473" s="100">
        <f t="shared" si="109"/>
        <v>120.65</v>
      </c>
      <c r="P473" s="85">
        <f t="shared" si="110"/>
        <v>38.1</v>
      </c>
      <c r="Q473" s="58">
        <f t="shared" si="111"/>
        <v>0</v>
      </c>
      <c r="R473" s="100">
        <f t="shared" si="112"/>
        <v>116.5256</v>
      </c>
      <c r="S473" s="85">
        <f t="shared" si="113"/>
        <v>15.2</v>
      </c>
      <c r="T473" s="58">
        <f t="shared" si="114"/>
        <v>0</v>
      </c>
      <c r="U473" s="58">
        <f t="shared" si="115"/>
        <v>10.199999999999999</v>
      </c>
      <c r="V473" s="58">
        <f t="array" ref="V473">INDEX(AS$11:AS$66,MATCH(C473&amp;G473,AO$11:AO$66&amp;AP$11:AP$66,0),0)</f>
        <v>5</v>
      </c>
      <c r="X473" s="120">
        <f t="shared" si="116"/>
        <v>0.25</v>
      </c>
      <c r="Y473" s="61">
        <f t="array" ref="Y473">INDEX($AQ$11:$AR$66,MATCH($C473&amp;$G473,$AO$11:$AO$66&amp;$AP$11:$AP$66,0),COUNTIF($AQ$10:$AR$10,"&lt;"&amp;Z473)+1)</f>
        <v>4.0000000000000002E-4</v>
      </c>
      <c r="Z473" s="61">
        <f t="shared" si="117"/>
        <v>4.75</v>
      </c>
      <c r="AA473" s="61">
        <f t="array" ref="AA473">INDEX($AT$11:$AV$66,MATCH($C473&amp;$G473,$AO$11:$AO$66&amp;$AP$11:$AP$66,0),COUNTIF($AT$10:$AV$10,"&lt;"&amp;Z473)+1)</f>
        <v>1.5E-3</v>
      </c>
      <c r="AB473" s="111">
        <f t="shared" si="118"/>
        <v>4.5876202367904177</v>
      </c>
      <c r="AC473" s="121">
        <f t="array" ref="AC473">INDEX($AW$11:$BA$66,MATCH($C473&amp;$G473,$AO$11:$AO$66&amp;$AP$11:$AP$66,0),COUNTIF($AW$10:$BA$10,"&lt;"&amp;Z473)+1)</f>
        <v>5.9999999999999995E-4</v>
      </c>
      <c r="AD473" s="62">
        <v>4.7111999999999998</v>
      </c>
      <c r="AE473" s="61">
        <f t="array" ref="AE473">INDEX($AT$11:$AV$66,MATCH($C473&amp;$G473,$AO$11:$AO$66&amp;$AP$11:$AP$66,0),COUNTIF($AT$10:$AV$10,"&lt;"&amp;AD473)+1)</f>
        <v>1.5E-3</v>
      </c>
      <c r="AF473" s="111">
        <f t="shared" si="119"/>
        <v>4.6029468245269447</v>
      </c>
      <c r="AG473" s="121">
        <f t="array" ref="AG473">INDEX($AW$11:$BA$66,MATCH($C473&amp;$G473,$AO$11:$AO$66&amp;$AP$11:$AP$66,0),COUNTIF($AW$10:$BA$10,"&lt;"&amp;AD473)+1)</f>
        <v>5.9999999999999995E-4</v>
      </c>
    </row>
    <row r="474" spans="2:33" ht="12.75" customHeight="1" x14ac:dyDescent="0.3">
      <c r="B474" s="81" t="str">
        <f t="shared" si="106"/>
        <v>4 3/4-4 UN</v>
      </c>
      <c r="C474" s="71" t="s">
        <v>592</v>
      </c>
      <c r="D474" s="71"/>
      <c r="E474" s="79" t="s">
        <v>604</v>
      </c>
      <c r="F474" s="82" t="s">
        <v>642</v>
      </c>
      <c r="G474" s="58">
        <v>4</v>
      </c>
      <c r="H474" s="79" t="s">
        <v>519</v>
      </c>
      <c r="I474" s="71" t="s">
        <v>601</v>
      </c>
      <c r="J474" s="71" t="s">
        <v>588</v>
      </c>
      <c r="K474" s="71" t="s">
        <v>600</v>
      </c>
      <c r="L474" s="85">
        <f t="shared" si="107"/>
        <v>120.65</v>
      </c>
      <c r="M474" s="85">
        <f t="shared" si="108"/>
        <v>6.35</v>
      </c>
      <c r="N474" s="71">
        <v>60</v>
      </c>
      <c r="O474" s="100">
        <f t="shared" si="109"/>
        <v>120.65</v>
      </c>
      <c r="P474" s="85">
        <f t="shared" si="110"/>
        <v>38.1</v>
      </c>
      <c r="Q474" s="58">
        <f t="shared" si="111"/>
        <v>0</v>
      </c>
      <c r="R474" s="100">
        <f t="shared" si="112"/>
        <v>116.5256</v>
      </c>
      <c r="S474" s="85">
        <f t="shared" si="113"/>
        <v>15.2</v>
      </c>
      <c r="T474" s="58">
        <f t="shared" si="114"/>
        <v>0</v>
      </c>
      <c r="U474" s="58">
        <f t="shared" si="115"/>
        <v>10.199999999999999</v>
      </c>
      <c r="V474" s="58">
        <f t="array" ref="V474">INDEX(AS$11:AS$66,MATCH(C474&amp;G474,AO$11:AO$66&amp;AP$11:AP$66,0),0)</f>
        <v>5</v>
      </c>
      <c r="X474" s="120">
        <f t="shared" si="116"/>
        <v>0.25</v>
      </c>
      <c r="Y474" s="61">
        <f t="array" ref="Y474">INDEX($AQ$11:$AR$66,MATCH($C474&amp;$G474,$AO$11:$AO$66&amp;$AP$11:$AP$66,0),COUNTIF($AQ$10:$AR$10,"&lt;"&amp;Z474)+1)</f>
        <v>4.0000000000000002E-4</v>
      </c>
      <c r="Z474" s="61">
        <f t="shared" si="117"/>
        <v>4.75</v>
      </c>
      <c r="AA474" s="61">
        <f t="array" ref="AA474">INDEX($AT$11:$AV$66,MATCH($C474&amp;$G474,$AO$11:$AO$66&amp;$AP$11:$AP$66,0),COUNTIF($AT$10:$AV$10,"&lt;"&amp;Z474)+1)</f>
        <v>1.5E-3</v>
      </c>
      <c r="AB474" s="111">
        <f t="shared" si="118"/>
        <v>4.5876202367904177</v>
      </c>
      <c r="AC474" s="121">
        <f t="array" ref="AC474">INDEX($AW$11:$BA$66,MATCH($C474&amp;$G474,$AO$11:$AO$66&amp;$AP$11:$AP$66,0),COUNTIF($AW$10:$BA$10,"&lt;"&amp;Z474)+1)</f>
        <v>5.9999999999999995E-4</v>
      </c>
      <c r="AD474" s="62">
        <v>4.7073</v>
      </c>
      <c r="AE474" s="61">
        <f t="array" ref="AE474">INDEX($AT$11:$AV$66,MATCH($C474&amp;$G474,$AO$11:$AO$66&amp;$AP$11:$AP$66,0),COUNTIF($AT$10:$AV$10,"&lt;"&amp;AD474)+1)</f>
        <v>1.5E-3</v>
      </c>
      <c r="AF474" s="111">
        <f t="shared" si="119"/>
        <v>4.5990468245269449</v>
      </c>
      <c r="AG474" s="121">
        <f t="array" ref="AG474">INDEX($AW$11:$BA$66,MATCH($C474&amp;$G474,$AO$11:$AO$66&amp;$AP$11:$AP$66,0),COUNTIF($AW$10:$BA$10,"&lt;"&amp;AD474)+1)</f>
        <v>5.9999999999999995E-4</v>
      </c>
    </row>
    <row r="475" spans="2:33" ht="12.75" customHeight="1" x14ac:dyDescent="0.3">
      <c r="B475" s="81" t="str">
        <f t="shared" si="106"/>
        <v>4 3/4-6 UN</v>
      </c>
      <c r="C475" s="71" t="s">
        <v>592</v>
      </c>
      <c r="D475" s="71"/>
      <c r="E475" s="79" t="s">
        <v>604</v>
      </c>
      <c r="F475" s="82" t="s">
        <v>642</v>
      </c>
      <c r="G475" s="58">
        <v>6</v>
      </c>
      <c r="H475" s="79" t="s">
        <v>519</v>
      </c>
      <c r="I475" s="71" t="s">
        <v>599</v>
      </c>
      <c r="J475" s="71" t="s">
        <v>588</v>
      </c>
      <c r="K475" s="71" t="s">
        <v>600</v>
      </c>
      <c r="L475" s="85">
        <f t="shared" si="107"/>
        <v>120.65</v>
      </c>
      <c r="M475" s="85">
        <f t="shared" si="108"/>
        <v>4.2332999999999998</v>
      </c>
      <c r="N475" s="71">
        <v>60</v>
      </c>
      <c r="O475" s="100">
        <f t="shared" si="109"/>
        <v>120.65</v>
      </c>
      <c r="P475" s="85">
        <f t="shared" si="110"/>
        <v>33</v>
      </c>
      <c r="Q475" s="58">
        <f t="shared" si="111"/>
        <v>0</v>
      </c>
      <c r="R475" s="100">
        <f t="shared" si="112"/>
        <v>117.9004</v>
      </c>
      <c r="S475" s="85">
        <f t="shared" si="113"/>
        <v>15.2</v>
      </c>
      <c r="T475" s="58">
        <f t="shared" si="114"/>
        <v>0</v>
      </c>
      <c r="U475" s="58">
        <f t="shared" si="115"/>
        <v>10.199999999999999</v>
      </c>
      <c r="V475" s="58">
        <f t="array" ref="V475">INDEX(AS$11:AS$66,MATCH(C475&amp;G475,AO$11:AO$66&amp;AP$11:AP$66,0),0)</f>
        <v>5</v>
      </c>
      <c r="X475" s="120">
        <f t="shared" si="116"/>
        <v>0.16666666666666666</v>
      </c>
      <c r="Y475" s="61">
        <f t="array" ref="Y475">INDEX($AQ$11:$AR$66,MATCH($C475&amp;$G475,$AO$11:$AO$66&amp;$AP$11:$AP$66,0),COUNTIF($AQ$10:$AR$10,"&lt;"&amp;Z475)+1)</f>
        <v>4.0000000000000002E-4</v>
      </c>
      <c r="Z475" s="61">
        <f t="shared" si="117"/>
        <v>4.75</v>
      </c>
      <c r="AA475" s="61">
        <f t="array" ref="AA475">INDEX($AT$11:$AV$66,MATCH($C475&amp;$G475,$AO$11:$AO$66&amp;$AP$11:$AP$66,0),COUNTIF($AT$10:$AV$10,"&lt;"&amp;Z475)+1)</f>
        <v>1.2999999999999999E-3</v>
      </c>
      <c r="AB475" s="111">
        <f t="shared" si="118"/>
        <v>4.6417468245269449</v>
      </c>
      <c r="AC475" s="121">
        <f t="array" ref="AC475">INDEX($AW$11:$BA$66,MATCH($C475&amp;$G475,$AO$11:$AO$66&amp;$AP$11:$AP$66,0),COUNTIF($AW$10:$BA$10,"&lt;"&amp;Z475)+1)</f>
        <v>5.9999999999999995E-4</v>
      </c>
      <c r="AD475" s="62">
        <v>4.7272999999999996</v>
      </c>
      <c r="AE475" s="61">
        <f t="array" ref="AE475">INDEX($AT$11:$AV$66,MATCH($C475&amp;$G475,$AO$11:$AO$66&amp;$AP$11:$AP$66,0),COUNTIF($AT$10:$AV$10,"&lt;"&amp;AD475)+1)</f>
        <v>1.2999999999999999E-3</v>
      </c>
      <c r="AF475" s="111">
        <f t="shared" si="119"/>
        <v>4.6551312163512968</v>
      </c>
      <c r="AG475" s="121">
        <f t="array" ref="AG475">INDEX($AW$11:$BA$66,MATCH($C475&amp;$G475,$AO$11:$AO$66&amp;$AP$11:$AP$66,0),COUNTIF($AW$10:$BA$10,"&lt;"&amp;AD475)+1)</f>
        <v>5.9999999999999995E-4</v>
      </c>
    </row>
    <row r="476" spans="2:33" ht="12.75" customHeight="1" x14ac:dyDescent="0.3">
      <c r="B476" s="81" t="str">
        <f t="shared" si="106"/>
        <v>4 3/4-6 UN</v>
      </c>
      <c r="C476" s="71" t="s">
        <v>592</v>
      </c>
      <c r="D476" s="71"/>
      <c r="E476" s="79" t="s">
        <v>604</v>
      </c>
      <c r="F476" s="82" t="s">
        <v>642</v>
      </c>
      <c r="G476" s="58">
        <v>6</v>
      </c>
      <c r="H476" s="79" t="s">
        <v>519</v>
      </c>
      <c r="I476" s="71" t="s">
        <v>601</v>
      </c>
      <c r="J476" s="71" t="s">
        <v>588</v>
      </c>
      <c r="K476" s="71" t="s">
        <v>600</v>
      </c>
      <c r="L476" s="85">
        <f t="shared" si="107"/>
        <v>120.65</v>
      </c>
      <c r="M476" s="85">
        <f t="shared" si="108"/>
        <v>4.2332999999999998</v>
      </c>
      <c r="N476" s="71">
        <v>60</v>
      </c>
      <c r="O476" s="100">
        <f t="shared" si="109"/>
        <v>120.65</v>
      </c>
      <c r="P476" s="85">
        <f t="shared" si="110"/>
        <v>33</v>
      </c>
      <c r="Q476" s="58">
        <f t="shared" si="111"/>
        <v>0</v>
      </c>
      <c r="R476" s="100">
        <f t="shared" si="112"/>
        <v>117.9004</v>
      </c>
      <c r="S476" s="85">
        <f t="shared" si="113"/>
        <v>15.2</v>
      </c>
      <c r="T476" s="58">
        <f t="shared" si="114"/>
        <v>0</v>
      </c>
      <c r="U476" s="58">
        <f t="shared" si="115"/>
        <v>10.199999999999999</v>
      </c>
      <c r="V476" s="58">
        <f t="array" ref="V476">INDEX(AS$11:AS$66,MATCH(C476&amp;G476,AO$11:AO$66&amp;AP$11:AP$66,0),0)</f>
        <v>5</v>
      </c>
      <c r="X476" s="120">
        <f t="shared" si="116"/>
        <v>0.16666666666666666</v>
      </c>
      <c r="Y476" s="61">
        <f t="array" ref="Y476">INDEX($AQ$11:$AR$66,MATCH($C476&amp;$G476,$AO$11:$AO$66&amp;$AP$11:$AP$66,0),COUNTIF($AQ$10:$AR$10,"&lt;"&amp;Z476)+1)</f>
        <v>4.0000000000000002E-4</v>
      </c>
      <c r="Z476" s="61">
        <f t="shared" si="117"/>
        <v>4.75</v>
      </c>
      <c r="AA476" s="61">
        <f t="array" ref="AA476">INDEX($AT$11:$AV$66,MATCH($C476&amp;$G476,$AO$11:$AO$66&amp;$AP$11:$AP$66,0),COUNTIF($AT$10:$AV$10,"&lt;"&amp;Z476)+1)</f>
        <v>1.2999999999999999E-3</v>
      </c>
      <c r="AB476" s="111">
        <f t="shared" si="118"/>
        <v>4.6417468245269449</v>
      </c>
      <c r="AC476" s="121">
        <f t="array" ref="AC476">INDEX($AW$11:$BA$66,MATCH($C476&amp;$G476,$AO$11:$AO$66&amp;$AP$11:$AP$66,0),COUNTIF($AW$10:$BA$10,"&lt;"&amp;Z476)+1)</f>
        <v>5.9999999999999995E-4</v>
      </c>
      <c r="AD476" s="62">
        <v>4.7240000000000002</v>
      </c>
      <c r="AE476" s="61">
        <f t="array" ref="AE476">INDEX($AT$11:$AV$66,MATCH($C476&amp;$G476,$AO$11:$AO$66&amp;$AP$11:$AP$66,0),COUNTIF($AT$10:$AV$10,"&lt;"&amp;AD476)+1)</f>
        <v>1.2999999999999999E-3</v>
      </c>
      <c r="AF476" s="111">
        <f t="shared" si="119"/>
        <v>4.6518312163512974</v>
      </c>
      <c r="AG476" s="121">
        <f t="array" ref="AG476">INDEX($AW$11:$BA$66,MATCH($C476&amp;$G476,$AO$11:$AO$66&amp;$AP$11:$AP$66,0),COUNTIF($AW$10:$BA$10,"&lt;"&amp;AD476)+1)</f>
        <v>5.9999999999999995E-4</v>
      </c>
    </row>
    <row r="477" spans="2:33" ht="12.75" customHeight="1" x14ac:dyDescent="0.3">
      <c r="B477" s="81" t="str">
        <f t="shared" si="106"/>
        <v>4 3/4-12 UN</v>
      </c>
      <c r="C477" s="71" t="s">
        <v>592</v>
      </c>
      <c r="D477" s="71"/>
      <c r="E477" s="79" t="s">
        <v>604</v>
      </c>
      <c r="F477" s="82" t="s">
        <v>642</v>
      </c>
      <c r="G477" s="58">
        <v>12</v>
      </c>
      <c r="H477" s="79" t="s">
        <v>519</v>
      </c>
      <c r="I477" s="71" t="s">
        <v>599</v>
      </c>
      <c r="J477" s="71" t="s">
        <v>588</v>
      </c>
      <c r="K477" s="71" t="s">
        <v>600</v>
      </c>
      <c r="L477" s="85">
        <f t="shared" si="107"/>
        <v>120.65</v>
      </c>
      <c r="M477" s="85">
        <f t="shared" si="108"/>
        <v>2.1166999999999998</v>
      </c>
      <c r="N477" s="71">
        <v>60</v>
      </c>
      <c r="O477" s="100">
        <f t="shared" si="109"/>
        <v>120.65</v>
      </c>
      <c r="P477" s="85">
        <f t="shared" si="110"/>
        <v>22.9</v>
      </c>
      <c r="Q477" s="58">
        <f t="shared" si="111"/>
        <v>0</v>
      </c>
      <c r="R477" s="100">
        <f t="shared" si="112"/>
        <v>119.2752</v>
      </c>
      <c r="S477" s="85">
        <f t="shared" si="113"/>
        <v>15.2</v>
      </c>
      <c r="T477" s="58">
        <f t="shared" si="114"/>
        <v>0</v>
      </c>
      <c r="U477" s="58">
        <f t="shared" si="115"/>
        <v>7.6</v>
      </c>
      <c r="V477" s="58">
        <f t="array" ref="V477">INDEX(AS$11:AS$66,MATCH(C477&amp;G477,AO$11:AO$66&amp;AP$11:AP$66,0),0)</f>
        <v>10</v>
      </c>
      <c r="X477" s="120">
        <f t="shared" si="116"/>
        <v>8.3333333333333329E-2</v>
      </c>
      <c r="Y477" s="61">
        <f t="array" ref="Y477">INDEX($AQ$11:$AR$66,MATCH($C477&amp;$G477,$AO$11:$AO$66&amp;$AP$11:$AP$66,0),COUNTIF($AQ$10:$AR$10,"&lt;"&amp;Z477)+1)</f>
        <v>2.9999999999999997E-4</v>
      </c>
      <c r="Z477" s="61">
        <f t="shared" si="117"/>
        <v>4.75</v>
      </c>
      <c r="AA477" s="61">
        <f t="array" ref="AA477">INDEX($AT$11:$AV$66,MATCH($C477&amp;$G477,$AO$11:$AO$66&amp;$AP$11:$AP$66,0),COUNTIF($AT$10:$AV$10,"&lt;"&amp;Z477)+1)</f>
        <v>8.9999999999999998E-4</v>
      </c>
      <c r="AB477" s="111">
        <f t="shared" si="118"/>
        <v>4.6958734122634729</v>
      </c>
      <c r="AC477" s="121">
        <f t="array" ref="AC477">INDEX($AW$11:$BA$66,MATCH($C477&amp;$G477,$AO$11:$AO$66&amp;$AP$11:$AP$66,0),COUNTIF($AW$10:$BA$10,"&lt;"&amp;Z477)+1)</f>
        <v>5.9999999999999995E-4</v>
      </c>
      <c r="AD477" s="62">
        <v>4.7407000000000004</v>
      </c>
      <c r="AE477" s="61">
        <f t="array" ref="AE477">INDEX($AT$11:$AV$66,MATCH($C477&amp;$G477,$AO$11:$AO$66&amp;$AP$11:$AP$66,0),COUNTIF($AT$10:$AV$10,"&lt;"&amp;AD477)+1)</f>
        <v>8.9999999999999998E-4</v>
      </c>
      <c r="AF477" s="111">
        <f t="shared" si="119"/>
        <v>4.7046156081756489</v>
      </c>
      <c r="AG477" s="121">
        <f t="array" ref="AG477">INDEX($AW$11:$BA$66,MATCH($C477&amp;$G477,$AO$11:$AO$66&amp;$AP$11:$AP$66,0),COUNTIF($AW$10:$BA$10,"&lt;"&amp;AD477)+1)</f>
        <v>5.9999999999999995E-4</v>
      </c>
    </row>
    <row r="478" spans="2:33" ht="12.75" customHeight="1" x14ac:dyDescent="0.3">
      <c r="B478" s="81" t="str">
        <f t="shared" si="106"/>
        <v>4 3/4-12 UN</v>
      </c>
      <c r="C478" s="71" t="s">
        <v>592</v>
      </c>
      <c r="D478" s="71"/>
      <c r="E478" s="79" t="s">
        <v>604</v>
      </c>
      <c r="F478" s="82" t="s">
        <v>642</v>
      </c>
      <c r="G478" s="58">
        <v>12</v>
      </c>
      <c r="H478" s="79" t="s">
        <v>519</v>
      </c>
      <c r="I478" s="71" t="s">
        <v>601</v>
      </c>
      <c r="J478" s="71" t="s">
        <v>588</v>
      </c>
      <c r="K478" s="71" t="s">
        <v>600</v>
      </c>
      <c r="L478" s="85">
        <f t="shared" si="107"/>
        <v>120.65</v>
      </c>
      <c r="M478" s="85">
        <f t="shared" si="108"/>
        <v>2.1166999999999998</v>
      </c>
      <c r="N478" s="71">
        <v>60</v>
      </c>
      <c r="O478" s="100">
        <f t="shared" si="109"/>
        <v>120.65</v>
      </c>
      <c r="P478" s="85">
        <f t="shared" si="110"/>
        <v>22.9</v>
      </c>
      <c r="Q478" s="58">
        <f t="shared" si="111"/>
        <v>0</v>
      </c>
      <c r="R478" s="100">
        <f t="shared" si="112"/>
        <v>119.2752</v>
      </c>
      <c r="S478" s="85">
        <f t="shared" si="113"/>
        <v>15.2</v>
      </c>
      <c r="T478" s="58">
        <f t="shared" si="114"/>
        <v>0</v>
      </c>
      <c r="U478" s="58">
        <f t="shared" si="115"/>
        <v>7.6</v>
      </c>
      <c r="V478" s="58">
        <f t="array" ref="V478">INDEX(AS$11:AS$66,MATCH(C478&amp;G478,AO$11:AO$66&amp;AP$11:AP$66,0),0)</f>
        <v>10</v>
      </c>
      <c r="X478" s="120">
        <f t="shared" si="116"/>
        <v>8.3333333333333329E-2</v>
      </c>
      <c r="Y478" s="61">
        <f t="array" ref="Y478">INDEX($AQ$11:$AR$66,MATCH($C478&amp;$G478,$AO$11:$AO$66&amp;$AP$11:$AP$66,0),COUNTIF($AQ$10:$AR$10,"&lt;"&amp;Z478)+1)</f>
        <v>2.9999999999999997E-4</v>
      </c>
      <c r="Z478" s="61">
        <f t="shared" si="117"/>
        <v>4.75</v>
      </c>
      <c r="AA478" s="61">
        <f t="array" ref="AA478">INDEX($AT$11:$AV$66,MATCH($C478&amp;$G478,$AO$11:$AO$66&amp;$AP$11:$AP$66,0),COUNTIF($AT$10:$AV$10,"&lt;"&amp;Z478)+1)</f>
        <v>8.9999999999999998E-4</v>
      </c>
      <c r="AB478" s="111">
        <f t="shared" si="118"/>
        <v>4.6958734122634729</v>
      </c>
      <c r="AC478" s="121">
        <f t="array" ref="AC478">INDEX($AW$11:$BA$66,MATCH($C478&amp;$G478,$AO$11:$AO$66&amp;$AP$11:$AP$66,0),COUNTIF($AW$10:$BA$10,"&lt;"&amp;Z478)+1)</f>
        <v>5.9999999999999995E-4</v>
      </c>
      <c r="AD478" s="62">
        <v>4.7385999999999999</v>
      </c>
      <c r="AE478" s="61">
        <f t="array" ref="AE478">INDEX($AT$11:$AV$66,MATCH($C478&amp;$G478,$AO$11:$AO$66&amp;$AP$11:$AP$66,0),COUNTIF($AT$10:$AV$10,"&lt;"&amp;AD478)+1)</f>
        <v>8.9999999999999998E-4</v>
      </c>
      <c r="AF478" s="111">
        <f t="shared" si="119"/>
        <v>4.7025156081756485</v>
      </c>
      <c r="AG478" s="121">
        <f t="array" ref="AG478">INDEX($AW$11:$BA$66,MATCH($C478&amp;$G478,$AO$11:$AO$66&amp;$AP$11:$AP$66,0),COUNTIF($AW$10:$BA$10,"&lt;"&amp;AD478)+1)</f>
        <v>5.9999999999999995E-4</v>
      </c>
    </row>
    <row r="479" spans="2:33" ht="12.75" customHeight="1" x14ac:dyDescent="0.3">
      <c r="B479" s="81" t="str">
        <f t="shared" si="106"/>
        <v>4 3/4-16 UN</v>
      </c>
      <c r="C479" s="71" t="s">
        <v>592</v>
      </c>
      <c r="D479" s="71"/>
      <c r="E479" s="79" t="s">
        <v>604</v>
      </c>
      <c r="F479" s="82" t="s">
        <v>642</v>
      </c>
      <c r="G479" s="58">
        <v>16</v>
      </c>
      <c r="H479" s="79" t="s">
        <v>519</v>
      </c>
      <c r="I479" s="71" t="s">
        <v>599</v>
      </c>
      <c r="J479" s="71" t="s">
        <v>588</v>
      </c>
      <c r="K479" s="71" t="s">
        <v>600</v>
      </c>
      <c r="L479" s="85">
        <f t="shared" si="107"/>
        <v>120.65</v>
      </c>
      <c r="M479" s="85">
        <f t="shared" si="108"/>
        <v>1.5874999999999999</v>
      </c>
      <c r="N479" s="71">
        <v>60</v>
      </c>
      <c r="O479" s="100">
        <f t="shared" si="109"/>
        <v>120.65</v>
      </c>
      <c r="P479" s="85">
        <f t="shared" si="110"/>
        <v>22.9</v>
      </c>
      <c r="Q479" s="58">
        <f t="shared" si="111"/>
        <v>0</v>
      </c>
      <c r="R479" s="100">
        <f t="shared" si="112"/>
        <v>119.6189</v>
      </c>
      <c r="S479" s="85">
        <f t="shared" si="113"/>
        <v>15.2</v>
      </c>
      <c r="T479" s="58">
        <f t="shared" si="114"/>
        <v>0</v>
      </c>
      <c r="U479" s="58">
        <f t="shared" si="115"/>
        <v>7.6</v>
      </c>
      <c r="V479" s="58">
        <f t="array" ref="V479">INDEX(AS$11:AS$66,MATCH(C479&amp;G479,AO$11:AO$66&amp;AP$11:AP$66,0),0)</f>
        <v>10</v>
      </c>
      <c r="X479" s="120">
        <f t="shared" si="116"/>
        <v>6.25E-2</v>
      </c>
      <c r="Y479" s="61">
        <f t="array" ref="Y479">INDEX($AQ$11:$AR$66,MATCH($C479&amp;$G479,$AO$11:$AO$66&amp;$AP$11:$AP$66,0),COUNTIF($AQ$10:$AR$10,"&lt;"&amp;Z479)+1)</f>
        <v>2.9999999999999997E-4</v>
      </c>
      <c r="Z479" s="61">
        <f t="shared" si="117"/>
        <v>4.75</v>
      </c>
      <c r="AA479" s="61">
        <f t="array" ref="AA479">INDEX($AT$11:$AV$66,MATCH($C479&amp;$G479,$AO$11:$AO$66&amp;$AP$11:$AP$66,0),COUNTIF($AT$10:$AV$10,"&lt;"&amp;Z479)+1)</f>
        <v>8.9999999999999998E-4</v>
      </c>
      <c r="AB479" s="111">
        <f t="shared" si="118"/>
        <v>4.7094050591976044</v>
      </c>
      <c r="AC479" s="121">
        <f t="array" ref="AC479">INDEX($AW$11:$BA$66,MATCH($C479&amp;$G479,$AO$11:$AO$66&amp;$AP$11:$AP$66,0),COUNTIF($AW$10:$BA$10,"&lt;"&amp;Z479)+1)</f>
        <v>5.9999999999999995E-4</v>
      </c>
      <c r="AD479" s="62">
        <v>4.7443999999999997</v>
      </c>
      <c r="AE479" s="61">
        <f t="array" ref="AE479">INDEX($AT$11:$AV$66,MATCH($C479&amp;$G479,$AO$11:$AO$66&amp;$AP$11:$AP$66,0),COUNTIF($AT$10:$AV$10,"&lt;"&amp;AD479)+1)</f>
        <v>8.9999999999999998E-4</v>
      </c>
      <c r="AF479" s="111">
        <f t="shared" si="119"/>
        <v>4.7173367061317357</v>
      </c>
      <c r="AG479" s="121">
        <f t="array" ref="AG479">INDEX($AW$11:$BA$66,MATCH($C479&amp;$G479,$AO$11:$AO$66&amp;$AP$11:$AP$66,0),COUNTIF($AW$10:$BA$10,"&lt;"&amp;AD479)+1)</f>
        <v>5.9999999999999995E-4</v>
      </c>
    </row>
    <row r="480" spans="2:33" ht="12.75" customHeight="1" x14ac:dyDescent="0.3">
      <c r="B480" s="81" t="str">
        <f t="shared" si="106"/>
        <v>4 3/4-16 UN</v>
      </c>
      <c r="C480" s="71" t="s">
        <v>592</v>
      </c>
      <c r="D480" s="71"/>
      <c r="E480" s="79" t="s">
        <v>604</v>
      </c>
      <c r="F480" s="82" t="s">
        <v>642</v>
      </c>
      <c r="G480" s="58">
        <v>16</v>
      </c>
      <c r="H480" s="79" t="s">
        <v>519</v>
      </c>
      <c r="I480" s="71" t="s">
        <v>601</v>
      </c>
      <c r="J480" s="71" t="s">
        <v>588</v>
      </c>
      <c r="K480" s="71" t="s">
        <v>600</v>
      </c>
      <c r="L480" s="85">
        <f t="shared" si="107"/>
        <v>120.65</v>
      </c>
      <c r="M480" s="85">
        <f t="shared" si="108"/>
        <v>1.5874999999999999</v>
      </c>
      <c r="N480" s="71">
        <v>60</v>
      </c>
      <c r="O480" s="100">
        <f t="shared" si="109"/>
        <v>120.65</v>
      </c>
      <c r="P480" s="85">
        <f t="shared" si="110"/>
        <v>22.9</v>
      </c>
      <c r="Q480" s="58">
        <f t="shared" si="111"/>
        <v>0</v>
      </c>
      <c r="R480" s="100">
        <f t="shared" si="112"/>
        <v>119.6189</v>
      </c>
      <c r="S480" s="85">
        <f t="shared" si="113"/>
        <v>15.2</v>
      </c>
      <c r="T480" s="58">
        <f t="shared" si="114"/>
        <v>0</v>
      </c>
      <c r="U480" s="58">
        <f t="shared" si="115"/>
        <v>7.6</v>
      </c>
      <c r="V480" s="58">
        <f t="array" ref="V480">INDEX(AS$11:AS$66,MATCH(C480&amp;G480,AO$11:AO$66&amp;AP$11:AP$66,0),0)</f>
        <v>10</v>
      </c>
      <c r="X480" s="120">
        <f t="shared" si="116"/>
        <v>6.25E-2</v>
      </c>
      <c r="Y480" s="61">
        <f t="array" ref="Y480">INDEX($AQ$11:$AR$66,MATCH($C480&amp;$G480,$AO$11:$AO$66&amp;$AP$11:$AP$66,0),COUNTIF($AQ$10:$AR$10,"&lt;"&amp;Z480)+1)</f>
        <v>2.9999999999999997E-4</v>
      </c>
      <c r="Z480" s="61">
        <f t="shared" si="117"/>
        <v>4.75</v>
      </c>
      <c r="AA480" s="61">
        <f t="array" ref="AA480">INDEX($AT$11:$AV$66,MATCH($C480&amp;$G480,$AO$11:$AO$66&amp;$AP$11:$AP$66,0),COUNTIF($AT$10:$AV$10,"&lt;"&amp;Z480)+1)</f>
        <v>8.9999999999999998E-4</v>
      </c>
      <c r="AB480" s="111">
        <f t="shared" si="118"/>
        <v>4.7094050591976044</v>
      </c>
      <c r="AC480" s="121">
        <f t="array" ref="AC480">INDEX($AW$11:$BA$66,MATCH($C480&amp;$G480,$AO$11:$AO$66&amp;$AP$11:$AP$66,0),COUNTIF($AW$10:$BA$10,"&lt;"&amp;Z480)+1)</f>
        <v>5.9999999999999995E-4</v>
      </c>
      <c r="AD480" s="62">
        <v>4.7423999999999999</v>
      </c>
      <c r="AE480" s="61">
        <f t="array" ref="AE480">INDEX($AT$11:$AV$66,MATCH($C480&amp;$G480,$AO$11:$AO$66&amp;$AP$11:$AP$66,0),COUNTIF($AT$10:$AV$10,"&lt;"&amp;AD480)+1)</f>
        <v>8.9999999999999998E-4</v>
      </c>
      <c r="AF480" s="111">
        <f t="shared" si="119"/>
        <v>4.7153367061317359</v>
      </c>
      <c r="AG480" s="121">
        <f t="array" ref="AG480">INDEX($AW$11:$BA$66,MATCH($C480&amp;$G480,$AO$11:$AO$66&amp;$AP$11:$AP$66,0),COUNTIF($AW$10:$BA$10,"&lt;"&amp;AD480)+1)</f>
        <v>5.9999999999999995E-4</v>
      </c>
    </row>
    <row r="481" spans="2:33" ht="12.75" customHeight="1" x14ac:dyDescent="0.3">
      <c r="B481" s="81" t="str">
        <f t="shared" si="106"/>
        <v>4 7/8-6 UN</v>
      </c>
      <c r="C481" s="71" t="s">
        <v>592</v>
      </c>
      <c r="D481" s="71"/>
      <c r="E481" s="79" t="s">
        <v>604</v>
      </c>
      <c r="F481" s="82" t="s">
        <v>643</v>
      </c>
      <c r="G481" s="58">
        <v>6</v>
      </c>
      <c r="H481" s="79" t="s">
        <v>519</v>
      </c>
      <c r="I481" s="71" t="s">
        <v>599</v>
      </c>
      <c r="J481" s="71" t="s">
        <v>588</v>
      </c>
      <c r="K481" s="71" t="s">
        <v>600</v>
      </c>
      <c r="L481" s="85">
        <f t="shared" si="107"/>
        <v>123.825</v>
      </c>
      <c r="M481" s="85">
        <f t="shared" si="108"/>
        <v>4.2332999999999998</v>
      </c>
      <c r="N481" s="71">
        <v>60</v>
      </c>
      <c r="O481" s="100">
        <f t="shared" si="109"/>
        <v>123.825</v>
      </c>
      <c r="P481" s="85">
        <f t="shared" si="110"/>
        <v>33</v>
      </c>
      <c r="Q481" s="58">
        <f t="shared" si="111"/>
        <v>0</v>
      </c>
      <c r="R481" s="100">
        <f t="shared" si="112"/>
        <v>121.0754</v>
      </c>
      <c r="S481" s="85">
        <f t="shared" si="113"/>
        <v>15.2</v>
      </c>
      <c r="T481" s="58">
        <f t="shared" si="114"/>
        <v>0</v>
      </c>
      <c r="U481" s="58">
        <f t="shared" si="115"/>
        <v>10.199999999999999</v>
      </c>
      <c r="V481" s="58">
        <f t="array" ref="V481">INDEX(AS$11:AS$66,MATCH(C481&amp;G481,AO$11:AO$66&amp;AP$11:AP$66,0),0)</f>
        <v>5</v>
      </c>
      <c r="X481" s="120">
        <f t="shared" si="116"/>
        <v>0.16666666666666666</v>
      </c>
      <c r="Y481" s="61">
        <f t="array" ref="Y481">INDEX($AQ$11:$AR$66,MATCH($C481&amp;$G481,$AO$11:$AO$66&amp;$AP$11:$AP$66,0),COUNTIF($AQ$10:$AR$10,"&lt;"&amp;Z481)+1)</f>
        <v>4.0000000000000002E-4</v>
      </c>
      <c r="Z481" s="61">
        <f t="shared" si="117"/>
        <v>4.875</v>
      </c>
      <c r="AA481" s="61">
        <f t="array" ref="AA481">INDEX($AT$11:$AV$66,MATCH($C481&amp;$G481,$AO$11:$AO$66&amp;$AP$11:$AP$66,0),COUNTIF($AT$10:$AV$10,"&lt;"&amp;Z481)+1)</f>
        <v>1.2999999999999999E-3</v>
      </c>
      <c r="AB481" s="111">
        <f t="shared" si="118"/>
        <v>4.7667468245269449</v>
      </c>
      <c r="AC481" s="121">
        <f t="array" ref="AC481">INDEX($AW$11:$BA$66,MATCH($C481&amp;$G481,$AO$11:$AO$66&amp;$AP$11:$AP$66,0),COUNTIF($AW$10:$BA$10,"&lt;"&amp;Z481)+1)</f>
        <v>5.9999999999999995E-4</v>
      </c>
      <c r="AD481" s="62">
        <v>4.8524000000000003</v>
      </c>
      <c r="AE481" s="61">
        <f t="array" ref="AE481">INDEX($AT$11:$AV$66,MATCH($C481&amp;$G481,$AO$11:$AO$66&amp;$AP$11:$AP$66,0),COUNTIF($AT$10:$AV$10,"&lt;"&amp;AD481)+1)</f>
        <v>1.2999999999999999E-3</v>
      </c>
      <c r="AF481" s="111">
        <f t="shared" si="119"/>
        <v>4.7802312163512974</v>
      </c>
      <c r="AG481" s="121">
        <f t="array" ref="AG481">INDEX($AW$11:$BA$66,MATCH($C481&amp;$G481,$AO$11:$AO$66&amp;$AP$11:$AP$66,0),COUNTIF($AW$10:$BA$10,"&lt;"&amp;AD481)+1)</f>
        <v>5.9999999999999995E-4</v>
      </c>
    </row>
    <row r="482" spans="2:33" ht="12.75" customHeight="1" x14ac:dyDescent="0.3">
      <c r="B482" s="81" t="str">
        <f t="shared" si="106"/>
        <v>4 7/8-6 UN</v>
      </c>
      <c r="C482" s="71" t="s">
        <v>592</v>
      </c>
      <c r="D482" s="71"/>
      <c r="E482" s="79" t="s">
        <v>604</v>
      </c>
      <c r="F482" s="82" t="s">
        <v>643</v>
      </c>
      <c r="G482" s="58">
        <v>6</v>
      </c>
      <c r="H482" s="79" t="s">
        <v>519</v>
      </c>
      <c r="I482" s="71" t="s">
        <v>601</v>
      </c>
      <c r="J482" s="71" t="s">
        <v>588</v>
      </c>
      <c r="K482" s="71" t="s">
        <v>600</v>
      </c>
      <c r="L482" s="85">
        <f t="shared" si="107"/>
        <v>123.825</v>
      </c>
      <c r="M482" s="85">
        <f t="shared" si="108"/>
        <v>4.2332999999999998</v>
      </c>
      <c r="N482" s="71">
        <v>60</v>
      </c>
      <c r="O482" s="100">
        <f t="shared" si="109"/>
        <v>123.825</v>
      </c>
      <c r="P482" s="85">
        <f t="shared" si="110"/>
        <v>33</v>
      </c>
      <c r="Q482" s="58">
        <f t="shared" si="111"/>
        <v>0</v>
      </c>
      <c r="R482" s="100">
        <f t="shared" si="112"/>
        <v>121.0754</v>
      </c>
      <c r="S482" s="85">
        <f t="shared" si="113"/>
        <v>15.2</v>
      </c>
      <c r="T482" s="58">
        <f t="shared" si="114"/>
        <v>0</v>
      </c>
      <c r="U482" s="58">
        <f t="shared" si="115"/>
        <v>10.199999999999999</v>
      </c>
      <c r="V482" s="58">
        <f t="array" ref="V482">INDEX(AS$11:AS$66,MATCH(C482&amp;G482,AO$11:AO$66&amp;AP$11:AP$66,0),0)</f>
        <v>5</v>
      </c>
      <c r="X482" s="120">
        <f t="shared" si="116"/>
        <v>0.16666666666666666</v>
      </c>
      <c r="Y482" s="61">
        <f t="array" ref="Y482">INDEX($AQ$11:$AR$66,MATCH($C482&amp;$G482,$AO$11:$AO$66&amp;$AP$11:$AP$66,0),COUNTIF($AQ$10:$AR$10,"&lt;"&amp;Z482)+1)</f>
        <v>4.0000000000000002E-4</v>
      </c>
      <c r="Z482" s="61">
        <f t="shared" si="117"/>
        <v>4.875</v>
      </c>
      <c r="AA482" s="61">
        <f t="array" ref="AA482">INDEX($AT$11:$AV$66,MATCH($C482&amp;$G482,$AO$11:$AO$66&amp;$AP$11:$AP$66,0),COUNTIF($AT$10:$AV$10,"&lt;"&amp;Z482)+1)</f>
        <v>1.2999999999999999E-3</v>
      </c>
      <c r="AB482" s="111">
        <f t="shared" si="118"/>
        <v>4.7667468245269449</v>
      </c>
      <c r="AC482" s="121">
        <f t="array" ref="AC482">INDEX($AW$11:$BA$66,MATCH($C482&amp;$G482,$AO$11:$AO$66&amp;$AP$11:$AP$66,0),COUNTIF($AW$10:$BA$10,"&lt;"&amp;Z482)+1)</f>
        <v>5.9999999999999995E-4</v>
      </c>
      <c r="AD482" s="62">
        <v>4.8490000000000002</v>
      </c>
      <c r="AE482" s="61">
        <f t="array" ref="AE482">INDEX($AT$11:$AV$66,MATCH($C482&amp;$G482,$AO$11:$AO$66&amp;$AP$11:$AP$66,0),COUNTIF($AT$10:$AV$10,"&lt;"&amp;AD482)+1)</f>
        <v>1.2999999999999999E-3</v>
      </c>
      <c r="AF482" s="111">
        <f t="shared" si="119"/>
        <v>4.7768312163512974</v>
      </c>
      <c r="AG482" s="121">
        <f t="array" ref="AG482">INDEX($AW$11:$BA$66,MATCH($C482&amp;$G482,$AO$11:$AO$66&amp;$AP$11:$AP$66,0),COUNTIF($AW$10:$BA$10,"&lt;"&amp;AD482)+1)</f>
        <v>5.9999999999999995E-4</v>
      </c>
    </row>
    <row r="483" spans="2:33" ht="12.75" customHeight="1" x14ac:dyDescent="0.3">
      <c r="B483" s="81" t="str">
        <f t="shared" si="106"/>
        <v>4 7/8-12 UN</v>
      </c>
      <c r="C483" s="71" t="s">
        <v>592</v>
      </c>
      <c r="D483" s="71"/>
      <c r="E483" s="79" t="s">
        <v>604</v>
      </c>
      <c r="F483" s="82" t="s">
        <v>643</v>
      </c>
      <c r="G483" s="58">
        <v>12</v>
      </c>
      <c r="H483" s="79" t="s">
        <v>519</v>
      </c>
      <c r="I483" s="71" t="s">
        <v>599</v>
      </c>
      <c r="J483" s="71" t="s">
        <v>588</v>
      </c>
      <c r="K483" s="71" t="s">
        <v>600</v>
      </c>
      <c r="L483" s="85">
        <f t="shared" si="107"/>
        <v>123.825</v>
      </c>
      <c r="M483" s="85">
        <f t="shared" si="108"/>
        <v>2.1166999999999998</v>
      </c>
      <c r="N483" s="71">
        <v>60</v>
      </c>
      <c r="O483" s="100">
        <f t="shared" si="109"/>
        <v>123.825</v>
      </c>
      <c r="P483" s="85">
        <f t="shared" si="110"/>
        <v>22.9</v>
      </c>
      <c r="Q483" s="58">
        <f t="shared" si="111"/>
        <v>0</v>
      </c>
      <c r="R483" s="100">
        <f t="shared" si="112"/>
        <v>122.4502</v>
      </c>
      <c r="S483" s="85">
        <f t="shared" si="113"/>
        <v>15.2</v>
      </c>
      <c r="T483" s="58">
        <f t="shared" si="114"/>
        <v>0</v>
      </c>
      <c r="U483" s="58">
        <f t="shared" si="115"/>
        <v>7.6</v>
      </c>
      <c r="V483" s="58">
        <f t="array" ref="V483">INDEX(AS$11:AS$66,MATCH(C483&amp;G483,AO$11:AO$66&amp;AP$11:AP$66,0),0)</f>
        <v>10</v>
      </c>
      <c r="X483" s="120">
        <f t="shared" si="116"/>
        <v>8.3333333333333329E-2</v>
      </c>
      <c r="Y483" s="61">
        <f t="array" ref="Y483">INDEX($AQ$11:$AR$66,MATCH($C483&amp;$G483,$AO$11:$AO$66&amp;$AP$11:$AP$66,0),COUNTIF($AQ$10:$AR$10,"&lt;"&amp;Z483)+1)</f>
        <v>2.9999999999999997E-4</v>
      </c>
      <c r="Z483" s="61">
        <f t="shared" si="117"/>
        <v>4.875</v>
      </c>
      <c r="AA483" s="61">
        <f t="array" ref="AA483">INDEX($AT$11:$AV$66,MATCH($C483&amp;$G483,$AO$11:$AO$66&amp;$AP$11:$AP$66,0),COUNTIF($AT$10:$AV$10,"&lt;"&amp;Z483)+1)</f>
        <v>8.9999999999999998E-4</v>
      </c>
      <c r="AB483" s="111">
        <f t="shared" si="118"/>
        <v>4.8208734122634729</v>
      </c>
      <c r="AC483" s="121">
        <f t="array" ref="AC483">INDEX($AW$11:$BA$66,MATCH($C483&amp;$G483,$AO$11:$AO$66&amp;$AP$11:$AP$66,0),COUNTIF($AW$10:$BA$10,"&lt;"&amp;Z483)+1)</f>
        <v>5.9999999999999995E-4</v>
      </c>
      <c r="AD483" s="62">
        <v>4.8657000000000004</v>
      </c>
      <c r="AE483" s="61">
        <f t="array" ref="AE483">INDEX($AT$11:$AV$66,MATCH($C483&amp;$G483,$AO$11:$AO$66&amp;$AP$11:$AP$66,0),COUNTIF($AT$10:$AV$10,"&lt;"&amp;AD483)+1)</f>
        <v>8.9999999999999998E-4</v>
      </c>
      <c r="AF483" s="111">
        <f t="shared" si="119"/>
        <v>4.8296156081756489</v>
      </c>
      <c r="AG483" s="121">
        <f t="array" ref="AG483">INDEX($AW$11:$BA$66,MATCH($C483&amp;$G483,$AO$11:$AO$66&amp;$AP$11:$AP$66,0),COUNTIF($AW$10:$BA$10,"&lt;"&amp;AD483)+1)</f>
        <v>5.9999999999999995E-4</v>
      </c>
    </row>
    <row r="484" spans="2:33" ht="12.75" customHeight="1" x14ac:dyDescent="0.3">
      <c r="B484" s="81" t="str">
        <f t="shared" si="106"/>
        <v>4 7/8-12 UN</v>
      </c>
      <c r="C484" s="71" t="s">
        <v>592</v>
      </c>
      <c r="D484" s="71"/>
      <c r="E484" s="79" t="s">
        <v>604</v>
      </c>
      <c r="F484" s="82" t="s">
        <v>643</v>
      </c>
      <c r="G484" s="58">
        <v>12</v>
      </c>
      <c r="H484" s="79" t="s">
        <v>519</v>
      </c>
      <c r="I484" s="71" t="s">
        <v>601</v>
      </c>
      <c r="J484" s="71" t="s">
        <v>588</v>
      </c>
      <c r="K484" s="71" t="s">
        <v>600</v>
      </c>
      <c r="L484" s="85">
        <f t="shared" si="107"/>
        <v>123.825</v>
      </c>
      <c r="M484" s="85">
        <f t="shared" si="108"/>
        <v>2.1166999999999998</v>
      </c>
      <c r="N484" s="71">
        <v>60</v>
      </c>
      <c r="O484" s="100">
        <f t="shared" si="109"/>
        <v>123.825</v>
      </c>
      <c r="P484" s="85">
        <f t="shared" si="110"/>
        <v>22.9</v>
      </c>
      <c r="Q484" s="58">
        <f t="shared" si="111"/>
        <v>0</v>
      </c>
      <c r="R484" s="100">
        <f t="shared" si="112"/>
        <v>122.4502</v>
      </c>
      <c r="S484" s="85">
        <f t="shared" si="113"/>
        <v>15.2</v>
      </c>
      <c r="T484" s="58">
        <f t="shared" si="114"/>
        <v>0</v>
      </c>
      <c r="U484" s="58">
        <f t="shared" si="115"/>
        <v>7.6</v>
      </c>
      <c r="V484" s="58">
        <f t="array" ref="V484">INDEX(AS$11:AS$66,MATCH(C484&amp;G484,AO$11:AO$66&amp;AP$11:AP$66,0),0)</f>
        <v>10</v>
      </c>
      <c r="X484" s="120">
        <f t="shared" si="116"/>
        <v>8.3333333333333329E-2</v>
      </c>
      <c r="Y484" s="61">
        <f t="array" ref="Y484">INDEX($AQ$11:$AR$66,MATCH($C484&amp;$G484,$AO$11:$AO$66&amp;$AP$11:$AP$66,0),COUNTIF($AQ$10:$AR$10,"&lt;"&amp;Z484)+1)</f>
        <v>2.9999999999999997E-4</v>
      </c>
      <c r="Z484" s="61">
        <f t="shared" si="117"/>
        <v>4.875</v>
      </c>
      <c r="AA484" s="61">
        <f t="array" ref="AA484">INDEX($AT$11:$AV$66,MATCH($C484&amp;$G484,$AO$11:$AO$66&amp;$AP$11:$AP$66,0),COUNTIF($AT$10:$AV$10,"&lt;"&amp;Z484)+1)</f>
        <v>8.9999999999999998E-4</v>
      </c>
      <c r="AB484" s="111">
        <f t="shared" si="118"/>
        <v>4.8208734122634729</v>
      </c>
      <c r="AC484" s="121">
        <f t="array" ref="AC484">INDEX($AW$11:$BA$66,MATCH($C484&amp;$G484,$AO$11:$AO$66&amp;$AP$11:$AP$66,0),COUNTIF($AW$10:$BA$10,"&lt;"&amp;Z484)+1)</f>
        <v>5.9999999999999995E-4</v>
      </c>
      <c r="AD484" s="62">
        <v>4.8635999999999999</v>
      </c>
      <c r="AE484" s="61">
        <f t="array" ref="AE484">INDEX($AT$11:$AV$66,MATCH($C484&amp;$G484,$AO$11:$AO$66&amp;$AP$11:$AP$66,0),COUNTIF($AT$10:$AV$10,"&lt;"&amp;AD484)+1)</f>
        <v>8.9999999999999998E-4</v>
      </c>
      <c r="AF484" s="111">
        <f t="shared" si="119"/>
        <v>4.8275156081756485</v>
      </c>
      <c r="AG484" s="121">
        <f t="array" ref="AG484">INDEX($AW$11:$BA$66,MATCH($C484&amp;$G484,$AO$11:$AO$66&amp;$AP$11:$AP$66,0),COUNTIF($AW$10:$BA$10,"&lt;"&amp;AD484)+1)</f>
        <v>5.9999999999999995E-4</v>
      </c>
    </row>
    <row r="485" spans="2:33" ht="12.75" customHeight="1" x14ac:dyDescent="0.3">
      <c r="B485" s="81" t="str">
        <f t="shared" si="106"/>
        <v>4 7/8-16 UN</v>
      </c>
      <c r="C485" s="71" t="s">
        <v>592</v>
      </c>
      <c r="D485" s="71"/>
      <c r="E485" s="79" t="s">
        <v>604</v>
      </c>
      <c r="F485" s="82" t="s">
        <v>643</v>
      </c>
      <c r="G485" s="58">
        <v>16</v>
      </c>
      <c r="H485" s="79" t="s">
        <v>519</v>
      </c>
      <c r="I485" s="71" t="s">
        <v>599</v>
      </c>
      <c r="J485" s="71" t="s">
        <v>588</v>
      </c>
      <c r="K485" s="71" t="s">
        <v>600</v>
      </c>
      <c r="L485" s="85">
        <f t="shared" si="107"/>
        <v>123.825</v>
      </c>
      <c r="M485" s="85">
        <f t="shared" si="108"/>
        <v>1.5874999999999999</v>
      </c>
      <c r="N485" s="71">
        <v>60</v>
      </c>
      <c r="O485" s="100">
        <f t="shared" si="109"/>
        <v>123.825</v>
      </c>
      <c r="P485" s="85">
        <f t="shared" si="110"/>
        <v>22.9</v>
      </c>
      <c r="Q485" s="58">
        <f t="shared" si="111"/>
        <v>0</v>
      </c>
      <c r="R485" s="100">
        <f t="shared" si="112"/>
        <v>122.79389999999999</v>
      </c>
      <c r="S485" s="85">
        <f t="shared" si="113"/>
        <v>15.2</v>
      </c>
      <c r="T485" s="58">
        <f t="shared" si="114"/>
        <v>0</v>
      </c>
      <c r="U485" s="58">
        <f t="shared" si="115"/>
        <v>7.6</v>
      </c>
      <c r="V485" s="58">
        <f t="array" ref="V485">INDEX(AS$11:AS$66,MATCH(C485&amp;G485,AO$11:AO$66&amp;AP$11:AP$66,0),0)</f>
        <v>10</v>
      </c>
      <c r="X485" s="120">
        <f t="shared" si="116"/>
        <v>6.25E-2</v>
      </c>
      <c r="Y485" s="61">
        <f t="array" ref="Y485">INDEX($AQ$11:$AR$66,MATCH($C485&amp;$G485,$AO$11:$AO$66&amp;$AP$11:$AP$66,0),COUNTIF($AQ$10:$AR$10,"&lt;"&amp;Z485)+1)</f>
        <v>2.9999999999999997E-4</v>
      </c>
      <c r="Z485" s="61">
        <f t="shared" si="117"/>
        <v>4.875</v>
      </c>
      <c r="AA485" s="61">
        <f t="array" ref="AA485">INDEX($AT$11:$AV$66,MATCH($C485&amp;$G485,$AO$11:$AO$66&amp;$AP$11:$AP$66,0),COUNTIF($AT$10:$AV$10,"&lt;"&amp;Z485)+1)</f>
        <v>8.9999999999999998E-4</v>
      </c>
      <c r="AB485" s="111">
        <f t="shared" si="118"/>
        <v>4.8344050591976044</v>
      </c>
      <c r="AC485" s="121">
        <f t="array" ref="AC485">INDEX($AW$11:$BA$66,MATCH($C485&amp;$G485,$AO$11:$AO$66&amp;$AP$11:$AP$66,0),COUNTIF($AW$10:$BA$10,"&lt;"&amp;Z485)+1)</f>
        <v>5.9999999999999995E-4</v>
      </c>
      <c r="AD485" s="62">
        <v>4.8693999999999997</v>
      </c>
      <c r="AE485" s="61">
        <f t="array" ref="AE485">INDEX($AT$11:$AV$66,MATCH($C485&amp;$G485,$AO$11:$AO$66&amp;$AP$11:$AP$66,0),COUNTIF($AT$10:$AV$10,"&lt;"&amp;AD485)+1)</f>
        <v>8.9999999999999998E-4</v>
      </c>
      <c r="AF485" s="111">
        <f t="shared" si="119"/>
        <v>4.8423367061317357</v>
      </c>
      <c r="AG485" s="121">
        <f t="array" ref="AG485">INDEX($AW$11:$BA$66,MATCH($C485&amp;$G485,$AO$11:$AO$66&amp;$AP$11:$AP$66,0),COUNTIF($AW$10:$BA$10,"&lt;"&amp;AD485)+1)</f>
        <v>5.9999999999999995E-4</v>
      </c>
    </row>
    <row r="486" spans="2:33" ht="12.75" customHeight="1" x14ac:dyDescent="0.3">
      <c r="B486" s="81" t="str">
        <f t="shared" si="106"/>
        <v>4 7/8-16 UN</v>
      </c>
      <c r="C486" s="71" t="s">
        <v>592</v>
      </c>
      <c r="D486" s="71"/>
      <c r="E486" s="79" t="s">
        <v>604</v>
      </c>
      <c r="F486" s="82" t="s">
        <v>643</v>
      </c>
      <c r="G486" s="58">
        <v>16</v>
      </c>
      <c r="H486" s="79" t="s">
        <v>519</v>
      </c>
      <c r="I486" s="71" t="s">
        <v>601</v>
      </c>
      <c r="J486" s="71" t="s">
        <v>588</v>
      </c>
      <c r="K486" s="71" t="s">
        <v>600</v>
      </c>
      <c r="L486" s="85">
        <f t="shared" si="107"/>
        <v>123.825</v>
      </c>
      <c r="M486" s="85">
        <f t="shared" si="108"/>
        <v>1.5874999999999999</v>
      </c>
      <c r="N486" s="71">
        <v>60</v>
      </c>
      <c r="O486" s="100">
        <f t="shared" si="109"/>
        <v>123.825</v>
      </c>
      <c r="P486" s="85">
        <f t="shared" si="110"/>
        <v>22.9</v>
      </c>
      <c r="Q486" s="58">
        <f t="shared" si="111"/>
        <v>0</v>
      </c>
      <c r="R486" s="100">
        <f t="shared" si="112"/>
        <v>122.79389999999999</v>
      </c>
      <c r="S486" s="85">
        <f t="shared" si="113"/>
        <v>15.2</v>
      </c>
      <c r="T486" s="58">
        <f t="shared" si="114"/>
        <v>0</v>
      </c>
      <c r="U486" s="58">
        <f t="shared" si="115"/>
        <v>7.6</v>
      </c>
      <c r="V486" s="58">
        <f t="array" ref="V486">INDEX(AS$11:AS$66,MATCH(C486&amp;G486,AO$11:AO$66&amp;AP$11:AP$66,0),0)</f>
        <v>10</v>
      </c>
      <c r="X486" s="120">
        <f t="shared" si="116"/>
        <v>6.25E-2</v>
      </c>
      <c r="Y486" s="61">
        <f t="array" ref="Y486">INDEX($AQ$11:$AR$66,MATCH($C486&amp;$G486,$AO$11:$AO$66&amp;$AP$11:$AP$66,0),COUNTIF($AQ$10:$AR$10,"&lt;"&amp;Z486)+1)</f>
        <v>2.9999999999999997E-4</v>
      </c>
      <c r="Z486" s="61">
        <f t="shared" si="117"/>
        <v>4.875</v>
      </c>
      <c r="AA486" s="61">
        <f t="array" ref="AA486">INDEX($AT$11:$AV$66,MATCH($C486&amp;$G486,$AO$11:$AO$66&amp;$AP$11:$AP$66,0),COUNTIF($AT$10:$AV$10,"&lt;"&amp;Z486)+1)</f>
        <v>8.9999999999999998E-4</v>
      </c>
      <c r="AB486" s="111">
        <f t="shared" si="118"/>
        <v>4.8344050591976044</v>
      </c>
      <c r="AC486" s="121">
        <f t="array" ref="AC486">INDEX($AW$11:$BA$66,MATCH($C486&amp;$G486,$AO$11:$AO$66&amp;$AP$11:$AP$66,0),COUNTIF($AW$10:$BA$10,"&lt;"&amp;Z486)+1)</f>
        <v>5.9999999999999995E-4</v>
      </c>
      <c r="AD486" s="62">
        <v>4.8673999999999999</v>
      </c>
      <c r="AE486" s="61">
        <f t="array" ref="AE486">INDEX($AT$11:$AV$66,MATCH($C486&amp;$G486,$AO$11:$AO$66&amp;$AP$11:$AP$66,0),COUNTIF($AT$10:$AV$10,"&lt;"&amp;AD486)+1)</f>
        <v>8.9999999999999998E-4</v>
      </c>
      <c r="AF486" s="111">
        <f t="shared" si="119"/>
        <v>4.8403367061317359</v>
      </c>
      <c r="AG486" s="121">
        <f t="array" ref="AG486">INDEX($AW$11:$BA$66,MATCH($C486&amp;$G486,$AO$11:$AO$66&amp;$AP$11:$AP$66,0),COUNTIF($AW$10:$BA$10,"&lt;"&amp;AD486)+1)</f>
        <v>5.9999999999999995E-4</v>
      </c>
    </row>
    <row r="487" spans="2:33" ht="12.75" customHeight="1" x14ac:dyDescent="0.3">
      <c r="B487" s="81" t="str">
        <f t="shared" si="106"/>
        <v>5-4 UN</v>
      </c>
      <c r="C487" s="71" t="s">
        <v>592</v>
      </c>
      <c r="D487" s="71"/>
      <c r="E487" s="79" t="s">
        <v>604</v>
      </c>
      <c r="F487" s="82" t="s">
        <v>644</v>
      </c>
      <c r="G487" s="58">
        <v>4</v>
      </c>
      <c r="H487" s="79" t="s">
        <v>519</v>
      </c>
      <c r="I487" s="71" t="s">
        <v>599</v>
      </c>
      <c r="J487" s="71" t="s">
        <v>588</v>
      </c>
      <c r="K487" s="71" t="s">
        <v>600</v>
      </c>
      <c r="L487" s="85">
        <f t="shared" si="107"/>
        <v>127</v>
      </c>
      <c r="M487" s="85">
        <f t="shared" si="108"/>
        <v>6.35</v>
      </c>
      <c r="N487" s="71">
        <v>60</v>
      </c>
      <c r="O487" s="100">
        <f t="shared" si="109"/>
        <v>127</v>
      </c>
      <c r="P487" s="85">
        <f t="shared" si="110"/>
        <v>38.1</v>
      </c>
      <c r="Q487" s="58">
        <f t="shared" si="111"/>
        <v>0</v>
      </c>
      <c r="R487" s="100">
        <f t="shared" si="112"/>
        <v>122.87560000000001</v>
      </c>
      <c r="S487" s="85">
        <f t="shared" si="113"/>
        <v>15.2</v>
      </c>
      <c r="T487" s="58">
        <f t="shared" si="114"/>
        <v>0</v>
      </c>
      <c r="U487" s="58">
        <f t="shared" si="115"/>
        <v>10.199999999999999</v>
      </c>
      <c r="V487" s="58">
        <f t="array" ref="V487">INDEX(AS$11:AS$66,MATCH(C487&amp;G487,AO$11:AO$66&amp;AP$11:AP$66,0),0)</f>
        <v>5</v>
      </c>
      <c r="X487" s="120">
        <f t="shared" si="116"/>
        <v>0.25</v>
      </c>
      <c r="Y487" s="61">
        <f t="array" ref="Y487">INDEX($AQ$11:$AR$66,MATCH($C487&amp;$G487,$AO$11:$AO$66&amp;$AP$11:$AP$66,0),COUNTIF($AQ$10:$AR$10,"&lt;"&amp;Z487)+1)</f>
        <v>4.0000000000000002E-4</v>
      </c>
      <c r="Z487" s="61">
        <f t="shared" si="117"/>
        <v>5</v>
      </c>
      <c r="AA487" s="61">
        <f t="array" ref="AA487">INDEX($AT$11:$AV$66,MATCH($C487&amp;$G487,$AO$11:$AO$66&amp;$AP$11:$AP$66,0),COUNTIF($AT$10:$AV$10,"&lt;"&amp;Z487)+1)</f>
        <v>1.5E-3</v>
      </c>
      <c r="AB487" s="111">
        <f t="shared" si="118"/>
        <v>4.8376202367904177</v>
      </c>
      <c r="AC487" s="121">
        <f t="array" ref="AC487">INDEX($AW$11:$BA$66,MATCH($C487&amp;$G487,$AO$11:$AO$66&amp;$AP$11:$AP$66,0),COUNTIF($AW$10:$BA$10,"&lt;"&amp;Z487)+1)</f>
        <v>5.9999999999999995E-4</v>
      </c>
      <c r="AD487" s="62">
        <v>4.9612999999999996</v>
      </c>
      <c r="AE487" s="61">
        <f t="array" ref="AE487">INDEX($AT$11:$AV$66,MATCH($C487&amp;$G487,$AO$11:$AO$66&amp;$AP$11:$AP$66,0),COUNTIF($AT$10:$AV$10,"&lt;"&amp;AD487)+1)</f>
        <v>1.5E-3</v>
      </c>
      <c r="AF487" s="111">
        <f t="shared" si="119"/>
        <v>4.8530468245269445</v>
      </c>
      <c r="AG487" s="121">
        <f t="array" ref="AG487">INDEX($AW$11:$BA$66,MATCH($C487&amp;$G487,$AO$11:$AO$66&amp;$AP$11:$AP$66,0),COUNTIF($AW$10:$BA$10,"&lt;"&amp;AD487)+1)</f>
        <v>5.9999999999999995E-4</v>
      </c>
    </row>
    <row r="488" spans="2:33" ht="12.75" customHeight="1" x14ac:dyDescent="0.3">
      <c r="B488" s="81" t="str">
        <f t="shared" si="106"/>
        <v>5-4 UN</v>
      </c>
      <c r="C488" s="71" t="s">
        <v>592</v>
      </c>
      <c r="D488" s="71"/>
      <c r="E488" s="79" t="s">
        <v>604</v>
      </c>
      <c r="F488" s="82" t="s">
        <v>644</v>
      </c>
      <c r="G488" s="58">
        <v>4</v>
      </c>
      <c r="H488" s="79" t="s">
        <v>519</v>
      </c>
      <c r="I488" s="71" t="s">
        <v>601</v>
      </c>
      <c r="J488" s="71" t="s">
        <v>588</v>
      </c>
      <c r="K488" s="71" t="s">
        <v>600</v>
      </c>
      <c r="L488" s="85">
        <f t="shared" si="107"/>
        <v>127</v>
      </c>
      <c r="M488" s="85">
        <f t="shared" si="108"/>
        <v>6.35</v>
      </c>
      <c r="N488" s="71">
        <v>60</v>
      </c>
      <c r="O488" s="100">
        <f t="shared" si="109"/>
        <v>127</v>
      </c>
      <c r="P488" s="85">
        <f t="shared" si="110"/>
        <v>38.1</v>
      </c>
      <c r="Q488" s="58">
        <f t="shared" si="111"/>
        <v>0</v>
      </c>
      <c r="R488" s="100">
        <f t="shared" si="112"/>
        <v>122.87560000000001</v>
      </c>
      <c r="S488" s="85">
        <f t="shared" si="113"/>
        <v>15.2</v>
      </c>
      <c r="T488" s="58">
        <f t="shared" si="114"/>
        <v>0</v>
      </c>
      <c r="U488" s="58">
        <f t="shared" si="115"/>
        <v>10.199999999999999</v>
      </c>
      <c r="V488" s="58">
        <f t="array" ref="V488">INDEX(AS$11:AS$66,MATCH(C488&amp;G488,AO$11:AO$66&amp;AP$11:AP$66,0),0)</f>
        <v>5</v>
      </c>
      <c r="X488" s="120">
        <f t="shared" si="116"/>
        <v>0.25</v>
      </c>
      <c r="Y488" s="61">
        <f t="array" ref="Y488">INDEX($AQ$11:$AR$66,MATCH($C488&amp;$G488,$AO$11:$AO$66&amp;$AP$11:$AP$66,0),COUNTIF($AQ$10:$AR$10,"&lt;"&amp;Z488)+1)</f>
        <v>4.0000000000000002E-4</v>
      </c>
      <c r="Z488" s="61">
        <f t="shared" si="117"/>
        <v>5</v>
      </c>
      <c r="AA488" s="61">
        <f t="array" ref="AA488">INDEX($AT$11:$AV$66,MATCH($C488&amp;$G488,$AO$11:$AO$66&amp;$AP$11:$AP$66,0),COUNTIF($AT$10:$AV$10,"&lt;"&amp;Z488)+1)</f>
        <v>1.5E-3</v>
      </c>
      <c r="AB488" s="111">
        <f t="shared" si="118"/>
        <v>4.8376202367904177</v>
      </c>
      <c r="AC488" s="121">
        <f t="array" ref="AC488">INDEX($AW$11:$BA$66,MATCH($C488&amp;$G488,$AO$11:$AO$66&amp;$AP$11:$AP$66,0),COUNTIF($AW$10:$BA$10,"&lt;"&amp;Z488)+1)</f>
        <v>5.9999999999999995E-4</v>
      </c>
      <c r="AD488" s="62">
        <v>4.9574999999999996</v>
      </c>
      <c r="AE488" s="61">
        <f t="array" ref="AE488">INDEX($AT$11:$AV$66,MATCH($C488&amp;$G488,$AO$11:$AO$66&amp;$AP$11:$AP$66,0),COUNTIF($AT$10:$AV$10,"&lt;"&amp;AD488)+1)</f>
        <v>1.5E-3</v>
      </c>
      <c r="AF488" s="111">
        <f t="shared" si="119"/>
        <v>4.8492468245269444</v>
      </c>
      <c r="AG488" s="121">
        <f t="array" ref="AG488">INDEX($AW$11:$BA$66,MATCH($C488&amp;$G488,$AO$11:$AO$66&amp;$AP$11:$AP$66,0),COUNTIF($AW$10:$BA$10,"&lt;"&amp;AD488)+1)</f>
        <v>5.9999999999999995E-4</v>
      </c>
    </row>
    <row r="489" spans="2:33" ht="12.75" customHeight="1" x14ac:dyDescent="0.3">
      <c r="B489" s="81" t="str">
        <f t="shared" ref="B489:B552" si="120">CONCATENATE(F489,"-",G489," ",E489)</f>
        <v>5-6 UN</v>
      </c>
      <c r="C489" s="71" t="s">
        <v>592</v>
      </c>
      <c r="D489" s="71"/>
      <c r="E489" s="79" t="s">
        <v>604</v>
      </c>
      <c r="F489" s="82" t="s">
        <v>644</v>
      </c>
      <c r="G489" s="58">
        <v>6</v>
      </c>
      <c r="H489" s="79" t="s">
        <v>519</v>
      </c>
      <c r="I489" s="71" t="s">
        <v>599</v>
      </c>
      <c r="J489" s="71" t="s">
        <v>588</v>
      </c>
      <c r="K489" s="71" t="s">
        <v>600</v>
      </c>
      <c r="L489" s="85">
        <f t="shared" ref="L489:L550" si="121">ROUND(Z489*25.4,4)</f>
        <v>127</v>
      </c>
      <c r="M489" s="85">
        <f t="shared" si="108"/>
        <v>4.2332999999999998</v>
      </c>
      <c r="N489" s="71">
        <v>60</v>
      </c>
      <c r="O489" s="100">
        <f t="shared" si="109"/>
        <v>127</v>
      </c>
      <c r="P489" s="85">
        <f t="shared" si="110"/>
        <v>33</v>
      </c>
      <c r="Q489" s="58">
        <f t="shared" si="111"/>
        <v>0</v>
      </c>
      <c r="R489" s="100">
        <f t="shared" si="112"/>
        <v>124.2504</v>
      </c>
      <c r="S489" s="85">
        <f t="shared" si="113"/>
        <v>15.2</v>
      </c>
      <c r="T489" s="58">
        <f t="shared" si="114"/>
        <v>0</v>
      </c>
      <c r="U489" s="58">
        <f t="shared" si="115"/>
        <v>10.199999999999999</v>
      </c>
      <c r="V489" s="58">
        <f t="array" ref="V489">INDEX(AS$11:AS$66,MATCH(C489&amp;G489,AO$11:AO$66&amp;AP$11:AP$66,0),0)</f>
        <v>5</v>
      </c>
      <c r="X489" s="120">
        <f t="shared" si="116"/>
        <v>0.16666666666666666</v>
      </c>
      <c r="Y489" s="61">
        <f t="array" ref="Y489">INDEX($AQ$11:$AR$66,MATCH($C489&amp;$G489,$AO$11:$AO$66&amp;$AP$11:$AP$66,0),COUNTIF($AQ$10:$AR$10,"&lt;"&amp;Z489)+1)</f>
        <v>4.0000000000000002E-4</v>
      </c>
      <c r="Z489" s="61">
        <f t="shared" si="117"/>
        <v>5</v>
      </c>
      <c r="AA489" s="61">
        <f t="array" ref="AA489">INDEX($AT$11:$AV$66,MATCH($C489&amp;$G489,$AO$11:$AO$66&amp;$AP$11:$AP$66,0),COUNTIF($AT$10:$AV$10,"&lt;"&amp;Z489)+1)</f>
        <v>1.2999999999999999E-3</v>
      </c>
      <c r="AB489" s="111">
        <f t="shared" si="118"/>
        <v>4.8917468245269449</v>
      </c>
      <c r="AC489" s="121">
        <f t="array" ref="AC489">INDEX($AW$11:$BA$66,MATCH($C489&amp;$G489,$AO$11:$AO$66&amp;$AP$11:$AP$66,0),COUNTIF($AW$10:$BA$10,"&lt;"&amp;Z489)+1)</f>
        <v>5.9999999999999995E-4</v>
      </c>
      <c r="AD489" s="62">
        <v>4.9775</v>
      </c>
      <c r="AE489" s="61">
        <f t="array" ref="AE489">INDEX($AT$11:$AV$66,MATCH($C489&amp;$G489,$AO$11:$AO$66&amp;$AP$11:$AP$66,0),COUNTIF($AT$10:$AV$10,"&lt;"&amp;AD489)+1)</f>
        <v>1.2999999999999999E-3</v>
      </c>
      <c r="AF489" s="111">
        <f t="shared" si="119"/>
        <v>4.9053312163512972</v>
      </c>
      <c r="AG489" s="121">
        <f t="array" ref="AG489">INDEX($AW$11:$BA$66,MATCH($C489&amp;$G489,$AO$11:$AO$66&amp;$AP$11:$AP$66,0),COUNTIF($AW$10:$BA$10,"&lt;"&amp;AD489)+1)</f>
        <v>5.9999999999999995E-4</v>
      </c>
    </row>
    <row r="490" spans="2:33" ht="12.75" customHeight="1" x14ac:dyDescent="0.3">
      <c r="B490" s="81" t="str">
        <f t="shared" si="120"/>
        <v>5-6 UN</v>
      </c>
      <c r="C490" s="71" t="s">
        <v>592</v>
      </c>
      <c r="D490" s="71"/>
      <c r="E490" s="79" t="s">
        <v>604</v>
      </c>
      <c r="F490" s="82" t="s">
        <v>644</v>
      </c>
      <c r="G490" s="58">
        <v>6</v>
      </c>
      <c r="H490" s="79" t="s">
        <v>519</v>
      </c>
      <c r="I490" s="71" t="s">
        <v>601</v>
      </c>
      <c r="J490" s="71" t="s">
        <v>588</v>
      </c>
      <c r="K490" s="71" t="s">
        <v>600</v>
      </c>
      <c r="L490" s="85">
        <f t="shared" si="121"/>
        <v>127</v>
      </c>
      <c r="M490" s="85">
        <f t="shared" si="108"/>
        <v>4.2332999999999998</v>
      </c>
      <c r="N490" s="71">
        <v>60</v>
      </c>
      <c r="O490" s="100">
        <f t="shared" si="109"/>
        <v>127</v>
      </c>
      <c r="P490" s="85">
        <f t="shared" si="110"/>
        <v>33</v>
      </c>
      <c r="Q490" s="58">
        <f t="shared" si="111"/>
        <v>0</v>
      </c>
      <c r="R490" s="100">
        <f t="shared" si="112"/>
        <v>124.2504</v>
      </c>
      <c r="S490" s="85">
        <f t="shared" si="113"/>
        <v>15.2</v>
      </c>
      <c r="T490" s="58">
        <f t="shared" si="114"/>
        <v>0</v>
      </c>
      <c r="U490" s="58">
        <f t="shared" si="115"/>
        <v>10.199999999999999</v>
      </c>
      <c r="V490" s="58">
        <f t="array" ref="V490">INDEX(AS$11:AS$66,MATCH(C490&amp;G490,AO$11:AO$66&amp;AP$11:AP$66,0),0)</f>
        <v>5</v>
      </c>
      <c r="X490" s="120">
        <f t="shared" si="116"/>
        <v>0.16666666666666666</v>
      </c>
      <c r="Y490" s="61">
        <f t="array" ref="Y490">INDEX($AQ$11:$AR$66,MATCH($C490&amp;$G490,$AO$11:$AO$66&amp;$AP$11:$AP$66,0),COUNTIF($AQ$10:$AR$10,"&lt;"&amp;Z490)+1)</f>
        <v>4.0000000000000002E-4</v>
      </c>
      <c r="Z490" s="61">
        <f t="shared" si="117"/>
        <v>5</v>
      </c>
      <c r="AA490" s="61">
        <f t="array" ref="AA490">INDEX($AT$11:$AV$66,MATCH($C490&amp;$G490,$AO$11:$AO$66&amp;$AP$11:$AP$66,0),COUNTIF($AT$10:$AV$10,"&lt;"&amp;Z490)+1)</f>
        <v>1.2999999999999999E-3</v>
      </c>
      <c r="AB490" s="111">
        <f t="shared" si="118"/>
        <v>4.8917468245269449</v>
      </c>
      <c r="AC490" s="121">
        <f t="array" ref="AC490">INDEX($AW$11:$BA$66,MATCH($C490&amp;$G490,$AO$11:$AO$66&amp;$AP$11:$AP$66,0),COUNTIF($AW$10:$BA$10,"&lt;"&amp;Z490)+1)</f>
        <v>5.9999999999999995E-4</v>
      </c>
      <c r="AD490" s="62">
        <v>4.9741</v>
      </c>
      <c r="AE490" s="61">
        <f t="array" ref="AE490">INDEX($AT$11:$AV$66,MATCH($C490&amp;$G490,$AO$11:$AO$66&amp;$AP$11:$AP$66,0),COUNTIF($AT$10:$AV$10,"&lt;"&amp;AD490)+1)</f>
        <v>1.2999999999999999E-3</v>
      </c>
      <c r="AF490" s="111">
        <f t="shared" si="119"/>
        <v>4.9019312163512971</v>
      </c>
      <c r="AG490" s="121">
        <f t="array" ref="AG490">INDEX($AW$11:$BA$66,MATCH($C490&amp;$G490,$AO$11:$AO$66&amp;$AP$11:$AP$66,0),COUNTIF($AW$10:$BA$10,"&lt;"&amp;AD490)+1)</f>
        <v>5.9999999999999995E-4</v>
      </c>
    </row>
    <row r="491" spans="2:33" ht="12.75" customHeight="1" x14ac:dyDescent="0.3">
      <c r="B491" s="81" t="str">
        <f t="shared" si="120"/>
        <v>5-12 UN</v>
      </c>
      <c r="C491" s="71" t="s">
        <v>592</v>
      </c>
      <c r="D491" s="71"/>
      <c r="E491" s="79" t="s">
        <v>604</v>
      </c>
      <c r="F491" s="82" t="s">
        <v>644</v>
      </c>
      <c r="G491" s="58">
        <v>12</v>
      </c>
      <c r="H491" s="79" t="s">
        <v>519</v>
      </c>
      <c r="I491" s="71" t="s">
        <v>599</v>
      </c>
      <c r="J491" s="71" t="s">
        <v>588</v>
      </c>
      <c r="K491" s="71" t="s">
        <v>600</v>
      </c>
      <c r="L491" s="85">
        <f t="shared" si="121"/>
        <v>127</v>
      </c>
      <c r="M491" s="85">
        <f t="shared" si="108"/>
        <v>2.1166999999999998</v>
      </c>
      <c r="N491" s="71">
        <v>60</v>
      </c>
      <c r="O491" s="100">
        <f t="shared" si="109"/>
        <v>127</v>
      </c>
      <c r="P491" s="85">
        <f t="shared" si="110"/>
        <v>22.9</v>
      </c>
      <c r="Q491" s="58">
        <f t="shared" si="111"/>
        <v>0</v>
      </c>
      <c r="R491" s="100">
        <f t="shared" si="112"/>
        <v>125.62520000000001</v>
      </c>
      <c r="S491" s="85">
        <f t="shared" si="113"/>
        <v>15.2</v>
      </c>
      <c r="T491" s="58">
        <f t="shared" si="114"/>
        <v>0</v>
      </c>
      <c r="U491" s="58">
        <f t="shared" si="115"/>
        <v>7.6</v>
      </c>
      <c r="V491" s="58">
        <f t="array" ref="V491">INDEX(AS$11:AS$66,MATCH(C491&amp;G491,AO$11:AO$66&amp;AP$11:AP$66,0),0)</f>
        <v>10</v>
      </c>
      <c r="X491" s="120">
        <f t="shared" si="116"/>
        <v>8.3333333333333329E-2</v>
      </c>
      <c r="Y491" s="61">
        <f t="array" ref="Y491">INDEX($AQ$11:$AR$66,MATCH($C491&amp;$G491,$AO$11:$AO$66&amp;$AP$11:$AP$66,0),COUNTIF($AQ$10:$AR$10,"&lt;"&amp;Z491)+1)</f>
        <v>2.9999999999999997E-4</v>
      </c>
      <c r="Z491" s="61">
        <f t="shared" si="117"/>
        <v>5</v>
      </c>
      <c r="AA491" s="61">
        <f t="array" ref="AA491">INDEX($AT$11:$AV$66,MATCH($C491&amp;$G491,$AO$11:$AO$66&amp;$AP$11:$AP$66,0),COUNTIF($AT$10:$AV$10,"&lt;"&amp;Z491)+1)</f>
        <v>8.9999999999999998E-4</v>
      </c>
      <c r="AB491" s="111">
        <f t="shared" si="118"/>
        <v>4.9458734122634729</v>
      </c>
      <c r="AC491" s="121">
        <f t="array" ref="AC491">INDEX($AW$11:$BA$66,MATCH($C491&amp;$G491,$AO$11:$AO$66&amp;$AP$11:$AP$66,0),COUNTIF($AW$10:$BA$10,"&lt;"&amp;Z491)+1)</f>
        <v>5.9999999999999995E-4</v>
      </c>
      <c r="AD491" s="62">
        <v>4.9907000000000004</v>
      </c>
      <c r="AE491" s="61">
        <f t="array" ref="AE491">INDEX($AT$11:$AV$66,MATCH($C491&amp;$G491,$AO$11:$AO$66&amp;$AP$11:$AP$66,0),COUNTIF($AT$10:$AV$10,"&lt;"&amp;AD491)+1)</f>
        <v>8.9999999999999998E-4</v>
      </c>
      <c r="AF491" s="111">
        <f t="shared" si="119"/>
        <v>4.9546156081756489</v>
      </c>
      <c r="AG491" s="121">
        <f t="array" ref="AG491">INDEX($AW$11:$BA$66,MATCH($C491&amp;$G491,$AO$11:$AO$66&amp;$AP$11:$AP$66,0),COUNTIF($AW$10:$BA$10,"&lt;"&amp;AD491)+1)</f>
        <v>5.9999999999999995E-4</v>
      </c>
    </row>
    <row r="492" spans="2:33" ht="12.75" customHeight="1" x14ac:dyDescent="0.3">
      <c r="B492" s="81" t="str">
        <f t="shared" si="120"/>
        <v>5-12 UN</v>
      </c>
      <c r="C492" s="71" t="s">
        <v>592</v>
      </c>
      <c r="D492" s="71"/>
      <c r="E492" s="79" t="s">
        <v>604</v>
      </c>
      <c r="F492" s="82" t="s">
        <v>644</v>
      </c>
      <c r="G492" s="58">
        <v>12</v>
      </c>
      <c r="H492" s="79" t="s">
        <v>519</v>
      </c>
      <c r="I492" s="71" t="s">
        <v>601</v>
      </c>
      <c r="J492" s="71" t="s">
        <v>588</v>
      </c>
      <c r="K492" s="71" t="s">
        <v>600</v>
      </c>
      <c r="L492" s="85">
        <f t="shared" si="121"/>
        <v>127</v>
      </c>
      <c r="M492" s="85">
        <f t="shared" si="108"/>
        <v>2.1166999999999998</v>
      </c>
      <c r="N492" s="71">
        <v>60</v>
      </c>
      <c r="O492" s="100">
        <f t="shared" si="109"/>
        <v>127</v>
      </c>
      <c r="P492" s="85">
        <f t="shared" si="110"/>
        <v>22.9</v>
      </c>
      <c r="Q492" s="58">
        <f t="shared" si="111"/>
        <v>0</v>
      </c>
      <c r="R492" s="100">
        <f t="shared" si="112"/>
        <v>125.62520000000001</v>
      </c>
      <c r="S492" s="85">
        <f t="shared" si="113"/>
        <v>15.2</v>
      </c>
      <c r="T492" s="58">
        <f t="shared" si="114"/>
        <v>0</v>
      </c>
      <c r="U492" s="58">
        <f t="shared" si="115"/>
        <v>7.6</v>
      </c>
      <c r="V492" s="58">
        <f t="array" ref="V492">INDEX(AS$11:AS$66,MATCH(C492&amp;G492,AO$11:AO$66&amp;AP$11:AP$66,0),0)</f>
        <v>10</v>
      </c>
      <c r="X492" s="120">
        <f t="shared" si="116"/>
        <v>8.3333333333333329E-2</v>
      </c>
      <c r="Y492" s="61">
        <f t="array" ref="Y492">INDEX($AQ$11:$AR$66,MATCH($C492&amp;$G492,$AO$11:$AO$66&amp;$AP$11:$AP$66,0),COUNTIF($AQ$10:$AR$10,"&lt;"&amp;Z492)+1)</f>
        <v>2.9999999999999997E-4</v>
      </c>
      <c r="Z492" s="61">
        <f t="shared" si="117"/>
        <v>5</v>
      </c>
      <c r="AA492" s="61">
        <f t="array" ref="AA492">INDEX($AT$11:$AV$66,MATCH($C492&amp;$G492,$AO$11:$AO$66&amp;$AP$11:$AP$66,0),COUNTIF($AT$10:$AV$10,"&lt;"&amp;Z492)+1)</f>
        <v>8.9999999999999998E-4</v>
      </c>
      <c r="AB492" s="111">
        <f t="shared" si="118"/>
        <v>4.9458734122634729</v>
      </c>
      <c r="AC492" s="121">
        <f t="array" ref="AC492">INDEX($AW$11:$BA$66,MATCH($C492&amp;$G492,$AO$11:$AO$66&amp;$AP$11:$AP$66,0),COUNTIF($AW$10:$BA$10,"&lt;"&amp;Z492)+1)</f>
        <v>5.9999999999999995E-4</v>
      </c>
      <c r="AD492" s="62">
        <v>4.9885999999999999</v>
      </c>
      <c r="AE492" s="61">
        <f t="array" ref="AE492">INDEX($AT$11:$AV$66,MATCH($C492&amp;$G492,$AO$11:$AO$66&amp;$AP$11:$AP$66,0),COUNTIF($AT$10:$AV$10,"&lt;"&amp;AD492)+1)</f>
        <v>8.9999999999999998E-4</v>
      </c>
      <c r="AF492" s="111">
        <f t="shared" si="119"/>
        <v>4.9525156081756485</v>
      </c>
      <c r="AG492" s="121">
        <f t="array" ref="AG492">INDEX($AW$11:$BA$66,MATCH($C492&amp;$G492,$AO$11:$AO$66&amp;$AP$11:$AP$66,0),COUNTIF($AW$10:$BA$10,"&lt;"&amp;AD492)+1)</f>
        <v>5.9999999999999995E-4</v>
      </c>
    </row>
    <row r="493" spans="2:33" ht="12.75" customHeight="1" x14ac:dyDescent="0.3">
      <c r="B493" s="81" t="str">
        <f t="shared" si="120"/>
        <v>5-16 UN</v>
      </c>
      <c r="C493" s="71" t="s">
        <v>592</v>
      </c>
      <c r="D493" s="71"/>
      <c r="E493" s="79" t="s">
        <v>604</v>
      </c>
      <c r="F493" s="82" t="s">
        <v>644</v>
      </c>
      <c r="G493" s="58">
        <v>16</v>
      </c>
      <c r="H493" s="79" t="s">
        <v>519</v>
      </c>
      <c r="I493" s="71" t="s">
        <v>599</v>
      </c>
      <c r="J493" s="71" t="s">
        <v>588</v>
      </c>
      <c r="K493" s="71" t="s">
        <v>600</v>
      </c>
      <c r="L493" s="85">
        <f t="shared" si="121"/>
        <v>127</v>
      </c>
      <c r="M493" s="85">
        <f t="shared" si="108"/>
        <v>1.5874999999999999</v>
      </c>
      <c r="N493" s="71">
        <v>60</v>
      </c>
      <c r="O493" s="100">
        <f t="shared" si="109"/>
        <v>127</v>
      </c>
      <c r="P493" s="85">
        <f t="shared" si="110"/>
        <v>22.9</v>
      </c>
      <c r="Q493" s="58">
        <f t="shared" si="111"/>
        <v>0</v>
      </c>
      <c r="R493" s="100">
        <f t="shared" si="112"/>
        <v>125.9689</v>
      </c>
      <c r="S493" s="85">
        <f t="shared" si="113"/>
        <v>15.2</v>
      </c>
      <c r="T493" s="58">
        <f t="shared" si="114"/>
        <v>0</v>
      </c>
      <c r="U493" s="58">
        <f t="shared" si="115"/>
        <v>7.6</v>
      </c>
      <c r="V493" s="58">
        <f t="array" ref="V493">INDEX(AS$11:AS$66,MATCH(C493&amp;G493,AO$11:AO$66&amp;AP$11:AP$66,0),0)</f>
        <v>10</v>
      </c>
      <c r="X493" s="120">
        <f t="shared" si="116"/>
        <v>6.25E-2</v>
      </c>
      <c r="Y493" s="61">
        <f t="array" ref="Y493">INDEX($AQ$11:$AR$66,MATCH($C493&amp;$G493,$AO$11:$AO$66&amp;$AP$11:$AP$66,0),COUNTIF($AQ$10:$AR$10,"&lt;"&amp;Z493)+1)</f>
        <v>2.9999999999999997E-4</v>
      </c>
      <c r="Z493" s="61">
        <f t="shared" si="117"/>
        <v>5</v>
      </c>
      <c r="AA493" s="61">
        <f t="array" ref="AA493">INDEX($AT$11:$AV$66,MATCH($C493&amp;$G493,$AO$11:$AO$66&amp;$AP$11:$AP$66,0),COUNTIF($AT$10:$AV$10,"&lt;"&amp;Z493)+1)</f>
        <v>8.9999999999999998E-4</v>
      </c>
      <c r="AB493" s="111">
        <f t="shared" si="118"/>
        <v>4.9594050591976044</v>
      </c>
      <c r="AC493" s="121">
        <f t="array" ref="AC493">INDEX($AW$11:$BA$66,MATCH($C493&amp;$G493,$AO$11:$AO$66&amp;$AP$11:$AP$66,0),COUNTIF($AW$10:$BA$10,"&lt;"&amp;Z493)+1)</f>
        <v>5.9999999999999995E-4</v>
      </c>
      <c r="AD493" s="62">
        <v>4.9943999999999997</v>
      </c>
      <c r="AE493" s="61">
        <f t="array" ref="AE493">INDEX($AT$11:$AV$66,MATCH($C493&amp;$G493,$AO$11:$AO$66&amp;$AP$11:$AP$66,0),COUNTIF($AT$10:$AV$10,"&lt;"&amp;AD493)+1)</f>
        <v>8.9999999999999998E-4</v>
      </c>
      <c r="AF493" s="111">
        <f t="shared" si="119"/>
        <v>4.9673367061317357</v>
      </c>
      <c r="AG493" s="121">
        <f t="array" ref="AG493">INDEX($AW$11:$BA$66,MATCH($C493&amp;$G493,$AO$11:$AO$66&amp;$AP$11:$AP$66,0),COUNTIF($AW$10:$BA$10,"&lt;"&amp;AD493)+1)</f>
        <v>5.9999999999999995E-4</v>
      </c>
    </row>
    <row r="494" spans="2:33" ht="12.75" customHeight="1" x14ac:dyDescent="0.3">
      <c r="B494" s="81" t="str">
        <f t="shared" si="120"/>
        <v>5-16 UN</v>
      </c>
      <c r="C494" s="71" t="s">
        <v>592</v>
      </c>
      <c r="D494" s="71"/>
      <c r="E494" s="79" t="s">
        <v>604</v>
      </c>
      <c r="F494" s="82" t="s">
        <v>644</v>
      </c>
      <c r="G494" s="58">
        <v>16</v>
      </c>
      <c r="H494" s="79" t="s">
        <v>519</v>
      </c>
      <c r="I494" s="71" t="s">
        <v>601</v>
      </c>
      <c r="J494" s="71" t="s">
        <v>588</v>
      </c>
      <c r="K494" s="71" t="s">
        <v>600</v>
      </c>
      <c r="L494" s="85">
        <f t="shared" si="121"/>
        <v>127</v>
      </c>
      <c r="M494" s="85">
        <f t="shared" si="108"/>
        <v>1.5874999999999999</v>
      </c>
      <c r="N494" s="71">
        <v>60</v>
      </c>
      <c r="O494" s="100">
        <f t="shared" si="109"/>
        <v>127</v>
      </c>
      <c r="P494" s="85">
        <f t="shared" si="110"/>
        <v>22.9</v>
      </c>
      <c r="Q494" s="58">
        <f t="shared" si="111"/>
        <v>0</v>
      </c>
      <c r="R494" s="100">
        <f t="shared" si="112"/>
        <v>125.9689</v>
      </c>
      <c r="S494" s="85">
        <f t="shared" si="113"/>
        <v>15.2</v>
      </c>
      <c r="T494" s="58">
        <f t="shared" si="114"/>
        <v>0</v>
      </c>
      <c r="U494" s="58">
        <f t="shared" si="115"/>
        <v>7.6</v>
      </c>
      <c r="V494" s="58">
        <f t="array" ref="V494">INDEX(AS$11:AS$66,MATCH(C494&amp;G494,AO$11:AO$66&amp;AP$11:AP$66,0),0)</f>
        <v>10</v>
      </c>
      <c r="X494" s="120">
        <f t="shared" si="116"/>
        <v>6.25E-2</v>
      </c>
      <c r="Y494" s="61">
        <f t="array" ref="Y494">INDEX($AQ$11:$AR$66,MATCH($C494&amp;$G494,$AO$11:$AO$66&amp;$AP$11:$AP$66,0),COUNTIF($AQ$10:$AR$10,"&lt;"&amp;Z494)+1)</f>
        <v>2.9999999999999997E-4</v>
      </c>
      <c r="Z494" s="61">
        <f t="shared" si="117"/>
        <v>5</v>
      </c>
      <c r="AA494" s="61">
        <f t="array" ref="AA494">INDEX($AT$11:$AV$66,MATCH($C494&amp;$G494,$AO$11:$AO$66&amp;$AP$11:$AP$66,0),COUNTIF($AT$10:$AV$10,"&lt;"&amp;Z494)+1)</f>
        <v>8.9999999999999998E-4</v>
      </c>
      <c r="AB494" s="111">
        <f t="shared" si="118"/>
        <v>4.9594050591976044</v>
      </c>
      <c r="AC494" s="121">
        <f t="array" ref="AC494">INDEX($AW$11:$BA$66,MATCH($C494&amp;$G494,$AO$11:$AO$66&amp;$AP$11:$AP$66,0),COUNTIF($AW$10:$BA$10,"&lt;"&amp;Z494)+1)</f>
        <v>5.9999999999999995E-4</v>
      </c>
      <c r="AD494" s="62">
        <v>4.9923999999999999</v>
      </c>
      <c r="AE494" s="61">
        <f t="array" ref="AE494">INDEX($AT$11:$AV$66,MATCH($C494&amp;$G494,$AO$11:$AO$66&amp;$AP$11:$AP$66,0),COUNTIF($AT$10:$AV$10,"&lt;"&amp;AD494)+1)</f>
        <v>8.9999999999999998E-4</v>
      </c>
      <c r="AF494" s="111">
        <f t="shared" si="119"/>
        <v>4.9653367061317359</v>
      </c>
      <c r="AG494" s="121">
        <f t="array" ref="AG494">INDEX($AW$11:$BA$66,MATCH($C494&amp;$G494,$AO$11:$AO$66&amp;$AP$11:$AP$66,0),COUNTIF($AW$10:$BA$10,"&lt;"&amp;AD494)+1)</f>
        <v>5.9999999999999995E-4</v>
      </c>
    </row>
    <row r="495" spans="2:33" ht="12.75" customHeight="1" x14ac:dyDescent="0.3">
      <c r="B495" s="81" t="str">
        <f t="shared" si="120"/>
        <v>5 1/8-6 UN</v>
      </c>
      <c r="C495" s="71" t="s">
        <v>592</v>
      </c>
      <c r="D495" s="71"/>
      <c r="E495" s="79" t="s">
        <v>604</v>
      </c>
      <c r="F495" s="82" t="s">
        <v>645</v>
      </c>
      <c r="G495" s="58">
        <v>6</v>
      </c>
      <c r="H495" s="79" t="s">
        <v>519</v>
      </c>
      <c r="I495" s="71" t="s">
        <v>599</v>
      </c>
      <c r="J495" s="71" t="s">
        <v>588</v>
      </c>
      <c r="K495" s="71" t="s">
        <v>600</v>
      </c>
      <c r="L495" s="85">
        <f t="shared" si="121"/>
        <v>130.17500000000001</v>
      </c>
      <c r="M495" s="85">
        <f t="shared" si="108"/>
        <v>4.2332999999999998</v>
      </c>
      <c r="N495" s="71">
        <v>60</v>
      </c>
      <c r="O495" s="100">
        <f t="shared" si="109"/>
        <v>130.17500000000001</v>
      </c>
      <c r="P495" s="85">
        <f t="shared" si="110"/>
        <v>33</v>
      </c>
      <c r="Q495" s="58">
        <f t="shared" si="111"/>
        <v>0</v>
      </c>
      <c r="R495" s="100">
        <f t="shared" si="112"/>
        <v>127.4254</v>
      </c>
      <c r="S495" s="85">
        <f t="shared" si="113"/>
        <v>15.2</v>
      </c>
      <c r="T495" s="58">
        <f t="shared" si="114"/>
        <v>0</v>
      </c>
      <c r="U495" s="58">
        <f t="shared" si="115"/>
        <v>10.199999999999999</v>
      </c>
      <c r="V495" s="58">
        <f t="array" ref="V495">INDEX(AS$11:AS$66,MATCH(C495&amp;G495,AO$11:AO$66&amp;AP$11:AP$66,0),0)</f>
        <v>5</v>
      </c>
      <c r="X495" s="120">
        <f t="shared" si="116"/>
        <v>0.16666666666666666</v>
      </c>
      <c r="Y495" s="61">
        <f t="array" ref="Y495">INDEX($AQ$11:$AR$66,MATCH($C495&amp;$G495,$AO$11:$AO$66&amp;$AP$11:$AP$66,0),COUNTIF($AQ$10:$AR$10,"&lt;"&amp;Z495)+1)</f>
        <v>4.0000000000000002E-4</v>
      </c>
      <c r="Z495" s="61">
        <f t="shared" si="117"/>
        <v>5.125</v>
      </c>
      <c r="AA495" s="61">
        <f t="array" ref="AA495">INDEX($AT$11:$AV$66,MATCH($C495&amp;$G495,$AO$11:$AO$66&amp;$AP$11:$AP$66,0),COUNTIF($AT$10:$AV$10,"&lt;"&amp;Z495)+1)</f>
        <v>1.2999999999999999E-3</v>
      </c>
      <c r="AB495" s="111">
        <f t="shared" si="118"/>
        <v>5.0167468245269449</v>
      </c>
      <c r="AC495" s="121">
        <f t="array" ref="AC495">INDEX($AW$11:$BA$66,MATCH($C495&amp;$G495,$AO$11:$AO$66&amp;$AP$11:$AP$66,0),COUNTIF($AW$10:$BA$10,"&lt;"&amp;Z495)+1)</f>
        <v>5.9999999999999995E-4</v>
      </c>
      <c r="AD495" s="62">
        <v>5.1025999999999998</v>
      </c>
      <c r="AE495" s="61">
        <f t="array" ref="AE495">INDEX($AT$11:$AV$66,MATCH($C495&amp;$G495,$AO$11:$AO$66&amp;$AP$11:$AP$66,0),COUNTIF($AT$10:$AV$10,"&lt;"&amp;AD495)+1)</f>
        <v>1.2999999999999999E-3</v>
      </c>
      <c r="AF495" s="111">
        <f t="shared" si="119"/>
        <v>5.030431216351297</v>
      </c>
      <c r="AG495" s="121">
        <f t="array" ref="AG495">INDEX($AW$11:$BA$66,MATCH($C495&amp;$G495,$AO$11:$AO$66&amp;$AP$11:$AP$66,0),COUNTIF($AW$10:$BA$10,"&lt;"&amp;AD495)+1)</f>
        <v>5.9999999999999995E-4</v>
      </c>
    </row>
    <row r="496" spans="2:33" ht="12.75" customHeight="1" x14ac:dyDescent="0.3">
      <c r="B496" s="81" t="str">
        <f t="shared" si="120"/>
        <v>5 1/8-6 UN</v>
      </c>
      <c r="C496" s="71" t="s">
        <v>592</v>
      </c>
      <c r="D496" s="71"/>
      <c r="E496" s="79" t="s">
        <v>604</v>
      </c>
      <c r="F496" s="82" t="s">
        <v>645</v>
      </c>
      <c r="G496" s="58">
        <v>6</v>
      </c>
      <c r="H496" s="79" t="s">
        <v>519</v>
      </c>
      <c r="I496" s="71" t="s">
        <v>601</v>
      </c>
      <c r="J496" s="71" t="s">
        <v>588</v>
      </c>
      <c r="K496" s="71" t="s">
        <v>600</v>
      </c>
      <c r="L496" s="85">
        <f t="shared" si="121"/>
        <v>130.17500000000001</v>
      </c>
      <c r="M496" s="85">
        <f t="shared" si="108"/>
        <v>4.2332999999999998</v>
      </c>
      <c r="N496" s="71">
        <v>60</v>
      </c>
      <c r="O496" s="100">
        <f t="shared" si="109"/>
        <v>130.17500000000001</v>
      </c>
      <c r="P496" s="85">
        <f t="shared" si="110"/>
        <v>33</v>
      </c>
      <c r="Q496" s="58">
        <f t="shared" si="111"/>
        <v>0</v>
      </c>
      <c r="R496" s="100">
        <f t="shared" si="112"/>
        <v>127.4254</v>
      </c>
      <c r="S496" s="85">
        <f t="shared" si="113"/>
        <v>15.2</v>
      </c>
      <c r="T496" s="58">
        <f t="shared" si="114"/>
        <v>0</v>
      </c>
      <c r="U496" s="58">
        <f t="shared" si="115"/>
        <v>10.199999999999999</v>
      </c>
      <c r="V496" s="58">
        <f t="array" ref="V496">INDEX(AS$11:AS$66,MATCH(C496&amp;G496,AO$11:AO$66&amp;AP$11:AP$66,0),0)</f>
        <v>5</v>
      </c>
      <c r="X496" s="120">
        <f t="shared" si="116"/>
        <v>0.16666666666666666</v>
      </c>
      <c r="Y496" s="61">
        <f t="array" ref="Y496">INDEX($AQ$11:$AR$66,MATCH($C496&amp;$G496,$AO$11:$AO$66&amp;$AP$11:$AP$66,0),COUNTIF($AQ$10:$AR$10,"&lt;"&amp;Z496)+1)</f>
        <v>4.0000000000000002E-4</v>
      </c>
      <c r="Z496" s="61">
        <f t="shared" si="117"/>
        <v>5.125</v>
      </c>
      <c r="AA496" s="61">
        <f t="array" ref="AA496">INDEX($AT$11:$AV$66,MATCH($C496&amp;$G496,$AO$11:$AO$66&amp;$AP$11:$AP$66,0),COUNTIF($AT$10:$AV$10,"&lt;"&amp;Z496)+1)</f>
        <v>1.2999999999999999E-3</v>
      </c>
      <c r="AB496" s="111">
        <f t="shared" si="118"/>
        <v>5.0167468245269449</v>
      </c>
      <c r="AC496" s="121">
        <f t="array" ref="AC496">INDEX($AW$11:$BA$66,MATCH($C496&amp;$G496,$AO$11:$AO$66&amp;$AP$11:$AP$66,0),COUNTIF($AW$10:$BA$10,"&lt;"&amp;Z496)+1)</f>
        <v>5.9999999999999995E-4</v>
      </c>
      <c r="AD496" s="62">
        <v>5.0991999999999997</v>
      </c>
      <c r="AE496" s="61">
        <f t="array" ref="AE496">INDEX($AT$11:$AV$66,MATCH($C496&amp;$G496,$AO$11:$AO$66&amp;$AP$11:$AP$66,0),COUNTIF($AT$10:$AV$10,"&lt;"&amp;AD496)+1)</f>
        <v>1.2999999999999999E-3</v>
      </c>
      <c r="AF496" s="111">
        <f t="shared" si="119"/>
        <v>5.0270312163512969</v>
      </c>
      <c r="AG496" s="121">
        <f t="array" ref="AG496">INDEX($AW$11:$BA$66,MATCH($C496&amp;$G496,$AO$11:$AO$66&amp;$AP$11:$AP$66,0),COUNTIF($AW$10:$BA$10,"&lt;"&amp;AD496)+1)</f>
        <v>5.9999999999999995E-4</v>
      </c>
    </row>
    <row r="497" spans="2:33" ht="12.75" customHeight="1" x14ac:dyDescent="0.3">
      <c r="B497" s="81" t="str">
        <f t="shared" si="120"/>
        <v>5 1/8-12 UN</v>
      </c>
      <c r="C497" s="71" t="s">
        <v>592</v>
      </c>
      <c r="D497" s="71"/>
      <c r="E497" s="79" t="s">
        <v>604</v>
      </c>
      <c r="F497" s="82" t="s">
        <v>645</v>
      </c>
      <c r="G497" s="58">
        <v>12</v>
      </c>
      <c r="H497" s="79" t="s">
        <v>519</v>
      </c>
      <c r="I497" s="71" t="s">
        <v>599</v>
      </c>
      <c r="J497" s="71" t="s">
        <v>588</v>
      </c>
      <c r="K497" s="71" t="s">
        <v>600</v>
      </c>
      <c r="L497" s="85">
        <f t="shared" si="121"/>
        <v>130.17500000000001</v>
      </c>
      <c r="M497" s="85">
        <f t="shared" si="108"/>
        <v>2.1166999999999998</v>
      </c>
      <c r="N497" s="71">
        <v>60</v>
      </c>
      <c r="O497" s="100">
        <f t="shared" si="109"/>
        <v>130.17500000000001</v>
      </c>
      <c r="P497" s="85">
        <f t="shared" si="110"/>
        <v>22.9</v>
      </c>
      <c r="Q497" s="58">
        <f t="shared" si="111"/>
        <v>0</v>
      </c>
      <c r="R497" s="100">
        <f t="shared" si="112"/>
        <v>128.80019999999999</v>
      </c>
      <c r="S497" s="85">
        <f t="shared" si="113"/>
        <v>15.2</v>
      </c>
      <c r="T497" s="58">
        <f t="shared" si="114"/>
        <v>0</v>
      </c>
      <c r="U497" s="58">
        <f t="shared" si="115"/>
        <v>7.6</v>
      </c>
      <c r="V497" s="58">
        <f t="array" ref="V497">INDEX(AS$11:AS$66,MATCH(C497&amp;G497,AO$11:AO$66&amp;AP$11:AP$66,0),0)</f>
        <v>10</v>
      </c>
      <c r="X497" s="120">
        <f t="shared" si="116"/>
        <v>8.3333333333333329E-2</v>
      </c>
      <c r="Y497" s="61">
        <f t="array" ref="Y497">INDEX($AQ$11:$AR$66,MATCH($C497&amp;$G497,$AO$11:$AO$66&amp;$AP$11:$AP$66,0),COUNTIF($AQ$10:$AR$10,"&lt;"&amp;Z497)+1)</f>
        <v>2.9999999999999997E-4</v>
      </c>
      <c r="Z497" s="61">
        <f t="shared" si="117"/>
        <v>5.125</v>
      </c>
      <c r="AA497" s="61">
        <f t="array" ref="AA497">INDEX($AT$11:$AV$66,MATCH($C497&amp;$G497,$AO$11:$AO$66&amp;$AP$11:$AP$66,0),COUNTIF($AT$10:$AV$10,"&lt;"&amp;Z497)+1)</f>
        <v>8.9999999999999998E-4</v>
      </c>
      <c r="AB497" s="111">
        <f t="shared" si="118"/>
        <v>5.0708734122634729</v>
      </c>
      <c r="AC497" s="121">
        <f t="array" ref="AC497">INDEX($AW$11:$BA$66,MATCH($C497&amp;$G497,$AO$11:$AO$66&amp;$AP$11:$AP$66,0),COUNTIF($AW$10:$BA$10,"&lt;"&amp;Z497)+1)</f>
        <v>5.9999999999999995E-4</v>
      </c>
      <c r="AD497" s="62">
        <v>5.1157000000000004</v>
      </c>
      <c r="AE497" s="61">
        <f t="array" ref="AE497">INDEX($AT$11:$AV$66,MATCH($C497&amp;$G497,$AO$11:$AO$66&amp;$AP$11:$AP$66,0),COUNTIF($AT$10:$AV$10,"&lt;"&amp;AD497)+1)</f>
        <v>8.9999999999999998E-4</v>
      </c>
      <c r="AF497" s="111">
        <f t="shared" si="119"/>
        <v>5.0796156081756489</v>
      </c>
      <c r="AG497" s="121">
        <f t="array" ref="AG497">INDEX($AW$11:$BA$66,MATCH($C497&amp;$G497,$AO$11:$AO$66&amp;$AP$11:$AP$66,0),COUNTIF($AW$10:$BA$10,"&lt;"&amp;AD497)+1)</f>
        <v>5.9999999999999995E-4</v>
      </c>
    </row>
    <row r="498" spans="2:33" ht="12.75" customHeight="1" x14ac:dyDescent="0.3">
      <c r="B498" s="81" t="str">
        <f t="shared" si="120"/>
        <v>5 1/8-12 UN</v>
      </c>
      <c r="C498" s="71" t="s">
        <v>592</v>
      </c>
      <c r="D498" s="71"/>
      <c r="E498" s="79" t="s">
        <v>604</v>
      </c>
      <c r="F498" s="82" t="s">
        <v>645</v>
      </c>
      <c r="G498" s="58">
        <v>12</v>
      </c>
      <c r="H498" s="79" t="s">
        <v>519</v>
      </c>
      <c r="I498" s="71" t="s">
        <v>601</v>
      </c>
      <c r="J498" s="71" t="s">
        <v>588</v>
      </c>
      <c r="K498" s="71" t="s">
        <v>600</v>
      </c>
      <c r="L498" s="85">
        <f t="shared" si="121"/>
        <v>130.17500000000001</v>
      </c>
      <c r="M498" s="85">
        <f t="shared" si="108"/>
        <v>2.1166999999999998</v>
      </c>
      <c r="N498" s="71">
        <v>60</v>
      </c>
      <c r="O498" s="100">
        <f t="shared" si="109"/>
        <v>130.17500000000001</v>
      </c>
      <c r="P498" s="85">
        <f t="shared" si="110"/>
        <v>22.9</v>
      </c>
      <c r="Q498" s="58">
        <f t="shared" si="111"/>
        <v>0</v>
      </c>
      <c r="R498" s="100">
        <f t="shared" si="112"/>
        <v>128.80019999999999</v>
      </c>
      <c r="S498" s="85">
        <f t="shared" si="113"/>
        <v>15.2</v>
      </c>
      <c r="T498" s="58">
        <f t="shared" si="114"/>
        <v>0</v>
      </c>
      <c r="U498" s="58">
        <f t="shared" si="115"/>
        <v>7.6</v>
      </c>
      <c r="V498" s="58">
        <f t="array" ref="V498">INDEX(AS$11:AS$66,MATCH(C498&amp;G498,AO$11:AO$66&amp;AP$11:AP$66,0),0)</f>
        <v>10</v>
      </c>
      <c r="X498" s="120">
        <f t="shared" si="116"/>
        <v>8.3333333333333329E-2</v>
      </c>
      <c r="Y498" s="61">
        <f t="array" ref="Y498">INDEX($AQ$11:$AR$66,MATCH($C498&amp;$G498,$AO$11:$AO$66&amp;$AP$11:$AP$66,0),COUNTIF($AQ$10:$AR$10,"&lt;"&amp;Z498)+1)</f>
        <v>2.9999999999999997E-4</v>
      </c>
      <c r="Z498" s="61">
        <f t="shared" si="117"/>
        <v>5.125</v>
      </c>
      <c r="AA498" s="61">
        <f t="array" ref="AA498">INDEX($AT$11:$AV$66,MATCH($C498&amp;$G498,$AO$11:$AO$66&amp;$AP$11:$AP$66,0),COUNTIF($AT$10:$AV$10,"&lt;"&amp;Z498)+1)</f>
        <v>8.9999999999999998E-4</v>
      </c>
      <c r="AB498" s="111">
        <f t="shared" si="118"/>
        <v>5.0708734122634729</v>
      </c>
      <c r="AC498" s="121">
        <f t="array" ref="AC498">INDEX($AW$11:$BA$66,MATCH($C498&amp;$G498,$AO$11:$AO$66&amp;$AP$11:$AP$66,0),COUNTIF($AW$10:$BA$10,"&lt;"&amp;Z498)+1)</f>
        <v>5.9999999999999995E-4</v>
      </c>
      <c r="AD498" s="62">
        <v>5.1135999999999999</v>
      </c>
      <c r="AE498" s="61">
        <f t="array" ref="AE498">INDEX($AT$11:$AV$66,MATCH($C498&amp;$G498,$AO$11:$AO$66&amp;$AP$11:$AP$66,0),COUNTIF($AT$10:$AV$10,"&lt;"&amp;AD498)+1)</f>
        <v>8.9999999999999998E-4</v>
      </c>
      <c r="AF498" s="111">
        <f t="shared" si="119"/>
        <v>5.0775156081756485</v>
      </c>
      <c r="AG498" s="121">
        <f t="array" ref="AG498">INDEX($AW$11:$BA$66,MATCH($C498&amp;$G498,$AO$11:$AO$66&amp;$AP$11:$AP$66,0),COUNTIF($AW$10:$BA$10,"&lt;"&amp;AD498)+1)</f>
        <v>5.9999999999999995E-4</v>
      </c>
    </row>
    <row r="499" spans="2:33" ht="12.75" customHeight="1" x14ac:dyDescent="0.3">
      <c r="B499" s="81" t="str">
        <f t="shared" si="120"/>
        <v>5 1/8-16 UN</v>
      </c>
      <c r="C499" s="71" t="s">
        <v>592</v>
      </c>
      <c r="D499" s="71"/>
      <c r="E499" s="79" t="s">
        <v>604</v>
      </c>
      <c r="F499" s="82" t="s">
        <v>645</v>
      </c>
      <c r="G499" s="58">
        <v>16</v>
      </c>
      <c r="H499" s="79" t="s">
        <v>519</v>
      </c>
      <c r="I499" s="71" t="s">
        <v>599</v>
      </c>
      <c r="J499" s="71" t="s">
        <v>588</v>
      </c>
      <c r="K499" s="71" t="s">
        <v>600</v>
      </c>
      <c r="L499" s="85">
        <f t="shared" si="121"/>
        <v>130.17500000000001</v>
      </c>
      <c r="M499" s="85">
        <f t="shared" si="108"/>
        <v>1.5874999999999999</v>
      </c>
      <c r="N499" s="71">
        <v>60</v>
      </c>
      <c r="O499" s="100">
        <f t="shared" si="109"/>
        <v>130.17500000000001</v>
      </c>
      <c r="P499" s="85">
        <f t="shared" si="110"/>
        <v>22.9</v>
      </c>
      <c r="Q499" s="58">
        <f t="shared" si="111"/>
        <v>0</v>
      </c>
      <c r="R499" s="100">
        <f t="shared" si="112"/>
        <v>129.1439</v>
      </c>
      <c r="S499" s="85">
        <f t="shared" si="113"/>
        <v>15.2</v>
      </c>
      <c r="T499" s="58">
        <f t="shared" si="114"/>
        <v>0</v>
      </c>
      <c r="U499" s="58">
        <f t="shared" si="115"/>
        <v>7.6</v>
      </c>
      <c r="V499" s="58">
        <f t="array" ref="V499">INDEX(AS$11:AS$66,MATCH(C499&amp;G499,AO$11:AO$66&amp;AP$11:AP$66,0),0)</f>
        <v>10</v>
      </c>
      <c r="X499" s="120">
        <f t="shared" si="116"/>
        <v>6.25E-2</v>
      </c>
      <c r="Y499" s="61">
        <f t="array" ref="Y499">INDEX($AQ$11:$AR$66,MATCH($C499&amp;$G499,$AO$11:$AO$66&amp;$AP$11:$AP$66,0),COUNTIF($AQ$10:$AR$10,"&lt;"&amp;Z499)+1)</f>
        <v>2.9999999999999997E-4</v>
      </c>
      <c r="Z499" s="61">
        <f t="shared" si="117"/>
        <v>5.125</v>
      </c>
      <c r="AA499" s="61">
        <f t="array" ref="AA499">INDEX($AT$11:$AV$66,MATCH($C499&amp;$G499,$AO$11:$AO$66&amp;$AP$11:$AP$66,0),COUNTIF($AT$10:$AV$10,"&lt;"&amp;Z499)+1)</f>
        <v>8.9999999999999998E-4</v>
      </c>
      <c r="AB499" s="111">
        <f t="shared" si="118"/>
        <v>5.0844050591976044</v>
      </c>
      <c r="AC499" s="121">
        <f t="array" ref="AC499">INDEX($AW$11:$BA$66,MATCH($C499&amp;$G499,$AO$11:$AO$66&amp;$AP$11:$AP$66,0),COUNTIF($AW$10:$BA$10,"&lt;"&amp;Z499)+1)</f>
        <v>5.9999999999999995E-4</v>
      </c>
      <c r="AD499" s="62">
        <v>5.1193999999999997</v>
      </c>
      <c r="AE499" s="61">
        <f t="array" ref="AE499">INDEX($AT$11:$AV$66,MATCH($C499&amp;$G499,$AO$11:$AO$66&amp;$AP$11:$AP$66,0),COUNTIF($AT$10:$AV$10,"&lt;"&amp;AD499)+1)</f>
        <v>8.9999999999999998E-4</v>
      </c>
      <c r="AF499" s="111">
        <f t="shared" si="119"/>
        <v>5.0923367061317357</v>
      </c>
      <c r="AG499" s="121">
        <f t="array" ref="AG499">INDEX($AW$11:$BA$66,MATCH($C499&amp;$G499,$AO$11:$AO$66&amp;$AP$11:$AP$66,0),COUNTIF($AW$10:$BA$10,"&lt;"&amp;AD499)+1)</f>
        <v>5.9999999999999995E-4</v>
      </c>
    </row>
    <row r="500" spans="2:33" ht="12.75" customHeight="1" x14ac:dyDescent="0.3">
      <c r="B500" s="81" t="str">
        <f t="shared" si="120"/>
        <v>5 1/8-16 UN</v>
      </c>
      <c r="C500" s="71" t="s">
        <v>592</v>
      </c>
      <c r="D500" s="71"/>
      <c r="E500" s="79" t="s">
        <v>604</v>
      </c>
      <c r="F500" s="82" t="s">
        <v>645</v>
      </c>
      <c r="G500" s="58">
        <v>16</v>
      </c>
      <c r="H500" s="79" t="s">
        <v>519</v>
      </c>
      <c r="I500" s="71" t="s">
        <v>601</v>
      </c>
      <c r="J500" s="71" t="s">
        <v>588</v>
      </c>
      <c r="K500" s="71" t="s">
        <v>600</v>
      </c>
      <c r="L500" s="85">
        <f t="shared" si="121"/>
        <v>130.17500000000001</v>
      </c>
      <c r="M500" s="85">
        <f t="shared" si="108"/>
        <v>1.5874999999999999</v>
      </c>
      <c r="N500" s="71">
        <v>60</v>
      </c>
      <c r="O500" s="100">
        <f t="shared" si="109"/>
        <v>130.17500000000001</v>
      </c>
      <c r="P500" s="85">
        <f t="shared" si="110"/>
        <v>22.9</v>
      </c>
      <c r="Q500" s="58">
        <f t="shared" si="111"/>
        <v>0</v>
      </c>
      <c r="R500" s="100">
        <f t="shared" si="112"/>
        <v>129.1439</v>
      </c>
      <c r="S500" s="85">
        <f t="shared" si="113"/>
        <v>15.2</v>
      </c>
      <c r="T500" s="58">
        <f t="shared" si="114"/>
        <v>0</v>
      </c>
      <c r="U500" s="58">
        <f t="shared" si="115"/>
        <v>7.6</v>
      </c>
      <c r="V500" s="58">
        <f t="array" ref="V500">INDEX(AS$11:AS$66,MATCH(C500&amp;G500,AO$11:AO$66&amp;AP$11:AP$66,0),0)</f>
        <v>10</v>
      </c>
      <c r="X500" s="120">
        <f t="shared" si="116"/>
        <v>6.25E-2</v>
      </c>
      <c r="Y500" s="61">
        <f t="array" ref="Y500">INDEX($AQ$11:$AR$66,MATCH($C500&amp;$G500,$AO$11:$AO$66&amp;$AP$11:$AP$66,0),COUNTIF($AQ$10:$AR$10,"&lt;"&amp;Z500)+1)</f>
        <v>2.9999999999999997E-4</v>
      </c>
      <c r="Z500" s="61">
        <f t="shared" si="117"/>
        <v>5.125</v>
      </c>
      <c r="AA500" s="61">
        <f t="array" ref="AA500">INDEX($AT$11:$AV$66,MATCH($C500&amp;$G500,$AO$11:$AO$66&amp;$AP$11:$AP$66,0),COUNTIF($AT$10:$AV$10,"&lt;"&amp;Z500)+1)</f>
        <v>8.9999999999999998E-4</v>
      </c>
      <c r="AB500" s="111">
        <f t="shared" si="118"/>
        <v>5.0844050591976044</v>
      </c>
      <c r="AC500" s="121">
        <f t="array" ref="AC500">INDEX($AW$11:$BA$66,MATCH($C500&amp;$G500,$AO$11:$AO$66&amp;$AP$11:$AP$66,0),COUNTIF($AW$10:$BA$10,"&lt;"&amp;Z500)+1)</f>
        <v>5.9999999999999995E-4</v>
      </c>
      <c r="AD500" s="62">
        <v>5.1173999999999999</v>
      </c>
      <c r="AE500" s="61">
        <f t="array" ref="AE500">INDEX($AT$11:$AV$66,MATCH($C500&amp;$G500,$AO$11:$AO$66&amp;$AP$11:$AP$66,0),COUNTIF($AT$10:$AV$10,"&lt;"&amp;AD500)+1)</f>
        <v>8.9999999999999998E-4</v>
      </c>
      <c r="AF500" s="111">
        <f t="shared" si="119"/>
        <v>5.0903367061317359</v>
      </c>
      <c r="AG500" s="121">
        <f t="array" ref="AG500">INDEX($AW$11:$BA$66,MATCH($C500&amp;$G500,$AO$11:$AO$66&amp;$AP$11:$AP$66,0),COUNTIF($AW$10:$BA$10,"&lt;"&amp;AD500)+1)</f>
        <v>5.9999999999999995E-4</v>
      </c>
    </row>
    <row r="501" spans="2:33" ht="12.75" customHeight="1" x14ac:dyDescent="0.3">
      <c r="B501" s="81" t="str">
        <f t="shared" si="120"/>
        <v>5 1/4-4 UN</v>
      </c>
      <c r="C501" s="71" t="s">
        <v>592</v>
      </c>
      <c r="D501" s="71"/>
      <c r="E501" s="79" t="s">
        <v>604</v>
      </c>
      <c r="F501" s="82" t="s">
        <v>646</v>
      </c>
      <c r="G501" s="58">
        <v>4</v>
      </c>
      <c r="H501" s="79" t="s">
        <v>519</v>
      </c>
      <c r="I501" s="71" t="s">
        <v>599</v>
      </c>
      <c r="J501" s="71" t="s">
        <v>588</v>
      </c>
      <c r="K501" s="71" t="s">
        <v>600</v>
      </c>
      <c r="L501" s="85">
        <f t="shared" si="121"/>
        <v>133.35</v>
      </c>
      <c r="M501" s="85">
        <f t="shared" si="108"/>
        <v>6.35</v>
      </c>
      <c r="N501" s="71">
        <v>60</v>
      </c>
      <c r="O501" s="100">
        <f t="shared" si="109"/>
        <v>133.35</v>
      </c>
      <c r="P501" s="85">
        <f t="shared" si="110"/>
        <v>38.1</v>
      </c>
      <c r="Q501" s="58">
        <f t="shared" si="111"/>
        <v>0</v>
      </c>
      <c r="R501" s="100">
        <f t="shared" si="112"/>
        <v>129.22559999999999</v>
      </c>
      <c r="S501" s="85">
        <f t="shared" si="113"/>
        <v>15.2</v>
      </c>
      <c r="T501" s="58">
        <f t="shared" si="114"/>
        <v>0</v>
      </c>
      <c r="U501" s="58">
        <f t="shared" si="115"/>
        <v>10.199999999999999</v>
      </c>
      <c r="V501" s="58">
        <f t="array" ref="V501">INDEX(AS$11:AS$66,MATCH(C501&amp;G501,AO$11:AO$66&amp;AP$11:AP$66,0),0)</f>
        <v>5</v>
      </c>
      <c r="X501" s="120">
        <f t="shared" si="116"/>
        <v>0.25</v>
      </c>
      <c r="Y501" s="61">
        <f t="array" ref="Y501">INDEX($AQ$11:$AR$66,MATCH($C501&amp;$G501,$AO$11:$AO$66&amp;$AP$11:$AP$66,0),COUNTIF($AQ$10:$AR$10,"&lt;"&amp;Z501)+1)</f>
        <v>4.0000000000000002E-4</v>
      </c>
      <c r="Z501" s="61">
        <f t="shared" si="117"/>
        <v>5.25</v>
      </c>
      <c r="AA501" s="61">
        <f t="array" ref="AA501">INDEX($AT$11:$AV$66,MATCH($C501&amp;$G501,$AO$11:$AO$66&amp;$AP$11:$AP$66,0),COUNTIF($AT$10:$AV$10,"&lt;"&amp;Z501)+1)</f>
        <v>1.5E-3</v>
      </c>
      <c r="AB501" s="111">
        <f t="shared" si="118"/>
        <v>5.0876202367904177</v>
      </c>
      <c r="AC501" s="121">
        <f t="array" ref="AC501">INDEX($AW$11:$BA$66,MATCH($C501&amp;$G501,$AO$11:$AO$66&amp;$AP$11:$AP$66,0),COUNTIF($AW$10:$BA$10,"&lt;"&amp;Z501)+1)</f>
        <v>5.9999999999999995E-4</v>
      </c>
      <c r="AD501" s="62">
        <v>5.2115</v>
      </c>
      <c r="AE501" s="61">
        <f t="array" ref="AE501">INDEX($AT$11:$AV$66,MATCH($C501&amp;$G501,$AO$11:$AO$66&amp;$AP$11:$AP$66,0),COUNTIF($AT$10:$AV$10,"&lt;"&amp;AD501)+1)</f>
        <v>1.5E-3</v>
      </c>
      <c r="AF501" s="111">
        <f t="shared" si="119"/>
        <v>5.1032468245269449</v>
      </c>
      <c r="AG501" s="121">
        <f t="array" ref="AG501">INDEX($AW$11:$BA$66,MATCH($C501&amp;$G501,$AO$11:$AO$66&amp;$AP$11:$AP$66,0),COUNTIF($AW$10:$BA$10,"&lt;"&amp;AD501)+1)</f>
        <v>5.9999999999999995E-4</v>
      </c>
    </row>
    <row r="502" spans="2:33" ht="12.75" customHeight="1" x14ac:dyDescent="0.3">
      <c r="B502" s="81" t="str">
        <f t="shared" si="120"/>
        <v>5 1/4-4 UN</v>
      </c>
      <c r="C502" s="71" t="s">
        <v>592</v>
      </c>
      <c r="D502" s="71"/>
      <c r="E502" s="79" t="s">
        <v>604</v>
      </c>
      <c r="F502" s="82" t="s">
        <v>646</v>
      </c>
      <c r="G502" s="58">
        <v>4</v>
      </c>
      <c r="H502" s="79" t="s">
        <v>519</v>
      </c>
      <c r="I502" s="71" t="s">
        <v>601</v>
      </c>
      <c r="J502" s="71" t="s">
        <v>588</v>
      </c>
      <c r="K502" s="71" t="s">
        <v>600</v>
      </c>
      <c r="L502" s="85">
        <f t="shared" si="121"/>
        <v>133.35</v>
      </c>
      <c r="M502" s="85">
        <f t="shared" si="108"/>
        <v>6.35</v>
      </c>
      <c r="N502" s="71">
        <v>60</v>
      </c>
      <c r="O502" s="100">
        <f t="shared" si="109"/>
        <v>133.35</v>
      </c>
      <c r="P502" s="85">
        <f t="shared" si="110"/>
        <v>38.1</v>
      </c>
      <c r="Q502" s="58">
        <f t="shared" si="111"/>
        <v>0</v>
      </c>
      <c r="R502" s="100">
        <f t="shared" si="112"/>
        <v>129.22559999999999</v>
      </c>
      <c r="S502" s="85">
        <f t="shared" si="113"/>
        <v>15.2</v>
      </c>
      <c r="T502" s="58">
        <f t="shared" si="114"/>
        <v>0</v>
      </c>
      <c r="U502" s="58">
        <f t="shared" si="115"/>
        <v>10.199999999999999</v>
      </c>
      <c r="V502" s="58">
        <f t="array" ref="V502">INDEX(AS$11:AS$66,MATCH(C502&amp;G502,AO$11:AO$66&amp;AP$11:AP$66,0),0)</f>
        <v>5</v>
      </c>
      <c r="X502" s="120">
        <f t="shared" si="116"/>
        <v>0.25</v>
      </c>
      <c r="Y502" s="61">
        <f t="array" ref="Y502">INDEX($AQ$11:$AR$66,MATCH($C502&amp;$G502,$AO$11:$AO$66&amp;$AP$11:$AP$66,0),COUNTIF($AQ$10:$AR$10,"&lt;"&amp;Z502)+1)</f>
        <v>4.0000000000000002E-4</v>
      </c>
      <c r="Z502" s="61">
        <f t="shared" si="117"/>
        <v>5.25</v>
      </c>
      <c r="AA502" s="61">
        <f t="array" ref="AA502">INDEX($AT$11:$AV$66,MATCH($C502&amp;$G502,$AO$11:$AO$66&amp;$AP$11:$AP$66,0),COUNTIF($AT$10:$AV$10,"&lt;"&amp;Z502)+1)</f>
        <v>1.5E-3</v>
      </c>
      <c r="AB502" s="111">
        <f t="shared" si="118"/>
        <v>5.0876202367904177</v>
      </c>
      <c r="AC502" s="121">
        <f t="array" ref="AC502">INDEX($AW$11:$BA$66,MATCH($C502&amp;$G502,$AO$11:$AO$66&amp;$AP$11:$AP$66,0),COUNTIF($AW$10:$BA$10,"&lt;"&amp;Z502)+1)</f>
        <v>5.9999999999999995E-4</v>
      </c>
      <c r="AD502" s="62">
        <v>5.2076000000000002</v>
      </c>
      <c r="AE502" s="61">
        <f t="array" ref="AE502">INDEX($AT$11:$AV$66,MATCH($C502&amp;$G502,$AO$11:$AO$66&amp;$AP$11:$AP$66,0),COUNTIF($AT$10:$AV$10,"&lt;"&amp;AD502)+1)</f>
        <v>1.5E-3</v>
      </c>
      <c r="AF502" s="111">
        <f t="shared" si="119"/>
        <v>5.0993468245269451</v>
      </c>
      <c r="AG502" s="121">
        <f t="array" ref="AG502">INDEX($AW$11:$BA$66,MATCH($C502&amp;$G502,$AO$11:$AO$66&amp;$AP$11:$AP$66,0),COUNTIF($AW$10:$BA$10,"&lt;"&amp;AD502)+1)</f>
        <v>5.9999999999999995E-4</v>
      </c>
    </row>
    <row r="503" spans="2:33" ht="12.75" customHeight="1" x14ac:dyDescent="0.3">
      <c r="B503" s="81" t="str">
        <f t="shared" si="120"/>
        <v>5 1/4-6 UN</v>
      </c>
      <c r="C503" s="71" t="s">
        <v>592</v>
      </c>
      <c r="D503" s="71"/>
      <c r="E503" s="79" t="s">
        <v>604</v>
      </c>
      <c r="F503" s="82" t="s">
        <v>646</v>
      </c>
      <c r="G503" s="58">
        <v>6</v>
      </c>
      <c r="H503" s="79" t="s">
        <v>519</v>
      </c>
      <c r="I503" s="71" t="s">
        <v>599</v>
      </c>
      <c r="J503" s="71" t="s">
        <v>588</v>
      </c>
      <c r="K503" s="71" t="s">
        <v>600</v>
      </c>
      <c r="L503" s="85">
        <f t="shared" si="121"/>
        <v>133.35</v>
      </c>
      <c r="M503" s="85">
        <f t="shared" si="108"/>
        <v>4.2332999999999998</v>
      </c>
      <c r="N503" s="71">
        <v>60</v>
      </c>
      <c r="O503" s="100">
        <f t="shared" si="109"/>
        <v>133.35</v>
      </c>
      <c r="P503" s="85">
        <f t="shared" si="110"/>
        <v>33</v>
      </c>
      <c r="Q503" s="58">
        <f t="shared" si="111"/>
        <v>0</v>
      </c>
      <c r="R503" s="100">
        <f t="shared" si="112"/>
        <v>130.60040000000001</v>
      </c>
      <c r="S503" s="85">
        <f t="shared" si="113"/>
        <v>15.2</v>
      </c>
      <c r="T503" s="58">
        <f t="shared" si="114"/>
        <v>0</v>
      </c>
      <c r="U503" s="58">
        <f t="shared" si="115"/>
        <v>10.199999999999999</v>
      </c>
      <c r="V503" s="58">
        <f t="array" ref="V503">INDEX(AS$11:AS$66,MATCH(C503&amp;G503,AO$11:AO$66&amp;AP$11:AP$66,0),0)</f>
        <v>5</v>
      </c>
      <c r="X503" s="120">
        <f t="shared" si="116"/>
        <v>0.16666666666666666</v>
      </c>
      <c r="Y503" s="61">
        <f t="array" ref="Y503">INDEX($AQ$11:$AR$66,MATCH($C503&amp;$G503,$AO$11:$AO$66&amp;$AP$11:$AP$66,0),COUNTIF($AQ$10:$AR$10,"&lt;"&amp;Z503)+1)</f>
        <v>4.0000000000000002E-4</v>
      </c>
      <c r="Z503" s="61">
        <f t="shared" si="117"/>
        <v>5.25</v>
      </c>
      <c r="AA503" s="61">
        <f t="array" ref="AA503">INDEX($AT$11:$AV$66,MATCH($C503&amp;$G503,$AO$11:$AO$66&amp;$AP$11:$AP$66,0),COUNTIF($AT$10:$AV$10,"&lt;"&amp;Z503)+1)</f>
        <v>1.2999999999999999E-3</v>
      </c>
      <c r="AB503" s="111">
        <f t="shared" si="118"/>
        <v>5.1417468245269449</v>
      </c>
      <c r="AC503" s="121">
        <f t="array" ref="AC503">INDEX($AW$11:$BA$66,MATCH($C503&amp;$G503,$AO$11:$AO$66&amp;$AP$11:$AP$66,0),COUNTIF($AW$10:$BA$10,"&lt;"&amp;Z503)+1)</f>
        <v>5.9999999999999995E-4</v>
      </c>
      <c r="AD503" s="62">
        <v>5.2276999999999996</v>
      </c>
      <c r="AE503" s="61">
        <f t="array" ref="AE503">INDEX($AT$11:$AV$66,MATCH($C503&amp;$G503,$AO$11:$AO$66&amp;$AP$11:$AP$66,0),COUNTIF($AT$10:$AV$10,"&lt;"&amp;AD503)+1)</f>
        <v>1.2999999999999999E-3</v>
      </c>
      <c r="AF503" s="111">
        <f t="shared" si="119"/>
        <v>5.1555312163512967</v>
      </c>
      <c r="AG503" s="121">
        <f t="array" ref="AG503">INDEX($AW$11:$BA$66,MATCH($C503&amp;$G503,$AO$11:$AO$66&amp;$AP$11:$AP$66,0),COUNTIF($AW$10:$BA$10,"&lt;"&amp;AD503)+1)</f>
        <v>5.9999999999999995E-4</v>
      </c>
    </row>
    <row r="504" spans="2:33" ht="12.75" customHeight="1" x14ac:dyDescent="0.3">
      <c r="B504" s="81" t="str">
        <f t="shared" si="120"/>
        <v>5 1/4-6 UN</v>
      </c>
      <c r="C504" s="71" t="s">
        <v>592</v>
      </c>
      <c r="D504" s="71"/>
      <c r="E504" s="79" t="s">
        <v>604</v>
      </c>
      <c r="F504" s="82" t="s">
        <v>646</v>
      </c>
      <c r="G504" s="58">
        <v>6</v>
      </c>
      <c r="H504" s="79" t="s">
        <v>519</v>
      </c>
      <c r="I504" s="71" t="s">
        <v>601</v>
      </c>
      <c r="J504" s="71" t="s">
        <v>588</v>
      </c>
      <c r="K504" s="71" t="s">
        <v>600</v>
      </c>
      <c r="L504" s="85">
        <f t="shared" si="121"/>
        <v>133.35</v>
      </c>
      <c r="M504" s="85">
        <f t="shared" si="108"/>
        <v>4.2332999999999998</v>
      </c>
      <c r="N504" s="71">
        <v>60</v>
      </c>
      <c r="O504" s="100">
        <f t="shared" si="109"/>
        <v>133.35</v>
      </c>
      <c r="P504" s="85">
        <f t="shared" si="110"/>
        <v>33</v>
      </c>
      <c r="Q504" s="58">
        <f t="shared" si="111"/>
        <v>0</v>
      </c>
      <c r="R504" s="100">
        <f t="shared" si="112"/>
        <v>130.60040000000001</v>
      </c>
      <c r="S504" s="85">
        <f t="shared" si="113"/>
        <v>15.2</v>
      </c>
      <c r="T504" s="58">
        <f t="shared" si="114"/>
        <v>0</v>
      </c>
      <c r="U504" s="58">
        <f t="shared" si="115"/>
        <v>10.199999999999999</v>
      </c>
      <c r="V504" s="58">
        <f t="array" ref="V504">INDEX(AS$11:AS$66,MATCH(C504&amp;G504,AO$11:AO$66&amp;AP$11:AP$66,0),0)</f>
        <v>5</v>
      </c>
      <c r="X504" s="120">
        <f t="shared" si="116"/>
        <v>0.16666666666666666</v>
      </c>
      <c r="Y504" s="61">
        <f t="array" ref="Y504">INDEX($AQ$11:$AR$66,MATCH($C504&amp;$G504,$AO$11:$AO$66&amp;$AP$11:$AP$66,0),COUNTIF($AQ$10:$AR$10,"&lt;"&amp;Z504)+1)</f>
        <v>4.0000000000000002E-4</v>
      </c>
      <c r="Z504" s="61">
        <f t="shared" si="117"/>
        <v>5.25</v>
      </c>
      <c r="AA504" s="61">
        <f t="array" ref="AA504">INDEX($AT$11:$AV$66,MATCH($C504&amp;$G504,$AO$11:$AO$66&amp;$AP$11:$AP$66,0),COUNTIF($AT$10:$AV$10,"&lt;"&amp;Z504)+1)</f>
        <v>1.2999999999999999E-3</v>
      </c>
      <c r="AB504" s="111">
        <f t="shared" si="118"/>
        <v>5.1417468245269449</v>
      </c>
      <c r="AC504" s="121">
        <f t="array" ref="AC504">INDEX($AW$11:$BA$66,MATCH($C504&amp;$G504,$AO$11:$AO$66&amp;$AP$11:$AP$66,0),COUNTIF($AW$10:$BA$10,"&lt;"&amp;Z504)+1)</f>
        <v>5.9999999999999995E-4</v>
      </c>
      <c r="AD504" s="62">
        <v>5.2241999999999997</v>
      </c>
      <c r="AE504" s="61">
        <f t="array" ref="AE504">INDEX($AT$11:$AV$66,MATCH($C504&amp;$G504,$AO$11:$AO$66&amp;$AP$11:$AP$66,0),COUNTIF($AT$10:$AV$10,"&lt;"&amp;AD504)+1)</f>
        <v>1.2999999999999999E-3</v>
      </c>
      <c r="AF504" s="111">
        <f t="shared" si="119"/>
        <v>5.1520312163512969</v>
      </c>
      <c r="AG504" s="121">
        <f t="array" ref="AG504">INDEX($AW$11:$BA$66,MATCH($C504&amp;$G504,$AO$11:$AO$66&amp;$AP$11:$AP$66,0),COUNTIF($AW$10:$BA$10,"&lt;"&amp;AD504)+1)</f>
        <v>5.9999999999999995E-4</v>
      </c>
    </row>
    <row r="505" spans="2:33" ht="12.75" customHeight="1" x14ac:dyDescent="0.3">
      <c r="B505" s="81" t="str">
        <f t="shared" si="120"/>
        <v>5 1/4-12 UN</v>
      </c>
      <c r="C505" s="71" t="s">
        <v>592</v>
      </c>
      <c r="D505" s="71"/>
      <c r="E505" s="79" t="s">
        <v>604</v>
      </c>
      <c r="F505" s="82" t="s">
        <v>646</v>
      </c>
      <c r="G505" s="58">
        <v>12</v>
      </c>
      <c r="H505" s="79" t="s">
        <v>519</v>
      </c>
      <c r="I505" s="71" t="s">
        <v>599</v>
      </c>
      <c r="J505" s="71" t="s">
        <v>588</v>
      </c>
      <c r="K505" s="71" t="s">
        <v>600</v>
      </c>
      <c r="L505" s="85">
        <f t="shared" si="121"/>
        <v>133.35</v>
      </c>
      <c r="M505" s="85">
        <f t="shared" si="108"/>
        <v>2.1166999999999998</v>
      </c>
      <c r="N505" s="71">
        <v>60</v>
      </c>
      <c r="O505" s="100">
        <f t="shared" si="109"/>
        <v>133.35</v>
      </c>
      <c r="P505" s="85">
        <f t="shared" si="110"/>
        <v>22.9</v>
      </c>
      <c r="Q505" s="58">
        <f t="shared" si="111"/>
        <v>0</v>
      </c>
      <c r="R505" s="100">
        <f t="shared" si="112"/>
        <v>131.9752</v>
      </c>
      <c r="S505" s="85">
        <f t="shared" si="113"/>
        <v>15.2</v>
      </c>
      <c r="T505" s="58">
        <f t="shared" si="114"/>
        <v>0</v>
      </c>
      <c r="U505" s="58">
        <f t="shared" si="115"/>
        <v>7.6</v>
      </c>
      <c r="V505" s="58">
        <f t="array" ref="V505">INDEX(AS$11:AS$66,MATCH(C505&amp;G505,AO$11:AO$66&amp;AP$11:AP$66,0),0)</f>
        <v>10</v>
      </c>
      <c r="X505" s="120">
        <f t="shared" si="116"/>
        <v>8.3333333333333329E-2</v>
      </c>
      <c r="Y505" s="61">
        <f t="array" ref="Y505">INDEX($AQ$11:$AR$66,MATCH($C505&amp;$G505,$AO$11:$AO$66&amp;$AP$11:$AP$66,0),COUNTIF($AQ$10:$AR$10,"&lt;"&amp;Z505)+1)</f>
        <v>2.9999999999999997E-4</v>
      </c>
      <c r="Z505" s="61">
        <f t="shared" si="117"/>
        <v>5.25</v>
      </c>
      <c r="AA505" s="61">
        <f t="array" ref="AA505">INDEX($AT$11:$AV$66,MATCH($C505&amp;$G505,$AO$11:$AO$66&amp;$AP$11:$AP$66,0),COUNTIF($AT$10:$AV$10,"&lt;"&amp;Z505)+1)</f>
        <v>8.9999999999999998E-4</v>
      </c>
      <c r="AB505" s="111">
        <f t="shared" si="118"/>
        <v>5.1958734122634729</v>
      </c>
      <c r="AC505" s="121">
        <f t="array" ref="AC505">INDEX($AW$11:$BA$66,MATCH($C505&amp;$G505,$AO$11:$AO$66&amp;$AP$11:$AP$66,0),COUNTIF($AW$10:$BA$10,"&lt;"&amp;Z505)+1)</f>
        <v>5.9999999999999995E-4</v>
      </c>
      <c r="AD505" s="62">
        <v>5.2407000000000004</v>
      </c>
      <c r="AE505" s="61">
        <f t="array" ref="AE505">INDEX($AT$11:$AV$66,MATCH($C505&amp;$G505,$AO$11:$AO$66&amp;$AP$11:$AP$66,0),COUNTIF($AT$10:$AV$10,"&lt;"&amp;AD505)+1)</f>
        <v>8.9999999999999998E-4</v>
      </c>
      <c r="AF505" s="111">
        <f t="shared" si="119"/>
        <v>5.2046156081756489</v>
      </c>
      <c r="AG505" s="121">
        <f t="array" ref="AG505">INDEX($AW$11:$BA$66,MATCH($C505&amp;$G505,$AO$11:$AO$66&amp;$AP$11:$AP$66,0),COUNTIF($AW$10:$BA$10,"&lt;"&amp;AD505)+1)</f>
        <v>5.9999999999999995E-4</v>
      </c>
    </row>
    <row r="506" spans="2:33" ht="12.75" customHeight="1" x14ac:dyDescent="0.3">
      <c r="B506" s="81" t="str">
        <f t="shared" si="120"/>
        <v>5 1/4-12 UN</v>
      </c>
      <c r="C506" s="71" t="s">
        <v>592</v>
      </c>
      <c r="D506" s="71"/>
      <c r="E506" s="79" t="s">
        <v>604</v>
      </c>
      <c r="F506" s="82" t="s">
        <v>646</v>
      </c>
      <c r="G506" s="58">
        <v>12</v>
      </c>
      <c r="H506" s="79" t="s">
        <v>519</v>
      </c>
      <c r="I506" s="71" t="s">
        <v>601</v>
      </c>
      <c r="J506" s="71" t="s">
        <v>588</v>
      </c>
      <c r="K506" s="71" t="s">
        <v>600</v>
      </c>
      <c r="L506" s="85">
        <f t="shared" si="121"/>
        <v>133.35</v>
      </c>
      <c r="M506" s="85">
        <f t="shared" si="108"/>
        <v>2.1166999999999998</v>
      </c>
      <c r="N506" s="71">
        <v>60</v>
      </c>
      <c r="O506" s="100">
        <f t="shared" si="109"/>
        <v>133.35</v>
      </c>
      <c r="P506" s="85">
        <f t="shared" si="110"/>
        <v>22.9</v>
      </c>
      <c r="Q506" s="58">
        <f t="shared" si="111"/>
        <v>0</v>
      </c>
      <c r="R506" s="100">
        <f t="shared" si="112"/>
        <v>131.9752</v>
      </c>
      <c r="S506" s="85">
        <f t="shared" si="113"/>
        <v>15.2</v>
      </c>
      <c r="T506" s="58">
        <f t="shared" si="114"/>
        <v>0</v>
      </c>
      <c r="U506" s="58">
        <f t="shared" si="115"/>
        <v>7.6</v>
      </c>
      <c r="V506" s="58">
        <f t="array" ref="V506">INDEX(AS$11:AS$66,MATCH(C506&amp;G506,AO$11:AO$66&amp;AP$11:AP$66,0),0)</f>
        <v>10</v>
      </c>
      <c r="X506" s="120">
        <f t="shared" si="116"/>
        <v>8.3333333333333329E-2</v>
      </c>
      <c r="Y506" s="61">
        <f t="array" ref="Y506">INDEX($AQ$11:$AR$66,MATCH($C506&amp;$G506,$AO$11:$AO$66&amp;$AP$11:$AP$66,0),COUNTIF($AQ$10:$AR$10,"&lt;"&amp;Z506)+1)</f>
        <v>2.9999999999999997E-4</v>
      </c>
      <c r="Z506" s="61">
        <f t="shared" si="117"/>
        <v>5.25</v>
      </c>
      <c r="AA506" s="61">
        <f t="array" ref="AA506">INDEX($AT$11:$AV$66,MATCH($C506&amp;$G506,$AO$11:$AO$66&amp;$AP$11:$AP$66,0),COUNTIF($AT$10:$AV$10,"&lt;"&amp;Z506)+1)</f>
        <v>8.9999999999999998E-4</v>
      </c>
      <c r="AB506" s="111">
        <f t="shared" si="118"/>
        <v>5.1958734122634729</v>
      </c>
      <c r="AC506" s="121">
        <f t="array" ref="AC506">INDEX($AW$11:$BA$66,MATCH($C506&amp;$G506,$AO$11:$AO$66&amp;$AP$11:$AP$66,0),COUNTIF($AW$10:$BA$10,"&lt;"&amp;Z506)+1)</f>
        <v>5.9999999999999995E-4</v>
      </c>
      <c r="AD506" s="62">
        <v>5.2385999999999999</v>
      </c>
      <c r="AE506" s="61">
        <f t="array" ref="AE506">INDEX($AT$11:$AV$66,MATCH($C506&amp;$G506,$AO$11:$AO$66&amp;$AP$11:$AP$66,0),COUNTIF($AT$10:$AV$10,"&lt;"&amp;AD506)+1)</f>
        <v>8.9999999999999998E-4</v>
      </c>
      <c r="AF506" s="111">
        <f t="shared" si="119"/>
        <v>5.2025156081756485</v>
      </c>
      <c r="AG506" s="121">
        <f t="array" ref="AG506">INDEX($AW$11:$BA$66,MATCH($C506&amp;$G506,$AO$11:$AO$66&amp;$AP$11:$AP$66,0),COUNTIF($AW$10:$BA$10,"&lt;"&amp;AD506)+1)</f>
        <v>5.9999999999999995E-4</v>
      </c>
    </row>
    <row r="507" spans="2:33" ht="12.75" customHeight="1" x14ac:dyDescent="0.3">
      <c r="B507" s="81" t="str">
        <f t="shared" si="120"/>
        <v>5 1/4-16 UN</v>
      </c>
      <c r="C507" s="71" t="s">
        <v>592</v>
      </c>
      <c r="D507" s="71"/>
      <c r="E507" s="79" t="s">
        <v>604</v>
      </c>
      <c r="F507" s="82" t="s">
        <v>646</v>
      </c>
      <c r="G507" s="58">
        <v>16</v>
      </c>
      <c r="H507" s="79" t="s">
        <v>519</v>
      </c>
      <c r="I507" s="71" t="s">
        <v>599</v>
      </c>
      <c r="J507" s="71" t="s">
        <v>588</v>
      </c>
      <c r="K507" s="71" t="s">
        <v>600</v>
      </c>
      <c r="L507" s="85">
        <f t="shared" si="121"/>
        <v>133.35</v>
      </c>
      <c r="M507" s="85">
        <f t="shared" si="108"/>
        <v>1.5874999999999999</v>
      </c>
      <c r="N507" s="71">
        <v>60</v>
      </c>
      <c r="O507" s="100">
        <f t="shared" si="109"/>
        <v>133.35</v>
      </c>
      <c r="P507" s="85">
        <f t="shared" si="110"/>
        <v>22.9</v>
      </c>
      <c r="Q507" s="58">
        <f t="shared" si="111"/>
        <v>0</v>
      </c>
      <c r="R507" s="100">
        <f t="shared" si="112"/>
        <v>132.31890000000001</v>
      </c>
      <c r="S507" s="85">
        <f t="shared" si="113"/>
        <v>15.2</v>
      </c>
      <c r="T507" s="58">
        <f t="shared" si="114"/>
        <v>0</v>
      </c>
      <c r="U507" s="58">
        <f t="shared" si="115"/>
        <v>7.6</v>
      </c>
      <c r="V507" s="58">
        <f t="array" ref="V507">INDEX(AS$11:AS$66,MATCH(C507&amp;G507,AO$11:AO$66&amp;AP$11:AP$66,0),0)</f>
        <v>10</v>
      </c>
      <c r="X507" s="120">
        <f t="shared" si="116"/>
        <v>6.25E-2</v>
      </c>
      <c r="Y507" s="61">
        <f t="array" ref="Y507">INDEX($AQ$11:$AR$66,MATCH($C507&amp;$G507,$AO$11:$AO$66&amp;$AP$11:$AP$66,0),COUNTIF($AQ$10:$AR$10,"&lt;"&amp;Z507)+1)</f>
        <v>2.9999999999999997E-4</v>
      </c>
      <c r="Z507" s="61">
        <f t="shared" si="117"/>
        <v>5.25</v>
      </c>
      <c r="AA507" s="61">
        <f t="array" ref="AA507">INDEX($AT$11:$AV$66,MATCH($C507&amp;$G507,$AO$11:$AO$66&amp;$AP$11:$AP$66,0),COUNTIF($AT$10:$AV$10,"&lt;"&amp;Z507)+1)</f>
        <v>8.9999999999999998E-4</v>
      </c>
      <c r="AB507" s="111">
        <f t="shared" si="118"/>
        <v>5.2094050591976044</v>
      </c>
      <c r="AC507" s="121">
        <f t="array" ref="AC507">INDEX($AW$11:$BA$66,MATCH($C507&amp;$G507,$AO$11:$AO$66&amp;$AP$11:$AP$66,0),COUNTIF($AW$10:$BA$10,"&lt;"&amp;Z507)+1)</f>
        <v>5.9999999999999995E-4</v>
      </c>
      <c r="AD507" s="62">
        <v>5.2443999999999997</v>
      </c>
      <c r="AE507" s="61">
        <f t="array" ref="AE507">INDEX($AT$11:$AV$66,MATCH($C507&amp;$G507,$AO$11:$AO$66&amp;$AP$11:$AP$66,0),COUNTIF($AT$10:$AV$10,"&lt;"&amp;AD507)+1)</f>
        <v>8.9999999999999998E-4</v>
      </c>
      <c r="AF507" s="111">
        <f t="shared" si="119"/>
        <v>5.2173367061317357</v>
      </c>
      <c r="AG507" s="121">
        <f t="array" ref="AG507">INDEX($AW$11:$BA$66,MATCH($C507&amp;$G507,$AO$11:$AO$66&amp;$AP$11:$AP$66,0),COUNTIF($AW$10:$BA$10,"&lt;"&amp;AD507)+1)</f>
        <v>5.9999999999999995E-4</v>
      </c>
    </row>
    <row r="508" spans="2:33" ht="12.75" customHeight="1" x14ac:dyDescent="0.3">
      <c r="B508" s="81" t="str">
        <f t="shared" si="120"/>
        <v>5 1/4-16 UN</v>
      </c>
      <c r="C508" s="71" t="s">
        <v>592</v>
      </c>
      <c r="D508" s="71"/>
      <c r="E508" s="79" t="s">
        <v>604</v>
      </c>
      <c r="F508" s="82" t="s">
        <v>646</v>
      </c>
      <c r="G508" s="58">
        <v>16</v>
      </c>
      <c r="H508" s="79" t="s">
        <v>519</v>
      </c>
      <c r="I508" s="71" t="s">
        <v>601</v>
      </c>
      <c r="J508" s="71" t="s">
        <v>588</v>
      </c>
      <c r="K508" s="71" t="s">
        <v>600</v>
      </c>
      <c r="L508" s="85">
        <f t="shared" si="121"/>
        <v>133.35</v>
      </c>
      <c r="M508" s="85">
        <f t="shared" si="108"/>
        <v>1.5874999999999999</v>
      </c>
      <c r="N508" s="71">
        <v>60</v>
      </c>
      <c r="O508" s="100">
        <f t="shared" si="109"/>
        <v>133.35</v>
      </c>
      <c r="P508" s="85">
        <f t="shared" si="110"/>
        <v>22.9</v>
      </c>
      <c r="Q508" s="58">
        <f t="shared" si="111"/>
        <v>0</v>
      </c>
      <c r="R508" s="100">
        <f t="shared" si="112"/>
        <v>132.31890000000001</v>
      </c>
      <c r="S508" s="85">
        <f t="shared" si="113"/>
        <v>15.2</v>
      </c>
      <c r="T508" s="58">
        <f t="shared" si="114"/>
        <v>0</v>
      </c>
      <c r="U508" s="58">
        <f t="shared" si="115"/>
        <v>7.6</v>
      </c>
      <c r="V508" s="58">
        <f t="array" ref="V508">INDEX(AS$11:AS$66,MATCH(C508&amp;G508,AO$11:AO$66&amp;AP$11:AP$66,0),0)</f>
        <v>10</v>
      </c>
      <c r="X508" s="120">
        <f t="shared" si="116"/>
        <v>6.25E-2</v>
      </c>
      <c r="Y508" s="61">
        <f t="array" ref="Y508">INDEX($AQ$11:$AR$66,MATCH($C508&amp;$G508,$AO$11:$AO$66&amp;$AP$11:$AP$66,0),COUNTIF($AQ$10:$AR$10,"&lt;"&amp;Z508)+1)</f>
        <v>2.9999999999999997E-4</v>
      </c>
      <c r="Z508" s="61">
        <f t="shared" si="117"/>
        <v>5.25</v>
      </c>
      <c r="AA508" s="61">
        <f t="array" ref="AA508">INDEX($AT$11:$AV$66,MATCH($C508&amp;$G508,$AO$11:$AO$66&amp;$AP$11:$AP$66,0),COUNTIF($AT$10:$AV$10,"&lt;"&amp;Z508)+1)</f>
        <v>8.9999999999999998E-4</v>
      </c>
      <c r="AB508" s="111">
        <f t="shared" si="118"/>
        <v>5.2094050591976044</v>
      </c>
      <c r="AC508" s="121">
        <f t="array" ref="AC508">INDEX($AW$11:$BA$66,MATCH($C508&amp;$G508,$AO$11:$AO$66&amp;$AP$11:$AP$66,0),COUNTIF($AW$10:$BA$10,"&lt;"&amp;Z508)+1)</f>
        <v>5.9999999999999995E-4</v>
      </c>
      <c r="AD508" s="62">
        <v>5.2423999999999999</v>
      </c>
      <c r="AE508" s="61">
        <f t="array" ref="AE508">INDEX($AT$11:$AV$66,MATCH($C508&amp;$G508,$AO$11:$AO$66&amp;$AP$11:$AP$66,0),COUNTIF($AT$10:$AV$10,"&lt;"&amp;AD508)+1)</f>
        <v>8.9999999999999998E-4</v>
      </c>
      <c r="AF508" s="111">
        <f t="shared" si="119"/>
        <v>5.2153367061317359</v>
      </c>
      <c r="AG508" s="121">
        <f t="array" ref="AG508">INDEX($AW$11:$BA$66,MATCH($C508&amp;$G508,$AO$11:$AO$66&amp;$AP$11:$AP$66,0),COUNTIF($AW$10:$BA$10,"&lt;"&amp;AD508)+1)</f>
        <v>5.9999999999999995E-4</v>
      </c>
    </row>
    <row r="509" spans="2:33" ht="12.75" customHeight="1" x14ac:dyDescent="0.3">
      <c r="B509" s="81" t="str">
        <f t="shared" si="120"/>
        <v>5 3/8-6 UN</v>
      </c>
      <c r="C509" s="71" t="s">
        <v>592</v>
      </c>
      <c r="D509" s="71"/>
      <c r="E509" s="79" t="s">
        <v>604</v>
      </c>
      <c r="F509" s="82" t="s">
        <v>647</v>
      </c>
      <c r="G509" s="58">
        <v>6</v>
      </c>
      <c r="H509" s="79" t="s">
        <v>519</v>
      </c>
      <c r="I509" s="71" t="s">
        <v>599</v>
      </c>
      <c r="J509" s="71" t="s">
        <v>588</v>
      </c>
      <c r="K509" s="71" t="s">
        <v>600</v>
      </c>
      <c r="L509" s="85">
        <f t="shared" si="121"/>
        <v>136.52500000000001</v>
      </c>
      <c r="M509" s="85">
        <f t="shared" si="108"/>
        <v>4.2332999999999998</v>
      </c>
      <c r="N509" s="71">
        <v>60</v>
      </c>
      <c r="O509" s="100">
        <f t="shared" si="109"/>
        <v>136.52500000000001</v>
      </c>
      <c r="P509" s="85">
        <f t="shared" si="110"/>
        <v>33</v>
      </c>
      <c r="Q509" s="58">
        <f t="shared" si="111"/>
        <v>0</v>
      </c>
      <c r="R509" s="100">
        <f t="shared" si="112"/>
        <v>133.77539999999999</v>
      </c>
      <c r="S509" s="85">
        <f t="shared" si="113"/>
        <v>15.2</v>
      </c>
      <c r="T509" s="58">
        <f t="shared" si="114"/>
        <v>0</v>
      </c>
      <c r="U509" s="58">
        <f t="shared" si="115"/>
        <v>10.199999999999999</v>
      </c>
      <c r="V509" s="58">
        <f t="array" ref="V509">INDEX(AS$11:AS$66,MATCH(C509&amp;G509,AO$11:AO$66&amp;AP$11:AP$66,0),0)</f>
        <v>5</v>
      </c>
      <c r="X509" s="120">
        <f t="shared" si="116"/>
        <v>0.16666666666666666</v>
      </c>
      <c r="Y509" s="61">
        <f t="array" ref="Y509">INDEX($AQ$11:$AR$66,MATCH($C509&amp;$G509,$AO$11:$AO$66&amp;$AP$11:$AP$66,0),COUNTIF($AQ$10:$AR$10,"&lt;"&amp;Z509)+1)</f>
        <v>4.0000000000000002E-4</v>
      </c>
      <c r="Z509" s="61">
        <f t="shared" si="117"/>
        <v>5.375</v>
      </c>
      <c r="AA509" s="61">
        <f t="array" ref="AA509">INDEX($AT$11:$AV$66,MATCH($C509&amp;$G509,$AO$11:$AO$66&amp;$AP$11:$AP$66,0),COUNTIF($AT$10:$AV$10,"&lt;"&amp;Z509)+1)</f>
        <v>1.2999999999999999E-3</v>
      </c>
      <c r="AB509" s="111">
        <f t="shared" si="118"/>
        <v>5.2667468245269449</v>
      </c>
      <c r="AC509" s="121">
        <f t="array" ref="AC509">INDEX($AW$11:$BA$66,MATCH($C509&amp;$G509,$AO$11:$AO$66&amp;$AP$11:$AP$66,0),COUNTIF($AW$10:$BA$10,"&lt;"&amp;Z509)+1)</f>
        <v>5.9999999999999995E-4</v>
      </c>
      <c r="AD509" s="62">
        <v>5.3526999999999996</v>
      </c>
      <c r="AE509" s="61">
        <f t="array" ref="AE509">INDEX($AT$11:$AV$66,MATCH($C509&amp;$G509,$AO$11:$AO$66&amp;$AP$11:$AP$66,0),COUNTIF($AT$10:$AV$10,"&lt;"&amp;AD509)+1)</f>
        <v>1.2999999999999999E-3</v>
      </c>
      <c r="AF509" s="111">
        <f t="shared" si="119"/>
        <v>5.2805312163512967</v>
      </c>
      <c r="AG509" s="121">
        <f t="array" ref="AG509">INDEX($AW$11:$BA$66,MATCH($C509&amp;$G509,$AO$11:$AO$66&amp;$AP$11:$AP$66,0),COUNTIF($AW$10:$BA$10,"&lt;"&amp;AD509)+1)</f>
        <v>5.9999999999999995E-4</v>
      </c>
    </row>
    <row r="510" spans="2:33" ht="12.75" customHeight="1" x14ac:dyDescent="0.3">
      <c r="B510" s="81" t="str">
        <f t="shared" si="120"/>
        <v>5 3/8-6 UN</v>
      </c>
      <c r="C510" s="71" t="s">
        <v>592</v>
      </c>
      <c r="D510" s="71"/>
      <c r="E510" s="79" t="s">
        <v>604</v>
      </c>
      <c r="F510" s="82" t="s">
        <v>647</v>
      </c>
      <c r="G510" s="58">
        <v>6</v>
      </c>
      <c r="H510" s="79" t="s">
        <v>519</v>
      </c>
      <c r="I510" s="71" t="s">
        <v>601</v>
      </c>
      <c r="J510" s="71" t="s">
        <v>588</v>
      </c>
      <c r="K510" s="71" t="s">
        <v>600</v>
      </c>
      <c r="L510" s="85">
        <f t="shared" si="121"/>
        <v>136.52500000000001</v>
      </c>
      <c r="M510" s="85">
        <f t="shared" si="108"/>
        <v>4.2332999999999998</v>
      </c>
      <c r="N510" s="71">
        <v>60</v>
      </c>
      <c r="O510" s="100">
        <f t="shared" si="109"/>
        <v>136.52500000000001</v>
      </c>
      <c r="P510" s="85">
        <f t="shared" si="110"/>
        <v>33</v>
      </c>
      <c r="Q510" s="58">
        <f t="shared" si="111"/>
        <v>0</v>
      </c>
      <c r="R510" s="100">
        <f t="shared" si="112"/>
        <v>133.77539999999999</v>
      </c>
      <c r="S510" s="85">
        <f t="shared" si="113"/>
        <v>15.2</v>
      </c>
      <c r="T510" s="58">
        <f t="shared" si="114"/>
        <v>0</v>
      </c>
      <c r="U510" s="58">
        <f t="shared" si="115"/>
        <v>10.199999999999999</v>
      </c>
      <c r="V510" s="58">
        <f t="array" ref="V510">INDEX(AS$11:AS$66,MATCH(C510&amp;G510,AO$11:AO$66&amp;AP$11:AP$66,0),0)</f>
        <v>5</v>
      </c>
      <c r="X510" s="120">
        <f t="shared" si="116"/>
        <v>0.16666666666666666</v>
      </c>
      <c r="Y510" s="61">
        <f t="array" ref="Y510">INDEX($AQ$11:$AR$66,MATCH($C510&amp;$G510,$AO$11:$AO$66&amp;$AP$11:$AP$66,0),COUNTIF($AQ$10:$AR$10,"&lt;"&amp;Z510)+1)</f>
        <v>4.0000000000000002E-4</v>
      </c>
      <c r="Z510" s="61">
        <f t="shared" si="117"/>
        <v>5.375</v>
      </c>
      <c r="AA510" s="61">
        <f t="array" ref="AA510">INDEX($AT$11:$AV$66,MATCH($C510&amp;$G510,$AO$11:$AO$66&amp;$AP$11:$AP$66,0),COUNTIF($AT$10:$AV$10,"&lt;"&amp;Z510)+1)</f>
        <v>1.2999999999999999E-3</v>
      </c>
      <c r="AB510" s="111">
        <f t="shared" si="118"/>
        <v>5.2667468245269449</v>
      </c>
      <c r="AC510" s="121">
        <f t="array" ref="AC510">INDEX($AW$11:$BA$66,MATCH($C510&amp;$G510,$AO$11:$AO$66&amp;$AP$11:$AP$66,0),COUNTIF($AW$10:$BA$10,"&lt;"&amp;Z510)+1)</f>
        <v>5.9999999999999995E-4</v>
      </c>
      <c r="AD510" s="62">
        <v>5.3493000000000004</v>
      </c>
      <c r="AE510" s="61">
        <f t="array" ref="AE510">INDEX($AT$11:$AV$66,MATCH($C510&amp;$G510,$AO$11:$AO$66&amp;$AP$11:$AP$66,0),COUNTIF($AT$10:$AV$10,"&lt;"&amp;AD510)+1)</f>
        <v>1.2999999999999999E-3</v>
      </c>
      <c r="AF510" s="111">
        <f t="shared" si="119"/>
        <v>5.2771312163512976</v>
      </c>
      <c r="AG510" s="121">
        <f t="array" ref="AG510">INDEX($AW$11:$BA$66,MATCH($C510&amp;$G510,$AO$11:$AO$66&amp;$AP$11:$AP$66,0),COUNTIF($AW$10:$BA$10,"&lt;"&amp;AD510)+1)</f>
        <v>5.9999999999999995E-4</v>
      </c>
    </row>
    <row r="511" spans="2:33" ht="12.75" customHeight="1" x14ac:dyDescent="0.3">
      <c r="B511" s="81" t="str">
        <f t="shared" si="120"/>
        <v>5 3/8-12 UN</v>
      </c>
      <c r="C511" s="71" t="s">
        <v>592</v>
      </c>
      <c r="D511" s="71"/>
      <c r="E511" s="79" t="s">
        <v>604</v>
      </c>
      <c r="F511" s="82" t="s">
        <v>647</v>
      </c>
      <c r="G511" s="58">
        <v>12</v>
      </c>
      <c r="H511" s="79" t="s">
        <v>519</v>
      </c>
      <c r="I511" s="71" t="s">
        <v>599</v>
      </c>
      <c r="J511" s="71" t="s">
        <v>588</v>
      </c>
      <c r="K511" s="71" t="s">
        <v>600</v>
      </c>
      <c r="L511" s="85">
        <f t="shared" si="121"/>
        <v>136.52500000000001</v>
      </c>
      <c r="M511" s="85">
        <f t="shared" si="108"/>
        <v>2.1166999999999998</v>
      </c>
      <c r="N511" s="71">
        <v>60</v>
      </c>
      <c r="O511" s="100">
        <f t="shared" si="109"/>
        <v>136.52500000000001</v>
      </c>
      <c r="P511" s="85">
        <f t="shared" si="110"/>
        <v>22.9</v>
      </c>
      <c r="Q511" s="58">
        <f t="shared" si="111"/>
        <v>0</v>
      </c>
      <c r="R511" s="100">
        <f t="shared" si="112"/>
        <v>135.15020000000001</v>
      </c>
      <c r="S511" s="85">
        <f t="shared" si="113"/>
        <v>15.2</v>
      </c>
      <c r="T511" s="58">
        <f t="shared" si="114"/>
        <v>0</v>
      </c>
      <c r="U511" s="58">
        <f t="shared" si="115"/>
        <v>7.6</v>
      </c>
      <c r="V511" s="58">
        <f t="array" ref="V511">INDEX(AS$11:AS$66,MATCH(C511&amp;G511,AO$11:AO$66&amp;AP$11:AP$66,0),0)</f>
        <v>10</v>
      </c>
      <c r="X511" s="120">
        <f t="shared" si="116"/>
        <v>8.3333333333333329E-2</v>
      </c>
      <c r="Y511" s="61">
        <f t="array" ref="Y511">INDEX($AQ$11:$AR$66,MATCH($C511&amp;$G511,$AO$11:$AO$66&amp;$AP$11:$AP$66,0),COUNTIF($AQ$10:$AR$10,"&lt;"&amp;Z511)+1)</f>
        <v>2.9999999999999997E-4</v>
      </c>
      <c r="Z511" s="61">
        <f t="shared" si="117"/>
        <v>5.375</v>
      </c>
      <c r="AA511" s="61">
        <f t="array" ref="AA511">INDEX($AT$11:$AV$66,MATCH($C511&amp;$G511,$AO$11:$AO$66&amp;$AP$11:$AP$66,0),COUNTIF($AT$10:$AV$10,"&lt;"&amp;Z511)+1)</f>
        <v>8.9999999999999998E-4</v>
      </c>
      <c r="AB511" s="111">
        <f t="shared" si="118"/>
        <v>5.3208734122634729</v>
      </c>
      <c r="AC511" s="121">
        <f t="array" ref="AC511">INDEX($AW$11:$BA$66,MATCH($C511&amp;$G511,$AO$11:$AO$66&amp;$AP$11:$AP$66,0),COUNTIF($AW$10:$BA$10,"&lt;"&amp;Z511)+1)</f>
        <v>5.9999999999999995E-4</v>
      </c>
      <c r="AD511" s="62">
        <v>5.3657000000000004</v>
      </c>
      <c r="AE511" s="61">
        <f t="array" ref="AE511">INDEX($AT$11:$AV$66,MATCH($C511&amp;$G511,$AO$11:$AO$66&amp;$AP$11:$AP$66,0),COUNTIF($AT$10:$AV$10,"&lt;"&amp;AD511)+1)</f>
        <v>8.9999999999999998E-4</v>
      </c>
      <c r="AF511" s="111">
        <f t="shared" si="119"/>
        <v>5.3296156081756489</v>
      </c>
      <c r="AG511" s="121">
        <f t="array" ref="AG511">INDEX($AW$11:$BA$66,MATCH($C511&amp;$G511,$AO$11:$AO$66&amp;$AP$11:$AP$66,0),COUNTIF($AW$10:$BA$10,"&lt;"&amp;AD511)+1)</f>
        <v>5.9999999999999995E-4</v>
      </c>
    </row>
    <row r="512" spans="2:33" ht="12.75" customHeight="1" x14ac:dyDescent="0.3">
      <c r="B512" s="81" t="str">
        <f t="shared" si="120"/>
        <v>5 3/8-12 UN</v>
      </c>
      <c r="C512" s="71" t="s">
        <v>592</v>
      </c>
      <c r="D512" s="71"/>
      <c r="E512" s="79" t="s">
        <v>604</v>
      </c>
      <c r="F512" s="82" t="s">
        <v>647</v>
      </c>
      <c r="G512" s="58">
        <v>12</v>
      </c>
      <c r="H512" s="79" t="s">
        <v>519</v>
      </c>
      <c r="I512" s="71" t="s">
        <v>601</v>
      </c>
      <c r="J512" s="71" t="s">
        <v>588</v>
      </c>
      <c r="K512" s="71" t="s">
        <v>600</v>
      </c>
      <c r="L512" s="85">
        <f t="shared" si="121"/>
        <v>136.52500000000001</v>
      </c>
      <c r="M512" s="85">
        <f t="shared" si="108"/>
        <v>2.1166999999999998</v>
      </c>
      <c r="N512" s="71">
        <v>60</v>
      </c>
      <c r="O512" s="100">
        <f t="shared" si="109"/>
        <v>136.52500000000001</v>
      </c>
      <c r="P512" s="85">
        <f t="shared" si="110"/>
        <v>22.9</v>
      </c>
      <c r="Q512" s="58">
        <f t="shared" si="111"/>
        <v>0</v>
      </c>
      <c r="R512" s="100">
        <f t="shared" si="112"/>
        <v>135.15020000000001</v>
      </c>
      <c r="S512" s="85">
        <f t="shared" si="113"/>
        <v>15.2</v>
      </c>
      <c r="T512" s="58">
        <f t="shared" si="114"/>
        <v>0</v>
      </c>
      <c r="U512" s="58">
        <f t="shared" si="115"/>
        <v>7.6</v>
      </c>
      <c r="V512" s="58">
        <f t="array" ref="V512">INDEX(AS$11:AS$66,MATCH(C512&amp;G512,AO$11:AO$66&amp;AP$11:AP$66,0),0)</f>
        <v>10</v>
      </c>
      <c r="X512" s="120">
        <f t="shared" si="116"/>
        <v>8.3333333333333329E-2</v>
      </c>
      <c r="Y512" s="61">
        <f t="array" ref="Y512">INDEX($AQ$11:$AR$66,MATCH($C512&amp;$G512,$AO$11:$AO$66&amp;$AP$11:$AP$66,0),COUNTIF($AQ$10:$AR$10,"&lt;"&amp;Z512)+1)</f>
        <v>2.9999999999999997E-4</v>
      </c>
      <c r="Z512" s="61">
        <f t="shared" si="117"/>
        <v>5.375</v>
      </c>
      <c r="AA512" s="61">
        <f t="array" ref="AA512">INDEX($AT$11:$AV$66,MATCH($C512&amp;$G512,$AO$11:$AO$66&amp;$AP$11:$AP$66,0),COUNTIF($AT$10:$AV$10,"&lt;"&amp;Z512)+1)</f>
        <v>8.9999999999999998E-4</v>
      </c>
      <c r="AB512" s="111">
        <f t="shared" si="118"/>
        <v>5.3208734122634729</v>
      </c>
      <c r="AC512" s="121">
        <f t="array" ref="AC512">INDEX($AW$11:$BA$66,MATCH($C512&amp;$G512,$AO$11:$AO$66&amp;$AP$11:$AP$66,0),COUNTIF($AW$10:$BA$10,"&lt;"&amp;Z512)+1)</f>
        <v>5.9999999999999995E-4</v>
      </c>
      <c r="AD512" s="62">
        <v>5.3635999999999999</v>
      </c>
      <c r="AE512" s="61">
        <f t="array" ref="AE512">INDEX($AT$11:$AV$66,MATCH($C512&amp;$G512,$AO$11:$AO$66&amp;$AP$11:$AP$66,0),COUNTIF($AT$10:$AV$10,"&lt;"&amp;AD512)+1)</f>
        <v>8.9999999999999998E-4</v>
      </c>
      <c r="AF512" s="111">
        <f t="shared" si="119"/>
        <v>5.3275156081756485</v>
      </c>
      <c r="AG512" s="121">
        <f t="array" ref="AG512">INDEX($AW$11:$BA$66,MATCH($C512&amp;$G512,$AO$11:$AO$66&amp;$AP$11:$AP$66,0),COUNTIF($AW$10:$BA$10,"&lt;"&amp;AD512)+1)</f>
        <v>5.9999999999999995E-4</v>
      </c>
    </row>
    <row r="513" spans="2:33" ht="12.75" customHeight="1" x14ac:dyDescent="0.3">
      <c r="B513" s="81" t="str">
        <f t="shared" si="120"/>
        <v>5 3/8-16 UN</v>
      </c>
      <c r="C513" s="71" t="s">
        <v>592</v>
      </c>
      <c r="D513" s="71"/>
      <c r="E513" s="79" t="s">
        <v>604</v>
      </c>
      <c r="F513" s="82" t="s">
        <v>647</v>
      </c>
      <c r="G513" s="58">
        <v>16</v>
      </c>
      <c r="H513" s="79" t="s">
        <v>519</v>
      </c>
      <c r="I513" s="71" t="s">
        <v>599</v>
      </c>
      <c r="J513" s="71" t="s">
        <v>588</v>
      </c>
      <c r="K513" s="71" t="s">
        <v>600</v>
      </c>
      <c r="L513" s="85">
        <f t="shared" si="121"/>
        <v>136.52500000000001</v>
      </c>
      <c r="M513" s="85">
        <f t="shared" si="108"/>
        <v>1.5874999999999999</v>
      </c>
      <c r="N513" s="71">
        <v>60</v>
      </c>
      <c r="O513" s="100">
        <f t="shared" si="109"/>
        <v>136.52500000000001</v>
      </c>
      <c r="P513" s="85">
        <f t="shared" si="110"/>
        <v>22.9</v>
      </c>
      <c r="Q513" s="58">
        <f t="shared" si="111"/>
        <v>0</v>
      </c>
      <c r="R513" s="100">
        <f t="shared" si="112"/>
        <v>135.4939</v>
      </c>
      <c r="S513" s="85">
        <f t="shared" si="113"/>
        <v>15.2</v>
      </c>
      <c r="T513" s="58">
        <f t="shared" si="114"/>
        <v>0</v>
      </c>
      <c r="U513" s="58">
        <f t="shared" si="115"/>
        <v>7.6</v>
      </c>
      <c r="V513" s="58">
        <f t="array" ref="V513">INDEX(AS$11:AS$66,MATCH(C513&amp;G513,AO$11:AO$66&amp;AP$11:AP$66,0),0)</f>
        <v>10</v>
      </c>
      <c r="X513" s="120">
        <f t="shared" si="116"/>
        <v>6.25E-2</v>
      </c>
      <c r="Y513" s="61">
        <f t="array" ref="Y513">INDEX($AQ$11:$AR$66,MATCH($C513&amp;$G513,$AO$11:$AO$66&amp;$AP$11:$AP$66,0),COUNTIF($AQ$10:$AR$10,"&lt;"&amp;Z513)+1)</f>
        <v>2.9999999999999997E-4</v>
      </c>
      <c r="Z513" s="61">
        <f t="shared" si="117"/>
        <v>5.375</v>
      </c>
      <c r="AA513" s="61">
        <f t="array" ref="AA513">INDEX($AT$11:$AV$66,MATCH($C513&amp;$G513,$AO$11:$AO$66&amp;$AP$11:$AP$66,0),COUNTIF($AT$10:$AV$10,"&lt;"&amp;Z513)+1)</f>
        <v>8.9999999999999998E-4</v>
      </c>
      <c r="AB513" s="111">
        <f t="shared" si="118"/>
        <v>5.3344050591976044</v>
      </c>
      <c r="AC513" s="121">
        <f t="array" ref="AC513">INDEX($AW$11:$BA$66,MATCH($C513&amp;$G513,$AO$11:$AO$66&amp;$AP$11:$AP$66,0),COUNTIF($AW$10:$BA$10,"&lt;"&amp;Z513)+1)</f>
        <v>5.9999999999999995E-4</v>
      </c>
      <c r="AD513" s="62">
        <v>5.3693999999999997</v>
      </c>
      <c r="AE513" s="61">
        <f t="array" ref="AE513">INDEX($AT$11:$AV$66,MATCH($C513&amp;$G513,$AO$11:$AO$66&amp;$AP$11:$AP$66,0),COUNTIF($AT$10:$AV$10,"&lt;"&amp;AD513)+1)</f>
        <v>8.9999999999999998E-4</v>
      </c>
      <c r="AF513" s="111">
        <f t="shared" si="119"/>
        <v>5.3423367061317357</v>
      </c>
      <c r="AG513" s="121">
        <f t="array" ref="AG513">INDEX($AW$11:$BA$66,MATCH($C513&amp;$G513,$AO$11:$AO$66&amp;$AP$11:$AP$66,0),COUNTIF($AW$10:$BA$10,"&lt;"&amp;AD513)+1)</f>
        <v>5.9999999999999995E-4</v>
      </c>
    </row>
    <row r="514" spans="2:33" ht="12.75" customHeight="1" x14ac:dyDescent="0.3">
      <c r="B514" s="81" t="str">
        <f t="shared" si="120"/>
        <v>5 3/8-16 UN</v>
      </c>
      <c r="C514" s="71" t="s">
        <v>592</v>
      </c>
      <c r="D514" s="71"/>
      <c r="E514" s="79" t="s">
        <v>604</v>
      </c>
      <c r="F514" s="82" t="s">
        <v>647</v>
      </c>
      <c r="G514" s="58">
        <v>16</v>
      </c>
      <c r="H514" s="79" t="s">
        <v>519</v>
      </c>
      <c r="I514" s="71" t="s">
        <v>601</v>
      </c>
      <c r="J514" s="71" t="s">
        <v>588</v>
      </c>
      <c r="K514" s="71" t="s">
        <v>600</v>
      </c>
      <c r="L514" s="85">
        <f t="shared" si="121"/>
        <v>136.52500000000001</v>
      </c>
      <c r="M514" s="85">
        <f t="shared" si="108"/>
        <v>1.5874999999999999</v>
      </c>
      <c r="N514" s="71">
        <v>60</v>
      </c>
      <c r="O514" s="100">
        <f t="shared" si="109"/>
        <v>136.52500000000001</v>
      </c>
      <c r="P514" s="85">
        <f t="shared" si="110"/>
        <v>22.9</v>
      </c>
      <c r="Q514" s="58">
        <f t="shared" si="111"/>
        <v>0</v>
      </c>
      <c r="R514" s="100">
        <f t="shared" si="112"/>
        <v>135.4939</v>
      </c>
      <c r="S514" s="85">
        <f t="shared" si="113"/>
        <v>15.2</v>
      </c>
      <c r="T514" s="58">
        <f t="shared" si="114"/>
        <v>0</v>
      </c>
      <c r="U514" s="58">
        <f t="shared" si="115"/>
        <v>7.6</v>
      </c>
      <c r="V514" s="58">
        <f t="array" ref="V514">INDEX(AS$11:AS$66,MATCH(C514&amp;G514,AO$11:AO$66&amp;AP$11:AP$66,0),0)</f>
        <v>10</v>
      </c>
      <c r="X514" s="120">
        <f t="shared" si="116"/>
        <v>6.25E-2</v>
      </c>
      <c r="Y514" s="61">
        <f t="array" ref="Y514">INDEX($AQ$11:$AR$66,MATCH($C514&amp;$G514,$AO$11:$AO$66&amp;$AP$11:$AP$66,0),COUNTIF($AQ$10:$AR$10,"&lt;"&amp;Z514)+1)</f>
        <v>2.9999999999999997E-4</v>
      </c>
      <c r="Z514" s="61">
        <f t="shared" si="117"/>
        <v>5.375</v>
      </c>
      <c r="AA514" s="61">
        <f t="array" ref="AA514">INDEX($AT$11:$AV$66,MATCH($C514&amp;$G514,$AO$11:$AO$66&amp;$AP$11:$AP$66,0),COUNTIF($AT$10:$AV$10,"&lt;"&amp;Z514)+1)</f>
        <v>8.9999999999999998E-4</v>
      </c>
      <c r="AB514" s="111">
        <f t="shared" si="118"/>
        <v>5.3344050591976044</v>
      </c>
      <c r="AC514" s="121">
        <f t="array" ref="AC514">INDEX($AW$11:$BA$66,MATCH($C514&amp;$G514,$AO$11:$AO$66&amp;$AP$11:$AP$66,0),COUNTIF($AW$10:$BA$10,"&lt;"&amp;Z514)+1)</f>
        <v>5.9999999999999995E-4</v>
      </c>
      <c r="AD514" s="62">
        <v>5.3673999999999999</v>
      </c>
      <c r="AE514" s="61">
        <f t="array" ref="AE514">INDEX($AT$11:$AV$66,MATCH($C514&amp;$G514,$AO$11:$AO$66&amp;$AP$11:$AP$66,0),COUNTIF($AT$10:$AV$10,"&lt;"&amp;AD514)+1)</f>
        <v>8.9999999999999998E-4</v>
      </c>
      <c r="AF514" s="111">
        <f t="shared" si="119"/>
        <v>5.3403367061317359</v>
      </c>
      <c r="AG514" s="121">
        <f t="array" ref="AG514">INDEX($AW$11:$BA$66,MATCH($C514&amp;$G514,$AO$11:$AO$66&amp;$AP$11:$AP$66,0),COUNTIF($AW$10:$BA$10,"&lt;"&amp;AD514)+1)</f>
        <v>5.9999999999999995E-4</v>
      </c>
    </row>
    <row r="515" spans="2:33" ht="12.75" customHeight="1" x14ac:dyDescent="0.3">
      <c r="B515" s="81" t="str">
        <f t="shared" si="120"/>
        <v>5 1/2-4 UN</v>
      </c>
      <c r="C515" s="71" t="s">
        <v>592</v>
      </c>
      <c r="D515" s="71"/>
      <c r="E515" s="79" t="s">
        <v>604</v>
      </c>
      <c r="F515" s="82" t="s">
        <v>648</v>
      </c>
      <c r="G515" s="58">
        <v>4</v>
      </c>
      <c r="H515" s="79" t="s">
        <v>519</v>
      </c>
      <c r="I515" s="71" t="s">
        <v>599</v>
      </c>
      <c r="J515" s="71" t="s">
        <v>588</v>
      </c>
      <c r="K515" s="71" t="s">
        <v>600</v>
      </c>
      <c r="L515" s="85">
        <f t="shared" si="121"/>
        <v>139.69999999999999</v>
      </c>
      <c r="M515" s="85">
        <f t="shared" si="108"/>
        <v>6.35</v>
      </c>
      <c r="N515" s="71">
        <v>60</v>
      </c>
      <c r="O515" s="100">
        <f t="shared" si="109"/>
        <v>139.69999999999999</v>
      </c>
      <c r="P515" s="85">
        <f t="shared" si="110"/>
        <v>38.1</v>
      </c>
      <c r="Q515" s="58">
        <f t="shared" si="111"/>
        <v>0</v>
      </c>
      <c r="R515" s="100">
        <f t="shared" si="112"/>
        <v>135.57560000000001</v>
      </c>
      <c r="S515" s="85">
        <f t="shared" si="113"/>
        <v>15.2</v>
      </c>
      <c r="T515" s="58">
        <f t="shared" si="114"/>
        <v>0</v>
      </c>
      <c r="U515" s="58">
        <f t="shared" si="115"/>
        <v>10.199999999999999</v>
      </c>
      <c r="V515" s="58">
        <f t="array" ref="V515">INDEX(AS$11:AS$66,MATCH(C515&amp;G515,AO$11:AO$66&amp;AP$11:AP$66,0),0)</f>
        <v>5</v>
      </c>
      <c r="X515" s="120">
        <f t="shared" si="116"/>
        <v>0.25</v>
      </c>
      <c r="Y515" s="61">
        <f t="array" ref="Y515">INDEX($AQ$11:$AR$66,MATCH($C515&amp;$G515,$AO$11:$AO$66&amp;$AP$11:$AP$66,0),COUNTIF($AQ$10:$AR$10,"&lt;"&amp;Z515)+1)</f>
        <v>4.0000000000000002E-4</v>
      </c>
      <c r="Z515" s="61">
        <f t="shared" si="117"/>
        <v>5.5</v>
      </c>
      <c r="AA515" s="61">
        <f t="array" ref="AA515">INDEX($AT$11:$AV$66,MATCH($C515&amp;$G515,$AO$11:$AO$66&amp;$AP$11:$AP$66,0),COUNTIF($AT$10:$AV$10,"&lt;"&amp;Z515)+1)</f>
        <v>1.5E-3</v>
      </c>
      <c r="AB515" s="111">
        <f t="shared" si="118"/>
        <v>5.3376202367904177</v>
      </c>
      <c r="AC515" s="121">
        <f t="array" ref="AC515">INDEX($AW$11:$BA$66,MATCH($C515&amp;$G515,$AO$11:$AO$66&amp;$AP$11:$AP$66,0),COUNTIF($AW$10:$BA$10,"&lt;"&amp;Z515)+1)</f>
        <v>5.9999999999999995E-4</v>
      </c>
      <c r="AD515" s="62">
        <v>5.4617000000000004</v>
      </c>
      <c r="AE515" s="61">
        <f t="array" ref="AE515">INDEX($AT$11:$AV$66,MATCH($C515&amp;$G515,$AO$11:$AO$66&amp;$AP$11:$AP$66,0),COUNTIF($AT$10:$AV$10,"&lt;"&amp;AD515)+1)</f>
        <v>1.5E-3</v>
      </c>
      <c r="AF515" s="111">
        <f t="shared" si="119"/>
        <v>5.3534468245269453</v>
      </c>
      <c r="AG515" s="121">
        <f t="array" ref="AG515">INDEX($AW$11:$BA$66,MATCH($C515&amp;$G515,$AO$11:$AO$66&amp;$AP$11:$AP$66,0),COUNTIF($AW$10:$BA$10,"&lt;"&amp;AD515)+1)</f>
        <v>5.9999999999999995E-4</v>
      </c>
    </row>
    <row r="516" spans="2:33" ht="12.75" customHeight="1" x14ac:dyDescent="0.3">
      <c r="B516" s="81" t="str">
        <f t="shared" si="120"/>
        <v>5 1/2-4 UN</v>
      </c>
      <c r="C516" s="71" t="s">
        <v>592</v>
      </c>
      <c r="D516" s="71"/>
      <c r="E516" s="79" t="s">
        <v>604</v>
      </c>
      <c r="F516" s="82" t="s">
        <v>648</v>
      </c>
      <c r="G516" s="58">
        <v>4</v>
      </c>
      <c r="H516" s="79" t="s">
        <v>519</v>
      </c>
      <c r="I516" s="71" t="s">
        <v>601</v>
      </c>
      <c r="J516" s="71" t="s">
        <v>588</v>
      </c>
      <c r="K516" s="71" t="s">
        <v>600</v>
      </c>
      <c r="L516" s="85">
        <f t="shared" si="121"/>
        <v>139.69999999999999</v>
      </c>
      <c r="M516" s="85">
        <f t="shared" si="108"/>
        <v>6.35</v>
      </c>
      <c r="N516" s="71">
        <v>60</v>
      </c>
      <c r="O516" s="100">
        <f t="shared" si="109"/>
        <v>139.69999999999999</v>
      </c>
      <c r="P516" s="85">
        <f t="shared" si="110"/>
        <v>38.1</v>
      </c>
      <c r="Q516" s="58">
        <f t="shared" si="111"/>
        <v>0</v>
      </c>
      <c r="R516" s="100">
        <f t="shared" si="112"/>
        <v>135.57560000000001</v>
      </c>
      <c r="S516" s="85">
        <f t="shared" si="113"/>
        <v>15.2</v>
      </c>
      <c r="T516" s="58">
        <f t="shared" si="114"/>
        <v>0</v>
      </c>
      <c r="U516" s="58">
        <f t="shared" si="115"/>
        <v>10.199999999999999</v>
      </c>
      <c r="V516" s="58">
        <f t="array" ref="V516">INDEX(AS$11:AS$66,MATCH(C516&amp;G516,AO$11:AO$66&amp;AP$11:AP$66,0),0)</f>
        <v>5</v>
      </c>
      <c r="X516" s="120">
        <f t="shared" si="116"/>
        <v>0.25</v>
      </c>
      <c r="Y516" s="61">
        <f t="array" ref="Y516">INDEX($AQ$11:$AR$66,MATCH($C516&amp;$G516,$AO$11:$AO$66&amp;$AP$11:$AP$66,0),COUNTIF($AQ$10:$AR$10,"&lt;"&amp;Z516)+1)</f>
        <v>4.0000000000000002E-4</v>
      </c>
      <c r="Z516" s="61">
        <f t="shared" si="117"/>
        <v>5.5</v>
      </c>
      <c r="AA516" s="61">
        <f t="array" ref="AA516">INDEX($AT$11:$AV$66,MATCH($C516&amp;$G516,$AO$11:$AO$66&amp;$AP$11:$AP$66,0),COUNTIF($AT$10:$AV$10,"&lt;"&amp;Z516)+1)</f>
        <v>1.5E-3</v>
      </c>
      <c r="AB516" s="111">
        <f t="shared" si="118"/>
        <v>5.3376202367904177</v>
      </c>
      <c r="AC516" s="121">
        <f t="array" ref="AC516">INDEX($AW$11:$BA$66,MATCH($C516&amp;$G516,$AO$11:$AO$66&amp;$AP$11:$AP$66,0),COUNTIF($AW$10:$BA$10,"&lt;"&amp;Z516)+1)</f>
        <v>5.9999999999999995E-4</v>
      </c>
      <c r="AD516" s="62">
        <v>5.4577</v>
      </c>
      <c r="AE516" s="61">
        <f t="array" ref="AE516">INDEX($AT$11:$AV$66,MATCH($C516&amp;$G516,$AO$11:$AO$66&amp;$AP$11:$AP$66,0),COUNTIF($AT$10:$AV$10,"&lt;"&amp;AD516)+1)</f>
        <v>1.5E-3</v>
      </c>
      <c r="AF516" s="111">
        <f t="shared" si="119"/>
        <v>5.3494468245269449</v>
      </c>
      <c r="AG516" s="121">
        <f t="array" ref="AG516">INDEX($AW$11:$BA$66,MATCH($C516&amp;$G516,$AO$11:$AO$66&amp;$AP$11:$AP$66,0),COUNTIF($AW$10:$BA$10,"&lt;"&amp;AD516)+1)</f>
        <v>5.9999999999999995E-4</v>
      </c>
    </row>
    <row r="517" spans="2:33" ht="12.75" customHeight="1" x14ac:dyDescent="0.3">
      <c r="B517" s="81" t="str">
        <f t="shared" si="120"/>
        <v>5 1/2-6 UN</v>
      </c>
      <c r="C517" s="71" t="s">
        <v>592</v>
      </c>
      <c r="D517" s="71"/>
      <c r="E517" s="79" t="s">
        <v>604</v>
      </c>
      <c r="F517" s="82" t="s">
        <v>648</v>
      </c>
      <c r="G517" s="58">
        <v>6</v>
      </c>
      <c r="H517" s="79" t="s">
        <v>519</v>
      </c>
      <c r="I517" s="71" t="s">
        <v>599</v>
      </c>
      <c r="J517" s="71" t="s">
        <v>588</v>
      </c>
      <c r="K517" s="71" t="s">
        <v>600</v>
      </c>
      <c r="L517" s="85">
        <f t="shared" si="121"/>
        <v>139.69999999999999</v>
      </c>
      <c r="M517" s="85">
        <f t="shared" si="108"/>
        <v>4.2332999999999998</v>
      </c>
      <c r="N517" s="71">
        <v>60</v>
      </c>
      <c r="O517" s="100">
        <f t="shared" si="109"/>
        <v>139.69999999999999</v>
      </c>
      <c r="P517" s="85">
        <f t="shared" si="110"/>
        <v>33</v>
      </c>
      <c r="Q517" s="58">
        <f t="shared" si="111"/>
        <v>0</v>
      </c>
      <c r="R517" s="100">
        <f t="shared" si="112"/>
        <v>136.9504</v>
      </c>
      <c r="S517" s="85">
        <f t="shared" si="113"/>
        <v>15.2</v>
      </c>
      <c r="T517" s="58">
        <f t="shared" si="114"/>
        <v>0</v>
      </c>
      <c r="U517" s="58">
        <f t="shared" si="115"/>
        <v>10.199999999999999</v>
      </c>
      <c r="V517" s="58">
        <f t="array" ref="V517">INDEX(AS$11:AS$66,MATCH(C517&amp;G517,AO$11:AO$66&amp;AP$11:AP$66,0),0)</f>
        <v>5</v>
      </c>
      <c r="X517" s="120">
        <f t="shared" si="116"/>
        <v>0.16666666666666666</v>
      </c>
      <c r="Y517" s="61">
        <f t="array" ref="Y517">INDEX($AQ$11:$AR$66,MATCH($C517&amp;$G517,$AO$11:$AO$66&amp;$AP$11:$AP$66,0),COUNTIF($AQ$10:$AR$10,"&lt;"&amp;Z517)+1)</f>
        <v>4.0000000000000002E-4</v>
      </c>
      <c r="Z517" s="61">
        <f t="shared" si="117"/>
        <v>5.5</v>
      </c>
      <c r="AA517" s="61">
        <f t="array" ref="AA517">INDEX($AT$11:$AV$66,MATCH($C517&amp;$G517,$AO$11:$AO$66&amp;$AP$11:$AP$66,0),COUNTIF($AT$10:$AV$10,"&lt;"&amp;Z517)+1)</f>
        <v>1.2999999999999999E-3</v>
      </c>
      <c r="AB517" s="111">
        <f t="shared" si="118"/>
        <v>5.3917468245269449</v>
      </c>
      <c r="AC517" s="121">
        <f t="array" ref="AC517">INDEX($AW$11:$BA$66,MATCH($C517&amp;$G517,$AO$11:$AO$66&amp;$AP$11:$AP$66,0),COUNTIF($AW$10:$BA$10,"&lt;"&amp;Z517)+1)</f>
        <v>5.9999999999999995E-4</v>
      </c>
      <c r="AD517" s="62">
        <v>5.4778000000000002</v>
      </c>
      <c r="AE517" s="61">
        <f t="array" ref="AE517">INDEX($AT$11:$AV$66,MATCH($C517&amp;$G517,$AO$11:$AO$66&amp;$AP$11:$AP$66,0),COUNTIF($AT$10:$AV$10,"&lt;"&amp;AD517)+1)</f>
        <v>1.2999999999999999E-3</v>
      </c>
      <c r="AF517" s="111">
        <f t="shared" si="119"/>
        <v>5.4056312163512974</v>
      </c>
      <c r="AG517" s="121">
        <f t="array" ref="AG517">INDEX($AW$11:$BA$66,MATCH($C517&amp;$G517,$AO$11:$AO$66&amp;$AP$11:$AP$66,0),COUNTIF($AW$10:$BA$10,"&lt;"&amp;AD517)+1)</f>
        <v>5.9999999999999995E-4</v>
      </c>
    </row>
    <row r="518" spans="2:33" ht="12.75" customHeight="1" x14ac:dyDescent="0.3">
      <c r="B518" s="81" t="str">
        <f t="shared" si="120"/>
        <v>5 1/2-6 UN</v>
      </c>
      <c r="C518" s="71" t="s">
        <v>592</v>
      </c>
      <c r="D518" s="71"/>
      <c r="E518" s="79" t="s">
        <v>604</v>
      </c>
      <c r="F518" s="82" t="s">
        <v>648</v>
      </c>
      <c r="G518" s="58">
        <v>6</v>
      </c>
      <c r="H518" s="79" t="s">
        <v>519</v>
      </c>
      <c r="I518" s="71" t="s">
        <v>601</v>
      </c>
      <c r="J518" s="71" t="s">
        <v>588</v>
      </c>
      <c r="K518" s="71" t="s">
        <v>600</v>
      </c>
      <c r="L518" s="85">
        <f t="shared" si="121"/>
        <v>139.69999999999999</v>
      </c>
      <c r="M518" s="85">
        <f t="shared" si="108"/>
        <v>4.2332999999999998</v>
      </c>
      <c r="N518" s="71">
        <v>60</v>
      </c>
      <c r="O518" s="100">
        <f t="shared" si="109"/>
        <v>139.69999999999999</v>
      </c>
      <c r="P518" s="85">
        <f t="shared" si="110"/>
        <v>33</v>
      </c>
      <c r="Q518" s="58">
        <f t="shared" si="111"/>
        <v>0</v>
      </c>
      <c r="R518" s="100">
        <f t="shared" si="112"/>
        <v>136.9504</v>
      </c>
      <c r="S518" s="85">
        <f t="shared" si="113"/>
        <v>15.2</v>
      </c>
      <c r="T518" s="58">
        <f t="shared" si="114"/>
        <v>0</v>
      </c>
      <c r="U518" s="58">
        <f t="shared" si="115"/>
        <v>10.199999999999999</v>
      </c>
      <c r="V518" s="58">
        <f t="array" ref="V518">INDEX(AS$11:AS$66,MATCH(C518&amp;G518,AO$11:AO$66&amp;AP$11:AP$66,0),0)</f>
        <v>5</v>
      </c>
      <c r="X518" s="120">
        <f t="shared" si="116"/>
        <v>0.16666666666666666</v>
      </c>
      <c r="Y518" s="61">
        <f t="array" ref="Y518">INDEX($AQ$11:$AR$66,MATCH($C518&amp;$G518,$AO$11:$AO$66&amp;$AP$11:$AP$66,0),COUNTIF($AQ$10:$AR$10,"&lt;"&amp;Z518)+1)</f>
        <v>4.0000000000000002E-4</v>
      </c>
      <c r="Z518" s="61">
        <f t="shared" si="117"/>
        <v>5.5</v>
      </c>
      <c r="AA518" s="61">
        <f t="array" ref="AA518">INDEX($AT$11:$AV$66,MATCH($C518&amp;$G518,$AO$11:$AO$66&amp;$AP$11:$AP$66,0),COUNTIF($AT$10:$AV$10,"&lt;"&amp;Z518)+1)</f>
        <v>1.2999999999999999E-3</v>
      </c>
      <c r="AB518" s="111">
        <f t="shared" si="118"/>
        <v>5.3917468245269449</v>
      </c>
      <c r="AC518" s="121">
        <f t="array" ref="AC518">INDEX($AW$11:$BA$66,MATCH($C518&amp;$G518,$AO$11:$AO$66&amp;$AP$11:$AP$66,0),COUNTIF($AW$10:$BA$10,"&lt;"&amp;Z518)+1)</f>
        <v>5.9999999999999995E-4</v>
      </c>
      <c r="AD518" s="62">
        <v>5.4743000000000004</v>
      </c>
      <c r="AE518" s="61">
        <f t="array" ref="AE518">INDEX($AT$11:$AV$66,MATCH($C518&amp;$G518,$AO$11:$AO$66&amp;$AP$11:$AP$66,0),COUNTIF($AT$10:$AV$10,"&lt;"&amp;AD518)+1)</f>
        <v>1.2999999999999999E-3</v>
      </c>
      <c r="AF518" s="111">
        <f t="shared" si="119"/>
        <v>5.4021312163512976</v>
      </c>
      <c r="AG518" s="121">
        <f t="array" ref="AG518">INDEX($AW$11:$BA$66,MATCH($C518&amp;$G518,$AO$11:$AO$66&amp;$AP$11:$AP$66,0),COUNTIF($AW$10:$BA$10,"&lt;"&amp;AD518)+1)</f>
        <v>5.9999999999999995E-4</v>
      </c>
    </row>
    <row r="519" spans="2:33" ht="12.75" customHeight="1" x14ac:dyDescent="0.3">
      <c r="B519" s="81" t="str">
        <f t="shared" si="120"/>
        <v>5 1/2-12 UN</v>
      </c>
      <c r="C519" s="71" t="s">
        <v>592</v>
      </c>
      <c r="D519" s="71"/>
      <c r="E519" s="79" t="s">
        <v>604</v>
      </c>
      <c r="F519" s="82" t="s">
        <v>648</v>
      </c>
      <c r="G519" s="58">
        <v>12</v>
      </c>
      <c r="H519" s="79" t="s">
        <v>519</v>
      </c>
      <c r="I519" s="71" t="s">
        <v>599</v>
      </c>
      <c r="J519" s="71" t="s">
        <v>588</v>
      </c>
      <c r="K519" s="71" t="s">
        <v>600</v>
      </c>
      <c r="L519" s="85">
        <f t="shared" si="121"/>
        <v>139.69999999999999</v>
      </c>
      <c r="M519" s="85">
        <f t="shared" si="108"/>
        <v>2.1166999999999998</v>
      </c>
      <c r="N519" s="71">
        <v>60</v>
      </c>
      <c r="O519" s="100">
        <f t="shared" si="109"/>
        <v>139.69999999999999</v>
      </c>
      <c r="P519" s="85">
        <f t="shared" si="110"/>
        <v>22.9</v>
      </c>
      <c r="Q519" s="58">
        <f t="shared" si="111"/>
        <v>0</v>
      </c>
      <c r="R519" s="100">
        <f t="shared" si="112"/>
        <v>138.3252</v>
      </c>
      <c r="S519" s="85">
        <f t="shared" si="113"/>
        <v>15.2</v>
      </c>
      <c r="T519" s="58">
        <f t="shared" si="114"/>
        <v>0</v>
      </c>
      <c r="U519" s="58">
        <f t="shared" si="115"/>
        <v>7.6</v>
      </c>
      <c r="V519" s="58">
        <f t="array" ref="V519">INDEX(AS$11:AS$66,MATCH(C519&amp;G519,AO$11:AO$66&amp;AP$11:AP$66,0),0)</f>
        <v>10</v>
      </c>
      <c r="X519" s="120">
        <f t="shared" si="116"/>
        <v>8.3333333333333329E-2</v>
      </c>
      <c r="Y519" s="61">
        <f t="array" ref="Y519">INDEX($AQ$11:$AR$66,MATCH($C519&amp;$G519,$AO$11:$AO$66&amp;$AP$11:$AP$66,0),COUNTIF($AQ$10:$AR$10,"&lt;"&amp;Z519)+1)</f>
        <v>2.9999999999999997E-4</v>
      </c>
      <c r="Z519" s="61">
        <f t="shared" si="117"/>
        <v>5.5</v>
      </c>
      <c r="AA519" s="61">
        <f t="array" ref="AA519">INDEX($AT$11:$AV$66,MATCH($C519&amp;$G519,$AO$11:$AO$66&amp;$AP$11:$AP$66,0),COUNTIF($AT$10:$AV$10,"&lt;"&amp;Z519)+1)</f>
        <v>8.9999999999999998E-4</v>
      </c>
      <c r="AB519" s="111">
        <f t="shared" si="118"/>
        <v>5.4458734122634729</v>
      </c>
      <c r="AC519" s="121">
        <f t="array" ref="AC519">INDEX($AW$11:$BA$66,MATCH($C519&amp;$G519,$AO$11:$AO$66&amp;$AP$11:$AP$66,0),COUNTIF($AW$10:$BA$10,"&lt;"&amp;Z519)+1)</f>
        <v>5.9999999999999995E-4</v>
      </c>
      <c r="AD519" s="62">
        <v>5.4907000000000004</v>
      </c>
      <c r="AE519" s="61">
        <f t="array" ref="AE519">INDEX($AT$11:$AV$66,MATCH($C519&amp;$G519,$AO$11:$AO$66&amp;$AP$11:$AP$66,0),COUNTIF($AT$10:$AV$10,"&lt;"&amp;AD519)+1)</f>
        <v>8.9999999999999998E-4</v>
      </c>
      <c r="AF519" s="111">
        <f t="shared" si="119"/>
        <v>5.4546156081756489</v>
      </c>
      <c r="AG519" s="121">
        <f t="array" ref="AG519">INDEX($AW$11:$BA$66,MATCH($C519&amp;$G519,$AO$11:$AO$66&amp;$AP$11:$AP$66,0),COUNTIF($AW$10:$BA$10,"&lt;"&amp;AD519)+1)</f>
        <v>5.9999999999999995E-4</v>
      </c>
    </row>
    <row r="520" spans="2:33" ht="12.75" customHeight="1" x14ac:dyDescent="0.3">
      <c r="B520" s="81" t="str">
        <f t="shared" si="120"/>
        <v>5 1/2-12 UN</v>
      </c>
      <c r="C520" s="71" t="s">
        <v>592</v>
      </c>
      <c r="D520" s="71"/>
      <c r="E520" s="79" t="s">
        <v>604</v>
      </c>
      <c r="F520" s="82" t="s">
        <v>648</v>
      </c>
      <c r="G520" s="58">
        <v>12</v>
      </c>
      <c r="H520" s="79" t="s">
        <v>519</v>
      </c>
      <c r="I520" s="71" t="s">
        <v>601</v>
      </c>
      <c r="J520" s="71" t="s">
        <v>588</v>
      </c>
      <c r="K520" s="71" t="s">
        <v>600</v>
      </c>
      <c r="L520" s="85">
        <f t="shared" si="121"/>
        <v>139.69999999999999</v>
      </c>
      <c r="M520" s="85">
        <f t="shared" si="108"/>
        <v>2.1166999999999998</v>
      </c>
      <c r="N520" s="71">
        <v>60</v>
      </c>
      <c r="O520" s="100">
        <f t="shared" si="109"/>
        <v>139.69999999999999</v>
      </c>
      <c r="P520" s="85">
        <f t="shared" si="110"/>
        <v>22.9</v>
      </c>
      <c r="Q520" s="58">
        <f t="shared" si="111"/>
        <v>0</v>
      </c>
      <c r="R520" s="100">
        <f t="shared" si="112"/>
        <v>138.3252</v>
      </c>
      <c r="S520" s="85">
        <f t="shared" si="113"/>
        <v>15.2</v>
      </c>
      <c r="T520" s="58">
        <f t="shared" si="114"/>
        <v>0</v>
      </c>
      <c r="U520" s="58">
        <f t="shared" si="115"/>
        <v>7.6</v>
      </c>
      <c r="V520" s="58">
        <f t="array" ref="V520">INDEX(AS$11:AS$66,MATCH(C520&amp;G520,AO$11:AO$66&amp;AP$11:AP$66,0),0)</f>
        <v>10</v>
      </c>
      <c r="X520" s="120">
        <f t="shared" si="116"/>
        <v>8.3333333333333329E-2</v>
      </c>
      <c r="Y520" s="61">
        <f t="array" ref="Y520">INDEX($AQ$11:$AR$66,MATCH($C520&amp;$G520,$AO$11:$AO$66&amp;$AP$11:$AP$66,0),COUNTIF($AQ$10:$AR$10,"&lt;"&amp;Z520)+1)</f>
        <v>2.9999999999999997E-4</v>
      </c>
      <c r="Z520" s="61">
        <f t="shared" si="117"/>
        <v>5.5</v>
      </c>
      <c r="AA520" s="61">
        <f t="array" ref="AA520">INDEX($AT$11:$AV$66,MATCH($C520&amp;$G520,$AO$11:$AO$66&amp;$AP$11:$AP$66,0),COUNTIF($AT$10:$AV$10,"&lt;"&amp;Z520)+1)</f>
        <v>8.9999999999999998E-4</v>
      </c>
      <c r="AB520" s="111">
        <f t="shared" si="118"/>
        <v>5.4458734122634729</v>
      </c>
      <c r="AC520" s="121">
        <f t="array" ref="AC520">INDEX($AW$11:$BA$66,MATCH($C520&amp;$G520,$AO$11:$AO$66&amp;$AP$11:$AP$66,0),COUNTIF($AW$10:$BA$10,"&lt;"&amp;Z520)+1)</f>
        <v>5.9999999999999995E-4</v>
      </c>
      <c r="AD520" s="62">
        <v>5.4885999999999999</v>
      </c>
      <c r="AE520" s="61">
        <f t="array" ref="AE520">INDEX($AT$11:$AV$66,MATCH($C520&amp;$G520,$AO$11:$AO$66&amp;$AP$11:$AP$66,0),COUNTIF($AT$10:$AV$10,"&lt;"&amp;AD520)+1)</f>
        <v>8.9999999999999998E-4</v>
      </c>
      <c r="AF520" s="111">
        <f t="shared" si="119"/>
        <v>5.4525156081756485</v>
      </c>
      <c r="AG520" s="121">
        <f t="array" ref="AG520">INDEX($AW$11:$BA$66,MATCH($C520&amp;$G520,$AO$11:$AO$66&amp;$AP$11:$AP$66,0),COUNTIF($AW$10:$BA$10,"&lt;"&amp;AD520)+1)</f>
        <v>5.9999999999999995E-4</v>
      </c>
    </row>
    <row r="521" spans="2:33" ht="12.75" customHeight="1" x14ac:dyDescent="0.3">
      <c r="B521" s="81" t="str">
        <f t="shared" si="120"/>
        <v>5 1/2-16 UN</v>
      </c>
      <c r="C521" s="71" t="s">
        <v>592</v>
      </c>
      <c r="D521" s="71"/>
      <c r="E521" s="79" t="s">
        <v>604</v>
      </c>
      <c r="F521" s="82" t="s">
        <v>648</v>
      </c>
      <c r="G521" s="58">
        <v>16</v>
      </c>
      <c r="H521" s="79" t="s">
        <v>519</v>
      </c>
      <c r="I521" s="71" t="s">
        <v>599</v>
      </c>
      <c r="J521" s="71" t="s">
        <v>588</v>
      </c>
      <c r="K521" s="71" t="s">
        <v>600</v>
      </c>
      <c r="L521" s="85">
        <f t="shared" si="121"/>
        <v>139.69999999999999</v>
      </c>
      <c r="M521" s="85">
        <f t="shared" si="108"/>
        <v>1.5874999999999999</v>
      </c>
      <c r="N521" s="71">
        <v>60</v>
      </c>
      <c r="O521" s="100">
        <f t="shared" si="109"/>
        <v>139.69999999999999</v>
      </c>
      <c r="P521" s="85">
        <f t="shared" si="110"/>
        <v>22.9</v>
      </c>
      <c r="Q521" s="58">
        <f t="shared" si="111"/>
        <v>0</v>
      </c>
      <c r="R521" s="100">
        <f t="shared" si="112"/>
        <v>138.66890000000001</v>
      </c>
      <c r="S521" s="85">
        <f t="shared" si="113"/>
        <v>15.2</v>
      </c>
      <c r="T521" s="58">
        <f t="shared" si="114"/>
        <v>0</v>
      </c>
      <c r="U521" s="58">
        <f t="shared" si="115"/>
        <v>7.6</v>
      </c>
      <c r="V521" s="58">
        <f t="array" ref="V521">INDEX(AS$11:AS$66,MATCH(C521&amp;G521,AO$11:AO$66&amp;AP$11:AP$66,0),0)</f>
        <v>10</v>
      </c>
      <c r="X521" s="120">
        <f t="shared" si="116"/>
        <v>6.25E-2</v>
      </c>
      <c r="Y521" s="61">
        <f t="array" ref="Y521">INDEX($AQ$11:$AR$66,MATCH($C521&amp;$G521,$AO$11:$AO$66&amp;$AP$11:$AP$66,0),COUNTIF($AQ$10:$AR$10,"&lt;"&amp;Z521)+1)</f>
        <v>2.9999999999999997E-4</v>
      </c>
      <c r="Z521" s="61">
        <f t="shared" si="117"/>
        <v>5.5</v>
      </c>
      <c r="AA521" s="61">
        <f t="array" ref="AA521">INDEX($AT$11:$AV$66,MATCH($C521&amp;$G521,$AO$11:$AO$66&amp;$AP$11:$AP$66,0),COUNTIF($AT$10:$AV$10,"&lt;"&amp;Z521)+1)</f>
        <v>8.9999999999999998E-4</v>
      </c>
      <c r="AB521" s="111">
        <f t="shared" si="118"/>
        <v>5.4594050591976044</v>
      </c>
      <c r="AC521" s="121">
        <f t="array" ref="AC521">INDEX($AW$11:$BA$66,MATCH($C521&amp;$G521,$AO$11:$AO$66&amp;$AP$11:$AP$66,0),COUNTIF($AW$10:$BA$10,"&lt;"&amp;Z521)+1)</f>
        <v>5.9999999999999995E-4</v>
      </c>
      <c r="AD521" s="62">
        <v>5.4943999999999997</v>
      </c>
      <c r="AE521" s="61">
        <f t="array" ref="AE521">INDEX($AT$11:$AV$66,MATCH($C521&amp;$G521,$AO$11:$AO$66&amp;$AP$11:$AP$66,0),COUNTIF($AT$10:$AV$10,"&lt;"&amp;AD521)+1)</f>
        <v>8.9999999999999998E-4</v>
      </c>
      <c r="AF521" s="111">
        <f t="shared" si="119"/>
        <v>5.4673367061317357</v>
      </c>
      <c r="AG521" s="121">
        <f t="array" ref="AG521">INDEX($AW$11:$BA$66,MATCH($C521&amp;$G521,$AO$11:$AO$66&amp;$AP$11:$AP$66,0),COUNTIF($AW$10:$BA$10,"&lt;"&amp;AD521)+1)</f>
        <v>5.9999999999999995E-4</v>
      </c>
    </row>
    <row r="522" spans="2:33" ht="12.75" customHeight="1" x14ac:dyDescent="0.3">
      <c r="B522" s="81" t="str">
        <f t="shared" si="120"/>
        <v>5 1/2-16 UN</v>
      </c>
      <c r="C522" s="71" t="s">
        <v>592</v>
      </c>
      <c r="D522" s="71"/>
      <c r="E522" s="79" t="s">
        <v>604</v>
      </c>
      <c r="F522" s="82" t="s">
        <v>648</v>
      </c>
      <c r="G522" s="58">
        <v>16</v>
      </c>
      <c r="H522" s="79" t="s">
        <v>519</v>
      </c>
      <c r="I522" s="71" t="s">
        <v>601</v>
      </c>
      <c r="J522" s="71" t="s">
        <v>588</v>
      </c>
      <c r="K522" s="71" t="s">
        <v>600</v>
      </c>
      <c r="L522" s="85">
        <f t="shared" si="121"/>
        <v>139.69999999999999</v>
      </c>
      <c r="M522" s="85">
        <f t="shared" si="108"/>
        <v>1.5874999999999999</v>
      </c>
      <c r="N522" s="71">
        <v>60</v>
      </c>
      <c r="O522" s="100">
        <f t="shared" si="109"/>
        <v>139.69999999999999</v>
      </c>
      <c r="P522" s="85">
        <f t="shared" si="110"/>
        <v>22.9</v>
      </c>
      <c r="Q522" s="58">
        <f t="shared" si="111"/>
        <v>0</v>
      </c>
      <c r="R522" s="100">
        <f t="shared" si="112"/>
        <v>138.66890000000001</v>
      </c>
      <c r="S522" s="85">
        <f t="shared" si="113"/>
        <v>15.2</v>
      </c>
      <c r="T522" s="58">
        <f t="shared" si="114"/>
        <v>0</v>
      </c>
      <c r="U522" s="58">
        <f t="shared" si="115"/>
        <v>7.6</v>
      </c>
      <c r="V522" s="58">
        <f t="array" ref="V522">INDEX(AS$11:AS$66,MATCH(C522&amp;G522,AO$11:AO$66&amp;AP$11:AP$66,0),0)</f>
        <v>10</v>
      </c>
      <c r="X522" s="120">
        <f t="shared" si="116"/>
        <v>6.25E-2</v>
      </c>
      <c r="Y522" s="61">
        <f t="array" ref="Y522">INDEX($AQ$11:$AR$66,MATCH($C522&amp;$G522,$AO$11:$AO$66&amp;$AP$11:$AP$66,0),COUNTIF($AQ$10:$AR$10,"&lt;"&amp;Z522)+1)</f>
        <v>2.9999999999999997E-4</v>
      </c>
      <c r="Z522" s="61">
        <f t="shared" si="117"/>
        <v>5.5</v>
      </c>
      <c r="AA522" s="61">
        <f t="array" ref="AA522">INDEX($AT$11:$AV$66,MATCH($C522&amp;$G522,$AO$11:$AO$66&amp;$AP$11:$AP$66,0),COUNTIF($AT$10:$AV$10,"&lt;"&amp;Z522)+1)</f>
        <v>8.9999999999999998E-4</v>
      </c>
      <c r="AB522" s="111">
        <f t="shared" si="118"/>
        <v>5.4594050591976044</v>
      </c>
      <c r="AC522" s="121">
        <f t="array" ref="AC522">INDEX($AW$11:$BA$66,MATCH($C522&amp;$G522,$AO$11:$AO$66&amp;$AP$11:$AP$66,0),COUNTIF($AW$10:$BA$10,"&lt;"&amp;Z522)+1)</f>
        <v>5.9999999999999995E-4</v>
      </c>
      <c r="AD522" s="62">
        <v>5.4923999999999999</v>
      </c>
      <c r="AE522" s="61">
        <f t="array" ref="AE522">INDEX($AT$11:$AV$66,MATCH($C522&amp;$G522,$AO$11:$AO$66&amp;$AP$11:$AP$66,0),COUNTIF($AT$10:$AV$10,"&lt;"&amp;AD522)+1)</f>
        <v>8.9999999999999998E-4</v>
      </c>
      <c r="AF522" s="111">
        <f t="shared" si="119"/>
        <v>5.4653367061317359</v>
      </c>
      <c r="AG522" s="121">
        <f t="array" ref="AG522">INDEX($AW$11:$BA$66,MATCH($C522&amp;$G522,$AO$11:$AO$66&amp;$AP$11:$AP$66,0),COUNTIF($AW$10:$BA$10,"&lt;"&amp;AD522)+1)</f>
        <v>5.9999999999999995E-4</v>
      </c>
    </row>
    <row r="523" spans="2:33" ht="12.75" customHeight="1" x14ac:dyDescent="0.3">
      <c r="B523" s="81" t="str">
        <f t="shared" si="120"/>
        <v>5 5/8-6 UN</v>
      </c>
      <c r="C523" s="71" t="s">
        <v>592</v>
      </c>
      <c r="D523" s="71"/>
      <c r="E523" s="79" t="s">
        <v>604</v>
      </c>
      <c r="F523" s="82" t="s">
        <v>649</v>
      </c>
      <c r="G523" s="58">
        <v>6</v>
      </c>
      <c r="H523" s="79" t="s">
        <v>519</v>
      </c>
      <c r="I523" s="71" t="s">
        <v>599</v>
      </c>
      <c r="J523" s="71" t="s">
        <v>588</v>
      </c>
      <c r="K523" s="71" t="s">
        <v>600</v>
      </c>
      <c r="L523" s="85">
        <f t="shared" si="121"/>
        <v>142.875</v>
      </c>
      <c r="M523" s="85">
        <f t="shared" ref="M523:M586" si="122">ROUND(X523*25.4,4)</f>
        <v>4.2332999999999998</v>
      </c>
      <c r="N523" s="71">
        <v>60</v>
      </c>
      <c r="O523" s="100">
        <f t="shared" ref="O523:O586" si="123">ROUND(IF(H523="GO",Z523,AD523)*25.4,4)</f>
        <v>142.875</v>
      </c>
      <c r="P523" s="85">
        <f t="shared" ref="P523:P586" si="124">IF(H523="GO",IF(AA523="-",AA523,ROUND(AA523*25.4*1000,1)),0)</f>
        <v>33</v>
      </c>
      <c r="Q523" s="58">
        <f t="shared" ref="Q523:Q586" si="125">IF(H523="NOT GO",IF(AE523="-",AE523,ROUND(AE523*25.4*1000,1)),0)</f>
        <v>0</v>
      </c>
      <c r="R523" s="100">
        <f t="shared" ref="R523:R586" si="126">ROUND(IF(H523="GO",AB523,AF523)*25.4,4)</f>
        <v>140.12540000000001</v>
      </c>
      <c r="S523" s="85">
        <f t="shared" ref="S523:S586" si="127">IF(H523="GO",IF(AC523="-",AC523,ROUND(AC523*25.4*1000,1)),0)</f>
        <v>15.2</v>
      </c>
      <c r="T523" s="58">
        <f t="shared" ref="T523:T586" si="128">IF(H523="NOT GO",IF(AG523="-",AG523,ROUND(AG523*25.4*1000,1)),0)</f>
        <v>0</v>
      </c>
      <c r="U523" s="58">
        <f t="shared" ref="U523:U586" si="129">IF(Y523="-",Y523,ROUND(Y523*25.4*1000,1))</f>
        <v>10.199999999999999</v>
      </c>
      <c r="V523" s="58">
        <f t="array" ref="V523">INDEX(AS$11:AS$66,MATCH(C523&amp;G523,AO$11:AO$66&amp;AP$11:AP$66,0),0)</f>
        <v>5</v>
      </c>
      <c r="X523" s="120">
        <f t="shared" ref="X523:X586" si="130">INDEX(AM$11:AM$38,MATCH(G523,AL$11:AL$38,0),0)</f>
        <v>0.16666666666666666</v>
      </c>
      <c r="Y523" s="61">
        <f t="array" ref="Y523">INDEX($AQ$11:$AR$66,MATCH($C523&amp;$G523,$AO$11:$AO$66&amp;$AP$11:$AP$66,0),COUNTIF($AQ$10:$AR$10,"&lt;"&amp;Z523)+1)</f>
        <v>4.0000000000000002E-4</v>
      </c>
      <c r="Z523" s="61">
        <f t="shared" ref="Z523:Z586" si="131">INDEX(AJ$11:AJ$92,MATCH(F523,AI$11:AI$92,0))</f>
        <v>5.625</v>
      </c>
      <c r="AA523" s="61">
        <f t="array" ref="AA523">INDEX($AT$11:$AV$66,MATCH($C523&amp;$G523,$AO$11:$AO$66&amp;$AP$11:$AP$66,0),COUNTIF($AT$10:$AV$10,"&lt;"&amp;Z523)+1)</f>
        <v>1.2999999999999999E-3</v>
      </c>
      <c r="AB523" s="111">
        <f t="shared" ref="AB523:AB586" si="132">Z523-(3/8)*2*(TAN(RADIANS(60))/2)/G523</f>
        <v>5.5167468245269449</v>
      </c>
      <c r="AC523" s="121">
        <f t="array" ref="AC523">INDEX($AW$11:$BA$66,MATCH($C523&amp;$G523,$AO$11:$AO$66&amp;$AP$11:$AP$66,0),COUNTIF($AW$10:$BA$10,"&lt;"&amp;Z523)+1)</f>
        <v>5.9999999999999995E-4</v>
      </c>
      <c r="AD523" s="62">
        <v>5.6029</v>
      </c>
      <c r="AE523" s="61">
        <f t="array" ref="AE523">INDEX($AT$11:$AV$66,MATCH($C523&amp;$G523,$AO$11:$AO$66&amp;$AP$11:$AP$66,0),COUNTIF($AT$10:$AV$10,"&lt;"&amp;AD523)+1)</f>
        <v>1.2999999999999999E-3</v>
      </c>
      <c r="AF523" s="111">
        <f t="shared" ref="AF523:AF586" si="133">AD523-(TAN(RADIANS(60))/2)/G523/4*2</f>
        <v>5.5307312163512972</v>
      </c>
      <c r="AG523" s="121">
        <f t="array" ref="AG523">INDEX($AW$11:$BA$66,MATCH($C523&amp;$G523,$AO$11:$AO$66&amp;$AP$11:$AP$66,0),COUNTIF($AW$10:$BA$10,"&lt;"&amp;AD523)+1)</f>
        <v>5.9999999999999995E-4</v>
      </c>
    </row>
    <row r="524" spans="2:33" ht="12.75" customHeight="1" x14ac:dyDescent="0.3">
      <c r="B524" s="81" t="str">
        <f t="shared" si="120"/>
        <v>5 5/8-6 UN</v>
      </c>
      <c r="C524" s="71" t="s">
        <v>592</v>
      </c>
      <c r="D524" s="71"/>
      <c r="E524" s="79" t="s">
        <v>604</v>
      </c>
      <c r="F524" s="82" t="s">
        <v>649</v>
      </c>
      <c r="G524" s="58">
        <v>6</v>
      </c>
      <c r="H524" s="79" t="s">
        <v>519</v>
      </c>
      <c r="I524" s="71" t="s">
        <v>601</v>
      </c>
      <c r="J524" s="71" t="s">
        <v>588</v>
      </c>
      <c r="K524" s="71" t="s">
        <v>600</v>
      </c>
      <c r="L524" s="85">
        <f t="shared" si="121"/>
        <v>142.875</v>
      </c>
      <c r="M524" s="85">
        <f t="shared" si="122"/>
        <v>4.2332999999999998</v>
      </c>
      <c r="N524" s="71">
        <v>60</v>
      </c>
      <c r="O524" s="100">
        <f t="shared" si="123"/>
        <v>142.875</v>
      </c>
      <c r="P524" s="85">
        <f t="shared" si="124"/>
        <v>33</v>
      </c>
      <c r="Q524" s="58">
        <f t="shared" si="125"/>
        <v>0</v>
      </c>
      <c r="R524" s="100">
        <f t="shared" si="126"/>
        <v>140.12540000000001</v>
      </c>
      <c r="S524" s="85">
        <f t="shared" si="127"/>
        <v>15.2</v>
      </c>
      <c r="T524" s="58">
        <f t="shared" si="128"/>
        <v>0</v>
      </c>
      <c r="U524" s="58">
        <f t="shared" si="129"/>
        <v>10.199999999999999</v>
      </c>
      <c r="V524" s="58">
        <f t="array" ref="V524">INDEX(AS$11:AS$66,MATCH(C524&amp;G524,AO$11:AO$66&amp;AP$11:AP$66,0),0)</f>
        <v>5</v>
      </c>
      <c r="X524" s="120">
        <f t="shared" si="130"/>
        <v>0.16666666666666666</v>
      </c>
      <c r="Y524" s="61">
        <f t="array" ref="Y524">INDEX($AQ$11:$AR$66,MATCH($C524&amp;$G524,$AO$11:$AO$66&amp;$AP$11:$AP$66,0),COUNTIF($AQ$10:$AR$10,"&lt;"&amp;Z524)+1)</f>
        <v>4.0000000000000002E-4</v>
      </c>
      <c r="Z524" s="61">
        <f t="shared" si="131"/>
        <v>5.625</v>
      </c>
      <c r="AA524" s="61">
        <f t="array" ref="AA524">INDEX($AT$11:$AV$66,MATCH($C524&amp;$G524,$AO$11:$AO$66&amp;$AP$11:$AP$66,0),COUNTIF($AT$10:$AV$10,"&lt;"&amp;Z524)+1)</f>
        <v>1.2999999999999999E-3</v>
      </c>
      <c r="AB524" s="111">
        <f t="shared" si="132"/>
        <v>5.5167468245269449</v>
      </c>
      <c r="AC524" s="121">
        <f t="array" ref="AC524">INDEX($AW$11:$BA$66,MATCH($C524&amp;$G524,$AO$11:$AO$66&amp;$AP$11:$AP$66,0),COUNTIF($AW$10:$BA$10,"&lt;"&amp;Z524)+1)</f>
        <v>5.9999999999999995E-4</v>
      </c>
      <c r="AD524" s="62">
        <v>5.5994000000000002</v>
      </c>
      <c r="AE524" s="61">
        <f t="array" ref="AE524">INDEX($AT$11:$AV$66,MATCH($C524&amp;$G524,$AO$11:$AO$66&amp;$AP$11:$AP$66,0),COUNTIF($AT$10:$AV$10,"&lt;"&amp;AD524)+1)</f>
        <v>1.2999999999999999E-3</v>
      </c>
      <c r="AF524" s="111">
        <f t="shared" si="133"/>
        <v>5.5272312163512973</v>
      </c>
      <c r="AG524" s="121">
        <f t="array" ref="AG524">INDEX($AW$11:$BA$66,MATCH($C524&amp;$G524,$AO$11:$AO$66&amp;$AP$11:$AP$66,0),COUNTIF($AW$10:$BA$10,"&lt;"&amp;AD524)+1)</f>
        <v>5.9999999999999995E-4</v>
      </c>
    </row>
    <row r="525" spans="2:33" ht="12.75" customHeight="1" x14ac:dyDescent="0.3">
      <c r="B525" s="81" t="str">
        <f t="shared" si="120"/>
        <v>5 5/8-12 UN</v>
      </c>
      <c r="C525" s="71" t="s">
        <v>592</v>
      </c>
      <c r="D525" s="71"/>
      <c r="E525" s="79" t="s">
        <v>604</v>
      </c>
      <c r="F525" s="82" t="s">
        <v>649</v>
      </c>
      <c r="G525" s="58">
        <v>12</v>
      </c>
      <c r="H525" s="79" t="s">
        <v>519</v>
      </c>
      <c r="I525" s="71" t="s">
        <v>599</v>
      </c>
      <c r="J525" s="71" t="s">
        <v>588</v>
      </c>
      <c r="K525" s="71" t="s">
        <v>600</v>
      </c>
      <c r="L525" s="85">
        <f t="shared" si="121"/>
        <v>142.875</v>
      </c>
      <c r="M525" s="85">
        <f t="shared" si="122"/>
        <v>2.1166999999999998</v>
      </c>
      <c r="N525" s="71">
        <v>60</v>
      </c>
      <c r="O525" s="100">
        <f t="shared" si="123"/>
        <v>142.875</v>
      </c>
      <c r="P525" s="85">
        <f t="shared" si="124"/>
        <v>22.9</v>
      </c>
      <c r="Q525" s="58">
        <f t="shared" si="125"/>
        <v>0</v>
      </c>
      <c r="R525" s="100">
        <f t="shared" si="126"/>
        <v>141.50020000000001</v>
      </c>
      <c r="S525" s="85">
        <f t="shared" si="127"/>
        <v>15.2</v>
      </c>
      <c r="T525" s="58">
        <f t="shared" si="128"/>
        <v>0</v>
      </c>
      <c r="U525" s="58">
        <f t="shared" si="129"/>
        <v>7.6</v>
      </c>
      <c r="V525" s="58">
        <f t="array" ref="V525">INDEX(AS$11:AS$66,MATCH(C525&amp;G525,AO$11:AO$66&amp;AP$11:AP$66,0),0)</f>
        <v>10</v>
      </c>
      <c r="X525" s="120">
        <f t="shared" si="130"/>
        <v>8.3333333333333329E-2</v>
      </c>
      <c r="Y525" s="61">
        <f t="array" ref="Y525">INDEX($AQ$11:$AR$66,MATCH($C525&amp;$G525,$AO$11:$AO$66&amp;$AP$11:$AP$66,0),COUNTIF($AQ$10:$AR$10,"&lt;"&amp;Z525)+1)</f>
        <v>2.9999999999999997E-4</v>
      </c>
      <c r="Z525" s="61">
        <f t="shared" si="131"/>
        <v>5.625</v>
      </c>
      <c r="AA525" s="61">
        <f t="array" ref="AA525">INDEX($AT$11:$AV$66,MATCH($C525&amp;$G525,$AO$11:$AO$66&amp;$AP$11:$AP$66,0),COUNTIF($AT$10:$AV$10,"&lt;"&amp;Z525)+1)</f>
        <v>8.9999999999999998E-4</v>
      </c>
      <c r="AB525" s="111">
        <f t="shared" si="132"/>
        <v>5.5708734122634729</v>
      </c>
      <c r="AC525" s="121">
        <f t="array" ref="AC525">INDEX($AW$11:$BA$66,MATCH($C525&amp;$G525,$AO$11:$AO$66&amp;$AP$11:$AP$66,0),COUNTIF($AW$10:$BA$10,"&lt;"&amp;Z525)+1)</f>
        <v>5.9999999999999995E-4</v>
      </c>
      <c r="AD525" s="62">
        <v>5.6159999999999997</v>
      </c>
      <c r="AE525" s="61">
        <f t="array" ref="AE525">INDEX($AT$11:$AV$66,MATCH($C525&amp;$G525,$AO$11:$AO$66&amp;$AP$11:$AP$66,0),COUNTIF($AT$10:$AV$10,"&lt;"&amp;AD525)+1)</f>
        <v>8.9999999999999998E-4</v>
      </c>
      <c r="AF525" s="111">
        <f t="shared" si="133"/>
        <v>5.5799156081756482</v>
      </c>
      <c r="AG525" s="121">
        <f t="array" ref="AG525">INDEX($AW$11:$BA$66,MATCH($C525&amp;$G525,$AO$11:$AO$66&amp;$AP$11:$AP$66,0),COUNTIF($AW$10:$BA$10,"&lt;"&amp;AD525)+1)</f>
        <v>5.9999999999999995E-4</v>
      </c>
    </row>
    <row r="526" spans="2:33" ht="12.75" customHeight="1" x14ac:dyDescent="0.3">
      <c r="B526" s="81" t="str">
        <f t="shared" si="120"/>
        <v>5 5/8-12 UN</v>
      </c>
      <c r="C526" s="71" t="s">
        <v>592</v>
      </c>
      <c r="D526" s="71"/>
      <c r="E526" s="79" t="s">
        <v>604</v>
      </c>
      <c r="F526" s="82" t="s">
        <v>649</v>
      </c>
      <c r="G526" s="58">
        <v>12</v>
      </c>
      <c r="H526" s="79" t="s">
        <v>519</v>
      </c>
      <c r="I526" s="71" t="s">
        <v>601</v>
      </c>
      <c r="J526" s="71" t="s">
        <v>588</v>
      </c>
      <c r="K526" s="71" t="s">
        <v>600</v>
      </c>
      <c r="L526" s="85">
        <f t="shared" si="121"/>
        <v>142.875</v>
      </c>
      <c r="M526" s="85">
        <f t="shared" si="122"/>
        <v>2.1166999999999998</v>
      </c>
      <c r="N526" s="71">
        <v>60</v>
      </c>
      <c r="O526" s="100">
        <f t="shared" si="123"/>
        <v>142.875</v>
      </c>
      <c r="P526" s="85">
        <f t="shared" si="124"/>
        <v>22.9</v>
      </c>
      <c r="Q526" s="58">
        <f t="shared" si="125"/>
        <v>0</v>
      </c>
      <c r="R526" s="100">
        <f t="shared" si="126"/>
        <v>141.50020000000001</v>
      </c>
      <c r="S526" s="85">
        <f t="shared" si="127"/>
        <v>15.2</v>
      </c>
      <c r="T526" s="58">
        <f t="shared" si="128"/>
        <v>0</v>
      </c>
      <c r="U526" s="58">
        <f t="shared" si="129"/>
        <v>7.6</v>
      </c>
      <c r="V526" s="58">
        <f t="array" ref="V526">INDEX(AS$11:AS$66,MATCH(C526&amp;G526,AO$11:AO$66&amp;AP$11:AP$66,0),0)</f>
        <v>10</v>
      </c>
      <c r="X526" s="120">
        <f t="shared" si="130"/>
        <v>8.3333333333333329E-2</v>
      </c>
      <c r="Y526" s="61">
        <f t="array" ref="Y526">INDEX($AQ$11:$AR$66,MATCH($C526&amp;$G526,$AO$11:$AO$66&amp;$AP$11:$AP$66,0),COUNTIF($AQ$10:$AR$10,"&lt;"&amp;Z526)+1)</f>
        <v>2.9999999999999997E-4</v>
      </c>
      <c r="Z526" s="61">
        <f t="shared" si="131"/>
        <v>5.625</v>
      </c>
      <c r="AA526" s="61">
        <f t="array" ref="AA526">INDEX($AT$11:$AV$66,MATCH($C526&amp;$G526,$AO$11:$AO$66&amp;$AP$11:$AP$66,0),COUNTIF($AT$10:$AV$10,"&lt;"&amp;Z526)+1)</f>
        <v>8.9999999999999998E-4</v>
      </c>
      <c r="AB526" s="111">
        <f t="shared" si="132"/>
        <v>5.5708734122634729</v>
      </c>
      <c r="AC526" s="121">
        <f t="array" ref="AC526">INDEX($AW$11:$BA$66,MATCH($C526&amp;$G526,$AO$11:$AO$66&amp;$AP$11:$AP$66,0),COUNTIF($AW$10:$BA$10,"&lt;"&amp;Z526)+1)</f>
        <v>5.9999999999999995E-4</v>
      </c>
      <c r="AD526" s="62">
        <v>5.6136999999999997</v>
      </c>
      <c r="AE526" s="61">
        <f t="array" ref="AE526">INDEX($AT$11:$AV$66,MATCH($C526&amp;$G526,$AO$11:$AO$66&amp;$AP$11:$AP$66,0),COUNTIF($AT$10:$AV$10,"&lt;"&amp;AD526)+1)</f>
        <v>8.9999999999999998E-4</v>
      </c>
      <c r="AF526" s="111">
        <f t="shared" si="133"/>
        <v>5.5776156081756483</v>
      </c>
      <c r="AG526" s="121">
        <f t="array" ref="AG526">INDEX($AW$11:$BA$66,MATCH($C526&amp;$G526,$AO$11:$AO$66&amp;$AP$11:$AP$66,0),COUNTIF($AW$10:$BA$10,"&lt;"&amp;AD526)+1)</f>
        <v>5.9999999999999995E-4</v>
      </c>
    </row>
    <row r="527" spans="2:33" ht="12.75" customHeight="1" x14ac:dyDescent="0.3">
      <c r="B527" s="81" t="str">
        <f t="shared" si="120"/>
        <v>5 5/8-16 UN</v>
      </c>
      <c r="C527" s="71" t="s">
        <v>592</v>
      </c>
      <c r="D527" s="71"/>
      <c r="E527" s="79" t="s">
        <v>604</v>
      </c>
      <c r="F527" s="82" t="s">
        <v>649</v>
      </c>
      <c r="G527" s="58">
        <v>16</v>
      </c>
      <c r="H527" s="79" t="s">
        <v>519</v>
      </c>
      <c r="I527" s="71" t="s">
        <v>599</v>
      </c>
      <c r="J527" s="71" t="s">
        <v>588</v>
      </c>
      <c r="K527" s="71" t="s">
        <v>600</v>
      </c>
      <c r="L527" s="85">
        <f t="shared" si="121"/>
        <v>142.875</v>
      </c>
      <c r="M527" s="85">
        <f t="shared" si="122"/>
        <v>1.5874999999999999</v>
      </c>
      <c r="N527" s="71">
        <v>60</v>
      </c>
      <c r="O527" s="100">
        <f t="shared" si="123"/>
        <v>142.875</v>
      </c>
      <c r="P527" s="85">
        <f t="shared" si="124"/>
        <v>22.9</v>
      </c>
      <c r="Q527" s="58">
        <f t="shared" si="125"/>
        <v>0</v>
      </c>
      <c r="R527" s="100">
        <f t="shared" si="126"/>
        <v>141.84389999999999</v>
      </c>
      <c r="S527" s="85">
        <f t="shared" si="127"/>
        <v>15.2</v>
      </c>
      <c r="T527" s="58">
        <f t="shared" si="128"/>
        <v>0</v>
      </c>
      <c r="U527" s="58">
        <f t="shared" si="129"/>
        <v>7.6</v>
      </c>
      <c r="V527" s="58">
        <f t="array" ref="V527">INDEX(AS$11:AS$66,MATCH(C527&amp;G527,AO$11:AO$66&amp;AP$11:AP$66,0),0)</f>
        <v>10</v>
      </c>
      <c r="X527" s="120">
        <f t="shared" si="130"/>
        <v>6.25E-2</v>
      </c>
      <c r="Y527" s="61">
        <f t="array" ref="Y527">INDEX($AQ$11:$AR$66,MATCH($C527&amp;$G527,$AO$11:$AO$66&amp;$AP$11:$AP$66,0),COUNTIF($AQ$10:$AR$10,"&lt;"&amp;Z527)+1)</f>
        <v>2.9999999999999997E-4</v>
      </c>
      <c r="Z527" s="61">
        <f t="shared" si="131"/>
        <v>5.625</v>
      </c>
      <c r="AA527" s="61">
        <f t="array" ref="AA527">INDEX($AT$11:$AV$66,MATCH($C527&amp;$G527,$AO$11:$AO$66&amp;$AP$11:$AP$66,0),COUNTIF($AT$10:$AV$10,"&lt;"&amp;Z527)+1)</f>
        <v>8.9999999999999998E-4</v>
      </c>
      <c r="AB527" s="111">
        <f t="shared" si="132"/>
        <v>5.5844050591976044</v>
      </c>
      <c r="AC527" s="121">
        <f t="array" ref="AC527">INDEX($AW$11:$BA$66,MATCH($C527&amp;$G527,$AO$11:$AO$66&amp;$AP$11:$AP$66,0),COUNTIF($AW$10:$BA$10,"&lt;"&amp;Z527)+1)</f>
        <v>5.9999999999999995E-4</v>
      </c>
      <c r="AD527" s="62">
        <v>5.6196000000000002</v>
      </c>
      <c r="AE527" s="61">
        <f t="array" ref="AE527">INDEX($AT$11:$AV$66,MATCH($C527&amp;$G527,$AO$11:$AO$66&amp;$AP$11:$AP$66,0),COUNTIF($AT$10:$AV$10,"&lt;"&amp;AD527)+1)</f>
        <v>8.9999999999999998E-4</v>
      </c>
      <c r="AF527" s="111">
        <f t="shared" si="133"/>
        <v>5.5925367061317361</v>
      </c>
      <c r="AG527" s="121">
        <f t="array" ref="AG527">INDEX($AW$11:$BA$66,MATCH($C527&amp;$G527,$AO$11:$AO$66&amp;$AP$11:$AP$66,0),COUNTIF($AW$10:$BA$10,"&lt;"&amp;AD527)+1)</f>
        <v>5.9999999999999995E-4</v>
      </c>
    </row>
    <row r="528" spans="2:33" ht="12.75" customHeight="1" x14ac:dyDescent="0.3">
      <c r="B528" s="81" t="str">
        <f t="shared" si="120"/>
        <v>5 5/8-16 UN</v>
      </c>
      <c r="C528" s="71" t="s">
        <v>592</v>
      </c>
      <c r="D528" s="71"/>
      <c r="E528" s="79" t="s">
        <v>604</v>
      </c>
      <c r="F528" s="82" t="s">
        <v>649</v>
      </c>
      <c r="G528" s="58">
        <v>16</v>
      </c>
      <c r="H528" s="79" t="s">
        <v>519</v>
      </c>
      <c r="I528" s="71" t="s">
        <v>601</v>
      </c>
      <c r="J528" s="71" t="s">
        <v>588</v>
      </c>
      <c r="K528" s="71" t="s">
        <v>600</v>
      </c>
      <c r="L528" s="85">
        <f t="shared" si="121"/>
        <v>142.875</v>
      </c>
      <c r="M528" s="85">
        <f t="shared" si="122"/>
        <v>1.5874999999999999</v>
      </c>
      <c r="N528" s="71">
        <v>60</v>
      </c>
      <c r="O528" s="100">
        <f t="shared" si="123"/>
        <v>142.875</v>
      </c>
      <c r="P528" s="85">
        <f t="shared" si="124"/>
        <v>22.9</v>
      </c>
      <c r="Q528" s="58">
        <f t="shared" si="125"/>
        <v>0</v>
      </c>
      <c r="R528" s="100">
        <f t="shared" si="126"/>
        <v>141.84389999999999</v>
      </c>
      <c r="S528" s="85">
        <f t="shared" si="127"/>
        <v>15.2</v>
      </c>
      <c r="T528" s="58">
        <f t="shared" si="128"/>
        <v>0</v>
      </c>
      <c r="U528" s="58">
        <f t="shared" si="129"/>
        <v>7.6</v>
      </c>
      <c r="V528" s="58">
        <f t="array" ref="V528">INDEX(AS$11:AS$66,MATCH(C528&amp;G528,AO$11:AO$66&amp;AP$11:AP$66,0),0)</f>
        <v>10</v>
      </c>
      <c r="X528" s="120">
        <f t="shared" si="130"/>
        <v>6.25E-2</v>
      </c>
      <c r="Y528" s="61">
        <f t="array" ref="Y528">INDEX($AQ$11:$AR$66,MATCH($C528&amp;$G528,$AO$11:$AO$66&amp;$AP$11:$AP$66,0),COUNTIF($AQ$10:$AR$10,"&lt;"&amp;Z528)+1)</f>
        <v>2.9999999999999997E-4</v>
      </c>
      <c r="Z528" s="61">
        <f t="shared" si="131"/>
        <v>5.625</v>
      </c>
      <c r="AA528" s="61">
        <f t="array" ref="AA528">INDEX($AT$11:$AV$66,MATCH($C528&amp;$G528,$AO$11:$AO$66&amp;$AP$11:$AP$66,0),COUNTIF($AT$10:$AV$10,"&lt;"&amp;Z528)+1)</f>
        <v>8.9999999999999998E-4</v>
      </c>
      <c r="AB528" s="111">
        <f t="shared" si="132"/>
        <v>5.5844050591976044</v>
      </c>
      <c r="AC528" s="121">
        <f t="array" ref="AC528">INDEX($AW$11:$BA$66,MATCH($C528&amp;$G528,$AO$11:$AO$66&amp;$AP$11:$AP$66,0),COUNTIF($AW$10:$BA$10,"&lt;"&amp;Z528)+1)</f>
        <v>5.9999999999999995E-4</v>
      </c>
      <c r="AD528" s="62">
        <v>5.6176000000000004</v>
      </c>
      <c r="AE528" s="61">
        <f t="array" ref="AE528">INDEX($AT$11:$AV$66,MATCH($C528&amp;$G528,$AO$11:$AO$66&amp;$AP$11:$AP$66,0),COUNTIF($AT$10:$AV$10,"&lt;"&amp;AD528)+1)</f>
        <v>8.9999999999999998E-4</v>
      </c>
      <c r="AF528" s="111">
        <f t="shared" si="133"/>
        <v>5.5905367061317364</v>
      </c>
      <c r="AG528" s="121">
        <f t="array" ref="AG528">INDEX($AW$11:$BA$66,MATCH($C528&amp;$G528,$AO$11:$AO$66&amp;$AP$11:$AP$66,0),COUNTIF($AW$10:$BA$10,"&lt;"&amp;AD528)+1)</f>
        <v>5.9999999999999995E-4</v>
      </c>
    </row>
    <row r="529" spans="2:33" ht="12.75" customHeight="1" x14ac:dyDescent="0.3">
      <c r="B529" s="81" t="str">
        <f t="shared" si="120"/>
        <v>5 3/4-4 UN</v>
      </c>
      <c r="C529" s="71" t="s">
        <v>592</v>
      </c>
      <c r="D529" s="71"/>
      <c r="E529" s="79" t="s">
        <v>604</v>
      </c>
      <c r="F529" s="82" t="s">
        <v>650</v>
      </c>
      <c r="G529" s="58">
        <v>4</v>
      </c>
      <c r="H529" s="79" t="s">
        <v>519</v>
      </c>
      <c r="I529" s="71" t="s">
        <v>599</v>
      </c>
      <c r="J529" s="71" t="s">
        <v>588</v>
      </c>
      <c r="K529" s="71" t="s">
        <v>600</v>
      </c>
      <c r="L529" s="85">
        <f t="shared" si="121"/>
        <v>146.05000000000001</v>
      </c>
      <c r="M529" s="85">
        <f t="shared" si="122"/>
        <v>6.35</v>
      </c>
      <c r="N529" s="71">
        <v>60</v>
      </c>
      <c r="O529" s="100">
        <f t="shared" si="123"/>
        <v>146.05000000000001</v>
      </c>
      <c r="P529" s="85">
        <f t="shared" si="124"/>
        <v>38.1</v>
      </c>
      <c r="Q529" s="58">
        <f t="shared" si="125"/>
        <v>0</v>
      </c>
      <c r="R529" s="100">
        <f t="shared" si="126"/>
        <v>141.9256</v>
      </c>
      <c r="S529" s="85">
        <f t="shared" si="127"/>
        <v>15.2</v>
      </c>
      <c r="T529" s="58">
        <f t="shared" si="128"/>
        <v>0</v>
      </c>
      <c r="U529" s="58">
        <f t="shared" si="129"/>
        <v>10.199999999999999</v>
      </c>
      <c r="V529" s="58">
        <f t="array" ref="V529">INDEX(AS$11:AS$66,MATCH(C529&amp;G529,AO$11:AO$66&amp;AP$11:AP$66,0),0)</f>
        <v>5</v>
      </c>
      <c r="X529" s="120">
        <f t="shared" si="130"/>
        <v>0.25</v>
      </c>
      <c r="Y529" s="61">
        <f t="array" ref="Y529">INDEX($AQ$11:$AR$66,MATCH($C529&amp;$G529,$AO$11:$AO$66&amp;$AP$11:$AP$66,0),COUNTIF($AQ$10:$AR$10,"&lt;"&amp;Z529)+1)</f>
        <v>4.0000000000000002E-4</v>
      </c>
      <c r="Z529" s="61">
        <f t="shared" si="131"/>
        <v>5.75</v>
      </c>
      <c r="AA529" s="61">
        <f t="array" ref="AA529">INDEX($AT$11:$AV$66,MATCH($C529&amp;$G529,$AO$11:$AO$66&amp;$AP$11:$AP$66,0),COUNTIF($AT$10:$AV$10,"&lt;"&amp;Z529)+1)</f>
        <v>1.5E-3</v>
      </c>
      <c r="AB529" s="111">
        <f t="shared" si="132"/>
        <v>5.5876202367904177</v>
      </c>
      <c r="AC529" s="121">
        <f t="array" ref="AC529">INDEX($AW$11:$BA$66,MATCH($C529&amp;$G529,$AO$11:$AO$66&amp;$AP$11:$AP$66,0),COUNTIF($AW$10:$BA$10,"&lt;"&amp;Z529)+1)</f>
        <v>5.9999999999999995E-4</v>
      </c>
      <c r="AD529" s="62">
        <v>5.7118000000000002</v>
      </c>
      <c r="AE529" s="61">
        <f t="array" ref="AE529">INDEX($AT$11:$AV$66,MATCH($C529&amp;$G529,$AO$11:$AO$66&amp;$AP$11:$AP$66,0),COUNTIF($AT$10:$AV$10,"&lt;"&amp;AD529)+1)</f>
        <v>1.5E-3</v>
      </c>
      <c r="AF529" s="111">
        <f t="shared" si="133"/>
        <v>5.6035468245269451</v>
      </c>
      <c r="AG529" s="121">
        <f t="array" ref="AG529">INDEX($AW$11:$BA$66,MATCH($C529&amp;$G529,$AO$11:$AO$66&amp;$AP$11:$AP$66,0),COUNTIF($AW$10:$BA$10,"&lt;"&amp;AD529)+1)</f>
        <v>5.9999999999999995E-4</v>
      </c>
    </row>
    <row r="530" spans="2:33" ht="12.75" customHeight="1" x14ac:dyDescent="0.3">
      <c r="B530" s="81" t="str">
        <f t="shared" si="120"/>
        <v>5 3/4-4 UN</v>
      </c>
      <c r="C530" s="71" t="s">
        <v>592</v>
      </c>
      <c r="D530" s="71"/>
      <c r="E530" s="79" t="s">
        <v>604</v>
      </c>
      <c r="F530" s="82" t="s">
        <v>650</v>
      </c>
      <c r="G530" s="58">
        <v>4</v>
      </c>
      <c r="H530" s="79" t="s">
        <v>519</v>
      </c>
      <c r="I530" s="71" t="s">
        <v>601</v>
      </c>
      <c r="J530" s="71" t="s">
        <v>588</v>
      </c>
      <c r="K530" s="71" t="s">
        <v>600</v>
      </c>
      <c r="L530" s="85">
        <f t="shared" si="121"/>
        <v>146.05000000000001</v>
      </c>
      <c r="M530" s="85">
        <f t="shared" si="122"/>
        <v>6.35</v>
      </c>
      <c r="N530" s="71">
        <v>60</v>
      </c>
      <c r="O530" s="100">
        <f t="shared" si="123"/>
        <v>146.05000000000001</v>
      </c>
      <c r="P530" s="85">
        <f t="shared" si="124"/>
        <v>38.1</v>
      </c>
      <c r="Q530" s="58">
        <f t="shared" si="125"/>
        <v>0</v>
      </c>
      <c r="R530" s="100">
        <f t="shared" si="126"/>
        <v>141.9256</v>
      </c>
      <c r="S530" s="85">
        <f t="shared" si="127"/>
        <v>15.2</v>
      </c>
      <c r="T530" s="58">
        <f t="shared" si="128"/>
        <v>0</v>
      </c>
      <c r="U530" s="58">
        <f t="shared" si="129"/>
        <v>10.199999999999999</v>
      </c>
      <c r="V530" s="58">
        <f t="array" ref="V530">INDEX(AS$11:AS$66,MATCH(C530&amp;G530,AO$11:AO$66&amp;AP$11:AP$66,0),0)</f>
        <v>5</v>
      </c>
      <c r="X530" s="120">
        <f t="shared" si="130"/>
        <v>0.25</v>
      </c>
      <c r="Y530" s="61">
        <f t="array" ref="Y530">INDEX($AQ$11:$AR$66,MATCH($C530&amp;$G530,$AO$11:$AO$66&amp;$AP$11:$AP$66,0),COUNTIF($AQ$10:$AR$10,"&lt;"&amp;Z530)+1)</f>
        <v>4.0000000000000002E-4</v>
      </c>
      <c r="Z530" s="61">
        <f t="shared" si="131"/>
        <v>5.75</v>
      </c>
      <c r="AA530" s="61">
        <f t="array" ref="AA530">INDEX($AT$11:$AV$66,MATCH($C530&amp;$G530,$AO$11:$AO$66&amp;$AP$11:$AP$66,0),COUNTIF($AT$10:$AV$10,"&lt;"&amp;Z530)+1)</f>
        <v>1.5E-3</v>
      </c>
      <c r="AB530" s="111">
        <f t="shared" si="132"/>
        <v>5.5876202367904177</v>
      </c>
      <c r="AC530" s="121">
        <f t="array" ref="AC530">INDEX($AW$11:$BA$66,MATCH($C530&amp;$G530,$AO$11:$AO$66&amp;$AP$11:$AP$66,0),COUNTIF($AW$10:$BA$10,"&lt;"&amp;Z530)+1)</f>
        <v>5.9999999999999995E-4</v>
      </c>
      <c r="AD530" s="62">
        <v>5.7077999999999998</v>
      </c>
      <c r="AE530" s="61">
        <f t="array" ref="AE530">INDEX($AT$11:$AV$66,MATCH($C530&amp;$G530,$AO$11:$AO$66&amp;$AP$11:$AP$66,0),COUNTIF($AT$10:$AV$10,"&lt;"&amp;AD530)+1)</f>
        <v>1.5E-3</v>
      </c>
      <c r="AF530" s="111">
        <f t="shared" si="133"/>
        <v>5.5995468245269446</v>
      </c>
      <c r="AG530" s="121">
        <f t="array" ref="AG530">INDEX($AW$11:$BA$66,MATCH($C530&amp;$G530,$AO$11:$AO$66&amp;$AP$11:$AP$66,0),COUNTIF($AW$10:$BA$10,"&lt;"&amp;AD530)+1)</f>
        <v>5.9999999999999995E-4</v>
      </c>
    </row>
    <row r="531" spans="2:33" ht="12.75" customHeight="1" x14ac:dyDescent="0.3">
      <c r="B531" s="81" t="str">
        <f t="shared" si="120"/>
        <v>5 3/4-6 UN</v>
      </c>
      <c r="C531" s="71" t="s">
        <v>592</v>
      </c>
      <c r="D531" s="71"/>
      <c r="E531" s="79" t="s">
        <v>604</v>
      </c>
      <c r="F531" s="82" t="s">
        <v>650</v>
      </c>
      <c r="G531" s="58">
        <v>6</v>
      </c>
      <c r="H531" s="79" t="s">
        <v>519</v>
      </c>
      <c r="I531" s="71" t="s">
        <v>599</v>
      </c>
      <c r="J531" s="71" t="s">
        <v>588</v>
      </c>
      <c r="K531" s="71" t="s">
        <v>600</v>
      </c>
      <c r="L531" s="85">
        <f t="shared" si="121"/>
        <v>146.05000000000001</v>
      </c>
      <c r="M531" s="85">
        <f t="shared" si="122"/>
        <v>4.2332999999999998</v>
      </c>
      <c r="N531" s="71">
        <v>60</v>
      </c>
      <c r="O531" s="100">
        <f t="shared" si="123"/>
        <v>146.05000000000001</v>
      </c>
      <c r="P531" s="85">
        <f t="shared" si="124"/>
        <v>33</v>
      </c>
      <c r="Q531" s="58">
        <f t="shared" si="125"/>
        <v>0</v>
      </c>
      <c r="R531" s="100">
        <f t="shared" si="126"/>
        <v>143.3004</v>
      </c>
      <c r="S531" s="85">
        <f t="shared" si="127"/>
        <v>15.2</v>
      </c>
      <c r="T531" s="58">
        <f t="shared" si="128"/>
        <v>0</v>
      </c>
      <c r="U531" s="58">
        <f t="shared" si="129"/>
        <v>10.199999999999999</v>
      </c>
      <c r="V531" s="58">
        <f t="array" ref="V531">INDEX(AS$11:AS$66,MATCH(C531&amp;G531,AO$11:AO$66&amp;AP$11:AP$66,0),0)</f>
        <v>5</v>
      </c>
      <c r="X531" s="120">
        <f t="shared" si="130"/>
        <v>0.16666666666666666</v>
      </c>
      <c r="Y531" s="61">
        <f t="array" ref="Y531">INDEX($AQ$11:$AR$66,MATCH($C531&amp;$G531,$AO$11:$AO$66&amp;$AP$11:$AP$66,0),COUNTIF($AQ$10:$AR$10,"&lt;"&amp;Z531)+1)</f>
        <v>4.0000000000000002E-4</v>
      </c>
      <c r="Z531" s="61">
        <f t="shared" si="131"/>
        <v>5.75</v>
      </c>
      <c r="AA531" s="61">
        <f t="array" ref="AA531">INDEX($AT$11:$AV$66,MATCH($C531&amp;$G531,$AO$11:$AO$66&amp;$AP$11:$AP$66,0),COUNTIF($AT$10:$AV$10,"&lt;"&amp;Z531)+1)</f>
        <v>1.2999999999999999E-3</v>
      </c>
      <c r="AB531" s="111">
        <f t="shared" si="132"/>
        <v>5.6417468245269449</v>
      </c>
      <c r="AC531" s="121">
        <f t="array" ref="AC531">INDEX($AW$11:$BA$66,MATCH($C531&amp;$G531,$AO$11:$AO$66&amp;$AP$11:$AP$66,0),COUNTIF($AW$10:$BA$10,"&lt;"&amp;Z531)+1)</f>
        <v>5.9999999999999995E-4</v>
      </c>
      <c r="AD531" s="62">
        <v>5.7279999999999998</v>
      </c>
      <c r="AE531" s="61">
        <f t="array" ref="AE531">INDEX($AT$11:$AV$66,MATCH($C531&amp;$G531,$AO$11:$AO$66&amp;$AP$11:$AP$66,0),COUNTIF($AT$10:$AV$10,"&lt;"&amp;AD531)+1)</f>
        <v>1.2999999999999999E-3</v>
      </c>
      <c r="AF531" s="111">
        <f t="shared" si="133"/>
        <v>5.6558312163512969</v>
      </c>
      <c r="AG531" s="121">
        <f t="array" ref="AG531">INDEX($AW$11:$BA$66,MATCH($C531&amp;$G531,$AO$11:$AO$66&amp;$AP$11:$AP$66,0),COUNTIF($AW$10:$BA$10,"&lt;"&amp;AD531)+1)</f>
        <v>5.9999999999999995E-4</v>
      </c>
    </row>
    <row r="532" spans="2:33" ht="12.75" customHeight="1" x14ac:dyDescent="0.3">
      <c r="B532" s="81" t="str">
        <f t="shared" si="120"/>
        <v>5 3/4-6 UN</v>
      </c>
      <c r="C532" s="71" t="s">
        <v>592</v>
      </c>
      <c r="D532" s="71"/>
      <c r="E532" s="79" t="s">
        <v>604</v>
      </c>
      <c r="F532" s="82" t="s">
        <v>650</v>
      </c>
      <c r="G532" s="58">
        <v>6</v>
      </c>
      <c r="H532" s="79" t="s">
        <v>519</v>
      </c>
      <c r="I532" s="71" t="s">
        <v>601</v>
      </c>
      <c r="J532" s="71" t="s">
        <v>588</v>
      </c>
      <c r="K532" s="71" t="s">
        <v>600</v>
      </c>
      <c r="L532" s="85">
        <f t="shared" si="121"/>
        <v>146.05000000000001</v>
      </c>
      <c r="M532" s="85">
        <f t="shared" si="122"/>
        <v>4.2332999999999998</v>
      </c>
      <c r="N532" s="71">
        <v>60</v>
      </c>
      <c r="O532" s="100">
        <f t="shared" si="123"/>
        <v>146.05000000000001</v>
      </c>
      <c r="P532" s="85">
        <f t="shared" si="124"/>
        <v>33</v>
      </c>
      <c r="Q532" s="58">
        <f t="shared" si="125"/>
        <v>0</v>
      </c>
      <c r="R532" s="100">
        <f t="shared" si="126"/>
        <v>143.3004</v>
      </c>
      <c r="S532" s="85">
        <f t="shared" si="127"/>
        <v>15.2</v>
      </c>
      <c r="T532" s="58">
        <f t="shared" si="128"/>
        <v>0</v>
      </c>
      <c r="U532" s="58">
        <f t="shared" si="129"/>
        <v>10.199999999999999</v>
      </c>
      <c r="V532" s="58">
        <f t="array" ref="V532">INDEX(AS$11:AS$66,MATCH(C532&amp;G532,AO$11:AO$66&amp;AP$11:AP$66,0),0)</f>
        <v>5</v>
      </c>
      <c r="X532" s="120">
        <f t="shared" si="130"/>
        <v>0.16666666666666666</v>
      </c>
      <c r="Y532" s="61">
        <f t="array" ref="Y532">INDEX($AQ$11:$AR$66,MATCH($C532&amp;$G532,$AO$11:$AO$66&amp;$AP$11:$AP$66,0),COUNTIF($AQ$10:$AR$10,"&lt;"&amp;Z532)+1)</f>
        <v>4.0000000000000002E-4</v>
      </c>
      <c r="Z532" s="61">
        <f t="shared" si="131"/>
        <v>5.75</v>
      </c>
      <c r="AA532" s="61">
        <f t="array" ref="AA532">INDEX($AT$11:$AV$66,MATCH($C532&amp;$G532,$AO$11:$AO$66&amp;$AP$11:$AP$66,0),COUNTIF($AT$10:$AV$10,"&lt;"&amp;Z532)+1)</f>
        <v>1.2999999999999999E-3</v>
      </c>
      <c r="AB532" s="111">
        <f t="shared" si="132"/>
        <v>5.6417468245269449</v>
      </c>
      <c r="AC532" s="121">
        <f t="array" ref="AC532">INDEX($AW$11:$BA$66,MATCH($C532&amp;$G532,$AO$11:$AO$66&amp;$AP$11:$AP$66,0),COUNTIF($AW$10:$BA$10,"&lt;"&amp;Z532)+1)</f>
        <v>5.9999999999999995E-4</v>
      </c>
      <c r="AD532" s="62">
        <v>5.7244999999999999</v>
      </c>
      <c r="AE532" s="61">
        <f t="array" ref="AE532">INDEX($AT$11:$AV$66,MATCH($C532&amp;$G532,$AO$11:$AO$66&amp;$AP$11:$AP$66,0),COUNTIF($AT$10:$AV$10,"&lt;"&amp;AD532)+1)</f>
        <v>1.2999999999999999E-3</v>
      </c>
      <c r="AF532" s="111">
        <f t="shared" si="133"/>
        <v>5.6523312163512971</v>
      </c>
      <c r="AG532" s="121">
        <f t="array" ref="AG532">INDEX($AW$11:$BA$66,MATCH($C532&amp;$G532,$AO$11:$AO$66&amp;$AP$11:$AP$66,0),COUNTIF($AW$10:$BA$10,"&lt;"&amp;AD532)+1)</f>
        <v>5.9999999999999995E-4</v>
      </c>
    </row>
    <row r="533" spans="2:33" ht="12.75" customHeight="1" x14ac:dyDescent="0.3">
      <c r="B533" s="81" t="str">
        <f t="shared" si="120"/>
        <v>5 3/4-12 UN</v>
      </c>
      <c r="C533" s="71" t="s">
        <v>592</v>
      </c>
      <c r="D533" s="71"/>
      <c r="E533" s="79" t="s">
        <v>604</v>
      </c>
      <c r="F533" s="82" t="s">
        <v>650</v>
      </c>
      <c r="G533" s="58">
        <v>12</v>
      </c>
      <c r="H533" s="79" t="s">
        <v>519</v>
      </c>
      <c r="I533" s="71" t="s">
        <v>599</v>
      </c>
      <c r="J533" s="71" t="s">
        <v>588</v>
      </c>
      <c r="K533" s="71" t="s">
        <v>600</v>
      </c>
      <c r="L533" s="85">
        <f t="shared" si="121"/>
        <v>146.05000000000001</v>
      </c>
      <c r="M533" s="85">
        <f t="shared" si="122"/>
        <v>2.1166999999999998</v>
      </c>
      <c r="N533" s="71">
        <v>60</v>
      </c>
      <c r="O533" s="100">
        <f t="shared" si="123"/>
        <v>146.05000000000001</v>
      </c>
      <c r="P533" s="85">
        <f t="shared" si="124"/>
        <v>22.9</v>
      </c>
      <c r="Q533" s="58">
        <f t="shared" si="125"/>
        <v>0</v>
      </c>
      <c r="R533" s="100">
        <f t="shared" si="126"/>
        <v>144.67519999999999</v>
      </c>
      <c r="S533" s="85">
        <f t="shared" si="127"/>
        <v>15.2</v>
      </c>
      <c r="T533" s="58">
        <f t="shared" si="128"/>
        <v>0</v>
      </c>
      <c r="U533" s="58">
        <f t="shared" si="129"/>
        <v>7.6</v>
      </c>
      <c r="V533" s="58">
        <f t="array" ref="V533">INDEX(AS$11:AS$66,MATCH(C533&amp;G533,AO$11:AO$66&amp;AP$11:AP$66,0),0)</f>
        <v>10</v>
      </c>
      <c r="X533" s="120">
        <f t="shared" si="130"/>
        <v>8.3333333333333329E-2</v>
      </c>
      <c r="Y533" s="61">
        <f t="array" ref="Y533">INDEX($AQ$11:$AR$66,MATCH($C533&amp;$G533,$AO$11:$AO$66&amp;$AP$11:$AP$66,0),COUNTIF($AQ$10:$AR$10,"&lt;"&amp;Z533)+1)</f>
        <v>2.9999999999999997E-4</v>
      </c>
      <c r="Z533" s="61">
        <f t="shared" si="131"/>
        <v>5.75</v>
      </c>
      <c r="AA533" s="61">
        <f t="array" ref="AA533">INDEX($AT$11:$AV$66,MATCH($C533&amp;$G533,$AO$11:$AO$66&amp;$AP$11:$AP$66,0),COUNTIF($AT$10:$AV$10,"&lt;"&amp;Z533)+1)</f>
        <v>8.9999999999999998E-4</v>
      </c>
      <c r="AB533" s="111">
        <f t="shared" si="132"/>
        <v>5.6958734122634729</v>
      </c>
      <c r="AC533" s="121">
        <f t="array" ref="AC533">INDEX($AW$11:$BA$66,MATCH($C533&amp;$G533,$AO$11:$AO$66&amp;$AP$11:$AP$66,0),COUNTIF($AW$10:$BA$10,"&lt;"&amp;Z533)+1)</f>
        <v>5.9999999999999995E-4</v>
      </c>
      <c r="AD533" s="62">
        <v>5.7409999999999997</v>
      </c>
      <c r="AE533" s="61">
        <f t="array" ref="AE533">INDEX($AT$11:$AV$66,MATCH($C533&amp;$G533,$AO$11:$AO$66&amp;$AP$11:$AP$66,0),COUNTIF($AT$10:$AV$10,"&lt;"&amp;AD533)+1)</f>
        <v>8.9999999999999998E-4</v>
      </c>
      <c r="AF533" s="111">
        <f t="shared" si="133"/>
        <v>5.7049156081756482</v>
      </c>
      <c r="AG533" s="121">
        <f t="array" ref="AG533">INDEX($AW$11:$BA$66,MATCH($C533&amp;$G533,$AO$11:$AO$66&amp;$AP$11:$AP$66,0),COUNTIF($AW$10:$BA$10,"&lt;"&amp;AD533)+1)</f>
        <v>5.9999999999999995E-4</v>
      </c>
    </row>
    <row r="534" spans="2:33" ht="12.75" customHeight="1" x14ac:dyDescent="0.3">
      <c r="B534" s="81" t="str">
        <f t="shared" si="120"/>
        <v>5 3/4-12 UN</v>
      </c>
      <c r="C534" s="71" t="s">
        <v>592</v>
      </c>
      <c r="D534" s="71"/>
      <c r="E534" s="79" t="s">
        <v>604</v>
      </c>
      <c r="F534" s="82" t="s">
        <v>650</v>
      </c>
      <c r="G534" s="58">
        <v>12</v>
      </c>
      <c r="H534" s="79" t="s">
        <v>519</v>
      </c>
      <c r="I534" s="71" t="s">
        <v>601</v>
      </c>
      <c r="J534" s="71" t="s">
        <v>588</v>
      </c>
      <c r="K534" s="71" t="s">
        <v>600</v>
      </c>
      <c r="L534" s="85">
        <f t="shared" si="121"/>
        <v>146.05000000000001</v>
      </c>
      <c r="M534" s="85">
        <f t="shared" si="122"/>
        <v>2.1166999999999998</v>
      </c>
      <c r="N534" s="71">
        <v>60</v>
      </c>
      <c r="O534" s="100">
        <f t="shared" si="123"/>
        <v>146.05000000000001</v>
      </c>
      <c r="P534" s="85">
        <f t="shared" si="124"/>
        <v>22.9</v>
      </c>
      <c r="Q534" s="58">
        <f t="shared" si="125"/>
        <v>0</v>
      </c>
      <c r="R534" s="100">
        <f t="shared" si="126"/>
        <v>144.67519999999999</v>
      </c>
      <c r="S534" s="85">
        <f t="shared" si="127"/>
        <v>15.2</v>
      </c>
      <c r="T534" s="58">
        <f t="shared" si="128"/>
        <v>0</v>
      </c>
      <c r="U534" s="58">
        <f t="shared" si="129"/>
        <v>7.6</v>
      </c>
      <c r="V534" s="58">
        <f t="array" ref="V534">INDEX(AS$11:AS$66,MATCH(C534&amp;G534,AO$11:AO$66&amp;AP$11:AP$66,0),0)</f>
        <v>10</v>
      </c>
      <c r="X534" s="120">
        <f t="shared" si="130"/>
        <v>8.3333333333333329E-2</v>
      </c>
      <c r="Y534" s="61">
        <f t="array" ref="Y534">INDEX($AQ$11:$AR$66,MATCH($C534&amp;$G534,$AO$11:$AO$66&amp;$AP$11:$AP$66,0),COUNTIF($AQ$10:$AR$10,"&lt;"&amp;Z534)+1)</f>
        <v>2.9999999999999997E-4</v>
      </c>
      <c r="Z534" s="61">
        <f t="shared" si="131"/>
        <v>5.75</v>
      </c>
      <c r="AA534" s="61">
        <f t="array" ref="AA534">INDEX($AT$11:$AV$66,MATCH($C534&amp;$G534,$AO$11:$AO$66&amp;$AP$11:$AP$66,0),COUNTIF($AT$10:$AV$10,"&lt;"&amp;Z534)+1)</f>
        <v>8.9999999999999998E-4</v>
      </c>
      <c r="AB534" s="111">
        <f t="shared" si="132"/>
        <v>5.6958734122634729</v>
      </c>
      <c r="AC534" s="121">
        <f t="array" ref="AC534">INDEX($AW$11:$BA$66,MATCH($C534&amp;$G534,$AO$11:$AO$66&amp;$AP$11:$AP$66,0),COUNTIF($AW$10:$BA$10,"&lt;"&amp;Z534)+1)</f>
        <v>5.9999999999999995E-4</v>
      </c>
      <c r="AD534" s="62">
        <v>5.7386999999999997</v>
      </c>
      <c r="AE534" s="61">
        <f t="array" ref="AE534">INDEX($AT$11:$AV$66,MATCH($C534&amp;$G534,$AO$11:$AO$66&amp;$AP$11:$AP$66,0),COUNTIF($AT$10:$AV$10,"&lt;"&amp;AD534)+1)</f>
        <v>8.9999999999999998E-4</v>
      </c>
      <c r="AF534" s="111">
        <f t="shared" si="133"/>
        <v>5.7026156081756483</v>
      </c>
      <c r="AG534" s="121">
        <f t="array" ref="AG534">INDEX($AW$11:$BA$66,MATCH($C534&amp;$G534,$AO$11:$AO$66&amp;$AP$11:$AP$66,0),COUNTIF($AW$10:$BA$10,"&lt;"&amp;AD534)+1)</f>
        <v>5.9999999999999995E-4</v>
      </c>
    </row>
    <row r="535" spans="2:33" ht="12.75" customHeight="1" x14ac:dyDescent="0.3">
      <c r="B535" s="81" t="str">
        <f t="shared" si="120"/>
        <v>5 3/4-16 UN</v>
      </c>
      <c r="C535" s="71" t="s">
        <v>592</v>
      </c>
      <c r="D535" s="71"/>
      <c r="E535" s="79" t="s">
        <v>604</v>
      </c>
      <c r="F535" s="82" t="s">
        <v>650</v>
      </c>
      <c r="G535" s="58">
        <v>16</v>
      </c>
      <c r="H535" s="79" t="s">
        <v>519</v>
      </c>
      <c r="I535" s="71" t="s">
        <v>599</v>
      </c>
      <c r="J535" s="71" t="s">
        <v>588</v>
      </c>
      <c r="K535" s="71" t="s">
        <v>600</v>
      </c>
      <c r="L535" s="85">
        <f t="shared" si="121"/>
        <v>146.05000000000001</v>
      </c>
      <c r="M535" s="85">
        <f t="shared" si="122"/>
        <v>1.5874999999999999</v>
      </c>
      <c r="N535" s="71">
        <v>60</v>
      </c>
      <c r="O535" s="100">
        <f t="shared" si="123"/>
        <v>146.05000000000001</v>
      </c>
      <c r="P535" s="85">
        <f t="shared" si="124"/>
        <v>22.9</v>
      </c>
      <c r="Q535" s="58">
        <f t="shared" si="125"/>
        <v>0</v>
      </c>
      <c r="R535" s="100">
        <f t="shared" si="126"/>
        <v>145.0189</v>
      </c>
      <c r="S535" s="85">
        <f t="shared" si="127"/>
        <v>15.2</v>
      </c>
      <c r="T535" s="58">
        <f t="shared" si="128"/>
        <v>0</v>
      </c>
      <c r="U535" s="58">
        <f t="shared" si="129"/>
        <v>7.6</v>
      </c>
      <c r="V535" s="58">
        <f t="array" ref="V535">INDEX(AS$11:AS$66,MATCH(C535&amp;G535,AO$11:AO$66&amp;AP$11:AP$66,0),0)</f>
        <v>10</v>
      </c>
      <c r="X535" s="120">
        <f t="shared" si="130"/>
        <v>6.25E-2</v>
      </c>
      <c r="Y535" s="61">
        <f t="array" ref="Y535">INDEX($AQ$11:$AR$66,MATCH($C535&amp;$G535,$AO$11:$AO$66&amp;$AP$11:$AP$66,0),COUNTIF($AQ$10:$AR$10,"&lt;"&amp;Z535)+1)</f>
        <v>2.9999999999999997E-4</v>
      </c>
      <c r="Z535" s="61">
        <f t="shared" si="131"/>
        <v>5.75</v>
      </c>
      <c r="AA535" s="61">
        <f t="array" ref="AA535">INDEX($AT$11:$AV$66,MATCH($C535&amp;$G535,$AO$11:$AO$66&amp;$AP$11:$AP$66,0),COUNTIF($AT$10:$AV$10,"&lt;"&amp;Z535)+1)</f>
        <v>8.9999999999999998E-4</v>
      </c>
      <c r="AB535" s="111">
        <f t="shared" si="132"/>
        <v>5.7094050591976044</v>
      </c>
      <c r="AC535" s="121">
        <f t="array" ref="AC535">INDEX($AW$11:$BA$66,MATCH($C535&amp;$G535,$AO$11:$AO$66&amp;$AP$11:$AP$66,0),COUNTIF($AW$10:$BA$10,"&lt;"&amp;Z535)+1)</f>
        <v>5.9999999999999995E-4</v>
      </c>
      <c r="AD535" s="62">
        <v>5.7446000000000002</v>
      </c>
      <c r="AE535" s="61">
        <f t="array" ref="AE535">INDEX($AT$11:$AV$66,MATCH($C535&amp;$G535,$AO$11:$AO$66&amp;$AP$11:$AP$66,0),COUNTIF($AT$10:$AV$10,"&lt;"&amp;AD535)+1)</f>
        <v>8.9999999999999998E-4</v>
      </c>
      <c r="AF535" s="111">
        <f t="shared" si="133"/>
        <v>5.7175367061317361</v>
      </c>
      <c r="AG535" s="121">
        <f t="array" ref="AG535">INDEX($AW$11:$BA$66,MATCH($C535&amp;$G535,$AO$11:$AO$66&amp;$AP$11:$AP$66,0),COUNTIF($AW$10:$BA$10,"&lt;"&amp;AD535)+1)</f>
        <v>5.9999999999999995E-4</v>
      </c>
    </row>
    <row r="536" spans="2:33" ht="12.75" customHeight="1" x14ac:dyDescent="0.3">
      <c r="B536" s="81" t="str">
        <f t="shared" si="120"/>
        <v>5 3/4-16 UN</v>
      </c>
      <c r="C536" s="71" t="s">
        <v>592</v>
      </c>
      <c r="D536" s="71"/>
      <c r="E536" s="79" t="s">
        <v>604</v>
      </c>
      <c r="F536" s="82" t="s">
        <v>650</v>
      </c>
      <c r="G536" s="58">
        <v>16</v>
      </c>
      <c r="H536" s="79" t="s">
        <v>519</v>
      </c>
      <c r="I536" s="71" t="s">
        <v>601</v>
      </c>
      <c r="J536" s="71" t="s">
        <v>588</v>
      </c>
      <c r="K536" s="71" t="s">
        <v>600</v>
      </c>
      <c r="L536" s="85">
        <f t="shared" si="121"/>
        <v>146.05000000000001</v>
      </c>
      <c r="M536" s="85">
        <f t="shared" si="122"/>
        <v>1.5874999999999999</v>
      </c>
      <c r="N536" s="71">
        <v>60</v>
      </c>
      <c r="O536" s="100">
        <f t="shared" si="123"/>
        <v>146.05000000000001</v>
      </c>
      <c r="P536" s="85">
        <f t="shared" si="124"/>
        <v>22.9</v>
      </c>
      <c r="Q536" s="58">
        <f t="shared" si="125"/>
        <v>0</v>
      </c>
      <c r="R536" s="100">
        <f t="shared" si="126"/>
        <v>145.0189</v>
      </c>
      <c r="S536" s="85">
        <f t="shared" si="127"/>
        <v>15.2</v>
      </c>
      <c r="T536" s="58">
        <f t="shared" si="128"/>
        <v>0</v>
      </c>
      <c r="U536" s="58">
        <f t="shared" si="129"/>
        <v>7.6</v>
      </c>
      <c r="V536" s="58">
        <f t="array" ref="V536">INDEX(AS$11:AS$66,MATCH(C536&amp;G536,AO$11:AO$66&amp;AP$11:AP$66,0),0)</f>
        <v>10</v>
      </c>
      <c r="X536" s="120">
        <f t="shared" si="130"/>
        <v>6.25E-2</v>
      </c>
      <c r="Y536" s="61">
        <f t="array" ref="Y536">INDEX($AQ$11:$AR$66,MATCH($C536&amp;$G536,$AO$11:$AO$66&amp;$AP$11:$AP$66,0),COUNTIF($AQ$10:$AR$10,"&lt;"&amp;Z536)+1)</f>
        <v>2.9999999999999997E-4</v>
      </c>
      <c r="Z536" s="61">
        <f t="shared" si="131"/>
        <v>5.75</v>
      </c>
      <c r="AA536" s="61">
        <f t="array" ref="AA536">INDEX($AT$11:$AV$66,MATCH($C536&amp;$G536,$AO$11:$AO$66&amp;$AP$11:$AP$66,0),COUNTIF($AT$10:$AV$10,"&lt;"&amp;Z536)+1)</f>
        <v>8.9999999999999998E-4</v>
      </c>
      <c r="AB536" s="111">
        <f t="shared" si="132"/>
        <v>5.7094050591976044</v>
      </c>
      <c r="AC536" s="121">
        <f t="array" ref="AC536">INDEX($AW$11:$BA$66,MATCH($C536&amp;$G536,$AO$11:$AO$66&amp;$AP$11:$AP$66,0),COUNTIF($AW$10:$BA$10,"&lt;"&amp;Z536)+1)</f>
        <v>5.9999999999999995E-4</v>
      </c>
      <c r="AD536" s="62">
        <v>5.7426000000000004</v>
      </c>
      <c r="AE536" s="61">
        <f t="array" ref="AE536">INDEX($AT$11:$AV$66,MATCH($C536&amp;$G536,$AO$11:$AO$66&amp;$AP$11:$AP$66,0),COUNTIF($AT$10:$AV$10,"&lt;"&amp;AD536)+1)</f>
        <v>8.9999999999999998E-4</v>
      </c>
      <c r="AF536" s="111">
        <f t="shared" si="133"/>
        <v>5.7155367061317364</v>
      </c>
      <c r="AG536" s="121">
        <f t="array" ref="AG536">INDEX($AW$11:$BA$66,MATCH($C536&amp;$G536,$AO$11:$AO$66&amp;$AP$11:$AP$66,0),COUNTIF($AW$10:$BA$10,"&lt;"&amp;AD536)+1)</f>
        <v>5.9999999999999995E-4</v>
      </c>
    </row>
    <row r="537" spans="2:33" ht="12.75" customHeight="1" x14ac:dyDescent="0.3">
      <c r="B537" s="81" t="str">
        <f t="shared" si="120"/>
        <v>5 7/8-6 UN</v>
      </c>
      <c r="C537" s="71" t="s">
        <v>592</v>
      </c>
      <c r="D537" s="71"/>
      <c r="E537" s="79" t="s">
        <v>604</v>
      </c>
      <c r="F537" s="82" t="s">
        <v>651</v>
      </c>
      <c r="G537" s="58">
        <v>6</v>
      </c>
      <c r="H537" s="79" t="s">
        <v>519</v>
      </c>
      <c r="I537" s="71" t="s">
        <v>599</v>
      </c>
      <c r="J537" s="71" t="s">
        <v>588</v>
      </c>
      <c r="K537" s="71" t="s">
        <v>600</v>
      </c>
      <c r="L537" s="85">
        <f t="shared" si="121"/>
        <v>149.22499999999999</v>
      </c>
      <c r="M537" s="85">
        <f t="shared" si="122"/>
        <v>4.2332999999999998</v>
      </c>
      <c r="N537" s="71">
        <v>60</v>
      </c>
      <c r="O537" s="100">
        <f t="shared" si="123"/>
        <v>149.22499999999999</v>
      </c>
      <c r="P537" s="85">
        <f t="shared" si="124"/>
        <v>33</v>
      </c>
      <c r="Q537" s="58">
        <f t="shared" si="125"/>
        <v>0</v>
      </c>
      <c r="R537" s="100">
        <f t="shared" si="126"/>
        <v>146.47540000000001</v>
      </c>
      <c r="S537" s="85">
        <f t="shared" si="127"/>
        <v>15.2</v>
      </c>
      <c r="T537" s="58">
        <f t="shared" si="128"/>
        <v>0</v>
      </c>
      <c r="U537" s="58">
        <f t="shared" si="129"/>
        <v>10.199999999999999</v>
      </c>
      <c r="V537" s="58">
        <f t="array" ref="V537">INDEX(AS$11:AS$66,MATCH(C537&amp;G537,AO$11:AO$66&amp;AP$11:AP$66,0),0)</f>
        <v>5</v>
      </c>
      <c r="X537" s="120">
        <f t="shared" si="130"/>
        <v>0.16666666666666666</v>
      </c>
      <c r="Y537" s="61">
        <f t="array" ref="Y537">INDEX($AQ$11:$AR$66,MATCH($C537&amp;$G537,$AO$11:$AO$66&amp;$AP$11:$AP$66,0),COUNTIF($AQ$10:$AR$10,"&lt;"&amp;Z537)+1)</f>
        <v>4.0000000000000002E-4</v>
      </c>
      <c r="Z537" s="61">
        <f t="shared" si="131"/>
        <v>5.875</v>
      </c>
      <c r="AA537" s="61">
        <f t="array" ref="AA537">INDEX($AT$11:$AV$66,MATCH($C537&amp;$G537,$AO$11:$AO$66&amp;$AP$11:$AP$66,0),COUNTIF($AT$10:$AV$10,"&lt;"&amp;Z537)+1)</f>
        <v>1.2999999999999999E-3</v>
      </c>
      <c r="AB537" s="111">
        <f t="shared" si="132"/>
        <v>5.7667468245269449</v>
      </c>
      <c r="AC537" s="121">
        <f t="array" ref="AC537">INDEX($AW$11:$BA$66,MATCH($C537&amp;$G537,$AO$11:$AO$66&amp;$AP$11:$AP$66,0),COUNTIF($AW$10:$BA$10,"&lt;"&amp;Z537)+1)</f>
        <v>5.9999999999999995E-4</v>
      </c>
      <c r="AD537" s="62">
        <v>5.8531000000000004</v>
      </c>
      <c r="AE537" s="61">
        <f t="array" ref="AE537">INDEX($AT$11:$AV$66,MATCH($C537&amp;$G537,$AO$11:$AO$66&amp;$AP$11:$AP$66,0),COUNTIF($AT$10:$AV$10,"&lt;"&amp;AD537)+1)</f>
        <v>1.2999999999999999E-3</v>
      </c>
      <c r="AF537" s="111">
        <f t="shared" si="133"/>
        <v>5.7809312163512976</v>
      </c>
      <c r="AG537" s="121">
        <f t="array" ref="AG537">INDEX($AW$11:$BA$66,MATCH($C537&amp;$G537,$AO$11:$AO$66&amp;$AP$11:$AP$66,0),COUNTIF($AW$10:$BA$10,"&lt;"&amp;AD537)+1)</f>
        <v>5.9999999999999995E-4</v>
      </c>
    </row>
    <row r="538" spans="2:33" ht="12.75" customHeight="1" x14ac:dyDescent="0.3">
      <c r="B538" s="81" t="str">
        <f t="shared" si="120"/>
        <v>5 7/8-6 UN</v>
      </c>
      <c r="C538" s="71" t="s">
        <v>592</v>
      </c>
      <c r="D538" s="71"/>
      <c r="E538" s="79" t="s">
        <v>604</v>
      </c>
      <c r="F538" s="82" t="s">
        <v>651</v>
      </c>
      <c r="G538" s="58">
        <v>6</v>
      </c>
      <c r="H538" s="79" t="s">
        <v>519</v>
      </c>
      <c r="I538" s="71" t="s">
        <v>601</v>
      </c>
      <c r="J538" s="71" t="s">
        <v>588</v>
      </c>
      <c r="K538" s="71" t="s">
        <v>600</v>
      </c>
      <c r="L538" s="85">
        <f t="shared" si="121"/>
        <v>149.22499999999999</v>
      </c>
      <c r="M538" s="85">
        <f t="shared" si="122"/>
        <v>4.2332999999999998</v>
      </c>
      <c r="N538" s="71">
        <v>60</v>
      </c>
      <c r="O538" s="100">
        <f t="shared" si="123"/>
        <v>149.22499999999999</v>
      </c>
      <c r="P538" s="85">
        <f t="shared" si="124"/>
        <v>33</v>
      </c>
      <c r="Q538" s="58">
        <f t="shared" si="125"/>
        <v>0</v>
      </c>
      <c r="R538" s="100">
        <f t="shared" si="126"/>
        <v>146.47540000000001</v>
      </c>
      <c r="S538" s="85">
        <f t="shared" si="127"/>
        <v>15.2</v>
      </c>
      <c r="T538" s="58">
        <f t="shared" si="128"/>
        <v>0</v>
      </c>
      <c r="U538" s="58">
        <f t="shared" si="129"/>
        <v>10.199999999999999</v>
      </c>
      <c r="V538" s="58">
        <f t="array" ref="V538">INDEX(AS$11:AS$66,MATCH(C538&amp;G538,AO$11:AO$66&amp;AP$11:AP$66,0),0)</f>
        <v>5</v>
      </c>
      <c r="X538" s="120">
        <f t="shared" si="130"/>
        <v>0.16666666666666666</v>
      </c>
      <c r="Y538" s="61">
        <f t="array" ref="Y538">INDEX($AQ$11:$AR$66,MATCH($C538&amp;$G538,$AO$11:$AO$66&amp;$AP$11:$AP$66,0),COUNTIF($AQ$10:$AR$10,"&lt;"&amp;Z538)+1)</f>
        <v>4.0000000000000002E-4</v>
      </c>
      <c r="Z538" s="61">
        <f t="shared" si="131"/>
        <v>5.875</v>
      </c>
      <c r="AA538" s="61">
        <f t="array" ref="AA538">INDEX($AT$11:$AV$66,MATCH($C538&amp;$G538,$AO$11:$AO$66&amp;$AP$11:$AP$66,0),COUNTIF($AT$10:$AV$10,"&lt;"&amp;Z538)+1)</f>
        <v>1.2999999999999999E-3</v>
      </c>
      <c r="AB538" s="111">
        <f t="shared" si="132"/>
        <v>5.7667468245269449</v>
      </c>
      <c r="AC538" s="121">
        <f t="array" ref="AC538">INDEX($AW$11:$BA$66,MATCH($C538&amp;$G538,$AO$11:$AO$66&amp;$AP$11:$AP$66,0),COUNTIF($AW$10:$BA$10,"&lt;"&amp;Z538)+1)</f>
        <v>5.9999999999999995E-4</v>
      </c>
      <c r="AD538" s="62">
        <v>5.8494999999999999</v>
      </c>
      <c r="AE538" s="61">
        <f t="array" ref="AE538">INDEX($AT$11:$AV$66,MATCH($C538&amp;$G538,$AO$11:$AO$66&amp;$AP$11:$AP$66,0),COUNTIF($AT$10:$AV$10,"&lt;"&amp;AD538)+1)</f>
        <v>1.2999999999999999E-3</v>
      </c>
      <c r="AF538" s="111">
        <f t="shared" si="133"/>
        <v>5.7773312163512971</v>
      </c>
      <c r="AG538" s="121">
        <f t="array" ref="AG538">INDEX($AW$11:$BA$66,MATCH($C538&amp;$G538,$AO$11:$AO$66&amp;$AP$11:$AP$66,0),COUNTIF($AW$10:$BA$10,"&lt;"&amp;AD538)+1)</f>
        <v>5.9999999999999995E-4</v>
      </c>
    </row>
    <row r="539" spans="2:33" ht="12.75" customHeight="1" x14ac:dyDescent="0.3">
      <c r="B539" s="81" t="str">
        <f t="shared" si="120"/>
        <v>5 7/8-12 UN</v>
      </c>
      <c r="C539" s="71" t="s">
        <v>592</v>
      </c>
      <c r="D539" s="71"/>
      <c r="E539" s="79" t="s">
        <v>604</v>
      </c>
      <c r="F539" s="82" t="s">
        <v>651</v>
      </c>
      <c r="G539" s="58">
        <v>12</v>
      </c>
      <c r="H539" s="79" t="s">
        <v>519</v>
      </c>
      <c r="I539" s="71" t="s">
        <v>599</v>
      </c>
      <c r="J539" s="71" t="s">
        <v>588</v>
      </c>
      <c r="K539" s="71" t="s">
        <v>600</v>
      </c>
      <c r="L539" s="85">
        <f t="shared" si="121"/>
        <v>149.22499999999999</v>
      </c>
      <c r="M539" s="85">
        <f t="shared" si="122"/>
        <v>2.1166999999999998</v>
      </c>
      <c r="N539" s="71">
        <v>60</v>
      </c>
      <c r="O539" s="100">
        <f t="shared" si="123"/>
        <v>149.22499999999999</v>
      </c>
      <c r="P539" s="85">
        <f t="shared" si="124"/>
        <v>22.9</v>
      </c>
      <c r="Q539" s="58">
        <f t="shared" si="125"/>
        <v>0</v>
      </c>
      <c r="R539" s="100">
        <f t="shared" si="126"/>
        <v>147.8502</v>
      </c>
      <c r="S539" s="85">
        <f t="shared" si="127"/>
        <v>15.2</v>
      </c>
      <c r="T539" s="58">
        <f t="shared" si="128"/>
        <v>0</v>
      </c>
      <c r="U539" s="58">
        <f t="shared" si="129"/>
        <v>7.6</v>
      </c>
      <c r="V539" s="58">
        <f t="array" ref="V539">INDEX(AS$11:AS$66,MATCH(C539&amp;G539,AO$11:AO$66&amp;AP$11:AP$66,0),0)</f>
        <v>10</v>
      </c>
      <c r="X539" s="120">
        <f t="shared" si="130"/>
        <v>8.3333333333333329E-2</v>
      </c>
      <c r="Y539" s="61">
        <f t="array" ref="Y539">INDEX($AQ$11:$AR$66,MATCH($C539&amp;$G539,$AO$11:$AO$66&amp;$AP$11:$AP$66,0),COUNTIF($AQ$10:$AR$10,"&lt;"&amp;Z539)+1)</f>
        <v>2.9999999999999997E-4</v>
      </c>
      <c r="Z539" s="61">
        <f t="shared" si="131"/>
        <v>5.875</v>
      </c>
      <c r="AA539" s="61">
        <f t="array" ref="AA539">INDEX($AT$11:$AV$66,MATCH($C539&amp;$G539,$AO$11:$AO$66&amp;$AP$11:$AP$66,0),COUNTIF($AT$10:$AV$10,"&lt;"&amp;Z539)+1)</f>
        <v>8.9999999999999998E-4</v>
      </c>
      <c r="AB539" s="111">
        <f t="shared" si="132"/>
        <v>5.8208734122634729</v>
      </c>
      <c r="AC539" s="121">
        <f t="array" ref="AC539">INDEX($AW$11:$BA$66,MATCH($C539&amp;$G539,$AO$11:$AO$66&amp;$AP$11:$AP$66,0),COUNTIF($AW$10:$BA$10,"&lt;"&amp;Z539)+1)</f>
        <v>5.9999999999999995E-4</v>
      </c>
      <c r="AD539" s="62">
        <v>5.8659999999999997</v>
      </c>
      <c r="AE539" s="61">
        <f t="array" ref="AE539">INDEX($AT$11:$AV$66,MATCH($C539&amp;$G539,$AO$11:$AO$66&amp;$AP$11:$AP$66,0),COUNTIF($AT$10:$AV$10,"&lt;"&amp;AD539)+1)</f>
        <v>8.9999999999999998E-4</v>
      </c>
      <c r="AF539" s="111">
        <f t="shared" si="133"/>
        <v>5.8299156081756482</v>
      </c>
      <c r="AG539" s="121">
        <f t="array" ref="AG539">INDEX($AW$11:$BA$66,MATCH($C539&amp;$G539,$AO$11:$AO$66&amp;$AP$11:$AP$66,0),COUNTIF($AW$10:$BA$10,"&lt;"&amp;AD539)+1)</f>
        <v>5.9999999999999995E-4</v>
      </c>
    </row>
    <row r="540" spans="2:33" ht="12.75" customHeight="1" x14ac:dyDescent="0.3">
      <c r="B540" s="81" t="str">
        <f t="shared" si="120"/>
        <v>5 7/8-12 UN</v>
      </c>
      <c r="C540" s="71" t="s">
        <v>592</v>
      </c>
      <c r="D540" s="71"/>
      <c r="E540" s="79" t="s">
        <v>604</v>
      </c>
      <c r="F540" s="82" t="s">
        <v>651</v>
      </c>
      <c r="G540" s="58">
        <v>12</v>
      </c>
      <c r="H540" s="79" t="s">
        <v>519</v>
      </c>
      <c r="I540" s="71" t="s">
        <v>601</v>
      </c>
      <c r="J540" s="71" t="s">
        <v>588</v>
      </c>
      <c r="K540" s="71" t="s">
        <v>600</v>
      </c>
      <c r="L540" s="85">
        <f t="shared" si="121"/>
        <v>149.22499999999999</v>
      </c>
      <c r="M540" s="85">
        <f t="shared" si="122"/>
        <v>2.1166999999999998</v>
      </c>
      <c r="N540" s="71">
        <v>60</v>
      </c>
      <c r="O540" s="100">
        <f t="shared" si="123"/>
        <v>149.22499999999999</v>
      </c>
      <c r="P540" s="85">
        <f t="shared" si="124"/>
        <v>22.9</v>
      </c>
      <c r="Q540" s="58">
        <f t="shared" si="125"/>
        <v>0</v>
      </c>
      <c r="R540" s="100">
        <f t="shared" si="126"/>
        <v>147.8502</v>
      </c>
      <c r="S540" s="85">
        <f t="shared" si="127"/>
        <v>15.2</v>
      </c>
      <c r="T540" s="58">
        <f t="shared" si="128"/>
        <v>0</v>
      </c>
      <c r="U540" s="58">
        <f t="shared" si="129"/>
        <v>7.6</v>
      </c>
      <c r="V540" s="58">
        <f t="array" ref="V540">INDEX(AS$11:AS$66,MATCH(C540&amp;G540,AO$11:AO$66&amp;AP$11:AP$66,0),0)</f>
        <v>10</v>
      </c>
      <c r="X540" s="120">
        <f t="shared" si="130"/>
        <v>8.3333333333333329E-2</v>
      </c>
      <c r="Y540" s="61">
        <f t="array" ref="Y540">INDEX($AQ$11:$AR$66,MATCH($C540&amp;$G540,$AO$11:$AO$66&amp;$AP$11:$AP$66,0),COUNTIF($AQ$10:$AR$10,"&lt;"&amp;Z540)+1)</f>
        <v>2.9999999999999997E-4</v>
      </c>
      <c r="Z540" s="61">
        <f t="shared" si="131"/>
        <v>5.875</v>
      </c>
      <c r="AA540" s="61">
        <f t="array" ref="AA540">INDEX($AT$11:$AV$66,MATCH($C540&amp;$G540,$AO$11:$AO$66&amp;$AP$11:$AP$66,0),COUNTIF($AT$10:$AV$10,"&lt;"&amp;Z540)+1)</f>
        <v>8.9999999999999998E-4</v>
      </c>
      <c r="AB540" s="111">
        <f t="shared" si="132"/>
        <v>5.8208734122634729</v>
      </c>
      <c r="AC540" s="121">
        <f t="array" ref="AC540">INDEX($AW$11:$BA$66,MATCH($C540&amp;$G540,$AO$11:$AO$66&amp;$AP$11:$AP$66,0),COUNTIF($AW$10:$BA$10,"&lt;"&amp;Z540)+1)</f>
        <v>5.9999999999999995E-4</v>
      </c>
      <c r="AD540" s="62">
        <v>5.8636999999999997</v>
      </c>
      <c r="AE540" s="61">
        <f t="array" ref="AE540">INDEX($AT$11:$AV$66,MATCH($C540&amp;$G540,$AO$11:$AO$66&amp;$AP$11:$AP$66,0),COUNTIF($AT$10:$AV$10,"&lt;"&amp;AD540)+1)</f>
        <v>8.9999999999999998E-4</v>
      </c>
      <c r="AF540" s="111">
        <f t="shared" si="133"/>
        <v>5.8276156081756483</v>
      </c>
      <c r="AG540" s="121">
        <f t="array" ref="AG540">INDEX($AW$11:$BA$66,MATCH($C540&amp;$G540,$AO$11:$AO$66&amp;$AP$11:$AP$66,0),COUNTIF($AW$10:$BA$10,"&lt;"&amp;AD540)+1)</f>
        <v>5.9999999999999995E-4</v>
      </c>
    </row>
    <row r="541" spans="2:33" ht="12.75" customHeight="1" x14ac:dyDescent="0.3">
      <c r="B541" s="81" t="str">
        <f t="shared" si="120"/>
        <v>5 7/8-16 UN</v>
      </c>
      <c r="C541" s="71" t="s">
        <v>592</v>
      </c>
      <c r="D541" s="71"/>
      <c r="E541" s="79" t="s">
        <v>604</v>
      </c>
      <c r="F541" s="82" t="s">
        <v>651</v>
      </c>
      <c r="G541" s="58">
        <v>16</v>
      </c>
      <c r="H541" s="79" t="s">
        <v>519</v>
      </c>
      <c r="I541" s="71" t="s">
        <v>599</v>
      </c>
      <c r="J541" s="71" t="s">
        <v>588</v>
      </c>
      <c r="K541" s="71" t="s">
        <v>600</v>
      </c>
      <c r="L541" s="85">
        <f t="shared" si="121"/>
        <v>149.22499999999999</v>
      </c>
      <c r="M541" s="85">
        <f t="shared" si="122"/>
        <v>1.5874999999999999</v>
      </c>
      <c r="N541" s="71">
        <v>60</v>
      </c>
      <c r="O541" s="100">
        <f t="shared" si="123"/>
        <v>149.22499999999999</v>
      </c>
      <c r="P541" s="85">
        <f t="shared" si="124"/>
        <v>22.9</v>
      </c>
      <c r="Q541" s="58">
        <f t="shared" si="125"/>
        <v>0</v>
      </c>
      <c r="R541" s="100">
        <f t="shared" si="126"/>
        <v>148.19390000000001</v>
      </c>
      <c r="S541" s="85">
        <f t="shared" si="127"/>
        <v>15.2</v>
      </c>
      <c r="T541" s="58">
        <f t="shared" si="128"/>
        <v>0</v>
      </c>
      <c r="U541" s="58">
        <f t="shared" si="129"/>
        <v>7.6</v>
      </c>
      <c r="V541" s="58">
        <f t="array" ref="V541">INDEX(AS$11:AS$66,MATCH(C541&amp;G541,AO$11:AO$66&amp;AP$11:AP$66,0),0)</f>
        <v>10</v>
      </c>
      <c r="X541" s="120">
        <f t="shared" si="130"/>
        <v>6.25E-2</v>
      </c>
      <c r="Y541" s="61">
        <f t="array" ref="Y541">INDEX($AQ$11:$AR$66,MATCH($C541&amp;$G541,$AO$11:$AO$66&amp;$AP$11:$AP$66,0),COUNTIF($AQ$10:$AR$10,"&lt;"&amp;Z541)+1)</f>
        <v>2.9999999999999997E-4</v>
      </c>
      <c r="Z541" s="61">
        <f t="shared" si="131"/>
        <v>5.875</v>
      </c>
      <c r="AA541" s="61">
        <f t="array" ref="AA541">INDEX($AT$11:$AV$66,MATCH($C541&amp;$G541,$AO$11:$AO$66&amp;$AP$11:$AP$66,0),COUNTIF($AT$10:$AV$10,"&lt;"&amp;Z541)+1)</f>
        <v>8.9999999999999998E-4</v>
      </c>
      <c r="AB541" s="111">
        <f t="shared" si="132"/>
        <v>5.8344050591976044</v>
      </c>
      <c r="AC541" s="121">
        <f t="array" ref="AC541">INDEX($AW$11:$BA$66,MATCH($C541&amp;$G541,$AO$11:$AO$66&amp;$AP$11:$AP$66,0),COUNTIF($AW$10:$BA$10,"&lt;"&amp;Z541)+1)</f>
        <v>5.9999999999999995E-4</v>
      </c>
      <c r="AD541" s="62">
        <v>5.8696000000000002</v>
      </c>
      <c r="AE541" s="61">
        <f t="array" ref="AE541">INDEX($AT$11:$AV$66,MATCH($C541&amp;$G541,$AO$11:$AO$66&amp;$AP$11:$AP$66,0),COUNTIF($AT$10:$AV$10,"&lt;"&amp;AD541)+1)</f>
        <v>8.9999999999999998E-4</v>
      </c>
      <c r="AF541" s="111">
        <f t="shared" si="133"/>
        <v>5.8425367061317361</v>
      </c>
      <c r="AG541" s="121">
        <f t="array" ref="AG541">INDEX($AW$11:$BA$66,MATCH($C541&amp;$G541,$AO$11:$AO$66&amp;$AP$11:$AP$66,0),COUNTIF($AW$10:$BA$10,"&lt;"&amp;AD541)+1)</f>
        <v>5.9999999999999995E-4</v>
      </c>
    </row>
    <row r="542" spans="2:33" ht="12.75" customHeight="1" x14ac:dyDescent="0.3">
      <c r="B542" s="81" t="str">
        <f t="shared" si="120"/>
        <v>5 7/8-16 UN</v>
      </c>
      <c r="C542" s="71" t="s">
        <v>592</v>
      </c>
      <c r="D542" s="71"/>
      <c r="E542" s="79" t="s">
        <v>604</v>
      </c>
      <c r="F542" s="82" t="s">
        <v>651</v>
      </c>
      <c r="G542" s="58">
        <v>16</v>
      </c>
      <c r="H542" s="79" t="s">
        <v>519</v>
      </c>
      <c r="I542" s="71" t="s">
        <v>601</v>
      </c>
      <c r="J542" s="71" t="s">
        <v>588</v>
      </c>
      <c r="K542" s="71" t="s">
        <v>600</v>
      </c>
      <c r="L542" s="85">
        <f t="shared" si="121"/>
        <v>149.22499999999999</v>
      </c>
      <c r="M542" s="85">
        <f t="shared" si="122"/>
        <v>1.5874999999999999</v>
      </c>
      <c r="N542" s="71">
        <v>60</v>
      </c>
      <c r="O542" s="100">
        <f t="shared" si="123"/>
        <v>149.22499999999999</v>
      </c>
      <c r="P542" s="85">
        <f t="shared" si="124"/>
        <v>22.9</v>
      </c>
      <c r="Q542" s="58">
        <f t="shared" si="125"/>
        <v>0</v>
      </c>
      <c r="R542" s="100">
        <f t="shared" si="126"/>
        <v>148.19390000000001</v>
      </c>
      <c r="S542" s="85">
        <f t="shared" si="127"/>
        <v>15.2</v>
      </c>
      <c r="T542" s="58">
        <f t="shared" si="128"/>
        <v>0</v>
      </c>
      <c r="U542" s="58">
        <f t="shared" si="129"/>
        <v>7.6</v>
      </c>
      <c r="V542" s="58">
        <f t="array" ref="V542">INDEX(AS$11:AS$66,MATCH(C542&amp;G542,AO$11:AO$66&amp;AP$11:AP$66,0),0)</f>
        <v>10</v>
      </c>
      <c r="X542" s="120">
        <f t="shared" si="130"/>
        <v>6.25E-2</v>
      </c>
      <c r="Y542" s="61">
        <f t="array" ref="Y542">INDEX($AQ$11:$AR$66,MATCH($C542&amp;$G542,$AO$11:$AO$66&amp;$AP$11:$AP$66,0),COUNTIF($AQ$10:$AR$10,"&lt;"&amp;Z542)+1)</f>
        <v>2.9999999999999997E-4</v>
      </c>
      <c r="Z542" s="61">
        <f t="shared" si="131"/>
        <v>5.875</v>
      </c>
      <c r="AA542" s="61">
        <f t="array" ref="AA542">INDEX($AT$11:$AV$66,MATCH($C542&amp;$G542,$AO$11:$AO$66&amp;$AP$11:$AP$66,0),COUNTIF($AT$10:$AV$10,"&lt;"&amp;Z542)+1)</f>
        <v>8.9999999999999998E-4</v>
      </c>
      <c r="AB542" s="111">
        <f t="shared" si="132"/>
        <v>5.8344050591976044</v>
      </c>
      <c r="AC542" s="121">
        <f t="array" ref="AC542">INDEX($AW$11:$BA$66,MATCH($C542&amp;$G542,$AO$11:$AO$66&amp;$AP$11:$AP$66,0),COUNTIF($AW$10:$BA$10,"&lt;"&amp;Z542)+1)</f>
        <v>5.9999999999999995E-4</v>
      </c>
      <c r="AD542" s="62">
        <v>5.8676000000000004</v>
      </c>
      <c r="AE542" s="61">
        <f t="array" ref="AE542">INDEX($AT$11:$AV$66,MATCH($C542&amp;$G542,$AO$11:$AO$66&amp;$AP$11:$AP$66,0),COUNTIF($AT$10:$AV$10,"&lt;"&amp;AD542)+1)</f>
        <v>8.9999999999999998E-4</v>
      </c>
      <c r="AF542" s="111">
        <f t="shared" si="133"/>
        <v>5.8405367061317364</v>
      </c>
      <c r="AG542" s="121">
        <f t="array" ref="AG542">INDEX($AW$11:$BA$66,MATCH($C542&amp;$G542,$AO$11:$AO$66&amp;$AP$11:$AP$66,0),COUNTIF($AW$10:$BA$10,"&lt;"&amp;AD542)+1)</f>
        <v>5.9999999999999995E-4</v>
      </c>
    </row>
    <row r="543" spans="2:33" ht="12.75" customHeight="1" x14ac:dyDescent="0.3">
      <c r="B543" s="81" t="str">
        <f t="shared" si="120"/>
        <v>6-4 UN</v>
      </c>
      <c r="C543" s="71" t="s">
        <v>592</v>
      </c>
      <c r="D543" s="71"/>
      <c r="E543" s="79" t="s">
        <v>604</v>
      </c>
      <c r="F543" s="82" t="s">
        <v>652</v>
      </c>
      <c r="G543" s="58">
        <v>4</v>
      </c>
      <c r="H543" s="79" t="s">
        <v>519</v>
      </c>
      <c r="I543" s="71" t="s">
        <v>599</v>
      </c>
      <c r="J543" s="71" t="s">
        <v>588</v>
      </c>
      <c r="K543" s="71" t="s">
        <v>600</v>
      </c>
      <c r="L543" s="85">
        <f t="shared" si="121"/>
        <v>152.4</v>
      </c>
      <c r="M543" s="85">
        <f t="shared" si="122"/>
        <v>6.35</v>
      </c>
      <c r="N543" s="71">
        <v>60</v>
      </c>
      <c r="O543" s="100">
        <f t="shared" si="123"/>
        <v>152.4</v>
      </c>
      <c r="P543" s="85">
        <f t="shared" si="124"/>
        <v>38.1</v>
      </c>
      <c r="Q543" s="58">
        <f t="shared" si="125"/>
        <v>0</v>
      </c>
      <c r="R543" s="100">
        <f t="shared" si="126"/>
        <v>148.2756</v>
      </c>
      <c r="S543" s="85">
        <f t="shared" si="127"/>
        <v>15.2</v>
      </c>
      <c r="T543" s="58">
        <f t="shared" si="128"/>
        <v>0</v>
      </c>
      <c r="U543" s="58">
        <f t="shared" si="129"/>
        <v>10.199999999999999</v>
      </c>
      <c r="V543" s="58">
        <f t="array" ref="V543">INDEX(AS$11:AS$66,MATCH(C543&amp;G543,AO$11:AO$66&amp;AP$11:AP$66,0),0)</f>
        <v>5</v>
      </c>
      <c r="X543" s="120">
        <f t="shared" si="130"/>
        <v>0.25</v>
      </c>
      <c r="Y543" s="61">
        <f t="array" ref="Y543">INDEX($AQ$11:$AR$66,MATCH($C543&amp;$G543,$AO$11:$AO$66&amp;$AP$11:$AP$66,0),COUNTIF($AQ$10:$AR$10,"&lt;"&amp;Z543)+1)</f>
        <v>4.0000000000000002E-4</v>
      </c>
      <c r="Z543" s="61">
        <f t="shared" si="131"/>
        <v>6</v>
      </c>
      <c r="AA543" s="61">
        <f t="array" ref="AA543">INDEX($AT$11:$AV$66,MATCH($C543&amp;$G543,$AO$11:$AO$66&amp;$AP$11:$AP$66,0),COUNTIF($AT$10:$AV$10,"&lt;"&amp;Z543)+1)</f>
        <v>1.5E-3</v>
      </c>
      <c r="AB543" s="111">
        <f t="shared" si="132"/>
        <v>5.8376202367904177</v>
      </c>
      <c r="AC543" s="121">
        <f t="array" ref="AC543">INDEX($AW$11:$BA$66,MATCH($C543&amp;$G543,$AO$11:$AO$66&amp;$AP$11:$AP$66,0),COUNTIF($AW$10:$BA$10,"&lt;"&amp;Z543)+1)</f>
        <v>5.9999999999999995E-4</v>
      </c>
      <c r="AD543" s="62">
        <v>5.9619999999999997</v>
      </c>
      <c r="AE543" s="61">
        <f t="array" ref="AE543">INDEX($AT$11:$AV$66,MATCH($C543&amp;$G543,$AO$11:$AO$66&amp;$AP$11:$AP$66,0),COUNTIF($AT$10:$AV$10,"&lt;"&amp;AD543)+1)</f>
        <v>1.5E-3</v>
      </c>
      <c r="AF543" s="111">
        <f t="shared" si="133"/>
        <v>5.8537468245269446</v>
      </c>
      <c r="AG543" s="121">
        <f t="array" ref="AG543">INDEX($AW$11:$BA$66,MATCH($C543&amp;$G543,$AO$11:$AO$66&amp;$AP$11:$AP$66,0),COUNTIF($AW$10:$BA$10,"&lt;"&amp;AD543)+1)</f>
        <v>5.9999999999999995E-4</v>
      </c>
    </row>
    <row r="544" spans="2:33" ht="12.75" customHeight="1" x14ac:dyDescent="0.3">
      <c r="B544" s="81" t="str">
        <f t="shared" si="120"/>
        <v>6-4 UN</v>
      </c>
      <c r="C544" s="71" t="s">
        <v>592</v>
      </c>
      <c r="D544" s="71"/>
      <c r="E544" s="79" t="s">
        <v>604</v>
      </c>
      <c r="F544" s="82" t="s">
        <v>652</v>
      </c>
      <c r="G544" s="58">
        <v>4</v>
      </c>
      <c r="H544" s="79" t="s">
        <v>519</v>
      </c>
      <c r="I544" s="71" t="s">
        <v>601</v>
      </c>
      <c r="J544" s="71" t="s">
        <v>588</v>
      </c>
      <c r="K544" s="71" t="s">
        <v>600</v>
      </c>
      <c r="L544" s="85">
        <f t="shared" si="121"/>
        <v>152.4</v>
      </c>
      <c r="M544" s="85">
        <f t="shared" si="122"/>
        <v>6.35</v>
      </c>
      <c r="N544" s="71">
        <v>60</v>
      </c>
      <c r="O544" s="100">
        <f t="shared" si="123"/>
        <v>152.4</v>
      </c>
      <c r="P544" s="85">
        <f t="shared" si="124"/>
        <v>38.1</v>
      </c>
      <c r="Q544" s="58">
        <f t="shared" si="125"/>
        <v>0</v>
      </c>
      <c r="R544" s="100">
        <f t="shared" si="126"/>
        <v>148.2756</v>
      </c>
      <c r="S544" s="85">
        <f t="shared" si="127"/>
        <v>15.2</v>
      </c>
      <c r="T544" s="58">
        <f t="shared" si="128"/>
        <v>0</v>
      </c>
      <c r="U544" s="58">
        <f t="shared" si="129"/>
        <v>10.199999999999999</v>
      </c>
      <c r="V544" s="58">
        <f t="array" ref="V544">INDEX(AS$11:AS$66,MATCH(C544&amp;G544,AO$11:AO$66&amp;AP$11:AP$66,0),0)</f>
        <v>5</v>
      </c>
      <c r="X544" s="120">
        <f t="shared" si="130"/>
        <v>0.25</v>
      </c>
      <c r="Y544" s="61">
        <f t="array" ref="Y544">INDEX($AQ$11:$AR$66,MATCH($C544&amp;$G544,$AO$11:$AO$66&amp;$AP$11:$AP$66,0),COUNTIF($AQ$10:$AR$10,"&lt;"&amp;Z544)+1)</f>
        <v>4.0000000000000002E-4</v>
      </c>
      <c r="Z544" s="61">
        <f t="shared" si="131"/>
        <v>6</v>
      </c>
      <c r="AA544" s="61">
        <f t="array" ref="AA544">INDEX($AT$11:$AV$66,MATCH($C544&amp;$G544,$AO$11:$AO$66&amp;$AP$11:$AP$66,0),COUNTIF($AT$10:$AV$10,"&lt;"&amp;Z544)+1)</f>
        <v>1.5E-3</v>
      </c>
      <c r="AB544" s="111">
        <f t="shared" si="132"/>
        <v>5.8376202367904177</v>
      </c>
      <c r="AC544" s="121">
        <f t="array" ref="AC544">INDEX($AW$11:$BA$66,MATCH($C544&amp;$G544,$AO$11:$AO$66&amp;$AP$11:$AP$66,0),COUNTIF($AW$10:$BA$10,"&lt;"&amp;Z544)+1)</f>
        <v>5.9999999999999995E-4</v>
      </c>
      <c r="AD544" s="62">
        <v>5.9579000000000004</v>
      </c>
      <c r="AE544" s="61">
        <f t="array" ref="AE544">INDEX($AT$11:$AV$66,MATCH($C544&amp;$G544,$AO$11:$AO$66&amp;$AP$11:$AP$66,0),COUNTIF($AT$10:$AV$10,"&lt;"&amp;AD544)+1)</f>
        <v>1.5E-3</v>
      </c>
      <c r="AF544" s="111">
        <f t="shared" si="133"/>
        <v>5.8496468245269453</v>
      </c>
      <c r="AG544" s="121">
        <f t="array" ref="AG544">INDEX($AW$11:$BA$66,MATCH($C544&amp;$G544,$AO$11:$AO$66&amp;$AP$11:$AP$66,0),COUNTIF($AW$10:$BA$10,"&lt;"&amp;AD544)+1)</f>
        <v>5.9999999999999995E-4</v>
      </c>
    </row>
    <row r="545" spans="2:33" ht="12.75" customHeight="1" x14ac:dyDescent="0.3">
      <c r="B545" s="81" t="str">
        <f t="shared" si="120"/>
        <v>6-6 UN</v>
      </c>
      <c r="C545" s="71" t="s">
        <v>592</v>
      </c>
      <c r="D545" s="71"/>
      <c r="E545" s="79" t="s">
        <v>604</v>
      </c>
      <c r="F545" s="82" t="s">
        <v>652</v>
      </c>
      <c r="G545" s="58">
        <v>6</v>
      </c>
      <c r="H545" s="79" t="s">
        <v>519</v>
      </c>
      <c r="I545" s="71" t="s">
        <v>599</v>
      </c>
      <c r="J545" s="71" t="s">
        <v>588</v>
      </c>
      <c r="K545" s="71" t="s">
        <v>600</v>
      </c>
      <c r="L545" s="85">
        <f t="shared" si="121"/>
        <v>152.4</v>
      </c>
      <c r="M545" s="85">
        <f t="shared" si="122"/>
        <v>4.2332999999999998</v>
      </c>
      <c r="N545" s="71">
        <v>60</v>
      </c>
      <c r="O545" s="100">
        <f t="shared" si="123"/>
        <v>152.4</v>
      </c>
      <c r="P545" s="85">
        <f t="shared" si="124"/>
        <v>33</v>
      </c>
      <c r="Q545" s="58">
        <f t="shared" si="125"/>
        <v>0</v>
      </c>
      <c r="R545" s="100">
        <f t="shared" si="126"/>
        <v>149.65039999999999</v>
      </c>
      <c r="S545" s="85">
        <f t="shared" si="127"/>
        <v>15.2</v>
      </c>
      <c r="T545" s="58">
        <f t="shared" si="128"/>
        <v>0</v>
      </c>
      <c r="U545" s="58">
        <f t="shared" si="129"/>
        <v>10.199999999999999</v>
      </c>
      <c r="V545" s="58">
        <f t="array" ref="V545">INDEX(AS$11:AS$66,MATCH(C545&amp;G545,AO$11:AO$66&amp;AP$11:AP$66,0),0)</f>
        <v>5</v>
      </c>
      <c r="X545" s="120">
        <f t="shared" si="130"/>
        <v>0.16666666666666666</v>
      </c>
      <c r="Y545" s="61">
        <f t="array" ref="Y545">INDEX($AQ$11:$AR$66,MATCH($C545&amp;$G545,$AO$11:$AO$66&amp;$AP$11:$AP$66,0),COUNTIF($AQ$10:$AR$10,"&lt;"&amp;Z545)+1)</f>
        <v>4.0000000000000002E-4</v>
      </c>
      <c r="Z545" s="61">
        <f t="shared" si="131"/>
        <v>6</v>
      </c>
      <c r="AA545" s="61">
        <f t="array" ref="AA545">INDEX($AT$11:$AV$66,MATCH($C545&amp;$G545,$AO$11:$AO$66&amp;$AP$11:$AP$66,0),COUNTIF($AT$10:$AV$10,"&lt;"&amp;Z545)+1)</f>
        <v>1.2999999999999999E-3</v>
      </c>
      <c r="AB545" s="111">
        <f t="shared" si="132"/>
        <v>5.8917468245269449</v>
      </c>
      <c r="AC545" s="121">
        <f t="array" ref="AC545">INDEX($AW$11:$BA$66,MATCH($C545&amp;$G545,$AO$11:$AO$66&amp;$AP$11:$AP$66,0),COUNTIF($AW$10:$BA$10,"&lt;"&amp;Z545)+1)</f>
        <v>5.9999999999999995E-4</v>
      </c>
      <c r="AD545" s="62">
        <v>5.9781000000000004</v>
      </c>
      <c r="AE545" s="61">
        <f t="array" ref="AE545">INDEX($AT$11:$AV$66,MATCH($C545&amp;$G545,$AO$11:$AO$66&amp;$AP$11:$AP$66,0),COUNTIF($AT$10:$AV$10,"&lt;"&amp;AD545)+1)</f>
        <v>1.2999999999999999E-3</v>
      </c>
      <c r="AF545" s="111">
        <f t="shared" si="133"/>
        <v>5.9059312163512976</v>
      </c>
      <c r="AG545" s="121">
        <f t="array" ref="AG545">INDEX($AW$11:$BA$66,MATCH($C545&amp;$G545,$AO$11:$AO$66&amp;$AP$11:$AP$66,0),COUNTIF($AW$10:$BA$10,"&lt;"&amp;AD545)+1)</f>
        <v>5.9999999999999995E-4</v>
      </c>
    </row>
    <row r="546" spans="2:33" ht="12.75" customHeight="1" x14ac:dyDescent="0.3">
      <c r="B546" s="81" t="str">
        <f t="shared" si="120"/>
        <v>6-6 UN</v>
      </c>
      <c r="C546" s="71" t="s">
        <v>592</v>
      </c>
      <c r="D546" s="71"/>
      <c r="E546" s="79" t="s">
        <v>604</v>
      </c>
      <c r="F546" s="82" t="s">
        <v>652</v>
      </c>
      <c r="G546" s="58">
        <v>6</v>
      </c>
      <c r="H546" s="79" t="s">
        <v>519</v>
      </c>
      <c r="I546" s="71" t="s">
        <v>601</v>
      </c>
      <c r="J546" s="71" t="s">
        <v>588</v>
      </c>
      <c r="K546" s="71" t="s">
        <v>600</v>
      </c>
      <c r="L546" s="85">
        <f t="shared" si="121"/>
        <v>152.4</v>
      </c>
      <c r="M546" s="85">
        <f t="shared" si="122"/>
        <v>4.2332999999999998</v>
      </c>
      <c r="N546" s="71">
        <v>60</v>
      </c>
      <c r="O546" s="100">
        <f t="shared" si="123"/>
        <v>152.4</v>
      </c>
      <c r="P546" s="85">
        <f t="shared" si="124"/>
        <v>33</v>
      </c>
      <c r="Q546" s="58">
        <f t="shared" si="125"/>
        <v>0</v>
      </c>
      <c r="R546" s="100">
        <f t="shared" si="126"/>
        <v>149.65039999999999</v>
      </c>
      <c r="S546" s="85">
        <f t="shared" si="127"/>
        <v>15.2</v>
      </c>
      <c r="T546" s="58">
        <f t="shared" si="128"/>
        <v>0</v>
      </c>
      <c r="U546" s="58">
        <f t="shared" si="129"/>
        <v>10.199999999999999</v>
      </c>
      <c r="V546" s="58">
        <f t="array" ref="V546">INDEX(AS$11:AS$66,MATCH(C546&amp;G546,AO$11:AO$66&amp;AP$11:AP$66,0),0)</f>
        <v>5</v>
      </c>
      <c r="X546" s="120">
        <f t="shared" si="130"/>
        <v>0.16666666666666666</v>
      </c>
      <c r="Y546" s="61">
        <f t="array" ref="Y546">INDEX($AQ$11:$AR$66,MATCH($C546&amp;$G546,$AO$11:$AO$66&amp;$AP$11:$AP$66,0),COUNTIF($AQ$10:$AR$10,"&lt;"&amp;Z546)+1)</f>
        <v>4.0000000000000002E-4</v>
      </c>
      <c r="Z546" s="61">
        <f t="shared" si="131"/>
        <v>6</v>
      </c>
      <c r="AA546" s="61">
        <f t="array" ref="AA546">INDEX($AT$11:$AV$66,MATCH($C546&amp;$G546,$AO$11:$AO$66&amp;$AP$11:$AP$66,0),COUNTIF($AT$10:$AV$10,"&lt;"&amp;Z546)+1)</f>
        <v>1.2999999999999999E-3</v>
      </c>
      <c r="AB546" s="111">
        <f t="shared" si="132"/>
        <v>5.8917468245269449</v>
      </c>
      <c r="AC546" s="121">
        <f t="array" ref="AC546">INDEX($AW$11:$BA$66,MATCH($C546&amp;$G546,$AO$11:$AO$66&amp;$AP$11:$AP$66,0),COUNTIF($AW$10:$BA$10,"&lt;"&amp;Z546)+1)</f>
        <v>5.9999999999999995E-4</v>
      </c>
      <c r="AD546" s="62">
        <v>5.9745999999999997</v>
      </c>
      <c r="AE546" s="61">
        <f t="array" ref="AE546">INDEX($AT$11:$AV$66,MATCH($C546&amp;$G546,$AO$11:$AO$66&amp;$AP$11:$AP$66,0),COUNTIF($AT$10:$AV$10,"&lt;"&amp;AD546)+1)</f>
        <v>1.2999999999999999E-3</v>
      </c>
      <c r="AF546" s="111">
        <f t="shared" si="133"/>
        <v>5.9024312163512969</v>
      </c>
      <c r="AG546" s="121">
        <f t="array" ref="AG546">INDEX($AW$11:$BA$66,MATCH($C546&amp;$G546,$AO$11:$AO$66&amp;$AP$11:$AP$66,0),COUNTIF($AW$10:$BA$10,"&lt;"&amp;AD546)+1)</f>
        <v>5.9999999999999995E-4</v>
      </c>
    </row>
    <row r="547" spans="2:33" ht="12.75" customHeight="1" x14ac:dyDescent="0.3">
      <c r="B547" s="81" t="str">
        <f t="shared" si="120"/>
        <v>6-12 UN</v>
      </c>
      <c r="C547" s="71" t="s">
        <v>592</v>
      </c>
      <c r="D547" s="71"/>
      <c r="E547" s="79" t="s">
        <v>604</v>
      </c>
      <c r="F547" s="82" t="s">
        <v>652</v>
      </c>
      <c r="G547" s="58">
        <v>12</v>
      </c>
      <c r="H547" s="79" t="s">
        <v>519</v>
      </c>
      <c r="I547" s="71" t="s">
        <v>599</v>
      </c>
      <c r="J547" s="71" t="s">
        <v>588</v>
      </c>
      <c r="K547" s="71" t="s">
        <v>600</v>
      </c>
      <c r="L547" s="85">
        <f t="shared" si="121"/>
        <v>152.4</v>
      </c>
      <c r="M547" s="85">
        <f t="shared" si="122"/>
        <v>2.1166999999999998</v>
      </c>
      <c r="N547" s="71">
        <v>60</v>
      </c>
      <c r="O547" s="100">
        <f t="shared" si="123"/>
        <v>152.4</v>
      </c>
      <c r="P547" s="85">
        <f t="shared" si="124"/>
        <v>22.9</v>
      </c>
      <c r="Q547" s="58">
        <f t="shared" si="125"/>
        <v>0</v>
      </c>
      <c r="R547" s="100">
        <f t="shared" si="126"/>
        <v>151.02520000000001</v>
      </c>
      <c r="S547" s="85">
        <f t="shared" si="127"/>
        <v>15.2</v>
      </c>
      <c r="T547" s="58">
        <f t="shared" si="128"/>
        <v>0</v>
      </c>
      <c r="U547" s="58">
        <f t="shared" si="129"/>
        <v>7.6</v>
      </c>
      <c r="V547" s="58">
        <f t="array" ref="V547">INDEX(AS$11:AS$66,MATCH(C547&amp;G547,AO$11:AO$66&amp;AP$11:AP$66,0),0)</f>
        <v>10</v>
      </c>
      <c r="X547" s="120">
        <f t="shared" si="130"/>
        <v>8.3333333333333329E-2</v>
      </c>
      <c r="Y547" s="61">
        <f t="array" ref="Y547">INDEX($AQ$11:$AR$66,MATCH($C547&amp;$G547,$AO$11:$AO$66&amp;$AP$11:$AP$66,0),COUNTIF($AQ$10:$AR$10,"&lt;"&amp;Z547)+1)</f>
        <v>2.9999999999999997E-4</v>
      </c>
      <c r="Z547" s="61">
        <f t="shared" si="131"/>
        <v>6</v>
      </c>
      <c r="AA547" s="61">
        <f t="array" ref="AA547">INDEX($AT$11:$AV$66,MATCH($C547&amp;$G547,$AO$11:$AO$66&amp;$AP$11:$AP$66,0),COUNTIF($AT$10:$AV$10,"&lt;"&amp;Z547)+1)</f>
        <v>8.9999999999999998E-4</v>
      </c>
      <c r="AB547" s="111">
        <f t="shared" si="132"/>
        <v>5.9458734122634729</v>
      </c>
      <c r="AC547" s="121">
        <f t="array" ref="AC547">INDEX($AW$11:$BA$66,MATCH($C547&amp;$G547,$AO$11:$AO$66&amp;$AP$11:$AP$66,0),COUNTIF($AW$10:$BA$10,"&lt;"&amp;Z547)+1)</f>
        <v>5.9999999999999995E-4</v>
      </c>
      <c r="AD547" s="62">
        <v>5.9909999999999997</v>
      </c>
      <c r="AE547" s="61">
        <f t="array" ref="AE547">INDEX($AT$11:$AV$66,MATCH($C547&amp;$G547,$AO$11:$AO$66&amp;$AP$11:$AP$66,0),COUNTIF($AT$10:$AV$10,"&lt;"&amp;AD547)+1)</f>
        <v>8.9999999999999998E-4</v>
      </c>
      <c r="AF547" s="111">
        <f t="shared" si="133"/>
        <v>5.9549156081756482</v>
      </c>
      <c r="AG547" s="121">
        <f t="array" ref="AG547">INDEX($AW$11:$BA$66,MATCH($C547&amp;$G547,$AO$11:$AO$66&amp;$AP$11:$AP$66,0),COUNTIF($AW$10:$BA$10,"&lt;"&amp;AD547)+1)</f>
        <v>5.9999999999999995E-4</v>
      </c>
    </row>
    <row r="548" spans="2:33" ht="12.75" customHeight="1" x14ac:dyDescent="0.3">
      <c r="B548" s="81" t="str">
        <f t="shared" si="120"/>
        <v>6-12 UN</v>
      </c>
      <c r="C548" s="71" t="s">
        <v>592</v>
      </c>
      <c r="D548" s="71"/>
      <c r="E548" s="79" t="s">
        <v>604</v>
      </c>
      <c r="F548" s="82" t="s">
        <v>652</v>
      </c>
      <c r="G548" s="58">
        <v>12</v>
      </c>
      <c r="H548" s="79" t="s">
        <v>519</v>
      </c>
      <c r="I548" s="71" t="s">
        <v>601</v>
      </c>
      <c r="J548" s="71" t="s">
        <v>588</v>
      </c>
      <c r="K548" s="71" t="s">
        <v>600</v>
      </c>
      <c r="L548" s="85">
        <f t="shared" si="121"/>
        <v>152.4</v>
      </c>
      <c r="M548" s="85">
        <f t="shared" si="122"/>
        <v>2.1166999999999998</v>
      </c>
      <c r="N548" s="71">
        <v>60</v>
      </c>
      <c r="O548" s="100">
        <f t="shared" si="123"/>
        <v>152.4</v>
      </c>
      <c r="P548" s="85">
        <f t="shared" si="124"/>
        <v>22.9</v>
      </c>
      <c r="Q548" s="58">
        <f t="shared" si="125"/>
        <v>0</v>
      </c>
      <c r="R548" s="100">
        <f t="shared" si="126"/>
        <v>151.02520000000001</v>
      </c>
      <c r="S548" s="85">
        <f t="shared" si="127"/>
        <v>15.2</v>
      </c>
      <c r="T548" s="58">
        <f t="shared" si="128"/>
        <v>0</v>
      </c>
      <c r="U548" s="58">
        <f t="shared" si="129"/>
        <v>7.6</v>
      </c>
      <c r="V548" s="58">
        <f t="array" ref="V548">INDEX(AS$11:AS$66,MATCH(C548&amp;G548,AO$11:AO$66&amp;AP$11:AP$66,0),0)</f>
        <v>10</v>
      </c>
      <c r="X548" s="120">
        <f t="shared" si="130"/>
        <v>8.3333333333333329E-2</v>
      </c>
      <c r="Y548" s="61">
        <f t="array" ref="Y548">INDEX($AQ$11:$AR$66,MATCH($C548&amp;$G548,$AO$11:$AO$66&amp;$AP$11:$AP$66,0),COUNTIF($AQ$10:$AR$10,"&lt;"&amp;Z548)+1)</f>
        <v>2.9999999999999997E-4</v>
      </c>
      <c r="Z548" s="61">
        <f t="shared" si="131"/>
        <v>6</v>
      </c>
      <c r="AA548" s="61">
        <f t="array" ref="AA548">INDEX($AT$11:$AV$66,MATCH($C548&amp;$G548,$AO$11:$AO$66&amp;$AP$11:$AP$66,0),COUNTIF($AT$10:$AV$10,"&lt;"&amp;Z548)+1)</f>
        <v>8.9999999999999998E-4</v>
      </c>
      <c r="AB548" s="111">
        <f t="shared" si="132"/>
        <v>5.9458734122634729</v>
      </c>
      <c r="AC548" s="121">
        <f t="array" ref="AC548">INDEX($AW$11:$BA$66,MATCH($C548&amp;$G548,$AO$11:$AO$66&amp;$AP$11:$AP$66,0),COUNTIF($AW$10:$BA$10,"&lt;"&amp;Z548)+1)</f>
        <v>5.9999999999999995E-4</v>
      </c>
      <c r="AD548" s="62">
        <v>5.9886999999999997</v>
      </c>
      <c r="AE548" s="61">
        <f t="array" ref="AE548">INDEX($AT$11:$AV$66,MATCH($C548&amp;$G548,$AO$11:$AO$66&amp;$AP$11:$AP$66,0),COUNTIF($AT$10:$AV$10,"&lt;"&amp;AD548)+1)</f>
        <v>8.9999999999999998E-4</v>
      </c>
      <c r="AF548" s="111">
        <f t="shared" si="133"/>
        <v>5.9526156081756483</v>
      </c>
      <c r="AG548" s="121">
        <f t="array" ref="AG548">INDEX($AW$11:$BA$66,MATCH($C548&amp;$G548,$AO$11:$AO$66&amp;$AP$11:$AP$66,0),COUNTIF($AW$10:$BA$10,"&lt;"&amp;AD548)+1)</f>
        <v>5.9999999999999995E-4</v>
      </c>
    </row>
    <row r="549" spans="2:33" ht="12.75" customHeight="1" x14ac:dyDescent="0.3">
      <c r="B549" s="81" t="str">
        <f t="shared" si="120"/>
        <v>6-16 UN</v>
      </c>
      <c r="C549" s="71" t="s">
        <v>592</v>
      </c>
      <c r="D549" s="71"/>
      <c r="E549" s="79" t="s">
        <v>604</v>
      </c>
      <c r="F549" s="82" t="s">
        <v>652</v>
      </c>
      <c r="G549" s="58">
        <v>16</v>
      </c>
      <c r="H549" s="79" t="s">
        <v>519</v>
      </c>
      <c r="I549" s="71" t="s">
        <v>599</v>
      </c>
      <c r="J549" s="71" t="s">
        <v>588</v>
      </c>
      <c r="K549" s="71" t="s">
        <v>600</v>
      </c>
      <c r="L549" s="85">
        <f t="shared" si="121"/>
        <v>152.4</v>
      </c>
      <c r="M549" s="85">
        <f t="shared" si="122"/>
        <v>1.5874999999999999</v>
      </c>
      <c r="N549" s="71">
        <v>60</v>
      </c>
      <c r="O549" s="100">
        <f t="shared" si="123"/>
        <v>152.4</v>
      </c>
      <c r="P549" s="85">
        <f t="shared" si="124"/>
        <v>22.9</v>
      </c>
      <c r="Q549" s="58">
        <f t="shared" si="125"/>
        <v>0</v>
      </c>
      <c r="R549" s="100">
        <f t="shared" si="126"/>
        <v>151.3689</v>
      </c>
      <c r="S549" s="85">
        <f t="shared" si="127"/>
        <v>15.2</v>
      </c>
      <c r="T549" s="58">
        <f t="shared" si="128"/>
        <v>0</v>
      </c>
      <c r="U549" s="58">
        <f t="shared" si="129"/>
        <v>7.6</v>
      </c>
      <c r="V549" s="58">
        <f t="array" ref="V549">INDEX(AS$11:AS$66,MATCH(C549&amp;G549,AO$11:AO$66&amp;AP$11:AP$66,0),0)</f>
        <v>10</v>
      </c>
      <c r="X549" s="120">
        <f t="shared" si="130"/>
        <v>6.25E-2</v>
      </c>
      <c r="Y549" s="61">
        <f t="array" ref="Y549">INDEX($AQ$11:$AR$66,MATCH($C549&amp;$G549,$AO$11:$AO$66&amp;$AP$11:$AP$66,0),COUNTIF($AQ$10:$AR$10,"&lt;"&amp;Z549)+1)</f>
        <v>2.9999999999999997E-4</v>
      </c>
      <c r="Z549" s="61">
        <f t="shared" si="131"/>
        <v>6</v>
      </c>
      <c r="AA549" s="61">
        <f t="array" ref="AA549">INDEX($AT$11:$AV$66,MATCH($C549&amp;$G549,$AO$11:$AO$66&amp;$AP$11:$AP$66,0),COUNTIF($AT$10:$AV$10,"&lt;"&amp;Z549)+1)</f>
        <v>8.9999999999999998E-4</v>
      </c>
      <c r="AB549" s="111">
        <f t="shared" si="132"/>
        <v>5.9594050591976044</v>
      </c>
      <c r="AC549" s="121">
        <f t="array" ref="AC549">INDEX($AW$11:$BA$66,MATCH($C549&amp;$G549,$AO$11:$AO$66&amp;$AP$11:$AP$66,0),COUNTIF($AW$10:$BA$10,"&lt;"&amp;Z549)+1)</f>
        <v>5.9999999999999995E-4</v>
      </c>
      <c r="AD549" s="62">
        <v>5.9946000000000002</v>
      </c>
      <c r="AE549" s="61">
        <f t="array" ref="AE549">INDEX($AT$11:$AV$66,MATCH($C549&amp;$G549,$AO$11:$AO$66&amp;$AP$11:$AP$66,0),COUNTIF($AT$10:$AV$10,"&lt;"&amp;AD549)+1)</f>
        <v>8.9999999999999998E-4</v>
      </c>
      <c r="AF549" s="111">
        <f t="shared" si="133"/>
        <v>5.9675367061317361</v>
      </c>
      <c r="AG549" s="121">
        <f t="array" ref="AG549">INDEX($AW$11:$BA$66,MATCH($C549&amp;$G549,$AO$11:$AO$66&amp;$AP$11:$AP$66,0),COUNTIF($AW$10:$BA$10,"&lt;"&amp;AD549)+1)</f>
        <v>5.9999999999999995E-4</v>
      </c>
    </row>
    <row r="550" spans="2:33" ht="12.75" customHeight="1" x14ac:dyDescent="0.3">
      <c r="B550" s="81" t="str">
        <f t="shared" si="120"/>
        <v>6-16 UN</v>
      </c>
      <c r="C550" s="71" t="s">
        <v>592</v>
      </c>
      <c r="D550" s="71"/>
      <c r="E550" s="79" t="s">
        <v>604</v>
      </c>
      <c r="F550" s="82" t="s">
        <v>652</v>
      </c>
      <c r="G550" s="58">
        <v>16</v>
      </c>
      <c r="H550" s="79" t="s">
        <v>519</v>
      </c>
      <c r="I550" s="71" t="s">
        <v>601</v>
      </c>
      <c r="J550" s="71" t="s">
        <v>588</v>
      </c>
      <c r="K550" s="71" t="s">
        <v>600</v>
      </c>
      <c r="L550" s="85">
        <f t="shared" si="121"/>
        <v>152.4</v>
      </c>
      <c r="M550" s="85">
        <f t="shared" si="122"/>
        <v>1.5874999999999999</v>
      </c>
      <c r="N550" s="71">
        <v>60</v>
      </c>
      <c r="O550" s="100">
        <f t="shared" si="123"/>
        <v>152.4</v>
      </c>
      <c r="P550" s="85">
        <f t="shared" si="124"/>
        <v>22.9</v>
      </c>
      <c r="Q550" s="58">
        <f t="shared" si="125"/>
        <v>0</v>
      </c>
      <c r="R550" s="100">
        <f t="shared" si="126"/>
        <v>151.3689</v>
      </c>
      <c r="S550" s="85">
        <f t="shared" si="127"/>
        <v>15.2</v>
      </c>
      <c r="T550" s="58">
        <f t="shared" si="128"/>
        <v>0</v>
      </c>
      <c r="U550" s="58">
        <f t="shared" si="129"/>
        <v>7.6</v>
      </c>
      <c r="V550" s="58">
        <f t="array" ref="V550">INDEX(AS$11:AS$66,MATCH(C550&amp;G550,AO$11:AO$66&amp;AP$11:AP$66,0),0)</f>
        <v>10</v>
      </c>
      <c r="X550" s="120">
        <f t="shared" si="130"/>
        <v>6.25E-2</v>
      </c>
      <c r="Y550" s="61">
        <f t="array" ref="Y550">INDEX($AQ$11:$AR$66,MATCH($C550&amp;$G550,$AO$11:$AO$66&amp;$AP$11:$AP$66,0),COUNTIF($AQ$10:$AR$10,"&lt;"&amp;Z550)+1)</f>
        <v>2.9999999999999997E-4</v>
      </c>
      <c r="Z550" s="61">
        <f t="shared" si="131"/>
        <v>6</v>
      </c>
      <c r="AA550" s="61">
        <f t="array" ref="AA550">INDEX($AT$11:$AV$66,MATCH($C550&amp;$G550,$AO$11:$AO$66&amp;$AP$11:$AP$66,0),COUNTIF($AT$10:$AV$10,"&lt;"&amp;Z550)+1)</f>
        <v>8.9999999999999998E-4</v>
      </c>
      <c r="AB550" s="111">
        <f t="shared" si="132"/>
        <v>5.9594050591976044</v>
      </c>
      <c r="AC550" s="121">
        <f t="array" ref="AC550">INDEX($AW$11:$BA$66,MATCH($C550&amp;$G550,$AO$11:$AO$66&amp;$AP$11:$AP$66,0),COUNTIF($AW$10:$BA$10,"&lt;"&amp;Z550)+1)</f>
        <v>5.9999999999999995E-4</v>
      </c>
      <c r="AD550" s="62">
        <v>5.9926000000000004</v>
      </c>
      <c r="AE550" s="61">
        <f t="array" ref="AE550">INDEX($AT$11:$AV$66,MATCH($C550&amp;$G550,$AO$11:$AO$66&amp;$AP$11:$AP$66,0),COUNTIF($AT$10:$AV$10,"&lt;"&amp;AD550)+1)</f>
        <v>8.9999999999999998E-4</v>
      </c>
      <c r="AF550" s="111">
        <f t="shared" si="133"/>
        <v>5.9655367061317364</v>
      </c>
      <c r="AG550" s="121">
        <f t="array" ref="AG550">INDEX($AW$11:$BA$66,MATCH($C550&amp;$G550,$AO$11:$AO$66&amp;$AP$11:$AP$66,0),COUNTIF($AW$10:$BA$10,"&lt;"&amp;AD550)+1)</f>
        <v>5.9999999999999995E-4</v>
      </c>
    </row>
    <row r="551" spans="2:33" ht="12.75" customHeight="1" x14ac:dyDescent="0.3">
      <c r="B551" s="81" t="str">
        <f t="shared" si="120"/>
        <v>No.12-32 UNEF</v>
      </c>
      <c r="C551" s="71" t="s">
        <v>592</v>
      </c>
      <c r="D551" s="71"/>
      <c r="E551" s="79" t="s">
        <v>331</v>
      </c>
      <c r="F551" s="58" t="s">
        <v>118</v>
      </c>
      <c r="G551" s="58">
        <v>32</v>
      </c>
      <c r="H551" s="60" t="s">
        <v>521</v>
      </c>
      <c r="I551" s="71" t="s">
        <v>503</v>
      </c>
      <c r="J551" s="71" t="s">
        <v>588</v>
      </c>
      <c r="K551" s="71" t="s">
        <v>600</v>
      </c>
      <c r="L551" s="85">
        <f>ROUND(Z551*25.4,4)</f>
        <v>5.4863999999999997</v>
      </c>
      <c r="M551" s="85">
        <f t="shared" si="122"/>
        <v>0.79379999999999995</v>
      </c>
      <c r="N551" s="71">
        <v>60</v>
      </c>
      <c r="O551" s="100">
        <f t="shared" si="123"/>
        <v>5.4177999999999997</v>
      </c>
      <c r="P551" s="85">
        <f t="shared" si="124"/>
        <v>0</v>
      </c>
      <c r="Q551" s="58">
        <f t="shared" si="125"/>
        <v>12.7</v>
      </c>
      <c r="R551" s="100">
        <f t="shared" si="126"/>
        <v>5.0740999999999996</v>
      </c>
      <c r="S551" s="85">
        <f t="shared" si="127"/>
        <v>0</v>
      </c>
      <c r="T551" s="58">
        <f t="shared" si="128"/>
        <v>7.6</v>
      </c>
      <c r="U551" s="58">
        <f t="shared" si="129"/>
        <v>7.6</v>
      </c>
      <c r="V551" s="58">
        <f t="array" ref="V551">INDEX(AS$11:AS$66,MATCH(C551&amp;G551,AO$11:AO$66&amp;AP$11:AP$66,0),0)</f>
        <v>15</v>
      </c>
      <c r="X551" s="120">
        <f t="shared" si="130"/>
        <v>3.125E-2</v>
      </c>
      <c r="Y551" s="61">
        <f t="array" ref="Y551">INDEX($AQ$11:$AR$66,MATCH($C551&amp;$G551,$AO$11:$AO$66&amp;$AP$11:$AP$66,0),COUNTIF($AQ$10:$AR$10,"&lt;"&amp;Z551)+1)</f>
        <v>2.9999999999999997E-4</v>
      </c>
      <c r="Z551" s="61">
        <f t="shared" si="131"/>
        <v>0.216</v>
      </c>
      <c r="AA551" s="61">
        <f t="array" ref="AA551">INDEX($AT$11:$AV$66,MATCH($C551&amp;$G551,$AO$11:$AO$66&amp;$AP$11:$AP$66,0),COUNTIF($AT$10:$AV$10,"&lt;"&amp;Z551)+1)</f>
        <v>5.0000000000000001E-4</v>
      </c>
      <c r="AB551" s="111">
        <f t="shared" si="132"/>
        <v>0.19570252959880222</v>
      </c>
      <c r="AC551" s="121">
        <f t="array" ref="AC551">INDEX($AW$11:$BA$66,MATCH($C551&amp;$G551,$AO$11:$AO$66&amp;$AP$11:$AP$66,0),COUNTIF($AW$10:$BA$10,"&lt;"&amp;Z551)+1)</f>
        <v>2.9999999999999997E-4</v>
      </c>
      <c r="AD551" s="62">
        <v>0.21329999999999999</v>
      </c>
      <c r="AE551" s="61">
        <f t="array" ref="AE551">INDEX($AT$11:$AV$66,MATCH($C551&amp;$G551,$AO$11:$AO$66&amp;$AP$11:$AP$66,0),COUNTIF($AT$10:$AV$10,"&lt;"&amp;AD551)+1)</f>
        <v>5.0000000000000001E-4</v>
      </c>
      <c r="AF551" s="111">
        <f t="shared" si="133"/>
        <v>0.19976835306586815</v>
      </c>
      <c r="AG551" s="121">
        <f t="array" ref="AG551">INDEX($AW$11:$BA$66,MATCH($C551&amp;$G551,$AO$11:$AO$66&amp;$AP$11:$AP$66,0),COUNTIF($AW$10:$BA$10,"&lt;"&amp;AD551)+1)</f>
        <v>2.9999999999999997E-4</v>
      </c>
    </row>
    <row r="552" spans="2:33" ht="12.75" customHeight="1" x14ac:dyDescent="0.3">
      <c r="B552" s="81" t="str">
        <f t="shared" si="120"/>
        <v>No.12-32 UNEF</v>
      </c>
      <c r="C552" s="71" t="s">
        <v>592</v>
      </c>
      <c r="D552" s="71"/>
      <c r="E552" s="79" t="s">
        <v>331</v>
      </c>
      <c r="F552" s="82" t="s">
        <v>118</v>
      </c>
      <c r="G552" s="58">
        <v>32</v>
      </c>
      <c r="H552" s="60" t="s">
        <v>521</v>
      </c>
      <c r="I552" s="71" t="s">
        <v>507</v>
      </c>
      <c r="J552" s="71" t="s">
        <v>588</v>
      </c>
      <c r="K552" s="71" t="s">
        <v>600</v>
      </c>
      <c r="L552" s="85">
        <f t="shared" ref="L552:L615" si="134">ROUND(Z552*25.4,4)</f>
        <v>5.4863999999999997</v>
      </c>
      <c r="M552" s="85">
        <f t="shared" si="122"/>
        <v>0.79379999999999995</v>
      </c>
      <c r="N552" s="71">
        <v>60</v>
      </c>
      <c r="O552" s="100">
        <f t="shared" si="123"/>
        <v>5.3924000000000003</v>
      </c>
      <c r="P552" s="85">
        <f t="shared" si="124"/>
        <v>0</v>
      </c>
      <c r="Q552" s="58">
        <f t="shared" si="125"/>
        <v>12.7</v>
      </c>
      <c r="R552" s="100">
        <f t="shared" si="126"/>
        <v>5.0487000000000002</v>
      </c>
      <c r="S552" s="85">
        <f t="shared" si="127"/>
        <v>0</v>
      </c>
      <c r="T552" s="58">
        <f t="shared" si="128"/>
        <v>7.6</v>
      </c>
      <c r="U552" s="58">
        <f t="shared" si="129"/>
        <v>7.6</v>
      </c>
      <c r="V552" s="58">
        <f t="array" ref="V552">INDEX(AS$11:AS$66,MATCH(C552&amp;G552,AO$11:AO$66&amp;AP$11:AP$66,0),0)</f>
        <v>15</v>
      </c>
      <c r="X552" s="120">
        <f t="shared" si="130"/>
        <v>3.125E-2</v>
      </c>
      <c r="Y552" s="61">
        <f t="array" ref="Y552">INDEX($AQ$11:$AR$66,MATCH($C552&amp;$G552,$AO$11:$AO$66&amp;$AP$11:$AP$66,0),COUNTIF($AQ$10:$AR$10,"&lt;"&amp;Z552)+1)</f>
        <v>2.9999999999999997E-4</v>
      </c>
      <c r="Z552" s="61">
        <f t="shared" si="131"/>
        <v>0.216</v>
      </c>
      <c r="AA552" s="61">
        <f t="array" ref="AA552">INDEX($AT$11:$AV$66,MATCH($C552&amp;$G552,$AO$11:$AO$66&amp;$AP$11:$AP$66,0),COUNTIF($AT$10:$AV$10,"&lt;"&amp;Z552)+1)</f>
        <v>5.0000000000000001E-4</v>
      </c>
      <c r="AB552" s="111">
        <f t="shared" si="132"/>
        <v>0.19570252959880222</v>
      </c>
      <c r="AC552" s="121">
        <f t="array" ref="AC552">INDEX($AW$11:$BA$66,MATCH($C552&amp;$G552,$AO$11:$AO$66&amp;$AP$11:$AP$66,0),COUNTIF($AW$10:$BA$10,"&lt;"&amp;Z552)+1)</f>
        <v>2.9999999999999997E-4</v>
      </c>
      <c r="AD552" s="62">
        <v>0.21229999999999999</v>
      </c>
      <c r="AE552" s="61">
        <f t="array" ref="AE552">INDEX($AT$11:$AV$66,MATCH($C552&amp;$G552,$AO$11:$AO$66&amp;$AP$11:$AP$66,0),COUNTIF($AT$10:$AV$10,"&lt;"&amp;AD552)+1)</f>
        <v>5.0000000000000001E-4</v>
      </c>
      <c r="AF552" s="111">
        <f t="shared" si="133"/>
        <v>0.19876835306586815</v>
      </c>
      <c r="AG552" s="121">
        <f t="array" ref="AG552">INDEX($AW$11:$BA$66,MATCH($C552&amp;$G552,$AO$11:$AO$66&amp;$AP$11:$AP$66,0),COUNTIF($AW$10:$BA$10,"&lt;"&amp;AD552)+1)</f>
        <v>2.9999999999999997E-4</v>
      </c>
    </row>
    <row r="553" spans="2:33" ht="12.75" customHeight="1" x14ac:dyDescent="0.3">
      <c r="B553" s="81" t="str">
        <f t="shared" ref="B553:B616" si="135">CONCATENATE(F553,"-",G553," ",E553)</f>
        <v>1/4-32 UNEF</v>
      </c>
      <c r="C553" s="71" t="s">
        <v>592</v>
      </c>
      <c r="D553" s="71"/>
      <c r="E553" s="79" t="s">
        <v>331</v>
      </c>
      <c r="F553" s="82" t="s">
        <v>269</v>
      </c>
      <c r="G553" s="58">
        <v>32</v>
      </c>
      <c r="H553" s="60" t="s">
        <v>521</v>
      </c>
      <c r="I553" s="71" t="s">
        <v>503</v>
      </c>
      <c r="J553" s="71" t="s">
        <v>588</v>
      </c>
      <c r="K553" s="71" t="s">
        <v>600</v>
      </c>
      <c r="L553" s="85">
        <f t="shared" si="134"/>
        <v>6.35</v>
      </c>
      <c r="M553" s="85">
        <f t="shared" si="122"/>
        <v>0.79379999999999995</v>
      </c>
      <c r="N553" s="71">
        <v>60</v>
      </c>
      <c r="O553" s="100">
        <f t="shared" si="123"/>
        <v>6.2839999999999998</v>
      </c>
      <c r="P553" s="85">
        <f t="shared" si="124"/>
        <v>0</v>
      </c>
      <c r="Q553" s="58">
        <f t="shared" si="125"/>
        <v>12.7</v>
      </c>
      <c r="R553" s="100">
        <f t="shared" si="126"/>
        <v>5.9402999999999997</v>
      </c>
      <c r="S553" s="85">
        <f t="shared" si="127"/>
        <v>0</v>
      </c>
      <c r="T553" s="58">
        <f t="shared" si="128"/>
        <v>7.6</v>
      </c>
      <c r="U553" s="58">
        <f t="shared" si="129"/>
        <v>7.6</v>
      </c>
      <c r="V553" s="58">
        <f t="array" ref="V553">INDEX(AS$11:AS$66,MATCH(C553&amp;G553,AO$11:AO$66&amp;AP$11:AP$66,0),0)</f>
        <v>15</v>
      </c>
      <c r="X553" s="120">
        <f t="shared" si="130"/>
        <v>3.125E-2</v>
      </c>
      <c r="Y553" s="61">
        <f t="array" ref="Y553">INDEX($AQ$11:$AR$66,MATCH($C553&amp;$G553,$AO$11:$AO$66&amp;$AP$11:$AP$66,0),COUNTIF($AQ$10:$AR$10,"&lt;"&amp;Z553)+1)</f>
        <v>2.9999999999999997E-4</v>
      </c>
      <c r="Z553" s="61">
        <f t="shared" si="131"/>
        <v>0.25</v>
      </c>
      <c r="AA553" s="61">
        <f t="array" ref="AA553">INDEX($AT$11:$AV$66,MATCH($C553&amp;$G553,$AO$11:$AO$66&amp;$AP$11:$AP$66,0),COUNTIF($AT$10:$AV$10,"&lt;"&amp;Z553)+1)</f>
        <v>5.0000000000000001E-4</v>
      </c>
      <c r="AB553" s="111">
        <f t="shared" si="132"/>
        <v>0.22970252959880222</v>
      </c>
      <c r="AC553" s="121">
        <f t="array" ref="AC553">INDEX($AW$11:$BA$66,MATCH($C553&amp;$G553,$AO$11:$AO$66&amp;$AP$11:$AP$66,0),COUNTIF($AW$10:$BA$10,"&lt;"&amp;Z553)+1)</f>
        <v>2.9999999999999997E-4</v>
      </c>
      <c r="AD553" s="62">
        <v>0.24740000000000001</v>
      </c>
      <c r="AE553" s="61">
        <f t="array" ref="AE553">INDEX($AT$11:$AV$66,MATCH($C553&amp;$G553,$AO$11:$AO$66&amp;$AP$11:$AP$66,0),COUNTIF($AT$10:$AV$10,"&lt;"&amp;AD553)+1)</f>
        <v>5.0000000000000001E-4</v>
      </c>
      <c r="AF553" s="111">
        <f t="shared" si="133"/>
        <v>0.23386835306586817</v>
      </c>
      <c r="AG553" s="121">
        <f t="array" ref="AG553">INDEX($AW$11:$BA$66,MATCH($C553&amp;$G553,$AO$11:$AO$66&amp;$AP$11:$AP$66,0),COUNTIF($AW$10:$BA$10,"&lt;"&amp;AD553)+1)</f>
        <v>2.9999999999999997E-4</v>
      </c>
    </row>
    <row r="554" spans="2:33" ht="12.75" customHeight="1" x14ac:dyDescent="0.3">
      <c r="B554" s="81" t="str">
        <f t="shared" si="135"/>
        <v>1/4-32 UNEF</v>
      </c>
      <c r="C554" s="71" t="s">
        <v>592</v>
      </c>
      <c r="D554" s="71"/>
      <c r="E554" s="79" t="s">
        <v>331</v>
      </c>
      <c r="F554" s="82" t="s">
        <v>269</v>
      </c>
      <c r="G554" s="58">
        <v>32</v>
      </c>
      <c r="H554" s="60" t="s">
        <v>521</v>
      </c>
      <c r="I554" s="71" t="s">
        <v>507</v>
      </c>
      <c r="J554" s="71" t="s">
        <v>588</v>
      </c>
      <c r="K554" s="71" t="s">
        <v>600</v>
      </c>
      <c r="L554" s="85">
        <f t="shared" si="134"/>
        <v>6.35</v>
      </c>
      <c r="M554" s="85">
        <f t="shared" si="122"/>
        <v>0.79379999999999995</v>
      </c>
      <c r="N554" s="71">
        <v>60</v>
      </c>
      <c r="O554" s="100">
        <f t="shared" si="123"/>
        <v>6.2560000000000002</v>
      </c>
      <c r="P554" s="85">
        <f t="shared" si="124"/>
        <v>0</v>
      </c>
      <c r="Q554" s="58">
        <f t="shared" si="125"/>
        <v>12.7</v>
      </c>
      <c r="R554" s="100">
        <f t="shared" si="126"/>
        <v>5.9123000000000001</v>
      </c>
      <c r="S554" s="85">
        <f t="shared" si="127"/>
        <v>0</v>
      </c>
      <c r="T554" s="58">
        <f t="shared" si="128"/>
        <v>7.6</v>
      </c>
      <c r="U554" s="58">
        <f t="shared" si="129"/>
        <v>7.6</v>
      </c>
      <c r="V554" s="58">
        <f t="array" ref="V554">INDEX(AS$11:AS$66,MATCH(C554&amp;G554,AO$11:AO$66&amp;AP$11:AP$66,0),0)</f>
        <v>15</v>
      </c>
      <c r="X554" s="120">
        <f t="shared" si="130"/>
        <v>3.125E-2</v>
      </c>
      <c r="Y554" s="61">
        <f t="array" ref="Y554">INDEX($AQ$11:$AR$66,MATCH($C554&amp;$G554,$AO$11:$AO$66&amp;$AP$11:$AP$66,0),COUNTIF($AQ$10:$AR$10,"&lt;"&amp;Z554)+1)</f>
        <v>2.9999999999999997E-4</v>
      </c>
      <c r="Z554" s="61">
        <f t="shared" si="131"/>
        <v>0.25</v>
      </c>
      <c r="AA554" s="61">
        <f t="array" ref="AA554">INDEX($AT$11:$AV$66,MATCH($C554&amp;$G554,$AO$11:$AO$66&amp;$AP$11:$AP$66,0),COUNTIF($AT$10:$AV$10,"&lt;"&amp;Z554)+1)</f>
        <v>5.0000000000000001E-4</v>
      </c>
      <c r="AB554" s="111">
        <f t="shared" si="132"/>
        <v>0.22970252959880222</v>
      </c>
      <c r="AC554" s="121">
        <f t="array" ref="AC554">INDEX($AW$11:$BA$66,MATCH($C554&amp;$G554,$AO$11:$AO$66&amp;$AP$11:$AP$66,0),COUNTIF($AW$10:$BA$10,"&lt;"&amp;Z554)+1)</f>
        <v>2.9999999999999997E-4</v>
      </c>
      <c r="AD554" s="62">
        <v>0.24629999999999999</v>
      </c>
      <c r="AE554" s="61">
        <f t="array" ref="AE554">INDEX($AT$11:$AV$66,MATCH($C554&amp;$G554,$AO$11:$AO$66&amp;$AP$11:$AP$66,0),COUNTIF($AT$10:$AV$10,"&lt;"&amp;AD554)+1)</f>
        <v>5.0000000000000001E-4</v>
      </c>
      <c r="AF554" s="111">
        <f t="shared" si="133"/>
        <v>0.23276835306586813</v>
      </c>
      <c r="AG554" s="121">
        <f t="array" ref="AG554">INDEX($AW$11:$BA$66,MATCH($C554&amp;$G554,$AO$11:$AO$66&amp;$AP$11:$AP$66,0),COUNTIF($AW$10:$BA$10,"&lt;"&amp;AD554)+1)</f>
        <v>2.9999999999999997E-4</v>
      </c>
    </row>
    <row r="555" spans="2:33" ht="12.75" customHeight="1" x14ac:dyDescent="0.3">
      <c r="B555" s="81" t="str">
        <f t="shared" si="135"/>
        <v>5/16-20 UN</v>
      </c>
      <c r="C555" s="71" t="s">
        <v>592</v>
      </c>
      <c r="D555" s="71"/>
      <c r="E555" s="79" t="s">
        <v>353</v>
      </c>
      <c r="F555" s="82" t="s">
        <v>377</v>
      </c>
      <c r="G555" s="58">
        <v>20</v>
      </c>
      <c r="H555" s="60" t="s">
        <v>521</v>
      </c>
      <c r="I555" s="71" t="s">
        <v>503</v>
      </c>
      <c r="J555" s="71" t="s">
        <v>588</v>
      </c>
      <c r="K555" s="71" t="s">
        <v>600</v>
      </c>
      <c r="L555" s="85">
        <f t="shared" si="134"/>
        <v>7.9375</v>
      </c>
      <c r="M555" s="85">
        <f t="shared" si="122"/>
        <v>1.27</v>
      </c>
      <c r="N555" s="71">
        <v>60</v>
      </c>
      <c r="O555" s="100">
        <f t="shared" si="123"/>
        <v>7.7953000000000001</v>
      </c>
      <c r="P555" s="85">
        <f t="shared" si="124"/>
        <v>0</v>
      </c>
      <c r="Q555" s="58">
        <f t="shared" si="125"/>
        <v>12.7</v>
      </c>
      <c r="R555" s="100">
        <f t="shared" si="126"/>
        <v>7.2453000000000003</v>
      </c>
      <c r="S555" s="85">
        <f t="shared" si="127"/>
        <v>0</v>
      </c>
      <c r="T555" s="58">
        <f t="shared" si="128"/>
        <v>7.6</v>
      </c>
      <c r="U555" s="58">
        <f t="shared" si="129"/>
        <v>7.6</v>
      </c>
      <c r="V555" s="58">
        <f t="array" ref="V555">INDEX(AS$11:AS$66,MATCH(C555&amp;G555,AO$11:AO$66&amp;AP$11:AP$66,0),0)</f>
        <v>15</v>
      </c>
      <c r="X555" s="120">
        <f t="shared" si="130"/>
        <v>0.05</v>
      </c>
      <c r="Y555" s="61">
        <f t="array" ref="Y555">INDEX($AQ$11:$AR$66,MATCH($C555&amp;$G555,$AO$11:$AO$66&amp;$AP$11:$AP$66,0),COUNTIF($AQ$10:$AR$10,"&lt;"&amp;Z555)+1)</f>
        <v>2.9999999999999997E-4</v>
      </c>
      <c r="Z555" s="61">
        <f t="shared" si="131"/>
        <v>0.3125</v>
      </c>
      <c r="AA555" s="61">
        <f t="array" ref="AA555">INDEX($AT$11:$AV$66,MATCH($C555&amp;$G555,$AO$11:$AO$66&amp;$AP$11:$AP$66,0),COUNTIF($AT$10:$AV$10,"&lt;"&amp;Z555)+1)</f>
        <v>5.0000000000000001E-4</v>
      </c>
      <c r="AB555" s="111">
        <f t="shared" si="132"/>
        <v>0.28002404735808356</v>
      </c>
      <c r="AC555" s="121">
        <f t="array" ref="AC555">INDEX($AW$11:$BA$66,MATCH($C555&amp;$G555,$AO$11:$AO$66&amp;$AP$11:$AP$66,0),COUNTIF($AW$10:$BA$10,"&lt;"&amp;Z555)+1)</f>
        <v>2.9999999999999997E-4</v>
      </c>
      <c r="AD555" s="62">
        <v>0.30690000000000001</v>
      </c>
      <c r="AE555" s="61">
        <f t="array" ref="AE555">INDEX($AT$11:$AV$66,MATCH($C555&amp;$G555,$AO$11:$AO$66&amp;$AP$11:$AP$66,0),COUNTIF($AT$10:$AV$10,"&lt;"&amp;AD555)+1)</f>
        <v>5.0000000000000001E-4</v>
      </c>
      <c r="AF555" s="111">
        <f t="shared" si="133"/>
        <v>0.28524936490538905</v>
      </c>
      <c r="AG555" s="121">
        <f t="array" ref="AG555">INDEX($AW$11:$BA$66,MATCH($C555&amp;$G555,$AO$11:$AO$66&amp;$AP$11:$AP$66,0),COUNTIF($AW$10:$BA$10,"&lt;"&amp;AD555)+1)</f>
        <v>2.9999999999999997E-4</v>
      </c>
    </row>
    <row r="556" spans="2:33" ht="12.75" customHeight="1" x14ac:dyDescent="0.3">
      <c r="B556" s="81" t="str">
        <f t="shared" si="135"/>
        <v>5/16-20 UN</v>
      </c>
      <c r="C556" s="71" t="s">
        <v>592</v>
      </c>
      <c r="D556" s="71"/>
      <c r="E556" s="79" t="s">
        <v>353</v>
      </c>
      <c r="F556" s="82" t="s">
        <v>377</v>
      </c>
      <c r="G556" s="58">
        <v>20</v>
      </c>
      <c r="H556" s="60" t="s">
        <v>521</v>
      </c>
      <c r="I556" s="71" t="s">
        <v>507</v>
      </c>
      <c r="J556" s="71" t="s">
        <v>588</v>
      </c>
      <c r="K556" s="71" t="s">
        <v>600</v>
      </c>
      <c r="L556" s="85">
        <f t="shared" si="134"/>
        <v>7.9375</v>
      </c>
      <c r="M556" s="85">
        <f t="shared" si="122"/>
        <v>1.27</v>
      </c>
      <c r="N556" s="71">
        <v>60</v>
      </c>
      <c r="O556" s="100">
        <f t="shared" si="123"/>
        <v>7.7622</v>
      </c>
      <c r="P556" s="85">
        <f t="shared" si="124"/>
        <v>0</v>
      </c>
      <c r="Q556" s="58">
        <f t="shared" si="125"/>
        <v>12.7</v>
      </c>
      <c r="R556" s="100">
        <f t="shared" si="126"/>
        <v>7.2122999999999999</v>
      </c>
      <c r="S556" s="85">
        <f t="shared" si="127"/>
        <v>0</v>
      </c>
      <c r="T556" s="58">
        <f t="shared" si="128"/>
        <v>7.6</v>
      </c>
      <c r="U556" s="58">
        <f t="shared" si="129"/>
        <v>7.6</v>
      </c>
      <c r="V556" s="58">
        <f t="array" ref="V556">INDEX(AS$11:AS$66,MATCH(C556&amp;G556,AO$11:AO$66&amp;AP$11:AP$66,0),0)</f>
        <v>15</v>
      </c>
      <c r="X556" s="120">
        <f t="shared" si="130"/>
        <v>0.05</v>
      </c>
      <c r="Y556" s="61">
        <f t="array" ref="Y556">INDEX($AQ$11:$AR$66,MATCH($C556&amp;$G556,$AO$11:$AO$66&amp;$AP$11:$AP$66,0),COUNTIF($AQ$10:$AR$10,"&lt;"&amp;Z556)+1)</f>
        <v>2.9999999999999997E-4</v>
      </c>
      <c r="Z556" s="61">
        <f t="shared" si="131"/>
        <v>0.3125</v>
      </c>
      <c r="AA556" s="61">
        <f t="array" ref="AA556">INDEX($AT$11:$AV$66,MATCH($C556&amp;$G556,$AO$11:$AO$66&amp;$AP$11:$AP$66,0),COUNTIF($AT$10:$AV$10,"&lt;"&amp;Z556)+1)</f>
        <v>5.0000000000000001E-4</v>
      </c>
      <c r="AB556" s="111">
        <f t="shared" si="132"/>
        <v>0.28002404735808356</v>
      </c>
      <c r="AC556" s="121">
        <f t="array" ref="AC556">INDEX($AW$11:$BA$66,MATCH($C556&amp;$G556,$AO$11:$AO$66&amp;$AP$11:$AP$66,0),COUNTIF($AW$10:$BA$10,"&lt;"&amp;Z556)+1)</f>
        <v>2.9999999999999997E-4</v>
      </c>
      <c r="AD556" s="62">
        <v>0.30559999999999998</v>
      </c>
      <c r="AE556" s="61">
        <f t="array" ref="AE556">INDEX($AT$11:$AV$66,MATCH($C556&amp;$G556,$AO$11:$AO$66&amp;$AP$11:$AP$66,0),COUNTIF($AT$10:$AV$10,"&lt;"&amp;AD556)+1)</f>
        <v>5.0000000000000001E-4</v>
      </c>
      <c r="AF556" s="111">
        <f t="shared" si="133"/>
        <v>0.28394936490538902</v>
      </c>
      <c r="AG556" s="121">
        <f t="array" ref="AG556">INDEX($AW$11:$BA$66,MATCH($C556&amp;$G556,$AO$11:$AO$66&amp;$AP$11:$AP$66,0),COUNTIF($AW$10:$BA$10,"&lt;"&amp;AD556)+1)</f>
        <v>2.9999999999999997E-4</v>
      </c>
    </row>
    <row r="557" spans="2:33" ht="12.75" customHeight="1" x14ac:dyDescent="0.3">
      <c r="B557" s="81" t="str">
        <f t="shared" si="135"/>
        <v>5/16-28 UN</v>
      </c>
      <c r="C557" s="71" t="s">
        <v>592</v>
      </c>
      <c r="D557" s="71"/>
      <c r="E557" s="79" t="s">
        <v>353</v>
      </c>
      <c r="F557" s="82" t="s">
        <v>377</v>
      </c>
      <c r="G557" s="58">
        <v>28</v>
      </c>
      <c r="H557" s="60" t="s">
        <v>521</v>
      </c>
      <c r="I557" s="71" t="s">
        <v>503</v>
      </c>
      <c r="J557" s="71" t="s">
        <v>588</v>
      </c>
      <c r="K557" s="71" t="s">
        <v>600</v>
      </c>
      <c r="L557" s="85">
        <f t="shared" si="134"/>
        <v>7.9375</v>
      </c>
      <c r="M557" s="85">
        <f t="shared" si="122"/>
        <v>0.90710000000000002</v>
      </c>
      <c r="N557" s="71">
        <v>60</v>
      </c>
      <c r="O557" s="100">
        <f t="shared" si="123"/>
        <v>7.8536999999999999</v>
      </c>
      <c r="P557" s="85">
        <f t="shared" si="124"/>
        <v>0</v>
      </c>
      <c r="Q557" s="58">
        <f t="shared" si="125"/>
        <v>12.7</v>
      </c>
      <c r="R557" s="100">
        <f t="shared" si="126"/>
        <v>7.4608999999999996</v>
      </c>
      <c r="S557" s="85">
        <f t="shared" si="127"/>
        <v>0</v>
      </c>
      <c r="T557" s="58">
        <f t="shared" si="128"/>
        <v>7.6</v>
      </c>
      <c r="U557" s="58">
        <f t="shared" si="129"/>
        <v>7.6</v>
      </c>
      <c r="V557" s="58">
        <f t="array" ref="V557">INDEX(AS$11:AS$66,MATCH(C557&amp;G557,AO$11:AO$66&amp;AP$11:AP$66,0),0)</f>
        <v>15</v>
      </c>
      <c r="X557" s="120">
        <f t="shared" si="130"/>
        <v>3.5714285714285712E-2</v>
      </c>
      <c r="Y557" s="61">
        <f t="array" ref="Y557">INDEX($AQ$11:$AR$66,MATCH($C557&amp;$G557,$AO$11:$AO$66&amp;$AP$11:$AP$66,0),COUNTIF($AQ$10:$AR$10,"&lt;"&amp;Z557)+1)</f>
        <v>2.9999999999999997E-4</v>
      </c>
      <c r="Z557" s="61">
        <f t="shared" si="131"/>
        <v>0.3125</v>
      </c>
      <c r="AA557" s="61">
        <f t="array" ref="AA557">INDEX($AT$11:$AV$66,MATCH($C557&amp;$G557,$AO$11:$AO$66&amp;$AP$11:$AP$66,0),COUNTIF($AT$10:$AV$10,"&lt;"&amp;Z557)+1)</f>
        <v>5.0000000000000001E-4</v>
      </c>
      <c r="AB557" s="111">
        <f t="shared" si="132"/>
        <v>0.28930289097005968</v>
      </c>
      <c r="AC557" s="121">
        <f t="array" ref="AC557">INDEX($AW$11:$BA$66,MATCH($C557&amp;$G557,$AO$11:$AO$66&amp;$AP$11:$AP$66,0),COUNTIF($AW$10:$BA$10,"&lt;"&amp;Z557)+1)</f>
        <v>2.9999999999999997E-4</v>
      </c>
      <c r="AD557" s="62">
        <v>0.30919999999999997</v>
      </c>
      <c r="AE557" s="61">
        <f t="array" ref="AE557">INDEX($AT$11:$AV$66,MATCH($C557&amp;$G557,$AO$11:$AO$66&amp;$AP$11:$AP$66,0),COUNTIF($AT$10:$AV$10,"&lt;"&amp;AD557)+1)</f>
        <v>5.0000000000000001E-4</v>
      </c>
      <c r="AF557" s="111">
        <f t="shared" si="133"/>
        <v>0.29373526064670641</v>
      </c>
      <c r="AG557" s="121">
        <f t="array" ref="AG557">INDEX($AW$11:$BA$66,MATCH($C557&amp;$G557,$AO$11:$AO$66&amp;$AP$11:$AP$66,0),COUNTIF($AW$10:$BA$10,"&lt;"&amp;AD557)+1)</f>
        <v>2.9999999999999997E-4</v>
      </c>
    </row>
    <row r="558" spans="2:33" ht="12.75" customHeight="1" x14ac:dyDescent="0.3">
      <c r="B558" s="81" t="str">
        <f t="shared" si="135"/>
        <v>5/16-28 UN</v>
      </c>
      <c r="C558" s="71" t="s">
        <v>592</v>
      </c>
      <c r="D558" s="71"/>
      <c r="E558" s="79" t="s">
        <v>353</v>
      </c>
      <c r="F558" s="82" t="s">
        <v>377</v>
      </c>
      <c r="G558" s="58">
        <v>28</v>
      </c>
      <c r="H558" s="60" t="s">
        <v>521</v>
      </c>
      <c r="I558" s="71" t="s">
        <v>507</v>
      </c>
      <c r="J558" s="71" t="s">
        <v>588</v>
      </c>
      <c r="K558" s="71" t="s">
        <v>600</v>
      </c>
      <c r="L558" s="85">
        <f t="shared" si="134"/>
        <v>7.9375</v>
      </c>
      <c r="M558" s="85">
        <f t="shared" si="122"/>
        <v>0.90710000000000002</v>
      </c>
      <c r="N558" s="71">
        <v>60</v>
      </c>
      <c r="O558" s="100">
        <f t="shared" si="123"/>
        <v>7.8257000000000003</v>
      </c>
      <c r="P558" s="85">
        <f t="shared" si="124"/>
        <v>0</v>
      </c>
      <c r="Q558" s="58">
        <f t="shared" si="125"/>
        <v>12.7</v>
      </c>
      <c r="R558" s="100">
        <f t="shared" si="126"/>
        <v>7.4329000000000001</v>
      </c>
      <c r="S558" s="85">
        <f t="shared" si="127"/>
        <v>0</v>
      </c>
      <c r="T558" s="58">
        <f t="shared" si="128"/>
        <v>7.6</v>
      </c>
      <c r="U558" s="58">
        <f t="shared" si="129"/>
        <v>7.6</v>
      </c>
      <c r="V558" s="58">
        <f t="array" ref="V558">INDEX(AS$11:AS$66,MATCH(C558&amp;G558,AO$11:AO$66&amp;AP$11:AP$66,0),0)</f>
        <v>15</v>
      </c>
      <c r="X558" s="120">
        <f t="shared" si="130"/>
        <v>3.5714285714285712E-2</v>
      </c>
      <c r="Y558" s="61">
        <f t="array" ref="Y558">INDEX($AQ$11:$AR$66,MATCH($C558&amp;$G558,$AO$11:$AO$66&amp;$AP$11:$AP$66,0),COUNTIF($AQ$10:$AR$10,"&lt;"&amp;Z558)+1)</f>
        <v>2.9999999999999997E-4</v>
      </c>
      <c r="Z558" s="61">
        <f t="shared" si="131"/>
        <v>0.3125</v>
      </c>
      <c r="AA558" s="61">
        <f t="array" ref="AA558">INDEX($AT$11:$AV$66,MATCH($C558&amp;$G558,$AO$11:$AO$66&amp;$AP$11:$AP$66,0),COUNTIF($AT$10:$AV$10,"&lt;"&amp;Z558)+1)</f>
        <v>5.0000000000000001E-4</v>
      </c>
      <c r="AB558" s="111">
        <f t="shared" si="132"/>
        <v>0.28930289097005968</v>
      </c>
      <c r="AC558" s="121">
        <f t="array" ref="AC558">INDEX($AW$11:$BA$66,MATCH($C558&amp;$G558,$AO$11:$AO$66&amp;$AP$11:$AP$66,0),COUNTIF($AW$10:$BA$10,"&lt;"&amp;Z558)+1)</f>
        <v>2.9999999999999997E-4</v>
      </c>
      <c r="AD558" s="62">
        <v>0.30809999999999998</v>
      </c>
      <c r="AE558" s="61">
        <f t="array" ref="AE558">INDEX($AT$11:$AV$66,MATCH($C558&amp;$G558,$AO$11:$AO$66&amp;$AP$11:$AP$66,0),COUNTIF($AT$10:$AV$10,"&lt;"&amp;AD558)+1)</f>
        <v>5.0000000000000001E-4</v>
      </c>
      <c r="AF558" s="111">
        <f t="shared" si="133"/>
        <v>0.29263526064670642</v>
      </c>
      <c r="AG558" s="121">
        <f t="array" ref="AG558">INDEX($AW$11:$BA$66,MATCH($C558&amp;$G558,$AO$11:$AO$66&amp;$AP$11:$AP$66,0),COUNTIF($AW$10:$BA$10,"&lt;"&amp;AD558)+1)</f>
        <v>2.9999999999999997E-4</v>
      </c>
    </row>
    <row r="559" spans="2:33" ht="12.75" customHeight="1" x14ac:dyDescent="0.3">
      <c r="B559" s="81" t="str">
        <f t="shared" si="135"/>
        <v>5/16-32 UNEF</v>
      </c>
      <c r="C559" s="71" t="s">
        <v>592</v>
      </c>
      <c r="D559" s="71"/>
      <c r="E559" s="79" t="s">
        <v>331</v>
      </c>
      <c r="F559" s="82" t="s">
        <v>377</v>
      </c>
      <c r="G559" s="58">
        <v>32</v>
      </c>
      <c r="H559" s="60" t="s">
        <v>521</v>
      </c>
      <c r="I559" s="71" t="s">
        <v>503</v>
      </c>
      <c r="J559" s="71" t="s">
        <v>588</v>
      </c>
      <c r="K559" s="71" t="s">
        <v>600</v>
      </c>
      <c r="L559" s="85">
        <f t="shared" si="134"/>
        <v>7.9375</v>
      </c>
      <c r="M559" s="85">
        <f t="shared" si="122"/>
        <v>0.79379999999999995</v>
      </c>
      <c r="N559" s="71">
        <v>60</v>
      </c>
      <c r="O559" s="100">
        <f t="shared" si="123"/>
        <v>7.8715000000000002</v>
      </c>
      <c r="P559" s="85">
        <f t="shared" si="124"/>
        <v>0</v>
      </c>
      <c r="Q559" s="58">
        <f t="shared" si="125"/>
        <v>12.7</v>
      </c>
      <c r="R559" s="100">
        <f t="shared" si="126"/>
        <v>7.5278</v>
      </c>
      <c r="S559" s="85">
        <f t="shared" si="127"/>
        <v>0</v>
      </c>
      <c r="T559" s="58">
        <f t="shared" si="128"/>
        <v>7.6</v>
      </c>
      <c r="U559" s="58">
        <f t="shared" si="129"/>
        <v>7.6</v>
      </c>
      <c r="V559" s="58">
        <f t="array" ref="V559">INDEX(AS$11:AS$66,MATCH(C559&amp;G559,AO$11:AO$66&amp;AP$11:AP$66,0),0)</f>
        <v>15</v>
      </c>
      <c r="X559" s="120">
        <f t="shared" si="130"/>
        <v>3.125E-2</v>
      </c>
      <c r="Y559" s="61">
        <f t="array" ref="Y559">INDEX($AQ$11:$AR$66,MATCH($C559&amp;$G559,$AO$11:$AO$66&amp;$AP$11:$AP$66,0),COUNTIF($AQ$10:$AR$10,"&lt;"&amp;Z559)+1)</f>
        <v>2.9999999999999997E-4</v>
      </c>
      <c r="Z559" s="61">
        <f t="shared" si="131"/>
        <v>0.3125</v>
      </c>
      <c r="AA559" s="61">
        <f t="array" ref="AA559">INDEX($AT$11:$AV$66,MATCH($C559&amp;$G559,$AO$11:$AO$66&amp;$AP$11:$AP$66,0),COUNTIF($AT$10:$AV$10,"&lt;"&amp;Z559)+1)</f>
        <v>5.0000000000000001E-4</v>
      </c>
      <c r="AB559" s="111">
        <f t="shared" si="132"/>
        <v>0.29220252959880222</v>
      </c>
      <c r="AC559" s="121">
        <f t="array" ref="AC559">INDEX($AW$11:$BA$66,MATCH($C559&amp;$G559,$AO$11:$AO$66&amp;$AP$11:$AP$66,0),COUNTIF($AW$10:$BA$10,"&lt;"&amp;Z559)+1)</f>
        <v>2.9999999999999997E-4</v>
      </c>
      <c r="AD559" s="62">
        <v>0.30990000000000001</v>
      </c>
      <c r="AE559" s="61">
        <f t="array" ref="AE559">INDEX($AT$11:$AV$66,MATCH($C559&amp;$G559,$AO$11:$AO$66&amp;$AP$11:$AP$66,0),COUNTIF($AT$10:$AV$10,"&lt;"&amp;AD559)+1)</f>
        <v>5.0000000000000001E-4</v>
      </c>
      <c r="AF559" s="111">
        <f t="shared" si="133"/>
        <v>0.29636835306586817</v>
      </c>
      <c r="AG559" s="121">
        <f t="array" ref="AG559">INDEX($AW$11:$BA$66,MATCH($C559&amp;$G559,$AO$11:$AO$66&amp;$AP$11:$AP$66,0),COUNTIF($AW$10:$BA$10,"&lt;"&amp;AD559)+1)</f>
        <v>2.9999999999999997E-4</v>
      </c>
    </row>
    <row r="560" spans="2:33" ht="12.75" customHeight="1" x14ac:dyDescent="0.3">
      <c r="B560" s="81" t="str">
        <f t="shared" si="135"/>
        <v>5/16-32 UNEF</v>
      </c>
      <c r="C560" s="71" t="s">
        <v>592</v>
      </c>
      <c r="D560" s="71"/>
      <c r="E560" s="79" t="s">
        <v>331</v>
      </c>
      <c r="F560" s="82" t="s">
        <v>377</v>
      </c>
      <c r="G560" s="58">
        <v>32</v>
      </c>
      <c r="H560" s="60" t="s">
        <v>521</v>
      </c>
      <c r="I560" s="71" t="s">
        <v>507</v>
      </c>
      <c r="J560" s="71" t="s">
        <v>588</v>
      </c>
      <c r="K560" s="71" t="s">
        <v>600</v>
      </c>
      <c r="L560" s="85">
        <f t="shared" si="134"/>
        <v>7.9375</v>
      </c>
      <c r="M560" s="85">
        <f t="shared" si="122"/>
        <v>0.79379999999999995</v>
      </c>
      <c r="N560" s="71">
        <v>60</v>
      </c>
      <c r="O560" s="100">
        <f t="shared" si="123"/>
        <v>7.8434999999999997</v>
      </c>
      <c r="P560" s="85">
        <f t="shared" si="124"/>
        <v>0</v>
      </c>
      <c r="Q560" s="58">
        <f t="shared" si="125"/>
        <v>12.7</v>
      </c>
      <c r="R560" s="100">
        <f t="shared" si="126"/>
        <v>7.4997999999999996</v>
      </c>
      <c r="S560" s="85">
        <f t="shared" si="127"/>
        <v>0</v>
      </c>
      <c r="T560" s="58">
        <f t="shared" si="128"/>
        <v>7.6</v>
      </c>
      <c r="U560" s="58">
        <f t="shared" si="129"/>
        <v>7.6</v>
      </c>
      <c r="V560" s="58">
        <f t="array" ref="V560">INDEX(AS$11:AS$66,MATCH(C560&amp;G560,AO$11:AO$66&amp;AP$11:AP$66,0),0)</f>
        <v>15</v>
      </c>
      <c r="X560" s="120">
        <f t="shared" si="130"/>
        <v>3.125E-2</v>
      </c>
      <c r="Y560" s="61">
        <f t="array" ref="Y560">INDEX($AQ$11:$AR$66,MATCH($C560&amp;$G560,$AO$11:$AO$66&amp;$AP$11:$AP$66,0),COUNTIF($AQ$10:$AR$10,"&lt;"&amp;Z560)+1)</f>
        <v>2.9999999999999997E-4</v>
      </c>
      <c r="Z560" s="61">
        <f t="shared" si="131"/>
        <v>0.3125</v>
      </c>
      <c r="AA560" s="61">
        <f t="array" ref="AA560">INDEX($AT$11:$AV$66,MATCH($C560&amp;$G560,$AO$11:$AO$66&amp;$AP$11:$AP$66,0),COUNTIF($AT$10:$AV$10,"&lt;"&amp;Z560)+1)</f>
        <v>5.0000000000000001E-4</v>
      </c>
      <c r="AB560" s="111">
        <f t="shared" si="132"/>
        <v>0.29220252959880222</v>
      </c>
      <c r="AC560" s="121">
        <f t="array" ref="AC560">INDEX($AW$11:$BA$66,MATCH($C560&amp;$G560,$AO$11:$AO$66&amp;$AP$11:$AP$66,0),COUNTIF($AW$10:$BA$10,"&lt;"&amp;Z560)+1)</f>
        <v>2.9999999999999997E-4</v>
      </c>
      <c r="AD560" s="62">
        <v>0.30880000000000002</v>
      </c>
      <c r="AE560" s="61">
        <f t="array" ref="AE560">INDEX($AT$11:$AV$66,MATCH($C560&amp;$G560,$AO$11:$AO$66&amp;$AP$11:$AP$66,0),COUNTIF($AT$10:$AV$10,"&lt;"&amp;AD560)+1)</f>
        <v>5.0000000000000001E-4</v>
      </c>
      <c r="AF560" s="111">
        <f t="shared" si="133"/>
        <v>0.29526835306586818</v>
      </c>
      <c r="AG560" s="121">
        <f t="array" ref="AG560">INDEX($AW$11:$BA$66,MATCH($C560&amp;$G560,$AO$11:$AO$66&amp;$AP$11:$AP$66,0),COUNTIF($AW$10:$BA$10,"&lt;"&amp;AD560)+1)</f>
        <v>2.9999999999999997E-4</v>
      </c>
    </row>
    <row r="561" spans="2:33" ht="12.75" customHeight="1" x14ac:dyDescent="0.3">
      <c r="B561" s="81" t="str">
        <f t="shared" si="135"/>
        <v>3/8-20 UN</v>
      </c>
      <c r="C561" s="71" t="s">
        <v>592</v>
      </c>
      <c r="D561" s="71"/>
      <c r="E561" s="79" t="s">
        <v>353</v>
      </c>
      <c r="F561" s="82" t="s">
        <v>270</v>
      </c>
      <c r="G561" s="58">
        <v>20</v>
      </c>
      <c r="H561" s="60" t="s">
        <v>521</v>
      </c>
      <c r="I561" s="71" t="s">
        <v>503</v>
      </c>
      <c r="J561" s="71" t="s">
        <v>588</v>
      </c>
      <c r="K561" s="71" t="s">
        <v>600</v>
      </c>
      <c r="L561" s="85">
        <f t="shared" si="134"/>
        <v>9.5250000000000004</v>
      </c>
      <c r="M561" s="85">
        <f t="shared" si="122"/>
        <v>1.27</v>
      </c>
      <c r="N561" s="71">
        <v>60</v>
      </c>
      <c r="O561" s="100">
        <f t="shared" si="123"/>
        <v>9.3878000000000004</v>
      </c>
      <c r="P561" s="85">
        <f t="shared" si="124"/>
        <v>0</v>
      </c>
      <c r="Q561" s="58">
        <f t="shared" si="125"/>
        <v>12.7</v>
      </c>
      <c r="R561" s="100">
        <f t="shared" si="126"/>
        <v>8.8378999999999994</v>
      </c>
      <c r="S561" s="85">
        <f t="shared" si="127"/>
        <v>0</v>
      </c>
      <c r="T561" s="58">
        <f t="shared" si="128"/>
        <v>7.6</v>
      </c>
      <c r="U561" s="58">
        <f t="shared" si="129"/>
        <v>7.6</v>
      </c>
      <c r="V561" s="58">
        <f t="array" ref="V561">INDEX(AS$11:AS$66,MATCH(C561&amp;G561,AO$11:AO$66&amp;AP$11:AP$66,0),0)</f>
        <v>15</v>
      </c>
      <c r="X561" s="120">
        <f t="shared" si="130"/>
        <v>0.05</v>
      </c>
      <c r="Y561" s="61">
        <f t="array" ref="Y561">INDEX($AQ$11:$AR$66,MATCH($C561&amp;$G561,$AO$11:$AO$66&amp;$AP$11:$AP$66,0),COUNTIF($AQ$10:$AR$10,"&lt;"&amp;Z561)+1)</f>
        <v>2.9999999999999997E-4</v>
      </c>
      <c r="Z561" s="61">
        <f t="shared" si="131"/>
        <v>0.375</v>
      </c>
      <c r="AA561" s="61">
        <f t="array" ref="AA561">INDEX($AT$11:$AV$66,MATCH($C561&amp;$G561,$AO$11:$AO$66&amp;$AP$11:$AP$66,0),COUNTIF($AT$10:$AV$10,"&lt;"&amp;Z561)+1)</f>
        <v>5.0000000000000001E-4</v>
      </c>
      <c r="AB561" s="111">
        <f t="shared" si="132"/>
        <v>0.34252404735808356</v>
      </c>
      <c r="AC561" s="121">
        <f t="array" ref="AC561">INDEX($AW$11:$BA$66,MATCH($C561&amp;$G561,$AO$11:$AO$66&amp;$AP$11:$AP$66,0),COUNTIF($AW$10:$BA$10,"&lt;"&amp;Z561)+1)</f>
        <v>2.9999999999999997E-4</v>
      </c>
      <c r="AD561" s="62">
        <v>0.36959999999999998</v>
      </c>
      <c r="AE561" s="61">
        <f t="array" ref="AE561">INDEX($AT$11:$AV$66,MATCH($C561&amp;$G561,$AO$11:$AO$66&amp;$AP$11:$AP$66,0),COUNTIF($AT$10:$AV$10,"&lt;"&amp;AD561)+1)</f>
        <v>5.0000000000000001E-4</v>
      </c>
      <c r="AF561" s="111">
        <f t="shared" si="133"/>
        <v>0.34794936490538902</v>
      </c>
      <c r="AG561" s="121">
        <f t="array" ref="AG561">INDEX($AW$11:$BA$66,MATCH($C561&amp;$G561,$AO$11:$AO$66&amp;$AP$11:$AP$66,0),COUNTIF($AW$10:$BA$10,"&lt;"&amp;AD561)+1)</f>
        <v>2.9999999999999997E-4</v>
      </c>
    </row>
    <row r="562" spans="2:33" ht="12.75" customHeight="1" x14ac:dyDescent="0.3">
      <c r="B562" s="81" t="str">
        <f t="shared" si="135"/>
        <v>3/8-20 UN</v>
      </c>
      <c r="C562" s="71" t="s">
        <v>592</v>
      </c>
      <c r="D562" s="71"/>
      <c r="E562" s="79" t="s">
        <v>353</v>
      </c>
      <c r="F562" s="82" t="s">
        <v>270</v>
      </c>
      <c r="G562" s="58">
        <v>20</v>
      </c>
      <c r="H562" s="60" t="s">
        <v>521</v>
      </c>
      <c r="I562" s="71" t="s">
        <v>507</v>
      </c>
      <c r="J562" s="71" t="s">
        <v>588</v>
      </c>
      <c r="K562" s="71" t="s">
        <v>600</v>
      </c>
      <c r="L562" s="85">
        <f t="shared" si="134"/>
        <v>9.5250000000000004</v>
      </c>
      <c r="M562" s="85">
        <f t="shared" si="122"/>
        <v>1.27</v>
      </c>
      <c r="N562" s="71">
        <v>60</v>
      </c>
      <c r="O562" s="100">
        <f t="shared" si="123"/>
        <v>9.3522999999999996</v>
      </c>
      <c r="P562" s="85">
        <f t="shared" si="124"/>
        <v>0</v>
      </c>
      <c r="Q562" s="58">
        <f t="shared" si="125"/>
        <v>12.7</v>
      </c>
      <c r="R562" s="100">
        <f t="shared" si="126"/>
        <v>8.8024000000000004</v>
      </c>
      <c r="S562" s="85">
        <f t="shared" si="127"/>
        <v>0</v>
      </c>
      <c r="T562" s="58">
        <f t="shared" si="128"/>
        <v>7.6</v>
      </c>
      <c r="U562" s="58">
        <f t="shared" si="129"/>
        <v>7.6</v>
      </c>
      <c r="V562" s="58">
        <f t="array" ref="V562">INDEX(AS$11:AS$66,MATCH(C562&amp;G562,AO$11:AO$66&amp;AP$11:AP$66,0),0)</f>
        <v>15</v>
      </c>
      <c r="X562" s="120">
        <f t="shared" si="130"/>
        <v>0.05</v>
      </c>
      <c r="Y562" s="61">
        <f t="array" ref="Y562">INDEX($AQ$11:$AR$66,MATCH($C562&amp;$G562,$AO$11:$AO$66&amp;$AP$11:$AP$66,0),COUNTIF($AQ$10:$AR$10,"&lt;"&amp;Z562)+1)</f>
        <v>2.9999999999999997E-4</v>
      </c>
      <c r="Z562" s="61">
        <f t="shared" si="131"/>
        <v>0.375</v>
      </c>
      <c r="AA562" s="61">
        <f t="array" ref="AA562">INDEX($AT$11:$AV$66,MATCH($C562&amp;$G562,$AO$11:$AO$66&amp;$AP$11:$AP$66,0),COUNTIF($AT$10:$AV$10,"&lt;"&amp;Z562)+1)</f>
        <v>5.0000000000000001E-4</v>
      </c>
      <c r="AB562" s="111">
        <f t="shared" si="132"/>
        <v>0.34252404735808356</v>
      </c>
      <c r="AC562" s="121">
        <f t="array" ref="AC562">INDEX($AW$11:$BA$66,MATCH($C562&amp;$G562,$AO$11:$AO$66&amp;$AP$11:$AP$66,0),COUNTIF($AW$10:$BA$10,"&lt;"&amp;Z562)+1)</f>
        <v>2.9999999999999997E-4</v>
      </c>
      <c r="AD562" s="62">
        <v>0.36820000000000003</v>
      </c>
      <c r="AE562" s="61">
        <f t="array" ref="AE562">INDEX($AT$11:$AV$66,MATCH($C562&amp;$G562,$AO$11:$AO$66&amp;$AP$11:$AP$66,0),COUNTIF($AT$10:$AV$10,"&lt;"&amp;AD562)+1)</f>
        <v>5.0000000000000001E-4</v>
      </c>
      <c r="AF562" s="111">
        <f t="shared" si="133"/>
        <v>0.34654936490538907</v>
      </c>
      <c r="AG562" s="121">
        <f t="array" ref="AG562">INDEX($AW$11:$BA$66,MATCH($C562&amp;$G562,$AO$11:$AO$66&amp;$AP$11:$AP$66,0),COUNTIF($AW$10:$BA$10,"&lt;"&amp;AD562)+1)</f>
        <v>2.9999999999999997E-4</v>
      </c>
    </row>
    <row r="563" spans="2:33" ht="12.75" customHeight="1" x14ac:dyDescent="0.3">
      <c r="B563" s="81" t="str">
        <f t="shared" si="135"/>
        <v>3/8-28 UN</v>
      </c>
      <c r="C563" s="71" t="s">
        <v>592</v>
      </c>
      <c r="D563" s="71"/>
      <c r="E563" s="79" t="s">
        <v>353</v>
      </c>
      <c r="F563" s="82" t="s">
        <v>270</v>
      </c>
      <c r="G563" s="58">
        <v>28</v>
      </c>
      <c r="H563" s="60" t="s">
        <v>521</v>
      </c>
      <c r="I563" s="71" t="s">
        <v>503</v>
      </c>
      <c r="J563" s="71" t="s">
        <v>588</v>
      </c>
      <c r="K563" s="71" t="s">
        <v>600</v>
      </c>
      <c r="L563" s="85">
        <f t="shared" si="134"/>
        <v>9.5250000000000004</v>
      </c>
      <c r="M563" s="85">
        <f t="shared" si="122"/>
        <v>0.90710000000000002</v>
      </c>
      <c r="N563" s="71">
        <v>60</v>
      </c>
      <c r="O563" s="100">
        <f t="shared" si="123"/>
        <v>9.4463000000000008</v>
      </c>
      <c r="P563" s="85">
        <f t="shared" si="124"/>
        <v>0</v>
      </c>
      <c r="Q563" s="58">
        <f t="shared" si="125"/>
        <v>12.7</v>
      </c>
      <c r="R563" s="100">
        <f t="shared" si="126"/>
        <v>9.0534999999999997</v>
      </c>
      <c r="S563" s="85">
        <f t="shared" si="127"/>
        <v>0</v>
      </c>
      <c r="T563" s="58">
        <f t="shared" si="128"/>
        <v>7.6</v>
      </c>
      <c r="U563" s="58">
        <f t="shared" si="129"/>
        <v>7.6</v>
      </c>
      <c r="V563" s="58">
        <f t="array" ref="V563">INDEX(AS$11:AS$66,MATCH(C563&amp;G563,AO$11:AO$66&amp;AP$11:AP$66,0),0)</f>
        <v>15</v>
      </c>
      <c r="X563" s="120">
        <f t="shared" si="130"/>
        <v>3.5714285714285712E-2</v>
      </c>
      <c r="Y563" s="61">
        <f t="array" ref="Y563">INDEX($AQ$11:$AR$66,MATCH($C563&amp;$G563,$AO$11:$AO$66&amp;$AP$11:$AP$66,0),COUNTIF($AQ$10:$AR$10,"&lt;"&amp;Z563)+1)</f>
        <v>2.9999999999999997E-4</v>
      </c>
      <c r="Z563" s="61">
        <f t="shared" si="131"/>
        <v>0.375</v>
      </c>
      <c r="AA563" s="61">
        <f t="array" ref="AA563">INDEX($AT$11:$AV$66,MATCH($C563&amp;$G563,$AO$11:$AO$66&amp;$AP$11:$AP$66,0),COUNTIF($AT$10:$AV$10,"&lt;"&amp;Z563)+1)</f>
        <v>5.0000000000000001E-4</v>
      </c>
      <c r="AB563" s="111">
        <f t="shared" si="132"/>
        <v>0.35180289097005968</v>
      </c>
      <c r="AC563" s="121">
        <f t="array" ref="AC563">INDEX($AW$11:$BA$66,MATCH($C563&amp;$G563,$AO$11:$AO$66&amp;$AP$11:$AP$66,0),COUNTIF($AW$10:$BA$10,"&lt;"&amp;Z563)+1)</f>
        <v>2.9999999999999997E-4</v>
      </c>
      <c r="AD563" s="62">
        <v>0.37190000000000001</v>
      </c>
      <c r="AE563" s="61">
        <f t="array" ref="AE563">INDEX($AT$11:$AV$66,MATCH($C563&amp;$G563,$AO$11:$AO$66&amp;$AP$11:$AP$66,0),COUNTIF($AT$10:$AV$10,"&lt;"&amp;AD563)+1)</f>
        <v>5.0000000000000001E-4</v>
      </c>
      <c r="AF563" s="111">
        <f t="shared" si="133"/>
        <v>0.35643526064670644</v>
      </c>
      <c r="AG563" s="121">
        <f t="array" ref="AG563">INDEX($AW$11:$BA$66,MATCH($C563&amp;$G563,$AO$11:$AO$66&amp;$AP$11:$AP$66,0),COUNTIF($AW$10:$BA$10,"&lt;"&amp;AD563)+1)</f>
        <v>2.9999999999999997E-4</v>
      </c>
    </row>
    <row r="564" spans="2:33" ht="12.75" customHeight="1" x14ac:dyDescent="0.3">
      <c r="B564" s="81" t="str">
        <f t="shared" si="135"/>
        <v>3/8-28 UN</v>
      </c>
      <c r="C564" s="71" t="s">
        <v>592</v>
      </c>
      <c r="D564" s="71"/>
      <c r="E564" s="79" t="s">
        <v>353</v>
      </c>
      <c r="F564" s="82" t="s">
        <v>270</v>
      </c>
      <c r="G564" s="58">
        <v>28</v>
      </c>
      <c r="H564" s="60" t="s">
        <v>521</v>
      </c>
      <c r="I564" s="71" t="s">
        <v>507</v>
      </c>
      <c r="J564" s="71" t="s">
        <v>588</v>
      </c>
      <c r="K564" s="71" t="s">
        <v>600</v>
      </c>
      <c r="L564" s="85">
        <f t="shared" si="134"/>
        <v>9.5250000000000004</v>
      </c>
      <c r="M564" s="85">
        <f t="shared" si="122"/>
        <v>0.90710000000000002</v>
      </c>
      <c r="N564" s="71">
        <v>60</v>
      </c>
      <c r="O564" s="100">
        <f t="shared" si="123"/>
        <v>9.4183000000000003</v>
      </c>
      <c r="P564" s="85">
        <f t="shared" si="124"/>
        <v>0</v>
      </c>
      <c r="Q564" s="58">
        <f t="shared" si="125"/>
        <v>12.7</v>
      </c>
      <c r="R564" s="100">
        <f t="shared" si="126"/>
        <v>9.0254999999999992</v>
      </c>
      <c r="S564" s="85">
        <f t="shared" si="127"/>
        <v>0</v>
      </c>
      <c r="T564" s="58">
        <f t="shared" si="128"/>
        <v>7.6</v>
      </c>
      <c r="U564" s="58">
        <f t="shared" si="129"/>
        <v>7.6</v>
      </c>
      <c r="V564" s="58">
        <f t="array" ref="V564">INDEX(AS$11:AS$66,MATCH(C564&amp;G564,AO$11:AO$66&amp;AP$11:AP$66,0),0)</f>
        <v>15</v>
      </c>
      <c r="X564" s="120">
        <f t="shared" si="130"/>
        <v>3.5714285714285712E-2</v>
      </c>
      <c r="Y564" s="61">
        <f t="array" ref="Y564">INDEX($AQ$11:$AR$66,MATCH($C564&amp;$G564,$AO$11:$AO$66&amp;$AP$11:$AP$66,0),COUNTIF($AQ$10:$AR$10,"&lt;"&amp;Z564)+1)</f>
        <v>2.9999999999999997E-4</v>
      </c>
      <c r="Z564" s="61">
        <f t="shared" si="131"/>
        <v>0.375</v>
      </c>
      <c r="AA564" s="61">
        <f t="array" ref="AA564">INDEX($AT$11:$AV$66,MATCH($C564&amp;$G564,$AO$11:$AO$66&amp;$AP$11:$AP$66,0),COUNTIF($AT$10:$AV$10,"&lt;"&amp;Z564)+1)</f>
        <v>5.0000000000000001E-4</v>
      </c>
      <c r="AB564" s="111">
        <f t="shared" si="132"/>
        <v>0.35180289097005968</v>
      </c>
      <c r="AC564" s="121">
        <f t="array" ref="AC564">INDEX($AW$11:$BA$66,MATCH($C564&amp;$G564,$AO$11:$AO$66&amp;$AP$11:$AP$66,0),COUNTIF($AW$10:$BA$10,"&lt;"&amp;Z564)+1)</f>
        <v>2.9999999999999997E-4</v>
      </c>
      <c r="AD564" s="62">
        <v>0.37080000000000002</v>
      </c>
      <c r="AE564" s="61">
        <f t="array" ref="AE564">INDEX($AT$11:$AV$66,MATCH($C564&amp;$G564,$AO$11:$AO$66&amp;$AP$11:$AP$66,0),COUNTIF($AT$10:$AV$10,"&lt;"&amp;AD564)+1)</f>
        <v>5.0000000000000001E-4</v>
      </c>
      <c r="AF564" s="111">
        <f t="shared" si="133"/>
        <v>0.35533526064670645</v>
      </c>
      <c r="AG564" s="121">
        <f t="array" ref="AG564">INDEX($AW$11:$BA$66,MATCH($C564&amp;$G564,$AO$11:$AO$66&amp;$AP$11:$AP$66,0),COUNTIF($AW$10:$BA$10,"&lt;"&amp;AD564)+1)</f>
        <v>2.9999999999999997E-4</v>
      </c>
    </row>
    <row r="565" spans="2:33" ht="12.75" customHeight="1" x14ac:dyDescent="0.3">
      <c r="B565" s="81" t="str">
        <f t="shared" si="135"/>
        <v>3/8-32 UNEF</v>
      </c>
      <c r="C565" s="71" t="s">
        <v>592</v>
      </c>
      <c r="D565" s="71"/>
      <c r="E565" s="79" t="s">
        <v>331</v>
      </c>
      <c r="F565" s="82" t="s">
        <v>270</v>
      </c>
      <c r="G565" s="58">
        <v>32</v>
      </c>
      <c r="H565" s="60" t="s">
        <v>521</v>
      </c>
      <c r="I565" s="71" t="s">
        <v>503</v>
      </c>
      <c r="J565" s="71" t="s">
        <v>588</v>
      </c>
      <c r="K565" s="71" t="s">
        <v>600</v>
      </c>
      <c r="L565" s="85">
        <f t="shared" si="134"/>
        <v>9.5250000000000004</v>
      </c>
      <c r="M565" s="85">
        <f t="shared" si="122"/>
        <v>0.79379999999999995</v>
      </c>
      <c r="N565" s="71">
        <v>60</v>
      </c>
      <c r="O565" s="100">
        <f t="shared" si="123"/>
        <v>9.4640000000000004</v>
      </c>
      <c r="P565" s="85">
        <f t="shared" si="124"/>
        <v>0</v>
      </c>
      <c r="Q565" s="58">
        <f t="shared" si="125"/>
        <v>12.7</v>
      </c>
      <c r="R565" s="100">
        <f t="shared" si="126"/>
        <v>9.1203000000000003</v>
      </c>
      <c r="S565" s="85">
        <f t="shared" si="127"/>
        <v>0</v>
      </c>
      <c r="T565" s="58">
        <f t="shared" si="128"/>
        <v>7.6</v>
      </c>
      <c r="U565" s="58">
        <f t="shared" si="129"/>
        <v>7.6</v>
      </c>
      <c r="V565" s="58">
        <f t="array" ref="V565">INDEX(AS$11:AS$66,MATCH(C565&amp;G565,AO$11:AO$66&amp;AP$11:AP$66,0),0)</f>
        <v>15</v>
      </c>
      <c r="X565" s="120">
        <f t="shared" si="130"/>
        <v>3.125E-2</v>
      </c>
      <c r="Y565" s="61">
        <f t="array" ref="Y565">INDEX($AQ$11:$AR$66,MATCH($C565&amp;$G565,$AO$11:$AO$66&amp;$AP$11:$AP$66,0),COUNTIF($AQ$10:$AR$10,"&lt;"&amp;Z565)+1)</f>
        <v>2.9999999999999997E-4</v>
      </c>
      <c r="Z565" s="61">
        <f t="shared" si="131"/>
        <v>0.375</v>
      </c>
      <c r="AA565" s="61">
        <f t="array" ref="AA565">INDEX($AT$11:$AV$66,MATCH($C565&amp;$G565,$AO$11:$AO$66&amp;$AP$11:$AP$66,0),COUNTIF($AT$10:$AV$10,"&lt;"&amp;Z565)+1)</f>
        <v>5.0000000000000001E-4</v>
      </c>
      <c r="AB565" s="111">
        <f t="shared" si="132"/>
        <v>0.35470252959880222</v>
      </c>
      <c r="AC565" s="121">
        <f t="array" ref="AC565">INDEX($AW$11:$BA$66,MATCH($C565&amp;$G565,$AO$11:$AO$66&amp;$AP$11:$AP$66,0),COUNTIF($AW$10:$BA$10,"&lt;"&amp;Z565)+1)</f>
        <v>2.9999999999999997E-4</v>
      </c>
      <c r="AD565" s="62">
        <v>0.37259999999999999</v>
      </c>
      <c r="AE565" s="61">
        <f t="array" ref="AE565">INDEX($AT$11:$AV$66,MATCH($C565&amp;$G565,$AO$11:$AO$66&amp;$AP$11:$AP$66,0),COUNTIF($AT$10:$AV$10,"&lt;"&amp;AD565)+1)</f>
        <v>5.0000000000000001E-4</v>
      </c>
      <c r="AF565" s="111">
        <f t="shared" si="133"/>
        <v>0.35906835306586815</v>
      </c>
      <c r="AG565" s="121">
        <f t="array" ref="AG565">INDEX($AW$11:$BA$66,MATCH($C565&amp;$G565,$AO$11:$AO$66&amp;$AP$11:$AP$66,0),COUNTIF($AW$10:$BA$10,"&lt;"&amp;AD565)+1)</f>
        <v>2.9999999999999997E-4</v>
      </c>
    </row>
    <row r="566" spans="2:33" ht="12.75" customHeight="1" x14ac:dyDescent="0.3">
      <c r="B566" s="81" t="str">
        <f t="shared" si="135"/>
        <v>3/8-32 UNEF</v>
      </c>
      <c r="C566" s="71" t="s">
        <v>592</v>
      </c>
      <c r="D566" s="71"/>
      <c r="E566" s="79" t="s">
        <v>331</v>
      </c>
      <c r="F566" s="82" t="s">
        <v>270</v>
      </c>
      <c r="G566" s="58">
        <v>32</v>
      </c>
      <c r="H566" s="60" t="s">
        <v>521</v>
      </c>
      <c r="I566" s="71" t="s">
        <v>507</v>
      </c>
      <c r="J566" s="71" t="s">
        <v>588</v>
      </c>
      <c r="K566" s="71" t="s">
        <v>600</v>
      </c>
      <c r="L566" s="85">
        <f t="shared" si="134"/>
        <v>9.5250000000000004</v>
      </c>
      <c r="M566" s="85">
        <f t="shared" si="122"/>
        <v>0.79379999999999995</v>
      </c>
      <c r="N566" s="71">
        <v>60</v>
      </c>
      <c r="O566" s="100">
        <f t="shared" si="123"/>
        <v>9.4360999999999997</v>
      </c>
      <c r="P566" s="85">
        <f t="shared" si="124"/>
        <v>0</v>
      </c>
      <c r="Q566" s="58">
        <f t="shared" si="125"/>
        <v>12.7</v>
      </c>
      <c r="R566" s="100">
        <f t="shared" si="126"/>
        <v>9.0923999999999996</v>
      </c>
      <c r="S566" s="85">
        <f t="shared" si="127"/>
        <v>0</v>
      </c>
      <c r="T566" s="58">
        <f t="shared" si="128"/>
        <v>7.6</v>
      </c>
      <c r="U566" s="58">
        <f t="shared" si="129"/>
        <v>7.6</v>
      </c>
      <c r="V566" s="58">
        <f t="array" ref="V566">INDEX(AS$11:AS$66,MATCH(C566&amp;G566,AO$11:AO$66&amp;AP$11:AP$66,0),0)</f>
        <v>15</v>
      </c>
      <c r="X566" s="120">
        <f t="shared" si="130"/>
        <v>3.125E-2</v>
      </c>
      <c r="Y566" s="61">
        <f t="array" ref="Y566">INDEX($AQ$11:$AR$66,MATCH($C566&amp;$G566,$AO$11:$AO$66&amp;$AP$11:$AP$66,0),COUNTIF($AQ$10:$AR$10,"&lt;"&amp;Z566)+1)</f>
        <v>2.9999999999999997E-4</v>
      </c>
      <c r="Z566" s="61">
        <f t="shared" si="131"/>
        <v>0.375</v>
      </c>
      <c r="AA566" s="61">
        <f t="array" ref="AA566">INDEX($AT$11:$AV$66,MATCH($C566&amp;$G566,$AO$11:$AO$66&amp;$AP$11:$AP$66,0),COUNTIF($AT$10:$AV$10,"&lt;"&amp;Z566)+1)</f>
        <v>5.0000000000000001E-4</v>
      </c>
      <c r="AB566" s="111">
        <f t="shared" si="132"/>
        <v>0.35470252959880222</v>
      </c>
      <c r="AC566" s="121">
        <f t="array" ref="AC566">INDEX($AW$11:$BA$66,MATCH($C566&amp;$G566,$AO$11:$AO$66&amp;$AP$11:$AP$66,0),COUNTIF($AW$10:$BA$10,"&lt;"&amp;Z566)+1)</f>
        <v>2.9999999999999997E-4</v>
      </c>
      <c r="AD566" s="62">
        <v>0.3715</v>
      </c>
      <c r="AE566" s="61">
        <f t="array" ref="AE566">INDEX($AT$11:$AV$66,MATCH($C566&amp;$G566,$AO$11:$AO$66&amp;$AP$11:$AP$66,0),COUNTIF($AT$10:$AV$10,"&lt;"&amp;AD566)+1)</f>
        <v>5.0000000000000001E-4</v>
      </c>
      <c r="AF566" s="111">
        <f t="shared" si="133"/>
        <v>0.35796835306586816</v>
      </c>
      <c r="AG566" s="121">
        <f t="array" ref="AG566">INDEX($AW$11:$BA$66,MATCH($C566&amp;$G566,$AO$11:$AO$66&amp;$AP$11:$AP$66,0),COUNTIF($AW$10:$BA$10,"&lt;"&amp;AD566)+1)</f>
        <v>2.9999999999999997E-4</v>
      </c>
    </row>
    <row r="567" spans="2:33" ht="12.75" customHeight="1" x14ac:dyDescent="0.3">
      <c r="B567" s="81" t="str">
        <f t="shared" si="135"/>
        <v>7/16-16 UN</v>
      </c>
      <c r="C567" s="71" t="s">
        <v>592</v>
      </c>
      <c r="D567" s="71"/>
      <c r="E567" s="79" t="s">
        <v>353</v>
      </c>
      <c r="F567" s="82" t="s">
        <v>374</v>
      </c>
      <c r="G567" s="58">
        <v>16</v>
      </c>
      <c r="H567" s="60" t="s">
        <v>521</v>
      </c>
      <c r="I567" s="71" t="s">
        <v>503</v>
      </c>
      <c r="J567" s="71" t="s">
        <v>588</v>
      </c>
      <c r="K567" s="71" t="s">
        <v>600</v>
      </c>
      <c r="L567" s="85">
        <f t="shared" si="134"/>
        <v>11.112500000000001</v>
      </c>
      <c r="M567" s="85">
        <f t="shared" si="122"/>
        <v>1.5874999999999999</v>
      </c>
      <c r="N567" s="71">
        <v>60</v>
      </c>
      <c r="O567" s="100">
        <f t="shared" si="123"/>
        <v>10.919499999999999</v>
      </c>
      <c r="P567" s="85">
        <f t="shared" si="124"/>
        <v>0</v>
      </c>
      <c r="Q567" s="58">
        <f t="shared" si="125"/>
        <v>15.2</v>
      </c>
      <c r="R567" s="100">
        <f t="shared" si="126"/>
        <v>10.232100000000001</v>
      </c>
      <c r="S567" s="85">
        <f t="shared" si="127"/>
        <v>0</v>
      </c>
      <c r="T567" s="58">
        <f t="shared" si="128"/>
        <v>7.6</v>
      </c>
      <c r="U567" s="58">
        <f t="shared" si="129"/>
        <v>7.6</v>
      </c>
      <c r="V567" s="58">
        <f t="array" ref="V567">INDEX(AS$11:AS$66,MATCH(C567&amp;G567,AO$11:AO$66&amp;AP$11:AP$66,0),0)</f>
        <v>10</v>
      </c>
      <c r="X567" s="120">
        <f t="shared" si="130"/>
        <v>6.25E-2</v>
      </c>
      <c r="Y567" s="61">
        <f t="array" ref="Y567">INDEX($AQ$11:$AR$66,MATCH($C567&amp;$G567,$AO$11:$AO$66&amp;$AP$11:$AP$66,0),COUNTIF($AQ$10:$AR$10,"&lt;"&amp;Z567)+1)</f>
        <v>2.9999999999999997E-4</v>
      </c>
      <c r="Z567" s="61">
        <f t="shared" si="131"/>
        <v>0.4375</v>
      </c>
      <c r="AA567" s="61">
        <f t="array" ref="AA567">INDEX($AT$11:$AV$66,MATCH($C567&amp;$G567,$AO$11:$AO$66&amp;$AP$11:$AP$66,0),COUNTIF($AT$10:$AV$10,"&lt;"&amp;Z567)+1)</f>
        <v>5.9999999999999995E-4</v>
      </c>
      <c r="AB567" s="111">
        <f t="shared" si="132"/>
        <v>0.39690505919760444</v>
      </c>
      <c r="AC567" s="121">
        <f t="array" ref="AC567">INDEX($AW$11:$BA$66,MATCH($C567&amp;$G567,$AO$11:$AO$66&amp;$AP$11:$AP$66,0),COUNTIF($AW$10:$BA$10,"&lt;"&amp;Z567)+1)</f>
        <v>2.9999999999999997E-4</v>
      </c>
      <c r="AD567" s="62">
        <v>0.4299</v>
      </c>
      <c r="AE567" s="61">
        <f t="array" ref="AE567">INDEX($AT$11:$AV$66,MATCH($C567&amp;$G567,$AO$11:$AO$66&amp;$AP$11:$AP$66,0),COUNTIF($AT$10:$AV$10,"&lt;"&amp;AD567)+1)</f>
        <v>5.9999999999999995E-4</v>
      </c>
      <c r="AF567" s="111">
        <f t="shared" si="133"/>
        <v>0.40283670613173628</v>
      </c>
      <c r="AG567" s="121">
        <f t="array" ref="AG567">INDEX($AW$11:$BA$66,MATCH($C567&amp;$G567,$AO$11:$AO$66&amp;$AP$11:$AP$66,0),COUNTIF($AW$10:$BA$10,"&lt;"&amp;AD567)+1)</f>
        <v>2.9999999999999997E-4</v>
      </c>
    </row>
    <row r="568" spans="2:33" ht="12.75" customHeight="1" x14ac:dyDescent="0.3">
      <c r="B568" s="81" t="str">
        <f t="shared" si="135"/>
        <v>7/16-16 UN</v>
      </c>
      <c r="C568" s="71" t="s">
        <v>592</v>
      </c>
      <c r="D568" s="71"/>
      <c r="E568" s="79" t="s">
        <v>353</v>
      </c>
      <c r="F568" s="82" t="s">
        <v>374</v>
      </c>
      <c r="G568" s="58">
        <v>16</v>
      </c>
      <c r="H568" s="60" t="s">
        <v>521</v>
      </c>
      <c r="I568" s="71" t="s">
        <v>507</v>
      </c>
      <c r="J568" s="71" t="s">
        <v>588</v>
      </c>
      <c r="K568" s="71" t="s">
        <v>600</v>
      </c>
      <c r="L568" s="85">
        <f t="shared" si="134"/>
        <v>11.112500000000001</v>
      </c>
      <c r="M568" s="85">
        <f t="shared" si="122"/>
        <v>1.5874999999999999</v>
      </c>
      <c r="N568" s="71">
        <v>60</v>
      </c>
      <c r="O568" s="100">
        <f t="shared" si="123"/>
        <v>10.883900000000001</v>
      </c>
      <c r="P568" s="85">
        <f t="shared" si="124"/>
        <v>0</v>
      </c>
      <c r="Q568" s="58">
        <f t="shared" si="125"/>
        <v>15.2</v>
      </c>
      <c r="R568" s="100">
        <f t="shared" si="126"/>
        <v>10.1965</v>
      </c>
      <c r="S568" s="85">
        <f t="shared" si="127"/>
        <v>0</v>
      </c>
      <c r="T568" s="58">
        <f t="shared" si="128"/>
        <v>7.6</v>
      </c>
      <c r="U568" s="58">
        <f t="shared" si="129"/>
        <v>7.6</v>
      </c>
      <c r="V568" s="58">
        <f t="array" ref="V568">INDEX(AS$11:AS$66,MATCH(C568&amp;G568,AO$11:AO$66&amp;AP$11:AP$66,0),0)</f>
        <v>10</v>
      </c>
      <c r="X568" s="120">
        <f t="shared" si="130"/>
        <v>6.25E-2</v>
      </c>
      <c r="Y568" s="61">
        <f t="array" ref="Y568">INDEX($AQ$11:$AR$66,MATCH($C568&amp;$G568,$AO$11:$AO$66&amp;$AP$11:$AP$66,0),COUNTIF($AQ$10:$AR$10,"&lt;"&amp;Z568)+1)</f>
        <v>2.9999999999999997E-4</v>
      </c>
      <c r="Z568" s="61">
        <f t="shared" si="131"/>
        <v>0.4375</v>
      </c>
      <c r="AA568" s="61">
        <f t="array" ref="AA568">INDEX($AT$11:$AV$66,MATCH($C568&amp;$G568,$AO$11:$AO$66&amp;$AP$11:$AP$66,0),COUNTIF($AT$10:$AV$10,"&lt;"&amp;Z568)+1)</f>
        <v>5.9999999999999995E-4</v>
      </c>
      <c r="AB568" s="111">
        <f t="shared" si="132"/>
        <v>0.39690505919760444</v>
      </c>
      <c r="AC568" s="121">
        <f t="array" ref="AC568">INDEX($AW$11:$BA$66,MATCH($C568&amp;$G568,$AO$11:$AO$66&amp;$AP$11:$AP$66,0),COUNTIF($AW$10:$BA$10,"&lt;"&amp;Z568)+1)</f>
        <v>2.9999999999999997E-4</v>
      </c>
      <c r="AD568" s="62">
        <v>0.42849999999999999</v>
      </c>
      <c r="AE568" s="61">
        <f t="array" ref="AE568">INDEX($AT$11:$AV$66,MATCH($C568&amp;$G568,$AO$11:$AO$66&amp;$AP$11:$AP$66,0),COUNTIF($AT$10:$AV$10,"&lt;"&amp;AD568)+1)</f>
        <v>5.9999999999999995E-4</v>
      </c>
      <c r="AF568" s="111">
        <f t="shared" si="133"/>
        <v>0.40143670613173632</v>
      </c>
      <c r="AG568" s="121">
        <f t="array" ref="AG568">INDEX($AW$11:$BA$66,MATCH($C568&amp;$G568,$AO$11:$AO$66&amp;$AP$11:$AP$66,0),COUNTIF($AW$10:$BA$10,"&lt;"&amp;AD568)+1)</f>
        <v>2.9999999999999997E-4</v>
      </c>
    </row>
    <row r="569" spans="2:33" ht="12.75" customHeight="1" x14ac:dyDescent="0.3">
      <c r="B569" s="81" t="str">
        <f t="shared" si="135"/>
        <v>7/16-28 UNEF</v>
      </c>
      <c r="C569" s="71" t="s">
        <v>592</v>
      </c>
      <c r="D569" s="71"/>
      <c r="E569" s="79" t="s">
        <v>331</v>
      </c>
      <c r="F569" s="82" t="s">
        <v>374</v>
      </c>
      <c r="G569" s="58">
        <v>28</v>
      </c>
      <c r="H569" s="60" t="s">
        <v>521</v>
      </c>
      <c r="I569" s="71" t="s">
        <v>503</v>
      </c>
      <c r="J569" s="71" t="s">
        <v>588</v>
      </c>
      <c r="K569" s="71" t="s">
        <v>600</v>
      </c>
      <c r="L569" s="85">
        <f t="shared" si="134"/>
        <v>11.112500000000001</v>
      </c>
      <c r="M569" s="85">
        <f t="shared" si="122"/>
        <v>0.90710000000000002</v>
      </c>
      <c r="N569" s="71">
        <v>60</v>
      </c>
      <c r="O569" s="100">
        <f t="shared" si="123"/>
        <v>11.033799999999999</v>
      </c>
      <c r="P569" s="85">
        <f t="shared" si="124"/>
        <v>0</v>
      </c>
      <c r="Q569" s="58">
        <f t="shared" si="125"/>
        <v>12.7</v>
      </c>
      <c r="R569" s="100">
        <f t="shared" si="126"/>
        <v>10.641</v>
      </c>
      <c r="S569" s="85">
        <f t="shared" si="127"/>
        <v>0</v>
      </c>
      <c r="T569" s="58">
        <f t="shared" si="128"/>
        <v>7.6</v>
      </c>
      <c r="U569" s="58">
        <f t="shared" si="129"/>
        <v>7.6</v>
      </c>
      <c r="V569" s="58">
        <f t="array" ref="V569">INDEX(AS$11:AS$66,MATCH(C569&amp;G569,AO$11:AO$66&amp;AP$11:AP$66,0),0)</f>
        <v>15</v>
      </c>
      <c r="X569" s="120">
        <f t="shared" si="130"/>
        <v>3.5714285714285712E-2</v>
      </c>
      <c r="Y569" s="61">
        <f t="array" ref="Y569">INDEX($AQ$11:$AR$66,MATCH($C569&amp;$G569,$AO$11:$AO$66&amp;$AP$11:$AP$66,0),COUNTIF($AQ$10:$AR$10,"&lt;"&amp;Z569)+1)</f>
        <v>2.9999999999999997E-4</v>
      </c>
      <c r="Z569" s="61">
        <f t="shared" si="131"/>
        <v>0.4375</v>
      </c>
      <c r="AA569" s="61">
        <f t="array" ref="AA569">INDEX($AT$11:$AV$66,MATCH($C569&amp;$G569,$AO$11:$AO$66&amp;$AP$11:$AP$66,0),COUNTIF($AT$10:$AV$10,"&lt;"&amp;Z569)+1)</f>
        <v>5.0000000000000001E-4</v>
      </c>
      <c r="AB569" s="111">
        <f t="shared" si="132"/>
        <v>0.41430289097005968</v>
      </c>
      <c r="AC569" s="121">
        <f t="array" ref="AC569">INDEX($AW$11:$BA$66,MATCH($C569&amp;$G569,$AO$11:$AO$66&amp;$AP$11:$AP$66,0),COUNTIF($AW$10:$BA$10,"&lt;"&amp;Z569)+1)</f>
        <v>2.9999999999999997E-4</v>
      </c>
      <c r="AD569" s="62">
        <v>0.43440000000000001</v>
      </c>
      <c r="AE569" s="61">
        <f t="array" ref="AE569">INDEX($AT$11:$AV$66,MATCH($C569&amp;$G569,$AO$11:$AO$66&amp;$AP$11:$AP$66,0),COUNTIF($AT$10:$AV$10,"&lt;"&amp;AD569)+1)</f>
        <v>5.0000000000000001E-4</v>
      </c>
      <c r="AF569" s="111">
        <f t="shared" si="133"/>
        <v>0.41893526064670644</v>
      </c>
      <c r="AG569" s="121">
        <f t="array" ref="AG569">INDEX($AW$11:$BA$66,MATCH($C569&amp;$G569,$AO$11:$AO$66&amp;$AP$11:$AP$66,0),COUNTIF($AW$10:$BA$10,"&lt;"&amp;AD569)+1)</f>
        <v>2.9999999999999997E-4</v>
      </c>
    </row>
    <row r="570" spans="2:33" ht="12.75" customHeight="1" x14ac:dyDescent="0.3">
      <c r="B570" s="81" t="str">
        <f t="shared" si="135"/>
        <v>7/16-28 UNEF</v>
      </c>
      <c r="C570" s="71" t="s">
        <v>592</v>
      </c>
      <c r="D570" s="71"/>
      <c r="E570" s="79" t="s">
        <v>331</v>
      </c>
      <c r="F570" s="82" t="s">
        <v>374</v>
      </c>
      <c r="G570" s="58">
        <v>28</v>
      </c>
      <c r="H570" s="60" t="s">
        <v>521</v>
      </c>
      <c r="I570" s="71" t="s">
        <v>507</v>
      </c>
      <c r="J570" s="71" t="s">
        <v>588</v>
      </c>
      <c r="K570" s="71" t="s">
        <v>600</v>
      </c>
      <c r="L570" s="85">
        <f t="shared" si="134"/>
        <v>11.112500000000001</v>
      </c>
      <c r="M570" s="85">
        <f t="shared" si="122"/>
        <v>0.90710000000000002</v>
      </c>
      <c r="N570" s="71">
        <v>60</v>
      </c>
      <c r="O570" s="100">
        <f t="shared" si="123"/>
        <v>11.005800000000001</v>
      </c>
      <c r="P570" s="85">
        <f t="shared" si="124"/>
        <v>0</v>
      </c>
      <c r="Q570" s="58">
        <f t="shared" si="125"/>
        <v>12.7</v>
      </c>
      <c r="R570" s="100">
        <f t="shared" si="126"/>
        <v>10.613</v>
      </c>
      <c r="S570" s="85">
        <f t="shared" si="127"/>
        <v>0</v>
      </c>
      <c r="T570" s="58">
        <f t="shared" si="128"/>
        <v>7.6</v>
      </c>
      <c r="U570" s="58">
        <f t="shared" si="129"/>
        <v>7.6</v>
      </c>
      <c r="V570" s="58">
        <f t="array" ref="V570">INDEX(AS$11:AS$66,MATCH(C570&amp;G570,AO$11:AO$66&amp;AP$11:AP$66,0),0)</f>
        <v>15</v>
      </c>
      <c r="X570" s="120">
        <f t="shared" si="130"/>
        <v>3.5714285714285712E-2</v>
      </c>
      <c r="Y570" s="61">
        <f t="array" ref="Y570">INDEX($AQ$11:$AR$66,MATCH($C570&amp;$G570,$AO$11:$AO$66&amp;$AP$11:$AP$66,0),COUNTIF($AQ$10:$AR$10,"&lt;"&amp;Z570)+1)</f>
        <v>2.9999999999999997E-4</v>
      </c>
      <c r="Z570" s="61">
        <f t="shared" si="131"/>
        <v>0.4375</v>
      </c>
      <c r="AA570" s="61">
        <f t="array" ref="AA570">INDEX($AT$11:$AV$66,MATCH($C570&amp;$G570,$AO$11:$AO$66&amp;$AP$11:$AP$66,0),COUNTIF($AT$10:$AV$10,"&lt;"&amp;Z570)+1)</f>
        <v>5.0000000000000001E-4</v>
      </c>
      <c r="AB570" s="111">
        <f t="shared" si="132"/>
        <v>0.41430289097005968</v>
      </c>
      <c r="AC570" s="121">
        <f t="array" ref="AC570">INDEX($AW$11:$BA$66,MATCH($C570&amp;$G570,$AO$11:$AO$66&amp;$AP$11:$AP$66,0),COUNTIF($AW$10:$BA$10,"&lt;"&amp;Z570)+1)</f>
        <v>2.9999999999999997E-4</v>
      </c>
      <c r="AD570" s="62">
        <v>0.43330000000000002</v>
      </c>
      <c r="AE570" s="61">
        <f t="array" ref="AE570">INDEX($AT$11:$AV$66,MATCH($C570&amp;$G570,$AO$11:$AO$66&amp;$AP$11:$AP$66,0),COUNTIF($AT$10:$AV$10,"&lt;"&amp;AD570)+1)</f>
        <v>5.0000000000000001E-4</v>
      </c>
      <c r="AF570" s="111">
        <f t="shared" si="133"/>
        <v>0.41783526064670645</v>
      </c>
      <c r="AG570" s="121">
        <f t="array" ref="AG570">INDEX($AW$11:$BA$66,MATCH($C570&amp;$G570,$AO$11:$AO$66&amp;$AP$11:$AP$66,0),COUNTIF($AW$10:$BA$10,"&lt;"&amp;AD570)+1)</f>
        <v>2.9999999999999997E-4</v>
      </c>
    </row>
    <row r="571" spans="2:33" ht="12.75" customHeight="1" x14ac:dyDescent="0.3">
      <c r="B571" s="81" t="str">
        <f t="shared" si="135"/>
        <v>7/16-32 UN</v>
      </c>
      <c r="C571" s="71" t="s">
        <v>592</v>
      </c>
      <c r="D571" s="71"/>
      <c r="E571" s="79" t="s">
        <v>353</v>
      </c>
      <c r="F571" s="82" t="s">
        <v>374</v>
      </c>
      <c r="G571" s="58">
        <v>32</v>
      </c>
      <c r="H571" s="60" t="s">
        <v>521</v>
      </c>
      <c r="I571" s="71" t="s">
        <v>503</v>
      </c>
      <c r="J571" s="71" t="s">
        <v>588</v>
      </c>
      <c r="K571" s="71" t="s">
        <v>600</v>
      </c>
      <c r="L571" s="85">
        <f t="shared" si="134"/>
        <v>11.112500000000001</v>
      </c>
      <c r="M571" s="85">
        <f t="shared" si="122"/>
        <v>0.79379999999999995</v>
      </c>
      <c r="N571" s="71">
        <v>60</v>
      </c>
      <c r="O571" s="100">
        <f t="shared" si="123"/>
        <v>11.051500000000001</v>
      </c>
      <c r="P571" s="85">
        <f t="shared" si="124"/>
        <v>0</v>
      </c>
      <c r="Q571" s="58">
        <f t="shared" si="125"/>
        <v>12.7</v>
      </c>
      <c r="R571" s="100">
        <f t="shared" si="126"/>
        <v>10.707800000000001</v>
      </c>
      <c r="S571" s="85">
        <f t="shared" si="127"/>
        <v>0</v>
      </c>
      <c r="T571" s="58">
        <f t="shared" si="128"/>
        <v>7.6</v>
      </c>
      <c r="U571" s="58">
        <f t="shared" si="129"/>
        <v>7.6</v>
      </c>
      <c r="V571" s="58">
        <f t="array" ref="V571">INDEX(AS$11:AS$66,MATCH(C571&amp;G571,AO$11:AO$66&amp;AP$11:AP$66,0),0)</f>
        <v>15</v>
      </c>
      <c r="X571" s="120">
        <f t="shared" si="130"/>
        <v>3.125E-2</v>
      </c>
      <c r="Y571" s="61">
        <f t="array" ref="Y571">INDEX($AQ$11:$AR$66,MATCH($C571&amp;$G571,$AO$11:$AO$66&amp;$AP$11:$AP$66,0),COUNTIF($AQ$10:$AR$10,"&lt;"&amp;Z571)+1)</f>
        <v>2.9999999999999997E-4</v>
      </c>
      <c r="Z571" s="61">
        <f t="shared" si="131"/>
        <v>0.4375</v>
      </c>
      <c r="AA571" s="61">
        <f t="array" ref="AA571">INDEX($AT$11:$AV$66,MATCH($C571&amp;$G571,$AO$11:$AO$66&amp;$AP$11:$AP$66,0),COUNTIF($AT$10:$AV$10,"&lt;"&amp;Z571)+1)</f>
        <v>5.0000000000000001E-4</v>
      </c>
      <c r="AB571" s="111">
        <f t="shared" si="132"/>
        <v>0.41720252959880222</v>
      </c>
      <c r="AC571" s="121">
        <f t="array" ref="AC571">INDEX($AW$11:$BA$66,MATCH($C571&amp;$G571,$AO$11:$AO$66&amp;$AP$11:$AP$66,0),COUNTIF($AW$10:$BA$10,"&lt;"&amp;Z571)+1)</f>
        <v>2.9999999999999997E-4</v>
      </c>
      <c r="AD571" s="62">
        <v>0.43509999999999999</v>
      </c>
      <c r="AE571" s="61">
        <f t="array" ref="AE571">INDEX($AT$11:$AV$66,MATCH($C571&amp;$G571,$AO$11:$AO$66&amp;$AP$11:$AP$66,0),COUNTIF($AT$10:$AV$10,"&lt;"&amp;AD571)+1)</f>
        <v>5.0000000000000001E-4</v>
      </c>
      <c r="AF571" s="111">
        <f t="shared" si="133"/>
        <v>0.42156835306586815</v>
      </c>
      <c r="AG571" s="121">
        <f t="array" ref="AG571">INDEX($AW$11:$BA$66,MATCH($C571&amp;$G571,$AO$11:$AO$66&amp;$AP$11:$AP$66,0),COUNTIF($AW$10:$BA$10,"&lt;"&amp;AD571)+1)</f>
        <v>2.9999999999999997E-4</v>
      </c>
    </row>
    <row r="572" spans="2:33" ht="12.75" customHeight="1" x14ac:dyDescent="0.3">
      <c r="B572" s="81" t="str">
        <f t="shared" si="135"/>
        <v>7/16-32 UN</v>
      </c>
      <c r="C572" s="71" t="s">
        <v>592</v>
      </c>
      <c r="D572" s="71"/>
      <c r="E572" s="79" t="s">
        <v>353</v>
      </c>
      <c r="F572" s="82" t="s">
        <v>374</v>
      </c>
      <c r="G572" s="58">
        <v>32</v>
      </c>
      <c r="H572" s="60" t="s">
        <v>521</v>
      </c>
      <c r="I572" s="71" t="s">
        <v>507</v>
      </c>
      <c r="J572" s="71" t="s">
        <v>588</v>
      </c>
      <c r="K572" s="71" t="s">
        <v>600</v>
      </c>
      <c r="L572" s="85">
        <f t="shared" si="134"/>
        <v>11.112500000000001</v>
      </c>
      <c r="M572" s="85">
        <f t="shared" si="122"/>
        <v>0.79379999999999995</v>
      </c>
      <c r="N572" s="71">
        <v>60</v>
      </c>
      <c r="O572" s="100">
        <f t="shared" si="123"/>
        <v>11.0236</v>
      </c>
      <c r="P572" s="85">
        <f t="shared" si="124"/>
        <v>0</v>
      </c>
      <c r="Q572" s="58">
        <f t="shared" si="125"/>
        <v>12.7</v>
      </c>
      <c r="R572" s="100">
        <f t="shared" si="126"/>
        <v>10.6799</v>
      </c>
      <c r="S572" s="85">
        <f t="shared" si="127"/>
        <v>0</v>
      </c>
      <c r="T572" s="58">
        <f t="shared" si="128"/>
        <v>7.6</v>
      </c>
      <c r="U572" s="58">
        <f t="shared" si="129"/>
        <v>7.6</v>
      </c>
      <c r="V572" s="58">
        <f t="array" ref="V572">INDEX(AS$11:AS$66,MATCH(C572&amp;G572,AO$11:AO$66&amp;AP$11:AP$66,0),0)</f>
        <v>15</v>
      </c>
      <c r="X572" s="120">
        <f t="shared" si="130"/>
        <v>3.125E-2</v>
      </c>
      <c r="Y572" s="61">
        <f t="array" ref="Y572">INDEX($AQ$11:$AR$66,MATCH($C572&amp;$G572,$AO$11:$AO$66&amp;$AP$11:$AP$66,0),COUNTIF($AQ$10:$AR$10,"&lt;"&amp;Z572)+1)</f>
        <v>2.9999999999999997E-4</v>
      </c>
      <c r="Z572" s="61">
        <f t="shared" si="131"/>
        <v>0.4375</v>
      </c>
      <c r="AA572" s="61">
        <f t="array" ref="AA572">INDEX($AT$11:$AV$66,MATCH($C572&amp;$G572,$AO$11:$AO$66&amp;$AP$11:$AP$66,0),COUNTIF($AT$10:$AV$10,"&lt;"&amp;Z572)+1)</f>
        <v>5.0000000000000001E-4</v>
      </c>
      <c r="AB572" s="111">
        <f t="shared" si="132"/>
        <v>0.41720252959880222</v>
      </c>
      <c r="AC572" s="121">
        <f t="array" ref="AC572">INDEX($AW$11:$BA$66,MATCH($C572&amp;$G572,$AO$11:$AO$66&amp;$AP$11:$AP$66,0),COUNTIF($AW$10:$BA$10,"&lt;"&amp;Z572)+1)</f>
        <v>2.9999999999999997E-4</v>
      </c>
      <c r="AD572" s="62">
        <v>0.434</v>
      </c>
      <c r="AE572" s="61">
        <f t="array" ref="AE572">INDEX($AT$11:$AV$66,MATCH($C572&amp;$G572,$AO$11:$AO$66&amp;$AP$11:$AP$66,0),COUNTIF($AT$10:$AV$10,"&lt;"&amp;AD572)+1)</f>
        <v>5.0000000000000001E-4</v>
      </c>
      <c r="AF572" s="111">
        <f t="shared" si="133"/>
        <v>0.42046835306586816</v>
      </c>
      <c r="AG572" s="121">
        <f t="array" ref="AG572">INDEX($AW$11:$BA$66,MATCH($C572&amp;$G572,$AO$11:$AO$66&amp;$AP$11:$AP$66,0),COUNTIF($AW$10:$BA$10,"&lt;"&amp;AD572)+1)</f>
        <v>2.9999999999999997E-4</v>
      </c>
    </row>
    <row r="573" spans="2:33" ht="12.75" customHeight="1" x14ac:dyDescent="0.3">
      <c r="B573" s="81" t="str">
        <f t="shared" si="135"/>
        <v>1/2-16 UN</v>
      </c>
      <c r="C573" s="71" t="s">
        <v>592</v>
      </c>
      <c r="D573" s="71"/>
      <c r="E573" s="79" t="s">
        <v>353</v>
      </c>
      <c r="F573" s="82" t="s">
        <v>271</v>
      </c>
      <c r="G573" s="58">
        <v>16</v>
      </c>
      <c r="H573" s="60" t="s">
        <v>521</v>
      </c>
      <c r="I573" s="71" t="s">
        <v>503</v>
      </c>
      <c r="J573" s="71" t="s">
        <v>588</v>
      </c>
      <c r="K573" s="71" t="s">
        <v>600</v>
      </c>
      <c r="L573" s="85">
        <f t="shared" si="134"/>
        <v>12.7</v>
      </c>
      <c r="M573" s="85">
        <f t="shared" si="122"/>
        <v>1.5874999999999999</v>
      </c>
      <c r="N573" s="71">
        <v>60</v>
      </c>
      <c r="O573" s="100">
        <f t="shared" si="123"/>
        <v>12.512</v>
      </c>
      <c r="P573" s="85">
        <f t="shared" si="124"/>
        <v>0</v>
      </c>
      <c r="Q573" s="58">
        <f t="shared" si="125"/>
        <v>15.2</v>
      </c>
      <c r="R573" s="100">
        <f t="shared" si="126"/>
        <v>11.8246</v>
      </c>
      <c r="S573" s="85">
        <f t="shared" si="127"/>
        <v>0</v>
      </c>
      <c r="T573" s="58">
        <f t="shared" si="128"/>
        <v>7.6</v>
      </c>
      <c r="U573" s="58">
        <f t="shared" si="129"/>
        <v>7.6</v>
      </c>
      <c r="V573" s="58">
        <f t="array" ref="V573">INDEX(AS$11:AS$66,MATCH(C573&amp;G573,AO$11:AO$66&amp;AP$11:AP$66,0),0)</f>
        <v>10</v>
      </c>
      <c r="X573" s="120">
        <f t="shared" si="130"/>
        <v>6.25E-2</v>
      </c>
      <c r="Y573" s="61">
        <f t="array" ref="Y573">INDEX($AQ$11:$AR$66,MATCH($C573&amp;$G573,$AO$11:$AO$66&amp;$AP$11:$AP$66,0),COUNTIF($AQ$10:$AR$10,"&lt;"&amp;Z573)+1)</f>
        <v>2.9999999999999997E-4</v>
      </c>
      <c r="Z573" s="61">
        <f t="shared" si="131"/>
        <v>0.5</v>
      </c>
      <c r="AA573" s="61">
        <f t="array" ref="AA573">INDEX($AT$11:$AV$66,MATCH($C573&amp;$G573,$AO$11:$AO$66&amp;$AP$11:$AP$66,0),COUNTIF($AT$10:$AV$10,"&lt;"&amp;Z573)+1)</f>
        <v>5.9999999999999995E-4</v>
      </c>
      <c r="AB573" s="111">
        <f t="shared" si="132"/>
        <v>0.45940505919760444</v>
      </c>
      <c r="AC573" s="121">
        <f t="array" ref="AC573">INDEX($AW$11:$BA$66,MATCH($C573&amp;$G573,$AO$11:$AO$66&amp;$AP$11:$AP$66,0),COUNTIF($AW$10:$BA$10,"&lt;"&amp;Z573)+1)</f>
        <v>2.9999999999999997E-4</v>
      </c>
      <c r="AD573" s="62">
        <v>0.49259999999999998</v>
      </c>
      <c r="AE573" s="61">
        <f t="array" ref="AE573">INDEX($AT$11:$AV$66,MATCH($C573&amp;$G573,$AO$11:$AO$66&amp;$AP$11:$AP$66,0),COUNTIF($AT$10:$AV$10,"&lt;"&amp;AD573)+1)</f>
        <v>5.9999999999999995E-4</v>
      </c>
      <c r="AF573" s="111">
        <f t="shared" si="133"/>
        <v>0.46553670613173626</v>
      </c>
      <c r="AG573" s="121">
        <f t="array" ref="AG573">INDEX($AW$11:$BA$66,MATCH($C573&amp;$G573,$AO$11:$AO$66&amp;$AP$11:$AP$66,0),COUNTIF($AW$10:$BA$10,"&lt;"&amp;AD573)+1)</f>
        <v>2.9999999999999997E-4</v>
      </c>
    </row>
    <row r="574" spans="2:33" ht="12.75" customHeight="1" x14ac:dyDescent="0.3">
      <c r="B574" s="81" t="str">
        <f t="shared" si="135"/>
        <v>1/2-16 UN</v>
      </c>
      <c r="C574" s="71" t="s">
        <v>592</v>
      </c>
      <c r="D574" s="71"/>
      <c r="E574" s="79" t="s">
        <v>353</v>
      </c>
      <c r="F574" s="82" t="s">
        <v>271</v>
      </c>
      <c r="G574" s="58">
        <v>16</v>
      </c>
      <c r="H574" s="60" t="s">
        <v>521</v>
      </c>
      <c r="I574" s="71" t="s">
        <v>507</v>
      </c>
      <c r="J574" s="71" t="s">
        <v>588</v>
      </c>
      <c r="K574" s="71" t="s">
        <v>600</v>
      </c>
      <c r="L574" s="85">
        <f t="shared" si="134"/>
        <v>12.7</v>
      </c>
      <c r="M574" s="85">
        <f t="shared" si="122"/>
        <v>1.5874999999999999</v>
      </c>
      <c r="N574" s="71">
        <v>60</v>
      </c>
      <c r="O574" s="100">
        <f t="shared" si="123"/>
        <v>12.4739</v>
      </c>
      <c r="P574" s="85">
        <f t="shared" si="124"/>
        <v>0</v>
      </c>
      <c r="Q574" s="58">
        <f t="shared" si="125"/>
        <v>15.2</v>
      </c>
      <c r="R574" s="100">
        <f t="shared" si="126"/>
        <v>11.7865</v>
      </c>
      <c r="S574" s="85">
        <f t="shared" si="127"/>
        <v>0</v>
      </c>
      <c r="T574" s="58">
        <f t="shared" si="128"/>
        <v>7.6</v>
      </c>
      <c r="U574" s="58">
        <f t="shared" si="129"/>
        <v>7.6</v>
      </c>
      <c r="V574" s="58">
        <f t="array" ref="V574">INDEX(AS$11:AS$66,MATCH(C574&amp;G574,AO$11:AO$66&amp;AP$11:AP$66,0),0)</f>
        <v>10</v>
      </c>
      <c r="X574" s="120">
        <f t="shared" si="130"/>
        <v>6.25E-2</v>
      </c>
      <c r="Y574" s="61">
        <f t="array" ref="Y574">INDEX($AQ$11:$AR$66,MATCH($C574&amp;$G574,$AO$11:$AO$66&amp;$AP$11:$AP$66,0),COUNTIF($AQ$10:$AR$10,"&lt;"&amp;Z574)+1)</f>
        <v>2.9999999999999997E-4</v>
      </c>
      <c r="Z574" s="61">
        <f t="shared" si="131"/>
        <v>0.5</v>
      </c>
      <c r="AA574" s="61">
        <f t="array" ref="AA574">INDEX($AT$11:$AV$66,MATCH($C574&amp;$G574,$AO$11:$AO$66&amp;$AP$11:$AP$66,0),COUNTIF($AT$10:$AV$10,"&lt;"&amp;Z574)+1)</f>
        <v>5.9999999999999995E-4</v>
      </c>
      <c r="AB574" s="111">
        <f t="shared" si="132"/>
        <v>0.45940505919760444</v>
      </c>
      <c r="AC574" s="121">
        <f t="array" ref="AC574">INDEX($AW$11:$BA$66,MATCH($C574&amp;$G574,$AO$11:$AO$66&amp;$AP$11:$AP$66,0),COUNTIF($AW$10:$BA$10,"&lt;"&amp;Z574)+1)</f>
        <v>2.9999999999999997E-4</v>
      </c>
      <c r="AD574" s="62">
        <v>0.49109999999999998</v>
      </c>
      <c r="AE574" s="61">
        <f t="array" ref="AE574">INDEX($AT$11:$AV$66,MATCH($C574&amp;$G574,$AO$11:$AO$66&amp;$AP$11:$AP$66,0),COUNTIF($AT$10:$AV$10,"&lt;"&amp;AD574)+1)</f>
        <v>5.9999999999999995E-4</v>
      </c>
      <c r="AF574" s="111">
        <f t="shared" si="133"/>
        <v>0.46403670613173631</v>
      </c>
      <c r="AG574" s="121">
        <f t="array" ref="AG574">INDEX($AW$11:$BA$66,MATCH($C574&amp;$G574,$AO$11:$AO$66&amp;$AP$11:$AP$66,0),COUNTIF($AW$10:$BA$10,"&lt;"&amp;AD574)+1)</f>
        <v>2.9999999999999997E-4</v>
      </c>
    </row>
    <row r="575" spans="2:33" ht="12.75" customHeight="1" x14ac:dyDescent="0.3">
      <c r="B575" s="81" t="str">
        <f t="shared" si="135"/>
        <v>1/2-28 UNEF</v>
      </c>
      <c r="C575" s="71" t="s">
        <v>592</v>
      </c>
      <c r="D575" s="71"/>
      <c r="E575" s="79" t="s">
        <v>331</v>
      </c>
      <c r="F575" s="82" t="s">
        <v>271</v>
      </c>
      <c r="G575" s="58">
        <v>28</v>
      </c>
      <c r="H575" s="60" t="s">
        <v>521</v>
      </c>
      <c r="I575" s="71" t="s">
        <v>503</v>
      </c>
      <c r="J575" s="71" t="s">
        <v>588</v>
      </c>
      <c r="K575" s="71" t="s">
        <v>600</v>
      </c>
      <c r="L575" s="85">
        <f t="shared" si="134"/>
        <v>12.7</v>
      </c>
      <c r="M575" s="85">
        <f t="shared" si="122"/>
        <v>0.90710000000000002</v>
      </c>
      <c r="N575" s="71">
        <v>60</v>
      </c>
      <c r="O575" s="100">
        <f t="shared" si="123"/>
        <v>12.626300000000001</v>
      </c>
      <c r="P575" s="85">
        <f t="shared" si="124"/>
        <v>0</v>
      </c>
      <c r="Q575" s="58">
        <f t="shared" si="125"/>
        <v>12.7</v>
      </c>
      <c r="R575" s="100">
        <f t="shared" si="126"/>
        <v>12.233499999999999</v>
      </c>
      <c r="S575" s="85">
        <f t="shared" si="127"/>
        <v>0</v>
      </c>
      <c r="T575" s="58">
        <f t="shared" si="128"/>
        <v>7.6</v>
      </c>
      <c r="U575" s="58">
        <f t="shared" si="129"/>
        <v>7.6</v>
      </c>
      <c r="V575" s="58">
        <f t="array" ref="V575">INDEX(AS$11:AS$66,MATCH(C575&amp;G575,AO$11:AO$66&amp;AP$11:AP$66,0),0)</f>
        <v>15</v>
      </c>
      <c r="X575" s="120">
        <f t="shared" si="130"/>
        <v>3.5714285714285712E-2</v>
      </c>
      <c r="Y575" s="61">
        <f t="array" ref="Y575">INDEX($AQ$11:$AR$66,MATCH($C575&amp;$G575,$AO$11:$AO$66&amp;$AP$11:$AP$66,0),COUNTIF($AQ$10:$AR$10,"&lt;"&amp;Z575)+1)</f>
        <v>2.9999999999999997E-4</v>
      </c>
      <c r="Z575" s="61">
        <f t="shared" si="131"/>
        <v>0.5</v>
      </c>
      <c r="AA575" s="61">
        <f t="array" ref="AA575">INDEX($AT$11:$AV$66,MATCH($C575&amp;$G575,$AO$11:$AO$66&amp;$AP$11:$AP$66,0),COUNTIF($AT$10:$AV$10,"&lt;"&amp;Z575)+1)</f>
        <v>5.0000000000000001E-4</v>
      </c>
      <c r="AB575" s="111">
        <f t="shared" si="132"/>
        <v>0.47680289097005968</v>
      </c>
      <c r="AC575" s="121">
        <f t="array" ref="AC575">INDEX($AW$11:$BA$66,MATCH($C575&amp;$G575,$AO$11:$AO$66&amp;$AP$11:$AP$66,0),COUNTIF($AW$10:$BA$10,"&lt;"&amp;Z575)+1)</f>
        <v>2.9999999999999997E-4</v>
      </c>
      <c r="AD575" s="62">
        <v>0.49709999999999999</v>
      </c>
      <c r="AE575" s="61">
        <f t="array" ref="AE575">INDEX($AT$11:$AV$66,MATCH($C575&amp;$G575,$AO$11:$AO$66&amp;$AP$11:$AP$66,0),COUNTIF($AT$10:$AV$10,"&lt;"&amp;AD575)+1)</f>
        <v>5.0000000000000001E-4</v>
      </c>
      <c r="AF575" s="111">
        <f t="shared" si="133"/>
        <v>0.48163526064670642</v>
      </c>
      <c r="AG575" s="121">
        <f t="array" ref="AG575">INDEX($AW$11:$BA$66,MATCH($C575&amp;$G575,$AO$11:$AO$66&amp;$AP$11:$AP$66,0),COUNTIF($AW$10:$BA$10,"&lt;"&amp;AD575)+1)</f>
        <v>2.9999999999999997E-4</v>
      </c>
    </row>
    <row r="576" spans="2:33" ht="12.75" customHeight="1" x14ac:dyDescent="0.3">
      <c r="B576" s="81" t="str">
        <f t="shared" si="135"/>
        <v>1/2-28 UNEF</v>
      </c>
      <c r="C576" s="71" t="s">
        <v>592</v>
      </c>
      <c r="D576" s="71"/>
      <c r="E576" s="79" t="s">
        <v>331</v>
      </c>
      <c r="F576" s="82" t="s">
        <v>271</v>
      </c>
      <c r="G576" s="58">
        <v>28</v>
      </c>
      <c r="H576" s="60" t="s">
        <v>521</v>
      </c>
      <c r="I576" s="71" t="s">
        <v>507</v>
      </c>
      <c r="J576" s="71" t="s">
        <v>588</v>
      </c>
      <c r="K576" s="71" t="s">
        <v>600</v>
      </c>
      <c r="L576" s="85">
        <f t="shared" si="134"/>
        <v>12.7</v>
      </c>
      <c r="M576" s="85">
        <f t="shared" si="122"/>
        <v>0.90710000000000002</v>
      </c>
      <c r="N576" s="71">
        <v>60</v>
      </c>
      <c r="O576" s="100">
        <f t="shared" si="123"/>
        <v>12.5959</v>
      </c>
      <c r="P576" s="85">
        <f t="shared" si="124"/>
        <v>0</v>
      </c>
      <c r="Q576" s="58">
        <f t="shared" si="125"/>
        <v>12.7</v>
      </c>
      <c r="R576" s="100">
        <f t="shared" si="126"/>
        <v>12.203099999999999</v>
      </c>
      <c r="S576" s="85">
        <f t="shared" si="127"/>
        <v>0</v>
      </c>
      <c r="T576" s="58">
        <f t="shared" si="128"/>
        <v>7.6</v>
      </c>
      <c r="U576" s="58">
        <f t="shared" si="129"/>
        <v>7.6</v>
      </c>
      <c r="V576" s="58">
        <f t="array" ref="V576">INDEX(AS$11:AS$66,MATCH(C576&amp;G576,AO$11:AO$66&amp;AP$11:AP$66,0),0)</f>
        <v>15</v>
      </c>
      <c r="X576" s="120">
        <f t="shared" si="130"/>
        <v>3.5714285714285712E-2</v>
      </c>
      <c r="Y576" s="61">
        <f t="array" ref="Y576">INDEX($AQ$11:$AR$66,MATCH($C576&amp;$G576,$AO$11:$AO$66&amp;$AP$11:$AP$66,0),COUNTIF($AQ$10:$AR$10,"&lt;"&amp;Z576)+1)</f>
        <v>2.9999999999999997E-4</v>
      </c>
      <c r="Z576" s="61">
        <f t="shared" si="131"/>
        <v>0.5</v>
      </c>
      <c r="AA576" s="61">
        <f t="array" ref="AA576">INDEX($AT$11:$AV$66,MATCH($C576&amp;$G576,$AO$11:$AO$66&amp;$AP$11:$AP$66,0),COUNTIF($AT$10:$AV$10,"&lt;"&amp;Z576)+1)</f>
        <v>5.0000000000000001E-4</v>
      </c>
      <c r="AB576" s="111">
        <f t="shared" si="132"/>
        <v>0.47680289097005968</v>
      </c>
      <c r="AC576" s="121">
        <f t="array" ref="AC576">INDEX($AW$11:$BA$66,MATCH($C576&amp;$G576,$AO$11:$AO$66&amp;$AP$11:$AP$66,0),COUNTIF($AW$10:$BA$10,"&lt;"&amp;Z576)+1)</f>
        <v>2.9999999999999997E-4</v>
      </c>
      <c r="AD576" s="62">
        <v>0.49590000000000001</v>
      </c>
      <c r="AE576" s="61">
        <f t="array" ref="AE576">INDEX($AT$11:$AV$66,MATCH($C576&amp;$G576,$AO$11:$AO$66&amp;$AP$11:$AP$66,0),COUNTIF($AT$10:$AV$10,"&lt;"&amp;AD576)+1)</f>
        <v>5.0000000000000001E-4</v>
      </c>
      <c r="AF576" s="111">
        <f t="shared" si="133"/>
        <v>0.48043526064670644</v>
      </c>
      <c r="AG576" s="121">
        <f t="array" ref="AG576">INDEX($AW$11:$BA$66,MATCH($C576&amp;$G576,$AO$11:$AO$66&amp;$AP$11:$AP$66,0),COUNTIF($AW$10:$BA$10,"&lt;"&amp;AD576)+1)</f>
        <v>2.9999999999999997E-4</v>
      </c>
    </row>
    <row r="577" spans="2:33" ht="12.75" customHeight="1" x14ac:dyDescent="0.3">
      <c r="B577" s="81" t="str">
        <f t="shared" si="135"/>
        <v>1/2-32 UN</v>
      </c>
      <c r="C577" s="71" t="s">
        <v>592</v>
      </c>
      <c r="D577" s="71"/>
      <c r="E577" s="79" t="s">
        <v>353</v>
      </c>
      <c r="F577" s="82" t="s">
        <v>271</v>
      </c>
      <c r="G577" s="58">
        <v>32</v>
      </c>
      <c r="H577" s="60" t="s">
        <v>521</v>
      </c>
      <c r="I577" s="71" t="s">
        <v>503</v>
      </c>
      <c r="J577" s="71" t="s">
        <v>588</v>
      </c>
      <c r="K577" s="71" t="s">
        <v>600</v>
      </c>
      <c r="L577" s="85">
        <f t="shared" si="134"/>
        <v>12.7</v>
      </c>
      <c r="M577" s="85">
        <f t="shared" si="122"/>
        <v>0.79379999999999995</v>
      </c>
      <c r="N577" s="71">
        <v>60</v>
      </c>
      <c r="O577" s="100">
        <f t="shared" si="123"/>
        <v>12.6416</v>
      </c>
      <c r="P577" s="85">
        <f t="shared" si="124"/>
        <v>0</v>
      </c>
      <c r="Q577" s="58">
        <f t="shared" si="125"/>
        <v>12.7</v>
      </c>
      <c r="R577" s="100">
        <f t="shared" si="126"/>
        <v>12.2979</v>
      </c>
      <c r="S577" s="85">
        <f t="shared" si="127"/>
        <v>0</v>
      </c>
      <c r="T577" s="58">
        <f t="shared" si="128"/>
        <v>7.6</v>
      </c>
      <c r="U577" s="58">
        <f t="shared" si="129"/>
        <v>7.6</v>
      </c>
      <c r="V577" s="58">
        <f t="array" ref="V577">INDEX(AS$11:AS$66,MATCH(C577&amp;G577,AO$11:AO$66&amp;AP$11:AP$66,0),0)</f>
        <v>15</v>
      </c>
      <c r="X577" s="120">
        <f t="shared" si="130"/>
        <v>3.125E-2</v>
      </c>
      <c r="Y577" s="61">
        <f t="array" ref="Y577">INDEX($AQ$11:$AR$66,MATCH($C577&amp;$G577,$AO$11:$AO$66&amp;$AP$11:$AP$66,0),COUNTIF($AQ$10:$AR$10,"&lt;"&amp;Z577)+1)</f>
        <v>2.9999999999999997E-4</v>
      </c>
      <c r="Z577" s="61">
        <f t="shared" si="131"/>
        <v>0.5</v>
      </c>
      <c r="AA577" s="61">
        <f t="array" ref="AA577">INDEX($AT$11:$AV$66,MATCH($C577&amp;$G577,$AO$11:$AO$66&amp;$AP$11:$AP$66,0),COUNTIF($AT$10:$AV$10,"&lt;"&amp;Z577)+1)</f>
        <v>5.0000000000000001E-4</v>
      </c>
      <c r="AB577" s="111">
        <f t="shared" si="132"/>
        <v>0.47970252959880222</v>
      </c>
      <c r="AC577" s="121">
        <f t="array" ref="AC577">INDEX($AW$11:$BA$66,MATCH($C577&amp;$G577,$AO$11:$AO$66&amp;$AP$11:$AP$66,0),COUNTIF($AW$10:$BA$10,"&lt;"&amp;Z577)+1)</f>
        <v>2.9999999999999997E-4</v>
      </c>
      <c r="AD577" s="62">
        <v>0.49769999999999998</v>
      </c>
      <c r="AE577" s="61">
        <f t="array" ref="AE577">INDEX($AT$11:$AV$66,MATCH($C577&amp;$G577,$AO$11:$AO$66&amp;$AP$11:$AP$66,0),COUNTIF($AT$10:$AV$10,"&lt;"&amp;AD577)+1)</f>
        <v>5.0000000000000001E-4</v>
      </c>
      <c r="AF577" s="111">
        <f t="shared" si="133"/>
        <v>0.48416835306586814</v>
      </c>
      <c r="AG577" s="121">
        <f t="array" ref="AG577">INDEX($AW$11:$BA$66,MATCH($C577&amp;$G577,$AO$11:$AO$66&amp;$AP$11:$AP$66,0),COUNTIF($AW$10:$BA$10,"&lt;"&amp;AD577)+1)</f>
        <v>2.9999999999999997E-4</v>
      </c>
    </row>
    <row r="578" spans="2:33" ht="12.75" customHeight="1" x14ac:dyDescent="0.3">
      <c r="B578" s="81" t="str">
        <f t="shared" si="135"/>
        <v>1/2-32 UN</v>
      </c>
      <c r="C578" s="71" t="s">
        <v>592</v>
      </c>
      <c r="D578" s="71"/>
      <c r="E578" s="79" t="s">
        <v>353</v>
      </c>
      <c r="F578" s="82" t="s">
        <v>271</v>
      </c>
      <c r="G578" s="58">
        <v>32</v>
      </c>
      <c r="H578" s="60" t="s">
        <v>521</v>
      </c>
      <c r="I578" s="71" t="s">
        <v>507</v>
      </c>
      <c r="J578" s="71" t="s">
        <v>588</v>
      </c>
      <c r="K578" s="71" t="s">
        <v>600</v>
      </c>
      <c r="L578" s="85">
        <f t="shared" si="134"/>
        <v>12.7</v>
      </c>
      <c r="M578" s="85">
        <f t="shared" si="122"/>
        <v>0.79379999999999995</v>
      </c>
      <c r="N578" s="71">
        <v>60</v>
      </c>
      <c r="O578" s="100">
        <f t="shared" si="123"/>
        <v>12.6136</v>
      </c>
      <c r="P578" s="85">
        <f t="shared" si="124"/>
        <v>0</v>
      </c>
      <c r="Q578" s="58">
        <f t="shared" si="125"/>
        <v>12.7</v>
      </c>
      <c r="R578" s="100">
        <f t="shared" si="126"/>
        <v>12.2699</v>
      </c>
      <c r="S578" s="85">
        <f t="shared" si="127"/>
        <v>0</v>
      </c>
      <c r="T578" s="58">
        <f t="shared" si="128"/>
        <v>7.6</v>
      </c>
      <c r="U578" s="58">
        <f t="shared" si="129"/>
        <v>7.6</v>
      </c>
      <c r="V578" s="58">
        <f t="array" ref="V578">INDEX(AS$11:AS$66,MATCH(C578&amp;G578,AO$11:AO$66&amp;AP$11:AP$66,0),0)</f>
        <v>15</v>
      </c>
      <c r="X578" s="120">
        <f t="shared" si="130"/>
        <v>3.125E-2</v>
      </c>
      <c r="Y578" s="61">
        <f t="array" ref="Y578">INDEX($AQ$11:$AR$66,MATCH($C578&amp;$G578,$AO$11:$AO$66&amp;$AP$11:$AP$66,0),COUNTIF($AQ$10:$AR$10,"&lt;"&amp;Z578)+1)</f>
        <v>2.9999999999999997E-4</v>
      </c>
      <c r="Z578" s="61">
        <f t="shared" si="131"/>
        <v>0.5</v>
      </c>
      <c r="AA578" s="61">
        <f t="array" ref="AA578">INDEX($AT$11:$AV$66,MATCH($C578&amp;$G578,$AO$11:$AO$66&amp;$AP$11:$AP$66,0),COUNTIF($AT$10:$AV$10,"&lt;"&amp;Z578)+1)</f>
        <v>5.0000000000000001E-4</v>
      </c>
      <c r="AB578" s="111">
        <f t="shared" si="132"/>
        <v>0.47970252959880222</v>
      </c>
      <c r="AC578" s="121">
        <f t="array" ref="AC578">INDEX($AW$11:$BA$66,MATCH($C578&amp;$G578,$AO$11:$AO$66&amp;$AP$11:$AP$66,0),COUNTIF($AW$10:$BA$10,"&lt;"&amp;Z578)+1)</f>
        <v>2.9999999999999997E-4</v>
      </c>
      <c r="AD578" s="62">
        <v>0.49659999999999999</v>
      </c>
      <c r="AE578" s="61">
        <f t="array" ref="AE578">INDEX($AT$11:$AV$66,MATCH($C578&amp;$G578,$AO$11:$AO$66&amp;$AP$11:$AP$66,0),COUNTIF($AT$10:$AV$10,"&lt;"&amp;AD578)+1)</f>
        <v>5.0000000000000001E-4</v>
      </c>
      <c r="AF578" s="111">
        <f t="shared" si="133"/>
        <v>0.48306835306586815</v>
      </c>
      <c r="AG578" s="121">
        <f t="array" ref="AG578">INDEX($AW$11:$BA$66,MATCH($C578&amp;$G578,$AO$11:$AO$66&amp;$AP$11:$AP$66,0),COUNTIF($AW$10:$BA$10,"&lt;"&amp;AD578)+1)</f>
        <v>2.9999999999999997E-4</v>
      </c>
    </row>
    <row r="579" spans="2:33" ht="12.75" customHeight="1" x14ac:dyDescent="0.3">
      <c r="B579" s="81" t="str">
        <f t="shared" si="135"/>
        <v>9/16-16 UN</v>
      </c>
      <c r="C579" s="71" t="s">
        <v>592</v>
      </c>
      <c r="D579" s="71"/>
      <c r="E579" s="79" t="s">
        <v>353</v>
      </c>
      <c r="F579" s="82" t="s">
        <v>375</v>
      </c>
      <c r="G579" s="58">
        <v>16</v>
      </c>
      <c r="H579" s="60" t="s">
        <v>521</v>
      </c>
      <c r="I579" s="71" t="s">
        <v>503</v>
      </c>
      <c r="J579" s="71" t="s">
        <v>588</v>
      </c>
      <c r="K579" s="71" t="s">
        <v>600</v>
      </c>
      <c r="L579" s="85">
        <f t="shared" si="134"/>
        <v>14.2875</v>
      </c>
      <c r="M579" s="85">
        <f t="shared" si="122"/>
        <v>1.5874999999999999</v>
      </c>
      <c r="N579" s="71">
        <v>60</v>
      </c>
      <c r="O579" s="100">
        <f t="shared" si="123"/>
        <v>14.099500000000001</v>
      </c>
      <c r="P579" s="85">
        <f t="shared" si="124"/>
        <v>0</v>
      </c>
      <c r="Q579" s="58">
        <f t="shared" si="125"/>
        <v>15.2</v>
      </c>
      <c r="R579" s="100">
        <f t="shared" si="126"/>
        <v>13.412100000000001</v>
      </c>
      <c r="S579" s="85">
        <f t="shared" si="127"/>
        <v>0</v>
      </c>
      <c r="T579" s="58">
        <f t="shared" si="128"/>
        <v>7.6</v>
      </c>
      <c r="U579" s="58">
        <f t="shared" si="129"/>
        <v>7.6</v>
      </c>
      <c r="V579" s="58">
        <f t="array" ref="V579">INDEX(AS$11:AS$66,MATCH(C579&amp;G579,AO$11:AO$66&amp;AP$11:AP$66,0),0)</f>
        <v>10</v>
      </c>
      <c r="X579" s="120">
        <f t="shared" si="130"/>
        <v>6.25E-2</v>
      </c>
      <c r="Y579" s="61">
        <f t="array" ref="Y579">INDEX($AQ$11:$AR$66,MATCH($C579&amp;$G579,$AO$11:$AO$66&amp;$AP$11:$AP$66,0),COUNTIF($AQ$10:$AR$10,"&lt;"&amp;Z579)+1)</f>
        <v>2.9999999999999997E-4</v>
      </c>
      <c r="Z579" s="61">
        <f t="shared" si="131"/>
        <v>0.5625</v>
      </c>
      <c r="AA579" s="61">
        <f t="array" ref="AA579">INDEX($AT$11:$AV$66,MATCH($C579&amp;$G579,$AO$11:$AO$66&amp;$AP$11:$AP$66,0),COUNTIF($AT$10:$AV$10,"&lt;"&amp;Z579)+1)</f>
        <v>5.9999999999999995E-4</v>
      </c>
      <c r="AB579" s="111">
        <f t="shared" si="132"/>
        <v>0.52190505919760444</v>
      </c>
      <c r="AC579" s="121">
        <f t="array" ref="AC579">INDEX($AW$11:$BA$66,MATCH($C579&amp;$G579,$AO$11:$AO$66&amp;$AP$11:$AP$66,0),COUNTIF($AW$10:$BA$10,"&lt;"&amp;Z579)+1)</f>
        <v>2.9999999999999997E-4</v>
      </c>
      <c r="AD579" s="62">
        <v>0.55510000000000004</v>
      </c>
      <c r="AE579" s="61">
        <f t="array" ref="AE579">INDEX($AT$11:$AV$66,MATCH($C579&amp;$G579,$AO$11:$AO$66&amp;$AP$11:$AP$66,0),COUNTIF($AT$10:$AV$10,"&lt;"&amp;AD579)+1)</f>
        <v>5.9999999999999995E-4</v>
      </c>
      <c r="AF579" s="111">
        <f t="shared" si="133"/>
        <v>0.52803670613173637</v>
      </c>
      <c r="AG579" s="121">
        <f t="array" ref="AG579">INDEX($AW$11:$BA$66,MATCH($C579&amp;$G579,$AO$11:$AO$66&amp;$AP$11:$AP$66,0),COUNTIF($AW$10:$BA$10,"&lt;"&amp;AD579)+1)</f>
        <v>2.9999999999999997E-4</v>
      </c>
    </row>
    <row r="580" spans="2:33" ht="12.75" customHeight="1" x14ac:dyDescent="0.3">
      <c r="B580" s="81" t="str">
        <f t="shared" si="135"/>
        <v>9/16-16 UN</v>
      </c>
      <c r="C580" s="71" t="s">
        <v>592</v>
      </c>
      <c r="D580" s="71"/>
      <c r="E580" s="79" t="s">
        <v>353</v>
      </c>
      <c r="F580" s="82" t="s">
        <v>375</v>
      </c>
      <c r="G580" s="58">
        <v>16</v>
      </c>
      <c r="H580" s="60" t="s">
        <v>521</v>
      </c>
      <c r="I580" s="71" t="s">
        <v>507</v>
      </c>
      <c r="J580" s="71" t="s">
        <v>588</v>
      </c>
      <c r="K580" s="71" t="s">
        <v>600</v>
      </c>
      <c r="L580" s="85">
        <f t="shared" si="134"/>
        <v>14.2875</v>
      </c>
      <c r="M580" s="85">
        <f t="shared" si="122"/>
        <v>1.5874999999999999</v>
      </c>
      <c r="N580" s="71">
        <v>60</v>
      </c>
      <c r="O580" s="100">
        <f t="shared" si="123"/>
        <v>14.061400000000001</v>
      </c>
      <c r="P580" s="85">
        <f t="shared" si="124"/>
        <v>0</v>
      </c>
      <c r="Q580" s="58">
        <f t="shared" si="125"/>
        <v>15.2</v>
      </c>
      <c r="R580" s="100">
        <f t="shared" si="126"/>
        <v>13.374000000000001</v>
      </c>
      <c r="S580" s="85">
        <f t="shared" si="127"/>
        <v>0</v>
      </c>
      <c r="T580" s="58">
        <f t="shared" si="128"/>
        <v>7.6</v>
      </c>
      <c r="U580" s="58">
        <f t="shared" si="129"/>
        <v>7.6</v>
      </c>
      <c r="V580" s="58">
        <f t="array" ref="V580">INDEX(AS$11:AS$66,MATCH(C580&amp;G580,AO$11:AO$66&amp;AP$11:AP$66,0),0)</f>
        <v>10</v>
      </c>
      <c r="X580" s="120">
        <f t="shared" si="130"/>
        <v>6.25E-2</v>
      </c>
      <c r="Y580" s="61">
        <f t="array" ref="Y580">INDEX($AQ$11:$AR$66,MATCH($C580&amp;$G580,$AO$11:$AO$66&amp;$AP$11:$AP$66,0),COUNTIF($AQ$10:$AR$10,"&lt;"&amp;Z580)+1)</f>
        <v>2.9999999999999997E-4</v>
      </c>
      <c r="Z580" s="61">
        <f t="shared" si="131"/>
        <v>0.5625</v>
      </c>
      <c r="AA580" s="61">
        <f t="array" ref="AA580">INDEX($AT$11:$AV$66,MATCH($C580&amp;$G580,$AO$11:$AO$66&amp;$AP$11:$AP$66,0),COUNTIF($AT$10:$AV$10,"&lt;"&amp;Z580)+1)</f>
        <v>5.9999999999999995E-4</v>
      </c>
      <c r="AB580" s="111">
        <f t="shared" si="132"/>
        <v>0.52190505919760444</v>
      </c>
      <c r="AC580" s="121">
        <f t="array" ref="AC580">INDEX($AW$11:$BA$66,MATCH($C580&amp;$G580,$AO$11:$AO$66&amp;$AP$11:$AP$66,0),COUNTIF($AW$10:$BA$10,"&lt;"&amp;Z580)+1)</f>
        <v>2.9999999999999997E-4</v>
      </c>
      <c r="AD580" s="62">
        <v>0.55359999999999998</v>
      </c>
      <c r="AE580" s="61">
        <f t="array" ref="AE580">INDEX($AT$11:$AV$66,MATCH($C580&amp;$G580,$AO$11:$AO$66&amp;$AP$11:$AP$66,0),COUNTIF($AT$10:$AV$10,"&lt;"&amp;AD580)+1)</f>
        <v>5.9999999999999995E-4</v>
      </c>
      <c r="AF580" s="111">
        <f t="shared" si="133"/>
        <v>0.52653670613173631</v>
      </c>
      <c r="AG580" s="121">
        <f t="array" ref="AG580">INDEX($AW$11:$BA$66,MATCH($C580&amp;$G580,$AO$11:$AO$66&amp;$AP$11:$AP$66,0),COUNTIF($AW$10:$BA$10,"&lt;"&amp;AD580)+1)</f>
        <v>2.9999999999999997E-4</v>
      </c>
    </row>
    <row r="581" spans="2:33" ht="12.75" customHeight="1" x14ac:dyDescent="0.3">
      <c r="B581" s="81" t="str">
        <f t="shared" si="135"/>
        <v>9/16-20 UN</v>
      </c>
      <c r="C581" s="71" t="s">
        <v>592</v>
      </c>
      <c r="D581" s="71"/>
      <c r="E581" s="79" t="s">
        <v>353</v>
      </c>
      <c r="F581" s="82" t="s">
        <v>375</v>
      </c>
      <c r="G581" s="58">
        <v>20</v>
      </c>
      <c r="H581" s="60" t="s">
        <v>521</v>
      </c>
      <c r="I581" s="71" t="s">
        <v>503</v>
      </c>
      <c r="J581" s="71" t="s">
        <v>588</v>
      </c>
      <c r="K581" s="71" t="s">
        <v>600</v>
      </c>
      <c r="L581" s="85">
        <f t="shared" si="134"/>
        <v>14.2875</v>
      </c>
      <c r="M581" s="85">
        <f t="shared" si="122"/>
        <v>1.27</v>
      </c>
      <c r="N581" s="71">
        <v>60</v>
      </c>
      <c r="O581" s="100">
        <f t="shared" si="123"/>
        <v>14.152900000000001</v>
      </c>
      <c r="P581" s="85">
        <f t="shared" si="124"/>
        <v>0</v>
      </c>
      <c r="Q581" s="58">
        <f t="shared" si="125"/>
        <v>12.7</v>
      </c>
      <c r="R581" s="100">
        <f t="shared" si="126"/>
        <v>13.603</v>
      </c>
      <c r="S581" s="85">
        <f t="shared" si="127"/>
        <v>0</v>
      </c>
      <c r="T581" s="58">
        <f t="shared" si="128"/>
        <v>7.6</v>
      </c>
      <c r="U581" s="58">
        <f t="shared" si="129"/>
        <v>7.6</v>
      </c>
      <c r="V581" s="58">
        <f t="array" ref="V581">INDEX(AS$11:AS$66,MATCH(C581&amp;G581,AO$11:AO$66&amp;AP$11:AP$66,0),0)</f>
        <v>15</v>
      </c>
      <c r="X581" s="120">
        <f t="shared" si="130"/>
        <v>0.05</v>
      </c>
      <c r="Y581" s="61">
        <f t="array" ref="Y581">INDEX($AQ$11:$AR$66,MATCH($C581&amp;$G581,$AO$11:$AO$66&amp;$AP$11:$AP$66,0),COUNTIF($AQ$10:$AR$10,"&lt;"&amp;Z581)+1)</f>
        <v>2.9999999999999997E-4</v>
      </c>
      <c r="Z581" s="61">
        <f t="shared" si="131"/>
        <v>0.5625</v>
      </c>
      <c r="AA581" s="61">
        <f t="array" ref="AA581">INDEX($AT$11:$AV$66,MATCH($C581&amp;$G581,$AO$11:$AO$66&amp;$AP$11:$AP$66,0),COUNTIF($AT$10:$AV$10,"&lt;"&amp;Z581)+1)</f>
        <v>5.0000000000000001E-4</v>
      </c>
      <c r="AB581" s="111">
        <f t="shared" si="132"/>
        <v>0.53002404735808351</v>
      </c>
      <c r="AC581" s="121">
        <f t="array" ref="AC581">INDEX($AW$11:$BA$66,MATCH($C581&amp;$G581,$AO$11:$AO$66&amp;$AP$11:$AP$66,0),COUNTIF($AW$10:$BA$10,"&lt;"&amp;Z581)+1)</f>
        <v>2.9999999999999997E-4</v>
      </c>
      <c r="AD581" s="62">
        <v>0.55720000000000003</v>
      </c>
      <c r="AE581" s="61">
        <f t="array" ref="AE581">INDEX($AT$11:$AV$66,MATCH($C581&amp;$G581,$AO$11:$AO$66&amp;$AP$11:$AP$66,0),COUNTIF($AT$10:$AV$10,"&lt;"&amp;AD581)+1)</f>
        <v>5.0000000000000001E-4</v>
      </c>
      <c r="AF581" s="111">
        <f t="shared" si="133"/>
        <v>0.53554936490538907</v>
      </c>
      <c r="AG581" s="121">
        <f t="array" ref="AG581">INDEX($AW$11:$BA$66,MATCH($C581&amp;$G581,$AO$11:$AO$66&amp;$AP$11:$AP$66,0),COUNTIF($AW$10:$BA$10,"&lt;"&amp;AD581)+1)</f>
        <v>2.9999999999999997E-4</v>
      </c>
    </row>
    <row r="582" spans="2:33" ht="12.75" customHeight="1" x14ac:dyDescent="0.3">
      <c r="B582" s="81" t="str">
        <f t="shared" si="135"/>
        <v>9/16-20 UN</v>
      </c>
      <c r="C582" s="71" t="s">
        <v>592</v>
      </c>
      <c r="D582" s="71"/>
      <c r="E582" s="79" t="s">
        <v>353</v>
      </c>
      <c r="F582" s="82" t="s">
        <v>375</v>
      </c>
      <c r="G582" s="58">
        <v>20</v>
      </c>
      <c r="H582" s="60" t="s">
        <v>521</v>
      </c>
      <c r="I582" s="71" t="s">
        <v>507</v>
      </c>
      <c r="J582" s="71" t="s">
        <v>588</v>
      </c>
      <c r="K582" s="71" t="s">
        <v>600</v>
      </c>
      <c r="L582" s="85">
        <f t="shared" si="134"/>
        <v>14.2875</v>
      </c>
      <c r="M582" s="85">
        <f t="shared" si="122"/>
        <v>1.27</v>
      </c>
      <c r="N582" s="71">
        <v>60</v>
      </c>
      <c r="O582" s="100">
        <f t="shared" si="123"/>
        <v>14.1173</v>
      </c>
      <c r="P582" s="85">
        <f t="shared" si="124"/>
        <v>0</v>
      </c>
      <c r="Q582" s="58">
        <f t="shared" si="125"/>
        <v>12.7</v>
      </c>
      <c r="R582" s="100">
        <f t="shared" si="126"/>
        <v>13.567399999999999</v>
      </c>
      <c r="S582" s="85">
        <f t="shared" si="127"/>
        <v>0</v>
      </c>
      <c r="T582" s="58">
        <f t="shared" si="128"/>
        <v>7.6</v>
      </c>
      <c r="U582" s="58">
        <f t="shared" si="129"/>
        <v>7.6</v>
      </c>
      <c r="V582" s="58">
        <f t="array" ref="V582">INDEX(AS$11:AS$66,MATCH(C582&amp;G582,AO$11:AO$66&amp;AP$11:AP$66,0),0)</f>
        <v>15</v>
      </c>
      <c r="X582" s="120">
        <f t="shared" si="130"/>
        <v>0.05</v>
      </c>
      <c r="Y582" s="61">
        <f t="array" ref="Y582">INDEX($AQ$11:$AR$66,MATCH($C582&amp;$G582,$AO$11:$AO$66&amp;$AP$11:$AP$66,0),COUNTIF($AQ$10:$AR$10,"&lt;"&amp;Z582)+1)</f>
        <v>2.9999999999999997E-4</v>
      </c>
      <c r="Z582" s="61">
        <f t="shared" si="131"/>
        <v>0.5625</v>
      </c>
      <c r="AA582" s="61">
        <f t="array" ref="AA582">INDEX($AT$11:$AV$66,MATCH($C582&amp;$G582,$AO$11:$AO$66&amp;$AP$11:$AP$66,0),COUNTIF($AT$10:$AV$10,"&lt;"&amp;Z582)+1)</f>
        <v>5.0000000000000001E-4</v>
      </c>
      <c r="AB582" s="111">
        <f t="shared" si="132"/>
        <v>0.53002404735808351</v>
      </c>
      <c r="AC582" s="121">
        <f t="array" ref="AC582">INDEX($AW$11:$BA$66,MATCH($C582&amp;$G582,$AO$11:$AO$66&amp;$AP$11:$AP$66,0),COUNTIF($AW$10:$BA$10,"&lt;"&amp;Z582)+1)</f>
        <v>2.9999999999999997E-4</v>
      </c>
      <c r="AD582" s="62">
        <v>0.55579999999999996</v>
      </c>
      <c r="AE582" s="61">
        <f t="array" ref="AE582">INDEX($AT$11:$AV$66,MATCH($C582&amp;$G582,$AO$11:$AO$66&amp;$AP$11:$AP$66,0),COUNTIF($AT$10:$AV$10,"&lt;"&amp;AD582)+1)</f>
        <v>5.0000000000000001E-4</v>
      </c>
      <c r="AF582" s="111">
        <f t="shared" si="133"/>
        <v>0.534149364905389</v>
      </c>
      <c r="AG582" s="121">
        <f t="array" ref="AG582">INDEX($AW$11:$BA$66,MATCH($C582&amp;$G582,$AO$11:$AO$66&amp;$AP$11:$AP$66,0),COUNTIF($AW$10:$BA$10,"&lt;"&amp;AD582)+1)</f>
        <v>2.9999999999999997E-4</v>
      </c>
    </row>
    <row r="583" spans="2:33" ht="12.75" customHeight="1" x14ac:dyDescent="0.3">
      <c r="B583" s="81" t="str">
        <f t="shared" si="135"/>
        <v>9/16-24 UNEF</v>
      </c>
      <c r="C583" s="71" t="s">
        <v>592</v>
      </c>
      <c r="D583" s="71"/>
      <c r="E583" s="79" t="s">
        <v>331</v>
      </c>
      <c r="F583" s="82" t="s">
        <v>375</v>
      </c>
      <c r="G583" s="58">
        <v>24</v>
      </c>
      <c r="H583" s="60" t="s">
        <v>521</v>
      </c>
      <c r="I583" s="71" t="s">
        <v>503</v>
      </c>
      <c r="J583" s="71" t="s">
        <v>588</v>
      </c>
      <c r="K583" s="71" t="s">
        <v>600</v>
      </c>
      <c r="L583" s="85">
        <f t="shared" si="134"/>
        <v>14.2875</v>
      </c>
      <c r="M583" s="85">
        <f t="shared" si="122"/>
        <v>1.0583</v>
      </c>
      <c r="N583" s="71">
        <v>60</v>
      </c>
      <c r="O583" s="100">
        <f t="shared" si="123"/>
        <v>14.1859</v>
      </c>
      <c r="P583" s="85">
        <f t="shared" si="124"/>
        <v>0</v>
      </c>
      <c r="Q583" s="58">
        <f t="shared" si="125"/>
        <v>12.7</v>
      </c>
      <c r="R583" s="100">
        <f t="shared" si="126"/>
        <v>13.727600000000001</v>
      </c>
      <c r="S583" s="85">
        <f t="shared" si="127"/>
        <v>0</v>
      </c>
      <c r="T583" s="58">
        <f t="shared" si="128"/>
        <v>7.6</v>
      </c>
      <c r="U583" s="58">
        <f t="shared" si="129"/>
        <v>7.6</v>
      </c>
      <c r="V583" s="58">
        <f t="array" ref="V583">INDEX(AS$11:AS$66,MATCH(C583&amp;G583,AO$11:AO$66&amp;AP$11:AP$66,0),0)</f>
        <v>15</v>
      </c>
      <c r="X583" s="120">
        <f t="shared" si="130"/>
        <v>4.1666666666666664E-2</v>
      </c>
      <c r="Y583" s="61">
        <f t="array" ref="Y583">INDEX($AQ$11:$AR$66,MATCH($C583&amp;$G583,$AO$11:$AO$66&amp;$AP$11:$AP$66,0),COUNTIF($AQ$10:$AR$10,"&lt;"&amp;Z583)+1)</f>
        <v>2.9999999999999997E-4</v>
      </c>
      <c r="Z583" s="61">
        <f t="shared" si="131"/>
        <v>0.5625</v>
      </c>
      <c r="AA583" s="61">
        <f t="array" ref="AA583">INDEX($AT$11:$AV$66,MATCH($C583&amp;$G583,$AO$11:$AO$66&amp;$AP$11:$AP$66,0),COUNTIF($AT$10:$AV$10,"&lt;"&amp;Z583)+1)</f>
        <v>5.0000000000000001E-4</v>
      </c>
      <c r="AB583" s="111">
        <f t="shared" si="132"/>
        <v>0.53543670613173633</v>
      </c>
      <c r="AC583" s="121">
        <f t="array" ref="AC583">INDEX($AW$11:$BA$66,MATCH($C583&amp;$G583,$AO$11:$AO$66&amp;$AP$11:$AP$66,0),COUNTIF($AW$10:$BA$10,"&lt;"&amp;Z583)+1)</f>
        <v>2.9999999999999997E-4</v>
      </c>
      <c r="AD583" s="62">
        <v>0.5585</v>
      </c>
      <c r="AE583" s="61">
        <f t="array" ref="AE583">INDEX($AT$11:$AV$66,MATCH($C583&amp;$G583,$AO$11:$AO$66&amp;$AP$11:$AP$66,0),COUNTIF($AT$10:$AV$10,"&lt;"&amp;AD583)+1)</f>
        <v>5.0000000000000001E-4</v>
      </c>
      <c r="AF583" s="111">
        <f t="shared" si="133"/>
        <v>0.54045780408782418</v>
      </c>
      <c r="AG583" s="121">
        <f t="array" ref="AG583">INDEX($AW$11:$BA$66,MATCH($C583&amp;$G583,$AO$11:$AO$66&amp;$AP$11:$AP$66,0),COUNTIF($AW$10:$BA$10,"&lt;"&amp;AD583)+1)</f>
        <v>2.9999999999999997E-4</v>
      </c>
    </row>
    <row r="584" spans="2:33" ht="12.75" customHeight="1" x14ac:dyDescent="0.3">
      <c r="B584" s="81" t="str">
        <f t="shared" si="135"/>
        <v>9/16-24 UNEF</v>
      </c>
      <c r="C584" s="71" t="s">
        <v>592</v>
      </c>
      <c r="D584" s="71"/>
      <c r="E584" s="79" t="s">
        <v>331</v>
      </c>
      <c r="F584" s="82" t="s">
        <v>375</v>
      </c>
      <c r="G584" s="58">
        <v>24</v>
      </c>
      <c r="H584" s="60" t="s">
        <v>521</v>
      </c>
      <c r="I584" s="71" t="s">
        <v>507</v>
      </c>
      <c r="J584" s="71" t="s">
        <v>588</v>
      </c>
      <c r="K584" s="71" t="s">
        <v>600</v>
      </c>
      <c r="L584" s="85">
        <f t="shared" si="134"/>
        <v>14.2875</v>
      </c>
      <c r="M584" s="85">
        <f t="shared" si="122"/>
        <v>1.0583</v>
      </c>
      <c r="N584" s="71">
        <v>60</v>
      </c>
      <c r="O584" s="100">
        <f t="shared" si="123"/>
        <v>14.152900000000001</v>
      </c>
      <c r="P584" s="85">
        <f t="shared" si="124"/>
        <v>0</v>
      </c>
      <c r="Q584" s="58">
        <f t="shared" si="125"/>
        <v>12.7</v>
      </c>
      <c r="R584" s="100">
        <f t="shared" si="126"/>
        <v>13.694599999999999</v>
      </c>
      <c r="S584" s="85">
        <f t="shared" si="127"/>
        <v>0</v>
      </c>
      <c r="T584" s="58">
        <f t="shared" si="128"/>
        <v>7.6</v>
      </c>
      <c r="U584" s="58">
        <f t="shared" si="129"/>
        <v>7.6</v>
      </c>
      <c r="V584" s="58">
        <f t="array" ref="V584">INDEX(AS$11:AS$66,MATCH(C584&amp;G584,AO$11:AO$66&amp;AP$11:AP$66,0),0)</f>
        <v>15</v>
      </c>
      <c r="X584" s="120">
        <f t="shared" si="130"/>
        <v>4.1666666666666664E-2</v>
      </c>
      <c r="Y584" s="61">
        <f t="array" ref="Y584">INDEX($AQ$11:$AR$66,MATCH($C584&amp;$G584,$AO$11:$AO$66&amp;$AP$11:$AP$66,0),COUNTIF($AQ$10:$AR$10,"&lt;"&amp;Z584)+1)</f>
        <v>2.9999999999999997E-4</v>
      </c>
      <c r="Z584" s="61">
        <f t="shared" si="131"/>
        <v>0.5625</v>
      </c>
      <c r="AA584" s="61">
        <f t="array" ref="AA584">INDEX($AT$11:$AV$66,MATCH($C584&amp;$G584,$AO$11:$AO$66&amp;$AP$11:$AP$66,0),COUNTIF($AT$10:$AV$10,"&lt;"&amp;Z584)+1)</f>
        <v>5.0000000000000001E-4</v>
      </c>
      <c r="AB584" s="111">
        <f t="shared" si="132"/>
        <v>0.53543670613173633</v>
      </c>
      <c r="AC584" s="121">
        <f t="array" ref="AC584">INDEX($AW$11:$BA$66,MATCH($C584&amp;$G584,$AO$11:$AO$66&amp;$AP$11:$AP$66,0),COUNTIF($AW$10:$BA$10,"&lt;"&amp;Z584)+1)</f>
        <v>2.9999999999999997E-4</v>
      </c>
      <c r="AD584" s="62">
        <v>0.55720000000000003</v>
      </c>
      <c r="AE584" s="61">
        <f t="array" ref="AE584">INDEX($AT$11:$AV$66,MATCH($C584&amp;$G584,$AO$11:$AO$66&amp;$AP$11:$AP$66,0),COUNTIF($AT$10:$AV$10,"&lt;"&amp;AD584)+1)</f>
        <v>5.0000000000000001E-4</v>
      </c>
      <c r="AF584" s="111">
        <f t="shared" si="133"/>
        <v>0.53915780408782421</v>
      </c>
      <c r="AG584" s="121">
        <f t="array" ref="AG584">INDEX($AW$11:$BA$66,MATCH($C584&amp;$G584,$AO$11:$AO$66&amp;$AP$11:$AP$66,0),COUNTIF($AW$10:$BA$10,"&lt;"&amp;AD584)+1)</f>
        <v>2.9999999999999997E-4</v>
      </c>
    </row>
    <row r="585" spans="2:33" ht="12.75" customHeight="1" x14ac:dyDescent="0.3">
      <c r="B585" s="81" t="str">
        <f t="shared" si="135"/>
        <v>9/16-28 UN</v>
      </c>
      <c r="C585" s="71" t="s">
        <v>592</v>
      </c>
      <c r="D585" s="71"/>
      <c r="E585" s="79" t="s">
        <v>353</v>
      </c>
      <c r="F585" s="82" t="s">
        <v>375</v>
      </c>
      <c r="G585" s="58">
        <v>28</v>
      </c>
      <c r="H585" s="60" t="s">
        <v>521</v>
      </c>
      <c r="I585" s="71" t="s">
        <v>503</v>
      </c>
      <c r="J585" s="71" t="s">
        <v>588</v>
      </c>
      <c r="K585" s="71" t="s">
        <v>600</v>
      </c>
      <c r="L585" s="85">
        <f t="shared" si="134"/>
        <v>14.2875</v>
      </c>
      <c r="M585" s="85">
        <f t="shared" si="122"/>
        <v>0.90710000000000002</v>
      </c>
      <c r="N585" s="71">
        <v>60</v>
      </c>
      <c r="O585" s="100">
        <f t="shared" si="123"/>
        <v>14.213800000000001</v>
      </c>
      <c r="P585" s="85">
        <f t="shared" si="124"/>
        <v>0</v>
      </c>
      <c r="Q585" s="58">
        <f t="shared" si="125"/>
        <v>12.7</v>
      </c>
      <c r="R585" s="100">
        <f t="shared" si="126"/>
        <v>13.821</v>
      </c>
      <c r="S585" s="85">
        <f t="shared" si="127"/>
        <v>0</v>
      </c>
      <c r="T585" s="58">
        <f t="shared" si="128"/>
        <v>7.6</v>
      </c>
      <c r="U585" s="58">
        <f t="shared" si="129"/>
        <v>7.6</v>
      </c>
      <c r="V585" s="58">
        <f t="array" ref="V585">INDEX(AS$11:AS$66,MATCH(C585&amp;G585,AO$11:AO$66&amp;AP$11:AP$66,0),0)</f>
        <v>15</v>
      </c>
      <c r="X585" s="120">
        <f t="shared" si="130"/>
        <v>3.5714285714285712E-2</v>
      </c>
      <c r="Y585" s="61">
        <f t="array" ref="Y585">INDEX($AQ$11:$AR$66,MATCH($C585&amp;$G585,$AO$11:$AO$66&amp;$AP$11:$AP$66,0),COUNTIF($AQ$10:$AR$10,"&lt;"&amp;Z585)+1)</f>
        <v>2.9999999999999997E-4</v>
      </c>
      <c r="Z585" s="61">
        <f t="shared" si="131"/>
        <v>0.5625</v>
      </c>
      <c r="AA585" s="61">
        <f t="array" ref="AA585">INDEX($AT$11:$AV$66,MATCH($C585&amp;$G585,$AO$11:$AO$66&amp;$AP$11:$AP$66,0),COUNTIF($AT$10:$AV$10,"&lt;"&amp;Z585)+1)</f>
        <v>5.0000000000000001E-4</v>
      </c>
      <c r="AB585" s="111">
        <f t="shared" si="132"/>
        <v>0.53930289097005968</v>
      </c>
      <c r="AC585" s="121">
        <f t="array" ref="AC585">INDEX($AW$11:$BA$66,MATCH($C585&amp;$G585,$AO$11:$AO$66&amp;$AP$11:$AP$66,0),COUNTIF($AW$10:$BA$10,"&lt;"&amp;Z585)+1)</f>
        <v>2.9999999999999997E-4</v>
      </c>
      <c r="AD585" s="62">
        <v>0.55959999999999999</v>
      </c>
      <c r="AE585" s="61">
        <f t="array" ref="AE585">INDEX($AT$11:$AV$66,MATCH($C585&amp;$G585,$AO$11:$AO$66&amp;$AP$11:$AP$66,0),COUNTIF($AT$10:$AV$10,"&lt;"&amp;AD585)+1)</f>
        <v>5.0000000000000001E-4</v>
      </c>
      <c r="AF585" s="111">
        <f t="shared" si="133"/>
        <v>0.54413526064670648</v>
      </c>
      <c r="AG585" s="121">
        <f t="array" ref="AG585">INDEX($AW$11:$BA$66,MATCH($C585&amp;$G585,$AO$11:$AO$66&amp;$AP$11:$AP$66,0),COUNTIF($AW$10:$BA$10,"&lt;"&amp;AD585)+1)</f>
        <v>2.9999999999999997E-4</v>
      </c>
    </row>
    <row r="586" spans="2:33" ht="12.75" customHeight="1" x14ac:dyDescent="0.3">
      <c r="B586" s="81" t="str">
        <f t="shared" si="135"/>
        <v>9/16-28 UN</v>
      </c>
      <c r="C586" s="71" t="s">
        <v>592</v>
      </c>
      <c r="D586" s="71"/>
      <c r="E586" s="79" t="s">
        <v>353</v>
      </c>
      <c r="F586" s="82" t="s">
        <v>375</v>
      </c>
      <c r="G586" s="58">
        <v>28</v>
      </c>
      <c r="H586" s="60" t="s">
        <v>521</v>
      </c>
      <c r="I586" s="71" t="s">
        <v>507</v>
      </c>
      <c r="J586" s="71" t="s">
        <v>588</v>
      </c>
      <c r="K586" s="71" t="s">
        <v>600</v>
      </c>
      <c r="L586" s="85">
        <f t="shared" si="134"/>
        <v>14.2875</v>
      </c>
      <c r="M586" s="85">
        <f t="shared" si="122"/>
        <v>0.90710000000000002</v>
      </c>
      <c r="N586" s="71">
        <v>60</v>
      </c>
      <c r="O586" s="100">
        <f t="shared" si="123"/>
        <v>14.183400000000001</v>
      </c>
      <c r="P586" s="85">
        <f t="shared" si="124"/>
        <v>0</v>
      </c>
      <c r="Q586" s="58">
        <f t="shared" si="125"/>
        <v>12.7</v>
      </c>
      <c r="R586" s="100">
        <f t="shared" si="126"/>
        <v>13.7906</v>
      </c>
      <c r="S586" s="85">
        <f t="shared" si="127"/>
        <v>0</v>
      </c>
      <c r="T586" s="58">
        <f t="shared" si="128"/>
        <v>7.6</v>
      </c>
      <c r="U586" s="58">
        <f t="shared" si="129"/>
        <v>7.6</v>
      </c>
      <c r="V586" s="58">
        <f t="array" ref="V586">INDEX(AS$11:AS$66,MATCH(C586&amp;G586,AO$11:AO$66&amp;AP$11:AP$66,0),0)</f>
        <v>15</v>
      </c>
      <c r="X586" s="120">
        <f t="shared" si="130"/>
        <v>3.5714285714285712E-2</v>
      </c>
      <c r="Y586" s="61">
        <f t="array" ref="Y586">INDEX($AQ$11:$AR$66,MATCH($C586&amp;$G586,$AO$11:$AO$66&amp;$AP$11:$AP$66,0),COUNTIF($AQ$10:$AR$10,"&lt;"&amp;Z586)+1)</f>
        <v>2.9999999999999997E-4</v>
      </c>
      <c r="Z586" s="61">
        <f t="shared" si="131"/>
        <v>0.5625</v>
      </c>
      <c r="AA586" s="61">
        <f t="array" ref="AA586">INDEX($AT$11:$AV$66,MATCH($C586&amp;$G586,$AO$11:$AO$66&amp;$AP$11:$AP$66,0),COUNTIF($AT$10:$AV$10,"&lt;"&amp;Z586)+1)</f>
        <v>5.0000000000000001E-4</v>
      </c>
      <c r="AB586" s="111">
        <f t="shared" si="132"/>
        <v>0.53930289097005968</v>
      </c>
      <c r="AC586" s="121">
        <f t="array" ref="AC586">INDEX($AW$11:$BA$66,MATCH($C586&amp;$G586,$AO$11:$AO$66&amp;$AP$11:$AP$66,0),COUNTIF($AW$10:$BA$10,"&lt;"&amp;Z586)+1)</f>
        <v>2.9999999999999997E-4</v>
      </c>
      <c r="AD586" s="62">
        <v>0.55840000000000001</v>
      </c>
      <c r="AE586" s="61">
        <f t="array" ref="AE586">INDEX($AT$11:$AV$66,MATCH($C586&amp;$G586,$AO$11:$AO$66&amp;$AP$11:$AP$66,0),COUNTIF($AT$10:$AV$10,"&lt;"&amp;AD586)+1)</f>
        <v>5.0000000000000001E-4</v>
      </c>
      <c r="AF586" s="111">
        <f t="shared" si="133"/>
        <v>0.5429352606467065</v>
      </c>
      <c r="AG586" s="121">
        <f t="array" ref="AG586">INDEX($AW$11:$BA$66,MATCH($C586&amp;$G586,$AO$11:$AO$66&amp;$AP$11:$AP$66,0),COUNTIF($AW$10:$BA$10,"&lt;"&amp;AD586)+1)</f>
        <v>2.9999999999999997E-4</v>
      </c>
    </row>
    <row r="587" spans="2:33" ht="12.75" customHeight="1" x14ac:dyDescent="0.3">
      <c r="B587" s="81" t="str">
        <f t="shared" si="135"/>
        <v>9/16-32 UN</v>
      </c>
      <c r="C587" s="71" t="s">
        <v>592</v>
      </c>
      <c r="D587" s="71"/>
      <c r="E587" s="79" t="s">
        <v>353</v>
      </c>
      <c r="F587" s="82" t="s">
        <v>375</v>
      </c>
      <c r="G587" s="58">
        <v>32</v>
      </c>
      <c r="H587" s="60" t="s">
        <v>521</v>
      </c>
      <c r="I587" s="71" t="s">
        <v>503</v>
      </c>
      <c r="J587" s="71" t="s">
        <v>588</v>
      </c>
      <c r="K587" s="71" t="s">
        <v>600</v>
      </c>
      <c r="L587" s="85">
        <f t="shared" si="134"/>
        <v>14.2875</v>
      </c>
      <c r="M587" s="85">
        <f t="shared" ref="M587:M650" si="136">ROUND(X587*25.4,4)</f>
        <v>0.79379999999999995</v>
      </c>
      <c r="N587" s="71">
        <v>60</v>
      </c>
      <c r="O587" s="100">
        <f t="shared" ref="O587:O650" si="137">ROUND(IF(H587="GO",Z587,AD587)*25.4,4)</f>
        <v>14.229100000000001</v>
      </c>
      <c r="P587" s="85">
        <f t="shared" ref="P587:P650" si="138">IF(H587="GO",IF(AA587="-",AA587,ROUND(AA587*25.4*1000,1)),0)</f>
        <v>0</v>
      </c>
      <c r="Q587" s="58">
        <f t="shared" ref="Q587:Q650" si="139">IF(H587="NOT GO",IF(AE587="-",AE587,ROUND(AE587*25.4*1000,1)),0)</f>
        <v>12.7</v>
      </c>
      <c r="R587" s="100">
        <f t="shared" ref="R587:R650" si="140">ROUND(IF(H587="GO",AB587,AF587)*25.4,4)</f>
        <v>13.885400000000001</v>
      </c>
      <c r="S587" s="85">
        <f t="shared" ref="S587:S650" si="141">IF(H587="GO",IF(AC587="-",AC587,ROUND(AC587*25.4*1000,1)),0)</f>
        <v>0</v>
      </c>
      <c r="T587" s="58">
        <f t="shared" ref="T587:T650" si="142">IF(H587="NOT GO",IF(AG587="-",AG587,ROUND(AG587*25.4*1000,1)),0)</f>
        <v>7.6</v>
      </c>
      <c r="U587" s="58">
        <f t="shared" ref="U587:U650" si="143">IF(Y587="-",Y587,ROUND(Y587*25.4*1000,1))</f>
        <v>7.6</v>
      </c>
      <c r="V587" s="58">
        <f t="array" ref="V587">INDEX(AS$11:AS$66,MATCH(C587&amp;G587,AO$11:AO$66&amp;AP$11:AP$66,0),0)</f>
        <v>15</v>
      </c>
      <c r="X587" s="120">
        <f t="shared" ref="X587:X650" si="144">INDEX(AM$11:AM$38,MATCH(G587,AL$11:AL$38,0),0)</f>
        <v>3.125E-2</v>
      </c>
      <c r="Y587" s="61">
        <f t="array" ref="Y587">INDEX($AQ$11:$AR$66,MATCH($C587&amp;$G587,$AO$11:$AO$66&amp;$AP$11:$AP$66,0),COUNTIF($AQ$10:$AR$10,"&lt;"&amp;Z587)+1)</f>
        <v>2.9999999999999997E-4</v>
      </c>
      <c r="Z587" s="61">
        <f t="shared" ref="Z587:Z650" si="145">INDEX(AJ$11:AJ$92,MATCH(F587,AI$11:AI$92,0))</f>
        <v>0.5625</v>
      </c>
      <c r="AA587" s="61">
        <f t="array" ref="AA587">INDEX($AT$11:$AV$66,MATCH($C587&amp;$G587,$AO$11:$AO$66&amp;$AP$11:$AP$66,0),COUNTIF($AT$10:$AV$10,"&lt;"&amp;Z587)+1)</f>
        <v>5.0000000000000001E-4</v>
      </c>
      <c r="AB587" s="111">
        <f t="shared" ref="AB587:AB650" si="146">Z587-(3/8)*2*(TAN(RADIANS(60))/2)/G587</f>
        <v>0.54220252959880222</v>
      </c>
      <c r="AC587" s="121">
        <f t="array" ref="AC587">INDEX($AW$11:$BA$66,MATCH($C587&amp;$G587,$AO$11:$AO$66&amp;$AP$11:$AP$66,0),COUNTIF($AW$10:$BA$10,"&lt;"&amp;Z587)+1)</f>
        <v>2.9999999999999997E-4</v>
      </c>
      <c r="AD587" s="62">
        <v>0.56020000000000003</v>
      </c>
      <c r="AE587" s="61">
        <f t="array" ref="AE587">INDEX($AT$11:$AV$66,MATCH($C587&amp;$G587,$AO$11:$AO$66&amp;$AP$11:$AP$66,0),COUNTIF($AT$10:$AV$10,"&lt;"&amp;AD587)+1)</f>
        <v>5.0000000000000001E-4</v>
      </c>
      <c r="AF587" s="111">
        <f t="shared" ref="AF587:AF650" si="147">AD587-(TAN(RADIANS(60))/2)/G587/4*2</f>
        <v>0.54666835306586814</v>
      </c>
      <c r="AG587" s="121">
        <f t="array" ref="AG587">INDEX($AW$11:$BA$66,MATCH($C587&amp;$G587,$AO$11:$AO$66&amp;$AP$11:$AP$66,0),COUNTIF($AW$10:$BA$10,"&lt;"&amp;AD587)+1)</f>
        <v>2.9999999999999997E-4</v>
      </c>
    </row>
    <row r="588" spans="2:33" ht="12.75" customHeight="1" x14ac:dyDescent="0.3">
      <c r="B588" s="81" t="str">
        <f t="shared" si="135"/>
        <v>9/16-32 UN</v>
      </c>
      <c r="C588" s="71" t="s">
        <v>592</v>
      </c>
      <c r="D588" s="71"/>
      <c r="E588" s="79" t="s">
        <v>353</v>
      </c>
      <c r="F588" s="82" t="s">
        <v>375</v>
      </c>
      <c r="G588" s="58">
        <v>32</v>
      </c>
      <c r="H588" s="60" t="s">
        <v>521</v>
      </c>
      <c r="I588" s="71" t="s">
        <v>507</v>
      </c>
      <c r="J588" s="71" t="s">
        <v>588</v>
      </c>
      <c r="K588" s="71" t="s">
        <v>600</v>
      </c>
      <c r="L588" s="85">
        <f t="shared" si="134"/>
        <v>14.2875</v>
      </c>
      <c r="M588" s="85">
        <f t="shared" si="136"/>
        <v>0.79379999999999995</v>
      </c>
      <c r="N588" s="71">
        <v>60</v>
      </c>
      <c r="O588" s="100">
        <f t="shared" si="137"/>
        <v>14.2011</v>
      </c>
      <c r="P588" s="85">
        <f t="shared" si="138"/>
        <v>0</v>
      </c>
      <c r="Q588" s="58">
        <f t="shared" si="139"/>
        <v>12.7</v>
      </c>
      <c r="R588" s="100">
        <f t="shared" si="140"/>
        <v>13.8574</v>
      </c>
      <c r="S588" s="85">
        <f t="shared" si="141"/>
        <v>0</v>
      </c>
      <c r="T588" s="58">
        <f t="shared" si="142"/>
        <v>7.6</v>
      </c>
      <c r="U588" s="58">
        <f t="shared" si="143"/>
        <v>7.6</v>
      </c>
      <c r="V588" s="58">
        <f t="array" ref="V588">INDEX(AS$11:AS$66,MATCH(C588&amp;G588,AO$11:AO$66&amp;AP$11:AP$66,0),0)</f>
        <v>15</v>
      </c>
      <c r="X588" s="120">
        <f t="shared" si="144"/>
        <v>3.125E-2</v>
      </c>
      <c r="Y588" s="61">
        <f t="array" ref="Y588">INDEX($AQ$11:$AR$66,MATCH($C588&amp;$G588,$AO$11:$AO$66&amp;$AP$11:$AP$66,0),COUNTIF($AQ$10:$AR$10,"&lt;"&amp;Z588)+1)</f>
        <v>2.9999999999999997E-4</v>
      </c>
      <c r="Z588" s="61">
        <f t="shared" si="145"/>
        <v>0.5625</v>
      </c>
      <c r="AA588" s="61">
        <f t="array" ref="AA588">INDEX($AT$11:$AV$66,MATCH($C588&amp;$G588,$AO$11:$AO$66&amp;$AP$11:$AP$66,0),COUNTIF($AT$10:$AV$10,"&lt;"&amp;Z588)+1)</f>
        <v>5.0000000000000001E-4</v>
      </c>
      <c r="AB588" s="111">
        <f t="shared" si="146"/>
        <v>0.54220252959880222</v>
      </c>
      <c r="AC588" s="121">
        <f t="array" ref="AC588">INDEX($AW$11:$BA$66,MATCH($C588&amp;$G588,$AO$11:$AO$66&amp;$AP$11:$AP$66,0),COUNTIF($AW$10:$BA$10,"&lt;"&amp;Z588)+1)</f>
        <v>2.9999999999999997E-4</v>
      </c>
      <c r="AD588" s="62">
        <v>0.55910000000000004</v>
      </c>
      <c r="AE588" s="61">
        <f t="array" ref="AE588">INDEX($AT$11:$AV$66,MATCH($C588&amp;$G588,$AO$11:$AO$66&amp;$AP$11:$AP$66,0),COUNTIF($AT$10:$AV$10,"&lt;"&amp;AD588)+1)</f>
        <v>5.0000000000000001E-4</v>
      </c>
      <c r="AF588" s="111">
        <f t="shared" si="147"/>
        <v>0.54556835306586815</v>
      </c>
      <c r="AG588" s="121">
        <f t="array" ref="AG588">INDEX($AW$11:$BA$66,MATCH($C588&amp;$G588,$AO$11:$AO$66&amp;$AP$11:$AP$66,0),COUNTIF($AW$10:$BA$10,"&lt;"&amp;AD588)+1)</f>
        <v>2.9999999999999997E-4</v>
      </c>
    </row>
    <row r="589" spans="2:33" ht="12.75" customHeight="1" x14ac:dyDescent="0.3">
      <c r="B589" s="81" t="str">
        <f t="shared" si="135"/>
        <v>5/8-12 UN</v>
      </c>
      <c r="C589" s="71" t="s">
        <v>592</v>
      </c>
      <c r="D589" s="71"/>
      <c r="E589" s="79" t="s">
        <v>353</v>
      </c>
      <c r="F589" s="82" t="s">
        <v>272</v>
      </c>
      <c r="G589" s="58">
        <v>12</v>
      </c>
      <c r="H589" s="60" t="s">
        <v>521</v>
      </c>
      <c r="I589" s="71" t="s">
        <v>503</v>
      </c>
      <c r="J589" s="71" t="s">
        <v>588</v>
      </c>
      <c r="K589" s="71" t="s">
        <v>600</v>
      </c>
      <c r="L589" s="85">
        <f t="shared" si="134"/>
        <v>15.875</v>
      </c>
      <c r="M589" s="85">
        <f t="shared" si="136"/>
        <v>2.1166999999999998</v>
      </c>
      <c r="N589" s="71">
        <v>60</v>
      </c>
      <c r="O589" s="100">
        <f t="shared" si="137"/>
        <v>15.598100000000001</v>
      </c>
      <c r="P589" s="85">
        <f t="shared" si="138"/>
        <v>0</v>
      </c>
      <c r="Q589" s="58">
        <f t="shared" si="139"/>
        <v>15.2</v>
      </c>
      <c r="R589" s="100">
        <f t="shared" si="140"/>
        <v>14.6816</v>
      </c>
      <c r="S589" s="85">
        <f t="shared" si="141"/>
        <v>0</v>
      </c>
      <c r="T589" s="58">
        <f t="shared" si="142"/>
        <v>7.6</v>
      </c>
      <c r="U589" s="58">
        <f t="shared" si="143"/>
        <v>7.6</v>
      </c>
      <c r="V589" s="58">
        <f t="array" ref="V589">INDEX(AS$11:AS$66,MATCH(C589&amp;G589,AO$11:AO$66&amp;AP$11:AP$66,0),0)</f>
        <v>10</v>
      </c>
      <c r="X589" s="120">
        <f t="shared" si="144"/>
        <v>8.3333333333333329E-2</v>
      </c>
      <c r="Y589" s="61">
        <f t="array" ref="Y589">INDEX($AQ$11:$AR$66,MATCH($C589&amp;$G589,$AO$11:$AO$66&amp;$AP$11:$AP$66,0),COUNTIF($AQ$10:$AR$10,"&lt;"&amp;Z589)+1)</f>
        <v>2.9999999999999997E-4</v>
      </c>
      <c r="Z589" s="61">
        <f t="shared" si="145"/>
        <v>0.625</v>
      </c>
      <c r="AA589" s="61">
        <f t="array" ref="AA589">INDEX($AT$11:$AV$66,MATCH($C589&amp;$G589,$AO$11:$AO$66&amp;$AP$11:$AP$66,0),COUNTIF($AT$10:$AV$10,"&lt;"&amp;Z589)+1)</f>
        <v>5.9999999999999995E-4</v>
      </c>
      <c r="AB589" s="111">
        <f t="shared" si="146"/>
        <v>0.57087341226347266</v>
      </c>
      <c r="AC589" s="121">
        <f t="array" ref="AC589">INDEX($AW$11:$BA$66,MATCH($C589&amp;$G589,$AO$11:$AO$66&amp;$AP$11:$AP$66,0),COUNTIF($AW$10:$BA$10,"&lt;"&amp;Z589)+1)</f>
        <v>2.9999999999999997E-4</v>
      </c>
      <c r="AD589" s="62">
        <v>0.61409999999999998</v>
      </c>
      <c r="AE589" s="61">
        <f t="array" ref="AE589">INDEX($AT$11:$AV$66,MATCH($C589&amp;$G589,$AO$11:$AO$66&amp;$AP$11:$AP$66,0),COUNTIF($AT$10:$AV$10,"&lt;"&amp;AD589)+1)</f>
        <v>5.9999999999999995E-4</v>
      </c>
      <c r="AF589" s="111">
        <f t="shared" si="147"/>
        <v>0.57801560817564834</v>
      </c>
      <c r="AG589" s="121">
        <f t="array" ref="AG589">INDEX($AW$11:$BA$66,MATCH($C589&amp;$G589,$AO$11:$AO$66&amp;$AP$11:$AP$66,0),COUNTIF($AW$10:$BA$10,"&lt;"&amp;AD589)+1)</f>
        <v>2.9999999999999997E-4</v>
      </c>
    </row>
    <row r="590" spans="2:33" ht="12.75" customHeight="1" x14ac:dyDescent="0.3">
      <c r="B590" s="81" t="str">
        <f t="shared" si="135"/>
        <v>5/8-12 UN</v>
      </c>
      <c r="C590" s="71" t="s">
        <v>592</v>
      </c>
      <c r="D590" s="71"/>
      <c r="E590" s="79" t="s">
        <v>353</v>
      </c>
      <c r="F590" s="82" t="s">
        <v>272</v>
      </c>
      <c r="G590" s="58">
        <v>12</v>
      </c>
      <c r="H590" s="60" t="s">
        <v>521</v>
      </c>
      <c r="I590" s="71" t="s">
        <v>507</v>
      </c>
      <c r="J590" s="71" t="s">
        <v>588</v>
      </c>
      <c r="K590" s="71" t="s">
        <v>600</v>
      </c>
      <c r="L590" s="85">
        <f t="shared" si="134"/>
        <v>15.875</v>
      </c>
      <c r="M590" s="85">
        <f t="shared" si="136"/>
        <v>2.1166999999999998</v>
      </c>
      <c r="N590" s="71">
        <v>60</v>
      </c>
      <c r="O590" s="100">
        <f t="shared" si="137"/>
        <v>15.5524</v>
      </c>
      <c r="P590" s="85">
        <f t="shared" si="138"/>
        <v>0</v>
      </c>
      <c r="Q590" s="58">
        <f t="shared" si="139"/>
        <v>15.2</v>
      </c>
      <c r="R590" s="100">
        <f t="shared" si="140"/>
        <v>14.635899999999999</v>
      </c>
      <c r="S590" s="85">
        <f t="shared" si="141"/>
        <v>0</v>
      </c>
      <c r="T590" s="58">
        <f t="shared" si="142"/>
        <v>7.6</v>
      </c>
      <c r="U590" s="58">
        <f t="shared" si="143"/>
        <v>7.6</v>
      </c>
      <c r="V590" s="58">
        <f t="array" ref="V590">INDEX(AS$11:AS$66,MATCH(C590&amp;G590,AO$11:AO$66&amp;AP$11:AP$66,0),0)</f>
        <v>10</v>
      </c>
      <c r="X590" s="120">
        <f t="shared" si="144"/>
        <v>8.3333333333333329E-2</v>
      </c>
      <c r="Y590" s="61">
        <f t="array" ref="Y590">INDEX($AQ$11:$AR$66,MATCH($C590&amp;$G590,$AO$11:$AO$66&amp;$AP$11:$AP$66,0),COUNTIF($AQ$10:$AR$10,"&lt;"&amp;Z590)+1)</f>
        <v>2.9999999999999997E-4</v>
      </c>
      <c r="Z590" s="61">
        <f t="shared" si="145"/>
        <v>0.625</v>
      </c>
      <c r="AA590" s="61">
        <f t="array" ref="AA590">INDEX($AT$11:$AV$66,MATCH($C590&amp;$G590,$AO$11:$AO$66&amp;$AP$11:$AP$66,0),COUNTIF($AT$10:$AV$10,"&lt;"&amp;Z590)+1)</f>
        <v>5.9999999999999995E-4</v>
      </c>
      <c r="AB590" s="111">
        <f t="shared" si="146"/>
        <v>0.57087341226347266</v>
      </c>
      <c r="AC590" s="121">
        <f t="array" ref="AC590">INDEX($AW$11:$BA$66,MATCH($C590&amp;$G590,$AO$11:$AO$66&amp;$AP$11:$AP$66,0),COUNTIF($AW$10:$BA$10,"&lt;"&amp;Z590)+1)</f>
        <v>2.9999999999999997E-4</v>
      </c>
      <c r="AD590" s="62">
        <v>0.61229999999999996</v>
      </c>
      <c r="AE590" s="61">
        <f t="array" ref="AE590">INDEX($AT$11:$AV$66,MATCH($C590&amp;$G590,$AO$11:$AO$66&amp;$AP$11:$AP$66,0),COUNTIF($AT$10:$AV$10,"&lt;"&amp;AD590)+1)</f>
        <v>5.9999999999999995E-4</v>
      </c>
      <c r="AF590" s="111">
        <f t="shared" si="147"/>
        <v>0.57621560817564832</v>
      </c>
      <c r="AG590" s="121">
        <f t="array" ref="AG590">INDEX($AW$11:$BA$66,MATCH($C590&amp;$G590,$AO$11:$AO$66&amp;$AP$11:$AP$66,0),COUNTIF($AW$10:$BA$10,"&lt;"&amp;AD590)+1)</f>
        <v>2.9999999999999997E-4</v>
      </c>
    </row>
    <row r="591" spans="2:33" ht="12.75" customHeight="1" x14ac:dyDescent="0.3">
      <c r="B591" s="81" t="str">
        <f t="shared" si="135"/>
        <v>5/8-16 UN</v>
      </c>
      <c r="C591" s="71" t="s">
        <v>592</v>
      </c>
      <c r="D591" s="71"/>
      <c r="E591" s="79" t="s">
        <v>353</v>
      </c>
      <c r="F591" s="82" t="s">
        <v>272</v>
      </c>
      <c r="G591" s="58">
        <v>16</v>
      </c>
      <c r="H591" s="60" t="s">
        <v>521</v>
      </c>
      <c r="I591" s="71" t="s">
        <v>503</v>
      </c>
      <c r="J591" s="71" t="s">
        <v>588</v>
      </c>
      <c r="K591" s="71" t="s">
        <v>600</v>
      </c>
      <c r="L591" s="85">
        <f t="shared" si="134"/>
        <v>15.875</v>
      </c>
      <c r="M591" s="85">
        <f t="shared" si="136"/>
        <v>1.5874999999999999</v>
      </c>
      <c r="N591" s="71">
        <v>60</v>
      </c>
      <c r="O591" s="100">
        <f t="shared" si="137"/>
        <v>15.6896</v>
      </c>
      <c r="P591" s="85">
        <f t="shared" si="138"/>
        <v>0</v>
      </c>
      <c r="Q591" s="58">
        <f t="shared" si="139"/>
        <v>15.2</v>
      </c>
      <c r="R591" s="100">
        <f t="shared" si="140"/>
        <v>15.0022</v>
      </c>
      <c r="S591" s="85">
        <f t="shared" si="141"/>
        <v>0</v>
      </c>
      <c r="T591" s="58">
        <f t="shared" si="142"/>
        <v>7.6</v>
      </c>
      <c r="U591" s="58">
        <f t="shared" si="143"/>
        <v>7.6</v>
      </c>
      <c r="V591" s="58">
        <f t="array" ref="V591">INDEX(AS$11:AS$66,MATCH(C591&amp;G591,AO$11:AO$66&amp;AP$11:AP$66,0),0)</f>
        <v>10</v>
      </c>
      <c r="X591" s="120">
        <f t="shared" si="144"/>
        <v>6.25E-2</v>
      </c>
      <c r="Y591" s="61">
        <f t="array" ref="Y591">INDEX($AQ$11:$AR$66,MATCH($C591&amp;$G591,$AO$11:$AO$66&amp;$AP$11:$AP$66,0),COUNTIF($AQ$10:$AR$10,"&lt;"&amp;Z591)+1)</f>
        <v>2.9999999999999997E-4</v>
      </c>
      <c r="Z591" s="61">
        <f t="shared" si="145"/>
        <v>0.625</v>
      </c>
      <c r="AA591" s="61">
        <f t="array" ref="AA591">INDEX($AT$11:$AV$66,MATCH($C591&amp;$G591,$AO$11:$AO$66&amp;$AP$11:$AP$66,0),COUNTIF($AT$10:$AV$10,"&lt;"&amp;Z591)+1)</f>
        <v>5.9999999999999995E-4</v>
      </c>
      <c r="AB591" s="111">
        <f t="shared" si="146"/>
        <v>0.58440505919760444</v>
      </c>
      <c r="AC591" s="121">
        <f t="array" ref="AC591">INDEX($AW$11:$BA$66,MATCH($C591&amp;$G591,$AO$11:$AO$66&amp;$AP$11:$AP$66,0),COUNTIF($AW$10:$BA$10,"&lt;"&amp;Z591)+1)</f>
        <v>2.9999999999999997E-4</v>
      </c>
      <c r="AD591" s="62">
        <v>0.61770000000000003</v>
      </c>
      <c r="AE591" s="61">
        <f t="array" ref="AE591">INDEX($AT$11:$AV$66,MATCH($C591&amp;$G591,$AO$11:$AO$66&amp;$AP$11:$AP$66,0),COUNTIF($AT$10:$AV$10,"&lt;"&amp;AD591)+1)</f>
        <v>5.9999999999999995E-4</v>
      </c>
      <c r="AF591" s="111">
        <f t="shared" si="147"/>
        <v>0.59063670613173636</v>
      </c>
      <c r="AG591" s="121">
        <f t="array" ref="AG591">INDEX($AW$11:$BA$66,MATCH($C591&amp;$G591,$AO$11:$AO$66&amp;$AP$11:$AP$66,0),COUNTIF($AW$10:$BA$10,"&lt;"&amp;AD591)+1)</f>
        <v>2.9999999999999997E-4</v>
      </c>
    </row>
    <row r="592" spans="2:33" ht="12.75" customHeight="1" x14ac:dyDescent="0.3">
      <c r="B592" s="81" t="str">
        <f t="shared" si="135"/>
        <v>5/8-16 UN</v>
      </c>
      <c r="C592" s="71" t="s">
        <v>592</v>
      </c>
      <c r="D592" s="71"/>
      <c r="E592" s="79" t="s">
        <v>353</v>
      </c>
      <c r="F592" s="82" t="s">
        <v>272</v>
      </c>
      <c r="G592" s="58">
        <v>16</v>
      </c>
      <c r="H592" s="60" t="s">
        <v>521</v>
      </c>
      <c r="I592" s="71" t="s">
        <v>507</v>
      </c>
      <c r="J592" s="71" t="s">
        <v>588</v>
      </c>
      <c r="K592" s="71" t="s">
        <v>600</v>
      </c>
      <c r="L592" s="85">
        <f t="shared" si="134"/>
        <v>15.875</v>
      </c>
      <c r="M592" s="85">
        <f t="shared" si="136"/>
        <v>1.5874999999999999</v>
      </c>
      <c r="N592" s="71">
        <v>60</v>
      </c>
      <c r="O592" s="100">
        <f t="shared" si="137"/>
        <v>15.648899999999999</v>
      </c>
      <c r="P592" s="85">
        <f t="shared" si="138"/>
        <v>0</v>
      </c>
      <c r="Q592" s="58">
        <f t="shared" si="139"/>
        <v>15.2</v>
      </c>
      <c r="R592" s="100">
        <f t="shared" si="140"/>
        <v>14.961499999999999</v>
      </c>
      <c r="S592" s="85">
        <f t="shared" si="141"/>
        <v>0</v>
      </c>
      <c r="T592" s="58">
        <f t="shared" si="142"/>
        <v>7.6</v>
      </c>
      <c r="U592" s="58">
        <f t="shared" si="143"/>
        <v>7.6</v>
      </c>
      <c r="V592" s="58">
        <f t="array" ref="V592">INDEX(AS$11:AS$66,MATCH(C592&amp;G592,AO$11:AO$66&amp;AP$11:AP$66,0),0)</f>
        <v>10</v>
      </c>
      <c r="X592" s="120">
        <f t="shared" si="144"/>
        <v>6.25E-2</v>
      </c>
      <c r="Y592" s="61">
        <f t="array" ref="Y592">INDEX($AQ$11:$AR$66,MATCH($C592&amp;$G592,$AO$11:$AO$66&amp;$AP$11:$AP$66,0),COUNTIF($AQ$10:$AR$10,"&lt;"&amp;Z592)+1)</f>
        <v>2.9999999999999997E-4</v>
      </c>
      <c r="Z592" s="61">
        <f t="shared" si="145"/>
        <v>0.625</v>
      </c>
      <c r="AA592" s="61">
        <f t="array" ref="AA592">INDEX($AT$11:$AV$66,MATCH($C592&amp;$G592,$AO$11:$AO$66&amp;$AP$11:$AP$66,0),COUNTIF($AT$10:$AV$10,"&lt;"&amp;Z592)+1)</f>
        <v>5.9999999999999995E-4</v>
      </c>
      <c r="AB592" s="111">
        <f t="shared" si="146"/>
        <v>0.58440505919760444</v>
      </c>
      <c r="AC592" s="121">
        <f t="array" ref="AC592">INDEX($AW$11:$BA$66,MATCH($C592&amp;$G592,$AO$11:$AO$66&amp;$AP$11:$AP$66,0),COUNTIF($AW$10:$BA$10,"&lt;"&amp;Z592)+1)</f>
        <v>2.9999999999999997E-4</v>
      </c>
      <c r="AD592" s="62">
        <v>0.61609999999999998</v>
      </c>
      <c r="AE592" s="61">
        <f t="array" ref="AE592">INDEX($AT$11:$AV$66,MATCH($C592&amp;$G592,$AO$11:$AO$66&amp;$AP$11:$AP$66,0),COUNTIF($AT$10:$AV$10,"&lt;"&amp;AD592)+1)</f>
        <v>5.9999999999999995E-4</v>
      </c>
      <c r="AF592" s="111">
        <f t="shared" si="147"/>
        <v>0.58903670613173631</v>
      </c>
      <c r="AG592" s="121">
        <f t="array" ref="AG592">INDEX($AW$11:$BA$66,MATCH($C592&amp;$G592,$AO$11:$AO$66&amp;$AP$11:$AP$66,0),COUNTIF($AW$10:$BA$10,"&lt;"&amp;AD592)+1)</f>
        <v>2.9999999999999997E-4</v>
      </c>
    </row>
    <row r="593" spans="2:33" ht="12.75" customHeight="1" x14ac:dyDescent="0.3">
      <c r="B593" s="81" t="str">
        <f t="shared" si="135"/>
        <v>5/8-20 UN</v>
      </c>
      <c r="C593" s="71" t="s">
        <v>592</v>
      </c>
      <c r="D593" s="71"/>
      <c r="E593" s="79" t="s">
        <v>353</v>
      </c>
      <c r="F593" s="82" t="s">
        <v>272</v>
      </c>
      <c r="G593" s="58">
        <v>20</v>
      </c>
      <c r="H593" s="60" t="s">
        <v>521</v>
      </c>
      <c r="I593" s="71" t="s">
        <v>503</v>
      </c>
      <c r="J593" s="71" t="s">
        <v>588</v>
      </c>
      <c r="K593" s="71" t="s">
        <v>600</v>
      </c>
      <c r="L593" s="85">
        <f t="shared" si="134"/>
        <v>15.875</v>
      </c>
      <c r="M593" s="85">
        <f t="shared" si="136"/>
        <v>1.27</v>
      </c>
      <c r="N593" s="71">
        <v>60</v>
      </c>
      <c r="O593" s="100">
        <f t="shared" si="137"/>
        <v>15.742900000000001</v>
      </c>
      <c r="P593" s="85">
        <f t="shared" si="138"/>
        <v>0</v>
      </c>
      <c r="Q593" s="58">
        <f t="shared" si="139"/>
        <v>12.7</v>
      </c>
      <c r="R593" s="100">
        <f t="shared" si="140"/>
        <v>15.193</v>
      </c>
      <c r="S593" s="85">
        <f t="shared" si="141"/>
        <v>0</v>
      </c>
      <c r="T593" s="58">
        <f t="shared" si="142"/>
        <v>7.6</v>
      </c>
      <c r="U593" s="58">
        <f t="shared" si="143"/>
        <v>7.6</v>
      </c>
      <c r="V593" s="58">
        <f t="array" ref="V593">INDEX(AS$11:AS$66,MATCH(C593&amp;G593,AO$11:AO$66&amp;AP$11:AP$66,0),0)</f>
        <v>15</v>
      </c>
      <c r="X593" s="120">
        <f t="shared" si="144"/>
        <v>0.05</v>
      </c>
      <c r="Y593" s="61">
        <f t="array" ref="Y593">INDEX($AQ$11:$AR$66,MATCH($C593&amp;$G593,$AO$11:$AO$66&amp;$AP$11:$AP$66,0),COUNTIF($AQ$10:$AR$10,"&lt;"&amp;Z593)+1)</f>
        <v>2.9999999999999997E-4</v>
      </c>
      <c r="Z593" s="61">
        <f t="shared" si="145"/>
        <v>0.625</v>
      </c>
      <c r="AA593" s="61">
        <f t="array" ref="AA593">INDEX($AT$11:$AV$66,MATCH($C593&amp;$G593,$AO$11:$AO$66&amp;$AP$11:$AP$66,0),COUNTIF($AT$10:$AV$10,"&lt;"&amp;Z593)+1)</f>
        <v>5.0000000000000001E-4</v>
      </c>
      <c r="AB593" s="111">
        <f t="shared" si="146"/>
        <v>0.59252404735808351</v>
      </c>
      <c r="AC593" s="121">
        <f t="array" ref="AC593">INDEX($AW$11:$BA$66,MATCH($C593&amp;$G593,$AO$11:$AO$66&amp;$AP$11:$AP$66,0),COUNTIF($AW$10:$BA$10,"&lt;"&amp;Z593)+1)</f>
        <v>2.9999999999999997E-4</v>
      </c>
      <c r="AD593" s="62">
        <v>0.61980000000000002</v>
      </c>
      <c r="AE593" s="61">
        <f t="array" ref="AE593">INDEX($AT$11:$AV$66,MATCH($C593&amp;$G593,$AO$11:$AO$66&amp;$AP$11:$AP$66,0),COUNTIF($AT$10:$AV$10,"&lt;"&amp;AD593)+1)</f>
        <v>5.0000000000000001E-4</v>
      </c>
      <c r="AF593" s="111">
        <f t="shared" si="147"/>
        <v>0.59814936490538906</v>
      </c>
      <c r="AG593" s="121">
        <f t="array" ref="AG593">INDEX($AW$11:$BA$66,MATCH($C593&amp;$G593,$AO$11:$AO$66&amp;$AP$11:$AP$66,0),COUNTIF($AW$10:$BA$10,"&lt;"&amp;AD593)+1)</f>
        <v>2.9999999999999997E-4</v>
      </c>
    </row>
    <row r="594" spans="2:33" ht="12.75" customHeight="1" x14ac:dyDescent="0.3">
      <c r="B594" s="81" t="str">
        <f t="shared" si="135"/>
        <v>5/8-20 UN</v>
      </c>
      <c r="C594" s="71" t="s">
        <v>592</v>
      </c>
      <c r="D594" s="71"/>
      <c r="E594" s="79" t="s">
        <v>353</v>
      </c>
      <c r="F594" s="82" t="s">
        <v>272</v>
      </c>
      <c r="G594" s="58">
        <v>20</v>
      </c>
      <c r="H594" s="60" t="s">
        <v>521</v>
      </c>
      <c r="I594" s="71" t="s">
        <v>507</v>
      </c>
      <c r="J594" s="71" t="s">
        <v>588</v>
      </c>
      <c r="K594" s="71" t="s">
        <v>600</v>
      </c>
      <c r="L594" s="85">
        <f t="shared" si="134"/>
        <v>15.875</v>
      </c>
      <c r="M594" s="85">
        <f t="shared" si="136"/>
        <v>1.27</v>
      </c>
      <c r="N594" s="71">
        <v>60</v>
      </c>
      <c r="O594" s="100">
        <f t="shared" si="137"/>
        <v>15.7074</v>
      </c>
      <c r="P594" s="85">
        <f t="shared" si="138"/>
        <v>0</v>
      </c>
      <c r="Q594" s="58">
        <f t="shared" si="139"/>
        <v>12.7</v>
      </c>
      <c r="R594" s="100">
        <f t="shared" si="140"/>
        <v>15.157400000000001</v>
      </c>
      <c r="S594" s="85">
        <f t="shared" si="141"/>
        <v>0</v>
      </c>
      <c r="T594" s="58">
        <f t="shared" si="142"/>
        <v>7.6</v>
      </c>
      <c r="U594" s="58">
        <f t="shared" si="143"/>
        <v>7.6</v>
      </c>
      <c r="V594" s="58">
        <f t="array" ref="V594">INDEX(AS$11:AS$66,MATCH(C594&amp;G594,AO$11:AO$66&amp;AP$11:AP$66,0),0)</f>
        <v>15</v>
      </c>
      <c r="X594" s="120">
        <f t="shared" si="144"/>
        <v>0.05</v>
      </c>
      <c r="Y594" s="61">
        <f t="array" ref="Y594">INDEX($AQ$11:$AR$66,MATCH($C594&amp;$G594,$AO$11:$AO$66&amp;$AP$11:$AP$66,0),COUNTIF($AQ$10:$AR$10,"&lt;"&amp;Z594)+1)</f>
        <v>2.9999999999999997E-4</v>
      </c>
      <c r="Z594" s="61">
        <f t="shared" si="145"/>
        <v>0.625</v>
      </c>
      <c r="AA594" s="61">
        <f t="array" ref="AA594">INDEX($AT$11:$AV$66,MATCH($C594&amp;$G594,$AO$11:$AO$66&amp;$AP$11:$AP$66,0),COUNTIF($AT$10:$AV$10,"&lt;"&amp;Z594)+1)</f>
        <v>5.0000000000000001E-4</v>
      </c>
      <c r="AB594" s="111">
        <f t="shared" si="146"/>
        <v>0.59252404735808351</v>
      </c>
      <c r="AC594" s="121">
        <f t="array" ref="AC594">INDEX($AW$11:$BA$66,MATCH($C594&amp;$G594,$AO$11:$AO$66&amp;$AP$11:$AP$66,0),COUNTIF($AW$10:$BA$10,"&lt;"&amp;Z594)+1)</f>
        <v>2.9999999999999997E-4</v>
      </c>
      <c r="AD594" s="62">
        <v>0.61839999999999995</v>
      </c>
      <c r="AE594" s="61">
        <f t="array" ref="AE594">INDEX($AT$11:$AV$66,MATCH($C594&amp;$G594,$AO$11:$AO$66&amp;$AP$11:$AP$66,0),COUNTIF($AT$10:$AV$10,"&lt;"&amp;AD594)+1)</f>
        <v>5.0000000000000001E-4</v>
      </c>
      <c r="AF594" s="111">
        <f t="shared" si="147"/>
        <v>0.59674936490538899</v>
      </c>
      <c r="AG594" s="121">
        <f t="array" ref="AG594">INDEX($AW$11:$BA$66,MATCH($C594&amp;$G594,$AO$11:$AO$66&amp;$AP$11:$AP$66,0),COUNTIF($AW$10:$BA$10,"&lt;"&amp;AD594)+1)</f>
        <v>2.9999999999999997E-4</v>
      </c>
    </row>
    <row r="595" spans="2:33" ht="12.75" customHeight="1" x14ac:dyDescent="0.3">
      <c r="B595" s="81" t="str">
        <f t="shared" si="135"/>
        <v>5/8-24 UNEF</v>
      </c>
      <c r="C595" s="71" t="s">
        <v>592</v>
      </c>
      <c r="D595" s="71"/>
      <c r="E595" s="79" t="s">
        <v>331</v>
      </c>
      <c r="F595" s="82" t="s">
        <v>272</v>
      </c>
      <c r="G595" s="58">
        <v>24</v>
      </c>
      <c r="H595" s="60" t="s">
        <v>521</v>
      </c>
      <c r="I595" s="71" t="s">
        <v>503</v>
      </c>
      <c r="J595" s="71" t="s">
        <v>588</v>
      </c>
      <c r="K595" s="71" t="s">
        <v>600</v>
      </c>
      <c r="L595" s="85">
        <f t="shared" si="134"/>
        <v>15.875</v>
      </c>
      <c r="M595" s="85">
        <f t="shared" si="136"/>
        <v>1.0583</v>
      </c>
      <c r="N595" s="71">
        <v>60</v>
      </c>
      <c r="O595" s="100">
        <f t="shared" si="137"/>
        <v>15.7759</v>
      </c>
      <c r="P595" s="85">
        <f t="shared" si="138"/>
        <v>0</v>
      </c>
      <c r="Q595" s="58">
        <f t="shared" si="139"/>
        <v>12.7</v>
      </c>
      <c r="R595" s="100">
        <f t="shared" si="140"/>
        <v>15.3177</v>
      </c>
      <c r="S595" s="85">
        <f t="shared" si="141"/>
        <v>0</v>
      </c>
      <c r="T595" s="58">
        <f t="shared" si="142"/>
        <v>7.6</v>
      </c>
      <c r="U595" s="58">
        <f t="shared" si="143"/>
        <v>7.6</v>
      </c>
      <c r="V595" s="58">
        <f t="array" ref="V595">INDEX(AS$11:AS$66,MATCH(C595&amp;G595,AO$11:AO$66&amp;AP$11:AP$66,0),0)</f>
        <v>15</v>
      </c>
      <c r="X595" s="120">
        <f t="shared" si="144"/>
        <v>4.1666666666666664E-2</v>
      </c>
      <c r="Y595" s="61">
        <f t="array" ref="Y595">INDEX($AQ$11:$AR$66,MATCH($C595&amp;$G595,$AO$11:$AO$66&amp;$AP$11:$AP$66,0),COUNTIF($AQ$10:$AR$10,"&lt;"&amp;Z595)+1)</f>
        <v>2.9999999999999997E-4</v>
      </c>
      <c r="Z595" s="61">
        <f t="shared" si="145"/>
        <v>0.625</v>
      </c>
      <c r="AA595" s="61">
        <f t="array" ref="AA595">INDEX($AT$11:$AV$66,MATCH($C595&amp;$G595,$AO$11:$AO$66&amp;$AP$11:$AP$66,0),COUNTIF($AT$10:$AV$10,"&lt;"&amp;Z595)+1)</f>
        <v>5.0000000000000001E-4</v>
      </c>
      <c r="AB595" s="111">
        <f t="shared" si="146"/>
        <v>0.59793670613173633</v>
      </c>
      <c r="AC595" s="121">
        <f t="array" ref="AC595">INDEX($AW$11:$BA$66,MATCH($C595&amp;$G595,$AO$11:$AO$66&amp;$AP$11:$AP$66,0),COUNTIF($AW$10:$BA$10,"&lt;"&amp;Z595)+1)</f>
        <v>2.9999999999999997E-4</v>
      </c>
      <c r="AD595" s="62">
        <v>0.62109999999999999</v>
      </c>
      <c r="AE595" s="61">
        <f t="array" ref="AE595">INDEX($AT$11:$AV$66,MATCH($C595&amp;$G595,$AO$11:$AO$66&amp;$AP$11:$AP$66,0),COUNTIF($AT$10:$AV$10,"&lt;"&amp;AD595)+1)</f>
        <v>5.0000000000000001E-4</v>
      </c>
      <c r="AF595" s="111">
        <f t="shared" si="147"/>
        <v>0.60305780408782417</v>
      </c>
      <c r="AG595" s="121">
        <f t="array" ref="AG595">INDEX($AW$11:$BA$66,MATCH($C595&amp;$G595,$AO$11:$AO$66&amp;$AP$11:$AP$66,0),COUNTIF($AW$10:$BA$10,"&lt;"&amp;AD595)+1)</f>
        <v>2.9999999999999997E-4</v>
      </c>
    </row>
    <row r="596" spans="2:33" ht="12.75" customHeight="1" x14ac:dyDescent="0.3">
      <c r="B596" s="81" t="str">
        <f t="shared" si="135"/>
        <v>5/8-24 UNEF</v>
      </c>
      <c r="C596" s="71" t="s">
        <v>592</v>
      </c>
      <c r="D596" s="71"/>
      <c r="E596" s="79" t="s">
        <v>331</v>
      </c>
      <c r="F596" s="82" t="s">
        <v>272</v>
      </c>
      <c r="G596" s="58">
        <v>24</v>
      </c>
      <c r="H596" s="60" t="s">
        <v>521</v>
      </c>
      <c r="I596" s="71" t="s">
        <v>507</v>
      </c>
      <c r="J596" s="71" t="s">
        <v>588</v>
      </c>
      <c r="K596" s="71" t="s">
        <v>600</v>
      </c>
      <c r="L596" s="85">
        <f t="shared" si="134"/>
        <v>15.875</v>
      </c>
      <c r="M596" s="85">
        <f t="shared" si="136"/>
        <v>1.0583</v>
      </c>
      <c r="N596" s="71">
        <v>60</v>
      </c>
      <c r="O596" s="100">
        <f t="shared" si="137"/>
        <v>15.742900000000001</v>
      </c>
      <c r="P596" s="85">
        <f t="shared" si="138"/>
        <v>0</v>
      </c>
      <c r="Q596" s="58">
        <f t="shared" si="139"/>
        <v>12.7</v>
      </c>
      <c r="R596" s="100">
        <f t="shared" si="140"/>
        <v>15.284599999999999</v>
      </c>
      <c r="S596" s="85">
        <f t="shared" si="141"/>
        <v>0</v>
      </c>
      <c r="T596" s="58">
        <f t="shared" si="142"/>
        <v>7.6</v>
      </c>
      <c r="U596" s="58">
        <f t="shared" si="143"/>
        <v>7.6</v>
      </c>
      <c r="V596" s="58">
        <f t="array" ref="V596">INDEX(AS$11:AS$66,MATCH(C596&amp;G596,AO$11:AO$66&amp;AP$11:AP$66,0),0)</f>
        <v>15</v>
      </c>
      <c r="X596" s="120">
        <f t="shared" si="144"/>
        <v>4.1666666666666664E-2</v>
      </c>
      <c r="Y596" s="61">
        <f t="array" ref="Y596">INDEX($AQ$11:$AR$66,MATCH($C596&amp;$G596,$AO$11:$AO$66&amp;$AP$11:$AP$66,0),COUNTIF($AQ$10:$AR$10,"&lt;"&amp;Z596)+1)</f>
        <v>2.9999999999999997E-4</v>
      </c>
      <c r="Z596" s="61">
        <f t="shared" si="145"/>
        <v>0.625</v>
      </c>
      <c r="AA596" s="61">
        <f t="array" ref="AA596">INDEX($AT$11:$AV$66,MATCH($C596&amp;$G596,$AO$11:$AO$66&amp;$AP$11:$AP$66,0),COUNTIF($AT$10:$AV$10,"&lt;"&amp;Z596)+1)</f>
        <v>5.0000000000000001E-4</v>
      </c>
      <c r="AB596" s="111">
        <f t="shared" si="146"/>
        <v>0.59793670613173633</v>
      </c>
      <c r="AC596" s="121">
        <f t="array" ref="AC596">INDEX($AW$11:$BA$66,MATCH($C596&amp;$G596,$AO$11:$AO$66&amp;$AP$11:$AP$66,0),COUNTIF($AW$10:$BA$10,"&lt;"&amp;Z596)+1)</f>
        <v>2.9999999999999997E-4</v>
      </c>
      <c r="AD596" s="62">
        <v>0.61980000000000002</v>
      </c>
      <c r="AE596" s="61">
        <f t="array" ref="AE596">INDEX($AT$11:$AV$66,MATCH($C596&amp;$G596,$AO$11:$AO$66&amp;$AP$11:$AP$66,0),COUNTIF($AT$10:$AV$10,"&lt;"&amp;AD596)+1)</f>
        <v>5.0000000000000001E-4</v>
      </c>
      <c r="AF596" s="111">
        <f t="shared" si="147"/>
        <v>0.6017578040878242</v>
      </c>
      <c r="AG596" s="121">
        <f t="array" ref="AG596">INDEX($AW$11:$BA$66,MATCH($C596&amp;$G596,$AO$11:$AO$66&amp;$AP$11:$AP$66,0),COUNTIF($AW$10:$BA$10,"&lt;"&amp;AD596)+1)</f>
        <v>2.9999999999999997E-4</v>
      </c>
    </row>
    <row r="597" spans="2:33" ht="12.75" customHeight="1" x14ac:dyDescent="0.3">
      <c r="B597" s="81" t="str">
        <f t="shared" si="135"/>
        <v>5/8-28 UN</v>
      </c>
      <c r="C597" s="71" t="s">
        <v>592</v>
      </c>
      <c r="D597" s="71"/>
      <c r="E597" s="79" t="s">
        <v>353</v>
      </c>
      <c r="F597" s="82" t="s">
        <v>272</v>
      </c>
      <c r="G597" s="58">
        <v>28</v>
      </c>
      <c r="H597" s="60" t="s">
        <v>521</v>
      </c>
      <c r="I597" s="71" t="s">
        <v>503</v>
      </c>
      <c r="J597" s="71" t="s">
        <v>588</v>
      </c>
      <c r="K597" s="71" t="s">
        <v>600</v>
      </c>
      <c r="L597" s="85">
        <f t="shared" si="134"/>
        <v>15.875</v>
      </c>
      <c r="M597" s="85">
        <f t="shared" si="136"/>
        <v>0.90710000000000002</v>
      </c>
      <c r="N597" s="71">
        <v>60</v>
      </c>
      <c r="O597" s="100">
        <f t="shared" si="137"/>
        <v>15.803900000000001</v>
      </c>
      <c r="P597" s="85">
        <f t="shared" si="138"/>
        <v>0</v>
      </c>
      <c r="Q597" s="58">
        <f t="shared" si="139"/>
        <v>12.7</v>
      </c>
      <c r="R597" s="100">
        <f t="shared" si="140"/>
        <v>15.411099999999999</v>
      </c>
      <c r="S597" s="85">
        <f t="shared" si="141"/>
        <v>0</v>
      </c>
      <c r="T597" s="58">
        <f t="shared" si="142"/>
        <v>7.6</v>
      </c>
      <c r="U597" s="58">
        <f t="shared" si="143"/>
        <v>7.6</v>
      </c>
      <c r="V597" s="58">
        <f t="array" ref="V597">INDEX(AS$11:AS$66,MATCH(C597&amp;G597,AO$11:AO$66&amp;AP$11:AP$66,0),0)</f>
        <v>15</v>
      </c>
      <c r="X597" s="120">
        <f t="shared" si="144"/>
        <v>3.5714285714285712E-2</v>
      </c>
      <c r="Y597" s="61">
        <f t="array" ref="Y597">INDEX($AQ$11:$AR$66,MATCH($C597&amp;$G597,$AO$11:$AO$66&amp;$AP$11:$AP$66,0),COUNTIF($AQ$10:$AR$10,"&lt;"&amp;Z597)+1)</f>
        <v>2.9999999999999997E-4</v>
      </c>
      <c r="Z597" s="61">
        <f t="shared" si="145"/>
        <v>0.625</v>
      </c>
      <c r="AA597" s="61">
        <f t="array" ref="AA597">INDEX($AT$11:$AV$66,MATCH($C597&amp;$G597,$AO$11:$AO$66&amp;$AP$11:$AP$66,0),COUNTIF($AT$10:$AV$10,"&lt;"&amp;Z597)+1)</f>
        <v>5.0000000000000001E-4</v>
      </c>
      <c r="AB597" s="111">
        <f t="shared" si="146"/>
        <v>0.60180289097005968</v>
      </c>
      <c r="AC597" s="121">
        <f t="array" ref="AC597">INDEX($AW$11:$BA$66,MATCH($C597&amp;$G597,$AO$11:$AO$66&amp;$AP$11:$AP$66,0),COUNTIF($AW$10:$BA$10,"&lt;"&amp;Z597)+1)</f>
        <v>2.9999999999999997E-4</v>
      </c>
      <c r="AD597" s="62">
        <v>0.62219999999999998</v>
      </c>
      <c r="AE597" s="61">
        <f t="array" ref="AE597">INDEX($AT$11:$AV$66,MATCH($C597&amp;$G597,$AO$11:$AO$66&amp;$AP$11:$AP$66,0),COUNTIF($AT$10:$AV$10,"&lt;"&amp;AD597)+1)</f>
        <v>5.0000000000000001E-4</v>
      </c>
      <c r="AF597" s="111">
        <f t="shared" si="147"/>
        <v>0.60673526064670646</v>
      </c>
      <c r="AG597" s="121">
        <f t="array" ref="AG597">INDEX($AW$11:$BA$66,MATCH($C597&amp;$G597,$AO$11:$AO$66&amp;$AP$11:$AP$66,0),COUNTIF($AW$10:$BA$10,"&lt;"&amp;AD597)+1)</f>
        <v>2.9999999999999997E-4</v>
      </c>
    </row>
    <row r="598" spans="2:33" ht="12.75" customHeight="1" x14ac:dyDescent="0.3">
      <c r="B598" s="81" t="str">
        <f t="shared" si="135"/>
        <v>5/8-28 UN</v>
      </c>
      <c r="C598" s="71" t="s">
        <v>592</v>
      </c>
      <c r="D598" s="71"/>
      <c r="E598" s="79" t="s">
        <v>353</v>
      </c>
      <c r="F598" s="82" t="s">
        <v>272</v>
      </c>
      <c r="G598" s="58">
        <v>28</v>
      </c>
      <c r="H598" s="60" t="s">
        <v>521</v>
      </c>
      <c r="I598" s="71" t="s">
        <v>507</v>
      </c>
      <c r="J598" s="71" t="s">
        <v>588</v>
      </c>
      <c r="K598" s="71" t="s">
        <v>600</v>
      </c>
      <c r="L598" s="85">
        <f t="shared" si="134"/>
        <v>15.875</v>
      </c>
      <c r="M598" s="85">
        <f t="shared" si="136"/>
        <v>0.90710000000000002</v>
      </c>
      <c r="N598" s="71">
        <v>60</v>
      </c>
      <c r="O598" s="100">
        <f t="shared" si="137"/>
        <v>15.773400000000001</v>
      </c>
      <c r="P598" s="85">
        <f t="shared" si="138"/>
        <v>0</v>
      </c>
      <c r="Q598" s="58">
        <f t="shared" si="139"/>
        <v>12.7</v>
      </c>
      <c r="R598" s="100">
        <f t="shared" si="140"/>
        <v>15.380599999999999</v>
      </c>
      <c r="S598" s="85">
        <f t="shared" si="141"/>
        <v>0</v>
      </c>
      <c r="T598" s="58">
        <f t="shared" si="142"/>
        <v>7.6</v>
      </c>
      <c r="U598" s="58">
        <f t="shared" si="143"/>
        <v>7.6</v>
      </c>
      <c r="V598" s="58">
        <f t="array" ref="V598">INDEX(AS$11:AS$66,MATCH(C598&amp;G598,AO$11:AO$66&amp;AP$11:AP$66,0),0)</f>
        <v>15</v>
      </c>
      <c r="X598" s="120">
        <f t="shared" si="144"/>
        <v>3.5714285714285712E-2</v>
      </c>
      <c r="Y598" s="61">
        <f t="array" ref="Y598">INDEX($AQ$11:$AR$66,MATCH($C598&amp;$G598,$AO$11:$AO$66&amp;$AP$11:$AP$66,0),COUNTIF($AQ$10:$AR$10,"&lt;"&amp;Z598)+1)</f>
        <v>2.9999999999999997E-4</v>
      </c>
      <c r="Z598" s="61">
        <f t="shared" si="145"/>
        <v>0.625</v>
      </c>
      <c r="AA598" s="61">
        <f t="array" ref="AA598">INDEX($AT$11:$AV$66,MATCH($C598&amp;$G598,$AO$11:$AO$66&amp;$AP$11:$AP$66,0),COUNTIF($AT$10:$AV$10,"&lt;"&amp;Z598)+1)</f>
        <v>5.0000000000000001E-4</v>
      </c>
      <c r="AB598" s="111">
        <f t="shared" si="146"/>
        <v>0.60180289097005968</v>
      </c>
      <c r="AC598" s="121">
        <f t="array" ref="AC598">INDEX($AW$11:$BA$66,MATCH($C598&amp;$G598,$AO$11:$AO$66&amp;$AP$11:$AP$66,0),COUNTIF($AW$10:$BA$10,"&lt;"&amp;Z598)+1)</f>
        <v>2.9999999999999997E-4</v>
      </c>
      <c r="AD598" s="62">
        <v>0.621</v>
      </c>
      <c r="AE598" s="61">
        <f t="array" ref="AE598">INDEX($AT$11:$AV$66,MATCH($C598&amp;$G598,$AO$11:$AO$66&amp;$AP$11:$AP$66,0),COUNTIF($AT$10:$AV$10,"&lt;"&amp;AD598)+1)</f>
        <v>5.0000000000000001E-4</v>
      </c>
      <c r="AF598" s="111">
        <f t="shared" si="147"/>
        <v>0.60553526064670649</v>
      </c>
      <c r="AG598" s="121">
        <f t="array" ref="AG598">INDEX($AW$11:$BA$66,MATCH($C598&amp;$G598,$AO$11:$AO$66&amp;$AP$11:$AP$66,0),COUNTIF($AW$10:$BA$10,"&lt;"&amp;AD598)+1)</f>
        <v>2.9999999999999997E-4</v>
      </c>
    </row>
    <row r="599" spans="2:33" ht="12.75" customHeight="1" x14ac:dyDescent="0.3">
      <c r="B599" s="81" t="str">
        <f t="shared" si="135"/>
        <v>5/8-32 UN</v>
      </c>
      <c r="C599" s="71" t="s">
        <v>592</v>
      </c>
      <c r="D599" s="71"/>
      <c r="E599" s="79" t="s">
        <v>353</v>
      </c>
      <c r="F599" s="82" t="s">
        <v>272</v>
      </c>
      <c r="G599" s="58">
        <v>32</v>
      </c>
      <c r="H599" s="60" t="s">
        <v>521</v>
      </c>
      <c r="I599" s="71" t="s">
        <v>503</v>
      </c>
      <c r="J599" s="71" t="s">
        <v>588</v>
      </c>
      <c r="K599" s="71" t="s">
        <v>600</v>
      </c>
      <c r="L599" s="85">
        <f t="shared" si="134"/>
        <v>15.875</v>
      </c>
      <c r="M599" s="85">
        <f t="shared" si="136"/>
        <v>0.79379999999999995</v>
      </c>
      <c r="N599" s="71">
        <v>60</v>
      </c>
      <c r="O599" s="100">
        <f t="shared" si="137"/>
        <v>15.819100000000001</v>
      </c>
      <c r="P599" s="85">
        <f t="shared" si="138"/>
        <v>0</v>
      </c>
      <c r="Q599" s="58">
        <f t="shared" si="139"/>
        <v>12.7</v>
      </c>
      <c r="R599" s="100">
        <f t="shared" si="140"/>
        <v>15.4754</v>
      </c>
      <c r="S599" s="85">
        <f t="shared" si="141"/>
        <v>0</v>
      </c>
      <c r="T599" s="58">
        <f t="shared" si="142"/>
        <v>7.6</v>
      </c>
      <c r="U599" s="58">
        <f t="shared" si="143"/>
        <v>7.6</v>
      </c>
      <c r="V599" s="58">
        <f t="array" ref="V599">INDEX(AS$11:AS$66,MATCH(C599&amp;G599,AO$11:AO$66&amp;AP$11:AP$66,0),0)</f>
        <v>15</v>
      </c>
      <c r="X599" s="120">
        <f t="shared" si="144"/>
        <v>3.125E-2</v>
      </c>
      <c r="Y599" s="61">
        <f t="array" ref="Y599">INDEX($AQ$11:$AR$66,MATCH($C599&amp;$G599,$AO$11:$AO$66&amp;$AP$11:$AP$66,0),COUNTIF($AQ$10:$AR$10,"&lt;"&amp;Z599)+1)</f>
        <v>2.9999999999999997E-4</v>
      </c>
      <c r="Z599" s="61">
        <f t="shared" si="145"/>
        <v>0.625</v>
      </c>
      <c r="AA599" s="61">
        <f t="array" ref="AA599">INDEX($AT$11:$AV$66,MATCH($C599&amp;$G599,$AO$11:$AO$66&amp;$AP$11:$AP$66,0),COUNTIF($AT$10:$AV$10,"&lt;"&amp;Z599)+1)</f>
        <v>5.0000000000000001E-4</v>
      </c>
      <c r="AB599" s="111">
        <f t="shared" si="146"/>
        <v>0.60470252959880222</v>
      </c>
      <c r="AC599" s="121">
        <f t="array" ref="AC599">INDEX($AW$11:$BA$66,MATCH($C599&amp;$G599,$AO$11:$AO$66&amp;$AP$11:$AP$66,0),COUNTIF($AW$10:$BA$10,"&lt;"&amp;Z599)+1)</f>
        <v>2.9999999999999997E-4</v>
      </c>
      <c r="AD599" s="62">
        <v>0.62280000000000002</v>
      </c>
      <c r="AE599" s="61">
        <f t="array" ref="AE599">INDEX($AT$11:$AV$66,MATCH($C599&amp;$G599,$AO$11:$AO$66&amp;$AP$11:$AP$66,0),COUNTIF($AT$10:$AV$10,"&lt;"&amp;AD599)+1)</f>
        <v>5.0000000000000001E-4</v>
      </c>
      <c r="AF599" s="111">
        <f t="shared" si="147"/>
        <v>0.60926835306586813</v>
      </c>
      <c r="AG599" s="121">
        <f t="array" ref="AG599">INDEX($AW$11:$BA$66,MATCH($C599&amp;$G599,$AO$11:$AO$66&amp;$AP$11:$AP$66,0),COUNTIF($AW$10:$BA$10,"&lt;"&amp;AD599)+1)</f>
        <v>2.9999999999999997E-4</v>
      </c>
    </row>
    <row r="600" spans="2:33" ht="12.75" customHeight="1" x14ac:dyDescent="0.3">
      <c r="B600" s="81" t="str">
        <f t="shared" si="135"/>
        <v>5/8-32 UN</v>
      </c>
      <c r="C600" s="71" t="s">
        <v>592</v>
      </c>
      <c r="D600" s="71"/>
      <c r="E600" s="79" t="s">
        <v>353</v>
      </c>
      <c r="F600" s="82" t="s">
        <v>272</v>
      </c>
      <c r="G600" s="58">
        <v>32</v>
      </c>
      <c r="H600" s="60" t="s">
        <v>521</v>
      </c>
      <c r="I600" s="71" t="s">
        <v>507</v>
      </c>
      <c r="J600" s="71" t="s">
        <v>588</v>
      </c>
      <c r="K600" s="71" t="s">
        <v>600</v>
      </c>
      <c r="L600" s="85">
        <f t="shared" si="134"/>
        <v>15.875</v>
      </c>
      <c r="M600" s="85">
        <f t="shared" si="136"/>
        <v>0.79379999999999995</v>
      </c>
      <c r="N600" s="71">
        <v>60</v>
      </c>
      <c r="O600" s="100">
        <f t="shared" si="137"/>
        <v>15.7912</v>
      </c>
      <c r="P600" s="85">
        <f t="shared" si="138"/>
        <v>0</v>
      </c>
      <c r="Q600" s="58">
        <f t="shared" si="139"/>
        <v>12.7</v>
      </c>
      <c r="R600" s="100">
        <f t="shared" si="140"/>
        <v>15.4475</v>
      </c>
      <c r="S600" s="85">
        <f t="shared" si="141"/>
        <v>0</v>
      </c>
      <c r="T600" s="58">
        <f t="shared" si="142"/>
        <v>7.6</v>
      </c>
      <c r="U600" s="58">
        <f t="shared" si="143"/>
        <v>7.6</v>
      </c>
      <c r="V600" s="58">
        <f t="array" ref="V600">INDEX(AS$11:AS$66,MATCH(C600&amp;G600,AO$11:AO$66&amp;AP$11:AP$66,0),0)</f>
        <v>15</v>
      </c>
      <c r="X600" s="120">
        <f t="shared" si="144"/>
        <v>3.125E-2</v>
      </c>
      <c r="Y600" s="61">
        <f t="array" ref="Y600">INDEX($AQ$11:$AR$66,MATCH($C600&amp;$G600,$AO$11:$AO$66&amp;$AP$11:$AP$66,0),COUNTIF($AQ$10:$AR$10,"&lt;"&amp;Z600)+1)</f>
        <v>2.9999999999999997E-4</v>
      </c>
      <c r="Z600" s="61">
        <f t="shared" si="145"/>
        <v>0.625</v>
      </c>
      <c r="AA600" s="61">
        <f t="array" ref="AA600">INDEX($AT$11:$AV$66,MATCH($C600&amp;$G600,$AO$11:$AO$66&amp;$AP$11:$AP$66,0),COUNTIF($AT$10:$AV$10,"&lt;"&amp;Z600)+1)</f>
        <v>5.0000000000000001E-4</v>
      </c>
      <c r="AB600" s="111">
        <f t="shared" si="146"/>
        <v>0.60470252959880222</v>
      </c>
      <c r="AC600" s="121">
        <f t="array" ref="AC600">INDEX($AW$11:$BA$66,MATCH($C600&amp;$G600,$AO$11:$AO$66&amp;$AP$11:$AP$66,0),COUNTIF($AW$10:$BA$10,"&lt;"&amp;Z600)+1)</f>
        <v>2.9999999999999997E-4</v>
      </c>
      <c r="AD600" s="62">
        <v>0.62170000000000003</v>
      </c>
      <c r="AE600" s="61">
        <f t="array" ref="AE600">INDEX($AT$11:$AV$66,MATCH($C600&amp;$G600,$AO$11:$AO$66&amp;$AP$11:$AP$66,0),COUNTIF($AT$10:$AV$10,"&lt;"&amp;AD600)+1)</f>
        <v>5.0000000000000001E-4</v>
      </c>
      <c r="AF600" s="111">
        <f t="shared" si="147"/>
        <v>0.60816835306586814</v>
      </c>
      <c r="AG600" s="121">
        <f t="array" ref="AG600">INDEX($AW$11:$BA$66,MATCH($C600&amp;$G600,$AO$11:$AO$66&amp;$AP$11:$AP$66,0),COUNTIF($AW$10:$BA$10,"&lt;"&amp;AD600)+1)</f>
        <v>2.9999999999999997E-4</v>
      </c>
    </row>
    <row r="601" spans="2:33" ht="12.75" customHeight="1" x14ac:dyDescent="0.3">
      <c r="B601" s="81" t="str">
        <f t="shared" si="135"/>
        <v>11/16-12 UN</v>
      </c>
      <c r="C601" s="71" t="s">
        <v>592</v>
      </c>
      <c r="D601" s="71"/>
      <c r="E601" s="79" t="s">
        <v>353</v>
      </c>
      <c r="F601" s="82" t="s">
        <v>332</v>
      </c>
      <c r="G601" s="58">
        <v>12</v>
      </c>
      <c r="H601" s="60" t="s">
        <v>521</v>
      </c>
      <c r="I601" s="71" t="s">
        <v>503</v>
      </c>
      <c r="J601" s="71" t="s">
        <v>588</v>
      </c>
      <c r="K601" s="71" t="s">
        <v>600</v>
      </c>
      <c r="L601" s="85">
        <f t="shared" si="134"/>
        <v>17.462499999999999</v>
      </c>
      <c r="M601" s="85">
        <f t="shared" si="136"/>
        <v>2.1166999999999998</v>
      </c>
      <c r="N601" s="71">
        <v>60</v>
      </c>
      <c r="O601" s="100">
        <f t="shared" si="137"/>
        <v>17.185600000000001</v>
      </c>
      <c r="P601" s="85">
        <f t="shared" si="138"/>
        <v>0</v>
      </c>
      <c r="Q601" s="58">
        <f t="shared" si="139"/>
        <v>15.2</v>
      </c>
      <c r="R601" s="100">
        <f t="shared" si="140"/>
        <v>16.269100000000002</v>
      </c>
      <c r="S601" s="85">
        <f t="shared" si="141"/>
        <v>0</v>
      </c>
      <c r="T601" s="58">
        <f t="shared" si="142"/>
        <v>7.6</v>
      </c>
      <c r="U601" s="58">
        <f t="shared" si="143"/>
        <v>7.6</v>
      </c>
      <c r="V601" s="58">
        <f t="array" ref="V601">INDEX(AS$11:AS$66,MATCH(C601&amp;G601,AO$11:AO$66&amp;AP$11:AP$66,0),0)</f>
        <v>10</v>
      </c>
      <c r="X601" s="120">
        <f t="shared" si="144"/>
        <v>8.3333333333333329E-2</v>
      </c>
      <c r="Y601" s="61">
        <f t="array" ref="Y601">INDEX($AQ$11:$AR$66,MATCH($C601&amp;$G601,$AO$11:$AO$66&amp;$AP$11:$AP$66,0),COUNTIF($AQ$10:$AR$10,"&lt;"&amp;Z601)+1)</f>
        <v>2.9999999999999997E-4</v>
      </c>
      <c r="Z601" s="61">
        <f t="shared" si="145"/>
        <v>0.6875</v>
      </c>
      <c r="AA601" s="61">
        <f t="array" ref="AA601">INDEX($AT$11:$AV$66,MATCH($C601&amp;$G601,$AO$11:$AO$66&amp;$AP$11:$AP$66,0),COUNTIF($AT$10:$AV$10,"&lt;"&amp;Z601)+1)</f>
        <v>5.9999999999999995E-4</v>
      </c>
      <c r="AB601" s="111">
        <f t="shared" si="146"/>
        <v>0.63337341226347266</v>
      </c>
      <c r="AC601" s="121">
        <f t="array" ref="AC601">INDEX($AW$11:$BA$66,MATCH($C601&amp;$G601,$AO$11:$AO$66&amp;$AP$11:$AP$66,0),COUNTIF($AW$10:$BA$10,"&lt;"&amp;Z601)+1)</f>
        <v>2.9999999999999997E-4</v>
      </c>
      <c r="AD601" s="62">
        <v>0.67659999999999998</v>
      </c>
      <c r="AE601" s="61">
        <f t="array" ref="AE601">INDEX($AT$11:$AV$66,MATCH($C601&amp;$G601,$AO$11:$AO$66&amp;$AP$11:$AP$66,0),COUNTIF($AT$10:$AV$10,"&lt;"&amp;AD601)+1)</f>
        <v>5.9999999999999995E-4</v>
      </c>
      <c r="AF601" s="111">
        <f t="shared" si="147"/>
        <v>0.64051560817564834</v>
      </c>
      <c r="AG601" s="121">
        <f t="array" ref="AG601">INDEX($AW$11:$BA$66,MATCH($C601&amp;$G601,$AO$11:$AO$66&amp;$AP$11:$AP$66,0),COUNTIF($AW$10:$BA$10,"&lt;"&amp;AD601)+1)</f>
        <v>2.9999999999999997E-4</v>
      </c>
    </row>
    <row r="602" spans="2:33" ht="12.75" customHeight="1" x14ac:dyDescent="0.3">
      <c r="B602" s="81" t="str">
        <f t="shared" si="135"/>
        <v>11/16-12 UN</v>
      </c>
      <c r="C602" s="71" t="s">
        <v>592</v>
      </c>
      <c r="D602" s="71"/>
      <c r="E602" s="79" t="s">
        <v>353</v>
      </c>
      <c r="F602" s="82" t="s">
        <v>332</v>
      </c>
      <c r="G602" s="58">
        <v>12</v>
      </c>
      <c r="H602" s="60" t="s">
        <v>521</v>
      </c>
      <c r="I602" s="71" t="s">
        <v>507</v>
      </c>
      <c r="J602" s="71" t="s">
        <v>588</v>
      </c>
      <c r="K602" s="71" t="s">
        <v>600</v>
      </c>
      <c r="L602" s="85">
        <f t="shared" si="134"/>
        <v>17.462499999999999</v>
      </c>
      <c r="M602" s="85">
        <f t="shared" si="136"/>
        <v>2.1166999999999998</v>
      </c>
      <c r="N602" s="71">
        <v>60</v>
      </c>
      <c r="O602" s="100">
        <f t="shared" si="137"/>
        <v>17.139900000000001</v>
      </c>
      <c r="P602" s="85">
        <f t="shared" si="138"/>
        <v>0</v>
      </c>
      <c r="Q602" s="58">
        <f t="shared" si="139"/>
        <v>15.2</v>
      </c>
      <c r="R602" s="100">
        <f t="shared" si="140"/>
        <v>16.223400000000002</v>
      </c>
      <c r="S602" s="85">
        <f t="shared" si="141"/>
        <v>0</v>
      </c>
      <c r="T602" s="58">
        <f t="shared" si="142"/>
        <v>7.6</v>
      </c>
      <c r="U602" s="58">
        <f t="shared" si="143"/>
        <v>7.6</v>
      </c>
      <c r="V602" s="58">
        <f t="array" ref="V602">INDEX(AS$11:AS$66,MATCH(C602&amp;G602,AO$11:AO$66&amp;AP$11:AP$66,0),0)</f>
        <v>10</v>
      </c>
      <c r="X602" s="120">
        <f t="shared" si="144"/>
        <v>8.3333333333333329E-2</v>
      </c>
      <c r="Y602" s="61">
        <f t="array" ref="Y602">INDEX($AQ$11:$AR$66,MATCH($C602&amp;$G602,$AO$11:$AO$66&amp;$AP$11:$AP$66,0),COUNTIF($AQ$10:$AR$10,"&lt;"&amp;Z602)+1)</f>
        <v>2.9999999999999997E-4</v>
      </c>
      <c r="Z602" s="61">
        <f t="shared" si="145"/>
        <v>0.6875</v>
      </c>
      <c r="AA602" s="61">
        <f t="array" ref="AA602">INDEX($AT$11:$AV$66,MATCH($C602&amp;$G602,$AO$11:$AO$66&amp;$AP$11:$AP$66,0),COUNTIF($AT$10:$AV$10,"&lt;"&amp;Z602)+1)</f>
        <v>5.9999999999999995E-4</v>
      </c>
      <c r="AB602" s="111">
        <f t="shared" si="146"/>
        <v>0.63337341226347266</v>
      </c>
      <c r="AC602" s="121">
        <f t="array" ref="AC602">INDEX($AW$11:$BA$66,MATCH($C602&amp;$G602,$AO$11:$AO$66&amp;$AP$11:$AP$66,0),COUNTIF($AW$10:$BA$10,"&lt;"&amp;Z602)+1)</f>
        <v>2.9999999999999997E-4</v>
      </c>
      <c r="AD602" s="62">
        <v>0.67479999999999996</v>
      </c>
      <c r="AE602" s="61">
        <f t="array" ref="AE602">INDEX($AT$11:$AV$66,MATCH($C602&amp;$G602,$AO$11:$AO$66&amp;$AP$11:$AP$66,0),COUNTIF($AT$10:$AV$10,"&lt;"&amp;AD602)+1)</f>
        <v>5.9999999999999995E-4</v>
      </c>
      <c r="AF602" s="111">
        <f t="shared" si="147"/>
        <v>0.63871560817564832</v>
      </c>
      <c r="AG602" s="121">
        <f t="array" ref="AG602">INDEX($AW$11:$BA$66,MATCH($C602&amp;$G602,$AO$11:$AO$66&amp;$AP$11:$AP$66,0),COUNTIF($AW$10:$BA$10,"&lt;"&amp;AD602)+1)</f>
        <v>2.9999999999999997E-4</v>
      </c>
    </row>
    <row r="603" spans="2:33" ht="12.75" customHeight="1" x14ac:dyDescent="0.3">
      <c r="B603" s="81" t="str">
        <f t="shared" si="135"/>
        <v>11/16-16 UN</v>
      </c>
      <c r="C603" s="71" t="s">
        <v>592</v>
      </c>
      <c r="D603" s="71"/>
      <c r="E603" s="79" t="s">
        <v>353</v>
      </c>
      <c r="F603" s="82" t="s">
        <v>332</v>
      </c>
      <c r="G603" s="58">
        <v>16</v>
      </c>
      <c r="H603" s="60" t="s">
        <v>521</v>
      </c>
      <c r="I603" s="71" t="s">
        <v>503</v>
      </c>
      <c r="J603" s="71" t="s">
        <v>588</v>
      </c>
      <c r="K603" s="71" t="s">
        <v>600</v>
      </c>
      <c r="L603" s="85">
        <f t="shared" si="134"/>
        <v>17.462499999999999</v>
      </c>
      <c r="M603" s="85">
        <f t="shared" si="136"/>
        <v>1.5874999999999999</v>
      </c>
      <c r="N603" s="71">
        <v>60</v>
      </c>
      <c r="O603" s="100">
        <f t="shared" si="137"/>
        <v>17.277100000000001</v>
      </c>
      <c r="P603" s="85">
        <f t="shared" si="138"/>
        <v>0</v>
      </c>
      <c r="Q603" s="58">
        <f t="shared" si="139"/>
        <v>15.2</v>
      </c>
      <c r="R603" s="100">
        <f t="shared" si="140"/>
        <v>16.589700000000001</v>
      </c>
      <c r="S603" s="85">
        <f t="shared" si="141"/>
        <v>0</v>
      </c>
      <c r="T603" s="58">
        <f t="shared" si="142"/>
        <v>7.6</v>
      </c>
      <c r="U603" s="58">
        <f t="shared" si="143"/>
        <v>7.6</v>
      </c>
      <c r="V603" s="58">
        <f t="array" ref="V603">INDEX(AS$11:AS$66,MATCH(C603&amp;G603,AO$11:AO$66&amp;AP$11:AP$66,0),0)</f>
        <v>10</v>
      </c>
      <c r="X603" s="120">
        <f t="shared" si="144"/>
        <v>6.25E-2</v>
      </c>
      <c r="Y603" s="61">
        <f t="array" ref="Y603">INDEX($AQ$11:$AR$66,MATCH($C603&amp;$G603,$AO$11:$AO$66&amp;$AP$11:$AP$66,0),COUNTIF($AQ$10:$AR$10,"&lt;"&amp;Z603)+1)</f>
        <v>2.9999999999999997E-4</v>
      </c>
      <c r="Z603" s="61">
        <f t="shared" si="145"/>
        <v>0.6875</v>
      </c>
      <c r="AA603" s="61">
        <f t="array" ref="AA603">INDEX($AT$11:$AV$66,MATCH($C603&amp;$G603,$AO$11:$AO$66&amp;$AP$11:$AP$66,0),COUNTIF($AT$10:$AV$10,"&lt;"&amp;Z603)+1)</f>
        <v>5.9999999999999995E-4</v>
      </c>
      <c r="AB603" s="111">
        <f t="shared" si="146"/>
        <v>0.64690505919760444</v>
      </c>
      <c r="AC603" s="121">
        <f t="array" ref="AC603">INDEX($AW$11:$BA$66,MATCH($C603&amp;$G603,$AO$11:$AO$66&amp;$AP$11:$AP$66,0),COUNTIF($AW$10:$BA$10,"&lt;"&amp;Z603)+1)</f>
        <v>2.9999999999999997E-4</v>
      </c>
      <c r="AD603" s="62">
        <v>0.68020000000000003</v>
      </c>
      <c r="AE603" s="61">
        <f t="array" ref="AE603">INDEX($AT$11:$AV$66,MATCH($C603&amp;$G603,$AO$11:$AO$66&amp;$AP$11:$AP$66,0),COUNTIF($AT$10:$AV$10,"&lt;"&amp;AD603)+1)</f>
        <v>5.9999999999999995E-4</v>
      </c>
      <c r="AF603" s="111">
        <f t="shared" si="147"/>
        <v>0.65313670613173636</v>
      </c>
      <c r="AG603" s="121">
        <f t="array" ref="AG603">INDEX($AW$11:$BA$66,MATCH($C603&amp;$G603,$AO$11:$AO$66&amp;$AP$11:$AP$66,0),COUNTIF($AW$10:$BA$10,"&lt;"&amp;AD603)+1)</f>
        <v>2.9999999999999997E-4</v>
      </c>
    </row>
    <row r="604" spans="2:33" ht="12.75" customHeight="1" x14ac:dyDescent="0.3">
      <c r="B604" s="81" t="str">
        <f t="shared" si="135"/>
        <v>11/16-16 UN</v>
      </c>
      <c r="C604" s="71" t="s">
        <v>592</v>
      </c>
      <c r="D604" s="71"/>
      <c r="E604" s="79" t="s">
        <v>353</v>
      </c>
      <c r="F604" s="82" t="s">
        <v>332</v>
      </c>
      <c r="G604" s="58">
        <v>16</v>
      </c>
      <c r="H604" s="60" t="s">
        <v>521</v>
      </c>
      <c r="I604" s="71" t="s">
        <v>507</v>
      </c>
      <c r="J604" s="71" t="s">
        <v>588</v>
      </c>
      <c r="K604" s="71" t="s">
        <v>600</v>
      </c>
      <c r="L604" s="85">
        <f t="shared" si="134"/>
        <v>17.462499999999999</v>
      </c>
      <c r="M604" s="85">
        <f t="shared" si="136"/>
        <v>1.5874999999999999</v>
      </c>
      <c r="N604" s="71">
        <v>60</v>
      </c>
      <c r="O604" s="100">
        <f t="shared" si="137"/>
        <v>17.2364</v>
      </c>
      <c r="P604" s="85">
        <f t="shared" si="138"/>
        <v>0</v>
      </c>
      <c r="Q604" s="58">
        <f t="shared" si="139"/>
        <v>15.2</v>
      </c>
      <c r="R604" s="100">
        <f t="shared" si="140"/>
        <v>16.548999999999999</v>
      </c>
      <c r="S604" s="85">
        <f t="shared" si="141"/>
        <v>0</v>
      </c>
      <c r="T604" s="58">
        <f t="shared" si="142"/>
        <v>7.6</v>
      </c>
      <c r="U604" s="58">
        <f t="shared" si="143"/>
        <v>7.6</v>
      </c>
      <c r="V604" s="58">
        <f t="array" ref="V604">INDEX(AS$11:AS$66,MATCH(C604&amp;G604,AO$11:AO$66&amp;AP$11:AP$66,0),0)</f>
        <v>10</v>
      </c>
      <c r="X604" s="120">
        <f t="shared" si="144"/>
        <v>6.25E-2</v>
      </c>
      <c r="Y604" s="61">
        <f t="array" ref="Y604">INDEX($AQ$11:$AR$66,MATCH($C604&amp;$G604,$AO$11:$AO$66&amp;$AP$11:$AP$66,0),COUNTIF($AQ$10:$AR$10,"&lt;"&amp;Z604)+1)</f>
        <v>2.9999999999999997E-4</v>
      </c>
      <c r="Z604" s="61">
        <f t="shared" si="145"/>
        <v>0.6875</v>
      </c>
      <c r="AA604" s="61">
        <f t="array" ref="AA604">INDEX($AT$11:$AV$66,MATCH($C604&amp;$G604,$AO$11:$AO$66&amp;$AP$11:$AP$66,0),COUNTIF($AT$10:$AV$10,"&lt;"&amp;Z604)+1)</f>
        <v>5.9999999999999995E-4</v>
      </c>
      <c r="AB604" s="111">
        <f t="shared" si="146"/>
        <v>0.64690505919760444</v>
      </c>
      <c r="AC604" s="121">
        <f t="array" ref="AC604">INDEX($AW$11:$BA$66,MATCH($C604&amp;$G604,$AO$11:$AO$66&amp;$AP$11:$AP$66,0),COUNTIF($AW$10:$BA$10,"&lt;"&amp;Z604)+1)</f>
        <v>2.9999999999999997E-4</v>
      </c>
      <c r="AD604" s="62">
        <v>0.67859999999999998</v>
      </c>
      <c r="AE604" s="61">
        <f t="array" ref="AE604">INDEX($AT$11:$AV$66,MATCH($C604&amp;$G604,$AO$11:$AO$66&amp;$AP$11:$AP$66,0),COUNTIF($AT$10:$AV$10,"&lt;"&amp;AD604)+1)</f>
        <v>5.9999999999999995E-4</v>
      </c>
      <c r="AF604" s="111">
        <f t="shared" si="147"/>
        <v>0.65153670613173631</v>
      </c>
      <c r="AG604" s="121">
        <f t="array" ref="AG604">INDEX($AW$11:$BA$66,MATCH($C604&amp;$G604,$AO$11:$AO$66&amp;$AP$11:$AP$66,0),COUNTIF($AW$10:$BA$10,"&lt;"&amp;AD604)+1)</f>
        <v>2.9999999999999997E-4</v>
      </c>
    </row>
    <row r="605" spans="2:33" ht="12.75" customHeight="1" x14ac:dyDescent="0.3">
      <c r="B605" s="81" t="str">
        <f t="shared" si="135"/>
        <v>11/16-20 UN</v>
      </c>
      <c r="C605" s="71" t="s">
        <v>592</v>
      </c>
      <c r="D605" s="71"/>
      <c r="E605" s="79" t="s">
        <v>353</v>
      </c>
      <c r="F605" s="82" t="s">
        <v>332</v>
      </c>
      <c r="G605" s="58">
        <v>20</v>
      </c>
      <c r="H605" s="60" t="s">
        <v>521</v>
      </c>
      <c r="I605" s="71" t="s">
        <v>503</v>
      </c>
      <c r="J605" s="71" t="s">
        <v>588</v>
      </c>
      <c r="K605" s="71" t="s">
        <v>600</v>
      </c>
      <c r="L605" s="85">
        <f t="shared" si="134"/>
        <v>17.462499999999999</v>
      </c>
      <c r="M605" s="85">
        <f t="shared" si="136"/>
        <v>1.27</v>
      </c>
      <c r="N605" s="71">
        <v>60</v>
      </c>
      <c r="O605" s="100">
        <f t="shared" si="137"/>
        <v>17.330400000000001</v>
      </c>
      <c r="P605" s="85">
        <f t="shared" si="138"/>
        <v>0</v>
      </c>
      <c r="Q605" s="58">
        <f t="shared" si="139"/>
        <v>12.7</v>
      </c>
      <c r="R605" s="100">
        <f t="shared" si="140"/>
        <v>16.7805</v>
      </c>
      <c r="S605" s="85">
        <f t="shared" si="141"/>
        <v>0</v>
      </c>
      <c r="T605" s="58">
        <f t="shared" si="142"/>
        <v>7.6</v>
      </c>
      <c r="U605" s="58">
        <f t="shared" si="143"/>
        <v>7.6</v>
      </c>
      <c r="V605" s="58">
        <f t="array" ref="V605">INDEX(AS$11:AS$66,MATCH(C605&amp;G605,AO$11:AO$66&amp;AP$11:AP$66,0),0)</f>
        <v>15</v>
      </c>
      <c r="X605" s="120">
        <f t="shared" si="144"/>
        <v>0.05</v>
      </c>
      <c r="Y605" s="61">
        <f t="array" ref="Y605">INDEX($AQ$11:$AR$66,MATCH($C605&amp;$G605,$AO$11:$AO$66&amp;$AP$11:$AP$66,0),COUNTIF($AQ$10:$AR$10,"&lt;"&amp;Z605)+1)</f>
        <v>2.9999999999999997E-4</v>
      </c>
      <c r="Z605" s="61">
        <f t="shared" si="145"/>
        <v>0.6875</v>
      </c>
      <c r="AA605" s="61">
        <f t="array" ref="AA605">INDEX($AT$11:$AV$66,MATCH($C605&amp;$G605,$AO$11:$AO$66&amp;$AP$11:$AP$66,0),COUNTIF($AT$10:$AV$10,"&lt;"&amp;Z605)+1)</f>
        <v>5.0000000000000001E-4</v>
      </c>
      <c r="AB605" s="111">
        <f t="shared" si="146"/>
        <v>0.65502404735808351</v>
      </c>
      <c r="AC605" s="121">
        <f t="array" ref="AC605">INDEX($AW$11:$BA$66,MATCH($C605&amp;$G605,$AO$11:$AO$66&amp;$AP$11:$AP$66,0),COUNTIF($AW$10:$BA$10,"&lt;"&amp;Z605)+1)</f>
        <v>2.9999999999999997E-4</v>
      </c>
      <c r="AD605" s="62">
        <v>0.68230000000000002</v>
      </c>
      <c r="AE605" s="61">
        <f t="array" ref="AE605">INDEX($AT$11:$AV$66,MATCH($C605&amp;$G605,$AO$11:$AO$66&amp;$AP$11:$AP$66,0),COUNTIF($AT$10:$AV$10,"&lt;"&amp;AD605)+1)</f>
        <v>5.0000000000000001E-4</v>
      </c>
      <c r="AF605" s="111">
        <f t="shared" si="147"/>
        <v>0.66064936490538906</v>
      </c>
      <c r="AG605" s="121">
        <f t="array" ref="AG605">INDEX($AW$11:$BA$66,MATCH($C605&amp;$G605,$AO$11:$AO$66&amp;$AP$11:$AP$66,0),COUNTIF($AW$10:$BA$10,"&lt;"&amp;AD605)+1)</f>
        <v>2.9999999999999997E-4</v>
      </c>
    </row>
    <row r="606" spans="2:33" ht="12.75" customHeight="1" x14ac:dyDescent="0.3">
      <c r="B606" s="81" t="str">
        <f t="shared" si="135"/>
        <v>11/16-20 UN</v>
      </c>
      <c r="C606" s="71" t="s">
        <v>592</v>
      </c>
      <c r="D606" s="71"/>
      <c r="E606" s="79" t="s">
        <v>353</v>
      </c>
      <c r="F606" s="82" t="s">
        <v>332</v>
      </c>
      <c r="G606" s="58">
        <v>20</v>
      </c>
      <c r="H606" s="60" t="s">
        <v>521</v>
      </c>
      <c r="I606" s="71" t="s">
        <v>507</v>
      </c>
      <c r="J606" s="71" t="s">
        <v>588</v>
      </c>
      <c r="K606" s="71" t="s">
        <v>600</v>
      </c>
      <c r="L606" s="85">
        <f t="shared" si="134"/>
        <v>17.462499999999999</v>
      </c>
      <c r="M606" s="85">
        <f t="shared" si="136"/>
        <v>1.27</v>
      </c>
      <c r="N606" s="71">
        <v>60</v>
      </c>
      <c r="O606" s="100">
        <f t="shared" si="137"/>
        <v>17.294899999999998</v>
      </c>
      <c r="P606" s="85">
        <f t="shared" si="138"/>
        <v>0</v>
      </c>
      <c r="Q606" s="58">
        <f t="shared" si="139"/>
        <v>12.7</v>
      </c>
      <c r="R606" s="100">
        <f t="shared" si="140"/>
        <v>16.744900000000001</v>
      </c>
      <c r="S606" s="85">
        <f t="shared" si="141"/>
        <v>0</v>
      </c>
      <c r="T606" s="58">
        <f t="shared" si="142"/>
        <v>7.6</v>
      </c>
      <c r="U606" s="58">
        <f t="shared" si="143"/>
        <v>7.6</v>
      </c>
      <c r="V606" s="58">
        <f t="array" ref="V606">INDEX(AS$11:AS$66,MATCH(C606&amp;G606,AO$11:AO$66&amp;AP$11:AP$66,0),0)</f>
        <v>15</v>
      </c>
      <c r="X606" s="120">
        <f t="shared" si="144"/>
        <v>0.05</v>
      </c>
      <c r="Y606" s="61">
        <f t="array" ref="Y606">INDEX($AQ$11:$AR$66,MATCH($C606&amp;$G606,$AO$11:$AO$66&amp;$AP$11:$AP$66,0),COUNTIF($AQ$10:$AR$10,"&lt;"&amp;Z606)+1)</f>
        <v>2.9999999999999997E-4</v>
      </c>
      <c r="Z606" s="61">
        <f t="shared" si="145"/>
        <v>0.6875</v>
      </c>
      <c r="AA606" s="61">
        <f t="array" ref="AA606">INDEX($AT$11:$AV$66,MATCH($C606&amp;$G606,$AO$11:$AO$66&amp;$AP$11:$AP$66,0),COUNTIF($AT$10:$AV$10,"&lt;"&amp;Z606)+1)</f>
        <v>5.0000000000000001E-4</v>
      </c>
      <c r="AB606" s="111">
        <f t="shared" si="146"/>
        <v>0.65502404735808351</v>
      </c>
      <c r="AC606" s="121">
        <f t="array" ref="AC606">INDEX($AW$11:$BA$66,MATCH($C606&amp;$G606,$AO$11:$AO$66&amp;$AP$11:$AP$66,0),COUNTIF($AW$10:$BA$10,"&lt;"&amp;Z606)+1)</f>
        <v>2.9999999999999997E-4</v>
      </c>
      <c r="AD606" s="62">
        <v>0.68089999999999995</v>
      </c>
      <c r="AE606" s="61">
        <f t="array" ref="AE606">INDEX($AT$11:$AV$66,MATCH($C606&amp;$G606,$AO$11:$AO$66&amp;$AP$11:$AP$66,0),COUNTIF($AT$10:$AV$10,"&lt;"&amp;AD606)+1)</f>
        <v>5.0000000000000001E-4</v>
      </c>
      <c r="AF606" s="111">
        <f t="shared" si="147"/>
        <v>0.65924936490538899</v>
      </c>
      <c r="AG606" s="121">
        <f t="array" ref="AG606">INDEX($AW$11:$BA$66,MATCH($C606&amp;$G606,$AO$11:$AO$66&amp;$AP$11:$AP$66,0),COUNTIF($AW$10:$BA$10,"&lt;"&amp;AD606)+1)</f>
        <v>2.9999999999999997E-4</v>
      </c>
    </row>
    <row r="607" spans="2:33" ht="12.75" customHeight="1" x14ac:dyDescent="0.3">
      <c r="B607" s="81" t="str">
        <f t="shared" si="135"/>
        <v>11/16-24 UNEF</v>
      </c>
      <c r="C607" s="71" t="s">
        <v>592</v>
      </c>
      <c r="D607" s="71"/>
      <c r="E607" s="79" t="s">
        <v>331</v>
      </c>
      <c r="F607" s="82" t="s">
        <v>332</v>
      </c>
      <c r="G607" s="58">
        <v>24</v>
      </c>
      <c r="H607" s="60" t="s">
        <v>521</v>
      </c>
      <c r="I607" s="71" t="s">
        <v>503</v>
      </c>
      <c r="J607" s="71" t="s">
        <v>588</v>
      </c>
      <c r="K607" s="71" t="s">
        <v>600</v>
      </c>
      <c r="L607" s="85">
        <f t="shared" si="134"/>
        <v>17.462499999999999</v>
      </c>
      <c r="M607" s="85">
        <f t="shared" si="136"/>
        <v>1.0583</v>
      </c>
      <c r="N607" s="71">
        <v>60</v>
      </c>
      <c r="O607" s="100">
        <f t="shared" si="137"/>
        <v>17.363399999999999</v>
      </c>
      <c r="P607" s="85">
        <f t="shared" si="138"/>
        <v>0</v>
      </c>
      <c r="Q607" s="58">
        <f t="shared" si="139"/>
        <v>12.7</v>
      </c>
      <c r="R607" s="100">
        <f t="shared" si="140"/>
        <v>16.905200000000001</v>
      </c>
      <c r="S607" s="85">
        <f t="shared" si="141"/>
        <v>0</v>
      </c>
      <c r="T607" s="58">
        <f t="shared" si="142"/>
        <v>7.6</v>
      </c>
      <c r="U607" s="58">
        <f t="shared" si="143"/>
        <v>7.6</v>
      </c>
      <c r="V607" s="58">
        <f t="array" ref="V607">INDEX(AS$11:AS$66,MATCH(C607&amp;G607,AO$11:AO$66&amp;AP$11:AP$66,0),0)</f>
        <v>15</v>
      </c>
      <c r="X607" s="120">
        <f t="shared" si="144"/>
        <v>4.1666666666666664E-2</v>
      </c>
      <c r="Y607" s="61">
        <f t="array" ref="Y607">INDEX($AQ$11:$AR$66,MATCH($C607&amp;$G607,$AO$11:$AO$66&amp;$AP$11:$AP$66,0),COUNTIF($AQ$10:$AR$10,"&lt;"&amp;Z607)+1)</f>
        <v>2.9999999999999997E-4</v>
      </c>
      <c r="Z607" s="61">
        <f t="shared" si="145"/>
        <v>0.6875</v>
      </c>
      <c r="AA607" s="61">
        <f t="array" ref="AA607">INDEX($AT$11:$AV$66,MATCH($C607&amp;$G607,$AO$11:$AO$66&amp;$AP$11:$AP$66,0),COUNTIF($AT$10:$AV$10,"&lt;"&amp;Z607)+1)</f>
        <v>5.0000000000000001E-4</v>
      </c>
      <c r="AB607" s="111">
        <f t="shared" si="146"/>
        <v>0.66043670613173633</v>
      </c>
      <c r="AC607" s="121">
        <f t="array" ref="AC607">INDEX($AW$11:$BA$66,MATCH($C607&amp;$G607,$AO$11:$AO$66&amp;$AP$11:$AP$66,0),COUNTIF($AW$10:$BA$10,"&lt;"&amp;Z607)+1)</f>
        <v>2.9999999999999997E-4</v>
      </c>
      <c r="AD607" s="62">
        <v>0.68359999999999999</v>
      </c>
      <c r="AE607" s="61">
        <f t="array" ref="AE607">INDEX($AT$11:$AV$66,MATCH($C607&amp;$G607,$AO$11:$AO$66&amp;$AP$11:$AP$66,0),COUNTIF($AT$10:$AV$10,"&lt;"&amp;AD607)+1)</f>
        <v>5.0000000000000001E-4</v>
      </c>
      <c r="AF607" s="111">
        <f t="shared" si="147"/>
        <v>0.66555780408782417</v>
      </c>
      <c r="AG607" s="121">
        <f t="array" ref="AG607">INDEX($AW$11:$BA$66,MATCH($C607&amp;$G607,$AO$11:$AO$66&amp;$AP$11:$AP$66,0),COUNTIF($AW$10:$BA$10,"&lt;"&amp;AD607)+1)</f>
        <v>2.9999999999999997E-4</v>
      </c>
    </row>
    <row r="608" spans="2:33" ht="12.75" customHeight="1" x14ac:dyDescent="0.3">
      <c r="B608" s="81" t="str">
        <f t="shared" si="135"/>
        <v>11/16-24 UNEF</v>
      </c>
      <c r="C608" s="71" t="s">
        <v>592</v>
      </c>
      <c r="D608" s="71"/>
      <c r="E608" s="79" t="s">
        <v>331</v>
      </c>
      <c r="F608" s="82" t="s">
        <v>332</v>
      </c>
      <c r="G608" s="58">
        <v>24</v>
      </c>
      <c r="H608" s="60" t="s">
        <v>521</v>
      </c>
      <c r="I608" s="71" t="s">
        <v>507</v>
      </c>
      <c r="J608" s="71" t="s">
        <v>588</v>
      </c>
      <c r="K608" s="71" t="s">
        <v>600</v>
      </c>
      <c r="L608" s="85">
        <f t="shared" si="134"/>
        <v>17.462499999999999</v>
      </c>
      <c r="M608" s="85">
        <f t="shared" si="136"/>
        <v>1.0583</v>
      </c>
      <c r="N608" s="71">
        <v>60</v>
      </c>
      <c r="O608" s="100">
        <f t="shared" si="137"/>
        <v>17.330400000000001</v>
      </c>
      <c r="P608" s="85">
        <f t="shared" si="138"/>
        <v>0</v>
      </c>
      <c r="Q608" s="58">
        <f t="shared" si="139"/>
        <v>12.7</v>
      </c>
      <c r="R608" s="100">
        <f t="shared" si="140"/>
        <v>16.8721</v>
      </c>
      <c r="S608" s="85">
        <f t="shared" si="141"/>
        <v>0</v>
      </c>
      <c r="T608" s="58">
        <f t="shared" si="142"/>
        <v>7.6</v>
      </c>
      <c r="U608" s="58">
        <f t="shared" si="143"/>
        <v>7.6</v>
      </c>
      <c r="V608" s="58">
        <f t="array" ref="V608">INDEX(AS$11:AS$66,MATCH(C608&amp;G608,AO$11:AO$66&amp;AP$11:AP$66,0),0)</f>
        <v>15</v>
      </c>
      <c r="X608" s="120">
        <f t="shared" si="144"/>
        <v>4.1666666666666664E-2</v>
      </c>
      <c r="Y608" s="61">
        <f t="array" ref="Y608">INDEX($AQ$11:$AR$66,MATCH($C608&amp;$G608,$AO$11:$AO$66&amp;$AP$11:$AP$66,0),COUNTIF($AQ$10:$AR$10,"&lt;"&amp;Z608)+1)</f>
        <v>2.9999999999999997E-4</v>
      </c>
      <c r="Z608" s="61">
        <f t="shared" si="145"/>
        <v>0.6875</v>
      </c>
      <c r="AA608" s="61">
        <f t="array" ref="AA608">INDEX($AT$11:$AV$66,MATCH($C608&amp;$G608,$AO$11:$AO$66&amp;$AP$11:$AP$66,0),COUNTIF($AT$10:$AV$10,"&lt;"&amp;Z608)+1)</f>
        <v>5.0000000000000001E-4</v>
      </c>
      <c r="AB608" s="111">
        <f t="shared" si="146"/>
        <v>0.66043670613173633</v>
      </c>
      <c r="AC608" s="121">
        <f t="array" ref="AC608">INDEX($AW$11:$BA$66,MATCH($C608&amp;$G608,$AO$11:$AO$66&amp;$AP$11:$AP$66,0),COUNTIF($AW$10:$BA$10,"&lt;"&amp;Z608)+1)</f>
        <v>2.9999999999999997E-4</v>
      </c>
      <c r="AD608" s="62">
        <v>0.68230000000000002</v>
      </c>
      <c r="AE608" s="61">
        <f t="array" ref="AE608">INDEX($AT$11:$AV$66,MATCH($C608&amp;$G608,$AO$11:$AO$66&amp;$AP$11:$AP$66,0),COUNTIF($AT$10:$AV$10,"&lt;"&amp;AD608)+1)</f>
        <v>5.0000000000000001E-4</v>
      </c>
      <c r="AF608" s="111">
        <f t="shared" si="147"/>
        <v>0.6642578040878242</v>
      </c>
      <c r="AG608" s="121">
        <f t="array" ref="AG608">INDEX($AW$11:$BA$66,MATCH($C608&amp;$G608,$AO$11:$AO$66&amp;$AP$11:$AP$66,0),COUNTIF($AW$10:$BA$10,"&lt;"&amp;AD608)+1)</f>
        <v>2.9999999999999997E-4</v>
      </c>
    </row>
    <row r="609" spans="2:33" ht="12.75" customHeight="1" x14ac:dyDescent="0.3">
      <c r="B609" s="81" t="str">
        <f t="shared" si="135"/>
        <v>11/16-28 UN</v>
      </c>
      <c r="C609" s="71" t="s">
        <v>592</v>
      </c>
      <c r="D609" s="71"/>
      <c r="E609" s="79" t="s">
        <v>353</v>
      </c>
      <c r="F609" s="82" t="s">
        <v>332</v>
      </c>
      <c r="G609" s="58">
        <v>28</v>
      </c>
      <c r="H609" s="60" t="s">
        <v>521</v>
      </c>
      <c r="I609" s="71" t="s">
        <v>503</v>
      </c>
      <c r="J609" s="71" t="s">
        <v>588</v>
      </c>
      <c r="K609" s="71" t="s">
        <v>600</v>
      </c>
      <c r="L609" s="85">
        <f t="shared" si="134"/>
        <v>17.462499999999999</v>
      </c>
      <c r="M609" s="85">
        <f t="shared" si="136"/>
        <v>0.90710000000000002</v>
      </c>
      <c r="N609" s="71">
        <v>60</v>
      </c>
      <c r="O609" s="100">
        <f t="shared" si="137"/>
        <v>17.391400000000001</v>
      </c>
      <c r="P609" s="85">
        <f t="shared" si="138"/>
        <v>0</v>
      </c>
      <c r="Q609" s="58">
        <f t="shared" si="139"/>
        <v>12.7</v>
      </c>
      <c r="R609" s="100">
        <f t="shared" si="140"/>
        <v>16.9986</v>
      </c>
      <c r="S609" s="85">
        <f t="shared" si="141"/>
        <v>0</v>
      </c>
      <c r="T609" s="58">
        <f t="shared" si="142"/>
        <v>7.6</v>
      </c>
      <c r="U609" s="58">
        <f t="shared" si="143"/>
        <v>7.6</v>
      </c>
      <c r="V609" s="58">
        <f t="array" ref="V609">INDEX(AS$11:AS$66,MATCH(C609&amp;G609,AO$11:AO$66&amp;AP$11:AP$66,0),0)</f>
        <v>15</v>
      </c>
      <c r="X609" s="120">
        <f t="shared" si="144"/>
        <v>3.5714285714285712E-2</v>
      </c>
      <c r="Y609" s="61">
        <f t="array" ref="Y609">INDEX($AQ$11:$AR$66,MATCH($C609&amp;$G609,$AO$11:$AO$66&amp;$AP$11:$AP$66,0),COUNTIF($AQ$10:$AR$10,"&lt;"&amp;Z609)+1)</f>
        <v>2.9999999999999997E-4</v>
      </c>
      <c r="Z609" s="61">
        <f t="shared" si="145"/>
        <v>0.6875</v>
      </c>
      <c r="AA609" s="61">
        <f t="array" ref="AA609">INDEX($AT$11:$AV$66,MATCH($C609&amp;$G609,$AO$11:$AO$66&amp;$AP$11:$AP$66,0),COUNTIF($AT$10:$AV$10,"&lt;"&amp;Z609)+1)</f>
        <v>5.0000000000000001E-4</v>
      </c>
      <c r="AB609" s="111">
        <f t="shared" si="146"/>
        <v>0.66430289097005968</v>
      </c>
      <c r="AC609" s="121">
        <f t="array" ref="AC609">INDEX($AW$11:$BA$66,MATCH($C609&amp;$G609,$AO$11:$AO$66&amp;$AP$11:$AP$66,0),COUNTIF($AW$10:$BA$10,"&lt;"&amp;Z609)+1)</f>
        <v>2.9999999999999997E-4</v>
      </c>
      <c r="AD609" s="62">
        <v>0.68469999999999998</v>
      </c>
      <c r="AE609" s="61">
        <f t="array" ref="AE609">INDEX($AT$11:$AV$66,MATCH($C609&amp;$G609,$AO$11:$AO$66&amp;$AP$11:$AP$66,0),COUNTIF($AT$10:$AV$10,"&lt;"&amp;AD609)+1)</f>
        <v>5.0000000000000001E-4</v>
      </c>
      <c r="AF609" s="111">
        <f t="shared" si="147"/>
        <v>0.66923526064670646</v>
      </c>
      <c r="AG609" s="121">
        <f t="array" ref="AG609">INDEX($AW$11:$BA$66,MATCH($C609&amp;$G609,$AO$11:$AO$66&amp;$AP$11:$AP$66,0),COUNTIF($AW$10:$BA$10,"&lt;"&amp;AD609)+1)</f>
        <v>2.9999999999999997E-4</v>
      </c>
    </row>
    <row r="610" spans="2:33" ht="12.75" customHeight="1" x14ac:dyDescent="0.3">
      <c r="B610" s="81" t="str">
        <f t="shared" si="135"/>
        <v>11/16-28 UN</v>
      </c>
      <c r="C610" s="71" t="s">
        <v>592</v>
      </c>
      <c r="D610" s="71"/>
      <c r="E610" s="79" t="s">
        <v>353</v>
      </c>
      <c r="F610" s="82" t="s">
        <v>332</v>
      </c>
      <c r="G610" s="58">
        <v>28</v>
      </c>
      <c r="H610" s="60" t="s">
        <v>521</v>
      </c>
      <c r="I610" s="71" t="s">
        <v>507</v>
      </c>
      <c r="J610" s="71" t="s">
        <v>588</v>
      </c>
      <c r="K610" s="71" t="s">
        <v>600</v>
      </c>
      <c r="L610" s="85">
        <f t="shared" si="134"/>
        <v>17.462499999999999</v>
      </c>
      <c r="M610" s="85">
        <f t="shared" si="136"/>
        <v>0.90710000000000002</v>
      </c>
      <c r="N610" s="71">
        <v>60</v>
      </c>
      <c r="O610" s="100">
        <f t="shared" si="137"/>
        <v>17.360900000000001</v>
      </c>
      <c r="P610" s="85">
        <f t="shared" si="138"/>
        <v>0</v>
      </c>
      <c r="Q610" s="58">
        <f t="shared" si="139"/>
        <v>12.7</v>
      </c>
      <c r="R610" s="100">
        <f t="shared" si="140"/>
        <v>16.9681</v>
      </c>
      <c r="S610" s="85">
        <f t="shared" si="141"/>
        <v>0</v>
      </c>
      <c r="T610" s="58">
        <f t="shared" si="142"/>
        <v>7.6</v>
      </c>
      <c r="U610" s="58">
        <f t="shared" si="143"/>
        <v>7.6</v>
      </c>
      <c r="V610" s="58">
        <f t="array" ref="V610">INDEX(AS$11:AS$66,MATCH(C610&amp;G610,AO$11:AO$66&amp;AP$11:AP$66,0),0)</f>
        <v>15</v>
      </c>
      <c r="X610" s="120">
        <f t="shared" si="144"/>
        <v>3.5714285714285712E-2</v>
      </c>
      <c r="Y610" s="61">
        <f t="array" ref="Y610">INDEX($AQ$11:$AR$66,MATCH($C610&amp;$G610,$AO$11:$AO$66&amp;$AP$11:$AP$66,0),COUNTIF($AQ$10:$AR$10,"&lt;"&amp;Z610)+1)</f>
        <v>2.9999999999999997E-4</v>
      </c>
      <c r="Z610" s="61">
        <f t="shared" si="145"/>
        <v>0.6875</v>
      </c>
      <c r="AA610" s="61">
        <f t="array" ref="AA610">INDEX($AT$11:$AV$66,MATCH($C610&amp;$G610,$AO$11:$AO$66&amp;$AP$11:$AP$66,0),COUNTIF($AT$10:$AV$10,"&lt;"&amp;Z610)+1)</f>
        <v>5.0000000000000001E-4</v>
      </c>
      <c r="AB610" s="111">
        <f t="shared" si="146"/>
        <v>0.66430289097005968</v>
      </c>
      <c r="AC610" s="121">
        <f t="array" ref="AC610">INDEX($AW$11:$BA$66,MATCH($C610&amp;$G610,$AO$11:$AO$66&amp;$AP$11:$AP$66,0),COUNTIF($AW$10:$BA$10,"&lt;"&amp;Z610)+1)</f>
        <v>2.9999999999999997E-4</v>
      </c>
      <c r="AD610" s="62">
        <v>0.6835</v>
      </c>
      <c r="AE610" s="61">
        <f t="array" ref="AE610">INDEX($AT$11:$AV$66,MATCH($C610&amp;$G610,$AO$11:$AO$66&amp;$AP$11:$AP$66,0),COUNTIF($AT$10:$AV$10,"&lt;"&amp;AD610)+1)</f>
        <v>5.0000000000000001E-4</v>
      </c>
      <c r="AF610" s="111">
        <f t="shared" si="147"/>
        <v>0.66803526064670649</v>
      </c>
      <c r="AG610" s="121">
        <f t="array" ref="AG610">INDEX($AW$11:$BA$66,MATCH($C610&amp;$G610,$AO$11:$AO$66&amp;$AP$11:$AP$66,0),COUNTIF($AW$10:$BA$10,"&lt;"&amp;AD610)+1)</f>
        <v>2.9999999999999997E-4</v>
      </c>
    </row>
    <row r="611" spans="2:33" ht="12.75" customHeight="1" x14ac:dyDescent="0.3">
      <c r="B611" s="81" t="str">
        <f t="shared" si="135"/>
        <v>11/16-32 UN</v>
      </c>
      <c r="C611" s="71" t="s">
        <v>592</v>
      </c>
      <c r="D611" s="71"/>
      <c r="E611" s="79" t="s">
        <v>353</v>
      </c>
      <c r="F611" s="82" t="s">
        <v>332</v>
      </c>
      <c r="G611" s="58">
        <v>32</v>
      </c>
      <c r="H611" s="60" t="s">
        <v>521</v>
      </c>
      <c r="I611" s="71" t="s">
        <v>503</v>
      </c>
      <c r="J611" s="71" t="s">
        <v>588</v>
      </c>
      <c r="K611" s="71" t="s">
        <v>600</v>
      </c>
      <c r="L611" s="85">
        <f t="shared" si="134"/>
        <v>17.462499999999999</v>
      </c>
      <c r="M611" s="85">
        <f t="shared" si="136"/>
        <v>0.79379999999999995</v>
      </c>
      <c r="N611" s="71">
        <v>60</v>
      </c>
      <c r="O611" s="100">
        <f t="shared" si="137"/>
        <v>17.406600000000001</v>
      </c>
      <c r="P611" s="85">
        <f t="shared" si="138"/>
        <v>0</v>
      </c>
      <c r="Q611" s="58">
        <f t="shared" si="139"/>
        <v>12.7</v>
      </c>
      <c r="R611" s="100">
        <f t="shared" si="140"/>
        <v>17.062899999999999</v>
      </c>
      <c r="S611" s="85">
        <f t="shared" si="141"/>
        <v>0</v>
      </c>
      <c r="T611" s="58">
        <f t="shared" si="142"/>
        <v>7.6</v>
      </c>
      <c r="U611" s="58">
        <f t="shared" si="143"/>
        <v>7.6</v>
      </c>
      <c r="V611" s="58">
        <f t="array" ref="V611">INDEX(AS$11:AS$66,MATCH(C611&amp;G611,AO$11:AO$66&amp;AP$11:AP$66,0),0)</f>
        <v>15</v>
      </c>
      <c r="X611" s="120">
        <f t="shared" si="144"/>
        <v>3.125E-2</v>
      </c>
      <c r="Y611" s="61">
        <f t="array" ref="Y611">INDEX($AQ$11:$AR$66,MATCH($C611&amp;$G611,$AO$11:$AO$66&amp;$AP$11:$AP$66,0),COUNTIF($AQ$10:$AR$10,"&lt;"&amp;Z611)+1)</f>
        <v>2.9999999999999997E-4</v>
      </c>
      <c r="Z611" s="61">
        <f t="shared" si="145"/>
        <v>0.6875</v>
      </c>
      <c r="AA611" s="61">
        <f t="array" ref="AA611">INDEX($AT$11:$AV$66,MATCH($C611&amp;$G611,$AO$11:$AO$66&amp;$AP$11:$AP$66,0),COUNTIF($AT$10:$AV$10,"&lt;"&amp;Z611)+1)</f>
        <v>5.0000000000000001E-4</v>
      </c>
      <c r="AB611" s="111">
        <f t="shared" si="146"/>
        <v>0.66720252959880222</v>
      </c>
      <c r="AC611" s="121">
        <f t="array" ref="AC611">INDEX($AW$11:$BA$66,MATCH($C611&amp;$G611,$AO$11:$AO$66&amp;$AP$11:$AP$66,0),COUNTIF($AW$10:$BA$10,"&lt;"&amp;Z611)+1)</f>
        <v>2.9999999999999997E-4</v>
      </c>
      <c r="AD611" s="62">
        <v>0.68530000000000002</v>
      </c>
      <c r="AE611" s="61">
        <f t="array" ref="AE611">INDEX($AT$11:$AV$66,MATCH($C611&amp;$G611,$AO$11:$AO$66&amp;$AP$11:$AP$66,0),COUNTIF($AT$10:$AV$10,"&lt;"&amp;AD611)+1)</f>
        <v>5.0000000000000001E-4</v>
      </c>
      <c r="AF611" s="111">
        <f t="shared" si="147"/>
        <v>0.67176835306586813</v>
      </c>
      <c r="AG611" s="121">
        <f t="array" ref="AG611">INDEX($AW$11:$BA$66,MATCH($C611&amp;$G611,$AO$11:$AO$66&amp;$AP$11:$AP$66,0),COUNTIF($AW$10:$BA$10,"&lt;"&amp;AD611)+1)</f>
        <v>2.9999999999999997E-4</v>
      </c>
    </row>
    <row r="612" spans="2:33" ht="12.75" customHeight="1" x14ac:dyDescent="0.3">
      <c r="B612" s="81" t="str">
        <f t="shared" si="135"/>
        <v>11/16-32 UN</v>
      </c>
      <c r="C612" s="71" t="s">
        <v>592</v>
      </c>
      <c r="D612" s="71"/>
      <c r="E612" s="79" t="s">
        <v>353</v>
      </c>
      <c r="F612" s="82" t="s">
        <v>332</v>
      </c>
      <c r="G612" s="58">
        <v>32</v>
      </c>
      <c r="H612" s="60" t="s">
        <v>521</v>
      </c>
      <c r="I612" s="71" t="s">
        <v>507</v>
      </c>
      <c r="J612" s="71" t="s">
        <v>588</v>
      </c>
      <c r="K612" s="71" t="s">
        <v>600</v>
      </c>
      <c r="L612" s="85">
        <f t="shared" si="134"/>
        <v>17.462499999999999</v>
      </c>
      <c r="M612" s="85">
        <f t="shared" si="136"/>
        <v>0.79379999999999995</v>
      </c>
      <c r="N612" s="71">
        <v>60</v>
      </c>
      <c r="O612" s="100">
        <f t="shared" si="137"/>
        <v>17.378699999999998</v>
      </c>
      <c r="P612" s="85">
        <f t="shared" si="138"/>
        <v>0</v>
      </c>
      <c r="Q612" s="58">
        <f t="shared" si="139"/>
        <v>12.7</v>
      </c>
      <c r="R612" s="100">
        <f t="shared" si="140"/>
        <v>17.035</v>
      </c>
      <c r="S612" s="85">
        <f t="shared" si="141"/>
        <v>0</v>
      </c>
      <c r="T612" s="58">
        <f t="shared" si="142"/>
        <v>7.6</v>
      </c>
      <c r="U612" s="58">
        <f t="shared" si="143"/>
        <v>7.6</v>
      </c>
      <c r="V612" s="58">
        <f t="array" ref="V612">INDEX(AS$11:AS$66,MATCH(C612&amp;G612,AO$11:AO$66&amp;AP$11:AP$66,0),0)</f>
        <v>15</v>
      </c>
      <c r="X612" s="120">
        <f t="shared" si="144"/>
        <v>3.125E-2</v>
      </c>
      <c r="Y612" s="61">
        <f t="array" ref="Y612">INDEX($AQ$11:$AR$66,MATCH($C612&amp;$G612,$AO$11:$AO$66&amp;$AP$11:$AP$66,0),COUNTIF($AQ$10:$AR$10,"&lt;"&amp;Z612)+1)</f>
        <v>2.9999999999999997E-4</v>
      </c>
      <c r="Z612" s="61">
        <f t="shared" si="145"/>
        <v>0.6875</v>
      </c>
      <c r="AA612" s="61">
        <f t="array" ref="AA612">INDEX($AT$11:$AV$66,MATCH($C612&amp;$G612,$AO$11:$AO$66&amp;$AP$11:$AP$66,0),COUNTIF($AT$10:$AV$10,"&lt;"&amp;Z612)+1)</f>
        <v>5.0000000000000001E-4</v>
      </c>
      <c r="AB612" s="111">
        <f t="shared" si="146"/>
        <v>0.66720252959880222</v>
      </c>
      <c r="AC612" s="121">
        <f t="array" ref="AC612">INDEX($AW$11:$BA$66,MATCH($C612&amp;$G612,$AO$11:$AO$66&amp;$AP$11:$AP$66,0),COUNTIF($AW$10:$BA$10,"&lt;"&amp;Z612)+1)</f>
        <v>2.9999999999999997E-4</v>
      </c>
      <c r="AD612" s="62">
        <v>0.68420000000000003</v>
      </c>
      <c r="AE612" s="61">
        <f t="array" ref="AE612">INDEX($AT$11:$AV$66,MATCH($C612&amp;$G612,$AO$11:$AO$66&amp;$AP$11:$AP$66,0),COUNTIF($AT$10:$AV$10,"&lt;"&amp;AD612)+1)</f>
        <v>5.0000000000000001E-4</v>
      </c>
      <c r="AF612" s="111">
        <f t="shared" si="147"/>
        <v>0.67066835306586814</v>
      </c>
      <c r="AG612" s="121">
        <f t="array" ref="AG612">INDEX($AW$11:$BA$66,MATCH($C612&amp;$G612,$AO$11:$AO$66&amp;$AP$11:$AP$66,0),COUNTIF($AW$10:$BA$10,"&lt;"&amp;AD612)+1)</f>
        <v>2.9999999999999997E-4</v>
      </c>
    </row>
    <row r="613" spans="2:33" ht="12.75" customHeight="1" x14ac:dyDescent="0.3">
      <c r="B613" s="81" t="str">
        <f t="shared" si="135"/>
        <v>3/4-12 UN</v>
      </c>
      <c r="C613" s="71" t="s">
        <v>592</v>
      </c>
      <c r="D613" s="71"/>
      <c r="E613" s="79" t="s">
        <v>353</v>
      </c>
      <c r="F613" s="82" t="s">
        <v>273</v>
      </c>
      <c r="G613" s="58">
        <v>12</v>
      </c>
      <c r="H613" s="60" t="s">
        <v>521</v>
      </c>
      <c r="I613" s="71" t="s">
        <v>503</v>
      </c>
      <c r="J613" s="71" t="s">
        <v>588</v>
      </c>
      <c r="K613" s="71" t="s">
        <v>600</v>
      </c>
      <c r="L613" s="85">
        <f t="shared" si="134"/>
        <v>19.05</v>
      </c>
      <c r="M613" s="85">
        <f t="shared" si="136"/>
        <v>2.1166999999999998</v>
      </c>
      <c r="N613" s="71">
        <v>60</v>
      </c>
      <c r="O613" s="100">
        <f t="shared" si="137"/>
        <v>18.775700000000001</v>
      </c>
      <c r="P613" s="85">
        <f t="shared" si="138"/>
        <v>0</v>
      </c>
      <c r="Q613" s="58">
        <f t="shared" si="139"/>
        <v>15.2</v>
      </c>
      <c r="R613" s="100">
        <f t="shared" si="140"/>
        <v>17.859100000000002</v>
      </c>
      <c r="S613" s="85">
        <f t="shared" si="141"/>
        <v>0</v>
      </c>
      <c r="T613" s="58">
        <f t="shared" si="142"/>
        <v>7.6</v>
      </c>
      <c r="U613" s="58">
        <f t="shared" si="143"/>
        <v>7.6</v>
      </c>
      <c r="V613" s="58">
        <f t="array" ref="V613">INDEX(AS$11:AS$66,MATCH(C613&amp;G613,AO$11:AO$66&amp;AP$11:AP$66,0),0)</f>
        <v>10</v>
      </c>
      <c r="X613" s="120">
        <f t="shared" si="144"/>
        <v>8.3333333333333329E-2</v>
      </c>
      <c r="Y613" s="61">
        <f t="array" ref="Y613">INDEX($AQ$11:$AR$66,MATCH($C613&amp;$G613,$AO$11:$AO$66&amp;$AP$11:$AP$66,0),COUNTIF($AQ$10:$AR$10,"&lt;"&amp;Z613)+1)</f>
        <v>2.9999999999999997E-4</v>
      </c>
      <c r="Z613" s="61">
        <f t="shared" si="145"/>
        <v>0.75</v>
      </c>
      <c r="AA613" s="61">
        <f t="array" ref="AA613">INDEX($AT$11:$AV$66,MATCH($C613&amp;$G613,$AO$11:$AO$66&amp;$AP$11:$AP$66,0),COUNTIF($AT$10:$AV$10,"&lt;"&amp;Z613)+1)</f>
        <v>5.9999999999999995E-4</v>
      </c>
      <c r="AB613" s="111">
        <f t="shared" si="146"/>
        <v>0.69587341226347266</v>
      </c>
      <c r="AC613" s="121">
        <f t="array" ref="AC613">INDEX($AW$11:$BA$66,MATCH($C613&amp;$G613,$AO$11:$AO$66&amp;$AP$11:$AP$66,0),COUNTIF($AW$10:$BA$10,"&lt;"&amp;Z613)+1)</f>
        <v>2.9999999999999997E-4</v>
      </c>
      <c r="AD613" s="62">
        <v>0.73919999999999997</v>
      </c>
      <c r="AE613" s="61">
        <f t="array" ref="AE613">INDEX($AT$11:$AV$66,MATCH($C613&amp;$G613,$AO$11:$AO$66&amp;$AP$11:$AP$66,0),COUNTIF($AT$10:$AV$10,"&lt;"&amp;AD613)+1)</f>
        <v>5.9999999999999995E-4</v>
      </c>
      <c r="AF613" s="111">
        <f t="shared" si="147"/>
        <v>0.70311560817564833</v>
      </c>
      <c r="AG613" s="121">
        <f t="array" ref="AG613">INDEX($AW$11:$BA$66,MATCH($C613&amp;$G613,$AO$11:$AO$66&amp;$AP$11:$AP$66,0),COUNTIF($AW$10:$BA$10,"&lt;"&amp;AD613)+1)</f>
        <v>2.9999999999999997E-4</v>
      </c>
    </row>
    <row r="614" spans="2:33" ht="12.75" customHeight="1" x14ac:dyDescent="0.3">
      <c r="B614" s="81" t="str">
        <f t="shared" si="135"/>
        <v>3/4-12 UN</v>
      </c>
      <c r="C614" s="71" t="s">
        <v>592</v>
      </c>
      <c r="D614" s="71"/>
      <c r="E614" s="79" t="s">
        <v>353</v>
      </c>
      <c r="F614" s="82" t="s">
        <v>273</v>
      </c>
      <c r="G614" s="58">
        <v>12</v>
      </c>
      <c r="H614" s="60" t="s">
        <v>521</v>
      </c>
      <c r="I614" s="71" t="s">
        <v>507</v>
      </c>
      <c r="J614" s="71" t="s">
        <v>588</v>
      </c>
      <c r="K614" s="71" t="s">
        <v>600</v>
      </c>
      <c r="L614" s="85">
        <f t="shared" si="134"/>
        <v>19.05</v>
      </c>
      <c r="M614" s="85">
        <f t="shared" si="136"/>
        <v>2.1166999999999998</v>
      </c>
      <c r="N614" s="71">
        <v>60</v>
      </c>
      <c r="O614" s="100">
        <f t="shared" si="137"/>
        <v>18.73</v>
      </c>
      <c r="P614" s="85">
        <f t="shared" si="138"/>
        <v>0</v>
      </c>
      <c r="Q614" s="58">
        <f t="shared" si="139"/>
        <v>15.2</v>
      </c>
      <c r="R614" s="100">
        <f t="shared" si="140"/>
        <v>17.813400000000001</v>
      </c>
      <c r="S614" s="85">
        <f t="shared" si="141"/>
        <v>0</v>
      </c>
      <c r="T614" s="58">
        <f t="shared" si="142"/>
        <v>7.6</v>
      </c>
      <c r="U614" s="58">
        <f t="shared" si="143"/>
        <v>7.6</v>
      </c>
      <c r="V614" s="58">
        <f t="array" ref="V614">INDEX(AS$11:AS$66,MATCH(C614&amp;G614,AO$11:AO$66&amp;AP$11:AP$66,0),0)</f>
        <v>10</v>
      </c>
      <c r="X614" s="120">
        <f t="shared" si="144"/>
        <v>8.3333333333333329E-2</v>
      </c>
      <c r="Y614" s="61">
        <f t="array" ref="Y614">INDEX($AQ$11:$AR$66,MATCH($C614&amp;$G614,$AO$11:$AO$66&amp;$AP$11:$AP$66,0),COUNTIF($AQ$10:$AR$10,"&lt;"&amp;Z614)+1)</f>
        <v>2.9999999999999997E-4</v>
      </c>
      <c r="Z614" s="61">
        <f t="shared" si="145"/>
        <v>0.75</v>
      </c>
      <c r="AA614" s="61">
        <f t="array" ref="AA614">INDEX($AT$11:$AV$66,MATCH($C614&amp;$G614,$AO$11:$AO$66&amp;$AP$11:$AP$66,0),COUNTIF($AT$10:$AV$10,"&lt;"&amp;Z614)+1)</f>
        <v>5.9999999999999995E-4</v>
      </c>
      <c r="AB614" s="111">
        <f t="shared" si="146"/>
        <v>0.69587341226347266</v>
      </c>
      <c r="AC614" s="121">
        <f t="array" ref="AC614">INDEX($AW$11:$BA$66,MATCH($C614&amp;$G614,$AO$11:$AO$66&amp;$AP$11:$AP$66,0),COUNTIF($AW$10:$BA$10,"&lt;"&amp;Z614)+1)</f>
        <v>2.9999999999999997E-4</v>
      </c>
      <c r="AD614" s="62">
        <v>0.73740000000000006</v>
      </c>
      <c r="AE614" s="61">
        <f t="array" ref="AE614">INDEX($AT$11:$AV$66,MATCH($C614&amp;$G614,$AO$11:$AO$66&amp;$AP$11:$AP$66,0),COUNTIF($AT$10:$AV$10,"&lt;"&amp;AD614)+1)</f>
        <v>5.9999999999999995E-4</v>
      </c>
      <c r="AF614" s="111">
        <f t="shared" si="147"/>
        <v>0.70131560817564842</v>
      </c>
      <c r="AG614" s="121">
        <f t="array" ref="AG614">INDEX($AW$11:$BA$66,MATCH($C614&amp;$G614,$AO$11:$AO$66&amp;$AP$11:$AP$66,0),COUNTIF($AW$10:$BA$10,"&lt;"&amp;AD614)+1)</f>
        <v>2.9999999999999997E-4</v>
      </c>
    </row>
    <row r="615" spans="2:33" ht="12.75" customHeight="1" x14ac:dyDescent="0.3">
      <c r="B615" s="81" t="str">
        <f t="shared" si="135"/>
        <v>3/4-20 UNEF</v>
      </c>
      <c r="C615" s="71" t="s">
        <v>592</v>
      </c>
      <c r="D615" s="71"/>
      <c r="E615" s="79" t="s">
        <v>331</v>
      </c>
      <c r="F615" s="82" t="s">
        <v>273</v>
      </c>
      <c r="G615" s="58">
        <v>20</v>
      </c>
      <c r="H615" s="60" t="s">
        <v>521</v>
      </c>
      <c r="I615" s="71" t="s">
        <v>503</v>
      </c>
      <c r="J615" s="71" t="s">
        <v>588</v>
      </c>
      <c r="K615" s="71" t="s">
        <v>600</v>
      </c>
      <c r="L615" s="85">
        <f t="shared" si="134"/>
        <v>19.05</v>
      </c>
      <c r="M615" s="85">
        <f t="shared" si="136"/>
        <v>1.27</v>
      </c>
      <c r="N615" s="71">
        <v>60</v>
      </c>
      <c r="O615" s="100">
        <f t="shared" si="137"/>
        <v>18.920500000000001</v>
      </c>
      <c r="P615" s="85">
        <f t="shared" si="138"/>
        <v>0</v>
      </c>
      <c r="Q615" s="58">
        <f t="shared" si="139"/>
        <v>12.7</v>
      </c>
      <c r="R615" s="100">
        <f t="shared" si="140"/>
        <v>18.3705</v>
      </c>
      <c r="S615" s="85">
        <f t="shared" si="141"/>
        <v>0</v>
      </c>
      <c r="T615" s="58">
        <f t="shared" si="142"/>
        <v>7.6</v>
      </c>
      <c r="U615" s="58">
        <f t="shared" si="143"/>
        <v>7.6</v>
      </c>
      <c r="V615" s="58">
        <f t="array" ref="V615">INDEX(AS$11:AS$66,MATCH(C615&amp;G615,AO$11:AO$66&amp;AP$11:AP$66,0),0)</f>
        <v>15</v>
      </c>
      <c r="X615" s="120">
        <f t="shared" si="144"/>
        <v>0.05</v>
      </c>
      <c r="Y615" s="61">
        <f t="array" ref="Y615">INDEX($AQ$11:$AR$66,MATCH($C615&amp;$G615,$AO$11:$AO$66&amp;$AP$11:$AP$66,0),COUNTIF($AQ$10:$AR$10,"&lt;"&amp;Z615)+1)</f>
        <v>2.9999999999999997E-4</v>
      </c>
      <c r="Z615" s="61">
        <f t="shared" si="145"/>
        <v>0.75</v>
      </c>
      <c r="AA615" s="61">
        <f t="array" ref="AA615">INDEX($AT$11:$AV$66,MATCH($C615&amp;$G615,$AO$11:$AO$66&amp;$AP$11:$AP$66,0),COUNTIF($AT$10:$AV$10,"&lt;"&amp;Z615)+1)</f>
        <v>5.0000000000000001E-4</v>
      </c>
      <c r="AB615" s="111">
        <f t="shared" si="146"/>
        <v>0.71752404735808351</v>
      </c>
      <c r="AC615" s="121">
        <f t="array" ref="AC615">INDEX($AW$11:$BA$66,MATCH($C615&amp;$G615,$AO$11:$AO$66&amp;$AP$11:$AP$66,0),COUNTIF($AW$10:$BA$10,"&lt;"&amp;Z615)+1)</f>
        <v>2.9999999999999997E-4</v>
      </c>
      <c r="AD615" s="62">
        <v>0.74490000000000001</v>
      </c>
      <c r="AE615" s="61">
        <f t="array" ref="AE615">INDEX($AT$11:$AV$66,MATCH($C615&amp;$G615,$AO$11:$AO$66&amp;$AP$11:$AP$66,0),COUNTIF($AT$10:$AV$10,"&lt;"&amp;AD615)+1)</f>
        <v>5.0000000000000001E-4</v>
      </c>
      <c r="AF615" s="111">
        <f t="shared" si="147"/>
        <v>0.72324936490538905</v>
      </c>
      <c r="AG615" s="121">
        <f t="array" ref="AG615">INDEX($AW$11:$BA$66,MATCH($C615&amp;$G615,$AO$11:$AO$66&amp;$AP$11:$AP$66,0),COUNTIF($AW$10:$BA$10,"&lt;"&amp;AD615)+1)</f>
        <v>2.9999999999999997E-4</v>
      </c>
    </row>
    <row r="616" spans="2:33" ht="12.75" customHeight="1" x14ac:dyDescent="0.3">
      <c r="B616" s="81" t="str">
        <f t="shared" si="135"/>
        <v>3/4-20 UNEF</v>
      </c>
      <c r="C616" s="71" t="s">
        <v>592</v>
      </c>
      <c r="D616" s="71"/>
      <c r="E616" s="79" t="s">
        <v>331</v>
      </c>
      <c r="F616" s="82" t="s">
        <v>273</v>
      </c>
      <c r="G616" s="58">
        <v>20</v>
      </c>
      <c r="H616" s="60" t="s">
        <v>521</v>
      </c>
      <c r="I616" s="71" t="s">
        <v>507</v>
      </c>
      <c r="J616" s="71" t="s">
        <v>588</v>
      </c>
      <c r="K616" s="71" t="s">
        <v>600</v>
      </c>
      <c r="L616" s="85">
        <f t="shared" ref="L616:L679" si="148">ROUND(Z616*25.4,4)</f>
        <v>19.05</v>
      </c>
      <c r="M616" s="85">
        <f t="shared" si="136"/>
        <v>1.27</v>
      </c>
      <c r="N616" s="71">
        <v>60</v>
      </c>
      <c r="O616" s="100">
        <f t="shared" si="137"/>
        <v>18.884899999999998</v>
      </c>
      <c r="P616" s="85">
        <f t="shared" si="138"/>
        <v>0</v>
      </c>
      <c r="Q616" s="58">
        <f t="shared" si="139"/>
        <v>12.7</v>
      </c>
      <c r="R616" s="100">
        <f t="shared" si="140"/>
        <v>18.335000000000001</v>
      </c>
      <c r="S616" s="85">
        <f t="shared" si="141"/>
        <v>0</v>
      </c>
      <c r="T616" s="58">
        <f t="shared" si="142"/>
        <v>7.6</v>
      </c>
      <c r="U616" s="58">
        <f t="shared" si="143"/>
        <v>7.6</v>
      </c>
      <c r="V616" s="58">
        <f t="array" ref="V616">INDEX(AS$11:AS$66,MATCH(C616&amp;G616,AO$11:AO$66&amp;AP$11:AP$66,0),0)</f>
        <v>15</v>
      </c>
      <c r="X616" s="120">
        <f t="shared" si="144"/>
        <v>0.05</v>
      </c>
      <c r="Y616" s="61">
        <f t="array" ref="Y616">INDEX($AQ$11:$AR$66,MATCH($C616&amp;$G616,$AO$11:$AO$66&amp;$AP$11:$AP$66,0),COUNTIF($AQ$10:$AR$10,"&lt;"&amp;Z616)+1)</f>
        <v>2.9999999999999997E-4</v>
      </c>
      <c r="Z616" s="61">
        <f t="shared" si="145"/>
        <v>0.75</v>
      </c>
      <c r="AA616" s="61">
        <f t="array" ref="AA616">INDEX($AT$11:$AV$66,MATCH($C616&amp;$G616,$AO$11:$AO$66&amp;$AP$11:$AP$66,0),COUNTIF($AT$10:$AV$10,"&lt;"&amp;Z616)+1)</f>
        <v>5.0000000000000001E-4</v>
      </c>
      <c r="AB616" s="111">
        <f t="shared" si="146"/>
        <v>0.71752404735808351</v>
      </c>
      <c r="AC616" s="121">
        <f t="array" ref="AC616">INDEX($AW$11:$BA$66,MATCH($C616&amp;$G616,$AO$11:$AO$66&amp;$AP$11:$AP$66,0),COUNTIF($AW$10:$BA$10,"&lt;"&amp;Z616)+1)</f>
        <v>2.9999999999999997E-4</v>
      </c>
      <c r="AD616" s="62">
        <v>0.74350000000000005</v>
      </c>
      <c r="AE616" s="61">
        <f t="array" ref="AE616">INDEX($AT$11:$AV$66,MATCH($C616&amp;$G616,$AO$11:$AO$66&amp;$AP$11:$AP$66,0),COUNTIF($AT$10:$AV$10,"&lt;"&amp;AD616)+1)</f>
        <v>5.0000000000000001E-4</v>
      </c>
      <c r="AF616" s="111">
        <f t="shared" si="147"/>
        <v>0.72184936490538909</v>
      </c>
      <c r="AG616" s="121">
        <f t="array" ref="AG616">INDEX($AW$11:$BA$66,MATCH($C616&amp;$G616,$AO$11:$AO$66&amp;$AP$11:$AP$66,0),COUNTIF($AW$10:$BA$10,"&lt;"&amp;AD616)+1)</f>
        <v>2.9999999999999997E-4</v>
      </c>
    </row>
    <row r="617" spans="2:33" ht="12.75" customHeight="1" x14ac:dyDescent="0.3">
      <c r="B617" s="81" t="str">
        <f t="shared" ref="B617:B680" si="149">CONCATENATE(F617,"-",G617," ",E617)</f>
        <v>3/4-28 UN</v>
      </c>
      <c r="C617" s="71" t="s">
        <v>592</v>
      </c>
      <c r="D617" s="71"/>
      <c r="E617" s="79" t="s">
        <v>353</v>
      </c>
      <c r="F617" s="82" t="s">
        <v>273</v>
      </c>
      <c r="G617" s="58">
        <v>28</v>
      </c>
      <c r="H617" s="60" t="s">
        <v>521</v>
      </c>
      <c r="I617" s="71" t="s">
        <v>503</v>
      </c>
      <c r="J617" s="71" t="s">
        <v>588</v>
      </c>
      <c r="K617" s="71" t="s">
        <v>600</v>
      </c>
      <c r="L617" s="85">
        <f t="shared" si="148"/>
        <v>19.05</v>
      </c>
      <c r="M617" s="85">
        <f t="shared" si="136"/>
        <v>0.90710000000000002</v>
      </c>
      <c r="N617" s="71">
        <v>60</v>
      </c>
      <c r="O617" s="100">
        <f t="shared" si="137"/>
        <v>18.981400000000001</v>
      </c>
      <c r="P617" s="85">
        <f t="shared" si="138"/>
        <v>0</v>
      </c>
      <c r="Q617" s="58">
        <f t="shared" si="139"/>
        <v>12.7</v>
      </c>
      <c r="R617" s="100">
        <f t="shared" si="140"/>
        <v>18.5886</v>
      </c>
      <c r="S617" s="85">
        <f t="shared" si="141"/>
        <v>0</v>
      </c>
      <c r="T617" s="58">
        <f t="shared" si="142"/>
        <v>7.6</v>
      </c>
      <c r="U617" s="58">
        <f t="shared" si="143"/>
        <v>7.6</v>
      </c>
      <c r="V617" s="58">
        <f t="array" ref="V617">INDEX(AS$11:AS$66,MATCH(C617&amp;G617,AO$11:AO$66&amp;AP$11:AP$66,0),0)</f>
        <v>15</v>
      </c>
      <c r="X617" s="120">
        <f t="shared" si="144"/>
        <v>3.5714285714285712E-2</v>
      </c>
      <c r="Y617" s="61">
        <f t="array" ref="Y617">INDEX($AQ$11:$AR$66,MATCH($C617&amp;$G617,$AO$11:$AO$66&amp;$AP$11:$AP$66,0),COUNTIF($AQ$10:$AR$10,"&lt;"&amp;Z617)+1)</f>
        <v>2.9999999999999997E-4</v>
      </c>
      <c r="Z617" s="61">
        <f t="shared" si="145"/>
        <v>0.75</v>
      </c>
      <c r="AA617" s="61">
        <f t="array" ref="AA617">INDEX($AT$11:$AV$66,MATCH($C617&amp;$G617,$AO$11:$AO$66&amp;$AP$11:$AP$66,0),COUNTIF($AT$10:$AV$10,"&lt;"&amp;Z617)+1)</f>
        <v>5.0000000000000001E-4</v>
      </c>
      <c r="AB617" s="111">
        <f t="shared" si="146"/>
        <v>0.72680289097005968</v>
      </c>
      <c r="AC617" s="121">
        <f t="array" ref="AC617">INDEX($AW$11:$BA$66,MATCH($C617&amp;$G617,$AO$11:$AO$66&amp;$AP$11:$AP$66,0),COUNTIF($AW$10:$BA$10,"&lt;"&amp;Z617)+1)</f>
        <v>2.9999999999999997E-4</v>
      </c>
      <c r="AD617" s="62">
        <v>0.74729999999999996</v>
      </c>
      <c r="AE617" s="61">
        <f t="array" ref="AE617">INDEX($AT$11:$AV$66,MATCH($C617&amp;$G617,$AO$11:$AO$66&amp;$AP$11:$AP$66,0),COUNTIF($AT$10:$AV$10,"&lt;"&amp;AD617)+1)</f>
        <v>5.0000000000000001E-4</v>
      </c>
      <c r="AF617" s="111">
        <f t="shared" si="147"/>
        <v>0.73183526064670645</v>
      </c>
      <c r="AG617" s="121">
        <f t="array" ref="AG617">INDEX($AW$11:$BA$66,MATCH($C617&amp;$G617,$AO$11:$AO$66&amp;$AP$11:$AP$66,0),COUNTIF($AW$10:$BA$10,"&lt;"&amp;AD617)+1)</f>
        <v>2.9999999999999997E-4</v>
      </c>
    </row>
    <row r="618" spans="2:33" ht="12.75" customHeight="1" x14ac:dyDescent="0.3">
      <c r="B618" s="81" t="str">
        <f t="shared" si="149"/>
        <v>3/4-28 UN</v>
      </c>
      <c r="C618" s="71" t="s">
        <v>592</v>
      </c>
      <c r="D618" s="71"/>
      <c r="E618" s="79" t="s">
        <v>353</v>
      </c>
      <c r="F618" s="82" t="s">
        <v>273</v>
      </c>
      <c r="G618" s="58">
        <v>28</v>
      </c>
      <c r="H618" s="60" t="s">
        <v>521</v>
      </c>
      <c r="I618" s="71" t="s">
        <v>507</v>
      </c>
      <c r="J618" s="71" t="s">
        <v>588</v>
      </c>
      <c r="K618" s="71" t="s">
        <v>600</v>
      </c>
      <c r="L618" s="85">
        <f t="shared" si="148"/>
        <v>19.05</v>
      </c>
      <c r="M618" s="85">
        <f t="shared" si="136"/>
        <v>0.90710000000000002</v>
      </c>
      <c r="N618" s="71">
        <v>60</v>
      </c>
      <c r="O618" s="100">
        <f t="shared" si="137"/>
        <v>18.948399999999999</v>
      </c>
      <c r="P618" s="85">
        <f t="shared" si="138"/>
        <v>0</v>
      </c>
      <c r="Q618" s="58">
        <f t="shared" si="139"/>
        <v>12.7</v>
      </c>
      <c r="R618" s="100">
        <f t="shared" si="140"/>
        <v>18.555599999999998</v>
      </c>
      <c r="S618" s="85">
        <f t="shared" si="141"/>
        <v>0</v>
      </c>
      <c r="T618" s="58">
        <f t="shared" si="142"/>
        <v>7.6</v>
      </c>
      <c r="U618" s="58">
        <f t="shared" si="143"/>
        <v>7.6</v>
      </c>
      <c r="V618" s="58">
        <f t="array" ref="V618">INDEX(AS$11:AS$66,MATCH(C618&amp;G618,AO$11:AO$66&amp;AP$11:AP$66,0),0)</f>
        <v>15</v>
      </c>
      <c r="X618" s="120">
        <f t="shared" si="144"/>
        <v>3.5714285714285712E-2</v>
      </c>
      <c r="Y618" s="61">
        <f t="array" ref="Y618">INDEX($AQ$11:$AR$66,MATCH($C618&amp;$G618,$AO$11:$AO$66&amp;$AP$11:$AP$66,0),COUNTIF($AQ$10:$AR$10,"&lt;"&amp;Z618)+1)</f>
        <v>2.9999999999999997E-4</v>
      </c>
      <c r="Z618" s="61">
        <f t="shared" si="145"/>
        <v>0.75</v>
      </c>
      <c r="AA618" s="61">
        <f t="array" ref="AA618">INDEX($AT$11:$AV$66,MATCH($C618&amp;$G618,$AO$11:$AO$66&amp;$AP$11:$AP$66,0),COUNTIF($AT$10:$AV$10,"&lt;"&amp;Z618)+1)</f>
        <v>5.0000000000000001E-4</v>
      </c>
      <c r="AB618" s="111">
        <f t="shared" si="146"/>
        <v>0.72680289097005968</v>
      </c>
      <c r="AC618" s="121">
        <f t="array" ref="AC618">INDEX($AW$11:$BA$66,MATCH($C618&amp;$G618,$AO$11:$AO$66&amp;$AP$11:$AP$66,0),COUNTIF($AW$10:$BA$10,"&lt;"&amp;Z618)+1)</f>
        <v>2.9999999999999997E-4</v>
      </c>
      <c r="AD618" s="62">
        <v>0.746</v>
      </c>
      <c r="AE618" s="61">
        <f t="array" ref="AE618">INDEX($AT$11:$AV$66,MATCH($C618&amp;$G618,$AO$11:$AO$66&amp;$AP$11:$AP$66,0),COUNTIF($AT$10:$AV$10,"&lt;"&amp;AD618)+1)</f>
        <v>5.0000000000000001E-4</v>
      </c>
      <c r="AF618" s="111">
        <f t="shared" si="147"/>
        <v>0.73053526064670649</v>
      </c>
      <c r="AG618" s="121">
        <f t="array" ref="AG618">INDEX($AW$11:$BA$66,MATCH($C618&amp;$G618,$AO$11:$AO$66&amp;$AP$11:$AP$66,0),COUNTIF($AW$10:$BA$10,"&lt;"&amp;AD618)+1)</f>
        <v>2.9999999999999997E-4</v>
      </c>
    </row>
    <row r="619" spans="2:33" ht="12.75" customHeight="1" x14ac:dyDescent="0.3">
      <c r="B619" s="81" t="str">
        <f t="shared" si="149"/>
        <v>3/4-32 UN</v>
      </c>
      <c r="C619" s="71" t="s">
        <v>592</v>
      </c>
      <c r="D619" s="71"/>
      <c r="E619" s="79" t="s">
        <v>353</v>
      </c>
      <c r="F619" s="82" t="s">
        <v>273</v>
      </c>
      <c r="G619" s="58">
        <v>32</v>
      </c>
      <c r="H619" s="60" t="s">
        <v>521</v>
      </c>
      <c r="I619" s="71" t="s">
        <v>503</v>
      </c>
      <c r="J619" s="71" t="s">
        <v>588</v>
      </c>
      <c r="K619" s="71" t="s">
        <v>600</v>
      </c>
      <c r="L619" s="85">
        <f t="shared" si="148"/>
        <v>19.05</v>
      </c>
      <c r="M619" s="85">
        <f t="shared" si="136"/>
        <v>0.79379999999999995</v>
      </c>
      <c r="N619" s="71">
        <v>60</v>
      </c>
      <c r="O619" s="100">
        <f t="shared" si="137"/>
        <v>18.996700000000001</v>
      </c>
      <c r="P619" s="85">
        <f t="shared" si="138"/>
        <v>0</v>
      </c>
      <c r="Q619" s="58">
        <f t="shared" si="139"/>
        <v>12.7</v>
      </c>
      <c r="R619" s="100">
        <f t="shared" si="140"/>
        <v>18.652999999999999</v>
      </c>
      <c r="S619" s="85">
        <f t="shared" si="141"/>
        <v>0</v>
      </c>
      <c r="T619" s="58">
        <f t="shared" si="142"/>
        <v>7.6</v>
      </c>
      <c r="U619" s="58">
        <f t="shared" si="143"/>
        <v>7.6</v>
      </c>
      <c r="V619" s="58">
        <f t="array" ref="V619">INDEX(AS$11:AS$66,MATCH(C619&amp;G619,AO$11:AO$66&amp;AP$11:AP$66,0),0)</f>
        <v>15</v>
      </c>
      <c r="X619" s="120">
        <f t="shared" si="144"/>
        <v>3.125E-2</v>
      </c>
      <c r="Y619" s="61">
        <f t="array" ref="Y619">INDEX($AQ$11:$AR$66,MATCH($C619&amp;$G619,$AO$11:$AO$66&amp;$AP$11:$AP$66,0),COUNTIF($AQ$10:$AR$10,"&lt;"&amp;Z619)+1)</f>
        <v>2.9999999999999997E-4</v>
      </c>
      <c r="Z619" s="61">
        <f t="shared" si="145"/>
        <v>0.75</v>
      </c>
      <c r="AA619" s="61">
        <f t="array" ref="AA619">INDEX($AT$11:$AV$66,MATCH($C619&amp;$G619,$AO$11:$AO$66&amp;$AP$11:$AP$66,0),COUNTIF($AT$10:$AV$10,"&lt;"&amp;Z619)+1)</f>
        <v>5.0000000000000001E-4</v>
      </c>
      <c r="AB619" s="111">
        <f t="shared" si="146"/>
        <v>0.72970252959880222</v>
      </c>
      <c r="AC619" s="121">
        <f t="array" ref="AC619">INDEX($AW$11:$BA$66,MATCH($C619&amp;$G619,$AO$11:$AO$66&amp;$AP$11:$AP$66,0),COUNTIF($AW$10:$BA$10,"&lt;"&amp;Z619)+1)</f>
        <v>2.9999999999999997E-4</v>
      </c>
      <c r="AD619" s="62">
        <v>0.74790000000000001</v>
      </c>
      <c r="AE619" s="61">
        <f t="array" ref="AE619">INDEX($AT$11:$AV$66,MATCH($C619&amp;$G619,$AO$11:$AO$66&amp;$AP$11:$AP$66,0),COUNTIF($AT$10:$AV$10,"&lt;"&amp;AD619)+1)</f>
        <v>5.0000000000000001E-4</v>
      </c>
      <c r="AF619" s="111">
        <f t="shared" si="147"/>
        <v>0.73436835306586812</v>
      </c>
      <c r="AG619" s="121">
        <f t="array" ref="AG619">INDEX($AW$11:$BA$66,MATCH($C619&amp;$G619,$AO$11:$AO$66&amp;$AP$11:$AP$66,0),COUNTIF($AW$10:$BA$10,"&lt;"&amp;AD619)+1)</f>
        <v>2.9999999999999997E-4</v>
      </c>
    </row>
    <row r="620" spans="2:33" ht="12.75" customHeight="1" x14ac:dyDescent="0.3">
      <c r="B620" s="81" t="str">
        <f t="shared" si="149"/>
        <v>3/4-32 UN</v>
      </c>
      <c r="C620" s="71" t="s">
        <v>592</v>
      </c>
      <c r="D620" s="71"/>
      <c r="E620" s="79" t="s">
        <v>353</v>
      </c>
      <c r="F620" s="82" t="s">
        <v>273</v>
      </c>
      <c r="G620" s="58">
        <v>32</v>
      </c>
      <c r="H620" s="60" t="s">
        <v>521</v>
      </c>
      <c r="I620" s="71" t="s">
        <v>507</v>
      </c>
      <c r="J620" s="71" t="s">
        <v>588</v>
      </c>
      <c r="K620" s="71" t="s">
        <v>600</v>
      </c>
      <c r="L620" s="85">
        <f t="shared" si="148"/>
        <v>19.05</v>
      </c>
      <c r="M620" s="85">
        <f t="shared" si="136"/>
        <v>0.79379999999999995</v>
      </c>
      <c r="N620" s="71">
        <v>60</v>
      </c>
      <c r="O620" s="100">
        <f t="shared" si="137"/>
        <v>18.968699999999998</v>
      </c>
      <c r="P620" s="85">
        <f t="shared" si="138"/>
        <v>0</v>
      </c>
      <c r="Q620" s="58">
        <f t="shared" si="139"/>
        <v>12.7</v>
      </c>
      <c r="R620" s="100">
        <f t="shared" si="140"/>
        <v>18.625</v>
      </c>
      <c r="S620" s="85">
        <f t="shared" si="141"/>
        <v>0</v>
      </c>
      <c r="T620" s="58">
        <f t="shared" si="142"/>
        <v>7.6</v>
      </c>
      <c r="U620" s="58">
        <f t="shared" si="143"/>
        <v>7.6</v>
      </c>
      <c r="V620" s="58">
        <f t="array" ref="V620">INDEX(AS$11:AS$66,MATCH(C620&amp;G620,AO$11:AO$66&amp;AP$11:AP$66,0),0)</f>
        <v>15</v>
      </c>
      <c r="X620" s="120">
        <f t="shared" si="144"/>
        <v>3.125E-2</v>
      </c>
      <c r="Y620" s="61">
        <f t="array" ref="Y620">INDEX($AQ$11:$AR$66,MATCH($C620&amp;$G620,$AO$11:$AO$66&amp;$AP$11:$AP$66,0),COUNTIF($AQ$10:$AR$10,"&lt;"&amp;Z620)+1)</f>
        <v>2.9999999999999997E-4</v>
      </c>
      <c r="Z620" s="61">
        <f t="shared" si="145"/>
        <v>0.75</v>
      </c>
      <c r="AA620" s="61">
        <f t="array" ref="AA620">INDEX($AT$11:$AV$66,MATCH($C620&amp;$G620,$AO$11:$AO$66&amp;$AP$11:$AP$66,0),COUNTIF($AT$10:$AV$10,"&lt;"&amp;Z620)+1)</f>
        <v>5.0000000000000001E-4</v>
      </c>
      <c r="AB620" s="111">
        <f t="shared" si="146"/>
        <v>0.72970252959880222</v>
      </c>
      <c r="AC620" s="121">
        <f t="array" ref="AC620">INDEX($AW$11:$BA$66,MATCH($C620&amp;$G620,$AO$11:$AO$66&amp;$AP$11:$AP$66,0),COUNTIF($AW$10:$BA$10,"&lt;"&amp;Z620)+1)</f>
        <v>2.9999999999999997E-4</v>
      </c>
      <c r="AD620" s="62">
        <v>0.74680000000000002</v>
      </c>
      <c r="AE620" s="61">
        <f t="array" ref="AE620">INDEX($AT$11:$AV$66,MATCH($C620&amp;$G620,$AO$11:$AO$66&amp;$AP$11:$AP$66,0),COUNTIF($AT$10:$AV$10,"&lt;"&amp;AD620)+1)</f>
        <v>5.0000000000000001E-4</v>
      </c>
      <c r="AF620" s="111">
        <f t="shared" si="147"/>
        <v>0.73326835306586813</v>
      </c>
      <c r="AG620" s="121">
        <f t="array" ref="AG620">INDEX($AW$11:$BA$66,MATCH($C620&amp;$G620,$AO$11:$AO$66&amp;$AP$11:$AP$66,0),COUNTIF($AW$10:$BA$10,"&lt;"&amp;AD620)+1)</f>
        <v>2.9999999999999997E-4</v>
      </c>
    </row>
    <row r="621" spans="2:33" ht="12.75" customHeight="1" x14ac:dyDescent="0.3">
      <c r="B621" s="81" t="str">
        <f t="shared" si="149"/>
        <v>13/16-12 UN</v>
      </c>
      <c r="C621" s="71" t="s">
        <v>592</v>
      </c>
      <c r="D621" s="71"/>
      <c r="E621" s="79" t="s">
        <v>353</v>
      </c>
      <c r="F621" s="82" t="s">
        <v>333</v>
      </c>
      <c r="G621" s="58">
        <v>12</v>
      </c>
      <c r="H621" s="60" t="s">
        <v>521</v>
      </c>
      <c r="I621" s="71" t="s">
        <v>503</v>
      </c>
      <c r="J621" s="71" t="s">
        <v>588</v>
      </c>
      <c r="K621" s="71" t="s">
        <v>600</v>
      </c>
      <c r="L621" s="85">
        <f t="shared" si="148"/>
        <v>20.637499999999999</v>
      </c>
      <c r="M621" s="85">
        <f t="shared" si="136"/>
        <v>2.1166999999999998</v>
      </c>
      <c r="N621" s="71">
        <v>60</v>
      </c>
      <c r="O621" s="100">
        <f t="shared" si="137"/>
        <v>20.363199999999999</v>
      </c>
      <c r="P621" s="85">
        <f t="shared" si="138"/>
        <v>0</v>
      </c>
      <c r="Q621" s="58">
        <f t="shared" si="139"/>
        <v>15.2</v>
      </c>
      <c r="R621" s="100">
        <f t="shared" si="140"/>
        <v>19.4466</v>
      </c>
      <c r="S621" s="85">
        <f t="shared" si="141"/>
        <v>0</v>
      </c>
      <c r="T621" s="58">
        <f t="shared" si="142"/>
        <v>7.6</v>
      </c>
      <c r="U621" s="58">
        <f t="shared" si="143"/>
        <v>7.6</v>
      </c>
      <c r="V621" s="58">
        <f t="array" ref="V621">INDEX(AS$11:AS$66,MATCH(C621&amp;G621,AO$11:AO$66&amp;AP$11:AP$66,0),0)</f>
        <v>10</v>
      </c>
      <c r="X621" s="120">
        <f t="shared" si="144"/>
        <v>8.3333333333333329E-2</v>
      </c>
      <c r="Y621" s="61">
        <f t="array" ref="Y621">INDEX($AQ$11:$AR$66,MATCH($C621&amp;$G621,$AO$11:$AO$66&amp;$AP$11:$AP$66,0),COUNTIF($AQ$10:$AR$10,"&lt;"&amp;Z621)+1)</f>
        <v>2.9999999999999997E-4</v>
      </c>
      <c r="Z621" s="61">
        <f t="shared" si="145"/>
        <v>0.8125</v>
      </c>
      <c r="AA621" s="61">
        <f t="array" ref="AA621">INDEX($AT$11:$AV$66,MATCH($C621&amp;$G621,$AO$11:$AO$66&amp;$AP$11:$AP$66,0),COUNTIF($AT$10:$AV$10,"&lt;"&amp;Z621)+1)</f>
        <v>5.9999999999999995E-4</v>
      </c>
      <c r="AB621" s="111">
        <f t="shared" si="146"/>
        <v>0.75837341226347266</v>
      </c>
      <c r="AC621" s="121">
        <f t="array" ref="AC621">INDEX($AW$11:$BA$66,MATCH($C621&amp;$G621,$AO$11:$AO$66&amp;$AP$11:$AP$66,0),COUNTIF($AW$10:$BA$10,"&lt;"&amp;Z621)+1)</f>
        <v>2.9999999999999997E-4</v>
      </c>
      <c r="AD621" s="62">
        <v>0.80169999999999997</v>
      </c>
      <c r="AE621" s="61">
        <f t="array" ref="AE621">INDEX($AT$11:$AV$66,MATCH($C621&amp;$G621,$AO$11:$AO$66&amp;$AP$11:$AP$66,0),COUNTIF($AT$10:$AV$10,"&lt;"&amp;AD621)+1)</f>
        <v>5.9999999999999995E-4</v>
      </c>
      <c r="AF621" s="111">
        <f t="shared" si="147"/>
        <v>0.76561560817564833</v>
      </c>
      <c r="AG621" s="121">
        <f t="array" ref="AG621">INDEX($AW$11:$BA$66,MATCH($C621&amp;$G621,$AO$11:$AO$66&amp;$AP$11:$AP$66,0),COUNTIF($AW$10:$BA$10,"&lt;"&amp;AD621)+1)</f>
        <v>2.9999999999999997E-4</v>
      </c>
    </row>
    <row r="622" spans="2:33" ht="12.75" customHeight="1" x14ac:dyDescent="0.3">
      <c r="B622" s="81" t="str">
        <f t="shared" si="149"/>
        <v>13/16-12 UN</v>
      </c>
      <c r="C622" s="71" t="s">
        <v>592</v>
      </c>
      <c r="D622" s="71"/>
      <c r="E622" s="79" t="s">
        <v>353</v>
      </c>
      <c r="F622" s="82" t="s">
        <v>333</v>
      </c>
      <c r="G622" s="58">
        <v>12</v>
      </c>
      <c r="H622" s="60" t="s">
        <v>521</v>
      </c>
      <c r="I622" s="71" t="s">
        <v>507</v>
      </c>
      <c r="J622" s="71" t="s">
        <v>588</v>
      </c>
      <c r="K622" s="71" t="s">
        <v>600</v>
      </c>
      <c r="L622" s="85">
        <f t="shared" si="148"/>
        <v>20.637499999999999</v>
      </c>
      <c r="M622" s="85">
        <f t="shared" si="136"/>
        <v>2.1166999999999998</v>
      </c>
      <c r="N622" s="71">
        <v>60</v>
      </c>
      <c r="O622" s="100">
        <f t="shared" si="137"/>
        <v>20.317499999999999</v>
      </c>
      <c r="P622" s="85">
        <f t="shared" si="138"/>
        <v>0</v>
      </c>
      <c r="Q622" s="58">
        <f t="shared" si="139"/>
        <v>15.2</v>
      </c>
      <c r="R622" s="100">
        <f t="shared" si="140"/>
        <v>19.4009</v>
      </c>
      <c r="S622" s="85">
        <f t="shared" si="141"/>
        <v>0</v>
      </c>
      <c r="T622" s="58">
        <f t="shared" si="142"/>
        <v>7.6</v>
      </c>
      <c r="U622" s="58">
        <f t="shared" si="143"/>
        <v>7.6</v>
      </c>
      <c r="V622" s="58">
        <f t="array" ref="V622">INDEX(AS$11:AS$66,MATCH(C622&amp;G622,AO$11:AO$66&amp;AP$11:AP$66,0),0)</f>
        <v>10</v>
      </c>
      <c r="X622" s="120">
        <f t="shared" si="144"/>
        <v>8.3333333333333329E-2</v>
      </c>
      <c r="Y622" s="61">
        <f t="array" ref="Y622">INDEX($AQ$11:$AR$66,MATCH($C622&amp;$G622,$AO$11:$AO$66&amp;$AP$11:$AP$66,0),COUNTIF($AQ$10:$AR$10,"&lt;"&amp;Z622)+1)</f>
        <v>2.9999999999999997E-4</v>
      </c>
      <c r="Z622" s="61">
        <f t="shared" si="145"/>
        <v>0.8125</v>
      </c>
      <c r="AA622" s="61">
        <f t="array" ref="AA622">INDEX($AT$11:$AV$66,MATCH($C622&amp;$G622,$AO$11:$AO$66&amp;$AP$11:$AP$66,0),COUNTIF($AT$10:$AV$10,"&lt;"&amp;Z622)+1)</f>
        <v>5.9999999999999995E-4</v>
      </c>
      <c r="AB622" s="111">
        <f t="shared" si="146"/>
        <v>0.75837341226347266</v>
      </c>
      <c r="AC622" s="121">
        <f t="array" ref="AC622">INDEX($AW$11:$BA$66,MATCH($C622&amp;$G622,$AO$11:$AO$66&amp;$AP$11:$AP$66,0),COUNTIF($AW$10:$BA$10,"&lt;"&amp;Z622)+1)</f>
        <v>2.9999999999999997E-4</v>
      </c>
      <c r="AD622" s="62">
        <v>0.79990000000000006</v>
      </c>
      <c r="AE622" s="61">
        <f t="array" ref="AE622">INDEX($AT$11:$AV$66,MATCH($C622&amp;$G622,$AO$11:$AO$66&amp;$AP$11:$AP$66,0),COUNTIF($AT$10:$AV$10,"&lt;"&amp;AD622)+1)</f>
        <v>5.9999999999999995E-4</v>
      </c>
      <c r="AF622" s="111">
        <f t="shared" si="147"/>
        <v>0.76381560817564842</v>
      </c>
      <c r="AG622" s="121">
        <f t="array" ref="AG622">INDEX($AW$11:$BA$66,MATCH($C622&amp;$G622,$AO$11:$AO$66&amp;$AP$11:$AP$66,0),COUNTIF($AW$10:$BA$10,"&lt;"&amp;AD622)+1)</f>
        <v>2.9999999999999997E-4</v>
      </c>
    </row>
    <row r="623" spans="2:33" ht="12.75" customHeight="1" x14ac:dyDescent="0.3">
      <c r="B623" s="81" t="str">
        <f t="shared" si="149"/>
        <v>13/16-16 UN</v>
      </c>
      <c r="C623" s="71" t="s">
        <v>592</v>
      </c>
      <c r="D623" s="71"/>
      <c r="E623" s="79" t="s">
        <v>353</v>
      </c>
      <c r="F623" s="82" t="s">
        <v>333</v>
      </c>
      <c r="G623" s="58">
        <v>16</v>
      </c>
      <c r="H623" s="60" t="s">
        <v>521</v>
      </c>
      <c r="I623" s="71" t="s">
        <v>503</v>
      </c>
      <c r="J623" s="71" t="s">
        <v>588</v>
      </c>
      <c r="K623" s="71" t="s">
        <v>600</v>
      </c>
      <c r="L623" s="85">
        <f t="shared" si="148"/>
        <v>20.637499999999999</v>
      </c>
      <c r="M623" s="85">
        <f t="shared" si="136"/>
        <v>1.5874999999999999</v>
      </c>
      <c r="N623" s="71">
        <v>60</v>
      </c>
      <c r="O623" s="100">
        <f t="shared" si="137"/>
        <v>20.454599999999999</v>
      </c>
      <c r="P623" s="85">
        <f t="shared" si="138"/>
        <v>0</v>
      </c>
      <c r="Q623" s="58">
        <f t="shared" si="139"/>
        <v>15.2</v>
      </c>
      <c r="R623" s="100">
        <f t="shared" si="140"/>
        <v>19.767199999999999</v>
      </c>
      <c r="S623" s="85">
        <f t="shared" si="141"/>
        <v>0</v>
      </c>
      <c r="T623" s="58">
        <f t="shared" si="142"/>
        <v>7.6</v>
      </c>
      <c r="U623" s="58">
        <f t="shared" si="143"/>
        <v>7.6</v>
      </c>
      <c r="V623" s="58">
        <f t="array" ref="V623">INDEX(AS$11:AS$66,MATCH(C623&amp;G623,AO$11:AO$66&amp;AP$11:AP$66,0),0)</f>
        <v>10</v>
      </c>
      <c r="X623" s="120">
        <f t="shared" si="144"/>
        <v>6.25E-2</v>
      </c>
      <c r="Y623" s="61">
        <f t="array" ref="Y623">INDEX($AQ$11:$AR$66,MATCH($C623&amp;$G623,$AO$11:$AO$66&amp;$AP$11:$AP$66,0),COUNTIF($AQ$10:$AR$10,"&lt;"&amp;Z623)+1)</f>
        <v>2.9999999999999997E-4</v>
      </c>
      <c r="Z623" s="61">
        <f t="shared" si="145"/>
        <v>0.8125</v>
      </c>
      <c r="AA623" s="61">
        <f t="array" ref="AA623">INDEX($AT$11:$AV$66,MATCH($C623&amp;$G623,$AO$11:$AO$66&amp;$AP$11:$AP$66,0),COUNTIF($AT$10:$AV$10,"&lt;"&amp;Z623)+1)</f>
        <v>5.9999999999999995E-4</v>
      </c>
      <c r="AB623" s="111">
        <f t="shared" si="146"/>
        <v>0.77190505919760444</v>
      </c>
      <c r="AC623" s="121">
        <f t="array" ref="AC623">INDEX($AW$11:$BA$66,MATCH($C623&amp;$G623,$AO$11:$AO$66&amp;$AP$11:$AP$66,0),COUNTIF($AW$10:$BA$10,"&lt;"&amp;Z623)+1)</f>
        <v>2.9999999999999997E-4</v>
      </c>
      <c r="AD623" s="62">
        <v>0.80530000000000002</v>
      </c>
      <c r="AE623" s="61">
        <f t="array" ref="AE623">INDEX($AT$11:$AV$66,MATCH($C623&amp;$G623,$AO$11:$AO$66&amp;$AP$11:$AP$66,0),COUNTIF($AT$10:$AV$10,"&lt;"&amp;AD623)+1)</f>
        <v>5.9999999999999995E-4</v>
      </c>
      <c r="AF623" s="111">
        <f t="shared" si="147"/>
        <v>0.77823670613173634</v>
      </c>
      <c r="AG623" s="121">
        <f t="array" ref="AG623">INDEX($AW$11:$BA$66,MATCH($C623&amp;$G623,$AO$11:$AO$66&amp;$AP$11:$AP$66,0),COUNTIF($AW$10:$BA$10,"&lt;"&amp;AD623)+1)</f>
        <v>2.9999999999999997E-4</v>
      </c>
    </row>
    <row r="624" spans="2:33" ht="12.75" customHeight="1" x14ac:dyDescent="0.3">
      <c r="B624" s="81" t="str">
        <f t="shared" si="149"/>
        <v>13/16-16 UN</v>
      </c>
      <c r="C624" s="71" t="s">
        <v>592</v>
      </c>
      <c r="D624" s="71"/>
      <c r="E624" s="79" t="s">
        <v>353</v>
      </c>
      <c r="F624" s="82" t="s">
        <v>333</v>
      </c>
      <c r="G624" s="58">
        <v>16</v>
      </c>
      <c r="H624" s="60" t="s">
        <v>521</v>
      </c>
      <c r="I624" s="71" t="s">
        <v>507</v>
      </c>
      <c r="J624" s="71" t="s">
        <v>588</v>
      </c>
      <c r="K624" s="71" t="s">
        <v>600</v>
      </c>
      <c r="L624" s="85">
        <f t="shared" si="148"/>
        <v>20.637499999999999</v>
      </c>
      <c r="M624" s="85">
        <f t="shared" si="136"/>
        <v>1.5874999999999999</v>
      </c>
      <c r="N624" s="71">
        <v>60</v>
      </c>
      <c r="O624" s="100">
        <f t="shared" si="137"/>
        <v>20.414000000000001</v>
      </c>
      <c r="P624" s="85">
        <f t="shared" si="138"/>
        <v>0</v>
      </c>
      <c r="Q624" s="58">
        <f t="shared" si="139"/>
        <v>15.2</v>
      </c>
      <c r="R624" s="100">
        <f t="shared" si="140"/>
        <v>19.726600000000001</v>
      </c>
      <c r="S624" s="85">
        <f t="shared" si="141"/>
        <v>0</v>
      </c>
      <c r="T624" s="58">
        <f t="shared" si="142"/>
        <v>7.6</v>
      </c>
      <c r="U624" s="58">
        <f t="shared" si="143"/>
        <v>7.6</v>
      </c>
      <c r="V624" s="58">
        <f t="array" ref="V624">INDEX(AS$11:AS$66,MATCH(C624&amp;G624,AO$11:AO$66&amp;AP$11:AP$66,0),0)</f>
        <v>10</v>
      </c>
      <c r="X624" s="120">
        <f t="shared" si="144"/>
        <v>6.25E-2</v>
      </c>
      <c r="Y624" s="61">
        <f t="array" ref="Y624">INDEX($AQ$11:$AR$66,MATCH($C624&amp;$G624,$AO$11:$AO$66&amp;$AP$11:$AP$66,0),COUNTIF($AQ$10:$AR$10,"&lt;"&amp;Z624)+1)</f>
        <v>2.9999999999999997E-4</v>
      </c>
      <c r="Z624" s="61">
        <f t="shared" si="145"/>
        <v>0.8125</v>
      </c>
      <c r="AA624" s="61">
        <f t="array" ref="AA624">INDEX($AT$11:$AV$66,MATCH($C624&amp;$G624,$AO$11:$AO$66&amp;$AP$11:$AP$66,0),COUNTIF($AT$10:$AV$10,"&lt;"&amp;Z624)+1)</f>
        <v>5.9999999999999995E-4</v>
      </c>
      <c r="AB624" s="111">
        <f t="shared" si="146"/>
        <v>0.77190505919760444</v>
      </c>
      <c r="AC624" s="121">
        <f t="array" ref="AC624">INDEX($AW$11:$BA$66,MATCH($C624&amp;$G624,$AO$11:$AO$66&amp;$AP$11:$AP$66,0),COUNTIF($AW$10:$BA$10,"&lt;"&amp;Z624)+1)</f>
        <v>2.9999999999999997E-4</v>
      </c>
      <c r="AD624" s="62">
        <v>0.80369999999999997</v>
      </c>
      <c r="AE624" s="61">
        <f t="array" ref="AE624">INDEX($AT$11:$AV$66,MATCH($C624&amp;$G624,$AO$11:$AO$66&amp;$AP$11:$AP$66,0),COUNTIF($AT$10:$AV$10,"&lt;"&amp;AD624)+1)</f>
        <v>5.9999999999999995E-4</v>
      </c>
      <c r="AF624" s="111">
        <f t="shared" si="147"/>
        <v>0.7766367061317363</v>
      </c>
      <c r="AG624" s="121">
        <f t="array" ref="AG624">INDEX($AW$11:$BA$66,MATCH($C624&amp;$G624,$AO$11:$AO$66&amp;$AP$11:$AP$66,0),COUNTIF($AW$10:$BA$10,"&lt;"&amp;AD624)+1)</f>
        <v>2.9999999999999997E-4</v>
      </c>
    </row>
    <row r="625" spans="2:33" ht="12.75" customHeight="1" x14ac:dyDescent="0.3">
      <c r="B625" s="81" t="str">
        <f t="shared" si="149"/>
        <v>13/16-20 UNEF</v>
      </c>
      <c r="C625" s="71" t="s">
        <v>592</v>
      </c>
      <c r="D625" s="71"/>
      <c r="E625" s="79" t="s">
        <v>331</v>
      </c>
      <c r="F625" s="82" t="s">
        <v>333</v>
      </c>
      <c r="G625" s="58">
        <v>20</v>
      </c>
      <c r="H625" s="60" t="s">
        <v>521</v>
      </c>
      <c r="I625" s="71" t="s">
        <v>503</v>
      </c>
      <c r="J625" s="71" t="s">
        <v>588</v>
      </c>
      <c r="K625" s="71" t="s">
        <v>600</v>
      </c>
      <c r="L625" s="85">
        <f t="shared" si="148"/>
        <v>20.637499999999999</v>
      </c>
      <c r="M625" s="85">
        <f t="shared" si="136"/>
        <v>1.27</v>
      </c>
      <c r="N625" s="71">
        <v>60</v>
      </c>
      <c r="O625" s="100">
        <f t="shared" si="137"/>
        <v>20.507999999999999</v>
      </c>
      <c r="P625" s="85">
        <f t="shared" si="138"/>
        <v>0</v>
      </c>
      <c r="Q625" s="58">
        <f t="shared" si="139"/>
        <v>12.7</v>
      </c>
      <c r="R625" s="100">
        <f t="shared" si="140"/>
        <v>19.957999999999998</v>
      </c>
      <c r="S625" s="85">
        <f t="shared" si="141"/>
        <v>0</v>
      </c>
      <c r="T625" s="58">
        <f t="shared" si="142"/>
        <v>7.6</v>
      </c>
      <c r="U625" s="58">
        <f t="shared" si="143"/>
        <v>7.6</v>
      </c>
      <c r="V625" s="58">
        <f t="array" ref="V625">INDEX(AS$11:AS$66,MATCH(C625&amp;G625,AO$11:AO$66&amp;AP$11:AP$66,0),0)</f>
        <v>15</v>
      </c>
      <c r="X625" s="120">
        <f t="shared" si="144"/>
        <v>0.05</v>
      </c>
      <c r="Y625" s="61">
        <f t="array" ref="Y625">INDEX($AQ$11:$AR$66,MATCH($C625&amp;$G625,$AO$11:$AO$66&amp;$AP$11:$AP$66,0),COUNTIF($AQ$10:$AR$10,"&lt;"&amp;Z625)+1)</f>
        <v>2.9999999999999997E-4</v>
      </c>
      <c r="Z625" s="61">
        <f t="shared" si="145"/>
        <v>0.8125</v>
      </c>
      <c r="AA625" s="61">
        <f t="array" ref="AA625">INDEX($AT$11:$AV$66,MATCH($C625&amp;$G625,$AO$11:$AO$66&amp;$AP$11:$AP$66,0),COUNTIF($AT$10:$AV$10,"&lt;"&amp;Z625)+1)</f>
        <v>5.0000000000000001E-4</v>
      </c>
      <c r="AB625" s="111">
        <f t="shared" si="146"/>
        <v>0.78002404735808351</v>
      </c>
      <c r="AC625" s="121">
        <f t="array" ref="AC625">INDEX($AW$11:$BA$66,MATCH($C625&amp;$G625,$AO$11:$AO$66&amp;$AP$11:$AP$66,0),COUNTIF($AW$10:$BA$10,"&lt;"&amp;Z625)+1)</f>
        <v>2.9999999999999997E-4</v>
      </c>
      <c r="AD625" s="62">
        <v>0.80740000000000001</v>
      </c>
      <c r="AE625" s="61">
        <f t="array" ref="AE625">INDEX($AT$11:$AV$66,MATCH($C625&amp;$G625,$AO$11:$AO$66&amp;$AP$11:$AP$66,0),COUNTIF($AT$10:$AV$10,"&lt;"&amp;AD625)+1)</f>
        <v>5.0000000000000001E-4</v>
      </c>
      <c r="AF625" s="111">
        <f t="shared" si="147"/>
        <v>0.78574936490538905</v>
      </c>
      <c r="AG625" s="121">
        <f t="array" ref="AG625">INDEX($AW$11:$BA$66,MATCH($C625&amp;$G625,$AO$11:$AO$66&amp;$AP$11:$AP$66,0),COUNTIF($AW$10:$BA$10,"&lt;"&amp;AD625)+1)</f>
        <v>2.9999999999999997E-4</v>
      </c>
    </row>
    <row r="626" spans="2:33" ht="12.75" customHeight="1" x14ac:dyDescent="0.3">
      <c r="B626" s="81" t="str">
        <f t="shared" si="149"/>
        <v>13/16-20 UNEF</v>
      </c>
      <c r="C626" s="71" t="s">
        <v>592</v>
      </c>
      <c r="D626" s="71"/>
      <c r="E626" s="79" t="s">
        <v>331</v>
      </c>
      <c r="F626" s="82" t="s">
        <v>333</v>
      </c>
      <c r="G626" s="58">
        <v>20</v>
      </c>
      <c r="H626" s="60" t="s">
        <v>521</v>
      </c>
      <c r="I626" s="71" t="s">
        <v>507</v>
      </c>
      <c r="J626" s="71" t="s">
        <v>588</v>
      </c>
      <c r="K626" s="71" t="s">
        <v>600</v>
      </c>
      <c r="L626" s="85">
        <f t="shared" si="148"/>
        <v>20.637499999999999</v>
      </c>
      <c r="M626" s="85">
        <f t="shared" si="136"/>
        <v>1.27</v>
      </c>
      <c r="N626" s="71">
        <v>60</v>
      </c>
      <c r="O626" s="100">
        <f t="shared" si="137"/>
        <v>20.4724</v>
      </c>
      <c r="P626" s="85">
        <f t="shared" si="138"/>
        <v>0</v>
      </c>
      <c r="Q626" s="58">
        <f t="shared" si="139"/>
        <v>12.7</v>
      </c>
      <c r="R626" s="100">
        <f t="shared" si="140"/>
        <v>19.922499999999999</v>
      </c>
      <c r="S626" s="85">
        <f t="shared" si="141"/>
        <v>0</v>
      </c>
      <c r="T626" s="58">
        <f t="shared" si="142"/>
        <v>7.6</v>
      </c>
      <c r="U626" s="58">
        <f t="shared" si="143"/>
        <v>7.6</v>
      </c>
      <c r="V626" s="58">
        <f t="array" ref="V626">INDEX(AS$11:AS$66,MATCH(C626&amp;G626,AO$11:AO$66&amp;AP$11:AP$66,0),0)</f>
        <v>15</v>
      </c>
      <c r="X626" s="120">
        <f t="shared" si="144"/>
        <v>0.05</v>
      </c>
      <c r="Y626" s="61">
        <f t="array" ref="Y626">INDEX($AQ$11:$AR$66,MATCH($C626&amp;$G626,$AO$11:$AO$66&amp;$AP$11:$AP$66,0),COUNTIF($AQ$10:$AR$10,"&lt;"&amp;Z626)+1)</f>
        <v>2.9999999999999997E-4</v>
      </c>
      <c r="Z626" s="61">
        <f t="shared" si="145"/>
        <v>0.8125</v>
      </c>
      <c r="AA626" s="61">
        <f t="array" ref="AA626">INDEX($AT$11:$AV$66,MATCH($C626&amp;$G626,$AO$11:$AO$66&amp;$AP$11:$AP$66,0),COUNTIF($AT$10:$AV$10,"&lt;"&amp;Z626)+1)</f>
        <v>5.0000000000000001E-4</v>
      </c>
      <c r="AB626" s="111">
        <f t="shared" si="146"/>
        <v>0.78002404735808351</v>
      </c>
      <c r="AC626" s="121">
        <f t="array" ref="AC626">INDEX($AW$11:$BA$66,MATCH($C626&amp;$G626,$AO$11:$AO$66&amp;$AP$11:$AP$66,0),COUNTIF($AW$10:$BA$10,"&lt;"&amp;Z626)+1)</f>
        <v>2.9999999999999997E-4</v>
      </c>
      <c r="AD626" s="62">
        <v>0.80600000000000005</v>
      </c>
      <c r="AE626" s="61">
        <f t="array" ref="AE626">INDEX($AT$11:$AV$66,MATCH($C626&amp;$G626,$AO$11:$AO$66&amp;$AP$11:$AP$66,0),COUNTIF($AT$10:$AV$10,"&lt;"&amp;AD626)+1)</f>
        <v>5.0000000000000001E-4</v>
      </c>
      <c r="AF626" s="111">
        <f t="shared" si="147"/>
        <v>0.78434936490538909</v>
      </c>
      <c r="AG626" s="121">
        <f t="array" ref="AG626">INDEX($AW$11:$BA$66,MATCH($C626&amp;$G626,$AO$11:$AO$66&amp;$AP$11:$AP$66,0),COUNTIF($AW$10:$BA$10,"&lt;"&amp;AD626)+1)</f>
        <v>2.9999999999999997E-4</v>
      </c>
    </row>
    <row r="627" spans="2:33" ht="12.75" customHeight="1" x14ac:dyDescent="0.3">
      <c r="B627" s="81" t="str">
        <f t="shared" si="149"/>
        <v>13/16-28 UN</v>
      </c>
      <c r="C627" s="71" t="s">
        <v>592</v>
      </c>
      <c r="D627" s="71"/>
      <c r="E627" s="79" t="s">
        <v>353</v>
      </c>
      <c r="F627" s="82" t="s">
        <v>333</v>
      </c>
      <c r="G627" s="58">
        <v>28</v>
      </c>
      <c r="H627" s="60" t="s">
        <v>521</v>
      </c>
      <c r="I627" s="71" t="s">
        <v>503</v>
      </c>
      <c r="J627" s="71" t="s">
        <v>588</v>
      </c>
      <c r="K627" s="71" t="s">
        <v>600</v>
      </c>
      <c r="L627" s="85">
        <f t="shared" si="148"/>
        <v>20.637499999999999</v>
      </c>
      <c r="M627" s="85">
        <f t="shared" si="136"/>
        <v>0.90710000000000002</v>
      </c>
      <c r="N627" s="71">
        <v>60</v>
      </c>
      <c r="O627" s="100">
        <f t="shared" si="137"/>
        <v>20.568899999999999</v>
      </c>
      <c r="P627" s="85">
        <f t="shared" si="138"/>
        <v>0</v>
      </c>
      <c r="Q627" s="58">
        <f t="shared" si="139"/>
        <v>12.7</v>
      </c>
      <c r="R627" s="100">
        <f t="shared" si="140"/>
        <v>20.176100000000002</v>
      </c>
      <c r="S627" s="85">
        <f t="shared" si="141"/>
        <v>0</v>
      </c>
      <c r="T627" s="58">
        <f t="shared" si="142"/>
        <v>7.6</v>
      </c>
      <c r="U627" s="58">
        <f t="shared" si="143"/>
        <v>7.6</v>
      </c>
      <c r="V627" s="58">
        <f t="array" ref="V627">INDEX(AS$11:AS$66,MATCH(C627&amp;G627,AO$11:AO$66&amp;AP$11:AP$66,0),0)</f>
        <v>15</v>
      </c>
      <c r="X627" s="120">
        <f t="shared" si="144"/>
        <v>3.5714285714285712E-2</v>
      </c>
      <c r="Y627" s="61">
        <f t="array" ref="Y627">INDEX($AQ$11:$AR$66,MATCH($C627&amp;$G627,$AO$11:$AO$66&amp;$AP$11:$AP$66,0),COUNTIF($AQ$10:$AR$10,"&lt;"&amp;Z627)+1)</f>
        <v>2.9999999999999997E-4</v>
      </c>
      <c r="Z627" s="61">
        <f t="shared" si="145"/>
        <v>0.8125</v>
      </c>
      <c r="AA627" s="61">
        <f t="array" ref="AA627">INDEX($AT$11:$AV$66,MATCH($C627&amp;$G627,$AO$11:$AO$66&amp;$AP$11:$AP$66,0),COUNTIF($AT$10:$AV$10,"&lt;"&amp;Z627)+1)</f>
        <v>5.0000000000000001E-4</v>
      </c>
      <c r="AB627" s="111">
        <f t="shared" si="146"/>
        <v>0.78930289097005968</v>
      </c>
      <c r="AC627" s="121">
        <f t="array" ref="AC627">INDEX($AW$11:$BA$66,MATCH($C627&amp;$G627,$AO$11:$AO$66&amp;$AP$11:$AP$66,0),COUNTIF($AW$10:$BA$10,"&lt;"&amp;Z627)+1)</f>
        <v>2.9999999999999997E-4</v>
      </c>
      <c r="AD627" s="62">
        <v>0.80979999999999996</v>
      </c>
      <c r="AE627" s="61">
        <f t="array" ref="AE627">INDEX($AT$11:$AV$66,MATCH($C627&amp;$G627,$AO$11:$AO$66&amp;$AP$11:$AP$66,0),COUNTIF($AT$10:$AV$10,"&lt;"&amp;AD627)+1)</f>
        <v>5.0000000000000001E-4</v>
      </c>
      <c r="AF627" s="111">
        <f t="shared" si="147"/>
        <v>0.79433526064670645</v>
      </c>
      <c r="AG627" s="121">
        <f t="array" ref="AG627">INDEX($AW$11:$BA$66,MATCH($C627&amp;$G627,$AO$11:$AO$66&amp;$AP$11:$AP$66,0),COUNTIF($AW$10:$BA$10,"&lt;"&amp;AD627)+1)</f>
        <v>2.9999999999999997E-4</v>
      </c>
    </row>
    <row r="628" spans="2:33" ht="12.75" customHeight="1" x14ac:dyDescent="0.3">
      <c r="B628" s="81" t="str">
        <f t="shared" si="149"/>
        <v>13/16-28 UN</v>
      </c>
      <c r="C628" s="71" t="s">
        <v>592</v>
      </c>
      <c r="D628" s="71"/>
      <c r="E628" s="79" t="s">
        <v>353</v>
      </c>
      <c r="F628" s="82" t="s">
        <v>333</v>
      </c>
      <c r="G628" s="58">
        <v>28</v>
      </c>
      <c r="H628" s="60" t="s">
        <v>521</v>
      </c>
      <c r="I628" s="71" t="s">
        <v>507</v>
      </c>
      <c r="J628" s="71" t="s">
        <v>588</v>
      </c>
      <c r="K628" s="71" t="s">
        <v>600</v>
      </c>
      <c r="L628" s="85">
        <f t="shared" si="148"/>
        <v>20.637499999999999</v>
      </c>
      <c r="M628" s="85">
        <f t="shared" si="136"/>
        <v>0.90710000000000002</v>
      </c>
      <c r="N628" s="71">
        <v>60</v>
      </c>
      <c r="O628" s="100">
        <f t="shared" si="137"/>
        <v>20.535900000000002</v>
      </c>
      <c r="P628" s="85">
        <f t="shared" si="138"/>
        <v>0</v>
      </c>
      <c r="Q628" s="58">
        <f t="shared" si="139"/>
        <v>12.7</v>
      </c>
      <c r="R628" s="100">
        <f t="shared" si="140"/>
        <v>20.1431</v>
      </c>
      <c r="S628" s="85">
        <f t="shared" si="141"/>
        <v>0</v>
      </c>
      <c r="T628" s="58">
        <f t="shared" si="142"/>
        <v>7.6</v>
      </c>
      <c r="U628" s="58">
        <f t="shared" si="143"/>
        <v>7.6</v>
      </c>
      <c r="V628" s="58">
        <f t="array" ref="V628">INDEX(AS$11:AS$66,MATCH(C628&amp;G628,AO$11:AO$66&amp;AP$11:AP$66,0),0)</f>
        <v>15</v>
      </c>
      <c r="X628" s="120">
        <f t="shared" si="144"/>
        <v>3.5714285714285712E-2</v>
      </c>
      <c r="Y628" s="61">
        <f t="array" ref="Y628">INDEX($AQ$11:$AR$66,MATCH($C628&amp;$G628,$AO$11:$AO$66&amp;$AP$11:$AP$66,0),COUNTIF($AQ$10:$AR$10,"&lt;"&amp;Z628)+1)</f>
        <v>2.9999999999999997E-4</v>
      </c>
      <c r="Z628" s="61">
        <f t="shared" si="145"/>
        <v>0.8125</v>
      </c>
      <c r="AA628" s="61">
        <f t="array" ref="AA628">INDEX($AT$11:$AV$66,MATCH($C628&amp;$G628,$AO$11:$AO$66&amp;$AP$11:$AP$66,0),COUNTIF($AT$10:$AV$10,"&lt;"&amp;Z628)+1)</f>
        <v>5.0000000000000001E-4</v>
      </c>
      <c r="AB628" s="111">
        <f t="shared" si="146"/>
        <v>0.78930289097005968</v>
      </c>
      <c r="AC628" s="121">
        <f t="array" ref="AC628">INDEX($AW$11:$BA$66,MATCH($C628&amp;$G628,$AO$11:$AO$66&amp;$AP$11:$AP$66,0),COUNTIF($AW$10:$BA$10,"&lt;"&amp;Z628)+1)</f>
        <v>2.9999999999999997E-4</v>
      </c>
      <c r="AD628" s="62">
        <v>0.8085</v>
      </c>
      <c r="AE628" s="61">
        <f t="array" ref="AE628">INDEX($AT$11:$AV$66,MATCH($C628&amp;$G628,$AO$11:$AO$66&amp;$AP$11:$AP$66,0),COUNTIF($AT$10:$AV$10,"&lt;"&amp;AD628)+1)</f>
        <v>5.0000000000000001E-4</v>
      </c>
      <c r="AF628" s="111">
        <f t="shared" si="147"/>
        <v>0.79303526064670649</v>
      </c>
      <c r="AG628" s="121">
        <f t="array" ref="AG628">INDEX($AW$11:$BA$66,MATCH($C628&amp;$G628,$AO$11:$AO$66&amp;$AP$11:$AP$66,0),COUNTIF($AW$10:$BA$10,"&lt;"&amp;AD628)+1)</f>
        <v>2.9999999999999997E-4</v>
      </c>
    </row>
    <row r="629" spans="2:33" ht="12.75" customHeight="1" x14ac:dyDescent="0.3">
      <c r="B629" s="81" t="str">
        <f t="shared" si="149"/>
        <v>13/16-32 UN</v>
      </c>
      <c r="C629" s="71" t="s">
        <v>592</v>
      </c>
      <c r="D629" s="71"/>
      <c r="E629" s="79" t="s">
        <v>353</v>
      </c>
      <c r="F629" s="82" t="s">
        <v>333</v>
      </c>
      <c r="G629" s="58">
        <v>32</v>
      </c>
      <c r="H629" s="60" t="s">
        <v>521</v>
      </c>
      <c r="I629" s="71" t="s">
        <v>503</v>
      </c>
      <c r="J629" s="71" t="s">
        <v>588</v>
      </c>
      <c r="K629" s="71" t="s">
        <v>600</v>
      </c>
      <c r="L629" s="85">
        <f t="shared" si="148"/>
        <v>20.637499999999999</v>
      </c>
      <c r="M629" s="85">
        <f t="shared" si="136"/>
        <v>0.79379999999999995</v>
      </c>
      <c r="N629" s="71">
        <v>60</v>
      </c>
      <c r="O629" s="100">
        <f t="shared" si="137"/>
        <v>20.584199999999999</v>
      </c>
      <c r="P629" s="85">
        <f t="shared" si="138"/>
        <v>0</v>
      </c>
      <c r="Q629" s="58">
        <f t="shared" si="139"/>
        <v>12.7</v>
      </c>
      <c r="R629" s="100">
        <f t="shared" si="140"/>
        <v>20.240500000000001</v>
      </c>
      <c r="S629" s="85">
        <f t="shared" si="141"/>
        <v>0</v>
      </c>
      <c r="T629" s="58">
        <f t="shared" si="142"/>
        <v>7.6</v>
      </c>
      <c r="U629" s="58">
        <f t="shared" si="143"/>
        <v>7.6</v>
      </c>
      <c r="V629" s="58">
        <f t="array" ref="V629">INDEX(AS$11:AS$66,MATCH(C629&amp;G629,AO$11:AO$66&amp;AP$11:AP$66,0),0)</f>
        <v>15</v>
      </c>
      <c r="X629" s="120">
        <f t="shared" si="144"/>
        <v>3.125E-2</v>
      </c>
      <c r="Y629" s="61">
        <f t="array" ref="Y629">INDEX($AQ$11:$AR$66,MATCH($C629&amp;$G629,$AO$11:$AO$66&amp;$AP$11:$AP$66,0),COUNTIF($AQ$10:$AR$10,"&lt;"&amp;Z629)+1)</f>
        <v>2.9999999999999997E-4</v>
      </c>
      <c r="Z629" s="61">
        <f t="shared" si="145"/>
        <v>0.8125</v>
      </c>
      <c r="AA629" s="61">
        <f t="array" ref="AA629">INDEX($AT$11:$AV$66,MATCH($C629&amp;$G629,$AO$11:$AO$66&amp;$AP$11:$AP$66,0),COUNTIF($AT$10:$AV$10,"&lt;"&amp;Z629)+1)</f>
        <v>5.0000000000000001E-4</v>
      </c>
      <c r="AB629" s="111">
        <f t="shared" si="146"/>
        <v>0.79220252959880222</v>
      </c>
      <c r="AC629" s="121">
        <f t="array" ref="AC629">INDEX($AW$11:$BA$66,MATCH($C629&amp;$G629,$AO$11:$AO$66&amp;$AP$11:$AP$66,0),COUNTIF($AW$10:$BA$10,"&lt;"&amp;Z629)+1)</f>
        <v>2.9999999999999997E-4</v>
      </c>
      <c r="AD629" s="62">
        <v>0.81040000000000001</v>
      </c>
      <c r="AE629" s="61">
        <f t="array" ref="AE629">INDEX($AT$11:$AV$66,MATCH($C629&amp;$G629,$AO$11:$AO$66&amp;$AP$11:$AP$66,0),COUNTIF($AT$10:$AV$10,"&lt;"&amp;AD629)+1)</f>
        <v>5.0000000000000001E-4</v>
      </c>
      <c r="AF629" s="111">
        <f t="shared" si="147"/>
        <v>0.79686835306586812</v>
      </c>
      <c r="AG629" s="121">
        <f t="array" ref="AG629">INDEX($AW$11:$BA$66,MATCH($C629&amp;$G629,$AO$11:$AO$66&amp;$AP$11:$AP$66,0),COUNTIF($AW$10:$BA$10,"&lt;"&amp;AD629)+1)</f>
        <v>2.9999999999999997E-4</v>
      </c>
    </row>
    <row r="630" spans="2:33" ht="12.75" customHeight="1" x14ac:dyDescent="0.3">
      <c r="B630" s="81" t="str">
        <f t="shared" si="149"/>
        <v>13/16-32 UN</v>
      </c>
      <c r="C630" s="71" t="s">
        <v>592</v>
      </c>
      <c r="D630" s="71"/>
      <c r="E630" s="79" t="s">
        <v>353</v>
      </c>
      <c r="F630" s="82" t="s">
        <v>333</v>
      </c>
      <c r="G630" s="58">
        <v>32</v>
      </c>
      <c r="H630" s="60" t="s">
        <v>521</v>
      </c>
      <c r="I630" s="71" t="s">
        <v>507</v>
      </c>
      <c r="J630" s="71" t="s">
        <v>588</v>
      </c>
      <c r="K630" s="71" t="s">
        <v>600</v>
      </c>
      <c r="L630" s="85">
        <f t="shared" si="148"/>
        <v>20.637499999999999</v>
      </c>
      <c r="M630" s="85">
        <f t="shared" si="136"/>
        <v>0.79379999999999995</v>
      </c>
      <c r="N630" s="71">
        <v>60</v>
      </c>
      <c r="O630" s="100">
        <f t="shared" si="137"/>
        <v>20.5562</v>
      </c>
      <c r="P630" s="85">
        <f t="shared" si="138"/>
        <v>0</v>
      </c>
      <c r="Q630" s="58">
        <f t="shared" si="139"/>
        <v>12.7</v>
      </c>
      <c r="R630" s="100">
        <f t="shared" si="140"/>
        <v>20.212499999999999</v>
      </c>
      <c r="S630" s="85">
        <f t="shared" si="141"/>
        <v>0</v>
      </c>
      <c r="T630" s="58">
        <f t="shared" si="142"/>
        <v>7.6</v>
      </c>
      <c r="U630" s="58">
        <f t="shared" si="143"/>
        <v>7.6</v>
      </c>
      <c r="V630" s="58">
        <f t="array" ref="V630">INDEX(AS$11:AS$66,MATCH(C630&amp;G630,AO$11:AO$66&amp;AP$11:AP$66,0),0)</f>
        <v>15</v>
      </c>
      <c r="X630" s="120">
        <f t="shared" si="144"/>
        <v>3.125E-2</v>
      </c>
      <c r="Y630" s="61">
        <f t="array" ref="Y630">INDEX($AQ$11:$AR$66,MATCH($C630&amp;$G630,$AO$11:$AO$66&amp;$AP$11:$AP$66,0),COUNTIF($AQ$10:$AR$10,"&lt;"&amp;Z630)+1)</f>
        <v>2.9999999999999997E-4</v>
      </c>
      <c r="Z630" s="61">
        <f t="shared" si="145"/>
        <v>0.8125</v>
      </c>
      <c r="AA630" s="61">
        <f t="array" ref="AA630">INDEX($AT$11:$AV$66,MATCH($C630&amp;$G630,$AO$11:$AO$66&amp;$AP$11:$AP$66,0),COUNTIF($AT$10:$AV$10,"&lt;"&amp;Z630)+1)</f>
        <v>5.0000000000000001E-4</v>
      </c>
      <c r="AB630" s="111">
        <f t="shared" si="146"/>
        <v>0.79220252959880222</v>
      </c>
      <c r="AC630" s="121">
        <f t="array" ref="AC630">INDEX($AW$11:$BA$66,MATCH($C630&amp;$G630,$AO$11:$AO$66&amp;$AP$11:$AP$66,0),COUNTIF($AW$10:$BA$10,"&lt;"&amp;Z630)+1)</f>
        <v>2.9999999999999997E-4</v>
      </c>
      <c r="AD630" s="62">
        <v>0.80930000000000002</v>
      </c>
      <c r="AE630" s="61">
        <f t="array" ref="AE630">INDEX($AT$11:$AV$66,MATCH($C630&amp;$G630,$AO$11:$AO$66&amp;$AP$11:$AP$66,0),COUNTIF($AT$10:$AV$10,"&lt;"&amp;AD630)+1)</f>
        <v>5.0000000000000001E-4</v>
      </c>
      <c r="AF630" s="111">
        <f t="shared" si="147"/>
        <v>0.79576835306586813</v>
      </c>
      <c r="AG630" s="121">
        <f t="array" ref="AG630">INDEX($AW$11:$BA$66,MATCH($C630&amp;$G630,$AO$11:$AO$66&amp;$AP$11:$AP$66,0),COUNTIF($AW$10:$BA$10,"&lt;"&amp;AD630)+1)</f>
        <v>2.9999999999999997E-4</v>
      </c>
    </row>
    <row r="631" spans="2:33" ht="12.75" customHeight="1" x14ac:dyDescent="0.3">
      <c r="B631" s="81" t="str">
        <f t="shared" si="149"/>
        <v>7/8-12 UN</v>
      </c>
      <c r="C631" s="71" t="s">
        <v>592</v>
      </c>
      <c r="D631" s="71"/>
      <c r="E631" s="79" t="s">
        <v>353</v>
      </c>
      <c r="F631" s="82" t="s">
        <v>274</v>
      </c>
      <c r="G631" s="58">
        <v>12</v>
      </c>
      <c r="H631" s="60" t="s">
        <v>521</v>
      </c>
      <c r="I631" s="71" t="s">
        <v>503</v>
      </c>
      <c r="J631" s="71" t="s">
        <v>588</v>
      </c>
      <c r="K631" s="71" t="s">
        <v>600</v>
      </c>
      <c r="L631" s="85">
        <f t="shared" si="148"/>
        <v>22.225000000000001</v>
      </c>
      <c r="M631" s="85">
        <f t="shared" si="136"/>
        <v>2.1166999999999998</v>
      </c>
      <c r="N631" s="71">
        <v>60</v>
      </c>
      <c r="O631" s="100">
        <f t="shared" si="137"/>
        <v>21.950700000000001</v>
      </c>
      <c r="P631" s="85">
        <f t="shared" si="138"/>
        <v>0</v>
      </c>
      <c r="Q631" s="58">
        <f t="shared" si="139"/>
        <v>15.2</v>
      </c>
      <c r="R631" s="100">
        <f t="shared" si="140"/>
        <v>21.034099999999999</v>
      </c>
      <c r="S631" s="85">
        <f t="shared" si="141"/>
        <v>0</v>
      </c>
      <c r="T631" s="58">
        <f t="shared" si="142"/>
        <v>7.6</v>
      </c>
      <c r="U631" s="58">
        <f t="shared" si="143"/>
        <v>7.6</v>
      </c>
      <c r="V631" s="58">
        <f t="array" ref="V631">INDEX(AS$11:AS$66,MATCH(C631&amp;G631,AO$11:AO$66&amp;AP$11:AP$66,0),0)</f>
        <v>10</v>
      </c>
      <c r="X631" s="120">
        <f t="shared" si="144"/>
        <v>8.3333333333333329E-2</v>
      </c>
      <c r="Y631" s="61">
        <f t="array" ref="Y631">INDEX($AQ$11:$AR$66,MATCH($C631&amp;$G631,$AO$11:$AO$66&amp;$AP$11:$AP$66,0),COUNTIF($AQ$10:$AR$10,"&lt;"&amp;Z631)+1)</f>
        <v>2.9999999999999997E-4</v>
      </c>
      <c r="Z631" s="61">
        <f t="shared" si="145"/>
        <v>0.875</v>
      </c>
      <c r="AA631" s="61">
        <f t="array" ref="AA631">INDEX($AT$11:$AV$66,MATCH($C631&amp;$G631,$AO$11:$AO$66&amp;$AP$11:$AP$66,0),COUNTIF($AT$10:$AV$10,"&lt;"&amp;Z631)+1)</f>
        <v>5.9999999999999995E-4</v>
      </c>
      <c r="AB631" s="111">
        <f t="shared" si="146"/>
        <v>0.82087341226347266</v>
      </c>
      <c r="AC631" s="121">
        <f t="array" ref="AC631">INDEX($AW$11:$BA$66,MATCH($C631&amp;$G631,$AO$11:$AO$66&amp;$AP$11:$AP$66,0),COUNTIF($AW$10:$BA$10,"&lt;"&amp;Z631)+1)</f>
        <v>2.9999999999999997E-4</v>
      </c>
      <c r="AD631" s="62">
        <v>0.86419999999999997</v>
      </c>
      <c r="AE631" s="61">
        <f t="array" ref="AE631">INDEX($AT$11:$AV$66,MATCH($C631&amp;$G631,$AO$11:$AO$66&amp;$AP$11:$AP$66,0),COUNTIF($AT$10:$AV$10,"&lt;"&amp;AD631)+1)</f>
        <v>5.9999999999999995E-4</v>
      </c>
      <c r="AF631" s="111">
        <f t="shared" si="147"/>
        <v>0.82811560817564833</v>
      </c>
      <c r="AG631" s="121">
        <f t="array" ref="AG631">INDEX($AW$11:$BA$66,MATCH($C631&amp;$G631,$AO$11:$AO$66&amp;$AP$11:$AP$66,0),COUNTIF($AW$10:$BA$10,"&lt;"&amp;AD631)+1)</f>
        <v>2.9999999999999997E-4</v>
      </c>
    </row>
    <row r="632" spans="2:33" ht="12.75" customHeight="1" x14ac:dyDescent="0.3">
      <c r="B632" s="81" t="str">
        <f t="shared" si="149"/>
        <v>7/8-12 UN</v>
      </c>
      <c r="C632" s="71" t="s">
        <v>592</v>
      </c>
      <c r="D632" s="71"/>
      <c r="E632" s="79" t="s">
        <v>353</v>
      </c>
      <c r="F632" s="82" t="s">
        <v>274</v>
      </c>
      <c r="G632" s="58">
        <v>12</v>
      </c>
      <c r="H632" s="60" t="s">
        <v>521</v>
      </c>
      <c r="I632" s="71" t="s">
        <v>507</v>
      </c>
      <c r="J632" s="71" t="s">
        <v>588</v>
      </c>
      <c r="K632" s="71" t="s">
        <v>600</v>
      </c>
      <c r="L632" s="85">
        <f t="shared" si="148"/>
        <v>22.225000000000001</v>
      </c>
      <c r="M632" s="85">
        <f t="shared" si="136"/>
        <v>2.1166999999999998</v>
      </c>
      <c r="N632" s="71">
        <v>60</v>
      </c>
      <c r="O632" s="100">
        <f t="shared" si="137"/>
        <v>21.905000000000001</v>
      </c>
      <c r="P632" s="85">
        <f t="shared" si="138"/>
        <v>0</v>
      </c>
      <c r="Q632" s="58">
        <f t="shared" si="139"/>
        <v>15.2</v>
      </c>
      <c r="R632" s="100">
        <f t="shared" si="140"/>
        <v>20.988399999999999</v>
      </c>
      <c r="S632" s="85">
        <f t="shared" si="141"/>
        <v>0</v>
      </c>
      <c r="T632" s="58">
        <f t="shared" si="142"/>
        <v>7.6</v>
      </c>
      <c r="U632" s="58">
        <f t="shared" si="143"/>
        <v>7.6</v>
      </c>
      <c r="V632" s="58">
        <f t="array" ref="V632">INDEX(AS$11:AS$66,MATCH(C632&amp;G632,AO$11:AO$66&amp;AP$11:AP$66,0),0)</f>
        <v>10</v>
      </c>
      <c r="X632" s="120">
        <f t="shared" si="144"/>
        <v>8.3333333333333329E-2</v>
      </c>
      <c r="Y632" s="61">
        <f t="array" ref="Y632">INDEX($AQ$11:$AR$66,MATCH($C632&amp;$G632,$AO$11:$AO$66&amp;$AP$11:$AP$66,0),COUNTIF($AQ$10:$AR$10,"&lt;"&amp;Z632)+1)</f>
        <v>2.9999999999999997E-4</v>
      </c>
      <c r="Z632" s="61">
        <f t="shared" si="145"/>
        <v>0.875</v>
      </c>
      <c r="AA632" s="61">
        <f t="array" ref="AA632">INDEX($AT$11:$AV$66,MATCH($C632&amp;$G632,$AO$11:$AO$66&amp;$AP$11:$AP$66,0),COUNTIF($AT$10:$AV$10,"&lt;"&amp;Z632)+1)</f>
        <v>5.9999999999999995E-4</v>
      </c>
      <c r="AB632" s="111">
        <f t="shared" si="146"/>
        <v>0.82087341226347266</v>
      </c>
      <c r="AC632" s="121">
        <f t="array" ref="AC632">INDEX($AW$11:$BA$66,MATCH($C632&amp;$G632,$AO$11:$AO$66&amp;$AP$11:$AP$66,0),COUNTIF($AW$10:$BA$10,"&lt;"&amp;Z632)+1)</f>
        <v>2.9999999999999997E-4</v>
      </c>
      <c r="AD632" s="62">
        <v>0.86240000000000006</v>
      </c>
      <c r="AE632" s="61">
        <f t="array" ref="AE632">INDEX($AT$11:$AV$66,MATCH($C632&amp;$G632,$AO$11:$AO$66&amp;$AP$11:$AP$66,0),COUNTIF($AT$10:$AV$10,"&lt;"&amp;AD632)+1)</f>
        <v>5.9999999999999995E-4</v>
      </c>
      <c r="AF632" s="111">
        <f t="shared" si="147"/>
        <v>0.82631560817564842</v>
      </c>
      <c r="AG632" s="121">
        <f t="array" ref="AG632">INDEX($AW$11:$BA$66,MATCH($C632&amp;$G632,$AO$11:$AO$66&amp;$AP$11:$AP$66,0),COUNTIF($AW$10:$BA$10,"&lt;"&amp;AD632)+1)</f>
        <v>2.9999999999999997E-4</v>
      </c>
    </row>
    <row r="633" spans="2:33" ht="12.75" customHeight="1" x14ac:dyDescent="0.3">
      <c r="B633" s="81" t="str">
        <f t="shared" si="149"/>
        <v>7/8-16 UN</v>
      </c>
      <c r="C633" s="71" t="s">
        <v>592</v>
      </c>
      <c r="D633" s="71"/>
      <c r="E633" s="79" t="s">
        <v>353</v>
      </c>
      <c r="F633" s="82" t="s">
        <v>274</v>
      </c>
      <c r="G633" s="58">
        <v>16</v>
      </c>
      <c r="H633" s="60" t="s">
        <v>521</v>
      </c>
      <c r="I633" s="71" t="s">
        <v>503</v>
      </c>
      <c r="J633" s="71" t="s">
        <v>588</v>
      </c>
      <c r="K633" s="71" t="s">
        <v>600</v>
      </c>
      <c r="L633" s="85">
        <f t="shared" si="148"/>
        <v>22.225000000000001</v>
      </c>
      <c r="M633" s="85">
        <f t="shared" si="136"/>
        <v>1.5874999999999999</v>
      </c>
      <c r="N633" s="71">
        <v>60</v>
      </c>
      <c r="O633" s="100">
        <f t="shared" si="137"/>
        <v>22.042100000000001</v>
      </c>
      <c r="P633" s="85">
        <f t="shared" si="138"/>
        <v>0</v>
      </c>
      <c r="Q633" s="58">
        <f t="shared" si="139"/>
        <v>15.2</v>
      </c>
      <c r="R633" s="100">
        <f t="shared" si="140"/>
        <v>21.354700000000001</v>
      </c>
      <c r="S633" s="85">
        <f t="shared" si="141"/>
        <v>0</v>
      </c>
      <c r="T633" s="58">
        <f t="shared" si="142"/>
        <v>7.6</v>
      </c>
      <c r="U633" s="58">
        <f t="shared" si="143"/>
        <v>7.6</v>
      </c>
      <c r="V633" s="58">
        <f t="array" ref="V633">INDEX(AS$11:AS$66,MATCH(C633&amp;G633,AO$11:AO$66&amp;AP$11:AP$66,0),0)</f>
        <v>10</v>
      </c>
      <c r="X633" s="120">
        <f t="shared" si="144"/>
        <v>6.25E-2</v>
      </c>
      <c r="Y633" s="61">
        <f t="array" ref="Y633">INDEX($AQ$11:$AR$66,MATCH($C633&amp;$G633,$AO$11:$AO$66&amp;$AP$11:$AP$66,0),COUNTIF($AQ$10:$AR$10,"&lt;"&amp;Z633)+1)</f>
        <v>2.9999999999999997E-4</v>
      </c>
      <c r="Z633" s="61">
        <f t="shared" si="145"/>
        <v>0.875</v>
      </c>
      <c r="AA633" s="61">
        <f t="array" ref="AA633">INDEX($AT$11:$AV$66,MATCH($C633&amp;$G633,$AO$11:$AO$66&amp;$AP$11:$AP$66,0),COUNTIF($AT$10:$AV$10,"&lt;"&amp;Z633)+1)</f>
        <v>5.9999999999999995E-4</v>
      </c>
      <c r="AB633" s="111">
        <f t="shared" si="146"/>
        <v>0.83440505919760444</v>
      </c>
      <c r="AC633" s="121">
        <f t="array" ref="AC633">INDEX($AW$11:$BA$66,MATCH($C633&amp;$G633,$AO$11:$AO$66&amp;$AP$11:$AP$66,0),COUNTIF($AW$10:$BA$10,"&lt;"&amp;Z633)+1)</f>
        <v>2.9999999999999997E-4</v>
      </c>
      <c r="AD633" s="62">
        <v>0.86780000000000002</v>
      </c>
      <c r="AE633" s="61">
        <f t="array" ref="AE633">INDEX($AT$11:$AV$66,MATCH($C633&amp;$G633,$AO$11:$AO$66&amp;$AP$11:$AP$66,0),COUNTIF($AT$10:$AV$10,"&lt;"&amp;AD633)+1)</f>
        <v>5.9999999999999995E-4</v>
      </c>
      <c r="AF633" s="111">
        <f t="shared" si="147"/>
        <v>0.84073670613173634</v>
      </c>
      <c r="AG633" s="121">
        <f t="array" ref="AG633">INDEX($AW$11:$BA$66,MATCH($C633&amp;$G633,$AO$11:$AO$66&amp;$AP$11:$AP$66,0),COUNTIF($AW$10:$BA$10,"&lt;"&amp;AD633)+1)</f>
        <v>2.9999999999999997E-4</v>
      </c>
    </row>
    <row r="634" spans="2:33" ht="12.75" customHeight="1" x14ac:dyDescent="0.3">
      <c r="B634" s="81" t="str">
        <f t="shared" si="149"/>
        <v>7/8-16 UN</v>
      </c>
      <c r="C634" s="71" t="s">
        <v>592</v>
      </c>
      <c r="D634" s="71"/>
      <c r="E634" s="79" t="s">
        <v>353</v>
      </c>
      <c r="F634" s="82" t="s">
        <v>274</v>
      </c>
      <c r="G634" s="58">
        <v>16</v>
      </c>
      <c r="H634" s="60" t="s">
        <v>521</v>
      </c>
      <c r="I634" s="71" t="s">
        <v>507</v>
      </c>
      <c r="J634" s="71" t="s">
        <v>588</v>
      </c>
      <c r="K634" s="71" t="s">
        <v>600</v>
      </c>
      <c r="L634" s="85">
        <f t="shared" si="148"/>
        <v>22.225000000000001</v>
      </c>
      <c r="M634" s="85">
        <f t="shared" si="136"/>
        <v>1.5874999999999999</v>
      </c>
      <c r="N634" s="71">
        <v>60</v>
      </c>
      <c r="O634" s="100">
        <f t="shared" si="137"/>
        <v>22.0015</v>
      </c>
      <c r="P634" s="85">
        <f t="shared" si="138"/>
        <v>0</v>
      </c>
      <c r="Q634" s="58">
        <f t="shared" si="139"/>
        <v>15.2</v>
      </c>
      <c r="R634" s="100">
        <f t="shared" si="140"/>
        <v>21.3141</v>
      </c>
      <c r="S634" s="85">
        <f t="shared" si="141"/>
        <v>0</v>
      </c>
      <c r="T634" s="58">
        <f t="shared" si="142"/>
        <v>7.6</v>
      </c>
      <c r="U634" s="58">
        <f t="shared" si="143"/>
        <v>7.6</v>
      </c>
      <c r="V634" s="58">
        <f t="array" ref="V634">INDEX(AS$11:AS$66,MATCH(C634&amp;G634,AO$11:AO$66&amp;AP$11:AP$66,0),0)</f>
        <v>10</v>
      </c>
      <c r="X634" s="120">
        <f t="shared" si="144"/>
        <v>6.25E-2</v>
      </c>
      <c r="Y634" s="61">
        <f t="array" ref="Y634">INDEX($AQ$11:$AR$66,MATCH($C634&amp;$G634,$AO$11:$AO$66&amp;$AP$11:$AP$66,0),COUNTIF($AQ$10:$AR$10,"&lt;"&amp;Z634)+1)</f>
        <v>2.9999999999999997E-4</v>
      </c>
      <c r="Z634" s="61">
        <f t="shared" si="145"/>
        <v>0.875</v>
      </c>
      <c r="AA634" s="61">
        <f t="array" ref="AA634">INDEX($AT$11:$AV$66,MATCH($C634&amp;$G634,$AO$11:$AO$66&amp;$AP$11:$AP$66,0),COUNTIF($AT$10:$AV$10,"&lt;"&amp;Z634)+1)</f>
        <v>5.9999999999999995E-4</v>
      </c>
      <c r="AB634" s="111">
        <f t="shared" si="146"/>
        <v>0.83440505919760444</v>
      </c>
      <c r="AC634" s="121">
        <f t="array" ref="AC634">INDEX($AW$11:$BA$66,MATCH($C634&amp;$G634,$AO$11:$AO$66&amp;$AP$11:$AP$66,0),COUNTIF($AW$10:$BA$10,"&lt;"&amp;Z634)+1)</f>
        <v>2.9999999999999997E-4</v>
      </c>
      <c r="AD634" s="62">
        <v>0.86619999999999997</v>
      </c>
      <c r="AE634" s="61">
        <f t="array" ref="AE634">INDEX($AT$11:$AV$66,MATCH($C634&amp;$G634,$AO$11:$AO$66&amp;$AP$11:$AP$66,0),COUNTIF($AT$10:$AV$10,"&lt;"&amp;AD634)+1)</f>
        <v>5.9999999999999995E-4</v>
      </c>
      <c r="AF634" s="111">
        <f t="shared" si="147"/>
        <v>0.8391367061317363</v>
      </c>
      <c r="AG634" s="121">
        <f t="array" ref="AG634">INDEX($AW$11:$BA$66,MATCH($C634&amp;$G634,$AO$11:$AO$66&amp;$AP$11:$AP$66,0),COUNTIF($AW$10:$BA$10,"&lt;"&amp;AD634)+1)</f>
        <v>2.9999999999999997E-4</v>
      </c>
    </row>
    <row r="635" spans="2:33" ht="12.75" customHeight="1" x14ac:dyDescent="0.3">
      <c r="B635" s="81" t="str">
        <f t="shared" si="149"/>
        <v>7/8-20 UNEF</v>
      </c>
      <c r="C635" s="71" t="s">
        <v>592</v>
      </c>
      <c r="D635" s="71"/>
      <c r="E635" s="79" t="s">
        <v>331</v>
      </c>
      <c r="F635" s="82" t="s">
        <v>274</v>
      </c>
      <c r="G635" s="58">
        <v>20</v>
      </c>
      <c r="H635" s="60" t="s">
        <v>521</v>
      </c>
      <c r="I635" s="71" t="s">
        <v>503</v>
      </c>
      <c r="J635" s="71" t="s">
        <v>588</v>
      </c>
      <c r="K635" s="71" t="s">
        <v>600</v>
      </c>
      <c r="L635" s="85">
        <f t="shared" si="148"/>
        <v>22.225000000000001</v>
      </c>
      <c r="M635" s="85">
        <f t="shared" si="136"/>
        <v>1.27</v>
      </c>
      <c r="N635" s="71">
        <v>60</v>
      </c>
      <c r="O635" s="100">
        <f t="shared" si="137"/>
        <v>22.095500000000001</v>
      </c>
      <c r="P635" s="85">
        <f t="shared" si="138"/>
        <v>0</v>
      </c>
      <c r="Q635" s="58">
        <f t="shared" si="139"/>
        <v>12.7</v>
      </c>
      <c r="R635" s="100">
        <f t="shared" si="140"/>
        <v>21.545500000000001</v>
      </c>
      <c r="S635" s="85">
        <f t="shared" si="141"/>
        <v>0</v>
      </c>
      <c r="T635" s="58">
        <f t="shared" si="142"/>
        <v>7.6</v>
      </c>
      <c r="U635" s="58">
        <f t="shared" si="143"/>
        <v>7.6</v>
      </c>
      <c r="V635" s="58">
        <f t="array" ref="V635">INDEX(AS$11:AS$66,MATCH(C635&amp;G635,AO$11:AO$66&amp;AP$11:AP$66,0),0)</f>
        <v>15</v>
      </c>
      <c r="X635" s="120">
        <f t="shared" si="144"/>
        <v>0.05</v>
      </c>
      <c r="Y635" s="61">
        <f t="array" ref="Y635">INDEX($AQ$11:$AR$66,MATCH($C635&amp;$G635,$AO$11:$AO$66&amp;$AP$11:$AP$66,0),COUNTIF($AQ$10:$AR$10,"&lt;"&amp;Z635)+1)</f>
        <v>2.9999999999999997E-4</v>
      </c>
      <c r="Z635" s="61">
        <f t="shared" si="145"/>
        <v>0.875</v>
      </c>
      <c r="AA635" s="61">
        <f t="array" ref="AA635">INDEX($AT$11:$AV$66,MATCH($C635&amp;$G635,$AO$11:$AO$66&amp;$AP$11:$AP$66,0),COUNTIF($AT$10:$AV$10,"&lt;"&amp;Z635)+1)</f>
        <v>5.0000000000000001E-4</v>
      </c>
      <c r="AB635" s="111">
        <f t="shared" si="146"/>
        <v>0.84252404735808351</v>
      </c>
      <c r="AC635" s="121">
        <f t="array" ref="AC635">INDEX($AW$11:$BA$66,MATCH($C635&amp;$G635,$AO$11:$AO$66&amp;$AP$11:$AP$66,0),COUNTIF($AW$10:$BA$10,"&lt;"&amp;Z635)+1)</f>
        <v>2.9999999999999997E-4</v>
      </c>
      <c r="AD635" s="62">
        <v>0.86990000000000001</v>
      </c>
      <c r="AE635" s="61">
        <f t="array" ref="AE635">INDEX($AT$11:$AV$66,MATCH($C635&amp;$G635,$AO$11:$AO$66&amp;$AP$11:$AP$66,0),COUNTIF($AT$10:$AV$10,"&lt;"&amp;AD635)+1)</f>
        <v>5.0000000000000001E-4</v>
      </c>
      <c r="AF635" s="111">
        <f t="shared" si="147"/>
        <v>0.84824936490538905</v>
      </c>
      <c r="AG635" s="121">
        <f t="array" ref="AG635">INDEX($AW$11:$BA$66,MATCH($C635&amp;$G635,$AO$11:$AO$66&amp;$AP$11:$AP$66,0),COUNTIF($AW$10:$BA$10,"&lt;"&amp;AD635)+1)</f>
        <v>2.9999999999999997E-4</v>
      </c>
    </row>
    <row r="636" spans="2:33" ht="12.75" customHeight="1" x14ac:dyDescent="0.3">
      <c r="B636" s="81" t="str">
        <f t="shared" si="149"/>
        <v>7/8-20 UNEF</v>
      </c>
      <c r="C636" s="71" t="s">
        <v>592</v>
      </c>
      <c r="D636" s="71"/>
      <c r="E636" s="79" t="s">
        <v>331</v>
      </c>
      <c r="F636" s="82" t="s">
        <v>274</v>
      </c>
      <c r="G636" s="58">
        <v>20</v>
      </c>
      <c r="H636" s="60" t="s">
        <v>521</v>
      </c>
      <c r="I636" s="71" t="s">
        <v>507</v>
      </c>
      <c r="J636" s="71" t="s">
        <v>588</v>
      </c>
      <c r="K636" s="71" t="s">
        <v>600</v>
      </c>
      <c r="L636" s="85">
        <f t="shared" si="148"/>
        <v>22.225000000000001</v>
      </c>
      <c r="M636" s="85">
        <f t="shared" si="136"/>
        <v>1.27</v>
      </c>
      <c r="N636" s="71">
        <v>60</v>
      </c>
      <c r="O636" s="100">
        <f t="shared" si="137"/>
        <v>22.059899999999999</v>
      </c>
      <c r="P636" s="85">
        <f t="shared" si="138"/>
        <v>0</v>
      </c>
      <c r="Q636" s="58">
        <f t="shared" si="139"/>
        <v>12.7</v>
      </c>
      <c r="R636" s="100">
        <f t="shared" si="140"/>
        <v>21.51</v>
      </c>
      <c r="S636" s="85">
        <f t="shared" si="141"/>
        <v>0</v>
      </c>
      <c r="T636" s="58">
        <f t="shared" si="142"/>
        <v>7.6</v>
      </c>
      <c r="U636" s="58">
        <f t="shared" si="143"/>
        <v>7.6</v>
      </c>
      <c r="V636" s="58">
        <f t="array" ref="V636">INDEX(AS$11:AS$66,MATCH(C636&amp;G636,AO$11:AO$66&amp;AP$11:AP$66,0),0)</f>
        <v>15</v>
      </c>
      <c r="X636" s="120">
        <f t="shared" si="144"/>
        <v>0.05</v>
      </c>
      <c r="Y636" s="61">
        <f t="array" ref="Y636">INDEX($AQ$11:$AR$66,MATCH($C636&amp;$G636,$AO$11:$AO$66&amp;$AP$11:$AP$66,0),COUNTIF($AQ$10:$AR$10,"&lt;"&amp;Z636)+1)</f>
        <v>2.9999999999999997E-4</v>
      </c>
      <c r="Z636" s="61">
        <f t="shared" si="145"/>
        <v>0.875</v>
      </c>
      <c r="AA636" s="61">
        <f t="array" ref="AA636">INDEX($AT$11:$AV$66,MATCH($C636&amp;$G636,$AO$11:$AO$66&amp;$AP$11:$AP$66,0),COUNTIF($AT$10:$AV$10,"&lt;"&amp;Z636)+1)</f>
        <v>5.0000000000000001E-4</v>
      </c>
      <c r="AB636" s="111">
        <f t="shared" si="146"/>
        <v>0.84252404735808351</v>
      </c>
      <c r="AC636" s="121">
        <f t="array" ref="AC636">INDEX($AW$11:$BA$66,MATCH($C636&amp;$G636,$AO$11:$AO$66&amp;$AP$11:$AP$66,0),COUNTIF($AW$10:$BA$10,"&lt;"&amp;Z636)+1)</f>
        <v>2.9999999999999997E-4</v>
      </c>
      <c r="AD636" s="62">
        <v>0.86850000000000005</v>
      </c>
      <c r="AE636" s="61">
        <f t="array" ref="AE636">INDEX($AT$11:$AV$66,MATCH($C636&amp;$G636,$AO$11:$AO$66&amp;$AP$11:$AP$66,0),COUNTIF($AT$10:$AV$10,"&lt;"&amp;AD636)+1)</f>
        <v>5.0000000000000001E-4</v>
      </c>
      <c r="AF636" s="111">
        <f t="shared" si="147"/>
        <v>0.84684936490538909</v>
      </c>
      <c r="AG636" s="121">
        <f t="array" ref="AG636">INDEX($AW$11:$BA$66,MATCH($C636&amp;$G636,$AO$11:$AO$66&amp;$AP$11:$AP$66,0),COUNTIF($AW$10:$BA$10,"&lt;"&amp;AD636)+1)</f>
        <v>2.9999999999999997E-4</v>
      </c>
    </row>
    <row r="637" spans="2:33" ht="12.75" customHeight="1" x14ac:dyDescent="0.3">
      <c r="B637" s="81" t="str">
        <f t="shared" si="149"/>
        <v>7/8-28 UN</v>
      </c>
      <c r="C637" s="71" t="s">
        <v>592</v>
      </c>
      <c r="D637" s="71"/>
      <c r="E637" s="79" t="s">
        <v>353</v>
      </c>
      <c r="F637" s="82" t="s">
        <v>274</v>
      </c>
      <c r="G637" s="58">
        <v>28</v>
      </c>
      <c r="H637" s="60" t="s">
        <v>521</v>
      </c>
      <c r="I637" s="71" t="s">
        <v>503</v>
      </c>
      <c r="J637" s="71" t="s">
        <v>588</v>
      </c>
      <c r="K637" s="71" t="s">
        <v>600</v>
      </c>
      <c r="L637" s="85">
        <f t="shared" si="148"/>
        <v>22.225000000000001</v>
      </c>
      <c r="M637" s="85">
        <f t="shared" si="136"/>
        <v>0.90710000000000002</v>
      </c>
      <c r="N637" s="71">
        <v>60</v>
      </c>
      <c r="O637" s="100">
        <f t="shared" si="137"/>
        <v>22.156400000000001</v>
      </c>
      <c r="P637" s="85">
        <f t="shared" si="138"/>
        <v>0</v>
      </c>
      <c r="Q637" s="58">
        <f t="shared" si="139"/>
        <v>12.7</v>
      </c>
      <c r="R637" s="100">
        <f t="shared" si="140"/>
        <v>21.7636</v>
      </c>
      <c r="S637" s="85">
        <f t="shared" si="141"/>
        <v>0</v>
      </c>
      <c r="T637" s="58">
        <f t="shared" si="142"/>
        <v>7.6</v>
      </c>
      <c r="U637" s="58">
        <f t="shared" si="143"/>
        <v>7.6</v>
      </c>
      <c r="V637" s="58">
        <f t="array" ref="V637">INDEX(AS$11:AS$66,MATCH(C637&amp;G637,AO$11:AO$66&amp;AP$11:AP$66,0),0)</f>
        <v>15</v>
      </c>
      <c r="X637" s="120">
        <f t="shared" si="144"/>
        <v>3.5714285714285712E-2</v>
      </c>
      <c r="Y637" s="61">
        <f t="array" ref="Y637">INDEX($AQ$11:$AR$66,MATCH($C637&amp;$G637,$AO$11:$AO$66&amp;$AP$11:$AP$66,0),COUNTIF($AQ$10:$AR$10,"&lt;"&amp;Z637)+1)</f>
        <v>2.9999999999999997E-4</v>
      </c>
      <c r="Z637" s="61">
        <f t="shared" si="145"/>
        <v>0.875</v>
      </c>
      <c r="AA637" s="61">
        <f t="array" ref="AA637">INDEX($AT$11:$AV$66,MATCH($C637&amp;$G637,$AO$11:$AO$66&amp;$AP$11:$AP$66,0),COUNTIF($AT$10:$AV$10,"&lt;"&amp;Z637)+1)</f>
        <v>5.0000000000000001E-4</v>
      </c>
      <c r="AB637" s="111">
        <f t="shared" si="146"/>
        <v>0.85180289097005968</v>
      </c>
      <c r="AC637" s="121">
        <f t="array" ref="AC637">INDEX($AW$11:$BA$66,MATCH($C637&amp;$G637,$AO$11:$AO$66&amp;$AP$11:$AP$66,0),COUNTIF($AW$10:$BA$10,"&lt;"&amp;Z637)+1)</f>
        <v>2.9999999999999997E-4</v>
      </c>
      <c r="AD637" s="62">
        <v>0.87229999999999996</v>
      </c>
      <c r="AE637" s="61">
        <f t="array" ref="AE637">INDEX($AT$11:$AV$66,MATCH($C637&amp;$G637,$AO$11:$AO$66&amp;$AP$11:$AP$66,0),COUNTIF($AT$10:$AV$10,"&lt;"&amp;AD637)+1)</f>
        <v>5.0000000000000001E-4</v>
      </c>
      <c r="AF637" s="111">
        <f t="shared" si="147"/>
        <v>0.85683526064670645</v>
      </c>
      <c r="AG637" s="121">
        <f t="array" ref="AG637">INDEX($AW$11:$BA$66,MATCH($C637&amp;$G637,$AO$11:$AO$66&amp;$AP$11:$AP$66,0),COUNTIF($AW$10:$BA$10,"&lt;"&amp;AD637)+1)</f>
        <v>2.9999999999999997E-4</v>
      </c>
    </row>
    <row r="638" spans="2:33" ht="12.75" customHeight="1" x14ac:dyDescent="0.3">
      <c r="B638" s="81" t="str">
        <f t="shared" si="149"/>
        <v>7/8-28 UN</v>
      </c>
      <c r="C638" s="71" t="s">
        <v>592</v>
      </c>
      <c r="D638" s="71"/>
      <c r="E638" s="79" t="s">
        <v>353</v>
      </c>
      <c r="F638" s="82" t="s">
        <v>274</v>
      </c>
      <c r="G638" s="58">
        <v>28</v>
      </c>
      <c r="H638" s="60" t="s">
        <v>521</v>
      </c>
      <c r="I638" s="71" t="s">
        <v>507</v>
      </c>
      <c r="J638" s="71" t="s">
        <v>588</v>
      </c>
      <c r="K638" s="71" t="s">
        <v>600</v>
      </c>
      <c r="L638" s="85">
        <f t="shared" si="148"/>
        <v>22.225000000000001</v>
      </c>
      <c r="M638" s="85">
        <f t="shared" si="136"/>
        <v>0.90710000000000002</v>
      </c>
      <c r="N638" s="71">
        <v>60</v>
      </c>
      <c r="O638" s="100">
        <f t="shared" si="137"/>
        <v>22.1234</v>
      </c>
      <c r="P638" s="85">
        <f t="shared" si="138"/>
        <v>0</v>
      </c>
      <c r="Q638" s="58">
        <f t="shared" si="139"/>
        <v>12.7</v>
      </c>
      <c r="R638" s="100">
        <f t="shared" si="140"/>
        <v>21.730599999999999</v>
      </c>
      <c r="S638" s="85">
        <f t="shared" si="141"/>
        <v>0</v>
      </c>
      <c r="T638" s="58">
        <f t="shared" si="142"/>
        <v>7.6</v>
      </c>
      <c r="U638" s="58">
        <f t="shared" si="143"/>
        <v>7.6</v>
      </c>
      <c r="V638" s="58">
        <f t="array" ref="V638">INDEX(AS$11:AS$66,MATCH(C638&amp;G638,AO$11:AO$66&amp;AP$11:AP$66,0),0)</f>
        <v>15</v>
      </c>
      <c r="X638" s="120">
        <f t="shared" si="144"/>
        <v>3.5714285714285712E-2</v>
      </c>
      <c r="Y638" s="61">
        <f t="array" ref="Y638">INDEX($AQ$11:$AR$66,MATCH($C638&amp;$G638,$AO$11:$AO$66&amp;$AP$11:$AP$66,0),COUNTIF($AQ$10:$AR$10,"&lt;"&amp;Z638)+1)</f>
        <v>2.9999999999999997E-4</v>
      </c>
      <c r="Z638" s="61">
        <f t="shared" si="145"/>
        <v>0.875</v>
      </c>
      <c r="AA638" s="61">
        <f t="array" ref="AA638">INDEX($AT$11:$AV$66,MATCH($C638&amp;$G638,$AO$11:$AO$66&amp;$AP$11:$AP$66,0),COUNTIF($AT$10:$AV$10,"&lt;"&amp;Z638)+1)</f>
        <v>5.0000000000000001E-4</v>
      </c>
      <c r="AB638" s="111">
        <f t="shared" si="146"/>
        <v>0.85180289097005968</v>
      </c>
      <c r="AC638" s="121">
        <f t="array" ref="AC638">INDEX($AW$11:$BA$66,MATCH($C638&amp;$G638,$AO$11:$AO$66&amp;$AP$11:$AP$66,0),COUNTIF($AW$10:$BA$10,"&lt;"&amp;Z638)+1)</f>
        <v>2.9999999999999997E-4</v>
      </c>
      <c r="AD638" s="62">
        <v>0.871</v>
      </c>
      <c r="AE638" s="61">
        <f t="array" ref="AE638">INDEX($AT$11:$AV$66,MATCH($C638&amp;$G638,$AO$11:$AO$66&amp;$AP$11:$AP$66,0),COUNTIF($AT$10:$AV$10,"&lt;"&amp;AD638)+1)</f>
        <v>5.0000000000000001E-4</v>
      </c>
      <c r="AF638" s="111">
        <f t="shared" si="147"/>
        <v>0.85553526064670649</v>
      </c>
      <c r="AG638" s="121">
        <f t="array" ref="AG638">INDEX($AW$11:$BA$66,MATCH($C638&amp;$G638,$AO$11:$AO$66&amp;$AP$11:$AP$66,0),COUNTIF($AW$10:$BA$10,"&lt;"&amp;AD638)+1)</f>
        <v>2.9999999999999997E-4</v>
      </c>
    </row>
    <row r="639" spans="2:33" ht="12.75" customHeight="1" x14ac:dyDescent="0.3">
      <c r="B639" s="81" t="str">
        <f t="shared" si="149"/>
        <v>7/8-32 UN</v>
      </c>
      <c r="C639" s="71" t="s">
        <v>592</v>
      </c>
      <c r="D639" s="71"/>
      <c r="E639" s="79" t="s">
        <v>353</v>
      </c>
      <c r="F639" s="82" t="s">
        <v>274</v>
      </c>
      <c r="G639" s="58">
        <v>32</v>
      </c>
      <c r="H639" s="60" t="s">
        <v>521</v>
      </c>
      <c r="I639" s="71" t="s">
        <v>503</v>
      </c>
      <c r="J639" s="71" t="s">
        <v>588</v>
      </c>
      <c r="K639" s="71" t="s">
        <v>600</v>
      </c>
      <c r="L639" s="85">
        <f t="shared" si="148"/>
        <v>22.225000000000001</v>
      </c>
      <c r="M639" s="85">
        <f t="shared" si="136"/>
        <v>0.79379999999999995</v>
      </c>
      <c r="N639" s="71">
        <v>60</v>
      </c>
      <c r="O639" s="100">
        <f t="shared" si="137"/>
        <v>22.171700000000001</v>
      </c>
      <c r="P639" s="85">
        <f t="shared" si="138"/>
        <v>0</v>
      </c>
      <c r="Q639" s="58">
        <f t="shared" si="139"/>
        <v>12.7</v>
      </c>
      <c r="R639" s="100">
        <f t="shared" si="140"/>
        <v>21.827999999999999</v>
      </c>
      <c r="S639" s="85">
        <f t="shared" si="141"/>
        <v>0</v>
      </c>
      <c r="T639" s="58">
        <f t="shared" si="142"/>
        <v>7.6</v>
      </c>
      <c r="U639" s="58">
        <f t="shared" si="143"/>
        <v>7.6</v>
      </c>
      <c r="V639" s="58">
        <f t="array" ref="V639">INDEX(AS$11:AS$66,MATCH(C639&amp;G639,AO$11:AO$66&amp;AP$11:AP$66,0),0)</f>
        <v>15</v>
      </c>
      <c r="X639" s="120">
        <f t="shared" si="144"/>
        <v>3.125E-2</v>
      </c>
      <c r="Y639" s="61">
        <f t="array" ref="Y639">INDEX($AQ$11:$AR$66,MATCH($C639&amp;$G639,$AO$11:$AO$66&amp;$AP$11:$AP$66,0),COUNTIF($AQ$10:$AR$10,"&lt;"&amp;Z639)+1)</f>
        <v>2.9999999999999997E-4</v>
      </c>
      <c r="Z639" s="61">
        <f t="shared" si="145"/>
        <v>0.875</v>
      </c>
      <c r="AA639" s="61">
        <f t="array" ref="AA639">INDEX($AT$11:$AV$66,MATCH($C639&amp;$G639,$AO$11:$AO$66&amp;$AP$11:$AP$66,0),COUNTIF($AT$10:$AV$10,"&lt;"&amp;Z639)+1)</f>
        <v>5.0000000000000001E-4</v>
      </c>
      <c r="AB639" s="111">
        <f t="shared" si="146"/>
        <v>0.85470252959880222</v>
      </c>
      <c r="AC639" s="121">
        <f t="array" ref="AC639">INDEX($AW$11:$BA$66,MATCH($C639&amp;$G639,$AO$11:$AO$66&amp;$AP$11:$AP$66,0),COUNTIF($AW$10:$BA$10,"&lt;"&amp;Z639)+1)</f>
        <v>2.9999999999999997E-4</v>
      </c>
      <c r="AD639" s="62">
        <v>0.87290000000000001</v>
      </c>
      <c r="AE639" s="61">
        <f t="array" ref="AE639">INDEX($AT$11:$AV$66,MATCH($C639&amp;$G639,$AO$11:$AO$66&amp;$AP$11:$AP$66,0),COUNTIF($AT$10:$AV$10,"&lt;"&amp;AD639)+1)</f>
        <v>5.0000000000000001E-4</v>
      </c>
      <c r="AF639" s="111">
        <f t="shared" si="147"/>
        <v>0.85936835306586812</v>
      </c>
      <c r="AG639" s="121">
        <f t="array" ref="AG639">INDEX($AW$11:$BA$66,MATCH($C639&amp;$G639,$AO$11:$AO$66&amp;$AP$11:$AP$66,0),COUNTIF($AW$10:$BA$10,"&lt;"&amp;AD639)+1)</f>
        <v>2.9999999999999997E-4</v>
      </c>
    </row>
    <row r="640" spans="2:33" ht="12.75" customHeight="1" x14ac:dyDescent="0.3">
      <c r="B640" s="81" t="str">
        <f t="shared" si="149"/>
        <v>7/8-32 UN</v>
      </c>
      <c r="C640" s="71" t="s">
        <v>592</v>
      </c>
      <c r="D640" s="71"/>
      <c r="E640" s="79" t="s">
        <v>353</v>
      </c>
      <c r="F640" s="82" t="s">
        <v>274</v>
      </c>
      <c r="G640" s="58">
        <v>32</v>
      </c>
      <c r="H640" s="60" t="s">
        <v>521</v>
      </c>
      <c r="I640" s="71" t="s">
        <v>507</v>
      </c>
      <c r="J640" s="71" t="s">
        <v>588</v>
      </c>
      <c r="K640" s="71" t="s">
        <v>600</v>
      </c>
      <c r="L640" s="85">
        <f t="shared" si="148"/>
        <v>22.225000000000001</v>
      </c>
      <c r="M640" s="85">
        <f t="shared" si="136"/>
        <v>0.79379999999999995</v>
      </c>
      <c r="N640" s="71">
        <v>60</v>
      </c>
      <c r="O640" s="100">
        <f t="shared" si="137"/>
        <v>22.143699999999999</v>
      </c>
      <c r="P640" s="85">
        <f t="shared" si="138"/>
        <v>0</v>
      </c>
      <c r="Q640" s="58">
        <f t="shared" si="139"/>
        <v>12.7</v>
      </c>
      <c r="R640" s="100">
        <f t="shared" si="140"/>
        <v>21.8</v>
      </c>
      <c r="S640" s="85">
        <f t="shared" si="141"/>
        <v>0</v>
      </c>
      <c r="T640" s="58">
        <f t="shared" si="142"/>
        <v>7.6</v>
      </c>
      <c r="U640" s="58">
        <f t="shared" si="143"/>
        <v>7.6</v>
      </c>
      <c r="V640" s="58">
        <f t="array" ref="V640">INDEX(AS$11:AS$66,MATCH(C640&amp;G640,AO$11:AO$66&amp;AP$11:AP$66,0),0)</f>
        <v>15</v>
      </c>
      <c r="X640" s="120">
        <f t="shared" si="144"/>
        <v>3.125E-2</v>
      </c>
      <c r="Y640" s="61">
        <f t="array" ref="Y640">INDEX($AQ$11:$AR$66,MATCH($C640&amp;$G640,$AO$11:$AO$66&amp;$AP$11:$AP$66,0),COUNTIF($AQ$10:$AR$10,"&lt;"&amp;Z640)+1)</f>
        <v>2.9999999999999997E-4</v>
      </c>
      <c r="Z640" s="61">
        <f t="shared" si="145"/>
        <v>0.875</v>
      </c>
      <c r="AA640" s="61">
        <f t="array" ref="AA640">INDEX($AT$11:$AV$66,MATCH($C640&amp;$G640,$AO$11:$AO$66&amp;$AP$11:$AP$66,0),COUNTIF($AT$10:$AV$10,"&lt;"&amp;Z640)+1)</f>
        <v>5.0000000000000001E-4</v>
      </c>
      <c r="AB640" s="111">
        <f t="shared" si="146"/>
        <v>0.85470252959880222</v>
      </c>
      <c r="AC640" s="121">
        <f t="array" ref="AC640">INDEX($AW$11:$BA$66,MATCH($C640&amp;$G640,$AO$11:$AO$66&amp;$AP$11:$AP$66,0),COUNTIF($AW$10:$BA$10,"&lt;"&amp;Z640)+1)</f>
        <v>2.9999999999999997E-4</v>
      </c>
      <c r="AD640" s="62">
        <v>0.87180000000000002</v>
      </c>
      <c r="AE640" s="61">
        <f t="array" ref="AE640">INDEX($AT$11:$AV$66,MATCH($C640&amp;$G640,$AO$11:$AO$66&amp;$AP$11:$AP$66,0),COUNTIF($AT$10:$AV$10,"&lt;"&amp;AD640)+1)</f>
        <v>5.0000000000000001E-4</v>
      </c>
      <c r="AF640" s="111">
        <f t="shared" si="147"/>
        <v>0.85826835306586813</v>
      </c>
      <c r="AG640" s="121">
        <f t="array" ref="AG640">INDEX($AW$11:$BA$66,MATCH($C640&amp;$G640,$AO$11:$AO$66&amp;$AP$11:$AP$66,0),COUNTIF($AW$10:$BA$10,"&lt;"&amp;AD640)+1)</f>
        <v>2.9999999999999997E-4</v>
      </c>
    </row>
    <row r="641" spans="2:33" ht="12.75" customHeight="1" x14ac:dyDescent="0.3">
      <c r="B641" s="81" t="str">
        <f t="shared" si="149"/>
        <v>15/16-12 UN</v>
      </c>
      <c r="C641" s="71" t="s">
        <v>592</v>
      </c>
      <c r="D641" s="71"/>
      <c r="E641" s="79" t="s">
        <v>353</v>
      </c>
      <c r="F641" s="82" t="s">
        <v>365</v>
      </c>
      <c r="G641" s="58">
        <v>12</v>
      </c>
      <c r="H641" s="60" t="s">
        <v>521</v>
      </c>
      <c r="I641" s="71" t="s">
        <v>503</v>
      </c>
      <c r="J641" s="71" t="s">
        <v>588</v>
      </c>
      <c r="K641" s="71" t="s">
        <v>600</v>
      </c>
      <c r="L641" s="85">
        <f t="shared" si="148"/>
        <v>23.8125</v>
      </c>
      <c r="M641" s="85">
        <f t="shared" si="136"/>
        <v>2.1166999999999998</v>
      </c>
      <c r="N641" s="71">
        <v>60</v>
      </c>
      <c r="O641" s="100">
        <f t="shared" si="137"/>
        <v>23.543299999999999</v>
      </c>
      <c r="P641" s="85">
        <f t="shared" si="138"/>
        <v>0</v>
      </c>
      <c r="Q641" s="58">
        <f t="shared" si="139"/>
        <v>15.2</v>
      </c>
      <c r="R641" s="100">
        <f t="shared" si="140"/>
        <v>22.6267</v>
      </c>
      <c r="S641" s="85">
        <f t="shared" si="141"/>
        <v>0</v>
      </c>
      <c r="T641" s="58">
        <f t="shared" si="142"/>
        <v>7.6</v>
      </c>
      <c r="U641" s="58">
        <f t="shared" si="143"/>
        <v>7.6</v>
      </c>
      <c r="V641" s="58">
        <f t="array" ref="V641">INDEX(AS$11:AS$66,MATCH(C641&amp;G641,AO$11:AO$66&amp;AP$11:AP$66,0),0)</f>
        <v>10</v>
      </c>
      <c r="X641" s="120">
        <f t="shared" si="144"/>
        <v>8.3333333333333329E-2</v>
      </c>
      <c r="Y641" s="61">
        <f t="array" ref="Y641">INDEX($AQ$11:$AR$66,MATCH($C641&amp;$G641,$AO$11:$AO$66&amp;$AP$11:$AP$66,0),COUNTIF($AQ$10:$AR$10,"&lt;"&amp;Z641)+1)</f>
        <v>2.9999999999999997E-4</v>
      </c>
      <c r="Z641" s="61">
        <f t="shared" si="145"/>
        <v>0.9375</v>
      </c>
      <c r="AA641" s="61">
        <f t="array" ref="AA641">INDEX($AT$11:$AV$66,MATCH($C641&amp;$G641,$AO$11:$AO$66&amp;$AP$11:$AP$66,0),COUNTIF($AT$10:$AV$10,"&lt;"&amp;Z641)+1)</f>
        <v>5.9999999999999995E-4</v>
      </c>
      <c r="AB641" s="111">
        <f t="shared" si="146"/>
        <v>0.88337341226347266</v>
      </c>
      <c r="AC641" s="121">
        <f t="array" ref="AC641">INDEX($AW$11:$BA$66,MATCH($C641&amp;$G641,$AO$11:$AO$66&amp;$AP$11:$AP$66,0),COUNTIF($AW$10:$BA$10,"&lt;"&amp;Z641)+1)</f>
        <v>2.9999999999999997E-4</v>
      </c>
      <c r="AD641" s="62">
        <v>0.92689999999999995</v>
      </c>
      <c r="AE641" s="61">
        <f t="array" ref="AE641">INDEX($AT$11:$AV$66,MATCH($C641&amp;$G641,$AO$11:$AO$66&amp;$AP$11:$AP$66,0),COUNTIF($AT$10:$AV$10,"&lt;"&amp;AD641)+1)</f>
        <v>5.9999999999999995E-4</v>
      </c>
      <c r="AF641" s="111">
        <f t="shared" si="147"/>
        <v>0.89081560817564831</v>
      </c>
      <c r="AG641" s="121">
        <f t="array" ref="AG641">INDEX($AW$11:$BA$66,MATCH($C641&amp;$G641,$AO$11:$AO$66&amp;$AP$11:$AP$66,0),COUNTIF($AW$10:$BA$10,"&lt;"&amp;AD641)+1)</f>
        <v>2.9999999999999997E-4</v>
      </c>
    </row>
    <row r="642" spans="2:33" ht="12.75" customHeight="1" x14ac:dyDescent="0.3">
      <c r="B642" s="81" t="str">
        <f t="shared" si="149"/>
        <v>15/16-12 UN</v>
      </c>
      <c r="C642" s="71" t="s">
        <v>592</v>
      </c>
      <c r="D642" s="71"/>
      <c r="E642" s="79" t="s">
        <v>353</v>
      </c>
      <c r="F642" s="82" t="s">
        <v>365</v>
      </c>
      <c r="G642" s="58">
        <v>12</v>
      </c>
      <c r="H642" s="60" t="s">
        <v>521</v>
      </c>
      <c r="I642" s="71" t="s">
        <v>507</v>
      </c>
      <c r="J642" s="71" t="s">
        <v>588</v>
      </c>
      <c r="K642" s="71" t="s">
        <v>600</v>
      </c>
      <c r="L642" s="85">
        <f t="shared" si="148"/>
        <v>23.8125</v>
      </c>
      <c r="M642" s="85">
        <f t="shared" si="136"/>
        <v>2.1166999999999998</v>
      </c>
      <c r="N642" s="71">
        <v>60</v>
      </c>
      <c r="O642" s="100">
        <f t="shared" si="137"/>
        <v>23.495000000000001</v>
      </c>
      <c r="P642" s="85">
        <f t="shared" si="138"/>
        <v>0</v>
      </c>
      <c r="Q642" s="58">
        <f t="shared" si="139"/>
        <v>15.2</v>
      </c>
      <c r="R642" s="100">
        <f t="shared" si="140"/>
        <v>22.578499999999998</v>
      </c>
      <c r="S642" s="85">
        <f t="shared" si="141"/>
        <v>0</v>
      </c>
      <c r="T642" s="58">
        <f t="shared" si="142"/>
        <v>7.6</v>
      </c>
      <c r="U642" s="58">
        <f t="shared" si="143"/>
        <v>7.6</v>
      </c>
      <c r="V642" s="58">
        <f t="array" ref="V642">INDEX(AS$11:AS$66,MATCH(C642&amp;G642,AO$11:AO$66&amp;AP$11:AP$66,0),0)</f>
        <v>10</v>
      </c>
      <c r="X642" s="120">
        <f t="shared" si="144"/>
        <v>8.3333333333333329E-2</v>
      </c>
      <c r="Y642" s="61">
        <f t="array" ref="Y642">INDEX($AQ$11:$AR$66,MATCH($C642&amp;$G642,$AO$11:$AO$66&amp;$AP$11:$AP$66,0),COUNTIF($AQ$10:$AR$10,"&lt;"&amp;Z642)+1)</f>
        <v>2.9999999999999997E-4</v>
      </c>
      <c r="Z642" s="61">
        <f t="shared" si="145"/>
        <v>0.9375</v>
      </c>
      <c r="AA642" s="61">
        <f t="array" ref="AA642">INDEX($AT$11:$AV$66,MATCH($C642&amp;$G642,$AO$11:$AO$66&amp;$AP$11:$AP$66,0),COUNTIF($AT$10:$AV$10,"&lt;"&amp;Z642)+1)</f>
        <v>5.9999999999999995E-4</v>
      </c>
      <c r="AB642" s="111">
        <f t="shared" si="146"/>
        <v>0.88337341226347266</v>
      </c>
      <c r="AC642" s="121">
        <f t="array" ref="AC642">INDEX($AW$11:$BA$66,MATCH($C642&amp;$G642,$AO$11:$AO$66&amp;$AP$11:$AP$66,0),COUNTIF($AW$10:$BA$10,"&lt;"&amp;Z642)+1)</f>
        <v>2.9999999999999997E-4</v>
      </c>
      <c r="AD642" s="62">
        <v>0.92500000000000004</v>
      </c>
      <c r="AE642" s="61">
        <f t="array" ref="AE642">INDEX($AT$11:$AV$66,MATCH($C642&amp;$G642,$AO$11:$AO$66&amp;$AP$11:$AP$66,0),COUNTIF($AT$10:$AV$10,"&lt;"&amp;AD642)+1)</f>
        <v>5.9999999999999995E-4</v>
      </c>
      <c r="AF642" s="111">
        <f t="shared" si="147"/>
        <v>0.88891560817564841</v>
      </c>
      <c r="AG642" s="121">
        <f t="array" ref="AG642">INDEX($AW$11:$BA$66,MATCH($C642&amp;$G642,$AO$11:$AO$66&amp;$AP$11:$AP$66,0),COUNTIF($AW$10:$BA$10,"&lt;"&amp;AD642)+1)</f>
        <v>2.9999999999999997E-4</v>
      </c>
    </row>
    <row r="643" spans="2:33" ht="12.75" customHeight="1" x14ac:dyDescent="0.3">
      <c r="B643" s="81" t="str">
        <f t="shared" si="149"/>
        <v>15/16-16 UN</v>
      </c>
      <c r="C643" s="71" t="s">
        <v>592</v>
      </c>
      <c r="D643" s="71"/>
      <c r="E643" s="79" t="s">
        <v>353</v>
      </c>
      <c r="F643" s="82" t="s">
        <v>365</v>
      </c>
      <c r="G643" s="58">
        <v>16</v>
      </c>
      <c r="H643" s="60" t="s">
        <v>521</v>
      </c>
      <c r="I643" s="71" t="s">
        <v>503</v>
      </c>
      <c r="J643" s="71" t="s">
        <v>588</v>
      </c>
      <c r="K643" s="71" t="s">
        <v>600</v>
      </c>
      <c r="L643" s="85">
        <f t="shared" si="148"/>
        <v>23.8125</v>
      </c>
      <c r="M643" s="85">
        <f t="shared" si="136"/>
        <v>1.5874999999999999</v>
      </c>
      <c r="N643" s="71">
        <v>60</v>
      </c>
      <c r="O643" s="100">
        <f t="shared" si="137"/>
        <v>23.634699999999999</v>
      </c>
      <c r="P643" s="85">
        <f t="shared" si="138"/>
        <v>0</v>
      </c>
      <c r="Q643" s="58">
        <f t="shared" si="139"/>
        <v>15.2</v>
      </c>
      <c r="R643" s="100">
        <f t="shared" si="140"/>
        <v>22.947299999999998</v>
      </c>
      <c r="S643" s="85">
        <f t="shared" si="141"/>
        <v>0</v>
      </c>
      <c r="T643" s="58">
        <f t="shared" si="142"/>
        <v>7.6</v>
      </c>
      <c r="U643" s="58">
        <f t="shared" si="143"/>
        <v>7.6</v>
      </c>
      <c r="V643" s="58">
        <f t="array" ref="V643">INDEX(AS$11:AS$66,MATCH(C643&amp;G643,AO$11:AO$66&amp;AP$11:AP$66,0),0)</f>
        <v>10</v>
      </c>
      <c r="X643" s="120">
        <f t="shared" si="144"/>
        <v>6.25E-2</v>
      </c>
      <c r="Y643" s="61">
        <f t="array" ref="Y643">INDEX($AQ$11:$AR$66,MATCH($C643&amp;$G643,$AO$11:$AO$66&amp;$AP$11:$AP$66,0),COUNTIF($AQ$10:$AR$10,"&lt;"&amp;Z643)+1)</f>
        <v>2.9999999999999997E-4</v>
      </c>
      <c r="Z643" s="61">
        <f t="shared" si="145"/>
        <v>0.9375</v>
      </c>
      <c r="AA643" s="61">
        <f t="array" ref="AA643">INDEX($AT$11:$AV$66,MATCH($C643&amp;$G643,$AO$11:$AO$66&amp;$AP$11:$AP$66,0),COUNTIF($AT$10:$AV$10,"&lt;"&amp;Z643)+1)</f>
        <v>5.9999999999999995E-4</v>
      </c>
      <c r="AB643" s="111">
        <f t="shared" si="146"/>
        <v>0.89690505919760444</v>
      </c>
      <c r="AC643" s="121">
        <f t="array" ref="AC643">INDEX($AW$11:$BA$66,MATCH($C643&amp;$G643,$AO$11:$AO$66&amp;$AP$11:$AP$66,0),COUNTIF($AW$10:$BA$10,"&lt;"&amp;Z643)+1)</f>
        <v>2.9999999999999997E-4</v>
      </c>
      <c r="AD643" s="62">
        <v>0.93049999999999999</v>
      </c>
      <c r="AE643" s="61">
        <f t="array" ref="AE643">INDEX($AT$11:$AV$66,MATCH($C643&amp;$G643,$AO$11:$AO$66&amp;$AP$11:$AP$66,0),COUNTIF($AT$10:$AV$10,"&lt;"&amp;AD643)+1)</f>
        <v>5.9999999999999995E-4</v>
      </c>
      <c r="AF643" s="111">
        <f t="shared" si="147"/>
        <v>0.90343670613173632</v>
      </c>
      <c r="AG643" s="121">
        <f t="array" ref="AG643">INDEX($AW$11:$BA$66,MATCH($C643&amp;$G643,$AO$11:$AO$66&amp;$AP$11:$AP$66,0),COUNTIF($AW$10:$BA$10,"&lt;"&amp;AD643)+1)</f>
        <v>2.9999999999999997E-4</v>
      </c>
    </row>
    <row r="644" spans="2:33" ht="12.75" customHeight="1" x14ac:dyDescent="0.3">
      <c r="B644" s="81" t="str">
        <f t="shared" si="149"/>
        <v>15/16-16 UN</v>
      </c>
      <c r="C644" s="71" t="s">
        <v>592</v>
      </c>
      <c r="D644" s="71"/>
      <c r="E644" s="79" t="s">
        <v>353</v>
      </c>
      <c r="F644" s="82" t="s">
        <v>365</v>
      </c>
      <c r="G644" s="58">
        <v>16</v>
      </c>
      <c r="H644" s="60" t="s">
        <v>521</v>
      </c>
      <c r="I644" s="71" t="s">
        <v>507</v>
      </c>
      <c r="J644" s="71" t="s">
        <v>588</v>
      </c>
      <c r="K644" s="71" t="s">
        <v>600</v>
      </c>
      <c r="L644" s="85">
        <f t="shared" si="148"/>
        <v>23.8125</v>
      </c>
      <c r="M644" s="85">
        <f t="shared" si="136"/>
        <v>1.5874999999999999</v>
      </c>
      <c r="N644" s="71">
        <v>60</v>
      </c>
      <c r="O644" s="100">
        <f t="shared" si="137"/>
        <v>23.594100000000001</v>
      </c>
      <c r="P644" s="85">
        <f t="shared" si="138"/>
        <v>0</v>
      </c>
      <c r="Q644" s="58">
        <f t="shared" si="139"/>
        <v>15.2</v>
      </c>
      <c r="R644" s="100">
        <f t="shared" si="140"/>
        <v>22.906700000000001</v>
      </c>
      <c r="S644" s="85">
        <f t="shared" si="141"/>
        <v>0</v>
      </c>
      <c r="T644" s="58">
        <f t="shared" si="142"/>
        <v>7.6</v>
      </c>
      <c r="U644" s="58">
        <f t="shared" si="143"/>
        <v>7.6</v>
      </c>
      <c r="V644" s="58">
        <f t="array" ref="V644">INDEX(AS$11:AS$66,MATCH(C644&amp;G644,AO$11:AO$66&amp;AP$11:AP$66,0),0)</f>
        <v>10</v>
      </c>
      <c r="X644" s="120">
        <f t="shared" si="144"/>
        <v>6.25E-2</v>
      </c>
      <c r="Y644" s="61">
        <f t="array" ref="Y644">INDEX($AQ$11:$AR$66,MATCH($C644&amp;$G644,$AO$11:$AO$66&amp;$AP$11:$AP$66,0),COUNTIF($AQ$10:$AR$10,"&lt;"&amp;Z644)+1)</f>
        <v>2.9999999999999997E-4</v>
      </c>
      <c r="Z644" s="61">
        <f t="shared" si="145"/>
        <v>0.9375</v>
      </c>
      <c r="AA644" s="61">
        <f t="array" ref="AA644">INDEX($AT$11:$AV$66,MATCH($C644&amp;$G644,$AO$11:$AO$66&amp;$AP$11:$AP$66,0),COUNTIF($AT$10:$AV$10,"&lt;"&amp;Z644)+1)</f>
        <v>5.9999999999999995E-4</v>
      </c>
      <c r="AB644" s="111">
        <f t="shared" si="146"/>
        <v>0.89690505919760444</v>
      </c>
      <c r="AC644" s="121">
        <f t="array" ref="AC644">INDEX($AW$11:$BA$66,MATCH($C644&amp;$G644,$AO$11:$AO$66&amp;$AP$11:$AP$66,0),COUNTIF($AW$10:$BA$10,"&lt;"&amp;Z644)+1)</f>
        <v>2.9999999999999997E-4</v>
      </c>
      <c r="AD644" s="62">
        <v>0.92889999999999995</v>
      </c>
      <c r="AE644" s="61">
        <f t="array" ref="AE644">INDEX($AT$11:$AV$66,MATCH($C644&amp;$G644,$AO$11:$AO$66&amp;$AP$11:$AP$66,0),COUNTIF($AT$10:$AV$10,"&lt;"&amp;AD644)+1)</f>
        <v>5.9999999999999995E-4</v>
      </c>
      <c r="AF644" s="111">
        <f t="shared" si="147"/>
        <v>0.90183670613173628</v>
      </c>
      <c r="AG644" s="121">
        <f t="array" ref="AG644">INDEX($AW$11:$BA$66,MATCH($C644&amp;$G644,$AO$11:$AO$66&amp;$AP$11:$AP$66,0),COUNTIF($AW$10:$BA$10,"&lt;"&amp;AD644)+1)</f>
        <v>2.9999999999999997E-4</v>
      </c>
    </row>
    <row r="645" spans="2:33" ht="12.75" customHeight="1" x14ac:dyDescent="0.3">
      <c r="B645" s="81" t="str">
        <f t="shared" si="149"/>
        <v>15/16-20 UNEF</v>
      </c>
      <c r="C645" s="71" t="s">
        <v>592</v>
      </c>
      <c r="D645" s="71"/>
      <c r="E645" s="79" t="s">
        <v>331</v>
      </c>
      <c r="F645" s="82" t="s">
        <v>365</v>
      </c>
      <c r="G645" s="58">
        <v>20</v>
      </c>
      <c r="H645" s="60" t="s">
        <v>521</v>
      </c>
      <c r="I645" s="71" t="s">
        <v>503</v>
      </c>
      <c r="J645" s="71" t="s">
        <v>588</v>
      </c>
      <c r="K645" s="71" t="s">
        <v>600</v>
      </c>
      <c r="L645" s="85">
        <f t="shared" si="148"/>
        <v>23.8125</v>
      </c>
      <c r="M645" s="85">
        <f t="shared" si="136"/>
        <v>1.27</v>
      </c>
      <c r="N645" s="71">
        <v>60</v>
      </c>
      <c r="O645" s="100">
        <f t="shared" si="137"/>
        <v>23.459399999999999</v>
      </c>
      <c r="P645" s="85">
        <f t="shared" si="138"/>
        <v>0</v>
      </c>
      <c r="Q645" s="58">
        <f t="shared" si="139"/>
        <v>12.7</v>
      </c>
      <c r="R645" s="100">
        <f t="shared" si="140"/>
        <v>22.909500000000001</v>
      </c>
      <c r="S645" s="85">
        <f t="shared" si="141"/>
        <v>0</v>
      </c>
      <c r="T645" s="58">
        <f t="shared" si="142"/>
        <v>7.6</v>
      </c>
      <c r="U645" s="58">
        <f t="shared" si="143"/>
        <v>7.6</v>
      </c>
      <c r="V645" s="58">
        <f t="array" ref="V645">INDEX(AS$11:AS$66,MATCH(C645&amp;G645,AO$11:AO$66&amp;AP$11:AP$66,0),0)</f>
        <v>15</v>
      </c>
      <c r="X645" s="120">
        <f t="shared" si="144"/>
        <v>0.05</v>
      </c>
      <c r="Y645" s="61">
        <f t="array" ref="Y645">INDEX($AQ$11:$AR$66,MATCH($C645&amp;$G645,$AO$11:$AO$66&amp;$AP$11:$AP$66,0),COUNTIF($AQ$10:$AR$10,"&lt;"&amp;Z645)+1)</f>
        <v>2.9999999999999997E-4</v>
      </c>
      <c r="Z645" s="61">
        <f t="shared" si="145"/>
        <v>0.9375</v>
      </c>
      <c r="AA645" s="61">
        <f t="array" ref="AA645">INDEX($AT$11:$AV$66,MATCH($C645&amp;$G645,$AO$11:$AO$66&amp;$AP$11:$AP$66,0),COUNTIF($AT$10:$AV$10,"&lt;"&amp;Z645)+1)</f>
        <v>5.0000000000000001E-4</v>
      </c>
      <c r="AB645" s="111">
        <f t="shared" si="146"/>
        <v>0.90502404735808351</v>
      </c>
      <c r="AC645" s="121">
        <f t="array" ref="AC645">INDEX($AW$11:$BA$66,MATCH($C645&amp;$G645,$AO$11:$AO$66&amp;$AP$11:$AP$66,0),COUNTIF($AW$10:$BA$10,"&lt;"&amp;Z645)+1)</f>
        <v>2.9999999999999997E-4</v>
      </c>
      <c r="AD645" s="62">
        <v>0.92359999999999998</v>
      </c>
      <c r="AE645" s="61">
        <f t="array" ref="AE645">INDEX($AT$11:$AV$66,MATCH($C645&amp;$G645,$AO$11:$AO$66&amp;$AP$11:$AP$66,0),COUNTIF($AT$10:$AV$10,"&lt;"&amp;AD645)+1)</f>
        <v>5.0000000000000001E-4</v>
      </c>
      <c r="AF645" s="111">
        <f t="shared" si="147"/>
        <v>0.90194936490538902</v>
      </c>
      <c r="AG645" s="121">
        <f t="array" ref="AG645">INDEX($AW$11:$BA$66,MATCH($C645&amp;$G645,$AO$11:$AO$66&amp;$AP$11:$AP$66,0),COUNTIF($AW$10:$BA$10,"&lt;"&amp;AD645)+1)</f>
        <v>2.9999999999999997E-4</v>
      </c>
    </row>
    <row r="646" spans="2:33" ht="12.75" customHeight="1" x14ac:dyDescent="0.3">
      <c r="B646" s="81" t="str">
        <f t="shared" si="149"/>
        <v>15/16-20 UNEF</v>
      </c>
      <c r="C646" s="71" t="s">
        <v>592</v>
      </c>
      <c r="D646" s="71"/>
      <c r="E646" s="79" t="s">
        <v>331</v>
      </c>
      <c r="F646" s="82" t="s">
        <v>365</v>
      </c>
      <c r="G646" s="58">
        <v>20</v>
      </c>
      <c r="H646" s="60" t="s">
        <v>521</v>
      </c>
      <c r="I646" s="71" t="s">
        <v>507</v>
      </c>
      <c r="J646" s="71" t="s">
        <v>588</v>
      </c>
      <c r="K646" s="71" t="s">
        <v>600</v>
      </c>
      <c r="L646" s="85">
        <f t="shared" si="148"/>
        <v>23.8125</v>
      </c>
      <c r="M646" s="85">
        <f t="shared" si="136"/>
        <v>1.27</v>
      </c>
      <c r="N646" s="71">
        <v>60</v>
      </c>
      <c r="O646" s="100">
        <f t="shared" si="137"/>
        <v>23.649899999999999</v>
      </c>
      <c r="P646" s="85">
        <f t="shared" si="138"/>
        <v>0</v>
      </c>
      <c r="Q646" s="58">
        <f t="shared" si="139"/>
        <v>12.7</v>
      </c>
      <c r="R646" s="100">
        <f t="shared" si="140"/>
        <v>23.1</v>
      </c>
      <c r="S646" s="85">
        <f t="shared" si="141"/>
        <v>0</v>
      </c>
      <c r="T646" s="58">
        <f t="shared" si="142"/>
        <v>7.6</v>
      </c>
      <c r="U646" s="58">
        <f t="shared" si="143"/>
        <v>7.6</v>
      </c>
      <c r="V646" s="58">
        <f t="array" ref="V646">INDEX(AS$11:AS$66,MATCH(C646&amp;G646,AO$11:AO$66&amp;AP$11:AP$66,0),0)</f>
        <v>15</v>
      </c>
      <c r="X646" s="120">
        <f t="shared" si="144"/>
        <v>0.05</v>
      </c>
      <c r="Y646" s="61">
        <f t="array" ref="Y646">INDEX($AQ$11:$AR$66,MATCH($C646&amp;$G646,$AO$11:$AO$66&amp;$AP$11:$AP$66,0),COUNTIF($AQ$10:$AR$10,"&lt;"&amp;Z646)+1)</f>
        <v>2.9999999999999997E-4</v>
      </c>
      <c r="Z646" s="61">
        <f t="shared" si="145"/>
        <v>0.9375</v>
      </c>
      <c r="AA646" s="61">
        <f t="array" ref="AA646">INDEX($AT$11:$AV$66,MATCH($C646&amp;$G646,$AO$11:$AO$66&amp;$AP$11:$AP$66,0),COUNTIF($AT$10:$AV$10,"&lt;"&amp;Z646)+1)</f>
        <v>5.0000000000000001E-4</v>
      </c>
      <c r="AB646" s="111">
        <f t="shared" si="146"/>
        <v>0.90502404735808351</v>
      </c>
      <c r="AC646" s="121">
        <f t="array" ref="AC646">INDEX($AW$11:$BA$66,MATCH($C646&amp;$G646,$AO$11:$AO$66&amp;$AP$11:$AP$66,0),COUNTIF($AW$10:$BA$10,"&lt;"&amp;Z646)+1)</f>
        <v>2.9999999999999997E-4</v>
      </c>
      <c r="AD646" s="62">
        <v>0.93110000000000004</v>
      </c>
      <c r="AE646" s="61">
        <f t="array" ref="AE646">INDEX($AT$11:$AV$66,MATCH($C646&amp;$G646,$AO$11:$AO$66&amp;$AP$11:$AP$66,0),COUNTIF($AT$10:$AV$10,"&lt;"&amp;AD646)+1)</f>
        <v>5.0000000000000001E-4</v>
      </c>
      <c r="AF646" s="111">
        <f t="shared" si="147"/>
        <v>0.90944936490538908</v>
      </c>
      <c r="AG646" s="121">
        <f t="array" ref="AG646">INDEX($AW$11:$BA$66,MATCH($C646&amp;$G646,$AO$11:$AO$66&amp;$AP$11:$AP$66,0),COUNTIF($AW$10:$BA$10,"&lt;"&amp;AD646)+1)</f>
        <v>2.9999999999999997E-4</v>
      </c>
    </row>
    <row r="647" spans="2:33" ht="12.75" customHeight="1" x14ac:dyDescent="0.3">
      <c r="B647" s="81" t="str">
        <f t="shared" si="149"/>
        <v>15/16-28 UN</v>
      </c>
      <c r="C647" s="71" t="s">
        <v>592</v>
      </c>
      <c r="D647" s="71"/>
      <c r="E647" s="79" t="s">
        <v>353</v>
      </c>
      <c r="F647" s="82" t="s">
        <v>365</v>
      </c>
      <c r="G647" s="58">
        <v>28</v>
      </c>
      <c r="H647" s="60" t="s">
        <v>521</v>
      </c>
      <c r="I647" s="71" t="s">
        <v>503</v>
      </c>
      <c r="J647" s="71" t="s">
        <v>588</v>
      </c>
      <c r="K647" s="71" t="s">
        <v>600</v>
      </c>
      <c r="L647" s="85">
        <f t="shared" si="148"/>
        <v>23.8125</v>
      </c>
      <c r="M647" s="85">
        <f t="shared" si="136"/>
        <v>0.90710000000000002</v>
      </c>
      <c r="N647" s="71">
        <v>60</v>
      </c>
      <c r="O647" s="100">
        <f t="shared" si="137"/>
        <v>23.748999999999999</v>
      </c>
      <c r="P647" s="85">
        <f t="shared" si="138"/>
        <v>0</v>
      </c>
      <c r="Q647" s="58">
        <f t="shared" si="139"/>
        <v>12.7</v>
      </c>
      <c r="R647" s="100">
        <f t="shared" si="140"/>
        <v>23.356200000000001</v>
      </c>
      <c r="S647" s="85">
        <f t="shared" si="141"/>
        <v>0</v>
      </c>
      <c r="T647" s="58">
        <f t="shared" si="142"/>
        <v>7.6</v>
      </c>
      <c r="U647" s="58">
        <f t="shared" si="143"/>
        <v>7.6</v>
      </c>
      <c r="V647" s="58">
        <f t="array" ref="V647">INDEX(AS$11:AS$66,MATCH(C647&amp;G647,AO$11:AO$66&amp;AP$11:AP$66,0),0)</f>
        <v>15</v>
      </c>
      <c r="X647" s="120">
        <f t="shared" si="144"/>
        <v>3.5714285714285712E-2</v>
      </c>
      <c r="Y647" s="61">
        <f t="array" ref="Y647">INDEX($AQ$11:$AR$66,MATCH($C647&amp;$G647,$AO$11:$AO$66&amp;$AP$11:$AP$66,0),COUNTIF($AQ$10:$AR$10,"&lt;"&amp;Z647)+1)</f>
        <v>2.9999999999999997E-4</v>
      </c>
      <c r="Z647" s="61">
        <f t="shared" si="145"/>
        <v>0.9375</v>
      </c>
      <c r="AA647" s="61">
        <f t="array" ref="AA647">INDEX($AT$11:$AV$66,MATCH($C647&amp;$G647,$AO$11:$AO$66&amp;$AP$11:$AP$66,0),COUNTIF($AT$10:$AV$10,"&lt;"&amp;Z647)+1)</f>
        <v>5.0000000000000001E-4</v>
      </c>
      <c r="AB647" s="111">
        <f t="shared" si="146"/>
        <v>0.91430289097005968</v>
      </c>
      <c r="AC647" s="121">
        <f t="array" ref="AC647">INDEX($AW$11:$BA$66,MATCH($C647&amp;$G647,$AO$11:$AO$66&amp;$AP$11:$AP$66,0),COUNTIF($AW$10:$BA$10,"&lt;"&amp;Z647)+1)</f>
        <v>2.9999999999999997E-4</v>
      </c>
      <c r="AD647" s="62">
        <v>0.93500000000000005</v>
      </c>
      <c r="AE647" s="61">
        <f t="array" ref="AE647">INDEX($AT$11:$AV$66,MATCH($C647&amp;$G647,$AO$11:$AO$66&amp;$AP$11:$AP$66,0),COUNTIF($AT$10:$AV$10,"&lt;"&amp;AD647)+1)</f>
        <v>5.0000000000000001E-4</v>
      </c>
      <c r="AF647" s="111">
        <f t="shared" si="147"/>
        <v>0.91953526064670654</v>
      </c>
      <c r="AG647" s="121">
        <f t="array" ref="AG647">INDEX($AW$11:$BA$66,MATCH($C647&amp;$G647,$AO$11:$AO$66&amp;$AP$11:$AP$66,0),COUNTIF($AW$10:$BA$10,"&lt;"&amp;AD647)+1)</f>
        <v>2.9999999999999997E-4</v>
      </c>
    </row>
    <row r="648" spans="2:33" ht="12.75" customHeight="1" x14ac:dyDescent="0.3">
      <c r="B648" s="81" t="str">
        <f t="shared" si="149"/>
        <v>15/16-28 UN</v>
      </c>
      <c r="C648" s="71" t="s">
        <v>592</v>
      </c>
      <c r="D648" s="71"/>
      <c r="E648" s="79" t="s">
        <v>353</v>
      </c>
      <c r="F648" s="82" t="s">
        <v>365</v>
      </c>
      <c r="G648" s="58">
        <v>28</v>
      </c>
      <c r="H648" s="60" t="s">
        <v>521</v>
      </c>
      <c r="I648" s="71" t="s">
        <v>507</v>
      </c>
      <c r="J648" s="71" t="s">
        <v>588</v>
      </c>
      <c r="K648" s="71" t="s">
        <v>600</v>
      </c>
      <c r="L648" s="85">
        <f t="shared" si="148"/>
        <v>23.8125</v>
      </c>
      <c r="M648" s="85">
        <f t="shared" si="136"/>
        <v>0.90710000000000002</v>
      </c>
      <c r="N648" s="71">
        <v>60</v>
      </c>
      <c r="O648" s="100">
        <f t="shared" si="137"/>
        <v>23.716000000000001</v>
      </c>
      <c r="P648" s="85">
        <f t="shared" si="138"/>
        <v>0</v>
      </c>
      <c r="Q648" s="58">
        <f t="shared" si="139"/>
        <v>12.7</v>
      </c>
      <c r="R648" s="100">
        <f t="shared" si="140"/>
        <v>23.3232</v>
      </c>
      <c r="S648" s="85">
        <f t="shared" si="141"/>
        <v>0</v>
      </c>
      <c r="T648" s="58">
        <f t="shared" si="142"/>
        <v>7.6</v>
      </c>
      <c r="U648" s="58">
        <f t="shared" si="143"/>
        <v>7.6</v>
      </c>
      <c r="V648" s="58">
        <f t="array" ref="V648">INDEX(AS$11:AS$66,MATCH(C648&amp;G648,AO$11:AO$66&amp;AP$11:AP$66,0),0)</f>
        <v>15</v>
      </c>
      <c r="X648" s="120">
        <f t="shared" si="144"/>
        <v>3.5714285714285712E-2</v>
      </c>
      <c r="Y648" s="61">
        <f t="array" ref="Y648">INDEX($AQ$11:$AR$66,MATCH($C648&amp;$G648,$AO$11:$AO$66&amp;$AP$11:$AP$66,0),COUNTIF($AQ$10:$AR$10,"&lt;"&amp;Z648)+1)</f>
        <v>2.9999999999999997E-4</v>
      </c>
      <c r="Z648" s="61">
        <f t="shared" si="145"/>
        <v>0.9375</v>
      </c>
      <c r="AA648" s="61">
        <f t="array" ref="AA648">INDEX($AT$11:$AV$66,MATCH($C648&amp;$G648,$AO$11:$AO$66&amp;$AP$11:$AP$66,0),COUNTIF($AT$10:$AV$10,"&lt;"&amp;Z648)+1)</f>
        <v>5.0000000000000001E-4</v>
      </c>
      <c r="AB648" s="111">
        <f t="shared" si="146"/>
        <v>0.91430289097005968</v>
      </c>
      <c r="AC648" s="121">
        <f t="array" ref="AC648">INDEX($AW$11:$BA$66,MATCH($C648&amp;$G648,$AO$11:$AO$66&amp;$AP$11:$AP$66,0),COUNTIF($AW$10:$BA$10,"&lt;"&amp;Z648)+1)</f>
        <v>2.9999999999999997E-4</v>
      </c>
      <c r="AD648" s="62">
        <v>0.93369999999999997</v>
      </c>
      <c r="AE648" s="61">
        <f t="array" ref="AE648">INDEX($AT$11:$AV$66,MATCH($C648&amp;$G648,$AO$11:$AO$66&amp;$AP$11:$AP$66,0),COUNTIF($AT$10:$AV$10,"&lt;"&amp;AD648)+1)</f>
        <v>5.0000000000000001E-4</v>
      </c>
      <c r="AF648" s="111">
        <f t="shared" si="147"/>
        <v>0.91823526064670646</v>
      </c>
      <c r="AG648" s="121">
        <f t="array" ref="AG648">INDEX($AW$11:$BA$66,MATCH($C648&amp;$G648,$AO$11:$AO$66&amp;$AP$11:$AP$66,0),COUNTIF($AW$10:$BA$10,"&lt;"&amp;AD648)+1)</f>
        <v>2.9999999999999997E-4</v>
      </c>
    </row>
    <row r="649" spans="2:33" ht="12.75" customHeight="1" x14ac:dyDescent="0.3">
      <c r="B649" s="81" t="str">
        <f t="shared" si="149"/>
        <v>15/16-32 UN</v>
      </c>
      <c r="C649" s="71" t="s">
        <v>592</v>
      </c>
      <c r="D649" s="71"/>
      <c r="E649" s="79" t="s">
        <v>353</v>
      </c>
      <c r="F649" s="82" t="s">
        <v>365</v>
      </c>
      <c r="G649" s="58">
        <v>32</v>
      </c>
      <c r="H649" s="60" t="s">
        <v>521</v>
      </c>
      <c r="I649" s="71" t="s">
        <v>599</v>
      </c>
      <c r="J649" s="71" t="s">
        <v>588</v>
      </c>
      <c r="K649" s="71" t="s">
        <v>600</v>
      </c>
      <c r="L649" s="85">
        <f t="shared" si="148"/>
        <v>23.8125</v>
      </c>
      <c r="M649" s="85">
        <f t="shared" si="136"/>
        <v>0.79379999999999995</v>
      </c>
      <c r="N649" s="71">
        <v>60</v>
      </c>
      <c r="O649" s="100">
        <f t="shared" si="137"/>
        <v>23.764199999999999</v>
      </c>
      <c r="P649" s="85">
        <f t="shared" si="138"/>
        <v>0</v>
      </c>
      <c r="Q649" s="58">
        <f t="shared" si="139"/>
        <v>12.7</v>
      </c>
      <c r="R649" s="100">
        <f t="shared" si="140"/>
        <v>23.420500000000001</v>
      </c>
      <c r="S649" s="85">
        <f t="shared" si="141"/>
        <v>0</v>
      </c>
      <c r="T649" s="58">
        <f t="shared" si="142"/>
        <v>7.6</v>
      </c>
      <c r="U649" s="58">
        <f t="shared" si="143"/>
        <v>7.6</v>
      </c>
      <c r="V649" s="58">
        <f t="array" ref="V649">INDEX(AS$11:AS$66,MATCH(C649&amp;G649,AO$11:AO$66&amp;AP$11:AP$66,0),0)</f>
        <v>15</v>
      </c>
      <c r="X649" s="120">
        <f t="shared" si="144"/>
        <v>3.125E-2</v>
      </c>
      <c r="Y649" s="61">
        <f t="array" ref="Y649">INDEX($AQ$11:$AR$66,MATCH($C649&amp;$G649,$AO$11:$AO$66&amp;$AP$11:$AP$66,0),COUNTIF($AQ$10:$AR$10,"&lt;"&amp;Z649)+1)</f>
        <v>2.9999999999999997E-4</v>
      </c>
      <c r="Z649" s="61">
        <f t="shared" si="145"/>
        <v>0.9375</v>
      </c>
      <c r="AA649" s="61">
        <f t="array" ref="AA649">INDEX($AT$11:$AV$66,MATCH($C649&amp;$G649,$AO$11:$AO$66&amp;$AP$11:$AP$66,0),COUNTIF($AT$10:$AV$10,"&lt;"&amp;Z649)+1)</f>
        <v>5.0000000000000001E-4</v>
      </c>
      <c r="AB649" s="111">
        <f t="shared" si="146"/>
        <v>0.91720252959880222</v>
      </c>
      <c r="AC649" s="121">
        <f t="array" ref="AC649">INDEX($AW$11:$BA$66,MATCH($C649&amp;$G649,$AO$11:$AO$66&amp;$AP$11:$AP$66,0),COUNTIF($AW$10:$BA$10,"&lt;"&amp;Z649)+1)</f>
        <v>2.9999999999999997E-4</v>
      </c>
      <c r="AD649" s="62">
        <v>0.93559999999999999</v>
      </c>
      <c r="AE649" s="61">
        <f t="array" ref="AE649">INDEX($AT$11:$AV$66,MATCH($C649&amp;$G649,$AO$11:$AO$66&amp;$AP$11:$AP$66,0),COUNTIF($AT$10:$AV$10,"&lt;"&amp;AD649)+1)</f>
        <v>5.0000000000000001E-4</v>
      </c>
      <c r="AF649" s="111">
        <f t="shared" si="147"/>
        <v>0.9220683530658681</v>
      </c>
      <c r="AG649" s="121">
        <f t="array" ref="AG649">INDEX($AW$11:$BA$66,MATCH($C649&amp;$G649,$AO$11:$AO$66&amp;$AP$11:$AP$66,0),COUNTIF($AW$10:$BA$10,"&lt;"&amp;AD649)+1)</f>
        <v>2.9999999999999997E-4</v>
      </c>
    </row>
    <row r="650" spans="2:33" ht="12.75" customHeight="1" x14ac:dyDescent="0.3">
      <c r="B650" s="81" t="str">
        <f t="shared" si="149"/>
        <v>15/16-32 UN</v>
      </c>
      <c r="C650" s="71" t="s">
        <v>592</v>
      </c>
      <c r="D650" s="71"/>
      <c r="E650" s="79" t="s">
        <v>353</v>
      </c>
      <c r="F650" s="82" t="s">
        <v>365</v>
      </c>
      <c r="G650" s="58">
        <v>32</v>
      </c>
      <c r="H650" s="60" t="s">
        <v>521</v>
      </c>
      <c r="I650" s="71" t="s">
        <v>601</v>
      </c>
      <c r="J650" s="71" t="s">
        <v>588</v>
      </c>
      <c r="K650" s="71" t="s">
        <v>600</v>
      </c>
      <c r="L650" s="85">
        <f t="shared" si="148"/>
        <v>23.8125</v>
      </c>
      <c r="M650" s="85">
        <f t="shared" si="136"/>
        <v>0.79379999999999995</v>
      </c>
      <c r="N650" s="71">
        <v>60</v>
      </c>
      <c r="O650" s="100">
        <f t="shared" si="137"/>
        <v>23.733799999999999</v>
      </c>
      <c r="P650" s="85">
        <f t="shared" si="138"/>
        <v>0</v>
      </c>
      <c r="Q650" s="58">
        <f t="shared" si="139"/>
        <v>12.7</v>
      </c>
      <c r="R650" s="100">
        <f t="shared" si="140"/>
        <v>23.3901</v>
      </c>
      <c r="S650" s="85">
        <f t="shared" si="141"/>
        <v>0</v>
      </c>
      <c r="T650" s="58">
        <f t="shared" si="142"/>
        <v>7.6</v>
      </c>
      <c r="U650" s="58">
        <f t="shared" si="143"/>
        <v>7.6</v>
      </c>
      <c r="V650" s="58">
        <f t="array" ref="V650">INDEX(AS$11:AS$66,MATCH(C650&amp;G650,AO$11:AO$66&amp;AP$11:AP$66,0),0)</f>
        <v>15</v>
      </c>
      <c r="X650" s="120">
        <f t="shared" si="144"/>
        <v>3.125E-2</v>
      </c>
      <c r="Y650" s="61">
        <f t="array" ref="Y650">INDEX($AQ$11:$AR$66,MATCH($C650&amp;$G650,$AO$11:$AO$66&amp;$AP$11:$AP$66,0),COUNTIF($AQ$10:$AR$10,"&lt;"&amp;Z650)+1)</f>
        <v>2.9999999999999997E-4</v>
      </c>
      <c r="Z650" s="61">
        <f t="shared" si="145"/>
        <v>0.9375</v>
      </c>
      <c r="AA650" s="61">
        <f t="array" ref="AA650">INDEX($AT$11:$AV$66,MATCH($C650&amp;$G650,$AO$11:$AO$66&amp;$AP$11:$AP$66,0),COUNTIF($AT$10:$AV$10,"&lt;"&amp;Z650)+1)</f>
        <v>5.0000000000000001E-4</v>
      </c>
      <c r="AB650" s="111">
        <f t="shared" si="146"/>
        <v>0.91720252959880222</v>
      </c>
      <c r="AC650" s="121">
        <f t="array" ref="AC650">INDEX($AW$11:$BA$66,MATCH($C650&amp;$G650,$AO$11:$AO$66&amp;$AP$11:$AP$66,0),COUNTIF($AW$10:$BA$10,"&lt;"&amp;Z650)+1)</f>
        <v>2.9999999999999997E-4</v>
      </c>
      <c r="AD650" s="62">
        <v>0.93440000000000001</v>
      </c>
      <c r="AE650" s="61">
        <f t="array" ref="AE650">INDEX($AT$11:$AV$66,MATCH($C650&amp;$G650,$AO$11:$AO$66&amp;$AP$11:$AP$66,0),COUNTIF($AT$10:$AV$10,"&lt;"&amp;AD650)+1)</f>
        <v>5.0000000000000001E-4</v>
      </c>
      <c r="AF650" s="111">
        <f t="shared" si="147"/>
        <v>0.92086835306586812</v>
      </c>
      <c r="AG650" s="121">
        <f t="array" ref="AG650">INDEX($AW$11:$BA$66,MATCH($C650&amp;$G650,$AO$11:$AO$66&amp;$AP$11:$AP$66,0),COUNTIF($AW$10:$BA$10,"&lt;"&amp;AD650)+1)</f>
        <v>2.9999999999999997E-4</v>
      </c>
    </row>
    <row r="651" spans="2:33" ht="12.75" customHeight="1" x14ac:dyDescent="0.3">
      <c r="B651" s="81" t="str">
        <f t="shared" si="149"/>
        <v>1-16 UN</v>
      </c>
      <c r="C651" s="71" t="s">
        <v>592</v>
      </c>
      <c r="D651" s="71"/>
      <c r="E651" s="79" t="s">
        <v>353</v>
      </c>
      <c r="F651" s="82" t="s">
        <v>602</v>
      </c>
      <c r="G651" s="58">
        <v>16</v>
      </c>
      <c r="H651" s="60" t="s">
        <v>521</v>
      </c>
      <c r="I651" s="71" t="s">
        <v>599</v>
      </c>
      <c r="J651" s="71" t="s">
        <v>588</v>
      </c>
      <c r="K651" s="71" t="s">
        <v>600</v>
      </c>
      <c r="L651" s="85">
        <f t="shared" si="148"/>
        <v>25.4</v>
      </c>
      <c r="M651" s="85">
        <f t="shared" ref="M651:M714" si="150">ROUND(X651*25.4,4)</f>
        <v>1.5874999999999999</v>
      </c>
      <c r="N651" s="71">
        <v>60</v>
      </c>
      <c r="O651" s="100">
        <f t="shared" ref="O651:O714" si="151">ROUND(IF(H651="GO",Z651,AD651)*25.4,4)</f>
        <v>25.222200000000001</v>
      </c>
      <c r="P651" s="85">
        <f t="shared" ref="P651:P714" si="152">IF(H651="GO",IF(AA651="-",AA651,ROUND(AA651*25.4*1000,1)),0)</f>
        <v>0</v>
      </c>
      <c r="Q651" s="58">
        <f t="shared" ref="Q651:Q714" si="153">IF(H651="NOT GO",IF(AE651="-",AE651,ROUND(AE651*25.4*1000,1)),0)</f>
        <v>15.2</v>
      </c>
      <c r="R651" s="100">
        <f t="shared" ref="R651:R714" si="154">ROUND(IF(H651="GO",AB651,AF651)*25.4,4)</f>
        <v>24.534800000000001</v>
      </c>
      <c r="S651" s="85">
        <f t="shared" ref="S651:S714" si="155">IF(H651="GO",IF(AC651="-",AC651,ROUND(AC651*25.4*1000,1)),0)</f>
        <v>0</v>
      </c>
      <c r="T651" s="58">
        <f t="shared" ref="T651:T714" si="156">IF(H651="NOT GO",IF(AG651="-",AG651,ROUND(AG651*25.4*1000,1)),0)</f>
        <v>7.6</v>
      </c>
      <c r="U651" s="58">
        <f t="shared" ref="U651:U714" si="157">IF(Y651="-",Y651,ROUND(Y651*25.4*1000,1))</f>
        <v>7.6</v>
      </c>
      <c r="V651" s="58">
        <f t="array" ref="V651">INDEX(AS$11:AS$66,MATCH(C651&amp;G651,AO$11:AO$66&amp;AP$11:AP$66,0),0)</f>
        <v>10</v>
      </c>
      <c r="X651" s="120">
        <f t="shared" ref="X651:X714" si="158">INDEX(AM$11:AM$38,MATCH(G651,AL$11:AL$38,0),0)</f>
        <v>6.25E-2</v>
      </c>
      <c r="Y651" s="61">
        <f t="array" ref="Y651">INDEX($AQ$11:$AR$66,MATCH($C651&amp;$G651,$AO$11:$AO$66&amp;$AP$11:$AP$66,0),COUNTIF($AQ$10:$AR$10,"&lt;"&amp;Z651)+1)</f>
        <v>2.9999999999999997E-4</v>
      </c>
      <c r="Z651" s="61">
        <f t="shared" ref="Z651:Z714" si="159">INDEX(AJ$11:AJ$92,MATCH(F651,AI$11:AI$92,0))</f>
        <v>1</v>
      </c>
      <c r="AA651" s="61">
        <f t="array" ref="AA651">INDEX($AT$11:$AV$66,MATCH($C651&amp;$G651,$AO$11:$AO$66&amp;$AP$11:$AP$66,0),COUNTIF($AT$10:$AV$10,"&lt;"&amp;Z651)+1)</f>
        <v>5.9999999999999995E-4</v>
      </c>
      <c r="AB651" s="111">
        <f t="shared" ref="AB651:AB714" si="160">Z651-(3/8)*2*(TAN(RADIANS(60))/2)/G651</f>
        <v>0.95940505919760444</v>
      </c>
      <c r="AC651" s="121">
        <f t="array" ref="AC651">INDEX($AW$11:$BA$66,MATCH($C651&amp;$G651,$AO$11:$AO$66&amp;$AP$11:$AP$66,0),COUNTIF($AW$10:$BA$10,"&lt;"&amp;Z651)+1)</f>
        <v>2.9999999999999997E-4</v>
      </c>
      <c r="AD651" s="62">
        <v>0.99299999999999999</v>
      </c>
      <c r="AE651" s="61">
        <f t="array" ref="AE651">INDEX($AT$11:$AV$66,MATCH($C651&amp;$G651,$AO$11:$AO$66&amp;$AP$11:$AP$66,0),COUNTIF($AT$10:$AV$10,"&lt;"&amp;AD651)+1)</f>
        <v>5.9999999999999995E-4</v>
      </c>
      <c r="AF651" s="111">
        <f t="shared" ref="AF651:AF714" si="161">AD651-(TAN(RADIANS(60))/2)/G651/4*2</f>
        <v>0.96593670613173632</v>
      </c>
      <c r="AG651" s="121">
        <f t="array" ref="AG651">INDEX($AW$11:$BA$66,MATCH($C651&amp;$G651,$AO$11:$AO$66&amp;$AP$11:$AP$66,0),COUNTIF($AW$10:$BA$10,"&lt;"&amp;AD651)+1)</f>
        <v>2.9999999999999997E-4</v>
      </c>
    </row>
    <row r="652" spans="2:33" ht="12.75" customHeight="1" x14ac:dyDescent="0.3">
      <c r="B652" s="81" t="str">
        <f t="shared" si="149"/>
        <v>1-16 UN</v>
      </c>
      <c r="C652" s="71" t="s">
        <v>592</v>
      </c>
      <c r="D652" s="71"/>
      <c r="E652" s="79" t="s">
        <v>353</v>
      </c>
      <c r="F652" s="82" t="s">
        <v>602</v>
      </c>
      <c r="G652" s="58">
        <v>16</v>
      </c>
      <c r="H652" s="60" t="s">
        <v>521</v>
      </c>
      <c r="I652" s="71" t="s">
        <v>601</v>
      </c>
      <c r="J652" s="71" t="s">
        <v>588</v>
      </c>
      <c r="K652" s="71" t="s">
        <v>600</v>
      </c>
      <c r="L652" s="85">
        <f t="shared" si="148"/>
        <v>25.4</v>
      </c>
      <c r="M652" s="85">
        <f t="shared" si="150"/>
        <v>1.5874999999999999</v>
      </c>
      <c r="N652" s="71">
        <v>60</v>
      </c>
      <c r="O652" s="100">
        <f t="shared" si="151"/>
        <v>25.1816</v>
      </c>
      <c r="P652" s="85">
        <f t="shared" si="152"/>
        <v>0</v>
      </c>
      <c r="Q652" s="58">
        <f t="shared" si="153"/>
        <v>15.2</v>
      </c>
      <c r="R652" s="100">
        <f t="shared" si="154"/>
        <v>24.494199999999999</v>
      </c>
      <c r="S652" s="85">
        <f t="shared" si="155"/>
        <v>0</v>
      </c>
      <c r="T652" s="58">
        <f t="shared" si="156"/>
        <v>7.6</v>
      </c>
      <c r="U652" s="58">
        <f t="shared" si="157"/>
        <v>7.6</v>
      </c>
      <c r="V652" s="58">
        <f t="array" ref="V652">INDEX(AS$11:AS$66,MATCH(C652&amp;G652,AO$11:AO$66&amp;AP$11:AP$66,0),0)</f>
        <v>10</v>
      </c>
      <c r="X652" s="120">
        <f t="shared" si="158"/>
        <v>6.25E-2</v>
      </c>
      <c r="Y652" s="61">
        <f t="array" ref="Y652">INDEX($AQ$11:$AR$66,MATCH($C652&amp;$G652,$AO$11:$AO$66&amp;$AP$11:$AP$66,0),COUNTIF($AQ$10:$AR$10,"&lt;"&amp;Z652)+1)</f>
        <v>2.9999999999999997E-4</v>
      </c>
      <c r="Z652" s="61">
        <f t="shared" si="159"/>
        <v>1</v>
      </c>
      <c r="AA652" s="61">
        <f t="array" ref="AA652">INDEX($AT$11:$AV$66,MATCH($C652&amp;$G652,$AO$11:$AO$66&amp;$AP$11:$AP$66,0),COUNTIF($AT$10:$AV$10,"&lt;"&amp;Z652)+1)</f>
        <v>5.9999999999999995E-4</v>
      </c>
      <c r="AB652" s="111">
        <f t="shared" si="160"/>
        <v>0.95940505919760444</v>
      </c>
      <c r="AC652" s="121">
        <f t="array" ref="AC652">INDEX($AW$11:$BA$66,MATCH($C652&amp;$G652,$AO$11:$AO$66&amp;$AP$11:$AP$66,0),COUNTIF($AW$10:$BA$10,"&lt;"&amp;Z652)+1)</f>
        <v>2.9999999999999997E-4</v>
      </c>
      <c r="AD652" s="62">
        <v>0.99139999999999995</v>
      </c>
      <c r="AE652" s="61">
        <f t="array" ref="AE652">INDEX($AT$11:$AV$66,MATCH($C652&amp;$G652,$AO$11:$AO$66&amp;$AP$11:$AP$66,0),COUNTIF($AT$10:$AV$10,"&lt;"&amp;AD652)+1)</f>
        <v>5.9999999999999995E-4</v>
      </c>
      <c r="AF652" s="111">
        <f t="shared" si="161"/>
        <v>0.96433670613173628</v>
      </c>
      <c r="AG652" s="121">
        <f t="array" ref="AG652">INDEX($AW$11:$BA$66,MATCH($C652&amp;$G652,$AO$11:$AO$66&amp;$AP$11:$AP$66,0),COUNTIF($AW$10:$BA$10,"&lt;"&amp;AD652)+1)</f>
        <v>2.9999999999999997E-4</v>
      </c>
    </row>
    <row r="653" spans="2:33" ht="12.75" customHeight="1" x14ac:dyDescent="0.3">
      <c r="B653" s="81" t="str">
        <f t="shared" si="149"/>
        <v>1-20 UNEF</v>
      </c>
      <c r="C653" s="71" t="s">
        <v>592</v>
      </c>
      <c r="D653" s="71"/>
      <c r="E653" s="79" t="s">
        <v>603</v>
      </c>
      <c r="F653" s="82" t="s">
        <v>602</v>
      </c>
      <c r="G653" s="58">
        <v>20</v>
      </c>
      <c r="H653" s="60" t="s">
        <v>521</v>
      </c>
      <c r="I653" s="71" t="s">
        <v>599</v>
      </c>
      <c r="J653" s="71" t="s">
        <v>588</v>
      </c>
      <c r="K653" s="71" t="s">
        <v>600</v>
      </c>
      <c r="L653" s="85">
        <f t="shared" si="148"/>
        <v>25.4</v>
      </c>
      <c r="M653" s="85">
        <f t="shared" si="150"/>
        <v>1.27</v>
      </c>
      <c r="N653" s="71">
        <v>60</v>
      </c>
      <c r="O653" s="100">
        <f t="shared" si="151"/>
        <v>25.275500000000001</v>
      </c>
      <c r="P653" s="85">
        <f t="shared" si="152"/>
        <v>0</v>
      </c>
      <c r="Q653" s="58">
        <f t="shared" si="153"/>
        <v>12.7</v>
      </c>
      <c r="R653" s="100">
        <f t="shared" si="154"/>
        <v>24.7256</v>
      </c>
      <c r="S653" s="85">
        <f t="shared" si="155"/>
        <v>0</v>
      </c>
      <c r="T653" s="58">
        <f t="shared" si="156"/>
        <v>7.6</v>
      </c>
      <c r="U653" s="58">
        <f t="shared" si="157"/>
        <v>7.6</v>
      </c>
      <c r="V653" s="58">
        <f t="array" ref="V653">INDEX(AS$11:AS$66,MATCH(C653&amp;G653,AO$11:AO$66&amp;AP$11:AP$66,0),0)</f>
        <v>15</v>
      </c>
      <c r="X653" s="120">
        <f t="shared" si="158"/>
        <v>0.05</v>
      </c>
      <c r="Y653" s="61">
        <f t="array" ref="Y653">INDEX($AQ$11:$AR$66,MATCH($C653&amp;$G653,$AO$11:$AO$66&amp;$AP$11:$AP$66,0),COUNTIF($AQ$10:$AR$10,"&lt;"&amp;Z653)+1)</f>
        <v>2.9999999999999997E-4</v>
      </c>
      <c r="Z653" s="61">
        <f t="shared" si="159"/>
        <v>1</v>
      </c>
      <c r="AA653" s="61">
        <f t="array" ref="AA653">INDEX($AT$11:$AV$66,MATCH($C653&amp;$G653,$AO$11:$AO$66&amp;$AP$11:$AP$66,0),COUNTIF($AT$10:$AV$10,"&lt;"&amp;Z653)+1)</f>
        <v>5.0000000000000001E-4</v>
      </c>
      <c r="AB653" s="111">
        <f t="shared" si="160"/>
        <v>0.96752404735808351</v>
      </c>
      <c r="AC653" s="121">
        <f t="array" ref="AC653">INDEX($AW$11:$BA$66,MATCH($C653&amp;$G653,$AO$11:$AO$66&amp;$AP$11:$AP$66,0),COUNTIF($AW$10:$BA$10,"&lt;"&amp;Z653)+1)</f>
        <v>2.9999999999999997E-4</v>
      </c>
      <c r="AD653" s="62">
        <v>0.99509999999999998</v>
      </c>
      <c r="AE653" s="61">
        <f t="array" ref="AE653">INDEX($AT$11:$AV$66,MATCH($C653&amp;$G653,$AO$11:$AO$66&amp;$AP$11:$AP$66,0),COUNTIF($AT$10:$AV$10,"&lt;"&amp;AD653)+1)</f>
        <v>5.0000000000000001E-4</v>
      </c>
      <c r="AF653" s="111">
        <f t="shared" si="161"/>
        <v>0.97344936490538903</v>
      </c>
      <c r="AG653" s="121">
        <f t="array" ref="AG653">INDEX($AW$11:$BA$66,MATCH($C653&amp;$G653,$AO$11:$AO$66&amp;$AP$11:$AP$66,0),COUNTIF($AW$10:$BA$10,"&lt;"&amp;AD653)+1)</f>
        <v>2.9999999999999997E-4</v>
      </c>
    </row>
    <row r="654" spans="2:33" ht="12.75" customHeight="1" x14ac:dyDescent="0.3">
      <c r="B654" s="81" t="str">
        <f t="shared" si="149"/>
        <v>1-20 UNEF</v>
      </c>
      <c r="C654" s="71" t="s">
        <v>592</v>
      </c>
      <c r="D654" s="71"/>
      <c r="E654" s="79" t="s">
        <v>603</v>
      </c>
      <c r="F654" s="82" t="s">
        <v>602</v>
      </c>
      <c r="G654" s="58">
        <v>20</v>
      </c>
      <c r="H654" s="60" t="s">
        <v>521</v>
      </c>
      <c r="I654" s="71" t="s">
        <v>601</v>
      </c>
      <c r="J654" s="71" t="s">
        <v>588</v>
      </c>
      <c r="K654" s="71" t="s">
        <v>600</v>
      </c>
      <c r="L654" s="85">
        <f t="shared" si="148"/>
        <v>25.4</v>
      </c>
      <c r="M654" s="85">
        <f t="shared" si="150"/>
        <v>1.27</v>
      </c>
      <c r="N654" s="71">
        <v>60</v>
      </c>
      <c r="O654" s="100">
        <f t="shared" si="151"/>
        <v>25.237400000000001</v>
      </c>
      <c r="P654" s="85">
        <f t="shared" si="152"/>
        <v>0</v>
      </c>
      <c r="Q654" s="58">
        <f t="shared" si="153"/>
        <v>12.7</v>
      </c>
      <c r="R654" s="100">
        <f t="shared" si="154"/>
        <v>24.6875</v>
      </c>
      <c r="S654" s="85">
        <f t="shared" si="155"/>
        <v>0</v>
      </c>
      <c r="T654" s="58">
        <f t="shared" si="156"/>
        <v>7.6</v>
      </c>
      <c r="U654" s="58">
        <f t="shared" si="157"/>
        <v>7.6</v>
      </c>
      <c r="V654" s="58">
        <f t="array" ref="V654">INDEX(AS$11:AS$66,MATCH(C654&amp;G654,AO$11:AO$66&amp;AP$11:AP$66,0),0)</f>
        <v>15</v>
      </c>
      <c r="X654" s="120">
        <f t="shared" si="158"/>
        <v>0.05</v>
      </c>
      <c r="Y654" s="61">
        <f t="array" ref="Y654">INDEX($AQ$11:$AR$66,MATCH($C654&amp;$G654,$AO$11:$AO$66&amp;$AP$11:$AP$66,0),COUNTIF($AQ$10:$AR$10,"&lt;"&amp;Z654)+1)</f>
        <v>2.9999999999999997E-4</v>
      </c>
      <c r="Z654" s="61">
        <f t="shared" si="159"/>
        <v>1</v>
      </c>
      <c r="AA654" s="61">
        <f t="array" ref="AA654">INDEX($AT$11:$AV$66,MATCH($C654&amp;$G654,$AO$11:$AO$66&amp;$AP$11:$AP$66,0),COUNTIF($AT$10:$AV$10,"&lt;"&amp;Z654)+1)</f>
        <v>5.0000000000000001E-4</v>
      </c>
      <c r="AB654" s="111">
        <f t="shared" si="160"/>
        <v>0.96752404735808351</v>
      </c>
      <c r="AC654" s="121">
        <f t="array" ref="AC654">INDEX($AW$11:$BA$66,MATCH($C654&amp;$G654,$AO$11:$AO$66&amp;$AP$11:$AP$66,0),COUNTIF($AW$10:$BA$10,"&lt;"&amp;Z654)+1)</f>
        <v>2.9999999999999997E-4</v>
      </c>
      <c r="AD654" s="62">
        <v>0.99360000000000004</v>
      </c>
      <c r="AE654" s="61">
        <f t="array" ref="AE654">INDEX($AT$11:$AV$66,MATCH($C654&amp;$G654,$AO$11:$AO$66&amp;$AP$11:$AP$66,0),COUNTIF($AT$10:$AV$10,"&lt;"&amp;AD654)+1)</f>
        <v>5.0000000000000001E-4</v>
      </c>
      <c r="AF654" s="111">
        <f t="shared" si="161"/>
        <v>0.97194936490538908</v>
      </c>
      <c r="AG654" s="121">
        <f t="array" ref="AG654">INDEX($AW$11:$BA$66,MATCH($C654&amp;$G654,$AO$11:$AO$66&amp;$AP$11:$AP$66,0),COUNTIF($AW$10:$BA$10,"&lt;"&amp;AD654)+1)</f>
        <v>2.9999999999999997E-4</v>
      </c>
    </row>
    <row r="655" spans="2:33" ht="12.75" customHeight="1" x14ac:dyDescent="0.3">
      <c r="B655" s="81" t="str">
        <f t="shared" si="149"/>
        <v>1-28 UN</v>
      </c>
      <c r="C655" s="71" t="s">
        <v>592</v>
      </c>
      <c r="D655" s="71"/>
      <c r="E655" s="79" t="s">
        <v>604</v>
      </c>
      <c r="F655" s="82" t="s">
        <v>602</v>
      </c>
      <c r="G655" s="58">
        <v>28</v>
      </c>
      <c r="H655" s="60" t="s">
        <v>521</v>
      </c>
      <c r="I655" s="71" t="s">
        <v>599</v>
      </c>
      <c r="J655" s="71" t="s">
        <v>588</v>
      </c>
      <c r="K655" s="71" t="s">
        <v>600</v>
      </c>
      <c r="L655" s="85">
        <f t="shared" si="148"/>
        <v>25.4</v>
      </c>
      <c r="M655" s="85">
        <f t="shared" si="150"/>
        <v>0.90710000000000002</v>
      </c>
      <c r="N655" s="71">
        <v>60</v>
      </c>
      <c r="O655" s="100">
        <f t="shared" si="151"/>
        <v>25.336500000000001</v>
      </c>
      <c r="P655" s="85">
        <f t="shared" si="152"/>
        <v>0</v>
      </c>
      <c r="Q655" s="58">
        <f t="shared" si="153"/>
        <v>12.7</v>
      </c>
      <c r="R655" s="100">
        <f t="shared" si="154"/>
        <v>24.9437</v>
      </c>
      <c r="S655" s="85">
        <f t="shared" si="155"/>
        <v>0</v>
      </c>
      <c r="T655" s="58">
        <f t="shared" si="156"/>
        <v>7.6</v>
      </c>
      <c r="U655" s="58">
        <f t="shared" si="157"/>
        <v>7.6</v>
      </c>
      <c r="V655" s="58">
        <f t="array" ref="V655">INDEX(AS$11:AS$66,MATCH(C655&amp;G655,AO$11:AO$66&amp;AP$11:AP$66,0),0)</f>
        <v>15</v>
      </c>
      <c r="X655" s="120">
        <f t="shared" si="158"/>
        <v>3.5714285714285712E-2</v>
      </c>
      <c r="Y655" s="61">
        <f t="array" ref="Y655">INDEX($AQ$11:$AR$66,MATCH($C655&amp;$G655,$AO$11:$AO$66&amp;$AP$11:$AP$66,0),COUNTIF($AQ$10:$AR$10,"&lt;"&amp;Z655)+1)</f>
        <v>2.9999999999999997E-4</v>
      </c>
      <c r="Z655" s="61">
        <f t="shared" si="159"/>
        <v>1</v>
      </c>
      <c r="AA655" s="61">
        <f t="array" ref="AA655">INDEX($AT$11:$AV$66,MATCH($C655&amp;$G655,$AO$11:$AO$66&amp;$AP$11:$AP$66,0),COUNTIF($AT$10:$AV$10,"&lt;"&amp;Z655)+1)</f>
        <v>5.0000000000000001E-4</v>
      </c>
      <c r="AB655" s="111">
        <f t="shared" si="160"/>
        <v>0.97680289097005968</v>
      </c>
      <c r="AC655" s="121">
        <f t="array" ref="AC655">INDEX($AW$11:$BA$66,MATCH($C655&amp;$G655,$AO$11:$AO$66&amp;$AP$11:$AP$66,0),COUNTIF($AW$10:$BA$10,"&lt;"&amp;Z655)+1)</f>
        <v>2.9999999999999997E-4</v>
      </c>
      <c r="AD655" s="62">
        <v>0.99750000000000005</v>
      </c>
      <c r="AE655" s="61">
        <f t="array" ref="AE655">INDEX($AT$11:$AV$66,MATCH($C655&amp;$G655,$AO$11:$AO$66&amp;$AP$11:$AP$66,0),COUNTIF($AT$10:$AV$10,"&lt;"&amp;AD655)+1)</f>
        <v>5.0000000000000001E-4</v>
      </c>
      <c r="AF655" s="111">
        <f t="shared" si="161"/>
        <v>0.98203526064670654</v>
      </c>
      <c r="AG655" s="121">
        <f t="array" ref="AG655">INDEX($AW$11:$BA$66,MATCH($C655&amp;$G655,$AO$11:$AO$66&amp;$AP$11:$AP$66,0),COUNTIF($AW$10:$BA$10,"&lt;"&amp;AD655)+1)</f>
        <v>2.9999999999999997E-4</v>
      </c>
    </row>
    <row r="656" spans="2:33" ht="12.75" customHeight="1" x14ac:dyDescent="0.3">
      <c r="B656" s="81" t="str">
        <f t="shared" si="149"/>
        <v>1-28 UN</v>
      </c>
      <c r="C656" s="71" t="s">
        <v>592</v>
      </c>
      <c r="D656" s="71"/>
      <c r="E656" s="79" t="s">
        <v>604</v>
      </c>
      <c r="F656" s="82" t="s">
        <v>602</v>
      </c>
      <c r="G656" s="58">
        <v>28</v>
      </c>
      <c r="H656" s="60" t="s">
        <v>521</v>
      </c>
      <c r="I656" s="71" t="s">
        <v>601</v>
      </c>
      <c r="J656" s="71" t="s">
        <v>588</v>
      </c>
      <c r="K656" s="71" t="s">
        <v>600</v>
      </c>
      <c r="L656" s="85">
        <f t="shared" si="148"/>
        <v>25.4</v>
      </c>
      <c r="M656" s="85">
        <f t="shared" si="150"/>
        <v>0.90710000000000002</v>
      </c>
      <c r="N656" s="71">
        <v>60</v>
      </c>
      <c r="O656" s="100">
        <f t="shared" si="151"/>
        <v>25.3035</v>
      </c>
      <c r="P656" s="85">
        <f t="shared" si="152"/>
        <v>0</v>
      </c>
      <c r="Q656" s="58">
        <f t="shared" si="153"/>
        <v>12.7</v>
      </c>
      <c r="R656" s="100">
        <f t="shared" si="154"/>
        <v>24.910699999999999</v>
      </c>
      <c r="S656" s="85">
        <f t="shared" si="155"/>
        <v>0</v>
      </c>
      <c r="T656" s="58">
        <f t="shared" si="156"/>
        <v>7.6</v>
      </c>
      <c r="U656" s="58">
        <f t="shared" si="157"/>
        <v>7.6</v>
      </c>
      <c r="V656" s="58">
        <f t="array" ref="V656">INDEX(AS$11:AS$66,MATCH(C656&amp;G656,AO$11:AO$66&amp;AP$11:AP$66,0),0)</f>
        <v>15</v>
      </c>
      <c r="X656" s="120">
        <f t="shared" si="158"/>
        <v>3.5714285714285712E-2</v>
      </c>
      <c r="Y656" s="61">
        <f t="array" ref="Y656">INDEX($AQ$11:$AR$66,MATCH($C656&amp;$G656,$AO$11:$AO$66&amp;$AP$11:$AP$66,0),COUNTIF($AQ$10:$AR$10,"&lt;"&amp;Z656)+1)</f>
        <v>2.9999999999999997E-4</v>
      </c>
      <c r="Z656" s="61">
        <f t="shared" si="159"/>
        <v>1</v>
      </c>
      <c r="AA656" s="61">
        <f t="array" ref="AA656">INDEX($AT$11:$AV$66,MATCH($C656&amp;$G656,$AO$11:$AO$66&amp;$AP$11:$AP$66,0),COUNTIF($AT$10:$AV$10,"&lt;"&amp;Z656)+1)</f>
        <v>5.0000000000000001E-4</v>
      </c>
      <c r="AB656" s="111">
        <f t="shared" si="160"/>
        <v>0.97680289097005968</v>
      </c>
      <c r="AC656" s="121">
        <f t="array" ref="AC656">INDEX($AW$11:$BA$66,MATCH($C656&amp;$G656,$AO$11:$AO$66&amp;$AP$11:$AP$66,0),COUNTIF($AW$10:$BA$10,"&lt;"&amp;Z656)+1)</f>
        <v>2.9999999999999997E-4</v>
      </c>
      <c r="AD656" s="62">
        <v>0.99619999999999997</v>
      </c>
      <c r="AE656" s="61">
        <f t="array" ref="AE656">INDEX($AT$11:$AV$66,MATCH($C656&amp;$G656,$AO$11:$AO$66&amp;$AP$11:$AP$66,0),COUNTIF($AT$10:$AV$10,"&lt;"&amp;AD656)+1)</f>
        <v>5.0000000000000001E-4</v>
      </c>
      <c r="AF656" s="111">
        <f t="shared" si="161"/>
        <v>0.98073526064670646</v>
      </c>
      <c r="AG656" s="121">
        <f t="array" ref="AG656">INDEX($AW$11:$BA$66,MATCH($C656&amp;$G656,$AO$11:$AO$66&amp;$AP$11:$AP$66,0),COUNTIF($AW$10:$BA$10,"&lt;"&amp;AD656)+1)</f>
        <v>2.9999999999999997E-4</v>
      </c>
    </row>
    <row r="657" spans="2:33" ht="12.75" customHeight="1" x14ac:dyDescent="0.3">
      <c r="B657" s="81" t="str">
        <f t="shared" si="149"/>
        <v>1-32 UN</v>
      </c>
      <c r="C657" s="71" t="s">
        <v>592</v>
      </c>
      <c r="D657" s="71"/>
      <c r="E657" s="79" t="s">
        <v>604</v>
      </c>
      <c r="F657" s="82" t="s">
        <v>602</v>
      </c>
      <c r="G657" s="58">
        <v>32</v>
      </c>
      <c r="H657" s="60" t="s">
        <v>521</v>
      </c>
      <c r="I657" s="71" t="s">
        <v>599</v>
      </c>
      <c r="J657" s="71" t="s">
        <v>588</v>
      </c>
      <c r="K657" s="71" t="s">
        <v>600</v>
      </c>
      <c r="L657" s="85">
        <f t="shared" si="148"/>
        <v>25.4</v>
      </c>
      <c r="M657" s="85">
        <f t="shared" si="150"/>
        <v>0.79379999999999995</v>
      </c>
      <c r="N657" s="71">
        <v>60</v>
      </c>
      <c r="O657" s="100">
        <f t="shared" si="151"/>
        <v>25.351700000000001</v>
      </c>
      <c r="P657" s="85">
        <f t="shared" si="152"/>
        <v>0</v>
      </c>
      <c r="Q657" s="58">
        <f t="shared" si="153"/>
        <v>12.7</v>
      </c>
      <c r="R657" s="100">
        <f t="shared" si="154"/>
        <v>25.007999999999999</v>
      </c>
      <c r="S657" s="85">
        <f t="shared" si="155"/>
        <v>0</v>
      </c>
      <c r="T657" s="58">
        <f t="shared" si="156"/>
        <v>7.6</v>
      </c>
      <c r="U657" s="58">
        <f t="shared" si="157"/>
        <v>7.6</v>
      </c>
      <c r="V657" s="58">
        <f t="array" ref="V657">INDEX(AS$11:AS$66,MATCH(C657&amp;G657,AO$11:AO$66&amp;AP$11:AP$66,0),0)</f>
        <v>15</v>
      </c>
      <c r="X657" s="120">
        <f t="shared" si="158"/>
        <v>3.125E-2</v>
      </c>
      <c r="Y657" s="61">
        <f t="array" ref="Y657">INDEX($AQ$11:$AR$66,MATCH($C657&amp;$G657,$AO$11:$AO$66&amp;$AP$11:$AP$66,0),COUNTIF($AQ$10:$AR$10,"&lt;"&amp;Z657)+1)</f>
        <v>2.9999999999999997E-4</v>
      </c>
      <c r="Z657" s="61">
        <f t="shared" si="159"/>
        <v>1</v>
      </c>
      <c r="AA657" s="61">
        <f t="array" ref="AA657">INDEX($AT$11:$AV$66,MATCH($C657&amp;$G657,$AO$11:$AO$66&amp;$AP$11:$AP$66,0),COUNTIF($AT$10:$AV$10,"&lt;"&amp;Z657)+1)</f>
        <v>5.0000000000000001E-4</v>
      </c>
      <c r="AB657" s="111">
        <f t="shared" si="160"/>
        <v>0.97970252959880222</v>
      </c>
      <c r="AC657" s="121">
        <f t="array" ref="AC657">INDEX($AW$11:$BA$66,MATCH($C657&amp;$G657,$AO$11:$AO$66&amp;$AP$11:$AP$66,0),COUNTIF($AW$10:$BA$10,"&lt;"&amp;Z657)+1)</f>
        <v>2.9999999999999997E-4</v>
      </c>
      <c r="AD657" s="62">
        <v>0.99809999999999999</v>
      </c>
      <c r="AE657" s="61">
        <f t="array" ref="AE657">INDEX($AT$11:$AV$66,MATCH($C657&amp;$G657,$AO$11:$AO$66&amp;$AP$11:$AP$66,0),COUNTIF($AT$10:$AV$10,"&lt;"&amp;AD657)+1)</f>
        <v>5.0000000000000001E-4</v>
      </c>
      <c r="AF657" s="111">
        <f t="shared" si="161"/>
        <v>0.9845683530658681</v>
      </c>
      <c r="AG657" s="121">
        <f t="array" ref="AG657">INDEX($AW$11:$BA$66,MATCH($C657&amp;$G657,$AO$11:$AO$66&amp;$AP$11:$AP$66,0),COUNTIF($AW$10:$BA$10,"&lt;"&amp;AD657)+1)</f>
        <v>2.9999999999999997E-4</v>
      </c>
    </row>
    <row r="658" spans="2:33" ht="12.75" customHeight="1" x14ac:dyDescent="0.3">
      <c r="B658" s="81" t="str">
        <f t="shared" si="149"/>
        <v>1-32 UN</v>
      </c>
      <c r="C658" s="71" t="s">
        <v>592</v>
      </c>
      <c r="D658" s="71"/>
      <c r="E658" s="79" t="s">
        <v>604</v>
      </c>
      <c r="F658" s="82" t="s">
        <v>602</v>
      </c>
      <c r="G658" s="58">
        <v>32</v>
      </c>
      <c r="H658" s="60" t="s">
        <v>521</v>
      </c>
      <c r="I658" s="71" t="s">
        <v>601</v>
      </c>
      <c r="J658" s="71" t="s">
        <v>588</v>
      </c>
      <c r="K658" s="71" t="s">
        <v>600</v>
      </c>
      <c r="L658" s="85">
        <f t="shared" si="148"/>
        <v>25.4</v>
      </c>
      <c r="M658" s="85">
        <f t="shared" si="150"/>
        <v>0.79379999999999995</v>
      </c>
      <c r="N658" s="71">
        <v>60</v>
      </c>
      <c r="O658" s="100">
        <f t="shared" si="151"/>
        <v>25.321300000000001</v>
      </c>
      <c r="P658" s="85">
        <f t="shared" si="152"/>
        <v>0</v>
      </c>
      <c r="Q658" s="58">
        <f t="shared" si="153"/>
        <v>12.7</v>
      </c>
      <c r="R658" s="100">
        <f t="shared" si="154"/>
        <v>24.977599999999999</v>
      </c>
      <c r="S658" s="85">
        <f t="shared" si="155"/>
        <v>0</v>
      </c>
      <c r="T658" s="58">
        <f t="shared" si="156"/>
        <v>7.6</v>
      </c>
      <c r="U658" s="58">
        <f t="shared" si="157"/>
        <v>7.6</v>
      </c>
      <c r="V658" s="58">
        <f t="array" ref="V658">INDEX(AS$11:AS$66,MATCH(C658&amp;G658,AO$11:AO$66&amp;AP$11:AP$66,0),0)</f>
        <v>15</v>
      </c>
      <c r="X658" s="120">
        <f t="shared" si="158"/>
        <v>3.125E-2</v>
      </c>
      <c r="Y658" s="61">
        <f t="array" ref="Y658">INDEX($AQ$11:$AR$66,MATCH($C658&amp;$G658,$AO$11:$AO$66&amp;$AP$11:$AP$66,0),COUNTIF($AQ$10:$AR$10,"&lt;"&amp;Z658)+1)</f>
        <v>2.9999999999999997E-4</v>
      </c>
      <c r="Z658" s="61">
        <f t="shared" si="159"/>
        <v>1</v>
      </c>
      <c r="AA658" s="61">
        <f t="array" ref="AA658">INDEX($AT$11:$AV$66,MATCH($C658&amp;$G658,$AO$11:$AO$66&amp;$AP$11:$AP$66,0),COUNTIF($AT$10:$AV$10,"&lt;"&amp;Z658)+1)</f>
        <v>5.0000000000000001E-4</v>
      </c>
      <c r="AB658" s="111">
        <f t="shared" si="160"/>
        <v>0.97970252959880222</v>
      </c>
      <c r="AC658" s="121">
        <f t="array" ref="AC658">INDEX($AW$11:$BA$66,MATCH($C658&amp;$G658,$AO$11:$AO$66&amp;$AP$11:$AP$66,0),COUNTIF($AW$10:$BA$10,"&lt;"&amp;Z658)+1)</f>
        <v>2.9999999999999997E-4</v>
      </c>
      <c r="AD658" s="62">
        <v>0.99690000000000001</v>
      </c>
      <c r="AE658" s="61">
        <f t="array" ref="AE658">INDEX($AT$11:$AV$66,MATCH($C658&amp;$G658,$AO$11:$AO$66&amp;$AP$11:$AP$66,0),COUNTIF($AT$10:$AV$10,"&lt;"&amp;AD658)+1)</f>
        <v>5.0000000000000001E-4</v>
      </c>
      <c r="AF658" s="111">
        <f t="shared" si="161"/>
        <v>0.98336835306586812</v>
      </c>
      <c r="AG658" s="121">
        <f t="array" ref="AG658">INDEX($AW$11:$BA$66,MATCH($C658&amp;$G658,$AO$11:$AO$66&amp;$AP$11:$AP$66,0),COUNTIF($AW$10:$BA$10,"&lt;"&amp;AD658)+1)</f>
        <v>2.9999999999999997E-4</v>
      </c>
    </row>
    <row r="659" spans="2:33" ht="12.75" customHeight="1" x14ac:dyDescent="0.3">
      <c r="B659" s="81" t="str">
        <f t="shared" si="149"/>
        <v>1 1/16-8 UN</v>
      </c>
      <c r="C659" s="71" t="s">
        <v>592</v>
      </c>
      <c r="D659" s="71"/>
      <c r="E659" s="79" t="s">
        <v>604</v>
      </c>
      <c r="F659" s="82" t="s">
        <v>605</v>
      </c>
      <c r="G659" s="58">
        <v>8</v>
      </c>
      <c r="H659" s="60" t="s">
        <v>521</v>
      </c>
      <c r="I659" s="71" t="s">
        <v>599</v>
      </c>
      <c r="J659" s="71" t="s">
        <v>588</v>
      </c>
      <c r="K659" s="71" t="s">
        <v>600</v>
      </c>
      <c r="L659" s="85">
        <f t="shared" si="148"/>
        <v>26.987500000000001</v>
      </c>
      <c r="M659" s="85">
        <f t="shared" si="150"/>
        <v>3.1749999999999998</v>
      </c>
      <c r="N659" s="71">
        <v>60</v>
      </c>
      <c r="O659" s="100">
        <f t="shared" si="151"/>
        <v>26.525200000000002</v>
      </c>
      <c r="P659" s="85">
        <f t="shared" si="152"/>
        <v>0</v>
      </c>
      <c r="Q659" s="58">
        <f t="shared" si="153"/>
        <v>17.8</v>
      </c>
      <c r="R659" s="100">
        <f t="shared" si="154"/>
        <v>25.150400000000001</v>
      </c>
      <c r="S659" s="85">
        <f t="shared" si="155"/>
        <v>0</v>
      </c>
      <c r="T659" s="58">
        <f t="shared" si="156"/>
        <v>10.199999999999999</v>
      </c>
      <c r="U659" s="58">
        <f t="shared" si="157"/>
        <v>10.199999999999999</v>
      </c>
      <c r="V659" s="58">
        <f t="array" ref="V659">INDEX(AS$11:AS$66,MATCH(C659&amp;G659,AO$11:AO$66&amp;AP$11:AP$66,0),0)</f>
        <v>5</v>
      </c>
      <c r="X659" s="120">
        <f t="shared" si="158"/>
        <v>0.125</v>
      </c>
      <c r="Y659" s="61">
        <f t="array" ref="Y659">INDEX($AQ$11:$AR$66,MATCH($C659&amp;$G659,$AO$11:$AO$66&amp;$AP$11:$AP$66,0),COUNTIF($AQ$10:$AR$10,"&lt;"&amp;Z659)+1)</f>
        <v>4.0000000000000002E-4</v>
      </c>
      <c r="Z659" s="61">
        <f t="shared" si="159"/>
        <v>1.0625</v>
      </c>
      <c r="AA659" s="61">
        <f t="array" ref="AA659">INDEX($AT$11:$AV$66,MATCH($C659&amp;$G659,$AO$11:$AO$66&amp;$AP$11:$AP$66,0),COUNTIF($AT$10:$AV$10,"&lt;"&amp;Z659)+1)</f>
        <v>6.9999999999999999E-4</v>
      </c>
      <c r="AB659" s="111">
        <f t="shared" si="160"/>
        <v>0.98131011839520887</v>
      </c>
      <c r="AC659" s="121">
        <f t="array" ref="AC659">INDEX($AW$11:$BA$66,MATCH($C659&amp;$G659,$AO$11:$AO$66&amp;$AP$11:$AP$66,0),COUNTIF($AW$10:$BA$10,"&lt;"&amp;Z659)+1)</f>
        <v>4.0000000000000002E-4</v>
      </c>
      <c r="AD659" s="62">
        <v>1.0443</v>
      </c>
      <c r="AE659" s="61">
        <f t="array" ref="AE659">INDEX($AT$11:$AV$66,MATCH($C659&amp;$G659,$AO$11:$AO$66&amp;$AP$11:$AP$66,0),COUNTIF($AT$10:$AV$10,"&lt;"&amp;AD659)+1)</f>
        <v>6.9999999999999999E-4</v>
      </c>
      <c r="AF659" s="111">
        <f t="shared" si="161"/>
        <v>0.99017341226347266</v>
      </c>
      <c r="AG659" s="121">
        <f t="array" ref="AG659">INDEX($AW$11:$BA$66,MATCH($C659&amp;$G659,$AO$11:$AO$66&amp;$AP$11:$AP$66,0),COUNTIF($AW$10:$BA$10,"&lt;"&amp;AD659)+1)</f>
        <v>4.0000000000000002E-4</v>
      </c>
    </row>
    <row r="660" spans="2:33" ht="12.75" customHeight="1" x14ac:dyDescent="0.3">
      <c r="B660" s="81" t="str">
        <f t="shared" si="149"/>
        <v>1 1/16-8 UN</v>
      </c>
      <c r="C660" s="71" t="s">
        <v>592</v>
      </c>
      <c r="D660" s="71"/>
      <c r="E660" s="79" t="s">
        <v>604</v>
      </c>
      <c r="F660" s="82" t="s">
        <v>605</v>
      </c>
      <c r="G660" s="58">
        <v>8</v>
      </c>
      <c r="H660" s="60" t="s">
        <v>521</v>
      </c>
      <c r="I660" s="71" t="s">
        <v>601</v>
      </c>
      <c r="J660" s="71" t="s">
        <v>588</v>
      </c>
      <c r="K660" s="71" t="s">
        <v>600</v>
      </c>
      <c r="L660" s="85">
        <f t="shared" si="148"/>
        <v>26.987500000000001</v>
      </c>
      <c r="M660" s="85">
        <f t="shared" si="150"/>
        <v>3.1749999999999998</v>
      </c>
      <c r="N660" s="71">
        <v>60</v>
      </c>
      <c r="O660" s="100">
        <f t="shared" si="151"/>
        <v>26.4693</v>
      </c>
      <c r="P660" s="85">
        <f t="shared" si="152"/>
        <v>0</v>
      </c>
      <c r="Q660" s="58">
        <f t="shared" si="153"/>
        <v>17.8</v>
      </c>
      <c r="R660" s="100">
        <f t="shared" si="154"/>
        <v>25.0945</v>
      </c>
      <c r="S660" s="85">
        <f t="shared" si="155"/>
        <v>0</v>
      </c>
      <c r="T660" s="58">
        <f t="shared" si="156"/>
        <v>10.199999999999999</v>
      </c>
      <c r="U660" s="58">
        <f t="shared" si="157"/>
        <v>10.199999999999999</v>
      </c>
      <c r="V660" s="58">
        <f t="array" ref="V660">INDEX(AS$11:AS$66,MATCH(C660&amp;G660,AO$11:AO$66&amp;AP$11:AP$66,0),0)</f>
        <v>5</v>
      </c>
      <c r="X660" s="120">
        <f t="shared" si="158"/>
        <v>0.125</v>
      </c>
      <c r="Y660" s="61">
        <f t="array" ref="Y660">INDEX($AQ$11:$AR$66,MATCH($C660&amp;$G660,$AO$11:$AO$66&amp;$AP$11:$AP$66,0),COUNTIF($AQ$10:$AR$10,"&lt;"&amp;Z660)+1)</f>
        <v>4.0000000000000002E-4</v>
      </c>
      <c r="Z660" s="61">
        <f t="shared" si="159"/>
        <v>1.0625</v>
      </c>
      <c r="AA660" s="61">
        <f t="array" ref="AA660">INDEX($AT$11:$AV$66,MATCH($C660&amp;$G660,$AO$11:$AO$66&amp;$AP$11:$AP$66,0),COUNTIF($AT$10:$AV$10,"&lt;"&amp;Z660)+1)</f>
        <v>6.9999999999999999E-4</v>
      </c>
      <c r="AB660" s="111">
        <f t="shared" si="160"/>
        <v>0.98131011839520887</v>
      </c>
      <c r="AC660" s="121">
        <f t="array" ref="AC660">INDEX($AW$11:$BA$66,MATCH($C660&amp;$G660,$AO$11:$AO$66&amp;$AP$11:$AP$66,0),COUNTIF($AW$10:$BA$10,"&lt;"&amp;Z660)+1)</f>
        <v>4.0000000000000002E-4</v>
      </c>
      <c r="AD660" s="62">
        <v>1.0421</v>
      </c>
      <c r="AE660" s="61">
        <f t="array" ref="AE660">INDEX($AT$11:$AV$66,MATCH($C660&amp;$G660,$AO$11:$AO$66&amp;$AP$11:$AP$66,0),COUNTIF($AT$10:$AV$10,"&lt;"&amp;AD660)+1)</f>
        <v>6.9999999999999999E-4</v>
      </c>
      <c r="AF660" s="111">
        <f t="shared" si="161"/>
        <v>0.98797341226347268</v>
      </c>
      <c r="AG660" s="121">
        <f t="array" ref="AG660">INDEX($AW$11:$BA$66,MATCH($C660&amp;$G660,$AO$11:$AO$66&amp;$AP$11:$AP$66,0),COUNTIF($AW$10:$BA$10,"&lt;"&amp;AD660)+1)</f>
        <v>4.0000000000000002E-4</v>
      </c>
    </row>
    <row r="661" spans="2:33" ht="12.75" customHeight="1" x14ac:dyDescent="0.3">
      <c r="B661" s="81" t="str">
        <f t="shared" si="149"/>
        <v>1 1/16-12 UN</v>
      </c>
      <c r="C661" s="71" t="s">
        <v>592</v>
      </c>
      <c r="D661" s="71"/>
      <c r="E661" s="79" t="s">
        <v>604</v>
      </c>
      <c r="F661" s="82" t="s">
        <v>605</v>
      </c>
      <c r="G661" s="58">
        <v>12</v>
      </c>
      <c r="H661" s="60" t="s">
        <v>521</v>
      </c>
      <c r="I661" s="71" t="s">
        <v>599</v>
      </c>
      <c r="J661" s="71" t="s">
        <v>588</v>
      </c>
      <c r="K661" s="71" t="s">
        <v>600</v>
      </c>
      <c r="L661" s="85">
        <f t="shared" si="148"/>
        <v>26.987500000000001</v>
      </c>
      <c r="M661" s="85">
        <f t="shared" si="150"/>
        <v>2.1166999999999998</v>
      </c>
      <c r="N661" s="71">
        <v>60</v>
      </c>
      <c r="O661" s="100">
        <f t="shared" si="151"/>
        <v>26.718299999999999</v>
      </c>
      <c r="P661" s="85">
        <f t="shared" si="152"/>
        <v>0</v>
      </c>
      <c r="Q661" s="58">
        <f t="shared" si="153"/>
        <v>15.2</v>
      </c>
      <c r="R661" s="100">
        <f t="shared" si="154"/>
        <v>25.8017</v>
      </c>
      <c r="S661" s="85">
        <f t="shared" si="155"/>
        <v>0</v>
      </c>
      <c r="T661" s="58">
        <f t="shared" si="156"/>
        <v>7.6</v>
      </c>
      <c r="U661" s="58">
        <f t="shared" si="157"/>
        <v>7.6</v>
      </c>
      <c r="V661" s="58">
        <f t="array" ref="V661">INDEX(AS$11:AS$66,MATCH(C661&amp;G661,AO$11:AO$66&amp;AP$11:AP$66,0),0)</f>
        <v>10</v>
      </c>
      <c r="X661" s="120">
        <f t="shared" si="158"/>
        <v>8.3333333333333329E-2</v>
      </c>
      <c r="Y661" s="61">
        <f t="array" ref="Y661">INDEX($AQ$11:$AR$66,MATCH($C661&amp;$G661,$AO$11:$AO$66&amp;$AP$11:$AP$66,0),COUNTIF($AQ$10:$AR$10,"&lt;"&amp;Z661)+1)</f>
        <v>2.9999999999999997E-4</v>
      </c>
      <c r="Z661" s="61">
        <f t="shared" si="159"/>
        <v>1.0625</v>
      </c>
      <c r="AA661" s="61">
        <f t="array" ref="AA661">INDEX($AT$11:$AV$66,MATCH($C661&amp;$G661,$AO$11:$AO$66&amp;$AP$11:$AP$66,0),COUNTIF($AT$10:$AV$10,"&lt;"&amp;Z661)+1)</f>
        <v>5.9999999999999995E-4</v>
      </c>
      <c r="AB661" s="111">
        <f t="shared" si="160"/>
        <v>1.0083734122634727</v>
      </c>
      <c r="AC661" s="121">
        <f t="array" ref="AC661">INDEX($AW$11:$BA$66,MATCH($C661&amp;$G661,$AO$11:$AO$66&amp;$AP$11:$AP$66,0),COUNTIF($AW$10:$BA$10,"&lt;"&amp;Z661)+1)</f>
        <v>2.9999999999999997E-4</v>
      </c>
      <c r="AD661" s="62">
        <v>1.0519000000000001</v>
      </c>
      <c r="AE661" s="61">
        <f t="array" ref="AE661">INDEX($AT$11:$AV$66,MATCH($C661&amp;$G661,$AO$11:$AO$66&amp;$AP$11:$AP$66,0),COUNTIF($AT$10:$AV$10,"&lt;"&amp;AD661)+1)</f>
        <v>5.9999999999999995E-4</v>
      </c>
      <c r="AF661" s="111">
        <f t="shared" si="161"/>
        <v>1.0158156081756484</v>
      </c>
      <c r="AG661" s="121">
        <f t="array" ref="AG661">INDEX($AW$11:$BA$66,MATCH($C661&amp;$G661,$AO$11:$AO$66&amp;$AP$11:$AP$66,0),COUNTIF($AW$10:$BA$10,"&lt;"&amp;AD661)+1)</f>
        <v>2.9999999999999997E-4</v>
      </c>
    </row>
    <row r="662" spans="2:33" ht="12.75" customHeight="1" x14ac:dyDescent="0.3">
      <c r="B662" s="81" t="str">
        <f t="shared" si="149"/>
        <v>1 1/16-12 UN</v>
      </c>
      <c r="C662" s="71" t="s">
        <v>592</v>
      </c>
      <c r="D662" s="71"/>
      <c r="E662" s="79" t="s">
        <v>604</v>
      </c>
      <c r="F662" s="82" t="s">
        <v>605</v>
      </c>
      <c r="G662" s="58">
        <v>12</v>
      </c>
      <c r="H662" s="60" t="s">
        <v>521</v>
      </c>
      <c r="I662" s="71" t="s">
        <v>601</v>
      </c>
      <c r="J662" s="71" t="s">
        <v>588</v>
      </c>
      <c r="K662" s="71" t="s">
        <v>600</v>
      </c>
      <c r="L662" s="85">
        <f t="shared" si="148"/>
        <v>26.987500000000001</v>
      </c>
      <c r="M662" s="85">
        <f t="shared" si="150"/>
        <v>2.1166999999999998</v>
      </c>
      <c r="N662" s="71">
        <v>60</v>
      </c>
      <c r="O662" s="100">
        <f t="shared" si="151"/>
        <v>26.67</v>
      </c>
      <c r="P662" s="85">
        <f t="shared" si="152"/>
        <v>0</v>
      </c>
      <c r="Q662" s="58">
        <f t="shared" si="153"/>
        <v>15.2</v>
      </c>
      <c r="R662" s="100">
        <f t="shared" si="154"/>
        <v>25.753499999999999</v>
      </c>
      <c r="S662" s="85">
        <f t="shared" si="155"/>
        <v>0</v>
      </c>
      <c r="T662" s="58">
        <f t="shared" si="156"/>
        <v>7.6</v>
      </c>
      <c r="U662" s="58">
        <f t="shared" si="157"/>
        <v>7.6</v>
      </c>
      <c r="V662" s="58">
        <f t="array" ref="V662">INDEX(AS$11:AS$66,MATCH(C662&amp;G662,AO$11:AO$66&amp;AP$11:AP$66,0),0)</f>
        <v>10</v>
      </c>
      <c r="X662" s="120">
        <f t="shared" si="158"/>
        <v>8.3333333333333329E-2</v>
      </c>
      <c r="Y662" s="61">
        <f t="array" ref="Y662">INDEX($AQ$11:$AR$66,MATCH($C662&amp;$G662,$AO$11:$AO$66&amp;$AP$11:$AP$66,0),COUNTIF($AQ$10:$AR$10,"&lt;"&amp;Z662)+1)</f>
        <v>2.9999999999999997E-4</v>
      </c>
      <c r="Z662" s="61">
        <f t="shared" si="159"/>
        <v>1.0625</v>
      </c>
      <c r="AA662" s="61">
        <f t="array" ref="AA662">INDEX($AT$11:$AV$66,MATCH($C662&amp;$G662,$AO$11:$AO$66&amp;$AP$11:$AP$66,0),COUNTIF($AT$10:$AV$10,"&lt;"&amp;Z662)+1)</f>
        <v>5.9999999999999995E-4</v>
      </c>
      <c r="AB662" s="111">
        <f t="shared" si="160"/>
        <v>1.0083734122634727</v>
      </c>
      <c r="AC662" s="121">
        <f t="array" ref="AC662">INDEX($AW$11:$BA$66,MATCH($C662&amp;$G662,$AO$11:$AO$66&amp;$AP$11:$AP$66,0),COUNTIF($AW$10:$BA$10,"&lt;"&amp;Z662)+1)</f>
        <v>2.9999999999999997E-4</v>
      </c>
      <c r="AD662" s="62">
        <v>1.05</v>
      </c>
      <c r="AE662" s="61">
        <f t="array" ref="AE662">INDEX($AT$11:$AV$66,MATCH($C662&amp;$G662,$AO$11:$AO$66&amp;$AP$11:$AP$66,0),COUNTIF($AT$10:$AV$10,"&lt;"&amp;AD662)+1)</f>
        <v>5.9999999999999995E-4</v>
      </c>
      <c r="AF662" s="111">
        <f t="shared" si="161"/>
        <v>1.0139156081756484</v>
      </c>
      <c r="AG662" s="121">
        <f t="array" ref="AG662">INDEX($AW$11:$BA$66,MATCH($C662&amp;$G662,$AO$11:$AO$66&amp;$AP$11:$AP$66,0),COUNTIF($AW$10:$BA$10,"&lt;"&amp;AD662)+1)</f>
        <v>2.9999999999999997E-4</v>
      </c>
    </row>
    <row r="663" spans="2:33" ht="12.75" customHeight="1" x14ac:dyDescent="0.3">
      <c r="B663" s="81" t="str">
        <f t="shared" si="149"/>
        <v>1 1/16-16 UN</v>
      </c>
      <c r="C663" s="71" t="s">
        <v>592</v>
      </c>
      <c r="D663" s="71"/>
      <c r="E663" s="79" t="s">
        <v>604</v>
      </c>
      <c r="F663" s="82" t="s">
        <v>605</v>
      </c>
      <c r="G663" s="58">
        <v>16</v>
      </c>
      <c r="H663" s="60" t="s">
        <v>521</v>
      </c>
      <c r="I663" s="71" t="s">
        <v>599</v>
      </c>
      <c r="J663" s="71" t="s">
        <v>588</v>
      </c>
      <c r="K663" s="71" t="s">
        <v>600</v>
      </c>
      <c r="L663" s="85">
        <f t="shared" si="148"/>
        <v>26.987500000000001</v>
      </c>
      <c r="M663" s="85">
        <f t="shared" si="150"/>
        <v>1.5874999999999999</v>
      </c>
      <c r="N663" s="71">
        <v>60</v>
      </c>
      <c r="O663" s="100">
        <f t="shared" si="151"/>
        <v>26.809699999999999</v>
      </c>
      <c r="P663" s="85">
        <f t="shared" si="152"/>
        <v>0</v>
      </c>
      <c r="Q663" s="58">
        <f t="shared" si="153"/>
        <v>15.2</v>
      </c>
      <c r="R663" s="100">
        <f t="shared" si="154"/>
        <v>26.122299999999999</v>
      </c>
      <c r="S663" s="85">
        <f t="shared" si="155"/>
        <v>0</v>
      </c>
      <c r="T663" s="58">
        <f t="shared" si="156"/>
        <v>7.6</v>
      </c>
      <c r="U663" s="58">
        <f t="shared" si="157"/>
        <v>7.6</v>
      </c>
      <c r="V663" s="58">
        <f t="array" ref="V663">INDEX(AS$11:AS$66,MATCH(C663&amp;G663,AO$11:AO$66&amp;AP$11:AP$66,0),0)</f>
        <v>10</v>
      </c>
      <c r="X663" s="120">
        <f t="shared" si="158"/>
        <v>6.25E-2</v>
      </c>
      <c r="Y663" s="61">
        <f t="array" ref="Y663">INDEX($AQ$11:$AR$66,MATCH($C663&amp;$G663,$AO$11:$AO$66&amp;$AP$11:$AP$66,0),COUNTIF($AQ$10:$AR$10,"&lt;"&amp;Z663)+1)</f>
        <v>2.9999999999999997E-4</v>
      </c>
      <c r="Z663" s="61">
        <f t="shared" si="159"/>
        <v>1.0625</v>
      </c>
      <c r="AA663" s="61">
        <f t="array" ref="AA663">INDEX($AT$11:$AV$66,MATCH($C663&amp;$G663,$AO$11:$AO$66&amp;$AP$11:$AP$66,0),COUNTIF($AT$10:$AV$10,"&lt;"&amp;Z663)+1)</f>
        <v>5.9999999999999995E-4</v>
      </c>
      <c r="AB663" s="111">
        <f t="shared" si="160"/>
        <v>1.0219050591976044</v>
      </c>
      <c r="AC663" s="121">
        <f t="array" ref="AC663">INDEX($AW$11:$BA$66,MATCH($C663&amp;$G663,$AO$11:$AO$66&amp;$AP$11:$AP$66,0),COUNTIF($AW$10:$BA$10,"&lt;"&amp;Z663)+1)</f>
        <v>2.9999999999999997E-4</v>
      </c>
      <c r="AD663" s="62">
        <v>1.0555000000000001</v>
      </c>
      <c r="AE663" s="61">
        <f t="array" ref="AE663">INDEX($AT$11:$AV$66,MATCH($C663&amp;$G663,$AO$11:$AO$66&amp;$AP$11:$AP$66,0),COUNTIF($AT$10:$AV$10,"&lt;"&amp;AD663)+1)</f>
        <v>5.9999999999999995E-4</v>
      </c>
      <c r="AF663" s="111">
        <f t="shared" si="161"/>
        <v>1.0284367061317363</v>
      </c>
      <c r="AG663" s="121">
        <f t="array" ref="AG663">INDEX($AW$11:$BA$66,MATCH($C663&amp;$G663,$AO$11:$AO$66&amp;$AP$11:$AP$66,0),COUNTIF($AW$10:$BA$10,"&lt;"&amp;AD663)+1)</f>
        <v>2.9999999999999997E-4</v>
      </c>
    </row>
    <row r="664" spans="2:33" ht="12.75" customHeight="1" x14ac:dyDescent="0.3">
      <c r="B664" s="81" t="str">
        <f t="shared" si="149"/>
        <v>1 1/16-16 UN</v>
      </c>
      <c r="C664" s="71" t="s">
        <v>592</v>
      </c>
      <c r="D664" s="71"/>
      <c r="E664" s="79" t="s">
        <v>604</v>
      </c>
      <c r="F664" s="82" t="s">
        <v>605</v>
      </c>
      <c r="G664" s="58">
        <v>16</v>
      </c>
      <c r="H664" s="60" t="s">
        <v>521</v>
      </c>
      <c r="I664" s="71" t="s">
        <v>601</v>
      </c>
      <c r="J664" s="71" t="s">
        <v>588</v>
      </c>
      <c r="K664" s="71" t="s">
        <v>600</v>
      </c>
      <c r="L664" s="85">
        <f t="shared" si="148"/>
        <v>26.987500000000001</v>
      </c>
      <c r="M664" s="85">
        <f t="shared" si="150"/>
        <v>1.5874999999999999</v>
      </c>
      <c r="N664" s="71">
        <v>60</v>
      </c>
      <c r="O664" s="100">
        <f t="shared" si="151"/>
        <v>26.769100000000002</v>
      </c>
      <c r="P664" s="85">
        <f t="shared" si="152"/>
        <v>0</v>
      </c>
      <c r="Q664" s="58">
        <f t="shared" si="153"/>
        <v>15.2</v>
      </c>
      <c r="R664" s="100">
        <f t="shared" si="154"/>
        <v>26.081700000000001</v>
      </c>
      <c r="S664" s="85">
        <f t="shared" si="155"/>
        <v>0</v>
      </c>
      <c r="T664" s="58">
        <f t="shared" si="156"/>
        <v>7.6</v>
      </c>
      <c r="U664" s="58">
        <f t="shared" si="157"/>
        <v>7.6</v>
      </c>
      <c r="V664" s="58">
        <f t="array" ref="V664">INDEX(AS$11:AS$66,MATCH(C664&amp;G664,AO$11:AO$66&amp;AP$11:AP$66,0),0)</f>
        <v>10</v>
      </c>
      <c r="X664" s="120">
        <f t="shared" si="158"/>
        <v>6.25E-2</v>
      </c>
      <c r="Y664" s="61">
        <f t="array" ref="Y664">INDEX($AQ$11:$AR$66,MATCH($C664&amp;$G664,$AO$11:$AO$66&amp;$AP$11:$AP$66,0),COUNTIF($AQ$10:$AR$10,"&lt;"&amp;Z664)+1)</f>
        <v>2.9999999999999997E-4</v>
      </c>
      <c r="Z664" s="61">
        <f t="shared" si="159"/>
        <v>1.0625</v>
      </c>
      <c r="AA664" s="61">
        <f t="array" ref="AA664">INDEX($AT$11:$AV$66,MATCH($C664&amp;$G664,$AO$11:$AO$66&amp;$AP$11:$AP$66,0),COUNTIF($AT$10:$AV$10,"&lt;"&amp;Z664)+1)</f>
        <v>5.9999999999999995E-4</v>
      </c>
      <c r="AB664" s="111">
        <f t="shared" si="160"/>
        <v>1.0219050591976044</v>
      </c>
      <c r="AC664" s="121">
        <f t="array" ref="AC664">INDEX($AW$11:$BA$66,MATCH($C664&amp;$G664,$AO$11:$AO$66&amp;$AP$11:$AP$66,0),COUNTIF($AW$10:$BA$10,"&lt;"&amp;Z664)+1)</f>
        <v>2.9999999999999997E-4</v>
      </c>
      <c r="AD664" s="62">
        <v>1.0539000000000001</v>
      </c>
      <c r="AE664" s="61">
        <f t="array" ref="AE664">INDEX($AT$11:$AV$66,MATCH($C664&amp;$G664,$AO$11:$AO$66&amp;$AP$11:$AP$66,0),COUNTIF($AT$10:$AV$10,"&lt;"&amp;AD664)+1)</f>
        <v>5.9999999999999995E-4</v>
      </c>
      <c r="AF664" s="111">
        <f t="shared" si="161"/>
        <v>1.0268367061317363</v>
      </c>
      <c r="AG664" s="121">
        <f t="array" ref="AG664">INDEX($AW$11:$BA$66,MATCH($C664&amp;$G664,$AO$11:$AO$66&amp;$AP$11:$AP$66,0),COUNTIF($AW$10:$BA$10,"&lt;"&amp;AD664)+1)</f>
        <v>2.9999999999999997E-4</v>
      </c>
    </row>
    <row r="665" spans="2:33" ht="12.75" customHeight="1" x14ac:dyDescent="0.3">
      <c r="B665" s="81" t="str">
        <f t="shared" si="149"/>
        <v>1 1/16-18 UNEF</v>
      </c>
      <c r="C665" s="71" t="s">
        <v>592</v>
      </c>
      <c r="D665" s="71"/>
      <c r="E665" s="79" t="s">
        <v>603</v>
      </c>
      <c r="F665" s="82" t="s">
        <v>605</v>
      </c>
      <c r="G665" s="58">
        <v>18</v>
      </c>
      <c r="H665" s="60" t="s">
        <v>521</v>
      </c>
      <c r="I665" s="71" t="s">
        <v>599</v>
      </c>
      <c r="J665" s="71" t="s">
        <v>588</v>
      </c>
      <c r="K665" s="71" t="s">
        <v>600</v>
      </c>
      <c r="L665" s="85">
        <f t="shared" si="148"/>
        <v>26.987500000000001</v>
      </c>
      <c r="M665" s="85">
        <f t="shared" si="150"/>
        <v>1.4111</v>
      </c>
      <c r="N665" s="71">
        <v>60</v>
      </c>
      <c r="O665" s="100">
        <f t="shared" si="151"/>
        <v>26.840199999999999</v>
      </c>
      <c r="P665" s="85">
        <f t="shared" si="152"/>
        <v>0</v>
      </c>
      <c r="Q665" s="58">
        <f t="shared" si="153"/>
        <v>12.7</v>
      </c>
      <c r="R665" s="100">
        <f t="shared" si="154"/>
        <v>26.229199999999999</v>
      </c>
      <c r="S665" s="85">
        <f t="shared" si="155"/>
        <v>0</v>
      </c>
      <c r="T665" s="58">
        <f t="shared" si="156"/>
        <v>7.6</v>
      </c>
      <c r="U665" s="58">
        <f t="shared" si="157"/>
        <v>7.6</v>
      </c>
      <c r="V665" s="58">
        <f t="array" ref="V665">INDEX(AS$11:AS$66,MATCH(C665&amp;G665,AO$11:AO$66&amp;AP$11:AP$66,0),0)</f>
        <v>10</v>
      </c>
      <c r="X665" s="120">
        <f t="shared" si="158"/>
        <v>5.5555555555555552E-2</v>
      </c>
      <c r="Y665" s="61">
        <f t="array" ref="Y665">INDEX($AQ$11:$AR$66,MATCH($C665&amp;$G665,$AO$11:$AO$66&amp;$AP$11:$AP$66,0),COUNTIF($AQ$10:$AR$10,"&lt;"&amp;Z665)+1)</f>
        <v>2.9999999999999997E-4</v>
      </c>
      <c r="Z665" s="61">
        <f t="shared" si="159"/>
        <v>1.0625</v>
      </c>
      <c r="AA665" s="61">
        <f t="array" ref="AA665">INDEX($AT$11:$AV$66,MATCH($C665&amp;$G665,$AO$11:$AO$66&amp;$AP$11:$AP$66,0),COUNTIF($AT$10:$AV$10,"&lt;"&amp;Z665)+1)</f>
        <v>5.0000000000000001E-4</v>
      </c>
      <c r="AB665" s="111">
        <f t="shared" si="160"/>
        <v>1.0264156081756484</v>
      </c>
      <c r="AC665" s="121">
        <f t="array" ref="AC665">INDEX($AW$11:$BA$66,MATCH($C665&amp;$G665,$AO$11:$AO$66&amp;$AP$11:$AP$66,0),COUNTIF($AW$10:$BA$10,"&lt;"&amp;Z665)+1)</f>
        <v>2.9999999999999997E-4</v>
      </c>
      <c r="AD665" s="62">
        <v>1.0567</v>
      </c>
      <c r="AE665" s="61">
        <f t="array" ref="AE665">INDEX($AT$11:$AV$66,MATCH($C665&amp;$G665,$AO$11:$AO$66&amp;$AP$11:$AP$66,0),COUNTIF($AT$10:$AV$10,"&lt;"&amp;AD665)+1)</f>
        <v>5.0000000000000001E-4</v>
      </c>
      <c r="AF665" s="111">
        <f t="shared" si="161"/>
        <v>1.0326437387837655</v>
      </c>
      <c r="AG665" s="121">
        <f t="array" ref="AG665">INDEX($AW$11:$BA$66,MATCH($C665&amp;$G665,$AO$11:$AO$66&amp;$AP$11:$AP$66,0),COUNTIF($AW$10:$BA$10,"&lt;"&amp;AD665)+1)</f>
        <v>2.9999999999999997E-4</v>
      </c>
    </row>
    <row r="666" spans="2:33" ht="12.75" customHeight="1" x14ac:dyDescent="0.3">
      <c r="B666" s="81" t="str">
        <f t="shared" si="149"/>
        <v>1 1/16-18 UNEF</v>
      </c>
      <c r="C666" s="71" t="s">
        <v>592</v>
      </c>
      <c r="D666" s="71"/>
      <c r="E666" s="79" t="s">
        <v>603</v>
      </c>
      <c r="F666" s="82" t="s">
        <v>605</v>
      </c>
      <c r="G666" s="58">
        <v>18</v>
      </c>
      <c r="H666" s="60" t="s">
        <v>521</v>
      </c>
      <c r="I666" s="71" t="s">
        <v>601</v>
      </c>
      <c r="J666" s="71" t="s">
        <v>588</v>
      </c>
      <c r="K666" s="71" t="s">
        <v>600</v>
      </c>
      <c r="L666" s="85">
        <f t="shared" si="148"/>
        <v>26.987500000000001</v>
      </c>
      <c r="M666" s="85">
        <f t="shared" si="150"/>
        <v>1.4111</v>
      </c>
      <c r="N666" s="71">
        <v>60</v>
      </c>
      <c r="O666" s="100">
        <f t="shared" si="151"/>
        <v>26.799499999999998</v>
      </c>
      <c r="P666" s="85">
        <f t="shared" si="152"/>
        <v>0</v>
      </c>
      <c r="Q666" s="58">
        <f t="shared" si="153"/>
        <v>12.7</v>
      </c>
      <c r="R666" s="100">
        <f t="shared" si="154"/>
        <v>26.188500000000001</v>
      </c>
      <c r="S666" s="85">
        <f t="shared" si="155"/>
        <v>0</v>
      </c>
      <c r="T666" s="58">
        <f t="shared" si="156"/>
        <v>7.6</v>
      </c>
      <c r="U666" s="58">
        <f t="shared" si="157"/>
        <v>7.6</v>
      </c>
      <c r="V666" s="58">
        <f t="array" ref="V666">INDEX(AS$11:AS$66,MATCH(C666&amp;G666,AO$11:AO$66&amp;AP$11:AP$66,0),0)</f>
        <v>10</v>
      </c>
      <c r="X666" s="120">
        <f t="shared" si="158"/>
        <v>5.5555555555555552E-2</v>
      </c>
      <c r="Y666" s="61">
        <f t="array" ref="Y666">INDEX($AQ$11:$AR$66,MATCH($C666&amp;$G666,$AO$11:$AO$66&amp;$AP$11:$AP$66,0),COUNTIF($AQ$10:$AR$10,"&lt;"&amp;Z666)+1)</f>
        <v>2.9999999999999997E-4</v>
      </c>
      <c r="Z666" s="61">
        <f t="shared" si="159"/>
        <v>1.0625</v>
      </c>
      <c r="AA666" s="61">
        <f t="array" ref="AA666">INDEX($AT$11:$AV$66,MATCH($C666&amp;$G666,$AO$11:$AO$66&amp;$AP$11:$AP$66,0),COUNTIF($AT$10:$AV$10,"&lt;"&amp;Z666)+1)</f>
        <v>5.0000000000000001E-4</v>
      </c>
      <c r="AB666" s="111">
        <f t="shared" si="160"/>
        <v>1.0264156081756484</v>
      </c>
      <c r="AC666" s="121">
        <f t="array" ref="AC666">INDEX($AW$11:$BA$66,MATCH($C666&amp;$G666,$AO$11:$AO$66&amp;$AP$11:$AP$66,0),COUNTIF($AW$10:$BA$10,"&lt;"&amp;Z666)+1)</f>
        <v>2.9999999999999997E-4</v>
      </c>
      <c r="AD666" s="62">
        <v>1.0550999999999999</v>
      </c>
      <c r="AE666" s="61">
        <f t="array" ref="AE666">INDEX($AT$11:$AV$66,MATCH($C666&amp;$G666,$AO$11:$AO$66&amp;$AP$11:$AP$66,0),COUNTIF($AT$10:$AV$10,"&lt;"&amp;AD666)+1)</f>
        <v>5.0000000000000001E-4</v>
      </c>
      <c r="AF666" s="111">
        <f t="shared" si="161"/>
        <v>1.0310437387837654</v>
      </c>
      <c r="AG666" s="121">
        <f t="array" ref="AG666">INDEX($AW$11:$BA$66,MATCH($C666&amp;$G666,$AO$11:$AO$66&amp;$AP$11:$AP$66,0),COUNTIF($AW$10:$BA$10,"&lt;"&amp;AD666)+1)</f>
        <v>2.9999999999999997E-4</v>
      </c>
    </row>
    <row r="667" spans="2:33" ht="12.75" customHeight="1" x14ac:dyDescent="0.3">
      <c r="B667" s="81" t="str">
        <f t="shared" si="149"/>
        <v>1 1/16-20 UN</v>
      </c>
      <c r="C667" s="71" t="s">
        <v>592</v>
      </c>
      <c r="D667" s="71"/>
      <c r="E667" s="79" t="s">
        <v>604</v>
      </c>
      <c r="F667" s="82" t="s">
        <v>605</v>
      </c>
      <c r="G667" s="58">
        <v>20</v>
      </c>
      <c r="H667" s="60" t="s">
        <v>521</v>
      </c>
      <c r="I667" s="71" t="s">
        <v>599</v>
      </c>
      <c r="J667" s="71" t="s">
        <v>588</v>
      </c>
      <c r="K667" s="71" t="s">
        <v>600</v>
      </c>
      <c r="L667" s="85">
        <f t="shared" si="148"/>
        <v>26.987500000000001</v>
      </c>
      <c r="M667" s="85">
        <f t="shared" si="150"/>
        <v>1.27</v>
      </c>
      <c r="N667" s="71">
        <v>60</v>
      </c>
      <c r="O667" s="100">
        <f t="shared" si="151"/>
        <v>26.863</v>
      </c>
      <c r="P667" s="85">
        <f t="shared" si="152"/>
        <v>0</v>
      </c>
      <c r="Q667" s="58">
        <f t="shared" si="153"/>
        <v>12.7</v>
      </c>
      <c r="R667" s="100">
        <f t="shared" si="154"/>
        <v>26.313099999999999</v>
      </c>
      <c r="S667" s="85">
        <f t="shared" si="155"/>
        <v>0</v>
      </c>
      <c r="T667" s="58">
        <f t="shared" si="156"/>
        <v>7.6</v>
      </c>
      <c r="U667" s="58">
        <f t="shared" si="157"/>
        <v>7.6</v>
      </c>
      <c r="V667" s="58">
        <f t="array" ref="V667">INDEX(AS$11:AS$66,MATCH(C667&amp;G667,AO$11:AO$66&amp;AP$11:AP$66,0),0)</f>
        <v>15</v>
      </c>
      <c r="X667" s="120">
        <f t="shared" si="158"/>
        <v>0.05</v>
      </c>
      <c r="Y667" s="61">
        <f t="array" ref="Y667">INDEX($AQ$11:$AR$66,MATCH($C667&amp;$G667,$AO$11:$AO$66&amp;$AP$11:$AP$66,0),COUNTIF($AQ$10:$AR$10,"&lt;"&amp;Z667)+1)</f>
        <v>2.9999999999999997E-4</v>
      </c>
      <c r="Z667" s="61">
        <f t="shared" si="159"/>
        <v>1.0625</v>
      </c>
      <c r="AA667" s="61">
        <f t="array" ref="AA667">INDEX($AT$11:$AV$66,MATCH($C667&amp;$G667,$AO$11:$AO$66&amp;$AP$11:$AP$66,0),COUNTIF($AT$10:$AV$10,"&lt;"&amp;Z667)+1)</f>
        <v>5.0000000000000001E-4</v>
      </c>
      <c r="AB667" s="111">
        <f t="shared" si="160"/>
        <v>1.0300240473580835</v>
      </c>
      <c r="AC667" s="121">
        <f t="array" ref="AC667">INDEX($AW$11:$BA$66,MATCH($C667&amp;$G667,$AO$11:$AO$66&amp;$AP$11:$AP$66,0),COUNTIF($AW$10:$BA$10,"&lt;"&amp;Z667)+1)</f>
        <v>2.9999999999999997E-4</v>
      </c>
      <c r="AD667" s="62">
        <v>1.0576000000000001</v>
      </c>
      <c r="AE667" s="61">
        <f t="array" ref="AE667">INDEX($AT$11:$AV$66,MATCH($C667&amp;$G667,$AO$11:$AO$66&amp;$AP$11:$AP$66,0),COUNTIF($AT$10:$AV$10,"&lt;"&amp;AD667)+1)</f>
        <v>5.0000000000000001E-4</v>
      </c>
      <c r="AF667" s="111">
        <f t="shared" si="161"/>
        <v>1.035949364905389</v>
      </c>
      <c r="AG667" s="121">
        <f t="array" ref="AG667">INDEX($AW$11:$BA$66,MATCH($C667&amp;$G667,$AO$11:$AO$66&amp;$AP$11:$AP$66,0),COUNTIF($AW$10:$BA$10,"&lt;"&amp;AD667)+1)</f>
        <v>2.9999999999999997E-4</v>
      </c>
    </row>
    <row r="668" spans="2:33" ht="12.75" customHeight="1" x14ac:dyDescent="0.3">
      <c r="B668" s="81" t="str">
        <f t="shared" si="149"/>
        <v>1 1/16-20 UN</v>
      </c>
      <c r="C668" s="71" t="s">
        <v>592</v>
      </c>
      <c r="D668" s="71"/>
      <c r="E668" s="79" t="s">
        <v>604</v>
      </c>
      <c r="F668" s="82" t="s">
        <v>605</v>
      </c>
      <c r="G668" s="58">
        <v>20</v>
      </c>
      <c r="H668" s="60" t="s">
        <v>521</v>
      </c>
      <c r="I668" s="71" t="s">
        <v>601</v>
      </c>
      <c r="J668" s="71" t="s">
        <v>588</v>
      </c>
      <c r="K668" s="71" t="s">
        <v>600</v>
      </c>
      <c r="L668" s="85">
        <f t="shared" si="148"/>
        <v>26.987500000000001</v>
      </c>
      <c r="M668" s="85">
        <f t="shared" si="150"/>
        <v>1.27</v>
      </c>
      <c r="N668" s="71">
        <v>60</v>
      </c>
      <c r="O668" s="100">
        <f t="shared" si="151"/>
        <v>26.8249</v>
      </c>
      <c r="P668" s="85">
        <f t="shared" si="152"/>
        <v>0</v>
      </c>
      <c r="Q668" s="58">
        <f t="shared" si="153"/>
        <v>12.7</v>
      </c>
      <c r="R668" s="100">
        <f t="shared" si="154"/>
        <v>26.274999999999999</v>
      </c>
      <c r="S668" s="85">
        <f t="shared" si="155"/>
        <v>0</v>
      </c>
      <c r="T668" s="58">
        <f t="shared" si="156"/>
        <v>7.6</v>
      </c>
      <c r="U668" s="58">
        <f t="shared" si="157"/>
        <v>7.6</v>
      </c>
      <c r="V668" s="58">
        <f t="array" ref="V668">INDEX(AS$11:AS$66,MATCH(C668&amp;G668,AO$11:AO$66&amp;AP$11:AP$66,0),0)</f>
        <v>15</v>
      </c>
      <c r="X668" s="120">
        <f t="shared" si="158"/>
        <v>0.05</v>
      </c>
      <c r="Y668" s="61">
        <f t="array" ref="Y668">INDEX($AQ$11:$AR$66,MATCH($C668&amp;$G668,$AO$11:$AO$66&amp;$AP$11:$AP$66,0),COUNTIF($AQ$10:$AR$10,"&lt;"&amp;Z668)+1)</f>
        <v>2.9999999999999997E-4</v>
      </c>
      <c r="Z668" s="61">
        <f t="shared" si="159"/>
        <v>1.0625</v>
      </c>
      <c r="AA668" s="61">
        <f t="array" ref="AA668">INDEX($AT$11:$AV$66,MATCH($C668&amp;$G668,$AO$11:$AO$66&amp;$AP$11:$AP$66,0),COUNTIF($AT$10:$AV$10,"&lt;"&amp;Z668)+1)</f>
        <v>5.0000000000000001E-4</v>
      </c>
      <c r="AB668" s="111">
        <f t="shared" si="160"/>
        <v>1.0300240473580835</v>
      </c>
      <c r="AC668" s="121">
        <f t="array" ref="AC668">INDEX($AW$11:$BA$66,MATCH($C668&amp;$G668,$AO$11:$AO$66&amp;$AP$11:$AP$66,0),COUNTIF($AW$10:$BA$10,"&lt;"&amp;Z668)+1)</f>
        <v>2.9999999999999997E-4</v>
      </c>
      <c r="AD668" s="62">
        <v>1.0561</v>
      </c>
      <c r="AE668" s="61">
        <f t="array" ref="AE668">INDEX($AT$11:$AV$66,MATCH($C668&amp;$G668,$AO$11:$AO$66&amp;$AP$11:$AP$66,0),COUNTIF($AT$10:$AV$10,"&lt;"&amp;AD668)+1)</f>
        <v>5.0000000000000001E-4</v>
      </c>
      <c r="AF668" s="111">
        <f t="shared" si="161"/>
        <v>1.034449364905389</v>
      </c>
      <c r="AG668" s="121">
        <f t="array" ref="AG668">INDEX($AW$11:$BA$66,MATCH($C668&amp;$G668,$AO$11:$AO$66&amp;$AP$11:$AP$66,0),COUNTIF($AW$10:$BA$10,"&lt;"&amp;AD668)+1)</f>
        <v>2.9999999999999997E-4</v>
      </c>
    </row>
    <row r="669" spans="2:33" ht="12.75" customHeight="1" x14ac:dyDescent="0.3">
      <c r="B669" s="81" t="str">
        <f t="shared" si="149"/>
        <v>1 1/16-28 UN</v>
      </c>
      <c r="C669" s="71" t="s">
        <v>592</v>
      </c>
      <c r="D669" s="71"/>
      <c r="E669" s="79" t="s">
        <v>604</v>
      </c>
      <c r="F669" s="82" t="s">
        <v>605</v>
      </c>
      <c r="G669" s="58">
        <v>28</v>
      </c>
      <c r="H669" s="60" t="s">
        <v>521</v>
      </c>
      <c r="I669" s="71" t="s">
        <v>599</v>
      </c>
      <c r="J669" s="71" t="s">
        <v>588</v>
      </c>
      <c r="K669" s="71" t="s">
        <v>600</v>
      </c>
      <c r="L669" s="85">
        <f t="shared" si="148"/>
        <v>26.987500000000001</v>
      </c>
      <c r="M669" s="85">
        <f t="shared" si="150"/>
        <v>0.90710000000000002</v>
      </c>
      <c r="N669" s="71">
        <v>60</v>
      </c>
      <c r="O669" s="100">
        <f t="shared" si="151"/>
        <v>26.923999999999999</v>
      </c>
      <c r="P669" s="85">
        <f t="shared" si="152"/>
        <v>0</v>
      </c>
      <c r="Q669" s="58">
        <f t="shared" si="153"/>
        <v>12.7</v>
      </c>
      <c r="R669" s="100">
        <f t="shared" si="154"/>
        <v>26.531199999999998</v>
      </c>
      <c r="S669" s="85">
        <f t="shared" si="155"/>
        <v>0</v>
      </c>
      <c r="T669" s="58">
        <f t="shared" si="156"/>
        <v>7.6</v>
      </c>
      <c r="U669" s="58">
        <f t="shared" si="157"/>
        <v>7.6</v>
      </c>
      <c r="V669" s="58">
        <f t="array" ref="V669">INDEX(AS$11:AS$66,MATCH(C669&amp;G669,AO$11:AO$66&amp;AP$11:AP$66,0),0)</f>
        <v>15</v>
      </c>
      <c r="X669" s="120">
        <f t="shared" si="158"/>
        <v>3.5714285714285712E-2</v>
      </c>
      <c r="Y669" s="61">
        <f t="array" ref="Y669">INDEX($AQ$11:$AR$66,MATCH($C669&amp;$G669,$AO$11:$AO$66&amp;$AP$11:$AP$66,0),COUNTIF($AQ$10:$AR$10,"&lt;"&amp;Z669)+1)</f>
        <v>2.9999999999999997E-4</v>
      </c>
      <c r="Z669" s="61">
        <f t="shared" si="159"/>
        <v>1.0625</v>
      </c>
      <c r="AA669" s="61">
        <f t="array" ref="AA669">INDEX($AT$11:$AV$66,MATCH($C669&amp;$G669,$AO$11:$AO$66&amp;$AP$11:$AP$66,0),COUNTIF($AT$10:$AV$10,"&lt;"&amp;Z669)+1)</f>
        <v>5.0000000000000001E-4</v>
      </c>
      <c r="AB669" s="111">
        <f t="shared" si="160"/>
        <v>1.0393028909700597</v>
      </c>
      <c r="AC669" s="121">
        <f t="array" ref="AC669">INDEX($AW$11:$BA$66,MATCH($C669&amp;$G669,$AO$11:$AO$66&amp;$AP$11:$AP$66,0),COUNTIF($AW$10:$BA$10,"&lt;"&amp;Z669)+1)</f>
        <v>2.9999999999999997E-4</v>
      </c>
      <c r="AD669" s="62">
        <v>1.06</v>
      </c>
      <c r="AE669" s="61">
        <f t="array" ref="AE669">INDEX($AT$11:$AV$66,MATCH($C669&amp;$G669,$AO$11:$AO$66&amp;$AP$11:$AP$66,0),COUNTIF($AT$10:$AV$10,"&lt;"&amp;AD669)+1)</f>
        <v>5.0000000000000001E-4</v>
      </c>
      <c r="AF669" s="111">
        <f t="shared" si="161"/>
        <v>1.0445352606467064</v>
      </c>
      <c r="AG669" s="121">
        <f t="array" ref="AG669">INDEX($AW$11:$BA$66,MATCH($C669&amp;$G669,$AO$11:$AO$66&amp;$AP$11:$AP$66,0),COUNTIF($AW$10:$BA$10,"&lt;"&amp;AD669)+1)</f>
        <v>2.9999999999999997E-4</v>
      </c>
    </row>
    <row r="670" spans="2:33" ht="12.75" customHeight="1" x14ac:dyDescent="0.3">
      <c r="B670" s="81" t="str">
        <f t="shared" si="149"/>
        <v>1 1/16-28 UN</v>
      </c>
      <c r="C670" s="71" t="s">
        <v>592</v>
      </c>
      <c r="D670" s="71"/>
      <c r="E670" s="79" t="s">
        <v>604</v>
      </c>
      <c r="F670" s="82" t="s">
        <v>605</v>
      </c>
      <c r="G670" s="58">
        <v>28</v>
      </c>
      <c r="H670" s="60" t="s">
        <v>521</v>
      </c>
      <c r="I670" s="71" t="s">
        <v>601</v>
      </c>
      <c r="J670" s="71" t="s">
        <v>588</v>
      </c>
      <c r="K670" s="71" t="s">
        <v>600</v>
      </c>
      <c r="L670" s="85">
        <f t="shared" si="148"/>
        <v>26.987500000000001</v>
      </c>
      <c r="M670" s="85">
        <f t="shared" si="150"/>
        <v>0.90710000000000002</v>
      </c>
      <c r="N670" s="71">
        <v>60</v>
      </c>
      <c r="O670" s="100">
        <f t="shared" si="151"/>
        <v>26.890999999999998</v>
      </c>
      <c r="P670" s="85">
        <f t="shared" si="152"/>
        <v>0</v>
      </c>
      <c r="Q670" s="58">
        <f t="shared" si="153"/>
        <v>12.7</v>
      </c>
      <c r="R670" s="100">
        <f t="shared" si="154"/>
        <v>26.498200000000001</v>
      </c>
      <c r="S670" s="85">
        <f t="shared" si="155"/>
        <v>0</v>
      </c>
      <c r="T670" s="58">
        <f t="shared" si="156"/>
        <v>7.6</v>
      </c>
      <c r="U670" s="58">
        <f t="shared" si="157"/>
        <v>7.6</v>
      </c>
      <c r="V670" s="58">
        <f t="array" ref="V670">INDEX(AS$11:AS$66,MATCH(C670&amp;G670,AO$11:AO$66&amp;AP$11:AP$66,0),0)</f>
        <v>15</v>
      </c>
      <c r="X670" s="120">
        <f t="shared" si="158"/>
        <v>3.5714285714285712E-2</v>
      </c>
      <c r="Y670" s="61">
        <f t="array" ref="Y670">INDEX($AQ$11:$AR$66,MATCH($C670&amp;$G670,$AO$11:$AO$66&amp;$AP$11:$AP$66,0),COUNTIF($AQ$10:$AR$10,"&lt;"&amp;Z670)+1)</f>
        <v>2.9999999999999997E-4</v>
      </c>
      <c r="Z670" s="61">
        <f t="shared" si="159"/>
        <v>1.0625</v>
      </c>
      <c r="AA670" s="61">
        <f t="array" ref="AA670">INDEX($AT$11:$AV$66,MATCH($C670&amp;$G670,$AO$11:$AO$66&amp;$AP$11:$AP$66,0),COUNTIF($AT$10:$AV$10,"&lt;"&amp;Z670)+1)</f>
        <v>5.0000000000000001E-4</v>
      </c>
      <c r="AB670" s="111">
        <f t="shared" si="160"/>
        <v>1.0393028909700597</v>
      </c>
      <c r="AC670" s="121">
        <f t="array" ref="AC670">INDEX($AW$11:$BA$66,MATCH($C670&amp;$G670,$AO$11:$AO$66&amp;$AP$11:$AP$66,0),COUNTIF($AW$10:$BA$10,"&lt;"&amp;Z670)+1)</f>
        <v>2.9999999999999997E-4</v>
      </c>
      <c r="AD670" s="62">
        <v>1.0587</v>
      </c>
      <c r="AE670" s="61">
        <f t="array" ref="AE670">INDEX($AT$11:$AV$66,MATCH($C670&amp;$G670,$AO$11:$AO$66&amp;$AP$11:$AP$66,0),COUNTIF($AT$10:$AV$10,"&lt;"&amp;AD670)+1)</f>
        <v>5.0000000000000001E-4</v>
      </c>
      <c r="AF670" s="111">
        <f t="shared" si="161"/>
        <v>1.0432352606467064</v>
      </c>
      <c r="AG670" s="121">
        <f t="array" ref="AG670">INDEX($AW$11:$BA$66,MATCH($C670&amp;$G670,$AO$11:$AO$66&amp;$AP$11:$AP$66,0),COUNTIF($AW$10:$BA$10,"&lt;"&amp;AD670)+1)</f>
        <v>2.9999999999999997E-4</v>
      </c>
    </row>
    <row r="671" spans="2:33" ht="12.75" customHeight="1" x14ac:dyDescent="0.3">
      <c r="B671" s="81" t="str">
        <f t="shared" si="149"/>
        <v>1 1/8-8 UN</v>
      </c>
      <c r="C671" s="71" t="s">
        <v>592</v>
      </c>
      <c r="D671" s="71"/>
      <c r="E671" s="79" t="s">
        <v>604</v>
      </c>
      <c r="F671" s="82" t="s">
        <v>606</v>
      </c>
      <c r="G671" s="58">
        <v>8</v>
      </c>
      <c r="H671" s="60" t="s">
        <v>521</v>
      </c>
      <c r="I671" s="71" t="s">
        <v>599</v>
      </c>
      <c r="J671" s="71" t="s">
        <v>588</v>
      </c>
      <c r="K671" s="71" t="s">
        <v>600</v>
      </c>
      <c r="L671" s="85">
        <f t="shared" si="148"/>
        <v>28.574999999999999</v>
      </c>
      <c r="M671" s="85">
        <f t="shared" si="150"/>
        <v>3.1749999999999998</v>
      </c>
      <c r="N671" s="71">
        <v>60</v>
      </c>
      <c r="O671" s="100">
        <f t="shared" si="151"/>
        <v>28.115300000000001</v>
      </c>
      <c r="P671" s="85">
        <f t="shared" si="152"/>
        <v>0</v>
      </c>
      <c r="Q671" s="58">
        <f t="shared" si="153"/>
        <v>17.8</v>
      </c>
      <c r="R671" s="100">
        <f t="shared" si="154"/>
        <v>26.740400000000001</v>
      </c>
      <c r="S671" s="85">
        <f t="shared" si="155"/>
        <v>0</v>
      </c>
      <c r="T671" s="58">
        <f t="shared" si="156"/>
        <v>10.199999999999999</v>
      </c>
      <c r="U671" s="58">
        <f t="shared" si="157"/>
        <v>10.199999999999999</v>
      </c>
      <c r="V671" s="58">
        <f t="array" ref="V671">INDEX(AS$11:AS$66,MATCH(C671&amp;G671,AO$11:AO$66&amp;AP$11:AP$66,0),0)</f>
        <v>5</v>
      </c>
      <c r="X671" s="120">
        <f t="shared" si="158"/>
        <v>0.125</v>
      </c>
      <c r="Y671" s="61">
        <f t="array" ref="Y671">INDEX($AQ$11:$AR$66,MATCH($C671&amp;$G671,$AO$11:$AO$66&amp;$AP$11:$AP$66,0),COUNTIF($AQ$10:$AR$10,"&lt;"&amp;Z671)+1)</f>
        <v>4.0000000000000002E-4</v>
      </c>
      <c r="Z671" s="61">
        <f t="shared" si="159"/>
        <v>1.125</v>
      </c>
      <c r="AA671" s="61">
        <f t="array" ref="AA671">INDEX($AT$11:$AV$66,MATCH($C671&amp;$G671,$AO$11:$AO$66&amp;$AP$11:$AP$66,0),COUNTIF($AT$10:$AV$10,"&lt;"&amp;Z671)+1)</f>
        <v>6.9999999999999999E-4</v>
      </c>
      <c r="AB671" s="111">
        <f t="shared" si="160"/>
        <v>1.0438101183952089</v>
      </c>
      <c r="AC671" s="121">
        <f t="array" ref="AC671">INDEX($AW$11:$BA$66,MATCH($C671&amp;$G671,$AO$11:$AO$66&amp;$AP$11:$AP$66,0),COUNTIF($AW$10:$BA$10,"&lt;"&amp;Z671)+1)</f>
        <v>4.0000000000000002E-4</v>
      </c>
      <c r="AD671" s="62">
        <v>1.1069</v>
      </c>
      <c r="AE671" s="61">
        <f t="array" ref="AE671">INDEX($AT$11:$AV$66,MATCH($C671&amp;$G671,$AO$11:$AO$66&amp;$AP$11:$AP$66,0),COUNTIF($AT$10:$AV$10,"&lt;"&amp;AD671)+1)</f>
        <v>6.9999999999999999E-4</v>
      </c>
      <c r="AF671" s="111">
        <f t="shared" si="161"/>
        <v>1.0527734122634727</v>
      </c>
      <c r="AG671" s="121">
        <f t="array" ref="AG671">INDEX($AW$11:$BA$66,MATCH($C671&amp;$G671,$AO$11:$AO$66&amp;$AP$11:$AP$66,0),COUNTIF($AW$10:$BA$10,"&lt;"&amp;AD671)+1)</f>
        <v>4.0000000000000002E-4</v>
      </c>
    </row>
    <row r="672" spans="2:33" ht="12.75" customHeight="1" x14ac:dyDescent="0.3">
      <c r="B672" s="81" t="str">
        <f t="shared" si="149"/>
        <v>1 1/8-8 UN</v>
      </c>
      <c r="C672" s="71" t="s">
        <v>592</v>
      </c>
      <c r="D672" s="71"/>
      <c r="E672" s="79" t="s">
        <v>604</v>
      </c>
      <c r="F672" s="82" t="s">
        <v>606</v>
      </c>
      <c r="G672" s="58">
        <v>8</v>
      </c>
      <c r="H672" s="60" t="s">
        <v>521</v>
      </c>
      <c r="I672" s="71" t="s">
        <v>601</v>
      </c>
      <c r="J672" s="71" t="s">
        <v>588</v>
      </c>
      <c r="K672" s="71" t="s">
        <v>600</v>
      </c>
      <c r="L672" s="85">
        <f t="shared" si="148"/>
        <v>28.574999999999999</v>
      </c>
      <c r="M672" s="85">
        <f t="shared" si="150"/>
        <v>3.1749999999999998</v>
      </c>
      <c r="N672" s="71">
        <v>60</v>
      </c>
      <c r="O672" s="100">
        <f t="shared" si="151"/>
        <v>28.056799999999999</v>
      </c>
      <c r="P672" s="85">
        <f t="shared" si="152"/>
        <v>0</v>
      </c>
      <c r="Q672" s="58">
        <f t="shared" si="153"/>
        <v>17.8</v>
      </c>
      <c r="R672" s="100">
        <f t="shared" si="154"/>
        <v>26.681999999999999</v>
      </c>
      <c r="S672" s="85">
        <f t="shared" si="155"/>
        <v>0</v>
      </c>
      <c r="T672" s="58">
        <f t="shared" si="156"/>
        <v>10.199999999999999</v>
      </c>
      <c r="U672" s="58">
        <f t="shared" si="157"/>
        <v>10.199999999999999</v>
      </c>
      <c r="V672" s="58">
        <f t="array" ref="V672">INDEX(AS$11:AS$66,MATCH(C672&amp;G672,AO$11:AO$66&amp;AP$11:AP$66,0),0)</f>
        <v>5</v>
      </c>
      <c r="X672" s="120">
        <f t="shared" si="158"/>
        <v>0.125</v>
      </c>
      <c r="Y672" s="61">
        <f t="array" ref="Y672">INDEX($AQ$11:$AR$66,MATCH($C672&amp;$G672,$AO$11:$AO$66&amp;$AP$11:$AP$66,0),COUNTIF($AQ$10:$AR$10,"&lt;"&amp;Z672)+1)</f>
        <v>4.0000000000000002E-4</v>
      </c>
      <c r="Z672" s="61">
        <f t="shared" si="159"/>
        <v>1.125</v>
      </c>
      <c r="AA672" s="61">
        <f t="array" ref="AA672">INDEX($AT$11:$AV$66,MATCH($C672&amp;$G672,$AO$11:$AO$66&amp;$AP$11:$AP$66,0),COUNTIF($AT$10:$AV$10,"&lt;"&amp;Z672)+1)</f>
        <v>6.9999999999999999E-4</v>
      </c>
      <c r="AB672" s="111">
        <f t="shared" si="160"/>
        <v>1.0438101183952089</v>
      </c>
      <c r="AC672" s="121">
        <f t="array" ref="AC672">INDEX($AW$11:$BA$66,MATCH($C672&amp;$G672,$AO$11:$AO$66&amp;$AP$11:$AP$66,0),COUNTIF($AW$10:$BA$10,"&lt;"&amp;Z672)+1)</f>
        <v>4.0000000000000002E-4</v>
      </c>
      <c r="AD672" s="62">
        <v>1.1046</v>
      </c>
      <c r="AE672" s="61">
        <f t="array" ref="AE672">INDEX($AT$11:$AV$66,MATCH($C672&amp;$G672,$AO$11:$AO$66&amp;$AP$11:$AP$66,0),COUNTIF($AT$10:$AV$10,"&lt;"&amp;AD672)+1)</f>
        <v>6.9999999999999999E-4</v>
      </c>
      <c r="AF672" s="111">
        <f t="shared" si="161"/>
        <v>1.0504734122634727</v>
      </c>
      <c r="AG672" s="121">
        <f t="array" ref="AG672">INDEX($AW$11:$BA$66,MATCH($C672&amp;$G672,$AO$11:$AO$66&amp;$AP$11:$AP$66,0),COUNTIF($AW$10:$BA$10,"&lt;"&amp;AD672)+1)</f>
        <v>4.0000000000000002E-4</v>
      </c>
    </row>
    <row r="673" spans="2:33" ht="12.75" customHeight="1" x14ac:dyDescent="0.3">
      <c r="B673" s="81" t="str">
        <f t="shared" si="149"/>
        <v>1 1/8-16 UN</v>
      </c>
      <c r="C673" s="71" t="s">
        <v>592</v>
      </c>
      <c r="D673" s="71"/>
      <c r="E673" s="79" t="s">
        <v>604</v>
      </c>
      <c r="F673" s="82" t="s">
        <v>606</v>
      </c>
      <c r="G673" s="58">
        <v>16</v>
      </c>
      <c r="H673" s="60" t="s">
        <v>521</v>
      </c>
      <c r="I673" s="71" t="s">
        <v>599</v>
      </c>
      <c r="J673" s="71" t="s">
        <v>588</v>
      </c>
      <c r="K673" s="71" t="s">
        <v>600</v>
      </c>
      <c r="L673" s="85">
        <f t="shared" si="148"/>
        <v>28.574999999999999</v>
      </c>
      <c r="M673" s="85">
        <f t="shared" si="150"/>
        <v>1.5874999999999999</v>
      </c>
      <c r="N673" s="71">
        <v>60</v>
      </c>
      <c r="O673" s="100">
        <f t="shared" si="151"/>
        <v>28.397200000000002</v>
      </c>
      <c r="P673" s="85">
        <f t="shared" si="152"/>
        <v>0</v>
      </c>
      <c r="Q673" s="58">
        <f t="shared" si="153"/>
        <v>15.2</v>
      </c>
      <c r="R673" s="100">
        <f t="shared" si="154"/>
        <v>27.709800000000001</v>
      </c>
      <c r="S673" s="85">
        <f t="shared" si="155"/>
        <v>0</v>
      </c>
      <c r="T673" s="58">
        <f t="shared" si="156"/>
        <v>7.6</v>
      </c>
      <c r="U673" s="58">
        <f t="shared" si="157"/>
        <v>7.6</v>
      </c>
      <c r="V673" s="58">
        <f t="array" ref="V673">INDEX(AS$11:AS$66,MATCH(C673&amp;G673,AO$11:AO$66&amp;AP$11:AP$66,0),0)</f>
        <v>10</v>
      </c>
      <c r="X673" s="120">
        <f t="shared" si="158"/>
        <v>6.25E-2</v>
      </c>
      <c r="Y673" s="61">
        <f t="array" ref="Y673">INDEX($AQ$11:$AR$66,MATCH($C673&amp;$G673,$AO$11:$AO$66&amp;$AP$11:$AP$66,0),COUNTIF($AQ$10:$AR$10,"&lt;"&amp;Z673)+1)</f>
        <v>2.9999999999999997E-4</v>
      </c>
      <c r="Z673" s="61">
        <f t="shared" si="159"/>
        <v>1.125</v>
      </c>
      <c r="AA673" s="61">
        <f t="array" ref="AA673">INDEX($AT$11:$AV$66,MATCH($C673&amp;$G673,$AO$11:$AO$66&amp;$AP$11:$AP$66,0),COUNTIF($AT$10:$AV$10,"&lt;"&amp;Z673)+1)</f>
        <v>5.9999999999999995E-4</v>
      </c>
      <c r="AB673" s="111">
        <f t="shared" si="160"/>
        <v>1.0844050591976044</v>
      </c>
      <c r="AC673" s="121">
        <f t="array" ref="AC673">INDEX($AW$11:$BA$66,MATCH($C673&amp;$G673,$AO$11:$AO$66&amp;$AP$11:$AP$66,0),COUNTIF($AW$10:$BA$10,"&lt;"&amp;Z673)+1)</f>
        <v>2.9999999999999997E-4</v>
      </c>
      <c r="AD673" s="62">
        <v>1.1180000000000001</v>
      </c>
      <c r="AE673" s="61">
        <f t="array" ref="AE673">INDEX($AT$11:$AV$66,MATCH($C673&amp;$G673,$AO$11:$AO$66&amp;$AP$11:$AP$66,0),COUNTIF($AT$10:$AV$10,"&lt;"&amp;AD673)+1)</f>
        <v>5.9999999999999995E-4</v>
      </c>
      <c r="AF673" s="111">
        <f t="shared" si="161"/>
        <v>1.0909367061317363</v>
      </c>
      <c r="AG673" s="121">
        <f t="array" ref="AG673">INDEX($AW$11:$BA$66,MATCH($C673&amp;$G673,$AO$11:$AO$66&amp;$AP$11:$AP$66,0),COUNTIF($AW$10:$BA$10,"&lt;"&amp;AD673)+1)</f>
        <v>2.9999999999999997E-4</v>
      </c>
    </row>
    <row r="674" spans="2:33" ht="12.75" customHeight="1" x14ac:dyDescent="0.3">
      <c r="B674" s="81" t="str">
        <f t="shared" si="149"/>
        <v>1 1/8-16 UN</v>
      </c>
      <c r="C674" s="71" t="s">
        <v>592</v>
      </c>
      <c r="D674" s="71"/>
      <c r="E674" s="79" t="s">
        <v>604</v>
      </c>
      <c r="F674" s="82" t="s">
        <v>606</v>
      </c>
      <c r="G674" s="58">
        <v>16</v>
      </c>
      <c r="H674" s="60" t="s">
        <v>521</v>
      </c>
      <c r="I674" s="71" t="s">
        <v>601</v>
      </c>
      <c r="J674" s="71" t="s">
        <v>588</v>
      </c>
      <c r="K674" s="71" t="s">
        <v>600</v>
      </c>
      <c r="L674" s="85">
        <f t="shared" si="148"/>
        <v>28.574999999999999</v>
      </c>
      <c r="M674" s="85">
        <f t="shared" si="150"/>
        <v>1.5874999999999999</v>
      </c>
      <c r="N674" s="71">
        <v>60</v>
      </c>
      <c r="O674" s="100">
        <f t="shared" si="151"/>
        <v>28.3566</v>
      </c>
      <c r="P674" s="85">
        <f t="shared" si="152"/>
        <v>0</v>
      </c>
      <c r="Q674" s="58">
        <f t="shared" si="153"/>
        <v>15.2</v>
      </c>
      <c r="R674" s="100">
        <f t="shared" si="154"/>
        <v>27.6692</v>
      </c>
      <c r="S674" s="85">
        <f t="shared" si="155"/>
        <v>0</v>
      </c>
      <c r="T674" s="58">
        <f t="shared" si="156"/>
        <v>7.6</v>
      </c>
      <c r="U674" s="58">
        <f t="shared" si="157"/>
        <v>7.6</v>
      </c>
      <c r="V674" s="58">
        <f t="array" ref="V674">INDEX(AS$11:AS$66,MATCH(C674&amp;G674,AO$11:AO$66&amp;AP$11:AP$66,0),0)</f>
        <v>10</v>
      </c>
      <c r="X674" s="120">
        <f t="shared" si="158"/>
        <v>6.25E-2</v>
      </c>
      <c r="Y674" s="61">
        <f t="array" ref="Y674">INDEX($AQ$11:$AR$66,MATCH($C674&amp;$G674,$AO$11:$AO$66&amp;$AP$11:$AP$66,0),COUNTIF($AQ$10:$AR$10,"&lt;"&amp;Z674)+1)</f>
        <v>2.9999999999999997E-4</v>
      </c>
      <c r="Z674" s="61">
        <f t="shared" si="159"/>
        <v>1.125</v>
      </c>
      <c r="AA674" s="61">
        <f t="array" ref="AA674">INDEX($AT$11:$AV$66,MATCH($C674&amp;$G674,$AO$11:$AO$66&amp;$AP$11:$AP$66,0),COUNTIF($AT$10:$AV$10,"&lt;"&amp;Z674)+1)</f>
        <v>5.9999999999999995E-4</v>
      </c>
      <c r="AB674" s="111">
        <f t="shared" si="160"/>
        <v>1.0844050591976044</v>
      </c>
      <c r="AC674" s="121">
        <f t="array" ref="AC674">INDEX($AW$11:$BA$66,MATCH($C674&amp;$G674,$AO$11:$AO$66&amp;$AP$11:$AP$66,0),COUNTIF($AW$10:$BA$10,"&lt;"&amp;Z674)+1)</f>
        <v>2.9999999999999997E-4</v>
      </c>
      <c r="AD674" s="62">
        <v>1.1164000000000001</v>
      </c>
      <c r="AE674" s="61">
        <f t="array" ref="AE674">INDEX($AT$11:$AV$66,MATCH($C674&amp;$G674,$AO$11:$AO$66&amp;$AP$11:$AP$66,0),COUNTIF($AT$10:$AV$10,"&lt;"&amp;AD674)+1)</f>
        <v>5.9999999999999995E-4</v>
      </c>
      <c r="AF674" s="111">
        <f t="shared" si="161"/>
        <v>1.0893367061317363</v>
      </c>
      <c r="AG674" s="121">
        <f t="array" ref="AG674">INDEX($AW$11:$BA$66,MATCH($C674&amp;$G674,$AO$11:$AO$66&amp;$AP$11:$AP$66,0),COUNTIF($AW$10:$BA$10,"&lt;"&amp;AD674)+1)</f>
        <v>2.9999999999999997E-4</v>
      </c>
    </row>
    <row r="675" spans="2:33" ht="12.75" customHeight="1" x14ac:dyDescent="0.3">
      <c r="B675" s="81" t="str">
        <f t="shared" si="149"/>
        <v>1 1/8-18 UNEF</v>
      </c>
      <c r="C675" s="71" t="s">
        <v>592</v>
      </c>
      <c r="D675" s="71"/>
      <c r="E675" s="79" t="s">
        <v>603</v>
      </c>
      <c r="F675" s="82" t="s">
        <v>606</v>
      </c>
      <c r="G675" s="58">
        <v>18</v>
      </c>
      <c r="H675" s="60" t="s">
        <v>521</v>
      </c>
      <c r="I675" s="71" t="s">
        <v>599</v>
      </c>
      <c r="J675" s="71" t="s">
        <v>588</v>
      </c>
      <c r="K675" s="71" t="s">
        <v>600</v>
      </c>
      <c r="L675" s="85">
        <f t="shared" si="148"/>
        <v>28.574999999999999</v>
      </c>
      <c r="M675" s="85">
        <f t="shared" si="150"/>
        <v>1.4111</v>
      </c>
      <c r="N675" s="71">
        <v>60</v>
      </c>
      <c r="O675" s="100">
        <f t="shared" si="151"/>
        <v>28.427700000000002</v>
      </c>
      <c r="P675" s="85">
        <f t="shared" si="152"/>
        <v>0</v>
      </c>
      <c r="Q675" s="58">
        <f t="shared" si="153"/>
        <v>12.7</v>
      </c>
      <c r="R675" s="100">
        <f t="shared" si="154"/>
        <v>27.816700000000001</v>
      </c>
      <c r="S675" s="85">
        <f t="shared" si="155"/>
        <v>0</v>
      </c>
      <c r="T675" s="58">
        <f t="shared" si="156"/>
        <v>7.6</v>
      </c>
      <c r="U675" s="58">
        <f t="shared" si="157"/>
        <v>7.6</v>
      </c>
      <c r="V675" s="58">
        <f t="array" ref="V675">INDEX(AS$11:AS$66,MATCH(C675&amp;G675,AO$11:AO$66&amp;AP$11:AP$66,0),0)</f>
        <v>10</v>
      </c>
      <c r="X675" s="120">
        <f t="shared" si="158"/>
        <v>5.5555555555555552E-2</v>
      </c>
      <c r="Y675" s="61">
        <f t="array" ref="Y675">INDEX($AQ$11:$AR$66,MATCH($C675&amp;$G675,$AO$11:$AO$66&amp;$AP$11:$AP$66,0),COUNTIF($AQ$10:$AR$10,"&lt;"&amp;Z675)+1)</f>
        <v>2.9999999999999997E-4</v>
      </c>
      <c r="Z675" s="61">
        <f t="shared" si="159"/>
        <v>1.125</v>
      </c>
      <c r="AA675" s="61">
        <f t="array" ref="AA675">INDEX($AT$11:$AV$66,MATCH($C675&amp;$G675,$AO$11:$AO$66&amp;$AP$11:$AP$66,0),COUNTIF($AT$10:$AV$10,"&lt;"&amp;Z675)+1)</f>
        <v>5.0000000000000001E-4</v>
      </c>
      <c r="AB675" s="111">
        <f t="shared" si="160"/>
        <v>1.0889156081756484</v>
      </c>
      <c r="AC675" s="121">
        <f t="array" ref="AC675">INDEX($AW$11:$BA$66,MATCH($C675&amp;$G675,$AO$11:$AO$66&amp;$AP$11:$AP$66,0),COUNTIF($AW$10:$BA$10,"&lt;"&amp;Z675)+1)</f>
        <v>2.9999999999999997E-4</v>
      </c>
      <c r="AD675" s="62">
        <v>1.1192</v>
      </c>
      <c r="AE675" s="61">
        <f t="array" ref="AE675">INDEX($AT$11:$AV$66,MATCH($C675&amp;$G675,$AO$11:$AO$66&amp;$AP$11:$AP$66,0),COUNTIF($AT$10:$AV$10,"&lt;"&amp;AD675)+1)</f>
        <v>5.0000000000000001E-4</v>
      </c>
      <c r="AF675" s="111">
        <f t="shared" si="161"/>
        <v>1.0951437387837655</v>
      </c>
      <c r="AG675" s="121">
        <f t="array" ref="AG675">INDEX($AW$11:$BA$66,MATCH($C675&amp;$G675,$AO$11:$AO$66&amp;$AP$11:$AP$66,0),COUNTIF($AW$10:$BA$10,"&lt;"&amp;AD675)+1)</f>
        <v>2.9999999999999997E-4</v>
      </c>
    </row>
    <row r="676" spans="2:33" ht="12.75" customHeight="1" x14ac:dyDescent="0.3">
      <c r="B676" s="81" t="str">
        <f t="shared" si="149"/>
        <v>1 1/8-18 UNEF</v>
      </c>
      <c r="C676" s="71" t="s">
        <v>592</v>
      </c>
      <c r="D676" s="71"/>
      <c r="E676" s="79" t="s">
        <v>603</v>
      </c>
      <c r="F676" s="82" t="s">
        <v>606</v>
      </c>
      <c r="G676" s="58">
        <v>18</v>
      </c>
      <c r="H676" s="60" t="s">
        <v>521</v>
      </c>
      <c r="I676" s="71" t="s">
        <v>601</v>
      </c>
      <c r="J676" s="71" t="s">
        <v>588</v>
      </c>
      <c r="K676" s="71" t="s">
        <v>600</v>
      </c>
      <c r="L676" s="85">
        <f t="shared" si="148"/>
        <v>28.574999999999999</v>
      </c>
      <c r="M676" s="85">
        <f t="shared" si="150"/>
        <v>1.4111</v>
      </c>
      <c r="N676" s="71">
        <v>60</v>
      </c>
      <c r="O676" s="100">
        <f t="shared" si="151"/>
        <v>28.387</v>
      </c>
      <c r="P676" s="85">
        <f t="shared" si="152"/>
        <v>0</v>
      </c>
      <c r="Q676" s="58">
        <f t="shared" si="153"/>
        <v>12.7</v>
      </c>
      <c r="R676" s="100">
        <f t="shared" si="154"/>
        <v>27.776</v>
      </c>
      <c r="S676" s="85">
        <f t="shared" si="155"/>
        <v>0</v>
      </c>
      <c r="T676" s="58">
        <f t="shared" si="156"/>
        <v>7.6</v>
      </c>
      <c r="U676" s="58">
        <f t="shared" si="157"/>
        <v>7.6</v>
      </c>
      <c r="V676" s="58">
        <f t="array" ref="V676">INDEX(AS$11:AS$66,MATCH(C676&amp;G676,AO$11:AO$66&amp;AP$11:AP$66,0),0)</f>
        <v>10</v>
      </c>
      <c r="X676" s="120">
        <f t="shared" si="158"/>
        <v>5.5555555555555552E-2</v>
      </c>
      <c r="Y676" s="61">
        <f t="array" ref="Y676">INDEX($AQ$11:$AR$66,MATCH($C676&amp;$G676,$AO$11:$AO$66&amp;$AP$11:$AP$66,0),COUNTIF($AQ$10:$AR$10,"&lt;"&amp;Z676)+1)</f>
        <v>2.9999999999999997E-4</v>
      </c>
      <c r="Z676" s="61">
        <f t="shared" si="159"/>
        <v>1.125</v>
      </c>
      <c r="AA676" s="61">
        <f t="array" ref="AA676">INDEX($AT$11:$AV$66,MATCH($C676&amp;$G676,$AO$11:$AO$66&amp;$AP$11:$AP$66,0),COUNTIF($AT$10:$AV$10,"&lt;"&amp;Z676)+1)</f>
        <v>5.0000000000000001E-4</v>
      </c>
      <c r="AB676" s="111">
        <f t="shared" si="160"/>
        <v>1.0889156081756484</v>
      </c>
      <c r="AC676" s="121">
        <f t="array" ref="AC676">INDEX($AW$11:$BA$66,MATCH($C676&amp;$G676,$AO$11:$AO$66&amp;$AP$11:$AP$66,0),COUNTIF($AW$10:$BA$10,"&lt;"&amp;Z676)+1)</f>
        <v>2.9999999999999997E-4</v>
      </c>
      <c r="AD676" s="62">
        <v>1.1175999999999999</v>
      </c>
      <c r="AE676" s="61">
        <f t="array" ref="AE676">INDEX($AT$11:$AV$66,MATCH($C676&amp;$G676,$AO$11:$AO$66&amp;$AP$11:$AP$66,0),COUNTIF($AT$10:$AV$10,"&lt;"&amp;AD676)+1)</f>
        <v>5.0000000000000001E-4</v>
      </c>
      <c r="AF676" s="111">
        <f t="shared" si="161"/>
        <v>1.0935437387837654</v>
      </c>
      <c r="AG676" s="121">
        <f t="array" ref="AG676">INDEX($AW$11:$BA$66,MATCH($C676&amp;$G676,$AO$11:$AO$66&amp;$AP$11:$AP$66,0),COUNTIF($AW$10:$BA$10,"&lt;"&amp;AD676)+1)</f>
        <v>2.9999999999999997E-4</v>
      </c>
    </row>
    <row r="677" spans="2:33" ht="12.75" customHeight="1" x14ac:dyDescent="0.3">
      <c r="B677" s="81" t="str">
        <f t="shared" si="149"/>
        <v>1 1/8-20 UN</v>
      </c>
      <c r="C677" s="71" t="s">
        <v>592</v>
      </c>
      <c r="D677" s="71"/>
      <c r="E677" s="79" t="s">
        <v>604</v>
      </c>
      <c r="F677" s="82" t="s">
        <v>606</v>
      </c>
      <c r="G677" s="58">
        <v>20</v>
      </c>
      <c r="H677" s="60" t="s">
        <v>521</v>
      </c>
      <c r="I677" s="71" t="s">
        <v>599</v>
      </c>
      <c r="J677" s="71" t="s">
        <v>588</v>
      </c>
      <c r="K677" s="71" t="s">
        <v>600</v>
      </c>
      <c r="L677" s="85">
        <f t="shared" si="148"/>
        <v>28.574999999999999</v>
      </c>
      <c r="M677" s="85">
        <f t="shared" si="150"/>
        <v>1.27</v>
      </c>
      <c r="N677" s="71">
        <v>60</v>
      </c>
      <c r="O677" s="100">
        <f t="shared" si="151"/>
        <v>28.450500000000002</v>
      </c>
      <c r="P677" s="85">
        <f t="shared" si="152"/>
        <v>0</v>
      </c>
      <c r="Q677" s="58">
        <f t="shared" si="153"/>
        <v>12.7</v>
      </c>
      <c r="R677" s="100">
        <f t="shared" si="154"/>
        <v>27.900600000000001</v>
      </c>
      <c r="S677" s="85">
        <f t="shared" si="155"/>
        <v>0</v>
      </c>
      <c r="T677" s="58">
        <f t="shared" si="156"/>
        <v>7.6</v>
      </c>
      <c r="U677" s="58">
        <f t="shared" si="157"/>
        <v>7.6</v>
      </c>
      <c r="V677" s="58">
        <f t="array" ref="V677">INDEX(AS$11:AS$66,MATCH(C677&amp;G677,AO$11:AO$66&amp;AP$11:AP$66,0),0)</f>
        <v>15</v>
      </c>
      <c r="X677" s="120">
        <f t="shared" si="158"/>
        <v>0.05</v>
      </c>
      <c r="Y677" s="61">
        <f t="array" ref="Y677">INDEX($AQ$11:$AR$66,MATCH($C677&amp;$G677,$AO$11:$AO$66&amp;$AP$11:$AP$66,0),COUNTIF($AQ$10:$AR$10,"&lt;"&amp;Z677)+1)</f>
        <v>2.9999999999999997E-4</v>
      </c>
      <c r="Z677" s="61">
        <f t="shared" si="159"/>
        <v>1.125</v>
      </c>
      <c r="AA677" s="61">
        <f t="array" ref="AA677">INDEX($AT$11:$AV$66,MATCH($C677&amp;$G677,$AO$11:$AO$66&amp;$AP$11:$AP$66,0),COUNTIF($AT$10:$AV$10,"&lt;"&amp;Z677)+1)</f>
        <v>5.0000000000000001E-4</v>
      </c>
      <c r="AB677" s="111">
        <f t="shared" si="160"/>
        <v>1.0925240473580835</v>
      </c>
      <c r="AC677" s="121">
        <f t="array" ref="AC677">INDEX($AW$11:$BA$66,MATCH($C677&amp;$G677,$AO$11:$AO$66&amp;$AP$11:$AP$66,0),COUNTIF($AW$10:$BA$10,"&lt;"&amp;Z677)+1)</f>
        <v>2.9999999999999997E-4</v>
      </c>
      <c r="AD677" s="62">
        <v>1.1201000000000001</v>
      </c>
      <c r="AE677" s="61">
        <f t="array" ref="AE677">INDEX($AT$11:$AV$66,MATCH($C677&amp;$G677,$AO$11:$AO$66&amp;$AP$11:$AP$66,0),COUNTIF($AT$10:$AV$10,"&lt;"&amp;AD677)+1)</f>
        <v>5.0000000000000001E-4</v>
      </c>
      <c r="AF677" s="111">
        <f t="shared" si="161"/>
        <v>1.098449364905389</v>
      </c>
      <c r="AG677" s="121">
        <f t="array" ref="AG677">INDEX($AW$11:$BA$66,MATCH($C677&amp;$G677,$AO$11:$AO$66&amp;$AP$11:$AP$66,0),COUNTIF($AW$10:$BA$10,"&lt;"&amp;AD677)+1)</f>
        <v>2.9999999999999997E-4</v>
      </c>
    </row>
    <row r="678" spans="2:33" ht="12.75" customHeight="1" x14ac:dyDescent="0.3">
      <c r="B678" s="81" t="str">
        <f t="shared" si="149"/>
        <v>1 1/8-20 UN</v>
      </c>
      <c r="C678" s="71" t="s">
        <v>592</v>
      </c>
      <c r="D678" s="71"/>
      <c r="E678" s="79" t="s">
        <v>604</v>
      </c>
      <c r="F678" s="82" t="s">
        <v>606</v>
      </c>
      <c r="G678" s="58">
        <v>20</v>
      </c>
      <c r="H678" s="60" t="s">
        <v>521</v>
      </c>
      <c r="I678" s="71" t="s">
        <v>601</v>
      </c>
      <c r="J678" s="71" t="s">
        <v>588</v>
      </c>
      <c r="K678" s="71" t="s">
        <v>600</v>
      </c>
      <c r="L678" s="85">
        <f t="shared" si="148"/>
        <v>28.574999999999999</v>
      </c>
      <c r="M678" s="85">
        <f t="shared" si="150"/>
        <v>1.27</v>
      </c>
      <c r="N678" s="71">
        <v>60</v>
      </c>
      <c r="O678" s="100">
        <f t="shared" si="151"/>
        <v>28.412400000000002</v>
      </c>
      <c r="P678" s="85">
        <f t="shared" si="152"/>
        <v>0</v>
      </c>
      <c r="Q678" s="58">
        <f t="shared" si="153"/>
        <v>12.7</v>
      </c>
      <c r="R678" s="100">
        <f t="shared" si="154"/>
        <v>27.862500000000001</v>
      </c>
      <c r="S678" s="85">
        <f t="shared" si="155"/>
        <v>0</v>
      </c>
      <c r="T678" s="58">
        <f t="shared" si="156"/>
        <v>7.6</v>
      </c>
      <c r="U678" s="58">
        <f t="shared" si="157"/>
        <v>7.6</v>
      </c>
      <c r="V678" s="58">
        <f t="array" ref="V678">INDEX(AS$11:AS$66,MATCH(C678&amp;G678,AO$11:AO$66&amp;AP$11:AP$66,0),0)</f>
        <v>15</v>
      </c>
      <c r="X678" s="120">
        <f t="shared" si="158"/>
        <v>0.05</v>
      </c>
      <c r="Y678" s="61">
        <f t="array" ref="Y678">INDEX($AQ$11:$AR$66,MATCH($C678&amp;$G678,$AO$11:$AO$66&amp;$AP$11:$AP$66,0),COUNTIF($AQ$10:$AR$10,"&lt;"&amp;Z678)+1)</f>
        <v>2.9999999999999997E-4</v>
      </c>
      <c r="Z678" s="61">
        <f t="shared" si="159"/>
        <v>1.125</v>
      </c>
      <c r="AA678" s="61">
        <f t="array" ref="AA678">INDEX($AT$11:$AV$66,MATCH($C678&amp;$G678,$AO$11:$AO$66&amp;$AP$11:$AP$66,0),COUNTIF($AT$10:$AV$10,"&lt;"&amp;Z678)+1)</f>
        <v>5.0000000000000001E-4</v>
      </c>
      <c r="AB678" s="111">
        <f t="shared" si="160"/>
        <v>1.0925240473580835</v>
      </c>
      <c r="AC678" s="121">
        <f t="array" ref="AC678">INDEX($AW$11:$BA$66,MATCH($C678&amp;$G678,$AO$11:$AO$66&amp;$AP$11:$AP$66,0),COUNTIF($AW$10:$BA$10,"&lt;"&amp;Z678)+1)</f>
        <v>2.9999999999999997E-4</v>
      </c>
      <c r="AD678" s="62">
        <v>1.1186</v>
      </c>
      <c r="AE678" s="61">
        <f t="array" ref="AE678">INDEX($AT$11:$AV$66,MATCH($C678&amp;$G678,$AO$11:$AO$66&amp;$AP$11:$AP$66,0),COUNTIF($AT$10:$AV$10,"&lt;"&amp;AD678)+1)</f>
        <v>5.0000000000000001E-4</v>
      </c>
      <c r="AF678" s="111">
        <f t="shared" si="161"/>
        <v>1.096949364905389</v>
      </c>
      <c r="AG678" s="121">
        <f t="array" ref="AG678">INDEX($AW$11:$BA$66,MATCH($C678&amp;$G678,$AO$11:$AO$66&amp;$AP$11:$AP$66,0),COUNTIF($AW$10:$BA$10,"&lt;"&amp;AD678)+1)</f>
        <v>2.9999999999999997E-4</v>
      </c>
    </row>
    <row r="679" spans="2:33" ht="12.75" customHeight="1" x14ac:dyDescent="0.3">
      <c r="B679" s="81" t="str">
        <f t="shared" si="149"/>
        <v>1 1/8-28 UN</v>
      </c>
      <c r="C679" s="71" t="s">
        <v>592</v>
      </c>
      <c r="D679" s="71"/>
      <c r="E679" s="79" t="s">
        <v>604</v>
      </c>
      <c r="F679" s="82" t="s">
        <v>606</v>
      </c>
      <c r="G679" s="58">
        <v>28</v>
      </c>
      <c r="H679" s="60" t="s">
        <v>521</v>
      </c>
      <c r="I679" s="71" t="s">
        <v>599</v>
      </c>
      <c r="J679" s="71" t="s">
        <v>588</v>
      </c>
      <c r="K679" s="71" t="s">
        <v>600</v>
      </c>
      <c r="L679" s="85">
        <f t="shared" si="148"/>
        <v>28.574999999999999</v>
      </c>
      <c r="M679" s="85">
        <f t="shared" si="150"/>
        <v>0.90710000000000002</v>
      </c>
      <c r="N679" s="71">
        <v>60</v>
      </c>
      <c r="O679" s="100">
        <f t="shared" si="151"/>
        <v>28.511500000000002</v>
      </c>
      <c r="P679" s="85">
        <f t="shared" si="152"/>
        <v>0</v>
      </c>
      <c r="Q679" s="58">
        <f t="shared" si="153"/>
        <v>12.7</v>
      </c>
      <c r="R679" s="100">
        <f t="shared" si="154"/>
        <v>28.1187</v>
      </c>
      <c r="S679" s="85">
        <f t="shared" si="155"/>
        <v>0</v>
      </c>
      <c r="T679" s="58">
        <f t="shared" si="156"/>
        <v>7.6</v>
      </c>
      <c r="U679" s="58">
        <f t="shared" si="157"/>
        <v>7.6</v>
      </c>
      <c r="V679" s="58">
        <f t="array" ref="V679">INDEX(AS$11:AS$66,MATCH(C679&amp;G679,AO$11:AO$66&amp;AP$11:AP$66,0),0)</f>
        <v>15</v>
      </c>
      <c r="X679" s="120">
        <f t="shared" si="158"/>
        <v>3.5714285714285712E-2</v>
      </c>
      <c r="Y679" s="61">
        <f t="array" ref="Y679">INDEX($AQ$11:$AR$66,MATCH($C679&amp;$G679,$AO$11:$AO$66&amp;$AP$11:$AP$66,0),COUNTIF($AQ$10:$AR$10,"&lt;"&amp;Z679)+1)</f>
        <v>2.9999999999999997E-4</v>
      </c>
      <c r="Z679" s="61">
        <f t="shared" si="159"/>
        <v>1.125</v>
      </c>
      <c r="AA679" s="61">
        <f t="array" ref="AA679">INDEX($AT$11:$AV$66,MATCH($C679&amp;$G679,$AO$11:$AO$66&amp;$AP$11:$AP$66,0),COUNTIF($AT$10:$AV$10,"&lt;"&amp;Z679)+1)</f>
        <v>5.0000000000000001E-4</v>
      </c>
      <c r="AB679" s="111">
        <f t="shared" si="160"/>
        <v>1.1018028909700597</v>
      </c>
      <c r="AC679" s="121">
        <f t="array" ref="AC679">INDEX($AW$11:$BA$66,MATCH($C679&amp;$G679,$AO$11:$AO$66&amp;$AP$11:$AP$66,0),COUNTIF($AW$10:$BA$10,"&lt;"&amp;Z679)+1)</f>
        <v>2.9999999999999997E-4</v>
      </c>
      <c r="AD679" s="62">
        <v>1.1225000000000001</v>
      </c>
      <c r="AE679" s="61">
        <f t="array" ref="AE679">INDEX($AT$11:$AV$66,MATCH($C679&amp;$G679,$AO$11:$AO$66&amp;$AP$11:$AP$66,0),COUNTIF($AT$10:$AV$10,"&lt;"&amp;AD679)+1)</f>
        <v>5.0000000000000001E-4</v>
      </c>
      <c r="AF679" s="111">
        <f t="shared" si="161"/>
        <v>1.1070352606467064</v>
      </c>
      <c r="AG679" s="121">
        <f t="array" ref="AG679">INDEX($AW$11:$BA$66,MATCH($C679&amp;$G679,$AO$11:$AO$66&amp;$AP$11:$AP$66,0),COUNTIF($AW$10:$BA$10,"&lt;"&amp;AD679)+1)</f>
        <v>2.9999999999999997E-4</v>
      </c>
    </row>
    <row r="680" spans="2:33" ht="12.75" customHeight="1" x14ac:dyDescent="0.3">
      <c r="B680" s="81" t="str">
        <f t="shared" si="149"/>
        <v>1 1/8-28 UN</v>
      </c>
      <c r="C680" s="71" t="s">
        <v>592</v>
      </c>
      <c r="D680" s="71"/>
      <c r="E680" s="79" t="s">
        <v>604</v>
      </c>
      <c r="F680" s="82" t="s">
        <v>606</v>
      </c>
      <c r="G680" s="58">
        <v>28</v>
      </c>
      <c r="H680" s="60" t="s">
        <v>521</v>
      </c>
      <c r="I680" s="71" t="s">
        <v>601</v>
      </c>
      <c r="J680" s="71" t="s">
        <v>588</v>
      </c>
      <c r="K680" s="71" t="s">
        <v>600</v>
      </c>
      <c r="L680" s="85">
        <f t="shared" ref="L680:L743" si="162">ROUND(Z680*25.4,4)</f>
        <v>28.574999999999999</v>
      </c>
      <c r="M680" s="85">
        <f t="shared" si="150"/>
        <v>0.90710000000000002</v>
      </c>
      <c r="N680" s="71">
        <v>60</v>
      </c>
      <c r="O680" s="100">
        <f t="shared" si="151"/>
        <v>28.4785</v>
      </c>
      <c r="P680" s="85">
        <f t="shared" si="152"/>
        <v>0</v>
      </c>
      <c r="Q680" s="58">
        <f t="shared" si="153"/>
        <v>12.7</v>
      </c>
      <c r="R680" s="100">
        <f t="shared" si="154"/>
        <v>28.085699999999999</v>
      </c>
      <c r="S680" s="85">
        <f t="shared" si="155"/>
        <v>0</v>
      </c>
      <c r="T680" s="58">
        <f t="shared" si="156"/>
        <v>7.6</v>
      </c>
      <c r="U680" s="58">
        <f t="shared" si="157"/>
        <v>7.6</v>
      </c>
      <c r="V680" s="58">
        <f t="array" ref="V680">INDEX(AS$11:AS$66,MATCH(C680&amp;G680,AO$11:AO$66&amp;AP$11:AP$66,0),0)</f>
        <v>15</v>
      </c>
      <c r="X680" s="120">
        <f t="shared" si="158"/>
        <v>3.5714285714285712E-2</v>
      </c>
      <c r="Y680" s="61">
        <f t="array" ref="Y680">INDEX($AQ$11:$AR$66,MATCH($C680&amp;$G680,$AO$11:$AO$66&amp;$AP$11:$AP$66,0),COUNTIF($AQ$10:$AR$10,"&lt;"&amp;Z680)+1)</f>
        <v>2.9999999999999997E-4</v>
      </c>
      <c r="Z680" s="61">
        <f t="shared" si="159"/>
        <v>1.125</v>
      </c>
      <c r="AA680" s="61">
        <f t="array" ref="AA680">INDEX($AT$11:$AV$66,MATCH($C680&amp;$G680,$AO$11:$AO$66&amp;$AP$11:$AP$66,0),COUNTIF($AT$10:$AV$10,"&lt;"&amp;Z680)+1)</f>
        <v>5.0000000000000001E-4</v>
      </c>
      <c r="AB680" s="111">
        <f t="shared" si="160"/>
        <v>1.1018028909700597</v>
      </c>
      <c r="AC680" s="121">
        <f t="array" ref="AC680">INDEX($AW$11:$BA$66,MATCH($C680&amp;$G680,$AO$11:$AO$66&amp;$AP$11:$AP$66,0),COUNTIF($AW$10:$BA$10,"&lt;"&amp;Z680)+1)</f>
        <v>2.9999999999999997E-4</v>
      </c>
      <c r="AD680" s="62">
        <v>1.1212</v>
      </c>
      <c r="AE680" s="61">
        <f t="array" ref="AE680">INDEX($AT$11:$AV$66,MATCH($C680&amp;$G680,$AO$11:$AO$66&amp;$AP$11:$AP$66,0),COUNTIF($AT$10:$AV$10,"&lt;"&amp;AD680)+1)</f>
        <v>5.0000000000000001E-4</v>
      </c>
      <c r="AF680" s="111">
        <f t="shared" si="161"/>
        <v>1.1057352606467064</v>
      </c>
      <c r="AG680" s="121">
        <f t="array" ref="AG680">INDEX($AW$11:$BA$66,MATCH($C680&amp;$G680,$AO$11:$AO$66&amp;$AP$11:$AP$66,0),COUNTIF($AW$10:$BA$10,"&lt;"&amp;AD680)+1)</f>
        <v>2.9999999999999997E-4</v>
      </c>
    </row>
    <row r="681" spans="2:33" ht="12.75" customHeight="1" x14ac:dyDescent="0.3">
      <c r="B681" s="81" t="str">
        <f t="shared" ref="B681:B744" si="163">CONCATENATE(F681,"-",G681," ",E681)</f>
        <v>1 3/16-8 UN</v>
      </c>
      <c r="C681" s="71" t="s">
        <v>592</v>
      </c>
      <c r="D681" s="71"/>
      <c r="E681" s="79" t="s">
        <v>604</v>
      </c>
      <c r="F681" s="82" t="s">
        <v>607</v>
      </c>
      <c r="G681" s="58">
        <v>8</v>
      </c>
      <c r="H681" s="60" t="s">
        <v>521</v>
      </c>
      <c r="I681" s="71" t="s">
        <v>599</v>
      </c>
      <c r="J681" s="71" t="s">
        <v>588</v>
      </c>
      <c r="K681" s="71" t="s">
        <v>600</v>
      </c>
      <c r="L681" s="85">
        <f t="shared" si="162"/>
        <v>30.162500000000001</v>
      </c>
      <c r="M681" s="85">
        <f t="shared" si="150"/>
        <v>3.1749999999999998</v>
      </c>
      <c r="N681" s="71">
        <v>60</v>
      </c>
      <c r="O681" s="100">
        <f t="shared" si="151"/>
        <v>29.705300000000001</v>
      </c>
      <c r="P681" s="85">
        <f t="shared" si="152"/>
        <v>0</v>
      </c>
      <c r="Q681" s="58">
        <f t="shared" si="153"/>
        <v>17.8</v>
      </c>
      <c r="R681" s="100">
        <f t="shared" si="154"/>
        <v>28.330500000000001</v>
      </c>
      <c r="S681" s="85">
        <f t="shared" si="155"/>
        <v>0</v>
      </c>
      <c r="T681" s="58">
        <f t="shared" si="156"/>
        <v>10.199999999999999</v>
      </c>
      <c r="U681" s="58">
        <f t="shared" si="157"/>
        <v>10.199999999999999</v>
      </c>
      <c r="V681" s="58">
        <f t="array" ref="V681">INDEX(AS$11:AS$66,MATCH(C681&amp;G681,AO$11:AO$66&amp;AP$11:AP$66,0),0)</f>
        <v>5</v>
      </c>
      <c r="X681" s="120">
        <f t="shared" si="158"/>
        <v>0.125</v>
      </c>
      <c r="Y681" s="61">
        <f t="array" ref="Y681">INDEX($AQ$11:$AR$66,MATCH($C681&amp;$G681,$AO$11:$AO$66&amp;$AP$11:$AP$66,0),COUNTIF($AQ$10:$AR$10,"&lt;"&amp;Z681)+1)</f>
        <v>4.0000000000000002E-4</v>
      </c>
      <c r="Z681" s="61">
        <f t="shared" si="159"/>
        <v>1.1875</v>
      </c>
      <c r="AA681" s="61">
        <f t="array" ref="AA681">INDEX($AT$11:$AV$66,MATCH($C681&amp;$G681,$AO$11:$AO$66&amp;$AP$11:$AP$66,0),COUNTIF($AT$10:$AV$10,"&lt;"&amp;Z681)+1)</f>
        <v>6.9999999999999999E-4</v>
      </c>
      <c r="AB681" s="111">
        <f t="shared" si="160"/>
        <v>1.1063101183952089</v>
      </c>
      <c r="AC681" s="121">
        <f t="array" ref="AC681">INDEX($AW$11:$BA$66,MATCH($C681&amp;$G681,$AO$11:$AO$66&amp;$AP$11:$AP$66,0),COUNTIF($AW$10:$BA$10,"&lt;"&amp;Z681)+1)</f>
        <v>4.0000000000000002E-4</v>
      </c>
      <c r="AD681" s="62">
        <v>1.1695</v>
      </c>
      <c r="AE681" s="61">
        <f t="array" ref="AE681">INDEX($AT$11:$AV$66,MATCH($C681&amp;$G681,$AO$11:$AO$66&amp;$AP$11:$AP$66,0),COUNTIF($AT$10:$AV$10,"&lt;"&amp;AD681)+1)</f>
        <v>6.9999999999999999E-4</v>
      </c>
      <c r="AF681" s="111">
        <f t="shared" si="161"/>
        <v>1.1153734122634726</v>
      </c>
      <c r="AG681" s="121">
        <f t="array" ref="AG681">INDEX($AW$11:$BA$66,MATCH($C681&amp;$G681,$AO$11:$AO$66&amp;$AP$11:$AP$66,0),COUNTIF($AW$10:$BA$10,"&lt;"&amp;AD681)+1)</f>
        <v>4.0000000000000002E-4</v>
      </c>
    </row>
    <row r="682" spans="2:33" ht="12.75" customHeight="1" x14ac:dyDescent="0.3">
      <c r="B682" s="81" t="str">
        <f t="shared" si="163"/>
        <v>1 3/16-8 UN</v>
      </c>
      <c r="C682" s="71" t="s">
        <v>592</v>
      </c>
      <c r="D682" s="71"/>
      <c r="E682" s="79" t="s">
        <v>604</v>
      </c>
      <c r="F682" s="82" t="s">
        <v>607</v>
      </c>
      <c r="G682" s="58">
        <v>8</v>
      </c>
      <c r="H682" s="60" t="s">
        <v>521</v>
      </c>
      <c r="I682" s="71" t="s">
        <v>601</v>
      </c>
      <c r="J682" s="71" t="s">
        <v>588</v>
      </c>
      <c r="K682" s="71" t="s">
        <v>600</v>
      </c>
      <c r="L682" s="85">
        <f t="shared" si="162"/>
        <v>30.162500000000001</v>
      </c>
      <c r="M682" s="85">
        <f t="shared" si="150"/>
        <v>3.1749999999999998</v>
      </c>
      <c r="N682" s="71">
        <v>60</v>
      </c>
      <c r="O682" s="100">
        <f t="shared" si="151"/>
        <v>29.646899999999999</v>
      </c>
      <c r="P682" s="85">
        <f t="shared" si="152"/>
        <v>0</v>
      </c>
      <c r="Q682" s="58">
        <f t="shared" si="153"/>
        <v>17.8</v>
      </c>
      <c r="R682" s="100">
        <f t="shared" si="154"/>
        <v>28.272099999999998</v>
      </c>
      <c r="S682" s="85">
        <f t="shared" si="155"/>
        <v>0</v>
      </c>
      <c r="T682" s="58">
        <f t="shared" si="156"/>
        <v>10.199999999999999</v>
      </c>
      <c r="U682" s="58">
        <f t="shared" si="157"/>
        <v>10.199999999999999</v>
      </c>
      <c r="V682" s="58">
        <f t="array" ref="V682">INDEX(AS$11:AS$66,MATCH(C682&amp;G682,AO$11:AO$66&amp;AP$11:AP$66,0),0)</f>
        <v>5</v>
      </c>
      <c r="X682" s="120">
        <f t="shared" si="158"/>
        <v>0.125</v>
      </c>
      <c r="Y682" s="61">
        <f t="array" ref="Y682">INDEX($AQ$11:$AR$66,MATCH($C682&amp;$G682,$AO$11:$AO$66&amp;$AP$11:$AP$66,0),COUNTIF($AQ$10:$AR$10,"&lt;"&amp;Z682)+1)</f>
        <v>4.0000000000000002E-4</v>
      </c>
      <c r="Z682" s="61">
        <f t="shared" si="159"/>
        <v>1.1875</v>
      </c>
      <c r="AA682" s="61">
        <f t="array" ref="AA682">INDEX($AT$11:$AV$66,MATCH($C682&amp;$G682,$AO$11:$AO$66&amp;$AP$11:$AP$66,0),COUNTIF($AT$10:$AV$10,"&lt;"&amp;Z682)+1)</f>
        <v>6.9999999999999999E-4</v>
      </c>
      <c r="AB682" s="111">
        <f t="shared" si="160"/>
        <v>1.1063101183952089</v>
      </c>
      <c r="AC682" s="121">
        <f t="array" ref="AC682">INDEX($AW$11:$BA$66,MATCH($C682&amp;$G682,$AO$11:$AO$66&amp;$AP$11:$AP$66,0),COUNTIF($AW$10:$BA$10,"&lt;"&amp;Z682)+1)</f>
        <v>4.0000000000000002E-4</v>
      </c>
      <c r="AD682" s="62">
        <v>1.1672</v>
      </c>
      <c r="AE682" s="61">
        <f t="array" ref="AE682">INDEX($AT$11:$AV$66,MATCH($C682&amp;$G682,$AO$11:$AO$66&amp;$AP$11:$AP$66,0),COUNTIF($AT$10:$AV$10,"&lt;"&amp;AD682)+1)</f>
        <v>6.9999999999999999E-4</v>
      </c>
      <c r="AF682" s="111">
        <f t="shared" si="161"/>
        <v>1.1130734122634727</v>
      </c>
      <c r="AG682" s="121">
        <f t="array" ref="AG682">INDEX($AW$11:$BA$66,MATCH($C682&amp;$G682,$AO$11:$AO$66&amp;$AP$11:$AP$66,0),COUNTIF($AW$10:$BA$10,"&lt;"&amp;AD682)+1)</f>
        <v>4.0000000000000002E-4</v>
      </c>
    </row>
    <row r="683" spans="2:33" ht="12.75" customHeight="1" x14ac:dyDescent="0.3">
      <c r="B683" s="81" t="str">
        <f t="shared" si="163"/>
        <v>1 3/16-12 UN</v>
      </c>
      <c r="C683" s="71" t="s">
        <v>592</v>
      </c>
      <c r="D683" s="71"/>
      <c r="E683" s="79" t="s">
        <v>604</v>
      </c>
      <c r="F683" s="82" t="s">
        <v>607</v>
      </c>
      <c r="G683" s="58">
        <v>12</v>
      </c>
      <c r="H683" s="60" t="s">
        <v>521</v>
      </c>
      <c r="I683" s="71" t="s">
        <v>599</v>
      </c>
      <c r="J683" s="71" t="s">
        <v>588</v>
      </c>
      <c r="K683" s="71" t="s">
        <v>600</v>
      </c>
      <c r="L683" s="85">
        <f t="shared" si="162"/>
        <v>30.162500000000001</v>
      </c>
      <c r="M683" s="85">
        <f t="shared" si="150"/>
        <v>2.1166999999999998</v>
      </c>
      <c r="N683" s="71">
        <v>60</v>
      </c>
      <c r="O683" s="100">
        <f t="shared" si="151"/>
        <v>29.895800000000001</v>
      </c>
      <c r="P683" s="85">
        <f t="shared" si="152"/>
        <v>0</v>
      </c>
      <c r="Q683" s="58">
        <f t="shared" si="153"/>
        <v>15.2</v>
      </c>
      <c r="R683" s="100">
        <f t="shared" si="154"/>
        <v>28.979299999999999</v>
      </c>
      <c r="S683" s="85">
        <f t="shared" si="155"/>
        <v>0</v>
      </c>
      <c r="T683" s="58">
        <f t="shared" si="156"/>
        <v>7.6</v>
      </c>
      <c r="U683" s="58">
        <f t="shared" si="157"/>
        <v>7.6</v>
      </c>
      <c r="V683" s="58">
        <f t="array" ref="V683">INDEX(AS$11:AS$66,MATCH(C683&amp;G683,AO$11:AO$66&amp;AP$11:AP$66,0),0)</f>
        <v>10</v>
      </c>
      <c r="X683" s="120">
        <f t="shared" si="158"/>
        <v>8.3333333333333329E-2</v>
      </c>
      <c r="Y683" s="61">
        <f t="array" ref="Y683">INDEX($AQ$11:$AR$66,MATCH($C683&amp;$G683,$AO$11:$AO$66&amp;$AP$11:$AP$66,0),COUNTIF($AQ$10:$AR$10,"&lt;"&amp;Z683)+1)</f>
        <v>2.9999999999999997E-4</v>
      </c>
      <c r="Z683" s="61">
        <f t="shared" si="159"/>
        <v>1.1875</v>
      </c>
      <c r="AA683" s="61">
        <f t="array" ref="AA683">INDEX($AT$11:$AV$66,MATCH($C683&amp;$G683,$AO$11:$AO$66&amp;$AP$11:$AP$66,0),COUNTIF($AT$10:$AV$10,"&lt;"&amp;Z683)+1)</f>
        <v>5.9999999999999995E-4</v>
      </c>
      <c r="AB683" s="111">
        <f t="shared" si="160"/>
        <v>1.1333734122634727</v>
      </c>
      <c r="AC683" s="121">
        <f t="array" ref="AC683">INDEX($AW$11:$BA$66,MATCH($C683&amp;$G683,$AO$11:$AO$66&amp;$AP$11:$AP$66,0),COUNTIF($AW$10:$BA$10,"&lt;"&amp;Z683)+1)</f>
        <v>2.9999999999999997E-4</v>
      </c>
      <c r="AD683" s="62">
        <v>1.177</v>
      </c>
      <c r="AE683" s="61">
        <f t="array" ref="AE683">INDEX($AT$11:$AV$66,MATCH($C683&amp;$G683,$AO$11:$AO$66&amp;$AP$11:$AP$66,0),COUNTIF($AT$10:$AV$10,"&lt;"&amp;AD683)+1)</f>
        <v>5.9999999999999995E-4</v>
      </c>
      <c r="AF683" s="111">
        <f t="shared" si="161"/>
        <v>1.1409156081756484</v>
      </c>
      <c r="AG683" s="121">
        <f t="array" ref="AG683">INDEX($AW$11:$BA$66,MATCH($C683&amp;$G683,$AO$11:$AO$66&amp;$AP$11:$AP$66,0),COUNTIF($AW$10:$BA$10,"&lt;"&amp;AD683)+1)</f>
        <v>2.9999999999999997E-4</v>
      </c>
    </row>
    <row r="684" spans="2:33" ht="12.75" customHeight="1" x14ac:dyDescent="0.3">
      <c r="B684" s="81" t="str">
        <f t="shared" si="163"/>
        <v>1 3/16-12 UN</v>
      </c>
      <c r="C684" s="71" t="s">
        <v>592</v>
      </c>
      <c r="D684" s="71"/>
      <c r="E684" s="79" t="s">
        <v>604</v>
      </c>
      <c r="F684" s="82" t="s">
        <v>607</v>
      </c>
      <c r="G684" s="58">
        <v>12</v>
      </c>
      <c r="H684" s="60" t="s">
        <v>521</v>
      </c>
      <c r="I684" s="71" t="s">
        <v>601</v>
      </c>
      <c r="J684" s="71" t="s">
        <v>588</v>
      </c>
      <c r="K684" s="71" t="s">
        <v>600</v>
      </c>
      <c r="L684" s="85">
        <f t="shared" si="162"/>
        <v>30.162500000000001</v>
      </c>
      <c r="M684" s="85">
        <f t="shared" si="150"/>
        <v>2.1166999999999998</v>
      </c>
      <c r="N684" s="71">
        <v>60</v>
      </c>
      <c r="O684" s="100">
        <f t="shared" si="151"/>
        <v>29.8475</v>
      </c>
      <c r="P684" s="85">
        <f t="shared" si="152"/>
        <v>0</v>
      </c>
      <c r="Q684" s="58">
        <f t="shared" si="153"/>
        <v>15.2</v>
      </c>
      <c r="R684" s="100">
        <f t="shared" si="154"/>
        <v>28.931000000000001</v>
      </c>
      <c r="S684" s="85">
        <f t="shared" si="155"/>
        <v>0</v>
      </c>
      <c r="T684" s="58">
        <f t="shared" si="156"/>
        <v>7.6</v>
      </c>
      <c r="U684" s="58">
        <f t="shared" si="157"/>
        <v>7.6</v>
      </c>
      <c r="V684" s="58">
        <f t="array" ref="V684">INDEX(AS$11:AS$66,MATCH(C684&amp;G684,AO$11:AO$66&amp;AP$11:AP$66,0),0)</f>
        <v>10</v>
      </c>
      <c r="X684" s="120">
        <f t="shared" si="158"/>
        <v>8.3333333333333329E-2</v>
      </c>
      <c r="Y684" s="61">
        <f t="array" ref="Y684">INDEX($AQ$11:$AR$66,MATCH($C684&amp;$G684,$AO$11:$AO$66&amp;$AP$11:$AP$66,0),COUNTIF($AQ$10:$AR$10,"&lt;"&amp;Z684)+1)</f>
        <v>2.9999999999999997E-4</v>
      </c>
      <c r="Z684" s="61">
        <f t="shared" si="159"/>
        <v>1.1875</v>
      </c>
      <c r="AA684" s="61">
        <f t="array" ref="AA684">INDEX($AT$11:$AV$66,MATCH($C684&amp;$G684,$AO$11:$AO$66&amp;$AP$11:$AP$66,0),COUNTIF($AT$10:$AV$10,"&lt;"&amp;Z684)+1)</f>
        <v>5.9999999999999995E-4</v>
      </c>
      <c r="AB684" s="111">
        <f t="shared" si="160"/>
        <v>1.1333734122634727</v>
      </c>
      <c r="AC684" s="121">
        <f t="array" ref="AC684">INDEX($AW$11:$BA$66,MATCH($C684&amp;$G684,$AO$11:$AO$66&amp;$AP$11:$AP$66,0),COUNTIF($AW$10:$BA$10,"&lt;"&amp;Z684)+1)</f>
        <v>2.9999999999999997E-4</v>
      </c>
      <c r="AD684" s="62">
        <v>1.1751</v>
      </c>
      <c r="AE684" s="61">
        <f t="array" ref="AE684">INDEX($AT$11:$AV$66,MATCH($C684&amp;$G684,$AO$11:$AO$66&amp;$AP$11:$AP$66,0),COUNTIF($AT$10:$AV$10,"&lt;"&amp;AD684)+1)</f>
        <v>5.9999999999999995E-4</v>
      </c>
      <c r="AF684" s="111">
        <f t="shared" si="161"/>
        <v>1.1390156081756484</v>
      </c>
      <c r="AG684" s="121">
        <f t="array" ref="AG684">INDEX($AW$11:$BA$66,MATCH($C684&amp;$G684,$AO$11:$AO$66&amp;$AP$11:$AP$66,0),COUNTIF($AW$10:$BA$10,"&lt;"&amp;AD684)+1)</f>
        <v>2.9999999999999997E-4</v>
      </c>
    </row>
    <row r="685" spans="2:33" ht="12.75" customHeight="1" x14ac:dyDescent="0.3">
      <c r="B685" s="81" t="str">
        <f t="shared" si="163"/>
        <v>1 3/16-16 UN</v>
      </c>
      <c r="C685" s="71" t="s">
        <v>592</v>
      </c>
      <c r="D685" s="71"/>
      <c r="E685" s="79" t="s">
        <v>604</v>
      </c>
      <c r="F685" s="82" t="s">
        <v>607</v>
      </c>
      <c r="G685" s="58">
        <v>16</v>
      </c>
      <c r="H685" s="60" t="s">
        <v>521</v>
      </c>
      <c r="I685" s="71" t="s">
        <v>599</v>
      </c>
      <c r="J685" s="71" t="s">
        <v>588</v>
      </c>
      <c r="K685" s="71" t="s">
        <v>600</v>
      </c>
      <c r="L685" s="85">
        <f t="shared" si="162"/>
        <v>30.162500000000001</v>
      </c>
      <c r="M685" s="85">
        <f t="shared" si="150"/>
        <v>1.5874999999999999</v>
      </c>
      <c r="N685" s="71">
        <v>60</v>
      </c>
      <c r="O685" s="100">
        <f t="shared" si="151"/>
        <v>29.987200000000001</v>
      </c>
      <c r="P685" s="85">
        <f t="shared" si="152"/>
        <v>0</v>
      </c>
      <c r="Q685" s="58">
        <f t="shared" si="153"/>
        <v>15.2</v>
      </c>
      <c r="R685" s="100">
        <f t="shared" si="154"/>
        <v>29.299800000000001</v>
      </c>
      <c r="S685" s="85">
        <f t="shared" si="155"/>
        <v>0</v>
      </c>
      <c r="T685" s="58">
        <f t="shared" si="156"/>
        <v>7.6</v>
      </c>
      <c r="U685" s="58">
        <f t="shared" si="157"/>
        <v>7.6</v>
      </c>
      <c r="V685" s="58">
        <f t="array" ref="V685">INDEX(AS$11:AS$66,MATCH(C685&amp;G685,AO$11:AO$66&amp;AP$11:AP$66,0),0)</f>
        <v>10</v>
      </c>
      <c r="X685" s="120">
        <f t="shared" si="158"/>
        <v>6.25E-2</v>
      </c>
      <c r="Y685" s="61">
        <f t="array" ref="Y685">INDEX($AQ$11:$AR$66,MATCH($C685&amp;$G685,$AO$11:$AO$66&amp;$AP$11:$AP$66,0),COUNTIF($AQ$10:$AR$10,"&lt;"&amp;Z685)+1)</f>
        <v>2.9999999999999997E-4</v>
      </c>
      <c r="Z685" s="61">
        <f t="shared" si="159"/>
        <v>1.1875</v>
      </c>
      <c r="AA685" s="61">
        <f t="array" ref="AA685">INDEX($AT$11:$AV$66,MATCH($C685&amp;$G685,$AO$11:$AO$66&amp;$AP$11:$AP$66,0),COUNTIF($AT$10:$AV$10,"&lt;"&amp;Z685)+1)</f>
        <v>5.9999999999999995E-4</v>
      </c>
      <c r="AB685" s="111">
        <f t="shared" si="160"/>
        <v>1.1469050591976044</v>
      </c>
      <c r="AC685" s="121">
        <f t="array" ref="AC685">INDEX($AW$11:$BA$66,MATCH($C685&amp;$G685,$AO$11:$AO$66&amp;$AP$11:$AP$66,0),COUNTIF($AW$10:$BA$10,"&lt;"&amp;Z685)+1)</f>
        <v>2.9999999999999997E-4</v>
      </c>
      <c r="AD685" s="62">
        <v>1.1806000000000001</v>
      </c>
      <c r="AE685" s="61">
        <f t="array" ref="AE685">INDEX($AT$11:$AV$66,MATCH($C685&amp;$G685,$AO$11:$AO$66&amp;$AP$11:$AP$66,0),COUNTIF($AT$10:$AV$10,"&lt;"&amp;AD685)+1)</f>
        <v>5.9999999999999995E-4</v>
      </c>
      <c r="AF685" s="111">
        <f t="shared" si="161"/>
        <v>1.1535367061317363</v>
      </c>
      <c r="AG685" s="121">
        <f t="array" ref="AG685">INDEX($AW$11:$BA$66,MATCH($C685&amp;$G685,$AO$11:$AO$66&amp;$AP$11:$AP$66,0),COUNTIF($AW$10:$BA$10,"&lt;"&amp;AD685)+1)</f>
        <v>2.9999999999999997E-4</v>
      </c>
    </row>
    <row r="686" spans="2:33" ht="12.75" customHeight="1" x14ac:dyDescent="0.3">
      <c r="B686" s="81" t="str">
        <f t="shared" si="163"/>
        <v>1 3/16-16 UN</v>
      </c>
      <c r="C686" s="71" t="s">
        <v>592</v>
      </c>
      <c r="D686" s="71"/>
      <c r="E686" s="79" t="s">
        <v>604</v>
      </c>
      <c r="F686" s="82" t="s">
        <v>607</v>
      </c>
      <c r="G686" s="58">
        <v>16</v>
      </c>
      <c r="H686" s="60" t="s">
        <v>521</v>
      </c>
      <c r="I686" s="71" t="s">
        <v>601</v>
      </c>
      <c r="J686" s="71" t="s">
        <v>588</v>
      </c>
      <c r="K686" s="71" t="s">
        <v>600</v>
      </c>
      <c r="L686" s="85">
        <f t="shared" si="162"/>
        <v>30.162500000000001</v>
      </c>
      <c r="M686" s="85">
        <f t="shared" si="150"/>
        <v>1.5874999999999999</v>
      </c>
      <c r="N686" s="71">
        <v>60</v>
      </c>
      <c r="O686" s="100">
        <f t="shared" si="151"/>
        <v>29.9466</v>
      </c>
      <c r="P686" s="85">
        <f t="shared" si="152"/>
        <v>0</v>
      </c>
      <c r="Q686" s="58">
        <f t="shared" si="153"/>
        <v>15.2</v>
      </c>
      <c r="R686" s="100">
        <f t="shared" si="154"/>
        <v>29.2592</v>
      </c>
      <c r="S686" s="85">
        <f t="shared" si="155"/>
        <v>0</v>
      </c>
      <c r="T686" s="58">
        <f t="shared" si="156"/>
        <v>7.6</v>
      </c>
      <c r="U686" s="58">
        <f t="shared" si="157"/>
        <v>7.6</v>
      </c>
      <c r="V686" s="58">
        <f t="array" ref="V686">INDEX(AS$11:AS$66,MATCH(C686&amp;G686,AO$11:AO$66&amp;AP$11:AP$66,0),0)</f>
        <v>10</v>
      </c>
      <c r="X686" s="120">
        <f t="shared" si="158"/>
        <v>6.25E-2</v>
      </c>
      <c r="Y686" s="61">
        <f t="array" ref="Y686">INDEX($AQ$11:$AR$66,MATCH($C686&amp;$G686,$AO$11:$AO$66&amp;$AP$11:$AP$66,0),COUNTIF($AQ$10:$AR$10,"&lt;"&amp;Z686)+1)</f>
        <v>2.9999999999999997E-4</v>
      </c>
      <c r="Z686" s="61">
        <f t="shared" si="159"/>
        <v>1.1875</v>
      </c>
      <c r="AA686" s="61">
        <f t="array" ref="AA686">INDEX($AT$11:$AV$66,MATCH($C686&amp;$G686,$AO$11:$AO$66&amp;$AP$11:$AP$66,0),COUNTIF($AT$10:$AV$10,"&lt;"&amp;Z686)+1)</f>
        <v>5.9999999999999995E-4</v>
      </c>
      <c r="AB686" s="111">
        <f t="shared" si="160"/>
        <v>1.1469050591976044</v>
      </c>
      <c r="AC686" s="121">
        <f t="array" ref="AC686">INDEX($AW$11:$BA$66,MATCH($C686&amp;$G686,$AO$11:$AO$66&amp;$AP$11:$AP$66,0),COUNTIF($AW$10:$BA$10,"&lt;"&amp;Z686)+1)</f>
        <v>2.9999999999999997E-4</v>
      </c>
      <c r="AD686" s="62">
        <v>1.179</v>
      </c>
      <c r="AE686" s="61">
        <f t="array" ref="AE686">INDEX($AT$11:$AV$66,MATCH($C686&amp;$G686,$AO$11:$AO$66&amp;$AP$11:$AP$66,0),COUNTIF($AT$10:$AV$10,"&lt;"&amp;AD686)+1)</f>
        <v>5.9999999999999995E-4</v>
      </c>
      <c r="AF686" s="111">
        <f t="shared" si="161"/>
        <v>1.1519367061317363</v>
      </c>
      <c r="AG686" s="121">
        <f t="array" ref="AG686">INDEX($AW$11:$BA$66,MATCH($C686&amp;$G686,$AO$11:$AO$66&amp;$AP$11:$AP$66,0),COUNTIF($AW$10:$BA$10,"&lt;"&amp;AD686)+1)</f>
        <v>2.9999999999999997E-4</v>
      </c>
    </row>
    <row r="687" spans="2:33" ht="12.75" customHeight="1" x14ac:dyDescent="0.3">
      <c r="B687" s="81" t="str">
        <f t="shared" si="163"/>
        <v>1 3/16-18 UNEF</v>
      </c>
      <c r="C687" s="71" t="s">
        <v>592</v>
      </c>
      <c r="D687" s="71"/>
      <c r="E687" s="79" t="s">
        <v>603</v>
      </c>
      <c r="F687" s="82" t="s">
        <v>607</v>
      </c>
      <c r="G687" s="58">
        <v>18</v>
      </c>
      <c r="H687" s="60" t="s">
        <v>521</v>
      </c>
      <c r="I687" s="71" t="s">
        <v>599</v>
      </c>
      <c r="J687" s="71" t="s">
        <v>588</v>
      </c>
      <c r="K687" s="71" t="s">
        <v>600</v>
      </c>
      <c r="L687" s="85">
        <f t="shared" si="162"/>
        <v>30.162500000000001</v>
      </c>
      <c r="M687" s="85">
        <f t="shared" si="150"/>
        <v>1.4111</v>
      </c>
      <c r="N687" s="71">
        <v>60</v>
      </c>
      <c r="O687" s="100">
        <f t="shared" si="151"/>
        <v>30.017700000000001</v>
      </c>
      <c r="P687" s="85">
        <f t="shared" si="152"/>
        <v>0</v>
      </c>
      <c r="Q687" s="58">
        <f t="shared" si="153"/>
        <v>12.7</v>
      </c>
      <c r="R687" s="100">
        <f t="shared" si="154"/>
        <v>29.406700000000001</v>
      </c>
      <c r="S687" s="85">
        <f t="shared" si="155"/>
        <v>0</v>
      </c>
      <c r="T687" s="58">
        <f t="shared" si="156"/>
        <v>7.6</v>
      </c>
      <c r="U687" s="58">
        <f t="shared" si="157"/>
        <v>7.6</v>
      </c>
      <c r="V687" s="58">
        <f t="array" ref="V687">INDEX(AS$11:AS$66,MATCH(C687&amp;G687,AO$11:AO$66&amp;AP$11:AP$66,0),0)</f>
        <v>10</v>
      </c>
      <c r="X687" s="120">
        <f t="shared" si="158"/>
        <v>5.5555555555555552E-2</v>
      </c>
      <c r="Y687" s="61">
        <f t="array" ref="Y687">INDEX($AQ$11:$AR$66,MATCH($C687&amp;$G687,$AO$11:$AO$66&amp;$AP$11:$AP$66,0),COUNTIF($AQ$10:$AR$10,"&lt;"&amp;Z687)+1)</f>
        <v>2.9999999999999997E-4</v>
      </c>
      <c r="Z687" s="61">
        <f t="shared" si="159"/>
        <v>1.1875</v>
      </c>
      <c r="AA687" s="61">
        <f t="array" ref="AA687">INDEX($AT$11:$AV$66,MATCH($C687&amp;$G687,$AO$11:$AO$66&amp;$AP$11:$AP$66,0),COUNTIF($AT$10:$AV$10,"&lt;"&amp;Z687)+1)</f>
        <v>5.0000000000000001E-4</v>
      </c>
      <c r="AB687" s="111">
        <f t="shared" si="160"/>
        <v>1.1514156081756484</v>
      </c>
      <c r="AC687" s="121">
        <f t="array" ref="AC687">INDEX($AW$11:$BA$66,MATCH($C687&amp;$G687,$AO$11:$AO$66&amp;$AP$11:$AP$66,0),COUNTIF($AW$10:$BA$10,"&lt;"&amp;Z687)+1)</f>
        <v>2.9999999999999997E-4</v>
      </c>
      <c r="AD687" s="62">
        <v>1.1818</v>
      </c>
      <c r="AE687" s="61">
        <f t="array" ref="AE687">INDEX($AT$11:$AV$66,MATCH($C687&amp;$G687,$AO$11:$AO$66&amp;$AP$11:$AP$66,0),COUNTIF($AT$10:$AV$10,"&lt;"&amp;AD687)+1)</f>
        <v>5.0000000000000001E-4</v>
      </c>
      <c r="AF687" s="111">
        <f t="shared" si="161"/>
        <v>1.1577437387837655</v>
      </c>
      <c r="AG687" s="121">
        <f t="array" ref="AG687">INDEX($AW$11:$BA$66,MATCH($C687&amp;$G687,$AO$11:$AO$66&amp;$AP$11:$AP$66,0),COUNTIF($AW$10:$BA$10,"&lt;"&amp;AD687)+1)</f>
        <v>2.9999999999999997E-4</v>
      </c>
    </row>
    <row r="688" spans="2:33" ht="12.75" customHeight="1" x14ac:dyDescent="0.3">
      <c r="B688" s="81" t="str">
        <f t="shared" si="163"/>
        <v>1 3/16-18 UNEF</v>
      </c>
      <c r="C688" s="71" t="s">
        <v>592</v>
      </c>
      <c r="D688" s="71"/>
      <c r="E688" s="79" t="s">
        <v>603</v>
      </c>
      <c r="F688" s="82" t="s">
        <v>607</v>
      </c>
      <c r="G688" s="58">
        <v>18</v>
      </c>
      <c r="H688" s="60" t="s">
        <v>521</v>
      </c>
      <c r="I688" s="71" t="s">
        <v>601</v>
      </c>
      <c r="J688" s="71" t="s">
        <v>588</v>
      </c>
      <c r="K688" s="71" t="s">
        <v>600</v>
      </c>
      <c r="L688" s="85">
        <f t="shared" si="162"/>
        <v>30.162500000000001</v>
      </c>
      <c r="M688" s="85">
        <f t="shared" si="150"/>
        <v>1.4111</v>
      </c>
      <c r="N688" s="71">
        <v>60</v>
      </c>
      <c r="O688" s="100">
        <f t="shared" si="151"/>
        <v>29.9771</v>
      </c>
      <c r="P688" s="85">
        <f t="shared" si="152"/>
        <v>0</v>
      </c>
      <c r="Q688" s="58">
        <f t="shared" si="153"/>
        <v>12.7</v>
      </c>
      <c r="R688" s="100">
        <f t="shared" si="154"/>
        <v>29.366099999999999</v>
      </c>
      <c r="S688" s="85">
        <f t="shared" si="155"/>
        <v>0</v>
      </c>
      <c r="T688" s="58">
        <f t="shared" si="156"/>
        <v>7.6</v>
      </c>
      <c r="U688" s="58">
        <f t="shared" si="157"/>
        <v>7.6</v>
      </c>
      <c r="V688" s="58">
        <f t="array" ref="V688">INDEX(AS$11:AS$66,MATCH(C688&amp;G688,AO$11:AO$66&amp;AP$11:AP$66,0),0)</f>
        <v>10</v>
      </c>
      <c r="X688" s="120">
        <f t="shared" si="158"/>
        <v>5.5555555555555552E-2</v>
      </c>
      <c r="Y688" s="61">
        <f t="array" ref="Y688">INDEX($AQ$11:$AR$66,MATCH($C688&amp;$G688,$AO$11:$AO$66&amp;$AP$11:$AP$66,0),COUNTIF($AQ$10:$AR$10,"&lt;"&amp;Z688)+1)</f>
        <v>2.9999999999999997E-4</v>
      </c>
      <c r="Z688" s="61">
        <f t="shared" si="159"/>
        <v>1.1875</v>
      </c>
      <c r="AA688" s="61">
        <f t="array" ref="AA688">INDEX($AT$11:$AV$66,MATCH($C688&amp;$G688,$AO$11:$AO$66&amp;$AP$11:$AP$66,0),COUNTIF($AT$10:$AV$10,"&lt;"&amp;Z688)+1)</f>
        <v>5.0000000000000001E-4</v>
      </c>
      <c r="AB688" s="111">
        <f t="shared" si="160"/>
        <v>1.1514156081756484</v>
      </c>
      <c r="AC688" s="121">
        <f t="array" ref="AC688">INDEX($AW$11:$BA$66,MATCH($C688&amp;$G688,$AO$11:$AO$66&amp;$AP$11:$AP$66,0),COUNTIF($AW$10:$BA$10,"&lt;"&amp;Z688)+1)</f>
        <v>2.9999999999999997E-4</v>
      </c>
      <c r="AD688" s="62">
        <v>1.1801999999999999</v>
      </c>
      <c r="AE688" s="61">
        <f t="array" ref="AE688">INDEX($AT$11:$AV$66,MATCH($C688&amp;$G688,$AO$11:$AO$66&amp;$AP$11:$AP$66,0),COUNTIF($AT$10:$AV$10,"&lt;"&amp;AD688)+1)</f>
        <v>5.0000000000000001E-4</v>
      </c>
      <c r="AF688" s="111">
        <f t="shared" si="161"/>
        <v>1.1561437387837654</v>
      </c>
      <c r="AG688" s="121">
        <f t="array" ref="AG688">INDEX($AW$11:$BA$66,MATCH($C688&amp;$G688,$AO$11:$AO$66&amp;$AP$11:$AP$66,0),COUNTIF($AW$10:$BA$10,"&lt;"&amp;AD688)+1)</f>
        <v>2.9999999999999997E-4</v>
      </c>
    </row>
    <row r="689" spans="2:33" ht="12.75" customHeight="1" x14ac:dyDescent="0.3">
      <c r="B689" s="81" t="str">
        <f t="shared" si="163"/>
        <v>1 3/16-20 UN</v>
      </c>
      <c r="C689" s="71" t="s">
        <v>592</v>
      </c>
      <c r="D689" s="71"/>
      <c r="E689" s="79" t="s">
        <v>604</v>
      </c>
      <c r="F689" s="82" t="s">
        <v>607</v>
      </c>
      <c r="G689" s="58">
        <v>20</v>
      </c>
      <c r="H689" s="60" t="s">
        <v>521</v>
      </c>
      <c r="I689" s="71" t="s">
        <v>599</v>
      </c>
      <c r="J689" s="71" t="s">
        <v>588</v>
      </c>
      <c r="K689" s="71" t="s">
        <v>600</v>
      </c>
      <c r="L689" s="85">
        <f t="shared" si="162"/>
        <v>30.162500000000001</v>
      </c>
      <c r="M689" s="85">
        <f t="shared" si="150"/>
        <v>1.27</v>
      </c>
      <c r="N689" s="71">
        <v>60</v>
      </c>
      <c r="O689" s="100">
        <f t="shared" si="151"/>
        <v>30.043099999999999</v>
      </c>
      <c r="P689" s="85">
        <f t="shared" si="152"/>
        <v>0</v>
      </c>
      <c r="Q689" s="58">
        <f t="shared" si="153"/>
        <v>12.7</v>
      </c>
      <c r="R689" s="100">
        <f t="shared" si="154"/>
        <v>29.493200000000002</v>
      </c>
      <c r="S689" s="85">
        <f t="shared" si="155"/>
        <v>0</v>
      </c>
      <c r="T689" s="58">
        <f t="shared" si="156"/>
        <v>7.6</v>
      </c>
      <c r="U689" s="58">
        <f t="shared" si="157"/>
        <v>7.6</v>
      </c>
      <c r="V689" s="58">
        <f t="array" ref="V689">INDEX(AS$11:AS$66,MATCH(C689&amp;G689,AO$11:AO$66&amp;AP$11:AP$66,0),0)</f>
        <v>15</v>
      </c>
      <c r="X689" s="120">
        <f t="shared" si="158"/>
        <v>0.05</v>
      </c>
      <c r="Y689" s="61">
        <f t="array" ref="Y689">INDEX($AQ$11:$AR$66,MATCH($C689&amp;$G689,$AO$11:$AO$66&amp;$AP$11:$AP$66,0),COUNTIF($AQ$10:$AR$10,"&lt;"&amp;Z689)+1)</f>
        <v>2.9999999999999997E-4</v>
      </c>
      <c r="Z689" s="61">
        <f t="shared" si="159"/>
        <v>1.1875</v>
      </c>
      <c r="AA689" s="61">
        <f t="array" ref="AA689">INDEX($AT$11:$AV$66,MATCH($C689&amp;$G689,$AO$11:$AO$66&amp;$AP$11:$AP$66,0),COUNTIF($AT$10:$AV$10,"&lt;"&amp;Z689)+1)</f>
        <v>5.0000000000000001E-4</v>
      </c>
      <c r="AB689" s="111">
        <f t="shared" si="160"/>
        <v>1.1550240473580835</v>
      </c>
      <c r="AC689" s="121">
        <f t="array" ref="AC689">INDEX($AW$11:$BA$66,MATCH($C689&amp;$G689,$AO$11:$AO$66&amp;$AP$11:$AP$66,0),COUNTIF($AW$10:$BA$10,"&lt;"&amp;Z689)+1)</f>
        <v>2.9999999999999997E-4</v>
      </c>
      <c r="AD689" s="62">
        <v>1.1828000000000001</v>
      </c>
      <c r="AE689" s="61">
        <f t="array" ref="AE689">INDEX($AT$11:$AV$66,MATCH($C689&amp;$G689,$AO$11:$AO$66&amp;$AP$11:$AP$66,0),COUNTIF($AT$10:$AV$10,"&lt;"&amp;AD689)+1)</f>
        <v>5.0000000000000001E-4</v>
      </c>
      <c r="AF689" s="111">
        <f t="shared" si="161"/>
        <v>1.161149364905389</v>
      </c>
      <c r="AG689" s="121">
        <f t="array" ref="AG689">INDEX($AW$11:$BA$66,MATCH($C689&amp;$G689,$AO$11:$AO$66&amp;$AP$11:$AP$66,0),COUNTIF($AW$10:$BA$10,"&lt;"&amp;AD689)+1)</f>
        <v>2.9999999999999997E-4</v>
      </c>
    </row>
    <row r="690" spans="2:33" ht="12.75" customHeight="1" x14ac:dyDescent="0.3">
      <c r="B690" s="81" t="str">
        <f t="shared" si="163"/>
        <v>1 3/16-20 UN</v>
      </c>
      <c r="C690" s="71" t="s">
        <v>592</v>
      </c>
      <c r="D690" s="71"/>
      <c r="E690" s="79" t="s">
        <v>604</v>
      </c>
      <c r="F690" s="82" t="s">
        <v>607</v>
      </c>
      <c r="G690" s="58">
        <v>20</v>
      </c>
      <c r="H690" s="60" t="s">
        <v>521</v>
      </c>
      <c r="I690" s="71" t="s">
        <v>601</v>
      </c>
      <c r="J690" s="71" t="s">
        <v>588</v>
      </c>
      <c r="K690" s="71" t="s">
        <v>600</v>
      </c>
      <c r="L690" s="85">
        <f t="shared" si="162"/>
        <v>30.162500000000001</v>
      </c>
      <c r="M690" s="85">
        <f t="shared" si="150"/>
        <v>1.27</v>
      </c>
      <c r="N690" s="71">
        <v>60</v>
      </c>
      <c r="O690" s="100">
        <f t="shared" si="151"/>
        <v>30.002500000000001</v>
      </c>
      <c r="P690" s="85">
        <f t="shared" si="152"/>
        <v>0</v>
      </c>
      <c r="Q690" s="58">
        <f t="shared" si="153"/>
        <v>12.7</v>
      </c>
      <c r="R690" s="100">
        <f t="shared" si="154"/>
        <v>29.4526</v>
      </c>
      <c r="S690" s="85">
        <f t="shared" si="155"/>
        <v>0</v>
      </c>
      <c r="T690" s="58">
        <f t="shared" si="156"/>
        <v>7.6</v>
      </c>
      <c r="U690" s="58">
        <f t="shared" si="157"/>
        <v>7.6</v>
      </c>
      <c r="V690" s="58">
        <f t="array" ref="V690">INDEX(AS$11:AS$66,MATCH(C690&amp;G690,AO$11:AO$66&amp;AP$11:AP$66,0),0)</f>
        <v>15</v>
      </c>
      <c r="X690" s="120">
        <f t="shared" si="158"/>
        <v>0.05</v>
      </c>
      <c r="Y690" s="61">
        <f t="array" ref="Y690">INDEX($AQ$11:$AR$66,MATCH($C690&amp;$G690,$AO$11:$AO$66&amp;$AP$11:$AP$66,0),COUNTIF($AQ$10:$AR$10,"&lt;"&amp;Z690)+1)</f>
        <v>2.9999999999999997E-4</v>
      </c>
      <c r="Z690" s="61">
        <f t="shared" si="159"/>
        <v>1.1875</v>
      </c>
      <c r="AA690" s="61">
        <f t="array" ref="AA690">INDEX($AT$11:$AV$66,MATCH($C690&amp;$G690,$AO$11:$AO$66&amp;$AP$11:$AP$66,0),COUNTIF($AT$10:$AV$10,"&lt;"&amp;Z690)+1)</f>
        <v>5.0000000000000001E-4</v>
      </c>
      <c r="AB690" s="111">
        <f t="shared" si="160"/>
        <v>1.1550240473580835</v>
      </c>
      <c r="AC690" s="121">
        <f t="array" ref="AC690">INDEX($AW$11:$BA$66,MATCH($C690&amp;$G690,$AO$11:$AO$66&amp;$AP$11:$AP$66,0),COUNTIF($AW$10:$BA$10,"&lt;"&amp;Z690)+1)</f>
        <v>2.9999999999999997E-4</v>
      </c>
      <c r="AD690" s="62">
        <v>1.1812</v>
      </c>
      <c r="AE690" s="61">
        <f t="array" ref="AE690">INDEX($AT$11:$AV$66,MATCH($C690&amp;$G690,$AO$11:$AO$66&amp;$AP$11:$AP$66,0),COUNTIF($AT$10:$AV$10,"&lt;"&amp;AD690)+1)</f>
        <v>5.0000000000000001E-4</v>
      </c>
      <c r="AF690" s="111">
        <f t="shared" si="161"/>
        <v>1.1595493649053892</v>
      </c>
      <c r="AG690" s="121">
        <f t="array" ref="AG690">INDEX($AW$11:$BA$66,MATCH($C690&amp;$G690,$AO$11:$AO$66&amp;$AP$11:$AP$66,0),COUNTIF($AW$10:$BA$10,"&lt;"&amp;AD690)+1)</f>
        <v>2.9999999999999997E-4</v>
      </c>
    </row>
    <row r="691" spans="2:33" ht="12.75" customHeight="1" x14ac:dyDescent="0.3">
      <c r="B691" s="81" t="str">
        <f t="shared" si="163"/>
        <v>1 3/16-28 UN</v>
      </c>
      <c r="C691" s="71" t="s">
        <v>592</v>
      </c>
      <c r="D691" s="71"/>
      <c r="E691" s="79" t="s">
        <v>604</v>
      </c>
      <c r="F691" s="82" t="s">
        <v>607</v>
      </c>
      <c r="G691" s="58">
        <v>28</v>
      </c>
      <c r="H691" s="60" t="s">
        <v>521</v>
      </c>
      <c r="I691" s="71" t="s">
        <v>599</v>
      </c>
      <c r="J691" s="71" t="s">
        <v>588</v>
      </c>
      <c r="K691" s="71" t="s">
        <v>600</v>
      </c>
      <c r="L691" s="85">
        <f t="shared" si="162"/>
        <v>30.162500000000001</v>
      </c>
      <c r="M691" s="85">
        <f t="shared" si="150"/>
        <v>0.90710000000000002</v>
      </c>
      <c r="N691" s="71">
        <v>60</v>
      </c>
      <c r="O691" s="100">
        <f t="shared" si="151"/>
        <v>30.101500000000001</v>
      </c>
      <c r="P691" s="85">
        <f t="shared" si="152"/>
        <v>0</v>
      </c>
      <c r="Q691" s="58">
        <f t="shared" si="153"/>
        <v>12.7</v>
      </c>
      <c r="R691" s="100">
        <f t="shared" si="154"/>
        <v>29.7087</v>
      </c>
      <c r="S691" s="85">
        <f t="shared" si="155"/>
        <v>0</v>
      </c>
      <c r="T691" s="58">
        <f t="shared" si="156"/>
        <v>7.6</v>
      </c>
      <c r="U691" s="58">
        <f t="shared" si="157"/>
        <v>7.6</v>
      </c>
      <c r="V691" s="58">
        <f t="array" ref="V691">INDEX(AS$11:AS$66,MATCH(C691&amp;G691,AO$11:AO$66&amp;AP$11:AP$66,0),0)</f>
        <v>15</v>
      </c>
      <c r="X691" s="120">
        <f t="shared" si="158"/>
        <v>3.5714285714285712E-2</v>
      </c>
      <c r="Y691" s="61">
        <f t="array" ref="Y691">INDEX($AQ$11:$AR$66,MATCH($C691&amp;$G691,$AO$11:$AO$66&amp;$AP$11:$AP$66,0),COUNTIF($AQ$10:$AR$10,"&lt;"&amp;Z691)+1)</f>
        <v>2.9999999999999997E-4</v>
      </c>
      <c r="Z691" s="61">
        <f t="shared" si="159"/>
        <v>1.1875</v>
      </c>
      <c r="AA691" s="61">
        <f t="array" ref="AA691">INDEX($AT$11:$AV$66,MATCH($C691&amp;$G691,$AO$11:$AO$66&amp;$AP$11:$AP$66,0),COUNTIF($AT$10:$AV$10,"&lt;"&amp;Z691)+1)</f>
        <v>5.0000000000000001E-4</v>
      </c>
      <c r="AB691" s="111">
        <f t="shared" si="160"/>
        <v>1.1643028909700597</v>
      </c>
      <c r="AC691" s="121">
        <f t="array" ref="AC691">INDEX($AW$11:$BA$66,MATCH($C691&amp;$G691,$AO$11:$AO$66&amp;$AP$11:$AP$66,0),COUNTIF($AW$10:$BA$10,"&lt;"&amp;Z691)+1)</f>
        <v>2.9999999999999997E-4</v>
      </c>
      <c r="AD691" s="62">
        <v>1.1851</v>
      </c>
      <c r="AE691" s="61">
        <f t="array" ref="AE691">INDEX($AT$11:$AV$66,MATCH($C691&amp;$G691,$AO$11:$AO$66&amp;$AP$11:$AP$66,0),COUNTIF($AT$10:$AV$10,"&lt;"&amp;AD691)+1)</f>
        <v>5.0000000000000001E-4</v>
      </c>
      <c r="AF691" s="111">
        <f t="shared" si="161"/>
        <v>1.1696352606467064</v>
      </c>
      <c r="AG691" s="121">
        <f t="array" ref="AG691">INDEX($AW$11:$BA$66,MATCH($C691&amp;$G691,$AO$11:$AO$66&amp;$AP$11:$AP$66,0),COUNTIF($AW$10:$BA$10,"&lt;"&amp;AD691)+1)</f>
        <v>2.9999999999999997E-4</v>
      </c>
    </row>
    <row r="692" spans="2:33" ht="12.75" customHeight="1" x14ac:dyDescent="0.3">
      <c r="B692" s="81" t="str">
        <f t="shared" si="163"/>
        <v>1 3/16-28 UN</v>
      </c>
      <c r="C692" s="71" t="s">
        <v>592</v>
      </c>
      <c r="D692" s="71"/>
      <c r="E692" s="79" t="s">
        <v>604</v>
      </c>
      <c r="F692" s="82" t="s">
        <v>607</v>
      </c>
      <c r="G692" s="58">
        <v>28</v>
      </c>
      <c r="H692" s="60" t="s">
        <v>521</v>
      </c>
      <c r="I692" s="71" t="s">
        <v>601</v>
      </c>
      <c r="J692" s="71" t="s">
        <v>588</v>
      </c>
      <c r="K692" s="71" t="s">
        <v>600</v>
      </c>
      <c r="L692" s="85">
        <f t="shared" si="162"/>
        <v>30.162500000000001</v>
      </c>
      <c r="M692" s="85">
        <f t="shared" si="150"/>
        <v>0.90710000000000002</v>
      </c>
      <c r="N692" s="71">
        <v>60</v>
      </c>
      <c r="O692" s="100">
        <f t="shared" si="151"/>
        <v>30.0685</v>
      </c>
      <c r="P692" s="85">
        <f t="shared" si="152"/>
        <v>0</v>
      </c>
      <c r="Q692" s="58">
        <f t="shared" si="153"/>
        <v>12.7</v>
      </c>
      <c r="R692" s="100">
        <f t="shared" si="154"/>
        <v>29.675699999999999</v>
      </c>
      <c r="S692" s="85">
        <f t="shared" si="155"/>
        <v>0</v>
      </c>
      <c r="T692" s="58">
        <f t="shared" si="156"/>
        <v>7.6</v>
      </c>
      <c r="U692" s="58">
        <f t="shared" si="157"/>
        <v>7.6</v>
      </c>
      <c r="V692" s="58">
        <f t="array" ref="V692">INDEX(AS$11:AS$66,MATCH(C692&amp;G692,AO$11:AO$66&amp;AP$11:AP$66,0),0)</f>
        <v>15</v>
      </c>
      <c r="X692" s="120">
        <f t="shared" si="158"/>
        <v>3.5714285714285712E-2</v>
      </c>
      <c r="Y692" s="61">
        <f t="array" ref="Y692">INDEX($AQ$11:$AR$66,MATCH($C692&amp;$G692,$AO$11:$AO$66&amp;$AP$11:$AP$66,0),COUNTIF($AQ$10:$AR$10,"&lt;"&amp;Z692)+1)</f>
        <v>2.9999999999999997E-4</v>
      </c>
      <c r="Z692" s="61">
        <f t="shared" si="159"/>
        <v>1.1875</v>
      </c>
      <c r="AA692" s="61">
        <f t="array" ref="AA692">INDEX($AT$11:$AV$66,MATCH($C692&amp;$G692,$AO$11:$AO$66&amp;$AP$11:$AP$66,0),COUNTIF($AT$10:$AV$10,"&lt;"&amp;Z692)+1)</f>
        <v>5.0000000000000001E-4</v>
      </c>
      <c r="AB692" s="111">
        <f t="shared" si="160"/>
        <v>1.1643028909700597</v>
      </c>
      <c r="AC692" s="121">
        <f t="array" ref="AC692">INDEX($AW$11:$BA$66,MATCH($C692&amp;$G692,$AO$11:$AO$66&amp;$AP$11:$AP$66,0),COUNTIF($AW$10:$BA$10,"&lt;"&amp;Z692)+1)</f>
        <v>2.9999999999999997E-4</v>
      </c>
      <c r="AD692" s="62">
        <v>1.1838</v>
      </c>
      <c r="AE692" s="61">
        <f t="array" ref="AE692">INDEX($AT$11:$AV$66,MATCH($C692&amp;$G692,$AO$11:$AO$66&amp;$AP$11:$AP$66,0),COUNTIF($AT$10:$AV$10,"&lt;"&amp;AD692)+1)</f>
        <v>5.0000000000000001E-4</v>
      </c>
      <c r="AF692" s="111">
        <f t="shared" si="161"/>
        <v>1.1683352606467063</v>
      </c>
      <c r="AG692" s="121">
        <f t="array" ref="AG692">INDEX($AW$11:$BA$66,MATCH($C692&amp;$G692,$AO$11:$AO$66&amp;$AP$11:$AP$66,0),COUNTIF($AW$10:$BA$10,"&lt;"&amp;AD692)+1)</f>
        <v>2.9999999999999997E-4</v>
      </c>
    </row>
    <row r="693" spans="2:33" ht="12.75" customHeight="1" x14ac:dyDescent="0.3">
      <c r="B693" s="81" t="str">
        <f t="shared" si="163"/>
        <v>1 1/4-8 UN</v>
      </c>
      <c r="C693" s="71" t="s">
        <v>592</v>
      </c>
      <c r="D693" s="71"/>
      <c r="E693" s="79" t="s">
        <v>604</v>
      </c>
      <c r="F693" s="82" t="s">
        <v>608</v>
      </c>
      <c r="G693" s="58">
        <v>8</v>
      </c>
      <c r="H693" s="60" t="s">
        <v>521</v>
      </c>
      <c r="I693" s="71" t="s">
        <v>599</v>
      </c>
      <c r="J693" s="71" t="s">
        <v>588</v>
      </c>
      <c r="K693" s="71" t="s">
        <v>600</v>
      </c>
      <c r="L693" s="85">
        <f t="shared" si="162"/>
        <v>31.75</v>
      </c>
      <c r="M693" s="85">
        <f t="shared" si="150"/>
        <v>3.1749999999999998</v>
      </c>
      <c r="N693" s="71">
        <v>60</v>
      </c>
      <c r="O693" s="100">
        <f t="shared" si="151"/>
        <v>31.295300000000001</v>
      </c>
      <c r="P693" s="85">
        <f t="shared" si="152"/>
        <v>0</v>
      </c>
      <c r="Q693" s="58">
        <f t="shared" si="153"/>
        <v>17.8</v>
      </c>
      <c r="R693" s="100">
        <f t="shared" si="154"/>
        <v>29.920500000000001</v>
      </c>
      <c r="S693" s="85">
        <f t="shared" si="155"/>
        <v>0</v>
      </c>
      <c r="T693" s="58">
        <f t="shared" si="156"/>
        <v>10.199999999999999</v>
      </c>
      <c r="U693" s="58">
        <f t="shared" si="157"/>
        <v>10.199999999999999</v>
      </c>
      <c r="V693" s="58">
        <f t="array" ref="V693">INDEX(AS$11:AS$66,MATCH(C693&amp;G693,AO$11:AO$66&amp;AP$11:AP$66,0),0)</f>
        <v>5</v>
      </c>
      <c r="X693" s="120">
        <f t="shared" si="158"/>
        <v>0.125</v>
      </c>
      <c r="Y693" s="61">
        <f t="array" ref="Y693">INDEX($AQ$11:$AR$66,MATCH($C693&amp;$G693,$AO$11:$AO$66&amp;$AP$11:$AP$66,0),COUNTIF($AQ$10:$AR$10,"&lt;"&amp;Z693)+1)</f>
        <v>4.0000000000000002E-4</v>
      </c>
      <c r="Z693" s="61">
        <f t="shared" si="159"/>
        <v>1.25</v>
      </c>
      <c r="AA693" s="61">
        <f t="array" ref="AA693">INDEX($AT$11:$AV$66,MATCH($C693&amp;$G693,$AO$11:$AO$66&amp;$AP$11:$AP$66,0),COUNTIF($AT$10:$AV$10,"&lt;"&amp;Z693)+1)</f>
        <v>6.9999999999999999E-4</v>
      </c>
      <c r="AB693" s="111">
        <f t="shared" si="160"/>
        <v>1.1688101183952089</v>
      </c>
      <c r="AC693" s="121">
        <f t="array" ref="AC693">INDEX($AW$11:$BA$66,MATCH($C693&amp;$G693,$AO$11:$AO$66&amp;$AP$11:$AP$66,0),COUNTIF($AW$10:$BA$10,"&lt;"&amp;Z693)+1)</f>
        <v>4.0000000000000002E-4</v>
      </c>
      <c r="AD693" s="62">
        <v>1.2321</v>
      </c>
      <c r="AE693" s="61">
        <f t="array" ref="AE693">INDEX($AT$11:$AV$66,MATCH($C693&amp;$G693,$AO$11:$AO$66&amp;$AP$11:$AP$66,0),COUNTIF($AT$10:$AV$10,"&lt;"&amp;AD693)+1)</f>
        <v>6.9999999999999999E-4</v>
      </c>
      <c r="AF693" s="111">
        <f t="shared" si="161"/>
        <v>1.1779734122634726</v>
      </c>
      <c r="AG693" s="121">
        <f t="array" ref="AG693">INDEX($AW$11:$BA$66,MATCH($C693&amp;$G693,$AO$11:$AO$66&amp;$AP$11:$AP$66,0),COUNTIF($AW$10:$BA$10,"&lt;"&amp;AD693)+1)</f>
        <v>4.0000000000000002E-4</v>
      </c>
    </row>
    <row r="694" spans="2:33" ht="12.75" customHeight="1" x14ac:dyDescent="0.3">
      <c r="B694" s="81" t="str">
        <f t="shared" si="163"/>
        <v>1 1/4-8 UN</v>
      </c>
      <c r="C694" s="71" t="s">
        <v>592</v>
      </c>
      <c r="D694" s="71"/>
      <c r="E694" s="79" t="s">
        <v>604</v>
      </c>
      <c r="F694" s="82" t="s">
        <v>608</v>
      </c>
      <c r="G694" s="58">
        <v>8</v>
      </c>
      <c r="H694" s="60" t="s">
        <v>521</v>
      </c>
      <c r="I694" s="71" t="s">
        <v>601</v>
      </c>
      <c r="J694" s="71" t="s">
        <v>588</v>
      </c>
      <c r="K694" s="71" t="s">
        <v>600</v>
      </c>
      <c r="L694" s="85">
        <f t="shared" si="162"/>
        <v>31.75</v>
      </c>
      <c r="M694" s="85">
        <f t="shared" si="150"/>
        <v>3.1749999999999998</v>
      </c>
      <c r="N694" s="71">
        <v>60</v>
      </c>
      <c r="O694" s="100">
        <f t="shared" si="151"/>
        <v>31.236899999999999</v>
      </c>
      <c r="P694" s="85">
        <f t="shared" si="152"/>
        <v>0</v>
      </c>
      <c r="Q694" s="58">
        <f t="shared" si="153"/>
        <v>17.8</v>
      </c>
      <c r="R694" s="100">
        <f t="shared" si="154"/>
        <v>29.862100000000002</v>
      </c>
      <c r="S694" s="85">
        <f t="shared" si="155"/>
        <v>0</v>
      </c>
      <c r="T694" s="58">
        <f t="shared" si="156"/>
        <v>10.199999999999999</v>
      </c>
      <c r="U694" s="58">
        <f t="shared" si="157"/>
        <v>10.199999999999999</v>
      </c>
      <c r="V694" s="58">
        <f t="array" ref="V694">INDEX(AS$11:AS$66,MATCH(C694&amp;G694,AO$11:AO$66&amp;AP$11:AP$66,0),0)</f>
        <v>5</v>
      </c>
      <c r="X694" s="120">
        <f t="shared" si="158"/>
        <v>0.125</v>
      </c>
      <c r="Y694" s="61">
        <f t="array" ref="Y694">INDEX($AQ$11:$AR$66,MATCH($C694&amp;$G694,$AO$11:$AO$66&amp;$AP$11:$AP$66,0),COUNTIF($AQ$10:$AR$10,"&lt;"&amp;Z694)+1)</f>
        <v>4.0000000000000002E-4</v>
      </c>
      <c r="Z694" s="61">
        <f t="shared" si="159"/>
        <v>1.25</v>
      </c>
      <c r="AA694" s="61">
        <f t="array" ref="AA694">INDEX($AT$11:$AV$66,MATCH($C694&amp;$G694,$AO$11:$AO$66&amp;$AP$11:$AP$66,0),COUNTIF($AT$10:$AV$10,"&lt;"&amp;Z694)+1)</f>
        <v>6.9999999999999999E-4</v>
      </c>
      <c r="AB694" s="111">
        <f t="shared" si="160"/>
        <v>1.1688101183952089</v>
      </c>
      <c r="AC694" s="121">
        <f t="array" ref="AC694">INDEX($AW$11:$BA$66,MATCH($C694&amp;$G694,$AO$11:$AO$66&amp;$AP$11:$AP$66,0),COUNTIF($AW$10:$BA$10,"&lt;"&amp;Z694)+1)</f>
        <v>4.0000000000000002E-4</v>
      </c>
      <c r="AD694" s="62">
        <v>1.2298</v>
      </c>
      <c r="AE694" s="61">
        <f t="array" ref="AE694">INDEX($AT$11:$AV$66,MATCH($C694&amp;$G694,$AO$11:$AO$66&amp;$AP$11:$AP$66,0),COUNTIF($AT$10:$AV$10,"&lt;"&amp;AD694)+1)</f>
        <v>6.9999999999999999E-4</v>
      </c>
      <c r="AF694" s="111">
        <f t="shared" si="161"/>
        <v>1.1756734122634727</v>
      </c>
      <c r="AG694" s="121">
        <f t="array" ref="AG694">INDEX($AW$11:$BA$66,MATCH($C694&amp;$G694,$AO$11:$AO$66&amp;$AP$11:$AP$66,0),COUNTIF($AW$10:$BA$10,"&lt;"&amp;AD694)+1)</f>
        <v>4.0000000000000002E-4</v>
      </c>
    </row>
    <row r="695" spans="2:33" ht="12.75" customHeight="1" x14ac:dyDescent="0.3">
      <c r="B695" s="81" t="str">
        <f t="shared" si="163"/>
        <v>1 1/4-16 UN</v>
      </c>
      <c r="C695" s="71" t="s">
        <v>592</v>
      </c>
      <c r="D695" s="71"/>
      <c r="E695" s="79" t="s">
        <v>604</v>
      </c>
      <c r="F695" s="82" t="s">
        <v>608</v>
      </c>
      <c r="G695" s="58">
        <v>16</v>
      </c>
      <c r="H695" s="60" t="s">
        <v>521</v>
      </c>
      <c r="I695" s="71" t="s">
        <v>599</v>
      </c>
      <c r="J695" s="71" t="s">
        <v>588</v>
      </c>
      <c r="K695" s="71" t="s">
        <v>600</v>
      </c>
      <c r="L695" s="85">
        <f t="shared" si="162"/>
        <v>31.75</v>
      </c>
      <c r="M695" s="85">
        <f t="shared" si="150"/>
        <v>1.5874999999999999</v>
      </c>
      <c r="N695" s="71">
        <v>60</v>
      </c>
      <c r="O695" s="100">
        <f t="shared" si="151"/>
        <v>31.5747</v>
      </c>
      <c r="P695" s="85">
        <f t="shared" si="152"/>
        <v>0</v>
      </c>
      <c r="Q695" s="58">
        <f t="shared" si="153"/>
        <v>15.2</v>
      </c>
      <c r="R695" s="100">
        <f t="shared" si="154"/>
        <v>30.8873</v>
      </c>
      <c r="S695" s="85">
        <f t="shared" si="155"/>
        <v>0</v>
      </c>
      <c r="T695" s="58">
        <f t="shared" si="156"/>
        <v>7.6</v>
      </c>
      <c r="U695" s="58">
        <f t="shared" si="157"/>
        <v>7.6</v>
      </c>
      <c r="V695" s="58">
        <f t="array" ref="V695">INDEX(AS$11:AS$66,MATCH(C695&amp;G695,AO$11:AO$66&amp;AP$11:AP$66,0),0)</f>
        <v>10</v>
      </c>
      <c r="X695" s="120">
        <f t="shared" si="158"/>
        <v>6.25E-2</v>
      </c>
      <c r="Y695" s="61">
        <f t="array" ref="Y695">INDEX($AQ$11:$AR$66,MATCH($C695&amp;$G695,$AO$11:$AO$66&amp;$AP$11:$AP$66,0),COUNTIF($AQ$10:$AR$10,"&lt;"&amp;Z695)+1)</f>
        <v>2.9999999999999997E-4</v>
      </c>
      <c r="Z695" s="61">
        <f t="shared" si="159"/>
        <v>1.25</v>
      </c>
      <c r="AA695" s="61">
        <f t="array" ref="AA695">INDEX($AT$11:$AV$66,MATCH($C695&amp;$G695,$AO$11:$AO$66&amp;$AP$11:$AP$66,0),COUNTIF($AT$10:$AV$10,"&lt;"&amp;Z695)+1)</f>
        <v>5.9999999999999995E-4</v>
      </c>
      <c r="AB695" s="111">
        <f t="shared" si="160"/>
        <v>1.2094050591976044</v>
      </c>
      <c r="AC695" s="121">
        <f t="array" ref="AC695">INDEX($AW$11:$BA$66,MATCH($C695&amp;$G695,$AO$11:$AO$66&amp;$AP$11:$AP$66,0),COUNTIF($AW$10:$BA$10,"&lt;"&amp;Z695)+1)</f>
        <v>2.9999999999999997E-4</v>
      </c>
      <c r="AD695" s="62">
        <v>1.2431000000000001</v>
      </c>
      <c r="AE695" s="61">
        <f t="array" ref="AE695">INDEX($AT$11:$AV$66,MATCH($C695&amp;$G695,$AO$11:$AO$66&amp;$AP$11:$AP$66,0),COUNTIF($AT$10:$AV$10,"&lt;"&amp;AD695)+1)</f>
        <v>5.9999999999999995E-4</v>
      </c>
      <c r="AF695" s="111">
        <f t="shared" si="161"/>
        <v>1.2160367061317363</v>
      </c>
      <c r="AG695" s="121">
        <f t="array" ref="AG695">INDEX($AW$11:$BA$66,MATCH($C695&amp;$G695,$AO$11:$AO$66&amp;$AP$11:$AP$66,0),COUNTIF($AW$10:$BA$10,"&lt;"&amp;AD695)+1)</f>
        <v>2.9999999999999997E-4</v>
      </c>
    </row>
    <row r="696" spans="2:33" ht="12.75" customHeight="1" x14ac:dyDescent="0.3">
      <c r="B696" s="81" t="str">
        <f t="shared" si="163"/>
        <v>1 1/4-16 UN</v>
      </c>
      <c r="C696" s="71" t="s">
        <v>592</v>
      </c>
      <c r="D696" s="71"/>
      <c r="E696" s="79" t="s">
        <v>604</v>
      </c>
      <c r="F696" s="82" t="s">
        <v>608</v>
      </c>
      <c r="G696" s="58">
        <v>16</v>
      </c>
      <c r="H696" s="60" t="s">
        <v>521</v>
      </c>
      <c r="I696" s="71" t="s">
        <v>601</v>
      </c>
      <c r="J696" s="71" t="s">
        <v>588</v>
      </c>
      <c r="K696" s="71" t="s">
        <v>600</v>
      </c>
      <c r="L696" s="85">
        <f t="shared" si="162"/>
        <v>31.75</v>
      </c>
      <c r="M696" s="85">
        <f t="shared" si="150"/>
        <v>1.5874999999999999</v>
      </c>
      <c r="N696" s="71">
        <v>60</v>
      </c>
      <c r="O696" s="100">
        <f t="shared" si="151"/>
        <v>31.534099999999999</v>
      </c>
      <c r="P696" s="85">
        <f t="shared" si="152"/>
        <v>0</v>
      </c>
      <c r="Q696" s="58">
        <f t="shared" si="153"/>
        <v>15.2</v>
      </c>
      <c r="R696" s="100">
        <f t="shared" si="154"/>
        <v>30.846699999999998</v>
      </c>
      <c r="S696" s="85">
        <f t="shared" si="155"/>
        <v>0</v>
      </c>
      <c r="T696" s="58">
        <f t="shared" si="156"/>
        <v>7.6</v>
      </c>
      <c r="U696" s="58">
        <f t="shared" si="157"/>
        <v>7.6</v>
      </c>
      <c r="V696" s="58">
        <f t="array" ref="V696">INDEX(AS$11:AS$66,MATCH(C696&amp;G696,AO$11:AO$66&amp;AP$11:AP$66,0),0)</f>
        <v>10</v>
      </c>
      <c r="X696" s="120">
        <f t="shared" si="158"/>
        <v>6.25E-2</v>
      </c>
      <c r="Y696" s="61">
        <f t="array" ref="Y696">INDEX($AQ$11:$AR$66,MATCH($C696&amp;$G696,$AO$11:$AO$66&amp;$AP$11:$AP$66,0),COUNTIF($AQ$10:$AR$10,"&lt;"&amp;Z696)+1)</f>
        <v>2.9999999999999997E-4</v>
      </c>
      <c r="Z696" s="61">
        <f t="shared" si="159"/>
        <v>1.25</v>
      </c>
      <c r="AA696" s="61">
        <f t="array" ref="AA696">INDEX($AT$11:$AV$66,MATCH($C696&amp;$G696,$AO$11:$AO$66&amp;$AP$11:$AP$66,0),COUNTIF($AT$10:$AV$10,"&lt;"&amp;Z696)+1)</f>
        <v>5.9999999999999995E-4</v>
      </c>
      <c r="AB696" s="111">
        <f t="shared" si="160"/>
        <v>1.2094050591976044</v>
      </c>
      <c r="AC696" s="121">
        <f t="array" ref="AC696">INDEX($AW$11:$BA$66,MATCH($C696&amp;$G696,$AO$11:$AO$66&amp;$AP$11:$AP$66,0),COUNTIF($AW$10:$BA$10,"&lt;"&amp;Z696)+1)</f>
        <v>2.9999999999999997E-4</v>
      </c>
      <c r="AD696" s="62">
        <v>1.2415</v>
      </c>
      <c r="AE696" s="61">
        <f t="array" ref="AE696">INDEX($AT$11:$AV$66,MATCH($C696&amp;$G696,$AO$11:$AO$66&amp;$AP$11:$AP$66,0),COUNTIF($AT$10:$AV$10,"&lt;"&amp;AD696)+1)</f>
        <v>5.9999999999999995E-4</v>
      </c>
      <c r="AF696" s="111">
        <f t="shared" si="161"/>
        <v>1.2144367061317363</v>
      </c>
      <c r="AG696" s="121">
        <f t="array" ref="AG696">INDEX($AW$11:$BA$66,MATCH($C696&amp;$G696,$AO$11:$AO$66&amp;$AP$11:$AP$66,0),COUNTIF($AW$10:$BA$10,"&lt;"&amp;AD696)+1)</f>
        <v>2.9999999999999997E-4</v>
      </c>
    </row>
    <row r="697" spans="2:33" ht="12.75" customHeight="1" x14ac:dyDescent="0.3">
      <c r="B697" s="81" t="str">
        <f t="shared" si="163"/>
        <v>1 1/4-18 UNEF</v>
      </c>
      <c r="C697" s="71" t="s">
        <v>592</v>
      </c>
      <c r="D697" s="71"/>
      <c r="E697" s="79" t="s">
        <v>603</v>
      </c>
      <c r="F697" s="82" t="s">
        <v>608</v>
      </c>
      <c r="G697" s="58">
        <v>18</v>
      </c>
      <c r="H697" s="60" t="s">
        <v>521</v>
      </c>
      <c r="I697" s="71" t="s">
        <v>599</v>
      </c>
      <c r="J697" s="71" t="s">
        <v>588</v>
      </c>
      <c r="K697" s="71" t="s">
        <v>600</v>
      </c>
      <c r="L697" s="85">
        <f t="shared" si="162"/>
        <v>31.75</v>
      </c>
      <c r="M697" s="85">
        <f t="shared" si="150"/>
        <v>1.4111</v>
      </c>
      <c r="N697" s="71">
        <v>60</v>
      </c>
      <c r="O697" s="100">
        <f t="shared" si="151"/>
        <v>31.6052</v>
      </c>
      <c r="P697" s="85">
        <f t="shared" si="152"/>
        <v>0</v>
      </c>
      <c r="Q697" s="58">
        <f t="shared" si="153"/>
        <v>12.7</v>
      </c>
      <c r="R697" s="100">
        <f t="shared" si="154"/>
        <v>30.994199999999999</v>
      </c>
      <c r="S697" s="85">
        <f t="shared" si="155"/>
        <v>0</v>
      </c>
      <c r="T697" s="58">
        <f t="shared" si="156"/>
        <v>7.6</v>
      </c>
      <c r="U697" s="58">
        <f t="shared" si="157"/>
        <v>7.6</v>
      </c>
      <c r="V697" s="58">
        <f t="array" ref="V697">INDEX(AS$11:AS$66,MATCH(C697&amp;G697,AO$11:AO$66&amp;AP$11:AP$66,0),0)</f>
        <v>10</v>
      </c>
      <c r="X697" s="120">
        <f t="shared" si="158"/>
        <v>5.5555555555555552E-2</v>
      </c>
      <c r="Y697" s="61">
        <f t="array" ref="Y697">INDEX($AQ$11:$AR$66,MATCH($C697&amp;$G697,$AO$11:$AO$66&amp;$AP$11:$AP$66,0),COUNTIF($AQ$10:$AR$10,"&lt;"&amp;Z697)+1)</f>
        <v>2.9999999999999997E-4</v>
      </c>
      <c r="Z697" s="61">
        <f t="shared" si="159"/>
        <v>1.25</v>
      </c>
      <c r="AA697" s="61">
        <f t="array" ref="AA697">INDEX($AT$11:$AV$66,MATCH($C697&amp;$G697,$AO$11:$AO$66&amp;$AP$11:$AP$66,0),COUNTIF($AT$10:$AV$10,"&lt;"&amp;Z697)+1)</f>
        <v>5.0000000000000001E-4</v>
      </c>
      <c r="AB697" s="111">
        <f t="shared" si="160"/>
        <v>1.2139156081756484</v>
      </c>
      <c r="AC697" s="121">
        <f t="array" ref="AC697">INDEX($AW$11:$BA$66,MATCH($C697&amp;$G697,$AO$11:$AO$66&amp;$AP$11:$AP$66,0),COUNTIF($AW$10:$BA$10,"&lt;"&amp;Z697)+1)</f>
        <v>2.9999999999999997E-4</v>
      </c>
      <c r="AD697" s="62">
        <v>1.2443</v>
      </c>
      <c r="AE697" s="61">
        <f t="array" ref="AE697">INDEX($AT$11:$AV$66,MATCH($C697&amp;$G697,$AO$11:$AO$66&amp;$AP$11:$AP$66,0),COUNTIF($AT$10:$AV$10,"&lt;"&amp;AD697)+1)</f>
        <v>5.0000000000000001E-4</v>
      </c>
      <c r="AF697" s="111">
        <f t="shared" si="161"/>
        <v>1.2202437387837655</v>
      </c>
      <c r="AG697" s="121">
        <f t="array" ref="AG697">INDEX($AW$11:$BA$66,MATCH($C697&amp;$G697,$AO$11:$AO$66&amp;$AP$11:$AP$66,0),COUNTIF($AW$10:$BA$10,"&lt;"&amp;AD697)+1)</f>
        <v>2.9999999999999997E-4</v>
      </c>
    </row>
    <row r="698" spans="2:33" ht="12.75" customHeight="1" x14ac:dyDescent="0.3">
      <c r="B698" s="81" t="str">
        <f t="shared" si="163"/>
        <v>1 1/4-18 UNEF</v>
      </c>
      <c r="C698" s="71" t="s">
        <v>592</v>
      </c>
      <c r="D698" s="71"/>
      <c r="E698" s="79" t="s">
        <v>603</v>
      </c>
      <c r="F698" s="82" t="s">
        <v>608</v>
      </c>
      <c r="G698" s="58">
        <v>18</v>
      </c>
      <c r="H698" s="60" t="s">
        <v>521</v>
      </c>
      <c r="I698" s="71" t="s">
        <v>601</v>
      </c>
      <c r="J698" s="71" t="s">
        <v>588</v>
      </c>
      <c r="K698" s="71" t="s">
        <v>600</v>
      </c>
      <c r="L698" s="85">
        <f t="shared" si="162"/>
        <v>31.75</v>
      </c>
      <c r="M698" s="85">
        <f t="shared" si="150"/>
        <v>1.4111</v>
      </c>
      <c r="N698" s="71">
        <v>60</v>
      </c>
      <c r="O698" s="100">
        <f t="shared" si="151"/>
        <v>31.564599999999999</v>
      </c>
      <c r="P698" s="85">
        <f t="shared" si="152"/>
        <v>0</v>
      </c>
      <c r="Q698" s="58">
        <f t="shared" si="153"/>
        <v>12.7</v>
      </c>
      <c r="R698" s="100">
        <f t="shared" si="154"/>
        <v>30.953600000000002</v>
      </c>
      <c r="S698" s="85">
        <f t="shared" si="155"/>
        <v>0</v>
      </c>
      <c r="T698" s="58">
        <f t="shared" si="156"/>
        <v>7.6</v>
      </c>
      <c r="U698" s="58">
        <f t="shared" si="157"/>
        <v>7.6</v>
      </c>
      <c r="V698" s="58">
        <f t="array" ref="V698">INDEX(AS$11:AS$66,MATCH(C698&amp;G698,AO$11:AO$66&amp;AP$11:AP$66,0),0)</f>
        <v>10</v>
      </c>
      <c r="X698" s="120">
        <f t="shared" si="158"/>
        <v>5.5555555555555552E-2</v>
      </c>
      <c r="Y698" s="61">
        <f t="array" ref="Y698">INDEX($AQ$11:$AR$66,MATCH($C698&amp;$G698,$AO$11:$AO$66&amp;$AP$11:$AP$66,0),COUNTIF($AQ$10:$AR$10,"&lt;"&amp;Z698)+1)</f>
        <v>2.9999999999999997E-4</v>
      </c>
      <c r="Z698" s="61">
        <f t="shared" si="159"/>
        <v>1.25</v>
      </c>
      <c r="AA698" s="61">
        <f t="array" ref="AA698">INDEX($AT$11:$AV$66,MATCH($C698&amp;$G698,$AO$11:$AO$66&amp;$AP$11:$AP$66,0),COUNTIF($AT$10:$AV$10,"&lt;"&amp;Z698)+1)</f>
        <v>5.0000000000000001E-4</v>
      </c>
      <c r="AB698" s="111">
        <f t="shared" si="160"/>
        <v>1.2139156081756484</v>
      </c>
      <c r="AC698" s="121">
        <f t="array" ref="AC698">INDEX($AW$11:$BA$66,MATCH($C698&amp;$G698,$AO$11:$AO$66&amp;$AP$11:$AP$66,0),COUNTIF($AW$10:$BA$10,"&lt;"&amp;Z698)+1)</f>
        <v>2.9999999999999997E-4</v>
      </c>
      <c r="AD698" s="62">
        <v>1.2426999999999999</v>
      </c>
      <c r="AE698" s="61">
        <f t="array" ref="AE698">INDEX($AT$11:$AV$66,MATCH($C698&amp;$G698,$AO$11:$AO$66&amp;$AP$11:$AP$66,0),COUNTIF($AT$10:$AV$10,"&lt;"&amp;AD698)+1)</f>
        <v>5.0000000000000001E-4</v>
      </c>
      <c r="AF698" s="111">
        <f t="shared" si="161"/>
        <v>1.2186437387837654</v>
      </c>
      <c r="AG698" s="121">
        <f t="array" ref="AG698">INDEX($AW$11:$BA$66,MATCH($C698&amp;$G698,$AO$11:$AO$66&amp;$AP$11:$AP$66,0),COUNTIF($AW$10:$BA$10,"&lt;"&amp;AD698)+1)</f>
        <v>2.9999999999999997E-4</v>
      </c>
    </row>
    <row r="699" spans="2:33" ht="12.75" customHeight="1" x14ac:dyDescent="0.3">
      <c r="B699" s="81" t="str">
        <f t="shared" si="163"/>
        <v>1 1/4-20 UN</v>
      </c>
      <c r="C699" s="71" t="s">
        <v>592</v>
      </c>
      <c r="D699" s="71"/>
      <c r="E699" s="79" t="s">
        <v>604</v>
      </c>
      <c r="F699" s="82" t="s">
        <v>608</v>
      </c>
      <c r="G699" s="58">
        <v>20</v>
      </c>
      <c r="H699" s="60" t="s">
        <v>521</v>
      </c>
      <c r="I699" s="71" t="s">
        <v>599</v>
      </c>
      <c r="J699" s="71" t="s">
        <v>588</v>
      </c>
      <c r="K699" s="71" t="s">
        <v>600</v>
      </c>
      <c r="L699" s="85">
        <f t="shared" si="162"/>
        <v>31.75</v>
      </c>
      <c r="M699" s="85">
        <f t="shared" si="150"/>
        <v>1.27</v>
      </c>
      <c r="N699" s="71">
        <v>60</v>
      </c>
      <c r="O699" s="100">
        <f t="shared" si="151"/>
        <v>31.630600000000001</v>
      </c>
      <c r="P699" s="85">
        <f t="shared" si="152"/>
        <v>0</v>
      </c>
      <c r="Q699" s="58">
        <f t="shared" si="153"/>
        <v>12.7</v>
      </c>
      <c r="R699" s="100">
        <f t="shared" si="154"/>
        <v>31.0807</v>
      </c>
      <c r="S699" s="85">
        <f t="shared" si="155"/>
        <v>0</v>
      </c>
      <c r="T699" s="58">
        <f t="shared" si="156"/>
        <v>7.6</v>
      </c>
      <c r="U699" s="58">
        <f t="shared" si="157"/>
        <v>7.6</v>
      </c>
      <c r="V699" s="58">
        <f t="array" ref="V699">INDEX(AS$11:AS$66,MATCH(C699&amp;G699,AO$11:AO$66&amp;AP$11:AP$66,0),0)</f>
        <v>15</v>
      </c>
      <c r="X699" s="120">
        <f t="shared" si="158"/>
        <v>0.05</v>
      </c>
      <c r="Y699" s="61">
        <f t="array" ref="Y699">INDEX($AQ$11:$AR$66,MATCH($C699&amp;$G699,$AO$11:$AO$66&amp;$AP$11:$AP$66,0),COUNTIF($AQ$10:$AR$10,"&lt;"&amp;Z699)+1)</f>
        <v>2.9999999999999997E-4</v>
      </c>
      <c r="Z699" s="61">
        <f t="shared" si="159"/>
        <v>1.25</v>
      </c>
      <c r="AA699" s="61">
        <f t="array" ref="AA699">INDEX($AT$11:$AV$66,MATCH($C699&amp;$G699,$AO$11:$AO$66&amp;$AP$11:$AP$66,0),COUNTIF($AT$10:$AV$10,"&lt;"&amp;Z699)+1)</f>
        <v>5.0000000000000001E-4</v>
      </c>
      <c r="AB699" s="111">
        <f t="shared" si="160"/>
        <v>1.2175240473580835</v>
      </c>
      <c r="AC699" s="121">
        <f t="array" ref="AC699">INDEX($AW$11:$BA$66,MATCH($C699&amp;$G699,$AO$11:$AO$66&amp;$AP$11:$AP$66,0),COUNTIF($AW$10:$BA$10,"&lt;"&amp;Z699)+1)</f>
        <v>2.9999999999999997E-4</v>
      </c>
      <c r="AD699" s="62">
        <v>1.2453000000000001</v>
      </c>
      <c r="AE699" s="61">
        <f t="array" ref="AE699">INDEX($AT$11:$AV$66,MATCH($C699&amp;$G699,$AO$11:$AO$66&amp;$AP$11:$AP$66,0),COUNTIF($AT$10:$AV$10,"&lt;"&amp;AD699)+1)</f>
        <v>5.0000000000000001E-4</v>
      </c>
      <c r="AF699" s="111">
        <f t="shared" si="161"/>
        <v>1.223649364905389</v>
      </c>
      <c r="AG699" s="121">
        <f t="array" ref="AG699">INDEX($AW$11:$BA$66,MATCH($C699&amp;$G699,$AO$11:$AO$66&amp;$AP$11:$AP$66,0),COUNTIF($AW$10:$BA$10,"&lt;"&amp;AD699)+1)</f>
        <v>2.9999999999999997E-4</v>
      </c>
    </row>
    <row r="700" spans="2:33" ht="12.75" customHeight="1" x14ac:dyDescent="0.3">
      <c r="B700" s="81" t="str">
        <f t="shared" si="163"/>
        <v>1 1/4-20 UN</v>
      </c>
      <c r="C700" s="71" t="s">
        <v>592</v>
      </c>
      <c r="D700" s="71"/>
      <c r="E700" s="79" t="s">
        <v>604</v>
      </c>
      <c r="F700" s="82" t="s">
        <v>608</v>
      </c>
      <c r="G700" s="58">
        <v>20</v>
      </c>
      <c r="H700" s="60" t="s">
        <v>521</v>
      </c>
      <c r="I700" s="71" t="s">
        <v>601</v>
      </c>
      <c r="J700" s="71" t="s">
        <v>588</v>
      </c>
      <c r="K700" s="71" t="s">
        <v>600</v>
      </c>
      <c r="L700" s="85">
        <f t="shared" si="162"/>
        <v>31.75</v>
      </c>
      <c r="M700" s="85">
        <f t="shared" si="150"/>
        <v>1.27</v>
      </c>
      <c r="N700" s="71">
        <v>60</v>
      </c>
      <c r="O700" s="100">
        <f t="shared" si="151"/>
        <v>31.59</v>
      </c>
      <c r="P700" s="85">
        <f t="shared" si="152"/>
        <v>0</v>
      </c>
      <c r="Q700" s="58">
        <f t="shared" si="153"/>
        <v>12.7</v>
      </c>
      <c r="R700" s="100">
        <f t="shared" si="154"/>
        <v>31.040099999999999</v>
      </c>
      <c r="S700" s="85">
        <f t="shared" si="155"/>
        <v>0</v>
      </c>
      <c r="T700" s="58">
        <f t="shared" si="156"/>
        <v>7.6</v>
      </c>
      <c r="U700" s="58">
        <f t="shared" si="157"/>
        <v>7.6</v>
      </c>
      <c r="V700" s="58">
        <f t="array" ref="V700">INDEX(AS$11:AS$66,MATCH(C700&amp;G700,AO$11:AO$66&amp;AP$11:AP$66,0),0)</f>
        <v>15</v>
      </c>
      <c r="X700" s="120">
        <f t="shared" si="158"/>
        <v>0.05</v>
      </c>
      <c r="Y700" s="61">
        <f t="array" ref="Y700">INDEX($AQ$11:$AR$66,MATCH($C700&amp;$G700,$AO$11:$AO$66&amp;$AP$11:$AP$66,0),COUNTIF($AQ$10:$AR$10,"&lt;"&amp;Z700)+1)</f>
        <v>2.9999999999999997E-4</v>
      </c>
      <c r="Z700" s="61">
        <f t="shared" si="159"/>
        <v>1.25</v>
      </c>
      <c r="AA700" s="61">
        <f t="array" ref="AA700">INDEX($AT$11:$AV$66,MATCH($C700&amp;$G700,$AO$11:$AO$66&amp;$AP$11:$AP$66,0),COUNTIF($AT$10:$AV$10,"&lt;"&amp;Z700)+1)</f>
        <v>5.0000000000000001E-4</v>
      </c>
      <c r="AB700" s="111">
        <f t="shared" si="160"/>
        <v>1.2175240473580835</v>
      </c>
      <c r="AC700" s="121">
        <f t="array" ref="AC700">INDEX($AW$11:$BA$66,MATCH($C700&amp;$G700,$AO$11:$AO$66&amp;$AP$11:$AP$66,0),COUNTIF($AW$10:$BA$10,"&lt;"&amp;Z700)+1)</f>
        <v>2.9999999999999997E-4</v>
      </c>
      <c r="AD700" s="62">
        <v>1.2437</v>
      </c>
      <c r="AE700" s="61">
        <f t="array" ref="AE700">INDEX($AT$11:$AV$66,MATCH($C700&amp;$G700,$AO$11:$AO$66&amp;$AP$11:$AP$66,0),COUNTIF($AT$10:$AV$10,"&lt;"&amp;AD700)+1)</f>
        <v>5.0000000000000001E-4</v>
      </c>
      <c r="AF700" s="111">
        <f t="shared" si="161"/>
        <v>1.2220493649053892</v>
      </c>
      <c r="AG700" s="121">
        <f t="array" ref="AG700">INDEX($AW$11:$BA$66,MATCH($C700&amp;$G700,$AO$11:$AO$66&amp;$AP$11:$AP$66,0),COUNTIF($AW$10:$BA$10,"&lt;"&amp;AD700)+1)</f>
        <v>2.9999999999999997E-4</v>
      </c>
    </row>
    <row r="701" spans="2:33" ht="12.75" customHeight="1" x14ac:dyDescent="0.3">
      <c r="B701" s="81" t="str">
        <f t="shared" si="163"/>
        <v>1 1/4-28 UN</v>
      </c>
      <c r="C701" s="71" t="s">
        <v>592</v>
      </c>
      <c r="D701" s="71"/>
      <c r="E701" s="79" t="s">
        <v>604</v>
      </c>
      <c r="F701" s="82" t="s">
        <v>608</v>
      </c>
      <c r="G701" s="58">
        <v>28</v>
      </c>
      <c r="H701" s="60" t="s">
        <v>521</v>
      </c>
      <c r="I701" s="71" t="s">
        <v>599</v>
      </c>
      <c r="J701" s="71" t="s">
        <v>588</v>
      </c>
      <c r="K701" s="71" t="s">
        <v>600</v>
      </c>
      <c r="L701" s="85">
        <f t="shared" si="162"/>
        <v>31.75</v>
      </c>
      <c r="M701" s="85">
        <f t="shared" si="150"/>
        <v>0.90710000000000002</v>
      </c>
      <c r="N701" s="71">
        <v>60</v>
      </c>
      <c r="O701" s="100">
        <f t="shared" si="151"/>
        <v>31.689</v>
      </c>
      <c r="P701" s="85">
        <f t="shared" si="152"/>
        <v>0</v>
      </c>
      <c r="Q701" s="58">
        <f t="shared" si="153"/>
        <v>12.7</v>
      </c>
      <c r="R701" s="100">
        <f t="shared" si="154"/>
        <v>31.296199999999999</v>
      </c>
      <c r="S701" s="85">
        <f t="shared" si="155"/>
        <v>0</v>
      </c>
      <c r="T701" s="58">
        <f t="shared" si="156"/>
        <v>7.6</v>
      </c>
      <c r="U701" s="58">
        <f t="shared" si="157"/>
        <v>7.6</v>
      </c>
      <c r="V701" s="58">
        <f t="array" ref="V701">INDEX(AS$11:AS$66,MATCH(C701&amp;G701,AO$11:AO$66&amp;AP$11:AP$66,0),0)</f>
        <v>15</v>
      </c>
      <c r="X701" s="120">
        <f t="shared" si="158"/>
        <v>3.5714285714285712E-2</v>
      </c>
      <c r="Y701" s="61">
        <f t="array" ref="Y701">INDEX($AQ$11:$AR$66,MATCH($C701&amp;$G701,$AO$11:$AO$66&amp;$AP$11:$AP$66,0),COUNTIF($AQ$10:$AR$10,"&lt;"&amp;Z701)+1)</f>
        <v>2.9999999999999997E-4</v>
      </c>
      <c r="Z701" s="61">
        <f t="shared" si="159"/>
        <v>1.25</v>
      </c>
      <c r="AA701" s="61">
        <f t="array" ref="AA701">INDEX($AT$11:$AV$66,MATCH($C701&amp;$G701,$AO$11:$AO$66&amp;$AP$11:$AP$66,0),COUNTIF($AT$10:$AV$10,"&lt;"&amp;Z701)+1)</f>
        <v>5.0000000000000001E-4</v>
      </c>
      <c r="AB701" s="111">
        <f t="shared" si="160"/>
        <v>1.2268028909700597</v>
      </c>
      <c r="AC701" s="121">
        <f t="array" ref="AC701">INDEX($AW$11:$BA$66,MATCH($C701&amp;$G701,$AO$11:$AO$66&amp;$AP$11:$AP$66,0),COUNTIF($AW$10:$BA$10,"&lt;"&amp;Z701)+1)</f>
        <v>2.9999999999999997E-4</v>
      </c>
      <c r="AD701" s="62">
        <v>1.2476</v>
      </c>
      <c r="AE701" s="61">
        <f t="array" ref="AE701">INDEX($AT$11:$AV$66,MATCH($C701&amp;$G701,$AO$11:$AO$66&amp;$AP$11:$AP$66,0),COUNTIF($AT$10:$AV$10,"&lt;"&amp;AD701)+1)</f>
        <v>5.0000000000000001E-4</v>
      </c>
      <c r="AF701" s="111">
        <f t="shared" si="161"/>
        <v>1.2321352606467064</v>
      </c>
      <c r="AG701" s="121">
        <f t="array" ref="AG701">INDEX($AW$11:$BA$66,MATCH($C701&amp;$G701,$AO$11:$AO$66&amp;$AP$11:$AP$66,0),COUNTIF($AW$10:$BA$10,"&lt;"&amp;AD701)+1)</f>
        <v>2.9999999999999997E-4</v>
      </c>
    </row>
    <row r="702" spans="2:33" ht="12.75" customHeight="1" x14ac:dyDescent="0.3">
      <c r="B702" s="81" t="str">
        <f t="shared" si="163"/>
        <v>1 1/4-28 UN</v>
      </c>
      <c r="C702" s="71" t="s">
        <v>592</v>
      </c>
      <c r="D702" s="71"/>
      <c r="E702" s="79" t="s">
        <v>604</v>
      </c>
      <c r="F702" s="82" t="s">
        <v>608</v>
      </c>
      <c r="G702" s="58">
        <v>28</v>
      </c>
      <c r="H702" s="60" t="s">
        <v>521</v>
      </c>
      <c r="I702" s="71" t="s">
        <v>601</v>
      </c>
      <c r="J702" s="71" t="s">
        <v>588</v>
      </c>
      <c r="K702" s="71" t="s">
        <v>600</v>
      </c>
      <c r="L702" s="85">
        <f t="shared" si="162"/>
        <v>31.75</v>
      </c>
      <c r="M702" s="85">
        <f t="shared" si="150"/>
        <v>0.90710000000000002</v>
      </c>
      <c r="N702" s="71">
        <v>60</v>
      </c>
      <c r="O702" s="100">
        <f t="shared" si="151"/>
        <v>31.655999999999999</v>
      </c>
      <c r="P702" s="85">
        <f t="shared" si="152"/>
        <v>0</v>
      </c>
      <c r="Q702" s="58">
        <f t="shared" si="153"/>
        <v>12.7</v>
      </c>
      <c r="R702" s="100">
        <f t="shared" si="154"/>
        <v>31.263200000000001</v>
      </c>
      <c r="S702" s="85">
        <f t="shared" si="155"/>
        <v>0</v>
      </c>
      <c r="T702" s="58">
        <f t="shared" si="156"/>
        <v>7.6</v>
      </c>
      <c r="U702" s="58">
        <f t="shared" si="157"/>
        <v>7.6</v>
      </c>
      <c r="V702" s="58">
        <f t="array" ref="V702">INDEX(AS$11:AS$66,MATCH(C702&amp;G702,AO$11:AO$66&amp;AP$11:AP$66,0),0)</f>
        <v>15</v>
      </c>
      <c r="X702" s="120">
        <f t="shared" si="158"/>
        <v>3.5714285714285712E-2</v>
      </c>
      <c r="Y702" s="61">
        <f t="array" ref="Y702">INDEX($AQ$11:$AR$66,MATCH($C702&amp;$G702,$AO$11:$AO$66&amp;$AP$11:$AP$66,0),COUNTIF($AQ$10:$AR$10,"&lt;"&amp;Z702)+1)</f>
        <v>2.9999999999999997E-4</v>
      </c>
      <c r="Z702" s="61">
        <f t="shared" si="159"/>
        <v>1.25</v>
      </c>
      <c r="AA702" s="61">
        <f t="array" ref="AA702">INDEX($AT$11:$AV$66,MATCH($C702&amp;$G702,$AO$11:$AO$66&amp;$AP$11:$AP$66,0),COUNTIF($AT$10:$AV$10,"&lt;"&amp;Z702)+1)</f>
        <v>5.0000000000000001E-4</v>
      </c>
      <c r="AB702" s="111">
        <f t="shared" si="160"/>
        <v>1.2268028909700597</v>
      </c>
      <c r="AC702" s="121">
        <f t="array" ref="AC702">INDEX($AW$11:$BA$66,MATCH($C702&amp;$G702,$AO$11:$AO$66&amp;$AP$11:$AP$66,0),COUNTIF($AW$10:$BA$10,"&lt;"&amp;Z702)+1)</f>
        <v>2.9999999999999997E-4</v>
      </c>
      <c r="AD702" s="62">
        <v>1.2463</v>
      </c>
      <c r="AE702" s="61">
        <f t="array" ref="AE702">INDEX($AT$11:$AV$66,MATCH($C702&amp;$G702,$AO$11:$AO$66&amp;$AP$11:$AP$66,0),COUNTIF($AT$10:$AV$10,"&lt;"&amp;AD702)+1)</f>
        <v>5.0000000000000001E-4</v>
      </c>
      <c r="AF702" s="111">
        <f t="shared" si="161"/>
        <v>1.2308352606467063</v>
      </c>
      <c r="AG702" s="121">
        <f t="array" ref="AG702">INDEX($AW$11:$BA$66,MATCH($C702&amp;$G702,$AO$11:$AO$66&amp;$AP$11:$AP$66,0),COUNTIF($AW$10:$BA$10,"&lt;"&amp;AD702)+1)</f>
        <v>2.9999999999999997E-4</v>
      </c>
    </row>
    <row r="703" spans="2:33" ht="12.75" customHeight="1" x14ac:dyDescent="0.3">
      <c r="B703" s="81" t="str">
        <f t="shared" si="163"/>
        <v>1 5/16-8 UN</v>
      </c>
      <c r="C703" s="71" t="s">
        <v>592</v>
      </c>
      <c r="D703" s="71"/>
      <c r="E703" s="79" t="s">
        <v>604</v>
      </c>
      <c r="F703" s="82" t="s">
        <v>609</v>
      </c>
      <c r="G703" s="58">
        <v>8</v>
      </c>
      <c r="H703" s="60" t="s">
        <v>521</v>
      </c>
      <c r="I703" s="71" t="s">
        <v>599</v>
      </c>
      <c r="J703" s="71" t="s">
        <v>588</v>
      </c>
      <c r="K703" s="71" t="s">
        <v>600</v>
      </c>
      <c r="L703" s="85">
        <f t="shared" si="162"/>
        <v>33.337499999999999</v>
      </c>
      <c r="M703" s="85">
        <f t="shared" si="150"/>
        <v>3.1749999999999998</v>
      </c>
      <c r="N703" s="71">
        <v>60</v>
      </c>
      <c r="O703" s="100">
        <f t="shared" si="151"/>
        <v>32.882800000000003</v>
      </c>
      <c r="P703" s="85">
        <f t="shared" si="152"/>
        <v>0</v>
      </c>
      <c r="Q703" s="58">
        <f t="shared" si="153"/>
        <v>17.8</v>
      </c>
      <c r="R703" s="100">
        <f t="shared" si="154"/>
        <v>31.507999999999999</v>
      </c>
      <c r="S703" s="85">
        <f t="shared" si="155"/>
        <v>0</v>
      </c>
      <c r="T703" s="58">
        <f t="shared" si="156"/>
        <v>10.199999999999999</v>
      </c>
      <c r="U703" s="58">
        <f t="shared" si="157"/>
        <v>10.199999999999999</v>
      </c>
      <c r="V703" s="58">
        <f t="array" ref="V703">INDEX(AS$11:AS$66,MATCH(C703&amp;G703,AO$11:AO$66&amp;AP$11:AP$66,0),0)</f>
        <v>5</v>
      </c>
      <c r="X703" s="120">
        <f t="shared" si="158"/>
        <v>0.125</v>
      </c>
      <c r="Y703" s="61">
        <f t="array" ref="Y703">INDEX($AQ$11:$AR$66,MATCH($C703&amp;$G703,$AO$11:$AO$66&amp;$AP$11:$AP$66,0),COUNTIF($AQ$10:$AR$10,"&lt;"&amp;Z703)+1)</f>
        <v>4.0000000000000002E-4</v>
      </c>
      <c r="Z703" s="61">
        <f t="shared" si="159"/>
        <v>1.3125</v>
      </c>
      <c r="AA703" s="61">
        <f t="array" ref="AA703">INDEX($AT$11:$AV$66,MATCH($C703&amp;$G703,$AO$11:$AO$66&amp;$AP$11:$AP$66,0),COUNTIF($AT$10:$AV$10,"&lt;"&amp;Z703)+1)</f>
        <v>6.9999999999999999E-4</v>
      </c>
      <c r="AB703" s="111">
        <f t="shared" si="160"/>
        <v>1.2313101183952089</v>
      </c>
      <c r="AC703" s="121">
        <f t="array" ref="AC703">INDEX($AW$11:$BA$66,MATCH($C703&amp;$G703,$AO$11:$AO$66&amp;$AP$11:$AP$66,0),COUNTIF($AW$10:$BA$10,"&lt;"&amp;Z703)+1)</f>
        <v>4.0000000000000002E-4</v>
      </c>
      <c r="AD703" s="62">
        <v>1.2946</v>
      </c>
      <c r="AE703" s="61">
        <f t="array" ref="AE703">INDEX($AT$11:$AV$66,MATCH($C703&amp;$G703,$AO$11:$AO$66&amp;$AP$11:$AP$66,0),COUNTIF($AT$10:$AV$10,"&lt;"&amp;AD703)+1)</f>
        <v>6.9999999999999999E-4</v>
      </c>
      <c r="AF703" s="111">
        <f t="shared" si="161"/>
        <v>1.2404734122634726</v>
      </c>
      <c r="AG703" s="121">
        <f t="array" ref="AG703">INDEX($AW$11:$BA$66,MATCH($C703&amp;$G703,$AO$11:$AO$66&amp;$AP$11:$AP$66,0),COUNTIF($AW$10:$BA$10,"&lt;"&amp;AD703)+1)</f>
        <v>4.0000000000000002E-4</v>
      </c>
    </row>
    <row r="704" spans="2:33" ht="12.75" customHeight="1" x14ac:dyDescent="0.3">
      <c r="B704" s="81" t="str">
        <f t="shared" si="163"/>
        <v>1 5/16-8 UN</v>
      </c>
      <c r="C704" s="71" t="s">
        <v>592</v>
      </c>
      <c r="D704" s="71"/>
      <c r="E704" s="79" t="s">
        <v>604</v>
      </c>
      <c r="F704" s="82" t="s">
        <v>609</v>
      </c>
      <c r="G704" s="58">
        <v>8</v>
      </c>
      <c r="H704" s="60" t="s">
        <v>521</v>
      </c>
      <c r="I704" s="71" t="s">
        <v>601</v>
      </c>
      <c r="J704" s="71" t="s">
        <v>588</v>
      </c>
      <c r="K704" s="71" t="s">
        <v>600</v>
      </c>
      <c r="L704" s="85">
        <f t="shared" si="162"/>
        <v>33.337499999999999</v>
      </c>
      <c r="M704" s="85">
        <f t="shared" si="150"/>
        <v>3.1749999999999998</v>
      </c>
      <c r="N704" s="71">
        <v>60</v>
      </c>
      <c r="O704" s="100">
        <f t="shared" si="151"/>
        <v>32.824399999999997</v>
      </c>
      <c r="P704" s="85">
        <f t="shared" si="152"/>
        <v>0</v>
      </c>
      <c r="Q704" s="58">
        <f t="shared" si="153"/>
        <v>17.8</v>
      </c>
      <c r="R704" s="100">
        <f t="shared" si="154"/>
        <v>31.4496</v>
      </c>
      <c r="S704" s="85">
        <f t="shared" si="155"/>
        <v>0</v>
      </c>
      <c r="T704" s="58">
        <f t="shared" si="156"/>
        <v>10.199999999999999</v>
      </c>
      <c r="U704" s="58">
        <f t="shared" si="157"/>
        <v>10.199999999999999</v>
      </c>
      <c r="V704" s="58">
        <f t="array" ref="V704">INDEX(AS$11:AS$66,MATCH(C704&amp;G704,AO$11:AO$66&amp;AP$11:AP$66,0),0)</f>
        <v>5</v>
      </c>
      <c r="X704" s="120">
        <f t="shared" si="158"/>
        <v>0.125</v>
      </c>
      <c r="Y704" s="61">
        <f t="array" ref="Y704">INDEX($AQ$11:$AR$66,MATCH($C704&amp;$G704,$AO$11:$AO$66&amp;$AP$11:$AP$66,0),COUNTIF($AQ$10:$AR$10,"&lt;"&amp;Z704)+1)</f>
        <v>4.0000000000000002E-4</v>
      </c>
      <c r="Z704" s="61">
        <f t="shared" si="159"/>
        <v>1.3125</v>
      </c>
      <c r="AA704" s="61">
        <f t="array" ref="AA704">INDEX($AT$11:$AV$66,MATCH($C704&amp;$G704,$AO$11:$AO$66&amp;$AP$11:$AP$66,0),COUNTIF($AT$10:$AV$10,"&lt;"&amp;Z704)+1)</f>
        <v>6.9999999999999999E-4</v>
      </c>
      <c r="AB704" s="111">
        <f t="shared" si="160"/>
        <v>1.2313101183952089</v>
      </c>
      <c r="AC704" s="121">
        <f t="array" ref="AC704">INDEX($AW$11:$BA$66,MATCH($C704&amp;$G704,$AO$11:$AO$66&amp;$AP$11:$AP$66,0),COUNTIF($AW$10:$BA$10,"&lt;"&amp;Z704)+1)</f>
        <v>4.0000000000000002E-4</v>
      </c>
      <c r="AD704" s="62">
        <v>1.2923</v>
      </c>
      <c r="AE704" s="61">
        <f t="array" ref="AE704">INDEX($AT$11:$AV$66,MATCH($C704&amp;$G704,$AO$11:$AO$66&amp;$AP$11:$AP$66,0),COUNTIF($AT$10:$AV$10,"&lt;"&amp;AD704)+1)</f>
        <v>6.9999999999999999E-4</v>
      </c>
      <c r="AF704" s="111">
        <f t="shared" si="161"/>
        <v>1.2381734122634727</v>
      </c>
      <c r="AG704" s="121">
        <f t="array" ref="AG704">INDEX($AW$11:$BA$66,MATCH($C704&amp;$G704,$AO$11:$AO$66&amp;$AP$11:$AP$66,0),COUNTIF($AW$10:$BA$10,"&lt;"&amp;AD704)+1)</f>
        <v>4.0000000000000002E-4</v>
      </c>
    </row>
    <row r="705" spans="2:33" ht="12.75" customHeight="1" x14ac:dyDescent="0.3">
      <c r="B705" s="81" t="str">
        <f t="shared" si="163"/>
        <v>1 5/16-12 UN</v>
      </c>
      <c r="C705" s="71" t="s">
        <v>592</v>
      </c>
      <c r="D705" s="71"/>
      <c r="E705" s="79" t="s">
        <v>604</v>
      </c>
      <c r="F705" s="82" t="s">
        <v>609</v>
      </c>
      <c r="G705" s="58">
        <v>12</v>
      </c>
      <c r="H705" s="60" t="s">
        <v>521</v>
      </c>
      <c r="I705" s="71" t="s">
        <v>599</v>
      </c>
      <c r="J705" s="71" t="s">
        <v>588</v>
      </c>
      <c r="K705" s="71" t="s">
        <v>600</v>
      </c>
      <c r="L705" s="85">
        <f t="shared" si="162"/>
        <v>33.337499999999999</v>
      </c>
      <c r="M705" s="85">
        <f t="shared" si="150"/>
        <v>2.1166999999999998</v>
      </c>
      <c r="N705" s="71">
        <v>60</v>
      </c>
      <c r="O705" s="100">
        <f t="shared" si="151"/>
        <v>33.070799999999998</v>
      </c>
      <c r="P705" s="85">
        <f t="shared" si="152"/>
        <v>0</v>
      </c>
      <c r="Q705" s="58">
        <f t="shared" si="153"/>
        <v>15.2</v>
      </c>
      <c r="R705" s="100">
        <f t="shared" si="154"/>
        <v>32.154299999999999</v>
      </c>
      <c r="S705" s="85">
        <f t="shared" si="155"/>
        <v>0</v>
      </c>
      <c r="T705" s="58">
        <f t="shared" si="156"/>
        <v>7.6</v>
      </c>
      <c r="U705" s="58">
        <f t="shared" si="157"/>
        <v>7.6</v>
      </c>
      <c r="V705" s="58">
        <f t="array" ref="V705">INDEX(AS$11:AS$66,MATCH(C705&amp;G705,AO$11:AO$66&amp;AP$11:AP$66,0),0)</f>
        <v>10</v>
      </c>
      <c r="X705" s="120">
        <f t="shared" si="158"/>
        <v>8.3333333333333329E-2</v>
      </c>
      <c r="Y705" s="61">
        <f t="array" ref="Y705">INDEX($AQ$11:$AR$66,MATCH($C705&amp;$G705,$AO$11:$AO$66&amp;$AP$11:$AP$66,0),COUNTIF($AQ$10:$AR$10,"&lt;"&amp;Z705)+1)</f>
        <v>2.9999999999999997E-4</v>
      </c>
      <c r="Z705" s="61">
        <f t="shared" si="159"/>
        <v>1.3125</v>
      </c>
      <c r="AA705" s="61">
        <f t="array" ref="AA705">INDEX($AT$11:$AV$66,MATCH($C705&amp;$G705,$AO$11:$AO$66&amp;$AP$11:$AP$66,0),COUNTIF($AT$10:$AV$10,"&lt;"&amp;Z705)+1)</f>
        <v>5.9999999999999995E-4</v>
      </c>
      <c r="AB705" s="111">
        <f t="shared" si="160"/>
        <v>1.2583734122634727</v>
      </c>
      <c r="AC705" s="121">
        <f t="array" ref="AC705">INDEX($AW$11:$BA$66,MATCH($C705&amp;$G705,$AO$11:$AO$66&amp;$AP$11:$AP$66,0),COUNTIF($AW$10:$BA$10,"&lt;"&amp;Z705)+1)</f>
        <v>2.9999999999999997E-4</v>
      </c>
      <c r="AD705" s="62">
        <v>1.302</v>
      </c>
      <c r="AE705" s="61">
        <f t="array" ref="AE705">INDEX($AT$11:$AV$66,MATCH($C705&amp;$G705,$AO$11:$AO$66&amp;$AP$11:$AP$66,0),COUNTIF($AT$10:$AV$10,"&lt;"&amp;AD705)+1)</f>
        <v>5.9999999999999995E-4</v>
      </c>
      <c r="AF705" s="111">
        <f t="shared" si="161"/>
        <v>1.2659156081756484</v>
      </c>
      <c r="AG705" s="121">
        <f t="array" ref="AG705">INDEX($AW$11:$BA$66,MATCH($C705&amp;$G705,$AO$11:$AO$66&amp;$AP$11:$AP$66,0),COUNTIF($AW$10:$BA$10,"&lt;"&amp;AD705)+1)</f>
        <v>2.9999999999999997E-4</v>
      </c>
    </row>
    <row r="706" spans="2:33" ht="12.75" customHeight="1" x14ac:dyDescent="0.3">
      <c r="B706" s="81" t="str">
        <f t="shared" si="163"/>
        <v>1 5/16-12 UN</v>
      </c>
      <c r="C706" s="71" t="s">
        <v>592</v>
      </c>
      <c r="D706" s="71"/>
      <c r="E706" s="79" t="s">
        <v>604</v>
      </c>
      <c r="F706" s="82" t="s">
        <v>609</v>
      </c>
      <c r="G706" s="58">
        <v>12</v>
      </c>
      <c r="H706" s="60" t="s">
        <v>521</v>
      </c>
      <c r="I706" s="71" t="s">
        <v>601</v>
      </c>
      <c r="J706" s="71" t="s">
        <v>588</v>
      </c>
      <c r="K706" s="71" t="s">
        <v>600</v>
      </c>
      <c r="L706" s="85">
        <f t="shared" si="162"/>
        <v>33.337499999999999</v>
      </c>
      <c r="M706" s="85">
        <f t="shared" si="150"/>
        <v>2.1166999999999998</v>
      </c>
      <c r="N706" s="71">
        <v>60</v>
      </c>
      <c r="O706" s="100">
        <f t="shared" si="151"/>
        <v>33.022500000000001</v>
      </c>
      <c r="P706" s="85">
        <f t="shared" si="152"/>
        <v>0</v>
      </c>
      <c r="Q706" s="58">
        <f t="shared" si="153"/>
        <v>15.2</v>
      </c>
      <c r="R706" s="100">
        <f t="shared" si="154"/>
        <v>32.106000000000002</v>
      </c>
      <c r="S706" s="85">
        <f t="shared" si="155"/>
        <v>0</v>
      </c>
      <c r="T706" s="58">
        <f t="shared" si="156"/>
        <v>7.6</v>
      </c>
      <c r="U706" s="58">
        <f t="shared" si="157"/>
        <v>7.6</v>
      </c>
      <c r="V706" s="58">
        <f t="array" ref="V706">INDEX(AS$11:AS$66,MATCH(C706&amp;G706,AO$11:AO$66&amp;AP$11:AP$66,0),0)</f>
        <v>10</v>
      </c>
      <c r="X706" s="120">
        <f t="shared" si="158"/>
        <v>8.3333333333333329E-2</v>
      </c>
      <c r="Y706" s="61">
        <f t="array" ref="Y706">INDEX($AQ$11:$AR$66,MATCH($C706&amp;$G706,$AO$11:$AO$66&amp;$AP$11:$AP$66,0),COUNTIF($AQ$10:$AR$10,"&lt;"&amp;Z706)+1)</f>
        <v>2.9999999999999997E-4</v>
      </c>
      <c r="Z706" s="61">
        <f t="shared" si="159"/>
        <v>1.3125</v>
      </c>
      <c r="AA706" s="61">
        <f t="array" ref="AA706">INDEX($AT$11:$AV$66,MATCH($C706&amp;$G706,$AO$11:$AO$66&amp;$AP$11:$AP$66,0),COUNTIF($AT$10:$AV$10,"&lt;"&amp;Z706)+1)</f>
        <v>5.9999999999999995E-4</v>
      </c>
      <c r="AB706" s="111">
        <f t="shared" si="160"/>
        <v>1.2583734122634727</v>
      </c>
      <c r="AC706" s="121">
        <f t="array" ref="AC706">INDEX($AW$11:$BA$66,MATCH($C706&amp;$G706,$AO$11:$AO$66&amp;$AP$11:$AP$66,0),COUNTIF($AW$10:$BA$10,"&lt;"&amp;Z706)+1)</f>
        <v>2.9999999999999997E-4</v>
      </c>
      <c r="AD706" s="62">
        <v>1.3001</v>
      </c>
      <c r="AE706" s="61">
        <f t="array" ref="AE706">INDEX($AT$11:$AV$66,MATCH($C706&amp;$G706,$AO$11:$AO$66&amp;$AP$11:$AP$66,0),COUNTIF($AT$10:$AV$10,"&lt;"&amp;AD706)+1)</f>
        <v>5.9999999999999995E-4</v>
      </c>
      <c r="AF706" s="111">
        <f t="shared" si="161"/>
        <v>1.2640156081756484</v>
      </c>
      <c r="AG706" s="121">
        <f t="array" ref="AG706">INDEX($AW$11:$BA$66,MATCH($C706&amp;$G706,$AO$11:$AO$66&amp;$AP$11:$AP$66,0),COUNTIF($AW$10:$BA$10,"&lt;"&amp;AD706)+1)</f>
        <v>2.9999999999999997E-4</v>
      </c>
    </row>
    <row r="707" spans="2:33" ht="12.75" customHeight="1" x14ac:dyDescent="0.3">
      <c r="B707" s="81" t="str">
        <f t="shared" si="163"/>
        <v>1 5/16-16 UN</v>
      </c>
      <c r="C707" s="71" t="s">
        <v>592</v>
      </c>
      <c r="D707" s="71"/>
      <c r="E707" s="79" t="s">
        <v>604</v>
      </c>
      <c r="F707" s="82" t="s">
        <v>609</v>
      </c>
      <c r="G707" s="58">
        <v>16</v>
      </c>
      <c r="H707" s="60" t="s">
        <v>521</v>
      </c>
      <c r="I707" s="71" t="s">
        <v>599</v>
      </c>
      <c r="J707" s="71" t="s">
        <v>588</v>
      </c>
      <c r="K707" s="71" t="s">
        <v>600</v>
      </c>
      <c r="L707" s="85">
        <f t="shared" si="162"/>
        <v>33.337499999999999</v>
      </c>
      <c r="M707" s="85">
        <f t="shared" si="150"/>
        <v>1.5874999999999999</v>
      </c>
      <c r="N707" s="71">
        <v>60</v>
      </c>
      <c r="O707" s="100">
        <f t="shared" si="151"/>
        <v>33.162199999999999</v>
      </c>
      <c r="P707" s="85">
        <f t="shared" si="152"/>
        <v>0</v>
      </c>
      <c r="Q707" s="58">
        <f t="shared" si="153"/>
        <v>15.2</v>
      </c>
      <c r="R707" s="100">
        <f t="shared" si="154"/>
        <v>32.474800000000002</v>
      </c>
      <c r="S707" s="85">
        <f t="shared" si="155"/>
        <v>0</v>
      </c>
      <c r="T707" s="58">
        <f t="shared" si="156"/>
        <v>7.6</v>
      </c>
      <c r="U707" s="58">
        <f t="shared" si="157"/>
        <v>7.6</v>
      </c>
      <c r="V707" s="58">
        <f t="array" ref="V707">INDEX(AS$11:AS$66,MATCH(C707&amp;G707,AO$11:AO$66&amp;AP$11:AP$66,0),0)</f>
        <v>10</v>
      </c>
      <c r="X707" s="120">
        <f t="shared" si="158"/>
        <v>6.25E-2</v>
      </c>
      <c r="Y707" s="61">
        <f t="array" ref="Y707">INDEX($AQ$11:$AR$66,MATCH($C707&amp;$G707,$AO$11:$AO$66&amp;$AP$11:$AP$66,0),COUNTIF($AQ$10:$AR$10,"&lt;"&amp;Z707)+1)</f>
        <v>2.9999999999999997E-4</v>
      </c>
      <c r="Z707" s="61">
        <f t="shared" si="159"/>
        <v>1.3125</v>
      </c>
      <c r="AA707" s="61">
        <f t="array" ref="AA707">INDEX($AT$11:$AV$66,MATCH($C707&amp;$G707,$AO$11:$AO$66&amp;$AP$11:$AP$66,0),COUNTIF($AT$10:$AV$10,"&lt;"&amp;Z707)+1)</f>
        <v>5.9999999999999995E-4</v>
      </c>
      <c r="AB707" s="111">
        <f t="shared" si="160"/>
        <v>1.2719050591976044</v>
      </c>
      <c r="AC707" s="121">
        <f t="array" ref="AC707">INDEX($AW$11:$BA$66,MATCH($C707&amp;$G707,$AO$11:$AO$66&amp;$AP$11:$AP$66,0),COUNTIF($AW$10:$BA$10,"&lt;"&amp;Z707)+1)</f>
        <v>2.9999999999999997E-4</v>
      </c>
      <c r="AD707" s="62">
        <v>1.3056000000000001</v>
      </c>
      <c r="AE707" s="61">
        <f t="array" ref="AE707">INDEX($AT$11:$AV$66,MATCH($C707&amp;$G707,$AO$11:$AO$66&amp;$AP$11:$AP$66,0),COUNTIF($AT$10:$AV$10,"&lt;"&amp;AD707)+1)</f>
        <v>5.9999999999999995E-4</v>
      </c>
      <c r="AF707" s="111">
        <f t="shared" si="161"/>
        <v>1.2785367061317363</v>
      </c>
      <c r="AG707" s="121">
        <f t="array" ref="AG707">INDEX($AW$11:$BA$66,MATCH($C707&amp;$G707,$AO$11:$AO$66&amp;$AP$11:$AP$66,0),COUNTIF($AW$10:$BA$10,"&lt;"&amp;AD707)+1)</f>
        <v>2.9999999999999997E-4</v>
      </c>
    </row>
    <row r="708" spans="2:33" ht="12.75" customHeight="1" x14ac:dyDescent="0.3">
      <c r="B708" s="81" t="str">
        <f t="shared" si="163"/>
        <v>1 5/16-16 UN</v>
      </c>
      <c r="C708" s="71" t="s">
        <v>592</v>
      </c>
      <c r="D708" s="71"/>
      <c r="E708" s="79" t="s">
        <v>604</v>
      </c>
      <c r="F708" s="82" t="s">
        <v>609</v>
      </c>
      <c r="G708" s="58">
        <v>16</v>
      </c>
      <c r="H708" s="60" t="s">
        <v>521</v>
      </c>
      <c r="I708" s="71" t="s">
        <v>601</v>
      </c>
      <c r="J708" s="71" t="s">
        <v>588</v>
      </c>
      <c r="K708" s="71" t="s">
        <v>600</v>
      </c>
      <c r="L708" s="85">
        <f t="shared" si="162"/>
        <v>33.337499999999999</v>
      </c>
      <c r="M708" s="85">
        <f t="shared" si="150"/>
        <v>1.5874999999999999</v>
      </c>
      <c r="N708" s="71">
        <v>60</v>
      </c>
      <c r="O708" s="100">
        <f t="shared" si="151"/>
        <v>33.121600000000001</v>
      </c>
      <c r="P708" s="85">
        <f t="shared" si="152"/>
        <v>0</v>
      </c>
      <c r="Q708" s="58">
        <f t="shared" si="153"/>
        <v>15.2</v>
      </c>
      <c r="R708" s="100">
        <f t="shared" si="154"/>
        <v>32.434199999999997</v>
      </c>
      <c r="S708" s="85">
        <f t="shared" si="155"/>
        <v>0</v>
      </c>
      <c r="T708" s="58">
        <f t="shared" si="156"/>
        <v>7.6</v>
      </c>
      <c r="U708" s="58">
        <f t="shared" si="157"/>
        <v>7.6</v>
      </c>
      <c r="V708" s="58">
        <f t="array" ref="V708">INDEX(AS$11:AS$66,MATCH(C708&amp;G708,AO$11:AO$66&amp;AP$11:AP$66,0),0)</f>
        <v>10</v>
      </c>
      <c r="X708" s="120">
        <f t="shared" si="158"/>
        <v>6.25E-2</v>
      </c>
      <c r="Y708" s="61">
        <f t="array" ref="Y708">INDEX($AQ$11:$AR$66,MATCH($C708&amp;$G708,$AO$11:$AO$66&amp;$AP$11:$AP$66,0),COUNTIF($AQ$10:$AR$10,"&lt;"&amp;Z708)+1)</f>
        <v>2.9999999999999997E-4</v>
      </c>
      <c r="Z708" s="61">
        <f t="shared" si="159"/>
        <v>1.3125</v>
      </c>
      <c r="AA708" s="61">
        <f t="array" ref="AA708">INDEX($AT$11:$AV$66,MATCH($C708&amp;$G708,$AO$11:$AO$66&amp;$AP$11:$AP$66,0),COUNTIF($AT$10:$AV$10,"&lt;"&amp;Z708)+1)</f>
        <v>5.9999999999999995E-4</v>
      </c>
      <c r="AB708" s="111">
        <f t="shared" si="160"/>
        <v>1.2719050591976044</v>
      </c>
      <c r="AC708" s="121">
        <f t="array" ref="AC708">INDEX($AW$11:$BA$66,MATCH($C708&amp;$G708,$AO$11:$AO$66&amp;$AP$11:$AP$66,0),COUNTIF($AW$10:$BA$10,"&lt;"&amp;Z708)+1)</f>
        <v>2.9999999999999997E-4</v>
      </c>
      <c r="AD708" s="62">
        <v>1.304</v>
      </c>
      <c r="AE708" s="61">
        <f t="array" ref="AE708">INDEX($AT$11:$AV$66,MATCH($C708&amp;$G708,$AO$11:$AO$66&amp;$AP$11:$AP$66,0),COUNTIF($AT$10:$AV$10,"&lt;"&amp;AD708)+1)</f>
        <v>5.9999999999999995E-4</v>
      </c>
      <c r="AF708" s="111">
        <f t="shared" si="161"/>
        <v>1.2769367061317363</v>
      </c>
      <c r="AG708" s="121">
        <f t="array" ref="AG708">INDEX($AW$11:$BA$66,MATCH($C708&amp;$G708,$AO$11:$AO$66&amp;$AP$11:$AP$66,0),COUNTIF($AW$10:$BA$10,"&lt;"&amp;AD708)+1)</f>
        <v>2.9999999999999997E-4</v>
      </c>
    </row>
    <row r="709" spans="2:33" ht="12.75" customHeight="1" x14ac:dyDescent="0.3">
      <c r="B709" s="81" t="str">
        <f t="shared" si="163"/>
        <v>1 5/16-18 UNEF</v>
      </c>
      <c r="C709" s="71" t="s">
        <v>592</v>
      </c>
      <c r="D709" s="71"/>
      <c r="E709" s="79" t="s">
        <v>603</v>
      </c>
      <c r="F709" s="82" t="s">
        <v>609</v>
      </c>
      <c r="G709" s="58">
        <v>18</v>
      </c>
      <c r="H709" s="60" t="s">
        <v>521</v>
      </c>
      <c r="I709" s="71" t="s">
        <v>599</v>
      </c>
      <c r="J709" s="71" t="s">
        <v>588</v>
      </c>
      <c r="K709" s="71" t="s">
        <v>600</v>
      </c>
      <c r="L709" s="85">
        <f t="shared" si="162"/>
        <v>33.337499999999999</v>
      </c>
      <c r="M709" s="85">
        <f t="shared" si="150"/>
        <v>1.4111</v>
      </c>
      <c r="N709" s="71">
        <v>60</v>
      </c>
      <c r="O709" s="100">
        <f t="shared" si="151"/>
        <v>33.192700000000002</v>
      </c>
      <c r="P709" s="85">
        <f t="shared" si="152"/>
        <v>0</v>
      </c>
      <c r="Q709" s="58">
        <f t="shared" si="153"/>
        <v>12.7</v>
      </c>
      <c r="R709" s="100">
        <f t="shared" si="154"/>
        <v>32.581699999999998</v>
      </c>
      <c r="S709" s="85">
        <f t="shared" si="155"/>
        <v>0</v>
      </c>
      <c r="T709" s="58">
        <f t="shared" si="156"/>
        <v>7.6</v>
      </c>
      <c r="U709" s="58">
        <f t="shared" si="157"/>
        <v>7.6</v>
      </c>
      <c r="V709" s="58">
        <f t="array" ref="V709">INDEX(AS$11:AS$66,MATCH(C709&amp;G709,AO$11:AO$66&amp;AP$11:AP$66,0),0)</f>
        <v>10</v>
      </c>
      <c r="X709" s="120">
        <f t="shared" si="158"/>
        <v>5.5555555555555552E-2</v>
      </c>
      <c r="Y709" s="61">
        <f t="array" ref="Y709">INDEX($AQ$11:$AR$66,MATCH($C709&amp;$G709,$AO$11:$AO$66&amp;$AP$11:$AP$66,0),COUNTIF($AQ$10:$AR$10,"&lt;"&amp;Z709)+1)</f>
        <v>2.9999999999999997E-4</v>
      </c>
      <c r="Z709" s="61">
        <f t="shared" si="159"/>
        <v>1.3125</v>
      </c>
      <c r="AA709" s="61">
        <f t="array" ref="AA709">INDEX($AT$11:$AV$66,MATCH($C709&amp;$G709,$AO$11:$AO$66&amp;$AP$11:$AP$66,0),COUNTIF($AT$10:$AV$10,"&lt;"&amp;Z709)+1)</f>
        <v>5.0000000000000001E-4</v>
      </c>
      <c r="AB709" s="111">
        <f t="shared" si="160"/>
        <v>1.2764156081756484</v>
      </c>
      <c r="AC709" s="121">
        <f t="array" ref="AC709">INDEX($AW$11:$BA$66,MATCH($C709&amp;$G709,$AO$11:$AO$66&amp;$AP$11:$AP$66,0),COUNTIF($AW$10:$BA$10,"&lt;"&amp;Z709)+1)</f>
        <v>2.9999999999999997E-4</v>
      </c>
      <c r="AD709" s="62">
        <v>1.3068</v>
      </c>
      <c r="AE709" s="61">
        <f t="array" ref="AE709">INDEX($AT$11:$AV$66,MATCH($C709&amp;$G709,$AO$11:$AO$66&amp;$AP$11:$AP$66,0),COUNTIF($AT$10:$AV$10,"&lt;"&amp;AD709)+1)</f>
        <v>5.0000000000000001E-4</v>
      </c>
      <c r="AF709" s="111">
        <f t="shared" si="161"/>
        <v>1.2827437387837655</v>
      </c>
      <c r="AG709" s="121">
        <f t="array" ref="AG709">INDEX($AW$11:$BA$66,MATCH($C709&amp;$G709,$AO$11:$AO$66&amp;$AP$11:$AP$66,0),COUNTIF($AW$10:$BA$10,"&lt;"&amp;AD709)+1)</f>
        <v>2.9999999999999997E-4</v>
      </c>
    </row>
    <row r="710" spans="2:33" ht="12.75" customHeight="1" x14ac:dyDescent="0.3">
      <c r="B710" s="81" t="str">
        <f t="shared" si="163"/>
        <v>1 5/16-18 UNEF</v>
      </c>
      <c r="C710" s="71" t="s">
        <v>592</v>
      </c>
      <c r="D710" s="71"/>
      <c r="E710" s="79" t="s">
        <v>603</v>
      </c>
      <c r="F710" s="82" t="s">
        <v>609</v>
      </c>
      <c r="G710" s="58">
        <v>18</v>
      </c>
      <c r="H710" s="60" t="s">
        <v>521</v>
      </c>
      <c r="I710" s="71" t="s">
        <v>601</v>
      </c>
      <c r="J710" s="71" t="s">
        <v>588</v>
      </c>
      <c r="K710" s="71" t="s">
        <v>600</v>
      </c>
      <c r="L710" s="85">
        <f t="shared" si="162"/>
        <v>33.337499999999999</v>
      </c>
      <c r="M710" s="85">
        <f t="shared" si="150"/>
        <v>1.4111</v>
      </c>
      <c r="N710" s="71">
        <v>60</v>
      </c>
      <c r="O710" s="100">
        <f t="shared" si="151"/>
        <v>33.152099999999997</v>
      </c>
      <c r="P710" s="85">
        <f t="shared" si="152"/>
        <v>0</v>
      </c>
      <c r="Q710" s="58">
        <f t="shared" si="153"/>
        <v>12.7</v>
      </c>
      <c r="R710" s="100">
        <f t="shared" si="154"/>
        <v>32.5411</v>
      </c>
      <c r="S710" s="85">
        <f t="shared" si="155"/>
        <v>0</v>
      </c>
      <c r="T710" s="58">
        <f t="shared" si="156"/>
        <v>7.6</v>
      </c>
      <c r="U710" s="58">
        <f t="shared" si="157"/>
        <v>7.6</v>
      </c>
      <c r="V710" s="58">
        <f t="array" ref="V710">INDEX(AS$11:AS$66,MATCH(C710&amp;G710,AO$11:AO$66&amp;AP$11:AP$66,0),0)</f>
        <v>10</v>
      </c>
      <c r="X710" s="120">
        <f t="shared" si="158"/>
        <v>5.5555555555555552E-2</v>
      </c>
      <c r="Y710" s="61">
        <f t="array" ref="Y710">INDEX($AQ$11:$AR$66,MATCH($C710&amp;$G710,$AO$11:$AO$66&amp;$AP$11:$AP$66,0),COUNTIF($AQ$10:$AR$10,"&lt;"&amp;Z710)+1)</f>
        <v>2.9999999999999997E-4</v>
      </c>
      <c r="Z710" s="61">
        <f t="shared" si="159"/>
        <v>1.3125</v>
      </c>
      <c r="AA710" s="61">
        <f t="array" ref="AA710">INDEX($AT$11:$AV$66,MATCH($C710&amp;$G710,$AO$11:$AO$66&amp;$AP$11:$AP$66,0),COUNTIF($AT$10:$AV$10,"&lt;"&amp;Z710)+1)</f>
        <v>5.0000000000000001E-4</v>
      </c>
      <c r="AB710" s="111">
        <f t="shared" si="160"/>
        <v>1.2764156081756484</v>
      </c>
      <c r="AC710" s="121">
        <f t="array" ref="AC710">INDEX($AW$11:$BA$66,MATCH($C710&amp;$G710,$AO$11:$AO$66&amp;$AP$11:$AP$66,0),COUNTIF($AW$10:$BA$10,"&lt;"&amp;Z710)+1)</f>
        <v>2.9999999999999997E-4</v>
      </c>
      <c r="AD710" s="62">
        <v>1.3051999999999999</v>
      </c>
      <c r="AE710" s="61">
        <f t="array" ref="AE710">INDEX($AT$11:$AV$66,MATCH($C710&amp;$G710,$AO$11:$AO$66&amp;$AP$11:$AP$66,0),COUNTIF($AT$10:$AV$10,"&lt;"&amp;AD710)+1)</f>
        <v>5.0000000000000001E-4</v>
      </c>
      <c r="AF710" s="111">
        <f t="shared" si="161"/>
        <v>1.2811437387837654</v>
      </c>
      <c r="AG710" s="121">
        <f t="array" ref="AG710">INDEX($AW$11:$BA$66,MATCH($C710&amp;$G710,$AO$11:$AO$66&amp;$AP$11:$AP$66,0),COUNTIF($AW$10:$BA$10,"&lt;"&amp;AD710)+1)</f>
        <v>2.9999999999999997E-4</v>
      </c>
    </row>
    <row r="711" spans="2:33" ht="12.75" customHeight="1" x14ac:dyDescent="0.3">
      <c r="B711" s="81" t="str">
        <f t="shared" si="163"/>
        <v>1 5/16-20 UN</v>
      </c>
      <c r="C711" s="71" t="s">
        <v>592</v>
      </c>
      <c r="D711" s="71"/>
      <c r="E711" s="79" t="s">
        <v>604</v>
      </c>
      <c r="F711" s="82" t="s">
        <v>609</v>
      </c>
      <c r="G711" s="58">
        <v>20</v>
      </c>
      <c r="H711" s="60" t="s">
        <v>521</v>
      </c>
      <c r="I711" s="71" t="s">
        <v>599</v>
      </c>
      <c r="J711" s="71" t="s">
        <v>588</v>
      </c>
      <c r="K711" s="71" t="s">
        <v>600</v>
      </c>
      <c r="L711" s="85">
        <f t="shared" si="162"/>
        <v>33.337499999999999</v>
      </c>
      <c r="M711" s="85">
        <f t="shared" si="150"/>
        <v>1.27</v>
      </c>
      <c r="N711" s="71">
        <v>60</v>
      </c>
      <c r="O711" s="100">
        <f t="shared" si="151"/>
        <v>33.2181</v>
      </c>
      <c r="P711" s="85">
        <f t="shared" si="152"/>
        <v>0</v>
      </c>
      <c r="Q711" s="58">
        <f t="shared" si="153"/>
        <v>12.7</v>
      </c>
      <c r="R711" s="100">
        <f t="shared" si="154"/>
        <v>32.668199999999999</v>
      </c>
      <c r="S711" s="85">
        <f t="shared" si="155"/>
        <v>0</v>
      </c>
      <c r="T711" s="58">
        <f t="shared" si="156"/>
        <v>7.6</v>
      </c>
      <c r="U711" s="58">
        <f t="shared" si="157"/>
        <v>7.6</v>
      </c>
      <c r="V711" s="58">
        <f t="array" ref="V711">INDEX(AS$11:AS$66,MATCH(C711&amp;G711,AO$11:AO$66&amp;AP$11:AP$66,0),0)</f>
        <v>15</v>
      </c>
      <c r="X711" s="120">
        <f t="shared" si="158"/>
        <v>0.05</v>
      </c>
      <c r="Y711" s="61">
        <f t="array" ref="Y711">INDEX($AQ$11:$AR$66,MATCH($C711&amp;$G711,$AO$11:$AO$66&amp;$AP$11:$AP$66,0),COUNTIF($AQ$10:$AR$10,"&lt;"&amp;Z711)+1)</f>
        <v>2.9999999999999997E-4</v>
      </c>
      <c r="Z711" s="61">
        <f t="shared" si="159"/>
        <v>1.3125</v>
      </c>
      <c r="AA711" s="61">
        <f t="array" ref="AA711">INDEX($AT$11:$AV$66,MATCH($C711&amp;$G711,$AO$11:$AO$66&amp;$AP$11:$AP$66,0),COUNTIF($AT$10:$AV$10,"&lt;"&amp;Z711)+1)</f>
        <v>5.0000000000000001E-4</v>
      </c>
      <c r="AB711" s="111">
        <f t="shared" si="160"/>
        <v>1.2800240473580835</v>
      </c>
      <c r="AC711" s="121">
        <f t="array" ref="AC711">INDEX($AW$11:$BA$66,MATCH($C711&amp;$G711,$AO$11:$AO$66&amp;$AP$11:$AP$66,0),COUNTIF($AW$10:$BA$10,"&lt;"&amp;Z711)+1)</f>
        <v>2.9999999999999997E-4</v>
      </c>
      <c r="AD711" s="62">
        <v>1.3078000000000001</v>
      </c>
      <c r="AE711" s="61">
        <f t="array" ref="AE711">INDEX($AT$11:$AV$66,MATCH($C711&amp;$G711,$AO$11:$AO$66&amp;$AP$11:$AP$66,0),COUNTIF($AT$10:$AV$10,"&lt;"&amp;AD711)+1)</f>
        <v>5.0000000000000001E-4</v>
      </c>
      <c r="AF711" s="111">
        <f t="shared" si="161"/>
        <v>1.286149364905389</v>
      </c>
      <c r="AG711" s="121">
        <f t="array" ref="AG711">INDEX($AW$11:$BA$66,MATCH($C711&amp;$G711,$AO$11:$AO$66&amp;$AP$11:$AP$66,0),COUNTIF($AW$10:$BA$10,"&lt;"&amp;AD711)+1)</f>
        <v>2.9999999999999997E-4</v>
      </c>
    </row>
    <row r="712" spans="2:33" ht="12.75" customHeight="1" x14ac:dyDescent="0.3">
      <c r="B712" s="81" t="str">
        <f t="shared" si="163"/>
        <v>1 5/16-20 UN</v>
      </c>
      <c r="C712" s="71" t="s">
        <v>592</v>
      </c>
      <c r="D712" s="71"/>
      <c r="E712" s="79" t="s">
        <v>604</v>
      </c>
      <c r="F712" s="82" t="s">
        <v>609</v>
      </c>
      <c r="G712" s="58">
        <v>20</v>
      </c>
      <c r="H712" s="60" t="s">
        <v>521</v>
      </c>
      <c r="I712" s="71" t="s">
        <v>601</v>
      </c>
      <c r="J712" s="71" t="s">
        <v>588</v>
      </c>
      <c r="K712" s="71" t="s">
        <v>600</v>
      </c>
      <c r="L712" s="85">
        <f t="shared" si="162"/>
        <v>33.337499999999999</v>
      </c>
      <c r="M712" s="85">
        <f t="shared" si="150"/>
        <v>1.27</v>
      </c>
      <c r="N712" s="71">
        <v>60</v>
      </c>
      <c r="O712" s="100">
        <f t="shared" si="151"/>
        <v>33.177500000000002</v>
      </c>
      <c r="P712" s="85">
        <f t="shared" si="152"/>
        <v>0</v>
      </c>
      <c r="Q712" s="58">
        <f t="shared" si="153"/>
        <v>12.7</v>
      </c>
      <c r="R712" s="100">
        <f t="shared" si="154"/>
        <v>32.627600000000001</v>
      </c>
      <c r="S712" s="85">
        <f t="shared" si="155"/>
        <v>0</v>
      </c>
      <c r="T712" s="58">
        <f t="shared" si="156"/>
        <v>7.6</v>
      </c>
      <c r="U712" s="58">
        <f t="shared" si="157"/>
        <v>7.6</v>
      </c>
      <c r="V712" s="58">
        <f t="array" ref="V712">INDEX(AS$11:AS$66,MATCH(C712&amp;G712,AO$11:AO$66&amp;AP$11:AP$66,0),0)</f>
        <v>15</v>
      </c>
      <c r="X712" s="120">
        <f t="shared" si="158"/>
        <v>0.05</v>
      </c>
      <c r="Y712" s="61">
        <f t="array" ref="Y712">INDEX($AQ$11:$AR$66,MATCH($C712&amp;$G712,$AO$11:$AO$66&amp;$AP$11:$AP$66,0),COUNTIF($AQ$10:$AR$10,"&lt;"&amp;Z712)+1)</f>
        <v>2.9999999999999997E-4</v>
      </c>
      <c r="Z712" s="61">
        <f t="shared" si="159"/>
        <v>1.3125</v>
      </c>
      <c r="AA712" s="61">
        <f t="array" ref="AA712">INDEX($AT$11:$AV$66,MATCH($C712&amp;$G712,$AO$11:$AO$66&amp;$AP$11:$AP$66,0),COUNTIF($AT$10:$AV$10,"&lt;"&amp;Z712)+1)</f>
        <v>5.0000000000000001E-4</v>
      </c>
      <c r="AB712" s="111">
        <f t="shared" si="160"/>
        <v>1.2800240473580835</v>
      </c>
      <c r="AC712" s="121">
        <f t="array" ref="AC712">INDEX($AW$11:$BA$66,MATCH($C712&amp;$G712,$AO$11:$AO$66&amp;$AP$11:$AP$66,0),COUNTIF($AW$10:$BA$10,"&lt;"&amp;Z712)+1)</f>
        <v>2.9999999999999997E-4</v>
      </c>
      <c r="AD712" s="62">
        <v>1.3062</v>
      </c>
      <c r="AE712" s="61">
        <f t="array" ref="AE712">INDEX($AT$11:$AV$66,MATCH($C712&amp;$G712,$AO$11:$AO$66&amp;$AP$11:$AP$66,0),COUNTIF($AT$10:$AV$10,"&lt;"&amp;AD712)+1)</f>
        <v>5.0000000000000001E-4</v>
      </c>
      <c r="AF712" s="111">
        <f t="shared" si="161"/>
        <v>1.2845493649053892</v>
      </c>
      <c r="AG712" s="121">
        <f t="array" ref="AG712">INDEX($AW$11:$BA$66,MATCH($C712&amp;$G712,$AO$11:$AO$66&amp;$AP$11:$AP$66,0),COUNTIF($AW$10:$BA$10,"&lt;"&amp;AD712)+1)</f>
        <v>2.9999999999999997E-4</v>
      </c>
    </row>
    <row r="713" spans="2:33" ht="12.75" customHeight="1" x14ac:dyDescent="0.3">
      <c r="B713" s="81" t="str">
        <f t="shared" si="163"/>
        <v>1 5/16-28 UN</v>
      </c>
      <c r="C713" s="71" t="s">
        <v>592</v>
      </c>
      <c r="D713" s="71"/>
      <c r="E713" s="79" t="s">
        <v>604</v>
      </c>
      <c r="F713" s="82" t="s">
        <v>609</v>
      </c>
      <c r="G713" s="58">
        <v>28</v>
      </c>
      <c r="H713" s="60" t="s">
        <v>521</v>
      </c>
      <c r="I713" s="71" t="s">
        <v>599</v>
      </c>
      <c r="J713" s="71" t="s">
        <v>588</v>
      </c>
      <c r="K713" s="71" t="s">
        <v>600</v>
      </c>
      <c r="L713" s="85">
        <f t="shared" si="162"/>
        <v>33.337499999999999</v>
      </c>
      <c r="M713" s="85">
        <f t="shared" si="150"/>
        <v>0.90710000000000002</v>
      </c>
      <c r="N713" s="71">
        <v>60</v>
      </c>
      <c r="O713" s="100">
        <f t="shared" si="151"/>
        <v>33.276499999999999</v>
      </c>
      <c r="P713" s="85">
        <f t="shared" si="152"/>
        <v>0</v>
      </c>
      <c r="Q713" s="58">
        <f t="shared" si="153"/>
        <v>12.7</v>
      </c>
      <c r="R713" s="100">
        <f t="shared" si="154"/>
        <v>32.883699999999997</v>
      </c>
      <c r="S713" s="85">
        <f t="shared" si="155"/>
        <v>0</v>
      </c>
      <c r="T713" s="58">
        <f t="shared" si="156"/>
        <v>7.6</v>
      </c>
      <c r="U713" s="58">
        <f t="shared" si="157"/>
        <v>7.6</v>
      </c>
      <c r="V713" s="58">
        <f t="array" ref="V713">INDEX(AS$11:AS$66,MATCH(C713&amp;G713,AO$11:AO$66&amp;AP$11:AP$66,0),0)</f>
        <v>15</v>
      </c>
      <c r="X713" s="120">
        <f t="shared" si="158"/>
        <v>3.5714285714285712E-2</v>
      </c>
      <c r="Y713" s="61">
        <f t="array" ref="Y713">INDEX($AQ$11:$AR$66,MATCH($C713&amp;$G713,$AO$11:$AO$66&amp;$AP$11:$AP$66,0),COUNTIF($AQ$10:$AR$10,"&lt;"&amp;Z713)+1)</f>
        <v>2.9999999999999997E-4</v>
      </c>
      <c r="Z713" s="61">
        <f t="shared" si="159"/>
        <v>1.3125</v>
      </c>
      <c r="AA713" s="61">
        <f t="array" ref="AA713">INDEX($AT$11:$AV$66,MATCH($C713&amp;$G713,$AO$11:$AO$66&amp;$AP$11:$AP$66,0),COUNTIF($AT$10:$AV$10,"&lt;"&amp;Z713)+1)</f>
        <v>5.0000000000000001E-4</v>
      </c>
      <c r="AB713" s="111">
        <f t="shared" si="160"/>
        <v>1.2893028909700597</v>
      </c>
      <c r="AC713" s="121">
        <f t="array" ref="AC713">INDEX($AW$11:$BA$66,MATCH($C713&amp;$G713,$AO$11:$AO$66&amp;$AP$11:$AP$66,0),COUNTIF($AW$10:$BA$10,"&lt;"&amp;Z713)+1)</f>
        <v>2.9999999999999997E-4</v>
      </c>
      <c r="AD713" s="62">
        <v>1.3101</v>
      </c>
      <c r="AE713" s="61">
        <f t="array" ref="AE713">INDEX($AT$11:$AV$66,MATCH($C713&amp;$G713,$AO$11:$AO$66&amp;$AP$11:$AP$66,0),COUNTIF($AT$10:$AV$10,"&lt;"&amp;AD713)+1)</f>
        <v>5.0000000000000001E-4</v>
      </c>
      <c r="AF713" s="111">
        <f t="shared" si="161"/>
        <v>1.2946352606467064</v>
      </c>
      <c r="AG713" s="121">
        <f t="array" ref="AG713">INDEX($AW$11:$BA$66,MATCH($C713&amp;$G713,$AO$11:$AO$66&amp;$AP$11:$AP$66,0),COUNTIF($AW$10:$BA$10,"&lt;"&amp;AD713)+1)</f>
        <v>2.9999999999999997E-4</v>
      </c>
    </row>
    <row r="714" spans="2:33" ht="12.75" customHeight="1" x14ac:dyDescent="0.3">
      <c r="B714" s="81" t="str">
        <f t="shared" si="163"/>
        <v>1 5/16-28 UN</v>
      </c>
      <c r="C714" s="71" t="s">
        <v>592</v>
      </c>
      <c r="D714" s="71"/>
      <c r="E714" s="79" t="s">
        <v>604</v>
      </c>
      <c r="F714" s="82" t="s">
        <v>609</v>
      </c>
      <c r="G714" s="58">
        <v>28</v>
      </c>
      <c r="H714" s="60" t="s">
        <v>521</v>
      </c>
      <c r="I714" s="71" t="s">
        <v>601</v>
      </c>
      <c r="J714" s="71" t="s">
        <v>588</v>
      </c>
      <c r="K714" s="71" t="s">
        <v>600</v>
      </c>
      <c r="L714" s="85">
        <f t="shared" si="162"/>
        <v>33.337499999999999</v>
      </c>
      <c r="M714" s="85">
        <f t="shared" si="150"/>
        <v>0.90710000000000002</v>
      </c>
      <c r="N714" s="71">
        <v>60</v>
      </c>
      <c r="O714" s="100">
        <f t="shared" si="151"/>
        <v>33.243499999999997</v>
      </c>
      <c r="P714" s="85">
        <f t="shared" si="152"/>
        <v>0</v>
      </c>
      <c r="Q714" s="58">
        <f t="shared" si="153"/>
        <v>12.7</v>
      </c>
      <c r="R714" s="100">
        <f t="shared" si="154"/>
        <v>32.850700000000003</v>
      </c>
      <c r="S714" s="85">
        <f t="shared" si="155"/>
        <v>0</v>
      </c>
      <c r="T714" s="58">
        <f t="shared" si="156"/>
        <v>7.6</v>
      </c>
      <c r="U714" s="58">
        <f t="shared" si="157"/>
        <v>7.6</v>
      </c>
      <c r="V714" s="58">
        <f t="array" ref="V714">INDEX(AS$11:AS$66,MATCH(C714&amp;G714,AO$11:AO$66&amp;AP$11:AP$66,0),0)</f>
        <v>15</v>
      </c>
      <c r="X714" s="120">
        <f t="shared" si="158"/>
        <v>3.5714285714285712E-2</v>
      </c>
      <c r="Y714" s="61">
        <f t="array" ref="Y714">INDEX($AQ$11:$AR$66,MATCH($C714&amp;$G714,$AO$11:$AO$66&amp;$AP$11:$AP$66,0),COUNTIF($AQ$10:$AR$10,"&lt;"&amp;Z714)+1)</f>
        <v>2.9999999999999997E-4</v>
      </c>
      <c r="Z714" s="61">
        <f t="shared" si="159"/>
        <v>1.3125</v>
      </c>
      <c r="AA714" s="61">
        <f t="array" ref="AA714">INDEX($AT$11:$AV$66,MATCH($C714&amp;$G714,$AO$11:$AO$66&amp;$AP$11:$AP$66,0),COUNTIF($AT$10:$AV$10,"&lt;"&amp;Z714)+1)</f>
        <v>5.0000000000000001E-4</v>
      </c>
      <c r="AB714" s="111">
        <f t="shared" si="160"/>
        <v>1.2893028909700597</v>
      </c>
      <c r="AC714" s="121">
        <f t="array" ref="AC714">INDEX($AW$11:$BA$66,MATCH($C714&amp;$G714,$AO$11:$AO$66&amp;$AP$11:$AP$66,0),COUNTIF($AW$10:$BA$10,"&lt;"&amp;Z714)+1)</f>
        <v>2.9999999999999997E-4</v>
      </c>
      <c r="AD714" s="62">
        <v>1.3088</v>
      </c>
      <c r="AE714" s="61">
        <f t="array" ref="AE714">INDEX($AT$11:$AV$66,MATCH($C714&amp;$G714,$AO$11:$AO$66&amp;$AP$11:$AP$66,0),COUNTIF($AT$10:$AV$10,"&lt;"&amp;AD714)+1)</f>
        <v>5.0000000000000001E-4</v>
      </c>
      <c r="AF714" s="111">
        <f t="shared" si="161"/>
        <v>1.2933352606467063</v>
      </c>
      <c r="AG714" s="121">
        <f t="array" ref="AG714">INDEX($AW$11:$BA$66,MATCH($C714&amp;$G714,$AO$11:$AO$66&amp;$AP$11:$AP$66,0),COUNTIF($AW$10:$BA$10,"&lt;"&amp;AD714)+1)</f>
        <v>2.9999999999999997E-4</v>
      </c>
    </row>
    <row r="715" spans="2:33" ht="12.75" customHeight="1" x14ac:dyDescent="0.3">
      <c r="B715" s="81" t="str">
        <f t="shared" si="163"/>
        <v>1 3/8-8 UN</v>
      </c>
      <c r="C715" s="71" t="s">
        <v>592</v>
      </c>
      <c r="D715" s="71"/>
      <c r="E715" s="79" t="s">
        <v>604</v>
      </c>
      <c r="F715" s="82" t="s">
        <v>610</v>
      </c>
      <c r="G715" s="58">
        <v>8</v>
      </c>
      <c r="H715" s="60" t="s">
        <v>521</v>
      </c>
      <c r="I715" s="71" t="s">
        <v>599</v>
      </c>
      <c r="J715" s="71" t="s">
        <v>588</v>
      </c>
      <c r="K715" s="71" t="s">
        <v>600</v>
      </c>
      <c r="L715" s="85">
        <f t="shared" si="162"/>
        <v>34.924999999999997</v>
      </c>
      <c r="M715" s="85">
        <f t="shared" ref="M715:M778" si="164">ROUND(X715*25.4,4)</f>
        <v>3.1749999999999998</v>
      </c>
      <c r="N715" s="71">
        <v>60</v>
      </c>
      <c r="O715" s="100">
        <f t="shared" ref="O715:O778" si="165">ROUND(IF(H715="GO",Z715,AD715)*25.4,4)</f>
        <v>34.472900000000003</v>
      </c>
      <c r="P715" s="85">
        <f t="shared" ref="P715:P778" si="166">IF(H715="GO",IF(AA715="-",AA715,ROUND(AA715*25.4*1000,1)),0)</f>
        <v>0</v>
      </c>
      <c r="Q715" s="58">
        <f t="shared" ref="Q715:Q778" si="167">IF(H715="NOT GO",IF(AE715="-",AE715,ROUND(AE715*25.4*1000,1)),0)</f>
        <v>17.8</v>
      </c>
      <c r="R715" s="100">
        <f t="shared" ref="R715:R778" si="168">ROUND(IF(H715="GO",AB715,AF715)*25.4,4)</f>
        <v>33.098100000000002</v>
      </c>
      <c r="S715" s="85">
        <f t="shared" ref="S715:S778" si="169">IF(H715="GO",IF(AC715="-",AC715,ROUND(AC715*25.4*1000,1)),0)</f>
        <v>0</v>
      </c>
      <c r="T715" s="58">
        <f t="shared" ref="T715:T778" si="170">IF(H715="NOT GO",IF(AG715="-",AG715,ROUND(AG715*25.4*1000,1)),0)</f>
        <v>10.199999999999999</v>
      </c>
      <c r="U715" s="58">
        <f t="shared" ref="U715:U778" si="171">IF(Y715="-",Y715,ROUND(Y715*25.4*1000,1))</f>
        <v>10.199999999999999</v>
      </c>
      <c r="V715" s="58">
        <f t="array" ref="V715">INDEX(AS$11:AS$66,MATCH(C715&amp;G715,AO$11:AO$66&amp;AP$11:AP$66,0),0)</f>
        <v>5</v>
      </c>
      <c r="X715" s="120">
        <f t="shared" ref="X715:X778" si="172">INDEX(AM$11:AM$38,MATCH(G715,AL$11:AL$38,0),0)</f>
        <v>0.125</v>
      </c>
      <c r="Y715" s="61">
        <f t="array" ref="Y715">INDEX($AQ$11:$AR$66,MATCH($C715&amp;$G715,$AO$11:$AO$66&amp;$AP$11:$AP$66,0),COUNTIF($AQ$10:$AR$10,"&lt;"&amp;Z715)+1)</f>
        <v>4.0000000000000002E-4</v>
      </c>
      <c r="Z715" s="61">
        <f t="shared" ref="Z715:Z778" si="173">INDEX(AJ$11:AJ$92,MATCH(F715,AI$11:AI$92,0))</f>
        <v>1.375</v>
      </c>
      <c r="AA715" s="61">
        <f t="array" ref="AA715">INDEX($AT$11:$AV$66,MATCH($C715&amp;$G715,$AO$11:$AO$66&amp;$AP$11:$AP$66,0),COUNTIF($AT$10:$AV$10,"&lt;"&amp;Z715)+1)</f>
        <v>6.9999999999999999E-4</v>
      </c>
      <c r="AB715" s="111">
        <f t="shared" ref="AB715:AB778" si="174">Z715-(3/8)*2*(TAN(RADIANS(60))/2)/G715</f>
        <v>1.2938101183952089</v>
      </c>
      <c r="AC715" s="121">
        <f t="array" ref="AC715">INDEX($AW$11:$BA$66,MATCH($C715&amp;$G715,$AO$11:$AO$66&amp;$AP$11:$AP$66,0),COUNTIF($AW$10:$BA$10,"&lt;"&amp;Z715)+1)</f>
        <v>4.0000000000000002E-4</v>
      </c>
      <c r="AD715" s="62">
        <v>1.3572</v>
      </c>
      <c r="AE715" s="61">
        <f t="array" ref="AE715">INDEX($AT$11:$AV$66,MATCH($C715&amp;$G715,$AO$11:$AO$66&amp;$AP$11:$AP$66,0),COUNTIF($AT$10:$AV$10,"&lt;"&amp;AD715)+1)</f>
        <v>6.9999999999999999E-4</v>
      </c>
      <c r="AF715" s="111">
        <f t="shared" ref="AF715:AF778" si="175">AD715-(TAN(RADIANS(60))/2)/G715/4*2</f>
        <v>1.3030734122634726</v>
      </c>
      <c r="AG715" s="121">
        <f t="array" ref="AG715">INDEX($AW$11:$BA$66,MATCH($C715&amp;$G715,$AO$11:$AO$66&amp;$AP$11:$AP$66,0),COUNTIF($AW$10:$BA$10,"&lt;"&amp;AD715)+1)</f>
        <v>4.0000000000000002E-4</v>
      </c>
    </row>
    <row r="716" spans="2:33" ht="12.75" customHeight="1" x14ac:dyDescent="0.3">
      <c r="B716" s="81" t="str">
        <f t="shared" si="163"/>
        <v>1 3/8-8 UN</v>
      </c>
      <c r="C716" s="71" t="s">
        <v>592</v>
      </c>
      <c r="D716" s="71"/>
      <c r="E716" s="79" t="s">
        <v>604</v>
      </c>
      <c r="F716" s="82" t="s">
        <v>610</v>
      </c>
      <c r="G716" s="58">
        <v>8</v>
      </c>
      <c r="H716" s="60" t="s">
        <v>521</v>
      </c>
      <c r="I716" s="71" t="s">
        <v>601</v>
      </c>
      <c r="J716" s="71" t="s">
        <v>588</v>
      </c>
      <c r="K716" s="71" t="s">
        <v>600</v>
      </c>
      <c r="L716" s="85">
        <f t="shared" si="162"/>
        <v>34.924999999999997</v>
      </c>
      <c r="M716" s="85">
        <f t="shared" si="164"/>
        <v>3.1749999999999998</v>
      </c>
      <c r="N716" s="71">
        <v>60</v>
      </c>
      <c r="O716" s="100">
        <f t="shared" si="165"/>
        <v>34.414499999999997</v>
      </c>
      <c r="P716" s="85">
        <f t="shared" si="166"/>
        <v>0</v>
      </c>
      <c r="Q716" s="58">
        <f t="shared" si="167"/>
        <v>17.8</v>
      </c>
      <c r="R716" s="100">
        <f t="shared" si="168"/>
        <v>33.0396</v>
      </c>
      <c r="S716" s="85">
        <f t="shared" si="169"/>
        <v>0</v>
      </c>
      <c r="T716" s="58">
        <f t="shared" si="170"/>
        <v>10.199999999999999</v>
      </c>
      <c r="U716" s="58">
        <f t="shared" si="171"/>
        <v>10.199999999999999</v>
      </c>
      <c r="V716" s="58">
        <f t="array" ref="V716">INDEX(AS$11:AS$66,MATCH(C716&amp;G716,AO$11:AO$66&amp;AP$11:AP$66,0),0)</f>
        <v>5</v>
      </c>
      <c r="X716" s="120">
        <f t="shared" si="172"/>
        <v>0.125</v>
      </c>
      <c r="Y716" s="61">
        <f t="array" ref="Y716">INDEX($AQ$11:$AR$66,MATCH($C716&amp;$G716,$AO$11:$AO$66&amp;$AP$11:$AP$66,0),COUNTIF($AQ$10:$AR$10,"&lt;"&amp;Z716)+1)</f>
        <v>4.0000000000000002E-4</v>
      </c>
      <c r="Z716" s="61">
        <f t="shared" si="173"/>
        <v>1.375</v>
      </c>
      <c r="AA716" s="61">
        <f t="array" ref="AA716">INDEX($AT$11:$AV$66,MATCH($C716&amp;$G716,$AO$11:$AO$66&amp;$AP$11:$AP$66,0),COUNTIF($AT$10:$AV$10,"&lt;"&amp;Z716)+1)</f>
        <v>6.9999999999999999E-4</v>
      </c>
      <c r="AB716" s="111">
        <f t="shared" si="174"/>
        <v>1.2938101183952089</v>
      </c>
      <c r="AC716" s="121">
        <f t="array" ref="AC716">INDEX($AW$11:$BA$66,MATCH($C716&amp;$G716,$AO$11:$AO$66&amp;$AP$11:$AP$66,0),COUNTIF($AW$10:$BA$10,"&lt;"&amp;Z716)+1)</f>
        <v>4.0000000000000002E-4</v>
      </c>
      <c r="AD716" s="62">
        <v>1.3549</v>
      </c>
      <c r="AE716" s="61">
        <f t="array" ref="AE716">INDEX($AT$11:$AV$66,MATCH($C716&amp;$G716,$AO$11:$AO$66&amp;$AP$11:$AP$66,0),COUNTIF($AT$10:$AV$10,"&lt;"&amp;AD716)+1)</f>
        <v>6.9999999999999999E-4</v>
      </c>
      <c r="AF716" s="111">
        <f t="shared" si="175"/>
        <v>1.3007734122634727</v>
      </c>
      <c r="AG716" s="121">
        <f t="array" ref="AG716">INDEX($AW$11:$BA$66,MATCH($C716&amp;$G716,$AO$11:$AO$66&amp;$AP$11:$AP$66,0),COUNTIF($AW$10:$BA$10,"&lt;"&amp;AD716)+1)</f>
        <v>4.0000000000000002E-4</v>
      </c>
    </row>
    <row r="717" spans="2:33" ht="12.75" customHeight="1" x14ac:dyDescent="0.3">
      <c r="B717" s="81" t="str">
        <f t="shared" si="163"/>
        <v>1 3/8-16 UN</v>
      </c>
      <c r="C717" s="71" t="s">
        <v>592</v>
      </c>
      <c r="D717" s="71"/>
      <c r="E717" s="79" t="s">
        <v>604</v>
      </c>
      <c r="F717" s="82" t="s">
        <v>610</v>
      </c>
      <c r="G717" s="58">
        <v>16</v>
      </c>
      <c r="H717" s="60" t="s">
        <v>521</v>
      </c>
      <c r="I717" s="71" t="s">
        <v>599</v>
      </c>
      <c r="J717" s="71" t="s">
        <v>588</v>
      </c>
      <c r="K717" s="71" t="s">
        <v>600</v>
      </c>
      <c r="L717" s="85">
        <f t="shared" si="162"/>
        <v>34.924999999999997</v>
      </c>
      <c r="M717" s="85">
        <f t="shared" si="164"/>
        <v>1.5874999999999999</v>
      </c>
      <c r="N717" s="71">
        <v>60</v>
      </c>
      <c r="O717" s="100">
        <f t="shared" si="165"/>
        <v>34.749699999999997</v>
      </c>
      <c r="P717" s="85">
        <f t="shared" si="166"/>
        <v>0</v>
      </c>
      <c r="Q717" s="58">
        <f t="shared" si="167"/>
        <v>15.2</v>
      </c>
      <c r="R717" s="100">
        <f t="shared" si="168"/>
        <v>34.0623</v>
      </c>
      <c r="S717" s="85">
        <f t="shared" si="169"/>
        <v>0</v>
      </c>
      <c r="T717" s="58">
        <f t="shared" si="170"/>
        <v>7.6</v>
      </c>
      <c r="U717" s="58">
        <f t="shared" si="171"/>
        <v>7.6</v>
      </c>
      <c r="V717" s="58">
        <f t="array" ref="V717">INDEX(AS$11:AS$66,MATCH(C717&amp;G717,AO$11:AO$66&amp;AP$11:AP$66,0),0)</f>
        <v>10</v>
      </c>
      <c r="X717" s="120">
        <f t="shared" si="172"/>
        <v>6.25E-2</v>
      </c>
      <c r="Y717" s="61">
        <f t="array" ref="Y717">INDEX($AQ$11:$AR$66,MATCH($C717&amp;$G717,$AO$11:$AO$66&amp;$AP$11:$AP$66,0),COUNTIF($AQ$10:$AR$10,"&lt;"&amp;Z717)+1)</f>
        <v>2.9999999999999997E-4</v>
      </c>
      <c r="Z717" s="61">
        <f t="shared" si="173"/>
        <v>1.375</v>
      </c>
      <c r="AA717" s="61">
        <f t="array" ref="AA717">INDEX($AT$11:$AV$66,MATCH($C717&amp;$G717,$AO$11:$AO$66&amp;$AP$11:$AP$66,0),COUNTIF($AT$10:$AV$10,"&lt;"&amp;Z717)+1)</f>
        <v>5.9999999999999995E-4</v>
      </c>
      <c r="AB717" s="111">
        <f t="shared" si="174"/>
        <v>1.3344050591976044</v>
      </c>
      <c r="AC717" s="121">
        <f t="array" ref="AC717">INDEX($AW$11:$BA$66,MATCH($C717&amp;$G717,$AO$11:$AO$66&amp;$AP$11:$AP$66,0),COUNTIF($AW$10:$BA$10,"&lt;"&amp;Z717)+1)</f>
        <v>2.9999999999999997E-4</v>
      </c>
      <c r="AD717" s="62">
        <v>1.3681000000000001</v>
      </c>
      <c r="AE717" s="61">
        <f t="array" ref="AE717">INDEX($AT$11:$AV$66,MATCH($C717&amp;$G717,$AO$11:$AO$66&amp;$AP$11:$AP$66,0),COUNTIF($AT$10:$AV$10,"&lt;"&amp;AD717)+1)</f>
        <v>5.9999999999999995E-4</v>
      </c>
      <c r="AF717" s="111">
        <f t="shared" si="175"/>
        <v>1.3410367061317363</v>
      </c>
      <c r="AG717" s="121">
        <f t="array" ref="AG717">INDEX($AW$11:$BA$66,MATCH($C717&amp;$G717,$AO$11:$AO$66&amp;$AP$11:$AP$66,0),COUNTIF($AW$10:$BA$10,"&lt;"&amp;AD717)+1)</f>
        <v>2.9999999999999997E-4</v>
      </c>
    </row>
    <row r="718" spans="2:33" ht="12.75" customHeight="1" x14ac:dyDescent="0.3">
      <c r="B718" s="81" t="str">
        <f t="shared" si="163"/>
        <v>1 3/8-16 UN</v>
      </c>
      <c r="C718" s="71" t="s">
        <v>592</v>
      </c>
      <c r="D718" s="71"/>
      <c r="E718" s="79" t="s">
        <v>604</v>
      </c>
      <c r="F718" s="82" t="s">
        <v>610</v>
      </c>
      <c r="G718" s="58">
        <v>16</v>
      </c>
      <c r="H718" s="60" t="s">
        <v>521</v>
      </c>
      <c r="I718" s="71" t="s">
        <v>601</v>
      </c>
      <c r="J718" s="71" t="s">
        <v>588</v>
      </c>
      <c r="K718" s="71" t="s">
        <v>600</v>
      </c>
      <c r="L718" s="85">
        <f t="shared" si="162"/>
        <v>34.924999999999997</v>
      </c>
      <c r="M718" s="85">
        <f t="shared" si="164"/>
        <v>1.5874999999999999</v>
      </c>
      <c r="N718" s="71">
        <v>60</v>
      </c>
      <c r="O718" s="100">
        <f t="shared" si="165"/>
        <v>34.709099999999999</v>
      </c>
      <c r="P718" s="85">
        <f t="shared" si="166"/>
        <v>0</v>
      </c>
      <c r="Q718" s="58">
        <f t="shared" si="167"/>
        <v>15.2</v>
      </c>
      <c r="R718" s="100">
        <f t="shared" si="168"/>
        <v>34.021700000000003</v>
      </c>
      <c r="S718" s="85">
        <f t="shared" si="169"/>
        <v>0</v>
      </c>
      <c r="T718" s="58">
        <f t="shared" si="170"/>
        <v>7.6</v>
      </c>
      <c r="U718" s="58">
        <f t="shared" si="171"/>
        <v>7.6</v>
      </c>
      <c r="V718" s="58">
        <f t="array" ref="V718">INDEX(AS$11:AS$66,MATCH(C718&amp;G718,AO$11:AO$66&amp;AP$11:AP$66,0),0)</f>
        <v>10</v>
      </c>
      <c r="X718" s="120">
        <f t="shared" si="172"/>
        <v>6.25E-2</v>
      </c>
      <c r="Y718" s="61">
        <f t="array" ref="Y718">INDEX($AQ$11:$AR$66,MATCH($C718&amp;$G718,$AO$11:$AO$66&amp;$AP$11:$AP$66,0),COUNTIF($AQ$10:$AR$10,"&lt;"&amp;Z718)+1)</f>
        <v>2.9999999999999997E-4</v>
      </c>
      <c r="Z718" s="61">
        <f t="shared" si="173"/>
        <v>1.375</v>
      </c>
      <c r="AA718" s="61">
        <f t="array" ref="AA718">INDEX($AT$11:$AV$66,MATCH($C718&amp;$G718,$AO$11:$AO$66&amp;$AP$11:$AP$66,0),COUNTIF($AT$10:$AV$10,"&lt;"&amp;Z718)+1)</f>
        <v>5.9999999999999995E-4</v>
      </c>
      <c r="AB718" s="111">
        <f t="shared" si="174"/>
        <v>1.3344050591976044</v>
      </c>
      <c r="AC718" s="121">
        <f t="array" ref="AC718">INDEX($AW$11:$BA$66,MATCH($C718&amp;$G718,$AO$11:$AO$66&amp;$AP$11:$AP$66,0),COUNTIF($AW$10:$BA$10,"&lt;"&amp;Z718)+1)</f>
        <v>2.9999999999999997E-4</v>
      </c>
      <c r="AD718" s="62">
        <v>1.3665</v>
      </c>
      <c r="AE718" s="61">
        <f t="array" ref="AE718">INDEX($AT$11:$AV$66,MATCH($C718&amp;$G718,$AO$11:$AO$66&amp;$AP$11:$AP$66,0),COUNTIF($AT$10:$AV$10,"&lt;"&amp;AD718)+1)</f>
        <v>5.9999999999999995E-4</v>
      </c>
      <c r="AF718" s="111">
        <f t="shared" si="175"/>
        <v>1.3394367061317363</v>
      </c>
      <c r="AG718" s="121">
        <f t="array" ref="AG718">INDEX($AW$11:$BA$66,MATCH($C718&amp;$G718,$AO$11:$AO$66&amp;$AP$11:$AP$66,0),COUNTIF($AW$10:$BA$10,"&lt;"&amp;AD718)+1)</f>
        <v>2.9999999999999997E-4</v>
      </c>
    </row>
    <row r="719" spans="2:33" ht="12.75" customHeight="1" x14ac:dyDescent="0.3">
      <c r="B719" s="81" t="str">
        <f t="shared" si="163"/>
        <v>1 3/8-18 UNEF</v>
      </c>
      <c r="C719" s="71" t="s">
        <v>592</v>
      </c>
      <c r="D719" s="71"/>
      <c r="E719" s="79" t="s">
        <v>603</v>
      </c>
      <c r="F719" s="82" t="s">
        <v>610</v>
      </c>
      <c r="G719" s="58">
        <v>18</v>
      </c>
      <c r="H719" s="60" t="s">
        <v>521</v>
      </c>
      <c r="I719" s="71" t="s">
        <v>599</v>
      </c>
      <c r="J719" s="71" t="s">
        <v>588</v>
      </c>
      <c r="K719" s="71" t="s">
        <v>600</v>
      </c>
      <c r="L719" s="85">
        <f t="shared" si="162"/>
        <v>34.924999999999997</v>
      </c>
      <c r="M719" s="85">
        <f t="shared" si="164"/>
        <v>1.4111</v>
      </c>
      <c r="N719" s="71">
        <v>60</v>
      </c>
      <c r="O719" s="100">
        <f t="shared" si="165"/>
        <v>34.780200000000001</v>
      </c>
      <c r="P719" s="85">
        <f t="shared" si="166"/>
        <v>0</v>
      </c>
      <c r="Q719" s="58">
        <f t="shared" si="167"/>
        <v>12.7</v>
      </c>
      <c r="R719" s="100">
        <f t="shared" si="168"/>
        <v>34.169199999999996</v>
      </c>
      <c r="S719" s="85">
        <f t="shared" si="169"/>
        <v>0</v>
      </c>
      <c r="T719" s="58">
        <f t="shared" si="170"/>
        <v>7.6</v>
      </c>
      <c r="U719" s="58">
        <f t="shared" si="171"/>
        <v>7.6</v>
      </c>
      <c r="V719" s="58">
        <f t="array" ref="V719">INDEX(AS$11:AS$66,MATCH(C719&amp;G719,AO$11:AO$66&amp;AP$11:AP$66,0),0)</f>
        <v>10</v>
      </c>
      <c r="X719" s="120">
        <f t="shared" si="172"/>
        <v>5.5555555555555552E-2</v>
      </c>
      <c r="Y719" s="61">
        <f t="array" ref="Y719">INDEX($AQ$11:$AR$66,MATCH($C719&amp;$G719,$AO$11:$AO$66&amp;$AP$11:$AP$66,0),COUNTIF($AQ$10:$AR$10,"&lt;"&amp;Z719)+1)</f>
        <v>2.9999999999999997E-4</v>
      </c>
      <c r="Z719" s="61">
        <f t="shared" si="173"/>
        <v>1.375</v>
      </c>
      <c r="AA719" s="61">
        <f t="array" ref="AA719">INDEX($AT$11:$AV$66,MATCH($C719&amp;$G719,$AO$11:$AO$66&amp;$AP$11:$AP$66,0),COUNTIF($AT$10:$AV$10,"&lt;"&amp;Z719)+1)</f>
        <v>5.0000000000000001E-4</v>
      </c>
      <c r="AB719" s="111">
        <f t="shared" si="174"/>
        <v>1.3389156081756484</v>
      </c>
      <c r="AC719" s="121">
        <f t="array" ref="AC719">INDEX($AW$11:$BA$66,MATCH($C719&amp;$G719,$AO$11:$AO$66&amp;$AP$11:$AP$66,0),COUNTIF($AW$10:$BA$10,"&lt;"&amp;Z719)+1)</f>
        <v>2.9999999999999997E-4</v>
      </c>
      <c r="AD719" s="62">
        <v>1.3693</v>
      </c>
      <c r="AE719" s="61">
        <f t="array" ref="AE719">INDEX($AT$11:$AV$66,MATCH($C719&amp;$G719,$AO$11:$AO$66&amp;$AP$11:$AP$66,0),COUNTIF($AT$10:$AV$10,"&lt;"&amp;AD719)+1)</f>
        <v>5.0000000000000001E-4</v>
      </c>
      <c r="AF719" s="111">
        <f t="shared" si="175"/>
        <v>1.3452437387837655</v>
      </c>
      <c r="AG719" s="121">
        <f t="array" ref="AG719">INDEX($AW$11:$BA$66,MATCH($C719&amp;$G719,$AO$11:$AO$66&amp;$AP$11:$AP$66,0),COUNTIF($AW$10:$BA$10,"&lt;"&amp;AD719)+1)</f>
        <v>2.9999999999999997E-4</v>
      </c>
    </row>
    <row r="720" spans="2:33" ht="12.75" customHeight="1" x14ac:dyDescent="0.3">
      <c r="B720" s="81" t="str">
        <f t="shared" si="163"/>
        <v>1 3/8-18 UNEF</v>
      </c>
      <c r="C720" s="71" t="s">
        <v>592</v>
      </c>
      <c r="D720" s="71"/>
      <c r="E720" s="79" t="s">
        <v>603</v>
      </c>
      <c r="F720" s="82" t="s">
        <v>610</v>
      </c>
      <c r="G720" s="58">
        <v>18</v>
      </c>
      <c r="H720" s="60" t="s">
        <v>521</v>
      </c>
      <c r="I720" s="71" t="s">
        <v>601</v>
      </c>
      <c r="J720" s="71" t="s">
        <v>588</v>
      </c>
      <c r="K720" s="71" t="s">
        <v>600</v>
      </c>
      <c r="L720" s="85">
        <f t="shared" si="162"/>
        <v>34.924999999999997</v>
      </c>
      <c r="M720" s="85">
        <f t="shared" si="164"/>
        <v>1.4111</v>
      </c>
      <c r="N720" s="71">
        <v>60</v>
      </c>
      <c r="O720" s="100">
        <f t="shared" si="165"/>
        <v>34.739600000000003</v>
      </c>
      <c r="P720" s="85">
        <f t="shared" si="166"/>
        <v>0</v>
      </c>
      <c r="Q720" s="58">
        <f t="shared" si="167"/>
        <v>12.7</v>
      </c>
      <c r="R720" s="100">
        <f t="shared" si="168"/>
        <v>34.128599999999999</v>
      </c>
      <c r="S720" s="85">
        <f t="shared" si="169"/>
        <v>0</v>
      </c>
      <c r="T720" s="58">
        <f t="shared" si="170"/>
        <v>7.6</v>
      </c>
      <c r="U720" s="58">
        <f t="shared" si="171"/>
        <v>7.6</v>
      </c>
      <c r="V720" s="58">
        <f t="array" ref="V720">INDEX(AS$11:AS$66,MATCH(C720&amp;G720,AO$11:AO$66&amp;AP$11:AP$66,0),0)</f>
        <v>10</v>
      </c>
      <c r="X720" s="120">
        <f t="shared" si="172"/>
        <v>5.5555555555555552E-2</v>
      </c>
      <c r="Y720" s="61">
        <f t="array" ref="Y720">INDEX($AQ$11:$AR$66,MATCH($C720&amp;$G720,$AO$11:$AO$66&amp;$AP$11:$AP$66,0),COUNTIF($AQ$10:$AR$10,"&lt;"&amp;Z720)+1)</f>
        <v>2.9999999999999997E-4</v>
      </c>
      <c r="Z720" s="61">
        <f t="shared" si="173"/>
        <v>1.375</v>
      </c>
      <c r="AA720" s="61">
        <f t="array" ref="AA720">INDEX($AT$11:$AV$66,MATCH($C720&amp;$G720,$AO$11:$AO$66&amp;$AP$11:$AP$66,0),COUNTIF($AT$10:$AV$10,"&lt;"&amp;Z720)+1)</f>
        <v>5.0000000000000001E-4</v>
      </c>
      <c r="AB720" s="111">
        <f t="shared" si="174"/>
        <v>1.3389156081756484</v>
      </c>
      <c r="AC720" s="121">
        <f t="array" ref="AC720">INDEX($AW$11:$BA$66,MATCH($C720&amp;$G720,$AO$11:$AO$66&amp;$AP$11:$AP$66,0),COUNTIF($AW$10:$BA$10,"&lt;"&amp;Z720)+1)</f>
        <v>2.9999999999999997E-4</v>
      </c>
      <c r="AD720" s="62">
        <v>1.3676999999999999</v>
      </c>
      <c r="AE720" s="61">
        <f t="array" ref="AE720">INDEX($AT$11:$AV$66,MATCH($C720&amp;$G720,$AO$11:$AO$66&amp;$AP$11:$AP$66,0),COUNTIF($AT$10:$AV$10,"&lt;"&amp;AD720)+1)</f>
        <v>5.0000000000000001E-4</v>
      </c>
      <c r="AF720" s="111">
        <f t="shared" si="175"/>
        <v>1.3436437387837654</v>
      </c>
      <c r="AG720" s="121">
        <f t="array" ref="AG720">INDEX($AW$11:$BA$66,MATCH($C720&amp;$G720,$AO$11:$AO$66&amp;$AP$11:$AP$66,0),COUNTIF($AW$10:$BA$10,"&lt;"&amp;AD720)+1)</f>
        <v>2.9999999999999997E-4</v>
      </c>
    </row>
    <row r="721" spans="2:33" ht="12.75" customHeight="1" x14ac:dyDescent="0.3">
      <c r="B721" s="81" t="str">
        <f t="shared" si="163"/>
        <v>1 3/8-20 UN</v>
      </c>
      <c r="C721" s="71" t="s">
        <v>592</v>
      </c>
      <c r="D721" s="71"/>
      <c r="E721" s="79" t="s">
        <v>604</v>
      </c>
      <c r="F721" s="82" t="s">
        <v>610</v>
      </c>
      <c r="G721" s="58">
        <v>20</v>
      </c>
      <c r="H721" s="60" t="s">
        <v>521</v>
      </c>
      <c r="I721" s="71" t="s">
        <v>599</v>
      </c>
      <c r="J721" s="71" t="s">
        <v>588</v>
      </c>
      <c r="K721" s="71" t="s">
        <v>600</v>
      </c>
      <c r="L721" s="85">
        <f t="shared" si="162"/>
        <v>34.924999999999997</v>
      </c>
      <c r="M721" s="85">
        <f t="shared" si="164"/>
        <v>1.27</v>
      </c>
      <c r="N721" s="71">
        <v>60</v>
      </c>
      <c r="O721" s="100">
        <f t="shared" si="165"/>
        <v>34.805599999999998</v>
      </c>
      <c r="P721" s="85">
        <f t="shared" si="166"/>
        <v>0</v>
      </c>
      <c r="Q721" s="58">
        <f t="shared" si="167"/>
        <v>12.7</v>
      </c>
      <c r="R721" s="100">
        <f t="shared" si="168"/>
        <v>34.255699999999997</v>
      </c>
      <c r="S721" s="85">
        <f t="shared" si="169"/>
        <v>0</v>
      </c>
      <c r="T721" s="58">
        <f t="shared" si="170"/>
        <v>7.6</v>
      </c>
      <c r="U721" s="58">
        <f t="shared" si="171"/>
        <v>7.6</v>
      </c>
      <c r="V721" s="58">
        <f t="array" ref="V721">INDEX(AS$11:AS$66,MATCH(C721&amp;G721,AO$11:AO$66&amp;AP$11:AP$66,0),0)</f>
        <v>15</v>
      </c>
      <c r="X721" s="120">
        <f t="shared" si="172"/>
        <v>0.05</v>
      </c>
      <c r="Y721" s="61">
        <f t="array" ref="Y721">INDEX($AQ$11:$AR$66,MATCH($C721&amp;$G721,$AO$11:$AO$66&amp;$AP$11:$AP$66,0),COUNTIF($AQ$10:$AR$10,"&lt;"&amp;Z721)+1)</f>
        <v>2.9999999999999997E-4</v>
      </c>
      <c r="Z721" s="61">
        <f t="shared" si="173"/>
        <v>1.375</v>
      </c>
      <c r="AA721" s="61">
        <f t="array" ref="AA721">INDEX($AT$11:$AV$66,MATCH($C721&amp;$G721,$AO$11:$AO$66&amp;$AP$11:$AP$66,0),COUNTIF($AT$10:$AV$10,"&lt;"&amp;Z721)+1)</f>
        <v>5.0000000000000001E-4</v>
      </c>
      <c r="AB721" s="111">
        <f t="shared" si="174"/>
        <v>1.3425240473580835</v>
      </c>
      <c r="AC721" s="121">
        <f t="array" ref="AC721">INDEX($AW$11:$BA$66,MATCH($C721&amp;$G721,$AO$11:$AO$66&amp;$AP$11:$AP$66,0),COUNTIF($AW$10:$BA$10,"&lt;"&amp;Z721)+1)</f>
        <v>2.9999999999999997E-4</v>
      </c>
      <c r="AD721" s="62">
        <v>1.3703000000000001</v>
      </c>
      <c r="AE721" s="61">
        <f t="array" ref="AE721">INDEX($AT$11:$AV$66,MATCH($C721&amp;$G721,$AO$11:$AO$66&amp;$AP$11:$AP$66,0),COUNTIF($AT$10:$AV$10,"&lt;"&amp;AD721)+1)</f>
        <v>5.0000000000000001E-4</v>
      </c>
      <c r="AF721" s="111">
        <f t="shared" si="175"/>
        <v>1.348649364905389</v>
      </c>
      <c r="AG721" s="121">
        <f t="array" ref="AG721">INDEX($AW$11:$BA$66,MATCH($C721&amp;$G721,$AO$11:$AO$66&amp;$AP$11:$AP$66,0),COUNTIF($AW$10:$BA$10,"&lt;"&amp;AD721)+1)</f>
        <v>2.9999999999999997E-4</v>
      </c>
    </row>
    <row r="722" spans="2:33" ht="12.75" customHeight="1" x14ac:dyDescent="0.3">
      <c r="B722" s="81" t="str">
        <f t="shared" si="163"/>
        <v>1 3/8-20 UN</v>
      </c>
      <c r="C722" s="71" t="s">
        <v>592</v>
      </c>
      <c r="D722" s="71"/>
      <c r="E722" s="79" t="s">
        <v>604</v>
      </c>
      <c r="F722" s="82" t="s">
        <v>610</v>
      </c>
      <c r="G722" s="58">
        <v>20</v>
      </c>
      <c r="H722" s="60" t="s">
        <v>521</v>
      </c>
      <c r="I722" s="71" t="s">
        <v>601</v>
      </c>
      <c r="J722" s="71" t="s">
        <v>588</v>
      </c>
      <c r="K722" s="71" t="s">
        <v>600</v>
      </c>
      <c r="L722" s="85">
        <f t="shared" si="162"/>
        <v>34.924999999999997</v>
      </c>
      <c r="M722" s="85">
        <f t="shared" si="164"/>
        <v>1.27</v>
      </c>
      <c r="N722" s="71">
        <v>60</v>
      </c>
      <c r="O722" s="100">
        <f t="shared" si="165"/>
        <v>34.765000000000001</v>
      </c>
      <c r="P722" s="85">
        <f t="shared" si="166"/>
        <v>0</v>
      </c>
      <c r="Q722" s="58">
        <f t="shared" si="167"/>
        <v>12.7</v>
      </c>
      <c r="R722" s="100">
        <f t="shared" si="168"/>
        <v>34.2151</v>
      </c>
      <c r="S722" s="85">
        <f t="shared" si="169"/>
        <v>0</v>
      </c>
      <c r="T722" s="58">
        <f t="shared" si="170"/>
        <v>7.6</v>
      </c>
      <c r="U722" s="58">
        <f t="shared" si="171"/>
        <v>7.6</v>
      </c>
      <c r="V722" s="58">
        <f t="array" ref="V722">INDEX(AS$11:AS$66,MATCH(C722&amp;G722,AO$11:AO$66&amp;AP$11:AP$66,0),0)</f>
        <v>15</v>
      </c>
      <c r="X722" s="120">
        <f t="shared" si="172"/>
        <v>0.05</v>
      </c>
      <c r="Y722" s="61">
        <f t="array" ref="Y722">INDEX($AQ$11:$AR$66,MATCH($C722&amp;$G722,$AO$11:$AO$66&amp;$AP$11:$AP$66,0),COUNTIF($AQ$10:$AR$10,"&lt;"&amp;Z722)+1)</f>
        <v>2.9999999999999997E-4</v>
      </c>
      <c r="Z722" s="61">
        <f t="shared" si="173"/>
        <v>1.375</v>
      </c>
      <c r="AA722" s="61">
        <f t="array" ref="AA722">INDEX($AT$11:$AV$66,MATCH($C722&amp;$G722,$AO$11:$AO$66&amp;$AP$11:$AP$66,0),COUNTIF($AT$10:$AV$10,"&lt;"&amp;Z722)+1)</f>
        <v>5.0000000000000001E-4</v>
      </c>
      <c r="AB722" s="111">
        <f t="shared" si="174"/>
        <v>1.3425240473580835</v>
      </c>
      <c r="AC722" s="121">
        <f t="array" ref="AC722">INDEX($AW$11:$BA$66,MATCH($C722&amp;$G722,$AO$11:$AO$66&amp;$AP$11:$AP$66,0),COUNTIF($AW$10:$BA$10,"&lt;"&amp;Z722)+1)</f>
        <v>2.9999999999999997E-4</v>
      </c>
      <c r="AD722" s="62">
        <v>1.3687</v>
      </c>
      <c r="AE722" s="61">
        <f t="array" ref="AE722">INDEX($AT$11:$AV$66,MATCH($C722&amp;$G722,$AO$11:$AO$66&amp;$AP$11:$AP$66,0),COUNTIF($AT$10:$AV$10,"&lt;"&amp;AD722)+1)</f>
        <v>5.0000000000000001E-4</v>
      </c>
      <c r="AF722" s="111">
        <f t="shared" si="175"/>
        <v>1.3470493649053892</v>
      </c>
      <c r="AG722" s="121">
        <f t="array" ref="AG722">INDEX($AW$11:$BA$66,MATCH($C722&amp;$G722,$AO$11:$AO$66&amp;$AP$11:$AP$66,0),COUNTIF($AW$10:$BA$10,"&lt;"&amp;AD722)+1)</f>
        <v>2.9999999999999997E-4</v>
      </c>
    </row>
    <row r="723" spans="2:33" ht="12.75" customHeight="1" x14ac:dyDescent="0.3">
      <c r="B723" s="81" t="str">
        <f t="shared" si="163"/>
        <v>1 3/8-28 UN</v>
      </c>
      <c r="C723" s="71" t="s">
        <v>592</v>
      </c>
      <c r="D723" s="71"/>
      <c r="E723" s="79" t="s">
        <v>604</v>
      </c>
      <c r="F723" s="82" t="s">
        <v>610</v>
      </c>
      <c r="G723" s="58">
        <v>28</v>
      </c>
      <c r="H723" s="60" t="s">
        <v>521</v>
      </c>
      <c r="I723" s="71" t="s">
        <v>599</v>
      </c>
      <c r="J723" s="71" t="s">
        <v>588</v>
      </c>
      <c r="K723" s="71" t="s">
        <v>600</v>
      </c>
      <c r="L723" s="85">
        <f t="shared" si="162"/>
        <v>34.924999999999997</v>
      </c>
      <c r="M723" s="85">
        <f t="shared" si="164"/>
        <v>0.90710000000000002</v>
      </c>
      <c r="N723" s="71">
        <v>60</v>
      </c>
      <c r="O723" s="100">
        <f t="shared" si="165"/>
        <v>34.863999999999997</v>
      </c>
      <c r="P723" s="85">
        <f t="shared" si="166"/>
        <v>0</v>
      </c>
      <c r="Q723" s="58">
        <f t="shared" si="167"/>
        <v>12.7</v>
      </c>
      <c r="R723" s="100">
        <f t="shared" si="168"/>
        <v>34.471200000000003</v>
      </c>
      <c r="S723" s="85">
        <f t="shared" si="169"/>
        <v>0</v>
      </c>
      <c r="T723" s="58">
        <f t="shared" si="170"/>
        <v>7.6</v>
      </c>
      <c r="U723" s="58">
        <f t="shared" si="171"/>
        <v>7.6</v>
      </c>
      <c r="V723" s="58">
        <f t="array" ref="V723">INDEX(AS$11:AS$66,MATCH(C723&amp;G723,AO$11:AO$66&amp;AP$11:AP$66,0),0)</f>
        <v>15</v>
      </c>
      <c r="X723" s="120">
        <f t="shared" si="172"/>
        <v>3.5714285714285712E-2</v>
      </c>
      <c r="Y723" s="61">
        <f t="array" ref="Y723">INDEX($AQ$11:$AR$66,MATCH($C723&amp;$G723,$AO$11:$AO$66&amp;$AP$11:$AP$66,0),COUNTIF($AQ$10:$AR$10,"&lt;"&amp;Z723)+1)</f>
        <v>2.9999999999999997E-4</v>
      </c>
      <c r="Z723" s="61">
        <f t="shared" si="173"/>
        <v>1.375</v>
      </c>
      <c r="AA723" s="61">
        <f t="array" ref="AA723">INDEX($AT$11:$AV$66,MATCH($C723&amp;$G723,$AO$11:$AO$66&amp;$AP$11:$AP$66,0),COUNTIF($AT$10:$AV$10,"&lt;"&amp;Z723)+1)</f>
        <v>5.0000000000000001E-4</v>
      </c>
      <c r="AB723" s="111">
        <f t="shared" si="174"/>
        <v>1.3518028909700597</v>
      </c>
      <c r="AC723" s="121">
        <f t="array" ref="AC723">INDEX($AW$11:$BA$66,MATCH($C723&amp;$G723,$AO$11:$AO$66&amp;$AP$11:$AP$66,0),COUNTIF($AW$10:$BA$10,"&lt;"&amp;Z723)+1)</f>
        <v>2.9999999999999997E-4</v>
      </c>
      <c r="AD723" s="62">
        <v>1.3726</v>
      </c>
      <c r="AE723" s="61">
        <f t="array" ref="AE723">INDEX($AT$11:$AV$66,MATCH($C723&amp;$G723,$AO$11:$AO$66&amp;$AP$11:$AP$66,0),COUNTIF($AT$10:$AV$10,"&lt;"&amp;AD723)+1)</f>
        <v>5.0000000000000001E-4</v>
      </c>
      <c r="AF723" s="111">
        <f t="shared" si="175"/>
        <v>1.3571352606467064</v>
      </c>
      <c r="AG723" s="121">
        <f t="array" ref="AG723">INDEX($AW$11:$BA$66,MATCH($C723&amp;$G723,$AO$11:$AO$66&amp;$AP$11:$AP$66,0),COUNTIF($AW$10:$BA$10,"&lt;"&amp;AD723)+1)</f>
        <v>2.9999999999999997E-4</v>
      </c>
    </row>
    <row r="724" spans="2:33" ht="12.75" customHeight="1" x14ac:dyDescent="0.3">
      <c r="B724" s="81" t="str">
        <f t="shared" si="163"/>
        <v>1 3/8-28 UN</v>
      </c>
      <c r="C724" s="71" t="s">
        <v>592</v>
      </c>
      <c r="D724" s="71"/>
      <c r="E724" s="79" t="s">
        <v>604</v>
      </c>
      <c r="F724" s="82" t="s">
        <v>610</v>
      </c>
      <c r="G724" s="58">
        <v>28</v>
      </c>
      <c r="H724" s="60" t="s">
        <v>521</v>
      </c>
      <c r="I724" s="71" t="s">
        <v>601</v>
      </c>
      <c r="J724" s="71" t="s">
        <v>588</v>
      </c>
      <c r="K724" s="71" t="s">
        <v>600</v>
      </c>
      <c r="L724" s="85">
        <f t="shared" si="162"/>
        <v>34.924999999999997</v>
      </c>
      <c r="M724" s="85">
        <f t="shared" si="164"/>
        <v>0.90710000000000002</v>
      </c>
      <c r="N724" s="71">
        <v>60</v>
      </c>
      <c r="O724" s="100">
        <f t="shared" si="165"/>
        <v>34.831000000000003</v>
      </c>
      <c r="P724" s="85">
        <f t="shared" si="166"/>
        <v>0</v>
      </c>
      <c r="Q724" s="58">
        <f t="shared" si="167"/>
        <v>12.7</v>
      </c>
      <c r="R724" s="100">
        <f t="shared" si="168"/>
        <v>34.438200000000002</v>
      </c>
      <c r="S724" s="85">
        <f t="shared" si="169"/>
        <v>0</v>
      </c>
      <c r="T724" s="58">
        <f t="shared" si="170"/>
        <v>7.6</v>
      </c>
      <c r="U724" s="58">
        <f t="shared" si="171"/>
        <v>7.6</v>
      </c>
      <c r="V724" s="58">
        <f t="array" ref="V724">INDEX(AS$11:AS$66,MATCH(C724&amp;G724,AO$11:AO$66&amp;AP$11:AP$66,0),0)</f>
        <v>15</v>
      </c>
      <c r="X724" s="120">
        <f t="shared" si="172"/>
        <v>3.5714285714285712E-2</v>
      </c>
      <c r="Y724" s="61">
        <f t="array" ref="Y724">INDEX($AQ$11:$AR$66,MATCH($C724&amp;$G724,$AO$11:$AO$66&amp;$AP$11:$AP$66,0),COUNTIF($AQ$10:$AR$10,"&lt;"&amp;Z724)+1)</f>
        <v>2.9999999999999997E-4</v>
      </c>
      <c r="Z724" s="61">
        <f t="shared" si="173"/>
        <v>1.375</v>
      </c>
      <c r="AA724" s="61">
        <f t="array" ref="AA724">INDEX($AT$11:$AV$66,MATCH($C724&amp;$G724,$AO$11:$AO$66&amp;$AP$11:$AP$66,0),COUNTIF($AT$10:$AV$10,"&lt;"&amp;Z724)+1)</f>
        <v>5.0000000000000001E-4</v>
      </c>
      <c r="AB724" s="111">
        <f t="shared" si="174"/>
        <v>1.3518028909700597</v>
      </c>
      <c r="AC724" s="121">
        <f t="array" ref="AC724">INDEX($AW$11:$BA$66,MATCH($C724&amp;$G724,$AO$11:$AO$66&amp;$AP$11:$AP$66,0),COUNTIF($AW$10:$BA$10,"&lt;"&amp;Z724)+1)</f>
        <v>2.9999999999999997E-4</v>
      </c>
      <c r="AD724" s="62">
        <v>1.3713</v>
      </c>
      <c r="AE724" s="61">
        <f t="array" ref="AE724">INDEX($AT$11:$AV$66,MATCH($C724&amp;$G724,$AO$11:$AO$66&amp;$AP$11:$AP$66,0),COUNTIF($AT$10:$AV$10,"&lt;"&amp;AD724)+1)</f>
        <v>5.0000000000000001E-4</v>
      </c>
      <c r="AF724" s="111">
        <f t="shared" si="175"/>
        <v>1.3558352606467063</v>
      </c>
      <c r="AG724" s="121">
        <f t="array" ref="AG724">INDEX($AW$11:$BA$66,MATCH($C724&amp;$G724,$AO$11:$AO$66&amp;$AP$11:$AP$66,0),COUNTIF($AW$10:$BA$10,"&lt;"&amp;AD724)+1)</f>
        <v>2.9999999999999997E-4</v>
      </c>
    </row>
    <row r="725" spans="2:33" ht="12.75" customHeight="1" x14ac:dyDescent="0.3">
      <c r="B725" s="81" t="str">
        <f t="shared" si="163"/>
        <v>1 7/16-6 UN</v>
      </c>
      <c r="C725" s="71" t="s">
        <v>592</v>
      </c>
      <c r="D725" s="71"/>
      <c r="E725" s="79" t="s">
        <v>604</v>
      </c>
      <c r="F725" s="82" t="s">
        <v>611</v>
      </c>
      <c r="G725" s="58">
        <v>6</v>
      </c>
      <c r="H725" s="60" t="s">
        <v>521</v>
      </c>
      <c r="I725" s="71" t="s">
        <v>599</v>
      </c>
      <c r="J725" s="71" t="s">
        <v>588</v>
      </c>
      <c r="K725" s="71" t="s">
        <v>600</v>
      </c>
      <c r="L725" s="85">
        <f t="shared" si="162"/>
        <v>36.512500000000003</v>
      </c>
      <c r="M725" s="85">
        <f t="shared" si="164"/>
        <v>4.2332999999999998</v>
      </c>
      <c r="N725" s="71">
        <v>60</v>
      </c>
      <c r="O725" s="100">
        <f t="shared" si="165"/>
        <v>35.859699999999997</v>
      </c>
      <c r="P725" s="85">
        <f t="shared" si="166"/>
        <v>0</v>
      </c>
      <c r="Q725" s="58">
        <f t="shared" si="167"/>
        <v>20.3</v>
      </c>
      <c r="R725" s="100">
        <f t="shared" si="168"/>
        <v>34.026600000000002</v>
      </c>
      <c r="S725" s="85">
        <f t="shared" si="169"/>
        <v>0</v>
      </c>
      <c r="T725" s="58">
        <f t="shared" si="170"/>
        <v>10.199999999999999</v>
      </c>
      <c r="U725" s="58">
        <f t="shared" si="171"/>
        <v>10.199999999999999</v>
      </c>
      <c r="V725" s="58">
        <f t="array" ref="V725">INDEX(AS$11:AS$66,MATCH(C725&amp;G725,AO$11:AO$66&amp;AP$11:AP$66,0),0)</f>
        <v>5</v>
      </c>
      <c r="X725" s="120">
        <f t="shared" si="172"/>
        <v>0.16666666666666666</v>
      </c>
      <c r="Y725" s="61">
        <f t="array" ref="Y725">INDEX($AQ$11:$AR$66,MATCH($C725&amp;$G725,$AO$11:$AO$66&amp;$AP$11:$AP$66,0),COUNTIF($AQ$10:$AR$10,"&lt;"&amp;Z725)+1)</f>
        <v>4.0000000000000002E-4</v>
      </c>
      <c r="Z725" s="61">
        <f t="shared" si="173"/>
        <v>1.4375</v>
      </c>
      <c r="AA725" s="61">
        <f t="array" ref="AA725">INDEX($AT$11:$AV$66,MATCH($C725&amp;$G725,$AO$11:$AO$66&amp;$AP$11:$AP$66,0),COUNTIF($AT$10:$AV$10,"&lt;"&amp;Z725)+1)</f>
        <v>8.0000000000000004E-4</v>
      </c>
      <c r="AB725" s="111">
        <f t="shared" si="174"/>
        <v>1.3292468245269453</v>
      </c>
      <c r="AC725" s="121">
        <f t="array" ref="AC725">INDEX($AW$11:$BA$66,MATCH($C725&amp;$G725,$AO$11:$AO$66&amp;$AP$11:$AP$66,0),COUNTIF($AW$10:$BA$10,"&lt;"&amp;Z725)+1)</f>
        <v>4.0000000000000002E-4</v>
      </c>
      <c r="AD725" s="62">
        <v>1.4117999999999999</v>
      </c>
      <c r="AE725" s="61">
        <f t="array" ref="AE725">INDEX($AT$11:$AV$66,MATCH($C725&amp;$G725,$AO$11:$AO$66&amp;$AP$11:$AP$66,0),COUNTIF($AT$10:$AV$10,"&lt;"&amp;AD725)+1)</f>
        <v>8.0000000000000004E-4</v>
      </c>
      <c r="AF725" s="111">
        <f t="shared" si="175"/>
        <v>1.3396312163512967</v>
      </c>
      <c r="AG725" s="121">
        <f t="array" ref="AG725">INDEX($AW$11:$BA$66,MATCH($C725&amp;$G725,$AO$11:$AO$66&amp;$AP$11:$AP$66,0),COUNTIF($AW$10:$BA$10,"&lt;"&amp;AD725)+1)</f>
        <v>4.0000000000000002E-4</v>
      </c>
    </row>
    <row r="726" spans="2:33" ht="12.75" customHeight="1" x14ac:dyDescent="0.3">
      <c r="B726" s="81" t="str">
        <f t="shared" si="163"/>
        <v>1 7/16-6 UN</v>
      </c>
      <c r="C726" s="71" t="s">
        <v>592</v>
      </c>
      <c r="D726" s="71"/>
      <c r="E726" s="79" t="s">
        <v>604</v>
      </c>
      <c r="F726" s="82" t="s">
        <v>611</v>
      </c>
      <c r="G726" s="58">
        <v>6</v>
      </c>
      <c r="H726" s="60" t="s">
        <v>521</v>
      </c>
      <c r="I726" s="71" t="s">
        <v>601</v>
      </c>
      <c r="J726" s="71" t="s">
        <v>588</v>
      </c>
      <c r="K726" s="71" t="s">
        <v>600</v>
      </c>
      <c r="L726" s="85">
        <f t="shared" si="162"/>
        <v>36.512500000000003</v>
      </c>
      <c r="M726" s="85">
        <f t="shared" si="164"/>
        <v>4.2332999999999998</v>
      </c>
      <c r="N726" s="71">
        <v>60</v>
      </c>
      <c r="O726" s="100">
        <f t="shared" si="165"/>
        <v>35.793700000000001</v>
      </c>
      <c r="P726" s="85">
        <f t="shared" si="166"/>
        <v>0</v>
      </c>
      <c r="Q726" s="58">
        <f t="shared" si="167"/>
        <v>20.3</v>
      </c>
      <c r="R726" s="100">
        <f t="shared" si="168"/>
        <v>33.960599999999999</v>
      </c>
      <c r="S726" s="85">
        <f t="shared" si="169"/>
        <v>0</v>
      </c>
      <c r="T726" s="58">
        <f t="shared" si="170"/>
        <v>10.199999999999999</v>
      </c>
      <c r="U726" s="58">
        <f t="shared" si="171"/>
        <v>10.199999999999999</v>
      </c>
      <c r="V726" s="58">
        <f t="array" ref="V726">INDEX(AS$11:AS$66,MATCH(C726&amp;G726,AO$11:AO$66&amp;AP$11:AP$66,0),0)</f>
        <v>5</v>
      </c>
      <c r="X726" s="120">
        <f t="shared" si="172"/>
        <v>0.16666666666666666</v>
      </c>
      <c r="Y726" s="61">
        <f t="array" ref="Y726">INDEX($AQ$11:$AR$66,MATCH($C726&amp;$G726,$AO$11:$AO$66&amp;$AP$11:$AP$66,0),COUNTIF($AQ$10:$AR$10,"&lt;"&amp;Z726)+1)</f>
        <v>4.0000000000000002E-4</v>
      </c>
      <c r="Z726" s="61">
        <f t="shared" si="173"/>
        <v>1.4375</v>
      </c>
      <c r="AA726" s="61">
        <f t="array" ref="AA726">INDEX($AT$11:$AV$66,MATCH($C726&amp;$G726,$AO$11:$AO$66&amp;$AP$11:$AP$66,0),COUNTIF($AT$10:$AV$10,"&lt;"&amp;Z726)+1)</f>
        <v>8.0000000000000004E-4</v>
      </c>
      <c r="AB726" s="111">
        <f t="shared" si="174"/>
        <v>1.3292468245269453</v>
      </c>
      <c r="AC726" s="121">
        <f t="array" ref="AC726">INDEX($AW$11:$BA$66,MATCH($C726&amp;$G726,$AO$11:$AO$66&amp;$AP$11:$AP$66,0),COUNTIF($AW$10:$BA$10,"&lt;"&amp;Z726)+1)</f>
        <v>4.0000000000000002E-4</v>
      </c>
      <c r="AD726" s="62">
        <v>1.4092</v>
      </c>
      <c r="AE726" s="61">
        <f t="array" ref="AE726">INDEX($AT$11:$AV$66,MATCH($C726&amp;$G726,$AO$11:$AO$66&amp;$AP$11:$AP$66,0),COUNTIF($AT$10:$AV$10,"&lt;"&amp;AD726)+1)</f>
        <v>8.0000000000000004E-4</v>
      </c>
      <c r="AF726" s="111">
        <f t="shared" si="175"/>
        <v>1.3370312163512967</v>
      </c>
      <c r="AG726" s="121">
        <f t="array" ref="AG726">INDEX($AW$11:$BA$66,MATCH($C726&amp;$G726,$AO$11:$AO$66&amp;$AP$11:$AP$66,0),COUNTIF($AW$10:$BA$10,"&lt;"&amp;AD726)+1)</f>
        <v>4.0000000000000002E-4</v>
      </c>
    </row>
    <row r="727" spans="2:33" ht="12.75" customHeight="1" x14ac:dyDescent="0.3">
      <c r="B727" s="81" t="str">
        <f t="shared" si="163"/>
        <v>1 7/16-8 UN</v>
      </c>
      <c r="C727" s="71" t="s">
        <v>592</v>
      </c>
      <c r="D727" s="71"/>
      <c r="E727" s="79" t="s">
        <v>604</v>
      </c>
      <c r="F727" s="82" t="s">
        <v>611</v>
      </c>
      <c r="G727" s="58">
        <v>8</v>
      </c>
      <c r="H727" s="60" t="s">
        <v>521</v>
      </c>
      <c r="I727" s="71" t="s">
        <v>599</v>
      </c>
      <c r="J727" s="71" t="s">
        <v>588</v>
      </c>
      <c r="K727" s="71" t="s">
        <v>600</v>
      </c>
      <c r="L727" s="85">
        <f t="shared" si="162"/>
        <v>36.512500000000003</v>
      </c>
      <c r="M727" s="85">
        <f t="shared" si="164"/>
        <v>3.1749999999999998</v>
      </c>
      <c r="N727" s="71">
        <v>60</v>
      </c>
      <c r="O727" s="100">
        <f t="shared" si="165"/>
        <v>36.062899999999999</v>
      </c>
      <c r="P727" s="85">
        <f t="shared" si="166"/>
        <v>0</v>
      </c>
      <c r="Q727" s="58">
        <f t="shared" si="167"/>
        <v>17.8</v>
      </c>
      <c r="R727" s="100">
        <f t="shared" si="168"/>
        <v>34.688099999999999</v>
      </c>
      <c r="S727" s="85">
        <f t="shared" si="169"/>
        <v>0</v>
      </c>
      <c r="T727" s="58">
        <f t="shared" si="170"/>
        <v>10.199999999999999</v>
      </c>
      <c r="U727" s="58">
        <f t="shared" si="171"/>
        <v>10.199999999999999</v>
      </c>
      <c r="V727" s="58">
        <f t="array" ref="V727">INDEX(AS$11:AS$66,MATCH(C727&amp;G727,AO$11:AO$66&amp;AP$11:AP$66,0),0)</f>
        <v>5</v>
      </c>
      <c r="X727" s="120">
        <f t="shared" si="172"/>
        <v>0.125</v>
      </c>
      <c r="Y727" s="61">
        <f t="array" ref="Y727">INDEX($AQ$11:$AR$66,MATCH($C727&amp;$G727,$AO$11:$AO$66&amp;$AP$11:$AP$66,0),COUNTIF($AQ$10:$AR$10,"&lt;"&amp;Z727)+1)</f>
        <v>4.0000000000000002E-4</v>
      </c>
      <c r="Z727" s="61">
        <f t="shared" si="173"/>
        <v>1.4375</v>
      </c>
      <c r="AA727" s="61">
        <f t="array" ref="AA727">INDEX($AT$11:$AV$66,MATCH($C727&amp;$G727,$AO$11:$AO$66&amp;$AP$11:$AP$66,0),COUNTIF($AT$10:$AV$10,"&lt;"&amp;Z727)+1)</f>
        <v>6.9999999999999999E-4</v>
      </c>
      <c r="AB727" s="111">
        <f t="shared" si="174"/>
        <v>1.3563101183952089</v>
      </c>
      <c r="AC727" s="121">
        <f t="array" ref="AC727">INDEX($AW$11:$BA$66,MATCH($C727&amp;$G727,$AO$11:$AO$66&amp;$AP$11:$AP$66,0),COUNTIF($AW$10:$BA$10,"&lt;"&amp;Z727)+1)</f>
        <v>4.0000000000000002E-4</v>
      </c>
      <c r="AD727" s="62">
        <v>1.4198</v>
      </c>
      <c r="AE727" s="61">
        <f t="array" ref="AE727">INDEX($AT$11:$AV$66,MATCH($C727&amp;$G727,$AO$11:$AO$66&amp;$AP$11:$AP$66,0),COUNTIF($AT$10:$AV$10,"&lt;"&amp;AD727)+1)</f>
        <v>6.9999999999999999E-4</v>
      </c>
      <c r="AF727" s="111">
        <f t="shared" si="175"/>
        <v>1.3656734122634726</v>
      </c>
      <c r="AG727" s="121">
        <f t="array" ref="AG727">INDEX($AW$11:$BA$66,MATCH($C727&amp;$G727,$AO$11:$AO$66&amp;$AP$11:$AP$66,0),COUNTIF($AW$10:$BA$10,"&lt;"&amp;AD727)+1)</f>
        <v>4.0000000000000002E-4</v>
      </c>
    </row>
    <row r="728" spans="2:33" ht="12.75" customHeight="1" x14ac:dyDescent="0.3">
      <c r="B728" s="81" t="str">
        <f t="shared" si="163"/>
        <v>1 7/16-8 UN</v>
      </c>
      <c r="C728" s="71" t="s">
        <v>592</v>
      </c>
      <c r="D728" s="71"/>
      <c r="E728" s="79" t="s">
        <v>604</v>
      </c>
      <c r="F728" s="82" t="s">
        <v>611</v>
      </c>
      <c r="G728" s="58">
        <v>8</v>
      </c>
      <c r="H728" s="60" t="s">
        <v>521</v>
      </c>
      <c r="I728" s="71" t="s">
        <v>601</v>
      </c>
      <c r="J728" s="71" t="s">
        <v>588</v>
      </c>
      <c r="K728" s="71" t="s">
        <v>600</v>
      </c>
      <c r="L728" s="85">
        <f t="shared" si="162"/>
        <v>36.512500000000003</v>
      </c>
      <c r="M728" s="85">
        <f t="shared" si="164"/>
        <v>3.1749999999999998</v>
      </c>
      <c r="N728" s="71">
        <v>60</v>
      </c>
      <c r="O728" s="100">
        <f t="shared" si="165"/>
        <v>36.0045</v>
      </c>
      <c r="P728" s="85">
        <f t="shared" si="166"/>
        <v>0</v>
      </c>
      <c r="Q728" s="58">
        <f t="shared" si="167"/>
        <v>17.8</v>
      </c>
      <c r="R728" s="100">
        <f t="shared" si="168"/>
        <v>34.6297</v>
      </c>
      <c r="S728" s="85">
        <f t="shared" si="169"/>
        <v>0</v>
      </c>
      <c r="T728" s="58">
        <f t="shared" si="170"/>
        <v>10.199999999999999</v>
      </c>
      <c r="U728" s="58">
        <f t="shared" si="171"/>
        <v>10.199999999999999</v>
      </c>
      <c r="V728" s="58">
        <f t="array" ref="V728">INDEX(AS$11:AS$66,MATCH(C728&amp;G728,AO$11:AO$66&amp;AP$11:AP$66,0),0)</f>
        <v>5</v>
      </c>
      <c r="X728" s="120">
        <f t="shared" si="172"/>
        <v>0.125</v>
      </c>
      <c r="Y728" s="61">
        <f t="array" ref="Y728">INDEX($AQ$11:$AR$66,MATCH($C728&amp;$G728,$AO$11:$AO$66&amp;$AP$11:$AP$66,0),COUNTIF($AQ$10:$AR$10,"&lt;"&amp;Z728)+1)</f>
        <v>4.0000000000000002E-4</v>
      </c>
      <c r="Z728" s="61">
        <f t="shared" si="173"/>
        <v>1.4375</v>
      </c>
      <c r="AA728" s="61">
        <f t="array" ref="AA728">INDEX($AT$11:$AV$66,MATCH($C728&amp;$G728,$AO$11:$AO$66&amp;$AP$11:$AP$66,0),COUNTIF($AT$10:$AV$10,"&lt;"&amp;Z728)+1)</f>
        <v>6.9999999999999999E-4</v>
      </c>
      <c r="AB728" s="111">
        <f t="shared" si="174"/>
        <v>1.3563101183952089</v>
      </c>
      <c r="AC728" s="121">
        <f t="array" ref="AC728">INDEX($AW$11:$BA$66,MATCH($C728&amp;$G728,$AO$11:$AO$66&amp;$AP$11:$AP$66,0),COUNTIF($AW$10:$BA$10,"&lt;"&amp;Z728)+1)</f>
        <v>4.0000000000000002E-4</v>
      </c>
      <c r="AD728" s="62">
        <v>1.4175</v>
      </c>
      <c r="AE728" s="61">
        <f t="array" ref="AE728">INDEX($AT$11:$AV$66,MATCH($C728&amp;$G728,$AO$11:$AO$66&amp;$AP$11:$AP$66,0),COUNTIF($AT$10:$AV$10,"&lt;"&amp;AD728)+1)</f>
        <v>6.9999999999999999E-4</v>
      </c>
      <c r="AF728" s="111">
        <f t="shared" si="175"/>
        <v>1.3633734122634726</v>
      </c>
      <c r="AG728" s="121">
        <f t="array" ref="AG728">INDEX($AW$11:$BA$66,MATCH($C728&amp;$G728,$AO$11:$AO$66&amp;$AP$11:$AP$66,0),COUNTIF($AW$10:$BA$10,"&lt;"&amp;AD728)+1)</f>
        <v>4.0000000000000002E-4</v>
      </c>
    </row>
    <row r="729" spans="2:33" ht="12.75" customHeight="1" x14ac:dyDescent="0.3">
      <c r="B729" s="81" t="str">
        <f t="shared" si="163"/>
        <v>1 7/16-12 UN</v>
      </c>
      <c r="C729" s="71" t="s">
        <v>592</v>
      </c>
      <c r="D729" s="71"/>
      <c r="E729" s="79" t="s">
        <v>604</v>
      </c>
      <c r="F729" s="82" t="s">
        <v>611</v>
      </c>
      <c r="G729" s="58">
        <v>12</v>
      </c>
      <c r="H729" s="60" t="s">
        <v>521</v>
      </c>
      <c r="I729" s="71" t="s">
        <v>599</v>
      </c>
      <c r="J729" s="71" t="s">
        <v>588</v>
      </c>
      <c r="K729" s="71" t="s">
        <v>600</v>
      </c>
      <c r="L729" s="85">
        <f t="shared" si="162"/>
        <v>36.512500000000003</v>
      </c>
      <c r="M729" s="85">
        <f t="shared" si="164"/>
        <v>2.1166999999999998</v>
      </c>
      <c r="N729" s="71">
        <v>60</v>
      </c>
      <c r="O729" s="100">
        <f t="shared" si="165"/>
        <v>36.2483</v>
      </c>
      <c r="P729" s="85">
        <f t="shared" si="166"/>
        <v>0</v>
      </c>
      <c r="Q729" s="58">
        <f t="shared" si="167"/>
        <v>15.2</v>
      </c>
      <c r="R729" s="100">
        <f t="shared" si="168"/>
        <v>35.331800000000001</v>
      </c>
      <c r="S729" s="85">
        <f t="shared" si="169"/>
        <v>0</v>
      </c>
      <c r="T729" s="58">
        <f t="shared" si="170"/>
        <v>7.6</v>
      </c>
      <c r="U729" s="58">
        <f t="shared" si="171"/>
        <v>7.6</v>
      </c>
      <c r="V729" s="58">
        <f t="array" ref="V729">INDEX(AS$11:AS$66,MATCH(C729&amp;G729,AO$11:AO$66&amp;AP$11:AP$66,0),0)</f>
        <v>10</v>
      </c>
      <c r="X729" s="120">
        <f t="shared" si="172"/>
        <v>8.3333333333333329E-2</v>
      </c>
      <c r="Y729" s="61">
        <f t="array" ref="Y729">INDEX($AQ$11:$AR$66,MATCH($C729&amp;$G729,$AO$11:$AO$66&amp;$AP$11:$AP$66,0),COUNTIF($AQ$10:$AR$10,"&lt;"&amp;Z729)+1)</f>
        <v>2.9999999999999997E-4</v>
      </c>
      <c r="Z729" s="61">
        <f t="shared" si="173"/>
        <v>1.4375</v>
      </c>
      <c r="AA729" s="61">
        <f t="array" ref="AA729">INDEX($AT$11:$AV$66,MATCH($C729&amp;$G729,$AO$11:$AO$66&amp;$AP$11:$AP$66,0),COUNTIF($AT$10:$AV$10,"&lt;"&amp;Z729)+1)</f>
        <v>5.9999999999999995E-4</v>
      </c>
      <c r="AB729" s="111">
        <f t="shared" si="174"/>
        <v>1.3833734122634727</v>
      </c>
      <c r="AC729" s="121">
        <f t="array" ref="AC729">INDEX($AW$11:$BA$66,MATCH($C729&amp;$G729,$AO$11:$AO$66&amp;$AP$11:$AP$66,0),COUNTIF($AW$10:$BA$10,"&lt;"&amp;Z729)+1)</f>
        <v>2.9999999999999997E-4</v>
      </c>
      <c r="AD729" s="62">
        <v>1.4271</v>
      </c>
      <c r="AE729" s="61">
        <f t="array" ref="AE729">INDEX($AT$11:$AV$66,MATCH($C729&amp;$G729,$AO$11:$AO$66&amp;$AP$11:$AP$66,0),COUNTIF($AT$10:$AV$10,"&lt;"&amp;AD729)+1)</f>
        <v>5.9999999999999995E-4</v>
      </c>
      <c r="AF729" s="111">
        <f t="shared" si="175"/>
        <v>1.3910156081756484</v>
      </c>
      <c r="AG729" s="121">
        <f t="array" ref="AG729">INDEX($AW$11:$BA$66,MATCH($C729&amp;$G729,$AO$11:$AO$66&amp;$AP$11:$AP$66,0),COUNTIF($AW$10:$BA$10,"&lt;"&amp;AD729)+1)</f>
        <v>2.9999999999999997E-4</v>
      </c>
    </row>
    <row r="730" spans="2:33" ht="12.75" customHeight="1" x14ac:dyDescent="0.3">
      <c r="B730" s="81" t="str">
        <f t="shared" si="163"/>
        <v>1 7/16-12 UN</v>
      </c>
      <c r="C730" s="71" t="s">
        <v>592</v>
      </c>
      <c r="D730" s="71"/>
      <c r="E730" s="79" t="s">
        <v>604</v>
      </c>
      <c r="F730" s="82" t="s">
        <v>611</v>
      </c>
      <c r="G730" s="58">
        <v>12</v>
      </c>
      <c r="H730" s="60" t="s">
        <v>521</v>
      </c>
      <c r="I730" s="71" t="s">
        <v>601</v>
      </c>
      <c r="J730" s="71" t="s">
        <v>588</v>
      </c>
      <c r="K730" s="71" t="s">
        <v>600</v>
      </c>
      <c r="L730" s="85">
        <f t="shared" si="162"/>
        <v>36.512500000000003</v>
      </c>
      <c r="M730" s="85">
        <f t="shared" si="164"/>
        <v>2.1166999999999998</v>
      </c>
      <c r="N730" s="71">
        <v>60</v>
      </c>
      <c r="O730" s="100">
        <f t="shared" si="165"/>
        <v>36.200099999999999</v>
      </c>
      <c r="P730" s="85">
        <f t="shared" si="166"/>
        <v>0</v>
      </c>
      <c r="Q730" s="58">
        <f t="shared" si="167"/>
        <v>15.2</v>
      </c>
      <c r="R730" s="100">
        <f t="shared" si="168"/>
        <v>35.283499999999997</v>
      </c>
      <c r="S730" s="85">
        <f t="shared" si="169"/>
        <v>0</v>
      </c>
      <c r="T730" s="58">
        <f t="shared" si="170"/>
        <v>7.6</v>
      </c>
      <c r="U730" s="58">
        <f t="shared" si="171"/>
        <v>7.6</v>
      </c>
      <c r="V730" s="58">
        <f t="array" ref="V730">INDEX(AS$11:AS$66,MATCH(C730&amp;G730,AO$11:AO$66&amp;AP$11:AP$66,0),0)</f>
        <v>10</v>
      </c>
      <c r="X730" s="120">
        <f t="shared" si="172"/>
        <v>8.3333333333333329E-2</v>
      </c>
      <c r="Y730" s="61">
        <f t="array" ref="Y730">INDEX($AQ$11:$AR$66,MATCH($C730&amp;$G730,$AO$11:$AO$66&amp;$AP$11:$AP$66,0),COUNTIF($AQ$10:$AR$10,"&lt;"&amp;Z730)+1)</f>
        <v>2.9999999999999997E-4</v>
      </c>
      <c r="Z730" s="61">
        <f t="shared" si="173"/>
        <v>1.4375</v>
      </c>
      <c r="AA730" s="61">
        <f t="array" ref="AA730">INDEX($AT$11:$AV$66,MATCH($C730&amp;$G730,$AO$11:$AO$66&amp;$AP$11:$AP$66,0),COUNTIF($AT$10:$AV$10,"&lt;"&amp;Z730)+1)</f>
        <v>5.9999999999999995E-4</v>
      </c>
      <c r="AB730" s="111">
        <f t="shared" si="174"/>
        <v>1.3833734122634727</v>
      </c>
      <c r="AC730" s="121">
        <f t="array" ref="AC730">INDEX($AW$11:$BA$66,MATCH($C730&amp;$G730,$AO$11:$AO$66&amp;$AP$11:$AP$66,0),COUNTIF($AW$10:$BA$10,"&lt;"&amp;Z730)+1)</f>
        <v>2.9999999999999997E-4</v>
      </c>
      <c r="AD730" s="62">
        <v>1.4252</v>
      </c>
      <c r="AE730" s="61">
        <f t="array" ref="AE730">INDEX($AT$11:$AV$66,MATCH($C730&amp;$G730,$AO$11:$AO$66&amp;$AP$11:$AP$66,0),COUNTIF($AT$10:$AV$10,"&lt;"&amp;AD730)+1)</f>
        <v>5.9999999999999995E-4</v>
      </c>
      <c r="AF730" s="111">
        <f t="shared" si="175"/>
        <v>1.3891156081756484</v>
      </c>
      <c r="AG730" s="121">
        <f t="array" ref="AG730">INDEX($AW$11:$BA$66,MATCH($C730&amp;$G730,$AO$11:$AO$66&amp;$AP$11:$AP$66,0),COUNTIF($AW$10:$BA$10,"&lt;"&amp;AD730)+1)</f>
        <v>2.9999999999999997E-4</v>
      </c>
    </row>
    <row r="731" spans="2:33" ht="12.75" customHeight="1" x14ac:dyDescent="0.3">
      <c r="B731" s="81" t="str">
        <f t="shared" si="163"/>
        <v>1 7/16-16 UN</v>
      </c>
      <c r="C731" s="71" t="s">
        <v>592</v>
      </c>
      <c r="D731" s="71"/>
      <c r="E731" s="79" t="s">
        <v>604</v>
      </c>
      <c r="F731" s="82" t="s">
        <v>611</v>
      </c>
      <c r="G731" s="58">
        <v>16</v>
      </c>
      <c r="H731" s="60" t="s">
        <v>521</v>
      </c>
      <c r="I731" s="71" t="s">
        <v>599</v>
      </c>
      <c r="J731" s="71" t="s">
        <v>588</v>
      </c>
      <c r="K731" s="71" t="s">
        <v>600</v>
      </c>
      <c r="L731" s="85">
        <f t="shared" si="162"/>
        <v>36.512500000000003</v>
      </c>
      <c r="M731" s="85">
        <f t="shared" si="164"/>
        <v>1.5874999999999999</v>
      </c>
      <c r="N731" s="71">
        <v>60</v>
      </c>
      <c r="O731" s="100">
        <f t="shared" si="165"/>
        <v>36.342300000000002</v>
      </c>
      <c r="P731" s="85">
        <f t="shared" si="166"/>
        <v>0</v>
      </c>
      <c r="Q731" s="58">
        <f t="shared" si="167"/>
        <v>15.2</v>
      </c>
      <c r="R731" s="100">
        <f t="shared" si="168"/>
        <v>35.654899999999998</v>
      </c>
      <c r="S731" s="85">
        <f t="shared" si="169"/>
        <v>0</v>
      </c>
      <c r="T731" s="58">
        <f t="shared" si="170"/>
        <v>7.6</v>
      </c>
      <c r="U731" s="58">
        <f t="shared" si="171"/>
        <v>7.6</v>
      </c>
      <c r="V731" s="58">
        <f t="array" ref="V731">INDEX(AS$11:AS$66,MATCH(C731&amp;G731,AO$11:AO$66&amp;AP$11:AP$66,0),0)</f>
        <v>10</v>
      </c>
      <c r="X731" s="120">
        <f t="shared" si="172"/>
        <v>6.25E-2</v>
      </c>
      <c r="Y731" s="61">
        <f t="array" ref="Y731">INDEX($AQ$11:$AR$66,MATCH($C731&amp;$G731,$AO$11:$AO$66&amp;$AP$11:$AP$66,0),COUNTIF($AQ$10:$AR$10,"&lt;"&amp;Z731)+1)</f>
        <v>2.9999999999999997E-4</v>
      </c>
      <c r="Z731" s="61">
        <f t="shared" si="173"/>
        <v>1.4375</v>
      </c>
      <c r="AA731" s="61">
        <f t="array" ref="AA731">INDEX($AT$11:$AV$66,MATCH($C731&amp;$G731,$AO$11:$AO$66&amp;$AP$11:$AP$66,0),COUNTIF($AT$10:$AV$10,"&lt;"&amp;Z731)+1)</f>
        <v>5.9999999999999995E-4</v>
      </c>
      <c r="AB731" s="111">
        <f t="shared" si="174"/>
        <v>1.3969050591976044</v>
      </c>
      <c r="AC731" s="121">
        <f t="array" ref="AC731">INDEX($AW$11:$BA$66,MATCH($C731&amp;$G731,$AO$11:$AO$66&amp;$AP$11:$AP$66,0),COUNTIF($AW$10:$BA$10,"&lt;"&amp;Z731)+1)</f>
        <v>2.9999999999999997E-4</v>
      </c>
      <c r="AD731" s="62">
        <v>1.4308000000000001</v>
      </c>
      <c r="AE731" s="61">
        <f t="array" ref="AE731">INDEX($AT$11:$AV$66,MATCH($C731&amp;$G731,$AO$11:$AO$66&amp;$AP$11:$AP$66,0),COUNTIF($AT$10:$AV$10,"&lt;"&amp;AD731)+1)</f>
        <v>5.9999999999999995E-4</v>
      </c>
      <c r="AF731" s="111">
        <f t="shared" si="175"/>
        <v>1.4037367061317363</v>
      </c>
      <c r="AG731" s="121">
        <f t="array" ref="AG731">INDEX($AW$11:$BA$66,MATCH($C731&amp;$G731,$AO$11:$AO$66&amp;$AP$11:$AP$66,0),COUNTIF($AW$10:$BA$10,"&lt;"&amp;AD731)+1)</f>
        <v>2.9999999999999997E-4</v>
      </c>
    </row>
    <row r="732" spans="2:33" ht="12.75" customHeight="1" x14ac:dyDescent="0.3">
      <c r="B732" s="81" t="str">
        <f t="shared" si="163"/>
        <v>1 7/16-16 UN</v>
      </c>
      <c r="C732" s="71" t="s">
        <v>592</v>
      </c>
      <c r="D732" s="71"/>
      <c r="E732" s="79" t="s">
        <v>604</v>
      </c>
      <c r="F732" s="82" t="s">
        <v>611</v>
      </c>
      <c r="G732" s="58">
        <v>16</v>
      </c>
      <c r="H732" s="60" t="s">
        <v>521</v>
      </c>
      <c r="I732" s="71" t="s">
        <v>601</v>
      </c>
      <c r="J732" s="71" t="s">
        <v>588</v>
      </c>
      <c r="K732" s="71" t="s">
        <v>600</v>
      </c>
      <c r="L732" s="85">
        <f t="shared" si="162"/>
        <v>36.512500000000003</v>
      </c>
      <c r="M732" s="85">
        <f t="shared" si="164"/>
        <v>1.5874999999999999</v>
      </c>
      <c r="N732" s="71">
        <v>60</v>
      </c>
      <c r="O732" s="100">
        <f t="shared" si="165"/>
        <v>36.299100000000003</v>
      </c>
      <c r="P732" s="85">
        <f t="shared" si="166"/>
        <v>0</v>
      </c>
      <c r="Q732" s="58">
        <f t="shared" si="167"/>
        <v>15.2</v>
      </c>
      <c r="R732" s="100">
        <f t="shared" si="168"/>
        <v>35.611699999999999</v>
      </c>
      <c r="S732" s="85">
        <f t="shared" si="169"/>
        <v>0</v>
      </c>
      <c r="T732" s="58">
        <f t="shared" si="170"/>
        <v>7.6</v>
      </c>
      <c r="U732" s="58">
        <f t="shared" si="171"/>
        <v>7.6</v>
      </c>
      <c r="V732" s="58">
        <f t="array" ref="V732">INDEX(AS$11:AS$66,MATCH(C732&amp;G732,AO$11:AO$66&amp;AP$11:AP$66,0),0)</f>
        <v>10</v>
      </c>
      <c r="X732" s="120">
        <f t="shared" si="172"/>
        <v>6.25E-2</v>
      </c>
      <c r="Y732" s="61">
        <f t="array" ref="Y732">INDEX($AQ$11:$AR$66,MATCH($C732&amp;$G732,$AO$11:$AO$66&amp;$AP$11:$AP$66,0),COUNTIF($AQ$10:$AR$10,"&lt;"&amp;Z732)+1)</f>
        <v>2.9999999999999997E-4</v>
      </c>
      <c r="Z732" s="61">
        <f t="shared" si="173"/>
        <v>1.4375</v>
      </c>
      <c r="AA732" s="61">
        <f t="array" ref="AA732">INDEX($AT$11:$AV$66,MATCH($C732&amp;$G732,$AO$11:$AO$66&amp;$AP$11:$AP$66,0),COUNTIF($AT$10:$AV$10,"&lt;"&amp;Z732)+1)</f>
        <v>5.9999999999999995E-4</v>
      </c>
      <c r="AB732" s="111">
        <f t="shared" si="174"/>
        <v>1.3969050591976044</v>
      </c>
      <c r="AC732" s="121">
        <f t="array" ref="AC732">INDEX($AW$11:$BA$66,MATCH($C732&amp;$G732,$AO$11:$AO$66&amp;$AP$11:$AP$66,0),COUNTIF($AW$10:$BA$10,"&lt;"&amp;Z732)+1)</f>
        <v>2.9999999999999997E-4</v>
      </c>
      <c r="AD732" s="62">
        <v>1.4291</v>
      </c>
      <c r="AE732" s="61">
        <f t="array" ref="AE732">INDEX($AT$11:$AV$66,MATCH($C732&amp;$G732,$AO$11:$AO$66&amp;$AP$11:$AP$66,0),COUNTIF($AT$10:$AV$10,"&lt;"&amp;AD732)+1)</f>
        <v>5.9999999999999995E-4</v>
      </c>
      <c r="AF732" s="111">
        <f t="shared" si="175"/>
        <v>1.4020367061317363</v>
      </c>
      <c r="AG732" s="121">
        <f t="array" ref="AG732">INDEX($AW$11:$BA$66,MATCH($C732&amp;$G732,$AO$11:$AO$66&amp;$AP$11:$AP$66,0),COUNTIF($AW$10:$BA$10,"&lt;"&amp;AD732)+1)</f>
        <v>2.9999999999999997E-4</v>
      </c>
    </row>
    <row r="733" spans="2:33" ht="12.75" customHeight="1" x14ac:dyDescent="0.3">
      <c r="B733" s="81" t="str">
        <f t="shared" si="163"/>
        <v>1 7/16-18 UNEF</v>
      </c>
      <c r="C733" s="71" t="s">
        <v>592</v>
      </c>
      <c r="D733" s="71"/>
      <c r="E733" s="79" t="s">
        <v>603</v>
      </c>
      <c r="F733" s="82" t="s">
        <v>611</v>
      </c>
      <c r="G733" s="58">
        <v>18</v>
      </c>
      <c r="H733" s="60" t="s">
        <v>521</v>
      </c>
      <c r="I733" s="71" t="s">
        <v>599</v>
      </c>
      <c r="J733" s="71" t="s">
        <v>588</v>
      </c>
      <c r="K733" s="71" t="s">
        <v>600</v>
      </c>
      <c r="L733" s="85">
        <f t="shared" si="162"/>
        <v>36.512500000000003</v>
      </c>
      <c r="M733" s="85">
        <f t="shared" si="164"/>
        <v>1.4111</v>
      </c>
      <c r="N733" s="71">
        <v>60</v>
      </c>
      <c r="O733" s="100">
        <f t="shared" si="165"/>
        <v>36.372799999999998</v>
      </c>
      <c r="P733" s="85">
        <f t="shared" si="166"/>
        <v>0</v>
      </c>
      <c r="Q733" s="58">
        <f t="shared" si="167"/>
        <v>12.7</v>
      </c>
      <c r="R733" s="100">
        <f t="shared" si="168"/>
        <v>35.761800000000001</v>
      </c>
      <c r="S733" s="85">
        <f t="shared" si="169"/>
        <v>0</v>
      </c>
      <c r="T733" s="58">
        <f t="shared" si="170"/>
        <v>7.6</v>
      </c>
      <c r="U733" s="58">
        <f t="shared" si="171"/>
        <v>7.6</v>
      </c>
      <c r="V733" s="58">
        <f t="array" ref="V733">INDEX(AS$11:AS$66,MATCH(C733&amp;G733,AO$11:AO$66&amp;AP$11:AP$66,0),0)</f>
        <v>10</v>
      </c>
      <c r="X733" s="120">
        <f t="shared" si="172"/>
        <v>5.5555555555555552E-2</v>
      </c>
      <c r="Y733" s="61">
        <f t="array" ref="Y733">INDEX($AQ$11:$AR$66,MATCH($C733&amp;$G733,$AO$11:$AO$66&amp;$AP$11:$AP$66,0),COUNTIF($AQ$10:$AR$10,"&lt;"&amp;Z733)+1)</f>
        <v>2.9999999999999997E-4</v>
      </c>
      <c r="Z733" s="61">
        <f t="shared" si="173"/>
        <v>1.4375</v>
      </c>
      <c r="AA733" s="61">
        <f t="array" ref="AA733">INDEX($AT$11:$AV$66,MATCH($C733&amp;$G733,$AO$11:$AO$66&amp;$AP$11:$AP$66,0),COUNTIF($AT$10:$AV$10,"&lt;"&amp;Z733)+1)</f>
        <v>5.0000000000000001E-4</v>
      </c>
      <c r="AB733" s="111">
        <f t="shared" si="174"/>
        <v>1.4014156081756484</v>
      </c>
      <c r="AC733" s="121">
        <f t="array" ref="AC733">INDEX($AW$11:$BA$66,MATCH($C733&amp;$G733,$AO$11:$AO$66&amp;$AP$11:$AP$66,0),COUNTIF($AW$10:$BA$10,"&lt;"&amp;Z733)+1)</f>
        <v>2.9999999999999997E-4</v>
      </c>
      <c r="AD733" s="62">
        <v>1.4319999999999999</v>
      </c>
      <c r="AE733" s="61">
        <f t="array" ref="AE733">INDEX($AT$11:$AV$66,MATCH($C733&amp;$G733,$AO$11:$AO$66&amp;$AP$11:$AP$66,0),COUNTIF($AT$10:$AV$10,"&lt;"&amp;AD733)+1)</f>
        <v>5.0000000000000001E-4</v>
      </c>
      <c r="AF733" s="111">
        <f t="shared" si="175"/>
        <v>1.4079437387837654</v>
      </c>
      <c r="AG733" s="121">
        <f t="array" ref="AG733">INDEX($AW$11:$BA$66,MATCH($C733&amp;$G733,$AO$11:$AO$66&amp;$AP$11:$AP$66,0),COUNTIF($AW$10:$BA$10,"&lt;"&amp;AD733)+1)</f>
        <v>2.9999999999999997E-4</v>
      </c>
    </row>
    <row r="734" spans="2:33" ht="12.75" customHeight="1" x14ac:dyDescent="0.3">
      <c r="B734" s="81" t="str">
        <f t="shared" si="163"/>
        <v>1 7/16-18 UNEF</v>
      </c>
      <c r="C734" s="71" t="s">
        <v>592</v>
      </c>
      <c r="D734" s="71"/>
      <c r="E734" s="79" t="s">
        <v>603</v>
      </c>
      <c r="F734" s="82" t="s">
        <v>611</v>
      </c>
      <c r="G734" s="58">
        <v>18</v>
      </c>
      <c r="H734" s="60" t="s">
        <v>521</v>
      </c>
      <c r="I734" s="71" t="s">
        <v>601</v>
      </c>
      <c r="J734" s="71" t="s">
        <v>588</v>
      </c>
      <c r="K734" s="71" t="s">
        <v>600</v>
      </c>
      <c r="L734" s="85">
        <f t="shared" si="162"/>
        <v>36.512500000000003</v>
      </c>
      <c r="M734" s="85">
        <f t="shared" si="164"/>
        <v>1.4111</v>
      </c>
      <c r="N734" s="71">
        <v>60</v>
      </c>
      <c r="O734" s="100">
        <f t="shared" si="165"/>
        <v>36.329599999999999</v>
      </c>
      <c r="P734" s="85">
        <f t="shared" si="166"/>
        <v>0</v>
      </c>
      <c r="Q734" s="58">
        <f t="shared" si="167"/>
        <v>12.7</v>
      </c>
      <c r="R734" s="100">
        <f t="shared" si="168"/>
        <v>35.718600000000002</v>
      </c>
      <c r="S734" s="85">
        <f t="shared" si="169"/>
        <v>0</v>
      </c>
      <c r="T734" s="58">
        <f t="shared" si="170"/>
        <v>7.6</v>
      </c>
      <c r="U734" s="58">
        <f t="shared" si="171"/>
        <v>7.6</v>
      </c>
      <c r="V734" s="58">
        <f t="array" ref="V734">INDEX(AS$11:AS$66,MATCH(C734&amp;G734,AO$11:AO$66&amp;AP$11:AP$66,0),0)</f>
        <v>10</v>
      </c>
      <c r="X734" s="120">
        <f t="shared" si="172"/>
        <v>5.5555555555555552E-2</v>
      </c>
      <c r="Y734" s="61">
        <f t="array" ref="Y734">INDEX($AQ$11:$AR$66,MATCH($C734&amp;$G734,$AO$11:$AO$66&amp;$AP$11:$AP$66,0),COUNTIF($AQ$10:$AR$10,"&lt;"&amp;Z734)+1)</f>
        <v>2.9999999999999997E-4</v>
      </c>
      <c r="Z734" s="61">
        <f t="shared" si="173"/>
        <v>1.4375</v>
      </c>
      <c r="AA734" s="61">
        <f t="array" ref="AA734">INDEX($AT$11:$AV$66,MATCH($C734&amp;$G734,$AO$11:$AO$66&amp;$AP$11:$AP$66,0),COUNTIF($AT$10:$AV$10,"&lt;"&amp;Z734)+1)</f>
        <v>5.0000000000000001E-4</v>
      </c>
      <c r="AB734" s="111">
        <f t="shared" si="174"/>
        <v>1.4014156081756484</v>
      </c>
      <c r="AC734" s="121">
        <f t="array" ref="AC734">INDEX($AW$11:$BA$66,MATCH($C734&amp;$G734,$AO$11:$AO$66&amp;$AP$11:$AP$66,0),COUNTIF($AW$10:$BA$10,"&lt;"&amp;Z734)+1)</f>
        <v>2.9999999999999997E-4</v>
      </c>
      <c r="AD734" s="62">
        <v>1.4302999999999999</v>
      </c>
      <c r="AE734" s="61">
        <f t="array" ref="AE734">INDEX($AT$11:$AV$66,MATCH($C734&amp;$G734,$AO$11:$AO$66&amp;$AP$11:$AP$66,0),COUNTIF($AT$10:$AV$10,"&lt;"&amp;AD734)+1)</f>
        <v>5.0000000000000001E-4</v>
      </c>
      <c r="AF734" s="111">
        <f t="shared" si="175"/>
        <v>1.4062437387837654</v>
      </c>
      <c r="AG734" s="121">
        <f t="array" ref="AG734">INDEX($AW$11:$BA$66,MATCH($C734&amp;$G734,$AO$11:$AO$66&amp;$AP$11:$AP$66,0),COUNTIF($AW$10:$BA$10,"&lt;"&amp;AD734)+1)</f>
        <v>2.9999999999999997E-4</v>
      </c>
    </row>
    <row r="735" spans="2:33" ht="12.75" customHeight="1" x14ac:dyDescent="0.3">
      <c r="B735" s="81" t="str">
        <f t="shared" si="163"/>
        <v>1 7/16-20 UN</v>
      </c>
      <c r="C735" s="71" t="s">
        <v>592</v>
      </c>
      <c r="D735" s="71"/>
      <c r="E735" s="79" t="s">
        <v>604</v>
      </c>
      <c r="F735" s="82" t="s">
        <v>611</v>
      </c>
      <c r="G735" s="58">
        <v>20</v>
      </c>
      <c r="H735" s="60" t="s">
        <v>521</v>
      </c>
      <c r="I735" s="71" t="s">
        <v>599</v>
      </c>
      <c r="J735" s="71" t="s">
        <v>588</v>
      </c>
      <c r="K735" s="71" t="s">
        <v>600</v>
      </c>
      <c r="L735" s="85">
        <f t="shared" si="162"/>
        <v>36.512500000000003</v>
      </c>
      <c r="M735" s="85">
        <f t="shared" si="164"/>
        <v>1.27</v>
      </c>
      <c r="N735" s="71">
        <v>60</v>
      </c>
      <c r="O735" s="100">
        <f t="shared" si="165"/>
        <v>36.395699999999998</v>
      </c>
      <c r="P735" s="85">
        <f t="shared" si="166"/>
        <v>0</v>
      </c>
      <c r="Q735" s="58">
        <f t="shared" si="167"/>
        <v>12.7</v>
      </c>
      <c r="R735" s="100">
        <f t="shared" si="168"/>
        <v>35.845700000000001</v>
      </c>
      <c r="S735" s="85">
        <f t="shared" si="169"/>
        <v>0</v>
      </c>
      <c r="T735" s="58">
        <f t="shared" si="170"/>
        <v>7.6</v>
      </c>
      <c r="U735" s="58">
        <f t="shared" si="171"/>
        <v>7.6</v>
      </c>
      <c r="V735" s="58">
        <f t="array" ref="V735">INDEX(AS$11:AS$66,MATCH(C735&amp;G735,AO$11:AO$66&amp;AP$11:AP$66,0),0)</f>
        <v>15</v>
      </c>
      <c r="X735" s="120">
        <f t="shared" si="172"/>
        <v>0.05</v>
      </c>
      <c r="Y735" s="61">
        <f t="array" ref="Y735">INDEX($AQ$11:$AR$66,MATCH($C735&amp;$G735,$AO$11:$AO$66&amp;$AP$11:$AP$66,0),COUNTIF($AQ$10:$AR$10,"&lt;"&amp;Z735)+1)</f>
        <v>2.9999999999999997E-4</v>
      </c>
      <c r="Z735" s="61">
        <f t="shared" si="173"/>
        <v>1.4375</v>
      </c>
      <c r="AA735" s="61">
        <f t="array" ref="AA735">INDEX($AT$11:$AV$66,MATCH($C735&amp;$G735,$AO$11:$AO$66&amp;$AP$11:$AP$66,0),COUNTIF($AT$10:$AV$10,"&lt;"&amp;Z735)+1)</f>
        <v>5.0000000000000001E-4</v>
      </c>
      <c r="AB735" s="111">
        <f t="shared" si="174"/>
        <v>1.4050240473580835</v>
      </c>
      <c r="AC735" s="121">
        <f t="array" ref="AC735">INDEX($AW$11:$BA$66,MATCH($C735&amp;$G735,$AO$11:$AO$66&amp;$AP$11:$AP$66,0),COUNTIF($AW$10:$BA$10,"&lt;"&amp;Z735)+1)</f>
        <v>2.9999999999999997E-4</v>
      </c>
      <c r="AD735" s="62">
        <v>1.4329000000000001</v>
      </c>
      <c r="AE735" s="61">
        <f t="array" ref="AE735">INDEX($AT$11:$AV$66,MATCH($C735&amp;$G735,$AO$11:$AO$66&amp;$AP$11:$AP$66,0),COUNTIF($AT$10:$AV$10,"&lt;"&amp;AD735)+1)</f>
        <v>5.0000000000000001E-4</v>
      </c>
      <c r="AF735" s="111">
        <f t="shared" si="175"/>
        <v>1.4112493649053892</v>
      </c>
      <c r="AG735" s="121">
        <f t="array" ref="AG735">INDEX($AW$11:$BA$66,MATCH($C735&amp;$G735,$AO$11:$AO$66&amp;$AP$11:$AP$66,0),COUNTIF($AW$10:$BA$10,"&lt;"&amp;AD735)+1)</f>
        <v>2.9999999999999997E-4</v>
      </c>
    </row>
    <row r="736" spans="2:33" ht="12.75" customHeight="1" x14ac:dyDescent="0.3">
      <c r="B736" s="81" t="str">
        <f t="shared" si="163"/>
        <v>1 7/16-20 UN</v>
      </c>
      <c r="C736" s="71" t="s">
        <v>592</v>
      </c>
      <c r="D736" s="71"/>
      <c r="E736" s="79" t="s">
        <v>604</v>
      </c>
      <c r="F736" s="82" t="s">
        <v>611</v>
      </c>
      <c r="G736" s="58">
        <v>20</v>
      </c>
      <c r="H736" s="60" t="s">
        <v>521</v>
      </c>
      <c r="I736" s="71" t="s">
        <v>601</v>
      </c>
      <c r="J736" s="71" t="s">
        <v>588</v>
      </c>
      <c r="K736" s="71" t="s">
        <v>600</v>
      </c>
      <c r="L736" s="85">
        <f t="shared" si="162"/>
        <v>36.512500000000003</v>
      </c>
      <c r="M736" s="85">
        <f t="shared" si="164"/>
        <v>1.27</v>
      </c>
      <c r="N736" s="71">
        <v>60</v>
      </c>
      <c r="O736" s="100">
        <f t="shared" si="165"/>
        <v>36.354999999999997</v>
      </c>
      <c r="P736" s="85">
        <f t="shared" si="166"/>
        <v>0</v>
      </c>
      <c r="Q736" s="58">
        <f t="shared" si="167"/>
        <v>12.7</v>
      </c>
      <c r="R736" s="100">
        <f t="shared" si="168"/>
        <v>35.805100000000003</v>
      </c>
      <c r="S736" s="85">
        <f t="shared" si="169"/>
        <v>0</v>
      </c>
      <c r="T736" s="58">
        <f t="shared" si="170"/>
        <v>7.6</v>
      </c>
      <c r="U736" s="58">
        <f t="shared" si="171"/>
        <v>7.6</v>
      </c>
      <c r="V736" s="58">
        <f t="array" ref="V736">INDEX(AS$11:AS$66,MATCH(C736&amp;G736,AO$11:AO$66&amp;AP$11:AP$66,0),0)</f>
        <v>15</v>
      </c>
      <c r="X736" s="120">
        <f t="shared" si="172"/>
        <v>0.05</v>
      </c>
      <c r="Y736" s="61">
        <f t="array" ref="Y736">INDEX($AQ$11:$AR$66,MATCH($C736&amp;$G736,$AO$11:$AO$66&amp;$AP$11:$AP$66,0),COUNTIF($AQ$10:$AR$10,"&lt;"&amp;Z736)+1)</f>
        <v>2.9999999999999997E-4</v>
      </c>
      <c r="Z736" s="61">
        <f t="shared" si="173"/>
        <v>1.4375</v>
      </c>
      <c r="AA736" s="61">
        <f t="array" ref="AA736">INDEX($AT$11:$AV$66,MATCH($C736&amp;$G736,$AO$11:$AO$66&amp;$AP$11:$AP$66,0),COUNTIF($AT$10:$AV$10,"&lt;"&amp;Z736)+1)</f>
        <v>5.0000000000000001E-4</v>
      </c>
      <c r="AB736" s="111">
        <f t="shared" si="174"/>
        <v>1.4050240473580835</v>
      </c>
      <c r="AC736" s="121">
        <f t="array" ref="AC736">INDEX($AW$11:$BA$66,MATCH($C736&amp;$G736,$AO$11:$AO$66&amp;$AP$11:$AP$66,0),COUNTIF($AW$10:$BA$10,"&lt;"&amp;Z736)+1)</f>
        <v>2.9999999999999997E-4</v>
      </c>
      <c r="AD736" s="62">
        <v>1.4313</v>
      </c>
      <c r="AE736" s="61">
        <f t="array" ref="AE736">INDEX($AT$11:$AV$66,MATCH($C736&amp;$G736,$AO$11:$AO$66&amp;$AP$11:$AP$66,0),COUNTIF($AT$10:$AV$10,"&lt;"&amp;AD736)+1)</f>
        <v>5.0000000000000001E-4</v>
      </c>
      <c r="AF736" s="111">
        <f t="shared" si="175"/>
        <v>1.4096493649053889</v>
      </c>
      <c r="AG736" s="121">
        <f t="array" ref="AG736">INDEX($AW$11:$BA$66,MATCH($C736&amp;$G736,$AO$11:$AO$66&amp;$AP$11:$AP$66,0),COUNTIF($AW$10:$BA$10,"&lt;"&amp;AD736)+1)</f>
        <v>2.9999999999999997E-4</v>
      </c>
    </row>
    <row r="737" spans="2:33" ht="12.75" customHeight="1" x14ac:dyDescent="0.3">
      <c r="B737" s="81" t="str">
        <f t="shared" si="163"/>
        <v>1 7/16-28 UN</v>
      </c>
      <c r="C737" s="71" t="s">
        <v>592</v>
      </c>
      <c r="D737" s="71"/>
      <c r="E737" s="79" t="s">
        <v>604</v>
      </c>
      <c r="F737" s="82" t="s">
        <v>611</v>
      </c>
      <c r="G737" s="58">
        <v>28</v>
      </c>
      <c r="H737" s="60" t="s">
        <v>521</v>
      </c>
      <c r="I737" s="71" t="s">
        <v>599</v>
      </c>
      <c r="J737" s="71" t="s">
        <v>588</v>
      </c>
      <c r="K737" s="71" t="s">
        <v>600</v>
      </c>
      <c r="L737" s="85">
        <f t="shared" si="162"/>
        <v>36.512500000000003</v>
      </c>
      <c r="M737" s="85">
        <f t="shared" si="164"/>
        <v>0.90710000000000002</v>
      </c>
      <c r="N737" s="71">
        <v>60</v>
      </c>
      <c r="O737" s="100">
        <f t="shared" si="165"/>
        <v>36.456600000000002</v>
      </c>
      <c r="P737" s="85">
        <f t="shared" si="166"/>
        <v>0</v>
      </c>
      <c r="Q737" s="58">
        <f t="shared" si="167"/>
        <v>12.7</v>
      </c>
      <c r="R737" s="100">
        <f t="shared" si="168"/>
        <v>36.063800000000001</v>
      </c>
      <c r="S737" s="85">
        <f t="shared" si="169"/>
        <v>0</v>
      </c>
      <c r="T737" s="58">
        <f t="shared" si="170"/>
        <v>7.6</v>
      </c>
      <c r="U737" s="58">
        <f t="shared" si="171"/>
        <v>7.6</v>
      </c>
      <c r="V737" s="58">
        <f t="array" ref="V737">INDEX(AS$11:AS$66,MATCH(C737&amp;G737,AO$11:AO$66&amp;AP$11:AP$66,0),0)</f>
        <v>15</v>
      </c>
      <c r="X737" s="120">
        <f t="shared" si="172"/>
        <v>3.5714285714285712E-2</v>
      </c>
      <c r="Y737" s="61">
        <f t="array" ref="Y737">INDEX($AQ$11:$AR$66,MATCH($C737&amp;$G737,$AO$11:$AO$66&amp;$AP$11:$AP$66,0),COUNTIF($AQ$10:$AR$10,"&lt;"&amp;Z737)+1)</f>
        <v>2.9999999999999997E-4</v>
      </c>
      <c r="Z737" s="61">
        <f t="shared" si="173"/>
        <v>1.4375</v>
      </c>
      <c r="AA737" s="61">
        <f t="array" ref="AA737">INDEX($AT$11:$AV$66,MATCH($C737&amp;$G737,$AO$11:$AO$66&amp;$AP$11:$AP$66,0),COUNTIF($AT$10:$AV$10,"&lt;"&amp;Z737)+1)</f>
        <v>5.0000000000000001E-4</v>
      </c>
      <c r="AB737" s="111">
        <f t="shared" si="174"/>
        <v>1.4143028909700597</v>
      </c>
      <c r="AC737" s="121">
        <f t="array" ref="AC737">INDEX($AW$11:$BA$66,MATCH($C737&amp;$G737,$AO$11:$AO$66&amp;$AP$11:$AP$66,0),COUNTIF($AW$10:$BA$10,"&lt;"&amp;Z737)+1)</f>
        <v>2.9999999999999997E-4</v>
      </c>
      <c r="AD737" s="62">
        <v>1.4353</v>
      </c>
      <c r="AE737" s="61">
        <f t="array" ref="AE737">INDEX($AT$11:$AV$66,MATCH($C737&amp;$G737,$AO$11:$AO$66&amp;$AP$11:$AP$66,0),COUNTIF($AT$10:$AV$10,"&lt;"&amp;AD737)+1)</f>
        <v>5.0000000000000001E-4</v>
      </c>
      <c r="AF737" s="111">
        <f t="shared" si="175"/>
        <v>1.4198352606467064</v>
      </c>
      <c r="AG737" s="121">
        <f t="array" ref="AG737">INDEX($AW$11:$BA$66,MATCH($C737&amp;$G737,$AO$11:$AO$66&amp;$AP$11:$AP$66,0),COUNTIF($AW$10:$BA$10,"&lt;"&amp;AD737)+1)</f>
        <v>2.9999999999999997E-4</v>
      </c>
    </row>
    <row r="738" spans="2:33" ht="12.75" customHeight="1" x14ac:dyDescent="0.3">
      <c r="B738" s="81" t="str">
        <f t="shared" si="163"/>
        <v>1 7/16-28 UN</v>
      </c>
      <c r="C738" s="71" t="s">
        <v>592</v>
      </c>
      <c r="D738" s="71"/>
      <c r="E738" s="79" t="s">
        <v>604</v>
      </c>
      <c r="F738" s="82" t="s">
        <v>611</v>
      </c>
      <c r="G738" s="58">
        <v>28</v>
      </c>
      <c r="H738" s="60" t="s">
        <v>521</v>
      </c>
      <c r="I738" s="71" t="s">
        <v>601</v>
      </c>
      <c r="J738" s="71" t="s">
        <v>588</v>
      </c>
      <c r="K738" s="71" t="s">
        <v>600</v>
      </c>
      <c r="L738" s="85">
        <f t="shared" si="162"/>
        <v>36.512500000000003</v>
      </c>
      <c r="M738" s="85">
        <f t="shared" si="164"/>
        <v>0.90710000000000002</v>
      </c>
      <c r="N738" s="71">
        <v>60</v>
      </c>
      <c r="O738" s="100">
        <f t="shared" si="165"/>
        <v>36.421100000000003</v>
      </c>
      <c r="P738" s="85">
        <f t="shared" si="166"/>
        <v>0</v>
      </c>
      <c r="Q738" s="58">
        <f t="shared" si="167"/>
        <v>12.7</v>
      </c>
      <c r="R738" s="100">
        <f t="shared" si="168"/>
        <v>36.028300000000002</v>
      </c>
      <c r="S738" s="85">
        <f t="shared" si="169"/>
        <v>0</v>
      </c>
      <c r="T738" s="58">
        <f t="shared" si="170"/>
        <v>7.6</v>
      </c>
      <c r="U738" s="58">
        <f t="shared" si="171"/>
        <v>7.6</v>
      </c>
      <c r="V738" s="58">
        <f t="array" ref="V738">INDEX(AS$11:AS$66,MATCH(C738&amp;G738,AO$11:AO$66&amp;AP$11:AP$66,0),0)</f>
        <v>15</v>
      </c>
      <c r="X738" s="120">
        <f t="shared" si="172"/>
        <v>3.5714285714285712E-2</v>
      </c>
      <c r="Y738" s="61">
        <f t="array" ref="Y738">INDEX($AQ$11:$AR$66,MATCH($C738&amp;$G738,$AO$11:$AO$66&amp;$AP$11:$AP$66,0),COUNTIF($AQ$10:$AR$10,"&lt;"&amp;Z738)+1)</f>
        <v>2.9999999999999997E-4</v>
      </c>
      <c r="Z738" s="61">
        <f t="shared" si="173"/>
        <v>1.4375</v>
      </c>
      <c r="AA738" s="61">
        <f t="array" ref="AA738">INDEX($AT$11:$AV$66,MATCH($C738&amp;$G738,$AO$11:$AO$66&amp;$AP$11:$AP$66,0),COUNTIF($AT$10:$AV$10,"&lt;"&amp;Z738)+1)</f>
        <v>5.0000000000000001E-4</v>
      </c>
      <c r="AB738" s="111">
        <f t="shared" si="174"/>
        <v>1.4143028909700597</v>
      </c>
      <c r="AC738" s="121">
        <f t="array" ref="AC738">INDEX($AW$11:$BA$66,MATCH($C738&amp;$G738,$AO$11:$AO$66&amp;$AP$11:$AP$66,0),COUNTIF($AW$10:$BA$10,"&lt;"&amp;Z738)+1)</f>
        <v>2.9999999999999997E-4</v>
      </c>
      <c r="AD738" s="62">
        <v>1.4339</v>
      </c>
      <c r="AE738" s="61">
        <f t="array" ref="AE738">INDEX($AT$11:$AV$66,MATCH($C738&amp;$G738,$AO$11:$AO$66&amp;$AP$11:$AP$66,0),COUNTIF($AT$10:$AV$10,"&lt;"&amp;AD738)+1)</f>
        <v>5.0000000000000001E-4</v>
      </c>
      <c r="AF738" s="111">
        <f t="shared" si="175"/>
        <v>1.4184352606467063</v>
      </c>
      <c r="AG738" s="121">
        <f t="array" ref="AG738">INDEX($AW$11:$BA$66,MATCH($C738&amp;$G738,$AO$11:$AO$66&amp;$AP$11:$AP$66,0),COUNTIF($AW$10:$BA$10,"&lt;"&amp;AD738)+1)</f>
        <v>2.9999999999999997E-4</v>
      </c>
    </row>
    <row r="739" spans="2:33" ht="12.75" customHeight="1" x14ac:dyDescent="0.3">
      <c r="B739" s="81" t="str">
        <f t="shared" si="163"/>
        <v>1 1/2-8 UN</v>
      </c>
      <c r="C739" s="71" t="s">
        <v>592</v>
      </c>
      <c r="D739" s="71"/>
      <c r="E739" s="79" t="s">
        <v>604</v>
      </c>
      <c r="F739" s="82" t="s">
        <v>612</v>
      </c>
      <c r="G739" s="58">
        <v>8</v>
      </c>
      <c r="H739" s="60" t="s">
        <v>521</v>
      </c>
      <c r="I739" s="71" t="s">
        <v>599</v>
      </c>
      <c r="J739" s="71" t="s">
        <v>588</v>
      </c>
      <c r="K739" s="71" t="s">
        <v>600</v>
      </c>
      <c r="L739" s="85">
        <f t="shared" si="162"/>
        <v>38.1</v>
      </c>
      <c r="M739" s="85">
        <f t="shared" si="164"/>
        <v>3.1749999999999998</v>
      </c>
      <c r="N739" s="71">
        <v>60</v>
      </c>
      <c r="O739" s="100">
        <f t="shared" si="165"/>
        <v>37.652999999999999</v>
      </c>
      <c r="P739" s="85">
        <f t="shared" si="166"/>
        <v>0</v>
      </c>
      <c r="Q739" s="58">
        <f t="shared" si="167"/>
        <v>17.8</v>
      </c>
      <c r="R739" s="100">
        <f t="shared" si="168"/>
        <v>36.278100000000002</v>
      </c>
      <c r="S739" s="85">
        <f t="shared" si="169"/>
        <v>0</v>
      </c>
      <c r="T739" s="58">
        <f t="shared" si="170"/>
        <v>10.199999999999999</v>
      </c>
      <c r="U739" s="58">
        <f t="shared" si="171"/>
        <v>10.199999999999999</v>
      </c>
      <c r="V739" s="58">
        <f t="array" ref="V739">INDEX(AS$11:AS$66,MATCH(C739&amp;G739,AO$11:AO$66&amp;AP$11:AP$66,0),0)</f>
        <v>5</v>
      </c>
      <c r="X739" s="120">
        <f t="shared" si="172"/>
        <v>0.125</v>
      </c>
      <c r="Y739" s="61">
        <f t="array" ref="Y739">INDEX($AQ$11:$AR$66,MATCH($C739&amp;$G739,$AO$11:$AO$66&amp;$AP$11:$AP$66,0),COUNTIF($AQ$10:$AR$10,"&lt;"&amp;Z739)+1)</f>
        <v>4.0000000000000002E-4</v>
      </c>
      <c r="Z739" s="61">
        <f t="shared" si="173"/>
        <v>1.5</v>
      </c>
      <c r="AA739" s="61">
        <f t="array" ref="AA739">INDEX($AT$11:$AV$66,MATCH($C739&amp;$G739,$AO$11:$AO$66&amp;$AP$11:$AP$66,0),COUNTIF($AT$10:$AV$10,"&lt;"&amp;Z739)+1)</f>
        <v>6.9999999999999999E-4</v>
      </c>
      <c r="AB739" s="111">
        <f t="shared" si="174"/>
        <v>1.4188101183952089</v>
      </c>
      <c r="AC739" s="121">
        <f t="array" ref="AC739">INDEX($AW$11:$BA$66,MATCH($C739&amp;$G739,$AO$11:$AO$66&amp;$AP$11:$AP$66,0),COUNTIF($AW$10:$BA$10,"&lt;"&amp;Z739)+1)</f>
        <v>4.0000000000000002E-4</v>
      </c>
      <c r="AD739" s="62">
        <v>1.4823999999999999</v>
      </c>
      <c r="AE739" s="61">
        <f t="array" ref="AE739">INDEX($AT$11:$AV$66,MATCH($C739&amp;$G739,$AO$11:$AO$66&amp;$AP$11:$AP$66,0),COUNTIF($AT$10:$AV$10,"&lt;"&amp;AD739)+1)</f>
        <v>6.9999999999999999E-4</v>
      </c>
      <c r="AF739" s="111">
        <f t="shared" si="175"/>
        <v>1.4282734122634726</v>
      </c>
      <c r="AG739" s="121">
        <f t="array" ref="AG739">INDEX($AW$11:$BA$66,MATCH($C739&amp;$G739,$AO$11:$AO$66&amp;$AP$11:$AP$66,0),COUNTIF($AW$10:$BA$10,"&lt;"&amp;AD739)+1)</f>
        <v>4.0000000000000002E-4</v>
      </c>
    </row>
    <row r="740" spans="2:33" ht="12.75" customHeight="1" x14ac:dyDescent="0.3">
      <c r="B740" s="81" t="str">
        <f t="shared" si="163"/>
        <v>1 1/2-8 UN</v>
      </c>
      <c r="C740" s="71" t="s">
        <v>592</v>
      </c>
      <c r="D740" s="71"/>
      <c r="E740" s="79" t="s">
        <v>604</v>
      </c>
      <c r="F740" s="82" t="s">
        <v>612</v>
      </c>
      <c r="G740" s="58">
        <v>8</v>
      </c>
      <c r="H740" s="60" t="s">
        <v>521</v>
      </c>
      <c r="I740" s="71" t="s">
        <v>601</v>
      </c>
      <c r="J740" s="71" t="s">
        <v>588</v>
      </c>
      <c r="K740" s="71" t="s">
        <v>600</v>
      </c>
      <c r="L740" s="85">
        <f t="shared" si="162"/>
        <v>38.1</v>
      </c>
      <c r="M740" s="85">
        <f t="shared" si="164"/>
        <v>3.1749999999999998</v>
      </c>
      <c r="N740" s="71">
        <v>60</v>
      </c>
      <c r="O740" s="100">
        <f t="shared" si="165"/>
        <v>37.591999999999999</v>
      </c>
      <c r="P740" s="85">
        <f t="shared" si="166"/>
        <v>0</v>
      </c>
      <c r="Q740" s="58">
        <f t="shared" si="167"/>
        <v>17.8</v>
      </c>
      <c r="R740" s="100">
        <f t="shared" si="168"/>
        <v>36.217199999999998</v>
      </c>
      <c r="S740" s="85">
        <f t="shared" si="169"/>
        <v>0</v>
      </c>
      <c r="T740" s="58">
        <f t="shared" si="170"/>
        <v>10.199999999999999</v>
      </c>
      <c r="U740" s="58">
        <f t="shared" si="171"/>
        <v>10.199999999999999</v>
      </c>
      <c r="V740" s="58">
        <f t="array" ref="V740">INDEX(AS$11:AS$66,MATCH(C740&amp;G740,AO$11:AO$66&amp;AP$11:AP$66,0),0)</f>
        <v>5</v>
      </c>
      <c r="X740" s="120">
        <f t="shared" si="172"/>
        <v>0.125</v>
      </c>
      <c r="Y740" s="61">
        <f t="array" ref="Y740">INDEX($AQ$11:$AR$66,MATCH($C740&amp;$G740,$AO$11:$AO$66&amp;$AP$11:$AP$66,0),COUNTIF($AQ$10:$AR$10,"&lt;"&amp;Z740)+1)</f>
        <v>4.0000000000000002E-4</v>
      </c>
      <c r="Z740" s="61">
        <f t="shared" si="173"/>
        <v>1.5</v>
      </c>
      <c r="AA740" s="61">
        <f t="array" ref="AA740">INDEX($AT$11:$AV$66,MATCH($C740&amp;$G740,$AO$11:$AO$66&amp;$AP$11:$AP$66,0),COUNTIF($AT$10:$AV$10,"&lt;"&amp;Z740)+1)</f>
        <v>6.9999999999999999E-4</v>
      </c>
      <c r="AB740" s="111">
        <f t="shared" si="174"/>
        <v>1.4188101183952089</v>
      </c>
      <c r="AC740" s="121">
        <f t="array" ref="AC740">INDEX($AW$11:$BA$66,MATCH($C740&amp;$G740,$AO$11:$AO$66&amp;$AP$11:$AP$66,0),COUNTIF($AW$10:$BA$10,"&lt;"&amp;Z740)+1)</f>
        <v>4.0000000000000002E-4</v>
      </c>
      <c r="AD740" s="62">
        <v>1.48</v>
      </c>
      <c r="AE740" s="61">
        <f t="array" ref="AE740">INDEX($AT$11:$AV$66,MATCH($C740&amp;$G740,$AO$11:$AO$66&amp;$AP$11:$AP$66,0),COUNTIF($AT$10:$AV$10,"&lt;"&amp;AD740)+1)</f>
        <v>6.9999999999999999E-4</v>
      </c>
      <c r="AF740" s="111">
        <f t="shared" si="175"/>
        <v>1.4258734122634726</v>
      </c>
      <c r="AG740" s="121">
        <f t="array" ref="AG740">INDEX($AW$11:$BA$66,MATCH($C740&amp;$G740,$AO$11:$AO$66&amp;$AP$11:$AP$66,0),COUNTIF($AW$10:$BA$10,"&lt;"&amp;AD740)+1)</f>
        <v>4.0000000000000002E-4</v>
      </c>
    </row>
    <row r="741" spans="2:33" ht="12.75" customHeight="1" x14ac:dyDescent="0.3">
      <c r="B741" s="81" t="str">
        <f t="shared" si="163"/>
        <v>1 1/2-16 UN</v>
      </c>
      <c r="C741" s="71" t="s">
        <v>592</v>
      </c>
      <c r="D741" s="71"/>
      <c r="E741" s="79" t="s">
        <v>604</v>
      </c>
      <c r="F741" s="82" t="s">
        <v>612</v>
      </c>
      <c r="G741" s="58">
        <v>16</v>
      </c>
      <c r="H741" s="60" t="s">
        <v>521</v>
      </c>
      <c r="I741" s="71" t="s">
        <v>599</v>
      </c>
      <c r="J741" s="71" t="s">
        <v>588</v>
      </c>
      <c r="K741" s="71" t="s">
        <v>600</v>
      </c>
      <c r="L741" s="85">
        <f t="shared" si="162"/>
        <v>38.1</v>
      </c>
      <c r="M741" s="85">
        <f t="shared" si="164"/>
        <v>1.5874999999999999</v>
      </c>
      <c r="N741" s="71">
        <v>60</v>
      </c>
      <c r="O741" s="100">
        <f t="shared" si="165"/>
        <v>37.9298</v>
      </c>
      <c r="P741" s="85">
        <f t="shared" si="166"/>
        <v>0</v>
      </c>
      <c r="Q741" s="58">
        <f t="shared" si="167"/>
        <v>15.2</v>
      </c>
      <c r="R741" s="100">
        <f t="shared" si="168"/>
        <v>37.242400000000004</v>
      </c>
      <c r="S741" s="85">
        <f t="shared" si="169"/>
        <v>0</v>
      </c>
      <c r="T741" s="58">
        <f t="shared" si="170"/>
        <v>7.6</v>
      </c>
      <c r="U741" s="58">
        <f t="shared" si="171"/>
        <v>7.6</v>
      </c>
      <c r="V741" s="58">
        <f t="array" ref="V741">INDEX(AS$11:AS$66,MATCH(C741&amp;G741,AO$11:AO$66&amp;AP$11:AP$66,0),0)</f>
        <v>10</v>
      </c>
      <c r="X741" s="120">
        <f t="shared" si="172"/>
        <v>6.25E-2</v>
      </c>
      <c r="Y741" s="61">
        <f t="array" ref="Y741">INDEX($AQ$11:$AR$66,MATCH($C741&amp;$G741,$AO$11:$AO$66&amp;$AP$11:$AP$66,0),COUNTIF($AQ$10:$AR$10,"&lt;"&amp;Z741)+1)</f>
        <v>2.9999999999999997E-4</v>
      </c>
      <c r="Z741" s="61">
        <f t="shared" si="173"/>
        <v>1.5</v>
      </c>
      <c r="AA741" s="61">
        <f t="array" ref="AA741">INDEX($AT$11:$AV$66,MATCH($C741&amp;$G741,$AO$11:$AO$66&amp;$AP$11:$AP$66,0),COUNTIF($AT$10:$AV$10,"&lt;"&amp;Z741)+1)</f>
        <v>5.9999999999999995E-4</v>
      </c>
      <c r="AB741" s="111">
        <f t="shared" si="174"/>
        <v>1.4594050591976044</v>
      </c>
      <c r="AC741" s="121">
        <f t="array" ref="AC741">INDEX($AW$11:$BA$66,MATCH($C741&amp;$G741,$AO$11:$AO$66&amp;$AP$11:$AP$66,0),COUNTIF($AW$10:$BA$10,"&lt;"&amp;Z741)+1)</f>
        <v>2.9999999999999997E-4</v>
      </c>
      <c r="AD741" s="62">
        <v>1.4933000000000001</v>
      </c>
      <c r="AE741" s="61">
        <f t="array" ref="AE741">INDEX($AT$11:$AV$66,MATCH($C741&amp;$G741,$AO$11:$AO$66&amp;$AP$11:$AP$66,0),COUNTIF($AT$10:$AV$10,"&lt;"&amp;AD741)+1)</f>
        <v>5.9999999999999995E-4</v>
      </c>
      <c r="AF741" s="111">
        <f t="shared" si="175"/>
        <v>1.4662367061317363</v>
      </c>
      <c r="AG741" s="121">
        <f t="array" ref="AG741">INDEX($AW$11:$BA$66,MATCH($C741&amp;$G741,$AO$11:$AO$66&amp;$AP$11:$AP$66,0),COUNTIF($AW$10:$BA$10,"&lt;"&amp;AD741)+1)</f>
        <v>2.9999999999999997E-4</v>
      </c>
    </row>
    <row r="742" spans="2:33" ht="12.75" customHeight="1" x14ac:dyDescent="0.3">
      <c r="B742" s="81" t="str">
        <f t="shared" si="163"/>
        <v>1 1/2-16 UN</v>
      </c>
      <c r="C742" s="71" t="s">
        <v>592</v>
      </c>
      <c r="D742" s="71"/>
      <c r="E742" s="79" t="s">
        <v>604</v>
      </c>
      <c r="F742" s="82" t="s">
        <v>612</v>
      </c>
      <c r="G742" s="58">
        <v>16</v>
      </c>
      <c r="H742" s="60" t="s">
        <v>521</v>
      </c>
      <c r="I742" s="71" t="s">
        <v>601</v>
      </c>
      <c r="J742" s="71" t="s">
        <v>588</v>
      </c>
      <c r="K742" s="71" t="s">
        <v>600</v>
      </c>
      <c r="L742" s="85">
        <f t="shared" si="162"/>
        <v>38.1</v>
      </c>
      <c r="M742" s="85">
        <f t="shared" si="164"/>
        <v>1.5874999999999999</v>
      </c>
      <c r="N742" s="71">
        <v>60</v>
      </c>
      <c r="O742" s="100">
        <f t="shared" si="165"/>
        <v>37.886600000000001</v>
      </c>
      <c r="P742" s="85">
        <f t="shared" si="166"/>
        <v>0</v>
      </c>
      <c r="Q742" s="58">
        <f t="shared" si="167"/>
        <v>15.2</v>
      </c>
      <c r="R742" s="100">
        <f t="shared" si="168"/>
        <v>37.199199999999998</v>
      </c>
      <c r="S742" s="85">
        <f t="shared" si="169"/>
        <v>0</v>
      </c>
      <c r="T742" s="58">
        <f t="shared" si="170"/>
        <v>7.6</v>
      </c>
      <c r="U742" s="58">
        <f t="shared" si="171"/>
        <v>7.6</v>
      </c>
      <c r="V742" s="58">
        <f t="array" ref="V742">INDEX(AS$11:AS$66,MATCH(C742&amp;G742,AO$11:AO$66&amp;AP$11:AP$66,0),0)</f>
        <v>10</v>
      </c>
      <c r="X742" s="120">
        <f t="shared" si="172"/>
        <v>6.25E-2</v>
      </c>
      <c r="Y742" s="61">
        <f t="array" ref="Y742">INDEX($AQ$11:$AR$66,MATCH($C742&amp;$G742,$AO$11:$AO$66&amp;$AP$11:$AP$66,0),COUNTIF($AQ$10:$AR$10,"&lt;"&amp;Z742)+1)</f>
        <v>2.9999999999999997E-4</v>
      </c>
      <c r="Z742" s="61">
        <f t="shared" si="173"/>
        <v>1.5</v>
      </c>
      <c r="AA742" s="61">
        <f t="array" ref="AA742">INDEX($AT$11:$AV$66,MATCH($C742&amp;$G742,$AO$11:$AO$66&amp;$AP$11:$AP$66,0),COUNTIF($AT$10:$AV$10,"&lt;"&amp;Z742)+1)</f>
        <v>5.9999999999999995E-4</v>
      </c>
      <c r="AB742" s="111">
        <f t="shared" si="174"/>
        <v>1.4594050591976044</v>
      </c>
      <c r="AC742" s="121">
        <f t="array" ref="AC742">INDEX($AW$11:$BA$66,MATCH($C742&amp;$G742,$AO$11:$AO$66&amp;$AP$11:$AP$66,0),COUNTIF($AW$10:$BA$10,"&lt;"&amp;Z742)+1)</f>
        <v>2.9999999999999997E-4</v>
      </c>
      <c r="AD742" s="62">
        <v>1.4916</v>
      </c>
      <c r="AE742" s="61">
        <f t="array" ref="AE742">INDEX($AT$11:$AV$66,MATCH($C742&amp;$G742,$AO$11:$AO$66&amp;$AP$11:$AP$66,0),COUNTIF($AT$10:$AV$10,"&lt;"&amp;AD742)+1)</f>
        <v>5.9999999999999995E-4</v>
      </c>
      <c r="AF742" s="111">
        <f t="shared" si="175"/>
        <v>1.4645367061317363</v>
      </c>
      <c r="AG742" s="121">
        <f t="array" ref="AG742">INDEX($AW$11:$BA$66,MATCH($C742&amp;$G742,$AO$11:$AO$66&amp;$AP$11:$AP$66,0),COUNTIF($AW$10:$BA$10,"&lt;"&amp;AD742)+1)</f>
        <v>2.9999999999999997E-4</v>
      </c>
    </row>
    <row r="743" spans="2:33" ht="12.75" customHeight="1" x14ac:dyDescent="0.3">
      <c r="B743" s="81" t="str">
        <f t="shared" si="163"/>
        <v>1 1/2-18 UNEF</v>
      </c>
      <c r="C743" s="71" t="s">
        <v>592</v>
      </c>
      <c r="D743" s="71"/>
      <c r="E743" s="79" t="s">
        <v>603</v>
      </c>
      <c r="F743" s="82" t="s">
        <v>612</v>
      </c>
      <c r="G743" s="58">
        <v>18</v>
      </c>
      <c r="H743" s="60" t="s">
        <v>521</v>
      </c>
      <c r="I743" s="71" t="s">
        <v>599</v>
      </c>
      <c r="J743" s="71" t="s">
        <v>588</v>
      </c>
      <c r="K743" s="71" t="s">
        <v>600</v>
      </c>
      <c r="L743" s="85">
        <f t="shared" si="162"/>
        <v>38.1</v>
      </c>
      <c r="M743" s="85">
        <f t="shared" si="164"/>
        <v>1.4111</v>
      </c>
      <c r="N743" s="71">
        <v>60</v>
      </c>
      <c r="O743" s="100">
        <f t="shared" si="165"/>
        <v>37.960299999999997</v>
      </c>
      <c r="P743" s="85">
        <f t="shared" si="166"/>
        <v>0</v>
      </c>
      <c r="Q743" s="58">
        <f t="shared" si="167"/>
        <v>12.7</v>
      </c>
      <c r="R743" s="100">
        <f t="shared" si="168"/>
        <v>37.349299999999999</v>
      </c>
      <c r="S743" s="85">
        <f t="shared" si="169"/>
        <v>0</v>
      </c>
      <c r="T743" s="58">
        <f t="shared" si="170"/>
        <v>7.6</v>
      </c>
      <c r="U743" s="58">
        <f t="shared" si="171"/>
        <v>7.6</v>
      </c>
      <c r="V743" s="58">
        <f t="array" ref="V743">INDEX(AS$11:AS$66,MATCH(C743&amp;G743,AO$11:AO$66&amp;AP$11:AP$66,0),0)</f>
        <v>10</v>
      </c>
      <c r="X743" s="120">
        <f t="shared" si="172"/>
        <v>5.5555555555555552E-2</v>
      </c>
      <c r="Y743" s="61">
        <f t="array" ref="Y743">INDEX($AQ$11:$AR$66,MATCH($C743&amp;$G743,$AO$11:$AO$66&amp;$AP$11:$AP$66,0),COUNTIF($AQ$10:$AR$10,"&lt;"&amp;Z743)+1)</f>
        <v>2.9999999999999997E-4</v>
      </c>
      <c r="Z743" s="61">
        <f t="shared" si="173"/>
        <v>1.5</v>
      </c>
      <c r="AA743" s="61">
        <f t="array" ref="AA743">INDEX($AT$11:$AV$66,MATCH($C743&amp;$G743,$AO$11:$AO$66&amp;$AP$11:$AP$66,0),COUNTIF($AT$10:$AV$10,"&lt;"&amp;Z743)+1)</f>
        <v>5.0000000000000001E-4</v>
      </c>
      <c r="AB743" s="111">
        <f t="shared" si="174"/>
        <v>1.4639156081756484</v>
      </c>
      <c r="AC743" s="121">
        <f t="array" ref="AC743">INDEX($AW$11:$BA$66,MATCH($C743&amp;$G743,$AO$11:$AO$66&amp;$AP$11:$AP$66,0),COUNTIF($AW$10:$BA$10,"&lt;"&amp;Z743)+1)</f>
        <v>2.9999999999999997E-4</v>
      </c>
      <c r="AD743" s="62">
        <v>1.4944999999999999</v>
      </c>
      <c r="AE743" s="61">
        <f t="array" ref="AE743">INDEX($AT$11:$AV$66,MATCH($C743&amp;$G743,$AO$11:$AO$66&amp;$AP$11:$AP$66,0),COUNTIF($AT$10:$AV$10,"&lt;"&amp;AD743)+1)</f>
        <v>5.0000000000000001E-4</v>
      </c>
      <c r="AF743" s="111">
        <f t="shared" si="175"/>
        <v>1.4704437387837654</v>
      </c>
      <c r="AG743" s="121">
        <f t="array" ref="AG743">INDEX($AW$11:$BA$66,MATCH($C743&amp;$G743,$AO$11:$AO$66&amp;$AP$11:$AP$66,0),COUNTIF($AW$10:$BA$10,"&lt;"&amp;AD743)+1)</f>
        <v>2.9999999999999997E-4</v>
      </c>
    </row>
    <row r="744" spans="2:33" ht="12.75" customHeight="1" x14ac:dyDescent="0.3">
      <c r="B744" s="81" t="str">
        <f t="shared" si="163"/>
        <v>1 1/2-18 UNEF</v>
      </c>
      <c r="C744" s="71" t="s">
        <v>592</v>
      </c>
      <c r="D744" s="71"/>
      <c r="E744" s="79" t="s">
        <v>603</v>
      </c>
      <c r="F744" s="82" t="s">
        <v>612</v>
      </c>
      <c r="G744" s="58">
        <v>18</v>
      </c>
      <c r="H744" s="60" t="s">
        <v>521</v>
      </c>
      <c r="I744" s="71" t="s">
        <v>601</v>
      </c>
      <c r="J744" s="71" t="s">
        <v>588</v>
      </c>
      <c r="K744" s="71" t="s">
        <v>600</v>
      </c>
      <c r="L744" s="85">
        <f t="shared" ref="L744:L807" si="176">ROUND(Z744*25.4,4)</f>
        <v>38.1</v>
      </c>
      <c r="M744" s="85">
        <f t="shared" si="164"/>
        <v>1.4111</v>
      </c>
      <c r="N744" s="71">
        <v>60</v>
      </c>
      <c r="O744" s="100">
        <f t="shared" si="165"/>
        <v>37.917099999999998</v>
      </c>
      <c r="P744" s="85">
        <f t="shared" si="166"/>
        <v>0</v>
      </c>
      <c r="Q744" s="58">
        <f t="shared" si="167"/>
        <v>12.7</v>
      </c>
      <c r="R744" s="100">
        <f t="shared" si="168"/>
        <v>37.306100000000001</v>
      </c>
      <c r="S744" s="85">
        <f t="shared" si="169"/>
        <v>0</v>
      </c>
      <c r="T744" s="58">
        <f t="shared" si="170"/>
        <v>7.6</v>
      </c>
      <c r="U744" s="58">
        <f t="shared" si="171"/>
        <v>7.6</v>
      </c>
      <c r="V744" s="58">
        <f t="array" ref="V744">INDEX(AS$11:AS$66,MATCH(C744&amp;G744,AO$11:AO$66&amp;AP$11:AP$66,0),0)</f>
        <v>10</v>
      </c>
      <c r="X744" s="120">
        <f t="shared" si="172"/>
        <v>5.5555555555555552E-2</v>
      </c>
      <c r="Y744" s="61">
        <f t="array" ref="Y744">INDEX($AQ$11:$AR$66,MATCH($C744&amp;$G744,$AO$11:$AO$66&amp;$AP$11:$AP$66,0),COUNTIF($AQ$10:$AR$10,"&lt;"&amp;Z744)+1)</f>
        <v>2.9999999999999997E-4</v>
      </c>
      <c r="Z744" s="61">
        <f t="shared" si="173"/>
        <v>1.5</v>
      </c>
      <c r="AA744" s="61">
        <f t="array" ref="AA744">INDEX($AT$11:$AV$66,MATCH($C744&amp;$G744,$AO$11:$AO$66&amp;$AP$11:$AP$66,0),COUNTIF($AT$10:$AV$10,"&lt;"&amp;Z744)+1)</f>
        <v>5.0000000000000001E-4</v>
      </c>
      <c r="AB744" s="111">
        <f t="shared" si="174"/>
        <v>1.4639156081756484</v>
      </c>
      <c r="AC744" s="121">
        <f t="array" ref="AC744">INDEX($AW$11:$BA$66,MATCH($C744&amp;$G744,$AO$11:$AO$66&amp;$AP$11:$AP$66,0),COUNTIF($AW$10:$BA$10,"&lt;"&amp;Z744)+1)</f>
        <v>2.9999999999999997E-4</v>
      </c>
      <c r="AD744" s="62">
        <v>1.4927999999999999</v>
      </c>
      <c r="AE744" s="61">
        <f t="array" ref="AE744">INDEX($AT$11:$AV$66,MATCH($C744&amp;$G744,$AO$11:$AO$66&amp;$AP$11:$AP$66,0),COUNTIF($AT$10:$AV$10,"&lt;"&amp;AD744)+1)</f>
        <v>5.0000000000000001E-4</v>
      </c>
      <c r="AF744" s="111">
        <f t="shared" si="175"/>
        <v>1.4687437387837654</v>
      </c>
      <c r="AG744" s="121">
        <f t="array" ref="AG744">INDEX($AW$11:$BA$66,MATCH($C744&amp;$G744,$AO$11:$AO$66&amp;$AP$11:$AP$66,0),COUNTIF($AW$10:$BA$10,"&lt;"&amp;AD744)+1)</f>
        <v>2.9999999999999997E-4</v>
      </c>
    </row>
    <row r="745" spans="2:33" ht="12.75" customHeight="1" x14ac:dyDescent="0.3">
      <c r="B745" s="81" t="str">
        <f t="shared" ref="B745:B808" si="177">CONCATENATE(F745,"-",G745," ",E745)</f>
        <v>1 1/2-20 UN</v>
      </c>
      <c r="C745" s="71" t="s">
        <v>592</v>
      </c>
      <c r="D745" s="71"/>
      <c r="E745" s="79" t="s">
        <v>604</v>
      </c>
      <c r="F745" s="82" t="s">
        <v>612</v>
      </c>
      <c r="G745" s="58">
        <v>20</v>
      </c>
      <c r="H745" s="60" t="s">
        <v>521</v>
      </c>
      <c r="I745" s="71" t="s">
        <v>599</v>
      </c>
      <c r="J745" s="71" t="s">
        <v>588</v>
      </c>
      <c r="K745" s="71" t="s">
        <v>600</v>
      </c>
      <c r="L745" s="85">
        <f t="shared" si="176"/>
        <v>38.1</v>
      </c>
      <c r="M745" s="85">
        <f t="shared" si="164"/>
        <v>1.27</v>
      </c>
      <c r="N745" s="71">
        <v>60</v>
      </c>
      <c r="O745" s="100">
        <f t="shared" si="165"/>
        <v>37.983199999999997</v>
      </c>
      <c r="P745" s="85">
        <f t="shared" si="166"/>
        <v>0</v>
      </c>
      <c r="Q745" s="58">
        <f t="shared" si="167"/>
        <v>12.7</v>
      </c>
      <c r="R745" s="100">
        <f t="shared" si="168"/>
        <v>37.433199999999999</v>
      </c>
      <c r="S745" s="85">
        <f t="shared" si="169"/>
        <v>0</v>
      </c>
      <c r="T745" s="58">
        <f t="shared" si="170"/>
        <v>7.6</v>
      </c>
      <c r="U745" s="58">
        <f t="shared" si="171"/>
        <v>7.6</v>
      </c>
      <c r="V745" s="58">
        <f t="array" ref="V745">INDEX(AS$11:AS$66,MATCH(C745&amp;G745,AO$11:AO$66&amp;AP$11:AP$66,0),0)</f>
        <v>15</v>
      </c>
      <c r="X745" s="120">
        <f t="shared" si="172"/>
        <v>0.05</v>
      </c>
      <c r="Y745" s="61">
        <f t="array" ref="Y745">INDEX($AQ$11:$AR$66,MATCH($C745&amp;$G745,$AO$11:$AO$66&amp;$AP$11:$AP$66,0),COUNTIF($AQ$10:$AR$10,"&lt;"&amp;Z745)+1)</f>
        <v>2.9999999999999997E-4</v>
      </c>
      <c r="Z745" s="61">
        <f t="shared" si="173"/>
        <v>1.5</v>
      </c>
      <c r="AA745" s="61">
        <f t="array" ref="AA745">INDEX($AT$11:$AV$66,MATCH($C745&amp;$G745,$AO$11:$AO$66&amp;$AP$11:$AP$66,0),COUNTIF($AT$10:$AV$10,"&lt;"&amp;Z745)+1)</f>
        <v>5.0000000000000001E-4</v>
      </c>
      <c r="AB745" s="111">
        <f t="shared" si="174"/>
        <v>1.4675240473580835</v>
      </c>
      <c r="AC745" s="121">
        <f t="array" ref="AC745">INDEX($AW$11:$BA$66,MATCH($C745&amp;$G745,$AO$11:$AO$66&amp;$AP$11:$AP$66,0),COUNTIF($AW$10:$BA$10,"&lt;"&amp;Z745)+1)</f>
        <v>2.9999999999999997E-4</v>
      </c>
      <c r="AD745" s="62">
        <v>1.4954000000000001</v>
      </c>
      <c r="AE745" s="61">
        <f t="array" ref="AE745">INDEX($AT$11:$AV$66,MATCH($C745&amp;$G745,$AO$11:$AO$66&amp;$AP$11:$AP$66,0),COUNTIF($AT$10:$AV$10,"&lt;"&amp;AD745)+1)</f>
        <v>5.0000000000000001E-4</v>
      </c>
      <c r="AF745" s="111">
        <f t="shared" si="175"/>
        <v>1.4737493649053892</v>
      </c>
      <c r="AG745" s="121">
        <f t="array" ref="AG745">INDEX($AW$11:$BA$66,MATCH($C745&amp;$G745,$AO$11:$AO$66&amp;$AP$11:$AP$66,0),COUNTIF($AW$10:$BA$10,"&lt;"&amp;AD745)+1)</f>
        <v>2.9999999999999997E-4</v>
      </c>
    </row>
    <row r="746" spans="2:33" ht="12.75" customHeight="1" x14ac:dyDescent="0.3">
      <c r="B746" s="81" t="str">
        <f t="shared" si="177"/>
        <v>1 1/2-20 UN</v>
      </c>
      <c r="C746" s="71" t="s">
        <v>592</v>
      </c>
      <c r="D746" s="71"/>
      <c r="E746" s="79" t="s">
        <v>604</v>
      </c>
      <c r="F746" s="82" t="s">
        <v>612</v>
      </c>
      <c r="G746" s="58">
        <v>20</v>
      </c>
      <c r="H746" s="60" t="s">
        <v>521</v>
      </c>
      <c r="I746" s="71" t="s">
        <v>601</v>
      </c>
      <c r="J746" s="71" t="s">
        <v>588</v>
      </c>
      <c r="K746" s="71" t="s">
        <v>600</v>
      </c>
      <c r="L746" s="85">
        <f t="shared" si="176"/>
        <v>38.1</v>
      </c>
      <c r="M746" s="85">
        <f t="shared" si="164"/>
        <v>1.27</v>
      </c>
      <c r="N746" s="71">
        <v>60</v>
      </c>
      <c r="O746" s="100">
        <f t="shared" si="165"/>
        <v>37.942500000000003</v>
      </c>
      <c r="P746" s="85">
        <f t="shared" si="166"/>
        <v>0</v>
      </c>
      <c r="Q746" s="58">
        <f t="shared" si="167"/>
        <v>12.7</v>
      </c>
      <c r="R746" s="100">
        <f t="shared" si="168"/>
        <v>37.392600000000002</v>
      </c>
      <c r="S746" s="85">
        <f t="shared" si="169"/>
        <v>0</v>
      </c>
      <c r="T746" s="58">
        <f t="shared" si="170"/>
        <v>7.6</v>
      </c>
      <c r="U746" s="58">
        <f t="shared" si="171"/>
        <v>7.6</v>
      </c>
      <c r="V746" s="58">
        <f t="array" ref="V746">INDEX(AS$11:AS$66,MATCH(C746&amp;G746,AO$11:AO$66&amp;AP$11:AP$66,0),0)</f>
        <v>15</v>
      </c>
      <c r="X746" s="120">
        <f t="shared" si="172"/>
        <v>0.05</v>
      </c>
      <c r="Y746" s="61">
        <f t="array" ref="Y746">INDEX($AQ$11:$AR$66,MATCH($C746&amp;$G746,$AO$11:$AO$66&amp;$AP$11:$AP$66,0),COUNTIF($AQ$10:$AR$10,"&lt;"&amp;Z746)+1)</f>
        <v>2.9999999999999997E-4</v>
      </c>
      <c r="Z746" s="61">
        <f t="shared" si="173"/>
        <v>1.5</v>
      </c>
      <c r="AA746" s="61">
        <f t="array" ref="AA746">INDEX($AT$11:$AV$66,MATCH($C746&amp;$G746,$AO$11:$AO$66&amp;$AP$11:$AP$66,0),COUNTIF($AT$10:$AV$10,"&lt;"&amp;Z746)+1)</f>
        <v>5.0000000000000001E-4</v>
      </c>
      <c r="AB746" s="111">
        <f t="shared" si="174"/>
        <v>1.4675240473580835</v>
      </c>
      <c r="AC746" s="121">
        <f t="array" ref="AC746">INDEX($AW$11:$BA$66,MATCH($C746&amp;$G746,$AO$11:$AO$66&amp;$AP$11:$AP$66,0),COUNTIF($AW$10:$BA$10,"&lt;"&amp;Z746)+1)</f>
        <v>2.9999999999999997E-4</v>
      </c>
      <c r="AD746" s="62">
        <v>1.4938</v>
      </c>
      <c r="AE746" s="61">
        <f t="array" ref="AE746">INDEX($AT$11:$AV$66,MATCH($C746&amp;$G746,$AO$11:$AO$66&amp;$AP$11:$AP$66,0),COUNTIF($AT$10:$AV$10,"&lt;"&amp;AD746)+1)</f>
        <v>5.0000000000000001E-4</v>
      </c>
      <c r="AF746" s="111">
        <f t="shared" si="175"/>
        <v>1.4721493649053889</v>
      </c>
      <c r="AG746" s="121">
        <f t="array" ref="AG746">INDEX($AW$11:$BA$66,MATCH($C746&amp;$G746,$AO$11:$AO$66&amp;$AP$11:$AP$66,0),COUNTIF($AW$10:$BA$10,"&lt;"&amp;AD746)+1)</f>
        <v>2.9999999999999997E-4</v>
      </c>
    </row>
    <row r="747" spans="2:33" ht="12.75" customHeight="1" x14ac:dyDescent="0.3">
      <c r="B747" s="81" t="str">
        <f t="shared" si="177"/>
        <v>1 1/2-28 UN</v>
      </c>
      <c r="C747" s="71" t="s">
        <v>592</v>
      </c>
      <c r="D747" s="71"/>
      <c r="E747" s="79" t="s">
        <v>604</v>
      </c>
      <c r="F747" s="82" t="s">
        <v>612</v>
      </c>
      <c r="G747" s="58">
        <v>28</v>
      </c>
      <c r="H747" s="60" t="s">
        <v>521</v>
      </c>
      <c r="I747" s="71" t="s">
        <v>599</v>
      </c>
      <c r="J747" s="71" t="s">
        <v>588</v>
      </c>
      <c r="K747" s="71" t="s">
        <v>600</v>
      </c>
      <c r="L747" s="85">
        <f t="shared" si="176"/>
        <v>38.1</v>
      </c>
      <c r="M747" s="85">
        <f t="shared" si="164"/>
        <v>0.90710000000000002</v>
      </c>
      <c r="N747" s="71">
        <v>60</v>
      </c>
      <c r="O747" s="100">
        <f t="shared" si="165"/>
        <v>38.0441</v>
      </c>
      <c r="P747" s="85">
        <f t="shared" si="166"/>
        <v>0</v>
      </c>
      <c r="Q747" s="58">
        <f t="shared" si="167"/>
        <v>12.7</v>
      </c>
      <c r="R747" s="100">
        <f t="shared" si="168"/>
        <v>37.651299999999999</v>
      </c>
      <c r="S747" s="85">
        <f t="shared" si="169"/>
        <v>0</v>
      </c>
      <c r="T747" s="58">
        <f t="shared" si="170"/>
        <v>7.6</v>
      </c>
      <c r="U747" s="58">
        <f t="shared" si="171"/>
        <v>7.6</v>
      </c>
      <c r="V747" s="58">
        <f t="array" ref="V747">INDEX(AS$11:AS$66,MATCH(C747&amp;G747,AO$11:AO$66&amp;AP$11:AP$66,0),0)</f>
        <v>15</v>
      </c>
      <c r="X747" s="120">
        <f t="shared" si="172"/>
        <v>3.5714285714285712E-2</v>
      </c>
      <c r="Y747" s="61">
        <f t="array" ref="Y747">INDEX($AQ$11:$AR$66,MATCH($C747&amp;$G747,$AO$11:$AO$66&amp;$AP$11:$AP$66,0),COUNTIF($AQ$10:$AR$10,"&lt;"&amp;Z747)+1)</f>
        <v>2.9999999999999997E-4</v>
      </c>
      <c r="Z747" s="61">
        <f t="shared" si="173"/>
        <v>1.5</v>
      </c>
      <c r="AA747" s="61">
        <f t="array" ref="AA747">INDEX($AT$11:$AV$66,MATCH($C747&amp;$G747,$AO$11:$AO$66&amp;$AP$11:$AP$66,0),COUNTIF($AT$10:$AV$10,"&lt;"&amp;Z747)+1)</f>
        <v>5.0000000000000001E-4</v>
      </c>
      <c r="AB747" s="111">
        <f t="shared" si="174"/>
        <v>1.4768028909700597</v>
      </c>
      <c r="AC747" s="121">
        <f t="array" ref="AC747">INDEX($AW$11:$BA$66,MATCH($C747&amp;$G747,$AO$11:$AO$66&amp;$AP$11:$AP$66,0),COUNTIF($AW$10:$BA$10,"&lt;"&amp;Z747)+1)</f>
        <v>2.9999999999999997E-4</v>
      </c>
      <c r="AD747" s="62">
        <v>1.4978</v>
      </c>
      <c r="AE747" s="61">
        <f t="array" ref="AE747">INDEX($AT$11:$AV$66,MATCH($C747&amp;$G747,$AO$11:$AO$66&amp;$AP$11:$AP$66,0),COUNTIF($AT$10:$AV$10,"&lt;"&amp;AD747)+1)</f>
        <v>5.0000000000000001E-4</v>
      </c>
      <c r="AF747" s="111">
        <f t="shared" si="175"/>
        <v>1.4823352606467064</v>
      </c>
      <c r="AG747" s="121">
        <f t="array" ref="AG747">INDEX($AW$11:$BA$66,MATCH($C747&amp;$G747,$AO$11:$AO$66&amp;$AP$11:$AP$66,0),COUNTIF($AW$10:$BA$10,"&lt;"&amp;AD747)+1)</f>
        <v>2.9999999999999997E-4</v>
      </c>
    </row>
    <row r="748" spans="2:33" ht="12.75" customHeight="1" x14ac:dyDescent="0.3">
      <c r="B748" s="81" t="str">
        <f t="shared" si="177"/>
        <v>1 1/2-28 UN</v>
      </c>
      <c r="C748" s="71" t="s">
        <v>592</v>
      </c>
      <c r="D748" s="71"/>
      <c r="E748" s="79" t="s">
        <v>604</v>
      </c>
      <c r="F748" s="82" t="s">
        <v>612</v>
      </c>
      <c r="G748" s="58">
        <v>28</v>
      </c>
      <c r="H748" s="60" t="s">
        <v>521</v>
      </c>
      <c r="I748" s="71" t="s">
        <v>601</v>
      </c>
      <c r="J748" s="71" t="s">
        <v>588</v>
      </c>
      <c r="K748" s="71" t="s">
        <v>600</v>
      </c>
      <c r="L748" s="85">
        <f t="shared" si="176"/>
        <v>38.1</v>
      </c>
      <c r="M748" s="85">
        <f t="shared" si="164"/>
        <v>0.90710000000000002</v>
      </c>
      <c r="N748" s="71">
        <v>60</v>
      </c>
      <c r="O748" s="100">
        <f t="shared" si="165"/>
        <v>38.008600000000001</v>
      </c>
      <c r="P748" s="85">
        <f t="shared" si="166"/>
        <v>0</v>
      </c>
      <c r="Q748" s="58">
        <f t="shared" si="167"/>
        <v>12.7</v>
      </c>
      <c r="R748" s="100">
        <f t="shared" si="168"/>
        <v>37.6158</v>
      </c>
      <c r="S748" s="85">
        <f t="shared" si="169"/>
        <v>0</v>
      </c>
      <c r="T748" s="58">
        <f t="shared" si="170"/>
        <v>7.6</v>
      </c>
      <c r="U748" s="58">
        <f t="shared" si="171"/>
        <v>7.6</v>
      </c>
      <c r="V748" s="58">
        <f t="array" ref="V748">INDEX(AS$11:AS$66,MATCH(C748&amp;G748,AO$11:AO$66&amp;AP$11:AP$66,0),0)</f>
        <v>15</v>
      </c>
      <c r="X748" s="120">
        <f t="shared" si="172"/>
        <v>3.5714285714285712E-2</v>
      </c>
      <c r="Y748" s="61">
        <f t="array" ref="Y748">INDEX($AQ$11:$AR$66,MATCH($C748&amp;$G748,$AO$11:$AO$66&amp;$AP$11:$AP$66,0),COUNTIF($AQ$10:$AR$10,"&lt;"&amp;Z748)+1)</f>
        <v>2.9999999999999997E-4</v>
      </c>
      <c r="Z748" s="61">
        <f t="shared" si="173"/>
        <v>1.5</v>
      </c>
      <c r="AA748" s="61">
        <f t="array" ref="AA748">INDEX($AT$11:$AV$66,MATCH($C748&amp;$G748,$AO$11:$AO$66&amp;$AP$11:$AP$66,0),COUNTIF($AT$10:$AV$10,"&lt;"&amp;Z748)+1)</f>
        <v>5.0000000000000001E-4</v>
      </c>
      <c r="AB748" s="111">
        <f t="shared" si="174"/>
        <v>1.4768028909700597</v>
      </c>
      <c r="AC748" s="121">
        <f t="array" ref="AC748">INDEX($AW$11:$BA$66,MATCH($C748&amp;$G748,$AO$11:$AO$66&amp;$AP$11:$AP$66,0),COUNTIF($AW$10:$BA$10,"&lt;"&amp;Z748)+1)</f>
        <v>2.9999999999999997E-4</v>
      </c>
      <c r="AD748" s="62">
        <v>1.4964</v>
      </c>
      <c r="AE748" s="61">
        <f t="array" ref="AE748">INDEX($AT$11:$AV$66,MATCH($C748&amp;$G748,$AO$11:$AO$66&amp;$AP$11:$AP$66,0),COUNTIF($AT$10:$AV$10,"&lt;"&amp;AD748)+1)</f>
        <v>5.0000000000000001E-4</v>
      </c>
      <c r="AF748" s="111">
        <f t="shared" si="175"/>
        <v>1.4809352606467063</v>
      </c>
      <c r="AG748" s="121">
        <f t="array" ref="AG748">INDEX($AW$11:$BA$66,MATCH($C748&amp;$G748,$AO$11:$AO$66&amp;$AP$11:$AP$66,0),COUNTIF($AW$10:$BA$10,"&lt;"&amp;AD748)+1)</f>
        <v>2.9999999999999997E-4</v>
      </c>
    </row>
    <row r="749" spans="2:33" ht="12.75" customHeight="1" x14ac:dyDescent="0.3">
      <c r="B749" s="81" t="str">
        <f t="shared" si="177"/>
        <v>1 9/16-6 UN</v>
      </c>
      <c r="C749" s="71" t="s">
        <v>592</v>
      </c>
      <c r="D749" s="71"/>
      <c r="E749" s="79" t="s">
        <v>604</v>
      </c>
      <c r="F749" s="82" t="s">
        <v>613</v>
      </c>
      <c r="G749" s="58">
        <v>6</v>
      </c>
      <c r="H749" s="60" t="s">
        <v>521</v>
      </c>
      <c r="I749" s="71" t="s">
        <v>599</v>
      </c>
      <c r="J749" s="71" t="s">
        <v>588</v>
      </c>
      <c r="K749" s="71" t="s">
        <v>600</v>
      </c>
      <c r="L749" s="85">
        <f t="shared" si="176"/>
        <v>39.6875</v>
      </c>
      <c r="M749" s="85">
        <f t="shared" si="164"/>
        <v>4.2332999999999998</v>
      </c>
      <c r="N749" s="71">
        <v>60</v>
      </c>
      <c r="O749" s="100">
        <f t="shared" si="165"/>
        <v>39.0398</v>
      </c>
      <c r="P749" s="85">
        <f t="shared" si="166"/>
        <v>0</v>
      </c>
      <c r="Q749" s="58">
        <f t="shared" si="167"/>
        <v>20.3</v>
      </c>
      <c r="R749" s="100">
        <f t="shared" si="168"/>
        <v>37.206699999999998</v>
      </c>
      <c r="S749" s="85">
        <f t="shared" si="169"/>
        <v>0</v>
      </c>
      <c r="T749" s="58">
        <f t="shared" si="170"/>
        <v>12.7</v>
      </c>
      <c r="U749" s="58">
        <f t="shared" si="171"/>
        <v>10.199999999999999</v>
      </c>
      <c r="V749" s="58">
        <f t="array" ref="V749">INDEX(AS$11:AS$66,MATCH(C749&amp;G749,AO$11:AO$66&amp;AP$11:AP$66,0),0)</f>
        <v>5</v>
      </c>
      <c r="X749" s="120">
        <f t="shared" si="172"/>
        <v>0.16666666666666666</v>
      </c>
      <c r="Y749" s="61">
        <f t="array" ref="Y749">INDEX($AQ$11:$AR$66,MATCH($C749&amp;$G749,$AO$11:$AO$66&amp;$AP$11:$AP$66,0),COUNTIF($AQ$10:$AR$10,"&lt;"&amp;Z749)+1)</f>
        <v>4.0000000000000002E-4</v>
      </c>
      <c r="Z749" s="61">
        <f t="shared" si="173"/>
        <v>1.5625</v>
      </c>
      <c r="AA749" s="61">
        <f t="array" ref="AA749">INDEX($AT$11:$AV$66,MATCH($C749&amp;$G749,$AO$11:$AO$66&amp;$AP$11:$AP$66,0),COUNTIF($AT$10:$AV$10,"&lt;"&amp;Z749)+1)</f>
        <v>8.0000000000000004E-4</v>
      </c>
      <c r="AB749" s="111">
        <f t="shared" si="174"/>
        <v>1.4542468245269453</v>
      </c>
      <c r="AC749" s="121">
        <f t="array" ref="AC749">INDEX($AW$11:$BA$66,MATCH($C749&amp;$G749,$AO$11:$AO$66&amp;$AP$11:$AP$66,0),COUNTIF($AW$10:$BA$10,"&lt;"&amp;Z749)+1)</f>
        <v>5.0000000000000001E-4</v>
      </c>
      <c r="AD749" s="62">
        <v>1.5369999999999999</v>
      </c>
      <c r="AE749" s="61">
        <f t="array" ref="AE749">INDEX($AT$11:$AV$66,MATCH($C749&amp;$G749,$AO$11:$AO$66&amp;$AP$11:$AP$66,0),COUNTIF($AT$10:$AV$10,"&lt;"&amp;AD749)+1)</f>
        <v>8.0000000000000004E-4</v>
      </c>
      <c r="AF749" s="111">
        <f t="shared" si="175"/>
        <v>1.4648312163512966</v>
      </c>
      <c r="AG749" s="121">
        <f t="array" ref="AG749">INDEX($AW$11:$BA$66,MATCH($C749&amp;$G749,$AO$11:$AO$66&amp;$AP$11:$AP$66,0),COUNTIF($AW$10:$BA$10,"&lt;"&amp;AD749)+1)</f>
        <v>5.0000000000000001E-4</v>
      </c>
    </row>
    <row r="750" spans="2:33" ht="12.75" customHeight="1" x14ac:dyDescent="0.3">
      <c r="B750" s="81" t="str">
        <f t="shared" si="177"/>
        <v>1 9/16-6 UN</v>
      </c>
      <c r="C750" s="71" t="s">
        <v>592</v>
      </c>
      <c r="D750" s="71"/>
      <c r="E750" s="79" t="s">
        <v>604</v>
      </c>
      <c r="F750" s="82" t="s">
        <v>613</v>
      </c>
      <c r="G750" s="58">
        <v>6</v>
      </c>
      <c r="H750" s="60" t="s">
        <v>521</v>
      </c>
      <c r="I750" s="71" t="s">
        <v>601</v>
      </c>
      <c r="J750" s="71" t="s">
        <v>588</v>
      </c>
      <c r="K750" s="71" t="s">
        <v>600</v>
      </c>
      <c r="L750" s="85">
        <f t="shared" si="176"/>
        <v>39.6875</v>
      </c>
      <c r="M750" s="85">
        <f t="shared" si="164"/>
        <v>4.2332999999999998</v>
      </c>
      <c r="N750" s="71">
        <v>60</v>
      </c>
      <c r="O750" s="100">
        <f t="shared" si="165"/>
        <v>38.973799999999997</v>
      </c>
      <c r="P750" s="85">
        <f t="shared" si="166"/>
        <v>0</v>
      </c>
      <c r="Q750" s="58">
        <f t="shared" si="167"/>
        <v>20.3</v>
      </c>
      <c r="R750" s="100">
        <f t="shared" si="168"/>
        <v>37.140700000000002</v>
      </c>
      <c r="S750" s="85">
        <f t="shared" si="169"/>
        <v>0</v>
      </c>
      <c r="T750" s="58">
        <f t="shared" si="170"/>
        <v>12.7</v>
      </c>
      <c r="U750" s="58">
        <f t="shared" si="171"/>
        <v>10.199999999999999</v>
      </c>
      <c r="V750" s="58">
        <f t="array" ref="V750">INDEX(AS$11:AS$66,MATCH(C750&amp;G750,AO$11:AO$66&amp;AP$11:AP$66,0),0)</f>
        <v>5</v>
      </c>
      <c r="X750" s="120">
        <f t="shared" si="172"/>
        <v>0.16666666666666666</v>
      </c>
      <c r="Y750" s="61">
        <f t="array" ref="Y750">INDEX($AQ$11:$AR$66,MATCH($C750&amp;$G750,$AO$11:$AO$66&amp;$AP$11:$AP$66,0),COUNTIF($AQ$10:$AR$10,"&lt;"&amp;Z750)+1)</f>
        <v>4.0000000000000002E-4</v>
      </c>
      <c r="Z750" s="61">
        <f t="shared" si="173"/>
        <v>1.5625</v>
      </c>
      <c r="AA750" s="61">
        <f t="array" ref="AA750">INDEX($AT$11:$AV$66,MATCH($C750&amp;$G750,$AO$11:$AO$66&amp;$AP$11:$AP$66,0),COUNTIF($AT$10:$AV$10,"&lt;"&amp;Z750)+1)</f>
        <v>8.0000000000000004E-4</v>
      </c>
      <c r="AB750" s="111">
        <f t="shared" si="174"/>
        <v>1.4542468245269453</v>
      </c>
      <c r="AC750" s="121">
        <f t="array" ref="AC750">INDEX($AW$11:$BA$66,MATCH($C750&amp;$G750,$AO$11:$AO$66&amp;$AP$11:$AP$66,0),COUNTIF($AW$10:$BA$10,"&lt;"&amp;Z750)+1)</f>
        <v>5.0000000000000001E-4</v>
      </c>
      <c r="AD750" s="62">
        <v>1.5344</v>
      </c>
      <c r="AE750" s="61">
        <f t="array" ref="AE750">INDEX($AT$11:$AV$66,MATCH($C750&amp;$G750,$AO$11:$AO$66&amp;$AP$11:$AP$66,0),COUNTIF($AT$10:$AV$10,"&lt;"&amp;AD750)+1)</f>
        <v>8.0000000000000004E-4</v>
      </c>
      <c r="AF750" s="111">
        <f t="shared" si="175"/>
        <v>1.4622312163512967</v>
      </c>
      <c r="AG750" s="121">
        <f t="array" ref="AG750">INDEX($AW$11:$BA$66,MATCH($C750&amp;$G750,$AO$11:$AO$66&amp;$AP$11:$AP$66,0),COUNTIF($AW$10:$BA$10,"&lt;"&amp;AD750)+1)</f>
        <v>5.0000000000000001E-4</v>
      </c>
    </row>
    <row r="751" spans="2:33" ht="12.75" customHeight="1" x14ac:dyDescent="0.3">
      <c r="B751" s="81" t="str">
        <f t="shared" si="177"/>
        <v>1 9/16-8 UN</v>
      </c>
      <c r="C751" s="71" t="s">
        <v>592</v>
      </c>
      <c r="D751" s="71"/>
      <c r="E751" s="79" t="s">
        <v>604</v>
      </c>
      <c r="F751" s="82" t="s">
        <v>613</v>
      </c>
      <c r="G751" s="58">
        <v>8</v>
      </c>
      <c r="H751" s="60" t="s">
        <v>521</v>
      </c>
      <c r="I751" s="71" t="s">
        <v>599</v>
      </c>
      <c r="J751" s="71" t="s">
        <v>588</v>
      </c>
      <c r="K751" s="71" t="s">
        <v>600</v>
      </c>
      <c r="L751" s="85">
        <f t="shared" si="176"/>
        <v>39.6875</v>
      </c>
      <c r="M751" s="85">
        <f t="shared" si="164"/>
        <v>3.1749999999999998</v>
      </c>
      <c r="N751" s="71">
        <v>60</v>
      </c>
      <c r="O751" s="100">
        <f t="shared" si="165"/>
        <v>39.243000000000002</v>
      </c>
      <c r="P751" s="85">
        <f t="shared" si="166"/>
        <v>0</v>
      </c>
      <c r="Q751" s="58">
        <f t="shared" si="167"/>
        <v>17.8</v>
      </c>
      <c r="R751" s="100">
        <f t="shared" si="168"/>
        <v>37.868200000000002</v>
      </c>
      <c r="S751" s="85">
        <f t="shared" si="169"/>
        <v>0</v>
      </c>
      <c r="T751" s="58">
        <f t="shared" si="170"/>
        <v>12.7</v>
      </c>
      <c r="U751" s="58">
        <f t="shared" si="171"/>
        <v>10.199999999999999</v>
      </c>
      <c r="V751" s="58">
        <f t="array" ref="V751">INDEX(AS$11:AS$66,MATCH(C751&amp;G751,AO$11:AO$66&amp;AP$11:AP$66,0),0)</f>
        <v>5</v>
      </c>
      <c r="X751" s="120">
        <f t="shared" si="172"/>
        <v>0.125</v>
      </c>
      <c r="Y751" s="61">
        <f t="array" ref="Y751">INDEX($AQ$11:$AR$66,MATCH($C751&amp;$G751,$AO$11:$AO$66&amp;$AP$11:$AP$66,0),COUNTIF($AQ$10:$AR$10,"&lt;"&amp;Z751)+1)</f>
        <v>4.0000000000000002E-4</v>
      </c>
      <c r="Z751" s="61">
        <f t="shared" si="173"/>
        <v>1.5625</v>
      </c>
      <c r="AA751" s="61">
        <f t="array" ref="AA751">INDEX($AT$11:$AV$66,MATCH($C751&amp;$G751,$AO$11:$AO$66&amp;$AP$11:$AP$66,0),COUNTIF($AT$10:$AV$10,"&lt;"&amp;Z751)+1)</f>
        <v>6.9999999999999999E-4</v>
      </c>
      <c r="AB751" s="111">
        <f t="shared" si="174"/>
        <v>1.4813101183952089</v>
      </c>
      <c r="AC751" s="121">
        <f t="array" ref="AC751">INDEX($AW$11:$BA$66,MATCH($C751&amp;$G751,$AO$11:$AO$66&amp;$AP$11:$AP$66,0),COUNTIF($AW$10:$BA$10,"&lt;"&amp;Z751)+1)</f>
        <v>5.0000000000000001E-4</v>
      </c>
      <c r="AD751" s="62">
        <v>1.5449999999999999</v>
      </c>
      <c r="AE751" s="61">
        <f t="array" ref="AE751">INDEX($AT$11:$AV$66,MATCH($C751&amp;$G751,$AO$11:$AO$66&amp;$AP$11:$AP$66,0),COUNTIF($AT$10:$AV$10,"&lt;"&amp;AD751)+1)</f>
        <v>6.9999999999999999E-4</v>
      </c>
      <c r="AF751" s="111">
        <f t="shared" si="175"/>
        <v>1.4908734122634726</v>
      </c>
      <c r="AG751" s="121">
        <f t="array" ref="AG751">INDEX($AW$11:$BA$66,MATCH($C751&amp;$G751,$AO$11:$AO$66&amp;$AP$11:$AP$66,0),COUNTIF($AW$10:$BA$10,"&lt;"&amp;AD751)+1)</f>
        <v>5.0000000000000001E-4</v>
      </c>
    </row>
    <row r="752" spans="2:33" ht="12.75" customHeight="1" x14ac:dyDescent="0.3">
      <c r="B752" s="81" t="str">
        <f t="shared" si="177"/>
        <v>1 9/16-8 UN</v>
      </c>
      <c r="C752" s="71" t="s">
        <v>592</v>
      </c>
      <c r="D752" s="71"/>
      <c r="E752" s="79" t="s">
        <v>604</v>
      </c>
      <c r="F752" s="82" t="s">
        <v>613</v>
      </c>
      <c r="G752" s="58">
        <v>8</v>
      </c>
      <c r="H752" s="60" t="s">
        <v>521</v>
      </c>
      <c r="I752" s="71" t="s">
        <v>601</v>
      </c>
      <c r="J752" s="71" t="s">
        <v>588</v>
      </c>
      <c r="K752" s="71" t="s">
        <v>600</v>
      </c>
      <c r="L752" s="85">
        <f t="shared" si="176"/>
        <v>39.6875</v>
      </c>
      <c r="M752" s="85">
        <f t="shared" si="164"/>
        <v>3.1749999999999998</v>
      </c>
      <c r="N752" s="71">
        <v>60</v>
      </c>
      <c r="O752" s="100">
        <f t="shared" si="165"/>
        <v>39.182000000000002</v>
      </c>
      <c r="P752" s="85">
        <f t="shared" si="166"/>
        <v>0</v>
      </c>
      <c r="Q752" s="58">
        <f t="shared" si="167"/>
        <v>17.8</v>
      </c>
      <c r="R752" s="100">
        <f t="shared" si="168"/>
        <v>37.807200000000002</v>
      </c>
      <c r="S752" s="85">
        <f t="shared" si="169"/>
        <v>0</v>
      </c>
      <c r="T752" s="58">
        <f t="shared" si="170"/>
        <v>12.7</v>
      </c>
      <c r="U752" s="58">
        <f t="shared" si="171"/>
        <v>10.199999999999999</v>
      </c>
      <c r="V752" s="58">
        <f t="array" ref="V752">INDEX(AS$11:AS$66,MATCH(C752&amp;G752,AO$11:AO$66&amp;AP$11:AP$66,0),0)</f>
        <v>5</v>
      </c>
      <c r="X752" s="120">
        <f t="shared" si="172"/>
        <v>0.125</v>
      </c>
      <c r="Y752" s="61">
        <f t="array" ref="Y752">INDEX($AQ$11:$AR$66,MATCH($C752&amp;$G752,$AO$11:$AO$66&amp;$AP$11:$AP$66,0),COUNTIF($AQ$10:$AR$10,"&lt;"&amp;Z752)+1)</f>
        <v>4.0000000000000002E-4</v>
      </c>
      <c r="Z752" s="61">
        <f t="shared" si="173"/>
        <v>1.5625</v>
      </c>
      <c r="AA752" s="61">
        <f t="array" ref="AA752">INDEX($AT$11:$AV$66,MATCH($C752&amp;$G752,$AO$11:$AO$66&amp;$AP$11:$AP$66,0),COUNTIF($AT$10:$AV$10,"&lt;"&amp;Z752)+1)</f>
        <v>6.9999999999999999E-4</v>
      </c>
      <c r="AB752" s="111">
        <f t="shared" si="174"/>
        <v>1.4813101183952089</v>
      </c>
      <c r="AC752" s="121">
        <f t="array" ref="AC752">INDEX($AW$11:$BA$66,MATCH($C752&amp;$G752,$AO$11:$AO$66&amp;$AP$11:$AP$66,0),COUNTIF($AW$10:$BA$10,"&lt;"&amp;Z752)+1)</f>
        <v>5.0000000000000001E-4</v>
      </c>
      <c r="AD752" s="62">
        <v>1.5426</v>
      </c>
      <c r="AE752" s="61">
        <f t="array" ref="AE752">INDEX($AT$11:$AV$66,MATCH($C752&amp;$G752,$AO$11:$AO$66&amp;$AP$11:$AP$66,0),COUNTIF($AT$10:$AV$10,"&lt;"&amp;AD752)+1)</f>
        <v>6.9999999999999999E-4</v>
      </c>
      <c r="AF752" s="111">
        <f t="shared" si="175"/>
        <v>1.4884734122634726</v>
      </c>
      <c r="AG752" s="121">
        <f t="array" ref="AG752">INDEX($AW$11:$BA$66,MATCH($C752&amp;$G752,$AO$11:$AO$66&amp;$AP$11:$AP$66,0),COUNTIF($AW$10:$BA$10,"&lt;"&amp;AD752)+1)</f>
        <v>5.0000000000000001E-4</v>
      </c>
    </row>
    <row r="753" spans="2:33" ht="12.75" customHeight="1" x14ac:dyDescent="0.3">
      <c r="B753" s="81" t="str">
        <f t="shared" si="177"/>
        <v>1 9/16-12 UN</v>
      </c>
      <c r="C753" s="71" t="s">
        <v>592</v>
      </c>
      <c r="D753" s="71"/>
      <c r="E753" s="79" t="s">
        <v>604</v>
      </c>
      <c r="F753" s="82" t="s">
        <v>613</v>
      </c>
      <c r="G753" s="58">
        <v>12</v>
      </c>
      <c r="H753" s="60" t="s">
        <v>521</v>
      </c>
      <c r="I753" s="71" t="s">
        <v>599</v>
      </c>
      <c r="J753" s="71" t="s">
        <v>588</v>
      </c>
      <c r="K753" s="71" t="s">
        <v>600</v>
      </c>
      <c r="L753" s="85">
        <f t="shared" si="176"/>
        <v>39.6875</v>
      </c>
      <c r="M753" s="85">
        <f t="shared" si="164"/>
        <v>2.1166999999999998</v>
      </c>
      <c r="N753" s="71">
        <v>60</v>
      </c>
      <c r="O753" s="100">
        <f t="shared" si="165"/>
        <v>39.423299999999998</v>
      </c>
      <c r="P753" s="85">
        <f t="shared" si="166"/>
        <v>0</v>
      </c>
      <c r="Q753" s="58">
        <f t="shared" si="167"/>
        <v>15.2</v>
      </c>
      <c r="R753" s="100">
        <f t="shared" si="168"/>
        <v>38.506799999999998</v>
      </c>
      <c r="S753" s="85">
        <f t="shared" si="169"/>
        <v>0</v>
      </c>
      <c r="T753" s="58">
        <f t="shared" si="170"/>
        <v>10.199999999999999</v>
      </c>
      <c r="U753" s="58">
        <f t="shared" si="171"/>
        <v>7.6</v>
      </c>
      <c r="V753" s="58">
        <f t="array" ref="V753">INDEX(AS$11:AS$66,MATCH(C753&amp;G753,AO$11:AO$66&amp;AP$11:AP$66,0),0)</f>
        <v>10</v>
      </c>
      <c r="X753" s="120">
        <f t="shared" si="172"/>
        <v>8.3333333333333329E-2</v>
      </c>
      <c r="Y753" s="61">
        <f t="array" ref="Y753">INDEX($AQ$11:$AR$66,MATCH($C753&amp;$G753,$AO$11:$AO$66&amp;$AP$11:$AP$66,0),COUNTIF($AQ$10:$AR$10,"&lt;"&amp;Z753)+1)</f>
        <v>2.9999999999999997E-4</v>
      </c>
      <c r="Z753" s="61">
        <f t="shared" si="173"/>
        <v>1.5625</v>
      </c>
      <c r="AA753" s="61">
        <f t="array" ref="AA753">INDEX($AT$11:$AV$66,MATCH($C753&amp;$G753,$AO$11:$AO$66&amp;$AP$11:$AP$66,0),COUNTIF($AT$10:$AV$10,"&lt;"&amp;Z753)+1)</f>
        <v>5.9999999999999995E-4</v>
      </c>
      <c r="AB753" s="111">
        <f t="shared" si="174"/>
        <v>1.5083734122634727</v>
      </c>
      <c r="AC753" s="121">
        <f t="array" ref="AC753">INDEX($AW$11:$BA$66,MATCH($C753&amp;$G753,$AO$11:$AO$66&amp;$AP$11:$AP$66,0),COUNTIF($AW$10:$BA$10,"&lt;"&amp;Z753)+1)</f>
        <v>4.0000000000000002E-4</v>
      </c>
      <c r="AD753" s="62">
        <v>1.5521</v>
      </c>
      <c r="AE753" s="61">
        <f t="array" ref="AE753">INDEX($AT$11:$AV$66,MATCH($C753&amp;$G753,$AO$11:$AO$66&amp;$AP$11:$AP$66,0),COUNTIF($AT$10:$AV$10,"&lt;"&amp;AD753)+1)</f>
        <v>5.9999999999999995E-4</v>
      </c>
      <c r="AF753" s="111">
        <f t="shared" si="175"/>
        <v>1.5160156081756484</v>
      </c>
      <c r="AG753" s="121">
        <f t="array" ref="AG753">INDEX($AW$11:$BA$66,MATCH($C753&amp;$G753,$AO$11:$AO$66&amp;$AP$11:$AP$66,0),COUNTIF($AW$10:$BA$10,"&lt;"&amp;AD753)+1)</f>
        <v>4.0000000000000002E-4</v>
      </c>
    </row>
    <row r="754" spans="2:33" ht="12.75" customHeight="1" x14ac:dyDescent="0.3">
      <c r="B754" s="81" t="str">
        <f t="shared" si="177"/>
        <v>1 9/16-12 UN</v>
      </c>
      <c r="C754" s="71" t="s">
        <v>592</v>
      </c>
      <c r="D754" s="71"/>
      <c r="E754" s="79" t="s">
        <v>604</v>
      </c>
      <c r="F754" s="82" t="s">
        <v>613</v>
      </c>
      <c r="G754" s="58">
        <v>12</v>
      </c>
      <c r="H754" s="60" t="s">
        <v>521</v>
      </c>
      <c r="I754" s="71" t="s">
        <v>601</v>
      </c>
      <c r="J754" s="71" t="s">
        <v>588</v>
      </c>
      <c r="K754" s="71" t="s">
        <v>600</v>
      </c>
      <c r="L754" s="85">
        <f t="shared" si="176"/>
        <v>39.6875</v>
      </c>
      <c r="M754" s="85">
        <f t="shared" si="164"/>
        <v>2.1166999999999998</v>
      </c>
      <c r="N754" s="71">
        <v>60</v>
      </c>
      <c r="O754" s="100">
        <f t="shared" si="165"/>
        <v>39.375100000000003</v>
      </c>
      <c r="P754" s="85">
        <f t="shared" si="166"/>
        <v>0</v>
      </c>
      <c r="Q754" s="58">
        <f t="shared" si="167"/>
        <v>15.2</v>
      </c>
      <c r="R754" s="100">
        <f t="shared" si="168"/>
        <v>38.458500000000001</v>
      </c>
      <c r="S754" s="85">
        <f t="shared" si="169"/>
        <v>0</v>
      </c>
      <c r="T754" s="58">
        <f t="shared" si="170"/>
        <v>10.199999999999999</v>
      </c>
      <c r="U754" s="58">
        <f t="shared" si="171"/>
        <v>7.6</v>
      </c>
      <c r="V754" s="58">
        <f t="array" ref="V754">INDEX(AS$11:AS$66,MATCH(C754&amp;G754,AO$11:AO$66&amp;AP$11:AP$66,0),0)</f>
        <v>10</v>
      </c>
      <c r="X754" s="120">
        <f t="shared" si="172"/>
        <v>8.3333333333333329E-2</v>
      </c>
      <c r="Y754" s="61">
        <f t="array" ref="Y754">INDEX($AQ$11:$AR$66,MATCH($C754&amp;$G754,$AO$11:$AO$66&amp;$AP$11:$AP$66,0),COUNTIF($AQ$10:$AR$10,"&lt;"&amp;Z754)+1)</f>
        <v>2.9999999999999997E-4</v>
      </c>
      <c r="Z754" s="61">
        <f t="shared" si="173"/>
        <v>1.5625</v>
      </c>
      <c r="AA754" s="61">
        <f t="array" ref="AA754">INDEX($AT$11:$AV$66,MATCH($C754&amp;$G754,$AO$11:$AO$66&amp;$AP$11:$AP$66,0),COUNTIF($AT$10:$AV$10,"&lt;"&amp;Z754)+1)</f>
        <v>5.9999999999999995E-4</v>
      </c>
      <c r="AB754" s="111">
        <f t="shared" si="174"/>
        <v>1.5083734122634727</v>
      </c>
      <c r="AC754" s="121">
        <f t="array" ref="AC754">INDEX($AW$11:$BA$66,MATCH($C754&amp;$G754,$AO$11:$AO$66&amp;$AP$11:$AP$66,0),COUNTIF($AW$10:$BA$10,"&lt;"&amp;Z754)+1)</f>
        <v>4.0000000000000002E-4</v>
      </c>
      <c r="AD754" s="62">
        <v>1.5502</v>
      </c>
      <c r="AE754" s="61">
        <f t="array" ref="AE754">INDEX($AT$11:$AV$66,MATCH($C754&amp;$G754,$AO$11:$AO$66&amp;$AP$11:$AP$66,0),COUNTIF($AT$10:$AV$10,"&lt;"&amp;AD754)+1)</f>
        <v>5.9999999999999995E-4</v>
      </c>
      <c r="AF754" s="111">
        <f t="shared" si="175"/>
        <v>1.5141156081756484</v>
      </c>
      <c r="AG754" s="121">
        <f t="array" ref="AG754">INDEX($AW$11:$BA$66,MATCH($C754&amp;$G754,$AO$11:$AO$66&amp;$AP$11:$AP$66,0),COUNTIF($AW$10:$BA$10,"&lt;"&amp;AD754)+1)</f>
        <v>4.0000000000000002E-4</v>
      </c>
    </row>
    <row r="755" spans="2:33" ht="12.75" customHeight="1" x14ac:dyDescent="0.3">
      <c r="B755" s="81" t="str">
        <f t="shared" si="177"/>
        <v>1 9/16-16 UN</v>
      </c>
      <c r="C755" s="71" t="s">
        <v>592</v>
      </c>
      <c r="D755" s="71"/>
      <c r="E755" s="79" t="s">
        <v>604</v>
      </c>
      <c r="F755" s="82" t="s">
        <v>613</v>
      </c>
      <c r="G755" s="58">
        <v>16</v>
      </c>
      <c r="H755" s="60" t="s">
        <v>521</v>
      </c>
      <c r="I755" s="71" t="s">
        <v>599</v>
      </c>
      <c r="J755" s="71" t="s">
        <v>588</v>
      </c>
      <c r="K755" s="71" t="s">
        <v>600</v>
      </c>
      <c r="L755" s="85">
        <f t="shared" si="176"/>
        <v>39.6875</v>
      </c>
      <c r="M755" s="85">
        <f t="shared" si="164"/>
        <v>1.5874999999999999</v>
      </c>
      <c r="N755" s="71">
        <v>60</v>
      </c>
      <c r="O755" s="100">
        <f t="shared" si="165"/>
        <v>39.517299999999999</v>
      </c>
      <c r="P755" s="85">
        <f t="shared" si="166"/>
        <v>0</v>
      </c>
      <c r="Q755" s="58">
        <f t="shared" si="167"/>
        <v>15.2</v>
      </c>
      <c r="R755" s="100">
        <f t="shared" si="168"/>
        <v>38.829900000000002</v>
      </c>
      <c r="S755" s="85">
        <f t="shared" si="169"/>
        <v>0</v>
      </c>
      <c r="T755" s="58">
        <f t="shared" si="170"/>
        <v>10.199999999999999</v>
      </c>
      <c r="U755" s="58">
        <f t="shared" si="171"/>
        <v>7.6</v>
      </c>
      <c r="V755" s="58">
        <f t="array" ref="V755">INDEX(AS$11:AS$66,MATCH(C755&amp;G755,AO$11:AO$66&amp;AP$11:AP$66,0),0)</f>
        <v>10</v>
      </c>
      <c r="X755" s="120">
        <f t="shared" si="172"/>
        <v>6.25E-2</v>
      </c>
      <c r="Y755" s="61">
        <f t="array" ref="Y755">INDEX($AQ$11:$AR$66,MATCH($C755&amp;$G755,$AO$11:$AO$66&amp;$AP$11:$AP$66,0),COUNTIF($AQ$10:$AR$10,"&lt;"&amp;Z755)+1)</f>
        <v>2.9999999999999997E-4</v>
      </c>
      <c r="Z755" s="61">
        <f t="shared" si="173"/>
        <v>1.5625</v>
      </c>
      <c r="AA755" s="61">
        <f t="array" ref="AA755">INDEX($AT$11:$AV$66,MATCH($C755&amp;$G755,$AO$11:$AO$66&amp;$AP$11:$AP$66,0),COUNTIF($AT$10:$AV$10,"&lt;"&amp;Z755)+1)</f>
        <v>5.9999999999999995E-4</v>
      </c>
      <c r="AB755" s="111">
        <f t="shared" si="174"/>
        <v>1.5219050591976044</v>
      </c>
      <c r="AC755" s="121">
        <f t="array" ref="AC755">INDEX($AW$11:$BA$66,MATCH($C755&amp;$G755,$AO$11:$AO$66&amp;$AP$11:$AP$66,0),COUNTIF($AW$10:$BA$10,"&lt;"&amp;Z755)+1)</f>
        <v>4.0000000000000002E-4</v>
      </c>
      <c r="AD755" s="62">
        <v>1.5558000000000001</v>
      </c>
      <c r="AE755" s="61">
        <f t="array" ref="AE755">INDEX($AT$11:$AV$66,MATCH($C755&amp;$G755,$AO$11:$AO$66&amp;$AP$11:$AP$66,0),COUNTIF($AT$10:$AV$10,"&lt;"&amp;AD755)+1)</f>
        <v>5.9999999999999995E-4</v>
      </c>
      <c r="AF755" s="111">
        <f t="shared" si="175"/>
        <v>1.5287367061317363</v>
      </c>
      <c r="AG755" s="121">
        <f t="array" ref="AG755">INDEX($AW$11:$BA$66,MATCH($C755&amp;$G755,$AO$11:$AO$66&amp;$AP$11:$AP$66,0),COUNTIF($AW$10:$BA$10,"&lt;"&amp;AD755)+1)</f>
        <v>4.0000000000000002E-4</v>
      </c>
    </row>
    <row r="756" spans="2:33" ht="12.75" customHeight="1" x14ac:dyDescent="0.3">
      <c r="B756" s="81" t="str">
        <f t="shared" si="177"/>
        <v>1 9/16-16 UN</v>
      </c>
      <c r="C756" s="71" t="s">
        <v>592</v>
      </c>
      <c r="D756" s="71"/>
      <c r="E756" s="79" t="s">
        <v>604</v>
      </c>
      <c r="F756" s="82" t="s">
        <v>613</v>
      </c>
      <c r="G756" s="58">
        <v>16</v>
      </c>
      <c r="H756" s="60" t="s">
        <v>521</v>
      </c>
      <c r="I756" s="71" t="s">
        <v>601</v>
      </c>
      <c r="J756" s="71" t="s">
        <v>588</v>
      </c>
      <c r="K756" s="71" t="s">
        <v>600</v>
      </c>
      <c r="L756" s="85">
        <f t="shared" si="176"/>
        <v>39.6875</v>
      </c>
      <c r="M756" s="85">
        <f t="shared" si="164"/>
        <v>1.5874999999999999</v>
      </c>
      <c r="N756" s="71">
        <v>60</v>
      </c>
      <c r="O756" s="100">
        <f t="shared" si="165"/>
        <v>39.4741</v>
      </c>
      <c r="P756" s="85">
        <f t="shared" si="166"/>
        <v>0</v>
      </c>
      <c r="Q756" s="58">
        <f t="shared" si="167"/>
        <v>15.2</v>
      </c>
      <c r="R756" s="100">
        <f t="shared" si="168"/>
        <v>38.786700000000003</v>
      </c>
      <c r="S756" s="85">
        <f t="shared" si="169"/>
        <v>0</v>
      </c>
      <c r="T756" s="58">
        <f t="shared" si="170"/>
        <v>10.199999999999999</v>
      </c>
      <c r="U756" s="58">
        <f t="shared" si="171"/>
        <v>7.6</v>
      </c>
      <c r="V756" s="58">
        <f t="array" ref="V756">INDEX(AS$11:AS$66,MATCH(C756&amp;G756,AO$11:AO$66&amp;AP$11:AP$66,0),0)</f>
        <v>10</v>
      </c>
      <c r="X756" s="120">
        <f t="shared" si="172"/>
        <v>6.25E-2</v>
      </c>
      <c r="Y756" s="61">
        <f t="array" ref="Y756">INDEX($AQ$11:$AR$66,MATCH($C756&amp;$G756,$AO$11:$AO$66&amp;$AP$11:$AP$66,0),COUNTIF($AQ$10:$AR$10,"&lt;"&amp;Z756)+1)</f>
        <v>2.9999999999999997E-4</v>
      </c>
      <c r="Z756" s="61">
        <f t="shared" si="173"/>
        <v>1.5625</v>
      </c>
      <c r="AA756" s="61">
        <f t="array" ref="AA756">INDEX($AT$11:$AV$66,MATCH($C756&amp;$G756,$AO$11:$AO$66&amp;$AP$11:$AP$66,0),COUNTIF($AT$10:$AV$10,"&lt;"&amp;Z756)+1)</f>
        <v>5.9999999999999995E-4</v>
      </c>
      <c r="AB756" s="111">
        <f t="shared" si="174"/>
        <v>1.5219050591976044</v>
      </c>
      <c r="AC756" s="121">
        <f t="array" ref="AC756">INDEX($AW$11:$BA$66,MATCH($C756&amp;$G756,$AO$11:$AO$66&amp;$AP$11:$AP$66,0),COUNTIF($AW$10:$BA$10,"&lt;"&amp;Z756)+1)</f>
        <v>4.0000000000000002E-4</v>
      </c>
      <c r="AD756" s="62">
        <v>1.5541</v>
      </c>
      <c r="AE756" s="61">
        <f t="array" ref="AE756">INDEX($AT$11:$AV$66,MATCH($C756&amp;$G756,$AO$11:$AO$66&amp;$AP$11:$AP$66,0),COUNTIF($AT$10:$AV$10,"&lt;"&amp;AD756)+1)</f>
        <v>5.9999999999999995E-4</v>
      </c>
      <c r="AF756" s="111">
        <f t="shared" si="175"/>
        <v>1.5270367061317363</v>
      </c>
      <c r="AG756" s="121">
        <f t="array" ref="AG756">INDEX($AW$11:$BA$66,MATCH($C756&amp;$G756,$AO$11:$AO$66&amp;$AP$11:$AP$66,0),COUNTIF($AW$10:$BA$10,"&lt;"&amp;AD756)+1)</f>
        <v>4.0000000000000002E-4</v>
      </c>
    </row>
    <row r="757" spans="2:33" ht="12.75" customHeight="1" x14ac:dyDescent="0.3">
      <c r="B757" s="81" t="str">
        <f t="shared" si="177"/>
        <v>1 9/16-18 UNEF</v>
      </c>
      <c r="C757" s="71" t="s">
        <v>592</v>
      </c>
      <c r="D757" s="71"/>
      <c r="E757" s="79" t="s">
        <v>603</v>
      </c>
      <c r="F757" s="82" t="s">
        <v>613</v>
      </c>
      <c r="G757" s="58">
        <v>18</v>
      </c>
      <c r="H757" s="60" t="s">
        <v>521</v>
      </c>
      <c r="I757" s="71" t="s">
        <v>599</v>
      </c>
      <c r="J757" s="71" t="s">
        <v>588</v>
      </c>
      <c r="K757" s="71" t="s">
        <v>600</v>
      </c>
      <c r="L757" s="85">
        <f t="shared" si="176"/>
        <v>39.6875</v>
      </c>
      <c r="M757" s="85">
        <f t="shared" si="164"/>
        <v>1.4111</v>
      </c>
      <c r="N757" s="71">
        <v>60</v>
      </c>
      <c r="O757" s="100">
        <f t="shared" si="165"/>
        <v>39.547800000000002</v>
      </c>
      <c r="P757" s="85">
        <f t="shared" si="166"/>
        <v>0</v>
      </c>
      <c r="Q757" s="58">
        <f t="shared" si="167"/>
        <v>12.7</v>
      </c>
      <c r="R757" s="100">
        <f t="shared" si="168"/>
        <v>38.936799999999998</v>
      </c>
      <c r="S757" s="85">
        <f t="shared" si="169"/>
        <v>0</v>
      </c>
      <c r="T757" s="58">
        <f t="shared" si="170"/>
        <v>10.199999999999999</v>
      </c>
      <c r="U757" s="58">
        <f t="shared" si="171"/>
        <v>7.6</v>
      </c>
      <c r="V757" s="58">
        <f t="array" ref="V757">INDEX(AS$11:AS$66,MATCH(C757&amp;G757,AO$11:AO$66&amp;AP$11:AP$66,0),0)</f>
        <v>10</v>
      </c>
      <c r="X757" s="120">
        <f t="shared" si="172"/>
        <v>5.5555555555555552E-2</v>
      </c>
      <c r="Y757" s="61">
        <f t="array" ref="Y757">INDEX($AQ$11:$AR$66,MATCH($C757&amp;$G757,$AO$11:$AO$66&amp;$AP$11:$AP$66,0),COUNTIF($AQ$10:$AR$10,"&lt;"&amp;Z757)+1)</f>
        <v>2.9999999999999997E-4</v>
      </c>
      <c r="Z757" s="61">
        <f t="shared" si="173"/>
        <v>1.5625</v>
      </c>
      <c r="AA757" s="61">
        <f t="array" ref="AA757">INDEX($AT$11:$AV$66,MATCH($C757&amp;$G757,$AO$11:$AO$66&amp;$AP$11:$AP$66,0),COUNTIF($AT$10:$AV$10,"&lt;"&amp;Z757)+1)</f>
        <v>5.0000000000000001E-4</v>
      </c>
      <c r="AB757" s="111">
        <f t="shared" si="174"/>
        <v>1.5264156081756484</v>
      </c>
      <c r="AC757" s="121">
        <f t="array" ref="AC757">INDEX($AW$11:$BA$66,MATCH($C757&amp;$G757,$AO$11:$AO$66&amp;$AP$11:$AP$66,0),COUNTIF($AW$10:$BA$10,"&lt;"&amp;Z757)+1)</f>
        <v>4.0000000000000002E-4</v>
      </c>
      <c r="AD757" s="62">
        <v>1.5569999999999999</v>
      </c>
      <c r="AE757" s="61">
        <f t="array" ref="AE757">INDEX($AT$11:$AV$66,MATCH($C757&amp;$G757,$AO$11:$AO$66&amp;$AP$11:$AP$66,0),COUNTIF($AT$10:$AV$10,"&lt;"&amp;AD757)+1)</f>
        <v>5.0000000000000001E-4</v>
      </c>
      <c r="AF757" s="111">
        <f t="shared" si="175"/>
        <v>1.5329437387837654</v>
      </c>
      <c r="AG757" s="121">
        <f t="array" ref="AG757">INDEX($AW$11:$BA$66,MATCH($C757&amp;$G757,$AO$11:$AO$66&amp;$AP$11:$AP$66,0),COUNTIF($AW$10:$BA$10,"&lt;"&amp;AD757)+1)</f>
        <v>4.0000000000000002E-4</v>
      </c>
    </row>
    <row r="758" spans="2:33" ht="12.75" customHeight="1" x14ac:dyDescent="0.3">
      <c r="B758" s="81" t="str">
        <f t="shared" si="177"/>
        <v>1 9/16-18 UNEF</v>
      </c>
      <c r="C758" s="71" t="s">
        <v>592</v>
      </c>
      <c r="D758" s="71"/>
      <c r="E758" s="79" t="s">
        <v>603</v>
      </c>
      <c r="F758" s="82" t="s">
        <v>613</v>
      </c>
      <c r="G758" s="58">
        <v>18</v>
      </c>
      <c r="H758" s="60" t="s">
        <v>521</v>
      </c>
      <c r="I758" s="71" t="s">
        <v>601</v>
      </c>
      <c r="J758" s="71" t="s">
        <v>588</v>
      </c>
      <c r="K758" s="71" t="s">
        <v>600</v>
      </c>
      <c r="L758" s="85">
        <f t="shared" si="176"/>
        <v>39.6875</v>
      </c>
      <c r="M758" s="85">
        <f t="shared" si="164"/>
        <v>1.4111</v>
      </c>
      <c r="N758" s="71">
        <v>60</v>
      </c>
      <c r="O758" s="100">
        <f t="shared" si="165"/>
        <v>39.504600000000003</v>
      </c>
      <c r="P758" s="85">
        <f t="shared" si="166"/>
        <v>0</v>
      </c>
      <c r="Q758" s="58">
        <f t="shared" si="167"/>
        <v>12.7</v>
      </c>
      <c r="R758" s="100">
        <f t="shared" si="168"/>
        <v>38.893599999999999</v>
      </c>
      <c r="S758" s="85">
        <f t="shared" si="169"/>
        <v>0</v>
      </c>
      <c r="T758" s="58">
        <f t="shared" si="170"/>
        <v>10.199999999999999</v>
      </c>
      <c r="U758" s="58">
        <f t="shared" si="171"/>
        <v>7.6</v>
      </c>
      <c r="V758" s="58">
        <f t="array" ref="V758">INDEX(AS$11:AS$66,MATCH(C758&amp;G758,AO$11:AO$66&amp;AP$11:AP$66,0),0)</f>
        <v>10</v>
      </c>
      <c r="X758" s="120">
        <f t="shared" si="172"/>
        <v>5.5555555555555552E-2</v>
      </c>
      <c r="Y758" s="61">
        <f t="array" ref="Y758">INDEX($AQ$11:$AR$66,MATCH($C758&amp;$G758,$AO$11:$AO$66&amp;$AP$11:$AP$66,0),COUNTIF($AQ$10:$AR$10,"&lt;"&amp;Z758)+1)</f>
        <v>2.9999999999999997E-4</v>
      </c>
      <c r="Z758" s="61">
        <f t="shared" si="173"/>
        <v>1.5625</v>
      </c>
      <c r="AA758" s="61">
        <f t="array" ref="AA758">INDEX($AT$11:$AV$66,MATCH($C758&amp;$G758,$AO$11:$AO$66&amp;$AP$11:$AP$66,0),COUNTIF($AT$10:$AV$10,"&lt;"&amp;Z758)+1)</f>
        <v>5.0000000000000001E-4</v>
      </c>
      <c r="AB758" s="111">
        <f t="shared" si="174"/>
        <v>1.5264156081756484</v>
      </c>
      <c r="AC758" s="121">
        <f t="array" ref="AC758">INDEX($AW$11:$BA$66,MATCH($C758&amp;$G758,$AO$11:$AO$66&amp;$AP$11:$AP$66,0),COUNTIF($AW$10:$BA$10,"&lt;"&amp;Z758)+1)</f>
        <v>4.0000000000000002E-4</v>
      </c>
      <c r="AD758" s="62">
        <v>1.5552999999999999</v>
      </c>
      <c r="AE758" s="61">
        <f t="array" ref="AE758">INDEX($AT$11:$AV$66,MATCH($C758&amp;$G758,$AO$11:$AO$66&amp;$AP$11:$AP$66,0),COUNTIF($AT$10:$AV$10,"&lt;"&amp;AD758)+1)</f>
        <v>5.0000000000000001E-4</v>
      </c>
      <c r="AF758" s="111">
        <f t="shared" si="175"/>
        <v>1.5312437387837654</v>
      </c>
      <c r="AG758" s="121">
        <f t="array" ref="AG758">INDEX($AW$11:$BA$66,MATCH($C758&amp;$G758,$AO$11:$AO$66&amp;$AP$11:$AP$66,0),COUNTIF($AW$10:$BA$10,"&lt;"&amp;AD758)+1)</f>
        <v>4.0000000000000002E-4</v>
      </c>
    </row>
    <row r="759" spans="2:33" ht="12.75" customHeight="1" x14ac:dyDescent="0.3">
      <c r="B759" s="81" t="str">
        <f t="shared" si="177"/>
        <v>1 9/16-20 UN</v>
      </c>
      <c r="C759" s="71" t="s">
        <v>592</v>
      </c>
      <c r="D759" s="71"/>
      <c r="E759" s="79" t="s">
        <v>604</v>
      </c>
      <c r="F759" s="82" t="s">
        <v>613</v>
      </c>
      <c r="G759" s="58">
        <v>20</v>
      </c>
      <c r="H759" s="60" t="s">
        <v>521</v>
      </c>
      <c r="I759" s="71" t="s">
        <v>599</v>
      </c>
      <c r="J759" s="71" t="s">
        <v>588</v>
      </c>
      <c r="K759" s="71" t="s">
        <v>600</v>
      </c>
      <c r="L759" s="85">
        <f t="shared" si="176"/>
        <v>39.6875</v>
      </c>
      <c r="M759" s="85">
        <f t="shared" si="164"/>
        <v>1.27</v>
      </c>
      <c r="N759" s="71">
        <v>60</v>
      </c>
      <c r="O759" s="100">
        <f t="shared" si="165"/>
        <v>39.570700000000002</v>
      </c>
      <c r="P759" s="85">
        <f t="shared" si="166"/>
        <v>0</v>
      </c>
      <c r="Q759" s="58">
        <f t="shared" si="167"/>
        <v>12.7</v>
      </c>
      <c r="R759" s="100">
        <f t="shared" si="168"/>
        <v>39.020699999999998</v>
      </c>
      <c r="S759" s="85">
        <f t="shared" si="169"/>
        <v>0</v>
      </c>
      <c r="T759" s="58">
        <f t="shared" si="170"/>
        <v>10.199999999999999</v>
      </c>
      <c r="U759" s="58">
        <f t="shared" si="171"/>
        <v>7.6</v>
      </c>
      <c r="V759" s="58">
        <f t="array" ref="V759">INDEX(AS$11:AS$66,MATCH(C759&amp;G759,AO$11:AO$66&amp;AP$11:AP$66,0),0)</f>
        <v>15</v>
      </c>
      <c r="X759" s="120">
        <f t="shared" si="172"/>
        <v>0.05</v>
      </c>
      <c r="Y759" s="61">
        <f t="array" ref="Y759">INDEX($AQ$11:$AR$66,MATCH($C759&amp;$G759,$AO$11:$AO$66&amp;$AP$11:$AP$66,0),COUNTIF($AQ$10:$AR$10,"&lt;"&amp;Z759)+1)</f>
        <v>2.9999999999999997E-4</v>
      </c>
      <c r="Z759" s="61">
        <f t="shared" si="173"/>
        <v>1.5625</v>
      </c>
      <c r="AA759" s="61">
        <f t="array" ref="AA759">INDEX($AT$11:$AV$66,MATCH($C759&amp;$G759,$AO$11:$AO$66&amp;$AP$11:$AP$66,0),COUNTIF($AT$10:$AV$10,"&lt;"&amp;Z759)+1)</f>
        <v>5.0000000000000001E-4</v>
      </c>
      <c r="AB759" s="111">
        <f t="shared" si="174"/>
        <v>1.5300240473580835</v>
      </c>
      <c r="AC759" s="121">
        <f t="array" ref="AC759">INDEX($AW$11:$BA$66,MATCH($C759&amp;$G759,$AO$11:$AO$66&amp;$AP$11:$AP$66,0),COUNTIF($AW$10:$BA$10,"&lt;"&amp;Z759)+1)</f>
        <v>4.0000000000000002E-4</v>
      </c>
      <c r="AD759" s="62">
        <v>1.5579000000000001</v>
      </c>
      <c r="AE759" s="61">
        <f t="array" ref="AE759">INDEX($AT$11:$AV$66,MATCH($C759&amp;$G759,$AO$11:$AO$66&amp;$AP$11:$AP$66,0),COUNTIF($AT$10:$AV$10,"&lt;"&amp;AD759)+1)</f>
        <v>5.0000000000000001E-4</v>
      </c>
      <c r="AF759" s="111">
        <f t="shared" si="175"/>
        <v>1.5362493649053892</v>
      </c>
      <c r="AG759" s="121">
        <f t="array" ref="AG759">INDEX($AW$11:$BA$66,MATCH($C759&amp;$G759,$AO$11:$AO$66&amp;$AP$11:$AP$66,0),COUNTIF($AW$10:$BA$10,"&lt;"&amp;AD759)+1)</f>
        <v>4.0000000000000002E-4</v>
      </c>
    </row>
    <row r="760" spans="2:33" ht="12.75" customHeight="1" x14ac:dyDescent="0.3">
      <c r="B760" s="81" t="str">
        <f t="shared" si="177"/>
        <v>1 9/16-20 UN</v>
      </c>
      <c r="C760" s="71" t="s">
        <v>592</v>
      </c>
      <c r="D760" s="71"/>
      <c r="E760" s="79" t="s">
        <v>604</v>
      </c>
      <c r="F760" s="82" t="s">
        <v>613</v>
      </c>
      <c r="G760" s="58">
        <v>20</v>
      </c>
      <c r="H760" s="60" t="s">
        <v>521</v>
      </c>
      <c r="I760" s="71" t="s">
        <v>601</v>
      </c>
      <c r="J760" s="71" t="s">
        <v>588</v>
      </c>
      <c r="K760" s="71" t="s">
        <v>600</v>
      </c>
      <c r="L760" s="85">
        <f t="shared" si="176"/>
        <v>39.6875</v>
      </c>
      <c r="M760" s="85">
        <f t="shared" si="164"/>
        <v>1.27</v>
      </c>
      <c r="N760" s="71">
        <v>60</v>
      </c>
      <c r="O760" s="100">
        <f t="shared" si="165"/>
        <v>39.53</v>
      </c>
      <c r="P760" s="85">
        <f t="shared" si="166"/>
        <v>0</v>
      </c>
      <c r="Q760" s="58">
        <f t="shared" si="167"/>
        <v>12.7</v>
      </c>
      <c r="R760" s="100">
        <f t="shared" si="168"/>
        <v>38.9801</v>
      </c>
      <c r="S760" s="85">
        <f t="shared" si="169"/>
        <v>0</v>
      </c>
      <c r="T760" s="58">
        <f t="shared" si="170"/>
        <v>10.199999999999999</v>
      </c>
      <c r="U760" s="58">
        <f t="shared" si="171"/>
        <v>7.6</v>
      </c>
      <c r="V760" s="58">
        <f t="array" ref="V760">INDEX(AS$11:AS$66,MATCH(C760&amp;G760,AO$11:AO$66&amp;AP$11:AP$66,0),0)</f>
        <v>15</v>
      </c>
      <c r="X760" s="120">
        <f t="shared" si="172"/>
        <v>0.05</v>
      </c>
      <c r="Y760" s="61">
        <f t="array" ref="Y760">INDEX($AQ$11:$AR$66,MATCH($C760&amp;$G760,$AO$11:$AO$66&amp;$AP$11:$AP$66,0),COUNTIF($AQ$10:$AR$10,"&lt;"&amp;Z760)+1)</f>
        <v>2.9999999999999997E-4</v>
      </c>
      <c r="Z760" s="61">
        <f t="shared" si="173"/>
        <v>1.5625</v>
      </c>
      <c r="AA760" s="61">
        <f t="array" ref="AA760">INDEX($AT$11:$AV$66,MATCH($C760&amp;$G760,$AO$11:$AO$66&amp;$AP$11:$AP$66,0),COUNTIF($AT$10:$AV$10,"&lt;"&amp;Z760)+1)</f>
        <v>5.0000000000000001E-4</v>
      </c>
      <c r="AB760" s="111">
        <f t="shared" si="174"/>
        <v>1.5300240473580835</v>
      </c>
      <c r="AC760" s="121">
        <f t="array" ref="AC760">INDEX($AW$11:$BA$66,MATCH($C760&amp;$G760,$AO$11:$AO$66&amp;$AP$11:$AP$66,0),COUNTIF($AW$10:$BA$10,"&lt;"&amp;Z760)+1)</f>
        <v>4.0000000000000002E-4</v>
      </c>
      <c r="AD760" s="62">
        <v>1.5563</v>
      </c>
      <c r="AE760" s="61">
        <f t="array" ref="AE760">INDEX($AT$11:$AV$66,MATCH($C760&amp;$G760,$AO$11:$AO$66&amp;$AP$11:$AP$66,0),COUNTIF($AT$10:$AV$10,"&lt;"&amp;AD760)+1)</f>
        <v>5.0000000000000001E-4</v>
      </c>
      <c r="AF760" s="111">
        <f t="shared" si="175"/>
        <v>1.5346493649053889</v>
      </c>
      <c r="AG760" s="121">
        <f t="array" ref="AG760">INDEX($AW$11:$BA$66,MATCH($C760&amp;$G760,$AO$11:$AO$66&amp;$AP$11:$AP$66,0),COUNTIF($AW$10:$BA$10,"&lt;"&amp;AD760)+1)</f>
        <v>4.0000000000000002E-4</v>
      </c>
    </row>
    <row r="761" spans="2:33" ht="12.75" customHeight="1" x14ac:dyDescent="0.3">
      <c r="B761" s="81" t="str">
        <f t="shared" si="177"/>
        <v>1 5/8-6 UN</v>
      </c>
      <c r="C761" s="71" t="s">
        <v>592</v>
      </c>
      <c r="D761" s="71"/>
      <c r="E761" s="79" t="s">
        <v>604</v>
      </c>
      <c r="F761" s="82" t="s">
        <v>614</v>
      </c>
      <c r="G761" s="58">
        <v>6</v>
      </c>
      <c r="H761" s="60" t="s">
        <v>521</v>
      </c>
      <c r="I761" s="71" t="s">
        <v>599</v>
      </c>
      <c r="J761" s="71" t="s">
        <v>588</v>
      </c>
      <c r="K761" s="71" t="s">
        <v>600</v>
      </c>
      <c r="L761" s="85">
        <f t="shared" si="176"/>
        <v>41.274999999999999</v>
      </c>
      <c r="M761" s="85">
        <f t="shared" si="164"/>
        <v>4.2332999999999998</v>
      </c>
      <c r="N761" s="71">
        <v>60</v>
      </c>
      <c r="O761" s="100">
        <f t="shared" si="165"/>
        <v>40.629800000000003</v>
      </c>
      <c r="P761" s="85">
        <f t="shared" si="166"/>
        <v>0</v>
      </c>
      <c r="Q761" s="58">
        <f t="shared" si="167"/>
        <v>20.3</v>
      </c>
      <c r="R761" s="100">
        <f t="shared" si="168"/>
        <v>38.796799999999998</v>
      </c>
      <c r="S761" s="85">
        <f t="shared" si="169"/>
        <v>0</v>
      </c>
      <c r="T761" s="58">
        <f t="shared" si="170"/>
        <v>12.7</v>
      </c>
      <c r="U761" s="58">
        <f t="shared" si="171"/>
        <v>10.199999999999999</v>
      </c>
      <c r="V761" s="58">
        <f t="array" ref="V761">INDEX(AS$11:AS$66,MATCH(C761&amp;G761,AO$11:AO$66&amp;AP$11:AP$66,0),0)</f>
        <v>5</v>
      </c>
      <c r="X761" s="120">
        <f t="shared" si="172"/>
        <v>0.16666666666666666</v>
      </c>
      <c r="Y761" s="61">
        <f t="array" ref="Y761">INDEX($AQ$11:$AR$66,MATCH($C761&amp;$G761,$AO$11:$AO$66&amp;$AP$11:$AP$66,0),COUNTIF($AQ$10:$AR$10,"&lt;"&amp;Z761)+1)</f>
        <v>4.0000000000000002E-4</v>
      </c>
      <c r="Z761" s="61">
        <f t="shared" si="173"/>
        <v>1.625</v>
      </c>
      <c r="AA761" s="61">
        <f t="array" ref="AA761">INDEX($AT$11:$AV$66,MATCH($C761&amp;$G761,$AO$11:$AO$66&amp;$AP$11:$AP$66,0),COUNTIF($AT$10:$AV$10,"&lt;"&amp;Z761)+1)</f>
        <v>8.0000000000000004E-4</v>
      </c>
      <c r="AB761" s="111">
        <f t="shared" si="174"/>
        <v>1.5167468245269453</v>
      </c>
      <c r="AC761" s="121">
        <f t="array" ref="AC761">INDEX($AW$11:$BA$66,MATCH($C761&amp;$G761,$AO$11:$AO$66&amp;$AP$11:$AP$66,0),COUNTIF($AW$10:$BA$10,"&lt;"&amp;Z761)+1)</f>
        <v>5.0000000000000001E-4</v>
      </c>
      <c r="AD761" s="62">
        <v>1.5995999999999999</v>
      </c>
      <c r="AE761" s="61">
        <f t="array" ref="AE761">INDEX($AT$11:$AV$66,MATCH($C761&amp;$G761,$AO$11:$AO$66&amp;$AP$11:$AP$66,0),COUNTIF($AT$10:$AV$10,"&lt;"&amp;AD761)+1)</f>
        <v>8.0000000000000004E-4</v>
      </c>
      <c r="AF761" s="111">
        <f t="shared" si="175"/>
        <v>1.5274312163512966</v>
      </c>
      <c r="AG761" s="121">
        <f t="array" ref="AG761">INDEX($AW$11:$BA$66,MATCH($C761&amp;$G761,$AO$11:$AO$66&amp;$AP$11:$AP$66,0),COUNTIF($AW$10:$BA$10,"&lt;"&amp;AD761)+1)</f>
        <v>5.0000000000000001E-4</v>
      </c>
    </row>
    <row r="762" spans="2:33" ht="12.75" customHeight="1" x14ac:dyDescent="0.3">
      <c r="B762" s="81" t="str">
        <f t="shared" si="177"/>
        <v>1 5/8-6 UN</v>
      </c>
      <c r="C762" s="71" t="s">
        <v>592</v>
      </c>
      <c r="D762" s="71"/>
      <c r="E762" s="79" t="s">
        <v>604</v>
      </c>
      <c r="F762" s="82" t="s">
        <v>614</v>
      </c>
      <c r="G762" s="58">
        <v>6</v>
      </c>
      <c r="H762" s="60" t="s">
        <v>521</v>
      </c>
      <c r="I762" s="71" t="s">
        <v>601</v>
      </c>
      <c r="J762" s="71" t="s">
        <v>588</v>
      </c>
      <c r="K762" s="71" t="s">
        <v>600</v>
      </c>
      <c r="L762" s="85">
        <f t="shared" si="176"/>
        <v>41.274999999999999</v>
      </c>
      <c r="M762" s="85">
        <f t="shared" si="164"/>
        <v>4.2332999999999998</v>
      </c>
      <c r="N762" s="71">
        <v>60</v>
      </c>
      <c r="O762" s="100">
        <f t="shared" si="165"/>
        <v>40.561300000000003</v>
      </c>
      <c r="P762" s="85">
        <f t="shared" si="166"/>
        <v>0</v>
      </c>
      <c r="Q762" s="58">
        <f t="shared" si="167"/>
        <v>20.3</v>
      </c>
      <c r="R762" s="100">
        <f t="shared" si="168"/>
        <v>38.728200000000001</v>
      </c>
      <c r="S762" s="85">
        <f t="shared" si="169"/>
        <v>0</v>
      </c>
      <c r="T762" s="58">
        <f t="shared" si="170"/>
        <v>12.7</v>
      </c>
      <c r="U762" s="58">
        <f t="shared" si="171"/>
        <v>10.199999999999999</v>
      </c>
      <c r="V762" s="58">
        <f t="array" ref="V762">INDEX(AS$11:AS$66,MATCH(C762&amp;G762,AO$11:AO$66&amp;AP$11:AP$66,0),0)</f>
        <v>5</v>
      </c>
      <c r="X762" s="120">
        <f t="shared" si="172"/>
        <v>0.16666666666666666</v>
      </c>
      <c r="Y762" s="61">
        <f t="array" ref="Y762">INDEX($AQ$11:$AR$66,MATCH($C762&amp;$G762,$AO$11:$AO$66&amp;$AP$11:$AP$66,0),COUNTIF($AQ$10:$AR$10,"&lt;"&amp;Z762)+1)</f>
        <v>4.0000000000000002E-4</v>
      </c>
      <c r="Z762" s="61">
        <f t="shared" si="173"/>
        <v>1.625</v>
      </c>
      <c r="AA762" s="61">
        <f t="array" ref="AA762">INDEX($AT$11:$AV$66,MATCH($C762&amp;$G762,$AO$11:$AO$66&amp;$AP$11:$AP$66,0),COUNTIF($AT$10:$AV$10,"&lt;"&amp;Z762)+1)</f>
        <v>8.0000000000000004E-4</v>
      </c>
      <c r="AB762" s="111">
        <f t="shared" si="174"/>
        <v>1.5167468245269453</v>
      </c>
      <c r="AC762" s="121">
        <f t="array" ref="AC762">INDEX($AW$11:$BA$66,MATCH($C762&amp;$G762,$AO$11:$AO$66&amp;$AP$11:$AP$66,0),COUNTIF($AW$10:$BA$10,"&lt;"&amp;Z762)+1)</f>
        <v>5.0000000000000001E-4</v>
      </c>
      <c r="AD762" s="62">
        <v>1.5969</v>
      </c>
      <c r="AE762" s="61">
        <f t="array" ref="AE762">INDEX($AT$11:$AV$66,MATCH($C762&amp;$G762,$AO$11:$AO$66&amp;$AP$11:$AP$66,0),COUNTIF($AT$10:$AV$10,"&lt;"&amp;AD762)+1)</f>
        <v>8.0000000000000004E-4</v>
      </c>
      <c r="AF762" s="111">
        <f t="shared" si="175"/>
        <v>1.5247312163512967</v>
      </c>
      <c r="AG762" s="121">
        <f t="array" ref="AG762">INDEX($AW$11:$BA$66,MATCH($C762&amp;$G762,$AO$11:$AO$66&amp;$AP$11:$AP$66,0),COUNTIF($AW$10:$BA$10,"&lt;"&amp;AD762)+1)</f>
        <v>5.0000000000000001E-4</v>
      </c>
    </row>
    <row r="763" spans="2:33" ht="12.75" customHeight="1" x14ac:dyDescent="0.3">
      <c r="B763" s="81" t="str">
        <f t="shared" si="177"/>
        <v>1 5/8-8 UN</v>
      </c>
      <c r="C763" s="71" t="s">
        <v>592</v>
      </c>
      <c r="D763" s="71"/>
      <c r="E763" s="79" t="s">
        <v>604</v>
      </c>
      <c r="F763" s="82" t="s">
        <v>614</v>
      </c>
      <c r="G763" s="58">
        <v>8</v>
      </c>
      <c r="H763" s="60" t="s">
        <v>521</v>
      </c>
      <c r="I763" s="71" t="s">
        <v>599</v>
      </c>
      <c r="J763" s="71" t="s">
        <v>588</v>
      </c>
      <c r="K763" s="71" t="s">
        <v>600</v>
      </c>
      <c r="L763" s="85">
        <f t="shared" si="176"/>
        <v>41.274999999999999</v>
      </c>
      <c r="M763" s="85">
        <f t="shared" si="164"/>
        <v>3.1749999999999998</v>
      </c>
      <c r="N763" s="71">
        <v>60</v>
      </c>
      <c r="O763" s="100">
        <f t="shared" si="165"/>
        <v>40.832999999999998</v>
      </c>
      <c r="P763" s="85">
        <f t="shared" si="166"/>
        <v>0</v>
      </c>
      <c r="Q763" s="58">
        <f t="shared" si="167"/>
        <v>17.8</v>
      </c>
      <c r="R763" s="100">
        <f t="shared" si="168"/>
        <v>39.458199999999998</v>
      </c>
      <c r="S763" s="85">
        <f t="shared" si="169"/>
        <v>0</v>
      </c>
      <c r="T763" s="58">
        <f t="shared" si="170"/>
        <v>12.7</v>
      </c>
      <c r="U763" s="58">
        <f t="shared" si="171"/>
        <v>10.199999999999999</v>
      </c>
      <c r="V763" s="58">
        <f t="array" ref="V763">INDEX(AS$11:AS$66,MATCH(C763&amp;G763,AO$11:AO$66&amp;AP$11:AP$66,0),0)</f>
        <v>5</v>
      </c>
      <c r="X763" s="120">
        <f t="shared" si="172"/>
        <v>0.125</v>
      </c>
      <c r="Y763" s="61">
        <f t="array" ref="Y763">INDEX($AQ$11:$AR$66,MATCH($C763&amp;$G763,$AO$11:$AO$66&amp;$AP$11:$AP$66,0),COUNTIF($AQ$10:$AR$10,"&lt;"&amp;Z763)+1)</f>
        <v>4.0000000000000002E-4</v>
      </c>
      <c r="Z763" s="61">
        <f t="shared" si="173"/>
        <v>1.625</v>
      </c>
      <c r="AA763" s="61">
        <f t="array" ref="AA763">INDEX($AT$11:$AV$66,MATCH($C763&amp;$G763,$AO$11:$AO$66&amp;$AP$11:$AP$66,0),COUNTIF($AT$10:$AV$10,"&lt;"&amp;Z763)+1)</f>
        <v>6.9999999999999999E-4</v>
      </c>
      <c r="AB763" s="111">
        <f t="shared" si="174"/>
        <v>1.5438101183952089</v>
      </c>
      <c r="AC763" s="121">
        <f t="array" ref="AC763">INDEX($AW$11:$BA$66,MATCH($C763&amp;$G763,$AO$11:$AO$66&amp;$AP$11:$AP$66,0),COUNTIF($AW$10:$BA$10,"&lt;"&amp;Z763)+1)</f>
        <v>5.0000000000000001E-4</v>
      </c>
      <c r="AD763" s="62">
        <v>1.6075999999999999</v>
      </c>
      <c r="AE763" s="61">
        <f t="array" ref="AE763">INDEX($AT$11:$AV$66,MATCH($C763&amp;$G763,$AO$11:$AO$66&amp;$AP$11:$AP$66,0),COUNTIF($AT$10:$AV$10,"&lt;"&amp;AD763)+1)</f>
        <v>6.9999999999999999E-4</v>
      </c>
      <c r="AF763" s="111">
        <f t="shared" si="175"/>
        <v>1.5534734122634726</v>
      </c>
      <c r="AG763" s="121">
        <f t="array" ref="AG763">INDEX($AW$11:$BA$66,MATCH($C763&amp;$G763,$AO$11:$AO$66&amp;$AP$11:$AP$66,0),COUNTIF($AW$10:$BA$10,"&lt;"&amp;AD763)+1)</f>
        <v>5.0000000000000001E-4</v>
      </c>
    </row>
    <row r="764" spans="2:33" ht="12.75" customHeight="1" x14ac:dyDescent="0.3">
      <c r="B764" s="81" t="str">
        <f t="shared" si="177"/>
        <v>1 5/8-8 UN</v>
      </c>
      <c r="C764" s="71" t="s">
        <v>592</v>
      </c>
      <c r="D764" s="71"/>
      <c r="E764" s="79" t="s">
        <v>604</v>
      </c>
      <c r="F764" s="82" t="s">
        <v>614</v>
      </c>
      <c r="G764" s="58">
        <v>8</v>
      </c>
      <c r="H764" s="60" t="s">
        <v>521</v>
      </c>
      <c r="I764" s="71" t="s">
        <v>601</v>
      </c>
      <c r="J764" s="71" t="s">
        <v>588</v>
      </c>
      <c r="K764" s="71" t="s">
        <v>600</v>
      </c>
      <c r="L764" s="85">
        <f t="shared" si="176"/>
        <v>41.274999999999999</v>
      </c>
      <c r="M764" s="85">
        <f t="shared" si="164"/>
        <v>3.1749999999999998</v>
      </c>
      <c r="N764" s="71">
        <v>60</v>
      </c>
      <c r="O764" s="100">
        <f t="shared" si="165"/>
        <v>40.769500000000001</v>
      </c>
      <c r="P764" s="85">
        <f t="shared" si="166"/>
        <v>0</v>
      </c>
      <c r="Q764" s="58">
        <f t="shared" si="167"/>
        <v>17.8</v>
      </c>
      <c r="R764" s="100">
        <f t="shared" si="168"/>
        <v>39.3947</v>
      </c>
      <c r="S764" s="85">
        <f t="shared" si="169"/>
        <v>0</v>
      </c>
      <c r="T764" s="58">
        <f t="shared" si="170"/>
        <v>12.7</v>
      </c>
      <c r="U764" s="58">
        <f t="shared" si="171"/>
        <v>10.199999999999999</v>
      </c>
      <c r="V764" s="58">
        <f t="array" ref="V764">INDEX(AS$11:AS$66,MATCH(C764&amp;G764,AO$11:AO$66&amp;AP$11:AP$66,0),0)</f>
        <v>5</v>
      </c>
      <c r="X764" s="120">
        <f t="shared" si="172"/>
        <v>0.125</v>
      </c>
      <c r="Y764" s="61">
        <f t="array" ref="Y764">INDEX($AQ$11:$AR$66,MATCH($C764&amp;$G764,$AO$11:$AO$66&amp;$AP$11:$AP$66,0),COUNTIF($AQ$10:$AR$10,"&lt;"&amp;Z764)+1)</f>
        <v>4.0000000000000002E-4</v>
      </c>
      <c r="Z764" s="61">
        <f t="shared" si="173"/>
        <v>1.625</v>
      </c>
      <c r="AA764" s="61">
        <f t="array" ref="AA764">INDEX($AT$11:$AV$66,MATCH($C764&amp;$G764,$AO$11:$AO$66&amp;$AP$11:$AP$66,0),COUNTIF($AT$10:$AV$10,"&lt;"&amp;Z764)+1)</f>
        <v>6.9999999999999999E-4</v>
      </c>
      <c r="AB764" s="111">
        <f t="shared" si="174"/>
        <v>1.5438101183952089</v>
      </c>
      <c r="AC764" s="121">
        <f t="array" ref="AC764">INDEX($AW$11:$BA$66,MATCH($C764&amp;$G764,$AO$11:$AO$66&amp;$AP$11:$AP$66,0),COUNTIF($AW$10:$BA$10,"&lt;"&amp;Z764)+1)</f>
        <v>5.0000000000000001E-4</v>
      </c>
      <c r="AD764" s="62">
        <v>1.6051</v>
      </c>
      <c r="AE764" s="61">
        <f t="array" ref="AE764">INDEX($AT$11:$AV$66,MATCH($C764&amp;$G764,$AO$11:$AO$66&amp;$AP$11:$AP$66,0),COUNTIF($AT$10:$AV$10,"&lt;"&amp;AD764)+1)</f>
        <v>6.9999999999999999E-4</v>
      </c>
      <c r="AF764" s="111">
        <f t="shared" si="175"/>
        <v>1.5509734122634726</v>
      </c>
      <c r="AG764" s="121">
        <f t="array" ref="AG764">INDEX($AW$11:$BA$66,MATCH($C764&amp;$G764,$AO$11:$AO$66&amp;$AP$11:$AP$66,0),COUNTIF($AW$10:$BA$10,"&lt;"&amp;AD764)+1)</f>
        <v>5.0000000000000001E-4</v>
      </c>
    </row>
    <row r="765" spans="2:33" ht="12.75" customHeight="1" x14ac:dyDescent="0.3">
      <c r="B765" s="81" t="str">
        <f t="shared" si="177"/>
        <v>1 5/8-12 UN</v>
      </c>
      <c r="C765" s="71" t="s">
        <v>592</v>
      </c>
      <c r="D765" s="71"/>
      <c r="E765" s="79" t="s">
        <v>604</v>
      </c>
      <c r="F765" s="82" t="s">
        <v>614</v>
      </c>
      <c r="G765" s="58">
        <v>12</v>
      </c>
      <c r="H765" s="60" t="s">
        <v>521</v>
      </c>
      <c r="I765" s="71" t="s">
        <v>599</v>
      </c>
      <c r="J765" s="71" t="s">
        <v>588</v>
      </c>
      <c r="K765" s="71" t="s">
        <v>600</v>
      </c>
      <c r="L765" s="85">
        <f t="shared" si="176"/>
        <v>41.274999999999999</v>
      </c>
      <c r="M765" s="85">
        <f t="shared" si="164"/>
        <v>2.1166999999999998</v>
      </c>
      <c r="N765" s="71">
        <v>60</v>
      </c>
      <c r="O765" s="100">
        <f t="shared" si="165"/>
        <v>41.010800000000003</v>
      </c>
      <c r="P765" s="85">
        <f t="shared" si="166"/>
        <v>0</v>
      </c>
      <c r="Q765" s="58">
        <f t="shared" si="167"/>
        <v>15.2</v>
      </c>
      <c r="R765" s="100">
        <f t="shared" si="168"/>
        <v>40.094299999999997</v>
      </c>
      <c r="S765" s="85">
        <f t="shared" si="169"/>
        <v>0</v>
      </c>
      <c r="T765" s="58">
        <f t="shared" si="170"/>
        <v>10.199999999999999</v>
      </c>
      <c r="U765" s="58">
        <f t="shared" si="171"/>
        <v>7.6</v>
      </c>
      <c r="V765" s="58">
        <f t="array" ref="V765">INDEX(AS$11:AS$66,MATCH(C765&amp;G765,AO$11:AO$66&amp;AP$11:AP$66,0),0)</f>
        <v>10</v>
      </c>
      <c r="X765" s="120">
        <f t="shared" si="172"/>
        <v>8.3333333333333329E-2</v>
      </c>
      <c r="Y765" s="61">
        <f t="array" ref="Y765">INDEX($AQ$11:$AR$66,MATCH($C765&amp;$G765,$AO$11:$AO$66&amp;$AP$11:$AP$66,0),COUNTIF($AQ$10:$AR$10,"&lt;"&amp;Z765)+1)</f>
        <v>2.9999999999999997E-4</v>
      </c>
      <c r="Z765" s="61">
        <f t="shared" si="173"/>
        <v>1.625</v>
      </c>
      <c r="AA765" s="61">
        <f t="array" ref="AA765">INDEX($AT$11:$AV$66,MATCH($C765&amp;$G765,$AO$11:$AO$66&amp;$AP$11:$AP$66,0),COUNTIF($AT$10:$AV$10,"&lt;"&amp;Z765)+1)</f>
        <v>5.9999999999999995E-4</v>
      </c>
      <c r="AB765" s="111">
        <f t="shared" si="174"/>
        <v>1.5708734122634727</v>
      </c>
      <c r="AC765" s="121">
        <f t="array" ref="AC765">INDEX($AW$11:$BA$66,MATCH($C765&amp;$G765,$AO$11:$AO$66&amp;$AP$11:$AP$66,0),COUNTIF($AW$10:$BA$10,"&lt;"&amp;Z765)+1)</f>
        <v>4.0000000000000002E-4</v>
      </c>
      <c r="AD765" s="62">
        <v>1.6146</v>
      </c>
      <c r="AE765" s="61">
        <f t="array" ref="AE765">INDEX($AT$11:$AV$66,MATCH($C765&amp;$G765,$AO$11:$AO$66&amp;$AP$11:$AP$66,0),COUNTIF($AT$10:$AV$10,"&lt;"&amp;AD765)+1)</f>
        <v>5.9999999999999995E-4</v>
      </c>
      <c r="AF765" s="111">
        <f t="shared" si="175"/>
        <v>1.5785156081756484</v>
      </c>
      <c r="AG765" s="121">
        <f t="array" ref="AG765">INDEX($AW$11:$BA$66,MATCH($C765&amp;$G765,$AO$11:$AO$66&amp;$AP$11:$AP$66,0),COUNTIF($AW$10:$BA$10,"&lt;"&amp;AD765)+1)</f>
        <v>4.0000000000000002E-4</v>
      </c>
    </row>
    <row r="766" spans="2:33" ht="12.75" customHeight="1" x14ac:dyDescent="0.3">
      <c r="B766" s="81" t="str">
        <f t="shared" si="177"/>
        <v>1 5/8-12 UN</v>
      </c>
      <c r="C766" s="71" t="s">
        <v>592</v>
      </c>
      <c r="D766" s="71"/>
      <c r="E766" s="79" t="s">
        <v>604</v>
      </c>
      <c r="F766" s="82" t="s">
        <v>614</v>
      </c>
      <c r="G766" s="58">
        <v>12</v>
      </c>
      <c r="H766" s="60" t="s">
        <v>521</v>
      </c>
      <c r="I766" s="71" t="s">
        <v>601</v>
      </c>
      <c r="J766" s="71" t="s">
        <v>588</v>
      </c>
      <c r="K766" s="71" t="s">
        <v>600</v>
      </c>
      <c r="L766" s="85">
        <f t="shared" si="176"/>
        <v>41.274999999999999</v>
      </c>
      <c r="M766" s="85">
        <f t="shared" si="164"/>
        <v>2.1166999999999998</v>
      </c>
      <c r="N766" s="71">
        <v>60</v>
      </c>
      <c r="O766" s="100">
        <f t="shared" si="165"/>
        <v>40.962600000000002</v>
      </c>
      <c r="P766" s="85">
        <f t="shared" si="166"/>
        <v>0</v>
      </c>
      <c r="Q766" s="58">
        <f t="shared" si="167"/>
        <v>15.2</v>
      </c>
      <c r="R766" s="100">
        <f t="shared" si="168"/>
        <v>40.045999999999999</v>
      </c>
      <c r="S766" s="85">
        <f t="shared" si="169"/>
        <v>0</v>
      </c>
      <c r="T766" s="58">
        <f t="shared" si="170"/>
        <v>10.199999999999999</v>
      </c>
      <c r="U766" s="58">
        <f t="shared" si="171"/>
        <v>7.6</v>
      </c>
      <c r="V766" s="58">
        <f t="array" ref="V766">INDEX(AS$11:AS$66,MATCH(C766&amp;G766,AO$11:AO$66&amp;AP$11:AP$66,0),0)</f>
        <v>10</v>
      </c>
      <c r="X766" s="120">
        <f t="shared" si="172"/>
        <v>8.3333333333333329E-2</v>
      </c>
      <c r="Y766" s="61">
        <f t="array" ref="Y766">INDEX($AQ$11:$AR$66,MATCH($C766&amp;$G766,$AO$11:$AO$66&amp;$AP$11:$AP$66,0),COUNTIF($AQ$10:$AR$10,"&lt;"&amp;Z766)+1)</f>
        <v>2.9999999999999997E-4</v>
      </c>
      <c r="Z766" s="61">
        <f t="shared" si="173"/>
        <v>1.625</v>
      </c>
      <c r="AA766" s="61">
        <f t="array" ref="AA766">INDEX($AT$11:$AV$66,MATCH($C766&amp;$G766,$AO$11:$AO$66&amp;$AP$11:$AP$66,0),COUNTIF($AT$10:$AV$10,"&lt;"&amp;Z766)+1)</f>
        <v>5.9999999999999995E-4</v>
      </c>
      <c r="AB766" s="111">
        <f t="shared" si="174"/>
        <v>1.5708734122634727</v>
      </c>
      <c r="AC766" s="121">
        <f t="array" ref="AC766">INDEX($AW$11:$BA$66,MATCH($C766&amp;$G766,$AO$11:$AO$66&amp;$AP$11:$AP$66,0),COUNTIF($AW$10:$BA$10,"&lt;"&amp;Z766)+1)</f>
        <v>4.0000000000000002E-4</v>
      </c>
      <c r="AD766" s="62">
        <v>1.6127</v>
      </c>
      <c r="AE766" s="61">
        <f t="array" ref="AE766">INDEX($AT$11:$AV$66,MATCH($C766&amp;$G766,$AO$11:$AO$66&amp;$AP$11:$AP$66,0),COUNTIF($AT$10:$AV$10,"&lt;"&amp;AD766)+1)</f>
        <v>5.9999999999999995E-4</v>
      </c>
      <c r="AF766" s="111">
        <f t="shared" si="175"/>
        <v>1.5766156081756484</v>
      </c>
      <c r="AG766" s="121">
        <f t="array" ref="AG766">INDEX($AW$11:$BA$66,MATCH($C766&amp;$G766,$AO$11:$AO$66&amp;$AP$11:$AP$66,0),COUNTIF($AW$10:$BA$10,"&lt;"&amp;AD766)+1)</f>
        <v>4.0000000000000002E-4</v>
      </c>
    </row>
    <row r="767" spans="2:33" ht="12.75" customHeight="1" x14ac:dyDescent="0.3">
      <c r="B767" s="81" t="str">
        <f t="shared" si="177"/>
        <v>1 5/8-16 UN</v>
      </c>
      <c r="C767" s="71" t="s">
        <v>592</v>
      </c>
      <c r="D767" s="71"/>
      <c r="E767" s="79" t="s">
        <v>604</v>
      </c>
      <c r="F767" s="82" t="s">
        <v>614</v>
      </c>
      <c r="G767" s="58">
        <v>16</v>
      </c>
      <c r="H767" s="60" t="s">
        <v>521</v>
      </c>
      <c r="I767" s="71" t="s">
        <v>599</v>
      </c>
      <c r="J767" s="71" t="s">
        <v>588</v>
      </c>
      <c r="K767" s="71" t="s">
        <v>600</v>
      </c>
      <c r="L767" s="85">
        <f t="shared" si="176"/>
        <v>41.274999999999999</v>
      </c>
      <c r="M767" s="85">
        <f t="shared" si="164"/>
        <v>1.5874999999999999</v>
      </c>
      <c r="N767" s="71">
        <v>60</v>
      </c>
      <c r="O767" s="100">
        <f t="shared" si="165"/>
        <v>41.104799999999997</v>
      </c>
      <c r="P767" s="85">
        <f t="shared" si="166"/>
        <v>0</v>
      </c>
      <c r="Q767" s="58">
        <f t="shared" si="167"/>
        <v>15.2</v>
      </c>
      <c r="R767" s="100">
        <f t="shared" si="168"/>
        <v>40.417400000000001</v>
      </c>
      <c r="S767" s="85">
        <f t="shared" si="169"/>
        <v>0</v>
      </c>
      <c r="T767" s="58">
        <f t="shared" si="170"/>
        <v>10.199999999999999</v>
      </c>
      <c r="U767" s="58">
        <f t="shared" si="171"/>
        <v>7.6</v>
      </c>
      <c r="V767" s="58">
        <f t="array" ref="V767">INDEX(AS$11:AS$66,MATCH(C767&amp;G767,AO$11:AO$66&amp;AP$11:AP$66,0),0)</f>
        <v>10</v>
      </c>
      <c r="X767" s="120">
        <f t="shared" si="172"/>
        <v>6.25E-2</v>
      </c>
      <c r="Y767" s="61">
        <f t="array" ref="Y767">INDEX($AQ$11:$AR$66,MATCH($C767&amp;$G767,$AO$11:$AO$66&amp;$AP$11:$AP$66,0),COUNTIF($AQ$10:$AR$10,"&lt;"&amp;Z767)+1)</f>
        <v>2.9999999999999997E-4</v>
      </c>
      <c r="Z767" s="61">
        <f t="shared" si="173"/>
        <v>1.625</v>
      </c>
      <c r="AA767" s="61">
        <f t="array" ref="AA767">INDEX($AT$11:$AV$66,MATCH($C767&amp;$G767,$AO$11:$AO$66&amp;$AP$11:$AP$66,0),COUNTIF($AT$10:$AV$10,"&lt;"&amp;Z767)+1)</f>
        <v>5.9999999999999995E-4</v>
      </c>
      <c r="AB767" s="111">
        <f t="shared" si="174"/>
        <v>1.5844050591976044</v>
      </c>
      <c r="AC767" s="121">
        <f t="array" ref="AC767">INDEX($AW$11:$BA$66,MATCH($C767&amp;$G767,$AO$11:$AO$66&amp;$AP$11:$AP$66,0),COUNTIF($AW$10:$BA$10,"&lt;"&amp;Z767)+1)</f>
        <v>4.0000000000000002E-4</v>
      </c>
      <c r="AD767" s="62">
        <v>1.6183000000000001</v>
      </c>
      <c r="AE767" s="61">
        <f t="array" ref="AE767">INDEX($AT$11:$AV$66,MATCH($C767&amp;$G767,$AO$11:$AO$66&amp;$AP$11:$AP$66,0),COUNTIF($AT$10:$AV$10,"&lt;"&amp;AD767)+1)</f>
        <v>5.9999999999999995E-4</v>
      </c>
      <c r="AF767" s="111">
        <f t="shared" si="175"/>
        <v>1.5912367061317363</v>
      </c>
      <c r="AG767" s="121">
        <f t="array" ref="AG767">INDEX($AW$11:$BA$66,MATCH($C767&amp;$G767,$AO$11:$AO$66&amp;$AP$11:$AP$66,0),COUNTIF($AW$10:$BA$10,"&lt;"&amp;AD767)+1)</f>
        <v>4.0000000000000002E-4</v>
      </c>
    </row>
    <row r="768" spans="2:33" ht="12.75" customHeight="1" x14ac:dyDescent="0.3">
      <c r="B768" s="81" t="str">
        <f t="shared" si="177"/>
        <v>1 5/8-16 UN</v>
      </c>
      <c r="C768" s="71" t="s">
        <v>592</v>
      </c>
      <c r="D768" s="71"/>
      <c r="E768" s="79" t="s">
        <v>604</v>
      </c>
      <c r="F768" s="82" t="s">
        <v>614</v>
      </c>
      <c r="G768" s="58">
        <v>16</v>
      </c>
      <c r="H768" s="60" t="s">
        <v>521</v>
      </c>
      <c r="I768" s="71" t="s">
        <v>601</v>
      </c>
      <c r="J768" s="71" t="s">
        <v>588</v>
      </c>
      <c r="K768" s="71" t="s">
        <v>600</v>
      </c>
      <c r="L768" s="85">
        <f t="shared" si="176"/>
        <v>41.274999999999999</v>
      </c>
      <c r="M768" s="85">
        <f t="shared" si="164"/>
        <v>1.5874999999999999</v>
      </c>
      <c r="N768" s="71">
        <v>60</v>
      </c>
      <c r="O768" s="100">
        <f t="shared" si="165"/>
        <v>41.061599999999999</v>
      </c>
      <c r="P768" s="85">
        <f t="shared" si="166"/>
        <v>0</v>
      </c>
      <c r="Q768" s="58">
        <f t="shared" si="167"/>
        <v>15.2</v>
      </c>
      <c r="R768" s="100">
        <f t="shared" si="168"/>
        <v>40.374200000000002</v>
      </c>
      <c r="S768" s="85">
        <f t="shared" si="169"/>
        <v>0</v>
      </c>
      <c r="T768" s="58">
        <f t="shared" si="170"/>
        <v>10.199999999999999</v>
      </c>
      <c r="U768" s="58">
        <f t="shared" si="171"/>
        <v>7.6</v>
      </c>
      <c r="V768" s="58">
        <f t="array" ref="V768">INDEX(AS$11:AS$66,MATCH(C768&amp;G768,AO$11:AO$66&amp;AP$11:AP$66,0),0)</f>
        <v>10</v>
      </c>
      <c r="X768" s="120">
        <f t="shared" si="172"/>
        <v>6.25E-2</v>
      </c>
      <c r="Y768" s="61">
        <f t="array" ref="Y768">INDEX($AQ$11:$AR$66,MATCH($C768&amp;$G768,$AO$11:$AO$66&amp;$AP$11:$AP$66,0),COUNTIF($AQ$10:$AR$10,"&lt;"&amp;Z768)+1)</f>
        <v>2.9999999999999997E-4</v>
      </c>
      <c r="Z768" s="61">
        <f t="shared" si="173"/>
        <v>1.625</v>
      </c>
      <c r="AA768" s="61">
        <f t="array" ref="AA768">INDEX($AT$11:$AV$66,MATCH($C768&amp;$G768,$AO$11:$AO$66&amp;$AP$11:$AP$66,0),COUNTIF($AT$10:$AV$10,"&lt;"&amp;Z768)+1)</f>
        <v>5.9999999999999995E-4</v>
      </c>
      <c r="AB768" s="111">
        <f t="shared" si="174"/>
        <v>1.5844050591976044</v>
      </c>
      <c r="AC768" s="121">
        <f t="array" ref="AC768">INDEX($AW$11:$BA$66,MATCH($C768&amp;$G768,$AO$11:$AO$66&amp;$AP$11:$AP$66,0),COUNTIF($AW$10:$BA$10,"&lt;"&amp;Z768)+1)</f>
        <v>4.0000000000000002E-4</v>
      </c>
      <c r="AD768" s="62">
        <v>1.6166</v>
      </c>
      <c r="AE768" s="61">
        <f t="array" ref="AE768">INDEX($AT$11:$AV$66,MATCH($C768&amp;$G768,$AO$11:$AO$66&amp;$AP$11:$AP$66,0),COUNTIF($AT$10:$AV$10,"&lt;"&amp;AD768)+1)</f>
        <v>5.9999999999999995E-4</v>
      </c>
      <c r="AF768" s="111">
        <f t="shared" si="175"/>
        <v>1.5895367061317363</v>
      </c>
      <c r="AG768" s="121">
        <f t="array" ref="AG768">INDEX($AW$11:$BA$66,MATCH($C768&amp;$G768,$AO$11:$AO$66&amp;$AP$11:$AP$66,0),COUNTIF($AW$10:$BA$10,"&lt;"&amp;AD768)+1)</f>
        <v>4.0000000000000002E-4</v>
      </c>
    </row>
    <row r="769" spans="2:33" ht="12.75" customHeight="1" x14ac:dyDescent="0.3">
      <c r="B769" s="81" t="str">
        <f t="shared" si="177"/>
        <v>1 5/8-18 UNEF</v>
      </c>
      <c r="C769" s="71" t="s">
        <v>592</v>
      </c>
      <c r="D769" s="71"/>
      <c r="E769" s="79" t="s">
        <v>603</v>
      </c>
      <c r="F769" s="82" t="s">
        <v>614</v>
      </c>
      <c r="G769" s="58">
        <v>18</v>
      </c>
      <c r="H769" s="60" t="s">
        <v>521</v>
      </c>
      <c r="I769" s="71" t="s">
        <v>599</v>
      </c>
      <c r="J769" s="71" t="s">
        <v>588</v>
      </c>
      <c r="K769" s="71" t="s">
        <v>600</v>
      </c>
      <c r="L769" s="85">
        <f t="shared" si="176"/>
        <v>41.274999999999999</v>
      </c>
      <c r="M769" s="85">
        <f t="shared" si="164"/>
        <v>1.4111</v>
      </c>
      <c r="N769" s="71">
        <v>60</v>
      </c>
      <c r="O769" s="100">
        <f t="shared" si="165"/>
        <v>41.135300000000001</v>
      </c>
      <c r="P769" s="85">
        <f t="shared" si="166"/>
        <v>0</v>
      </c>
      <c r="Q769" s="58">
        <f t="shared" si="167"/>
        <v>12.7</v>
      </c>
      <c r="R769" s="100">
        <f t="shared" si="168"/>
        <v>40.524299999999997</v>
      </c>
      <c r="S769" s="85">
        <f t="shared" si="169"/>
        <v>0</v>
      </c>
      <c r="T769" s="58">
        <f t="shared" si="170"/>
        <v>10.199999999999999</v>
      </c>
      <c r="U769" s="58">
        <f t="shared" si="171"/>
        <v>7.6</v>
      </c>
      <c r="V769" s="58">
        <f t="array" ref="V769">INDEX(AS$11:AS$66,MATCH(C769&amp;G769,AO$11:AO$66&amp;AP$11:AP$66,0),0)</f>
        <v>10</v>
      </c>
      <c r="X769" s="120">
        <f t="shared" si="172"/>
        <v>5.5555555555555552E-2</v>
      </c>
      <c r="Y769" s="61">
        <f t="array" ref="Y769">INDEX($AQ$11:$AR$66,MATCH($C769&amp;$G769,$AO$11:$AO$66&amp;$AP$11:$AP$66,0),COUNTIF($AQ$10:$AR$10,"&lt;"&amp;Z769)+1)</f>
        <v>2.9999999999999997E-4</v>
      </c>
      <c r="Z769" s="61">
        <f t="shared" si="173"/>
        <v>1.625</v>
      </c>
      <c r="AA769" s="61">
        <f t="array" ref="AA769">INDEX($AT$11:$AV$66,MATCH($C769&amp;$G769,$AO$11:$AO$66&amp;$AP$11:$AP$66,0),COUNTIF($AT$10:$AV$10,"&lt;"&amp;Z769)+1)</f>
        <v>5.0000000000000001E-4</v>
      </c>
      <c r="AB769" s="111">
        <f t="shared" si="174"/>
        <v>1.5889156081756484</v>
      </c>
      <c r="AC769" s="121">
        <f t="array" ref="AC769">INDEX($AW$11:$BA$66,MATCH($C769&amp;$G769,$AO$11:$AO$66&amp;$AP$11:$AP$66,0),COUNTIF($AW$10:$BA$10,"&lt;"&amp;Z769)+1)</f>
        <v>4.0000000000000002E-4</v>
      </c>
      <c r="AD769" s="62">
        <v>1.6194999999999999</v>
      </c>
      <c r="AE769" s="61">
        <f t="array" ref="AE769">INDEX($AT$11:$AV$66,MATCH($C769&amp;$G769,$AO$11:$AO$66&amp;$AP$11:$AP$66,0),COUNTIF($AT$10:$AV$10,"&lt;"&amp;AD769)+1)</f>
        <v>5.0000000000000001E-4</v>
      </c>
      <c r="AF769" s="111">
        <f t="shared" si="175"/>
        <v>1.5954437387837654</v>
      </c>
      <c r="AG769" s="121">
        <f t="array" ref="AG769">INDEX($AW$11:$BA$66,MATCH($C769&amp;$G769,$AO$11:$AO$66&amp;$AP$11:$AP$66,0),COUNTIF($AW$10:$BA$10,"&lt;"&amp;AD769)+1)</f>
        <v>4.0000000000000002E-4</v>
      </c>
    </row>
    <row r="770" spans="2:33" ht="12.75" customHeight="1" x14ac:dyDescent="0.3">
      <c r="B770" s="81" t="str">
        <f t="shared" si="177"/>
        <v>1 5/8-18 UNEF</v>
      </c>
      <c r="C770" s="71" t="s">
        <v>592</v>
      </c>
      <c r="D770" s="71"/>
      <c r="E770" s="79" t="s">
        <v>603</v>
      </c>
      <c r="F770" s="82" t="s">
        <v>614</v>
      </c>
      <c r="G770" s="58">
        <v>18</v>
      </c>
      <c r="H770" s="60" t="s">
        <v>521</v>
      </c>
      <c r="I770" s="71" t="s">
        <v>601</v>
      </c>
      <c r="J770" s="71" t="s">
        <v>588</v>
      </c>
      <c r="K770" s="71" t="s">
        <v>600</v>
      </c>
      <c r="L770" s="85">
        <f t="shared" si="176"/>
        <v>41.274999999999999</v>
      </c>
      <c r="M770" s="85">
        <f t="shared" si="164"/>
        <v>1.4111</v>
      </c>
      <c r="N770" s="71">
        <v>60</v>
      </c>
      <c r="O770" s="100">
        <f t="shared" si="165"/>
        <v>41.092100000000002</v>
      </c>
      <c r="P770" s="85">
        <f t="shared" si="166"/>
        <v>0</v>
      </c>
      <c r="Q770" s="58">
        <f t="shared" si="167"/>
        <v>12.7</v>
      </c>
      <c r="R770" s="100">
        <f t="shared" si="168"/>
        <v>40.481099999999998</v>
      </c>
      <c r="S770" s="85">
        <f t="shared" si="169"/>
        <v>0</v>
      </c>
      <c r="T770" s="58">
        <f t="shared" si="170"/>
        <v>10.199999999999999</v>
      </c>
      <c r="U770" s="58">
        <f t="shared" si="171"/>
        <v>7.6</v>
      </c>
      <c r="V770" s="58">
        <f t="array" ref="V770">INDEX(AS$11:AS$66,MATCH(C770&amp;G770,AO$11:AO$66&amp;AP$11:AP$66,0),0)</f>
        <v>10</v>
      </c>
      <c r="X770" s="120">
        <f t="shared" si="172"/>
        <v>5.5555555555555552E-2</v>
      </c>
      <c r="Y770" s="61">
        <f t="array" ref="Y770">INDEX($AQ$11:$AR$66,MATCH($C770&amp;$G770,$AO$11:$AO$66&amp;$AP$11:$AP$66,0),COUNTIF($AQ$10:$AR$10,"&lt;"&amp;Z770)+1)</f>
        <v>2.9999999999999997E-4</v>
      </c>
      <c r="Z770" s="61">
        <f t="shared" si="173"/>
        <v>1.625</v>
      </c>
      <c r="AA770" s="61">
        <f t="array" ref="AA770">INDEX($AT$11:$AV$66,MATCH($C770&amp;$G770,$AO$11:$AO$66&amp;$AP$11:$AP$66,0),COUNTIF($AT$10:$AV$10,"&lt;"&amp;Z770)+1)</f>
        <v>5.0000000000000001E-4</v>
      </c>
      <c r="AB770" s="111">
        <f t="shared" si="174"/>
        <v>1.5889156081756484</v>
      </c>
      <c r="AC770" s="121">
        <f t="array" ref="AC770">INDEX($AW$11:$BA$66,MATCH($C770&amp;$G770,$AO$11:$AO$66&amp;$AP$11:$AP$66,0),COUNTIF($AW$10:$BA$10,"&lt;"&amp;Z770)+1)</f>
        <v>4.0000000000000002E-4</v>
      </c>
      <c r="AD770" s="62">
        <v>1.6177999999999999</v>
      </c>
      <c r="AE770" s="61">
        <f t="array" ref="AE770">INDEX($AT$11:$AV$66,MATCH($C770&amp;$G770,$AO$11:$AO$66&amp;$AP$11:$AP$66,0),COUNTIF($AT$10:$AV$10,"&lt;"&amp;AD770)+1)</f>
        <v>5.0000000000000001E-4</v>
      </c>
      <c r="AF770" s="111">
        <f t="shared" si="175"/>
        <v>1.5937437387837654</v>
      </c>
      <c r="AG770" s="121">
        <f t="array" ref="AG770">INDEX($AW$11:$BA$66,MATCH($C770&amp;$G770,$AO$11:$AO$66&amp;$AP$11:$AP$66,0),COUNTIF($AW$10:$BA$10,"&lt;"&amp;AD770)+1)</f>
        <v>4.0000000000000002E-4</v>
      </c>
    </row>
    <row r="771" spans="2:33" ht="12.75" customHeight="1" x14ac:dyDescent="0.3">
      <c r="B771" s="81" t="str">
        <f t="shared" si="177"/>
        <v>1 5/8-20 UN</v>
      </c>
      <c r="C771" s="71" t="s">
        <v>592</v>
      </c>
      <c r="D771" s="71"/>
      <c r="E771" s="79" t="s">
        <v>604</v>
      </c>
      <c r="F771" s="82" t="s">
        <v>614</v>
      </c>
      <c r="G771" s="58">
        <v>20</v>
      </c>
      <c r="H771" s="60" t="s">
        <v>521</v>
      </c>
      <c r="I771" s="71" t="s">
        <v>599</v>
      </c>
      <c r="J771" s="71" t="s">
        <v>588</v>
      </c>
      <c r="K771" s="71" t="s">
        <v>600</v>
      </c>
      <c r="L771" s="85">
        <f t="shared" si="176"/>
        <v>41.274999999999999</v>
      </c>
      <c r="M771" s="85">
        <f t="shared" si="164"/>
        <v>1.27</v>
      </c>
      <c r="N771" s="71">
        <v>60</v>
      </c>
      <c r="O771" s="100">
        <f t="shared" si="165"/>
        <v>41.158200000000001</v>
      </c>
      <c r="P771" s="85">
        <f t="shared" si="166"/>
        <v>0</v>
      </c>
      <c r="Q771" s="58">
        <f t="shared" si="167"/>
        <v>12.7</v>
      </c>
      <c r="R771" s="100">
        <f t="shared" si="168"/>
        <v>40.608199999999997</v>
      </c>
      <c r="S771" s="85">
        <f t="shared" si="169"/>
        <v>0</v>
      </c>
      <c r="T771" s="58">
        <f t="shared" si="170"/>
        <v>10.199999999999999</v>
      </c>
      <c r="U771" s="58">
        <f t="shared" si="171"/>
        <v>7.6</v>
      </c>
      <c r="V771" s="58">
        <f t="array" ref="V771">INDEX(AS$11:AS$66,MATCH(C771&amp;G771,AO$11:AO$66&amp;AP$11:AP$66,0),0)</f>
        <v>15</v>
      </c>
      <c r="X771" s="120">
        <f t="shared" si="172"/>
        <v>0.05</v>
      </c>
      <c r="Y771" s="61">
        <f t="array" ref="Y771">INDEX($AQ$11:$AR$66,MATCH($C771&amp;$G771,$AO$11:$AO$66&amp;$AP$11:$AP$66,0),COUNTIF($AQ$10:$AR$10,"&lt;"&amp;Z771)+1)</f>
        <v>2.9999999999999997E-4</v>
      </c>
      <c r="Z771" s="61">
        <f t="shared" si="173"/>
        <v>1.625</v>
      </c>
      <c r="AA771" s="61">
        <f t="array" ref="AA771">INDEX($AT$11:$AV$66,MATCH($C771&amp;$G771,$AO$11:$AO$66&amp;$AP$11:$AP$66,0),COUNTIF($AT$10:$AV$10,"&lt;"&amp;Z771)+1)</f>
        <v>5.0000000000000001E-4</v>
      </c>
      <c r="AB771" s="111">
        <f t="shared" si="174"/>
        <v>1.5925240473580835</v>
      </c>
      <c r="AC771" s="121">
        <f t="array" ref="AC771">INDEX($AW$11:$BA$66,MATCH($C771&amp;$G771,$AO$11:$AO$66&amp;$AP$11:$AP$66,0),COUNTIF($AW$10:$BA$10,"&lt;"&amp;Z771)+1)</f>
        <v>4.0000000000000002E-4</v>
      </c>
      <c r="AD771" s="62">
        <v>1.6204000000000001</v>
      </c>
      <c r="AE771" s="61">
        <f t="array" ref="AE771">INDEX($AT$11:$AV$66,MATCH($C771&amp;$G771,$AO$11:$AO$66&amp;$AP$11:$AP$66,0),COUNTIF($AT$10:$AV$10,"&lt;"&amp;AD771)+1)</f>
        <v>5.0000000000000001E-4</v>
      </c>
      <c r="AF771" s="111">
        <f t="shared" si="175"/>
        <v>1.5987493649053892</v>
      </c>
      <c r="AG771" s="121">
        <f t="array" ref="AG771">INDEX($AW$11:$BA$66,MATCH($C771&amp;$G771,$AO$11:$AO$66&amp;$AP$11:$AP$66,0),COUNTIF($AW$10:$BA$10,"&lt;"&amp;AD771)+1)</f>
        <v>4.0000000000000002E-4</v>
      </c>
    </row>
    <row r="772" spans="2:33" ht="12.75" customHeight="1" x14ac:dyDescent="0.3">
      <c r="B772" s="81" t="str">
        <f t="shared" si="177"/>
        <v>1 5/8-20 UN</v>
      </c>
      <c r="C772" s="71" t="s">
        <v>592</v>
      </c>
      <c r="D772" s="71"/>
      <c r="E772" s="79" t="s">
        <v>604</v>
      </c>
      <c r="F772" s="82" t="s">
        <v>614</v>
      </c>
      <c r="G772" s="58">
        <v>20</v>
      </c>
      <c r="H772" s="60" t="s">
        <v>521</v>
      </c>
      <c r="I772" s="71" t="s">
        <v>601</v>
      </c>
      <c r="J772" s="71" t="s">
        <v>588</v>
      </c>
      <c r="K772" s="71" t="s">
        <v>600</v>
      </c>
      <c r="L772" s="85">
        <f t="shared" si="176"/>
        <v>41.274999999999999</v>
      </c>
      <c r="M772" s="85">
        <f t="shared" si="164"/>
        <v>1.27</v>
      </c>
      <c r="N772" s="71">
        <v>60</v>
      </c>
      <c r="O772" s="100">
        <f t="shared" si="165"/>
        <v>41.1175</v>
      </c>
      <c r="P772" s="85">
        <f t="shared" si="166"/>
        <v>0</v>
      </c>
      <c r="Q772" s="58">
        <f t="shared" si="167"/>
        <v>12.7</v>
      </c>
      <c r="R772" s="100">
        <f t="shared" si="168"/>
        <v>40.567599999999999</v>
      </c>
      <c r="S772" s="85">
        <f t="shared" si="169"/>
        <v>0</v>
      </c>
      <c r="T772" s="58">
        <f t="shared" si="170"/>
        <v>10.199999999999999</v>
      </c>
      <c r="U772" s="58">
        <f t="shared" si="171"/>
        <v>7.6</v>
      </c>
      <c r="V772" s="58">
        <f t="array" ref="V772">INDEX(AS$11:AS$66,MATCH(C772&amp;G772,AO$11:AO$66&amp;AP$11:AP$66,0),0)</f>
        <v>15</v>
      </c>
      <c r="X772" s="120">
        <f t="shared" si="172"/>
        <v>0.05</v>
      </c>
      <c r="Y772" s="61">
        <f t="array" ref="Y772">INDEX($AQ$11:$AR$66,MATCH($C772&amp;$G772,$AO$11:$AO$66&amp;$AP$11:$AP$66,0),COUNTIF($AQ$10:$AR$10,"&lt;"&amp;Z772)+1)</f>
        <v>2.9999999999999997E-4</v>
      </c>
      <c r="Z772" s="61">
        <f t="shared" si="173"/>
        <v>1.625</v>
      </c>
      <c r="AA772" s="61">
        <f t="array" ref="AA772">INDEX($AT$11:$AV$66,MATCH($C772&amp;$G772,$AO$11:$AO$66&amp;$AP$11:$AP$66,0),COUNTIF($AT$10:$AV$10,"&lt;"&amp;Z772)+1)</f>
        <v>5.0000000000000001E-4</v>
      </c>
      <c r="AB772" s="111">
        <f t="shared" si="174"/>
        <v>1.5925240473580835</v>
      </c>
      <c r="AC772" s="121">
        <f t="array" ref="AC772">INDEX($AW$11:$BA$66,MATCH($C772&amp;$G772,$AO$11:$AO$66&amp;$AP$11:$AP$66,0),COUNTIF($AW$10:$BA$10,"&lt;"&amp;Z772)+1)</f>
        <v>4.0000000000000002E-4</v>
      </c>
      <c r="AD772" s="62">
        <v>1.6188</v>
      </c>
      <c r="AE772" s="61">
        <f t="array" ref="AE772">INDEX($AT$11:$AV$66,MATCH($C772&amp;$G772,$AO$11:$AO$66&amp;$AP$11:$AP$66,0),COUNTIF($AT$10:$AV$10,"&lt;"&amp;AD772)+1)</f>
        <v>5.0000000000000001E-4</v>
      </c>
      <c r="AF772" s="111">
        <f t="shared" si="175"/>
        <v>1.5971493649053889</v>
      </c>
      <c r="AG772" s="121">
        <f t="array" ref="AG772">INDEX($AW$11:$BA$66,MATCH($C772&amp;$G772,$AO$11:$AO$66&amp;$AP$11:$AP$66,0),COUNTIF($AW$10:$BA$10,"&lt;"&amp;AD772)+1)</f>
        <v>4.0000000000000002E-4</v>
      </c>
    </row>
    <row r="773" spans="2:33" ht="12.75" customHeight="1" x14ac:dyDescent="0.3">
      <c r="B773" s="81" t="str">
        <f t="shared" si="177"/>
        <v>1 11/16-6 UN</v>
      </c>
      <c r="C773" s="71" t="s">
        <v>592</v>
      </c>
      <c r="D773" s="71"/>
      <c r="E773" s="79" t="s">
        <v>604</v>
      </c>
      <c r="F773" s="82" t="s">
        <v>615</v>
      </c>
      <c r="G773" s="58">
        <v>6</v>
      </c>
      <c r="H773" s="60" t="s">
        <v>521</v>
      </c>
      <c r="I773" s="71" t="s">
        <v>599</v>
      </c>
      <c r="J773" s="71" t="s">
        <v>588</v>
      </c>
      <c r="K773" s="71" t="s">
        <v>600</v>
      </c>
      <c r="L773" s="85">
        <f t="shared" si="176"/>
        <v>42.862499999999997</v>
      </c>
      <c r="M773" s="85">
        <f t="shared" si="164"/>
        <v>4.2332999999999998</v>
      </c>
      <c r="N773" s="71">
        <v>60</v>
      </c>
      <c r="O773" s="100">
        <f t="shared" si="165"/>
        <v>42.219900000000003</v>
      </c>
      <c r="P773" s="85">
        <f t="shared" si="166"/>
        <v>0</v>
      </c>
      <c r="Q773" s="58">
        <f t="shared" si="167"/>
        <v>20.3</v>
      </c>
      <c r="R773" s="100">
        <f t="shared" si="168"/>
        <v>40.386800000000001</v>
      </c>
      <c r="S773" s="85">
        <f t="shared" si="169"/>
        <v>0</v>
      </c>
      <c r="T773" s="58">
        <f t="shared" si="170"/>
        <v>12.7</v>
      </c>
      <c r="U773" s="58">
        <f t="shared" si="171"/>
        <v>10.199999999999999</v>
      </c>
      <c r="V773" s="58">
        <f t="array" ref="V773">INDEX(AS$11:AS$66,MATCH(C773&amp;G773,AO$11:AO$66&amp;AP$11:AP$66,0),0)</f>
        <v>5</v>
      </c>
      <c r="X773" s="120">
        <f t="shared" si="172"/>
        <v>0.16666666666666666</v>
      </c>
      <c r="Y773" s="61">
        <f t="array" ref="Y773">INDEX($AQ$11:$AR$66,MATCH($C773&amp;$G773,$AO$11:$AO$66&amp;$AP$11:$AP$66,0),COUNTIF($AQ$10:$AR$10,"&lt;"&amp;Z773)+1)</f>
        <v>4.0000000000000002E-4</v>
      </c>
      <c r="Z773" s="61">
        <f t="shared" si="173"/>
        <v>1.6875</v>
      </c>
      <c r="AA773" s="61">
        <f t="array" ref="AA773">INDEX($AT$11:$AV$66,MATCH($C773&amp;$G773,$AO$11:$AO$66&amp;$AP$11:$AP$66,0),COUNTIF($AT$10:$AV$10,"&lt;"&amp;Z773)+1)</f>
        <v>8.0000000000000004E-4</v>
      </c>
      <c r="AB773" s="111">
        <f t="shared" si="174"/>
        <v>1.5792468245269453</v>
      </c>
      <c r="AC773" s="121">
        <f t="array" ref="AC773">INDEX($AW$11:$BA$66,MATCH($C773&amp;$G773,$AO$11:$AO$66&amp;$AP$11:$AP$66,0),COUNTIF($AW$10:$BA$10,"&lt;"&amp;Z773)+1)</f>
        <v>5.0000000000000001E-4</v>
      </c>
      <c r="AD773" s="62">
        <v>1.6621999999999999</v>
      </c>
      <c r="AE773" s="61">
        <f t="array" ref="AE773">INDEX($AT$11:$AV$66,MATCH($C773&amp;$G773,$AO$11:$AO$66&amp;$AP$11:$AP$66,0),COUNTIF($AT$10:$AV$10,"&lt;"&amp;AD773)+1)</f>
        <v>8.0000000000000004E-4</v>
      </c>
      <c r="AF773" s="111">
        <f t="shared" si="175"/>
        <v>1.5900312163512966</v>
      </c>
      <c r="AG773" s="121">
        <f t="array" ref="AG773">INDEX($AW$11:$BA$66,MATCH($C773&amp;$G773,$AO$11:$AO$66&amp;$AP$11:$AP$66,0),COUNTIF($AW$10:$BA$10,"&lt;"&amp;AD773)+1)</f>
        <v>5.0000000000000001E-4</v>
      </c>
    </row>
    <row r="774" spans="2:33" ht="12.75" customHeight="1" x14ac:dyDescent="0.3">
      <c r="B774" s="81" t="str">
        <f t="shared" si="177"/>
        <v>1 11/16-6 UN</v>
      </c>
      <c r="C774" s="71" t="s">
        <v>592</v>
      </c>
      <c r="D774" s="71"/>
      <c r="E774" s="79" t="s">
        <v>604</v>
      </c>
      <c r="F774" s="82" t="s">
        <v>615</v>
      </c>
      <c r="G774" s="58">
        <v>6</v>
      </c>
      <c r="H774" s="60" t="s">
        <v>521</v>
      </c>
      <c r="I774" s="71" t="s">
        <v>601</v>
      </c>
      <c r="J774" s="71" t="s">
        <v>588</v>
      </c>
      <c r="K774" s="71" t="s">
        <v>600</v>
      </c>
      <c r="L774" s="85">
        <f t="shared" si="176"/>
        <v>42.862499999999997</v>
      </c>
      <c r="M774" s="85">
        <f t="shared" si="164"/>
        <v>4.2332999999999998</v>
      </c>
      <c r="N774" s="71">
        <v>60</v>
      </c>
      <c r="O774" s="100">
        <f t="shared" si="165"/>
        <v>42.151299999999999</v>
      </c>
      <c r="P774" s="85">
        <f t="shared" si="166"/>
        <v>0</v>
      </c>
      <c r="Q774" s="58">
        <f t="shared" si="167"/>
        <v>20.3</v>
      </c>
      <c r="R774" s="100">
        <f t="shared" si="168"/>
        <v>40.318199999999997</v>
      </c>
      <c r="S774" s="85">
        <f t="shared" si="169"/>
        <v>0</v>
      </c>
      <c r="T774" s="58">
        <f t="shared" si="170"/>
        <v>12.7</v>
      </c>
      <c r="U774" s="58">
        <f t="shared" si="171"/>
        <v>10.199999999999999</v>
      </c>
      <c r="V774" s="58">
        <f t="array" ref="V774">INDEX(AS$11:AS$66,MATCH(C774&amp;G774,AO$11:AO$66&amp;AP$11:AP$66,0),0)</f>
        <v>5</v>
      </c>
      <c r="X774" s="120">
        <f t="shared" si="172"/>
        <v>0.16666666666666666</v>
      </c>
      <c r="Y774" s="61">
        <f t="array" ref="Y774">INDEX($AQ$11:$AR$66,MATCH($C774&amp;$G774,$AO$11:$AO$66&amp;$AP$11:$AP$66,0),COUNTIF($AQ$10:$AR$10,"&lt;"&amp;Z774)+1)</f>
        <v>4.0000000000000002E-4</v>
      </c>
      <c r="Z774" s="61">
        <f t="shared" si="173"/>
        <v>1.6875</v>
      </c>
      <c r="AA774" s="61">
        <f t="array" ref="AA774">INDEX($AT$11:$AV$66,MATCH($C774&amp;$G774,$AO$11:$AO$66&amp;$AP$11:$AP$66,0),COUNTIF($AT$10:$AV$10,"&lt;"&amp;Z774)+1)</f>
        <v>8.0000000000000004E-4</v>
      </c>
      <c r="AB774" s="111">
        <f t="shared" si="174"/>
        <v>1.5792468245269453</v>
      </c>
      <c r="AC774" s="121">
        <f t="array" ref="AC774">INDEX($AW$11:$BA$66,MATCH($C774&amp;$G774,$AO$11:$AO$66&amp;$AP$11:$AP$66,0),COUNTIF($AW$10:$BA$10,"&lt;"&amp;Z774)+1)</f>
        <v>5.0000000000000001E-4</v>
      </c>
      <c r="AD774" s="62">
        <v>1.6595</v>
      </c>
      <c r="AE774" s="61">
        <f t="array" ref="AE774">INDEX($AT$11:$AV$66,MATCH($C774&amp;$G774,$AO$11:$AO$66&amp;$AP$11:$AP$66,0),COUNTIF($AT$10:$AV$10,"&lt;"&amp;AD774)+1)</f>
        <v>8.0000000000000004E-4</v>
      </c>
      <c r="AF774" s="111">
        <f t="shared" si="175"/>
        <v>1.5873312163512967</v>
      </c>
      <c r="AG774" s="121">
        <f t="array" ref="AG774">INDEX($AW$11:$BA$66,MATCH($C774&amp;$G774,$AO$11:$AO$66&amp;$AP$11:$AP$66,0),COUNTIF($AW$10:$BA$10,"&lt;"&amp;AD774)+1)</f>
        <v>5.0000000000000001E-4</v>
      </c>
    </row>
    <row r="775" spans="2:33" ht="12.75" customHeight="1" x14ac:dyDescent="0.3">
      <c r="B775" s="81" t="str">
        <f t="shared" si="177"/>
        <v>1 11/16-8 UN</v>
      </c>
      <c r="C775" s="71" t="s">
        <v>592</v>
      </c>
      <c r="D775" s="71"/>
      <c r="E775" s="79" t="s">
        <v>604</v>
      </c>
      <c r="F775" s="82" t="s">
        <v>615</v>
      </c>
      <c r="G775" s="58">
        <v>8</v>
      </c>
      <c r="H775" s="60" t="s">
        <v>521</v>
      </c>
      <c r="I775" s="71" t="s">
        <v>599</v>
      </c>
      <c r="J775" s="71" t="s">
        <v>588</v>
      </c>
      <c r="K775" s="71" t="s">
        <v>600</v>
      </c>
      <c r="L775" s="85">
        <f t="shared" si="176"/>
        <v>42.862499999999997</v>
      </c>
      <c r="M775" s="85">
        <f t="shared" si="164"/>
        <v>3.1749999999999998</v>
      </c>
      <c r="N775" s="71">
        <v>60</v>
      </c>
      <c r="O775" s="100">
        <f t="shared" si="165"/>
        <v>42.420499999999997</v>
      </c>
      <c r="P775" s="85">
        <f t="shared" si="166"/>
        <v>0</v>
      </c>
      <c r="Q775" s="58">
        <f t="shared" si="167"/>
        <v>17.8</v>
      </c>
      <c r="R775" s="100">
        <f t="shared" si="168"/>
        <v>41.045699999999997</v>
      </c>
      <c r="S775" s="85">
        <f t="shared" si="169"/>
        <v>0</v>
      </c>
      <c r="T775" s="58">
        <f t="shared" si="170"/>
        <v>12.7</v>
      </c>
      <c r="U775" s="58">
        <f t="shared" si="171"/>
        <v>10.199999999999999</v>
      </c>
      <c r="V775" s="58">
        <f t="array" ref="V775">INDEX(AS$11:AS$66,MATCH(C775&amp;G775,AO$11:AO$66&amp;AP$11:AP$66,0),0)</f>
        <v>5</v>
      </c>
      <c r="X775" s="120">
        <f t="shared" si="172"/>
        <v>0.125</v>
      </c>
      <c r="Y775" s="61">
        <f t="array" ref="Y775">INDEX($AQ$11:$AR$66,MATCH($C775&amp;$G775,$AO$11:$AO$66&amp;$AP$11:$AP$66,0),COUNTIF($AQ$10:$AR$10,"&lt;"&amp;Z775)+1)</f>
        <v>4.0000000000000002E-4</v>
      </c>
      <c r="Z775" s="61">
        <f t="shared" si="173"/>
        <v>1.6875</v>
      </c>
      <c r="AA775" s="61">
        <f t="array" ref="AA775">INDEX($AT$11:$AV$66,MATCH($C775&amp;$G775,$AO$11:$AO$66&amp;$AP$11:$AP$66,0),COUNTIF($AT$10:$AV$10,"&lt;"&amp;Z775)+1)</f>
        <v>6.9999999999999999E-4</v>
      </c>
      <c r="AB775" s="111">
        <f t="shared" si="174"/>
        <v>1.6063101183952089</v>
      </c>
      <c r="AC775" s="121">
        <f t="array" ref="AC775">INDEX($AW$11:$BA$66,MATCH($C775&amp;$G775,$AO$11:$AO$66&amp;$AP$11:$AP$66,0),COUNTIF($AW$10:$BA$10,"&lt;"&amp;Z775)+1)</f>
        <v>5.0000000000000001E-4</v>
      </c>
      <c r="AD775" s="62">
        <v>1.6700999999999999</v>
      </c>
      <c r="AE775" s="61">
        <f t="array" ref="AE775">INDEX($AT$11:$AV$66,MATCH($C775&amp;$G775,$AO$11:$AO$66&amp;$AP$11:$AP$66,0),COUNTIF($AT$10:$AV$10,"&lt;"&amp;AD775)+1)</f>
        <v>6.9999999999999999E-4</v>
      </c>
      <c r="AF775" s="111">
        <f t="shared" si="175"/>
        <v>1.6159734122634726</v>
      </c>
      <c r="AG775" s="121">
        <f t="array" ref="AG775">INDEX($AW$11:$BA$66,MATCH($C775&amp;$G775,$AO$11:$AO$66&amp;$AP$11:$AP$66,0),COUNTIF($AW$10:$BA$10,"&lt;"&amp;AD775)+1)</f>
        <v>5.0000000000000001E-4</v>
      </c>
    </row>
    <row r="776" spans="2:33" ht="12.75" customHeight="1" x14ac:dyDescent="0.3">
      <c r="B776" s="81" t="str">
        <f t="shared" si="177"/>
        <v>1 11/16-8 UN</v>
      </c>
      <c r="C776" s="71" t="s">
        <v>592</v>
      </c>
      <c r="D776" s="71"/>
      <c r="E776" s="79" t="s">
        <v>604</v>
      </c>
      <c r="F776" s="82" t="s">
        <v>615</v>
      </c>
      <c r="G776" s="58">
        <v>8</v>
      </c>
      <c r="H776" s="60" t="s">
        <v>521</v>
      </c>
      <c r="I776" s="71" t="s">
        <v>601</v>
      </c>
      <c r="J776" s="71" t="s">
        <v>588</v>
      </c>
      <c r="K776" s="71" t="s">
        <v>600</v>
      </c>
      <c r="L776" s="85">
        <f t="shared" si="176"/>
        <v>42.862499999999997</v>
      </c>
      <c r="M776" s="85">
        <f t="shared" si="164"/>
        <v>3.1749999999999998</v>
      </c>
      <c r="N776" s="71">
        <v>60</v>
      </c>
      <c r="O776" s="100">
        <f t="shared" si="165"/>
        <v>42.3596</v>
      </c>
      <c r="P776" s="85">
        <f t="shared" si="166"/>
        <v>0</v>
      </c>
      <c r="Q776" s="58">
        <f t="shared" si="167"/>
        <v>17.8</v>
      </c>
      <c r="R776" s="100">
        <f t="shared" si="168"/>
        <v>40.9848</v>
      </c>
      <c r="S776" s="85">
        <f t="shared" si="169"/>
        <v>0</v>
      </c>
      <c r="T776" s="58">
        <f t="shared" si="170"/>
        <v>12.7</v>
      </c>
      <c r="U776" s="58">
        <f t="shared" si="171"/>
        <v>10.199999999999999</v>
      </c>
      <c r="V776" s="58">
        <f t="array" ref="V776">INDEX(AS$11:AS$66,MATCH(C776&amp;G776,AO$11:AO$66&amp;AP$11:AP$66,0),0)</f>
        <v>5</v>
      </c>
      <c r="X776" s="120">
        <f t="shared" si="172"/>
        <v>0.125</v>
      </c>
      <c r="Y776" s="61">
        <f t="array" ref="Y776">INDEX($AQ$11:$AR$66,MATCH($C776&amp;$G776,$AO$11:$AO$66&amp;$AP$11:$AP$66,0),COUNTIF($AQ$10:$AR$10,"&lt;"&amp;Z776)+1)</f>
        <v>4.0000000000000002E-4</v>
      </c>
      <c r="Z776" s="61">
        <f t="shared" si="173"/>
        <v>1.6875</v>
      </c>
      <c r="AA776" s="61">
        <f t="array" ref="AA776">INDEX($AT$11:$AV$66,MATCH($C776&amp;$G776,$AO$11:$AO$66&amp;$AP$11:$AP$66,0),COUNTIF($AT$10:$AV$10,"&lt;"&amp;Z776)+1)</f>
        <v>6.9999999999999999E-4</v>
      </c>
      <c r="AB776" s="111">
        <f t="shared" si="174"/>
        <v>1.6063101183952089</v>
      </c>
      <c r="AC776" s="121">
        <f t="array" ref="AC776">INDEX($AW$11:$BA$66,MATCH($C776&amp;$G776,$AO$11:$AO$66&amp;$AP$11:$AP$66,0),COUNTIF($AW$10:$BA$10,"&lt;"&amp;Z776)+1)</f>
        <v>5.0000000000000001E-4</v>
      </c>
      <c r="AD776" s="62">
        <v>1.6677</v>
      </c>
      <c r="AE776" s="61">
        <f t="array" ref="AE776">INDEX($AT$11:$AV$66,MATCH($C776&amp;$G776,$AO$11:$AO$66&amp;$AP$11:$AP$66,0),COUNTIF($AT$10:$AV$10,"&lt;"&amp;AD776)+1)</f>
        <v>6.9999999999999999E-4</v>
      </c>
      <c r="AF776" s="111">
        <f t="shared" si="175"/>
        <v>1.6135734122634726</v>
      </c>
      <c r="AG776" s="121">
        <f t="array" ref="AG776">INDEX($AW$11:$BA$66,MATCH($C776&amp;$G776,$AO$11:$AO$66&amp;$AP$11:$AP$66,0),COUNTIF($AW$10:$BA$10,"&lt;"&amp;AD776)+1)</f>
        <v>5.0000000000000001E-4</v>
      </c>
    </row>
    <row r="777" spans="2:33" ht="12.75" customHeight="1" x14ac:dyDescent="0.3">
      <c r="B777" s="81" t="str">
        <f t="shared" si="177"/>
        <v>1 11/16-12 UN</v>
      </c>
      <c r="C777" s="71" t="s">
        <v>592</v>
      </c>
      <c r="D777" s="71"/>
      <c r="E777" s="79" t="s">
        <v>604</v>
      </c>
      <c r="F777" s="82" t="s">
        <v>615</v>
      </c>
      <c r="G777" s="58">
        <v>12</v>
      </c>
      <c r="H777" s="60" t="s">
        <v>521</v>
      </c>
      <c r="I777" s="71" t="s">
        <v>599</v>
      </c>
      <c r="J777" s="71" t="s">
        <v>588</v>
      </c>
      <c r="K777" s="71" t="s">
        <v>600</v>
      </c>
      <c r="L777" s="85">
        <f t="shared" si="176"/>
        <v>42.862499999999997</v>
      </c>
      <c r="M777" s="85">
        <f t="shared" si="164"/>
        <v>2.1166999999999998</v>
      </c>
      <c r="N777" s="71">
        <v>60</v>
      </c>
      <c r="O777" s="100">
        <f t="shared" si="165"/>
        <v>42.603400000000001</v>
      </c>
      <c r="P777" s="85">
        <f t="shared" si="166"/>
        <v>0</v>
      </c>
      <c r="Q777" s="58">
        <f t="shared" si="167"/>
        <v>15.2</v>
      </c>
      <c r="R777" s="100">
        <f t="shared" si="168"/>
        <v>41.686900000000001</v>
      </c>
      <c r="S777" s="85">
        <f t="shared" si="169"/>
        <v>0</v>
      </c>
      <c r="T777" s="58">
        <f t="shared" si="170"/>
        <v>10.199999999999999</v>
      </c>
      <c r="U777" s="58">
        <f t="shared" si="171"/>
        <v>7.6</v>
      </c>
      <c r="V777" s="58">
        <f t="array" ref="V777">INDEX(AS$11:AS$66,MATCH(C777&amp;G777,AO$11:AO$66&amp;AP$11:AP$66,0),0)</f>
        <v>10</v>
      </c>
      <c r="X777" s="120">
        <f t="shared" si="172"/>
        <v>8.3333333333333329E-2</v>
      </c>
      <c r="Y777" s="61">
        <f t="array" ref="Y777">INDEX($AQ$11:$AR$66,MATCH($C777&amp;$G777,$AO$11:$AO$66&amp;$AP$11:$AP$66,0),COUNTIF($AQ$10:$AR$10,"&lt;"&amp;Z777)+1)</f>
        <v>2.9999999999999997E-4</v>
      </c>
      <c r="Z777" s="61">
        <f t="shared" si="173"/>
        <v>1.6875</v>
      </c>
      <c r="AA777" s="61">
        <f t="array" ref="AA777">INDEX($AT$11:$AV$66,MATCH($C777&amp;$G777,$AO$11:$AO$66&amp;$AP$11:$AP$66,0),COUNTIF($AT$10:$AV$10,"&lt;"&amp;Z777)+1)</f>
        <v>5.9999999999999995E-4</v>
      </c>
      <c r="AB777" s="111">
        <f t="shared" si="174"/>
        <v>1.6333734122634727</v>
      </c>
      <c r="AC777" s="121">
        <f t="array" ref="AC777">INDEX($AW$11:$BA$66,MATCH($C777&amp;$G777,$AO$11:$AO$66&amp;$AP$11:$AP$66,0),COUNTIF($AW$10:$BA$10,"&lt;"&amp;Z777)+1)</f>
        <v>4.0000000000000002E-4</v>
      </c>
      <c r="AD777" s="62">
        <v>1.6773</v>
      </c>
      <c r="AE777" s="61">
        <f t="array" ref="AE777">INDEX($AT$11:$AV$66,MATCH($C777&amp;$G777,$AO$11:$AO$66&amp;$AP$11:$AP$66,0),COUNTIF($AT$10:$AV$10,"&lt;"&amp;AD777)+1)</f>
        <v>5.9999999999999995E-4</v>
      </c>
      <c r="AF777" s="111">
        <f t="shared" si="175"/>
        <v>1.6412156081756484</v>
      </c>
      <c r="AG777" s="121">
        <f t="array" ref="AG777">INDEX($AW$11:$BA$66,MATCH($C777&amp;$G777,$AO$11:$AO$66&amp;$AP$11:$AP$66,0),COUNTIF($AW$10:$BA$10,"&lt;"&amp;AD777)+1)</f>
        <v>4.0000000000000002E-4</v>
      </c>
    </row>
    <row r="778" spans="2:33" ht="12.75" customHeight="1" x14ac:dyDescent="0.3">
      <c r="B778" s="81" t="str">
        <f t="shared" si="177"/>
        <v>1 11/16-12 UN</v>
      </c>
      <c r="C778" s="71" t="s">
        <v>592</v>
      </c>
      <c r="D778" s="71"/>
      <c r="E778" s="79" t="s">
        <v>604</v>
      </c>
      <c r="F778" s="82" t="s">
        <v>615</v>
      </c>
      <c r="G778" s="58">
        <v>12</v>
      </c>
      <c r="H778" s="60" t="s">
        <v>521</v>
      </c>
      <c r="I778" s="71" t="s">
        <v>601</v>
      </c>
      <c r="J778" s="71" t="s">
        <v>588</v>
      </c>
      <c r="K778" s="71" t="s">
        <v>600</v>
      </c>
      <c r="L778" s="85">
        <f t="shared" si="176"/>
        <v>42.862499999999997</v>
      </c>
      <c r="M778" s="85">
        <f t="shared" si="164"/>
        <v>2.1166999999999998</v>
      </c>
      <c r="N778" s="71">
        <v>60</v>
      </c>
      <c r="O778" s="100">
        <f t="shared" si="165"/>
        <v>42.552599999999998</v>
      </c>
      <c r="P778" s="85">
        <f t="shared" si="166"/>
        <v>0</v>
      </c>
      <c r="Q778" s="58">
        <f t="shared" si="167"/>
        <v>15.2</v>
      </c>
      <c r="R778" s="100">
        <f t="shared" si="168"/>
        <v>41.636099999999999</v>
      </c>
      <c r="S778" s="85">
        <f t="shared" si="169"/>
        <v>0</v>
      </c>
      <c r="T778" s="58">
        <f t="shared" si="170"/>
        <v>10.199999999999999</v>
      </c>
      <c r="U778" s="58">
        <f t="shared" si="171"/>
        <v>7.6</v>
      </c>
      <c r="V778" s="58">
        <f t="array" ref="V778">INDEX(AS$11:AS$66,MATCH(C778&amp;G778,AO$11:AO$66&amp;AP$11:AP$66,0),0)</f>
        <v>10</v>
      </c>
      <c r="X778" s="120">
        <f t="shared" si="172"/>
        <v>8.3333333333333329E-2</v>
      </c>
      <c r="Y778" s="61">
        <f t="array" ref="Y778">INDEX($AQ$11:$AR$66,MATCH($C778&amp;$G778,$AO$11:$AO$66&amp;$AP$11:$AP$66,0),COUNTIF($AQ$10:$AR$10,"&lt;"&amp;Z778)+1)</f>
        <v>2.9999999999999997E-4</v>
      </c>
      <c r="Z778" s="61">
        <f t="shared" si="173"/>
        <v>1.6875</v>
      </c>
      <c r="AA778" s="61">
        <f t="array" ref="AA778">INDEX($AT$11:$AV$66,MATCH($C778&amp;$G778,$AO$11:$AO$66&amp;$AP$11:$AP$66,0),COUNTIF($AT$10:$AV$10,"&lt;"&amp;Z778)+1)</f>
        <v>5.9999999999999995E-4</v>
      </c>
      <c r="AB778" s="111">
        <f t="shared" si="174"/>
        <v>1.6333734122634727</v>
      </c>
      <c r="AC778" s="121">
        <f t="array" ref="AC778">INDEX($AW$11:$BA$66,MATCH($C778&amp;$G778,$AO$11:$AO$66&amp;$AP$11:$AP$66,0),COUNTIF($AW$10:$BA$10,"&lt;"&amp;Z778)+1)</f>
        <v>4.0000000000000002E-4</v>
      </c>
      <c r="AD778" s="62">
        <v>1.6753</v>
      </c>
      <c r="AE778" s="61">
        <f t="array" ref="AE778">INDEX($AT$11:$AV$66,MATCH($C778&amp;$G778,$AO$11:$AO$66&amp;$AP$11:$AP$66,0),COUNTIF($AT$10:$AV$10,"&lt;"&amp;AD778)+1)</f>
        <v>5.9999999999999995E-4</v>
      </c>
      <c r="AF778" s="111">
        <f t="shared" si="175"/>
        <v>1.6392156081756484</v>
      </c>
      <c r="AG778" s="121">
        <f t="array" ref="AG778">INDEX($AW$11:$BA$66,MATCH($C778&amp;$G778,$AO$11:$AO$66&amp;$AP$11:$AP$66,0),COUNTIF($AW$10:$BA$10,"&lt;"&amp;AD778)+1)</f>
        <v>4.0000000000000002E-4</v>
      </c>
    </row>
    <row r="779" spans="2:33" ht="12.75" customHeight="1" x14ac:dyDescent="0.3">
      <c r="B779" s="81" t="str">
        <f t="shared" si="177"/>
        <v>1 11/16-16 UN</v>
      </c>
      <c r="C779" s="71" t="s">
        <v>592</v>
      </c>
      <c r="D779" s="71"/>
      <c r="E779" s="79" t="s">
        <v>604</v>
      </c>
      <c r="F779" s="82" t="s">
        <v>615</v>
      </c>
      <c r="G779" s="58">
        <v>16</v>
      </c>
      <c r="H779" s="60" t="s">
        <v>521</v>
      </c>
      <c r="I779" s="71" t="s">
        <v>599</v>
      </c>
      <c r="J779" s="71" t="s">
        <v>588</v>
      </c>
      <c r="K779" s="71" t="s">
        <v>600</v>
      </c>
      <c r="L779" s="85">
        <f t="shared" si="176"/>
        <v>42.862499999999997</v>
      </c>
      <c r="M779" s="85">
        <f t="shared" ref="M779:M842" si="178">ROUND(X779*25.4,4)</f>
        <v>1.5874999999999999</v>
      </c>
      <c r="N779" s="71">
        <v>60</v>
      </c>
      <c r="O779" s="100">
        <f t="shared" ref="O779:O842" si="179">ROUND(IF(H779="GO",Z779,AD779)*25.4,4)</f>
        <v>42.694899999999997</v>
      </c>
      <c r="P779" s="85">
        <f t="shared" ref="P779:P842" si="180">IF(H779="GO",IF(AA779="-",AA779,ROUND(AA779*25.4*1000,1)),0)</f>
        <v>0</v>
      </c>
      <c r="Q779" s="58">
        <f t="shared" ref="Q779:Q842" si="181">IF(H779="NOT GO",IF(AE779="-",AE779,ROUND(AE779*25.4*1000,1)),0)</f>
        <v>15.2</v>
      </c>
      <c r="R779" s="100">
        <f t="shared" ref="R779:R842" si="182">ROUND(IF(H779="GO",AB779,AF779)*25.4,4)</f>
        <v>42.0075</v>
      </c>
      <c r="S779" s="85">
        <f t="shared" ref="S779:S842" si="183">IF(H779="GO",IF(AC779="-",AC779,ROUND(AC779*25.4*1000,1)),0)</f>
        <v>0</v>
      </c>
      <c r="T779" s="58">
        <f t="shared" ref="T779:T842" si="184">IF(H779="NOT GO",IF(AG779="-",AG779,ROUND(AG779*25.4*1000,1)),0)</f>
        <v>10.199999999999999</v>
      </c>
      <c r="U779" s="58">
        <f t="shared" ref="U779:U842" si="185">IF(Y779="-",Y779,ROUND(Y779*25.4*1000,1))</f>
        <v>7.6</v>
      </c>
      <c r="V779" s="58">
        <f t="array" ref="V779">INDEX(AS$11:AS$66,MATCH(C779&amp;G779,AO$11:AO$66&amp;AP$11:AP$66,0),0)</f>
        <v>10</v>
      </c>
      <c r="X779" s="120">
        <f t="shared" ref="X779:X842" si="186">INDEX(AM$11:AM$38,MATCH(G779,AL$11:AL$38,0),0)</f>
        <v>6.25E-2</v>
      </c>
      <c r="Y779" s="61">
        <f t="array" ref="Y779">INDEX($AQ$11:$AR$66,MATCH($C779&amp;$G779,$AO$11:$AO$66&amp;$AP$11:$AP$66,0),COUNTIF($AQ$10:$AR$10,"&lt;"&amp;Z779)+1)</f>
        <v>2.9999999999999997E-4</v>
      </c>
      <c r="Z779" s="61">
        <f t="shared" ref="Z779:Z842" si="187">INDEX(AJ$11:AJ$92,MATCH(F779,AI$11:AI$92,0))</f>
        <v>1.6875</v>
      </c>
      <c r="AA779" s="61">
        <f t="array" ref="AA779">INDEX($AT$11:$AV$66,MATCH($C779&amp;$G779,$AO$11:$AO$66&amp;$AP$11:$AP$66,0),COUNTIF($AT$10:$AV$10,"&lt;"&amp;Z779)+1)</f>
        <v>5.9999999999999995E-4</v>
      </c>
      <c r="AB779" s="111">
        <f t="shared" ref="AB779:AB842" si="188">Z779-(3/8)*2*(TAN(RADIANS(60))/2)/G779</f>
        <v>1.6469050591976044</v>
      </c>
      <c r="AC779" s="121">
        <f t="array" ref="AC779">INDEX($AW$11:$BA$66,MATCH($C779&amp;$G779,$AO$11:$AO$66&amp;$AP$11:$AP$66,0),COUNTIF($AW$10:$BA$10,"&lt;"&amp;Z779)+1)</f>
        <v>4.0000000000000002E-4</v>
      </c>
      <c r="AD779" s="62">
        <v>1.6809000000000001</v>
      </c>
      <c r="AE779" s="61">
        <f t="array" ref="AE779">INDEX($AT$11:$AV$66,MATCH($C779&amp;$G779,$AO$11:$AO$66&amp;$AP$11:$AP$66,0),COUNTIF($AT$10:$AV$10,"&lt;"&amp;AD779)+1)</f>
        <v>5.9999999999999995E-4</v>
      </c>
      <c r="AF779" s="111">
        <f t="shared" ref="AF779:AF842" si="189">AD779-(TAN(RADIANS(60))/2)/G779/4*2</f>
        <v>1.6538367061317363</v>
      </c>
      <c r="AG779" s="121">
        <f t="array" ref="AG779">INDEX($AW$11:$BA$66,MATCH($C779&amp;$G779,$AO$11:$AO$66&amp;$AP$11:$AP$66,0),COUNTIF($AW$10:$BA$10,"&lt;"&amp;AD779)+1)</f>
        <v>4.0000000000000002E-4</v>
      </c>
    </row>
    <row r="780" spans="2:33" ht="12.75" customHeight="1" x14ac:dyDescent="0.3">
      <c r="B780" s="81" t="str">
        <f t="shared" si="177"/>
        <v>1 11/16-16 UN</v>
      </c>
      <c r="C780" s="71" t="s">
        <v>592</v>
      </c>
      <c r="D780" s="71"/>
      <c r="E780" s="79" t="s">
        <v>604</v>
      </c>
      <c r="F780" s="82" t="s">
        <v>615</v>
      </c>
      <c r="G780" s="58">
        <v>16</v>
      </c>
      <c r="H780" s="60" t="s">
        <v>521</v>
      </c>
      <c r="I780" s="71" t="s">
        <v>601</v>
      </c>
      <c r="J780" s="71" t="s">
        <v>588</v>
      </c>
      <c r="K780" s="71" t="s">
        <v>600</v>
      </c>
      <c r="L780" s="85">
        <f t="shared" si="176"/>
        <v>42.862499999999997</v>
      </c>
      <c r="M780" s="85">
        <f t="shared" si="178"/>
        <v>1.5874999999999999</v>
      </c>
      <c r="N780" s="71">
        <v>60</v>
      </c>
      <c r="O780" s="100">
        <f t="shared" si="179"/>
        <v>42.651699999999998</v>
      </c>
      <c r="P780" s="85">
        <f t="shared" si="180"/>
        <v>0</v>
      </c>
      <c r="Q780" s="58">
        <f t="shared" si="181"/>
        <v>15.2</v>
      </c>
      <c r="R780" s="100">
        <f t="shared" si="182"/>
        <v>41.964300000000001</v>
      </c>
      <c r="S780" s="85">
        <f t="shared" si="183"/>
        <v>0</v>
      </c>
      <c r="T780" s="58">
        <f t="shared" si="184"/>
        <v>10.199999999999999</v>
      </c>
      <c r="U780" s="58">
        <f t="shared" si="185"/>
        <v>7.6</v>
      </c>
      <c r="V780" s="58">
        <f t="array" ref="V780">INDEX(AS$11:AS$66,MATCH(C780&amp;G780,AO$11:AO$66&amp;AP$11:AP$66,0),0)</f>
        <v>10</v>
      </c>
      <c r="X780" s="120">
        <f t="shared" si="186"/>
        <v>6.25E-2</v>
      </c>
      <c r="Y780" s="61">
        <f t="array" ref="Y780">INDEX($AQ$11:$AR$66,MATCH($C780&amp;$G780,$AO$11:$AO$66&amp;$AP$11:$AP$66,0),COUNTIF($AQ$10:$AR$10,"&lt;"&amp;Z780)+1)</f>
        <v>2.9999999999999997E-4</v>
      </c>
      <c r="Z780" s="61">
        <f t="shared" si="187"/>
        <v>1.6875</v>
      </c>
      <c r="AA780" s="61">
        <f t="array" ref="AA780">INDEX($AT$11:$AV$66,MATCH($C780&amp;$G780,$AO$11:$AO$66&amp;$AP$11:$AP$66,0),COUNTIF($AT$10:$AV$10,"&lt;"&amp;Z780)+1)</f>
        <v>5.9999999999999995E-4</v>
      </c>
      <c r="AB780" s="111">
        <f t="shared" si="188"/>
        <v>1.6469050591976044</v>
      </c>
      <c r="AC780" s="121">
        <f t="array" ref="AC780">INDEX($AW$11:$BA$66,MATCH($C780&amp;$G780,$AO$11:$AO$66&amp;$AP$11:$AP$66,0),COUNTIF($AW$10:$BA$10,"&lt;"&amp;Z780)+1)</f>
        <v>4.0000000000000002E-4</v>
      </c>
      <c r="AD780" s="62">
        <v>1.6792</v>
      </c>
      <c r="AE780" s="61">
        <f t="array" ref="AE780">INDEX($AT$11:$AV$66,MATCH($C780&amp;$G780,$AO$11:$AO$66&amp;$AP$11:$AP$66,0),COUNTIF($AT$10:$AV$10,"&lt;"&amp;AD780)+1)</f>
        <v>5.9999999999999995E-4</v>
      </c>
      <c r="AF780" s="111">
        <f t="shared" si="189"/>
        <v>1.6521367061317362</v>
      </c>
      <c r="AG780" s="121">
        <f t="array" ref="AG780">INDEX($AW$11:$BA$66,MATCH($C780&amp;$G780,$AO$11:$AO$66&amp;$AP$11:$AP$66,0),COUNTIF($AW$10:$BA$10,"&lt;"&amp;AD780)+1)</f>
        <v>4.0000000000000002E-4</v>
      </c>
    </row>
    <row r="781" spans="2:33" ht="12.75" customHeight="1" x14ac:dyDescent="0.3">
      <c r="B781" s="81" t="str">
        <f t="shared" si="177"/>
        <v>1 11/16-18 UNEF</v>
      </c>
      <c r="C781" s="71" t="s">
        <v>592</v>
      </c>
      <c r="D781" s="71"/>
      <c r="E781" s="79" t="s">
        <v>603</v>
      </c>
      <c r="F781" s="82" t="s">
        <v>615</v>
      </c>
      <c r="G781" s="58">
        <v>18</v>
      </c>
      <c r="H781" s="60" t="s">
        <v>521</v>
      </c>
      <c r="I781" s="71" t="s">
        <v>599</v>
      </c>
      <c r="J781" s="71" t="s">
        <v>588</v>
      </c>
      <c r="K781" s="71" t="s">
        <v>600</v>
      </c>
      <c r="L781" s="85">
        <f t="shared" si="176"/>
        <v>42.862499999999997</v>
      </c>
      <c r="M781" s="85">
        <f t="shared" si="178"/>
        <v>1.4111</v>
      </c>
      <c r="N781" s="71">
        <v>60</v>
      </c>
      <c r="O781" s="100">
        <f t="shared" si="179"/>
        <v>42.725299999999997</v>
      </c>
      <c r="P781" s="85">
        <f t="shared" si="180"/>
        <v>0</v>
      </c>
      <c r="Q781" s="58">
        <f t="shared" si="181"/>
        <v>12.7</v>
      </c>
      <c r="R781" s="100">
        <f t="shared" si="182"/>
        <v>42.1143</v>
      </c>
      <c r="S781" s="85">
        <f t="shared" si="183"/>
        <v>0</v>
      </c>
      <c r="T781" s="58">
        <f t="shared" si="184"/>
        <v>10.199999999999999</v>
      </c>
      <c r="U781" s="58">
        <f t="shared" si="185"/>
        <v>7.6</v>
      </c>
      <c r="V781" s="58">
        <f t="array" ref="V781">INDEX(AS$11:AS$66,MATCH(C781&amp;G781,AO$11:AO$66&amp;AP$11:AP$66,0),0)</f>
        <v>10</v>
      </c>
      <c r="X781" s="120">
        <f t="shared" si="186"/>
        <v>5.5555555555555552E-2</v>
      </c>
      <c r="Y781" s="61">
        <f t="array" ref="Y781">INDEX($AQ$11:$AR$66,MATCH($C781&amp;$G781,$AO$11:$AO$66&amp;$AP$11:$AP$66,0),COUNTIF($AQ$10:$AR$10,"&lt;"&amp;Z781)+1)</f>
        <v>2.9999999999999997E-4</v>
      </c>
      <c r="Z781" s="61">
        <f t="shared" si="187"/>
        <v>1.6875</v>
      </c>
      <c r="AA781" s="61">
        <f t="array" ref="AA781">INDEX($AT$11:$AV$66,MATCH($C781&amp;$G781,$AO$11:$AO$66&amp;$AP$11:$AP$66,0),COUNTIF($AT$10:$AV$10,"&lt;"&amp;Z781)+1)</f>
        <v>5.0000000000000001E-4</v>
      </c>
      <c r="AB781" s="111">
        <f t="shared" si="188"/>
        <v>1.6514156081756484</v>
      </c>
      <c r="AC781" s="121">
        <f t="array" ref="AC781">INDEX($AW$11:$BA$66,MATCH($C781&amp;$G781,$AO$11:$AO$66&amp;$AP$11:$AP$66,0),COUNTIF($AW$10:$BA$10,"&lt;"&amp;Z781)+1)</f>
        <v>4.0000000000000002E-4</v>
      </c>
      <c r="AD781" s="62">
        <v>1.6820999999999999</v>
      </c>
      <c r="AE781" s="61">
        <f t="array" ref="AE781">INDEX($AT$11:$AV$66,MATCH($C781&amp;$G781,$AO$11:$AO$66&amp;$AP$11:$AP$66,0),COUNTIF($AT$10:$AV$10,"&lt;"&amp;AD781)+1)</f>
        <v>5.0000000000000001E-4</v>
      </c>
      <c r="AF781" s="111">
        <f t="shared" si="189"/>
        <v>1.6580437387837654</v>
      </c>
      <c r="AG781" s="121">
        <f t="array" ref="AG781">INDEX($AW$11:$BA$66,MATCH($C781&amp;$G781,$AO$11:$AO$66&amp;$AP$11:$AP$66,0),COUNTIF($AW$10:$BA$10,"&lt;"&amp;AD781)+1)</f>
        <v>4.0000000000000002E-4</v>
      </c>
    </row>
    <row r="782" spans="2:33" ht="12.75" customHeight="1" x14ac:dyDescent="0.3">
      <c r="B782" s="81" t="str">
        <f t="shared" si="177"/>
        <v>1 11/16-18 UNEF</v>
      </c>
      <c r="C782" s="71" t="s">
        <v>592</v>
      </c>
      <c r="D782" s="71"/>
      <c r="E782" s="79" t="s">
        <v>603</v>
      </c>
      <c r="F782" s="82" t="s">
        <v>615</v>
      </c>
      <c r="G782" s="58">
        <v>18</v>
      </c>
      <c r="H782" s="60" t="s">
        <v>521</v>
      </c>
      <c r="I782" s="71" t="s">
        <v>601</v>
      </c>
      <c r="J782" s="71" t="s">
        <v>588</v>
      </c>
      <c r="K782" s="71" t="s">
        <v>600</v>
      </c>
      <c r="L782" s="85">
        <f t="shared" si="176"/>
        <v>42.862499999999997</v>
      </c>
      <c r="M782" s="85">
        <f t="shared" si="178"/>
        <v>1.4111</v>
      </c>
      <c r="N782" s="71">
        <v>60</v>
      </c>
      <c r="O782" s="100">
        <f t="shared" si="179"/>
        <v>42.682200000000002</v>
      </c>
      <c r="P782" s="85">
        <f t="shared" si="180"/>
        <v>0</v>
      </c>
      <c r="Q782" s="58">
        <f t="shared" si="181"/>
        <v>12.7</v>
      </c>
      <c r="R782" s="100">
        <f t="shared" si="182"/>
        <v>42.071100000000001</v>
      </c>
      <c r="S782" s="85">
        <f t="shared" si="183"/>
        <v>0</v>
      </c>
      <c r="T782" s="58">
        <f t="shared" si="184"/>
        <v>10.199999999999999</v>
      </c>
      <c r="U782" s="58">
        <f t="shared" si="185"/>
        <v>7.6</v>
      </c>
      <c r="V782" s="58">
        <f t="array" ref="V782">INDEX(AS$11:AS$66,MATCH(C782&amp;G782,AO$11:AO$66&amp;AP$11:AP$66,0),0)</f>
        <v>10</v>
      </c>
      <c r="X782" s="120">
        <f t="shared" si="186"/>
        <v>5.5555555555555552E-2</v>
      </c>
      <c r="Y782" s="61">
        <f t="array" ref="Y782">INDEX($AQ$11:$AR$66,MATCH($C782&amp;$G782,$AO$11:$AO$66&amp;$AP$11:$AP$66,0),COUNTIF($AQ$10:$AR$10,"&lt;"&amp;Z782)+1)</f>
        <v>2.9999999999999997E-4</v>
      </c>
      <c r="Z782" s="61">
        <f t="shared" si="187"/>
        <v>1.6875</v>
      </c>
      <c r="AA782" s="61">
        <f t="array" ref="AA782">INDEX($AT$11:$AV$66,MATCH($C782&amp;$G782,$AO$11:$AO$66&amp;$AP$11:$AP$66,0),COUNTIF($AT$10:$AV$10,"&lt;"&amp;Z782)+1)</f>
        <v>5.0000000000000001E-4</v>
      </c>
      <c r="AB782" s="111">
        <f t="shared" si="188"/>
        <v>1.6514156081756484</v>
      </c>
      <c r="AC782" s="121">
        <f t="array" ref="AC782">INDEX($AW$11:$BA$66,MATCH($C782&amp;$G782,$AO$11:$AO$66&amp;$AP$11:$AP$66,0),COUNTIF($AW$10:$BA$10,"&lt;"&amp;Z782)+1)</f>
        <v>4.0000000000000002E-4</v>
      </c>
      <c r="AD782" s="62">
        <v>1.6803999999999999</v>
      </c>
      <c r="AE782" s="61">
        <f t="array" ref="AE782">INDEX($AT$11:$AV$66,MATCH($C782&amp;$G782,$AO$11:$AO$66&amp;$AP$11:$AP$66,0),COUNTIF($AT$10:$AV$10,"&lt;"&amp;AD782)+1)</f>
        <v>5.0000000000000001E-4</v>
      </c>
      <c r="AF782" s="111">
        <f t="shared" si="189"/>
        <v>1.6563437387837654</v>
      </c>
      <c r="AG782" s="121">
        <f t="array" ref="AG782">INDEX($AW$11:$BA$66,MATCH($C782&amp;$G782,$AO$11:$AO$66&amp;$AP$11:$AP$66,0),COUNTIF($AW$10:$BA$10,"&lt;"&amp;AD782)+1)</f>
        <v>4.0000000000000002E-4</v>
      </c>
    </row>
    <row r="783" spans="2:33" ht="12.75" customHeight="1" x14ac:dyDescent="0.3">
      <c r="B783" s="81" t="str">
        <f t="shared" si="177"/>
        <v>1 11/16-20 UN</v>
      </c>
      <c r="C783" s="71" t="s">
        <v>592</v>
      </c>
      <c r="D783" s="71"/>
      <c r="E783" s="79" t="s">
        <v>604</v>
      </c>
      <c r="F783" s="82" t="s">
        <v>615</v>
      </c>
      <c r="G783" s="58">
        <v>20</v>
      </c>
      <c r="H783" s="60" t="s">
        <v>521</v>
      </c>
      <c r="I783" s="71" t="s">
        <v>599</v>
      </c>
      <c r="J783" s="71" t="s">
        <v>588</v>
      </c>
      <c r="K783" s="71" t="s">
        <v>600</v>
      </c>
      <c r="L783" s="85">
        <f t="shared" si="176"/>
        <v>42.862499999999997</v>
      </c>
      <c r="M783" s="85">
        <f t="shared" si="178"/>
        <v>1.27</v>
      </c>
      <c r="N783" s="71">
        <v>60</v>
      </c>
      <c r="O783" s="100">
        <f t="shared" si="179"/>
        <v>42.748199999999997</v>
      </c>
      <c r="P783" s="85">
        <f t="shared" si="180"/>
        <v>0</v>
      </c>
      <c r="Q783" s="58">
        <f t="shared" si="181"/>
        <v>12.7</v>
      </c>
      <c r="R783" s="100">
        <f t="shared" si="182"/>
        <v>42.198300000000003</v>
      </c>
      <c r="S783" s="85">
        <f t="shared" si="183"/>
        <v>0</v>
      </c>
      <c r="T783" s="58">
        <f t="shared" si="184"/>
        <v>10.199999999999999</v>
      </c>
      <c r="U783" s="58">
        <f t="shared" si="185"/>
        <v>7.6</v>
      </c>
      <c r="V783" s="58">
        <f t="array" ref="V783">INDEX(AS$11:AS$66,MATCH(C783&amp;G783,AO$11:AO$66&amp;AP$11:AP$66,0),0)</f>
        <v>15</v>
      </c>
      <c r="X783" s="120">
        <f t="shared" si="186"/>
        <v>0.05</v>
      </c>
      <c r="Y783" s="61">
        <f t="array" ref="Y783">INDEX($AQ$11:$AR$66,MATCH($C783&amp;$G783,$AO$11:$AO$66&amp;$AP$11:$AP$66,0),COUNTIF($AQ$10:$AR$10,"&lt;"&amp;Z783)+1)</f>
        <v>2.9999999999999997E-4</v>
      </c>
      <c r="Z783" s="61">
        <f t="shared" si="187"/>
        <v>1.6875</v>
      </c>
      <c r="AA783" s="61">
        <f t="array" ref="AA783">INDEX($AT$11:$AV$66,MATCH($C783&amp;$G783,$AO$11:$AO$66&amp;$AP$11:$AP$66,0),COUNTIF($AT$10:$AV$10,"&lt;"&amp;Z783)+1)</f>
        <v>5.0000000000000001E-4</v>
      </c>
      <c r="AB783" s="111">
        <f t="shared" si="188"/>
        <v>1.6550240473580835</v>
      </c>
      <c r="AC783" s="121">
        <f t="array" ref="AC783">INDEX($AW$11:$BA$66,MATCH($C783&amp;$G783,$AO$11:$AO$66&amp;$AP$11:$AP$66,0),COUNTIF($AW$10:$BA$10,"&lt;"&amp;Z783)+1)</f>
        <v>4.0000000000000002E-4</v>
      </c>
      <c r="AD783" s="62">
        <v>1.6830000000000001</v>
      </c>
      <c r="AE783" s="61">
        <f t="array" ref="AE783">INDEX($AT$11:$AV$66,MATCH($C783&amp;$G783,$AO$11:$AO$66&amp;$AP$11:$AP$66,0),COUNTIF($AT$10:$AV$10,"&lt;"&amp;AD783)+1)</f>
        <v>5.0000000000000001E-4</v>
      </c>
      <c r="AF783" s="111">
        <f t="shared" si="189"/>
        <v>1.661349364905389</v>
      </c>
      <c r="AG783" s="121">
        <f t="array" ref="AG783">INDEX($AW$11:$BA$66,MATCH($C783&amp;$G783,$AO$11:$AO$66&amp;$AP$11:$AP$66,0),COUNTIF($AW$10:$BA$10,"&lt;"&amp;AD783)+1)</f>
        <v>4.0000000000000002E-4</v>
      </c>
    </row>
    <row r="784" spans="2:33" ht="12.75" customHeight="1" x14ac:dyDescent="0.3">
      <c r="B784" s="81" t="str">
        <f t="shared" si="177"/>
        <v>1 11/16-20 UN</v>
      </c>
      <c r="C784" s="71" t="s">
        <v>592</v>
      </c>
      <c r="D784" s="71"/>
      <c r="E784" s="79" t="s">
        <v>604</v>
      </c>
      <c r="F784" s="82" t="s">
        <v>615</v>
      </c>
      <c r="G784" s="58">
        <v>20</v>
      </c>
      <c r="H784" s="60" t="s">
        <v>521</v>
      </c>
      <c r="I784" s="71" t="s">
        <v>601</v>
      </c>
      <c r="J784" s="71" t="s">
        <v>588</v>
      </c>
      <c r="K784" s="71" t="s">
        <v>600</v>
      </c>
      <c r="L784" s="85">
        <f t="shared" si="176"/>
        <v>42.862499999999997</v>
      </c>
      <c r="M784" s="85">
        <f t="shared" si="178"/>
        <v>1.27</v>
      </c>
      <c r="N784" s="71">
        <v>60</v>
      </c>
      <c r="O784" s="100">
        <f t="shared" si="179"/>
        <v>42.707599999999999</v>
      </c>
      <c r="P784" s="85">
        <f t="shared" si="180"/>
        <v>0</v>
      </c>
      <c r="Q784" s="58">
        <f t="shared" si="181"/>
        <v>12.7</v>
      </c>
      <c r="R784" s="100">
        <f t="shared" si="182"/>
        <v>42.157600000000002</v>
      </c>
      <c r="S784" s="85">
        <f t="shared" si="183"/>
        <v>0</v>
      </c>
      <c r="T784" s="58">
        <f t="shared" si="184"/>
        <v>10.199999999999999</v>
      </c>
      <c r="U784" s="58">
        <f t="shared" si="185"/>
        <v>7.6</v>
      </c>
      <c r="V784" s="58">
        <f t="array" ref="V784">INDEX(AS$11:AS$66,MATCH(C784&amp;G784,AO$11:AO$66&amp;AP$11:AP$66,0),0)</f>
        <v>15</v>
      </c>
      <c r="X784" s="120">
        <f t="shared" si="186"/>
        <v>0.05</v>
      </c>
      <c r="Y784" s="61">
        <f t="array" ref="Y784">INDEX($AQ$11:$AR$66,MATCH($C784&amp;$G784,$AO$11:$AO$66&amp;$AP$11:$AP$66,0),COUNTIF($AQ$10:$AR$10,"&lt;"&amp;Z784)+1)</f>
        <v>2.9999999999999997E-4</v>
      </c>
      <c r="Z784" s="61">
        <f t="shared" si="187"/>
        <v>1.6875</v>
      </c>
      <c r="AA784" s="61">
        <f t="array" ref="AA784">INDEX($AT$11:$AV$66,MATCH($C784&amp;$G784,$AO$11:$AO$66&amp;$AP$11:$AP$66,0),COUNTIF($AT$10:$AV$10,"&lt;"&amp;Z784)+1)</f>
        <v>5.0000000000000001E-4</v>
      </c>
      <c r="AB784" s="111">
        <f t="shared" si="188"/>
        <v>1.6550240473580835</v>
      </c>
      <c r="AC784" s="121">
        <f t="array" ref="AC784">INDEX($AW$11:$BA$66,MATCH($C784&amp;$G784,$AO$11:$AO$66&amp;$AP$11:$AP$66,0),COUNTIF($AW$10:$BA$10,"&lt;"&amp;Z784)+1)</f>
        <v>4.0000000000000002E-4</v>
      </c>
      <c r="AD784" s="62">
        <v>1.6814</v>
      </c>
      <c r="AE784" s="61">
        <f t="array" ref="AE784">INDEX($AT$11:$AV$66,MATCH($C784&amp;$G784,$AO$11:$AO$66&amp;$AP$11:$AP$66,0),COUNTIF($AT$10:$AV$10,"&lt;"&amp;AD784)+1)</f>
        <v>5.0000000000000001E-4</v>
      </c>
      <c r="AF784" s="111">
        <f t="shared" si="189"/>
        <v>1.6597493649053892</v>
      </c>
      <c r="AG784" s="121">
        <f t="array" ref="AG784">INDEX($AW$11:$BA$66,MATCH($C784&amp;$G784,$AO$11:$AO$66&amp;$AP$11:$AP$66,0),COUNTIF($AW$10:$BA$10,"&lt;"&amp;AD784)+1)</f>
        <v>4.0000000000000002E-4</v>
      </c>
    </row>
    <row r="785" spans="2:33" ht="12.75" customHeight="1" x14ac:dyDescent="0.3">
      <c r="B785" s="81" t="str">
        <f t="shared" si="177"/>
        <v>1 3/4-6 UN</v>
      </c>
      <c r="C785" s="71" t="s">
        <v>592</v>
      </c>
      <c r="D785" s="71"/>
      <c r="E785" s="79" t="s">
        <v>604</v>
      </c>
      <c r="F785" s="82" t="s">
        <v>616</v>
      </c>
      <c r="G785" s="58">
        <v>6</v>
      </c>
      <c r="H785" s="60" t="s">
        <v>521</v>
      </c>
      <c r="I785" s="71" t="s">
        <v>599</v>
      </c>
      <c r="J785" s="71" t="s">
        <v>588</v>
      </c>
      <c r="K785" s="71" t="s">
        <v>600</v>
      </c>
      <c r="L785" s="85">
        <f t="shared" si="176"/>
        <v>44.45</v>
      </c>
      <c r="M785" s="85">
        <f t="shared" si="178"/>
        <v>4.2332999999999998</v>
      </c>
      <c r="N785" s="71">
        <v>60</v>
      </c>
      <c r="O785" s="100">
        <f t="shared" si="179"/>
        <v>43.807400000000001</v>
      </c>
      <c r="P785" s="85">
        <f t="shared" si="180"/>
        <v>0</v>
      </c>
      <c r="Q785" s="58">
        <f t="shared" si="181"/>
        <v>20.3</v>
      </c>
      <c r="R785" s="100">
        <f t="shared" si="182"/>
        <v>41.974299999999999</v>
      </c>
      <c r="S785" s="85">
        <f t="shared" si="183"/>
        <v>0</v>
      </c>
      <c r="T785" s="58">
        <f t="shared" si="184"/>
        <v>12.7</v>
      </c>
      <c r="U785" s="58">
        <f t="shared" si="185"/>
        <v>10.199999999999999</v>
      </c>
      <c r="V785" s="58">
        <f t="array" ref="V785">INDEX(AS$11:AS$66,MATCH(C785&amp;G785,AO$11:AO$66&amp;AP$11:AP$66,0),0)</f>
        <v>5</v>
      </c>
      <c r="X785" s="120">
        <f t="shared" si="186"/>
        <v>0.16666666666666666</v>
      </c>
      <c r="Y785" s="61">
        <f t="array" ref="Y785">INDEX($AQ$11:$AR$66,MATCH($C785&amp;$G785,$AO$11:$AO$66&amp;$AP$11:$AP$66,0),COUNTIF($AQ$10:$AR$10,"&lt;"&amp;Z785)+1)</f>
        <v>4.0000000000000002E-4</v>
      </c>
      <c r="Z785" s="61">
        <f t="shared" si="187"/>
        <v>1.75</v>
      </c>
      <c r="AA785" s="61">
        <f t="array" ref="AA785">INDEX($AT$11:$AV$66,MATCH($C785&amp;$G785,$AO$11:$AO$66&amp;$AP$11:$AP$66,0),COUNTIF($AT$10:$AV$10,"&lt;"&amp;Z785)+1)</f>
        <v>8.0000000000000004E-4</v>
      </c>
      <c r="AB785" s="111">
        <f t="shared" si="188"/>
        <v>1.6417468245269453</v>
      </c>
      <c r="AC785" s="121">
        <f t="array" ref="AC785">INDEX($AW$11:$BA$66,MATCH($C785&amp;$G785,$AO$11:$AO$66&amp;$AP$11:$AP$66,0),COUNTIF($AW$10:$BA$10,"&lt;"&amp;Z785)+1)</f>
        <v>5.0000000000000001E-4</v>
      </c>
      <c r="AD785" s="62">
        <v>1.7246999999999999</v>
      </c>
      <c r="AE785" s="61">
        <f t="array" ref="AE785">INDEX($AT$11:$AV$66,MATCH($C785&amp;$G785,$AO$11:$AO$66&amp;$AP$11:$AP$66,0),COUNTIF($AT$10:$AV$10,"&lt;"&amp;AD785)+1)</f>
        <v>8.0000000000000004E-4</v>
      </c>
      <c r="AF785" s="111">
        <f t="shared" si="189"/>
        <v>1.6525312163512966</v>
      </c>
      <c r="AG785" s="121">
        <f t="array" ref="AG785">INDEX($AW$11:$BA$66,MATCH($C785&amp;$G785,$AO$11:$AO$66&amp;$AP$11:$AP$66,0),COUNTIF($AW$10:$BA$10,"&lt;"&amp;AD785)+1)</f>
        <v>5.0000000000000001E-4</v>
      </c>
    </row>
    <row r="786" spans="2:33" ht="12.75" customHeight="1" x14ac:dyDescent="0.3">
      <c r="B786" s="81" t="str">
        <f t="shared" si="177"/>
        <v>1 3/4-6 UN</v>
      </c>
      <c r="C786" s="71" t="s">
        <v>592</v>
      </c>
      <c r="D786" s="71"/>
      <c r="E786" s="79" t="s">
        <v>604</v>
      </c>
      <c r="F786" s="82" t="s">
        <v>616</v>
      </c>
      <c r="G786" s="58">
        <v>6</v>
      </c>
      <c r="H786" s="60" t="s">
        <v>521</v>
      </c>
      <c r="I786" s="71" t="s">
        <v>601</v>
      </c>
      <c r="J786" s="71" t="s">
        <v>588</v>
      </c>
      <c r="K786" s="71" t="s">
        <v>600</v>
      </c>
      <c r="L786" s="85">
        <f t="shared" si="176"/>
        <v>44.45</v>
      </c>
      <c r="M786" s="85">
        <f t="shared" si="178"/>
        <v>4.2332999999999998</v>
      </c>
      <c r="N786" s="71">
        <v>60</v>
      </c>
      <c r="O786" s="100">
        <f t="shared" si="179"/>
        <v>43.738799999999998</v>
      </c>
      <c r="P786" s="85">
        <f t="shared" si="180"/>
        <v>0</v>
      </c>
      <c r="Q786" s="58">
        <f t="shared" si="181"/>
        <v>20.3</v>
      </c>
      <c r="R786" s="100">
        <f t="shared" si="182"/>
        <v>41.905700000000003</v>
      </c>
      <c r="S786" s="85">
        <f t="shared" si="183"/>
        <v>0</v>
      </c>
      <c r="T786" s="58">
        <f t="shared" si="184"/>
        <v>12.7</v>
      </c>
      <c r="U786" s="58">
        <f t="shared" si="185"/>
        <v>10.199999999999999</v>
      </c>
      <c r="V786" s="58">
        <f t="array" ref="V786">INDEX(AS$11:AS$66,MATCH(C786&amp;G786,AO$11:AO$66&amp;AP$11:AP$66,0),0)</f>
        <v>5</v>
      </c>
      <c r="X786" s="120">
        <f t="shared" si="186"/>
        <v>0.16666666666666666</v>
      </c>
      <c r="Y786" s="61">
        <f t="array" ref="Y786">INDEX($AQ$11:$AR$66,MATCH($C786&amp;$G786,$AO$11:$AO$66&amp;$AP$11:$AP$66,0),COUNTIF($AQ$10:$AR$10,"&lt;"&amp;Z786)+1)</f>
        <v>4.0000000000000002E-4</v>
      </c>
      <c r="Z786" s="61">
        <f t="shared" si="187"/>
        <v>1.75</v>
      </c>
      <c r="AA786" s="61">
        <f t="array" ref="AA786">INDEX($AT$11:$AV$66,MATCH($C786&amp;$G786,$AO$11:$AO$66&amp;$AP$11:$AP$66,0),COUNTIF($AT$10:$AV$10,"&lt;"&amp;Z786)+1)</f>
        <v>8.0000000000000004E-4</v>
      </c>
      <c r="AB786" s="111">
        <f t="shared" si="188"/>
        <v>1.6417468245269453</v>
      </c>
      <c r="AC786" s="121">
        <f t="array" ref="AC786">INDEX($AW$11:$BA$66,MATCH($C786&amp;$G786,$AO$11:$AO$66&amp;$AP$11:$AP$66,0),COUNTIF($AW$10:$BA$10,"&lt;"&amp;Z786)+1)</f>
        <v>5.0000000000000001E-4</v>
      </c>
      <c r="AD786" s="62">
        <v>1.722</v>
      </c>
      <c r="AE786" s="61">
        <f t="array" ref="AE786">INDEX($AT$11:$AV$66,MATCH($C786&amp;$G786,$AO$11:$AO$66&amp;$AP$11:$AP$66,0),COUNTIF($AT$10:$AV$10,"&lt;"&amp;AD786)+1)</f>
        <v>8.0000000000000004E-4</v>
      </c>
      <c r="AF786" s="111">
        <f t="shared" si="189"/>
        <v>1.6498312163512967</v>
      </c>
      <c r="AG786" s="121">
        <f t="array" ref="AG786">INDEX($AW$11:$BA$66,MATCH($C786&amp;$G786,$AO$11:$AO$66&amp;$AP$11:$AP$66,0),COUNTIF($AW$10:$BA$10,"&lt;"&amp;AD786)+1)</f>
        <v>5.0000000000000001E-4</v>
      </c>
    </row>
    <row r="787" spans="2:33" ht="12.75" customHeight="1" x14ac:dyDescent="0.3">
      <c r="B787" s="81" t="str">
        <f t="shared" si="177"/>
        <v>1 3/4-8 UN</v>
      </c>
      <c r="C787" s="71" t="s">
        <v>592</v>
      </c>
      <c r="D787" s="71"/>
      <c r="E787" s="79" t="s">
        <v>604</v>
      </c>
      <c r="F787" s="82" t="s">
        <v>616</v>
      </c>
      <c r="G787" s="58">
        <v>8</v>
      </c>
      <c r="H787" s="60" t="s">
        <v>521</v>
      </c>
      <c r="I787" s="71" t="s">
        <v>599</v>
      </c>
      <c r="J787" s="71" t="s">
        <v>588</v>
      </c>
      <c r="K787" s="71" t="s">
        <v>600</v>
      </c>
      <c r="L787" s="85">
        <f t="shared" si="176"/>
        <v>44.45</v>
      </c>
      <c r="M787" s="85">
        <f t="shared" si="178"/>
        <v>3.1749999999999998</v>
      </c>
      <c r="N787" s="71">
        <v>60</v>
      </c>
      <c r="O787" s="100">
        <f t="shared" si="179"/>
        <v>44.010599999999997</v>
      </c>
      <c r="P787" s="85">
        <f t="shared" si="180"/>
        <v>0</v>
      </c>
      <c r="Q787" s="58">
        <f t="shared" si="181"/>
        <v>17.8</v>
      </c>
      <c r="R787" s="100">
        <f t="shared" si="182"/>
        <v>42.635800000000003</v>
      </c>
      <c r="S787" s="85">
        <f t="shared" si="183"/>
        <v>0</v>
      </c>
      <c r="T787" s="58">
        <f t="shared" si="184"/>
        <v>12.7</v>
      </c>
      <c r="U787" s="58">
        <f t="shared" si="185"/>
        <v>10.199999999999999</v>
      </c>
      <c r="V787" s="58">
        <f t="array" ref="V787">INDEX(AS$11:AS$66,MATCH(C787&amp;G787,AO$11:AO$66&amp;AP$11:AP$66,0),0)</f>
        <v>5</v>
      </c>
      <c r="X787" s="120">
        <f t="shared" si="186"/>
        <v>0.125</v>
      </c>
      <c r="Y787" s="61">
        <f t="array" ref="Y787">INDEX($AQ$11:$AR$66,MATCH($C787&amp;$G787,$AO$11:$AO$66&amp;$AP$11:$AP$66,0),COUNTIF($AQ$10:$AR$10,"&lt;"&amp;Z787)+1)</f>
        <v>4.0000000000000002E-4</v>
      </c>
      <c r="Z787" s="61">
        <f t="shared" si="187"/>
        <v>1.75</v>
      </c>
      <c r="AA787" s="61">
        <f t="array" ref="AA787">INDEX($AT$11:$AV$66,MATCH($C787&amp;$G787,$AO$11:$AO$66&amp;$AP$11:$AP$66,0),COUNTIF($AT$10:$AV$10,"&lt;"&amp;Z787)+1)</f>
        <v>6.9999999999999999E-4</v>
      </c>
      <c r="AB787" s="111">
        <f t="shared" si="188"/>
        <v>1.6688101183952089</v>
      </c>
      <c r="AC787" s="121">
        <f t="array" ref="AC787">INDEX($AW$11:$BA$66,MATCH($C787&amp;$G787,$AO$11:$AO$66&amp;$AP$11:$AP$66,0),COUNTIF($AW$10:$BA$10,"&lt;"&amp;Z787)+1)</f>
        <v>5.0000000000000001E-4</v>
      </c>
      <c r="AD787" s="62">
        <v>1.7326999999999999</v>
      </c>
      <c r="AE787" s="61">
        <f t="array" ref="AE787">INDEX($AT$11:$AV$66,MATCH($C787&amp;$G787,$AO$11:$AO$66&amp;$AP$11:$AP$66,0),COUNTIF($AT$10:$AV$10,"&lt;"&amp;AD787)+1)</f>
        <v>6.9999999999999999E-4</v>
      </c>
      <c r="AF787" s="111">
        <f t="shared" si="189"/>
        <v>1.6785734122634726</v>
      </c>
      <c r="AG787" s="121">
        <f t="array" ref="AG787">INDEX($AW$11:$BA$66,MATCH($C787&amp;$G787,$AO$11:$AO$66&amp;$AP$11:$AP$66,0),COUNTIF($AW$10:$BA$10,"&lt;"&amp;AD787)+1)</f>
        <v>5.0000000000000001E-4</v>
      </c>
    </row>
    <row r="788" spans="2:33" ht="12.75" customHeight="1" x14ac:dyDescent="0.3">
      <c r="B788" s="81" t="str">
        <f t="shared" si="177"/>
        <v>1 3/4-8 UN</v>
      </c>
      <c r="C788" s="71" t="s">
        <v>592</v>
      </c>
      <c r="D788" s="71"/>
      <c r="E788" s="79" t="s">
        <v>604</v>
      </c>
      <c r="F788" s="82" t="s">
        <v>616</v>
      </c>
      <c r="G788" s="58">
        <v>8</v>
      </c>
      <c r="H788" s="60" t="s">
        <v>521</v>
      </c>
      <c r="I788" s="71" t="s">
        <v>601</v>
      </c>
      <c r="J788" s="71" t="s">
        <v>588</v>
      </c>
      <c r="K788" s="71" t="s">
        <v>600</v>
      </c>
      <c r="L788" s="85">
        <f t="shared" si="176"/>
        <v>44.45</v>
      </c>
      <c r="M788" s="85">
        <f t="shared" si="178"/>
        <v>3.1749999999999998</v>
      </c>
      <c r="N788" s="71">
        <v>60</v>
      </c>
      <c r="O788" s="100">
        <f t="shared" si="179"/>
        <v>43.949599999999997</v>
      </c>
      <c r="P788" s="85">
        <f t="shared" si="180"/>
        <v>0</v>
      </c>
      <c r="Q788" s="58">
        <f t="shared" si="181"/>
        <v>17.8</v>
      </c>
      <c r="R788" s="100">
        <f t="shared" si="182"/>
        <v>42.574800000000003</v>
      </c>
      <c r="S788" s="85">
        <f t="shared" si="183"/>
        <v>0</v>
      </c>
      <c r="T788" s="58">
        <f t="shared" si="184"/>
        <v>12.7</v>
      </c>
      <c r="U788" s="58">
        <f t="shared" si="185"/>
        <v>10.199999999999999</v>
      </c>
      <c r="V788" s="58">
        <f t="array" ref="V788">INDEX(AS$11:AS$66,MATCH(C788&amp;G788,AO$11:AO$66&amp;AP$11:AP$66,0),0)</f>
        <v>5</v>
      </c>
      <c r="X788" s="120">
        <f t="shared" si="186"/>
        <v>0.125</v>
      </c>
      <c r="Y788" s="61">
        <f t="array" ref="Y788">INDEX($AQ$11:$AR$66,MATCH($C788&amp;$G788,$AO$11:$AO$66&amp;$AP$11:$AP$66,0),COUNTIF($AQ$10:$AR$10,"&lt;"&amp;Z788)+1)</f>
        <v>4.0000000000000002E-4</v>
      </c>
      <c r="Z788" s="61">
        <f t="shared" si="187"/>
        <v>1.75</v>
      </c>
      <c r="AA788" s="61">
        <f t="array" ref="AA788">INDEX($AT$11:$AV$66,MATCH($C788&amp;$G788,$AO$11:$AO$66&amp;$AP$11:$AP$66,0),COUNTIF($AT$10:$AV$10,"&lt;"&amp;Z788)+1)</f>
        <v>6.9999999999999999E-4</v>
      </c>
      <c r="AB788" s="111">
        <f t="shared" si="188"/>
        <v>1.6688101183952089</v>
      </c>
      <c r="AC788" s="121">
        <f t="array" ref="AC788">INDEX($AW$11:$BA$66,MATCH($C788&amp;$G788,$AO$11:$AO$66&amp;$AP$11:$AP$66,0),COUNTIF($AW$10:$BA$10,"&lt;"&amp;Z788)+1)</f>
        <v>5.0000000000000001E-4</v>
      </c>
      <c r="AD788" s="62">
        <v>1.7302999999999999</v>
      </c>
      <c r="AE788" s="61">
        <f t="array" ref="AE788">INDEX($AT$11:$AV$66,MATCH($C788&amp;$G788,$AO$11:$AO$66&amp;$AP$11:$AP$66,0),COUNTIF($AT$10:$AV$10,"&lt;"&amp;AD788)+1)</f>
        <v>6.9999999999999999E-4</v>
      </c>
      <c r="AF788" s="111">
        <f t="shared" si="189"/>
        <v>1.6761734122634726</v>
      </c>
      <c r="AG788" s="121">
        <f t="array" ref="AG788">INDEX($AW$11:$BA$66,MATCH($C788&amp;$G788,$AO$11:$AO$66&amp;$AP$11:$AP$66,0),COUNTIF($AW$10:$BA$10,"&lt;"&amp;AD788)+1)</f>
        <v>5.0000000000000001E-4</v>
      </c>
    </row>
    <row r="789" spans="2:33" ht="12.75" customHeight="1" x14ac:dyDescent="0.3">
      <c r="B789" s="81" t="str">
        <f t="shared" si="177"/>
        <v>1 3/4-12 UN</v>
      </c>
      <c r="C789" s="71" t="s">
        <v>592</v>
      </c>
      <c r="D789" s="71"/>
      <c r="E789" s="79" t="s">
        <v>604</v>
      </c>
      <c r="F789" s="82" t="s">
        <v>616</v>
      </c>
      <c r="G789" s="58">
        <v>12</v>
      </c>
      <c r="H789" s="60" t="s">
        <v>521</v>
      </c>
      <c r="I789" s="71" t="s">
        <v>599</v>
      </c>
      <c r="J789" s="71" t="s">
        <v>588</v>
      </c>
      <c r="K789" s="71" t="s">
        <v>600</v>
      </c>
      <c r="L789" s="85">
        <f t="shared" si="176"/>
        <v>44.45</v>
      </c>
      <c r="M789" s="85">
        <f t="shared" si="178"/>
        <v>2.1166999999999998</v>
      </c>
      <c r="N789" s="71">
        <v>60</v>
      </c>
      <c r="O789" s="100">
        <f t="shared" si="179"/>
        <v>44.190899999999999</v>
      </c>
      <c r="P789" s="85">
        <f t="shared" si="180"/>
        <v>0</v>
      </c>
      <c r="Q789" s="58">
        <f t="shared" si="181"/>
        <v>15.2</v>
      </c>
      <c r="R789" s="100">
        <f t="shared" si="182"/>
        <v>43.2744</v>
      </c>
      <c r="S789" s="85">
        <f t="shared" si="183"/>
        <v>0</v>
      </c>
      <c r="T789" s="58">
        <f t="shared" si="184"/>
        <v>10.199999999999999</v>
      </c>
      <c r="U789" s="58">
        <f t="shared" si="185"/>
        <v>7.6</v>
      </c>
      <c r="V789" s="58">
        <f t="array" ref="V789">INDEX(AS$11:AS$66,MATCH(C789&amp;G789,AO$11:AO$66&amp;AP$11:AP$66,0),0)</f>
        <v>10</v>
      </c>
      <c r="X789" s="120">
        <f t="shared" si="186"/>
        <v>8.3333333333333329E-2</v>
      </c>
      <c r="Y789" s="61">
        <f t="array" ref="Y789">INDEX($AQ$11:$AR$66,MATCH($C789&amp;$G789,$AO$11:$AO$66&amp;$AP$11:$AP$66,0),COUNTIF($AQ$10:$AR$10,"&lt;"&amp;Z789)+1)</f>
        <v>2.9999999999999997E-4</v>
      </c>
      <c r="Z789" s="61">
        <f t="shared" si="187"/>
        <v>1.75</v>
      </c>
      <c r="AA789" s="61">
        <f t="array" ref="AA789">INDEX($AT$11:$AV$66,MATCH($C789&amp;$G789,$AO$11:$AO$66&amp;$AP$11:$AP$66,0),COUNTIF($AT$10:$AV$10,"&lt;"&amp;Z789)+1)</f>
        <v>5.9999999999999995E-4</v>
      </c>
      <c r="AB789" s="111">
        <f t="shared" si="188"/>
        <v>1.6958734122634727</v>
      </c>
      <c r="AC789" s="121">
        <f t="array" ref="AC789">INDEX($AW$11:$BA$66,MATCH($C789&amp;$G789,$AO$11:$AO$66&amp;$AP$11:$AP$66,0),COUNTIF($AW$10:$BA$10,"&lt;"&amp;Z789)+1)</f>
        <v>4.0000000000000002E-4</v>
      </c>
      <c r="AD789" s="62">
        <v>1.7398</v>
      </c>
      <c r="AE789" s="61">
        <f t="array" ref="AE789">INDEX($AT$11:$AV$66,MATCH($C789&amp;$G789,$AO$11:$AO$66&amp;$AP$11:$AP$66,0),COUNTIF($AT$10:$AV$10,"&lt;"&amp;AD789)+1)</f>
        <v>5.9999999999999995E-4</v>
      </c>
      <c r="AF789" s="111">
        <f t="shared" si="189"/>
        <v>1.7037156081756484</v>
      </c>
      <c r="AG789" s="121">
        <f t="array" ref="AG789">INDEX($AW$11:$BA$66,MATCH($C789&amp;$G789,$AO$11:$AO$66&amp;$AP$11:$AP$66,0),COUNTIF($AW$10:$BA$10,"&lt;"&amp;AD789)+1)</f>
        <v>4.0000000000000002E-4</v>
      </c>
    </row>
    <row r="790" spans="2:33" ht="12.75" customHeight="1" x14ac:dyDescent="0.3">
      <c r="B790" s="81" t="str">
        <f t="shared" si="177"/>
        <v>1 3/4-12 UN</v>
      </c>
      <c r="C790" s="71" t="s">
        <v>592</v>
      </c>
      <c r="D790" s="71"/>
      <c r="E790" s="79" t="s">
        <v>604</v>
      </c>
      <c r="F790" s="82" t="s">
        <v>616</v>
      </c>
      <c r="G790" s="58">
        <v>12</v>
      </c>
      <c r="H790" s="60" t="s">
        <v>521</v>
      </c>
      <c r="I790" s="71" t="s">
        <v>601</v>
      </c>
      <c r="J790" s="71" t="s">
        <v>588</v>
      </c>
      <c r="K790" s="71" t="s">
        <v>600</v>
      </c>
      <c r="L790" s="85">
        <f t="shared" si="176"/>
        <v>44.45</v>
      </c>
      <c r="M790" s="85">
        <f t="shared" si="178"/>
        <v>2.1166999999999998</v>
      </c>
      <c r="N790" s="71">
        <v>60</v>
      </c>
      <c r="O790" s="100">
        <f t="shared" si="179"/>
        <v>44.140099999999997</v>
      </c>
      <c r="P790" s="85">
        <f t="shared" si="180"/>
        <v>0</v>
      </c>
      <c r="Q790" s="58">
        <f t="shared" si="181"/>
        <v>15.2</v>
      </c>
      <c r="R790" s="100">
        <f t="shared" si="182"/>
        <v>43.223599999999998</v>
      </c>
      <c r="S790" s="85">
        <f t="shared" si="183"/>
        <v>0</v>
      </c>
      <c r="T790" s="58">
        <f t="shared" si="184"/>
        <v>10.199999999999999</v>
      </c>
      <c r="U790" s="58">
        <f t="shared" si="185"/>
        <v>7.6</v>
      </c>
      <c r="V790" s="58">
        <f t="array" ref="V790">INDEX(AS$11:AS$66,MATCH(C790&amp;G790,AO$11:AO$66&amp;AP$11:AP$66,0),0)</f>
        <v>10</v>
      </c>
      <c r="X790" s="120">
        <f t="shared" si="186"/>
        <v>8.3333333333333329E-2</v>
      </c>
      <c r="Y790" s="61">
        <f t="array" ref="Y790">INDEX($AQ$11:$AR$66,MATCH($C790&amp;$G790,$AO$11:$AO$66&amp;$AP$11:$AP$66,0),COUNTIF($AQ$10:$AR$10,"&lt;"&amp;Z790)+1)</f>
        <v>2.9999999999999997E-4</v>
      </c>
      <c r="Z790" s="61">
        <f t="shared" si="187"/>
        <v>1.75</v>
      </c>
      <c r="AA790" s="61">
        <f t="array" ref="AA790">INDEX($AT$11:$AV$66,MATCH($C790&amp;$G790,$AO$11:$AO$66&amp;$AP$11:$AP$66,0),COUNTIF($AT$10:$AV$10,"&lt;"&amp;Z790)+1)</f>
        <v>5.9999999999999995E-4</v>
      </c>
      <c r="AB790" s="111">
        <f t="shared" si="188"/>
        <v>1.6958734122634727</v>
      </c>
      <c r="AC790" s="121">
        <f t="array" ref="AC790">INDEX($AW$11:$BA$66,MATCH($C790&amp;$G790,$AO$11:$AO$66&amp;$AP$11:$AP$66,0),COUNTIF($AW$10:$BA$10,"&lt;"&amp;Z790)+1)</f>
        <v>4.0000000000000002E-4</v>
      </c>
      <c r="AD790" s="62">
        <v>1.7378</v>
      </c>
      <c r="AE790" s="61">
        <f t="array" ref="AE790">INDEX($AT$11:$AV$66,MATCH($C790&amp;$G790,$AO$11:$AO$66&amp;$AP$11:$AP$66,0),COUNTIF($AT$10:$AV$10,"&lt;"&amp;AD790)+1)</f>
        <v>5.9999999999999995E-4</v>
      </c>
      <c r="AF790" s="111">
        <f t="shared" si="189"/>
        <v>1.7017156081756484</v>
      </c>
      <c r="AG790" s="121">
        <f t="array" ref="AG790">INDEX($AW$11:$BA$66,MATCH($C790&amp;$G790,$AO$11:$AO$66&amp;$AP$11:$AP$66,0),COUNTIF($AW$10:$BA$10,"&lt;"&amp;AD790)+1)</f>
        <v>4.0000000000000002E-4</v>
      </c>
    </row>
    <row r="791" spans="2:33" ht="12.75" customHeight="1" x14ac:dyDescent="0.3">
      <c r="B791" s="81" t="str">
        <f t="shared" si="177"/>
        <v>1 3/4-16 UN</v>
      </c>
      <c r="C791" s="71" t="s">
        <v>592</v>
      </c>
      <c r="D791" s="71"/>
      <c r="E791" s="79" t="s">
        <v>604</v>
      </c>
      <c r="F791" s="82" t="s">
        <v>616</v>
      </c>
      <c r="G791" s="58">
        <v>16</v>
      </c>
      <c r="H791" s="60" t="s">
        <v>521</v>
      </c>
      <c r="I791" s="71" t="s">
        <v>599</v>
      </c>
      <c r="J791" s="71" t="s">
        <v>588</v>
      </c>
      <c r="K791" s="71" t="s">
        <v>600</v>
      </c>
      <c r="L791" s="85">
        <f t="shared" si="176"/>
        <v>44.45</v>
      </c>
      <c r="M791" s="85">
        <f t="shared" si="178"/>
        <v>1.5874999999999999</v>
      </c>
      <c r="N791" s="71">
        <v>60</v>
      </c>
      <c r="O791" s="100">
        <f t="shared" si="179"/>
        <v>44.282400000000003</v>
      </c>
      <c r="P791" s="85">
        <f t="shared" si="180"/>
        <v>0</v>
      </c>
      <c r="Q791" s="58">
        <f t="shared" si="181"/>
        <v>15.2</v>
      </c>
      <c r="R791" s="100">
        <f t="shared" si="182"/>
        <v>43.594999999999999</v>
      </c>
      <c r="S791" s="85">
        <f t="shared" si="183"/>
        <v>0</v>
      </c>
      <c r="T791" s="58">
        <f t="shared" si="184"/>
        <v>10.199999999999999</v>
      </c>
      <c r="U791" s="58">
        <f t="shared" si="185"/>
        <v>7.6</v>
      </c>
      <c r="V791" s="58">
        <f t="array" ref="V791">INDEX(AS$11:AS$66,MATCH(C791&amp;G791,AO$11:AO$66&amp;AP$11:AP$66,0),0)</f>
        <v>10</v>
      </c>
      <c r="X791" s="120">
        <f t="shared" si="186"/>
        <v>6.25E-2</v>
      </c>
      <c r="Y791" s="61">
        <f t="array" ref="Y791">INDEX($AQ$11:$AR$66,MATCH($C791&amp;$G791,$AO$11:$AO$66&amp;$AP$11:$AP$66,0),COUNTIF($AQ$10:$AR$10,"&lt;"&amp;Z791)+1)</f>
        <v>2.9999999999999997E-4</v>
      </c>
      <c r="Z791" s="61">
        <f t="shared" si="187"/>
        <v>1.75</v>
      </c>
      <c r="AA791" s="61">
        <f t="array" ref="AA791">INDEX($AT$11:$AV$66,MATCH($C791&amp;$G791,$AO$11:$AO$66&amp;$AP$11:$AP$66,0),COUNTIF($AT$10:$AV$10,"&lt;"&amp;Z791)+1)</f>
        <v>5.9999999999999995E-4</v>
      </c>
      <c r="AB791" s="111">
        <f t="shared" si="188"/>
        <v>1.7094050591976044</v>
      </c>
      <c r="AC791" s="121">
        <f t="array" ref="AC791">INDEX($AW$11:$BA$66,MATCH($C791&amp;$G791,$AO$11:$AO$66&amp;$AP$11:$AP$66,0),COUNTIF($AW$10:$BA$10,"&lt;"&amp;Z791)+1)</f>
        <v>4.0000000000000002E-4</v>
      </c>
      <c r="AD791" s="62">
        <v>1.7434000000000001</v>
      </c>
      <c r="AE791" s="61">
        <f t="array" ref="AE791">INDEX($AT$11:$AV$66,MATCH($C791&amp;$G791,$AO$11:$AO$66&amp;$AP$11:$AP$66,0),COUNTIF($AT$10:$AV$10,"&lt;"&amp;AD791)+1)</f>
        <v>5.9999999999999995E-4</v>
      </c>
      <c r="AF791" s="111">
        <f t="shared" si="189"/>
        <v>1.7163367061317363</v>
      </c>
      <c r="AG791" s="121">
        <f t="array" ref="AG791">INDEX($AW$11:$BA$66,MATCH($C791&amp;$G791,$AO$11:$AO$66&amp;$AP$11:$AP$66,0),COUNTIF($AW$10:$BA$10,"&lt;"&amp;AD791)+1)</f>
        <v>4.0000000000000002E-4</v>
      </c>
    </row>
    <row r="792" spans="2:33" ht="12.75" customHeight="1" x14ac:dyDescent="0.3">
      <c r="B792" s="81" t="str">
        <f t="shared" si="177"/>
        <v>1 3/4-16 UN</v>
      </c>
      <c r="C792" s="71" t="s">
        <v>592</v>
      </c>
      <c r="D792" s="71"/>
      <c r="E792" s="79" t="s">
        <v>604</v>
      </c>
      <c r="F792" s="82" t="s">
        <v>616</v>
      </c>
      <c r="G792" s="58">
        <v>16</v>
      </c>
      <c r="H792" s="60" t="s">
        <v>521</v>
      </c>
      <c r="I792" s="71" t="s">
        <v>601</v>
      </c>
      <c r="J792" s="71" t="s">
        <v>588</v>
      </c>
      <c r="K792" s="71" t="s">
        <v>600</v>
      </c>
      <c r="L792" s="85">
        <f t="shared" si="176"/>
        <v>44.45</v>
      </c>
      <c r="M792" s="85">
        <f t="shared" si="178"/>
        <v>1.5874999999999999</v>
      </c>
      <c r="N792" s="71">
        <v>60</v>
      </c>
      <c r="O792" s="100">
        <f t="shared" si="179"/>
        <v>44.239199999999997</v>
      </c>
      <c r="P792" s="85">
        <f t="shared" si="180"/>
        <v>0</v>
      </c>
      <c r="Q792" s="58">
        <f t="shared" si="181"/>
        <v>15.2</v>
      </c>
      <c r="R792" s="100">
        <f t="shared" si="182"/>
        <v>43.5518</v>
      </c>
      <c r="S792" s="85">
        <f t="shared" si="183"/>
        <v>0</v>
      </c>
      <c r="T792" s="58">
        <f t="shared" si="184"/>
        <v>10.199999999999999</v>
      </c>
      <c r="U792" s="58">
        <f t="shared" si="185"/>
        <v>7.6</v>
      </c>
      <c r="V792" s="58">
        <f t="array" ref="V792">INDEX(AS$11:AS$66,MATCH(C792&amp;G792,AO$11:AO$66&amp;AP$11:AP$66,0),0)</f>
        <v>10</v>
      </c>
      <c r="X792" s="120">
        <f t="shared" si="186"/>
        <v>6.25E-2</v>
      </c>
      <c r="Y792" s="61">
        <f t="array" ref="Y792">INDEX($AQ$11:$AR$66,MATCH($C792&amp;$G792,$AO$11:$AO$66&amp;$AP$11:$AP$66,0),COUNTIF($AQ$10:$AR$10,"&lt;"&amp;Z792)+1)</f>
        <v>2.9999999999999997E-4</v>
      </c>
      <c r="Z792" s="61">
        <f t="shared" si="187"/>
        <v>1.75</v>
      </c>
      <c r="AA792" s="61">
        <f t="array" ref="AA792">INDEX($AT$11:$AV$66,MATCH($C792&amp;$G792,$AO$11:$AO$66&amp;$AP$11:$AP$66,0),COUNTIF($AT$10:$AV$10,"&lt;"&amp;Z792)+1)</f>
        <v>5.9999999999999995E-4</v>
      </c>
      <c r="AB792" s="111">
        <f t="shared" si="188"/>
        <v>1.7094050591976044</v>
      </c>
      <c r="AC792" s="121">
        <f t="array" ref="AC792">INDEX($AW$11:$BA$66,MATCH($C792&amp;$G792,$AO$11:$AO$66&amp;$AP$11:$AP$66,0),COUNTIF($AW$10:$BA$10,"&lt;"&amp;Z792)+1)</f>
        <v>4.0000000000000002E-4</v>
      </c>
      <c r="AD792" s="62">
        <v>1.7417</v>
      </c>
      <c r="AE792" s="61">
        <f t="array" ref="AE792">INDEX($AT$11:$AV$66,MATCH($C792&amp;$G792,$AO$11:$AO$66&amp;$AP$11:$AP$66,0),COUNTIF($AT$10:$AV$10,"&lt;"&amp;AD792)+1)</f>
        <v>5.9999999999999995E-4</v>
      </c>
      <c r="AF792" s="111">
        <f t="shared" si="189"/>
        <v>1.7146367061317362</v>
      </c>
      <c r="AG792" s="121">
        <f t="array" ref="AG792">INDEX($AW$11:$BA$66,MATCH($C792&amp;$G792,$AO$11:$AO$66&amp;$AP$11:$AP$66,0),COUNTIF($AW$10:$BA$10,"&lt;"&amp;AD792)+1)</f>
        <v>4.0000000000000002E-4</v>
      </c>
    </row>
    <row r="793" spans="2:33" ht="12.75" customHeight="1" x14ac:dyDescent="0.3">
      <c r="B793" s="81" t="str">
        <f t="shared" si="177"/>
        <v>1 3/4-20 UN</v>
      </c>
      <c r="C793" s="71" t="s">
        <v>592</v>
      </c>
      <c r="D793" s="71"/>
      <c r="E793" s="79" t="s">
        <v>604</v>
      </c>
      <c r="F793" s="82" t="s">
        <v>616</v>
      </c>
      <c r="G793" s="58">
        <v>20</v>
      </c>
      <c r="H793" s="60" t="s">
        <v>521</v>
      </c>
      <c r="I793" s="71" t="s">
        <v>599</v>
      </c>
      <c r="J793" s="71" t="s">
        <v>588</v>
      </c>
      <c r="K793" s="71" t="s">
        <v>600</v>
      </c>
      <c r="L793" s="85">
        <f t="shared" si="176"/>
        <v>44.45</v>
      </c>
      <c r="M793" s="85">
        <f t="shared" si="178"/>
        <v>1.27</v>
      </c>
      <c r="N793" s="71">
        <v>60</v>
      </c>
      <c r="O793" s="100">
        <f t="shared" si="179"/>
        <v>44.335700000000003</v>
      </c>
      <c r="P793" s="85">
        <f t="shared" si="180"/>
        <v>0</v>
      </c>
      <c r="Q793" s="58">
        <f t="shared" si="181"/>
        <v>12.7</v>
      </c>
      <c r="R793" s="100">
        <f t="shared" si="182"/>
        <v>43.785800000000002</v>
      </c>
      <c r="S793" s="85">
        <f t="shared" si="183"/>
        <v>0</v>
      </c>
      <c r="T793" s="58">
        <f t="shared" si="184"/>
        <v>10.199999999999999</v>
      </c>
      <c r="U793" s="58">
        <f t="shared" si="185"/>
        <v>7.6</v>
      </c>
      <c r="V793" s="58">
        <f t="array" ref="V793">INDEX(AS$11:AS$66,MATCH(C793&amp;G793,AO$11:AO$66&amp;AP$11:AP$66,0),0)</f>
        <v>15</v>
      </c>
      <c r="X793" s="120">
        <f t="shared" si="186"/>
        <v>0.05</v>
      </c>
      <c r="Y793" s="61">
        <f t="array" ref="Y793">INDEX($AQ$11:$AR$66,MATCH($C793&amp;$G793,$AO$11:$AO$66&amp;$AP$11:$AP$66,0),COUNTIF($AQ$10:$AR$10,"&lt;"&amp;Z793)+1)</f>
        <v>2.9999999999999997E-4</v>
      </c>
      <c r="Z793" s="61">
        <f t="shared" si="187"/>
        <v>1.75</v>
      </c>
      <c r="AA793" s="61">
        <f t="array" ref="AA793">INDEX($AT$11:$AV$66,MATCH($C793&amp;$G793,$AO$11:$AO$66&amp;$AP$11:$AP$66,0),COUNTIF($AT$10:$AV$10,"&lt;"&amp;Z793)+1)</f>
        <v>5.0000000000000001E-4</v>
      </c>
      <c r="AB793" s="111">
        <f t="shared" si="188"/>
        <v>1.7175240473580835</v>
      </c>
      <c r="AC793" s="121">
        <f t="array" ref="AC793">INDEX($AW$11:$BA$66,MATCH($C793&amp;$G793,$AO$11:$AO$66&amp;$AP$11:$AP$66,0),COUNTIF($AW$10:$BA$10,"&lt;"&amp;Z793)+1)</f>
        <v>4.0000000000000002E-4</v>
      </c>
      <c r="AD793" s="62">
        <v>1.7455000000000001</v>
      </c>
      <c r="AE793" s="61">
        <f t="array" ref="AE793">INDEX($AT$11:$AV$66,MATCH($C793&amp;$G793,$AO$11:$AO$66&amp;$AP$11:$AP$66,0),COUNTIF($AT$10:$AV$10,"&lt;"&amp;AD793)+1)</f>
        <v>5.0000000000000001E-4</v>
      </c>
      <c r="AF793" s="111">
        <f t="shared" si="189"/>
        <v>1.723849364905389</v>
      </c>
      <c r="AG793" s="121">
        <f t="array" ref="AG793">INDEX($AW$11:$BA$66,MATCH($C793&amp;$G793,$AO$11:$AO$66&amp;$AP$11:$AP$66,0),COUNTIF($AW$10:$BA$10,"&lt;"&amp;AD793)+1)</f>
        <v>4.0000000000000002E-4</v>
      </c>
    </row>
    <row r="794" spans="2:33" ht="12.75" customHeight="1" x14ac:dyDescent="0.3">
      <c r="B794" s="81" t="str">
        <f t="shared" si="177"/>
        <v>1 3/4-20 UN</v>
      </c>
      <c r="C794" s="71" t="s">
        <v>592</v>
      </c>
      <c r="D794" s="71"/>
      <c r="E794" s="79" t="s">
        <v>604</v>
      </c>
      <c r="F794" s="82" t="s">
        <v>616</v>
      </c>
      <c r="G794" s="58">
        <v>20</v>
      </c>
      <c r="H794" s="60" t="s">
        <v>521</v>
      </c>
      <c r="I794" s="71" t="s">
        <v>601</v>
      </c>
      <c r="J794" s="71" t="s">
        <v>588</v>
      </c>
      <c r="K794" s="71" t="s">
        <v>600</v>
      </c>
      <c r="L794" s="85">
        <f t="shared" si="176"/>
        <v>44.45</v>
      </c>
      <c r="M794" s="85">
        <f t="shared" si="178"/>
        <v>1.27</v>
      </c>
      <c r="N794" s="71">
        <v>60</v>
      </c>
      <c r="O794" s="100">
        <f t="shared" si="179"/>
        <v>44.295099999999998</v>
      </c>
      <c r="P794" s="85">
        <f t="shared" si="180"/>
        <v>0</v>
      </c>
      <c r="Q794" s="58">
        <f t="shared" si="181"/>
        <v>12.7</v>
      </c>
      <c r="R794" s="100">
        <f t="shared" si="182"/>
        <v>43.745100000000001</v>
      </c>
      <c r="S794" s="85">
        <f t="shared" si="183"/>
        <v>0</v>
      </c>
      <c r="T794" s="58">
        <f t="shared" si="184"/>
        <v>10.199999999999999</v>
      </c>
      <c r="U794" s="58">
        <f t="shared" si="185"/>
        <v>7.6</v>
      </c>
      <c r="V794" s="58">
        <f t="array" ref="V794">INDEX(AS$11:AS$66,MATCH(C794&amp;G794,AO$11:AO$66&amp;AP$11:AP$66,0),0)</f>
        <v>15</v>
      </c>
      <c r="X794" s="120">
        <f t="shared" si="186"/>
        <v>0.05</v>
      </c>
      <c r="Y794" s="61">
        <f t="array" ref="Y794">INDEX($AQ$11:$AR$66,MATCH($C794&amp;$G794,$AO$11:$AO$66&amp;$AP$11:$AP$66,0),COUNTIF($AQ$10:$AR$10,"&lt;"&amp;Z794)+1)</f>
        <v>2.9999999999999997E-4</v>
      </c>
      <c r="Z794" s="61">
        <f t="shared" si="187"/>
        <v>1.75</v>
      </c>
      <c r="AA794" s="61">
        <f t="array" ref="AA794">INDEX($AT$11:$AV$66,MATCH($C794&amp;$G794,$AO$11:$AO$66&amp;$AP$11:$AP$66,0),COUNTIF($AT$10:$AV$10,"&lt;"&amp;Z794)+1)</f>
        <v>5.0000000000000001E-4</v>
      </c>
      <c r="AB794" s="111">
        <f t="shared" si="188"/>
        <v>1.7175240473580835</v>
      </c>
      <c r="AC794" s="121">
        <f t="array" ref="AC794">INDEX($AW$11:$BA$66,MATCH($C794&amp;$G794,$AO$11:$AO$66&amp;$AP$11:$AP$66,0),COUNTIF($AW$10:$BA$10,"&lt;"&amp;Z794)+1)</f>
        <v>4.0000000000000002E-4</v>
      </c>
      <c r="AD794" s="62">
        <v>1.7439</v>
      </c>
      <c r="AE794" s="61">
        <f t="array" ref="AE794">INDEX($AT$11:$AV$66,MATCH($C794&amp;$G794,$AO$11:$AO$66&amp;$AP$11:$AP$66,0),COUNTIF($AT$10:$AV$10,"&lt;"&amp;AD794)+1)</f>
        <v>5.0000000000000001E-4</v>
      </c>
      <c r="AF794" s="111">
        <f t="shared" si="189"/>
        <v>1.7222493649053892</v>
      </c>
      <c r="AG794" s="121">
        <f t="array" ref="AG794">INDEX($AW$11:$BA$66,MATCH($C794&amp;$G794,$AO$11:$AO$66&amp;$AP$11:$AP$66,0),COUNTIF($AW$10:$BA$10,"&lt;"&amp;AD794)+1)</f>
        <v>4.0000000000000002E-4</v>
      </c>
    </row>
    <row r="795" spans="2:33" ht="12.75" customHeight="1" x14ac:dyDescent="0.3">
      <c r="B795" s="81" t="str">
        <f t="shared" si="177"/>
        <v>1 13/16-6 UN</v>
      </c>
      <c r="C795" s="71" t="s">
        <v>592</v>
      </c>
      <c r="D795" s="71"/>
      <c r="E795" s="79" t="s">
        <v>604</v>
      </c>
      <c r="F795" s="82" t="s">
        <v>617</v>
      </c>
      <c r="G795" s="58">
        <v>6</v>
      </c>
      <c r="H795" s="60" t="s">
        <v>521</v>
      </c>
      <c r="I795" s="71" t="s">
        <v>599</v>
      </c>
      <c r="J795" s="71" t="s">
        <v>588</v>
      </c>
      <c r="K795" s="71" t="s">
        <v>600</v>
      </c>
      <c r="L795" s="85">
        <f t="shared" si="176"/>
        <v>46.037500000000001</v>
      </c>
      <c r="M795" s="85">
        <f t="shared" si="178"/>
        <v>4.2332999999999998</v>
      </c>
      <c r="N795" s="71">
        <v>60</v>
      </c>
      <c r="O795" s="100">
        <f t="shared" si="179"/>
        <v>45.397399999999998</v>
      </c>
      <c r="P795" s="85">
        <f t="shared" si="180"/>
        <v>0</v>
      </c>
      <c r="Q795" s="58">
        <f t="shared" si="181"/>
        <v>20.3</v>
      </c>
      <c r="R795" s="100">
        <f t="shared" si="182"/>
        <v>43.564300000000003</v>
      </c>
      <c r="S795" s="85">
        <f t="shared" si="183"/>
        <v>0</v>
      </c>
      <c r="T795" s="58">
        <f t="shared" si="184"/>
        <v>12.7</v>
      </c>
      <c r="U795" s="58">
        <f t="shared" si="185"/>
        <v>10.199999999999999</v>
      </c>
      <c r="V795" s="58">
        <f t="array" ref="V795">INDEX(AS$11:AS$66,MATCH(C795&amp;G795,AO$11:AO$66&amp;AP$11:AP$66,0),0)</f>
        <v>5</v>
      </c>
      <c r="X795" s="120">
        <f t="shared" si="186"/>
        <v>0.16666666666666666</v>
      </c>
      <c r="Y795" s="61">
        <f t="array" ref="Y795">INDEX($AQ$11:$AR$66,MATCH($C795&amp;$G795,$AO$11:$AO$66&amp;$AP$11:$AP$66,0),COUNTIF($AQ$10:$AR$10,"&lt;"&amp;Z795)+1)</f>
        <v>4.0000000000000002E-4</v>
      </c>
      <c r="Z795" s="61">
        <f t="shared" si="187"/>
        <v>1.8125</v>
      </c>
      <c r="AA795" s="61">
        <f t="array" ref="AA795">INDEX($AT$11:$AV$66,MATCH($C795&amp;$G795,$AO$11:$AO$66&amp;$AP$11:$AP$66,0),COUNTIF($AT$10:$AV$10,"&lt;"&amp;Z795)+1)</f>
        <v>8.0000000000000004E-4</v>
      </c>
      <c r="AB795" s="111">
        <f t="shared" si="188"/>
        <v>1.7042468245269453</v>
      </c>
      <c r="AC795" s="121">
        <f t="array" ref="AC795">INDEX($AW$11:$BA$66,MATCH($C795&amp;$G795,$AO$11:$AO$66&amp;$AP$11:$AP$66,0),COUNTIF($AW$10:$BA$10,"&lt;"&amp;Z795)+1)</f>
        <v>5.0000000000000001E-4</v>
      </c>
      <c r="AD795" s="62">
        <v>1.7873000000000001</v>
      </c>
      <c r="AE795" s="61">
        <f t="array" ref="AE795">INDEX($AT$11:$AV$66,MATCH($C795&amp;$G795,$AO$11:$AO$66&amp;$AP$11:$AP$66,0),COUNTIF($AT$10:$AV$10,"&lt;"&amp;AD795)+1)</f>
        <v>8.0000000000000004E-4</v>
      </c>
      <c r="AF795" s="111">
        <f t="shared" si="189"/>
        <v>1.7151312163512968</v>
      </c>
      <c r="AG795" s="121">
        <f t="array" ref="AG795">INDEX($AW$11:$BA$66,MATCH($C795&amp;$G795,$AO$11:$AO$66&amp;$AP$11:$AP$66,0),COUNTIF($AW$10:$BA$10,"&lt;"&amp;AD795)+1)</f>
        <v>5.0000000000000001E-4</v>
      </c>
    </row>
    <row r="796" spans="2:33" ht="12.75" customHeight="1" x14ac:dyDescent="0.3">
      <c r="B796" s="81" t="str">
        <f t="shared" si="177"/>
        <v>1 13/16-6 UN</v>
      </c>
      <c r="C796" s="71" t="s">
        <v>592</v>
      </c>
      <c r="D796" s="71"/>
      <c r="E796" s="79" t="s">
        <v>604</v>
      </c>
      <c r="F796" s="82" t="s">
        <v>617</v>
      </c>
      <c r="G796" s="58">
        <v>6</v>
      </c>
      <c r="H796" s="60" t="s">
        <v>521</v>
      </c>
      <c r="I796" s="71" t="s">
        <v>601</v>
      </c>
      <c r="J796" s="71" t="s">
        <v>588</v>
      </c>
      <c r="K796" s="71" t="s">
        <v>600</v>
      </c>
      <c r="L796" s="85">
        <f t="shared" si="176"/>
        <v>46.037500000000001</v>
      </c>
      <c r="M796" s="85">
        <f t="shared" si="178"/>
        <v>4.2332999999999998</v>
      </c>
      <c r="N796" s="71">
        <v>60</v>
      </c>
      <c r="O796" s="100">
        <f t="shared" si="179"/>
        <v>45.328800000000001</v>
      </c>
      <c r="P796" s="85">
        <f t="shared" si="180"/>
        <v>0</v>
      </c>
      <c r="Q796" s="58">
        <f t="shared" si="181"/>
        <v>20.3</v>
      </c>
      <c r="R796" s="100">
        <f t="shared" si="182"/>
        <v>43.495800000000003</v>
      </c>
      <c r="S796" s="85">
        <f t="shared" si="183"/>
        <v>0</v>
      </c>
      <c r="T796" s="58">
        <f t="shared" si="184"/>
        <v>12.7</v>
      </c>
      <c r="U796" s="58">
        <f t="shared" si="185"/>
        <v>10.199999999999999</v>
      </c>
      <c r="V796" s="58">
        <f t="array" ref="V796">INDEX(AS$11:AS$66,MATCH(C796&amp;G796,AO$11:AO$66&amp;AP$11:AP$66,0),0)</f>
        <v>5</v>
      </c>
      <c r="X796" s="120">
        <f t="shared" si="186"/>
        <v>0.16666666666666666</v>
      </c>
      <c r="Y796" s="61">
        <f t="array" ref="Y796">INDEX($AQ$11:$AR$66,MATCH($C796&amp;$G796,$AO$11:$AO$66&amp;$AP$11:$AP$66,0),COUNTIF($AQ$10:$AR$10,"&lt;"&amp;Z796)+1)</f>
        <v>4.0000000000000002E-4</v>
      </c>
      <c r="Z796" s="61">
        <f t="shared" si="187"/>
        <v>1.8125</v>
      </c>
      <c r="AA796" s="61">
        <f t="array" ref="AA796">INDEX($AT$11:$AV$66,MATCH($C796&amp;$G796,$AO$11:$AO$66&amp;$AP$11:$AP$66,0),COUNTIF($AT$10:$AV$10,"&lt;"&amp;Z796)+1)</f>
        <v>8.0000000000000004E-4</v>
      </c>
      <c r="AB796" s="111">
        <f t="shared" si="188"/>
        <v>1.7042468245269453</v>
      </c>
      <c r="AC796" s="121">
        <f t="array" ref="AC796">INDEX($AW$11:$BA$66,MATCH($C796&amp;$G796,$AO$11:$AO$66&amp;$AP$11:$AP$66,0),COUNTIF($AW$10:$BA$10,"&lt;"&amp;Z796)+1)</f>
        <v>5.0000000000000001E-4</v>
      </c>
      <c r="AD796" s="62">
        <v>1.7846</v>
      </c>
      <c r="AE796" s="61">
        <f t="array" ref="AE796">INDEX($AT$11:$AV$66,MATCH($C796&amp;$G796,$AO$11:$AO$66&amp;$AP$11:$AP$66,0),COUNTIF($AT$10:$AV$10,"&lt;"&amp;AD796)+1)</f>
        <v>8.0000000000000004E-4</v>
      </c>
      <c r="AF796" s="111">
        <f t="shared" si="189"/>
        <v>1.7124312163512967</v>
      </c>
      <c r="AG796" s="121">
        <f t="array" ref="AG796">INDEX($AW$11:$BA$66,MATCH($C796&amp;$G796,$AO$11:$AO$66&amp;$AP$11:$AP$66,0),COUNTIF($AW$10:$BA$10,"&lt;"&amp;AD796)+1)</f>
        <v>5.0000000000000001E-4</v>
      </c>
    </row>
    <row r="797" spans="2:33" ht="12.75" customHeight="1" x14ac:dyDescent="0.3">
      <c r="B797" s="81" t="str">
        <f t="shared" si="177"/>
        <v>1 13/16-8 UN</v>
      </c>
      <c r="C797" s="71" t="s">
        <v>592</v>
      </c>
      <c r="D797" s="71"/>
      <c r="E797" s="79" t="s">
        <v>604</v>
      </c>
      <c r="F797" s="82" t="s">
        <v>617</v>
      </c>
      <c r="G797" s="58">
        <v>8</v>
      </c>
      <c r="H797" s="60" t="s">
        <v>521</v>
      </c>
      <c r="I797" s="71" t="s">
        <v>599</v>
      </c>
      <c r="J797" s="71" t="s">
        <v>588</v>
      </c>
      <c r="K797" s="71" t="s">
        <v>600</v>
      </c>
      <c r="L797" s="85">
        <f t="shared" si="176"/>
        <v>46.037500000000001</v>
      </c>
      <c r="M797" s="85">
        <f t="shared" si="178"/>
        <v>3.1749999999999998</v>
      </c>
      <c r="N797" s="71">
        <v>60</v>
      </c>
      <c r="O797" s="100">
        <f t="shared" si="179"/>
        <v>45.6006</v>
      </c>
      <c r="P797" s="85">
        <f t="shared" si="180"/>
        <v>0</v>
      </c>
      <c r="Q797" s="58">
        <f t="shared" si="181"/>
        <v>17.8</v>
      </c>
      <c r="R797" s="100">
        <f t="shared" si="182"/>
        <v>44.2258</v>
      </c>
      <c r="S797" s="85">
        <f t="shared" si="183"/>
        <v>0</v>
      </c>
      <c r="T797" s="58">
        <f t="shared" si="184"/>
        <v>12.7</v>
      </c>
      <c r="U797" s="58">
        <f t="shared" si="185"/>
        <v>10.199999999999999</v>
      </c>
      <c r="V797" s="58">
        <f t="array" ref="V797">INDEX(AS$11:AS$66,MATCH(C797&amp;G797,AO$11:AO$66&amp;AP$11:AP$66,0),0)</f>
        <v>5</v>
      </c>
      <c r="X797" s="120">
        <f t="shared" si="186"/>
        <v>0.125</v>
      </c>
      <c r="Y797" s="61">
        <f t="array" ref="Y797">INDEX($AQ$11:$AR$66,MATCH($C797&amp;$G797,$AO$11:$AO$66&amp;$AP$11:$AP$66,0),COUNTIF($AQ$10:$AR$10,"&lt;"&amp;Z797)+1)</f>
        <v>4.0000000000000002E-4</v>
      </c>
      <c r="Z797" s="61">
        <f t="shared" si="187"/>
        <v>1.8125</v>
      </c>
      <c r="AA797" s="61">
        <f t="array" ref="AA797">INDEX($AT$11:$AV$66,MATCH($C797&amp;$G797,$AO$11:$AO$66&amp;$AP$11:$AP$66,0),COUNTIF($AT$10:$AV$10,"&lt;"&amp;Z797)+1)</f>
        <v>6.9999999999999999E-4</v>
      </c>
      <c r="AB797" s="111">
        <f t="shared" si="188"/>
        <v>1.7313101183952089</v>
      </c>
      <c r="AC797" s="121">
        <f t="array" ref="AC797">INDEX($AW$11:$BA$66,MATCH($C797&amp;$G797,$AO$11:$AO$66&amp;$AP$11:$AP$66,0),COUNTIF($AW$10:$BA$10,"&lt;"&amp;Z797)+1)</f>
        <v>5.0000000000000001E-4</v>
      </c>
      <c r="AD797" s="62">
        <v>1.7952999999999999</v>
      </c>
      <c r="AE797" s="61">
        <f t="array" ref="AE797">INDEX($AT$11:$AV$66,MATCH($C797&amp;$G797,$AO$11:$AO$66&amp;$AP$11:$AP$66,0),COUNTIF($AT$10:$AV$10,"&lt;"&amp;AD797)+1)</f>
        <v>6.9999999999999999E-4</v>
      </c>
      <c r="AF797" s="111">
        <f t="shared" si="189"/>
        <v>1.7411734122634726</v>
      </c>
      <c r="AG797" s="121">
        <f t="array" ref="AG797">INDEX($AW$11:$BA$66,MATCH($C797&amp;$G797,$AO$11:$AO$66&amp;$AP$11:$AP$66,0),COUNTIF($AW$10:$BA$10,"&lt;"&amp;AD797)+1)</f>
        <v>5.0000000000000001E-4</v>
      </c>
    </row>
    <row r="798" spans="2:33" ht="12.75" customHeight="1" x14ac:dyDescent="0.3">
      <c r="B798" s="81" t="str">
        <f t="shared" si="177"/>
        <v>1 13/16-8 UN</v>
      </c>
      <c r="C798" s="71" t="s">
        <v>592</v>
      </c>
      <c r="D798" s="71"/>
      <c r="E798" s="79" t="s">
        <v>604</v>
      </c>
      <c r="F798" s="82" t="s">
        <v>617</v>
      </c>
      <c r="G798" s="58">
        <v>8</v>
      </c>
      <c r="H798" s="60" t="s">
        <v>521</v>
      </c>
      <c r="I798" s="71" t="s">
        <v>601</v>
      </c>
      <c r="J798" s="71" t="s">
        <v>588</v>
      </c>
      <c r="K798" s="71" t="s">
        <v>600</v>
      </c>
      <c r="L798" s="85">
        <f t="shared" si="176"/>
        <v>46.037500000000001</v>
      </c>
      <c r="M798" s="85">
        <f t="shared" si="178"/>
        <v>3.1749999999999998</v>
      </c>
      <c r="N798" s="71">
        <v>60</v>
      </c>
      <c r="O798" s="100">
        <f t="shared" si="179"/>
        <v>45.537100000000002</v>
      </c>
      <c r="P798" s="85">
        <f t="shared" si="180"/>
        <v>0</v>
      </c>
      <c r="Q798" s="58">
        <f t="shared" si="181"/>
        <v>17.8</v>
      </c>
      <c r="R798" s="100">
        <f t="shared" si="182"/>
        <v>44.162300000000002</v>
      </c>
      <c r="S798" s="85">
        <f t="shared" si="183"/>
        <v>0</v>
      </c>
      <c r="T798" s="58">
        <f t="shared" si="184"/>
        <v>12.7</v>
      </c>
      <c r="U798" s="58">
        <f t="shared" si="185"/>
        <v>10.199999999999999</v>
      </c>
      <c r="V798" s="58">
        <f t="array" ref="V798">INDEX(AS$11:AS$66,MATCH(C798&amp;G798,AO$11:AO$66&amp;AP$11:AP$66,0),0)</f>
        <v>5</v>
      </c>
      <c r="X798" s="120">
        <f t="shared" si="186"/>
        <v>0.125</v>
      </c>
      <c r="Y798" s="61">
        <f t="array" ref="Y798">INDEX($AQ$11:$AR$66,MATCH($C798&amp;$G798,$AO$11:$AO$66&amp;$AP$11:$AP$66,0),COUNTIF($AQ$10:$AR$10,"&lt;"&amp;Z798)+1)</f>
        <v>4.0000000000000002E-4</v>
      </c>
      <c r="Z798" s="61">
        <f t="shared" si="187"/>
        <v>1.8125</v>
      </c>
      <c r="AA798" s="61">
        <f t="array" ref="AA798">INDEX($AT$11:$AV$66,MATCH($C798&amp;$G798,$AO$11:$AO$66&amp;$AP$11:$AP$66,0),COUNTIF($AT$10:$AV$10,"&lt;"&amp;Z798)+1)</f>
        <v>6.9999999999999999E-4</v>
      </c>
      <c r="AB798" s="111">
        <f t="shared" si="188"/>
        <v>1.7313101183952089</v>
      </c>
      <c r="AC798" s="121">
        <f t="array" ref="AC798">INDEX($AW$11:$BA$66,MATCH($C798&amp;$G798,$AO$11:$AO$66&amp;$AP$11:$AP$66,0),COUNTIF($AW$10:$BA$10,"&lt;"&amp;Z798)+1)</f>
        <v>5.0000000000000001E-4</v>
      </c>
      <c r="AD798" s="62">
        <v>1.7927999999999999</v>
      </c>
      <c r="AE798" s="61">
        <f t="array" ref="AE798">INDEX($AT$11:$AV$66,MATCH($C798&amp;$G798,$AO$11:$AO$66&amp;$AP$11:$AP$66,0),COUNTIF($AT$10:$AV$10,"&lt;"&amp;AD798)+1)</f>
        <v>6.9999999999999999E-4</v>
      </c>
      <c r="AF798" s="111">
        <f t="shared" si="189"/>
        <v>1.7386734122634726</v>
      </c>
      <c r="AG798" s="121">
        <f t="array" ref="AG798">INDEX($AW$11:$BA$66,MATCH($C798&amp;$G798,$AO$11:$AO$66&amp;$AP$11:$AP$66,0),COUNTIF($AW$10:$BA$10,"&lt;"&amp;AD798)+1)</f>
        <v>5.0000000000000001E-4</v>
      </c>
    </row>
    <row r="799" spans="2:33" ht="12.75" customHeight="1" x14ac:dyDescent="0.3">
      <c r="B799" s="81" t="str">
        <f t="shared" si="177"/>
        <v>1 13/16-12 UN</v>
      </c>
      <c r="C799" s="71" t="s">
        <v>592</v>
      </c>
      <c r="D799" s="71"/>
      <c r="E799" s="79" t="s">
        <v>604</v>
      </c>
      <c r="F799" s="82" t="s">
        <v>617</v>
      </c>
      <c r="G799" s="58">
        <v>12</v>
      </c>
      <c r="H799" s="60" t="s">
        <v>521</v>
      </c>
      <c r="I799" s="71" t="s">
        <v>599</v>
      </c>
      <c r="J799" s="71" t="s">
        <v>588</v>
      </c>
      <c r="K799" s="71" t="s">
        <v>600</v>
      </c>
      <c r="L799" s="85">
        <f t="shared" si="176"/>
        <v>46.037500000000001</v>
      </c>
      <c r="M799" s="85">
        <f t="shared" si="178"/>
        <v>2.1166999999999998</v>
      </c>
      <c r="N799" s="71">
        <v>60</v>
      </c>
      <c r="O799" s="100">
        <f t="shared" si="179"/>
        <v>45.778399999999998</v>
      </c>
      <c r="P799" s="85">
        <f t="shared" si="180"/>
        <v>0</v>
      </c>
      <c r="Q799" s="58">
        <f t="shared" si="181"/>
        <v>15.2</v>
      </c>
      <c r="R799" s="100">
        <f t="shared" si="182"/>
        <v>44.861899999999999</v>
      </c>
      <c r="S799" s="85">
        <f t="shared" si="183"/>
        <v>0</v>
      </c>
      <c r="T799" s="58">
        <f t="shared" si="184"/>
        <v>10.199999999999999</v>
      </c>
      <c r="U799" s="58">
        <f t="shared" si="185"/>
        <v>7.6</v>
      </c>
      <c r="V799" s="58">
        <f t="array" ref="V799">INDEX(AS$11:AS$66,MATCH(C799&amp;G799,AO$11:AO$66&amp;AP$11:AP$66,0),0)</f>
        <v>10</v>
      </c>
      <c r="X799" s="120">
        <f t="shared" si="186"/>
        <v>8.3333333333333329E-2</v>
      </c>
      <c r="Y799" s="61">
        <f t="array" ref="Y799">INDEX($AQ$11:$AR$66,MATCH($C799&amp;$G799,$AO$11:$AO$66&amp;$AP$11:$AP$66,0),COUNTIF($AQ$10:$AR$10,"&lt;"&amp;Z799)+1)</f>
        <v>2.9999999999999997E-4</v>
      </c>
      <c r="Z799" s="61">
        <f t="shared" si="187"/>
        <v>1.8125</v>
      </c>
      <c r="AA799" s="61">
        <f t="array" ref="AA799">INDEX($AT$11:$AV$66,MATCH($C799&amp;$G799,$AO$11:$AO$66&amp;$AP$11:$AP$66,0),COUNTIF($AT$10:$AV$10,"&lt;"&amp;Z799)+1)</f>
        <v>5.9999999999999995E-4</v>
      </c>
      <c r="AB799" s="111">
        <f t="shared" si="188"/>
        <v>1.7583734122634727</v>
      </c>
      <c r="AC799" s="121">
        <f t="array" ref="AC799">INDEX($AW$11:$BA$66,MATCH($C799&amp;$G799,$AO$11:$AO$66&amp;$AP$11:$AP$66,0),COUNTIF($AW$10:$BA$10,"&lt;"&amp;Z799)+1)</f>
        <v>4.0000000000000002E-4</v>
      </c>
      <c r="AD799" s="62">
        <v>1.8023</v>
      </c>
      <c r="AE799" s="61">
        <f t="array" ref="AE799">INDEX($AT$11:$AV$66,MATCH($C799&amp;$G799,$AO$11:$AO$66&amp;$AP$11:$AP$66,0),COUNTIF($AT$10:$AV$10,"&lt;"&amp;AD799)+1)</f>
        <v>5.9999999999999995E-4</v>
      </c>
      <c r="AF799" s="111">
        <f t="shared" si="189"/>
        <v>1.7662156081756484</v>
      </c>
      <c r="AG799" s="121">
        <f t="array" ref="AG799">INDEX($AW$11:$BA$66,MATCH($C799&amp;$G799,$AO$11:$AO$66&amp;$AP$11:$AP$66,0),COUNTIF($AW$10:$BA$10,"&lt;"&amp;AD799)+1)</f>
        <v>4.0000000000000002E-4</v>
      </c>
    </row>
    <row r="800" spans="2:33" ht="12.75" customHeight="1" x14ac:dyDescent="0.3">
      <c r="B800" s="81" t="str">
        <f t="shared" si="177"/>
        <v>1 13/16-12 UN</v>
      </c>
      <c r="C800" s="71" t="s">
        <v>592</v>
      </c>
      <c r="D800" s="71"/>
      <c r="E800" s="79" t="s">
        <v>604</v>
      </c>
      <c r="F800" s="82" t="s">
        <v>617</v>
      </c>
      <c r="G800" s="58">
        <v>12</v>
      </c>
      <c r="H800" s="60" t="s">
        <v>521</v>
      </c>
      <c r="I800" s="71" t="s">
        <v>601</v>
      </c>
      <c r="J800" s="71" t="s">
        <v>588</v>
      </c>
      <c r="K800" s="71" t="s">
        <v>600</v>
      </c>
      <c r="L800" s="85">
        <f t="shared" si="176"/>
        <v>46.037500000000001</v>
      </c>
      <c r="M800" s="85">
        <f t="shared" si="178"/>
        <v>2.1166999999999998</v>
      </c>
      <c r="N800" s="71">
        <v>60</v>
      </c>
      <c r="O800" s="100">
        <f t="shared" si="179"/>
        <v>45.727600000000002</v>
      </c>
      <c r="P800" s="85">
        <f t="shared" si="180"/>
        <v>0</v>
      </c>
      <c r="Q800" s="58">
        <f t="shared" si="181"/>
        <v>15.2</v>
      </c>
      <c r="R800" s="100">
        <f t="shared" si="182"/>
        <v>44.811100000000003</v>
      </c>
      <c r="S800" s="85">
        <f t="shared" si="183"/>
        <v>0</v>
      </c>
      <c r="T800" s="58">
        <f t="shared" si="184"/>
        <v>10.199999999999999</v>
      </c>
      <c r="U800" s="58">
        <f t="shared" si="185"/>
        <v>7.6</v>
      </c>
      <c r="V800" s="58">
        <f t="array" ref="V800">INDEX(AS$11:AS$66,MATCH(C800&amp;G800,AO$11:AO$66&amp;AP$11:AP$66,0),0)</f>
        <v>10</v>
      </c>
      <c r="X800" s="120">
        <f t="shared" si="186"/>
        <v>8.3333333333333329E-2</v>
      </c>
      <c r="Y800" s="61">
        <f t="array" ref="Y800">INDEX($AQ$11:$AR$66,MATCH($C800&amp;$G800,$AO$11:$AO$66&amp;$AP$11:$AP$66,0),COUNTIF($AQ$10:$AR$10,"&lt;"&amp;Z800)+1)</f>
        <v>2.9999999999999997E-4</v>
      </c>
      <c r="Z800" s="61">
        <f t="shared" si="187"/>
        <v>1.8125</v>
      </c>
      <c r="AA800" s="61">
        <f t="array" ref="AA800">INDEX($AT$11:$AV$66,MATCH($C800&amp;$G800,$AO$11:$AO$66&amp;$AP$11:$AP$66,0),COUNTIF($AT$10:$AV$10,"&lt;"&amp;Z800)+1)</f>
        <v>5.9999999999999995E-4</v>
      </c>
      <c r="AB800" s="111">
        <f t="shared" si="188"/>
        <v>1.7583734122634727</v>
      </c>
      <c r="AC800" s="121">
        <f t="array" ref="AC800">INDEX($AW$11:$BA$66,MATCH($C800&amp;$G800,$AO$11:$AO$66&amp;$AP$11:$AP$66,0),COUNTIF($AW$10:$BA$10,"&lt;"&amp;Z800)+1)</f>
        <v>4.0000000000000002E-4</v>
      </c>
      <c r="AD800" s="62">
        <v>1.8003</v>
      </c>
      <c r="AE800" s="61">
        <f t="array" ref="AE800">INDEX($AT$11:$AV$66,MATCH($C800&amp;$G800,$AO$11:$AO$66&amp;$AP$11:$AP$66,0),COUNTIF($AT$10:$AV$10,"&lt;"&amp;AD800)+1)</f>
        <v>5.9999999999999995E-4</v>
      </c>
      <c r="AF800" s="111">
        <f t="shared" si="189"/>
        <v>1.7642156081756484</v>
      </c>
      <c r="AG800" s="121">
        <f t="array" ref="AG800">INDEX($AW$11:$BA$66,MATCH($C800&amp;$G800,$AO$11:$AO$66&amp;$AP$11:$AP$66,0),COUNTIF($AW$10:$BA$10,"&lt;"&amp;AD800)+1)</f>
        <v>4.0000000000000002E-4</v>
      </c>
    </row>
    <row r="801" spans="2:33" ht="12.75" customHeight="1" x14ac:dyDescent="0.3">
      <c r="B801" s="81" t="str">
        <f t="shared" si="177"/>
        <v>1 13/16-16 UN</v>
      </c>
      <c r="C801" s="71" t="s">
        <v>592</v>
      </c>
      <c r="D801" s="71"/>
      <c r="E801" s="79" t="s">
        <v>604</v>
      </c>
      <c r="F801" s="82" t="s">
        <v>617</v>
      </c>
      <c r="G801" s="58">
        <v>16</v>
      </c>
      <c r="H801" s="60" t="s">
        <v>521</v>
      </c>
      <c r="I801" s="71" t="s">
        <v>599</v>
      </c>
      <c r="J801" s="71" t="s">
        <v>588</v>
      </c>
      <c r="K801" s="71" t="s">
        <v>600</v>
      </c>
      <c r="L801" s="85">
        <f t="shared" si="176"/>
        <v>46.037500000000001</v>
      </c>
      <c r="M801" s="85">
        <f t="shared" si="178"/>
        <v>1.5874999999999999</v>
      </c>
      <c r="N801" s="71">
        <v>60</v>
      </c>
      <c r="O801" s="100">
        <f t="shared" si="179"/>
        <v>45.869900000000001</v>
      </c>
      <c r="P801" s="85">
        <f t="shared" si="180"/>
        <v>0</v>
      </c>
      <c r="Q801" s="58">
        <f t="shared" si="181"/>
        <v>15.2</v>
      </c>
      <c r="R801" s="100">
        <f t="shared" si="182"/>
        <v>45.182499999999997</v>
      </c>
      <c r="S801" s="85">
        <f t="shared" si="183"/>
        <v>0</v>
      </c>
      <c r="T801" s="58">
        <f t="shared" si="184"/>
        <v>10.199999999999999</v>
      </c>
      <c r="U801" s="58">
        <f t="shared" si="185"/>
        <v>7.6</v>
      </c>
      <c r="V801" s="58">
        <f t="array" ref="V801">INDEX(AS$11:AS$66,MATCH(C801&amp;G801,AO$11:AO$66&amp;AP$11:AP$66,0),0)</f>
        <v>10</v>
      </c>
      <c r="X801" s="120">
        <f t="shared" si="186"/>
        <v>6.25E-2</v>
      </c>
      <c r="Y801" s="61">
        <f t="array" ref="Y801">INDEX($AQ$11:$AR$66,MATCH($C801&amp;$G801,$AO$11:$AO$66&amp;$AP$11:$AP$66,0),COUNTIF($AQ$10:$AR$10,"&lt;"&amp;Z801)+1)</f>
        <v>2.9999999999999997E-4</v>
      </c>
      <c r="Z801" s="61">
        <f t="shared" si="187"/>
        <v>1.8125</v>
      </c>
      <c r="AA801" s="61">
        <f t="array" ref="AA801">INDEX($AT$11:$AV$66,MATCH($C801&amp;$G801,$AO$11:$AO$66&amp;$AP$11:$AP$66,0),COUNTIF($AT$10:$AV$10,"&lt;"&amp;Z801)+1)</f>
        <v>5.9999999999999995E-4</v>
      </c>
      <c r="AB801" s="111">
        <f t="shared" si="188"/>
        <v>1.7719050591976044</v>
      </c>
      <c r="AC801" s="121">
        <f t="array" ref="AC801">INDEX($AW$11:$BA$66,MATCH($C801&amp;$G801,$AO$11:$AO$66&amp;$AP$11:$AP$66,0),COUNTIF($AW$10:$BA$10,"&lt;"&amp;Z801)+1)</f>
        <v>4.0000000000000002E-4</v>
      </c>
      <c r="AD801" s="62">
        <v>1.8059000000000001</v>
      </c>
      <c r="AE801" s="61">
        <f t="array" ref="AE801">INDEX($AT$11:$AV$66,MATCH($C801&amp;$G801,$AO$11:$AO$66&amp;$AP$11:$AP$66,0),COUNTIF($AT$10:$AV$10,"&lt;"&amp;AD801)+1)</f>
        <v>5.9999999999999995E-4</v>
      </c>
      <c r="AF801" s="111">
        <f t="shared" si="189"/>
        <v>1.7788367061317363</v>
      </c>
      <c r="AG801" s="121">
        <f t="array" ref="AG801">INDEX($AW$11:$BA$66,MATCH($C801&amp;$G801,$AO$11:$AO$66&amp;$AP$11:$AP$66,0),COUNTIF($AW$10:$BA$10,"&lt;"&amp;AD801)+1)</f>
        <v>4.0000000000000002E-4</v>
      </c>
    </row>
    <row r="802" spans="2:33" ht="12.75" customHeight="1" x14ac:dyDescent="0.3">
      <c r="B802" s="81" t="str">
        <f t="shared" si="177"/>
        <v>1 13/16-16 UN</v>
      </c>
      <c r="C802" s="71" t="s">
        <v>592</v>
      </c>
      <c r="D802" s="71"/>
      <c r="E802" s="79" t="s">
        <v>604</v>
      </c>
      <c r="F802" s="82" t="s">
        <v>617</v>
      </c>
      <c r="G802" s="58">
        <v>16</v>
      </c>
      <c r="H802" s="60" t="s">
        <v>521</v>
      </c>
      <c r="I802" s="71" t="s">
        <v>601</v>
      </c>
      <c r="J802" s="71" t="s">
        <v>588</v>
      </c>
      <c r="K802" s="71" t="s">
        <v>600</v>
      </c>
      <c r="L802" s="85">
        <f t="shared" si="176"/>
        <v>46.037500000000001</v>
      </c>
      <c r="M802" s="85">
        <f t="shared" si="178"/>
        <v>1.5874999999999999</v>
      </c>
      <c r="N802" s="71">
        <v>60</v>
      </c>
      <c r="O802" s="100">
        <f t="shared" si="179"/>
        <v>45.826700000000002</v>
      </c>
      <c r="P802" s="85">
        <f t="shared" si="180"/>
        <v>0</v>
      </c>
      <c r="Q802" s="58">
        <f t="shared" si="181"/>
        <v>15.2</v>
      </c>
      <c r="R802" s="100">
        <f t="shared" si="182"/>
        <v>45.139299999999999</v>
      </c>
      <c r="S802" s="85">
        <f t="shared" si="183"/>
        <v>0</v>
      </c>
      <c r="T802" s="58">
        <f t="shared" si="184"/>
        <v>10.199999999999999</v>
      </c>
      <c r="U802" s="58">
        <f t="shared" si="185"/>
        <v>7.6</v>
      </c>
      <c r="V802" s="58">
        <f t="array" ref="V802">INDEX(AS$11:AS$66,MATCH(C802&amp;G802,AO$11:AO$66&amp;AP$11:AP$66,0),0)</f>
        <v>10</v>
      </c>
      <c r="X802" s="120">
        <f t="shared" si="186"/>
        <v>6.25E-2</v>
      </c>
      <c r="Y802" s="61">
        <f t="array" ref="Y802">INDEX($AQ$11:$AR$66,MATCH($C802&amp;$G802,$AO$11:$AO$66&amp;$AP$11:$AP$66,0),COUNTIF($AQ$10:$AR$10,"&lt;"&amp;Z802)+1)</f>
        <v>2.9999999999999997E-4</v>
      </c>
      <c r="Z802" s="61">
        <f t="shared" si="187"/>
        <v>1.8125</v>
      </c>
      <c r="AA802" s="61">
        <f t="array" ref="AA802">INDEX($AT$11:$AV$66,MATCH($C802&amp;$G802,$AO$11:$AO$66&amp;$AP$11:$AP$66,0),COUNTIF($AT$10:$AV$10,"&lt;"&amp;Z802)+1)</f>
        <v>5.9999999999999995E-4</v>
      </c>
      <c r="AB802" s="111">
        <f t="shared" si="188"/>
        <v>1.7719050591976044</v>
      </c>
      <c r="AC802" s="121">
        <f t="array" ref="AC802">INDEX($AW$11:$BA$66,MATCH($C802&amp;$G802,$AO$11:$AO$66&amp;$AP$11:$AP$66,0),COUNTIF($AW$10:$BA$10,"&lt;"&amp;Z802)+1)</f>
        <v>4.0000000000000002E-4</v>
      </c>
      <c r="AD802" s="62">
        <v>1.8042</v>
      </c>
      <c r="AE802" s="61">
        <f t="array" ref="AE802">INDEX($AT$11:$AV$66,MATCH($C802&amp;$G802,$AO$11:$AO$66&amp;$AP$11:$AP$66,0),COUNTIF($AT$10:$AV$10,"&lt;"&amp;AD802)+1)</f>
        <v>5.9999999999999995E-4</v>
      </c>
      <c r="AF802" s="111">
        <f t="shared" si="189"/>
        <v>1.7771367061317362</v>
      </c>
      <c r="AG802" s="121">
        <f t="array" ref="AG802">INDEX($AW$11:$BA$66,MATCH($C802&amp;$G802,$AO$11:$AO$66&amp;$AP$11:$AP$66,0),COUNTIF($AW$10:$BA$10,"&lt;"&amp;AD802)+1)</f>
        <v>4.0000000000000002E-4</v>
      </c>
    </row>
    <row r="803" spans="2:33" ht="12.75" customHeight="1" x14ac:dyDescent="0.3">
      <c r="B803" s="81" t="str">
        <f t="shared" si="177"/>
        <v>1 13/16-20 UN</v>
      </c>
      <c r="C803" s="71" t="s">
        <v>592</v>
      </c>
      <c r="D803" s="71"/>
      <c r="E803" s="79" t="s">
        <v>604</v>
      </c>
      <c r="F803" s="82" t="s">
        <v>617</v>
      </c>
      <c r="G803" s="58">
        <v>20</v>
      </c>
      <c r="H803" s="60" t="s">
        <v>521</v>
      </c>
      <c r="I803" s="71" t="s">
        <v>599</v>
      </c>
      <c r="J803" s="71" t="s">
        <v>588</v>
      </c>
      <c r="K803" s="71" t="s">
        <v>600</v>
      </c>
      <c r="L803" s="85">
        <f t="shared" si="176"/>
        <v>46.037500000000001</v>
      </c>
      <c r="M803" s="85">
        <f t="shared" si="178"/>
        <v>1.27</v>
      </c>
      <c r="N803" s="71">
        <v>60</v>
      </c>
      <c r="O803" s="100">
        <f t="shared" si="179"/>
        <v>45.923200000000001</v>
      </c>
      <c r="P803" s="85">
        <f t="shared" si="180"/>
        <v>0</v>
      </c>
      <c r="Q803" s="58">
        <f t="shared" si="181"/>
        <v>12.7</v>
      </c>
      <c r="R803" s="100">
        <f t="shared" si="182"/>
        <v>45.3733</v>
      </c>
      <c r="S803" s="85">
        <f t="shared" si="183"/>
        <v>0</v>
      </c>
      <c r="T803" s="58">
        <f t="shared" si="184"/>
        <v>10.199999999999999</v>
      </c>
      <c r="U803" s="58">
        <f t="shared" si="185"/>
        <v>7.6</v>
      </c>
      <c r="V803" s="58">
        <f t="array" ref="V803">INDEX(AS$11:AS$66,MATCH(C803&amp;G803,AO$11:AO$66&amp;AP$11:AP$66,0),0)</f>
        <v>15</v>
      </c>
      <c r="X803" s="120">
        <f t="shared" si="186"/>
        <v>0.05</v>
      </c>
      <c r="Y803" s="61">
        <f t="array" ref="Y803">INDEX($AQ$11:$AR$66,MATCH($C803&amp;$G803,$AO$11:$AO$66&amp;$AP$11:$AP$66,0),COUNTIF($AQ$10:$AR$10,"&lt;"&amp;Z803)+1)</f>
        <v>2.9999999999999997E-4</v>
      </c>
      <c r="Z803" s="61">
        <f t="shared" si="187"/>
        <v>1.8125</v>
      </c>
      <c r="AA803" s="61">
        <f t="array" ref="AA803">INDEX($AT$11:$AV$66,MATCH($C803&amp;$G803,$AO$11:$AO$66&amp;$AP$11:$AP$66,0),COUNTIF($AT$10:$AV$10,"&lt;"&amp;Z803)+1)</f>
        <v>5.0000000000000001E-4</v>
      </c>
      <c r="AB803" s="111">
        <f t="shared" si="188"/>
        <v>1.7800240473580835</v>
      </c>
      <c r="AC803" s="121">
        <f t="array" ref="AC803">INDEX($AW$11:$BA$66,MATCH($C803&amp;$G803,$AO$11:$AO$66&amp;$AP$11:$AP$66,0),COUNTIF($AW$10:$BA$10,"&lt;"&amp;Z803)+1)</f>
        <v>4.0000000000000002E-4</v>
      </c>
      <c r="AD803" s="62">
        <v>1.8080000000000001</v>
      </c>
      <c r="AE803" s="61">
        <f t="array" ref="AE803">INDEX($AT$11:$AV$66,MATCH($C803&amp;$G803,$AO$11:$AO$66&amp;$AP$11:$AP$66,0),COUNTIF($AT$10:$AV$10,"&lt;"&amp;AD803)+1)</f>
        <v>5.0000000000000001E-4</v>
      </c>
      <c r="AF803" s="111">
        <f t="shared" si="189"/>
        <v>1.786349364905389</v>
      </c>
      <c r="AG803" s="121">
        <f t="array" ref="AG803">INDEX($AW$11:$BA$66,MATCH($C803&amp;$G803,$AO$11:$AO$66&amp;$AP$11:$AP$66,0),COUNTIF($AW$10:$BA$10,"&lt;"&amp;AD803)+1)</f>
        <v>4.0000000000000002E-4</v>
      </c>
    </row>
    <row r="804" spans="2:33" ht="12.75" customHeight="1" x14ac:dyDescent="0.3">
      <c r="B804" s="81" t="str">
        <f t="shared" si="177"/>
        <v>1 13/16-20 UN</v>
      </c>
      <c r="C804" s="71" t="s">
        <v>592</v>
      </c>
      <c r="D804" s="71"/>
      <c r="E804" s="79" t="s">
        <v>604</v>
      </c>
      <c r="F804" s="82" t="s">
        <v>617</v>
      </c>
      <c r="G804" s="58">
        <v>20</v>
      </c>
      <c r="H804" s="60" t="s">
        <v>521</v>
      </c>
      <c r="I804" s="71" t="s">
        <v>601</v>
      </c>
      <c r="J804" s="71" t="s">
        <v>588</v>
      </c>
      <c r="K804" s="71" t="s">
        <v>600</v>
      </c>
      <c r="L804" s="85">
        <f t="shared" si="176"/>
        <v>46.037500000000001</v>
      </c>
      <c r="M804" s="85">
        <f t="shared" si="178"/>
        <v>1.27</v>
      </c>
      <c r="N804" s="71">
        <v>60</v>
      </c>
      <c r="O804" s="100">
        <f t="shared" si="179"/>
        <v>45.882599999999996</v>
      </c>
      <c r="P804" s="85">
        <f t="shared" si="180"/>
        <v>0</v>
      </c>
      <c r="Q804" s="58">
        <f t="shared" si="181"/>
        <v>12.7</v>
      </c>
      <c r="R804" s="100">
        <f t="shared" si="182"/>
        <v>45.332599999999999</v>
      </c>
      <c r="S804" s="85">
        <f t="shared" si="183"/>
        <v>0</v>
      </c>
      <c r="T804" s="58">
        <f t="shared" si="184"/>
        <v>10.199999999999999</v>
      </c>
      <c r="U804" s="58">
        <f t="shared" si="185"/>
        <v>7.6</v>
      </c>
      <c r="V804" s="58">
        <f t="array" ref="V804">INDEX(AS$11:AS$66,MATCH(C804&amp;G804,AO$11:AO$66&amp;AP$11:AP$66,0),0)</f>
        <v>15</v>
      </c>
      <c r="X804" s="120">
        <f t="shared" si="186"/>
        <v>0.05</v>
      </c>
      <c r="Y804" s="61">
        <f t="array" ref="Y804">INDEX($AQ$11:$AR$66,MATCH($C804&amp;$G804,$AO$11:$AO$66&amp;$AP$11:$AP$66,0),COUNTIF($AQ$10:$AR$10,"&lt;"&amp;Z804)+1)</f>
        <v>2.9999999999999997E-4</v>
      </c>
      <c r="Z804" s="61">
        <f t="shared" si="187"/>
        <v>1.8125</v>
      </c>
      <c r="AA804" s="61">
        <f t="array" ref="AA804">INDEX($AT$11:$AV$66,MATCH($C804&amp;$G804,$AO$11:$AO$66&amp;$AP$11:$AP$66,0),COUNTIF($AT$10:$AV$10,"&lt;"&amp;Z804)+1)</f>
        <v>5.0000000000000001E-4</v>
      </c>
      <c r="AB804" s="111">
        <f t="shared" si="188"/>
        <v>1.7800240473580835</v>
      </c>
      <c r="AC804" s="121">
        <f t="array" ref="AC804">INDEX($AW$11:$BA$66,MATCH($C804&amp;$G804,$AO$11:$AO$66&amp;$AP$11:$AP$66,0),COUNTIF($AW$10:$BA$10,"&lt;"&amp;Z804)+1)</f>
        <v>4.0000000000000002E-4</v>
      </c>
      <c r="AD804" s="62">
        <v>1.8064</v>
      </c>
      <c r="AE804" s="61">
        <f t="array" ref="AE804">INDEX($AT$11:$AV$66,MATCH($C804&amp;$G804,$AO$11:$AO$66&amp;$AP$11:$AP$66,0),COUNTIF($AT$10:$AV$10,"&lt;"&amp;AD804)+1)</f>
        <v>5.0000000000000001E-4</v>
      </c>
      <c r="AF804" s="111">
        <f t="shared" si="189"/>
        <v>1.7847493649053892</v>
      </c>
      <c r="AG804" s="121">
        <f t="array" ref="AG804">INDEX($AW$11:$BA$66,MATCH($C804&amp;$G804,$AO$11:$AO$66&amp;$AP$11:$AP$66,0),COUNTIF($AW$10:$BA$10,"&lt;"&amp;AD804)+1)</f>
        <v>4.0000000000000002E-4</v>
      </c>
    </row>
    <row r="805" spans="2:33" ht="12.75" customHeight="1" x14ac:dyDescent="0.3">
      <c r="B805" s="81" t="str">
        <f t="shared" si="177"/>
        <v>1 7/8-6 UN</v>
      </c>
      <c r="C805" s="71" t="s">
        <v>592</v>
      </c>
      <c r="D805" s="71"/>
      <c r="E805" s="79" t="s">
        <v>604</v>
      </c>
      <c r="F805" s="82" t="s">
        <v>618</v>
      </c>
      <c r="G805" s="58">
        <v>6</v>
      </c>
      <c r="H805" s="60" t="s">
        <v>521</v>
      </c>
      <c r="I805" s="71" t="s">
        <v>599</v>
      </c>
      <c r="J805" s="71" t="s">
        <v>588</v>
      </c>
      <c r="K805" s="71" t="s">
        <v>600</v>
      </c>
      <c r="L805" s="85">
        <f t="shared" si="176"/>
        <v>47.625</v>
      </c>
      <c r="M805" s="85">
        <f t="shared" si="178"/>
        <v>4.2332999999999998</v>
      </c>
      <c r="N805" s="71">
        <v>60</v>
      </c>
      <c r="O805" s="100">
        <f t="shared" si="179"/>
        <v>46.987499999999997</v>
      </c>
      <c r="P805" s="85">
        <f t="shared" si="180"/>
        <v>0</v>
      </c>
      <c r="Q805" s="58">
        <f t="shared" si="181"/>
        <v>20.3</v>
      </c>
      <c r="R805" s="100">
        <f t="shared" si="182"/>
        <v>45.154400000000003</v>
      </c>
      <c r="S805" s="85">
        <f t="shared" si="183"/>
        <v>0</v>
      </c>
      <c r="T805" s="58">
        <f t="shared" si="184"/>
        <v>12.7</v>
      </c>
      <c r="U805" s="58">
        <f t="shared" si="185"/>
        <v>10.199999999999999</v>
      </c>
      <c r="V805" s="58">
        <f t="array" ref="V805">INDEX(AS$11:AS$66,MATCH(C805&amp;G805,AO$11:AO$66&amp;AP$11:AP$66,0),0)</f>
        <v>5</v>
      </c>
      <c r="X805" s="120">
        <f t="shared" si="186"/>
        <v>0.16666666666666666</v>
      </c>
      <c r="Y805" s="61">
        <f t="array" ref="Y805">INDEX($AQ$11:$AR$66,MATCH($C805&amp;$G805,$AO$11:$AO$66&amp;$AP$11:$AP$66,0),COUNTIF($AQ$10:$AR$10,"&lt;"&amp;Z805)+1)</f>
        <v>4.0000000000000002E-4</v>
      </c>
      <c r="Z805" s="61">
        <f t="shared" si="187"/>
        <v>1.875</v>
      </c>
      <c r="AA805" s="61">
        <f t="array" ref="AA805">INDEX($AT$11:$AV$66,MATCH($C805&amp;$G805,$AO$11:$AO$66&amp;$AP$11:$AP$66,0),COUNTIF($AT$10:$AV$10,"&lt;"&amp;Z805)+1)</f>
        <v>8.0000000000000004E-4</v>
      </c>
      <c r="AB805" s="111">
        <f t="shared" si="188"/>
        <v>1.7667468245269453</v>
      </c>
      <c r="AC805" s="121">
        <f t="array" ref="AC805">INDEX($AW$11:$BA$66,MATCH($C805&amp;$G805,$AO$11:$AO$66&amp;$AP$11:$AP$66,0),COUNTIF($AW$10:$BA$10,"&lt;"&amp;Z805)+1)</f>
        <v>5.0000000000000001E-4</v>
      </c>
      <c r="AD805" s="62">
        <v>1.8499000000000001</v>
      </c>
      <c r="AE805" s="61">
        <f t="array" ref="AE805">INDEX($AT$11:$AV$66,MATCH($C805&amp;$G805,$AO$11:$AO$66&amp;$AP$11:$AP$66,0),COUNTIF($AT$10:$AV$10,"&lt;"&amp;AD805)+1)</f>
        <v>8.0000000000000004E-4</v>
      </c>
      <c r="AF805" s="111">
        <f t="shared" si="189"/>
        <v>1.7777312163512968</v>
      </c>
      <c r="AG805" s="121">
        <f t="array" ref="AG805">INDEX($AW$11:$BA$66,MATCH($C805&amp;$G805,$AO$11:$AO$66&amp;$AP$11:$AP$66,0),COUNTIF($AW$10:$BA$10,"&lt;"&amp;AD805)+1)</f>
        <v>5.0000000000000001E-4</v>
      </c>
    </row>
    <row r="806" spans="2:33" ht="12.75" customHeight="1" x14ac:dyDescent="0.3">
      <c r="B806" s="81" t="str">
        <f t="shared" si="177"/>
        <v>1 7/8-6 UN</v>
      </c>
      <c r="C806" s="71" t="s">
        <v>592</v>
      </c>
      <c r="D806" s="71"/>
      <c r="E806" s="79" t="s">
        <v>604</v>
      </c>
      <c r="F806" s="82" t="s">
        <v>618</v>
      </c>
      <c r="G806" s="58">
        <v>6</v>
      </c>
      <c r="H806" s="60" t="s">
        <v>521</v>
      </c>
      <c r="I806" s="71" t="s">
        <v>601</v>
      </c>
      <c r="J806" s="71" t="s">
        <v>588</v>
      </c>
      <c r="K806" s="71" t="s">
        <v>600</v>
      </c>
      <c r="L806" s="85">
        <f t="shared" si="176"/>
        <v>47.625</v>
      </c>
      <c r="M806" s="85">
        <f t="shared" si="178"/>
        <v>4.2332999999999998</v>
      </c>
      <c r="N806" s="71">
        <v>60</v>
      </c>
      <c r="O806" s="100">
        <f t="shared" si="179"/>
        <v>46.9163</v>
      </c>
      <c r="P806" s="85">
        <f t="shared" si="180"/>
        <v>0</v>
      </c>
      <c r="Q806" s="58">
        <f t="shared" si="181"/>
        <v>20.3</v>
      </c>
      <c r="R806" s="100">
        <f t="shared" si="182"/>
        <v>45.083300000000001</v>
      </c>
      <c r="S806" s="85">
        <f t="shared" si="183"/>
        <v>0</v>
      </c>
      <c r="T806" s="58">
        <f t="shared" si="184"/>
        <v>12.7</v>
      </c>
      <c r="U806" s="58">
        <f t="shared" si="185"/>
        <v>10.199999999999999</v>
      </c>
      <c r="V806" s="58">
        <f t="array" ref="V806">INDEX(AS$11:AS$66,MATCH(C806&amp;G806,AO$11:AO$66&amp;AP$11:AP$66,0),0)</f>
        <v>5</v>
      </c>
      <c r="X806" s="120">
        <f t="shared" si="186"/>
        <v>0.16666666666666666</v>
      </c>
      <c r="Y806" s="61">
        <f t="array" ref="Y806">INDEX($AQ$11:$AR$66,MATCH($C806&amp;$G806,$AO$11:$AO$66&amp;$AP$11:$AP$66,0),COUNTIF($AQ$10:$AR$10,"&lt;"&amp;Z806)+1)</f>
        <v>4.0000000000000002E-4</v>
      </c>
      <c r="Z806" s="61">
        <f t="shared" si="187"/>
        <v>1.875</v>
      </c>
      <c r="AA806" s="61">
        <f t="array" ref="AA806">INDEX($AT$11:$AV$66,MATCH($C806&amp;$G806,$AO$11:$AO$66&amp;$AP$11:$AP$66,0),COUNTIF($AT$10:$AV$10,"&lt;"&amp;Z806)+1)</f>
        <v>8.0000000000000004E-4</v>
      </c>
      <c r="AB806" s="111">
        <f t="shared" si="188"/>
        <v>1.7667468245269453</v>
      </c>
      <c r="AC806" s="121">
        <f t="array" ref="AC806">INDEX($AW$11:$BA$66,MATCH($C806&amp;$G806,$AO$11:$AO$66&amp;$AP$11:$AP$66,0),COUNTIF($AW$10:$BA$10,"&lt;"&amp;Z806)+1)</f>
        <v>5.0000000000000001E-4</v>
      </c>
      <c r="AD806" s="62">
        <v>1.8471</v>
      </c>
      <c r="AE806" s="61">
        <f t="array" ref="AE806">INDEX($AT$11:$AV$66,MATCH($C806&amp;$G806,$AO$11:$AO$66&amp;$AP$11:$AP$66,0),COUNTIF($AT$10:$AV$10,"&lt;"&amp;AD806)+1)</f>
        <v>8.0000000000000004E-4</v>
      </c>
      <c r="AF806" s="111">
        <f t="shared" si="189"/>
        <v>1.7749312163512967</v>
      </c>
      <c r="AG806" s="121">
        <f t="array" ref="AG806">INDEX($AW$11:$BA$66,MATCH($C806&amp;$G806,$AO$11:$AO$66&amp;$AP$11:$AP$66,0),COUNTIF($AW$10:$BA$10,"&lt;"&amp;AD806)+1)</f>
        <v>5.0000000000000001E-4</v>
      </c>
    </row>
    <row r="807" spans="2:33" ht="12.75" customHeight="1" x14ac:dyDescent="0.3">
      <c r="B807" s="81" t="str">
        <f t="shared" si="177"/>
        <v>1 7/8-8 UN</v>
      </c>
      <c r="C807" s="71" t="s">
        <v>592</v>
      </c>
      <c r="D807" s="71"/>
      <c r="E807" s="79" t="s">
        <v>604</v>
      </c>
      <c r="F807" s="82" t="s">
        <v>618</v>
      </c>
      <c r="G807" s="58">
        <v>8</v>
      </c>
      <c r="H807" s="60" t="s">
        <v>521</v>
      </c>
      <c r="I807" s="71" t="s">
        <v>599</v>
      </c>
      <c r="J807" s="71" t="s">
        <v>588</v>
      </c>
      <c r="K807" s="71" t="s">
        <v>600</v>
      </c>
      <c r="L807" s="85">
        <f t="shared" si="176"/>
        <v>47.625</v>
      </c>
      <c r="M807" s="85">
        <f t="shared" si="178"/>
        <v>3.1749999999999998</v>
      </c>
      <c r="N807" s="71">
        <v>60</v>
      </c>
      <c r="O807" s="100">
        <f t="shared" si="179"/>
        <v>47.1907</v>
      </c>
      <c r="P807" s="85">
        <f t="shared" si="180"/>
        <v>0</v>
      </c>
      <c r="Q807" s="58">
        <f t="shared" si="181"/>
        <v>17.8</v>
      </c>
      <c r="R807" s="100">
        <f t="shared" si="182"/>
        <v>45.815800000000003</v>
      </c>
      <c r="S807" s="85">
        <f t="shared" si="183"/>
        <v>0</v>
      </c>
      <c r="T807" s="58">
        <f t="shared" si="184"/>
        <v>12.7</v>
      </c>
      <c r="U807" s="58">
        <f t="shared" si="185"/>
        <v>10.199999999999999</v>
      </c>
      <c r="V807" s="58">
        <f t="array" ref="V807">INDEX(AS$11:AS$66,MATCH(C807&amp;G807,AO$11:AO$66&amp;AP$11:AP$66,0),0)</f>
        <v>5</v>
      </c>
      <c r="X807" s="120">
        <f t="shared" si="186"/>
        <v>0.125</v>
      </c>
      <c r="Y807" s="61">
        <f t="array" ref="Y807">INDEX($AQ$11:$AR$66,MATCH($C807&amp;$G807,$AO$11:$AO$66&amp;$AP$11:$AP$66,0),COUNTIF($AQ$10:$AR$10,"&lt;"&amp;Z807)+1)</f>
        <v>4.0000000000000002E-4</v>
      </c>
      <c r="Z807" s="61">
        <f t="shared" si="187"/>
        <v>1.875</v>
      </c>
      <c r="AA807" s="61">
        <f t="array" ref="AA807">INDEX($AT$11:$AV$66,MATCH($C807&amp;$G807,$AO$11:$AO$66&amp;$AP$11:$AP$66,0),COUNTIF($AT$10:$AV$10,"&lt;"&amp;Z807)+1)</f>
        <v>6.9999999999999999E-4</v>
      </c>
      <c r="AB807" s="111">
        <f t="shared" si="188"/>
        <v>1.7938101183952089</v>
      </c>
      <c r="AC807" s="121">
        <f t="array" ref="AC807">INDEX($AW$11:$BA$66,MATCH($C807&amp;$G807,$AO$11:$AO$66&amp;$AP$11:$AP$66,0),COUNTIF($AW$10:$BA$10,"&lt;"&amp;Z807)+1)</f>
        <v>5.0000000000000001E-4</v>
      </c>
      <c r="AD807" s="62">
        <v>1.8579000000000001</v>
      </c>
      <c r="AE807" s="61">
        <f t="array" ref="AE807">INDEX($AT$11:$AV$66,MATCH($C807&amp;$G807,$AO$11:$AO$66&amp;$AP$11:$AP$66,0),COUNTIF($AT$10:$AV$10,"&lt;"&amp;AD807)+1)</f>
        <v>6.9999999999999999E-4</v>
      </c>
      <c r="AF807" s="111">
        <f t="shared" si="189"/>
        <v>1.8037734122634728</v>
      </c>
      <c r="AG807" s="121">
        <f t="array" ref="AG807">INDEX($AW$11:$BA$66,MATCH($C807&amp;$G807,$AO$11:$AO$66&amp;$AP$11:$AP$66,0),COUNTIF($AW$10:$BA$10,"&lt;"&amp;AD807)+1)</f>
        <v>5.0000000000000001E-4</v>
      </c>
    </row>
    <row r="808" spans="2:33" ht="12.75" customHeight="1" x14ac:dyDescent="0.3">
      <c r="B808" s="81" t="str">
        <f t="shared" si="177"/>
        <v>1 7/8-8 UN</v>
      </c>
      <c r="C808" s="71" t="s">
        <v>592</v>
      </c>
      <c r="D808" s="71"/>
      <c r="E808" s="79" t="s">
        <v>604</v>
      </c>
      <c r="F808" s="82" t="s">
        <v>618</v>
      </c>
      <c r="G808" s="58">
        <v>8</v>
      </c>
      <c r="H808" s="60" t="s">
        <v>521</v>
      </c>
      <c r="I808" s="71" t="s">
        <v>601</v>
      </c>
      <c r="J808" s="71" t="s">
        <v>588</v>
      </c>
      <c r="K808" s="71" t="s">
        <v>600</v>
      </c>
      <c r="L808" s="85">
        <f t="shared" ref="L808:L871" si="190">ROUND(Z808*25.4,4)</f>
        <v>47.625</v>
      </c>
      <c r="M808" s="85">
        <f t="shared" si="178"/>
        <v>3.1749999999999998</v>
      </c>
      <c r="N808" s="71">
        <v>60</v>
      </c>
      <c r="O808" s="100">
        <f t="shared" si="179"/>
        <v>47.127200000000002</v>
      </c>
      <c r="P808" s="85">
        <f t="shared" si="180"/>
        <v>0</v>
      </c>
      <c r="Q808" s="58">
        <f t="shared" si="181"/>
        <v>17.8</v>
      </c>
      <c r="R808" s="100">
        <f t="shared" si="182"/>
        <v>45.752299999999998</v>
      </c>
      <c r="S808" s="85">
        <f t="shared" si="183"/>
        <v>0</v>
      </c>
      <c r="T808" s="58">
        <f t="shared" si="184"/>
        <v>12.7</v>
      </c>
      <c r="U808" s="58">
        <f t="shared" si="185"/>
        <v>10.199999999999999</v>
      </c>
      <c r="V808" s="58">
        <f t="array" ref="V808">INDEX(AS$11:AS$66,MATCH(C808&amp;G808,AO$11:AO$66&amp;AP$11:AP$66,0),0)</f>
        <v>5</v>
      </c>
      <c r="X808" s="120">
        <f t="shared" si="186"/>
        <v>0.125</v>
      </c>
      <c r="Y808" s="61">
        <f t="array" ref="Y808">INDEX($AQ$11:$AR$66,MATCH($C808&amp;$G808,$AO$11:$AO$66&amp;$AP$11:$AP$66,0),COUNTIF($AQ$10:$AR$10,"&lt;"&amp;Z808)+1)</f>
        <v>4.0000000000000002E-4</v>
      </c>
      <c r="Z808" s="61">
        <f t="shared" si="187"/>
        <v>1.875</v>
      </c>
      <c r="AA808" s="61">
        <f t="array" ref="AA808">INDEX($AT$11:$AV$66,MATCH($C808&amp;$G808,$AO$11:$AO$66&amp;$AP$11:$AP$66,0),COUNTIF($AT$10:$AV$10,"&lt;"&amp;Z808)+1)</f>
        <v>6.9999999999999999E-4</v>
      </c>
      <c r="AB808" s="111">
        <f t="shared" si="188"/>
        <v>1.7938101183952089</v>
      </c>
      <c r="AC808" s="121">
        <f t="array" ref="AC808">INDEX($AW$11:$BA$66,MATCH($C808&amp;$G808,$AO$11:$AO$66&amp;$AP$11:$AP$66,0),COUNTIF($AW$10:$BA$10,"&lt;"&amp;Z808)+1)</f>
        <v>5.0000000000000001E-4</v>
      </c>
      <c r="AD808" s="62">
        <v>1.8553999999999999</v>
      </c>
      <c r="AE808" s="61">
        <f t="array" ref="AE808">INDEX($AT$11:$AV$66,MATCH($C808&amp;$G808,$AO$11:$AO$66&amp;$AP$11:$AP$66,0),COUNTIF($AT$10:$AV$10,"&lt;"&amp;AD808)+1)</f>
        <v>6.9999999999999999E-4</v>
      </c>
      <c r="AF808" s="111">
        <f t="shared" si="189"/>
        <v>1.8012734122634726</v>
      </c>
      <c r="AG808" s="121">
        <f t="array" ref="AG808">INDEX($AW$11:$BA$66,MATCH($C808&amp;$G808,$AO$11:$AO$66&amp;$AP$11:$AP$66,0),COUNTIF($AW$10:$BA$10,"&lt;"&amp;AD808)+1)</f>
        <v>5.0000000000000001E-4</v>
      </c>
    </row>
    <row r="809" spans="2:33" ht="12.75" customHeight="1" x14ac:dyDescent="0.3">
      <c r="B809" s="81" t="str">
        <f t="shared" ref="B809:B872" si="191">CONCATENATE(F809,"-",G809," ",E809)</f>
        <v>1 7/8-12 UN</v>
      </c>
      <c r="C809" s="71" t="s">
        <v>592</v>
      </c>
      <c r="D809" s="71"/>
      <c r="E809" s="79" t="s">
        <v>604</v>
      </c>
      <c r="F809" s="82" t="s">
        <v>618</v>
      </c>
      <c r="G809" s="58">
        <v>12</v>
      </c>
      <c r="H809" s="60" t="s">
        <v>521</v>
      </c>
      <c r="I809" s="71" t="s">
        <v>599</v>
      </c>
      <c r="J809" s="71" t="s">
        <v>588</v>
      </c>
      <c r="K809" s="71" t="s">
        <v>600</v>
      </c>
      <c r="L809" s="85">
        <f t="shared" si="190"/>
        <v>47.625</v>
      </c>
      <c r="M809" s="85">
        <f t="shared" si="178"/>
        <v>2.1166999999999998</v>
      </c>
      <c r="N809" s="71">
        <v>60</v>
      </c>
      <c r="O809" s="100">
        <f t="shared" si="179"/>
        <v>47.365900000000003</v>
      </c>
      <c r="P809" s="85">
        <f t="shared" si="180"/>
        <v>0</v>
      </c>
      <c r="Q809" s="58">
        <f t="shared" si="181"/>
        <v>15.2</v>
      </c>
      <c r="R809" s="100">
        <f t="shared" si="182"/>
        <v>46.449399999999997</v>
      </c>
      <c r="S809" s="85">
        <f t="shared" si="183"/>
        <v>0</v>
      </c>
      <c r="T809" s="58">
        <f t="shared" si="184"/>
        <v>10.199999999999999</v>
      </c>
      <c r="U809" s="58">
        <f t="shared" si="185"/>
        <v>7.6</v>
      </c>
      <c r="V809" s="58">
        <f t="array" ref="V809">INDEX(AS$11:AS$66,MATCH(C809&amp;G809,AO$11:AO$66&amp;AP$11:AP$66,0),0)</f>
        <v>10</v>
      </c>
      <c r="X809" s="120">
        <f t="shared" si="186"/>
        <v>8.3333333333333329E-2</v>
      </c>
      <c r="Y809" s="61">
        <f t="array" ref="Y809">INDEX($AQ$11:$AR$66,MATCH($C809&amp;$G809,$AO$11:$AO$66&amp;$AP$11:$AP$66,0),COUNTIF($AQ$10:$AR$10,"&lt;"&amp;Z809)+1)</f>
        <v>2.9999999999999997E-4</v>
      </c>
      <c r="Z809" s="61">
        <f t="shared" si="187"/>
        <v>1.875</v>
      </c>
      <c r="AA809" s="61">
        <f t="array" ref="AA809">INDEX($AT$11:$AV$66,MATCH($C809&amp;$G809,$AO$11:$AO$66&amp;$AP$11:$AP$66,0),COUNTIF($AT$10:$AV$10,"&lt;"&amp;Z809)+1)</f>
        <v>5.9999999999999995E-4</v>
      </c>
      <c r="AB809" s="111">
        <f t="shared" si="188"/>
        <v>1.8208734122634727</v>
      </c>
      <c r="AC809" s="121">
        <f t="array" ref="AC809">INDEX($AW$11:$BA$66,MATCH($C809&amp;$G809,$AO$11:$AO$66&amp;$AP$11:$AP$66,0),COUNTIF($AW$10:$BA$10,"&lt;"&amp;Z809)+1)</f>
        <v>4.0000000000000002E-4</v>
      </c>
      <c r="AD809" s="62">
        <v>1.8648</v>
      </c>
      <c r="AE809" s="61">
        <f t="array" ref="AE809">INDEX($AT$11:$AV$66,MATCH($C809&amp;$G809,$AO$11:$AO$66&amp;$AP$11:$AP$66,0),COUNTIF($AT$10:$AV$10,"&lt;"&amp;AD809)+1)</f>
        <v>5.9999999999999995E-4</v>
      </c>
      <c r="AF809" s="111">
        <f t="shared" si="189"/>
        <v>1.8287156081756484</v>
      </c>
      <c r="AG809" s="121">
        <f t="array" ref="AG809">INDEX($AW$11:$BA$66,MATCH($C809&amp;$G809,$AO$11:$AO$66&amp;$AP$11:$AP$66,0),COUNTIF($AW$10:$BA$10,"&lt;"&amp;AD809)+1)</f>
        <v>4.0000000000000002E-4</v>
      </c>
    </row>
    <row r="810" spans="2:33" ht="12.75" customHeight="1" x14ac:dyDescent="0.3">
      <c r="B810" s="81" t="str">
        <f t="shared" si="191"/>
        <v>1 7/8-12 UN</v>
      </c>
      <c r="C810" s="71" t="s">
        <v>592</v>
      </c>
      <c r="D810" s="71"/>
      <c r="E810" s="79" t="s">
        <v>604</v>
      </c>
      <c r="F810" s="82" t="s">
        <v>618</v>
      </c>
      <c r="G810" s="58">
        <v>12</v>
      </c>
      <c r="H810" s="60" t="s">
        <v>521</v>
      </c>
      <c r="I810" s="71" t="s">
        <v>601</v>
      </c>
      <c r="J810" s="71" t="s">
        <v>588</v>
      </c>
      <c r="K810" s="71" t="s">
        <v>600</v>
      </c>
      <c r="L810" s="85">
        <f t="shared" si="190"/>
        <v>47.625</v>
      </c>
      <c r="M810" s="85">
        <f t="shared" si="178"/>
        <v>2.1166999999999998</v>
      </c>
      <c r="N810" s="71">
        <v>60</v>
      </c>
      <c r="O810" s="100">
        <f t="shared" si="179"/>
        <v>47.315100000000001</v>
      </c>
      <c r="P810" s="85">
        <f t="shared" si="180"/>
        <v>0</v>
      </c>
      <c r="Q810" s="58">
        <f t="shared" si="181"/>
        <v>15.2</v>
      </c>
      <c r="R810" s="100">
        <f t="shared" si="182"/>
        <v>46.398600000000002</v>
      </c>
      <c r="S810" s="85">
        <f t="shared" si="183"/>
        <v>0</v>
      </c>
      <c r="T810" s="58">
        <f t="shared" si="184"/>
        <v>10.199999999999999</v>
      </c>
      <c r="U810" s="58">
        <f t="shared" si="185"/>
        <v>7.6</v>
      </c>
      <c r="V810" s="58">
        <f t="array" ref="V810">INDEX(AS$11:AS$66,MATCH(C810&amp;G810,AO$11:AO$66&amp;AP$11:AP$66,0),0)</f>
        <v>10</v>
      </c>
      <c r="X810" s="120">
        <f t="shared" si="186"/>
        <v>8.3333333333333329E-2</v>
      </c>
      <c r="Y810" s="61">
        <f t="array" ref="Y810">INDEX($AQ$11:$AR$66,MATCH($C810&amp;$G810,$AO$11:$AO$66&amp;$AP$11:$AP$66,0),COUNTIF($AQ$10:$AR$10,"&lt;"&amp;Z810)+1)</f>
        <v>2.9999999999999997E-4</v>
      </c>
      <c r="Z810" s="61">
        <f t="shared" si="187"/>
        <v>1.875</v>
      </c>
      <c r="AA810" s="61">
        <f t="array" ref="AA810">INDEX($AT$11:$AV$66,MATCH($C810&amp;$G810,$AO$11:$AO$66&amp;$AP$11:$AP$66,0),COUNTIF($AT$10:$AV$10,"&lt;"&amp;Z810)+1)</f>
        <v>5.9999999999999995E-4</v>
      </c>
      <c r="AB810" s="111">
        <f t="shared" si="188"/>
        <v>1.8208734122634727</v>
      </c>
      <c r="AC810" s="121">
        <f t="array" ref="AC810">INDEX($AW$11:$BA$66,MATCH($C810&amp;$G810,$AO$11:$AO$66&amp;$AP$11:$AP$66,0),COUNTIF($AW$10:$BA$10,"&lt;"&amp;Z810)+1)</f>
        <v>4.0000000000000002E-4</v>
      </c>
      <c r="AD810" s="62">
        <v>1.8628</v>
      </c>
      <c r="AE810" s="61">
        <f t="array" ref="AE810">INDEX($AT$11:$AV$66,MATCH($C810&amp;$G810,$AO$11:$AO$66&amp;$AP$11:$AP$66,0),COUNTIF($AT$10:$AV$10,"&lt;"&amp;AD810)+1)</f>
        <v>5.9999999999999995E-4</v>
      </c>
      <c r="AF810" s="111">
        <f t="shared" si="189"/>
        <v>1.8267156081756484</v>
      </c>
      <c r="AG810" s="121">
        <f t="array" ref="AG810">INDEX($AW$11:$BA$66,MATCH($C810&amp;$G810,$AO$11:$AO$66&amp;$AP$11:$AP$66,0),COUNTIF($AW$10:$BA$10,"&lt;"&amp;AD810)+1)</f>
        <v>4.0000000000000002E-4</v>
      </c>
    </row>
    <row r="811" spans="2:33" ht="12.75" customHeight="1" x14ac:dyDescent="0.3">
      <c r="B811" s="81" t="str">
        <f t="shared" si="191"/>
        <v>1 7/8-16 UN</v>
      </c>
      <c r="C811" s="71" t="s">
        <v>592</v>
      </c>
      <c r="D811" s="71"/>
      <c r="E811" s="79" t="s">
        <v>604</v>
      </c>
      <c r="F811" s="82" t="s">
        <v>618</v>
      </c>
      <c r="G811" s="58">
        <v>16</v>
      </c>
      <c r="H811" s="60" t="s">
        <v>521</v>
      </c>
      <c r="I811" s="71" t="s">
        <v>599</v>
      </c>
      <c r="J811" s="71" t="s">
        <v>588</v>
      </c>
      <c r="K811" s="71" t="s">
        <v>600</v>
      </c>
      <c r="L811" s="85">
        <f t="shared" si="190"/>
        <v>47.625</v>
      </c>
      <c r="M811" s="85">
        <f t="shared" si="178"/>
        <v>1.5874999999999999</v>
      </c>
      <c r="N811" s="71">
        <v>60</v>
      </c>
      <c r="O811" s="100">
        <f t="shared" si="179"/>
        <v>47.4574</v>
      </c>
      <c r="P811" s="85">
        <f t="shared" si="180"/>
        <v>0</v>
      </c>
      <c r="Q811" s="58">
        <f t="shared" si="181"/>
        <v>15.2</v>
      </c>
      <c r="R811" s="100">
        <f t="shared" si="182"/>
        <v>46.77</v>
      </c>
      <c r="S811" s="85">
        <f t="shared" si="183"/>
        <v>0</v>
      </c>
      <c r="T811" s="58">
        <f t="shared" si="184"/>
        <v>10.199999999999999</v>
      </c>
      <c r="U811" s="58">
        <f t="shared" si="185"/>
        <v>7.6</v>
      </c>
      <c r="V811" s="58">
        <f t="array" ref="V811">INDEX(AS$11:AS$66,MATCH(C811&amp;G811,AO$11:AO$66&amp;AP$11:AP$66,0),0)</f>
        <v>10</v>
      </c>
      <c r="X811" s="120">
        <f t="shared" si="186"/>
        <v>6.25E-2</v>
      </c>
      <c r="Y811" s="61">
        <f t="array" ref="Y811">INDEX($AQ$11:$AR$66,MATCH($C811&amp;$G811,$AO$11:$AO$66&amp;$AP$11:$AP$66,0),COUNTIF($AQ$10:$AR$10,"&lt;"&amp;Z811)+1)</f>
        <v>2.9999999999999997E-4</v>
      </c>
      <c r="Z811" s="61">
        <f t="shared" si="187"/>
        <v>1.875</v>
      </c>
      <c r="AA811" s="61">
        <f t="array" ref="AA811">INDEX($AT$11:$AV$66,MATCH($C811&amp;$G811,$AO$11:$AO$66&amp;$AP$11:$AP$66,0),COUNTIF($AT$10:$AV$10,"&lt;"&amp;Z811)+1)</f>
        <v>5.9999999999999995E-4</v>
      </c>
      <c r="AB811" s="111">
        <f t="shared" si="188"/>
        <v>1.8344050591976044</v>
      </c>
      <c r="AC811" s="121">
        <f t="array" ref="AC811">INDEX($AW$11:$BA$66,MATCH($C811&amp;$G811,$AO$11:$AO$66&amp;$AP$11:$AP$66,0),COUNTIF($AW$10:$BA$10,"&lt;"&amp;Z811)+1)</f>
        <v>4.0000000000000002E-4</v>
      </c>
      <c r="AD811" s="62">
        <v>1.8684000000000001</v>
      </c>
      <c r="AE811" s="61">
        <f t="array" ref="AE811">INDEX($AT$11:$AV$66,MATCH($C811&amp;$G811,$AO$11:$AO$66&amp;$AP$11:$AP$66,0),COUNTIF($AT$10:$AV$10,"&lt;"&amp;AD811)+1)</f>
        <v>5.9999999999999995E-4</v>
      </c>
      <c r="AF811" s="111">
        <f t="shared" si="189"/>
        <v>1.8413367061317363</v>
      </c>
      <c r="AG811" s="121">
        <f t="array" ref="AG811">INDEX($AW$11:$BA$66,MATCH($C811&amp;$G811,$AO$11:$AO$66&amp;$AP$11:$AP$66,0),COUNTIF($AW$10:$BA$10,"&lt;"&amp;AD811)+1)</f>
        <v>4.0000000000000002E-4</v>
      </c>
    </row>
    <row r="812" spans="2:33" ht="12.75" customHeight="1" x14ac:dyDescent="0.3">
      <c r="B812" s="81" t="str">
        <f t="shared" si="191"/>
        <v>1 7/8-16 UN</v>
      </c>
      <c r="C812" s="71" t="s">
        <v>592</v>
      </c>
      <c r="D812" s="71"/>
      <c r="E812" s="79" t="s">
        <v>604</v>
      </c>
      <c r="F812" s="82" t="s">
        <v>618</v>
      </c>
      <c r="G812" s="58">
        <v>16</v>
      </c>
      <c r="H812" s="60" t="s">
        <v>521</v>
      </c>
      <c r="I812" s="71" t="s">
        <v>601</v>
      </c>
      <c r="J812" s="71" t="s">
        <v>588</v>
      </c>
      <c r="K812" s="71" t="s">
        <v>600</v>
      </c>
      <c r="L812" s="85">
        <f t="shared" si="190"/>
        <v>47.625</v>
      </c>
      <c r="M812" s="85">
        <f t="shared" si="178"/>
        <v>1.5874999999999999</v>
      </c>
      <c r="N812" s="71">
        <v>60</v>
      </c>
      <c r="O812" s="100">
        <f t="shared" si="179"/>
        <v>47.414200000000001</v>
      </c>
      <c r="P812" s="85">
        <f t="shared" si="180"/>
        <v>0</v>
      </c>
      <c r="Q812" s="58">
        <f t="shared" si="181"/>
        <v>15.2</v>
      </c>
      <c r="R812" s="100">
        <f t="shared" si="182"/>
        <v>46.726799999999997</v>
      </c>
      <c r="S812" s="85">
        <f t="shared" si="183"/>
        <v>0</v>
      </c>
      <c r="T812" s="58">
        <f t="shared" si="184"/>
        <v>10.199999999999999</v>
      </c>
      <c r="U812" s="58">
        <f t="shared" si="185"/>
        <v>7.6</v>
      </c>
      <c r="V812" s="58">
        <f t="array" ref="V812">INDEX(AS$11:AS$66,MATCH(C812&amp;G812,AO$11:AO$66&amp;AP$11:AP$66,0),0)</f>
        <v>10</v>
      </c>
      <c r="X812" s="120">
        <f t="shared" si="186"/>
        <v>6.25E-2</v>
      </c>
      <c r="Y812" s="61">
        <f t="array" ref="Y812">INDEX($AQ$11:$AR$66,MATCH($C812&amp;$G812,$AO$11:$AO$66&amp;$AP$11:$AP$66,0),COUNTIF($AQ$10:$AR$10,"&lt;"&amp;Z812)+1)</f>
        <v>2.9999999999999997E-4</v>
      </c>
      <c r="Z812" s="61">
        <f t="shared" si="187"/>
        <v>1.875</v>
      </c>
      <c r="AA812" s="61">
        <f t="array" ref="AA812">INDEX($AT$11:$AV$66,MATCH($C812&amp;$G812,$AO$11:$AO$66&amp;$AP$11:$AP$66,0),COUNTIF($AT$10:$AV$10,"&lt;"&amp;Z812)+1)</f>
        <v>5.9999999999999995E-4</v>
      </c>
      <c r="AB812" s="111">
        <f t="shared" si="188"/>
        <v>1.8344050591976044</v>
      </c>
      <c r="AC812" s="121">
        <f t="array" ref="AC812">INDEX($AW$11:$BA$66,MATCH($C812&amp;$G812,$AO$11:$AO$66&amp;$AP$11:$AP$66,0),COUNTIF($AW$10:$BA$10,"&lt;"&amp;Z812)+1)</f>
        <v>4.0000000000000002E-4</v>
      </c>
      <c r="AD812" s="62">
        <v>1.8667</v>
      </c>
      <c r="AE812" s="61">
        <f t="array" ref="AE812">INDEX($AT$11:$AV$66,MATCH($C812&amp;$G812,$AO$11:$AO$66&amp;$AP$11:$AP$66,0),COUNTIF($AT$10:$AV$10,"&lt;"&amp;AD812)+1)</f>
        <v>5.9999999999999995E-4</v>
      </c>
      <c r="AF812" s="111">
        <f t="shared" si="189"/>
        <v>1.8396367061317362</v>
      </c>
      <c r="AG812" s="121">
        <f t="array" ref="AG812">INDEX($AW$11:$BA$66,MATCH($C812&amp;$G812,$AO$11:$AO$66&amp;$AP$11:$AP$66,0),COUNTIF($AW$10:$BA$10,"&lt;"&amp;AD812)+1)</f>
        <v>4.0000000000000002E-4</v>
      </c>
    </row>
    <row r="813" spans="2:33" ht="12.75" customHeight="1" x14ac:dyDescent="0.3">
      <c r="B813" s="81" t="str">
        <f t="shared" si="191"/>
        <v>1 7/8-20 UN</v>
      </c>
      <c r="C813" s="71" t="s">
        <v>592</v>
      </c>
      <c r="D813" s="71"/>
      <c r="E813" s="79" t="s">
        <v>604</v>
      </c>
      <c r="F813" s="82" t="s">
        <v>618</v>
      </c>
      <c r="G813" s="58">
        <v>20</v>
      </c>
      <c r="H813" s="60" t="s">
        <v>521</v>
      </c>
      <c r="I813" s="71" t="s">
        <v>599</v>
      </c>
      <c r="J813" s="71" t="s">
        <v>588</v>
      </c>
      <c r="K813" s="71" t="s">
        <v>600</v>
      </c>
      <c r="L813" s="85">
        <f t="shared" si="190"/>
        <v>47.625</v>
      </c>
      <c r="M813" s="85">
        <f t="shared" si="178"/>
        <v>1.27</v>
      </c>
      <c r="N813" s="71">
        <v>60</v>
      </c>
      <c r="O813" s="100">
        <f t="shared" si="179"/>
        <v>47.5107</v>
      </c>
      <c r="P813" s="85">
        <f t="shared" si="180"/>
        <v>0</v>
      </c>
      <c r="Q813" s="58">
        <f t="shared" si="181"/>
        <v>12.7</v>
      </c>
      <c r="R813" s="100">
        <f t="shared" si="182"/>
        <v>46.960799999999999</v>
      </c>
      <c r="S813" s="85">
        <f t="shared" si="183"/>
        <v>0</v>
      </c>
      <c r="T813" s="58">
        <f t="shared" si="184"/>
        <v>10.199999999999999</v>
      </c>
      <c r="U813" s="58">
        <f t="shared" si="185"/>
        <v>7.6</v>
      </c>
      <c r="V813" s="58">
        <f t="array" ref="V813">INDEX(AS$11:AS$66,MATCH(C813&amp;G813,AO$11:AO$66&amp;AP$11:AP$66,0),0)</f>
        <v>15</v>
      </c>
      <c r="X813" s="120">
        <f t="shared" si="186"/>
        <v>0.05</v>
      </c>
      <c r="Y813" s="61">
        <f t="array" ref="Y813">INDEX($AQ$11:$AR$66,MATCH($C813&amp;$G813,$AO$11:$AO$66&amp;$AP$11:$AP$66,0),COUNTIF($AQ$10:$AR$10,"&lt;"&amp;Z813)+1)</f>
        <v>2.9999999999999997E-4</v>
      </c>
      <c r="Z813" s="61">
        <f t="shared" si="187"/>
        <v>1.875</v>
      </c>
      <c r="AA813" s="61">
        <f t="array" ref="AA813">INDEX($AT$11:$AV$66,MATCH($C813&amp;$G813,$AO$11:$AO$66&amp;$AP$11:$AP$66,0),COUNTIF($AT$10:$AV$10,"&lt;"&amp;Z813)+1)</f>
        <v>5.0000000000000001E-4</v>
      </c>
      <c r="AB813" s="111">
        <f t="shared" si="188"/>
        <v>1.8425240473580835</v>
      </c>
      <c r="AC813" s="121">
        <f t="array" ref="AC813">INDEX($AW$11:$BA$66,MATCH($C813&amp;$G813,$AO$11:$AO$66&amp;$AP$11:$AP$66,0),COUNTIF($AW$10:$BA$10,"&lt;"&amp;Z813)+1)</f>
        <v>4.0000000000000002E-4</v>
      </c>
      <c r="AD813" s="62">
        <v>1.8705000000000001</v>
      </c>
      <c r="AE813" s="61">
        <f t="array" ref="AE813">INDEX($AT$11:$AV$66,MATCH($C813&amp;$G813,$AO$11:$AO$66&amp;$AP$11:$AP$66,0),COUNTIF($AT$10:$AV$10,"&lt;"&amp;AD813)+1)</f>
        <v>5.0000000000000001E-4</v>
      </c>
      <c r="AF813" s="111">
        <f t="shared" si="189"/>
        <v>1.848849364905389</v>
      </c>
      <c r="AG813" s="121">
        <f t="array" ref="AG813">INDEX($AW$11:$BA$66,MATCH($C813&amp;$G813,$AO$11:$AO$66&amp;$AP$11:$AP$66,0),COUNTIF($AW$10:$BA$10,"&lt;"&amp;AD813)+1)</f>
        <v>4.0000000000000002E-4</v>
      </c>
    </row>
    <row r="814" spans="2:33" ht="12.75" customHeight="1" x14ac:dyDescent="0.3">
      <c r="B814" s="81" t="str">
        <f t="shared" si="191"/>
        <v>1 7/8-20 UN</v>
      </c>
      <c r="C814" s="71" t="s">
        <v>592</v>
      </c>
      <c r="D814" s="71"/>
      <c r="E814" s="79" t="s">
        <v>604</v>
      </c>
      <c r="F814" s="82" t="s">
        <v>618</v>
      </c>
      <c r="G814" s="58">
        <v>20</v>
      </c>
      <c r="H814" s="60" t="s">
        <v>521</v>
      </c>
      <c r="I814" s="71" t="s">
        <v>601</v>
      </c>
      <c r="J814" s="71" t="s">
        <v>588</v>
      </c>
      <c r="K814" s="71" t="s">
        <v>600</v>
      </c>
      <c r="L814" s="85">
        <f t="shared" si="190"/>
        <v>47.625</v>
      </c>
      <c r="M814" s="85">
        <f t="shared" si="178"/>
        <v>1.27</v>
      </c>
      <c r="N814" s="71">
        <v>60</v>
      </c>
      <c r="O814" s="100">
        <f t="shared" si="179"/>
        <v>47.470100000000002</v>
      </c>
      <c r="P814" s="85">
        <f t="shared" si="180"/>
        <v>0</v>
      </c>
      <c r="Q814" s="58">
        <f t="shared" si="181"/>
        <v>12.7</v>
      </c>
      <c r="R814" s="100">
        <f t="shared" si="182"/>
        <v>46.920099999999998</v>
      </c>
      <c r="S814" s="85">
        <f t="shared" si="183"/>
        <v>0</v>
      </c>
      <c r="T814" s="58">
        <f t="shared" si="184"/>
        <v>10.199999999999999</v>
      </c>
      <c r="U814" s="58">
        <f t="shared" si="185"/>
        <v>7.6</v>
      </c>
      <c r="V814" s="58">
        <f t="array" ref="V814">INDEX(AS$11:AS$66,MATCH(C814&amp;G814,AO$11:AO$66&amp;AP$11:AP$66,0),0)</f>
        <v>15</v>
      </c>
      <c r="X814" s="120">
        <f t="shared" si="186"/>
        <v>0.05</v>
      </c>
      <c r="Y814" s="61">
        <f t="array" ref="Y814">INDEX($AQ$11:$AR$66,MATCH($C814&amp;$G814,$AO$11:$AO$66&amp;$AP$11:$AP$66,0),COUNTIF($AQ$10:$AR$10,"&lt;"&amp;Z814)+1)</f>
        <v>2.9999999999999997E-4</v>
      </c>
      <c r="Z814" s="61">
        <f t="shared" si="187"/>
        <v>1.875</v>
      </c>
      <c r="AA814" s="61">
        <f t="array" ref="AA814">INDEX($AT$11:$AV$66,MATCH($C814&amp;$G814,$AO$11:$AO$66&amp;$AP$11:$AP$66,0),COUNTIF($AT$10:$AV$10,"&lt;"&amp;Z814)+1)</f>
        <v>5.0000000000000001E-4</v>
      </c>
      <c r="AB814" s="111">
        <f t="shared" si="188"/>
        <v>1.8425240473580835</v>
      </c>
      <c r="AC814" s="121">
        <f t="array" ref="AC814">INDEX($AW$11:$BA$66,MATCH($C814&amp;$G814,$AO$11:$AO$66&amp;$AP$11:$AP$66,0),COUNTIF($AW$10:$BA$10,"&lt;"&amp;Z814)+1)</f>
        <v>4.0000000000000002E-4</v>
      </c>
      <c r="AD814" s="62">
        <v>1.8689</v>
      </c>
      <c r="AE814" s="61">
        <f t="array" ref="AE814">INDEX($AT$11:$AV$66,MATCH($C814&amp;$G814,$AO$11:$AO$66&amp;$AP$11:$AP$66,0),COUNTIF($AT$10:$AV$10,"&lt;"&amp;AD814)+1)</f>
        <v>5.0000000000000001E-4</v>
      </c>
      <c r="AF814" s="111">
        <f t="shared" si="189"/>
        <v>1.8472493649053892</v>
      </c>
      <c r="AG814" s="121">
        <f t="array" ref="AG814">INDEX($AW$11:$BA$66,MATCH($C814&amp;$G814,$AO$11:$AO$66&amp;$AP$11:$AP$66,0),COUNTIF($AW$10:$BA$10,"&lt;"&amp;AD814)+1)</f>
        <v>4.0000000000000002E-4</v>
      </c>
    </row>
    <row r="815" spans="2:33" ht="12.75" customHeight="1" x14ac:dyDescent="0.3">
      <c r="B815" s="81" t="str">
        <f t="shared" si="191"/>
        <v>1 15/16-6 UN</v>
      </c>
      <c r="C815" s="71" t="s">
        <v>592</v>
      </c>
      <c r="D815" s="71"/>
      <c r="E815" s="79" t="s">
        <v>604</v>
      </c>
      <c r="F815" s="82" t="s">
        <v>619</v>
      </c>
      <c r="G815" s="58">
        <v>6</v>
      </c>
      <c r="H815" s="60" t="s">
        <v>521</v>
      </c>
      <c r="I815" s="71" t="s">
        <v>599</v>
      </c>
      <c r="J815" s="71" t="s">
        <v>588</v>
      </c>
      <c r="K815" s="71" t="s">
        <v>600</v>
      </c>
      <c r="L815" s="85">
        <f t="shared" si="190"/>
        <v>49.212499999999999</v>
      </c>
      <c r="M815" s="85">
        <f t="shared" si="178"/>
        <v>4.2332999999999998</v>
      </c>
      <c r="N815" s="71">
        <v>60</v>
      </c>
      <c r="O815" s="100">
        <f t="shared" si="179"/>
        <v>48.577500000000001</v>
      </c>
      <c r="P815" s="85">
        <f t="shared" si="180"/>
        <v>0</v>
      </c>
      <c r="Q815" s="58">
        <f t="shared" si="181"/>
        <v>20.3</v>
      </c>
      <c r="R815" s="100">
        <f t="shared" si="182"/>
        <v>46.744399999999999</v>
      </c>
      <c r="S815" s="85">
        <f t="shared" si="183"/>
        <v>0</v>
      </c>
      <c r="T815" s="58">
        <f t="shared" si="184"/>
        <v>12.7</v>
      </c>
      <c r="U815" s="58">
        <f t="shared" si="185"/>
        <v>10.199999999999999</v>
      </c>
      <c r="V815" s="58">
        <f t="array" ref="V815">INDEX(AS$11:AS$66,MATCH(C815&amp;G815,AO$11:AO$66&amp;AP$11:AP$66,0),0)</f>
        <v>5</v>
      </c>
      <c r="X815" s="120">
        <f t="shared" si="186"/>
        <v>0.16666666666666666</v>
      </c>
      <c r="Y815" s="61">
        <f t="array" ref="Y815">INDEX($AQ$11:$AR$66,MATCH($C815&amp;$G815,$AO$11:$AO$66&amp;$AP$11:$AP$66,0),COUNTIF($AQ$10:$AR$10,"&lt;"&amp;Z815)+1)</f>
        <v>4.0000000000000002E-4</v>
      </c>
      <c r="Z815" s="61">
        <f t="shared" si="187"/>
        <v>1.9375</v>
      </c>
      <c r="AA815" s="61">
        <f t="array" ref="AA815">INDEX($AT$11:$AV$66,MATCH($C815&amp;$G815,$AO$11:$AO$66&amp;$AP$11:$AP$66,0),COUNTIF($AT$10:$AV$10,"&lt;"&amp;Z815)+1)</f>
        <v>8.0000000000000004E-4</v>
      </c>
      <c r="AB815" s="111">
        <f t="shared" si="188"/>
        <v>1.8292468245269453</v>
      </c>
      <c r="AC815" s="121">
        <f t="array" ref="AC815">INDEX($AW$11:$BA$66,MATCH($C815&amp;$G815,$AO$11:$AO$66&amp;$AP$11:$AP$66,0),COUNTIF($AW$10:$BA$10,"&lt;"&amp;Z815)+1)</f>
        <v>5.0000000000000001E-4</v>
      </c>
      <c r="AD815" s="62">
        <v>1.9125000000000001</v>
      </c>
      <c r="AE815" s="61">
        <f t="array" ref="AE815">INDEX($AT$11:$AV$66,MATCH($C815&amp;$G815,$AO$11:$AO$66&amp;$AP$11:$AP$66,0),COUNTIF($AT$10:$AV$10,"&lt;"&amp;AD815)+1)</f>
        <v>8.0000000000000004E-4</v>
      </c>
      <c r="AF815" s="111">
        <f t="shared" si="189"/>
        <v>1.8403312163512968</v>
      </c>
      <c r="AG815" s="121">
        <f t="array" ref="AG815">INDEX($AW$11:$BA$66,MATCH($C815&amp;$G815,$AO$11:$AO$66&amp;$AP$11:$AP$66,0),COUNTIF($AW$10:$BA$10,"&lt;"&amp;AD815)+1)</f>
        <v>5.0000000000000001E-4</v>
      </c>
    </row>
    <row r="816" spans="2:33" ht="12.75" customHeight="1" x14ac:dyDescent="0.3">
      <c r="B816" s="81" t="str">
        <f t="shared" si="191"/>
        <v>1 15/16-6 UN</v>
      </c>
      <c r="C816" s="71" t="s">
        <v>592</v>
      </c>
      <c r="D816" s="71"/>
      <c r="E816" s="79" t="s">
        <v>604</v>
      </c>
      <c r="F816" s="82" t="s">
        <v>619</v>
      </c>
      <c r="G816" s="58">
        <v>6</v>
      </c>
      <c r="H816" s="60" t="s">
        <v>521</v>
      </c>
      <c r="I816" s="71" t="s">
        <v>601</v>
      </c>
      <c r="J816" s="71" t="s">
        <v>588</v>
      </c>
      <c r="K816" s="71" t="s">
        <v>600</v>
      </c>
      <c r="L816" s="85">
        <f t="shared" si="190"/>
        <v>49.212499999999999</v>
      </c>
      <c r="M816" s="85">
        <f t="shared" si="178"/>
        <v>4.2332999999999998</v>
      </c>
      <c r="N816" s="71">
        <v>60</v>
      </c>
      <c r="O816" s="100">
        <f t="shared" si="179"/>
        <v>48.506399999999999</v>
      </c>
      <c r="P816" s="85">
        <f t="shared" si="180"/>
        <v>0</v>
      </c>
      <c r="Q816" s="58">
        <f t="shared" si="181"/>
        <v>20.3</v>
      </c>
      <c r="R816" s="100">
        <f t="shared" si="182"/>
        <v>46.673299999999998</v>
      </c>
      <c r="S816" s="85">
        <f t="shared" si="183"/>
        <v>0</v>
      </c>
      <c r="T816" s="58">
        <f t="shared" si="184"/>
        <v>12.7</v>
      </c>
      <c r="U816" s="58">
        <f t="shared" si="185"/>
        <v>10.199999999999999</v>
      </c>
      <c r="V816" s="58">
        <f t="array" ref="V816">INDEX(AS$11:AS$66,MATCH(C816&amp;G816,AO$11:AO$66&amp;AP$11:AP$66,0),0)</f>
        <v>5</v>
      </c>
      <c r="X816" s="120">
        <f t="shared" si="186"/>
        <v>0.16666666666666666</v>
      </c>
      <c r="Y816" s="61">
        <f t="array" ref="Y816">INDEX($AQ$11:$AR$66,MATCH($C816&amp;$G816,$AO$11:$AO$66&amp;$AP$11:$AP$66,0),COUNTIF($AQ$10:$AR$10,"&lt;"&amp;Z816)+1)</f>
        <v>4.0000000000000002E-4</v>
      </c>
      <c r="Z816" s="61">
        <f t="shared" si="187"/>
        <v>1.9375</v>
      </c>
      <c r="AA816" s="61">
        <f t="array" ref="AA816">INDEX($AT$11:$AV$66,MATCH($C816&amp;$G816,$AO$11:$AO$66&amp;$AP$11:$AP$66,0),COUNTIF($AT$10:$AV$10,"&lt;"&amp;Z816)+1)</f>
        <v>8.0000000000000004E-4</v>
      </c>
      <c r="AB816" s="111">
        <f t="shared" si="188"/>
        <v>1.8292468245269453</v>
      </c>
      <c r="AC816" s="121">
        <f t="array" ref="AC816">INDEX($AW$11:$BA$66,MATCH($C816&amp;$G816,$AO$11:$AO$66&amp;$AP$11:$AP$66,0),COUNTIF($AW$10:$BA$10,"&lt;"&amp;Z816)+1)</f>
        <v>5.0000000000000001E-4</v>
      </c>
      <c r="AD816" s="62">
        <v>1.9097</v>
      </c>
      <c r="AE816" s="61">
        <f t="array" ref="AE816">INDEX($AT$11:$AV$66,MATCH($C816&amp;$G816,$AO$11:$AO$66&amp;$AP$11:$AP$66,0),COUNTIF($AT$10:$AV$10,"&lt;"&amp;AD816)+1)</f>
        <v>8.0000000000000004E-4</v>
      </c>
      <c r="AF816" s="111">
        <f t="shared" si="189"/>
        <v>1.8375312163512967</v>
      </c>
      <c r="AG816" s="121">
        <f t="array" ref="AG816">INDEX($AW$11:$BA$66,MATCH($C816&amp;$G816,$AO$11:$AO$66&amp;$AP$11:$AP$66,0),COUNTIF($AW$10:$BA$10,"&lt;"&amp;AD816)+1)</f>
        <v>5.0000000000000001E-4</v>
      </c>
    </row>
    <row r="817" spans="2:33" ht="12.75" customHeight="1" x14ac:dyDescent="0.3">
      <c r="B817" s="81" t="str">
        <f t="shared" si="191"/>
        <v>1 15/16-8 UN</v>
      </c>
      <c r="C817" s="71" t="s">
        <v>592</v>
      </c>
      <c r="D817" s="71"/>
      <c r="E817" s="79" t="s">
        <v>604</v>
      </c>
      <c r="F817" s="82" t="s">
        <v>619</v>
      </c>
      <c r="G817" s="58">
        <v>8</v>
      </c>
      <c r="H817" s="60" t="s">
        <v>521</v>
      </c>
      <c r="I817" s="71" t="s">
        <v>599</v>
      </c>
      <c r="J817" s="71" t="s">
        <v>588</v>
      </c>
      <c r="K817" s="71" t="s">
        <v>600</v>
      </c>
      <c r="L817" s="85">
        <f t="shared" si="190"/>
        <v>49.212499999999999</v>
      </c>
      <c r="M817" s="85">
        <f t="shared" si="178"/>
        <v>3.1749999999999998</v>
      </c>
      <c r="N817" s="71">
        <v>60</v>
      </c>
      <c r="O817" s="100">
        <f t="shared" si="179"/>
        <v>48.778199999999998</v>
      </c>
      <c r="P817" s="85">
        <f t="shared" si="180"/>
        <v>0</v>
      </c>
      <c r="Q817" s="58">
        <f t="shared" si="181"/>
        <v>17.8</v>
      </c>
      <c r="R817" s="100">
        <f t="shared" si="182"/>
        <v>47.403300000000002</v>
      </c>
      <c r="S817" s="85">
        <f t="shared" si="183"/>
        <v>0</v>
      </c>
      <c r="T817" s="58">
        <f t="shared" si="184"/>
        <v>12.7</v>
      </c>
      <c r="U817" s="58">
        <f t="shared" si="185"/>
        <v>10.199999999999999</v>
      </c>
      <c r="V817" s="58">
        <f t="array" ref="V817">INDEX(AS$11:AS$66,MATCH(C817&amp;G817,AO$11:AO$66&amp;AP$11:AP$66,0),0)</f>
        <v>5</v>
      </c>
      <c r="X817" s="120">
        <f t="shared" si="186"/>
        <v>0.125</v>
      </c>
      <c r="Y817" s="61">
        <f t="array" ref="Y817">INDEX($AQ$11:$AR$66,MATCH($C817&amp;$G817,$AO$11:$AO$66&amp;$AP$11:$AP$66,0),COUNTIF($AQ$10:$AR$10,"&lt;"&amp;Z817)+1)</f>
        <v>4.0000000000000002E-4</v>
      </c>
      <c r="Z817" s="61">
        <f t="shared" si="187"/>
        <v>1.9375</v>
      </c>
      <c r="AA817" s="61">
        <f t="array" ref="AA817">INDEX($AT$11:$AV$66,MATCH($C817&amp;$G817,$AO$11:$AO$66&amp;$AP$11:$AP$66,0),COUNTIF($AT$10:$AV$10,"&lt;"&amp;Z817)+1)</f>
        <v>6.9999999999999999E-4</v>
      </c>
      <c r="AB817" s="111">
        <f t="shared" si="188"/>
        <v>1.8563101183952089</v>
      </c>
      <c r="AC817" s="121">
        <f t="array" ref="AC817">INDEX($AW$11:$BA$66,MATCH($C817&amp;$G817,$AO$11:$AO$66&amp;$AP$11:$AP$66,0),COUNTIF($AW$10:$BA$10,"&lt;"&amp;Z817)+1)</f>
        <v>5.0000000000000001E-4</v>
      </c>
      <c r="AD817" s="62">
        <v>1.9204000000000001</v>
      </c>
      <c r="AE817" s="61">
        <f t="array" ref="AE817">INDEX($AT$11:$AV$66,MATCH($C817&amp;$G817,$AO$11:$AO$66&amp;$AP$11:$AP$66,0),COUNTIF($AT$10:$AV$10,"&lt;"&amp;AD817)+1)</f>
        <v>6.9999999999999999E-4</v>
      </c>
      <c r="AF817" s="111">
        <f t="shared" si="189"/>
        <v>1.8662734122634728</v>
      </c>
      <c r="AG817" s="121">
        <f t="array" ref="AG817">INDEX($AW$11:$BA$66,MATCH($C817&amp;$G817,$AO$11:$AO$66&amp;$AP$11:$AP$66,0),COUNTIF($AW$10:$BA$10,"&lt;"&amp;AD817)+1)</f>
        <v>5.0000000000000001E-4</v>
      </c>
    </row>
    <row r="818" spans="2:33" ht="12.75" customHeight="1" x14ac:dyDescent="0.3">
      <c r="B818" s="81" t="str">
        <f t="shared" si="191"/>
        <v>1 15/16-8 UN</v>
      </c>
      <c r="C818" s="71" t="s">
        <v>592</v>
      </c>
      <c r="D818" s="71"/>
      <c r="E818" s="79" t="s">
        <v>604</v>
      </c>
      <c r="F818" s="82" t="s">
        <v>619</v>
      </c>
      <c r="G818" s="58">
        <v>8</v>
      </c>
      <c r="H818" s="60" t="s">
        <v>521</v>
      </c>
      <c r="I818" s="71" t="s">
        <v>601</v>
      </c>
      <c r="J818" s="71" t="s">
        <v>588</v>
      </c>
      <c r="K818" s="71" t="s">
        <v>600</v>
      </c>
      <c r="L818" s="85">
        <f t="shared" si="190"/>
        <v>49.212499999999999</v>
      </c>
      <c r="M818" s="85">
        <f t="shared" si="178"/>
        <v>3.1749999999999998</v>
      </c>
      <c r="N818" s="71">
        <v>60</v>
      </c>
      <c r="O818" s="100">
        <f t="shared" si="179"/>
        <v>48.714700000000001</v>
      </c>
      <c r="P818" s="85">
        <f t="shared" si="180"/>
        <v>0</v>
      </c>
      <c r="Q818" s="58">
        <f t="shared" si="181"/>
        <v>17.8</v>
      </c>
      <c r="R818" s="100">
        <f t="shared" si="182"/>
        <v>47.339799999999997</v>
      </c>
      <c r="S818" s="85">
        <f t="shared" si="183"/>
        <v>0</v>
      </c>
      <c r="T818" s="58">
        <f t="shared" si="184"/>
        <v>12.7</v>
      </c>
      <c r="U818" s="58">
        <f t="shared" si="185"/>
        <v>10.199999999999999</v>
      </c>
      <c r="V818" s="58">
        <f t="array" ref="V818">INDEX(AS$11:AS$66,MATCH(C818&amp;G818,AO$11:AO$66&amp;AP$11:AP$66,0),0)</f>
        <v>5</v>
      </c>
      <c r="X818" s="120">
        <f t="shared" si="186"/>
        <v>0.125</v>
      </c>
      <c r="Y818" s="61">
        <f t="array" ref="Y818">INDEX($AQ$11:$AR$66,MATCH($C818&amp;$G818,$AO$11:$AO$66&amp;$AP$11:$AP$66,0),COUNTIF($AQ$10:$AR$10,"&lt;"&amp;Z818)+1)</f>
        <v>4.0000000000000002E-4</v>
      </c>
      <c r="Z818" s="61">
        <f t="shared" si="187"/>
        <v>1.9375</v>
      </c>
      <c r="AA818" s="61">
        <f t="array" ref="AA818">INDEX($AT$11:$AV$66,MATCH($C818&amp;$G818,$AO$11:$AO$66&amp;$AP$11:$AP$66,0),COUNTIF($AT$10:$AV$10,"&lt;"&amp;Z818)+1)</f>
        <v>6.9999999999999999E-4</v>
      </c>
      <c r="AB818" s="111">
        <f t="shared" si="188"/>
        <v>1.8563101183952089</v>
      </c>
      <c r="AC818" s="121">
        <f t="array" ref="AC818">INDEX($AW$11:$BA$66,MATCH($C818&amp;$G818,$AO$11:$AO$66&amp;$AP$11:$AP$66,0),COUNTIF($AW$10:$BA$10,"&lt;"&amp;Z818)+1)</f>
        <v>5.0000000000000001E-4</v>
      </c>
      <c r="AD818" s="62">
        <v>1.9178999999999999</v>
      </c>
      <c r="AE818" s="61">
        <f t="array" ref="AE818">INDEX($AT$11:$AV$66,MATCH($C818&amp;$G818,$AO$11:$AO$66&amp;$AP$11:$AP$66,0),COUNTIF($AT$10:$AV$10,"&lt;"&amp;AD818)+1)</f>
        <v>6.9999999999999999E-4</v>
      </c>
      <c r="AF818" s="111">
        <f t="shared" si="189"/>
        <v>1.8637734122634726</v>
      </c>
      <c r="AG818" s="121">
        <f t="array" ref="AG818">INDEX($AW$11:$BA$66,MATCH($C818&amp;$G818,$AO$11:$AO$66&amp;$AP$11:$AP$66,0),COUNTIF($AW$10:$BA$10,"&lt;"&amp;AD818)+1)</f>
        <v>5.0000000000000001E-4</v>
      </c>
    </row>
    <row r="819" spans="2:33" ht="12.75" customHeight="1" x14ac:dyDescent="0.3">
      <c r="B819" s="81" t="str">
        <f t="shared" si="191"/>
        <v>1 15/16-12 UN</v>
      </c>
      <c r="C819" s="71" t="s">
        <v>592</v>
      </c>
      <c r="D819" s="71"/>
      <c r="E819" s="79" t="s">
        <v>604</v>
      </c>
      <c r="F819" s="82" t="s">
        <v>619</v>
      </c>
      <c r="G819" s="58">
        <v>12</v>
      </c>
      <c r="H819" s="60" t="s">
        <v>521</v>
      </c>
      <c r="I819" s="71" t="s">
        <v>599</v>
      </c>
      <c r="J819" s="71" t="s">
        <v>588</v>
      </c>
      <c r="K819" s="71" t="s">
        <v>600</v>
      </c>
      <c r="L819" s="85">
        <f t="shared" si="190"/>
        <v>49.212499999999999</v>
      </c>
      <c r="M819" s="85">
        <f t="shared" si="178"/>
        <v>2.1166999999999998</v>
      </c>
      <c r="N819" s="71">
        <v>60</v>
      </c>
      <c r="O819" s="100">
        <f t="shared" si="179"/>
        <v>48.956000000000003</v>
      </c>
      <c r="P819" s="85">
        <f t="shared" si="180"/>
        <v>0</v>
      </c>
      <c r="Q819" s="58">
        <f t="shared" si="181"/>
        <v>15.2</v>
      </c>
      <c r="R819" s="100">
        <f t="shared" si="182"/>
        <v>48.039400000000001</v>
      </c>
      <c r="S819" s="85">
        <f t="shared" si="183"/>
        <v>0</v>
      </c>
      <c r="T819" s="58">
        <f t="shared" si="184"/>
        <v>10.199999999999999</v>
      </c>
      <c r="U819" s="58">
        <f t="shared" si="185"/>
        <v>7.6</v>
      </c>
      <c r="V819" s="58">
        <f t="array" ref="V819">INDEX(AS$11:AS$66,MATCH(C819&amp;G819,AO$11:AO$66&amp;AP$11:AP$66,0),0)</f>
        <v>10</v>
      </c>
      <c r="X819" s="120">
        <f t="shared" si="186"/>
        <v>8.3333333333333329E-2</v>
      </c>
      <c r="Y819" s="61">
        <f t="array" ref="Y819">INDEX($AQ$11:$AR$66,MATCH($C819&amp;$G819,$AO$11:$AO$66&amp;$AP$11:$AP$66,0),COUNTIF($AQ$10:$AR$10,"&lt;"&amp;Z819)+1)</f>
        <v>2.9999999999999997E-4</v>
      </c>
      <c r="Z819" s="61">
        <f t="shared" si="187"/>
        <v>1.9375</v>
      </c>
      <c r="AA819" s="61">
        <f t="array" ref="AA819">INDEX($AT$11:$AV$66,MATCH($C819&amp;$G819,$AO$11:$AO$66&amp;$AP$11:$AP$66,0),COUNTIF($AT$10:$AV$10,"&lt;"&amp;Z819)+1)</f>
        <v>5.9999999999999995E-4</v>
      </c>
      <c r="AB819" s="111">
        <f t="shared" si="188"/>
        <v>1.8833734122634727</v>
      </c>
      <c r="AC819" s="121">
        <f t="array" ref="AC819">INDEX($AW$11:$BA$66,MATCH($C819&amp;$G819,$AO$11:$AO$66&amp;$AP$11:$AP$66,0),COUNTIF($AW$10:$BA$10,"&lt;"&amp;Z819)+1)</f>
        <v>4.0000000000000002E-4</v>
      </c>
      <c r="AD819" s="62">
        <v>1.9274</v>
      </c>
      <c r="AE819" s="61">
        <f t="array" ref="AE819">INDEX($AT$11:$AV$66,MATCH($C819&amp;$G819,$AO$11:$AO$66&amp;$AP$11:$AP$66,0),COUNTIF($AT$10:$AV$10,"&lt;"&amp;AD819)+1)</f>
        <v>5.9999999999999995E-4</v>
      </c>
      <c r="AF819" s="111">
        <f t="shared" si="189"/>
        <v>1.8913156081756484</v>
      </c>
      <c r="AG819" s="121">
        <f t="array" ref="AG819">INDEX($AW$11:$BA$66,MATCH($C819&amp;$G819,$AO$11:$AO$66&amp;$AP$11:$AP$66,0),COUNTIF($AW$10:$BA$10,"&lt;"&amp;AD819)+1)</f>
        <v>4.0000000000000002E-4</v>
      </c>
    </row>
    <row r="820" spans="2:33" ht="12.75" customHeight="1" x14ac:dyDescent="0.3">
      <c r="B820" s="81" t="str">
        <f t="shared" si="191"/>
        <v>1 15/16-12 UN</v>
      </c>
      <c r="C820" s="71" t="s">
        <v>592</v>
      </c>
      <c r="D820" s="71"/>
      <c r="E820" s="79" t="s">
        <v>604</v>
      </c>
      <c r="F820" s="82" t="s">
        <v>619</v>
      </c>
      <c r="G820" s="58">
        <v>12</v>
      </c>
      <c r="H820" s="60" t="s">
        <v>521</v>
      </c>
      <c r="I820" s="71" t="s">
        <v>601</v>
      </c>
      <c r="J820" s="71" t="s">
        <v>588</v>
      </c>
      <c r="K820" s="71" t="s">
        <v>600</v>
      </c>
      <c r="L820" s="85">
        <f t="shared" si="190"/>
        <v>49.212499999999999</v>
      </c>
      <c r="M820" s="85">
        <f t="shared" si="178"/>
        <v>2.1166999999999998</v>
      </c>
      <c r="N820" s="71">
        <v>60</v>
      </c>
      <c r="O820" s="100">
        <f t="shared" si="179"/>
        <v>48.905200000000001</v>
      </c>
      <c r="P820" s="85">
        <f t="shared" si="180"/>
        <v>0</v>
      </c>
      <c r="Q820" s="58">
        <f t="shared" si="181"/>
        <v>15.2</v>
      </c>
      <c r="R820" s="100">
        <f t="shared" si="182"/>
        <v>47.988599999999998</v>
      </c>
      <c r="S820" s="85">
        <f t="shared" si="183"/>
        <v>0</v>
      </c>
      <c r="T820" s="58">
        <f t="shared" si="184"/>
        <v>10.199999999999999</v>
      </c>
      <c r="U820" s="58">
        <f t="shared" si="185"/>
        <v>7.6</v>
      </c>
      <c r="V820" s="58">
        <f t="array" ref="V820">INDEX(AS$11:AS$66,MATCH(C820&amp;G820,AO$11:AO$66&amp;AP$11:AP$66,0),0)</f>
        <v>10</v>
      </c>
      <c r="X820" s="120">
        <f t="shared" si="186"/>
        <v>8.3333333333333329E-2</v>
      </c>
      <c r="Y820" s="61">
        <f t="array" ref="Y820">INDEX($AQ$11:$AR$66,MATCH($C820&amp;$G820,$AO$11:$AO$66&amp;$AP$11:$AP$66,0),COUNTIF($AQ$10:$AR$10,"&lt;"&amp;Z820)+1)</f>
        <v>2.9999999999999997E-4</v>
      </c>
      <c r="Z820" s="61">
        <f t="shared" si="187"/>
        <v>1.9375</v>
      </c>
      <c r="AA820" s="61">
        <f t="array" ref="AA820">INDEX($AT$11:$AV$66,MATCH($C820&amp;$G820,$AO$11:$AO$66&amp;$AP$11:$AP$66,0),COUNTIF($AT$10:$AV$10,"&lt;"&amp;Z820)+1)</f>
        <v>5.9999999999999995E-4</v>
      </c>
      <c r="AB820" s="111">
        <f t="shared" si="188"/>
        <v>1.8833734122634727</v>
      </c>
      <c r="AC820" s="121">
        <f t="array" ref="AC820">INDEX($AW$11:$BA$66,MATCH($C820&amp;$G820,$AO$11:$AO$66&amp;$AP$11:$AP$66,0),COUNTIF($AW$10:$BA$10,"&lt;"&amp;Z820)+1)</f>
        <v>4.0000000000000002E-4</v>
      </c>
      <c r="AD820" s="62">
        <v>1.9254</v>
      </c>
      <c r="AE820" s="61">
        <f t="array" ref="AE820">INDEX($AT$11:$AV$66,MATCH($C820&amp;$G820,$AO$11:$AO$66&amp;$AP$11:$AP$66,0),COUNTIF($AT$10:$AV$10,"&lt;"&amp;AD820)+1)</f>
        <v>5.9999999999999995E-4</v>
      </c>
      <c r="AF820" s="111">
        <f t="shared" si="189"/>
        <v>1.8893156081756484</v>
      </c>
      <c r="AG820" s="121">
        <f t="array" ref="AG820">INDEX($AW$11:$BA$66,MATCH($C820&amp;$G820,$AO$11:$AO$66&amp;$AP$11:$AP$66,0),COUNTIF($AW$10:$BA$10,"&lt;"&amp;AD820)+1)</f>
        <v>4.0000000000000002E-4</v>
      </c>
    </row>
    <row r="821" spans="2:33" ht="12.75" customHeight="1" x14ac:dyDescent="0.3">
      <c r="B821" s="81" t="str">
        <f t="shared" si="191"/>
        <v>1 15/16-16 UN</v>
      </c>
      <c r="C821" s="71" t="s">
        <v>592</v>
      </c>
      <c r="D821" s="71"/>
      <c r="E821" s="79" t="s">
        <v>604</v>
      </c>
      <c r="F821" s="82" t="s">
        <v>619</v>
      </c>
      <c r="G821" s="58">
        <v>16</v>
      </c>
      <c r="H821" s="60" t="s">
        <v>521</v>
      </c>
      <c r="I821" s="71" t="s">
        <v>599</v>
      </c>
      <c r="J821" s="71" t="s">
        <v>588</v>
      </c>
      <c r="K821" s="71" t="s">
        <v>600</v>
      </c>
      <c r="L821" s="85">
        <f t="shared" si="190"/>
        <v>49.212499999999999</v>
      </c>
      <c r="M821" s="85">
        <f t="shared" si="178"/>
        <v>1.5874999999999999</v>
      </c>
      <c r="N821" s="71">
        <v>60</v>
      </c>
      <c r="O821" s="100">
        <f t="shared" si="179"/>
        <v>49.047400000000003</v>
      </c>
      <c r="P821" s="85">
        <f t="shared" si="180"/>
        <v>0</v>
      </c>
      <c r="Q821" s="58">
        <f t="shared" si="181"/>
        <v>15.2</v>
      </c>
      <c r="R821" s="100">
        <f t="shared" si="182"/>
        <v>48.36</v>
      </c>
      <c r="S821" s="85">
        <f t="shared" si="183"/>
        <v>0</v>
      </c>
      <c r="T821" s="58">
        <f t="shared" si="184"/>
        <v>10.199999999999999</v>
      </c>
      <c r="U821" s="58">
        <f t="shared" si="185"/>
        <v>7.6</v>
      </c>
      <c r="V821" s="58">
        <f t="array" ref="V821">INDEX(AS$11:AS$66,MATCH(C821&amp;G821,AO$11:AO$66&amp;AP$11:AP$66,0),0)</f>
        <v>10</v>
      </c>
      <c r="X821" s="120">
        <f t="shared" si="186"/>
        <v>6.25E-2</v>
      </c>
      <c r="Y821" s="61">
        <f t="array" ref="Y821">INDEX($AQ$11:$AR$66,MATCH($C821&amp;$G821,$AO$11:$AO$66&amp;$AP$11:$AP$66,0),COUNTIF($AQ$10:$AR$10,"&lt;"&amp;Z821)+1)</f>
        <v>2.9999999999999997E-4</v>
      </c>
      <c r="Z821" s="61">
        <f t="shared" si="187"/>
        <v>1.9375</v>
      </c>
      <c r="AA821" s="61">
        <f t="array" ref="AA821">INDEX($AT$11:$AV$66,MATCH($C821&amp;$G821,$AO$11:$AO$66&amp;$AP$11:$AP$66,0),COUNTIF($AT$10:$AV$10,"&lt;"&amp;Z821)+1)</f>
        <v>5.9999999999999995E-4</v>
      </c>
      <c r="AB821" s="111">
        <f t="shared" si="188"/>
        <v>1.8969050591976044</v>
      </c>
      <c r="AC821" s="121">
        <f t="array" ref="AC821">INDEX($AW$11:$BA$66,MATCH($C821&amp;$G821,$AO$11:$AO$66&amp;$AP$11:$AP$66,0),COUNTIF($AW$10:$BA$10,"&lt;"&amp;Z821)+1)</f>
        <v>4.0000000000000002E-4</v>
      </c>
      <c r="AD821" s="62">
        <v>1.931</v>
      </c>
      <c r="AE821" s="61">
        <f t="array" ref="AE821">INDEX($AT$11:$AV$66,MATCH($C821&amp;$G821,$AO$11:$AO$66&amp;$AP$11:$AP$66,0),COUNTIF($AT$10:$AV$10,"&lt;"&amp;AD821)+1)</f>
        <v>5.9999999999999995E-4</v>
      </c>
      <c r="AF821" s="111">
        <f t="shared" si="189"/>
        <v>1.9039367061317363</v>
      </c>
      <c r="AG821" s="121">
        <f t="array" ref="AG821">INDEX($AW$11:$BA$66,MATCH($C821&amp;$G821,$AO$11:$AO$66&amp;$AP$11:$AP$66,0),COUNTIF($AW$10:$BA$10,"&lt;"&amp;AD821)+1)</f>
        <v>4.0000000000000002E-4</v>
      </c>
    </row>
    <row r="822" spans="2:33" ht="12.75" customHeight="1" x14ac:dyDescent="0.3">
      <c r="B822" s="81" t="str">
        <f t="shared" si="191"/>
        <v>1 15/16-16 UN</v>
      </c>
      <c r="C822" s="71" t="s">
        <v>592</v>
      </c>
      <c r="D822" s="71"/>
      <c r="E822" s="79" t="s">
        <v>604</v>
      </c>
      <c r="F822" s="82" t="s">
        <v>619</v>
      </c>
      <c r="G822" s="58">
        <v>16</v>
      </c>
      <c r="H822" s="60" t="s">
        <v>521</v>
      </c>
      <c r="I822" s="71" t="s">
        <v>601</v>
      </c>
      <c r="J822" s="71" t="s">
        <v>588</v>
      </c>
      <c r="K822" s="71" t="s">
        <v>600</v>
      </c>
      <c r="L822" s="85">
        <f t="shared" si="190"/>
        <v>49.212499999999999</v>
      </c>
      <c r="M822" s="85">
        <f t="shared" si="178"/>
        <v>1.5874999999999999</v>
      </c>
      <c r="N822" s="71">
        <v>60</v>
      </c>
      <c r="O822" s="100">
        <f t="shared" si="179"/>
        <v>49.0017</v>
      </c>
      <c r="P822" s="85">
        <f t="shared" si="180"/>
        <v>0</v>
      </c>
      <c r="Q822" s="58">
        <f t="shared" si="181"/>
        <v>15.2</v>
      </c>
      <c r="R822" s="100">
        <f t="shared" si="182"/>
        <v>48.314300000000003</v>
      </c>
      <c r="S822" s="85">
        <f t="shared" si="183"/>
        <v>0</v>
      </c>
      <c r="T822" s="58">
        <f t="shared" si="184"/>
        <v>10.199999999999999</v>
      </c>
      <c r="U822" s="58">
        <f t="shared" si="185"/>
        <v>7.6</v>
      </c>
      <c r="V822" s="58">
        <f t="array" ref="V822">INDEX(AS$11:AS$66,MATCH(C822&amp;G822,AO$11:AO$66&amp;AP$11:AP$66,0),0)</f>
        <v>10</v>
      </c>
      <c r="X822" s="120">
        <f t="shared" si="186"/>
        <v>6.25E-2</v>
      </c>
      <c r="Y822" s="61">
        <f t="array" ref="Y822">INDEX($AQ$11:$AR$66,MATCH($C822&amp;$G822,$AO$11:$AO$66&amp;$AP$11:$AP$66,0),COUNTIF($AQ$10:$AR$10,"&lt;"&amp;Z822)+1)</f>
        <v>2.9999999999999997E-4</v>
      </c>
      <c r="Z822" s="61">
        <f t="shared" si="187"/>
        <v>1.9375</v>
      </c>
      <c r="AA822" s="61">
        <f t="array" ref="AA822">INDEX($AT$11:$AV$66,MATCH($C822&amp;$G822,$AO$11:$AO$66&amp;$AP$11:$AP$66,0),COUNTIF($AT$10:$AV$10,"&lt;"&amp;Z822)+1)</f>
        <v>5.9999999999999995E-4</v>
      </c>
      <c r="AB822" s="111">
        <f t="shared" si="188"/>
        <v>1.8969050591976044</v>
      </c>
      <c r="AC822" s="121">
        <f t="array" ref="AC822">INDEX($AW$11:$BA$66,MATCH($C822&amp;$G822,$AO$11:$AO$66&amp;$AP$11:$AP$66,0),COUNTIF($AW$10:$BA$10,"&lt;"&amp;Z822)+1)</f>
        <v>4.0000000000000002E-4</v>
      </c>
      <c r="AD822" s="62">
        <v>1.9292</v>
      </c>
      <c r="AE822" s="61">
        <f t="array" ref="AE822">INDEX($AT$11:$AV$66,MATCH($C822&amp;$G822,$AO$11:$AO$66&amp;$AP$11:$AP$66,0),COUNTIF($AT$10:$AV$10,"&lt;"&amp;AD822)+1)</f>
        <v>5.9999999999999995E-4</v>
      </c>
      <c r="AF822" s="111">
        <f t="shared" si="189"/>
        <v>1.9021367061317362</v>
      </c>
      <c r="AG822" s="121">
        <f t="array" ref="AG822">INDEX($AW$11:$BA$66,MATCH($C822&amp;$G822,$AO$11:$AO$66&amp;$AP$11:$AP$66,0),COUNTIF($AW$10:$BA$10,"&lt;"&amp;AD822)+1)</f>
        <v>4.0000000000000002E-4</v>
      </c>
    </row>
    <row r="823" spans="2:33" ht="12.75" customHeight="1" x14ac:dyDescent="0.3">
      <c r="B823" s="81" t="str">
        <f t="shared" si="191"/>
        <v>1 15/16-20 UN</v>
      </c>
      <c r="C823" s="71" t="s">
        <v>592</v>
      </c>
      <c r="D823" s="71"/>
      <c r="E823" s="79" t="s">
        <v>604</v>
      </c>
      <c r="F823" s="82" t="s">
        <v>619</v>
      </c>
      <c r="G823" s="58">
        <v>20</v>
      </c>
      <c r="H823" s="60" t="s">
        <v>521</v>
      </c>
      <c r="I823" s="71" t="s">
        <v>599</v>
      </c>
      <c r="J823" s="71" t="s">
        <v>588</v>
      </c>
      <c r="K823" s="71" t="s">
        <v>600</v>
      </c>
      <c r="L823" s="85">
        <f t="shared" si="190"/>
        <v>49.212499999999999</v>
      </c>
      <c r="M823" s="85">
        <f t="shared" si="178"/>
        <v>1.27</v>
      </c>
      <c r="N823" s="71">
        <v>60</v>
      </c>
      <c r="O823" s="100">
        <f t="shared" si="179"/>
        <v>49.100700000000003</v>
      </c>
      <c r="P823" s="85">
        <f t="shared" si="180"/>
        <v>0</v>
      </c>
      <c r="Q823" s="58">
        <f t="shared" si="181"/>
        <v>12.7</v>
      </c>
      <c r="R823" s="100">
        <f t="shared" si="182"/>
        <v>48.550800000000002</v>
      </c>
      <c r="S823" s="85">
        <f t="shared" si="183"/>
        <v>0</v>
      </c>
      <c r="T823" s="58">
        <f t="shared" si="184"/>
        <v>10.199999999999999</v>
      </c>
      <c r="U823" s="58">
        <f t="shared" si="185"/>
        <v>7.6</v>
      </c>
      <c r="V823" s="58">
        <f t="array" ref="V823">INDEX(AS$11:AS$66,MATCH(C823&amp;G823,AO$11:AO$66&amp;AP$11:AP$66,0),0)</f>
        <v>15</v>
      </c>
      <c r="X823" s="120">
        <f t="shared" si="186"/>
        <v>0.05</v>
      </c>
      <c r="Y823" s="61">
        <f t="array" ref="Y823">INDEX($AQ$11:$AR$66,MATCH($C823&amp;$G823,$AO$11:$AO$66&amp;$AP$11:$AP$66,0),COUNTIF($AQ$10:$AR$10,"&lt;"&amp;Z823)+1)</f>
        <v>2.9999999999999997E-4</v>
      </c>
      <c r="Z823" s="61">
        <f t="shared" si="187"/>
        <v>1.9375</v>
      </c>
      <c r="AA823" s="61">
        <f t="array" ref="AA823">INDEX($AT$11:$AV$66,MATCH($C823&amp;$G823,$AO$11:$AO$66&amp;$AP$11:$AP$66,0),COUNTIF($AT$10:$AV$10,"&lt;"&amp;Z823)+1)</f>
        <v>5.0000000000000001E-4</v>
      </c>
      <c r="AB823" s="111">
        <f t="shared" si="188"/>
        <v>1.9050240473580835</v>
      </c>
      <c r="AC823" s="121">
        <f t="array" ref="AC823">INDEX($AW$11:$BA$66,MATCH($C823&amp;$G823,$AO$11:$AO$66&amp;$AP$11:$AP$66,0),COUNTIF($AW$10:$BA$10,"&lt;"&amp;Z823)+1)</f>
        <v>4.0000000000000002E-4</v>
      </c>
      <c r="AD823" s="62">
        <v>1.9331</v>
      </c>
      <c r="AE823" s="61">
        <f t="array" ref="AE823">INDEX($AT$11:$AV$66,MATCH($C823&amp;$G823,$AO$11:$AO$66&amp;$AP$11:$AP$66,0),COUNTIF($AT$10:$AV$10,"&lt;"&amp;AD823)+1)</f>
        <v>5.0000000000000001E-4</v>
      </c>
      <c r="AF823" s="111">
        <f t="shared" si="189"/>
        <v>1.9114493649053892</v>
      </c>
      <c r="AG823" s="121">
        <f t="array" ref="AG823">INDEX($AW$11:$BA$66,MATCH($C823&amp;$G823,$AO$11:$AO$66&amp;$AP$11:$AP$66,0),COUNTIF($AW$10:$BA$10,"&lt;"&amp;AD823)+1)</f>
        <v>4.0000000000000002E-4</v>
      </c>
    </row>
    <row r="824" spans="2:33" ht="12.75" customHeight="1" x14ac:dyDescent="0.3">
      <c r="B824" s="81" t="str">
        <f t="shared" si="191"/>
        <v>1 15/16-20 UN</v>
      </c>
      <c r="C824" s="71" t="s">
        <v>592</v>
      </c>
      <c r="D824" s="71"/>
      <c r="E824" s="79" t="s">
        <v>604</v>
      </c>
      <c r="F824" s="82" t="s">
        <v>619</v>
      </c>
      <c r="G824" s="58">
        <v>20</v>
      </c>
      <c r="H824" s="60" t="s">
        <v>521</v>
      </c>
      <c r="I824" s="71" t="s">
        <v>601</v>
      </c>
      <c r="J824" s="71" t="s">
        <v>588</v>
      </c>
      <c r="K824" s="71" t="s">
        <v>600</v>
      </c>
      <c r="L824" s="85">
        <f t="shared" si="190"/>
        <v>49.212499999999999</v>
      </c>
      <c r="M824" s="85">
        <f t="shared" si="178"/>
        <v>1.27</v>
      </c>
      <c r="N824" s="71">
        <v>60</v>
      </c>
      <c r="O824" s="100">
        <f t="shared" si="179"/>
        <v>49.060099999999998</v>
      </c>
      <c r="P824" s="85">
        <f t="shared" si="180"/>
        <v>0</v>
      </c>
      <c r="Q824" s="58">
        <f t="shared" si="181"/>
        <v>12.7</v>
      </c>
      <c r="R824" s="100">
        <f t="shared" si="182"/>
        <v>48.510199999999998</v>
      </c>
      <c r="S824" s="85">
        <f t="shared" si="183"/>
        <v>0</v>
      </c>
      <c r="T824" s="58">
        <f t="shared" si="184"/>
        <v>10.199999999999999</v>
      </c>
      <c r="U824" s="58">
        <f t="shared" si="185"/>
        <v>7.6</v>
      </c>
      <c r="V824" s="58">
        <f t="array" ref="V824">INDEX(AS$11:AS$66,MATCH(C824&amp;G824,AO$11:AO$66&amp;AP$11:AP$66,0),0)</f>
        <v>15</v>
      </c>
      <c r="X824" s="120">
        <f t="shared" si="186"/>
        <v>0.05</v>
      </c>
      <c r="Y824" s="61">
        <f t="array" ref="Y824">INDEX($AQ$11:$AR$66,MATCH($C824&amp;$G824,$AO$11:$AO$66&amp;$AP$11:$AP$66,0),COUNTIF($AQ$10:$AR$10,"&lt;"&amp;Z824)+1)</f>
        <v>2.9999999999999997E-4</v>
      </c>
      <c r="Z824" s="61">
        <f t="shared" si="187"/>
        <v>1.9375</v>
      </c>
      <c r="AA824" s="61">
        <f t="array" ref="AA824">INDEX($AT$11:$AV$66,MATCH($C824&amp;$G824,$AO$11:$AO$66&amp;$AP$11:$AP$66,0),COUNTIF($AT$10:$AV$10,"&lt;"&amp;Z824)+1)</f>
        <v>5.0000000000000001E-4</v>
      </c>
      <c r="AB824" s="111">
        <f t="shared" si="188"/>
        <v>1.9050240473580835</v>
      </c>
      <c r="AC824" s="121">
        <f t="array" ref="AC824">INDEX($AW$11:$BA$66,MATCH($C824&amp;$G824,$AO$11:$AO$66&amp;$AP$11:$AP$66,0),COUNTIF($AW$10:$BA$10,"&lt;"&amp;Z824)+1)</f>
        <v>4.0000000000000002E-4</v>
      </c>
      <c r="AD824" s="62">
        <v>1.9315</v>
      </c>
      <c r="AE824" s="61">
        <f t="array" ref="AE824">INDEX($AT$11:$AV$66,MATCH($C824&amp;$G824,$AO$11:$AO$66&amp;$AP$11:$AP$66,0),COUNTIF($AT$10:$AV$10,"&lt;"&amp;AD824)+1)</f>
        <v>5.0000000000000001E-4</v>
      </c>
      <c r="AF824" s="111">
        <f t="shared" si="189"/>
        <v>1.9098493649053889</v>
      </c>
      <c r="AG824" s="121">
        <f t="array" ref="AG824">INDEX($AW$11:$BA$66,MATCH($C824&amp;$G824,$AO$11:$AO$66&amp;$AP$11:$AP$66,0),COUNTIF($AW$10:$BA$10,"&lt;"&amp;AD824)+1)</f>
        <v>4.0000000000000002E-4</v>
      </c>
    </row>
    <row r="825" spans="2:33" ht="12.75" customHeight="1" x14ac:dyDescent="0.3">
      <c r="B825" s="81" t="str">
        <f t="shared" si="191"/>
        <v>2-6 UN</v>
      </c>
      <c r="C825" s="71" t="s">
        <v>592</v>
      </c>
      <c r="D825" s="71"/>
      <c r="E825" s="79" t="s">
        <v>604</v>
      </c>
      <c r="F825" s="82" t="s">
        <v>620</v>
      </c>
      <c r="G825" s="58">
        <v>6</v>
      </c>
      <c r="H825" s="60" t="s">
        <v>521</v>
      </c>
      <c r="I825" s="71" t="s">
        <v>599</v>
      </c>
      <c r="J825" s="71" t="s">
        <v>588</v>
      </c>
      <c r="K825" s="71" t="s">
        <v>600</v>
      </c>
      <c r="L825" s="85">
        <f t="shared" si="190"/>
        <v>50.8</v>
      </c>
      <c r="M825" s="85">
        <f t="shared" si="178"/>
        <v>4.2332999999999998</v>
      </c>
      <c r="N825" s="71">
        <v>60</v>
      </c>
      <c r="O825" s="100">
        <f t="shared" si="179"/>
        <v>50.164999999999999</v>
      </c>
      <c r="P825" s="85">
        <f t="shared" si="180"/>
        <v>0</v>
      </c>
      <c r="Q825" s="58">
        <f t="shared" si="181"/>
        <v>20.3</v>
      </c>
      <c r="R825" s="100">
        <f t="shared" si="182"/>
        <v>48.331899999999997</v>
      </c>
      <c r="S825" s="85">
        <f t="shared" si="183"/>
        <v>0</v>
      </c>
      <c r="T825" s="58">
        <f t="shared" si="184"/>
        <v>12.7</v>
      </c>
      <c r="U825" s="58">
        <f t="shared" si="185"/>
        <v>10.199999999999999</v>
      </c>
      <c r="V825" s="58">
        <f t="array" ref="V825">INDEX(AS$11:AS$66,MATCH(C825&amp;G825,AO$11:AO$66&amp;AP$11:AP$66,0),0)</f>
        <v>5</v>
      </c>
      <c r="X825" s="120">
        <f t="shared" si="186"/>
        <v>0.16666666666666666</v>
      </c>
      <c r="Y825" s="61">
        <f t="array" ref="Y825">INDEX($AQ$11:$AR$66,MATCH($C825&amp;$G825,$AO$11:$AO$66&amp;$AP$11:$AP$66,0),COUNTIF($AQ$10:$AR$10,"&lt;"&amp;Z825)+1)</f>
        <v>4.0000000000000002E-4</v>
      </c>
      <c r="Z825" s="61">
        <f t="shared" si="187"/>
        <v>2</v>
      </c>
      <c r="AA825" s="61">
        <f t="array" ref="AA825">INDEX($AT$11:$AV$66,MATCH($C825&amp;$G825,$AO$11:$AO$66&amp;$AP$11:$AP$66,0),COUNTIF($AT$10:$AV$10,"&lt;"&amp;Z825)+1)</f>
        <v>8.0000000000000004E-4</v>
      </c>
      <c r="AB825" s="111">
        <f t="shared" si="188"/>
        <v>1.8917468245269453</v>
      </c>
      <c r="AC825" s="121">
        <f t="array" ref="AC825">INDEX($AW$11:$BA$66,MATCH($C825&amp;$G825,$AO$11:$AO$66&amp;$AP$11:$AP$66,0),COUNTIF($AW$10:$BA$10,"&lt;"&amp;Z825)+1)</f>
        <v>5.0000000000000001E-4</v>
      </c>
      <c r="AD825" s="62">
        <v>1.9750000000000001</v>
      </c>
      <c r="AE825" s="61">
        <f t="array" ref="AE825">INDEX($AT$11:$AV$66,MATCH($C825&amp;$G825,$AO$11:$AO$66&amp;$AP$11:$AP$66,0),COUNTIF($AT$10:$AV$10,"&lt;"&amp;AD825)+1)</f>
        <v>8.0000000000000004E-4</v>
      </c>
      <c r="AF825" s="111">
        <f t="shared" si="189"/>
        <v>1.9028312163512968</v>
      </c>
      <c r="AG825" s="121">
        <f t="array" ref="AG825">INDEX($AW$11:$BA$66,MATCH($C825&amp;$G825,$AO$11:$AO$66&amp;$AP$11:$AP$66,0),COUNTIF($AW$10:$BA$10,"&lt;"&amp;AD825)+1)</f>
        <v>5.0000000000000001E-4</v>
      </c>
    </row>
    <row r="826" spans="2:33" ht="12.75" customHeight="1" x14ac:dyDescent="0.3">
      <c r="B826" s="81" t="str">
        <f t="shared" si="191"/>
        <v>2-6 UN</v>
      </c>
      <c r="C826" s="71" t="s">
        <v>592</v>
      </c>
      <c r="D826" s="71"/>
      <c r="E826" s="79" t="s">
        <v>604</v>
      </c>
      <c r="F826" s="82" t="s">
        <v>620</v>
      </c>
      <c r="G826" s="58">
        <v>6</v>
      </c>
      <c r="H826" s="60" t="s">
        <v>521</v>
      </c>
      <c r="I826" s="71" t="s">
        <v>601</v>
      </c>
      <c r="J826" s="71" t="s">
        <v>588</v>
      </c>
      <c r="K826" s="71" t="s">
        <v>600</v>
      </c>
      <c r="L826" s="85">
        <f t="shared" si="190"/>
        <v>50.8</v>
      </c>
      <c r="M826" s="85">
        <f t="shared" si="178"/>
        <v>4.2332999999999998</v>
      </c>
      <c r="N826" s="71">
        <v>60</v>
      </c>
      <c r="O826" s="100">
        <f t="shared" si="179"/>
        <v>50.093899999999998</v>
      </c>
      <c r="P826" s="85">
        <f t="shared" si="180"/>
        <v>0</v>
      </c>
      <c r="Q826" s="58">
        <f t="shared" si="181"/>
        <v>20.3</v>
      </c>
      <c r="R826" s="100">
        <f t="shared" si="182"/>
        <v>48.260800000000003</v>
      </c>
      <c r="S826" s="85">
        <f t="shared" si="183"/>
        <v>0</v>
      </c>
      <c r="T826" s="58">
        <f t="shared" si="184"/>
        <v>12.7</v>
      </c>
      <c r="U826" s="58">
        <f t="shared" si="185"/>
        <v>10.199999999999999</v>
      </c>
      <c r="V826" s="58">
        <f t="array" ref="V826">INDEX(AS$11:AS$66,MATCH(C826&amp;G826,AO$11:AO$66&amp;AP$11:AP$66,0),0)</f>
        <v>5</v>
      </c>
      <c r="X826" s="120">
        <f t="shared" si="186"/>
        <v>0.16666666666666666</v>
      </c>
      <c r="Y826" s="61">
        <f t="array" ref="Y826">INDEX($AQ$11:$AR$66,MATCH($C826&amp;$G826,$AO$11:$AO$66&amp;$AP$11:$AP$66,0),COUNTIF($AQ$10:$AR$10,"&lt;"&amp;Z826)+1)</f>
        <v>4.0000000000000002E-4</v>
      </c>
      <c r="Z826" s="61">
        <f t="shared" si="187"/>
        <v>2</v>
      </c>
      <c r="AA826" s="61">
        <f t="array" ref="AA826">INDEX($AT$11:$AV$66,MATCH($C826&amp;$G826,$AO$11:$AO$66&amp;$AP$11:$AP$66,0),COUNTIF($AT$10:$AV$10,"&lt;"&amp;Z826)+1)</f>
        <v>8.0000000000000004E-4</v>
      </c>
      <c r="AB826" s="111">
        <f t="shared" si="188"/>
        <v>1.8917468245269453</v>
      </c>
      <c r="AC826" s="121">
        <f t="array" ref="AC826">INDEX($AW$11:$BA$66,MATCH($C826&amp;$G826,$AO$11:$AO$66&amp;$AP$11:$AP$66,0),COUNTIF($AW$10:$BA$10,"&lt;"&amp;Z826)+1)</f>
        <v>5.0000000000000001E-4</v>
      </c>
      <c r="AD826" s="62">
        <v>1.9722</v>
      </c>
      <c r="AE826" s="61">
        <f t="array" ref="AE826">INDEX($AT$11:$AV$66,MATCH($C826&amp;$G826,$AO$11:$AO$66&amp;$AP$11:$AP$66,0),COUNTIF($AT$10:$AV$10,"&lt;"&amp;AD826)+1)</f>
        <v>8.0000000000000004E-4</v>
      </c>
      <c r="AF826" s="111">
        <f t="shared" si="189"/>
        <v>1.9000312163512967</v>
      </c>
      <c r="AG826" s="121">
        <f t="array" ref="AG826">INDEX($AW$11:$BA$66,MATCH($C826&amp;$G826,$AO$11:$AO$66&amp;$AP$11:$AP$66,0),COUNTIF($AW$10:$BA$10,"&lt;"&amp;AD826)+1)</f>
        <v>5.0000000000000001E-4</v>
      </c>
    </row>
    <row r="827" spans="2:33" ht="12.75" customHeight="1" x14ac:dyDescent="0.3">
      <c r="B827" s="81" t="str">
        <f t="shared" si="191"/>
        <v>2-8 UN</v>
      </c>
      <c r="C827" s="71" t="s">
        <v>592</v>
      </c>
      <c r="D827" s="71"/>
      <c r="E827" s="79" t="s">
        <v>604</v>
      </c>
      <c r="F827" s="82" t="s">
        <v>620</v>
      </c>
      <c r="G827" s="58">
        <v>8</v>
      </c>
      <c r="H827" s="60" t="s">
        <v>521</v>
      </c>
      <c r="I827" s="71" t="s">
        <v>599</v>
      </c>
      <c r="J827" s="71" t="s">
        <v>588</v>
      </c>
      <c r="K827" s="71" t="s">
        <v>600</v>
      </c>
      <c r="L827" s="85">
        <f t="shared" si="190"/>
        <v>50.8</v>
      </c>
      <c r="M827" s="85">
        <f t="shared" si="178"/>
        <v>3.1749999999999998</v>
      </c>
      <c r="N827" s="71">
        <v>60</v>
      </c>
      <c r="O827" s="100">
        <f t="shared" si="179"/>
        <v>50.368200000000002</v>
      </c>
      <c r="P827" s="85">
        <f t="shared" si="180"/>
        <v>0</v>
      </c>
      <c r="Q827" s="58">
        <f t="shared" si="181"/>
        <v>17.8</v>
      </c>
      <c r="R827" s="100">
        <f t="shared" si="182"/>
        <v>48.993400000000001</v>
      </c>
      <c r="S827" s="85">
        <f t="shared" si="183"/>
        <v>0</v>
      </c>
      <c r="T827" s="58">
        <f t="shared" si="184"/>
        <v>12.7</v>
      </c>
      <c r="U827" s="58">
        <f t="shared" si="185"/>
        <v>10.199999999999999</v>
      </c>
      <c r="V827" s="58">
        <f t="array" ref="V827">INDEX(AS$11:AS$66,MATCH(C827&amp;G827,AO$11:AO$66&amp;AP$11:AP$66,0),0)</f>
        <v>5</v>
      </c>
      <c r="X827" s="120">
        <f t="shared" si="186"/>
        <v>0.125</v>
      </c>
      <c r="Y827" s="61">
        <f t="array" ref="Y827">INDEX($AQ$11:$AR$66,MATCH($C827&amp;$G827,$AO$11:$AO$66&amp;$AP$11:$AP$66,0),COUNTIF($AQ$10:$AR$10,"&lt;"&amp;Z827)+1)</f>
        <v>4.0000000000000002E-4</v>
      </c>
      <c r="Z827" s="61">
        <f t="shared" si="187"/>
        <v>2</v>
      </c>
      <c r="AA827" s="61">
        <f t="array" ref="AA827">INDEX($AT$11:$AV$66,MATCH($C827&amp;$G827,$AO$11:$AO$66&amp;$AP$11:$AP$66,0),COUNTIF($AT$10:$AV$10,"&lt;"&amp;Z827)+1)</f>
        <v>6.9999999999999999E-4</v>
      </c>
      <c r="AB827" s="111">
        <f t="shared" si="188"/>
        <v>1.9188101183952089</v>
      </c>
      <c r="AC827" s="121">
        <f t="array" ref="AC827">INDEX($AW$11:$BA$66,MATCH($C827&amp;$G827,$AO$11:$AO$66&amp;$AP$11:$AP$66,0),COUNTIF($AW$10:$BA$10,"&lt;"&amp;Z827)+1)</f>
        <v>5.0000000000000001E-4</v>
      </c>
      <c r="AD827" s="62">
        <v>1.9830000000000001</v>
      </c>
      <c r="AE827" s="61">
        <f t="array" ref="AE827">INDEX($AT$11:$AV$66,MATCH($C827&amp;$G827,$AO$11:$AO$66&amp;$AP$11:$AP$66,0),COUNTIF($AT$10:$AV$10,"&lt;"&amp;AD827)+1)</f>
        <v>6.9999999999999999E-4</v>
      </c>
      <c r="AF827" s="111">
        <f t="shared" si="189"/>
        <v>1.9288734122634728</v>
      </c>
      <c r="AG827" s="121">
        <f t="array" ref="AG827">INDEX($AW$11:$BA$66,MATCH($C827&amp;$G827,$AO$11:$AO$66&amp;$AP$11:$AP$66,0),COUNTIF($AW$10:$BA$10,"&lt;"&amp;AD827)+1)</f>
        <v>5.0000000000000001E-4</v>
      </c>
    </row>
    <row r="828" spans="2:33" ht="12.75" customHeight="1" x14ac:dyDescent="0.3">
      <c r="B828" s="81" t="str">
        <f t="shared" si="191"/>
        <v>2-8 UN</v>
      </c>
      <c r="C828" s="71" t="s">
        <v>592</v>
      </c>
      <c r="D828" s="71"/>
      <c r="E828" s="79" t="s">
        <v>604</v>
      </c>
      <c r="F828" s="82" t="s">
        <v>620</v>
      </c>
      <c r="G828" s="58">
        <v>8</v>
      </c>
      <c r="H828" s="60" t="s">
        <v>521</v>
      </c>
      <c r="I828" s="71" t="s">
        <v>601</v>
      </c>
      <c r="J828" s="71" t="s">
        <v>588</v>
      </c>
      <c r="K828" s="71" t="s">
        <v>600</v>
      </c>
      <c r="L828" s="85">
        <f t="shared" si="190"/>
        <v>50.8</v>
      </c>
      <c r="M828" s="85">
        <f t="shared" si="178"/>
        <v>3.1749999999999998</v>
      </c>
      <c r="N828" s="71">
        <v>60</v>
      </c>
      <c r="O828" s="100">
        <f t="shared" si="179"/>
        <v>50.304699999999997</v>
      </c>
      <c r="P828" s="85">
        <f t="shared" si="180"/>
        <v>0</v>
      </c>
      <c r="Q828" s="58">
        <f t="shared" si="181"/>
        <v>17.8</v>
      </c>
      <c r="R828" s="100">
        <f t="shared" si="182"/>
        <v>48.929900000000004</v>
      </c>
      <c r="S828" s="85">
        <f t="shared" si="183"/>
        <v>0</v>
      </c>
      <c r="T828" s="58">
        <f t="shared" si="184"/>
        <v>12.7</v>
      </c>
      <c r="U828" s="58">
        <f t="shared" si="185"/>
        <v>10.199999999999999</v>
      </c>
      <c r="V828" s="58">
        <f t="array" ref="V828">INDEX(AS$11:AS$66,MATCH(C828&amp;G828,AO$11:AO$66&amp;AP$11:AP$66,0),0)</f>
        <v>5</v>
      </c>
      <c r="X828" s="120">
        <f t="shared" si="186"/>
        <v>0.125</v>
      </c>
      <c r="Y828" s="61">
        <f t="array" ref="Y828">INDEX($AQ$11:$AR$66,MATCH($C828&amp;$G828,$AO$11:$AO$66&amp;$AP$11:$AP$66,0),COUNTIF($AQ$10:$AR$10,"&lt;"&amp;Z828)+1)</f>
        <v>4.0000000000000002E-4</v>
      </c>
      <c r="Z828" s="61">
        <f t="shared" si="187"/>
        <v>2</v>
      </c>
      <c r="AA828" s="61">
        <f t="array" ref="AA828">INDEX($AT$11:$AV$66,MATCH($C828&amp;$G828,$AO$11:$AO$66&amp;$AP$11:$AP$66,0),COUNTIF($AT$10:$AV$10,"&lt;"&amp;Z828)+1)</f>
        <v>6.9999999999999999E-4</v>
      </c>
      <c r="AB828" s="111">
        <f t="shared" si="188"/>
        <v>1.9188101183952089</v>
      </c>
      <c r="AC828" s="121">
        <f t="array" ref="AC828">INDEX($AW$11:$BA$66,MATCH($C828&amp;$G828,$AO$11:$AO$66&amp;$AP$11:$AP$66,0),COUNTIF($AW$10:$BA$10,"&lt;"&amp;Z828)+1)</f>
        <v>5.0000000000000001E-4</v>
      </c>
      <c r="AD828" s="62">
        <v>1.9804999999999999</v>
      </c>
      <c r="AE828" s="61">
        <f t="array" ref="AE828">INDEX($AT$11:$AV$66,MATCH($C828&amp;$G828,$AO$11:$AO$66&amp;$AP$11:$AP$66,0),COUNTIF($AT$10:$AV$10,"&lt;"&amp;AD828)+1)</f>
        <v>6.9999999999999999E-4</v>
      </c>
      <c r="AF828" s="111">
        <f t="shared" si="189"/>
        <v>1.9263734122634726</v>
      </c>
      <c r="AG828" s="121">
        <f t="array" ref="AG828">INDEX($AW$11:$BA$66,MATCH($C828&amp;$G828,$AO$11:$AO$66&amp;$AP$11:$AP$66,0),COUNTIF($AW$10:$BA$10,"&lt;"&amp;AD828)+1)</f>
        <v>5.0000000000000001E-4</v>
      </c>
    </row>
    <row r="829" spans="2:33" ht="12.75" customHeight="1" x14ac:dyDescent="0.3">
      <c r="B829" s="81" t="str">
        <f t="shared" si="191"/>
        <v>2-12 UN</v>
      </c>
      <c r="C829" s="71" t="s">
        <v>592</v>
      </c>
      <c r="D829" s="71"/>
      <c r="E829" s="79" t="s">
        <v>604</v>
      </c>
      <c r="F829" s="82" t="s">
        <v>620</v>
      </c>
      <c r="G829" s="58">
        <v>12</v>
      </c>
      <c r="H829" s="60" t="s">
        <v>521</v>
      </c>
      <c r="I829" s="71" t="s">
        <v>599</v>
      </c>
      <c r="J829" s="71" t="s">
        <v>588</v>
      </c>
      <c r="K829" s="71" t="s">
        <v>600</v>
      </c>
      <c r="L829" s="85">
        <f t="shared" si="190"/>
        <v>50.8</v>
      </c>
      <c r="M829" s="85">
        <f t="shared" si="178"/>
        <v>2.1166999999999998</v>
      </c>
      <c r="N829" s="71">
        <v>60</v>
      </c>
      <c r="O829" s="100">
        <f t="shared" si="179"/>
        <v>50.543500000000002</v>
      </c>
      <c r="P829" s="85">
        <f t="shared" si="180"/>
        <v>0</v>
      </c>
      <c r="Q829" s="58">
        <f t="shared" si="181"/>
        <v>15.2</v>
      </c>
      <c r="R829" s="100">
        <f t="shared" si="182"/>
        <v>49.626899999999999</v>
      </c>
      <c r="S829" s="85">
        <f t="shared" si="183"/>
        <v>0</v>
      </c>
      <c r="T829" s="58">
        <f t="shared" si="184"/>
        <v>10.199999999999999</v>
      </c>
      <c r="U829" s="58">
        <f t="shared" si="185"/>
        <v>7.6</v>
      </c>
      <c r="V829" s="58">
        <f t="array" ref="V829">INDEX(AS$11:AS$66,MATCH(C829&amp;G829,AO$11:AO$66&amp;AP$11:AP$66,0),0)</f>
        <v>10</v>
      </c>
      <c r="X829" s="120">
        <f t="shared" si="186"/>
        <v>8.3333333333333329E-2</v>
      </c>
      <c r="Y829" s="61">
        <f t="array" ref="Y829">INDEX($AQ$11:$AR$66,MATCH($C829&amp;$G829,$AO$11:$AO$66&amp;$AP$11:$AP$66,0),COUNTIF($AQ$10:$AR$10,"&lt;"&amp;Z829)+1)</f>
        <v>2.9999999999999997E-4</v>
      </c>
      <c r="Z829" s="61">
        <f t="shared" si="187"/>
        <v>2</v>
      </c>
      <c r="AA829" s="61">
        <f t="array" ref="AA829">INDEX($AT$11:$AV$66,MATCH($C829&amp;$G829,$AO$11:$AO$66&amp;$AP$11:$AP$66,0),COUNTIF($AT$10:$AV$10,"&lt;"&amp;Z829)+1)</f>
        <v>5.9999999999999995E-4</v>
      </c>
      <c r="AB829" s="111">
        <f t="shared" si="188"/>
        <v>1.9458734122634727</v>
      </c>
      <c r="AC829" s="121">
        <f t="array" ref="AC829">INDEX($AW$11:$BA$66,MATCH($C829&amp;$G829,$AO$11:$AO$66&amp;$AP$11:$AP$66,0),COUNTIF($AW$10:$BA$10,"&lt;"&amp;Z829)+1)</f>
        <v>4.0000000000000002E-4</v>
      </c>
      <c r="AD829" s="62">
        <v>1.9899</v>
      </c>
      <c r="AE829" s="61">
        <f t="array" ref="AE829">INDEX($AT$11:$AV$66,MATCH($C829&amp;$G829,$AO$11:$AO$66&amp;$AP$11:$AP$66,0),COUNTIF($AT$10:$AV$10,"&lt;"&amp;AD829)+1)</f>
        <v>5.9999999999999995E-4</v>
      </c>
      <c r="AF829" s="111">
        <f t="shared" si="189"/>
        <v>1.9538156081756484</v>
      </c>
      <c r="AG829" s="121">
        <f t="array" ref="AG829">INDEX($AW$11:$BA$66,MATCH($C829&amp;$G829,$AO$11:$AO$66&amp;$AP$11:$AP$66,0),COUNTIF($AW$10:$BA$10,"&lt;"&amp;AD829)+1)</f>
        <v>4.0000000000000002E-4</v>
      </c>
    </row>
    <row r="830" spans="2:33" ht="12.75" customHeight="1" x14ac:dyDescent="0.3">
      <c r="B830" s="81" t="str">
        <f t="shared" si="191"/>
        <v>2-12 UN</v>
      </c>
      <c r="C830" s="71" t="s">
        <v>592</v>
      </c>
      <c r="D830" s="71"/>
      <c r="E830" s="79" t="s">
        <v>604</v>
      </c>
      <c r="F830" s="82" t="s">
        <v>620</v>
      </c>
      <c r="G830" s="58">
        <v>12</v>
      </c>
      <c r="H830" s="60" t="s">
        <v>521</v>
      </c>
      <c r="I830" s="71" t="s">
        <v>601</v>
      </c>
      <c r="J830" s="71" t="s">
        <v>588</v>
      </c>
      <c r="K830" s="71" t="s">
        <v>600</v>
      </c>
      <c r="L830" s="85">
        <f t="shared" si="190"/>
        <v>50.8</v>
      </c>
      <c r="M830" s="85">
        <f t="shared" si="178"/>
        <v>2.1166999999999998</v>
      </c>
      <c r="N830" s="71">
        <v>60</v>
      </c>
      <c r="O830" s="100">
        <f t="shared" si="179"/>
        <v>50.492699999999999</v>
      </c>
      <c r="P830" s="85">
        <f t="shared" si="180"/>
        <v>0</v>
      </c>
      <c r="Q830" s="58">
        <f t="shared" si="181"/>
        <v>15.2</v>
      </c>
      <c r="R830" s="100">
        <f t="shared" si="182"/>
        <v>49.576099999999997</v>
      </c>
      <c r="S830" s="85">
        <f t="shared" si="183"/>
        <v>0</v>
      </c>
      <c r="T830" s="58">
        <f t="shared" si="184"/>
        <v>10.199999999999999</v>
      </c>
      <c r="U830" s="58">
        <f t="shared" si="185"/>
        <v>7.6</v>
      </c>
      <c r="V830" s="58">
        <f t="array" ref="V830">INDEX(AS$11:AS$66,MATCH(C830&amp;G830,AO$11:AO$66&amp;AP$11:AP$66,0),0)</f>
        <v>10</v>
      </c>
      <c r="X830" s="120">
        <f t="shared" si="186"/>
        <v>8.3333333333333329E-2</v>
      </c>
      <c r="Y830" s="61">
        <f t="array" ref="Y830">INDEX($AQ$11:$AR$66,MATCH($C830&amp;$G830,$AO$11:$AO$66&amp;$AP$11:$AP$66,0),COUNTIF($AQ$10:$AR$10,"&lt;"&amp;Z830)+1)</f>
        <v>2.9999999999999997E-4</v>
      </c>
      <c r="Z830" s="61">
        <f t="shared" si="187"/>
        <v>2</v>
      </c>
      <c r="AA830" s="61">
        <f t="array" ref="AA830">INDEX($AT$11:$AV$66,MATCH($C830&amp;$G830,$AO$11:$AO$66&amp;$AP$11:$AP$66,0),COUNTIF($AT$10:$AV$10,"&lt;"&amp;Z830)+1)</f>
        <v>5.9999999999999995E-4</v>
      </c>
      <c r="AB830" s="111">
        <f t="shared" si="188"/>
        <v>1.9458734122634727</v>
      </c>
      <c r="AC830" s="121">
        <f t="array" ref="AC830">INDEX($AW$11:$BA$66,MATCH($C830&amp;$G830,$AO$11:$AO$66&amp;$AP$11:$AP$66,0),COUNTIF($AW$10:$BA$10,"&lt;"&amp;Z830)+1)</f>
        <v>4.0000000000000002E-4</v>
      </c>
      <c r="AD830" s="62">
        <v>1.9879</v>
      </c>
      <c r="AE830" s="61">
        <f t="array" ref="AE830">INDEX($AT$11:$AV$66,MATCH($C830&amp;$G830,$AO$11:$AO$66&amp;$AP$11:$AP$66,0),COUNTIF($AT$10:$AV$10,"&lt;"&amp;AD830)+1)</f>
        <v>5.9999999999999995E-4</v>
      </c>
      <c r="AF830" s="111">
        <f t="shared" si="189"/>
        <v>1.9518156081756484</v>
      </c>
      <c r="AG830" s="121">
        <f t="array" ref="AG830">INDEX($AW$11:$BA$66,MATCH($C830&amp;$G830,$AO$11:$AO$66&amp;$AP$11:$AP$66,0),COUNTIF($AW$10:$BA$10,"&lt;"&amp;AD830)+1)</f>
        <v>4.0000000000000002E-4</v>
      </c>
    </row>
    <row r="831" spans="2:33" ht="12.75" customHeight="1" x14ac:dyDescent="0.3">
      <c r="B831" s="81" t="str">
        <f t="shared" si="191"/>
        <v>2-16 UN</v>
      </c>
      <c r="C831" s="71" t="s">
        <v>592</v>
      </c>
      <c r="D831" s="71"/>
      <c r="E831" s="79" t="s">
        <v>604</v>
      </c>
      <c r="F831" s="82" t="s">
        <v>620</v>
      </c>
      <c r="G831" s="58">
        <v>16</v>
      </c>
      <c r="H831" s="60" t="s">
        <v>521</v>
      </c>
      <c r="I831" s="71" t="s">
        <v>599</v>
      </c>
      <c r="J831" s="71" t="s">
        <v>588</v>
      </c>
      <c r="K831" s="71" t="s">
        <v>600</v>
      </c>
      <c r="L831" s="85">
        <f t="shared" si="190"/>
        <v>50.8</v>
      </c>
      <c r="M831" s="85">
        <f t="shared" si="178"/>
        <v>1.5874999999999999</v>
      </c>
      <c r="N831" s="71">
        <v>60</v>
      </c>
      <c r="O831" s="100">
        <f t="shared" si="179"/>
        <v>50.634900000000002</v>
      </c>
      <c r="P831" s="85">
        <f t="shared" si="180"/>
        <v>0</v>
      </c>
      <c r="Q831" s="58">
        <f t="shared" si="181"/>
        <v>15.2</v>
      </c>
      <c r="R831" s="100">
        <f t="shared" si="182"/>
        <v>49.947499999999998</v>
      </c>
      <c r="S831" s="85">
        <f t="shared" si="183"/>
        <v>0</v>
      </c>
      <c r="T831" s="58">
        <f t="shared" si="184"/>
        <v>10.199999999999999</v>
      </c>
      <c r="U831" s="58">
        <f t="shared" si="185"/>
        <v>7.6</v>
      </c>
      <c r="V831" s="58">
        <f t="array" ref="V831">INDEX(AS$11:AS$66,MATCH(C831&amp;G831,AO$11:AO$66&amp;AP$11:AP$66,0),0)</f>
        <v>10</v>
      </c>
      <c r="X831" s="120">
        <f t="shared" si="186"/>
        <v>6.25E-2</v>
      </c>
      <c r="Y831" s="61">
        <f t="array" ref="Y831">INDEX($AQ$11:$AR$66,MATCH($C831&amp;$G831,$AO$11:$AO$66&amp;$AP$11:$AP$66,0),COUNTIF($AQ$10:$AR$10,"&lt;"&amp;Z831)+1)</f>
        <v>2.9999999999999997E-4</v>
      </c>
      <c r="Z831" s="61">
        <f t="shared" si="187"/>
        <v>2</v>
      </c>
      <c r="AA831" s="61">
        <f t="array" ref="AA831">INDEX($AT$11:$AV$66,MATCH($C831&amp;$G831,$AO$11:$AO$66&amp;$AP$11:$AP$66,0),COUNTIF($AT$10:$AV$10,"&lt;"&amp;Z831)+1)</f>
        <v>5.9999999999999995E-4</v>
      </c>
      <c r="AB831" s="111">
        <f t="shared" si="188"/>
        <v>1.9594050591976044</v>
      </c>
      <c r="AC831" s="121">
        <f t="array" ref="AC831">INDEX($AW$11:$BA$66,MATCH($C831&amp;$G831,$AO$11:$AO$66&amp;$AP$11:$AP$66,0),COUNTIF($AW$10:$BA$10,"&lt;"&amp;Z831)+1)</f>
        <v>4.0000000000000002E-4</v>
      </c>
      <c r="AD831" s="62">
        <v>1.9935</v>
      </c>
      <c r="AE831" s="61">
        <f t="array" ref="AE831">INDEX($AT$11:$AV$66,MATCH($C831&amp;$G831,$AO$11:$AO$66&amp;$AP$11:$AP$66,0),COUNTIF($AT$10:$AV$10,"&lt;"&amp;AD831)+1)</f>
        <v>5.9999999999999995E-4</v>
      </c>
      <c r="AF831" s="111">
        <f t="shared" si="189"/>
        <v>1.9664367061317363</v>
      </c>
      <c r="AG831" s="121">
        <f t="array" ref="AG831">INDEX($AW$11:$BA$66,MATCH($C831&amp;$G831,$AO$11:$AO$66&amp;$AP$11:$AP$66,0),COUNTIF($AW$10:$BA$10,"&lt;"&amp;AD831)+1)</f>
        <v>4.0000000000000002E-4</v>
      </c>
    </row>
    <row r="832" spans="2:33" ht="12.75" customHeight="1" x14ac:dyDescent="0.3">
      <c r="B832" s="81" t="str">
        <f t="shared" si="191"/>
        <v>2-16 UN</v>
      </c>
      <c r="C832" s="71" t="s">
        <v>592</v>
      </c>
      <c r="D832" s="71"/>
      <c r="E832" s="79" t="s">
        <v>604</v>
      </c>
      <c r="F832" s="82" t="s">
        <v>620</v>
      </c>
      <c r="G832" s="58">
        <v>16</v>
      </c>
      <c r="H832" s="60" t="s">
        <v>521</v>
      </c>
      <c r="I832" s="71" t="s">
        <v>601</v>
      </c>
      <c r="J832" s="71" t="s">
        <v>588</v>
      </c>
      <c r="K832" s="71" t="s">
        <v>600</v>
      </c>
      <c r="L832" s="85">
        <f t="shared" si="190"/>
        <v>50.8</v>
      </c>
      <c r="M832" s="85">
        <f t="shared" si="178"/>
        <v>1.5874999999999999</v>
      </c>
      <c r="N832" s="71">
        <v>60</v>
      </c>
      <c r="O832" s="100">
        <f t="shared" si="179"/>
        <v>50.589199999999998</v>
      </c>
      <c r="P832" s="85">
        <f t="shared" si="180"/>
        <v>0</v>
      </c>
      <c r="Q832" s="58">
        <f t="shared" si="181"/>
        <v>15.2</v>
      </c>
      <c r="R832" s="100">
        <f t="shared" si="182"/>
        <v>49.901800000000001</v>
      </c>
      <c r="S832" s="85">
        <f t="shared" si="183"/>
        <v>0</v>
      </c>
      <c r="T832" s="58">
        <f t="shared" si="184"/>
        <v>10.199999999999999</v>
      </c>
      <c r="U832" s="58">
        <f t="shared" si="185"/>
        <v>7.6</v>
      </c>
      <c r="V832" s="58">
        <f t="array" ref="V832">INDEX(AS$11:AS$66,MATCH(C832&amp;G832,AO$11:AO$66&amp;AP$11:AP$66,0),0)</f>
        <v>10</v>
      </c>
      <c r="X832" s="120">
        <f t="shared" si="186"/>
        <v>6.25E-2</v>
      </c>
      <c r="Y832" s="61">
        <f t="array" ref="Y832">INDEX($AQ$11:$AR$66,MATCH($C832&amp;$G832,$AO$11:$AO$66&amp;$AP$11:$AP$66,0),COUNTIF($AQ$10:$AR$10,"&lt;"&amp;Z832)+1)</f>
        <v>2.9999999999999997E-4</v>
      </c>
      <c r="Z832" s="61">
        <f t="shared" si="187"/>
        <v>2</v>
      </c>
      <c r="AA832" s="61">
        <f t="array" ref="AA832">INDEX($AT$11:$AV$66,MATCH($C832&amp;$G832,$AO$11:$AO$66&amp;$AP$11:$AP$66,0),COUNTIF($AT$10:$AV$10,"&lt;"&amp;Z832)+1)</f>
        <v>5.9999999999999995E-4</v>
      </c>
      <c r="AB832" s="111">
        <f t="shared" si="188"/>
        <v>1.9594050591976044</v>
      </c>
      <c r="AC832" s="121">
        <f t="array" ref="AC832">INDEX($AW$11:$BA$66,MATCH($C832&amp;$G832,$AO$11:$AO$66&amp;$AP$11:$AP$66,0),COUNTIF($AW$10:$BA$10,"&lt;"&amp;Z832)+1)</f>
        <v>4.0000000000000002E-4</v>
      </c>
      <c r="AD832" s="62">
        <v>1.9917</v>
      </c>
      <c r="AE832" s="61">
        <f t="array" ref="AE832">INDEX($AT$11:$AV$66,MATCH($C832&amp;$G832,$AO$11:$AO$66&amp;$AP$11:$AP$66,0),COUNTIF($AT$10:$AV$10,"&lt;"&amp;AD832)+1)</f>
        <v>5.9999999999999995E-4</v>
      </c>
      <c r="AF832" s="111">
        <f t="shared" si="189"/>
        <v>1.9646367061317362</v>
      </c>
      <c r="AG832" s="121">
        <f t="array" ref="AG832">INDEX($AW$11:$BA$66,MATCH($C832&amp;$G832,$AO$11:$AO$66&amp;$AP$11:$AP$66,0),COUNTIF($AW$10:$BA$10,"&lt;"&amp;AD832)+1)</f>
        <v>4.0000000000000002E-4</v>
      </c>
    </row>
    <row r="833" spans="2:33" ht="12.75" customHeight="1" x14ac:dyDescent="0.3">
      <c r="B833" s="81" t="str">
        <f t="shared" si="191"/>
        <v>2-20 UN</v>
      </c>
      <c r="C833" s="71" t="s">
        <v>592</v>
      </c>
      <c r="D833" s="71"/>
      <c r="E833" s="79" t="s">
        <v>604</v>
      </c>
      <c r="F833" s="82" t="s">
        <v>620</v>
      </c>
      <c r="G833" s="58">
        <v>20</v>
      </c>
      <c r="H833" s="60" t="s">
        <v>521</v>
      </c>
      <c r="I833" s="71" t="s">
        <v>599</v>
      </c>
      <c r="J833" s="71" t="s">
        <v>588</v>
      </c>
      <c r="K833" s="71" t="s">
        <v>600</v>
      </c>
      <c r="L833" s="85">
        <f t="shared" si="190"/>
        <v>50.8</v>
      </c>
      <c r="M833" s="85">
        <f t="shared" si="178"/>
        <v>1.27</v>
      </c>
      <c r="N833" s="71">
        <v>60</v>
      </c>
      <c r="O833" s="100">
        <f t="shared" si="179"/>
        <v>50.688200000000002</v>
      </c>
      <c r="P833" s="85">
        <f t="shared" si="180"/>
        <v>0</v>
      </c>
      <c r="Q833" s="58">
        <f t="shared" si="181"/>
        <v>12.7</v>
      </c>
      <c r="R833" s="100">
        <f t="shared" si="182"/>
        <v>50.138300000000001</v>
      </c>
      <c r="S833" s="85">
        <f t="shared" si="183"/>
        <v>0</v>
      </c>
      <c r="T833" s="58">
        <f t="shared" si="184"/>
        <v>10.199999999999999</v>
      </c>
      <c r="U833" s="58">
        <f t="shared" si="185"/>
        <v>7.6</v>
      </c>
      <c r="V833" s="58">
        <f t="array" ref="V833">INDEX(AS$11:AS$66,MATCH(C833&amp;G833,AO$11:AO$66&amp;AP$11:AP$66,0),0)</f>
        <v>15</v>
      </c>
      <c r="X833" s="120">
        <f t="shared" si="186"/>
        <v>0.05</v>
      </c>
      <c r="Y833" s="61">
        <f t="array" ref="Y833">INDEX($AQ$11:$AR$66,MATCH($C833&amp;$G833,$AO$11:$AO$66&amp;$AP$11:$AP$66,0),COUNTIF($AQ$10:$AR$10,"&lt;"&amp;Z833)+1)</f>
        <v>2.9999999999999997E-4</v>
      </c>
      <c r="Z833" s="61">
        <f t="shared" si="187"/>
        <v>2</v>
      </c>
      <c r="AA833" s="61">
        <f t="array" ref="AA833">INDEX($AT$11:$AV$66,MATCH($C833&amp;$G833,$AO$11:$AO$66&amp;$AP$11:$AP$66,0),COUNTIF($AT$10:$AV$10,"&lt;"&amp;Z833)+1)</f>
        <v>5.0000000000000001E-4</v>
      </c>
      <c r="AB833" s="111">
        <f t="shared" si="188"/>
        <v>1.9675240473580835</v>
      </c>
      <c r="AC833" s="121">
        <f t="array" ref="AC833">INDEX($AW$11:$BA$66,MATCH($C833&amp;$G833,$AO$11:$AO$66&amp;$AP$11:$AP$66,0),COUNTIF($AW$10:$BA$10,"&lt;"&amp;Z833)+1)</f>
        <v>4.0000000000000002E-4</v>
      </c>
      <c r="AD833" s="62">
        <v>1.9956</v>
      </c>
      <c r="AE833" s="61">
        <f t="array" ref="AE833">INDEX($AT$11:$AV$66,MATCH($C833&amp;$G833,$AO$11:$AO$66&amp;$AP$11:$AP$66,0),COUNTIF($AT$10:$AV$10,"&lt;"&amp;AD833)+1)</f>
        <v>5.0000000000000001E-4</v>
      </c>
      <c r="AF833" s="111">
        <f t="shared" si="189"/>
        <v>1.9739493649053892</v>
      </c>
      <c r="AG833" s="121">
        <f t="array" ref="AG833">INDEX($AW$11:$BA$66,MATCH($C833&amp;$G833,$AO$11:$AO$66&amp;$AP$11:$AP$66,0),COUNTIF($AW$10:$BA$10,"&lt;"&amp;AD833)+1)</f>
        <v>4.0000000000000002E-4</v>
      </c>
    </row>
    <row r="834" spans="2:33" ht="12.75" customHeight="1" x14ac:dyDescent="0.3">
      <c r="B834" s="81" t="str">
        <f t="shared" si="191"/>
        <v>2-20 UN</v>
      </c>
      <c r="C834" s="71" t="s">
        <v>592</v>
      </c>
      <c r="D834" s="71"/>
      <c r="E834" s="79" t="s">
        <v>604</v>
      </c>
      <c r="F834" s="82" t="s">
        <v>620</v>
      </c>
      <c r="G834" s="58">
        <v>20</v>
      </c>
      <c r="H834" s="60" t="s">
        <v>521</v>
      </c>
      <c r="I834" s="71" t="s">
        <v>601</v>
      </c>
      <c r="J834" s="71" t="s">
        <v>588</v>
      </c>
      <c r="K834" s="71" t="s">
        <v>600</v>
      </c>
      <c r="L834" s="85">
        <f t="shared" si="190"/>
        <v>50.8</v>
      </c>
      <c r="M834" s="85">
        <f t="shared" si="178"/>
        <v>1.27</v>
      </c>
      <c r="N834" s="71">
        <v>60</v>
      </c>
      <c r="O834" s="100">
        <f t="shared" si="179"/>
        <v>50.647599999999997</v>
      </c>
      <c r="P834" s="85">
        <f t="shared" si="180"/>
        <v>0</v>
      </c>
      <c r="Q834" s="58">
        <f t="shared" si="181"/>
        <v>12.7</v>
      </c>
      <c r="R834" s="100">
        <f t="shared" si="182"/>
        <v>50.097700000000003</v>
      </c>
      <c r="S834" s="85">
        <f t="shared" si="183"/>
        <v>0</v>
      </c>
      <c r="T834" s="58">
        <f t="shared" si="184"/>
        <v>10.199999999999999</v>
      </c>
      <c r="U834" s="58">
        <f t="shared" si="185"/>
        <v>7.6</v>
      </c>
      <c r="V834" s="58">
        <f t="array" ref="V834">INDEX(AS$11:AS$66,MATCH(C834&amp;G834,AO$11:AO$66&amp;AP$11:AP$66,0),0)</f>
        <v>15</v>
      </c>
      <c r="X834" s="120">
        <f t="shared" si="186"/>
        <v>0.05</v>
      </c>
      <c r="Y834" s="61">
        <f t="array" ref="Y834">INDEX($AQ$11:$AR$66,MATCH($C834&amp;$G834,$AO$11:$AO$66&amp;$AP$11:$AP$66,0),COUNTIF($AQ$10:$AR$10,"&lt;"&amp;Z834)+1)</f>
        <v>2.9999999999999997E-4</v>
      </c>
      <c r="Z834" s="61">
        <f t="shared" si="187"/>
        <v>2</v>
      </c>
      <c r="AA834" s="61">
        <f t="array" ref="AA834">INDEX($AT$11:$AV$66,MATCH($C834&amp;$G834,$AO$11:$AO$66&amp;$AP$11:$AP$66,0),COUNTIF($AT$10:$AV$10,"&lt;"&amp;Z834)+1)</f>
        <v>5.0000000000000001E-4</v>
      </c>
      <c r="AB834" s="111">
        <f t="shared" si="188"/>
        <v>1.9675240473580835</v>
      </c>
      <c r="AC834" s="121">
        <f t="array" ref="AC834">INDEX($AW$11:$BA$66,MATCH($C834&amp;$G834,$AO$11:$AO$66&amp;$AP$11:$AP$66,0),COUNTIF($AW$10:$BA$10,"&lt;"&amp;Z834)+1)</f>
        <v>4.0000000000000002E-4</v>
      </c>
      <c r="AD834" s="62">
        <v>1.994</v>
      </c>
      <c r="AE834" s="61">
        <f t="array" ref="AE834">INDEX($AT$11:$AV$66,MATCH($C834&amp;$G834,$AO$11:$AO$66&amp;$AP$11:$AP$66,0),COUNTIF($AT$10:$AV$10,"&lt;"&amp;AD834)+1)</f>
        <v>5.0000000000000001E-4</v>
      </c>
      <c r="AF834" s="111">
        <f t="shared" si="189"/>
        <v>1.9723493649053889</v>
      </c>
      <c r="AG834" s="121">
        <f t="array" ref="AG834">INDEX($AW$11:$BA$66,MATCH($C834&amp;$G834,$AO$11:$AO$66&amp;$AP$11:$AP$66,0),COUNTIF($AW$10:$BA$10,"&lt;"&amp;AD834)+1)</f>
        <v>4.0000000000000002E-4</v>
      </c>
    </row>
    <row r="835" spans="2:33" ht="12.75" customHeight="1" x14ac:dyDescent="0.3">
      <c r="B835" s="81" t="str">
        <f t="shared" si="191"/>
        <v>2 1/8-6 UN</v>
      </c>
      <c r="C835" s="71" t="s">
        <v>592</v>
      </c>
      <c r="D835" s="71"/>
      <c r="E835" s="79" t="s">
        <v>604</v>
      </c>
      <c r="F835" s="82" t="s">
        <v>621</v>
      </c>
      <c r="G835" s="58">
        <v>6</v>
      </c>
      <c r="H835" s="60" t="s">
        <v>521</v>
      </c>
      <c r="I835" s="71" t="s">
        <v>599</v>
      </c>
      <c r="J835" s="71" t="s">
        <v>588</v>
      </c>
      <c r="K835" s="71" t="s">
        <v>600</v>
      </c>
      <c r="L835" s="85">
        <f t="shared" si="190"/>
        <v>53.975000000000001</v>
      </c>
      <c r="M835" s="85">
        <f t="shared" si="178"/>
        <v>4.2332999999999998</v>
      </c>
      <c r="N835" s="71">
        <v>60</v>
      </c>
      <c r="O835" s="100">
        <f t="shared" si="179"/>
        <v>53.345100000000002</v>
      </c>
      <c r="P835" s="85">
        <f t="shared" si="180"/>
        <v>0</v>
      </c>
      <c r="Q835" s="58">
        <f t="shared" si="181"/>
        <v>20.3</v>
      </c>
      <c r="R835" s="100">
        <f t="shared" si="182"/>
        <v>51.512</v>
      </c>
      <c r="S835" s="85">
        <f t="shared" si="183"/>
        <v>0</v>
      </c>
      <c r="T835" s="58">
        <f t="shared" si="184"/>
        <v>12.7</v>
      </c>
      <c r="U835" s="58">
        <f t="shared" si="185"/>
        <v>10.199999999999999</v>
      </c>
      <c r="V835" s="58">
        <f t="array" ref="V835">INDEX(AS$11:AS$66,MATCH(C835&amp;G835,AO$11:AO$66&amp;AP$11:AP$66,0),0)</f>
        <v>5</v>
      </c>
      <c r="X835" s="120">
        <f t="shared" si="186"/>
        <v>0.16666666666666666</v>
      </c>
      <c r="Y835" s="61">
        <f t="array" ref="Y835">INDEX($AQ$11:$AR$66,MATCH($C835&amp;$G835,$AO$11:$AO$66&amp;$AP$11:$AP$66,0),COUNTIF($AQ$10:$AR$10,"&lt;"&amp;Z835)+1)</f>
        <v>4.0000000000000002E-4</v>
      </c>
      <c r="Z835" s="61">
        <f t="shared" si="187"/>
        <v>2.125</v>
      </c>
      <c r="AA835" s="61">
        <f t="array" ref="AA835">INDEX($AT$11:$AV$66,MATCH($C835&amp;$G835,$AO$11:$AO$66&amp;$AP$11:$AP$66,0),COUNTIF($AT$10:$AV$10,"&lt;"&amp;Z835)+1)</f>
        <v>8.0000000000000004E-4</v>
      </c>
      <c r="AB835" s="111">
        <f t="shared" si="188"/>
        <v>2.0167468245269453</v>
      </c>
      <c r="AC835" s="121">
        <f t="array" ref="AC835">INDEX($AW$11:$BA$66,MATCH($C835&amp;$G835,$AO$11:$AO$66&amp;$AP$11:$AP$66,0),COUNTIF($AW$10:$BA$10,"&lt;"&amp;Z835)+1)</f>
        <v>5.0000000000000001E-4</v>
      </c>
      <c r="AD835" s="62">
        <v>2.1002000000000001</v>
      </c>
      <c r="AE835" s="61">
        <f t="array" ref="AE835">INDEX($AT$11:$AV$66,MATCH($C835&amp;$G835,$AO$11:$AO$66&amp;$AP$11:$AP$66,0),COUNTIF($AT$10:$AV$10,"&lt;"&amp;AD835)+1)</f>
        <v>8.0000000000000004E-4</v>
      </c>
      <c r="AF835" s="111">
        <f t="shared" si="189"/>
        <v>2.0280312163512968</v>
      </c>
      <c r="AG835" s="121">
        <f t="array" ref="AG835">INDEX($AW$11:$BA$66,MATCH($C835&amp;$G835,$AO$11:$AO$66&amp;$AP$11:$AP$66,0),COUNTIF($AW$10:$BA$10,"&lt;"&amp;AD835)+1)</f>
        <v>5.0000000000000001E-4</v>
      </c>
    </row>
    <row r="836" spans="2:33" ht="12.75" customHeight="1" x14ac:dyDescent="0.3">
      <c r="B836" s="81" t="str">
        <f t="shared" si="191"/>
        <v>2 1/8-6 UN</v>
      </c>
      <c r="C836" s="71" t="s">
        <v>592</v>
      </c>
      <c r="D836" s="71"/>
      <c r="E836" s="79" t="s">
        <v>604</v>
      </c>
      <c r="F836" s="82" t="s">
        <v>621</v>
      </c>
      <c r="G836" s="58">
        <v>6</v>
      </c>
      <c r="H836" s="60" t="s">
        <v>521</v>
      </c>
      <c r="I836" s="71" t="s">
        <v>601</v>
      </c>
      <c r="J836" s="71" t="s">
        <v>588</v>
      </c>
      <c r="K836" s="71" t="s">
        <v>600</v>
      </c>
      <c r="L836" s="85">
        <f t="shared" si="190"/>
        <v>53.975000000000001</v>
      </c>
      <c r="M836" s="85">
        <f t="shared" si="178"/>
        <v>4.2332999999999998</v>
      </c>
      <c r="N836" s="71">
        <v>60</v>
      </c>
      <c r="O836" s="100">
        <f t="shared" si="179"/>
        <v>53.2714</v>
      </c>
      <c r="P836" s="85">
        <f t="shared" si="180"/>
        <v>0</v>
      </c>
      <c r="Q836" s="58">
        <f t="shared" si="181"/>
        <v>20.3</v>
      </c>
      <c r="R836" s="100">
        <f t="shared" si="182"/>
        <v>51.438299999999998</v>
      </c>
      <c r="S836" s="85">
        <f t="shared" si="183"/>
        <v>0</v>
      </c>
      <c r="T836" s="58">
        <f t="shared" si="184"/>
        <v>12.7</v>
      </c>
      <c r="U836" s="58">
        <f t="shared" si="185"/>
        <v>10.199999999999999</v>
      </c>
      <c r="V836" s="58">
        <f t="array" ref="V836">INDEX(AS$11:AS$66,MATCH(C836&amp;G836,AO$11:AO$66&amp;AP$11:AP$66,0),0)</f>
        <v>5</v>
      </c>
      <c r="X836" s="120">
        <f t="shared" si="186"/>
        <v>0.16666666666666666</v>
      </c>
      <c r="Y836" s="61">
        <f t="array" ref="Y836">INDEX($AQ$11:$AR$66,MATCH($C836&amp;$G836,$AO$11:$AO$66&amp;$AP$11:$AP$66,0),COUNTIF($AQ$10:$AR$10,"&lt;"&amp;Z836)+1)</f>
        <v>4.0000000000000002E-4</v>
      </c>
      <c r="Z836" s="61">
        <f t="shared" si="187"/>
        <v>2.125</v>
      </c>
      <c r="AA836" s="61">
        <f t="array" ref="AA836">INDEX($AT$11:$AV$66,MATCH($C836&amp;$G836,$AO$11:$AO$66&amp;$AP$11:$AP$66,0),COUNTIF($AT$10:$AV$10,"&lt;"&amp;Z836)+1)</f>
        <v>8.0000000000000004E-4</v>
      </c>
      <c r="AB836" s="111">
        <f t="shared" si="188"/>
        <v>2.0167468245269453</v>
      </c>
      <c r="AC836" s="121">
        <f t="array" ref="AC836">INDEX($AW$11:$BA$66,MATCH($C836&amp;$G836,$AO$11:$AO$66&amp;$AP$11:$AP$66,0),COUNTIF($AW$10:$BA$10,"&lt;"&amp;Z836)+1)</f>
        <v>5.0000000000000001E-4</v>
      </c>
      <c r="AD836" s="62">
        <v>2.0973000000000002</v>
      </c>
      <c r="AE836" s="61">
        <f t="array" ref="AE836">INDEX($AT$11:$AV$66,MATCH($C836&amp;$G836,$AO$11:$AO$66&amp;$AP$11:$AP$66,0),COUNTIF($AT$10:$AV$10,"&lt;"&amp;AD836)+1)</f>
        <v>8.0000000000000004E-4</v>
      </c>
      <c r="AF836" s="111">
        <f t="shared" si="189"/>
        <v>2.0251312163512969</v>
      </c>
      <c r="AG836" s="121">
        <f t="array" ref="AG836">INDEX($AW$11:$BA$66,MATCH($C836&amp;$G836,$AO$11:$AO$66&amp;$AP$11:$AP$66,0),COUNTIF($AW$10:$BA$10,"&lt;"&amp;AD836)+1)</f>
        <v>5.0000000000000001E-4</v>
      </c>
    </row>
    <row r="837" spans="2:33" ht="12.75" customHeight="1" x14ac:dyDescent="0.3">
      <c r="B837" s="81" t="str">
        <f t="shared" si="191"/>
        <v>2 1/8-8 UN</v>
      </c>
      <c r="C837" s="71" t="s">
        <v>592</v>
      </c>
      <c r="D837" s="71"/>
      <c r="E837" s="79" t="s">
        <v>604</v>
      </c>
      <c r="F837" s="82" t="s">
        <v>621</v>
      </c>
      <c r="G837" s="58">
        <v>8</v>
      </c>
      <c r="H837" s="60" t="s">
        <v>521</v>
      </c>
      <c r="I837" s="71" t="s">
        <v>599</v>
      </c>
      <c r="J837" s="71" t="s">
        <v>588</v>
      </c>
      <c r="K837" s="71" t="s">
        <v>600</v>
      </c>
      <c r="L837" s="85">
        <f t="shared" si="190"/>
        <v>53.975000000000001</v>
      </c>
      <c r="M837" s="85">
        <f t="shared" si="178"/>
        <v>3.1749999999999998</v>
      </c>
      <c r="N837" s="71">
        <v>60</v>
      </c>
      <c r="O837" s="100">
        <f t="shared" si="179"/>
        <v>53.545699999999997</v>
      </c>
      <c r="P837" s="85">
        <f t="shared" si="180"/>
        <v>0</v>
      </c>
      <c r="Q837" s="58">
        <f t="shared" si="181"/>
        <v>17.8</v>
      </c>
      <c r="R837" s="100">
        <f t="shared" si="182"/>
        <v>52.170900000000003</v>
      </c>
      <c r="S837" s="85">
        <f t="shared" si="183"/>
        <v>0</v>
      </c>
      <c r="T837" s="58">
        <f t="shared" si="184"/>
        <v>12.7</v>
      </c>
      <c r="U837" s="58">
        <f t="shared" si="185"/>
        <v>10.199999999999999</v>
      </c>
      <c r="V837" s="58">
        <f t="array" ref="V837">INDEX(AS$11:AS$66,MATCH(C837&amp;G837,AO$11:AO$66&amp;AP$11:AP$66,0),0)</f>
        <v>5</v>
      </c>
      <c r="X837" s="120">
        <f t="shared" si="186"/>
        <v>0.125</v>
      </c>
      <c r="Y837" s="61">
        <f t="array" ref="Y837">INDEX($AQ$11:$AR$66,MATCH($C837&amp;$G837,$AO$11:$AO$66&amp;$AP$11:$AP$66,0),COUNTIF($AQ$10:$AR$10,"&lt;"&amp;Z837)+1)</f>
        <v>4.0000000000000002E-4</v>
      </c>
      <c r="Z837" s="61">
        <f t="shared" si="187"/>
        <v>2.125</v>
      </c>
      <c r="AA837" s="61">
        <f t="array" ref="AA837">INDEX($AT$11:$AV$66,MATCH($C837&amp;$G837,$AO$11:$AO$66&amp;$AP$11:$AP$66,0),COUNTIF($AT$10:$AV$10,"&lt;"&amp;Z837)+1)</f>
        <v>6.9999999999999999E-4</v>
      </c>
      <c r="AB837" s="111">
        <f t="shared" si="188"/>
        <v>2.0438101183952089</v>
      </c>
      <c r="AC837" s="121">
        <f t="array" ref="AC837">INDEX($AW$11:$BA$66,MATCH($C837&amp;$G837,$AO$11:$AO$66&amp;$AP$11:$AP$66,0),COUNTIF($AW$10:$BA$10,"&lt;"&amp;Z837)+1)</f>
        <v>5.0000000000000001E-4</v>
      </c>
      <c r="AD837" s="62">
        <v>2.1080999999999999</v>
      </c>
      <c r="AE837" s="61">
        <f t="array" ref="AE837">INDEX($AT$11:$AV$66,MATCH($C837&amp;$G837,$AO$11:$AO$66&amp;$AP$11:$AP$66,0),COUNTIF($AT$10:$AV$10,"&lt;"&amp;AD837)+1)</f>
        <v>6.9999999999999999E-4</v>
      </c>
      <c r="AF837" s="111">
        <f t="shared" si="189"/>
        <v>2.0539734122634723</v>
      </c>
      <c r="AG837" s="121">
        <f t="array" ref="AG837">INDEX($AW$11:$BA$66,MATCH($C837&amp;$G837,$AO$11:$AO$66&amp;$AP$11:$AP$66,0),COUNTIF($AW$10:$BA$10,"&lt;"&amp;AD837)+1)</f>
        <v>5.0000000000000001E-4</v>
      </c>
    </row>
    <row r="838" spans="2:33" ht="12.75" customHeight="1" x14ac:dyDescent="0.3">
      <c r="B838" s="81" t="str">
        <f t="shared" si="191"/>
        <v>2 1/8-8 UN</v>
      </c>
      <c r="C838" s="71" t="s">
        <v>592</v>
      </c>
      <c r="D838" s="71"/>
      <c r="E838" s="79" t="s">
        <v>604</v>
      </c>
      <c r="F838" s="82" t="s">
        <v>621</v>
      </c>
      <c r="G838" s="58">
        <v>8</v>
      </c>
      <c r="H838" s="60" t="s">
        <v>521</v>
      </c>
      <c r="I838" s="71" t="s">
        <v>601</v>
      </c>
      <c r="J838" s="71" t="s">
        <v>588</v>
      </c>
      <c r="K838" s="71" t="s">
        <v>600</v>
      </c>
      <c r="L838" s="85">
        <f t="shared" si="190"/>
        <v>53.975000000000001</v>
      </c>
      <c r="M838" s="85">
        <f t="shared" si="178"/>
        <v>3.1749999999999998</v>
      </c>
      <c r="N838" s="71">
        <v>60</v>
      </c>
      <c r="O838" s="100">
        <f t="shared" si="179"/>
        <v>53.482199999999999</v>
      </c>
      <c r="P838" s="85">
        <f t="shared" si="180"/>
        <v>0</v>
      </c>
      <c r="Q838" s="58">
        <f t="shared" si="181"/>
        <v>17.8</v>
      </c>
      <c r="R838" s="100">
        <f t="shared" si="182"/>
        <v>52.107399999999998</v>
      </c>
      <c r="S838" s="85">
        <f t="shared" si="183"/>
        <v>0</v>
      </c>
      <c r="T838" s="58">
        <f t="shared" si="184"/>
        <v>12.7</v>
      </c>
      <c r="U838" s="58">
        <f t="shared" si="185"/>
        <v>10.199999999999999</v>
      </c>
      <c r="V838" s="58">
        <f t="array" ref="V838">INDEX(AS$11:AS$66,MATCH(C838&amp;G838,AO$11:AO$66&amp;AP$11:AP$66,0),0)</f>
        <v>5</v>
      </c>
      <c r="X838" s="120">
        <f t="shared" si="186"/>
        <v>0.125</v>
      </c>
      <c r="Y838" s="61">
        <f t="array" ref="Y838">INDEX($AQ$11:$AR$66,MATCH($C838&amp;$G838,$AO$11:$AO$66&amp;$AP$11:$AP$66,0),COUNTIF($AQ$10:$AR$10,"&lt;"&amp;Z838)+1)</f>
        <v>4.0000000000000002E-4</v>
      </c>
      <c r="Z838" s="61">
        <f t="shared" si="187"/>
        <v>2.125</v>
      </c>
      <c r="AA838" s="61">
        <f t="array" ref="AA838">INDEX($AT$11:$AV$66,MATCH($C838&amp;$G838,$AO$11:$AO$66&amp;$AP$11:$AP$66,0),COUNTIF($AT$10:$AV$10,"&lt;"&amp;Z838)+1)</f>
        <v>6.9999999999999999E-4</v>
      </c>
      <c r="AB838" s="111">
        <f t="shared" si="188"/>
        <v>2.0438101183952089</v>
      </c>
      <c r="AC838" s="121">
        <f t="array" ref="AC838">INDEX($AW$11:$BA$66,MATCH($C838&amp;$G838,$AO$11:$AO$66&amp;$AP$11:$AP$66,0),COUNTIF($AW$10:$BA$10,"&lt;"&amp;Z838)+1)</f>
        <v>5.0000000000000001E-4</v>
      </c>
      <c r="AD838" s="62">
        <v>2.1055999999999999</v>
      </c>
      <c r="AE838" s="61">
        <f t="array" ref="AE838">INDEX($AT$11:$AV$66,MATCH($C838&amp;$G838,$AO$11:$AO$66&amp;$AP$11:$AP$66,0),COUNTIF($AT$10:$AV$10,"&lt;"&amp;AD838)+1)</f>
        <v>6.9999999999999999E-4</v>
      </c>
      <c r="AF838" s="111">
        <f t="shared" si="189"/>
        <v>2.0514734122634724</v>
      </c>
      <c r="AG838" s="121">
        <f t="array" ref="AG838">INDEX($AW$11:$BA$66,MATCH($C838&amp;$G838,$AO$11:$AO$66&amp;$AP$11:$AP$66,0),COUNTIF($AW$10:$BA$10,"&lt;"&amp;AD838)+1)</f>
        <v>5.0000000000000001E-4</v>
      </c>
    </row>
    <row r="839" spans="2:33" ht="12.75" customHeight="1" x14ac:dyDescent="0.3">
      <c r="B839" s="81" t="str">
        <f t="shared" si="191"/>
        <v>2 1/8-12 UN</v>
      </c>
      <c r="C839" s="71" t="s">
        <v>592</v>
      </c>
      <c r="D839" s="71"/>
      <c r="E839" s="79" t="s">
        <v>604</v>
      </c>
      <c r="F839" s="82" t="s">
        <v>621</v>
      </c>
      <c r="G839" s="58">
        <v>12</v>
      </c>
      <c r="H839" s="60" t="s">
        <v>521</v>
      </c>
      <c r="I839" s="71" t="s">
        <v>599</v>
      </c>
      <c r="J839" s="71" t="s">
        <v>588</v>
      </c>
      <c r="K839" s="71" t="s">
        <v>600</v>
      </c>
      <c r="L839" s="85">
        <f t="shared" si="190"/>
        <v>53.975000000000001</v>
      </c>
      <c r="M839" s="85">
        <f t="shared" si="178"/>
        <v>2.1166999999999998</v>
      </c>
      <c r="N839" s="71">
        <v>60</v>
      </c>
      <c r="O839" s="100">
        <f t="shared" si="179"/>
        <v>53.718499999999999</v>
      </c>
      <c r="P839" s="85">
        <f t="shared" si="180"/>
        <v>0</v>
      </c>
      <c r="Q839" s="58">
        <f t="shared" si="181"/>
        <v>15.2</v>
      </c>
      <c r="R839" s="100">
        <f t="shared" si="182"/>
        <v>52.801900000000003</v>
      </c>
      <c r="S839" s="85">
        <f t="shared" si="183"/>
        <v>0</v>
      </c>
      <c r="T839" s="58">
        <f t="shared" si="184"/>
        <v>10.199999999999999</v>
      </c>
      <c r="U839" s="58">
        <f t="shared" si="185"/>
        <v>7.6</v>
      </c>
      <c r="V839" s="58">
        <f t="array" ref="V839">INDEX(AS$11:AS$66,MATCH(C839&amp;G839,AO$11:AO$66&amp;AP$11:AP$66,0),0)</f>
        <v>10</v>
      </c>
      <c r="X839" s="120">
        <f t="shared" si="186"/>
        <v>8.3333333333333329E-2</v>
      </c>
      <c r="Y839" s="61">
        <f t="array" ref="Y839">INDEX($AQ$11:$AR$66,MATCH($C839&amp;$G839,$AO$11:$AO$66&amp;$AP$11:$AP$66,0),COUNTIF($AQ$10:$AR$10,"&lt;"&amp;Z839)+1)</f>
        <v>2.9999999999999997E-4</v>
      </c>
      <c r="Z839" s="61">
        <f t="shared" si="187"/>
        <v>2.125</v>
      </c>
      <c r="AA839" s="61">
        <f t="array" ref="AA839">INDEX($AT$11:$AV$66,MATCH($C839&amp;$G839,$AO$11:$AO$66&amp;$AP$11:$AP$66,0),COUNTIF($AT$10:$AV$10,"&lt;"&amp;Z839)+1)</f>
        <v>5.9999999999999995E-4</v>
      </c>
      <c r="AB839" s="111">
        <f t="shared" si="188"/>
        <v>2.0708734122634724</v>
      </c>
      <c r="AC839" s="121">
        <f t="array" ref="AC839">INDEX($AW$11:$BA$66,MATCH($C839&amp;$G839,$AO$11:$AO$66&amp;$AP$11:$AP$66,0),COUNTIF($AW$10:$BA$10,"&lt;"&amp;Z839)+1)</f>
        <v>4.0000000000000002E-4</v>
      </c>
      <c r="AD839" s="62">
        <v>2.1149</v>
      </c>
      <c r="AE839" s="61">
        <f t="array" ref="AE839">INDEX($AT$11:$AV$66,MATCH($C839&amp;$G839,$AO$11:$AO$66&amp;$AP$11:$AP$66,0),COUNTIF($AT$10:$AV$10,"&lt;"&amp;AD839)+1)</f>
        <v>5.9999999999999995E-4</v>
      </c>
      <c r="AF839" s="111">
        <f t="shared" si="189"/>
        <v>2.0788156081756486</v>
      </c>
      <c r="AG839" s="121">
        <f t="array" ref="AG839">INDEX($AW$11:$BA$66,MATCH($C839&amp;$G839,$AO$11:$AO$66&amp;$AP$11:$AP$66,0),COUNTIF($AW$10:$BA$10,"&lt;"&amp;AD839)+1)</f>
        <v>4.0000000000000002E-4</v>
      </c>
    </row>
    <row r="840" spans="2:33" ht="12.75" customHeight="1" x14ac:dyDescent="0.3">
      <c r="B840" s="81" t="str">
        <f t="shared" si="191"/>
        <v>2 1/8-12 UN</v>
      </c>
      <c r="C840" s="71" t="s">
        <v>592</v>
      </c>
      <c r="D840" s="71"/>
      <c r="E840" s="79" t="s">
        <v>604</v>
      </c>
      <c r="F840" s="82" t="s">
        <v>621</v>
      </c>
      <c r="G840" s="58">
        <v>12</v>
      </c>
      <c r="H840" s="60" t="s">
        <v>521</v>
      </c>
      <c r="I840" s="71" t="s">
        <v>601</v>
      </c>
      <c r="J840" s="71" t="s">
        <v>588</v>
      </c>
      <c r="K840" s="71" t="s">
        <v>600</v>
      </c>
      <c r="L840" s="85">
        <f t="shared" si="190"/>
        <v>53.975000000000001</v>
      </c>
      <c r="M840" s="85">
        <f t="shared" si="178"/>
        <v>2.1166999999999998</v>
      </c>
      <c r="N840" s="71">
        <v>60</v>
      </c>
      <c r="O840" s="100">
        <f t="shared" si="179"/>
        <v>53.667700000000004</v>
      </c>
      <c r="P840" s="85">
        <f t="shared" si="180"/>
        <v>0</v>
      </c>
      <c r="Q840" s="58">
        <f t="shared" si="181"/>
        <v>15.2</v>
      </c>
      <c r="R840" s="100">
        <f t="shared" si="182"/>
        <v>52.751100000000001</v>
      </c>
      <c r="S840" s="85">
        <f t="shared" si="183"/>
        <v>0</v>
      </c>
      <c r="T840" s="58">
        <f t="shared" si="184"/>
        <v>10.199999999999999</v>
      </c>
      <c r="U840" s="58">
        <f t="shared" si="185"/>
        <v>7.6</v>
      </c>
      <c r="V840" s="58">
        <f t="array" ref="V840">INDEX(AS$11:AS$66,MATCH(C840&amp;G840,AO$11:AO$66&amp;AP$11:AP$66,0),0)</f>
        <v>10</v>
      </c>
      <c r="X840" s="120">
        <f t="shared" si="186"/>
        <v>8.3333333333333329E-2</v>
      </c>
      <c r="Y840" s="61">
        <f t="array" ref="Y840">INDEX($AQ$11:$AR$66,MATCH($C840&amp;$G840,$AO$11:$AO$66&amp;$AP$11:$AP$66,0),COUNTIF($AQ$10:$AR$10,"&lt;"&amp;Z840)+1)</f>
        <v>2.9999999999999997E-4</v>
      </c>
      <c r="Z840" s="61">
        <f t="shared" si="187"/>
        <v>2.125</v>
      </c>
      <c r="AA840" s="61">
        <f t="array" ref="AA840">INDEX($AT$11:$AV$66,MATCH($C840&amp;$G840,$AO$11:$AO$66&amp;$AP$11:$AP$66,0),COUNTIF($AT$10:$AV$10,"&lt;"&amp;Z840)+1)</f>
        <v>5.9999999999999995E-4</v>
      </c>
      <c r="AB840" s="111">
        <f t="shared" si="188"/>
        <v>2.0708734122634724</v>
      </c>
      <c r="AC840" s="121">
        <f t="array" ref="AC840">INDEX($AW$11:$BA$66,MATCH($C840&amp;$G840,$AO$11:$AO$66&amp;$AP$11:$AP$66,0),COUNTIF($AW$10:$BA$10,"&lt;"&amp;Z840)+1)</f>
        <v>4.0000000000000002E-4</v>
      </c>
      <c r="AD840" s="62">
        <v>2.1128999999999998</v>
      </c>
      <c r="AE840" s="61">
        <f t="array" ref="AE840">INDEX($AT$11:$AV$66,MATCH($C840&amp;$G840,$AO$11:$AO$66&amp;$AP$11:$AP$66,0),COUNTIF($AT$10:$AV$10,"&lt;"&amp;AD840)+1)</f>
        <v>5.9999999999999995E-4</v>
      </c>
      <c r="AF840" s="111">
        <f t="shared" si="189"/>
        <v>2.0768156081756484</v>
      </c>
      <c r="AG840" s="121">
        <f t="array" ref="AG840">INDEX($AW$11:$BA$66,MATCH($C840&amp;$G840,$AO$11:$AO$66&amp;$AP$11:$AP$66,0),COUNTIF($AW$10:$BA$10,"&lt;"&amp;AD840)+1)</f>
        <v>4.0000000000000002E-4</v>
      </c>
    </row>
    <row r="841" spans="2:33" ht="12.75" customHeight="1" x14ac:dyDescent="0.3">
      <c r="B841" s="81" t="str">
        <f t="shared" si="191"/>
        <v>2 1/8-16 UN</v>
      </c>
      <c r="C841" s="71" t="s">
        <v>592</v>
      </c>
      <c r="D841" s="71"/>
      <c r="E841" s="79" t="s">
        <v>604</v>
      </c>
      <c r="F841" s="82" t="s">
        <v>621</v>
      </c>
      <c r="G841" s="58">
        <v>16</v>
      </c>
      <c r="H841" s="60" t="s">
        <v>521</v>
      </c>
      <c r="I841" s="71" t="s">
        <v>599</v>
      </c>
      <c r="J841" s="71" t="s">
        <v>588</v>
      </c>
      <c r="K841" s="71" t="s">
        <v>600</v>
      </c>
      <c r="L841" s="85">
        <f t="shared" si="190"/>
        <v>53.975000000000001</v>
      </c>
      <c r="M841" s="85">
        <f t="shared" si="178"/>
        <v>1.5874999999999999</v>
      </c>
      <c r="N841" s="71">
        <v>60</v>
      </c>
      <c r="O841" s="100">
        <f t="shared" si="179"/>
        <v>53.809899999999999</v>
      </c>
      <c r="P841" s="85">
        <f t="shared" si="180"/>
        <v>0</v>
      </c>
      <c r="Q841" s="58">
        <f t="shared" si="181"/>
        <v>15.2</v>
      </c>
      <c r="R841" s="100">
        <f t="shared" si="182"/>
        <v>53.122500000000002</v>
      </c>
      <c r="S841" s="85">
        <f t="shared" si="183"/>
        <v>0</v>
      </c>
      <c r="T841" s="58">
        <f t="shared" si="184"/>
        <v>10.199999999999999</v>
      </c>
      <c r="U841" s="58">
        <f t="shared" si="185"/>
        <v>7.6</v>
      </c>
      <c r="V841" s="58">
        <f t="array" ref="V841">INDEX(AS$11:AS$66,MATCH(C841&amp;G841,AO$11:AO$66&amp;AP$11:AP$66,0),0)</f>
        <v>10</v>
      </c>
      <c r="X841" s="120">
        <f t="shared" si="186"/>
        <v>6.25E-2</v>
      </c>
      <c r="Y841" s="61">
        <f t="array" ref="Y841">INDEX($AQ$11:$AR$66,MATCH($C841&amp;$G841,$AO$11:$AO$66&amp;$AP$11:$AP$66,0),COUNTIF($AQ$10:$AR$10,"&lt;"&amp;Z841)+1)</f>
        <v>2.9999999999999997E-4</v>
      </c>
      <c r="Z841" s="61">
        <f t="shared" si="187"/>
        <v>2.125</v>
      </c>
      <c r="AA841" s="61">
        <f t="array" ref="AA841">INDEX($AT$11:$AV$66,MATCH($C841&amp;$G841,$AO$11:$AO$66&amp;$AP$11:$AP$66,0),COUNTIF($AT$10:$AV$10,"&lt;"&amp;Z841)+1)</f>
        <v>5.9999999999999995E-4</v>
      </c>
      <c r="AB841" s="111">
        <f t="shared" si="188"/>
        <v>2.0844050591976044</v>
      </c>
      <c r="AC841" s="121">
        <f t="array" ref="AC841">INDEX($AW$11:$BA$66,MATCH($C841&amp;$G841,$AO$11:$AO$66&amp;$AP$11:$AP$66,0),COUNTIF($AW$10:$BA$10,"&lt;"&amp;Z841)+1)</f>
        <v>4.0000000000000002E-4</v>
      </c>
      <c r="AD841" s="62">
        <v>2.1185</v>
      </c>
      <c r="AE841" s="61">
        <f t="array" ref="AE841">INDEX($AT$11:$AV$66,MATCH($C841&amp;$G841,$AO$11:$AO$66&amp;$AP$11:$AP$66,0),COUNTIF($AT$10:$AV$10,"&lt;"&amp;AD841)+1)</f>
        <v>5.9999999999999995E-4</v>
      </c>
      <c r="AF841" s="111">
        <f t="shared" si="189"/>
        <v>2.0914367061317365</v>
      </c>
      <c r="AG841" s="121">
        <f t="array" ref="AG841">INDEX($AW$11:$BA$66,MATCH($C841&amp;$G841,$AO$11:$AO$66&amp;$AP$11:$AP$66,0),COUNTIF($AW$10:$BA$10,"&lt;"&amp;AD841)+1)</f>
        <v>4.0000000000000002E-4</v>
      </c>
    </row>
    <row r="842" spans="2:33" ht="12.75" customHeight="1" x14ac:dyDescent="0.3">
      <c r="B842" s="81" t="str">
        <f t="shared" si="191"/>
        <v>2 1/8-16 UN</v>
      </c>
      <c r="C842" s="71" t="s">
        <v>592</v>
      </c>
      <c r="D842" s="71"/>
      <c r="E842" s="79" t="s">
        <v>604</v>
      </c>
      <c r="F842" s="82" t="s">
        <v>621</v>
      </c>
      <c r="G842" s="58">
        <v>16</v>
      </c>
      <c r="H842" s="60" t="s">
        <v>521</v>
      </c>
      <c r="I842" s="71" t="s">
        <v>601</v>
      </c>
      <c r="J842" s="71" t="s">
        <v>588</v>
      </c>
      <c r="K842" s="71" t="s">
        <v>600</v>
      </c>
      <c r="L842" s="85">
        <f t="shared" si="190"/>
        <v>53.975000000000001</v>
      </c>
      <c r="M842" s="85">
        <f t="shared" si="178"/>
        <v>1.5874999999999999</v>
      </c>
      <c r="N842" s="71">
        <v>60</v>
      </c>
      <c r="O842" s="100">
        <f t="shared" si="179"/>
        <v>53.764200000000002</v>
      </c>
      <c r="P842" s="85">
        <f t="shared" si="180"/>
        <v>0</v>
      </c>
      <c r="Q842" s="58">
        <f t="shared" si="181"/>
        <v>15.2</v>
      </c>
      <c r="R842" s="100">
        <f t="shared" si="182"/>
        <v>53.076799999999999</v>
      </c>
      <c r="S842" s="85">
        <f t="shared" si="183"/>
        <v>0</v>
      </c>
      <c r="T842" s="58">
        <f t="shared" si="184"/>
        <v>10.199999999999999</v>
      </c>
      <c r="U842" s="58">
        <f t="shared" si="185"/>
        <v>7.6</v>
      </c>
      <c r="V842" s="58">
        <f t="array" ref="V842">INDEX(AS$11:AS$66,MATCH(C842&amp;G842,AO$11:AO$66&amp;AP$11:AP$66,0),0)</f>
        <v>10</v>
      </c>
      <c r="X842" s="120">
        <f t="shared" si="186"/>
        <v>6.25E-2</v>
      </c>
      <c r="Y842" s="61">
        <f t="array" ref="Y842">INDEX($AQ$11:$AR$66,MATCH($C842&amp;$G842,$AO$11:$AO$66&amp;$AP$11:$AP$66,0),COUNTIF($AQ$10:$AR$10,"&lt;"&amp;Z842)+1)</f>
        <v>2.9999999999999997E-4</v>
      </c>
      <c r="Z842" s="61">
        <f t="shared" si="187"/>
        <v>2.125</v>
      </c>
      <c r="AA842" s="61">
        <f t="array" ref="AA842">INDEX($AT$11:$AV$66,MATCH($C842&amp;$G842,$AO$11:$AO$66&amp;$AP$11:$AP$66,0),COUNTIF($AT$10:$AV$10,"&lt;"&amp;Z842)+1)</f>
        <v>5.9999999999999995E-4</v>
      </c>
      <c r="AB842" s="111">
        <f t="shared" si="188"/>
        <v>2.0844050591976044</v>
      </c>
      <c r="AC842" s="121">
        <f t="array" ref="AC842">INDEX($AW$11:$BA$66,MATCH($C842&amp;$G842,$AO$11:$AO$66&amp;$AP$11:$AP$66,0),COUNTIF($AW$10:$BA$10,"&lt;"&amp;Z842)+1)</f>
        <v>4.0000000000000002E-4</v>
      </c>
      <c r="AD842" s="62">
        <v>2.1166999999999998</v>
      </c>
      <c r="AE842" s="61">
        <f t="array" ref="AE842">INDEX($AT$11:$AV$66,MATCH($C842&amp;$G842,$AO$11:$AO$66&amp;$AP$11:$AP$66,0),COUNTIF($AT$10:$AV$10,"&lt;"&amp;AD842)+1)</f>
        <v>5.9999999999999995E-4</v>
      </c>
      <c r="AF842" s="111">
        <f t="shared" si="189"/>
        <v>2.0896367061317362</v>
      </c>
      <c r="AG842" s="121">
        <f t="array" ref="AG842">INDEX($AW$11:$BA$66,MATCH($C842&amp;$G842,$AO$11:$AO$66&amp;$AP$11:$AP$66,0),COUNTIF($AW$10:$BA$10,"&lt;"&amp;AD842)+1)</f>
        <v>4.0000000000000002E-4</v>
      </c>
    </row>
    <row r="843" spans="2:33" ht="12.75" customHeight="1" x14ac:dyDescent="0.3">
      <c r="B843" s="81" t="str">
        <f t="shared" si="191"/>
        <v>2 1/8-20 UN</v>
      </c>
      <c r="C843" s="71" t="s">
        <v>592</v>
      </c>
      <c r="D843" s="71"/>
      <c r="E843" s="79" t="s">
        <v>604</v>
      </c>
      <c r="F843" s="82" t="s">
        <v>621</v>
      </c>
      <c r="G843" s="58">
        <v>20</v>
      </c>
      <c r="H843" s="60" t="s">
        <v>521</v>
      </c>
      <c r="I843" s="71" t="s">
        <v>599</v>
      </c>
      <c r="J843" s="71" t="s">
        <v>588</v>
      </c>
      <c r="K843" s="71" t="s">
        <v>600</v>
      </c>
      <c r="L843" s="85">
        <f t="shared" si="190"/>
        <v>53.975000000000001</v>
      </c>
      <c r="M843" s="85">
        <f t="shared" ref="M843:M906" si="192">ROUND(X843*25.4,4)</f>
        <v>1.27</v>
      </c>
      <c r="N843" s="71">
        <v>60</v>
      </c>
      <c r="O843" s="100">
        <f t="shared" ref="O843:O906" si="193">ROUND(IF(H843="GO",Z843,AD843)*25.4,4)</f>
        <v>53.863199999999999</v>
      </c>
      <c r="P843" s="85">
        <f t="shared" ref="P843:P906" si="194">IF(H843="GO",IF(AA843="-",AA843,ROUND(AA843*25.4*1000,1)),0)</f>
        <v>0</v>
      </c>
      <c r="Q843" s="58">
        <f t="shared" ref="Q843:Q906" si="195">IF(H843="NOT GO",IF(AE843="-",AE843,ROUND(AE843*25.4*1000,1)),0)</f>
        <v>12.7</v>
      </c>
      <c r="R843" s="100">
        <f t="shared" ref="R843:R906" si="196">ROUND(IF(H843="GO",AB843,AF843)*25.4,4)</f>
        <v>53.313299999999998</v>
      </c>
      <c r="S843" s="85">
        <f t="shared" ref="S843:S906" si="197">IF(H843="GO",IF(AC843="-",AC843,ROUND(AC843*25.4*1000,1)),0)</f>
        <v>0</v>
      </c>
      <c r="T843" s="58">
        <f t="shared" ref="T843:T906" si="198">IF(H843="NOT GO",IF(AG843="-",AG843,ROUND(AG843*25.4*1000,1)),0)</f>
        <v>10.199999999999999</v>
      </c>
      <c r="U843" s="58">
        <f t="shared" ref="U843:U906" si="199">IF(Y843="-",Y843,ROUND(Y843*25.4*1000,1))</f>
        <v>7.6</v>
      </c>
      <c r="V843" s="58">
        <f t="array" ref="V843">INDEX(AS$11:AS$66,MATCH(C843&amp;G843,AO$11:AO$66&amp;AP$11:AP$66,0),0)</f>
        <v>15</v>
      </c>
      <c r="X843" s="120">
        <f t="shared" ref="X843:X906" si="200">INDEX(AM$11:AM$38,MATCH(G843,AL$11:AL$38,0),0)</f>
        <v>0.05</v>
      </c>
      <c r="Y843" s="61">
        <f t="array" ref="Y843">INDEX($AQ$11:$AR$66,MATCH($C843&amp;$G843,$AO$11:$AO$66&amp;$AP$11:$AP$66,0),COUNTIF($AQ$10:$AR$10,"&lt;"&amp;Z843)+1)</f>
        <v>2.9999999999999997E-4</v>
      </c>
      <c r="Z843" s="61">
        <f t="shared" ref="Z843:Z906" si="201">INDEX(AJ$11:AJ$92,MATCH(F843,AI$11:AI$92,0))</f>
        <v>2.125</v>
      </c>
      <c r="AA843" s="61">
        <f t="array" ref="AA843">INDEX($AT$11:$AV$66,MATCH($C843&amp;$G843,$AO$11:$AO$66&amp;$AP$11:$AP$66,0),COUNTIF($AT$10:$AV$10,"&lt;"&amp;Z843)+1)</f>
        <v>5.0000000000000001E-4</v>
      </c>
      <c r="AB843" s="111">
        <f t="shared" ref="AB843:AB906" si="202">Z843-(3/8)*2*(TAN(RADIANS(60))/2)/G843</f>
        <v>2.0925240473580837</v>
      </c>
      <c r="AC843" s="121">
        <f t="array" ref="AC843">INDEX($AW$11:$BA$66,MATCH($C843&amp;$G843,$AO$11:$AO$66&amp;$AP$11:$AP$66,0),COUNTIF($AW$10:$BA$10,"&lt;"&amp;Z843)+1)</f>
        <v>4.0000000000000002E-4</v>
      </c>
      <c r="AD843" s="62">
        <v>2.1206</v>
      </c>
      <c r="AE843" s="61">
        <f t="array" ref="AE843">INDEX($AT$11:$AV$66,MATCH($C843&amp;$G843,$AO$11:$AO$66&amp;$AP$11:$AP$66,0),COUNTIF($AT$10:$AV$10,"&lt;"&amp;AD843)+1)</f>
        <v>5.0000000000000001E-4</v>
      </c>
      <c r="AF843" s="111">
        <f t="shared" ref="AF843:AF906" si="203">AD843-(TAN(RADIANS(60))/2)/G843/4*2</f>
        <v>2.0989493649053892</v>
      </c>
      <c r="AG843" s="121">
        <f t="array" ref="AG843">INDEX($AW$11:$BA$66,MATCH($C843&amp;$G843,$AO$11:$AO$66&amp;$AP$11:$AP$66,0),COUNTIF($AW$10:$BA$10,"&lt;"&amp;AD843)+1)</f>
        <v>4.0000000000000002E-4</v>
      </c>
    </row>
    <row r="844" spans="2:33" ht="12.75" customHeight="1" x14ac:dyDescent="0.3">
      <c r="B844" s="81" t="str">
        <f t="shared" si="191"/>
        <v>2 1/8-20 UN</v>
      </c>
      <c r="C844" s="71" t="s">
        <v>592</v>
      </c>
      <c r="D844" s="71"/>
      <c r="E844" s="79" t="s">
        <v>604</v>
      </c>
      <c r="F844" s="82" t="s">
        <v>621</v>
      </c>
      <c r="G844" s="58">
        <v>20</v>
      </c>
      <c r="H844" s="60" t="s">
        <v>521</v>
      </c>
      <c r="I844" s="71" t="s">
        <v>601</v>
      </c>
      <c r="J844" s="71" t="s">
        <v>588</v>
      </c>
      <c r="K844" s="71" t="s">
        <v>600</v>
      </c>
      <c r="L844" s="85">
        <f t="shared" si="190"/>
        <v>53.975000000000001</v>
      </c>
      <c r="M844" s="85">
        <f t="shared" si="192"/>
        <v>1.27</v>
      </c>
      <c r="N844" s="71">
        <v>60</v>
      </c>
      <c r="O844" s="100">
        <f t="shared" si="193"/>
        <v>53.822600000000001</v>
      </c>
      <c r="P844" s="85">
        <f t="shared" si="194"/>
        <v>0</v>
      </c>
      <c r="Q844" s="58">
        <f t="shared" si="195"/>
        <v>12.7</v>
      </c>
      <c r="R844" s="100">
        <f t="shared" si="196"/>
        <v>53.2727</v>
      </c>
      <c r="S844" s="85">
        <f t="shared" si="197"/>
        <v>0</v>
      </c>
      <c r="T844" s="58">
        <f t="shared" si="198"/>
        <v>10.199999999999999</v>
      </c>
      <c r="U844" s="58">
        <f t="shared" si="199"/>
        <v>7.6</v>
      </c>
      <c r="V844" s="58">
        <f t="array" ref="V844">INDEX(AS$11:AS$66,MATCH(C844&amp;G844,AO$11:AO$66&amp;AP$11:AP$66,0),0)</f>
        <v>15</v>
      </c>
      <c r="X844" s="120">
        <f t="shared" si="200"/>
        <v>0.05</v>
      </c>
      <c r="Y844" s="61">
        <f t="array" ref="Y844">INDEX($AQ$11:$AR$66,MATCH($C844&amp;$G844,$AO$11:$AO$66&amp;$AP$11:$AP$66,0),COUNTIF($AQ$10:$AR$10,"&lt;"&amp;Z844)+1)</f>
        <v>2.9999999999999997E-4</v>
      </c>
      <c r="Z844" s="61">
        <f t="shared" si="201"/>
        <v>2.125</v>
      </c>
      <c r="AA844" s="61">
        <f t="array" ref="AA844">INDEX($AT$11:$AV$66,MATCH($C844&amp;$G844,$AO$11:$AO$66&amp;$AP$11:$AP$66,0),COUNTIF($AT$10:$AV$10,"&lt;"&amp;Z844)+1)</f>
        <v>5.0000000000000001E-4</v>
      </c>
      <c r="AB844" s="111">
        <f t="shared" si="202"/>
        <v>2.0925240473580837</v>
      </c>
      <c r="AC844" s="121">
        <f t="array" ref="AC844">INDEX($AW$11:$BA$66,MATCH($C844&amp;$G844,$AO$11:$AO$66&amp;$AP$11:$AP$66,0),COUNTIF($AW$10:$BA$10,"&lt;"&amp;Z844)+1)</f>
        <v>4.0000000000000002E-4</v>
      </c>
      <c r="AD844" s="62">
        <v>2.1190000000000002</v>
      </c>
      <c r="AE844" s="61">
        <f t="array" ref="AE844">INDEX($AT$11:$AV$66,MATCH($C844&amp;$G844,$AO$11:$AO$66&amp;$AP$11:$AP$66,0),COUNTIF($AT$10:$AV$10,"&lt;"&amp;AD844)+1)</f>
        <v>5.0000000000000001E-4</v>
      </c>
      <c r="AF844" s="111">
        <f t="shared" si="203"/>
        <v>2.0973493649053894</v>
      </c>
      <c r="AG844" s="121">
        <f t="array" ref="AG844">INDEX($AW$11:$BA$66,MATCH($C844&amp;$G844,$AO$11:$AO$66&amp;$AP$11:$AP$66,0),COUNTIF($AW$10:$BA$10,"&lt;"&amp;AD844)+1)</f>
        <v>4.0000000000000002E-4</v>
      </c>
    </row>
    <row r="845" spans="2:33" ht="12.75" customHeight="1" x14ac:dyDescent="0.3">
      <c r="B845" s="81" t="str">
        <f t="shared" si="191"/>
        <v>2 1/4-6 UN</v>
      </c>
      <c r="C845" s="71" t="s">
        <v>592</v>
      </c>
      <c r="D845" s="71"/>
      <c r="E845" s="79" t="s">
        <v>604</v>
      </c>
      <c r="F845" s="82" t="s">
        <v>622</v>
      </c>
      <c r="G845" s="58">
        <v>6</v>
      </c>
      <c r="H845" s="60" t="s">
        <v>521</v>
      </c>
      <c r="I845" s="71" t="s">
        <v>599</v>
      </c>
      <c r="J845" s="71" t="s">
        <v>588</v>
      </c>
      <c r="K845" s="71" t="s">
        <v>600</v>
      </c>
      <c r="L845" s="85">
        <f t="shared" si="190"/>
        <v>57.15</v>
      </c>
      <c r="M845" s="85">
        <f t="shared" si="192"/>
        <v>4.2332999999999998</v>
      </c>
      <c r="N845" s="71">
        <v>60</v>
      </c>
      <c r="O845" s="100">
        <f t="shared" si="193"/>
        <v>56.522599999999997</v>
      </c>
      <c r="P845" s="85">
        <f t="shared" si="194"/>
        <v>0</v>
      </c>
      <c r="Q845" s="58">
        <f t="shared" si="195"/>
        <v>20.3</v>
      </c>
      <c r="R845" s="100">
        <f t="shared" si="196"/>
        <v>54.689500000000002</v>
      </c>
      <c r="S845" s="85">
        <f t="shared" si="197"/>
        <v>0</v>
      </c>
      <c r="T845" s="58">
        <f t="shared" si="198"/>
        <v>12.7</v>
      </c>
      <c r="U845" s="58">
        <f t="shared" si="199"/>
        <v>10.199999999999999</v>
      </c>
      <c r="V845" s="58">
        <f t="array" ref="V845">INDEX(AS$11:AS$66,MATCH(C845&amp;G845,AO$11:AO$66&amp;AP$11:AP$66,0),0)</f>
        <v>5</v>
      </c>
      <c r="X845" s="120">
        <f t="shared" si="200"/>
        <v>0.16666666666666666</v>
      </c>
      <c r="Y845" s="61">
        <f t="array" ref="Y845">INDEX($AQ$11:$AR$66,MATCH($C845&amp;$G845,$AO$11:$AO$66&amp;$AP$11:$AP$66,0),COUNTIF($AQ$10:$AR$10,"&lt;"&amp;Z845)+1)</f>
        <v>4.0000000000000002E-4</v>
      </c>
      <c r="Z845" s="61">
        <f t="shared" si="201"/>
        <v>2.25</v>
      </c>
      <c r="AA845" s="61">
        <f t="array" ref="AA845">INDEX($AT$11:$AV$66,MATCH($C845&amp;$G845,$AO$11:$AO$66&amp;$AP$11:$AP$66,0),COUNTIF($AT$10:$AV$10,"&lt;"&amp;Z845)+1)</f>
        <v>8.0000000000000004E-4</v>
      </c>
      <c r="AB845" s="111">
        <f t="shared" si="202"/>
        <v>2.1417468245269453</v>
      </c>
      <c r="AC845" s="121">
        <f t="array" ref="AC845">INDEX($AW$11:$BA$66,MATCH($C845&amp;$G845,$AO$11:$AO$66&amp;$AP$11:$AP$66,0),COUNTIF($AW$10:$BA$10,"&lt;"&amp;Z845)+1)</f>
        <v>5.0000000000000001E-4</v>
      </c>
      <c r="AD845" s="62">
        <v>2.2252999999999998</v>
      </c>
      <c r="AE845" s="61">
        <f t="array" ref="AE845">INDEX($AT$11:$AV$66,MATCH($C845&amp;$G845,$AO$11:$AO$66&amp;$AP$11:$AP$66,0),COUNTIF($AT$10:$AV$10,"&lt;"&amp;AD845)+1)</f>
        <v>8.0000000000000004E-4</v>
      </c>
      <c r="AF845" s="111">
        <f t="shared" si="203"/>
        <v>2.1531312163512966</v>
      </c>
      <c r="AG845" s="121">
        <f t="array" ref="AG845">INDEX($AW$11:$BA$66,MATCH($C845&amp;$G845,$AO$11:$AO$66&amp;$AP$11:$AP$66,0),COUNTIF($AW$10:$BA$10,"&lt;"&amp;AD845)+1)</f>
        <v>5.0000000000000001E-4</v>
      </c>
    </row>
    <row r="846" spans="2:33" ht="12.75" customHeight="1" x14ac:dyDescent="0.3">
      <c r="B846" s="81" t="str">
        <f t="shared" si="191"/>
        <v>2 1/4-6 UN</v>
      </c>
      <c r="C846" s="71" t="s">
        <v>592</v>
      </c>
      <c r="D846" s="71"/>
      <c r="E846" s="79" t="s">
        <v>604</v>
      </c>
      <c r="F846" s="82" t="s">
        <v>622</v>
      </c>
      <c r="G846" s="58">
        <v>6</v>
      </c>
      <c r="H846" s="60" t="s">
        <v>521</v>
      </c>
      <c r="I846" s="71" t="s">
        <v>601</v>
      </c>
      <c r="J846" s="71" t="s">
        <v>588</v>
      </c>
      <c r="K846" s="71" t="s">
        <v>600</v>
      </c>
      <c r="L846" s="85">
        <f t="shared" si="190"/>
        <v>57.15</v>
      </c>
      <c r="M846" s="85">
        <f t="shared" si="192"/>
        <v>4.2332999999999998</v>
      </c>
      <c r="N846" s="71">
        <v>60</v>
      </c>
      <c r="O846" s="100">
        <f t="shared" si="193"/>
        <v>56.448999999999998</v>
      </c>
      <c r="P846" s="85">
        <f t="shared" si="194"/>
        <v>0</v>
      </c>
      <c r="Q846" s="58">
        <f t="shared" si="195"/>
        <v>20.3</v>
      </c>
      <c r="R846" s="100">
        <f t="shared" si="196"/>
        <v>54.615900000000003</v>
      </c>
      <c r="S846" s="85">
        <f t="shared" si="197"/>
        <v>0</v>
      </c>
      <c r="T846" s="58">
        <f t="shared" si="198"/>
        <v>12.7</v>
      </c>
      <c r="U846" s="58">
        <f t="shared" si="199"/>
        <v>10.199999999999999</v>
      </c>
      <c r="V846" s="58">
        <f t="array" ref="V846">INDEX(AS$11:AS$66,MATCH(C846&amp;G846,AO$11:AO$66&amp;AP$11:AP$66,0),0)</f>
        <v>5</v>
      </c>
      <c r="X846" s="120">
        <f t="shared" si="200"/>
        <v>0.16666666666666666</v>
      </c>
      <c r="Y846" s="61">
        <f t="array" ref="Y846">INDEX($AQ$11:$AR$66,MATCH($C846&amp;$G846,$AO$11:$AO$66&amp;$AP$11:$AP$66,0),COUNTIF($AQ$10:$AR$10,"&lt;"&amp;Z846)+1)</f>
        <v>4.0000000000000002E-4</v>
      </c>
      <c r="Z846" s="61">
        <f t="shared" si="201"/>
        <v>2.25</v>
      </c>
      <c r="AA846" s="61">
        <f t="array" ref="AA846">INDEX($AT$11:$AV$66,MATCH($C846&amp;$G846,$AO$11:$AO$66&amp;$AP$11:$AP$66,0),COUNTIF($AT$10:$AV$10,"&lt;"&amp;Z846)+1)</f>
        <v>8.0000000000000004E-4</v>
      </c>
      <c r="AB846" s="111">
        <f t="shared" si="202"/>
        <v>2.1417468245269453</v>
      </c>
      <c r="AC846" s="121">
        <f t="array" ref="AC846">INDEX($AW$11:$BA$66,MATCH($C846&amp;$G846,$AO$11:$AO$66&amp;$AP$11:$AP$66,0),COUNTIF($AW$10:$BA$10,"&lt;"&amp;Z846)+1)</f>
        <v>5.0000000000000001E-4</v>
      </c>
      <c r="AD846" s="62">
        <v>2.2223999999999999</v>
      </c>
      <c r="AE846" s="61">
        <f t="array" ref="AE846">INDEX($AT$11:$AV$66,MATCH($C846&amp;$G846,$AO$11:$AO$66&amp;$AP$11:$AP$66,0),COUNTIF($AT$10:$AV$10,"&lt;"&amp;AD846)+1)</f>
        <v>8.0000000000000004E-4</v>
      </c>
      <c r="AF846" s="111">
        <f t="shared" si="203"/>
        <v>2.1502312163512967</v>
      </c>
      <c r="AG846" s="121">
        <f t="array" ref="AG846">INDEX($AW$11:$BA$66,MATCH($C846&amp;$G846,$AO$11:$AO$66&amp;$AP$11:$AP$66,0),COUNTIF($AW$10:$BA$10,"&lt;"&amp;AD846)+1)</f>
        <v>5.0000000000000001E-4</v>
      </c>
    </row>
    <row r="847" spans="2:33" ht="12.75" customHeight="1" x14ac:dyDescent="0.3">
      <c r="B847" s="81" t="str">
        <f t="shared" si="191"/>
        <v>2 1/4-8 UN</v>
      </c>
      <c r="C847" s="71" t="s">
        <v>592</v>
      </c>
      <c r="D847" s="71"/>
      <c r="E847" s="79" t="s">
        <v>604</v>
      </c>
      <c r="F847" s="82" t="s">
        <v>622</v>
      </c>
      <c r="G847" s="58">
        <v>8</v>
      </c>
      <c r="H847" s="60" t="s">
        <v>521</v>
      </c>
      <c r="I847" s="71" t="s">
        <v>599</v>
      </c>
      <c r="J847" s="71" t="s">
        <v>588</v>
      </c>
      <c r="K847" s="71" t="s">
        <v>600</v>
      </c>
      <c r="L847" s="85">
        <f t="shared" si="190"/>
        <v>57.15</v>
      </c>
      <c r="M847" s="85">
        <f t="shared" si="192"/>
        <v>3.1749999999999998</v>
      </c>
      <c r="N847" s="71">
        <v>60</v>
      </c>
      <c r="O847" s="100">
        <f t="shared" si="193"/>
        <v>56.7258</v>
      </c>
      <c r="P847" s="85">
        <f t="shared" si="194"/>
        <v>0</v>
      </c>
      <c r="Q847" s="58">
        <f t="shared" si="195"/>
        <v>17.8</v>
      </c>
      <c r="R847" s="100">
        <f t="shared" si="196"/>
        <v>55.350999999999999</v>
      </c>
      <c r="S847" s="85">
        <f t="shared" si="197"/>
        <v>0</v>
      </c>
      <c r="T847" s="58">
        <f t="shared" si="198"/>
        <v>12.7</v>
      </c>
      <c r="U847" s="58">
        <f t="shared" si="199"/>
        <v>10.199999999999999</v>
      </c>
      <c r="V847" s="58">
        <f t="array" ref="V847">INDEX(AS$11:AS$66,MATCH(C847&amp;G847,AO$11:AO$66&amp;AP$11:AP$66,0),0)</f>
        <v>5</v>
      </c>
      <c r="X847" s="120">
        <f t="shared" si="200"/>
        <v>0.125</v>
      </c>
      <c r="Y847" s="61">
        <f t="array" ref="Y847">INDEX($AQ$11:$AR$66,MATCH($C847&amp;$G847,$AO$11:$AO$66&amp;$AP$11:$AP$66,0),COUNTIF($AQ$10:$AR$10,"&lt;"&amp;Z847)+1)</f>
        <v>4.0000000000000002E-4</v>
      </c>
      <c r="Z847" s="61">
        <f t="shared" si="201"/>
        <v>2.25</v>
      </c>
      <c r="AA847" s="61">
        <f t="array" ref="AA847">INDEX($AT$11:$AV$66,MATCH($C847&amp;$G847,$AO$11:$AO$66&amp;$AP$11:$AP$66,0),COUNTIF($AT$10:$AV$10,"&lt;"&amp;Z847)+1)</f>
        <v>6.9999999999999999E-4</v>
      </c>
      <c r="AB847" s="111">
        <f t="shared" si="202"/>
        <v>2.1688101183952089</v>
      </c>
      <c r="AC847" s="121">
        <f t="array" ref="AC847">INDEX($AW$11:$BA$66,MATCH($C847&amp;$G847,$AO$11:$AO$66&amp;$AP$11:$AP$66,0),COUNTIF($AW$10:$BA$10,"&lt;"&amp;Z847)+1)</f>
        <v>5.0000000000000001E-4</v>
      </c>
      <c r="AD847" s="62">
        <v>2.2332999999999998</v>
      </c>
      <c r="AE847" s="61">
        <f t="array" ref="AE847">INDEX($AT$11:$AV$66,MATCH($C847&amp;$G847,$AO$11:$AO$66&amp;$AP$11:$AP$66,0),COUNTIF($AT$10:$AV$10,"&lt;"&amp;AD847)+1)</f>
        <v>6.9999999999999999E-4</v>
      </c>
      <c r="AF847" s="111">
        <f t="shared" si="203"/>
        <v>2.1791734122634723</v>
      </c>
      <c r="AG847" s="121">
        <f t="array" ref="AG847">INDEX($AW$11:$BA$66,MATCH($C847&amp;$G847,$AO$11:$AO$66&amp;$AP$11:$AP$66,0),COUNTIF($AW$10:$BA$10,"&lt;"&amp;AD847)+1)</f>
        <v>5.0000000000000001E-4</v>
      </c>
    </row>
    <row r="848" spans="2:33" ht="12.75" customHeight="1" x14ac:dyDescent="0.3">
      <c r="B848" s="81" t="str">
        <f t="shared" si="191"/>
        <v>2 1/4-8 UN</v>
      </c>
      <c r="C848" s="71" t="s">
        <v>592</v>
      </c>
      <c r="D848" s="71"/>
      <c r="E848" s="79" t="s">
        <v>604</v>
      </c>
      <c r="F848" s="82" t="s">
        <v>622</v>
      </c>
      <c r="G848" s="58">
        <v>8</v>
      </c>
      <c r="H848" s="60" t="s">
        <v>521</v>
      </c>
      <c r="I848" s="71" t="s">
        <v>601</v>
      </c>
      <c r="J848" s="71" t="s">
        <v>588</v>
      </c>
      <c r="K848" s="71" t="s">
        <v>600</v>
      </c>
      <c r="L848" s="85">
        <f t="shared" si="190"/>
        <v>57.15</v>
      </c>
      <c r="M848" s="85">
        <f t="shared" si="192"/>
        <v>3.1749999999999998</v>
      </c>
      <c r="N848" s="71">
        <v>60</v>
      </c>
      <c r="O848" s="100">
        <f t="shared" si="193"/>
        <v>56.659799999999997</v>
      </c>
      <c r="P848" s="85">
        <f t="shared" si="194"/>
        <v>0</v>
      </c>
      <c r="Q848" s="58">
        <f t="shared" si="195"/>
        <v>17.8</v>
      </c>
      <c r="R848" s="100">
        <f t="shared" si="196"/>
        <v>55.284999999999997</v>
      </c>
      <c r="S848" s="85">
        <f t="shared" si="197"/>
        <v>0</v>
      </c>
      <c r="T848" s="58">
        <f t="shared" si="198"/>
        <v>12.7</v>
      </c>
      <c r="U848" s="58">
        <f t="shared" si="199"/>
        <v>10.199999999999999</v>
      </c>
      <c r="V848" s="58">
        <f t="array" ref="V848">INDEX(AS$11:AS$66,MATCH(C848&amp;G848,AO$11:AO$66&amp;AP$11:AP$66,0),0)</f>
        <v>5</v>
      </c>
      <c r="X848" s="120">
        <f t="shared" si="200"/>
        <v>0.125</v>
      </c>
      <c r="Y848" s="61">
        <f t="array" ref="Y848">INDEX($AQ$11:$AR$66,MATCH($C848&amp;$G848,$AO$11:$AO$66&amp;$AP$11:$AP$66,0),COUNTIF($AQ$10:$AR$10,"&lt;"&amp;Z848)+1)</f>
        <v>4.0000000000000002E-4</v>
      </c>
      <c r="Z848" s="61">
        <f t="shared" si="201"/>
        <v>2.25</v>
      </c>
      <c r="AA848" s="61">
        <f t="array" ref="AA848">INDEX($AT$11:$AV$66,MATCH($C848&amp;$G848,$AO$11:$AO$66&amp;$AP$11:$AP$66,0),COUNTIF($AT$10:$AV$10,"&lt;"&amp;Z848)+1)</f>
        <v>6.9999999999999999E-4</v>
      </c>
      <c r="AB848" s="111">
        <f t="shared" si="202"/>
        <v>2.1688101183952089</v>
      </c>
      <c r="AC848" s="121">
        <f t="array" ref="AC848">INDEX($AW$11:$BA$66,MATCH($C848&amp;$G848,$AO$11:$AO$66&amp;$AP$11:$AP$66,0),COUNTIF($AW$10:$BA$10,"&lt;"&amp;Z848)+1)</f>
        <v>5.0000000000000001E-4</v>
      </c>
      <c r="AD848" s="62">
        <v>2.2307000000000001</v>
      </c>
      <c r="AE848" s="61">
        <f t="array" ref="AE848">INDEX($AT$11:$AV$66,MATCH($C848&amp;$G848,$AO$11:$AO$66&amp;$AP$11:$AP$66,0),COUNTIF($AT$10:$AV$10,"&lt;"&amp;AD848)+1)</f>
        <v>6.9999999999999999E-4</v>
      </c>
      <c r="AF848" s="111">
        <f t="shared" si="203"/>
        <v>2.1765734122634726</v>
      </c>
      <c r="AG848" s="121">
        <f t="array" ref="AG848">INDEX($AW$11:$BA$66,MATCH($C848&amp;$G848,$AO$11:$AO$66&amp;$AP$11:$AP$66,0),COUNTIF($AW$10:$BA$10,"&lt;"&amp;AD848)+1)</f>
        <v>5.0000000000000001E-4</v>
      </c>
    </row>
    <row r="849" spans="2:33" ht="12.75" customHeight="1" x14ac:dyDescent="0.3">
      <c r="B849" s="81" t="str">
        <f t="shared" si="191"/>
        <v>2 1/4-12 UN</v>
      </c>
      <c r="C849" s="71" t="s">
        <v>592</v>
      </c>
      <c r="D849" s="71"/>
      <c r="E849" s="79" t="s">
        <v>604</v>
      </c>
      <c r="F849" s="82" t="s">
        <v>622</v>
      </c>
      <c r="G849" s="58">
        <v>12</v>
      </c>
      <c r="H849" s="60" t="s">
        <v>521</v>
      </c>
      <c r="I849" s="71" t="s">
        <v>599</v>
      </c>
      <c r="J849" s="71" t="s">
        <v>588</v>
      </c>
      <c r="K849" s="71" t="s">
        <v>600</v>
      </c>
      <c r="L849" s="85">
        <f t="shared" si="190"/>
        <v>57.15</v>
      </c>
      <c r="M849" s="85">
        <f t="shared" si="192"/>
        <v>2.1166999999999998</v>
      </c>
      <c r="N849" s="71">
        <v>60</v>
      </c>
      <c r="O849" s="100">
        <f t="shared" si="193"/>
        <v>56.893500000000003</v>
      </c>
      <c r="P849" s="85">
        <f t="shared" si="194"/>
        <v>0</v>
      </c>
      <c r="Q849" s="58">
        <f t="shared" si="195"/>
        <v>15.2</v>
      </c>
      <c r="R849" s="100">
        <f t="shared" si="196"/>
        <v>55.976900000000001</v>
      </c>
      <c r="S849" s="85">
        <f t="shared" si="197"/>
        <v>0</v>
      </c>
      <c r="T849" s="58">
        <f t="shared" si="198"/>
        <v>10.199999999999999</v>
      </c>
      <c r="U849" s="58">
        <f t="shared" si="199"/>
        <v>7.6</v>
      </c>
      <c r="V849" s="58">
        <f t="array" ref="V849">INDEX(AS$11:AS$66,MATCH(C849&amp;G849,AO$11:AO$66&amp;AP$11:AP$66,0),0)</f>
        <v>10</v>
      </c>
      <c r="X849" s="120">
        <f t="shared" si="200"/>
        <v>8.3333333333333329E-2</v>
      </c>
      <c r="Y849" s="61">
        <f t="array" ref="Y849">INDEX($AQ$11:$AR$66,MATCH($C849&amp;$G849,$AO$11:$AO$66&amp;$AP$11:$AP$66,0),COUNTIF($AQ$10:$AR$10,"&lt;"&amp;Z849)+1)</f>
        <v>2.9999999999999997E-4</v>
      </c>
      <c r="Z849" s="61">
        <f t="shared" si="201"/>
        <v>2.25</v>
      </c>
      <c r="AA849" s="61">
        <f t="array" ref="AA849">INDEX($AT$11:$AV$66,MATCH($C849&amp;$G849,$AO$11:$AO$66&amp;$AP$11:$AP$66,0),COUNTIF($AT$10:$AV$10,"&lt;"&amp;Z849)+1)</f>
        <v>5.9999999999999995E-4</v>
      </c>
      <c r="AB849" s="111">
        <f t="shared" si="202"/>
        <v>2.1958734122634724</v>
      </c>
      <c r="AC849" s="121">
        <f t="array" ref="AC849">INDEX($AW$11:$BA$66,MATCH($C849&amp;$G849,$AO$11:$AO$66&amp;$AP$11:$AP$66,0),COUNTIF($AW$10:$BA$10,"&lt;"&amp;Z849)+1)</f>
        <v>4.0000000000000002E-4</v>
      </c>
      <c r="AD849" s="62">
        <v>2.2399</v>
      </c>
      <c r="AE849" s="61">
        <f t="array" ref="AE849">INDEX($AT$11:$AV$66,MATCH($C849&amp;$G849,$AO$11:$AO$66&amp;$AP$11:$AP$66,0),COUNTIF($AT$10:$AV$10,"&lt;"&amp;AD849)+1)</f>
        <v>5.9999999999999995E-4</v>
      </c>
      <c r="AF849" s="111">
        <f t="shared" si="203"/>
        <v>2.2038156081756486</v>
      </c>
      <c r="AG849" s="121">
        <f t="array" ref="AG849">INDEX($AW$11:$BA$66,MATCH($C849&amp;$G849,$AO$11:$AO$66&amp;$AP$11:$AP$66,0),COUNTIF($AW$10:$BA$10,"&lt;"&amp;AD849)+1)</f>
        <v>4.0000000000000002E-4</v>
      </c>
    </row>
    <row r="850" spans="2:33" ht="12.75" customHeight="1" x14ac:dyDescent="0.3">
      <c r="B850" s="81" t="str">
        <f t="shared" si="191"/>
        <v>2 1/4-12 UN</v>
      </c>
      <c r="C850" s="71" t="s">
        <v>592</v>
      </c>
      <c r="D850" s="71"/>
      <c r="E850" s="79" t="s">
        <v>604</v>
      </c>
      <c r="F850" s="82" t="s">
        <v>622</v>
      </c>
      <c r="G850" s="58">
        <v>12</v>
      </c>
      <c r="H850" s="60" t="s">
        <v>521</v>
      </c>
      <c r="I850" s="71" t="s">
        <v>601</v>
      </c>
      <c r="J850" s="71" t="s">
        <v>588</v>
      </c>
      <c r="K850" s="71" t="s">
        <v>600</v>
      </c>
      <c r="L850" s="85">
        <f t="shared" si="190"/>
        <v>57.15</v>
      </c>
      <c r="M850" s="85">
        <f t="shared" si="192"/>
        <v>2.1166999999999998</v>
      </c>
      <c r="N850" s="71">
        <v>60</v>
      </c>
      <c r="O850" s="100">
        <f t="shared" si="193"/>
        <v>56.842700000000001</v>
      </c>
      <c r="P850" s="85">
        <f t="shared" si="194"/>
        <v>0</v>
      </c>
      <c r="Q850" s="58">
        <f t="shared" si="195"/>
        <v>15.2</v>
      </c>
      <c r="R850" s="100">
        <f t="shared" si="196"/>
        <v>55.926099999999998</v>
      </c>
      <c r="S850" s="85">
        <f t="shared" si="197"/>
        <v>0</v>
      </c>
      <c r="T850" s="58">
        <f t="shared" si="198"/>
        <v>10.199999999999999</v>
      </c>
      <c r="U850" s="58">
        <f t="shared" si="199"/>
        <v>7.6</v>
      </c>
      <c r="V850" s="58">
        <f t="array" ref="V850">INDEX(AS$11:AS$66,MATCH(C850&amp;G850,AO$11:AO$66&amp;AP$11:AP$66,0),0)</f>
        <v>10</v>
      </c>
      <c r="X850" s="120">
        <f t="shared" si="200"/>
        <v>8.3333333333333329E-2</v>
      </c>
      <c r="Y850" s="61">
        <f t="array" ref="Y850">INDEX($AQ$11:$AR$66,MATCH($C850&amp;$G850,$AO$11:$AO$66&amp;$AP$11:$AP$66,0),COUNTIF($AQ$10:$AR$10,"&lt;"&amp;Z850)+1)</f>
        <v>2.9999999999999997E-4</v>
      </c>
      <c r="Z850" s="61">
        <f t="shared" si="201"/>
        <v>2.25</v>
      </c>
      <c r="AA850" s="61">
        <f t="array" ref="AA850">INDEX($AT$11:$AV$66,MATCH($C850&amp;$G850,$AO$11:$AO$66&amp;$AP$11:$AP$66,0),COUNTIF($AT$10:$AV$10,"&lt;"&amp;Z850)+1)</f>
        <v>5.9999999999999995E-4</v>
      </c>
      <c r="AB850" s="111">
        <f t="shared" si="202"/>
        <v>2.1958734122634724</v>
      </c>
      <c r="AC850" s="121">
        <f t="array" ref="AC850">INDEX($AW$11:$BA$66,MATCH($C850&amp;$G850,$AO$11:$AO$66&amp;$AP$11:$AP$66,0),COUNTIF($AW$10:$BA$10,"&lt;"&amp;Z850)+1)</f>
        <v>4.0000000000000002E-4</v>
      </c>
      <c r="AD850" s="62">
        <v>2.2378999999999998</v>
      </c>
      <c r="AE850" s="61">
        <f t="array" ref="AE850">INDEX($AT$11:$AV$66,MATCH($C850&amp;$G850,$AO$11:$AO$66&amp;$AP$11:$AP$66,0),COUNTIF($AT$10:$AV$10,"&lt;"&amp;AD850)+1)</f>
        <v>5.9999999999999995E-4</v>
      </c>
      <c r="AF850" s="111">
        <f t="shared" si="203"/>
        <v>2.2018156081756484</v>
      </c>
      <c r="AG850" s="121">
        <f t="array" ref="AG850">INDEX($AW$11:$BA$66,MATCH($C850&amp;$G850,$AO$11:$AO$66&amp;$AP$11:$AP$66,0),COUNTIF($AW$10:$BA$10,"&lt;"&amp;AD850)+1)</f>
        <v>4.0000000000000002E-4</v>
      </c>
    </row>
    <row r="851" spans="2:33" ht="12.75" customHeight="1" x14ac:dyDescent="0.3">
      <c r="B851" s="81" t="str">
        <f t="shared" si="191"/>
        <v>2 1/4-16 UN</v>
      </c>
      <c r="C851" s="71" t="s">
        <v>592</v>
      </c>
      <c r="D851" s="71"/>
      <c r="E851" s="79" t="s">
        <v>604</v>
      </c>
      <c r="F851" s="82" t="s">
        <v>622</v>
      </c>
      <c r="G851" s="58">
        <v>16</v>
      </c>
      <c r="H851" s="60" t="s">
        <v>521</v>
      </c>
      <c r="I851" s="71" t="s">
        <v>599</v>
      </c>
      <c r="J851" s="71" t="s">
        <v>588</v>
      </c>
      <c r="K851" s="71" t="s">
        <v>600</v>
      </c>
      <c r="L851" s="85">
        <f t="shared" si="190"/>
        <v>57.15</v>
      </c>
      <c r="M851" s="85">
        <f t="shared" si="192"/>
        <v>1.5874999999999999</v>
      </c>
      <c r="N851" s="71">
        <v>60</v>
      </c>
      <c r="O851" s="100">
        <f t="shared" si="193"/>
        <v>56.984900000000003</v>
      </c>
      <c r="P851" s="85">
        <f t="shared" si="194"/>
        <v>0</v>
      </c>
      <c r="Q851" s="58">
        <f t="shared" si="195"/>
        <v>15.2</v>
      </c>
      <c r="R851" s="100">
        <f t="shared" si="196"/>
        <v>56.297499999999999</v>
      </c>
      <c r="S851" s="85">
        <f t="shared" si="197"/>
        <v>0</v>
      </c>
      <c r="T851" s="58">
        <f t="shared" si="198"/>
        <v>10.199999999999999</v>
      </c>
      <c r="U851" s="58">
        <f t="shared" si="199"/>
        <v>7.6</v>
      </c>
      <c r="V851" s="58">
        <f t="array" ref="V851">INDEX(AS$11:AS$66,MATCH(C851&amp;G851,AO$11:AO$66&amp;AP$11:AP$66,0),0)</f>
        <v>10</v>
      </c>
      <c r="X851" s="120">
        <f t="shared" si="200"/>
        <v>6.25E-2</v>
      </c>
      <c r="Y851" s="61">
        <f t="array" ref="Y851">INDEX($AQ$11:$AR$66,MATCH($C851&amp;$G851,$AO$11:$AO$66&amp;$AP$11:$AP$66,0),COUNTIF($AQ$10:$AR$10,"&lt;"&amp;Z851)+1)</f>
        <v>2.9999999999999997E-4</v>
      </c>
      <c r="Z851" s="61">
        <f t="shared" si="201"/>
        <v>2.25</v>
      </c>
      <c r="AA851" s="61">
        <f t="array" ref="AA851">INDEX($AT$11:$AV$66,MATCH($C851&amp;$G851,$AO$11:$AO$66&amp;$AP$11:$AP$66,0),COUNTIF($AT$10:$AV$10,"&lt;"&amp;Z851)+1)</f>
        <v>5.9999999999999995E-4</v>
      </c>
      <c r="AB851" s="111">
        <f t="shared" si="202"/>
        <v>2.2094050591976044</v>
      </c>
      <c r="AC851" s="121">
        <f t="array" ref="AC851">INDEX($AW$11:$BA$66,MATCH($C851&amp;$G851,$AO$11:$AO$66&amp;$AP$11:$AP$66,0),COUNTIF($AW$10:$BA$10,"&lt;"&amp;Z851)+1)</f>
        <v>4.0000000000000002E-4</v>
      </c>
      <c r="AD851" s="62">
        <v>2.2435</v>
      </c>
      <c r="AE851" s="61">
        <f t="array" ref="AE851">INDEX($AT$11:$AV$66,MATCH($C851&amp;$G851,$AO$11:$AO$66&amp;$AP$11:$AP$66,0),COUNTIF($AT$10:$AV$10,"&lt;"&amp;AD851)+1)</f>
        <v>5.9999999999999995E-4</v>
      </c>
      <c r="AF851" s="111">
        <f t="shared" si="203"/>
        <v>2.2164367061317365</v>
      </c>
      <c r="AG851" s="121">
        <f t="array" ref="AG851">INDEX($AW$11:$BA$66,MATCH($C851&amp;$G851,$AO$11:$AO$66&amp;$AP$11:$AP$66,0),COUNTIF($AW$10:$BA$10,"&lt;"&amp;AD851)+1)</f>
        <v>4.0000000000000002E-4</v>
      </c>
    </row>
    <row r="852" spans="2:33" ht="12.75" customHeight="1" x14ac:dyDescent="0.3">
      <c r="B852" s="81" t="str">
        <f t="shared" si="191"/>
        <v>2 1/4-16 UN</v>
      </c>
      <c r="C852" s="71" t="s">
        <v>592</v>
      </c>
      <c r="D852" s="71"/>
      <c r="E852" s="79" t="s">
        <v>604</v>
      </c>
      <c r="F852" s="82" t="s">
        <v>622</v>
      </c>
      <c r="G852" s="58">
        <v>16</v>
      </c>
      <c r="H852" s="60" t="s">
        <v>521</v>
      </c>
      <c r="I852" s="71" t="s">
        <v>601</v>
      </c>
      <c r="J852" s="71" t="s">
        <v>588</v>
      </c>
      <c r="K852" s="71" t="s">
        <v>600</v>
      </c>
      <c r="L852" s="85">
        <f t="shared" si="190"/>
        <v>57.15</v>
      </c>
      <c r="M852" s="85">
        <f t="shared" si="192"/>
        <v>1.5874999999999999</v>
      </c>
      <c r="N852" s="71">
        <v>60</v>
      </c>
      <c r="O852" s="100">
        <f t="shared" si="193"/>
        <v>56.9392</v>
      </c>
      <c r="P852" s="85">
        <f t="shared" si="194"/>
        <v>0</v>
      </c>
      <c r="Q852" s="58">
        <f t="shared" si="195"/>
        <v>15.2</v>
      </c>
      <c r="R852" s="100">
        <f t="shared" si="196"/>
        <v>56.251800000000003</v>
      </c>
      <c r="S852" s="85">
        <f t="shared" si="197"/>
        <v>0</v>
      </c>
      <c r="T852" s="58">
        <f t="shared" si="198"/>
        <v>10.199999999999999</v>
      </c>
      <c r="U852" s="58">
        <f t="shared" si="199"/>
        <v>7.6</v>
      </c>
      <c r="V852" s="58">
        <f t="array" ref="V852">INDEX(AS$11:AS$66,MATCH(C852&amp;G852,AO$11:AO$66&amp;AP$11:AP$66,0),0)</f>
        <v>10</v>
      </c>
      <c r="X852" s="120">
        <f t="shared" si="200"/>
        <v>6.25E-2</v>
      </c>
      <c r="Y852" s="61">
        <f t="array" ref="Y852">INDEX($AQ$11:$AR$66,MATCH($C852&amp;$G852,$AO$11:$AO$66&amp;$AP$11:$AP$66,0),COUNTIF($AQ$10:$AR$10,"&lt;"&amp;Z852)+1)</f>
        <v>2.9999999999999997E-4</v>
      </c>
      <c r="Z852" s="61">
        <f t="shared" si="201"/>
        <v>2.25</v>
      </c>
      <c r="AA852" s="61">
        <f t="array" ref="AA852">INDEX($AT$11:$AV$66,MATCH($C852&amp;$G852,$AO$11:$AO$66&amp;$AP$11:$AP$66,0),COUNTIF($AT$10:$AV$10,"&lt;"&amp;Z852)+1)</f>
        <v>5.9999999999999995E-4</v>
      </c>
      <c r="AB852" s="111">
        <f t="shared" si="202"/>
        <v>2.2094050591976044</v>
      </c>
      <c r="AC852" s="121">
        <f t="array" ref="AC852">INDEX($AW$11:$BA$66,MATCH($C852&amp;$G852,$AO$11:$AO$66&amp;$AP$11:$AP$66,0),COUNTIF($AW$10:$BA$10,"&lt;"&amp;Z852)+1)</f>
        <v>4.0000000000000002E-4</v>
      </c>
      <c r="AD852" s="62">
        <v>2.2416999999999998</v>
      </c>
      <c r="AE852" s="61">
        <f t="array" ref="AE852">INDEX($AT$11:$AV$66,MATCH($C852&amp;$G852,$AO$11:$AO$66&amp;$AP$11:$AP$66,0),COUNTIF($AT$10:$AV$10,"&lt;"&amp;AD852)+1)</f>
        <v>5.9999999999999995E-4</v>
      </c>
      <c r="AF852" s="111">
        <f t="shared" si="203"/>
        <v>2.2146367061317362</v>
      </c>
      <c r="AG852" s="121">
        <f t="array" ref="AG852">INDEX($AW$11:$BA$66,MATCH($C852&amp;$G852,$AO$11:$AO$66&amp;$AP$11:$AP$66,0),COUNTIF($AW$10:$BA$10,"&lt;"&amp;AD852)+1)</f>
        <v>4.0000000000000002E-4</v>
      </c>
    </row>
    <row r="853" spans="2:33" ht="12.75" customHeight="1" x14ac:dyDescent="0.3">
      <c r="B853" s="81" t="str">
        <f t="shared" si="191"/>
        <v>2 1/4-20 UN</v>
      </c>
      <c r="C853" s="71" t="s">
        <v>592</v>
      </c>
      <c r="D853" s="71"/>
      <c r="E853" s="79" t="s">
        <v>604</v>
      </c>
      <c r="F853" s="82" t="s">
        <v>622</v>
      </c>
      <c r="G853" s="58">
        <v>20</v>
      </c>
      <c r="H853" s="60" t="s">
        <v>521</v>
      </c>
      <c r="I853" s="71" t="s">
        <v>599</v>
      </c>
      <c r="J853" s="71" t="s">
        <v>588</v>
      </c>
      <c r="K853" s="71" t="s">
        <v>600</v>
      </c>
      <c r="L853" s="85">
        <f t="shared" si="190"/>
        <v>57.15</v>
      </c>
      <c r="M853" s="85">
        <f t="shared" si="192"/>
        <v>1.27</v>
      </c>
      <c r="N853" s="71">
        <v>60</v>
      </c>
      <c r="O853" s="100">
        <f t="shared" si="193"/>
        <v>57.038200000000003</v>
      </c>
      <c r="P853" s="85">
        <f t="shared" si="194"/>
        <v>0</v>
      </c>
      <c r="Q853" s="58">
        <f t="shared" si="195"/>
        <v>12.7</v>
      </c>
      <c r="R853" s="100">
        <f t="shared" si="196"/>
        <v>56.488300000000002</v>
      </c>
      <c r="S853" s="85">
        <f t="shared" si="197"/>
        <v>0</v>
      </c>
      <c r="T853" s="58">
        <f t="shared" si="198"/>
        <v>10.199999999999999</v>
      </c>
      <c r="U853" s="58">
        <f t="shared" si="199"/>
        <v>7.6</v>
      </c>
      <c r="V853" s="58">
        <f t="array" ref="V853">INDEX(AS$11:AS$66,MATCH(C853&amp;G853,AO$11:AO$66&amp;AP$11:AP$66,0),0)</f>
        <v>15</v>
      </c>
      <c r="X853" s="120">
        <f t="shared" si="200"/>
        <v>0.05</v>
      </c>
      <c r="Y853" s="61">
        <f t="array" ref="Y853">INDEX($AQ$11:$AR$66,MATCH($C853&amp;$G853,$AO$11:$AO$66&amp;$AP$11:$AP$66,0),COUNTIF($AQ$10:$AR$10,"&lt;"&amp;Z853)+1)</f>
        <v>2.9999999999999997E-4</v>
      </c>
      <c r="Z853" s="61">
        <f t="shared" si="201"/>
        <v>2.25</v>
      </c>
      <c r="AA853" s="61">
        <f t="array" ref="AA853">INDEX($AT$11:$AV$66,MATCH($C853&amp;$G853,$AO$11:$AO$66&amp;$AP$11:$AP$66,0),COUNTIF($AT$10:$AV$10,"&lt;"&amp;Z853)+1)</f>
        <v>5.0000000000000001E-4</v>
      </c>
      <c r="AB853" s="111">
        <f t="shared" si="202"/>
        <v>2.2175240473580837</v>
      </c>
      <c r="AC853" s="121">
        <f t="array" ref="AC853">INDEX($AW$11:$BA$66,MATCH($C853&amp;$G853,$AO$11:$AO$66&amp;$AP$11:$AP$66,0),COUNTIF($AW$10:$BA$10,"&lt;"&amp;Z853)+1)</f>
        <v>4.0000000000000002E-4</v>
      </c>
      <c r="AD853" s="62">
        <v>2.2456</v>
      </c>
      <c r="AE853" s="61">
        <f t="array" ref="AE853">INDEX($AT$11:$AV$66,MATCH($C853&amp;$G853,$AO$11:$AO$66&amp;$AP$11:$AP$66,0),COUNTIF($AT$10:$AV$10,"&lt;"&amp;AD853)+1)</f>
        <v>5.0000000000000001E-4</v>
      </c>
      <c r="AF853" s="111">
        <f t="shared" si="203"/>
        <v>2.2239493649053892</v>
      </c>
      <c r="AG853" s="121">
        <f t="array" ref="AG853">INDEX($AW$11:$BA$66,MATCH($C853&amp;$G853,$AO$11:$AO$66&amp;$AP$11:$AP$66,0),COUNTIF($AW$10:$BA$10,"&lt;"&amp;AD853)+1)</f>
        <v>4.0000000000000002E-4</v>
      </c>
    </row>
    <row r="854" spans="2:33" ht="12.75" customHeight="1" x14ac:dyDescent="0.3">
      <c r="B854" s="81" t="str">
        <f t="shared" si="191"/>
        <v>2 1/4-20 UN</v>
      </c>
      <c r="C854" s="71" t="s">
        <v>592</v>
      </c>
      <c r="D854" s="71"/>
      <c r="E854" s="79" t="s">
        <v>604</v>
      </c>
      <c r="F854" s="82" t="s">
        <v>622</v>
      </c>
      <c r="G854" s="58">
        <v>20</v>
      </c>
      <c r="H854" s="60" t="s">
        <v>521</v>
      </c>
      <c r="I854" s="71" t="s">
        <v>601</v>
      </c>
      <c r="J854" s="71" t="s">
        <v>588</v>
      </c>
      <c r="K854" s="71" t="s">
        <v>600</v>
      </c>
      <c r="L854" s="85">
        <f t="shared" si="190"/>
        <v>57.15</v>
      </c>
      <c r="M854" s="85">
        <f t="shared" si="192"/>
        <v>1.27</v>
      </c>
      <c r="N854" s="71">
        <v>60</v>
      </c>
      <c r="O854" s="100">
        <f t="shared" si="193"/>
        <v>56.997599999999998</v>
      </c>
      <c r="P854" s="85">
        <f t="shared" si="194"/>
        <v>0</v>
      </c>
      <c r="Q854" s="58">
        <f t="shared" si="195"/>
        <v>12.7</v>
      </c>
      <c r="R854" s="100">
        <f t="shared" si="196"/>
        <v>56.447699999999998</v>
      </c>
      <c r="S854" s="85">
        <f t="shared" si="197"/>
        <v>0</v>
      </c>
      <c r="T854" s="58">
        <f t="shared" si="198"/>
        <v>10.199999999999999</v>
      </c>
      <c r="U854" s="58">
        <f t="shared" si="199"/>
        <v>7.6</v>
      </c>
      <c r="V854" s="58">
        <f t="array" ref="V854">INDEX(AS$11:AS$66,MATCH(C854&amp;G854,AO$11:AO$66&amp;AP$11:AP$66,0),0)</f>
        <v>15</v>
      </c>
      <c r="X854" s="120">
        <f t="shared" si="200"/>
        <v>0.05</v>
      </c>
      <c r="Y854" s="61">
        <f t="array" ref="Y854">INDEX($AQ$11:$AR$66,MATCH($C854&amp;$G854,$AO$11:$AO$66&amp;$AP$11:$AP$66,0),COUNTIF($AQ$10:$AR$10,"&lt;"&amp;Z854)+1)</f>
        <v>2.9999999999999997E-4</v>
      </c>
      <c r="Z854" s="61">
        <f t="shared" si="201"/>
        <v>2.25</v>
      </c>
      <c r="AA854" s="61">
        <f t="array" ref="AA854">INDEX($AT$11:$AV$66,MATCH($C854&amp;$G854,$AO$11:$AO$66&amp;$AP$11:$AP$66,0),COUNTIF($AT$10:$AV$10,"&lt;"&amp;Z854)+1)</f>
        <v>5.0000000000000001E-4</v>
      </c>
      <c r="AB854" s="111">
        <f t="shared" si="202"/>
        <v>2.2175240473580837</v>
      </c>
      <c r="AC854" s="121">
        <f t="array" ref="AC854">INDEX($AW$11:$BA$66,MATCH($C854&amp;$G854,$AO$11:$AO$66&amp;$AP$11:$AP$66,0),COUNTIF($AW$10:$BA$10,"&lt;"&amp;Z854)+1)</f>
        <v>4.0000000000000002E-4</v>
      </c>
      <c r="AD854" s="62">
        <v>2.2440000000000002</v>
      </c>
      <c r="AE854" s="61">
        <f t="array" ref="AE854">INDEX($AT$11:$AV$66,MATCH($C854&amp;$G854,$AO$11:$AO$66&amp;$AP$11:$AP$66,0),COUNTIF($AT$10:$AV$10,"&lt;"&amp;AD854)+1)</f>
        <v>5.0000000000000001E-4</v>
      </c>
      <c r="AF854" s="111">
        <f t="shared" si="203"/>
        <v>2.2223493649053894</v>
      </c>
      <c r="AG854" s="121">
        <f t="array" ref="AG854">INDEX($AW$11:$BA$66,MATCH($C854&amp;$G854,$AO$11:$AO$66&amp;$AP$11:$AP$66,0),COUNTIF($AW$10:$BA$10,"&lt;"&amp;AD854)+1)</f>
        <v>4.0000000000000002E-4</v>
      </c>
    </row>
    <row r="855" spans="2:33" ht="12.75" customHeight="1" x14ac:dyDescent="0.3">
      <c r="B855" s="81" t="str">
        <f t="shared" si="191"/>
        <v>2 3/8-6 UN</v>
      </c>
      <c r="C855" s="71" t="s">
        <v>592</v>
      </c>
      <c r="D855" s="71"/>
      <c r="E855" s="79" t="s">
        <v>604</v>
      </c>
      <c r="F855" s="82" t="s">
        <v>623</v>
      </c>
      <c r="G855" s="58">
        <v>6</v>
      </c>
      <c r="H855" s="60" t="s">
        <v>521</v>
      </c>
      <c r="I855" s="71" t="s">
        <v>599</v>
      </c>
      <c r="J855" s="71" t="s">
        <v>588</v>
      </c>
      <c r="K855" s="71" t="s">
        <v>600</v>
      </c>
      <c r="L855" s="85">
        <f t="shared" si="190"/>
        <v>60.325000000000003</v>
      </c>
      <c r="M855" s="85">
        <f t="shared" si="192"/>
        <v>4.2332999999999998</v>
      </c>
      <c r="N855" s="71">
        <v>60</v>
      </c>
      <c r="O855" s="100">
        <f t="shared" si="193"/>
        <v>59.700200000000002</v>
      </c>
      <c r="P855" s="85">
        <f t="shared" si="194"/>
        <v>0</v>
      </c>
      <c r="Q855" s="58">
        <f t="shared" si="195"/>
        <v>20.3</v>
      </c>
      <c r="R855" s="100">
        <f t="shared" si="196"/>
        <v>57.867100000000001</v>
      </c>
      <c r="S855" s="85">
        <f t="shared" si="197"/>
        <v>0</v>
      </c>
      <c r="T855" s="58">
        <f t="shared" si="198"/>
        <v>12.7</v>
      </c>
      <c r="U855" s="58">
        <f t="shared" si="199"/>
        <v>10.199999999999999</v>
      </c>
      <c r="V855" s="58">
        <f t="array" ref="V855">INDEX(AS$11:AS$66,MATCH(C855&amp;G855,AO$11:AO$66&amp;AP$11:AP$66,0),0)</f>
        <v>5</v>
      </c>
      <c r="X855" s="120">
        <f t="shared" si="200"/>
        <v>0.16666666666666666</v>
      </c>
      <c r="Y855" s="61">
        <f t="array" ref="Y855">INDEX($AQ$11:$AR$66,MATCH($C855&amp;$G855,$AO$11:$AO$66&amp;$AP$11:$AP$66,0),COUNTIF($AQ$10:$AR$10,"&lt;"&amp;Z855)+1)</f>
        <v>4.0000000000000002E-4</v>
      </c>
      <c r="Z855" s="61">
        <f t="shared" si="201"/>
        <v>2.375</v>
      </c>
      <c r="AA855" s="61">
        <f t="array" ref="AA855">INDEX($AT$11:$AV$66,MATCH($C855&amp;$G855,$AO$11:$AO$66&amp;$AP$11:$AP$66,0),COUNTIF($AT$10:$AV$10,"&lt;"&amp;Z855)+1)</f>
        <v>8.0000000000000004E-4</v>
      </c>
      <c r="AB855" s="111">
        <f t="shared" si="202"/>
        <v>2.2667468245269453</v>
      </c>
      <c r="AC855" s="121">
        <f t="array" ref="AC855">INDEX($AW$11:$BA$66,MATCH($C855&amp;$G855,$AO$11:$AO$66&amp;$AP$11:$AP$66,0),COUNTIF($AW$10:$BA$10,"&lt;"&amp;Z855)+1)</f>
        <v>5.0000000000000001E-4</v>
      </c>
      <c r="AD855" s="62">
        <v>2.3504</v>
      </c>
      <c r="AE855" s="61">
        <f t="array" ref="AE855">INDEX($AT$11:$AV$66,MATCH($C855&amp;$G855,$AO$11:$AO$66&amp;$AP$11:$AP$66,0),COUNTIF($AT$10:$AV$10,"&lt;"&amp;AD855)+1)</f>
        <v>8.0000000000000004E-4</v>
      </c>
      <c r="AF855" s="111">
        <f t="shared" si="203"/>
        <v>2.2782312163512968</v>
      </c>
      <c r="AG855" s="121">
        <f t="array" ref="AG855">INDEX($AW$11:$BA$66,MATCH($C855&amp;$G855,$AO$11:$AO$66&amp;$AP$11:$AP$66,0),COUNTIF($AW$10:$BA$10,"&lt;"&amp;AD855)+1)</f>
        <v>5.0000000000000001E-4</v>
      </c>
    </row>
    <row r="856" spans="2:33" ht="12.75" customHeight="1" x14ac:dyDescent="0.3">
      <c r="B856" s="81" t="str">
        <f t="shared" si="191"/>
        <v>2 3/8-6 UN</v>
      </c>
      <c r="C856" s="71" t="s">
        <v>592</v>
      </c>
      <c r="D856" s="71"/>
      <c r="E856" s="79" t="s">
        <v>604</v>
      </c>
      <c r="F856" s="82" t="s">
        <v>623</v>
      </c>
      <c r="G856" s="58">
        <v>6</v>
      </c>
      <c r="H856" s="60" t="s">
        <v>521</v>
      </c>
      <c r="I856" s="71" t="s">
        <v>601</v>
      </c>
      <c r="J856" s="71" t="s">
        <v>588</v>
      </c>
      <c r="K856" s="71" t="s">
        <v>600</v>
      </c>
      <c r="L856" s="85">
        <f t="shared" si="190"/>
        <v>60.325000000000003</v>
      </c>
      <c r="M856" s="85">
        <f t="shared" si="192"/>
        <v>4.2332999999999998</v>
      </c>
      <c r="N856" s="71">
        <v>60</v>
      </c>
      <c r="O856" s="100">
        <f t="shared" si="193"/>
        <v>59.6265</v>
      </c>
      <c r="P856" s="85">
        <f t="shared" si="194"/>
        <v>0</v>
      </c>
      <c r="Q856" s="58">
        <f t="shared" si="195"/>
        <v>20.3</v>
      </c>
      <c r="R856" s="100">
        <f t="shared" si="196"/>
        <v>57.793399999999998</v>
      </c>
      <c r="S856" s="85">
        <f t="shared" si="197"/>
        <v>0</v>
      </c>
      <c r="T856" s="58">
        <f t="shared" si="198"/>
        <v>12.7</v>
      </c>
      <c r="U856" s="58">
        <f t="shared" si="199"/>
        <v>10.199999999999999</v>
      </c>
      <c r="V856" s="58">
        <f t="array" ref="V856">INDEX(AS$11:AS$66,MATCH(C856&amp;G856,AO$11:AO$66&amp;AP$11:AP$66,0),0)</f>
        <v>5</v>
      </c>
      <c r="X856" s="120">
        <f t="shared" si="200"/>
        <v>0.16666666666666666</v>
      </c>
      <c r="Y856" s="61">
        <f t="array" ref="Y856">INDEX($AQ$11:$AR$66,MATCH($C856&amp;$G856,$AO$11:$AO$66&amp;$AP$11:$AP$66,0),COUNTIF($AQ$10:$AR$10,"&lt;"&amp;Z856)+1)</f>
        <v>4.0000000000000002E-4</v>
      </c>
      <c r="Z856" s="61">
        <f t="shared" si="201"/>
        <v>2.375</v>
      </c>
      <c r="AA856" s="61">
        <f t="array" ref="AA856">INDEX($AT$11:$AV$66,MATCH($C856&amp;$G856,$AO$11:$AO$66&amp;$AP$11:$AP$66,0),COUNTIF($AT$10:$AV$10,"&lt;"&amp;Z856)+1)</f>
        <v>8.0000000000000004E-4</v>
      </c>
      <c r="AB856" s="111">
        <f t="shared" si="202"/>
        <v>2.2667468245269453</v>
      </c>
      <c r="AC856" s="121">
        <f t="array" ref="AC856">INDEX($AW$11:$BA$66,MATCH($C856&amp;$G856,$AO$11:$AO$66&amp;$AP$11:$AP$66,0),COUNTIF($AW$10:$BA$10,"&lt;"&amp;Z856)+1)</f>
        <v>5.0000000000000001E-4</v>
      </c>
      <c r="AD856" s="62">
        <v>2.3475000000000001</v>
      </c>
      <c r="AE856" s="61">
        <f t="array" ref="AE856">INDEX($AT$11:$AV$66,MATCH($C856&amp;$G856,$AO$11:$AO$66&amp;$AP$11:$AP$66,0),COUNTIF($AT$10:$AV$10,"&lt;"&amp;AD856)+1)</f>
        <v>8.0000000000000004E-4</v>
      </c>
      <c r="AF856" s="111">
        <f t="shared" si="203"/>
        <v>2.2753312163512969</v>
      </c>
      <c r="AG856" s="121">
        <f t="array" ref="AG856">INDEX($AW$11:$BA$66,MATCH($C856&amp;$G856,$AO$11:$AO$66&amp;$AP$11:$AP$66,0),COUNTIF($AW$10:$BA$10,"&lt;"&amp;AD856)+1)</f>
        <v>5.0000000000000001E-4</v>
      </c>
    </row>
    <row r="857" spans="2:33" ht="12.75" customHeight="1" x14ac:dyDescent="0.3">
      <c r="B857" s="81" t="str">
        <f t="shared" si="191"/>
        <v>2 3/8-8 UN</v>
      </c>
      <c r="C857" s="71" t="s">
        <v>592</v>
      </c>
      <c r="D857" s="71"/>
      <c r="E857" s="79" t="s">
        <v>604</v>
      </c>
      <c r="F857" s="82" t="s">
        <v>623</v>
      </c>
      <c r="G857" s="58">
        <v>8</v>
      </c>
      <c r="H857" s="60" t="s">
        <v>521</v>
      </c>
      <c r="I857" s="71" t="s">
        <v>599</v>
      </c>
      <c r="J857" s="71" t="s">
        <v>588</v>
      </c>
      <c r="K857" s="71" t="s">
        <v>600</v>
      </c>
      <c r="L857" s="85">
        <f t="shared" si="190"/>
        <v>60.325000000000003</v>
      </c>
      <c r="M857" s="85">
        <f t="shared" si="192"/>
        <v>3.1749999999999998</v>
      </c>
      <c r="N857" s="71">
        <v>60</v>
      </c>
      <c r="O857" s="100">
        <f t="shared" si="193"/>
        <v>59.903399999999998</v>
      </c>
      <c r="P857" s="85">
        <f t="shared" si="194"/>
        <v>0</v>
      </c>
      <c r="Q857" s="58">
        <f t="shared" si="195"/>
        <v>17.8</v>
      </c>
      <c r="R857" s="100">
        <f t="shared" si="196"/>
        <v>58.528500000000001</v>
      </c>
      <c r="S857" s="85">
        <f t="shared" si="197"/>
        <v>0</v>
      </c>
      <c r="T857" s="58">
        <f t="shared" si="198"/>
        <v>12.7</v>
      </c>
      <c r="U857" s="58">
        <f t="shared" si="199"/>
        <v>10.199999999999999</v>
      </c>
      <c r="V857" s="58">
        <f t="array" ref="V857">INDEX(AS$11:AS$66,MATCH(C857&amp;G857,AO$11:AO$66&amp;AP$11:AP$66,0),0)</f>
        <v>5</v>
      </c>
      <c r="X857" s="120">
        <f t="shared" si="200"/>
        <v>0.125</v>
      </c>
      <c r="Y857" s="61">
        <f t="array" ref="Y857">INDEX($AQ$11:$AR$66,MATCH($C857&amp;$G857,$AO$11:$AO$66&amp;$AP$11:$AP$66,0),COUNTIF($AQ$10:$AR$10,"&lt;"&amp;Z857)+1)</f>
        <v>4.0000000000000002E-4</v>
      </c>
      <c r="Z857" s="61">
        <f t="shared" si="201"/>
        <v>2.375</v>
      </c>
      <c r="AA857" s="61">
        <f t="array" ref="AA857">INDEX($AT$11:$AV$66,MATCH($C857&amp;$G857,$AO$11:$AO$66&amp;$AP$11:$AP$66,0),COUNTIF($AT$10:$AV$10,"&lt;"&amp;Z857)+1)</f>
        <v>6.9999999999999999E-4</v>
      </c>
      <c r="AB857" s="111">
        <f t="shared" si="202"/>
        <v>2.2938101183952089</v>
      </c>
      <c r="AC857" s="121">
        <f t="array" ref="AC857">INDEX($AW$11:$BA$66,MATCH($C857&amp;$G857,$AO$11:$AO$66&amp;$AP$11:$AP$66,0),COUNTIF($AW$10:$BA$10,"&lt;"&amp;Z857)+1)</f>
        <v>5.0000000000000001E-4</v>
      </c>
      <c r="AD857" s="62">
        <v>2.3584000000000001</v>
      </c>
      <c r="AE857" s="61">
        <f t="array" ref="AE857">INDEX($AT$11:$AV$66,MATCH($C857&amp;$G857,$AO$11:$AO$66&amp;$AP$11:$AP$66,0),COUNTIF($AT$10:$AV$10,"&lt;"&amp;AD857)+1)</f>
        <v>6.9999999999999999E-4</v>
      </c>
      <c r="AF857" s="111">
        <f t="shared" si="203"/>
        <v>2.3042734122634725</v>
      </c>
      <c r="AG857" s="121">
        <f t="array" ref="AG857">INDEX($AW$11:$BA$66,MATCH($C857&amp;$G857,$AO$11:$AO$66&amp;$AP$11:$AP$66,0),COUNTIF($AW$10:$BA$10,"&lt;"&amp;AD857)+1)</f>
        <v>5.0000000000000001E-4</v>
      </c>
    </row>
    <row r="858" spans="2:33" ht="12.75" customHeight="1" x14ac:dyDescent="0.3">
      <c r="B858" s="81" t="str">
        <f t="shared" si="191"/>
        <v>2 3/8-8 UN</v>
      </c>
      <c r="C858" s="71" t="s">
        <v>592</v>
      </c>
      <c r="D858" s="71"/>
      <c r="E858" s="79" t="s">
        <v>604</v>
      </c>
      <c r="F858" s="82" t="s">
        <v>623</v>
      </c>
      <c r="G858" s="58">
        <v>8</v>
      </c>
      <c r="H858" s="60" t="s">
        <v>521</v>
      </c>
      <c r="I858" s="71" t="s">
        <v>601</v>
      </c>
      <c r="J858" s="71" t="s">
        <v>588</v>
      </c>
      <c r="K858" s="71" t="s">
        <v>600</v>
      </c>
      <c r="L858" s="85">
        <f t="shared" si="190"/>
        <v>60.325000000000003</v>
      </c>
      <c r="M858" s="85">
        <f t="shared" si="192"/>
        <v>3.1749999999999998</v>
      </c>
      <c r="N858" s="71">
        <v>60</v>
      </c>
      <c r="O858" s="100">
        <f t="shared" si="193"/>
        <v>59.837299999999999</v>
      </c>
      <c r="P858" s="85">
        <f t="shared" si="194"/>
        <v>0</v>
      </c>
      <c r="Q858" s="58">
        <f t="shared" si="195"/>
        <v>17.8</v>
      </c>
      <c r="R858" s="100">
        <f t="shared" si="196"/>
        <v>58.462499999999999</v>
      </c>
      <c r="S858" s="85">
        <f t="shared" si="197"/>
        <v>0</v>
      </c>
      <c r="T858" s="58">
        <f t="shared" si="198"/>
        <v>12.7</v>
      </c>
      <c r="U858" s="58">
        <f t="shared" si="199"/>
        <v>10.199999999999999</v>
      </c>
      <c r="V858" s="58">
        <f t="array" ref="V858">INDEX(AS$11:AS$66,MATCH(C858&amp;G858,AO$11:AO$66&amp;AP$11:AP$66,0),0)</f>
        <v>5</v>
      </c>
      <c r="X858" s="120">
        <f t="shared" si="200"/>
        <v>0.125</v>
      </c>
      <c r="Y858" s="61">
        <f t="array" ref="Y858">INDEX($AQ$11:$AR$66,MATCH($C858&amp;$G858,$AO$11:$AO$66&amp;$AP$11:$AP$66,0),COUNTIF($AQ$10:$AR$10,"&lt;"&amp;Z858)+1)</f>
        <v>4.0000000000000002E-4</v>
      </c>
      <c r="Z858" s="61">
        <f t="shared" si="201"/>
        <v>2.375</v>
      </c>
      <c r="AA858" s="61">
        <f t="array" ref="AA858">INDEX($AT$11:$AV$66,MATCH($C858&amp;$G858,$AO$11:$AO$66&amp;$AP$11:$AP$66,0),COUNTIF($AT$10:$AV$10,"&lt;"&amp;Z858)+1)</f>
        <v>6.9999999999999999E-4</v>
      </c>
      <c r="AB858" s="111">
        <f t="shared" si="202"/>
        <v>2.2938101183952089</v>
      </c>
      <c r="AC858" s="121">
        <f t="array" ref="AC858">INDEX($AW$11:$BA$66,MATCH($C858&amp;$G858,$AO$11:$AO$66&amp;$AP$11:$AP$66,0),COUNTIF($AW$10:$BA$10,"&lt;"&amp;Z858)+1)</f>
        <v>5.0000000000000001E-4</v>
      </c>
      <c r="AD858" s="62">
        <v>2.3557999999999999</v>
      </c>
      <c r="AE858" s="61">
        <f t="array" ref="AE858">INDEX($AT$11:$AV$66,MATCH($C858&amp;$G858,$AO$11:$AO$66&amp;$AP$11:$AP$66,0),COUNTIF($AT$10:$AV$10,"&lt;"&amp;AD858)+1)</f>
        <v>6.9999999999999999E-4</v>
      </c>
      <c r="AF858" s="111">
        <f t="shared" si="203"/>
        <v>2.3016734122634723</v>
      </c>
      <c r="AG858" s="121">
        <f t="array" ref="AG858">INDEX($AW$11:$BA$66,MATCH($C858&amp;$G858,$AO$11:$AO$66&amp;$AP$11:$AP$66,0),COUNTIF($AW$10:$BA$10,"&lt;"&amp;AD858)+1)</f>
        <v>5.0000000000000001E-4</v>
      </c>
    </row>
    <row r="859" spans="2:33" ht="12.75" customHeight="1" x14ac:dyDescent="0.3">
      <c r="B859" s="81" t="str">
        <f t="shared" si="191"/>
        <v>2 3/8-12 UN</v>
      </c>
      <c r="C859" s="71" t="s">
        <v>592</v>
      </c>
      <c r="D859" s="71"/>
      <c r="E859" s="79" t="s">
        <v>604</v>
      </c>
      <c r="F859" s="82" t="s">
        <v>623</v>
      </c>
      <c r="G859" s="58">
        <v>12</v>
      </c>
      <c r="H859" s="60" t="s">
        <v>521</v>
      </c>
      <c r="I859" s="71" t="s">
        <v>599</v>
      </c>
      <c r="J859" s="71" t="s">
        <v>588</v>
      </c>
      <c r="K859" s="71" t="s">
        <v>600</v>
      </c>
      <c r="L859" s="85">
        <f t="shared" si="190"/>
        <v>60.325000000000003</v>
      </c>
      <c r="M859" s="85">
        <f t="shared" si="192"/>
        <v>2.1166999999999998</v>
      </c>
      <c r="N859" s="71">
        <v>60</v>
      </c>
      <c r="O859" s="100">
        <f t="shared" si="193"/>
        <v>60.073500000000003</v>
      </c>
      <c r="P859" s="85">
        <f t="shared" si="194"/>
        <v>0</v>
      </c>
      <c r="Q859" s="58">
        <f t="shared" si="195"/>
        <v>15.2</v>
      </c>
      <c r="R859" s="100">
        <f t="shared" si="196"/>
        <v>59.156999999999996</v>
      </c>
      <c r="S859" s="85">
        <f t="shared" si="197"/>
        <v>0</v>
      </c>
      <c r="T859" s="58">
        <f t="shared" si="198"/>
        <v>10.199999999999999</v>
      </c>
      <c r="U859" s="58">
        <f t="shared" si="199"/>
        <v>7.6</v>
      </c>
      <c r="V859" s="58">
        <f t="array" ref="V859">INDEX(AS$11:AS$66,MATCH(C859&amp;G859,AO$11:AO$66&amp;AP$11:AP$66,0),0)</f>
        <v>10</v>
      </c>
      <c r="X859" s="120">
        <f t="shared" si="200"/>
        <v>8.3333333333333329E-2</v>
      </c>
      <c r="Y859" s="61">
        <f t="array" ref="Y859">INDEX($AQ$11:$AR$66,MATCH($C859&amp;$G859,$AO$11:$AO$66&amp;$AP$11:$AP$66,0),COUNTIF($AQ$10:$AR$10,"&lt;"&amp;Z859)+1)</f>
        <v>2.9999999999999997E-4</v>
      </c>
      <c r="Z859" s="61">
        <f t="shared" si="201"/>
        <v>2.375</v>
      </c>
      <c r="AA859" s="61">
        <f t="array" ref="AA859">INDEX($AT$11:$AV$66,MATCH($C859&amp;$G859,$AO$11:$AO$66&amp;$AP$11:$AP$66,0),COUNTIF($AT$10:$AV$10,"&lt;"&amp;Z859)+1)</f>
        <v>5.9999999999999995E-4</v>
      </c>
      <c r="AB859" s="111">
        <f t="shared" si="202"/>
        <v>2.3208734122634724</v>
      </c>
      <c r="AC859" s="121">
        <f t="array" ref="AC859">INDEX($AW$11:$BA$66,MATCH($C859&amp;$G859,$AO$11:$AO$66&amp;$AP$11:$AP$66,0),COUNTIF($AW$10:$BA$10,"&lt;"&amp;Z859)+1)</f>
        <v>4.0000000000000002E-4</v>
      </c>
      <c r="AD859" s="62">
        <v>2.3651</v>
      </c>
      <c r="AE859" s="61">
        <f t="array" ref="AE859">INDEX($AT$11:$AV$66,MATCH($C859&amp;$G859,$AO$11:$AO$66&amp;$AP$11:$AP$66,0),COUNTIF($AT$10:$AV$10,"&lt;"&amp;AD859)+1)</f>
        <v>5.9999999999999995E-4</v>
      </c>
      <c r="AF859" s="111">
        <f t="shared" si="203"/>
        <v>2.3290156081756486</v>
      </c>
      <c r="AG859" s="121">
        <f t="array" ref="AG859">INDEX($AW$11:$BA$66,MATCH($C859&amp;$G859,$AO$11:$AO$66&amp;$AP$11:$AP$66,0),COUNTIF($AW$10:$BA$10,"&lt;"&amp;AD859)+1)</f>
        <v>4.0000000000000002E-4</v>
      </c>
    </row>
    <row r="860" spans="2:33" ht="12.75" customHeight="1" x14ac:dyDescent="0.3">
      <c r="B860" s="81" t="str">
        <f t="shared" si="191"/>
        <v>2 3/8-12 UN</v>
      </c>
      <c r="C860" s="71" t="s">
        <v>592</v>
      </c>
      <c r="D860" s="71"/>
      <c r="E860" s="79" t="s">
        <v>604</v>
      </c>
      <c r="F860" s="82" t="s">
        <v>623</v>
      </c>
      <c r="G860" s="58">
        <v>12</v>
      </c>
      <c r="H860" s="60" t="s">
        <v>521</v>
      </c>
      <c r="I860" s="71" t="s">
        <v>601</v>
      </c>
      <c r="J860" s="71" t="s">
        <v>588</v>
      </c>
      <c r="K860" s="71" t="s">
        <v>600</v>
      </c>
      <c r="L860" s="85">
        <f t="shared" si="190"/>
        <v>60.325000000000003</v>
      </c>
      <c r="M860" s="85">
        <f t="shared" si="192"/>
        <v>2.1166999999999998</v>
      </c>
      <c r="N860" s="71">
        <v>60</v>
      </c>
      <c r="O860" s="100">
        <f t="shared" si="193"/>
        <v>60.020200000000003</v>
      </c>
      <c r="P860" s="85">
        <f t="shared" si="194"/>
        <v>0</v>
      </c>
      <c r="Q860" s="58">
        <f t="shared" si="195"/>
        <v>15.2</v>
      </c>
      <c r="R860" s="100">
        <f t="shared" si="196"/>
        <v>59.103700000000003</v>
      </c>
      <c r="S860" s="85">
        <f t="shared" si="197"/>
        <v>0</v>
      </c>
      <c r="T860" s="58">
        <f t="shared" si="198"/>
        <v>10.199999999999999</v>
      </c>
      <c r="U860" s="58">
        <f t="shared" si="199"/>
        <v>7.6</v>
      </c>
      <c r="V860" s="58">
        <f t="array" ref="V860">INDEX(AS$11:AS$66,MATCH(C860&amp;G860,AO$11:AO$66&amp;AP$11:AP$66,0),0)</f>
        <v>10</v>
      </c>
      <c r="X860" s="120">
        <f t="shared" si="200"/>
        <v>8.3333333333333329E-2</v>
      </c>
      <c r="Y860" s="61">
        <f t="array" ref="Y860">INDEX($AQ$11:$AR$66,MATCH($C860&amp;$G860,$AO$11:$AO$66&amp;$AP$11:$AP$66,0),COUNTIF($AQ$10:$AR$10,"&lt;"&amp;Z860)+1)</f>
        <v>2.9999999999999997E-4</v>
      </c>
      <c r="Z860" s="61">
        <f t="shared" si="201"/>
        <v>2.375</v>
      </c>
      <c r="AA860" s="61">
        <f t="array" ref="AA860">INDEX($AT$11:$AV$66,MATCH($C860&amp;$G860,$AO$11:$AO$66&amp;$AP$11:$AP$66,0),COUNTIF($AT$10:$AV$10,"&lt;"&amp;Z860)+1)</f>
        <v>5.9999999999999995E-4</v>
      </c>
      <c r="AB860" s="111">
        <f t="shared" si="202"/>
        <v>2.3208734122634724</v>
      </c>
      <c r="AC860" s="121">
        <f t="array" ref="AC860">INDEX($AW$11:$BA$66,MATCH($C860&amp;$G860,$AO$11:$AO$66&amp;$AP$11:$AP$66,0),COUNTIF($AW$10:$BA$10,"&lt;"&amp;Z860)+1)</f>
        <v>4.0000000000000002E-4</v>
      </c>
      <c r="AD860" s="62">
        <v>2.363</v>
      </c>
      <c r="AE860" s="61">
        <f t="array" ref="AE860">INDEX($AT$11:$AV$66,MATCH($C860&amp;$G860,$AO$11:$AO$66&amp;$AP$11:$AP$66,0),COUNTIF($AT$10:$AV$10,"&lt;"&amp;AD860)+1)</f>
        <v>5.9999999999999995E-4</v>
      </c>
      <c r="AF860" s="111">
        <f t="shared" si="203"/>
        <v>2.3269156081756486</v>
      </c>
      <c r="AG860" s="121">
        <f t="array" ref="AG860">INDEX($AW$11:$BA$66,MATCH($C860&amp;$G860,$AO$11:$AO$66&amp;$AP$11:$AP$66,0),COUNTIF($AW$10:$BA$10,"&lt;"&amp;AD860)+1)</f>
        <v>4.0000000000000002E-4</v>
      </c>
    </row>
    <row r="861" spans="2:33" ht="12.75" customHeight="1" x14ac:dyDescent="0.3">
      <c r="B861" s="81" t="str">
        <f t="shared" si="191"/>
        <v>2 3/8-16 UN</v>
      </c>
      <c r="C861" s="71" t="s">
        <v>592</v>
      </c>
      <c r="D861" s="71"/>
      <c r="E861" s="79" t="s">
        <v>604</v>
      </c>
      <c r="F861" s="82" t="s">
        <v>623</v>
      </c>
      <c r="G861" s="58">
        <v>16</v>
      </c>
      <c r="H861" s="60" t="s">
        <v>521</v>
      </c>
      <c r="I861" s="71" t="s">
        <v>599</v>
      </c>
      <c r="J861" s="71" t="s">
        <v>588</v>
      </c>
      <c r="K861" s="71" t="s">
        <v>600</v>
      </c>
      <c r="L861" s="85">
        <f t="shared" si="190"/>
        <v>60.325000000000003</v>
      </c>
      <c r="M861" s="85">
        <f t="shared" si="192"/>
        <v>1.5874999999999999</v>
      </c>
      <c r="N861" s="71">
        <v>60</v>
      </c>
      <c r="O861" s="100">
        <f t="shared" si="193"/>
        <v>60.164999999999999</v>
      </c>
      <c r="P861" s="85">
        <f t="shared" si="194"/>
        <v>0</v>
      </c>
      <c r="Q861" s="58">
        <f t="shared" si="195"/>
        <v>15.2</v>
      </c>
      <c r="R861" s="100">
        <f t="shared" si="196"/>
        <v>59.477600000000002</v>
      </c>
      <c r="S861" s="85">
        <f t="shared" si="197"/>
        <v>0</v>
      </c>
      <c r="T861" s="58">
        <f t="shared" si="198"/>
        <v>10.199999999999999</v>
      </c>
      <c r="U861" s="58">
        <f t="shared" si="199"/>
        <v>7.6</v>
      </c>
      <c r="V861" s="58">
        <f t="array" ref="V861">INDEX(AS$11:AS$66,MATCH(C861&amp;G861,AO$11:AO$66&amp;AP$11:AP$66,0),0)</f>
        <v>10</v>
      </c>
      <c r="X861" s="120">
        <f t="shared" si="200"/>
        <v>6.25E-2</v>
      </c>
      <c r="Y861" s="61">
        <f t="array" ref="Y861">INDEX($AQ$11:$AR$66,MATCH($C861&amp;$G861,$AO$11:$AO$66&amp;$AP$11:$AP$66,0),COUNTIF($AQ$10:$AR$10,"&lt;"&amp;Z861)+1)</f>
        <v>2.9999999999999997E-4</v>
      </c>
      <c r="Z861" s="61">
        <f t="shared" si="201"/>
        <v>2.375</v>
      </c>
      <c r="AA861" s="61">
        <f t="array" ref="AA861">INDEX($AT$11:$AV$66,MATCH($C861&amp;$G861,$AO$11:$AO$66&amp;$AP$11:$AP$66,0),COUNTIF($AT$10:$AV$10,"&lt;"&amp;Z861)+1)</f>
        <v>5.9999999999999995E-4</v>
      </c>
      <c r="AB861" s="111">
        <f t="shared" si="202"/>
        <v>2.3344050591976044</v>
      </c>
      <c r="AC861" s="121">
        <f t="array" ref="AC861">INDEX($AW$11:$BA$66,MATCH($C861&amp;$G861,$AO$11:$AO$66&amp;$AP$11:$AP$66,0),COUNTIF($AW$10:$BA$10,"&lt;"&amp;Z861)+1)</f>
        <v>4.0000000000000002E-4</v>
      </c>
      <c r="AD861" s="62">
        <v>2.3687</v>
      </c>
      <c r="AE861" s="61">
        <f t="array" ref="AE861">INDEX($AT$11:$AV$66,MATCH($C861&amp;$G861,$AO$11:$AO$66&amp;$AP$11:$AP$66,0),COUNTIF($AT$10:$AV$10,"&lt;"&amp;AD861)+1)</f>
        <v>5.9999999999999995E-4</v>
      </c>
      <c r="AF861" s="111">
        <f t="shared" si="203"/>
        <v>2.3416367061317365</v>
      </c>
      <c r="AG861" s="121">
        <f t="array" ref="AG861">INDEX($AW$11:$BA$66,MATCH($C861&amp;$G861,$AO$11:$AO$66&amp;$AP$11:$AP$66,0),COUNTIF($AW$10:$BA$10,"&lt;"&amp;AD861)+1)</f>
        <v>4.0000000000000002E-4</v>
      </c>
    </row>
    <row r="862" spans="2:33" ht="12.75" customHeight="1" x14ac:dyDescent="0.3">
      <c r="B862" s="81" t="str">
        <f t="shared" si="191"/>
        <v>2 3/8-16 UN</v>
      </c>
      <c r="C862" s="71" t="s">
        <v>592</v>
      </c>
      <c r="D862" s="71"/>
      <c r="E862" s="79" t="s">
        <v>604</v>
      </c>
      <c r="F862" s="82" t="s">
        <v>623</v>
      </c>
      <c r="G862" s="58">
        <v>16</v>
      </c>
      <c r="H862" s="60" t="s">
        <v>521</v>
      </c>
      <c r="I862" s="71" t="s">
        <v>601</v>
      </c>
      <c r="J862" s="71" t="s">
        <v>588</v>
      </c>
      <c r="K862" s="71" t="s">
        <v>600</v>
      </c>
      <c r="L862" s="85">
        <f t="shared" si="190"/>
        <v>60.325000000000003</v>
      </c>
      <c r="M862" s="85">
        <f t="shared" si="192"/>
        <v>1.5874999999999999</v>
      </c>
      <c r="N862" s="71">
        <v>60</v>
      </c>
      <c r="O862" s="100">
        <f t="shared" si="193"/>
        <v>60.119300000000003</v>
      </c>
      <c r="P862" s="85">
        <f t="shared" si="194"/>
        <v>0</v>
      </c>
      <c r="Q862" s="58">
        <f t="shared" si="195"/>
        <v>15.2</v>
      </c>
      <c r="R862" s="100">
        <f t="shared" si="196"/>
        <v>59.431899999999999</v>
      </c>
      <c r="S862" s="85">
        <f t="shared" si="197"/>
        <v>0</v>
      </c>
      <c r="T862" s="58">
        <f t="shared" si="198"/>
        <v>10.199999999999999</v>
      </c>
      <c r="U862" s="58">
        <f t="shared" si="199"/>
        <v>7.6</v>
      </c>
      <c r="V862" s="58">
        <f t="array" ref="V862">INDEX(AS$11:AS$66,MATCH(C862&amp;G862,AO$11:AO$66&amp;AP$11:AP$66,0),0)</f>
        <v>10</v>
      </c>
      <c r="X862" s="120">
        <f t="shared" si="200"/>
        <v>6.25E-2</v>
      </c>
      <c r="Y862" s="61">
        <f t="array" ref="Y862">INDEX($AQ$11:$AR$66,MATCH($C862&amp;$G862,$AO$11:$AO$66&amp;$AP$11:$AP$66,0),COUNTIF($AQ$10:$AR$10,"&lt;"&amp;Z862)+1)</f>
        <v>2.9999999999999997E-4</v>
      </c>
      <c r="Z862" s="61">
        <f t="shared" si="201"/>
        <v>2.375</v>
      </c>
      <c r="AA862" s="61">
        <f t="array" ref="AA862">INDEX($AT$11:$AV$66,MATCH($C862&amp;$G862,$AO$11:$AO$66&amp;$AP$11:$AP$66,0),COUNTIF($AT$10:$AV$10,"&lt;"&amp;Z862)+1)</f>
        <v>5.9999999999999995E-4</v>
      </c>
      <c r="AB862" s="111">
        <f t="shared" si="202"/>
        <v>2.3344050591976044</v>
      </c>
      <c r="AC862" s="121">
        <f t="array" ref="AC862">INDEX($AW$11:$BA$66,MATCH($C862&amp;$G862,$AO$11:$AO$66&amp;$AP$11:$AP$66,0),COUNTIF($AW$10:$BA$10,"&lt;"&amp;Z862)+1)</f>
        <v>4.0000000000000002E-4</v>
      </c>
      <c r="AD862" s="62">
        <v>2.3668999999999998</v>
      </c>
      <c r="AE862" s="61">
        <f t="array" ref="AE862">INDEX($AT$11:$AV$66,MATCH($C862&amp;$G862,$AO$11:$AO$66&amp;$AP$11:$AP$66,0),COUNTIF($AT$10:$AV$10,"&lt;"&amp;AD862)+1)</f>
        <v>5.9999999999999995E-4</v>
      </c>
      <c r="AF862" s="111">
        <f t="shared" si="203"/>
        <v>2.3398367061317362</v>
      </c>
      <c r="AG862" s="121">
        <f t="array" ref="AG862">INDEX($AW$11:$BA$66,MATCH($C862&amp;$G862,$AO$11:$AO$66&amp;$AP$11:$AP$66,0),COUNTIF($AW$10:$BA$10,"&lt;"&amp;AD862)+1)</f>
        <v>4.0000000000000002E-4</v>
      </c>
    </row>
    <row r="863" spans="2:33" ht="12.75" customHeight="1" x14ac:dyDescent="0.3">
      <c r="B863" s="81" t="str">
        <f t="shared" si="191"/>
        <v>2 3/8-20 UN</v>
      </c>
      <c r="C863" s="71" t="s">
        <v>592</v>
      </c>
      <c r="D863" s="71"/>
      <c r="E863" s="79" t="s">
        <v>604</v>
      </c>
      <c r="F863" s="82" t="s">
        <v>623</v>
      </c>
      <c r="G863" s="58">
        <v>20</v>
      </c>
      <c r="H863" s="60" t="s">
        <v>521</v>
      </c>
      <c r="I863" s="71" t="s">
        <v>599</v>
      </c>
      <c r="J863" s="71" t="s">
        <v>588</v>
      </c>
      <c r="K863" s="71" t="s">
        <v>600</v>
      </c>
      <c r="L863" s="85">
        <f t="shared" si="190"/>
        <v>60.325000000000003</v>
      </c>
      <c r="M863" s="85">
        <f t="shared" si="192"/>
        <v>1.27</v>
      </c>
      <c r="N863" s="71">
        <v>60</v>
      </c>
      <c r="O863" s="100">
        <f t="shared" si="193"/>
        <v>60.218299999999999</v>
      </c>
      <c r="P863" s="85">
        <f t="shared" si="194"/>
        <v>0</v>
      </c>
      <c r="Q863" s="58">
        <f t="shared" si="195"/>
        <v>12.7</v>
      </c>
      <c r="R863" s="100">
        <f t="shared" si="196"/>
        <v>59.668399999999998</v>
      </c>
      <c r="S863" s="85">
        <f t="shared" si="197"/>
        <v>0</v>
      </c>
      <c r="T863" s="58">
        <f t="shared" si="198"/>
        <v>10.199999999999999</v>
      </c>
      <c r="U863" s="58">
        <f t="shared" si="199"/>
        <v>7.6</v>
      </c>
      <c r="V863" s="58">
        <f t="array" ref="V863">INDEX(AS$11:AS$66,MATCH(C863&amp;G863,AO$11:AO$66&amp;AP$11:AP$66,0),0)</f>
        <v>15</v>
      </c>
      <c r="X863" s="120">
        <f t="shared" si="200"/>
        <v>0.05</v>
      </c>
      <c r="Y863" s="61">
        <f t="array" ref="Y863">INDEX($AQ$11:$AR$66,MATCH($C863&amp;$G863,$AO$11:$AO$66&amp;$AP$11:$AP$66,0),COUNTIF($AQ$10:$AR$10,"&lt;"&amp;Z863)+1)</f>
        <v>2.9999999999999997E-4</v>
      </c>
      <c r="Z863" s="61">
        <f t="shared" si="201"/>
        <v>2.375</v>
      </c>
      <c r="AA863" s="61">
        <f t="array" ref="AA863">INDEX($AT$11:$AV$66,MATCH($C863&amp;$G863,$AO$11:$AO$66&amp;$AP$11:$AP$66,0),COUNTIF($AT$10:$AV$10,"&lt;"&amp;Z863)+1)</f>
        <v>5.0000000000000001E-4</v>
      </c>
      <c r="AB863" s="111">
        <f t="shared" si="202"/>
        <v>2.3425240473580837</v>
      </c>
      <c r="AC863" s="121">
        <f t="array" ref="AC863">INDEX($AW$11:$BA$66,MATCH($C863&amp;$G863,$AO$11:$AO$66&amp;$AP$11:$AP$66,0),COUNTIF($AW$10:$BA$10,"&lt;"&amp;Z863)+1)</f>
        <v>4.0000000000000002E-4</v>
      </c>
      <c r="AD863" s="62">
        <v>2.3708</v>
      </c>
      <c r="AE863" s="61">
        <f t="array" ref="AE863">INDEX($AT$11:$AV$66,MATCH($C863&amp;$G863,$AO$11:$AO$66&amp;$AP$11:$AP$66,0),COUNTIF($AT$10:$AV$10,"&lt;"&amp;AD863)+1)</f>
        <v>5.0000000000000001E-4</v>
      </c>
      <c r="AF863" s="111">
        <f t="shared" si="203"/>
        <v>2.3491493649053892</v>
      </c>
      <c r="AG863" s="121">
        <f t="array" ref="AG863">INDEX($AW$11:$BA$66,MATCH($C863&amp;$G863,$AO$11:$AO$66&amp;$AP$11:$AP$66,0),COUNTIF($AW$10:$BA$10,"&lt;"&amp;AD863)+1)</f>
        <v>4.0000000000000002E-4</v>
      </c>
    </row>
    <row r="864" spans="2:33" ht="12.75" customHeight="1" x14ac:dyDescent="0.3">
      <c r="B864" s="81" t="str">
        <f t="shared" si="191"/>
        <v>2 3/8-20 UN</v>
      </c>
      <c r="C864" s="71" t="s">
        <v>592</v>
      </c>
      <c r="D864" s="71"/>
      <c r="E864" s="79" t="s">
        <v>604</v>
      </c>
      <c r="F864" s="82" t="s">
        <v>623</v>
      </c>
      <c r="G864" s="58">
        <v>20</v>
      </c>
      <c r="H864" s="60" t="s">
        <v>521</v>
      </c>
      <c r="I864" s="71" t="s">
        <v>601</v>
      </c>
      <c r="J864" s="71" t="s">
        <v>588</v>
      </c>
      <c r="K864" s="71" t="s">
        <v>600</v>
      </c>
      <c r="L864" s="85">
        <f t="shared" si="190"/>
        <v>60.325000000000003</v>
      </c>
      <c r="M864" s="85">
        <f t="shared" si="192"/>
        <v>1.27</v>
      </c>
      <c r="N864" s="71">
        <v>60</v>
      </c>
      <c r="O864" s="100">
        <f t="shared" si="193"/>
        <v>60.177700000000002</v>
      </c>
      <c r="P864" s="85">
        <f t="shared" si="194"/>
        <v>0</v>
      </c>
      <c r="Q864" s="58">
        <f t="shared" si="195"/>
        <v>12.7</v>
      </c>
      <c r="R864" s="100">
        <f t="shared" si="196"/>
        <v>59.627800000000001</v>
      </c>
      <c r="S864" s="85">
        <f t="shared" si="197"/>
        <v>0</v>
      </c>
      <c r="T864" s="58">
        <f t="shared" si="198"/>
        <v>10.199999999999999</v>
      </c>
      <c r="U864" s="58">
        <f t="shared" si="199"/>
        <v>7.6</v>
      </c>
      <c r="V864" s="58">
        <f t="array" ref="V864">INDEX(AS$11:AS$66,MATCH(C864&amp;G864,AO$11:AO$66&amp;AP$11:AP$66,0),0)</f>
        <v>15</v>
      </c>
      <c r="X864" s="120">
        <f t="shared" si="200"/>
        <v>0.05</v>
      </c>
      <c r="Y864" s="61">
        <f t="array" ref="Y864">INDEX($AQ$11:$AR$66,MATCH($C864&amp;$G864,$AO$11:$AO$66&amp;$AP$11:$AP$66,0),COUNTIF($AQ$10:$AR$10,"&lt;"&amp;Z864)+1)</f>
        <v>2.9999999999999997E-4</v>
      </c>
      <c r="Z864" s="61">
        <f t="shared" si="201"/>
        <v>2.375</v>
      </c>
      <c r="AA864" s="61">
        <f t="array" ref="AA864">INDEX($AT$11:$AV$66,MATCH($C864&amp;$G864,$AO$11:$AO$66&amp;$AP$11:$AP$66,0),COUNTIF($AT$10:$AV$10,"&lt;"&amp;Z864)+1)</f>
        <v>5.0000000000000001E-4</v>
      </c>
      <c r="AB864" s="111">
        <f t="shared" si="202"/>
        <v>2.3425240473580837</v>
      </c>
      <c r="AC864" s="121">
        <f t="array" ref="AC864">INDEX($AW$11:$BA$66,MATCH($C864&amp;$G864,$AO$11:$AO$66&amp;$AP$11:$AP$66,0),COUNTIF($AW$10:$BA$10,"&lt;"&amp;Z864)+1)</f>
        <v>4.0000000000000002E-4</v>
      </c>
      <c r="AD864" s="62">
        <v>2.3692000000000002</v>
      </c>
      <c r="AE864" s="61">
        <f t="array" ref="AE864">INDEX($AT$11:$AV$66,MATCH($C864&amp;$G864,$AO$11:$AO$66&amp;$AP$11:$AP$66,0),COUNTIF($AT$10:$AV$10,"&lt;"&amp;AD864)+1)</f>
        <v>5.0000000000000001E-4</v>
      </c>
      <c r="AF864" s="111">
        <f t="shared" si="203"/>
        <v>2.3475493649053893</v>
      </c>
      <c r="AG864" s="121">
        <f t="array" ref="AG864">INDEX($AW$11:$BA$66,MATCH($C864&amp;$G864,$AO$11:$AO$66&amp;$AP$11:$AP$66,0),COUNTIF($AW$10:$BA$10,"&lt;"&amp;AD864)+1)</f>
        <v>4.0000000000000002E-4</v>
      </c>
    </row>
    <row r="865" spans="2:33" ht="12.75" customHeight="1" x14ac:dyDescent="0.3">
      <c r="B865" s="81" t="str">
        <f t="shared" si="191"/>
        <v>2 1/2-6 UN</v>
      </c>
      <c r="C865" s="71" t="s">
        <v>592</v>
      </c>
      <c r="D865" s="71"/>
      <c r="E865" s="79" t="s">
        <v>604</v>
      </c>
      <c r="F865" s="82" t="s">
        <v>624</v>
      </c>
      <c r="G865" s="58">
        <v>6</v>
      </c>
      <c r="H865" s="60" t="s">
        <v>521</v>
      </c>
      <c r="I865" s="71" t="s">
        <v>599</v>
      </c>
      <c r="J865" s="71" t="s">
        <v>588</v>
      </c>
      <c r="K865" s="71" t="s">
        <v>600</v>
      </c>
      <c r="L865" s="85">
        <f t="shared" si="190"/>
        <v>63.5</v>
      </c>
      <c r="M865" s="85">
        <f t="shared" si="192"/>
        <v>4.2332999999999998</v>
      </c>
      <c r="N865" s="71">
        <v>60</v>
      </c>
      <c r="O865" s="100">
        <f t="shared" si="193"/>
        <v>62.877699999999997</v>
      </c>
      <c r="P865" s="85">
        <f t="shared" si="194"/>
        <v>0</v>
      </c>
      <c r="Q865" s="58">
        <f t="shared" si="195"/>
        <v>20.3</v>
      </c>
      <c r="R865" s="100">
        <f t="shared" si="196"/>
        <v>61.044600000000003</v>
      </c>
      <c r="S865" s="85">
        <f t="shared" si="197"/>
        <v>0</v>
      </c>
      <c r="T865" s="58">
        <f t="shared" si="198"/>
        <v>12.7</v>
      </c>
      <c r="U865" s="58">
        <f t="shared" si="199"/>
        <v>10.199999999999999</v>
      </c>
      <c r="V865" s="58">
        <f t="array" ref="V865">INDEX(AS$11:AS$66,MATCH(C865&amp;G865,AO$11:AO$66&amp;AP$11:AP$66,0),0)</f>
        <v>5</v>
      </c>
      <c r="X865" s="120">
        <f t="shared" si="200"/>
        <v>0.16666666666666666</v>
      </c>
      <c r="Y865" s="61">
        <f t="array" ref="Y865">INDEX($AQ$11:$AR$66,MATCH($C865&amp;$G865,$AO$11:$AO$66&amp;$AP$11:$AP$66,0),COUNTIF($AQ$10:$AR$10,"&lt;"&amp;Z865)+1)</f>
        <v>4.0000000000000002E-4</v>
      </c>
      <c r="Z865" s="61">
        <f t="shared" si="201"/>
        <v>2.5</v>
      </c>
      <c r="AA865" s="61">
        <f t="array" ref="AA865">INDEX($AT$11:$AV$66,MATCH($C865&amp;$G865,$AO$11:$AO$66&amp;$AP$11:$AP$66,0),COUNTIF($AT$10:$AV$10,"&lt;"&amp;Z865)+1)</f>
        <v>8.0000000000000004E-4</v>
      </c>
      <c r="AB865" s="111">
        <f t="shared" si="202"/>
        <v>2.3917468245269453</v>
      </c>
      <c r="AC865" s="121">
        <f t="array" ref="AC865">INDEX($AW$11:$BA$66,MATCH($C865&amp;$G865,$AO$11:$AO$66&amp;$AP$11:$AP$66,0),COUNTIF($AW$10:$BA$10,"&lt;"&amp;Z865)+1)</f>
        <v>5.0000000000000001E-4</v>
      </c>
      <c r="AD865" s="62">
        <v>2.4754999999999998</v>
      </c>
      <c r="AE865" s="61">
        <f t="array" ref="AE865">INDEX($AT$11:$AV$66,MATCH($C865&amp;$G865,$AO$11:$AO$66&amp;$AP$11:$AP$66,0),COUNTIF($AT$10:$AV$10,"&lt;"&amp;AD865)+1)</f>
        <v>8.0000000000000004E-4</v>
      </c>
      <c r="AF865" s="111">
        <f t="shared" si="203"/>
        <v>2.4033312163512965</v>
      </c>
      <c r="AG865" s="121">
        <f t="array" ref="AG865">INDEX($AW$11:$BA$66,MATCH($C865&amp;$G865,$AO$11:$AO$66&amp;$AP$11:$AP$66,0),COUNTIF($AW$10:$BA$10,"&lt;"&amp;AD865)+1)</f>
        <v>5.0000000000000001E-4</v>
      </c>
    </row>
    <row r="866" spans="2:33" ht="12.75" customHeight="1" x14ac:dyDescent="0.3">
      <c r="B866" s="81" t="str">
        <f t="shared" si="191"/>
        <v>2 1/2-6 UN</v>
      </c>
      <c r="C866" s="71" t="s">
        <v>592</v>
      </c>
      <c r="D866" s="71"/>
      <c r="E866" s="79" t="s">
        <v>604</v>
      </c>
      <c r="F866" s="82" t="s">
        <v>624</v>
      </c>
      <c r="G866" s="58">
        <v>6</v>
      </c>
      <c r="H866" s="60" t="s">
        <v>521</v>
      </c>
      <c r="I866" s="71" t="s">
        <v>601</v>
      </c>
      <c r="J866" s="71" t="s">
        <v>588</v>
      </c>
      <c r="K866" s="71" t="s">
        <v>600</v>
      </c>
      <c r="L866" s="85">
        <f t="shared" si="190"/>
        <v>63.5</v>
      </c>
      <c r="M866" s="85">
        <f t="shared" si="192"/>
        <v>4.2332999999999998</v>
      </c>
      <c r="N866" s="71">
        <v>60</v>
      </c>
      <c r="O866" s="100">
        <f t="shared" si="193"/>
        <v>62.804000000000002</v>
      </c>
      <c r="P866" s="85">
        <f t="shared" si="194"/>
        <v>0</v>
      </c>
      <c r="Q866" s="58">
        <f t="shared" si="195"/>
        <v>20.3</v>
      </c>
      <c r="R866" s="100">
        <f t="shared" si="196"/>
        <v>60.970999999999997</v>
      </c>
      <c r="S866" s="85">
        <f t="shared" si="197"/>
        <v>0</v>
      </c>
      <c r="T866" s="58">
        <f t="shared" si="198"/>
        <v>12.7</v>
      </c>
      <c r="U866" s="58">
        <f t="shared" si="199"/>
        <v>10.199999999999999</v>
      </c>
      <c r="V866" s="58">
        <f t="array" ref="V866">INDEX(AS$11:AS$66,MATCH(C866&amp;G866,AO$11:AO$66&amp;AP$11:AP$66,0),0)</f>
        <v>5</v>
      </c>
      <c r="X866" s="120">
        <f t="shared" si="200"/>
        <v>0.16666666666666666</v>
      </c>
      <c r="Y866" s="61">
        <f t="array" ref="Y866">INDEX($AQ$11:$AR$66,MATCH($C866&amp;$G866,$AO$11:$AO$66&amp;$AP$11:$AP$66,0),COUNTIF($AQ$10:$AR$10,"&lt;"&amp;Z866)+1)</f>
        <v>4.0000000000000002E-4</v>
      </c>
      <c r="Z866" s="61">
        <f t="shared" si="201"/>
        <v>2.5</v>
      </c>
      <c r="AA866" s="61">
        <f t="array" ref="AA866">INDEX($AT$11:$AV$66,MATCH($C866&amp;$G866,$AO$11:$AO$66&amp;$AP$11:$AP$66,0),COUNTIF($AT$10:$AV$10,"&lt;"&amp;Z866)+1)</f>
        <v>8.0000000000000004E-4</v>
      </c>
      <c r="AB866" s="111">
        <f t="shared" si="202"/>
        <v>2.3917468245269453</v>
      </c>
      <c r="AC866" s="121">
        <f t="array" ref="AC866">INDEX($AW$11:$BA$66,MATCH($C866&amp;$G866,$AO$11:$AO$66&amp;$AP$11:$AP$66,0),COUNTIF($AW$10:$BA$10,"&lt;"&amp;Z866)+1)</f>
        <v>5.0000000000000001E-4</v>
      </c>
      <c r="AD866" s="62">
        <v>2.4725999999999999</v>
      </c>
      <c r="AE866" s="61">
        <f t="array" ref="AE866">INDEX($AT$11:$AV$66,MATCH($C866&amp;$G866,$AO$11:$AO$66&amp;$AP$11:$AP$66,0),COUNTIF($AT$10:$AV$10,"&lt;"&amp;AD866)+1)</f>
        <v>8.0000000000000004E-4</v>
      </c>
      <c r="AF866" s="111">
        <f t="shared" si="203"/>
        <v>2.4004312163512966</v>
      </c>
      <c r="AG866" s="121">
        <f t="array" ref="AG866">INDEX($AW$11:$BA$66,MATCH($C866&amp;$G866,$AO$11:$AO$66&amp;$AP$11:$AP$66,0),COUNTIF($AW$10:$BA$10,"&lt;"&amp;AD866)+1)</f>
        <v>5.0000000000000001E-4</v>
      </c>
    </row>
    <row r="867" spans="2:33" ht="12.75" customHeight="1" x14ac:dyDescent="0.3">
      <c r="B867" s="81" t="str">
        <f t="shared" si="191"/>
        <v>2 1/2-8 UN</v>
      </c>
      <c r="C867" s="71" t="s">
        <v>592</v>
      </c>
      <c r="D867" s="71"/>
      <c r="E867" s="79" t="s">
        <v>604</v>
      </c>
      <c r="F867" s="82" t="s">
        <v>624</v>
      </c>
      <c r="G867" s="58">
        <v>8</v>
      </c>
      <c r="H867" s="60" t="s">
        <v>521</v>
      </c>
      <c r="I867" s="71" t="s">
        <v>599</v>
      </c>
      <c r="J867" s="71" t="s">
        <v>588</v>
      </c>
      <c r="K867" s="71" t="s">
        <v>600</v>
      </c>
      <c r="L867" s="85">
        <f t="shared" si="190"/>
        <v>63.5</v>
      </c>
      <c r="M867" s="85">
        <f t="shared" si="192"/>
        <v>3.1749999999999998</v>
      </c>
      <c r="N867" s="71">
        <v>60</v>
      </c>
      <c r="O867" s="100">
        <f t="shared" si="193"/>
        <v>63.0809</v>
      </c>
      <c r="P867" s="85">
        <f t="shared" si="194"/>
        <v>0</v>
      </c>
      <c r="Q867" s="58">
        <f t="shared" si="195"/>
        <v>17.8</v>
      </c>
      <c r="R867" s="100">
        <f t="shared" si="196"/>
        <v>61.706099999999999</v>
      </c>
      <c r="S867" s="85">
        <f t="shared" si="197"/>
        <v>0</v>
      </c>
      <c r="T867" s="58">
        <f t="shared" si="198"/>
        <v>12.7</v>
      </c>
      <c r="U867" s="58">
        <f t="shared" si="199"/>
        <v>10.199999999999999</v>
      </c>
      <c r="V867" s="58">
        <f t="array" ref="V867">INDEX(AS$11:AS$66,MATCH(C867&amp;G867,AO$11:AO$66&amp;AP$11:AP$66,0),0)</f>
        <v>5</v>
      </c>
      <c r="X867" s="120">
        <f t="shared" si="200"/>
        <v>0.125</v>
      </c>
      <c r="Y867" s="61">
        <f t="array" ref="Y867">INDEX($AQ$11:$AR$66,MATCH($C867&amp;$G867,$AO$11:$AO$66&amp;$AP$11:$AP$66,0),COUNTIF($AQ$10:$AR$10,"&lt;"&amp;Z867)+1)</f>
        <v>4.0000000000000002E-4</v>
      </c>
      <c r="Z867" s="61">
        <f t="shared" si="201"/>
        <v>2.5</v>
      </c>
      <c r="AA867" s="61">
        <f t="array" ref="AA867">INDEX($AT$11:$AV$66,MATCH($C867&amp;$G867,$AO$11:$AO$66&amp;$AP$11:$AP$66,0),COUNTIF($AT$10:$AV$10,"&lt;"&amp;Z867)+1)</f>
        <v>6.9999999999999999E-4</v>
      </c>
      <c r="AB867" s="111">
        <f t="shared" si="202"/>
        <v>2.4188101183952089</v>
      </c>
      <c r="AC867" s="121">
        <f t="array" ref="AC867">INDEX($AW$11:$BA$66,MATCH($C867&amp;$G867,$AO$11:$AO$66&amp;$AP$11:$AP$66,0),COUNTIF($AW$10:$BA$10,"&lt;"&amp;Z867)+1)</f>
        <v>5.0000000000000001E-4</v>
      </c>
      <c r="AD867" s="62">
        <v>2.4834999999999998</v>
      </c>
      <c r="AE867" s="61">
        <f t="array" ref="AE867">INDEX($AT$11:$AV$66,MATCH($C867&amp;$G867,$AO$11:$AO$66&amp;$AP$11:$AP$66,0),COUNTIF($AT$10:$AV$10,"&lt;"&amp;AD867)+1)</f>
        <v>6.9999999999999999E-4</v>
      </c>
      <c r="AF867" s="111">
        <f t="shared" si="203"/>
        <v>2.4293734122634723</v>
      </c>
      <c r="AG867" s="121">
        <f t="array" ref="AG867">INDEX($AW$11:$BA$66,MATCH($C867&amp;$G867,$AO$11:$AO$66&amp;$AP$11:$AP$66,0),COUNTIF($AW$10:$BA$10,"&lt;"&amp;AD867)+1)</f>
        <v>5.0000000000000001E-4</v>
      </c>
    </row>
    <row r="868" spans="2:33" ht="12.75" customHeight="1" x14ac:dyDescent="0.3">
      <c r="B868" s="81" t="str">
        <f t="shared" si="191"/>
        <v>2 1/2-8 UN</v>
      </c>
      <c r="C868" s="71" t="s">
        <v>592</v>
      </c>
      <c r="D868" s="71"/>
      <c r="E868" s="79" t="s">
        <v>604</v>
      </c>
      <c r="F868" s="82" t="s">
        <v>624</v>
      </c>
      <c r="G868" s="58">
        <v>8</v>
      </c>
      <c r="H868" s="60" t="s">
        <v>521</v>
      </c>
      <c r="I868" s="71" t="s">
        <v>601</v>
      </c>
      <c r="J868" s="71" t="s">
        <v>588</v>
      </c>
      <c r="K868" s="71" t="s">
        <v>600</v>
      </c>
      <c r="L868" s="85">
        <f t="shared" si="190"/>
        <v>63.5</v>
      </c>
      <c r="M868" s="85">
        <f t="shared" si="192"/>
        <v>3.1749999999999998</v>
      </c>
      <c r="N868" s="71">
        <v>60</v>
      </c>
      <c r="O868" s="100">
        <f t="shared" si="193"/>
        <v>63.014899999999997</v>
      </c>
      <c r="P868" s="85">
        <f t="shared" si="194"/>
        <v>0</v>
      </c>
      <c r="Q868" s="58">
        <f t="shared" si="195"/>
        <v>17.8</v>
      </c>
      <c r="R868" s="100">
        <f t="shared" si="196"/>
        <v>61.64</v>
      </c>
      <c r="S868" s="85">
        <f t="shared" si="197"/>
        <v>0</v>
      </c>
      <c r="T868" s="58">
        <f t="shared" si="198"/>
        <v>12.7</v>
      </c>
      <c r="U868" s="58">
        <f t="shared" si="199"/>
        <v>10.199999999999999</v>
      </c>
      <c r="V868" s="58">
        <f t="array" ref="V868">INDEX(AS$11:AS$66,MATCH(C868&amp;G868,AO$11:AO$66&amp;AP$11:AP$66,0),0)</f>
        <v>5</v>
      </c>
      <c r="X868" s="120">
        <f t="shared" si="200"/>
        <v>0.125</v>
      </c>
      <c r="Y868" s="61">
        <f t="array" ref="Y868">INDEX($AQ$11:$AR$66,MATCH($C868&amp;$G868,$AO$11:$AO$66&amp;$AP$11:$AP$66,0),COUNTIF($AQ$10:$AR$10,"&lt;"&amp;Z868)+1)</f>
        <v>4.0000000000000002E-4</v>
      </c>
      <c r="Z868" s="61">
        <f t="shared" si="201"/>
        <v>2.5</v>
      </c>
      <c r="AA868" s="61">
        <f t="array" ref="AA868">INDEX($AT$11:$AV$66,MATCH($C868&amp;$G868,$AO$11:$AO$66&amp;$AP$11:$AP$66,0),COUNTIF($AT$10:$AV$10,"&lt;"&amp;Z868)+1)</f>
        <v>6.9999999999999999E-4</v>
      </c>
      <c r="AB868" s="111">
        <f t="shared" si="202"/>
        <v>2.4188101183952089</v>
      </c>
      <c r="AC868" s="121">
        <f t="array" ref="AC868">INDEX($AW$11:$BA$66,MATCH($C868&amp;$G868,$AO$11:$AO$66&amp;$AP$11:$AP$66,0),COUNTIF($AW$10:$BA$10,"&lt;"&amp;Z868)+1)</f>
        <v>5.0000000000000001E-4</v>
      </c>
      <c r="AD868" s="62">
        <v>2.4809000000000001</v>
      </c>
      <c r="AE868" s="61">
        <f t="array" ref="AE868">INDEX($AT$11:$AV$66,MATCH($C868&amp;$G868,$AO$11:$AO$66&amp;$AP$11:$AP$66,0),COUNTIF($AT$10:$AV$10,"&lt;"&amp;AD868)+1)</f>
        <v>6.9999999999999999E-4</v>
      </c>
      <c r="AF868" s="111">
        <f t="shared" si="203"/>
        <v>2.4267734122634725</v>
      </c>
      <c r="AG868" s="121">
        <f t="array" ref="AG868">INDEX($AW$11:$BA$66,MATCH($C868&amp;$G868,$AO$11:$AO$66&amp;$AP$11:$AP$66,0),COUNTIF($AW$10:$BA$10,"&lt;"&amp;AD868)+1)</f>
        <v>5.0000000000000001E-4</v>
      </c>
    </row>
    <row r="869" spans="2:33" ht="12.75" customHeight="1" x14ac:dyDescent="0.3">
      <c r="B869" s="81" t="str">
        <f t="shared" si="191"/>
        <v>2 1/2-12 UN</v>
      </c>
      <c r="C869" s="71" t="s">
        <v>592</v>
      </c>
      <c r="D869" s="71"/>
      <c r="E869" s="79" t="s">
        <v>604</v>
      </c>
      <c r="F869" s="82" t="s">
        <v>624</v>
      </c>
      <c r="G869" s="58">
        <v>12</v>
      </c>
      <c r="H869" s="60" t="s">
        <v>521</v>
      </c>
      <c r="I869" s="71" t="s">
        <v>599</v>
      </c>
      <c r="J869" s="71" t="s">
        <v>588</v>
      </c>
      <c r="K869" s="71" t="s">
        <v>600</v>
      </c>
      <c r="L869" s="85">
        <f t="shared" si="190"/>
        <v>63.5</v>
      </c>
      <c r="M869" s="85">
        <f t="shared" si="192"/>
        <v>2.1166999999999998</v>
      </c>
      <c r="N869" s="71">
        <v>60</v>
      </c>
      <c r="O869" s="100">
        <f t="shared" si="193"/>
        <v>63.2485</v>
      </c>
      <c r="P869" s="85">
        <f t="shared" si="194"/>
        <v>0</v>
      </c>
      <c r="Q869" s="58">
        <f t="shared" si="195"/>
        <v>15.2</v>
      </c>
      <c r="R869" s="100">
        <f t="shared" si="196"/>
        <v>62.332000000000001</v>
      </c>
      <c r="S869" s="85">
        <f t="shared" si="197"/>
        <v>0</v>
      </c>
      <c r="T869" s="58">
        <f t="shared" si="198"/>
        <v>10.199999999999999</v>
      </c>
      <c r="U869" s="58">
        <f t="shared" si="199"/>
        <v>7.6</v>
      </c>
      <c r="V869" s="58">
        <f t="array" ref="V869">INDEX(AS$11:AS$66,MATCH(C869&amp;G869,AO$11:AO$66&amp;AP$11:AP$66,0),0)</f>
        <v>10</v>
      </c>
      <c r="X869" s="120">
        <f t="shared" si="200"/>
        <v>8.3333333333333329E-2</v>
      </c>
      <c r="Y869" s="61">
        <f t="array" ref="Y869">INDEX($AQ$11:$AR$66,MATCH($C869&amp;$G869,$AO$11:$AO$66&amp;$AP$11:$AP$66,0),COUNTIF($AQ$10:$AR$10,"&lt;"&amp;Z869)+1)</f>
        <v>2.9999999999999997E-4</v>
      </c>
      <c r="Z869" s="61">
        <f t="shared" si="201"/>
        <v>2.5</v>
      </c>
      <c r="AA869" s="61">
        <f t="array" ref="AA869">INDEX($AT$11:$AV$66,MATCH($C869&amp;$G869,$AO$11:$AO$66&amp;$AP$11:$AP$66,0),COUNTIF($AT$10:$AV$10,"&lt;"&amp;Z869)+1)</f>
        <v>5.9999999999999995E-4</v>
      </c>
      <c r="AB869" s="111">
        <f t="shared" si="202"/>
        <v>2.4458734122634724</v>
      </c>
      <c r="AC869" s="121">
        <f t="array" ref="AC869">INDEX($AW$11:$BA$66,MATCH($C869&amp;$G869,$AO$11:$AO$66&amp;$AP$11:$AP$66,0),COUNTIF($AW$10:$BA$10,"&lt;"&amp;Z869)+1)</f>
        <v>4.0000000000000002E-4</v>
      </c>
      <c r="AD869" s="62">
        <v>2.4901</v>
      </c>
      <c r="AE869" s="61">
        <f t="array" ref="AE869">INDEX($AT$11:$AV$66,MATCH($C869&amp;$G869,$AO$11:$AO$66&amp;$AP$11:$AP$66,0),COUNTIF($AT$10:$AV$10,"&lt;"&amp;AD869)+1)</f>
        <v>5.9999999999999995E-4</v>
      </c>
      <c r="AF869" s="111">
        <f t="shared" si="203"/>
        <v>2.4540156081756486</v>
      </c>
      <c r="AG869" s="121">
        <f t="array" ref="AG869">INDEX($AW$11:$BA$66,MATCH($C869&amp;$G869,$AO$11:$AO$66&amp;$AP$11:$AP$66,0),COUNTIF($AW$10:$BA$10,"&lt;"&amp;AD869)+1)</f>
        <v>4.0000000000000002E-4</v>
      </c>
    </row>
    <row r="870" spans="2:33" ht="12.75" customHeight="1" x14ac:dyDescent="0.3">
      <c r="B870" s="81" t="str">
        <f t="shared" si="191"/>
        <v>2 1/2-12 UN</v>
      </c>
      <c r="C870" s="71" t="s">
        <v>592</v>
      </c>
      <c r="D870" s="71"/>
      <c r="E870" s="79" t="s">
        <v>604</v>
      </c>
      <c r="F870" s="82" t="s">
        <v>624</v>
      </c>
      <c r="G870" s="58">
        <v>12</v>
      </c>
      <c r="H870" s="60" t="s">
        <v>521</v>
      </c>
      <c r="I870" s="71" t="s">
        <v>601</v>
      </c>
      <c r="J870" s="71" t="s">
        <v>588</v>
      </c>
      <c r="K870" s="71" t="s">
        <v>600</v>
      </c>
      <c r="L870" s="85">
        <f t="shared" si="190"/>
        <v>63.5</v>
      </c>
      <c r="M870" s="85">
        <f t="shared" si="192"/>
        <v>2.1166999999999998</v>
      </c>
      <c r="N870" s="71">
        <v>60</v>
      </c>
      <c r="O870" s="100">
        <f t="shared" si="193"/>
        <v>63.1952</v>
      </c>
      <c r="P870" s="85">
        <f t="shared" si="194"/>
        <v>0</v>
      </c>
      <c r="Q870" s="58">
        <f t="shared" si="195"/>
        <v>15.2</v>
      </c>
      <c r="R870" s="100">
        <f t="shared" si="196"/>
        <v>62.278700000000001</v>
      </c>
      <c r="S870" s="85">
        <f t="shared" si="197"/>
        <v>0</v>
      </c>
      <c r="T870" s="58">
        <f t="shared" si="198"/>
        <v>10.199999999999999</v>
      </c>
      <c r="U870" s="58">
        <f t="shared" si="199"/>
        <v>7.6</v>
      </c>
      <c r="V870" s="58">
        <f t="array" ref="V870">INDEX(AS$11:AS$66,MATCH(C870&amp;G870,AO$11:AO$66&amp;AP$11:AP$66,0),0)</f>
        <v>10</v>
      </c>
      <c r="X870" s="120">
        <f t="shared" si="200"/>
        <v>8.3333333333333329E-2</v>
      </c>
      <c r="Y870" s="61">
        <f t="array" ref="Y870">INDEX($AQ$11:$AR$66,MATCH($C870&amp;$G870,$AO$11:$AO$66&amp;$AP$11:$AP$66,0),COUNTIF($AQ$10:$AR$10,"&lt;"&amp;Z870)+1)</f>
        <v>2.9999999999999997E-4</v>
      </c>
      <c r="Z870" s="61">
        <f t="shared" si="201"/>
        <v>2.5</v>
      </c>
      <c r="AA870" s="61">
        <f t="array" ref="AA870">INDEX($AT$11:$AV$66,MATCH($C870&amp;$G870,$AO$11:$AO$66&amp;$AP$11:$AP$66,0),COUNTIF($AT$10:$AV$10,"&lt;"&amp;Z870)+1)</f>
        <v>5.9999999999999995E-4</v>
      </c>
      <c r="AB870" s="111">
        <f t="shared" si="202"/>
        <v>2.4458734122634724</v>
      </c>
      <c r="AC870" s="121">
        <f t="array" ref="AC870">INDEX($AW$11:$BA$66,MATCH($C870&amp;$G870,$AO$11:$AO$66&amp;$AP$11:$AP$66,0),COUNTIF($AW$10:$BA$10,"&lt;"&amp;Z870)+1)</f>
        <v>4.0000000000000002E-4</v>
      </c>
      <c r="AD870" s="62">
        <v>2.488</v>
      </c>
      <c r="AE870" s="61">
        <f t="array" ref="AE870">INDEX($AT$11:$AV$66,MATCH($C870&amp;$G870,$AO$11:$AO$66&amp;$AP$11:$AP$66,0),COUNTIF($AT$10:$AV$10,"&lt;"&amp;AD870)+1)</f>
        <v>5.9999999999999995E-4</v>
      </c>
      <c r="AF870" s="111">
        <f t="shared" si="203"/>
        <v>2.4519156081756486</v>
      </c>
      <c r="AG870" s="121">
        <f t="array" ref="AG870">INDEX($AW$11:$BA$66,MATCH($C870&amp;$G870,$AO$11:$AO$66&amp;$AP$11:$AP$66,0),COUNTIF($AW$10:$BA$10,"&lt;"&amp;AD870)+1)</f>
        <v>4.0000000000000002E-4</v>
      </c>
    </row>
    <row r="871" spans="2:33" ht="12.75" customHeight="1" x14ac:dyDescent="0.3">
      <c r="B871" s="81" t="str">
        <f t="shared" si="191"/>
        <v>2 1/2-16 UN</v>
      </c>
      <c r="C871" s="71" t="s">
        <v>592</v>
      </c>
      <c r="D871" s="71"/>
      <c r="E871" s="79" t="s">
        <v>604</v>
      </c>
      <c r="F871" s="82" t="s">
        <v>624</v>
      </c>
      <c r="G871" s="58">
        <v>16</v>
      </c>
      <c r="H871" s="60" t="s">
        <v>521</v>
      </c>
      <c r="I871" s="71" t="s">
        <v>599</v>
      </c>
      <c r="J871" s="71" t="s">
        <v>588</v>
      </c>
      <c r="K871" s="71" t="s">
        <v>600</v>
      </c>
      <c r="L871" s="85">
        <f t="shared" si="190"/>
        <v>63.5</v>
      </c>
      <c r="M871" s="85">
        <f t="shared" si="192"/>
        <v>1.5874999999999999</v>
      </c>
      <c r="N871" s="71">
        <v>60</v>
      </c>
      <c r="O871" s="100">
        <f t="shared" si="193"/>
        <v>63.34</v>
      </c>
      <c r="P871" s="85">
        <f t="shared" si="194"/>
        <v>0</v>
      </c>
      <c r="Q871" s="58">
        <f t="shared" si="195"/>
        <v>15.2</v>
      </c>
      <c r="R871" s="100">
        <f t="shared" si="196"/>
        <v>62.6526</v>
      </c>
      <c r="S871" s="85">
        <f t="shared" si="197"/>
        <v>0</v>
      </c>
      <c r="T871" s="58">
        <f t="shared" si="198"/>
        <v>10.199999999999999</v>
      </c>
      <c r="U871" s="58">
        <f t="shared" si="199"/>
        <v>7.6</v>
      </c>
      <c r="V871" s="58">
        <f t="array" ref="V871">INDEX(AS$11:AS$66,MATCH(C871&amp;G871,AO$11:AO$66&amp;AP$11:AP$66,0),0)</f>
        <v>10</v>
      </c>
      <c r="X871" s="120">
        <f t="shared" si="200"/>
        <v>6.25E-2</v>
      </c>
      <c r="Y871" s="61">
        <f t="array" ref="Y871">INDEX($AQ$11:$AR$66,MATCH($C871&amp;$G871,$AO$11:$AO$66&amp;$AP$11:$AP$66,0),COUNTIF($AQ$10:$AR$10,"&lt;"&amp;Z871)+1)</f>
        <v>2.9999999999999997E-4</v>
      </c>
      <c r="Z871" s="61">
        <f t="shared" si="201"/>
        <v>2.5</v>
      </c>
      <c r="AA871" s="61">
        <f t="array" ref="AA871">INDEX($AT$11:$AV$66,MATCH($C871&amp;$G871,$AO$11:$AO$66&amp;$AP$11:$AP$66,0),COUNTIF($AT$10:$AV$10,"&lt;"&amp;Z871)+1)</f>
        <v>5.9999999999999995E-4</v>
      </c>
      <c r="AB871" s="111">
        <f t="shared" si="202"/>
        <v>2.4594050591976044</v>
      </c>
      <c r="AC871" s="121">
        <f t="array" ref="AC871">INDEX($AW$11:$BA$66,MATCH($C871&amp;$G871,$AO$11:$AO$66&amp;$AP$11:$AP$66,0),COUNTIF($AW$10:$BA$10,"&lt;"&amp;Z871)+1)</f>
        <v>4.0000000000000002E-4</v>
      </c>
      <c r="AD871" s="62">
        <v>2.4937</v>
      </c>
      <c r="AE871" s="61">
        <f t="array" ref="AE871">INDEX($AT$11:$AV$66,MATCH($C871&amp;$G871,$AO$11:$AO$66&amp;$AP$11:$AP$66,0),COUNTIF($AT$10:$AV$10,"&lt;"&amp;AD871)+1)</f>
        <v>5.9999999999999995E-4</v>
      </c>
      <c r="AF871" s="111">
        <f t="shared" si="203"/>
        <v>2.4666367061317365</v>
      </c>
      <c r="AG871" s="121">
        <f t="array" ref="AG871">INDEX($AW$11:$BA$66,MATCH($C871&amp;$G871,$AO$11:$AO$66&amp;$AP$11:$AP$66,0),COUNTIF($AW$10:$BA$10,"&lt;"&amp;AD871)+1)</f>
        <v>4.0000000000000002E-4</v>
      </c>
    </row>
    <row r="872" spans="2:33" ht="12.75" customHeight="1" x14ac:dyDescent="0.3">
      <c r="B872" s="81" t="str">
        <f t="shared" si="191"/>
        <v>2 1/2-16 UN</v>
      </c>
      <c r="C872" s="71" t="s">
        <v>592</v>
      </c>
      <c r="D872" s="71"/>
      <c r="E872" s="79" t="s">
        <v>604</v>
      </c>
      <c r="F872" s="82" t="s">
        <v>624</v>
      </c>
      <c r="G872" s="58">
        <v>16</v>
      </c>
      <c r="H872" s="60" t="s">
        <v>521</v>
      </c>
      <c r="I872" s="71" t="s">
        <v>601</v>
      </c>
      <c r="J872" s="71" t="s">
        <v>588</v>
      </c>
      <c r="K872" s="71" t="s">
        <v>600</v>
      </c>
      <c r="L872" s="85">
        <f t="shared" ref="L872:L935" si="204">ROUND(Z872*25.4,4)</f>
        <v>63.5</v>
      </c>
      <c r="M872" s="85">
        <f t="shared" si="192"/>
        <v>1.5874999999999999</v>
      </c>
      <c r="N872" s="71">
        <v>60</v>
      </c>
      <c r="O872" s="100">
        <f t="shared" si="193"/>
        <v>63.2943</v>
      </c>
      <c r="P872" s="85">
        <f t="shared" si="194"/>
        <v>0</v>
      </c>
      <c r="Q872" s="58">
        <f t="shared" si="195"/>
        <v>15.2</v>
      </c>
      <c r="R872" s="100">
        <f t="shared" si="196"/>
        <v>62.606900000000003</v>
      </c>
      <c r="S872" s="85">
        <f t="shared" si="197"/>
        <v>0</v>
      </c>
      <c r="T872" s="58">
        <f t="shared" si="198"/>
        <v>10.199999999999999</v>
      </c>
      <c r="U872" s="58">
        <f t="shared" si="199"/>
        <v>7.6</v>
      </c>
      <c r="V872" s="58">
        <f t="array" ref="V872">INDEX(AS$11:AS$66,MATCH(C872&amp;G872,AO$11:AO$66&amp;AP$11:AP$66,0),0)</f>
        <v>10</v>
      </c>
      <c r="X872" s="120">
        <f t="shared" si="200"/>
        <v>6.25E-2</v>
      </c>
      <c r="Y872" s="61">
        <f t="array" ref="Y872">INDEX($AQ$11:$AR$66,MATCH($C872&amp;$G872,$AO$11:$AO$66&amp;$AP$11:$AP$66,0),COUNTIF($AQ$10:$AR$10,"&lt;"&amp;Z872)+1)</f>
        <v>2.9999999999999997E-4</v>
      </c>
      <c r="Z872" s="61">
        <f t="shared" si="201"/>
        <v>2.5</v>
      </c>
      <c r="AA872" s="61">
        <f t="array" ref="AA872">INDEX($AT$11:$AV$66,MATCH($C872&amp;$G872,$AO$11:$AO$66&amp;$AP$11:$AP$66,0),COUNTIF($AT$10:$AV$10,"&lt;"&amp;Z872)+1)</f>
        <v>5.9999999999999995E-4</v>
      </c>
      <c r="AB872" s="111">
        <f t="shared" si="202"/>
        <v>2.4594050591976044</v>
      </c>
      <c r="AC872" s="121">
        <f t="array" ref="AC872">INDEX($AW$11:$BA$66,MATCH($C872&amp;$G872,$AO$11:$AO$66&amp;$AP$11:$AP$66,0),COUNTIF($AW$10:$BA$10,"&lt;"&amp;Z872)+1)</f>
        <v>4.0000000000000002E-4</v>
      </c>
      <c r="AD872" s="62">
        <v>2.4918999999999998</v>
      </c>
      <c r="AE872" s="61">
        <f t="array" ref="AE872">INDEX($AT$11:$AV$66,MATCH($C872&amp;$G872,$AO$11:$AO$66&amp;$AP$11:$AP$66,0),COUNTIF($AT$10:$AV$10,"&lt;"&amp;AD872)+1)</f>
        <v>5.9999999999999995E-4</v>
      </c>
      <c r="AF872" s="111">
        <f t="shared" si="203"/>
        <v>2.4648367061317362</v>
      </c>
      <c r="AG872" s="121">
        <f t="array" ref="AG872">INDEX($AW$11:$BA$66,MATCH($C872&amp;$G872,$AO$11:$AO$66&amp;$AP$11:$AP$66,0),COUNTIF($AW$10:$BA$10,"&lt;"&amp;AD872)+1)</f>
        <v>4.0000000000000002E-4</v>
      </c>
    </row>
    <row r="873" spans="2:33" ht="12.75" customHeight="1" x14ac:dyDescent="0.3">
      <c r="B873" s="81" t="str">
        <f t="shared" ref="B873:B936" si="205">CONCATENATE(F873,"-",G873," ",E873)</f>
        <v>2 1/2-20 UN</v>
      </c>
      <c r="C873" s="71" t="s">
        <v>592</v>
      </c>
      <c r="D873" s="71"/>
      <c r="E873" s="79" t="s">
        <v>604</v>
      </c>
      <c r="F873" s="82" t="s">
        <v>624</v>
      </c>
      <c r="G873" s="58">
        <v>20</v>
      </c>
      <c r="H873" s="60" t="s">
        <v>521</v>
      </c>
      <c r="I873" s="71" t="s">
        <v>599</v>
      </c>
      <c r="J873" s="71" t="s">
        <v>588</v>
      </c>
      <c r="K873" s="71" t="s">
        <v>600</v>
      </c>
      <c r="L873" s="85">
        <f t="shared" si="204"/>
        <v>63.5</v>
      </c>
      <c r="M873" s="85">
        <f t="shared" si="192"/>
        <v>1.27</v>
      </c>
      <c r="N873" s="71">
        <v>60</v>
      </c>
      <c r="O873" s="100">
        <f t="shared" si="193"/>
        <v>63.393300000000004</v>
      </c>
      <c r="P873" s="85">
        <f t="shared" si="194"/>
        <v>0</v>
      </c>
      <c r="Q873" s="58">
        <f t="shared" si="195"/>
        <v>12.7</v>
      </c>
      <c r="R873" s="100">
        <f t="shared" si="196"/>
        <v>62.843400000000003</v>
      </c>
      <c r="S873" s="85">
        <f t="shared" si="197"/>
        <v>0</v>
      </c>
      <c r="T873" s="58">
        <f t="shared" si="198"/>
        <v>10.199999999999999</v>
      </c>
      <c r="U873" s="58">
        <f t="shared" si="199"/>
        <v>7.6</v>
      </c>
      <c r="V873" s="58">
        <f t="array" ref="V873">INDEX(AS$11:AS$66,MATCH(C873&amp;G873,AO$11:AO$66&amp;AP$11:AP$66,0),0)</f>
        <v>15</v>
      </c>
      <c r="X873" s="120">
        <f t="shared" si="200"/>
        <v>0.05</v>
      </c>
      <c r="Y873" s="61">
        <f t="array" ref="Y873">INDEX($AQ$11:$AR$66,MATCH($C873&amp;$G873,$AO$11:$AO$66&amp;$AP$11:$AP$66,0),COUNTIF($AQ$10:$AR$10,"&lt;"&amp;Z873)+1)</f>
        <v>2.9999999999999997E-4</v>
      </c>
      <c r="Z873" s="61">
        <f t="shared" si="201"/>
        <v>2.5</v>
      </c>
      <c r="AA873" s="61">
        <f t="array" ref="AA873">INDEX($AT$11:$AV$66,MATCH($C873&amp;$G873,$AO$11:$AO$66&amp;$AP$11:$AP$66,0),COUNTIF($AT$10:$AV$10,"&lt;"&amp;Z873)+1)</f>
        <v>5.0000000000000001E-4</v>
      </c>
      <c r="AB873" s="111">
        <f t="shared" si="202"/>
        <v>2.4675240473580837</v>
      </c>
      <c r="AC873" s="121">
        <f t="array" ref="AC873">INDEX($AW$11:$BA$66,MATCH($C873&amp;$G873,$AO$11:$AO$66&amp;$AP$11:$AP$66,0),COUNTIF($AW$10:$BA$10,"&lt;"&amp;Z873)+1)</f>
        <v>4.0000000000000002E-4</v>
      </c>
      <c r="AD873" s="62">
        <v>2.4958</v>
      </c>
      <c r="AE873" s="61">
        <f t="array" ref="AE873">INDEX($AT$11:$AV$66,MATCH($C873&amp;$G873,$AO$11:$AO$66&amp;$AP$11:$AP$66,0),COUNTIF($AT$10:$AV$10,"&lt;"&amp;AD873)+1)</f>
        <v>5.0000000000000001E-4</v>
      </c>
      <c r="AF873" s="111">
        <f t="shared" si="203"/>
        <v>2.4741493649053892</v>
      </c>
      <c r="AG873" s="121">
        <f t="array" ref="AG873">INDEX($AW$11:$BA$66,MATCH($C873&amp;$G873,$AO$11:$AO$66&amp;$AP$11:$AP$66,0),COUNTIF($AW$10:$BA$10,"&lt;"&amp;AD873)+1)</f>
        <v>4.0000000000000002E-4</v>
      </c>
    </row>
    <row r="874" spans="2:33" ht="12.75" customHeight="1" x14ac:dyDescent="0.3">
      <c r="B874" s="81" t="str">
        <f t="shared" si="205"/>
        <v>2 1/2-20 UN</v>
      </c>
      <c r="C874" s="71" t="s">
        <v>592</v>
      </c>
      <c r="D874" s="71"/>
      <c r="E874" s="79" t="s">
        <v>604</v>
      </c>
      <c r="F874" s="82" t="s">
        <v>624</v>
      </c>
      <c r="G874" s="58">
        <v>20</v>
      </c>
      <c r="H874" s="60" t="s">
        <v>521</v>
      </c>
      <c r="I874" s="71" t="s">
        <v>601</v>
      </c>
      <c r="J874" s="71" t="s">
        <v>588</v>
      </c>
      <c r="K874" s="71" t="s">
        <v>600</v>
      </c>
      <c r="L874" s="85">
        <f t="shared" si="204"/>
        <v>63.5</v>
      </c>
      <c r="M874" s="85">
        <f t="shared" si="192"/>
        <v>1.27</v>
      </c>
      <c r="N874" s="71">
        <v>60</v>
      </c>
      <c r="O874" s="100">
        <f t="shared" si="193"/>
        <v>63.352699999999999</v>
      </c>
      <c r="P874" s="85">
        <f t="shared" si="194"/>
        <v>0</v>
      </c>
      <c r="Q874" s="58">
        <f t="shared" si="195"/>
        <v>12.7</v>
      </c>
      <c r="R874" s="100">
        <f t="shared" si="196"/>
        <v>62.802799999999998</v>
      </c>
      <c r="S874" s="85">
        <f t="shared" si="197"/>
        <v>0</v>
      </c>
      <c r="T874" s="58">
        <f t="shared" si="198"/>
        <v>10.199999999999999</v>
      </c>
      <c r="U874" s="58">
        <f t="shared" si="199"/>
        <v>7.6</v>
      </c>
      <c r="V874" s="58">
        <f t="array" ref="V874">INDEX(AS$11:AS$66,MATCH(C874&amp;G874,AO$11:AO$66&amp;AP$11:AP$66,0),0)</f>
        <v>15</v>
      </c>
      <c r="X874" s="120">
        <f t="shared" si="200"/>
        <v>0.05</v>
      </c>
      <c r="Y874" s="61">
        <f t="array" ref="Y874">INDEX($AQ$11:$AR$66,MATCH($C874&amp;$G874,$AO$11:$AO$66&amp;$AP$11:$AP$66,0),COUNTIF($AQ$10:$AR$10,"&lt;"&amp;Z874)+1)</f>
        <v>2.9999999999999997E-4</v>
      </c>
      <c r="Z874" s="61">
        <f t="shared" si="201"/>
        <v>2.5</v>
      </c>
      <c r="AA874" s="61">
        <f t="array" ref="AA874">INDEX($AT$11:$AV$66,MATCH($C874&amp;$G874,$AO$11:$AO$66&amp;$AP$11:$AP$66,0),COUNTIF($AT$10:$AV$10,"&lt;"&amp;Z874)+1)</f>
        <v>5.0000000000000001E-4</v>
      </c>
      <c r="AB874" s="111">
        <f t="shared" si="202"/>
        <v>2.4675240473580837</v>
      </c>
      <c r="AC874" s="121">
        <f t="array" ref="AC874">INDEX($AW$11:$BA$66,MATCH($C874&amp;$G874,$AO$11:$AO$66&amp;$AP$11:$AP$66,0),COUNTIF($AW$10:$BA$10,"&lt;"&amp;Z874)+1)</f>
        <v>4.0000000000000002E-4</v>
      </c>
      <c r="AD874" s="62">
        <v>2.4942000000000002</v>
      </c>
      <c r="AE874" s="61">
        <f t="array" ref="AE874">INDEX($AT$11:$AV$66,MATCH($C874&amp;$G874,$AO$11:$AO$66&amp;$AP$11:$AP$66,0),COUNTIF($AT$10:$AV$10,"&lt;"&amp;AD874)+1)</f>
        <v>5.0000000000000001E-4</v>
      </c>
      <c r="AF874" s="111">
        <f t="shared" si="203"/>
        <v>2.4725493649053893</v>
      </c>
      <c r="AG874" s="121">
        <f t="array" ref="AG874">INDEX($AW$11:$BA$66,MATCH($C874&amp;$G874,$AO$11:$AO$66&amp;$AP$11:$AP$66,0),COUNTIF($AW$10:$BA$10,"&lt;"&amp;AD874)+1)</f>
        <v>4.0000000000000002E-4</v>
      </c>
    </row>
    <row r="875" spans="2:33" ht="12.75" customHeight="1" x14ac:dyDescent="0.3">
      <c r="B875" s="81" t="str">
        <f t="shared" si="205"/>
        <v>2 5/8-6 UN</v>
      </c>
      <c r="C875" s="71" t="s">
        <v>592</v>
      </c>
      <c r="D875" s="71"/>
      <c r="E875" s="79" t="s">
        <v>604</v>
      </c>
      <c r="F875" s="82" t="s">
        <v>625</v>
      </c>
      <c r="G875" s="58">
        <v>6</v>
      </c>
      <c r="H875" s="60" t="s">
        <v>521</v>
      </c>
      <c r="I875" s="71" t="s">
        <v>599</v>
      </c>
      <c r="J875" s="71" t="s">
        <v>588</v>
      </c>
      <c r="K875" s="71" t="s">
        <v>600</v>
      </c>
      <c r="L875" s="85">
        <f t="shared" si="204"/>
        <v>66.674999999999997</v>
      </c>
      <c r="M875" s="85">
        <f t="shared" si="192"/>
        <v>4.2332999999999998</v>
      </c>
      <c r="N875" s="71">
        <v>60</v>
      </c>
      <c r="O875" s="100">
        <f t="shared" si="193"/>
        <v>66.0578</v>
      </c>
      <c r="P875" s="85">
        <f t="shared" si="194"/>
        <v>0</v>
      </c>
      <c r="Q875" s="58">
        <f t="shared" si="195"/>
        <v>20.3</v>
      </c>
      <c r="R875" s="100">
        <f t="shared" si="196"/>
        <v>64.224699999999999</v>
      </c>
      <c r="S875" s="85">
        <f t="shared" si="197"/>
        <v>0</v>
      </c>
      <c r="T875" s="58">
        <f t="shared" si="198"/>
        <v>12.7</v>
      </c>
      <c r="U875" s="58">
        <f t="shared" si="199"/>
        <v>10.199999999999999</v>
      </c>
      <c r="V875" s="58">
        <f t="array" ref="V875">INDEX(AS$11:AS$66,MATCH(C875&amp;G875,AO$11:AO$66&amp;AP$11:AP$66,0),0)</f>
        <v>5</v>
      </c>
      <c r="X875" s="120">
        <f t="shared" si="200"/>
        <v>0.16666666666666666</v>
      </c>
      <c r="Y875" s="61">
        <f t="array" ref="Y875">INDEX($AQ$11:$AR$66,MATCH($C875&amp;$G875,$AO$11:$AO$66&amp;$AP$11:$AP$66,0),COUNTIF($AQ$10:$AR$10,"&lt;"&amp;Z875)+1)</f>
        <v>4.0000000000000002E-4</v>
      </c>
      <c r="Z875" s="61">
        <f t="shared" si="201"/>
        <v>2.625</v>
      </c>
      <c r="AA875" s="61">
        <f t="array" ref="AA875">INDEX($AT$11:$AV$66,MATCH($C875&amp;$G875,$AO$11:$AO$66&amp;$AP$11:$AP$66,0),COUNTIF($AT$10:$AV$10,"&lt;"&amp;Z875)+1)</f>
        <v>8.0000000000000004E-4</v>
      </c>
      <c r="AB875" s="111">
        <f t="shared" si="202"/>
        <v>2.5167468245269453</v>
      </c>
      <c r="AC875" s="121">
        <f t="array" ref="AC875">INDEX($AW$11:$BA$66,MATCH($C875&amp;$G875,$AO$11:$AO$66&amp;$AP$11:$AP$66,0),COUNTIF($AW$10:$BA$10,"&lt;"&amp;Z875)+1)</f>
        <v>5.0000000000000001E-4</v>
      </c>
      <c r="AD875" s="62">
        <v>2.6006999999999998</v>
      </c>
      <c r="AE875" s="61">
        <f t="array" ref="AE875">INDEX($AT$11:$AV$66,MATCH($C875&amp;$G875,$AO$11:$AO$66&amp;$AP$11:$AP$66,0),COUNTIF($AT$10:$AV$10,"&lt;"&amp;AD875)+1)</f>
        <v>8.0000000000000004E-4</v>
      </c>
      <c r="AF875" s="111">
        <f t="shared" si="203"/>
        <v>2.5285312163512965</v>
      </c>
      <c r="AG875" s="121">
        <f t="array" ref="AG875">INDEX($AW$11:$BA$66,MATCH($C875&amp;$G875,$AO$11:$AO$66&amp;$AP$11:$AP$66,0),COUNTIF($AW$10:$BA$10,"&lt;"&amp;AD875)+1)</f>
        <v>5.0000000000000001E-4</v>
      </c>
    </row>
    <row r="876" spans="2:33" ht="12.75" customHeight="1" x14ac:dyDescent="0.3">
      <c r="B876" s="81" t="str">
        <f t="shared" si="205"/>
        <v>2 5/8-6 UN</v>
      </c>
      <c r="C876" s="71" t="s">
        <v>592</v>
      </c>
      <c r="D876" s="71"/>
      <c r="E876" s="79" t="s">
        <v>604</v>
      </c>
      <c r="F876" s="82" t="s">
        <v>625</v>
      </c>
      <c r="G876" s="58">
        <v>6</v>
      </c>
      <c r="H876" s="60" t="s">
        <v>521</v>
      </c>
      <c r="I876" s="71" t="s">
        <v>601</v>
      </c>
      <c r="J876" s="71" t="s">
        <v>588</v>
      </c>
      <c r="K876" s="71" t="s">
        <v>600</v>
      </c>
      <c r="L876" s="85">
        <f t="shared" si="204"/>
        <v>66.674999999999997</v>
      </c>
      <c r="M876" s="85">
        <f t="shared" si="192"/>
        <v>4.2332999999999998</v>
      </c>
      <c r="N876" s="71">
        <v>60</v>
      </c>
      <c r="O876" s="100">
        <f t="shared" si="193"/>
        <v>65.9816</v>
      </c>
      <c r="P876" s="85">
        <f t="shared" si="194"/>
        <v>0</v>
      </c>
      <c r="Q876" s="58">
        <f t="shared" si="195"/>
        <v>20.3</v>
      </c>
      <c r="R876" s="100">
        <f t="shared" si="196"/>
        <v>64.148499999999999</v>
      </c>
      <c r="S876" s="85">
        <f t="shared" si="197"/>
        <v>0</v>
      </c>
      <c r="T876" s="58">
        <f t="shared" si="198"/>
        <v>12.7</v>
      </c>
      <c r="U876" s="58">
        <f t="shared" si="199"/>
        <v>10.199999999999999</v>
      </c>
      <c r="V876" s="58">
        <f t="array" ref="V876">INDEX(AS$11:AS$66,MATCH(C876&amp;G876,AO$11:AO$66&amp;AP$11:AP$66,0),0)</f>
        <v>5</v>
      </c>
      <c r="X876" s="120">
        <f t="shared" si="200"/>
        <v>0.16666666666666666</v>
      </c>
      <c r="Y876" s="61">
        <f t="array" ref="Y876">INDEX($AQ$11:$AR$66,MATCH($C876&amp;$G876,$AO$11:$AO$66&amp;$AP$11:$AP$66,0),COUNTIF($AQ$10:$AR$10,"&lt;"&amp;Z876)+1)</f>
        <v>4.0000000000000002E-4</v>
      </c>
      <c r="Z876" s="61">
        <f t="shared" si="201"/>
        <v>2.625</v>
      </c>
      <c r="AA876" s="61">
        <f t="array" ref="AA876">INDEX($AT$11:$AV$66,MATCH($C876&amp;$G876,$AO$11:$AO$66&amp;$AP$11:$AP$66,0),COUNTIF($AT$10:$AV$10,"&lt;"&amp;Z876)+1)</f>
        <v>8.0000000000000004E-4</v>
      </c>
      <c r="AB876" s="111">
        <f t="shared" si="202"/>
        <v>2.5167468245269453</v>
      </c>
      <c r="AC876" s="121">
        <f t="array" ref="AC876">INDEX($AW$11:$BA$66,MATCH($C876&amp;$G876,$AO$11:$AO$66&amp;$AP$11:$AP$66,0),COUNTIF($AW$10:$BA$10,"&lt;"&amp;Z876)+1)</f>
        <v>5.0000000000000001E-4</v>
      </c>
      <c r="AD876" s="62">
        <v>2.5977000000000001</v>
      </c>
      <c r="AE876" s="61">
        <f t="array" ref="AE876">INDEX($AT$11:$AV$66,MATCH($C876&amp;$G876,$AO$11:$AO$66&amp;$AP$11:$AP$66,0),COUNTIF($AT$10:$AV$10,"&lt;"&amp;AD876)+1)</f>
        <v>8.0000000000000004E-4</v>
      </c>
      <c r="AF876" s="111">
        <f t="shared" si="203"/>
        <v>2.5255312163512968</v>
      </c>
      <c r="AG876" s="121">
        <f t="array" ref="AG876">INDEX($AW$11:$BA$66,MATCH($C876&amp;$G876,$AO$11:$AO$66&amp;$AP$11:$AP$66,0),COUNTIF($AW$10:$BA$10,"&lt;"&amp;AD876)+1)</f>
        <v>5.0000000000000001E-4</v>
      </c>
    </row>
    <row r="877" spans="2:33" ht="12.75" customHeight="1" x14ac:dyDescent="0.3">
      <c r="B877" s="81" t="str">
        <f t="shared" si="205"/>
        <v>2 5/8-8 UN</v>
      </c>
      <c r="C877" s="71" t="s">
        <v>592</v>
      </c>
      <c r="D877" s="71"/>
      <c r="E877" s="79" t="s">
        <v>604</v>
      </c>
      <c r="F877" s="82" t="s">
        <v>625</v>
      </c>
      <c r="G877" s="58">
        <v>8</v>
      </c>
      <c r="H877" s="60" t="s">
        <v>521</v>
      </c>
      <c r="I877" s="71" t="s">
        <v>599</v>
      </c>
      <c r="J877" s="71" t="s">
        <v>588</v>
      </c>
      <c r="K877" s="71" t="s">
        <v>600</v>
      </c>
      <c r="L877" s="85">
        <f t="shared" si="204"/>
        <v>66.674999999999997</v>
      </c>
      <c r="M877" s="85">
        <f t="shared" si="192"/>
        <v>3.1749999999999998</v>
      </c>
      <c r="N877" s="71">
        <v>60</v>
      </c>
      <c r="O877" s="100">
        <f t="shared" si="193"/>
        <v>66.258399999999995</v>
      </c>
      <c r="P877" s="85">
        <f t="shared" si="194"/>
        <v>0</v>
      </c>
      <c r="Q877" s="58">
        <f t="shared" si="195"/>
        <v>17.8</v>
      </c>
      <c r="R877" s="100">
        <f t="shared" si="196"/>
        <v>64.883600000000001</v>
      </c>
      <c r="S877" s="85">
        <f t="shared" si="197"/>
        <v>0</v>
      </c>
      <c r="T877" s="58">
        <f t="shared" si="198"/>
        <v>12.7</v>
      </c>
      <c r="U877" s="58">
        <f t="shared" si="199"/>
        <v>10.199999999999999</v>
      </c>
      <c r="V877" s="58">
        <f t="array" ref="V877">INDEX(AS$11:AS$66,MATCH(C877&amp;G877,AO$11:AO$66&amp;AP$11:AP$66,0),0)</f>
        <v>5</v>
      </c>
      <c r="X877" s="120">
        <f t="shared" si="200"/>
        <v>0.125</v>
      </c>
      <c r="Y877" s="61">
        <f t="array" ref="Y877">INDEX($AQ$11:$AR$66,MATCH($C877&amp;$G877,$AO$11:$AO$66&amp;$AP$11:$AP$66,0),COUNTIF($AQ$10:$AR$10,"&lt;"&amp;Z877)+1)</f>
        <v>4.0000000000000002E-4</v>
      </c>
      <c r="Z877" s="61">
        <f t="shared" si="201"/>
        <v>2.625</v>
      </c>
      <c r="AA877" s="61">
        <f t="array" ref="AA877">INDEX($AT$11:$AV$66,MATCH($C877&amp;$G877,$AO$11:$AO$66&amp;$AP$11:$AP$66,0),COUNTIF($AT$10:$AV$10,"&lt;"&amp;Z877)+1)</f>
        <v>6.9999999999999999E-4</v>
      </c>
      <c r="AB877" s="111">
        <f t="shared" si="202"/>
        <v>2.5438101183952089</v>
      </c>
      <c r="AC877" s="121">
        <f t="array" ref="AC877">INDEX($AW$11:$BA$66,MATCH($C877&amp;$G877,$AO$11:$AO$66&amp;$AP$11:$AP$66,0),COUNTIF($AW$10:$BA$10,"&lt;"&amp;Z877)+1)</f>
        <v>5.0000000000000001E-4</v>
      </c>
      <c r="AD877" s="62">
        <v>2.6086</v>
      </c>
      <c r="AE877" s="61">
        <f t="array" ref="AE877">INDEX($AT$11:$AV$66,MATCH($C877&amp;$G877,$AO$11:$AO$66&amp;$AP$11:$AP$66,0),COUNTIF($AT$10:$AV$10,"&lt;"&amp;AD877)+1)</f>
        <v>6.9999999999999999E-4</v>
      </c>
      <c r="AF877" s="111">
        <f t="shared" si="203"/>
        <v>2.5544734122634725</v>
      </c>
      <c r="AG877" s="121">
        <f t="array" ref="AG877">INDEX($AW$11:$BA$66,MATCH($C877&amp;$G877,$AO$11:$AO$66&amp;$AP$11:$AP$66,0),COUNTIF($AW$10:$BA$10,"&lt;"&amp;AD877)+1)</f>
        <v>5.0000000000000001E-4</v>
      </c>
    </row>
    <row r="878" spans="2:33" ht="12.75" customHeight="1" x14ac:dyDescent="0.3">
      <c r="B878" s="81" t="str">
        <f t="shared" si="205"/>
        <v>2 5/8-8 UN</v>
      </c>
      <c r="C878" s="71" t="s">
        <v>592</v>
      </c>
      <c r="D878" s="71"/>
      <c r="E878" s="79" t="s">
        <v>604</v>
      </c>
      <c r="F878" s="82" t="s">
        <v>625</v>
      </c>
      <c r="G878" s="58">
        <v>8</v>
      </c>
      <c r="H878" s="60" t="s">
        <v>521</v>
      </c>
      <c r="I878" s="71" t="s">
        <v>601</v>
      </c>
      <c r="J878" s="71" t="s">
        <v>588</v>
      </c>
      <c r="K878" s="71" t="s">
        <v>600</v>
      </c>
      <c r="L878" s="85">
        <f t="shared" si="204"/>
        <v>66.674999999999997</v>
      </c>
      <c r="M878" s="85">
        <f t="shared" si="192"/>
        <v>3.1749999999999998</v>
      </c>
      <c r="N878" s="71">
        <v>60</v>
      </c>
      <c r="O878" s="100">
        <f t="shared" si="193"/>
        <v>66.189899999999994</v>
      </c>
      <c r="P878" s="85">
        <f t="shared" si="194"/>
        <v>0</v>
      </c>
      <c r="Q878" s="58">
        <f t="shared" si="195"/>
        <v>17.8</v>
      </c>
      <c r="R878" s="100">
        <f t="shared" si="196"/>
        <v>64.814999999999998</v>
      </c>
      <c r="S878" s="85">
        <f t="shared" si="197"/>
        <v>0</v>
      </c>
      <c r="T878" s="58">
        <f t="shared" si="198"/>
        <v>12.7</v>
      </c>
      <c r="U878" s="58">
        <f t="shared" si="199"/>
        <v>10.199999999999999</v>
      </c>
      <c r="V878" s="58">
        <f t="array" ref="V878">INDEX(AS$11:AS$66,MATCH(C878&amp;G878,AO$11:AO$66&amp;AP$11:AP$66,0),0)</f>
        <v>5</v>
      </c>
      <c r="X878" s="120">
        <f t="shared" si="200"/>
        <v>0.125</v>
      </c>
      <c r="Y878" s="61">
        <f t="array" ref="Y878">INDEX($AQ$11:$AR$66,MATCH($C878&amp;$G878,$AO$11:$AO$66&amp;$AP$11:$AP$66,0),COUNTIF($AQ$10:$AR$10,"&lt;"&amp;Z878)+1)</f>
        <v>4.0000000000000002E-4</v>
      </c>
      <c r="Z878" s="61">
        <f t="shared" si="201"/>
        <v>2.625</v>
      </c>
      <c r="AA878" s="61">
        <f t="array" ref="AA878">INDEX($AT$11:$AV$66,MATCH($C878&amp;$G878,$AO$11:$AO$66&amp;$AP$11:$AP$66,0),COUNTIF($AT$10:$AV$10,"&lt;"&amp;Z878)+1)</f>
        <v>6.9999999999999999E-4</v>
      </c>
      <c r="AB878" s="111">
        <f t="shared" si="202"/>
        <v>2.5438101183952089</v>
      </c>
      <c r="AC878" s="121">
        <f t="array" ref="AC878">INDEX($AW$11:$BA$66,MATCH($C878&amp;$G878,$AO$11:$AO$66&amp;$AP$11:$AP$66,0),COUNTIF($AW$10:$BA$10,"&lt;"&amp;Z878)+1)</f>
        <v>5.0000000000000001E-4</v>
      </c>
      <c r="AD878" s="62">
        <v>2.6059000000000001</v>
      </c>
      <c r="AE878" s="61">
        <f t="array" ref="AE878">INDEX($AT$11:$AV$66,MATCH($C878&amp;$G878,$AO$11:$AO$66&amp;$AP$11:$AP$66,0),COUNTIF($AT$10:$AV$10,"&lt;"&amp;AD878)+1)</f>
        <v>6.9999999999999999E-4</v>
      </c>
      <c r="AF878" s="111">
        <f t="shared" si="203"/>
        <v>2.5517734122634725</v>
      </c>
      <c r="AG878" s="121">
        <f t="array" ref="AG878">INDEX($AW$11:$BA$66,MATCH($C878&amp;$G878,$AO$11:$AO$66&amp;$AP$11:$AP$66,0),COUNTIF($AW$10:$BA$10,"&lt;"&amp;AD878)+1)</f>
        <v>5.0000000000000001E-4</v>
      </c>
    </row>
    <row r="879" spans="2:33" ht="12.75" customHeight="1" x14ac:dyDescent="0.3">
      <c r="B879" s="81" t="str">
        <f t="shared" si="205"/>
        <v>2 5/8-12 UN</v>
      </c>
      <c r="C879" s="71" t="s">
        <v>592</v>
      </c>
      <c r="D879" s="71"/>
      <c r="E879" s="79" t="s">
        <v>604</v>
      </c>
      <c r="F879" s="82" t="s">
        <v>625</v>
      </c>
      <c r="G879" s="58">
        <v>12</v>
      </c>
      <c r="H879" s="60" t="s">
        <v>521</v>
      </c>
      <c r="I879" s="71" t="s">
        <v>599</v>
      </c>
      <c r="J879" s="71" t="s">
        <v>588</v>
      </c>
      <c r="K879" s="71" t="s">
        <v>600</v>
      </c>
      <c r="L879" s="85">
        <f t="shared" si="204"/>
        <v>66.674999999999997</v>
      </c>
      <c r="M879" s="85">
        <f t="shared" si="192"/>
        <v>2.1166999999999998</v>
      </c>
      <c r="N879" s="71">
        <v>60</v>
      </c>
      <c r="O879" s="100">
        <f t="shared" si="193"/>
        <v>66.423500000000004</v>
      </c>
      <c r="P879" s="85">
        <f t="shared" si="194"/>
        <v>0</v>
      </c>
      <c r="Q879" s="58">
        <f t="shared" si="195"/>
        <v>15.2</v>
      </c>
      <c r="R879" s="100">
        <f t="shared" si="196"/>
        <v>65.507000000000005</v>
      </c>
      <c r="S879" s="85">
        <f t="shared" si="197"/>
        <v>0</v>
      </c>
      <c r="T879" s="58">
        <f t="shared" si="198"/>
        <v>10.199999999999999</v>
      </c>
      <c r="U879" s="58">
        <f t="shared" si="199"/>
        <v>7.6</v>
      </c>
      <c r="V879" s="58">
        <f t="array" ref="V879">INDEX(AS$11:AS$66,MATCH(C879&amp;G879,AO$11:AO$66&amp;AP$11:AP$66,0),0)</f>
        <v>10</v>
      </c>
      <c r="X879" s="120">
        <f t="shared" si="200"/>
        <v>8.3333333333333329E-2</v>
      </c>
      <c r="Y879" s="61">
        <f t="array" ref="Y879">INDEX($AQ$11:$AR$66,MATCH($C879&amp;$G879,$AO$11:$AO$66&amp;$AP$11:$AP$66,0),COUNTIF($AQ$10:$AR$10,"&lt;"&amp;Z879)+1)</f>
        <v>2.9999999999999997E-4</v>
      </c>
      <c r="Z879" s="61">
        <f t="shared" si="201"/>
        <v>2.625</v>
      </c>
      <c r="AA879" s="61">
        <f t="array" ref="AA879">INDEX($AT$11:$AV$66,MATCH($C879&amp;$G879,$AO$11:$AO$66&amp;$AP$11:$AP$66,0),COUNTIF($AT$10:$AV$10,"&lt;"&amp;Z879)+1)</f>
        <v>5.9999999999999995E-4</v>
      </c>
      <c r="AB879" s="111">
        <f t="shared" si="202"/>
        <v>2.5708734122634724</v>
      </c>
      <c r="AC879" s="121">
        <f t="array" ref="AC879">INDEX($AW$11:$BA$66,MATCH($C879&amp;$G879,$AO$11:$AO$66&amp;$AP$11:$AP$66,0),COUNTIF($AW$10:$BA$10,"&lt;"&amp;Z879)+1)</f>
        <v>4.0000000000000002E-4</v>
      </c>
      <c r="AD879" s="62">
        <v>2.6151</v>
      </c>
      <c r="AE879" s="61">
        <f t="array" ref="AE879">INDEX($AT$11:$AV$66,MATCH($C879&amp;$G879,$AO$11:$AO$66&amp;$AP$11:$AP$66,0),COUNTIF($AT$10:$AV$10,"&lt;"&amp;AD879)+1)</f>
        <v>5.9999999999999995E-4</v>
      </c>
      <c r="AF879" s="111">
        <f t="shared" si="203"/>
        <v>2.5790156081756486</v>
      </c>
      <c r="AG879" s="121">
        <f t="array" ref="AG879">INDEX($AW$11:$BA$66,MATCH($C879&amp;$G879,$AO$11:$AO$66&amp;$AP$11:$AP$66,0),COUNTIF($AW$10:$BA$10,"&lt;"&amp;AD879)+1)</f>
        <v>4.0000000000000002E-4</v>
      </c>
    </row>
    <row r="880" spans="2:33" ht="12.75" customHeight="1" x14ac:dyDescent="0.3">
      <c r="B880" s="81" t="str">
        <f t="shared" si="205"/>
        <v>2 5/8-12 UN</v>
      </c>
      <c r="C880" s="71" t="s">
        <v>592</v>
      </c>
      <c r="D880" s="71"/>
      <c r="E880" s="79" t="s">
        <v>604</v>
      </c>
      <c r="F880" s="82" t="s">
        <v>625</v>
      </c>
      <c r="G880" s="58">
        <v>12</v>
      </c>
      <c r="H880" s="60" t="s">
        <v>521</v>
      </c>
      <c r="I880" s="71" t="s">
        <v>601</v>
      </c>
      <c r="J880" s="71" t="s">
        <v>588</v>
      </c>
      <c r="K880" s="71" t="s">
        <v>600</v>
      </c>
      <c r="L880" s="85">
        <f t="shared" si="204"/>
        <v>66.674999999999997</v>
      </c>
      <c r="M880" s="85">
        <f t="shared" si="192"/>
        <v>2.1166999999999998</v>
      </c>
      <c r="N880" s="71">
        <v>60</v>
      </c>
      <c r="O880" s="100">
        <f t="shared" si="193"/>
        <v>66.370199999999997</v>
      </c>
      <c r="P880" s="85">
        <f t="shared" si="194"/>
        <v>0</v>
      </c>
      <c r="Q880" s="58">
        <f t="shared" si="195"/>
        <v>15.2</v>
      </c>
      <c r="R880" s="100">
        <f t="shared" si="196"/>
        <v>65.453699999999998</v>
      </c>
      <c r="S880" s="85">
        <f t="shared" si="197"/>
        <v>0</v>
      </c>
      <c r="T880" s="58">
        <f t="shared" si="198"/>
        <v>10.199999999999999</v>
      </c>
      <c r="U880" s="58">
        <f t="shared" si="199"/>
        <v>7.6</v>
      </c>
      <c r="V880" s="58">
        <f t="array" ref="V880">INDEX(AS$11:AS$66,MATCH(C880&amp;G880,AO$11:AO$66&amp;AP$11:AP$66,0),0)</f>
        <v>10</v>
      </c>
      <c r="X880" s="120">
        <f t="shared" si="200"/>
        <v>8.3333333333333329E-2</v>
      </c>
      <c r="Y880" s="61">
        <f t="array" ref="Y880">INDEX($AQ$11:$AR$66,MATCH($C880&amp;$G880,$AO$11:$AO$66&amp;$AP$11:$AP$66,0),COUNTIF($AQ$10:$AR$10,"&lt;"&amp;Z880)+1)</f>
        <v>2.9999999999999997E-4</v>
      </c>
      <c r="Z880" s="61">
        <f t="shared" si="201"/>
        <v>2.625</v>
      </c>
      <c r="AA880" s="61">
        <f t="array" ref="AA880">INDEX($AT$11:$AV$66,MATCH($C880&amp;$G880,$AO$11:$AO$66&amp;$AP$11:$AP$66,0),COUNTIF($AT$10:$AV$10,"&lt;"&amp;Z880)+1)</f>
        <v>5.9999999999999995E-4</v>
      </c>
      <c r="AB880" s="111">
        <f t="shared" si="202"/>
        <v>2.5708734122634724</v>
      </c>
      <c r="AC880" s="121">
        <f t="array" ref="AC880">INDEX($AW$11:$BA$66,MATCH($C880&amp;$G880,$AO$11:$AO$66&amp;$AP$11:$AP$66,0),COUNTIF($AW$10:$BA$10,"&lt;"&amp;Z880)+1)</f>
        <v>4.0000000000000002E-4</v>
      </c>
      <c r="AD880" s="62">
        <v>2.613</v>
      </c>
      <c r="AE880" s="61">
        <f t="array" ref="AE880">INDEX($AT$11:$AV$66,MATCH($C880&amp;$G880,$AO$11:$AO$66&amp;$AP$11:$AP$66,0),COUNTIF($AT$10:$AV$10,"&lt;"&amp;AD880)+1)</f>
        <v>5.9999999999999995E-4</v>
      </c>
      <c r="AF880" s="111">
        <f t="shared" si="203"/>
        <v>2.5769156081756486</v>
      </c>
      <c r="AG880" s="121">
        <f t="array" ref="AG880">INDEX($AW$11:$BA$66,MATCH($C880&amp;$G880,$AO$11:$AO$66&amp;$AP$11:$AP$66,0),COUNTIF($AW$10:$BA$10,"&lt;"&amp;AD880)+1)</f>
        <v>4.0000000000000002E-4</v>
      </c>
    </row>
    <row r="881" spans="2:33" ht="12.75" customHeight="1" x14ac:dyDescent="0.3">
      <c r="B881" s="81" t="str">
        <f t="shared" si="205"/>
        <v>2 5/8-16 UN</v>
      </c>
      <c r="C881" s="71" t="s">
        <v>592</v>
      </c>
      <c r="D881" s="71"/>
      <c r="E881" s="79" t="s">
        <v>604</v>
      </c>
      <c r="F881" s="82" t="s">
        <v>625</v>
      </c>
      <c r="G881" s="58">
        <v>16</v>
      </c>
      <c r="H881" s="60" t="s">
        <v>521</v>
      </c>
      <c r="I881" s="71" t="s">
        <v>599</v>
      </c>
      <c r="J881" s="71" t="s">
        <v>588</v>
      </c>
      <c r="K881" s="71" t="s">
        <v>600</v>
      </c>
      <c r="L881" s="85">
        <f t="shared" si="204"/>
        <v>66.674999999999997</v>
      </c>
      <c r="M881" s="85">
        <f t="shared" si="192"/>
        <v>1.5874999999999999</v>
      </c>
      <c r="N881" s="71">
        <v>60</v>
      </c>
      <c r="O881" s="100">
        <f t="shared" si="193"/>
        <v>66.515000000000001</v>
      </c>
      <c r="P881" s="85">
        <f t="shared" si="194"/>
        <v>0</v>
      </c>
      <c r="Q881" s="58">
        <f t="shared" si="195"/>
        <v>15.2</v>
      </c>
      <c r="R881" s="100">
        <f t="shared" si="196"/>
        <v>65.827600000000004</v>
      </c>
      <c r="S881" s="85">
        <f t="shared" si="197"/>
        <v>0</v>
      </c>
      <c r="T881" s="58">
        <f t="shared" si="198"/>
        <v>10.199999999999999</v>
      </c>
      <c r="U881" s="58">
        <f t="shared" si="199"/>
        <v>7.6</v>
      </c>
      <c r="V881" s="58">
        <f t="array" ref="V881">INDEX(AS$11:AS$66,MATCH(C881&amp;G881,AO$11:AO$66&amp;AP$11:AP$66,0),0)</f>
        <v>10</v>
      </c>
      <c r="X881" s="120">
        <f t="shared" si="200"/>
        <v>6.25E-2</v>
      </c>
      <c r="Y881" s="61">
        <f t="array" ref="Y881">INDEX($AQ$11:$AR$66,MATCH($C881&amp;$G881,$AO$11:$AO$66&amp;$AP$11:$AP$66,0),COUNTIF($AQ$10:$AR$10,"&lt;"&amp;Z881)+1)</f>
        <v>2.9999999999999997E-4</v>
      </c>
      <c r="Z881" s="61">
        <f t="shared" si="201"/>
        <v>2.625</v>
      </c>
      <c r="AA881" s="61">
        <f t="array" ref="AA881">INDEX($AT$11:$AV$66,MATCH($C881&amp;$G881,$AO$11:$AO$66&amp;$AP$11:$AP$66,0),COUNTIF($AT$10:$AV$10,"&lt;"&amp;Z881)+1)</f>
        <v>5.9999999999999995E-4</v>
      </c>
      <c r="AB881" s="111">
        <f t="shared" si="202"/>
        <v>2.5844050591976044</v>
      </c>
      <c r="AC881" s="121">
        <f t="array" ref="AC881">INDEX($AW$11:$BA$66,MATCH($C881&amp;$G881,$AO$11:$AO$66&amp;$AP$11:$AP$66,0),COUNTIF($AW$10:$BA$10,"&lt;"&amp;Z881)+1)</f>
        <v>4.0000000000000002E-4</v>
      </c>
      <c r="AD881" s="62">
        <v>2.6187</v>
      </c>
      <c r="AE881" s="61">
        <f t="array" ref="AE881">INDEX($AT$11:$AV$66,MATCH($C881&amp;$G881,$AO$11:$AO$66&amp;$AP$11:$AP$66,0),COUNTIF($AT$10:$AV$10,"&lt;"&amp;AD881)+1)</f>
        <v>5.9999999999999995E-4</v>
      </c>
      <c r="AF881" s="111">
        <f t="shared" si="203"/>
        <v>2.5916367061317365</v>
      </c>
      <c r="AG881" s="121">
        <f t="array" ref="AG881">INDEX($AW$11:$BA$66,MATCH($C881&amp;$G881,$AO$11:$AO$66&amp;$AP$11:$AP$66,0),COUNTIF($AW$10:$BA$10,"&lt;"&amp;AD881)+1)</f>
        <v>4.0000000000000002E-4</v>
      </c>
    </row>
    <row r="882" spans="2:33" ht="12.75" customHeight="1" x14ac:dyDescent="0.3">
      <c r="B882" s="81" t="str">
        <f t="shared" si="205"/>
        <v>2 5/8-16 UN</v>
      </c>
      <c r="C882" s="71" t="s">
        <v>592</v>
      </c>
      <c r="D882" s="71"/>
      <c r="E882" s="79" t="s">
        <v>604</v>
      </c>
      <c r="F882" s="82" t="s">
        <v>625</v>
      </c>
      <c r="G882" s="58">
        <v>16</v>
      </c>
      <c r="H882" s="60" t="s">
        <v>521</v>
      </c>
      <c r="I882" s="71" t="s">
        <v>601</v>
      </c>
      <c r="J882" s="71" t="s">
        <v>588</v>
      </c>
      <c r="K882" s="71" t="s">
        <v>600</v>
      </c>
      <c r="L882" s="85">
        <f t="shared" si="204"/>
        <v>66.674999999999997</v>
      </c>
      <c r="M882" s="85">
        <f t="shared" si="192"/>
        <v>1.5874999999999999</v>
      </c>
      <c r="N882" s="71">
        <v>60</v>
      </c>
      <c r="O882" s="100">
        <f t="shared" si="193"/>
        <v>66.469300000000004</v>
      </c>
      <c r="P882" s="85">
        <f t="shared" si="194"/>
        <v>0</v>
      </c>
      <c r="Q882" s="58">
        <f t="shared" si="195"/>
        <v>15.2</v>
      </c>
      <c r="R882" s="100">
        <f t="shared" si="196"/>
        <v>65.781899999999993</v>
      </c>
      <c r="S882" s="85">
        <f t="shared" si="197"/>
        <v>0</v>
      </c>
      <c r="T882" s="58">
        <f t="shared" si="198"/>
        <v>10.199999999999999</v>
      </c>
      <c r="U882" s="58">
        <f t="shared" si="199"/>
        <v>7.6</v>
      </c>
      <c r="V882" s="58">
        <f t="array" ref="V882">INDEX(AS$11:AS$66,MATCH(C882&amp;G882,AO$11:AO$66&amp;AP$11:AP$66,0),0)</f>
        <v>10</v>
      </c>
      <c r="X882" s="120">
        <f t="shared" si="200"/>
        <v>6.25E-2</v>
      </c>
      <c r="Y882" s="61">
        <f t="array" ref="Y882">INDEX($AQ$11:$AR$66,MATCH($C882&amp;$G882,$AO$11:$AO$66&amp;$AP$11:$AP$66,0),COUNTIF($AQ$10:$AR$10,"&lt;"&amp;Z882)+1)</f>
        <v>2.9999999999999997E-4</v>
      </c>
      <c r="Z882" s="61">
        <f t="shared" si="201"/>
        <v>2.625</v>
      </c>
      <c r="AA882" s="61">
        <f t="array" ref="AA882">INDEX($AT$11:$AV$66,MATCH($C882&amp;$G882,$AO$11:$AO$66&amp;$AP$11:$AP$66,0),COUNTIF($AT$10:$AV$10,"&lt;"&amp;Z882)+1)</f>
        <v>5.9999999999999995E-4</v>
      </c>
      <c r="AB882" s="111">
        <f t="shared" si="202"/>
        <v>2.5844050591976044</v>
      </c>
      <c r="AC882" s="121">
        <f t="array" ref="AC882">INDEX($AW$11:$BA$66,MATCH($C882&amp;$G882,$AO$11:$AO$66&amp;$AP$11:$AP$66,0),COUNTIF($AW$10:$BA$10,"&lt;"&amp;Z882)+1)</f>
        <v>4.0000000000000002E-4</v>
      </c>
      <c r="AD882" s="62">
        <v>2.6168999999999998</v>
      </c>
      <c r="AE882" s="61">
        <f t="array" ref="AE882">INDEX($AT$11:$AV$66,MATCH($C882&amp;$G882,$AO$11:$AO$66&amp;$AP$11:$AP$66,0),COUNTIF($AT$10:$AV$10,"&lt;"&amp;AD882)+1)</f>
        <v>5.9999999999999995E-4</v>
      </c>
      <c r="AF882" s="111">
        <f t="shared" si="203"/>
        <v>2.5898367061317362</v>
      </c>
      <c r="AG882" s="121">
        <f t="array" ref="AG882">INDEX($AW$11:$BA$66,MATCH($C882&amp;$G882,$AO$11:$AO$66&amp;$AP$11:$AP$66,0),COUNTIF($AW$10:$BA$10,"&lt;"&amp;AD882)+1)</f>
        <v>4.0000000000000002E-4</v>
      </c>
    </row>
    <row r="883" spans="2:33" ht="12.75" customHeight="1" x14ac:dyDescent="0.3">
      <c r="B883" s="81" t="str">
        <f t="shared" si="205"/>
        <v>2 5/8-20 UN</v>
      </c>
      <c r="C883" s="71" t="s">
        <v>592</v>
      </c>
      <c r="D883" s="71"/>
      <c r="E883" s="79" t="s">
        <v>604</v>
      </c>
      <c r="F883" s="82" t="s">
        <v>625</v>
      </c>
      <c r="G883" s="58">
        <v>20</v>
      </c>
      <c r="H883" s="60" t="s">
        <v>521</v>
      </c>
      <c r="I883" s="71" t="s">
        <v>599</v>
      </c>
      <c r="J883" s="71" t="s">
        <v>588</v>
      </c>
      <c r="K883" s="71" t="s">
        <v>600</v>
      </c>
      <c r="L883" s="85">
        <f t="shared" si="204"/>
        <v>66.674999999999997</v>
      </c>
      <c r="M883" s="85">
        <f t="shared" si="192"/>
        <v>1.27</v>
      </c>
      <c r="N883" s="71">
        <v>60</v>
      </c>
      <c r="O883" s="100">
        <f t="shared" si="193"/>
        <v>66.568299999999994</v>
      </c>
      <c r="P883" s="85">
        <f t="shared" si="194"/>
        <v>0</v>
      </c>
      <c r="Q883" s="58">
        <f t="shared" si="195"/>
        <v>12.7</v>
      </c>
      <c r="R883" s="100">
        <f t="shared" si="196"/>
        <v>66.0184</v>
      </c>
      <c r="S883" s="85">
        <f t="shared" si="197"/>
        <v>0</v>
      </c>
      <c r="T883" s="58">
        <f t="shared" si="198"/>
        <v>10.199999999999999</v>
      </c>
      <c r="U883" s="58">
        <f t="shared" si="199"/>
        <v>7.6</v>
      </c>
      <c r="V883" s="58">
        <f t="array" ref="V883">INDEX(AS$11:AS$66,MATCH(C883&amp;G883,AO$11:AO$66&amp;AP$11:AP$66,0),0)</f>
        <v>15</v>
      </c>
      <c r="X883" s="120">
        <f t="shared" si="200"/>
        <v>0.05</v>
      </c>
      <c r="Y883" s="61">
        <f t="array" ref="Y883">INDEX($AQ$11:$AR$66,MATCH($C883&amp;$G883,$AO$11:$AO$66&amp;$AP$11:$AP$66,0),COUNTIF($AQ$10:$AR$10,"&lt;"&amp;Z883)+1)</f>
        <v>2.9999999999999997E-4</v>
      </c>
      <c r="Z883" s="61">
        <f t="shared" si="201"/>
        <v>2.625</v>
      </c>
      <c r="AA883" s="61">
        <f t="array" ref="AA883">INDEX($AT$11:$AV$66,MATCH($C883&amp;$G883,$AO$11:$AO$66&amp;$AP$11:$AP$66,0),COUNTIF($AT$10:$AV$10,"&lt;"&amp;Z883)+1)</f>
        <v>5.0000000000000001E-4</v>
      </c>
      <c r="AB883" s="111">
        <f t="shared" si="202"/>
        <v>2.5925240473580837</v>
      </c>
      <c r="AC883" s="121">
        <f t="array" ref="AC883">INDEX($AW$11:$BA$66,MATCH($C883&amp;$G883,$AO$11:$AO$66&amp;$AP$11:$AP$66,0),COUNTIF($AW$10:$BA$10,"&lt;"&amp;Z883)+1)</f>
        <v>4.0000000000000002E-4</v>
      </c>
      <c r="AD883" s="62">
        <v>2.6208</v>
      </c>
      <c r="AE883" s="61">
        <f t="array" ref="AE883">INDEX($AT$11:$AV$66,MATCH($C883&amp;$G883,$AO$11:$AO$66&amp;$AP$11:$AP$66,0),COUNTIF($AT$10:$AV$10,"&lt;"&amp;AD883)+1)</f>
        <v>5.0000000000000001E-4</v>
      </c>
      <c r="AF883" s="111">
        <f t="shared" si="203"/>
        <v>2.5991493649053892</v>
      </c>
      <c r="AG883" s="121">
        <f t="array" ref="AG883">INDEX($AW$11:$BA$66,MATCH($C883&amp;$G883,$AO$11:$AO$66&amp;$AP$11:$AP$66,0),COUNTIF($AW$10:$BA$10,"&lt;"&amp;AD883)+1)</f>
        <v>4.0000000000000002E-4</v>
      </c>
    </row>
    <row r="884" spans="2:33" ht="12.75" customHeight="1" x14ac:dyDescent="0.3">
      <c r="B884" s="81" t="str">
        <f t="shared" si="205"/>
        <v>2 5/8-20 UN</v>
      </c>
      <c r="C884" s="71" t="s">
        <v>592</v>
      </c>
      <c r="D884" s="71"/>
      <c r="E884" s="79" t="s">
        <v>604</v>
      </c>
      <c r="F884" s="82" t="s">
        <v>625</v>
      </c>
      <c r="G884" s="58">
        <v>20</v>
      </c>
      <c r="H884" s="60" t="s">
        <v>521</v>
      </c>
      <c r="I884" s="71" t="s">
        <v>601</v>
      </c>
      <c r="J884" s="71" t="s">
        <v>588</v>
      </c>
      <c r="K884" s="71" t="s">
        <v>600</v>
      </c>
      <c r="L884" s="85">
        <f t="shared" si="204"/>
        <v>66.674999999999997</v>
      </c>
      <c r="M884" s="85">
        <f t="shared" si="192"/>
        <v>1.27</v>
      </c>
      <c r="N884" s="71">
        <v>60</v>
      </c>
      <c r="O884" s="100">
        <f t="shared" si="193"/>
        <v>66.527699999999996</v>
      </c>
      <c r="P884" s="85">
        <f t="shared" si="194"/>
        <v>0</v>
      </c>
      <c r="Q884" s="58">
        <f t="shared" si="195"/>
        <v>12.7</v>
      </c>
      <c r="R884" s="100">
        <f t="shared" si="196"/>
        <v>65.977800000000002</v>
      </c>
      <c r="S884" s="85">
        <f t="shared" si="197"/>
        <v>0</v>
      </c>
      <c r="T884" s="58">
        <f t="shared" si="198"/>
        <v>10.199999999999999</v>
      </c>
      <c r="U884" s="58">
        <f t="shared" si="199"/>
        <v>7.6</v>
      </c>
      <c r="V884" s="58">
        <f t="array" ref="V884">INDEX(AS$11:AS$66,MATCH(C884&amp;G884,AO$11:AO$66&amp;AP$11:AP$66,0),0)</f>
        <v>15</v>
      </c>
      <c r="X884" s="120">
        <f t="shared" si="200"/>
        <v>0.05</v>
      </c>
      <c r="Y884" s="61">
        <f t="array" ref="Y884">INDEX($AQ$11:$AR$66,MATCH($C884&amp;$G884,$AO$11:$AO$66&amp;$AP$11:$AP$66,0),COUNTIF($AQ$10:$AR$10,"&lt;"&amp;Z884)+1)</f>
        <v>2.9999999999999997E-4</v>
      </c>
      <c r="Z884" s="61">
        <f t="shared" si="201"/>
        <v>2.625</v>
      </c>
      <c r="AA884" s="61">
        <f t="array" ref="AA884">INDEX($AT$11:$AV$66,MATCH($C884&amp;$G884,$AO$11:$AO$66&amp;$AP$11:$AP$66,0),COUNTIF($AT$10:$AV$10,"&lt;"&amp;Z884)+1)</f>
        <v>5.0000000000000001E-4</v>
      </c>
      <c r="AB884" s="111">
        <f t="shared" si="202"/>
        <v>2.5925240473580837</v>
      </c>
      <c r="AC884" s="121">
        <f t="array" ref="AC884">INDEX($AW$11:$BA$66,MATCH($C884&amp;$G884,$AO$11:$AO$66&amp;$AP$11:$AP$66,0),COUNTIF($AW$10:$BA$10,"&lt;"&amp;Z884)+1)</f>
        <v>4.0000000000000002E-4</v>
      </c>
      <c r="AD884" s="62">
        <v>2.6192000000000002</v>
      </c>
      <c r="AE884" s="61">
        <f t="array" ref="AE884">INDEX($AT$11:$AV$66,MATCH($C884&amp;$G884,$AO$11:$AO$66&amp;$AP$11:$AP$66,0),COUNTIF($AT$10:$AV$10,"&lt;"&amp;AD884)+1)</f>
        <v>5.0000000000000001E-4</v>
      </c>
      <c r="AF884" s="111">
        <f t="shared" si="203"/>
        <v>2.5975493649053893</v>
      </c>
      <c r="AG884" s="121">
        <f t="array" ref="AG884">INDEX($AW$11:$BA$66,MATCH($C884&amp;$G884,$AO$11:$AO$66&amp;$AP$11:$AP$66,0),COUNTIF($AW$10:$BA$10,"&lt;"&amp;AD884)+1)</f>
        <v>4.0000000000000002E-4</v>
      </c>
    </row>
    <row r="885" spans="2:33" ht="12.75" customHeight="1" x14ac:dyDescent="0.3">
      <c r="B885" s="81" t="str">
        <f t="shared" si="205"/>
        <v>2 3/4-6 UN</v>
      </c>
      <c r="C885" s="71" t="s">
        <v>592</v>
      </c>
      <c r="D885" s="71"/>
      <c r="E885" s="79" t="s">
        <v>604</v>
      </c>
      <c r="F885" s="82" t="s">
        <v>626</v>
      </c>
      <c r="G885" s="58">
        <v>6</v>
      </c>
      <c r="H885" s="60" t="s">
        <v>521</v>
      </c>
      <c r="I885" s="71" t="s">
        <v>599</v>
      </c>
      <c r="J885" s="71" t="s">
        <v>588</v>
      </c>
      <c r="K885" s="71" t="s">
        <v>600</v>
      </c>
      <c r="L885" s="85">
        <f t="shared" si="204"/>
        <v>69.849999999999994</v>
      </c>
      <c r="M885" s="85">
        <f t="shared" si="192"/>
        <v>4.2332999999999998</v>
      </c>
      <c r="N885" s="71">
        <v>60</v>
      </c>
      <c r="O885" s="100">
        <f t="shared" si="193"/>
        <v>69.235299999999995</v>
      </c>
      <c r="P885" s="85">
        <f t="shared" si="194"/>
        <v>0</v>
      </c>
      <c r="Q885" s="58">
        <f t="shared" si="195"/>
        <v>20.3</v>
      </c>
      <c r="R885" s="100">
        <f t="shared" si="196"/>
        <v>67.402199999999993</v>
      </c>
      <c r="S885" s="85">
        <f t="shared" si="197"/>
        <v>0</v>
      </c>
      <c r="T885" s="58">
        <f t="shared" si="198"/>
        <v>12.7</v>
      </c>
      <c r="U885" s="58">
        <f t="shared" si="199"/>
        <v>10.199999999999999</v>
      </c>
      <c r="V885" s="58">
        <f t="array" ref="V885">INDEX(AS$11:AS$66,MATCH(C885&amp;G885,AO$11:AO$66&amp;AP$11:AP$66,0),0)</f>
        <v>5</v>
      </c>
      <c r="X885" s="120">
        <f t="shared" si="200"/>
        <v>0.16666666666666666</v>
      </c>
      <c r="Y885" s="61">
        <f t="array" ref="Y885">INDEX($AQ$11:$AR$66,MATCH($C885&amp;$G885,$AO$11:$AO$66&amp;$AP$11:$AP$66,0),COUNTIF($AQ$10:$AR$10,"&lt;"&amp;Z885)+1)</f>
        <v>4.0000000000000002E-4</v>
      </c>
      <c r="Z885" s="61">
        <f t="shared" si="201"/>
        <v>2.75</v>
      </c>
      <c r="AA885" s="61">
        <f t="array" ref="AA885">INDEX($AT$11:$AV$66,MATCH($C885&amp;$G885,$AO$11:$AO$66&amp;$AP$11:$AP$66,0),COUNTIF($AT$10:$AV$10,"&lt;"&amp;Z885)+1)</f>
        <v>8.0000000000000004E-4</v>
      </c>
      <c r="AB885" s="111">
        <f t="shared" si="202"/>
        <v>2.6417468245269453</v>
      </c>
      <c r="AC885" s="121">
        <f t="array" ref="AC885">INDEX($AW$11:$BA$66,MATCH($C885&amp;$G885,$AO$11:$AO$66&amp;$AP$11:$AP$66,0),COUNTIF($AW$10:$BA$10,"&lt;"&amp;Z885)+1)</f>
        <v>5.0000000000000001E-4</v>
      </c>
      <c r="AD885" s="62">
        <v>2.7258</v>
      </c>
      <c r="AE885" s="61">
        <f t="array" ref="AE885">INDEX($AT$11:$AV$66,MATCH($C885&amp;$G885,$AO$11:$AO$66&amp;$AP$11:$AP$66,0),COUNTIF($AT$10:$AV$10,"&lt;"&amp;AD885)+1)</f>
        <v>8.0000000000000004E-4</v>
      </c>
      <c r="AF885" s="111">
        <f t="shared" si="203"/>
        <v>2.6536312163512967</v>
      </c>
      <c r="AG885" s="121">
        <f t="array" ref="AG885">INDEX($AW$11:$BA$66,MATCH($C885&amp;$G885,$AO$11:$AO$66&amp;$AP$11:$AP$66,0),COUNTIF($AW$10:$BA$10,"&lt;"&amp;AD885)+1)</f>
        <v>5.0000000000000001E-4</v>
      </c>
    </row>
    <row r="886" spans="2:33" ht="12.75" customHeight="1" x14ac:dyDescent="0.3">
      <c r="B886" s="81" t="str">
        <f t="shared" si="205"/>
        <v>2 3/4-6 UN</v>
      </c>
      <c r="C886" s="71" t="s">
        <v>592</v>
      </c>
      <c r="D886" s="71"/>
      <c r="E886" s="79" t="s">
        <v>604</v>
      </c>
      <c r="F886" s="82" t="s">
        <v>626</v>
      </c>
      <c r="G886" s="58">
        <v>6</v>
      </c>
      <c r="H886" s="60" t="s">
        <v>521</v>
      </c>
      <c r="I886" s="71" t="s">
        <v>601</v>
      </c>
      <c r="J886" s="71" t="s">
        <v>588</v>
      </c>
      <c r="K886" s="71" t="s">
        <v>600</v>
      </c>
      <c r="L886" s="85">
        <f t="shared" si="204"/>
        <v>69.849999999999994</v>
      </c>
      <c r="M886" s="85">
        <f t="shared" si="192"/>
        <v>4.2332999999999998</v>
      </c>
      <c r="N886" s="71">
        <v>60</v>
      </c>
      <c r="O886" s="100">
        <f t="shared" si="193"/>
        <v>69.159099999999995</v>
      </c>
      <c r="P886" s="85">
        <f t="shared" si="194"/>
        <v>0</v>
      </c>
      <c r="Q886" s="58">
        <f t="shared" si="195"/>
        <v>20.3</v>
      </c>
      <c r="R886" s="100">
        <f t="shared" si="196"/>
        <v>67.325999999999993</v>
      </c>
      <c r="S886" s="85">
        <f t="shared" si="197"/>
        <v>0</v>
      </c>
      <c r="T886" s="58">
        <f t="shared" si="198"/>
        <v>12.7</v>
      </c>
      <c r="U886" s="58">
        <f t="shared" si="199"/>
        <v>10.199999999999999</v>
      </c>
      <c r="V886" s="58">
        <f t="array" ref="V886">INDEX(AS$11:AS$66,MATCH(C886&amp;G886,AO$11:AO$66&amp;AP$11:AP$66,0),0)</f>
        <v>5</v>
      </c>
      <c r="X886" s="120">
        <f t="shared" si="200"/>
        <v>0.16666666666666666</v>
      </c>
      <c r="Y886" s="61">
        <f t="array" ref="Y886">INDEX($AQ$11:$AR$66,MATCH($C886&amp;$G886,$AO$11:$AO$66&amp;$AP$11:$AP$66,0),COUNTIF($AQ$10:$AR$10,"&lt;"&amp;Z886)+1)</f>
        <v>4.0000000000000002E-4</v>
      </c>
      <c r="Z886" s="61">
        <f t="shared" si="201"/>
        <v>2.75</v>
      </c>
      <c r="AA886" s="61">
        <f t="array" ref="AA886">INDEX($AT$11:$AV$66,MATCH($C886&amp;$G886,$AO$11:$AO$66&amp;$AP$11:$AP$66,0),COUNTIF($AT$10:$AV$10,"&lt;"&amp;Z886)+1)</f>
        <v>8.0000000000000004E-4</v>
      </c>
      <c r="AB886" s="111">
        <f t="shared" si="202"/>
        <v>2.6417468245269453</v>
      </c>
      <c r="AC886" s="121">
        <f t="array" ref="AC886">INDEX($AW$11:$BA$66,MATCH($C886&amp;$G886,$AO$11:$AO$66&amp;$AP$11:$AP$66,0),COUNTIF($AW$10:$BA$10,"&lt;"&amp;Z886)+1)</f>
        <v>5.0000000000000001E-4</v>
      </c>
      <c r="AD886" s="62">
        <v>2.7227999999999999</v>
      </c>
      <c r="AE886" s="61">
        <f t="array" ref="AE886">INDEX($AT$11:$AV$66,MATCH($C886&amp;$G886,$AO$11:$AO$66&amp;$AP$11:$AP$66,0),COUNTIF($AT$10:$AV$10,"&lt;"&amp;AD886)+1)</f>
        <v>8.0000000000000004E-4</v>
      </c>
      <c r="AF886" s="111">
        <f t="shared" si="203"/>
        <v>2.6506312163512966</v>
      </c>
      <c r="AG886" s="121">
        <f t="array" ref="AG886">INDEX($AW$11:$BA$66,MATCH($C886&amp;$G886,$AO$11:$AO$66&amp;$AP$11:$AP$66,0),COUNTIF($AW$10:$BA$10,"&lt;"&amp;AD886)+1)</f>
        <v>5.0000000000000001E-4</v>
      </c>
    </row>
    <row r="887" spans="2:33" ht="12.75" customHeight="1" x14ac:dyDescent="0.3">
      <c r="B887" s="81" t="str">
        <f t="shared" si="205"/>
        <v>2 3/4-8 UN</v>
      </c>
      <c r="C887" s="71" t="s">
        <v>592</v>
      </c>
      <c r="D887" s="71"/>
      <c r="E887" s="79" t="s">
        <v>604</v>
      </c>
      <c r="F887" s="82" t="s">
        <v>626</v>
      </c>
      <c r="G887" s="58">
        <v>8</v>
      </c>
      <c r="H887" s="60" t="s">
        <v>521</v>
      </c>
      <c r="I887" s="71" t="s">
        <v>599</v>
      </c>
      <c r="J887" s="71" t="s">
        <v>588</v>
      </c>
      <c r="K887" s="71" t="s">
        <v>600</v>
      </c>
      <c r="L887" s="85">
        <f t="shared" si="204"/>
        <v>69.849999999999994</v>
      </c>
      <c r="M887" s="85">
        <f t="shared" si="192"/>
        <v>3.1749999999999998</v>
      </c>
      <c r="N887" s="71">
        <v>60</v>
      </c>
      <c r="O887" s="100">
        <f t="shared" si="193"/>
        <v>69.436000000000007</v>
      </c>
      <c r="P887" s="85">
        <f t="shared" si="194"/>
        <v>0</v>
      </c>
      <c r="Q887" s="58">
        <f t="shared" si="195"/>
        <v>17.8</v>
      </c>
      <c r="R887" s="100">
        <f t="shared" si="196"/>
        <v>68.061199999999999</v>
      </c>
      <c r="S887" s="85">
        <f t="shared" si="197"/>
        <v>0</v>
      </c>
      <c r="T887" s="58">
        <f t="shared" si="198"/>
        <v>12.7</v>
      </c>
      <c r="U887" s="58">
        <f t="shared" si="199"/>
        <v>10.199999999999999</v>
      </c>
      <c r="V887" s="58">
        <f t="array" ref="V887">INDEX(AS$11:AS$66,MATCH(C887&amp;G887,AO$11:AO$66&amp;AP$11:AP$66,0),0)</f>
        <v>5</v>
      </c>
      <c r="X887" s="120">
        <f t="shared" si="200"/>
        <v>0.125</v>
      </c>
      <c r="Y887" s="61">
        <f t="array" ref="Y887">INDEX($AQ$11:$AR$66,MATCH($C887&amp;$G887,$AO$11:$AO$66&amp;$AP$11:$AP$66,0),COUNTIF($AQ$10:$AR$10,"&lt;"&amp;Z887)+1)</f>
        <v>4.0000000000000002E-4</v>
      </c>
      <c r="Z887" s="61">
        <f t="shared" si="201"/>
        <v>2.75</v>
      </c>
      <c r="AA887" s="61">
        <f t="array" ref="AA887">INDEX($AT$11:$AV$66,MATCH($C887&amp;$G887,$AO$11:$AO$66&amp;$AP$11:$AP$66,0),COUNTIF($AT$10:$AV$10,"&lt;"&amp;Z887)+1)</f>
        <v>6.9999999999999999E-4</v>
      </c>
      <c r="AB887" s="111">
        <f t="shared" si="202"/>
        <v>2.6688101183952089</v>
      </c>
      <c r="AC887" s="121">
        <f t="array" ref="AC887">INDEX($AW$11:$BA$66,MATCH($C887&amp;$G887,$AO$11:$AO$66&amp;$AP$11:$AP$66,0),COUNTIF($AW$10:$BA$10,"&lt;"&amp;Z887)+1)</f>
        <v>5.0000000000000001E-4</v>
      </c>
      <c r="AD887" s="62">
        <v>2.7336999999999998</v>
      </c>
      <c r="AE887" s="61">
        <f t="array" ref="AE887">INDEX($AT$11:$AV$66,MATCH($C887&amp;$G887,$AO$11:$AO$66&amp;$AP$11:$AP$66,0),COUNTIF($AT$10:$AV$10,"&lt;"&amp;AD887)+1)</f>
        <v>6.9999999999999999E-4</v>
      </c>
      <c r="AF887" s="111">
        <f t="shared" si="203"/>
        <v>2.6795734122634722</v>
      </c>
      <c r="AG887" s="121">
        <f t="array" ref="AG887">INDEX($AW$11:$BA$66,MATCH($C887&amp;$G887,$AO$11:$AO$66&amp;$AP$11:$AP$66,0),COUNTIF($AW$10:$BA$10,"&lt;"&amp;AD887)+1)</f>
        <v>5.0000000000000001E-4</v>
      </c>
    </row>
    <row r="888" spans="2:33" ht="12.75" customHeight="1" x14ac:dyDescent="0.3">
      <c r="B888" s="81" t="str">
        <f t="shared" si="205"/>
        <v>2 3/4-8 UN</v>
      </c>
      <c r="C888" s="71" t="s">
        <v>592</v>
      </c>
      <c r="D888" s="71"/>
      <c r="E888" s="79" t="s">
        <v>604</v>
      </c>
      <c r="F888" s="82" t="s">
        <v>626</v>
      </c>
      <c r="G888" s="58">
        <v>8</v>
      </c>
      <c r="H888" s="60" t="s">
        <v>521</v>
      </c>
      <c r="I888" s="71" t="s">
        <v>601</v>
      </c>
      <c r="J888" s="71" t="s">
        <v>588</v>
      </c>
      <c r="K888" s="71" t="s">
        <v>600</v>
      </c>
      <c r="L888" s="85">
        <f t="shared" si="204"/>
        <v>69.849999999999994</v>
      </c>
      <c r="M888" s="85">
        <f t="shared" si="192"/>
        <v>3.1749999999999998</v>
      </c>
      <c r="N888" s="71">
        <v>60</v>
      </c>
      <c r="O888" s="100">
        <f t="shared" si="193"/>
        <v>69.367400000000004</v>
      </c>
      <c r="P888" s="85">
        <f t="shared" si="194"/>
        <v>0</v>
      </c>
      <c r="Q888" s="58">
        <f t="shared" si="195"/>
        <v>17.8</v>
      </c>
      <c r="R888" s="100">
        <f t="shared" si="196"/>
        <v>67.992599999999996</v>
      </c>
      <c r="S888" s="85">
        <f t="shared" si="197"/>
        <v>0</v>
      </c>
      <c r="T888" s="58">
        <f t="shared" si="198"/>
        <v>12.7</v>
      </c>
      <c r="U888" s="58">
        <f t="shared" si="199"/>
        <v>10.199999999999999</v>
      </c>
      <c r="V888" s="58">
        <f t="array" ref="V888">INDEX(AS$11:AS$66,MATCH(C888&amp;G888,AO$11:AO$66&amp;AP$11:AP$66,0),0)</f>
        <v>5</v>
      </c>
      <c r="X888" s="120">
        <f t="shared" si="200"/>
        <v>0.125</v>
      </c>
      <c r="Y888" s="61">
        <f t="array" ref="Y888">INDEX($AQ$11:$AR$66,MATCH($C888&amp;$G888,$AO$11:$AO$66&amp;$AP$11:$AP$66,0),COUNTIF($AQ$10:$AR$10,"&lt;"&amp;Z888)+1)</f>
        <v>4.0000000000000002E-4</v>
      </c>
      <c r="Z888" s="61">
        <f t="shared" si="201"/>
        <v>2.75</v>
      </c>
      <c r="AA888" s="61">
        <f t="array" ref="AA888">INDEX($AT$11:$AV$66,MATCH($C888&amp;$G888,$AO$11:$AO$66&amp;$AP$11:$AP$66,0),COUNTIF($AT$10:$AV$10,"&lt;"&amp;Z888)+1)</f>
        <v>6.9999999999999999E-4</v>
      </c>
      <c r="AB888" s="111">
        <f t="shared" si="202"/>
        <v>2.6688101183952089</v>
      </c>
      <c r="AC888" s="121">
        <f t="array" ref="AC888">INDEX($AW$11:$BA$66,MATCH($C888&amp;$G888,$AO$11:$AO$66&amp;$AP$11:$AP$66,0),COUNTIF($AW$10:$BA$10,"&lt;"&amp;Z888)+1)</f>
        <v>5.0000000000000001E-4</v>
      </c>
      <c r="AD888" s="62">
        <v>2.7309999999999999</v>
      </c>
      <c r="AE888" s="61">
        <f t="array" ref="AE888">INDEX($AT$11:$AV$66,MATCH($C888&amp;$G888,$AO$11:$AO$66&amp;$AP$11:$AP$66,0),COUNTIF($AT$10:$AV$10,"&lt;"&amp;AD888)+1)</f>
        <v>6.9999999999999999E-4</v>
      </c>
      <c r="AF888" s="111">
        <f t="shared" si="203"/>
        <v>2.6768734122634723</v>
      </c>
      <c r="AG888" s="121">
        <f t="array" ref="AG888">INDEX($AW$11:$BA$66,MATCH($C888&amp;$G888,$AO$11:$AO$66&amp;$AP$11:$AP$66,0),COUNTIF($AW$10:$BA$10,"&lt;"&amp;AD888)+1)</f>
        <v>5.0000000000000001E-4</v>
      </c>
    </row>
    <row r="889" spans="2:33" ht="12.75" customHeight="1" x14ac:dyDescent="0.3">
      <c r="B889" s="81" t="str">
        <f t="shared" si="205"/>
        <v>2 3/4-12 UN</v>
      </c>
      <c r="C889" s="71" t="s">
        <v>592</v>
      </c>
      <c r="D889" s="71"/>
      <c r="E889" s="79" t="s">
        <v>604</v>
      </c>
      <c r="F889" s="82" t="s">
        <v>626</v>
      </c>
      <c r="G889" s="58">
        <v>12</v>
      </c>
      <c r="H889" s="60" t="s">
        <v>521</v>
      </c>
      <c r="I889" s="71" t="s">
        <v>599</v>
      </c>
      <c r="J889" s="71" t="s">
        <v>588</v>
      </c>
      <c r="K889" s="71" t="s">
        <v>600</v>
      </c>
      <c r="L889" s="85">
        <f t="shared" si="204"/>
        <v>69.849999999999994</v>
      </c>
      <c r="M889" s="85">
        <f t="shared" si="192"/>
        <v>2.1166999999999998</v>
      </c>
      <c r="N889" s="71">
        <v>60</v>
      </c>
      <c r="O889" s="100">
        <f t="shared" si="193"/>
        <v>69.598500000000001</v>
      </c>
      <c r="P889" s="85">
        <f t="shared" si="194"/>
        <v>0</v>
      </c>
      <c r="Q889" s="58">
        <f t="shared" si="195"/>
        <v>15.2</v>
      </c>
      <c r="R889" s="100">
        <f t="shared" si="196"/>
        <v>68.682000000000002</v>
      </c>
      <c r="S889" s="85">
        <f t="shared" si="197"/>
        <v>0</v>
      </c>
      <c r="T889" s="58">
        <f t="shared" si="198"/>
        <v>10.199999999999999</v>
      </c>
      <c r="U889" s="58">
        <f t="shared" si="199"/>
        <v>7.6</v>
      </c>
      <c r="V889" s="58">
        <f t="array" ref="V889">INDEX(AS$11:AS$66,MATCH(C889&amp;G889,AO$11:AO$66&amp;AP$11:AP$66,0),0)</f>
        <v>10</v>
      </c>
      <c r="X889" s="120">
        <f t="shared" si="200"/>
        <v>8.3333333333333329E-2</v>
      </c>
      <c r="Y889" s="61">
        <f t="array" ref="Y889">INDEX($AQ$11:$AR$66,MATCH($C889&amp;$G889,$AO$11:$AO$66&amp;$AP$11:$AP$66,0),COUNTIF($AQ$10:$AR$10,"&lt;"&amp;Z889)+1)</f>
        <v>2.9999999999999997E-4</v>
      </c>
      <c r="Z889" s="61">
        <f t="shared" si="201"/>
        <v>2.75</v>
      </c>
      <c r="AA889" s="61">
        <f t="array" ref="AA889">INDEX($AT$11:$AV$66,MATCH($C889&amp;$G889,$AO$11:$AO$66&amp;$AP$11:$AP$66,0),COUNTIF($AT$10:$AV$10,"&lt;"&amp;Z889)+1)</f>
        <v>5.9999999999999995E-4</v>
      </c>
      <c r="AB889" s="111">
        <f t="shared" si="202"/>
        <v>2.6958734122634724</v>
      </c>
      <c r="AC889" s="121">
        <f t="array" ref="AC889">INDEX($AW$11:$BA$66,MATCH($C889&amp;$G889,$AO$11:$AO$66&amp;$AP$11:$AP$66,0),COUNTIF($AW$10:$BA$10,"&lt;"&amp;Z889)+1)</f>
        <v>4.0000000000000002E-4</v>
      </c>
      <c r="AD889" s="62">
        <v>2.7401</v>
      </c>
      <c r="AE889" s="61">
        <f t="array" ref="AE889">INDEX($AT$11:$AV$66,MATCH($C889&amp;$G889,$AO$11:$AO$66&amp;$AP$11:$AP$66,0),COUNTIF($AT$10:$AV$10,"&lt;"&amp;AD889)+1)</f>
        <v>5.9999999999999995E-4</v>
      </c>
      <c r="AF889" s="111">
        <f t="shared" si="203"/>
        <v>2.7040156081756486</v>
      </c>
      <c r="AG889" s="121">
        <f t="array" ref="AG889">INDEX($AW$11:$BA$66,MATCH($C889&amp;$G889,$AO$11:$AO$66&amp;$AP$11:$AP$66,0),COUNTIF($AW$10:$BA$10,"&lt;"&amp;AD889)+1)</f>
        <v>4.0000000000000002E-4</v>
      </c>
    </row>
    <row r="890" spans="2:33" ht="12.75" customHeight="1" x14ac:dyDescent="0.3">
      <c r="B890" s="81" t="str">
        <f t="shared" si="205"/>
        <v>2 3/4-12 UN</v>
      </c>
      <c r="C890" s="71" t="s">
        <v>592</v>
      </c>
      <c r="D890" s="71"/>
      <c r="E890" s="79" t="s">
        <v>604</v>
      </c>
      <c r="F890" s="82" t="s">
        <v>626</v>
      </c>
      <c r="G890" s="58">
        <v>12</v>
      </c>
      <c r="H890" s="60" t="s">
        <v>521</v>
      </c>
      <c r="I890" s="71" t="s">
        <v>601</v>
      </c>
      <c r="J890" s="71" t="s">
        <v>588</v>
      </c>
      <c r="K890" s="71" t="s">
        <v>600</v>
      </c>
      <c r="L890" s="85">
        <f t="shared" si="204"/>
        <v>69.849999999999994</v>
      </c>
      <c r="M890" s="85">
        <f t="shared" si="192"/>
        <v>2.1166999999999998</v>
      </c>
      <c r="N890" s="71">
        <v>60</v>
      </c>
      <c r="O890" s="100">
        <f t="shared" si="193"/>
        <v>69.545199999999994</v>
      </c>
      <c r="P890" s="85">
        <f t="shared" si="194"/>
        <v>0</v>
      </c>
      <c r="Q890" s="58">
        <f t="shared" si="195"/>
        <v>15.2</v>
      </c>
      <c r="R890" s="100">
        <f t="shared" si="196"/>
        <v>68.628699999999995</v>
      </c>
      <c r="S890" s="85">
        <f t="shared" si="197"/>
        <v>0</v>
      </c>
      <c r="T890" s="58">
        <f t="shared" si="198"/>
        <v>10.199999999999999</v>
      </c>
      <c r="U890" s="58">
        <f t="shared" si="199"/>
        <v>7.6</v>
      </c>
      <c r="V890" s="58">
        <f t="array" ref="V890">INDEX(AS$11:AS$66,MATCH(C890&amp;G890,AO$11:AO$66&amp;AP$11:AP$66,0),0)</f>
        <v>10</v>
      </c>
      <c r="X890" s="120">
        <f t="shared" si="200"/>
        <v>8.3333333333333329E-2</v>
      </c>
      <c r="Y890" s="61">
        <f t="array" ref="Y890">INDEX($AQ$11:$AR$66,MATCH($C890&amp;$G890,$AO$11:$AO$66&amp;$AP$11:$AP$66,0),COUNTIF($AQ$10:$AR$10,"&lt;"&amp;Z890)+1)</f>
        <v>2.9999999999999997E-4</v>
      </c>
      <c r="Z890" s="61">
        <f t="shared" si="201"/>
        <v>2.75</v>
      </c>
      <c r="AA890" s="61">
        <f t="array" ref="AA890">INDEX($AT$11:$AV$66,MATCH($C890&amp;$G890,$AO$11:$AO$66&amp;$AP$11:$AP$66,0),COUNTIF($AT$10:$AV$10,"&lt;"&amp;Z890)+1)</f>
        <v>5.9999999999999995E-4</v>
      </c>
      <c r="AB890" s="111">
        <f t="shared" si="202"/>
        <v>2.6958734122634724</v>
      </c>
      <c r="AC890" s="121">
        <f t="array" ref="AC890">INDEX($AW$11:$BA$66,MATCH($C890&amp;$G890,$AO$11:$AO$66&amp;$AP$11:$AP$66,0),COUNTIF($AW$10:$BA$10,"&lt;"&amp;Z890)+1)</f>
        <v>4.0000000000000002E-4</v>
      </c>
      <c r="AD890" s="62">
        <v>2.738</v>
      </c>
      <c r="AE890" s="61">
        <f t="array" ref="AE890">INDEX($AT$11:$AV$66,MATCH($C890&amp;$G890,$AO$11:$AO$66&amp;$AP$11:$AP$66,0),COUNTIF($AT$10:$AV$10,"&lt;"&amp;AD890)+1)</f>
        <v>5.9999999999999995E-4</v>
      </c>
      <c r="AF890" s="111">
        <f t="shared" si="203"/>
        <v>2.7019156081756486</v>
      </c>
      <c r="AG890" s="121">
        <f t="array" ref="AG890">INDEX($AW$11:$BA$66,MATCH($C890&amp;$G890,$AO$11:$AO$66&amp;$AP$11:$AP$66,0),COUNTIF($AW$10:$BA$10,"&lt;"&amp;AD890)+1)</f>
        <v>4.0000000000000002E-4</v>
      </c>
    </row>
    <row r="891" spans="2:33" ht="12.75" customHeight="1" x14ac:dyDescent="0.3">
      <c r="B891" s="81" t="str">
        <f t="shared" si="205"/>
        <v>2 3/4-16 UN</v>
      </c>
      <c r="C891" s="71" t="s">
        <v>592</v>
      </c>
      <c r="D891" s="71"/>
      <c r="E891" s="79" t="s">
        <v>604</v>
      </c>
      <c r="F891" s="82" t="s">
        <v>626</v>
      </c>
      <c r="G891" s="58">
        <v>16</v>
      </c>
      <c r="H891" s="60" t="s">
        <v>521</v>
      </c>
      <c r="I891" s="71" t="s">
        <v>599</v>
      </c>
      <c r="J891" s="71" t="s">
        <v>588</v>
      </c>
      <c r="K891" s="71" t="s">
        <v>600</v>
      </c>
      <c r="L891" s="85">
        <f t="shared" si="204"/>
        <v>69.849999999999994</v>
      </c>
      <c r="M891" s="85">
        <f t="shared" si="192"/>
        <v>1.5874999999999999</v>
      </c>
      <c r="N891" s="71">
        <v>60</v>
      </c>
      <c r="O891" s="100">
        <f t="shared" si="193"/>
        <v>68.927999999999997</v>
      </c>
      <c r="P891" s="85">
        <f t="shared" si="194"/>
        <v>0</v>
      </c>
      <c r="Q891" s="58">
        <f t="shared" si="195"/>
        <v>15.2</v>
      </c>
      <c r="R891" s="100">
        <f t="shared" si="196"/>
        <v>68.240600000000001</v>
      </c>
      <c r="S891" s="85">
        <f t="shared" si="197"/>
        <v>0</v>
      </c>
      <c r="T891" s="58">
        <f t="shared" si="198"/>
        <v>10.199999999999999</v>
      </c>
      <c r="U891" s="58">
        <f t="shared" si="199"/>
        <v>7.6</v>
      </c>
      <c r="V891" s="58">
        <f t="array" ref="V891">INDEX(AS$11:AS$66,MATCH(C891&amp;G891,AO$11:AO$66&amp;AP$11:AP$66,0),0)</f>
        <v>10</v>
      </c>
      <c r="X891" s="120">
        <f t="shared" si="200"/>
        <v>6.25E-2</v>
      </c>
      <c r="Y891" s="61">
        <f t="array" ref="Y891">INDEX($AQ$11:$AR$66,MATCH($C891&amp;$G891,$AO$11:$AO$66&amp;$AP$11:$AP$66,0),COUNTIF($AQ$10:$AR$10,"&lt;"&amp;Z891)+1)</f>
        <v>2.9999999999999997E-4</v>
      </c>
      <c r="Z891" s="61">
        <f t="shared" si="201"/>
        <v>2.75</v>
      </c>
      <c r="AA891" s="61">
        <f t="array" ref="AA891">INDEX($AT$11:$AV$66,MATCH($C891&amp;$G891,$AO$11:$AO$66&amp;$AP$11:$AP$66,0),COUNTIF($AT$10:$AV$10,"&lt;"&amp;Z891)+1)</f>
        <v>5.9999999999999995E-4</v>
      </c>
      <c r="AB891" s="111">
        <f t="shared" si="202"/>
        <v>2.7094050591976044</v>
      </c>
      <c r="AC891" s="121">
        <f t="array" ref="AC891">INDEX($AW$11:$BA$66,MATCH($C891&amp;$G891,$AO$11:$AO$66&amp;$AP$11:$AP$66,0),COUNTIF($AW$10:$BA$10,"&lt;"&amp;Z891)+1)</f>
        <v>4.0000000000000002E-4</v>
      </c>
      <c r="AD891" s="62">
        <v>2.7136999999999998</v>
      </c>
      <c r="AE891" s="61">
        <f t="array" ref="AE891">INDEX($AT$11:$AV$66,MATCH($C891&amp;$G891,$AO$11:$AO$66&amp;$AP$11:$AP$66,0),COUNTIF($AT$10:$AV$10,"&lt;"&amp;AD891)+1)</f>
        <v>5.9999999999999995E-4</v>
      </c>
      <c r="AF891" s="111">
        <f t="shared" si="203"/>
        <v>2.6866367061317362</v>
      </c>
      <c r="AG891" s="121">
        <f t="array" ref="AG891">INDEX($AW$11:$BA$66,MATCH($C891&amp;$G891,$AO$11:$AO$66&amp;$AP$11:$AP$66,0),COUNTIF($AW$10:$BA$10,"&lt;"&amp;AD891)+1)</f>
        <v>4.0000000000000002E-4</v>
      </c>
    </row>
    <row r="892" spans="2:33" ht="12.75" customHeight="1" x14ac:dyDescent="0.3">
      <c r="B892" s="81" t="str">
        <f t="shared" si="205"/>
        <v>2 3/4-16 UN</v>
      </c>
      <c r="C892" s="71" t="s">
        <v>592</v>
      </c>
      <c r="D892" s="71"/>
      <c r="E892" s="79" t="s">
        <v>604</v>
      </c>
      <c r="F892" s="82" t="s">
        <v>626</v>
      </c>
      <c r="G892" s="58">
        <v>16</v>
      </c>
      <c r="H892" s="60" t="s">
        <v>521</v>
      </c>
      <c r="I892" s="71" t="s">
        <v>601</v>
      </c>
      <c r="J892" s="71" t="s">
        <v>588</v>
      </c>
      <c r="K892" s="71" t="s">
        <v>600</v>
      </c>
      <c r="L892" s="85">
        <f t="shared" si="204"/>
        <v>69.849999999999994</v>
      </c>
      <c r="M892" s="85">
        <f t="shared" si="192"/>
        <v>1.5874999999999999</v>
      </c>
      <c r="N892" s="71">
        <v>60</v>
      </c>
      <c r="O892" s="100">
        <f t="shared" si="193"/>
        <v>69.644300000000001</v>
      </c>
      <c r="P892" s="85">
        <f t="shared" si="194"/>
        <v>0</v>
      </c>
      <c r="Q892" s="58">
        <f t="shared" si="195"/>
        <v>15.2</v>
      </c>
      <c r="R892" s="100">
        <f t="shared" si="196"/>
        <v>68.956900000000005</v>
      </c>
      <c r="S892" s="85">
        <f t="shared" si="197"/>
        <v>0</v>
      </c>
      <c r="T892" s="58">
        <f t="shared" si="198"/>
        <v>10.199999999999999</v>
      </c>
      <c r="U892" s="58">
        <f t="shared" si="199"/>
        <v>7.6</v>
      </c>
      <c r="V892" s="58">
        <f t="array" ref="V892">INDEX(AS$11:AS$66,MATCH(C892&amp;G892,AO$11:AO$66&amp;AP$11:AP$66,0),0)</f>
        <v>10</v>
      </c>
      <c r="X892" s="120">
        <f t="shared" si="200"/>
        <v>6.25E-2</v>
      </c>
      <c r="Y892" s="61">
        <f t="array" ref="Y892">INDEX($AQ$11:$AR$66,MATCH($C892&amp;$G892,$AO$11:$AO$66&amp;$AP$11:$AP$66,0),COUNTIF($AQ$10:$AR$10,"&lt;"&amp;Z892)+1)</f>
        <v>2.9999999999999997E-4</v>
      </c>
      <c r="Z892" s="61">
        <f t="shared" si="201"/>
        <v>2.75</v>
      </c>
      <c r="AA892" s="61">
        <f t="array" ref="AA892">INDEX($AT$11:$AV$66,MATCH($C892&amp;$G892,$AO$11:$AO$66&amp;$AP$11:$AP$66,0),COUNTIF($AT$10:$AV$10,"&lt;"&amp;Z892)+1)</f>
        <v>5.9999999999999995E-4</v>
      </c>
      <c r="AB892" s="111">
        <f t="shared" si="202"/>
        <v>2.7094050591976044</v>
      </c>
      <c r="AC892" s="121">
        <f t="array" ref="AC892">INDEX($AW$11:$BA$66,MATCH($C892&amp;$G892,$AO$11:$AO$66&amp;$AP$11:$AP$66,0),COUNTIF($AW$10:$BA$10,"&lt;"&amp;Z892)+1)</f>
        <v>4.0000000000000002E-4</v>
      </c>
      <c r="AD892" s="62">
        <v>2.7418999999999998</v>
      </c>
      <c r="AE892" s="61">
        <f t="array" ref="AE892">INDEX($AT$11:$AV$66,MATCH($C892&amp;$G892,$AO$11:$AO$66&amp;$AP$11:$AP$66,0),COUNTIF($AT$10:$AV$10,"&lt;"&amp;AD892)+1)</f>
        <v>5.9999999999999995E-4</v>
      </c>
      <c r="AF892" s="111">
        <f t="shared" si="203"/>
        <v>2.7148367061317362</v>
      </c>
      <c r="AG892" s="121">
        <f t="array" ref="AG892">INDEX($AW$11:$BA$66,MATCH($C892&amp;$G892,$AO$11:$AO$66&amp;$AP$11:$AP$66,0),COUNTIF($AW$10:$BA$10,"&lt;"&amp;AD892)+1)</f>
        <v>4.0000000000000002E-4</v>
      </c>
    </row>
    <row r="893" spans="2:33" ht="12.75" customHeight="1" x14ac:dyDescent="0.3">
      <c r="B893" s="81" t="str">
        <f t="shared" si="205"/>
        <v>2 3/4-20 UN</v>
      </c>
      <c r="C893" s="71" t="s">
        <v>592</v>
      </c>
      <c r="D893" s="71"/>
      <c r="E893" s="79" t="s">
        <v>604</v>
      </c>
      <c r="F893" s="82" t="s">
        <v>626</v>
      </c>
      <c r="G893" s="58">
        <v>20</v>
      </c>
      <c r="H893" s="60" t="s">
        <v>521</v>
      </c>
      <c r="I893" s="71" t="s">
        <v>599</v>
      </c>
      <c r="J893" s="71" t="s">
        <v>588</v>
      </c>
      <c r="K893" s="71" t="s">
        <v>600</v>
      </c>
      <c r="L893" s="85">
        <f t="shared" si="204"/>
        <v>69.849999999999994</v>
      </c>
      <c r="M893" s="85">
        <f t="shared" si="192"/>
        <v>1.27</v>
      </c>
      <c r="N893" s="71">
        <v>60</v>
      </c>
      <c r="O893" s="100">
        <f t="shared" si="193"/>
        <v>69.743300000000005</v>
      </c>
      <c r="P893" s="85">
        <f t="shared" si="194"/>
        <v>0</v>
      </c>
      <c r="Q893" s="58">
        <f t="shared" si="195"/>
        <v>12.7</v>
      </c>
      <c r="R893" s="100">
        <f t="shared" si="196"/>
        <v>69.193399999999997</v>
      </c>
      <c r="S893" s="85">
        <f t="shared" si="197"/>
        <v>0</v>
      </c>
      <c r="T893" s="58">
        <f t="shared" si="198"/>
        <v>10.199999999999999</v>
      </c>
      <c r="U893" s="58">
        <f t="shared" si="199"/>
        <v>7.6</v>
      </c>
      <c r="V893" s="58">
        <f t="array" ref="V893">INDEX(AS$11:AS$66,MATCH(C893&amp;G893,AO$11:AO$66&amp;AP$11:AP$66,0),0)</f>
        <v>15</v>
      </c>
      <c r="X893" s="120">
        <f t="shared" si="200"/>
        <v>0.05</v>
      </c>
      <c r="Y893" s="61">
        <f t="array" ref="Y893">INDEX($AQ$11:$AR$66,MATCH($C893&amp;$G893,$AO$11:$AO$66&amp;$AP$11:$AP$66,0),COUNTIF($AQ$10:$AR$10,"&lt;"&amp;Z893)+1)</f>
        <v>2.9999999999999997E-4</v>
      </c>
      <c r="Z893" s="61">
        <f t="shared" si="201"/>
        <v>2.75</v>
      </c>
      <c r="AA893" s="61">
        <f t="array" ref="AA893">INDEX($AT$11:$AV$66,MATCH($C893&amp;$G893,$AO$11:$AO$66&amp;$AP$11:$AP$66,0),COUNTIF($AT$10:$AV$10,"&lt;"&amp;Z893)+1)</f>
        <v>5.0000000000000001E-4</v>
      </c>
      <c r="AB893" s="111">
        <f t="shared" si="202"/>
        <v>2.7175240473580837</v>
      </c>
      <c r="AC893" s="121">
        <f t="array" ref="AC893">INDEX($AW$11:$BA$66,MATCH($C893&amp;$G893,$AO$11:$AO$66&amp;$AP$11:$AP$66,0),COUNTIF($AW$10:$BA$10,"&lt;"&amp;Z893)+1)</f>
        <v>4.0000000000000002E-4</v>
      </c>
      <c r="AD893" s="62">
        <v>2.7458</v>
      </c>
      <c r="AE893" s="61">
        <f t="array" ref="AE893">INDEX($AT$11:$AV$66,MATCH($C893&amp;$G893,$AO$11:$AO$66&amp;$AP$11:$AP$66,0),COUNTIF($AT$10:$AV$10,"&lt;"&amp;AD893)+1)</f>
        <v>5.0000000000000001E-4</v>
      </c>
      <c r="AF893" s="111">
        <f t="shared" si="203"/>
        <v>2.7241493649053892</v>
      </c>
      <c r="AG893" s="121">
        <f t="array" ref="AG893">INDEX($AW$11:$BA$66,MATCH($C893&amp;$G893,$AO$11:$AO$66&amp;$AP$11:$AP$66,0),COUNTIF($AW$10:$BA$10,"&lt;"&amp;AD893)+1)</f>
        <v>4.0000000000000002E-4</v>
      </c>
    </row>
    <row r="894" spans="2:33" ht="12.75" customHeight="1" x14ac:dyDescent="0.3">
      <c r="B894" s="81" t="str">
        <f t="shared" si="205"/>
        <v>2 3/4-20 UN</v>
      </c>
      <c r="C894" s="71" t="s">
        <v>592</v>
      </c>
      <c r="D894" s="71"/>
      <c r="E894" s="79" t="s">
        <v>604</v>
      </c>
      <c r="F894" s="82" t="s">
        <v>626</v>
      </c>
      <c r="G894" s="58">
        <v>20</v>
      </c>
      <c r="H894" s="60" t="s">
        <v>521</v>
      </c>
      <c r="I894" s="71" t="s">
        <v>601</v>
      </c>
      <c r="J894" s="71" t="s">
        <v>588</v>
      </c>
      <c r="K894" s="71" t="s">
        <v>600</v>
      </c>
      <c r="L894" s="85">
        <f t="shared" si="204"/>
        <v>69.849999999999994</v>
      </c>
      <c r="M894" s="85">
        <f t="shared" si="192"/>
        <v>1.27</v>
      </c>
      <c r="N894" s="71">
        <v>60</v>
      </c>
      <c r="O894" s="100">
        <f t="shared" si="193"/>
        <v>69.702699999999993</v>
      </c>
      <c r="P894" s="85">
        <f t="shared" si="194"/>
        <v>0</v>
      </c>
      <c r="Q894" s="58">
        <f t="shared" si="195"/>
        <v>12.7</v>
      </c>
      <c r="R894" s="100">
        <f t="shared" si="196"/>
        <v>69.152799999999999</v>
      </c>
      <c r="S894" s="85">
        <f t="shared" si="197"/>
        <v>0</v>
      </c>
      <c r="T894" s="58">
        <f t="shared" si="198"/>
        <v>10.199999999999999</v>
      </c>
      <c r="U894" s="58">
        <f t="shared" si="199"/>
        <v>7.6</v>
      </c>
      <c r="V894" s="58">
        <f t="array" ref="V894">INDEX(AS$11:AS$66,MATCH(C894&amp;G894,AO$11:AO$66&amp;AP$11:AP$66,0),0)</f>
        <v>15</v>
      </c>
      <c r="X894" s="120">
        <f t="shared" si="200"/>
        <v>0.05</v>
      </c>
      <c r="Y894" s="61">
        <f t="array" ref="Y894">INDEX($AQ$11:$AR$66,MATCH($C894&amp;$G894,$AO$11:$AO$66&amp;$AP$11:$AP$66,0),COUNTIF($AQ$10:$AR$10,"&lt;"&amp;Z894)+1)</f>
        <v>2.9999999999999997E-4</v>
      </c>
      <c r="Z894" s="61">
        <f t="shared" si="201"/>
        <v>2.75</v>
      </c>
      <c r="AA894" s="61">
        <f t="array" ref="AA894">INDEX($AT$11:$AV$66,MATCH($C894&amp;$G894,$AO$11:$AO$66&amp;$AP$11:$AP$66,0),COUNTIF($AT$10:$AV$10,"&lt;"&amp;Z894)+1)</f>
        <v>5.0000000000000001E-4</v>
      </c>
      <c r="AB894" s="111">
        <f t="shared" si="202"/>
        <v>2.7175240473580837</v>
      </c>
      <c r="AC894" s="121">
        <f t="array" ref="AC894">INDEX($AW$11:$BA$66,MATCH($C894&amp;$G894,$AO$11:$AO$66&amp;$AP$11:$AP$66,0),COUNTIF($AW$10:$BA$10,"&lt;"&amp;Z894)+1)</f>
        <v>4.0000000000000002E-4</v>
      </c>
      <c r="AD894" s="62">
        <v>2.7442000000000002</v>
      </c>
      <c r="AE894" s="61">
        <f t="array" ref="AE894">INDEX($AT$11:$AV$66,MATCH($C894&amp;$G894,$AO$11:$AO$66&amp;$AP$11:$AP$66,0),COUNTIF($AT$10:$AV$10,"&lt;"&amp;AD894)+1)</f>
        <v>5.0000000000000001E-4</v>
      </c>
      <c r="AF894" s="111">
        <f t="shared" si="203"/>
        <v>2.7225493649053893</v>
      </c>
      <c r="AG894" s="121">
        <f t="array" ref="AG894">INDEX($AW$11:$BA$66,MATCH($C894&amp;$G894,$AO$11:$AO$66&amp;$AP$11:$AP$66,0),COUNTIF($AW$10:$BA$10,"&lt;"&amp;AD894)+1)</f>
        <v>4.0000000000000002E-4</v>
      </c>
    </row>
    <row r="895" spans="2:33" ht="12.75" customHeight="1" x14ac:dyDescent="0.3">
      <c r="B895" s="81" t="str">
        <f t="shared" si="205"/>
        <v>2 7/8-6 UN</v>
      </c>
      <c r="C895" s="71" t="s">
        <v>592</v>
      </c>
      <c r="D895" s="71"/>
      <c r="E895" s="79" t="s">
        <v>604</v>
      </c>
      <c r="F895" s="82" t="s">
        <v>627</v>
      </c>
      <c r="G895" s="58">
        <v>6</v>
      </c>
      <c r="H895" s="60" t="s">
        <v>521</v>
      </c>
      <c r="I895" s="71" t="s">
        <v>599</v>
      </c>
      <c r="J895" s="71" t="s">
        <v>588</v>
      </c>
      <c r="K895" s="71" t="s">
        <v>600</v>
      </c>
      <c r="L895" s="85">
        <f t="shared" si="204"/>
        <v>73.025000000000006</v>
      </c>
      <c r="M895" s="85">
        <f t="shared" si="192"/>
        <v>4.2332999999999998</v>
      </c>
      <c r="N895" s="71">
        <v>60</v>
      </c>
      <c r="O895" s="100">
        <f t="shared" si="193"/>
        <v>72.412899999999993</v>
      </c>
      <c r="P895" s="85">
        <f t="shared" si="194"/>
        <v>0</v>
      </c>
      <c r="Q895" s="58">
        <f t="shared" si="195"/>
        <v>20.3</v>
      </c>
      <c r="R895" s="100">
        <f t="shared" si="196"/>
        <v>70.579800000000006</v>
      </c>
      <c r="S895" s="85">
        <f t="shared" si="197"/>
        <v>0</v>
      </c>
      <c r="T895" s="58">
        <f t="shared" si="198"/>
        <v>12.7</v>
      </c>
      <c r="U895" s="58">
        <f t="shared" si="199"/>
        <v>10.199999999999999</v>
      </c>
      <c r="V895" s="58">
        <f t="array" ref="V895">INDEX(AS$11:AS$66,MATCH(C895&amp;G895,AO$11:AO$66&amp;AP$11:AP$66,0),0)</f>
        <v>5</v>
      </c>
      <c r="X895" s="120">
        <f t="shared" si="200"/>
        <v>0.16666666666666666</v>
      </c>
      <c r="Y895" s="61">
        <f t="array" ref="Y895">INDEX($AQ$11:$AR$66,MATCH($C895&amp;$G895,$AO$11:$AO$66&amp;$AP$11:$AP$66,0),COUNTIF($AQ$10:$AR$10,"&lt;"&amp;Z895)+1)</f>
        <v>4.0000000000000002E-4</v>
      </c>
      <c r="Z895" s="61">
        <f t="shared" si="201"/>
        <v>2.875</v>
      </c>
      <c r="AA895" s="61">
        <f t="array" ref="AA895">INDEX($AT$11:$AV$66,MATCH($C895&amp;$G895,$AO$11:$AO$66&amp;$AP$11:$AP$66,0),COUNTIF($AT$10:$AV$10,"&lt;"&amp;Z895)+1)</f>
        <v>8.0000000000000004E-4</v>
      </c>
      <c r="AB895" s="111">
        <f t="shared" si="202"/>
        <v>2.7667468245269453</v>
      </c>
      <c r="AC895" s="121">
        <f t="array" ref="AC895">INDEX($AW$11:$BA$66,MATCH($C895&amp;$G895,$AO$11:$AO$66&amp;$AP$11:$AP$66,0),COUNTIF($AW$10:$BA$10,"&lt;"&amp;Z895)+1)</f>
        <v>5.0000000000000001E-4</v>
      </c>
      <c r="AD895" s="62">
        <v>2.8509000000000002</v>
      </c>
      <c r="AE895" s="61">
        <f t="array" ref="AE895">INDEX($AT$11:$AV$66,MATCH($C895&amp;$G895,$AO$11:$AO$66&amp;$AP$11:$AP$66,0),COUNTIF($AT$10:$AV$10,"&lt;"&amp;AD895)+1)</f>
        <v>8.0000000000000004E-4</v>
      </c>
      <c r="AF895" s="111">
        <f t="shared" si="203"/>
        <v>2.7787312163512969</v>
      </c>
      <c r="AG895" s="121">
        <f t="array" ref="AG895">INDEX($AW$11:$BA$66,MATCH($C895&amp;$G895,$AO$11:$AO$66&amp;$AP$11:$AP$66,0),COUNTIF($AW$10:$BA$10,"&lt;"&amp;AD895)+1)</f>
        <v>5.0000000000000001E-4</v>
      </c>
    </row>
    <row r="896" spans="2:33" ht="12.75" customHeight="1" x14ac:dyDescent="0.3">
      <c r="B896" s="81" t="str">
        <f t="shared" si="205"/>
        <v>2 7/8-6 UN</v>
      </c>
      <c r="C896" s="71" t="s">
        <v>592</v>
      </c>
      <c r="D896" s="71"/>
      <c r="E896" s="79" t="s">
        <v>604</v>
      </c>
      <c r="F896" s="82" t="s">
        <v>627</v>
      </c>
      <c r="G896" s="58">
        <v>6</v>
      </c>
      <c r="H896" s="60" t="s">
        <v>521</v>
      </c>
      <c r="I896" s="71" t="s">
        <v>601</v>
      </c>
      <c r="J896" s="71" t="s">
        <v>588</v>
      </c>
      <c r="K896" s="71" t="s">
        <v>600</v>
      </c>
      <c r="L896" s="85">
        <f t="shared" si="204"/>
        <v>73.025000000000006</v>
      </c>
      <c r="M896" s="85">
        <f t="shared" si="192"/>
        <v>4.2332999999999998</v>
      </c>
      <c r="N896" s="71">
        <v>60</v>
      </c>
      <c r="O896" s="100">
        <f t="shared" si="193"/>
        <v>72.336699999999993</v>
      </c>
      <c r="P896" s="85">
        <f t="shared" si="194"/>
        <v>0</v>
      </c>
      <c r="Q896" s="58">
        <f t="shared" si="195"/>
        <v>20.3</v>
      </c>
      <c r="R896" s="100">
        <f t="shared" si="196"/>
        <v>70.503600000000006</v>
      </c>
      <c r="S896" s="85">
        <f t="shared" si="197"/>
        <v>0</v>
      </c>
      <c r="T896" s="58">
        <f t="shared" si="198"/>
        <v>12.7</v>
      </c>
      <c r="U896" s="58">
        <f t="shared" si="199"/>
        <v>10.199999999999999</v>
      </c>
      <c r="V896" s="58">
        <f t="array" ref="V896">INDEX(AS$11:AS$66,MATCH(C896&amp;G896,AO$11:AO$66&amp;AP$11:AP$66,0),0)</f>
        <v>5</v>
      </c>
      <c r="X896" s="120">
        <f t="shared" si="200"/>
        <v>0.16666666666666666</v>
      </c>
      <c r="Y896" s="61">
        <f t="array" ref="Y896">INDEX($AQ$11:$AR$66,MATCH($C896&amp;$G896,$AO$11:$AO$66&amp;$AP$11:$AP$66,0),COUNTIF($AQ$10:$AR$10,"&lt;"&amp;Z896)+1)</f>
        <v>4.0000000000000002E-4</v>
      </c>
      <c r="Z896" s="61">
        <f t="shared" si="201"/>
        <v>2.875</v>
      </c>
      <c r="AA896" s="61">
        <f t="array" ref="AA896">INDEX($AT$11:$AV$66,MATCH($C896&amp;$G896,$AO$11:$AO$66&amp;$AP$11:$AP$66,0),COUNTIF($AT$10:$AV$10,"&lt;"&amp;Z896)+1)</f>
        <v>8.0000000000000004E-4</v>
      </c>
      <c r="AB896" s="111">
        <f t="shared" si="202"/>
        <v>2.7667468245269453</v>
      </c>
      <c r="AC896" s="121">
        <f t="array" ref="AC896">INDEX($AW$11:$BA$66,MATCH($C896&amp;$G896,$AO$11:$AO$66&amp;$AP$11:$AP$66,0),COUNTIF($AW$10:$BA$10,"&lt;"&amp;Z896)+1)</f>
        <v>5.0000000000000001E-4</v>
      </c>
      <c r="AD896" s="62">
        <v>2.8479000000000001</v>
      </c>
      <c r="AE896" s="61">
        <f t="array" ref="AE896">INDEX($AT$11:$AV$66,MATCH($C896&amp;$G896,$AO$11:$AO$66&amp;$AP$11:$AP$66,0),COUNTIF($AT$10:$AV$10,"&lt;"&amp;AD896)+1)</f>
        <v>8.0000000000000004E-4</v>
      </c>
      <c r="AF896" s="111">
        <f t="shared" si="203"/>
        <v>2.7757312163512968</v>
      </c>
      <c r="AG896" s="121">
        <f t="array" ref="AG896">INDEX($AW$11:$BA$66,MATCH($C896&amp;$G896,$AO$11:$AO$66&amp;$AP$11:$AP$66,0),COUNTIF($AW$10:$BA$10,"&lt;"&amp;AD896)+1)</f>
        <v>5.0000000000000001E-4</v>
      </c>
    </row>
    <row r="897" spans="2:33" ht="12.75" customHeight="1" x14ac:dyDescent="0.3">
      <c r="B897" s="81" t="str">
        <f t="shared" si="205"/>
        <v>2 7/8-8 UN</v>
      </c>
      <c r="C897" s="71" t="s">
        <v>592</v>
      </c>
      <c r="D897" s="71"/>
      <c r="E897" s="79" t="s">
        <v>604</v>
      </c>
      <c r="F897" s="82" t="s">
        <v>627</v>
      </c>
      <c r="G897" s="58">
        <v>8</v>
      </c>
      <c r="H897" s="60" t="s">
        <v>521</v>
      </c>
      <c r="I897" s="71" t="s">
        <v>599</v>
      </c>
      <c r="J897" s="71" t="s">
        <v>588</v>
      </c>
      <c r="K897" s="71" t="s">
        <v>600</v>
      </c>
      <c r="L897" s="85">
        <f t="shared" si="204"/>
        <v>73.025000000000006</v>
      </c>
      <c r="M897" s="85">
        <f t="shared" si="192"/>
        <v>3.1749999999999998</v>
      </c>
      <c r="N897" s="71">
        <v>60</v>
      </c>
      <c r="O897" s="100">
        <f t="shared" si="193"/>
        <v>72.616100000000003</v>
      </c>
      <c r="P897" s="85">
        <f t="shared" si="194"/>
        <v>0</v>
      </c>
      <c r="Q897" s="58">
        <f t="shared" si="195"/>
        <v>17.8</v>
      </c>
      <c r="R897" s="100">
        <f t="shared" si="196"/>
        <v>71.241200000000006</v>
      </c>
      <c r="S897" s="85">
        <f t="shared" si="197"/>
        <v>0</v>
      </c>
      <c r="T897" s="58">
        <f t="shared" si="198"/>
        <v>12.7</v>
      </c>
      <c r="U897" s="58">
        <f t="shared" si="199"/>
        <v>10.199999999999999</v>
      </c>
      <c r="V897" s="58">
        <f t="array" ref="V897">INDEX(AS$11:AS$66,MATCH(C897&amp;G897,AO$11:AO$66&amp;AP$11:AP$66,0),0)</f>
        <v>5</v>
      </c>
      <c r="X897" s="120">
        <f t="shared" si="200"/>
        <v>0.125</v>
      </c>
      <c r="Y897" s="61">
        <f t="array" ref="Y897">INDEX($AQ$11:$AR$66,MATCH($C897&amp;$G897,$AO$11:$AO$66&amp;$AP$11:$AP$66,0),COUNTIF($AQ$10:$AR$10,"&lt;"&amp;Z897)+1)</f>
        <v>4.0000000000000002E-4</v>
      </c>
      <c r="Z897" s="61">
        <f t="shared" si="201"/>
        <v>2.875</v>
      </c>
      <c r="AA897" s="61">
        <f t="array" ref="AA897">INDEX($AT$11:$AV$66,MATCH($C897&amp;$G897,$AO$11:$AO$66&amp;$AP$11:$AP$66,0),COUNTIF($AT$10:$AV$10,"&lt;"&amp;Z897)+1)</f>
        <v>6.9999999999999999E-4</v>
      </c>
      <c r="AB897" s="111">
        <f t="shared" si="202"/>
        <v>2.7938101183952089</v>
      </c>
      <c r="AC897" s="121">
        <f t="array" ref="AC897">INDEX($AW$11:$BA$66,MATCH($C897&amp;$G897,$AO$11:$AO$66&amp;$AP$11:$AP$66,0),COUNTIF($AW$10:$BA$10,"&lt;"&amp;Z897)+1)</f>
        <v>5.0000000000000001E-4</v>
      </c>
      <c r="AD897" s="62">
        <v>2.8589000000000002</v>
      </c>
      <c r="AE897" s="61">
        <f t="array" ref="AE897">INDEX($AT$11:$AV$66,MATCH($C897&amp;$G897,$AO$11:$AO$66&amp;$AP$11:$AP$66,0),COUNTIF($AT$10:$AV$10,"&lt;"&amp;AD897)+1)</f>
        <v>6.9999999999999999E-4</v>
      </c>
      <c r="AF897" s="111">
        <f t="shared" si="203"/>
        <v>2.8047734122634727</v>
      </c>
      <c r="AG897" s="121">
        <f t="array" ref="AG897">INDEX($AW$11:$BA$66,MATCH($C897&amp;$G897,$AO$11:$AO$66&amp;$AP$11:$AP$66,0),COUNTIF($AW$10:$BA$10,"&lt;"&amp;AD897)+1)</f>
        <v>5.0000000000000001E-4</v>
      </c>
    </row>
    <row r="898" spans="2:33" ht="12.75" customHeight="1" x14ac:dyDescent="0.3">
      <c r="B898" s="81" t="str">
        <f t="shared" si="205"/>
        <v>2 7/8-8 UN</v>
      </c>
      <c r="C898" s="71" t="s">
        <v>592</v>
      </c>
      <c r="D898" s="71"/>
      <c r="E898" s="79" t="s">
        <v>604</v>
      </c>
      <c r="F898" s="82" t="s">
        <v>627</v>
      </c>
      <c r="G898" s="58">
        <v>8</v>
      </c>
      <c r="H898" s="60" t="s">
        <v>521</v>
      </c>
      <c r="I898" s="71" t="s">
        <v>601</v>
      </c>
      <c r="J898" s="71" t="s">
        <v>588</v>
      </c>
      <c r="K898" s="71" t="s">
        <v>600</v>
      </c>
      <c r="L898" s="85">
        <f t="shared" si="204"/>
        <v>73.025000000000006</v>
      </c>
      <c r="M898" s="85">
        <f t="shared" si="192"/>
        <v>3.1749999999999998</v>
      </c>
      <c r="N898" s="71">
        <v>60</v>
      </c>
      <c r="O898" s="100">
        <f t="shared" si="193"/>
        <v>72.544899999999998</v>
      </c>
      <c r="P898" s="85">
        <f t="shared" si="194"/>
        <v>0</v>
      </c>
      <c r="Q898" s="58">
        <f t="shared" si="195"/>
        <v>17.8</v>
      </c>
      <c r="R898" s="100">
        <f t="shared" si="196"/>
        <v>71.170100000000005</v>
      </c>
      <c r="S898" s="85">
        <f t="shared" si="197"/>
        <v>0</v>
      </c>
      <c r="T898" s="58">
        <f t="shared" si="198"/>
        <v>12.7</v>
      </c>
      <c r="U898" s="58">
        <f t="shared" si="199"/>
        <v>10.199999999999999</v>
      </c>
      <c r="V898" s="58">
        <f t="array" ref="V898">INDEX(AS$11:AS$66,MATCH(C898&amp;G898,AO$11:AO$66&amp;AP$11:AP$66,0),0)</f>
        <v>5</v>
      </c>
      <c r="X898" s="120">
        <f t="shared" si="200"/>
        <v>0.125</v>
      </c>
      <c r="Y898" s="61">
        <f t="array" ref="Y898">INDEX($AQ$11:$AR$66,MATCH($C898&amp;$G898,$AO$11:$AO$66&amp;$AP$11:$AP$66,0),COUNTIF($AQ$10:$AR$10,"&lt;"&amp;Z898)+1)</f>
        <v>4.0000000000000002E-4</v>
      </c>
      <c r="Z898" s="61">
        <f t="shared" si="201"/>
        <v>2.875</v>
      </c>
      <c r="AA898" s="61">
        <f t="array" ref="AA898">INDEX($AT$11:$AV$66,MATCH($C898&amp;$G898,$AO$11:$AO$66&amp;$AP$11:$AP$66,0),COUNTIF($AT$10:$AV$10,"&lt;"&amp;Z898)+1)</f>
        <v>6.9999999999999999E-4</v>
      </c>
      <c r="AB898" s="111">
        <f t="shared" si="202"/>
        <v>2.7938101183952089</v>
      </c>
      <c r="AC898" s="121">
        <f t="array" ref="AC898">INDEX($AW$11:$BA$66,MATCH($C898&amp;$G898,$AO$11:$AO$66&amp;$AP$11:$AP$66,0),COUNTIF($AW$10:$BA$10,"&lt;"&amp;Z898)+1)</f>
        <v>5.0000000000000001E-4</v>
      </c>
      <c r="AD898" s="62">
        <v>2.8561000000000001</v>
      </c>
      <c r="AE898" s="61">
        <f t="array" ref="AE898">INDEX($AT$11:$AV$66,MATCH($C898&amp;$G898,$AO$11:$AO$66&amp;$AP$11:$AP$66,0),COUNTIF($AT$10:$AV$10,"&lt;"&amp;AD898)+1)</f>
        <v>6.9999999999999999E-4</v>
      </c>
      <c r="AF898" s="111">
        <f t="shared" si="203"/>
        <v>2.8019734122634725</v>
      </c>
      <c r="AG898" s="121">
        <f t="array" ref="AG898">INDEX($AW$11:$BA$66,MATCH($C898&amp;$G898,$AO$11:$AO$66&amp;$AP$11:$AP$66,0),COUNTIF($AW$10:$BA$10,"&lt;"&amp;AD898)+1)</f>
        <v>5.0000000000000001E-4</v>
      </c>
    </row>
    <row r="899" spans="2:33" ht="12.75" customHeight="1" x14ac:dyDescent="0.3">
      <c r="B899" s="81" t="str">
        <f t="shared" si="205"/>
        <v>2 7/8-12 UN</v>
      </c>
      <c r="C899" s="71" t="s">
        <v>592</v>
      </c>
      <c r="D899" s="71"/>
      <c r="E899" s="79" t="s">
        <v>604</v>
      </c>
      <c r="F899" s="82" t="s">
        <v>627</v>
      </c>
      <c r="G899" s="58">
        <v>12</v>
      </c>
      <c r="H899" s="60" t="s">
        <v>521</v>
      </c>
      <c r="I899" s="71" t="s">
        <v>599</v>
      </c>
      <c r="J899" s="71" t="s">
        <v>588</v>
      </c>
      <c r="K899" s="71" t="s">
        <v>600</v>
      </c>
      <c r="L899" s="85">
        <f t="shared" si="204"/>
        <v>73.025000000000006</v>
      </c>
      <c r="M899" s="85">
        <f t="shared" si="192"/>
        <v>2.1166999999999998</v>
      </c>
      <c r="N899" s="71">
        <v>60</v>
      </c>
      <c r="O899" s="100">
        <f t="shared" si="193"/>
        <v>72.7761</v>
      </c>
      <c r="P899" s="85">
        <f t="shared" si="194"/>
        <v>0</v>
      </c>
      <c r="Q899" s="58">
        <f t="shared" si="195"/>
        <v>15.2</v>
      </c>
      <c r="R899" s="100">
        <f t="shared" si="196"/>
        <v>71.859499999999997</v>
      </c>
      <c r="S899" s="85">
        <f t="shared" si="197"/>
        <v>0</v>
      </c>
      <c r="T899" s="58">
        <f t="shared" si="198"/>
        <v>10.199999999999999</v>
      </c>
      <c r="U899" s="58">
        <f t="shared" si="199"/>
        <v>7.6</v>
      </c>
      <c r="V899" s="58">
        <f t="array" ref="V899">INDEX(AS$11:AS$66,MATCH(C899&amp;G899,AO$11:AO$66&amp;AP$11:AP$66,0),0)</f>
        <v>10</v>
      </c>
      <c r="X899" s="120">
        <f t="shared" si="200"/>
        <v>8.3333333333333329E-2</v>
      </c>
      <c r="Y899" s="61">
        <f t="array" ref="Y899">INDEX($AQ$11:$AR$66,MATCH($C899&amp;$G899,$AO$11:$AO$66&amp;$AP$11:$AP$66,0),COUNTIF($AQ$10:$AR$10,"&lt;"&amp;Z899)+1)</f>
        <v>2.9999999999999997E-4</v>
      </c>
      <c r="Z899" s="61">
        <f t="shared" si="201"/>
        <v>2.875</v>
      </c>
      <c r="AA899" s="61">
        <f t="array" ref="AA899">INDEX($AT$11:$AV$66,MATCH($C899&amp;$G899,$AO$11:$AO$66&amp;$AP$11:$AP$66,0),COUNTIF($AT$10:$AV$10,"&lt;"&amp;Z899)+1)</f>
        <v>5.9999999999999995E-4</v>
      </c>
      <c r="AB899" s="111">
        <f t="shared" si="202"/>
        <v>2.8208734122634724</v>
      </c>
      <c r="AC899" s="121">
        <f t="array" ref="AC899">INDEX($AW$11:$BA$66,MATCH($C899&amp;$G899,$AO$11:$AO$66&amp;$AP$11:$AP$66,0),COUNTIF($AW$10:$BA$10,"&lt;"&amp;Z899)+1)</f>
        <v>4.0000000000000002E-4</v>
      </c>
      <c r="AD899" s="62">
        <v>2.8652000000000002</v>
      </c>
      <c r="AE899" s="61">
        <f t="array" ref="AE899">INDEX($AT$11:$AV$66,MATCH($C899&amp;$G899,$AO$11:$AO$66&amp;$AP$11:$AP$66,0),COUNTIF($AT$10:$AV$10,"&lt;"&amp;AD899)+1)</f>
        <v>5.9999999999999995E-4</v>
      </c>
      <c r="AF899" s="111">
        <f t="shared" si="203"/>
        <v>2.8291156081756488</v>
      </c>
      <c r="AG899" s="121">
        <f t="array" ref="AG899">INDEX($AW$11:$BA$66,MATCH($C899&amp;$G899,$AO$11:$AO$66&amp;$AP$11:$AP$66,0),COUNTIF($AW$10:$BA$10,"&lt;"&amp;AD899)+1)</f>
        <v>4.0000000000000002E-4</v>
      </c>
    </row>
    <row r="900" spans="2:33" ht="12.75" customHeight="1" x14ac:dyDescent="0.3">
      <c r="B900" s="81" t="str">
        <f t="shared" si="205"/>
        <v>2 7/8-12 UN</v>
      </c>
      <c r="C900" s="71" t="s">
        <v>592</v>
      </c>
      <c r="D900" s="71"/>
      <c r="E900" s="79" t="s">
        <v>604</v>
      </c>
      <c r="F900" s="82" t="s">
        <v>627</v>
      </c>
      <c r="G900" s="58">
        <v>12</v>
      </c>
      <c r="H900" s="60" t="s">
        <v>521</v>
      </c>
      <c r="I900" s="71" t="s">
        <v>601</v>
      </c>
      <c r="J900" s="71" t="s">
        <v>588</v>
      </c>
      <c r="K900" s="71" t="s">
        <v>600</v>
      </c>
      <c r="L900" s="85">
        <f t="shared" si="204"/>
        <v>73.025000000000006</v>
      </c>
      <c r="M900" s="85">
        <f t="shared" si="192"/>
        <v>2.1166999999999998</v>
      </c>
      <c r="N900" s="71">
        <v>60</v>
      </c>
      <c r="O900" s="100">
        <f t="shared" si="193"/>
        <v>72.725300000000004</v>
      </c>
      <c r="P900" s="85">
        <f t="shared" si="194"/>
        <v>0</v>
      </c>
      <c r="Q900" s="58">
        <f t="shared" si="195"/>
        <v>15.2</v>
      </c>
      <c r="R900" s="100">
        <f t="shared" si="196"/>
        <v>71.808700000000002</v>
      </c>
      <c r="S900" s="85">
        <f t="shared" si="197"/>
        <v>0</v>
      </c>
      <c r="T900" s="58">
        <f t="shared" si="198"/>
        <v>10.199999999999999</v>
      </c>
      <c r="U900" s="58">
        <f t="shared" si="199"/>
        <v>7.6</v>
      </c>
      <c r="V900" s="58">
        <f t="array" ref="V900">INDEX(AS$11:AS$66,MATCH(C900&amp;G900,AO$11:AO$66&amp;AP$11:AP$66,0),0)</f>
        <v>10</v>
      </c>
      <c r="X900" s="120">
        <f t="shared" si="200"/>
        <v>8.3333333333333329E-2</v>
      </c>
      <c r="Y900" s="61">
        <f t="array" ref="Y900">INDEX($AQ$11:$AR$66,MATCH($C900&amp;$G900,$AO$11:$AO$66&amp;$AP$11:$AP$66,0),COUNTIF($AQ$10:$AR$10,"&lt;"&amp;Z900)+1)</f>
        <v>2.9999999999999997E-4</v>
      </c>
      <c r="Z900" s="61">
        <f t="shared" si="201"/>
        <v>2.875</v>
      </c>
      <c r="AA900" s="61">
        <f t="array" ref="AA900">INDEX($AT$11:$AV$66,MATCH($C900&amp;$G900,$AO$11:$AO$66&amp;$AP$11:$AP$66,0),COUNTIF($AT$10:$AV$10,"&lt;"&amp;Z900)+1)</f>
        <v>5.9999999999999995E-4</v>
      </c>
      <c r="AB900" s="111">
        <f t="shared" si="202"/>
        <v>2.8208734122634724</v>
      </c>
      <c r="AC900" s="121">
        <f t="array" ref="AC900">INDEX($AW$11:$BA$66,MATCH($C900&amp;$G900,$AO$11:$AO$66&amp;$AP$11:$AP$66,0),COUNTIF($AW$10:$BA$10,"&lt;"&amp;Z900)+1)</f>
        <v>4.0000000000000002E-4</v>
      </c>
      <c r="AD900" s="62">
        <v>2.8632</v>
      </c>
      <c r="AE900" s="61">
        <f t="array" ref="AE900">INDEX($AT$11:$AV$66,MATCH($C900&amp;$G900,$AO$11:$AO$66&amp;$AP$11:$AP$66,0),COUNTIF($AT$10:$AV$10,"&lt;"&amp;AD900)+1)</f>
        <v>5.9999999999999995E-4</v>
      </c>
      <c r="AF900" s="111">
        <f t="shared" si="203"/>
        <v>2.8271156081756486</v>
      </c>
      <c r="AG900" s="121">
        <f t="array" ref="AG900">INDEX($AW$11:$BA$66,MATCH($C900&amp;$G900,$AO$11:$AO$66&amp;$AP$11:$AP$66,0),COUNTIF($AW$10:$BA$10,"&lt;"&amp;AD900)+1)</f>
        <v>4.0000000000000002E-4</v>
      </c>
    </row>
    <row r="901" spans="2:33" ht="12.75" customHeight="1" x14ac:dyDescent="0.3">
      <c r="B901" s="81" t="str">
        <f t="shared" si="205"/>
        <v>2 7/8-16 UN</v>
      </c>
      <c r="C901" s="71" t="s">
        <v>592</v>
      </c>
      <c r="D901" s="71"/>
      <c r="E901" s="79" t="s">
        <v>604</v>
      </c>
      <c r="F901" s="82" t="s">
        <v>627</v>
      </c>
      <c r="G901" s="58">
        <v>16</v>
      </c>
      <c r="H901" s="60" t="s">
        <v>521</v>
      </c>
      <c r="I901" s="71" t="s">
        <v>599</v>
      </c>
      <c r="J901" s="71" t="s">
        <v>588</v>
      </c>
      <c r="K901" s="71" t="s">
        <v>600</v>
      </c>
      <c r="L901" s="85">
        <f t="shared" si="204"/>
        <v>73.025000000000006</v>
      </c>
      <c r="M901" s="85">
        <f t="shared" si="192"/>
        <v>1.5874999999999999</v>
      </c>
      <c r="N901" s="71">
        <v>60</v>
      </c>
      <c r="O901" s="100">
        <f t="shared" si="193"/>
        <v>72.867500000000007</v>
      </c>
      <c r="P901" s="85">
        <f t="shared" si="194"/>
        <v>0</v>
      </c>
      <c r="Q901" s="58">
        <f t="shared" si="195"/>
        <v>15.2</v>
      </c>
      <c r="R901" s="100">
        <f t="shared" si="196"/>
        <v>72.180099999999996</v>
      </c>
      <c r="S901" s="85">
        <f t="shared" si="197"/>
        <v>0</v>
      </c>
      <c r="T901" s="58">
        <f t="shared" si="198"/>
        <v>10.199999999999999</v>
      </c>
      <c r="U901" s="58">
        <f t="shared" si="199"/>
        <v>7.6</v>
      </c>
      <c r="V901" s="58">
        <f t="array" ref="V901">INDEX(AS$11:AS$66,MATCH(C901&amp;G901,AO$11:AO$66&amp;AP$11:AP$66,0),0)</f>
        <v>10</v>
      </c>
      <c r="X901" s="120">
        <f t="shared" si="200"/>
        <v>6.25E-2</v>
      </c>
      <c r="Y901" s="61">
        <f t="array" ref="Y901">INDEX($AQ$11:$AR$66,MATCH($C901&amp;$G901,$AO$11:$AO$66&amp;$AP$11:$AP$66,0),COUNTIF($AQ$10:$AR$10,"&lt;"&amp;Z901)+1)</f>
        <v>2.9999999999999997E-4</v>
      </c>
      <c r="Z901" s="61">
        <f t="shared" si="201"/>
        <v>2.875</v>
      </c>
      <c r="AA901" s="61">
        <f t="array" ref="AA901">INDEX($AT$11:$AV$66,MATCH($C901&amp;$G901,$AO$11:$AO$66&amp;$AP$11:$AP$66,0),COUNTIF($AT$10:$AV$10,"&lt;"&amp;Z901)+1)</f>
        <v>5.9999999999999995E-4</v>
      </c>
      <c r="AB901" s="111">
        <f t="shared" si="202"/>
        <v>2.8344050591976044</v>
      </c>
      <c r="AC901" s="121">
        <f t="array" ref="AC901">INDEX($AW$11:$BA$66,MATCH($C901&amp;$G901,$AO$11:$AO$66&amp;$AP$11:$AP$66,0),COUNTIF($AW$10:$BA$10,"&lt;"&amp;Z901)+1)</f>
        <v>4.0000000000000002E-4</v>
      </c>
      <c r="AD901" s="62">
        <v>2.8687999999999998</v>
      </c>
      <c r="AE901" s="61">
        <f t="array" ref="AE901">INDEX($AT$11:$AV$66,MATCH($C901&amp;$G901,$AO$11:$AO$66&amp;$AP$11:$AP$66,0),COUNTIF($AT$10:$AV$10,"&lt;"&amp;AD901)+1)</f>
        <v>5.9999999999999995E-4</v>
      </c>
      <c r="AF901" s="111">
        <f t="shared" si="203"/>
        <v>2.8417367061317362</v>
      </c>
      <c r="AG901" s="121">
        <f t="array" ref="AG901">INDEX($AW$11:$BA$66,MATCH($C901&amp;$G901,$AO$11:$AO$66&amp;$AP$11:$AP$66,0),COUNTIF($AW$10:$BA$10,"&lt;"&amp;AD901)+1)</f>
        <v>4.0000000000000002E-4</v>
      </c>
    </row>
    <row r="902" spans="2:33" ht="12.75" customHeight="1" x14ac:dyDescent="0.3">
      <c r="B902" s="81" t="str">
        <f t="shared" si="205"/>
        <v>2 7/8-16 UN</v>
      </c>
      <c r="C902" s="71" t="s">
        <v>592</v>
      </c>
      <c r="D902" s="71"/>
      <c r="E902" s="79" t="s">
        <v>604</v>
      </c>
      <c r="F902" s="82" t="s">
        <v>627</v>
      </c>
      <c r="G902" s="58">
        <v>16</v>
      </c>
      <c r="H902" s="60" t="s">
        <v>521</v>
      </c>
      <c r="I902" s="71" t="s">
        <v>601</v>
      </c>
      <c r="J902" s="71" t="s">
        <v>588</v>
      </c>
      <c r="K902" s="71" t="s">
        <v>600</v>
      </c>
      <c r="L902" s="85">
        <f t="shared" si="204"/>
        <v>73.025000000000006</v>
      </c>
      <c r="M902" s="85">
        <f t="shared" si="192"/>
        <v>1.5874999999999999</v>
      </c>
      <c r="N902" s="71">
        <v>60</v>
      </c>
      <c r="O902" s="100">
        <f t="shared" si="193"/>
        <v>72.821799999999996</v>
      </c>
      <c r="P902" s="85">
        <f t="shared" si="194"/>
        <v>0</v>
      </c>
      <c r="Q902" s="58">
        <f t="shared" si="195"/>
        <v>15.2</v>
      </c>
      <c r="R902" s="100">
        <f t="shared" si="196"/>
        <v>72.134399999999999</v>
      </c>
      <c r="S902" s="85">
        <f t="shared" si="197"/>
        <v>0</v>
      </c>
      <c r="T902" s="58">
        <f t="shared" si="198"/>
        <v>10.199999999999999</v>
      </c>
      <c r="U902" s="58">
        <f t="shared" si="199"/>
        <v>7.6</v>
      </c>
      <c r="V902" s="58">
        <f t="array" ref="V902">INDEX(AS$11:AS$66,MATCH(C902&amp;G902,AO$11:AO$66&amp;AP$11:AP$66,0),0)</f>
        <v>10</v>
      </c>
      <c r="X902" s="120">
        <f t="shared" si="200"/>
        <v>6.25E-2</v>
      </c>
      <c r="Y902" s="61">
        <f t="array" ref="Y902">INDEX($AQ$11:$AR$66,MATCH($C902&amp;$G902,$AO$11:$AO$66&amp;$AP$11:$AP$66,0),COUNTIF($AQ$10:$AR$10,"&lt;"&amp;Z902)+1)</f>
        <v>2.9999999999999997E-4</v>
      </c>
      <c r="Z902" s="61">
        <f t="shared" si="201"/>
        <v>2.875</v>
      </c>
      <c r="AA902" s="61">
        <f t="array" ref="AA902">INDEX($AT$11:$AV$66,MATCH($C902&amp;$G902,$AO$11:$AO$66&amp;$AP$11:$AP$66,0),COUNTIF($AT$10:$AV$10,"&lt;"&amp;Z902)+1)</f>
        <v>5.9999999999999995E-4</v>
      </c>
      <c r="AB902" s="111">
        <f t="shared" si="202"/>
        <v>2.8344050591976044</v>
      </c>
      <c r="AC902" s="121">
        <f t="array" ref="AC902">INDEX($AW$11:$BA$66,MATCH($C902&amp;$G902,$AO$11:$AO$66&amp;$AP$11:$AP$66,0),COUNTIF($AW$10:$BA$10,"&lt;"&amp;Z902)+1)</f>
        <v>4.0000000000000002E-4</v>
      </c>
      <c r="AD902" s="62">
        <v>2.867</v>
      </c>
      <c r="AE902" s="61">
        <f t="array" ref="AE902">INDEX($AT$11:$AV$66,MATCH($C902&amp;$G902,$AO$11:$AO$66&amp;$AP$11:$AP$66,0),COUNTIF($AT$10:$AV$10,"&lt;"&amp;AD902)+1)</f>
        <v>5.9999999999999995E-4</v>
      </c>
      <c r="AF902" s="111">
        <f t="shared" si="203"/>
        <v>2.8399367061317364</v>
      </c>
      <c r="AG902" s="121">
        <f t="array" ref="AG902">INDEX($AW$11:$BA$66,MATCH($C902&amp;$G902,$AO$11:$AO$66&amp;$AP$11:$AP$66,0),COUNTIF($AW$10:$BA$10,"&lt;"&amp;AD902)+1)</f>
        <v>4.0000000000000002E-4</v>
      </c>
    </row>
    <row r="903" spans="2:33" ht="12.75" customHeight="1" x14ac:dyDescent="0.3">
      <c r="B903" s="81" t="str">
        <f t="shared" si="205"/>
        <v>2 7/8-20 UN</v>
      </c>
      <c r="C903" s="71" t="s">
        <v>592</v>
      </c>
      <c r="D903" s="71"/>
      <c r="E903" s="79" t="s">
        <v>604</v>
      </c>
      <c r="F903" s="82" t="s">
        <v>627</v>
      </c>
      <c r="G903" s="58">
        <v>20</v>
      </c>
      <c r="H903" s="60" t="s">
        <v>521</v>
      </c>
      <c r="I903" s="71" t="s">
        <v>599</v>
      </c>
      <c r="J903" s="71" t="s">
        <v>588</v>
      </c>
      <c r="K903" s="71" t="s">
        <v>600</v>
      </c>
      <c r="L903" s="85">
        <f t="shared" si="204"/>
        <v>73.025000000000006</v>
      </c>
      <c r="M903" s="85">
        <f t="shared" si="192"/>
        <v>1.27</v>
      </c>
      <c r="N903" s="71">
        <v>60</v>
      </c>
      <c r="O903" s="100">
        <f t="shared" si="193"/>
        <v>72.923400000000001</v>
      </c>
      <c r="P903" s="85">
        <f t="shared" si="194"/>
        <v>0</v>
      </c>
      <c r="Q903" s="58">
        <f t="shared" si="195"/>
        <v>12.7</v>
      </c>
      <c r="R903" s="100">
        <f t="shared" si="196"/>
        <v>72.373500000000007</v>
      </c>
      <c r="S903" s="85">
        <f t="shared" si="197"/>
        <v>0</v>
      </c>
      <c r="T903" s="58">
        <f t="shared" si="198"/>
        <v>10.199999999999999</v>
      </c>
      <c r="U903" s="58">
        <f t="shared" si="199"/>
        <v>7.6</v>
      </c>
      <c r="V903" s="58">
        <f t="array" ref="V903">INDEX(AS$11:AS$66,MATCH(C903&amp;G903,AO$11:AO$66&amp;AP$11:AP$66,0),0)</f>
        <v>15</v>
      </c>
      <c r="X903" s="120">
        <f t="shared" si="200"/>
        <v>0.05</v>
      </c>
      <c r="Y903" s="61">
        <f t="array" ref="Y903">INDEX($AQ$11:$AR$66,MATCH($C903&amp;$G903,$AO$11:$AO$66&amp;$AP$11:$AP$66,0),COUNTIF($AQ$10:$AR$10,"&lt;"&amp;Z903)+1)</f>
        <v>2.9999999999999997E-4</v>
      </c>
      <c r="Z903" s="61">
        <f t="shared" si="201"/>
        <v>2.875</v>
      </c>
      <c r="AA903" s="61">
        <f t="array" ref="AA903">INDEX($AT$11:$AV$66,MATCH($C903&amp;$G903,$AO$11:$AO$66&amp;$AP$11:$AP$66,0),COUNTIF($AT$10:$AV$10,"&lt;"&amp;Z903)+1)</f>
        <v>5.0000000000000001E-4</v>
      </c>
      <c r="AB903" s="111">
        <f t="shared" si="202"/>
        <v>2.8425240473580837</v>
      </c>
      <c r="AC903" s="121">
        <f t="array" ref="AC903">INDEX($AW$11:$BA$66,MATCH($C903&amp;$G903,$AO$11:$AO$66&amp;$AP$11:$AP$66,0),COUNTIF($AW$10:$BA$10,"&lt;"&amp;Z903)+1)</f>
        <v>4.0000000000000002E-4</v>
      </c>
      <c r="AD903" s="62">
        <v>2.871</v>
      </c>
      <c r="AE903" s="61">
        <f t="array" ref="AE903">INDEX($AT$11:$AV$66,MATCH($C903&amp;$G903,$AO$11:$AO$66&amp;$AP$11:$AP$66,0),COUNTIF($AT$10:$AV$10,"&lt;"&amp;AD903)+1)</f>
        <v>5.0000000000000001E-4</v>
      </c>
      <c r="AF903" s="111">
        <f t="shared" si="203"/>
        <v>2.8493493649053891</v>
      </c>
      <c r="AG903" s="121">
        <f t="array" ref="AG903">INDEX($AW$11:$BA$66,MATCH($C903&amp;$G903,$AO$11:$AO$66&amp;$AP$11:$AP$66,0),COUNTIF($AW$10:$BA$10,"&lt;"&amp;AD903)+1)</f>
        <v>4.0000000000000002E-4</v>
      </c>
    </row>
    <row r="904" spans="2:33" ht="12.75" customHeight="1" x14ac:dyDescent="0.3">
      <c r="B904" s="81" t="str">
        <f t="shared" si="205"/>
        <v>2 7/8-20 UN</v>
      </c>
      <c r="C904" s="71" t="s">
        <v>592</v>
      </c>
      <c r="D904" s="71"/>
      <c r="E904" s="79" t="s">
        <v>604</v>
      </c>
      <c r="F904" s="82" t="s">
        <v>627</v>
      </c>
      <c r="G904" s="58">
        <v>20</v>
      </c>
      <c r="H904" s="60" t="s">
        <v>521</v>
      </c>
      <c r="I904" s="71" t="s">
        <v>601</v>
      </c>
      <c r="J904" s="71" t="s">
        <v>588</v>
      </c>
      <c r="K904" s="71" t="s">
        <v>600</v>
      </c>
      <c r="L904" s="85">
        <f t="shared" si="204"/>
        <v>73.025000000000006</v>
      </c>
      <c r="M904" s="85">
        <f t="shared" si="192"/>
        <v>1.27</v>
      </c>
      <c r="N904" s="71">
        <v>60</v>
      </c>
      <c r="O904" s="100">
        <f t="shared" si="193"/>
        <v>72.880200000000002</v>
      </c>
      <c r="P904" s="85">
        <f t="shared" si="194"/>
        <v>0</v>
      </c>
      <c r="Q904" s="58">
        <f t="shared" si="195"/>
        <v>12.7</v>
      </c>
      <c r="R904" s="100">
        <f t="shared" si="196"/>
        <v>72.330299999999994</v>
      </c>
      <c r="S904" s="85">
        <f t="shared" si="197"/>
        <v>0</v>
      </c>
      <c r="T904" s="58">
        <f t="shared" si="198"/>
        <v>10.199999999999999</v>
      </c>
      <c r="U904" s="58">
        <f t="shared" si="199"/>
        <v>7.6</v>
      </c>
      <c r="V904" s="58">
        <f t="array" ref="V904">INDEX(AS$11:AS$66,MATCH(C904&amp;G904,AO$11:AO$66&amp;AP$11:AP$66,0),0)</f>
        <v>15</v>
      </c>
      <c r="X904" s="120">
        <f t="shared" si="200"/>
        <v>0.05</v>
      </c>
      <c r="Y904" s="61">
        <f t="array" ref="Y904">INDEX($AQ$11:$AR$66,MATCH($C904&amp;$G904,$AO$11:$AO$66&amp;$AP$11:$AP$66,0),COUNTIF($AQ$10:$AR$10,"&lt;"&amp;Z904)+1)</f>
        <v>2.9999999999999997E-4</v>
      </c>
      <c r="Z904" s="61">
        <f t="shared" si="201"/>
        <v>2.875</v>
      </c>
      <c r="AA904" s="61">
        <f t="array" ref="AA904">INDEX($AT$11:$AV$66,MATCH($C904&amp;$G904,$AO$11:$AO$66&amp;$AP$11:$AP$66,0),COUNTIF($AT$10:$AV$10,"&lt;"&amp;Z904)+1)</f>
        <v>5.0000000000000001E-4</v>
      </c>
      <c r="AB904" s="111">
        <f t="shared" si="202"/>
        <v>2.8425240473580837</v>
      </c>
      <c r="AC904" s="121">
        <f t="array" ref="AC904">INDEX($AW$11:$BA$66,MATCH($C904&amp;$G904,$AO$11:$AO$66&amp;$AP$11:$AP$66,0),COUNTIF($AW$10:$BA$10,"&lt;"&amp;Z904)+1)</f>
        <v>4.0000000000000002E-4</v>
      </c>
      <c r="AD904" s="62">
        <v>2.8693</v>
      </c>
      <c r="AE904" s="61">
        <f t="array" ref="AE904">INDEX($AT$11:$AV$66,MATCH($C904&amp;$G904,$AO$11:$AO$66&amp;$AP$11:$AP$66,0),COUNTIF($AT$10:$AV$10,"&lt;"&amp;AD904)+1)</f>
        <v>5.0000000000000001E-4</v>
      </c>
      <c r="AF904" s="111">
        <f t="shared" si="203"/>
        <v>2.8476493649053891</v>
      </c>
      <c r="AG904" s="121">
        <f t="array" ref="AG904">INDEX($AW$11:$BA$66,MATCH($C904&amp;$G904,$AO$11:$AO$66&amp;$AP$11:$AP$66,0),COUNTIF($AW$10:$BA$10,"&lt;"&amp;AD904)+1)</f>
        <v>4.0000000000000002E-4</v>
      </c>
    </row>
    <row r="905" spans="2:33" ht="12.75" customHeight="1" x14ac:dyDescent="0.3">
      <c r="B905" s="81" t="str">
        <f t="shared" si="205"/>
        <v>3-6 UN</v>
      </c>
      <c r="C905" s="71" t="s">
        <v>592</v>
      </c>
      <c r="D905" s="71"/>
      <c r="E905" s="79" t="s">
        <v>604</v>
      </c>
      <c r="F905" s="82" t="s">
        <v>628</v>
      </c>
      <c r="G905" s="58">
        <v>6</v>
      </c>
      <c r="H905" s="60" t="s">
        <v>521</v>
      </c>
      <c r="I905" s="71" t="s">
        <v>599</v>
      </c>
      <c r="J905" s="71" t="s">
        <v>588</v>
      </c>
      <c r="K905" s="71" t="s">
        <v>600</v>
      </c>
      <c r="L905" s="85">
        <f t="shared" si="204"/>
        <v>76.2</v>
      </c>
      <c r="M905" s="85">
        <f t="shared" si="192"/>
        <v>4.2332999999999998</v>
      </c>
      <c r="N905" s="71">
        <v>60</v>
      </c>
      <c r="O905" s="100">
        <f t="shared" si="193"/>
        <v>75.590400000000002</v>
      </c>
      <c r="P905" s="85">
        <f t="shared" si="194"/>
        <v>0</v>
      </c>
      <c r="Q905" s="58">
        <f t="shared" si="195"/>
        <v>20.3</v>
      </c>
      <c r="R905" s="100">
        <f t="shared" si="196"/>
        <v>73.757300000000001</v>
      </c>
      <c r="S905" s="85">
        <f t="shared" si="197"/>
        <v>0</v>
      </c>
      <c r="T905" s="58">
        <f t="shared" si="198"/>
        <v>12.7</v>
      </c>
      <c r="U905" s="58">
        <f t="shared" si="199"/>
        <v>10.199999999999999</v>
      </c>
      <c r="V905" s="58">
        <f t="array" ref="V905">INDEX(AS$11:AS$66,MATCH(C905&amp;G905,AO$11:AO$66&amp;AP$11:AP$66,0),0)</f>
        <v>5</v>
      </c>
      <c r="X905" s="120">
        <f t="shared" si="200"/>
        <v>0.16666666666666666</v>
      </c>
      <c r="Y905" s="61">
        <f t="array" ref="Y905">INDEX($AQ$11:$AR$66,MATCH($C905&amp;$G905,$AO$11:$AO$66&amp;$AP$11:$AP$66,0),COUNTIF($AQ$10:$AR$10,"&lt;"&amp;Z905)+1)</f>
        <v>4.0000000000000002E-4</v>
      </c>
      <c r="Z905" s="61">
        <f t="shared" si="201"/>
        <v>3</v>
      </c>
      <c r="AA905" s="61">
        <f t="array" ref="AA905">INDEX($AT$11:$AV$66,MATCH($C905&amp;$G905,$AO$11:$AO$66&amp;$AP$11:$AP$66,0),COUNTIF($AT$10:$AV$10,"&lt;"&amp;Z905)+1)</f>
        <v>8.0000000000000004E-4</v>
      </c>
      <c r="AB905" s="111">
        <f t="shared" si="202"/>
        <v>2.8917468245269453</v>
      </c>
      <c r="AC905" s="121">
        <f t="array" ref="AC905">INDEX($AW$11:$BA$66,MATCH($C905&amp;$G905,$AO$11:$AO$66&amp;$AP$11:$AP$66,0),COUNTIF($AW$10:$BA$10,"&lt;"&amp;Z905)+1)</f>
        <v>5.0000000000000001E-4</v>
      </c>
      <c r="AD905" s="62">
        <v>2.976</v>
      </c>
      <c r="AE905" s="61">
        <f t="array" ref="AE905">INDEX($AT$11:$AV$66,MATCH($C905&amp;$G905,$AO$11:$AO$66&amp;$AP$11:$AP$66,0),COUNTIF($AT$10:$AV$10,"&lt;"&amp;AD905)+1)</f>
        <v>8.0000000000000004E-4</v>
      </c>
      <c r="AF905" s="111">
        <f t="shared" si="203"/>
        <v>2.9038312163512967</v>
      </c>
      <c r="AG905" s="121">
        <f t="array" ref="AG905">INDEX($AW$11:$BA$66,MATCH($C905&amp;$G905,$AO$11:$AO$66&amp;$AP$11:$AP$66,0),COUNTIF($AW$10:$BA$10,"&lt;"&amp;AD905)+1)</f>
        <v>5.0000000000000001E-4</v>
      </c>
    </row>
    <row r="906" spans="2:33" ht="12.75" customHeight="1" x14ac:dyDescent="0.3">
      <c r="B906" s="81" t="str">
        <f t="shared" si="205"/>
        <v>3-6 UN</v>
      </c>
      <c r="C906" s="71" t="s">
        <v>592</v>
      </c>
      <c r="D906" s="71"/>
      <c r="E906" s="79" t="s">
        <v>604</v>
      </c>
      <c r="F906" s="82" t="s">
        <v>628</v>
      </c>
      <c r="G906" s="58">
        <v>6</v>
      </c>
      <c r="H906" s="60" t="s">
        <v>521</v>
      </c>
      <c r="I906" s="71" t="s">
        <v>601</v>
      </c>
      <c r="J906" s="71" t="s">
        <v>588</v>
      </c>
      <c r="K906" s="71" t="s">
        <v>600</v>
      </c>
      <c r="L906" s="85">
        <f t="shared" si="204"/>
        <v>76.2</v>
      </c>
      <c r="M906" s="85">
        <f t="shared" si="192"/>
        <v>4.2332999999999998</v>
      </c>
      <c r="N906" s="71">
        <v>60</v>
      </c>
      <c r="O906" s="100">
        <f t="shared" si="193"/>
        <v>75.514200000000002</v>
      </c>
      <c r="P906" s="85">
        <f t="shared" si="194"/>
        <v>0</v>
      </c>
      <c r="Q906" s="58">
        <f t="shared" si="195"/>
        <v>20.3</v>
      </c>
      <c r="R906" s="100">
        <f t="shared" si="196"/>
        <v>73.681100000000001</v>
      </c>
      <c r="S906" s="85">
        <f t="shared" si="197"/>
        <v>0</v>
      </c>
      <c r="T906" s="58">
        <f t="shared" si="198"/>
        <v>12.7</v>
      </c>
      <c r="U906" s="58">
        <f t="shared" si="199"/>
        <v>10.199999999999999</v>
      </c>
      <c r="V906" s="58">
        <f t="array" ref="V906">INDEX(AS$11:AS$66,MATCH(C906&amp;G906,AO$11:AO$66&amp;AP$11:AP$66,0),0)</f>
        <v>5</v>
      </c>
      <c r="X906" s="120">
        <f t="shared" si="200"/>
        <v>0.16666666666666666</v>
      </c>
      <c r="Y906" s="61">
        <f t="array" ref="Y906">INDEX($AQ$11:$AR$66,MATCH($C906&amp;$G906,$AO$11:$AO$66&amp;$AP$11:$AP$66,0),COUNTIF($AQ$10:$AR$10,"&lt;"&amp;Z906)+1)</f>
        <v>4.0000000000000002E-4</v>
      </c>
      <c r="Z906" s="61">
        <f t="shared" si="201"/>
        <v>3</v>
      </c>
      <c r="AA906" s="61">
        <f t="array" ref="AA906">INDEX($AT$11:$AV$66,MATCH($C906&amp;$G906,$AO$11:$AO$66&amp;$AP$11:$AP$66,0),COUNTIF($AT$10:$AV$10,"&lt;"&amp;Z906)+1)</f>
        <v>8.0000000000000004E-4</v>
      </c>
      <c r="AB906" s="111">
        <f t="shared" si="202"/>
        <v>2.8917468245269453</v>
      </c>
      <c r="AC906" s="121">
        <f t="array" ref="AC906">INDEX($AW$11:$BA$66,MATCH($C906&amp;$G906,$AO$11:$AO$66&amp;$AP$11:$AP$66,0),COUNTIF($AW$10:$BA$10,"&lt;"&amp;Z906)+1)</f>
        <v>5.0000000000000001E-4</v>
      </c>
      <c r="AD906" s="62">
        <v>2.9729999999999999</v>
      </c>
      <c r="AE906" s="61">
        <f t="array" ref="AE906">INDEX($AT$11:$AV$66,MATCH($C906&amp;$G906,$AO$11:$AO$66&amp;$AP$11:$AP$66,0),COUNTIF($AT$10:$AV$10,"&lt;"&amp;AD906)+1)</f>
        <v>8.0000000000000004E-4</v>
      </c>
      <c r="AF906" s="111">
        <f t="shared" si="203"/>
        <v>2.9008312163512966</v>
      </c>
      <c r="AG906" s="121">
        <f t="array" ref="AG906">INDEX($AW$11:$BA$66,MATCH($C906&amp;$G906,$AO$11:$AO$66&amp;$AP$11:$AP$66,0),COUNTIF($AW$10:$BA$10,"&lt;"&amp;AD906)+1)</f>
        <v>5.0000000000000001E-4</v>
      </c>
    </row>
    <row r="907" spans="2:33" ht="12.75" customHeight="1" x14ac:dyDescent="0.3">
      <c r="B907" s="81" t="str">
        <f t="shared" si="205"/>
        <v>3-8 UN</v>
      </c>
      <c r="C907" s="71" t="s">
        <v>592</v>
      </c>
      <c r="D907" s="71"/>
      <c r="E907" s="79" t="s">
        <v>604</v>
      </c>
      <c r="F907" s="82" t="s">
        <v>628</v>
      </c>
      <c r="G907" s="58">
        <v>8</v>
      </c>
      <c r="H907" s="60" t="s">
        <v>521</v>
      </c>
      <c r="I907" s="71" t="s">
        <v>599</v>
      </c>
      <c r="J907" s="71" t="s">
        <v>588</v>
      </c>
      <c r="K907" s="71" t="s">
        <v>600</v>
      </c>
      <c r="L907" s="85">
        <f t="shared" si="204"/>
        <v>76.2</v>
      </c>
      <c r="M907" s="85">
        <f t="shared" ref="M907:M970" si="206">ROUND(X907*25.4,4)</f>
        <v>3.1749999999999998</v>
      </c>
      <c r="N907" s="71">
        <v>60</v>
      </c>
      <c r="O907" s="100">
        <f t="shared" ref="O907:O970" si="207">ROUND(IF(H907="GO",Z907,AD907)*25.4,4)</f>
        <v>75.793599999999998</v>
      </c>
      <c r="P907" s="85">
        <f t="shared" ref="P907:P970" si="208">IF(H907="GO",IF(AA907="-",AA907,ROUND(AA907*25.4*1000,1)),0)</f>
        <v>0</v>
      </c>
      <c r="Q907" s="58">
        <f t="shared" ref="Q907:Q970" si="209">IF(H907="NOT GO",IF(AE907="-",AE907,ROUND(AE907*25.4*1000,1)),0)</f>
        <v>17.8</v>
      </c>
      <c r="R907" s="100">
        <f t="shared" ref="R907:R970" si="210">ROUND(IF(H907="GO",AB907,AF907)*25.4,4)</f>
        <v>74.418800000000005</v>
      </c>
      <c r="S907" s="85">
        <f t="shared" ref="S907:S970" si="211">IF(H907="GO",IF(AC907="-",AC907,ROUND(AC907*25.4*1000,1)),0)</f>
        <v>0</v>
      </c>
      <c r="T907" s="58">
        <f t="shared" ref="T907:T970" si="212">IF(H907="NOT GO",IF(AG907="-",AG907,ROUND(AG907*25.4*1000,1)),0)</f>
        <v>12.7</v>
      </c>
      <c r="U907" s="58">
        <f t="shared" ref="U907:U970" si="213">IF(Y907="-",Y907,ROUND(Y907*25.4*1000,1))</f>
        <v>10.199999999999999</v>
      </c>
      <c r="V907" s="58">
        <f t="array" ref="V907">INDEX(AS$11:AS$66,MATCH(C907&amp;G907,AO$11:AO$66&amp;AP$11:AP$66,0),0)</f>
        <v>5</v>
      </c>
      <c r="X907" s="120">
        <f t="shared" ref="X907:X970" si="214">INDEX(AM$11:AM$38,MATCH(G907,AL$11:AL$38,0),0)</f>
        <v>0.125</v>
      </c>
      <c r="Y907" s="61">
        <f t="array" ref="Y907">INDEX($AQ$11:$AR$66,MATCH($C907&amp;$G907,$AO$11:$AO$66&amp;$AP$11:$AP$66,0),COUNTIF($AQ$10:$AR$10,"&lt;"&amp;Z907)+1)</f>
        <v>4.0000000000000002E-4</v>
      </c>
      <c r="Z907" s="61">
        <f t="shared" ref="Z907:Z970" si="215">INDEX(AJ$11:AJ$92,MATCH(F907,AI$11:AI$92,0))</f>
        <v>3</v>
      </c>
      <c r="AA907" s="61">
        <f t="array" ref="AA907">INDEX($AT$11:$AV$66,MATCH($C907&amp;$G907,$AO$11:$AO$66&amp;$AP$11:$AP$66,0),COUNTIF($AT$10:$AV$10,"&lt;"&amp;Z907)+1)</f>
        <v>6.9999999999999999E-4</v>
      </c>
      <c r="AB907" s="111">
        <f t="shared" ref="AB907:AB970" si="216">Z907-(3/8)*2*(TAN(RADIANS(60))/2)/G907</f>
        <v>2.9188101183952089</v>
      </c>
      <c r="AC907" s="121">
        <f t="array" ref="AC907">INDEX($AW$11:$BA$66,MATCH($C907&amp;$G907,$AO$11:$AO$66&amp;$AP$11:$AP$66,0),COUNTIF($AW$10:$BA$10,"&lt;"&amp;Z907)+1)</f>
        <v>5.0000000000000001E-4</v>
      </c>
      <c r="AD907" s="62">
        <v>2.984</v>
      </c>
      <c r="AE907" s="61">
        <f t="array" ref="AE907">INDEX($AT$11:$AV$66,MATCH($C907&amp;$G907,$AO$11:$AO$66&amp;$AP$11:$AP$66,0),COUNTIF($AT$10:$AV$10,"&lt;"&amp;AD907)+1)</f>
        <v>6.9999999999999999E-4</v>
      </c>
      <c r="AF907" s="111">
        <f t="shared" ref="AF907:AF970" si="217">AD907-(TAN(RADIANS(60))/2)/G907/4*2</f>
        <v>2.9298734122634724</v>
      </c>
      <c r="AG907" s="121">
        <f t="array" ref="AG907">INDEX($AW$11:$BA$66,MATCH($C907&amp;$G907,$AO$11:$AO$66&amp;$AP$11:$AP$66,0),COUNTIF($AW$10:$BA$10,"&lt;"&amp;AD907)+1)</f>
        <v>5.0000000000000001E-4</v>
      </c>
    </row>
    <row r="908" spans="2:33" ht="12.75" customHeight="1" x14ac:dyDescent="0.3">
      <c r="B908" s="81" t="str">
        <f t="shared" si="205"/>
        <v>3-8 UN</v>
      </c>
      <c r="C908" s="71" t="s">
        <v>592</v>
      </c>
      <c r="D908" s="71"/>
      <c r="E908" s="79" t="s">
        <v>604</v>
      </c>
      <c r="F908" s="82" t="s">
        <v>628</v>
      </c>
      <c r="G908" s="58">
        <v>8</v>
      </c>
      <c r="H908" s="60" t="s">
        <v>521</v>
      </c>
      <c r="I908" s="71" t="s">
        <v>601</v>
      </c>
      <c r="J908" s="71" t="s">
        <v>588</v>
      </c>
      <c r="K908" s="71" t="s">
        <v>600</v>
      </c>
      <c r="L908" s="85">
        <f t="shared" si="204"/>
        <v>76.2</v>
      </c>
      <c r="M908" s="85">
        <f t="shared" si="206"/>
        <v>3.1749999999999998</v>
      </c>
      <c r="N908" s="71">
        <v>60</v>
      </c>
      <c r="O908" s="100">
        <f t="shared" si="207"/>
        <v>75.722499999999997</v>
      </c>
      <c r="P908" s="85">
        <f t="shared" si="208"/>
        <v>0</v>
      </c>
      <c r="Q908" s="58">
        <f t="shared" si="209"/>
        <v>17.8</v>
      </c>
      <c r="R908" s="100">
        <f t="shared" si="210"/>
        <v>74.347700000000003</v>
      </c>
      <c r="S908" s="85">
        <f t="shared" si="211"/>
        <v>0</v>
      </c>
      <c r="T908" s="58">
        <f t="shared" si="212"/>
        <v>12.7</v>
      </c>
      <c r="U908" s="58">
        <f t="shared" si="213"/>
        <v>10.199999999999999</v>
      </c>
      <c r="V908" s="58">
        <f t="array" ref="V908">INDEX(AS$11:AS$66,MATCH(C908&amp;G908,AO$11:AO$66&amp;AP$11:AP$66,0),0)</f>
        <v>5</v>
      </c>
      <c r="X908" s="120">
        <f t="shared" si="214"/>
        <v>0.125</v>
      </c>
      <c r="Y908" s="61">
        <f t="array" ref="Y908">INDEX($AQ$11:$AR$66,MATCH($C908&amp;$G908,$AO$11:$AO$66&amp;$AP$11:$AP$66,0),COUNTIF($AQ$10:$AR$10,"&lt;"&amp;Z908)+1)</f>
        <v>4.0000000000000002E-4</v>
      </c>
      <c r="Z908" s="61">
        <f t="shared" si="215"/>
        <v>3</v>
      </c>
      <c r="AA908" s="61">
        <f t="array" ref="AA908">INDEX($AT$11:$AV$66,MATCH($C908&amp;$G908,$AO$11:$AO$66&amp;$AP$11:$AP$66,0),COUNTIF($AT$10:$AV$10,"&lt;"&amp;Z908)+1)</f>
        <v>6.9999999999999999E-4</v>
      </c>
      <c r="AB908" s="111">
        <f t="shared" si="216"/>
        <v>2.9188101183952089</v>
      </c>
      <c r="AC908" s="121">
        <f t="array" ref="AC908">INDEX($AW$11:$BA$66,MATCH($C908&amp;$G908,$AO$11:$AO$66&amp;$AP$11:$AP$66,0),COUNTIF($AW$10:$BA$10,"&lt;"&amp;Z908)+1)</f>
        <v>5.0000000000000001E-4</v>
      </c>
      <c r="AD908" s="62">
        <v>2.9811999999999999</v>
      </c>
      <c r="AE908" s="61">
        <f t="array" ref="AE908">INDEX($AT$11:$AV$66,MATCH($C908&amp;$G908,$AO$11:$AO$66&amp;$AP$11:$AP$66,0),COUNTIF($AT$10:$AV$10,"&lt;"&amp;AD908)+1)</f>
        <v>6.9999999999999999E-4</v>
      </c>
      <c r="AF908" s="111">
        <f t="shared" si="217"/>
        <v>2.9270734122634723</v>
      </c>
      <c r="AG908" s="121">
        <f t="array" ref="AG908">INDEX($AW$11:$BA$66,MATCH($C908&amp;$G908,$AO$11:$AO$66&amp;$AP$11:$AP$66,0),COUNTIF($AW$10:$BA$10,"&lt;"&amp;AD908)+1)</f>
        <v>5.0000000000000001E-4</v>
      </c>
    </row>
    <row r="909" spans="2:33" ht="12.75" customHeight="1" x14ac:dyDescent="0.3">
      <c r="B909" s="81" t="str">
        <f t="shared" si="205"/>
        <v>3-12 UN</v>
      </c>
      <c r="C909" s="71" t="s">
        <v>592</v>
      </c>
      <c r="D909" s="71"/>
      <c r="E909" s="79" t="s">
        <v>604</v>
      </c>
      <c r="F909" s="82" t="s">
        <v>628</v>
      </c>
      <c r="G909" s="58">
        <v>12</v>
      </c>
      <c r="H909" s="60" t="s">
        <v>521</v>
      </c>
      <c r="I909" s="71" t="s">
        <v>599</v>
      </c>
      <c r="J909" s="71" t="s">
        <v>588</v>
      </c>
      <c r="K909" s="71" t="s">
        <v>600</v>
      </c>
      <c r="L909" s="85">
        <f t="shared" si="204"/>
        <v>76.2</v>
      </c>
      <c r="M909" s="85">
        <f t="shared" si="206"/>
        <v>2.1166999999999998</v>
      </c>
      <c r="N909" s="71">
        <v>60</v>
      </c>
      <c r="O909" s="100">
        <f t="shared" si="207"/>
        <v>75.951099999999997</v>
      </c>
      <c r="P909" s="85">
        <f t="shared" si="208"/>
        <v>0</v>
      </c>
      <c r="Q909" s="58">
        <f t="shared" si="209"/>
        <v>15.2</v>
      </c>
      <c r="R909" s="100">
        <f t="shared" si="210"/>
        <v>75.034499999999994</v>
      </c>
      <c r="S909" s="85">
        <f t="shared" si="211"/>
        <v>0</v>
      </c>
      <c r="T909" s="58">
        <f t="shared" si="212"/>
        <v>10.199999999999999</v>
      </c>
      <c r="U909" s="58">
        <f t="shared" si="213"/>
        <v>7.6</v>
      </c>
      <c r="V909" s="58">
        <f t="array" ref="V909">INDEX(AS$11:AS$66,MATCH(C909&amp;G909,AO$11:AO$66&amp;AP$11:AP$66,0),0)</f>
        <v>10</v>
      </c>
      <c r="X909" s="120">
        <f t="shared" si="214"/>
        <v>8.3333333333333329E-2</v>
      </c>
      <c r="Y909" s="61">
        <f t="array" ref="Y909">INDEX($AQ$11:$AR$66,MATCH($C909&amp;$G909,$AO$11:$AO$66&amp;$AP$11:$AP$66,0),COUNTIF($AQ$10:$AR$10,"&lt;"&amp;Z909)+1)</f>
        <v>2.9999999999999997E-4</v>
      </c>
      <c r="Z909" s="61">
        <f t="shared" si="215"/>
        <v>3</v>
      </c>
      <c r="AA909" s="61">
        <f t="array" ref="AA909">INDEX($AT$11:$AV$66,MATCH($C909&amp;$G909,$AO$11:$AO$66&amp;$AP$11:$AP$66,0),COUNTIF($AT$10:$AV$10,"&lt;"&amp;Z909)+1)</f>
        <v>5.9999999999999995E-4</v>
      </c>
      <c r="AB909" s="111">
        <f t="shared" si="216"/>
        <v>2.9458734122634724</v>
      </c>
      <c r="AC909" s="121">
        <f t="array" ref="AC909">INDEX($AW$11:$BA$66,MATCH($C909&amp;$G909,$AO$11:$AO$66&amp;$AP$11:$AP$66,0),COUNTIF($AW$10:$BA$10,"&lt;"&amp;Z909)+1)</f>
        <v>4.0000000000000002E-4</v>
      </c>
      <c r="AD909" s="62">
        <v>2.9902000000000002</v>
      </c>
      <c r="AE909" s="61">
        <f t="array" ref="AE909">INDEX($AT$11:$AV$66,MATCH($C909&amp;$G909,$AO$11:$AO$66&amp;$AP$11:$AP$66,0),COUNTIF($AT$10:$AV$10,"&lt;"&amp;AD909)+1)</f>
        <v>5.9999999999999995E-4</v>
      </c>
      <c r="AF909" s="111">
        <f t="shared" si="217"/>
        <v>2.9541156081756488</v>
      </c>
      <c r="AG909" s="121">
        <f t="array" ref="AG909">INDEX($AW$11:$BA$66,MATCH($C909&amp;$G909,$AO$11:$AO$66&amp;$AP$11:$AP$66,0),COUNTIF($AW$10:$BA$10,"&lt;"&amp;AD909)+1)</f>
        <v>4.0000000000000002E-4</v>
      </c>
    </row>
    <row r="910" spans="2:33" ht="12.75" customHeight="1" x14ac:dyDescent="0.3">
      <c r="B910" s="81" t="str">
        <f t="shared" si="205"/>
        <v>3-12 UN</v>
      </c>
      <c r="C910" s="71" t="s">
        <v>592</v>
      </c>
      <c r="D910" s="71"/>
      <c r="E910" s="79" t="s">
        <v>604</v>
      </c>
      <c r="F910" s="82" t="s">
        <v>628</v>
      </c>
      <c r="G910" s="58">
        <v>12</v>
      </c>
      <c r="H910" s="60" t="s">
        <v>521</v>
      </c>
      <c r="I910" s="71" t="s">
        <v>601</v>
      </c>
      <c r="J910" s="71" t="s">
        <v>588</v>
      </c>
      <c r="K910" s="71" t="s">
        <v>600</v>
      </c>
      <c r="L910" s="85">
        <f t="shared" si="204"/>
        <v>76.2</v>
      </c>
      <c r="M910" s="85">
        <f t="shared" si="206"/>
        <v>2.1166999999999998</v>
      </c>
      <c r="N910" s="71">
        <v>60</v>
      </c>
      <c r="O910" s="100">
        <f t="shared" si="207"/>
        <v>75.900300000000001</v>
      </c>
      <c r="P910" s="85">
        <f t="shared" si="208"/>
        <v>0</v>
      </c>
      <c r="Q910" s="58">
        <f t="shared" si="209"/>
        <v>15.2</v>
      </c>
      <c r="R910" s="100">
        <f t="shared" si="210"/>
        <v>74.983699999999999</v>
      </c>
      <c r="S910" s="85">
        <f t="shared" si="211"/>
        <v>0</v>
      </c>
      <c r="T910" s="58">
        <f t="shared" si="212"/>
        <v>10.199999999999999</v>
      </c>
      <c r="U910" s="58">
        <f t="shared" si="213"/>
        <v>7.6</v>
      </c>
      <c r="V910" s="58">
        <f t="array" ref="V910">INDEX(AS$11:AS$66,MATCH(C910&amp;G910,AO$11:AO$66&amp;AP$11:AP$66,0),0)</f>
        <v>10</v>
      </c>
      <c r="X910" s="120">
        <f t="shared" si="214"/>
        <v>8.3333333333333329E-2</v>
      </c>
      <c r="Y910" s="61">
        <f t="array" ref="Y910">INDEX($AQ$11:$AR$66,MATCH($C910&amp;$G910,$AO$11:$AO$66&amp;$AP$11:$AP$66,0),COUNTIF($AQ$10:$AR$10,"&lt;"&amp;Z910)+1)</f>
        <v>2.9999999999999997E-4</v>
      </c>
      <c r="Z910" s="61">
        <f t="shared" si="215"/>
        <v>3</v>
      </c>
      <c r="AA910" s="61">
        <f t="array" ref="AA910">INDEX($AT$11:$AV$66,MATCH($C910&amp;$G910,$AO$11:$AO$66&amp;$AP$11:$AP$66,0),COUNTIF($AT$10:$AV$10,"&lt;"&amp;Z910)+1)</f>
        <v>5.9999999999999995E-4</v>
      </c>
      <c r="AB910" s="111">
        <f t="shared" si="216"/>
        <v>2.9458734122634724</v>
      </c>
      <c r="AC910" s="121">
        <f t="array" ref="AC910">INDEX($AW$11:$BA$66,MATCH($C910&amp;$G910,$AO$11:$AO$66&amp;$AP$11:$AP$66,0),COUNTIF($AW$10:$BA$10,"&lt;"&amp;Z910)+1)</f>
        <v>4.0000000000000002E-4</v>
      </c>
      <c r="AD910" s="62">
        <v>2.9882</v>
      </c>
      <c r="AE910" s="61">
        <f t="array" ref="AE910">INDEX($AT$11:$AV$66,MATCH($C910&amp;$G910,$AO$11:$AO$66&amp;$AP$11:$AP$66,0),COUNTIF($AT$10:$AV$10,"&lt;"&amp;AD910)+1)</f>
        <v>5.9999999999999995E-4</v>
      </c>
      <c r="AF910" s="111">
        <f t="shared" si="217"/>
        <v>2.9521156081756486</v>
      </c>
      <c r="AG910" s="121">
        <f t="array" ref="AG910">INDEX($AW$11:$BA$66,MATCH($C910&amp;$G910,$AO$11:$AO$66&amp;$AP$11:$AP$66,0),COUNTIF($AW$10:$BA$10,"&lt;"&amp;AD910)+1)</f>
        <v>4.0000000000000002E-4</v>
      </c>
    </row>
    <row r="911" spans="2:33" ht="12.75" customHeight="1" x14ac:dyDescent="0.3">
      <c r="B911" s="81" t="str">
        <f t="shared" si="205"/>
        <v>3-16 UN</v>
      </c>
      <c r="C911" s="71" t="s">
        <v>592</v>
      </c>
      <c r="D911" s="71"/>
      <c r="E911" s="79" t="s">
        <v>604</v>
      </c>
      <c r="F911" s="82" t="s">
        <v>628</v>
      </c>
      <c r="G911" s="58">
        <v>16</v>
      </c>
      <c r="H911" s="60" t="s">
        <v>521</v>
      </c>
      <c r="I911" s="71" t="s">
        <v>599</v>
      </c>
      <c r="J911" s="71" t="s">
        <v>588</v>
      </c>
      <c r="K911" s="71" t="s">
        <v>600</v>
      </c>
      <c r="L911" s="85">
        <f t="shared" si="204"/>
        <v>76.2</v>
      </c>
      <c r="M911" s="85">
        <f t="shared" si="206"/>
        <v>1.5874999999999999</v>
      </c>
      <c r="N911" s="71">
        <v>60</v>
      </c>
      <c r="O911" s="100">
        <f t="shared" si="207"/>
        <v>76.042500000000004</v>
      </c>
      <c r="P911" s="85">
        <f t="shared" si="208"/>
        <v>0</v>
      </c>
      <c r="Q911" s="58">
        <f t="shared" si="209"/>
        <v>15.2</v>
      </c>
      <c r="R911" s="100">
        <f t="shared" si="210"/>
        <v>75.355099999999993</v>
      </c>
      <c r="S911" s="85">
        <f t="shared" si="211"/>
        <v>0</v>
      </c>
      <c r="T911" s="58">
        <f t="shared" si="212"/>
        <v>10.199999999999999</v>
      </c>
      <c r="U911" s="58">
        <f t="shared" si="213"/>
        <v>7.6</v>
      </c>
      <c r="V911" s="58">
        <f t="array" ref="V911">INDEX(AS$11:AS$66,MATCH(C911&amp;G911,AO$11:AO$66&amp;AP$11:AP$66,0),0)</f>
        <v>10</v>
      </c>
      <c r="X911" s="120">
        <f t="shared" si="214"/>
        <v>6.25E-2</v>
      </c>
      <c r="Y911" s="61">
        <f t="array" ref="Y911">INDEX($AQ$11:$AR$66,MATCH($C911&amp;$G911,$AO$11:$AO$66&amp;$AP$11:$AP$66,0),COUNTIF($AQ$10:$AR$10,"&lt;"&amp;Z911)+1)</f>
        <v>2.9999999999999997E-4</v>
      </c>
      <c r="Z911" s="61">
        <f t="shared" si="215"/>
        <v>3</v>
      </c>
      <c r="AA911" s="61">
        <f t="array" ref="AA911">INDEX($AT$11:$AV$66,MATCH($C911&amp;$G911,$AO$11:$AO$66&amp;$AP$11:$AP$66,0),COUNTIF($AT$10:$AV$10,"&lt;"&amp;Z911)+1)</f>
        <v>5.9999999999999995E-4</v>
      </c>
      <c r="AB911" s="111">
        <f t="shared" si="216"/>
        <v>2.9594050591976044</v>
      </c>
      <c r="AC911" s="121">
        <f t="array" ref="AC911">INDEX($AW$11:$BA$66,MATCH($C911&amp;$G911,$AO$11:$AO$66&amp;$AP$11:$AP$66,0),COUNTIF($AW$10:$BA$10,"&lt;"&amp;Z911)+1)</f>
        <v>4.0000000000000002E-4</v>
      </c>
      <c r="AD911" s="62">
        <v>2.9937999999999998</v>
      </c>
      <c r="AE911" s="61">
        <f t="array" ref="AE911">INDEX($AT$11:$AV$66,MATCH($C911&amp;$G911,$AO$11:$AO$66&amp;$AP$11:$AP$66,0),COUNTIF($AT$10:$AV$10,"&lt;"&amp;AD911)+1)</f>
        <v>5.9999999999999995E-4</v>
      </c>
      <c r="AF911" s="111">
        <f t="shared" si="217"/>
        <v>2.9667367061317362</v>
      </c>
      <c r="AG911" s="121">
        <f t="array" ref="AG911">INDEX($AW$11:$BA$66,MATCH($C911&amp;$G911,$AO$11:$AO$66&amp;$AP$11:$AP$66,0),COUNTIF($AW$10:$BA$10,"&lt;"&amp;AD911)+1)</f>
        <v>4.0000000000000002E-4</v>
      </c>
    </row>
    <row r="912" spans="2:33" ht="12.75" customHeight="1" x14ac:dyDescent="0.3">
      <c r="B912" s="81" t="str">
        <f t="shared" si="205"/>
        <v>3-16 UN</v>
      </c>
      <c r="C912" s="71" t="s">
        <v>592</v>
      </c>
      <c r="D912" s="71"/>
      <c r="E912" s="79" t="s">
        <v>604</v>
      </c>
      <c r="F912" s="82" t="s">
        <v>628</v>
      </c>
      <c r="G912" s="58">
        <v>16</v>
      </c>
      <c r="H912" s="60" t="s">
        <v>521</v>
      </c>
      <c r="I912" s="71" t="s">
        <v>601</v>
      </c>
      <c r="J912" s="71" t="s">
        <v>588</v>
      </c>
      <c r="K912" s="71" t="s">
        <v>600</v>
      </c>
      <c r="L912" s="85">
        <f t="shared" si="204"/>
        <v>76.2</v>
      </c>
      <c r="M912" s="85">
        <f t="shared" si="206"/>
        <v>1.5874999999999999</v>
      </c>
      <c r="N912" s="71">
        <v>60</v>
      </c>
      <c r="O912" s="100">
        <f t="shared" si="207"/>
        <v>75.996799999999993</v>
      </c>
      <c r="P912" s="85">
        <f t="shared" si="208"/>
        <v>0</v>
      </c>
      <c r="Q912" s="58">
        <f t="shared" si="209"/>
        <v>15.2</v>
      </c>
      <c r="R912" s="100">
        <f t="shared" si="210"/>
        <v>75.309399999999997</v>
      </c>
      <c r="S912" s="85">
        <f t="shared" si="211"/>
        <v>0</v>
      </c>
      <c r="T912" s="58">
        <f t="shared" si="212"/>
        <v>10.199999999999999</v>
      </c>
      <c r="U912" s="58">
        <f t="shared" si="213"/>
        <v>7.6</v>
      </c>
      <c r="V912" s="58">
        <f t="array" ref="V912">INDEX(AS$11:AS$66,MATCH(C912&amp;G912,AO$11:AO$66&amp;AP$11:AP$66,0),0)</f>
        <v>10</v>
      </c>
      <c r="X912" s="120">
        <f t="shared" si="214"/>
        <v>6.25E-2</v>
      </c>
      <c r="Y912" s="61">
        <f t="array" ref="Y912">INDEX($AQ$11:$AR$66,MATCH($C912&amp;$G912,$AO$11:$AO$66&amp;$AP$11:$AP$66,0),COUNTIF($AQ$10:$AR$10,"&lt;"&amp;Z912)+1)</f>
        <v>2.9999999999999997E-4</v>
      </c>
      <c r="Z912" s="61">
        <f t="shared" si="215"/>
        <v>3</v>
      </c>
      <c r="AA912" s="61">
        <f t="array" ref="AA912">INDEX($AT$11:$AV$66,MATCH($C912&amp;$G912,$AO$11:$AO$66&amp;$AP$11:$AP$66,0),COUNTIF($AT$10:$AV$10,"&lt;"&amp;Z912)+1)</f>
        <v>5.9999999999999995E-4</v>
      </c>
      <c r="AB912" s="111">
        <f t="shared" si="216"/>
        <v>2.9594050591976044</v>
      </c>
      <c r="AC912" s="121">
        <f t="array" ref="AC912">INDEX($AW$11:$BA$66,MATCH($C912&amp;$G912,$AO$11:$AO$66&amp;$AP$11:$AP$66,0),COUNTIF($AW$10:$BA$10,"&lt;"&amp;Z912)+1)</f>
        <v>4.0000000000000002E-4</v>
      </c>
      <c r="AD912" s="62">
        <v>2.992</v>
      </c>
      <c r="AE912" s="61">
        <f t="array" ref="AE912">INDEX($AT$11:$AV$66,MATCH($C912&amp;$G912,$AO$11:$AO$66&amp;$AP$11:$AP$66,0),COUNTIF($AT$10:$AV$10,"&lt;"&amp;AD912)+1)</f>
        <v>5.9999999999999995E-4</v>
      </c>
      <c r="AF912" s="111">
        <f t="shared" si="217"/>
        <v>2.9649367061317364</v>
      </c>
      <c r="AG912" s="121">
        <f t="array" ref="AG912">INDEX($AW$11:$BA$66,MATCH($C912&amp;$G912,$AO$11:$AO$66&amp;$AP$11:$AP$66,0),COUNTIF($AW$10:$BA$10,"&lt;"&amp;AD912)+1)</f>
        <v>4.0000000000000002E-4</v>
      </c>
    </row>
    <row r="913" spans="2:33" ht="12.75" customHeight="1" x14ac:dyDescent="0.3">
      <c r="B913" s="81" t="str">
        <f t="shared" si="205"/>
        <v>3-20 UN</v>
      </c>
      <c r="C913" s="71" t="s">
        <v>592</v>
      </c>
      <c r="D913" s="71"/>
      <c r="E913" s="79" t="s">
        <v>604</v>
      </c>
      <c r="F913" s="82" t="s">
        <v>628</v>
      </c>
      <c r="G913" s="58">
        <v>20</v>
      </c>
      <c r="H913" s="60" t="s">
        <v>521</v>
      </c>
      <c r="I913" s="71" t="s">
        <v>599</v>
      </c>
      <c r="J913" s="71" t="s">
        <v>588</v>
      </c>
      <c r="K913" s="71" t="s">
        <v>600</v>
      </c>
      <c r="L913" s="85">
        <f t="shared" si="204"/>
        <v>76.2</v>
      </c>
      <c r="M913" s="85">
        <f t="shared" si="206"/>
        <v>1.27</v>
      </c>
      <c r="N913" s="71">
        <v>60</v>
      </c>
      <c r="O913" s="100">
        <f t="shared" si="207"/>
        <v>76.098399999999998</v>
      </c>
      <c r="P913" s="85">
        <f t="shared" si="208"/>
        <v>0</v>
      </c>
      <c r="Q913" s="58">
        <f t="shared" si="209"/>
        <v>12.7</v>
      </c>
      <c r="R913" s="100">
        <f t="shared" si="210"/>
        <v>75.548500000000004</v>
      </c>
      <c r="S913" s="85">
        <f t="shared" si="211"/>
        <v>0</v>
      </c>
      <c r="T913" s="58">
        <f t="shared" si="212"/>
        <v>10.199999999999999</v>
      </c>
      <c r="U913" s="58">
        <f t="shared" si="213"/>
        <v>7.6</v>
      </c>
      <c r="V913" s="58">
        <f t="array" ref="V913">INDEX(AS$11:AS$66,MATCH(C913&amp;G913,AO$11:AO$66&amp;AP$11:AP$66,0),0)</f>
        <v>15</v>
      </c>
      <c r="X913" s="120">
        <f t="shared" si="214"/>
        <v>0.05</v>
      </c>
      <c r="Y913" s="61">
        <f t="array" ref="Y913">INDEX($AQ$11:$AR$66,MATCH($C913&amp;$G913,$AO$11:$AO$66&amp;$AP$11:$AP$66,0),COUNTIF($AQ$10:$AR$10,"&lt;"&amp;Z913)+1)</f>
        <v>2.9999999999999997E-4</v>
      </c>
      <c r="Z913" s="61">
        <f t="shared" si="215"/>
        <v>3</v>
      </c>
      <c r="AA913" s="61">
        <f t="array" ref="AA913">INDEX($AT$11:$AV$66,MATCH($C913&amp;$G913,$AO$11:$AO$66&amp;$AP$11:$AP$66,0),COUNTIF($AT$10:$AV$10,"&lt;"&amp;Z913)+1)</f>
        <v>5.0000000000000001E-4</v>
      </c>
      <c r="AB913" s="111">
        <f t="shared" si="216"/>
        <v>2.9675240473580837</v>
      </c>
      <c r="AC913" s="121">
        <f t="array" ref="AC913">INDEX($AW$11:$BA$66,MATCH($C913&amp;$G913,$AO$11:$AO$66&amp;$AP$11:$AP$66,0),COUNTIF($AW$10:$BA$10,"&lt;"&amp;Z913)+1)</f>
        <v>4.0000000000000002E-4</v>
      </c>
      <c r="AD913" s="62">
        <v>2.996</v>
      </c>
      <c r="AE913" s="61">
        <f t="array" ref="AE913">INDEX($AT$11:$AV$66,MATCH($C913&amp;$G913,$AO$11:$AO$66&amp;$AP$11:$AP$66,0),COUNTIF($AT$10:$AV$10,"&lt;"&amp;AD913)+1)</f>
        <v>5.0000000000000001E-4</v>
      </c>
      <c r="AF913" s="111">
        <f t="shared" si="217"/>
        <v>2.9743493649053891</v>
      </c>
      <c r="AG913" s="121">
        <f t="array" ref="AG913">INDEX($AW$11:$BA$66,MATCH($C913&amp;$G913,$AO$11:$AO$66&amp;$AP$11:$AP$66,0),COUNTIF($AW$10:$BA$10,"&lt;"&amp;AD913)+1)</f>
        <v>4.0000000000000002E-4</v>
      </c>
    </row>
    <row r="914" spans="2:33" ht="12.75" customHeight="1" x14ac:dyDescent="0.3">
      <c r="B914" s="81" t="str">
        <f t="shared" si="205"/>
        <v>3-20 UN</v>
      </c>
      <c r="C914" s="71" t="s">
        <v>592</v>
      </c>
      <c r="D914" s="71"/>
      <c r="E914" s="79" t="s">
        <v>604</v>
      </c>
      <c r="F914" s="82" t="s">
        <v>628</v>
      </c>
      <c r="G914" s="58">
        <v>20</v>
      </c>
      <c r="H914" s="60" t="s">
        <v>521</v>
      </c>
      <c r="I914" s="71" t="s">
        <v>601</v>
      </c>
      <c r="J914" s="71" t="s">
        <v>588</v>
      </c>
      <c r="K914" s="71" t="s">
        <v>600</v>
      </c>
      <c r="L914" s="85">
        <f t="shared" si="204"/>
        <v>76.2</v>
      </c>
      <c r="M914" s="85">
        <f t="shared" si="206"/>
        <v>1.27</v>
      </c>
      <c r="N914" s="71">
        <v>60</v>
      </c>
      <c r="O914" s="100">
        <f t="shared" si="207"/>
        <v>76.055199999999999</v>
      </c>
      <c r="P914" s="85">
        <f t="shared" si="208"/>
        <v>0</v>
      </c>
      <c r="Q914" s="58">
        <f t="shared" si="209"/>
        <v>12.7</v>
      </c>
      <c r="R914" s="100">
        <f t="shared" si="210"/>
        <v>75.505300000000005</v>
      </c>
      <c r="S914" s="85">
        <f t="shared" si="211"/>
        <v>0</v>
      </c>
      <c r="T914" s="58">
        <f t="shared" si="212"/>
        <v>10.199999999999999</v>
      </c>
      <c r="U914" s="58">
        <f t="shared" si="213"/>
        <v>7.6</v>
      </c>
      <c r="V914" s="58">
        <f t="array" ref="V914">INDEX(AS$11:AS$66,MATCH(C914&amp;G914,AO$11:AO$66&amp;AP$11:AP$66,0),0)</f>
        <v>15</v>
      </c>
      <c r="X914" s="120">
        <f t="shared" si="214"/>
        <v>0.05</v>
      </c>
      <c r="Y914" s="61">
        <f t="array" ref="Y914">INDEX($AQ$11:$AR$66,MATCH($C914&amp;$G914,$AO$11:$AO$66&amp;$AP$11:$AP$66,0),COUNTIF($AQ$10:$AR$10,"&lt;"&amp;Z914)+1)</f>
        <v>2.9999999999999997E-4</v>
      </c>
      <c r="Z914" s="61">
        <f t="shared" si="215"/>
        <v>3</v>
      </c>
      <c r="AA914" s="61">
        <f t="array" ref="AA914">INDEX($AT$11:$AV$66,MATCH($C914&amp;$G914,$AO$11:$AO$66&amp;$AP$11:$AP$66,0),COUNTIF($AT$10:$AV$10,"&lt;"&amp;Z914)+1)</f>
        <v>5.0000000000000001E-4</v>
      </c>
      <c r="AB914" s="111">
        <f t="shared" si="216"/>
        <v>2.9675240473580837</v>
      </c>
      <c r="AC914" s="121">
        <f t="array" ref="AC914">INDEX($AW$11:$BA$66,MATCH($C914&amp;$G914,$AO$11:$AO$66&amp;$AP$11:$AP$66,0),COUNTIF($AW$10:$BA$10,"&lt;"&amp;Z914)+1)</f>
        <v>4.0000000000000002E-4</v>
      </c>
      <c r="AD914" s="62">
        <v>2.9943</v>
      </c>
      <c r="AE914" s="61">
        <f t="array" ref="AE914">INDEX($AT$11:$AV$66,MATCH($C914&amp;$G914,$AO$11:$AO$66&amp;$AP$11:$AP$66,0),COUNTIF($AT$10:$AV$10,"&lt;"&amp;AD914)+1)</f>
        <v>5.0000000000000001E-4</v>
      </c>
      <c r="AF914" s="111">
        <f t="shared" si="217"/>
        <v>2.9726493649053891</v>
      </c>
      <c r="AG914" s="121">
        <f t="array" ref="AG914">INDEX($AW$11:$BA$66,MATCH($C914&amp;$G914,$AO$11:$AO$66&amp;$AP$11:$AP$66,0),COUNTIF($AW$10:$BA$10,"&lt;"&amp;AD914)+1)</f>
        <v>4.0000000000000002E-4</v>
      </c>
    </row>
    <row r="915" spans="2:33" ht="12.75" customHeight="1" x14ac:dyDescent="0.3">
      <c r="B915" s="81" t="str">
        <f t="shared" si="205"/>
        <v>3 1/8-6 UN</v>
      </c>
      <c r="C915" s="71" t="s">
        <v>592</v>
      </c>
      <c r="D915" s="71"/>
      <c r="E915" s="79" t="s">
        <v>604</v>
      </c>
      <c r="F915" s="82" t="s">
        <v>629</v>
      </c>
      <c r="G915" s="58">
        <v>6</v>
      </c>
      <c r="H915" s="60" t="s">
        <v>521</v>
      </c>
      <c r="I915" s="71" t="s">
        <v>599</v>
      </c>
      <c r="J915" s="71" t="s">
        <v>588</v>
      </c>
      <c r="K915" s="71" t="s">
        <v>600</v>
      </c>
      <c r="L915" s="85">
        <f t="shared" si="204"/>
        <v>79.375</v>
      </c>
      <c r="M915" s="85">
        <f t="shared" si="206"/>
        <v>4.2332999999999998</v>
      </c>
      <c r="N915" s="71">
        <v>60</v>
      </c>
      <c r="O915" s="100">
        <f t="shared" si="207"/>
        <v>78.767899999999997</v>
      </c>
      <c r="P915" s="85">
        <f t="shared" si="208"/>
        <v>0</v>
      </c>
      <c r="Q915" s="58">
        <f t="shared" si="209"/>
        <v>20.3</v>
      </c>
      <c r="R915" s="100">
        <f t="shared" si="210"/>
        <v>76.934899999999999</v>
      </c>
      <c r="S915" s="85">
        <f t="shared" si="211"/>
        <v>0</v>
      </c>
      <c r="T915" s="58">
        <f t="shared" si="212"/>
        <v>12.7</v>
      </c>
      <c r="U915" s="58">
        <f t="shared" si="213"/>
        <v>10.199999999999999</v>
      </c>
      <c r="V915" s="58">
        <f t="array" ref="V915">INDEX(AS$11:AS$66,MATCH(C915&amp;G915,AO$11:AO$66&amp;AP$11:AP$66,0),0)</f>
        <v>5</v>
      </c>
      <c r="X915" s="120">
        <f t="shared" si="214"/>
        <v>0.16666666666666666</v>
      </c>
      <c r="Y915" s="61">
        <f t="array" ref="Y915">INDEX($AQ$11:$AR$66,MATCH($C915&amp;$G915,$AO$11:$AO$66&amp;$AP$11:$AP$66,0),COUNTIF($AQ$10:$AR$10,"&lt;"&amp;Z915)+1)</f>
        <v>4.0000000000000002E-4</v>
      </c>
      <c r="Z915" s="61">
        <f t="shared" si="215"/>
        <v>3.125</v>
      </c>
      <c r="AA915" s="61">
        <f t="array" ref="AA915">INDEX($AT$11:$AV$66,MATCH($C915&amp;$G915,$AO$11:$AO$66&amp;$AP$11:$AP$66,0),COUNTIF($AT$10:$AV$10,"&lt;"&amp;Z915)+1)</f>
        <v>8.0000000000000004E-4</v>
      </c>
      <c r="AB915" s="111">
        <f t="shared" si="216"/>
        <v>3.0167468245269453</v>
      </c>
      <c r="AC915" s="121">
        <f t="array" ref="AC915">INDEX($AW$11:$BA$66,MATCH($C915&amp;$G915,$AO$11:$AO$66&amp;$AP$11:$AP$66,0),COUNTIF($AW$10:$BA$10,"&lt;"&amp;Z915)+1)</f>
        <v>5.0000000000000001E-4</v>
      </c>
      <c r="AD915" s="62">
        <v>3.1011000000000002</v>
      </c>
      <c r="AE915" s="61">
        <f t="array" ref="AE915">INDEX($AT$11:$AV$66,MATCH($C915&amp;$G915,$AO$11:$AO$66&amp;$AP$11:$AP$66,0),COUNTIF($AT$10:$AV$10,"&lt;"&amp;AD915)+1)</f>
        <v>8.0000000000000004E-4</v>
      </c>
      <c r="AF915" s="111">
        <f t="shared" si="217"/>
        <v>3.0289312163512969</v>
      </c>
      <c r="AG915" s="121">
        <f t="array" ref="AG915">INDEX($AW$11:$BA$66,MATCH($C915&amp;$G915,$AO$11:$AO$66&amp;$AP$11:$AP$66,0),COUNTIF($AW$10:$BA$10,"&lt;"&amp;AD915)+1)</f>
        <v>5.0000000000000001E-4</v>
      </c>
    </row>
    <row r="916" spans="2:33" ht="12.75" customHeight="1" x14ac:dyDescent="0.3">
      <c r="B916" s="81" t="str">
        <f t="shared" si="205"/>
        <v>3 1/8-6 UN</v>
      </c>
      <c r="C916" s="71" t="s">
        <v>592</v>
      </c>
      <c r="D916" s="71"/>
      <c r="E916" s="79" t="s">
        <v>604</v>
      </c>
      <c r="F916" s="82" t="s">
        <v>629</v>
      </c>
      <c r="G916" s="58">
        <v>6</v>
      </c>
      <c r="H916" s="60" t="s">
        <v>521</v>
      </c>
      <c r="I916" s="71" t="s">
        <v>601</v>
      </c>
      <c r="J916" s="71" t="s">
        <v>588</v>
      </c>
      <c r="K916" s="71" t="s">
        <v>600</v>
      </c>
      <c r="L916" s="85">
        <f t="shared" si="204"/>
        <v>79.375</v>
      </c>
      <c r="M916" s="85">
        <f t="shared" si="206"/>
        <v>4.2332999999999998</v>
      </c>
      <c r="N916" s="71">
        <v>60</v>
      </c>
      <c r="O916" s="100">
        <f t="shared" si="207"/>
        <v>78.691699999999997</v>
      </c>
      <c r="P916" s="85">
        <f t="shared" si="208"/>
        <v>0</v>
      </c>
      <c r="Q916" s="58">
        <f t="shared" si="209"/>
        <v>20.3</v>
      </c>
      <c r="R916" s="100">
        <f t="shared" si="210"/>
        <v>76.858699999999999</v>
      </c>
      <c r="S916" s="85">
        <f t="shared" si="211"/>
        <v>0</v>
      </c>
      <c r="T916" s="58">
        <f t="shared" si="212"/>
        <v>12.7</v>
      </c>
      <c r="U916" s="58">
        <f t="shared" si="213"/>
        <v>10.199999999999999</v>
      </c>
      <c r="V916" s="58">
        <f t="array" ref="V916">INDEX(AS$11:AS$66,MATCH(C916&amp;G916,AO$11:AO$66&amp;AP$11:AP$66,0),0)</f>
        <v>5</v>
      </c>
      <c r="X916" s="120">
        <f t="shared" si="214"/>
        <v>0.16666666666666666</v>
      </c>
      <c r="Y916" s="61">
        <f t="array" ref="Y916">INDEX($AQ$11:$AR$66,MATCH($C916&amp;$G916,$AO$11:$AO$66&amp;$AP$11:$AP$66,0),COUNTIF($AQ$10:$AR$10,"&lt;"&amp;Z916)+1)</f>
        <v>4.0000000000000002E-4</v>
      </c>
      <c r="Z916" s="61">
        <f t="shared" si="215"/>
        <v>3.125</v>
      </c>
      <c r="AA916" s="61">
        <f t="array" ref="AA916">INDEX($AT$11:$AV$66,MATCH($C916&amp;$G916,$AO$11:$AO$66&amp;$AP$11:$AP$66,0),COUNTIF($AT$10:$AV$10,"&lt;"&amp;Z916)+1)</f>
        <v>8.0000000000000004E-4</v>
      </c>
      <c r="AB916" s="111">
        <f t="shared" si="216"/>
        <v>3.0167468245269453</v>
      </c>
      <c r="AC916" s="121">
        <f t="array" ref="AC916">INDEX($AW$11:$BA$66,MATCH($C916&amp;$G916,$AO$11:$AO$66&amp;$AP$11:$AP$66,0),COUNTIF($AW$10:$BA$10,"&lt;"&amp;Z916)+1)</f>
        <v>5.0000000000000001E-4</v>
      </c>
      <c r="AD916" s="62">
        <v>3.0981000000000001</v>
      </c>
      <c r="AE916" s="61">
        <f t="array" ref="AE916">INDEX($AT$11:$AV$66,MATCH($C916&amp;$G916,$AO$11:$AO$66&amp;$AP$11:$AP$66,0),COUNTIF($AT$10:$AV$10,"&lt;"&amp;AD916)+1)</f>
        <v>8.0000000000000004E-4</v>
      </c>
      <c r="AF916" s="111">
        <f t="shared" si="217"/>
        <v>3.0259312163512968</v>
      </c>
      <c r="AG916" s="121">
        <f t="array" ref="AG916">INDEX($AW$11:$BA$66,MATCH($C916&amp;$G916,$AO$11:$AO$66&amp;$AP$11:$AP$66,0),COUNTIF($AW$10:$BA$10,"&lt;"&amp;AD916)+1)</f>
        <v>5.0000000000000001E-4</v>
      </c>
    </row>
    <row r="917" spans="2:33" ht="12.75" customHeight="1" x14ac:dyDescent="0.3">
      <c r="B917" s="81" t="str">
        <f t="shared" si="205"/>
        <v>3 1/8-8 UN</v>
      </c>
      <c r="C917" s="71" t="s">
        <v>592</v>
      </c>
      <c r="D917" s="71"/>
      <c r="E917" s="79" t="s">
        <v>604</v>
      </c>
      <c r="F917" s="82" t="s">
        <v>629</v>
      </c>
      <c r="G917" s="58">
        <v>8</v>
      </c>
      <c r="H917" s="60" t="s">
        <v>521</v>
      </c>
      <c r="I917" s="71" t="s">
        <v>599</v>
      </c>
      <c r="J917" s="71" t="s">
        <v>588</v>
      </c>
      <c r="K917" s="71" t="s">
        <v>600</v>
      </c>
      <c r="L917" s="85">
        <f t="shared" si="204"/>
        <v>79.375</v>
      </c>
      <c r="M917" s="85">
        <f t="shared" si="206"/>
        <v>3.1749999999999998</v>
      </c>
      <c r="N917" s="71">
        <v>60</v>
      </c>
      <c r="O917" s="100">
        <f t="shared" si="207"/>
        <v>78.971100000000007</v>
      </c>
      <c r="P917" s="85">
        <f t="shared" si="208"/>
        <v>0</v>
      </c>
      <c r="Q917" s="58">
        <f t="shared" si="209"/>
        <v>17.8</v>
      </c>
      <c r="R917" s="100">
        <f t="shared" si="210"/>
        <v>77.596299999999999</v>
      </c>
      <c r="S917" s="85">
        <f t="shared" si="211"/>
        <v>0</v>
      </c>
      <c r="T917" s="58">
        <f t="shared" si="212"/>
        <v>12.7</v>
      </c>
      <c r="U917" s="58">
        <f t="shared" si="213"/>
        <v>10.199999999999999</v>
      </c>
      <c r="V917" s="58">
        <f t="array" ref="V917">INDEX(AS$11:AS$66,MATCH(C917&amp;G917,AO$11:AO$66&amp;AP$11:AP$66,0),0)</f>
        <v>5</v>
      </c>
      <c r="X917" s="120">
        <f t="shared" si="214"/>
        <v>0.125</v>
      </c>
      <c r="Y917" s="61">
        <f t="array" ref="Y917">INDEX($AQ$11:$AR$66,MATCH($C917&amp;$G917,$AO$11:$AO$66&amp;$AP$11:$AP$66,0),COUNTIF($AQ$10:$AR$10,"&lt;"&amp;Z917)+1)</f>
        <v>4.0000000000000002E-4</v>
      </c>
      <c r="Z917" s="61">
        <f t="shared" si="215"/>
        <v>3.125</v>
      </c>
      <c r="AA917" s="61">
        <f t="array" ref="AA917">INDEX($AT$11:$AV$66,MATCH($C917&amp;$G917,$AO$11:$AO$66&amp;$AP$11:$AP$66,0),COUNTIF($AT$10:$AV$10,"&lt;"&amp;Z917)+1)</f>
        <v>6.9999999999999999E-4</v>
      </c>
      <c r="AB917" s="111">
        <f t="shared" si="216"/>
        <v>3.0438101183952089</v>
      </c>
      <c r="AC917" s="121">
        <f t="array" ref="AC917">INDEX($AW$11:$BA$66,MATCH($C917&amp;$G917,$AO$11:$AO$66&amp;$AP$11:$AP$66,0),COUNTIF($AW$10:$BA$10,"&lt;"&amp;Z917)+1)</f>
        <v>5.0000000000000001E-4</v>
      </c>
      <c r="AD917" s="62">
        <v>3.1091000000000002</v>
      </c>
      <c r="AE917" s="61">
        <f t="array" ref="AE917">INDEX($AT$11:$AV$66,MATCH($C917&amp;$G917,$AO$11:$AO$66&amp;$AP$11:$AP$66,0),COUNTIF($AT$10:$AV$10,"&lt;"&amp;AD917)+1)</f>
        <v>6.9999999999999999E-4</v>
      </c>
      <c r="AF917" s="111">
        <f t="shared" si="217"/>
        <v>3.0549734122634726</v>
      </c>
      <c r="AG917" s="121">
        <f t="array" ref="AG917">INDEX($AW$11:$BA$66,MATCH($C917&amp;$G917,$AO$11:$AO$66&amp;$AP$11:$AP$66,0),COUNTIF($AW$10:$BA$10,"&lt;"&amp;AD917)+1)</f>
        <v>5.0000000000000001E-4</v>
      </c>
    </row>
    <row r="918" spans="2:33" ht="12.75" customHeight="1" x14ac:dyDescent="0.3">
      <c r="B918" s="81" t="str">
        <f t="shared" si="205"/>
        <v>3 1/8-8 UN</v>
      </c>
      <c r="C918" s="71" t="s">
        <v>592</v>
      </c>
      <c r="D918" s="71"/>
      <c r="E918" s="79" t="s">
        <v>604</v>
      </c>
      <c r="F918" s="82" t="s">
        <v>629</v>
      </c>
      <c r="G918" s="58">
        <v>8</v>
      </c>
      <c r="H918" s="60" t="s">
        <v>521</v>
      </c>
      <c r="I918" s="71" t="s">
        <v>601</v>
      </c>
      <c r="J918" s="71" t="s">
        <v>588</v>
      </c>
      <c r="K918" s="71" t="s">
        <v>600</v>
      </c>
      <c r="L918" s="85">
        <f t="shared" si="204"/>
        <v>79.375</v>
      </c>
      <c r="M918" s="85">
        <f t="shared" si="206"/>
        <v>3.1749999999999998</v>
      </c>
      <c r="N918" s="71">
        <v>60</v>
      </c>
      <c r="O918" s="100">
        <f t="shared" si="207"/>
        <v>78.900000000000006</v>
      </c>
      <c r="P918" s="85">
        <f t="shared" si="208"/>
        <v>0</v>
      </c>
      <c r="Q918" s="58">
        <f t="shared" si="209"/>
        <v>17.8</v>
      </c>
      <c r="R918" s="100">
        <f t="shared" si="210"/>
        <v>77.525199999999998</v>
      </c>
      <c r="S918" s="85">
        <f t="shared" si="211"/>
        <v>0</v>
      </c>
      <c r="T918" s="58">
        <f t="shared" si="212"/>
        <v>12.7</v>
      </c>
      <c r="U918" s="58">
        <f t="shared" si="213"/>
        <v>10.199999999999999</v>
      </c>
      <c r="V918" s="58">
        <f t="array" ref="V918">INDEX(AS$11:AS$66,MATCH(C918&amp;G918,AO$11:AO$66&amp;AP$11:AP$66,0),0)</f>
        <v>5</v>
      </c>
      <c r="X918" s="120">
        <f t="shared" si="214"/>
        <v>0.125</v>
      </c>
      <c r="Y918" s="61">
        <f t="array" ref="Y918">INDEX($AQ$11:$AR$66,MATCH($C918&amp;$G918,$AO$11:$AO$66&amp;$AP$11:$AP$66,0),COUNTIF($AQ$10:$AR$10,"&lt;"&amp;Z918)+1)</f>
        <v>4.0000000000000002E-4</v>
      </c>
      <c r="Z918" s="61">
        <f t="shared" si="215"/>
        <v>3.125</v>
      </c>
      <c r="AA918" s="61">
        <f t="array" ref="AA918">INDEX($AT$11:$AV$66,MATCH($C918&amp;$G918,$AO$11:$AO$66&amp;$AP$11:$AP$66,0),COUNTIF($AT$10:$AV$10,"&lt;"&amp;Z918)+1)</f>
        <v>6.9999999999999999E-4</v>
      </c>
      <c r="AB918" s="111">
        <f t="shared" si="216"/>
        <v>3.0438101183952089</v>
      </c>
      <c r="AC918" s="121">
        <f t="array" ref="AC918">INDEX($AW$11:$BA$66,MATCH($C918&amp;$G918,$AO$11:$AO$66&amp;$AP$11:$AP$66,0),COUNTIF($AW$10:$BA$10,"&lt;"&amp;Z918)+1)</f>
        <v>5.0000000000000001E-4</v>
      </c>
      <c r="AD918" s="62">
        <v>3.1063000000000001</v>
      </c>
      <c r="AE918" s="61">
        <f t="array" ref="AE918">INDEX($AT$11:$AV$66,MATCH($C918&amp;$G918,$AO$11:$AO$66&amp;$AP$11:$AP$66,0),COUNTIF($AT$10:$AV$10,"&lt;"&amp;AD918)+1)</f>
        <v>6.9999999999999999E-4</v>
      </c>
      <c r="AF918" s="111">
        <f t="shared" si="217"/>
        <v>3.0521734122634725</v>
      </c>
      <c r="AG918" s="121">
        <f t="array" ref="AG918">INDEX($AW$11:$BA$66,MATCH($C918&amp;$G918,$AO$11:$AO$66&amp;$AP$11:$AP$66,0),COUNTIF($AW$10:$BA$10,"&lt;"&amp;AD918)+1)</f>
        <v>5.0000000000000001E-4</v>
      </c>
    </row>
    <row r="919" spans="2:33" ht="12.75" customHeight="1" x14ac:dyDescent="0.3">
      <c r="B919" s="81" t="str">
        <f t="shared" si="205"/>
        <v>3 1/8-12 UN</v>
      </c>
      <c r="C919" s="71" t="s">
        <v>592</v>
      </c>
      <c r="D919" s="71"/>
      <c r="E919" s="79" t="s">
        <v>604</v>
      </c>
      <c r="F919" s="82" t="s">
        <v>629</v>
      </c>
      <c r="G919" s="58">
        <v>12</v>
      </c>
      <c r="H919" s="60" t="s">
        <v>521</v>
      </c>
      <c r="I919" s="71" t="s">
        <v>599</v>
      </c>
      <c r="J919" s="71" t="s">
        <v>588</v>
      </c>
      <c r="K919" s="71" t="s">
        <v>600</v>
      </c>
      <c r="L919" s="85">
        <f t="shared" si="204"/>
        <v>79.375</v>
      </c>
      <c r="M919" s="85">
        <f t="shared" si="206"/>
        <v>2.1166999999999998</v>
      </c>
      <c r="N919" s="71">
        <v>60</v>
      </c>
      <c r="O919" s="100">
        <f t="shared" si="207"/>
        <v>79.126099999999994</v>
      </c>
      <c r="P919" s="85">
        <f t="shared" si="208"/>
        <v>0</v>
      </c>
      <c r="Q919" s="58">
        <f t="shared" si="209"/>
        <v>15.2</v>
      </c>
      <c r="R919" s="100">
        <f t="shared" si="210"/>
        <v>78.209500000000006</v>
      </c>
      <c r="S919" s="85">
        <f t="shared" si="211"/>
        <v>0</v>
      </c>
      <c r="T919" s="58">
        <f t="shared" si="212"/>
        <v>10.199999999999999</v>
      </c>
      <c r="U919" s="58">
        <f t="shared" si="213"/>
        <v>7.6</v>
      </c>
      <c r="V919" s="58">
        <f t="array" ref="V919">INDEX(AS$11:AS$66,MATCH(C919&amp;G919,AO$11:AO$66&amp;AP$11:AP$66,0),0)</f>
        <v>10</v>
      </c>
      <c r="X919" s="120">
        <f t="shared" si="214"/>
        <v>8.3333333333333329E-2</v>
      </c>
      <c r="Y919" s="61">
        <f t="array" ref="Y919">INDEX($AQ$11:$AR$66,MATCH($C919&amp;$G919,$AO$11:$AO$66&amp;$AP$11:$AP$66,0),COUNTIF($AQ$10:$AR$10,"&lt;"&amp;Z919)+1)</f>
        <v>2.9999999999999997E-4</v>
      </c>
      <c r="Z919" s="61">
        <f t="shared" si="215"/>
        <v>3.125</v>
      </c>
      <c r="AA919" s="61">
        <f t="array" ref="AA919">INDEX($AT$11:$AV$66,MATCH($C919&amp;$G919,$AO$11:$AO$66&amp;$AP$11:$AP$66,0),COUNTIF($AT$10:$AV$10,"&lt;"&amp;Z919)+1)</f>
        <v>5.9999999999999995E-4</v>
      </c>
      <c r="AB919" s="111">
        <f t="shared" si="216"/>
        <v>3.0708734122634724</v>
      </c>
      <c r="AC919" s="121">
        <f t="array" ref="AC919">INDEX($AW$11:$BA$66,MATCH($C919&amp;$G919,$AO$11:$AO$66&amp;$AP$11:$AP$66,0),COUNTIF($AW$10:$BA$10,"&lt;"&amp;Z919)+1)</f>
        <v>4.0000000000000002E-4</v>
      </c>
      <c r="AD919" s="62">
        <v>3.1152000000000002</v>
      </c>
      <c r="AE919" s="61">
        <f t="array" ref="AE919">INDEX($AT$11:$AV$66,MATCH($C919&amp;$G919,$AO$11:$AO$66&amp;$AP$11:$AP$66,0),COUNTIF($AT$10:$AV$10,"&lt;"&amp;AD919)+1)</f>
        <v>5.9999999999999995E-4</v>
      </c>
      <c r="AF919" s="111">
        <f t="shared" si="217"/>
        <v>3.0791156081756488</v>
      </c>
      <c r="AG919" s="121">
        <f t="array" ref="AG919">INDEX($AW$11:$BA$66,MATCH($C919&amp;$G919,$AO$11:$AO$66&amp;$AP$11:$AP$66,0),COUNTIF($AW$10:$BA$10,"&lt;"&amp;AD919)+1)</f>
        <v>4.0000000000000002E-4</v>
      </c>
    </row>
    <row r="920" spans="2:33" ht="12.75" customHeight="1" x14ac:dyDescent="0.3">
      <c r="B920" s="81" t="str">
        <f t="shared" si="205"/>
        <v>3 1/8-12 UN</v>
      </c>
      <c r="C920" s="71" t="s">
        <v>592</v>
      </c>
      <c r="D920" s="71"/>
      <c r="E920" s="79" t="s">
        <v>604</v>
      </c>
      <c r="F920" s="82" t="s">
        <v>629</v>
      </c>
      <c r="G920" s="58">
        <v>12</v>
      </c>
      <c r="H920" s="60" t="s">
        <v>521</v>
      </c>
      <c r="I920" s="71" t="s">
        <v>601</v>
      </c>
      <c r="J920" s="71" t="s">
        <v>588</v>
      </c>
      <c r="K920" s="71" t="s">
        <v>600</v>
      </c>
      <c r="L920" s="85">
        <f t="shared" si="204"/>
        <v>79.375</v>
      </c>
      <c r="M920" s="85">
        <f t="shared" si="206"/>
        <v>2.1166999999999998</v>
      </c>
      <c r="N920" s="71">
        <v>60</v>
      </c>
      <c r="O920" s="100">
        <f t="shared" si="207"/>
        <v>79.075299999999999</v>
      </c>
      <c r="P920" s="85">
        <f t="shared" si="208"/>
        <v>0</v>
      </c>
      <c r="Q920" s="58">
        <f t="shared" si="209"/>
        <v>15.2</v>
      </c>
      <c r="R920" s="100">
        <f t="shared" si="210"/>
        <v>78.158699999999996</v>
      </c>
      <c r="S920" s="85">
        <f t="shared" si="211"/>
        <v>0</v>
      </c>
      <c r="T920" s="58">
        <f t="shared" si="212"/>
        <v>10.199999999999999</v>
      </c>
      <c r="U920" s="58">
        <f t="shared" si="213"/>
        <v>7.6</v>
      </c>
      <c r="V920" s="58">
        <f t="array" ref="V920">INDEX(AS$11:AS$66,MATCH(C920&amp;G920,AO$11:AO$66&amp;AP$11:AP$66,0),0)</f>
        <v>10</v>
      </c>
      <c r="X920" s="120">
        <f t="shared" si="214"/>
        <v>8.3333333333333329E-2</v>
      </c>
      <c r="Y920" s="61">
        <f t="array" ref="Y920">INDEX($AQ$11:$AR$66,MATCH($C920&amp;$G920,$AO$11:$AO$66&amp;$AP$11:$AP$66,0),COUNTIF($AQ$10:$AR$10,"&lt;"&amp;Z920)+1)</f>
        <v>2.9999999999999997E-4</v>
      </c>
      <c r="Z920" s="61">
        <f t="shared" si="215"/>
        <v>3.125</v>
      </c>
      <c r="AA920" s="61">
        <f t="array" ref="AA920">INDEX($AT$11:$AV$66,MATCH($C920&amp;$G920,$AO$11:$AO$66&amp;$AP$11:$AP$66,0),COUNTIF($AT$10:$AV$10,"&lt;"&amp;Z920)+1)</f>
        <v>5.9999999999999995E-4</v>
      </c>
      <c r="AB920" s="111">
        <f t="shared" si="216"/>
        <v>3.0708734122634724</v>
      </c>
      <c r="AC920" s="121">
        <f t="array" ref="AC920">INDEX($AW$11:$BA$66,MATCH($C920&amp;$G920,$AO$11:$AO$66&amp;$AP$11:$AP$66,0),COUNTIF($AW$10:$BA$10,"&lt;"&amp;Z920)+1)</f>
        <v>4.0000000000000002E-4</v>
      </c>
      <c r="AD920" s="62">
        <v>3.1132</v>
      </c>
      <c r="AE920" s="61">
        <f t="array" ref="AE920">INDEX($AT$11:$AV$66,MATCH($C920&amp;$G920,$AO$11:$AO$66&amp;$AP$11:$AP$66,0),COUNTIF($AT$10:$AV$10,"&lt;"&amp;AD920)+1)</f>
        <v>5.9999999999999995E-4</v>
      </c>
      <c r="AF920" s="111">
        <f t="shared" si="217"/>
        <v>3.0771156081756486</v>
      </c>
      <c r="AG920" s="121">
        <f t="array" ref="AG920">INDEX($AW$11:$BA$66,MATCH($C920&amp;$G920,$AO$11:$AO$66&amp;$AP$11:$AP$66,0),COUNTIF($AW$10:$BA$10,"&lt;"&amp;AD920)+1)</f>
        <v>4.0000000000000002E-4</v>
      </c>
    </row>
    <row r="921" spans="2:33" ht="12.75" customHeight="1" x14ac:dyDescent="0.3">
      <c r="B921" s="81" t="str">
        <f t="shared" si="205"/>
        <v>3 1/8-16 UN</v>
      </c>
      <c r="C921" s="71" t="s">
        <v>592</v>
      </c>
      <c r="D921" s="71"/>
      <c r="E921" s="79" t="s">
        <v>604</v>
      </c>
      <c r="F921" s="82" t="s">
        <v>629</v>
      </c>
      <c r="G921" s="58">
        <v>16</v>
      </c>
      <c r="H921" s="60" t="s">
        <v>521</v>
      </c>
      <c r="I921" s="71" t="s">
        <v>599</v>
      </c>
      <c r="J921" s="71" t="s">
        <v>588</v>
      </c>
      <c r="K921" s="71" t="s">
        <v>600</v>
      </c>
      <c r="L921" s="85">
        <f t="shared" si="204"/>
        <v>79.375</v>
      </c>
      <c r="M921" s="85">
        <f t="shared" si="206"/>
        <v>1.5874999999999999</v>
      </c>
      <c r="N921" s="71">
        <v>60</v>
      </c>
      <c r="O921" s="100">
        <f t="shared" si="207"/>
        <v>79.217500000000001</v>
      </c>
      <c r="P921" s="85">
        <f t="shared" si="208"/>
        <v>0</v>
      </c>
      <c r="Q921" s="58">
        <f t="shared" si="209"/>
        <v>15.2</v>
      </c>
      <c r="R921" s="100">
        <f t="shared" si="210"/>
        <v>78.530100000000004</v>
      </c>
      <c r="S921" s="85">
        <f t="shared" si="211"/>
        <v>0</v>
      </c>
      <c r="T921" s="58">
        <f t="shared" si="212"/>
        <v>10.199999999999999</v>
      </c>
      <c r="U921" s="58">
        <f t="shared" si="213"/>
        <v>7.6</v>
      </c>
      <c r="V921" s="58">
        <f t="array" ref="V921">INDEX(AS$11:AS$66,MATCH(C921&amp;G921,AO$11:AO$66&amp;AP$11:AP$66,0),0)</f>
        <v>10</v>
      </c>
      <c r="X921" s="120">
        <f t="shared" si="214"/>
        <v>6.25E-2</v>
      </c>
      <c r="Y921" s="61">
        <f t="array" ref="Y921">INDEX($AQ$11:$AR$66,MATCH($C921&amp;$G921,$AO$11:$AO$66&amp;$AP$11:$AP$66,0),COUNTIF($AQ$10:$AR$10,"&lt;"&amp;Z921)+1)</f>
        <v>2.9999999999999997E-4</v>
      </c>
      <c r="Z921" s="61">
        <f t="shared" si="215"/>
        <v>3.125</v>
      </c>
      <c r="AA921" s="61">
        <f t="array" ref="AA921">INDEX($AT$11:$AV$66,MATCH($C921&amp;$G921,$AO$11:$AO$66&amp;$AP$11:$AP$66,0),COUNTIF($AT$10:$AV$10,"&lt;"&amp;Z921)+1)</f>
        <v>5.9999999999999995E-4</v>
      </c>
      <c r="AB921" s="111">
        <f t="shared" si="216"/>
        <v>3.0844050591976044</v>
      </c>
      <c r="AC921" s="121">
        <f t="array" ref="AC921">INDEX($AW$11:$BA$66,MATCH($C921&amp;$G921,$AO$11:$AO$66&amp;$AP$11:$AP$66,0),COUNTIF($AW$10:$BA$10,"&lt;"&amp;Z921)+1)</f>
        <v>4.0000000000000002E-4</v>
      </c>
      <c r="AD921" s="62">
        <v>3.1187999999999998</v>
      </c>
      <c r="AE921" s="61">
        <f t="array" ref="AE921">INDEX($AT$11:$AV$66,MATCH($C921&amp;$G921,$AO$11:$AO$66&amp;$AP$11:$AP$66,0),COUNTIF($AT$10:$AV$10,"&lt;"&amp;AD921)+1)</f>
        <v>5.9999999999999995E-4</v>
      </c>
      <c r="AF921" s="111">
        <f t="shared" si="217"/>
        <v>3.0917367061317362</v>
      </c>
      <c r="AG921" s="121">
        <f t="array" ref="AG921">INDEX($AW$11:$BA$66,MATCH($C921&amp;$G921,$AO$11:$AO$66&amp;$AP$11:$AP$66,0),COUNTIF($AW$10:$BA$10,"&lt;"&amp;AD921)+1)</f>
        <v>4.0000000000000002E-4</v>
      </c>
    </row>
    <row r="922" spans="2:33" ht="12.75" customHeight="1" x14ac:dyDescent="0.3">
      <c r="B922" s="81" t="str">
        <f t="shared" si="205"/>
        <v>3 1/8-16 UN</v>
      </c>
      <c r="C922" s="71" t="s">
        <v>592</v>
      </c>
      <c r="D922" s="71"/>
      <c r="E922" s="79" t="s">
        <v>604</v>
      </c>
      <c r="F922" s="82" t="s">
        <v>629</v>
      </c>
      <c r="G922" s="58">
        <v>16</v>
      </c>
      <c r="H922" s="60" t="s">
        <v>521</v>
      </c>
      <c r="I922" s="71" t="s">
        <v>601</v>
      </c>
      <c r="J922" s="71" t="s">
        <v>588</v>
      </c>
      <c r="K922" s="71" t="s">
        <v>600</v>
      </c>
      <c r="L922" s="85">
        <f t="shared" si="204"/>
        <v>79.375</v>
      </c>
      <c r="M922" s="85">
        <f t="shared" si="206"/>
        <v>1.5874999999999999</v>
      </c>
      <c r="N922" s="71">
        <v>60</v>
      </c>
      <c r="O922" s="100">
        <f t="shared" si="207"/>
        <v>79.171800000000005</v>
      </c>
      <c r="P922" s="85">
        <f t="shared" si="208"/>
        <v>0</v>
      </c>
      <c r="Q922" s="58">
        <f t="shared" si="209"/>
        <v>15.2</v>
      </c>
      <c r="R922" s="100">
        <f t="shared" si="210"/>
        <v>78.484399999999994</v>
      </c>
      <c r="S922" s="85">
        <f t="shared" si="211"/>
        <v>0</v>
      </c>
      <c r="T922" s="58">
        <f t="shared" si="212"/>
        <v>10.199999999999999</v>
      </c>
      <c r="U922" s="58">
        <f t="shared" si="213"/>
        <v>7.6</v>
      </c>
      <c r="V922" s="58">
        <f t="array" ref="V922">INDEX(AS$11:AS$66,MATCH(C922&amp;G922,AO$11:AO$66&amp;AP$11:AP$66,0),0)</f>
        <v>10</v>
      </c>
      <c r="X922" s="120">
        <f t="shared" si="214"/>
        <v>6.25E-2</v>
      </c>
      <c r="Y922" s="61">
        <f t="array" ref="Y922">INDEX($AQ$11:$AR$66,MATCH($C922&amp;$G922,$AO$11:$AO$66&amp;$AP$11:$AP$66,0),COUNTIF($AQ$10:$AR$10,"&lt;"&amp;Z922)+1)</f>
        <v>2.9999999999999997E-4</v>
      </c>
      <c r="Z922" s="61">
        <f t="shared" si="215"/>
        <v>3.125</v>
      </c>
      <c r="AA922" s="61">
        <f t="array" ref="AA922">INDEX($AT$11:$AV$66,MATCH($C922&amp;$G922,$AO$11:$AO$66&amp;$AP$11:$AP$66,0),COUNTIF($AT$10:$AV$10,"&lt;"&amp;Z922)+1)</f>
        <v>5.9999999999999995E-4</v>
      </c>
      <c r="AB922" s="111">
        <f t="shared" si="216"/>
        <v>3.0844050591976044</v>
      </c>
      <c r="AC922" s="121">
        <f t="array" ref="AC922">INDEX($AW$11:$BA$66,MATCH($C922&amp;$G922,$AO$11:$AO$66&amp;$AP$11:$AP$66,0),COUNTIF($AW$10:$BA$10,"&lt;"&amp;Z922)+1)</f>
        <v>4.0000000000000002E-4</v>
      </c>
      <c r="AD922" s="62">
        <v>3.117</v>
      </c>
      <c r="AE922" s="61">
        <f t="array" ref="AE922">INDEX($AT$11:$AV$66,MATCH($C922&amp;$G922,$AO$11:$AO$66&amp;$AP$11:$AP$66,0),COUNTIF($AT$10:$AV$10,"&lt;"&amp;AD922)+1)</f>
        <v>5.9999999999999995E-4</v>
      </c>
      <c r="AF922" s="111">
        <f t="shared" si="217"/>
        <v>3.0899367061317364</v>
      </c>
      <c r="AG922" s="121">
        <f t="array" ref="AG922">INDEX($AW$11:$BA$66,MATCH($C922&amp;$G922,$AO$11:$AO$66&amp;$AP$11:$AP$66,0),COUNTIF($AW$10:$BA$10,"&lt;"&amp;AD922)+1)</f>
        <v>4.0000000000000002E-4</v>
      </c>
    </row>
    <row r="923" spans="2:33" ht="12.75" customHeight="1" x14ac:dyDescent="0.3">
      <c r="B923" s="81" t="str">
        <f t="shared" si="205"/>
        <v>3 1/4-6 UN</v>
      </c>
      <c r="C923" s="71" t="s">
        <v>592</v>
      </c>
      <c r="D923" s="71"/>
      <c r="E923" s="79" t="s">
        <v>604</v>
      </c>
      <c r="F923" s="82" t="s">
        <v>630</v>
      </c>
      <c r="G923" s="58">
        <v>6</v>
      </c>
      <c r="H923" s="60" t="s">
        <v>521</v>
      </c>
      <c r="I923" s="71" t="s">
        <v>599</v>
      </c>
      <c r="J923" s="71" t="s">
        <v>588</v>
      </c>
      <c r="K923" s="71" t="s">
        <v>600</v>
      </c>
      <c r="L923" s="85">
        <f t="shared" si="204"/>
        <v>82.55</v>
      </c>
      <c r="M923" s="85">
        <f t="shared" si="206"/>
        <v>4.2332999999999998</v>
      </c>
      <c r="N923" s="71">
        <v>60</v>
      </c>
      <c r="O923" s="100">
        <f t="shared" si="207"/>
        <v>81.945499999999996</v>
      </c>
      <c r="P923" s="85">
        <f t="shared" si="208"/>
        <v>0</v>
      </c>
      <c r="Q923" s="58">
        <f t="shared" si="209"/>
        <v>20.3</v>
      </c>
      <c r="R923" s="100">
        <f t="shared" si="210"/>
        <v>80.112399999999994</v>
      </c>
      <c r="S923" s="85">
        <f t="shared" si="211"/>
        <v>0</v>
      </c>
      <c r="T923" s="58">
        <f t="shared" si="212"/>
        <v>12.7</v>
      </c>
      <c r="U923" s="58">
        <f t="shared" si="213"/>
        <v>10.199999999999999</v>
      </c>
      <c r="V923" s="58">
        <f t="array" ref="V923">INDEX(AS$11:AS$66,MATCH(C923&amp;G923,AO$11:AO$66&amp;AP$11:AP$66,0),0)</f>
        <v>5</v>
      </c>
      <c r="X923" s="120">
        <f t="shared" si="214"/>
        <v>0.16666666666666666</v>
      </c>
      <c r="Y923" s="61">
        <f t="array" ref="Y923">INDEX($AQ$11:$AR$66,MATCH($C923&amp;$G923,$AO$11:$AO$66&amp;$AP$11:$AP$66,0),COUNTIF($AQ$10:$AR$10,"&lt;"&amp;Z923)+1)</f>
        <v>4.0000000000000002E-4</v>
      </c>
      <c r="Z923" s="61">
        <f t="shared" si="215"/>
        <v>3.25</v>
      </c>
      <c r="AA923" s="61">
        <f t="array" ref="AA923">INDEX($AT$11:$AV$66,MATCH($C923&amp;$G923,$AO$11:$AO$66&amp;$AP$11:$AP$66,0),COUNTIF($AT$10:$AV$10,"&lt;"&amp;Z923)+1)</f>
        <v>8.0000000000000004E-4</v>
      </c>
      <c r="AB923" s="111">
        <f t="shared" si="216"/>
        <v>3.1417468245269453</v>
      </c>
      <c r="AC923" s="121">
        <f t="array" ref="AC923">INDEX($AW$11:$BA$66,MATCH($C923&amp;$G923,$AO$11:$AO$66&amp;$AP$11:$AP$66,0),COUNTIF($AW$10:$BA$10,"&lt;"&amp;Z923)+1)</f>
        <v>5.0000000000000001E-4</v>
      </c>
      <c r="AD923" s="62">
        <v>3.2262</v>
      </c>
      <c r="AE923" s="61">
        <f t="array" ref="AE923">INDEX($AT$11:$AV$66,MATCH($C923&amp;$G923,$AO$11:$AO$66&amp;$AP$11:$AP$66,0),COUNTIF($AT$10:$AV$10,"&lt;"&amp;AD923)+1)</f>
        <v>8.0000000000000004E-4</v>
      </c>
      <c r="AF923" s="111">
        <f t="shared" si="217"/>
        <v>3.1540312163512967</v>
      </c>
      <c r="AG923" s="121">
        <f t="array" ref="AG923">INDEX($AW$11:$BA$66,MATCH($C923&amp;$G923,$AO$11:$AO$66&amp;$AP$11:$AP$66,0),COUNTIF($AW$10:$BA$10,"&lt;"&amp;AD923)+1)</f>
        <v>5.0000000000000001E-4</v>
      </c>
    </row>
    <row r="924" spans="2:33" ht="12.75" customHeight="1" x14ac:dyDescent="0.3">
      <c r="B924" s="81" t="str">
        <f t="shared" si="205"/>
        <v>3 1/4-6 UN</v>
      </c>
      <c r="C924" s="71" t="s">
        <v>592</v>
      </c>
      <c r="D924" s="71"/>
      <c r="E924" s="79" t="s">
        <v>604</v>
      </c>
      <c r="F924" s="82" t="s">
        <v>630</v>
      </c>
      <c r="G924" s="58">
        <v>6</v>
      </c>
      <c r="H924" s="60" t="s">
        <v>521</v>
      </c>
      <c r="I924" s="71" t="s">
        <v>601</v>
      </c>
      <c r="J924" s="71" t="s">
        <v>588</v>
      </c>
      <c r="K924" s="71" t="s">
        <v>600</v>
      </c>
      <c r="L924" s="85">
        <f t="shared" si="204"/>
        <v>82.55</v>
      </c>
      <c r="M924" s="85">
        <f t="shared" si="206"/>
        <v>4.2332999999999998</v>
      </c>
      <c r="N924" s="71">
        <v>60</v>
      </c>
      <c r="O924" s="100">
        <f t="shared" si="207"/>
        <v>81.866699999999994</v>
      </c>
      <c r="P924" s="85">
        <f t="shared" si="208"/>
        <v>0</v>
      </c>
      <c r="Q924" s="58">
        <f t="shared" si="209"/>
        <v>20.3</v>
      </c>
      <c r="R924" s="100">
        <f t="shared" si="210"/>
        <v>80.033699999999996</v>
      </c>
      <c r="S924" s="85">
        <f t="shared" si="211"/>
        <v>0</v>
      </c>
      <c r="T924" s="58">
        <f t="shared" si="212"/>
        <v>12.7</v>
      </c>
      <c r="U924" s="58">
        <f t="shared" si="213"/>
        <v>10.199999999999999</v>
      </c>
      <c r="V924" s="58">
        <f t="array" ref="V924">INDEX(AS$11:AS$66,MATCH(C924&amp;G924,AO$11:AO$66&amp;AP$11:AP$66,0),0)</f>
        <v>5</v>
      </c>
      <c r="X924" s="120">
        <f t="shared" si="214"/>
        <v>0.16666666666666666</v>
      </c>
      <c r="Y924" s="61">
        <f t="array" ref="Y924">INDEX($AQ$11:$AR$66,MATCH($C924&amp;$G924,$AO$11:$AO$66&amp;$AP$11:$AP$66,0),COUNTIF($AQ$10:$AR$10,"&lt;"&amp;Z924)+1)</f>
        <v>4.0000000000000002E-4</v>
      </c>
      <c r="Z924" s="61">
        <f t="shared" si="215"/>
        <v>3.25</v>
      </c>
      <c r="AA924" s="61">
        <f t="array" ref="AA924">INDEX($AT$11:$AV$66,MATCH($C924&amp;$G924,$AO$11:$AO$66&amp;$AP$11:$AP$66,0),COUNTIF($AT$10:$AV$10,"&lt;"&amp;Z924)+1)</f>
        <v>8.0000000000000004E-4</v>
      </c>
      <c r="AB924" s="111">
        <f t="shared" si="216"/>
        <v>3.1417468245269453</v>
      </c>
      <c r="AC924" s="121">
        <f t="array" ref="AC924">INDEX($AW$11:$BA$66,MATCH($C924&amp;$G924,$AO$11:$AO$66&amp;$AP$11:$AP$66,0),COUNTIF($AW$10:$BA$10,"&lt;"&amp;Z924)+1)</f>
        <v>5.0000000000000001E-4</v>
      </c>
      <c r="AD924" s="62">
        <v>3.2231000000000001</v>
      </c>
      <c r="AE924" s="61">
        <f t="array" ref="AE924">INDEX($AT$11:$AV$66,MATCH($C924&amp;$G924,$AO$11:$AO$66&amp;$AP$11:$AP$66,0),COUNTIF($AT$10:$AV$10,"&lt;"&amp;AD924)+1)</f>
        <v>8.0000000000000004E-4</v>
      </c>
      <c r="AF924" s="111">
        <f t="shared" si="217"/>
        <v>3.1509312163512968</v>
      </c>
      <c r="AG924" s="121">
        <f t="array" ref="AG924">INDEX($AW$11:$BA$66,MATCH($C924&amp;$G924,$AO$11:$AO$66&amp;$AP$11:$AP$66,0),COUNTIF($AW$10:$BA$10,"&lt;"&amp;AD924)+1)</f>
        <v>5.0000000000000001E-4</v>
      </c>
    </row>
    <row r="925" spans="2:33" ht="12.75" customHeight="1" x14ac:dyDescent="0.3">
      <c r="B925" s="81" t="str">
        <f t="shared" si="205"/>
        <v>3 1/4-8 UN</v>
      </c>
      <c r="C925" s="71" t="s">
        <v>592</v>
      </c>
      <c r="D925" s="71"/>
      <c r="E925" s="79" t="s">
        <v>604</v>
      </c>
      <c r="F925" s="82" t="s">
        <v>630</v>
      </c>
      <c r="G925" s="58">
        <v>8</v>
      </c>
      <c r="H925" s="60" t="s">
        <v>521</v>
      </c>
      <c r="I925" s="71" t="s">
        <v>599</v>
      </c>
      <c r="J925" s="71" t="s">
        <v>588</v>
      </c>
      <c r="K925" s="71" t="s">
        <v>600</v>
      </c>
      <c r="L925" s="85">
        <f t="shared" si="204"/>
        <v>82.55</v>
      </c>
      <c r="M925" s="85">
        <f t="shared" si="206"/>
        <v>3.1749999999999998</v>
      </c>
      <c r="N925" s="71">
        <v>60</v>
      </c>
      <c r="O925" s="100">
        <f t="shared" si="207"/>
        <v>82.148700000000005</v>
      </c>
      <c r="P925" s="85">
        <f t="shared" si="208"/>
        <v>0</v>
      </c>
      <c r="Q925" s="58">
        <f t="shared" si="209"/>
        <v>17.8</v>
      </c>
      <c r="R925" s="100">
        <f t="shared" si="210"/>
        <v>80.773899999999998</v>
      </c>
      <c r="S925" s="85">
        <f t="shared" si="211"/>
        <v>0</v>
      </c>
      <c r="T925" s="58">
        <f t="shared" si="212"/>
        <v>12.7</v>
      </c>
      <c r="U925" s="58">
        <f t="shared" si="213"/>
        <v>10.199999999999999</v>
      </c>
      <c r="V925" s="58">
        <f t="array" ref="V925">INDEX(AS$11:AS$66,MATCH(C925&amp;G925,AO$11:AO$66&amp;AP$11:AP$66,0),0)</f>
        <v>5</v>
      </c>
      <c r="X925" s="120">
        <f t="shared" si="214"/>
        <v>0.125</v>
      </c>
      <c r="Y925" s="61">
        <f t="array" ref="Y925">INDEX($AQ$11:$AR$66,MATCH($C925&amp;$G925,$AO$11:$AO$66&amp;$AP$11:$AP$66,0),COUNTIF($AQ$10:$AR$10,"&lt;"&amp;Z925)+1)</f>
        <v>4.0000000000000002E-4</v>
      </c>
      <c r="Z925" s="61">
        <f t="shared" si="215"/>
        <v>3.25</v>
      </c>
      <c r="AA925" s="61">
        <f t="array" ref="AA925">INDEX($AT$11:$AV$66,MATCH($C925&amp;$G925,$AO$11:$AO$66&amp;$AP$11:$AP$66,0),COUNTIF($AT$10:$AV$10,"&lt;"&amp;Z925)+1)</f>
        <v>6.9999999999999999E-4</v>
      </c>
      <c r="AB925" s="111">
        <f t="shared" si="216"/>
        <v>3.1688101183952089</v>
      </c>
      <c r="AC925" s="121">
        <f t="array" ref="AC925">INDEX($AW$11:$BA$66,MATCH($C925&amp;$G925,$AO$11:$AO$66&amp;$AP$11:$AP$66,0),COUNTIF($AW$10:$BA$10,"&lt;"&amp;Z925)+1)</f>
        <v>5.0000000000000001E-4</v>
      </c>
      <c r="AD925" s="62">
        <v>3.2342</v>
      </c>
      <c r="AE925" s="61">
        <f t="array" ref="AE925">INDEX($AT$11:$AV$66,MATCH($C925&amp;$G925,$AO$11:$AO$66&amp;$AP$11:$AP$66,0),COUNTIF($AT$10:$AV$10,"&lt;"&amp;AD925)+1)</f>
        <v>6.9999999999999999E-4</v>
      </c>
      <c r="AF925" s="111">
        <f t="shared" si="217"/>
        <v>3.1800734122634724</v>
      </c>
      <c r="AG925" s="121">
        <f t="array" ref="AG925">INDEX($AW$11:$BA$66,MATCH($C925&amp;$G925,$AO$11:$AO$66&amp;$AP$11:$AP$66,0),COUNTIF($AW$10:$BA$10,"&lt;"&amp;AD925)+1)</f>
        <v>5.0000000000000001E-4</v>
      </c>
    </row>
    <row r="926" spans="2:33" ht="12.75" customHeight="1" x14ac:dyDescent="0.3">
      <c r="B926" s="81" t="str">
        <f t="shared" si="205"/>
        <v>3 1/4-8 UN</v>
      </c>
      <c r="C926" s="71" t="s">
        <v>592</v>
      </c>
      <c r="D926" s="71"/>
      <c r="E926" s="79" t="s">
        <v>604</v>
      </c>
      <c r="F926" s="82" t="s">
        <v>630</v>
      </c>
      <c r="G926" s="58">
        <v>8</v>
      </c>
      <c r="H926" s="60" t="s">
        <v>521</v>
      </c>
      <c r="I926" s="71" t="s">
        <v>601</v>
      </c>
      <c r="J926" s="71" t="s">
        <v>588</v>
      </c>
      <c r="K926" s="71" t="s">
        <v>600</v>
      </c>
      <c r="L926" s="85">
        <f t="shared" si="204"/>
        <v>82.55</v>
      </c>
      <c r="M926" s="85">
        <f t="shared" si="206"/>
        <v>3.1749999999999998</v>
      </c>
      <c r="N926" s="71">
        <v>60</v>
      </c>
      <c r="O926" s="100">
        <f t="shared" si="207"/>
        <v>82.077600000000004</v>
      </c>
      <c r="P926" s="85">
        <f t="shared" si="208"/>
        <v>0</v>
      </c>
      <c r="Q926" s="58">
        <f t="shared" si="209"/>
        <v>17.8</v>
      </c>
      <c r="R926" s="100">
        <f t="shared" si="210"/>
        <v>80.702699999999993</v>
      </c>
      <c r="S926" s="85">
        <f t="shared" si="211"/>
        <v>0</v>
      </c>
      <c r="T926" s="58">
        <f t="shared" si="212"/>
        <v>12.7</v>
      </c>
      <c r="U926" s="58">
        <f t="shared" si="213"/>
        <v>10.199999999999999</v>
      </c>
      <c r="V926" s="58">
        <f t="array" ref="V926">INDEX(AS$11:AS$66,MATCH(C926&amp;G926,AO$11:AO$66&amp;AP$11:AP$66,0),0)</f>
        <v>5</v>
      </c>
      <c r="X926" s="120">
        <f t="shared" si="214"/>
        <v>0.125</v>
      </c>
      <c r="Y926" s="61">
        <f t="array" ref="Y926">INDEX($AQ$11:$AR$66,MATCH($C926&amp;$G926,$AO$11:$AO$66&amp;$AP$11:$AP$66,0),COUNTIF($AQ$10:$AR$10,"&lt;"&amp;Z926)+1)</f>
        <v>4.0000000000000002E-4</v>
      </c>
      <c r="Z926" s="61">
        <f t="shared" si="215"/>
        <v>3.25</v>
      </c>
      <c r="AA926" s="61">
        <f t="array" ref="AA926">INDEX($AT$11:$AV$66,MATCH($C926&amp;$G926,$AO$11:$AO$66&amp;$AP$11:$AP$66,0),COUNTIF($AT$10:$AV$10,"&lt;"&amp;Z926)+1)</f>
        <v>6.9999999999999999E-4</v>
      </c>
      <c r="AB926" s="111">
        <f t="shared" si="216"/>
        <v>3.1688101183952089</v>
      </c>
      <c r="AC926" s="121">
        <f t="array" ref="AC926">INDEX($AW$11:$BA$66,MATCH($C926&amp;$G926,$AO$11:$AO$66&amp;$AP$11:$AP$66,0),COUNTIF($AW$10:$BA$10,"&lt;"&amp;Z926)+1)</f>
        <v>5.0000000000000001E-4</v>
      </c>
      <c r="AD926" s="62">
        <v>3.2313999999999998</v>
      </c>
      <c r="AE926" s="61">
        <f t="array" ref="AE926">INDEX($AT$11:$AV$66,MATCH($C926&amp;$G926,$AO$11:$AO$66&amp;$AP$11:$AP$66,0),COUNTIF($AT$10:$AV$10,"&lt;"&amp;AD926)+1)</f>
        <v>6.9999999999999999E-4</v>
      </c>
      <c r="AF926" s="111">
        <f t="shared" si="217"/>
        <v>3.1772734122634723</v>
      </c>
      <c r="AG926" s="121">
        <f t="array" ref="AG926">INDEX($AW$11:$BA$66,MATCH($C926&amp;$G926,$AO$11:$AO$66&amp;$AP$11:$AP$66,0),COUNTIF($AW$10:$BA$10,"&lt;"&amp;AD926)+1)</f>
        <v>5.0000000000000001E-4</v>
      </c>
    </row>
    <row r="927" spans="2:33" ht="12.75" customHeight="1" x14ac:dyDescent="0.3">
      <c r="B927" s="81" t="str">
        <f t="shared" si="205"/>
        <v>3 1/4-12 UN</v>
      </c>
      <c r="C927" s="71" t="s">
        <v>592</v>
      </c>
      <c r="D927" s="71"/>
      <c r="E927" s="79" t="s">
        <v>604</v>
      </c>
      <c r="F927" s="82" t="s">
        <v>630</v>
      </c>
      <c r="G927" s="58">
        <v>12</v>
      </c>
      <c r="H927" s="60" t="s">
        <v>521</v>
      </c>
      <c r="I927" s="71" t="s">
        <v>599</v>
      </c>
      <c r="J927" s="71" t="s">
        <v>588</v>
      </c>
      <c r="K927" s="71" t="s">
        <v>600</v>
      </c>
      <c r="L927" s="85">
        <f t="shared" si="204"/>
        <v>82.55</v>
      </c>
      <c r="M927" s="85">
        <f t="shared" si="206"/>
        <v>2.1166999999999998</v>
      </c>
      <c r="N927" s="71">
        <v>60</v>
      </c>
      <c r="O927" s="100">
        <f t="shared" si="207"/>
        <v>82.301100000000005</v>
      </c>
      <c r="P927" s="85">
        <f t="shared" si="208"/>
        <v>0</v>
      </c>
      <c r="Q927" s="58">
        <f t="shared" si="209"/>
        <v>15.2</v>
      </c>
      <c r="R927" s="100">
        <f t="shared" si="210"/>
        <v>81.384500000000003</v>
      </c>
      <c r="S927" s="85">
        <f t="shared" si="211"/>
        <v>0</v>
      </c>
      <c r="T927" s="58">
        <f t="shared" si="212"/>
        <v>10.199999999999999</v>
      </c>
      <c r="U927" s="58">
        <f t="shared" si="213"/>
        <v>7.6</v>
      </c>
      <c r="V927" s="58">
        <f t="array" ref="V927">INDEX(AS$11:AS$66,MATCH(C927&amp;G927,AO$11:AO$66&amp;AP$11:AP$66,0),0)</f>
        <v>10</v>
      </c>
      <c r="X927" s="120">
        <f t="shared" si="214"/>
        <v>8.3333333333333329E-2</v>
      </c>
      <c r="Y927" s="61">
        <f t="array" ref="Y927">INDEX($AQ$11:$AR$66,MATCH($C927&amp;$G927,$AO$11:$AO$66&amp;$AP$11:$AP$66,0),COUNTIF($AQ$10:$AR$10,"&lt;"&amp;Z927)+1)</f>
        <v>2.9999999999999997E-4</v>
      </c>
      <c r="Z927" s="61">
        <f t="shared" si="215"/>
        <v>3.25</v>
      </c>
      <c r="AA927" s="61">
        <f t="array" ref="AA927">INDEX($AT$11:$AV$66,MATCH($C927&amp;$G927,$AO$11:$AO$66&amp;$AP$11:$AP$66,0),COUNTIF($AT$10:$AV$10,"&lt;"&amp;Z927)+1)</f>
        <v>5.9999999999999995E-4</v>
      </c>
      <c r="AB927" s="111">
        <f t="shared" si="216"/>
        <v>3.1958734122634724</v>
      </c>
      <c r="AC927" s="121">
        <f t="array" ref="AC927">INDEX($AW$11:$BA$66,MATCH($C927&amp;$G927,$AO$11:$AO$66&amp;$AP$11:$AP$66,0),COUNTIF($AW$10:$BA$10,"&lt;"&amp;Z927)+1)</f>
        <v>4.0000000000000002E-4</v>
      </c>
      <c r="AD927" s="62">
        <v>3.2402000000000002</v>
      </c>
      <c r="AE927" s="61">
        <f t="array" ref="AE927">INDEX($AT$11:$AV$66,MATCH($C927&amp;$G927,$AO$11:$AO$66&amp;$AP$11:$AP$66,0),COUNTIF($AT$10:$AV$10,"&lt;"&amp;AD927)+1)</f>
        <v>5.9999999999999995E-4</v>
      </c>
      <c r="AF927" s="111">
        <f t="shared" si="217"/>
        <v>3.2041156081756488</v>
      </c>
      <c r="AG927" s="121">
        <f t="array" ref="AG927">INDEX($AW$11:$BA$66,MATCH($C927&amp;$G927,$AO$11:$AO$66&amp;$AP$11:$AP$66,0),COUNTIF($AW$10:$BA$10,"&lt;"&amp;AD927)+1)</f>
        <v>4.0000000000000002E-4</v>
      </c>
    </row>
    <row r="928" spans="2:33" ht="12.75" customHeight="1" x14ac:dyDescent="0.3">
      <c r="B928" s="81" t="str">
        <f t="shared" si="205"/>
        <v>3 1/4-12 UN</v>
      </c>
      <c r="C928" s="71" t="s">
        <v>592</v>
      </c>
      <c r="D928" s="71"/>
      <c r="E928" s="79" t="s">
        <v>604</v>
      </c>
      <c r="F928" s="82" t="s">
        <v>630</v>
      </c>
      <c r="G928" s="58">
        <v>12</v>
      </c>
      <c r="H928" s="60" t="s">
        <v>521</v>
      </c>
      <c r="I928" s="71" t="s">
        <v>601</v>
      </c>
      <c r="J928" s="71" t="s">
        <v>588</v>
      </c>
      <c r="K928" s="71" t="s">
        <v>600</v>
      </c>
      <c r="L928" s="85">
        <f t="shared" si="204"/>
        <v>82.55</v>
      </c>
      <c r="M928" s="85">
        <f t="shared" si="206"/>
        <v>2.1166999999999998</v>
      </c>
      <c r="N928" s="71">
        <v>60</v>
      </c>
      <c r="O928" s="100">
        <f t="shared" si="207"/>
        <v>82.250299999999996</v>
      </c>
      <c r="P928" s="85">
        <f t="shared" si="208"/>
        <v>0</v>
      </c>
      <c r="Q928" s="58">
        <f t="shared" si="209"/>
        <v>15.2</v>
      </c>
      <c r="R928" s="100">
        <f t="shared" si="210"/>
        <v>81.333699999999993</v>
      </c>
      <c r="S928" s="85">
        <f t="shared" si="211"/>
        <v>0</v>
      </c>
      <c r="T928" s="58">
        <f t="shared" si="212"/>
        <v>10.199999999999999</v>
      </c>
      <c r="U928" s="58">
        <f t="shared" si="213"/>
        <v>7.6</v>
      </c>
      <c r="V928" s="58">
        <f t="array" ref="V928">INDEX(AS$11:AS$66,MATCH(C928&amp;G928,AO$11:AO$66&amp;AP$11:AP$66,0),0)</f>
        <v>10</v>
      </c>
      <c r="X928" s="120">
        <f t="shared" si="214"/>
        <v>8.3333333333333329E-2</v>
      </c>
      <c r="Y928" s="61">
        <f t="array" ref="Y928">INDEX($AQ$11:$AR$66,MATCH($C928&amp;$G928,$AO$11:$AO$66&amp;$AP$11:$AP$66,0),COUNTIF($AQ$10:$AR$10,"&lt;"&amp;Z928)+1)</f>
        <v>2.9999999999999997E-4</v>
      </c>
      <c r="Z928" s="61">
        <f t="shared" si="215"/>
        <v>3.25</v>
      </c>
      <c r="AA928" s="61">
        <f t="array" ref="AA928">INDEX($AT$11:$AV$66,MATCH($C928&amp;$G928,$AO$11:$AO$66&amp;$AP$11:$AP$66,0),COUNTIF($AT$10:$AV$10,"&lt;"&amp;Z928)+1)</f>
        <v>5.9999999999999995E-4</v>
      </c>
      <c r="AB928" s="111">
        <f t="shared" si="216"/>
        <v>3.1958734122634724</v>
      </c>
      <c r="AC928" s="121">
        <f t="array" ref="AC928">INDEX($AW$11:$BA$66,MATCH($C928&amp;$G928,$AO$11:$AO$66&amp;$AP$11:$AP$66,0),COUNTIF($AW$10:$BA$10,"&lt;"&amp;Z928)+1)</f>
        <v>4.0000000000000002E-4</v>
      </c>
      <c r="AD928" s="62">
        <v>3.2382</v>
      </c>
      <c r="AE928" s="61">
        <f t="array" ref="AE928">INDEX($AT$11:$AV$66,MATCH($C928&amp;$G928,$AO$11:$AO$66&amp;$AP$11:$AP$66,0),COUNTIF($AT$10:$AV$10,"&lt;"&amp;AD928)+1)</f>
        <v>5.9999999999999995E-4</v>
      </c>
      <c r="AF928" s="111">
        <f t="shared" si="217"/>
        <v>3.2021156081756486</v>
      </c>
      <c r="AG928" s="121">
        <f t="array" ref="AG928">INDEX($AW$11:$BA$66,MATCH($C928&amp;$G928,$AO$11:$AO$66&amp;$AP$11:$AP$66,0),COUNTIF($AW$10:$BA$10,"&lt;"&amp;AD928)+1)</f>
        <v>4.0000000000000002E-4</v>
      </c>
    </row>
    <row r="929" spans="2:33" ht="12.75" customHeight="1" x14ac:dyDescent="0.3">
      <c r="B929" s="81" t="str">
        <f t="shared" si="205"/>
        <v>3 1/4-16 UN</v>
      </c>
      <c r="C929" s="71" t="s">
        <v>592</v>
      </c>
      <c r="D929" s="71"/>
      <c r="E929" s="79" t="s">
        <v>604</v>
      </c>
      <c r="F929" s="82" t="s">
        <v>630</v>
      </c>
      <c r="G929" s="58">
        <v>16</v>
      </c>
      <c r="H929" s="60" t="s">
        <v>521</v>
      </c>
      <c r="I929" s="71" t="s">
        <v>599</v>
      </c>
      <c r="J929" s="71" t="s">
        <v>588</v>
      </c>
      <c r="K929" s="71" t="s">
        <v>600</v>
      </c>
      <c r="L929" s="85">
        <f t="shared" si="204"/>
        <v>82.55</v>
      </c>
      <c r="M929" s="85">
        <f t="shared" si="206"/>
        <v>1.5874999999999999</v>
      </c>
      <c r="N929" s="71">
        <v>60</v>
      </c>
      <c r="O929" s="100">
        <f t="shared" si="207"/>
        <v>82.392499999999998</v>
      </c>
      <c r="P929" s="85">
        <f t="shared" si="208"/>
        <v>0</v>
      </c>
      <c r="Q929" s="58">
        <f t="shared" si="209"/>
        <v>15.2</v>
      </c>
      <c r="R929" s="100">
        <f t="shared" si="210"/>
        <v>81.705100000000002</v>
      </c>
      <c r="S929" s="85">
        <f t="shared" si="211"/>
        <v>0</v>
      </c>
      <c r="T929" s="58">
        <f t="shared" si="212"/>
        <v>10.199999999999999</v>
      </c>
      <c r="U929" s="58">
        <f t="shared" si="213"/>
        <v>7.6</v>
      </c>
      <c r="V929" s="58">
        <f t="array" ref="V929">INDEX(AS$11:AS$66,MATCH(C929&amp;G929,AO$11:AO$66&amp;AP$11:AP$66,0),0)</f>
        <v>10</v>
      </c>
      <c r="X929" s="120">
        <f t="shared" si="214"/>
        <v>6.25E-2</v>
      </c>
      <c r="Y929" s="61">
        <f t="array" ref="Y929">INDEX($AQ$11:$AR$66,MATCH($C929&amp;$G929,$AO$11:$AO$66&amp;$AP$11:$AP$66,0),COUNTIF($AQ$10:$AR$10,"&lt;"&amp;Z929)+1)</f>
        <v>2.9999999999999997E-4</v>
      </c>
      <c r="Z929" s="61">
        <f t="shared" si="215"/>
        <v>3.25</v>
      </c>
      <c r="AA929" s="61">
        <f t="array" ref="AA929">INDEX($AT$11:$AV$66,MATCH($C929&amp;$G929,$AO$11:$AO$66&amp;$AP$11:$AP$66,0),COUNTIF($AT$10:$AV$10,"&lt;"&amp;Z929)+1)</f>
        <v>5.9999999999999995E-4</v>
      </c>
      <c r="AB929" s="111">
        <f t="shared" si="216"/>
        <v>3.2094050591976044</v>
      </c>
      <c r="AC929" s="121">
        <f t="array" ref="AC929">INDEX($AW$11:$BA$66,MATCH($C929&amp;$G929,$AO$11:$AO$66&amp;$AP$11:$AP$66,0),COUNTIF($AW$10:$BA$10,"&lt;"&amp;Z929)+1)</f>
        <v>4.0000000000000002E-4</v>
      </c>
      <c r="AD929" s="62">
        <v>3.2437999999999998</v>
      </c>
      <c r="AE929" s="61">
        <f t="array" ref="AE929">INDEX($AT$11:$AV$66,MATCH($C929&amp;$G929,$AO$11:$AO$66&amp;$AP$11:$AP$66,0),COUNTIF($AT$10:$AV$10,"&lt;"&amp;AD929)+1)</f>
        <v>5.9999999999999995E-4</v>
      </c>
      <c r="AF929" s="111">
        <f t="shared" si="217"/>
        <v>3.2167367061317362</v>
      </c>
      <c r="AG929" s="121">
        <f t="array" ref="AG929">INDEX($AW$11:$BA$66,MATCH($C929&amp;$G929,$AO$11:$AO$66&amp;$AP$11:$AP$66,0),COUNTIF($AW$10:$BA$10,"&lt;"&amp;AD929)+1)</f>
        <v>4.0000000000000002E-4</v>
      </c>
    </row>
    <row r="930" spans="2:33" ht="12.75" customHeight="1" x14ac:dyDescent="0.3">
      <c r="B930" s="81" t="str">
        <f t="shared" si="205"/>
        <v>3 1/4-16 UN</v>
      </c>
      <c r="C930" s="71" t="s">
        <v>592</v>
      </c>
      <c r="D930" s="71"/>
      <c r="E930" s="79" t="s">
        <v>604</v>
      </c>
      <c r="F930" s="82" t="s">
        <v>630</v>
      </c>
      <c r="G930" s="58">
        <v>16</v>
      </c>
      <c r="H930" s="60" t="s">
        <v>521</v>
      </c>
      <c r="I930" s="71" t="s">
        <v>601</v>
      </c>
      <c r="J930" s="71" t="s">
        <v>588</v>
      </c>
      <c r="K930" s="71" t="s">
        <v>600</v>
      </c>
      <c r="L930" s="85">
        <f t="shared" si="204"/>
        <v>82.55</v>
      </c>
      <c r="M930" s="85">
        <f t="shared" si="206"/>
        <v>1.5874999999999999</v>
      </c>
      <c r="N930" s="71">
        <v>60</v>
      </c>
      <c r="O930" s="100">
        <f t="shared" si="207"/>
        <v>82.346800000000002</v>
      </c>
      <c r="P930" s="85">
        <f t="shared" si="208"/>
        <v>0</v>
      </c>
      <c r="Q930" s="58">
        <f t="shared" si="209"/>
        <v>15.2</v>
      </c>
      <c r="R930" s="100">
        <f t="shared" si="210"/>
        <v>81.659400000000005</v>
      </c>
      <c r="S930" s="85">
        <f t="shared" si="211"/>
        <v>0</v>
      </c>
      <c r="T930" s="58">
        <f t="shared" si="212"/>
        <v>10.199999999999999</v>
      </c>
      <c r="U930" s="58">
        <f t="shared" si="213"/>
        <v>7.6</v>
      </c>
      <c r="V930" s="58">
        <f t="array" ref="V930">INDEX(AS$11:AS$66,MATCH(C930&amp;G930,AO$11:AO$66&amp;AP$11:AP$66,0),0)</f>
        <v>10</v>
      </c>
      <c r="X930" s="120">
        <f t="shared" si="214"/>
        <v>6.25E-2</v>
      </c>
      <c r="Y930" s="61">
        <f t="array" ref="Y930">INDEX($AQ$11:$AR$66,MATCH($C930&amp;$G930,$AO$11:$AO$66&amp;$AP$11:$AP$66,0),COUNTIF($AQ$10:$AR$10,"&lt;"&amp;Z930)+1)</f>
        <v>2.9999999999999997E-4</v>
      </c>
      <c r="Z930" s="61">
        <f t="shared" si="215"/>
        <v>3.25</v>
      </c>
      <c r="AA930" s="61">
        <f t="array" ref="AA930">INDEX($AT$11:$AV$66,MATCH($C930&amp;$G930,$AO$11:$AO$66&amp;$AP$11:$AP$66,0),COUNTIF($AT$10:$AV$10,"&lt;"&amp;Z930)+1)</f>
        <v>5.9999999999999995E-4</v>
      </c>
      <c r="AB930" s="111">
        <f t="shared" si="216"/>
        <v>3.2094050591976044</v>
      </c>
      <c r="AC930" s="121">
        <f t="array" ref="AC930">INDEX($AW$11:$BA$66,MATCH($C930&amp;$G930,$AO$11:$AO$66&amp;$AP$11:$AP$66,0),COUNTIF($AW$10:$BA$10,"&lt;"&amp;Z930)+1)</f>
        <v>4.0000000000000002E-4</v>
      </c>
      <c r="AD930" s="62">
        <v>3.242</v>
      </c>
      <c r="AE930" s="61">
        <f t="array" ref="AE930">INDEX($AT$11:$AV$66,MATCH($C930&amp;$G930,$AO$11:$AO$66&amp;$AP$11:$AP$66,0),COUNTIF($AT$10:$AV$10,"&lt;"&amp;AD930)+1)</f>
        <v>5.9999999999999995E-4</v>
      </c>
      <c r="AF930" s="111">
        <f t="shared" si="217"/>
        <v>3.2149367061317364</v>
      </c>
      <c r="AG930" s="121">
        <f t="array" ref="AG930">INDEX($AW$11:$BA$66,MATCH($C930&amp;$G930,$AO$11:$AO$66&amp;$AP$11:$AP$66,0),COUNTIF($AW$10:$BA$10,"&lt;"&amp;AD930)+1)</f>
        <v>4.0000000000000002E-4</v>
      </c>
    </row>
    <row r="931" spans="2:33" ht="12.75" customHeight="1" x14ac:dyDescent="0.3">
      <c r="B931" s="81" t="str">
        <f t="shared" si="205"/>
        <v>3 3/8-6 UN</v>
      </c>
      <c r="C931" s="71" t="s">
        <v>592</v>
      </c>
      <c r="D931" s="71"/>
      <c r="E931" s="79" t="s">
        <v>604</v>
      </c>
      <c r="F931" s="82" t="s">
        <v>631</v>
      </c>
      <c r="G931" s="58">
        <v>6</v>
      </c>
      <c r="H931" s="60" t="s">
        <v>521</v>
      </c>
      <c r="I931" s="71" t="s">
        <v>599</v>
      </c>
      <c r="J931" s="71" t="s">
        <v>588</v>
      </c>
      <c r="K931" s="71" t="s">
        <v>600</v>
      </c>
      <c r="L931" s="85">
        <f t="shared" si="204"/>
        <v>85.724999999999994</v>
      </c>
      <c r="M931" s="85">
        <f t="shared" si="206"/>
        <v>4.2332999999999998</v>
      </c>
      <c r="N931" s="71">
        <v>60</v>
      </c>
      <c r="O931" s="100">
        <f t="shared" si="207"/>
        <v>85.123000000000005</v>
      </c>
      <c r="P931" s="85">
        <f t="shared" si="208"/>
        <v>0</v>
      </c>
      <c r="Q931" s="58">
        <f t="shared" si="209"/>
        <v>20.3</v>
      </c>
      <c r="R931" s="100">
        <f t="shared" si="210"/>
        <v>83.289900000000003</v>
      </c>
      <c r="S931" s="85">
        <f t="shared" si="211"/>
        <v>0</v>
      </c>
      <c r="T931" s="58">
        <f t="shared" si="212"/>
        <v>12.7</v>
      </c>
      <c r="U931" s="58">
        <f t="shared" si="213"/>
        <v>10.199999999999999</v>
      </c>
      <c r="V931" s="58">
        <f t="array" ref="V931">INDEX(AS$11:AS$66,MATCH(C931&amp;G931,AO$11:AO$66&amp;AP$11:AP$66,0),0)</f>
        <v>5</v>
      </c>
      <c r="X931" s="120">
        <f t="shared" si="214"/>
        <v>0.16666666666666666</v>
      </c>
      <c r="Y931" s="61">
        <f t="array" ref="Y931">INDEX($AQ$11:$AR$66,MATCH($C931&amp;$G931,$AO$11:$AO$66&amp;$AP$11:$AP$66,0),COUNTIF($AQ$10:$AR$10,"&lt;"&amp;Z931)+1)</f>
        <v>4.0000000000000002E-4</v>
      </c>
      <c r="Z931" s="61">
        <f t="shared" si="215"/>
        <v>3.375</v>
      </c>
      <c r="AA931" s="61">
        <f t="array" ref="AA931">INDEX($AT$11:$AV$66,MATCH($C931&amp;$G931,$AO$11:$AO$66&amp;$AP$11:$AP$66,0),COUNTIF($AT$10:$AV$10,"&lt;"&amp;Z931)+1)</f>
        <v>8.0000000000000004E-4</v>
      </c>
      <c r="AB931" s="111">
        <f t="shared" si="216"/>
        <v>3.2667468245269453</v>
      </c>
      <c r="AC931" s="121">
        <f t="array" ref="AC931">INDEX($AW$11:$BA$66,MATCH($C931&amp;$G931,$AO$11:$AO$66&amp;$AP$11:$AP$66,0),COUNTIF($AW$10:$BA$10,"&lt;"&amp;Z931)+1)</f>
        <v>5.0000000000000001E-4</v>
      </c>
      <c r="AD931" s="62">
        <v>3.3513000000000002</v>
      </c>
      <c r="AE931" s="61">
        <f t="array" ref="AE931">INDEX($AT$11:$AV$66,MATCH($C931&amp;$G931,$AO$11:$AO$66&amp;$AP$11:$AP$66,0),COUNTIF($AT$10:$AV$10,"&lt;"&amp;AD931)+1)</f>
        <v>8.0000000000000004E-4</v>
      </c>
      <c r="AF931" s="111">
        <f t="shared" si="217"/>
        <v>3.2791312163512969</v>
      </c>
      <c r="AG931" s="121">
        <f t="array" ref="AG931">INDEX($AW$11:$BA$66,MATCH($C931&amp;$G931,$AO$11:$AO$66&amp;$AP$11:$AP$66,0),COUNTIF($AW$10:$BA$10,"&lt;"&amp;AD931)+1)</f>
        <v>5.0000000000000001E-4</v>
      </c>
    </row>
    <row r="932" spans="2:33" ht="12.75" customHeight="1" x14ac:dyDescent="0.3">
      <c r="B932" s="81" t="str">
        <f t="shared" si="205"/>
        <v>3 3/8-6 UN</v>
      </c>
      <c r="C932" s="71" t="s">
        <v>592</v>
      </c>
      <c r="D932" s="71"/>
      <c r="E932" s="79" t="s">
        <v>604</v>
      </c>
      <c r="F932" s="82" t="s">
        <v>631</v>
      </c>
      <c r="G932" s="58">
        <v>6</v>
      </c>
      <c r="H932" s="60" t="s">
        <v>521</v>
      </c>
      <c r="I932" s="71" t="s">
        <v>601</v>
      </c>
      <c r="J932" s="71" t="s">
        <v>588</v>
      </c>
      <c r="K932" s="71" t="s">
        <v>600</v>
      </c>
      <c r="L932" s="85">
        <f t="shared" si="204"/>
        <v>85.724999999999994</v>
      </c>
      <c r="M932" s="85">
        <f t="shared" si="206"/>
        <v>4.2332999999999998</v>
      </c>
      <c r="N932" s="71">
        <v>60</v>
      </c>
      <c r="O932" s="100">
        <f t="shared" si="207"/>
        <v>85.044300000000007</v>
      </c>
      <c r="P932" s="85">
        <f t="shared" si="208"/>
        <v>0</v>
      </c>
      <c r="Q932" s="58">
        <f t="shared" si="209"/>
        <v>20.3</v>
      </c>
      <c r="R932" s="100">
        <f t="shared" si="210"/>
        <v>83.211200000000005</v>
      </c>
      <c r="S932" s="85">
        <f t="shared" si="211"/>
        <v>0</v>
      </c>
      <c r="T932" s="58">
        <f t="shared" si="212"/>
        <v>12.7</v>
      </c>
      <c r="U932" s="58">
        <f t="shared" si="213"/>
        <v>10.199999999999999</v>
      </c>
      <c r="V932" s="58">
        <f t="array" ref="V932">INDEX(AS$11:AS$66,MATCH(C932&amp;G932,AO$11:AO$66&amp;AP$11:AP$66,0),0)</f>
        <v>5</v>
      </c>
      <c r="X932" s="120">
        <f t="shared" si="214"/>
        <v>0.16666666666666666</v>
      </c>
      <c r="Y932" s="61">
        <f t="array" ref="Y932">INDEX($AQ$11:$AR$66,MATCH($C932&amp;$G932,$AO$11:$AO$66&amp;$AP$11:$AP$66,0),COUNTIF($AQ$10:$AR$10,"&lt;"&amp;Z932)+1)</f>
        <v>4.0000000000000002E-4</v>
      </c>
      <c r="Z932" s="61">
        <f t="shared" si="215"/>
        <v>3.375</v>
      </c>
      <c r="AA932" s="61">
        <f t="array" ref="AA932">INDEX($AT$11:$AV$66,MATCH($C932&amp;$G932,$AO$11:$AO$66&amp;$AP$11:$AP$66,0),COUNTIF($AT$10:$AV$10,"&lt;"&amp;Z932)+1)</f>
        <v>8.0000000000000004E-4</v>
      </c>
      <c r="AB932" s="111">
        <f t="shared" si="216"/>
        <v>3.2667468245269453</v>
      </c>
      <c r="AC932" s="121">
        <f t="array" ref="AC932">INDEX($AW$11:$BA$66,MATCH($C932&amp;$G932,$AO$11:$AO$66&amp;$AP$11:$AP$66,0),COUNTIF($AW$10:$BA$10,"&lt;"&amp;Z932)+1)</f>
        <v>5.0000000000000001E-4</v>
      </c>
      <c r="AD932" s="62">
        <v>3.3481999999999998</v>
      </c>
      <c r="AE932" s="61">
        <f t="array" ref="AE932">INDEX($AT$11:$AV$66,MATCH($C932&amp;$G932,$AO$11:$AO$66&amp;$AP$11:$AP$66,0),COUNTIF($AT$10:$AV$10,"&lt;"&amp;AD932)+1)</f>
        <v>8.0000000000000004E-4</v>
      </c>
      <c r="AF932" s="111">
        <f t="shared" si="217"/>
        <v>3.2760312163512966</v>
      </c>
      <c r="AG932" s="121">
        <f t="array" ref="AG932">INDEX($AW$11:$BA$66,MATCH($C932&amp;$G932,$AO$11:$AO$66&amp;$AP$11:$AP$66,0),COUNTIF($AW$10:$BA$10,"&lt;"&amp;AD932)+1)</f>
        <v>5.0000000000000001E-4</v>
      </c>
    </row>
    <row r="933" spans="2:33" ht="12.75" customHeight="1" x14ac:dyDescent="0.3">
      <c r="B933" s="81" t="str">
        <f t="shared" si="205"/>
        <v>3 3/8-8 UN</v>
      </c>
      <c r="C933" s="71" t="s">
        <v>592</v>
      </c>
      <c r="D933" s="71"/>
      <c r="E933" s="79" t="s">
        <v>604</v>
      </c>
      <c r="F933" s="82" t="s">
        <v>631</v>
      </c>
      <c r="G933" s="58">
        <v>8</v>
      </c>
      <c r="H933" s="60" t="s">
        <v>521</v>
      </c>
      <c r="I933" s="71" t="s">
        <v>599</v>
      </c>
      <c r="J933" s="71" t="s">
        <v>588</v>
      </c>
      <c r="K933" s="71" t="s">
        <v>600</v>
      </c>
      <c r="L933" s="85">
        <f t="shared" si="204"/>
        <v>85.724999999999994</v>
      </c>
      <c r="M933" s="85">
        <f t="shared" si="206"/>
        <v>3.1749999999999998</v>
      </c>
      <c r="N933" s="71">
        <v>60</v>
      </c>
      <c r="O933" s="100">
        <f t="shared" si="207"/>
        <v>85.3262</v>
      </c>
      <c r="P933" s="85">
        <f t="shared" si="208"/>
        <v>0</v>
      </c>
      <c r="Q933" s="58">
        <f t="shared" si="209"/>
        <v>17.8</v>
      </c>
      <c r="R933" s="100">
        <f t="shared" si="210"/>
        <v>83.951400000000007</v>
      </c>
      <c r="S933" s="85">
        <f t="shared" si="211"/>
        <v>0</v>
      </c>
      <c r="T933" s="58">
        <f t="shared" si="212"/>
        <v>12.7</v>
      </c>
      <c r="U933" s="58">
        <f t="shared" si="213"/>
        <v>10.199999999999999</v>
      </c>
      <c r="V933" s="58">
        <f t="array" ref="V933">INDEX(AS$11:AS$66,MATCH(C933&amp;G933,AO$11:AO$66&amp;AP$11:AP$66,0),0)</f>
        <v>5</v>
      </c>
      <c r="X933" s="120">
        <f t="shared" si="214"/>
        <v>0.125</v>
      </c>
      <c r="Y933" s="61">
        <f t="array" ref="Y933">INDEX($AQ$11:$AR$66,MATCH($C933&amp;$G933,$AO$11:$AO$66&amp;$AP$11:$AP$66,0),COUNTIF($AQ$10:$AR$10,"&lt;"&amp;Z933)+1)</f>
        <v>4.0000000000000002E-4</v>
      </c>
      <c r="Z933" s="61">
        <f t="shared" si="215"/>
        <v>3.375</v>
      </c>
      <c r="AA933" s="61">
        <f t="array" ref="AA933">INDEX($AT$11:$AV$66,MATCH($C933&amp;$G933,$AO$11:$AO$66&amp;$AP$11:$AP$66,0),COUNTIF($AT$10:$AV$10,"&lt;"&amp;Z933)+1)</f>
        <v>6.9999999999999999E-4</v>
      </c>
      <c r="AB933" s="111">
        <f t="shared" si="216"/>
        <v>3.2938101183952089</v>
      </c>
      <c r="AC933" s="121">
        <f t="array" ref="AC933">INDEX($AW$11:$BA$66,MATCH($C933&amp;$G933,$AO$11:$AO$66&amp;$AP$11:$AP$66,0),COUNTIF($AW$10:$BA$10,"&lt;"&amp;Z933)+1)</f>
        <v>5.0000000000000001E-4</v>
      </c>
      <c r="AD933" s="62">
        <v>3.3593000000000002</v>
      </c>
      <c r="AE933" s="61">
        <f t="array" ref="AE933">INDEX($AT$11:$AV$66,MATCH($C933&amp;$G933,$AO$11:$AO$66&amp;$AP$11:$AP$66,0),COUNTIF($AT$10:$AV$10,"&lt;"&amp;AD933)+1)</f>
        <v>6.9999999999999999E-4</v>
      </c>
      <c r="AF933" s="111">
        <f t="shared" si="217"/>
        <v>3.3051734122634726</v>
      </c>
      <c r="AG933" s="121">
        <f t="array" ref="AG933">INDEX($AW$11:$BA$66,MATCH($C933&amp;$G933,$AO$11:$AO$66&amp;$AP$11:$AP$66,0),COUNTIF($AW$10:$BA$10,"&lt;"&amp;AD933)+1)</f>
        <v>5.0000000000000001E-4</v>
      </c>
    </row>
    <row r="934" spans="2:33" ht="12.75" customHeight="1" x14ac:dyDescent="0.3">
      <c r="B934" s="81" t="str">
        <f t="shared" si="205"/>
        <v>3 3/8-8 UN</v>
      </c>
      <c r="C934" s="71" t="s">
        <v>592</v>
      </c>
      <c r="D934" s="71"/>
      <c r="E934" s="79" t="s">
        <v>604</v>
      </c>
      <c r="F934" s="82" t="s">
        <v>631</v>
      </c>
      <c r="G934" s="58">
        <v>8</v>
      </c>
      <c r="H934" s="60" t="s">
        <v>521</v>
      </c>
      <c r="I934" s="71" t="s">
        <v>601</v>
      </c>
      <c r="J934" s="71" t="s">
        <v>588</v>
      </c>
      <c r="K934" s="71" t="s">
        <v>600</v>
      </c>
      <c r="L934" s="85">
        <f t="shared" si="204"/>
        <v>85.724999999999994</v>
      </c>
      <c r="M934" s="85">
        <f t="shared" si="206"/>
        <v>3.1749999999999998</v>
      </c>
      <c r="N934" s="71">
        <v>60</v>
      </c>
      <c r="O934" s="100">
        <f t="shared" si="207"/>
        <v>85.252600000000001</v>
      </c>
      <c r="P934" s="85">
        <f t="shared" si="208"/>
        <v>0</v>
      </c>
      <c r="Q934" s="58">
        <f t="shared" si="209"/>
        <v>17.8</v>
      </c>
      <c r="R934" s="100">
        <f t="shared" si="210"/>
        <v>83.877700000000004</v>
      </c>
      <c r="S934" s="85">
        <f t="shared" si="211"/>
        <v>0</v>
      </c>
      <c r="T934" s="58">
        <f t="shared" si="212"/>
        <v>12.7</v>
      </c>
      <c r="U934" s="58">
        <f t="shared" si="213"/>
        <v>10.199999999999999</v>
      </c>
      <c r="V934" s="58">
        <f t="array" ref="V934">INDEX(AS$11:AS$66,MATCH(C934&amp;G934,AO$11:AO$66&amp;AP$11:AP$66,0),0)</f>
        <v>5</v>
      </c>
      <c r="X934" s="120">
        <f t="shared" si="214"/>
        <v>0.125</v>
      </c>
      <c r="Y934" s="61">
        <f t="array" ref="Y934">INDEX($AQ$11:$AR$66,MATCH($C934&amp;$G934,$AO$11:$AO$66&amp;$AP$11:$AP$66,0),COUNTIF($AQ$10:$AR$10,"&lt;"&amp;Z934)+1)</f>
        <v>4.0000000000000002E-4</v>
      </c>
      <c r="Z934" s="61">
        <f t="shared" si="215"/>
        <v>3.375</v>
      </c>
      <c r="AA934" s="61">
        <f t="array" ref="AA934">INDEX($AT$11:$AV$66,MATCH($C934&amp;$G934,$AO$11:$AO$66&amp;$AP$11:$AP$66,0),COUNTIF($AT$10:$AV$10,"&lt;"&amp;Z934)+1)</f>
        <v>6.9999999999999999E-4</v>
      </c>
      <c r="AB934" s="111">
        <f t="shared" si="216"/>
        <v>3.2938101183952089</v>
      </c>
      <c r="AC934" s="121">
        <f t="array" ref="AC934">INDEX($AW$11:$BA$66,MATCH($C934&amp;$G934,$AO$11:$AO$66&amp;$AP$11:$AP$66,0),COUNTIF($AW$10:$BA$10,"&lt;"&amp;Z934)+1)</f>
        <v>5.0000000000000001E-4</v>
      </c>
      <c r="AD934" s="62">
        <v>3.3563999999999998</v>
      </c>
      <c r="AE934" s="61">
        <f t="array" ref="AE934">INDEX($AT$11:$AV$66,MATCH($C934&amp;$G934,$AO$11:$AO$66&amp;$AP$11:$AP$66,0),COUNTIF($AT$10:$AV$10,"&lt;"&amp;AD934)+1)</f>
        <v>6.9999999999999999E-4</v>
      </c>
      <c r="AF934" s="111">
        <f t="shared" si="217"/>
        <v>3.3022734122634723</v>
      </c>
      <c r="AG934" s="121">
        <f t="array" ref="AG934">INDEX($AW$11:$BA$66,MATCH($C934&amp;$G934,$AO$11:$AO$66&amp;$AP$11:$AP$66,0),COUNTIF($AW$10:$BA$10,"&lt;"&amp;AD934)+1)</f>
        <v>5.0000000000000001E-4</v>
      </c>
    </row>
    <row r="935" spans="2:33" ht="12.75" customHeight="1" x14ac:dyDescent="0.3">
      <c r="B935" s="81" t="str">
        <f t="shared" si="205"/>
        <v>3 3/8-12 UN</v>
      </c>
      <c r="C935" s="71" t="s">
        <v>592</v>
      </c>
      <c r="D935" s="71"/>
      <c r="E935" s="79" t="s">
        <v>604</v>
      </c>
      <c r="F935" s="82" t="s">
        <v>631</v>
      </c>
      <c r="G935" s="58">
        <v>12</v>
      </c>
      <c r="H935" s="60" t="s">
        <v>521</v>
      </c>
      <c r="I935" s="71" t="s">
        <v>599</v>
      </c>
      <c r="J935" s="71" t="s">
        <v>588</v>
      </c>
      <c r="K935" s="71" t="s">
        <v>600</v>
      </c>
      <c r="L935" s="85">
        <f t="shared" si="204"/>
        <v>85.724999999999994</v>
      </c>
      <c r="M935" s="85">
        <f t="shared" si="206"/>
        <v>2.1166999999999998</v>
      </c>
      <c r="N935" s="71">
        <v>60</v>
      </c>
      <c r="O935" s="100">
        <f t="shared" si="207"/>
        <v>85.481200000000001</v>
      </c>
      <c r="P935" s="85">
        <f t="shared" si="208"/>
        <v>0</v>
      </c>
      <c r="Q935" s="58">
        <f t="shared" si="209"/>
        <v>15.2</v>
      </c>
      <c r="R935" s="100">
        <f t="shared" si="210"/>
        <v>84.564599999999999</v>
      </c>
      <c r="S935" s="85">
        <f t="shared" si="211"/>
        <v>0</v>
      </c>
      <c r="T935" s="58">
        <f t="shared" si="212"/>
        <v>10.199999999999999</v>
      </c>
      <c r="U935" s="58">
        <f t="shared" si="213"/>
        <v>7.6</v>
      </c>
      <c r="V935" s="58">
        <f t="array" ref="V935">INDEX(AS$11:AS$66,MATCH(C935&amp;G935,AO$11:AO$66&amp;AP$11:AP$66,0),0)</f>
        <v>10</v>
      </c>
      <c r="X935" s="120">
        <f t="shared" si="214"/>
        <v>8.3333333333333329E-2</v>
      </c>
      <c r="Y935" s="61">
        <f t="array" ref="Y935">INDEX($AQ$11:$AR$66,MATCH($C935&amp;$G935,$AO$11:$AO$66&amp;$AP$11:$AP$66,0),COUNTIF($AQ$10:$AR$10,"&lt;"&amp;Z935)+1)</f>
        <v>2.9999999999999997E-4</v>
      </c>
      <c r="Z935" s="61">
        <f t="shared" si="215"/>
        <v>3.375</v>
      </c>
      <c r="AA935" s="61">
        <f t="array" ref="AA935">INDEX($AT$11:$AV$66,MATCH($C935&amp;$G935,$AO$11:$AO$66&amp;$AP$11:$AP$66,0),COUNTIF($AT$10:$AV$10,"&lt;"&amp;Z935)+1)</f>
        <v>5.9999999999999995E-4</v>
      </c>
      <c r="AB935" s="111">
        <f t="shared" si="216"/>
        <v>3.3208734122634724</v>
      </c>
      <c r="AC935" s="121">
        <f t="array" ref="AC935">INDEX($AW$11:$BA$66,MATCH($C935&amp;$G935,$AO$11:$AO$66&amp;$AP$11:$AP$66,0),COUNTIF($AW$10:$BA$10,"&lt;"&amp;Z935)+1)</f>
        <v>4.0000000000000002E-4</v>
      </c>
      <c r="AD935" s="62">
        <v>3.3654000000000002</v>
      </c>
      <c r="AE935" s="61">
        <f t="array" ref="AE935">INDEX($AT$11:$AV$66,MATCH($C935&amp;$G935,$AO$11:$AO$66&amp;$AP$11:$AP$66,0),COUNTIF($AT$10:$AV$10,"&lt;"&amp;AD935)+1)</f>
        <v>5.9999999999999995E-4</v>
      </c>
      <c r="AF935" s="111">
        <f t="shared" si="217"/>
        <v>3.3293156081756488</v>
      </c>
      <c r="AG935" s="121">
        <f t="array" ref="AG935">INDEX($AW$11:$BA$66,MATCH($C935&amp;$G935,$AO$11:$AO$66&amp;$AP$11:$AP$66,0),COUNTIF($AW$10:$BA$10,"&lt;"&amp;AD935)+1)</f>
        <v>4.0000000000000002E-4</v>
      </c>
    </row>
    <row r="936" spans="2:33" ht="12.75" customHeight="1" x14ac:dyDescent="0.3">
      <c r="B936" s="81" t="str">
        <f t="shared" si="205"/>
        <v>3 3/8-12 UN</v>
      </c>
      <c r="C936" s="71" t="s">
        <v>592</v>
      </c>
      <c r="D936" s="71"/>
      <c r="E936" s="79" t="s">
        <v>604</v>
      </c>
      <c r="F936" s="82" t="s">
        <v>631</v>
      </c>
      <c r="G936" s="58">
        <v>12</v>
      </c>
      <c r="H936" s="60" t="s">
        <v>521</v>
      </c>
      <c r="I936" s="71" t="s">
        <v>601</v>
      </c>
      <c r="J936" s="71" t="s">
        <v>588</v>
      </c>
      <c r="K936" s="71" t="s">
        <v>600</v>
      </c>
      <c r="L936" s="85">
        <f t="shared" ref="L936:L999" si="218">ROUND(Z936*25.4,4)</f>
        <v>85.724999999999994</v>
      </c>
      <c r="M936" s="85">
        <f t="shared" si="206"/>
        <v>2.1166999999999998</v>
      </c>
      <c r="N936" s="71">
        <v>60</v>
      </c>
      <c r="O936" s="100">
        <f t="shared" si="207"/>
        <v>85.427800000000005</v>
      </c>
      <c r="P936" s="85">
        <f t="shared" si="208"/>
        <v>0</v>
      </c>
      <c r="Q936" s="58">
        <f t="shared" si="209"/>
        <v>15.2</v>
      </c>
      <c r="R936" s="100">
        <f t="shared" si="210"/>
        <v>84.511300000000006</v>
      </c>
      <c r="S936" s="85">
        <f t="shared" si="211"/>
        <v>0</v>
      </c>
      <c r="T936" s="58">
        <f t="shared" si="212"/>
        <v>10.199999999999999</v>
      </c>
      <c r="U936" s="58">
        <f t="shared" si="213"/>
        <v>7.6</v>
      </c>
      <c r="V936" s="58">
        <f t="array" ref="V936">INDEX(AS$11:AS$66,MATCH(C936&amp;G936,AO$11:AO$66&amp;AP$11:AP$66,0),0)</f>
        <v>10</v>
      </c>
      <c r="X936" s="120">
        <f t="shared" si="214"/>
        <v>8.3333333333333329E-2</v>
      </c>
      <c r="Y936" s="61">
        <f t="array" ref="Y936">INDEX($AQ$11:$AR$66,MATCH($C936&amp;$G936,$AO$11:$AO$66&amp;$AP$11:$AP$66,0),COUNTIF($AQ$10:$AR$10,"&lt;"&amp;Z936)+1)</f>
        <v>2.9999999999999997E-4</v>
      </c>
      <c r="Z936" s="61">
        <f t="shared" si="215"/>
        <v>3.375</v>
      </c>
      <c r="AA936" s="61">
        <f t="array" ref="AA936">INDEX($AT$11:$AV$66,MATCH($C936&amp;$G936,$AO$11:$AO$66&amp;$AP$11:$AP$66,0),COUNTIF($AT$10:$AV$10,"&lt;"&amp;Z936)+1)</f>
        <v>5.9999999999999995E-4</v>
      </c>
      <c r="AB936" s="111">
        <f t="shared" si="216"/>
        <v>3.3208734122634724</v>
      </c>
      <c r="AC936" s="121">
        <f t="array" ref="AC936">INDEX($AW$11:$BA$66,MATCH($C936&amp;$G936,$AO$11:$AO$66&amp;$AP$11:$AP$66,0),COUNTIF($AW$10:$BA$10,"&lt;"&amp;Z936)+1)</f>
        <v>4.0000000000000002E-4</v>
      </c>
      <c r="AD936" s="62">
        <v>3.3633000000000002</v>
      </c>
      <c r="AE936" s="61">
        <f t="array" ref="AE936">INDEX($AT$11:$AV$66,MATCH($C936&amp;$G936,$AO$11:$AO$66&amp;$AP$11:$AP$66,0),COUNTIF($AT$10:$AV$10,"&lt;"&amp;AD936)+1)</f>
        <v>5.9999999999999995E-4</v>
      </c>
      <c r="AF936" s="111">
        <f t="shared" si="217"/>
        <v>3.3272156081756488</v>
      </c>
      <c r="AG936" s="121">
        <f t="array" ref="AG936">INDEX($AW$11:$BA$66,MATCH($C936&amp;$G936,$AO$11:$AO$66&amp;$AP$11:$AP$66,0),COUNTIF($AW$10:$BA$10,"&lt;"&amp;AD936)+1)</f>
        <v>4.0000000000000002E-4</v>
      </c>
    </row>
    <row r="937" spans="2:33" ht="12.75" customHeight="1" x14ac:dyDescent="0.3">
      <c r="B937" s="81" t="str">
        <f t="shared" ref="B937:B1000" si="219">CONCATENATE(F937,"-",G937," ",E937)</f>
        <v>3 3/8-16 UN</v>
      </c>
      <c r="C937" s="71" t="s">
        <v>592</v>
      </c>
      <c r="D937" s="71"/>
      <c r="E937" s="79" t="s">
        <v>604</v>
      </c>
      <c r="F937" s="82" t="s">
        <v>631</v>
      </c>
      <c r="G937" s="58">
        <v>16</v>
      </c>
      <c r="H937" s="60" t="s">
        <v>521</v>
      </c>
      <c r="I937" s="71" t="s">
        <v>599</v>
      </c>
      <c r="J937" s="71" t="s">
        <v>588</v>
      </c>
      <c r="K937" s="71" t="s">
        <v>600</v>
      </c>
      <c r="L937" s="85">
        <f t="shared" si="218"/>
        <v>85.724999999999994</v>
      </c>
      <c r="M937" s="85">
        <f t="shared" si="206"/>
        <v>1.5874999999999999</v>
      </c>
      <c r="N937" s="71">
        <v>60</v>
      </c>
      <c r="O937" s="100">
        <f t="shared" si="207"/>
        <v>85.572599999999994</v>
      </c>
      <c r="P937" s="85">
        <f t="shared" si="208"/>
        <v>0</v>
      </c>
      <c r="Q937" s="58">
        <f t="shared" si="209"/>
        <v>15.2</v>
      </c>
      <c r="R937" s="100">
        <f t="shared" si="210"/>
        <v>84.885199999999998</v>
      </c>
      <c r="S937" s="85">
        <f t="shared" si="211"/>
        <v>0</v>
      </c>
      <c r="T937" s="58">
        <f t="shared" si="212"/>
        <v>10.199999999999999</v>
      </c>
      <c r="U937" s="58">
        <f t="shared" si="213"/>
        <v>7.6</v>
      </c>
      <c r="V937" s="58">
        <f t="array" ref="V937">INDEX(AS$11:AS$66,MATCH(C937&amp;G937,AO$11:AO$66&amp;AP$11:AP$66,0),0)</f>
        <v>10</v>
      </c>
      <c r="X937" s="120">
        <f t="shared" si="214"/>
        <v>6.25E-2</v>
      </c>
      <c r="Y937" s="61">
        <f t="array" ref="Y937">INDEX($AQ$11:$AR$66,MATCH($C937&amp;$G937,$AO$11:$AO$66&amp;$AP$11:$AP$66,0),COUNTIF($AQ$10:$AR$10,"&lt;"&amp;Z937)+1)</f>
        <v>2.9999999999999997E-4</v>
      </c>
      <c r="Z937" s="61">
        <f t="shared" si="215"/>
        <v>3.375</v>
      </c>
      <c r="AA937" s="61">
        <f t="array" ref="AA937">INDEX($AT$11:$AV$66,MATCH($C937&amp;$G937,$AO$11:$AO$66&amp;$AP$11:$AP$66,0),COUNTIF($AT$10:$AV$10,"&lt;"&amp;Z937)+1)</f>
        <v>5.9999999999999995E-4</v>
      </c>
      <c r="AB937" s="111">
        <f t="shared" si="216"/>
        <v>3.3344050591976044</v>
      </c>
      <c r="AC937" s="121">
        <f t="array" ref="AC937">INDEX($AW$11:$BA$66,MATCH($C937&amp;$G937,$AO$11:$AO$66&amp;$AP$11:$AP$66,0),COUNTIF($AW$10:$BA$10,"&lt;"&amp;Z937)+1)</f>
        <v>4.0000000000000002E-4</v>
      </c>
      <c r="AD937" s="62">
        <v>3.3690000000000002</v>
      </c>
      <c r="AE937" s="61">
        <f t="array" ref="AE937">INDEX($AT$11:$AV$66,MATCH($C937&amp;$G937,$AO$11:$AO$66&amp;$AP$11:$AP$66,0),COUNTIF($AT$10:$AV$10,"&lt;"&amp;AD937)+1)</f>
        <v>5.9999999999999995E-4</v>
      </c>
      <c r="AF937" s="111">
        <f t="shared" si="217"/>
        <v>3.3419367061317367</v>
      </c>
      <c r="AG937" s="121">
        <f t="array" ref="AG937">INDEX($AW$11:$BA$66,MATCH($C937&amp;$G937,$AO$11:$AO$66&amp;$AP$11:$AP$66,0),COUNTIF($AW$10:$BA$10,"&lt;"&amp;AD937)+1)</f>
        <v>4.0000000000000002E-4</v>
      </c>
    </row>
    <row r="938" spans="2:33" ht="12.75" customHeight="1" x14ac:dyDescent="0.3">
      <c r="B938" s="81" t="str">
        <f t="shared" si="219"/>
        <v>3 3/8-16 UN</v>
      </c>
      <c r="C938" s="71" t="s">
        <v>592</v>
      </c>
      <c r="D938" s="71"/>
      <c r="E938" s="79" t="s">
        <v>604</v>
      </c>
      <c r="F938" s="82" t="s">
        <v>631</v>
      </c>
      <c r="G938" s="58">
        <v>16</v>
      </c>
      <c r="H938" s="60" t="s">
        <v>521</v>
      </c>
      <c r="I938" s="71" t="s">
        <v>601</v>
      </c>
      <c r="J938" s="71" t="s">
        <v>588</v>
      </c>
      <c r="K938" s="71" t="s">
        <v>600</v>
      </c>
      <c r="L938" s="85">
        <f t="shared" si="218"/>
        <v>85.724999999999994</v>
      </c>
      <c r="M938" s="85">
        <f t="shared" si="206"/>
        <v>1.5874999999999999</v>
      </c>
      <c r="N938" s="71">
        <v>60</v>
      </c>
      <c r="O938" s="100">
        <f t="shared" si="207"/>
        <v>85.524299999999997</v>
      </c>
      <c r="P938" s="85">
        <f t="shared" si="208"/>
        <v>0</v>
      </c>
      <c r="Q938" s="58">
        <f t="shared" si="209"/>
        <v>15.2</v>
      </c>
      <c r="R938" s="100">
        <f t="shared" si="210"/>
        <v>84.8369</v>
      </c>
      <c r="S938" s="85">
        <f t="shared" si="211"/>
        <v>0</v>
      </c>
      <c r="T938" s="58">
        <f t="shared" si="212"/>
        <v>10.199999999999999</v>
      </c>
      <c r="U938" s="58">
        <f t="shared" si="213"/>
        <v>7.6</v>
      </c>
      <c r="V938" s="58">
        <f t="array" ref="V938">INDEX(AS$11:AS$66,MATCH(C938&amp;G938,AO$11:AO$66&amp;AP$11:AP$66,0),0)</f>
        <v>10</v>
      </c>
      <c r="X938" s="120">
        <f t="shared" si="214"/>
        <v>6.25E-2</v>
      </c>
      <c r="Y938" s="61">
        <f t="array" ref="Y938">INDEX($AQ$11:$AR$66,MATCH($C938&amp;$G938,$AO$11:$AO$66&amp;$AP$11:$AP$66,0),COUNTIF($AQ$10:$AR$10,"&lt;"&amp;Z938)+1)</f>
        <v>2.9999999999999997E-4</v>
      </c>
      <c r="Z938" s="61">
        <f t="shared" si="215"/>
        <v>3.375</v>
      </c>
      <c r="AA938" s="61">
        <f t="array" ref="AA938">INDEX($AT$11:$AV$66,MATCH($C938&amp;$G938,$AO$11:$AO$66&amp;$AP$11:$AP$66,0),COUNTIF($AT$10:$AV$10,"&lt;"&amp;Z938)+1)</f>
        <v>5.9999999999999995E-4</v>
      </c>
      <c r="AB938" s="111">
        <f t="shared" si="216"/>
        <v>3.3344050591976044</v>
      </c>
      <c r="AC938" s="121">
        <f t="array" ref="AC938">INDEX($AW$11:$BA$66,MATCH($C938&amp;$G938,$AO$11:$AO$66&amp;$AP$11:$AP$66,0),COUNTIF($AW$10:$BA$10,"&lt;"&amp;Z938)+1)</f>
        <v>4.0000000000000002E-4</v>
      </c>
      <c r="AD938" s="62">
        <v>3.3671000000000002</v>
      </c>
      <c r="AE938" s="61">
        <f t="array" ref="AE938">INDEX($AT$11:$AV$66,MATCH($C938&amp;$G938,$AO$11:$AO$66&amp;$AP$11:$AP$66,0),COUNTIF($AT$10:$AV$10,"&lt;"&amp;AD938)+1)</f>
        <v>5.9999999999999995E-4</v>
      </c>
      <c r="AF938" s="111">
        <f t="shared" si="217"/>
        <v>3.3400367061317366</v>
      </c>
      <c r="AG938" s="121">
        <f t="array" ref="AG938">INDEX($AW$11:$BA$66,MATCH($C938&amp;$G938,$AO$11:$AO$66&amp;$AP$11:$AP$66,0),COUNTIF($AW$10:$BA$10,"&lt;"&amp;AD938)+1)</f>
        <v>4.0000000000000002E-4</v>
      </c>
    </row>
    <row r="939" spans="2:33" ht="12.75" customHeight="1" x14ac:dyDescent="0.3">
      <c r="B939" s="81" t="str">
        <f t="shared" si="219"/>
        <v>3 1/2-6 UN</v>
      </c>
      <c r="C939" s="71" t="s">
        <v>592</v>
      </c>
      <c r="D939" s="71"/>
      <c r="E939" s="79" t="s">
        <v>604</v>
      </c>
      <c r="F939" s="82" t="s">
        <v>632</v>
      </c>
      <c r="G939" s="58">
        <v>6</v>
      </c>
      <c r="H939" s="60" t="s">
        <v>521</v>
      </c>
      <c r="I939" s="71" t="s">
        <v>599</v>
      </c>
      <c r="J939" s="71" t="s">
        <v>588</v>
      </c>
      <c r="K939" s="71" t="s">
        <v>600</v>
      </c>
      <c r="L939" s="85">
        <f t="shared" si="218"/>
        <v>88.9</v>
      </c>
      <c r="M939" s="85">
        <f t="shared" si="206"/>
        <v>4.2332999999999998</v>
      </c>
      <c r="N939" s="71">
        <v>60</v>
      </c>
      <c r="O939" s="100">
        <f t="shared" si="207"/>
        <v>88.300600000000003</v>
      </c>
      <c r="P939" s="85">
        <f t="shared" si="208"/>
        <v>0</v>
      </c>
      <c r="Q939" s="58">
        <f t="shared" si="209"/>
        <v>20.3</v>
      </c>
      <c r="R939" s="100">
        <f t="shared" si="210"/>
        <v>86.467500000000001</v>
      </c>
      <c r="S939" s="85">
        <f t="shared" si="211"/>
        <v>0</v>
      </c>
      <c r="T939" s="58">
        <f t="shared" si="212"/>
        <v>12.7</v>
      </c>
      <c r="U939" s="58">
        <f t="shared" si="213"/>
        <v>10.199999999999999</v>
      </c>
      <c r="V939" s="58">
        <f t="array" ref="V939">INDEX(AS$11:AS$66,MATCH(C939&amp;G939,AO$11:AO$66&amp;AP$11:AP$66,0),0)</f>
        <v>5</v>
      </c>
      <c r="X939" s="120">
        <f t="shared" si="214"/>
        <v>0.16666666666666666</v>
      </c>
      <c r="Y939" s="61">
        <f t="array" ref="Y939">INDEX($AQ$11:$AR$66,MATCH($C939&amp;$G939,$AO$11:$AO$66&amp;$AP$11:$AP$66,0),COUNTIF($AQ$10:$AR$10,"&lt;"&amp;Z939)+1)</f>
        <v>4.0000000000000002E-4</v>
      </c>
      <c r="Z939" s="61">
        <f t="shared" si="215"/>
        <v>3.5</v>
      </c>
      <c r="AA939" s="61">
        <f t="array" ref="AA939">INDEX($AT$11:$AV$66,MATCH($C939&amp;$G939,$AO$11:$AO$66&amp;$AP$11:$AP$66,0),COUNTIF($AT$10:$AV$10,"&lt;"&amp;Z939)+1)</f>
        <v>8.0000000000000004E-4</v>
      </c>
      <c r="AB939" s="111">
        <f t="shared" si="216"/>
        <v>3.3917468245269453</v>
      </c>
      <c r="AC939" s="121">
        <f t="array" ref="AC939">INDEX($AW$11:$BA$66,MATCH($C939&amp;$G939,$AO$11:$AO$66&amp;$AP$11:$AP$66,0),COUNTIF($AW$10:$BA$10,"&lt;"&amp;Z939)+1)</f>
        <v>5.0000000000000001E-4</v>
      </c>
      <c r="AD939" s="62">
        <v>3.4763999999999999</v>
      </c>
      <c r="AE939" s="61">
        <f t="array" ref="AE939">INDEX($AT$11:$AV$66,MATCH($C939&amp;$G939,$AO$11:$AO$66&amp;$AP$11:$AP$66,0),COUNTIF($AT$10:$AV$10,"&lt;"&amp;AD939)+1)</f>
        <v>8.0000000000000004E-4</v>
      </c>
      <c r="AF939" s="111">
        <f t="shared" si="217"/>
        <v>3.4042312163512967</v>
      </c>
      <c r="AG939" s="121">
        <f t="array" ref="AG939">INDEX($AW$11:$BA$66,MATCH($C939&amp;$G939,$AO$11:$AO$66&amp;$AP$11:$AP$66,0),COUNTIF($AW$10:$BA$10,"&lt;"&amp;AD939)+1)</f>
        <v>5.0000000000000001E-4</v>
      </c>
    </row>
    <row r="940" spans="2:33" ht="12.75" customHeight="1" x14ac:dyDescent="0.3">
      <c r="B940" s="81" t="str">
        <f t="shared" si="219"/>
        <v>3 1/2-6 UN</v>
      </c>
      <c r="C940" s="71" t="s">
        <v>592</v>
      </c>
      <c r="D940" s="71"/>
      <c r="E940" s="79" t="s">
        <v>604</v>
      </c>
      <c r="F940" s="82" t="s">
        <v>632</v>
      </c>
      <c r="G940" s="58">
        <v>6</v>
      </c>
      <c r="H940" s="60" t="s">
        <v>521</v>
      </c>
      <c r="I940" s="71" t="s">
        <v>601</v>
      </c>
      <c r="J940" s="71" t="s">
        <v>588</v>
      </c>
      <c r="K940" s="71" t="s">
        <v>600</v>
      </c>
      <c r="L940" s="85">
        <f t="shared" si="218"/>
        <v>88.9</v>
      </c>
      <c r="M940" s="85">
        <f t="shared" si="206"/>
        <v>4.2332999999999998</v>
      </c>
      <c r="N940" s="71">
        <v>60</v>
      </c>
      <c r="O940" s="100">
        <f t="shared" si="207"/>
        <v>88.221800000000002</v>
      </c>
      <c r="P940" s="85">
        <f t="shared" si="208"/>
        <v>0</v>
      </c>
      <c r="Q940" s="58">
        <f t="shared" si="209"/>
        <v>20.3</v>
      </c>
      <c r="R940" s="100">
        <f t="shared" si="210"/>
        <v>86.3887</v>
      </c>
      <c r="S940" s="85">
        <f t="shared" si="211"/>
        <v>0</v>
      </c>
      <c r="T940" s="58">
        <f t="shared" si="212"/>
        <v>12.7</v>
      </c>
      <c r="U940" s="58">
        <f t="shared" si="213"/>
        <v>10.199999999999999</v>
      </c>
      <c r="V940" s="58">
        <f t="array" ref="V940">INDEX(AS$11:AS$66,MATCH(C940&amp;G940,AO$11:AO$66&amp;AP$11:AP$66,0),0)</f>
        <v>5</v>
      </c>
      <c r="X940" s="120">
        <f t="shared" si="214"/>
        <v>0.16666666666666666</v>
      </c>
      <c r="Y940" s="61">
        <f t="array" ref="Y940">INDEX($AQ$11:$AR$66,MATCH($C940&amp;$G940,$AO$11:$AO$66&amp;$AP$11:$AP$66,0),COUNTIF($AQ$10:$AR$10,"&lt;"&amp;Z940)+1)</f>
        <v>4.0000000000000002E-4</v>
      </c>
      <c r="Z940" s="61">
        <f t="shared" si="215"/>
        <v>3.5</v>
      </c>
      <c r="AA940" s="61">
        <f t="array" ref="AA940">INDEX($AT$11:$AV$66,MATCH($C940&amp;$G940,$AO$11:$AO$66&amp;$AP$11:$AP$66,0),COUNTIF($AT$10:$AV$10,"&lt;"&amp;Z940)+1)</f>
        <v>8.0000000000000004E-4</v>
      </c>
      <c r="AB940" s="111">
        <f t="shared" si="216"/>
        <v>3.3917468245269453</v>
      </c>
      <c r="AC940" s="121">
        <f t="array" ref="AC940">INDEX($AW$11:$BA$66,MATCH($C940&amp;$G940,$AO$11:$AO$66&amp;$AP$11:$AP$66,0),COUNTIF($AW$10:$BA$10,"&lt;"&amp;Z940)+1)</f>
        <v>5.0000000000000001E-4</v>
      </c>
      <c r="AD940" s="62">
        <v>3.4733000000000001</v>
      </c>
      <c r="AE940" s="61">
        <f t="array" ref="AE940">INDEX($AT$11:$AV$66,MATCH($C940&amp;$G940,$AO$11:$AO$66&amp;$AP$11:$AP$66,0),COUNTIF($AT$10:$AV$10,"&lt;"&amp;AD940)+1)</f>
        <v>8.0000000000000004E-4</v>
      </c>
      <c r="AF940" s="111">
        <f t="shared" si="217"/>
        <v>3.4011312163512968</v>
      </c>
      <c r="AG940" s="121">
        <f t="array" ref="AG940">INDEX($AW$11:$BA$66,MATCH($C940&amp;$G940,$AO$11:$AO$66&amp;$AP$11:$AP$66,0),COUNTIF($AW$10:$BA$10,"&lt;"&amp;AD940)+1)</f>
        <v>5.0000000000000001E-4</v>
      </c>
    </row>
    <row r="941" spans="2:33" ht="12.75" customHeight="1" x14ac:dyDescent="0.3">
      <c r="B941" s="81" t="str">
        <f t="shared" si="219"/>
        <v>3 1/2-8 UN</v>
      </c>
      <c r="C941" s="71" t="s">
        <v>592</v>
      </c>
      <c r="D941" s="71"/>
      <c r="E941" s="79" t="s">
        <v>604</v>
      </c>
      <c r="F941" s="82" t="s">
        <v>632</v>
      </c>
      <c r="G941" s="58">
        <v>8</v>
      </c>
      <c r="H941" s="60" t="s">
        <v>521</v>
      </c>
      <c r="I941" s="71" t="s">
        <v>599</v>
      </c>
      <c r="J941" s="71" t="s">
        <v>588</v>
      </c>
      <c r="K941" s="71" t="s">
        <v>600</v>
      </c>
      <c r="L941" s="85">
        <f t="shared" si="218"/>
        <v>88.9</v>
      </c>
      <c r="M941" s="85">
        <f t="shared" si="206"/>
        <v>3.1749999999999998</v>
      </c>
      <c r="N941" s="71">
        <v>60</v>
      </c>
      <c r="O941" s="100">
        <f t="shared" si="207"/>
        <v>88.503799999999998</v>
      </c>
      <c r="P941" s="85">
        <f t="shared" si="208"/>
        <v>0</v>
      </c>
      <c r="Q941" s="58">
        <f t="shared" si="209"/>
        <v>17.8</v>
      </c>
      <c r="R941" s="100">
        <f t="shared" si="210"/>
        <v>87.128900000000002</v>
      </c>
      <c r="S941" s="85">
        <f t="shared" si="211"/>
        <v>0</v>
      </c>
      <c r="T941" s="58">
        <f t="shared" si="212"/>
        <v>12.7</v>
      </c>
      <c r="U941" s="58">
        <f t="shared" si="213"/>
        <v>10.199999999999999</v>
      </c>
      <c r="V941" s="58">
        <f t="array" ref="V941">INDEX(AS$11:AS$66,MATCH(C941&amp;G941,AO$11:AO$66&amp;AP$11:AP$66,0),0)</f>
        <v>5</v>
      </c>
      <c r="X941" s="120">
        <f t="shared" si="214"/>
        <v>0.125</v>
      </c>
      <c r="Y941" s="61">
        <f t="array" ref="Y941">INDEX($AQ$11:$AR$66,MATCH($C941&amp;$G941,$AO$11:$AO$66&amp;$AP$11:$AP$66,0),COUNTIF($AQ$10:$AR$10,"&lt;"&amp;Z941)+1)</f>
        <v>4.0000000000000002E-4</v>
      </c>
      <c r="Z941" s="61">
        <f t="shared" si="215"/>
        <v>3.5</v>
      </c>
      <c r="AA941" s="61">
        <f t="array" ref="AA941">INDEX($AT$11:$AV$66,MATCH($C941&amp;$G941,$AO$11:$AO$66&amp;$AP$11:$AP$66,0),COUNTIF($AT$10:$AV$10,"&lt;"&amp;Z941)+1)</f>
        <v>6.9999999999999999E-4</v>
      </c>
      <c r="AB941" s="111">
        <f t="shared" si="216"/>
        <v>3.4188101183952089</v>
      </c>
      <c r="AC941" s="121">
        <f t="array" ref="AC941">INDEX($AW$11:$BA$66,MATCH($C941&amp;$G941,$AO$11:$AO$66&amp;$AP$11:$AP$66,0),COUNTIF($AW$10:$BA$10,"&lt;"&amp;Z941)+1)</f>
        <v>5.0000000000000001E-4</v>
      </c>
      <c r="AD941" s="62">
        <v>3.4843999999999999</v>
      </c>
      <c r="AE941" s="61">
        <f t="array" ref="AE941">INDEX($AT$11:$AV$66,MATCH($C941&amp;$G941,$AO$11:$AO$66&amp;$AP$11:$AP$66,0),COUNTIF($AT$10:$AV$10,"&lt;"&amp;AD941)+1)</f>
        <v>6.9999999999999999E-4</v>
      </c>
      <c r="AF941" s="111">
        <f t="shared" si="217"/>
        <v>3.4302734122634724</v>
      </c>
      <c r="AG941" s="121">
        <f t="array" ref="AG941">INDEX($AW$11:$BA$66,MATCH($C941&amp;$G941,$AO$11:$AO$66&amp;$AP$11:$AP$66,0),COUNTIF($AW$10:$BA$10,"&lt;"&amp;AD941)+1)</f>
        <v>5.0000000000000001E-4</v>
      </c>
    </row>
    <row r="942" spans="2:33" ht="12.75" customHeight="1" x14ac:dyDescent="0.3">
      <c r="B942" s="81" t="str">
        <f t="shared" si="219"/>
        <v>3 1/2-8 UN</v>
      </c>
      <c r="C942" s="71" t="s">
        <v>592</v>
      </c>
      <c r="D942" s="71"/>
      <c r="E942" s="79" t="s">
        <v>604</v>
      </c>
      <c r="F942" s="82" t="s">
        <v>632</v>
      </c>
      <c r="G942" s="58">
        <v>8</v>
      </c>
      <c r="H942" s="60" t="s">
        <v>521</v>
      </c>
      <c r="I942" s="71" t="s">
        <v>601</v>
      </c>
      <c r="J942" s="71" t="s">
        <v>588</v>
      </c>
      <c r="K942" s="71" t="s">
        <v>600</v>
      </c>
      <c r="L942" s="85">
        <f t="shared" si="218"/>
        <v>88.9</v>
      </c>
      <c r="M942" s="85">
        <f t="shared" si="206"/>
        <v>3.1749999999999998</v>
      </c>
      <c r="N942" s="71">
        <v>60</v>
      </c>
      <c r="O942" s="100">
        <f t="shared" si="207"/>
        <v>88.430099999999996</v>
      </c>
      <c r="P942" s="85">
        <f t="shared" si="208"/>
        <v>0</v>
      </c>
      <c r="Q942" s="58">
        <f t="shared" si="209"/>
        <v>17.8</v>
      </c>
      <c r="R942" s="100">
        <f t="shared" si="210"/>
        <v>87.055300000000003</v>
      </c>
      <c r="S942" s="85">
        <f t="shared" si="211"/>
        <v>0</v>
      </c>
      <c r="T942" s="58">
        <f t="shared" si="212"/>
        <v>12.7</v>
      </c>
      <c r="U942" s="58">
        <f t="shared" si="213"/>
        <v>10.199999999999999</v>
      </c>
      <c r="V942" s="58">
        <f t="array" ref="V942">INDEX(AS$11:AS$66,MATCH(C942&amp;G942,AO$11:AO$66&amp;AP$11:AP$66,0),0)</f>
        <v>5</v>
      </c>
      <c r="X942" s="120">
        <f t="shared" si="214"/>
        <v>0.125</v>
      </c>
      <c r="Y942" s="61">
        <f t="array" ref="Y942">INDEX($AQ$11:$AR$66,MATCH($C942&amp;$G942,$AO$11:$AO$66&amp;$AP$11:$AP$66,0),COUNTIF($AQ$10:$AR$10,"&lt;"&amp;Z942)+1)</f>
        <v>4.0000000000000002E-4</v>
      </c>
      <c r="Z942" s="61">
        <f t="shared" si="215"/>
        <v>3.5</v>
      </c>
      <c r="AA942" s="61">
        <f t="array" ref="AA942">INDEX($AT$11:$AV$66,MATCH($C942&amp;$G942,$AO$11:$AO$66&amp;$AP$11:$AP$66,0),COUNTIF($AT$10:$AV$10,"&lt;"&amp;Z942)+1)</f>
        <v>6.9999999999999999E-4</v>
      </c>
      <c r="AB942" s="111">
        <f t="shared" si="216"/>
        <v>3.4188101183952089</v>
      </c>
      <c r="AC942" s="121">
        <f t="array" ref="AC942">INDEX($AW$11:$BA$66,MATCH($C942&amp;$G942,$AO$11:$AO$66&amp;$AP$11:$AP$66,0),COUNTIF($AW$10:$BA$10,"&lt;"&amp;Z942)+1)</f>
        <v>5.0000000000000001E-4</v>
      </c>
      <c r="AD942" s="62">
        <v>3.4815</v>
      </c>
      <c r="AE942" s="61">
        <f t="array" ref="AE942">INDEX($AT$11:$AV$66,MATCH($C942&amp;$G942,$AO$11:$AO$66&amp;$AP$11:$AP$66,0),COUNTIF($AT$10:$AV$10,"&lt;"&amp;AD942)+1)</f>
        <v>6.9999999999999999E-4</v>
      </c>
      <c r="AF942" s="111">
        <f t="shared" si="217"/>
        <v>3.4273734122634725</v>
      </c>
      <c r="AG942" s="121">
        <f t="array" ref="AG942">INDEX($AW$11:$BA$66,MATCH($C942&amp;$G942,$AO$11:$AO$66&amp;$AP$11:$AP$66,0),COUNTIF($AW$10:$BA$10,"&lt;"&amp;AD942)+1)</f>
        <v>5.0000000000000001E-4</v>
      </c>
    </row>
    <row r="943" spans="2:33" ht="12.75" customHeight="1" x14ac:dyDescent="0.3">
      <c r="B943" s="81" t="str">
        <f t="shared" si="219"/>
        <v>3 1/2-12 UN</v>
      </c>
      <c r="C943" s="71" t="s">
        <v>592</v>
      </c>
      <c r="D943" s="71"/>
      <c r="E943" s="79" t="s">
        <v>604</v>
      </c>
      <c r="F943" s="82" t="s">
        <v>632</v>
      </c>
      <c r="G943" s="58">
        <v>12</v>
      </c>
      <c r="H943" s="60" t="s">
        <v>521</v>
      </c>
      <c r="I943" s="71" t="s">
        <v>599</v>
      </c>
      <c r="J943" s="71" t="s">
        <v>588</v>
      </c>
      <c r="K943" s="71" t="s">
        <v>600</v>
      </c>
      <c r="L943" s="85">
        <f t="shared" si="218"/>
        <v>88.9</v>
      </c>
      <c r="M943" s="85">
        <f t="shared" si="206"/>
        <v>2.1166999999999998</v>
      </c>
      <c r="N943" s="71">
        <v>60</v>
      </c>
      <c r="O943" s="100">
        <f t="shared" si="207"/>
        <v>88.656199999999998</v>
      </c>
      <c r="P943" s="85">
        <f t="shared" si="208"/>
        <v>0</v>
      </c>
      <c r="Q943" s="58">
        <f t="shared" si="209"/>
        <v>15.2</v>
      </c>
      <c r="R943" s="100">
        <f t="shared" si="210"/>
        <v>87.739599999999996</v>
      </c>
      <c r="S943" s="85">
        <f t="shared" si="211"/>
        <v>0</v>
      </c>
      <c r="T943" s="58">
        <f t="shared" si="212"/>
        <v>10.199999999999999</v>
      </c>
      <c r="U943" s="58">
        <f t="shared" si="213"/>
        <v>7.6</v>
      </c>
      <c r="V943" s="58">
        <f t="array" ref="V943">INDEX(AS$11:AS$66,MATCH(C943&amp;G943,AO$11:AO$66&amp;AP$11:AP$66,0),0)</f>
        <v>10</v>
      </c>
      <c r="X943" s="120">
        <f t="shared" si="214"/>
        <v>8.3333333333333329E-2</v>
      </c>
      <c r="Y943" s="61">
        <f t="array" ref="Y943">INDEX($AQ$11:$AR$66,MATCH($C943&amp;$G943,$AO$11:$AO$66&amp;$AP$11:$AP$66,0),COUNTIF($AQ$10:$AR$10,"&lt;"&amp;Z943)+1)</f>
        <v>2.9999999999999997E-4</v>
      </c>
      <c r="Z943" s="61">
        <f t="shared" si="215"/>
        <v>3.5</v>
      </c>
      <c r="AA943" s="61">
        <f t="array" ref="AA943">INDEX($AT$11:$AV$66,MATCH($C943&amp;$G943,$AO$11:$AO$66&amp;$AP$11:$AP$66,0),COUNTIF($AT$10:$AV$10,"&lt;"&amp;Z943)+1)</f>
        <v>5.9999999999999995E-4</v>
      </c>
      <c r="AB943" s="111">
        <f t="shared" si="216"/>
        <v>3.4458734122634724</v>
      </c>
      <c r="AC943" s="121">
        <f t="array" ref="AC943">INDEX($AW$11:$BA$66,MATCH($C943&amp;$G943,$AO$11:$AO$66&amp;$AP$11:$AP$66,0),COUNTIF($AW$10:$BA$10,"&lt;"&amp;Z943)+1)</f>
        <v>4.0000000000000002E-4</v>
      </c>
      <c r="AD943" s="62">
        <v>3.4904000000000002</v>
      </c>
      <c r="AE943" s="61">
        <f t="array" ref="AE943">INDEX($AT$11:$AV$66,MATCH($C943&amp;$G943,$AO$11:$AO$66&amp;$AP$11:$AP$66,0),COUNTIF($AT$10:$AV$10,"&lt;"&amp;AD943)+1)</f>
        <v>5.9999999999999995E-4</v>
      </c>
      <c r="AF943" s="111">
        <f t="shared" si="217"/>
        <v>3.4543156081756488</v>
      </c>
      <c r="AG943" s="121">
        <f t="array" ref="AG943">INDEX($AW$11:$BA$66,MATCH($C943&amp;$G943,$AO$11:$AO$66&amp;$AP$11:$AP$66,0),COUNTIF($AW$10:$BA$10,"&lt;"&amp;AD943)+1)</f>
        <v>4.0000000000000002E-4</v>
      </c>
    </row>
    <row r="944" spans="2:33" ht="12.75" customHeight="1" x14ac:dyDescent="0.3">
      <c r="B944" s="81" t="str">
        <f t="shared" si="219"/>
        <v>3 1/2-12 UN</v>
      </c>
      <c r="C944" s="71" t="s">
        <v>592</v>
      </c>
      <c r="D944" s="71"/>
      <c r="E944" s="79" t="s">
        <v>604</v>
      </c>
      <c r="F944" s="82" t="s">
        <v>632</v>
      </c>
      <c r="G944" s="58">
        <v>12</v>
      </c>
      <c r="H944" s="60" t="s">
        <v>521</v>
      </c>
      <c r="I944" s="71" t="s">
        <v>601</v>
      </c>
      <c r="J944" s="71" t="s">
        <v>588</v>
      </c>
      <c r="K944" s="71" t="s">
        <v>600</v>
      </c>
      <c r="L944" s="85">
        <f t="shared" si="218"/>
        <v>88.9</v>
      </c>
      <c r="M944" s="85">
        <f t="shared" si="206"/>
        <v>2.1166999999999998</v>
      </c>
      <c r="N944" s="71">
        <v>60</v>
      </c>
      <c r="O944" s="100">
        <f t="shared" si="207"/>
        <v>88.602800000000002</v>
      </c>
      <c r="P944" s="85">
        <f t="shared" si="208"/>
        <v>0</v>
      </c>
      <c r="Q944" s="58">
        <f t="shared" si="209"/>
        <v>15.2</v>
      </c>
      <c r="R944" s="100">
        <f t="shared" si="210"/>
        <v>87.686300000000003</v>
      </c>
      <c r="S944" s="85">
        <f t="shared" si="211"/>
        <v>0</v>
      </c>
      <c r="T944" s="58">
        <f t="shared" si="212"/>
        <v>10.199999999999999</v>
      </c>
      <c r="U944" s="58">
        <f t="shared" si="213"/>
        <v>7.6</v>
      </c>
      <c r="V944" s="58">
        <f t="array" ref="V944">INDEX(AS$11:AS$66,MATCH(C944&amp;G944,AO$11:AO$66&amp;AP$11:AP$66,0),0)</f>
        <v>10</v>
      </c>
      <c r="X944" s="120">
        <f t="shared" si="214"/>
        <v>8.3333333333333329E-2</v>
      </c>
      <c r="Y944" s="61">
        <f t="array" ref="Y944">INDEX($AQ$11:$AR$66,MATCH($C944&amp;$G944,$AO$11:$AO$66&amp;$AP$11:$AP$66,0),COUNTIF($AQ$10:$AR$10,"&lt;"&amp;Z944)+1)</f>
        <v>2.9999999999999997E-4</v>
      </c>
      <c r="Z944" s="61">
        <f t="shared" si="215"/>
        <v>3.5</v>
      </c>
      <c r="AA944" s="61">
        <f t="array" ref="AA944">INDEX($AT$11:$AV$66,MATCH($C944&amp;$G944,$AO$11:$AO$66&amp;$AP$11:$AP$66,0),COUNTIF($AT$10:$AV$10,"&lt;"&amp;Z944)+1)</f>
        <v>5.9999999999999995E-4</v>
      </c>
      <c r="AB944" s="111">
        <f t="shared" si="216"/>
        <v>3.4458734122634724</v>
      </c>
      <c r="AC944" s="121">
        <f t="array" ref="AC944">INDEX($AW$11:$BA$66,MATCH($C944&amp;$G944,$AO$11:$AO$66&amp;$AP$11:$AP$66,0),COUNTIF($AW$10:$BA$10,"&lt;"&amp;Z944)+1)</f>
        <v>4.0000000000000002E-4</v>
      </c>
      <c r="AD944" s="62">
        <v>3.4883000000000002</v>
      </c>
      <c r="AE944" s="61">
        <f t="array" ref="AE944">INDEX($AT$11:$AV$66,MATCH($C944&amp;$G944,$AO$11:$AO$66&amp;$AP$11:$AP$66,0),COUNTIF($AT$10:$AV$10,"&lt;"&amp;AD944)+1)</f>
        <v>5.9999999999999995E-4</v>
      </c>
      <c r="AF944" s="111">
        <f t="shared" si="217"/>
        <v>3.4522156081756488</v>
      </c>
      <c r="AG944" s="121">
        <f t="array" ref="AG944">INDEX($AW$11:$BA$66,MATCH($C944&amp;$G944,$AO$11:$AO$66&amp;$AP$11:$AP$66,0),COUNTIF($AW$10:$BA$10,"&lt;"&amp;AD944)+1)</f>
        <v>4.0000000000000002E-4</v>
      </c>
    </row>
    <row r="945" spans="2:33" ht="12.75" customHeight="1" x14ac:dyDescent="0.3">
      <c r="B945" s="81" t="str">
        <f t="shared" si="219"/>
        <v>3 1/2-16 UN</v>
      </c>
      <c r="C945" s="71" t="s">
        <v>592</v>
      </c>
      <c r="D945" s="71"/>
      <c r="E945" s="79" t="s">
        <v>604</v>
      </c>
      <c r="F945" s="82" t="s">
        <v>632</v>
      </c>
      <c r="G945" s="58">
        <v>16</v>
      </c>
      <c r="H945" s="60" t="s">
        <v>521</v>
      </c>
      <c r="I945" s="71" t="s">
        <v>599</v>
      </c>
      <c r="J945" s="71" t="s">
        <v>588</v>
      </c>
      <c r="K945" s="71" t="s">
        <v>600</v>
      </c>
      <c r="L945" s="85">
        <f t="shared" si="218"/>
        <v>88.9</v>
      </c>
      <c r="M945" s="85">
        <f t="shared" si="206"/>
        <v>1.5874999999999999</v>
      </c>
      <c r="N945" s="71">
        <v>60</v>
      </c>
      <c r="O945" s="100">
        <f t="shared" si="207"/>
        <v>88.747600000000006</v>
      </c>
      <c r="P945" s="85">
        <f t="shared" si="208"/>
        <v>0</v>
      </c>
      <c r="Q945" s="58">
        <f t="shared" si="209"/>
        <v>15.2</v>
      </c>
      <c r="R945" s="100">
        <f t="shared" si="210"/>
        <v>88.060199999999995</v>
      </c>
      <c r="S945" s="85">
        <f t="shared" si="211"/>
        <v>0</v>
      </c>
      <c r="T945" s="58">
        <f t="shared" si="212"/>
        <v>10.199999999999999</v>
      </c>
      <c r="U945" s="58">
        <f t="shared" si="213"/>
        <v>7.6</v>
      </c>
      <c r="V945" s="58">
        <f t="array" ref="V945">INDEX(AS$11:AS$66,MATCH(C945&amp;G945,AO$11:AO$66&amp;AP$11:AP$66,0),0)</f>
        <v>10</v>
      </c>
      <c r="X945" s="120">
        <f t="shared" si="214"/>
        <v>6.25E-2</v>
      </c>
      <c r="Y945" s="61">
        <f t="array" ref="Y945">INDEX($AQ$11:$AR$66,MATCH($C945&amp;$G945,$AO$11:$AO$66&amp;$AP$11:$AP$66,0),COUNTIF($AQ$10:$AR$10,"&lt;"&amp;Z945)+1)</f>
        <v>2.9999999999999997E-4</v>
      </c>
      <c r="Z945" s="61">
        <f t="shared" si="215"/>
        <v>3.5</v>
      </c>
      <c r="AA945" s="61">
        <f t="array" ref="AA945">INDEX($AT$11:$AV$66,MATCH($C945&amp;$G945,$AO$11:$AO$66&amp;$AP$11:$AP$66,0),COUNTIF($AT$10:$AV$10,"&lt;"&amp;Z945)+1)</f>
        <v>5.9999999999999995E-4</v>
      </c>
      <c r="AB945" s="111">
        <f t="shared" si="216"/>
        <v>3.4594050591976044</v>
      </c>
      <c r="AC945" s="121">
        <f t="array" ref="AC945">INDEX($AW$11:$BA$66,MATCH($C945&amp;$G945,$AO$11:$AO$66&amp;$AP$11:$AP$66,0),COUNTIF($AW$10:$BA$10,"&lt;"&amp;Z945)+1)</f>
        <v>4.0000000000000002E-4</v>
      </c>
      <c r="AD945" s="62">
        <v>3.4940000000000002</v>
      </c>
      <c r="AE945" s="61">
        <f t="array" ref="AE945">INDEX($AT$11:$AV$66,MATCH($C945&amp;$G945,$AO$11:$AO$66&amp;$AP$11:$AP$66,0),COUNTIF($AT$10:$AV$10,"&lt;"&amp;AD945)+1)</f>
        <v>5.9999999999999995E-4</v>
      </c>
      <c r="AF945" s="111">
        <f t="shared" si="217"/>
        <v>3.4669367061317367</v>
      </c>
      <c r="AG945" s="121">
        <f t="array" ref="AG945">INDEX($AW$11:$BA$66,MATCH($C945&amp;$G945,$AO$11:$AO$66&amp;$AP$11:$AP$66,0),COUNTIF($AW$10:$BA$10,"&lt;"&amp;AD945)+1)</f>
        <v>4.0000000000000002E-4</v>
      </c>
    </row>
    <row r="946" spans="2:33" ht="12.75" customHeight="1" x14ac:dyDescent="0.3">
      <c r="B946" s="81" t="str">
        <f t="shared" si="219"/>
        <v>3 1/2-16 UN</v>
      </c>
      <c r="C946" s="71" t="s">
        <v>592</v>
      </c>
      <c r="D946" s="71"/>
      <c r="E946" s="79" t="s">
        <v>604</v>
      </c>
      <c r="F946" s="82" t="s">
        <v>632</v>
      </c>
      <c r="G946" s="58">
        <v>16</v>
      </c>
      <c r="H946" s="60" t="s">
        <v>521</v>
      </c>
      <c r="I946" s="71" t="s">
        <v>601</v>
      </c>
      <c r="J946" s="71" t="s">
        <v>588</v>
      </c>
      <c r="K946" s="71" t="s">
        <v>600</v>
      </c>
      <c r="L946" s="85">
        <f t="shared" si="218"/>
        <v>88.9</v>
      </c>
      <c r="M946" s="85">
        <f t="shared" si="206"/>
        <v>1.5874999999999999</v>
      </c>
      <c r="N946" s="71">
        <v>60</v>
      </c>
      <c r="O946" s="100">
        <f t="shared" si="207"/>
        <v>88.699299999999994</v>
      </c>
      <c r="P946" s="85">
        <f t="shared" si="208"/>
        <v>0</v>
      </c>
      <c r="Q946" s="58">
        <f t="shared" si="209"/>
        <v>15.2</v>
      </c>
      <c r="R946" s="100">
        <f t="shared" si="210"/>
        <v>88.011899999999997</v>
      </c>
      <c r="S946" s="85">
        <f t="shared" si="211"/>
        <v>0</v>
      </c>
      <c r="T946" s="58">
        <f t="shared" si="212"/>
        <v>10.199999999999999</v>
      </c>
      <c r="U946" s="58">
        <f t="shared" si="213"/>
        <v>7.6</v>
      </c>
      <c r="V946" s="58">
        <f t="array" ref="V946">INDEX(AS$11:AS$66,MATCH(C946&amp;G946,AO$11:AO$66&amp;AP$11:AP$66,0),0)</f>
        <v>10</v>
      </c>
      <c r="X946" s="120">
        <f t="shared" si="214"/>
        <v>6.25E-2</v>
      </c>
      <c r="Y946" s="61">
        <f t="array" ref="Y946">INDEX($AQ$11:$AR$66,MATCH($C946&amp;$G946,$AO$11:$AO$66&amp;$AP$11:$AP$66,0),COUNTIF($AQ$10:$AR$10,"&lt;"&amp;Z946)+1)</f>
        <v>2.9999999999999997E-4</v>
      </c>
      <c r="Z946" s="61">
        <f t="shared" si="215"/>
        <v>3.5</v>
      </c>
      <c r="AA946" s="61">
        <f t="array" ref="AA946">INDEX($AT$11:$AV$66,MATCH($C946&amp;$G946,$AO$11:$AO$66&amp;$AP$11:$AP$66,0),COUNTIF($AT$10:$AV$10,"&lt;"&amp;Z946)+1)</f>
        <v>5.9999999999999995E-4</v>
      </c>
      <c r="AB946" s="111">
        <f t="shared" si="216"/>
        <v>3.4594050591976044</v>
      </c>
      <c r="AC946" s="121">
        <f t="array" ref="AC946">INDEX($AW$11:$BA$66,MATCH($C946&amp;$G946,$AO$11:$AO$66&amp;$AP$11:$AP$66,0),COUNTIF($AW$10:$BA$10,"&lt;"&amp;Z946)+1)</f>
        <v>4.0000000000000002E-4</v>
      </c>
      <c r="AD946" s="62">
        <v>3.4921000000000002</v>
      </c>
      <c r="AE946" s="61">
        <f t="array" ref="AE946">INDEX($AT$11:$AV$66,MATCH($C946&amp;$G946,$AO$11:$AO$66&amp;$AP$11:$AP$66,0),COUNTIF($AT$10:$AV$10,"&lt;"&amp;AD946)+1)</f>
        <v>5.9999999999999995E-4</v>
      </c>
      <c r="AF946" s="111">
        <f t="shared" si="217"/>
        <v>3.4650367061317366</v>
      </c>
      <c r="AG946" s="121">
        <f t="array" ref="AG946">INDEX($AW$11:$BA$66,MATCH($C946&amp;$G946,$AO$11:$AO$66&amp;$AP$11:$AP$66,0),COUNTIF($AW$10:$BA$10,"&lt;"&amp;AD946)+1)</f>
        <v>4.0000000000000002E-4</v>
      </c>
    </row>
    <row r="947" spans="2:33" ht="12.75" customHeight="1" x14ac:dyDescent="0.3">
      <c r="B947" s="81" t="str">
        <f t="shared" si="219"/>
        <v>3 5/8-6 UN</v>
      </c>
      <c r="C947" s="71" t="s">
        <v>592</v>
      </c>
      <c r="D947" s="71"/>
      <c r="E947" s="79" t="s">
        <v>604</v>
      </c>
      <c r="F947" s="82" t="s">
        <v>633</v>
      </c>
      <c r="G947" s="58">
        <v>6</v>
      </c>
      <c r="H947" s="60" t="s">
        <v>521</v>
      </c>
      <c r="I947" s="71" t="s">
        <v>599</v>
      </c>
      <c r="J947" s="71" t="s">
        <v>588</v>
      </c>
      <c r="K947" s="71" t="s">
        <v>600</v>
      </c>
      <c r="L947" s="85">
        <f t="shared" si="218"/>
        <v>92.075000000000003</v>
      </c>
      <c r="M947" s="85">
        <f t="shared" si="206"/>
        <v>4.2332999999999998</v>
      </c>
      <c r="N947" s="71">
        <v>60</v>
      </c>
      <c r="O947" s="100">
        <f t="shared" si="207"/>
        <v>91.478099999999998</v>
      </c>
      <c r="P947" s="85">
        <f t="shared" si="208"/>
        <v>0</v>
      </c>
      <c r="Q947" s="58">
        <f t="shared" si="209"/>
        <v>20.3</v>
      </c>
      <c r="R947" s="100">
        <f t="shared" si="210"/>
        <v>89.644999999999996</v>
      </c>
      <c r="S947" s="85">
        <f t="shared" si="211"/>
        <v>0</v>
      </c>
      <c r="T947" s="58">
        <f t="shared" si="212"/>
        <v>12.7</v>
      </c>
      <c r="U947" s="58">
        <f t="shared" si="213"/>
        <v>10.199999999999999</v>
      </c>
      <c r="V947" s="58">
        <f t="array" ref="V947">INDEX(AS$11:AS$66,MATCH(C947&amp;G947,AO$11:AO$66&amp;AP$11:AP$66,0),0)</f>
        <v>5</v>
      </c>
      <c r="X947" s="120">
        <f t="shared" si="214"/>
        <v>0.16666666666666666</v>
      </c>
      <c r="Y947" s="61">
        <f t="array" ref="Y947">INDEX($AQ$11:$AR$66,MATCH($C947&amp;$G947,$AO$11:$AO$66&amp;$AP$11:$AP$66,0),COUNTIF($AQ$10:$AR$10,"&lt;"&amp;Z947)+1)</f>
        <v>4.0000000000000002E-4</v>
      </c>
      <c r="Z947" s="61">
        <f t="shared" si="215"/>
        <v>3.625</v>
      </c>
      <c r="AA947" s="61">
        <f t="array" ref="AA947">INDEX($AT$11:$AV$66,MATCH($C947&amp;$G947,$AO$11:$AO$66&amp;$AP$11:$AP$66,0),COUNTIF($AT$10:$AV$10,"&lt;"&amp;Z947)+1)</f>
        <v>8.0000000000000004E-4</v>
      </c>
      <c r="AB947" s="111">
        <f t="shared" si="216"/>
        <v>3.5167468245269453</v>
      </c>
      <c r="AC947" s="121">
        <f t="array" ref="AC947">INDEX($AW$11:$BA$66,MATCH($C947&amp;$G947,$AO$11:$AO$66&amp;$AP$11:$AP$66,0),COUNTIF($AW$10:$BA$10,"&lt;"&amp;Z947)+1)</f>
        <v>5.0000000000000001E-4</v>
      </c>
      <c r="AD947" s="62">
        <v>3.6015000000000001</v>
      </c>
      <c r="AE947" s="61">
        <f t="array" ref="AE947">INDEX($AT$11:$AV$66,MATCH($C947&amp;$G947,$AO$11:$AO$66&amp;$AP$11:$AP$66,0),COUNTIF($AT$10:$AV$10,"&lt;"&amp;AD947)+1)</f>
        <v>8.0000000000000004E-4</v>
      </c>
      <c r="AF947" s="111">
        <f t="shared" si="217"/>
        <v>3.5293312163512969</v>
      </c>
      <c r="AG947" s="121">
        <f t="array" ref="AG947">INDEX($AW$11:$BA$66,MATCH($C947&amp;$G947,$AO$11:$AO$66&amp;$AP$11:$AP$66,0),COUNTIF($AW$10:$BA$10,"&lt;"&amp;AD947)+1)</f>
        <v>5.0000000000000001E-4</v>
      </c>
    </row>
    <row r="948" spans="2:33" ht="12.75" customHeight="1" x14ac:dyDescent="0.3">
      <c r="B948" s="81" t="str">
        <f t="shared" si="219"/>
        <v>3 5/8-6 UN</v>
      </c>
      <c r="C948" s="71" t="s">
        <v>592</v>
      </c>
      <c r="D948" s="71"/>
      <c r="E948" s="79" t="s">
        <v>604</v>
      </c>
      <c r="F948" s="82" t="s">
        <v>633</v>
      </c>
      <c r="G948" s="58">
        <v>6</v>
      </c>
      <c r="H948" s="60" t="s">
        <v>521</v>
      </c>
      <c r="I948" s="71" t="s">
        <v>601</v>
      </c>
      <c r="J948" s="71" t="s">
        <v>588</v>
      </c>
      <c r="K948" s="71" t="s">
        <v>600</v>
      </c>
      <c r="L948" s="85">
        <f t="shared" si="218"/>
        <v>92.075000000000003</v>
      </c>
      <c r="M948" s="85">
        <f t="shared" si="206"/>
        <v>4.2332999999999998</v>
      </c>
      <c r="N948" s="71">
        <v>60</v>
      </c>
      <c r="O948" s="100">
        <f t="shared" si="207"/>
        <v>91.3994</v>
      </c>
      <c r="P948" s="85">
        <f t="shared" si="208"/>
        <v>0</v>
      </c>
      <c r="Q948" s="58">
        <f t="shared" si="209"/>
        <v>20.3</v>
      </c>
      <c r="R948" s="100">
        <f t="shared" si="210"/>
        <v>89.566299999999998</v>
      </c>
      <c r="S948" s="85">
        <f t="shared" si="211"/>
        <v>0</v>
      </c>
      <c r="T948" s="58">
        <f t="shared" si="212"/>
        <v>12.7</v>
      </c>
      <c r="U948" s="58">
        <f t="shared" si="213"/>
        <v>10.199999999999999</v>
      </c>
      <c r="V948" s="58">
        <f t="array" ref="V948">INDEX(AS$11:AS$66,MATCH(C948&amp;G948,AO$11:AO$66&amp;AP$11:AP$66,0),0)</f>
        <v>5</v>
      </c>
      <c r="X948" s="120">
        <f t="shared" si="214"/>
        <v>0.16666666666666666</v>
      </c>
      <c r="Y948" s="61">
        <f t="array" ref="Y948">INDEX($AQ$11:$AR$66,MATCH($C948&amp;$G948,$AO$11:$AO$66&amp;$AP$11:$AP$66,0),COUNTIF($AQ$10:$AR$10,"&lt;"&amp;Z948)+1)</f>
        <v>4.0000000000000002E-4</v>
      </c>
      <c r="Z948" s="61">
        <f t="shared" si="215"/>
        <v>3.625</v>
      </c>
      <c r="AA948" s="61">
        <f t="array" ref="AA948">INDEX($AT$11:$AV$66,MATCH($C948&amp;$G948,$AO$11:$AO$66&amp;$AP$11:$AP$66,0),COUNTIF($AT$10:$AV$10,"&lt;"&amp;Z948)+1)</f>
        <v>8.0000000000000004E-4</v>
      </c>
      <c r="AB948" s="111">
        <f t="shared" si="216"/>
        <v>3.5167468245269453</v>
      </c>
      <c r="AC948" s="121">
        <f t="array" ref="AC948">INDEX($AW$11:$BA$66,MATCH($C948&amp;$G948,$AO$11:$AO$66&amp;$AP$11:$AP$66,0),COUNTIF($AW$10:$BA$10,"&lt;"&amp;Z948)+1)</f>
        <v>5.0000000000000001E-4</v>
      </c>
      <c r="AD948" s="62">
        <v>3.5983999999999998</v>
      </c>
      <c r="AE948" s="61">
        <f t="array" ref="AE948">INDEX($AT$11:$AV$66,MATCH($C948&amp;$G948,$AO$11:$AO$66&amp;$AP$11:$AP$66,0),COUNTIF($AT$10:$AV$10,"&lt;"&amp;AD948)+1)</f>
        <v>8.0000000000000004E-4</v>
      </c>
      <c r="AF948" s="111">
        <f t="shared" si="217"/>
        <v>3.5262312163512965</v>
      </c>
      <c r="AG948" s="121">
        <f t="array" ref="AG948">INDEX($AW$11:$BA$66,MATCH($C948&amp;$G948,$AO$11:$AO$66&amp;$AP$11:$AP$66,0),COUNTIF($AW$10:$BA$10,"&lt;"&amp;AD948)+1)</f>
        <v>5.0000000000000001E-4</v>
      </c>
    </row>
    <row r="949" spans="2:33" ht="12.75" customHeight="1" x14ac:dyDescent="0.3">
      <c r="B949" s="81" t="str">
        <f t="shared" si="219"/>
        <v>3 5/8-8 UN</v>
      </c>
      <c r="C949" s="71" t="s">
        <v>592</v>
      </c>
      <c r="D949" s="71"/>
      <c r="E949" s="79" t="s">
        <v>604</v>
      </c>
      <c r="F949" s="82" t="s">
        <v>633</v>
      </c>
      <c r="G949" s="58">
        <v>8</v>
      </c>
      <c r="H949" s="60" t="s">
        <v>521</v>
      </c>
      <c r="I949" s="71" t="s">
        <v>599</v>
      </c>
      <c r="J949" s="71" t="s">
        <v>588</v>
      </c>
      <c r="K949" s="71" t="s">
        <v>600</v>
      </c>
      <c r="L949" s="85">
        <f t="shared" si="218"/>
        <v>92.075000000000003</v>
      </c>
      <c r="M949" s="85">
        <f t="shared" si="206"/>
        <v>3.1749999999999998</v>
      </c>
      <c r="N949" s="71">
        <v>60</v>
      </c>
      <c r="O949" s="100">
        <f t="shared" si="207"/>
        <v>91.681299999999993</v>
      </c>
      <c r="P949" s="85">
        <f t="shared" si="208"/>
        <v>0</v>
      </c>
      <c r="Q949" s="58">
        <f t="shared" si="209"/>
        <v>17.8</v>
      </c>
      <c r="R949" s="100">
        <f t="shared" si="210"/>
        <v>90.3065</v>
      </c>
      <c r="S949" s="85">
        <f t="shared" si="211"/>
        <v>0</v>
      </c>
      <c r="T949" s="58">
        <f t="shared" si="212"/>
        <v>12.7</v>
      </c>
      <c r="U949" s="58">
        <f t="shared" si="213"/>
        <v>10.199999999999999</v>
      </c>
      <c r="V949" s="58">
        <f t="array" ref="V949">INDEX(AS$11:AS$66,MATCH(C949&amp;G949,AO$11:AO$66&amp;AP$11:AP$66,0),0)</f>
        <v>5</v>
      </c>
      <c r="X949" s="120">
        <f t="shared" si="214"/>
        <v>0.125</v>
      </c>
      <c r="Y949" s="61">
        <f t="array" ref="Y949">INDEX($AQ$11:$AR$66,MATCH($C949&amp;$G949,$AO$11:$AO$66&amp;$AP$11:$AP$66,0),COUNTIF($AQ$10:$AR$10,"&lt;"&amp;Z949)+1)</f>
        <v>4.0000000000000002E-4</v>
      </c>
      <c r="Z949" s="61">
        <f t="shared" si="215"/>
        <v>3.625</v>
      </c>
      <c r="AA949" s="61">
        <f t="array" ref="AA949">INDEX($AT$11:$AV$66,MATCH($C949&amp;$G949,$AO$11:$AO$66&amp;$AP$11:$AP$66,0),COUNTIF($AT$10:$AV$10,"&lt;"&amp;Z949)+1)</f>
        <v>6.9999999999999999E-4</v>
      </c>
      <c r="AB949" s="111">
        <f t="shared" si="216"/>
        <v>3.5438101183952089</v>
      </c>
      <c r="AC949" s="121">
        <f t="array" ref="AC949">INDEX($AW$11:$BA$66,MATCH($C949&amp;$G949,$AO$11:$AO$66&amp;$AP$11:$AP$66,0),COUNTIF($AW$10:$BA$10,"&lt;"&amp;Z949)+1)</f>
        <v>5.0000000000000001E-4</v>
      </c>
      <c r="AD949" s="62">
        <v>3.6095000000000002</v>
      </c>
      <c r="AE949" s="61">
        <f t="array" ref="AE949">INDEX($AT$11:$AV$66,MATCH($C949&amp;$G949,$AO$11:$AO$66&amp;$AP$11:$AP$66,0),COUNTIF($AT$10:$AV$10,"&lt;"&amp;AD949)+1)</f>
        <v>6.9999999999999999E-4</v>
      </c>
      <c r="AF949" s="111">
        <f t="shared" si="217"/>
        <v>3.5553734122634726</v>
      </c>
      <c r="AG949" s="121">
        <f t="array" ref="AG949">INDEX($AW$11:$BA$66,MATCH($C949&amp;$G949,$AO$11:$AO$66&amp;$AP$11:$AP$66,0),COUNTIF($AW$10:$BA$10,"&lt;"&amp;AD949)+1)</f>
        <v>5.0000000000000001E-4</v>
      </c>
    </row>
    <row r="950" spans="2:33" ht="12.75" customHeight="1" x14ac:dyDescent="0.3">
      <c r="B950" s="81" t="str">
        <f t="shared" si="219"/>
        <v>3 5/8-8 UN</v>
      </c>
      <c r="C950" s="71" t="s">
        <v>592</v>
      </c>
      <c r="D950" s="71"/>
      <c r="E950" s="79" t="s">
        <v>604</v>
      </c>
      <c r="F950" s="82" t="s">
        <v>633</v>
      </c>
      <c r="G950" s="58">
        <v>8</v>
      </c>
      <c r="H950" s="60" t="s">
        <v>521</v>
      </c>
      <c r="I950" s="71" t="s">
        <v>601</v>
      </c>
      <c r="J950" s="71" t="s">
        <v>588</v>
      </c>
      <c r="K950" s="71" t="s">
        <v>600</v>
      </c>
      <c r="L950" s="85">
        <f t="shared" si="218"/>
        <v>92.075000000000003</v>
      </c>
      <c r="M950" s="85">
        <f t="shared" si="206"/>
        <v>3.1749999999999998</v>
      </c>
      <c r="N950" s="71">
        <v>60</v>
      </c>
      <c r="O950" s="100">
        <f t="shared" si="207"/>
        <v>91.607600000000005</v>
      </c>
      <c r="P950" s="85">
        <f t="shared" si="208"/>
        <v>0</v>
      </c>
      <c r="Q950" s="58">
        <f t="shared" si="209"/>
        <v>17.8</v>
      </c>
      <c r="R950" s="100">
        <f t="shared" si="210"/>
        <v>90.232799999999997</v>
      </c>
      <c r="S950" s="85">
        <f t="shared" si="211"/>
        <v>0</v>
      </c>
      <c r="T950" s="58">
        <f t="shared" si="212"/>
        <v>12.7</v>
      </c>
      <c r="U950" s="58">
        <f t="shared" si="213"/>
        <v>10.199999999999999</v>
      </c>
      <c r="V950" s="58">
        <f t="array" ref="V950">INDEX(AS$11:AS$66,MATCH(C950&amp;G950,AO$11:AO$66&amp;AP$11:AP$66,0),0)</f>
        <v>5</v>
      </c>
      <c r="X950" s="120">
        <f t="shared" si="214"/>
        <v>0.125</v>
      </c>
      <c r="Y950" s="61">
        <f t="array" ref="Y950">INDEX($AQ$11:$AR$66,MATCH($C950&amp;$G950,$AO$11:$AO$66&amp;$AP$11:$AP$66,0),COUNTIF($AQ$10:$AR$10,"&lt;"&amp;Z950)+1)</f>
        <v>4.0000000000000002E-4</v>
      </c>
      <c r="Z950" s="61">
        <f t="shared" si="215"/>
        <v>3.625</v>
      </c>
      <c r="AA950" s="61">
        <f t="array" ref="AA950">INDEX($AT$11:$AV$66,MATCH($C950&amp;$G950,$AO$11:$AO$66&amp;$AP$11:$AP$66,0),COUNTIF($AT$10:$AV$10,"&lt;"&amp;Z950)+1)</f>
        <v>6.9999999999999999E-4</v>
      </c>
      <c r="AB950" s="111">
        <f t="shared" si="216"/>
        <v>3.5438101183952089</v>
      </c>
      <c r="AC950" s="121">
        <f t="array" ref="AC950">INDEX($AW$11:$BA$66,MATCH($C950&amp;$G950,$AO$11:$AO$66&amp;$AP$11:$AP$66,0),COUNTIF($AW$10:$BA$10,"&lt;"&amp;Z950)+1)</f>
        <v>5.0000000000000001E-4</v>
      </c>
      <c r="AD950" s="62">
        <v>3.6065999999999998</v>
      </c>
      <c r="AE950" s="61">
        <f t="array" ref="AE950">INDEX($AT$11:$AV$66,MATCH($C950&amp;$G950,$AO$11:$AO$66&amp;$AP$11:$AP$66,0),COUNTIF($AT$10:$AV$10,"&lt;"&amp;AD950)+1)</f>
        <v>6.9999999999999999E-4</v>
      </c>
      <c r="AF950" s="111">
        <f t="shared" si="217"/>
        <v>3.5524734122634722</v>
      </c>
      <c r="AG950" s="121">
        <f t="array" ref="AG950">INDEX($AW$11:$BA$66,MATCH($C950&amp;$G950,$AO$11:$AO$66&amp;$AP$11:$AP$66,0),COUNTIF($AW$10:$BA$10,"&lt;"&amp;AD950)+1)</f>
        <v>5.0000000000000001E-4</v>
      </c>
    </row>
    <row r="951" spans="2:33" ht="12.75" customHeight="1" x14ac:dyDescent="0.3">
      <c r="B951" s="81" t="str">
        <f t="shared" si="219"/>
        <v>3 5/8-12 UN</v>
      </c>
      <c r="C951" s="71" t="s">
        <v>592</v>
      </c>
      <c r="D951" s="71"/>
      <c r="E951" s="79" t="s">
        <v>604</v>
      </c>
      <c r="F951" s="82" t="s">
        <v>633</v>
      </c>
      <c r="G951" s="58">
        <v>12</v>
      </c>
      <c r="H951" s="60" t="s">
        <v>521</v>
      </c>
      <c r="I951" s="71" t="s">
        <v>599</v>
      </c>
      <c r="J951" s="71" t="s">
        <v>588</v>
      </c>
      <c r="K951" s="71" t="s">
        <v>600</v>
      </c>
      <c r="L951" s="85">
        <f t="shared" si="218"/>
        <v>92.075000000000003</v>
      </c>
      <c r="M951" s="85">
        <f t="shared" si="206"/>
        <v>2.1166999999999998</v>
      </c>
      <c r="N951" s="71">
        <v>60</v>
      </c>
      <c r="O951" s="100">
        <f t="shared" si="207"/>
        <v>91.831199999999995</v>
      </c>
      <c r="P951" s="85">
        <f t="shared" si="208"/>
        <v>0</v>
      </c>
      <c r="Q951" s="58">
        <f t="shared" si="209"/>
        <v>15.2</v>
      </c>
      <c r="R951" s="100">
        <f t="shared" si="210"/>
        <v>90.914599999999993</v>
      </c>
      <c r="S951" s="85">
        <f t="shared" si="211"/>
        <v>0</v>
      </c>
      <c r="T951" s="58">
        <f t="shared" si="212"/>
        <v>10.199999999999999</v>
      </c>
      <c r="U951" s="58">
        <f t="shared" si="213"/>
        <v>7.6</v>
      </c>
      <c r="V951" s="58">
        <f t="array" ref="V951">INDEX(AS$11:AS$66,MATCH(C951&amp;G951,AO$11:AO$66&amp;AP$11:AP$66,0),0)</f>
        <v>10</v>
      </c>
      <c r="X951" s="120">
        <f t="shared" si="214"/>
        <v>8.3333333333333329E-2</v>
      </c>
      <c r="Y951" s="61">
        <f t="array" ref="Y951">INDEX($AQ$11:$AR$66,MATCH($C951&amp;$G951,$AO$11:$AO$66&amp;$AP$11:$AP$66,0),COUNTIF($AQ$10:$AR$10,"&lt;"&amp;Z951)+1)</f>
        <v>2.9999999999999997E-4</v>
      </c>
      <c r="Z951" s="61">
        <f t="shared" si="215"/>
        <v>3.625</v>
      </c>
      <c r="AA951" s="61">
        <f t="array" ref="AA951">INDEX($AT$11:$AV$66,MATCH($C951&amp;$G951,$AO$11:$AO$66&amp;$AP$11:$AP$66,0),COUNTIF($AT$10:$AV$10,"&lt;"&amp;Z951)+1)</f>
        <v>5.9999999999999995E-4</v>
      </c>
      <c r="AB951" s="111">
        <f t="shared" si="216"/>
        <v>3.5708734122634724</v>
      </c>
      <c r="AC951" s="121">
        <f t="array" ref="AC951">INDEX($AW$11:$BA$66,MATCH($C951&amp;$G951,$AO$11:$AO$66&amp;$AP$11:$AP$66,0),COUNTIF($AW$10:$BA$10,"&lt;"&amp;Z951)+1)</f>
        <v>4.0000000000000002E-4</v>
      </c>
      <c r="AD951" s="62">
        <v>3.6154000000000002</v>
      </c>
      <c r="AE951" s="61">
        <f t="array" ref="AE951">INDEX($AT$11:$AV$66,MATCH($C951&amp;$G951,$AO$11:$AO$66&amp;$AP$11:$AP$66,0),COUNTIF($AT$10:$AV$10,"&lt;"&amp;AD951)+1)</f>
        <v>5.9999999999999995E-4</v>
      </c>
      <c r="AF951" s="111">
        <f t="shared" si="217"/>
        <v>3.5793156081756488</v>
      </c>
      <c r="AG951" s="121">
        <f t="array" ref="AG951">INDEX($AW$11:$BA$66,MATCH($C951&amp;$G951,$AO$11:$AO$66&amp;$AP$11:$AP$66,0),COUNTIF($AW$10:$BA$10,"&lt;"&amp;AD951)+1)</f>
        <v>4.0000000000000002E-4</v>
      </c>
    </row>
    <row r="952" spans="2:33" ht="12.75" customHeight="1" x14ac:dyDescent="0.3">
      <c r="B952" s="81" t="str">
        <f t="shared" si="219"/>
        <v>3 5/8-12 UN</v>
      </c>
      <c r="C952" s="71" t="s">
        <v>592</v>
      </c>
      <c r="D952" s="71"/>
      <c r="E952" s="79" t="s">
        <v>604</v>
      </c>
      <c r="F952" s="82" t="s">
        <v>633</v>
      </c>
      <c r="G952" s="58">
        <v>12</v>
      </c>
      <c r="H952" s="60" t="s">
        <v>521</v>
      </c>
      <c r="I952" s="71" t="s">
        <v>601</v>
      </c>
      <c r="J952" s="71" t="s">
        <v>588</v>
      </c>
      <c r="K952" s="71" t="s">
        <v>600</v>
      </c>
      <c r="L952" s="85">
        <f t="shared" si="218"/>
        <v>92.075000000000003</v>
      </c>
      <c r="M952" s="85">
        <f t="shared" si="206"/>
        <v>2.1166999999999998</v>
      </c>
      <c r="N952" s="71">
        <v>60</v>
      </c>
      <c r="O952" s="100">
        <f t="shared" si="207"/>
        <v>91.777799999999999</v>
      </c>
      <c r="P952" s="85">
        <f t="shared" si="208"/>
        <v>0</v>
      </c>
      <c r="Q952" s="58">
        <f t="shared" si="209"/>
        <v>15.2</v>
      </c>
      <c r="R952" s="100">
        <f t="shared" si="210"/>
        <v>90.8613</v>
      </c>
      <c r="S952" s="85">
        <f t="shared" si="211"/>
        <v>0</v>
      </c>
      <c r="T952" s="58">
        <f t="shared" si="212"/>
        <v>10.199999999999999</v>
      </c>
      <c r="U952" s="58">
        <f t="shared" si="213"/>
        <v>7.6</v>
      </c>
      <c r="V952" s="58">
        <f t="array" ref="V952">INDEX(AS$11:AS$66,MATCH(C952&amp;G952,AO$11:AO$66&amp;AP$11:AP$66,0),0)</f>
        <v>10</v>
      </c>
      <c r="X952" s="120">
        <f t="shared" si="214"/>
        <v>8.3333333333333329E-2</v>
      </c>
      <c r="Y952" s="61">
        <f t="array" ref="Y952">INDEX($AQ$11:$AR$66,MATCH($C952&amp;$G952,$AO$11:$AO$66&amp;$AP$11:$AP$66,0),COUNTIF($AQ$10:$AR$10,"&lt;"&amp;Z952)+1)</f>
        <v>2.9999999999999997E-4</v>
      </c>
      <c r="Z952" s="61">
        <f t="shared" si="215"/>
        <v>3.625</v>
      </c>
      <c r="AA952" s="61">
        <f t="array" ref="AA952">INDEX($AT$11:$AV$66,MATCH($C952&amp;$G952,$AO$11:$AO$66&amp;$AP$11:$AP$66,0),COUNTIF($AT$10:$AV$10,"&lt;"&amp;Z952)+1)</f>
        <v>5.9999999999999995E-4</v>
      </c>
      <c r="AB952" s="111">
        <f t="shared" si="216"/>
        <v>3.5708734122634724</v>
      </c>
      <c r="AC952" s="121">
        <f t="array" ref="AC952">INDEX($AW$11:$BA$66,MATCH($C952&amp;$G952,$AO$11:$AO$66&amp;$AP$11:$AP$66,0),COUNTIF($AW$10:$BA$10,"&lt;"&amp;Z952)+1)</f>
        <v>4.0000000000000002E-4</v>
      </c>
      <c r="AD952" s="62">
        <v>3.6133000000000002</v>
      </c>
      <c r="AE952" s="61">
        <f t="array" ref="AE952">INDEX($AT$11:$AV$66,MATCH($C952&amp;$G952,$AO$11:$AO$66&amp;$AP$11:$AP$66,0),COUNTIF($AT$10:$AV$10,"&lt;"&amp;AD952)+1)</f>
        <v>5.9999999999999995E-4</v>
      </c>
      <c r="AF952" s="111">
        <f t="shared" si="217"/>
        <v>3.5772156081756488</v>
      </c>
      <c r="AG952" s="121">
        <f t="array" ref="AG952">INDEX($AW$11:$BA$66,MATCH($C952&amp;$G952,$AO$11:$AO$66&amp;$AP$11:$AP$66,0),COUNTIF($AW$10:$BA$10,"&lt;"&amp;AD952)+1)</f>
        <v>4.0000000000000002E-4</v>
      </c>
    </row>
    <row r="953" spans="2:33" ht="12.75" customHeight="1" x14ac:dyDescent="0.3">
      <c r="B953" s="81" t="str">
        <f t="shared" si="219"/>
        <v>3 5/8-16 UN</v>
      </c>
      <c r="C953" s="71" t="s">
        <v>592</v>
      </c>
      <c r="D953" s="71"/>
      <c r="E953" s="79" t="s">
        <v>604</v>
      </c>
      <c r="F953" s="82" t="s">
        <v>633</v>
      </c>
      <c r="G953" s="58">
        <v>16</v>
      </c>
      <c r="H953" s="60" t="s">
        <v>521</v>
      </c>
      <c r="I953" s="71" t="s">
        <v>599</v>
      </c>
      <c r="J953" s="71" t="s">
        <v>588</v>
      </c>
      <c r="K953" s="71" t="s">
        <v>600</v>
      </c>
      <c r="L953" s="85">
        <f t="shared" si="218"/>
        <v>92.075000000000003</v>
      </c>
      <c r="M953" s="85">
        <f t="shared" si="206"/>
        <v>1.5874999999999999</v>
      </c>
      <c r="N953" s="71">
        <v>60</v>
      </c>
      <c r="O953" s="100">
        <f t="shared" si="207"/>
        <v>91.922600000000003</v>
      </c>
      <c r="P953" s="85">
        <f t="shared" si="208"/>
        <v>0</v>
      </c>
      <c r="Q953" s="58">
        <f t="shared" si="209"/>
        <v>15.2</v>
      </c>
      <c r="R953" s="100">
        <f t="shared" si="210"/>
        <v>91.235200000000006</v>
      </c>
      <c r="S953" s="85">
        <f t="shared" si="211"/>
        <v>0</v>
      </c>
      <c r="T953" s="58">
        <f t="shared" si="212"/>
        <v>10.199999999999999</v>
      </c>
      <c r="U953" s="58">
        <f t="shared" si="213"/>
        <v>7.6</v>
      </c>
      <c r="V953" s="58">
        <f t="array" ref="V953">INDEX(AS$11:AS$66,MATCH(C953&amp;G953,AO$11:AO$66&amp;AP$11:AP$66,0),0)</f>
        <v>10</v>
      </c>
      <c r="X953" s="120">
        <f t="shared" si="214"/>
        <v>6.25E-2</v>
      </c>
      <c r="Y953" s="61">
        <f t="array" ref="Y953">INDEX($AQ$11:$AR$66,MATCH($C953&amp;$G953,$AO$11:$AO$66&amp;$AP$11:$AP$66,0),COUNTIF($AQ$10:$AR$10,"&lt;"&amp;Z953)+1)</f>
        <v>2.9999999999999997E-4</v>
      </c>
      <c r="Z953" s="61">
        <f t="shared" si="215"/>
        <v>3.625</v>
      </c>
      <c r="AA953" s="61">
        <f t="array" ref="AA953">INDEX($AT$11:$AV$66,MATCH($C953&amp;$G953,$AO$11:$AO$66&amp;$AP$11:$AP$66,0),COUNTIF($AT$10:$AV$10,"&lt;"&amp;Z953)+1)</f>
        <v>5.9999999999999995E-4</v>
      </c>
      <c r="AB953" s="111">
        <f t="shared" si="216"/>
        <v>3.5844050591976044</v>
      </c>
      <c r="AC953" s="121">
        <f t="array" ref="AC953">INDEX($AW$11:$BA$66,MATCH($C953&amp;$G953,$AO$11:$AO$66&amp;$AP$11:$AP$66,0),COUNTIF($AW$10:$BA$10,"&lt;"&amp;Z953)+1)</f>
        <v>4.0000000000000002E-4</v>
      </c>
      <c r="AD953" s="62">
        <v>3.6190000000000002</v>
      </c>
      <c r="AE953" s="61">
        <f t="array" ref="AE953">INDEX($AT$11:$AV$66,MATCH($C953&amp;$G953,$AO$11:$AO$66&amp;$AP$11:$AP$66,0),COUNTIF($AT$10:$AV$10,"&lt;"&amp;AD953)+1)</f>
        <v>5.9999999999999995E-4</v>
      </c>
      <c r="AF953" s="111">
        <f t="shared" si="217"/>
        <v>3.5919367061317367</v>
      </c>
      <c r="AG953" s="121">
        <f t="array" ref="AG953">INDEX($AW$11:$BA$66,MATCH($C953&amp;$G953,$AO$11:$AO$66&amp;$AP$11:$AP$66,0),COUNTIF($AW$10:$BA$10,"&lt;"&amp;AD953)+1)</f>
        <v>4.0000000000000002E-4</v>
      </c>
    </row>
    <row r="954" spans="2:33" ht="12.75" customHeight="1" x14ac:dyDescent="0.3">
      <c r="B954" s="81" t="str">
        <f t="shared" si="219"/>
        <v>3 5/8-16 UN</v>
      </c>
      <c r="C954" s="71" t="s">
        <v>592</v>
      </c>
      <c r="D954" s="71"/>
      <c r="E954" s="79" t="s">
        <v>604</v>
      </c>
      <c r="F954" s="82" t="s">
        <v>633</v>
      </c>
      <c r="G954" s="58">
        <v>16</v>
      </c>
      <c r="H954" s="60" t="s">
        <v>521</v>
      </c>
      <c r="I954" s="71" t="s">
        <v>601</v>
      </c>
      <c r="J954" s="71" t="s">
        <v>588</v>
      </c>
      <c r="K954" s="71" t="s">
        <v>600</v>
      </c>
      <c r="L954" s="85">
        <f t="shared" si="218"/>
        <v>92.075000000000003</v>
      </c>
      <c r="M954" s="85">
        <f t="shared" si="206"/>
        <v>1.5874999999999999</v>
      </c>
      <c r="N954" s="71">
        <v>60</v>
      </c>
      <c r="O954" s="100">
        <f t="shared" si="207"/>
        <v>91.874300000000005</v>
      </c>
      <c r="P954" s="85">
        <f t="shared" si="208"/>
        <v>0</v>
      </c>
      <c r="Q954" s="58">
        <f t="shared" si="209"/>
        <v>15.2</v>
      </c>
      <c r="R954" s="100">
        <f t="shared" si="210"/>
        <v>91.186899999999994</v>
      </c>
      <c r="S954" s="85">
        <f t="shared" si="211"/>
        <v>0</v>
      </c>
      <c r="T954" s="58">
        <f t="shared" si="212"/>
        <v>10.199999999999999</v>
      </c>
      <c r="U954" s="58">
        <f t="shared" si="213"/>
        <v>7.6</v>
      </c>
      <c r="V954" s="58">
        <f t="array" ref="V954">INDEX(AS$11:AS$66,MATCH(C954&amp;G954,AO$11:AO$66&amp;AP$11:AP$66,0),0)</f>
        <v>10</v>
      </c>
      <c r="X954" s="120">
        <f t="shared" si="214"/>
        <v>6.25E-2</v>
      </c>
      <c r="Y954" s="61">
        <f t="array" ref="Y954">INDEX($AQ$11:$AR$66,MATCH($C954&amp;$G954,$AO$11:$AO$66&amp;$AP$11:$AP$66,0),COUNTIF($AQ$10:$AR$10,"&lt;"&amp;Z954)+1)</f>
        <v>2.9999999999999997E-4</v>
      </c>
      <c r="Z954" s="61">
        <f t="shared" si="215"/>
        <v>3.625</v>
      </c>
      <c r="AA954" s="61">
        <f t="array" ref="AA954">INDEX($AT$11:$AV$66,MATCH($C954&amp;$G954,$AO$11:$AO$66&amp;$AP$11:$AP$66,0),COUNTIF($AT$10:$AV$10,"&lt;"&amp;Z954)+1)</f>
        <v>5.9999999999999995E-4</v>
      </c>
      <c r="AB954" s="111">
        <f t="shared" si="216"/>
        <v>3.5844050591976044</v>
      </c>
      <c r="AC954" s="121">
        <f t="array" ref="AC954">INDEX($AW$11:$BA$66,MATCH($C954&amp;$G954,$AO$11:$AO$66&amp;$AP$11:$AP$66,0),COUNTIF($AW$10:$BA$10,"&lt;"&amp;Z954)+1)</f>
        <v>4.0000000000000002E-4</v>
      </c>
      <c r="AD954" s="62">
        <v>3.6171000000000002</v>
      </c>
      <c r="AE954" s="61">
        <f t="array" ref="AE954">INDEX($AT$11:$AV$66,MATCH($C954&amp;$G954,$AO$11:$AO$66&amp;$AP$11:$AP$66,0),COUNTIF($AT$10:$AV$10,"&lt;"&amp;AD954)+1)</f>
        <v>5.9999999999999995E-4</v>
      </c>
      <c r="AF954" s="111">
        <f t="shared" si="217"/>
        <v>3.5900367061317366</v>
      </c>
      <c r="AG954" s="121">
        <f t="array" ref="AG954">INDEX($AW$11:$BA$66,MATCH($C954&amp;$G954,$AO$11:$AO$66&amp;$AP$11:$AP$66,0),COUNTIF($AW$10:$BA$10,"&lt;"&amp;AD954)+1)</f>
        <v>4.0000000000000002E-4</v>
      </c>
    </row>
    <row r="955" spans="2:33" ht="12.75" customHeight="1" x14ac:dyDescent="0.3">
      <c r="B955" s="81" t="str">
        <f t="shared" si="219"/>
        <v>3 3/4-6 UN</v>
      </c>
      <c r="C955" s="71" t="s">
        <v>592</v>
      </c>
      <c r="D955" s="71"/>
      <c r="E955" s="79" t="s">
        <v>604</v>
      </c>
      <c r="F955" s="82" t="s">
        <v>634</v>
      </c>
      <c r="G955" s="58">
        <v>6</v>
      </c>
      <c r="H955" s="60" t="s">
        <v>521</v>
      </c>
      <c r="I955" s="71" t="s">
        <v>599</v>
      </c>
      <c r="J955" s="71" t="s">
        <v>588</v>
      </c>
      <c r="K955" s="71" t="s">
        <v>600</v>
      </c>
      <c r="L955" s="85">
        <f t="shared" si="218"/>
        <v>95.25</v>
      </c>
      <c r="M955" s="85">
        <f t="shared" si="206"/>
        <v>4.2332999999999998</v>
      </c>
      <c r="N955" s="71">
        <v>60</v>
      </c>
      <c r="O955" s="100">
        <f t="shared" si="207"/>
        <v>94.655600000000007</v>
      </c>
      <c r="P955" s="85">
        <f t="shared" si="208"/>
        <v>0</v>
      </c>
      <c r="Q955" s="58">
        <f t="shared" si="209"/>
        <v>20.3</v>
      </c>
      <c r="R955" s="100">
        <f t="shared" si="210"/>
        <v>92.822599999999994</v>
      </c>
      <c r="S955" s="85">
        <f t="shared" si="211"/>
        <v>0</v>
      </c>
      <c r="T955" s="58">
        <f t="shared" si="212"/>
        <v>12.7</v>
      </c>
      <c r="U955" s="58">
        <f t="shared" si="213"/>
        <v>10.199999999999999</v>
      </c>
      <c r="V955" s="58">
        <f t="array" ref="V955">INDEX(AS$11:AS$66,MATCH(C955&amp;G955,AO$11:AO$66&amp;AP$11:AP$66,0),0)</f>
        <v>5</v>
      </c>
      <c r="X955" s="120">
        <f t="shared" si="214"/>
        <v>0.16666666666666666</v>
      </c>
      <c r="Y955" s="61">
        <f t="array" ref="Y955">INDEX($AQ$11:$AR$66,MATCH($C955&amp;$G955,$AO$11:$AO$66&amp;$AP$11:$AP$66,0),COUNTIF($AQ$10:$AR$10,"&lt;"&amp;Z955)+1)</f>
        <v>4.0000000000000002E-4</v>
      </c>
      <c r="Z955" s="61">
        <f t="shared" si="215"/>
        <v>3.75</v>
      </c>
      <c r="AA955" s="61">
        <f t="array" ref="AA955">INDEX($AT$11:$AV$66,MATCH($C955&amp;$G955,$AO$11:$AO$66&amp;$AP$11:$AP$66,0),COUNTIF($AT$10:$AV$10,"&lt;"&amp;Z955)+1)</f>
        <v>8.0000000000000004E-4</v>
      </c>
      <c r="AB955" s="111">
        <f t="shared" si="216"/>
        <v>3.6417468245269453</v>
      </c>
      <c r="AC955" s="121">
        <f t="array" ref="AC955">INDEX($AW$11:$BA$66,MATCH($C955&amp;$G955,$AO$11:$AO$66&amp;$AP$11:$AP$66,0),COUNTIF($AW$10:$BA$10,"&lt;"&amp;Z955)+1)</f>
        <v>5.0000000000000001E-4</v>
      </c>
      <c r="AD955" s="62">
        <v>3.7265999999999999</v>
      </c>
      <c r="AE955" s="61">
        <f t="array" ref="AE955">INDEX($AT$11:$AV$66,MATCH($C955&amp;$G955,$AO$11:$AO$66&amp;$AP$11:$AP$66,0),COUNTIF($AT$10:$AV$10,"&lt;"&amp;AD955)+1)</f>
        <v>8.0000000000000004E-4</v>
      </c>
      <c r="AF955" s="111">
        <f t="shared" si="217"/>
        <v>3.6544312163512966</v>
      </c>
      <c r="AG955" s="121">
        <f t="array" ref="AG955">INDEX($AW$11:$BA$66,MATCH($C955&amp;$G955,$AO$11:$AO$66&amp;$AP$11:$AP$66,0),COUNTIF($AW$10:$BA$10,"&lt;"&amp;AD955)+1)</f>
        <v>5.0000000000000001E-4</v>
      </c>
    </row>
    <row r="956" spans="2:33" ht="12.75" customHeight="1" x14ac:dyDescent="0.3">
      <c r="B956" s="81" t="str">
        <f t="shared" si="219"/>
        <v>3 3/4-6 UN</v>
      </c>
      <c r="C956" s="71" t="s">
        <v>592</v>
      </c>
      <c r="D956" s="71"/>
      <c r="E956" s="79" t="s">
        <v>604</v>
      </c>
      <c r="F956" s="82" t="s">
        <v>634</v>
      </c>
      <c r="G956" s="58">
        <v>6</v>
      </c>
      <c r="H956" s="60" t="s">
        <v>521</v>
      </c>
      <c r="I956" s="71" t="s">
        <v>601</v>
      </c>
      <c r="J956" s="71" t="s">
        <v>588</v>
      </c>
      <c r="K956" s="71" t="s">
        <v>600</v>
      </c>
      <c r="L956" s="85">
        <f t="shared" si="218"/>
        <v>95.25</v>
      </c>
      <c r="M956" s="85">
        <f t="shared" si="206"/>
        <v>4.2332999999999998</v>
      </c>
      <c r="N956" s="71">
        <v>60</v>
      </c>
      <c r="O956" s="100">
        <f t="shared" si="207"/>
        <v>94.574399999999997</v>
      </c>
      <c r="P956" s="85">
        <f t="shared" si="208"/>
        <v>0</v>
      </c>
      <c r="Q956" s="58">
        <f t="shared" si="209"/>
        <v>20.3</v>
      </c>
      <c r="R956" s="100">
        <f t="shared" si="210"/>
        <v>92.741299999999995</v>
      </c>
      <c r="S956" s="85">
        <f t="shared" si="211"/>
        <v>0</v>
      </c>
      <c r="T956" s="58">
        <f t="shared" si="212"/>
        <v>12.7</v>
      </c>
      <c r="U956" s="58">
        <f t="shared" si="213"/>
        <v>10.199999999999999</v>
      </c>
      <c r="V956" s="58">
        <f t="array" ref="V956">INDEX(AS$11:AS$66,MATCH(C956&amp;G956,AO$11:AO$66&amp;AP$11:AP$66,0),0)</f>
        <v>5</v>
      </c>
      <c r="X956" s="120">
        <f t="shared" si="214"/>
        <v>0.16666666666666666</v>
      </c>
      <c r="Y956" s="61">
        <f t="array" ref="Y956">INDEX($AQ$11:$AR$66,MATCH($C956&amp;$G956,$AO$11:$AO$66&amp;$AP$11:$AP$66,0),COUNTIF($AQ$10:$AR$10,"&lt;"&amp;Z956)+1)</f>
        <v>4.0000000000000002E-4</v>
      </c>
      <c r="Z956" s="61">
        <f t="shared" si="215"/>
        <v>3.75</v>
      </c>
      <c r="AA956" s="61">
        <f t="array" ref="AA956">INDEX($AT$11:$AV$66,MATCH($C956&amp;$G956,$AO$11:$AO$66&amp;$AP$11:$AP$66,0),COUNTIF($AT$10:$AV$10,"&lt;"&amp;Z956)+1)</f>
        <v>8.0000000000000004E-4</v>
      </c>
      <c r="AB956" s="111">
        <f t="shared" si="216"/>
        <v>3.6417468245269453</v>
      </c>
      <c r="AC956" s="121">
        <f t="array" ref="AC956">INDEX($AW$11:$BA$66,MATCH($C956&amp;$G956,$AO$11:$AO$66&amp;$AP$11:$AP$66,0),COUNTIF($AW$10:$BA$10,"&lt;"&amp;Z956)+1)</f>
        <v>5.0000000000000001E-4</v>
      </c>
      <c r="AD956" s="62">
        <v>3.7233999999999998</v>
      </c>
      <c r="AE956" s="61">
        <f t="array" ref="AE956">INDEX($AT$11:$AV$66,MATCH($C956&amp;$G956,$AO$11:$AO$66&amp;$AP$11:$AP$66,0),COUNTIF($AT$10:$AV$10,"&lt;"&amp;AD956)+1)</f>
        <v>8.0000000000000004E-4</v>
      </c>
      <c r="AF956" s="111">
        <f t="shared" si="217"/>
        <v>3.6512312163512965</v>
      </c>
      <c r="AG956" s="121">
        <f t="array" ref="AG956">INDEX($AW$11:$BA$66,MATCH($C956&amp;$G956,$AO$11:$AO$66&amp;$AP$11:$AP$66,0),COUNTIF($AW$10:$BA$10,"&lt;"&amp;AD956)+1)</f>
        <v>5.0000000000000001E-4</v>
      </c>
    </row>
    <row r="957" spans="2:33" ht="12.75" customHeight="1" x14ac:dyDescent="0.3">
      <c r="B957" s="81" t="str">
        <f t="shared" si="219"/>
        <v>3 3/4-8 UN</v>
      </c>
      <c r="C957" s="71" t="s">
        <v>592</v>
      </c>
      <c r="D957" s="71"/>
      <c r="E957" s="79" t="s">
        <v>604</v>
      </c>
      <c r="F957" s="82" t="s">
        <v>634</v>
      </c>
      <c r="G957" s="58">
        <v>8</v>
      </c>
      <c r="H957" s="60" t="s">
        <v>521</v>
      </c>
      <c r="I957" s="71" t="s">
        <v>599</v>
      </c>
      <c r="J957" s="71" t="s">
        <v>588</v>
      </c>
      <c r="K957" s="71" t="s">
        <v>600</v>
      </c>
      <c r="L957" s="85">
        <f t="shared" si="218"/>
        <v>95.25</v>
      </c>
      <c r="M957" s="85">
        <f t="shared" si="206"/>
        <v>3.1749999999999998</v>
      </c>
      <c r="N957" s="71">
        <v>60</v>
      </c>
      <c r="O957" s="100">
        <f t="shared" si="207"/>
        <v>94.858800000000002</v>
      </c>
      <c r="P957" s="85">
        <f t="shared" si="208"/>
        <v>0</v>
      </c>
      <c r="Q957" s="58">
        <f t="shared" si="209"/>
        <v>17.8</v>
      </c>
      <c r="R957" s="100">
        <f t="shared" si="210"/>
        <v>93.483999999999995</v>
      </c>
      <c r="S957" s="85">
        <f t="shared" si="211"/>
        <v>0</v>
      </c>
      <c r="T957" s="58">
        <f t="shared" si="212"/>
        <v>12.7</v>
      </c>
      <c r="U957" s="58">
        <f t="shared" si="213"/>
        <v>10.199999999999999</v>
      </c>
      <c r="V957" s="58">
        <f t="array" ref="V957">INDEX(AS$11:AS$66,MATCH(C957&amp;G957,AO$11:AO$66&amp;AP$11:AP$66,0),0)</f>
        <v>5</v>
      </c>
      <c r="X957" s="120">
        <f t="shared" si="214"/>
        <v>0.125</v>
      </c>
      <c r="Y957" s="61">
        <f t="array" ref="Y957">INDEX($AQ$11:$AR$66,MATCH($C957&amp;$G957,$AO$11:$AO$66&amp;$AP$11:$AP$66,0),COUNTIF($AQ$10:$AR$10,"&lt;"&amp;Z957)+1)</f>
        <v>4.0000000000000002E-4</v>
      </c>
      <c r="Z957" s="61">
        <f t="shared" si="215"/>
        <v>3.75</v>
      </c>
      <c r="AA957" s="61">
        <f t="array" ref="AA957">INDEX($AT$11:$AV$66,MATCH($C957&amp;$G957,$AO$11:$AO$66&amp;$AP$11:$AP$66,0),COUNTIF($AT$10:$AV$10,"&lt;"&amp;Z957)+1)</f>
        <v>6.9999999999999999E-4</v>
      </c>
      <c r="AB957" s="111">
        <f t="shared" si="216"/>
        <v>3.6688101183952089</v>
      </c>
      <c r="AC957" s="121">
        <f t="array" ref="AC957">INDEX($AW$11:$BA$66,MATCH($C957&amp;$G957,$AO$11:$AO$66&amp;$AP$11:$AP$66,0),COUNTIF($AW$10:$BA$10,"&lt;"&amp;Z957)+1)</f>
        <v>5.0000000000000001E-4</v>
      </c>
      <c r="AD957" s="62">
        <v>3.7345999999999999</v>
      </c>
      <c r="AE957" s="61">
        <f t="array" ref="AE957">INDEX($AT$11:$AV$66,MATCH($C957&amp;$G957,$AO$11:$AO$66&amp;$AP$11:$AP$66,0),COUNTIF($AT$10:$AV$10,"&lt;"&amp;AD957)+1)</f>
        <v>6.9999999999999999E-4</v>
      </c>
      <c r="AF957" s="111">
        <f t="shared" si="217"/>
        <v>3.6804734122634724</v>
      </c>
      <c r="AG957" s="121">
        <f t="array" ref="AG957">INDEX($AW$11:$BA$66,MATCH($C957&amp;$G957,$AO$11:$AO$66&amp;$AP$11:$AP$66,0),COUNTIF($AW$10:$BA$10,"&lt;"&amp;AD957)+1)</f>
        <v>5.0000000000000001E-4</v>
      </c>
    </row>
    <row r="958" spans="2:33" ht="12.75" customHeight="1" x14ac:dyDescent="0.3">
      <c r="B958" s="81" t="str">
        <f t="shared" si="219"/>
        <v>3 3/4-8 UN</v>
      </c>
      <c r="C958" s="71" t="s">
        <v>592</v>
      </c>
      <c r="D958" s="71"/>
      <c r="E958" s="79" t="s">
        <v>604</v>
      </c>
      <c r="F958" s="82" t="s">
        <v>634</v>
      </c>
      <c r="G958" s="58">
        <v>8</v>
      </c>
      <c r="H958" s="60" t="s">
        <v>521</v>
      </c>
      <c r="I958" s="71" t="s">
        <v>601</v>
      </c>
      <c r="J958" s="71" t="s">
        <v>588</v>
      </c>
      <c r="K958" s="71" t="s">
        <v>600</v>
      </c>
      <c r="L958" s="85">
        <f t="shared" si="218"/>
        <v>95.25</v>
      </c>
      <c r="M958" s="85">
        <f t="shared" si="206"/>
        <v>3.1749999999999998</v>
      </c>
      <c r="N958" s="71">
        <v>60</v>
      </c>
      <c r="O958" s="100">
        <f t="shared" si="207"/>
        <v>94.785200000000003</v>
      </c>
      <c r="P958" s="85">
        <f t="shared" si="208"/>
        <v>0</v>
      </c>
      <c r="Q958" s="58">
        <f t="shared" si="209"/>
        <v>17.8</v>
      </c>
      <c r="R958" s="100">
        <f t="shared" si="210"/>
        <v>93.410399999999996</v>
      </c>
      <c r="S958" s="85">
        <f t="shared" si="211"/>
        <v>0</v>
      </c>
      <c r="T958" s="58">
        <f t="shared" si="212"/>
        <v>12.7</v>
      </c>
      <c r="U958" s="58">
        <f t="shared" si="213"/>
        <v>10.199999999999999</v>
      </c>
      <c r="V958" s="58">
        <f t="array" ref="V958">INDEX(AS$11:AS$66,MATCH(C958&amp;G958,AO$11:AO$66&amp;AP$11:AP$66,0),0)</f>
        <v>5</v>
      </c>
      <c r="X958" s="120">
        <f t="shared" si="214"/>
        <v>0.125</v>
      </c>
      <c r="Y958" s="61">
        <f t="array" ref="Y958">INDEX($AQ$11:$AR$66,MATCH($C958&amp;$G958,$AO$11:$AO$66&amp;$AP$11:$AP$66,0),COUNTIF($AQ$10:$AR$10,"&lt;"&amp;Z958)+1)</f>
        <v>4.0000000000000002E-4</v>
      </c>
      <c r="Z958" s="61">
        <f t="shared" si="215"/>
        <v>3.75</v>
      </c>
      <c r="AA958" s="61">
        <f t="array" ref="AA958">INDEX($AT$11:$AV$66,MATCH($C958&amp;$G958,$AO$11:$AO$66&amp;$AP$11:$AP$66,0),COUNTIF($AT$10:$AV$10,"&lt;"&amp;Z958)+1)</f>
        <v>6.9999999999999999E-4</v>
      </c>
      <c r="AB958" s="111">
        <f t="shared" si="216"/>
        <v>3.6688101183952089</v>
      </c>
      <c r="AC958" s="121">
        <f t="array" ref="AC958">INDEX($AW$11:$BA$66,MATCH($C958&amp;$G958,$AO$11:$AO$66&amp;$AP$11:$AP$66,0),COUNTIF($AW$10:$BA$10,"&lt;"&amp;Z958)+1)</f>
        <v>5.0000000000000001E-4</v>
      </c>
      <c r="AD958" s="62">
        <v>3.7317</v>
      </c>
      <c r="AE958" s="61">
        <f t="array" ref="AE958">INDEX($AT$11:$AV$66,MATCH($C958&amp;$G958,$AO$11:$AO$66&amp;$AP$11:$AP$66,0),COUNTIF($AT$10:$AV$10,"&lt;"&amp;AD958)+1)</f>
        <v>6.9999999999999999E-4</v>
      </c>
      <c r="AF958" s="111">
        <f t="shared" si="217"/>
        <v>3.6775734122634725</v>
      </c>
      <c r="AG958" s="121">
        <f t="array" ref="AG958">INDEX($AW$11:$BA$66,MATCH($C958&amp;$G958,$AO$11:$AO$66&amp;$AP$11:$AP$66,0),COUNTIF($AW$10:$BA$10,"&lt;"&amp;AD958)+1)</f>
        <v>5.0000000000000001E-4</v>
      </c>
    </row>
    <row r="959" spans="2:33" ht="12.75" customHeight="1" x14ac:dyDescent="0.3">
      <c r="B959" s="81" t="str">
        <f t="shared" si="219"/>
        <v>3 3/4-12 UN</v>
      </c>
      <c r="C959" s="71" t="s">
        <v>592</v>
      </c>
      <c r="D959" s="71"/>
      <c r="E959" s="79" t="s">
        <v>604</v>
      </c>
      <c r="F959" s="82" t="s">
        <v>634</v>
      </c>
      <c r="G959" s="58">
        <v>12</v>
      </c>
      <c r="H959" s="60" t="s">
        <v>521</v>
      </c>
      <c r="I959" s="71" t="s">
        <v>599</v>
      </c>
      <c r="J959" s="71" t="s">
        <v>588</v>
      </c>
      <c r="K959" s="71" t="s">
        <v>600</v>
      </c>
      <c r="L959" s="85">
        <f t="shared" si="218"/>
        <v>95.25</v>
      </c>
      <c r="M959" s="85">
        <f t="shared" si="206"/>
        <v>2.1166999999999998</v>
      </c>
      <c r="N959" s="71">
        <v>60</v>
      </c>
      <c r="O959" s="100">
        <f t="shared" si="207"/>
        <v>95.006200000000007</v>
      </c>
      <c r="P959" s="85">
        <f t="shared" si="208"/>
        <v>0</v>
      </c>
      <c r="Q959" s="58">
        <f t="shared" si="209"/>
        <v>15.2</v>
      </c>
      <c r="R959" s="100">
        <f t="shared" si="210"/>
        <v>94.089600000000004</v>
      </c>
      <c r="S959" s="85">
        <f t="shared" si="211"/>
        <v>0</v>
      </c>
      <c r="T959" s="58">
        <f t="shared" si="212"/>
        <v>10.199999999999999</v>
      </c>
      <c r="U959" s="58">
        <f t="shared" si="213"/>
        <v>7.6</v>
      </c>
      <c r="V959" s="58">
        <f t="array" ref="V959">INDEX(AS$11:AS$66,MATCH(C959&amp;G959,AO$11:AO$66&amp;AP$11:AP$66,0),0)</f>
        <v>10</v>
      </c>
      <c r="X959" s="120">
        <f t="shared" si="214"/>
        <v>8.3333333333333329E-2</v>
      </c>
      <c r="Y959" s="61">
        <f t="array" ref="Y959">INDEX($AQ$11:$AR$66,MATCH($C959&amp;$G959,$AO$11:$AO$66&amp;$AP$11:$AP$66,0),COUNTIF($AQ$10:$AR$10,"&lt;"&amp;Z959)+1)</f>
        <v>2.9999999999999997E-4</v>
      </c>
      <c r="Z959" s="61">
        <f t="shared" si="215"/>
        <v>3.75</v>
      </c>
      <c r="AA959" s="61">
        <f t="array" ref="AA959">INDEX($AT$11:$AV$66,MATCH($C959&amp;$G959,$AO$11:$AO$66&amp;$AP$11:$AP$66,0),COUNTIF($AT$10:$AV$10,"&lt;"&amp;Z959)+1)</f>
        <v>5.9999999999999995E-4</v>
      </c>
      <c r="AB959" s="111">
        <f t="shared" si="216"/>
        <v>3.6958734122634724</v>
      </c>
      <c r="AC959" s="121">
        <f t="array" ref="AC959">INDEX($AW$11:$BA$66,MATCH($C959&amp;$G959,$AO$11:$AO$66&amp;$AP$11:$AP$66,0),COUNTIF($AW$10:$BA$10,"&lt;"&amp;Z959)+1)</f>
        <v>4.0000000000000002E-4</v>
      </c>
      <c r="AD959" s="62">
        <v>3.7404000000000002</v>
      </c>
      <c r="AE959" s="61">
        <f t="array" ref="AE959">INDEX($AT$11:$AV$66,MATCH($C959&amp;$G959,$AO$11:$AO$66&amp;$AP$11:$AP$66,0),COUNTIF($AT$10:$AV$10,"&lt;"&amp;AD959)+1)</f>
        <v>5.9999999999999995E-4</v>
      </c>
      <c r="AF959" s="111">
        <f t="shared" si="217"/>
        <v>3.7043156081756488</v>
      </c>
      <c r="AG959" s="121">
        <f t="array" ref="AG959">INDEX($AW$11:$BA$66,MATCH($C959&amp;$G959,$AO$11:$AO$66&amp;$AP$11:$AP$66,0),COUNTIF($AW$10:$BA$10,"&lt;"&amp;AD959)+1)</f>
        <v>4.0000000000000002E-4</v>
      </c>
    </row>
    <row r="960" spans="2:33" ht="12.75" customHeight="1" x14ac:dyDescent="0.3">
      <c r="B960" s="81" t="str">
        <f t="shared" si="219"/>
        <v>3 3/4-12 UN</v>
      </c>
      <c r="C960" s="71" t="s">
        <v>592</v>
      </c>
      <c r="D960" s="71"/>
      <c r="E960" s="79" t="s">
        <v>604</v>
      </c>
      <c r="F960" s="82" t="s">
        <v>634</v>
      </c>
      <c r="G960" s="58">
        <v>12</v>
      </c>
      <c r="H960" s="60" t="s">
        <v>521</v>
      </c>
      <c r="I960" s="71" t="s">
        <v>601</v>
      </c>
      <c r="J960" s="71" t="s">
        <v>588</v>
      </c>
      <c r="K960" s="71" t="s">
        <v>600</v>
      </c>
      <c r="L960" s="85">
        <f t="shared" si="218"/>
        <v>95.25</v>
      </c>
      <c r="M960" s="85">
        <f t="shared" si="206"/>
        <v>2.1166999999999998</v>
      </c>
      <c r="N960" s="71">
        <v>60</v>
      </c>
      <c r="O960" s="100">
        <f t="shared" si="207"/>
        <v>94.952799999999996</v>
      </c>
      <c r="P960" s="85">
        <f t="shared" si="208"/>
        <v>0</v>
      </c>
      <c r="Q960" s="58">
        <f t="shared" si="209"/>
        <v>15.2</v>
      </c>
      <c r="R960" s="100">
        <f t="shared" si="210"/>
        <v>94.036299999999997</v>
      </c>
      <c r="S960" s="85">
        <f t="shared" si="211"/>
        <v>0</v>
      </c>
      <c r="T960" s="58">
        <f t="shared" si="212"/>
        <v>10.199999999999999</v>
      </c>
      <c r="U960" s="58">
        <f t="shared" si="213"/>
        <v>7.6</v>
      </c>
      <c r="V960" s="58">
        <f t="array" ref="V960">INDEX(AS$11:AS$66,MATCH(C960&amp;G960,AO$11:AO$66&amp;AP$11:AP$66,0),0)</f>
        <v>10</v>
      </c>
      <c r="X960" s="120">
        <f t="shared" si="214"/>
        <v>8.3333333333333329E-2</v>
      </c>
      <c r="Y960" s="61">
        <f t="array" ref="Y960">INDEX($AQ$11:$AR$66,MATCH($C960&amp;$G960,$AO$11:$AO$66&amp;$AP$11:$AP$66,0),COUNTIF($AQ$10:$AR$10,"&lt;"&amp;Z960)+1)</f>
        <v>2.9999999999999997E-4</v>
      </c>
      <c r="Z960" s="61">
        <f t="shared" si="215"/>
        <v>3.75</v>
      </c>
      <c r="AA960" s="61">
        <f t="array" ref="AA960">INDEX($AT$11:$AV$66,MATCH($C960&amp;$G960,$AO$11:$AO$66&amp;$AP$11:$AP$66,0),COUNTIF($AT$10:$AV$10,"&lt;"&amp;Z960)+1)</f>
        <v>5.9999999999999995E-4</v>
      </c>
      <c r="AB960" s="111">
        <f t="shared" si="216"/>
        <v>3.6958734122634724</v>
      </c>
      <c r="AC960" s="121">
        <f t="array" ref="AC960">INDEX($AW$11:$BA$66,MATCH($C960&amp;$G960,$AO$11:$AO$66&amp;$AP$11:$AP$66,0),COUNTIF($AW$10:$BA$10,"&lt;"&amp;Z960)+1)</f>
        <v>4.0000000000000002E-4</v>
      </c>
      <c r="AD960" s="62">
        <v>3.7383000000000002</v>
      </c>
      <c r="AE960" s="61">
        <f t="array" ref="AE960">INDEX($AT$11:$AV$66,MATCH($C960&amp;$G960,$AO$11:$AO$66&amp;$AP$11:$AP$66,0),COUNTIF($AT$10:$AV$10,"&lt;"&amp;AD960)+1)</f>
        <v>5.9999999999999995E-4</v>
      </c>
      <c r="AF960" s="111">
        <f t="shared" si="217"/>
        <v>3.7022156081756488</v>
      </c>
      <c r="AG960" s="121">
        <f t="array" ref="AG960">INDEX($AW$11:$BA$66,MATCH($C960&amp;$G960,$AO$11:$AO$66&amp;$AP$11:$AP$66,0),COUNTIF($AW$10:$BA$10,"&lt;"&amp;AD960)+1)</f>
        <v>4.0000000000000002E-4</v>
      </c>
    </row>
    <row r="961" spans="2:33" ht="12.75" customHeight="1" x14ac:dyDescent="0.3">
      <c r="B961" s="81" t="str">
        <f t="shared" si="219"/>
        <v>3 3/4-16 UN</v>
      </c>
      <c r="C961" s="71" t="s">
        <v>592</v>
      </c>
      <c r="D961" s="71"/>
      <c r="E961" s="79" t="s">
        <v>604</v>
      </c>
      <c r="F961" s="82" t="s">
        <v>634</v>
      </c>
      <c r="G961" s="58">
        <v>16</v>
      </c>
      <c r="H961" s="60" t="s">
        <v>521</v>
      </c>
      <c r="I961" s="71" t="s">
        <v>599</v>
      </c>
      <c r="J961" s="71" t="s">
        <v>588</v>
      </c>
      <c r="K961" s="71" t="s">
        <v>600</v>
      </c>
      <c r="L961" s="85">
        <f t="shared" si="218"/>
        <v>95.25</v>
      </c>
      <c r="M961" s="85">
        <f t="shared" si="206"/>
        <v>1.5874999999999999</v>
      </c>
      <c r="N961" s="71">
        <v>60</v>
      </c>
      <c r="O961" s="100">
        <f t="shared" si="207"/>
        <v>95.0976</v>
      </c>
      <c r="P961" s="85">
        <f t="shared" si="208"/>
        <v>0</v>
      </c>
      <c r="Q961" s="58">
        <f t="shared" si="209"/>
        <v>15.2</v>
      </c>
      <c r="R961" s="100">
        <f t="shared" si="210"/>
        <v>94.410200000000003</v>
      </c>
      <c r="S961" s="85">
        <f t="shared" si="211"/>
        <v>0</v>
      </c>
      <c r="T961" s="58">
        <f t="shared" si="212"/>
        <v>10.199999999999999</v>
      </c>
      <c r="U961" s="58">
        <f t="shared" si="213"/>
        <v>7.6</v>
      </c>
      <c r="V961" s="58">
        <f t="array" ref="V961">INDEX(AS$11:AS$66,MATCH(C961&amp;G961,AO$11:AO$66&amp;AP$11:AP$66,0),0)</f>
        <v>10</v>
      </c>
      <c r="X961" s="120">
        <f t="shared" si="214"/>
        <v>6.25E-2</v>
      </c>
      <c r="Y961" s="61">
        <f t="array" ref="Y961">INDEX($AQ$11:$AR$66,MATCH($C961&amp;$G961,$AO$11:$AO$66&amp;$AP$11:$AP$66,0),COUNTIF($AQ$10:$AR$10,"&lt;"&amp;Z961)+1)</f>
        <v>2.9999999999999997E-4</v>
      </c>
      <c r="Z961" s="61">
        <f t="shared" si="215"/>
        <v>3.75</v>
      </c>
      <c r="AA961" s="61">
        <f t="array" ref="AA961">INDEX($AT$11:$AV$66,MATCH($C961&amp;$G961,$AO$11:$AO$66&amp;$AP$11:$AP$66,0),COUNTIF($AT$10:$AV$10,"&lt;"&amp;Z961)+1)</f>
        <v>5.9999999999999995E-4</v>
      </c>
      <c r="AB961" s="111">
        <f t="shared" si="216"/>
        <v>3.7094050591976044</v>
      </c>
      <c r="AC961" s="121">
        <f t="array" ref="AC961">INDEX($AW$11:$BA$66,MATCH($C961&amp;$G961,$AO$11:$AO$66&amp;$AP$11:$AP$66,0),COUNTIF($AW$10:$BA$10,"&lt;"&amp;Z961)+1)</f>
        <v>4.0000000000000002E-4</v>
      </c>
      <c r="AD961" s="62">
        <v>3.7440000000000002</v>
      </c>
      <c r="AE961" s="61">
        <f t="array" ref="AE961">INDEX($AT$11:$AV$66,MATCH($C961&amp;$G961,$AO$11:$AO$66&amp;$AP$11:$AP$66,0),COUNTIF($AT$10:$AV$10,"&lt;"&amp;AD961)+1)</f>
        <v>5.9999999999999995E-4</v>
      </c>
      <c r="AF961" s="111">
        <f t="shared" si="217"/>
        <v>3.7169367061317367</v>
      </c>
      <c r="AG961" s="121">
        <f t="array" ref="AG961">INDEX($AW$11:$BA$66,MATCH($C961&amp;$G961,$AO$11:$AO$66&amp;$AP$11:$AP$66,0),COUNTIF($AW$10:$BA$10,"&lt;"&amp;AD961)+1)</f>
        <v>4.0000000000000002E-4</v>
      </c>
    </row>
    <row r="962" spans="2:33" ht="12.75" customHeight="1" x14ac:dyDescent="0.3">
      <c r="B962" s="81" t="str">
        <f t="shared" si="219"/>
        <v>3 3/4-16 UN</v>
      </c>
      <c r="C962" s="71" t="s">
        <v>592</v>
      </c>
      <c r="D962" s="71"/>
      <c r="E962" s="79" t="s">
        <v>604</v>
      </c>
      <c r="F962" s="82" t="s">
        <v>634</v>
      </c>
      <c r="G962" s="58">
        <v>16</v>
      </c>
      <c r="H962" s="60" t="s">
        <v>521</v>
      </c>
      <c r="I962" s="71" t="s">
        <v>601</v>
      </c>
      <c r="J962" s="71" t="s">
        <v>588</v>
      </c>
      <c r="K962" s="71" t="s">
        <v>600</v>
      </c>
      <c r="L962" s="85">
        <f t="shared" si="218"/>
        <v>95.25</v>
      </c>
      <c r="M962" s="85">
        <f t="shared" si="206"/>
        <v>1.5874999999999999</v>
      </c>
      <c r="N962" s="71">
        <v>60</v>
      </c>
      <c r="O962" s="100">
        <f t="shared" si="207"/>
        <v>95.049300000000002</v>
      </c>
      <c r="P962" s="85">
        <f t="shared" si="208"/>
        <v>0</v>
      </c>
      <c r="Q962" s="58">
        <f t="shared" si="209"/>
        <v>15.2</v>
      </c>
      <c r="R962" s="100">
        <f t="shared" si="210"/>
        <v>94.361900000000006</v>
      </c>
      <c r="S962" s="85">
        <f t="shared" si="211"/>
        <v>0</v>
      </c>
      <c r="T962" s="58">
        <f t="shared" si="212"/>
        <v>10.199999999999999</v>
      </c>
      <c r="U962" s="58">
        <f t="shared" si="213"/>
        <v>7.6</v>
      </c>
      <c r="V962" s="58">
        <f t="array" ref="V962">INDEX(AS$11:AS$66,MATCH(C962&amp;G962,AO$11:AO$66&amp;AP$11:AP$66,0),0)</f>
        <v>10</v>
      </c>
      <c r="X962" s="120">
        <f t="shared" si="214"/>
        <v>6.25E-2</v>
      </c>
      <c r="Y962" s="61">
        <f t="array" ref="Y962">INDEX($AQ$11:$AR$66,MATCH($C962&amp;$G962,$AO$11:$AO$66&amp;$AP$11:$AP$66,0),COUNTIF($AQ$10:$AR$10,"&lt;"&amp;Z962)+1)</f>
        <v>2.9999999999999997E-4</v>
      </c>
      <c r="Z962" s="61">
        <f t="shared" si="215"/>
        <v>3.75</v>
      </c>
      <c r="AA962" s="61">
        <f t="array" ref="AA962">INDEX($AT$11:$AV$66,MATCH($C962&amp;$G962,$AO$11:$AO$66&amp;$AP$11:$AP$66,0),COUNTIF($AT$10:$AV$10,"&lt;"&amp;Z962)+1)</f>
        <v>5.9999999999999995E-4</v>
      </c>
      <c r="AB962" s="111">
        <f t="shared" si="216"/>
        <v>3.7094050591976044</v>
      </c>
      <c r="AC962" s="121">
        <f t="array" ref="AC962">INDEX($AW$11:$BA$66,MATCH($C962&amp;$G962,$AO$11:$AO$66&amp;$AP$11:$AP$66,0),COUNTIF($AW$10:$BA$10,"&lt;"&amp;Z962)+1)</f>
        <v>4.0000000000000002E-4</v>
      </c>
      <c r="AD962" s="62">
        <v>3.7421000000000002</v>
      </c>
      <c r="AE962" s="61">
        <f t="array" ref="AE962">INDEX($AT$11:$AV$66,MATCH($C962&amp;$G962,$AO$11:$AO$66&amp;$AP$11:$AP$66,0),COUNTIF($AT$10:$AV$10,"&lt;"&amp;AD962)+1)</f>
        <v>5.9999999999999995E-4</v>
      </c>
      <c r="AF962" s="111">
        <f t="shared" si="217"/>
        <v>3.7150367061317366</v>
      </c>
      <c r="AG962" s="121">
        <f t="array" ref="AG962">INDEX($AW$11:$BA$66,MATCH($C962&amp;$G962,$AO$11:$AO$66&amp;$AP$11:$AP$66,0),COUNTIF($AW$10:$BA$10,"&lt;"&amp;AD962)+1)</f>
        <v>4.0000000000000002E-4</v>
      </c>
    </row>
    <row r="963" spans="2:33" ht="12.75" customHeight="1" x14ac:dyDescent="0.3">
      <c r="B963" s="81" t="str">
        <f t="shared" si="219"/>
        <v>3 7/8-6 UN</v>
      </c>
      <c r="C963" s="71" t="s">
        <v>592</v>
      </c>
      <c r="D963" s="71"/>
      <c r="E963" s="79" t="s">
        <v>604</v>
      </c>
      <c r="F963" s="82" t="s">
        <v>635</v>
      </c>
      <c r="G963" s="58">
        <v>6</v>
      </c>
      <c r="H963" s="60" t="s">
        <v>521</v>
      </c>
      <c r="I963" s="71" t="s">
        <v>599</v>
      </c>
      <c r="J963" s="71" t="s">
        <v>588</v>
      </c>
      <c r="K963" s="71" t="s">
        <v>600</v>
      </c>
      <c r="L963" s="85">
        <f t="shared" si="218"/>
        <v>98.424999999999997</v>
      </c>
      <c r="M963" s="85">
        <f t="shared" si="206"/>
        <v>4.2332999999999998</v>
      </c>
      <c r="N963" s="71">
        <v>60</v>
      </c>
      <c r="O963" s="100">
        <f t="shared" si="207"/>
        <v>97.833200000000005</v>
      </c>
      <c r="P963" s="85">
        <f t="shared" si="208"/>
        <v>0</v>
      </c>
      <c r="Q963" s="58">
        <f t="shared" si="209"/>
        <v>20.3</v>
      </c>
      <c r="R963" s="100">
        <f t="shared" si="210"/>
        <v>96.000100000000003</v>
      </c>
      <c r="S963" s="85">
        <f t="shared" si="211"/>
        <v>0</v>
      </c>
      <c r="T963" s="58">
        <f t="shared" si="212"/>
        <v>12.7</v>
      </c>
      <c r="U963" s="58">
        <f t="shared" si="213"/>
        <v>10.199999999999999</v>
      </c>
      <c r="V963" s="58">
        <f t="array" ref="V963">INDEX(AS$11:AS$66,MATCH(C963&amp;G963,AO$11:AO$66&amp;AP$11:AP$66,0),0)</f>
        <v>5</v>
      </c>
      <c r="X963" s="120">
        <f t="shared" si="214"/>
        <v>0.16666666666666666</v>
      </c>
      <c r="Y963" s="61">
        <f t="array" ref="Y963">INDEX($AQ$11:$AR$66,MATCH($C963&amp;$G963,$AO$11:$AO$66&amp;$AP$11:$AP$66,0),COUNTIF($AQ$10:$AR$10,"&lt;"&amp;Z963)+1)</f>
        <v>4.0000000000000002E-4</v>
      </c>
      <c r="Z963" s="61">
        <f t="shared" si="215"/>
        <v>3.875</v>
      </c>
      <c r="AA963" s="61">
        <f t="array" ref="AA963">INDEX($AT$11:$AV$66,MATCH($C963&amp;$G963,$AO$11:$AO$66&amp;$AP$11:$AP$66,0),COUNTIF($AT$10:$AV$10,"&lt;"&amp;Z963)+1)</f>
        <v>8.0000000000000004E-4</v>
      </c>
      <c r="AB963" s="111">
        <f t="shared" si="216"/>
        <v>3.7667468245269453</v>
      </c>
      <c r="AC963" s="121">
        <f t="array" ref="AC963">INDEX($AW$11:$BA$66,MATCH($C963&amp;$G963,$AO$11:$AO$66&amp;$AP$11:$AP$66,0),COUNTIF($AW$10:$BA$10,"&lt;"&amp;Z963)+1)</f>
        <v>5.0000000000000001E-4</v>
      </c>
      <c r="AD963" s="62">
        <v>3.8517000000000001</v>
      </c>
      <c r="AE963" s="61">
        <f t="array" ref="AE963">INDEX($AT$11:$AV$66,MATCH($C963&amp;$G963,$AO$11:$AO$66&amp;$AP$11:$AP$66,0),COUNTIF($AT$10:$AV$10,"&lt;"&amp;AD963)+1)</f>
        <v>8.0000000000000004E-4</v>
      </c>
      <c r="AF963" s="111">
        <f t="shared" si="217"/>
        <v>3.7795312163512969</v>
      </c>
      <c r="AG963" s="121">
        <f t="array" ref="AG963">INDEX($AW$11:$BA$66,MATCH($C963&amp;$G963,$AO$11:$AO$66&amp;$AP$11:$AP$66,0),COUNTIF($AW$10:$BA$10,"&lt;"&amp;AD963)+1)</f>
        <v>5.0000000000000001E-4</v>
      </c>
    </row>
    <row r="964" spans="2:33" ht="12.75" customHeight="1" x14ac:dyDescent="0.3">
      <c r="B964" s="81" t="str">
        <f t="shared" si="219"/>
        <v>3 7/8-6 UN</v>
      </c>
      <c r="C964" s="71" t="s">
        <v>592</v>
      </c>
      <c r="D964" s="71"/>
      <c r="E964" s="79" t="s">
        <v>604</v>
      </c>
      <c r="F964" s="82" t="s">
        <v>635</v>
      </c>
      <c r="G964" s="58">
        <v>6</v>
      </c>
      <c r="H964" s="60" t="s">
        <v>521</v>
      </c>
      <c r="I964" s="71" t="s">
        <v>601</v>
      </c>
      <c r="J964" s="71" t="s">
        <v>588</v>
      </c>
      <c r="K964" s="71" t="s">
        <v>600</v>
      </c>
      <c r="L964" s="85">
        <f t="shared" si="218"/>
        <v>98.424999999999997</v>
      </c>
      <c r="M964" s="85">
        <f t="shared" si="206"/>
        <v>4.2332999999999998</v>
      </c>
      <c r="N964" s="71">
        <v>60</v>
      </c>
      <c r="O964" s="100">
        <f t="shared" si="207"/>
        <v>97.751900000000006</v>
      </c>
      <c r="P964" s="85">
        <f t="shared" si="208"/>
        <v>0</v>
      </c>
      <c r="Q964" s="58">
        <f t="shared" si="209"/>
        <v>20.3</v>
      </c>
      <c r="R964" s="100">
        <f t="shared" si="210"/>
        <v>95.918800000000005</v>
      </c>
      <c r="S964" s="85">
        <f t="shared" si="211"/>
        <v>0</v>
      </c>
      <c r="T964" s="58">
        <f t="shared" si="212"/>
        <v>12.7</v>
      </c>
      <c r="U964" s="58">
        <f t="shared" si="213"/>
        <v>10.199999999999999</v>
      </c>
      <c r="V964" s="58">
        <f t="array" ref="V964">INDEX(AS$11:AS$66,MATCH(C964&amp;G964,AO$11:AO$66&amp;AP$11:AP$66,0),0)</f>
        <v>5</v>
      </c>
      <c r="X964" s="120">
        <f t="shared" si="214"/>
        <v>0.16666666666666666</v>
      </c>
      <c r="Y964" s="61">
        <f t="array" ref="Y964">INDEX($AQ$11:$AR$66,MATCH($C964&amp;$G964,$AO$11:$AO$66&amp;$AP$11:$AP$66,0),COUNTIF($AQ$10:$AR$10,"&lt;"&amp;Z964)+1)</f>
        <v>4.0000000000000002E-4</v>
      </c>
      <c r="Z964" s="61">
        <f t="shared" si="215"/>
        <v>3.875</v>
      </c>
      <c r="AA964" s="61">
        <f t="array" ref="AA964">INDEX($AT$11:$AV$66,MATCH($C964&amp;$G964,$AO$11:$AO$66&amp;$AP$11:$AP$66,0),COUNTIF($AT$10:$AV$10,"&lt;"&amp;Z964)+1)</f>
        <v>8.0000000000000004E-4</v>
      </c>
      <c r="AB964" s="111">
        <f t="shared" si="216"/>
        <v>3.7667468245269453</v>
      </c>
      <c r="AC964" s="121">
        <f t="array" ref="AC964">INDEX($AW$11:$BA$66,MATCH($C964&amp;$G964,$AO$11:$AO$66&amp;$AP$11:$AP$66,0),COUNTIF($AW$10:$BA$10,"&lt;"&amp;Z964)+1)</f>
        <v>5.0000000000000001E-4</v>
      </c>
      <c r="AD964" s="62">
        <v>3.8485</v>
      </c>
      <c r="AE964" s="61">
        <f t="array" ref="AE964">INDEX($AT$11:$AV$66,MATCH($C964&amp;$G964,$AO$11:$AO$66&amp;$AP$11:$AP$66,0),COUNTIF($AT$10:$AV$10,"&lt;"&amp;AD964)+1)</f>
        <v>8.0000000000000004E-4</v>
      </c>
      <c r="AF964" s="111">
        <f t="shared" si="217"/>
        <v>3.7763312163512968</v>
      </c>
      <c r="AG964" s="121">
        <f t="array" ref="AG964">INDEX($AW$11:$BA$66,MATCH($C964&amp;$G964,$AO$11:$AO$66&amp;$AP$11:$AP$66,0),COUNTIF($AW$10:$BA$10,"&lt;"&amp;AD964)+1)</f>
        <v>5.0000000000000001E-4</v>
      </c>
    </row>
    <row r="965" spans="2:33" ht="12.75" customHeight="1" x14ac:dyDescent="0.3">
      <c r="B965" s="81" t="str">
        <f t="shared" si="219"/>
        <v>3 7/8-8 UN</v>
      </c>
      <c r="C965" s="71" t="s">
        <v>592</v>
      </c>
      <c r="D965" s="71"/>
      <c r="E965" s="79" t="s">
        <v>604</v>
      </c>
      <c r="F965" s="82" t="s">
        <v>635</v>
      </c>
      <c r="G965" s="58">
        <v>8</v>
      </c>
      <c r="H965" s="60" t="s">
        <v>521</v>
      </c>
      <c r="I965" s="71" t="s">
        <v>599</v>
      </c>
      <c r="J965" s="71" t="s">
        <v>588</v>
      </c>
      <c r="K965" s="71" t="s">
        <v>600</v>
      </c>
      <c r="L965" s="85">
        <f t="shared" si="218"/>
        <v>98.424999999999997</v>
      </c>
      <c r="M965" s="85">
        <f t="shared" si="206"/>
        <v>3.1749999999999998</v>
      </c>
      <c r="N965" s="71">
        <v>60</v>
      </c>
      <c r="O965" s="100">
        <f t="shared" si="207"/>
        <v>98.0364</v>
      </c>
      <c r="P965" s="85">
        <f t="shared" si="208"/>
        <v>0</v>
      </c>
      <c r="Q965" s="58">
        <f t="shared" si="209"/>
        <v>17.8</v>
      </c>
      <c r="R965" s="100">
        <f t="shared" si="210"/>
        <v>96.661600000000007</v>
      </c>
      <c r="S965" s="85">
        <f t="shared" si="211"/>
        <v>0</v>
      </c>
      <c r="T965" s="58">
        <f t="shared" si="212"/>
        <v>12.7</v>
      </c>
      <c r="U965" s="58">
        <f t="shared" si="213"/>
        <v>10.199999999999999</v>
      </c>
      <c r="V965" s="58">
        <f t="array" ref="V965">INDEX(AS$11:AS$66,MATCH(C965&amp;G965,AO$11:AO$66&amp;AP$11:AP$66,0),0)</f>
        <v>5</v>
      </c>
      <c r="X965" s="120">
        <f t="shared" si="214"/>
        <v>0.125</v>
      </c>
      <c r="Y965" s="61">
        <f t="array" ref="Y965">INDEX($AQ$11:$AR$66,MATCH($C965&amp;$G965,$AO$11:$AO$66&amp;$AP$11:$AP$66,0),COUNTIF($AQ$10:$AR$10,"&lt;"&amp;Z965)+1)</f>
        <v>4.0000000000000002E-4</v>
      </c>
      <c r="Z965" s="61">
        <f t="shared" si="215"/>
        <v>3.875</v>
      </c>
      <c r="AA965" s="61">
        <f t="array" ref="AA965">INDEX($AT$11:$AV$66,MATCH($C965&amp;$G965,$AO$11:$AO$66&amp;$AP$11:$AP$66,0),COUNTIF($AT$10:$AV$10,"&lt;"&amp;Z965)+1)</f>
        <v>6.9999999999999999E-4</v>
      </c>
      <c r="AB965" s="111">
        <f t="shared" si="216"/>
        <v>3.7938101183952089</v>
      </c>
      <c r="AC965" s="121">
        <f t="array" ref="AC965">INDEX($AW$11:$BA$66,MATCH($C965&amp;$G965,$AO$11:$AO$66&amp;$AP$11:$AP$66,0),COUNTIF($AW$10:$BA$10,"&lt;"&amp;Z965)+1)</f>
        <v>5.0000000000000001E-4</v>
      </c>
      <c r="AD965" s="62">
        <v>3.8597000000000001</v>
      </c>
      <c r="AE965" s="61">
        <f t="array" ref="AE965">INDEX($AT$11:$AV$66,MATCH($C965&amp;$G965,$AO$11:$AO$66&amp;$AP$11:$AP$66,0),COUNTIF($AT$10:$AV$10,"&lt;"&amp;AD965)+1)</f>
        <v>6.9999999999999999E-4</v>
      </c>
      <c r="AF965" s="111">
        <f t="shared" si="217"/>
        <v>3.8055734122634726</v>
      </c>
      <c r="AG965" s="121">
        <f t="array" ref="AG965">INDEX($AW$11:$BA$66,MATCH($C965&amp;$G965,$AO$11:$AO$66&amp;$AP$11:$AP$66,0),COUNTIF($AW$10:$BA$10,"&lt;"&amp;AD965)+1)</f>
        <v>5.0000000000000001E-4</v>
      </c>
    </row>
    <row r="966" spans="2:33" ht="12.75" customHeight="1" x14ac:dyDescent="0.3">
      <c r="B966" s="81" t="str">
        <f t="shared" si="219"/>
        <v>3 7/8-8 UN</v>
      </c>
      <c r="C966" s="71" t="s">
        <v>592</v>
      </c>
      <c r="D966" s="71"/>
      <c r="E966" s="79" t="s">
        <v>604</v>
      </c>
      <c r="F966" s="82" t="s">
        <v>635</v>
      </c>
      <c r="G966" s="58">
        <v>8</v>
      </c>
      <c r="H966" s="60" t="s">
        <v>521</v>
      </c>
      <c r="I966" s="71" t="s">
        <v>601</v>
      </c>
      <c r="J966" s="71" t="s">
        <v>588</v>
      </c>
      <c r="K966" s="71" t="s">
        <v>600</v>
      </c>
      <c r="L966" s="85">
        <f t="shared" si="218"/>
        <v>98.424999999999997</v>
      </c>
      <c r="M966" s="85">
        <f t="shared" si="206"/>
        <v>3.1749999999999998</v>
      </c>
      <c r="N966" s="71">
        <v>60</v>
      </c>
      <c r="O966" s="100">
        <f t="shared" si="207"/>
        <v>97.9602</v>
      </c>
      <c r="P966" s="85">
        <f t="shared" si="208"/>
        <v>0</v>
      </c>
      <c r="Q966" s="58">
        <f t="shared" si="209"/>
        <v>17.8</v>
      </c>
      <c r="R966" s="100">
        <f t="shared" si="210"/>
        <v>96.585400000000007</v>
      </c>
      <c r="S966" s="85">
        <f t="shared" si="211"/>
        <v>0</v>
      </c>
      <c r="T966" s="58">
        <f t="shared" si="212"/>
        <v>12.7</v>
      </c>
      <c r="U966" s="58">
        <f t="shared" si="213"/>
        <v>10.199999999999999</v>
      </c>
      <c r="V966" s="58">
        <f t="array" ref="V966">INDEX(AS$11:AS$66,MATCH(C966&amp;G966,AO$11:AO$66&amp;AP$11:AP$66,0),0)</f>
        <v>5</v>
      </c>
      <c r="X966" s="120">
        <f t="shared" si="214"/>
        <v>0.125</v>
      </c>
      <c r="Y966" s="61">
        <f t="array" ref="Y966">INDEX($AQ$11:$AR$66,MATCH($C966&amp;$G966,$AO$11:$AO$66&amp;$AP$11:$AP$66,0),COUNTIF($AQ$10:$AR$10,"&lt;"&amp;Z966)+1)</f>
        <v>4.0000000000000002E-4</v>
      </c>
      <c r="Z966" s="61">
        <f t="shared" si="215"/>
        <v>3.875</v>
      </c>
      <c r="AA966" s="61">
        <f t="array" ref="AA966">INDEX($AT$11:$AV$66,MATCH($C966&amp;$G966,$AO$11:$AO$66&amp;$AP$11:$AP$66,0),COUNTIF($AT$10:$AV$10,"&lt;"&amp;Z966)+1)</f>
        <v>6.9999999999999999E-4</v>
      </c>
      <c r="AB966" s="111">
        <f t="shared" si="216"/>
        <v>3.7938101183952089</v>
      </c>
      <c r="AC966" s="121">
        <f t="array" ref="AC966">INDEX($AW$11:$BA$66,MATCH($C966&amp;$G966,$AO$11:$AO$66&amp;$AP$11:$AP$66,0),COUNTIF($AW$10:$BA$10,"&lt;"&amp;Z966)+1)</f>
        <v>5.0000000000000001E-4</v>
      </c>
      <c r="AD966" s="62">
        <v>3.8567</v>
      </c>
      <c r="AE966" s="61">
        <f t="array" ref="AE966">INDEX($AT$11:$AV$66,MATCH($C966&amp;$G966,$AO$11:$AO$66&amp;$AP$11:$AP$66,0),COUNTIF($AT$10:$AV$10,"&lt;"&amp;AD966)+1)</f>
        <v>6.9999999999999999E-4</v>
      </c>
      <c r="AF966" s="111">
        <f t="shared" si="217"/>
        <v>3.8025734122634725</v>
      </c>
      <c r="AG966" s="121">
        <f t="array" ref="AG966">INDEX($AW$11:$BA$66,MATCH($C966&amp;$G966,$AO$11:$AO$66&amp;$AP$11:$AP$66,0),COUNTIF($AW$10:$BA$10,"&lt;"&amp;AD966)+1)</f>
        <v>5.0000000000000001E-4</v>
      </c>
    </row>
    <row r="967" spans="2:33" ht="12.75" customHeight="1" x14ac:dyDescent="0.3">
      <c r="B967" s="81" t="str">
        <f t="shared" si="219"/>
        <v>3 7/8-12 UN</v>
      </c>
      <c r="C967" s="71" t="s">
        <v>592</v>
      </c>
      <c r="D967" s="71"/>
      <c r="E967" s="79" t="s">
        <v>604</v>
      </c>
      <c r="F967" s="82" t="s">
        <v>635</v>
      </c>
      <c r="G967" s="58">
        <v>12</v>
      </c>
      <c r="H967" s="60" t="s">
        <v>521</v>
      </c>
      <c r="I967" s="71" t="s">
        <v>599</v>
      </c>
      <c r="J967" s="71" t="s">
        <v>588</v>
      </c>
      <c r="K967" s="71" t="s">
        <v>600</v>
      </c>
      <c r="L967" s="85">
        <f t="shared" si="218"/>
        <v>98.424999999999997</v>
      </c>
      <c r="M967" s="85">
        <f t="shared" si="206"/>
        <v>2.1166999999999998</v>
      </c>
      <c r="N967" s="71">
        <v>60</v>
      </c>
      <c r="O967" s="100">
        <f t="shared" si="207"/>
        <v>98.183700000000002</v>
      </c>
      <c r="P967" s="85">
        <f t="shared" si="208"/>
        <v>0</v>
      </c>
      <c r="Q967" s="58">
        <f t="shared" si="209"/>
        <v>15.2</v>
      </c>
      <c r="R967" s="100">
        <f t="shared" si="210"/>
        <v>97.267200000000003</v>
      </c>
      <c r="S967" s="85">
        <f t="shared" si="211"/>
        <v>0</v>
      </c>
      <c r="T967" s="58">
        <f t="shared" si="212"/>
        <v>10.199999999999999</v>
      </c>
      <c r="U967" s="58">
        <f t="shared" si="213"/>
        <v>7.6</v>
      </c>
      <c r="V967" s="58">
        <f t="array" ref="V967">INDEX(AS$11:AS$66,MATCH(C967&amp;G967,AO$11:AO$66&amp;AP$11:AP$66,0),0)</f>
        <v>10</v>
      </c>
      <c r="X967" s="120">
        <f t="shared" si="214"/>
        <v>8.3333333333333329E-2</v>
      </c>
      <c r="Y967" s="61">
        <f t="array" ref="Y967">INDEX($AQ$11:$AR$66,MATCH($C967&amp;$G967,$AO$11:$AO$66&amp;$AP$11:$AP$66,0),COUNTIF($AQ$10:$AR$10,"&lt;"&amp;Z967)+1)</f>
        <v>2.9999999999999997E-4</v>
      </c>
      <c r="Z967" s="61">
        <f t="shared" si="215"/>
        <v>3.875</v>
      </c>
      <c r="AA967" s="61">
        <f t="array" ref="AA967">INDEX($AT$11:$AV$66,MATCH($C967&amp;$G967,$AO$11:$AO$66&amp;$AP$11:$AP$66,0),COUNTIF($AT$10:$AV$10,"&lt;"&amp;Z967)+1)</f>
        <v>5.9999999999999995E-4</v>
      </c>
      <c r="AB967" s="111">
        <f t="shared" si="216"/>
        <v>3.8208734122634724</v>
      </c>
      <c r="AC967" s="121">
        <f t="array" ref="AC967">INDEX($AW$11:$BA$66,MATCH($C967&amp;$G967,$AO$11:$AO$66&amp;$AP$11:$AP$66,0),COUNTIF($AW$10:$BA$10,"&lt;"&amp;Z967)+1)</f>
        <v>4.0000000000000002E-4</v>
      </c>
      <c r="AD967" s="62">
        <v>3.8654999999999999</v>
      </c>
      <c r="AE967" s="61">
        <f t="array" ref="AE967">INDEX($AT$11:$AV$66,MATCH($C967&amp;$G967,$AO$11:$AO$66&amp;$AP$11:$AP$66,0),COUNTIF($AT$10:$AV$10,"&lt;"&amp;AD967)+1)</f>
        <v>5.9999999999999995E-4</v>
      </c>
      <c r="AF967" s="111">
        <f t="shared" si="217"/>
        <v>3.8294156081756485</v>
      </c>
      <c r="AG967" s="121">
        <f t="array" ref="AG967">INDEX($AW$11:$BA$66,MATCH($C967&amp;$G967,$AO$11:$AO$66&amp;$AP$11:$AP$66,0),COUNTIF($AW$10:$BA$10,"&lt;"&amp;AD967)+1)</f>
        <v>4.0000000000000002E-4</v>
      </c>
    </row>
    <row r="968" spans="2:33" ht="12.75" customHeight="1" x14ac:dyDescent="0.3">
      <c r="B968" s="81" t="str">
        <f t="shared" si="219"/>
        <v>3 7/8-12 UN</v>
      </c>
      <c r="C968" s="71" t="s">
        <v>592</v>
      </c>
      <c r="D968" s="71"/>
      <c r="E968" s="79" t="s">
        <v>604</v>
      </c>
      <c r="F968" s="82" t="s">
        <v>635</v>
      </c>
      <c r="G968" s="58">
        <v>12</v>
      </c>
      <c r="H968" s="60" t="s">
        <v>521</v>
      </c>
      <c r="I968" s="71" t="s">
        <v>601</v>
      </c>
      <c r="J968" s="71" t="s">
        <v>588</v>
      </c>
      <c r="K968" s="71" t="s">
        <v>600</v>
      </c>
      <c r="L968" s="85">
        <f t="shared" si="218"/>
        <v>98.424999999999997</v>
      </c>
      <c r="M968" s="85">
        <f t="shared" si="206"/>
        <v>2.1166999999999998</v>
      </c>
      <c r="N968" s="71">
        <v>60</v>
      </c>
      <c r="O968" s="100">
        <f t="shared" si="207"/>
        <v>98.130399999999995</v>
      </c>
      <c r="P968" s="85">
        <f t="shared" si="208"/>
        <v>0</v>
      </c>
      <c r="Q968" s="58">
        <f t="shared" si="209"/>
        <v>15.2</v>
      </c>
      <c r="R968" s="100">
        <f t="shared" si="210"/>
        <v>97.213800000000006</v>
      </c>
      <c r="S968" s="85">
        <f t="shared" si="211"/>
        <v>0</v>
      </c>
      <c r="T968" s="58">
        <f t="shared" si="212"/>
        <v>10.199999999999999</v>
      </c>
      <c r="U968" s="58">
        <f t="shared" si="213"/>
        <v>7.6</v>
      </c>
      <c r="V968" s="58">
        <f t="array" ref="V968">INDEX(AS$11:AS$66,MATCH(C968&amp;G968,AO$11:AO$66&amp;AP$11:AP$66,0),0)</f>
        <v>10</v>
      </c>
      <c r="X968" s="120">
        <f t="shared" si="214"/>
        <v>8.3333333333333329E-2</v>
      </c>
      <c r="Y968" s="61">
        <f t="array" ref="Y968">INDEX($AQ$11:$AR$66,MATCH($C968&amp;$G968,$AO$11:$AO$66&amp;$AP$11:$AP$66,0),COUNTIF($AQ$10:$AR$10,"&lt;"&amp;Z968)+1)</f>
        <v>2.9999999999999997E-4</v>
      </c>
      <c r="Z968" s="61">
        <f t="shared" si="215"/>
        <v>3.875</v>
      </c>
      <c r="AA968" s="61">
        <f t="array" ref="AA968">INDEX($AT$11:$AV$66,MATCH($C968&amp;$G968,$AO$11:$AO$66&amp;$AP$11:$AP$66,0),COUNTIF($AT$10:$AV$10,"&lt;"&amp;Z968)+1)</f>
        <v>5.9999999999999995E-4</v>
      </c>
      <c r="AB968" s="111">
        <f t="shared" si="216"/>
        <v>3.8208734122634724</v>
      </c>
      <c r="AC968" s="121">
        <f t="array" ref="AC968">INDEX($AW$11:$BA$66,MATCH($C968&amp;$G968,$AO$11:$AO$66&amp;$AP$11:$AP$66,0),COUNTIF($AW$10:$BA$10,"&lt;"&amp;Z968)+1)</f>
        <v>4.0000000000000002E-4</v>
      </c>
      <c r="AD968" s="62">
        <v>3.8633999999999999</v>
      </c>
      <c r="AE968" s="61">
        <f t="array" ref="AE968">INDEX($AT$11:$AV$66,MATCH($C968&amp;$G968,$AO$11:$AO$66&amp;$AP$11:$AP$66,0),COUNTIF($AT$10:$AV$10,"&lt;"&amp;AD968)+1)</f>
        <v>5.9999999999999995E-4</v>
      </c>
      <c r="AF968" s="111">
        <f t="shared" si="217"/>
        <v>3.8273156081756485</v>
      </c>
      <c r="AG968" s="121">
        <f t="array" ref="AG968">INDEX($AW$11:$BA$66,MATCH($C968&amp;$G968,$AO$11:$AO$66&amp;$AP$11:$AP$66,0),COUNTIF($AW$10:$BA$10,"&lt;"&amp;AD968)+1)</f>
        <v>4.0000000000000002E-4</v>
      </c>
    </row>
    <row r="969" spans="2:33" ht="12.75" customHeight="1" x14ac:dyDescent="0.3">
      <c r="B969" s="81" t="str">
        <f t="shared" si="219"/>
        <v>3 7/8-16 UN</v>
      </c>
      <c r="C969" s="71" t="s">
        <v>592</v>
      </c>
      <c r="D969" s="71"/>
      <c r="E969" s="79" t="s">
        <v>604</v>
      </c>
      <c r="F969" s="82" t="s">
        <v>635</v>
      </c>
      <c r="G969" s="58">
        <v>16</v>
      </c>
      <c r="H969" s="60" t="s">
        <v>521</v>
      </c>
      <c r="I969" s="71" t="s">
        <v>599</v>
      </c>
      <c r="J969" s="71" t="s">
        <v>588</v>
      </c>
      <c r="K969" s="71" t="s">
        <v>600</v>
      </c>
      <c r="L969" s="85">
        <f t="shared" si="218"/>
        <v>98.424999999999997</v>
      </c>
      <c r="M969" s="85">
        <f t="shared" si="206"/>
        <v>1.5874999999999999</v>
      </c>
      <c r="N969" s="71">
        <v>60</v>
      </c>
      <c r="O969" s="100">
        <f t="shared" si="207"/>
        <v>98.275099999999995</v>
      </c>
      <c r="P969" s="85">
        <f t="shared" si="208"/>
        <v>0</v>
      </c>
      <c r="Q969" s="58">
        <f t="shared" si="209"/>
        <v>15.2</v>
      </c>
      <c r="R969" s="100">
        <f t="shared" si="210"/>
        <v>97.587699999999998</v>
      </c>
      <c r="S969" s="85">
        <f t="shared" si="211"/>
        <v>0</v>
      </c>
      <c r="T969" s="58">
        <f t="shared" si="212"/>
        <v>10.199999999999999</v>
      </c>
      <c r="U969" s="58">
        <f t="shared" si="213"/>
        <v>7.6</v>
      </c>
      <c r="V969" s="58">
        <f t="array" ref="V969">INDEX(AS$11:AS$66,MATCH(C969&amp;G969,AO$11:AO$66&amp;AP$11:AP$66,0),0)</f>
        <v>10</v>
      </c>
      <c r="X969" s="120">
        <f t="shared" si="214"/>
        <v>6.25E-2</v>
      </c>
      <c r="Y969" s="61">
        <f t="array" ref="Y969">INDEX($AQ$11:$AR$66,MATCH($C969&amp;$G969,$AO$11:$AO$66&amp;$AP$11:$AP$66,0),COUNTIF($AQ$10:$AR$10,"&lt;"&amp;Z969)+1)</f>
        <v>2.9999999999999997E-4</v>
      </c>
      <c r="Z969" s="61">
        <f t="shared" si="215"/>
        <v>3.875</v>
      </c>
      <c r="AA969" s="61">
        <f t="array" ref="AA969">INDEX($AT$11:$AV$66,MATCH($C969&amp;$G969,$AO$11:$AO$66&amp;$AP$11:$AP$66,0),COUNTIF($AT$10:$AV$10,"&lt;"&amp;Z969)+1)</f>
        <v>5.9999999999999995E-4</v>
      </c>
      <c r="AB969" s="111">
        <f t="shared" si="216"/>
        <v>3.8344050591976044</v>
      </c>
      <c r="AC969" s="121">
        <f t="array" ref="AC969">INDEX($AW$11:$BA$66,MATCH($C969&amp;$G969,$AO$11:$AO$66&amp;$AP$11:$AP$66,0),COUNTIF($AW$10:$BA$10,"&lt;"&amp;Z969)+1)</f>
        <v>4.0000000000000002E-4</v>
      </c>
      <c r="AD969" s="62">
        <v>3.8691</v>
      </c>
      <c r="AE969" s="61">
        <f t="array" ref="AE969">INDEX($AT$11:$AV$66,MATCH($C969&amp;$G969,$AO$11:$AO$66&amp;$AP$11:$AP$66,0),COUNTIF($AT$10:$AV$10,"&lt;"&amp;AD969)+1)</f>
        <v>5.9999999999999995E-4</v>
      </c>
      <c r="AF969" s="111">
        <f t="shared" si="217"/>
        <v>3.8420367061317364</v>
      </c>
      <c r="AG969" s="121">
        <f t="array" ref="AG969">INDEX($AW$11:$BA$66,MATCH($C969&amp;$G969,$AO$11:$AO$66&amp;$AP$11:$AP$66,0),COUNTIF($AW$10:$BA$10,"&lt;"&amp;AD969)+1)</f>
        <v>4.0000000000000002E-4</v>
      </c>
    </row>
    <row r="970" spans="2:33" ht="12.75" customHeight="1" x14ac:dyDescent="0.3">
      <c r="B970" s="81" t="str">
        <f t="shared" si="219"/>
        <v>3 7/8-16 UN</v>
      </c>
      <c r="C970" s="71" t="s">
        <v>592</v>
      </c>
      <c r="D970" s="71"/>
      <c r="E970" s="79" t="s">
        <v>604</v>
      </c>
      <c r="F970" s="82" t="s">
        <v>635</v>
      </c>
      <c r="G970" s="58">
        <v>16</v>
      </c>
      <c r="H970" s="60" t="s">
        <v>521</v>
      </c>
      <c r="I970" s="71" t="s">
        <v>601</v>
      </c>
      <c r="J970" s="71" t="s">
        <v>588</v>
      </c>
      <c r="K970" s="71" t="s">
        <v>600</v>
      </c>
      <c r="L970" s="85">
        <f t="shared" si="218"/>
        <v>98.424999999999997</v>
      </c>
      <c r="M970" s="85">
        <f t="shared" si="206"/>
        <v>1.5874999999999999</v>
      </c>
      <c r="N970" s="71">
        <v>60</v>
      </c>
      <c r="O970" s="100">
        <f t="shared" si="207"/>
        <v>98.226900000000001</v>
      </c>
      <c r="P970" s="85">
        <f t="shared" si="208"/>
        <v>0</v>
      </c>
      <c r="Q970" s="58">
        <f t="shared" si="209"/>
        <v>15.2</v>
      </c>
      <c r="R970" s="100">
        <f t="shared" si="210"/>
        <v>97.539500000000004</v>
      </c>
      <c r="S970" s="85">
        <f t="shared" si="211"/>
        <v>0</v>
      </c>
      <c r="T970" s="58">
        <f t="shared" si="212"/>
        <v>10.199999999999999</v>
      </c>
      <c r="U970" s="58">
        <f t="shared" si="213"/>
        <v>7.6</v>
      </c>
      <c r="V970" s="58">
        <f t="array" ref="V970">INDEX(AS$11:AS$66,MATCH(C970&amp;G970,AO$11:AO$66&amp;AP$11:AP$66,0),0)</f>
        <v>10</v>
      </c>
      <c r="X970" s="120">
        <f t="shared" si="214"/>
        <v>6.25E-2</v>
      </c>
      <c r="Y970" s="61">
        <f t="array" ref="Y970">INDEX($AQ$11:$AR$66,MATCH($C970&amp;$G970,$AO$11:$AO$66&amp;$AP$11:$AP$66,0),COUNTIF($AQ$10:$AR$10,"&lt;"&amp;Z970)+1)</f>
        <v>2.9999999999999997E-4</v>
      </c>
      <c r="Z970" s="61">
        <f t="shared" si="215"/>
        <v>3.875</v>
      </c>
      <c r="AA970" s="61">
        <f t="array" ref="AA970">INDEX($AT$11:$AV$66,MATCH($C970&amp;$G970,$AO$11:$AO$66&amp;$AP$11:$AP$66,0),COUNTIF($AT$10:$AV$10,"&lt;"&amp;Z970)+1)</f>
        <v>5.9999999999999995E-4</v>
      </c>
      <c r="AB970" s="111">
        <f t="shared" si="216"/>
        <v>3.8344050591976044</v>
      </c>
      <c r="AC970" s="121">
        <f t="array" ref="AC970">INDEX($AW$11:$BA$66,MATCH($C970&amp;$G970,$AO$11:$AO$66&amp;$AP$11:$AP$66,0),COUNTIF($AW$10:$BA$10,"&lt;"&amp;Z970)+1)</f>
        <v>4.0000000000000002E-4</v>
      </c>
      <c r="AD970" s="62">
        <v>3.8672</v>
      </c>
      <c r="AE970" s="61">
        <f t="array" ref="AE970">INDEX($AT$11:$AV$66,MATCH($C970&amp;$G970,$AO$11:$AO$66&amp;$AP$11:$AP$66,0),COUNTIF($AT$10:$AV$10,"&lt;"&amp;AD970)+1)</f>
        <v>5.9999999999999995E-4</v>
      </c>
      <c r="AF970" s="111">
        <f t="shared" si="217"/>
        <v>3.8401367061317364</v>
      </c>
      <c r="AG970" s="121">
        <f t="array" ref="AG970">INDEX($AW$11:$BA$66,MATCH($C970&amp;$G970,$AO$11:$AO$66&amp;$AP$11:$AP$66,0),COUNTIF($AW$10:$BA$10,"&lt;"&amp;AD970)+1)</f>
        <v>4.0000000000000002E-4</v>
      </c>
    </row>
    <row r="971" spans="2:33" ht="12.75" customHeight="1" x14ac:dyDescent="0.3">
      <c r="B971" s="81" t="str">
        <f t="shared" si="219"/>
        <v>4-6 UN</v>
      </c>
      <c r="C971" s="71" t="s">
        <v>592</v>
      </c>
      <c r="D971" s="71"/>
      <c r="E971" s="79" t="s">
        <v>604</v>
      </c>
      <c r="F971" s="82" t="s">
        <v>636</v>
      </c>
      <c r="G971" s="58">
        <v>6</v>
      </c>
      <c r="H971" s="60" t="s">
        <v>521</v>
      </c>
      <c r="I971" s="71" t="s">
        <v>599</v>
      </c>
      <c r="J971" s="71" t="s">
        <v>588</v>
      </c>
      <c r="K971" s="71" t="s">
        <v>600</v>
      </c>
      <c r="L971" s="85">
        <f t="shared" si="218"/>
        <v>101.6</v>
      </c>
      <c r="M971" s="85">
        <f t="shared" ref="M971:M1034" si="220">ROUND(X971*25.4,4)</f>
        <v>4.2332999999999998</v>
      </c>
      <c r="N971" s="71">
        <v>60</v>
      </c>
      <c r="O971" s="100">
        <f t="shared" ref="O971:O1034" si="221">ROUND(IF(H971="GO",Z971,AD971)*25.4,4)</f>
        <v>101.0107</v>
      </c>
      <c r="P971" s="85">
        <f t="shared" ref="P971:P1034" si="222">IF(H971="GO",IF(AA971="-",AA971,ROUND(AA971*25.4*1000,1)),0)</f>
        <v>0</v>
      </c>
      <c r="Q971" s="58">
        <f t="shared" ref="Q971:Q1034" si="223">IF(H971="NOT GO",IF(AE971="-",AE971,ROUND(AE971*25.4*1000,1)),0)</f>
        <v>20.3</v>
      </c>
      <c r="R971" s="100">
        <f t="shared" ref="R971:R1034" si="224">ROUND(IF(H971="GO",AB971,AF971)*25.4,4)</f>
        <v>99.177599999999998</v>
      </c>
      <c r="S971" s="85">
        <f t="shared" ref="S971:S1034" si="225">IF(H971="GO",IF(AC971="-",AC971,ROUND(AC971*25.4*1000,1)),0)</f>
        <v>0</v>
      </c>
      <c r="T971" s="58">
        <f t="shared" ref="T971:T1034" si="226">IF(H971="NOT GO",IF(AG971="-",AG971,ROUND(AG971*25.4*1000,1)),0)</f>
        <v>12.7</v>
      </c>
      <c r="U971" s="58">
        <f t="shared" ref="U971:U1034" si="227">IF(Y971="-",Y971,ROUND(Y971*25.4*1000,1))</f>
        <v>10.199999999999999</v>
      </c>
      <c r="V971" s="58">
        <f t="array" ref="V971">INDEX(AS$11:AS$66,MATCH(C971&amp;G971,AO$11:AO$66&amp;AP$11:AP$66,0),0)</f>
        <v>5</v>
      </c>
      <c r="X971" s="120">
        <f t="shared" ref="X971:X1034" si="228">INDEX(AM$11:AM$38,MATCH(G971,AL$11:AL$38,0),0)</f>
        <v>0.16666666666666666</v>
      </c>
      <c r="Y971" s="61">
        <f t="array" ref="Y971">INDEX($AQ$11:$AR$66,MATCH($C971&amp;$G971,$AO$11:$AO$66&amp;$AP$11:$AP$66,0),COUNTIF($AQ$10:$AR$10,"&lt;"&amp;Z971)+1)</f>
        <v>4.0000000000000002E-4</v>
      </c>
      <c r="Z971" s="61">
        <f t="shared" ref="Z971:Z1034" si="229">INDEX(AJ$11:AJ$92,MATCH(F971,AI$11:AI$92,0))</f>
        <v>4</v>
      </c>
      <c r="AA971" s="61">
        <f t="array" ref="AA971">INDEX($AT$11:$AV$66,MATCH($C971&amp;$G971,$AO$11:$AO$66&amp;$AP$11:$AP$66,0),COUNTIF($AT$10:$AV$10,"&lt;"&amp;Z971)+1)</f>
        <v>8.0000000000000004E-4</v>
      </c>
      <c r="AB971" s="111">
        <f t="shared" ref="AB971:AB1034" si="230">Z971-(3/8)*2*(TAN(RADIANS(60))/2)/G971</f>
        <v>3.8917468245269453</v>
      </c>
      <c r="AC971" s="121">
        <f t="array" ref="AC971">INDEX($AW$11:$BA$66,MATCH($C971&amp;$G971,$AO$11:$AO$66&amp;$AP$11:$AP$66,0),COUNTIF($AW$10:$BA$10,"&lt;"&amp;Z971)+1)</f>
        <v>5.0000000000000001E-4</v>
      </c>
      <c r="AD971" s="62">
        <v>3.9767999999999999</v>
      </c>
      <c r="AE971" s="61">
        <f t="array" ref="AE971">INDEX($AT$11:$AV$66,MATCH($C971&amp;$G971,$AO$11:$AO$66&amp;$AP$11:$AP$66,0),COUNTIF($AT$10:$AV$10,"&lt;"&amp;AD971)+1)</f>
        <v>8.0000000000000004E-4</v>
      </c>
      <c r="AF971" s="111">
        <f t="shared" ref="AF971:AF1034" si="231">AD971-(TAN(RADIANS(60))/2)/G971/4*2</f>
        <v>3.9046312163512966</v>
      </c>
      <c r="AG971" s="121">
        <f t="array" ref="AG971">INDEX($AW$11:$BA$66,MATCH($C971&amp;$G971,$AO$11:$AO$66&amp;$AP$11:$AP$66,0),COUNTIF($AW$10:$BA$10,"&lt;"&amp;AD971)+1)</f>
        <v>5.0000000000000001E-4</v>
      </c>
    </row>
    <row r="972" spans="2:33" ht="12.75" customHeight="1" x14ac:dyDescent="0.3">
      <c r="B972" s="81" t="str">
        <f t="shared" si="219"/>
        <v>4-6 UN</v>
      </c>
      <c r="C972" s="71" t="s">
        <v>592</v>
      </c>
      <c r="D972" s="71"/>
      <c r="E972" s="79" t="s">
        <v>604</v>
      </c>
      <c r="F972" s="82" t="s">
        <v>636</v>
      </c>
      <c r="G972" s="58">
        <v>6</v>
      </c>
      <c r="H972" s="60" t="s">
        <v>521</v>
      </c>
      <c r="I972" s="71" t="s">
        <v>601</v>
      </c>
      <c r="J972" s="71" t="s">
        <v>588</v>
      </c>
      <c r="K972" s="71" t="s">
        <v>600</v>
      </c>
      <c r="L972" s="85">
        <f t="shared" si="218"/>
        <v>101.6</v>
      </c>
      <c r="M972" s="85">
        <f t="shared" si="220"/>
        <v>4.2332999999999998</v>
      </c>
      <c r="N972" s="71">
        <v>60</v>
      </c>
      <c r="O972" s="100">
        <f t="shared" si="221"/>
        <v>100.9294</v>
      </c>
      <c r="P972" s="85">
        <f t="shared" si="222"/>
        <v>0</v>
      </c>
      <c r="Q972" s="58">
        <f t="shared" si="223"/>
        <v>20.3</v>
      </c>
      <c r="R972" s="100">
        <f t="shared" si="224"/>
        <v>99.096400000000003</v>
      </c>
      <c r="S972" s="85">
        <f t="shared" si="225"/>
        <v>0</v>
      </c>
      <c r="T972" s="58">
        <f t="shared" si="226"/>
        <v>12.7</v>
      </c>
      <c r="U972" s="58">
        <f t="shared" si="227"/>
        <v>10.199999999999999</v>
      </c>
      <c r="V972" s="58">
        <f t="array" ref="V972">INDEX(AS$11:AS$66,MATCH(C972&amp;G972,AO$11:AO$66&amp;AP$11:AP$66,0),0)</f>
        <v>5</v>
      </c>
      <c r="X972" s="120">
        <f t="shared" si="228"/>
        <v>0.16666666666666666</v>
      </c>
      <c r="Y972" s="61">
        <f t="array" ref="Y972">INDEX($AQ$11:$AR$66,MATCH($C972&amp;$G972,$AO$11:$AO$66&amp;$AP$11:$AP$66,0),COUNTIF($AQ$10:$AR$10,"&lt;"&amp;Z972)+1)</f>
        <v>4.0000000000000002E-4</v>
      </c>
      <c r="Z972" s="61">
        <f t="shared" si="229"/>
        <v>4</v>
      </c>
      <c r="AA972" s="61">
        <f t="array" ref="AA972">INDEX($AT$11:$AV$66,MATCH($C972&amp;$G972,$AO$11:$AO$66&amp;$AP$11:$AP$66,0),COUNTIF($AT$10:$AV$10,"&lt;"&amp;Z972)+1)</f>
        <v>8.0000000000000004E-4</v>
      </c>
      <c r="AB972" s="111">
        <f t="shared" si="230"/>
        <v>3.8917468245269453</v>
      </c>
      <c r="AC972" s="121">
        <f t="array" ref="AC972">INDEX($AW$11:$BA$66,MATCH($C972&amp;$G972,$AO$11:$AO$66&amp;$AP$11:$AP$66,0),COUNTIF($AW$10:$BA$10,"&lt;"&amp;Z972)+1)</f>
        <v>5.0000000000000001E-4</v>
      </c>
      <c r="AD972" s="62">
        <v>3.9735999999999998</v>
      </c>
      <c r="AE972" s="61">
        <f t="array" ref="AE972">INDEX($AT$11:$AV$66,MATCH($C972&amp;$G972,$AO$11:$AO$66&amp;$AP$11:$AP$66,0),COUNTIF($AT$10:$AV$10,"&lt;"&amp;AD972)+1)</f>
        <v>8.0000000000000004E-4</v>
      </c>
      <c r="AF972" s="111">
        <f t="shared" si="231"/>
        <v>3.9014312163512965</v>
      </c>
      <c r="AG972" s="121">
        <f t="array" ref="AG972">INDEX($AW$11:$BA$66,MATCH($C972&amp;$G972,$AO$11:$AO$66&amp;$AP$11:$AP$66,0),COUNTIF($AW$10:$BA$10,"&lt;"&amp;AD972)+1)</f>
        <v>5.0000000000000001E-4</v>
      </c>
    </row>
    <row r="973" spans="2:33" ht="12.75" customHeight="1" x14ac:dyDescent="0.3">
      <c r="B973" s="81" t="str">
        <f t="shared" si="219"/>
        <v>4-8 UN</v>
      </c>
      <c r="C973" s="71" t="s">
        <v>592</v>
      </c>
      <c r="D973" s="71"/>
      <c r="E973" s="79" t="s">
        <v>604</v>
      </c>
      <c r="F973" s="82" t="s">
        <v>636</v>
      </c>
      <c r="G973" s="58">
        <v>8</v>
      </c>
      <c r="H973" s="60" t="s">
        <v>521</v>
      </c>
      <c r="I973" s="71" t="s">
        <v>599</v>
      </c>
      <c r="J973" s="71" t="s">
        <v>588</v>
      </c>
      <c r="K973" s="71" t="s">
        <v>600</v>
      </c>
      <c r="L973" s="85">
        <f t="shared" si="218"/>
        <v>101.6</v>
      </c>
      <c r="M973" s="85">
        <f t="shared" si="220"/>
        <v>3.1749999999999998</v>
      </c>
      <c r="N973" s="71">
        <v>60</v>
      </c>
      <c r="O973" s="100">
        <f t="shared" si="221"/>
        <v>101.2139</v>
      </c>
      <c r="P973" s="85">
        <f t="shared" si="222"/>
        <v>0</v>
      </c>
      <c r="Q973" s="58">
        <f t="shared" si="223"/>
        <v>17.8</v>
      </c>
      <c r="R973" s="100">
        <f t="shared" si="224"/>
        <v>99.839100000000002</v>
      </c>
      <c r="S973" s="85">
        <f t="shared" si="225"/>
        <v>0</v>
      </c>
      <c r="T973" s="58">
        <f t="shared" si="226"/>
        <v>12.7</v>
      </c>
      <c r="U973" s="58">
        <f t="shared" si="227"/>
        <v>10.199999999999999</v>
      </c>
      <c r="V973" s="58">
        <f t="array" ref="V973">INDEX(AS$11:AS$66,MATCH(C973&amp;G973,AO$11:AO$66&amp;AP$11:AP$66,0),0)</f>
        <v>5</v>
      </c>
      <c r="X973" s="120">
        <f t="shared" si="228"/>
        <v>0.125</v>
      </c>
      <c r="Y973" s="61">
        <f t="array" ref="Y973">INDEX($AQ$11:$AR$66,MATCH($C973&amp;$G973,$AO$11:$AO$66&amp;$AP$11:$AP$66,0),COUNTIF($AQ$10:$AR$10,"&lt;"&amp;Z973)+1)</f>
        <v>4.0000000000000002E-4</v>
      </c>
      <c r="Z973" s="61">
        <f t="shared" si="229"/>
        <v>4</v>
      </c>
      <c r="AA973" s="61">
        <f t="array" ref="AA973">INDEX($AT$11:$AV$66,MATCH($C973&amp;$G973,$AO$11:$AO$66&amp;$AP$11:$AP$66,0),COUNTIF($AT$10:$AV$10,"&lt;"&amp;Z973)+1)</f>
        <v>6.9999999999999999E-4</v>
      </c>
      <c r="AB973" s="111">
        <f t="shared" si="230"/>
        <v>3.9188101183952089</v>
      </c>
      <c r="AC973" s="121">
        <f t="array" ref="AC973">INDEX($AW$11:$BA$66,MATCH($C973&amp;$G973,$AO$11:$AO$66&amp;$AP$11:$AP$66,0),COUNTIF($AW$10:$BA$10,"&lt;"&amp;Z973)+1)</f>
        <v>5.0000000000000001E-4</v>
      </c>
      <c r="AD973" s="62">
        <v>3.9847999999999999</v>
      </c>
      <c r="AE973" s="61">
        <f t="array" ref="AE973">INDEX($AT$11:$AV$66,MATCH($C973&amp;$G973,$AO$11:$AO$66&amp;$AP$11:$AP$66,0),COUNTIF($AT$10:$AV$10,"&lt;"&amp;AD973)+1)</f>
        <v>6.9999999999999999E-4</v>
      </c>
      <c r="AF973" s="111">
        <f t="shared" si="231"/>
        <v>3.9306734122634723</v>
      </c>
      <c r="AG973" s="121">
        <f t="array" ref="AG973">INDEX($AW$11:$BA$66,MATCH($C973&amp;$G973,$AO$11:$AO$66&amp;$AP$11:$AP$66,0),COUNTIF($AW$10:$BA$10,"&lt;"&amp;AD973)+1)</f>
        <v>5.0000000000000001E-4</v>
      </c>
    </row>
    <row r="974" spans="2:33" ht="12.75" customHeight="1" x14ac:dyDescent="0.3">
      <c r="B974" s="81" t="str">
        <f t="shared" si="219"/>
        <v>4-8 UN</v>
      </c>
      <c r="C974" s="71" t="s">
        <v>592</v>
      </c>
      <c r="D974" s="71"/>
      <c r="E974" s="79" t="s">
        <v>604</v>
      </c>
      <c r="F974" s="82" t="s">
        <v>636</v>
      </c>
      <c r="G974" s="58">
        <v>8</v>
      </c>
      <c r="H974" s="60" t="s">
        <v>521</v>
      </c>
      <c r="I974" s="71" t="s">
        <v>601</v>
      </c>
      <c r="J974" s="71" t="s">
        <v>588</v>
      </c>
      <c r="K974" s="71" t="s">
        <v>600</v>
      </c>
      <c r="L974" s="85">
        <f t="shared" si="218"/>
        <v>101.6</v>
      </c>
      <c r="M974" s="85">
        <f t="shared" si="220"/>
        <v>3.1749999999999998</v>
      </c>
      <c r="N974" s="71">
        <v>60</v>
      </c>
      <c r="O974" s="100">
        <f t="shared" si="221"/>
        <v>101.1377</v>
      </c>
      <c r="P974" s="85">
        <f t="shared" si="222"/>
        <v>0</v>
      </c>
      <c r="Q974" s="58">
        <f t="shared" si="223"/>
        <v>17.8</v>
      </c>
      <c r="R974" s="100">
        <f t="shared" si="224"/>
        <v>99.762900000000002</v>
      </c>
      <c r="S974" s="85">
        <f t="shared" si="225"/>
        <v>0</v>
      </c>
      <c r="T974" s="58">
        <f t="shared" si="226"/>
        <v>12.7</v>
      </c>
      <c r="U974" s="58">
        <f t="shared" si="227"/>
        <v>10.199999999999999</v>
      </c>
      <c r="V974" s="58">
        <f t="array" ref="V974">INDEX(AS$11:AS$66,MATCH(C974&amp;G974,AO$11:AO$66&amp;AP$11:AP$66,0),0)</f>
        <v>5</v>
      </c>
      <c r="X974" s="120">
        <f t="shared" si="228"/>
        <v>0.125</v>
      </c>
      <c r="Y974" s="61">
        <f t="array" ref="Y974">INDEX($AQ$11:$AR$66,MATCH($C974&amp;$G974,$AO$11:$AO$66&amp;$AP$11:$AP$66,0),COUNTIF($AQ$10:$AR$10,"&lt;"&amp;Z974)+1)</f>
        <v>4.0000000000000002E-4</v>
      </c>
      <c r="Z974" s="61">
        <f t="shared" si="229"/>
        <v>4</v>
      </c>
      <c r="AA974" s="61">
        <f t="array" ref="AA974">INDEX($AT$11:$AV$66,MATCH($C974&amp;$G974,$AO$11:$AO$66&amp;$AP$11:$AP$66,0),COUNTIF($AT$10:$AV$10,"&lt;"&amp;Z974)+1)</f>
        <v>6.9999999999999999E-4</v>
      </c>
      <c r="AB974" s="111">
        <f t="shared" si="230"/>
        <v>3.9188101183952089</v>
      </c>
      <c r="AC974" s="121">
        <f t="array" ref="AC974">INDEX($AW$11:$BA$66,MATCH($C974&amp;$G974,$AO$11:$AO$66&amp;$AP$11:$AP$66,0),COUNTIF($AW$10:$BA$10,"&lt;"&amp;Z974)+1)</f>
        <v>5.0000000000000001E-4</v>
      </c>
      <c r="AD974" s="62">
        <v>3.9817999999999998</v>
      </c>
      <c r="AE974" s="61">
        <f t="array" ref="AE974">INDEX($AT$11:$AV$66,MATCH($C974&amp;$G974,$AO$11:$AO$66&amp;$AP$11:$AP$66,0),COUNTIF($AT$10:$AV$10,"&lt;"&amp;AD974)+1)</f>
        <v>6.9999999999999999E-4</v>
      </c>
      <c r="AF974" s="111">
        <f t="shared" si="231"/>
        <v>3.9276734122634722</v>
      </c>
      <c r="AG974" s="121">
        <f t="array" ref="AG974">INDEX($AW$11:$BA$66,MATCH($C974&amp;$G974,$AO$11:$AO$66&amp;$AP$11:$AP$66,0),COUNTIF($AW$10:$BA$10,"&lt;"&amp;AD974)+1)</f>
        <v>5.0000000000000001E-4</v>
      </c>
    </row>
    <row r="975" spans="2:33" ht="12.75" customHeight="1" x14ac:dyDescent="0.3">
      <c r="B975" s="81" t="str">
        <f t="shared" si="219"/>
        <v>4-12 UN</v>
      </c>
      <c r="C975" s="71" t="s">
        <v>592</v>
      </c>
      <c r="D975" s="71"/>
      <c r="E975" s="79" t="s">
        <v>604</v>
      </c>
      <c r="F975" s="82" t="s">
        <v>636</v>
      </c>
      <c r="G975" s="58">
        <v>12</v>
      </c>
      <c r="H975" s="60" t="s">
        <v>521</v>
      </c>
      <c r="I975" s="71" t="s">
        <v>599</v>
      </c>
      <c r="J975" s="71" t="s">
        <v>588</v>
      </c>
      <c r="K975" s="71" t="s">
        <v>600</v>
      </c>
      <c r="L975" s="85">
        <f t="shared" si="218"/>
        <v>101.6</v>
      </c>
      <c r="M975" s="85">
        <f t="shared" si="220"/>
        <v>2.1166999999999998</v>
      </c>
      <c r="N975" s="71">
        <v>60</v>
      </c>
      <c r="O975" s="100">
        <f t="shared" si="221"/>
        <v>101.3587</v>
      </c>
      <c r="P975" s="85">
        <f t="shared" si="222"/>
        <v>0</v>
      </c>
      <c r="Q975" s="58">
        <f t="shared" si="223"/>
        <v>15.2</v>
      </c>
      <c r="R975" s="100">
        <f t="shared" si="224"/>
        <v>100.4422</v>
      </c>
      <c r="S975" s="85">
        <f t="shared" si="225"/>
        <v>0</v>
      </c>
      <c r="T975" s="58">
        <f t="shared" si="226"/>
        <v>10.199999999999999</v>
      </c>
      <c r="U975" s="58">
        <f t="shared" si="227"/>
        <v>7.6</v>
      </c>
      <c r="V975" s="58">
        <f t="array" ref="V975">INDEX(AS$11:AS$66,MATCH(C975&amp;G975,AO$11:AO$66&amp;AP$11:AP$66,0),0)</f>
        <v>10</v>
      </c>
      <c r="X975" s="120">
        <f t="shared" si="228"/>
        <v>8.3333333333333329E-2</v>
      </c>
      <c r="Y975" s="61">
        <f t="array" ref="Y975">INDEX($AQ$11:$AR$66,MATCH($C975&amp;$G975,$AO$11:$AO$66&amp;$AP$11:$AP$66,0),COUNTIF($AQ$10:$AR$10,"&lt;"&amp;Z975)+1)</f>
        <v>2.9999999999999997E-4</v>
      </c>
      <c r="Z975" s="61">
        <f t="shared" si="229"/>
        <v>4</v>
      </c>
      <c r="AA975" s="61">
        <f t="array" ref="AA975">INDEX($AT$11:$AV$66,MATCH($C975&amp;$G975,$AO$11:$AO$66&amp;$AP$11:$AP$66,0),COUNTIF($AT$10:$AV$10,"&lt;"&amp;Z975)+1)</f>
        <v>5.9999999999999995E-4</v>
      </c>
      <c r="AB975" s="111">
        <f t="shared" si="230"/>
        <v>3.9458734122634724</v>
      </c>
      <c r="AC975" s="121">
        <f t="array" ref="AC975">INDEX($AW$11:$BA$66,MATCH($C975&amp;$G975,$AO$11:$AO$66&amp;$AP$11:$AP$66,0),COUNTIF($AW$10:$BA$10,"&lt;"&amp;Z975)+1)</f>
        <v>4.0000000000000002E-4</v>
      </c>
      <c r="AD975" s="62">
        <v>3.9904999999999999</v>
      </c>
      <c r="AE975" s="61">
        <f t="array" ref="AE975">INDEX($AT$11:$AV$66,MATCH($C975&amp;$G975,$AO$11:$AO$66&amp;$AP$11:$AP$66,0),COUNTIF($AT$10:$AV$10,"&lt;"&amp;AD975)+1)</f>
        <v>5.9999999999999995E-4</v>
      </c>
      <c r="AF975" s="111">
        <f t="shared" si="231"/>
        <v>3.9544156081756485</v>
      </c>
      <c r="AG975" s="121">
        <f t="array" ref="AG975">INDEX($AW$11:$BA$66,MATCH($C975&amp;$G975,$AO$11:$AO$66&amp;$AP$11:$AP$66,0),COUNTIF($AW$10:$BA$10,"&lt;"&amp;AD975)+1)</f>
        <v>4.0000000000000002E-4</v>
      </c>
    </row>
    <row r="976" spans="2:33" ht="12.75" customHeight="1" x14ac:dyDescent="0.3">
      <c r="B976" s="81" t="str">
        <f t="shared" si="219"/>
        <v>4-12 UN</v>
      </c>
      <c r="C976" s="71" t="s">
        <v>592</v>
      </c>
      <c r="D976" s="71"/>
      <c r="E976" s="79" t="s">
        <v>604</v>
      </c>
      <c r="F976" s="82" t="s">
        <v>636</v>
      </c>
      <c r="G976" s="58">
        <v>12</v>
      </c>
      <c r="H976" s="60" t="s">
        <v>521</v>
      </c>
      <c r="I976" s="71" t="s">
        <v>601</v>
      </c>
      <c r="J976" s="71" t="s">
        <v>588</v>
      </c>
      <c r="K976" s="71" t="s">
        <v>600</v>
      </c>
      <c r="L976" s="85">
        <f t="shared" si="218"/>
        <v>101.6</v>
      </c>
      <c r="M976" s="85">
        <f t="shared" si="220"/>
        <v>2.1166999999999998</v>
      </c>
      <c r="N976" s="71">
        <v>60</v>
      </c>
      <c r="O976" s="100">
        <f t="shared" si="221"/>
        <v>101.30540000000001</v>
      </c>
      <c r="P976" s="85">
        <f t="shared" si="222"/>
        <v>0</v>
      </c>
      <c r="Q976" s="58">
        <f t="shared" si="223"/>
        <v>15.2</v>
      </c>
      <c r="R976" s="100">
        <f t="shared" si="224"/>
        <v>100.3888</v>
      </c>
      <c r="S976" s="85">
        <f t="shared" si="225"/>
        <v>0</v>
      </c>
      <c r="T976" s="58">
        <f t="shared" si="226"/>
        <v>10.199999999999999</v>
      </c>
      <c r="U976" s="58">
        <f t="shared" si="227"/>
        <v>7.6</v>
      </c>
      <c r="V976" s="58">
        <f t="array" ref="V976">INDEX(AS$11:AS$66,MATCH(C976&amp;G976,AO$11:AO$66&amp;AP$11:AP$66,0),0)</f>
        <v>10</v>
      </c>
      <c r="X976" s="120">
        <f t="shared" si="228"/>
        <v>8.3333333333333329E-2</v>
      </c>
      <c r="Y976" s="61">
        <f t="array" ref="Y976">INDEX($AQ$11:$AR$66,MATCH($C976&amp;$G976,$AO$11:$AO$66&amp;$AP$11:$AP$66,0),COUNTIF($AQ$10:$AR$10,"&lt;"&amp;Z976)+1)</f>
        <v>2.9999999999999997E-4</v>
      </c>
      <c r="Z976" s="61">
        <f t="shared" si="229"/>
        <v>4</v>
      </c>
      <c r="AA976" s="61">
        <f t="array" ref="AA976">INDEX($AT$11:$AV$66,MATCH($C976&amp;$G976,$AO$11:$AO$66&amp;$AP$11:$AP$66,0),COUNTIF($AT$10:$AV$10,"&lt;"&amp;Z976)+1)</f>
        <v>5.9999999999999995E-4</v>
      </c>
      <c r="AB976" s="111">
        <f t="shared" si="230"/>
        <v>3.9458734122634724</v>
      </c>
      <c r="AC976" s="121">
        <f t="array" ref="AC976">INDEX($AW$11:$BA$66,MATCH($C976&amp;$G976,$AO$11:$AO$66&amp;$AP$11:$AP$66,0),COUNTIF($AW$10:$BA$10,"&lt;"&amp;Z976)+1)</f>
        <v>4.0000000000000002E-4</v>
      </c>
      <c r="AD976" s="62">
        <v>3.9883999999999999</v>
      </c>
      <c r="AE976" s="61">
        <f t="array" ref="AE976">INDEX($AT$11:$AV$66,MATCH($C976&amp;$G976,$AO$11:$AO$66&amp;$AP$11:$AP$66,0),COUNTIF($AT$10:$AV$10,"&lt;"&amp;AD976)+1)</f>
        <v>5.9999999999999995E-4</v>
      </c>
      <c r="AF976" s="111">
        <f t="shared" si="231"/>
        <v>3.9523156081756485</v>
      </c>
      <c r="AG976" s="121">
        <f t="array" ref="AG976">INDEX($AW$11:$BA$66,MATCH($C976&amp;$G976,$AO$11:$AO$66&amp;$AP$11:$AP$66,0),COUNTIF($AW$10:$BA$10,"&lt;"&amp;AD976)+1)</f>
        <v>4.0000000000000002E-4</v>
      </c>
    </row>
    <row r="977" spans="2:33" ht="12.75" customHeight="1" x14ac:dyDescent="0.3">
      <c r="B977" s="81" t="str">
        <f t="shared" si="219"/>
        <v>4-16 UN</v>
      </c>
      <c r="C977" s="71" t="s">
        <v>592</v>
      </c>
      <c r="D977" s="71"/>
      <c r="E977" s="79" t="s">
        <v>604</v>
      </c>
      <c r="F977" s="82" t="s">
        <v>636</v>
      </c>
      <c r="G977" s="58">
        <v>16</v>
      </c>
      <c r="H977" s="60" t="s">
        <v>521</v>
      </c>
      <c r="I977" s="71" t="s">
        <v>599</v>
      </c>
      <c r="J977" s="71" t="s">
        <v>588</v>
      </c>
      <c r="K977" s="71" t="s">
        <v>600</v>
      </c>
      <c r="L977" s="85">
        <f t="shared" si="218"/>
        <v>101.6</v>
      </c>
      <c r="M977" s="85">
        <f t="shared" si="220"/>
        <v>1.5874999999999999</v>
      </c>
      <c r="N977" s="71">
        <v>60</v>
      </c>
      <c r="O977" s="100">
        <f t="shared" si="221"/>
        <v>101.45010000000001</v>
      </c>
      <c r="P977" s="85">
        <f t="shared" si="222"/>
        <v>0</v>
      </c>
      <c r="Q977" s="58">
        <f t="shared" si="223"/>
        <v>15.2</v>
      </c>
      <c r="R977" s="100">
        <f t="shared" si="224"/>
        <v>100.7627</v>
      </c>
      <c r="S977" s="85">
        <f t="shared" si="225"/>
        <v>0</v>
      </c>
      <c r="T977" s="58">
        <f t="shared" si="226"/>
        <v>10.199999999999999</v>
      </c>
      <c r="U977" s="58">
        <f t="shared" si="227"/>
        <v>7.6</v>
      </c>
      <c r="V977" s="58">
        <f t="array" ref="V977">INDEX(AS$11:AS$66,MATCH(C977&amp;G977,AO$11:AO$66&amp;AP$11:AP$66,0),0)</f>
        <v>10</v>
      </c>
      <c r="X977" s="120">
        <f t="shared" si="228"/>
        <v>6.25E-2</v>
      </c>
      <c r="Y977" s="61">
        <f t="array" ref="Y977">INDEX($AQ$11:$AR$66,MATCH($C977&amp;$G977,$AO$11:$AO$66&amp;$AP$11:$AP$66,0),COUNTIF($AQ$10:$AR$10,"&lt;"&amp;Z977)+1)</f>
        <v>2.9999999999999997E-4</v>
      </c>
      <c r="Z977" s="61">
        <f t="shared" si="229"/>
        <v>4</v>
      </c>
      <c r="AA977" s="61">
        <f t="array" ref="AA977">INDEX($AT$11:$AV$66,MATCH($C977&amp;$G977,$AO$11:$AO$66&amp;$AP$11:$AP$66,0),COUNTIF($AT$10:$AV$10,"&lt;"&amp;Z977)+1)</f>
        <v>5.9999999999999995E-4</v>
      </c>
      <c r="AB977" s="111">
        <f t="shared" si="230"/>
        <v>3.9594050591976044</v>
      </c>
      <c r="AC977" s="121">
        <f t="array" ref="AC977">INDEX($AW$11:$BA$66,MATCH($C977&amp;$G977,$AO$11:$AO$66&amp;$AP$11:$AP$66,0),COUNTIF($AW$10:$BA$10,"&lt;"&amp;Z977)+1)</f>
        <v>4.0000000000000002E-4</v>
      </c>
      <c r="AD977" s="62">
        <v>3.9941</v>
      </c>
      <c r="AE977" s="61">
        <f t="array" ref="AE977">INDEX($AT$11:$AV$66,MATCH($C977&amp;$G977,$AO$11:$AO$66&amp;$AP$11:$AP$66,0),COUNTIF($AT$10:$AV$10,"&lt;"&amp;AD977)+1)</f>
        <v>5.9999999999999995E-4</v>
      </c>
      <c r="AF977" s="111">
        <f t="shared" si="231"/>
        <v>3.9670367061317364</v>
      </c>
      <c r="AG977" s="121">
        <f t="array" ref="AG977">INDEX($AW$11:$BA$66,MATCH($C977&amp;$G977,$AO$11:$AO$66&amp;$AP$11:$AP$66,0),COUNTIF($AW$10:$BA$10,"&lt;"&amp;AD977)+1)</f>
        <v>4.0000000000000002E-4</v>
      </c>
    </row>
    <row r="978" spans="2:33" ht="12.75" customHeight="1" x14ac:dyDescent="0.3">
      <c r="B978" s="81" t="str">
        <f t="shared" si="219"/>
        <v>4-16 UN</v>
      </c>
      <c r="C978" s="71" t="s">
        <v>592</v>
      </c>
      <c r="D978" s="71"/>
      <c r="E978" s="79" t="s">
        <v>604</v>
      </c>
      <c r="F978" s="82" t="s">
        <v>636</v>
      </c>
      <c r="G978" s="58">
        <v>16</v>
      </c>
      <c r="H978" s="60" t="s">
        <v>521</v>
      </c>
      <c r="I978" s="71" t="s">
        <v>601</v>
      </c>
      <c r="J978" s="71" t="s">
        <v>588</v>
      </c>
      <c r="K978" s="71" t="s">
        <v>600</v>
      </c>
      <c r="L978" s="85">
        <f t="shared" si="218"/>
        <v>101.6</v>
      </c>
      <c r="M978" s="85">
        <f t="shared" si="220"/>
        <v>1.5874999999999999</v>
      </c>
      <c r="N978" s="71">
        <v>60</v>
      </c>
      <c r="O978" s="100">
        <f t="shared" si="221"/>
        <v>101.4019</v>
      </c>
      <c r="P978" s="85">
        <f t="shared" si="222"/>
        <v>0</v>
      </c>
      <c r="Q978" s="58">
        <f t="shared" si="223"/>
        <v>15.2</v>
      </c>
      <c r="R978" s="100">
        <f t="shared" si="224"/>
        <v>100.7145</v>
      </c>
      <c r="S978" s="85">
        <f t="shared" si="225"/>
        <v>0</v>
      </c>
      <c r="T978" s="58">
        <f t="shared" si="226"/>
        <v>10.199999999999999</v>
      </c>
      <c r="U978" s="58">
        <f t="shared" si="227"/>
        <v>7.6</v>
      </c>
      <c r="V978" s="58">
        <f t="array" ref="V978">INDEX(AS$11:AS$66,MATCH(C978&amp;G978,AO$11:AO$66&amp;AP$11:AP$66,0),0)</f>
        <v>10</v>
      </c>
      <c r="X978" s="120">
        <f t="shared" si="228"/>
        <v>6.25E-2</v>
      </c>
      <c r="Y978" s="61">
        <f t="array" ref="Y978">INDEX($AQ$11:$AR$66,MATCH($C978&amp;$G978,$AO$11:$AO$66&amp;$AP$11:$AP$66,0),COUNTIF($AQ$10:$AR$10,"&lt;"&amp;Z978)+1)</f>
        <v>2.9999999999999997E-4</v>
      </c>
      <c r="Z978" s="61">
        <f t="shared" si="229"/>
        <v>4</v>
      </c>
      <c r="AA978" s="61">
        <f t="array" ref="AA978">INDEX($AT$11:$AV$66,MATCH($C978&amp;$G978,$AO$11:$AO$66&amp;$AP$11:$AP$66,0),COUNTIF($AT$10:$AV$10,"&lt;"&amp;Z978)+1)</f>
        <v>5.9999999999999995E-4</v>
      </c>
      <c r="AB978" s="111">
        <f t="shared" si="230"/>
        <v>3.9594050591976044</v>
      </c>
      <c r="AC978" s="121">
        <f t="array" ref="AC978">INDEX($AW$11:$BA$66,MATCH($C978&amp;$G978,$AO$11:$AO$66&amp;$AP$11:$AP$66,0),COUNTIF($AW$10:$BA$10,"&lt;"&amp;Z978)+1)</f>
        <v>4.0000000000000002E-4</v>
      </c>
      <c r="AD978" s="62">
        <v>3.9922</v>
      </c>
      <c r="AE978" s="61">
        <f t="array" ref="AE978">INDEX($AT$11:$AV$66,MATCH($C978&amp;$G978,$AO$11:$AO$66&amp;$AP$11:$AP$66,0),COUNTIF($AT$10:$AV$10,"&lt;"&amp;AD978)+1)</f>
        <v>5.9999999999999995E-4</v>
      </c>
      <c r="AF978" s="111">
        <f t="shared" si="231"/>
        <v>3.9651367061317364</v>
      </c>
      <c r="AG978" s="121">
        <f t="array" ref="AG978">INDEX($AW$11:$BA$66,MATCH($C978&amp;$G978,$AO$11:$AO$66&amp;$AP$11:$AP$66,0),COUNTIF($AW$10:$BA$10,"&lt;"&amp;AD978)+1)</f>
        <v>4.0000000000000002E-4</v>
      </c>
    </row>
    <row r="979" spans="2:33" ht="12.75" customHeight="1" x14ac:dyDescent="0.3">
      <c r="B979" s="81" t="str">
        <f t="shared" si="219"/>
        <v>4 1/8-6 UN</v>
      </c>
      <c r="C979" s="71" t="s">
        <v>592</v>
      </c>
      <c r="D979" s="71"/>
      <c r="E979" s="79" t="s">
        <v>604</v>
      </c>
      <c r="F979" s="82" t="s">
        <v>637</v>
      </c>
      <c r="G979" s="58">
        <v>6</v>
      </c>
      <c r="H979" s="60" t="s">
        <v>521</v>
      </c>
      <c r="I979" s="71" t="s">
        <v>599</v>
      </c>
      <c r="J979" s="71" t="s">
        <v>588</v>
      </c>
      <c r="K979" s="71" t="s">
        <v>600</v>
      </c>
      <c r="L979" s="85">
        <f t="shared" si="218"/>
        <v>104.77500000000001</v>
      </c>
      <c r="M979" s="85">
        <f t="shared" si="220"/>
        <v>4.2332999999999998</v>
      </c>
      <c r="N979" s="71">
        <v>60</v>
      </c>
      <c r="O979" s="100">
        <f t="shared" si="221"/>
        <v>104.1883</v>
      </c>
      <c r="P979" s="85">
        <f t="shared" si="222"/>
        <v>0</v>
      </c>
      <c r="Q979" s="58">
        <f t="shared" si="223"/>
        <v>33</v>
      </c>
      <c r="R979" s="100">
        <f t="shared" si="224"/>
        <v>102.3552</v>
      </c>
      <c r="S979" s="85">
        <f t="shared" si="225"/>
        <v>0</v>
      </c>
      <c r="T979" s="58">
        <f t="shared" si="226"/>
        <v>15.2</v>
      </c>
      <c r="U979" s="58">
        <f t="shared" si="227"/>
        <v>10.199999999999999</v>
      </c>
      <c r="V979" s="58">
        <f t="array" ref="V979">INDEX(AS$11:AS$66,MATCH(C979&amp;G979,AO$11:AO$66&amp;AP$11:AP$66,0),0)</f>
        <v>5</v>
      </c>
      <c r="X979" s="120">
        <f t="shared" si="228"/>
        <v>0.16666666666666666</v>
      </c>
      <c r="Y979" s="61">
        <f t="array" ref="Y979">INDEX($AQ$11:$AR$66,MATCH($C979&amp;$G979,$AO$11:$AO$66&amp;$AP$11:$AP$66,0),COUNTIF($AQ$10:$AR$10,"&lt;"&amp;Z979)+1)</f>
        <v>4.0000000000000002E-4</v>
      </c>
      <c r="Z979" s="61">
        <f t="shared" si="229"/>
        <v>4.125</v>
      </c>
      <c r="AA979" s="61">
        <f t="array" ref="AA979">INDEX($AT$11:$AV$66,MATCH($C979&amp;$G979,$AO$11:$AO$66&amp;$AP$11:$AP$66,0),COUNTIF($AT$10:$AV$10,"&lt;"&amp;Z979)+1)</f>
        <v>1.2999999999999999E-3</v>
      </c>
      <c r="AB979" s="111">
        <f t="shared" si="230"/>
        <v>4.0167468245269449</v>
      </c>
      <c r="AC979" s="121">
        <f t="array" ref="AC979">INDEX($AW$11:$BA$66,MATCH($C979&amp;$G979,$AO$11:$AO$66&amp;$AP$11:$AP$66,0),COUNTIF($AW$10:$BA$10,"&lt;"&amp;Z979)+1)</f>
        <v>5.9999999999999995E-4</v>
      </c>
      <c r="AD979" s="62">
        <v>4.1018999999999997</v>
      </c>
      <c r="AE979" s="61">
        <f t="array" ref="AE979">INDEX($AT$11:$AV$66,MATCH($C979&amp;$G979,$AO$11:$AO$66&amp;$AP$11:$AP$66,0),COUNTIF($AT$10:$AV$10,"&lt;"&amp;AD979)+1)</f>
        <v>1.2999999999999999E-3</v>
      </c>
      <c r="AF979" s="111">
        <f t="shared" si="231"/>
        <v>4.0297312163512968</v>
      </c>
      <c r="AG979" s="121">
        <f t="array" ref="AG979">INDEX($AW$11:$BA$66,MATCH($C979&amp;$G979,$AO$11:$AO$66&amp;$AP$11:$AP$66,0),COUNTIF($AW$10:$BA$10,"&lt;"&amp;AD979)+1)</f>
        <v>5.9999999999999995E-4</v>
      </c>
    </row>
    <row r="980" spans="2:33" ht="12.75" customHeight="1" x14ac:dyDescent="0.3">
      <c r="B980" s="81" t="str">
        <f t="shared" si="219"/>
        <v>4 1/8-6 UN</v>
      </c>
      <c r="C980" s="71" t="s">
        <v>592</v>
      </c>
      <c r="D980" s="71"/>
      <c r="E980" s="79" t="s">
        <v>604</v>
      </c>
      <c r="F980" s="82" t="s">
        <v>637</v>
      </c>
      <c r="G980" s="58">
        <v>6</v>
      </c>
      <c r="H980" s="60" t="s">
        <v>521</v>
      </c>
      <c r="I980" s="71" t="s">
        <v>601</v>
      </c>
      <c r="J980" s="71" t="s">
        <v>588</v>
      </c>
      <c r="K980" s="71" t="s">
        <v>600</v>
      </c>
      <c r="L980" s="85">
        <f t="shared" si="218"/>
        <v>104.77500000000001</v>
      </c>
      <c r="M980" s="85">
        <f t="shared" si="220"/>
        <v>4.2332999999999998</v>
      </c>
      <c r="N980" s="71">
        <v>60</v>
      </c>
      <c r="O980" s="100">
        <f t="shared" si="221"/>
        <v>104.1044</v>
      </c>
      <c r="P980" s="85">
        <f t="shared" si="222"/>
        <v>0</v>
      </c>
      <c r="Q980" s="58">
        <f t="shared" si="223"/>
        <v>33</v>
      </c>
      <c r="R980" s="100">
        <f t="shared" si="224"/>
        <v>102.2714</v>
      </c>
      <c r="S980" s="85">
        <f t="shared" si="225"/>
        <v>0</v>
      </c>
      <c r="T980" s="58">
        <f t="shared" si="226"/>
        <v>15.2</v>
      </c>
      <c r="U980" s="58">
        <f t="shared" si="227"/>
        <v>10.199999999999999</v>
      </c>
      <c r="V980" s="58">
        <f t="array" ref="V980">INDEX(AS$11:AS$66,MATCH(C980&amp;G980,AO$11:AO$66&amp;AP$11:AP$66,0),0)</f>
        <v>5</v>
      </c>
      <c r="X980" s="120">
        <f t="shared" si="228"/>
        <v>0.16666666666666666</v>
      </c>
      <c r="Y980" s="61">
        <f t="array" ref="Y980">INDEX($AQ$11:$AR$66,MATCH($C980&amp;$G980,$AO$11:$AO$66&amp;$AP$11:$AP$66,0),COUNTIF($AQ$10:$AR$10,"&lt;"&amp;Z980)+1)</f>
        <v>4.0000000000000002E-4</v>
      </c>
      <c r="Z980" s="61">
        <f t="shared" si="229"/>
        <v>4.125</v>
      </c>
      <c r="AA980" s="61">
        <f t="array" ref="AA980">INDEX($AT$11:$AV$66,MATCH($C980&amp;$G980,$AO$11:$AO$66&amp;$AP$11:$AP$66,0),COUNTIF($AT$10:$AV$10,"&lt;"&amp;Z980)+1)</f>
        <v>1.2999999999999999E-3</v>
      </c>
      <c r="AB980" s="111">
        <f t="shared" si="230"/>
        <v>4.0167468245269449</v>
      </c>
      <c r="AC980" s="121">
        <f t="array" ref="AC980">INDEX($AW$11:$BA$66,MATCH($C980&amp;$G980,$AO$11:$AO$66&amp;$AP$11:$AP$66,0),COUNTIF($AW$10:$BA$10,"&lt;"&amp;Z980)+1)</f>
        <v>5.9999999999999995E-4</v>
      </c>
      <c r="AD980" s="62">
        <v>4.0986000000000002</v>
      </c>
      <c r="AE980" s="61">
        <f t="array" ref="AE980">INDEX($AT$11:$AV$66,MATCH($C980&amp;$G980,$AO$11:$AO$66&amp;$AP$11:$AP$66,0),COUNTIF($AT$10:$AV$10,"&lt;"&amp;AD980)+1)</f>
        <v>1.2999999999999999E-3</v>
      </c>
      <c r="AF980" s="111">
        <f t="shared" si="231"/>
        <v>4.0264312163512974</v>
      </c>
      <c r="AG980" s="121">
        <f t="array" ref="AG980">INDEX($AW$11:$BA$66,MATCH($C980&amp;$G980,$AO$11:$AO$66&amp;$AP$11:$AP$66,0),COUNTIF($AW$10:$BA$10,"&lt;"&amp;AD980)+1)</f>
        <v>5.9999999999999995E-4</v>
      </c>
    </row>
    <row r="981" spans="2:33" ht="12.75" customHeight="1" x14ac:dyDescent="0.3">
      <c r="B981" s="81" t="str">
        <f t="shared" si="219"/>
        <v>4 1/8-12 UN</v>
      </c>
      <c r="C981" s="71" t="s">
        <v>592</v>
      </c>
      <c r="D981" s="71"/>
      <c r="E981" s="79" t="s">
        <v>604</v>
      </c>
      <c r="F981" s="82" t="s">
        <v>637</v>
      </c>
      <c r="G981" s="58">
        <v>12</v>
      </c>
      <c r="H981" s="60" t="s">
        <v>521</v>
      </c>
      <c r="I981" s="71" t="s">
        <v>599</v>
      </c>
      <c r="J981" s="71" t="s">
        <v>588</v>
      </c>
      <c r="K981" s="71" t="s">
        <v>600</v>
      </c>
      <c r="L981" s="85">
        <f t="shared" si="218"/>
        <v>104.77500000000001</v>
      </c>
      <c r="M981" s="85">
        <f t="shared" si="220"/>
        <v>2.1166999999999998</v>
      </c>
      <c r="N981" s="71">
        <v>60</v>
      </c>
      <c r="O981" s="100">
        <f t="shared" si="221"/>
        <v>104.5337</v>
      </c>
      <c r="P981" s="85">
        <f t="shared" si="222"/>
        <v>0</v>
      </c>
      <c r="Q981" s="58">
        <f t="shared" si="223"/>
        <v>22.9</v>
      </c>
      <c r="R981" s="100">
        <f t="shared" si="224"/>
        <v>103.6172</v>
      </c>
      <c r="S981" s="85">
        <f t="shared" si="225"/>
        <v>0</v>
      </c>
      <c r="T981" s="58">
        <f t="shared" si="226"/>
        <v>15.2</v>
      </c>
      <c r="U981" s="58">
        <f t="shared" si="227"/>
        <v>7.6</v>
      </c>
      <c r="V981" s="58">
        <f t="array" ref="V981">INDEX(AS$11:AS$66,MATCH(C981&amp;G981,AO$11:AO$66&amp;AP$11:AP$66,0),0)</f>
        <v>10</v>
      </c>
      <c r="X981" s="120">
        <f t="shared" si="228"/>
        <v>8.3333333333333329E-2</v>
      </c>
      <c r="Y981" s="61">
        <f t="array" ref="Y981">INDEX($AQ$11:$AR$66,MATCH($C981&amp;$G981,$AO$11:$AO$66&amp;$AP$11:$AP$66,0),COUNTIF($AQ$10:$AR$10,"&lt;"&amp;Z981)+1)</f>
        <v>2.9999999999999997E-4</v>
      </c>
      <c r="Z981" s="61">
        <f t="shared" si="229"/>
        <v>4.125</v>
      </c>
      <c r="AA981" s="61">
        <f t="array" ref="AA981">INDEX($AT$11:$AV$66,MATCH($C981&amp;$G981,$AO$11:$AO$66&amp;$AP$11:$AP$66,0),COUNTIF($AT$10:$AV$10,"&lt;"&amp;Z981)+1)</f>
        <v>8.9999999999999998E-4</v>
      </c>
      <c r="AB981" s="111">
        <f t="shared" si="230"/>
        <v>4.0708734122634729</v>
      </c>
      <c r="AC981" s="121">
        <f t="array" ref="AC981">INDEX($AW$11:$BA$66,MATCH($C981&amp;$G981,$AO$11:$AO$66&amp;$AP$11:$AP$66,0),COUNTIF($AW$10:$BA$10,"&lt;"&amp;Z981)+1)</f>
        <v>5.9999999999999995E-4</v>
      </c>
      <c r="AD981" s="62">
        <v>4.1154999999999999</v>
      </c>
      <c r="AE981" s="61">
        <f t="array" ref="AE981">INDEX($AT$11:$AV$66,MATCH($C981&amp;$G981,$AO$11:$AO$66&amp;$AP$11:$AP$66,0),COUNTIF($AT$10:$AV$10,"&lt;"&amp;AD981)+1)</f>
        <v>8.9999999999999998E-4</v>
      </c>
      <c r="AF981" s="111">
        <f t="shared" si="231"/>
        <v>4.0794156081756485</v>
      </c>
      <c r="AG981" s="121">
        <f t="array" ref="AG981">INDEX($AW$11:$BA$66,MATCH($C981&amp;$G981,$AO$11:$AO$66&amp;$AP$11:$AP$66,0),COUNTIF($AW$10:$BA$10,"&lt;"&amp;AD981)+1)</f>
        <v>5.9999999999999995E-4</v>
      </c>
    </row>
    <row r="982" spans="2:33" ht="12.75" customHeight="1" x14ac:dyDescent="0.3">
      <c r="B982" s="81" t="str">
        <f t="shared" si="219"/>
        <v>4 1/8-12 UN</v>
      </c>
      <c r="C982" s="71" t="s">
        <v>592</v>
      </c>
      <c r="D982" s="71"/>
      <c r="E982" s="79" t="s">
        <v>604</v>
      </c>
      <c r="F982" s="82" t="s">
        <v>637</v>
      </c>
      <c r="G982" s="58">
        <v>12</v>
      </c>
      <c r="H982" s="60" t="s">
        <v>521</v>
      </c>
      <c r="I982" s="71" t="s">
        <v>601</v>
      </c>
      <c r="J982" s="71" t="s">
        <v>588</v>
      </c>
      <c r="K982" s="71" t="s">
        <v>600</v>
      </c>
      <c r="L982" s="85">
        <f t="shared" si="218"/>
        <v>104.77500000000001</v>
      </c>
      <c r="M982" s="85">
        <f t="shared" si="220"/>
        <v>2.1166999999999998</v>
      </c>
      <c r="N982" s="71">
        <v>60</v>
      </c>
      <c r="O982" s="100">
        <f t="shared" si="221"/>
        <v>104.4804</v>
      </c>
      <c r="P982" s="85">
        <f t="shared" si="222"/>
        <v>0</v>
      </c>
      <c r="Q982" s="58">
        <f t="shared" si="223"/>
        <v>22.9</v>
      </c>
      <c r="R982" s="100">
        <f t="shared" si="224"/>
        <v>103.5638</v>
      </c>
      <c r="S982" s="85">
        <f t="shared" si="225"/>
        <v>0</v>
      </c>
      <c r="T982" s="58">
        <f t="shared" si="226"/>
        <v>15.2</v>
      </c>
      <c r="U982" s="58">
        <f t="shared" si="227"/>
        <v>7.6</v>
      </c>
      <c r="V982" s="58">
        <f t="array" ref="V982">INDEX(AS$11:AS$66,MATCH(C982&amp;G982,AO$11:AO$66&amp;AP$11:AP$66,0),0)</f>
        <v>10</v>
      </c>
      <c r="X982" s="120">
        <f t="shared" si="228"/>
        <v>8.3333333333333329E-2</v>
      </c>
      <c r="Y982" s="61">
        <f t="array" ref="Y982">INDEX($AQ$11:$AR$66,MATCH($C982&amp;$G982,$AO$11:$AO$66&amp;$AP$11:$AP$66,0),COUNTIF($AQ$10:$AR$10,"&lt;"&amp;Z982)+1)</f>
        <v>2.9999999999999997E-4</v>
      </c>
      <c r="Z982" s="61">
        <f t="shared" si="229"/>
        <v>4.125</v>
      </c>
      <c r="AA982" s="61">
        <f t="array" ref="AA982">INDEX($AT$11:$AV$66,MATCH($C982&amp;$G982,$AO$11:$AO$66&amp;$AP$11:$AP$66,0),COUNTIF($AT$10:$AV$10,"&lt;"&amp;Z982)+1)</f>
        <v>8.9999999999999998E-4</v>
      </c>
      <c r="AB982" s="111">
        <f t="shared" si="230"/>
        <v>4.0708734122634729</v>
      </c>
      <c r="AC982" s="121">
        <f t="array" ref="AC982">INDEX($AW$11:$BA$66,MATCH($C982&amp;$G982,$AO$11:$AO$66&amp;$AP$11:$AP$66,0),COUNTIF($AW$10:$BA$10,"&lt;"&amp;Z982)+1)</f>
        <v>5.9999999999999995E-4</v>
      </c>
      <c r="AD982" s="62">
        <v>4.1134000000000004</v>
      </c>
      <c r="AE982" s="61">
        <f t="array" ref="AE982">INDEX($AT$11:$AV$66,MATCH($C982&amp;$G982,$AO$11:$AO$66&amp;$AP$11:$AP$66,0),COUNTIF($AT$10:$AV$10,"&lt;"&amp;AD982)+1)</f>
        <v>8.9999999999999998E-4</v>
      </c>
      <c r="AF982" s="111">
        <f t="shared" si="231"/>
        <v>4.077315608175649</v>
      </c>
      <c r="AG982" s="121">
        <f t="array" ref="AG982">INDEX($AW$11:$BA$66,MATCH($C982&amp;$G982,$AO$11:$AO$66&amp;$AP$11:$AP$66,0),COUNTIF($AW$10:$BA$10,"&lt;"&amp;AD982)+1)</f>
        <v>5.9999999999999995E-4</v>
      </c>
    </row>
    <row r="983" spans="2:33" ht="12.75" customHeight="1" x14ac:dyDescent="0.3">
      <c r="B983" s="81" t="str">
        <f t="shared" si="219"/>
        <v>4 1/8-16 UN</v>
      </c>
      <c r="C983" s="71" t="s">
        <v>592</v>
      </c>
      <c r="D983" s="71"/>
      <c r="E983" s="79" t="s">
        <v>604</v>
      </c>
      <c r="F983" s="82" t="s">
        <v>637</v>
      </c>
      <c r="G983" s="58">
        <v>16</v>
      </c>
      <c r="H983" s="60" t="s">
        <v>521</v>
      </c>
      <c r="I983" s="71" t="s">
        <v>599</v>
      </c>
      <c r="J983" s="71" t="s">
        <v>588</v>
      </c>
      <c r="K983" s="71" t="s">
        <v>600</v>
      </c>
      <c r="L983" s="85">
        <f t="shared" si="218"/>
        <v>104.77500000000001</v>
      </c>
      <c r="M983" s="85">
        <f t="shared" si="220"/>
        <v>1.5874999999999999</v>
      </c>
      <c r="N983" s="71">
        <v>60</v>
      </c>
      <c r="O983" s="100">
        <f t="shared" si="221"/>
        <v>104.6251</v>
      </c>
      <c r="P983" s="85">
        <f t="shared" si="222"/>
        <v>0</v>
      </c>
      <c r="Q983" s="58">
        <f t="shared" si="223"/>
        <v>22.9</v>
      </c>
      <c r="R983" s="100">
        <f t="shared" si="224"/>
        <v>103.93770000000001</v>
      </c>
      <c r="S983" s="85">
        <f t="shared" si="225"/>
        <v>0</v>
      </c>
      <c r="T983" s="58">
        <f t="shared" si="226"/>
        <v>15.2</v>
      </c>
      <c r="U983" s="58">
        <f t="shared" si="227"/>
        <v>7.6</v>
      </c>
      <c r="V983" s="58">
        <f t="array" ref="V983">INDEX(AS$11:AS$66,MATCH(C983&amp;G983,AO$11:AO$66&amp;AP$11:AP$66,0),0)</f>
        <v>10</v>
      </c>
      <c r="X983" s="120">
        <f t="shared" si="228"/>
        <v>6.25E-2</v>
      </c>
      <c r="Y983" s="61">
        <f t="array" ref="Y983">INDEX($AQ$11:$AR$66,MATCH($C983&amp;$G983,$AO$11:$AO$66&amp;$AP$11:$AP$66,0),COUNTIF($AQ$10:$AR$10,"&lt;"&amp;Z983)+1)</f>
        <v>2.9999999999999997E-4</v>
      </c>
      <c r="Z983" s="61">
        <f t="shared" si="229"/>
        <v>4.125</v>
      </c>
      <c r="AA983" s="61">
        <f t="array" ref="AA983">INDEX($AT$11:$AV$66,MATCH($C983&amp;$G983,$AO$11:$AO$66&amp;$AP$11:$AP$66,0),COUNTIF($AT$10:$AV$10,"&lt;"&amp;Z983)+1)</f>
        <v>8.9999999999999998E-4</v>
      </c>
      <c r="AB983" s="111">
        <f t="shared" si="230"/>
        <v>4.0844050591976044</v>
      </c>
      <c r="AC983" s="121">
        <f t="array" ref="AC983">INDEX($AW$11:$BA$66,MATCH($C983&amp;$G983,$AO$11:$AO$66&amp;$AP$11:$AP$66,0),COUNTIF($AW$10:$BA$10,"&lt;"&amp;Z983)+1)</f>
        <v>5.9999999999999995E-4</v>
      </c>
      <c r="AD983" s="62">
        <v>4.1191000000000004</v>
      </c>
      <c r="AE983" s="61">
        <f t="array" ref="AE983">INDEX($AT$11:$AV$66,MATCH($C983&amp;$G983,$AO$11:$AO$66&amp;$AP$11:$AP$66,0),COUNTIF($AT$10:$AV$10,"&lt;"&amp;AD983)+1)</f>
        <v>8.9999999999999998E-4</v>
      </c>
      <c r="AF983" s="111">
        <f t="shared" si="231"/>
        <v>4.0920367061317364</v>
      </c>
      <c r="AG983" s="121">
        <f t="array" ref="AG983">INDEX($AW$11:$BA$66,MATCH($C983&amp;$G983,$AO$11:$AO$66&amp;$AP$11:$AP$66,0),COUNTIF($AW$10:$BA$10,"&lt;"&amp;AD983)+1)</f>
        <v>5.9999999999999995E-4</v>
      </c>
    </row>
    <row r="984" spans="2:33" ht="12.75" customHeight="1" x14ac:dyDescent="0.3">
      <c r="B984" s="81" t="str">
        <f t="shared" si="219"/>
        <v>4 1/8-16 UN</v>
      </c>
      <c r="C984" s="71" t="s">
        <v>592</v>
      </c>
      <c r="D984" s="71"/>
      <c r="E984" s="79" t="s">
        <v>604</v>
      </c>
      <c r="F984" s="82" t="s">
        <v>637</v>
      </c>
      <c r="G984" s="58">
        <v>16</v>
      </c>
      <c r="H984" s="60" t="s">
        <v>521</v>
      </c>
      <c r="I984" s="71" t="s">
        <v>601</v>
      </c>
      <c r="J984" s="71" t="s">
        <v>588</v>
      </c>
      <c r="K984" s="71" t="s">
        <v>600</v>
      </c>
      <c r="L984" s="85">
        <f t="shared" si="218"/>
        <v>104.77500000000001</v>
      </c>
      <c r="M984" s="85">
        <f t="shared" si="220"/>
        <v>1.5874999999999999</v>
      </c>
      <c r="N984" s="71">
        <v>60</v>
      </c>
      <c r="O984" s="100">
        <f t="shared" si="221"/>
        <v>104.57689999999999</v>
      </c>
      <c r="P984" s="85">
        <f t="shared" si="222"/>
        <v>0</v>
      </c>
      <c r="Q984" s="58">
        <f t="shared" si="223"/>
        <v>22.9</v>
      </c>
      <c r="R984" s="100">
        <f t="shared" si="224"/>
        <v>103.8895</v>
      </c>
      <c r="S984" s="85">
        <f t="shared" si="225"/>
        <v>0</v>
      </c>
      <c r="T984" s="58">
        <f t="shared" si="226"/>
        <v>15.2</v>
      </c>
      <c r="U984" s="58">
        <f t="shared" si="227"/>
        <v>7.6</v>
      </c>
      <c r="V984" s="58">
        <f t="array" ref="V984">INDEX(AS$11:AS$66,MATCH(C984&amp;G984,AO$11:AO$66&amp;AP$11:AP$66,0),0)</f>
        <v>10</v>
      </c>
      <c r="X984" s="120">
        <f t="shared" si="228"/>
        <v>6.25E-2</v>
      </c>
      <c r="Y984" s="61">
        <f t="array" ref="Y984">INDEX($AQ$11:$AR$66,MATCH($C984&amp;$G984,$AO$11:$AO$66&amp;$AP$11:$AP$66,0),COUNTIF($AQ$10:$AR$10,"&lt;"&amp;Z984)+1)</f>
        <v>2.9999999999999997E-4</v>
      </c>
      <c r="Z984" s="61">
        <f t="shared" si="229"/>
        <v>4.125</v>
      </c>
      <c r="AA984" s="61">
        <f t="array" ref="AA984">INDEX($AT$11:$AV$66,MATCH($C984&amp;$G984,$AO$11:$AO$66&amp;$AP$11:$AP$66,0),COUNTIF($AT$10:$AV$10,"&lt;"&amp;Z984)+1)</f>
        <v>8.9999999999999998E-4</v>
      </c>
      <c r="AB984" s="111">
        <f t="shared" si="230"/>
        <v>4.0844050591976044</v>
      </c>
      <c r="AC984" s="121">
        <f t="array" ref="AC984">INDEX($AW$11:$BA$66,MATCH($C984&amp;$G984,$AO$11:$AO$66&amp;$AP$11:$AP$66,0),COUNTIF($AW$10:$BA$10,"&lt;"&amp;Z984)+1)</f>
        <v>5.9999999999999995E-4</v>
      </c>
      <c r="AD984" s="62">
        <v>4.1172000000000004</v>
      </c>
      <c r="AE984" s="61">
        <f t="array" ref="AE984">INDEX($AT$11:$AV$66,MATCH($C984&amp;$G984,$AO$11:$AO$66&amp;$AP$11:$AP$66,0),COUNTIF($AT$10:$AV$10,"&lt;"&amp;AD984)+1)</f>
        <v>8.9999999999999998E-4</v>
      </c>
      <c r="AF984" s="111">
        <f t="shared" si="231"/>
        <v>4.0901367061317364</v>
      </c>
      <c r="AG984" s="121">
        <f t="array" ref="AG984">INDEX($AW$11:$BA$66,MATCH($C984&amp;$G984,$AO$11:$AO$66&amp;$AP$11:$AP$66,0),COUNTIF($AW$10:$BA$10,"&lt;"&amp;AD984)+1)</f>
        <v>5.9999999999999995E-4</v>
      </c>
    </row>
    <row r="985" spans="2:33" ht="12.75" customHeight="1" x14ac:dyDescent="0.3">
      <c r="B985" s="81" t="str">
        <f t="shared" si="219"/>
        <v>4 1/4-4 UN</v>
      </c>
      <c r="C985" s="71" t="s">
        <v>592</v>
      </c>
      <c r="D985" s="71"/>
      <c r="E985" s="79" t="s">
        <v>604</v>
      </c>
      <c r="F985" s="82" t="s">
        <v>638</v>
      </c>
      <c r="G985" s="58">
        <v>4</v>
      </c>
      <c r="H985" s="60" t="s">
        <v>521</v>
      </c>
      <c r="I985" s="71" t="s">
        <v>599</v>
      </c>
      <c r="J985" s="71" t="s">
        <v>588</v>
      </c>
      <c r="K985" s="71" t="s">
        <v>600</v>
      </c>
      <c r="L985" s="85">
        <f t="shared" si="218"/>
        <v>107.95</v>
      </c>
      <c r="M985" s="85">
        <f t="shared" si="220"/>
        <v>6.35</v>
      </c>
      <c r="N985" s="71">
        <v>60</v>
      </c>
      <c r="O985" s="100">
        <f t="shared" si="221"/>
        <v>106.9543</v>
      </c>
      <c r="P985" s="85">
        <f t="shared" si="222"/>
        <v>0</v>
      </c>
      <c r="Q985" s="58">
        <f t="shared" si="223"/>
        <v>38.1</v>
      </c>
      <c r="R985" s="100">
        <f t="shared" si="224"/>
        <v>104.2047</v>
      </c>
      <c r="S985" s="85">
        <f t="shared" si="225"/>
        <v>0</v>
      </c>
      <c r="T985" s="58">
        <f t="shared" si="226"/>
        <v>15.2</v>
      </c>
      <c r="U985" s="58">
        <f t="shared" si="227"/>
        <v>10.199999999999999</v>
      </c>
      <c r="V985" s="58">
        <f t="array" ref="V985">INDEX(AS$11:AS$66,MATCH(C985&amp;G985,AO$11:AO$66&amp;AP$11:AP$66,0),0)</f>
        <v>5</v>
      </c>
      <c r="X985" s="120">
        <f t="shared" si="228"/>
        <v>0.25</v>
      </c>
      <c r="Y985" s="61">
        <f t="array" ref="Y985">INDEX($AQ$11:$AR$66,MATCH($C985&amp;$G985,$AO$11:$AO$66&amp;$AP$11:$AP$66,0),COUNTIF($AQ$10:$AR$10,"&lt;"&amp;Z985)+1)</f>
        <v>4.0000000000000002E-4</v>
      </c>
      <c r="Z985" s="61">
        <f t="shared" si="229"/>
        <v>4.25</v>
      </c>
      <c r="AA985" s="61">
        <f t="array" ref="AA985">INDEX($AT$11:$AV$66,MATCH($C985&amp;$G985,$AO$11:$AO$66&amp;$AP$11:$AP$66,0),COUNTIF($AT$10:$AV$10,"&lt;"&amp;Z985)+1)</f>
        <v>1.5E-3</v>
      </c>
      <c r="AB985" s="111">
        <f t="shared" si="230"/>
        <v>4.0876202367904177</v>
      </c>
      <c r="AC985" s="121">
        <f t="array" ref="AC985">INDEX($AW$11:$BA$66,MATCH($C985&amp;$G985,$AO$11:$AO$66&amp;$AP$11:$AP$66,0),COUNTIF($AW$10:$BA$10,"&lt;"&amp;Z985)+1)</f>
        <v>5.9999999999999995E-4</v>
      </c>
      <c r="AD985" s="62">
        <v>4.2107999999999999</v>
      </c>
      <c r="AE985" s="61">
        <f t="array" ref="AE985">INDEX($AT$11:$AV$66,MATCH($C985&amp;$G985,$AO$11:$AO$66&amp;$AP$11:$AP$66,0),COUNTIF($AT$10:$AV$10,"&lt;"&amp;AD985)+1)</f>
        <v>1.5E-3</v>
      </c>
      <c r="AF985" s="111">
        <f t="shared" si="231"/>
        <v>4.1025468245269447</v>
      </c>
      <c r="AG985" s="121">
        <f t="array" ref="AG985">INDEX($AW$11:$BA$66,MATCH($C985&amp;$G985,$AO$11:$AO$66&amp;$AP$11:$AP$66,0),COUNTIF($AW$10:$BA$10,"&lt;"&amp;AD985)+1)</f>
        <v>5.9999999999999995E-4</v>
      </c>
    </row>
    <row r="986" spans="2:33" ht="12.75" customHeight="1" x14ac:dyDescent="0.3">
      <c r="B986" s="81" t="str">
        <f t="shared" si="219"/>
        <v>4 1/4-4 UN</v>
      </c>
      <c r="C986" s="71" t="s">
        <v>592</v>
      </c>
      <c r="D986" s="71"/>
      <c r="E986" s="79" t="s">
        <v>604</v>
      </c>
      <c r="F986" s="82" t="s">
        <v>638</v>
      </c>
      <c r="G986" s="58">
        <v>4</v>
      </c>
      <c r="H986" s="60" t="s">
        <v>521</v>
      </c>
      <c r="I986" s="71" t="s">
        <v>601</v>
      </c>
      <c r="J986" s="71" t="s">
        <v>588</v>
      </c>
      <c r="K986" s="71" t="s">
        <v>600</v>
      </c>
      <c r="L986" s="85">
        <f t="shared" si="218"/>
        <v>107.95</v>
      </c>
      <c r="M986" s="85">
        <f t="shared" si="220"/>
        <v>6.35</v>
      </c>
      <c r="N986" s="71">
        <v>60</v>
      </c>
      <c r="O986" s="100">
        <f t="shared" si="221"/>
        <v>106.8603</v>
      </c>
      <c r="P986" s="85">
        <f t="shared" si="222"/>
        <v>0</v>
      </c>
      <c r="Q986" s="58">
        <f t="shared" si="223"/>
        <v>38.1</v>
      </c>
      <c r="R986" s="100">
        <f t="shared" si="224"/>
        <v>104.11069999999999</v>
      </c>
      <c r="S986" s="85">
        <f t="shared" si="225"/>
        <v>0</v>
      </c>
      <c r="T986" s="58">
        <f t="shared" si="226"/>
        <v>15.2</v>
      </c>
      <c r="U986" s="58">
        <f t="shared" si="227"/>
        <v>10.199999999999999</v>
      </c>
      <c r="V986" s="58">
        <f t="array" ref="V986">INDEX(AS$11:AS$66,MATCH(C986&amp;G986,AO$11:AO$66&amp;AP$11:AP$66,0),0)</f>
        <v>5</v>
      </c>
      <c r="X986" s="120">
        <f t="shared" si="228"/>
        <v>0.25</v>
      </c>
      <c r="Y986" s="61">
        <f t="array" ref="Y986">INDEX($AQ$11:$AR$66,MATCH($C986&amp;$G986,$AO$11:$AO$66&amp;$AP$11:$AP$66,0),COUNTIF($AQ$10:$AR$10,"&lt;"&amp;Z986)+1)</f>
        <v>4.0000000000000002E-4</v>
      </c>
      <c r="Z986" s="61">
        <f t="shared" si="229"/>
        <v>4.25</v>
      </c>
      <c r="AA986" s="61">
        <f t="array" ref="AA986">INDEX($AT$11:$AV$66,MATCH($C986&amp;$G986,$AO$11:$AO$66&amp;$AP$11:$AP$66,0),COUNTIF($AT$10:$AV$10,"&lt;"&amp;Z986)+1)</f>
        <v>1.5E-3</v>
      </c>
      <c r="AB986" s="111">
        <f t="shared" si="230"/>
        <v>4.0876202367904177</v>
      </c>
      <c r="AC986" s="121">
        <f t="array" ref="AC986">INDEX($AW$11:$BA$66,MATCH($C986&amp;$G986,$AO$11:$AO$66&amp;$AP$11:$AP$66,0),COUNTIF($AW$10:$BA$10,"&lt;"&amp;Z986)+1)</f>
        <v>5.9999999999999995E-4</v>
      </c>
      <c r="AD986" s="62">
        <v>4.2070999999999996</v>
      </c>
      <c r="AE986" s="61">
        <f t="array" ref="AE986">INDEX($AT$11:$AV$66,MATCH($C986&amp;$G986,$AO$11:$AO$66&amp;$AP$11:$AP$66,0),COUNTIF($AT$10:$AV$10,"&lt;"&amp;AD986)+1)</f>
        <v>1.5E-3</v>
      </c>
      <c r="AF986" s="111">
        <f t="shared" si="231"/>
        <v>4.0988468245269445</v>
      </c>
      <c r="AG986" s="121">
        <f t="array" ref="AG986">INDEX($AW$11:$BA$66,MATCH($C986&amp;$G986,$AO$11:$AO$66&amp;$AP$11:$AP$66,0),COUNTIF($AW$10:$BA$10,"&lt;"&amp;AD986)+1)</f>
        <v>5.9999999999999995E-4</v>
      </c>
    </row>
    <row r="987" spans="2:33" ht="12.75" customHeight="1" x14ac:dyDescent="0.3">
      <c r="B987" s="81" t="str">
        <f t="shared" si="219"/>
        <v>4 1/4-6 UN</v>
      </c>
      <c r="C987" s="71" t="s">
        <v>592</v>
      </c>
      <c r="D987" s="71"/>
      <c r="E987" s="79" t="s">
        <v>604</v>
      </c>
      <c r="F987" s="82" t="s">
        <v>638</v>
      </c>
      <c r="G987" s="58">
        <v>6</v>
      </c>
      <c r="H987" s="60" t="s">
        <v>521</v>
      </c>
      <c r="I987" s="71" t="s">
        <v>599</v>
      </c>
      <c r="J987" s="71" t="s">
        <v>588</v>
      </c>
      <c r="K987" s="71" t="s">
        <v>600</v>
      </c>
      <c r="L987" s="85">
        <f t="shared" si="218"/>
        <v>107.95</v>
      </c>
      <c r="M987" s="85">
        <f t="shared" si="220"/>
        <v>4.2332999999999998</v>
      </c>
      <c r="N987" s="71">
        <v>60</v>
      </c>
      <c r="O987" s="100">
        <f t="shared" si="221"/>
        <v>107.36579999999999</v>
      </c>
      <c r="P987" s="85">
        <f t="shared" si="222"/>
        <v>0</v>
      </c>
      <c r="Q987" s="58">
        <f t="shared" si="223"/>
        <v>33</v>
      </c>
      <c r="R987" s="100">
        <f t="shared" si="224"/>
        <v>105.53270000000001</v>
      </c>
      <c r="S987" s="85">
        <f t="shared" si="225"/>
        <v>0</v>
      </c>
      <c r="T987" s="58">
        <f t="shared" si="226"/>
        <v>15.2</v>
      </c>
      <c r="U987" s="58">
        <f t="shared" si="227"/>
        <v>10.199999999999999</v>
      </c>
      <c r="V987" s="58">
        <f t="array" ref="V987">INDEX(AS$11:AS$66,MATCH(C987&amp;G987,AO$11:AO$66&amp;AP$11:AP$66,0),0)</f>
        <v>5</v>
      </c>
      <c r="X987" s="120">
        <f t="shared" si="228"/>
        <v>0.16666666666666666</v>
      </c>
      <c r="Y987" s="61">
        <f t="array" ref="Y987">INDEX($AQ$11:$AR$66,MATCH($C987&amp;$G987,$AO$11:$AO$66&amp;$AP$11:$AP$66,0),COUNTIF($AQ$10:$AR$10,"&lt;"&amp;Z987)+1)</f>
        <v>4.0000000000000002E-4</v>
      </c>
      <c r="Z987" s="61">
        <f t="shared" si="229"/>
        <v>4.25</v>
      </c>
      <c r="AA987" s="61">
        <f t="array" ref="AA987">INDEX($AT$11:$AV$66,MATCH($C987&amp;$G987,$AO$11:$AO$66&amp;$AP$11:$AP$66,0),COUNTIF($AT$10:$AV$10,"&lt;"&amp;Z987)+1)</f>
        <v>1.2999999999999999E-3</v>
      </c>
      <c r="AB987" s="111">
        <f t="shared" si="230"/>
        <v>4.1417468245269449</v>
      </c>
      <c r="AC987" s="121">
        <f t="array" ref="AC987">INDEX($AW$11:$BA$66,MATCH($C987&amp;$G987,$AO$11:$AO$66&amp;$AP$11:$AP$66,0),COUNTIF($AW$10:$BA$10,"&lt;"&amp;Z987)+1)</f>
        <v>5.9999999999999995E-4</v>
      </c>
      <c r="AD987" s="62">
        <v>4.2270000000000003</v>
      </c>
      <c r="AE987" s="61">
        <f t="array" ref="AE987">INDEX($AT$11:$AV$66,MATCH($C987&amp;$G987,$AO$11:$AO$66&amp;$AP$11:$AP$66,0),COUNTIF($AT$10:$AV$10,"&lt;"&amp;AD987)+1)</f>
        <v>1.2999999999999999E-3</v>
      </c>
      <c r="AF987" s="111">
        <f t="shared" si="231"/>
        <v>4.1548312163512975</v>
      </c>
      <c r="AG987" s="121">
        <f t="array" ref="AG987">INDEX($AW$11:$BA$66,MATCH($C987&amp;$G987,$AO$11:$AO$66&amp;$AP$11:$AP$66,0),COUNTIF($AW$10:$BA$10,"&lt;"&amp;AD987)+1)</f>
        <v>5.9999999999999995E-4</v>
      </c>
    </row>
    <row r="988" spans="2:33" ht="12.75" customHeight="1" x14ac:dyDescent="0.3">
      <c r="B988" s="81" t="str">
        <f t="shared" si="219"/>
        <v>4 1/4-6 UN</v>
      </c>
      <c r="C988" s="71" t="s">
        <v>592</v>
      </c>
      <c r="D988" s="71"/>
      <c r="E988" s="79" t="s">
        <v>604</v>
      </c>
      <c r="F988" s="82" t="s">
        <v>638</v>
      </c>
      <c r="G988" s="58">
        <v>6</v>
      </c>
      <c r="H988" s="60" t="s">
        <v>521</v>
      </c>
      <c r="I988" s="71" t="s">
        <v>601</v>
      </c>
      <c r="J988" s="71" t="s">
        <v>588</v>
      </c>
      <c r="K988" s="71" t="s">
        <v>600</v>
      </c>
      <c r="L988" s="85">
        <f t="shared" si="218"/>
        <v>107.95</v>
      </c>
      <c r="M988" s="85">
        <f t="shared" si="220"/>
        <v>4.2332999999999998</v>
      </c>
      <c r="N988" s="71">
        <v>60</v>
      </c>
      <c r="O988" s="100">
        <f t="shared" si="221"/>
        <v>107.282</v>
      </c>
      <c r="P988" s="85">
        <f t="shared" si="222"/>
        <v>0</v>
      </c>
      <c r="Q988" s="58">
        <f t="shared" si="223"/>
        <v>33</v>
      </c>
      <c r="R988" s="100">
        <f t="shared" si="224"/>
        <v>105.44889999999999</v>
      </c>
      <c r="S988" s="85">
        <f t="shared" si="225"/>
        <v>0</v>
      </c>
      <c r="T988" s="58">
        <f t="shared" si="226"/>
        <v>15.2</v>
      </c>
      <c r="U988" s="58">
        <f t="shared" si="227"/>
        <v>10.199999999999999</v>
      </c>
      <c r="V988" s="58">
        <f t="array" ref="V988">INDEX(AS$11:AS$66,MATCH(C988&amp;G988,AO$11:AO$66&amp;AP$11:AP$66,0),0)</f>
        <v>5</v>
      </c>
      <c r="X988" s="120">
        <f t="shared" si="228"/>
        <v>0.16666666666666666</v>
      </c>
      <c r="Y988" s="61">
        <f t="array" ref="Y988">INDEX($AQ$11:$AR$66,MATCH($C988&amp;$G988,$AO$11:$AO$66&amp;$AP$11:$AP$66,0),COUNTIF($AQ$10:$AR$10,"&lt;"&amp;Z988)+1)</f>
        <v>4.0000000000000002E-4</v>
      </c>
      <c r="Z988" s="61">
        <f t="shared" si="229"/>
        <v>4.25</v>
      </c>
      <c r="AA988" s="61">
        <f t="array" ref="AA988">INDEX($AT$11:$AV$66,MATCH($C988&amp;$G988,$AO$11:$AO$66&amp;$AP$11:$AP$66,0),COUNTIF($AT$10:$AV$10,"&lt;"&amp;Z988)+1)</f>
        <v>1.2999999999999999E-3</v>
      </c>
      <c r="AB988" s="111">
        <f t="shared" si="230"/>
        <v>4.1417468245269449</v>
      </c>
      <c r="AC988" s="121">
        <f t="array" ref="AC988">INDEX($AW$11:$BA$66,MATCH($C988&amp;$G988,$AO$11:$AO$66&amp;$AP$11:$AP$66,0),COUNTIF($AW$10:$BA$10,"&lt;"&amp;Z988)+1)</f>
        <v>5.9999999999999995E-4</v>
      </c>
      <c r="AD988" s="62">
        <v>4.2237</v>
      </c>
      <c r="AE988" s="61">
        <f t="array" ref="AE988">INDEX($AT$11:$AV$66,MATCH($C988&amp;$G988,$AO$11:$AO$66&amp;$AP$11:$AP$66,0),COUNTIF($AT$10:$AV$10,"&lt;"&amp;AD988)+1)</f>
        <v>1.2999999999999999E-3</v>
      </c>
      <c r="AF988" s="111">
        <f t="shared" si="231"/>
        <v>4.1515312163512972</v>
      </c>
      <c r="AG988" s="121">
        <f t="array" ref="AG988">INDEX($AW$11:$BA$66,MATCH($C988&amp;$G988,$AO$11:$AO$66&amp;$AP$11:$AP$66,0),COUNTIF($AW$10:$BA$10,"&lt;"&amp;AD988)+1)</f>
        <v>5.9999999999999995E-4</v>
      </c>
    </row>
    <row r="989" spans="2:33" ht="12.75" customHeight="1" x14ac:dyDescent="0.3">
      <c r="B989" s="81" t="str">
        <f t="shared" si="219"/>
        <v>4 1/4-12 UN</v>
      </c>
      <c r="C989" s="71" t="s">
        <v>592</v>
      </c>
      <c r="D989" s="71"/>
      <c r="E989" s="79" t="s">
        <v>604</v>
      </c>
      <c r="F989" s="82" t="s">
        <v>638</v>
      </c>
      <c r="G989" s="58">
        <v>12</v>
      </c>
      <c r="H989" s="60" t="s">
        <v>521</v>
      </c>
      <c r="I989" s="71" t="s">
        <v>599</v>
      </c>
      <c r="J989" s="71" t="s">
        <v>588</v>
      </c>
      <c r="K989" s="71" t="s">
        <v>600</v>
      </c>
      <c r="L989" s="85">
        <f t="shared" si="218"/>
        <v>107.95</v>
      </c>
      <c r="M989" s="85">
        <f t="shared" si="220"/>
        <v>2.1166999999999998</v>
      </c>
      <c r="N989" s="71">
        <v>60</v>
      </c>
      <c r="O989" s="100">
        <f t="shared" si="221"/>
        <v>107.70869999999999</v>
      </c>
      <c r="P989" s="85">
        <f t="shared" si="222"/>
        <v>0</v>
      </c>
      <c r="Q989" s="58">
        <f t="shared" si="223"/>
        <v>22.9</v>
      </c>
      <c r="R989" s="100">
        <f t="shared" si="224"/>
        <v>106.79219999999999</v>
      </c>
      <c r="S989" s="85">
        <f t="shared" si="225"/>
        <v>0</v>
      </c>
      <c r="T989" s="58">
        <f t="shared" si="226"/>
        <v>15.2</v>
      </c>
      <c r="U989" s="58">
        <f t="shared" si="227"/>
        <v>7.6</v>
      </c>
      <c r="V989" s="58">
        <f t="array" ref="V989">INDEX(AS$11:AS$66,MATCH(C989&amp;G989,AO$11:AO$66&amp;AP$11:AP$66,0),0)</f>
        <v>10</v>
      </c>
      <c r="X989" s="120">
        <f t="shared" si="228"/>
        <v>8.3333333333333329E-2</v>
      </c>
      <c r="Y989" s="61">
        <f t="array" ref="Y989">INDEX($AQ$11:$AR$66,MATCH($C989&amp;$G989,$AO$11:$AO$66&amp;$AP$11:$AP$66,0),COUNTIF($AQ$10:$AR$10,"&lt;"&amp;Z989)+1)</f>
        <v>2.9999999999999997E-4</v>
      </c>
      <c r="Z989" s="61">
        <f t="shared" si="229"/>
        <v>4.25</v>
      </c>
      <c r="AA989" s="61">
        <f t="array" ref="AA989">INDEX($AT$11:$AV$66,MATCH($C989&amp;$G989,$AO$11:$AO$66&amp;$AP$11:$AP$66,0),COUNTIF($AT$10:$AV$10,"&lt;"&amp;Z989)+1)</f>
        <v>8.9999999999999998E-4</v>
      </c>
      <c r="AB989" s="111">
        <f t="shared" si="230"/>
        <v>4.1958734122634729</v>
      </c>
      <c r="AC989" s="121">
        <f t="array" ref="AC989">INDEX($AW$11:$BA$66,MATCH($C989&amp;$G989,$AO$11:$AO$66&amp;$AP$11:$AP$66,0),COUNTIF($AW$10:$BA$10,"&lt;"&amp;Z989)+1)</f>
        <v>5.9999999999999995E-4</v>
      </c>
      <c r="AD989" s="62">
        <v>4.2404999999999999</v>
      </c>
      <c r="AE989" s="61">
        <f t="array" ref="AE989">INDEX($AT$11:$AV$66,MATCH($C989&amp;$G989,$AO$11:$AO$66&amp;$AP$11:$AP$66,0),COUNTIF($AT$10:$AV$10,"&lt;"&amp;AD989)+1)</f>
        <v>8.9999999999999998E-4</v>
      </c>
      <c r="AF989" s="111">
        <f t="shared" si="231"/>
        <v>4.2044156081756485</v>
      </c>
      <c r="AG989" s="121">
        <f t="array" ref="AG989">INDEX($AW$11:$BA$66,MATCH($C989&amp;$G989,$AO$11:$AO$66&amp;$AP$11:$AP$66,0),COUNTIF($AW$10:$BA$10,"&lt;"&amp;AD989)+1)</f>
        <v>5.9999999999999995E-4</v>
      </c>
    </row>
    <row r="990" spans="2:33" ht="12.75" customHeight="1" x14ac:dyDescent="0.3">
      <c r="B990" s="81" t="str">
        <f t="shared" si="219"/>
        <v>4 1/4-12 UN</v>
      </c>
      <c r="C990" s="71" t="s">
        <v>592</v>
      </c>
      <c r="D990" s="71"/>
      <c r="E990" s="79" t="s">
        <v>604</v>
      </c>
      <c r="F990" s="82" t="s">
        <v>638</v>
      </c>
      <c r="G990" s="58">
        <v>12</v>
      </c>
      <c r="H990" s="60" t="s">
        <v>521</v>
      </c>
      <c r="I990" s="71" t="s">
        <v>601</v>
      </c>
      <c r="J990" s="71" t="s">
        <v>588</v>
      </c>
      <c r="K990" s="71" t="s">
        <v>600</v>
      </c>
      <c r="L990" s="85">
        <f t="shared" si="218"/>
        <v>107.95</v>
      </c>
      <c r="M990" s="85">
        <f t="shared" si="220"/>
        <v>2.1166999999999998</v>
      </c>
      <c r="N990" s="71">
        <v>60</v>
      </c>
      <c r="O990" s="100">
        <f t="shared" si="221"/>
        <v>107.6554</v>
      </c>
      <c r="P990" s="85">
        <f t="shared" si="222"/>
        <v>0</v>
      </c>
      <c r="Q990" s="58">
        <f t="shared" si="223"/>
        <v>22.9</v>
      </c>
      <c r="R990" s="100">
        <f t="shared" si="224"/>
        <v>106.7388</v>
      </c>
      <c r="S990" s="85">
        <f t="shared" si="225"/>
        <v>0</v>
      </c>
      <c r="T990" s="58">
        <f t="shared" si="226"/>
        <v>15.2</v>
      </c>
      <c r="U990" s="58">
        <f t="shared" si="227"/>
        <v>7.6</v>
      </c>
      <c r="V990" s="58">
        <f t="array" ref="V990">INDEX(AS$11:AS$66,MATCH(C990&amp;G990,AO$11:AO$66&amp;AP$11:AP$66,0),0)</f>
        <v>10</v>
      </c>
      <c r="X990" s="120">
        <f t="shared" si="228"/>
        <v>8.3333333333333329E-2</v>
      </c>
      <c r="Y990" s="61">
        <f t="array" ref="Y990">INDEX($AQ$11:$AR$66,MATCH($C990&amp;$G990,$AO$11:$AO$66&amp;$AP$11:$AP$66,0),COUNTIF($AQ$10:$AR$10,"&lt;"&amp;Z990)+1)</f>
        <v>2.9999999999999997E-4</v>
      </c>
      <c r="Z990" s="61">
        <f t="shared" si="229"/>
        <v>4.25</v>
      </c>
      <c r="AA990" s="61">
        <f t="array" ref="AA990">INDEX($AT$11:$AV$66,MATCH($C990&amp;$G990,$AO$11:$AO$66&amp;$AP$11:$AP$66,0),COUNTIF($AT$10:$AV$10,"&lt;"&amp;Z990)+1)</f>
        <v>8.9999999999999998E-4</v>
      </c>
      <c r="AB990" s="111">
        <f t="shared" si="230"/>
        <v>4.1958734122634729</v>
      </c>
      <c r="AC990" s="121">
        <f t="array" ref="AC990">INDEX($AW$11:$BA$66,MATCH($C990&amp;$G990,$AO$11:$AO$66&amp;$AP$11:$AP$66,0),COUNTIF($AW$10:$BA$10,"&lt;"&amp;Z990)+1)</f>
        <v>5.9999999999999995E-4</v>
      </c>
      <c r="AD990" s="62">
        <v>4.2384000000000004</v>
      </c>
      <c r="AE990" s="61">
        <f t="array" ref="AE990">INDEX($AT$11:$AV$66,MATCH($C990&amp;$G990,$AO$11:$AO$66&amp;$AP$11:$AP$66,0),COUNTIF($AT$10:$AV$10,"&lt;"&amp;AD990)+1)</f>
        <v>8.9999999999999998E-4</v>
      </c>
      <c r="AF990" s="111">
        <f t="shared" si="231"/>
        <v>4.202315608175649</v>
      </c>
      <c r="AG990" s="121">
        <f t="array" ref="AG990">INDEX($AW$11:$BA$66,MATCH($C990&amp;$G990,$AO$11:$AO$66&amp;$AP$11:$AP$66,0),COUNTIF($AW$10:$BA$10,"&lt;"&amp;AD990)+1)</f>
        <v>5.9999999999999995E-4</v>
      </c>
    </row>
    <row r="991" spans="2:33" ht="12.75" customHeight="1" x14ac:dyDescent="0.3">
      <c r="B991" s="81" t="str">
        <f t="shared" si="219"/>
        <v>4 1/4-16 UN</v>
      </c>
      <c r="C991" s="71" t="s">
        <v>592</v>
      </c>
      <c r="D991" s="71"/>
      <c r="E991" s="79" t="s">
        <v>604</v>
      </c>
      <c r="F991" s="82" t="s">
        <v>638</v>
      </c>
      <c r="G991" s="58">
        <v>16</v>
      </c>
      <c r="H991" s="60" t="s">
        <v>521</v>
      </c>
      <c r="I991" s="71" t="s">
        <v>599</v>
      </c>
      <c r="J991" s="71" t="s">
        <v>588</v>
      </c>
      <c r="K991" s="71" t="s">
        <v>600</v>
      </c>
      <c r="L991" s="85">
        <f t="shared" si="218"/>
        <v>107.95</v>
      </c>
      <c r="M991" s="85">
        <f t="shared" si="220"/>
        <v>1.5874999999999999</v>
      </c>
      <c r="N991" s="71">
        <v>60</v>
      </c>
      <c r="O991" s="100">
        <f t="shared" si="221"/>
        <v>107.8001</v>
      </c>
      <c r="P991" s="85">
        <f t="shared" si="222"/>
        <v>0</v>
      </c>
      <c r="Q991" s="58">
        <f t="shared" si="223"/>
        <v>22.9</v>
      </c>
      <c r="R991" s="100">
        <f t="shared" si="224"/>
        <v>107.1127</v>
      </c>
      <c r="S991" s="85">
        <f t="shared" si="225"/>
        <v>0</v>
      </c>
      <c r="T991" s="58">
        <f t="shared" si="226"/>
        <v>15.2</v>
      </c>
      <c r="U991" s="58">
        <f t="shared" si="227"/>
        <v>7.6</v>
      </c>
      <c r="V991" s="58">
        <f t="array" ref="V991">INDEX(AS$11:AS$66,MATCH(C991&amp;G991,AO$11:AO$66&amp;AP$11:AP$66,0),0)</f>
        <v>10</v>
      </c>
      <c r="X991" s="120">
        <f t="shared" si="228"/>
        <v>6.25E-2</v>
      </c>
      <c r="Y991" s="61">
        <f t="array" ref="Y991">INDEX($AQ$11:$AR$66,MATCH($C991&amp;$G991,$AO$11:$AO$66&amp;$AP$11:$AP$66,0),COUNTIF($AQ$10:$AR$10,"&lt;"&amp;Z991)+1)</f>
        <v>2.9999999999999997E-4</v>
      </c>
      <c r="Z991" s="61">
        <f t="shared" si="229"/>
        <v>4.25</v>
      </c>
      <c r="AA991" s="61">
        <f t="array" ref="AA991">INDEX($AT$11:$AV$66,MATCH($C991&amp;$G991,$AO$11:$AO$66&amp;$AP$11:$AP$66,0),COUNTIF($AT$10:$AV$10,"&lt;"&amp;Z991)+1)</f>
        <v>8.9999999999999998E-4</v>
      </c>
      <c r="AB991" s="111">
        <f t="shared" si="230"/>
        <v>4.2094050591976044</v>
      </c>
      <c r="AC991" s="121">
        <f t="array" ref="AC991">INDEX($AW$11:$BA$66,MATCH($C991&amp;$G991,$AO$11:$AO$66&amp;$AP$11:$AP$66,0),COUNTIF($AW$10:$BA$10,"&lt;"&amp;Z991)+1)</f>
        <v>5.9999999999999995E-4</v>
      </c>
      <c r="AD991" s="62">
        <v>4.2441000000000004</v>
      </c>
      <c r="AE991" s="61">
        <f t="array" ref="AE991">INDEX($AT$11:$AV$66,MATCH($C991&amp;$G991,$AO$11:$AO$66&amp;$AP$11:$AP$66,0),COUNTIF($AT$10:$AV$10,"&lt;"&amp;AD991)+1)</f>
        <v>8.9999999999999998E-4</v>
      </c>
      <c r="AF991" s="111">
        <f t="shared" si="231"/>
        <v>4.2170367061317364</v>
      </c>
      <c r="AG991" s="121">
        <f t="array" ref="AG991">INDEX($AW$11:$BA$66,MATCH($C991&amp;$G991,$AO$11:$AO$66&amp;$AP$11:$AP$66,0),COUNTIF($AW$10:$BA$10,"&lt;"&amp;AD991)+1)</f>
        <v>5.9999999999999995E-4</v>
      </c>
    </row>
    <row r="992" spans="2:33" ht="12.75" customHeight="1" x14ac:dyDescent="0.3">
      <c r="B992" s="81" t="str">
        <f t="shared" si="219"/>
        <v>4 1/4-16 UN</v>
      </c>
      <c r="C992" s="71" t="s">
        <v>592</v>
      </c>
      <c r="D992" s="71"/>
      <c r="E992" s="79" t="s">
        <v>604</v>
      </c>
      <c r="F992" s="82" t="s">
        <v>638</v>
      </c>
      <c r="G992" s="58">
        <v>16</v>
      </c>
      <c r="H992" s="60" t="s">
        <v>521</v>
      </c>
      <c r="I992" s="71" t="s">
        <v>601</v>
      </c>
      <c r="J992" s="71" t="s">
        <v>588</v>
      </c>
      <c r="K992" s="71" t="s">
        <v>600</v>
      </c>
      <c r="L992" s="85">
        <f t="shared" si="218"/>
        <v>107.95</v>
      </c>
      <c r="M992" s="85">
        <f t="shared" si="220"/>
        <v>1.5874999999999999</v>
      </c>
      <c r="N992" s="71">
        <v>60</v>
      </c>
      <c r="O992" s="100">
        <f t="shared" si="221"/>
        <v>107.75190000000001</v>
      </c>
      <c r="P992" s="85">
        <f t="shared" si="222"/>
        <v>0</v>
      </c>
      <c r="Q992" s="58">
        <f t="shared" si="223"/>
        <v>22.9</v>
      </c>
      <c r="R992" s="100">
        <f t="shared" si="224"/>
        <v>107.0645</v>
      </c>
      <c r="S992" s="85">
        <f t="shared" si="225"/>
        <v>0</v>
      </c>
      <c r="T992" s="58">
        <f t="shared" si="226"/>
        <v>15.2</v>
      </c>
      <c r="U992" s="58">
        <f t="shared" si="227"/>
        <v>7.6</v>
      </c>
      <c r="V992" s="58">
        <f t="array" ref="V992">INDEX(AS$11:AS$66,MATCH(C992&amp;G992,AO$11:AO$66&amp;AP$11:AP$66,0),0)</f>
        <v>10</v>
      </c>
      <c r="X992" s="120">
        <f t="shared" si="228"/>
        <v>6.25E-2</v>
      </c>
      <c r="Y992" s="61">
        <f t="array" ref="Y992">INDEX($AQ$11:$AR$66,MATCH($C992&amp;$G992,$AO$11:$AO$66&amp;$AP$11:$AP$66,0),COUNTIF($AQ$10:$AR$10,"&lt;"&amp;Z992)+1)</f>
        <v>2.9999999999999997E-4</v>
      </c>
      <c r="Z992" s="61">
        <f t="shared" si="229"/>
        <v>4.25</v>
      </c>
      <c r="AA992" s="61">
        <f t="array" ref="AA992">INDEX($AT$11:$AV$66,MATCH($C992&amp;$G992,$AO$11:$AO$66&amp;$AP$11:$AP$66,0),COUNTIF($AT$10:$AV$10,"&lt;"&amp;Z992)+1)</f>
        <v>8.9999999999999998E-4</v>
      </c>
      <c r="AB992" s="111">
        <f t="shared" si="230"/>
        <v>4.2094050591976044</v>
      </c>
      <c r="AC992" s="121">
        <f t="array" ref="AC992">INDEX($AW$11:$BA$66,MATCH($C992&amp;$G992,$AO$11:$AO$66&amp;$AP$11:$AP$66,0),COUNTIF($AW$10:$BA$10,"&lt;"&amp;Z992)+1)</f>
        <v>5.9999999999999995E-4</v>
      </c>
      <c r="AD992" s="62">
        <v>4.2422000000000004</v>
      </c>
      <c r="AE992" s="61">
        <f t="array" ref="AE992">INDEX($AT$11:$AV$66,MATCH($C992&amp;$G992,$AO$11:$AO$66&amp;$AP$11:$AP$66,0),COUNTIF($AT$10:$AV$10,"&lt;"&amp;AD992)+1)</f>
        <v>8.9999999999999998E-4</v>
      </c>
      <c r="AF992" s="111">
        <f t="shared" si="231"/>
        <v>4.2151367061317364</v>
      </c>
      <c r="AG992" s="121">
        <f t="array" ref="AG992">INDEX($AW$11:$BA$66,MATCH($C992&amp;$G992,$AO$11:$AO$66&amp;$AP$11:$AP$66,0),COUNTIF($AW$10:$BA$10,"&lt;"&amp;AD992)+1)</f>
        <v>5.9999999999999995E-4</v>
      </c>
    </row>
    <row r="993" spans="2:33" ht="12.75" customHeight="1" x14ac:dyDescent="0.3">
      <c r="B993" s="81" t="str">
        <f t="shared" si="219"/>
        <v>4 3/8-6 UN</v>
      </c>
      <c r="C993" s="71" t="s">
        <v>592</v>
      </c>
      <c r="D993" s="71"/>
      <c r="E993" s="79" t="s">
        <v>604</v>
      </c>
      <c r="F993" s="82" t="s">
        <v>639</v>
      </c>
      <c r="G993" s="58">
        <v>6</v>
      </c>
      <c r="H993" s="60" t="s">
        <v>521</v>
      </c>
      <c r="I993" s="71" t="s">
        <v>599</v>
      </c>
      <c r="J993" s="71" t="s">
        <v>588</v>
      </c>
      <c r="K993" s="71" t="s">
        <v>600</v>
      </c>
      <c r="L993" s="85">
        <f t="shared" si="218"/>
        <v>111.125</v>
      </c>
      <c r="M993" s="85">
        <f t="shared" si="220"/>
        <v>4.2332999999999998</v>
      </c>
      <c r="N993" s="71">
        <v>60</v>
      </c>
      <c r="O993" s="100">
        <f t="shared" si="221"/>
        <v>110.5433</v>
      </c>
      <c r="P993" s="85">
        <f t="shared" si="222"/>
        <v>0</v>
      </c>
      <c r="Q993" s="58">
        <f t="shared" si="223"/>
        <v>33</v>
      </c>
      <c r="R993" s="100">
        <f t="shared" si="224"/>
        <v>108.7103</v>
      </c>
      <c r="S993" s="85">
        <f t="shared" si="225"/>
        <v>0</v>
      </c>
      <c r="T993" s="58">
        <f t="shared" si="226"/>
        <v>15.2</v>
      </c>
      <c r="U993" s="58">
        <f t="shared" si="227"/>
        <v>10.199999999999999</v>
      </c>
      <c r="V993" s="58">
        <f t="array" ref="V993">INDEX(AS$11:AS$66,MATCH(C993&amp;G993,AO$11:AO$66&amp;AP$11:AP$66,0),0)</f>
        <v>5</v>
      </c>
      <c r="X993" s="120">
        <f t="shared" si="228"/>
        <v>0.16666666666666666</v>
      </c>
      <c r="Y993" s="61">
        <f t="array" ref="Y993">INDEX($AQ$11:$AR$66,MATCH($C993&amp;$G993,$AO$11:$AO$66&amp;$AP$11:$AP$66,0),COUNTIF($AQ$10:$AR$10,"&lt;"&amp;Z993)+1)</f>
        <v>4.0000000000000002E-4</v>
      </c>
      <c r="Z993" s="61">
        <f t="shared" si="229"/>
        <v>4.375</v>
      </c>
      <c r="AA993" s="61">
        <f t="array" ref="AA993">INDEX($AT$11:$AV$66,MATCH($C993&amp;$G993,$AO$11:$AO$66&amp;$AP$11:$AP$66,0),COUNTIF($AT$10:$AV$10,"&lt;"&amp;Z993)+1)</f>
        <v>1.2999999999999999E-3</v>
      </c>
      <c r="AB993" s="111">
        <f t="shared" si="230"/>
        <v>4.2667468245269449</v>
      </c>
      <c r="AC993" s="121">
        <f t="array" ref="AC993">INDEX($AW$11:$BA$66,MATCH($C993&amp;$G993,$AO$11:$AO$66&amp;$AP$11:$AP$66,0),COUNTIF($AW$10:$BA$10,"&lt;"&amp;Z993)+1)</f>
        <v>5.9999999999999995E-4</v>
      </c>
      <c r="AD993" s="62">
        <v>4.3521000000000001</v>
      </c>
      <c r="AE993" s="61">
        <f t="array" ref="AE993">INDEX($AT$11:$AV$66,MATCH($C993&amp;$G993,$AO$11:$AO$66&amp;$AP$11:$AP$66,0),COUNTIF($AT$10:$AV$10,"&lt;"&amp;AD993)+1)</f>
        <v>1.2999999999999999E-3</v>
      </c>
      <c r="AF993" s="111">
        <f t="shared" si="231"/>
        <v>4.2799312163512973</v>
      </c>
      <c r="AG993" s="121">
        <f t="array" ref="AG993">INDEX($AW$11:$BA$66,MATCH($C993&amp;$G993,$AO$11:$AO$66&amp;$AP$11:$AP$66,0),COUNTIF($AW$10:$BA$10,"&lt;"&amp;AD993)+1)</f>
        <v>5.9999999999999995E-4</v>
      </c>
    </row>
    <row r="994" spans="2:33" ht="12.75" customHeight="1" x14ac:dyDescent="0.3">
      <c r="B994" s="81" t="str">
        <f t="shared" si="219"/>
        <v>4 3/8-6 UN</v>
      </c>
      <c r="C994" s="71" t="s">
        <v>592</v>
      </c>
      <c r="D994" s="71"/>
      <c r="E994" s="79" t="s">
        <v>604</v>
      </c>
      <c r="F994" s="82" t="s">
        <v>639</v>
      </c>
      <c r="G994" s="58">
        <v>6</v>
      </c>
      <c r="H994" s="60" t="s">
        <v>521</v>
      </c>
      <c r="I994" s="71" t="s">
        <v>601</v>
      </c>
      <c r="J994" s="71" t="s">
        <v>588</v>
      </c>
      <c r="K994" s="71" t="s">
        <v>600</v>
      </c>
      <c r="L994" s="85">
        <f t="shared" si="218"/>
        <v>111.125</v>
      </c>
      <c r="M994" s="85">
        <f t="shared" si="220"/>
        <v>4.2332999999999998</v>
      </c>
      <c r="N994" s="71">
        <v>60</v>
      </c>
      <c r="O994" s="100">
        <f t="shared" si="221"/>
        <v>110.45950000000001</v>
      </c>
      <c r="P994" s="85">
        <f t="shared" si="222"/>
        <v>0</v>
      </c>
      <c r="Q994" s="58">
        <f t="shared" si="223"/>
        <v>33</v>
      </c>
      <c r="R994" s="100">
        <f t="shared" si="224"/>
        <v>108.6264</v>
      </c>
      <c r="S994" s="85">
        <f t="shared" si="225"/>
        <v>0</v>
      </c>
      <c r="T994" s="58">
        <f t="shared" si="226"/>
        <v>15.2</v>
      </c>
      <c r="U994" s="58">
        <f t="shared" si="227"/>
        <v>10.199999999999999</v>
      </c>
      <c r="V994" s="58">
        <f t="array" ref="V994">INDEX(AS$11:AS$66,MATCH(C994&amp;G994,AO$11:AO$66&amp;AP$11:AP$66,0),0)</f>
        <v>5</v>
      </c>
      <c r="X994" s="120">
        <f t="shared" si="228"/>
        <v>0.16666666666666666</v>
      </c>
      <c r="Y994" s="61">
        <f t="array" ref="Y994">INDEX($AQ$11:$AR$66,MATCH($C994&amp;$G994,$AO$11:$AO$66&amp;$AP$11:$AP$66,0),COUNTIF($AQ$10:$AR$10,"&lt;"&amp;Z994)+1)</f>
        <v>4.0000000000000002E-4</v>
      </c>
      <c r="Z994" s="61">
        <f t="shared" si="229"/>
        <v>4.375</v>
      </c>
      <c r="AA994" s="61">
        <f t="array" ref="AA994">INDEX($AT$11:$AV$66,MATCH($C994&amp;$G994,$AO$11:$AO$66&amp;$AP$11:$AP$66,0),COUNTIF($AT$10:$AV$10,"&lt;"&amp;Z994)+1)</f>
        <v>1.2999999999999999E-3</v>
      </c>
      <c r="AB994" s="111">
        <f t="shared" si="230"/>
        <v>4.2667468245269449</v>
      </c>
      <c r="AC994" s="121">
        <f t="array" ref="AC994">INDEX($AW$11:$BA$66,MATCH($C994&amp;$G994,$AO$11:$AO$66&amp;$AP$11:$AP$66,0),COUNTIF($AW$10:$BA$10,"&lt;"&amp;Z994)+1)</f>
        <v>5.9999999999999995E-4</v>
      </c>
      <c r="AD994" s="62">
        <v>4.3487999999999998</v>
      </c>
      <c r="AE994" s="61">
        <f t="array" ref="AE994">INDEX($AT$11:$AV$66,MATCH($C994&amp;$G994,$AO$11:$AO$66&amp;$AP$11:$AP$66,0),COUNTIF($AT$10:$AV$10,"&lt;"&amp;AD994)+1)</f>
        <v>1.2999999999999999E-3</v>
      </c>
      <c r="AF994" s="111">
        <f t="shared" si="231"/>
        <v>4.2766312163512969</v>
      </c>
      <c r="AG994" s="121">
        <f t="array" ref="AG994">INDEX($AW$11:$BA$66,MATCH($C994&amp;$G994,$AO$11:$AO$66&amp;$AP$11:$AP$66,0),COUNTIF($AW$10:$BA$10,"&lt;"&amp;AD994)+1)</f>
        <v>5.9999999999999995E-4</v>
      </c>
    </row>
    <row r="995" spans="2:33" ht="12.75" customHeight="1" x14ac:dyDescent="0.3">
      <c r="B995" s="81" t="str">
        <f t="shared" si="219"/>
        <v>4 3/8-12 UN</v>
      </c>
      <c r="C995" s="71" t="s">
        <v>592</v>
      </c>
      <c r="D995" s="71"/>
      <c r="E995" s="79" t="s">
        <v>604</v>
      </c>
      <c r="F995" s="82" t="s">
        <v>639</v>
      </c>
      <c r="G995" s="58">
        <v>12</v>
      </c>
      <c r="H995" s="60" t="s">
        <v>521</v>
      </c>
      <c r="I995" s="71" t="s">
        <v>599</v>
      </c>
      <c r="J995" s="71" t="s">
        <v>588</v>
      </c>
      <c r="K995" s="71" t="s">
        <v>600</v>
      </c>
      <c r="L995" s="85">
        <f t="shared" si="218"/>
        <v>111.125</v>
      </c>
      <c r="M995" s="85">
        <f t="shared" si="220"/>
        <v>2.1166999999999998</v>
      </c>
      <c r="N995" s="71">
        <v>60</v>
      </c>
      <c r="O995" s="100">
        <f t="shared" si="221"/>
        <v>110.8837</v>
      </c>
      <c r="P995" s="85">
        <f t="shared" si="222"/>
        <v>0</v>
      </c>
      <c r="Q995" s="58">
        <f t="shared" si="223"/>
        <v>22.9</v>
      </c>
      <c r="R995" s="100">
        <f t="shared" si="224"/>
        <v>109.96720000000001</v>
      </c>
      <c r="S995" s="85">
        <f t="shared" si="225"/>
        <v>0</v>
      </c>
      <c r="T995" s="58">
        <f t="shared" si="226"/>
        <v>15.2</v>
      </c>
      <c r="U995" s="58">
        <f t="shared" si="227"/>
        <v>7.6</v>
      </c>
      <c r="V995" s="58">
        <f t="array" ref="V995">INDEX(AS$11:AS$66,MATCH(C995&amp;G995,AO$11:AO$66&amp;AP$11:AP$66,0),0)</f>
        <v>10</v>
      </c>
      <c r="X995" s="120">
        <f t="shared" si="228"/>
        <v>8.3333333333333329E-2</v>
      </c>
      <c r="Y995" s="61">
        <f t="array" ref="Y995">INDEX($AQ$11:$AR$66,MATCH($C995&amp;$G995,$AO$11:$AO$66&amp;$AP$11:$AP$66,0),COUNTIF($AQ$10:$AR$10,"&lt;"&amp;Z995)+1)</f>
        <v>2.9999999999999997E-4</v>
      </c>
      <c r="Z995" s="61">
        <f t="shared" si="229"/>
        <v>4.375</v>
      </c>
      <c r="AA995" s="61">
        <f t="array" ref="AA995">INDEX($AT$11:$AV$66,MATCH($C995&amp;$G995,$AO$11:$AO$66&amp;$AP$11:$AP$66,0),COUNTIF($AT$10:$AV$10,"&lt;"&amp;Z995)+1)</f>
        <v>8.9999999999999998E-4</v>
      </c>
      <c r="AB995" s="111">
        <f t="shared" si="230"/>
        <v>4.3208734122634729</v>
      </c>
      <c r="AC995" s="121">
        <f t="array" ref="AC995">INDEX($AW$11:$BA$66,MATCH($C995&amp;$G995,$AO$11:$AO$66&amp;$AP$11:$AP$66,0),COUNTIF($AW$10:$BA$10,"&lt;"&amp;Z995)+1)</f>
        <v>5.9999999999999995E-4</v>
      </c>
      <c r="AD995" s="62">
        <v>4.3654999999999999</v>
      </c>
      <c r="AE995" s="61">
        <f t="array" ref="AE995">INDEX($AT$11:$AV$66,MATCH($C995&amp;$G995,$AO$11:$AO$66&amp;$AP$11:$AP$66,0),COUNTIF($AT$10:$AV$10,"&lt;"&amp;AD995)+1)</f>
        <v>8.9999999999999998E-4</v>
      </c>
      <c r="AF995" s="111">
        <f t="shared" si="231"/>
        <v>4.3294156081756485</v>
      </c>
      <c r="AG995" s="121">
        <f t="array" ref="AG995">INDEX($AW$11:$BA$66,MATCH($C995&amp;$G995,$AO$11:$AO$66&amp;$AP$11:$AP$66,0),COUNTIF($AW$10:$BA$10,"&lt;"&amp;AD995)+1)</f>
        <v>5.9999999999999995E-4</v>
      </c>
    </row>
    <row r="996" spans="2:33" ht="12.75" customHeight="1" x14ac:dyDescent="0.3">
      <c r="B996" s="81" t="str">
        <f t="shared" si="219"/>
        <v>4 3/8-12 UN</v>
      </c>
      <c r="C996" s="71" t="s">
        <v>592</v>
      </c>
      <c r="D996" s="71"/>
      <c r="E996" s="79" t="s">
        <v>604</v>
      </c>
      <c r="F996" s="82" t="s">
        <v>639</v>
      </c>
      <c r="G996" s="58">
        <v>12</v>
      </c>
      <c r="H996" s="60" t="s">
        <v>521</v>
      </c>
      <c r="I996" s="71" t="s">
        <v>601</v>
      </c>
      <c r="J996" s="71" t="s">
        <v>588</v>
      </c>
      <c r="K996" s="71" t="s">
        <v>600</v>
      </c>
      <c r="L996" s="85">
        <f t="shared" si="218"/>
        <v>111.125</v>
      </c>
      <c r="M996" s="85">
        <f t="shared" si="220"/>
        <v>2.1166999999999998</v>
      </c>
      <c r="N996" s="71">
        <v>60</v>
      </c>
      <c r="O996" s="100">
        <f t="shared" si="221"/>
        <v>110.8304</v>
      </c>
      <c r="P996" s="85">
        <f t="shared" si="222"/>
        <v>0</v>
      </c>
      <c r="Q996" s="58">
        <f t="shared" si="223"/>
        <v>22.9</v>
      </c>
      <c r="R996" s="100">
        <f t="shared" si="224"/>
        <v>109.91379999999999</v>
      </c>
      <c r="S996" s="85">
        <f t="shared" si="225"/>
        <v>0</v>
      </c>
      <c r="T996" s="58">
        <f t="shared" si="226"/>
        <v>15.2</v>
      </c>
      <c r="U996" s="58">
        <f t="shared" si="227"/>
        <v>7.6</v>
      </c>
      <c r="V996" s="58">
        <f t="array" ref="V996">INDEX(AS$11:AS$66,MATCH(C996&amp;G996,AO$11:AO$66&amp;AP$11:AP$66,0),0)</f>
        <v>10</v>
      </c>
      <c r="X996" s="120">
        <f t="shared" si="228"/>
        <v>8.3333333333333329E-2</v>
      </c>
      <c r="Y996" s="61">
        <f t="array" ref="Y996">INDEX($AQ$11:$AR$66,MATCH($C996&amp;$G996,$AO$11:$AO$66&amp;$AP$11:$AP$66,0),COUNTIF($AQ$10:$AR$10,"&lt;"&amp;Z996)+1)</f>
        <v>2.9999999999999997E-4</v>
      </c>
      <c r="Z996" s="61">
        <f t="shared" si="229"/>
        <v>4.375</v>
      </c>
      <c r="AA996" s="61">
        <f t="array" ref="AA996">INDEX($AT$11:$AV$66,MATCH($C996&amp;$G996,$AO$11:$AO$66&amp;$AP$11:$AP$66,0),COUNTIF($AT$10:$AV$10,"&lt;"&amp;Z996)+1)</f>
        <v>8.9999999999999998E-4</v>
      </c>
      <c r="AB996" s="111">
        <f t="shared" si="230"/>
        <v>4.3208734122634729</v>
      </c>
      <c r="AC996" s="121">
        <f t="array" ref="AC996">INDEX($AW$11:$BA$66,MATCH($C996&amp;$G996,$AO$11:$AO$66&amp;$AP$11:$AP$66,0),COUNTIF($AW$10:$BA$10,"&lt;"&amp;Z996)+1)</f>
        <v>5.9999999999999995E-4</v>
      </c>
      <c r="AD996" s="62">
        <v>4.3634000000000004</v>
      </c>
      <c r="AE996" s="61">
        <f t="array" ref="AE996">INDEX($AT$11:$AV$66,MATCH($C996&amp;$G996,$AO$11:$AO$66&amp;$AP$11:$AP$66,0),COUNTIF($AT$10:$AV$10,"&lt;"&amp;AD996)+1)</f>
        <v>8.9999999999999998E-4</v>
      </c>
      <c r="AF996" s="111">
        <f t="shared" si="231"/>
        <v>4.327315608175649</v>
      </c>
      <c r="AG996" s="121">
        <f t="array" ref="AG996">INDEX($AW$11:$BA$66,MATCH($C996&amp;$G996,$AO$11:$AO$66&amp;$AP$11:$AP$66,0),COUNTIF($AW$10:$BA$10,"&lt;"&amp;AD996)+1)</f>
        <v>5.9999999999999995E-4</v>
      </c>
    </row>
    <row r="997" spans="2:33" ht="12.75" customHeight="1" x14ac:dyDescent="0.3">
      <c r="B997" s="81" t="str">
        <f t="shared" si="219"/>
        <v>4 3/8-16 UN</v>
      </c>
      <c r="C997" s="71" t="s">
        <v>592</v>
      </c>
      <c r="D997" s="71"/>
      <c r="E997" s="79" t="s">
        <v>604</v>
      </c>
      <c r="F997" s="82" t="s">
        <v>639</v>
      </c>
      <c r="G997" s="58">
        <v>16</v>
      </c>
      <c r="H997" s="60" t="s">
        <v>521</v>
      </c>
      <c r="I997" s="71" t="s">
        <v>599</v>
      </c>
      <c r="J997" s="71" t="s">
        <v>588</v>
      </c>
      <c r="K997" s="71" t="s">
        <v>600</v>
      </c>
      <c r="L997" s="85">
        <f t="shared" si="218"/>
        <v>111.125</v>
      </c>
      <c r="M997" s="85">
        <f t="shared" si="220"/>
        <v>1.5874999999999999</v>
      </c>
      <c r="N997" s="71">
        <v>60</v>
      </c>
      <c r="O997" s="100">
        <f t="shared" si="221"/>
        <v>110.9751</v>
      </c>
      <c r="P997" s="85">
        <f t="shared" si="222"/>
        <v>0</v>
      </c>
      <c r="Q997" s="58">
        <f t="shared" si="223"/>
        <v>22.9</v>
      </c>
      <c r="R997" s="100">
        <f t="shared" si="224"/>
        <v>110.2877</v>
      </c>
      <c r="S997" s="85">
        <f t="shared" si="225"/>
        <v>0</v>
      </c>
      <c r="T997" s="58">
        <f t="shared" si="226"/>
        <v>15.2</v>
      </c>
      <c r="U997" s="58">
        <f t="shared" si="227"/>
        <v>7.6</v>
      </c>
      <c r="V997" s="58">
        <f t="array" ref="V997">INDEX(AS$11:AS$66,MATCH(C997&amp;G997,AO$11:AO$66&amp;AP$11:AP$66,0),0)</f>
        <v>10</v>
      </c>
      <c r="X997" s="120">
        <f t="shared" si="228"/>
        <v>6.25E-2</v>
      </c>
      <c r="Y997" s="61">
        <f t="array" ref="Y997">INDEX($AQ$11:$AR$66,MATCH($C997&amp;$G997,$AO$11:$AO$66&amp;$AP$11:$AP$66,0),COUNTIF($AQ$10:$AR$10,"&lt;"&amp;Z997)+1)</f>
        <v>2.9999999999999997E-4</v>
      </c>
      <c r="Z997" s="61">
        <f t="shared" si="229"/>
        <v>4.375</v>
      </c>
      <c r="AA997" s="61">
        <f t="array" ref="AA997">INDEX($AT$11:$AV$66,MATCH($C997&amp;$G997,$AO$11:$AO$66&amp;$AP$11:$AP$66,0),COUNTIF($AT$10:$AV$10,"&lt;"&amp;Z997)+1)</f>
        <v>8.9999999999999998E-4</v>
      </c>
      <c r="AB997" s="111">
        <f t="shared" si="230"/>
        <v>4.3344050591976044</v>
      </c>
      <c r="AC997" s="121">
        <f t="array" ref="AC997">INDEX($AW$11:$BA$66,MATCH($C997&amp;$G997,$AO$11:$AO$66&amp;$AP$11:$AP$66,0),COUNTIF($AW$10:$BA$10,"&lt;"&amp;Z997)+1)</f>
        <v>5.9999999999999995E-4</v>
      </c>
      <c r="AD997" s="62">
        <v>4.3691000000000004</v>
      </c>
      <c r="AE997" s="61">
        <f t="array" ref="AE997">INDEX($AT$11:$AV$66,MATCH($C997&amp;$G997,$AO$11:$AO$66&amp;$AP$11:$AP$66,0),COUNTIF($AT$10:$AV$10,"&lt;"&amp;AD997)+1)</f>
        <v>8.9999999999999998E-4</v>
      </c>
      <c r="AF997" s="111">
        <f t="shared" si="231"/>
        <v>4.3420367061317364</v>
      </c>
      <c r="AG997" s="121">
        <f t="array" ref="AG997">INDEX($AW$11:$BA$66,MATCH($C997&amp;$G997,$AO$11:$AO$66&amp;$AP$11:$AP$66,0),COUNTIF($AW$10:$BA$10,"&lt;"&amp;AD997)+1)</f>
        <v>5.9999999999999995E-4</v>
      </c>
    </row>
    <row r="998" spans="2:33" ht="12.75" customHeight="1" x14ac:dyDescent="0.3">
      <c r="B998" s="81" t="str">
        <f t="shared" si="219"/>
        <v>4 3/8-16 UN</v>
      </c>
      <c r="C998" s="71" t="s">
        <v>592</v>
      </c>
      <c r="D998" s="71"/>
      <c r="E998" s="79" t="s">
        <v>604</v>
      </c>
      <c r="F998" s="82" t="s">
        <v>639</v>
      </c>
      <c r="G998" s="58">
        <v>16</v>
      </c>
      <c r="H998" s="60" t="s">
        <v>521</v>
      </c>
      <c r="I998" s="71" t="s">
        <v>601</v>
      </c>
      <c r="J998" s="71" t="s">
        <v>588</v>
      </c>
      <c r="K998" s="71" t="s">
        <v>600</v>
      </c>
      <c r="L998" s="85">
        <f t="shared" si="218"/>
        <v>111.125</v>
      </c>
      <c r="M998" s="85">
        <f t="shared" si="220"/>
        <v>1.5874999999999999</v>
      </c>
      <c r="N998" s="71">
        <v>60</v>
      </c>
      <c r="O998" s="100">
        <f t="shared" si="221"/>
        <v>110.9269</v>
      </c>
      <c r="P998" s="85">
        <f t="shared" si="222"/>
        <v>0</v>
      </c>
      <c r="Q998" s="58">
        <f t="shared" si="223"/>
        <v>22.9</v>
      </c>
      <c r="R998" s="100">
        <f t="shared" si="224"/>
        <v>110.23950000000001</v>
      </c>
      <c r="S998" s="85">
        <f t="shared" si="225"/>
        <v>0</v>
      </c>
      <c r="T998" s="58">
        <f t="shared" si="226"/>
        <v>15.2</v>
      </c>
      <c r="U998" s="58">
        <f t="shared" si="227"/>
        <v>7.6</v>
      </c>
      <c r="V998" s="58">
        <f t="array" ref="V998">INDEX(AS$11:AS$66,MATCH(C998&amp;G998,AO$11:AO$66&amp;AP$11:AP$66,0),0)</f>
        <v>10</v>
      </c>
      <c r="X998" s="120">
        <f t="shared" si="228"/>
        <v>6.25E-2</v>
      </c>
      <c r="Y998" s="61">
        <f t="array" ref="Y998">INDEX($AQ$11:$AR$66,MATCH($C998&amp;$G998,$AO$11:$AO$66&amp;$AP$11:$AP$66,0),COUNTIF($AQ$10:$AR$10,"&lt;"&amp;Z998)+1)</f>
        <v>2.9999999999999997E-4</v>
      </c>
      <c r="Z998" s="61">
        <f t="shared" si="229"/>
        <v>4.375</v>
      </c>
      <c r="AA998" s="61">
        <f t="array" ref="AA998">INDEX($AT$11:$AV$66,MATCH($C998&amp;$G998,$AO$11:$AO$66&amp;$AP$11:$AP$66,0),COUNTIF($AT$10:$AV$10,"&lt;"&amp;Z998)+1)</f>
        <v>8.9999999999999998E-4</v>
      </c>
      <c r="AB998" s="111">
        <f t="shared" si="230"/>
        <v>4.3344050591976044</v>
      </c>
      <c r="AC998" s="121">
        <f t="array" ref="AC998">INDEX($AW$11:$BA$66,MATCH($C998&amp;$G998,$AO$11:$AO$66&amp;$AP$11:$AP$66,0),COUNTIF($AW$10:$BA$10,"&lt;"&amp;Z998)+1)</f>
        <v>5.9999999999999995E-4</v>
      </c>
      <c r="AD998" s="62">
        <v>4.3672000000000004</v>
      </c>
      <c r="AE998" s="61">
        <f t="array" ref="AE998">INDEX($AT$11:$AV$66,MATCH($C998&amp;$G998,$AO$11:$AO$66&amp;$AP$11:$AP$66,0),COUNTIF($AT$10:$AV$10,"&lt;"&amp;AD998)+1)</f>
        <v>8.9999999999999998E-4</v>
      </c>
      <c r="AF998" s="111">
        <f t="shared" si="231"/>
        <v>4.3401367061317364</v>
      </c>
      <c r="AG998" s="121">
        <f t="array" ref="AG998">INDEX($AW$11:$BA$66,MATCH($C998&amp;$G998,$AO$11:$AO$66&amp;$AP$11:$AP$66,0),COUNTIF($AW$10:$BA$10,"&lt;"&amp;AD998)+1)</f>
        <v>5.9999999999999995E-4</v>
      </c>
    </row>
    <row r="999" spans="2:33" ht="12.75" customHeight="1" x14ac:dyDescent="0.3">
      <c r="B999" s="81" t="str">
        <f t="shared" si="219"/>
        <v>4 1/2-4 UN</v>
      </c>
      <c r="C999" s="71" t="s">
        <v>592</v>
      </c>
      <c r="D999" s="71"/>
      <c r="E999" s="79" t="s">
        <v>604</v>
      </c>
      <c r="F999" s="82" t="s">
        <v>640</v>
      </c>
      <c r="G999" s="58">
        <v>4</v>
      </c>
      <c r="H999" s="60" t="s">
        <v>521</v>
      </c>
      <c r="I999" s="71" t="s">
        <v>599</v>
      </c>
      <c r="J999" s="71" t="s">
        <v>588</v>
      </c>
      <c r="K999" s="71" t="s">
        <v>600</v>
      </c>
      <c r="L999" s="85">
        <f t="shared" si="218"/>
        <v>114.3</v>
      </c>
      <c r="M999" s="85">
        <f t="shared" si="220"/>
        <v>6.35</v>
      </c>
      <c r="N999" s="71">
        <v>60</v>
      </c>
      <c r="O999" s="100">
        <f t="shared" si="221"/>
        <v>113.3094</v>
      </c>
      <c r="P999" s="85">
        <f t="shared" si="222"/>
        <v>0</v>
      </c>
      <c r="Q999" s="58">
        <f t="shared" si="223"/>
        <v>38.1</v>
      </c>
      <c r="R999" s="100">
        <f t="shared" si="224"/>
        <v>110.5598</v>
      </c>
      <c r="S999" s="85">
        <f t="shared" si="225"/>
        <v>0</v>
      </c>
      <c r="T999" s="58">
        <f t="shared" si="226"/>
        <v>15.2</v>
      </c>
      <c r="U999" s="58">
        <f t="shared" si="227"/>
        <v>10.199999999999999</v>
      </c>
      <c r="V999" s="58">
        <f t="array" ref="V999">INDEX(AS$11:AS$66,MATCH(C999&amp;G999,AO$11:AO$66&amp;AP$11:AP$66,0),0)</f>
        <v>5</v>
      </c>
      <c r="X999" s="120">
        <f t="shared" si="228"/>
        <v>0.25</v>
      </c>
      <c r="Y999" s="61">
        <f t="array" ref="Y999">INDEX($AQ$11:$AR$66,MATCH($C999&amp;$G999,$AO$11:$AO$66&amp;$AP$11:$AP$66,0),COUNTIF($AQ$10:$AR$10,"&lt;"&amp;Z999)+1)</f>
        <v>4.0000000000000002E-4</v>
      </c>
      <c r="Z999" s="61">
        <f t="shared" si="229"/>
        <v>4.5</v>
      </c>
      <c r="AA999" s="61">
        <f t="array" ref="AA999">INDEX($AT$11:$AV$66,MATCH($C999&amp;$G999,$AO$11:$AO$66&amp;$AP$11:$AP$66,0),COUNTIF($AT$10:$AV$10,"&lt;"&amp;Z999)+1)</f>
        <v>1.5E-3</v>
      </c>
      <c r="AB999" s="111">
        <f t="shared" si="230"/>
        <v>4.3376202367904177</v>
      </c>
      <c r="AC999" s="121">
        <f t="array" ref="AC999">INDEX($AW$11:$BA$66,MATCH($C999&amp;$G999,$AO$11:$AO$66&amp;$AP$11:$AP$66,0),COUNTIF($AW$10:$BA$10,"&lt;"&amp;Z999)+1)</f>
        <v>5.9999999999999995E-4</v>
      </c>
      <c r="AD999" s="62">
        <v>4.4610000000000003</v>
      </c>
      <c r="AE999" s="61">
        <f t="array" ref="AE999">INDEX($AT$11:$AV$66,MATCH($C999&amp;$G999,$AO$11:$AO$66&amp;$AP$11:$AP$66,0),COUNTIF($AT$10:$AV$10,"&lt;"&amp;AD999)+1)</f>
        <v>1.5E-3</v>
      </c>
      <c r="AF999" s="111">
        <f t="shared" si="231"/>
        <v>4.3527468245269452</v>
      </c>
      <c r="AG999" s="121">
        <f t="array" ref="AG999">INDEX($AW$11:$BA$66,MATCH($C999&amp;$G999,$AO$11:$AO$66&amp;$AP$11:$AP$66,0),COUNTIF($AW$10:$BA$10,"&lt;"&amp;AD999)+1)</f>
        <v>5.9999999999999995E-4</v>
      </c>
    </row>
    <row r="1000" spans="2:33" ht="12.75" customHeight="1" x14ac:dyDescent="0.3">
      <c r="B1000" s="81" t="str">
        <f t="shared" si="219"/>
        <v>4 1/2-4 UN</v>
      </c>
      <c r="C1000" s="71" t="s">
        <v>592</v>
      </c>
      <c r="D1000" s="71"/>
      <c r="E1000" s="79" t="s">
        <v>604</v>
      </c>
      <c r="F1000" s="82" t="s">
        <v>640</v>
      </c>
      <c r="G1000" s="58">
        <v>4</v>
      </c>
      <c r="H1000" s="60" t="s">
        <v>521</v>
      </c>
      <c r="I1000" s="71" t="s">
        <v>601</v>
      </c>
      <c r="J1000" s="71" t="s">
        <v>588</v>
      </c>
      <c r="K1000" s="71" t="s">
        <v>600</v>
      </c>
      <c r="L1000" s="85">
        <f t="shared" ref="L1000:L1063" si="232">ROUND(Z1000*25.4,4)</f>
        <v>114.3</v>
      </c>
      <c r="M1000" s="85">
        <f t="shared" si="220"/>
        <v>6.35</v>
      </c>
      <c r="N1000" s="71">
        <v>60</v>
      </c>
      <c r="O1000" s="100">
        <f t="shared" si="221"/>
        <v>113.2129</v>
      </c>
      <c r="P1000" s="85">
        <f t="shared" si="222"/>
        <v>0</v>
      </c>
      <c r="Q1000" s="58">
        <f t="shared" si="223"/>
        <v>38.1</v>
      </c>
      <c r="R1000" s="100">
        <f t="shared" si="224"/>
        <v>110.4632</v>
      </c>
      <c r="S1000" s="85">
        <f t="shared" si="225"/>
        <v>0</v>
      </c>
      <c r="T1000" s="58">
        <f t="shared" si="226"/>
        <v>15.2</v>
      </c>
      <c r="U1000" s="58">
        <f t="shared" si="227"/>
        <v>10.199999999999999</v>
      </c>
      <c r="V1000" s="58">
        <f t="array" ref="V1000">INDEX(AS$11:AS$66,MATCH(C1000&amp;G1000,AO$11:AO$66&amp;AP$11:AP$66,0),0)</f>
        <v>5</v>
      </c>
      <c r="X1000" s="120">
        <f t="shared" si="228"/>
        <v>0.25</v>
      </c>
      <c r="Y1000" s="61">
        <f t="array" ref="Y1000">INDEX($AQ$11:$AR$66,MATCH($C1000&amp;$G1000,$AO$11:$AO$66&amp;$AP$11:$AP$66,0),COUNTIF($AQ$10:$AR$10,"&lt;"&amp;Z1000)+1)</f>
        <v>4.0000000000000002E-4</v>
      </c>
      <c r="Z1000" s="61">
        <f t="shared" si="229"/>
        <v>4.5</v>
      </c>
      <c r="AA1000" s="61">
        <f t="array" ref="AA1000">INDEX($AT$11:$AV$66,MATCH($C1000&amp;$G1000,$AO$11:$AO$66&amp;$AP$11:$AP$66,0),COUNTIF($AT$10:$AV$10,"&lt;"&amp;Z1000)+1)</f>
        <v>1.5E-3</v>
      </c>
      <c r="AB1000" s="111">
        <f t="shared" si="230"/>
        <v>4.3376202367904177</v>
      </c>
      <c r="AC1000" s="121">
        <f t="array" ref="AC1000">INDEX($AW$11:$BA$66,MATCH($C1000&amp;$G1000,$AO$11:$AO$66&amp;$AP$11:$AP$66,0),COUNTIF($AW$10:$BA$10,"&lt;"&amp;Z1000)+1)</f>
        <v>5.9999999999999995E-4</v>
      </c>
      <c r="AD1000" s="62">
        <v>4.4572000000000003</v>
      </c>
      <c r="AE1000" s="61">
        <f t="array" ref="AE1000">INDEX($AT$11:$AV$66,MATCH($C1000&amp;$G1000,$AO$11:$AO$66&amp;$AP$11:$AP$66,0),COUNTIF($AT$10:$AV$10,"&lt;"&amp;AD1000)+1)</f>
        <v>1.5E-3</v>
      </c>
      <c r="AF1000" s="111">
        <f t="shared" si="231"/>
        <v>4.3489468245269451</v>
      </c>
      <c r="AG1000" s="121">
        <f t="array" ref="AG1000">INDEX($AW$11:$BA$66,MATCH($C1000&amp;$G1000,$AO$11:$AO$66&amp;$AP$11:$AP$66,0),COUNTIF($AW$10:$BA$10,"&lt;"&amp;AD1000)+1)</f>
        <v>5.9999999999999995E-4</v>
      </c>
    </row>
    <row r="1001" spans="2:33" ht="12.75" customHeight="1" x14ac:dyDescent="0.3">
      <c r="B1001" s="81" t="str">
        <f t="shared" ref="B1001:B1064" si="233">CONCATENATE(F1001,"-",G1001," ",E1001)</f>
        <v>4 1/2-6 UN</v>
      </c>
      <c r="C1001" s="71" t="s">
        <v>592</v>
      </c>
      <c r="D1001" s="71"/>
      <c r="E1001" s="79" t="s">
        <v>604</v>
      </c>
      <c r="F1001" s="82" t="s">
        <v>640</v>
      </c>
      <c r="G1001" s="58">
        <v>6</v>
      </c>
      <c r="H1001" s="60" t="s">
        <v>521</v>
      </c>
      <c r="I1001" s="71" t="s">
        <v>599</v>
      </c>
      <c r="J1001" s="71" t="s">
        <v>588</v>
      </c>
      <c r="K1001" s="71" t="s">
        <v>600</v>
      </c>
      <c r="L1001" s="85">
        <f t="shared" si="232"/>
        <v>114.3</v>
      </c>
      <c r="M1001" s="85">
        <f t="shared" si="220"/>
        <v>4.2332999999999998</v>
      </c>
      <c r="N1001" s="71">
        <v>60</v>
      </c>
      <c r="O1001" s="100">
        <f t="shared" si="221"/>
        <v>113.7209</v>
      </c>
      <c r="P1001" s="85">
        <f t="shared" si="222"/>
        <v>0</v>
      </c>
      <c r="Q1001" s="58">
        <f t="shared" si="223"/>
        <v>33</v>
      </c>
      <c r="R1001" s="100">
        <f t="shared" si="224"/>
        <v>111.8878</v>
      </c>
      <c r="S1001" s="85">
        <f t="shared" si="225"/>
        <v>0</v>
      </c>
      <c r="T1001" s="58">
        <f t="shared" si="226"/>
        <v>15.2</v>
      </c>
      <c r="U1001" s="58">
        <f t="shared" si="227"/>
        <v>10.199999999999999</v>
      </c>
      <c r="V1001" s="58">
        <f t="array" ref="V1001">INDEX(AS$11:AS$66,MATCH(C1001&amp;G1001,AO$11:AO$66&amp;AP$11:AP$66,0),0)</f>
        <v>5</v>
      </c>
      <c r="X1001" s="120">
        <f t="shared" si="228"/>
        <v>0.16666666666666666</v>
      </c>
      <c r="Y1001" s="61">
        <f t="array" ref="Y1001">INDEX($AQ$11:$AR$66,MATCH($C1001&amp;$G1001,$AO$11:$AO$66&amp;$AP$11:$AP$66,0),COUNTIF($AQ$10:$AR$10,"&lt;"&amp;Z1001)+1)</f>
        <v>4.0000000000000002E-4</v>
      </c>
      <c r="Z1001" s="61">
        <f t="shared" si="229"/>
        <v>4.5</v>
      </c>
      <c r="AA1001" s="61">
        <f t="array" ref="AA1001">INDEX($AT$11:$AV$66,MATCH($C1001&amp;$G1001,$AO$11:$AO$66&amp;$AP$11:$AP$66,0),COUNTIF($AT$10:$AV$10,"&lt;"&amp;Z1001)+1)</f>
        <v>1.2999999999999999E-3</v>
      </c>
      <c r="AB1001" s="111">
        <f t="shared" si="230"/>
        <v>4.3917468245269449</v>
      </c>
      <c r="AC1001" s="121">
        <f t="array" ref="AC1001">INDEX($AW$11:$BA$66,MATCH($C1001&amp;$G1001,$AO$11:$AO$66&amp;$AP$11:$AP$66,0),COUNTIF($AW$10:$BA$10,"&lt;"&amp;Z1001)+1)</f>
        <v>5.9999999999999995E-4</v>
      </c>
      <c r="AD1001" s="62">
        <v>4.4771999999999998</v>
      </c>
      <c r="AE1001" s="61">
        <f t="array" ref="AE1001">INDEX($AT$11:$AV$66,MATCH($C1001&amp;$G1001,$AO$11:$AO$66&amp;$AP$11:$AP$66,0),COUNTIF($AT$10:$AV$10,"&lt;"&amp;AD1001)+1)</f>
        <v>1.2999999999999999E-3</v>
      </c>
      <c r="AF1001" s="111">
        <f t="shared" si="231"/>
        <v>4.405031216351297</v>
      </c>
      <c r="AG1001" s="121">
        <f t="array" ref="AG1001">INDEX($AW$11:$BA$66,MATCH($C1001&amp;$G1001,$AO$11:$AO$66&amp;$AP$11:$AP$66,0),COUNTIF($AW$10:$BA$10,"&lt;"&amp;AD1001)+1)</f>
        <v>5.9999999999999995E-4</v>
      </c>
    </row>
    <row r="1002" spans="2:33" ht="12.75" customHeight="1" x14ac:dyDescent="0.3">
      <c r="B1002" s="81" t="str">
        <f t="shared" si="233"/>
        <v>4 1/2-6 UN</v>
      </c>
      <c r="C1002" s="71" t="s">
        <v>592</v>
      </c>
      <c r="D1002" s="71"/>
      <c r="E1002" s="79" t="s">
        <v>604</v>
      </c>
      <c r="F1002" s="82" t="s">
        <v>640</v>
      </c>
      <c r="G1002" s="58">
        <v>6</v>
      </c>
      <c r="H1002" s="60" t="s">
        <v>521</v>
      </c>
      <c r="I1002" s="71" t="s">
        <v>601</v>
      </c>
      <c r="J1002" s="71" t="s">
        <v>588</v>
      </c>
      <c r="K1002" s="71" t="s">
        <v>600</v>
      </c>
      <c r="L1002" s="85">
        <f t="shared" si="232"/>
        <v>114.3</v>
      </c>
      <c r="M1002" s="85">
        <f t="shared" si="220"/>
        <v>4.2332999999999998</v>
      </c>
      <c r="N1002" s="71">
        <v>60</v>
      </c>
      <c r="O1002" s="100">
        <f t="shared" si="221"/>
        <v>113.6345</v>
      </c>
      <c r="P1002" s="85">
        <f t="shared" si="222"/>
        <v>0</v>
      </c>
      <c r="Q1002" s="58">
        <f t="shared" si="223"/>
        <v>33</v>
      </c>
      <c r="R1002" s="100">
        <f t="shared" si="224"/>
        <v>111.8014</v>
      </c>
      <c r="S1002" s="85">
        <f t="shared" si="225"/>
        <v>0</v>
      </c>
      <c r="T1002" s="58">
        <f t="shared" si="226"/>
        <v>15.2</v>
      </c>
      <c r="U1002" s="58">
        <f t="shared" si="227"/>
        <v>10.199999999999999</v>
      </c>
      <c r="V1002" s="58">
        <f t="array" ref="V1002">INDEX(AS$11:AS$66,MATCH(C1002&amp;G1002,AO$11:AO$66&amp;AP$11:AP$66,0),0)</f>
        <v>5</v>
      </c>
      <c r="X1002" s="120">
        <f t="shared" si="228"/>
        <v>0.16666666666666666</v>
      </c>
      <c r="Y1002" s="61">
        <f t="array" ref="Y1002">INDEX($AQ$11:$AR$66,MATCH($C1002&amp;$G1002,$AO$11:$AO$66&amp;$AP$11:$AP$66,0),COUNTIF($AQ$10:$AR$10,"&lt;"&amp;Z1002)+1)</f>
        <v>4.0000000000000002E-4</v>
      </c>
      <c r="Z1002" s="61">
        <f t="shared" si="229"/>
        <v>4.5</v>
      </c>
      <c r="AA1002" s="61">
        <f t="array" ref="AA1002">INDEX($AT$11:$AV$66,MATCH($C1002&amp;$G1002,$AO$11:$AO$66&amp;$AP$11:$AP$66,0),COUNTIF($AT$10:$AV$10,"&lt;"&amp;Z1002)+1)</f>
        <v>1.2999999999999999E-3</v>
      </c>
      <c r="AB1002" s="111">
        <f t="shared" si="230"/>
        <v>4.3917468245269449</v>
      </c>
      <c r="AC1002" s="121">
        <f t="array" ref="AC1002">INDEX($AW$11:$BA$66,MATCH($C1002&amp;$G1002,$AO$11:$AO$66&amp;$AP$11:$AP$66,0),COUNTIF($AW$10:$BA$10,"&lt;"&amp;Z1002)+1)</f>
        <v>5.9999999999999995E-4</v>
      </c>
      <c r="AD1002" s="62">
        <v>4.4737999999999998</v>
      </c>
      <c r="AE1002" s="61">
        <f t="array" ref="AE1002">INDEX($AT$11:$AV$66,MATCH($C1002&amp;$G1002,$AO$11:$AO$66&amp;$AP$11:$AP$66,0),COUNTIF($AT$10:$AV$10,"&lt;"&amp;AD1002)+1)</f>
        <v>1.2999999999999999E-3</v>
      </c>
      <c r="AF1002" s="111">
        <f t="shared" si="231"/>
        <v>4.4016312163512969</v>
      </c>
      <c r="AG1002" s="121">
        <f t="array" ref="AG1002">INDEX($AW$11:$BA$66,MATCH($C1002&amp;$G1002,$AO$11:$AO$66&amp;$AP$11:$AP$66,0),COUNTIF($AW$10:$BA$10,"&lt;"&amp;AD1002)+1)</f>
        <v>5.9999999999999995E-4</v>
      </c>
    </row>
    <row r="1003" spans="2:33" ht="12.75" customHeight="1" x14ac:dyDescent="0.3">
      <c r="B1003" s="81" t="str">
        <f t="shared" si="233"/>
        <v>4 1/2-12 UN</v>
      </c>
      <c r="C1003" s="71" t="s">
        <v>592</v>
      </c>
      <c r="D1003" s="71"/>
      <c r="E1003" s="79" t="s">
        <v>604</v>
      </c>
      <c r="F1003" s="82" t="s">
        <v>640</v>
      </c>
      <c r="G1003" s="58">
        <v>12</v>
      </c>
      <c r="H1003" s="60" t="s">
        <v>521</v>
      </c>
      <c r="I1003" s="71" t="s">
        <v>599</v>
      </c>
      <c r="J1003" s="71" t="s">
        <v>588</v>
      </c>
      <c r="K1003" s="71" t="s">
        <v>600</v>
      </c>
      <c r="L1003" s="85">
        <f t="shared" si="232"/>
        <v>114.3</v>
      </c>
      <c r="M1003" s="85">
        <f t="shared" si="220"/>
        <v>2.1166999999999998</v>
      </c>
      <c r="N1003" s="71">
        <v>60</v>
      </c>
      <c r="O1003" s="100">
        <f t="shared" si="221"/>
        <v>114.0587</v>
      </c>
      <c r="P1003" s="85">
        <f t="shared" si="222"/>
        <v>0</v>
      </c>
      <c r="Q1003" s="58">
        <f t="shared" si="223"/>
        <v>22.9</v>
      </c>
      <c r="R1003" s="100">
        <f t="shared" si="224"/>
        <v>113.1422</v>
      </c>
      <c r="S1003" s="85">
        <f t="shared" si="225"/>
        <v>0</v>
      </c>
      <c r="T1003" s="58">
        <f t="shared" si="226"/>
        <v>15.2</v>
      </c>
      <c r="U1003" s="58">
        <f t="shared" si="227"/>
        <v>7.6</v>
      </c>
      <c r="V1003" s="58">
        <f t="array" ref="V1003">INDEX(AS$11:AS$66,MATCH(C1003&amp;G1003,AO$11:AO$66&amp;AP$11:AP$66,0),0)</f>
        <v>10</v>
      </c>
      <c r="X1003" s="120">
        <f t="shared" si="228"/>
        <v>8.3333333333333329E-2</v>
      </c>
      <c r="Y1003" s="61">
        <f t="array" ref="Y1003">INDEX($AQ$11:$AR$66,MATCH($C1003&amp;$G1003,$AO$11:$AO$66&amp;$AP$11:$AP$66,0),COUNTIF($AQ$10:$AR$10,"&lt;"&amp;Z1003)+1)</f>
        <v>2.9999999999999997E-4</v>
      </c>
      <c r="Z1003" s="61">
        <f t="shared" si="229"/>
        <v>4.5</v>
      </c>
      <c r="AA1003" s="61">
        <f t="array" ref="AA1003">INDEX($AT$11:$AV$66,MATCH($C1003&amp;$G1003,$AO$11:$AO$66&amp;$AP$11:$AP$66,0),COUNTIF($AT$10:$AV$10,"&lt;"&amp;Z1003)+1)</f>
        <v>8.9999999999999998E-4</v>
      </c>
      <c r="AB1003" s="111">
        <f t="shared" si="230"/>
        <v>4.4458734122634729</v>
      </c>
      <c r="AC1003" s="121">
        <f t="array" ref="AC1003">INDEX($AW$11:$BA$66,MATCH($C1003&amp;$G1003,$AO$11:$AO$66&amp;$AP$11:$AP$66,0),COUNTIF($AW$10:$BA$10,"&lt;"&amp;Z1003)+1)</f>
        <v>5.9999999999999995E-4</v>
      </c>
      <c r="AD1003" s="62">
        <v>4.4904999999999999</v>
      </c>
      <c r="AE1003" s="61">
        <f t="array" ref="AE1003">INDEX($AT$11:$AV$66,MATCH($C1003&amp;$G1003,$AO$11:$AO$66&amp;$AP$11:$AP$66,0),COUNTIF($AT$10:$AV$10,"&lt;"&amp;AD1003)+1)</f>
        <v>8.9999999999999998E-4</v>
      </c>
      <c r="AF1003" s="111">
        <f t="shared" si="231"/>
        <v>4.4544156081756485</v>
      </c>
      <c r="AG1003" s="121">
        <f t="array" ref="AG1003">INDEX($AW$11:$BA$66,MATCH($C1003&amp;$G1003,$AO$11:$AO$66&amp;$AP$11:$AP$66,0),COUNTIF($AW$10:$BA$10,"&lt;"&amp;AD1003)+1)</f>
        <v>5.9999999999999995E-4</v>
      </c>
    </row>
    <row r="1004" spans="2:33" ht="12.75" customHeight="1" x14ac:dyDescent="0.3">
      <c r="B1004" s="81" t="str">
        <f t="shared" si="233"/>
        <v>4 1/2-12 UN</v>
      </c>
      <c r="C1004" s="71" t="s">
        <v>592</v>
      </c>
      <c r="D1004" s="71"/>
      <c r="E1004" s="79" t="s">
        <v>604</v>
      </c>
      <c r="F1004" s="82" t="s">
        <v>640</v>
      </c>
      <c r="G1004" s="58">
        <v>12</v>
      </c>
      <c r="H1004" s="60" t="s">
        <v>521</v>
      </c>
      <c r="I1004" s="71" t="s">
        <v>601</v>
      </c>
      <c r="J1004" s="71" t="s">
        <v>588</v>
      </c>
      <c r="K1004" s="71" t="s">
        <v>600</v>
      </c>
      <c r="L1004" s="85">
        <f t="shared" si="232"/>
        <v>114.3</v>
      </c>
      <c r="M1004" s="85">
        <f t="shared" si="220"/>
        <v>2.1166999999999998</v>
      </c>
      <c r="N1004" s="71">
        <v>60</v>
      </c>
      <c r="O1004" s="100">
        <f t="shared" si="221"/>
        <v>114.00539999999999</v>
      </c>
      <c r="P1004" s="85">
        <f t="shared" si="222"/>
        <v>0</v>
      </c>
      <c r="Q1004" s="58">
        <f t="shared" si="223"/>
        <v>22.9</v>
      </c>
      <c r="R1004" s="100">
        <f t="shared" si="224"/>
        <v>113.08880000000001</v>
      </c>
      <c r="S1004" s="85">
        <f t="shared" si="225"/>
        <v>0</v>
      </c>
      <c r="T1004" s="58">
        <f t="shared" si="226"/>
        <v>15.2</v>
      </c>
      <c r="U1004" s="58">
        <f t="shared" si="227"/>
        <v>7.6</v>
      </c>
      <c r="V1004" s="58">
        <f t="array" ref="V1004">INDEX(AS$11:AS$66,MATCH(C1004&amp;G1004,AO$11:AO$66&amp;AP$11:AP$66,0),0)</f>
        <v>10</v>
      </c>
      <c r="X1004" s="120">
        <f t="shared" si="228"/>
        <v>8.3333333333333329E-2</v>
      </c>
      <c r="Y1004" s="61">
        <f t="array" ref="Y1004">INDEX($AQ$11:$AR$66,MATCH($C1004&amp;$G1004,$AO$11:$AO$66&amp;$AP$11:$AP$66,0),COUNTIF($AQ$10:$AR$10,"&lt;"&amp;Z1004)+1)</f>
        <v>2.9999999999999997E-4</v>
      </c>
      <c r="Z1004" s="61">
        <f t="shared" si="229"/>
        <v>4.5</v>
      </c>
      <c r="AA1004" s="61">
        <f t="array" ref="AA1004">INDEX($AT$11:$AV$66,MATCH($C1004&amp;$G1004,$AO$11:$AO$66&amp;$AP$11:$AP$66,0),COUNTIF($AT$10:$AV$10,"&lt;"&amp;Z1004)+1)</f>
        <v>8.9999999999999998E-4</v>
      </c>
      <c r="AB1004" s="111">
        <f t="shared" si="230"/>
        <v>4.4458734122634729</v>
      </c>
      <c r="AC1004" s="121">
        <f t="array" ref="AC1004">INDEX($AW$11:$BA$66,MATCH($C1004&amp;$G1004,$AO$11:$AO$66&amp;$AP$11:$AP$66,0),COUNTIF($AW$10:$BA$10,"&lt;"&amp;Z1004)+1)</f>
        <v>5.9999999999999995E-4</v>
      </c>
      <c r="AD1004" s="62">
        <v>4.4884000000000004</v>
      </c>
      <c r="AE1004" s="61">
        <f t="array" ref="AE1004">INDEX($AT$11:$AV$66,MATCH($C1004&amp;$G1004,$AO$11:$AO$66&amp;$AP$11:$AP$66,0),COUNTIF($AT$10:$AV$10,"&lt;"&amp;AD1004)+1)</f>
        <v>8.9999999999999998E-4</v>
      </c>
      <c r="AF1004" s="111">
        <f t="shared" si="231"/>
        <v>4.452315608175649</v>
      </c>
      <c r="AG1004" s="121">
        <f t="array" ref="AG1004">INDEX($AW$11:$BA$66,MATCH($C1004&amp;$G1004,$AO$11:$AO$66&amp;$AP$11:$AP$66,0),COUNTIF($AW$10:$BA$10,"&lt;"&amp;AD1004)+1)</f>
        <v>5.9999999999999995E-4</v>
      </c>
    </row>
    <row r="1005" spans="2:33" ht="12.75" customHeight="1" x14ac:dyDescent="0.3">
      <c r="B1005" s="81" t="str">
        <f t="shared" si="233"/>
        <v>4 1/2-16 UN</v>
      </c>
      <c r="C1005" s="71" t="s">
        <v>592</v>
      </c>
      <c r="D1005" s="71"/>
      <c r="E1005" s="79" t="s">
        <v>604</v>
      </c>
      <c r="F1005" s="82" t="s">
        <v>640</v>
      </c>
      <c r="G1005" s="58">
        <v>16</v>
      </c>
      <c r="H1005" s="60" t="s">
        <v>521</v>
      </c>
      <c r="I1005" s="71" t="s">
        <v>599</v>
      </c>
      <c r="J1005" s="71" t="s">
        <v>588</v>
      </c>
      <c r="K1005" s="71" t="s">
        <v>600</v>
      </c>
      <c r="L1005" s="85">
        <f t="shared" si="232"/>
        <v>114.3</v>
      </c>
      <c r="M1005" s="85">
        <f t="shared" si="220"/>
        <v>1.5874999999999999</v>
      </c>
      <c r="N1005" s="71">
        <v>60</v>
      </c>
      <c r="O1005" s="100">
        <f t="shared" si="221"/>
        <v>114.15009999999999</v>
      </c>
      <c r="P1005" s="85">
        <f t="shared" si="222"/>
        <v>0</v>
      </c>
      <c r="Q1005" s="58">
        <f t="shared" si="223"/>
        <v>22.9</v>
      </c>
      <c r="R1005" s="100">
        <f t="shared" si="224"/>
        <v>113.4627</v>
      </c>
      <c r="S1005" s="85">
        <f t="shared" si="225"/>
        <v>0</v>
      </c>
      <c r="T1005" s="58">
        <f t="shared" si="226"/>
        <v>15.2</v>
      </c>
      <c r="U1005" s="58">
        <f t="shared" si="227"/>
        <v>7.6</v>
      </c>
      <c r="V1005" s="58">
        <f t="array" ref="V1005">INDEX(AS$11:AS$66,MATCH(C1005&amp;G1005,AO$11:AO$66&amp;AP$11:AP$66,0),0)</f>
        <v>10</v>
      </c>
      <c r="X1005" s="120">
        <f t="shared" si="228"/>
        <v>6.25E-2</v>
      </c>
      <c r="Y1005" s="61">
        <f t="array" ref="Y1005">INDEX($AQ$11:$AR$66,MATCH($C1005&amp;$G1005,$AO$11:$AO$66&amp;$AP$11:$AP$66,0),COUNTIF($AQ$10:$AR$10,"&lt;"&amp;Z1005)+1)</f>
        <v>2.9999999999999997E-4</v>
      </c>
      <c r="Z1005" s="61">
        <f t="shared" si="229"/>
        <v>4.5</v>
      </c>
      <c r="AA1005" s="61">
        <f t="array" ref="AA1005">INDEX($AT$11:$AV$66,MATCH($C1005&amp;$G1005,$AO$11:$AO$66&amp;$AP$11:$AP$66,0),COUNTIF($AT$10:$AV$10,"&lt;"&amp;Z1005)+1)</f>
        <v>8.9999999999999998E-4</v>
      </c>
      <c r="AB1005" s="111">
        <f t="shared" si="230"/>
        <v>4.4594050591976044</v>
      </c>
      <c r="AC1005" s="121">
        <f t="array" ref="AC1005">INDEX($AW$11:$BA$66,MATCH($C1005&amp;$G1005,$AO$11:$AO$66&amp;$AP$11:$AP$66,0),COUNTIF($AW$10:$BA$10,"&lt;"&amp;Z1005)+1)</f>
        <v>5.9999999999999995E-4</v>
      </c>
      <c r="AD1005" s="62">
        <v>4.4941000000000004</v>
      </c>
      <c r="AE1005" s="61">
        <f t="array" ref="AE1005">INDEX($AT$11:$AV$66,MATCH($C1005&amp;$G1005,$AO$11:$AO$66&amp;$AP$11:$AP$66,0),COUNTIF($AT$10:$AV$10,"&lt;"&amp;AD1005)+1)</f>
        <v>8.9999999999999998E-4</v>
      </c>
      <c r="AF1005" s="111">
        <f t="shared" si="231"/>
        <v>4.4670367061317364</v>
      </c>
      <c r="AG1005" s="121">
        <f t="array" ref="AG1005">INDEX($AW$11:$BA$66,MATCH($C1005&amp;$G1005,$AO$11:$AO$66&amp;$AP$11:$AP$66,0),COUNTIF($AW$10:$BA$10,"&lt;"&amp;AD1005)+1)</f>
        <v>5.9999999999999995E-4</v>
      </c>
    </row>
    <row r="1006" spans="2:33" ht="12.75" customHeight="1" x14ac:dyDescent="0.3">
      <c r="B1006" s="81" t="str">
        <f t="shared" si="233"/>
        <v>4 1/2-16 UN</v>
      </c>
      <c r="C1006" s="71" t="s">
        <v>592</v>
      </c>
      <c r="D1006" s="71"/>
      <c r="E1006" s="79" t="s">
        <v>604</v>
      </c>
      <c r="F1006" s="82" t="s">
        <v>640</v>
      </c>
      <c r="G1006" s="58">
        <v>16</v>
      </c>
      <c r="H1006" s="60" t="s">
        <v>521</v>
      </c>
      <c r="I1006" s="71" t="s">
        <v>601</v>
      </c>
      <c r="J1006" s="71" t="s">
        <v>588</v>
      </c>
      <c r="K1006" s="71" t="s">
        <v>600</v>
      </c>
      <c r="L1006" s="85">
        <f t="shared" si="232"/>
        <v>114.3</v>
      </c>
      <c r="M1006" s="85">
        <f t="shared" si="220"/>
        <v>1.5874999999999999</v>
      </c>
      <c r="N1006" s="71">
        <v>60</v>
      </c>
      <c r="O1006" s="100">
        <f t="shared" si="221"/>
        <v>114.1019</v>
      </c>
      <c r="P1006" s="85">
        <f t="shared" si="222"/>
        <v>0</v>
      </c>
      <c r="Q1006" s="58">
        <f t="shared" si="223"/>
        <v>22.9</v>
      </c>
      <c r="R1006" s="100">
        <f t="shared" si="224"/>
        <v>113.4145</v>
      </c>
      <c r="S1006" s="85">
        <f t="shared" si="225"/>
        <v>0</v>
      </c>
      <c r="T1006" s="58">
        <f t="shared" si="226"/>
        <v>15.2</v>
      </c>
      <c r="U1006" s="58">
        <f t="shared" si="227"/>
        <v>7.6</v>
      </c>
      <c r="V1006" s="58">
        <f t="array" ref="V1006">INDEX(AS$11:AS$66,MATCH(C1006&amp;G1006,AO$11:AO$66&amp;AP$11:AP$66,0),0)</f>
        <v>10</v>
      </c>
      <c r="X1006" s="120">
        <f t="shared" si="228"/>
        <v>6.25E-2</v>
      </c>
      <c r="Y1006" s="61">
        <f t="array" ref="Y1006">INDEX($AQ$11:$AR$66,MATCH($C1006&amp;$G1006,$AO$11:$AO$66&amp;$AP$11:$AP$66,0),COUNTIF($AQ$10:$AR$10,"&lt;"&amp;Z1006)+1)</f>
        <v>2.9999999999999997E-4</v>
      </c>
      <c r="Z1006" s="61">
        <f t="shared" si="229"/>
        <v>4.5</v>
      </c>
      <c r="AA1006" s="61">
        <f t="array" ref="AA1006">INDEX($AT$11:$AV$66,MATCH($C1006&amp;$G1006,$AO$11:$AO$66&amp;$AP$11:$AP$66,0),COUNTIF($AT$10:$AV$10,"&lt;"&amp;Z1006)+1)</f>
        <v>8.9999999999999998E-4</v>
      </c>
      <c r="AB1006" s="111">
        <f t="shared" si="230"/>
        <v>4.4594050591976044</v>
      </c>
      <c r="AC1006" s="121">
        <f t="array" ref="AC1006">INDEX($AW$11:$BA$66,MATCH($C1006&amp;$G1006,$AO$11:$AO$66&amp;$AP$11:$AP$66,0),COUNTIF($AW$10:$BA$10,"&lt;"&amp;Z1006)+1)</f>
        <v>5.9999999999999995E-4</v>
      </c>
      <c r="AD1006" s="62">
        <v>4.4922000000000004</v>
      </c>
      <c r="AE1006" s="61">
        <f t="array" ref="AE1006">INDEX($AT$11:$AV$66,MATCH($C1006&amp;$G1006,$AO$11:$AO$66&amp;$AP$11:$AP$66,0),COUNTIF($AT$10:$AV$10,"&lt;"&amp;AD1006)+1)</f>
        <v>8.9999999999999998E-4</v>
      </c>
      <c r="AF1006" s="111">
        <f t="shared" si="231"/>
        <v>4.4651367061317364</v>
      </c>
      <c r="AG1006" s="121">
        <f t="array" ref="AG1006">INDEX($AW$11:$BA$66,MATCH($C1006&amp;$G1006,$AO$11:$AO$66&amp;$AP$11:$AP$66,0),COUNTIF($AW$10:$BA$10,"&lt;"&amp;AD1006)+1)</f>
        <v>5.9999999999999995E-4</v>
      </c>
    </row>
    <row r="1007" spans="2:33" ht="12.75" customHeight="1" x14ac:dyDescent="0.3">
      <c r="B1007" s="81" t="str">
        <f t="shared" si="233"/>
        <v>4 5/8-6 UN</v>
      </c>
      <c r="C1007" s="71" t="s">
        <v>592</v>
      </c>
      <c r="D1007" s="71"/>
      <c r="E1007" s="79" t="s">
        <v>604</v>
      </c>
      <c r="F1007" s="82" t="s">
        <v>641</v>
      </c>
      <c r="G1007" s="58">
        <v>6</v>
      </c>
      <c r="H1007" s="60" t="s">
        <v>521</v>
      </c>
      <c r="I1007" s="71" t="s">
        <v>599</v>
      </c>
      <c r="J1007" s="71" t="s">
        <v>588</v>
      </c>
      <c r="K1007" s="71" t="s">
        <v>600</v>
      </c>
      <c r="L1007" s="85">
        <f t="shared" si="232"/>
        <v>117.47499999999999</v>
      </c>
      <c r="M1007" s="85">
        <f t="shared" si="220"/>
        <v>4.2332999999999998</v>
      </c>
      <c r="N1007" s="71">
        <v>60</v>
      </c>
      <c r="O1007" s="100">
        <f t="shared" si="221"/>
        <v>116.8959</v>
      </c>
      <c r="P1007" s="85">
        <f t="shared" si="222"/>
        <v>0</v>
      </c>
      <c r="Q1007" s="58">
        <f t="shared" si="223"/>
        <v>33</v>
      </c>
      <c r="R1007" s="100">
        <f t="shared" si="224"/>
        <v>115.0628</v>
      </c>
      <c r="S1007" s="85">
        <f t="shared" si="225"/>
        <v>0</v>
      </c>
      <c r="T1007" s="58">
        <f t="shared" si="226"/>
        <v>15.2</v>
      </c>
      <c r="U1007" s="58">
        <f t="shared" si="227"/>
        <v>10.199999999999999</v>
      </c>
      <c r="V1007" s="58">
        <f t="array" ref="V1007">INDEX(AS$11:AS$66,MATCH(C1007&amp;G1007,AO$11:AO$66&amp;AP$11:AP$66,0),0)</f>
        <v>5</v>
      </c>
      <c r="X1007" s="120">
        <f t="shared" si="228"/>
        <v>0.16666666666666666</v>
      </c>
      <c r="Y1007" s="61">
        <f t="array" ref="Y1007">INDEX($AQ$11:$AR$66,MATCH($C1007&amp;$G1007,$AO$11:$AO$66&amp;$AP$11:$AP$66,0),COUNTIF($AQ$10:$AR$10,"&lt;"&amp;Z1007)+1)</f>
        <v>4.0000000000000002E-4</v>
      </c>
      <c r="Z1007" s="61">
        <f t="shared" si="229"/>
        <v>4.625</v>
      </c>
      <c r="AA1007" s="61">
        <f t="array" ref="AA1007">INDEX($AT$11:$AV$66,MATCH($C1007&amp;$G1007,$AO$11:$AO$66&amp;$AP$11:$AP$66,0),COUNTIF($AT$10:$AV$10,"&lt;"&amp;Z1007)+1)</f>
        <v>1.2999999999999999E-3</v>
      </c>
      <c r="AB1007" s="111">
        <f t="shared" si="230"/>
        <v>4.5167468245269449</v>
      </c>
      <c r="AC1007" s="121">
        <f t="array" ref="AC1007">INDEX($AW$11:$BA$66,MATCH($C1007&amp;$G1007,$AO$11:$AO$66&amp;$AP$11:$AP$66,0),COUNTIF($AW$10:$BA$10,"&lt;"&amp;Z1007)+1)</f>
        <v>5.9999999999999995E-4</v>
      </c>
      <c r="AD1007" s="62">
        <v>4.6021999999999998</v>
      </c>
      <c r="AE1007" s="61">
        <f t="array" ref="AE1007">INDEX($AT$11:$AV$66,MATCH($C1007&amp;$G1007,$AO$11:$AO$66&amp;$AP$11:$AP$66,0),COUNTIF($AT$10:$AV$10,"&lt;"&amp;AD1007)+1)</f>
        <v>1.2999999999999999E-3</v>
      </c>
      <c r="AF1007" s="111">
        <f t="shared" si="231"/>
        <v>4.530031216351297</v>
      </c>
      <c r="AG1007" s="121">
        <f t="array" ref="AG1007">INDEX($AW$11:$BA$66,MATCH($C1007&amp;$G1007,$AO$11:$AO$66&amp;$AP$11:$AP$66,0),COUNTIF($AW$10:$BA$10,"&lt;"&amp;AD1007)+1)</f>
        <v>5.9999999999999995E-4</v>
      </c>
    </row>
    <row r="1008" spans="2:33" ht="12.75" customHeight="1" x14ac:dyDescent="0.3">
      <c r="B1008" s="81" t="str">
        <f t="shared" si="233"/>
        <v>4 5/8-6 UN</v>
      </c>
      <c r="C1008" s="71" t="s">
        <v>592</v>
      </c>
      <c r="D1008" s="71"/>
      <c r="E1008" s="79" t="s">
        <v>604</v>
      </c>
      <c r="F1008" s="82" t="s">
        <v>641</v>
      </c>
      <c r="G1008" s="58">
        <v>6</v>
      </c>
      <c r="H1008" s="60" t="s">
        <v>521</v>
      </c>
      <c r="I1008" s="71" t="s">
        <v>601</v>
      </c>
      <c r="J1008" s="71" t="s">
        <v>588</v>
      </c>
      <c r="K1008" s="71" t="s">
        <v>600</v>
      </c>
      <c r="L1008" s="85">
        <f t="shared" si="232"/>
        <v>117.47499999999999</v>
      </c>
      <c r="M1008" s="85">
        <f t="shared" si="220"/>
        <v>4.2332999999999998</v>
      </c>
      <c r="N1008" s="71">
        <v>60</v>
      </c>
      <c r="O1008" s="100">
        <f t="shared" si="221"/>
        <v>116.8121</v>
      </c>
      <c r="P1008" s="85">
        <f t="shared" si="222"/>
        <v>0</v>
      </c>
      <c r="Q1008" s="58">
        <f t="shared" si="223"/>
        <v>33</v>
      </c>
      <c r="R1008" s="100">
        <f t="shared" si="224"/>
        <v>114.979</v>
      </c>
      <c r="S1008" s="85">
        <f t="shared" si="225"/>
        <v>0</v>
      </c>
      <c r="T1008" s="58">
        <f t="shared" si="226"/>
        <v>15.2</v>
      </c>
      <c r="U1008" s="58">
        <f t="shared" si="227"/>
        <v>10.199999999999999</v>
      </c>
      <c r="V1008" s="58">
        <f t="array" ref="V1008">INDEX(AS$11:AS$66,MATCH(C1008&amp;G1008,AO$11:AO$66&amp;AP$11:AP$66,0),0)</f>
        <v>5</v>
      </c>
      <c r="X1008" s="120">
        <f t="shared" si="228"/>
        <v>0.16666666666666666</v>
      </c>
      <c r="Y1008" s="61">
        <f t="array" ref="Y1008">INDEX($AQ$11:$AR$66,MATCH($C1008&amp;$G1008,$AO$11:$AO$66&amp;$AP$11:$AP$66,0),COUNTIF($AQ$10:$AR$10,"&lt;"&amp;Z1008)+1)</f>
        <v>4.0000000000000002E-4</v>
      </c>
      <c r="Z1008" s="61">
        <f t="shared" si="229"/>
        <v>4.625</v>
      </c>
      <c r="AA1008" s="61">
        <f t="array" ref="AA1008">INDEX($AT$11:$AV$66,MATCH($C1008&amp;$G1008,$AO$11:$AO$66&amp;$AP$11:$AP$66,0),COUNTIF($AT$10:$AV$10,"&lt;"&amp;Z1008)+1)</f>
        <v>1.2999999999999999E-3</v>
      </c>
      <c r="AB1008" s="111">
        <f t="shared" si="230"/>
        <v>4.5167468245269449</v>
      </c>
      <c r="AC1008" s="121">
        <f t="array" ref="AC1008">INDEX($AW$11:$BA$66,MATCH($C1008&amp;$G1008,$AO$11:$AO$66&amp;$AP$11:$AP$66,0),COUNTIF($AW$10:$BA$10,"&lt;"&amp;Z1008)+1)</f>
        <v>5.9999999999999995E-4</v>
      </c>
      <c r="AD1008" s="62">
        <v>4.5989000000000004</v>
      </c>
      <c r="AE1008" s="61">
        <f t="array" ref="AE1008">INDEX($AT$11:$AV$66,MATCH($C1008&amp;$G1008,$AO$11:$AO$66&amp;$AP$11:$AP$66,0),COUNTIF($AT$10:$AV$10,"&lt;"&amp;AD1008)+1)</f>
        <v>1.2999999999999999E-3</v>
      </c>
      <c r="AF1008" s="111">
        <f t="shared" si="231"/>
        <v>4.5267312163512976</v>
      </c>
      <c r="AG1008" s="121">
        <f t="array" ref="AG1008">INDEX($AW$11:$BA$66,MATCH($C1008&amp;$G1008,$AO$11:$AO$66&amp;$AP$11:$AP$66,0),COUNTIF($AW$10:$BA$10,"&lt;"&amp;AD1008)+1)</f>
        <v>5.9999999999999995E-4</v>
      </c>
    </row>
    <row r="1009" spans="2:33" ht="12.75" customHeight="1" x14ac:dyDescent="0.3">
      <c r="B1009" s="81" t="str">
        <f t="shared" si="233"/>
        <v>4 5/8-12 UN</v>
      </c>
      <c r="C1009" s="71" t="s">
        <v>592</v>
      </c>
      <c r="D1009" s="71"/>
      <c r="E1009" s="79" t="s">
        <v>604</v>
      </c>
      <c r="F1009" s="82" t="s">
        <v>641</v>
      </c>
      <c r="G1009" s="58">
        <v>12</v>
      </c>
      <c r="H1009" s="60" t="s">
        <v>521</v>
      </c>
      <c r="I1009" s="71" t="s">
        <v>599</v>
      </c>
      <c r="J1009" s="71" t="s">
        <v>588</v>
      </c>
      <c r="K1009" s="71" t="s">
        <v>600</v>
      </c>
      <c r="L1009" s="85">
        <f t="shared" si="232"/>
        <v>117.47499999999999</v>
      </c>
      <c r="M1009" s="85">
        <f t="shared" si="220"/>
        <v>2.1166999999999998</v>
      </c>
      <c r="N1009" s="71">
        <v>60</v>
      </c>
      <c r="O1009" s="100">
        <f t="shared" si="221"/>
        <v>117.2388</v>
      </c>
      <c r="P1009" s="85">
        <f t="shared" si="222"/>
        <v>0</v>
      </c>
      <c r="Q1009" s="58">
        <f t="shared" si="223"/>
        <v>22.9</v>
      </c>
      <c r="R1009" s="100">
        <f t="shared" si="224"/>
        <v>116.3222</v>
      </c>
      <c r="S1009" s="85">
        <f t="shared" si="225"/>
        <v>0</v>
      </c>
      <c r="T1009" s="58">
        <f t="shared" si="226"/>
        <v>15.2</v>
      </c>
      <c r="U1009" s="58">
        <f t="shared" si="227"/>
        <v>7.6</v>
      </c>
      <c r="V1009" s="58">
        <f t="array" ref="V1009">INDEX(AS$11:AS$66,MATCH(C1009&amp;G1009,AO$11:AO$66&amp;AP$11:AP$66,0),0)</f>
        <v>10</v>
      </c>
      <c r="X1009" s="120">
        <f t="shared" si="228"/>
        <v>8.3333333333333329E-2</v>
      </c>
      <c r="Y1009" s="61">
        <f t="array" ref="Y1009">INDEX($AQ$11:$AR$66,MATCH($C1009&amp;$G1009,$AO$11:$AO$66&amp;$AP$11:$AP$66,0),COUNTIF($AQ$10:$AR$10,"&lt;"&amp;Z1009)+1)</f>
        <v>2.9999999999999997E-4</v>
      </c>
      <c r="Z1009" s="61">
        <f t="shared" si="229"/>
        <v>4.625</v>
      </c>
      <c r="AA1009" s="61">
        <f t="array" ref="AA1009">INDEX($AT$11:$AV$66,MATCH($C1009&amp;$G1009,$AO$11:$AO$66&amp;$AP$11:$AP$66,0),COUNTIF($AT$10:$AV$10,"&lt;"&amp;Z1009)+1)</f>
        <v>8.9999999999999998E-4</v>
      </c>
      <c r="AB1009" s="111">
        <f t="shared" si="230"/>
        <v>4.5708734122634729</v>
      </c>
      <c r="AC1009" s="121">
        <f t="array" ref="AC1009">INDEX($AW$11:$BA$66,MATCH($C1009&amp;$G1009,$AO$11:$AO$66&amp;$AP$11:$AP$66,0),COUNTIF($AW$10:$BA$10,"&lt;"&amp;Z1009)+1)</f>
        <v>5.9999999999999995E-4</v>
      </c>
      <c r="AD1009" s="62">
        <v>4.6157000000000004</v>
      </c>
      <c r="AE1009" s="61">
        <f t="array" ref="AE1009">INDEX($AT$11:$AV$66,MATCH($C1009&amp;$G1009,$AO$11:$AO$66&amp;$AP$11:$AP$66,0),COUNTIF($AT$10:$AV$10,"&lt;"&amp;AD1009)+1)</f>
        <v>8.9999999999999998E-4</v>
      </c>
      <c r="AF1009" s="111">
        <f t="shared" si="231"/>
        <v>4.5796156081756489</v>
      </c>
      <c r="AG1009" s="121">
        <f t="array" ref="AG1009">INDEX($AW$11:$BA$66,MATCH($C1009&amp;$G1009,$AO$11:$AO$66&amp;$AP$11:$AP$66,0),COUNTIF($AW$10:$BA$10,"&lt;"&amp;AD1009)+1)</f>
        <v>5.9999999999999995E-4</v>
      </c>
    </row>
    <row r="1010" spans="2:33" ht="12.75" customHeight="1" x14ac:dyDescent="0.3">
      <c r="B1010" s="81" t="str">
        <f t="shared" si="233"/>
        <v>4 5/8-12 UN</v>
      </c>
      <c r="C1010" s="71" t="s">
        <v>592</v>
      </c>
      <c r="D1010" s="71"/>
      <c r="E1010" s="79" t="s">
        <v>604</v>
      </c>
      <c r="F1010" s="82" t="s">
        <v>641</v>
      </c>
      <c r="G1010" s="58">
        <v>12</v>
      </c>
      <c r="H1010" s="60" t="s">
        <v>521</v>
      </c>
      <c r="I1010" s="71" t="s">
        <v>601</v>
      </c>
      <c r="J1010" s="71" t="s">
        <v>588</v>
      </c>
      <c r="K1010" s="71" t="s">
        <v>600</v>
      </c>
      <c r="L1010" s="85">
        <f t="shared" si="232"/>
        <v>117.47499999999999</v>
      </c>
      <c r="M1010" s="85">
        <f t="shared" si="220"/>
        <v>2.1166999999999998</v>
      </c>
      <c r="N1010" s="71">
        <v>60</v>
      </c>
      <c r="O1010" s="100">
        <f t="shared" si="221"/>
        <v>117.1854</v>
      </c>
      <c r="P1010" s="85">
        <f t="shared" si="222"/>
        <v>0</v>
      </c>
      <c r="Q1010" s="58">
        <f t="shared" si="223"/>
        <v>22.9</v>
      </c>
      <c r="R1010" s="100">
        <f t="shared" si="224"/>
        <v>116.2689</v>
      </c>
      <c r="S1010" s="85">
        <f t="shared" si="225"/>
        <v>0</v>
      </c>
      <c r="T1010" s="58">
        <f t="shared" si="226"/>
        <v>15.2</v>
      </c>
      <c r="U1010" s="58">
        <f t="shared" si="227"/>
        <v>7.6</v>
      </c>
      <c r="V1010" s="58">
        <f t="array" ref="V1010">INDEX(AS$11:AS$66,MATCH(C1010&amp;G1010,AO$11:AO$66&amp;AP$11:AP$66,0),0)</f>
        <v>10</v>
      </c>
      <c r="X1010" s="120">
        <f t="shared" si="228"/>
        <v>8.3333333333333329E-2</v>
      </c>
      <c r="Y1010" s="61">
        <f t="array" ref="Y1010">INDEX($AQ$11:$AR$66,MATCH($C1010&amp;$G1010,$AO$11:$AO$66&amp;$AP$11:$AP$66,0),COUNTIF($AQ$10:$AR$10,"&lt;"&amp;Z1010)+1)</f>
        <v>2.9999999999999997E-4</v>
      </c>
      <c r="Z1010" s="61">
        <f t="shared" si="229"/>
        <v>4.625</v>
      </c>
      <c r="AA1010" s="61">
        <f t="array" ref="AA1010">INDEX($AT$11:$AV$66,MATCH($C1010&amp;$G1010,$AO$11:$AO$66&amp;$AP$11:$AP$66,0),COUNTIF($AT$10:$AV$10,"&lt;"&amp;Z1010)+1)</f>
        <v>8.9999999999999998E-4</v>
      </c>
      <c r="AB1010" s="111">
        <f t="shared" si="230"/>
        <v>4.5708734122634729</v>
      </c>
      <c r="AC1010" s="121">
        <f t="array" ref="AC1010">INDEX($AW$11:$BA$66,MATCH($C1010&amp;$G1010,$AO$11:$AO$66&amp;$AP$11:$AP$66,0),COUNTIF($AW$10:$BA$10,"&lt;"&amp;Z1010)+1)</f>
        <v>5.9999999999999995E-4</v>
      </c>
      <c r="AD1010" s="62">
        <v>4.6135999999999999</v>
      </c>
      <c r="AE1010" s="61">
        <f t="array" ref="AE1010">INDEX($AT$11:$AV$66,MATCH($C1010&amp;$G1010,$AO$11:$AO$66&amp;$AP$11:$AP$66,0),COUNTIF($AT$10:$AV$10,"&lt;"&amp;AD1010)+1)</f>
        <v>8.9999999999999998E-4</v>
      </c>
      <c r="AF1010" s="111">
        <f t="shared" si="231"/>
        <v>4.5775156081756485</v>
      </c>
      <c r="AG1010" s="121">
        <f t="array" ref="AG1010">INDEX($AW$11:$BA$66,MATCH($C1010&amp;$G1010,$AO$11:$AO$66&amp;$AP$11:$AP$66,0),COUNTIF($AW$10:$BA$10,"&lt;"&amp;AD1010)+1)</f>
        <v>5.9999999999999995E-4</v>
      </c>
    </row>
    <row r="1011" spans="2:33" ht="12.75" customHeight="1" x14ac:dyDescent="0.3">
      <c r="B1011" s="81" t="str">
        <f t="shared" si="233"/>
        <v>4 5/8-16 UN</v>
      </c>
      <c r="C1011" s="71" t="s">
        <v>592</v>
      </c>
      <c r="D1011" s="71"/>
      <c r="E1011" s="79" t="s">
        <v>604</v>
      </c>
      <c r="F1011" s="82" t="s">
        <v>641</v>
      </c>
      <c r="G1011" s="58">
        <v>16</v>
      </c>
      <c r="H1011" s="60" t="s">
        <v>521</v>
      </c>
      <c r="I1011" s="71" t="s">
        <v>599</v>
      </c>
      <c r="J1011" s="71" t="s">
        <v>588</v>
      </c>
      <c r="K1011" s="71" t="s">
        <v>600</v>
      </c>
      <c r="L1011" s="85">
        <f t="shared" si="232"/>
        <v>117.47499999999999</v>
      </c>
      <c r="M1011" s="85">
        <f t="shared" si="220"/>
        <v>1.5874999999999999</v>
      </c>
      <c r="N1011" s="71">
        <v>60</v>
      </c>
      <c r="O1011" s="100">
        <f t="shared" si="221"/>
        <v>117.33280000000001</v>
      </c>
      <c r="P1011" s="85">
        <f t="shared" si="222"/>
        <v>0</v>
      </c>
      <c r="Q1011" s="58">
        <f t="shared" si="223"/>
        <v>22.9</v>
      </c>
      <c r="R1011" s="100">
        <f t="shared" si="224"/>
        <v>116.6454</v>
      </c>
      <c r="S1011" s="85">
        <f t="shared" si="225"/>
        <v>0</v>
      </c>
      <c r="T1011" s="58">
        <f t="shared" si="226"/>
        <v>15.2</v>
      </c>
      <c r="U1011" s="58">
        <f t="shared" si="227"/>
        <v>7.6</v>
      </c>
      <c r="V1011" s="58">
        <f t="array" ref="V1011">INDEX(AS$11:AS$66,MATCH(C1011&amp;G1011,AO$11:AO$66&amp;AP$11:AP$66,0),0)</f>
        <v>10</v>
      </c>
      <c r="X1011" s="120">
        <f t="shared" si="228"/>
        <v>6.25E-2</v>
      </c>
      <c r="Y1011" s="61">
        <f t="array" ref="Y1011">INDEX($AQ$11:$AR$66,MATCH($C1011&amp;$G1011,$AO$11:$AO$66&amp;$AP$11:$AP$66,0),COUNTIF($AQ$10:$AR$10,"&lt;"&amp;Z1011)+1)</f>
        <v>2.9999999999999997E-4</v>
      </c>
      <c r="Z1011" s="61">
        <f t="shared" si="229"/>
        <v>4.625</v>
      </c>
      <c r="AA1011" s="61">
        <f t="array" ref="AA1011">INDEX($AT$11:$AV$66,MATCH($C1011&amp;$G1011,$AO$11:$AO$66&amp;$AP$11:$AP$66,0),COUNTIF($AT$10:$AV$10,"&lt;"&amp;Z1011)+1)</f>
        <v>8.9999999999999998E-4</v>
      </c>
      <c r="AB1011" s="111">
        <f t="shared" si="230"/>
        <v>4.5844050591976044</v>
      </c>
      <c r="AC1011" s="121">
        <f t="array" ref="AC1011">INDEX($AW$11:$BA$66,MATCH($C1011&amp;$G1011,$AO$11:$AO$66&amp;$AP$11:$AP$66,0),COUNTIF($AW$10:$BA$10,"&lt;"&amp;Z1011)+1)</f>
        <v>5.9999999999999995E-4</v>
      </c>
      <c r="AD1011" s="62">
        <v>4.6193999999999997</v>
      </c>
      <c r="AE1011" s="61">
        <f t="array" ref="AE1011">INDEX($AT$11:$AV$66,MATCH($C1011&amp;$G1011,$AO$11:$AO$66&amp;$AP$11:$AP$66,0),COUNTIF($AT$10:$AV$10,"&lt;"&amp;AD1011)+1)</f>
        <v>8.9999999999999998E-4</v>
      </c>
      <c r="AF1011" s="111">
        <f t="shared" si="231"/>
        <v>4.5923367061317357</v>
      </c>
      <c r="AG1011" s="121">
        <f t="array" ref="AG1011">INDEX($AW$11:$BA$66,MATCH($C1011&amp;$G1011,$AO$11:$AO$66&amp;$AP$11:$AP$66,0),COUNTIF($AW$10:$BA$10,"&lt;"&amp;AD1011)+1)</f>
        <v>5.9999999999999995E-4</v>
      </c>
    </row>
    <row r="1012" spans="2:33" ht="12.75" customHeight="1" x14ac:dyDescent="0.3">
      <c r="B1012" s="81" t="str">
        <f t="shared" si="233"/>
        <v>4 5/8-16 UN</v>
      </c>
      <c r="C1012" s="71" t="s">
        <v>592</v>
      </c>
      <c r="D1012" s="71"/>
      <c r="E1012" s="79" t="s">
        <v>604</v>
      </c>
      <c r="F1012" s="82" t="s">
        <v>641</v>
      </c>
      <c r="G1012" s="58">
        <v>16</v>
      </c>
      <c r="H1012" s="60" t="s">
        <v>521</v>
      </c>
      <c r="I1012" s="71" t="s">
        <v>601</v>
      </c>
      <c r="J1012" s="71" t="s">
        <v>588</v>
      </c>
      <c r="K1012" s="71" t="s">
        <v>600</v>
      </c>
      <c r="L1012" s="85">
        <f t="shared" si="232"/>
        <v>117.47499999999999</v>
      </c>
      <c r="M1012" s="85">
        <f t="shared" si="220"/>
        <v>1.5874999999999999</v>
      </c>
      <c r="N1012" s="71">
        <v>60</v>
      </c>
      <c r="O1012" s="100">
        <f t="shared" si="221"/>
        <v>117.282</v>
      </c>
      <c r="P1012" s="85">
        <f t="shared" si="222"/>
        <v>0</v>
      </c>
      <c r="Q1012" s="58">
        <f t="shared" si="223"/>
        <v>22.9</v>
      </c>
      <c r="R1012" s="100">
        <f t="shared" si="224"/>
        <v>116.5946</v>
      </c>
      <c r="S1012" s="85">
        <f t="shared" si="225"/>
        <v>0</v>
      </c>
      <c r="T1012" s="58">
        <f t="shared" si="226"/>
        <v>15.2</v>
      </c>
      <c r="U1012" s="58">
        <f t="shared" si="227"/>
        <v>7.6</v>
      </c>
      <c r="V1012" s="58">
        <f t="array" ref="V1012">INDEX(AS$11:AS$66,MATCH(C1012&amp;G1012,AO$11:AO$66&amp;AP$11:AP$66,0),0)</f>
        <v>10</v>
      </c>
      <c r="X1012" s="120">
        <f t="shared" si="228"/>
        <v>6.25E-2</v>
      </c>
      <c r="Y1012" s="61">
        <f t="array" ref="Y1012">INDEX($AQ$11:$AR$66,MATCH($C1012&amp;$G1012,$AO$11:$AO$66&amp;$AP$11:$AP$66,0),COUNTIF($AQ$10:$AR$10,"&lt;"&amp;Z1012)+1)</f>
        <v>2.9999999999999997E-4</v>
      </c>
      <c r="Z1012" s="61">
        <f t="shared" si="229"/>
        <v>4.625</v>
      </c>
      <c r="AA1012" s="61">
        <f t="array" ref="AA1012">INDEX($AT$11:$AV$66,MATCH($C1012&amp;$G1012,$AO$11:$AO$66&amp;$AP$11:$AP$66,0),COUNTIF($AT$10:$AV$10,"&lt;"&amp;Z1012)+1)</f>
        <v>8.9999999999999998E-4</v>
      </c>
      <c r="AB1012" s="111">
        <f t="shared" si="230"/>
        <v>4.5844050591976044</v>
      </c>
      <c r="AC1012" s="121">
        <f t="array" ref="AC1012">INDEX($AW$11:$BA$66,MATCH($C1012&amp;$G1012,$AO$11:$AO$66&amp;$AP$11:$AP$66,0),COUNTIF($AW$10:$BA$10,"&lt;"&amp;Z1012)+1)</f>
        <v>5.9999999999999995E-4</v>
      </c>
      <c r="AD1012" s="62">
        <v>4.6173999999999999</v>
      </c>
      <c r="AE1012" s="61">
        <f t="array" ref="AE1012">INDEX($AT$11:$AV$66,MATCH($C1012&amp;$G1012,$AO$11:$AO$66&amp;$AP$11:$AP$66,0),COUNTIF($AT$10:$AV$10,"&lt;"&amp;AD1012)+1)</f>
        <v>8.9999999999999998E-4</v>
      </c>
      <c r="AF1012" s="111">
        <f t="shared" si="231"/>
        <v>4.5903367061317359</v>
      </c>
      <c r="AG1012" s="121">
        <f t="array" ref="AG1012">INDEX($AW$11:$BA$66,MATCH($C1012&amp;$G1012,$AO$11:$AO$66&amp;$AP$11:$AP$66,0),COUNTIF($AW$10:$BA$10,"&lt;"&amp;AD1012)+1)</f>
        <v>5.9999999999999995E-4</v>
      </c>
    </row>
    <row r="1013" spans="2:33" ht="12.75" customHeight="1" x14ac:dyDescent="0.3">
      <c r="B1013" s="81" t="str">
        <f t="shared" si="233"/>
        <v>4 3/4-4 UN</v>
      </c>
      <c r="C1013" s="71" t="s">
        <v>592</v>
      </c>
      <c r="D1013" s="71"/>
      <c r="E1013" s="79" t="s">
        <v>604</v>
      </c>
      <c r="F1013" s="82" t="s">
        <v>642</v>
      </c>
      <c r="G1013" s="58">
        <v>4</v>
      </c>
      <c r="H1013" s="60" t="s">
        <v>521</v>
      </c>
      <c r="I1013" s="71" t="s">
        <v>599</v>
      </c>
      <c r="J1013" s="71" t="s">
        <v>588</v>
      </c>
      <c r="K1013" s="71" t="s">
        <v>600</v>
      </c>
      <c r="L1013" s="85">
        <f t="shared" si="232"/>
        <v>120.65</v>
      </c>
      <c r="M1013" s="85">
        <f t="shared" si="220"/>
        <v>6.35</v>
      </c>
      <c r="N1013" s="71">
        <v>60</v>
      </c>
      <c r="O1013" s="100">
        <f t="shared" si="221"/>
        <v>119.6645</v>
      </c>
      <c r="P1013" s="85">
        <f t="shared" si="222"/>
        <v>0</v>
      </c>
      <c r="Q1013" s="58">
        <f t="shared" si="223"/>
        <v>38.1</v>
      </c>
      <c r="R1013" s="100">
        <f t="shared" si="224"/>
        <v>116.9148</v>
      </c>
      <c r="S1013" s="85">
        <f t="shared" si="225"/>
        <v>0</v>
      </c>
      <c r="T1013" s="58">
        <f t="shared" si="226"/>
        <v>15.2</v>
      </c>
      <c r="U1013" s="58">
        <f t="shared" si="227"/>
        <v>10.199999999999999</v>
      </c>
      <c r="V1013" s="58">
        <f t="array" ref="V1013">INDEX(AS$11:AS$66,MATCH(C1013&amp;G1013,AO$11:AO$66&amp;AP$11:AP$66,0),0)</f>
        <v>5</v>
      </c>
      <c r="X1013" s="120">
        <f t="shared" si="228"/>
        <v>0.25</v>
      </c>
      <c r="Y1013" s="61">
        <f t="array" ref="Y1013">INDEX($AQ$11:$AR$66,MATCH($C1013&amp;$G1013,$AO$11:$AO$66&amp;$AP$11:$AP$66,0),COUNTIF($AQ$10:$AR$10,"&lt;"&amp;Z1013)+1)</f>
        <v>4.0000000000000002E-4</v>
      </c>
      <c r="Z1013" s="61">
        <f t="shared" si="229"/>
        <v>4.75</v>
      </c>
      <c r="AA1013" s="61">
        <f t="array" ref="AA1013">INDEX($AT$11:$AV$66,MATCH($C1013&amp;$G1013,$AO$11:$AO$66&amp;$AP$11:$AP$66,0),COUNTIF($AT$10:$AV$10,"&lt;"&amp;Z1013)+1)</f>
        <v>1.5E-3</v>
      </c>
      <c r="AB1013" s="111">
        <f t="shared" si="230"/>
        <v>4.5876202367904177</v>
      </c>
      <c r="AC1013" s="121">
        <f t="array" ref="AC1013">INDEX($AW$11:$BA$66,MATCH($C1013&amp;$G1013,$AO$11:$AO$66&amp;$AP$11:$AP$66,0),COUNTIF($AW$10:$BA$10,"&lt;"&amp;Z1013)+1)</f>
        <v>5.9999999999999995E-4</v>
      </c>
      <c r="AD1013" s="62">
        <v>4.7111999999999998</v>
      </c>
      <c r="AE1013" s="61">
        <f t="array" ref="AE1013">INDEX($AT$11:$AV$66,MATCH($C1013&amp;$G1013,$AO$11:$AO$66&amp;$AP$11:$AP$66,0),COUNTIF($AT$10:$AV$10,"&lt;"&amp;AD1013)+1)</f>
        <v>1.5E-3</v>
      </c>
      <c r="AF1013" s="111">
        <f t="shared" si="231"/>
        <v>4.6029468245269447</v>
      </c>
      <c r="AG1013" s="121">
        <f t="array" ref="AG1013">INDEX($AW$11:$BA$66,MATCH($C1013&amp;$G1013,$AO$11:$AO$66&amp;$AP$11:$AP$66,0),COUNTIF($AW$10:$BA$10,"&lt;"&amp;AD1013)+1)</f>
        <v>5.9999999999999995E-4</v>
      </c>
    </row>
    <row r="1014" spans="2:33" ht="12.75" customHeight="1" x14ac:dyDescent="0.3">
      <c r="B1014" s="81" t="str">
        <f t="shared" si="233"/>
        <v>4 3/4-4 UN</v>
      </c>
      <c r="C1014" s="71" t="s">
        <v>592</v>
      </c>
      <c r="D1014" s="71"/>
      <c r="E1014" s="79" t="s">
        <v>604</v>
      </c>
      <c r="F1014" s="82" t="s">
        <v>642</v>
      </c>
      <c r="G1014" s="58">
        <v>4</v>
      </c>
      <c r="H1014" s="60" t="s">
        <v>521</v>
      </c>
      <c r="I1014" s="71" t="s">
        <v>601</v>
      </c>
      <c r="J1014" s="71" t="s">
        <v>588</v>
      </c>
      <c r="K1014" s="71" t="s">
        <v>600</v>
      </c>
      <c r="L1014" s="85">
        <f t="shared" si="232"/>
        <v>120.65</v>
      </c>
      <c r="M1014" s="85">
        <f t="shared" si="220"/>
        <v>6.35</v>
      </c>
      <c r="N1014" s="71">
        <v>60</v>
      </c>
      <c r="O1014" s="100">
        <f t="shared" si="221"/>
        <v>119.5654</v>
      </c>
      <c r="P1014" s="85">
        <f t="shared" si="222"/>
        <v>0</v>
      </c>
      <c r="Q1014" s="58">
        <f t="shared" si="223"/>
        <v>38.1</v>
      </c>
      <c r="R1014" s="100">
        <f t="shared" si="224"/>
        <v>116.8158</v>
      </c>
      <c r="S1014" s="85">
        <f t="shared" si="225"/>
        <v>0</v>
      </c>
      <c r="T1014" s="58">
        <f t="shared" si="226"/>
        <v>15.2</v>
      </c>
      <c r="U1014" s="58">
        <f t="shared" si="227"/>
        <v>10.199999999999999</v>
      </c>
      <c r="V1014" s="58">
        <f t="array" ref="V1014">INDEX(AS$11:AS$66,MATCH(C1014&amp;G1014,AO$11:AO$66&amp;AP$11:AP$66,0),0)</f>
        <v>5</v>
      </c>
      <c r="X1014" s="120">
        <f t="shared" si="228"/>
        <v>0.25</v>
      </c>
      <c r="Y1014" s="61">
        <f t="array" ref="Y1014">INDEX($AQ$11:$AR$66,MATCH($C1014&amp;$G1014,$AO$11:$AO$66&amp;$AP$11:$AP$66,0),COUNTIF($AQ$10:$AR$10,"&lt;"&amp;Z1014)+1)</f>
        <v>4.0000000000000002E-4</v>
      </c>
      <c r="Z1014" s="61">
        <f t="shared" si="229"/>
        <v>4.75</v>
      </c>
      <c r="AA1014" s="61">
        <f t="array" ref="AA1014">INDEX($AT$11:$AV$66,MATCH($C1014&amp;$G1014,$AO$11:$AO$66&amp;$AP$11:$AP$66,0),COUNTIF($AT$10:$AV$10,"&lt;"&amp;Z1014)+1)</f>
        <v>1.5E-3</v>
      </c>
      <c r="AB1014" s="111">
        <f t="shared" si="230"/>
        <v>4.5876202367904177</v>
      </c>
      <c r="AC1014" s="121">
        <f t="array" ref="AC1014">INDEX($AW$11:$BA$66,MATCH($C1014&amp;$G1014,$AO$11:$AO$66&amp;$AP$11:$AP$66,0),COUNTIF($AW$10:$BA$10,"&lt;"&amp;Z1014)+1)</f>
        <v>5.9999999999999995E-4</v>
      </c>
      <c r="AD1014" s="62">
        <v>4.7073</v>
      </c>
      <c r="AE1014" s="61">
        <f t="array" ref="AE1014">INDEX($AT$11:$AV$66,MATCH($C1014&amp;$G1014,$AO$11:$AO$66&amp;$AP$11:$AP$66,0),COUNTIF($AT$10:$AV$10,"&lt;"&amp;AD1014)+1)</f>
        <v>1.5E-3</v>
      </c>
      <c r="AF1014" s="111">
        <f t="shared" si="231"/>
        <v>4.5990468245269449</v>
      </c>
      <c r="AG1014" s="121">
        <f t="array" ref="AG1014">INDEX($AW$11:$BA$66,MATCH($C1014&amp;$G1014,$AO$11:$AO$66&amp;$AP$11:$AP$66,0),COUNTIF($AW$10:$BA$10,"&lt;"&amp;AD1014)+1)</f>
        <v>5.9999999999999995E-4</v>
      </c>
    </row>
    <row r="1015" spans="2:33" ht="12.75" customHeight="1" x14ac:dyDescent="0.3">
      <c r="B1015" s="81" t="str">
        <f t="shared" si="233"/>
        <v>4 3/4-6 UN</v>
      </c>
      <c r="C1015" s="71" t="s">
        <v>592</v>
      </c>
      <c r="D1015" s="71"/>
      <c r="E1015" s="79" t="s">
        <v>604</v>
      </c>
      <c r="F1015" s="82" t="s">
        <v>642</v>
      </c>
      <c r="G1015" s="58">
        <v>6</v>
      </c>
      <c r="H1015" s="60" t="s">
        <v>521</v>
      </c>
      <c r="I1015" s="71" t="s">
        <v>599</v>
      </c>
      <c r="J1015" s="71" t="s">
        <v>588</v>
      </c>
      <c r="K1015" s="71" t="s">
        <v>600</v>
      </c>
      <c r="L1015" s="85">
        <f t="shared" si="232"/>
        <v>120.65</v>
      </c>
      <c r="M1015" s="85">
        <f t="shared" si="220"/>
        <v>4.2332999999999998</v>
      </c>
      <c r="N1015" s="71">
        <v>60</v>
      </c>
      <c r="O1015" s="100">
        <f t="shared" si="221"/>
        <v>120.07340000000001</v>
      </c>
      <c r="P1015" s="85">
        <f t="shared" si="222"/>
        <v>0</v>
      </c>
      <c r="Q1015" s="58">
        <f t="shared" si="223"/>
        <v>33</v>
      </c>
      <c r="R1015" s="100">
        <f t="shared" si="224"/>
        <v>118.2403</v>
      </c>
      <c r="S1015" s="85">
        <f t="shared" si="225"/>
        <v>0</v>
      </c>
      <c r="T1015" s="58">
        <f t="shared" si="226"/>
        <v>15.2</v>
      </c>
      <c r="U1015" s="58">
        <f t="shared" si="227"/>
        <v>10.199999999999999</v>
      </c>
      <c r="V1015" s="58">
        <f t="array" ref="V1015">INDEX(AS$11:AS$66,MATCH(C1015&amp;G1015,AO$11:AO$66&amp;AP$11:AP$66,0),0)</f>
        <v>5</v>
      </c>
      <c r="X1015" s="120">
        <f t="shared" si="228"/>
        <v>0.16666666666666666</v>
      </c>
      <c r="Y1015" s="61">
        <f t="array" ref="Y1015">INDEX($AQ$11:$AR$66,MATCH($C1015&amp;$G1015,$AO$11:$AO$66&amp;$AP$11:$AP$66,0),COUNTIF($AQ$10:$AR$10,"&lt;"&amp;Z1015)+1)</f>
        <v>4.0000000000000002E-4</v>
      </c>
      <c r="Z1015" s="61">
        <f t="shared" si="229"/>
        <v>4.75</v>
      </c>
      <c r="AA1015" s="61">
        <f t="array" ref="AA1015">INDEX($AT$11:$AV$66,MATCH($C1015&amp;$G1015,$AO$11:$AO$66&amp;$AP$11:$AP$66,0),COUNTIF($AT$10:$AV$10,"&lt;"&amp;Z1015)+1)</f>
        <v>1.2999999999999999E-3</v>
      </c>
      <c r="AB1015" s="111">
        <f t="shared" si="230"/>
        <v>4.6417468245269449</v>
      </c>
      <c r="AC1015" s="121">
        <f t="array" ref="AC1015">INDEX($AW$11:$BA$66,MATCH($C1015&amp;$G1015,$AO$11:$AO$66&amp;$AP$11:$AP$66,0),COUNTIF($AW$10:$BA$10,"&lt;"&amp;Z1015)+1)</f>
        <v>5.9999999999999995E-4</v>
      </c>
      <c r="AD1015" s="62">
        <v>4.7272999999999996</v>
      </c>
      <c r="AE1015" s="61">
        <f t="array" ref="AE1015">INDEX($AT$11:$AV$66,MATCH($C1015&amp;$G1015,$AO$11:$AO$66&amp;$AP$11:$AP$66,0),COUNTIF($AT$10:$AV$10,"&lt;"&amp;AD1015)+1)</f>
        <v>1.2999999999999999E-3</v>
      </c>
      <c r="AF1015" s="111">
        <f t="shared" si="231"/>
        <v>4.6551312163512968</v>
      </c>
      <c r="AG1015" s="121">
        <f t="array" ref="AG1015">INDEX($AW$11:$BA$66,MATCH($C1015&amp;$G1015,$AO$11:$AO$66&amp;$AP$11:$AP$66,0),COUNTIF($AW$10:$BA$10,"&lt;"&amp;AD1015)+1)</f>
        <v>5.9999999999999995E-4</v>
      </c>
    </row>
    <row r="1016" spans="2:33" ht="12.75" customHeight="1" x14ac:dyDescent="0.3">
      <c r="B1016" s="81" t="str">
        <f t="shared" si="233"/>
        <v>4 3/4-6 UN</v>
      </c>
      <c r="C1016" s="71" t="s">
        <v>592</v>
      </c>
      <c r="D1016" s="71"/>
      <c r="E1016" s="79" t="s">
        <v>604</v>
      </c>
      <c r="F1016" s="82" t="s">
        <v>642</v>
      </c>
      <c r="G1016" s="58">
        <v>6</v>
      </c>
      <c r="H1016" s="60" t="s">
        <v>521</v>
      </c>
      <c r="I1016" s="71" t="s">
        <v>601</v>
      </c>
      <c r="J1016" s="71" t="s">
        <v>588</v>
      </c>
      <c r="K1016" s="71" t="s">
        <v>600</v>
      </c>
      <c r="L1016" s="85">
        <f t="shared" si="232"/>
        <v>120.65</v>
      </c>
      <c r="M1016" s="85">
        <f t="shared" si="220"/>
        <v>4.2332999999999998</v>
      </c>
      <c r="N1016" s="71">
        <v>60</v>
      </c>
      <c r="O1016" s="100">
        <f t="shared" si="221"/>
        <v>119.9896</v>
      </c>
      <c r="P1016" s="85">
        <f t="shared" si="222"/>
        <v>0</v>
      </c>
      <c r="Q1016" s="58">
        <f t="shared" si="223"/>
        <v>33</v>
      </c>
      <c r="R1016" s="100">
        <f t="shared" si="224"/>
        <v>118.15649999999999</v>
      </c>
      <c r="S1016" s="85">
        <f t="shared" si="225"/>
        <v>0</v>
      </c>
      <c r="T1016" s="58">
        <f t="shared" si="226"/>
        <v>15.2</v>
      </c>
      <c r="U1016" s="58">
        <f t="shared" si="227"/>
        <v>10.199999999999999</v>
      </c>
      <c r="V1016" s="58">
        <f t="array" ref="V1016">INDEX(AS$11:AS$66,MATCH(C1016&amp;G1016,AO$11:AO$66&amp;AP$11:AP$66,0),0)</f>
        <v>5</v>
      </c>
      <c r="X1016" s="120">
        <f t="shared" si="228"/>
        <v>0.16666666666666666</v>
      </c>
      <c r="Y1016" s="61">
        <f t="array" ref="Y1016">INDEX($AQ$11:$AR$66,MATCH($C1016&amp;$G1016,$AO$11:$AO$66&amp;$AP$11:$AP$66,0),COUNTIF($AQ$10:$AR$10,"&lt;"&amp;Z1016)+1)</f>
        <v>4.0000000000000002E-4</v>
      </c>
      <c r="Z1016" s="61">
        <f t="shared" si="229"/>
        <v>4.75</v>
      </c>
      <c r="AA1016" s="61">
        <f t="array" ref="AA1016">INDEX($AT$11:$AV$66,MATCH($C1016&amp;$G1016,$AO$11:$AO$66&amp;$AP$11:$AP$66,0),COUNTIF($AT$10:$AV$10,"&lt;"&amp;Z1016)+1)</f>
        <v>1.2999999999999999E-3</v>
      </c>
      <c r="AB1016" s="111">
        <f t="shared" si="230"/>
        <v>4.6417468245269449</v>
      </c>
      <c r="AC1016" s="121">
        <f t="array" ref="AC1016">INDEX($AW$11:$BA$66,MATCH($C1016&amp;$G1016,$AO$11:$AO$66&amp;$AP$11:$AP$66,0),COUNTIF($AW$10:$BA$10,"&lt;"&amp;Z1016)+1)</f>
        <v>5.9999999999999995E-4</v>
      </c>
      <c r="AD1016" s="62">
        <v>4.7240000000000002</v>
      </c>
      <c r="AE1016" s="61">
        <f t="array" ref="AE1016">INDEX($AT$11:$AV$66,MATCH($C1016&amp;$G1016,$AO$11:$AO$66&amp;$AP$11:$AP$66,0),COUNTIF($AT$10:$AV$10,"&lt;"&amp;AD1016)+1)</f>
        <v>1.2999999999999999E-3</v>
      </c>
      <c r="AF1016" s="111">
        <f t="shared" si="231"/>
        <v>4.6518312163512974</v>
      </c>
      <c r="AG1016" s="121">
        <f t="array" ref="AG1016">INDEX($AW$11:$BA$66,MATCH($C1016&amp;$G1016,$AO$11:$AO$66&amp;$AP$11:$AP$66,0),COUNTIF($AW$10:$BA$10,"&lt;"&amp;AD1016)+1)</f>
        <v>5.9999999999999995E-4</v>
      </c>
    </row>
    <row r="1017" spans="2:33" ht="12.75" customHeight="1" x14ac:dyDescent="0.3">
      <c r="B1017" s="81" t="str">
        <f t="shared" si="233"/>
        <v>4 3/4-12 UN</v>
      </c>
      <c r="C1017" s="71" t="s">
        <v>592</v>
      </c>
      <c r="D1017" s="71"/>
      <c r="E1017" s="79" t="s">
        <v>604</v>
      </c>
      <c r="F1017" s="82" t="s">
        <v>642</v>
      </c>
      <c r="G1017" s="58">
        <v>12</v>
      </c>
      <c r="H1017" s="60" t="s">
        <v>521</v>
      </c>
      <c r="I1017" s="71" t="s">
        <v>599</v>
      </c>
      <c r="J1017" s="71" t="s">
        <v>588</v>
      </c>
      <c r="K1017" s="71" t="s">
        <v>600</v>
      </c>
      <c r="L1017" s="85">
        <f t="shared" si="232"/>
        <v>120.65</v>
      </c>
      <c r="M1017" s="85">
        <f t="shared" si="220"/>
        <v>2.1166999999999998</v>
      </c>
      <c r="N1017" s="71">
        <v>60</v>
      </c>
      <c r="O1017" s="100">
        <f t="shared" si="221"/>
        <v>120.41379999999999</v>
      </c>
      <c r="P1017" s="85">
        <f t="shared" si="222"/>
        <v>0</v>
      </c>
      <c r="Q1017" s="58">
        <f t="shared" si="223"/>
        <v>22.9</v>
      </c>
      <c r="R1017" s="100">
        <f t="shared" si="224"/>
        <v>119.49720000000001</v>
      </c>
      <c r="S1017" s="85">
        <f t="shared" si="225"/>
        <v>0</v>
      </c>
      <c r="T1017" s="58">
        <f t="shared" si="226"/>
        <v>15.2</v>
      </c>
      <c r="U1017" s="58">
        <f t="shared" si="227"/>
        <v>7.6</v>
      </c>
      <c r="V1017" s="58">
        <f t="array" ref="V1017">INDEX(AS$11:AS$66,MATCH(C1017&amp;G1017,AO$11:AO$66&amp;AP$11:AP$66,0),0)</f>
        <v>10</v>
      </c>
      <c r="X1017" s="120">
        <f t="shared" si="228"/>
        <v>8.3333333333333329E-2</v>
      </c>
      <c r="Y1017" s="61">
        <f t="array" ref="Y1017">INDEX($AQ$11:$AR$66,MATCH($C1017&amp;$G1017,$AO$11:$AO$66&amp;$AP$11:$AP$66,0),COUNTIF($AQ$10:$AR$10,"&lt;"&amp;Z1017)+1)</f>
        <v>2.9999999999999997E-4</v>
      </c>
      <c r="Z1017" s="61">
        <f t="shared" si="229"/>
        <v>4.75</v>
      </c>
      <c r="AA1017" s="61">
        <f t="array" ref="AA1017">INDEX($AT$11:$AV$66,MATCH($C1017&amp;$G1017,$AO$11:$AO$66&amp;$AP$11:$AP$66,0),COUNTIF($AT$10:$AV$10,"&lt;"&amp;Z1017)+1)</f>
        <v>8.9999999999999998E-4</v>
      </c>
      <c r="AB1017" s="111">
        <f t="shared" si="230"/>
        <v>4.6958734122634729</v>
      </c>
      <c r="AC1017" s="121">
        <f t="array" ref="AC1017">INDEX($AW$11:$BA$66,MATCH($C1017&amp;$G1017,$AO$11:$AO$66&amp;$AP$11:$AP$66,0),COUNTIF($AW$10:$BA$10,"&lt;"&amp;Z1017)+1)</f>
        <v>5.9999999999999995E-4</v>
      </c>
      <c r="AD1017" s="62">
        <v>4.7407000000000004</v>
      </c>
      <c r="AE1017" s="61">
        <f t="array" ref="AE1017">INDEX($AT$11:$AV$66,MATCH($C1017&amp;$G1017,$AO$11:$AO$66&amp;$AP$11:$AP$66,0),COUNTIF($AT$10:$AV$10,"&lt;"&amp;AD1017)+1)</f>
        <v>8.9999999999999998E-4</v>
      </c>
      <c r="AF1017" s="111">
        <f t="shared" si="231"/>
        <v>4.7046156081756489</v>
      </c>
      <c r="AG1017" s="121">
        <f t="array" ref="AG1017">INDEX($AW$11:$BA$66,MATCH($C1017&amp;$G1017,$AO$11:$AO$66&amp;$AP$11:$AP$66,0),COUNTIF($AW$10:$BA$10,"&lt;"&amp;AD1017)+1)</f>
        <v>5.9999999999999995E-4</v>
      </c>
    </row>
    <row r="1018" spans="2:33" ht="12.75" customHeight="1" x14ac:dyDescent="0.3">
      <c r="B1018" s="81" t="str">
        <f t="shared" si="233"/>
        <v>4 3/4-12 UN</v>
      </c>
      <c r="C1018" s="71" t="s">
        <v>592</v>
      </c>
      <c r="D1018" s="71"/>
      <c r="E1018" s="79" t="s">
        <v>604</v>
      </c>
      <c r="F1018" s="82" t="s">
        <v>642</v>
      </c>
      <c r="G1018" s="58">
        <v>12</v>
      </c>
      <c r="H1018" s="60" t="s">
        <v>521</v>
      </c>
      <c r="I1018" s="71" t="s">
        <v>601</v>
      </c>
      <c r="J1018" s="71" t="s">
        <v>588</v>
      </c>
      <c r="K1018" s="71" t="s">
        <v>600</v>
      </c>
      <c r="L1018" s="85">
        <f t="shared" si="232"/>
        <v>120.65</v>
      </c>
      <c r="M1018" s="85">
        <f t="shared" si="220"/>
        <v>2.1166999999999998</v>
      </c>
      <c r="N1018" s="71">
        <v>60</v>
      </c>
      <c r="O1018" s="100">
        <f t="shared" si="221"/>
        <v>120.3604</v>
      </c>
      <c r="P1018" s="85">
        <f t="shared" si="222"/>
        <v>0</v>
      </c>
      <c r="Q1018" s="58">
        <f t="shared" si="223"/>
        <v>22.9</v>
      </c>
      <c r="R1018" s="100">
        <f t="shared" si="224"/>
        <v>119.4439</v>
      </c>
      <c r="S1018" s="85">
        <f t="shared" si="225"/>
        <v>0</v>
      </c>
      <c r="T1018" s="58">
        <f t="shared" si="226"/>
        <v>15.2</v>
      </c>
      <c r="U1018" s="58">
        <f t="shared" si="227"/>
        <v>7.6</v>
      </c>
      <c r="V1018" s="58">
        <f t="array" ref="V1018">INDEX(AS$11:AS$66,MATCH(C1018&amp;G1018,AO$11:AO$66&amp;AP$11:AP$66,0),0)</f>
        <v>10</v>
      </c>
      <c r="X1018" s="120">
        <f t="shared" si="228"/>
        <v>8.3333333333333329E-2</v>
      </c>
      <c r="Y1018" s="61">
        <f t="array" ref="Y1018">INDEX($AQ$11:$AR$66,MATCH($C1018&amp;$G1018,$AO$11:$AO$66&amp;$AP$11:$AP$66,0),COUNTIF($AQ$10:$AR$10,"&lt;"&amp;Z1018)+1)</f>
        <v>2.9999999999999997E-4</v>
      </c>
      <c r="Z1018" s="61">
        <f t="shared" si="229"/>
        <v>4.75</v>
      </c>
      <c r="AA1018" s="61">
        <f t="array" ref="AA1018">INDEX($AT$11:$AV$66,MATCH($C1018&amp;$G1018,$AO$11:$AO$66&amp;$AP$11:$AP$66,0),COUNTIF($AT$10:$AV$10,"&lt;"&amp;Z1018)+1)</f>
        <v>8.9999999999999998E-4</v>
      </c>
      <c r="AB1018" s="111">
        <f t="shared" si="230"/>
        <v>4.6958734122634729</v>
      </c>
      <c r="AC1018" s="121">
        <f t="array" ref="AC1018">INDEX($AW$11:$BA$66,MATCH($C1018&amp;$G1018,$AO$11:$AO$66&amp;$AP$11:$AP$66,0),COUNTIF($AW$10:$BA$10,"&lt;"&amp;Z1018)+1)</f>
        <v>5.9999999999999995E-4</v>
      </c>
      <c r="AD1018" s="62">
        <v>4.7385999999999999</v>
      </c>
      <c r="AE1018" s="61">
        <f t="array" ref="AE1018">INDEX($AT$11:$AV$66,MATCH($C1018&amp;$G1018,$AO$11:$AO$66&amp;$AP$11:$AP$66,0),COUNTIF($AT$10:$AV$10,"&lt;"&amp;AD1018)+1)</f>
        <v>8.9999999999999998E-4</v>
      </c>
      <c r="AF1018" s="111">
        <f t="shared" si="231"/>
        <v>4.7025156081756485</v>
      </c>
      <c r="AG1018" s="121">
        <f t="array" ref="AG1018">INDEX($AW$11:$BA$66,MATCH($C1018&amp;$G1018,$AO$11:$AO$66&amp;$AP$11:$AP$66,0),COUNTIF($AW$10:$BA$10,"&lt;"&amp;AD1018)+1)</f>
        <v>5.9999999999999995E-4</v>
      </c>
    </row>
    <row r="1019" spans="2:33" ht="12.75" customHeight="1" x14ac:dyDescent="0.3">
      <c r="B1019" s="81" t="str">
        <f t="shared" si="233"/>
        <v>4 3/4-16 UN</v>
      </c>
      <c r="C1019" s="71" t="s">
        <v>592</v>
      </c>
      <c r="D1019" s="71"/>
      <c r="E1019" s="79" t="s">
        <v>604</v>
      </c>
      <c r="F1019" s="82" t="s">
        <v>642</v>
      </c>
      <c r="G1019" s="58">
        <v>16</v>
      </c>
      <c r="H1019" s="60" t="s">
        <v>521</v>
      </c>
      <c r="I1019" s="71" t="s">
        <v>599</v>
      </c>
      <c r="J1019" s="71" t="s">
        <v>588</v>
      </c>
      <c r="K1019" s="71" t="s">
        <v>600</v>
      </c>
      <c r="L1019" s="85">
        <f t="shared" si="232"/>
        <v>120.65</v>
      </c>
      <c r="M1019" s="85">
        <f t="shared" si="220"/>
        <v>1.5874999999999999</v>
      </c>
      <c r="N1019" s="71">
        <v>60</v>
      </c>
      <c r="O1019" s="100">
        <f t="shared" si="221"/>
        <v>120.5078</v>
      </c>
      <c r="P1019" s="85">
        <f t="shared" si="222"/>
        <v>0</v>
      </c>
      <c r="Q1019" s="58">
        <f t="shared" si="223"/>
        <v>22.9</v>
      </c>
      <c r="R1019" s="100">
        <f t="shared" si="224"/>
        <v>119.82040000000001</v>
      </c>
      <c r="S1019" s="85">
        <f t="shared" si="225"/>
        <v>0</v>
      </c>
      <c r="T1019" s="58">
        <f t="shared" si="226"/>
        <v>15.2</v>
      </c>
      <c r="U1019" s="58">
        <f t="shared" si="227"/>
        <v>7.6</v>
      </c>
      <c r="V1019" s="58">
        <f t="array" ref="V1019">INDEX(AS$11:AS$66,MATCH(C1019&amp;G1019,AO$11:AO$66&amp;AP$11:AP$66,0),0)</f>
        <v>10</v>
      </c>
      <c r="X1019" s="120">
        <f t="shared" si="228"/>
        <v>6.25E-2</v>
      </c>
      <c r="Y1019" s="61">
        <f t="array" ref="Y1019">INDEX($AQ$11:$AR$66,MATCH($C1019&amp;$G1019,$AO$11:$AO$66&amp;$AP$11:$AP$66,0),COUNTIF($AQ$10:$AR$10,"&lt;"&amp;Z1019)+1)</f>
        <v>2.9999999999999997E-4</v>
      </c>
      <c r="Z1019" s="61">
        <f t="shared" si="229"/>
        <v>4.75</v>
      </c>
      <c r="AA1019" s="61">
        <f t="array" ref="AA1019">INDEX($AT$11:$AV$66,MATCH($C1019&amp;$G1019,$AO$11:$AO$66&amp;$AP$11:$AP$66,0),COUNTIF($AT$10:$AV$10,"&lt;"&amp;Z1019)+1)</f>
        <v>8.9999999999999998E-4</v>
      </c>
      <c r="AB1019" s="111">
        <f t="shared" si="230"/>
        <v>4.7094050591976044</v>
      </c>
      <c r="AC1019" s="121">
        <f t="array" ref="AC1019">INDEX($AW$11:$BA$66,MATCH($C1019&amp;$G1019,$AO$11:$AO$66&amp;$AP$11:$AP$66,0),COUNTIF($AW$10:$BA$10,"&lt;"&amp;Z1019)+1)</f>
        <v>5.9999999999999995E-4</v>
      </c>
      <c r="AD1019" s="62">
        <v>4.7443999999999997</v>
      </c>
      <c r="AE1019" s="61">
        <f t="array" ref="AE1019">INDEX($AT$11:$AV$66,MATCH($C1019&amp;$G1019,$AO$11:$AO$66&amp;$AP$11:$AP$66,0),COUNTIF($AT$10:$AV$10,"&lt;"&amp;AD1019)+1)</f>
        <v>8.9999999999999998E-4</v>
      </c>
      <c r="AF1019" s="111">
        <f t="shared" si="231"/>
        <v>4.7173367061317357</v>
      </c>
      <c r="AG1019" s="121">
        <f t="array" ref="AG1019">INDEX($AW$11:$BA$66,MATCH($C1019&amp;$G1019,$AO$11:$AO$66&amp;$AP$11:$AP$66,0),COUNTIF($AW$10:$BA$10,"&lt;"&amp;AD1019)+1)</f>
        <v>5.9999999999999995E-4</v>
      </c>
    </row>
    <row r="1020" spans="2:33" ht="12.75" customHeight="1" x14ac:dyDescent="0.3">
      <c r="B1020" s="81" t="str">
        <f t="shared" si="233"/>
        <v>4 3/4-16 UN</v>
      </c>
      <c r="C1020" s="71" t="s">
        <v>592</v>
      </c>
      <c r="D1020" s="71"/>
      <c r="E1020" s="79" t="s">
        <v>604</v>
      </c>
      <c r="F1020" s="82" t="s">
        <v>642</v>
      </c>
      <c r="G1020" s="58">
        <v>16</v>
      </c>
      <c r="H1020" s="60" t="s">
        <v>521</v>
      </c>
      <c r="I1020" s="71" t="s">
        <v>601</v>
      </c>
      <c r="J1020" s="71" t="s">
        <v>588</v>
      </c>
      <c r="K1020" s="71" t="s">
        <v>600</v>
      </c>
      <c r="L1020" s="85">
        <f t="shared" si="232"/>
        <v>120.65</v>
      </c>
      <c r="M1020" s="85">
        <f t="shared" si="220"/>
        <v>1.5874999999999999</v>
      </c>
      <c r="N1020" s="71">
        <v>60</v>
      </c>
      <c r="O1020" s="100">
        <f t="shared" si="221"/>
        <v>120.45699999999999</v>
      </c>
      <c r="P1020" s="85">
        <f t="shared" si="222"/>
        <v>0</v>
      </c>
      <c r="Q1020" s="58">
        <f t="shared" si="223"/>
        <v>22.9</v>
      </c>
      <c r="R1020" s="100">
        <f t="shared" si="224"/>
        <v>119.7696</v>
      </c>
      <c r="S1020" s="85">
        <f t="shared" si="225"/>
        <v>0</v>
      </c>
      <c r="T1020" s="58">
        <f t="shared" si="226"/>
        <v>15.2</v>
      </c>
      <c r="U1020" s="58">
        <f t="shared" si="227"/>
        <v>7.6</v>
      </c>
      <c r="V1020" s="58">
        <f t="array" ref="V1020">INDEX(AS$11:AS$66,MATCH(C1020&amp;G1020,AO$11:AO$66&amp;AP$11:AP$66,0),0)</f>
        <v>10</v>
      </c>
      <c r="X1020" s="120">
        <f t="shared" si="228"/>
        <v>6.25E-2</v>
      </c>
      <c r="Y1020" s="61">
        <f t="array" ref="Y1020">INDEX($AQ$11:$AR$66,MATCH($C1020&amp;$G1020,$AO$11:$AO$66&amp;$AP$11:$AP$66,0),COUNTIF($AQ$10:$AR$10,"&lt;"&amp;Z1020)+1)</f>
        <v>2.9999999999999997E-4</v>
      </c>
      <c r="Z1020" s="61">
        <f t="shared" si="229"/>
        <v>4.75</v>
      </c>
      <c r="AA1020" s="61">
        <f t="array" ref="AA1020">INDEX($AT$11:$AV$66,MATCH($C1020&amp;$G1020,$AO$11:$AO$66&amp;$AP$11:$AP$66,0),COUNTIF($AT$10:$AV$10,"&lt;"&amp;Z1020)+1)</f>
        <v>8.9999999999999998E-4</v>
      </c>
      <c r="AB1020" s="111">
        <f t="shared" si="230"/>
        <v>4.7094050591976044</v>
      </c>
      <c r="AC1020" s="121">
        <f t="array" ref="AC1020">INDEX($AW$11:$BA$66,MATCH($C1020&amp;$G1020,$AO$11:$AO$66&amp;$AP$11:$AP$66,0),COUNTIF($AW$10:$BA$10,"&lt;"&amp;Z1020)+1)</f>
        <v>5.9999999999999995E-4</v>
      </c>
      <c r="AD1020" s="62">
        <v>4.7423999999999999</v>
      </c>
      <c r="AE1020" s="61">
        <f t="array" ref="AE1020">INDEX($AT$11:$AV$66,MATCH($C1020&amp;$G1020,$AO$11:$AO$66&amp;$AP$11:$AP$66,0),COUNTIF($AT$10:$AV$10,"&lt;"&amp;AD1020)+1)</f>
        <v>8.9999999999999998E-4</v>
      </c>
      <c r="AF1020" s="111">
        <f t="shared" si="231"/>
        <v>4.7153367061317359</v>
      </c>
      <c r="AG1020" s="121">
        <f t="array" ref="AG1020">INDEX($AW$11:$BA$66,MATCH($C1020&amp;$G1020,$AO$11:$AO$66&amp;$AP$11:$AP$66,0),COUNTIF($AW$10:$BA$10,"&lt;"&amp;AD1020)+1)</f>
        <v>5.9999999999999995E-4</v>
      </c>
    </row>
    <row r="1021" spans="2:33" ht="12.75" customHeight="1" x14ac:dyDescent="0.3">
      <c r="B1021" s="81" t="str">
        <f t="shared" si="233"/>
        <v>4 7/8-6 UN</v>
      </c>
      <c r="C1021" s="71" t="s">
        <v>592</v>
      </c>
      <c r="D1021" s="71"/>
      <c r="E1021" s="79" t="s">
        <v>604</v>
      </c>
      <c r="F1021" s="82" t="s">
        <v>643</v>
      </c>
      <c r="G1021" s="58">
        <v>6</v>
      </c>
      <c r="H1021" s="60" t="s">
        <v>521</v>
      </c>
      <c r="I1021" s="71" t="s">
        <v>599</v>
      </c>
      <c r="J1021" s="71" t="s">
        <v>588</v>
      </c>
      <c r="K1021" s="71" t="s">
        <v>600</v>
      </c>
      <c r="L1021" s="85">
        <f t="shared" si="232"/>
        <v>123.825</v>
      </c>
      <c r="M1021" s="85">
        <f t="shared" si="220"/>
        <v>4.2332999999999998</v>
      </c>
      <c r="N1021" s="71">
        <v>60</v>
      </c>
      <c r="O1021" s="100">
        <f t="shared" si="221"/>
        <v>123.251</v>
      </c>
      <c r="P1021" s="85">
        <f t="shared" si="222"/>
        <v>0</v>
      </c>
      <c r="Q1021" s="58">
        <f t="shared" si="223"/>
        <v>33</v>
      </c>
      <c r="R1021" s="100">
        <f t="shared" si="224"/>
        <v>121.4179</v>
      </c>
      <c r="S1021" s="85">
        <f t="shared" si="225"/>
        <v>0</v>
      </c>
      <c r="T1021" s="58">
        <f t="shared" si="226"/>
        <v>15.2</v>
      </c>
      <c r="U1021" s="58">
        <f t="shared" si="227"/>
        <v>10.199999999999999</v>
      </c>
      <c r="V1021" s="58">
        <f t="array" ref="V1021">INDEX(AS$11:AS$66,MATCH(C1021&amp;G1021,AO$11:AO$66&amp;AP$11:AP$66,0),0)</f>
        <v>5</v>
      </c>
      <c r="X1021" s="120">
        <f t="shared" si="228"/>
        <v>0.16666666666666666</v>
      </c>
      <c r="Y1021" s="61">
        <f t="array" ref="Y1021">INDEX($AQ$11:$AR$66,MATCH($C1021&amp;$G1021,$AO$11:$AO$66&amp;$AP$11:$AP$66,0),COUNTIF($AQ$10:$AR$10,"&lt;"&amp;Z1021)+1)</f>
        <v>4.0000000000000002E-4</v>
      </c>
      <c r="Z1021" s="61">
        <f t="shared" si="229"/>
        <v>4.875</v>
      </c>
      <c r="AA1021" s="61">
        <f t="array" ref="AA1021">INDEX($AT$11:$AV$66,MATCH($C1021&amp;$G1021,$AO$11:$AO$66&amp;$AP$11:$AP$66,0),COUNTIF($AT$10:$AV$10,"&lt;"&amp;Z1021)+1)</f>
        <v>1.2999999999999999E-3</v>
      </c>
      <c r="AB1021" s="111">
        <f t="shared" si="230"/>
        <v>4.7667468245269449</v>
      </c>
      <c r="AC1021" s="121">
        <f t="array" ref="AC1021">INDEX($AW$11:$BA$66,MATCH($C1021&amp;$G1021,$AO$11:$AO$66&amp;$AP$11:$AP$66,0),COUNTIF($AW$10:$BA$10,"&lt;"&amp;Z1021)+1)</f>
        <v>5.9999999999999995E-4</v>
      </c>
      <c r="AD1021" s="62">
        <v>4.8524000000000003</v>
      </c>
      <c r="AE1021" s="61">
        <f t="array" ref="AE1021">INDEX($AT$11:$AV$66,MATCH($C1021&amp;$G1021,$AO$11:$AO$66&amp;$AP$11:$AP$66,0),COUNTIF($AT$10:$AV$10,"&lt;"&amp;AD1021)+1)</f>
        <v>1.2999999999999999E-3</v>
      </c>
      <c r="AF1021" s="111">
        <f t="shared" si="231"/>
        <v>4.7802312163512974</v>
      </c>
      <c r="AG1021" s="121">
        <f t="array" ref="AG1021">INDEX($AW$11:$BA$66,MATCH($C1021&amp;$G1021,$AO$11:$AO$66&amp;$AP$11:$AP$66,0),COUNTIF($AW$10:$BA$10,"&lt;"&amp;AD1021)+1)</f>
        <v>5.9999999999999995E-4</v>
      </c>
    </row>
    <row r="1022" spans="2:33" ht="12.75" customHeight="1" x14ac:dyDescent="0.3">
      <c r="B1022" s="81" t="str">
        <f t="shared" si="233"/>
        <v>4 7/8-6 UN</v>
      </c>
      <c r="C1022" s="71" t="s">
        <v>592</v>
      </c>
      <c r="D1022" s="71"/>
      <c r="E1022" s="79" t="s">
        <v>604</v>
      </c>
      <c r="F1022" s="82" t="s">
        <v>643</v>
      </c>
      <c r="G1022" s="58">
        <v>6</v>
      </c>
      <c r="H1022" s="60" t="s">
        <v>521</v>
      </c>
      <c r="I1022" s="71" t="s">
        <v>601</v>
      </c>
      <c r="J1022" s="71" t="s">
        <v>588</v>
      </c>
      <c r="K1022" s="71" t="s">
        <v>600</v>
      </c>
      <c r="L1022" s="85">
        <f t="shared" si="232"/>
        <v>123.825</v>
      </c>
      <c r="M1022" s="85">
        <f t="shared" si="220"/>
        <v>4.2332999999999998</v>
      </c>
      <c r="N1022" s="71">
        <v>60</v>
      </c>
      <c r="O1022" s="100">
        <f t="shared" si="221"/>
        <v>123.16459999999999</v>
      </c>
      <c r="P1022" s="85">
        <f t="shared" si="222"/>
        <v>0</v>
      </c>
      <c r="Q1022" s="58">
        <f t="shared" si="223"/>
        <v>33</v>
      </c>
      <c r="R1022" s="100">
        <f t="shared" si="224"/>
        <v>121.33150000000001</v>
      </c>
      <c r="S1022" s="85">
        <f t="shared" si="225"/>
        <v>0</v>
      </c>
      <c r="T1022" s="58">
        <f t="shared" si="226"/>
        <v>15.2</v>
      </c>
      <c r="U1022" s="58">
        <f t="shared" si="227"/>
        <v>10.199999999999999</v>
      </c>
      <c r="V1022" s="58">
        <f t="array" ref="V1022">INDEX(AS$11:AS$66,MATCH(C1022&amp;G1022,AO$11:AO$66&amp;AP$11:AP$66,0),0)</f>
        <v>5</v>
      </c>
      <c r="X1022" s="120">
        <f t="shared" si="228"/>
        <v>0.16666666666666666</v>
      </c>
      <c r="Y1022" s="61">
        <f t="array" ref="Y1022">INDEX($AQ$11:$AR$66,MATCH($C1022&amp;$G1022,$AO$11:$AO$66&amp;$AP$11:$AP$66,0),COUNTIF($AQ$10:$AR$10,"&lt;"&amp;Z1022)+1)</f>
        <v>4.0000000000000002E-4</v>
      </c>
      <c r="Z1022" s="61">
        <f t="shared" si="229"/>
        <v>4.875</v>
      </c>
      <c r="AA1022" s="61">
        <f t="array" ref="AA1022">INDEX($AT$11:$AV$66,MATCH($C1022&amp;$G1022,$AO$11:$AO$66&amp;$AP$11:$AP$66,0),COUNTIF($AT$10:$AV$10,"&lt;"&amp;Z1022)+1)</f>
        <v>1.2999999999999999E-3</v>
      </c>
      <c r="AB1022" s="111">
        <f t="shared" si="230"/>
        <v>4.7667468245269449</v>
      </c>
      <c r="AC1022" s="121">
        <f t="array" ref="AC1022">INDEX($AW$11:$BA$66,MATCH($C1022&amp;$G1022,$AO$11:$AO$66&amp;$AP$11:$AP$66,0),COUNTIF($AW$10:$BA$10,"&lt;"&amp;Z1022)+1)</f>
        <v>5.9999999999999995E-4</v>
      </c>
      <c r="AD1022" s="62">
        <v>4.8490000000000002</v>
      </c>
      <c r="AE1022" s="61">
        <f t="array" ref="AE1022">INDEX($AT$11:$AV$66,MATCH($C1022&amp;$G1022,$AO$11:$AO$66&amp;$AP$11:$AP$66,0),COUNTIF($AT$10:$AV$10,"&lt;"&amp;AD1022)+1)</f>
        <v>1.2999999999999999E-3</v>
      </c>
      <c r="AF1022" s="111">
        <f t="shared" si="231"/>
        <v>4.7768312163512974</v>
      </c>
      <c r="AG1022" s="121">
        <f t="array" ref="AG1022">INDEX($AW$11:$BA$66,MATCH($C1022&amp;$G1022,$AO$11:$AO$66&amp;$AP$11:$AP$66,0),COUNTIF($AW$10:$BA$10,"&lt;"&amp;AD1022)+1)</f>
        <v>5.9999999999999995E-4</v>
      </c>
    </row>
    <row r="1023" spans="2:33" ht="12.75" customHeight="1" x14ac:dyDescent="0.3">
      <c r="B1023" s="81" t="str">
        <f t="shared" si="233"/>
        <v>4 7/8-12 UN</v>
      </c>
      <c r="C1023" s="71" t="s">
        <v>592</v>
      </c>
      <c r="D1023" s="71"/>
      <c r="E1023" s="79" t="s">
        <v>604</v>
      </c>
      <c r="F1023" s="82" t="s">
        <v>643</v>
      </c>
      <c r="G1023" s="58">
        <v>12</v>
      </c>
      <c r="H1023" s="60" t="s">
        <v>521</v>
      </c>
      <c r="I1023" s="71" t="s">
        <v>599</v>
      </c>
      <c r="J1023" s="71" t="s">
        <v>588</v>
      </c>
      <c r="K1023" s="71" t="s">
        <v>600</v>
      </c>
      <c r="L1023" s="85">
        <f t="shared" si="232"/>
        <v>123.825</v>
      </c>
      <c r="M1023" s="85">
        <f t="shared" si="220"/>
        <v>2.1166999999999998</v>
      </c>
      <c r="N1023" s="71">
        <v>60</v>
      </c>
      <c r="O1023" s="100">
        <f t="shared" si="221"/>
        <v>123.58880000000001</v>
      </c>
      <c r="P1023" s="85">
        <f t="shared" si="222"/>
        <v>0</v>
      </c>
      <c r="Q1023" s="58">
        <f t="shared" si="223"/>
        <v>22.9</v>
      </c>
      <c r="R1023" s="100">
        <f t="shared" si="224"/>
        <v>122.6722</v>
      </c>
      <c r="S1023" s="85">
        <f t="shared" si="225"/>
        <v>0</v>
      </c>
      <c r="T1023" s="58">
        <f t="shared" si="226"/>
        <v>15.2</v>
      </c>
      <c r="U1023" s="58">
        <f t="shared" si="227"/>
        <v>7.6</v>
      </c>
      <c r="V1023" s="58">
        <f t="array" ref="V1023">INDEX(AS$11:AS$66,MATCH(C1023&amp;G1023,AO$11:AO$66&amp;AP$11:AP$66,0),0)</f>
        <v>10</v>
      </c>
      <c r="X1023" s="120">
        <f t="shared" si="228"/>
        <v>8.3333333333333329E-2</v>
      </c>
      <c r="Y1023" s="61">
        <f t="array" ref="Y1023">INDEX($AQ$11:$AR$66,MATCH($C1023&amp;$G1023,$AO$11:$AO$66&amp;$AP$11:$AP$66,0),COUNTIF($AQ$10:$AR$10,"&lt;"&amp;Z1023)+1)</f>
        <v>2.9999999999999997E-4</v>
      </c>
      <c r="Z1023" s="61">
        <f t="shared" si="229"/>
        <v>4.875</v>
      </c>
      <c r="AA1023" s="61">
        <f t="array" ref="AA1023">INDEX($AT$11:$AV$66,MATCH($C1023&amp;$G1023,$AO$11:$AO$66&amp;$AP$11:$AP$66,0),COUNTIF($AT$10:$AV$10,"&lt;"&amp;Z1023)+1)</f>
        <v>8.9999999999999998E-4</v>
      </c>
      <c r="AB1023" s="111">
        <f t="shared" si="230"/>
        <v>4.8208734122634729</v>
      </c>
      <c r="AC1023" s="121">
        <f t="array" ref="AC1023">INDEX($AW$11:$BA$66,MATCH($C1023&amp;$G1023,$AO$11:$AO$66&amp;$AP$11:$AP$66,0),COUNTIF($AW$10:$BA$10,"&lt;"&amp;Z1023)+1)</f>
        <v>5.9999999999999995E-4</v>
      </c>
      <c r="AD1023" s="62">
        <v>4.8657000000000004</v>
      </c>
      <c r="AE1023" s="61">
        <f t="array" ref="AE1023">INDEX($AT$11:$AV$66,MATCH($C1023&amp;$G1023,$AO$11:$AO$66&amp;$AP$11:$AP$66,0),COUNTIF($AT$10:$AV$10,"&lt;"&amp;AD1023)+1)</f>
        <v>8.9999999999999998E-4</v>
      </c>
      <c r="AF1023" s="111">
        <f t="shared" si="231"/>
        <v>4.8296156081756489</v>
      </c>
      <c r="AG1023" s="121">
        <f t="array" ref="AG1023">INDEX($AW$11:$BA$66,MATCH($C1023&amp;$G1023,$AO$11:$AO$66&amp;$AP$11:$AP$66,0),COUNTIF($AW$10:$BA$10,"&lt;"&amp;AD1023)+1)</f>
        <v>5.9999999999999995E-4</v>
      </c>
    </row>
    <row r="1024" spans="2:33" ht="12.75" customHeight="1" x14ac:dyDescent="0.3">
      <c r="B1024" s="81" t="str">
        <f t="shared" si="233"/>
        <v>4 7/8-12 UN</v>
      </c>
      <c r="C1024" s="71" t="s">
        <v>592</v>
      </c>
      <c r="D1024" s="71"/>
      <c r="E1024" s="79" t="s">
        <v>604</v>
      </c>
      <c r="F1024" s="82" t="s">
        <v>643</v>
      </c>
      <c r="G1024" s="58">
        <v>12</v>
      </c>
      <c r="H1024" s="60" t="s">
        <v>521</v>
      </c>
      <c r="I1024" s="71" t="s">
        <v>601</v>
      </c>
      <c r="J1024" s="71" t="s">
        <v>588</v>
      </c>
      <c r="K1024" s="71" t="s">
        <v>600</v>
      </c>
      <c r="L1024" s="85">
        <f t="shared" si="232"/>
        <v>123.825</v>
      </c>
      <c r="M1024" s="85">
        <f t="shared" si="220"/>
        <v>2.1166999999999998</v>
      </c>
      <c r="N1024" s="71">
        <v>60</v>
      </c>
      <c r="O1024" s="100">
        <f t="shared" si="221"/>
        <v>123.5354</v>
      </c>
      <c r="P1024" s="85">
        <f t="shared" si="222"/>
        <v>0</v>
      </c>
      <c r="Q1024" s="58">
        <f t="shared" si="223"/>
        <v>22.9</v>
      </c>
      <c r="R1024" s="100">
        <f t="shared" si="224"/>
        <v>122.6189</v>
      </c>
      <c r="S1024" s="85">
        <f t="shared" si="225"/>
        <v>0</v>
      </c>
      <c r="T1024" s="58">
        <f t="shared" si="226"/>
        <v>15.2</v>
      </c>
      <c r="U1024" s="58">
        <f t="shared" si="227"/>
        <v>7.6</v>
      </c>
      <c r="V1024" s="58">
        <f t="array" ref="V1024">INDEX(AS$11:AS$66,MATCH(C1024&amp;G1024,AO$11:AO$66&amp;AP$11:AP$66,0),0)</f>
        <v>10</v>
      </c>
      <c r="X1024" s="120">
        <f t="shared" si="228"/>
        <v>8.3333333333333329E-2</v>
      </c>
      <c r="Y1024" s="61">
        <f t="array" ref="Y1024">INDEX($AQ$11:$AR$66,MATCH($C1024&amp;$G1024,$AO$11:$AO$66&amp;$AP$11:$AP$66,0),COUNTIF($AQ$10:$AR$10,"&lt;"&amp;Z1024)+1)</f>
        <v>2.9999999999999997E-4</v>
      </c>
      <c r="Z1024" s="61">
        <f t="shared" si="229"/>
        <v>4.875</v>
      </c>
      <c r="AA1024" s="61">
        <f t="array" ref="AA1024">INDEX($AT$11:$AV$66,MATCH($C1024&amp;$G1024,$AO$11:$AO$66&amp;$AP$11:$AP$66,0),COUNTIF($AT$10:$AV$10,"&lt;"&amp;Z1024)+1)</f>
        <v>8.9999999999999998E-4</v>
      </c>
      <c r="AB1024" s="111">
        <f t="shared" si="230"/>
        <v>4.8208734122634729</v>
      </c>
      <c r="AC1024" s="121">
        <f t="array" ref="AC1024">INDEX($AW$11:$BA$66,MATCH($C1024&amp;$G1024,$AO$11:$AO$66&amp;$AP$11:$AP$66,0),COUNTIF($AW$10:$BA$10,"&lt;"&amp;Z1024)+1)</f>
        <v>5.9999999999999995E-4</v>
      </c>
      <c r="AD1024" s="62">
        <v>4.8635999999999999</v>
      </c>
      <c r="AE1024" s="61">
        <f t="array" ref="AE1024">INDEX($AT$11:$AV$66,MATCH($C1024&amp;$G1024,$AO$11:$AO$66&amp;$AP$11:$AP$66,0),COUNTIF($AT$10:$AV$10,"&lt;"&amp;AD1024)+1)</f>
        <v>8.9999999999999998E-4</v>
      </c>
      <c r="AF1024" s="111">
        <f t="shared" si="231"/>
        <v>4.8275156081756485</v>
      </c>
      <c r="AG1024" s="121">
        <f t="array" ref="AG1024">INDEX($AW$11:$BA$66,MATCH($C1024&amp;$G1024,$AO$11:$AO$66&amp;$AP$11:$AP$66,0),COUNTIF($AW$10:$BA$10,"&lt;"&amp;AD1024)+1)</f>
        <v>5.9999999999999995E-4</v>
      </c>
    </row>
    <row r="1025" spans="2:33" ht="12.75" customHeight="1" x14ac:dyDescent="0.3">
      <c r="B1025" s="81" t="str">
        <f t="shared" si="233"/>
        <v>4 7/8-16 UN</v>
      </c>
      <c r="C1025" s="71" t="s">
        <v>592</v>
      </c>
      <c r="D1025" s="71"/>
      <c r="E1025" s="79" t="s">
        <v>604</v>
      </c>
      <c r="F1025" s="82" t="s">
        <v>643</v>
      </c>
      <c r="G1025" s="58">
        <v>16</v>
      </c>
      <c r="H1025" s="60" t="s">
        <v>521</v>
      </c>
      <c r="I1025" s="71" t="s">
        <v>599</v>
      </c>
      <c r="J1025" s="71" t="s">
        <v>588</v>
      </c>
      <c r="K1025" s="71" t="s">
        <v>600</v>
      </c>
      <c r="L1025" s="85">
        <f t="shared" si="232"/>
        <v>123.825</v>
      </c>
      <c r="M1025" s="85">
        <f t="shared" si="220"/>
        <v>1.5874999999999999</v>
      </c>
      <c r="N1025" s="71">
        <v>60</v>
      </c>
      <c r="O1025" s="100">
        <f t="shared" si="221"/>
        <v>123.6828</v>
      </c>
      <c r="P1025" s="85">
        <f t="shared" si="222"/>
        <v>0</v>
      </c>
      <c r="Q1025" s="58">
        <f t="shared" si="223"/>
        <v>22.9</v>
      </c>
      <c r="R1025" s="100">
        <f t="shared" si="224"/>
        <v>122.9954</v>
      </c>
      <c r="S1025" s="85">
        <f t="shared" si="225"/>
        <v>0</v>
      </c>
      <c r="T1025" s="58">
        <f t="shared" si="226"/>
        <v>15.2</v>
      </c>
      <c r="U1025" s="58">
        <f t="shared" si="227"/>
        <v>7.6</v>
      </c>
      <c r="V1025" s="58">
        <f t="array" ref="V1025">INDEX(AS$11:AS$66,MATCH(C1025&amp;G1025,AO$11:AO$66&amp;AP$11:AP$66,0),0)</f>
        <v>10</v>
      </c>
      <c r="X1025" s="120">
        <f t="shared" si="228"/>
        <v>6.25E-2</v>
      </c>
      <c r="Y1025" s="61">
        <f t="array" ref="Y1025">INDEX($AQ$11:$AR$66,MATCH($C1025&amp;$G1025,$AO$11:$AO$66&amp;$AP$11:$AP$66,0),COUNTIF($AQ$10:$AR$10,"&lt;"&amp;Z1025)+1)</f>
        <v>2.9999999999999997E-4</v>
      </c>
      <c r="Z1025" s="61">
        <f t="shared" si="229"/>
        <v>4.875</v>
      </c>
      <c r="AA1025" s="61">
        <f t="array" ref="AA1025">INDEX($AT$11:$AV$66,MATCH($C1025&amp;$G1025,$AO$11:$AO$66&amp;$AP$11:$AP$66,0),COUNTIF($AT$10:$AV$10,"&lt;"&amp;Z1025)+1)</f>
        <v>8.9999999999999998E-4</v>
      </c>
      <c r="AB1025" s="111">
        <f t="shared" si="230"/>
        <v>4.8344050591976044</v>
      </c>
      <c r="AC1025" s="121">
        <f t="array" ref="AC1025">INDEX($AW$11:$BA$66,MATCH($C1025&amp;$G1025,$AO$11:$AO$66&amp;$AP$11:$AP$66,0),COUNTIF($AW$10:$BA$10,"&lt;"&amp;Z1025)+1)</f>
        <v>5.9999999999999995E-4</v>
      </c>
      <c r="AD1025" s="62">
        <v>4.8693999999999997</v>
      </c>
      <c r="AE1025" s="61">
        <f t="array" ref="AE1025">INDEX($AT$11:$AV$66,MATCH($C1025&amp;$G1025,$AO$11:$AO$66&amp;$AP$11:$AP$66,0),COUNTIF($AT$10:$AV$10,"&lt;"&amp;AD1025)+1)</f>
        <v>8.9999999999999998E-4</v>
      </c>
      <c r="AF1025" s="111">
        <f t="shared" si="231"/>
        <v>4.8423367061317357</v>
      </c>
      <c r="AG1025" s="121">
        <f t="array" ref="AG1025">INDEX($AW$11:$BA$66,MATCH($C1025&amp;$G1025,$AO$11:$AO$66&amp;$AP$11:$AP$66,0),COUNTIF($AW$10:$BA$10,"&lt;"&amp;AD1025)+1)</f>
        <v>5.9999999999999995E-4</v>
      </c>
    </row>
    <row r="1026" spans="2:33" ht="12.75" customHeight="1" x14ac:dyDescent="0.3">
      <c r="B1026" s="81" t="str">
        <f t="shared" si="233"/>
        <v>4 7/8-16 UN</v>
      </c>
      <c r="C1026" s="71" t="s">
        <v>592</v>
      </c>
      <c r="D1026" s="71"/>
      <c r="E1026" s="79" t="s">
        <v>604</v>
      </c>
      <c r="F1026" s="82" t="s">
        <v>643</v>
      </c>
      <c r="G1026" s="58">
        <v>16</v>
      </c>
      <c r="H1026" s="60" t="s">
        <v>521</v>
      </c>
      <c r="I1026" s="71" t="s">
        <v>601</v>
      </c>
      <c r="J1026" s="71" t="s">
        <v>588</v>
      </c>
      <c r="K1026" s="71" t="s">
        <v>600</v>
      </c>
      <c r="L1026" s="85">
        <f t="shared" si="232"/>
        <v>123.825</v>
      </c>
      <c r="M1026" s="85">
        <f t="shared" si="220"/>
        <v>1.5874999999999999</v>
      </c>
      <c r="N1026" s="71">
        <v>60</v>
      </c>
      <c r="O1026" s="100">
        <f t="shared" si="221"/>
        <v>123.63200000000001</v>
      </c>
      <c r="P1026" s="85">
        <f t="shared" si="222"/>
        <v>0</v>
      </c>
      <c r="Q1026" s="58">
        <f t="shared" si="223"/>
        <v>22.9</v>
      </c>
      <c r="R1026" s="100">
        <f t="shared" si="224"/>
        <v>122.94459999999999</v>
      </c>
      <c r="S1026" s="85">
        <f t="shared" si="225"/>
        <v>0</v>
      </c>
      <c r="T1026" s="58">
        <f t="shared" si="226"/>
        <v>15.2</v>
      </c>
      <c r="U1026" s="58">
        <f t="shared" si="227"/>
        <v>7.6</v>
      </c>
      <c r="V1026" s="58">
        <f t="array" ref="V1026">INDEX(AS$11:AS$66,MATCH(C1026&amp;G1026,AO$11:AO$66&amp;AP$11:AP$66,0),0)</f>
        <v>10</v>
      </c>
      <c r="X1026" s="120">
        <f t="shared" si="228"/>
        <v>6.25E-2</v>
      </c>
      <c r="Y1026" s="61">
        <f t="array" ref="Y1026">INDEX($AQ$11:$AR$66,MATCH($C1026&amp;$G1026,$AO$11:$AO$66&amp;$AP$11:$AP$66,0),COUNTIF($AQ$10:$AR$10,"&lt;"&amp;Z1026)+1)</f>
        <v>2.9999999999999997E-4</v>
      </c>
      <c r="Z1026" s="61">
        <f t="shared" si="229"/>
        <v>4.875</v>
      </c>
      <c r="AA1026" s="61">
        <f t="array" ref="AA1026">INDEX($AT$11:$AV$66,MATCH($C1026&amp;$G1026,$AO$11:$AO$66&amp;$AP$11:$AP$66,0),COUNTIF($AT$10:$AV$10,"&lt;"&amp;Z1026)+1)</f>
        <v>8.9999999999999998E-4</v>
      </c>
      <c r="AB1026" s="111">
        <f t="shared" si="230"/>
        <v>4.8344050591976044</v>
      </c>
      <c r="AC1026" s="121">
        <f t="array" ref="AC1026">INDEX($AW$11:$BA$66,MATCH($C1026&amp;$G1026,$AO$11:$AO$66&amp;$AP$11:$AP$66,0),COUNTIF($AW$10:$BA$10,"&lt;"&amp;Z1026)+1)</f>
        <v>5.9999999999999995E-4</v>
      </c>
      <c r="AD1026" s="62">
        <v>4.8673999999999999</v>
      </c>
      <c r="AE1026" s="61">
        <f t="array" ref="AE1026">INDEX($AT$11:$AV$66,MATCH($C1026&amp;$G1026,$AO$11:$AO$66&amp;$AP$11:$AP$66,0),COUNTIF($AT$10:$AV$10,"&lt;"&amp;AD1026)+1)</f>
        <v>8.9999999999999998E-4</v>
      </c>
      <c r="AF1026" s="111">
        <f t="shared" si="231"/>
        <v>4.8403367061317359</v>
      </c>
      <c r="AG1026" s="121">
        <f t="array" ref="AG1026">INDEX($AW$11:$BA$66,MATCH($C1026&amp;$G1026,$AO$11:$AO$66&amp;$AP$11:$AP$66,0),COUNTIF($AW$10:$BA$10,"&lt;"&amp;AD1026)+1)</f>
        <v>5.9999999999999995E-4</v>
      </c>
    </row>
    <row r="1027" spans="2:33" ht="12.75" customHeight="1" x14ac:dyDescent="0.3">
      <c r="B1027" s="81" t="str">
        <f t="shared" si="233"/>
        <v>5-4 UN</v>
      </c>
      <c r="C1027" s="71" t="s">
        <v>592</v>
      </c>
      <c r="D1027" s="71"/>
      <c r="E1027" s="79" t="s">
        <v>604</v>
      </c>
      <c r="F1027" s="82" t="s">
        <v>644</v>
      </c>
      <c r="G1027" s="58">
        <v>4</v>
      </c>
      <c r="H1027" s="60" t="s">
        <v>521</v>
      </c>
      <c r="I1027" s="71" t="s">
        <v>599</v>
      </c>
      <c r="J1027" s="71" t="s">
        <v>588</v>
      </c>
      <c r="K1027" s="71" t="s">
        <v>600</v>
      </c>
      <c r="L1027" s="85">
        <f t="shared" si="232"/>
        <v>127</v>
      </c>
      <c r="M1027" s="85">
        <f t="shared" si="220"/>
        <v>6.35</v>
      </c>
      <c r="N1027" s="71">
        <v>60</v>
      </c>
      <c r="O1027" s="100">
        <f t="shared" si="221"/>
        <v>126.017</v>
      </c>
      <c r="P1027" s="85">
        <f t="shared" si="222"/>
        <v>0</v>
      </c>
      <c r="Q1027" s="58">
        <f t="shared" si="223"/>
        <v>38.1</v>
      </c>
      <c r="R1027" s="100">
        <f t="shared" si="224"/>
        <v>123.26739999999999</v>
      </c>
      <c r="S1027" s="85">
        <f t="shared" si="225"/>
        <v>0</v>
      </c>
      <c r="T1027" s="58">
        <f t="shared" si="226"/>
        <v>15.2</v>
      </c>
      <c r="U1027" s="58">
        <f t="shared" si="227"/>
        <v>10.199999999999999</v>
      </c>
      <c r="V1027" s="58">
        <f t="array" ref="V1027">INDEX(AS$11:AS$66,MATCH(C1027&amp;G1027,AO$11:AO$66&amp;AP$11:AP$66,0),0)</f>
        <v>5</v>
      </c>
      <c r="X1027" s="120">
        <f t="shared" si="228"/>
        <v>0.25</v>
      </c>
      <c r="Y1027" s="61">
        <f t="array" ref="Y1027">INDEX($AQ$11:$AR$66,MATCH($C1027&amp;$G1027,$AO$11:$AO$66&amp;$AP$11:$AP$66,0),COUNTIF($AQ$10:$AR$10,"&lt;"&amp;Z1027)+1)</f>
        <v>4.0000000000000002E-4</v>
      </c>
      <c r="Z1027" s="61">
        <f t="shared" si="229"/>
        <v>5</v>
      </c>
      <c r="AA1027" s="61">
        <f t="array" ref="AA1027">INDEX($AT$11:$AV$66,MATCH($C1027&amp;$G1027,$AO$11:$AO$66&amp;$AP$11:$AP$66,0),COUNTIF($AT$10:$AV$10,"&lt;"&amp;Z1027)+1)</f>
        <v>1.5E-3</v>
      </c>
      <c r="AB1027" s="111">
        <f t="shared" si="230"/>
        <v>4.8376202367904177</v>
      </c>
      <c r="AC1027" s="121">
        <f t="array" ref="AC1027">INDEX($AW$11:$BA$66,MATCH($C1027&amp;$G1027,$AO$11:$AO$66&amp;$AP$11:$AP$66,0),COUNTIF($AW$10:$BA$10,"&lt;"&amp;Z1027)+1)</f>
        <v>5.9999999999999995E-4</v>
      </c>
      <c r="AD1027" s="62">
        <v>4.9612999999999996</v>
      </c>
      <c r="AE1027" s="61">
        <f t="array" ref="AE1027">INDEX($AT$11:$AV$66,MATCH($C1027&amp;$G1027,$AO$11:$AO$66&amp;$AP$11:$AP$66,0),COUNTIF($AT$10:$AV$10,"&lt;"&amp;AD1027)+1)</f>
        <v>1.5E-3</v>
      </c>
      <c r="AF1027" s="111">
        <f t="shared" si="231"/>
        <v>4.8530468245269445</v>
      </c>
      <c r="AG1027" s="121">
        <f t="array" ref="AG1027">INDEX($AW$11:$BA$66,MATCH($C1027&amp;$G1027,$AO$11:$AO$66&amp;$AP$11:$AP$66,0),COUNTIF($AW$10:$BA$10,"&lt;"&amp;AD1027)+1)</f>
        <v>5.9999999999999995E-4</v>
      </c>
    </row>
    <row r="1028" spans="2:33" ht="12.75" customHeight="1" x14ac:dyDescent="0.3">
      <c r="B1028" s="81" t="str">
        <f t="shared" si="233"/>
        <v>5-4 UN</v>
      </c>
      <c r="C1028" s="71" t="s">
        <v>592</v>
      </c>
      <c r="D1028" s="71"/>
      <c r="E1028" s="79" t="s">
        <v>604</v>
      </c>
      <c r="F1028" s="82" t="s">
        <v>644</v>
      </c>
      <c r="G1028" s="58">
        <v>4</v>
      </c>
      <c r="H1028" s="60" t="s">
        <v>521</v>
      </c>
      <c r="I1028" s="71" t="s">
        <v>601</v>
      </c>
      <c r="J1028" s="71" t="s">
        <v>588</v>
      </c>
      <c r="K1028" s="71" t="s">
        <v>600</v>
      </c>
      <c r="L1028" s="85">
        <f t="shared" si="232"/>
        <v>127</v>
      </c>
      <c r="M1028" s="85">
        <f t="shared" si="220"/>
        <v>6.35</v>
      </c>
      <c r="N1028" s="71">
        <v>60</v>
      </c>
      <c r="O1028" s="100">
        <f t="shared" si="221"/>
        <v>125.9205</v>
      </c>
      <c r="P1028" s="85">
        <f t="shared" si="222"/>
        <v>0</v>
      </c>
      <c r="Q1028" s="58">
        <f t="shared" si="223"/>
        <v>38.1</v>
      </c>
      <c r="R1028" s="100">
        <f t="shared" si="224"/>
        <v>123.1709</v>
      </c>
      <c r="S1028" s="85">
        <f t="shared" si="225"/>
        <v>0</v>
      </c>
      <c r="T1028" s="58">
        <f t="shared" si="226"/>
        <v>15.2</v>
      </c>
      <c r="U1028" s="58">
        <f t="shared" si="227"/>
        <v>10.199999999999999</v>
      </c>
      <c r="V1028" s="58">
        <f t="array" ref="V1028">INDEX(AS$11:AS$66,MATCH(C1028&amp;G1028,AO$11:AO$66&amp;AP$11:AP$66,0),0)</f>
        <v>5</v>
      </c>
      <c r="X1028" s="120">
        <f t="shared" si="228"/>
        <v>0.25</v>
      </c>
      <c r="Y1028" s="61">
        <f t="array" ref="Y1028">INDEX($AQ$11:$AR$66,MATCH($C1028&amp;$G1028,$AO$11:$AO$66&amp;$AP$11:$AP$66,0),COUNTIF($AQ$10:$AR$10,"&lt;"&amp;Z1028)+1)</f>
        <v>4.0000000000000002E-4</v>
      </c>
      <c r="Z1028" s="61">
        <f t="shared" si="229"/>
        <v>5</v>
      </c>
      <c r="AA1028" s="61">
        <f t="array" ref="AA1028">INDEX($AT$11:$AV$66,MATCH($C1028&amp;$G1028,$AO$11:$AO$66&amp;$AP$11:$AP$66,0),COUNTIF($AT$10:$AV$10,"&lt;"&amp;Z1028)+1)</f>
        <v>1.5E-3</v>
      </c>
      <c r="AB1028" s="111">
        <f t="shared" si="230"/>
        <v>4.8376202367904177</v>
      </c>
      <c r="AC1028" s="121">
        <f t="array" ref="AC1028">INDEX($AW$11:$BA$66,MATCH($C1028&amp;$G1028,$AO$11:$AO$66&amp;$AP$11:$AP$66,0),COUNTIF($AW$10:$BA$10,"&lt;"&amp;Z1028)+1)</f>
        <v>5.9999999999999995E-4</v>
      </c>
      <c r="AD1028" s="62">
        <v>4.9574999999999996</v>
      </c>
      <c r="AE1028" s="61">
        <f t="array" ref="AE1028">INDEX($AT$11:$AV$66,MATCH($C1028&amp;$G1028,$AO$11:$AO$66&amp;$AP$11:$AP$66,0),COUNTIF($AT$10:$AV$10,"&lt;"&amp;AD1028)+1)</f>
        <v>1.5E-3</v>
      </c>
      <c r="AF1028" s="111">
        <f t="shared" si="231"/>
        <v>4.8492468245269444</v>
      </c>
      <c r="AG1028" s="121">
        <f t="array" ref="AG1028">INDEX($AW$11:$BA$66,MATCH($C1028&amp;$G1028,$AO$11:$AO$66&amp;$AP$11:$AP$66,0),COUNTIF($AW$10:$BA$10,"&lt;"&amp;AD1028)+1)</f>
        <v>5.9999999999999995E-4</v>
      </c>
    </row>
    <row r="1029" spans="2:33" ht="12.75" customHeight="1" x14ac:dyDescent="0.3">
      <c r="B1029" s="81" t="str">
        <f t="shared" si="233"/>
        <v>5-6 UN</v>
      </c>
      <c r="C1029" s="71" t="s">
        <v>592</v>
      </c>
      <c r="D1029" s="71"/>
      <c r="E1029" s="79" t="s">
        <v>604</v>
      </c>
      <c r="F1029" s="82" t="s">
        <v>644</v>
      </c>
      <c r="G1029" s="58">
        <v>6</v>
      </c>
      <c r="H1029" s="60" t="s">
        <v>521</v>
      </c>
      <c r="I1029" s="71" t="s">
        <v>599</v>
      </c>
      <c r="J1029" s="71" t="s">
        <v>588</v>
      </c>
      <c r="K1029" s="71" t="s">
        <v>600</v>
      </c>
      <c r="L1029" s="85">
        <f t="shared" si="232"/>
        <v>127</v>
      </c>
      <c r="M1029" s="85">
        <f t="shared" si="220"/>
        <v>4.2332999999999998</v>
      </c>
      <c r="N1029" s="71">
        <v>60</v>
      </c>
      <c r="O1029" s="100">
        <f t="shared" si="221"/>
        <v>126.4285</v>
      </c>
      <c r="P1029" s="85">
        <f t="shared" si="222"/>
        <v>0</v>
      </c>
      <c r="Q1029" s="58">
        <f t="shared" si="223"/>
        <v>33</v>
      </c>
      <c r="R1029" s="100">
        <f t="shared" si="224"/>
        <v>124.5954</v>
      </c>
      <c r="S1029" s="85">
        <f t="shared" si="225"/>
        <v>0</v>
      </c>
      <c r="T1029" s="58">
        <f t="shared" si="226"/>
        <v>15.2</v>
      </c>
      <c r="U1029" s="58">
        <f t="shared" si="227"/>
        <v>10.199999999999999</v>
      </c>
      <c r="V1029" s="58">
        <f t="array" ref="V1029">INDEX(AS$11:AS$66,MATCH(C1029&amp;G1029,AO$11:AO$66&amp;AP$11:AP$66,0),0)</f>
        <v>5</v>
      </c>
      <c r="X1029" s="120">
        <f t="shared" si="228"/>
        <v>0.16666666666666666</v>
      </c>
      <c r="Y1029" s="61">
        <f t="array" ref="Y1029">INDEX($AQ$11:$AR$66,MATCH($C1029&amp;$G1029,$AO$11:$AO$66&amp;$AP$11:$AP$66,0),COUNTIF($AQ$10:$AR$10,"&lt;"&amp;Z1029)+1)</f>
        <v>4.0000000000000002E-4</v>
      </c>
      <c r="Z1029" s="61">
        <f t="shared" si="229"/>
        <v>5</v>
      </c>
      <c r="AA1029" s="61">
        <f t="array" ref="AA1029">INDEX($AT$11:$AV$66,MATCH($C1029&amp;$G1029,$AO$11:$AO$66&amp;$AP$11:$AP$66,0),COUNTIF($AT$10:$AV$10,"&lt;"&amp;Z1029)+1)</f>
        <v>1.2999999999999999E-3</v>
      </c>
      <c r="AB1029" s="111">
        <f t="shared" si="230"/>
        <v>4.8917468245269449</v>
      </c>
      <c r="AC1029" s="121">
        <f t="array" ref="AC1029">INDEX($AW$11:$BA$66,MATCH($C1029&amp;$G1029,$AO$11:$AO$66&amp;$AP$11:$AP$66,0),COUNTIF($AW$10:$BA$10,"&lt;"&amp;Z1029)+1)</f>
        <v>5.9999999999999995E-4</v>
      </c>
      <c r="AD1029" s="62">
        <v>4.9775</v>
      </c>
      <c r="AE1029" s="61">
        <f t="array" ref="AE1029">INDEX($AT$11:$AV$66,MATCH($C1029&amp;$G1029,$AO$11:$AO$66&amp;$AP$11:$AP$66,0),COUNTIF($AT$10:$AV$10,"&lt;"&amp;AD1029)+1)</f>
        <v>1.2999999999999999E-3</v>
      </c>
      <c r="AF1029" s="111">
        <f t="shared" si="231"/>
        <v>4.9053312163512972</v>
      </c>
      <c r="AG1029" s="121">
        <f t="array" ref="AG1029">INDEX($AW$11:$BA$66,MATCH($C1029&amp;$G1029,$AO$11:$AO$66&amp;$AP$11:$AP$66,0),COUNTIF($AW$10:$BA$10,"&lt;"&amp;AD1029)+1)</f>
        <v>5.9999999999999995E-4</v>
      </c>
    </row>
    <row r="1030" spans="2:33" ht="12.75" customHeight="1" x14ac:dyDescent="0.3">
      <c r="B1030" s="81" t="str">
        <f t="shared" si="233"/>
        <v>5-6 UN</v>
      </c>
      <c r="C1030" s="71" t="s">
        <v>592</v>
      </c>
      <c r="D1030" s="71"/>
      <c r="E1030" s="79" t="s">
        <v>604</v>
      </c>
      <c r="F1030" s="82" t="s">
        <v>644</v>
      </c>
      <c r="G1030" s="58">
        <v>6</v>
      </c>
      <c r="H1030" s="60" t="s">
        <v>521</v>
      </c>
      <c r="I1030" s="71" t="s">
        <v>601</v>
      </c>
      <c r="J1030" s="71" t="s">
        <v>588</v>
      </c>
      <c r="K1030" s="71" t="s">
        <v>600</v>
      </c>
      <c r="L1030" s="85">
        <f t="shared" si="232"/>
        <v>127</v>
      </c>
      <c r="M1030" s="85">
        <f t="shared" si="220"/>
        <v>4.2332999999999998</v>
      </c>
      <c r="N1030" s="71">
        <v>60</v>
      </c>
      <c r="O1030" s="100">
        <f t="shared" si="221"/>
        <v>126.3421</v>
      </c>
      <c r="P1030" s="85">
        <f t="shared" si="222"/>
        <v>0</v>
      </c>
      <c r="Q1030" s="58">
        <f t="shared" si="223"/>
        <v>33</v>
      </c>
      <c r="R1030" s="100">
        <f t="shared" si="224"/>
        <v>124.5091</v>
      </c>
      <c r="S1030" s="85">
        <f t="shared" si="225"/>
        <v>0</v>
      </c>
      <c r="T1030" s="58">
        <f t="shared" si="226"/>
        <v>15.2</v>
      </c>
      <c r="U1030" s="58">
        <f t="shared" si="227"/>
        <v>10.199999999999999</v>
      </c>
      <c r="V1030" s="58">
        <f t="array" ref="V1030">INDEX(AS$11:AS$66,MATCH(C1030&amp;G1030,AO$11:AO$66&amp;AP$11:AP$66,0),0)</f>
        <v>5</v>
      </c>
      <c r="X1030" s="120">
        <f t="shared" si="228"/>
        <v>0.16666666666666666</v>
      </c>
      <c r="Y1030" s="61">
        <f t="array" ref="Y1030">INDEX($AQ$11:$AR$66,MATCH($C1030&amp;$G1030,$AO$11:$AO$66&amp;$AP$11:$AP$66,0),COUNTIF($AQ$10:$AR$10,"&lt;"&amp;Z1030)+1)</f>
        <v>4.0000000000000002E-4</v>
      </c>
      <c r="Z1030" s="61">
        <f t="shared" si="229"/>
        <v>5</v>
      </c>
      <c r="AA1030" s="61">
        <f t="array" ref="AA1030">INDEX($AT$11:$AV$66,MATCH($C1030&amp;$G1030,$AO$11:$AO$66&amp;$AP$11:$AP$66,0),COUNTIF($AT$10:$AV$10,"&lt;"&amp;Z1030)+1)</f>
        <v>1.2999999999999999E-3</v>
      </c>
      <c r="AB1030" s="111">
        <f t="shared" si="230"/>
        <v>4.8917468245269449</v>
      </c>
      <c r="AC1030" s="121">
        <f t="array" ref="AC1030">INDEX($AW$11:$BA$66,MATCH($C1030&amp;$G1030,$AO$11:$AO$66&amp;$AP$11:$AP$66,0),COUNTIF($AW$10:$BA$10,"&lt;"&amp;Z1030)+1)</f>
        <v>5.9999999999999995E-4</v>
      </c>
      <c r="AD1030" s="62">
        <v>4.9741</v>
      </c>
      <c r="AE1030" s="61">
        <f t="array" ref="AE1030">INDEX($AT$11:$AV$66,MATCH($C1030&amp;$G1030,$AO$11:$AO$66&amp;$AP$11:$AP$66,0),COUNTIF($AT$10:$AV$10,"&lt;"&amp;AD1030)+1)</f>
        <v>1.2999999999999999E-3</v>
      </c>
      <c r="AF1030" s="111">
        <f t="shared" si="231"/>
        <v>4.9019312163512971</v>
      </c>
      <c r="AG1030" s="121">
        <f t="array" ref="AG1030">INDEX($AW$11:$BA$66,MATCH($C1030&amp;$G1030,$AO$11:$AO$66&amp;$AP$11:$AP$66,0),COUNTIF($AW$10:$BA$10,"&lt;"&amp;AD1030)+1)</f>
        <v>5.9999999999999995E-4</v>
      </c>
    </row>
    <row r="1031" spans="2:33" ht="12.75" customHeight="1" x14ac:dyDescent="0.3">
      <c r="B1031" s="81" t="str">
        <f t="shared" si="233"/>
        <v>5-12 UN</v>
      </c>
      <c r="C1031" s="71" t="s">
        <v>592</v>
      </c>
      <c r="D1031" s="71"/>
      <c r="E1031" s="79" t="s">
        <v>604</v>
      </c>
      <c r="F1031" s="82" t="s">
        <v>644</v>
      </c>
      <c r="G1031" s="58">
        <v>12</v>
      </c>
      <c r="H1031" s="60" t="s">
        <v>521</v>
      </c>
      <c r="I1031" s="71" t="s">
        <v>599</v>
      </c>
      <c r="J1031" s="71" t="s">
        <v>588</v>
      </c>
      <c r="K1031" s="71" t="s">
        <v>600</v>
      </c>
      <c r="L1031" s="85">
        <f t="shared" si="232"/>
        <v>127</v>
      </c>
      <c r="M1031" s="85">
        <f t="shared" si="220"/>
        <v>2.1166999999999998</v>
      </c>
      <c r="N1031" s="71">
        <v>60</v>
      </c>
      <c r="O1031" s="100">
        <f t="shared" si="221"/>
        <v>126.7638</v>
      </c>
      <c r="P1031" s="85">
        <f t="shared" si="222"/>
        <v>0</v>
      </c>
      <c r="Q1031" s="58">
        <f t="shared" si="223"/>
        <v>22.9</v>
      </c>
      <c r="R1031" s="100">
        <f t="shared" si="224"/>
        <v>125.8472</v>
      </c>
      <c r="S1031" s="85">
        <f t="shared" si="225"/>
        <v>0</v>
      </c>
      <c r="T1031" s="58">
        <f t="shared" si="226"/>
        <v>15.2</v>
      </c>
      <c r="U1031" s="58">
        <f t="shared" si="227"/>
        <v>7.6</v>
      </c>
      <c r="V1031" s="58">
        <f t="array" ref="V1031">INDEX(AS$11:AS$66,MATCH(C1031&amp;G1031,AO$11:AO$66&amp;AP$11:AP$66,0),0)</f>
        <v>10</v>
      </c>
      <c r="X1031" s="120">
        <f t="shared" si="228"/>
        <v>8.3333333333333329E-2</v>
      </c>
      <c r="Y1031" s="61">
        <f t="array" ref="Y1031">INDEX($AQ$11:$AR$66,MATCH($C1031&amp;$G1031,$AO$11:$AO$66&amp;$AP$11:$AP$66,0),COUNTIF($AQ$10:$AR$10,"&lt;"&amp;Z1031)+1)</f>
        <v>2.9999999999999997E-4</v>
      </c>
      <c r="Z1031" s="61">
        <f t="shared" si="229"/>
        <v>5</v>
      </c>
      <c r="AA1031" s="61">
        <f t="array" ref="AA1031">INDEX($AT$11:$AV$66,MATCH($C1031&amp;$G1031,$AO$11:$AO$66&amp;$AP$11:$AP$66,0),COUNTIF($AT$10:$AV$10,"&lt;"&amp;Z1031)+1)</f>
        <v>8.9999999999999998E-4</v>
      </c>
      <c r="AB1031" s="111">
        <f t="shared" si="230"/>
        <v>4.9458734122634729</v>
      </c>
      <c r="AC1031" s="121">
        <f t="array" ref="AC1031">INDEX($AW$11:$BA$66,MATCH($C1031&amp;$G1031,$AO$11:$AO$66&amp;$AP$11:$AP$66,0),COUNTIF($AW$10:$BA$10,"&lt;"&amp;Z1031)+1)</f>
        <v>5.9999999999999995E-4</v>
      </c>
      <c r="AD1031" s="62">
        <v>4.9907000000000004</v>
      </c>
      <c r="AE1031" s="61">
        <f t="array" ref="AE1031">INDEX($AT$11:$AV$66,MATCH($C1031&amp;$G1031,$AO$11:$AO$66&amp;$AP$11:$AP$66,0),COUNTIF($AT$10:$AV$10,"&lt;"&amp;AD1031)+1)</f>
        <v>8.9999999999999998E-4</v>
      </c>
      <c r="AF1031" s="111">
        <f t="shared" si="231"/>
        <v>4.9546156081756489</v>
      </c>
      <c r="AG1031" s="121">
        <f t="array" ref="AG1031">INDEX($AW$11:$BA$66,MATCH($C1031&amp;$G1031,$AO$11:$AO$66&amp;$AP$11:$AP$66,0),COUNTIF($AW$10:$BA$10,"&lt;"&amp;AD1031)+1)</f>
        <v>5.9999999999999995E-4</v>
      </c>
    </row>
    <row r="1032" spans="2:33" ht="12.75" customHeight="1" x14ac:dyDescent="0.3">
      <c r="B1032" s="81" t="str">
        <f t="shared" si="233"/>
        <v>5-12 UN</v>
      </c>
      <c r="C1032" s="71" t="s">
        <v>592</v>
      </c>
      <c r="D1032" s="71"/>
      <c r="E1032" s="79" t="s">
        <v>604</v>
      </c>
      <c r="F1032" s="82" t="s">
        <v>644</v>
      </c>
      <c r="G1032" s="58">
        <v>12</v>
      </c>
      <c r="H1032" s="60" t="s">
        <v>521</v>
      </c>
      <c r="I1032" s="71" t="s">
        <v>601</v>
      </c>
      <c r="J1032" s="71" t="s">
        <v>588</v>
      </c>
      <c r="K1032" s="71" t="s">
        <v>600</v>
      </c>
      <c r="L1032" s="85">
        <f t="shared" si="232"/>
        <v>127</v>
      </c>
      <c r="M1032" s="85">
        <f t="shared" si="220"/>
        <v>2.1166999999999998</v>
      </c>
      <c r="N1032" s="71">
        <v>60</v>
      </c>
      <c r="O1032" s="100">
        <f t="shared" si="221"/>
        <v>126.71040000000001</v>
      </c>
      <c r="P1032" s="85">
        <f t="shared" si="222"/>
        <v>0</v>
      </c>
      <c r="Q1032" s="58">
        <f t="shared" si="223"/>
        <v>22.9</v>
      </c>
      <c r="R1032" s="100">
        <f t="shared" si="224"/>
        <v>125.79389999999999</v>
      </c>
      <c r="S1032" s="85">
        <f t="shared" si="225"/>
        <v>0</v>
      </c>
      <c r="T1032" s="58">
        <f t="shared" si="226"/>
        <v>15.2</v>
      </c>
      <c r="U1032" s="58">
        <f t="shared" si="227"/>
        <v>7.6</v>
      </c>
      <c r="V1032" s="58">
        <f t="array" ref="V1032">INDEX(AS$11:AS$66,MATCH(C1032&amp;G1032,AO$11:AO$66&amp;AP$11:AP$66,0),0)</f>
        <v>10</v>
      </c>
      <c r="X1032" s="120">
        <f t="shared" si="228"/>
        <v>8.3333333333333329E-2</v>
      </c>
      <c r="Y1032" s="61">
        <f t="array" ref="Y1032">INDEX($AQ$11:$AR$66,MATCH($C1032&amp;$G1032,$AO$11:$AO$66&amp;$AP$11:$AP$66,0),COUNTIF($AQ$10:$AR$10,"&lt;"&amp;Z1032)+1)</f>
        <v>2.9999999999999997E-4</v>
      </c>
      <c r="Z1032" s="61">
        <f t="shared" si="229"/>
        <v>5</v>
      </c>
      <c r="AA1032" s="61">
        <f t="array" ref="AA1032">INDEX($AT$11:$AV$66,MATCH($C1032&amp;$G1032,$AO$11:$AO$66&amp;$AP$11:$AP$66,0),COUNTIF($AT$10:$AV$10,"&lt;"&amp;Z1032)+1)</f>
        <v>8.9999999999999998E-4</v>
      </c>
      <c r="AB1032" s="111">
        <f t="shared" si="230"/>
        <v>4.9458734122634729</v>
      </c>
      <c r="AC1032" s="121">
        <f t="array" ref="AC1032">INDEX($AW$11:$BA$66,MATCH($C1032&amp;$G1032,$AO$11:$AO$66&amp;$AP$11:$AP$66,0),COUNTIF($AW$10:$BA$10,"&lt;"&amp;Z1032)+1)</f>
        <v>5.9999999999999995E-4</v>
      </c>
      <c r="AD1032" s="62">
        <v>4.9885999999999999</v>
      </c>
      <c r="AE1032" s="61">
        <f t="array" ref="AE1032">INDEX($AT$11:$AV$66,MATCH($C1032&amp;$G1032,$AO$11:$AO$66&amp;$AP$11:$AP$66,0),COUNTIF($AT$10:$AV$10,"&lt;"&amp;AD1032)+1)</f>
        <v>8.9999999999999998E-4</v>
      </c>
      <c r="AF1032" s="111">
        <f t="shared" si="231"/>
        <v>4.9525156081756485</v>
      </c>
      <c r="AG1032" s="121">
        <f t="array" ref="AG1032">INDEX($AW$11:$BA$66,MATCH($C1032&amp;$G1032,$AO$11:$AO$66&amp;$AP$11:$AP$66,0),COUNTIF($AW$10:$BA$10,"&lt;"&amp;AD1032)+1)</f>
        <v>5.9999999999999995E-4</v>
      </c>
    </row>
    <row r="1033" spans="2:33" ht="12.75" customHeight="1" x14ac:dyDescent="0.3">
      <c r="B1033" s="81" t="str">
        <f t="shared" si="233"/>
        <v>5-16 UN</v>
      </c>
      <c r="C1033" s="71" t="s">
        <v>592</v>
      </c>
      <c r="D1033" s="71"/>
      <c r="E1033" s="79" t="s">
        <v>604</v>
      </c>
      <c r="F1033" s="82" t="s">
        <v>644</v>
      </c>
      <c r="G1033" s="58">
        <v>16</v>
      </c>
      <c r="H1033" s="60" t="s">
        <v>521</v>
      </c>
      <c r="I1033" s="71" t="s">
        <v>599</v>
      </c>
      <c r="J1033" s="71" t="s">
        <v>588</v>
      </c>
      <c r="K1033" s="71" t="s">
        <v>600</v>
      </c>
      <c r="L1033" s="85">
        <f t="shared" si="232"/>
        <v>127</v>
      </c>
      <c r="M1033" s="85">
        <f t="shared" si="220"/>
        <v>1.5874999999999999</v>
      </c>
      <c r="N1033" s="71">
        <v>60</v>
      </c>
      <c r="O1033" s="100">
        <f t="shared" si="221"/>
        <v>126.8578</v>
      </c>
      <c r="P1033" s="85">
        <f t="shared" si="222"/>
        <v>0</v>
      </c>
      <c r="Q1033" s="58">
        <f t="shared" si="223"/>
        <v>22.9</v>
      </c>
      <c r="R1033" s="100">
        <f t="shared" si="224"/>
        <v>126.1704</v>
      </c>
      <c r="S1033" s="85">
        <f t="shared" si="225"/>
        <v>0</v>
      </c>
      <c r="T1033" s="58">
        <f t="shared" si="226"/>
        <v>15.2</v>
      </c>
      <c r="U1033" s="58">
        <f t="shared" si="227"/>
        <v>7.6</v>
      </c>
      <c r="V1033" s="58">
        <f t="array" ref="V1033">INDEX(AS$11:AS$66,MATCH(C1033&amp;G1033,AO$11:AO$66&amp;AP$11:AP$66,0),0)</f>
        <v>10</v>
      </c>
      <c r="X1033" s="120">
        <f t="shared" si="228"/>
        <v>6.25E-2</v>
      </c>
      <c r="Y1033" s="61">
        <f t="array" ref="Y1033">INDEX($AQ$11:$AR$66,MATCH($C1033&amp;$G1033,$AO$11:$AO$66&amp;$AP$11:$AP$66,0),COUNTIF($AQ$10:$AR$10,"&lt;"&amp;Z1033)+1)</f>
        <v>2.9999999999999997E-4</v>
      </c>
      <c r="Z1033" s="61">
        <f t="shared" si="229"/>
        <v>5</v>
      </c>
      <c r="AA1033" s="61">
        <f t="array" ref="AA1033">INDEX($AT$11:$AV$66,MATCH($C1033&amp;$G1033,$AO$11:$AO$66&amp;$AP$11:$AP$66,0),COUNTIF($AT$10:$AV$10,"&lt;"&amp;Z1033)+1)</f>
        <v>8.9999999999999998E-4</v>
      </c>
      <c r="AB1033" s="111">
        <f t="shared" si="230"/>
        <v>4.9594050591976044</v>
      </c>
      <c r="AC1033" s="121">
        <f t="array" ref="AC1033">INDEX($AW$11:$BA$66,MATCH($C1033&amp;$G1033,$AO$11:$AO$66&amp;$AP$11:$AP$66,0),COUNTIF($AW$10:$BA$10,"&lt;"&amp;Z1033)+1)</f>
        <v>5.9999999999999995E-4</v>
      </c>
      <c r="AD1033" s="62">
        <v>4.9943999999999997</v>
      </c>
      <c r="AE1033" s="61">
        <f t="array" ref="AE1033">INDEX($AT$11:$AV$66,MATCH($C1033&amp;$G1033,$AO$11:$AO$66&amp;$AP$11:$AP$66,0),COUNTIF($AT$10:$AV$10,"&lt;"&amp;AD1033)+1)</f>
        <v>8.9999999999999998E-4</v>
      </c>
      <c r="AF1033" s="111">
        <f t="shared" si="231"/>
        <v>4.9673367061317357</v>
      </c>
      <c r="AG1033" s="121">
        <f t="array" ref="AG1033">INDEX($AW$11:$BA$66,MATCH($C1033&amp;$G1033,$AO$11:$AO$66&amp;$AP$11:$AP$66,0),COUNTIF($AW$10:$BA$10,"&lt;"&amp;AD1033)+1)</f>
        <v>5.9999999999999995E-4</v>
      </c>
    </row>
    <row r="1034" spans="2:33" ht="12.75" customHeight="1" x14ac:dyDescent="0.3">
      <c r="B1034" s="81" t="str">
        <f t="shared" si="233"/>
        <v>5-16 UN</v>
      </c>
      <c r="C1034" s="71" t="s">
        <v>592</v>
      </c>
      <c r="D1034" s="71"/>
      <c r="E1034" s="79" t="s">
        <v>604</v>
      </c>
      <c r="F1034" s="82" t="s">
        <v>644</v>
      </c>
      <c r="G1034" s="58">
        <v>16</v>
      </c>
      <c r="H1034" s="60" t="s">
        <v>521</v>
      </c>
      <c r="I1034" s="71" t="s">
        <v>601</v>
      </c>
      <c r="J1034" s="71" t="s">
        <v>588</v>
      </c>
      <c r="K1034" s="71" t="s">
        <v>600</v>
      </c>
      <c r="L1034" s="85">
        <f t="shared" si="232"/>
        <v>127</v>
      </c>
      <c r="M1034" s="85">
        <f t="shared" si="220"/>
        <v>1.5874999999999999</v>
      </c>
      <c r="N1034" s="71">
        <v>60</v>
      </c>
      <c r="O1034" s="100">
        <f t="shared" si="221"/>
        <v>126.807</v>
      </c>
      <c r="P1034" s="85">
        <f t="shared" si="222"/>
        <v>0</v>
      </c>
      <c r="Q1034" s="58">
        <f t="shared" si="223"/>
        <v>22.9</v>
      </c>
      <c r="R1034" s="100">
        <f t="shared" si="224"/>
        <v>126.11960000000001</v>
      </c>
      <c r="S1034" s="85">
        <f t="shared" si="225"/>
        <v>0</v>
      </c>
      <c r="T1034" s="58">
        <f t="shared" si="226"/>
        <v>15.2</v>
      </c>
      <c r="U1034" s="58">
        <f t="shared" si="227"/>
        <v>7.6</v>
      </c>
      <c r="V1034" s="58">
        <f t="array" ref="V1034">INDEX(AS$11:AS$66,MATCH(C1034&amp;G1034,AO$11:AO$66&amp;AP$11:AP$66,0),0)</f>
        <v>10</v>
      </c>
      <c r="X1034" s="120">
        <f t="shared" si="228"/>
        <v>6.25E-2</v>
      </c>
      <c r="Y1034" s="61">
        <f t="array" ref="Y1034">INDEX($AQ$11:$AR$66,MATCH($C1034&amp;$G1034,$AO$11:$AO$66&amp;$AP$11:$AP$66,0),COUNTIF($AQ$10:$AR$10,"&lt;"&amp;Z1034)+1)</f>
        <v>2.9999999999999997E-4</v>
      </c>
      <c r="Z1034" s="61">
        <f t="shared" si="229"/>
        <v>5</v>
      </c>
      <c r="AA1034" s="61">
        <f t="array" ref="AA1034">INDEX($AT$11:$AV$66,MATCH($C1034&amp;$G1034,$AO$11:$AO$66&amp;$AP$11:$AP$66,0),COUNTIF($AT$10:$AV$10,"&lt;"&amp;Z1034)+1)</f>
        <v>8.9999999999999998E-4</v>
      </c>
      <c r="AB1034" s="111">
        <f t="shared" si="230"/>
        <v>4.9594050591976044</v>
      </c>
      <c r="AC1034" s="121">
        <f t="array" ref="AC1034">INDEX($AW$11:$BA$66,MATCH($C1034&amp;$G1034,$AO$11:$AO$66&amp;$AP$11:$AP$66,0),COUNTIF($AW$10:$BA$10,"&lt;"&amp;Z1034)+1)</f>
        <v>5.9999999999999995E-4</v>
      </c>
      <c r="AD1034" s="62">
        <v>4.9923999999999999</v>
      </c>
      <c r="AE1034" s="61">
        <f t="array" ref="AE1034">INDEX($AT$11:$AV$66,MATCH($C1034&amp;$G1034,$AO$11:$AO$66&amp;$AP$11:$AP$66,0),COUNTIF($AT$10:$AV$10,"&lt;"&amp;AD1034)+1)</f>
        <v>8.9999999999999998E-4</v>
      </c>
      <c r="AF1034" s="111">
        <f t="shared" si="231"/>
        <v>4.9653367061317359</v>
      </c>
      <c r="AG1034" s="121">
        <f t="array" ref="AG1034">INDEX($AW$11:$BA$66,MATCH($C1034&amp;$G1034,$AO$11:$AO$66&amp;$AP$11:$AP$66,0),COUNTIF($AW$10:$BA$10,"&lt;"&amp;AD1034)+1)</f>
        <v>5.9999999999999995E-4</v>
      </c>
    </row>
    <row r="1035" spans="2:33" ht="12.75" customHeight="1" x14ac:dyDescent="0.3">
      <c r="B1035" s="81" t="str">
        <f t="shared" si="233"/>
        <v>5 1/8-6 UN</v>
      </c>
      <c r="C1035" s="71" t="s">
        <v>592</v>
      </c>
      <c r="D1035" s="71"/>
      <c r="E1035" s="79" t="s">
        <v>604</v>
      </c>
      <c r="F1035" s="82" t="s">
        <v>645</v>
      </c>
      <c r="G1035" s="58">
        <v>6</v>
      </c>
      <c r="H1035" s="60" t="s">
        <v>521</v>
      </c>
      <c r="I1035" s="71" t="s">
        <v>599</v>
      </c>
      <c r="J1035" s="71" t="s">
        <v>588</v>
      </c>
      <c r="K1035" s="71" t="s">
        <v>600</v>
      </c>
      <c r="L1035" s="85">
        <f t="shared" si="232"/>
        <v>130.17500000000001</v>
      </c>
      <c r="M1035" s="85">
        <f t="shared" ref="M1035:M1098" si="234">ROUND(X1035*25.4,4)</f>
        <v>4.2332999999999998</v>
      </c>
      <c r="N1035" s="71">
        <v>60</v>
      </c>
      <c r="O1035" s="100">
        <f t="shared" ref="O1035:O1098" si="235">ROUND(IF(H1035="GO",Z1035,AD1035)*25.4,4)</f>
        <v>129.60599999999999</v>
      </c>
      <c r="P1035" s="85">
        <f t="shared" ref="P1035:P1098" si="236">IF(H1035="GO",IF(AA1035="-",AA1035,ROUND(AA1035*25.4*1000,1)),0)</f>
        <v>0</v>
      </c>
      <c r="Q1035" s="58">
        <f t="shared" ref="Q1035:Q1098" si="237">IF(H1035="NOT GO",IF(AE1035="-",AE1035,ROUND(AE1035*25.4*1000,1)),0)</f>
        <v>33</v>
      </c>
      <c r="R1035" s="100">
        <f t="shared" ref="R1035:R1098" si="238">ROUND(IF(H1035="GO",AB1035,AF1035)*25.4,4)</f>
        <v>127.773</v>
      </c>
      <c r="S1035" s="85">
        <f t="shared" ref="S1035:S1098" si="239">IF(H1035="GO",IF(AC1035="-",AC1035,ROUND(AC1035*25.4*1000,1)),0)</f>
        <v>0</v>
      </c>
      <c r="T1035" s="58">
        <f t="shared" ref="T1035:T1098" si="240">IF(H1035="NOT GO",IF(AG1035="-",AG1035,ROUND(AG1035*25.4*1000,1)),0)</f>
        <v>15.2</v>
      </c>
      <c r="U1035" s="58">
        <f t="shared" ref="U1035:U1098" si="241">IF(Y1035="-",Y1035,ROUND(Y1035*25.4*1000,1))</f>
        <v>10.199999999999999</v>
      </c>
      <c r="V1035" s="58">
        <f t="array" ref="V1035">INDEX(AS$11:AS$66,MATCH(C1035&amp;G1035,AO$11:AO$66&amp;AP$11:AP$66,0),0)</f>
        <v>5</v>
      </c>
      <c r="X1035" s="120">
        <f t="shared" ref="X1035:X1098" si="242">INDEX(AM$11:AM$38,MATCH(G1035,AL$11:AL$38,0),0)</f>
        <v>0.16666666666666666</v>
      </c>
      <c r="Y1035" s="61">
        <f t="array" ref="Y1035">INDEX($AQ$11:$AR$66,MATCH($C1035&amp;$G1035,$AO$11:$AO$66&amp;$AP$11:$AP$66,0),COUNTIF($AQ$10:$AR$10,"&lt;"&amp;Z1035)+1)</f>
        <v>4.0000000000000002E-4</v>
      </c>
      <c r="Z1035" s="61">
        <f t="shared" ref="Z1035:Z1090" si="243">INDEX(AJ$11:AJ$92,MATCH(F1035,AI$11:AI$92,0))</f>
        <v>5.125</v>
      </c>
      <c r="AA1035" s="61">
        <f t="array" ref="AA1035">INDEX($AT$11:$AV$66,MATCH($C1035&amp;$G1035,$AO$11:$AO$66&amp;$AP$11:$AP$66,0),COUNTIF($AT$10:$AV$10,"&lt;"&amp;Z1035)+1)</f>
        <v>1.2999999999999999E-3</v>
      </c>
      <c r="AB1035" s="111">
        <f t="shared" ref="AB1035:AB1098" si="244">Z1035-(3/8)*2*(TAN(RADIANS(60))/2)/G1035</f>
        <v>5.0167468245269449</v>
      </c>
      <c r="AC1035" s="121">
        <f t="array" ref="AC1035">INDEX($AW$11:$BA$66,MATCH($C1035&amp;$G1035,$AO$11:$AO$66&amp;$AP$11:$AP$66,0),COUNTIF($AW$10:$BA$10,"&lt;"&amp;Z1035)+1)</f>
        <v>5.9999999999999995E-4</v>
      </c>
      <c r="AD1035" s="62">
        <v>5.1025999999999998</v>
      </c>
      <c r="AE1035" s="61">
        <f t="array" ref="AE1035">INDEX($AT$11:$AV$66,MATCH($C1035&amp;$G1035,$AO$11:$AO$66&amp;$AP$11:$AP$66,0),COUNTIF($AT$10:$AV$10,"&lt;"&amp;AD1035)+1)</f>
        <v>1.2999999999999999E-3</v>
      </c>
      <c r="AF1035" s="111">
        <f t="shared" ref="AF1035:AF1098" si="245">AD1035-(TAN(RADIANS(60))/2)/G1035/4*2</f>
        <v>5.030431216351297</v>
      </c>
      <c r="AG1035" s="121">
        <f t="array" ref="AG1035">INDEX($AW$11:$BA$66,MATCH($C1035&amp;$G1035,$AO$11:$AO$66&amp;$AP$11:$AP$66,0),COUNTIF($AW$10:$BA$10,"&lt;"&amp;AD1035)+1)</f>
        <v>5.9999999999999995E-4</v>
      </c>
    </row>
    <row r="1036" spans="2:33" ht="12.75" customHeight="1" x14ac:dyDescent="0.3">
      <c r="B1036" s="81" t="str">
        <f t="shared" si="233"/>
        <v>5 1/8-6 UN</v>
      </c>
      <c r="C1036" s="71" t="s">
        <v>592</v>
      </c>
      <c r="D1036" s="71"/>
      <c r="E1036" s="79" t="s">
        <v>604</v>
      </c>
      <c r="F1036" s="82" t="s">
        <v>645</v>
      </c>
      <c r="G1036" s="58">
        <v>6</v>
      </c>
      <c r="H1036" s="60" t="s">
        <v>521</v>
      </c>
      <c r="I1036" s="71" t="s">
        <v>601</v>
      </c>
      <c r="J1036" s="71" t="s">
        <v>588</v>
      </c>
      <c r="K1036" s="71" t="s">
        <v>600</v>
      </c>
      <c r="L1036" s="85">
        <f t="shared" si="232"/>
        <v>130.17500000000001</v>
      </c>
      <c r="M1036" s="85">
        <f t="shared" si="234"/>
        <v>4.2332999999999998</v>
      </c>
      <c r="N1036" s="71">
        <v>60</v>
      </c>
      <c r="O1036" s="100">
        <f t="shared" si="235"/>
        <v>129.5197</v>
      </c>
      <c r="P1036" s="85">
        <f t="shared" si="236"/>
        <v>0</v>
      </c>
      <c r="Q1036" s="58">
        <f t="shared" si="237"/>
        <v>33</v>
      </c>
      <c r="R1036" s="100">
        <f t="shared" si="238"/>
        <v>127.6866</v>
      </c>
      <c r="S1036" s="85">
        <f t="shared" si="239"/>
        <v>0</v>
      </c>
      <c r="T1036" s="58">
        <f t="shared" si="240"/>
        <v>15.2</v>
      </c>
      <c r="U1036" s="58">
        <f t="shared" si="241"/>
        <v>10.199999999999999</v>
      </c>
      <c r="V1036" s="58">
        <f t="array" ref="V1036">INDEX(AS$11:AS$66,MATCH(C1036&amp;G1036,AO$11:AO$66&amp;AP$11:AP$66,0),0)</f>
        <v>5</v>
      </c>
      <c r="X1036" s="120">
        <f t="shared" si="242"/>
        <v>0.16666666666666666</v>
      </c>
      <c r="Y1036" s="61">
        <f t="array" ref="Y1036">INDEX($AQ$11:$AR$66,MATCH($C1036&amp;$G1036,$AO$11:$AO$66&amp;$AP$11:$AP$66,0),COUNTIF($AQ$10:$AR$10,"&lt;"&amp;Z1036)+1)</f>
        <v>4.0000000000000002E-4</v>
      </c>
      <c r="Z1036" s="61">
        <f t="shared" si="243"/>
        <v>5.125</v>
      </c>
      <c r="AA1036" s="61">
        <f t="array" ref="AA1036">INDEX($AT$11:$AV$66,MATCH($C1036&amp;$G1036,$AO$11:$AO$66&amp;$AP$11:$AP$66,0),COUNTIF($AT$10:$AV$10,"&lt;"&amp;Z1036)+1)</f>
        <v>1.2999999999999999E-3</v>
      </c>
      <c r="AB1036" s="111">
        <f t="shared" si="244"/>
        <v>5.0167468245269449</v>
      </c>
      <c r="AC1036" s="121">
        <f t="array" ref="AC1036">INDEX($AW$11:$BA$66,MATCH($C1036&amp;$G1036,$AO$11:$AO$66&amp;$AP$11:$AP$66,0),COUNTIF($AW$10:$BA$10,"&lt;"&amp;Z1036)+1)</f>
        <v>5.9999999999999995E-4</v>
      </c>
      <c r="AD1036" s="62">
        <v>5.0991999999999997</v>
      </c>
      <c r="AE1036" s="61">
        <f t="array" ref="AE1036">INDEX($AT$11:$AV$66,MATCH($C1036&amp;$G1036,$AO$11:$AO$66&amp;$AP$11:$AP$66,0),COUNTIF($AT$10:$AV$10,"&lt;"&amp;AD1036)+1)</f>
        <v>1.2999999999999999E-3</v>
      </c>
      <c r="AF1036" s="111">
        <f t="shared" si="245"/>
        <v>5.0270312163512969</v>
      </c>
      <c r="AG1036" s="121">
        <f t="array" ref="AG1036">INDEX($AW$11:$BA$66,MATCH($C1036&amp;$G1036,$AO$11:$AO$66&amp;$AP$11:$AP$66,0),COUNTIF($AW$10:$BA$10,"&lt;"&amp;AD1036)+1)</f>
        <v>5.9999999999999995E-4</v>
      </c>
    </row>
    <row r="1037" spans="2:33" ht="12.75" customHeight="1" x14ac:dyDescent="0.3">
      <c r="B1037" s="81" t="str">
        <f t="shared" si="233"/>
        <v>5 1/8-12 UN</v>
      </c>
      <c r="C1037" s="71" t="s">
        <v>592</v>
      </c>
      <c r="D1037" s="71"/>
      <c r="E1037" s="79" t="s">
        <v>604</v>
      </c>
      <c r="F1037" s="82" t="s">
        <v>645</v>
      </c>
      <c r="G1037" s="58">
        <v>12</v>
      </c>
      <c r="H1037" s="60" t="s">
        <v>521</v>
      </c>
      <c r="I1037" s="71" t="s">
        <v>599</v>
      </c>
      <c r="J1037" s="71" t="s">
        <v>588</v>
      </c>
      <c r="K1037" s="71" t="s">
        <v>600</v>
      </c>
      <c r="L1037" s="85">
        <f t="shared" si="232"/>
        <v>130.17500000000001</v>
      </c>
      <c r="M1037" s="85">
        <f t="shared" si="234"/>
        <v>2.1166999999999998</v>
      </c>
      <c r="N1037" s="71">
        <v>60</v>
      </c>
      <c r="O1037" s="100">
        <f t="shared" si="235"/>
        <v>129.93879999999999</v>
      </c>
      <c r="P1037" s="85">
        <f t="shared" si="236"/>
        <v>0</v>
      </c>
      <c r="Q1037" s="58">
        <f t="shared" si="237"/>
        <v>22.9</v>
      </c>
      <c r="R1037" s="100">
        <f t="shared" si="238"/>
        <v>129.0222</v>
      </c>
      <c r="S1037" s="85">
        <f t="shared" si="239"/>
        <v>0</v>
      </c>
      <c r="T1037" s="58">
        <f t="shared" si="240"/>
        <v>15.2</v>
      </c>
      <c r="U1037" s="58">
        <f t="shared" si="241"/>
        <v>7.6</v>
      </c>
      <c r="V1037" s="58">
        <f t="array" ref="V1037">INDEX(AS$11:AS$66,MATCH(C1037&amp;G1037,AO$11:AO$66&amp;AP$11:AP$66,0),0)</f>
        <v>10</v>
      </c>
      <c r="X1037" s="120">
        <f t="shared" si="242"/>
        <v>8.3333333333333329E-2</v>
      </c>
      <c r="Y1037" s="61">
        <f t="array" ref="Y1037">INDEX($AQ$11:$AR$66,MATCH($C1037&amp;$G1037,$AO$11:$AO$66&amp;$AP$11:$AP$66,0),COUNTIF($AQ$10:$AR$10,"&lt;"&amp;Z1037)+1)</f>
        <v>2.9999999999999997E-4</v>
      </c>
      <c r="Z1037" s="61">
        <f t="shared" si="243"/>
        <v>5.125</v>
      </c>
      <c r="AA1037" s="61">
        <f t="array" ref="AA1037">INDEX($AT$11:$AV$66,MATCH($C1037&amp;$G1037,$AO$11:$AO$66&amp;$AP$11:$AP$66,0),COUNTIF($AT$10:$AV$10,"&lt;"&amp;Z1037)+1)</f>
        <v>8.9999999999999998E-4</v>
      </c>
      <c r="AB1037" s="111">
        <f t="shared" si="244"/>
        <v>5.0708734122634729</v>
      </c>
      <c r="AC1037" s="121">
        <f t="array" ref="AC1037">INDEX($AW$11:$BA$66,MATCH($C1037&amp;$G1037,$AO$11:$AO$66&amp;$AP$11:$AP$66,0),COUNTIF($AW$10:$BA$10,"&lt;"&amp;Z1037)+1)</f>
        <v>5.9999999999999995E-4</v>
      </c>
      <c r="AD1037" s="62">
        <v>5.1157000000000004</v>
      </c>
      <c r="AE1037" s="61">
        <f t="array" ref="AE1037">INDEX($AT$11:$AV$66,MATCH($C1037&amp;$G1037,$AO$11:$AO$66&amp;$AP$11:$AP$66,0),COUNTIF($AT$10:$AV$10,"&lt;"&amp;AD1037)+1)</f>
        <v>8.9999999999999998E-4</v>
      </c>
      <c r="AF1037" s="111">
        <f t="shared" si="245"/>
        <v>5.0796156081756489</v>
      </c>
      <c r="AG1037" s="121">
        <f t="array" ref="AG1037">INDEX($AW$11:$BA$66,MATCH($C1037&amp;$G1037,$AO$11:$AO$66&amp;$AP$11:$AP$66,0),COUNTIF($AW$10:$BA$10,"&lt;"&amp;AD1037)+1)</f>
        <v>5.9999999999999995E-4</v>
      </c>
    </row>
    <row r="1038" spans="2:33" ht="12.75" customHeight="1" x14ac:dyDescent="0.3">
      <c r="B1038" s="81" t="str">
        <f t="shared" si="233"/>
        <v>5 1/8-12 UN</v>
      </c>
      <c r="C1038" s="71" t="s">
        <v>592</v>
      </c>
      <c r="D1038" s="71"/>
      <c r="E1038" s="79" t="s">
        <v>604</v>
      </c>
      <c r="F1038" s="82" t="s">
        <v>645</v>
      </c>
      <c r="G1038" s="58">
        <v>12</v>
      </c>
      <c r="H1038" s="60" t="s">
        <v>521</v>
      </c>
      <c r="I1038" s="71" t="s">
        <v>601</v>
      </c>
      <c r="J1038" s="71" t="s">
        <v>588</v>
      </c>
      <c r="K1038" s="71" t="s">
        <v>600</v>
      </c>
      <c r="L1038" s="85">
        <f t="shared" si="232"/>
        <v>130.17500000000001</v>
      </c>
      <c r="M1038" s="85">
        <f t="shared" si="234"/>
        <v>2.1166999999999998</v>
      </c>
      <c r="N1038" s="71">
        <v>60</v>
      </c>
      <c r="O1038" s="100">
        <f t="shared" si="235"/>
        <v>129.8854</v>
      </c>
      <c r="P1038" s="85">
        <f t="shared" si="236"/>
        <v>0</v>
      </c>
      <c r="Q1038" s="58">
        <f t="shared" si="237"/>
        <v>22.9</v>
      </c>
      <c r="R1038" s="100">
        <f t="shared" si="238"/>
        <v>128.96889999999999</v>
      </c>
      <c r="S1038" s="85">
        <f t="shared" si="239"/>
        <v>0</v>
      </c>
      <c r="T1038" s="58">
        <f t="shared" si="240"/>
        <v>15.2</v>
      </c>
      <c r="U1038" s="58">
        <f t="shared" si="241"/>
        <v>7.6</v>
      </c>
      <c r="V1038" s="58">
        <f t="array" ref="V1038">INDEX(AS$11:AS$66,MATCH(C1038&amp;G1038,AO$11:AO$66&amp;AP$11:AP$66,0),0)</f>
        <v>10</v>
      </c>
      <c r="X1038" s="120">
        <f t="shared" si="242"/>
        <v>8.3333333333333329E-2</v>
      </c>
      <c r="Y1038" s="61">
        <f t="array" ref="Y1038">INDEX($AQ$11:$AR$66,MATCH($C1038&amp;$G1038,$AO$11:$AO$66&amp;$AP$11:$AP$66,0),COUNTIF($AQ$10:$AR$10,"&lt;"&amp;Z1038)+1)</f>
        <v>2.9999999999999997E-4</v>
      </c>
      <c r="Z1038" s="61">
        <f t="shared" si="243"/>
        <v>5.125</v>
      </c>
      <c r="AA1038" s="61">
        <f t="array" ref="AA1038">INDEX($AT$11:$AV$66,MATCH($C1038&amp;$G1038,$AO$11:$AO$66&amp;$AP$11:$AP$66,0),COUNTIF($AT$10:$AV$10,"&lt;"&amp;Z1038)+1)</f>
        <v>8.9999999999999998E-4</v>
      </c>
      <c r="AB1038" s="111">
        <f t="shared" si="244"/>
        <v>5.0708734122634729</v>
      </c>
      <c r="AC1038" s="121">
        <f t="array" ref="AC1038">INDEX($AW$11:$BA$66,MATCH($C1038&amp;$G1038,$AO$11:$AO$66&amp;$AP$11:$AP$66,0),COUNTIF($AW$10:$BA$10,"&lt;"&amp;Z1038)+1)</f>
        <v>5.9999999999999995E-4</v>
      </c>
      <c r="AD1038" s="62">
        <v>5.1135999999999999</v>
      </c>
      <c r="AE1038" s="61">
        <f t="array" ref="AE1038">INDEX($AT$11:$AV$66,MATCH($C1038&amp;$G1038,$AO$11:$AO$66&amp;$AP$11:$AP$66,0),COUNTIF($AT$10:$AV$10,"&lt;"&amp;AD1038)+1)</f>
        <v>8.9999999999999998E-4</v>
      </c>
      <c r="AF1038" s="111">
        <f t="shared" si="245"/>
        <v>5.0775156081756485</v>
      </c>
      <c r="AG1038" s="121">
        <f t="array" ref="AG1038">INDEX($AW$11:$BA$66,MATCH($C1038&amp;$G1038,$AO$11:$AO$66&amp;$AP$11:$AP$66,0),COUNTIF($AW$10:$BA$10,"&lt;"&amp;AD1038)+1)</f>
        <v>5.9999999999999995E-4</v>
      </c>
    </row>
    <row r="1039" spans="2:33" ht="12.75" customHeight="1" x14ac:dyDescent="0.3">
      <c r="B1039" s="81" t="str">
        <f t="shared" si="233"/>
        <v>5 1/8-16 UN</v>
      </c>
      <c r="C1039" s="71" t="s">
        <v>592</v>
      </c>
      <c r="D1039" s="71"/>
      <c r="E1039" s="79" t="s">
        <v>604</v>
      </c>
      <c r="F1039" s="82" t="s">
        <v>645</v>
      </c>
      <c r="G1039" s="58">
        <v>16</v>
      </c>
      <c r="H1039" s="60" t="s">
        <v>521</v>
      </c>
      <c r="I1039" s="71" t="s">
        <v>599</v>
      </c>
      <c r="J1039" s="71" t="s">
        <v>588</v>
      </c>
      <c r="K1039" s="71" t="s">
        <v>600</v>
      </c>
      <c r="L1039" s="85">
        <f t="shared" si="232"/>
        <v>130.17500000000001</v>
      </c>
      <c r="M1039" s="85">
        <f t="shared" si="234"/>
        <v>1.5874999999999999</v>
      </c>
      <c r="N1039" s="71">
        <v>60</v>
      </c>
      <c r="O1039" s="100">
        <f t="shared" si="235"/>
        <v>130.03280000000001</v>
      </c>
      <c r="P1039" s="85">
        <f t="shared" si="236"/>
        <v>0</v>
      </c>
      <c r="Q1039" s="58">
        <f t="shared" si="237"/>
        <v>22.9</v>
      </c>
      <c r="R1039" s="100">
        <f t="shared" si="238"/>
        <v>129.34540000000001</v>
      </c>
      <c r="S1039" s="85">
        <f t="shared" si="239"/>
        <v>0</v>
      </c>
      <c r="T1039" s="58">
        <f t="shared" si="240"/>
        <v>15.2</v>
      </c>
      <c r="U1039" s="58">
        <f t="shared" si="241"/>
        <v>7.6</v>
      </c>
      <c r="V1039" s="58">
        <f t="array" ref="V1039">INDEX(AS$11:AS$66,MATCH(C1039&amp;G1039,AO$11:AO$66&amp;AP$11:AP$66,0),0)</f>
        <v>10</v>
      </c>
      <c r="X1039" s="120">
        <f t="shared" si="242"/>
        <v>6.25E-2</v>
      </c>
      <c r="Y1039" s="61">
        <f t="array" ref="Y1039">INDEX($AQ$11:$AR$66,MATCH($C1039&amp;$G1039,$AO$11:$AO$66&amp;$AP$11:$AP$66,0),COUNTIF($AQ$10:$AR$10,"&lt;"&amp;Z1039)+1)</f>
        <v>2.9999999999999997E-4</v>
      </c>
      <c r="Z1039" s="61">
        <f t="shared" si="243"/>
        <v>5.125</v>
      </c>
      <c r="AA1039" s="61">
        <f t="array" ref="AA1039">INDEX($AT$11:$AV$66,MATCH($C1039&amp;$G1039,$AO$11:$AO$66&amp;$AP$11:$AP$66,0),COUNTIF($AT$10:$AV$10,"&lt;"&amp;Z1039)+1)</f>
        <v>8.9999999999999998E-4</v>
      </c>
      <c r="AB1039" s="111">
        <f t="shared" si="244"/>
        <v>5.0844050591976044</v>
      </c>
      <c r="AC1039" s="121">
        <f t="array" ref="AC1039">INDEX($AW$11:$BA$66,MATCH($C1039&amp;$G1039,$AO$11:$AO$66&amp;$AP$11:$AP$66,0),COUNTIF($AW$10:$BA$10,"&lt;"&amp;Z1039)+1)</f>
        <v>5.9999999999999995E-4</v>
      </c>
      <c r="AD1039" s="62">
        <v>5.1193999999999997</v>
      </c>
      <c r="AE1039" s="61">
        <f t="array" ref="AE1039">INDEX($AT$11:$AV$66,MATCH($C1039&amp;$G1039,$AO$11:$AO$66&amp;$AP$11:$AP$66,0),COUNTIF($AT$10:$AV$10,"&lt;"&amp;AD1039)+1)</f>
        <v>8.9999999999999998E-4</v>
      </c>
      <c r="AF1039" s="111">
        <f t="shared" si="245"/>
        <v>5.0923367061317357</v>
      </c>
      <c r="AG1039" s="121">
        <f t="array" ref="AG1039">INDEX($AW$11:$BA$66,MATCH($C1039&amp;$G1039,$AO$11:$AO$66&amp;$AP$11:$AP$66,0),COUNTIF($AW$10:$BA$10,"&lt;"&amp;AD1039)+1)</f>
        <v>5.9999999999999995E-4</v>
      </c>
    </row>
    <row r="1040" spans="2:33" ht="12.75" customHeight="1" x14ac:dyDescent="0.3">
      <c r="B1040" s="81" t="str">
        <f t="shared" si="233"/>
        <v>5 1/8-16 UN</v>
      </c>
      <c r="C1040" s="71" t="s">
        <v>592</v>
      </c>
      <c r="D1040" s="71"/>
      <c r="E1040" s="79" t="s">
        <v>604</v>
      </c>
      <c r="F1040" s="82" t="s">
        <v>645</v>
      </c>
      <c r="G1040" s="58">
        <v>16</v>
      </c>
      <c r="H1040" s="60" t="s">
        <v>521</v>
      </c>
      <c r="I1040" s="71" t="s">
        <v>601</v>
      </c>
      <c r="J1040" s="71" t="s">
        <v>588</v>
      </c>
      <c r="K1040" s="71" t="s">
        <v>600</v>
      </c>
      <c r="L1040" s="85">
        <f t="shared" si="232"/>
        <v>130.17500000000001</v>
      </c>
      <c r="M1040" s="85">
        <f t="shared" si="234"/>
        <v>1.5874999999999999</v>
      </c>
      <c r="N1040" s="71">
        <v>60</v>
      </c>
      <c r="O1040" s="100">
        <f t="shared" si="235"/>
        <v>129.982</v>
      </c>
      <c r="P1040" s="85">
        <f t="shared" si="236"/>
        <v>0</v>
      </c>
      <c r="Q1040" s="58">
        <f t="shared" si="237"/>
        <v>22.9</v>
      </c>
      <c r="R1040" s="100">
        <f t="shared" si="238"/>
        <v>129.2946</v>
      </c>
      <c r="S1040" s="85">
        <f t="shared" si="239"/>
        <v>0</v>
      </c>
      <c r="T1040" s="58">
        <f t="shared" si="240"/>
        <v>15.2</v>
      </c>
      <c r="U1040" s="58">
        <f t="shared" si="241"/>
        <v>7.6</v>
      </c>
      <c r="V1040" s="58">
        <f t="array" ref="V1040">INDEX(AS$11:AS$66,MATCH(C1040&amp;G1040,AO$11:AO$66&amp;AP$11:AP$66,0),0)</f>
        <v>10</v>
      </c>
      <c r="X1040" s="120">
        <f t="shared" si="242"/>
        <v>6.25E-2</v>
      </c>
      <c r="Y1040" s="61">
        <f t="array" ref="Y1040">INDEX($AQ$11:$AR$66,MATCH($C1040&amp;$G1040,$AO$11:$AO$66&amp;$AP$11:$AP$66,0),COUNTIF($AQ$10:$AR$10,"&lt;"&amp;Z1040)+1)</f>
        <v>2.9999999999999997E-4</v>
      </c>
      <c r="Z1040" s="61">
        <f t="shared" si="243"/>
        <v>5.125</v>
      </c>
      <c r="AA1040" s="61">
        <f t="array" ref="AA1040">INDEX($AT$11:$AV$66,MATCH($C1040&amp;$G1040,$AO$11:$AO$66&amp;$AP$11:$AP$66,0),COUNTIF($AT$10:$AV$10,"&lt;"&amp;Z1040)+1)</f>
        <v>8.9999999999999998E-4</v>
      </c>
      <c r="AB1040" s="111">
        <f t="shared" si="244"/>
        <v>5.0844050591976044</v>
      </c>
      <c r="AC1040" s="121">
        <f t="array" ref="AC1040">INDEX($AW$11:$BA$66,MATCH($C1040&amp;$G1040,$AO$11:$AO$66&amp;$AP$11:$AP$66,0),COUNTIF($AW$10:$BA$10,"&lt;"&amp;Z1040)+1)</f>
        <v>5.9999999999999995E-4</v>
      </c>
      <c r="AD1040" s="62">
        <v>5.1173999999999999</v>
      </c>
      <c r="AE1040" s="61">
        <f t="array" ref="AE1040">INDEX($AT$11:$AV$66,MATCH($C1040&amp;$G1040,$AO$11:$AO$66&amp;$AP$11:$AP$66,0),COUNTIF($AT$10:$AV$10,"&lt;"&amp;AD1040)+1)</f>
        <v>8.9999999999999998E-4</v>
      </c>
      <c r="AF1040" s="111">
        <f t="shared" si="245"/>
        <v>5.0903367061317359</v>
      </c>
      <c r="AG1040" s="121">
        <f t="array" ref="AG1040">INDEX($AW$11:$BA$66,MATCH($C1040&amp;$G1040,$AO$11:$AO$66&amp;$AP$11:$AP$66,0),COUNTIF($AW$10:$BA$10,"&lt;"&amp;AD1040)+1)</f>
        <v>5.9999999999999995E-4</v>
      </c>
    </row>
    <row r="1041" spans="2:33" ht="12.75" customHeight="1" x14ac:dyDescent="0.3">
      <c r="B1041" s="81" t="str">
        <f t="shared" si="233"/>
        <v>5 1/4-4 UN</v>
      </c>
      <c r="C1041" s="71" t="s">
        <v>592</v>
      </c>
      <c r="D1041" s="71"/>
      <c r="E1041" s="79" t="s">
        <v>604</v>
      </c>
      <c r="F1041" s="82" t="s">
        <v>646</v>
      </c>
      <c r="G1041" s="58">
        <v>4</v>
      </c>
      <c r="H1041" s="60" t="s">
        <v>521</v>
      </c>
      <c r="I1041" s="71" t="s">
        <v>599</v>
      </c>
      <c r="J1041" s="71" t="s">
        <v>588</v>
      </c>
      <c r="K1041" s="71" t="s">
        <v>600</v>
      </c>
      <c r="L1041" s="85">
        <f t="shared" si="232"/>
        <v>133.35</v>
      </c>
      <c r="M1041" s="85">
        <f t="shared" si="234"/>
        <v>6.35</v>
      </c>
      <c r="N1041" s="71">
        <v>60</v>
      </c>
      <c r="O1041" s="100">
        <f t="shared" si="235"/>
        <v>132.37209999999999</v>
      </c>
      <c r="P1041" s="85">
        <f t="shared" si="236"/>
        <v>0</v>
      </c>
      <c r="Q1041" s="58">
        <f t="shared" si="237"/>
        <v>38.1</v>
      </c>
      <c r="R1041" s="100">
        <f t="shared" si="238"/>
        <v>129.6225</v>
      </c>
      <c r="S1041" s="85">
        <f t="shared" si="239"/>
        <v>0</v>
      </c>
      <c r="T1041" s="58">
        <f t="shared" si="240"/>
        <v>15.2</v>
      </c>
      <c r="U1041" s="58">
        <f t="shared" si="241"/>
        <v>10.199999999999999</v>
      </c>
      <c r="V1041" s="58">
        <f t="array" ref="V1041">INDEX(AS$11:AS$66,MATCH(C1041&amp;G1041,AO$11:AO$66&amp;AP$11:AP$66,0),0)</f>
        <v>5</v>
      </c>
      <c r="X1041" s="120">
        <f t="shared" si="242"/>
        <v>0.25</v>
      </c>
      <c r="Y1041" s="61">
        <f t="array" ref="Y1041">INDEX($AQ$11:$AR$66,MATCH($C1041&amp;$G1041,$AO$11:$AO$66&amp;$AP$11:$AP$66,0),COUNTIF($AQ$10:$AR$10,"&lt;"&amp;Z1041)+1)</f>
        <v>4.0000000000000002E-4</v>
      </c>
      <c r="Z1041" s="61">
        <f t="shared" si="243"/>
        <v>5.25</v>
      </c>
      <c r="AA1041" s="61">
        <f t="array" ref="AA1041">INDEX($AT$11:$AV$66,MATCH($C1041&amp;$G1041,$AO$11:$AO$66&amp;$AP$11:$AP$66,0),COUNTIF($AT$10:$AV$10,"&lt;"&amp;Z1041)+1)</f>
        <v>1.5E-3</v>
      </c>
      <c r="AB1041" s="111">
        <f t="shared" si="244"/>
        <v>5.0876202367904177</v>
      </c>
      <c r="AC1041" s="121">
        <f t="array" ref="AC1041">INDEX($AW$11:$BA$66,MATCH($C1041&amp;$G1041,$AO$11:$AO$66&amp;$AP$11:$AP$66,0),COUNTIF($AW$10:$BA$10,"&lt;"&amp;Z1041)+1)</f>
        <v>5.9999999999999995E-4</v>
      </c>
      <c r="AD1041" s="62">
        <v>5.2115</v>
      </c>
      <c r="AE1041" s="61">
        <f t="array" ref="AE1041">INDEX($AT$11:$AV$66,MATCH($C1041&amp;$G1041,$AO$11:$AO$66&amp;$AP$11:$AP$66,0),COUNTIF($AT$10:$AV$10,"&lt;"&amp;AD1041)+1)</f>
        <v>1.5E-3</v>
      </c>
      <c r="AF1041" s="111">
        <f t="shared" si="245"/>
        <v>5.1032468245269449</v>
      </c>
      <c r="AG1041" s="121">
        <f t="array" ref="AG1041">INDEX($AW$11:$BA$66,MATCH($C1041&amp;$G1041,$AO$11:$AO$66&amp;$AP$11:$AP$66,0),COUNTIF($AW$10:$BA$10,"&lt;"&amp;AD1041)+1)</f>
        <v>5.9999999999999995E-4</v>
      </c>
    </row>
    <row r="1042" spans="2:33" ht="12.75" customHeight="1" x14ac:dyDescent="0.3">
      <c r="B1042" s="81" t="str">
        <f t="shared" si="233"/>
        <v>5 1/4-4 UN</v>
      </c>
      <c r="C1042" s="71" t="s">
        <v>592</v>
      </c>
      <c r="D1042" s="71"/>
      <c r="E1042" s="79" t="s">
        <v>604</v>
      </c>
      <c r="F1042" s="82" t="s">
        <v>646</v>
      </c>
      <c r="G1042" s="58">
        <v>4</v>
      </c>
      <c r="H1042" s="60" t="s">
        <v>521</v>
      </c>
      <c r="I1042" s="71" t="s">
        <v>601</v>
      </c>
      <c r="J1042" s="71" t="s">
        <v>588</v>
      </c>
      <c r="K1042" s="71" t="s">
        <v>600</v>
      </c>
      <c r="L1042" s="85">
        <f t="shared" si="232"/>
        <v>133.35</v>
      </c>
      <c r="M1042" s="85">
        <f t="shared" si="234"/>
        <v>6.35</v>
      </c>
      <c r="N1042" s="71">
        <v>60</v>
      </c>
      <c r="O1042" s="100">
        <f t="shared" si="235"/>
        <v>132.273</v>
      </c>
      <c r="P1042" s="85">
        <f t="shared" si="236"/>
        <v>0</v>
      </c>
      <c r="Q1042" s="58">
        <f t="shared" si="237"/>
        <v>38.1</v>
      </c>
      <c r="R1042" s="100">
        <f t="shared" si="238"/>
        <v>129.52340000000001</v>
      </c>
      <c r="S1042" s="85">
        <f t="shared" si="239"/>
        <v>0</v>
      </c>
      <c r="T1042" s="58">
        <f t="shared" si="240"/>
        <v>15.2</v>
      </c>
      <c r="U1042" s="58">
        <f t="shared" si="241"/>
        <v>10.199999999999999</v>
      </c>
      <c r="V1042" s="58">
        <f t="array" ref="V1042">INDEX(AS$11:AS$66,MATCH(C1042&amp;G1042,AO$11:AO$66&amp;AP$11:AP$66,0),0)</f>
        <v>5</v>
      </c>
      <c r="X1042" s="120">
        <f t="shared" si="242"/>
        <v>0.25</v>
      </c>
      <c r="Y1042" s="61">
        <f t="array" ref="Y1042">INDEX($AQ$11:$AR$66,MATCH($C1042&amp;$G1042,$AO$11:$AO$66&amp;$AP$11:$AP$66,0),COUNTIF($AQ$10:$AR$10,"&lt;"&amp;Z1042)+1)</f>
        <v>4.0000000000000002E-4</v>
      </c>
      <c r="Z1042" s="61">
        <f t="shared" si="243"/>
        <v>5.25</v>
      </c>
      <c r="AA1042" s="61">
        <f t="array" ref="AA1042">INDEX($AT$11:$AV$66,MATCH($C1042&amp;$G1042,$AO$11:$AO$66&amp;$AP$11:$AP$66,0),COUNTIF($AT$10:$AV$10,"&lt;"&amp;Z1042)+1)</f>
        <v>1.5E-3</v>
      </c>
      <c r="AB1042" s="111">
        <f t="shared" si="244"/>
        <v>5.0876202367904177</v>
      </c>
      <c r="AC1042" s="121">
        <f t="array" ref="AC1042">INDEX($AW$11:$BA$66,MATCH($C1042&amp;$G1042,$AO$11:$AO$66&amp;$AP$11:$AP$66,0),COUNTIF($AW$10:$BA$10,"&lt;"&amp;Z1042)+1)</f>
        <v>5.9999999999999995E-4</v>
      </c>
      <c r="AD1042" s="62">
        <v>5.2076000000000002</v>
      </c>
      <c r="AE1042" s="61">
        <f t="array" ref="AE1042">INDEX($AT$11:$AV$66,MATCH($C1042&amp;$G1042,$AO$11:$AO$66&amp;$AP$11:$AP$66,0),COUNTIF($AT$10:$AV$10,"&lt;"&amp;AD1042)+1)</f>
        <v>1.5E-3</v>
      </c>
      <c r="AF1042" s="111">
        <f t="shared" si="245"/>
        <v>5.0993468245269451</v>
      </c>
      <c r="AG1042" s="121">
        <f t="array" ref="AG1042">INDEX($AW$11:$BA$66,MATCH($C1042&amp;$G1042,$AO$11:$AO$66&amp;$AP$11:$AP$66,0),COUNTIF($AW$10:$BA$10,"&lt;"&amp;AD1042)+1)</f>
        <v>5.9999999999999995E-4</v>
      </c>
    </row>
    <row r="1043" spans="2:33" ht="12.75" customHeight="1" x14ac:dyDescent="0.3">
      <c r="B1043" s="81" t="str">
        <f t="shared" si="233"/>
        <v>5 1/4-6 UN</v>
      </c>
      <c r="C1043" s="71" t="s">
        <v>592</v>
      </c>
      <c r="D1043" s="71"/>
      <c r="E1043" s="79" t="s">
        <v>604</v>
      </c>
      <c r="F1043" s="82" t="s">
        <v>646</v>
      </c>
      <c r="G1043" s="58">
        <v>6</v>
      </c>
      <c r="H1043" s="60" t="s">
        <v>521</v>
      </c>
      <c r="I1043" s="71" t="s">
        <v>599</v>
      </c>
      <c r="J1043" s="71" t="s">
        <v>588</v>
      </c>
      <c r="K1043" s="71" t="s">
        <v>600</v>
      </c>
      <c r="L1043" s="85">
        <f t="shared" si="232"/>
        <v>133.35</v>
      </c>
      <c r="M1043" s="85">
        <f t="shared" si="234"/>
        <v>4.2332999999999998</v>
      </c>
      <c r="N1043" s="71">
        <v>60</v>
      </c>
      <c r="O1043" s="100">
        <f t="shared" si="235"/>
        <v>132.78360000000001</v>
      </c>
      <c r="P1043" s="85">
        <f t="shared" si="236"/>
        <v>0</v>
      </c>
      <c r="Q1043" s="58">
        <f t="shared" si="237"/>
        <v>33</v>
      </c>
      <c r="R1043" s="100">
        <f t="shared" si="238"/>
        <v>130.95050000000001</v>
      </c>
      <c r="S1043" s="85">
        <f t="shared" si="239"/>
        <v>0</v>
      </c>
      <c r="T1043" s="58">
        <f t="shared" si="240"/>
        <v>15.2</v>
      </c>
      <c r="U1043" s="58">
        <f t="shared" si="241"/>
        <v>10.199999999999999</v>
      </c>
      <c r="V1043" s="58">
        <f t="array" ref="V1043">INDEX(AS$11:AS$66,MATCH(C1043&amp;G1043,AO$11:AO$66&amp;AP$11:AP$66,0),0)</f>
        <v>5</v>
      </c>
      <c r="X1043" s="120">
        <f t="shared" si="242"/>
        <v>0.16666666666666666</v>
      </c>
      <c r="Y1043" s="61">
        <f t="array" ref="Y1043">INDEX($AQ$11:$AR$66,MATCH($C1043&amp;$G1043,$AO$11:$AO$66&amp;$AP$11:$AP$66,0),COUNTIF($AQ$10:$AR$10,"&lt;"&amp;Z1043)+1)</f>
        <v>4.0000000000000002E-4</v>
      </c>
      <c r="Z1043" s="61">
        <f t="shared" si="243"/>
        <v>5.25</v>
      </c>
      <c r="AA1043" s="61">
        <f t="array" ref="AA1043">INDEX($AT$11:$AV$66,MATCH($C1043&amp;$G1043,$AO$11:$AO$66&amp;$AP$11:$AP$66,0),COUNTIF($AT$10:$AV$10,"&lt;"&amp;Z1043)+1)</f>
        <v>1.2999999999999999E-3</v>
      </c>
      <c r="AB1043" s="111">
        <f t="shared" si="244"/>
        <v>5.1417468245269449</v>
      </c>
      <c r="AC1043" s="121">
        <f t="array" ref="AC1043">INDEX($AW$11:$BA$66,MATCH($C1043&amp;$G1043,$AO$11:$AO$66&amp;$AP$11:$AP$66,0),COUNTIF($AW$10:$BA$10,"&lt;"&amp;Z1043)+1)</f>
        <v>5.9999999999999995E-4</v>
      </c>
      <c r="AD1043" s="62">
        <v>5.2276999999999996</v>
      </c>
      <c r="AE1043" s="61">
        <f t="array" ref="AE1043">INDEX($AT$11:$AV$66,MATCH($C1043&amp;$G1043,$AO$11:$AO$66&amp;$AP$11:$AP$66,0),COUNTIF($AT$10:$AV$10,"&lt;"&amp;AD1043)+1)</f>
        <v>1.2999999999999999E-3</v>
      </c>
      <c r="AF1043" s="111">
        <f t="shared" si="245"/>
        <v>5.1555312163512967</v>
      </c>
      <c r="AG1043" s="121">
        <f t="array" ref="AG1043">INDEX($AW$11:$BA$66,MATCH($C1043&amp;$G1043,$AO$11:$AO$66&amp;$AP$11:$AP$66,0),COUNTIF($AW$10:$BA$10,"&lt;"&amp;AD1043)+1)</f>
        <v>5.9999999999999995E-4</v>
      </c>
    </row>
    <row r="1044" spans="2:33" ht="12.75" customHeight="1" x14ac:dyDescent="0.3">
      <c r="B1044" s="81" t="str">
        <f t="shared" si="233"/>
        <v>5 1/4-6 UN</v>
      </c>
      <c r="C1044" s="71" t="s">
        <v>592</v>
      </c>
      <c r="D1044" s="71"/>
      <c r="E1044" s="79" t="s">
        <v>604</v>
      </c>
      <c r="F1044" s="82" t="s">
        <v>646</v>
      </c>
      <c r="G1044" s="58">
        <v>6</v>
      </c>
      <c r="H1044" s="60" t="s">
        <v>521</v>
      </c>
      <c r="I1044" s="71" t="s">
        <v>601</v>
      </c>
      <c r="J1044" s="71" t="s">
        <v>588</v>
      </c>
      <c r="K1044" s="71" t="s">
        <v>600</v>
      </c>
      <c r="L1044" s="85">
        <f t="shared" si="232"/>
        <v>133.35</v>
      </c>
      <c r="M1044" s="85">
        <f t="shared" si="234"/>
        <v>4.2332999999999998</v>
      </c>
      <c r="N1044" s="71">
        <v>60</v>
      </c>
      <c r="O1044" s="100">
        <f t="shared" si="235"/>
        <v>132.69470000000001</v>
      </c>
      <c r="P1044" s="85">
        <f t="shared" si="236"/>
        <v>0</v>
      </c>
      <c r="Q1044" s="58">
        <f t="shared" si="237"/>
        <v>33</v>
      </c>
      <c r="R1044" s="100">
        <f t="shared" si="238"/>
        <v>130.86160000000001</v>
      </c>
      <c r="S1044" s="85">
        <f t="shared" si="239"/>
        <v>0</v>
      </c>
      <c r="T1044" s="58">
        <f t="shared" si="240"/>
        <v>15.2</v>
      </c>
      <c r="U1044" s="58">
        <f t="shared" si="241"/>
        <v>10.199999999999999</v>
      </c>
      <c r="V1044" s="58">
        <f t="array" ref="V1044">INDEX(AS$11:AS$66,MATCH(C1044&amp;G1044,AO$11:AO$66&amp;AP$11:AP$66,0),0)</f>
        <v>5</v>
      </c>
      <c r="X1044" s="120">
        <f t="shared" si="242"/>
        <v>0.16666666666666666</v>
      </c>
      <c r="Y1044" s="61">
        <f t="array" ref="Y1044">INDEX($AQ$11:$AR$66,MATCH($C1044&amp;$G1044,$AO$11:$AO$66&amp;$AP$11:$AP$66,0),COUNTIF($AQ$10:$AR$10,"&lt;"&amp;Z1044)+1)</f>
        <v>4.0000000000000002E-4</v>
      </c>
      <c r="Z1044" s="61">
        <f t="shared" si="243"/>
        <v>5.25</v>
      </c>
      <c r="AA1044" s="61">
        <f t="array" ref="AA1044">INDEX($AT$11:$AV$66,MATCH($C1044&amp;$G1044,$AO$11:$AO$66&amp;$AP$11:$AP$66,0),COUNTIF($AT$10:$AV$10,"&lt;"&amp;Z1044)+1)</f>
        <v>1.2999999999999999E-3</v>
      </c>
      <c r="AB1044" s="111">
        <f t="shared" si="244"/>
        <v>5.1417468245269449</v>
      </c>
      <c r="AC1044" s="121">
        <f t="array" ref="AC1044">INDEX($AW$11:$BA$66,MATCH($C1044&amp;$G1044,$AO$11:$AO$66&amp;$AP$11:$AP$66,0),COUNTIF($AW$10:$BA$10,"&lt;"&amp;Z1044)+1)</f>
        <v>5.9999999999999995E-4</v>
      </c>
      <c r="AD1044" s="62">
        <v>5.2241999999999997</v>
      </c>
      <c r="AE1044" s="61">
        <f t="array" ref="AE1044">INDEX($AT$11:$AV$66,MATCH($C1044&amp;$G1044,$AO$11:$AO$66&amp;$AP$11:$AP$66,0),COUNTIF($AT$10:$AV$10,"&lt;"&amp;AD1044)+1)</f>
        <v>1.2999999999999999E-3</v>
      </c>
      <c r="AF1044" s="111">
        <f t="shared" si="245"/>
        <v>5.1520312163512969</v>
      </c>
      <c r="AG1044" s="121">
        <f t="array" ref="AG1044">INDEX($AW$11:$BA$66,MATCH($C1044&amp;$G1044,$AO$11:$AO$66&amp;$AP$11:$AP$66,0),COUNTIF($AW$10:$BA$10,"&lt;"&amp;AD1044)+1)</f>
        <v>5.9999999999999995E-4</v>
      </c>
    </row>
    <row r="1045" spans="2:33" ht="12.75" customHeight="1" x14ac:dyDescent="0.3">
      <c r="B1045" s="81" t="str">
        <f t="shared" si="233"/>
        <v>5 1/4-12 UN</v>
      </c>
      <c r="C1045" s="71" t="s">
        <v>592</v>
      </c>
      <c r="D1045" s="71"/>
      <c r="E1045" s="79" t="s">
        <v>604</v>
      </c>
      <c r="F1045" s="82" t="s">
        <v>646</v>
      </c>
      <c r="G1045" s="58">
        <v>12</v>
      </c>
      <c r="H1045" s="60" t="s">
        <v>521</v>
      </c>
      <c r="I1045" s="71" t="s">
        <v>599</v>
      </c>
      <c r="J1045" s="71" t="s">
        <v>588</v>
      </c>
      <c r="K1045" s="71" t="s">
        <v>600</v>
      </c>
      <c r="L1045" s="85">
        <f t="shared" si="232"/>
        <v>133.35</v>
      </c>
      <c r="M1045" s="85">
        <f t="shared" si="234"/>
        <v>2.1166999999999998</v>
      </c>
      <c r="N1045" s="71">
        <v>60</v>
      </c>
      <c r="O1045" s="100">
        <f t="shared" si="235"/>
        <v>133.1138</v>
      </c>
      <c r="P1045" s="85">
        <f t="shared" si="236"/>
        <v>0</v>
      </c>
      <c r="Q1045" s="58">
        <f t="shared" si="237"/>
        <v>22.9</v>
      </c>
      <c r="R1045" s="100">
        <f t="shared" si="238"/>
        <v>132.19720000000001</v>
      </c>
      <c r="S1045" s="85">
        <f t="shared" si="239"/>
        <v>0</v>
      </c>
      <c r="T1045" s="58">
        <f t="shared" si="240"/>
        <v>15.2</v>
      </c>
      <c r="U1045" s="58">
        <f t="shared" si="241"/>
        <v>7.6</v>
      </c>
      <c r="V1045" s="58">
        <f t="array" ref="V1045">INDEX(AS$11:AS$66,MATCH(C1045&amp;G1045,AO$11:AO$66&amp;AP$11:AP$66,0),0)</f>
        <v>10</v>
      </c>
      <c r="X1045" s="120">
        <f t="shared" si="242"/>
        <v>8.3333333333333329E-2</v>
      </c>
      <c r="Y1045" s="61">
        <f t="array" ref="Y1045">INDEX($AQ$11:$AR$66,MATCH($C1045&amp;$G1045,$AO$11:$AO$66&amp;$AP$11:$AP$66,0),COUNTIF($AQ$10:$AR$10,"&lt;"&amp;Z1045)+1)</f>
        <v>2.9999999999999997E-4</v>
      </c>
      <c r="Z1045" s="61">
        <f t="shared" si="243"/>
        <v>5.25</v>
      </c>
      <c r="AA1045" s="61">
        <f t="array" ref="AA1045">INDEX($AT$11:$AV$66,MATCH($C1045&amp;$G1045,$AO$11:$AO$66&amp;$AP$11:$AP$66,0),COUNTIF($AT$10:$AV$10,"&lt;"&amp;Z1045)+1)</f>
        <v>8.9999999999999998E-4</v>
      </c>
      <c r="AB1045" s="111">
        <f t="shared" si="244"/>
        <v>5.1958734122634729</v>
      </c>
      <c r="AC1045" s="121">
        <f t="array" ref="AC1045">INDEX($AW$11:$BA$66,MATCH($C1045&amp;$G1045,$AO$11:$AO$66&amp;$AP$11:$AP$66,0),COUNTIF($AW$10:$BA$10,"&lt;"&amp;Z1045)+1)</f>
        <v>5.9999999999999995E-4</v>
      </c>
      <c r="AD1045" s="62">
        <v>5.2407000000000004</v>
      </c>
      <c r="AE1045" s="61">
        <f t="array" ref="AE1045">INDEX($AT$11:$AV$66,MATCH($C1045&amp;$G1045,$AO$11:$AO$66&amp;$AP$11:$AP$66,0),COUNTIF($AT$10:$AV$10,"&lt;"&amp;AD1045)+1)</f>
        <v>8.9999999999999998E-4</v>
      </c>
      <c r="AF1045" s="111">
        <f t="shared" si="245"/>
        <v>5.2046156081756489</v>
      </c>
      <c r="AG1045" s="121">
        <f t="array" ref="AG1045">INDEX($AW$11:$BA$66,MATCH($C1045&amp;$G1045,$AO$11:$AO$66&amp;$AP$11:$AP$66,0),COUNTIF($AW$10:$BA$10,"&lt;"&amp;AD1045)+1)</f>
        <v>5.9999999999999995E-4</v>
      </c>
    </row>
    <row r="1046" spans="2:33" ht="12.75" customHeight="1" x14ac:dyDescent="0.3">
      <c r="B1046" s="81" t="str">
        <f t="shared" si="233"/>
        <v>5 1/4-12 UN</v>
      </c>
      <c r="C1046" s="71" t="s">
        <v>592</v>
      </c>
      <c r="D1046" s="71"/>
      <c r="E1046" s="79" t="s">
        <v>604</v>
      </c>
      <c r="F1046" s="82" t="s">
        <v>646</v>
      </c>
      <c r="G1046" s="58">
        <v>12</v>
      </c>
      <c r="H1046" s="60" t="s">
        <v>521</v>
      </c>
      <c r="I1046" s="71" t="s">
        <v>601</v>
      </c>
      <c r="J1046" s="71" t="s">
        <v>588</v>
      </c>
      <c r="K1046" s="71" t="s">
        <v>600</v>
      </c>
      <c r="L1046" s="85">
        <f t="shared" si="232"/>
        <v>133.35</v>
      </c>
      <c r="M1046" s="85">
        <f t="shared" si="234"/>
        <v>2.1166999999999998</v>
      </c>
      <c r="N1046" s="71">
        <v>60</v>
      </c>
      <c r="O1046" s="100">
        <f t="shared" si="235"/>
        <v>133.06039999999999</v>
      </c>
      <c r="P1046" s="85">
        <f t="shared" si="236"/>
        <v>0</v>
      </c>
      <c r="Q1046" s="58">
        <f t="shared" si="237"/>
        <v>22.9</v>
      </c>
      <c r="R1046" s="100">
        <f t="shared" si="238"/>
        <v>132.1439</v>
      </c>
      <c r="S1046" s="85">
        <f t="shared" si="239"/>
        <v>0</v>
      </c>
      <c r="T1046" s="58">
        <f t="shared" si="240"/>
        <v>15.2</v>
      </c>
      <c r="U1046" s="58">
        <f t="shared" si="241"/>
        <v>7.6</v>
      </c>
      <c r="V1046" s="58">
        <f t="array" ref="V1046">INDEX(AS$11:AS$66,MATCH(C1046&amp;G1046,AO$11:AO$66&amp;AP$11:AP$66,0),0)</f>
        <v>10</v>
      </c>
      <c r="X1046" s="120">
        <f t="shared" si="242"/>
        <v>8.3333333333333329E-2</v>
      </c>
      <c r="Y1046" s="61">
        <f t="array" ref="Y1046">INDEX($AQ$11:$AR$66,MATCH($C1046&amp;$G1046,$AO$11:$AO$66&amp;$AP$11:$AP$66,0),COUNTIF($AQ$10:$AR$10,"&lt;"&amp;Z1046)+1)</f>
        <v>2.9999999999999997E-4</v>
      </c>
      <c r="Z1046" s="61">
        <f t="shared" si="243"/>
        <v>5.25</v>
      </c>
      <c r="AA1046" s="61">
        <f t="array" ref="AA1046">INDEX($AT$11:$AV$66,MATCH($C1046&amp;$G1046,$AO$11:$AO$66&amp;$AP$11:$AP$66,0),COUNTIF($AT$10:$AV$10,"&lt;"&amp;Z1046)+1)</f>
        <v>8.9999999999999998E-4</v>
      </c>
      <c r="AB1046" s="111">
        <f t="shared" si="244"/>
        <v>5.1958734122634729</v>
      </c>
      <c r="AC1046" s="121">
        <f t="array" ref="AC1046">INDEX($AW$11:$BA$66,MATCH($C1046&amp;$G1046,$AO$11:$AO$66&amp;$AP$11:$AP$66,0),COUNTIF($AW$10:$BA$10,"&lt;"&amp;Z1046)+1)</f>
        <v>5.9999999999999995E-4</v>
      </c>
      <c r="AD1046" s="62">
        <v>5.2385999999999999</v>
      </c>
      <c r="AE1046" s="61">
        <f t="array" ref="AE1046">INDEX($AT$11:$AV$66,MATCH($C1046&amp;$G1046,$AO$11:$AO$66&amp;$AP$11:$AP$66,0),COUNTIF($AT$10:$AV$10,"&lt;"&amp;AD1046)+1)</f>
        <v>8.9999999999999998E-4</v>
      </c>
      <c r="AF1046" s="111">
        <f t="shared" si="245"/>
        <v>5.2025156081756485</v>
      </c>
      <c r="AG1046" s="121">
        <f t="array" ref="AG1046">INDEX($AW$11:$BA$66,MATCH($C1046&amp;$G1046,$AO$11:$AO$66&amp;$AP$11:$AP$66,0),COUNTIF($AW$10:$BA$10,"&lt;"&amp;AD1046)+1)</f>
        <v>5.9999999999999995E-4</v>
      </c>
    </row>
    <row r="1047" spans="2:33" ht="12.75" customHeight="1" x14ac:dyDescent="0.3">
      <c r="B1047" s="81" t="str">
        <f t="shared" si="233"/>
        <v>5 1/4-16 UN</v>
      </c>
      <c r="C1047" s="71" t="s">
        <v>592</v>
      </c>
      <c r="D1047" s="71"/>
      <c r="E1047" s="79" t="s">
        <v>604</v>
      </c>
      <c r="F1047" s="82" t="s">
        <v>646</v>
      </c>
      <c r="G1047" s="58">
        <v>16</v>
      </c>
      <c r="H1047" s="60" t="s">
        <v>521</v>
      </c>
      <c r="I1047" s="71" t="s">
        <v>599</v>
      </c>
      <c r="J1047" s="71" t="s">
        <v>588</v>
      </c>
      <c r="K1047" s="71" t="s">
        <v>600</v>
      </c>
      <c r="L1047" s="85">
        <f t="shared" si="232"/>
        <v>133.35</v>
      </c>
      <c r="M1047" s="85">
        <f t="shared" si="234"/>
        <v>1.5874999999999999</v>
      </c>
      <c r="N1047" s="71">
        <v>60</v>
      </c>
      <c r="O1047" s="100">
        <f t="shared" si="235"/>
        <v>133.20779999999999</v>
      </c>
      <c r="P1047" s="85">
        <f t="shared" si="236"/>
        <v>0</v>
      </c>
      <c r="Q1047" s="58">
        <f t="shared" si="237"/>
        <v>22.9</v>
      </c>
      <c r="R1047" s="100">
        <f t="shared" si="238"/>
        <v>132.5204</v>
      </c>
      <c r="S1047" s="85">
        <f t="shared" si="239"/>
        <v>0</v>
      </c>
      <c r="T1047" s="58">
        <f t="shared" si="240"/>
        <v>15.2</v>
      </c>
      <c r="U1047" s="58">
        <f t="shared" si="241"/>
        <v>7.6</v>
      </c>
      <c r="V1047" s="58">
        <f t="array" ref="V1047">INDEX(AS$11:AS$66,MATCH(C1047&amp;G1047,AO$11:AO$66&amp;AP$11:AP$66,0),0)</f>
        <v>10</v>
      </c>
      <c r="X1047" s="120">
        <f t="shared" si="242"/>
        <v>6.25E-2</v>
      </c>
      <c r="Y1047" s="61">
        <f t="array" ref="Y1047">INDEX($AQ$11:$AR$66,MATCH($C1047&amp;$G1047,$AO$11:$AO$66&amp;$AP$11:$AP$66,0),COUNTIF($AQ$10:$AR$10,"&lt;"&amp;Z1047)+1)</f>
        <v>2.9999999999999997E-4</v>
      </c>
      <c r="Z1047" s="61">
        <f t="shared" si="243"/>
        <v>5.25</v>
      </c>
      <c r="AA1047" s="61">
        <f t="array" ref="AA1047">INDEX($AT$11:$AV$66,MATCH($C1047&amp;$G1047,$AO$11:$AO$66&amp;$AP$11:$AP$66,0),COUNTIF($AT$10:$AV$10,"&lt;"&amp;Z1047)+1)</f>
        <v>8.9999999999999998E-4</v>
      </c>
      <c r="AB1047" s="111">
        <f t="shared" si="244"/>
        <v>5.2094050591976044</v>
      </c>
      <c r="AC1047" s="121">
        <f t="array" ref="AC1047">INDEX($AW$11:$BA$66,MATCH($C1047&amp;$G1047,$AO$11:$AO$66&amp;$AP$11:$AP$66,0),COUNTIF($AW$10:$BA$10,"&lt;"&amp;Z1047)+1)</f>
        <v>5.9999999999999995E-4</v>
      </c>
      <c r="AD1047" s="62">
        <v>5.2443999999999997</v>
      </c>
      <c r="AE1047" s="61">
        <f t="array" ref="AE1047">INDEX($AT$11:$AV$66,MATCH($C1047&amp;$G1047,$AO$11:$AO$66&amp;$AP$11:$AP$66,0),COUNTIF($AT$10:$AV$10,"&lt;"&amp;AD1047)+1)</f>
        <v>8.9999999999999998E-4</v>
      </c>
      <c r="AF1047" s="111">
        <f t="shared" si="245"/>
        <v>5.2173367061317357</v>
      </c>
      <c r="AG1047" s="121">
        <f t="array" ref="AG1047">INDEX($AW$11:$BA$66,MATCH($C1047&amp;$G1047,$AO$11:$AO$66&amp;$AP$11:$AP$66,0),COUNTIF($AW$10:$BA$10,"&lt;"&amp;AD1047)+1)</f>
        <v>5.9999999999999995E-4</v>
      </c>
    </row>
    <row r="1048" spans="2:33" ht="12.75" customHeight="1" x14ac:dyDescent="0.3">
      <c r="B1048" s="81" t="str">
        <f t="shared" si="233"/>
        <v>5 1/4-16 UN</v>
      </c>
      <c r="C1048" s="71" t="s">
        <v>592</v>
      </c>
      <c r="D1048" s="71"/>
      <c r="E1048" s="79" t="s">
        <v>604</v>
      </c>
      <c r="F1048" s="82" t="s">
        <v>646</v>
      </c>
      <c r="G1048" s="58">
        <v>16</v>
      </c>
      <c r="H1048" s="60" t="s">
        <v>521</v>
      </c>
      <c r="I1048" s="71" t="s">
        <v>601</v>
      </c>
      <c r="J1048" s="71" t="s">
        <v>588</v>
      </c>
      <c r="K1048" s="71" t="s">
        <v>600</v>
      </c>
      <c r="L1048" s="85">
        <f t="shared" si="232"/>
        <v>133.35</v>
      </c>
      <c r="M1048" s="85">
        <f t="shared" si="234"/>
        <v>1.5874999999999999</v>
      </c>
      <c r="N1048" s="71">
        <v>60</v>
      </c>
      <c r="O1048" s="100">
        <f t="shared" si="235"/>
        <v>133.15700000000001</v>
      </c>
      <c r="P1048" s="85">
        <f t="shared" si="236"/>
        <v>0</v>
      </c>
      <c r="Q1048" s="58">
        <f t="shared" si="237"/>
        <v>22.9</v>
      </c>
      <c r="R1048" s="100">
        <f t="shared" si="238"/>
        <v>132.46960000000001</v>
      </c>
      <c r="S1048" s="85">
        <f t="shared" si="239"/>
        <v>0</v>
      </c>
      <c r="T1048" s="58">
        <f t="shared" si="240"/>
        <v>15.2</v>
      </c>
      <c r="U1048" s="58">
        <f t="shared" si="241"/>
        <v>7.6</v>
      </c>
      <c r="V1048" s="58">
        <f t="array" ref="V1048">INDEX(AS$11:AS$66,MATCH(C1048&amp;G1048,AO$11:AO$66&amp;AP$11:AP$66,0),0)</f>
        <v>10</v>
      </c>
      <c r="X1048" s="120">
        <f t="shared" si="242"/>
        <v>6.25E-2</v>
      </c>
      <c r="Y1048" s="61">
        <f t="array" ref="Y1048">INDEX($AQ$11:$AR$66,MATCH($C1048&amp;$G1048,$AO$11:$AO$66&amp;$AP$11:$AP$66,0),COUNTIF($AQ$10:$AR$10,"&lt;"&amp;Z1048)+1)</f>
        <v>2.9999999999999997E-4</v>
      </c>
      <c r="Z1048" s="61">
        <f t="shared" si="243"/>
        <v>5.25</v>
      </c>
      <c r="AA1048" s="61">
        <f t="array" ref="AA1048">INDEX($AT$11:$AV$66,MATCH($C1048&amp;$G1048,$AO$11:$AO$66&amp;$AP$11:$AP$66,0),COUNTIF($AT$10:$AV$10,"&lt;"&amp;Z1048)+1)</f>
        <v>8.9999999999999998E-4</v>
      </c>
      <c r="AB1048" s="111">
        <f t="shared" si="244"/>
        <v>5.2094050591976044</v>
      </c>
      <c r="AC1048" s="121">
        <f t="array" ref="AC1048">INDEX($AW$11:$BA$66,MATCH($C1048&amp;$G1048,$AO$11:$AO$66&amp;$AP$11:$AP$66,0),COUNTIF($AW$10:$BA$10,"&lt;"&amp;Z1048)+1)</f>
        <v>5.9999999999999995E-4</v>
      </c>
      <c r="AD1048" s="62">
        <v>5.2423999999999999</v>
      </c>
      <c r="AE1048" s="61">
        <f t="array" ref="AE1048">INDEX($AT$11:$AV$66,MATCH($C1048&amp;$G1048,$AO$11:$AO$66&amp;$AP$11:$AP$66,0),COUNTIF($AT$10:$AV$10,"&lt;"&amp;AD1048)+1)</f>
        <v>8.9999999999999998E-4</v>
      </c>
      <c r="AF1048" s="111">
        <f t="shared" si="245"/>
        <v>5.2153367061317359</v>
      </c>
      <c r="AG1048" s="121">
        <f t="array" ref="AG1048">INDEX($AW$11:$BA$66,MATCH($C1048&amp;$G1048,$AO$11:$AO$66&amp;$AP$11:$AP$66,0),COUNTIF($AW$10:$BA$10,"&lt;"&amp;AD1048)+1)</f>
        <v>5.9999999999999995E-4</v>
      </c>
    </row>
    <row r="1049" spans="2:33" ht="12.75" customHeight="1" x14ac:dyDescent="0.3">
      <c r="B1049" s="81" t="str">
        <f t="shared" si="233"/>
        <v>5 3/8-6 UN</v>
      </c>
      <c r="C1049" s="71" t="s">
        <v>592</v>
      </c>
      <c r="D1049" s="71"/>
      <c r="E1049" s="79" t="s">
        <v>604</v>
      </c>
      <c r="F1049" s="82" t="s">
        <v>647</v>
      </c>
      <c r="G1049" s="58">
        <v>6</v>
      </c>
      <c r="H1049" s="60" t="s">
        <v>521</v>
      </c>
      <c r="I1049" s="71" t="s">
        <v>599</v>
      </c>
      <c r="J1049" s="71" t="s">
        <v>588</v>
      </c>
      <c r="K1049" s="71" t="s">
        <v>600</v>
      </c>
      <c r="L1049" s="85">
        <f t="shared" si="232"/>
        <v>136.52500000000001</v>
      </c>
      <c r="M1049" s="85">
        <f t="shared" si="234"/>
        <v>4.2332999999999998</v>
      </c>
      <c r="N1049" s="71">
        <v>60</v>
      </c>
      <c r="O1049" s="100">
        <f t="shared" si="235"/>
        <v>135.95859999999999</v>
      </c>
      <c r="P1049" s="85">
        <f t="shared" si="236"/>
        <v>0</v>
      </c>
      <c r="Q1049" s="58">
        <f t="shared" si="237"/>
        <v>33</v>
      </c>
      <c r="R1049" s="100">
        <f t="shared" si="238"/>
        <v>134.12549999999999</v>
      </c>
      <c r="S1049" s="85">
        <f t="shared" si="239"/>
        <v>0</v>
      </c>
      <c r="T1049" s="58">
        <f t="shared" si="240"/>
        <v>15.2</v>
      </c>
      <c r="U1049" s="58">
        <f t="shared" si="241"/>
        <v>10.199999999999999</v>
      </c>
      <c r="V1049" s="58">
        <f t="array" ref="V1049">INDEX(AS$11:AS$66,MATCH(C1049&amp;G1049,AO$11:AO$66&amp;AP$11:AP$66,0),0)</f>
        <v>5</v>
      </c>
      <c r="X1049" s="120">
        <f t="shared" si="242"/>
        <v>0.16666666666666666</v>
      </c>
      <c r="Y1049" s="61">
        <f t="array" ref="Y1049">INDEX($AQ$11:$AR$66,MATCH($C1049&amp;$G1049,$AO$11:$AO$66&amp;$AP$11:$AP$66,0),COUNTIF($AQ$10:$AR$10,"&lt;"&amp;Z1049)+1)</f>
        <v>4.0000000000000002E-4</v>
      </c>
      <c r="Z1049" s="61">
        <f t="shared" si="243"/>
        <v>5.375</v>
      </c>
      <c r="AA1049" s="61">
        <f t="array" ref="AA1049">INDEX($AT$11:$AV$66,MATCH($C1049&amp;$G1049,$AO$11:$AO$66&amp;$AP$11:$AP$66,0),COUNTIF($AT$10:$AV$10,"&lt;"&amp;Z1049)+1)</f>
        <v>1.2999999999999999E-3</v>
      </c>
      <c r="AB1049" s="111">
        <f t="shared" si="244"/>
        <v>5.2667468245269449</v>
      </c>
      <c r="AC1049" s="121">
        <f t="array" ref="AC1049">INDEX($AW$11:$BA$66,MATCH($C1049&amp;$G1049,$AO$11:$AO$66&amp;$AP$11:$AP$66,0),COUNTIF($AW$10:$BA$10,"&lt;"&amp;Z1049)+1)</f>
        <v>5.9999999999999995E-4</v>
      </c>
      <c r="AD1049" s="62">
        <v>5.3526999999999996</v>
      </c>
      <c r="AE1049" s="61">
        <f t="array" ref="AE1049">INDEX($AT$11:$AV$66,MATCH($C1049&amp;$G1049,$AO$11:$AO$66&amp;$AP$11:$AP$66,0),COUNTIF($AT$10:$AV$10,"&lt;"&amp;AD1049)+1)</f>
        <v>1.2999999999999999E-3</v>
      </c>
      <c r="AF1049" s="111">
        <f t="shared" si="245"/>
        <v>5.2805312163512967</v>
      </c>
      <c r="AG1049" s="121">
        <f t="array" ref="AG1049">INDEX($AW$11:$BA$66,MATCH($C1049&amp;$G1049,$AO$11:$AO$66&amp;$AP$11:$AP$66,0),COUNTIF($AW$10:$BA$10,"&lt;"&amp;AD1049)+1)</f>
        <v>5.9999999999999995E-4</v>
      </c>
    </row>
    <row r="1050" spans="2:33" ht="12.75" customHeight="1" x14ac:dyDescent="0.3">
      <c r="B1050" s="81" t="str">
        <f t="shared" si="233"/>
        <v>5 3/8-6 UN</v>
      </c>
      <c r="C1050" s="71" t="s">
        <v>592</v>
      </c>
      <c r="D1050" s="71"/>
      <c r="E1050" s="79" t="s">
        <v>604</v>
      </c>
      <c r="F1050" s="82" t="s">
        <v>647</v>
      </c>
      <c r="G1050" s="58">
        <v>6</v>
      </c>
      <c r="H1050" s="60" t="s">
        <v>521</v>
      </c>
      <c r="I1050" s="71" t="s">
        <v>601</v>
      </c>
      <c r="J1050" s="71" t="s">
        <v>588</v>
      </c>
      <c r="K1050" s="71" t="s">
        <v>600</v>
      </c>
      <c r="L1050" s="85">
        <f t="shared" si="232"/>
        <v>136.52500000000001</v>
      </c>
      <c r="M1050" s="85">
        <f t="shared" si="234"/>
        <v>4.2332999999999998</v>
      </c>
      <c r="N1050" s="71">
        <v>60</v>
      </c>
      <c r="O1050" s="100">
        <f t="shared" si="235"/>
        <v>135.87219999999999</v>
      </c>
      <c r="P1050" s="85">
        <f t="shared" si="236"/>
        <v>0</v>
      </c>
      <c r="Q1050" s="58">
        <f t="shared" si="237"/>
        <v>33</v>
      </c>
      <c r="R1050" s="100">
        <f t="shared" si="238"/>
        <v>134.03909999999999</v>
      </c>
      <c r="S1050" s="85">
        <f t="shared" si="239"/>
        <v>0</v>
      </c>
      <c r="T1050" s="58">
        <f t="shared" si="240"/>
        <v>15.2</v>
      </c>
      <c r="U1050" s="58">
        <f t="shared" si="241"/>
        <v>10.199999999999999</v>
      </c>
      <c r="V1050" s="58">
        <f t="array" ref="V1050">INDEX(AS$11:AS$66,MATCH(C1050&amp;G1050,AO$11:AO$66&amp;AP$11:AP$66,0),0)</f>
        <v>5</v>
      </c>
      <c r="X1050" s="120">
        <f t="shared" si="242"/>
        <v>0.16666666666666666</v>
      </c>
      <c r="Y1050" s="61">
        <f t="array" ref="Y1050">INDEX($AQ$11:$AR$66,MATCH($C1050&amp;$G1050,$AO$11:$AO$66&amp;$AP$11:$AP$66,0),COUNTIF($AQ$10:$AR$10,"&lt;"&amp;Z1050)+1)</f>
        <v>4.0000000000000002E-4</v>
      </c>
      <c r="Z1050" s="61">
        <f t="shared" si="243"/>
        <v>5.375</v>
      </c>
      <c r="AA1050" s="61">
        <f t="array" ref="AA1050">INDEX($AT$11:$AV$66,MATCH($C1050&amp;$G1050,$AO$11:$AO$66&amp;$AP$11:$AP$66,0),COUNTIF($AT$10:$AV$10,"&lt;"&amp;Z1050)+1)</f>
        <v>1.2999999999999999E-3</v>
      </c>
      <c r="AB1050" s="111">
        <f t="shared" si="244"/>
        <v>5.2667468245269449</v>
      </c>
      <c r="AC1050" s="121">
        <f t="array" ref="AC1050">INDEX($AW$11:$BA$66,MATCH($C1050&amp;$G1050,$AO$11:$AO$66&amp;$AP$11:$AP$66,0),COUNTIF($AW$10:$BA$10,"&lt;"&amp;Z1050)+1)</f>
        <v>5.9999999999999995E-4</v>
      </c>
      <c r="AD1050" s="62">
        <v>5.3493000000000004</v>
      </c>
      <c r="AE1050" s="61">
        <f t="array" ref="AE1050">INDEX($AT$11:$AV$66,MATCH($C1050&amp;$G1050,$AO$11:$AO$66&amp;$AP$11:$AP$66,0),COUNTIF($AT$10:$AV$10,"&lt;"&amp;AD1050)+1)</f>
        <v>1.2999999999999999E-3</v>
      </c>
      <c r="AF1050" s="111">
        <f t="shared" si="245"/>
        <v>5.2771312163512976</v>
      </c>
      <c r="AG1050" s="121">
        <f t="array" ref="AG1050">INDEX($AW$11:$BA$66,MATCH($C1050&amp;$G1050,$AO$11:$AO$66&amp;$AP$11:$AP$66,0),COUNTIF($AW$10:$BA$10,"&lt;"&amp;AD1050)+1)</f>
        <v>5.9999999999999995E-4</v>
      </c>
    </row>
    <row r="1051" spans="2:33" ht="12.75" customHeight="1" x14ac:dyDescent="0.3">
      <c r="B1051" s="81" t="str">
        <f t="shared" si="233"/>
        <v>5 3/8-12 UN</v>
      </c>
      <c r="C1051" s="71" t="s">
        <v>592</v>
      </c>
      <c r="D1051" s="71"/>
      <c r="E1051" s="79" t="s">
        <v>604</v>
      </c>
      <c r="F1051" s="82" t="s">
        <v>647</v>
      </c>
      <c r="G1051" s="58">
        <v>12</v>
      </c>
      <c r="H1051" s="60" t="s">
        <v>521</v>
      </c>
      <c r="I1051" s="71" t="s">
        <v>599</v>
      </c>
      <c r="J1051" s="71" t="s">
        <v>588</v>
      </c>
      <c r="K1051" s="71" t="s">
        <v>600</v>
      </c>
      <c r="L1051" s="85">
        <f t="shared" si="232"/>
        <v>136.52500000000001</v>
      </c>
      <c r="M1051" s="85">
        <f t="shared" si="234"/>
        <v>2.1166999999999998</v>
      </c>
      <c r="N1051" s="71">
        <v>60</v>
      </c>
      <c r="O1051" s="100">
        <f t="shared" si="235"/>
        <v>136.28880000000001</v>
      </c>
      <c r="P1051" s="85">
        <f t="shared" si="236"/>
        <v>0</v>
      </c>
      <c r="Q1051" s="58">
        <f t="shared" si="237"/>
        <v>22.9</v>
      </c>
      <c r="R1051" s="100">
        <f t="shared" si="238"/>
        <v>135.37219999999999</v>
      </c>
      <c r="S1051" s="85">
        <f t="shared" si="239"/>
        <v>0</v>
      </c>
      <c r="T1051" s="58">
        <f t="shared" si="240"/>
        <v>15.2</v>
      </c>
      <c r="U1051" s="58">
        <f t="shared" si="241"/>
        <v>7.6</v>
      </c>
      <c r="V1051" s="58">
        <f t="array" ref="V1051">INDEX(AS$11:AS$66,MATCH(C1051&amp;G1051,AO$11:AO$66&amp;AP$11:AP$66,0),0)</f>
        <v>10</v>
      </c>
      <c r="X1051" s="120">
        <f t="shared" si="242"/>
        <v>8.3333333333333329E-2</v>
      </c>
      <c r="Y1051" s="61">
        <f t="array" ref="Y1051">INDEX($AQ$11:$AR$66,MATCH($C1051&amp;$G1051,$AO$11:$AO$66&amp;$AP$11:$AP$66,0),COUNTIF($AQ$10:$AR$10,"&lt;"&amp;Z1051)+1)</f>
        <v>2.9999999999999997E-4</v>
      </c>
      <c r="Z1051" s="61">
        <f t="shared" si="243"/>
        <v>5.375</v>
      </c>
      <c r="AA1051" s="61">
        <f t="array" ref="AA1051">INDEX($AT$11:$AV$66,MATCH($C1051&amp;$G1051,$AO$11:$AO$66&amp;$AP$11:$AP$66,0),COUNTIF($AT$10:$AV$10,"&lt;"&amp;Z1051)+1)</f>
        <v>8.9999999999999998E-4</v>
      </c>
      <c r="AB1051" s="111">
        <f t="shared" si="244"/>
        <v>5.3208734122634729</v>
      </c>
      <c r="AC1051" s="121">
        <f t="array" ref="AC1051">INDEX($AW$11:$BA$66,MATCH($C1051&amp;$G1051,$AO$11:$AO$66&amp;$AP$11:$AP$66,0),COUNTIF($AW$10:$BA$10,"&lt;"&amp;Z1051)+1)</f>
        <v>5.9999999999999995E-4</v>
      </c>
      <c r="AD1051" s="62">
        <v>5.3657000000000004</v>
      </c>
      <c r="AE1051" s="61">
        <f t="array" ref="AE1051">INDEX($AT$11:$AV$66,MATCH($C1051&amp;$G1051,$AO$11:$AO$66&amp;$AP$11:$AP$66,0),COUNTIF($AT$10:$AV$10,"&lt;"&amp;AD1051)+1)</f>
        <v>8.9999999999999998E-4</v>
      </c>
      <c r="AF1051" s="111">
        <f t="shared" si="245"/>
        <v>5.3296156081756489</v>
      </c>
      <c r="AG1051" s="121">
        <f t="array" ref="AG1051">INDEX($AW$11:$BA$66,MATCH($C1051&amp;$G1051,$AO$11:$AO$66&amp;$AP$11:$AP$66,0),COUNTIF($AW$10:$BA$10,"&lt;"&amp;AD1051)+1)</f>
        <v>5.9999999999999995E-4</v>
      </c>
    </row>
    <row r="1052" spans="2:33" ht="12.75" customHeight="1" x14ac:dyDescent="0.3">
      <c r="B1052" s="81" t="str">
        <f t="shared" si="233"/>
        <v>5 3/8-12 UN</v>
      </c>
      <c r="C1052" s="71" t="s">
        <v>592</v>
      </c>
      <c r="D1052" s="71"/>
      <c r="E1052" s="79" t="s">
        <v>604</v>
      </c>
      <c r="F1052" s="82" t="s">
        <v>647</v>
      </c>
      <c r="G1052" s="58">
        <v>12</v>
      </c>
      <c r="H1052" s="60" t="s">
        <v>521</v>
      </c>
      <c r="I1052" s="71" t="s">
        <v>601</v>
      </c>
      <c r="J1052" s="71" t="s">
        <v>588</v>
      </c>
      <c r="K1052" s="71" t="s">
        <v>600</v>
      </c>
      <c r="L1052" s="85">
        <f t="shared" si="232"/>
        <v>136.52500000000001</v>
      </c>
      <c r="M1052" s="85">
        <f t="shared" si="234"/>
        <v>2.1166999999999998</v>
      </c>
      <c r="N1052" s="71">
        <v>60</v>
      </c>
      <c r="O1052" s="100">
        <f t="shared" si="235"/>
        <v>136.2354</v>
      </c>
      <c r="P1052" s="85">
        <f t="shared" si="236"/>
        <v>0</v>
      </c>
      <c r="Q1052" s="58">
        <f t="shared" si="237"/>
        <v>22.9</v>
      </c>
      <c r="R1052" s="100">
        <f t="shared" si="238"/>
        <v>135.31890000000001</v>
      </c>
      <c r="S1052" s="85">
        <f t="shared" si="239"/>
        <v>0</v>
      </c>
      <c r="T1052" s="58">
        <f t="shared" si="240"/>
        <v>15.2</v>
      </c>
      <c r="U1052" s="58">
        <f t="shared" si="241"/>
        <v>7.6</v>
      </c>
      <c r="V1052" s="58">
        <f t="array" ref="V1052">INDEX(AS$11:AS$66,MATCH(C1052&amp;G1052,AO$11:AO$66&amp;AP$11:AP$66,0),0)</f>
        <v>10</v>
      </c>
      <c r="X1052" s="120">
        <f t="shared" si="242"/>
        <v>8.3333333333333329E-2</v>
      </c>
      <c r="Y1052" s="61">
        <f t="array" ref="Y1052">INDEX($AQ$11:$AR$66,MATCH($C1052&amp;$G1052,$AO$11:$AO$66&amp;$AP$11:$AP$66,0),COUNTIF($AQ$10:$AR$10,"&lt;"&amp;Z1052)+1)</f>
        <v>2.9999999999999997E-4</v>
      </c>
      <c r="Z1052" s="61">
        <f t="shared" si="243"/>
        <v>5.375</v>
      </c>
      <c r="AA1052" s="61">
        <f t="array" ref="AA1052">INDEX($AT$11:$AV$66,MATCH($C1052&amp;$G1052,$AO$11:$AO$66&amp;$AP$11:$AP$66,0),COUNTIF($AT$10:$AV$10,"&lt;"&amp;Z1052)+1)</f>
        <v>8.9999999999999998E-4</v>
      </c>
      <c r="AB1052" s="111">
        <f t="shared" si="244"/>
        <v>5.3208734122634729</v>
      </c>
      <c r="AC1052" s="121">
        <f t="array" ref="AC1052">INDEX($AW$11:$BA$66,MATCH($C1052&amp;$G1052,$AO$11:$AO$66&amp;$AP$11:$AP$66,0),COUNTIF($AW$10:$BA$10,"&lt;"&amp;Z1052)+1)</f>
        <v>5.9999999999999995E-4</v>
      </c>
      <c r="AD1052" s="62">
        <v>5.3635999999999999</v>
      </c>
      <c r="AE1052" s="61">
        <f t="array" ref="AE1052">INDEX($AT$11:$AV$66,MATCH($C1052&amp;$G1052,$AO$11:$AO$66&amp;$AP$11:$AP$66,0),COUNTIF($AT$10:$AV$10,"&lt;"&amp;AD1052)+1)</f>
        <v>8.9999999999999998E-4</v>
      </c>
      <c r="AF1052" s="111">
        <f t="shared" si="245"/>
        <v>5.3275156081756485</v>
      </c>
      <c r="AG1052" s="121">
        <f t="array" ref="AG1052">INDEX($AW$11:$BA$66,MATCH($C1052&amp;$G1052,$AO$11:$AO$66&amp;$AP$11:$AP$66,0),COUNTIF($AW$10:$BA$10,"&lt;"&amp;AD1052)+1)</f>
        <v>5.9999999999999995E-4</v>
      </c>
    </row>
    <row r="1053" spans="2:33" ht="12.75" customHeight="1" x14ac:dyDescent="0.3">
      <c r="B1053" s="81" t="str">
        <f t="shared" si="233"/>
        <v>5 3/8-16 UN</v>
      </c>
      <c r="C1053" s="71" t="s">
        <v>592</v>
      </c>
      <c r="D1053" s="71"/>
      <c r="E1053" s="79" t="s">
        <v>604</v>
      </c>
      <c r="F1053" s="82" t="s">
        <v>647</v>
      </c>
      <c r="G1053" s="58">
        <v>16</v>
      </c>
      <c r="H1053" s="60" t="s">
        <v>521</v>
      </c>
      <c r="I1053" s="71" t="s">
        <v>599</v>
      </c>
      <c r="J1053" s="71" t="s">
        <v>588</v>
      </c>
      <c r="K1053" s="71" t="s">
        <v>600</v>
      </c>
      <c r="L1053" s="85">
        <f t="shared" si="232"/>
        <v>136.52500000000001</v>
      </c>
      <c r="M1053" s="85">
        <f t="shared" si="234"/>
        <v>1.5874999999999999</v>
      </c>
      <c r="N1053" s="71">
        <v>60</v>
      </c>
      <c r="O1053" s="100">
        <f t="shared" si="235"/>
        <v>136.3828</v>
      </c>
      <c r="P1053" s="85">
        <f t="shared" si="236"/>
        <v>0</v>
      </c>
      <c r="Q1053" s="58">
        <f t="shared" si="237"/>
        <v>22.9</v>
      </c>
      <c r="R1053" s="100">
        <f t="shared" si="238"/>
        <v>135.69540000000001</v>
      </c>
      <c r="S1053" s="85">
        <f t="shared" si="239"/>
        <v>0</v>
      </c>
      <c r="T1053" s="58">
        <f t="shared" si="240"/>
        <v>15.2</v>
      </c>
      <c r="U1053" s="58">
        <f t="shared" si="241"/>
        <v>7.6</v>
      </c>
      <c r="V1053" s="58">
        <f t="array" ref="V1053">INDEX(AS$11:AS$66,MATCH(C1053&amp;G1053,AO$11:AO$66&amp;AP$11:AP$66,0),0)</f>
        <v>10</v>
      </c>
      <c r="X1053" s="120">
        <f t="shared" si="242"/>
        <v>6.25E-2</v>
      </c>
      <c r="Y1053" s="61">
        <f t="array" ref="Y1053">INDEX($AQ$11:$AR$66,MATCH($C1053&amp;$G1053,$AO$11:$AO$66&amp;$AP$11:$AP$66,0),COUNTIF($AQ$10:$AR$10,"&lt;"&amp;Z1053)+1)</f>
        <v>2.9999999999999997E-4</v>
      </c>
      <c r="Z1053" s="61">
        <f t="shared" si="243"/>
        <v>5.375</v>
      </c>
      <c r="AA1053" s="61">
        <f t="array" ref="AA1053">INDEX($AT$11:$AV$66,MATCH($C1053&amp;$G1053,$AO$11:$AO$66&amp;$AP$11:$AP$66,0),COUNTIF($AT$10:$AV$10,"&lt;"&amp;Z1053)+1)</f>
        <v>8.9999999999999998E-4</v>
      </c>
      <c r="AB1053" s="111">
        <f t="shared" si="244"/>
        <v>5.3344050591976044</v>
      </c>
      <c r="AC1053" s="121">
        <f t="array" ref="AC1053">INDEX($AW$11:$BA$66,MATCH($C1053&amp;$G1053,$AO$11:$AO$66&amp;$AP$11:$AP$66,0),COUNTIF($AW$10:$BA$10,"&lt;"&amp;Z1053)+1)</f>
        <v>5.9999999999999995E-4</v>
      </c>
      <c r="AD1053" s="62">
        <v>5.3693999999999997</v>
      </c>
      <c r="AE1053" s="61">
        <f t="array" ref="AE1053">INDEX($AT$11:$AV$66,MATCH($C1053&amp;$G1053,$AO$11:$AO$66&amp;$AP$11:$AP$66,0),COUNTIF($AT$10:$AV$10,"&lt;"&amp;AD1053)+1)</f>
        <v>8.9999999999999998E-4</v>
      </c>
      <c r="AF1053" s="111">
        <f t="shared" si="245"/>
        <v>5.3423367061317357</v>
      </c>
      <c r="AG1053" s="121">
        <f t="array" ref="AG1053">INDEX($AW$11:$BA$66,MATCH($C1053&amp;$G1053,$AO$11:$AO$66&amp;$AP$11:$AP$66,0),COUNTIF($AW$10:$BA$10,"&lt;"&amp;AD1053)+1)</f>
        <v>5.9999999999999995E-4</v>
      </c>
    </row>
    <row r="1054" spans="2:33" ht="12.75" customHeight="1" x14ac:dyDescent="0.3">
      <c r="B1054" s="81" t="str">
        <f t="shared" si="233"/>
        <v>5 3/8-16 UN</v>
      </c>
      <c r="C1054" s="71" t="s">
        <v>592</v>
      </c>
      <c r="D1054" s="71"/>
      <c r="E1054" s="79" t="s">
        <v>604</v>
      </c>
      <c r="F1054" s="82" t="s">
        <v>647</v>
      </c>
      <c r="G1054" s="58">
        <v>16</v>
      </c>
      <c r="H1054" s="60" t="s">
        <v>521</v>
      </c>
      <c r="I1054" s="71" t="s">
        <v>601</v>
      </c>
      <c r="J1054" s="71" t="s">
        <v>588</v>
      </c>
      <c r="K1054" s="71" t="s">
        <v>600</v>
      </c>
      <c r="L1054" s="85">
        <f t="shared" si="232"/>
        <v>136.52500000000001</v>
      </c>
      <c r="M1054" s="85">
        <f t="shared" si="234"/>
        <v>1.5874999999999999</v>
      </c>
      <c r="N1054" s="71">
        <v>60</v>
      </c>
      <c r="O1054" s="100">
        <f t="shared" si="235"/>
        <v>136.33199999999999</v>
      </c>
      <c r="P1054" s="85">
        <f t="shared" si="236"/>
        <v>0</v>
      </c>
      <c r="Q1054" s="58">
        <f t="shared" si="237"/>
        <v>22.9</v>
      </c>
      <c r="R1054" s="100">
        <f t="shared" si="238"/>
        <v>135.6446</v>
      </c>
      <c r="S1054" s="85">
        <f t="shared" si="239"/>
        <v>0</v>
      </c>
      <c r="T1054" s="58">
        <f t="shared" si="240"/>
        <v>15.2</v>
      </c>
      <c r="U1054" s="58">
        <f t="shared" si="241"/>
        <v>7.6</v>
      </c>
      <c r="V1054" s="58">
        <f t="array" ref="V1054">INDEX(AS$11:AS$66,MATCH(C1054&amp;G1054,AO$11:AO$66&amp;AP$11:AP$66,0),0)</f>
        <v>10</v>
      </c>
      <c r="X1054" s="120">
        <f t="shared" si="242"/>
        <v>6.25E-2</v>
      </c>
      <c r="Y1054" s="61">
        <f t="array" ref="Y1054">INDEX($AQ$11:$AR$66,MATCH($C1054&amp;$G1054,$AO$11:$AO$66&amp;$AP$11:$AP$66,0),COUNTIF($AQ$10:$AR$10,"&lt;"&amp;Z1054)+1)</f>
        <v>2.9999999999999997E-4</v>
      </c>
      <c r="Z1054" s="61">
        <f t="shared" si="243"/>
        <v>5.375</v>
      </c>
      <c r="AA1054" s="61">
        <f t="array" ref="AA1054">INDEX($AT$11:$AV$66,MATCH($C1054&amp;$G1054,$AO$11:$AO$66&amp;$AP$11:$AP$66,0),COUNTIF($AT$10:$AV$10,"&lt;"&amp;Z1054)+1)</f>
        <v>8.9999999999999998E-4</v>
      </c>
      <c r="AB1054" s="111">
        <f t="shared" si="244"/>
        <v>5.3344050591976044</v>
      </c>
      <c r="AC1054" s="121">
        <f t="array" ref="AC1054">INDEX($AW$11:$BA$66,MATCH($C1054&amp;$G1054,$AO$11:$AO$66&amp;$AP$11:$AP$66,0),COUNTIF($AW$10:$BA$10,"&lt;"&amp;Z1054)+1)</f>
        <v>5.9999999999999995E-4</v>
      </c>
      <c r="AD1054" s="62">
        <v>5.3673999999999999</v>
      </c>
      <c r="AE1054" s="61">
        <f t="array" ref="AE1054">INDEX($AT$11:$AV$66,MATCH($C1054&amp;$G1054,$AO$11:$AO$66&amp;$AP$11:$AP$66,0),COUNTIF($AT$10:$AV$10,"&lt;"&amp;AD1054)+1)</f>
        <v>8.9999999999999998E-4</v>
      </c>
      <c r="AF1054" s="111">
        <f t="shared" si="245"/>
        <v>5.3403367061317359</v>
      </c>
      <c r="AG1054" s="121">
        <f t="array" ref="AG1054">INDEX($AW$11:$BA$66,MATCH($C1054&amp;$G1054,$AO$11:$AO$66&amp;$AP$11:$AP$66,0),COUNTIF($AW$10:$BA$10,"&lt;"&amp;AD1054)+1)</f>
        <v>5.9999999999999995E-4</v>
      </c>
    </row>
    <row r="1055" spans="2:33" ht="12.75" customHeight="1" x14ac:dyDescent="0.3">
      <c r="B1055" s="81" t="str">
        <f t="shared" si="233"/>
        <v>5 1/2-4 UN</v>
      </c>
      <c r="C1055" s="71" t="s">
        <v>592</v>
      </c>
      <c r="D1055" s="71"/>
      <c r="E1055" s="79" t="s">
        <v>604</v>
      </c>
      <c r="F1055" s="82" t="s">
        <v>648</v>
      </c>
      <c r="G1055" s="58">
        <v>4</v>
      </c>
      <c r="H1055" s="60" t="s">
        <v>521</v>
      </c>
      <c r="I1055" s="71" t="s">
        <v>599</v>
      </c>
      <c r="J1055" s="71" t="s">
        <v>588</v>
      </c>
      <c r="K1055" s="71" t="s">
        <v>600</v>
      </c>
      <c r="L1055" s="85">
        <f t="shared" si="232"/>
        <v>139.69999999999999</v>
      </c>
      <c r="M1055" s="85">
        <f t="shared" si="234"/>
        <v>6.35</v>
      </c>
      <c r="N1055" s="71">
        <v>60</v>
      </c>
      <c r="O1055" s="100">
        <f t="shared" si="235"/>
        <v>138.72720000000001</v>
      </c>
      <c r="P1055" s="85">
        <f t="shared" si="236"/>
        <v>0</v>
      </c>
      <c r="Q1055" s="58">
        <f t="shared" si="237"/>
        <v>38.1</v>
      </c>
      <c r="R1055" s="100">
        <f t="shared" si="238"/>
        <v>135.97749999999999</v>
      </c>
      <c r="S1055" s="85">
        <f t="shared" si="239"/>
        <v>0</v>
      </c>
      <c r="T1055" s="58">
        <f t="shared" si="240"/>
        <v>15.2</v>
      </c>
      <c r="U1055" s="58">
        <f t="shared" si="241"/>
        <v>10.199999999999999</v>
      </c>
      <c r="V1055" s="58">
        <f t="array" ref="V1055">INDEX(AS$11:AS$66,MATCH(C1055&amp;G1055,AO$11:AO$66&amp;AP$11:AP$66,0),0)</f>
        <v>5</v>
      </c>
      <c r="X1055" s="120">
        <f t="shared" si="242"/>
        <v>0.25</v>
      </c>
      <c r="Y1055" s="61">
        <f t="array" ref="Y1055">INDEX($AQ$11:$AR$66,MATCH($C1055&amp;$G1055,$AO$11:$AO$66&amp;$AP$11:$AP$66,0),COUNTIF($AQ$10:$AR$10,"&lt;"&amp;Z1055)+1)</f>
        <v>4.0000000000000002E-4</v>
      </c>
      <c r="Z1055" s="61">
        <f t="shared" si="243"/>
        <v>5.5</v>
      </c>
      <c r="AA1055" s="61">
        <f t="array" ref="AA1055">INDEX($AT$11:$AV$66,MATCH($C1055&amp;$G1055,$AO$11:$AO$66&amp;$AP$11:$AP$66,0),COUNTIF($AT$10:$AV$10,"&lt;"&amp;Z1055)+1)</f>
        <v>1.5E-3</v>
      </c>
      <c r="AB1055" s="111">
        <f t="shared" si="244"/>
        <v>5.3376202367904177</v>
      </c>
      <c r="AC1055" s="121">
        <f t="array" ref="AC1055">INDEX($AW$11:$BA$66,MATCH($C1055&amp;$G1055,$AO$11:$AO$66&amp;$AP$11:$AP$66,0),COUNTIF($AW$10:$BA$10,"&lt;"&amp;Z1055)+1)</f>
        <v>5.9999999999999995E-4</v>
      </c>
      <c r="AD1055" s="62">
        <v>5.4617000000000004</v>
      </c>
      <c r="AE1055" s="61">
        <f t="array" ref="AE1055">INDEX($AT$11:$AV$66,MATCH($C1055&amp;$G1055,$AO$11:$AO$66&amp;$AP$11:$AP$66,0),COUNTIF($AT$10:$AV$10,"&lt;"&amp;AD1055)+1)</f>
        <v>1.5E-3</v>
      </c>
      <c r="AF1055" s="111">
        <f t="shared" si="245"/>
        <v>5.3534468245269453</v>
      </c>
      <c r="AG1055" s="121">
        <f t="array" ref="AG1055">INDEX($AW$11:$BA$66,MATCH($C1055&amp;$G1055,$AO$11:$AO$66&amp;$AP$11:$AP$66,0),COUNTIF($AW$10:$BA$10,"&lt;"&amp;AD1055)+1)</f>
        <v>5.9999999999999995E-4</v>
      </c>
    </row>
    <row r="1056" spans="2:33" ht="12.75" customHeight="1" x14ac:dyDescent="0.3">
      <c r="B1056" s="81" t="str">
        <f t="shared" si="233"/>
        <v>5 1/2-4 UN</v>
      </c>
      <c r="C1056" s="71" t="s">
        <v>592</v>
      </c>
      <c r="D1056" s="71"/>
      <c r="E1056" s="79" t="s">
        <v>604</v>
      </c>
      <c r="F1056" s="82" t="s">
        <v>648</v>
      </c>
      <c r="G1056" s="58">
        <v>4</v>
      </c>
      <c r="H1056" s="60" t="s">
        <v>521</v>
      </c>
      <c r="I1056" s="71" t="s">
        <v>601</v>
      </c>
      <c r="J1056" s="71" t="s">
        <v>588</v>
      </c>
      <c r="K1056" s="71" t="s">
        <v>600</v>
      </c>
      <c r="L1056" s="85">
        <f t="shared" si="232"/>
        <v>139.69999999999999</v>
      </c>
      <c r="M1056" s="85">
        <f t="shared" si="234"/>
        <v>6.35</v>
      </c>
      <c r="N1056" s="71">
        <v>60</v>
      </c>
      <c r="O1056" s="100">
        <f t="shared" si="235"/>
        <v>138.62559999999999</v>
      </c>
      <c r="P1056" s="85">
        <f t="shared" si="236"/>
        <v>0</v>
      </c>
      <c r="Q1056" s="58">
        <f t="shared" si="237"/>
        <v>38.1</v>
      </c>
      <c r="R1056" s="100">
        <f t="shared" si="238"/>
        <v>135.8759</v>
      </c>
      <c r="S1056" s="85">
        <f t="shared" si="239"/>
        <v>0</v>
      </c>
      <c r="T1056" s="58">
        <f t="shared" si="240"/>
        <v>15.2</v>
      </c>
      <c r="U1056" s="58">
        <f t="shared" si="241"/>
        <v>10.199999999999999</v>
      </c>
      <c r="V1056" s="58">
        <f t="array" ref="V1056">INDEX(AS$11:AS$66,MATCH(C1056&amp;G1056,AO$11:AO$66&amp;AP$11:AP$66,0),0)</f>
        <v>5</v>
      </c>
      <c r="X1056" s="120">
        <f t="shared" si="242"/>
        <v>0.25</v>
      </c>
      <c r="Y1056" s="61">
        <f t="array" ref="Y1056">INDEX($AQ$11:$AR$66,MATCH($C1056&amp;$G1056,$AO$11:$AO$66&amp;$AP$11:$AP$66,0),COUNTIF($AQ$10:$AR$10,"&lt;"&amp;Z1056)+1)</f>
        <v>4.0000000000000002E-4</v>
      </c>
      <c r="Z1056" s="61">
        <f t="shared" si="243"/>
        <v>5.5</v>
      </c>
      <c r="AA1056" s="61">
        <f t="array" ref="AA1056">INDEX($AT$11:$AV$66,MATCH($C1056&amp;$G1056,$AO$11:$AO$66&amp;$AP$11:$AP$66,0),COUNTIF($AT$10:$AV$10,"&lt;"&amp;Z1056)+1)</f>
        <v>1.5E-3</v>
      </c>
      <c r="AB1056" s="111">
        <f t="shared" si="244"/>
        <v>5.3376202367904177</v>
      </c>
      <c r="AC1056" s="121">
        <f t="array" ref="AC1056">INDEX($AW$11:$BA$66,MATCH($C1056&amp;$G1056,$AO$11:$AO$66&amp;$AP$11:$AP$66,0),COUNTIF($AW$10:$BA$10,"&lt;"&amp;Z1056)+1)</f>
        <v>5.9999999999999995E-4</v>
      </c>
      <c r="AD1056" s="62">
        <v>5.4577</v>
      </c>
      <c r="AE1056" s="61">
        <f t="array" ref="AE1056">INDEX($AT$11:$AV$66,MATCH($C1056&amp;$G1056,$AO$11:$AO$66&amp;$AP$11:$AP$66,0),COUNTIF($AT$10:$AV$10,"&lt;"&amp;AD1056)+1)</f>
        <v>1.5E-3</v>
      </c>
      <c r="AF1056" s="111">
        <f t="shared" si="245"/>
        <v>5.3494468245269449</v>
      </c>
      <c r="AG1056" s="121">
        <f t="array" ref="AG1056">INDEX($AW$11:$BA$66,MATCH($C1056&amp;$G1056,$AO$11:$AO$66&amp;$AP$11:$AP$66,0),COUNTIF($AW$10:$BA$10,"&lt;"&amp;AD1056)+1)</f>
        <v>5.9999999999999995E-4</v>
      </c>
    </row>
    <row r="1057" spans="2:33" ht="12.75" customHeight="1" x14ac:dyDescent="0.3">
      <c r="B1057" s="81" t="str">
        <f t="shared" si="233"/>
        <v>5 1/2-6 UN</v>
      </c>
      <c r="C1057" s="71" t="s">
        <v>592</v>
      </c>
      <c r="D1057" s="71"/>
      <c r="E1057" s="79" t="s">
        <v>604</v>
      </c>
      <c r="F1057" s="82" t="s">
        <v>648</v>
      </c>
      <c r="G1057" s="58">
        <v>6</v>
      </c>
      <c r="H1057" s="60" t="s">
        <v>521</v>
      </c>
      <c r="I1057" s="71" t="s">
        <v>599</v>
      </c>
      <c r="J1057" s="71" t="s">
        <v>588</v>
      </c>
      <c r="K1057" s="71" t="s">
        <v>600</v>
      </c>
      <c r="L1057" s="85">
        <f t="shared" si="232"/>
        <v>139.69999999999999</v>
      </c>
      <c r="M1057" s="85">
        <f t="shared" si="234"/>
        <v>4.2332999999999998</v>
      </c>
      <c r="N1057" s="71">
        <v>60</v>
      </c>
      <c r="O1057" s="100">
        <f t="shared" si="235"/>
        <v>139.1361</v>
      </c>
      <c r="P1057" s="85">
        <f t="shared" si="236"/>
        <v>0</v>
      </c>
      <c r="Q1057" s="58">
        <f t="shared" si="237"/>
        <v>33</v>
      </c>
      <c r="R1057" s="100">
        <f t="shared" si="238"/>
        <v>137.303</v>
      </c>
      <c r="S1057" s="85">
        <f t="shared" si="239"/>
        <v>0</v>
      </c>
      <c r="T1057" s="58">
        <f t="shared" si="240"/>
        <v>15.2</v>
      </c>
      <c r="U1057" s="58">
        <f t="shared" si="241"/>
        <v>10.199999999999999</v>
      </c>
      <c r="V1057" s="58">
        <f t="array" ref="V1057">INDEX(AS$11:AS$66,MATCH(C1057&amp;G1057,AO$11:AO$66&amp;AP$11:AP$66,0),0)</f>
        <v>5</v>
      </c>
      <c r="X1057" s="120">
        <f t="shared" si="242"/>
        <v>0.16666666666666666</v>
      </c>
      <c r="Y1057" s="61">
        <f t="array" ref="Y1057">INDEX($AQ$11:$AR$66,MATCH($C1057&amp;$G1057,$AO$11:$AO$66&amp;$AP$11:$AP$66,0),COUNTIF($AQ$10:$AR$10,"&lt;"&amp;Z1057)+1)</f>
        <v>4.0000000000000002E-4</v>
      </c>
      <c r="Z1057" s="61">
        <f t="shared" si="243"/>
        <v>5.5</v>
      </c>
      <c r="AA1057" s="61">
        <f t="array" ref="AA1057">INDEX($AT$11:$AV$66,MATCH($C1057&amp;$G1057,$AO$11:$AO$66&amp;$AP$11:$AP$66,0),COUNTIF($AT$10:$AV$10,"&lt;"&amp;Z1057)+1)</f>
        <v>1.2999999999999999E-3</v>
      </c>
      <c r="AB1057" s="111">
        <f t="shared" si="244"/>
        <v>5.3917468245269449</v>
      </c>
      <c r="AC1057" s="121">
        <f t="array" ref="AC1057">INDEX($AW$11:$BA$66,MATCH($C1057&amp;$G1057,$AO$11:$AO$66&amp;$AP$11:$AP$66,0),COUNTIF($AW$10:$BA$10,"&lt;"&amp;Z1057)+1)</f>
        <v>5.9999999999999995E-4</v>
      </c>
      <c r="AD1057" s="62">
        <v>5.4778000000000002</v>
      </c>
      <c r="AE1057" s="61">
        <f t="array" ref="AE1057">INDEX($AT$11:$AV$66,MATCH($C1057&amp;$G1057,$AO$11:$AO$66&amp;$AP$11:$AP$66,0),COUNTIF($AT$10:$AV$10,"&lt;"&amp;AD1057)+1)</f>
        <v>1.2999999999999999E-3</v>
      </c>
      <c r="AF1057" s="111">
        <f t="shared" si="245"/>
        <v>5.4056312163512974</v>
      </c>
      <c r="AG1057" s="121">
        <f t="array" ref="AG1057">INDEX($AW$11:$BA$66,MATCH($C1057&amp;$G1057,$AO$11:$AO$66&amp;$AP$11:$AP$66,0),COUNTIF($AW$10:$BA$10,"&lt;"&amp;AD1057)+1)</f>
        <v>5.9999999999999995E-4</v>
      </c>
    </row>
    <row r="1058" spans="2:33" ht="12.75" customHeight="1" x14ac:dyDescent="0.3">
      <c r="B1058" s="81" t="str">
        <f t="shared" si="233"/>
        <v>5 1/2-6 UN</v>
      </c>
      <c r="C1058" s="71" t="s">
        <v>592</v>
      </c>
      <c r="D1058" s="71"/>
      <c r="E1058" s="79" t="s">
        <v>604</v>
      </c>
      <c r="F1058" s="82" t="s">
        <v>648</v>
      </c>
      <c r="G1058" s="58">
        <v>6</v>
      </c>
      <c r="H1058" s="60" t="s">
        <v>521</v>
      </c>
      <c r="I1058" s="71" t="s">
        <v>601</v>
      </c>
      <c r="J1058" s="71" t="s">
        <v>588</v>
      </c>
      <c r="K1058" s="71" t="s">
        <v>600</v>
      </c>
      <c r="L1058" s="85">
        <f t="shared" si="232"/>
        <v>139.69999999999999</v>
      </c>
      <c r="M1058" s="85">
        <f t="shared" si="234"/>
        <v>4.2332999999999998</v>
      </c>
      <c r="N1058" s="71">
        <v>60</v>
      </c>
      <c r="O1058" s="100">
        <f t="shared" si="235"/>
        <v>139.0472</v>
      </c>
      <c r="P1058" s="85">
        <f t="shared" si="236"/>
        <v>0</v>
      </c>
      <c r="Q1058" s="58">
        <f t="shared" si="237"/>
        <v>33</v>
      </c>
      <c r="R1058" s="100">
        <f t="shared" si="238"/>
        <v>137.2141</v>
      </c>
      <c r="S1058" s="85">
        <f t="shared" si="239"/>
        <v>0</v>
      </c>
      <c r="T1058" s="58">
        <f t="shared" si="240"/>
        <v>15.2</v>
      </c>
      <c r="U1058" s="58">
        <f t="shared" si="241"/>
        <v>10.199999999999999</v>
      </c>
      <c r="V1058" s="58">
        <f t="array" ref="V1058">INDEX(AS$11:AS$66,MATCH(C1058&amp;G1058,AO$11:AO$66&amp;AP$11:AP$66,0),0)</f>
        <v>5</v>
      </c>
      <c r="X1058" s="120">
        <f t="shared" si="242"/>
        <v>0.16666666666666666</v>
      </c>
      <c r="Y1058" s="61">
        <f t="array" ref="Y1058">INDEX($AQ$11:$AR$66,MATCH($C1058&amp;$G1058,$AO$11:$AO$66&amp;$AP$11:$AP$66,0),COUNTIF($AQ$10:$AR$10,"&lt;"&amp;Z1058)+1)</f>
        <v>4.0000000000000002E-4</v>
      </c>
      <c r="Z1058" s="61">
        <f t="shared" si="243"/>
        <v>5.5</v>
      </c>
      <c r="AA1058" s="61">
        <f t="array" ref="AA1058">INDEX($AT$11:$AV$66,MATCH($C1058&amp;$G1058,$AO$11:$AO$66&amp;$AP$11:$AP$66,0),COUNTIF($AT$10:$AV$10,"&lt;"&amp;Z1058)+1)</f>
        <v>1.2999999999999999E-3</v>
      </c>
      <c r="AB1058" s="111">
        <f t="shared" si="244"/>
        <v>5.3917468245269449</v>
      </c>
      <c r="AC1058" s="121">
        <f t="array" ref="AC1058">INDEX($AW$11:$BA$66,MATCH($C1058&amp;$G1058,$AO$11:$AO$66&amp;$AP$11:$AP$66,0),COUNTIF($AW$10:$BA$10,"&lt;"&amp;Z1058)+1)</f>
        <v>5.9999999999999995E-4</v>
      </c>
      <c r="AD1058" s="62">
        <v>5.4743000000000004</v>
      </c>
      <c r="AE1058" s="61">
        <f t="array" ref="AE1058">INDEX($AT$11:$AV$66,MATCH($C1058&amp;$G1058,$AO$11:$AO$66&amp;$AP$11:$AP$66,0),COUNTIF($AT$10:$AV$10,"&lt;"&amp;AD1058)+1)</f>
        <v>1.2999999999999999E-3</v>
      </c>
      <c r="AF1058" s="111">
        <f t="shared" si="245"/>
        <v>5.4021312163512976</v>
      </c>
      <c r="AG1058" s="121">
        <f t="array" ref="AG1058">INDEX($AW$11:$BA$66,MATCH($C1058&amp;$G1058,$AO$11:$AO$66&amp;$AP$11:$AP$66,0),COUNTIF($AW$10:$BA$10,"&lt;"&amp;AD1058)+1)</f>
        <v>5.9999999999999995E-4</v>
      </c>
    </row>
    <row r="1059" spans="2:33" ht="12.75" customHeight="1" x14ac:dyDescent="0.3">
      <c r="B1059" s="81" t="str">
        <f t="shared" si="233"/>
        <v>5 1/2-12 UN</v>
      </c>
      <c r="C1059" s="71" t="s">
        <v>592</v>
      </c>
      <c r="D1059" s="71"/>
      <c r="E1059" s="79" t="s">
        <v>604</v>
      </c>
      <c r="F1059" s="82" t="s">
        <v>648</v>
      </c>
      <c r="G1059" s="58">
        <v>12</v>
      </c>
      <c r="H1059" s="60" t="s">
        <v>521</v>
      </c>
      <c r="I1059" s="71" t="s">
        <v>599</v>
      </c>
      <c r="J1059" s="71" t="s">
        <v>588</v>
      </c>
      <c r="K1059" s="71" t="s">
        <v>600</v>
      </c>
      <c r="L1059" s="85">
        <f t="shared" si="232"/>
        <v>139.69999999999999</v>
      </c>
      <c r="M1059" s="85">
        <f t="shared" si="234"/>
        <v>2.1166999999999998</v>
      </c>
      <c r="N1059" s="71">
        <v>60</v>
      </c>
      <c r="O1059" s="100">
        <f t="shared" si="235"/>
        <v>139.46379999999999</v>
      </c>
      <c r="P1059" s="85">
        <f t="shared" si="236"/>
        <v>0</v>
      </c>
      <c r="Q1059" s="58">
        <f t="shared" si="237"/>
        <v>22.9</v>
      </c>
      <c r="R1059" s="100">
        <f t="shared" si="238"/>
        <v>138.5472</v>
      </c>
      <c r="S1059" s="85">
        <f t="shared" si="239"/>
        <v>0</v>
      </c>
      <c r="T1059" s="58">
        <f t="shared" si="240"/>
        <v>15.2</v>
      </c>
      <c r="U1059" s="58">
        <f t="shared" si="241"/>
        <v>7.6</v>
      </c>
      <c r="V1059" s="58">
        <f t="array" ref="V1059">INDEX(AS$11:AS$66,MATCH(C1059&amp;G1059,AO$11:AO$66&amp;AP$11:AP$66,0),0)</f>
        <v>10</v>
      </c>
      <c r="X1059" s="120">
        <f t="shared" si="242"/>
        <v>8.3333333333333329E-2</v>
      </c>
      <c r="Y1059" s="61">
        <f t="array" ref="Y1059">INDEX($AQ$11:$AR$66,MATCH($C1059&amp;$G1059,$AO$11:$AO$66&amp;$AP$11:$AP$66,0),COUNTIF($AQ$10:$AR$10,"&lt;"&amp;Z1059)+1)</f>
        <v>2.9999999999999997E-4</v>
      </c>
      <c r="Z1059" s="61">
        <f t="shared" si="243"/>
        <v>5.5</v>
      </c>
      <c r="AA1059" s="61">
        <f t="array" ref="AA1059">INDEX($AT$11:$AV$66,MATCH($C1059&amp;$G1059,$AO$11:$AO$66&amp;$AP$11:$AP$66,0),COUNTIF($AT$10:$AV$10,"&lt;"&amp;Z1059)+1)</f>
        <v>8.9999999999999998E-4</v>
      </c>
      <c r="AB1059" s="111">
        <f t="shared" si="244"/>
        <v>5.4458734122634729</v>
      </c>
      <c r="AC1059" s="121">
        <f t="array" ref="AC1059">INDEX($AW$11:$BA$66,MATCH($C1059&amp;$G1059,$AO$11:$AO$66&amp;$AP$11:$AP$66,0),COUNTIF($AW$10:$BA$10,"&lt;"&amp;Z1059)+1)</f>
        <v>5.9999999999999995E-4</v>
      </c>
      <c r="AD1059" s="62">
        <v>5.4907000000000004</v>
      </c>
      <c r="AE1059" s="61">
        <f t="array" ref="AE1059">INDEX($AT$11:$AV$66,MATCH($C1059&amp;$G1059,$AO$11:$AO$66&amp;$AP$11:$AP$66,0),COUNTIF($AT$10:$AV$10,"&lt;"&amp;AD1059)+1)</f>
        <v>8.9999999999999998E-4</v>
      </c>
      <c r="AF1059" s="111">
        <f t="shared" si="245"/>
        <v>5.4546156081756489</v>
      </c>
      <c r="AG1059" s="121">
        <f t="array" ref="AG1059">INDEX($AW$11:$BA$66,MATCH($C1059&amp;$G1059,$AO$11:$AO$66&amp;$AP$11:$AP$66,0),COUNTIF($AW$10:$BA$10,"&lt;"&amp;AD1059)+1)</f>
        <v>5.9999999999999995E-4</v>
      </c>
    </row>
    <row r="1060" spans="2:33" ht="12.75" customHeight="1" x14ac:dyDescent="0.3">
      <c r="B1060" s="81" t="str">
        <f t="shared" si="233"/>
        <v>5 1/2-12 UN</v>
      </c>
      <c r="C1060" s="71" t="s">
        <v>592</v>
      </c>
      <c r="D1060" s="71"/>
      <c r="E1060" s="79" t="s">
        <v>604</v>
      </c>
      <c r="F1060" s="82" t="s">
        <v>648</v>
      </c>
      <c r="G1060" s="58">
        <v>12</v>
      </c>
      <c r="H1060" s="60" t="s">
        <v>521</v>
      </c>
      <c r="I1060" s="71" t="s">
        <v>601</v>
      </c>
      <c r="J1060" s="71" t="s">
        <v>588</v>
      </c>
      <c r="K1060" s="71" t="s">
        <v>600</v>
      </c>
      <c r="L1060" s="85">
        <f t="shared" si="232"/>
        <v>139.69999999999999</v>
      </c>
      <c r="M1060" s="85">
        <f t="shared" si="234"/>
        <v>2.1166999999999998</v>
      </c>
      <c r="N1060" s="71">
        <v>60</v>
      </c>
      <c r="O1060" s="100">
        <f t="shared" si="235"/>
        <v>139.41040000000001</v>
      </c>
      <c r="P1060" s="85">
        <f t="shared" si="236"/>
        <v>0</v>
      </c>
      <c r="Q1060" s="58">
        <f t="shared" si="237"/>
        <v>22.9</v>
      </c>
      <c r="R1060" s="100">
        <f t="shared" si="238"/>
        <v>138.4939</v>
      </c>
      <c r="S1060" s="85">
        <f t="shared" si="239"/>
        <v>0</v>
      </c>
      <c r="T1060" s="58">
        <f t="shared" si="240"/>
        <v>15.2</v>
      </c>
      <c r="U1060" s="58">
        <f t="shared" si="241"/>
        <v>7.6</v>
      </c>
      <c r="V1060" s="58">
        <f t="array" ref="V1060">INDEX(AS$11:AS$66,MATCH(C1060&amp;G1060,AO$11:AO$66&amp;AP$11:AP$66,0),0)</f>
        <v>10</v>
      </c>
      <c r="X1060" s="120">
        <f t="shared" si="242"/>
        <v>8.3333333333333329E-2</v>
      </c>
      <c r="Y1060" s="61">
        <f t="array" ref="Y1060">INDEX($AQ$11:$AR$66,MATCH($C1060&amp;$G1060,$AO$11:$AO$66&amp;$AP$11:$AP$66,0),COUNTIF($AQ$10:$AR$10,"&lt;"&amp;Z1060)+1)</f>
        <v>2.9999999999999997E-4</v>
      </c>
      <c r="Z1060" s="61">
        <f t="shared" si="243"/>
        <v>5.5</v>
      </c>
      <c r="AA1060" s="61">
        <f t="array" ref="AA1060">INDEX($AT$11:$AV$66,MATCH($C1060&amp;$G1060,$AO$11:$AO$66&amp;$AP$11:$AP$66,0),COUNTIF($AT$10:$AV$10,"&lt;"&amp;Z1060)+1)</f>
        <v>8.9999999999999998E-4</v>
      </c>
      <c r="AB1060" s="111">
        <f t="shared" si="244"/>
        <v>5.4458734122634729</v>
      </c>
      <c r="AC1060" s="121">
        <f t="array" ref="AC1060">INDEX($AW$11:$BA$66,MATCH($C1060&amp;$G1060,$AO$11:$AO$66&amp;$AP$11:$AP$66,0),COUNTIF($AW$10:$BA$10,"&lt;"&amp;Z1060)+1)</f>
        <v>5.9999999999999995E-4</v>
      </c>
      <c r="AD1060" s="62">
        <v>5.4885999999999999</v>
      </c>
      <c r="AE1060" s="61">
        <f t="array" ref="AE1060">INDEX($AT$11:$AV$66,MATCH($C1060&amp;$G1060,$AO$11:$AO$66&amp;$AP$11:$AP$66,0),COUNTIF($AT$10:$AV$10,"&lt;"&amp;AD1060)+1)</f>
        <v>8.9999999999999998E-4</v>
      </c>
      <c r="AF1060" s="111">
        <f t="shared" si="245"/>
        <v>5.4525156081756485</v>
      </c>
      <c r="AG1060" s="121">
        <f t="array" ref="AG1060">INDEX($AW$11:$BA$66,MATCH($C1060&amp;$G1060,$AO$11:$AO$66&amp;$AP$11:$AP$66,0),COUNTIF($AW$10:$BA$10,"&lt;"&amp;AD1060)+1)</f>
        <v>5.9999999999999995E-4</v>
      </c>
    </row>
    <row r="1061" spans="2:33" ht="12.75" customHeight="1" x14ac:dyDescent="0.3">
      <c r="B1061" s="81" t="str">
        <f t="shared" si="233"/>
        <v>5 1/2-16 UN</v>
      </c>
      <c r="C1061" s="71" t="s">
        <v>592</v>
      </c>
      <c r="D1061" s="71"/>
      <c r="E1061" s="79" t="s">
        <v>604</v>
      </c>
      <c r="F1061" s="82" t="s">
        <v>648</v>
      </c>
      <c r="G1061" s="58">
        <v>16</v>
      </c>
      <c r="H1061" s="60" t="s">
        <v>521</v>
      </c>
      <c r="I1061" s="71" t="s">
        <v>599</v>
      </c>
      <c r="J1061" s="71" t="s">
        <v>588</v>
      </c>
      <c r="K1061" s="71" t="s">
        <v>600</v>
      </c>
      <c r="L1061" s="85">
        <f t="shared" si="232"/>
        <v>139.69999999999999</v>
      </c>
      <c r="M1061" s="85">
        <f t="shared" si="234"/>
        <v>1.5874999999999999</v>
      </c>
      <c r="N1061" s="71">
        <v>60</v>
      </c>
      <c r="O1061" s="100">
        <f t="shared" si="235"/>
        <v>139.55779999999999</v>
      </c>
      <c r="P1061" s="85">
        <f t="shared" si="236"/>
        <v>0</v>
      </c>
      <c r="Q1061" s="58">
        <f t="shared" si="237"/>
        <v>22.9</v>
      </c>
      <c r="R1061" s="100">
        <f t="shared" si="238"/>
        <v>138.87039999999999</v>
      </c>
      <c r="S1061" s="85">
        <f t="shared" si="239"/>
        <v>0</v>
      </c>
      <c r="T1061" s="58">
        <f t="shared" si="240"/>
        <v>15.2</v>
      </c>
      <c r="U1061" s="58">
        <f t="shared" si="241"/>
        <v>7.6</v>
      </c>
      <c r="V1061" s="58">
        <f t="array" ref="V1061">INDEX(AS$11:AS$66,MATCH(C1061&amp;G1061,AO$11:AO$66&amp;AP$11:AP$66,0),0)</f>
        <v>10</v>
      </c>
      <c r="X1061" s="120">
        <f t="shared" si="242"/>
        <v>6.25E-2</v>
      </c>
      <c r="Y1061" s="61">
        <f t="array" ref="Y1061">INDEX($AQ$11:$AR$66,MATCH($C1061&amp;$G1061,$AO$11:$AO$66&amp;$AP$11:$AP$66,0),COUNTIF($AQ$10:$AR$10,"&lt;"&amp;Z1061)+1)</f>
        <v>2.9999999999999997E-4</v>
      </c>
      <c r="Z1061" s="61">
        <f t="shared" si="243"/>
        <v>5.5</v>
      </c>
      <c r="AA1061" s="61">
        <f t="array" ref="AA1061">INDEX($AT$11:$AV$66,MATCH($C1061&amp;$G1061,$AO$11:$AO$66&amp;$AP$11:$AP$66,0),COUNTIF($AT$10:$AV$10,"&lt;"&amp;Z1061)+1)</f>
        <v>8.9999999999999998E-4</v>
      </c>
      <c r="AB1061" s="111">
        <f t="shared" si="244"/>
        <v>5.4594050591976044</v>
      </c>
      <c r="AC1061" s="121">
        <f t="array" ref="AC1061">INDEX($AW$11:$BA$66,MATCH($C1061&amp;$G1061,$AO$11:$AO$66&amp;$AP$11:$AP$66,0),COUNTIF($AW$10:$BA$10,"&lt;"&amp;Z1061)+1)</f>
        <v>5.9999999999999995E-4</v>
      </c>
      <c r="AD1061" s="62">
        <v>5.4943999999999997</v>
      </c>
      <c r="AE1061" s="61">
        <f t="array" ref="AE1061">INDEX($AT$11:$AV$66,MATCH($C1061&amp;$G1061,$AO$11:$AO$66&amp;$AP$11:$AP$66,0),COUNTIF($AT$10:$AV$10,"&lt;"&amp;AD1061)+1)</f>
        <v>8.9999999999999998E-4</v>
      </c>
      <c r="AF1061" s="111">
        <f t="shared" si="245"/>
        <v>5.4673367061317357</v>
      </c>
      <c r="AG1061" s="121">
        <f t="array" ref="AG1061">INDEX($AW$11:$BA$66,MATCH($C1061&amp;$G1061,$AO$11:$AO$66&amp;$AP$11:$AP$66,0),COUNTIF($AW$10:$BA$10,"&lt;"&amp;AD1061)+1)</f>
        <v>5.9999999999999995E-4</v>
      </c>
    </row>
    <row r="1062" spans="2:33" ht="12.75" customHeight="1" x14ac:dyDescent="0.3">
      <c r="B1062" s="81" t="str">
        <f t="shared" si="233"/>
        <v>5 1/2-16 UN</v>
      </c>
      <c r="C1062" s="71" t="s">
        <v>592</v>
      </c>
      <c r="D1062" s="71"/>
      <c r="E1062" s="79" t="s">
        <v>604</v>
      </c>
      <c r="F1062" s="82" t="s">
        <v>648</v>
      </c>
      <c r="G1062" s="58">
        <v>16</v>
      </c>
      <c r="H1062" s="60" t="s">
        <v>521</v>
      </c>
      <c r="I1062" s="71" t="s">
        <v>601</v>
      </c>
      <c r="J1062" s="71" t="s">
        <v>588</v>
      </c>
      <c r="K1062" s="71" t="s">
        <v>600</v>
      </c>
      <c r="L1062" s="85">
        <f t="shared" si="232"/>
        <v>139.69999999999999</v>
      </c>
      <c r="M1062" s="85">
        <f t="shared" si="234"/>
        <v>1.5874999999999999</v>
      </c>
      <c r="N1062" s="71">
        <v>60</v>
      </c>
      <c r="O1062" s="100">
        <f t="shared" si="235"/>
        <v>139.50700000000001</v>
      </c>
      <c r="P1062" s="85">
        <f t="shared" si="236"/>
        <v>0</v>
      </c>
      <c r="Q1062" s="58">
        <f t="shared" si="237"/>
        <v>22.9</v>
      </c>
      <c r="R1062" s="100">
        <f t="shared" si="238"/>
        <v>138.81960000000001</v>
      </c>
      <c r="S1062" s="85">
        <f t="shared" si="239"/>
        <v>0</v>
      </c>
      <c r="T1062" s="58">
        <f t="shared" si="240"/>
        <v>15.2</v>
      </c>
      <c r="U1062" s="58">
        <f t="shared" si="241"/>
        <v>7.6</v>
      </c>
      <c r="V1062" s="58">
        <f t="array" ref="V1062">INDEX(AS$11:AS$66,MATCH(C1062&amp;G1062,AO$11:AO$66&amp;AP$11:AP$66,0),0)</f>
        <v>10</v>
      </c>
      <c r="X1062" s="120">
        <f t="shared" si="242"/>
        <v>6.25E-2</v>
      </c>
      <c r="Y1062" s="61">
        <f t="array" ref="Y1062">INDEX($AQ$11:$AR$66,MATCH($C1062&amp;$G1062,$AO$11:$AO$66&amp;$AP$11:$AP$66,0),COUNTIF($AQ$10:$AR$10,"&lt;"&amp;Z1062)+1)</f>
        <v>2.9999999999999997E-4</v>
      </c>
      <c r="Z1062" s="61">
        <f t="shared" si="243"/>
        <v>5.5</v>
      </c>
      <c r="AA1062" s="61">
        <f t="array" ref="AA1062">INDEX($AT$11:$AV$66,MATCH($C1062&amp;$G1062,$AO$11:$AO$66&amp;$AP$11:$AP$66,0),COUNTIF($AT$10:$AV$10,"&lt;"&amp;Z1062)+1)</f>
        <v>8.9999999999999998E-4</v>
      </c>
      <c r="AB1062" s="111">
        <f t="shared" si="244"/>
        <v>5.4594050591976044</v>
      </c>
      <c r="AC1062" s="121">
        <f t="array" ref="AC1062">INDEX($AW$11:$BA$66,MATCH($C1062&amp;$G1062,$AO$11:$AO$66&amp;$AP$11:$AP$66,0),COUNTIF($AW$10:$BA$10,"&lt;"&amp;Z1062)+1)</f>
        <v>5.9999999999999995E-4</v>
      </c>
      <c r="AD1062" s="62">
        <v>5.4923999999999999</v>
      </c>
      <c r="AE1062" s="61">
        <f t="array" ref="AE1062">INDEX($AT$11:$AV$66,MATCH($C1062&amp;$G1062,$AO$11:$AO$66&amp;$AP$11:$AP$66,0),COUNTIF($AT$10:$AV$10,"&lt;"&amp;AD1062)+1)</f>
        <v>8.9999999999999998E-4</v>
      </c>
      <c r="AF1062" s="111">
        <f t="shared" si="245"/>
        <v>5.4653367061317359</v>
      </c>
      <c r="AG1062" s="121">
        <f t="array" ref="AG1062">INDEX($AW$11:$BA$66,MATCH($C1062&amp;$G1062,$AO$11:$AO$66&amp;$AP$11:$AP$66,0),COUNTIF($AW$10:$BA$10,"&lt;"&amp;AD1062)+1)</f>
        <v>5.9999999999999995E-4</v>
      </c>
    </row>
    <row r="1063" spans="2:33" ht="12.75" customHeight="1" x14ac:dyDescent="0.3">
      <c r="B1063" s="81" t="str">
        <f t="shared" si="233"/>
        <v>5 5/8-6 UN</v>
      </c>
      <c r="C1063" s="71" t="s">
        <v>592</v>
      </c>
      <c r="D1063" s="71"/>
      <c r="E1063" s="79" t="s">
        <v>604</v>
      </c>
      <c r="F1063" s="82" t="s">
        <v>649</v>
      </c>
      <c r="G1063" s="58">
        <v>6</v>
      </c>
      <c r="H1063" s="60" t="s">
        <v>521</v>
      </c>
      <c r="I1063" s="71" t="s">
        <v>599</v>
      </c>
      <c r="J1063" s="71" t="s">
        <v>588</v>
      </c>
      <c r="K1063" s="71" t="s">
        <v>600</v>
      </c>
      <c r="L1063" s="85">
        <f t="shared" si="232"/>
        <v>142.875</v>
      </c>
      <c r="M1063" s="85">
        <f t="shared" si="234"/>
        <v>4.2332999999999998</v>
      </c>
      <c r="N1063" s="71">
        <v>60</v>
      </c>
      <c r="O1063" s="100">
        <f t="shared" si="235"/>
        <v>142.31370000000001</v>
      </c>
      <c r="P1063" s="85">
        <f t="shared" si="236"/>
        <v>0</v>
      </c>
      <c r="Q1063" s="58">
        <f t="shared" si="237"/>
        <v>33</v>
      </c>
      <c r="R1063" s="100">
        <f t="shared" si="238"/>
        <v>140.48060000000001</v>
      </c>
      <c r="S1063" s="85">
        <f t="shared" si="239"/>
        <v>0</v>
      </c>
      <c r="T1063" s="58">
        <f t="shared" si="240"/>
        <v>15.2</v>
      </c>
      <c r="U1063" s="58">
        <f t="shared" si="241"/>
        <v>10.199999999999999</v>
      </c>
      <c r="V1063" s="58">
        <f t="array" ref="V1063">INDEX(AS$11:AS$66,MATCH(C1063&amp;G1063,AO$11:AO$66&amp;AP$11:AP$66,0),0)</f>
        <v>5</v>
      </c>
      <c r="X1063" s="120">
        <f t="shared" si="242"/>
        <v>0.16666666666666666</v>
      </c>
      <c r="Y1063" s="61">
        <f t="array" ref="Y1063">INDEX($AQ$11:$AR$66,MATCH($C1063&amp;$G1063,$AO$11:$AO$66&amp;$AP$11:$AP$66,0),COUNTIF($AQ$10:$AR$10,"&lt;"&amp;Z1063)+1)</f>
        <v>4.0000000000000002E-4</v>
      </c>
      <c r="Z1063" s="61">
        <f t="shared" si="243"/>
        <v>5.625</v>
      </c>
      <c r="AA1063" s="61">
        <f t="array" ref="AA1063">INDEX($AT$11:$AV$66,MATCH($C1063&amp;$G1063,$AO$11:$AO$66&amp;$AP$11:$AP$66,0),COUNTIF($AT$10:$AV$10,"&lt;"&amp;Z1063)+1)</f>
        <v>1.2999999999999999E-3</v>
      </c>
      <c r="AB1063" s="111">
        <f t="shared" si="244"/>
        <v>5.5167468245269449</v>
      </c>
      <c r="AC1063" s="121">
        <f t="array" ref="AC1063">INDEX($AW$11:$BA$66,MATCH($C1063&amp;$G1063,$AO$11:$AO$66&amp;$AP$11:$AP$66,0),COUNTIF($AW$10:$BA$10,"&lt;"&amp;Z1063)+1)</f>
        <v>5.9999999999999995E-4</v>
      </c>
      <c r="AD1063" s="62">
        <v>5.6029</v>
      </c>
      <c r="AE1063" s="61">
        <f t="array" ref="AE1063">INDEX($AT$11:$AV$66,MATCH($C1063&amp;$G1063,$AO$11:$AO$66&amp;$AP$11:$AP$66,0),COUNTIF($AT$10:$AV$10,"&lt;"&amp;AD1063)+1)</f>
        <v>1.2999999999999999E-3</v>
      </c>
      <c r="AF1063" s="111">
        <f t="shared" si="245"/>
        <v>5.5307312163512972</v>
      </c>
      <c r="AG1063" s="121">
        <f t="array" ref="AG1063">INDEX($AW$11:$BA$66,MATCH($C1063&amp;$G1063,$AO$11:$AO$66&amp;$AP$11:$AP$66,0),COUNTIF($AW$10:$BA$10,"&lt;"&amp;AD1063)+1)</f>
        <v>5.9999999999999995E-4</v>
      </c>
    </row>
    <row r="1064" spans="2:33" ht="12.75" customHeight="1" x14ac:dyDescent="0.3">
      <c r="B1064" s="81" t="str">
        <f t="shared" si="233"/>
        <v>5 5/8-6 UN</v>
      </c>
      <c r="C1064" s="71" t="s">
        <v>592</v>
      </c>
      <c r="D1064" s="71"/>
      <c r="E1064" s="79" t="s">
        <v>604</v>
      </c>
      <c r="F1064" s="82" t="s">
        <v>649</v>
      </c>
      <c r="G1064" s="58">
        <v>6</v>
      </c>
      <c r="H1064" s="60" t="s">
        <v>521</v>
      </c>
      <c r="I1064" s="71" t="s">
        <v>601</v>
      </c>
      <c r="J1064" s="71" t="s">
        <v>588</v>
      </c>
      <c r="K1064" s="71" t="s">
        <v>600</v>
      </c>
      <c r="L1064" s="85">
        <f t="shared" ref="L1064:L1090" si="246">ROUND(Z1064*25.4,4)</f>
        <v>142.875</v>
      </c>
      <c r="M1064" s="85">
        <f t="shared" si="234"/>
        <v>4.2332999999999998</v>
      </c>
      <c r="N1064" s="71">
        <v>60</v>
      </c>
      <c r="O1064" s="100">
        <f t="shared" si="235"/>
        <v>142.22479999999999</v>
      </c>
      <c r="P1064" s="85">
        <f t="shared" si="236"/>
        <v>0</v>
      </c>
      <c r="Q1064" s="58">
        <f t="shared" si="237"/>
        <v>33</v>
      </c>
      <c r="R1064" s="100">
        <f t="shared" si="238"/>
        <v>140.39169999999999</v>
      </c>
      <c r="S1064" s="85">
        <f t="shared" si="239"/>
        <v>0</v>
      </c>
      <c r="T1064" s="58">
        <f t="shared" si="240"/>
        <v>15.2</v>
      </c>
      <c r="U1064" s="58">
        <f t="shared" si="241"/>
        <v>10.199999999999999</v>
      </c>
      <c r="V1064" s="58">
        <f t="array" ref="V1064">INDEX(AS$11:AS$66,MATCH(C1064&amp;G1064,AO$11:AO$66&amp;AP$11:AP$66,0),0)</f>
        <v>5</v>
      </c>
      <c r="X1064" s="120">
        <f t="shared" si="242"/>
        <v>0.16666666666666666</v>
      </c>
      <c r="Y1064" s="61">
        <f t="array" ref="Y1064">INDEX($AQ$11:$AR$66,MATCH($C1064&amp;$G1064,$AO$11:$AO$66&amp;$AP$11:$AP$66,0),COUNTIF($AQ$10:$AR$10,"&lt;"&amp;Z1064)+1)</f>
        <v>4.0000000000000002E-4</v>
      </c>
      <c r="Z1064" s="61">
        <f t="shared" si="243"/>
        <v>5.625</v>
      </c>
      <c r="AA1064" s="61">
        <f t="array" ref="AA1064">INDEX($AT$11:$AV$66,MATCH($C1064&amp;$G1064,$AO$11:$AO$66&amp;$AP$11:$AP$66,0),COUNTIF($AT$10:$AV$10,"&lt;"&amp;Z1064)+1)</f>
        <v>1.2999999999999999E-3</v>
      </c>
      <c r="AB1064" s="111">
        <f t="shared" si="244"/>
        <v>5.5167468245269449</v>
      </c>
      <c r="AC1064" s="121">
        <f t="array" ref="AC1064">INDEX($AW$11:$BA$66,MATCH($C1064&amp;$G1064,$AO$11:$AO$66&amp;$AP$11:$AP$66,0),COUNTIF($AW$10:$BA$10,"&lt;"&amp;Z1064)+1)</f>
        <v>5.9999999999999995E-4</v>
      </c>
      <c r="AD1064" s="62">
        <v>5.5994000000000002</v>
      </c>
      <c r="AE1064" s="61">
        <f t="array" ref="AE1064">INDEX($AT$11:$AV$66,MATCH($C1064&amp;$G1064,$AO$11:$AO$66&amp;$AP$11:$AP$66,0),COUNTIF($AT$10:$AV$10,"&lt;"&amp;AD1064)+1)</f>
        <v>1.2999999999999999E-3</v>
      </c>
      <c r="AF1064" s="111">
        <f t="shared" si="245"/>
        <v>5.5272312163512973</v>
      </c>
      <c r="AG1064" s="121">
        <f t="array" ref="AG1064">INDEX($AW$11:$BA$66,MATCH($C1064&amp;$G1064,$AO$11:$AO$66&amp;$AP$11:$AP$66,0),COUNTIF($AW$10:$BA$10,"&lt;"&amp;AD1064)+1)</f>
        <v>5.9999999999999995E-4</v>
      </c>
    </row>
    <row r="1065" spans="2:33" ht="12.75" customHeight="1" x14ac:dyDescent="0.3">
      <c r="B1065" s="81" t="str">
        <f t="shared" ref="B1065:B1090" si="247">CONCATENATE(F1065,"-",G1065," ",E1065)</f>
        <v>5 5/8-12 UN</v>
      </c>
      <c r="C1065" s="71" t="s">
        <v>592</v>
      </c>
      <c r="D1065" s="71"/>
      <c r="E1065" s="79" t="s">
        <v>604</v>
      </c>
      <c r="F1065" s="82" t="s">
        <v>649</v>
      </c>
      <c r="G1065" s="58">
        <v>12</v>
      </c>
      <c r="H1065" s="60" t="s">
        <v>521</v>
      </c>
      <c r="I1065" s="71" t="s">
        <v>599</v>
      </c>
      <c r="J1065" s="71" t="s">
        <v>588</v>
      </c>
      <c r="K1065" s="71" t="s">
        <v>600</v>
      </c>
      <c r="L1065" s="85">
        <f t="shared" si="246"/>
        <v>142.875</v>
      </c>
      <c r="M1065" s="85">
        <f t="shared" si="234"/>
        <v>2.1166999999999998</v>
      </c>
      <c r="N1065" s="71">
        <v>60</v>
      </c>
      <c r="O1065" s="100">
        <f t="shared" si="235"/>
        <v>142.6464</v>
      </c>
      <c r="P1065" s="85">
        <f t="shared" si="236"/>
        <v>0</v>
      </c>
      <c r="Q1065" s="58">
        <f t="shared" si="237"/>
        <v>22.9</v>
      </c>
      <c r="R1065" s="100">
        <f t="shared" si="238"/>
        <v>141.72989999999999</v>
      </c>
      <c r="S1065" s="85">
        <f t="shared" si="239"/>
        <v>0</v>
      </c>
      <c r="T1065" s="58">
        <f t="shared" si="240"/>
        <v>15.2</v>
      </c>
      <c r="U1065" s="58">
        <f t="shared" si="241"/>
        <v>7.6</v>
      </c>
      <c r="V1065" s="58">
        <f t="array" ref="V1065">INDEX(AS$11:AS$66,MATCH(C1065&amp;G1065,AO$11:AO$66&amp;AP$11:AP$66,0),0)</f>
        <v>10</v>
      </c>
      <c r="X1065" s="120">
        <f t="shared" si="242"/>
        <v>8.3333333333333329E-2</v>
      </c>
      <c r="Y1065" s="61">
        <f t="array" ref="Y1065">INDEX($AQ$11:$AR$66,MATCH($C1065&amp;$G1065,$AO$11:$AO$66&amp;$AP$11:$AP$66,0),COUNTIF($AQ$10:$AR$10,"&lt;"&amp;Z1065)+1)</f>
        <v>2.9999999999999997E-4</v>
      </c>
      <c r="Z1065" s="61">
        <f t="shared" si="243"/>
        <v>5.625</v>
      </c>
      <c r="AA1065" s="61">
        <f t="array" ref="AA1065">INDEX($AT$11:$AV$66,MATCH($C1065&amp;$G1065,$AO$11:$AO$66&amp;$AP$11:$AP$66,0),COUNTIF($AT$10:$AV$10,"&lt;"&amp;Z1065)+1)</f>
        <v>8.9999999999999998E-4</v>
      </c>
      <c r="AB1065" s="111">
        <f t="shared" si="244"/>
        <v>5.5708734122634729</v>
      </c>
      <c r="AC1065" s="121">
        <f t="array" ref="AC1065">INDEX($AW$11:$BA$66,MATCH($C1065&amp;$G1065,$AO$11:$AO$66&amp;$AP$11:$AP$66,0),COUNTIF($AW$10:$BA$10,"&lt;"&amp;Z1065)+1)</f>
        <v>5.9999999999999995E-4</v>
      </c>
      <c r="AD1065" s="62">
        <v>5.6159999999999997</v>
      </c>
      <c r="AE1065" s="61">
        <f t="array" ref="AE1065">INDEX($AT$11:$AV$66,MATCH($C1065&amp;$G1065,$AO$11:$AO$66&amp;$AP$11:$AP$66,0),COUNTIF($AT$10:$AV$10,"&lt;"&amp;AD1065)+1)</f>
        <v>8.9999999999999998E-4</v>
      </c>
      <c r="AF1065" s="111">
        <f t="shared" si="245"/>
        <v>5.5799156081756482</v>
      </c>
      <c r="AG1065" s="121">
        <f t="array" ref="AG1065">INDEX($AW$11:$BA$66,MATCH($C1065&amp;$G1065,$AO$11:$AO$66&amp;$AP$11:$AP$66,0),COUNTIF($AW$10:$BA$10,"&lt;"&amp;AD1065)+1)</f>
        <v>5.9999999999999995E-4</v>
      </c>
    </row>
    <row r="1066" spans="2:33" ht="12.75" customHeight="1" x14ac:dyDescent="0.3">
      <c r="B1066" s="81" t="str">
        <f t="shared" si="247"/>
        <v>5 5/8-12 UN</v>
      </c>
      <c r="C1066" s="71" t="s">
        <v>592</v>
      </c>
      <c r="D1066" s="71"/>
      <c r="E1066" s="79" t="s">
        <v>604</v>
      </c>
      <c r="F1066" s="82" t="s">
        <v>649</v>
      </c>
      <c r="G1066" s="58">
        <v>12</v>
      </c>
      <c r="H1066" s="60" t="s">
        <v>521</v>
      </c>
      <c r="I1066" s="71" t="s">
        <v>601</v>
      </c>
      <c r="J1066" s="71" t="s">
        <v>588</v>
      </c>
      <c r="K1066" s="71" t="s">
        <v>600</v>
      </c>
      <c r="L1066" s="85">
        <f t="shared" si="246"/>
        <v>142.875</v>
      </c>
      <c r="M1066" s="85">
        <f t="shared" si="234"/>
        <v>2.1166999999999998</v>
      </c>
      <c r="N1066" s="71">
        <v>60</v>
      </c>
      <c r="O1066" s="100">
        <f t="shared" si="235"/>
        <v>142.58799999999999</v>
      </c>
      <c r="P1066" s="85">
        <f t="shared" si="236"/>
        <v>0</v>
      </c>
      <c r="Q1066" s="58">
        <f t="shared" si="237"/>
        <v>22.9</v>
      </c>
      <c r="R1066" s="100">
        <f t="shared" si="238"/>
        <v>141.67140000000001</v>
      </c>
      <c r="S1066" s="85">
        <f t="shared" si="239"/>
        <v>0</v>
      </c>
      <c r="T1066" s="58">
        <f t="shared" si="240"/>
        <v>15.2</v>
      </c>
      <c r="U1066" s="58">
        <f t="shared" si="241"/>
        <v>7.6</v>
      </c>
      <c r="V1066" s="58">
        <f t="array" ref="V1066">INDEX(AS$11:AS$66,MATCH(C1066&amp;G1066,AO$11:AO$66&amp;AP$11:AP$66,0),0)</f>
        <v>10</v>
      </c>
      <c r="X1066" s="120">
        <f t="shared" si="242"/>
        <v>8.3333333333333329E-2</v>
      </c>
      <c r="Y1066" s="61">
        <f t="array" ref="Y1066">INDEX($AQ$11:$AR$66,MATCH($C1066&amp;$G1066,$AO$11:$AO$66&amp;$AP$11:$AP$66,0),COUNTIF($AQ$10:$AR$10,"&lt;"&amp;Z1066)+1)</f>
        <v>2.9999999999999997E-4</v>
      </c>
      <c r="Z1066" s="61">
        <f t="shared" si="243"/>
        <v>5.625</v>
      </c>
      <c r="AA1066" s="61">
        <f t="array" ref="AA1066">INDEX($AT$11:$AV$66,MATCH($C1066&amp;$G1066,$AO$11:$AO$66&amp;$AP$11:$AP$66,0),COUNTIF($AT$10:$AV$10,"&lt;"&amp;Z1066)+1)</f>
        <v>8.9999999999999998E-4</v>
      </c>
      <c r="AB1066" s="111">
        <f t="shared" si="244"/>
        <v>5.5708734122634729</v>
      </c>
      <c r="AC1066" s="121">
        <f t="array" ref="AC1066">INDEX($AW$11:$BA$66,MATCH($C1066&amp;$G1066,$AO$11:$AO$66&amp;$AP$11:$AP$66,0),COUNTIF($AW$10:$BA$10,"&lt;"&amp;Z1066)+1)</f>
        <v>5.9999999999999995E-4</v>
      </c>
      <c r="AD1066" s="62">
        <v>5.6136999999999997</v>
      </c>
      <c r="AE1066" s="61">
        <f t="array" ref="AE1066">INDEX($AT$11:$AV$66,MATCH($C1066&amp;$G1066,$AO$11:$AO$66&amp;$AP$11:$AP$66,0),COUNTIF($AT$10:$AV$10,"&lt;"&amp;AD1066)+1)</f>
        <v>8.9999999999999998E-4</v>
      </c>
      <c r="AF1066" s="111">
        <f t="shared" si="245"/>
        <v>5.5776156081756483</v>
      </c>
      <c r="AG1066" s="121">
        <f t="array" ref="AG1066">INDEX($AW$11:$BA$66,MATCH($C1066&amp;$G1066,$AO$11:$AO$66&amp;$AP$11:$AP$66,0),COUNTIF($AW$10:$BA$10,"&lt;"&amp;AD1066)+1)</f>
        <v>5.9999999999999995E-4</v>
      </c>
    </row>
    <row r="1067" spans="2:33" ht="12.75" customHeight="1" x14ac:dyDescent="0.3">
      <c r="B1067" s="81" t="str">
        <f t="shared" si="247"/>
        <v>5 5/8-16 UN</v>
      </c>
      <c r="C1067" s="71" t="s">
        <v>592</v>
      </c>
      <c r="D1067" s="71"/>
      <c r="E1067" s="79" t="s">
        <v>604</v>
      </c>
      <c r="F1067" s="82" t="s">
        <v>649</v>
      </c>
      <c r="G1067" s="58">
        <v>16</v>
      </c>
      <c r="H1067" s="60" t="s">
        <v>521</v>
      </c>
      <c r="I1067" s="71" t="s">
        <v>599</v>
      </c>
      <c r="J1067" s="71" t="s">
        <v>588</v>
      </c>
      <c r="K1067" s="71" t="s">
        <v>600</v>
      </c>
      <c r="L1067" s="85">
        <f t="shared" si="246"/>
        <v>142.875</v>
      </c>
      <c r="M1067" s="85">
        <f t="shared" si="234"/>
        <v>1.5874999999999999</v>
      </c>
      <c r="N1067" s="71">
        <v>60</v>
      </c>
      <c r="O1067" s="100">
        <f t="shared" si="235"/>
        <v>142.73779999999999</v>
      </c>
      <c r="P1067" s="85">
        <f t="shared" si="236"/>
        <v>0</v>
      </c>
      <c r="Q1067" s="58">
        <f t="shared" si="237"/>
        <v>22.9</v>
      </c>
      <c r="R1067" s="100">
        <f t="shared" si="238"/>
        <v>142.0504</v>
      </c>
      <c r="S1067" s="85">
        <f t="shared" si="239"/>
        <v>0</v>
      </c>
      <c r="T1067" s="58">
        <f t="shared" si="240"/>
        <v>15.2</v>
      </c>
      <c r="U1067" s="58">
        <f t="shared" si="241"/>
        <v>7.6</v>
      </c>
      <c r="V1067" s="58">
        <f t="array" ref="V1067">INDEX(AS$11:AS$66,MATCH(C1067&amp;G1067,AO$11:AO$66&amp;AP$11:AP$66,0),0)</f>
        <v>10</v>
      </c>
      <c r="X1067" s="120">
        <f t="shared" si="242"/>
        <v>6.25E-2</v>
      </c>
      <c r="Y1067" s="61">
        <f t="array" ref="Y1067">INDEX($AQ$11:$AR$66,MATCH($C1067&amp;$G1067,$AO$11:$AO$66&amp;$AP$11:$AP$66,0),COUNTIF($AQ$10:$AR$10,"&lt;"&amp;Z1067)+1)</f>
        <v>2.9999999999999997E-4</v>
      </c>
      <c r="Z1067" s="61">
        <f t="shared" si="243"/>
        <v>5.625</v>
      </c>
      <c r="AA1067" s="61">
        <f t="array" ref="AA1067">INDEX($AT$11:$AV$66,MATCH($C1067&amp;$G1067,$AO$11:$AO$66&amp;$AP$11:$AP$66,0),COUNTIF($AT$10:$AV$10,"&lt;"&amp;Z1067)+1)</f>
        <v>8.9999999999999998E-4</v>
      </c>
      <c r="AB1067" s="111">
        <f t="shared" si="244"/>
        <v>5.5844050591976044</v>
      </c>
      <c r="AC1067" s="121">
        <f t="array" ref="AC1067">INDEX($AW$11:$BA$66,MATCH($C1067&amp;$G1067,$AO$11:$AO$66&amp;$AP$11:$AP$66,0),COUNTIF($AW$10:$BA$10,"&lt;"&amp;Z1067)+1)</f>
        <v>5.9999999999999995E-4</v>
      </c>
      <c r="AD1067" s="62">
        <v>5.6196000000000002</v>
      </c>
      <c r="AE1067" s="61">
        <f t="array" ref="AE1067">INDEX($AT$11:$AV$66,MATCH($C1067&amp;$G1067,$AO$11:$AO$66&amp;$AP$11:$AP$66,0),COUNTIF($AT$10:$AV$10,"&lt;"&amp;AD1067)+1)</f>
        <v>8.9999999999999998E-4</v>
      </c>
      <c r="AF1067" s="111">
        <f t="shared" si="245"/>
        <v>5.5925367061317361</v>
      </c>
      <c r="AG1067" s="121">
        <f t="array" ref="AG1067">INDEX($AW$11:$BA$66,MATCH($C1067&amp;$G1067,$AO$11:$AO$66&amp;$AP$11:$AP$66,0),COUNTIF($AW$10:$BA$10,"&lt;"&amp;AD1067)+1)</f>
        <v>5.9999999999999995E-4</v>
      </c>
    </row>
    <row r="1068" spans="2:33" ht="12.75" customHeight="1" x14ac:dyDescent="0.3">
      <c r="B1068" s="81" t="str">
        <f t="shared" si="247"/>
        <v>5 5/8-16 UN</v>
      </c>
      <c r="C1068" s="71" t="s">
        <v>592</v>
      </c>
      <c r="D1068" s="71"/>
      <c r="E1068" s="79" t="s">
        <v>604</v>
      </c>
      <c r="F1068" s="82" t="s">
        <v>649</v>
      </c>
      <c r="G1068" s="58">
        <v>16</v>
      </c>
      <c r="H1068" s="60" t="s">
        <v>521</v>
      </c>
      <c r="I1068" s="71" t="s">
        <v>601</v>
      </c>
      <c r="J1068" s="71" t="s">
        <v>588</v>
      </c>
      <c r="K1068" s="71" t="s">
        <v>600</v>
      </c>
      <c r="L1068" s="85">
        <f t="shared" si="246"/>
        <v>142.875</v>
      </c>
      <c r="M1068" s="85">
        <f t="shared" si="234"/>
        <v>1.5874999999999999</v>
      </c>
      <c r="N1068" s="71">
        <v>60</v>
      </c>
      <c r="O1068" s="100">
        <f t="shared" si="235"/>
        <v>142.68700000000001</v>
      </c>
      <c r="P1068" s="85">
        <f t="shared" si="236"/>
        <v>0</v>
      </c>
      <c r="Q1068" s="58">
        <f t="shared" si="237"/>
        <v>22.9</v>
      </c>
      <c r="R1068" s="100">
        <f t="shared" si="238"/>
        <v>141.99959999999999</v>
      </c>
      <c r="S1068" s="85">
        <f t="shared" si="239"/>
        <v>0</v>
      </c>
      <c r="T1068" s="58">
        <f t="shared" si="240"/>
        <v>15.2</v>
      </c>
      <c r="U1068" s="58">
        <f t="shared" si="241"/>
        <v>7.6</v>
      </c>
      <c r="V1068" s="58">
        <f t="array" ref="V1068">INDEX(AS$11:AS$66,MATCH(C1068&amp;G1068,AO$11:AO$66&amp;AP$11:AP$66,0),0)</f>
        <v>10</v>
      </c>
      <c r="X1068" s="120">
        <f t="shared" si="242"/>
        <v>6.25E-2</v>
      </c>
      <c r="Y1068" s="61">
        <f t="array" ref="Y1068">INDEX($AQ$11:$AR$66,MATCH($C1068&amp;$G1068,$AO$11:$AO$66&amp;$AP$11:$AP$66,0),COUNTIF($AQ$10:$AR$10,"&lt;"&amp;Z1068)+1)</f>
        <v>2.9999999999999997E-4</v>
      </c>
      <c r="Z1068" s="61">
        <f t="shared" si="243"/>
        <v>5.625</v>
      </c>
      <c r="AA1068" s="61">
        <f t="array" ref="AA1068">INDEX($AT$11:$AV$66,MATCH($C1068&amp;$G1068,$AO$11:$AO$66&amp;$AP$11:$AP$66,0),COUNTIF($AT$10:$AV$10,"&lt;"&amp;Z1068)+1)</f>
        <v>8.9999999999999998E-4</v>
      </c>
      <c r="AB1068" s="111">
        <f t="shared" si="244"/>
        <v>5.5844050591976044</v>
      </c>
      <c r="AC1068" s="121">
        <f t="array" ref="AC1068">INDEX($AW$11:$BA$66,MATCH($C1068&amp;$G1068,$AO$11:$AO$66&amp;$AP$11:$AP$66,0),COUNTIF($AW$10:$BA$10,"&lt;"&amp;Z1068)+1)</f>
        <v>5.9999999999999995E-4</v>
      </c>
      <c r="AD1068" s="62">
        <v>5.6176000000000004</v>
      </c>
      <c r="AE1068" s="61">
        <f t="array" ref="AE1068">INDEX($AT$11:$AV$66,MATCH($C1068&amp;$G1068,$AO$11:$AO$66&amp;$AP$11:$AP$66,0),COUNTIF($AT$10:$AV$10,"&lt;"&amp;AD1068)+1)</f>
        <v>8.9999999999999998E-4</v>
      </c>
      <c r="AF1068" s="111">
        <f t="shared" si="245"/>
        <v>5.5905367061317364</v>
      </c>
      <c r="AG1068" s="121">
        <f t="array" ref="AG1068">INDEX($AW$11:$BA$66,MATCH($C1068&amp;$G1068,$AO$11:$AO$66&amp;$AP$11:$AP$66,0),COUNTIF($AW$10:$BA$10,"&lt;"&amp;AD1068)+1)</f>
        <v>5.9999999999999995E-4</v>
      </c>
    </row>
    <row r="1069" spans="2:33" ht="12.75" customHeight="1" x14ac:dyDescent="0.3">
      <c r="B1069" s="81" t="str">
        <f t="shared" si="247"/>
        <v>5 3/4-4 UN</v>
      </c>
      <c r="C1069" s="71" t="s">
        <v>592</v>
      </c>
      <c r="D1069" s="71"/>
      <c r="E1069" s="79" t="s">
        <v>604</v>
      </c>
      <c r="F1069" s="82" t="s">
        <v>650</v>
      </c>
      <c r="G1069" s="58">
        <v>4</v>
      </c>
      <c r="H1069" s="60" t="s">
        <v>521</v>
      </c>
      <c r="I1069" s="71" t="s">
        <v>599</v>
      </c>
      <c r="J1069" s="71" t="s">
        <v>588</v>
      </c>
      <c r="K1069" s="71" t="s">
        <v>600</v>
      </c>
      <c r="L1069" s="85">
        <f t="shared" si="246"/>
        <v>146.05000000000001</v>
      </c>
      <c r="M1069" s="85">
        <f t="shared" si="234"/>
        <v>6.35</v>
      </c>
      <c r="N1069" s="71">
        <v>60</v>
      </c>
      <c r="O1069" s="100">
        <f t="shared" si="235"/>
        <v>145.0797</v>
      </c>
      <c r="P1069" s="85">
        <f t="shared" si="236"/>
        <v>0</v>
      </c>
      <c r="Q1069" s="58">
        <f t="shared" si="237"/>
        <v>38.1</v>
      </c>
      <c r="R1069" s="100">
        <f t="shared" si="238"/>
        <v>142.33009999999999</v>
      </c>
      <c r="S1069" s="85">
        <f t="shared" si="239"/>
        <v>0</v>
      </c>
      <c r="T1069" s="58">
        <f t="shared" si="240"/>
        <v>15.2</v>
      </c>
      <c r="U1069" s="58">
        <f t="shared" si="241"/>
        <v>10.199999999999999</v>
      </c>
      <c r="V1069" s="58">
        <f t="array" ref="V1069">INDEX(AS$11:AS$66,MATCH(C1069&amp;G1069,AO$11:AO$66&amp;AP$11:AP$66,0),0)</f>
        <v>5</v>
      </c>
      <c r="X1069" s="120">
        <f t="shared" si="242"/>
        <v>0.25</v>
      </c>
      <c r="Y1069" s="61">
        <f t="array" ref="Y1069">INDEX($AQ$11:$AR$66,MATCH($C1069&amp;$G1069,$AO$11:$AO$66&amp;$AP$11:$AP$66,0),COUNTIF($AQ$10:$AR$10,"&lt;"&amp;Z1069)+1)</f>
        <v>4.0000000000000002E-4</v>
      </c>
      <c r="Z1069" s="61">
        <f t="shared" si="243"/>
        <v>5.75</v>
      </c>
      <c r="AA1069" s="61">
        <f t="array" ref="AA1069">INDEX($AT$11:$AV$66,MATCH($C1069&amp;$G1069,$AO$11:$AO$66&amp;$AP$11:$AP$66,0),COUNTIF($AT$10:$AV$10,"&lt;"&amp;Z1069)+1)</f>
        <v>1.5E-3</v>
      </c>
      <c r="AB1069" s="111">
        <f t="shared" si="244"/>
        <v>5.5876202367904177</v>
      </c>
      <c r="AC1069" s="121">
        <f t="array" ref="AC1069">INDEX($AW$11:$BA$66,MATCH($C1069&amp;$G1069,$AO$11:$AO$66&amp;$AP$11:$AP$66,0),COUNTIF($AW$10:$BA$10,"&lt;"&amp;Z1069)+1)</f>
        <v>5.9999999999999995E-4</v>
      </c>
      <c r="AD1069" s="62">
        <v>5.7118000000000002</v>
      </c>
      <c r="AE1069" s="61">
        <f t="array" ref="AE1069">INDEX($AT$11:$AV$66,MATCH($C1069&amp;$G1069,$AO$11:$AO$66&amp;$AP$11:$AP$66,0),COUNTIF($AT$10:$AV$10,"&lt;"&amp;AD1069)+1)</f>
        <v>1.5E-3</v>
      </c>
      <c r="AF1069" s="111">
        <f t="shared" si="245"/>
        <v>5.6035468245269451</v>
      </c>
      <c r="AG1069" s="121">
        <f t="array" ref="AG1069">INDEX($AW$11:$BA$66,MATCH($C1069&amp;$G1069,$AO$11:$AO$66&amp;$AP$11:$AP$66,0),COUNTIF($AW$10:$BA$10,"&lt;"&amp;AD1069)+1)</f>
        <v>5.9999999999999995E-4</v>
      </c>
    </row>
    <row r="1070" spans="2:33" ht="12.75" customHeight="1" x14ac:dyDescent="0.3">
      <c r="B1070" s="81" t="str">
        <f t="shared" si="247"/>
        <v>5 3/4-4 UN</v>
      </c>
      <c r="C1070" s="71" t="s">
        <v>592</v>
      </c>
      <c r="D1070" s="71"/>
      <c r="E1070" s="79" t="s">
        <v>604</v>
      </c>
      <c r="F1070" s="82" t="s">
        <v>650</v>
      </c>
      <c r="G1070" s="58">
        <v>4</v>
      </c>
      <c r="H1070" s="60" t="s">
        <v>521</v>
      </c>
      <c r="I1070" s="71" t="s">
        <v>601</v>
      </c>
      <c r="J1070" s="71" t="s">
        <v>588</v>
      </c>
      <c r="K1070" s="71" t="s">
        <v>600</v>
      </c>
      <c r="L1070" s="85">
        <f t="shared" si="246"/>
        <v>146.05000000000001</v>
      </c>
      <c r="M1070" s="85">
        <f t="shared" si="234"/>
        <v>6.35</v>
      </c>
      <c r="N1070" s="71">
        <v>60</v>
      </c>
      <c r="O1070" s="100">
        <f t="shared" si="235"/>
        <v>144.97810000000001</v>
      </c>
      <c r="P1070" s="85">
        <f t="shared" si="236"/>
        <v>0</v>
      </c>
      <c r="Q1070" s="58">
        <f t="shared" si="237"/>
        <v>38.1</v>
      </c>
      <c r="R1070" s="100">
        <f t="shared" si="238"/>
        <v>142.2285</v>
      </c>
      <c r="S1070" s="85">
        <f t="shared" si="239"/>
        <v>0</v>
      </c>
      <c r="T1070" s="58">
        <f t="shared" si="240"/>
        <v>15.2</v>
      </c>
      <c r="U1070" s="58">
        <f t="shared" si="241"/>
        <v>10.199999999999999</v>
      </c>
      <c r="V1070" s="58">
        <f t="array" ref="V1070">INDEX(AS$11:AS$66,MATCH(C1070&amp;G1070,AO$11:AO$66&amp;AP$11:AP$66,0),0)</f>
        <v>5</v>
      </c>
      <c r="X1070" s="120">
        <f t="shared" si="242"/>
        <v>0.25</v>
      </c>
      <c r="Y1070" s="61">
        <f t="array" ref="Y1070">INDEX($AQ$11:$AR$66,MATCH($C1070&amp;$G1070,$AO$11:$AO$66&amp;$AP$11:$AP$66,0),COUNTIF($AQ$10:$AR$10,"&lt;"&amp;Z1070)+1)</f>
        <v>4.0000000000000002E-4</v>
      </c>
      <c r="Z1070" s="61">
        <f t="shared" si="243"/>
        <v>5.75</v>
      </c>
      <c r="AA1070" s="61">
        <f t="array" ref="AA1070">INDEX($AT$11:$AV$66,MATCH($C1070&amp;$G1070,$AO$11:$AO$66&amp;$AP$11:$AP$66,0),COUNTIF($AT$10:$AV$10,"&lt;"&amp;Z1070)+1)</f>
        <v>1.5E-3</v>
      </c>
      <c r="AB1070" s="111">
        <f t="shared" si="244"/>
        <v>5.5876202367904177</v>
      </c>
      <c r="AC1070" s="121">
        <f t="array" ref="AC1070">INDEX($AW$11:$BA$66,MATCH($C1070&amp;$G1070,$AO$11:$AO$66&amp;$AP$11:$AP$66,0),COUNTIF($AW$10:$BA$10,"&lt;"&amp;Z1070)+1)</f>
        <v>5.9999999999999995E-4</v>
      </c>
      <c r="AD1070" s="62">
        <v>5.7077999999999998</v>
      </c>
      <c r="AE1070" s="61">
        <f t="array" ref="AE1070">INDEX($AT$11:$AV$66,MATCH($C1070&amp;$G1070,$AO$11:$AO$66&amp;$AP$11:$AP$66,0),COUNTIF($AT$10:$AV$10,"&lt;"&amp;AD1070)+1)</f>
        <v>1.5E-3</v>
      </c>
      <c r="AF1070" s="111">
        <f t="shared" si="245"/>
        <v>5.5995468245269446</v>
      </c>
      <c r="AG1070" s="121">
        <f t="array" ref="AG1070">INDEX($AW$11:$BA$66,MATCH($C1070&amp;$G1070,$AO$11:$AO$66&amp;$AP$11:$AP$66,0),COUNTIF($AW$10:$BA$10,"&lt;"&amp;AD1070)+1)</f>
        <v>5.9999999999999995E-4</v>
      </c>
    </row>
    <row r="1071" spans="2:33" ht="12.75" customHeight="1" x14ac:dyDescent="0.3">
      <c r="B1071" s="81" t="str">
        <f t="shared" si="247"/>
        <v>5 3/4-6 UN</v>
      </c>
      <c r="C1071" s="71" t="s">
        <v>592</v>
      </c>
      <c r="D1071" s="71"/>
      <c r="E1071" s="79" t="s">
        <v>604</v>
      </c>
      <c r="F1071" s="82" t="s">
        <v>650</v>
      </c>
      <c r="G1071" s="58">
        <v>6</v>
      </c>
      <c r="H1071" s="60" t="s">
        <v>521</v>
      </c>
      <c r="I1071" s="71" t="s">
        <v>599</v>
      </c>
      <c r="J1071" s="71" t="s">
        <v>588</v>
      </c>
      <c r="K1071" s="71" t="s">
        <v>600</v>
      </c>
      <c r="L1071" s="85">
        <f t="shared" si="246"/>
        <v>146.05000000000001</v>
      </c>
      <c r="M1071" s="85">
        <f t="shared" si="234"/>
        <v>4.2332999999999998</v>
      </c>
      <c r="N1071" s="71">
        <v>60</v>
      </c>
      <c r="O1071" s="100">
        <f t="shared" si="235"/>
        <v>145.49119999999999</v>
      </c>
      <c r="P1071" s="85">
        <f t="shared" si="236"/>
        <v>0</v>
      </c>
      <c r="Q1071" s="58">
        <f t="shared" si="237"/>
        <v>33</v>
      </c>
      <c r="R1071" s="100">
        <f t="shared" si="238"/>
        <v>143.65809999999999</v>
      </c>
      <c r="S1071" s="85">
        <f t="shared" si="239"/>
        <v>0</v>
      </c>
      <c r="T1071" s="58">
        <f t="shared" si="240"/>
        <v>15.2</v>
      </c>
      <c r="U1071" s="58">
        <f t="shared" si="241"/>
        <v>10.199999999999999</v>
      </c>
      <c r="V1071" s="58">
        <f t="array" ref="V1071">INDEX(AS$11:AS$66,MATCH(C1071&amp;G1071,AO$11:AO$66&amp;AP$11:AP$66,0),0)</f>
        <v>5</v>
      </c>
      <c r="X1071" s="120">
        <f t="shared" si="242"/>
        <v>0.16666666666666666</v>
      </c>
      <c r="Y1071" s="61">
        <f t="array" ref="Y1071">INDEX($AQ$11:$AR$66,MATCH($C1071&amp;$G1071,$AO$11:$AO$66&amp;$AP$11:$AP$66,0),COUNTIF($AQ$10:$AR$10,"&lt;"&amp;Z1071)+1)</f>
        <v>4.0000000000000002E-4</v>
      </c>
      <c r="Z1071" s="61">
        <f t="shared" si="243"/>
        <v>5.75</v>
      </c>
      <c r="AA1071" s="61">
        <f t="array" ref="AA1071">INDEX($AT$11:$AV$66,MATCH($C1071&amp;$G1071,$AO$11:$AO$66&amp;$AP$11:$AP$66,0),COUNTIF($AT$10:$AV$10,"&lt;"&amp;Z1071)+1)</f>
        <v>1.2999999999999999E-3</v>
      </c>
      <c r="AB1071" s="111">
        <f t="shared" si="244"/>
        <v>5.6417468245269449</v>
      </c>
      <c r="AC1071" s="121">
        <f t="array" ref="AC1071">INDEX($AW$11:$BA$66,MATCH($C1071&amp;$G1071,$AO$11:$AO$66&amp;$AP$11:$AP$66,0),COUNTIF($AW$10:$BA$10,"&lt;"&amp;Z1071)+1)</f>
        <v>5.9999999999999995E-4</v>
      </c>
      <c r="AD1071" s="62">
        <v>5.7279999999999998</v>
      </c>
      <c r="AE1071" s="61">
        <f t="array" ref="AE1071">INDEX($AT$11:$AV$66,MATCH($C1071&amp;$G1071,$AO$11:$AO$66&amp;$AP$11:$AP$66,0),COUNTIF($AT$10:$AV$10,"&lt;"&amp;AD1071)+1)</f>
        <v>1.2999999999999999E-3</v>
      </c>
      <c r="AF1071" s="111">
        <f t="shared" si="245"/>
        <v>5.6558312163512969</v>
      </c>
      <c r="AG1071" s="121">
        <f t="array" ref="AG1071">INDEX($AW$11:$BA$66,MATCH($C1071&amp;$G1071,$AO$11:$AO$66&amp;$AP$11:$AP$66,0),COUNTIF($AW$10:$BA$10,"&lt;"&amp;AD1071)+1)</f>
        <v>5.9999999999999995E-4</v>
      </c>
    </row>
    <row r="1072" spans="2:33" ht="12.75" customHeight="1" x14ac:dyDescent="0.3">
      <c r="B1072" s="81" t="str">
        <f t="shared" si="247"/>
        <v>5 3/4-6 UN</v>
      </c>
      <c r="C1072" s="71" t="s">
        <v>592</v>
      </c>
      <c r="D1072" s="71"/>
      <c r="E1072" s="79" t="s">
        <v>604</v>
      </c>
      <c r="F1072" s="82" t="s">
        <v>650</v>
      </c>
      <c r="G1072" s="58">
        <v>6</v>
      </c>
      <c r="H1072" s="60" t="s">
        <v>521</v>
      </c>
      <c r="I1072" s="71" t="s">
        <v>601</v>
      </c>
      <c r="J1072" s="71" t="s">
        <v>588</v>
      </c>
      <c r="K1072" s="71" t="s">
        <v>600</v>
      </c>
      <c r="L1072" s="85">
        <f t="shared" si="246"/>
        <v>146.05000000000001</v>
      </c>
      <c r="M1072" s="85">
        <f t="shared" si="234"/>
        <v>4.2332999999999998</v>
      </c>
      <c r="N1072" s="71">
        <v>60</v>
      </c>
      <c r="O1072" s="100">
        <f t="shared" si="235"/>
        <v>145.4023</v>
      </c>
      <c r="P1072" s="85">
        <f t="shared" si="236"/>
        <v>0</v>
      </c>
      <c r="Q1072" s="58">
        <f t="shared" si="237"/>
        <v>33</v>
      </c>
      <c r="R1072" s="100">
        <f t="shared" si="238"/>
        <v>143.5692</v>
      </c>
      <c r="S1072" s="85">
        <f t="shared" si="239"/>
        <v>0</v>
      </c>
      <c r="T1072" s="58">
        <f t="shared" si="240"/>
        <v>15.2</v>
      </c>
      <c r="U1072" s="58">
        <f t="shared" si="241"/>
        <v>10.199999999999999</v>
      </c>
      <c r="V1072" s="58">
        <f t="array" ref="V1072">INDEX(AS$11:AS$66,MATCH(C1072&amp;G1072,AO$11:AO$66&amp;AP$11:AP$66,0),0)</f>
        <v>5</v>
      </c>
      <c r="X1072" s="120">
        <f t="shared" si="242"/>
        <v>0.16666666666666666</v>
      </c>
      <c r="Y1072" s="61">
        <f t="array" ref="Y1072">INDEX($AQ$11:$AR$66,MATCH($C1072&amp;$G1072,$AO$11:$AO$66&amp;$AP$11:$AP$66,0),COUNTIF($AQ$10:$AR$10,"&lt;"&amp;Z1072)+1)</f>
        <v>4.0000000000000002E-4</v>
      </c>
      <c r="Z1072" s="61">
        <f t="shared" si="243"/>
        <v>5.75</v>
      </c>
      <c r="AA1072" s="61">
        <f t="array" ref="AA1072">INDEX($AT$11:$AV$66,MATCH($C1072&amp;$G1072,$AO$11:$AO$66&amp;$AP$11:$AP$66,0),COUNTIF($AT$10:$AV$10,"&lt;"&amp;Z1072)+1)</f>
        <v>1.2999999999999999E-3</v>
      </c>
      <c r="AB1072" s="111">
        <f t="shared" si="244"/>
        <v>5.6417468245269449</v>
      </c>
      <c r="AC1072" s="121">
        <f t="array" ref="AC1072">INDEX($AW$11:$BA$66,MATCH($C1072&amp;$G1072,$AO$11:$AO$66&amp;$AP$11:$AP$66,0),COUNTIF($AW$10:$BA$10,"&lt;"&amp;Z1072)+1)</f>
        <v>5.9999999999999995E-4</v>
      </c>
      <c r="AD1072" s="62">
        <v>5.7244999999999999</v>
      </c>
      <c r="AE1072" s="61">
        <f t="array" ref="AE1072">INDEX($AT$11:$AV$66,MATCH($C1072&amp;$G1072,$AO$11:$AO$66&amp;$AP$11:$AP$66,0),COUNTIF($AT$10:$AV$10,"&lt;"&amp;AD1072)+1)</f>
        <v>1.2999999999999999E-3</v>
      </c>
      <c r="AF1072" s="111">
        <f t="shared" si="245"/>
        <v>5.6523312163512971</v>
      </c>
      <c r="AG1072" s="121">
        <f t="array" ref="AG1072">INDEX($AW$11:$BA$66,MATCH($C1072&amp;$G1072,$AO$11:$AO$66&amp;$AP$11:$AP$66,0),COUNTIF($AW$10:$BA$10,"&lt;"&amp;AD1072)+1)</f>
        <v>5.9999999999999995E-4</v>
      </c>
    </row>
    <row r="1073" spans="2:33" ht="12.75" customHeight="1" x14ac:dyDescent="0.3">
      <c r="B1073" s="81" t="str">
        <f t="shared" si="247"/>
        <v>5 3/4-12 UN</v>
      </c>
      <c r="C1073" s="71" t="s">
        <v>592</v>
      </c>
      <c r="D1073" s="71"/>
      <c r="E1073" s="79" t="s">
        <v>604</v>
      </c>
      <c r="F1073" s="82" t="s">
        <v>650</v>
      </c>
      <c r="G1073" s="58">
        <v>12</v>
      </c>
      <c r="H1073" s="60" t="s">
        <v>521</v>
      </c>
      <c r="I1073" s="71" t="s">
        <v>599</v>
      </c>
      <c r="J1073" s="71" t="s">
        <v>588</v>
      </c>
      <c r="K1073" s="71" t="s">
        <v>600</v>
      </c>
      <c r="L1073" s="85">
        <f t="shared" si="246"/>
        <v>146.05000000000001</v>
      </c>
      <c r="M1073" s="85">
        <f t="shared" si="234"/>
        <v>2.1166999999999998</v>
      </c>
      <c r="N1073" s="71">
        <v>60</v>
      </c>
      <c r="O1073" s="100">
        <f t="shared" si="235"/>
        <v>145.82140000000001</v>
      </c>
      <c r="P1073" s="85">
        <f t="shared" si="236"/>
        <v>0</v>
      </c>
      <c r="Q1073" s="58">
        <f t="shared" si="237"/>
        <v>22.9</v>
      </c>
      <c r="R1073" s="100">
        <f t="shared" si="238"/>
        <v>144.9049</v>
      </c>
      <c r="S1073" s="85">
        <f t="shared" si="239"/>
        <v>0</v>
      </c>
      <c r="T1073" s="58">
        <f t="shared" si="240"/>
        <v>15.2</v>
      </c>
      <c r="U1073" s="58">
        <f t="shared" si="241"/>
        <v>7.6</v>
      </c>
      <c r="V1073" s="58">
        <f t="array" ref="V1073">INDEX(AS$11:AS$66,MATCH(C1073&amp;G1073,AO$11:AO$66&amp;AP$11:AP$66,0),0)</f>
        <v>10</v>
      </c>
      <c r="X1073" s="120">
        <f t="shared" si="242"/>
        <v>8.3333333333333329E-2</v>
      </c>
      <c r="Y1073" s="61">
        <f t="array" ref="Y1073">INDEX($AQ$11:$AR$66,MATCH($C1073&amp;$G1073,$AO$11:$AO$66&amp;$AP$11:$AP$66,0),COUNTIF($AQ$10:$AR$10,"&lt;"&amp;Z1073)+1)</f>
        <v>2.9999999999999997E-4</v>
      </c>
      <c r="Z1073" s="61">
        <f t="shared" si="243"/>
        <v>5.75</v>
      </c>
      <c r="AA1073" s="61">
        <f t="array" ref="AA1073">INDEX($AT$11:$AV$66,MATCH($C1073&amp;$G1073,$AO$11:$AO$66&amp;$AP$11:$AP$66,0),COUNTIF($AT$10:$AV$10,"&lt;"&amp;Z1073)+1)</f>
        <v>8.9999999999999998E-4</v>
      </c>
      <c r="AB1073" s="111">
        <f t="shared" si="244"/>
        <v>5.6958734122634729</v>
      </c>
      <c r="AC1073" s="121">
        <f t="array" ref="AC1073">INDEX($AW$11:$BA$66,MATCH($C1073&amp;$G1073,$AO$11:$AO$66&amp;$AP$11:$AP$66,0),COUNTIF($AW$10:$BA$10,"&lt;"&amp;Z1073)+1)</f>
        <v>5.9999999999999995E-4</v>
      </c>
      <c r="AD1073" s="62">
        <v>5.7409999999999997</v>
      </c>
      <c r="AE1073" s="61">
        <f t="array" ref="AE1073">INDEX($AT$11:$AV$66,MATCH($C1073&amp;$G1073,$AO$11:$AO$66&amp;$AP$11:$AP$66,0),COUNTIF($AT$10:$AV$10,"&lt;"&amp;AD1073)+1)</f>
        <v>8.9999999999999998E-4</v>
      </c>
      <c r="AF1073" s="111">
        <f t="shared" si="245"/>
        <v>5.7049156081756482</v>
      </c>
      <c r="AG1073" s="121">
        <f t="array" ref="AG1073">INDEX($AW$11:$BA$66,MATCH($C1073&amp;$G1073,$AO$11:$AO$66&amp;$AP$11:$AP$66,0),COUNTIF($AW$10:$BA$10,"&lt;"&amp;AD1073)+1)</f>
        <v>5.9999999999999995E-4</v>
      </c>
    </row>
    <row r="1074" spans="2:33" ht="12.75" customHeight="1" x14ac:dyDescent="0.3">
      <c r="B1074" s="81" t="str">
        <f t="shared" si="247"/>
        <v>5 3/4-12 UN</v>
      </c>
      <c r="C1074" s="71" t="s">
        <v>592</v>
      </c>
      <c r="D1074" s="71"/>
      <c r="E1074" s="79" t="s">
        <v>604</v>
      </c>
      <c r="F1074" s="82" t="s">
        <v>650</v>
      </c>
      <c r="G1074" s="58">
        <v>12</v>
      </c>
      <c r="H1074" s="60" t="s">
        <v>521</v>
      </c>
      <c r="I1074" s="71" t="s">
        <v>601</v>
      </c>
      <c r="J1074" s="71" t="s">
        <v>588</v>
      </c>
      <c r="K1074" s="71" t="s">
        <v>600</v>
      </c>
      <c r="L1074" s="85">
        <f t="shared" si="246"/>
        <v>146.05000000000001</v>
      </c>
      <c r="M1074" s="85">
        <f t="shared" si="234"/>
        <v>2.1166999999999998</v>
      </c>
      <c r="N1074" s="71">
        <v>60</v>
      </c>
      <c r="O1074" s="100">
        <f t="shared" si="235"/>
        <v>145.76300000000001</v>
      </c>
      <c r="P1074" s="85">
        <f t="shared" si="236"/>
        <v>0</v>
      </c>
      <c r="Q1074" s="58">
        <f t="shared" si="237"/>
        <v>22.9</v>
      </c>
      <c r="R1074" s="100">
        <f t="shared" si="238"/>
        <v>144.84639999999999</v>
      </c>
      <c r="S1074" s="85">
        <f t="shared" si="239"/>
        <v>0</v>
      </c>
      <c r="T1074" s="58">
        <f t="shared" si="240"/>
        <v>15.2</v>
      </c>
      <c r="U1074" s="58">
        <f t="shared" si="241"/>
        <v>7.6</v>
      </c>
      <c r="V1074" s="58">
        <f t="array" ref="V1074">INDEX(AS$11:AS$66,MATCH(C1074&amp;G1074,AO$11:AO$66&amp;AP$11:AP$66,0),0)</f>
        <v>10</v>
      </c>
      <c r="X1074" s="120">
        <f t="shared" si="242"/>
        <v>8.3333333333333329E-2</v>
      </c>
      <c r="Y1074" s="61">
        <f t="array" ref="Y1074">INDEX($AQ$11:$AR$66,MATCH($C1074&amp;$G1074,$AO$11:$AO$66&amp;$AP$11:$AP$66,0),COUNTIF($AQ$10:$AR$10,"&lt;"&amp;Z1074)+1)</f>
        <v>2.9999999999999997E-4</v>
      </c>
      <c r="Z1074" s="61">
        <f t="shared" si="243"/>
        <v>5.75</v>
      </c>
      <c r="AA1074" s="61">
        <f t="array" ref="AA1074">INDEX($AT$11:$AV$66,MATCH($C1074&amp;$G1074,$AO$11:$AO$66&amp;$AP$11:$AP$66,0),COUNTIF($AT$10:$AV$10,"&lt;"&amp;Z1074)+1)</f>
        <v>8.9999999999999998E-4</v>
      </c>
      <c r="AB1074" s="111">
        <f t="shared" si="244"/>
        <v>5.6958734122634729</v>
      </c>
      <c r="AC1074" s="121">
        <f t="array" ref="AC1074">INDEX($AW$11:$BA$66,MATCH($C1074&amp;$G1074,$AO$11:$AO$66&amp;$AP$11:$AP$66,0),COUNTIF($AW$10:$BA$10,"&lt;"&amp;Z1074)+1)</f>
        <v>5.9999999999999995E-4</v>
      </c>
      <c r="AD1074" s="62">
        <v>5.7386999999999997</v>
      </c>
      <c r="AE1074" s="61">
        <f t="array" ref="AE1074">INDEX($AT$11:$AV$66,MATCH($C1074&amp;$G1074,$AO$11:$AO$66&amp;$AP$11:$AP$66,0),COUNTIF($AT$10:$AV$10,"&lt;"&amp;AD1074)+1)</f>
        <v>8.9999999999999998E-4</v>
      </c>
      <c r="AF1074" s="111">
        <f t="shared" si="245"/>
        <v>5.7026156081756483</v>
      </c>
      <c r="AG1074" s="121">
        <f t="array" ref="AG1074">INDEX($AW$11:$BA$66,MATCH($C1074&amp;$G1074,$AO$11:$AO$66&amp;$AP$11:$AP$66,0),COUNTIF($AW$10:$BA$10,"&lt;"&amp;AD1074)+1)</f>
        <v>5.9999999999999995E-4</v>
      </c>
    </row>
    <row r="1075" spans="2:33" ht="12.75" customHeight="1" x14ac:dyDescent="0.3">
      <c r="B1075" s="81" t="str">
        <f t="shared" si="247"/>
        <v>5 3/4-16 UN</v>
      </c>
      <c r="C1075" s="71" t="s">
        <v>592</v>
      </c>
      <c r="D1075" s="71"/>
      <c r="E1075" s="79" t="s">
        <v>604</v>
      </c>
      <c r="F1075" s="82" t="s">
        <v>650</v>
      </c>
      <c r="G1075" s="58">
        <v>16</v>
      </c>
      <c r="H1075" s="60" t="s">
        <v>521</v>
      </c>
      <c r="I1075" s="71" t="s">
        <v>599</v>
      </c>
      <c r="J1075" s="71" t="s">
        <v>588</v>
      </c>
      <c r="K1075" s="71" t="s">
        <v>600</v>
      </c>
      <c r="L1075" s="85">
        <f t="shared" si="246"/>
        <v>146.05000000000001</v>
      </c>
      <c r="M1075" s="85">
        <f t="shared" si="234"/>
        <v>1.5874999999999999</v>
      </c>
      <c r="N1075" s="71">
        <v>60</v>
      </c>
      <c r="O1075" s="100">
        <f t="shared" si="235"/>
        <v>145.9128</v>
      </c>
      <c r="P1075" s="85">
        <f t="shared" si="236"/>
        <v>0</v>
      </c>
      <c r="Q1075" s="58">
        <f t="shared" si="237"/>
        <v>22.9</v>
      </c>
      <c r="R1075" s="100">
        <f t="shared" si="238"/>
        <v>145.22540000000001</v>
      </c>
      <c r="S1075" s="85">
        <f t="shared" si="239"/>
        <v>0</v>
      </c>
      <c r="T1075" s="58">
        <f t="shared" si="240"/>
        <v>15.2</v>
      </c>
      <c r="U1075" s="58">
        <f t="shared" si="241"/>
        <v>7.6</v>
      </c>
      <c r="V1075" s="58">
        <f t="array" ref="V1075">INDEX(AS$11:AS$66,MATCH(C1075&amp;G1075,AO$11:AO$66&amp;AP$11:AP$66,0),0)</f>
        <v>10</v>
      </c>
      <c r="X1075" s="120">
        <f t="shared" si="242"/>
        <v>6.25E-2</v>
      </c>
      <c r="Y1075" s="61">
        <f t="array" ref="Y1075">INDEX($AQ$11:$AR$66,MATCH($C1075&amp;$G1075,$AO$11:$AO$66&amp;$AP$11:$AP$66,0),COUNTIF($AQ$10:$AR$10,"&lt;"&amp;Z1075)+1)</f>
        <v>2.9999999999999997E-4</v>
      </c>
      <c r="Z1075" s="61">
        <f t="shared" si="243"/>
        <v>5.75</v>
      </c>
      <c r="AA1075" s="61">
        <f t="array" ref="AA1075">INDEX($AT$11:$AV$66,MATCH($C1075&amp;$G1075,$AO$11:$AO$66&amp;$AP$11:$AP$66,0),COUNTIF($AT$10:$AV$10,"&lt;"&amp;Z1075)+1)</f>
        <v>8.9999999999999998E-4</v>
      </c>
      <c r="AB1075" s="111">
        <f t="shared" si="244"/>
        <v>5.7094050591976044</v>
      </c>
      <c r="AC1075" s="121">
        <f t="array" ref="AC1075">INDEX($AW$11:$BA$66,MATCH($C1075&amp;$G1075,$AO$11:$AO$66&amp;$AP$11:$AP$66,0),COUNTIF($AW$10:$BA$10,"&lt;"&amp;Z1075)+1)</f>
        <v>5.9999999999999995E-4</v>
      </c>
      <c r="AD1075" s="62">
        <v>5.7446000000000002</v>
      </c>
      <c r="AE1075" s="61">
        <f t="array" ref="AE1075">INDEX($AT$11:$AV$66,MATCH($C1075&amp;$G1075,$AO$11:$AO$66&amp;$AP$11:$AP$66,0),COUNTIF($AT$10:$AV$10,"&lt;"&amp;AD1075)+1)</f>
        <v>8.9999999999999998E-4</v>
      </c>
      <c r="AF1075" s="111">
        <f t="shared" si="245"/>
        <v>5.7175367061317361</v>
      </c>
      <c r="AG1075" s="121">
        <f t="array" ref="AG1075">INDEX($AW$11:$BA$66,MATCH($C1075&amp;$G1075,$AO$11:$AO$66&amp;$AP$11:$AP$66,0),COUNTIF($AW$10:$BA$10,"&lt;"&amp;AD1075)+1)</f>
        <v>5.9999999999999995E-4</v>
      </c>
    </row>
    <row r="1076" spans="2:33" ht="12.75" customHeight="1" x14ac:dyDescent="0.3">
      <c r="B1076" s="81" t="str">
        <f t="shared" si="247"/>
        <v>5 3/4-16 UN</v>
      </c>
      <c r="C1076" s="71" t="s">
        <v>592</v>
      </c>
      <c r="D1076" s="71"/>
      <c r="E1076" s="79" t="s">
        <v>604</v>
      </c>
      <c r="F1076" s="82" t="s">
        <v>650</v>
      </c>
      <c r="G1076" s="58">
        <v>16</v>
      </c>
      <c r="H1076" s="60" t="s">
        <v>521</v>
      </c>
      <c r="I1076" s="71" t="s">
        <v>601</v>
      </c>
      <c r="J1076" s="71" t="s">
        <v>588</v>
      </c>
      <c r="K1076" s="71" t="s">
        <v>600</v>
      </c>
      <c r="L1076" s="85">
        <f t="shared" si="246"/>
        <v>146.05000000000001</v>
      </c>
      <c r="M1076" s="85">
        <f t="shared" si="234"/>
        <v>1.5874999999999999</v>
      </c>
      <c r="N1076" s="71">
        <v>60</v>
      </c>
      <c r="O1076" s="100">
        <f t="shared" si="235"/>
        <v>145.86199999999999</v>
      </c>
      <c r="P1076" s="85">
        <f t="shared" si="236"/>
        <v>0</v>
      </c>
      <c r="Q1076" s="58">
        <f t="shared" si="237"/>
        <v>22.9</v>
      </c>
      <c r="R1076" s="100">
        <f t="shared" si="238"/>
        <v>145.1746</v>
      </c>
      <c r="S1076" s="85">
        <f t="shared" si="239"/>
        <v>0</v>
      </c>
      <c r="T1076" s="58">
        <f t="shared" si="240"/>
        <v>15.2</v>
      </c>
      <c r="U1076" s="58">
        <f t="shared" si="241"/>
        <v>7.6</v>
      </c>
      <c r="V1076" s="58">
        <f t="array" ref="V1076">INDEX(AS$11:AS$66,MATCH(C1076&amp;G1076,AO$11:AO$66&amp;AP$11:AP$66,0),0)</f>
        <v>10</v>
      </c>
      <c r="X1076" s="120">
        <f t="shared" si="242"/>
        <v>6.25E-2</v>
      </c>
      <c r="Y1076" s="61">
        <f t="array" ref="Y1076">INDEX($AQ$11:$AR$66,MATCH($C1076&amp;$G1076,$AO$11:$AO$66&amp;$AP$11:$AP$66,0),COUNTIF($AQ$10:$AR$10,"&lt;"&amp;Z1076)+1)</f>
        <v>2.9999999999999997E-4</v>
      </c>
      <c r="Z1076" s="61">
        <f t="shared" si="243"/>
        <v>5.75</v>
      </c>
      <c r="AA1076" s="61">
        <f t="array" ref="AA1076">INDEX($AT$11:$AV$66,MATCH($C1076&amp;$G1076,$AO$11:$AO$66&amp;$AP$11:$AP$66,0),COUNTIF($AT$10:$AV$10,"&lt;"&amp;Z1076)+1)</f>
        <v>8.9999999999999998E-4</v>
      </c>
      <c r="AB1076" s="111">
        <f t="shared" si="244"/>
        <v>5.7094050591976044</v>
      </c>
      <c r="AC1076" s="121">
        <f t="array" ref="AC1076">INDEX($AW$11:$BA$66,MATCH($C1076&amp;$G1076,$AO$11:$AO$66&amp;$AP$11:$AP$66,0),COUNTIF($AW$10:$BA$10,"&lt;"&amp;Z1076)+1)</f>
        <v>5.9999999999999995E-4</v>
      </c>
      <c r="AD1076" s="62">
        <v>5.7426000000000004</v>
      </c>
      <c r="AE1076" s="61">
        <f t="array" ref="AE1076">INDEX($AT$11:$AV$66,MATCH($C1076&amp;$G1076,$AO$11:$AO$66&amp;$AP$11:$AP$66,0),COUNTIF($AT$10:$AV$10,"&lt;"&amp;AD1076)+1)</f>
        <v>8.9999999999999998E-4</v>
      </c>
      <c r="AF1076" s="111">
        <f t="shared" si="245"/>
        <v>5.7155367061317364</v>
      </c>
      <c r="AG1076" s="121">
        <f t="array" ref="AG1076">INDEX($AW$11:$BA$66,MATCH($C1076&amp;$G1076,$AO$11:$AO$66&amp;$AP$11:$AP$66,0),COUNTIF($AW$10:$BA$10,"&lt;"&amp;AD1076)+1)</f>
        <v>5.9999999999999995E-4</v>
      </c>
    </row>
    <row r="1077" spans="2:33" ht="12.75" customHeight="1" x14ac:dyDescent="0.3">
      <c r="B1077" s="81" t="str">
        <f t="shared" si="247"/>
        <v>5 7/8-6 UN</v>
      </c>
      <c r="C1077" s="71" t="s">
        <v>592</v>
      </c>
      <c r="D1077" s="71"/>
      <c r="E1077" s="79" t="s">
        <v>604</v>
      </c>
      <c r="F1077" s="82" t="s">
        <v>651</v>
      </c>
      <c r="G1077" s="58">
        <v>6</v>
      </c>
      <c r="H1077" s="60" t="s">
        <v>521</v>
      </c>
      <c r="I1077" s="71" t="s">
        <v>599</v>
      </c>
      <c r="J1077" s="71" t="s">
        <v>588</v>
      </c>
      <c r="K1077" s="71" t="s">
        <v>600</v>
      </c>
      <c r="L1077" s="85">
        <f t="shared" si="246"/>
        <v>149.22499999999999</v>
      </c>
      <c r="M1077" s="85">
        <f t="shared" si="234"/>
        <v>4.2332999999999998</v>
      </c>
      <c r="N1077" s="71">
        <v>60</v>
      </c>
      <c r="O1077" s="100">
        <f t="shared" si="235"/>
        <v>148.6687</v>
      </c>
      <c r="P1077" s="85">
        <f t="shared" si="236"/>
        <v>0</v>
      </c>
      <c r="Q1077" s="58">
        <f t="shared" si="237"/>
        <v>33</v>
      </c>
      <c r="R1077" s="100">
        <f t="shared" si="238"/>
        <v>146.8357</v>
      </c>
      <c r="S1077" s="85">
        <f t="shared" si="239"/>
        <v>0</v>
      </c>
      <c r="T1077" s="58">
        <f t="shared" si="240"/>
        <v>15.2</v>
      </c>
      <c r="U1077" s="58">
        <f t="shared" si="241"/>
        <v>10.199999999999999</v>
      </c>
      <c r="V1077" s="58">
        <f t="array" ref="V1077">INDEX(AS$11:AS$66,MATCH(C1077&amp;G1077,AO$11:AO$66&amp;AP$11:AP$66,0),0)</f>
        <v>5</v>
      </c>
      <c r="X1077" s="120">
        <f t="shared" si="242"/>
        <v>0.16666666666666666</v>
      </c>
      <c r="Y1077" s="61">
        <f t="array" ref="Y1077">INDEX($AQ$11:$AR$66,MATCH($C1077&amp;$G1077,$AO$11:$AO$66&amp;$AP$11:$AP$66,0),COUNTIF($AQ$10:$AR$10,"&lt;"&amp;Z1077)+1)</f>
        <v>4.0000000000000002E-4</v>
      </c>
      <c r="Z1077" s="61">
        <f t="shared" si="243"/>
        <v>5.875</v>
      </c>
      <c r="AA1077" s="61">
        <f t="array" ref="AA1077">INDEX($AT$11:$AV$66,MATCH($C1077&amp;$G1077,$AO$11:$AO$66&amp;$AP$11:$AP$66,0),COUNTIF($AT$10:$AV$10,"&lt;"&amp;Z1077)+1)</f>
        <v>1.2999999999999999E-3</v>
      </c>
      <c r="AB1077" s="111">
        <f t="shared" si="244"/>
        <v>5.7667468245269449</v>
      </c>
      <c r="AC1077" s="121">
        <f t="array" ref="AC1077">INDEX($AW$11:$BA$66,MATCH($C1077&amp;$G1077,$AO$11:$AO$66&amp;$AP$11:$AP$66,0),COUNTIF($AW$10:$BA$10,"&lt;"&amp;Z1077)+1)</f>
        <v>5.9999999999999995E-4</v>
      </c>
      <c r="AD1077" s="62">
        <v>5.8531000000000004</v>
      </c>
      <c r="AE1077" s="61">
        <f t="array" ref="AE1077">INDEX($AT$11:$AV$66,MATCH($C1077&amp;$G1077,$AO$11:$AO$66&amp;$AP$11:$AP$66,0),COUNTIF($AT$10:$AV$10,"&lt;"&amp;AD1077)+1)</f>
        <v>1.2999999999999999E-3</v>
      </c>
      <c r="AF1077" s="111">
        <f t="shared" si="245"/>
        <v>5.7809312163512976</v>
      </c>
      <c r="AG1077" s="121">
        <f t="array" ref="AG1077">INDEX($AW$11:$BA$66,MATCH($C1077&amp;$G1077,$AO$11:$AO$66&amp;$AP$11:$AP$66,0),COUNTIF($AW$10:$BA$10,"&lt;"&amp;AD1077)+1)</f>
        <v>5.9999999999999995E-4</v>
      </c>
    </row>
    <row r="1078" spans="2:33" ht="12.75" customHeight="1" x14ac:dyDescent="0.3">
      <c r="B1078" s="81" t="str">
        <f t="shared" si="247"/>
        <v>5 7/8-6 UN</v>
      </c>
      <c r="C1078" s="71" t="s">
        <v>592</v>
      </c>
      <c r="D1078" s="71"/>
      <c r="E1078" s="79" t="s">
        <v>604</v>
      </c>
      <c r="F1078" s="82" t="s">
        <v>651</v>
      </c>
      <c r="G1078" s="58">
        <v>6</v>
      </c>
      <c r="H1078" s="60" t="s">
        <v>521</v>
      </c>
      <c r="I1078" s="71" t="s">
        <v>601</v>
      </c>
      <c r="J1078" s="71" t="s">
        <v>588</v>
      </c>
      <c r="K1078" s="71" t="s">
        <v>600</v>
      </c>
      <c r="L1078" s="85">
        <f t="shared" si="246"/>
        <v>149.22499999999999</v>
      </c>
      <c r="M1078" s="85">
        <f t="shared" si="234"/>
        <v>4.2332999999999998</v>
      </c>
      <c r="N1078" s="71">
        <v>60</v>
      </c>
      <c r="O1078" s="100">
        <f t="shared" si="235"/>
        <v>148.57730000000001</v>
      </c>
      <c r="P1078" s="85">
        <f t="shared" si="236"/>
        <v>0</v>
      </c>
      <c r="Q1078" s="58">
        <f t="shared" si="237"/>
        <v>33</v>
      </c>
      <c r="R1078" s="100">
        <f t="shared" si="238"/>
        <v>146.74420000000001</v>
      </c>
      <c r="S1078" s="85">
        <f t="shared" si="239"/>
        <v>0</v>
      </c>
      <c r="T1078" s="58">
        <f t="shared" si="240"/>
        <v>15.2</v>
      </c>
      <c r="U1078" s="58">
        <f t="shared" si="241"/>
        <v>10.199999999999999</v>
      </c>
      <c r="V1078" s="58">
        <f t="array" ref="V1078">INDEX(AS$11:AS$66,MATCH(C1078&amp;G1078,AO$11:AO$66&amp;AP$11:AP$66,0),0)</f>
        <v>5</v>
      </c>
      <c r="X1078" s="120">
        <f t="shared" si="242"/>
        <v>0.16666666666666666</v>
      </c>
      <c r="Y1078" s="61">
        <f t="array" ref="Y1078">INDEX($AQ$11:$AR$66,MATCH($C1078&amp;$G1078,$AO$11:$AO$66&amp;$AP$11:$AP$66,0),COUNTIF($AQ$10:$AR$10,"&lt;"&amp;Z1078)+1)</f>
        <v>4.0000000000000002E-4</v>
      </c>
      <c r="Z1078" s="61">
        <f t="shared" si="243"/>
        <v>5.875</v>
      </c>
      <c r="AA1078" s="61">
        <f t="array" ref="AA1078">INDEX($AT$11:$AV$66,MATCH($C1078&amp;$G1078,$AO$11:$AO$66&amp;$AP$11:$AP$66,0),COUNTIF($AT$10:$AV$10,"&lt;"&amp;Z1078)+1)</f>
        <v>1.2999999999999999E-3</v>
      </c>
      <c r="AB1078" s="111">
        <f t="shared" si="244"/>
        <v>5.7667468245269449</v>
      </c>
      <c r="AC1078" s="121">
        <f t="array" ref="AC1078">INDEX($AW$11:$BA$66,MATCH($C1078&amp;$G1078,$AO$11:$AO$66&amp;$AP$11:$AP$66,0),COUNTIF($AW$10:$BA$10,"&lt;"&amp;Z1078)+1)</f>
        <v>5.9999999999999995E-4</v>
      </c>
      <c r="AD1078" s="62">
        <v>5.8494999999999999</v>
      </c>
      <c r="AE1078" s="61">
        <f t="array" ref="AE1078">INDEX($AT$11:$AV$66,MATCH($C1078&amp;$G1078,$AO$11:$AO$66&amp;$AP$11:$AP$66,0),COUNTIF($AT$10:$AV$10,"&lt;"&amp;AD1078)+1)</f>
        <v>1.2999999999999999E-3</v>
      </c>
      <c r="AF1078" s="111">
        <f t="shared" si="245"/>
        <v>5.7773312163512971</v>
      </c>
      <c r="AG1078" s="121">
        <f t="array" ref="AG1078">INDEX($AW$11:$BA$66,MATCH($C1078&amp;$G1078,$AO$11:$AO$66&amp;$AP$11:$AP$66,0),COUNTIF($AW$10:$BA$10,"&lt;"&amp;AD1078)+1)</f>
        <v>5.9999999999999995E-4</v>
      </c>
    </row>
    <row r="1079" spans="2:33" ht="12.75" customHeight="1" x14ac:dyDescent="0.3">
      <c r="B1079" s="81" t="str">
        <f t="shared" si="247"/>
        <v>5 7/8-12 UN</v>
      </c>
      <c r="C1079" s="71" t="s">
        <v>592</v>
      </c>
      <c r="D1079" s="71"/>
      <c r="E1079" s="79" t="s">
        <v>604</v>
      </c>
      <c r="F1079" s="82" t="s">
        <v>651</v>
      </c>
      <c r="G1079" s="58">
        <v>12</v>
      </c>
      <c r="H1079" s="60" t="s">
        <v>521</v>
      </c>
      <c r="I1079" s="71" t="s">
        <v>599</v>
      </c>
      <c r="J1079" s="71" t="s">
        <v>588</v>
      </c>
      <c r="K1079" s="71" t="s">
        <v>600</v>
      </c>
      <c r="L1079" s="85">
        <f t="shared" si="246"/>
        <v>149.22499999999999</v>
      </c>
      <c r="M1079" s="85">
        <f t="shared" si="234"/>
        <v>2.1166999999999998</v>
      </c>
      <c r="N1079" s="71">
        <v>60</v>
      </c>
      <c r="O1079" s="100">
        <f t="shared" si="235"/>
        <v>148.99639999999999</v>
      </c>
      <c r="P1079" s="85">
        <f t="shared" si="236"/>
        <v>0</v>
      </c>
      <c r="Q1079" s="58">
        <f t="shared" si="237"/>
        <v>22.9</v>
      </c>
      <c r="R1079" s="100">
        <f t="shared" si="238"/>
        <v>148.07990000000001</v>
      </c>
      <c r="S1079" s="85">
        <f t="shared" si="239"/>
        <v>0</v>
      </c>
      <c r="T1079" s="58">
        <f t="shared" si="240"/>
        <v>15.2</v>
      </c>
      <c r="U1079" s="58">
        <f t="shared" si="241"/>
        <v>7.6</v>
      </c>
      <c r="V1079" s="58">
        <f t="array" ref="V1079">INDEX(AS$11:AS$66,MATCH(C1079&amp;G1079,AO$11:AO$66&amp;AP$11:AP$66,0),0)</f>
        <v>10</v>
      </c>
      <c r="X1079" s="120">
        <f t="shared" si="242"/>
        <v>8.3333333333333329E-2</v>
      </c>
      <c r="Y1079" s="61">
        <f t="array" ref="Y1079">INDEX($AQ$11:$AR$66,MATCH($C1079&amp;$G1079,$AO$11:$AO$66&amp;$AP$11:$AP$66,0),COUNTIF($AQ$10:$AR$10,"&lt;"&amp;Z1079)+1)</f>
        <v>2.9999999999999997E-4</v>
      </c>
      <c r="Z1079" s="61">
        <f t="shared" si="243"/>
        <v>5.875</v>
      </c>
      <c r="AA1079" s="61">
        <f t="array" ref="AA1079">INDEX($AT$11:$AV$66,MATCH($C1079&amp;$G1079,$AO$11:$AO$66&amp;$AP$11:$AP$66,0),COUNTIF($AT$10:$AV$10,"&lt;"&amp;Z1079)+1)</f>
        <v>8.9999999999999998E-4</v>
      </c>
      <c r="AB1079" s="111">
        <f t="shared" si="244"/>
        <v>5.8208734122634729</v>
      </c>
      <c r="AC1079" s="121">
        <f t="array" ref="AC1079">INDEX($AW$11:$BA$66,MATCH($C1079&amp;$G1079,$AO$11:$AO$66&amp;$AP$11:$AP$66,0),COUNTIF($AW$10:$BA$10,"&lt;"&amp;Z1079)+1)</f>
        <v>5.9999999999999995E-4</v>
      </c>
      <c r="AD1079" s="62">
        <v>5.8659999999999997</v>
      </c>
      <c r="AE1079" s="61">
        <f t="array" ref="AE1079">INDEX($AT$11:$AV$66,MATCH($C1079&amp;$G1079,$AO$11:$AO$66&amp;$AP$11:$AP$66,0),COUNTIF($AT$10:$AV$10,"&lt;"&amp;AD1079)+1)</f>
        <v>8.9999999999999998E-4</v>
      </c>
      <c r="AF1079" s="111">
        <f t="shared" si="245"/>
        <v>5.8299156081756482</v>
      </c>
      <c r="AG1079" s="121">
        <f t="array" ref="AG1079">INDEX($AW$11:$BA$66,MATCH($C1079&amp;$G1079,$AO$11:$AO$66&amp;$AP$11:$AP$66,0),COUNTIF($AW$10:$BA$10,"&lt;"&amp;AD1079)+1)</f>
        <v>5.9999999999999995E-4</v>
      </c>
    </row>
    <row r="1080" spans="2:33" ht="12.75" customHeight="1" x14ac:dyDescent="0.3">
      <c r="B1080" s="81" t="str">
        <f t="shared" si="247"/>
        <v>5 7/8-12 UN</v>
      </c>
      <c r="C1080" s="71" t="s">
        <v>592</v>
      </c>
      <c r="D1080" s="71"/>
      <c r="E1080" s="79" t="s">
        <v>604</v>
      </c>
      <c r="F1080" s="82" t="s">
        <v>651</v>
      </c>
      <c r="G1080" s="58">
        <v>12</v>
      </c>
      <c r="H1080" s="60" t="s">
        <v>521</v>
      </c>
      <c r="I1080" s="71" t="s">
        <v>601</v>
      </c>
      <c r="J1080" s="71" t="s">
        <v>588</v>
      </c>
      <c r="K1080" s="71" t="s">
        <v>600</v>
      </c>
      <c r="L1080" s="85">
        <f t="shared" si="246"/>
        <v>149.22499999999999</v>
      </c>
      <c r="M1080" s="85">
        <f t="shared" si="234"/>
        <v>2.1166999999999998</v>
      </c>
      <c r="N1080" s="71">
        <v>60</v>
      </c>
      <c r="O1080" s="100">
        <f t="shared" si="235"/>
        <v>148.93799999999999</v>
      </c>
      <c r="P1080" s="85">
        <f t="shared" si="236"/>
        <v>0</v>
      </c>
      <c r="Q1080" s="58">
        <f t="shared" si="237"/>
        <v>22.9</v>
      </c>
      <c r="R1080" s="100">
        <f t="shared" si="238"/>
        <v>148.0214</v>
      </c>
      <c r="S1080" s="85">
        <f t="shared" si="239"/>
        <v>0</v>
      </c>
      <c r="T1080" s="58">
        <f t="shared" si="240"/>
        <v>15.2</v>
      </c>
      <c r="U1080" s="58">
        <f t="shared" si="241"/>
        <v>7.6</v>
      </c>
      <c r="V1080" s="58">
        <f t="array" ref="V1080">INDEX(AS$11:AS$66,MATCH(C1080&amp;G1080,AO$11:AO$66&amp;AP$11:AP$66,0),0)</f>
        <v>10</v>
      </c>
      <c r="X1080" s="120">
        <f t="shared" si="242"/>
        <v>8.3333333333333329E-2</v>
      </c>
      <c r="Y1080" s="61">
        <f t="array" ref="Y1080">INDEX($AQ$11:$AR$66,MATCH($C1080&amp;$G1080,$AO$11:$AO$66&amp;$AP$11:$AP$66,0),COUNTIF($AQ$10:$AR$10,"&lt;"&amp;Z1080)+1)</f>
        <v>2.9999999999999997E-4</v>
      </c>
      <c r="Z1080" s="61">
        <f t="shared" si="243"/>
        <v>5.875</v>
      </c>
      <c r="AA1080" s="61">
        <f t="array" ref="AA1080">INDEX($AT$11:$AV$66,MATCH($C1080&amp;$G1080,$AO$11:$AO$66&amp;$AP$11:$AP$66,0),COUNTIF($AT$10:$AV$10,"&lt;"&amp;Z1080)+1)</f>
        <v>8.9999999999999998E-4</v>
      </c>
      <c r="AB1080" s="111">
        <f t="shared" si="244"/>
        <v>5.8208734122634729</v>
      </c>
      <c r="AC1080" s="121">
        <f t="array" ref="AC1080">INDEX($AW$11:$BA$66,MATCH($C1080&amp;$G1080,$AO$11:$AO$66&amp;$AP$11:$AP$66,0),COUNTIF($AW$10:$BA$10,"&lt;"&amp;Z1080)+1)</f>
        <v>5.9999999999999995E-4</v>
      </c>
      <c r="AD1080" s="62">
        <v>5.8636999999999997</v>
      </c>
      <c r="AE1080" s="61">
        <f t="array" ref="AE1080">INDEX($AT$11:$AV$66,MATCH($C1080&amp;$G1080,$AO$11:$AO$66&amp;$AP$11:$AP$66,0),COUNTIF($AT$10:$AV$10,"&lt;"&amp;AD1080)+1)</f>
        <v>8.9999999999999998E-4</v>
      </c>
      <c r="AF1080" s="111">
        <f t="shared" si="245"/>
        <v>5.8276156081756483</v>
      </c>
      <c r="AG1080" s="121">
        <f t="array" ref="AG1080">INDEX($AW$11:$BA$66,MATCH($C1080&amp;$G1080,$AO$11:$AO$66&amp;$AP$11:$AP$66,0),COUNTIF($AW$10:$BA$10,"&lt;"&amp;AD1080)+1)</f>
        <v>5.9999999999999995E-4</v>
      </c>
    </row>
    <row r="1081" spans="2:33" ht="12.75" customHeight="1" x14ac:dyDescent="0.3">
      <c r="B1081" s="81" t="str">
        <f t="shared" si="247"/>
        <v>5 7/8-16 UN</v>
      </c>
      <c r="C1081" s="71" t="s">
        <v>592</v>
      </c>
      <c r="D1081" s="71"/>
      <c r="E1081" s="79" t="s">
        <v>604</v>
      </c>
      <c r="F1081" s="82" t="s">
        <v>651</v>
      </c>
      <c r="G1081" s="58">
        <v>16</v>
      </c>
      <c r="H1081" s="60" t="s">
        <v>521</v>
      </c>
      <c r="I1081" s="71" t="s">
        <v>599</v>
      </c>
      <c r="J1081" s="71" t="s">
        <v>588</v>
      </c>
      <c r="K1081" s="71" t="s">
        <v>600</v>
      </c>
      <c r="L1081" s="85">
        <f t="shared" si="246"/>
        <v>149.22499999999999</v>
      </c>
      <c r="M1081" s="85">
        <f t="shared" si="234"/>
        <v>1.5874999999999999</v>
      </c>
      <c r="N1081" s="71">
        <v>60</v>
      </c>
      <c r="O1081" s="100">
        <f t="shared" si="235"/>
        <v>149.08779999999999</v>
      </c>
      <c r="P1081" s="85">
        <f t="shared" si="236"/>
        <v>0</v>
      </c>
      <c r="Q1081" s="58">
        <f t="shared" si="237"/>
        <v>22.9</v>
      </c>
      <c r="R1081" s="100">
        <f t="shared" si="238"/>
        <v>148.40039999999999</v>
      </c>
      <c r="S1081" s="85">
        <f t="shared" si="239"/>
        <v>0</v>
      </c>
      <c r="T1081" s="58">
        <f t="shared" si="240"/>
        <v>15.2</v>
      </c>
      <c r="U1081" s="58">
        <f t="shared" si="241"/>
        <v>7.6</v>
      </c>
      <c r="V1081" s="58">
        <f t="array" ref="V1081">INDEX(AS$11:AS$66,MATCH(C1081&amp;G1081,AO$11:AO$66&amp;AP$11:AP$66,0),0)</f>
        <v>10</v>
      </c>
      <c r="X1081" s="120">
        <f t="shared" si="242"/>
        <v>6.25E-2</v>
      </c>
      <c r="Y1081" s="61">
        <f t="array" ref="Y1081">INDEX($AQ$11:$AR$66,MATCH($C1081&amp;$G1081,$AO$11:$AO$66&amp;$AP$11:$AP$66,0),COUNTIF($AQ$10:$AR$10,"&lt;"&amp;Z1081)+1)</f>
        <v>2.9999999999999997E-4</v>
      </c>
      <c r="Z1081" s="61">
        <f t="shared" si="243"/>
        <v>5.875</v>
      </c>
      <c r="AA1081" s="61">
        <f t="array" ref="AA1081">INDEX($AT$11:$AV$66,MATCH($C1081&amp;$G1081,$AO$11:$AO$66&amp;$AP$11:$AP$66,0),COUNTIF($AT$10:$AV$10,"&lt;"&amp;Z1081)+1)</f>
        <v>8.9999999999999998E-4</v>
      </c>
      <c r="AB1081" s="111">
        <f t="shared" si="244"/>
        <v>5.8344050591976044</v>
      </c>
      <c r="AC1081" s="121">
        <f t="array" ref="AC1081">INDEX($AW$11:$BA$66,MATCH($C1081&amp;$G1081,$AO$11:$AO$66&amp;$AP$11:$AP$66,0),COUNTIF($AW$10:$BA$10,"&lt;"&amp;Z1081)+1)</f>
        <v>5.9999999999999995E-4</v>
      </c>
      <c r="AD1081" s="62">
        <v>5.8696000000000002</v>
      </c>
      <c r="AE1081" s="61">
        <f t="array" ref="AE1081">INDEX($AT$11:$AV$66,MATCH($C1081&amp;$G1081,$AO$11:$AO$66&amp;$AP$11:$AP$66,0),COUNTIF($AT$10:$AV$10,"&lt;"&amp;AD1081)+1)</f>
        <v>8.9999999999999998E-4</v>
      </c>
      <c r="AF1081" s="111">
        <f t="shared" si="245"/>
        <v>5.8425367061317361</v>
      </c>
      <c r="AG1081" s="121">
        <f t="array" ref="AG1081">INDEX($AW$11:$BA$66,MATCH($C1081&amp;$G1081,$AO$11:$AO$66&amp;$AP$11:$AP$66,0),COUNTIF($AW$10:$BA$10,"&lt;"&amp;AD1081)+1)</f>
        <v>5.9999999999999995E-4</v>
      </c>
    </row>
    <row r="1082" spans="2:33" ht="12.75" customHeight="1" x14ac:dyDescent="0.3">
      <c r="B1082" s="81" t="str">
        <f t="shared" si="247"/>
        <v>5 7/8-16 UN</v>
      </c>
      <c r="C1082" s="71" t="s">
        <v>592</v>
      </c>
      <c r="D1082" s="71"/>
      <c r="E1082" s="79" t="s">
        <v>604</v>
      </c>
      <c r="F1082" s="82" t="s">
        <v>651</v>
      </c>
      <c r="G1082" s="58">
        <v>16</v>
      </c>
      <c r="H1082" s="60" t="s">
        <v>521</v>
      </c>
      <c r="I1082" s="71" t="s">
        <v>601</v>
      </c>
      <c r="J1082" s="71" t="s">
        <v>588</v>
      </c>
      <c r="K1082" s="71" t="s">
        <v>600</v>
      </c>
      <c r="L1082" s="85">
        <f t="shared" si="246"/>
        <v>149.22499999999999</v>
      </c>
      <c r="M1082" s="85">
        <f t="shared" si="234"/>
        <v>1.5874999999999999</v>
      </c>
      <c r="N1082" s="71">
        <v>60</v>
      </c>
      <c r="O1082" s="100">
        <f t="shared" si="235"/>
        <v>149.03700000000001</v>
      </c>
      <c r="P1082" s="85">
        <f t="shared" si="236"/>
        <v>0</v>
      </c>
      <c r="Q1082" s="58">
        <f t="shared" si="237"/>
        <v>22.9</v>
      </c>
      <c r="R1082" s="100">
        <f t="shared" si="238"/>
        <v>148.34960000000001</v>
      </c>
      <c r="S1082" s="85">
        <f t="shared" si="239"/>
        <v>0</v>
      </c>
      <c r="T1082" s="58">
        <f t="shared" si="240"/>
        <v>15.2</v>
      </c>
      <c r="U1082" s="58">
        <f t="shared" si="241"/>
        <v>7.6</v>
      </c>
      <c r="V1082" s="58">
        <f t="array" ref="V1082">INDEX(AS$11:AS$66,MATCH(C1082&amp;G1082,AO$11:AO$66&amp;AP$11:AP$66,0),0)</f>
        <v>10</v>
      </c>
      <c r="X1082" s="120">
        <f t="shared" si="242"/>
        <v>6.25E-2</v>
      </c>
      <c r="Y1082" s="61">
        <f t="array" ref="Y1082">INDEX($AQ$11:$AR$66,MATCH($C1082&amp;$G1082,$AO$11:$AO$66&amp;$AP$11:$AP$66,0),COUNTIF($AQ$10:$AR$10,"&lt;"&amp;Z1082)+1)</f>
        <v>2.9999999999999997E-4</v>
      </c>
      <c r="Z1082" s="61">
        <f t="shared" si="243"/>
        <v>5.875</v>
      </c>
      <c r="AA1082" s="61">
        <f t="array" ref="AA1082">INDEX($AT$11:$AV$66,MATCH($C1082&amp;$G1082,$AO$11:$AO$66&amp;$AP$11:$AP$66,0),COUNTIF($AT$10:$AV$10,"&lt;"&amp;Z1082)+1)</f>
        <v>8.9999999999999998E-4</v>
      </c>
      <c r="AB1082" s="111">
        <f t="shared" si="244"/>
        <v>5.8344050591976044</v>
      </c>
      <c r="AC1082" s="121">
        <f t="array" ref="AC1082">INDEX($AW$11:$BA$66,MATCH($C1082&amp;$G1082,$AO$11:$AO$66&amp;$AP$11:$AP$66,0),COUNTIF($AW$10:$BA$10,"&lt;"&amp;Z1082)+1)</f>
        <v>5.9999999999999995E-4</v>
      </c>
      <c r="AD1082" s="62">
        <v>5.8676000000000004</v>
      </c>
      <c r="AE1082" s="61">
        <f t="array" ref="AE1082">INDEX($AT$11:$AV$66,MATCH($C1082&amp;$G1082,$AO$11:$AO$66&amp;$AP$11:$AP$66,0),COUNTIF($AT$10:$AV$10,"&lt;"&amp;AD1082)+1)</f>
        <v>8.9999999999999998E-4</v>
      </c>
      <c r="AF1082" s="111">
        <f t="shared" si="245"/>
        <v>5.8405367061317364</v>
      </c>
      <c r="AG1082" s="121">
        <f t="array" ref="AG1082">INDEX($AW$11:$BA$66,MATCH($C1082&amp;$G1082,$AO$11:$AO$66&amp;$AP$11:$AP$66,0),COUNTIF($AW$10:$BA$10,"&lt;"&amp;AD1082)+1)</f>
        <v>5.9999999999999995E-4</v>
      </c>
    </row>
    <row r="1083" spans="2:33" ht="12.75" customHeight="1" x14ac:dyDescent="0.3">
      <c r="B1083" s="81" t="str">
        <f t="shared" si="247"/>
        <v>6-4 UN</v>
      </c>
      <c r="C1083" s="71" t="s">
        <v>592</v>
      </c>
      <c r="D1083" s="71"/>
      <c r="E1083" s="79" t="s">
        <v>604</v>
      </c>
      <c r="F1083" s="82" t="s">
        <v>652</v>
      </c>
      <c r="G1083" s="58">
        <v>4</v>
      </c>
      <c r="H1083" s="60" t="s">
        <v>521</v>
      </c>
      <c r="I1083" s="71" t="s">
        <v>599</v>
      </c>
      <c r="J1083" s="71" t="s">
        <v>588</v>
      </c>
      <c r="K1083" s="71" t="s">
        <v>600</v>
      </c>
      <c r="L1083" s="85">
        <f t="shared" si="246"/>
        <v>152.4</v>
      </c>
      <c r="M1083" s="85">
        <f t="shared" si="234"/>
        <v>6.35</v>
      </c>
      <c r="N1083" s="71">
        <v>60</v>
      </c>
      <c r="O1083" s="100">
        <f t="shared" si="235"/>
        <v>151.4348</v>
      </c>
      <c r="P1083" s="85">
        <f t="shared" si="236"/>
        <v>0</v>
      </c>
      <c r="Q1083" s="58">
        <f t="shared" si="237"/>
        <v>38.1</v>
      </c>
      <c r="R1083" s="100">
        <f t="shared" si="238"/>
        <v>148.68520000000001</v>
      </c>
      <c r="S1083" s="85">
        <f t="shared" si="239"/>
        <v>0</v>
      </c>
      <c r="T1083" s="58">
        <f t="shared" si="240"/>
        <v>15.2</v>
      </c>
      <c r="U1083" s="58">
        <f t="shared" si="241"/>
        <v>10.199999999999999</v>
      </c>
      <c r="V1083" s="58">
        <f t="array" ref="V1083">INDEX(AS$11:AS$66,MATCH(C1083&amp;G1083,AO$11:AO$66&amp;AP$11:AP$66,0),0)</f>
        <v>5</v>
      </c>
      <c r="X1083" s="120">
        <f t="shared" si="242"/>
        <v>0.25</v>
      </c>
      <c r="Y1083" s="61">
        <f t="array" ref="Y1083">INDEX($AQ$11:$AR$66,MATCH($C1083&amp;$G1083,$AO$11:$AO$66&amp;$AP$11:$AP$66,0),COUNTIF($AQ$10:$AR$10,"&lt;"&amp;Z1083)+1)</f>
        <v>4.0000000000000002E-4</v>
      </c>
      <c r="Z1083" s="61">
        <f t="shared" si="243"/>
        <v>6</v>
      </c>
      <c r="AA1083" s="61">
        <f t="array" ref="AA1083">INDEX($AT$11:$AV$66,MATCH($C1083&amp;$G1083,$AO$11:$AO$66&amp;$AP$11:$AP$66,0),COUNTIF($AT$10:$AV$10,"&lt;"&amp;Z1083)+1)</f>
        <v>1.5E-3</v>
      </c>
      <c r="AB1083" s="111">
        <f t="shared" si="244"/>
        <v>5.8376202367904177</v>
      </c>
      <c r="AC1083" s="121">
        <f t="array" ref="AC1083">INDEX($AW$11:$BA$66,MATCH($C1083&amp;$G1083,$AO$11:$AO$66&amp;$AP$11:$AP$66,0),COUNTIF($AW$10:$BA$10,"&lt;"&amp;Z1083)+1)</f>
        <v>5.9999999999999995E-4</v>
      </c>
      <c r="AD1083" s="62">
        <v>5.9619999999999997</v>
      </c>
      <c r="AE1083" s="61">
        <f t="array" ref="AE1083">INDEX($AT$11:$AV$66,MATCH($C1083&amp;$G1083,$AO$11:$AO$66&amp;$AP$11:$AP$66,0),COUNTIF($AT$10:$AV$10,"&lt;"&amp;AD1083)+1)</f>
        <v>1.5E-3</v>
      </c>
      <c r="AF1083" s="111">
        <f t="shared" si="245"/>
        <v>5.8537468245269446</v>
      </c>
      <c r="AG1083" s="121">
        <f t="array" ref="AG1083">INDEX($AW$11:$BA$66,MATCH($C1083&amp;$G1083,$AO$11:$AO$66&amp;$AP$11:$AP$66,0),COUNTIF($AW$10:$BA$10,"&lt;"&amp;AD1083)+1)</f>
        <v>5.9999999999999995E-4</v>
      </c>
    </row>
    <row r="1084" spans="2:33" ht="12.75" customHeight="1" x14ac:dyDescent="0.3">
      <c r="B1084" s="81" t="str">
        <f t="shared" si="247"/>
        <v>6-4 UN</v>
      </c>
      <c r="C1084" s="71" t="s">
        <v>592</v>
      </c>
      <c r="D1084" s="71"/>
      <c r="E1084" s="79" t="s">
        <v>604</v>
      </c>
      <c r="F1084" s="82" t="s">
        <v>652</v>
      </c>
      <c r="G1084" s="58">
        <v>4</v>
      </c>
      <c r="H1084" s="60" t="s">
        <v>521</v>
      </c>
      <c r="I1084" s="71" t="s">
        <v>601</v>
      </c>
      <c r="J1084" s="71" t="s">
        <v>588</v>
      </c>
      <c r="K1084" s="71" t="s">
        <v>600</v>
      </c>
      <c r="L1084" s="85">
        <f t="shared" si="246"/>
        <v>152.4</v>
      </c>
      <c r="M1084" s="85">
        <f t="shared" si="234"/>
        <v>6.35</v>
      </c>
      <c r="N1084" s="71">
        <v>60</v>
      </c>
      <c r="O1084" s="100">
        <f t="shared" si="235"/>
        <v>151.33070000000001</v>
      </c>
      <c r="P1084" s="85">
        <f t="shared" si="236"/>
        <v>0</v>
      </c>
      <c r="Q1084" s="58">
        <f t="shared" si="237"/>
        <v>38.1</v>
      </c>
      <c r="R1084" s="100">
        <f t="shared" si="238"/>
        <v>148.58099999999999</v>
      </c>
      <c r="S1084" s="85">
        <f t="shared" si="239"/>
        <v>0</v>
      </c>
      <c r="T1084" s="58">
        <f t="shared" si="240"/>
        <v>15.2</v>
      </c>
      <c r="U1084" s="58">
        <f t="shared" si="241"/>
        <v>10.199999999999999</v>
      </c>
      <c r="V1084" s="58">
        <f t="array" ref="V1084">INDEX(AS$11:AS$66,MATCH(C1084&amp;G1084,AO$11:AO$66&amp;AP$11:AP$66,0),0)</f>
        <v>5</v>
      </c>
      <c r="X1084" s="120">
        <f t="shared" si="242"/>
        <v>0.25</v>
      </c>
      <c r="Y1084" s="61">
        <f t="array" ref="Y1084">INDEX($AQ$11:$AR$66,MATCH($C1084&amp;$G1084,$AO$11:$AO$66&amp;$AP$11:$AP$66,0),COUNTIF($AQ$10:$AR$10,"&lt;"&amp;Z1084)+1)</f>
        <v>4.0000000000000002E-4</v>
      </c>
      <c r="Z1084" s="61">
        <f t="shared" si="243"/>
        <v>6</v>
      </c>
      <c r="AA1084" s="61">
        <f t="array" ref="AA1084">INDEX($AT$11:$AV$66,MATCH($C1084&amp;$G1084,$AO$11:$AO$66&amp;$AP$11:$AP$66,0),COUNTIF($AT$10:$AV$10,"&lt;"&amp;Z1084)+1)</f>
        <v>1.5E-3</v>
      </c>
      <c r="AB1084" s="111">
        <f t="shared" si="244"/>
        <v>5.8376202367904177</v>
      </c>
      <c r="AC1084" s="121">
        <f t="array" ref="AC1084">INDEX($AW$11:$BA$66,MATCH($C1084&amp;$G1084,$AO$11:$AO$66&amp;$AP$11:$AP$66,0),COUNTIF($AW$10:$BA$10,"&lt;"&amp;Z1084)+1)</f>
        <v>5.9999999999999995E-4</v>
      </c>
      <c r="AD1084" s="62">
        <v>5.9579000000000004</v>
      </c>
      <c r="AE1084" s="61">
        <f t="array" ref="AE1084">INDEX($AT$11:$AV$66,MATCH($C1084&amp;$G1084,$AO$11:$AO$66&amp;$AP$11:$AP$66,0),COUNTIF($AT$10:$AV$10,"&lt;"&amp;AD1084)+1)</f>
        <v>1.5E-3</v>
      </c>
      <c r="AF1084" s="111">
        <f t="shared" si="245"/>
        <v>5.8496468245269453</v>
      </c>
      <c r="AG1084" s="121">
        <f t="array" ref="AG1084">INDEX($AW$11:$BA$66,MATCH($C1084&amp;$G1084,$AO$11:$AO$66&amp;$AP$11:$AP$66,0),COUNTIF($AW$10:$BA$10,"&lt;"&amp;AD1084)+1)</f>
        <v>5.9999999999999995E-4</v>
      </c>
    </row>
    <row r="1085" spans="2:33" ht="12.75" customHeight="1" x14ac:dyDescent="0.3">
      <c r="B1085" s="81" t="str">
        <f t="shared" si="247"/>
        <v>6-6 UN</v>
      </c>
      <c r="C1085" s="71" t="s">
        <v>592</v>
      </c>
      <c r="D1085" s="71"/>
      <c r="E1085" s="79" t="s">
        <v>604</v>
      </c>
      <c r="F1085" s="82" t="s">
        <v>652</v>
      </c>
      <c r="G1085" s="58">
        <v>6</v>
      </c>
      <c r="H1085" s="60" t="s">
        <v>521</v>
      </c>
      <c r="I1085" s="71" t="s">
        <v>599</v>
      </c>
      <c r="J1085" s="71" t="s">
        <v>588</v>
      </c>
      <c r="K1085" s="71" t="s">
        <v>600</v>
      </c>
      <c r="L1085" s="85">
        <f t="shared" si="246"/>
        <v>152.4</v>
      </c>
      <c r="M1085" s="85">
        <f t="shared" si="234"/>
        <v>4.2332999999999998</v>
      </c>
      <c r="N1085" s="71">
        <v>60</v>
      </c>
      <c r="O1085" s="100">
        <f t="shared" si="235"/>
        <v>151.84370000000001</v>
      </c>
      <c r="P1085" s="85">
        <f t="shared" si="236"/>
        <v>0</v>
      </c>
      <c r="Q1085" s="58">
        <f t="shared" si="237"/>
        <v>33</v>
      </c>
      <c r="R1085" s="100">
        <f t="shared" si="238"/>
        <v>150.01070000000001</v>
      </c>
      <c r="S1085" s="85">
        <f t="shared" si="239"/>
        <v>0</v>
      </c>
      <c r="T1085" s="58">
        <f t="shared" si="240"/>
        <v>15.2</v>
      </c>
      <c r="U1085" s="58">
        <f t="shared" si="241"/>
        <v>10.199999999999999</v>
      </c>
      <c r="V1085" s="58">
        <f t="array" ref="V1085">INDEX(AS$11:AS$66,MATCH(C1085&amp;G1085,AO$11:AO$66&amp;AP$11:AP$66,0),0)</f>
        <v>5</v>
      </c>
      <c r="X1085" s="120">
        <f t="shared" si="242"/>
        <v>0.16666666666666666</v>
      </c>
      <c r="Y1085" s="61">
        <f t="array" ref="Y1085">INDEX($AQ$11:$AR$66,MATCH($C1085&amp;$G1085,$AO$11:$AO$66&amp;$AP$11:$AP$66,0),COUNTIF($AQ$10:$AR$10,"&lt;"&amp;Z1085)+1)</f>
        <v>4.0000000000000002E-4</v>
      </c>
      <c r="Z1085" s="61">
        <f t="shared" si="243"/>
        <v>6</v>
      </c>
      <c r="AA1085" s="61">
        <f t="array" ref="AA1085">INDEX($AT$11:$AV$66,MATCH($C1085&amp;$G1085,$AO$11:$AO$66&amp;$AP$11:$AP$66,0),COUNTIF($AT$10:$AV$10,"&lt;"&amp;Z1085)+1)</f>
        <v>1.2999999999999999E-3</v>
      </c>
      <c r="AB1085" s="111">
        <f t="shared" si="244"/>
        <v>5.8917468245269449</v>
      </c>
      <c r="AC1085" s="121">
        <f t="array" ref="AC1085">INDEX($AW$11:$BA$66,MATCH($C1085&amp;$G1085,$AO$11:$AO$66&amp;$AP$11:$AP$66,0),COUNTIF($AW$10:$BA$10,"&lt;"&amp;Z1085)+1)</f>
        <v>5.9999999999999995E-4</v>
      </c>
      <c r="AD1085" s="62">
        <v>5.9781000000000004</v>
      </c>
      <c r="AE1085" s="61">
        <f t="array" ref="AE1085">INDEX($AT$11:$AV$66,MATCH($C1085&amp;$G1085,$AO$11:$AO$66&amp;$AP$11:$AP$66,0),COUNTIF($AT$10:$AV$10,"&lt;"&amp;AD1085)+1)</f>
        <v>1.2999999999999999E-3</v>
      </c>
      <c r="AF1085" s="111">
        <f t="shared" si="245"/>
        <v>5.9059312163512976</v>
      </c>
      <c r="AG1085" s="121">
        <f t="array" ref="AG1085">INDEX($AW$11:$BA$66,MATCH($C1085&amp;$G1085,$AO$11:$AO$66&amp;$AP$11:$AP$66,0),COUNTIF($AW$10:$BA$10,"&lt;"&amp;AD1085)+1)</f>
        <v>5.9999999999999995E-4</v>
      </c>
    </row>
    <row r="1086" spans="2:33" ht="12.75" customHeight="1" x14ac:dyDescent="0.3">
      <c r="B1086" s="81" t="str">
        <f t="shared" si="247"/>
        <v>6-6 UN</v>
      </c>
      <c r="C1086" s="71" t="s">
        <v>592</v>
      </c>
      <c r="D1086" s="71"/>
      <c r="E1086" s="79" t="s">
        <v>604</v>
      </c>
      <c r="F1086" s="82" t="s">
        <v>652</v>
      </c>
      <c r="G1086" s="58">
        <v>6</v>
      </c>
      <c r="H1086" s="60" t="s">
        <v>521</v>
      </c>
      <c r="I1086" s="71" t="s">
        <v>601</v>
      </c>
      <c r="J1086" s="71" t="s">
        <v>588</v>
      </c>
      <c r="K1086" s="71" t="s">
        <v>600</v>
      </c>
      <c r="L1086" s="85">
        <f t="shared" si="246"/>
        <v>152.4</v>
      </c>
      <c r="M1086" s="85">
        <f t="shared" si="234"/>
        <v>4.2332999999999998</v>
      </c>
      <c r="N1086" s="71">
        <v>60</v>
      </c>
      <c r="O1086" s="100">
        <f t="shared" si="235"/>
        <v>151.75479999999999</v>
      </c>
      <c r="P1086" s="85">
        <f t="shared" si="236"/>
        <v>0</v>
      </c>
      <c r="Q1086" s="58">
        <f t="shared" si="237"/>
        <v>33</v>
      </c>
      <c r="R1086" s="100">
        <f t="shared" si="238"/>
        <v>149.92179999999999</v>
      </c>
      <c r="S1086" s="85">
        <f t="shared" si="239"/>
        <v>0</v>
      </c>
      <c r="T1086" s="58">
        <f t="shared" si="240"/>
        <v>15.2</v>
      </c>
      <c r="U1086" s="58">
        <f t="shared" si="241"/>
        <v>10.199999999999999</v>
      </c>
      <c r="V1086" s="58">
        <f t="array" ref="V1086">INDEX(AS$11:AS$66,MATCH(C1086&amp;G1086,AO$11:AO$66&amp;AP$11:AP$66,0),0)</f>
        <v>5</v>
      </c>
      <c r="X1086" s="120">
        <f t="shared" si="242"/>
        <v>0.16666666666666666</v>
      </c>
      <c r="Y1086" s="61">
        <f t="array" ref="Y1086">INDEX($AQ$11:$AR$66,MATCH($C1086&amp;$G1086,$AO$11:$AO$66&amp;$AP$11:$AP$66,0),COUNTIF($AQ$10:$AR$10,"&lt;"&amp;Z1086)+1)</f>
        <v>4.0000000000000002E-4</v>
      </c>
      <c r="Z1086" s="61">
        <f t="shared" si="243"/>
        <v>6</v>
      </c>
      <c r="AA1086" s="61">
        <f t="array" ref="AA1086">INDEX($AT$11:$AV$66,MATCH($C1086&amp;$G1086,$AO$11:$AO$66&amp;$AP$11:$AP$66,0),COUNTIF($AT$10:$AV$10,"&lt;"&amp;Z1086)+1)</f>
        <v>1.2999999999999999E-3</v>
      </c>
      <c r="AB1086" s="111">
        <f t="shared" si="244"/>
        <v>5.8917468245269449</v>
      </c>
      <c r="AC1086" s="121">
        <f t="array" ref="AC1086">INDEX($AW$11:$BA$66,MATCH($C1086&amp;$G1086,$AO$11:$AO$66&amp;$AP$11:$AP$66,0),COUNTIF($AW$10:$BA$10,"&lt;"&amp;Z1086)+1)</f>
        <v>5.9999999999999995E-4</v>
      </c>
      <c r="AD1086" s="62">
        <v>5.9745999999999997</v>
      </c>
      <c r="AE1086" s="61">
        <f t="array" ref="AE1086">INDEX($AT$11:$AV$66,MATCH($C1086&amp;$G1086,$AO$11:$AO$66&amp;$AP$11:$AP$66,0),COUNTIF($AT$10:$AV$10,"&lt;"&amp;AD1086)+1)</f>
        <v>1.2999999999999999E-3</v>
      </c>
      <c r="AF1086" s="111">
        <f t="shared" si="245"/>
        <v>5.9024312163512969</v>
      </c>
      <c r="AG1086" s="121">
        <f t="array" ref="AG1086">INDEX($AW$11:$BA$66,MATCH($C1086&amp;$G1086,$AO$11:$AO$66&amp;$AP$11:$AP$66,0),COUNTIF($AW$10:$BA$10,"&lt;"&amp;AD1086)+1)</f>
        <v>5.9999999999999995E-4</v>
      </c>
    </row>
    <row r="1087" spans="2:33" ht="12.75" customHeight="1" x14ac:dyDescent="0.3">
      <c r="B1087" s="81" t="str">
        <f t="shared" si="247"/>
        <v>6-12 UN</v>
      </c>
      <c r="C1087" s="71" t="s">
        <v>592</v>
      </c>
      <c r="D1087" s="71"/>
      <c r="E1087" s="79" t="s">
        <v>604</v>
      </c>
      <c r="F1087" s="82" t="s">
        <v>652</v>
      </c>
      <c r="G1087" s="58">
        <v>12</v>
      </c>
      <c r="H1087" s="60" t="s">
        <v>521</v>
      </c>
      <c r="I1087" s="71" t="s">
        <v>599</v>
      </c>
      <c r="J1087" s="71" t="s">
        <v>588</v>
      </c>
      <c r="K1087" s="71" t="s">
        <v>600</v>
      </c>
      <c r="L1087" s="85">
        <f t="shared" si="246"/>
        <v>152.4</v>
      </c>
      <c r="M1087" s="85">
        <f t="shared" si="234"/>
        <v>2.1166999999999998</v>
      </c>
      <c r="N1087" s="71">
        <v>60</v>
      </c>
      <c r="O1087" s="100">
        <f t="shared" si="235"/>
        <v>152.17140000000001</v>
      </c>
      <c r="P1087" s="85">
        <f t="shared" si="236"/>
        <v>0</v>
      </c>
      <c r="Q1087" s="58">
        <f t="shared" si="237"/>
        <v>22.9</v>
      </c>
      <c r="R1087" s="100">
        <f t="shared" si="238"/>
        <v>151.25489999999999</v>
      </c>
      <c r="S1087" s="85">
        <f t="shared" si="239"/>
        <v>0</v>
      </c>
      <c r="T1087" s="58">
        <f t="shared" si="240"/>
        <v>15.2</v>
      </c>
      <c r="U1087" s="58">
        <f t="shared" si="241"/>
        <v>7.6</v>
      </c>
      <c r="V1087" s="58">
        <f t="array" ref="V1087">INDEX(AS$11:AS$66,MATCH(C1087&amp;G1087,AO$11:AO$66&amp;AP$11:AP$66,0),0)</f>
        <v>10</v>
      </c>
      <c r="X1087" s="120">
        <f t="shared" si="242"/>
        <v>8.3333333333333329E-2</v>
      </c>
      <c r="Y1087" s="61">
        <f t="array" ref="Y1087">INDEX($AQ$11:$AR$66,MATCH($C1087&amp;$G1087,$AO$11:$AO$66&amp;$AP$11:$AP$66,0),COUNTIF($AQ$10:$AR$10,"&lt;"&amp;Z1087)+1)</f>
        <v>2.9999999999999997E-4</v>
      </c>
      <c r="Z1087" s="61">
        <f t="shared" si="243"/>
        <v>6</v>
      </c>
      <c r="AA1087" s="61">
        <f t="array" ref="AA1087">INDEX($AT$11:$AV$66,MATCH($C1087&amp;$G1087,$AO$11:$AO$66&amp;$AP$11:$AP$66,0),COUNTIF($AT$10:$AV$10,"&lt;"&amp;Z1087)+1)</f>
        <v>8.9999999999999998E-4</v>
      </c>
      <c r="AB1087" s="111">
        <f t="shared" si="244"/>
        <v>5.9458734122634729</v>
      </c>
      <c r="AC1087" s="121">
        <f t="array" ref="AC1087">INDEX($AW$11:$BA$66,MATCH($C1087&amp;$G1087,$AO$11:$AO$66&amp;$AP$11:$AP$66,0),COUNTIF($AW$10:$BA$10,"&lt;"&amp;Z1087)+1)</f>
        <v>5.9999999999999995E-4</v>
      </c>
      <c r="AD1087" s="62">
        <v>5.9909999999999997</v>
      </c>
      <c r="AE1087" s="61">
        <f t="array" ref="AE1087">INDEX($AT$11:$AV$66,MATCH($C1087&amp;$G1087,$AO$11:$AO$66&amp;$AP$11:$AP$66,0),COUNTIF($AT$10:$AV$10,"&lt;"&amp;AD1087)+1)</f>
        <v>8.9999999999999998E-4</v>
      </c>
      <c r="AF1087" s="111">
        <f t="shared" si="245"/>
        <v>5.9549156081756482</v>
      </c>
      <c r="AG1087" s="121">
        <f t="array" ref="AG1087">INDEX($AW$11:$BA$66,MATCH($C1087&amp;$G1087,$AO$11:$AO$66&amp;$AP$11:$AP$66,0),COUNTIF($AW$10:$BA$10,"&lt;"&amp;AD1087)+1)</f>
        <v>5.9999999999999995E-4</v>
      </c>
    </row>
    <row r="1088" spans="2:33" ht="12.75" customHeight="1" x14ac:dyDescent="0.3">
      <c r="B1088" s="81" t="str">
        <f t="shared" si="247"/>
        <v>6-12 UN</v>
      </c>
      <c r="C1088" s="71" t="s">
        <v>592</v>
      </c>
      <c r="D1088" s="71"/>
      <c r="E1088" s="79" t="s">
        <v>604</v>
      </c>
      <c r="F1088" s="82" t="s">
        <v>652</v>
      </c>
      <c r="G1088" s="58">
        <v>12</v>
      </c>
      <c r="H1088" s="60" t="s">
        <v>521</v>
      </c>
      <c r="I1088" s="71" t="s">
        <v>601</v>
      </c>
      <c r="J1088" s="71" t="s">
        <v>588</v>
      </c>
      <c r="K1088" s="71" t="s">
        <v>600</v>
      </c>
      <c r="L1088" s="85">
        <f t="shared" si="246"/>
        <v>152.4</v>
      </c>
      <c r="M1088" s="85">
        <f t="shared" si="234"/>
        <v>2.1166999999999998</v>
      </c>
      <c r="N1088" s="71">
        <v>60</v>
      </c>
      <c r="O1088" s="100">
        <f t="shared" si="235"/>
        <v>152.113</v>
      </c>
      <c r="P1088" s="85">
        <f t="shared" si="236"/>
        <v>0</v>
      </c>
      <c r="Q1088" s="58">
        <f t="shared" si="237"/>
        <v>22.9</v>
      </c>
      <c r="R1088" s="100">
        <f t="shared" si="238"/>
        <v>151.19640000000001</v>
      </c>
      <c r="S1088" s="85">
        <f t="shared" si="239"/>
        <v>0</v>
      </c>
      <c r="T1088" s="58">
        <f t="shared" si="240"/>
        <v>15.2</v>
      </c>
      <c r="U1088" s="58">
        <f t="shared" si="241"/>
        <v>7.6</v>
      </c>
      <c r="V1088" s="58">
        <f t="array" ref="V1088">INDEX(AS$11:AS$66,MATCH(C1088&amp;G1088,AO$11:AO$66&amp;AP$11:AP$66,0),0)</f>
        <v>10</v>
      </c>
      <c r="X1088" s="120">
        <f t="shared" si="242"/>
        <v>8.3333333333333329E-2</v>
      </c>
      <c r="Y1088" s="61">
        <f t="array" ref="Y1088">INDEX($AQ$11:$AR$66,MATCH($C1088&amp;$G1088,$AO$11:$AO$66&amp;$AP$11:$AP$66,0),COUNTIF($AQ$10:$AR$10,"&lt;"&amp;Z1088)+1)</f>
        <v>2.9999999999999997E-4</v>
      </c>
      <c r="Z1088" s="61">
        <f t="shared" si="243"/>
        <v>6</v>
      </c>
      <c r="AA1088" s="61">
        <f t="array" ref="AA1088">INDEX($AT$11:$AV$66,MATCH($C1088&amp;$G1088,$AO$11:$AO$66&amp;$AP$11:$AP$66,0),COUNTIF($AT$10:$AV$10,"&lt;"&amp;Z1088)+1)</f>
        <v>8.9999999999999998E-4</v>
      </c>
      <c r="AB1088" s="111">
        <f t="shared" si="244"/>
        <v>5.9458734122634729</v>
      </c>
      <c r="AC1088" s="121">
        <f t="array" ref="AC1088">INDEX($AW$11:$BA$66,MATCH($C1088&amp;$G1088,$AO$11:$AO$66&amp;$AP$11:$AP$66,0),COUNTIF($AW$10:$BA$10,"&lt;"&amp;Z1088)+1)</f>
        <v>5.9999999999999995E-4</v>
      </c>
      <c r="AD1088" s="62">
        <v>5.9886999999999997</v>
      </c>
      <c r="AE1088" s="61">
        <f t="array" ref="AE1088">INDEX($AT$11:$AV$66,MATCH($C1088&amp;$G1088,$AO$11:$AO$66&amp;$AP$11:$AP$66,0),COUNTIF($AT$10:$AV$10,"&lt;"&amp;AD1088)+1)</f>
        <v>8.9999999999999998E-4</v>
      </c>
      <c r="AF1088" s="111">
        <f t="shared" si="245"/>
        <v>5.9526156081756483</v>
      </c>
      <c r="AG1088" s="121">
        <f t="array" ref="AG1088">INDEX($AW$11:$BA$66,MATCH($C1088&amp;$G1088,$AO$11:$AO$66&amp;$AP$11:$AP$66,0),COUNTIF($AW$10:$BA$10,"&lt;"&amp;AD1088)+1)</f>
        <v>5.9999999999999995E-4</v>
      </c>
    </row>
    <row r="1089" spans="2:33" ht="12.75" customHeight="1" x14ac:dyDescent="0.3">
      <c r="B1089" s="81" t="str">
        <f t="shared" si="247"/>
        <v>6-16 UN</v>
      </c>
      <c r="C1089" s="71" t="s">
        <v>592</v>
      </c>
      <c r="D1089" s="71"/>
      <c r="E1089" s="79" t="s">
        <v>604</v>
      </c>
      <c r="F1089" s="82" t="s">
        <v>652</v>
      </c>
      <c r="G1089" s="58">
        <v>16</v>
      </c>
      <c r="H1089" s="60" t="s">
        <v>521</v>
      </c>
      <c r="I1089" s="71" t="s">
        <v>599</v>
      </c>
      <c r="J1089" s="71" t="s">
        <v>588</v>
      </c>
      <c r="K1089" s="71" t="s">
        <v>600</v>
      </c>
      <c r="L1089" s="85">
        <f t="shared" si="246"/>
        <v>152.4</v>
      </c>
      <c r="M1089" s="85">
        <f t="shared" si="234"/>
        <v>1.5874999999999999</v>
      </c>
      <c r="N1089" s="71">
        <v>60</v>
      </c>
      <c r="O1089" s="100">
        <f t="shared" si="235"/>
        <v>152.2628</v>
      </c>
      <c r="P1089" s="85">
        <f t="shared" si="236"/>
        <v>0</v>
      </c>
      <c r="Q1089" s="58">
        <f t="shared" si="237"/>
        <v>22.9</v>
      </c>
      <c r="R1089" s="100">
        <f t="shared" si="238"/>
        <v>151.5754</v>
      </c>
      <c r="S1089" s="85">
        <f t="shared" si="239"/>
        <v>0</v>
      </c>
      <c r="T1089" s="58">
        <f t="shared" si="240"/>
        <v>15.2</v>
      </c>
      <c r="U1089" s="58">
        <f t="shared" si="241"/>
        <v>7.6</v>
      </c>
      <c r="V1089" s="58">
        <f t="array" ref="V1089">INDEX(AS$11:AS$66,MATCH(C1089&amp;G1089,AO$11:AO$66&amp;AP$11:AP$66,0),0)</f>
        <v>10</v>
      </c>
      <c r="X1089" s="120">
        <f t="shared" si="242"/>
        <v>6.25E-2</v>
      </c>
      <c r="Y1089" s="61">
        <f t="array" ref="Y1089">INDEX($AQ$11:$AR$66,MATCH($C1089&amp;$G1089,$AO$11:$AO$66&amp;$AP$11:$AP$66,0),COUNTIF($AQ$10:$AR$10,"&lt;"&amp;Z1089)+1)</f>
        <v>2.9999999999999997E-4</v>
      </c>
      <c r="Z1089" s="61">
        <f t="shared" si="243"/>
        <v>6</v>
      </c>
      <c r="AA1089" s="61">
        <f t="array" ref="AA1089">INDEX($AT$11:$AV$66,MATCH($C1089&amp;$G1089,$AO$11:$AO$66&amp;$AP$11:$AP$66,0),COUNTIF($AT$10:$AV$10,"&lt;"&amp;Z1089)+1)</f>
        <v>8.9999999999999998E-4</v>
      </c>
      <c r="AB1089" s="111">
        <f t="shared" si="244"/>
        <v>5.9594050591976044</v>
      </c>
      <c r="AC1089" s="121">
        <f t="array" ref="AC1089">INDEX($AW$11:$BA$66,MATCH($C1089&amp;$G1089,$AO$11:$AO$66&amp;$AP$11:$AP$66,0),COUNTIF($AW$10:$BA$10,"&lt;"&amp;Z1089)+1)</f>
        <v>5.9999999999999995E-4</v>
      </c>
      <c r="AD1089" s="62">
        <v>5.9946000000000002</v>
      </c>
      <c r="AE1089" s="61">
        <f t="array" ref="AE1089">INDEX($AT$11:$AV$66,MATCH($C1089&amp;$G1089,$AO$11:$AO$66&amp;$AP$11:$AP$66,0),COUNTIF($AT$10:$AV$10,"&lt;"&amp;AD1089)+1)</f>
        <v>8.9999999999999998E-4</v>
      </c>
      <c r="AF1089" s="111">
        <f t="shared" si="245"/>
        <v>5.9675367061317361</v>
      </c>
      <c r="AG1089" s="121">
        <f t="array" ref="AG1089">INDEX($AW$11:$BA$66,MATCH($C1089&amp;$G1089,$AO$11:$AO$66&amp;$AP$11:$AP$66,0),COUNTIF($AW$10:$BA$10,"&lt;"&amp;AD1089)+1)</f>
        <v>5.9999999999999995E-4</v>
      </c>
    </row>
    <row r="1090" spans="2:33" ht="12.75" customHeight="1" x14ac:dyDescent="0.3">
      <c r="B1090" s="81" t="str">
        <f t="shared" si="247"/>
        <v>6-16 UN</v>
      </c>
      <c r="C1090" s="71" t="s">
        <v>592</v>
      </c>
      <c r="D1090" s="71"/>
      <c r="E1090" s="79" t="s">
        <v>604</v>
      </c>
      <c r="F1090" s="82" t="s">
        <v>652</v>
      </c>
      <c r="G1090" s="58">
        <v>16</v>
      </c>
      <c r="H1090" s="60" t="s">
        <v>521</v>
      </c>
      <c r="I1090" s="71" t="s">
        <v>601</v>
      </c>
      <c r="J1090" s="71" t="s">
        <v>588</v>
      </c>
      <c r="K1090" s="71" t="s">
        <v>600</v>
      </c>
      <c r="L1090" s="85">
        <f t="shared" si="246"/>
        <v>152.4</v>
      </c>
      <c r="M1090" s="85">
        <f t="shared" si="234"/>
        <v>1.5874999999999999</v>
      </c>
      <c r="N1090" s="71">
        <v>60</v>
      </c>
      <c r="O1090" s="100">
        <f t="shared" si="235"/>
        <v>152.21199999999999</v>
      </c>
      <c r="P1090" s="85">
        <f t="shared" si="236"/>
        <v>0</v>
      </c>
      <c r="Q1090" s="58">
        <f t="shared" si="237"/>
        <v>22.9</v>
      </c>
      <c r="R1090" s="100">
        <f t="shared" si="238"/>
        <v>151.52459999999999</v>
      </c>
      <c r="S1090" s="85">
        <f t="shared" si="239"/>
        <v>0</v>
      </c>
      <c r="T1090" s="58">
        <f t="shared" si="240"/>
        <v>15.2</v>
      </c>
      <c r="U1090" s="58">
        <f t="shared" si="241"/>
        <v>7.6</v>
      </c>
      <c r="V1090" s="58">
        <f t="array" ref="V1090">INDEX(AS$11:AS$66,MATCH(C1090&amp;G1090,AO$11:AO$66&amp;AP$11:AP$66,0),0)</f>
        <v>10</v>
      </c>
      <c r="X1090" s="120">
        <f t="shared" si="242"/>
        <v>6.25E-2</v>
      </c>
      <c r="Y1090" s="61">
        <f t="array" ref="Y1090">INDEX($AQ$11:$AR$66,MATCH($C1090&amp;$G1090,$AO$11:$AO$66&amp;$AP$11:$AP$66,0),COUNTIF($AQ$10:$AR$10,"&lt;"&amp;Z1090)+1)</f>
        <v>2.9999999999999997E-4</v>
      </c>
      <c r="Z1090" s="61">
        <f t="shared" si="243"/>
        <v>6</v>
      </c>
      <c r="AA1090" s="61">
        <f t="array" ref="AA1090">INDEX($AT$11:$AV$66,MATCH($C1090&amp;$G1090,$AO$11:$AO$66&amp;$AP$11:$AP$66,0),COUNTIF($AT$10:$AV$10,"&lt;"&amp;Z1090)+1)</f>
        <v>8.9999999999999998E-4</v>
      </c>
      <c r="AB1090" s="111">
        <f t="shared" si="244"/>
        <v>5.9594050591976044</v>
      </c>
      <c r="AC1090" s="121">
        <f t="array" ref="AC1090">INDEX($AW$11:$BA$66,MATCH($C1090&amp;$G1090,$AO$11:$AO$66&amp;$AP$11:$AP$66,0),COUNTIF($AW$10:$BA$10,"&lt;"&amp;Z1090)+1)</f>
        <v>5.9999999999999995E-4</v>
      </c>
      <c r="AD1090" s="62">
        <v>5.9926000000000004</v>
      </c>
      <c r="AE1090" s="61">
        <f t="array" ref="AE1090">INDEX($AT$11:$AV$66,MATCH($C1090&amp;$G1090,$AO$11:$AO$66&amp;$AP$11:$AP$66,0),COUNTIF($AT$10:$AV$10,"&lt;"&amp;AD1090)+1)</f>
        <v>8.9999999999999998E-4</v>
      </c>
      <c r="AF1090" s="111">
        <f t="shared" si="245"/>
        <v>5.9655367061317364</v>
      </c>
      <c r="AG1090" s="121">
        <f t="array" ref="AG1090">INDEX($AW$11:$BA$66,MATCH($C1090&amp;$G1090,$AO$11:$AO$66&amp;$AP$11:$AP$66,0),COUNTIF($AW$10:$BA$10,"&lt;"&amp;AD1090)+1)</f>
        <v>5.9999999999999995E-4</v>
      </c>
    </row>
    <row r="1091" spans="2:33" ht="12.75" customHeight="1" x14ac:dyDescent="0.3">
      <c r="B1091" s="83" t="str">
        <f t="shared" ref="B1091" si="248">CONCATENATE(F1091,"-",G1091," ",E1091)</f>
        <v>NO.12-32 UNEF</v>
      </c>
      <c r="C1091" s="74" t="s">
        <v>498</v>
      </c>
      <c r="D1091" s="74"/>
      <c r="E1091" s="24" t="s">
        <v>653</v>
      </c>
      <c r="F1091" s="84" t="s">
        <v>654</v>
      </c>
      <c r="G1091" s="75">
        <v>32</v>
      </c>
      <c r="H1091" s="74" t="s">
        <v>655</v>
      </c>
      <c r="I1091" s="74" t="s">
        <v>660</v>
      </c>
      <c r="J1091" s="74" t="s">
        <v>588</v>
      </c>
      <c r="K1091" s="74" t="s">
        <v>600</v>
      </c>
      <c r="L1091" s="23">
        <f t="shared" ref="L1091" si="249">ROUND(Z1091*25.4,4)</f>
        <v>5.4634999999999998</v>
      </c>
      <c r="M1091" s="23">
        <f t="shared" si="234"/>
        <v>0.79379999999999995</v>
      </c>
      <c r="N1091" s="74">
        <v>60</v>
      </c>
      <c r="O1091" s="101">
        <f t="shared" si="235"/>
        <v>5.4634999999999998</v>
      </c>
      <c r="P1091" s="85">
        <f t="shared" si="236"/>
        <v>7.6</v>
      </c>
      <c r="Q1091" s="58">
        <f t="shared" si="237"/>
        <v>0</v>
      </c>
      <c r="R1091" s="101">
        <f t="shared" si="238"/>
        <v>4.9480000000000004</v>
      </c>
      <c r="S1091" s="85">
        <f t="shared" si="239"/>
        <v>2.5</v>
      </c>
      <c r="T1091" s="58">
        <f t="shared" si="240"/>
        <v>0</v>
      </c>
      <c r="U1091" s="58">
        <f t="shared" si="241"/>
        <v>2.5</v>
      </c>
      <c r="V1091" s="75">
        <f t="array" ref="V1091">INDEX(AS$11:AS$66,MATCH(C1091&amp;G1091,AO$11:AO$66&amp;AP$11:AP$66,0),0)</f>
        <v>12</v>
      </c>
      <c r="X1091" s="120">
        <f t="shared" si="242"/>
        <v>3.125E-2</v>
      </c>
      <c r="Y1091" s="61">
        <f t="array" ref="Y1091">INDEX($AQ$11:$AR$66,MATCH($C1091&amp;$G1091,$AO$11:$AO$66&amp;$AP$11:$AP$66,0),COUNTIF($AQ$10:$AR$10,"&lt;"&amp;Z1091)+1)</f>
        <v>1E-4</v>
      </c>
      <c r="Z1091" s="123">
        <v>0.21510000000000001</v>
      </c>
      <c r="AA1091" s="61">
        <f t="array" ref="AA1091">INDEX($AT$11:$AV$66,MATCH($C1091&amp;$G1091,$AO$11:$AO$66&amp;$AP$11:$AP$66,0),COUNTIF($AT$10:$AV$10,"&lt;"&amp;Z1091)+1)</f>
        <v>2.9999999999999997E-4</v>
      </c>
      <c r="AB1091" s="111">
        <f t="shared" si="244"/>
        <v>0.19480252959880223</v>
      </c>
      <c r="AC1091" s="121">
        <f t="array" ref="AC1091">INDEX($AW$11:$BA$66,MATCH($C1091&amp;$G1091,$AO$11:$AO$66&amp;$AP$11:$AP$66,0),COUNTIF($AW$10:$BA$10,"&lt;"&amp;Z1091)+1)</f>
        <v>1E-4</v>
      </c>
      <c r="AD1091" s="62">
        <v>0.20519999999999999</v>
      </c>
      <c r="AE1091" s="61">
        <f t="array" ref="AE1091">INDEX($AT$11:$AV$66,MATCH($C1091&amp;$G1091,$AO$11:$AO$66&amp;$AP$11:$AP$66,0),COUNTIF($AT$10:$AV$10,"&lt;"&amp;AD1091)+1)</f>
        <v>2.9999999999999997E-4</v>
      </c>
      <c r="AF1091" s="111">
        <f t="shared" si="245"/>
        <v>0.19166835306586816</v>
      </c>
      <c r="AG1091" s="121">
        <f t="array" ref="AG1091">INDEX($AW$11:$BA$66,MATCH($C1091&amp;$G1091,$AO$11:$AO$66&amp;$AP$11:$AP$66,0),COUNTIF($AW$10:$BA$10,"&lt;"&amp;AD1091)+1)</f>
        <v>1E-4</v>
      </c>
    </row>
    <row r="1092" spans="2:33" ht="12.75" customHeight="1" x14ac:dyDescent="0.3">
      <c r="B1092" s="83" t="str">
        <f t="shared" ref="B1092" si="250">CONCATENATE(F1092,"-",G1092," ",E1092)</f>
        <v>NO.12-32 UNEF</v>
      </c>
      <c r="C1092" s="74" t="s">
        <v>498</v>
      </c>
      <c r="D1092" s="74"/>
      <c r="E1092" s="24" t="s">
        <v>48</v>
      </c>
      <c r="F1092" s="84" t="s">
        <v>654</v>
      </c>
      <c r="G1092" s="75">
        <v>32</v>
      </c>
      <c r="H1092" s="74" t="s">
        <v>519</v>
      </c>
      <c r="I1092" s="74" t="s">
        <v>661</v>
      </c>
      <c r="J1092" s="74" t="s">
        <v>588</v>
      </c>
      <c r="K1092" s="74" t="s">
        <v>600</v>
      </c>
      <c r="L1092" s="23">
        <f t="shared" ref="L1092" si="251">ROUND(Z1092*25.4,4)</f>
        <v>5.4863999999999997</v>
      </c>
      <c r="M1092" s="23">
        <f t="shared" si="234"/>
        <v>0.79379999999999995</v>
      </c>
      <c r="N1092" s="74">
        <v>60</v>
      </c>
      <c r="O1092" s="101">
        <f t="shared" si="235"/>
        <v>5.4863999999999997</v>
      </c>
      <c r="P1092" s="85">
        <f t="shared" si="236"/>
        <v>7.6</v>
      </c>
      <c r="Q1092" s="58">
        <f t="shared" si="237"/>
        <v>0</v>
      </c>
      <c r="R1092" s="101">
        <f t="shared" si="238"/>
        <v>4.9707999999999997</v>
      </c>
      <c r="S1092" s="85">
        <f t="shared" si="239"/>
        <v>2.5</v>
      </c>
      <c r="T1092" s="58">
        <f t="shared" si="240"/>
        <v>0</v>
      </c>
      <c r="U1092" s="58">
        <f t="shared" si="241"/>
        <v>2.5</v>
      </c>
      <c r="V1092" s="75">
        <f t="array" ref="V1092">INDEX(AS$11:AS$66,MATCH(C1092&amp;G1092,AO$11:AO$66&amp;AP$11:AP$66,0),0)</f>
        <v>12</v>
      </c>
      <c r="X1092" s="120">
        <f t="shared" si="242"/>
        <v>3.125E-2</v>
      </c>
      <c r="Y1092" s="61">
        <f t="array" ref="Y1092">INDEX($AQ$11:$AR$66,MATCH($C1092&amp;$G1092,$AO$11:$AO$66&amp;$AP$11:$AP$66,0),COUNTIF($AQ$10:$AR$10,"&lt;"&amp;Z1092)+1)</f>
        <v>1E-4</v>
      </c>
      <c r="Z1092" s="61">
        <f>INDEX(AJ$11:AJ$92,MATCH(F1092,AI$11:AI$92,0))</f>
        <v>0.216</v>
      </c>
      <c r="AA1092" s="61">
        <f t="array" ref="AA1092">INDEX($AT$11:$AV$66,MATCH($C1092&amp;$G1092,$AO$11:$AO$66&amp;$AP$11:$AP$66,0),COUNTIF($AT$10:$AV$10,"&lt;"&amp;Z1092)+1)</f>
        <v>2.9999999999999997E-4</v>
      </c>
      <c r="AB1092" s="111">
        <f t="shared" si="244"/>
        <v>0.19570252959880222</v>
      </c>
      <c r="AC1092" s="121">
        <f t="array" ref="AC1092">INDEX($AW$11:$BA$66,MATCH($C1092&amp;$G1092,$AO$11:$AO$66&amp;$AP$11:$AP$66,0),COUNTIF($AW$10:$BA$10,"&lt;"&amp;Z1092)+1)</f>
        <v>1E-4</v>
      </c>
      <c r="AD1092" s="62">
        <v>0.20680000000000001</v>
      </c>
      <c r="AE1092" s="61">
        <f t="array" ref="AE1092">INDEX($AT$11:$AV$66,MATCH($C1092&amp;$G1092,$AO$11:$AO$66&amp;$AP$11:$AP$66,0),COUNTIF($AT$10:$AV$10,"&lt;"&amp;AD1092)+1)</f>
        <v>2.9999999999999997E-4</v>
      </c>
      <c r="AF1092" s="111">
        <f t="shared" si="245"/>
        <v>0.19326835306586815</v>
      </c>
      <c r="AG1092" s="121">
        <f t="array" ref="AG1092">INDEX($AW$11:$BA$66,MATCH($C1092&amp;$G1092,$AO$11:$AO$66&amp;$AP$11:$AP$66,0),COUNTIF($AW$10:$BA$10,"&lt;"&amp;AD1092)+1)</f>
        <v>1E-4</v>
      </c>
    </row>
    <row r="1093" spans="2:33" ht="12.75" customHeight="1" x14ac:dyDescent="0.3">
      <c r="B1093" s="83" t="str">
        <f t="shared" ref="B1093:B1156" si="252">CONCATENATE(F1093,"-",G1093," ",E1093)</f>
        <v>1/4-32 UNEF</v>
      </c>
      <c r="C1093" s="74" t="s">
        <v>498</v>
      </c>
      <c r="D1093" s="74"/>
      <c r="E1093" s="24" t="s">
        <v>48</v>
      </c>
      <c r="F1093" s="84" t="s">
        <v>657</v>
      </c>
      <c r="G1093" s="75">
        <v>32</v>
      </c>
      <c r="H1093" s="74" t="s">
        <v>519</v>
      </c>
      <c r="I1093" s="74" t="s">
        <v>660</v>
      </c>
      <c r="J1093" s="74" t="s">
        <v>588</v>
      </c>
      <c r="K1093" s="74" t="s">
        <v>600</v>
      </c>
      <c r="L1093" s="23">
        <f t="shared" ref="L1093:L1156" si="253">ROUND(Z1093*25.4,4)</f>
        <v>6.3246000000000002</v>
      </c>
      <c r="M1093" s="23">
        <f t="shared" si="234"/>
        <v>0.79379999999999995</v>
      </c>
      <c r="N1093" s="74">
        <v>60</v>
      </c>
      <c r="O1093" s="101">
        <f t="shared" si="235"/>
        <v>6.3246000000000002</v>
      </c>
      <c r="P1093" s="85">
        <f t="shared" si="236"/>
        <v>7.6</v>
      </c>
      <c r="Q1093" s="58">
        <f t="shared" si="237"/>
        <v>0</v>
      </c>
      <c r="R1093" s="101">
        <f t="shared" si="238"/>
        <v>5.8090000000000002</v>
      </c>
      <c r="S1093" s="85">
        <f t="shared" si="239"/>
        <v>2.5</v>
      </c>
      <c r="T1093" s="58">
        <f t="shared" si="240"/>
        <v>0</v>
      </c>
      <c r="U1093" s="58">
        <f t="shared" si="241"/>
        <v>2.5</v>
      </c>
      <c r="V1093" s="75">
        <f t="array" ref="V1093">INDEX(AS$11:AS$66,MATCH(C1093&amp;G1093,AO$11:AO$66&amp;AP$11:AP$66,0),0)</f>
        <v>12</v>
      </c>
      <c r="X1093" s="120">
        <f t="shared" si="242"/>
        <v>3.125E-2</v>
      </c>
      <c r="Y1093" s="61">
        <f t="array" ref="Y1093">INDEX($AQ$11:$AR$66,MATCH($C1093&amp;$G1093,$AO$11:$AO$66&amp;$AP$11:$AP$66,0),COUNTIF($AQ$10:$AR$10,"&lt;"&amp;Z1093)+1)</f>
        <v>1E-4</v>
      </c>
      <c r="Z1093" s="123">
        <v>0.249</v>
      </c>
      <c r="AA1093" s="61">
        <f t="array" ref="AA1093">INDEX($AT$11:$AV$66,MATCH($C1093&amp;$G1093,$AO$11:$AO$66&amp;$AP$11:$AP$66,0),COUNTIF($AT$10:$AV$10,"&lt;"&amp;Z1093)+1)</f>
        <v>2.9999999999999997E-4</v>
      </c>
      <c r="AB1093" s="111">
        <f t="shared" si="244"/>
        <v>0.22870252959880222</v>
      </c>
      <c r="AC1093" s="121">
        <f t="array" ref="AC1093">INDEX($AW$11:$BA$66,MATCH($C1093&amp;$G1093,$AO$11:$AO$66&amp;$AP$11:$AP$66,0),COUNTIF($AW$10:$BA$10,"&lt;"&amp;Z1093)+1)</f>
        <v>1E-4</v>
      </c>
      <c r="AD1093" s="62">
        <v>0.23899999999999999</v>
      </c>
      <c r="AE1093" s="61">
        <f t="array" ref="AE1093">INDEX($AT$11:$AV$66,MATCH($C1093&amp;$G1093,$AO$11:$AO$66&amp;$AP$11:$AP$66,0),COUNTIF($AT$10:$AV$10,"&lt;"&amp;AD1093)+1)</f>
        <v>2.9999999999999997E-4</v>
      </c>
      <c r="AF1093" s="111">
        <f t="shared" si="245"/>
        <v>0.22546835306586815</v>
      </c>
      <c r="AG1093" s="121">
        <f t="array" ref="AG1093">INDEX($AW$11:$BA$66,MATCH($C1093&amp;$G1093,$AO$11:$AO$66&amp;$AP$11:$AP$66,0),COUNTIF($AW$10:$BA$10,"&lt;"&amp;AD1093)+1)</f>
        <v>1E-4</v>
      </c>
    </row>
    <row r="1094" spans="2:33" ht="12.75" customHeight="1" x14ac:dyDescent="0.3">
      <c r="B1094" s="83" t="str">
        <f t="shared" si="252"/>
        <v>1/4-32 UNEF</v>
      </c>
      <c r="C1094" s="74" t="s">
        <v>498</v>
      </c>
      <c r="D1094" s="74"/>
      <c r="E1094" s="24" t="s">
        <v>48</v>
      </c>
      <c r="F1094" s="84" t="s">
        <v>657</v>
      </c>
      <c r="G1094" s="75">
        <v>32</v>
      </c>
      <c r="H1094" s="74" t="s">
        <v>519</v>
      </c>
      <c r="I1094" s="74" t="s">
        <v>661</v>
      </c>
      <c r="J1094" s="74" t="s">
        <v>588</v>
      </c>
      <c r="K1094" s="74" t="s">
        <v>600</v>
      </c>
      <c r="L1094" s="23">
        <f t="shared" si="253"/>
        <v>6.35</v>
      </c>
      <c r="M1094" s="23">
        <f t="shared" si="234"/>
        <v>0.79379999999999995</v>
      </c>
      <c r="N1094" s="74">
        <v>60</v>
      </c>
      <c r="O1094" s="101">
        <f t="shared" si="235"/>
        <v>6.35</v>
      </c>
      <c r="P1094" s="85">
        <f t="shared" si="236"/>
        <v>7.6</v>
      </c>
      <c r="Q1094" s="58">
        <f t="shared" si="237"/>
        <v>0</v>
      </c>
      <c r="R1094" s="101">
        <f t="shared" si="238"/>
        <v>5.8343999999999996</v>
      </c>
      <c r="S1094" s="85">
        <f t="shared" si="239"/>
        <v>2.5</v>
      </c>
      <c r="T1094" s="58">
        <f t="shared" si="240"/>
        <v>0</v>
      </c>
      <c r="U1094" s="58">
        <f t="shared" si="241"/>
        <v>2.5</v>
      </c>
      <c r="V1094" s="75">
        <f t="array" ref="V1094">INDEX(AS$11:AS$66,MATCH(C1094&amp;G1094,AO$11:AO$66&amp;AP$11:AP$66,0),0)</f>
        <v>12</v>
      </c>
      <c r="X1094" s="120">
        <f t="shared" si="242"/>
        <v>3.125E-2</v>
      </c>
      <c r="Y1094" s="61">
        <f t="array" ref="Y1094">INDEX($AQ$11:$AR$66,MATCH($C1094&amp;$G1094,$AO$11:$AO$66&amp;$AP$11:$AP$66,0),COUNTIF($AQ$10:$AR$10,"&lt;"&amp;Z1094)+1)</f>
        <v>1E-4</v>
      </c>
      <c r="Z1094" s="61">
        <f>INDEX(AJ$11:AJ$92,MATCH(F1094,AI$11:AI$92,0))</f>
        <v>0.25</v>
      </c>
      <c r="AA1094" s="61">
        <f t="array" ref="AA1094">INDEX($AT$11:$AV$66,MATCH($C1094&amp;$G1094,$AO$11:$AO$66&amp;$AP$11:$AP$66,0),COUNTIF($AT$10:$AV$10,"&lt;"&amp;Z1094)+1)</f>
        <v>2.9999999999999997E-4</v>
      </c>
      <c r="AB1094" s="111">
        <f t="shared" si="244"/>
        <v>0.22970252959880222</v>
      </c>
      <c r="AC1094" s="121">
        <f t="array" ref="AC1094">INDEX($AW$11:$BA$66,MATCH($C1094&amp;$G1094,$AO$11:$AO$66&amp;$AP$11:$AP$66,0),COUNTIF($AW$10:$BA$10,"&lt;"&amp;Z1094)+1)</f>
        <v>1E-4</v>
      </c>
      <c r="AD1094" s="62">
        <v>0.24079999999999999</v>
      </c>
      <c r="AE1094" s="61">
        <f t="array" ref="AE1094">INDEX($AT$11:$AV$66,MATCH($C1094&amp;$G1094,$AO$11:$AO$66&amp;$AP$11:$AP$66,0),COUNTIF($AT$10:$AV$10,"&lt;"&amp;AD1094)+1)</f>
        <v>2.9999999999999997E-4</v>
      </c>
      <c r="AF1094" s="111">
        <f t="shared" si="245"/>
        <v>0.22726835306586812</v>
      </c>
      <c r="AG1094" s="121">
        <f t="array" ref="AG1094">INDEX($AW$11:$BA$66,MATCH($C1094&amp;$G1094,$AO$11:$AO$66&amp;$AP$11:$AP$66,0),COUNTIF($AW$10:$BA$10,"&lt;"&amp;AD1094)+1)</f>
        <v>1E-4</v>
      </c>
    </row>
    <row r="1095" spans="2:33" ht="12.75" customHeight="1" x14ac:dyDescent="0.3">
      <c r="B1095" s="83" t="str">
        <f t="shared" si="252"/>
        <v>5/16-20 UN</v>
      </c>
      <c r="C1095" s="74" t="s">
        <v>498</v>
      </c>
      <c r="D1095" s="74"/>
      <c r="E1095" s="24" t="s">
        <v>658</v>
      </c>
      <c r="F1095" s="84" t="s">
        <v>659</v>
      </c>
      <c r="G1095" s="75">
        <v>20</v>
      </c>
      <c r="H1095" s="74" t="s">
        <v>519</v>
      </c>
      <c r="I1095" s="74" t="s">
        <v>660</v>
      </c>
      <c r="J1095" s="74" t="s">
        <v>588</v>
      </c>
      <c r="K1095" s="74" t="s">
        <v>600</v>
      </c>
      <c r="L1095" s="23">
        <f t="shared" si="253"/>
        <v>7.907</v>
      </c>
      <c r="M1095" s="23">
        <f t="shared" si="234"/>
        <v>1.27</v>
      </c>
      <c r="N1095" s="74">
        <v>60</v>
      </c>
      <c r="O1095" s="101">
        <f t="shared" si="235"/>
        <v>7.907</v>
      </c>
      <c r="P1095" s="85">
        <f t="shared" si="236"/>
        <v>12.7</v>
      </c>
      <c r="Q1095" s="58">
        <f t="shared" si="237"/>
        <v>0</v>
      </c>
      <c r="R1095" s="101">
        <f t="shared" si="238"/>
        <v>7.0820999999999996</v>
      </c>
      <c r="S1095" s="85">
        <f t="shared" si="239"/>
        <v>2.5</v>
      </c>
      <c r="T1095" s="58">
        <f t="shared" si="240"/>
        <v>0</v>
      </c>
      <c r="U1095" s="58">
        <f t="shared" si="241"/>
        <v>3.8</v>
      </c>
      <c r="V1095" s="75">
        <f t="array" ref="V1095">INDEX(AS$11:AS$66,MATCH(C1095&amp;G1095,AO$11:AO$66&amp;AP$11:AP$66,0),0)</f>
        <v>8</v>
      </c>
      <c r="X1095" s="120">
        <f t="shared" si="242"/>
        <v>0.05</v>
      </c>
      <c r="Y1095" s="61">
        <f t="array" ref="Y1095">INDEX($AQ$11:$AR$66,MATCH($C1095&amp;$G1095,$AO$11:$AO$66&amp;$AP$11:$AP$66,0),COUNTIF($AQ$10:$AR$10,"&lt;"&amp;Z1095)+1)</f>
        <v>1.4999999999999999E-4</v>
      </c>
      <c r="Z1095" s="123">
        <v>0.31130000000000002</v>
      </c>
      <c r="AA1095" s="61">
        <f t="array" ref="AA1095">INDEX($AT$11:$AV$66,MATCH($C1095&amp;$G1095,$AO$11:$AO$66&amp;$AP$11:$AP$66,0),COUNTIF($AT$10:$AV$10,"&lt;"&amp;Z1095)+1)</f>
        <v>5.0000000000000001E-4</v>
      </c>
      <c r="AB1095" s="111">
        <f t="shared" si="244"/>
        <v>0.27882404735808358</v>
      </c>
      <c r="AC1095" s="121">
        <f t="array" ref="AC1095">INDEX($AW$11:$BA$66,MATCH($C1095&amp;$G1095,$AO$11:$AO$66&amp;$AP$11:$AP$66,0),COUNTIF($AW$10:$BA$10,"&lt;"&amp;Z1095)+1)</f>
        <v>1E-4</v>
      </c>
      <c r="AD1095" s="62">
        <v>0.29649999999999999</v>
      </c>
      <c r="AE1095" s="61">
        <f t="array" ref="AE1095">INDEX($AT$11:$AV$66,MATCH($C1095&amp;$G1095,$AO$11:$AO$66&amp;$AP$11:$AP$66,0),COUNTIF($AT$10:$AV$10,"&lt;"&amp;AD1095)+1)</f>
        <v>5.0000000000000001E-4</v>
      </c>
      <c r="AF1095" s="111">
        <f t="shared" si="245"/>
        <v>0.27484936490538903</v>
      </c>
      <c r="AG1095" s="121">
        <f t="array" ref="AG1095">INDEX($AW$11:$BA$66,MATCH($C1095&amp;$G1095,$AO$11:$AO$66&amp;$AP$11:$AP$66,0),COUNTIF($AW$10:$BA$10,"&lt;"&amp;AD1095)+1)</f>
        <v>1E-4</v>
      </c>
    </row>
    <row r="1096" spans="2:33" ht="12.75" customHeight="1" x14ac:dyDescent="0.3">
      <c r="B1096" s="83" t="str">
        <f t="shared" si="252"/>
        <v>5/16-20 UN</v>
      </c>
      <c r="C1096" s="74" t="s">
        <v>498</v>
      </c>
      <c r="D1096" s="74"/>
      <c r="E1096" s="24" t="s">
        <v>658</v>
      </c>
      <c r="F1096" s="84" t="s">
        <v>659</v>
      </c>
      <c r="G1096" s="75">
        <v>20</v>
      </c>
      <c r="H1096" s="74" t="s">
        <v>519</v>
      </c>
      <c r="I1096" s="74" t="s">
        <v>661</v>
      </c>
      <c r="J1096" s="74" t="s">
        <v>588</v>
      </c>
      <c r="K1096" s="74" t="s">
        <v>600</v>
      </c>
      <c r="L1096" s="23">
        <f t="shared" si="253"/>
        <v>7.9375</v>
      </c>
      <c r="M1096" s="23">
        <f t="shared" si="234"/>
        <v>1.27</v>
      </c>
      <c r="N1096" s="74">
        <v>60</v>
      </c>
      <c r="O1096" s="101">
        <f t="shared" si="235"/>
        <v>7.9375</v>
      </c>
      <c r="P1096" s="85">
        <f t="shared" si="236"/>
        <v>12.7</v>
      </c>
      <c r="Q1096" s="58">
        <f t="shared" si="237"/>
        <v>0</v>
      </c>
      <c r="R1096" s="101">
        <f t="shared" si="238"/>
        <v>7.1125999999999996</v>
      </c>
      <c r="S1096" s="85">
        <f t="shared" si="239"/>
        <v>2.5</v>
      </c>
      <c r="T1096" s="58">
        <f t="shared" si="240"/>
        <v>0</v>
      </c>
      <c r="U1096" s="58">
        <f t="shared" si="241"/>
        <v>3.8</v>
      </c>
      <c r="V1096" s="75">
        <f t="array" ref="V1096">INDEX(AS$11:AS$66,MATCH(C1096&amp;G1096,AO$11:AO$66&amp;AP$11:AP$66,0),0)</f>
        <v>8</v>
      </c>
      <c r="X1096" s="120">
        <f t="shared" si="242"/>
        <v>0.05</v>
      </c>
      <c r="Y1096" s="61">
        <f t="array" ref="Y1096">INDEX($AQ$11:$AR$66,MATCH($C1096&amp;$G1096,$AO$11:$AO$66&amp;$AP$11:$AP$66,0),COUNTIF($AQ$10:$AR$10,"&lt;"&amp;Z1096)+1)</f>
        <v>1.4999999999999999E-4</v>
      </c>
      <c r="Z1096" s="61">
        <f>INDEX(AJ$11:AJ$92,MATCH(F1096,AI$11:AI$92,0))</f>
        <v>0.3125</v>
      </c>
      <c r="AA1096" s="61">
        <f t="array" ref="AA1096">INDEX($AT$11:$AV$66,MATCH($C1096&amp;$G1096,$AO$11:$AO$66&amp;$AP$11:$AP$66,0),COUNTIF($AT$10:$AV$10,"&lt;"&amp;Z1096)+1)</f>
        <v>5.0000000000000001E-4</v>
      </c>
      <c r="AB1096" s="111">
        <f t="shared" si="244"/>
        <v>0.28002404735808356</v>
      </c>
      <c r="AC1096" s="121">
        <f t="array" ref="AC1096">INDEX($AW$11:$BA$66,MATCH($C1096&amp;$G1096,$AO$11:$AO$66&amp;$AP$11:$AP$66,0),COUNTIF($AW$10:$BA$10,"&lt;"&amp;Z1096)+1)</f>
        <v>1E-4</v>
      </c>
      <c r="AD1096" s="62">
        <v>0.29870000000000002</v>
      </c>
      <c r="AE1096" s="61">
        <f t="array" ref="AE1096">INDEX($AT$11:$AV$66,MATCH($C1096&amp;$G1096,$AO$11:$AO$66&amp;$AP$11:$AP$66,0),COUNTIF($AT$10:$AV$10,"&lt;"&amp;AD1096)+1)</f>
        <v>5.0000000000000001E-4</v>
      </c>
      <c r="AF1096" s="111">
        <f t="shared" si="245"/>
        <v>0.27704936490538906</v>
      </c>
      <c r="AG1096" s="121">
        <f t="array" ref="AG1096">INDEX($AW$11:$BA$66,MATCH($C1096&amp;$G1096,$AO$11:$AO$66&amp;$AP$11:$AP$66,0),COUNTIF($AW$10:$BA$10,"&lt;"&amp;AD1096)+1)</f>
        <v>1E-4</v>
      </c>
    </row>
    <row r="1097" spans="2:33" ht="12.75" customHeight="1" x14ac:dyDescent="0.3">
      <c r="B1097" s="83" t="str">
        <f t="shared" si="252"/>
        <v>5/16-28 UN</v>
      </c>
      <c r="C1097" s="74" t="s">
        <v>498</v>
      </c>
      <c r="D1097" s="74"/>
      <c r="E1097" s="24" t="s">
        <v>658</v>
      </c>
      <c r="F1097" s="84" t="s">
        <v>659</v>
      </c>
      <c r="G1097" s="75">
        <v>28</v>
      </c>
      <c r="H1097" s="74" t="s">
        <v>519</v>
      </c>
      <c r="I1097" s="74" t="s">
        <v>660</v>
      </c>
      <c r="J1097" s="74" t="s">
        <v>588</v>
      </c>
      <c r="K1097" s="74" t="s">
        <v>600</v>
      </c>
      <c r="L1097" s="23">
        <f t="shared" si="253"/>
        <v>7.9120999999999997</v>
      </c>
      <c r="M1097" s="23">
        <f t="shared" si="234"/>
        <v>0.90710000000000002</v>
      </c>
      <c r="N1097" s="74">
        <v>60</v>
      </c>
      <c r="O1097" s="101">
        <f t="shared" si="235"/>
        <v>7.9120999999999997</v>
      </c>
      <c r="P1097" s="85">
        <f t="shared" si="236"/>
        <v>12.7</v>
      </c>
      <c r="Q1097" s="58">
        <f t="shared" si="237"/>
        <v>0</v>
      </c>
      <c r="R1097" s="101">
        <f t="shared" si="238"/>
        <v>7.3228999999999997</v>
      </c>
      <c r="S1097" s="85">
        <f t="shared" si="239"/>
        <v>2.5</v>
      </c>
      <c r="T1097" s="58">
        <f t="shared" si="240"/>
        <v>0</v>
      </c>
      <c r="U1097" s="58">
        <f t="shared" si="241"/>
        <v>3.8</v>
      </c>
      <c r="V1097" s="75">
        <f t="array" ref="V1097">INDEX(AS$11:AS$66,MATCH(C1097&amp;G1097,AO$11:AO$66&amp;AP$11:AP$66,0),0)</f>
        <v>8</v>
      </c>
      <c r="X1097" s="120">
        <f t="shared" si="242"/>
        <v>3.5714285714285712E-2</v>
      </c>
      <c r="Y1097" s="61">
        <f t="array" ref="Y1097">INDEX($AQ$11:$AR$66,MATCH($C1097&amp;$G1097,$AO$11:$AO$66&amp;$AP$11:$AP$66,0),COUNTIF($AQ$10:$AR$10,"&lt;"&amp;Z1097)+1)</f>
        <v>1.4999999999999999E-4</v>
      </c>
      <c r="Z1097" s="123">
        <v>0.3115</v>
      </c>
      <c r="AA1097" s="61">
        <f t="array" ref="AA1097">INDEX($AT$11:$AV$66,MATCH($C1097&amp;$G1097,$AO$11:$AO$66&amp;$AP$11:$AP$66,0),COUNTIF($AT$10:$AV$10,"&lt;"&amp;Z1097)+1)</f>
        <v>5.0000000000000001E-4</v>
      </c>
      <c r="AB1097" s="111">
        <f t="shared" si="244"/>
        <v>0.28830289097005968</v>
      </c>
      <c r="AC1097" s="121">
        <f t="array" ref="AC1097">INDEX($AW$11:$BA$66,MATCH($C1097&amp;$G1097,$AO$11:$AO$66&amp;$AP$11:$AP$66,0),COUNTIF($AW$10:$BA$10,"&lt;"&amp;Z1097)+1)</f>
        <v>1E-4</v>
      </c>
      <c r="AD1097" s="62">
        <v>0.3004</v>
      </c>
      <c r="AE1097" s="61">
        <f t="array" ref="AE1097">INDEX($AT$11:$AV$66,MATCH($C1097&amp;$G1097,$AO$11:$AO$66&amp;$AP$11:$AP$66,0),COUNTIF($AT$10:$AV$10,"&lt;"&amp;AD1097)+1)</f>
        <v>5.0000000000000001E-4</v>
      </c>
      <c r="AF1097" s="111">
        <f t="shared" si="245"/>
        <v>0.28493526064670643</v>
      </c>
      <c r="AG1097" s="121">
        <f t="array" ref="AG1097">INDEX($AW$11:$BA$66,MATCH($C1097&amp;$G1097,$AO$11:$AO$66&amp;$AP$11:$AP$66,0),COUNTIF($AW$10:$BA$10,"&lt;"&amp;AD1097)+1)</f>
        <v>1E-4</v>
      </c>
    </row>
    <row r="1098" spans="2:33" ht="12.75" customHeight="1" x14ac:dyDescent="0.3">
      <c r="B1098" s="83" t="str">
        <f t="shared" si="252"/>
        <v>5/16-28 UN</v>
      </c>
      <c r="C1098" s="74" t="s">
        <v>498</v>
      </c>
      <c r="D1098" s="74"/>
      <c r="E1098" s="24" t="s">
        <v>658</v>
      </c>
      <c r="F1098" s="84" t="s">
        <v>659</v>
      </c>
      <c r="G1098" s="75">
        <v>28</v>
      </c>
      <c r="H1098" s="74" t="s">
        <v>519</v>
      </c>
      <c r="I1098" s="74" t="s">
        <v>661</v>
      </c>
      <c r="J1098" s="74" t="s">
        <v>588</v>
      </c>
      <c r="K1098" s="74" t="s">
        <v>600</v>
      </c>
      <c r="L1098" s="23">
        <f t="shared" si="253"/>
        <v>7.9375</v>
      </c>
      <c r="M1098" s="23">
        <f t="shared" si="234"/>
        <v>0.90710000000000002</v>
      </c>
      <c r="N1098" s="74">
        <v>60</v>
      </c>
      <c r="O1098" s="101">
        <f t="shared" si="235"/>
        <v>7.9375</v>
      </c>
      <c r="P1098" s="85">
        <f t="shared" si="236"/>
        <v>12.7</v>
      </c>
      <c r="Q1098" s="58">
        <f t="shared" si="237"/>
        <v>0</v>
      </c>
      <c r="R1098" s="101">
        <f t="shared" si="238"/>
        <v>7.3483000000000001</v>
      </c>
      <c r="S1098" s="85">
        <f t="shared" si="239"/>
        <v>2.5</v>
      </c>
      <c r="T1098" s="58">
        <f t="shared" si="240"/>
        <v>0</v>
      </c>
      <c r="U1098" s="58">
        <f t="shared" si="241"/>
        <v>3.8</v>
      </c>
      <c r="V1098" s="75">
        <f t="array" ref="V1098">INDEX(AS$11:AS$66,MATCH(C1098&amp;G1098,AO$11:AO$66&amp;AP$11:AP$66,0),0)</f>
        <v>8</v>
      </c>
      <c r="X1098" s="120">
        <f t="shared" si="242"/>
        <v>3.5714285714285712E-2</v>
      </c>
      <c r="Y1098" s="61">
        <f t="array" ref="Y1098">INDEX($AQ$11:$AR$66,MATCH($C1098&amp;$G1098,$AO$11:$AO$66&amp;$AP$11:$AP$66,0),COUNTIF($AQ$10:$AR$10,"&lt;"&amp;Z1098)+1)</f>
        <v>1.4999999999999999E-4</v>
      </c>
      <c r="Z1098" s="61">
        <f>INDEX(AJ$11:AJ$92,MATCH(F1098,AI$11:AI$92,0))</f>
        <v>0.3125</v>
      </c>
      <c r="AA1098" s="61">
        <f t="array" ref="AA1098">INDEX($AT$11:$AV$66,MATCH($C1098&amp;$G1098,$AO$11:$AO$66&amp;$AP$11:$AP$66,0),COUNTIF($AT$10:$AV$10,"&lt;"&amp;Z1098)+1)</f>
        <v>5.0000000000000001E-4</v>
      </c>
      <c r="AB1098" s="111">
        <f t="shared" si="244"/>
        <v>0.28930289097005968</v>
      </c>
      <c r="AC1098" s="121">
        <f t="array" ref="AC1098">INDEX($AW$11:$BA$66,MATCH($C1098&amp;$G1098,$AO$11:$AO$66&amp;$AP$11:$AP$66,0),COUNTIF($AW$10:$BA$10,"&lt;"&amp;Z1098)+1)</f>
        <v>1E-4</v>
      </c>
      <c r="AD1098" s="62">
        <v>0.30220000000000002</v>
      </c>
      <c r="AE1098" s="61">
        <f t="array" ref="AE1098">INDEX($AT$11:$AV$66,MATCH($C1098&amp;$G1098,$AO$11:$AO$66&amp;$AP$11:$AP$66,0),COUNTIF($AT$10:$AV$10,"&lt;"&amp;AD1098)+1)</f>
        <v>5.0000000000000001E-4</v>
      </c>
      <c r="AF1098" s="111">
        <f t="shared" si="245"/>
        <v>0.28673526064670646</v>
      </c>
      <c r="AG1098" s="121">
        <f t="array" ref="AG1098">INDEX($AW$11:$BA$66,MATCH($C1098&amp;$G1098,$AO$11:$AO$66&amp;$AP$11:$AP$66,0),COUNTIF($AW$10:$BA$10,"&lt;"&amp;AD1098)+1)</f>
        <v>1E-4</v>
      </c>
    </row>
    <row r="1099" spans="2:33" ht="12.75" customHeight="1" x14ac:dyDescent="0.3">
      <c r="B1099" s="83" t="str">
        <f t="shared" si="252"/>
        <v>5/16-32 UNEF</v>
      </c>
      <c r="C1099" s="74" t="s">
        <v>498</v>
      </c>
      <c r="D1099" s="74"/>
      <c r="E1099" s="24" t="s">
        <v>666</v>
      </c>
      <c r="F1099" s="84" t="s">
        <v>659</v>
      </c>
      <c r="G1099" s="75">
        <v>32</v>
      </c>
      <c r="H1099" s="74" t="s">
        <v>519</v>
      </c>
      <c r="I1099" s="74" t="s">
        <v>660</v>
      </c>
      <c r="J1099" s="74" t="s">
        <v>588</v>
      </c>
      <c r="K1099" s="74" t="s">
        <v>600</v>
      </c>
      <c r="L1099" s="23">
        <f t="shared" si="253"/>
        <v>7.9120999999999997</v>
      </c>
      <c r="M1099" s="23">
        <f t="shared" ref="M1099:M1162" si="254">ROUND(X1099*25.4,4)</f>
        <v>0.79379999999999995</v>
      </c>
      <c r="N1099" s="74">
        <v>60</v>
      </c>
      <c r="O1099" s="101">
        <f t="shared" ref="O1099:O1162" si="255">ROUND(IF(H1099="GO",Z1099,AD1099)*25.4,4)</f>
        <v>7.9120999999999997</v>
      </c>
      <c r="P1099" s="85">
        <f t="shared" ref="P1099:P1162" si="256">IF(H1099="GO",IF(AA1099="-",AA1099,ROUND(AA1099*25.4*1000,1)),0)</f>
        <v>7.6</v>
      </c>
      <c r="Q1099" s="58">
        <f t="shared" ref="Q1099:Q1162" si="257">IF(H1099="NOT GO",IF(AE1099="-",AE1099,ROUND(AE1099*25.4*1000,1)),0)</f>
        <v>0</v>
      </c>
      <c r="R1099" s="101">
        <f t="shared" ref="R1099:R1162" si="258">ROUND(IF(H1099="GO",AB1099,AF1099)*25.4,4)</f>
        <v>7.3964999999999996</v>
      </c>
      <c r="S1099" s="85">
        <f t="shared" ref="S1099:S1162" si="259">IF(H1099="GO",IF(AC1099="-",AC1099,ROUND(AC1099*25.4*1000,1)),0)</f>
        <v>2.5</v>
      </c>
      <c r="T1099" s="58">
        <f t="shared" ref="T1099:T1162" si="260">IF(H1099="NOT GO",IF(AG1099="-",AG1099,ROUND(AG1099*25.4*1000,1)),0)</f>
        <v>0</v>
      </c>
      <c r="U1099" s="58">
        <f t="shared" ref="U1099:U1162" si="261">IF(Y1099="-",Y1099,ROUND(Y1099*25.4*1000,1))</f>
        <v>2.5</v>
      </c>
      <c r="V1099" s="75">
        <f t="array" ref="V1099">INDEX(AS$11:AS$66,MATCH(C1099&amp;G1099,AO$11:AO$66&amp;AP$11:AP$66,0),0)</f>
        <v>12</v>
      </c>
      <c r="X1099" s="120">
        <f t="shared" ref="X1099:X1162" si="262">INDEX(AM$11:AM$38,MATCH(G1099,AL$11:AL$38,0),0)</f>
        <v>3.125E-2</v>
      </c>
      <c r="Y1099" s="61">
        <f t="array" ref="Y1099">INDEX($AQ$11:$AR$66,MATCH($C1099&amp;$G1099,$AO$11:$AO$66&amp;$AP$11:$AP$66,0),COUNTIF($AQ$10:$AR$10,"&lt;"&amp;Z1099)+1)</f>
        <v>1E-4</v>
      </c>
      <c r="Z1099" s="123">
        <v>0.3115</v>
      </c>
      <c r="AA1099" s="61">
        <f t="array" ref="AA1099">INDEX($AT$11:$AV$66,MATCH($C1099&amp;$G1099,$AO$11:$AO$66&amp;$AP$11:$AP$66,0),COUNTIF($AT$10:$AV$10,"&lt;"&amp;Z1099)+1)</f>
        <v>2.9999999999999997E-4</v>
      </c>
      <c r="AB1099" s="111">
        <f t="shared" ref="AB1099:AB1162" si="263">Z1099-(3/8)*2*(TAN(RADIANS(60))/2)/G1099</f>
        <v>0.29120252959880222</v>
      </c>
      <c r="AC1099" s="121">
        <f t="array" ref="AC1099">INDEX($AW$11:$BA$66,MATCH($C1099&amp;$G1099,$AO$11:$AO$66&amp;$AP$11:$AP$66,0),COUNTIF($AW$10:$BA$10,"&lt;"&amp;Z1099)+1)</f>
        <v>1E-4</v>
      </c>
      <c r="AD1099" s="62">
        <v>0.30149999999999999</v>
      </c>
      <c r="AE1099" s="61">
        <f t="array" ref="AE1099">INDEX($AT$11:$AV$66,MATCH($C1099&amp;$G1099,$AO$11:$AO$66&amp;$AP$11:$AP$66,0),COUNTIF($AT$10:$AV$10,"&lt;"&amp;AD1099)+1)</f>
        <v>2.9999999999999997E-4</v>
      </c>
      <c r="AF1099" s="111">
        <f t="shared" ref="AF1099:AF1162" si="264">AD1099-(TAN(RADIANS(60))/2)/G1099/4*2</f>
        <v>0.28796835306586815</v>
      </c>
      <c r="AG1099" s="121">
        <f t="array" ref="AG1099">INDEX($AW$11:$BA$66,MATCH($C1099&amp;$G1099,$AO$11:$AO$66&amp;$AP$11:$AP$66,0),COUNTIF($AW$10:$BA$10,"&lt;"&amp;AD1099)+1)</f>
        <v>1E-4</v>
      </c>
    </row>
    <row r="1100" spans="2:33" ht="12.75" customHeight="1" x14ac:dyDescent="0.3">
      <c r="B1100" s="83" t="str">
        <f t="shared" si="252"/>
        <v>5/16-32 UNEF</v>
      </c>
      <c r="C1100" s="74" t="s">
        <v>498</v>
      </c>
      <c r="D1100" s="74"/>
      <c r="E1100" s="24" t="s">
        <v>666</v>
      </c>
      <c r="F1100" s="84" t="s">
        <v>659</v>
      </c>
      <c r="G1100" s="75">
        <v>32</v>
      </c>
      <c r="H1100" s="74" t="s">
        <v>519</v>
      </c>
      <c r="I1100" s="74" t="s">
        <v>661</v>
      </c>
      <c r="J1100" s="74" t="s">
        <v>588</v>
      </c>
      <c r="K1100" s="74" t="s">
        <v>600</v>
      </c>
      <c r="L1100" s="23">
        <f t="shared" si="253"/>
        <v>7.9375</v>
      </c>
      <c r="M1100" s="23">
        <f t="shared" si="254"/>
        <v>0.79379999999999995</v>
      </c>
      <c r="N1100" s="74">
        <v>60</v>
      </c>
      <c r="O1100" s="101">
        <f t="shared" si="255"/>
        <v>7.9375</v>
      </c>
      <c r="P1100" s="85">
        <f t="shared" si="256"/>
        <v>7.6</v>
      </c>
      <c r="Q1100" s="58">
        <f t="shared" si="257"/>
        <v>0</v>
      </c>
      <c r="R1100" s="101">
        <f t="shared" si="258"/>
        <v>7.4218999999999999</v>
      </c>
      <c r="S1100" s="85">
        <f t="shared" si="259"/>
        <v>2.5</v>
      </c>
      <c r="T1100" s="58">
        <f t="shared" si="260"/>
        <v>0</v>
      </c>
      <c r="U1100" s="58">
        <f t="shared" si="261"/>
        <v>2.5</v>
      </c>
      <c r="V1100" s="75">
        <f t="array" ref="V1100">INDEX(AS$11:AS$66,MATCH(C1100&amp;G1100,AO$11:AO$66&amp;AP$11:AP$66,0),0)</f>
        <v>12</v>
      </c>
      <c r="X1100" s="120">
        <f t="shared" si="262"/>
        <v>3.125E-2</v>
      </c>
      <c r="Y1100" s="61">
        <f t="array" ref="Y1100">INDEX($AQ$11:$AR$66,MATCH($C1100&amp;$G1100,$AO$11:$AO$66&amp;$AP$11:$AP$66,0),COUNTIF($AQ$10:$AR$10,"&lt;"&amp;Z1100)+1)</f>
        <v>1E-4</v>
      </c>
      <c r="Z1100" s="61">
        <f>INDEX(AJ$11:AJ$92,MATCH(F1100,AI$11:AI$92,0))</f>
        <v>0.3125</v>
      </c>
      <c r="AA1100" s="61">
        <f t="array" ref="AA1100">INDEX($AT$11:$AV$66,MATCH($C1100&amp;$G1100,$AO$11:$AO$66&amp;$AP$11:$AP$66,0),COUNTIF($AT$10:$AV$10,"&lt;"&amp;Z1100)+1)</f>
        <v>2.9999999999999997E-4</v>
      </c>
      <c r="AB1100" s="111">
        <f t="shared" si="263"/>
        <v>0.29220252959880222</v>
      </c>
      <c r="AC1100" s="121">
        <f t="array" ref="AC1100">INDEX($AW$11:$BA$66,MATCH($C1100&amp;$G1100,$AO$11:$AO$66&amp;$AP$11:$AP$66,0),COUNTIF($AW$10:$BA$10,"&lt;"&amp;Z1100)+1)</f>
        <v>1E-4</v>
      </c>
      <c r="AD1100" s="62">
        <v>0.30330000000000001</v>
      </c>
      <c r="AE1100" s="61">
        <f t="array" ref="AE1100">INDEX($AT$11:$AV$66,MATCH($C1100&amp;$G1100,$AO$11:$AO$66&amp;$AP$11:$AP$66,0),COUNTIF($AT$10:$AV$10,"&lt;"&amp;AD1100)+1)</f>
        <v>2.9999999999999997E-4</v>
      </c>
      <c r="AF1100" s="111">
        <f t="shared" si="264"/>
        <v>0.28976835306586818</v>
      </c>
      <c r="AG1100" s="121">
        <f t="array" ref="AG1100">INDEX($AW$11:$BA$66,MATCH($C1100&amp;$G1100,$AO$11:$AO$66&amp;$AP$11:$AP$66,0),COUNTIF($AW$10:$BA$10,"&lt;"&amp;AD1100)+1)</f>
        <v>1E-4</v>
      </c>
    </row>
    <row r="1101" spans="2:33" ht="12.75" customHeight="1" x14ac:dyDescent="0.3">
      <c r="B1101" s="83" t="str">
        <f t="shared" si="252"/>
        <v>3/8-20 UN</v>
      </c>
      <c r="C1101" s="74" t="s">
        <v>498</v>
      </c>
      <c r="D1101" s="74"/>
      <c r="E1101" s="24" t="s">
        <v>658</v>
      </c>
      <c r="F1101" s="84" t="s">
        <v>667</v>
      </c>
      <c r="G1101" s="75">
        <v>20</v>
      </c>
      <c r="H1101" s="74" t="s">
        <v>519</v>
      </c>
      <c r="I1101" s="74" t="s">
        <v>660</v>
      </c>
      <c r="J1101" s="74" t="s">
        <v>588</v>
      </c>
      <c r="K1101" s="74" t="s">
        <v>600</v>
      </c>
      <c r="L1101" s="23">
        <f t="shared" si="253"/>
        <v>9.4945000000000004</v>
      </c>
      <c r="M1101" s="23">
        <f t="shared" si="254"/>
        <v>1.27</v>
      </c>
      <c r="N1101" s="74">
        <v>60</v>
      </c>
      <c r="O1101" s="101">
        <f t="shared" si="255"/>
        <v>9.4945000000000004</v>
      </c>
      <c r="P1101" s="85">
        <f t="shared" si="256"/>
        <v>12.7</v>
      </c>
      <c r="Q1101" s="58">
        <f t="shared" si="257"/>
        <v>0</v>
      </c>
      <c r="R1101" s="101">
        <f t="shared" si="258"/>
        <v>8.6696000000000009</v>
      </c>
      <c r="S1101" s="85">
        <f t="shared" si="259"/>
        <v>2.5</v>
      </c>
      <c r="T1101" s="58">
        <f t="shared" si="260"/>
        <v>0</v>
      </c>
      <c r="U1101" s="58">
        <f t="shared" si="261"/>
        <v>3.8</v>
      </c>
      <c r="V1101" s="75">
        <f t="array" ref="V1101">INDEX(AS$11:AS$66,MATCH(C1101&amp;G1101,AO$11:AO$66&amp;AP$11:AP$66,0),0)</f>
        <v>8</v>
      </c>
      <c r="X1101" s="120">
        <f t="shared" si="262"/>
        <v>0.05</v>
      </c>
      <c r="Y1101" s="61">
        <f t="array" ref="Y1101">INDEX($AQ$11:$AR$66,MATCH($C1101&amp;$G1101,$AO$11:$AO$66&amp;$AP$11:$AP$66,0),COUNTIF($AQ$10:$AR$10,"&lt;"&amp;Z1101)+1)</f>
        <v>1.4999999999999999E-4</v>
      </c>
      <c r="Z1101" s="123">
        <v>0.37380000000000002</v>
      </c>
      <c r="AA1101" s="61">
        <f t="array" ref="AA1101">INDEX($AT$11:$AV$66,MATCH($C1101&amp;$G1101,$AO$11:$AO$66&amp;$AP$11:$AP$66,0),COUNTIF($AT$10:$AV$10,"&lt;"&amp;Z1101)+1)</f>
        <v>5.0000000000000001E-4</v>
      </c>
      <c r="AB1101" s="111">
        <f t="shared" si="263"/>
        <v>0.34132404735808358</v>
      </c>
      <c r="AC1101" s="121">
        <f t="array" ref="AC1101">INDEX($AW$11:$BA$66,MATCH($C1101&amp;$G1101,$AO$11:$AO$66&amp;$AP$11:$AP$66,0),COUNTIF($AW$10:$BA$10,"&lt;"&amp;Z1101)+1)</f>
        <v>1E-4</v>
      </c>
      <c r="AD1101" s="62">
        <v>0.3589</v>
      </c>
      <c r="AE1101" s="61">
        <f t="array" ref="AE1101">INDEX($AT$11:$AV$66,MATCH($C1101&amp;$G1101,$AO$11:$AO$66&amp;$AP$11:$AP$66,0),COUNTIF($AT$10:$AV$10,"&lt;"&amp;AD1101)+1)</f>
        <v>5.0000000000000001E-4</v>
      </c>
      <c r="AF1101" s="111">
        <f t="shared" si="264"/>
        <v>0.33724936490538904</v>
      </c>
      <c r="AG1101" s="121">
        <f t="array" ref="AG1101">INDEX($AW$11:$BA$66,MATCH($C1101&amp;$G1101,$AO$11:$AO$66&amp;$AP$11:$AP$66,0),COUNTIF($AW$10:$BA$10,"&lt;"&amp;AD1101)+1)</f>
        <v>1E-4</v>
      </c>
    </row>
    <row r="1102" spans="2:33" ht="12.75" customHeight="1" x14ac:dyDescent="0.3">
      <c r="B1102" s="83" t="str">
        <f t="shared" si="252"/>
        <v>3/8-20 UN</v>
      </c>
      <c r="C1102" s="74" t="s">
        <v>498</v>
      </c>
      <c r="D1102" s="74"/>
      <c r="E1102" s="24" t="s">
        <v>658</v>
      </c>
      <c r="F1102" s="84" t="s">
        <v>667</v>
      </c>
      <c r="G1102" s="75">
        <v>20</v>
      </c>
      <c r="H1102" s="74" t="s">
        <v>519</v>
      </c>
      <c r="I1102" s="74" t="s">
        <v>661</v>
      </c>
      <c r="J1102" s="74" t="s">
        <v>588</v>
      </c>
      <c r="K1102" s="74" t="s">
        <v>600</v>
      </c>
      <c r="L1102" s="23">
        <f t="shared" si="253"/>
        <v>9.5250000000000004</v>
      </c>
      <c r="M1102" s="23">
        <f t="shared" si="254"/>
        <v>1.27</v>
      </c>
      <c r="N1102" s="74">
        <v>60</v>
      </c>
      <c r="O1102" s="101">
        <f t="shared" si="255"/>
        <v>9.5250000000000004</v>
      </c>
      <c r="P1102" s="85">
        <f t="shared" si="256"/>
        <v>12.7</v>
      </c>
      <c r="Q1102" s="58">
        <f t="shared" si="257"/>
        <v>0</v>
      </c>
      <c r="R1102" s="101">
        <f t="shared" si="258"/>
        <v>8.7001000000000008</v>
      </c>
      <c r="S1102" s="85">
        <f t="shared" si="259"/>
        <v>2.5</v>
      </c>
      <c r="T1102" s="58">
        <f t="shared" si="260"/>
        <v>0</v>
      </c>
      <c r="U1102" s="58">
        <f t="shared" si="261"/>
        <v>3.8</v>
      </c>
      <c r="V1102" s="75">
        <f t="array" ref="V1102">INDEX(AS$11:AS$66,MATCH(C1102&amp;G1102,AO$11:AO$66&amp;AP$11:AP$66,0),0)</f>
        <v>8</v>
      </c>
      <c r="X1102" s="120">
        <f t="shared" si="262"/>
        <v>0.05</v>
      </c>
      <c r="Y1102" s="61">
        <f t="array" ref="Y1102">INDEX($AQ$11:$AR$66,MATCH($C1102&amp;$G1102,$AO$11:$AO$66&amp;$AP$11:$AP$66,0),COUNTIF($AQ$10:$AR$10,"&lt;"&amp;Z1102)+1)</f>
        <v>1.4999999999999999E-4</v>
      </c>
      <c r="Z1102" s="61">
        <f>INDEX(AJ$11:AJ$92,MATCH(F1102,AI$11:AI$92,0))</f>
        <v>0.375</v>
      </c>
      <c r="AA1102" s="61">
        <f t="array" ref="AA1102">INDEX($AT$11:$AV$66,MATCH($C1102&amp;$G1102,$AO$11:$AO$66&amp;$AP$11:$AP$66,0),COUNTIF($AT$10:$AV$10,"&lt;"&amp;Z1102)+1)</f>
        <v>5.0000000000000001E-4</v>
      </c>
      <c r="AB1102" s="111">
        <f t="shared" si="263"/>
        <v>0.34252404735808356</v>
      </c>
      <c r="AC1102" s="121">
        <f t="array" ref="AC1102">INDEX($AW$11:$BA$66,MATCH($C1102&amp;$G1102,$AO$11:$AO$66&amp;$AP$11:$AP$66,0),COUNTIF($AW$10:$BA$10,"&lt;"&amp;Z1102)+1)</f>
        <v>1E-4</v>
      </c>
      <c r="AD1102" s="62">
        <v>0.36109999999999998</v>
      </c>
      <c r="AE1102" s="61">
        <f t="array" ref="AE1102">INDEX($AT$11:$AV$66,MATCH($C1102&amp;$G1102,$AO$11:$AO$66&amp;$AP$11:$AP$66,0),COUNTIF($AT$10:$AV$10,"&lt;"&amp;AD1102)+1)</f>
        <v>5.0000000000000001E-4</v>
      </c>
      <c r="AF1102" s="111">
        <f t="shared" si="264"/>
        <v>0.33944936490538902</v>
      </c>
      <c r="AG1102" s="121">
        <f t="array" ref="AG1102">INDEX($AW$11:$BA$66,MATCH($C1102&amp;$G1102,$AO$11:$AO$66&amp;$AP$11:$AP$66,0),COUNTIF($AW$10:$BA$10,"&lt;"&amp;AD1102)+1)</f>
        <v>1E-4</v>
      </c>
    </row>
    <row r="1103" spans="2:33" ht="12.75" customHeight="1" x14ac:dyDescent="0.3">
      <c r="B1103" s="83" t="str">
        <f t="shared" si="252"/>
        <v>3/8-28 UN</v>
      </c>
      <c r="C1103" s="74" t="s">
        <v>498</v>
      </c>
      <c r="D1103" s="74"/>
      <c r="E1103" s="24" t="s">
        <v>658</v>
      </c>
      <c r="F1103" s="84" t="s">
        <v>667</v>
      </c>
      <c r="G1103" s="75">
        <v>28</v>
      </c>
      <c r="H1103" s="74" t="s">
        <v>519</v>
      </c>
      <c r="I1103" s="74" t="s">
        <v>660</v>
      </c>
      <c r="J1103" s="74" t="s">
        <v>588</v>
      </c>
      <c r="K1103" s="74" t="s">
        <v>600</v>
      </c>
      <c r="L1103" s="23">
        <f t="shared" si="253"/>
        <v>9.4970999999999997</v>
      </c>
      <c r="M1103" s="23">
        <f t="shared" si="254"/>
        <v>0.90710000000000002</v>
      </c>
      <c r="N1103" s="74">
        <v>60</v>
      </c>
      <c r="O1103" s="101">
        <f t="shared" si="255"/>
        <v>9.4970999999999997</v>
      </c>
      <c r="P1103" s="85">
        <f t="shared" si="256"/>
        <v>12.7</v>
      </c>
      <c r="Q1103" s="58">
        <f t="shared" si="257"/>
        <v>0</v>
      </c>
      <c r="R1103" s="101">
        <f t="shared" si="258"/>
        <v>8.9078999999999997</v>
      </c>
      <c r="S1103" s="85">
        <f t="shared" si="259"/>
        <v>2.5</v>
      </c>
      <c r="T1103" s="58">
        <f t="shared" si="260"/>
        <v>0</v>
      </c>
      <c r="U1103" s="58">
        <f t="shared" si="261"/>
        <v>3.8</v>
      </c>
      <c r="V1103" s="75">
        <f t="array" ref="V1103">INDEX(AS$11:AS$66,MATCH(C1103&amp;G1103,AO$11:AO$66&amp;AP$11:AP$66,0),0)</f>
        <v>8</v>
      </c>
      <c r="X1103" s="120">
        <f t="shared" si="262"/>
        <v>3.5714285714285712E-2</v>
      </c>
      <c r="Y1103" s="61">
        <f t="array" ref="Y1103">INDEX($AQ$11:$AR$66,MATCH($C1103&amp;$G1103,$AO$11:$AO$66&amp;$AP$11:$AP$66,0),COUNTIF($AQ$10:$AR$10,"&lt;"&amp;Z1103)+1)</f>
        <v>1.4999999999999999E-4</v>
      </c>
      <c r="Z1103" s="123">
        <v>0.37390000000000001</v>
      </c>
      <c r="AA1103" s="61">
        <f t="array" ref="AA1103">INDEX($AT$11:$AV$66,MATCH($C1103&amp;$G1103,$AO$11:$AO$66&amp;$AP$11:$AP$66,0),COUNTIF($AT$10:$AV$10,"&lt;"&amp;Z1103)+1)</f>
        <v>5.0000000000000001E-4</v>
      </c>
      <c r="AB1103" s="111">
        <f t="shared" si="263"/>
        <v>0.35070289097005969</v>
      </c>
      <c r="AC1103" s="121">
        <f t="array" ref="AC1103">INDEX($AW$11:$BA$66,MATCH($C1103&amp;$G1103,$AO$11:$AO$66&amp;$AP$11:$AP$66,0),COUNTIF($AW$10:$BA$10,"&lt;"&amp;Z1103)+1)</f>
        <v>1E-4</v>
      </c>
      <c r="AD1103" s="62">
        <v>0.36259999999999998</v>
      </c>
      <c r="AE1103" s="61">
        <f t="array" ref="AE1103">INDEX($AT$11:$AV$66,MATCH($C1103&amp;$G1103,$AO$11:$AO$66&amp;$AP$11:$AP$66,0),COUNTIF($AT$10:$AV$10,"&lt;"&amp;AD1103)+1)</f>
        <v>5.0000000000000001E-4</v>
      </c>
      <c r="AF1103" s="111">
        <f t="shared" si="264"/>
        <v>0.34713526064670641</v>
      </c>
      <c r="AG1103" s="121">
        <f t="array" ref="AG1103">INDEX($AW$11:$BA$66,MATCH($C1103&amp;$G1103,$AO$11:$AO$66&amp;$AP$11:$AP$66,0),COUNTIF($AW$10:$BA$10,"&lt;"&amp;AD1103)+1)</f>
        <v>1E-4</v>
      </c>
    </row>
    <row r="1104" spans="2:33" ht="12.75" customHeight="1" x14ac:dyDescent="0.3">
      <c r="B1104" s="83" t="str">
        <f t="shared" si="252"/>
        <v>3/8-28 UN</v>
      </c>
      <c r="C1104" s="74" t="s">
        <v>498</v>
      </c>
      <c r="D1104" s="74"/>
      <c r="E1104" s="24" t="s">
        <v>658</v>
      </c>
      <c r="F1104" s="84" t="s">
        <v>667</v>
      </c>
      <c r="G1104" s="75">
        <v>28</v>
      </c>
      <c r="H1104" s="74" t="s">
        <v>519</v>
      </c>
      <c r="I1104" s="74" t="s">
        <v>661</v>
      </c>
      <c r="J1104" s="74" t="s">
        <v>588</v>
      </c>
      <c r="K1104" s="74" t="s">
        <v>600</v>
      </c>
      <c r="L1104" s="23">
        <f t="shared" si="253"/>
        <v>9.5250000000000004</v>
      </c>
      <c r="M1104" s="23">
        <f t="shared" si="254"/>
        <v>0.90710000000000002</v>
      </c>
      <c r="N1104" s="74">
        <v>60</v>
      </c>
      <c r="O1104" s="101">
        <f t="shared" si="255"/>
        <v>9.5250000000000004</v>
      </c>
      <c r="P1104" s="85">
        <f t="shared" si="256"/>
        <v>12.7</v>
      </c>
      <c r="Q1104" s="58">
        <f t="shared" si="257"/>
        <v>0</v>
      </c>
      <c r="R1104" s="101">
        <f t="shared" si="258"/>
        <v>8.9358000000000004</v>
      </c>
      <c r="S1104" s="85">
        <f t="shared" si="259"/>
        <v>2.5</v>
      </c>
      <c r="T1104" s="58">
        <f t="shared" si="260"/>
        <v>0</v>
      </c>
      <c r="U1104" s="58">
        <f t="shared" si="261"/>
        <v>3.8</v>
      </c>
      <c r="V1104" s="75">
        <f t="array" ref="V1104">INDEX(AS$11:AS$66,MATCH(C1104&amp;G1104,AO$11:AO$66&amp;AP$11:AP$66,0),0)</f>
        <v>8</v>
      </c>
      <c r="X1104" s="120">
        <f t="shared" si="262"/>
        <v>3.5714285714285712E-2</v>
      </c>
      <c r="Y1104" s="61">
        <f t="array" ref="Y1104">INDEX($AQ$11:$AR$66,MATCH($C1104&amp;$G1104,$AO$11:$AO$66&amp;$AP$11:$AP$66,0),COUNTIF($AQ$10:$AR$10,"&lt;"&amp;Z1104)+1)</f>
        <v>1.4999999999999999E-4</v>
      </c>
      <c r="Z1104" s="61">
        <f>INDEX(AJ$11:AJ$92,MATCH(F1104,AI$11:AI$92,0))</f>
        <v>0.375</v>
      </c>
      <c r="AA1104" s="61">
        <f t="array" ref="AA1104">INDEX($AT$11:$AV$66,MATCH($C1104&amp;$G1104,$AO$11:$AO$66&amp;$AP$11:$AP$66,0),COUNTIF($AT$10:$AV$10,"&lt;"&amp;Z1104)+1)</f>
        <v>5.0000000000000001E-4</v>
      </c>
      <c r="AB1104" s="111">
        <f t="shared" si="263"/>
        <v>0.35180289097005968</v>
      </c>
      <c r="AC1104" s="121">
        <f t="array" ref="AC1104">INDEX($AW$11:$BA$66,MATCH($C1104&amp;$G1104,$AO$11:$AO$66&amp;$AP$11:$AP$66,0),COUNTIF($AW$10:$BA$10,"&lt;"&amp;Z1104)+1)</f>
        <v>1E-4</v>
      </c>
      <c r="AD1104" s="62">
        <v>0.36459999999999998</v>
      </c>
      <c r="AE1104" s="61">
        <f t="array" ref="AE1104">INDEX($AT$11:$AV$66,MATCH($C1104&amp;$G1104,$AO$11:$AO$66&amp;$AP$11:$AP$66,0),COUNTIF($AT$10:$AV$10,"&lt;"&amp;AD1104)+1)</f>
        <v>5.0000000000000001E-4</v>
      </c>
      <c r="AF1104" s="111">
        <f t="shared" si="264"/>
        <v>0.34913526064670641</v>
      </c>
      <c r="AG1104" s="121">
        <f t="array" ref="AG1104">INDEX($AW$11:$BA$66,MATCH($C1104&amp;$G1104,$AO$11:$AO$66&amp;$AP$11:$AP$66,0),COUNTIF($AW$10:$BA$10,"&lt;"&amp;AD1104)+1)</f>
        <v>1E-4</v>
      </c>
    </row>
    <row r="1105" spans="2:33" ht="12.75" customHeight="1" x14ac:dyDescent="0.3">
      <c r="B1105" s="83" t="str">
        <f t="shared" si="252"/>
        <v>3/8-32 UNEF</v>
      </c>
      <c r="C1105" s="74" t="s">
        <v>498</v>
      </c>
      <c r="D1105" s="74"/>
      <c r="E1105" s="24" t="s">
        <v>48</v>
      </c>
      <c r="F1105" s="84" t="s">
        <v>667</v>
      </c>
      <c r="G1105" s="75">
        <v>32</v>
      </c>
      <c r="H1105" s="74" t="s">
        <v>519</v>
      </c>
      <c r="I1105" s="74" t="s">
        <v>660</v>
      </c>
      <c r="J1105" s="74" t="s">
        <v>588</v>
      </c>
      <c r="K1105" s="74" t="s">
        <v>600</v>
      </c>
      <c r="L1105" s="23">
        <f t="shared" si="253"/>
        <v>9.4995999999999992</v>
      </c>
      <c r="M1105" s="23">
        <f t="shared" si="254"/>
        <v>0.79379999999999995</v>
      </c>
      <c r="N1105" s="74">
        <v>60</v>
      </c>
      <c r="O1105" s="101">
        <f t="shared" si="255"/>
        <v>9.4995999999999992</v>
      </c>
      <c r="P1105" s="85">
        <f t="shared" si="256"/>
        <v>7.6</v>
      </c>
      <c r="Q1105" s="58">
        <f t="shared" si="257"/>
        <v>0</v>
      </c>
      <c r="R1105" s="101">
        <f t="shared" si="258"/>
        <v>8.984</v>
      </c>
      <c r="S1105" s="85">
        <f t="shared" si="259"/>
        <v>2.5</v>
      </c>
      <c r="T1105" s="58">
        <f t="shared" si="260"/>
        <v>0</v>
      </c>
      <c r="U1105" s="58">
        <f t="shared" si="261"/>
        <v>2.5</v>
      </c>
      <c r="V1105" s="75">
        <f t="array" ref="V1105">INDEX(AS$11:AS$66,MATCH(C1105&amp;G1105,AO$11:AO$66&amp;AP$11:AP$66,0),0)</f>
        <v>12</v>
      </c>
      <c r="X1105" s="120">
        <f t="shared" si="262"/>
        <v>3.125E-2</v>
      </c>
      <c r="Y1105" s="61">
        <f t="array" ref="Y1105">INDEX($AQ$11:$AR$66,MATCH($C1105&amp;$G1105,$AO$11:$AO$66&amp;$AP$11:$AP$66,0),COUNTIF($AQ$10:$AR$10,"&lt;"&amp;Z1105)+1)</f>
        <v>1E-4</v>
      </c>
      <c r="Z1105" s="123">
        <v>0.374</v>
      </c>
      <c r="AA1105" s="61">
        <f t="array" ref="AA1105">INDEX($AT$11:$AV$66,MATCH($C1105&amp;$G1105,$AO$11:$AO$66&amp;$AP$11:$AP$66,0),COUNTIF($AT$10:$AV$10,"&lt;"&amp;Z1105)+1)</f>
        <v>2.9999999999999997E-4</v>
      </c>
      <c r="AB1105" s="111">
        <f t="shared" si="263"/>
        <v>0.35370252959880222</v>
      </c>
      <c r="AC1105" s="121">
        <f t="array" ref="AC1105">INDEX($AW$11:$BA$66,MATCH($C1105&amp;$G1105,$AO$11:$AO$66&amp;$AP$11:$AP$66,0),COUNTIF($AW$10:$BA$10,"&lt;"&amp;Z1105)+1)</f>
        <v>1E-4</v>
      </c>
      <c r="AD1105" s="62">
        <v>0.36380000000000001</v>
      </c>
      <c r="AE1105" s="61">
        <f t="array" ref="AE1105">INDEX($AT$11:$AV$66,MATCH($C1105&amp;$G1105,$AO$11:$AO$66&amp;$AP$11:$AP$66,0),COUNTIF($AT$10:$AV$10,"&lt;"&amp;AD1105)+1)</f>
        <v>2.9999999999999997E-4</v>
      </c>
      <c r="AF1105" s="111">
        <f t="shared" si="264"/>
        <v>0.35026835306586818</v>
      </c>
      <c r="AG1105" s="121">
        <f t="array" ref="AG1105">INDEX($AW$11:$BA$66,MATCH($C1105&amp;$G1105,$AO$11:$AO$66&amp;$AP$11:$AP$66,0),COUNTIF($AW$10:$BA$10,"&lt;"&amp;AD1105)+1)</f>
        <v>1E-4</v>
      </c>
    </row>
    <row r="1106" spans="2:33" ht="12.75" customHeight="1" x14ac:dyDescent="0.3">
      <c r="B1106" s="83" t="str">
        <f t="shared" si="252"/>
        <v>3/8-32 UNEF</v>
      </c>
      <c r="C1106" s="74" t="s">
        <v>498</v>
      </c>
      <c r="D1106" s="74"/>
      <c r="E1106" s="24" t="s">
        <v>48</v>
      </c>
      <c r="F1106" s="84" t="s">
        <v>667</v>
      </c>
      <c r="G1106" s="75">
        <v>32</v>
      </c>
      <c r="H1106" s="74" t="s">
        <v>519</v>
      </c>
      <c r="I1106" s="74" t="s">
        <v>661</v>
      </c>
      <c r="J1106" s="74" t="s">
        <v>588</v>
      </c>
      <c r="K1106" s="74" t="s">
        <v>600</v>
      </c>
      <c r="L1106" s="23">
        <f t="shared" si="253"/>
        <v>9.5250000000000004</v>
      </c>
      <c r="M1106" s="23">
        <f t="shared" si="254"/>
        <v>0.79379999999999995</v>
      </c>
      <c r="N1106" s="74">
        <v>60</v>
      </c>
      <c r="O1106" s="101">
        <f t="shared" si="255"/>
        <v>9.5250000000000004</v>
      </c>
      <c r="P1106" s="85">
        <f t="shared" si="256"/>
        <v>7.6</v>
      </c>
      <c r="Q1106" s="58">
        <f t="shared" si="257"/>
        <v>0</v>
      </c>
      <c r="R1106" s="101">
        <f t="shared" si="258"/>
        <v>9.0093999999999994</v>
      </c>
      <c r="S1106" s="85">
        <f t="shared" si="259"/>
        <v>2.5</v>
      </c>
      <c r="T1106" s="58">
        <f t="shared" si="260"/>
        <v>0</v>
      </c>
      <c r="U1106" s="58">
        <f t="shared" si="261"/>
        <v>2.5</v>
      </c>
      <c r="V1106" s="75">
        <f t="array" ref="V1106">INDEX(AS$11:AS$66,MATCH(C1106&amp;G1106,AO$11:AO$66&amp;AP$11:AP$66,0),0)</f>
        <v>12</v>
      </c>
      <c r="X1106" s="120">
        <f t="shared" si="262"/>
        <v>3.125E-2</v>
      </c>
      <c r="Y1106" s="61">
        <f t="array" ref="Y1106">INDEX($AQ$11:$AR$66,MATCH($C1106&amp;$G1106,$AO$11:$AO$66&amp;$AP$11:$AP$66,0),COUNTIF($AQ$10:$AR$10,"&lt;"&amp;Z1106)+1)</f>
        <v>1E-4</v>
      </c>
      <c r="Z1106" s="61">
        <f>INDEX(AJ$11:AJ$92,MATCH(F1106,AI$11:AI$92,0))</f>
        <v>0.375</v>
      </c>
      <c r="AA1106" s="61">
        <f t="array" ref="AA1106">INDEX($AT$11:$AV$66,MATCH($C1106&amp;$G1106,$AO$11:$AO$66&amp;$AP$11:$AP$66,0),COUNTIF($AT$10:$AV$10,"&lt;"&amp;Z1106)+1)</f>
        <v>2.9999999999999997E-4</v>
      </c>
      <c r="AB1106" s="111">
        <f t="shared" si="263"/>
        <v>0.35470252959880222</v>
      </c>
      <c r="AC1106" s="121">
        <f t="array" ref="AC1106">INDEX($AW$11:$BA$66,MATCH($C1106&amp;$G1106,$AO$11:$AO$66&amp;$AP$11:$AP$66,0),COUNTIF($AW$10:$BA$10,"&lt;"&amp;Z1106)+1)</f>
        <v>1E-4</v>
      </c>
      <c r="AD1106" s="62">
        <v>0.36570000000000003</v>
      </c>
      <c r="AE1106" s="61">
        <f t="array" ref="AE1106">INDEX($AT$11:$AV$66,MATCH($C1106&amp;$G1106,$AO$11:$AO$66&amp;$AP$11:$AP$66,0),COUNTIF($AT$10:$AV$10,"&lt;"&amp;AD1106)+1)</f>
        <v>2.9999999999999997E-4</v>
      </c>
      <c r="AF1106" s="111">
        <f t="shared" si="264"/>
        <v>0.35216835306586819</v>
      </c>
      <c r="AG1106" s="121">
        <f t="array" ref="AG1106">INDEX($AW$11:$BA$66,MATCH($C1106&amp;$G1106,$AO$11:$AO$66&amp;$AP$11:$AP$66,0),COUNTIF($AW$10:$BA$10,"&lt;"&amp;AD1106)+1)</f>
        <v>1E-4</v>
      </c>
    </row>
    <row r="1107" spans="2:33" ht="12.75" customHeight="1" x14ac:dyDescent="0.3">
      <c r="B1107" s="83" t="str">
        <f t="shared" si="252"/>
        <v>7/16-16 UN</v>
      </c>
      <c r="C1107" s="74" t="s">
        <v>498</v>
      </c>
      <c r="D1107" s="74"/>
      <c r="E1107" s="24" t="s">
        <v>658</v>
      </c>
      <c r="F1107" s="84" t="s">
        <v>668</v>
      </c>
      <c r="G1107" s="75">
        <v>16</v>
      </c>
      <c r="H1107" s="74" t="s">
        <v>519</v>
      </c>
      <c r="I1107" s="74" t="s">
        <v>660</v>
      </c>
      <c r="J1107" s="74" t="s">
        <v>588</v>
      </c>
      <c r="K1107" s="74" t="s">
        <v>600</v>
      </c>
      <c r="L1107" s="23">
        <f t="shared" si="253"/>
        <v>11.0769</v>
      </c>
      <c r="M1107" s="23">
        <f t="shared" si="254"/>
        <v>1.5874999999999999</v>
      </c>
      <c r="N1107" s="74">
        <v>60</v>
      </c>
      <c r="O1107" s="101">
        <f t="shared" si="255"/>
        <v>11.0769</v>
      </c>
      <c r="P1107" s="85">
        <f t="shared" si="256"/>
        <v>15.2</v>
      </c>
      <c r="Q1107" s="58">
        <f t="shared" si="257"/>
        <v>0</v>
      </c>
      <c r="R1107" s="101">
        <f t="shared" si="258"/>
        <v>10.0458</v>
      </c>
      <c r="S1107" s="85">
        <f t="shared" si="259"/>
        <v>2.5</v>
      </c>
      <c r="T1107" s="58">
        <f t="shared" si="260"/>
        <v>0</v>
      </c>
      <c r="U1107" s="58">
        <f t="shared" si="261"/>
        <v>3.8</v>
      </c>
      <c r="V1107" s="75">
        <f t="array" ref="V1107">INDEX(AS$11:AS$66,MATCH(C1107&amp;G1107,AO$11:AO$66&amp;AP$11:AP$66,0),0)</f>
        <v>8</v>
      </c>
      <c r="X1107" s="120">
        <f t="shared" si="262"/>
        <v>6.25E-2</v>
      </c>
      <c r="Y1107" s="61">
        <f t="array" ref="Y1107">INDEX($AQ$11:$AR$66,MATCH($C1107&amp;$G1107,$AO$11:$AO$66&amp;$AP$11:$AP$66,0),COUNTIF($AQ$10:$AR$10,"&lt;"&amp;Z1107)+1)</f>
        <v>1.4999999999999999E-4</v>
      </c>
      <c r="Z1107" s="123">
        <v>0.43609999999999999</v>
      </c>
      <c r="AA1107" s="61">
        <f t="array" ref="AA1107">INDEX($AT$11:$AV$66,MATCH($C1107&amp;$G1107,$AO$11:$AO$66&amp;$AP$11:$AP$66,0),COUNTIF($AT$10:$AV$10,"&lt;"&amp;Z1107)+1)</f>
        <v>5.9999999999999995E-4</v>
      </c>
      <c r="AB1107" s="111">
        <f t="shared" si="263"/>
        <v>0.39550505919760442</v>
      </c>
      <c r="AC1107" s="121">
        <f t="array" ref="AC1107">INDEX($AW$11:$BA$66,MATCH($C1107&amp;$G1107,$AO$11:$AO$66&amp;$AP$11:$AP$66,0),COUNTIF($AW$10:$BA$10,"&lt;"&amp;Z1107)+1)</f>
        <v>1E-4</v>
      </c>
      <c r="AD1107" s="62">
        <v>0.41799999999999998</v>
      </c>
      <c r="AE1107" s="61">
        <f t="array" ref="AE1107">INDEX($AT$11:$AV$66,MATCH($C1107&amp;$G1107,$AO$11:$AO$66&amp;$AP$11:$AP$66,0),COUNTIF($AT$10:$AV$10,"&lt;"&amp;AD1107)+1)</f>
        <v>5.9999999999999995E-4</v>
      </c>
      <c r="AF1107" s="111">
        <f t="shared" si="264"/>
        <v>0.39093670613173626</v>
      </c>
      <c r="AG1107" s="121">
        <f t="array" ref="AG1107">INDEX($AW$11:$BA$66,MATCH($C1107&amp;$G1107,$AO$11:$AO$66&amp;$AP$11:$AP$66,0),COUNTIF($AW$10:$BA$10,"&lt;"&amp;AD1107)+1)</f>
        <v>1E-4</v>
      </c>
    </row>
    <row r="1108" spans="2:33" ht="12.75" customHeight="1" x14ac:dyDescent="0.3">
      <c r="B1108" s="83" t="str">
        <f t="shared" si="252"/>
        <v>7/16-16 UN</v>
      </c>
      <c r="C1108" s="74" t="s">
        <v>498</v>
      </c>
      <c r="D1108" s="74"/>
      <c r="E1108" s="24" t="s">
        <v>658</v>
      </c>
      <c r="F1108" s="84" t="s">
        <v>668</v>
      </c>
      <c r="G1108" s="75">
        <v>16</v>
      </c>
      <c r="H1108" s="74" t="s">
        <v>519</v>
      </c>
      <c r="I1108" s="74" t="s">
        <v>661</v>
      </c>
      <c r="J1108" s="74" t="s">
        <v>588</v>
      </c>
      <c r="K1108" s="74" t="s">
        <v>600</v>
      </c>
      <c r="L1108" s="23">
        <f t="shared" si="253"/>
        <v>11.112500000000001</v>
      </c>
      <c r="M1108" s="23">
        <f t="shared" si="254"/>
        <v>1.5874999999999999</v>
      </c>
      <c r="N1108" s="74">
        <v>60</v>
      </c>
      <c r="O1108" s="101">
        <f t="shared" si="255"/>
        <v>11.112500000000001</v>
      </c>
      <c r="P1108" s="85">
        <f t="shared" si="256"/>
        <v>15.2</v>
      </c>
      <c r="Q1108" s="58">
        <f t="shared" si="257"/>
        <v>0</v>
      </c>
      <c r="R1108" s="101">
        <f t="shared" si="258"/>
        <v>10.0814</v>
      </c>
      <c r="S1108" s="85">
        <f t="shared" si="259"/>
        <v>2.5</v>
      </c>
      <c r="T1108" s="58">
        <f t="shared" si="260"/>
        <v>0</v>
      </c>
      <c r="U1108" s="58">
        <f t="shared" si="261"/>
        <v>3.8</v>
      </c>
      <c r="V1108" s="75">
        <f t="array" ref="V1108">INDEX(AS$11:AS$66,MATCH(C1108&amp;G1108,AO$11:AO$66&amp;AP$11:AP$66,0),0)</f>
        <v>8</v>
      </c>
      <c r="X1108" s="120">
        <f t="shared" si="262"/>
        <v>6.25E-2</v>
      </c>
      <c r="Y1108" s="61">
        <f t="array" ref="Y1108">INDEX($AQ$11:$AR$66,MATCH($C1108&amp;$G1108,$AO$11:$AO$66&amp;$AP$11:$AP$66,0),COUNTIF($AQ$10:$AR$10,"&lt;"&amp;Z1108)+1)</f>
        <v>1.4999999999999999E-4</v>
      </c>
      <c r="Z1108" s="61">
        <f>INDEX(AJ$11:AJ$92,MATCH(F1108,AI$11:AI$92,0))</f>
        <v>0.4375</v>
      </c>
      <c r="AA1108" s="61">
        <f t="array" ref="AA1108">INDEX($AT$11:$AV$66,MATCH($C1108&amp;$G1108,$AO$11:$AO$66&amp;$AP$11:$AP$66,0),COUNTIF($AT$10:$AV$10,"&lt;"&amp;Z1108)+1)</f>
        <v>5.9999999999999995E-4</v>
      </c>
      <c r="AB1108" s="111">
        <f t="shared" si="263"/>
        <v>0.39690505919760444</v>
      </c>
      <c r="AC1108" s="121">
        <f t="array" ref="AC1108">INDEX($AW$11:$BA$66,MATCH($C1108&amp;$G1108,$AO$11:$AO$66&amp;$AP$11:$AP$66,0),COUNTIF($AW$10:$BA$10,"&lt;"&amp;Z1108)+1)</f>
        <v>1E-4</v>
      </c>
      <c r="AD1108" s="62">
        <v>0.42059999999999997</v>
      </c>
      <c r="AE1108" s="61">
        <f t="array" ref="AE1108">INDEX($AT$11:$AV$66,MATCH($C1108&amp;$G1108,$AO$11:$AO$66&amp;$AP$11:$AP$66,0),COUNTIF($AT$10:$AV$10,"&lt;"&amp;AD1108)+1)</f>
        <v>5.9999999999999995E-4</v>
      </c>
      <c r="AF1108" s="111">
        <f t="shared" si="264"/>
        <v>0.3935367061317363</v>
      </c>
      <c r="AG1108" s="121">
        <f t="array" ref="AG1108">INDEX($AW$11:$BA$66,MATCH($C1108&amp;$G1108,$AO$11:$AO$66&amp;$AP$11:$AP$66,0),COUNTIF($AW$10:$BA$10,"&lt;"&amp;AD1108)+1)</f>
        <v>1E-4</v>
      </c>
    </row>
    <row r="1109" spans="2:33" ht="12.75" customHeight="1" x14ac:dyDescent="0.3">
      <c r="B1109" s="83" t="str">
        <f t="shared" si="252"/>
        <v>7/16-28 UNEF</v>
      </c>
      <c r="C1109" s="74" t="s">
        <v>498</v>
      </c>
      <c r="D1109" s="74"/>
      <c r="E1109" s="24" t="s">
        <v>48</v>
      </c>
      <c r="F1109" s="84" t="s">
        <v>668</v>
      </c>
      <c r="G1109" s="75">
        <v>28</v>
      </c>
      <c r="H1109" s="74" t="s">
        <v>519</v>
      </c>
      <c r="I1109" s="74" t="s">
        <v>660</v>
      </c>
      <c r="J1109" s="74" t="s">
        <v>588</v>
      </c>
      <c r="K1109" s="74" t="s">
        <v>600</v>
      </c>
      <c r="L1109" s="23">
        <f t="shared" si="253"/>
        <v>11.0846</v>
      </c>
      <c r="M1109" s="23">
        <f t="shared" si="254"/>
        <v>0.90710000000000002</v>
      </c>
      <c r="N1109" s="74">
        <v>60</v>
      </c>
      <c r="O1109" s="101">
        <f t="shared" si="255"/>
        <v>11.0846</v>
      </c>
      <c r="P1109" s="85">
        <f t="shared" si="256"/>
        <v>12.7</v>
      </c>
      <c r="Q1109" s="58">
        <f t="shared" si="257"/>
        <v>0</v>
      </c>
      <c r="R1109" s="101">
        <f t="shared" si="258"/>
        <v>10.4954</v>
      </c>
      <c r="S1109" s="85">
        <f t="shared" si="259"/>
        <v>2.5</v>
      </c>
      <c r="T1109" s="58">
        <f t="shared" si="260"/>
        <v>0</v>
      </c>
      <c r="U1109" s="58">
        <f t="shared" si="261"/>
        <v>3.8</v>
      </c>
      <c r="V1109" s="75">
        <f t="array" ref="V1109">INDEX(AS$11:AS$66,MATCH(C1109&amp;G1109,AO$11:AO$66&amp;AP$11:AP$66,0),0)</f>
        <v>8</v>
      </c>
      <c r="X1109" s="120">
        <f t="shared" si="262"/>
        <v>3.5714285714285712E-2</v>
      </c>
      <c r="Y1109" s="61">
        <f t="array" ref="Y1109">INDEX($AQ$11:$AR$66,MATCH($C1109&amp;$G1109,$AO$11:$AO$66&amp;$AP$11:$AP$66,0),COUNTIF($AQ$10:$AR$10,"&lt;"&amp;Z1109)+1)</f>
        <v>1.4999999999999999E-4</v>
      </c>
      <c r="Z1109" s="123">
        <v>0.43640000000000001</v>
      </c>
      <c r="AA1109" s="61">
        <f t="array" ref="AA1109">INDEX($AT$11:$AV$66,MATCH($C1109&amp;$G1109,$AO$11:$AO$66&amp;$AP$11:$AP$66,0),COUNTIF($AT$10:$AV$10,"&lt;"&amp;Z1109)+1)</f>
        <v>5.0000000000000001E-4</v>
      </c>
      <c r="AB1109" s="111">
        <f t="shared" si="263"/>
        <v>0.41320289097005969</v>
      </c>
      <c r="AC1109" s="121">
        <f t="array" ref="AC1109">INDEX($AW$11:$BA$66,MATCH($C1109&amp;$G1109,$AO$11:$AO$66&amp;$AP$11:$AP$66,0),COUNTIF($AW$10:$BA$10,"&lt;"&amp;Z1109)+1)</f>
        <v>1E-4</v>
      </c>
      <c r="AD1109" s="62">
        <v>0.42509999999999998</v>
      </c>
      <c r="AE1109" s="61">
        <f t="array" ref="AE1109">INDEX($AT$11:$AV$66,MATCH($C1109&amp;$G1109,$AO$11:$AO$66&amp;$AP$11:$AP$66,0),COUNTIF($AT$10:$AV$10,"&lt;"&amp;AD1109)+1)</f>
        <v>5.0000000000000001E-4</v>
      </c>
      <c r="AF1109" s="111">
        <f t="shared" si="264"/>
        <v>0.40963526064670641</v>
      </c>
      <c r="AG1109" s="121">
        <f t="array" ref="AG1109">INDEX($AW$11:$BA$66,MATCH($C1109&amp;$G1109,$AO$11:$AO$66&amp;$AP$11:$AP$66,0),COUNTIF($AW$10:$BA$10,"&lt;"&amp;AD1109)+1)</f>
        <v>1E-4</v>
      </c>
    </row>
    <row r="1110" spans="2:33" ht="12.75" customHeight="1" x14ac:dyDescent="0.3">
      <c r="B1110" s="83" t="str">
        <f t="shared" si="252"/>
        <v>7/16-28 UNEF</v>
      </c>
      <c r="C1110" s="74" t="s">
        <v>498</v>
      </c>
      <c r="D1110" s="74"/>
      <c r="E1110" s="24" t="s">
        <v>48</v>
      </c>
      <c r="F1110" s="84" t="s">
        <v>668</v>
      </c>
      <c r="G1110" s="75">
        <v>28</v>
      </c>
      <c r="H1110" s="74" t="s">
        <v>519</v>
      </c>
      <c r="I1110" s="74" t="s">
        <v>661</v>
      </c>
      <c r="J1110" s="74" t="s">
        <v>588</v>
      </c>
      <c r="K1110" s="74" t="s">
        <v>600</v>
      </c>
      <c r="L1110" s="23">
        <f t="shared" si="253"/>
        <v>11.112500000000001</v>
      </c>
      <c r="M1110" s="23">
        <f t="shared" si="254"/>
        <v>0.90710000000000002</v>
      </c>
      <c r="N1110" s="74">
        <v>60</v>
      </c>
      <c r="O1110" s="101">
        <f t="shared" si="255"/>
        <v>11.112500000000001</v>
      </c>
      <c r="P1110" s="85">
        <f t="shared" si="256"/>
        <v>12.7</v>
      </c>
      <c r="Q1110" s="58">
        <f t="shared" si="257"/>
        <v>0</v>
      </c>
      <c r="R1110" s="101">
        <f t="shared" si="258"/>
        <v>10.523300000000001</v>
      </c>
      <c r="S1110" s="85">
        <f t="shared" si="259"/>
        <v>2.5</v>
      </c>
      <c r="T1110" s="58">
        <f t="shared" si="260"/>
        <v>0</v>
      </c>
      <c r="U1110" s="58">
        <f t="shared" si="261"/>
        <v>3.8</v>
      </c>
      <c r="V1110" s="75">
        <f t="array" ref="V1110">INDEX(AS$11:AS$66,MATCH(C1110&amp;G1110,AO$11:AO$66&amp;AP$11:AP$66,0),0)</f>
        <v>8</v>
      </c>
      <c r="X1110" s="120">
        <f t="shared" si="262"/>
        <v>3.5714285714285712E-2</v>
      </c>
      <c r="Y1110" s="61">
        <f t="array" ref="Y1110">INDEX($AQ$11:$AR$66,MATCH($C1110&amp;$G1110,$AO$11:$AO$66&amp;$AP$11:$AP$66,0),COUNTIF($AQ$10:$AR$10,"&lt;"&amp;Z1110)+1)</f>
        <v>1.4999999999999999E-4</v>
      </c>
      <c r="Z1110" s="61">
        <f>INDEX(AJ$11:AJ$92,MATCH(F1110,AI$11:AI$92,0))</f>
        <v>0.4375</v>
      </c>
      <c r="AA1110" s="61">
        <f t="array" ref="AA1110">INDEX($AT$11:$AV$66,MATCH($C1110&amp;$G1110,$AO$11:$AO$66&amp;$AP$11:$AP$66,0),COUNTIF($AT$10:$AV$10,"&lt;"&amp;Z1110)+1)</f>
        <v>5.0000000000000001E-4</v>
      </c>
      <c r="AB1110" s="111">
        <f t="shared" si="263"/>
        <v>0.41430289097005968</v>
      </c>
      <c r="AC1110" s="121">
        <f t="array" ref="AC1110">INDEX($AW$11:$BA$66,MATCH($C1110&amp;$G1110,$AO$11:$AO$66&amp;$AP$11:$AP$66,0),COUNTIF($AW$10:$BA$10,"&lt;"&amp;Z1110)+1)</f>
        <v>1E-4</v>
      </c>
      <c r="AD1110" s="62">
        <v>0.42709999999999998</v>
      </c>
      <c r="AE1110" s="61">
        <f t="array" ref="AE1110">INDEX($AT$11:$AV$66,MATCH($C1110&amp;$G1110,$AO$11:$AO$66&amp;$AP$11:$AP$66,0),COUNTIF($AT$10:$AV$10,"&lt;"&amp;AD1110)+1)</f>
        <v>5.0000000000000001E-4</v>
      </c>
      <c r="AF1110" s="111">
        <f t="shared" si="264"/>
        <v>0.41163526064670641</v>
      </c>
      <c r="AG1110" s="121">
        <f t="array" ref="AG1110">INDEX($AW$11:$BA$66,MATCH($C1110&amp;$G1110,$AO$11:$AO$66&amp;$AP$11:$AP$66,0),COUNTIF($AW$10:$BA$10,"&lt;"&amp;AD1110)+1)</f>
        <v>1E-4</v>
      </c>
    </row>
    <row r="1111" spans="2:33" ht="12.75" customHeight="1" x14ac:dyDescent="0.3">
      <c r="B1111" s="83" t="str">
        <f t="shared" si="252"/>
        <v>7/16-32 UN</v>
      </c>
      <c r="C1111" s="74" t="s">
        <v>498</v>
      </c>
      <c r="D1111" s="74"/>
      <c r="E1111" s="24" t="s">
        <v>658</v>
      </c>
      <c r="F1111" s="84" t="s">
        <v>668</v>
      </c>
      <c r="G1111" s="75">
        <v>32</v>
      </c>
      <c r="H1111" s="74" t="s">
        <v>519</v>
      </c>
      <c r="I1111" s="74" t="s">
        <v>660</v>
      </c>
      <c r="J1111" s="74" t="s">
        <v>588</v>
      </c>
      <c r="K1111" s="74" t="s">
        <v>600</v>
      </c>
      <c r="L1111" s="23">
        <f t="shared" si="253"/>
        <v>11.0871</v>
      </c>
      <c r="M1111" s="23">
        <f t="shared" si="254"/>
        <v>0.79379999999999995</v>
      </c>
      <c r="N1111" s="74">
        <v>60</v>
      </c>
      <c r="O1111" s="101">
        <f t="shared" si="255"/>
        <v>11.0871</v>
      </c>
      <c r="P1111" s="85">
        <f t="shared" si="256"/>
        <v>7.6</v>
      </c>
      <c r="Q1111" s="58">
        <f t="shared" si="257"/>
        <v>0</v>
      </c>
      <c r="R1111" s="101">
        <f t="shared" si="258"/>
        <v>10.5715</v>
      </c>
      <c r="S1111" s="85">
        <f t="shared" si="259"/>
        <v>2.5</v>
      </c>
      <c r="T1111" s="58">
        <f t="shared" si="260"/>
        <v>0</v>
      </c>
      <c r="U1111" s="58">
        <f t="shared" si="261"/>
        <v>2.5</v>
      </c>
      <c r="V1111" s="75">
        <f t="array" ref="V1111">INDEX(AS$11:AS$66,MATCH(C1111&amp;G1111,AO$11:AO$66&amp;AP$11:AP$66,0),0)</f>
        <v>12</v>
      </c>
      <c r="X1111" s="120">
        <f t="shared" si="262"/>
        <v>3.125E-2</v>
      </c>
      <c r="Y1111" s="61">
        <f t="array" ref="Y1111">INDEX($AQ$11:$AR$66,MATCH($C1111&amp;$G1111,$AO$11:$AO$66&amp;$AP$11:$AP$66,0),COUNTIF($AQ$10:$AR$10,"&lt;"&amp;Z1111)+1)</f>
        <v>1E-4</v>
      </c>
      <c r="Z1111" s="123">
        <v>0.4365</v>
      </c>
      <c r="AA1111" s="61">
        <f t="array" ref="AA1111">INDEX($AT$11:$AV$66,MATCH($C1111&amp;$G1111,$AO$11:$AO$66&amp;$AP$11:$AP$66,0),COUNTIF($AT$10:$AV$10,"&lt;"&amp;Z1111)+1)</f>
        <v>2.9999999999999997E-4</v>
      </c>
      <c r="AB1111" s="111">
        <f t="shared" si="263"/>
        <v>0.41620252959880222</v>
      </c>
      <c r="AC1111" s="121">
        <f t="array" ref="AC1111">INDEX($AW$11:$BA$66,MATCH($C1111&amp;$G1111,$AO$11:$AO$66&amp;$AP$11:$AP$66,0),COUNTIF($AW$10:$BA$10,"&lt;"&amp;Z1111)+1)</f>
        <v>1E-4</v>
      </c>
      <c r="AD1111" s="62">
        <v>0.42630000000000001</v>
      </c>
      <c r="AE1111" s="61">
        <f t="array" ref="AE1111">INDEX($AT$11:$AV$66,MATCH($C1111&amp;$G1111,$AO$11:$AO$66&amp;$AP$11:$AP$66,0),COUNTIF($AT$10:$AV$10,"&lt;"&amp;AD1111)+1)</f>
        <v>2.9999999999999997E-4</v>
      </c>
      <c r="AF1111" s="111">
        <f t="shared" si="264"/>
        <v>0.41276835306586818</v>
      </c>
      <c r="AG1111" s="121">
        <f t="array" ref="AG1111">INDEX($AW$11:$BA$66,MATCH($C1111&amp;$G1111,$AO$11:$AO$66&amp;$AP$11:$AP$66,0),COUNTIF($AW$10:$BA$10,"&lt;"&amp;AD1111)+1)</f>
        <v>1E-4</v>
      </c>
    </row>
    <row r="1112" spans="2:33" ht="12.75" customHeight="1" x14ac:dyDescent="0.3">
      <c r="B1112" s="83" t="str">
        <f t="shared" si="252"/>
        <v>7/16-32 UN</v>
      </c>
      <c r="C1112" s="74" t="s">
        <v>498</v>
      </c>
      <c r="D1112" s="74"/>
      <c r="E1112" s="24" t="s">
        <v>658</v>
      </c>
      <c r="F1112" s="84" t="s">
        <v>668</v>
      </c>
      <c r="G1112" s="75">
        <v>32</v>
      </c>
      <c r="H1112" s="74" t="s">
        <v>519</v>
      </c>
      <c r="I1112" s="74" t="s">
        <v>661</v>
      </c>
      <c r="J1112" s="74" t="s">
        <v>588</v>
      </c>
      <c r="K1112" s="74" t="s">
        <v>600</v>
      </c>
      <c r="L1112" s="23">
        <f t="shared" si="253"/>
        <v>11.112500000000001</v>
      </c>
      <c r="M1112" s="23">
        <f t="shared" si="254"/>
        <v>0.79379999999999995</v>
      </c>
      <c r="N1112" s="74">
        <v>60</v>
      </c>
      <c r="O1112" s="101">
        <f t="shared" si="255"/>
        <v>11.112500000000001</v>
      </c>
      <c r="P1112" s="85">
        <f t="shared" si="256"/>
        <v>7.6</v>
      </c>
      <c r="Q1112" s="58">
        <f t="shared" si="257"/>
        <v>0</v>
      </c>
      <c r="R1112" s="101">
        <f t="shared" si="258"/>
        <v>10.5969</v>
      </c>
      <c r="S1112" s="85">
        <f t="shared" si="259"/>
        <v>2.5</v>
      </c>
      <c r="T1112" s="58">
        <f t="shared" si="260"/>
        <v>0</v>
      </c>
      <c r="U1112" s="58">
        <f t="shared" si="261"/>
        <v>2.5</v>
      </c>
      <c r="V1112" s="75">
        <f t="array" ref="V1112">INDEX(AS$11:AS$66,MATCH(C1112&amp;G1112,AO$11:AO$66&amp;AP$11:AP$66,0),0)</f>
        <v>12</v>
      </c>
      <c r="X1112" s="120">
        <f t="shared" si="262"/>
        <v>3.125E-2</v>
      </c>
      <c r="Y1112" s="61">
        <f t="array" ref="Y1112">INDEX($AQ$11:$AR$66,MATCH($C1112&amp;$G1112,$AO$11:$AO$66&amp;$AP$11:$AP$66,0),COUNTIF($AQ$10:$AR$10,"&lt;"&amp;Z1112)+1)</f>
        <v>1E-4</v>
      </c>
      <c r="Z1112" s="61">
        <f>INDEX(AJ$11:AJ$92,MATCH(F1112,AI$11:AI$92,0))</f>
        <v>0.4375</v>
      </c>
      <c r="AA1112" s="61">
        <f t="array" ref="AA1112">INDEX($AT$11:$AV$66,MATCH($C1112&amp;$G1112,$AO$11:$AO$66&amp;$AP$11:$AP$66,0),COUNTIF($AT$10:$AV$10,"&lt;"&amp;Z1112)+1)</f>
        <v>2.9999999999999997E-4</v>
      </c>
      <c r="AB1112" s="111">
        <f t="shared" si="263"/>
        <v>0.41720252959880222</v>
      </c>
      <c r="AC1112" s="121">
        <f t="array" ref="AC1112">INDEX($AW$11:$BA$66,MATCH($C1112&amp;$G1112,$AO$11:$AO$66&amp;$AP$11:$AP$66,0),COUNTIF($AW$10:$BA$10,"&lt;"&amp;Z1112)+1)</f>
        <v>1E-4</v>
      </c>
      <c r="AD1112" s="62">
        <v>0.42820000000000003</v>
      </c>
      <c r="AE1112" s="61">
        <f t="array" ref="AE1112">INDEX($AT$11:$AV$66,MATCH($C1112&amp;$G1112,$AO$11:$AO$66&amp;$AP$11:$AP$66,0),COUNTIF($AT$10:$AV$10,"&lt;"&amp;AD1112)+1)</f>
        <v>2.9999999999999997E-4</v>
      </c>
      <c r="AF1112" s="111">
        <f t="shared" si="264"/>
        <v>0.41466835306586819</v>
      </c>
      <c r="AG1112" s="121">
        <f t="array" ref="AG1112">INDEX($AW$11:$BA$66,MATCH($C1112&amp;$G1112,$AO$11:$AO$66&amp;$AP$11:$AP$66,0),COUNTIF($AW$10:$BA$10,"&lt;"&amp;AD1112)+1)</f>
        <v>1E-4</v>
      </c>
    </row>
    <row r="1113" spans="2:33" ht="12.75" customHeight="1" x14ac:dyDescent="0.3">
      <c r="B1113" s="83" t="str">
        <f t="shared" si="252"/>
        <v>1/2-16 UN</v>
      </c>
      <c r="C1113" s="74" t="s">
        <v>498</v>
      </c>
      <c r="D1113" s="74"/>
      <c r="E1113" s="24" t="s">
        <v>658</v>
      </c>
      <c r="F1113" s="84" t="s">
        <v>669</v>
      </c>
      <c r="G1113" s="75">
        <v>16</v>
      </c>
      <c r="H1113" s="74" t="s">
        <v>519</v>
      </c>
      <c r="I1113" s="74" t="s">
        <v>660</v>
      </c>
      <c r="J1113" s="74" t="s">
        <v>588</v>
      </c>
      <c r="K1113" s="74" t="s">
        <v>600</v>
      </c>
      <c r="L1113" s="23">
        <f t="shared" si="253"/>
        <v>12.664400000000001</v>
      </c>
      <c r="M1113" s="23">
        <f t="shared" si="254"/>
        <v>1.5874999999999999</v>
      </c>
      <c r="N1113" s="74">
        <v>60</v>
      </c>
      <c r="O1113" s="101">
        <f t="shared" si="255"/>
        <v>12.664400000000001</v>
      </c>
      <c r="P1113" s="85">
        <f t="shared" si="256"/>
        <v>15.2</v>
      </c>
      <c r="Q1113" s="58">
        <f t="shared" si="257"/>
        <v>0</v>
      </c>
      <c r="R1113" s="101">
        <f t="shared" si="258"/>
        <v>11.6333</v>
      </c>
      <c r="S1113" s="85">
        <f t="shared" si="259"/>
        <v>2.5</v>
      </c>
      <c r="T1113" s="58">
        <f t="shared" si="260"/>
        <v>0</v>
      </c>
      <c r="U1113" s="58">
        <f t="shared" si="261"/>
        <v>3.8</v>
      </c>
      <c r="V1113" s="75">
        <f t="array" ref="V1113">INDEX(AS$11:AS$66,MATCH(C1113&amp;G1113,AO$11:AO$66&amp;AP$11:AP$66,0),0)</f>
        <v>8</v>
      </c>
      <c r="X1113" s="120">
        <f t="shared" si="262"/>
        <v>6.25E-2</v>
      </c>
      <c r="Y1113" s="61">
        <f t="array" ref="Y1113">INDEX($AQ$11:$AR$66,MATCH($C1113&amp;$G1113,$AO$11:$AO$66&amp;$AP$11:$AP$66,0),COUNTIF($AQ$10:$AR$10,"&lt;"&amp;Z1113)+1)</f>
        <v>1.4999999999999999E-4</v>
      </c>
      <c r="Z1113" s="123">
        <v>0.49859999999999999</v>
      </c>
      <c r="AA1113" s="61">
        <f t="array" ref="AA1113">INDEX($AT$11:$AV$66,MATCH($C1113&amp;$G1113,$AO$11:$AO$66&amp;$AP$11:$AP$66,0),COUNTIF($AT$10:$AV$10,"&lt;"&amp;Z1113)+1)</f>
        <v>5.9999999999999995E-4</v>
      </c>
      <c r="AB1113" s="111">
        <f t="shared" si="263"/>
        <v>0.45800505919760442</v>
      </c>
      <c r="AC1113" s="121">
        <f t="array" ref="AC1113">INDEX($AW$11:$BA$66,MATCH($C1113&amp;$G1113,$AO$11:$AO$66&amp;$AP$11:$AP$66,0),COUNTIF($AW$10:$BA$10,"&lt;"&amp;Z1113)+1)</f>
        <v>1E-4</v>
      </c>
      <c r="AD1113" s="62">
        <v>0.48039999999999999</v>
      </c>
      <c r="AE1113" s="61">
        <f t="array" ref="AE1113">INDEX($AT$11:$AV$66,MATCH($C1113&amp;$G1113,$AO$11:$AO$66&amp;$AP$11:$AP$66,0),COUNTIF($AT$10:$AV$10,"&lt;"&amp;AD1113)+1)</f>
        <v>5.9999999999999995E-4</v>
      </c>
      <c r="AF1113" s="111">
        <f t="shared" si="264"/>
        <v>0.45333670613173627</v>
      </c>
      <c r="AG1113" s="121">
        <f t="array" ref="AG1113">INDEX($AW$11:$BA$66,MATCH($C1113&amp;$G1113,$AO$11:$AO$66&amp;$AP$11:$AP$66,0),COUNTIF($AW$10:$BA$10,"&lt;"&amp;AD1113)+1)</f>
        <v>1E-4</v>
      </c>
    </row>
    <row r="1114" spans="2:33" ht="12.75" customHeight="1" x14ac:dyDescent="0.3">
      <c r="B1114" s="83" t="str">
        <f t="shared" si="252"/>
        <v>1/2-16 UN</v>
      </c>
      <c r="C1114" s="74" t="s">
        <v>498</v>
      </c>
      <c r="D1114" s="74"/>
      <c r="E1114" s="24" t="s">
        <v>658</v>
      </c>
      <c r="F1114" s="84" t="s">
        <v>669</v>
      </c>
      <c r="G1114" s="75">
        <v>16</v>
      </c>
      <c r="H1114" s="74" t="s">
        <v>519</v>
      </c>
      <c r="I1114" s="74" t="s">
        <v>661</v>
      </c>
      <c r="J1114" s="74" t="s">
        <v>588</v>
      </c>
      <c r="K1114" s="74" t="s">
        <v>600</v>
      </c>
      <c r="L1114" s="23">
        <f t="shared" si="253"/>
        <v>12.7</v>
      </c>
      <c r="M1114" s="23">
        <f t="shared" si="254"/>
        <v>1.5874999999999999</v>
      </c>
      <c r="N1114" s="74">
        <v>60</v>
      </c>
      <c r="O1114" s="101">
        <f t="shared" si="255"/>
        <v>12.7</v>
      </c>
      <c r="P1114" s="85">
        <f t="shared" si="256"/>
        <v>15.2</v>
      </c>
      <c r="Q1114" s="58">
        <f t="shared" si="257"/>
        <v>0</v>
      </c>
      <c r="R1114" s="101">
        <f t="shared" si="258"/>
        <v>11.668900000000001</v>
      </c>
      <c r="S1114" s="85">
        <f t="shared" si="259"/>
        <v>2.5</v>
      </c>
      <c r="T1114" s="58">
        <f t="shared" si="260"/>
        <v>0</v>
      </c>
      <c r="U1114" s="58">
        <f t="shared" si="261"/>
        <v>3.8</v>
      </c>
      <c r="V1114" s="75">
        <f t="array" ref="V1114">INDEX(AS$11:AS$66,MATCH(C1114&amp;G1114,AO$11:AO$66&amp;AP$11:AP$66,0),0)</f>
        <v>8</v>
      </c>
      <c r="X1114" s="120">
        <f t="shared" si="262"/>
        <v>6.25E-2</v>
      </c>
      <c r="Y1114" s="61">
        <f t="array" ref="Y1114">INDEX($AQ$11:$AR$66,MATCH($C1114&amp;$G1114,$AO$11:$AO$66&amp;$AP$11:$AP$66,0),COUNTIF($AQ$10:$AR$10,"&lt;"&amp;Z1114)+1)</f>
        <v>1.4999999999999999E-4</v>
      </c>
      <c r="Z1114" s="61">
        <f>INDEX(AJ$11:AJ$92,MATCH(F1114,AI$11:AI$92,0))</f>
        <v>0.5</v>
      </c>
      <c r="AA1114" s="61">
        <f t="array" ref="AA1114">INDEX($AT$11:$AV$66,MATCH($C1114&amp;$G1114,$AO$11:$AO$66&amp;$AP$11:$AP$66,0),COUNTIF($AT$10:$AV$10,"&lt;"&amp;Z1114)+1)</f>
        <v>5.9999999999999995E-4</v>
      </c>
      <c r="AB1114" s="111">
        <f t="shared" si="263"/>
        <v>0.45940505919760444</v>
      </c>
      <c r="AC1114" s="121">
        <f t="array" ref="AC1114">INDEX($AW$11:$BA$66,MATCH($C1114&amp;$G1114,$AO$11:$AO$66&amp;$AP$11:$AP$66,0),COUNTIF($AW$10:$BA$10,"&lt;"&amp;Z1114)+1)</f>
        <v>1E-4</v>
      </c>
      <c r="AD1114" s="62">
        <v>0.48299999999999998</v>
      </c>
      <c r="AE1114" s="61">
        <f t="array" ref="AE1114">INDEX($AT$11:$AV$66,MATCH($C1114&amp;$G1114,$AO$11:$AO$66&amp;$AP$11:$AP$66,0),COUNTIF($AT$10:$AV$10,"&lt;"&amp;AD1114)+1)</f>
        <v>5.9999999999999995E-4</v>
      </c>
      <c r="AF1114" s="111">
        <f t="shared" si="264"/>
        <v>0.45593670613173631</v>
      </c>
      <c r="AG1114" s="121">
        <f t="array" ref="AG1114">INDEX($AW$11:$BA$66,MATCH($C1114&amp;$G1114,$AO$11:$AO$66&amp;$AP$11:$AP$66,0),COUNTIF($AW$10:$BA$10,"&lt;"&amp;AD1114)+1)</f>
        <v>1E-4</v>
      </c>
    </row>
    <row r="1115" spans="2:33" ht="12.75" customHeight="1" x14ac:dyDescent="0.3">
      <c r="B1115" s="83" t="str">
        <f t="shared" si="252"/>
        <v>1/2-28 UNEF</v>
      </c>
      <c r="C1115" s="74" t="s">
        <v>498</v>
      </c>
      <c r="D1115" s="74"/>
      <c r="E1115" s="24" t="s">
        <v>666</v>
      </c>
      <c r="F1115" s="84" t="s">
        <v>669</v>
      </c>
      <c r="G1115" s="75">
        <v>28</v>
      </c>
      <c r="H1115" s="74" t="s">
        <v>519</v>
      </c>
      <c r="I1115" s="74" t="s">
        <v>660</v>
      </c>
      <c r="J1115" s="74" t="s">
        <v>588</v>
      </c>
      <c r="K1115" s="74" t="s">
        <v>600</v>
      </c>
      <c r="L1115" s="23">
        <f t="shared" si="253"/>
        <v>12.6721</v>
      </c>
      <c r="M1115" s="23">
        <f t="shared" si="254"/>
        <v>0.90710000000000002</v>
      </c>
      <c r="N1115" s="74">
        <v>60</v>
      </c>
      <c r="O1115" s="101">
        <f t="shared" si="255"/>
        <v>12.6721</v>
      </c>
      <c r="P1115" s="85">
        <f t="shared" si="256"/>
        <v>12.7</v>
      </c>
      <c r="Q1115" s="58">
        <f t="shared" si="257"/>
        <v>0</v>
      </c>
      <c r="R1115" s="101">
        <f t="shared" si="258"/>
        <v>12.0829</v>
      </c>
      <c r="S1115" s="85">
        <f t="shared" si="259"/>
        <v>2.5</v>
      </c>
      <c r="T1115" s="58">
        <f t="shared" si="260"/>
        <v>0</v>
      </c>
      <c r="U1115" s="58">
        <f t="shared" si="261"/>
        <v>3.8</v>
      </c>
      <c r="V1115" s="75">
        <f t="array" ref="V1115">INDEX(AS$11:AS$66,MATCH(C1115&amp;G1115,AO$11:AO$66&amp;AP$11:AP$66,0),0)</f>
        <v>8</v>
      </c>
      <c r="X1115" s="120">
        <f t="shared" si="262"/>
        <v>3.5714285714285712E-2</v>
      </c>
      <c r="Y1115" s="61">
        <f t="array" ref="Y1115">INDEX($AQ$11:$AR$66,MATCH($C1115&amp;$G1115,$AO$11:$AO$66&amp;$AP$11:$AP$66,0),COUNTIF($AQ$10:$AR$10,"&lt;"&amp;Z1115)+1)</f>
        <v>1.4999999999999999E-4</v>
      </c>
      <c r="Z1115" s="123">
        <v>0.49890000000000001</v>
      </c>
      <c r="AA1115" s="61">
        <f t="array" ref="AA1115">INDEX($AT$11:$AV$66,MATCH($C1115&amp;$G1115,$AO$11:$AO$66&amp;$AP$11:$AP$66,0),COUNTIF($AT$10:$AV$10,"&lt;"&amp;Z1115)+1)</f>
        <v>5.0000000000000001E-4</v>
      </c>
      <c r="AB1115" s="111">
        <f t="shared" si="263"/>
        <v>0.47570289097005969</v>
      </c>
      <c r="AC1115" s="121">
        <f t="array" ref="AC1115">INDEX($AW$11:$BA$66,MATCH($C1115&amp;$G1115,$AO$11:$AO$66&amp;$AP$11:$AP$66,0),COUNTIF($AW$10:$BA$10,"&lt;"&amp;Z1115)+1)</f>
        <v>1E-4</v>
      </c>
      <c r="AD1115" s="62">
        <v>0.48749999999999999</v>
      </c>
      <c r="AE1115" s="61">
        <f t="array" ref="AE1115">INDEX($AT$11:$AV$66,MATCH($C1115&amp;$G1115,$AO$11:$AO$66&amp;$AP$11:$AP$66,0),COUNTIF($AT$10:$AV$10,"&lt;"&amp;AD1115)+1)</f>
        <v>5.0000000000000001E-4</v>
      </c>
      <c r="AF1115" s="111">
        <f t="shared" si="264"/>
        <v>0.47203526064670642</v>
      </c>
      <c r="AG1115" s="121">
        <f t="array" ref="AG1115">INDEX($AW$11:$BA$66,MATCH($C1115&amp;$G1115,$AO$11:$AO$66&amp;$AP$11:$AP$66,0),COUNTIF($AW$10:$BA$10,"&lt;"&amp;AD1115)+1)</f>
        <v>1E-4</v>
      </c>
    </row>
    <row r="1116" spans="2:33" ht="12.75" customHeight="1" x14ac:dyDescent="0.3">
      <c r="B1116" s="83" t="str">
        <f t="shared" si="252"/>
        <v>1/2-28 UNEF</v>
      </c>
      <c r="C1116" s="74" t="s">
        <v>498</v>
      </c>
      <c r="D1116" s="74"/>
      <c r="E1116" s="24" t="s">
        <v>666</v>
      </c>
      <c r="F1116" s="84" t="s">
        <v>669</v>
      </c>
      <c r="G1116" s="75">
        <v>28</v>
      </c>
      <c r="H1116" s="74" t="s">
        <v>519</v>
      </c>
      <c r="I1116" s="74" t="s">
        <v>661</v>
      </c>
      <c r="J1116" s="74" t="s">
        <v>588</v>
      </c>
      <c r="K1116" s="74" t="s">
        <v>600</v>
      </c>
      <c r="L1116" s="23">
        <f t="shared" si="253"/>
        <v>12.7</v>
      </c>
      <c r="M1116" s="23">
        <f t="shared" si="254"/>
        <v>0.90710000000000002</v>
      </c>
      <c r="N1116" s="74">
        <v>60</v>
      </c>
      <c r="O1116" s="101">
        <f t="shared" si="255"/>
        <v>12.7</v>
      </c>
      <c r="P1116" s="85">
        <f t="shared" si="256"/>
        <v>12.7</v>
      </c>
      <c r="Q1116" s="58">
        <f t="shared" si="257"/>
        <v>0</v>
      </c>
      <c r="R1116" s="101">
        <f t="shared" si="258"/>
        <v>12.110799999999999</v>
      </c>
      <c r="S1116" s="85">
        <f t="shared" si="259"/>
        <v>2.5</v>
      </c>
      <c r="T1116" s="58">
        <f t="shared" si="260"/>
        <v>0</v>
      </c>
      <c r="U1116" s="58">
        <f t="shared" si="261"/>
        <v>3.8</v>
      </c>
      <c r="V1116" s="75">
        <f t="array" ref="V1116">INDEX(AS$11:AS$66,MATCH(C1116&amp;G1116,AO$11:AO$66&amp;AP$11:AP$66,0),0)</f>
        <v>8</v>
      </c>
      <c r="X1116" s="120">
        <f t="shared" si="262"/>
        <v>3.5714285714285712E-2</v>
      </c>
      <c r="Y1116" s="61">
        <f t="array" ref="Y1116">INDEX($AQ$11:$AR$66,MATCH($C1116&amp;$G1116,$AO$11:$AO$66&amp;$AP$11:$AP$66,0),COUNTIF($AQ$10:$AR$10,"&lt;"&amp;Z1116)+1)</f>
        <v>1.4999999999999999E-4</v>
      </c>
      <c r="Z1116" s="61">
        <f>INDEX(AJ$11:AJ$92,MATCH(F1116,AI$11:AI$92,0))</f>
        <v>0.5</v>
      </c>
      <c r="AA1116" s="61">
        <f t="array" ref="AA1116">INDEX($AT$11:$AV$66,MATCH($C1116&amp;$G1116,$AO$11:$AO$66&amp;$AP$11:$AP$66,0),COUNTIF($AT$10:$AV$10,"&lt;"&amp;Z1116)+1)</f>
        <v>5.0000000000000001E-4</v>
      </c>
      <c r="AB1116" s="111">
        <f t="shared" si="263"/>
        <v>0.47680289097005968</v>
      </c>
      <c r="AC1116" s="121">
        <f t="array" ref="AC1116">INDEX($AW$11:$BA$66,MATCH($C1116&amp;$G1116,$AO$11:$AO$66&amp;$AP$11:$AP$66,0),COUNTIF($AW$10:$BA$10,"&lt;"&amp;Z1116)+1)</f>
        <v>1E-4</v>
      </c>
      <c r="AD1116" s="62">
        <v>0.48949999999999999</v>
      </c>
      <c r="AE1116" s="61">
        <f t="array" ref="AE1116">INDEX($AT$11:$AV$66,MATCH($C1116&amp;$G1116,$AO$11:$AO$66&amp;$AP$11:$AP$66,0),COUNTIF($AT$10:$AV$10,"&lt;"&amp;AD1116)+1)</f>
        <v>5.0000000000000001E-4</v>
      </c>
      <c r="AF1116" s="111">
        <f t="shared" si="264"/>
        <v>0.47403526064670642</v>
      </c>
      <c r="AG1116" s="121">
        <f t="array" ref="AG1116">INDEX($AW$11:$BA$66,MATCH($C1116&amp;$G1116,$AO$11:$AO$66&amp;$AP$11:$AP$66,0),COUNTIF($AW$10:$BA$10,"&lt;"&amp;AD1116)+1)</f>
        <v>1E-4</v>
      </c>
    </row>
    <row r="1117" spans="2:33" ht="12.75" customHeight="1" x14ac:dyDescent="0.3">
      <c r="B1117" s="83" t="str">
        <f t="shared" si="252"/>
        <v>1/2-32 UN</v>
      </c>
      <c r="C1117" s="74" t="s">
        <v>498</v>
      </c>
      <c r="D1117" s="74"/>
      <c r="E1117" s="24" t="s">
        <v>658</v>
      </c>
      <c r="F1117" s="84" t="s">
        <v>669</v>
      </c>
      <c r="G1117" s="75">
        <v>32</v>
      </c>
      <c r="H1117" s="74" t="s">
        <v>519</v>
      </c>
      <c r="I1117" s="74" t="s">
        <v>660</v>
      </c>
      <c r="J1117" s="74" t="s">
        <v>588</v>
      </c>
      <c r="K1117" s="74" t="s">
        <v>600</v>
      </c>
      <c r="L1117" s="23">
        <f t="shared" si="253"/>
        <v>12.6746</v>
      </c>
      <c r="M1117" s="23">
        <f t="shared" si="254"/>
        <v>0.79379999999999995</v>
      </c>
      <c r="N1117" s="74">
        <v>60</v>
      </c>
      <c r="O1117" s="101">
        <f t="shared" si="255"/>
        <v>12.6746</v>
      </c>
      <c r="P1117" s="85">
        <f t="shared" si="256"/>
        <v>7.6</v>
      </c>
      <c r="Q1117" s="58">
        <f t="shared" si="257"/>
        <v>0</v>
      </c>
      <c r="R1117" s="101">
        <f t="shared" si="258"/>
        <v>12.159000000000001</v>
      </c>
      <c r="S1117" s="85">
        <f t="shared" si="259"/>
        <v>2.5</v>
      </c>
      <c r="T1117" s="58">
        <f t="shared" si="260"/>
        <v>0</v>
      </c>
      <c r="U1117" s="58">
        <f t="shared" si="261"/>
        <v>2.5</v>
      </c>
      <c r="V1117" s="75">
        <f t="array" ref="V1117">INDEX(AS$11:AS$66,MATCH(C1117&amp;G1117,AO$11:AO$66&amp;AP$11:AP$66,0),0)</f>
        <v>12</v>
      </c>
      <c r="X1117" s="120">
        <f t="shared" si="262"/>
        <v>3.125E-2</v>
      </c>
      <c r="Y1117" s="61">
        <f t="array" ref="Y1117">INDEX($AQ$11:$AR$66,MATCH($C1117&amp;$G1117,$AO$11:$AO$66&amp;$AP$11:$AP$66,0),COUNTIF($AQ$10:$AR$10,"&lt;"&amp;Z1117)+1)</f>
        <v>1E-4</v>
      </c>
      <c r="Z1117" s="123">
        <v>0.499</v>
      </c>
      <c r="AA1117" s="61">
        <f t="array" ref="AA1117">INDEX($AT$11:$AV$66,MATCH($C1117&amp;$G1117,$AO$11:$AO$66&amp;$AP$11:$AP$66,0),COUNTIF($AT$10:$AV$10,"&lt;"&amp;Z1117)+1)</f>
        <v>2.9999999999999997E-4</v>
      </c>
      <c r="AB1117" s="111">
        <f t="shared" si="263"/>
        <v>0.47870252959880222</v>
      </c>
      <c r="AC1117" s="121">
        <f t="array" ref="AC1117">INDEX($AW$11:$BA$66,MATCH($C1117&amp;$G1117,$AO$11:$AO$66&amp;$AP$11:$AP$66,0),COUNTIF($AW$10:$BA$10,"&lt;"&amp;Z1117)+1)</f>
        <v>1E-4</v>
      </c>
      <c r="AD1117" s="62">
        <v>0.48870000000000002</v>
      </c>
      <c r="AE1117" s="61">
        <f t="array" ref="AE1117">INDEX($AT$11:$AV$66,MATCH($C1117&amp;$G1117,$AO$11:$AO$66&amp;$AP$11:$AP$66,0),COUNTIF($AT$10:$AV$10,"&lt;"&amp;AD1117)+1)</f>
        <v>2.9999999999999997E-4</v>
      </c>
      <c r="AF1117" s="111">
        <f t="shared" si="264"/>
        <v>0.47516835306586819</v>
      </c>
      <c r="AG1117" s="121">
        <f t="array" ref="AG1117">INDEX($AW$11:$BA$66,MATCH($C1117&amp;$G1117,$AO$11:$AO$66&amp;$AP$11:$AP$66,0),COUNTIF($AW$10:$BA$10,"&lt;"&amp;AD1117)+1)</f>
        <v>1E-4</v>
      </c>
    </row>
    <row r="1118" spans="2:33" ht="12.75" customHeight="1" x14ac:dyDescent="0.3">
      <c r="B1118" s="83" t="str">
        <f t="shared" si="252"/>
        <v>1/2-32 UN</v>
      </c>
      <c r="C1118" s="74" t="s">
        <v>498</v>
      </c>
      <c r="D1118" s="74"/>
      <c r="E1118" s="24" t="s">
        <v>658</v>
      </c>
      <c r="F1118" s="84" t="s">
        <v>669</v>
      </c>
      <c r="G1118" s="75">
        <v>32</v>
      </c>
      <c r="H1118" s="74" t="s">
        <v>519</v>
      </c>
      <c r="I1118" s="74" t="s">
        <v>661</v>
      </c>
      <c r="J1118" s="74" t="s">
        <v>588</v>
      </c>
      <c r="K1118" s="74" t="s">
        <v>600</v>
      </c>
      <c r="L1118" s="23">
        <f t="shared" si="253"/>
        <v>12.7</v>
      </c>
      <c r="M1118" s="23">
        <f t="shared" si="254"/>
        <v>0.79379999999999995</v>
      </c>
      <c r="N1118" s="74">
        <v>60</v>
      </c>
      <c r="O1118" s="101">
        <f t="shared" si="255"/>
        <v>12.7</v>
      </c>
      <c r="P1118" s="85">
        <f t="shared" si="256"/>
        <v>7.6</v>
      </c>
      <c r="Q1118" s="58">
        <f t="shared" si="257"/>
        <v>0</v>
      </c>
      <c r="R1118" s="101">
        <f t="shared" si="258"/>
        <v>12.1844</v>
      </c>
      <c r="S1118" s="85">
        <f t="shared" si="259"/>
        <v>2.5</v>
      </c>
      <c r="T1118" s="58">
        <f t="shared" si="260"/>
        <v>0</v>
      </c>
      <c r="U1118" s="58">
        <f t="shared" si="261"/>
        <v>2.5</v>
      </c>
      <c r="V1118" s="75">
        <f t="array" ref="V1118">INDEX(AS$11:AS$66,MATCH(C1118&amp;G1118,AO$11:AO$66&amp;AP$11:AP$66,0),0)</f>
        <v>12</v>
      </c>
      <c r="X1118" s="120">
        <f t="shared" si="262"/>
        <v>3.125E-2</v>
      </c>
      <c r="Y1118" s="61">
        <f t="array" ref="Y1118">INDEX($AQ$11:$AR$66,MATCH($C1118&amp;$G1118,$AO$11:$AO$66&amp;$AP$11:$AP$66,0),COUNTIF($AQ$10:$AR$10,"&lt;"&amp;Z1118)+1)</f>
        <v>1E-4</v>
      </c>
      <c r="Z1118" s="61">
        <f>INDEX(AJ$11:AJ$92,MATCH(F1118,AI$11:AI$92,0))</f>
        <v>0.5</v>
      </c>
      <c r="AA1118" s="61">
        <f t="array" ref="AA1118">INDEX($AT$11:$AV$66,MATCH($C1118&amp;$G1118,$AO$11:$AO$66&amp;$AP$11:$AP$66,0),COUNTIF($AT$10:$AV$10,"&lt;"&amp;Z1118)+1)</f>
        <v>2.9999999999999997E-4</v>
      </c>
      <c r="AB1118" s="111">
        <f t="shared" si="263"/>
        <v>0.47970252959880222</v>
      </c>
      <c r="AC1118" s="121">
        <f t="array" ref="AC1118">INDEX($AW$11:$BA$66,MATCH($C1118&amp;$G1118,$AO$11:$AO$66&amp;$AP$11:$AP$66,0),COUNTIF($AW$10:$BA$10,"&lt;"&amp;Z1118)+1)</f>
        <v>1E-4</v>
      </c>
      <c r="AD1118" s="62">
        <v>0.49059999999999998</v>
      </c>
      <c r="AE1118" s="61">
        <f t="array" ref="AE1118">INDEX($AT$11:$AV$66,MATCH($C1118&amp;$G1118,$AO$11:$AO$66&amp;$AP$11:$AP$66,0),COUNTIF($AT$10:$AV$10,"&lt;"&amp;AD1118)+1)</f>
        <v>2.9999999999999997E-4</v>
      </c>
      <c r="AF1118" s="111">
        <f t="shared" si="264"/>
        <v>0.47706835306586814</v>
      </c>
      <c r="AG1118" s="121">
        <f t="array" ref="AG1118">INDEX($AW$11:$BA$66,MATCH($C1118&amp;$G1118,$AO$11:$AO$66&amp;$AP$11:$AP$66,0),COUNTIF($AW$10:$BA$10,"&lt;"&amp;AD1118)+1)</f>
        <v>1E-4</v>
      </c>
    </row>
    <row r="1119" spans="2:33" ht="12.75" customHeight="1" x14ac:dyDescent="0.3">
      <c r="B1119" s="83" t="str">
        <f t="shared" si="252"/>
        <v>9/16-16 UN</v>
      </c>
      <c r="C1119" s="74" t="s">
        <v>498</v>
      </c>
      <c r="D1119" s="74"/>
      <c r="E1119" s="24" t="s">
        <v>604</v>
      </c>
      <c r="F1119" s="84" t="s">
        <v>670</v>
      </c>
      <c r="G1119" s="75">
        <v>16</v>
      </c>
      <c r="H1119" s="74" t="s">
        <v>519</v>
      </c>
      <c r="I1119" s="74" t="s">
        <v>660</v>
      </c>
      <c r="J1119" s="74" t="s">
        <v>588</v>
      </c>
      <c r="K1119" s="74" t="s">
        <v>600</v>
      </c>
      <c r="L1119" s="23">
        <f t="shared" si="253"/>
        <v>14.251899999999999</v>
      </c>
      <c r="M1119" s="23">
        <f t="shared" si="254"/>
        <v>1.5874999999999999</v>
      </c>
      <c r="N1119" s="74">
        <v>60</v>
      </c>
      <c r="O1119" s="101">
        <f t="shared" si="255"/>
        <v>14.251899999999999</v>
      </c>
      <c r="P1119" s="85">
        <f t="shared" si="256"/>
        <v>15.2</v>
      </c>
      <c r="Q1119" s="58">
        <f t="shared" si="257"/>
        <v>0</v>
      </c>
      <c r="R1119" s="101">
        <f t="shared" si="258"/>
        <v>13.220800000000001</v>
      </c>
      <c r="S1119" s="85">
        <f t="shared" si="259"/>
        <v>5.0999999999999996</v>
      </c>
      <c r="T1119" s="58">
        <f t="shared" si="260"/>
        <v>0</v>
      </c>
      <c r="U1119" s="58">
        <f t="shared" si="261"/>
        <v>3.8</v>
      </c>
      <c r="V1119" s="75">
        <f t="array" ref="V1119">INDEX(AS$11:AS$66,MATCH(C1119&amp;G1119,AO$11:AO$66&amp;AP$11:AP$66,0),0)</f>
        <v>8</v>
      </c>
      <c r="X1119" s="120">
        <f t="shared" si="262"/>
        <v>6.25E-2</v>
      </c>
      <c r="Y1119" s="61">
        <f t="array" ref="Y1119">INDEX($AQ$11:$AR$66,MATCH($C1119&amp;$G1119,$AO$11:$AO$66&amp;$AP$11:$AP$66,0),COUNTIF($AQ$10:$AR$10,"&lt;"&amp;Z1119)+1)</f>
        <v>1.4999999999999999E-4</v>
      </c>
      <c r="Z1119" s="123">
        <v>0.56110000000000004</v>
      </c>
      <c r="AA1119" s="61">
        <f t="array" ref="AA1119">INDEX($AT$11:$AV$66,MATCH($C1119&amp;$G1119,$AO$11:$AO$66&amp;$AP$11:$AP$66,0),COUNTIF($AT$10:$AV$10,"&lt;"&amp;Z1119)+1)</f>
        <v>5.9999999999999995E-4</v>
      </c>
      <c r="AB1119" s="111">
        <f t="shared" si="263"/>
        <v>0.52050505919760448</v>
      </c>
      <c r="AC1119" s="121">
        <f t="array" ref="AC1119">INDEX($AW$11:$BA$66,MATCH($C1119&amp;$G1119,$AO$11:$AO$66&amp;$AP$11:$AP$66,0),COUNTIF($AW$10:$BA$10,"&lt;"&amp;Z1119)+1)</f>
        <v>2.0000000000000001E-4</v>
      </c>
      <c r="AD1119" s="62">
        <v>0.54290000000000005</v>
      </c>
      <c r="AE1119" s="61">
        <f t="array" ref="AE1119">INDEX($AT$11:$AV$66,MATCH($C1119&amp;$G1119,$AO$11:$AO$66&amp;$AP$11:$AP$66,0),COUNTIF($AT$10:$AV$10,"&lt;"&amp;AD1119)+1)</f>
        <v>5.9999999999999995E-4</v>
      </c>
      <c r="AF1119" s="111">
        <f t="shared" si="264"/>
        <v>0.51583670613173638</v>
      </c>
      <c r="AG1119" s="121">
        <f t="array" ref="AG1119">INDEX($AW$11:$BA$66,MATCH($C1119&amp;$G1119,$AO$11:$AO$66&amp;$AP$11:$AP$66,0),COUNTIF($AW$10:$BA$10,"&lt;"&amp;AD1119)+1)</f>
        <v>2.0000000000000001E-4</v>
      </c>
    </row>
    <row r="1120" spans="2:33" ht="12.75" customHeight="1" x14ac:dyDescent="0.3">
      <c r="B1120" s="83" t="str">
        <f t="shared" si="252"/>
        <v>9/16-16 UN</v>
      </c>
      <c r="C1120" s="74" t="s">
        <v>498</v>
      </c>
      <c r="D1120" s="74"/>
      <c r="E1120" s="24" t="s">
        <v>604</v>
      </c>
      <c r="F1120" s="84" t="s">
        <v>670</v>
      </c>
      <c r="G1120" s="75">
        <v>16</v>
      </c>
      <c r="H1120" s="74" t="s">
        <v>519</v>
      </c>
      <c r="I1120" s="74" t="s">
        <v>661</v>
      </c>
      <c r="J1120" s="74" t="s">
        <v>588</v>
      </c>
      <c r="K1120" s="74" t="s">
        <v>600</v>
      </c>
      <c r="L1120" s="23">
        <f t="shared" si="253"/>
        <v>14.2875</v>
      </c>
      <c r="M1120" s="23">
        <f t="shared" si="254"/>
        <v>1.5874999999999999</v>
      </c>
      <c r="N1120" s="74">
        <v>60</v>
      </c>
      <c r="O1120" s="101">
        <f t="shared" si="255"/>
        <v>14.2875</v>
      </c>
      <c r="P1120" s="85">
        <f t="shared" si="256"/>
        <v>15.2</v>
      </c>
      <c r="Q1120" s="58">
        <f t="shared" si="257"/>
        <v>0</v>
      </c>
      <c r="R1120" s="101">
        <f t="shared" si="258"/>
        <v>13.256399999999999</v>
      </c>
      <c r="S1120" s="85">
        <f t="shared" si="259"/>
        <v>5.0999999999999996</v>
      </c>
      <c r="T1120" s="58">
        <f t="shared" si="260"/>
        <v>0</v>
      </c>
      <c r="U1120" s="58">
        <f t="shared" si="261"/>
        <v>3.8</v>
      </c>
      <c r="V1120" s="75">
        <f t="array" ref="V1120">INDEX(AS$11:AS$66,MATCH(C1120&amp;G1120,AO$11:AO$66&amp;AP$11:AP$66,0),0)</f>
        <v>8</v>
      </c>
      <c r="X1120" s="120">
        <f t="shared" si="262"/>
        <v>6.25E-2</v>
      </c>
      <c r="Y1120" s="61">
        <f t="array" ref="Y1120">INDEX($AQ$11:$AR$66,MATCH($C1120&amp;$G1120,$AO$11:$AO$66&amp;$AP$11:$AP$66,0),COUNTIF($AQ$10:$AR$10,"&lt;"&amp;Z1120)+1)</f>
        <v>1.4999999999999999E-4</v>
      </c>
      <c r="Z1120" s="61">
        <f>INDEX(AJ$11:AJ$92,MATCH(F1120,AI$11:AI$92,0))</f>
        <v>0.5625</v>
      </c>
      <c r="AA1120" s="61">
        <f t="array" ref="AA1120">INDEX($AT$11:$AV$66,MATCH($C1120&amp;$G1120,$AO$11:$AO$66&amp;$AP$11:$AP$66,0),COUNTIF($AT$10:$AV$10,"&lt;"&amp;Z1120)+1)</f>
        <v>5.9999999999999995E-4</v>
      </c>
      <c r="AB1120" s="111">
        <f t="shared" si="263"/>
        <v>0.52190505919760444</v>
      </c>
      <c r="AC1120" s="121">
        <f t="array" ref="AC1120">INDEX($AW$11:$BA$66,MATCH($C1120&amp;$G1120,$AO$11:$AO$66&amp;$AP$11:$AP$66,0),COUNTIF($AW$10:$BA$10,"&lt;"&amp;Z1120)+1)</f>
        <v>2.0000000000000001E-4</v>
      </c>
      <c r="AD1120" s="62">
        <v>0.54549999999999998</v>
      </c>
      <c r="AE1120" s="61">
        <f t="array" ref="AE1120">INDEX($AT$11:$AV$66,MATCH($C1120&amp;$G1120,$AO$11:$AO$66&amp;$AP$11:$AP$66,0),COUNTIF($AT$10:$AV$10,"&lt;"&amp;AD1120)+1)</f>
        <v>5.9999999999999995E-4</v>
      </c>
      <c r="AF1120" s="111">
        <f t="shared" si="264"/>
        <v>0.51843670613173631</v>
      </c>
      <c r="AG1120" s="121">
        <f t="array" ref="AG1120">INDEX($AW$11:$BA$66,MATCH($C1120&amp;$G1120,$AO$11:$AO$66&amp;$AP$11:$AP$66,0),COUNTIF($AW$10:$BA$10,"&lt;"&amp;AD1120)+1)</f>
        <v>2.0000000000000001E-4</v>
      </c>
    </row>
    <row r="1121" spans="2:33" ht="12.75" customHeight="1" x14ac:dyDescent="0.3">
      <c r="B1121" s="83" t="str">
        <f t="shared" si="252"/>
        <v>9/16-20 UN</v>
      </c>
      <c r="C1121" s="74" t="s">
        <v>498</v>
      </c>
      <c r="D1121" s="74"/>
      <c r="E1121" s="24" t="s">
        <v>604</v>
      </c>
      <c r="F1121" s="84" t="s">
        <v>670</v>
      </c>
      <c r="G1121" s="75">
        <v>20</v>
      </c>
      <c r="H1121" s="74" t="s">
        <v>519</v>
      </c>
      <c r="I1121" s="74" t="s">
        <v>660</v>
      </c>
      <c r="J1121" s="74" t="s">
        <v>588</v>
      </c>
      <c r="K1121" s="74" t="s">
        <v>600</v>
      </c>
      <c r="L1121" s="23">
        <f t="shared" si="253"/>
        <v>14.2545</v>
      </c>
      <c r="M1121" s="23">
        <f t="shared" si="254"/>
        <v>1.27</v>
      </c>
      <c r="N1121" s="74">
        <v>60</v>
      </c>
      <c r="O1121" s="101">
        <f t="shared" si="255"/>
        <v>14.2545</v>
      </c>
      <c r="P1121" s="85">
        <f t="shared" si="256"/>
        <v>12.7</v>
      </c>
      <c r="Q1121" s="58">
        <f t="shared" si="257"/>
        <v>0</v>
      </c>
      <c r="R1121" s="101">
        <f t="shared" si="258"/>
        <v>13.429600000000001</v>
      </c>
      <c r="S1121" s="85">
        <f t="shared" si="259"/>
        <v>3.8</v>
      </c>
      <c r="T1121" s="58">
        <f t="shared" si="260"/>
        <v>0</v>
      </c>
      <c r="U1121" s="58">
        <f t="shared" si="261"/>
        <v>3.8</v>
      </c>
      <c r="V1121" s="75">
        <f t="array" ref="V1121">INDEX(AS$11:AS$66,MATCH(C1121&amp;G1121,AO$11:AO$66&amp;AP$11:AP$66,0),0)</f>
        <v>8</v>
      </c>
      <c r="X1121" s="120">
        <f t="shared" si="262"/>
        <v>0.05</v>
      </c>
      <c r="Y1121" s="61">
        <f t="array" ref="Y1121">INDEX($AQ$11:$AR$66,MATCH($C1121&amp;$G1121,$AO$11:$AO$66&amp;$AP$11:$AP$66,0),COUNTIF($AQ$10:$AR$10,"&lt;"&amp;Z1121)+1)</f>
        <v>1.4999999999999999E-4</v>
      </c>
      <c r="Z1121" s="123">
        <v>0.56120000000000003</v>
      </c>
      <c r="AA1121" s="61">
        <f t="array" ref="AA1121">INDEX($AT$11:$AV$66,MATCH($C1121&amp;$G1121,$AO$11:$AO$66&amp;$AP$11:$AP$66,0),COUNTIF($AT$10:$AV$10,"&lt;"&amp;Z1121)+1)</f>
        <v>5.0000000000000001E-4</v>
      </c>
      <c r="AB1121" s="111">
        <f t="shared" si="263"/>
        <v>0.52872404735808365</v>
      </c>
      <c r="AC1121" s="121">
        <f t="array" ref="AC1121">INDEX($AW$11:$BA$66,MATCH($C1121&amp;$G1121,$AO$11:$AO$66&amp;$AP$11:$AP$66,0),COUNTIF($AW$10:$BA$10,"&lt;"&amp;Z1121)+1)</f>
        <v>1.4999999999999999E-4</v>
      </c>
      <c r="AD1121" s="62">
        <v>0.54620000000000002</v>
      </c>
      <c r="AE1121" s="61">
        <f t="array" ref="AE1121">INDEX($AT$11:$AV$66,MATCH($C1121&amp;$G1121,$AO$11:$AO$66&amp;$AP$11:$AP$66,0),COUNTIF($AT$10:$AV$10,"&lt;"&amp;AD1121)+1)</f>
        <v>5.0000000000000001E-4</v>
      </c>
      <c r="AF1121" s="111">
        <f t="shared" si="264"/>
        <v>0.52454936490538906</v>
      </c>
      <c r="AG1121" s="121">
        <f t="array" ref="AG1121">INDEX($AW$11:$BA$66,MATCH($C1121&amp;$G1121,$AO$11:$AO$66&amp;$AP$11:$AP$66,0),COUNTIF($AW$10:$BA$10,"&lt;"&amp;AD1121)+1)</f>
        <v>1.4999999999999999E-4</v>
      </c>
    </row>
    <row r="1122" spans="2:33" ht="12.75" customHeight="1" x14ac:dyDescent="0.3">
      <c r="B1122" s="83" t="str">
        <f t="shared" si="252"/>
        <v>9/16-20 UN</v>
      </c>
      <c r="C1122" s="74" t="s">
        <v>498</v>
      </c>
      <c r="D1122" s="74"/>
      <c r="E1122" s="24" t="s">
        <v>604</v>
      </c>
      <c r="F1122" s="84" t="s">
        <v>670</v>
      </c>
      <c r="G1122" s="75">
        <v>20</v>
      </c>
      <c r="H1122" s="74" t="s">
        <v>519</v>
      </c>
      <c r="I1122" s="74" t="s">
        <v>661</v>
      </c>
      <c r="J1122" s="74" t="s">
        <v>588</v>
      </c>
      <c r="K1122" s="74" t="s">
        <v>600</v>
      </c>
      <c r="L1122" s="23">
        <f t="shared" si="253"/>
        <v>14.2875</v>
      </c>
      <c r="M1122" s="23">
        <f t="shared" si="254"/>
        <v>1.27</v>
      </c>
      <c r="N1122" s="74">
        <v>60</v>
      </c>
      <c r="O1122" s="101">
        <f t="shared" si="255"/>
        <v>14.2875</v>
      </c>
      <c r="P1122" s="85">
        <f t="shared" si="256"/>
        <v>12.7</v>
      </c>
      <c r="Q1122" s="58">
        <f t="shared" si="257"/>
        <v>0</v>
      </c>
      <c r="R1122" s="101">
        <f t="shared" si="258"/>
        <v>13.4626</v>
      </c>
      <c r="S1122" s="85">
        <f t="shared" si="259"/>
        <v>3.8</v>
      </c>
      <c r="T1122" s="58">
        <f t="shared" si="260"/>
        <v>0</v>
      </c>
      <c r="U1122" s="58">
        <f t="shared" si="261"/>
        <v>3.8</v>
      </c>
      <c r="V1122" s="75">
        <f t="array" ref="V1122">INDEX(AS$11:AS$66,MATCH(C1122&amp;G1122,AO$11:AO$66&amp;AP$11:AP$66,0),0)</f>
        <v>8</v>
      </c>
      <c r="X1122" s="120">
        <f t="shared" si="262"/>
        <v>0.05</v>
      </c>
      <c r="Y1122" s="61">
        <f t="array" ref="Y1122">INDEX($AQ$11:$AR$66,MATCH($C1122&amp;$G1122,$AO$11:$AO$66&amp;$AP$11:$AP$66,0),COUNTIF($AQ$10:$AR$10,"&lt;"&amp;Z1122)+1)</f>
        <v>1.4999999999999999E-4</v>
      </c>
      <c r="Z1122" s="61">
        <f>INDEX(AJ$11:AJ$92,MATCH(F1122,AI$11:AI$92,0))</f>
        <v>0.5625</v>
      </c>
      <c r="AA1122" s="61">
        <f t="array" ref="AA1122">INDEX($AT$11:$AV$66,MATCH($C1122&amp;$G1122,$AO$11:$AO$66&amp;$AP$11:$AP$66,0),COUNTIF($AT$10:$AV$10,"&lt;"&amp;Z1122)+1)</f>
        <v>5.0000000000000001E-4</v>
      </c>
      <c r="AB1122" s="111">
        <f t="shared" si="263"/>
        <v>0.53002404735808351</v>
      </c>
      <c r="AC1122" s="121">
        <f t="array" ref="AC1122">INDEX($AW$11:$BA$66,MATCH($C1122&amp;$G1122,$AO$11:$AO$66&amp;$AP$11:$AP$66,0),COUNTIF($AW$10:$BA$10,"&lt;"&amp;Z1122)+1)</f>
        <v>1.4999999999999999E-4</v>
      </c>
      <c r="AD1122" s="62">
        <v>0.54849999999999999</v>
      </c>
      <c r="AE1122" s="61">
        <f t="array" ref="AE1122">INDEX($AT$11:$AV$66,MATCH($C1122&amp;$G1122,$AO$11:$AO$66&amp;$AP$11:$AP$66,0),COUNTIF($AT$10:$AV$10,"&lt;"&amp;AD1122)+1)</f>
        <v>5.0000000000000001E-4</v>
      </c>
      <c r="AF1122" s="111">
        <f t="shared" si="264"/>
        <v>0.52684936490538903</v>
      </c>
      <c r="AG1122" s="121">
        <f t="array" ref="AG1122">INDEX($AW$11:$BA$66,MATCH($C1122&amp;$G1122,$AO$11:$AO$66&amp;$AP$11:$AP$66,0),COUNTIF($AW$10:$BA$10,"&lt;"&amp;AD1122)+1)</f>
        <v>1.4999999999999999E-4</v>
      </c>
    </row>
    <row r="1123" spans="2:33" ht="12.75" customHeight="1" x14ac:dyDescent="0.3">
      <c r="B1123" s="83" t="str">
        <f t="shared" si="252"/>
        <v>9/16-24 UNEF</v>
      </c>
      <c r="C1123" s="74" t="s">
        <v>498</v>
      </c>
      <c r="D1123" s="74"/>
      <c r="E1123" s="24" t="s">
        <v>48</v>
      </c>
      <c r="F1123" s="84" t="s">
        <v>670</v>
      </c>
      <c r="G1123" s="75">
        <v>24</v>
      </c>
      <c r="H1123" s="74" t="s">
        <v>519</v>
      </c>
      <c r="I1123" s="74" t="s">
        <v>660</v>
      </c>
      <c r="J1123" s="74" t="s">
        <v>588</v>
      </c>
      <c r="K1123" s="74" t="s">
        <v>600</v>
      </c>
      <c r="L1123" s="23">
        <f t="shared" si="253"/>
        <v>14.257</v>
      </c>
      <c r="M1123" s="23">
        <f t="shared" si="254"/>
        <v>1.0583</v>
      </c>
      <c r="N1123" s="74">
        <v>60</v>
      </c>
      <c r="O1123" s="101">
        <f t="shared" si="255"/>
        <v>14.257</v>
      </c>
      <c r="P1123" s="85">
        <f t="shared" si="256"/>
        <v>12.7</v>
      </c>
      <c r="Q1123" s="58">
        <f t="shared" si="257"/>
        <v>0</v>
      </c>
      <c r="R1123" s="101">
        <f t="shared" si="258"/>
        <v>13.569599999999999</v>
      </c>
      <c r="S1123" s="85">
        <f t="shared" si="259"/>
        <v>3.8</v>
      </c>
      <c r="T1123" s="58">
        <f t="shared" si="260"/>
        <v>0</v>
      </c>
      <c r="U1123" s="58">
        <f t="shared" si="261"/>
        <v>3.8</v>
      </c>
      <c r="V1123" s="75">
        <f t="array" ref="V1123">INDEX(AS$11:AS$66,MATCH(C1123&amp;G1123,AO$11:AO$66&amp;AP$11:AP$66,0),0)</f>
        <v>8</v>
      </c>
      <c r="X1123" s="120">
        <f t="shared" si="262"/>
        <v>4.1666666666666664E-2</v>
      </c>
      <c r="Y1123" s="61">
        <f t="array" ref="Y1123">INDEX($AQ$11:$AR$66,MATCH($C1123&amp;$G1123,$AO$11:$AO$66&amp;$AP$11:$AP$66,0),COUNTIF($AQ$10:$AR$10,"&lt;"&amp;Z1123)+1)</f>
        <v>1.4999999999999999E-4</v>
      </c>
      <c r="Z1123" s="123">
        <v>0.56130000000000002</v>
      </c>
      <c r="AA1123" s="61">
        <f t="array" ref="AA1123">INDEX($AT$11:$AV$66,MATCH($C1123&amp;$G1123,$AO$11:$AO$66&amp;$AP$11:$AP$66,0),COUNTIF($AT$10:$AV$10,"&lt;"&amp;Z1123)+1)</f>
        <v>5.0000000000000001E-4</v>
      </c>
      <c r="AB1123" s="111">
        <f t="shared" si="263"/>
        <v>0.53423670613173635</v>
      </c>
      <c r="AC1123" s="121">
        <f t="array" ref="AC1123">INDEX($AW$11:$BA$66,MATCH($C1123&amp;$G1123,$AO$11:$AO$66&amp;$AP$11:$AP$66,0),COUNTIF($AW$10:$BA$10,"&lt;"&amp;Z1123)+1)</f>
        <v>1.4999999999999999E-4</v>
      </c>
      <c r="AD1123" s="62">
        <v>0.54830000000000001</v>
      </c>
      <c r="AE1123" s="61">
        <f t="array" ref="AE1123">INDEX($AT$11:$AV$66,MATCH($C1123&amp;$G1123,$AO$11:$AO$66&amp;$AP$11:$AP$66,0),COUNTIF($AT$10:$AV$10,"&lt;"&amp;AD1123)+1)</f>
        <v>5.0000000000000001E-4</v>
      </c>
      <c r="AF1123" s="111">
        <f t="shared" si="264"/>
        <v>0.53025780408782419</v>
      </c>
      <c r="AG1123" s="121">
        <f t="array" ref="AG1123">INDEX($AW$11:$BA$66,MATCH($C1123&amp;$G1123,$AO$11:$AO$66&amp;$AP$11:$AP$66,0),COUNTIF($AW$10:$BA$10,"&lt;"&amp;AD1123)+1)</f>
        <v>1.4999999999999999E-4</v>
      </c>
    </row>
    <row r="1124" spans="2:33" ht="12.75" customHeight="1" x14ac:dyDescent="0.3">
      <c r="B1124" s="83" t="str">
        <f t="shared" si="252"/>
        <v>9/16-24 UNEF</v>
      </c>
      <c r="C1124" s="74" t="s">
        <v>498</v>
      </c>
      <c r="D1124" s="74"/>
      <c r="E1124" s="24" t="s">
        <v>48</v>
      </c>
      <c r="F1124" s="84" t="s">
        <v>670</v>
      </c>
      <c r="G1124" s="75">
        <v>24</v>
      </c>
      <c r="H1124" s="74" t="s">
        <v>519</v>
      </c>
      <c r="I1124" s="74" t="s">
        <v>661</v>
      </c>
      <c r="J1124" s="74" t="s">
        <v>588</v>
      </c>
      <c r="K1124" s="74" t="s">
        <v>600</v>
      </c>
      <c r="L1124" s="23">
        <f t="shared" si="253"/>
        <v>14.2875</v>
      </c>
      <c r="M1124" s="23">
        <f t="shared" si="254"/>
        <v>1.0583</v>
      </c>
      <c r="N1124" s="74">
        <v>60</v>
      </c>
      <c r="O1124" s="101">
        <f t="shared" si="255"/>
        <v>14.2875</v>
      </c>
      <c r="P1124" s="85">
        <f t="shared" si="256"/>
        <v>12.7</v>
      </c>
      <c r="Q1124" s="58">
        <f t="shared" si="257"/>
        <v>0</v>
      </c>
      <c r="R1124" s="101">
        <f t="shared" si="258"/>
        <v>13.600099999999999</v>
      </c>
      <c r="S1124" s="85">
        <f t="shared" si="259"/>
        <v>3.8</v>
      </c>
      <c r="T1124" s="58">
        <f t="shared" si="260"/>
        <v>0</v>
      </c>
      <c r="U1124" s="58">
        <f t="shared" si="261"/>
        <v>3.8</v>
      </c>
      <c r="V1124" s="75">
        <f t="array" ref="V1124">INDEX(AS$11:AS$66,MATCH(C1124&amp;G1124,AO$11:AO$66&amp;AP$11:AP$66,0),0)</f>
        <v>8</v>
      </c>
      <c r="X1124" s="120">
        <f t="shared" si="262"/>
        <v>4.1666666666666664E-2</v>
      </c>
      <c r="Y1124" s="61">
        <f t="array" ref="Y1124">INDEX($AQ$11:$AR$66,MATCH($C1124&amp;$G1124,$AO$11:$AO$66&amp;$AP$11:$AP$66,0),COUNTIF($AQ$10:$AR$10,"&lt;"&amp;Z1124)+1)</f>
        <v>1.4999999999999999E-4</v>
      </c>
      <c r="Z1124" s="61">
        <f>INDEX(AJ$11:AJ$92,MATCH(F1124,AI$11:AI$92,0))</f>
        <v>0.5625</v>
      </c>
      <c r="AA1124" s="61">
        <f t="array" ref="AA1124">INDEX($AT$11:$AV$66,MATCH($C1124&amp;$G1124,$AO$11:$AO$66&amp;$AP$11:$AP$66,0),COUNTIF($AT$10:$AV$10,"&lt;"&amp;Z1124)+1)</f>
        <v>5.0000000000000001E-4</v>
      </c>
      <c r="AB1124" s="111">
        <f t="shared" si="263"/>
        <v>0.53543670613173633</v>
      </c>
      <c r="AC1124" s="121">
        <f t="array" ref="AC1124">INDEX($AW$11:$BA$66,MATCH($C1124&amp;$G1124,$AO$11:$AO$66&amp;$AP$11:$AP$66,0),COUNTIF($AW$10:$BA$10,"&lt;"&amp;Z1124)+1)</f>
        <v>1.4999999999999999E-4</v>
      </c>
      <c r="AD1124" s="62">
        <v>0.55049999999999999</v>
      </c>
      <c r="AE1124" s="61">
        <f t="array" ref="AE1124">INDEX($AT$11:$AV$66,MATCH($C1124&amp;$G1124,$AO$11:$AO$66&amp;$AP$11:$AP$66,0),COUNTIF($AT$10:$AV$10,"&lt;"&amp;AD1124)+1)</f>
        <v>5.0000000000000001E-4</v>
      </c>
      <c r="AF1124" s="111">
        <f t="shared" si="264"/>
        <v>0.53245780408782417</v>
      </c>
      <c r="AG1124" s="121">
        <f t="array" ref="AG1124">INDEX($AW$11:$BA$66,MATCH($C1124&amp;$G1124,$AO$11:$AO$66&amp;$AP$11:$AP$66,0),COUNTIF($AW$10:$BA$10,"&lt;"&amp;AD1124)+1)</f>
        <v>1.4999999999999999E-4</v>
      </c>
    </row>
    <row r="1125" spans="2:33" ht="12.75" customHeight="1" x14ac:dyDescent="0.3">
      <c r="B1125" s="83" t="str">
        <f t="shared" si="252"/>
        <v>9/16-28 UN</v>
      </c>
      <c r="C1125" s="74" t="s">
        <v>498</v>
      </c>
      <c r="D1125" s="74"/>
      <c r="E1125" s="24" t="s">
        <v>671</v>
      </c>
      <c r="F1125" s="84" t="s">
        <v>670</v>
      </c>
      <c r="G1125" s="75">
        <v>28</v>
      </c>
      <c r="H1125" s="74" t="s">
        <v>519</v>
      </c>
      <c r="I1125" s="74" t="s">
        <v>660</v>
      </c>
      <c r="J1125" s="74" t="s">
        <v>588</v>
      </c>
      <c r="K1125" s="74" t="s">
        <v>600</v>
      </c>
      <c r="L1125" s="23">
        <f t="shared" si="253"/>
        <v>14.259600000000001</v>
      </c>
      <c r="M1125" s="23">
        <f t="shared" si="254"/>
        <v>0.90710000000000002</v>
      </c>
      <c r="N1125" s="74">
        <v>60</v>
      </c>
      <c r="O1125" s="101">
        <f t="shared" si="255"/>
        <v>14.259600000000001</v>
      </c>
      <c r="P1125" s="85">
        <f t="shared" si="256"/>
        <v>12.7</v>
      </c>
      <c r="Q1125" s="58">
        <f t="shared" si="257"/>
        <v>0</v>
      </c>
      <c r="R1125" s="101">
        <f t="shared" si="258"/>
        <v>13.670400000000001</v>
      </c>
      <c r="S1125" s="85">
        <f t="shared" si="259"/>
        <v>3.8</v>
      </c>
      <c r="T1125" s="58">
        <f t="shared" si="260"/>
        <v>0</v>
      </c>
      <c r="U1125" s="58">
        <f t="shared" si="261"/>
        <v>3.8</v>
      </c>
      <c r="V1125" s="75">
        <f t="array" ref="V1125">INDEX(AS$11:AS$66,MATCH(C1125&amp;G1125,AO$11:AO$66&amp;AP$11:AP$66,0),0)</f>
        <v>8</v>
      </c>
      <c r="X1125" s="120">
        <f t="shared" si="262"/>
        <v>3.5714285714285712E-2</v>
      </c>
      <c r="Y1125" s="61">
        <f t="array" ref="Y1125">INDEX($AQ$11:$AR$66,MATCH($C1125&amp;$G1125,$AO$11:$AO$66&amp;$AP$11:$AP$66,0),COUNTIF($AQ$10:$AR$10,"&lt;"&amp;Z1125)+1)</f>
        <v>1.4999999999999999E-4</v>
      </c>
      <c r="Z1125" s="123">
        <v>0.56140000000000001</v>
      </c>
      <c r="AA1125" s="61">
        <f t="array" ref="AA1125">INDEX($AT$11:$AV$66,MATCH($C1125&amp;$G1125,$AO$11:$AO$66&amp;$AP$11:$AP$66,0),COUNTIF($AT$10:$AV$10,"&lt;"&amp;Z1125)+1)</f>
        <v>5.0000000000000001E-4</v>
      </c>
      <c r="AB1125" s="111">
        <f t="shared" si="263"/>
        <v>0.53820289097005969</v>
      </c>
      <c r="AC1125" s="121">
        <f t="array" ref="AC1125">INDEX($AW$11:$BA$66,MATCH($C1125&amp;$G1125,$AO$11:$AO$66&amp;$AP$11:$AP$66,0),COUNTIF($AW$10:$BA$10,"&lt;"&amp;Z1125)+1)</f>
        <v>1.4999999999999999E-4</v>
      </c>
      <c r="AD1125" s="62">
        <v>0.55000000000000004</v>
      </c>
      <c r="AE1125" s="61">
        <f t="array" ref="AE1125">INDEX($AT$11:$AV$66,MATCH($C1125&amp;$G1125,$AO$11:$AO$66&amp;$AP$11:$AP$66,0),COUNTIF($AT$10:$AV$10,"&lt;"&amp;AD1125)+1)</f>
        <v>5.0000000000000001E-4</v>
      </c>
      <c r="AF1125" s="111">
        <f t="shared" si="264"/>
        <v>0.53453526064670653</v>
      </c>
      <c r="AG1125" s="121">
        <f t="array" ref="AG1125">INDEX($AW$11:$BA$66,MATCH($C1125&amp;$G1125,$AO$11:$AO$66&amp;$AP$11:$AP$66,0),COUNTIF($AW$10:$BA$10,"&lt;"&amp;AD1125)+1)</f>
        <v>1.4999999999999999E-4</v>
      </c>
    </row>
    <row r="1126" spans="2:33" ht="12.75" customHeight="1" x14ac:dyDescent="0.3">
      <c r="B1126" s="83" t="str">
        <f t="shared" si="252"/>
        <v>9/16-28 UN</v>
      </c>
      <c r="C1126" s="74" t="s">
        <v>498</v>
      </c>
      <c r="D1126" s="74"/>
      <c r="E1126" s="24" t="s">
        <v>671</v>
      </c>
      <c r="F1126" s="84" t="s">
        <v>670</v>
      </c>
      <c r="G1126" s="75">
        <v>28</v>
      </c>
      <c r="H1126" s="74" t="s">
        <v>519</v>
      </c>
      <c r="I1126" s="74" t="s">
        <v>661</v>
      </c>
      <c r="J1126" s="74" t="s">
        <v>588</v>
      </c>
      <c r="K1126" s="74" t="s">
        <v>600</v>
      </c>
      <c r="L1126" s="23">
        <f t="shared" si="253"/>
        <v>14.2875</v>
      </c>
      <c r="M1126" s="23">
        <f t="shared" si="254"/>
        <v>0.90710000000000002</v>
      </c>
      <c r="N1126" s="74">
        <v>60</v>
      </c>
      <c r="O1126" s="101">
        <f t="shared" si="255"/>
        <v>14.2875</v>
      </c>
      <c r="P1126" s="85">
        <f t="shared" si="256"/>
        <v>12.7</v>
      </c>
      <c r="Q1126" s="58">
        <f t="shared" si="257"/>
        <v>0</v>
      </c>
      <c r="R1126" s="101">
        <f t="shared" si="258"/>
        <v>13.6983</v>
      </c>
      <c r="S1126" s="85">
        <f t="shared" si="259"/>
        <v>3.8</v>
      </c>
      <c r="T1126" s="58">
        <f t="shared" si="260"/>
        <v>0</v>
      </c>
      <c r="U1126" s="58">
        <f t="shared" si="261"/>
        <v>3.8</v>
      </c>
      <c r="V1126" s="75">
        <f t="array" ref="V1126">INDEX(AS$11:AS$66,MATCH(C1126&amp;G1126,AO$11:AO$66&amp;AP$11:AP$66,0),0)</f>
        <v>8</v>
      </c>
      <c r="X1126" s="120">
        <f t="shared" si="262"/>
        <v>3.5714285714285712E-2</v>
      </c>
      <c r="Y1126" s="61">
        <f t="array" ref="Y1126">INDEX($AQ$11:$AR$66,MATCH($C1126&amp;$G1126,$AO$11:$AO$66&amp;$AP$11:$AP$66,0),COUNTIF($AQ$10:$AR$10,"&lt;"&amp;Z1126)+1)</f>
        <v>1.4999999999999999E-4</v>
      </c>
      <c r="Z1126" s="61">
        <f>INDEX(AJ$11:AJ$92,MATCH(F1126,AI$11:AI$92,0))</f>
        <v>0.5625</v>
      </c>
      <c r="AA1126" s="61">
        <f t="array" ref="AA1126">INDEX($AT$11:$AV$66,MATCH($C1126&amp;$G1126,$AO$11:$AO$66&amp;$AP$11:$AP$66,0),COUNTIF($AT$10:$AV$10,"&lt;"&amp;Z1126)+1)</f>
        <v>5.0000000000000001E-4</v>
      </c>
      <c r="AB1126" s="111">
        <f t="shared" si="263"/>
        <v>0.53930289097005968</v>
      </c>
      <c r="AC1126" s="121">
        <f t="array" ref="AC1126">INDEX($AW$11:$BA$66,MATCH($C1126&amp;$G1126,$AO$11:$AO$66&amp;$AP$11:$AP$66,0),COUNTIF($AW$10:$BA$10,"&lt;"&amp;Z1126)+1)</f>
        <v>1.4999999999999999E-4</v>
      </c>
      <c r="AD1126" s="62">
        <v>0.55200000000000005</v>
      </c>
      <c r="AE1126" s="61">
        <f t="array" ref="AE1126">INDEX($AT$11:$AV$66,MATCH($C1126&amp;$G1126,$AO$11:$AO$66&amp;$AP$11:$AP$66,0),COUNTIF($AT$10:$AV$10,"&lt;"&amp;AD1126)+1)</f>
        <v>5.0000000000000001E-4</v>
      </c>
      <c r="AF1126" s="111">
        <f t="shared" si="264"/>
        <v>0.53653526064670654</v>
      </c>
      <c r="AG1126" s="121">
        <f t="array" ref="AG1126">INDEX($AW$11:$BA$66,MATCH($C1126&amp;$G1126,$AO$11:$AO$66&amp;$AP$11:$AP$66,0),COUNTIF($AW$10:$BA$10,"&lt;"&amp;AD1126)+1)</f>
        <v>1.4999999999999999E-4</v>
      </c>
    </row>
    <row r="1127" spans="2:33" ht="12.75" customHeight="1" x14ac:dyDescent="0.3">
      <c r="B1127" s="83" t="str">
        <f t="shared" si="252"/>
        <v>9/16-32 UN</v>
      </c>
      <c r="C1127" s="74" t="s">
        <v>498</v>
      </c>
      <c r="D1127" s="74"/>
      <c r="E1127" s="24" t="s">
        <v>671</v>
      </c>
      <c r="F1127" s="84" t="s">
        <v>670</v>
      </c>
      <c r="G1127" s="75">
        <v>32</v>
      </c>
      <c r="H1127" s="74" t="s">
        <v>519</v>
      </c>
      <c r="I1127" s="74" t="s">
        <v>660</v>
      </c>
      <c r="J1127" s="74" t="s">
        <v>588</v>
      </c>
      <c r="K1127" s="74" t="s">
        <v>600</v>
      </c>
      <c r="L1127" s="23">
        <f t="shared" si="253"/>
        <v>14.2621</v>
      </c>
      <c r="M1127" s="23">
        <f t="shared" si="254"/>
        <v>0.79379999999999995</v>
      </c>
      <c r="N1127" s="74">
        <v>60</v>
      </c>
      <c r="O1127" s="101">
        <f t="shared" si="255"/>
        <v>14.2621</v>
      </c>
      <c r="P1127" s="85">
        <f t="shared" si="256"/>
        <v>12.7</v>
      </c>
      <c r="Q1127" s="58">
        <f t="shared" si="257"/>
        <v>0</v>
      </c>
      <c r="R1127" s="101">
        <f t="shared" si="258"/>
        <v>13.746499999999999</v>
      </c>
      <c r="S1127" s="85">
        <f t="shared" si="259"/>
        <v>3.8</v>
      </c>
      <c r="T1127" s="58">
        <f t="shared" si="260"/>
        <v>0</v>
      </c>
      <c r="U1127" s="58">
        <f t="shared" si="261"/>
        <v>3.8</v>
      </c>
      <c r="V1127" s="75">
        <f t="array" ref="V1127">INDEX(AS$11:AS$66,MATCH(C1127&amp;G1127,AO$11:AO$66&amp;AP$11:AP$66,0),0)</f>
        <v>12</v>
      </c>
      <c r="X1127" s="120">
        <f t="shared" si="262"/>
        <v>3.125E-2</v>
      </c>
      <c r="Y1127" s="61">
        <f t="array" ref="Y1127">INDEX($AQ$11:$AR$66,MATCH($C1127&amp;$G1127,$AO$11:$AO$66&amp;$AP$11:$AP$66,0),COUNTIF($AQ$10:$AR$10,"&lt;"&amp;Z1127)+1)</f>
        <v>1.4999999999999999E-4</v>
      </c>
      <c r="Z1127" s="123">
        <v>0.5615</v>
      </c>
      <c r="AA1127" s="61">
        <f t="array" ref="AA1127">INDEX($AT$11:$AV$66,MATCH($C1127&amp;$G1127,$AO$11:$AO$66&amp;$AP$11:$AP$66,0),COUNTIF($AT$10:$AV$10,"&lt;"&amp;Z1127)+1)</f>
        <v>5.0000000000000001E-4</v>
      </c>
      <c r="AB1127" s="111">
        <f t="shared" si="263"/>
        <v>0.54120252959880222</v>
      </c>
      <c r="AC1127" s="121">
        <f t="array" ref="AC1127">INDEX($AW$11:$BA$66,MATCH($C1127&amp;$G1127,$AO$11:$AO$66&amp;$AP$11:$AP$66,0),COUNTIF($AW$10:$BA$10,"&lt;"&amp;Z1127)+1)</f>
        <v>1.4999999999999999E-4</v>
      </c>
      <c r="AD1127" s="62">
        <v>0.55120000000000002</v>
      </c>
      <c r="AE1127" s="61">
        <f t="array" ref="AE1127">INDEX($AT$11:$AV$66,MATCH($C1127&amp;$G1127,$AO$11:$AO$66&amp;$AP$11:$AP$66,0),COUNTIF($AT$10:$AV$10,"&lt;"&amp;AD1127)+1)</f>
        <v>5.0000000000000001E-4</v>
      </c>
      <c r="AF1127" s="111">
        <f t="shared" si="264"/>
        <v>0.53766835306586813</v>
      </c>
      <c r="AG1127" s="121">
        <f t="array" ref="AG1127">INDEX($AW$11:$BA$66,MATCH($C1127&amp;$G1127,$AO$11:$AO$66&amp;$AP$11:$AP$66,0),COUNTIF($AW$10:$BA$10,"&lt;"&amp;AD1127)+1)</f>
        <v>1.4999999999999999E-4</v>
      </c>
    </row>
    <row r="1128" spans="2:33" ht="12.75" customHeight="1" x14ac:dyDescent="0.3">
      <c r="B1128" s="83" t="str">
        <f t="shared" si="252"/>
        <v>9/16-32 UN</v>
      </c>
      <c r="C1128" s="74" t="s">
        <v>498</v>
      </c>
      <c r="D1128" s="74"/>
      <c r="E1128" s="24" t="s">
        <v>671</v>
      </c>
      <c r="F1128" s="84" t="s">
        <v>670</v>
      </c>
      <c r="G1128" s="75">
        <v>32</v>
      </c>
      <c r="H1128" s="74" t="s">
        <v>519</v>
      </c>
      <c r="I1128" s="74" t="s">
        <v>661</v>
      </c>
      <c r="J1128" s="74" t="s">
        <v>588</v>
      </c>
      <c r="K1128" s="74" t="s">
        <v>600</v>
      </c>
      <c r="L1128" s="23">
        <f t="shared" si="253"/>
        <v>14.2875</v>
      </c>
      <c r="M1128" s="23">
        <f t="shared" si="254"/>
        <v>0.79379999999999995</v>
      </c>
      <c r="N1128" s="74">
        <v>60</v>
      </c>
      <c r="O1128" s="101">
        <f t="shared" si="255"/>
        <v>14.2875</v>
      </c>
      <c r="P1128" s="85">
        <f t="shared" si="256"/>
        <v>12.7</v>
      </c>
      <c r="Q1128" s="58">
        <f t="shared" si="257"/>
        <v>0</v>
      </c>
      <c r="R1128" s="101">
        <f t="shared" si="258"/>
        <v>13.7719</v>
      </c>
      <c r="S1128" s="85">
        <f t="shared" si="259"/>
        <v>3.8</v>
      </c>
      <c r="T1128" s="58">
        <f t="shared" si="260"/>
        <v>0</v>
      </c>
      <c r="U1128" s="58">
        <f t="shared" si="261"/>
        <v>3.8</v>
      </c>
      <c r="V1128" s="75">
        <f t="array" ref="V1128">INDEX(AS$11:AS$66,MATCH(C1128&amp;G1128,AO$11:AO$66&amp;AP$11:AP$66,0),0)</f>
        <v>12</v>
      </c>
      <c r="X1128" s="120">
        <f t="shared" si="262"/>
        <v>3.125E-2</v>
      </c>
      <c r="Y1128" s="61">
        <f t="array" ref="Y1128">INDEX($AQ$11:$AR$66,MATCH($C1128&amp;$G1128,$AO$11:$AO$66&amp;$AP$11:$AP$66,0),COUNTIF($AQ$10:$AR$10,"&lt;"&amp;Z1128)+1)</f>
        <v>1.4999999999999999E-4</v>
      </c>
      <c r="Z1128" s="61">
        <f>INDEX(AJ$11:AJ$92,MATCH(F1128,AI$11:AI$92,0))</f>
        <v>0.5625</v>
      </c>
      <c r="AA1128" s="61">
        <f t="array" ref="AA1128">INDEX($AT$11:$AV$66,MATCH($C1128&amp;$G1128,$AO$11:$AO$66&amp;$AP$11:$AP$66,0),COUNTIF($AT$10:$AV$10,"&lt;"&amp;Z1128)+1)</f>
        <v>5.0000000000000001E-4</v>
      </c>
      <c r="AB1128" s="111">
        <f t="shared" si="263"/>
        <v>0.54220252959880222</v>
      </c>
      <c r="AC1128" s="121">
        <f t="array" ref="AC1128">INDEX($AW$11:$BA$66,MATCH($C1128&amp;$G1128,$AO$11:$AO$66&amp;$AP$11:$AP$66,0),COUNTIF($AW$10:$BA$10,"&lt;"&amp;Z1128)+1)</f>
        <v>1.4999999999999999E-4</v>
      </c>
      <c r="AD1128" s="62">
        <v>0.55310000000000004</v>
      </c>
      <c r="AE1128" s="61">
        <f t="array" ref="AE1128">INDEX($AT$11:$AV$66,MATCH($C1128&amp;$G1128,$AO$11:$AO$66&amp;$AP$11:$AP$66,0),COUNTIF($AT$10:$AV$10,"&lt;"&amp;AD1128)+1)</f>
        <v>5.0000000000000001E-4</v>
      </c>
      <c r="AF1128" s="111">
        <f t="shared" si="264"/>
        <v>0.53956835306586814</v>
      </c>
      <c r="AG1128" s="121">
        <f t="array" ref="AG1128">INDEX($AW$11:$BA$66,MATCH($C1128&amp;$G1128,$AO$11:$AO$66&amp;$AP$11:$AP$66,0),COUNTIF($AW$10:$BA$10,"&lt;"&amp;AD1128)+1)</f>
        <v>1.4999999999999999E-4</v>
      </c>
    </row>
    <row r="1129" spans="2:33" ht="12.75" customHeight="1" x14ac:dyDescent="0.3">
      <c r="B1129" s="83" t="str">
        <f t="shared" si="252"/>
        <v>5/8-12 UN</v>
      </c>
      <c r="C1129" s="74" t="s">
        <v>498</v>
      </c>
      <c r="D1129" s="74"/>
      <c r="E1129" s="24" t="s">
        <v>671</v>
      </c>
      <c r="F1129" s="84" t="s">
        <v>672</v>
      </c>
      <c r="G1129" s="75">
        <v>12</v>
      </c>
      <c r="H1129" s="74" t="s">
        <v>519</v>
      </c>
      <c r="I1129" s="74" t="s">
        <v>660</v>
      </c>
      <c r="J1129" s="74" t="s">
        <v>588</v>
      </c>
      <c r="K1129" s="74" t="s">
        <v>600</v>
      </c>
      <c r="L1129" s="23">
        <f t="shared" si="253"/>
        <v>15.8344</v>
      </c>
      <c r="M1129" s="23">
        <f t="shared" si="254"/>
        <v>2.1166999999999998</v>
      </c>
      <c r="N1129" s="74">
        <v>60</v>
      </c>
      <c r="O1129" s="101">
        <f t="shared" si="255"/>
        <v>15.8344</v>
      </c>
      <c r="P1129" s="85">
        <f t="shared" si="256"/>
        <v>15.2</v>
      </c>
      <c r="Q1129" s="58">
        <f t="shared" si="257"/>
        <v>0</v>
      </c>
      <c r="R1129" s="101">
        <f t="shared" si="258"/>
        <v>14.4595</v>
      </c>
      <c r="S1129" s="85">
        <f t="shared" si="259"/>
        <v>5.0999999999999996</v>
      </c>
      <c r="T1129" s="58">
        <f t="shared" si="260"/>
        <v>0</v>
      </c>
      <c r="U1129" s="58">
        <f t="shared" si="261"/>
        <v>5.0999999999999996</v>
      </c>
      <c r="V1129" s="75">
        <f t="array" ref="V1129">INDEX(AS$11:AS$66,MATCH(C1129&amp;G1129,AO$11:AO$66&amp;AP$11:AP$66,0),0)</f>
        <v>6</v>
      </c>
      <c r="X1129" s="120">
        <f t="shared" si="262"/>
        <v>8.3333333333333329E-2</v>
      </c>
      <c r="Y1129" s="61">
        <f t="array" ref="Y1129">INDEX($AQ$11:$AR$66,MATCH($C1129&amp;$G1129,$AO$11:$AO$66&amp;$AP$11:$AP$66,0),COUNTIF($AQ$10:$AR$10,"&lt;"&amp;Z1129)+1)</f>
        <v>2.0000000000000001E-4</v>
      </c>
      <c r="Z1129" s="123">
        <v>0.62339999999999995</v>
      </c>
      <c r="AA1129" s="61">
        <f t="array" ref="AA1129">INDEX($AT$11:$AV$66,MATCH($C1129&amp;$G1129,$AO$11:$AO$66&amp;$AP$11:$AP$66,0),COUNTIF($AT$10:$AV$10,"&lt;"&amp;Z1129)+1)</f>
        <v>5.9999999999999995E-4</v>
      </c>
      <c r="AB1129" s="111">
        <f t="shared" si="263"/>
        <v>0.56927341226347261</v>
      </c>
      <c r="AC1129" s="121">
        <f t="array" ref="AC1129">INDEX($AW$11:$BA$66,MATCH($C1129&amp;$G1129,$AO$11:$AO$66&amp;$AP$11:$AP$66,0),COUNTIF($AW$10:$BA$10,"&lt;"&amp;Z1129)+1)</f>
        <v>2.0000000000000001E-4</v>
      </c>
      <c r="AD1129" s="62">
        <v>0.6</v>
      </c>
      <c r="AE1129" s="61">
        <f t="array" ref="AE1129">INDEX($AT$11:$AV$66,MATCH($C1129&amp;$G1129,$AO$11:$AO$66&amp;$AP$11:$AP$66,0),COUNTIF($AT$10:$AV$10,"&lt;"&amp;AD1129)+1)</f>
        <v>5.9999999999999995E-4</v>
      </c>
      <c r="AF1129" s="111">
        <f t="shared" si="264"/>
        <v>0.56391560817564834</v>
      </c>
      <c r="AG1129" s="121">
        <f t="array" ref="AG1129">INDEX($AW$11:$BA$66,MATCH($C1129&amp;$G1129,$AO$11:$AO$66&amp;$AP$11:$AP$66,0),COUNTIF($AW$10:$BA$10,"&lt;"&amp;AD1129)+1)</f>
        <v>2.0000000000000001E-4</v>
      </c>
    </row>
    <row r="1130" spans="2:33" ht="12.75" customHeight="1" x14ac:dyDescent="0.3">
      <c r="B1130" s="83" t="str">
        <f t="shared" si="252"/>
        <v>5/8-12 UN</v>
      </c>
      <c r="C1130" s="74" t="s">
        <v>498</v>
      </c>
      <c r="D1130" s="74"/>
      <c r="E1130" s="24" t="s">
        <v>671</v>
      </c>
      <c r="F1130" s="84" t="s">
        <v>672</v>
      </c>
      <c r="G1130" s="75">
        <v>12</v>
      </c>
      <c r="H1130" s="74" t="s">
        <v>519</v>
      </c>
      <c r="I1130" s="74" t="s">
        <v>661</v>
      </c>
      <c r="J1130" s="74" t="s">
        <v>588</v>
      </c>
      <c r="K1130" s="74" t="s">
        <v>600</v>
      </c>
      <c r="L1130" s="23">
        <f t="shared" si="253"/>
        <v>15.875</v>
      </c>
      <c r="M1130" s="23">
        <f t="shared" si="254"/>
        <v>2.1166999999999998</v>
      </c>
      <c r="N1130" s="74">
        <v>60</v>
      </c>
      <c r="O1130" s="101">
        <f t="shared" si="255"/>
        <v>15.875</v>
      </c>
      <c r="P1130" s="85">
        <f t="shared" si="256"/>
        <v>15.2</v>
      </c>
      <c r="Q1130" s="58">
        <f t="shared" si="257"/>
        <v>0</v>
      </c>
      <c r="R1130" s="101">
        <f t="shared" si="258"/>
        <v>14.5002</v>
      </c>
      <c r="S1130" s="85">
        <f t="shared" si="259"/>
        <v>5.0999999999999996</v>
      </c>
      <c r="T1130" s="58">
        <f t="shared" si="260"/>
        <v>0</v>
      </c>
      <c r="U1130" s="58">
        <f t="shared" si="261"/>
        <v>5.0999999999999996</v>
      </c>
      <c r="V1130" s="75">
        <f t="array" ref="V1130">INDEX(AS$11:AS$66,MATCH(C1130&amp;G1130,AO$11:AO$66&amp;AP$11:AP$66,0),0)</f>
        <v>6</v>
      </c>
      <c r="X1130" s="120">
        <f t="shared" si="262"/>
        <v>8.3333333333333329E-2</v>
      </c>
      <c r="Y1130" s="61">
        <f t="array" ref="Y1130">INDEX($AQ$11:$AR$66,MATCH($C1130&amp;$G1130,$AO$11:$AO$66&amp;$AP$11:$AP$66,0),COUNTIF($AQ$10:$AR$10,"&lt;"&amp;Z1130)+1)</f>
        <v>2.0000000000000001E-4</v>
      </c>
      <c r="Z1130" s="61">
        <f>INDEX(AJ$11:AJ$92,MATCH(F1130,AI$11:AI$92,0))</f>
        <v>0.625</v>
      </c>
      <c r="AA1130" s="61">
        <f t="array" ref="AA1130">INDEX($AT$11:$AV$66,MATCH($C1130&amp;$G1130,$AO$11:$AO$66&amp;$AP$11:$AP$66,0),COUNTIF($AT$10:$AV$10,"&lt;"&amp;Z1130)+1)</f>
        <v>5.9999999999999995E-4</v>
      </c>
      <c r="AB1130" s="111">
        <f t="shared" si="263"/>
        <v>0.57087341226347266</v>
      </c>
      <c r="AC1130" s="121">
        <f t="array" ref="AC1130">INDEX($AW$11:$BA$66,MATCH($C1130&amp;$G1130,$AO$11:$AO$66&amp;$AP$11:$AP$66,0),COUNTIF($AW$10:$BA$10,"&lt;"&amp;Z1130)+1)</f>
        <v>2.0000000000000001E-4</v>
      </c>
      <c r="AD1130" s="62">
        <v>0.60289999999999999</v>
      </c>
      <c r="AE1130" s="61">
        <f t="array" ref="AE1130">INDEX($AT$11:$AV$66,MATCH($C1130&amp;$G1130,$AO$11:$AO$66&amp;$AP$11:$AP$66,0),COUNTIF($AT$10:$AV$10,"&lt;"&amp;AD1130)+1)</f>
        <v>5.9999999999999995E-4</v>
      </c>
      <c r="AF1130" s="111">
        <f t="shared" si="264"/>
        <v>0.56681560817564836</v>
      </c>
      <c r="AG1130" s="121">
        <f t="array" ref="AG1130">INDEX($AW$11:$BA$66,MATCH($C1130&amp;$G1130,$AO$11:$AO$66&amp;$AP$11:$AP$66,0),COUNTIF($AW$10:$BA$10,"&lt;"&amp;AD1130)+1)</f>
        <v>2.0000000000000001E-4</v>
      </c>
    </row>
    <row r="1131" spans="2:33" ht="12.75" customHeight="1" x14ac:dyDescent="0.3">
      <c r="B1131" s="83" t="str">
        <f t="shared" si="252"/>
        <v>5/8-16 UN</v>
      </c>
      <c r="C1131" s="74" t="s">
        <v>498</v>
      </c>
      <c r="D1131" s="74"/>
      <c r="E1131" s="24" t="s">
        <v>671</v>
      </c>
      <c r="F1131" s="84" t="s">
        <v>672</v>
      </c>
      <c r="G1131" s="75">
        <v>16</v>
      </c>
      <c r="H1131" s="74" t="s">
        <v>519</v>
      </c>
      <c r="I1131" s="74" t="s">
        <v>660</v>
      </c>
      <c r="J1131" s="74" t="s">
        <v>588</v>
      </c>
      <c r="K1131" s="74" t="s">
        <v>600</v>
      </c>
      <c r="L1131" s="23">
        <f t="shared" si="253"/>
        <v>15.839399999999999</v>
      </c>
      <c r="M1131" s="23">
        <f t="shared" si="254"/>
        <v>1.5874999999999999</v>
      </c>
      <c r="N1131" s="74">
        <v>60</v>
      </c>
      <c r="O1131" s="101">
        <f t="shared" si="255"/>
        <v>15.839399999999999</v>
      </c>
      <c r="P1131" s="85">
        <f t="shared" si="256"/>
        <v>15.2</v>
      </c>
      <c r="Q1131" s="58">
        <f t="shared" si="257"/>
        <v>0</v>
      </c>
      <c r="R1131" s="101">
        <f t="shared" si="258"/>
        <v>14.808299999999999</v>
      </c>
      <c r="S1131" s="85">
        <f t="shared" si="259"/>
        <v>5.0999999999999996</v>
      </c>
      <c r="T1131" s="58">
        <f t="shared" si="260"/>
        <v>0</v>
      </c>
      <c r="U1131" s="58">
        <f t="shared" si="261"/>
        <v>3.8</v>
      </c>
      <c r="V1131" s="75">
        <f t="array" ref="V1131">INDEX(AS$11:AS$66,MATCH(C1131&amp;G1131,AO$11:AO$66&amp;AP$11:AP$66,0),0)</f>
        <v>8</v>
      </c>
      <c r="X1131" s="120">
        <f t="shared" si="262"/>
        <v>6.25E-2</v>
      </c>
      <c r="Y1131" s="61">
        <f t="array" ref="Y1131">INDEX($AQ$11:$AR$66,MATCH($C1131&amp;$G1131,$AO$11:$AO$66&amp;$AP$11:$AP$66,0),COUNTIF($AQ$10:$AR$10,"&lt;"&amp;Z1131)+1)</f>
        <v>1.4999999999999999E-4</v>
      </c>
      <c r="Z1131" s="123">
        <v>0.62360000000000004</v>
      </c>
      <c r="AA1131" s="61">
        <f t="array" ref="AA1131">INDEX($AT$11:$AV$66,MATCH($C1131&amp;$G1131,$AO$11:$AO$66&amp;$AP$11:$AP$66,0),COUNTIF($AT$10:$AV$10,"&lt;"&amp;Z1131)+1)</f>
        <v>5.9999999999999995E-4</v>
      </c>
      <c r="AB1131" s="111">
        <f t="shared" si="263"/>
        <v>0.58300505919760448</v>
      </c>
      <c r="AC1131" s="121">
        <f t="array" ref="AC1131">INDEX($AW$11:$BA$66,MATCH($C1131&amp;$G1131,$AO$11:$AO$66&amp;$AP$11:$AP$66,0),COUNTIF($AW$10:$BA$10,"&lt;"&amp;Z1131)+1)</f>
        <v>2.0000000000000001E-4</v>
      </c>
      <c r="AD1131" s="62">
        <v>0.60529999999999995</v>
      </c>
      <c r="AE1131" s="61">
        <f t="array" ref="AE1131">INDEX($AT$11:$AV$66,MATCH($C1131&amp;$G1131,$AO$11:$AO$66&amp;$AP$11:$AP$66,0),COUNTIF($AT$10:$AV$10,"&lt;"&amp;AD1131)+1)</f>
        <v>5.9999999999999995E-4</v>
      </c>
      <c r="AF1131" s="111">
        <f t="shared" si="264"/>
        <v>0.57823670613173628</v>
      </c>
      <c r="AG1131" s="121">
        <f t="array" ref="AG1131">INDEX($AW$11:$BA$66,MATCH($C1131&amp;$G1131,$AO$11:$AO$66&amp;$AP$11:$AP$66,0),COUNTIF($AW$10:$BA$10,"&lt;"&amp;AD1131)+1)</f>
        <v>2.0000000000000001E-4</v>
      </c>
    </row>
    <row r="1132" spans="2:33" ht="12.75" customHeight="1" x14ac:dyDescent="0.3">
      <c r="B1132" s="83" t="str">
        <f t="shared" si="252"/>
        <v>5/8-16 UN</v>
      </c>
      <c r="C1132" s="74" t="s">
        <v>498</v>
      </c>
      <c r="D1132" s="74"/>
      <c r="E1132" s="24" t="s">
        <v>671</v>
      </c>
      <c r="F1132" s="84" t="s">
        <v>672</v>
      </c>
      <c r="G1132" s="75">
        <v>16</v>
      </c>
      <c r="H1132" s="74" t="s">
        <v>519</v>
      </c>
      <c r="I1132" s="74" t="s">
        <v>661</v>
      </c>
      <c r="J1132" s="74" t="s">
        <v>588</v>
      </c>
      <c r="K1132" s="74" t="s">
        <v>600</v>
      </c>
      <c r="L1132" s="23">
        <f t="shared" si="253"/>
        <v>15.875</v>
      </c>
      <c r="M1132" s="23">
        <f t="shared" si="254"/>
        <v>1.5874999999999999</v>
      </c>
      <c r="N1132" s="74">
        <v>60</v>
      </c>
      <c r="O1132" s="101">
        <f t="shared" si="255"/>
        <v>15.875</v>
      </c>
      <c r="P1132" s="85">
        <f t="shared" si="256"/>
        <v>15.2</v>
      </c>
      <c r="Q1132" s="58">
        <f t="shared" si="257"/>
        <v>0</v>
      </c>
      <c r="R1132" s="101">
        <f t="shared" si="258"/>
        <v>14.8439</v>
      </c>
      <c r="S1132" s="85">
        <f t="shared" si="259"/>
        <v>5.0999999999999996</v>
      </c>
      <c r="T1132" s="58">
        <f t="shared" si="260"/>
        <v>0</v>
      </c>
      <c r="U1132" s="58">
        <f t="shared" si="261"/>
        <v>3.8</v>
      </c>
      <c r="V1132" s="75">
        <f t="array" ref="V1132">INDEX(AS$11:AS$66,MATCH(C1132&amp;G1132,AO$11:AO$66&amp;AP$11:AP$66,0),0)</f>
        <v>8</v>
      </c>
      <c r="X1132" s="120">
        <f t="shared" si="262"/>
        <v>6.25E-2</v>
      </c>
      <c r="Y1132" s="61">
        <f t="array" ref="Y1132">INDEX($AQ$11:$AR$66,MATCH($C1132&amp;$G1132,$AO$11:$AO$66&amp;$AP$11:$AP$66,0),COUNTIF($AQ$10:$AR$10,"&lt;"&amp;Z1132)+1)</f>
        <v>1.4999999999999999E-4</v>
      </c>
      <c r="Z1132" s="61">
        <f>INDEX(AJ$11:AJ$92,MATCH(F1132,AI$11:AI$92,0))</f>
        <v>0.625</v>
      </c>
      <c r="AA1132" s="61">
        <f t="array" ref="AA1132">INDEX($AT$11:$AV$66,MATCH($C1132&amp;$G1132,$AO$11:$AO$66&amp;$AP$11:$AP$66,0),COUNTIF($AT$10:$AV$10,"&lt;"&amp;Z1132)+1)</f>
        <v>5.9999999999999995E-4</v>
      </c>
      <c r="AB1132" s="111">
        <f t="shared" si="263"/>
        <v>0.58440505919760444</v>
      </c>
      <c r="AC1132" s="121">
        <f t="array" ref="AC1132">INDEX($AW$11:$BA$66,MATCH($C1132&amp;$G1132,$AO$11:$AO$66&amp;$AP$11:$AP$66,0),COUNTIF($AW$10:$BA$10,"&lt;"&amp;Z1132)+1)</f>
        <v>2.0000000000000001E-4</v>
      </c>
      <c r="AD1132" s="62">
        <v>0.6079</v>
      </c>
      <c r="AE1132" s="61">
        <f t="array" ref="AE1132">INDEX($AT$11:$AV$66,MATCH($C1132&amp;$G1132,$AO$11:$AO$66&amp;$AP$11:$AP$66,0),COUNTIF($AT$10:$AV$10,"&lt;"&amp;AD1132)+1)</f>
        <v>5.9999999999999995E-4</v>
      </c>
      <c r="AF1132" s="111">
        <f t="shared" si="264"/>
        <v>0.58083670613173632</v>
      </c>
      <c r="AG1132" s="121">
        <f t="array" ref="AG1132">INDEX($AW$11:$BA$66,MATCH($C1132&amp;$G1132,$AO$11:$AO$66&amp;$AP$11:$AP$66,0),COUNTIF($AW$10:$BA$10,"&lt;"&amp;AD1132)+1)</f>
        <v>2.0000000000000001E-4</v>
      </c>
    </row>
    <row r="1133" spans="2:33" ht="12.75" customHeight="1" x14ac:dyDescent="0.3">
      <c r="B1133" s="83" t="str">
        <f t="shared" si="252"/>
        <v>5/8-20 UN</v>
      </c>
      <c r="C1133" s="74" t="s">
        <v>498</v>
      </c>
      <c r="D1133" s="74"/>
      <c r="E1133" s="24" t="s">
        <v>671</v>
      </c>
      <c r="F1133" s="84" t="s">
        <v>672</v>
      </c>
      <c r="G1133" s="75">
        <v>20</v>
      </c>
      <c r="H1133" s="74" t="s">
        <v>519</v>
      </c>
      <c r="I1133" s="74" t="s">
        <v>660</v>
      </c>
      <c r="J1133" s="74" t="s">
        <v>588</v>
      </c>
      <c r="K1133" s="74" t="s">
        <v>600</v>
      </c>
      <c r="L1133" s="23">
        <f t="shared" si="253"/>
        <v>15.842000000000001</v>
      </c>
      <c r="M1133" s="23">
        <f t="shared" si="254"/>
        <v>1.27</v>
      </c>
      <c r="N1133" s="74">
        <v>60</v>
      </c>
      <c r="O1133" s="101">
        <f t="shared" si="255"/>
        <v>15.842000000000001</v>
      </c>
      <c r="P1133" s="85">
        <f t="shared" si="256"/>
        <v>12.7</v>
      </c>
      <c r="Q1133" s="58">
        <f t="shared" si="257"/>
        <v>0</v>
      </c>
      <c r="R1133" s="101">
        <f t="shared" si="258"/>
        <v>15.017099999999999</v>
      </c>
      <c r="S1133" s="85">
        <f t="shared" si="259"/>
        <v>3.8</v>
      </c>
      <c r="T1133" s="58">
        <f t="shared" si="260"/>
        <v>0</v>
      </c>
      <c r="U1133" s="58">
        <f t="shared" si="261"/>
        <v>3.8</v>
      </c>
      <c r="V1133" s="75">
        <f t="array" ref="V1133">INDEX(AS$11:AS$66,MATCH(C1133&amp;G1133,AO$11:AO$66&amp;AP$11:AP$66,0),0)</f>
        <v>8</v>
      </c>
      <c r="X1133" s="120">
        <f t="shared" si="262"/>
        <v>0.05</v>
      </c>
      <c r="Y1133" s="61">
        <f t="array" ref="Y1133">INDEX($AQ$11:$AR$66,MATCH($C1133&amp;$G1133,$AO$11:$AO$66&amp;$AP$11:$AP$66,0),COUNTIF($AQ$10:$AR$10,"&lt;"&amp;Z1133)+1)</f>
        <v>1.4999999999999999E-4</v>
      </c>
      <c r="Z1133" s="123">
        <v>0.62370000000000003</v>
      </c>
      <c r="AA1133" s="61">
        <f t="array" ref="AA1133">INDEX($AT$11:$AV$66,MATCH($C1133&amp;$G1133,$AO$11:$AO$66&amp;$AP$11:$AP$66,0),COUNTIF($AT$10:$AV$10,"&lt;"&amp;Z1133)+1)</f>
        <v>5.0000000000000001E-4</v>
      </c>
      <c r="AB1133" s="111">
        <f t="shared" si="263"/>
        <v>0.59122404735808365</v>
      </c>
      <c r="AC1133" s="121">
        <f t="array" ref="AC1133">INDEX($AW$11:$BA$66,MATCH($C1133&amp;$G1133,$AO$11:$AO$66&amp;$AP$11:$AP$66,0),COUNTIF($AW$10:$BA$10,"&lt;"&amp;Z1133)+1)</f>
        <v>1.4999999999999999E-4</v>
      </c>
      <c r="AD1133" s="62">
        <v>0.60860000000000003</v>
      </c>
      <c r="AE1133" s="61">
        <f t="array" ref="AE1133">INDEX($AT$11:$AV$66,MATCH($C1133&amp;$G1133,$AO$11:$AO$66&amp;$AP$11:$AP$66,0),COUNTIF($AT$10:$AV$10,"&lt;"&amp;AD1133)+1)</f>
        <v>5.0000000000000001E-4</v>
      </c>
      <c r="AF1133" s="111">
        <f t="shared" si="264"/>
        <v>0.58694936490538907</v>
      </c>
      <c r="AG1133" s="121">
        <f t="array" ref="AG1133">INDEX($AW$11:$BA$66,MATCH($C1133&amp;$G1133,$AO$11:$AO$66&amp;$AP$11:$AP$66,0),COUNTIF($AW$10:$BA$10,"&lt;"&amp;AD1133)+1)</f>
        <v>1.4999999999999999E-4</v>
      </c>
    </row>
    <row r="1134" spans="2:33" ht="12.75" customHeight="1" x14ac:dyDescent="0.3">
      <c r="B1134" s="83" t="str">
        <f t="shared" si="252"/>
        <v>5/8-20 UN</v>
      </c>
      <c r="C1134" s="74" t="s">
        <v>498</v>
      </c>
      <c r="D1134" s="74"/>
      <c r="E1134" s="24" t="s">
        <v>671</v>
      </c>
      <c r="F1134" s="84" t="s">
        <v>672</v>
      </c>
      <c r="G1134" s="75">
        <v>20</v>
      </c>
      <c r="H1134" s="74" t="s">
        <v>519</v>
      </c>
      <c r="I1134" s="74" t="s">
        <v>661</v>
      </c>
      <c r="J1134" s="74" t="s">
        <v>588</v>
      </c>
      <c r="K1134" s="74" t="s">
        <v>600</v>
      </c>
      <c r="L1134" s="23">
        <f t="shared" si="253"/>
        <v>15.875</v>
      </c>
      <c r="M1134" s="23">
        <f t="shared" si="254"/>
        <v>1.27</v>
      </c>
      <c r="N1134" s="74">
        <v>60</v>
      </c>
      <c r="O1134" s="101">
        <f t="shared" si="255"/>
        <v>15.875</v>
      </c>
      <c r="P1134" s="85">
        <f t="shared" si="256"/>
        <v>12.7</v>
      </c>
      <c r="Q1134" s="58">
        <f t="shared" si="257"/>
        <v>0</v>
      </c>
      <c r="R1134" s="101">
        <f t="shared" si="258"/>
        <v>15.0501</v>
      </c>
      <c r="S1134" s="85">
        <f t="shared" si="259"/>
        <v>3.8</v>
      </c>
      <c r="T1134" s="58">
        <f t="shared" si="260"/>
        <v>0</v>
      </c>
      <c r="U1134" s="58">
        <f t="shared" si="261"/>
        <v>3.8</v>
      </c>
      <c r="V1134" s="75">
        <f t="array" ref="V1134">INDEX(AS$11:AS$66,MATCH(C1134&amp;G1134,AO$11:AO$66&amp;AP$11:AP$66,0),0)</f>
        <v>8</v>
      </c>
      <c r="X1134" s="120">
        <f t="shared" si="262"/>
        <v>0.05</v>
      </c>
      <c r="Y1134" s="61">
        <f t="array" ref="Y1134">INDEX($AQ$11:$AR$66,MATCH($C1134&amp;$G1134,$AO$11:$AO$66&amp;$AP$11:$AP$66,0),COUNTIF($AQ$10:$AR$10,"&lt;"&amp;Z1134)+1)</f>
        <v>1.4999999999999999E-4</v>
      </c>
      <c r="Z1134" s="61">
        <f>INDEX(AJ$11:AJ$92,MATCH(F1134,AI$11:AI$92,0))</f>
        <v>0.625</v>
      </c>
      <c r="AA1134" s="61">
        <f t="array" ref="AA1134">INDEX($AT$11:$AV$66,MATCH($C1134&amp;$G1134,$AO$11:$AO$66&amp;$AP$11:$AP$66,0),COUNTIF($AT$10:$AV$10,"&lt;"&amp;Z1134)+1)</f>
        <v>5.0000000000000001E-4</v>
      </c>
      <c r="AB1134" s="111">
        <f t="shared" si="263"/>
        <v>0.59252404735808351</v>
      </c>
      <c r="AC1134" s="121">
        <f t="array" ref="AC1134">INDEX($AW$11:$BA$66,MATCH($C1134&amp;$G1134,$AO$11:$AO$66&amp;$AP$11:$AP$66,0),COUNTIF($AW$10:$BA$10,"&lt;"&amp;Z1134)+1)</f>
        <v>1.4999999999999999E-4</v>
      </c>
      <c r="AD1134" s="62">
        <v>0.61099999999999999</v>
      </c>
      <c r="AE1134" s="61">
        <f t="array" ref="AE1134">INDEX($AT$11:$AV$66,MATCH($C1134&amp;$G1134,$AO$11:$AO$66&amp;$AP$11:$AP$66,0),COUNTIF($AT$10:$AV$10,"&lt;"&amp;AD1134)+1)</f>
        <v>5.0000000000000001E-4</v>
      </c>
      <c r="AF1134" s="111">
        <f t="shared" si="264"/>
        <v>0.58934936490538903</v>
      </c>
      <c r="AG1134" s="121">
        <f t="array" ref="AG1134">INDEX($AW$11:$BA$66,MATCH($C1134&amp;$G1134,$AO$11:$AO$66&amp;$AP$11:$AP$66,0),COUNTIF($AW$10:$BA$10,"&lt;"&amp;AD1134)+1)</f>
        <v>1.4999999999999999E-4</v>
      </c>
    </row>
    <row r="1135" spans="2:33" ht="12.75" customHeight="1" x14ac:dyDescent="0.3">
      <c r="B1135" s="83" t="str">
        <f t="shared" si="252"/>
        <v>5/8-24 UNEF</v>
      </c>
      <c r="C1135" s="74" t="s">
        <v>498</v>
      </c>
      <c r="D1135" s="74"/>
      <c r="E1135" s="24" t="s">
        <v>48</v>
      </c>
      <c r="F1135" s="84" t="s">
        <v>672</v>
      </c>
      <c r="G1135" s="75">
        <v>24</v>
      </c>
      <c r="H1135" s="74" t="s">
        <v>519</v>
      </c>
      <c r="I1135" s="74" t="s">
        <v>660</v>
      </c>
      <c r="J1135" s="74" t="s">
        <v>588</v>
      </c>
      <c r="K1135" s="74" t="s">
        <v>600</v>
      </c>
      <c r="L1135" s="23">
        <f t="shared" si="253"/>
        <v>15.8445</v>
      </c>
      <c r="M1135" s="23">
        <f t="shared" si="254"/>
        <v>1.0583</v>
      </c>
      <c r="N1135" s="74">
        <v>60</v>
      </c>
      <c r="O1135" s="101">
        <f t="shared" si="255"/>
        <v>15.8445</v>
      </c>
      <c r="P1135" s="85">
        <f t="shared" si="256"/>
        <v>12.7</v>
      </c>
      <c r="Q1135" s="58">
        <f t="shared" si="257"/>
        <v>0</v>
      </c>
      <c r="R1135" s="101">
        <f t="shared" si="258"/>
        <v>15.1571</v>
      </c>
      <c r="S1135" s="85">
        <f t="shared" si="259"/>
        <v>3.8</v>
      </c>
      <c r="T1135" s="58">
        <f t="shared" si="260"/>
        <v>0</v>
      </c>
      <c r="U1135" s="58">
        <f t="shared" si="261"/>
        <v>3.8</v>
      </c>
      <c r="V1135" s="75">
        <f t="array" ref="V1135">INDEX(AS$11:AS$66,MATCH(C1135&amp;G1135,AO$11:AO$66&amp;AP$11:AP$66,0),0)</f>
        <v>8</v>
      </c>
      <c r="X1135" s="120">
        <f t="shared" si="262"/>
        <v>4.1666666666666664E-2</v>
      </c>
      <c r="Y1135" s="61">
        <f t="array" ref="Y1135">INDEX($AQ$11:$AR$66,MATCH($C1135&amp;$G1135,$AO$11:$AO$66&amp;$AP$11:$AP$66,0),COUNTIF($AQ$10:$AR$10,"&lt;"&amp;Z1135)+1)</f>
        <v>1.4999999999999999E-4</v>
      </c>
      <c r="Z1135" s="123">
        <v>0.62380000000000002</v>
      </c>
      <c r="AA1135" s="61">
        <f t="array" ref="AA1135">INDEX($AT$11:$AV$66,MATCH($C1135&amp;$G1135,$AO$11:$AO$66&amp;$AP$11:$AP$66,0),COUNTIF($AT$10:$AV$10,"&lt;"&amp;Z1135)+1)</f>
        <v>5.0000000000000001E-4</v>
      </c>
      <c r="AB1135" s="111">
        <f t="shared" si="263"/>
        <v>0.59673670613173635</v>
      </c>
      <c r="AC1135" s="121">
        <f t="array" ref="AC1135">INDEX($AW$11:$BA$66,MATCH($C1135&amp;$G1135,$AO$11:$AO$66&amp;$AP$11:$AP$66,0),COUNTIF($AW$10:$BA$10,"&lt;"&amp;Z1135)+1)</f>
        <v>1.4999999999999999E-4</v>
      </c>
      <c r="AD1135" s="62">
        <v>0.61070000000000002</v>
      </c>
      <c r="AE1135" s="61">
        <f t="array" ref="AE1135">INDEX($AT$11:$AV$66,MATCH($C1135&amp;$G1135,$AO$11:$AO$66&amp;$AP$11:$AP$66,0),COUNTIF($AT$10:$AV$10,"&lt;"&amp;AD1135)+1)</f>
        <v>5.0000000000000001E-4</v>
      </c>
      <c r="AF1135" s="111">
        <f t="shared" si="264"/>
        <v>0.5926578040878242</v>
      </c>
      <c r="AG1135" s="121">
        <f t="array" ref="AG1135">INDEX($AW$11:$BA$66,MATCH($C1135&amp;$G1135,$AO$11:$AO$66&amp;$AP$11:$AP$66,0),COUNTIF($AW$10:$BA$10,"&lt;"&amp;AD1135)+1)</f>
        <v>1.4999999999999999E-4</v>
      </c>
    </row>
    <row r="1136" spans="2:33" ht="12.75" customHeight="1" x14ac:dyDescent="0.3">
      <c r="B1136" s="83" t="str">
        <f t="shared" si="252"/>
        <v>5/8-24 UNEF</v>
      </c>
      <c r="C1136" s="74" t="s">
        <v>498</v>
      </c>
      <c r="D1136" s="74"/>
      <c r="E1136" s="24" t="s">
        <v>48</v>
      </c>
      <c r="F1136" s="84" t="s">
        <v>672</v>
      </c>
      <c r="G1136" s="75">
        <v>24</v>
      </c>
      <c r="H1136" s="74" t="s">
        <v>519</v>
      </c>
      <c r="I1136" s="74" t="s">
        <v>661</v>
      </c>
      <c r="J1136" s="74" t="s">
        <v>588</v>
      </c>
      <c r="K1136" s="74" t="s">
        <v>600</v>
      </c>
      <c r="L1136" s="23">
        <f t="shared" si="253"/>
        <v>15.875</v>
      </c>
      <c r="M1136" s="23">
        <f t="shared" si="254"/>
        <v>1.0583</v>
      </c>
      <c r="N1136" s="74">
        <v>60</v>
      </c>
      <c r="O1136" s="101">
        <f t="shared" si="255"/>
        <v>15.875</v>
      </c>
      <c r="P1136" s="85">
        <f t="shared" si="256"/>
        <v>12.7</v>
      </c>
      <c r="Q1136" s="58">
        <f t="shared" si="257"/>
        <v>0</v>
      </c>
      <c r="R1136" s="101">
        <f t="shared" si="258"/>
        <v>15.1876</v>
      </c>
      <c r="S1136" s="85">
        <f t="shared" si="259"/>
        <v>3.8</v>
      </c>
      <c r="T1136" s="58">
        <f t="shared" si="260"/>
        <v>0</v>
      </c>
      <c r="U1136" s="58">
        <f t="shared" si="261"/>
        <v>3.8</v>
      </c>
      <c r="V1136" s="75">
        <f t="array" ref="V1136">INDEX(AS$11:AS$66,MATCH(C1136&amp;G1136,AO$11:AO$66&amp;AP$11:AP$66,0),0)</f>
        <v>8</v>
      </c>
      <c r="X1136" s="120">
        <f t="shared" si="262"/>
        <v>4.1666666666666664E-2</v>
      </c>
      <c r="Y1136" s="61">
        <f t="array" ref="Y1136">INDEX($AQ$11:$AR$66,MATCH($C1136&amp;$G1136,$AO$11:$AO$66&amp;$AP$11:$AP$66,0),COUNTIF($AQ$10:$AR$10,"&lt;"&amp;Z1136)+1)</f>
        <v>1.4999999999999999E-4</v>
      </c>
      <c r="Z1136" s="61">
        <f>INDEX(AJ$11:AJ$92,MATCH(F1136,AI$11:AI$92,0))</f>
        <v>0.625</v>
      </c>
      <c r="AA1136" s="61">
        <f t="array" ref="AA1136">INDEX($AT$11:$AV$66,MATCH($C1136&amp;$G1136,$AO$11:$AO$66&amp;$AP$11:$AP$66,0),COUNTIF($AT$10:$AV$10,"&lt;"&amp;Z1136)+1)</f>
        <v>5.0000000000000001E-4</v>
      </c>
      <c r="AB1136" s="111">
        <f t="shared" si="263"/>
        <v>0.59793670613173633</v>
      </c>
      <c r="AC1136" s="121">
        <f t="array" ref="AC1136">INDEX($AW$11:$BA$66,MATCH($C1136&amp;$G1136,$AO$11:$AO$66&amp;$AP$11:$AP$66,0),COUNTIF($AW$10:$BA$10,"&lt;"&amp;Z1136)+1)</f>
        <v>1.4999999999999999E-4</v>
      </c>
      <c r="AD1136" s="62">
        <v>0.6129</v>
      </c>
      <c r="AE1136" s="61">
        <f t="array" ref="AE1136">INDEX($AT$11:$AV$66,MATCH($C1136&amp;$G1136,$AO$11:$AO$66&amp;$AP$11:$AP$66,0),COUNTIF($AT$10:$AV$10,"&lt;"&amp;AD1136)+1)</f>
        <v>5.0000000000000001E-4</v>
      </c>
      <c r="AF1136" s="111">
        <f t="shared" si="264"/>
        <v>0.59485780408782418</v>
      </c>
      <c r="AG1136" s="121">
        <f t="array" ref="AG1136">INDEX($AW$11:$BA$66,MATCH($C1136&amp;$G1136,$AO$11:$AO$66&amp;$AP$11:$AP$66,0),COUNTIF($AW$10:$BA$10,"&lt;"&amp;AD1136)+1)</f>
        <v>1.4999999999999999E-4</v>
      </c>
    </row>
    <row r="1137" spans="2:33" ht="12.75" customHeight="1" x14ac:dyDescent="0.3">
      <c r="B1137" s="83" t="str">
        <f t="shared" si="252"/>
        <v>5/8-28 UN</v>
      </c>
      <c r="C1137" s="74" t="s">
        <v>498</v>
      </c>
      <c r="D1137" s="74"/>
      <c r="E1137" s="24" t="s">
        <v>671</v>
      </c>
      <c r="F1137" s="84" t="s">
        <v>672</v>
      </c>
      <c r="G1137" s="75">
        <v>28</v>
      </c>
      <c r="H1137" s="74" t="s">
        <v>519</v>
      </c>
      <c r="I1137" s="74" t="s">
        <v>660</v>
      </c>
      <c r="J1137" s="74" t="s">
        <v>588</v>
      </c>
      <c r="K1137" s="74" t="s">
        <v>600</v>
      </c>
      <c r="L1137" s="23">
        <f t="shared" si="253"/>
        <v>15.847099999999999</v>
      </c>
      <c r="M1137" s="23">
        <f t="shared" si="254"/>
        <v>0.90710000000000002</v>
      </c>
      <c r="N1137" s="74">
        <v>60</v>
      </c>
      <c r="O1137" s="101">
        <f t="shared" si="255"/>
        <v>15.847099999999999</v>
      </c>
      <c r="P1137" s="85">
        <f t="shared" si="256"/>
        <v>12.7</v>
      </c>
      <c r="Q1137" s="58">
        <f t="shared" si="257"/>
        <v>0</v>
      </c>
      <c r="R1137" s="101">
        <f t="shared" si="258"/>
        <v>15.257899999999999</v>
      </c>
      <c r="S1137" s="85">
        <f t="shared" si="259"/>
        <v>3.8</v>
      </c>
      <c r="T1137" s="58">
        <f t="shared" si="260"/>
        <v>0</v>
      </c>
      <c r="U1137" s="58">
        <f t="shared" si="261"/>
        <v>3.8</v>
      </c>
      <c r="V1137" s="75">
        <f t="array" ref="V1137">INDEX(AS$11:AS$66,MATCH(C1137&amp;G1137,AO$11:AO$66&amp;AP$11:AP$66,0),0)</f>
        <v>8</v>
      </c>
      <c r="X1137" s="120">
        <f t="shared" si="262"/>
        <v>3.5714285714285712E-2</v>
      </c>
      <c r="Y1137" s="61">
        <f t="array" ref="Y1137">INDEX($AQ$11:$AR$66,MATCH($C1137&amp;$G1137,$AO$11:$AO$66&amp;$AP$11:$AP$66,0),COUNTIF($AQ$10:$AR$10,"&lt;"&amp;Z1137)+1)</f>
        <v>1.4999999999999999E-4</v>
      </c>
      <c r="Z1137" s="123">
        <v>0.62390000000000001</v>
      </c>
      <c r="AA1137" s="61">
        <f t="array" ref="AA1137">INDEX($AT$11:$AV$66,MATCH($C1137&amp;$G1137,$AO$11:$AO$66&amp;$AP$11:$AP$66,0),COUNTIF($AT$10:$AV$10,"&lt;"&amp;Z1137)+1)</f>
        <v>5.0000000000000001E-4</v>
      </c>
      <c r="AB1137" s="111">
        <f t="shared" si="263"/>
        <v>0.60070289097005969</v>
      </c>
      <c r="AC1137" s="121">
        <f t="array" ref="AC1137">INDEX($AW$11:$BA$66,MATCH($C1137&amp;$G1137,$AO$11:$AO$66&amp;$AP$11:$AP$66,0),COUNTIF($AW$10:$BA$10,"&lt;"&amp;Z1137)+1)</f>
        <v>1.4999999999999999E-4</v>
      </c>
      <c r="AD1137" s="62">
        <v>0.61240000000000006</v>
      </c>
      <c r="AE1137" s="61">
        <f t="array" ref="AE1137">INDEX($AT$11:$AV$66,MATCH($C1137&amp;$G1137,$AO$11:$AO$66&amp;$AP$11:$AP$66,0),COUNTIF($AT$10:$AV$10,"&lt;"&amp;AD1137)+1)</f>
        <v>5.0000000000000001E-4</v>
      </c>
      <c r="AF1137" s="111">
        <f t="shared" si="264"/>
        <v>0.59693526064670654</v>
      </c>
      <c r="AG1137" s="121">
        <f t="array" ref="AG1137">INDEX($AW$11:$BA$66,MATCH($C1137&amp;$G1137,$AO$11:$AO$66&amp;$AP$11:$AP$66,0),COUNTIF($AW$10:$BA$10,"&lt;"&amp;AD1137)+1)</f>
        <v>1.4999999999999999E-4</v>
      </c>
    </row>
    <row r="1138" spans="2:33" ht="12.75" customHeight="1" x14ac:dyDescent="0.3">
      <c r="B1138" s="83" t="str">
        <f t="shared" si="252"/>
        <v>5/8-28 UN</v>
      </c>
      <c r="C1138" s="74" t="s">
        <v>498</v>
      </c>
      <c r="D1138" s="74"/>
      <c r="E1138" s="24" t="s">
        <v>671</v>
      </c>
      <c r="F1138" s="84" t="s">
        <v>672</v>
      </c>
      <c r="G1138" s="75">
        <v>28</v>
      </c>
      <c r="H1138" s="74" t="s">
        <v>519</v>
      </c>
      <c r="I1138" s="74" t="s">
        <v>661</v>
      </c>
      <c r="J1138" s="74" t="s">
        <v>588</v>
      </c>
      <c r="K1138" s="74" t="s">
        <v>600</v>
      </c>
      <c r="L1138" s="23">
        <f t="shared" si="253"/>
        <v>15.875</v>
      </c>
      <c r="M1138" s="23">
        <f t="shared" si="254"/>
        <v>0.90710000000000002</v>
      </c>
      <c r="N1138" s="74">
        <v>60</v>
      </c>
      <c r="O1138" s="101">
        <f t="shared" si="255"/>
        <v>15.875</v>
      </c>
      <c r="P1138" s="85">
        <f t="shared" si="256"/>
        <v>12.7</v>
      </c>
      <c r="Q1138" s="58">
        <f t="shared" si="257"/>
        <v>0</v>
      </c>
      <c r="R1138" s="101">
        <f t="shared" si="258"/>
        <v>15.2858</v>
      </c>
      <c r="S1138" s="85">
        <f t="shared" si="259"/>
        <v>3.8</v>
      </c>
      <c r="T1138" s="58">
        <f t="shared" si="260"/>
        <v>0</v>
      </c>
      <c r="U1138" s="58">
        <f t="shared" si="261"/>
        <v>3.8</v>
      </c>
      <c r="V1138" s="75">
        <f t="array" ref="V1138">INDEX(AS$11:AS$66,MATCH(C1138&amp;G1138,AO$11:AO$66&amp;AP$11:AP$66,0),0)</f>
        <v>8</v>
      </c>
      <c r="X1138" s="120">
        <f t="shared" si="262"/>
        <v>3.5714285714285712E-2</v>
      </c>
      <c r="Y1138" s="61">
        <f t="array" ref="Y1138">INDEX($AQ$11:$AR$66,MATCH($C1138&amp;$G1138,$AO$11:$AO$66&amp;$AP$11:$AP$66,0),COUNTIF($AQ$10:$AR$10,"&lt;"&amp;Z1138)+1)</f>
        <v>1.4999999999999999E-4</v>
      </c>
      <c r="Z1138" s="61">
        <f>INDEX(AJ$11:AJ$92,MATCH(F1138,AI$11:AI$92,0))</f>
        <v>0.625</v>
      </c>
      <c r="AA1138" s="61">
        <f t="array" ref="AA1138">INDEX($AT$11:$AV$66,MATCH($C1138&amp;$G1138,$AO$11:$AO$66&amp;$AP$11:$AP$66,0),COUNTIF($AT$10:$AV$10,"&lt;"&amp;Z1138)+1)</f>
        <v>5.0000000000000001E-4</v>
      </c>
      <c r="AB1138" s="111">
        <f t="shared" si="263"/>
        <v>0.60180289097005968</v>
      </c>
      <c r="AC1138" s="121">
        <f t="array" ref="AC1138">INDEX($AW$11:$BA$66,MATCH($C1138&amp;$G1138,$AO$11:$AO$66&amp;$AP$11:$AP$66,0),COUNTIF($AW$10:$BA$10,"&lt;"&amp;Z1138)+1)</f>
        <v>1.4999999999999999E-4</v>
      </c>
      <c r="AD1138" s="62">
        <v>0.61450000000000005</v>
      </c>
      <c r="AE1138" s="61">
        <f t="array" ref="AE1138">INDEX($AT$11:$AV$66,MATCH($C1138&amp;$G1138,$AO$11:$AO$66&amp;$AP$11:$AP$66,0),COUNTIF($AT$10:$AV$10,"&lt;"&amp;AD1138)+1)</f>
        <v>5.0000000000000001E-4</v>
      </c>
      <c r="AF1138" s="111">
        <f t="shared" si="264"/>
        <v>0.59903526064670654</v>
      </c>
      <c r="AG1138" s="121">
        <f t="array" ref="AG1138">INDEX($AW$11:$BA$66,MATCH($C1138&amp;$G1138,$AO$11:$AO$66&amp;$AP$11:$AP$66,0),COUNTIF($AW$10:$BA$10,"&lt;"&amp;AD1138)+1)</f>
        <v>1.4999999999999999E-4</v>
      </c>
    </row>
    <row r="1139" spans="2:33" ht="12.75" customHeight="1" x14ac:dyDescent="0.3">
      <c r="B1139" s="83" t="str">
        <f t="shared" si="252"/>
        <v>5/8-32 UN</v>
      </c>
      <c r="C1139" s="74" t="s">
        <v>498</v>
      </c>
      <c r="D1139" s="74"/>
      <c r="E1139" s="24" t="s">
        <v>671</v>
      </c>
      <c r="F1139" s="84" t="s">
        <v>672</v>
      </c>
      <c r="G1139" s="75">
        <v>32</v>
      </c>
      <c r="H1139" s="74" t="s">
        <v>519</v>
      </c>
      <c r="I1139" s="74" t="s">
        <v>660</v>
      </c>
      <c r="J1139" s="74" t="s">
        <v>588</v>
      </c>
      <c r="K1139" s="74" t="s">
        <v>600</v>
      </c>
      <c r="L1139" s="23">
        <f t="shared" si="253"/>
        <v>15.847099999999999</v>
      </c>
      <c r="M1139" s="23">
        <f t="shared" si="254"/>
        <v>0.79379999999999995</v>
      </c>
      <c r="N1139" s="74">
        <v>60</v>
      </c>
      <c r="O1139" s="101">
        <f t="shared" si="255"/>
        <v>15.847099999999999</v>
      </c>
      <c r="P1139" s="85">
        <f t="shared" si="256"/>
        <v>12.7</v>
      </c>
      <c r="Q1139" s="58">
        <f t="shared" si="257"/>
        <v>0</v>
      </c>
      <c r="R1139" s="101">
        <f t="shared" si="258"/>
        <v>15.3315</v>
      </c>
      <c r="S1139" s="85">
        <f t="shared" si="259"/>
        <v>3.8</v>
      </c>
      <c r="T1139" s="58">
        <f t="shared" si="260"/>
        <v>0</v>
      </c>
      <c r="U1139" s="58">
        <f t="shared" si="261"/>
        <v>3.8</v>
      </c>
      <c r="V1139" s="75">
        <f t="array" ref="V1139">INDEX(AS$11:AS$66,MATCH(C1139&amp;G1139,AO$11:AO$66&amp;AP$11:AP$66,0),0)</f>
        <v>12</v>
      </c>
      <c r="X1139" s="120">
        <f t="shared" si="262"/>
        <v>3.125E-2</v>
      </c>
      <c r="Y1139" s="61">
        <f t="array" ref="Y1139">INDEX($AQ$11:$AR$66,MATCH($C1139&amp;$G1139,$AO$11:$AO$66&amp;$AP$11:$AP$66,0),COUNTIF($AQ$10:$AR$10,"&lt;"&amp;Z1139)+1)</f>
        <v>1.4999999999999999E-4</v>
      </c>
      <c r="Z1139" s="123">
        <v>0.62390000000000001</v>
      </c>
      <c r="AA1139" s="61">
        <f t="array" ref="AA1139">INDEX($AT$11:$AV$66,MATCH($C1139&amp;$G1139,$AO$11:$AO$66&amp;$AP$11:$AP$66,0),COUNTIF($AT$10:$AV$10,"&lt;"&amp;Z1139)+1)</f>
        <v>5.0000000000000001E-4</v>
      </c>
      <c r="AB1139" s="111">
        <f t="shared" si="263"/>
        <v>0.60360252959880223</v>
      </c>
      <c r="AC1139" s="121">
        <f t="array" ref="AC1139">INDEX($AW$11:$BA$66,MATCH($C1139&amp;$G1139,$AO$11:$AO$66&amp;$AP$11:$AP$66,0),COUNTIF($AW$10:$BA$10,"&lt;"&amp;Z1139)+1)</f>
        <v>1.4999999999999999E-4</v>
      </c>
      <c r="AD1139" s="62">
        <v>0.61350000000000005</v>
      </c>
      <c r="AE1139" s="61">
        <f t="array" ref="AE1139">INDEX($AT$11:$AV$66,MATCH($C1139&amp;$G1139,$AO$11:$AO$66&amp;$AP$11:$AP$66,0),COUNTIF($AT$10:$AV$10,"&lt;"&amp;AD1139)+1)</f>
        <v>5.0000000000000001E-4</v>
      </c>
      <c r="AF1139" s="111">
        <f t="shared" si="264"/>
        <v>0.59996835306586815</v>
      </c>
      <c r="AG1139" s="121">
        <f t="array" ref="AG1139">INDEX($AW$11:$BA$66,MATCH($C1139&amp;$G1139,$AO$11:$AO$66&amp;$AP$11:$AP$66,0),COUNTIF($AW$10:$BA$10,"&lt;"&amp;AD1139)+1)</f>
        <v>1.4999999999999999E-4</v>
      </c>
    </row>
    <row r="1140" spans="2:33" ht="12.75" customHeight="1" x14ac:dyDescent="0.3">
      <c r="B1140" s="83" t="str">
        <f t="shared" si="252"/>
        <v>5/8-32 UN</v>
      </c>
      <c r="C1140" s="74" t="s">
        <v>498</v>
      </c>
      <c r="D1140" s="74"/>
      <c r="E1140" s="24" t="s">
        <v>671</v>
      </c>
      <c r="F1140" s="84" t="s">
        <v>672</v>
      </c>
      <c r="G1140" s="75">
        <v>32</v>
      </c>
      <c r="H1140" s="74" t="s">
        <v>519</v>
      </c>
      <c r="I1140" s="74" t="s">
        <v>660</v>
      </c>
      <c r="J1140" s="74" t="s">
        <v>588</v>
      </c>
      <c r="K1140" s="74" t="s">
        <v>600</v>
      </c>
      <c r="L1140" s="23">
        <f t="shared" ref="L1140" si="265">ROUND(Z1140*25.4,4)</f>
        <v>15.875</v>
      </c>
      <c r="M1140" s="23">
        <f t="shared" si="254"/>
        <v>0.79379999999999995</v>
      </c>
      <c r="N1140" s="74">
        <v>60</v>
      </c>
      <c r="O1140" s="101">
        <f t="shared" si="255"/>
        <v>15.875</v>
      </c>
      <c r="P1140" s="85">
        <f t="shared" si="256"/>
        <v>12.7</v>
      </c>
      <c r="Q1140" s="58">
        <f t="shared" si="257"/>
        <v>0</v>
      </c>
      <c r="R1140" s="101">
        <f t="shared" si="258"/>
        <v>15.359400000000001</v>
      </c>
      <c r="S1140" s="85">
        <f t="shared" si="259"/>
        <v>3.8</v>
      </c>
      <c r="T1140" s="58">
        <f t="shared" si="260"/>
        <v>0</v>
      </c>
      <c r="U1140" s="58">
        <f t="shared" si="261"/>
        <v>3.8</v>
      </c>
      <c r="V1140" s="75">
        <f t="array" ref="V1140">INDEX(AS$11:AS$66,MATCH(C1140&amp;G1140,AO$11:AO$66&amp;AP$11:AP$66,0),0)</f>
        <v>12</v>
      </c>
      <c r="X1140" s="120">
        <f t="shared" si="262"/>
        <v>3.125E-2</v>
      </c>
      <c r="Y1140" s="61">
        <f t="array" ref="Y1140">INDEX($AQ$11:$AR$66,MATCH($C1140&amp;$G1140,$AO$11:$AO$66&amp;$AP$11:$AP$66,0),COUNTIF($AQ$10:$AR$10,"&lt;"&amp;Z1140)+1)</f>
        <v>1.4999999999999999E-4</v>
      </c>
      <c r="Z1140" s="61">
        <f>INDEX(AJ$11:AJ$92,MATCH(F1140,AI$11:AI$92,0))</f>
        <v>0.625</v>
      </c>
      <c r="AA1140" s="61">
        <f t="array" ref="AA1140">INDEX($AT$11:$AV$66,MATCH($C1140&amp;$G1140,$AO$11:$AO$66&amp;$AP$11:$AP$66,0),COUNTIF($AT$10:$AV$10,"&lt;"&amp;Z1140)+1)</f>
        <v>5.0000000000000001E-4</v>
      </c>
      <c r="AB1140" s="111">
        <f t="shared" si="263"/>
        <v>0.60470252959880222</v>
      </c>
      <c r="AC1140" s="121">
        <f t="array" ref="AC1140">INDEX($AW$11:$BA$66,MATCH($C1140&amp;$G1140,$AO$11:$AO$66&amp;$AP$11:$AP$66,0),COUNTIF($AW$10:$BA$10,"&lt;"&amp;Z1140)+1)</f>
        <v>1.4999999999999999E-4</v>
      </c>
      <c r="AD1140" s="62">
        <v>0.61550000000000005</v>
      </c>
      <c r="AE1140" s="61">
        <f t="array" ref="AE1140">INDEX($AT$11:$AV$66,MATCH($C1140&amp;$G1140,$AO$11:$AO$66&amp;$AP$11:$AP$66,0),COUNTIF($AT$10:$AV$10,"&lt;"&amp;AD1140)+1)</f>
        <v>5.0000000000000001E-4</v>
      </c>
      <c r="AF1140" s="111">
        <f t="shared" si="264"/>
        <v>0.60196835306586816</v>
      </c>
      <c r="AG1140" s="121">
        <f t="array" ref="AG1140">INDEX($AW$11:$BA$66,MATCH($C1140&amp;$G1140,$AO$11:$AO$66&amp;$AP$11:$AP$66,0),COUNTIF($AW$10:$BA$10,"&lt;"&amp;AD1140)+1)</f>
        <v>1.4999999999999999E-4</v>
      </c>
    </row>
    <row r="1141" spans="2:33" ht="12.75" customHeight="1" x14ac:dyDescent="0.3">
      <c r="B1141" s="83" t="str">
        <f t="shared" si="252"/>
        <v>11/16-12 UN</v>
      </c>
      <c r="C1141" s="74" t="s">
        <v>498</v>
      </c>
      <c r="D1141" s="74"/>
      <c r="E1141" s="24" t="s">
        <v>671</v>
      </c>
      <c r="F1141" s="84" t="s">
        <v>673</v>
      </c>
      <c r="G1141" s="75">
        <v>12</v>
      </c>
      <c r="H1141" s="74" t="s">
        <v>519</v>
      </c>
      <c r="I1141" s="74" t="s">
        <v>660</v>
      </c>
      <c r="J1141" s="74" t="s">
        <v>588</v>
      </c>
      <c r="K1141" s="74" t="s">
        <v>600</v>
      </c>
      <c r="L1141" s="23">
        <f t="shared" si="253"/>
        <v>17.421900000000001</v>
      </c>
      <c r="M1141" s="23">
        <f t="shared" si="254"/>
        <v>2.1166999999999998</v>
      </c>
      <c r="N1141" s="74">
        <v>60</v>
      </c>
      <c r="O1141" s="101">
        <f t="shared" si="255"/>
        <v>17.421900000000001</v>
      </c>
      <c r="P1141" s="85">
        <f t="shared" si="256"/>
        <v>15.2</v>
      </c>
      <c r="Q1141" s="58">
        <f t="shared" si="257"/>
        <v>0</v>
      </c>
      <c r="R1141" s="101">
        <f t="shared" si="258"/>
        <v>16.047000000000001</v>
      </c>
      <c r="S1141" s="85">
        <f t="shared" si="259"/>
        <v>5.0999999999999996</v>
      </c>
      <c r="T1141" s="58">
        <f t="shared" si="260"/>
        <v>0</v>
      </c>
      <c r="U1141" s="58">
        <f t="shared" si="261"/>
        <v>5.0999999999999996</v>
      </c>
      <c r="V1141" s="75">
        <f t="array" ref="V1141">INDEX(AS$11:AS$66,MATCH(C1141&amp;G1141,AO$11:AO$66&amp;AP$11:AP$66,0),0)</f>
        <v>6</v>
      </c>
      <c r="X1141" s="120">
        <f t="shared" si="262"/>
        <v>8.3333333333333329E-2</v>
      </c>
      <c r="Y1141" s="61">
        <f t="array" ref="Y1141">INDEX($AQ$11:$AR$66,MATCH($C1141&amp;$G1141,$AO$11:$AO$66&amp;$AP$11:$AP$66,0),COUNTIF($AQ$10:$AR$10,"&lt;"&amp;Z1141)+1)</f>
        <v>2.0000000000000001E-4</v>
      </c>
      <c r="Z1141" s="123">
        <v>0.68589999999999995</v>
      </c>
      <c r="AA1141" s="61">
        <f t="array" ref="AA1141">INDEX($AT$11:$AV$66,MATCH($C1141&amp;$G1141,$AO$11:$AO$66&amp;$AP$11:$AP$66,0),COUNTIF($AT$10:$AV$10,"&lt;"&amp;Z1141)+1)</f>
        <v>5.9999999999999995E-4</v>
      </c>
      <c r="AB1141" s="111">
        <f t="shared" si="263"/>
        <v>0.63177341226347261</v>
      </c>
      <c r="AC1141" s="121">
        <f t="array" ref="AC1141">INDEX($AW$11:$BA$66,MATCH($C1141&amp;$G1141,$AO$11:$AO$66&amp;$AP$11:$AP$66,0),COUNTIF($AW$10:$BA$10,"&lt;"&amp;Z1141)+1)</f>
        <v>2.0000000000000001E-4</v>
      </c>
      <c r="AD1141" s="62">
        <v>0.66249999999999998</v>
      </c>
      <c r="AE1141" s="61">
        <f t="array" ref="AE1141">INDEX($AT$11:$AV$66,MATCH($C1141&amp;$G1141,$AO$11:$AO$66&amp;$AP$11:$AP$66,0),COUNTIF($AT$10:$AV$10,"&lt;"&amp;AD1141)+1)</f>
        <v>5.9999999999999995E-4</v>
      </c>
      <c r="AF1141" s="111">
        <f t="shared" si="264"/>
        <v>0.62641560817564834</v>
      </c>
      <c r="AG1141" s="121">
        <f t="array" ref="AG1141">INDEX($AW$11:$BA$66,MATCH($C1141&amp;$G1141,$AO$11:$AO$66&amp;$AP$11:$AP$66,0),COUNTIF($AW$10:$BA$10,"&lt;"&amp;AD1141)+1)</f>
        <v>2.0000000000000001E-4</v>
      </c>
    </row>
    <row r="1142" spans="2:33" ht="12.75" customHeight="1" x14ac:dyDescent="0.3">
      <c r="B1142" s="83" t="str">
        <f t="shared" si="252"/>
        <v>11/16-12 UN</v>
      </c>
      <c r="C1142" s="74" t="s">
        <v>498</v>
      </c>
      <c r="D1142" s="74"/>
      <c r="E1142" s="24" t="s">
        <v>671</v>
      </c>
      <c r="F1142" s="84" t="s">
        <v>673</v>
      </c>
      <c r="G1142" s="75">
        <v>12</v>
      </c>
      <c r="H1142" s="74" t="s">
        <v>519</v>
      </c>
      <c r="I1142" s="74" t="s">
        <v>661</v>
      </c>
      <c r="J1142" s="74" t="s">
        <v>588</v>
      </c>
      <c r="K1142" s="74" t="s">
        <v>600</v>
      </c>
      <c r="L1142" s="23">
        <f t="shared" si="253"/>
        <v>17.462499999999999</v>
      </c>
      <c r="M1142" s="23">
        <f t="shared" si="254"/>
        <v>2.1166999999999998</v>
      </c>
      <c r="N1142" s="74">
        <v>60</v>
      </c>
      <c r="O1142" s="101">
        <f t="shared" si="255"/>
        <v>17.462499999999999</v>
      </c>
      <c r="P1142" s="85">
        <f t="shared" si="256"/>
        <v>15.2</v>
      </c>
      <c r="Q1142" s="58">
        <f t="shared" si="257"/>
        <v>0</v>
      </c>
      <c r="R1142" s="101">
        <f t="shared" si="258"/>
        <v>16.087700000000002</v>
      </c>
      <c r="S1142" s="85">
        <f t="shared" si="259"/>
        <v>5.0999999999999996</v>
      </c>
      <c r="T1142" s="58">
        <f t="shared" si="260"/>
        <v>0</v>
      </c>
      <c r="U1142" s="58">
        <f t="shared" si="261"/>
        <v>5.0999999999999996</v>
      </c>
      <c r="V1142" s="75">
        <f t="array" ref="V1142">INDEX(AS$11:AS$66,MATCH(C1142&amp;G1142,AO$11:AO$66&amp;AP$11:AP$66,0),0)</f>
        <v>6</v>
      </c>
      <c r="X1142" s="120">
        <f t="shared" si="262"/>
        <v>8.3333333333333329E-2</v>
      </c>
      <c r="Y1142" s="61">
        <f t="array" ref="Y1142">INDEX($AQ$11:$AR$66,MATCH($C1142&amp;$G1142,$AO$11:$AO$66&amp;$AP$11:$AP$66,0),COUNTIF($AQ$10:$AR$10,"&lt;"&amp;Z1142)+1)</f>
        <v>2.0000000000000001E-4</v>
      </c>
      <c r="Z1142" s="61">
        <f>INDEX(AJ$11:AJ$92,MATCH(F1142,AI$11:AI$92,0))</f>
        <v>0.6875</v>
      </c>
      <c r="AA1142" s="61">
        <f t="array" ref="AA1142">INDEX($AT$11:$AV$66,MATCH($C1142&amp;$G1142,$AO$11:$AO$66&amp;$AP$11:$AP$66,0),COUNTIF($AT$10:$AV$10,"&lt;"&amp;Z1142)+1)</f>
        <v>5.9999999999999995E-4</v>
      </c>
      <c r="AB1142" s="111">
        <f t="shared" si="263"/>
        <v>0.63337341226347266</v>
      </c>
      <c r="AC1142" s="121">
        <f t="array" ref="AC1142">INDEX($AW$11:$BA$66,MATCH($C1142&amp;$G1142,$AO$11:$AO$66&amp;$AP$11:$AP$66,0),COUNTIF($AW$10:$BA$10,"&lt;"&amp;Z1142)+1)</f>
        <v>2.0000000000000001E-4</v>
      </c>
      <c r="AD1142" s="62">
        <v>0.66539999999999999</v>
      </c>
      <c r="AE1142" s="61">
        <f t="array" ref="AE1142">INDEX($AT$11:$AV$66,MATCH($C1142&amp;$G1142,$AO$11:$AO$66&amp;$AP$11:$AP$66,0),COUNTIF($AT$10:$AV$10,"&lt;"&amp;AD1142)+1)</f>
        <v>5.9999999999999995E-4</v>
      </c>
      <c r="AF1142" s="111">
        <f t="shared" si="264"/>
        <v>0.62931560817564836</v>
      </c>
      <c r="AG1142" s="121">
        <f t="array" ref="AG1142">INDEX($AW$11:$BA$66,MATCH($C1142&amp;$G1142,$AO$11:$AO$66&amp;$AP$11:$AP$66,0),COUNTIF($AW$10:$BA$10,"&lt;"&amp;AD1142)+1)</f>
        <v>2.0000000000000001E-4</v>
      </c>
    </row>
    <row r="1143" spans="2:33" ht="12.75" customHeight="1" x14ac:dyDescent="0.3">
      <c r="B1143" s="83" t="str">
        <f t="shared" si="252"/>
        <v>11/16-16 UN</v>
      </c>
      <c r="C1143" s="74" t="s">
        <v>498</v>
      </c>
      <c r="D1143" s="74"/>
      <c r="E1143" s="24" t="s">
        <v>671</v>
      </c>
      <c r="F1143" s="84" t="s">
        <v>673</v>
      </c>
      <c r="G1143" s="75">
        <v>16</v>
      </c>
      <c r="H1143" s="74" t="s">
        <v>519</v>
      </c>
      <c r="I1143" s="74" t="s">
        <v>660</v>
      </c>
      <c r="J1143" s="74" t="s">
        <v>588</v>
      </c>
      <c r="K1143" s="74" t="s">
        <v>600</v>
      </c>
      <c r="L1143" s="23">
        <f t="shared" si="253"/>
        <v>17.4269</v>
      </c>
      <c r="M1143" s="23">
        <f t="shared" si="254"/>
        <v>1.5874999999999999</v>
      </c>
      <c r="N1143" s="74">
        <v>60</v>
      </c>
      <c r="O1143" s="101">
        <f t="shared" si="255"/>
        <v>17.4269</v>
      </c>
      <c r="P1143" s="85">
        <f t="shared" si="256"/>
        <v>15.2</v>
      </c>
      <c r="Q1143" s="58">
        <f t="shared" si="257"/>
        <v>0</v>
      </c>
      <c r="R1143" s="101">
        <f t="shared" si="258"/>
        <v>16.395800000000001</v>
      </c>
      <c r="S1143" s="85">
        <f t="shared" si="259"/>
        <v>5.0999999999999996</v>
      </c>
      <c r="T1143" s="58">
        <f t="shared" si="260"/>
        <v>0</v>
      </c>
      <c r="U1143" s="58">
        <f t="shared" si="261"/>
        <v>3.8</v>
      </c>
      <c r="V1143" s="75">
        <f t="array" ref="V1143">INDEX(AS$11:AS$66,MATCH(C1143&amp;G1143,AO$11:AO$66&amp;AP$11:AP$66,0),0)</f>
        <v>8</v>
      </c>
      <c r="X1143" s="120">
        <f t="shared" si="262"/>
        <v>6.25E-2</v>
      </c>
      <c r="Y1143" s="61">
        <f t="array" ref="Y1143">INDEX($AQ$11:$AR$66,MATCH($C1143&amp;$G1143,$AO$11:$AO$66&amp;$AP$11:$AP$66,0),COUNTIF($AQ$10:$AR$10,"&lt;"&amp;Z1143)+1)</f>
        <v>1.4999999999999999E-4</v>
      </c>
      <c r="Z1143" s="123">
        <v>0.68610000000000004</v>
      </c>
      <c r="AA1143" s="61">
        <f t="array" ref="AA1143">INDEX($AT$11:$AV$66,MATCH($C1143&amp;$G1143,$AO$11:$AO$66&amp;$AP$11:$AP$66,0),COUNTIF($AT$10:$AV$10,"&lt;"&amp;Z1143)+1)</f>
        <v>5.9999999999999995E-4</v>
      </c>
      <c r="AB1143" s="111">
        <f t="shared" si="263"/>
        <v>0.64550505919760448</v>
      </c>
      <c r="AC1143" s="121">
        <f t="array" ref="AC1143">INDEX($AW$11:$BA$66,MATCH($C1143&amp;$G1143,$AO$11:$AO$66&amp;$AP$11:$AP$66,0),COUNTIF($AW$10:$BA$10,"&lt;"&amp;Z1143)+1)</f>
        <v>2.0000000000000001E-4</v>
      </c>
      <c r="AD1143" s="62">
        <v>0.66779999999999995</v>
      </c>
      <c r="AE1143" s="61">
        <f t="array" ref="AE1143">INDEX($AT$11:$AV$66,MATCH($C1143&amp;$G1143,$AO$11:$AO$66&amp;$AP$11:$AP$66,0),COUNTIF($AT$10:$AV$10,"&lt;"&amp;AD1143)+1)</f>
        <v>5.9999999999999995E-4</v>
      </c>
      <c r="AF1143" s="111">
        <f t="shared" si="264"/>
        <v>0.64073670613173628</v>
      </c>
      <c r="AG1143" s="121">
        <f t="array" ref="AG1143">INDEX($AW$11:$BA$66,MATCH($C1143&amp;$G1143,$AO$11:$AO$66&amp;$AP$11:$AP$66,0),COUNTIF($AW$10:$BA$10,"&lt;"&amp;AD1143)+1)</f>
        <v>2.0000000000000001E-4</v>
      </c>
    </row>
    <row r="1144" spans="2:33" ht="12.75" customHeight="1" x14ac:dyDescent="0.3">
      <c r="B1144" s="83" t="str">
        <f t="shared" si="252"/>
        <v>11/16-16 UN</v>
      </c>
      <c r="C1144" s="74" t="s">
        <v>498</v>
      </c>
      <c r="D1144" s="74"/>
      <c r="E1144" s="24" t="s">
        <v>671</v>
      </c>
      <c r="F1144" s="84" t="s">
        <v>673</v>
      </c>
      <c r="G1144" s="75">
        <v>16</v>
      </c>
      <c r="H1144" s="74" t="s">
        <v>519</v>
      </c>
      <c r="I1144" s="74" t="s">
        <v>661</v>
      </c>
      <c r="J1144" s="74" t="s">
        <v>588</v>
      </c>
      <c r="K1144" s="74" t="s">
        <v>600</v>
      </c>
      <c r="L1144" s="23">
        <f t="shared" si="253"/>
        <v>17.462499999999999</v>
      </c>
      <c r="M1144" s="23">
        <f t="shared" si="254"/>
        <v>1.5874999999999999</v>
      </c>
      <c r="N1144" s="74">
        <v>60</v>
      </c>
      <c r="O1144" s="101">
        <f t="shared" si="255"/>
        <v>17.462499999999999</v>
      </c>
      <c r="P1144" s="85">
        <f t="shared" si="256"/>
        <v>15.2</v>
      </c>
      <c r="Q1144" s="58">
        <f t="shared" si="257"/>
        <v>0</v>
      </c>
      <c r="R1144" s="101">
        <f t="shared" si="258"/>
        <v>16.4314</v>
      </c>
      <c r="S1144" s="85">
        <f t="shared" si="259"/>
        <v>5.0999999999999996</v>
      </c>
      <c r="T1144" s="58">
        <f t="shared" si="260"/>
        <v>0</v>
      </c>
      <c r="U1144" s="58">
        <f t="shared" si="261"/>
        <v>3.8</v>
      </c>
      <c r="V1144" s="75">
        <f t="array" ref="V1144">INDEX(AS$11:AS$66,MATCH(C1144&amp;G1144,AO$11:AO$66&amp;AP$11:AP$66,0),0)</f>
        <v>8</v>
      </c>
      <c r="X1144" s="120">
        <f t="shared" si="262"/>
        <v>6.25E-2</v>
      </c>
      <c r="Y1144" s="61">
        <f t="array" ref="Y1144">INDEX($AQ$11:$AR$66,MATCH($C1144&amp;$G1144,$AO$11:$AO$66&amp;$AP$11:$AP$66,0),COUNTIF($AQ$10:$AR$10,"&lt;"&amp;Z1144)+1)</f>
        <v>1.4999999999999999E-4</v>
      </c>
      <c r="Z1144" s="61">
        <f>INDEX(AJ$11:AJ$92,MATCH(F1144,AI$11:AI$92,0))</f>
        <v>0.6875</v>
      </c>
      <c r="AA1144" s="61">
        <f t="array" ref="AA1144">INDEX($AT$11:$AV$66,MATCH($C1144&amp;$G1144,$AO$11:$AO$66&amp;$AP$11:$AP$66,0),COUNTIF($AT$10:$AV$10,"&lt;"&amp;Z1144)+1)</f>
        <v>5.9999999999999995E-4</v>
      </c>
      <c r="AB1144" s="111">
        <f t="shared" si="263"/>
        <v>0.64690505919760444</v>
      </c>
      <c r="AC1144" s="121">
        <f t="array" ref="AC1144">INDEX($AW$11:$BA$66,MATCH($C1144&amp;$G1144,$AO$11:$AO$66&amp;$AP$11:$AP$66,0),COUNTIF($AW$10:$BA$10,"&lt;"&amp;Z1144)+1)</f>
        <v>2.0000000000000001E-4</v>
      </c>
      <c r="AD1144" s="62">
        <v>0.6704</v>
      </c>
      <c r="AE1144" s="61">
        <f t="array" ref="AE1144">INDEX($AT$11:$AV$66,MATCH($C1144&amp;$G1144,$AO$11:$AO$66&amp;$AP$11:$AP$66,0),COUNTIF($AT$10:$AV$10,"&lt;"&amp;AD1144)+1)</f>
        <v>5.9999999999999995E-4</v>
      </c>
      <c r="AF1144" s="111">
        <f t="shared" si="264"/>
        <v>0.64333670613173632</v>
      </c>
      <c r="AG1144" s="121">
        <f t="array" ref="AG1144">INDEX($AW$11:$BA$66,MATCH($C1144&amp;$G1144,$AO$11:$AO$66&amp;$AP$11:$AP$66,0),COUNTIF($AW$10:$BA$10,"&lt;"&amp;AD1144)+1)</f>
        <v>2.0000000000000001E-4</v>
      </c>
    </row>
    <row r="1145" spans="2:33" ht="12.75" customHeight="1" x14ac:dyDescent="0.3">
      <c r="B1145" s="83" t="str">
        <f t="shared" si="252"/>
        <v>11/16-20 UN</v>
      </c>
      <c r="C1145" s="74" t="s">
        <v>498</v>
      </c>
      <c r="D1145" s="74"/>
      <c r="E1145" s="24" t="s">
        <v>671</v>
      </c>
      <c r="F1145" s="84" t="s">
        <v>673</v>
      </c>
      <c r="G1145" s="75">
        <v>20</v>
      </c>
      <c r="H1145" s="74" t="s">
        <v>519</v>
      </c>
      <c r="I1145" s="74" t="s">
        <v>660</v>
      </c>
      <c r="J1145" s="74" t="s">
        <v>588</v>
      </c>
      <c r="K1145" s="74" t="s">
        <v>600</v>
      </c>
      <c r="L1145" s="23">
        <f t="shared" si="253"/>
        <v>17.429500000000001</v>
      </c>
      <c r="M1145" s="23">
        <f t="shared" si="254"/>
        <v>1.27</v>
      </c>
      <c r="N1145" s="74">
        <v>60</v>
      </c>
      <c r="O1145" s="101">
        <f t="shared" si="255"/>
        <v>17.429500000000001</v>
      </c>
      <c r="P1145" s="85">
        <f t="shared" si="256"/>
        <v>12.7</v>
      </c>
      <c r="Q1145" s="58">
        <f t="shared" si="257"/>
        <v>0</v>
      </c>
      <c r="R1145" s="101">
        <f t="shared" si="258"/>
        <v>16.604600000000001</v>
      </c>
      <c r="S1145" s="85">
        <f t="shared" si="259"/>
        <v>3.8</v>
      </c>
      <c r="T1145" s="58">
        <f t="shared" si="260"/>
        <v>0</v>
      </c>
      <c r="U1145" s="58">
        <f t="shared" si="261"/>
        <v>3.8</v>
      </c>
      <c r="V1145" s="75">
        <f t="array" ref="V1145">INDEX(AS$11:AS$66,MATCH(C1145&amp;G1145,AO$11:AO$66&amp;AP$11:AP$66,0),0)</f>
        <v>8</v>
      </c>
      <c r="X1145" s="120">
        <f t="shared" si="262"/>
        <v>0.05</v>
      </c>
      <c r="Y1145" s="61">
        <f t="array" ref="Y1145">INDEX($AQ$11:$AR$66,MATCH($C1145&amp;$G1145,$AO$11:$AO$66&amp;$AP$11:$AP$66,0),COUNTIF($AQ$10:$AR$10,"&lt;"&amp;Z1145)+1)</f>
        <v>1.4999999999999999E-4</v>
      </c>
      <c r="Z1145" s="123">
        <v>0.68620000000000003</v>
      </c>
      <c r="AA1145" s="61">
        <f t="array" ref="AA1145">INDEX($AT$11:$AV$66,MATCH($C1145&amp;$G1145,$AO$11:$AO$66&amp;$AP$11:$AP$66,0),COUNTIF($AT$10:$AV$10,"&lt;"&amp;Z1145)+1)</f>
        <v>5.0000000000000001E-4</v>
      </c>
      <c r="AB1145" s="111">
        <f t="shared" si="263"/>
        <v>0.65372404735808365</v>
      </c>
      <c r="AC1145" s="121">
        <f t="array" ref="AC1145">INDEX($AW$11:$BA$66,MATCH($C1145&amp;$G1145,$AO$11:$AO$66&amp;$AP$11:$AP$66,0),COUNTIF($AW$10:$BA$10,"&lt;"&amp;Z1145)+1)</f>
        <v>1.4999999999999999E-4</v>
      </c>
      <c r="AD1145" s="62">
        <v>0.67110000000000003</v>
      </c>
      <c r="AE1145" s="61">
        <f t="array" ref="AE1145">INDEX($AT$11:$AV$66,MATCH($C1145&amp;$G1145,$AO$11:$AO$66&amp;$AP$11:$AP$66,0),COUNTIF($AT$10:$AV$10,"&lt;"&amp;AD1145)+1)</f>
        <v>5.0000000000000001E-4</v>
      </c>
      <c r="AF1145" s="111">
        <f t="shared" si="264"/>
        <v>0.64944936490538907</v>
      </c>
      <c r="AG1145" s="121">
        <f t="array" ref="AG1145">INDEX($AW$11:$BA$66,MATCH($C1145&amp;$G1145,$AO$11:$AO$66&amp;$AP$11:$AP$66,0),COUNTIF($AW$10:$BA$10,"&lt;"&amp;AD1145)+1)</f>
        <v>1.4999999999999999E-4</v>
      </c>
    </row>
    <row r="1146" spans="2:33" ht="12.75" customHeight="1" x14ac:dyDescent="0.3">
      <c r="B1146" s="83" t="str">
        <f t="shared" si="252"/>
        <v>11/16-20 UN</v>
      </c>
      <c r="C1146" s="74" t="s">
        <v>498</v>
      </c>
      <c r="D1146" s="74"/>
      <c r="E1146" s="24" t="s">
        <v>671</v>
      </c>
      <c r="F1146" s="84" t="s">
        <v>673</v>
      </c>
      <c r="G1146" s="75">
        <v>20</v>
      </c>
      <c r="H1146" s="74" t="s">
        <v>519</v>
      </c>
      <c r="I1146" s="74" t="s">
        <v>661</v>
      </c>
      <c r="J1146" s="74" t="s">
        <v>588</v>
      </c>
      <c r="K1146" s="74" t="s">
        <v>600</v>
      </c>
      <c r="L1146" s="23">
        <f t="shared" si="253"/>
        <v>17.462499999999999</v>
      </c>
      <c r="M1146" s="23">
        <f t="shared" si="254"/>
        <v>1.27</v>
      </c>
      <c r="N1146" s="74">
        <v>60</v>
      </c>
      <c r="O1146" s="101">
        <f t="shared" si="255"/>
        <v>17.462499999999999</v>
      </c>
      <c r="P1146" s="85">
        <f t="shared" si="256"/>
        <v>12.7</v>
      </c>
      <c r="Q1146" s="58">
        <f t="shared" si="257"/>
        <v>0</v>
      </c>
      <c r="R1146" s="101">
        <f t="shared" si="258"/>
        <v>16.637599999999999</v>
      </c>
      <c r="S1146" s="85">
        <f t="shared" si="259"/>
        <v>3.8</v>
      </c>
      <c r="T1146" s="58">
        <f t="shared" si="260"/>
        <v>0</v>
      </c>
      <c r="U1146" s="58">
        <f t="shared" si="261"/>
        <v>3.8</v>
      </c>
      <c r="V1146" s="75">
        <f t="array" ref="V1146">INDEX(AS$11:AS$66,MATCH(C1146&amp;G1146,AO$11:AO$66&amp;AP$11:AP$66,0),0)</f>
        <v>8</v>
      </c>
      <c r="X1146" s="120">
        <f t="shared" si="262"/>
        <v>0.05</v>
      </c>
      <c r="Y1146" s="61">
        <f t="array" ref="Y1146">INDEX($AQ$11:$AR$66,MATCH($C1146&amp;$G1146,$AO$11:$AO$66&amp;$AP$11:$AP$66,0),COUNTIF($AQ$10:$AR$10,"&lt;"&amp;Z1146)+1)</f>
        <v>1.4999999999999999E-4</v>
      </c>
      <c r="Z1146" s="61">
        <f>INDEX(AJ$11:AJ$92,MATCH(F1146,AI$11:AI$92,0))</f>
        <v>0.6875</v>
      </c>
      <c r="AA1146" s="61">
        <f t="array" ref="AA1146">INDEX($AT$11:$AV$66,MATCH($C1146&amp;$G1146,$AO$11:$AO$66&amp;$AP$11:$AP$66,0),COUNTIF($AT$10:$AV$10,"&lt;"&amp;Z1146)+1)</f>
        <v>5.0000000000000001E-4</v>
      </c>
      <c r="AB1146" s="111">
        <f t="shared" si="263"/>
        <v>0.65502404735808351</v>
      </c>
      <c r="AC1146" s="121">
        <f t="array" ref="AC1146">INDEX($AW$11:$BA$66,MATCH($C1146&amp;$G1146,$AO$11:$AO$66&amp;$AP$11:$AP$66,0),COUNTIF($AW$10:$BA$10,"&lt;"&amp;Z1146)+1)</f>
        <v>1.4999999999999999E-4</v>
      </c>
      <c r="AD1146" s="62">
        <v>0.67349999999999999</v>
      </c>
      <c r="AE1146" s="61">
        <f t="array" ref="AE1146">INDEX($AT$11:$AV$66,MATCH($C1146&amp;$G1146,$AO$11:$AO$66&amp;$AP$11:$AP$66,0),COUNTIF($AT$10:$AV$10,"&lt;"&amp;AD1146)+1)</f>
        <v>5.0000000000000001E-4</v>
      </c>
      <c r="AF1146" s="111">
        <f t="shared" si="264"/>
        <v>0.65184936490538903</v>
      </c>
      <c r="AG1146" s="121">
        <f t="array" ref="AG1146">INDEX($AW$11:$BA$66,MATCH($C1146&amp;$G1146,$AO$11:$AO$66&amp;$AP$11:$AP$66,0),COUNTIF($AW$10:$BA$10,"&lt;"&amp;AD1146)+1)</f>
        <v>1.4999999999999999E-4</v>
      </c>
    </row>
    <row r="1147" spans="2:33" ht="12.75" customHeight="1" x14ac:dyDescent="0.3">
      <c r="B1147" s="83" t="str">
        <f t="shared" si="252"/>
        <v>11/16-24 UNEF</v>
      </c>
      <c r="C1147" s="74" t="s">
        <v>498</v>
      </c>
      <c r="D1147" s="74"/>
      <c r="E1147" s="24" t="s">
        <v>48</v>
      </c>
      <c r="F1147" s="84" t="s">
        <v>673</v>
      </c>
      <c r="G1147" s="75">
        <v>24</v>
      </c>
      <c r="H1147" s="74" t="s">
        <v>519</v>
      </c>
      <c r="I1147" s="74" t="s">
        <v>660</v>
      </c>
      <c r="J1147" s="74" t="s">
        <v>588</v>
      </c>
      <c r="K1147" s="74" t="s">
        <v>600</v>
      </c>
      <c r="L1147" s="23">
        <f t="shared" si="253"/>
        <v>17.431999999999999</v>
      </c>
      <c r="M1147" s="23">
        <f t="shared" si="254"/>
        <v>1.0583</v>
      </c>
      <c r="N1147" s="74">
        <v>60</v>
      </c>
      <c r="O1147" s="101">
        <f t="shared" si="255"/>
        <v>17.431999999999999</v>
      </c>
      <c r="P1147" s="85">
        <f t="shared" si="256"/>
        <v>12.7</v>
      </c>
      <c r="Q1147" s="58">
        <f t="shared" si="257"/>
        <v>0</v>
      </c>
      <c r="R1147" s="101">
        <f t="shared" si="258"/>
        <v>16.744599999999998</v>
      </c>
      <c r="S1147" s="85">
        <f t="shared" si="259"/>
        <v>3.8</v>
      </c>
      <c r="T1147" s="58">
        <f t="shared" si="260"/>
        <v>0</v>
      </c>
      <c r="U1147" s="58">
        <f t="shared" si="261"/>
        <v>3.8</v>
      </c>
      <c r="V1147" s="75">
        <f t="array" ref="V1147">INDEX(AS$11:AS$66,MATCH(C1147&amp;G1147,AO$11:AO$66&amp;AP$11:AP$66,0),0)</f>
        <v>8</v>
      </c>
      <c r="X1147" s="120">
        <f t="shared" si="262"/>
        <v>4.1666666666666664E-2</v>
      </c>
      <c r="Y1147" s="61">
        <f t="array" ref="Y1147">INDEX($AQ$11:$AR$66,MATCH($C1147&amp;$G1147,$AO$11:$AO$66&amp;$AP$11:$AP$66,0),COUNTIF($AQ$10:$AR$10,"&lt;"&amp;Z1147)+1)</f>
        <v>1.4999999999999999E-4</v>
      </c>
      <c r="Z1147" s="123">
        <v>0.68630000000000002</v>
      </c>
      <c r="AA1147" s="61">
        <f t="array" ref="AA1147">INDEX($AT$11:$AV$66,MATCH($C1147&amp;$G1147,$AO$11:$AO$66&amp;$AP$11:$AP$66,0),COUNTIF($AT$10:$AV$10,"&lt;"&amp;Z1147)+1)</f>
        <v>5.0000000000000001E-4</v>
      </c>
      <c r="AB1147" s="111">
        <f t="shared" si="263"/>
        <v>0.65923670613173635</v>
      </c>
      <c r="AC1147" s="121">
        <f t="array" ref="AC1147">INDEX($AW$11:$BA$66,MATCH($C1147&amp;$G1147,$AO$11:$AO$66&amp;$AP$11:$AP$66,0),COUNTIF($AW$10:$BA$10,"&lt;"&amp;Z1147)+1)</f>
        <v>1.4999999999999999E-4</v>
      </c>
      <c r="AD1147" s="62">
        <v>0.67320000000000002</v>
      </c>
      <c r="AE1147" s="61">
        <f t="array" ref="AE1147">INDEX($AT$11:$AV$66,MATCH($C1147&amp;$G1147,$AO$11:$AO$66&amp;$AP$11:$AP$66,0),COUNTIF($AT$10:$AV$10,"&lt;"&amp;AD1147)+1)</f>
        <v>5.0000000000000001E-4</v>
      </c>
      <c r="AF1147" s="111">
        <f t="shared" si="264"/>
        <v>0.6551578040878242</v>
      </c>
      <c r="AG1147" s="121">
        <f t="array" ref="AG1147">INDEX($AW$11:$BA$66,MATCH($C1147&amp;$G1147,$AO$11:$AO$66&amp;$AP$11:$AP$66,0),COUNTIF($AW$10:$BA$10,"&lt;"&amp;AD1147)+1)</f>
        <v>1.4999999999999999E-4</v>
      </c>
    </row>
    <row r="1148" spans="2:33" ht="12.75" customHeight="1" x14ac:dyDescent="0.3">
      <c r="B1148" s="83" t="str">
        <f t="shared" si="252"/>
        <v>11/16-24 UNEF</v>
      </c>
      <c r="C1148" s="74" t="s">
        <v>498</v>
      </c>
      <c r="D1148" s="74"/>
      <c r="E1148" s="24" t="s">
        <v>48</v>
      </c>
      <c r="F1148" s="84" t="s">
        <v>673</v>
      </c>
      <c r="G1148" s="75">
        <v>24</v>
      </c>
      <c r="H1148" s="74" t="s">
        <v>519</v>
      </c>
      <c r="I1148" s="74" t="s">
        <v>661</v>
      </c>
      <c r="J1148" s="74" t="s">
        <v>588</v>
      </c>
      <c r="K1148" s="74" t="s">
        <v>600</v>
      </c>
      <c r="L1148" s="23">
        <f t="shared" si="253"/>
        <v>17.462499999999999</v>
      </c>
      <c r="M1148" s="23">
        <f t="shared" si="254"/>
        <v>1.0583</v>
      </c>
      <c r="N1148" s="74">
        <v>60</v>
      </c>
      <c r="O1148" s="101">
        <f t="shared" si="255"/>
        <v>17.462499999999999</v>
      </c>
      <c r="P1148" s="85">
        <f t="shared" si="256"/>
        <v>12.7</v>
      </c>
      <c r="Q1148" s="58">
        <f t="shared" si="257"/>
        <v>0</v>
      </c>
      <c r="R1148" s="101">
        <f t="shared" si="258"/>
        <v>16.775099999999998</v>
      </c>
      <c r="S1148" s="85">
        <f t="shared" si="259"/>
        <v>3.8</v>
      </c>
      <c r="T1148" s="58">
        <f t="shared" si="260"/>
        <v>0</v>
      </c>
      <c r="U1148" s="58">
        <f t="shared" si="261"/>
        <v>3.8</v>
      </c>
      <c r="V1148" s="75">
        <f t="array" ref="V1148">INDEX(AS$11:AS$66,MATCH(C1148&amp;G1148,AO$11:AO$66&amp;AP$11:AP$66,0),0)</f>
        <v>8</v>
      </c>
      <c r="X1148" s="120">
        <f t="shared" si="262"/>
        <v>4.1666666666666664E-2</v>
      </c>
      <c r="Y1148" s="61">
        <f t="array" ref="Y1148">INDEX($AQ$11:$AR$66,MATCH($C1148&amp;$G1148,$AO$11:$AO$66&amp;$AP$11:$AP$66,0),COUNTIF($AQ$10:$AR$10,"&lt;"&amp;Z1148)+1)</f>
        <v>1.4999999999999999E-4</v>
      </c>
      <c r="Z1148" s="61">
        <f>INDEX(AJ$11:AJ$92,MATCH(F1148,AI$11:AI$92,0))</f>
        <v>0.6875</v>
      </c>
      <c r="AA1148" s="61">
        <f t="array" ref="AA1148">INDEX($AT$11:$AV$66,MATCH($C1148&amp;$G1148,$AO$11:$AO$66&amp;$AP$11:$AP$66,0),COUNTIF($AT$10:$AV$10,"&lt;"&amp;Z1148)+1)</f>
        <v>5.0000000000000001E-4</v>
      </c>
      <c r="AB1148" s="111">
        <f t="shared" si="263"/>
        <v>0.66043670613173633</v>
      </c>
      <c r="AC1148" s="121">
        <f t="array" ref="AC1148">INDEX($AW$11:$BA$66,MATCH($C1148&amp;$G1148,$AO$11:$AO$66&amp;$AP$11:$AP$66,0),COUNTIF($AW$10:$BA$10,"&lt;"&amp;Z1148)+1)</f>
        <v>1.4999999999999999E-4</v>
      </c>
      <c r="AD1148" s="62">
        <v>0.6754</v>
      </c>
      <c r="AE1148" s="61">
        <f t="array" ref="AE1148">INDEX($AT$11:$AV$66,MATCH($C1148&amp;$G1148,$AO$11:$AO$66&amp;$AP$11:$AP$66,0),COUNTIF($AT$10:$AV$10,"&lt;"&amp;AD1148)+1)</f>
        <v>5.0000000000000001E-4</v>
      </c>
      <c r="AF1148" s="111">
        <f t="shared" si="264"/>
        <v>0.65735780408782418</v>
      </c>
      <c r="AG1148" s="121">
        <f t="array" ref="AG1148">INDEX($AW$11:$BA$66,MATCH($C1148&amp;$G1148,$AO$11:$AO$66&amp;$AP$11:$AP$66,0),COUNTIF($AW$10:$BA$10,"&lt;"&amp;AD1148)+1)</f>
        <v>1.4999999999999999E-4</v>
      </c>
    </row>
    <row r="1149" spans="2:33" ht="12.75" customHeight="1" x14ac:dyDescent="0.3">
      <c r="B1149" s="83" t="str">
        <f t="shared" si="252"/>
        <v>11/16-28 UN</v>
      </c>
      <c r="C1149" s="74" t="s">
        <v>498</v>
      </c>
      <c r="D1149" s="74"/>
      <c r="E1149" s="24" t="s">
        <v>671</v>
      </c>
      <c r="F1149" s="84" t="s">
        <v>673</v>
      </c>
      <c r="G1149" s="75">
        <v>28</v>
      </c>
      <c r="H1149" s="74" t="s">
        <v>519</v>
      </c>
      <c r="I1149" s="74" t="s">
        <v>660</v>
      </c>
      <c r="J1149" s="74" t="s">
        <v>588</v>
      </c>
      <c r="K1149" s="74" t="s">
        <v>600</v>
      </c>
      <c r="L1149" s="23">
        <f t="shared" si="253"/>
        <v>17.4346</v>
      </c>
      <c r="M1149" s="23">
        <f t="shared" si="254"/>
        <v>0.90710000000000002</v>
      </c>
      <c r="N1149" s="74">
        <v>60</v>
      </c>
      <c r="O1149" s="101">
        <f t="shared" si="255"/>
        <v>17.4346</v>
      </c>
      <c r="P1149" s="85">
        <f t="shared" si="256"/>
        <v>12.7</v>
      </c>
      <c r="Q1149" s="58">
        <f t="shared" si="257"/>
        <v>0</v>
      </c>
      <c r="R1149" s="101">
        <f t="shared" si="258"/>
        <v>16.845400000000001</v>
      </c>
      <c r="S1149" s="85">
        <f t="shared" si="259"/>
        <v>3.8</v>
      </c>
      <c r="T1149" s="58">
        <f t="shared" si="260"/>
        <v>0</v>
      </c>
      <c r="U1149" s="58">
        <f t="shared" si="261"/>
        <v>3.8</v>
      </c>
      <c r="V1149" s="75">
        <f t="array" ref="V1149">INDEX(AS$11:AS$66,MATCH(C1149&amp;G1149,AO$11:AO$66&amp;AP$11:AP$66,0),0)</f>
        <v>8</v>
      </c>
      <c r="X1149" s="120">
        <f t="shared" si="262"/>
        <v>3.5714285714285712E-2</v>
      </c>
      <c r="Y1149" s="61">
        <f t="array" ref="Y1149">INDEX($AQ$11:$AR$66,MATCH($C1149&amp;$G1149,$AO$11:$AO$66&amp;$AP$11:$AP$66,0),COUNTIF($AQ$10:$AR$10,"&lt;"&amp;Z1149)+1)</f>
        <v>1.4999999999999999E-4</v>
      </c>
      <c r="Z1149" s="123">
        <v>0.68640000000000001</v>
      </c>
      <c r="AA1149" s="61">
        <f t="array" ref="AA1149">INDEX($AT$11:$AV$66,MATCH($C1149&amp;$G1149,$AO$11:$AO$66&amp;$AP$11:$AP$66,0),COUNTIF($AT$10:$AV$10,"&lt;"&amp;Z1149)+1)</f>
        <v>5.0000000000000001E-4</v>
      </c>
      <c r="AB1149" s="111">
        <f t="shared" si="263"/>
        <v>0.66320289097005969</v>
      </c>
      <c r="AC1149" s="121">
        <f t="array" ref="AC1149">INDEX($AW$11:$BA$66,MATCH($C1149&amp;$G1149,$AO$11:$AO$66&amp;$AP$11:$AP$66,0),COUNTIF($AW$10:$BA$10,"&lt;"&amp;Z1149)+1)</f>
        <v>1.4999999999999999E-4</v>
      </c>
      <c r="AD1149" s="62">
        <v>0.67490000000000006</v>
      </c>
      <c r="AE1149" s="61">
        <f t="array" ref="AE1149">INDEX($AT$11:$AV$66,MATCH($C1149&amp;$G1149,$AO$11:$AO$66&amp;$AP$11:$AP$66,0),COUNTIF($AT$10:$AV$10,"&lt;"&amp;AD1149)+1)</f>
        <v>5.0000000000000001E-4</v>
      </c>
      <c r="AF1149" s="111">
        <f t="shared" si="264"/>
        <v>0.65943526064670654</v>
      </c>
      <c r="AG1149" s="121">
        <f t="array" ref="AG1149">INDEX($AW$11:$BA$66,MATCH($C1149&amp;$G1149,$AO$11:$AO$66&amp;$AP$11:$AP$66,0),COUNTIF($AW$10:$BA$10,"&lt;"&amp;AD1149)+1)</f>
        <v>1.4999999999999999E-4</v>
      </c>
    </row>
    <row r="1150" spans="2:33" ht="12.75" customHeight="1" x14ac:dyDescent="0.3">
      <c r="B1150" s="83" t="str">
        <f t="shared" si="252"/>
        <v>11/16-28 UN</v>
      </c>
      <c r="C1150" s="74" t="s">
        <v>498</v>
      </c>
      <c r="D1150" s="74"/>
      <c r="E1150" s="24" t="s">
        <v>671</v>
      </c>
      <c r="F1150" s="84" t="s">
        <v>673</v>
      </c>
      <c r="G1150" s="75">
        <v>28</v>
      </c>
      <c r="H1150" s="74" t="s">
        <v>519</v>
      </c>
      <c r="I1150" s="74" t="s">
        <v>661</v>
      </c>
      <c r="J1150" s="74" t="s">
        <v>588</v>
      </c>
      <c r="K1150" s="74" t="s">
        <v>600</v>
      </c>
      <c r="L1150" s="23">
        <f t="shared" si="253"/>
        <v>17.462499999999999</v>
      </c>
      <c r="M1150" s="23">
        <f t="shared" si="254"/>
        <v>0.90710000000000002</v>
      </c>
      <c r="N1150" s="74">
        <v>60</v>
      </c>
      <c r="O1150" s="101">
        <f t="shared" si="255"/>
        <v>17.462499999999999</v>
      </c>
      <c r="P1150" s="85">
        <f t="shared" si="256"/>
        <v>12.7</v>
      </c>
      <c r="Q1150" s="58">
        <f t="shared" si="257"/>
        <v>0</v>
      </c>
      <c r="R1150" s="101">
        <f t="shared" si="258"/>
        <v>16.8733</v>
      </c>
      <c r="S1150" s="85">
        <f t="shared" si="259"/>
        <v>3.8</v>
      </c>
      <c r="T1150" s="58">
        <f t="shared" si="260"/>
        <v>0</v>
      </c>
      <c r="U1150" s="58">
        <f t="shared" si="261"/>
        <v>3.8</v>
      </c>
      <c r="V1150" s="75">
        <f t="array" ref="V1150">INDEX(AS$11:AS$66,MATCH(C1150&amp;G1150,AO$11:AO$66&amp;AP$11:AP$66,0),0)</f>
        <v>8</v>
      </c>
      <c r="X1150" s="120">
        <f t="shared" si="262"/>
        <v>3.5714285714285712E-2</v>
      </c>
      <c r="Y1150" s="61">
        <f t="array" ref="Y1150">INDEX($AQ$11:$AR$66,MATCH($C1150&amp;$G1150,$AO$11:$AO$66&amp;$AP$11:$AP$66,0),COUNTIF($AQ$10:$AR$10,"&lt;"&amp;Z1150)+1)</f>
        <v>1.4999999999999999E-4</v>
      </c>
      <c r="Z1150" s="61">
        <f>INDEX(AJ$11:AJ$92,MATCH(F1150,AI$11:AI$92,0))</f>
        <v>0.6875</v>
      </c>
      <c r="AA1150" s="61">
        <f t="array" ref="AA1150">INDEX($AT$11:$AV$66,MATCH($C1150&amp;$G1150,$AO$11:$AO$66&amp;$AP$11:$AP$66,0),COUNTIF($AT$10:$AV$10,"&lt;"&amp;Z1150)+1)</f>
        <v>5.0000000000000001E-4</v>
      </c>
      <c r="AB1150" s="111">
        <f t="shared" si="263"/>
        <v>0.66430289097005968</v>
      </c>
      <c r="AC1150" s="121">
        <f t="array" ref="AC1150">INDEX($AW$11:$BA$66,MATCH($C1150&amp;$G1150,$AO$11:$AO$66&amp;$AP$11:$AP$66,0),COUNTIF($AW$10:$BA$10,"&lt;"&amp;Z1150)+1)</f>
        <v>1.4999999999999999E-4</v>
      </c>
      <c r="AD1150" s="62">
        <v>0.67700000000000005</v>
      </c>
      <c r="AE1150" s="61">
        <f t="array" ref="AE1150">INDEX($AT$11:$AV$66,MATCH($C1150&amp;$G1150,$AO$11:$AO$66&amp;$AP$11:$AP$66,0),COUNTIF($AT$10:$AV$10,"&lt;"&amp;AD1150)+1)</f>
        <v>5.0000000000000001E-4</v>
      </c>
      <c r="AF1150" s="111">
        <f t="shared" si="264"/>
        <v>0.66153526064670654</v>
      </c>
      <c r="AG1150" s="121">
        <f t="array" ref="AG1150">INDEX($AW$11:$BA$66,MATCH($C1150&amp;$G1150,$AO$11:$AO$66&amp;$AP$11:$AP$66,0),COUNTIF($AW$10:$BA$10,"&lt;"&amp;AD1150)+1)</f>
        <v>1.4999999999999999E-4</v>
      </c>
    </row>
    <row r="1151" spans="2:33" ht="12.75" customHeight="1" x14ac:dyDescent="0.3">
      <c r="B1151" s="83" t="str">
        <f t="shared" si="252"/>
        <v>11/16-32 UN</v>
      </c>
      <c r="C1151" s="74" t="s">
        <v>498</v>
      </c>
      <c r="D1151" s="74"/>
      <c r="E1151" s="24" t="s">
        <v>671</v>
      </c>
      <c r="F1151" s="84" t="s">
        <v>673</v>
      </c>
      <c r="G1151" s="75">
        <v>32</v>
      </c>
      <c r="H1151" s="74" t="s">
        <v>519</v>
      </c>
      <c r="I1151" s="74" t="s">
        <v>660</v>
      </c>
      <c r="J1151" s="74" t="s">
        <v>588</v>
      </c>
      <c r="K1151" s="74" t="s">
        <v>600</v>
      </c>
      <c r="L1151" s="23">
        <f t="shared" si="253"/>
        <v>17.4346</v>
      </c>
      <c r="M1151" s="23">
        <f t="shared" si="254"/>
        <v>0.79379999999999995</v>
      </c>
      <c r="N1151" s="74">
        <v>60</v>
      </c>
      <c r="O1151" s="101">
        <f t="shared" si="255"/>
        <v>17.4346</v>
      </c>
      <c r="P1151" s="85">
        <f t="shared" si="256"/>
        <v>12.7</v>
      </c>
      <c r="Q1151" s="58">
        <f t="shared" si="257"/>
        <v>0</v>
      </c>
      <c r="R1151" s="101">
        <f t="shared" si="258"/>
        <v>16.919</v>
      </c>
      <c r="S1151" s="85">
        <f t="shared" si="259"/>
        <v>3.8</v>
      </c>
      <c r="T1151" s="58">
        <f t="shared" si="260"/>
        <v>0</v>
      </c>
      <c r="U1151" s="58">
        <f t="shared" si="261"/>
        <v>3.8</v>
      </c>
      <c r="V1151" s="75">
        <f t="array" ref="V1151">INDEX(AS$11:AS$66,MATCH(C1151&amp;G1151,AO$11:AO$66&amp;AP$11:AP$66,0),0)</f>
        <v>12</v>
      </c>
      <c r="X1151" s="120">
        <f t="shared" si="262"/>
        <v>3.125E-2</v>
      </c>
      <c r="Y1151" s="61">
        <f t="array" ref="Y1151">INDEX($AQ$11:$AR$66,MATCH($C1151&amp;$G1151,$AO$11:$AO$66&amp;$AP$11:$AP$66,0),COUNTIF($AQ$10:$AR$10,"&lt;"&amp;Z1151)+1)</f>
        <v>1.4999999999999999E-4</v>
      </c>
      <c r="Z1151" s="123">
        <v>0.68640000000000001</v>
      </c>
      <c r="AA1151" s="61">
        <f t="array" ref="AA1151">INDEX($AT$11:$AV$66,MATCH($C1151&amp;$G1151,$AO$11:$AO$66&amp;$AP$11:$AP$66,0),COUNTIF($AT$10:$AV$10,"&lt;"&amp;Z1151)+1)</f>
        <v>5.0000000000000001E-4</v>
      </c>
      <c r="AB1151" s="111">
        <f t="shared" si="263"/>
        <v>0.66610252959880223</v>
      </c>
      <c r="AC1151" s="121">
        <f t="array" ref="AC1151">INDEX($AW$11:$BA$66,MATCH($C1151&amp;$G1151,$AO$11:$AO$66&amp;$AP$11:$AP$66,0),COUNTIF($AW$10:$BA$10,"&lt;"&amp;Z1151)+1)</f>
        <v>1.4999999999999999E-4</v>
      </c>
      <c r="AD1151" s="62">
        <v>0.67600000000000005</v>
      </c>
      <c r="AE1151" s="61">
        <f t="array" ref="AE1151">INDEX($AT$11:$AV$66,MATCH($C1151&amp;$G1151,$AO$11:$AO$66&amp;$AP$11:$AP$66,0),COUNTIF($AT$10:$AV$10,"&lt;"&amp;AD1151)+1)</f>
        <v>5.0000000000000001E-4</v>
      </c>
      <c r="AF1151" s="111">
        <f t="shared" si="264"/>
        <v>0.66246835306586815</v>
      </c>
      <c r="AG1151" s="121">
        <f t="array" ref="AG1151">INDEX($AW$11:$BA$66,MATCH($C1151&amp;$G1151,$AO$11:$AO$66&amp;$AP$11:$AP$66,0),COUNTIF($AW$10:$BA$10,"&lt;"&amp;AD1151)+1)</f>
        <v>1.4999999999999999E-4</v>
      </c>
    </row>
    <row r="1152" spans="2:33" ht="12.75" customHeight="1" x14ac:dyDescent="0.3">
      <c r="B1152" s="83" t="str">
        <f t="shared" si="252"/>
        <v>11/16-32 UN</v>
      </c>
      <c r="C1152" s="74" t="s">
        <v>498</v>
      </c>
      <c r="D1152" s="74"/>
      <c r="E1152" s="24" t="s">
        <v>671</v>
      </c>
      <c r="F1152" s="84" t="s">
        <v>673</v>
      </c>
      <c r="G1152" s="75">
        <v>32</v>
      </c>
      <c r="H1152" s="74" t="s">
        <v>519</v>
      </c>
      <c r="I1152" s="74" t="s">
        <v>661</v>
      </c>
      <c r="J1152" s="74" t="s">
        <v>588</v>
      </c>
      <c r="K1152" s="74" t="s">
        <v>600</v>
      </c>
      <c r="L1152" s="23">
        <f t="shared" si="253"/>
        <v>17.462499999999999</v>
      </c>
      <c r="M1152" s="23">
        <f t="shared" si="254"/>
        <v>0.79379999999999995</v>
      </c>
      <c r="N1152" s="74">
        <v>60</v>
      </c>
      <c r="O1152" s="101">
        <f t="shared" si="255"/>
        <v>17.462499999999999</v>
      </c>
      <c r="P1152" s="85">
        <f t="shared" si="256"/>
        <v>12.7</v>
      </c>
      <c r="Q1152" s="58">
        <f t="shared" si="257"/>
        <v>0</v>
      </c>
      <c r="R1152" s="101">
        <f t="shared" si="258"/>
        <v>16.946899999999999</v>
      </c>
      <c r="S1152" s="85">
        <f t="shared" si="259"/>
        <v>3.8</v>
      </c>
      <c r="T1152" s="58">
        <f t="shared" si="260"/>
        <v>0</v>
      </c>
      <c r="U1152" s="58">
        <f t="shared" si="261"/>
        <v>3.8</v>
      </c>
      <c r="V1152" s="75">
        <f t="array" ref="V1152">INDEX(AS$11:AS$66,MATCH(C1152&amp;G1152,AO$11:AO$66&amp;AP$11:AP$66,0),0)</f>
        <v>12</v>
      </c>
      <c r="X1152" s="120">
        <f t="shared" si="262"/>
        <v>3.125E-2</v>
      </c>
      <c r="Y1152" s="61">
        <f t="array" ref="Y1152">INDEX($AQ$11:$AR$66,MATCH($C1152&amp;$G1152,$AO$11:$AO$66&amp;$AP$11:$AP$66,0),COUNTIF($AQ$10:$AR$10,"&lt;"&amp;Z1152)+1)</f>
        <v>1.4999999999999999E-4</v>
      </c>
      <c r="Z1152" s="61">
        <f>INDEX(AJ$11:AJ$92,MATCH(F1152,AI$11:AI$92,0))</f>
        <v>0.6875</v>
      </c>
      <c r="AA1152" s="61">
        <f t="array" ref="AA1152">INDEX($AT$11:$AV$66,MATCH($C1152&amp;$G1152,$AO$11:$AO$66&amp;$AP$11:$AP$66,0),COUNTIF($AT$10:$AV$10,"&lt;"&amp;Z1152)+1)</f>
        <v>5.0000000000000001E-4</v>
      </c>
      <c r="AB1152" s="111">
        <f t="shared" si="263"/>
        <v>0.66720252959880222</v>
      </c>
      <c r="AC1152" s="121">
        <f t="array" ref="AC1152">INDEX($AW$11:$BA$66,MATCH($C1152&amp;$G1152,$AO$11:$AO$66&amp;$AP$11:$AP$66,0),COUNTIF($AW$10:$BA$10,"&lt;"&amp;Z1152)+1)</f>
        <v>1.4999999999999999E-4</v>
      </c>
      <c r="AD1152" s="62">
        <v>0.67800000000000005</v>
      </c>
      <c r="AE1152" s="61">
        <f t="array" ref="AE1152">INDEX($AT$11:$AV$66,MATCH($C1152&amp;$G1152,$AO$11:$AO$66&amp;$AP$11:$AP$66,0),COUNTIF($AT$10:$AV$10,"&lt;"&amp;AD1152)+1)</f>
        <v>5.0000000000000001E-4</v>
      </c>
      <c r="AF1152" s="111">
        <f t="shared" si="264"/>
        <v>0.66446835306586816</v>
      </c>
      <c r="AG1152" s="121">
        <f t="array" ref="AG1152">INDEX($AW$11:$BA$66,MATCH($C1152&amp;$G1152,$AO$11:$AO$66&amp;$AP$11:$AP$66,0),COUNTIF($AW$10:$BA$10,"&lt;"&amp;AD1152)+1)</f>
        <v>1.4999999999999999E-4</v>
      </c>
    </row>
    <row r="1153" spans="2:33" ht="12.75" customHeight="1" x14ac:dyDescent="0.3">
      <c r="B1153" s="83" t="str">
        <f t="shared" si="252"/>
        <v>3/4-12 UN</v>
      </c>
      <c r="C1153" s="74" t="s">
        <v>498</v>
      </c>
      <c r="D1153" s="74"/>
      <c r="E1153" s="24" t="s">
        <v>671</v>
      </c>
      <c r="F1153" s="84" t="s">
        <v>674</v>
      </c>
      <c r="G1153" s="75">
        <v>12</v>
      </c>
      <c r="H1153" s="74" t="s">
        <v>519</v>
      </c>
      <c r="I1153" s="74" t="s">
        <v>660</v>
      </c>
      <c r="J1153" s="74" t="s">
        <v>588</v>
      </c>
      <c r="K1153" s="74" t="s">
        <v>600</v>
      </c>
      <c r="L1153" s="23">
        <f t="shared" si="253"/>
        <v>19.006799999999998</v>
      </c>
      <c r="M1153" s="23">
        <f t="shared" si="254"/>
        <v>2.1166999999999998</v>
      </c>
      <c r="N1153" s="74">
        <v>60</v>
      </c>
      <c r="O1153" s="101">
        <f t="shared" si="255"/>
        <v>19.006799999999998</v>
      </c>
      <c r="P1153" s="85">
        <f t="shared" si="256"/>
        <v>15.2</v>
      </c>
      <c r="Q1153" s="58">
        <f t="shared" si="257"/>
        <v>0</v>
      </c>
      <c r="R1153" s="101">
        <f t="shared" si="258"/>
        <v>17.632000000000001</v>
      </c>
      <c r="S1153" s="85">
        <f t="shared" si="259"/>
        <v>5.0999999999999996</v>
      </c>
      <c r="T1153" s="58">
        <f t="shared" si="260"/>
        <v>0</v>
      </c>
      <c r="U1153" s="58">
        <f t="shared" si="261"/>
        <v>5.0999999999999996</v>
      </c>
      <c r="V1153" s="75">
        <f t="array" ref="V1153">INDEX(AS$11:AS$66,MATCH(C1153&amp;G1153,AO$11:AO$66&amp;AP$11:AP$66,0),0)</f>
        <v>6</v>
      </c>
      <c r="X1153" s="120">
        <f t="shared" si="262"/>
        <v>8.3333333333333329E-2</v>
      </c>
      <c r="Y1153" s="61">
        <f t="array" ref="Y1153">INDEX($AQ$11:$AR$66,MATCH($C1153&amp;$G1153,$AO$11:$AO$66&amp;$AP$11:$AP$66,0),COUNTIF($AQ$10:$AR$10,"&lt;"&amp;Z1153)+1)</f>
        <v>2.0000000000000001E-4</v>
      </c>
      <c r="Z1153" s="123">
        <v>0.74829999999999997</v>
      </c>
      <c r="AA1153" s="61">
        <f t="array" ref="AA1153">INDEX($AT$11:$AV$66,MATCH($C1153&amp;$G1153,$AO$11:$AO$66&amp;$AP$11:$AP$66,0),COUNTIF($AT$10:$AV$10,"&lt;"&amp;Z1153)+1)</f>
        <v>5.9999999999999995E-4</v>
      </c>
      <c r="AB1153" s="111">
        <f t="shared" si="263"/>
        <v>0.69417341226347262</v>
      </c>
      <c r="AC1153" s="121">
        <f t="array" ref="AC1153">INDEX($AW$11:$BA$66,MATCH($C1153&amp;$G1153,$AO$11:$AO$66&amp;$AP$11:$AP$66,0),COUNTIF($AW$10:$BA$10,"&lt;"&amp;Z1153)+1)</f>
        <v>2.0000000000000001E-4</v>
      </c>
      <c r="AD1153" s="62">
        <v>0.7248</v>
      </c>
      <c r="AE1153" s="61">
        <f t="array" ref="AE1153">INDEX($AT$11:$AV$66,MATCH($C1153&amp;$G1153,$AO$11:$AO$66&amp;$AP$11:$AP$66,0),COUNTIF($AT$10:$AV$10,"&lt;"&amp;AD1153)+1)</f>
        <v>5.9999999999999995E-4</v>
      </c>
      <c r="AF1153" s="111">
        <f t="shared" si="264"/>
        <v>0.68871560817564836</v>
      </c>
      <c r="AG1153" s="121">
        <f t="array" ref="AG1153">INDEX($AW$11:$BA$66,MATCH($C1153&amp;$G1153,$AO$11:$AO$66&amp;$AP$11:$AP$66,0),COUNTIF($AW$10:$BA$10,"&lt;"&amp;AD1153)+1)</f>
        <v>2.0000000000000001E-4</v>
      </c>
    </row>
    <row r="1154" spans="2:33" ht="12.75" customHeight="1" x14ac:dyDescent="0.3">
      <c r="B1154" s="83" t="str">
        <f t="shared" si="252"/>
        <v>3/4-12 UN</v>
      </c>
      <c r="C1154" s="74" t="s">
        <v>498</v>
      </c>
      <c r="D1154" s="74"/>
      <c r="E1154" s="24" t="s">
        <v>671</v>
      </c>
      <c r="F1154" s="84" t="s">
        <v>674</v>
      </c>
      <c r="G1154" s="75">
        <v>12</v>
      </c>
      <c r="H1154" s="74" t="s">
        <v>519</v>
      </c>
      <c r="I1154" s="74" t="s">
        <v>661</v>
      </c>
      <c r="J1154" s="74" t="s">
        <v>588</v>
      </c>
      <c r="K1154" s="74" t="s">
        <v>600</v>
      </c>
      <c r="L1154" s="23">
        <f t="shared" si="253"/>
        <v>19.05</v>
      </c>
      <c r="M1154" s="23">
        <f t="shared" si="254"/>
        <v>2.1166999999999998</v>
      </c>
      <c r="N1154" s="74">
        <v>60</v>
      </c>
      <c r="O1154" s="101">
        <f t="shared" si="255"/>
        <v>19.05</v>
      </c>
      <c r="P1154" s="85">
        <f t="shared" si="256"/>
        <v>15.2</v>
      </c>
      <c r="Q1154" s="58">
        <f t="shared" si="257"/>
        <v>0</v>
      </c>
      <c r="R1154" s="101">
        <f t="shared" si="258"/>
        <v>17.6752</v>
      </c>
      <c r="S1154" s="85">
        <f t="shared" si="259"/>
        <v>5.0999999999999996</v>
      </c>
      <c r="T1154" s="58">
        <f t="shared" si="260"/>
        <v>0</v>
      </c>
      <c r="U1154" s="58">
        <f t="shared" si="261"/>
        <v>5.0999999999999996</v>
      </c>
      <c r="V1154" s="75">
        <f t="array" ref="V1154">INDEX(AS$11:AS$66,MATCH(C1154&amp;G1154,AO$11:AO$66&amp;AP$11:AP$66,0),0)</f>
        <v>6</v>
      </c>
      <c r="X1154" s="120">
        <f t="shared" si="262"/>
        <v>8.3333333333333329E-2</v>
      </c>
      <c r="Y1154" s="61">
        <f t="array" ref="Y1154">INDEX($AQ$11:$AR$66,MATCH($C1154&amp;$G1154,$AO$11:$AO$66&amp;$AP$11:$AP$66,0),COUNTIF($AQ$10:$AR$10,"&lt;"&amp;Z1154)+1)</f>
        <v>2.0000000000000001E-4</v>
      </c>
      <c r="Z1154" s="61">
        <f>INDEX(AJ$11:AJ$92,MATCH(F1154,AI$11:AI$92,0))</f>
        <v>0.75</v>
      </c>
      <c r="AA1154" s="61">
        <f t="array" ref="AA1154">INDEX($AT$11:$AV$66,MATCH($C1154&amp;$G1154,$AO$11:$AO$66&amp;$AP$11:$AP$66,0),COUNTIF($AT$10:$AV$10,"&lt;"&amp;Z1154)+1)</f>
        <v>5.9999999999999995E-4</v>
      </c>
      <c r="AB1154" s="111">
        <f t="shared" si="263"/>
        <v>0.69587341226347266</v>
      </c>
      <c r="AC1154" s="121">
        <f t="array" ref="AC1154">INDEX($AW$11:$BA$66,MATCH($C1154&amp;$G1154,$AO$11:$AO$66&amp;$AP$11:$AP$66,0),COUNTIF($AW$10:$BA$10,"&lt;"&amp;Z1154)+1)</f>
        <v>2.0000000000000001E-4</v>
      </c>
      <c r="AD1154" s="62">
        <v>0.72789999999999999</v>
      </c>
      <c r="AE1154" s="61">
        <f t="array" ref="AE1154">INDEX($AT$11:$AV$66,MATCH($C1154&amp;$G1154,$AO$11:$AO$66&amp;$AP$11:$AP$66,0),COUNTIF($AT$10:$AV$10,"&lt;"&amp;AD1154)+1)</f>
        <v>5.9999999999999995E-4</v>
      </c>
      <c r="AF1154" s="111">
        <f t="shared" si="264"/>
        <v>0.69181560817564836</v>
      </c>
      <c r="AG1154" s="121">
        <f t="array" ref="AG1154">INDEX($AW$11:$BA$66,MATCH($C1154&amp;$G1154,$AO$11:$AO$66&amp;$AP$11:$AP$66,0),COUNTIF($AW$10:$BA$10,"&lt;"&amp;AD1154)+1)</f>
        <v>2.0000000000000001E-4</v>
      </c>
    </row>
    <row r="1155" spans="2:33" ht="12.75" customHeight="1" x14ac:dyDescent="0.3">
      <c r="B1155" s="83" t="str">
        <f t="shared" si="252"/>
        <v>3/4-20 UNEF</v>
      </c>
      <c r="C1155" s="74" t="s">
        <v>498</v>
      </c>
      <c r="D1155" s="74"/>
      <c r="E1155" s="24" t="s">
        <v>48</v>
      </c>
      <c r="F1155" s="84" t="s">
        <v>674</v>
      </c>
      <c r="G1155" s="75">
        <v>20</v>
      </c>
      <c r="H1155" s="74" t="s">
        <v>519</v>
      </c>
      <c r="I1155" s="74" t="s">
        <v>660</v>
      </c>
      <c r="J1155" s="74" t="s">
        <v>588</v>
      </c>
      <c r="K1155" s="74" t="s">
        <v>600</v>
      </c>
      <c r="L1155" s="23">
        <f t="shared" si="253"/>
        <v>19.016999999999999</v>
      </c>
      <c r="M1155" s="23">
        <f t="shared" si="254"/>
        <v>1.27</v>
      </c>
      <c r="N1155" s="74">
        <v>60</v>
      </c>
      <c r="O1155" s="101">
        <f t="shared" si="255"/>
        <v>19.016999999999999</v>
      </c>
      <c r="P1155" s="85">
        <f t="shared" si="256"/>
        <v>12.7</v>
      </c>
      <c r="Q1155" s="58">
        <f t="shared" si="257"/>
        <v>0</v>
      </c>
      <c r="R1155" s="101">
        <f t="shared" si="258"/>
        <v>18.1921</v>
      </c>
      <c r="S1155" s="85">
        <f t="shared" si="259"/>
        <v>3.8</v>
      </c>
      <c r="T1155" s="58">
        <f t="shared" si="260"/>
        <v>0</v>
      </c>
      <c r="U1155" s="58">
        <f t="shared" si="261"/>
        <v>3.8</v>
      </c>
      <c r="V1155" s="75">
        <f t="array" ref="V1155">INDEX(AS$11:AS$66,MATCH(C1155&amp;G1155,AO$11:AO$66&amp;AP$11:AP$66,0),0)</f>
        <v>8</v>
      </c>
      <c r="X1155" s="120">
        <f t="shared" si="262"/>
        <v>0.05</v>
      </c>
      <c r="Y1155" s="61">
        <f t="array" ref="Y1155">INDEX($AQ$11:$AR$66,MATCH($C1155&amp;$G1155,$AO$11:$AO$66&amp;$AP$11:$AP$66,0),COUNTIF($AQ$10:$AR$10,"&lt;"&amp;Z1155)+1)</f>
        <v>1.4999999999999999E-4</v>
      </c>
      <c r="Z1155" s="123">
        <v>0.74870000000000003</v>
      </c>
      <c r="AA1155" s="61">
        <f t="array" ref="AA1155">INDEX($AT$11:$AV$66,MATCH($C1155&amp;$G1155,$AO$11:$AO$66&amp;$AP$11:$AP$66,0),COUNTIF($AT$10:$AV$10,"&lt;"&amp;Z1155)+1)</f>
        <v>5.0000000000000001E-4</v>
      </c>
      <c r="AB1155" s="111">
        <f t="shared" si="263"/>
        <v>0.71622404735808365</v>
      </c>
      <c r="AC1155" s="121">
        <f t="array" ref="AC1155">INDEX($AW$11:$BA$66,MATCH($C1155&amp;$G1155,$AO$11:$AO$66&amp;$AP$11:$AP$66,0),COUNTIF($AW$10:$BA$10,"&lt;"&amp;Z1155)+1)</f>
        <v>1.4999999999999999E-4</v>
      </c>
      <c r="AD1155" s="62">
        <v>0.73350000000000004</v>
      </c>
      <c r="AE1155" s="61">
        <f t="array" ref="AE1155">INDEX($AT$11:$AV$66,MATCH($C1155&amp;$G1155,$AO$11:$AO$66&amp;$AP$11:$AP$66,0),COUNTIF($AT$10:$AV$10,"&lt;"&amp;AD1155)+1)</f>
        <v>5.0000000000000001E-4</v>
      </c>
      <c r="AF1155" s="111">
        <f t="shared" si="264"/>
        <v>0.71184936490538908</v>
      </c>
      <c r="AG1155" s="121">
        <f t="array" ref="AG1155">INDEX($AW$11:$BA$66,MATCH($C1155&amp;$G1155,$AO$11:$AO$66&amp;$AP$11:$AP$66,0),COUNTIF($AW$10:$BA$10,"&lt;"&amp;AD1155)+1)</f>
        <v>1.4999999999999999E-4</v>
      </c>
    </row>
    <row r="1156" spans="2:33" ht="12.75" customHeight="1" x14ac:dyDescent="0.3">
      <c r="B1156" s="83" t="str">
        <f t="shared" si="252"/>
        <v>3/4-20 UNEF</v>
      </c>
      <c r="C1156" s="74" t="s">
        <v>498</v>
      </c>
      <c r="D1156" s="74"/>
      <c r="E1156" s="24" t="s">
        <v>48</v>
      </c>
      <c r="F1156" s="84" t="s">
        <v>674</v>
      </c>
      <c r="G1156" s="75">
        <v>20</v>
      </c>
      <c r="H1156" s="74" t="s">
        <v>519</v>
      </c>
      <c r="I1156" s="74" t="s">
        <v>661</v>
      </c>
      <c r="J1156" s="74" t="s">
        <v>588</v>
      </c>
      <c r="K1156" s="74" t="s">
        <v>600</v>
      </c>
      <c r="L1156" s="23">
        <f t="shared" si="253"/>
        <v>19.05</v>
      </c>
      <c r="M1156" s="23">
        <f t="shared" si="254"/>
        <v>1.27</v>
      </c>
      <c r="N1156" s="74">
        <v>60</v>
      </c>
      <c r="O1156" s="101">
        <f t="shared" si="255"/>
        <v>19.05</v>
      </c>
      <c r="P1156" s="85">
        <f t="shared" si="256"/>
        <v>12.7</v>
      </c>
      <c r="Q1156" s="58">
        <f t="shared" si="257"/>
        <v>0</v>
      </c>
      <c r="R1156" s="101">
        <f t="shared" si="258"/>
        <v>18.225100000000001</v>
      </c>
      <c r="S1156" s="85">
        <f t="shared" si="259"/>
        <v>3.8</v>
      </c>
      <c r="T1156" s="58">
        <f t="shared" si="260"/>
        <v>0</v>
      </c>
      <c r="U1156" s="58">
        <f t="shared" si="261"/>
        <v>3.8</v>
      </c>
      <c r="V1156" s="75">
        <f t="array" ref="V1156">INDEX(AS$11:AS$66,MATCH(C1156&amp;G1156,AO$11:AO$66&amp;AP$11:AP$66,0),0)</f>
        <v>8</v>
      </c>
      <c r="X1156" s="120">
        <f t="shared" si="262"/>
        <v>0.05</v>
      </c>
      <c r="Y1156" s="61">
        <f t="array" ref="Y1156">INDEX($AQ$11:$AR$66,MATCH($C1156&amp;$G1156,$AO$11:$AO$66&amp;$AP$11:$AP$66,0),COUNTIF($AQ$10:$AR$10,"&lt;"&amp;Z1156)+1)</f>
        <v>1.4999999999999999E-4</v>
      </c>
      <c r="Z1156" s="61">
        <f>INDEX(AJ$11:AJ$92,MATCH(F1156,AI$11:AI$92,0))</f>
        <v>0.75</v>
      </c>
      <c r="AA1156" s="61">
        <f t="array" ref="AA1156">INDEX($AT$11:$AV$66,MATCH($C1156&amp;$G1156,$AO$11:$AO$66&amp;$AP$11:$AP$66,0),COUNTIF($AT$10:$AV$10,"&lt;"&amp;Z1156)+1)</f>
        <v>5.0000000000000001E-4</v>
      </c>
      <c r="AB1156" s="111">
        <f t="shared" si="263"/>
        <v>0.71752404735808351</v>
      </c>
      <c r="AC1156" s="121">
        <f t="array" ref="AC1156">INDEX($AW$11:$BA$66,MATCH($C1156&amp;$G1156,$AO$11:$AO$66&amp;$AP$11:$AP$66,0),COUNTIF($AW$10:$BA$10,"&lt;"&amp;Z1156)+1)</f>
        <v>1.4999999999999999E-4</v>
      </c>
      <c r="AD1156" s="62">
        <v>0.7359</v>
      </c>
      <c r="AE1156" s="61">
        <f t="array" ref="AE1156">INDEX($AT$11:$AV$66,MATCH($C1156&amp;$G1156,$AO$11:$AO$66&amp;$AP$11:$AP$66,0),COUNTIF($AT$10:$AV$10,"&lt;"&amp;AD1156)+1)</f>
        <v>5.0000000000000001E-4</v>
      </c>
      <c r="AF1156" s="111">
        <f t="shared" si="264"/>
        <v>0.71424936490538904</v>
      </c>
      <c r="AG1156" s="121">
        <f t="array" ref="AG1156">INDEX($AW$11:$BA$66,MATCH($C1156&amp;$G1156,$AO$11:$AO$66&amp;$AP$11:$AP$66,0),COUNTIF($AW$10:$BA$10,"&lt;"&amp;AD1156)+1)</f>
        <v>1.4999999999999999E-4</v>
      </c>
    </row>
    <row r="1157" spans="2:33" ht="12.75" customHeight="1" x14ac:dyDescent="0.3">
      <c r="B1157" s="83" t="str">
        <f t="shared" ref="B1157:B1220" si="266">CONCATENATE(F1157,"-",G1157," ",E1157)</f>
        <v>3/4-28 UN</v>
      </c>
      <c r="C1157" s="74" t="s">
        <v>498</v>
      </c>
      <c r="D1157" s="74"/>
      <c r="E1157" s="24" t="s">
        <v>671</v>
      </c>
      <c r="F1157" s="84" t="s">
        <v>674</v>
      </c>
      <c r="G1157" s="75">
        <v>28</v>
      </c>
      <c r="H1157" s="74" t="s">
        <v>519</v>
      </c>
      <c r="I1157" s="74" t="s">
        <v>660</v>
      </c>
      <c r="J1157" s="74" t="s">
        <v>588</v>
      </c>
      <c r="K1157" s="74" t="s">
        <v>600</v>
      </c>
      <c r="L1157" s="23">
        <f t="shared" ref="L1157:L1220" si="267">ROUND(Z1157*25.4,4)</f>
        <v>19.019500000000001</v>
      </c>
      <c r="M1157" s="23">
        <f t="shared" si="254"/>
        <v>0.90710000000000002</v>
      </c>
      <c r="N1157" s="74">
        <v>60</v>
      </c>
      <c r="O1157" s="101">
        <f t="shared" si="255"/>
        <v>19.019500000000001</v>
      </c>
      <c r="P1157" s="85">
        <f t="shared" si="256"/>
        <v>12.7</v>
      </c>
      <c r="Q1157" s="58">
        <f t="shared" si="257"/>
        <v>0</v>
      </c>
      <c r="R1157" s="101">
        <f t="shared" si="258"/>
        <v>18.430299999999999</v>
      </c>
      <c r="S1157" s="85">
        <f t="shared" si="259"/>
        <v>3.8</v>
      </c>
      <c r="T1157" s="58">
        <f t="shared" si="260"/>
        <v>0</v>
      </c>
      <c r="U1157" s="58">
        <f t="shared" si="261"/>
        <v>3.8</v>
      </c>
      <c r="V1157" s="75">
        <f t="array" ref="V1157">INDEX(AS$11:AS$66,MATCH(C1157&amp;G1157,AO$11:AO$66&amp;AP$11:AP$66,0),0)</f>
        <v>8</v>
      </c>
      <c r="X1157" s="120">
        <f t="shared" si="262"/>
        <v>3.5714285714285712E-2</v>
      </c>
      <c r="Y1157" s="61">
        <f t="array" ref="Y1157">INDEX($AQ$11:$AR$66,MATCH($C1157&amp;$G1157,$AO$11:$AO$66&amp;$AP$11:$AP$66,0),COUNTIF($AQ$10:$AR$10,"&lt;"&amp;Z1157)+1)</f>
        <v>1.4999999999999999E-4</v>
      </c>
      <c r="Z1157" s="123">
        <v>0.74880000000000002</v>
      </c>
      <c r="AA1157" s="61">
        <f t="array" ref="AA1157">INDEX($AT$11:$AV$66,MATCH($C1157&amp;$G1157,$AO$11:$AO$66&amp;$AP$11:$AP$66,0),COUNTIF($AT$10:$AV$10,"&lt;"&amp;Z1157)+1)</f>
        <v>5.0000000000000001E-4</v>
      </c>
      <c r="AB1157" s="111">
        <f t="shared" si="263"/>
        <v>0.7256028909700597</v>
      </c>
      <c r="AC1157" s="121">
        <f t="array" ref="AC1157">INDEX($AW$11:$BA$66,MATCH($C1157&amp;$G1157,$AO$11:$AO$66&amp;$AP$11:$AP$66,0),COUNTIF($AW$10:$BA$10,"&lt;"&amp;Z1157)+1)</f>
        <v>1.4999999999999999E-4</v>
      </c>
      <c r="AD1157" s="62">
        <v>0.73729999999999996</v>
      </c>
      <c r="AE1157" s="61">
        <f t="array" ref="AE1157">INDEX($AT$11:$AV$66,MATCH($C1157&amp;$G1157,$AO$11:$AO$66&amp;$AP$11:$AP$66,0),COUNTIF($AT$10:$AV$10,"&lt;"&amp;AD1157)+1)</f>
        <v>5.0000000000000001E-4</v>
      </c>
      <c r="AF1157" s="111">
        <f t="shared" si="264"/>
        <v>0.72183526064670644</v>
      </c>
      <c r="AG1157" s="121">
        <f t="array" ref="AG1157">INDEX($AW$11:$BA$66,MATCH($C1157&amp;$G1157,$AO$11:$AO$66&amp;$AP$11:$AP$66,0),COUNTIF($AW$10:$BA$10,"&lt;"&amp;AD1157)+1)</f>
        <v>1.4999999999999999E-4</v>
      </c>
    </row>
    <row r="1158" spans="2:33" ht="12.75" customHeight="1" x14ac:dyDescent="0.3">
      <c r="B1158" s="83" t="str">
        <f t="shared" si="266"/>
        <v>3/4-28 UN</v>
      </c>
      <c r="C1158" s="74" t="s">
        <v>498</v>
      </c>
      <c r="D1158" s="74"/>
      <c r="E1158" s="24" t="s">
        <v>671</v>
      </c>
      <c r="F1158" s="84" t="s">
        <v>674</v>
      </c>
      <c r="G1158" s="75">
        <v>28</v>
      </c>
      <c r="H1158" s="74" t="s">
        <v>519</v>
      </c>
      <c r="I1158" s="74" t="s">
        <v>661</v>
      </c>
      <c r="J1158" s="74" t="s">
        <v>588</v>
      </c>
      <c r="K1158" s="74" t="s">
        <v>600</v>
      </c>
      <c r="L1158" s="23">
        <f t="shared" si="267"/>
        <v>19.05</v>
      </c>
      <c r="M1158" s="23">
        <f t="shared" si="254"/>
        <v>0.90710000000000002</v>
      </c>
      <c r="N1158" s="74">
        <v>60</v>
      </c>
      <c r="O1158" s="101">
        <f t="shared" si="255"/>
        <v>19.05</v>
      </c>
      <c r="P1158" s="85">
        <f t="shared" si="256"/>
        <v>12.7</v>
      </c>
      <c r="Q1158" s="58">
        <f t="shared" si="257"/>
        <v>0</v>
      </c>
      <c r="R1158" s="101">
        <f t="shared" si="258"/>
        <v>18.460799999999999</v>
      </c>
      <c r="S1158" s="85">
        <f t="shared" si="259"/>
        <v>3.8</v>
      </c>
      <c r="T1158" s="58">
        <f t="shared" si="260"/>
        <v>0</v>
      </c>
      <c r="U1158" s="58">
        <f t="shared" si="261"/>
        <v>3.8</v>
      </c>
      <c r="V1158" s="75">
        <f t="array" ref="V1158">INDEX(AS$11:AS$66,MATCH(C1158&amp;G1158,AO$11:AO$66&amp;AP$11:AP$66,0),0)</f>
        <v>8</v>
      </c>
      <c r="X1158" s="120">
        <f t="shared" si="262"/>
        <v>3.5714285714285712E-2</v>
      </c>
      <c r="Y1158" s="61">
        <f t="array" ref="Y1158">INDEX($AQ$11:$AR$66,MATCH($C1158&amp;$G1158,$AO$11:$AO$66&amp;$AP$11:$AP$66,0),COUNTIF($AQ$10:$AR$10,"&lt;"&amp;Z1158)+1)</f>
        <v>1.4999999999999999E-4</v>
      </c>
      <c r="Z1158" s="61">
        <f>INDEX(AJ$11:AJ$92,MATCH(F1158,AI$11:AI$92,0))</f>
        <v>0.75</v>
      </c>
      <c r="AA1158" s="61">
        <f t="array" ref="AA1158">INDEX($AT$11:$AV$66,MATCH($C1158&amp;$G1158,$AO$11:$AO$66&amp;$AP$11:$AP$66,0),COUNTIF($AT$10:$AV$10,"&lt;"&amp;Z1158)+1)</f>
        <v>5.0000000000000001E-4</v>
      </c>
      <c r="AB1158" s="111">
        <f t="shared" si="263"/>
        <v>0.72680289097005968</v>
      </c>
      <c r="AC1158" s="121">
        <f t="array" ref="AC1158">INDEX($AW$11:$BA$66,MATCH($C1158&amp;$G1158,$AO$11:$AO$66&amp;$AP$11:$AP$66,0),COUNTIF($AW$10:$BA$10,"&lt;"&amp;Z1158)+1)</f>
        <v>1.4999999999999999E-4</v>
      </c>
      <c r="AD1158" s="62">
        <v>0.73939999999999995</v>
      </c>
      <c r="AE1158" s="61">
        <f t="array" ref="AE1158">INDEX($AT$11:$AV$66,MATCH($C1158&amp;$G1158,$AO$11:$AO$66&amp;$AP$11:$AP$66,0),COUNTIF($AT$10:$AV$10,"&lt;"&amp;AD1158)+1)</f>
        <v>5.0000000000000001E-4</v>
      </c>
      <c r="AF1158" s="111">
        <f t="shared" si="264"/>
        <v>0.72393526064670644</v>
      </c>
      <c r="AG1158" s="121">
        <f t="array" ref="AG1158">INDEX($AW$11:$BA$66,MATCH($C1158&amp;$G1158,$AO$11:$AO$66&amp;$AP$11:$AP$66,0),COUNTIF($AW$10:$BA$10,"&lt;"&amp;AD1158)+1)</f>
        <v>1.4999999999999999E-4</v>
      </c>
    </row>
    <row r="1159" spans="2:33" ht="12.75" customHeight="1" x14ac:dyDescent="0.3">
      <c r="B1159" s="83" t="str">
        <f t="shared" si="266"/>
        <v>3/4-32 UN</v>
      </c>
      <c r="C1159" s="74" t="s">
        <v>498</v>
      </c>
      <c r="D1159" s="74"/>
      <c r="E1159" s="24" t="s">
        <v>671</v>
      </c>
      <c r="F1159" s="84" t="s">
        <v>674</v>
      </c>
      <c r="G1159" s="75">
        <v>32</v>
      </c>
      <c r="H1159" s="74" t="s">
        <v>519</v>
      </c>
      <c r="I1159" s="74" t="s">
        <v>660</v>
      </c>
      <c r="J1159" s="74" t="s">
        <v>588</v>
      </c>
      <c r="K1159" s="74" t="s">
        <v>600</v>
      </c>
      <c r="L1159" s="23">
        <f t="shared" si="267"/>
        <v>19.022099999999998</v>
      </c>
      <c r="M1159" s="23">
        <f t="shared" si="254"/>
        <v>0.79379999999999995</v>
      </c>
      <c r="N1159" s="74">
        <v>60</v>
      </c>
      <c r="O1159" s="101">
        <f t="shared" si="255"/>
        <v>19.022099999999998</v>
      </c>
      <c r="P1159" s="85">
        <f t="shared" si="256"/>
        <v>12.7</v>
      </c>
      <c r="Q1159" s="58">
        <f t="shared" si="257"/>
        <v>0</v>
      </c>
      <c r="R1159" s="101">
        <f t="shared" si="258"/>
        <v>18.506499999999999</v>
      </c>
      <c r="S1159" s="85">
        <f t="shared" si="259"/>
        <v>3.8</v>
      </c>
      <c r="T1159" s="58">
        <f t="shared" si="260"/>
        <v>0</v>
      </c>
      <c r="U1159" s="58">
        <f t="shared" si="261"/>
        <v>3.8</v>
      </c>
      <c r="V1159" s="75">
        <f t="array" ref="V1159">INDEX(AS$11:AS$66,MATCH(C1159&amp;G1159,AO$11:AO$66&amp;AP$11:AP$66,0),0)</f>
        <v>12</v>
      </c>
      <c r="X1159" s="120">
        <f t="shared" si="262"/>
        <v>3.125E-2</v>
      </c>
      <c r="Y1159" s="61">
        <f t="array" ref="Y1159">INDEX($AQ$11:$AR$66,MATCH($C1159&amp;$G1159,$AO$11:$AO$66&amp;$AP$11:$AP$66,0),COUNTIF($AQ$10:$AR$10,"&lt;"&amp;Z1159)+1)</f>
        <v>1.4999999999999999E-4</v>
      </c>
      <c r="Z1159" s="123">
        <v>0.74890000000000001</v>
      </c>
      <c r="AA1159" s="61">
        <f t="array" ref="AA1159">INDEX($AT$11:$AV$66,MATCH($C1159&amp;$G1159,$AO$11:$AO$66&amp;$AP$11:$AP$66,0),COUNTIF($AT$10:$AV$10,"&lt;"&amp;Z1159)+1)</f>
        <v>5.0000000000000001E-4</v>
      </c>
      <c r="AB1159" s="111">
        <f t="shared" si="263"/>
        <v>0.72860252959880223</v>
      </c>
      <c r="AC1159" s="121">
        <f t="array" ref="AC1159">INDEX($AW$11:$BA$66,MATCH($C1159&amp;$G1159,$AO$11:$AO$66&amp;$AP$11:$AP$66,0),COUNTIF($AW$10:$BA$10,"&lt;"&amp;Z1159)+1)</f>
        <v>1.4999999999999999E-4</v>
      </c>
      <c r="AD1159" s="62">
        <v>0.73850000000000005</v>
      </c>
      <c r="AE1159" s="61">
        <f t="array" ref="AE1159">INDEX($AT$11:$AV$66,MATCH($C1159&amp;$G1159,$AO$11:$AO$66&amp;$AP$11:$AP$66,0),COUNTIF($AT$10:$AV$10,"&lt;"&amp;AD1159)+1)</f>
        <v>5.0000000000000001E-4</v>
      </c>
      <c r="AF1159" s="111">
        <f t="shared" si="264"/>
        <v>0.72496835306586815</v>
      </c>
      <c r="AG1159" s="121">
        <f t="array" ref="AG1159">INDEX($AW$11:$BA$66,MATCH($C1159&amp;$G1159,$AO$11:$AO$66&amp;$AP$11:$AP$66,0),COUNTIF($AW$10:$BA$10,"&lt;"&amp;AD1159)+1)</f>
        <v>1.4999999999999999E-4</v>
      </c>
    </row>
    <row r="1160" spans="2:33" ht="12.75" customHeight="1" x14ac:dyDescent="0.3">
      <c r="B1160" s="83" t="str">
        <f t="shared" si="266"/>
        <v>3/4-32 UN</v>
      </c>
      <c r="C1160" s="74" t="s">
        <v>498</v>
      </c>
      <c r="D1160" s="74"/>
      <c r="E1160" s="24" t="s">
        <v>671</v>
      </c>
      <c r="F1160" s="84" t="s">
        <v>674</v>
      </c>
      <c r="G1160" s="75">
        <v>32</v>
      </c>
      <c r="H1160" s="74" t="s">
        <v>519</v>
      </c>
      <c r="I1160" s="74" t="s">
        <v>661</v>
      </c>
      <c r="J1160" s="74" t="s">
        <v>588</v>
      </c>
      <c r="K1160" s="74" t="s">
        <v>600</v>
      </c>
      <c r="L1160" s="23">
        <f t="shared" si="267"/>
        <v>19.05</v>
      </c>
      <c r="M1160" s="23">
        <f t="shared" si="254"/>
        <v>0.79379999999999995</v>
      </c>
      <c r="N1160" s="74">
        <v>60</v>
      </c>
      <c r="O1160" s="101">
        <f t="shared" si="255"/>
        <v>19.05</v>
      </c>
      <c r="P1160" s="85">
        <f t="shared" si="256"/>
        <v>12.7</v>
      </c>
      <c r="Q1160" s="58">
        <f t="shared" si="257"/>
        <v>0</v>
      </c>
      <c r="R1160" s="101">
        <f t="shared" si="258"/>
        <v>18.534400000000002</v>
      </c>
      <c r="S1160" s="85">
        <f t="shared" si="259"/>
        <v>3.8</v>
      </c>
      <c r="T1160" s="58">
        <f t="shared" si="260"/>
        <v>0</v>
      </c>
      <c r="U1160" s="58">
        <f t="shared" si="261"/>
        <v>3.8</v>
      </c>
      <c r="V1160" s="75">
        <f t="array" ref="V1160">INDEX(AS$11:AS$66,MATCH(C1160&amp;G1160,AO$11:AO$66&amp;AP$11:AP$66,0),0)</f>
        <v>12</v>
      </c>
      <c r="X1160" s="120">
        <f t="shared" si="262"/>
        <v>3.125E-2</v>
      </c>
      <c r="Y1160" s="61">
        <f t="array" ref="Y1160">INDEX($AQ$11:$AR$66,MATCH($C1160&amp;$G1160,$AO$11:$AO$66&amp;$AP$11:$AP$66,0),COUNTIF($AQ$10:$AR$10,"&lt;"&amp;Z1160)+1)</f>
        <v>1.4999999999999999E-4</v>
      </c>
      <c r="Z1160" s="61">
        <f>INDEX(AJ$11:AJ$92,MATCH(F1160,AI$11:AI$92,0))</f>
        <v>0.75</v>
      </c>
      <c r="AA1160" s="61">
        <f t="array" ref="AA1160">INDEX($AT$11:$AV$66,MATCH($C1160&amp;$G1160,$AO$11:$AO$66&amp;$AP$11:$AP$66,0),COUNTIF($AT$10:$AV$10,"&lt;"&amp;Z1160)+1)</f>
        <v>5.0000000000000001E-4</v>
      </c>
      <c r="AB1160" s="111">
        <f t="shared" si="263"/>
        <v>0.72970252959880222</v>
      </c>
      <c r="AC1160" s="121">
        <f t="array" ref="AC1160">INDEX($AW$11:$BA$66,MATCH($C1160&amp;$G1160,$AO$11:$AO$66&amp;$AP$11:$AP$66,0),COUNTIF($AW$10:$BA$10,"&lt;"&amp;Z1160)+1)</f>
        <v>1.4999999999999999E-4</v>
      </c>
      <c r="AD1160" s="62">
        <v>0.74050000000000005</v>
      </c>
      <c r="AE1160" s="61">
        <f t="array" ref="AE1160">INDEX($AT$11:$AV$66,MATCH($C1160&amp;$G1160,$AO$11:$AO$66&amp;$AP$11:$AP$66,0),COUNTIF($AT$10:$AV$10,"&lt;"&amp;AD1160)+1)</f>
        <v>5.0000000000000001E-4</v>
      </c>
      <c r="AF1160" s="111">
        <f t="shared" si="264"/>
        <v>0.72696835306586816</v>
      </c>
      <c r="AG1160" s="121">
        <f t="array" ref="AG1160">INDEX($AW$11:$BA$66,MATCH($C1160&amp;$G1160,$AO$11:$AO$66&amp;$AP$11:$AP$66,0),COUNTIF($AW$10:$BA$10,"&lt;"&amp;AD1160)+1)</f>
        <v>1.4999999999999999E-4</v>
      </c>
    </row>
    <row r="1161" spans="2:33" ht="12.75" customHeight="1" x14ac:dyDescent="0.3">
      <c r="B1161" s="83" t="str">
        <f t="shared" si="266"/>
        <v>13/16-12 UN</v>
      </c>
      <c r="C1161" s="74" t="s">
        <v>498</v>
      </c>
      <c r="D1161" s="74"/>
      <c r="E1161" s="24" t="s">
        <v>671</v>
      </c>
      <c r="F1161" s="84" t="s">
        <v>675</v>
      </c>
      <c r="G1161" s="75">
        <v>12</v>
      </c>
      <c r="H1161" s="74" t="s">
        <v>519</v>
      </c>
      <c r="I1161" s="74" t="s">
        <v>660</v>
      </c>
      <c r="J1161" s="74" t="s">
        <v>588</v>
      </c>
      <c r="K1161" s="74" t="s">
        <v>600</v>
      </c>
      <c r="L1161" s="23">
        <f t="shared" si="267"/>
        <v>20.5943</v>
      </c>
      <c r="M1161" s="23">
        <f t="shared" si="254"/>
        <v>2.1166999999999998</v>
      </c>
      <c r="N1161" s="74">
        <v>60</v>
      </c>
      <c r="O1161" s="101">
        <f t="shared" si="255"/>
        <v>20.5943</v>
      </c>
      <c r="P1161" s="85">
        <f t="shared" si="256"/>
        <v>15.2</v>
      </c>
      <c r="Q1161" s="58">
        <f t="shared" si="257"/>
        <v>0</v>
      </c>
      <c r="R1161" s="101">
        <f t="shared" si="258"/>
        <v>19.2195</v>
      </c>
      <c r="S1161" s="85">
        <f t="shared" si="259"/>
        <v>5.0999999999999996</v>
      </c>
      <c r="T1161" s="58">
        <f t="shared" si="260"/>
        <v>0</v>
      </c>
      <c r="U1161" s="58">
        <f t="shared" si="261"/>
        <v>5.0999999999999996</v>
      </c>
      <c r="V1161" s="75">
        <f t="array" ref="V1161">INDEX(AS$11:AS$66,MATCH(C1161&amp;G1161,AO$11:AO$66&amp;AP$11:AP$66,0),0)</f>
        <v>6</v>
      </c>
      <c r="X1161" s="120">
        <f t="shared" si="262"/>
        <v>8.3333333333333329E-2</v>
      </c>
      <c r="Y1161" s="61">
        <f t="array" ref="Y1161">INDEX($AQ$11:$AR$66,MATCH($C1161&amp;$G1161,$AO$11:$AO$66&amp;$AP$11:$AP$66,0),COUNTIF($AQ$10:$AR$10,"&lt;"&amp;Z1161)+1)</f>
        <v>2.0000000000000001E-4</v>
      </c>
      <c r="Z1161" s="123">
        <v>0.81079999999999997</v>
      </c>
      <c r="AA1161" s="61">
        <f t="array" ref="AA1161">INDEX($AT$11:$AV$66,MATCH($C1161&amp;$G1161,$AO$11:$AO$66&amp;$AP$11:$AP$66,0),COUNTIF($AT$10:$AV$10,"&lt;"&amp;Z1161)+1)</f>
        <v>5.9999999999999995E-4</v>
      </c>
      <c r="AB1161" s="111">
        <f t="shared" si="263"/>
        <v>0.75667341226347262</v>
      </c>
      <c r="AC1161" s="121">
        <f t="array" ref="AC1161">INDEX($AW$11:$BA$66,MATCH($C1161&amp;$G1161,$AO$11:$AO$66&amp;$AP$11:$AP$66,0),COUNTIF($AW$10:$BA$10,"&lt;"&amp;Z1161)+1)</f>
        <v>2.0000000000000001E-4</v>
      </c>
      <c r="AD1161" s="62">
        <v>0.7873</v>
      </c>
      <c r="AE1161" s="61">
        <f t="array" ref="AE1161">INDEX($AT$11:$AV$66,MATCH($C1161&amp;$G1161,$AO$11:$AO$66&amp;$AP$11:$AP$66,0),COUNTIF($AT$10:$AV$10,"&lt;"&amp;AD1161)+1)</f>
        <v>5.9999999999999995E-4</v>
      </c>
      <c r="AF1161" s="111">
        <f t="shared" si="264"/>
        <v>0.75121560817564836</v>
      </c>
      <c r="AG1161" s="121">
        <f t="array" ref="AG1161">INDEX($AW$11:$BA$66,MATCH($C1161&amp;$G1161,$AO$11:$AO$66&amp;$AP$11:$AP$66,0),COUNTIF($AW$10:$BA$10,"&lt;"&amp;AD1161)+1)</f>
        <v>2.0000000000000001E-4</v>
      </c>
    </row>
    <row r="1162" spans="2:33" ht="12.75" customHeight="1" x14ac:dyDescent="0.3">
      <c r="B1162" s="83" t="str">
        <f t="shared" si="266"/>
        <v>13/16-12 UN</v>
      </c>
      <c r="C1162" s="74" t="s">
        <v>498</v>
      </c>
      <c r="D1162" s="74"/>
      <c r="E1162" s="24" t="s">
        <v>671</v>
      </c>
      <c r="F1162" s="84" t="s">
        <v>675</v>
      </c>
      <c r="G1162" s="75">
        <v>12</v>
      </c>
      <c r="H1162" s="74" t="s">
        <v>519</v>
      </c>
      <c r="I1162" s="74" t="s">
        <v>661</v>
      </c>
      <c r="J1162" s="74" t="s">
        <v>588</v>
      </c>
      <c r="K1162" s="74" t="s">
        <v>600</v>
      </c>
      <c r="L1162" s="23">
        <f t="shared" si="267"/>
        <v>20.637499999999999</v>
      </c>
      <c r="M1162" s="23">
        <f t="shared" si="254"/>
        <v>2.1166999999999998</v>
      </c>
      <c r="N1162" s="74">
        <v>60</v>
      </c>
      <c r="O1162" s="101">
        <f t="shared" si="255"/>
        <v>20.637499999999999</v>
      </c>
      <c r="P1162" s="85">
        <f t="shared" si="256"/>
        <v>15.2</v>
      </c>
      <c r="Q1162" s="58">
        <f t="shared" si="257"/>
        <v>0</v>
      </c>
      <c r="R1162" s="101">
        <f t="shared" si="258"/>
        <v>19.262699999999999</v>
      </c>
      <c r="S1162" s="85">
        <f t="shared" si="259"/>
        <v>5.0999999999999996</v>
      </c>
      <c r="T1162" s="58">
        <f t="shared" si="260"/>
        <v>0</v>
      </c>
      <c r="U1162" s="58">
        <f t="shared" si="261"/>
        <v>5.0999999999999996</v>
      </c>
      <c r="V1162" s="75">
        <f t="array" ref="V1162">INDEX(AS$11:AS$66,MATCH(C1162&amp;G1162,AO$11:AO$66&amp;AP$11:AP$66,0),0)</f>
        <v>6</v>
      </c>
      <c r="X1162" s="120">
        <f t="shared" si="262"/>
        <v>8.3333333333333329E-2</v>
      </c>
      <c r="Y1162" s="61">
        <f t="array" ref="Y1162">INDEX($AQ$11:$AR$66,MATCH($C1162&amp;$G1162,$AO$11:$AO$66&amp;$AP$11:$AP$66,0),COUNTIF($AQ$10:$AR$10,"&lt;"&amp;Z1162)+1)</f>
        <v>2.0000000000000001E-4</v>
      </c>
      <c r="Z1162" s="61">
        <f>INDEX(AJ$11:AJ$92,MATCH(F1162,AI$11:AI$92,0))</f>
        <v>0.8125</v>
      </c>
      <c r="AA1162" s="61">
        <f t="array" ref="AA1162">INDEX($AT$11:$AV$66,MATCH($C1162&amp;$G1162,$AO$11:$AO$66&amp;$AP$11:$AP$66,0),COUNTIF($AT$10:$AV$10,"&lt;"&amp;Z1162)+1)</f>
        <v>5.9999999999999995E-4</v>
      </c>
      <c r="AB1162" s="111">
        <f t="shared" si="263"/>
        <v>0.75837341226347266</v>
      </c>
      <c r="AC1162" s="121">
        <f t="array" ref="AC1162">INDEX($AW$11:$BA$66,MATCH($C1162&amp;$G1162,$AO$11:$AO$66&amp;$AP$11:$AP$66,0),COUNTIF($AW$10:$BA$10,"&lt;"&amp;Z1162)+1)</f>
        <v>2.0000000000000001E-4</v>
      </c>
      <c r="AD1162" s="62">
        <v>0.79039999999999999</v>
      </c>
      <c r="AE1162" s="61">
        <f t="array" ref="AE1162">INDEX($AT$11:$AV$66,MATCH($C1162&amp;$G1162,$AO$11:$AO$66&amp;$AP$11:$AP$66,0),COUNTIF($AT$10:$AV$10,"&lt;"&amp;AD1162)+1)</f>
        <v>5.9999999999999995E-4</v>
      </c>
      <c r="AF1162" s="111">
        <f t="shared" si="264"/>
        <v>0.75431560817564836</v>
      </c>
      <c r="AG1162" s="121">
        <f t="array" ref="AG1162">INDEX($AW$11:$BA$66,MATCH($C1162&amp;$G1162,$AO$11:$AO$66&amp;$AP$11:$AP$66,0),COUNTIF($AW$10:$BA$10,"&lt;"&amp;AD1162)+1)</f>
        <v>2.0000000000000001E-4</v>
      </c>
    </row>
    <row r="1163" spans="2:33" ht="12.75" customHeight="1" x14ac:dyDescent="0.3">
      <c r="B1163" s="83" t="str">
        <f t="shared" si="266"/>
        <v>13/16-16 UN</v>
      </c>
      <c r="C1163" s="74" t="s">
        <v>498</v>
      </c>
      <c r="D1163" s="74"/>
      <c r="E1163" s="24" t="s">
        <v>671</v>
      </c>
      <c r="F1163" s="84" t="s">
        <v>675</v>
      </c>
      <c r="G1163" s="75">
        <v>16</v>
      </c>
      <c r="H1163" s="74" t="s">
        <v>519</v>
      </c>
      <c r="I1163" s="74" t="s">
        <v>660</v>
      </c>
      <c r="J1163" s="74" t="s">
        <v>588</v>
      </c>
      <c r="K1163" s="74" t="s">
        <v>600</v>
      </c>
      <c r="L1163" s="23">
        <f t="shared" si="267"/>
        <v>20.599399999999999</v>
      </c>
      <c r="M1163" s="23">
        <f t="shared" ref="M1163:M1226" si="268">ROUND(X1163*25.4,4)</f>
        <v>1.5874999999999999</v>
      </c>
      <c r="N1163" s="74">
        <v>60</v>
      </c>
      <c r="O1163" s="101">
        <f t="shared" ref="O1163:O1226" si="269">ROUND(IF(H1163="GO",Z1163,AD1163)*25.4,4)</f>
        <v>20.599399999999999</v>
      </c>
      <c r="P1163" s="85">
        <f t="shared" ref="P1163:P1226" si="270">IF(H1163="GO",IF(AA1163="-",AA1163,ROUND(AA1163*25.4*1000,1)),0)</f>
        <v>15.2</v>
      </c>
      <c r="Q1163" s="58">
        <f t="shared" ref="Q1163:Q1226" si="271">IF(H1163="NOT GO",IF(AE1163="-",AE1163,ROUND(AE1163*25.4*1000,1)),0)</f>
        <v>0</v>
      </c>
      <c r="R1163" s="101">
        <f t="shared" ref="R1163:R1226" si="272">ROUND(IF(H1163="GO",AB1163,AF1163)*25.4,4)</f>
        <v>19.568300000000001</v>
      </c>
      <c r="S1163" s="85">
        <f t="shared" ref="S1163:S1226" si="273">IF(H1163="GO",IF(AC1163="-",AC1163,ROUND(AC1163*25.4*1000,1)),0)</f>
        <v>5.0999999999999996</v>
      </c>
      <c r="T1163" s="58">
        <f t="shared" ref="T1163:T1226" si="274">IF(H1163="NOT GO",IF(AG1163="-",AG1163,ROUND(AG1163*25.4*1000,1)),0)</f>
        <v>0</v>
      </c>
      <c r="U1163" s="58">
        <f t="shared" ref="U1163:U1226" si="275">IF(Y1163="-",Y1163,ROUND(Y1163*25.4*1000,1))</f>
        <v>3.8</v>
      </c>
      <c r="V1163" s="75">
        <f t="array" ref="V1163">INDEX(AS$11:AS$66,MATCH(C1163&amp;G1163,AO$11:AO$66&amp;AP$11:AP$66,0),0)</f>
        <v>8</v>
      </c>
      <c r="X1163" s="120">
        <f t="shared" ref="X1163:X1226" si="276">INDEX(AM$11:AM$38,MATCH(G1163,AL$11:AL$38,0),0)</f>
        <v>6.25E-2</v>
      </c>
      <c r="Y1163" s="61">
        <f t="array" ref="Y1163">INDEX($AQ$11:$AR$66,MATCH($C1163&amp;$G1163,$AO$11:$AO$66&amp;$AP$11:$AP$66,0),COUNTIF($AQ$10:$AR$10,"&lt;"&amp;Z1163)+1)</f>
        <v>1.4999999999999999E-4</v>
      </c>
      <c r="Z1163" s="123">
        <v>0.81100000000000005</v>
      </c>
      <c r="AA1163" s="61">
        <f t="array" ref="AA1163">INDEX($AT$11:$AV$66,MATCH($C1163&amp;$G1163,$AO$11:$AO$66&amp;$AP$11:$AP$66,0),COUNTIF($AT$10:$AV$10,"&lt;"&amp;Z1163)+1)</f>
        <v>5.9999999999999995E-4</v>
      </c>
      <c r="AB1163" s="111">
        <f t="shared" ref="AB1163:AB1226" si="277">Z1163-(3/8)*2*(TAN(RADIANS(60))/2)/G1163</f>
        <v>0.77040505919760449</v>
      </c>
      <c r="AC1163" s="121">
        <f t="array" ref="AC1163">INDEX($AW$11:$BA$66,MATCH($C1163&amp;$G1163,$AO$11:$AO$66&amp;$AP$11:$AP$66,0),COUNTIF($AW$10:$BA$10,"&lt;"&amp;Z1163)+1)</f>
        <v>2.0000000000000001E-4</v>
      </c>
      <c r="AD1163" s="62">
        <v>0.79259999999999997</v>
      </c>
      <c r="AE1163" s="61">
        <f t="array" ref="AE1163">INDEX($AT$11:$AV$66,MATCH($C1163&amp;$G1163,$AO$11:$AO$66&amp;$AP$11:$AP$66,0),COUNTIF($AT$10:$AV$10,"&lt;"&amp;AD1163)+1)</f>
        <v>5.9999999999999995E-4</v>
      </c>
      <c r="AF1163" s="111">
        <f t="shared" ref="AF1163:AF1226" si="278">AD1163-(TAN(RADIANS(60))/2)/G1163/4*2</f>
        <v>0.7655367061317363</v>
      </c>
      <c r="AG1163" s="121">
        <f t="array" ref="AG1163">INDEX($AW$11:$BA$66,MATCH($C1163&amp;$G1163,$AO$11:$AO$66&amp;$AP$11:$AP$66,0),COUNTIF($AW$10:$BA$10,"&lt;"&amp;AD1163)+1)</f>
        <v>2.0000000000000001E-4</v>
      </c>
    </row>
    <row r="1164" spans="2:33" ht="12.75" customHeight="1" x14ac:dyDescent="0.3">
      <c r="B1164" s="83" t="str">
        <f t="shared" si="266"/>
        <v>13/16-16 UN</v>
      </c>
      <c r="C1164" s="74" t="s">
        <v>498</v>
      </c>
      <c r="D1164" s="74"/>
      <c r="E1164" s="24" t="s">
        <v>671</v>
      </c>
      <c r="F1164" s="84" t="s">
        <v>675</v>
      </c>
      <c r="G1164" s="75">
        <v>16</v>
      </c>
      <c r="H1164" s="74" t="s">
        <v>519</v>
      </c>
      <c r="I1164" s="74" t="s">
        <v>661</v>
      </c>
      <c r="J1164" s="74" t="s">
        <v>588</v>
      </c>
      <c r="K1164" s="74" t="s">
        <v>600</v>
      </c>
      <c r="L1164" s="23">
        <f t="shared" si="267"/>
        <v>20.637499999999999</v>
      </c>
      <c r="M1164" s="23">
        <f t="shared" si="268"/>
        <v>1.5874999999999999</v>
      </c>
      <c r="N1164" s="74">
        <v>60</v>
      </c>
      <c r="O1164" s="101">
        <f t="shared" si="269"/>
        <v>20.637499999999999</v>
      </c>
      <c r="P1164" s="85">
        <f t="shared" si="270"/>
        <v>15.2</v>
      </c>
      <c r="Q1164" s="58">
        <f t="shared" si="271"/>
        <v>0</v>
      </c>
      <c r="R1164" s="101">
        <f t="shared" si="272"/>
        <v>19.606400000000001</v>
      </c>
      <c r="S1164" s="85">
        <f t="shared" si="273"/>
        <v>5.0999999999999996</v>
      </c>
      <c r="T1164" s="58">
        <f t="shared" si="274"/>
        <v>0</v>
      </c>
      <c r="U1164" s="58">
        <f t="shared" si="275"/>
        <v>3.8</v>
      </c>
      <c r="V1164" s="75">
        <f t="array" ref="V1164">INDEX(AS$11:AS$66,MATCH(C1164&amp;G1164,AO$11:AO$66&amp;AP$11:AP$66,0),0)</f>
        <v>8</v>
      </c>
      <c r="X1164" s="120">
        <f t="shared" si="276"/>
        <v>6.25E-2</v>
      </c>
      <c r="Y1164" s="61">
        <f t="array" ref="Y1164">INDEX($AQ$11:$AR$66,MATCH($C1164&amp;$G1164,$AO$11:$AO$66&amp;$AP$11:$AP$66,0),COUNTIF($AQ$10:$AR$10,"&lt;"&amp;Z1164)+1)</f>
        <v>1.4999999999999999E-4</v>
      </c>
      <c r="Z1164" s="61">
        <f>INDEX(AJ$11:AJ$92,MATCH(F1164,AI$11:AI$92,0))</f>
        <v>0.8125</v>
      </c>
      <c r="AA1164" s="61">
        <f t="array" ref="AA1164">INDEX($AT$11:$AV$66,MATCH($C1164&amp;$G1164,$AO$11:$AO$66&amp;$AP$11:$AP$66,0),COUNTIF($AT$10:$AV$10,"&lt;"&amp;Z1164)+1)</f>
        <v>5.9999999999999995E-4</v>
      </c>
      <c r="AB1164" s="111">
        <f t="shared" si="277"/>
        <v>0.77190505919760444</v>
      </c>
      <c r="AC1164" s="121">
        <f t="array" ref="AC1164">INDEX($AW$11:$BA$66,MATCH($C1164&amp;$G1164,$AO$11:$AO$66&amp;$AP$11:$AP$66,0),COUNTIF($AW$10:$BA$10,"&lt;"&amp;Z1164)+1)</f>
        <v>2.0000000000000001E-4</v>
      </c>
      <c r="AD1164" s="62">
        <v>0.7954</v>
      </c>
      <c r="AE1164" s="61">
        <f t="array" ref="AE1164">INDEX($AT$11:$AV$66,MATCH($C1164&amp;$G1164,$AO$11:$AO$66&amp;$AP$11:$AP$66,0),COUNTIF($AT$10:$AV$10,"&lt;"&amp;AD1164)+1)</f>
        <v>5.9999999999999995E-4</v>
      </c>
      <c r="AF1164" s="111">
        <f t="shared" si="278"/>
        <v>0.76833670613173632</v>
      </c>
      <c r="AG1164" s="121">
        <f t="array" ref="AG1164">INDEX($AW$11:$BA$66,MATCH($C1164&amp;$G1164,$AO$11:$AO$66&amp;$AP$11:$AP$66,0),COUNTIF($AW$10:$BA$10,"&lt;"&amp;AD1164)+1)</f>
        <v>2.0000000000000001E-4</v>
      </c>
    </row>
    <row r="1165" spans="2:33" ht="12.75" customHeight="1" x14ac:dyDescent="0.3">
      <c r="B1165" s="83" t="str">
        <f t="shared" si="266"/>
        <v>13/16-20 UNEF</v>
      </c>
      <c r="C1165" s="74" t="s">
        <v>498</v>
      </c>
      <c r="D1165" s="74"/>
      <c r="E1165" s="24" t="s">
        <v>676</v>
      </c>
      <c r="F1165" s="84" t="s">
        <v>675</v>
      </c>
      <c r="G1165" s="75">
        <v>20</v>
      </c>
      <c r="H1165" s="74" t="s">
        <v>519</v>
      </c>
      <c r="I1165" s="74" t="s">
        <v>660</v>
      </c>
      <c r="J1165" s="74" t="s">
        <v>588</v>
      </c>
      <c r="K1165" s="74" t="s">
        <v>600</v>
      </c>
      <c r="L1165" s="23">
        <f t="shared" si="267"/>
        <v>20.604500000000002</v>
      </c>
      <c r="M1165" s="23">
        <f t="shared" si="268"/>
        <v>1.27</v>
      </c>
      <c r="N1165" s="74">
        <v>60</v>
      </c>
      <c r="O1165" s="101">
        <f t="shared" si="269"/>
        <v>20.604500000000002</v>
      </c>
      <c r="P1165" s="85">
        <f t="shared" si="270"/>
        <v>12.7</v>
      </c>
      <c r="Q1165" s="58">
        <f t="shared" si="271"/>
        <v>0</v>
      </c>
      <c r="R1165" s="101">
        <f t="shared" si="272"/>
        <v>19.779599999999999</v>
      </c>
      <c r="S1165" s="85">
        <f t="shared" si="273"/>
        <v>3.8</v>
      </c>
      <c r="T1165" s="58">
        <f t="shared" si="274"/>
        <v>0</v>
      </c>
      <c r="U1165" s="58">
        <f t="shared" si="275"/>
        <v>3.8</v>
      </c>
      <c r="V1165" s="75">
        <f t="array" ref="V1165">INDEX(AS$11:AS$66,MATCH(C1165&amp;G1165,AO$11:AO$66&amp;AP$11:AP$66,0),0)</f>
        <v>8</v>
      </c>
      <c r="X1165" s="120">
        <f t="shared" si="276"/>
        <v>0.05</v>
      </c>
      <c r="Y1165" s="61">
        <f t="array" ref="Y1165">INDEX($AQ$11:$AR$66,MATCH($C1165&amp;$G1165,$AO$11:$AO$66&amp;$AP$11:$AP$66,0),COUNTIF($AQ$10:$AR$10,"&lt;"&amp;Z1165)+1)</f>
        <v>1.4999999999999999E-4</v>
      </c>
      <c r="Z1165" s="123">
        <v>0.81120000000000003</v>
      </c>
      <c r="AA1165" s="61">
        <f t="array" ref="AA1165">INDEX($AT$11:$AV$66,MATCH($C1165&amp;$G1165,$AO$11:$AO$66&amp;$AP$11:$AP$66,0),COUNTIF($AT$10:$AV$10,"&lt;"&amp;Z1165)+1)</f>
        <v>5.0000000000000001E-4</v>
      </c>
      <c r="AB1165" s="111">
        <f t="shared" si="277"/>
        <v>0.77872404735808365</v>
      </c>
      <c r="AC1165" s="121">
        <f t="array" ref="AC1165">INDEX($AW$11:$BA$66,MATCH($C1165&amp;$G1165,$AO$11:$AO$66&amp;$AP$11:$AP$66,0),COUNTIF($AW$10:$BA$10,"&lt;"&amp;Z1165)+1)</f>
        <v>1.4999999999999999E-4</v>
      </c>
      <c r="AD1165" s="62">
        <v>0.79600000000000004</v>
      </c>
      <c r="AE1165" s="61">
        <f t="array" ref="AE1165">INDEX($AT$11:$AV$66,MATCH($C1165&amp;$G1165,$AO$11:$AO$66&amp;$AP$11:$AP$66,0),COUNTIF($AT$10:$AV$10,"&lt;"&amp;AD1165)+1)</f>
        <v>5.0000000000000001E-4</v>
      </c>
      <c r="AF1165" s="111">
        <f t="shared" si="278"/>
        <v>0.77434936490538908</v>
      </c>
      <c r="AG1165" s="121">
        <f t="array" ref="AG1165">INDEX($AW$11:$BA$66,MATCH($C1165&amp;$G1165,$AO$11:$AO$66&amp;$AP$11:$AP$66,0),COUNTIF($AW$10:$BA$10,"&lt;"&amp;AD1165)+1)</f>
        <v>1.4999999999999999E-4</v>
      </c>
    </row>
    <row r="1166" spans="2:33" ht="12.75" customHeight="1" x14ac:dyDescent="0.3">
      <c r="B1166" s="83" t="str">
        <f t="shared" si="266"/>
        <v>13/16-20 UNEF</v>
      </c>
      <c r="C1166" s="74" t="s">
        <v>498</v>
      </c>
      <c r="D1166" s="74"/>
      <c r="E1166" s="24" t="s">
        <v>676</v>
      </c>
      <c r="F1166" s="84" t="s">
        <v>675</v>
      </c>
      <c r="G1166" s="75">
        <v>20</v>
      </c>
      <c r="H1166" s="74" t="s">
        <v>519</v>
      </c>
      <c r="I1166" s="74" t="s">
        <v>661</v>
      </c>
      <c r="J1166" s="74" t="s">
        <v>588</v>
      </c>
      <c r="K1166" s="74" t="s">
        <v>600</v>
      </c>
      <c r="L1166" s="23">
        <f t="shared" si="267"/>
        <v>20.637499999999999</v>
      </c>
      <c r="M1166" s="23">
        <f t="shared" si="268"/>
        <v>1.27</v>
      </c>
      <c r="N1166" s="74">
        <v>60</v>
      </c>
      <c r="O1166" s="101">
        <f t="shared" si="269"/>
        <v>20.637499999999999</v>
      </c>
      <c r="P1166" s="85">
        <f t="shared" si="270"/>
        <v>12.7</v>
      </c>
      <c r="Q1166" s="58">
        <f t="shared" si="271"/>
        <v>0</v>
      </c>
      <c r="R1166" s="101">
        <f t="shared" si="272"/>
        <v>19.8126</v>
      </c>
      <c r="S1166" s="85">
        <f t="shared" si="273"/>
        <v>3.8</v>
      </c>
      <c r="T1166" s="58">
        <f t="shared" si="274"/>
        <v>0</v>
      </c>
      <c r="U1166" s="58">
        <f t="shared" si="275"/>
        <v>3.8</v>
      </c>
      <c r="V1166" s="75">
        <f t="array" ref="V1166">INDEX(AS$11:AS$66,MATCH(C1166&amp;G1166,AO$11:AO$66&amp;AP$11:AP$66,0),0)</f>
        <v>8</v>
      </c>
      <c r="X1166" s="120">
        <f t="shared" si="276"/>
        <v>0.05</v>
      </c>
      <c r="Y1166" s="61">
        <f t="array" ref="Y1166">INDEX($AQ$11:$AR$66,MATCH($C1166&amp;$G1166,$AO$11:$AO$66&amp;$AP$11:$AP$66,0),COUNTIF($AQ$10:$AR$10,"&lt;"&amp;Z1166)+1)</f>
        <v>1.4999999999999999E-4</v>
      </c>
      <c r="Z1166" s="61">
        <f>INDEX(AJ$11:AJ$92,MATCH(F1166,AI$11:AI$92,0))</f>
        <v>0.8125</v>
      </c>
      <c r="AA1166" s="61">
        <f t="array" ref="AA1166">INDEX($AT$11:$AV$66,MATCH($C1166&amp;$G1166,$AO$11:$AO$66&amp;$AP$11:$AP$66,0),COUNTIF($AT$10:$AV$10,"&lt;"&amp;Z1166)+1)</f>
        <v>5.0000000000000001E-4</v>
      </c>
      <c r="AB1166" s="111">
        <f t="shared" si="277"/>
        <v>0.78002404735808351</v>
      </c>
      <c r="AC1166" s="121">
        <f t="array" ref="AC1166">INDEX($AW$11:$BA$66,MATCH($C1166&amp;$G1166,$AO$11:$AO$66&amp;$AP$11:$AP$66,0),COUNTIF($AW$10:$BA$10,"&lt;"&amp;Z1166)+1)</f>
        <v>1.4999999999999999E-4</v>
      </c>
      <c r="AD1166" s="62">
        <v>0.7984</v>
      </c>
      <c r="AE1166" s="61">
        <f t="array" ref="AE1166">INDEX($AT$11:$AV$66,MATCH($C1166&amp;$G1166,$AO$11:$AO$66&amp;$AP$11:$AP$66,0),COUNTIF($AT$10:$AV$10,"&lt;"&amp;AD1166)+1)</f>
        <v>5.0000000000000001E-4</v>
      </c>
      <c r="AF1166" s="111">
        <f t="shared" si="278"/>
        <v>0.77674936490538904</v>
      </c>
      <c r="AG1166" s="121">
        <f t="array" ref="AG1166">INDEX($AW$11:$BA$66,MATCH($C1166&amp;$G1166,$AO$11:$AO$66&amp;$AP$11:$AP$66,0),COUNTIF($AW$10:$BA$10,"&lt;"&amp;AD1166)+1)</f>
        <v>1.4999999999999999E-4</v>
      </c>
    </row>
    <row r="1167" spans="2:33" ht="12.75" customHeight="1" x14ac:dyDescent="0.3">
      <c r="B1167" s="83" t="str">
        <f t="shared" si="266"/>
        <v>13/16-28 UN</v>
      </c>
      <c r="C1167" s="74" t="s">
        <v>498</v>
      </c>
      <c r="D1167" s="74"/>
      <c r="E1167" s="24" t="s">
        <v>671</v>
      </c>
      <c r="F1167" s="84" t="s">
        <v>675</v>
      </c>
      <c r="G1167" s="75">
        <v>28</v>
      </c>
      <c r="H1167" s="74" t="s">
        <v>519</v>
      </c>
      <c r="I1167" s="74" t="s">
        <v>660</v>
      </c>
      <c r="J1167" s="74" t="s">
        <v>588</v>
      </c>
      <c r="K1167" s="74" t="s">
        <v>600</v>
      </c>
      <c r="L1167" s="23">
        <f t="shared" si="267"/>
        <v>20.606999999999999</v>
      </c>
      <c r="M1167" s="23">
        <f t="shared" si="268"/>
        <v>0.90710000000000002</v>
      </c>
      <c r="N1167" s="74">
        <v>60</v>
      </c>
      <c r="O1167" s="101">
        <f t="shared" si="269"/>
        <v>20.606999999999999</v>
      </c>
      <c r="P1167" s="85">
        <f t="shared" si="270"/>
        <v>12.7</v>
      </c>
      <c r="Q1167" s="58">
        <f t="shared" si="271"/>
        <v>0</v>
      </c>
      <c r="R1167" s="101">
        <f t="shared" si="272"/>
        <v>20.017800000000001</v>
      </c>
      <c r="S1167" s="85">
        <f t="shared" si="273"/>
        <v>3.8</v>
      </c>
      <c r="T1167" s="58">
        <f t="shared" si="274"/>
        <v>0</v>
      </c>
      <c r="U1167" s="58">
        <f t="shared" si="275"/>
        <v>3.8</v>
      </c>
      <c r="V1167" s="75">
        <f t="array" ref="V1167">INDEX(AS$11:AS$66,MATCH(C1167&amp;G1167,AO$11:AO$66&amp;AP$11:AP$66,0),0)</f>
        <v>8</v>
      </c>
      <c r="X1167" s="120">
        <f t="shared" si="276"/>
        <v>3.5714285714285712E-2</v>
      </c>
      <c r="Y1167" s="61">
        <f t="array" ref="Y1167">INDEX($AQ$11:$AR$66,MATCH($C1167&amp;$G1167,$AO$11:$AO$66&amp;$AP$11:$AP$66,0),COUNTIF($AQ$10:$AR$10,"&lt;"&amp;Z1167)+1)</f>
        <v>1.4999999999999999E-4</v>
      </c>
      <c r="Z1167" s="123">
        <v>0.81130000000000002</v>
      </c>
      <c r="AA1167" s="61">
        <f t="array" ref="AA1167">INDEX($AT$11:$AV$66,MATCH($C1167&amp;$G1167,$AO$11:$AO$66&amp;$AP$11:$AP$66,0),COUNTIF($AT$10:$AV$10,"&lt;"&amp;Z1167)+1)</f>
        <v>5.0000000000000001E-4</v>
      </c>
      <c r="AB1167" s="111">
        <f t="shared" si="277"/>
        <v>0.7881028909700597</v>
      </c>
      <c r="AC1167" s="121">
        <f t="array" ref="AC1167">INDEX($AW$11:$BA$66,MATCH($C1167&amp;$G1167,$AO$11:$AO$66&amp;$AP$11:$AP$66,0),COUNTIF($AW$10:$BA$10,"&lt;"&amp;Z1167)+1)</f>
        <v>1.4999999999999999E-4</v>
      </c>
      <c r="AD1167" s="62">
        <v>0.79979999999999996</v>
      </c>
      <c r="AE1167" s="61">
        <f t="array" ref="AE1167">INDEX($AT$11:$AV$66,MATCH($C1167&amp;$G1167,$AO$11:$AO$66&amp;$AP$11:$AP$66,0),COUNTIF($AT$10:$AV$10,"&lt;"&amp;AD1167)+1)</f>
        <v>5.0000000000000001E-4</v>
      </c>
      <c r="AF1167" s="111">
        <f t="shared" si="278"/>
        <v>0.78433526064670644</v>
      </c>
      <c r="AG1167" s="121">
        <f t="array" ref="AG1167">INDEX($AW$11:$BA$66,MATCH($C1167&amp;$G1167,$AO$11:$AO$66&amp;$AP$11:$AP$66,0),COUNTIF($AW$10:$BA$10,"&lt;"&amp;AD1167)+1)</f>
        <v>1.4999999999999999E-4</v>
      </c>
    </row>
    <row r="1168" spans="2:33" ht="12.75" customHeight="1" x14ac:dyDescent="0.3">
      <c r="B1168" s="83" t="str">
        <f t="shared" si="266"/>
        <v>13/16-28 UN</v>
      </c>
      <c r="C1168" s="74" t="s">
        <v>498</v>
      </c>
      <c r="D1168" s="74"/>
      <c r="E1168" s="24" t="s">
        <v>671</v>
      </c>
      <c r="F1168" s="84" t="s">
        <v>675</v>
      </c>
      <c r="G1168" s="75">
        <v>28</v>
      </c>
      <c r="H1168" s="74" t="s">
        <v>519</v>
      </c>
      <c r="I1168" s="74" t="s">
        <v>661</v>
      </c>
      <c r="J1168" s="74" t="s">
        <v>588</v>
      </c>
      <c r="K1168" s="74" t="s">
        <v>600</v>
      </c>
      <c r="L1168" s="23">
        <f t="shared" si="267"/>
        <v>20.637499999999999</v>
      </c>
      <c r="M1168" s="23">
        <f t="shared" si="268"/>
        <v>0.90710000000000002</v>
      </c>
      <c r="N1168" s="74">
        <v>60</v>
      </c>
      <c r="O1168" s="101">
        <f t="shared" si="269"/>
        <v>20.637499999999999</v>
      </c>
      <c r="P1168" s="85">
        <f t="shared" si="270"/>
        <v>12.7</v>
      </c>
      <c r="Q1168" s="58">
        <f t="shared" si="271"/>
        <v>0</v>
      </c>
      <c r="R1168" s="101">
        <f t="shared" si="272"/>
        <v>20.048300000000001</v>
      </c>
      <c r="S1168" s="85">
        <f t="shared" si="273"/>
        <v>3.8</v>
      </c>
      <c r="T1168" s="58">
        <f t="shared" si="274"/>
        <v>0</v>
      </c>
      <c r="U1168" s="58">
        <f t="shared" si="275"/>
        <v>3.8</v>
      </c>
      <c r="V1168" s="75">
        <f t="array" ref="V1168">INDEX(AS$11:AS$66,MATCH(C1168&amp;G1168,AO$11:AO$66&amp;AP$11:AP$66,0),0)</f>
        <v>8</v>
      </c>
      <c r="X1168" s="120">
        <f t="shared" si="276"/>
        <v>3.5714285714285712E-2</v>
      </c>
      <c r="Y1168" s="61">
        <f t="array" ref="Y1168">INDEX($AQ$11:$AR$66,MATCH($C1168&amp;$G1168,$AO$11:$AO$66&amp;$AP$11:$AP$66,0),COUNTIF($AQ$10:$AR$10,"&lt;"&amp;Z1168)+1)</f>
        <v>1.4999999999999999E-4</v>
      </c>
      <c r="Z1168" s="61">
        <f>INDEX(AJ$11:AJ$92,MATCH(F1168,AI$11:AI$92,0))</f>
        <v>0.8125</v>
      </c>
      <c r="AA1168" s="61">
        <f t="array" ref="AA1168">INDEX($AT$11:$AV$66,MATCH($C1168&amp;$G1168,$AO$11:$AO$66&amp;$AP$11:$AP$66,0),COUNTIF($AT$10:$AV$10,"&lt;"&amp;Z1168)+1)</f>
        <v>5.0000000000000001E-4</v>
      </c>
      <c r="AB1168" s="111">
        <f t="shared" si="277"/>
        <v>0.78930289097005968</v>
      </c>
      <c r="AC1168" s="121">
        <f t="array" ref="AC1168">INDEX($AW$11:$BA$66,MATCH($C1168&amp;$G1168,$AO$11:$AO$66&amp;$AP$11:$AP$66,0),COUNTIF($AW$10:$BA$10,"&lt;"&amp;Z1168)+1)</f>
        <v>1.4999999999999999E-4</v>
      </c>
      <c r="AD1168" s="62">
        <v>0.80189999999999995</v>
      </c>
      <c r="AE1168" s="61">
        <f t="array" ref="AE1168">INDEX($AT$11:$AV$66,MATCH($C1168&amp;$G1168,$AO$11:$AO$66&amp;$AP$11:$AP$66,0),COUNTIF($AT$10:$AV$10,"&lt;"&amp;AD1168)+1)</f>
        <v>5.0000000000000001E-4</v>
      </c>
      <c r="AF1168" s="111">
        <f t="shared" si="278"/>
        <v>0.78643526064670644</v>
      </c>
      <c r="AG1168" s="121">
        <f t="array" ref="AG1168">INDEX($AW$11:$BA$66,MATCH($C1168&amp;$G1168,$AO$11:$AO$66&amp;$AP$11:$AP$66,0),COUNTIF($AW$10:$BA$10,"&lt;"&amp;AD1168)+1)</f>
        <v>1.4999999999999999E-4</v>
      </c>
    </row>
    <row r="1169" spans="2:33" ht="12.75" customHeight="1" x14ac:dyDescent="0.3">
      <c r="B1169" s="83" t="str">
        <f t="shared" si="266"/>
        <v>13/16-32 UN</v>
      </c>
      <c r="C1169" s="74" t="s">
        <v>498</v>
      </c>
      <c r="D1169" s="74"/>
      <c r="E1169" s="24" t="s">
        <v>671</v>
      </c>
      <c r="F1169" s="84" t="s">
        <v>675</v>
      </c>
      <c r="G1169" s="75">
        <v>32</v>
      </c>
      <c r="H1169" s="74" t="s">
        <v>519</v>
      </c>
      <c r="I1169" s="74" t="s">
        <v>660</v>
      </c>
      <c r="J1169" s="74" t="s">
        <v>588</v>
      </c>
      <c r="K1169" s="74" t="s">
        <v>600</v>
      </c>
      <c r="L1169" s="23">
        <f t="shared" si="267"/>
        <v>20.6096</v>
      </c>
      <c r="M1169" s="23">
        <f t="shared" si="268"/>
        <v>0.79379999999999995</v>
      </c>
      <c r="N1169" s="74">
        <v>60</v>
      </c>
      <c r="O1169" s="101">
        <f t="shared" si="269"/>
        <v>20.6096</v>
      </c>
      <c r="P1169" s="85">
        <f t="shared" si="270"/>
        <v>12.7</v>
      </c>
      <c r="Q1169" s="58">
        <f t="shared" si="271"/>
        <v>0</v>
      </c>
      <c r="R1169" s="101">
        <f t="shared" si="272"/>
        <v>20.094000000000001</v>
      </c>
      <c r="S1169" s="85">
        <f t="shared" si="273"/>
        <v>3.8</v>
      </c>
      <c r="T1169" s="58">
        <f t="shared" si="274"/>
        <v>0</v>
      </c>
      <c r="U1169" s="58">
        <f t="shared" si="275"/>
        <v>3.8</v>
      </c>
      <c r="V1169" s="75">
        <f t="array" ref="V1169">INDEX(AS$11:AS$66,MATCH(C1169&amp;G1169,AO$11:AO$66&amp;AP$11:AP$66,0),0)</f>
        <v>12</v>
      </c>
      <c r="X1169" s="120">
        <f t="shared" si="276"/>
        <v>3.125E-2</v>
      </c>
      <c r="Y1169" s="61">
        <f t="array" ref="Y1169">INDEX($AQ$11:$AR$66,MATCH($C1169&amp;$G1169,$AO$11:$AO$66&amp;$AP$11:$AP$66,0),COUNTIF($AQ$10:$AR$10,"&lt;"&amp;Z1169)+1)</f>
        <v>1.4999999999999999E-4</v>
      </c>
      <c r="Z1169" s="123">
        <v>0.81140000000000001</v>
      </c>
      <c r="AA1169" s="61">
        <f t="array" ref="AA1169">INDEX($AT$11:$AV$66,MATCH($C1169&amp;$G1169,$AO$11:$AO$66&amp;$AP$11:$AP$66,0),COUNTIF($AT$10:$AV$10,"&lt;"&amp;Z1169)+1)</f>
        <v>5.0000000000000001E-4</v>
      </c>
      <c r="AB1169" s="111">
        <f t="shared" si="277"/>
        <v>0.79110252959880223</v>
      </c>
      <c r="AC1169" s="121">
        <f t="array" ref="AC1169">INDEX($AW$11:$BA$66,MATCH($C1169&amp;$G1169,$AO$11:$AO$66&amp;$AP$11:$AP$66,0),COUNTIF($AW$10:$BA$10,"&lt;"&amp;Z1169)+1)</f>
        <v>1.4999999999999999E-4</v>
      </c>
      <c r="AD1169" s="62">
        <v>0.80100000000000005</v>
      </c>
      <c r="AE1169" s="61">
        <f t="array" ref="AE1169">INDEX($AT$11:$AV$66,MATCH($C1169&amp;$G1169,$AO$11:$AO$66&amp;$AP$11:$AP$66,0),COUNTIF($AT$10:$AV$10,"&lt;"&amp;AD1169)+1)</f>
        <v>5.0000000000000001E-4</v>
      </c>
      <c r="AF1169" s="111">
        <f t="shared" si="278"/>
        <v>0.78746835306586815</v>
      </c>
      <c r="AG1169" s="121">
        <f t="array" ref="AG1169">INDEX($AW$11:$BA$66,MATCH($C1169&amp;$G1169,$AO$11:$AO$66&amp;$AP$11:$AP$66,0),COUNTIF($AW$10:$BA$10,"&lt;"&amp;AD1169)+1)</f>
        <v>1.4999999999999999E-4</v>
      </c>
    </row>
    <row r="1170" spans="2:33" ht="12.75" customHeight="1" x14ac:dyDescent="0.3">
      <c r="B1170" s="83" t="str">
        <f t="shared" si="266"/>
        <v>13/16-32 UN</v>
      </c>
      <c r="C1170" s="74" t="s">
        <v>498</v>
      </c>
      <c r="D1170" s="74"/>
      <c r="E1170" s="24" t="s">
        <v>671</v>
      </c>
      <c r="F1170" s="84" t="s">
        <v>675</v>
      </c>
      <c r="G1170" s="75">
        <v>32</v>
      </c>
      <c r="H1170" s="74" t="s">
        <v>519</v>
      </c>
      <c r="I1170" s="74" t="s">
        <v>661</v>
      </c>
      <c r="J1170" s="74" t="s">
        <v>588</v>
      </c>
      <c r="K1170" s="74" t="s">
        <v>600</v>
      </c>
      <c r="L1170" s="23">
        <f t="shared" si="267"/>
        <v>20.637499999999999</v>
      </c>
      <c r="M1170" s="23">
        <f t="shared" si="268"/>
        <v>0.79379999999999995</v>
      </c>
      <c r="N1170" s="74">
        <v>60</v>
      </c>
      <c r="O1170" s="101">
        <f t="shared" si="269"/>
        <v>20.637499999999999</v>
      </c>
      <c r="P1170" s="85">
        <f t="shared" si="270"/>
        <v>12.7</v>
      </c>
      <c r="Q1170" s="58">
        <f t="shared" si="271"/>
        <v>0</v>
      </c>
      <c r="R1170" s="101">
        <f t="shared" si="272"/>
        <v>20.1219</v>
      </c>
      <c r="S1170" s="85">
        <f t="shared" si="273"/>
        <v>3.8</v>
      </c>
      <c r="T1170" s="58">
        <f t="shared" si="274"/>
        <v>0</v>
      </c>
      <c r="U1170" s="58">
        <f t="shared" si="275"/>
        <v>3.8</v>
      </c>
      <c r="V1170" s="75">
        <f t="array" ref="V1170">INDEX(AS$11:AS$66,MATCH(C1170&amp;G1170,AO$11:AO$66&amp;AP$11:AP$66,0),0)</f>
        <v>12</v>
      </c>
      <c r="X1170" s="120">
        <f t="shared" si="276"/>
        <v>3.125E-2</v>
      </c>
      <c r="Y1170" s="61">
        <f t="array" ref="Y1170">INDEX($AQ$11:$AR$66,MATCH($C1170&amp;$G1170,$AO$11:$AO$66&amp;$AP$11:$AP$66,0),COUNTIF($AQ$10:$AR$10,"&lt;"&amp;Z1170)+1)</f>
        <v>1.4999999999999999E-4</v>
      </c>
      <c r="Z1170" s="61">
        <f>INDEX(AJ$11:AJ$92,MATCH(F1170,AI$11:AI$92,0))</f>
        <v>0.8125</v>
      </c>
      <c r="AA1170" s="61">
        <f t="array" ref="AA1170">INDEX($AT$11:$AV$66,MATCH($C1170&amp;$G1170,$AO$11:$AO$66&amp;$AP$11:$AP$66,0),COUNTIF($AT$10:$AV$10,"&lt;"&amp;Z1170)+1)</f>
        <v>5.0000000000000001E-4</v>
      </c>
      <c r="AB1170" s="111">
        <f t="shared" si="277"/>
        <v>0.79220252959880222</v>
      </c>
      <c r="AC1170" s="121">
        <f t="array" ref="AC1170">INDEX($AW$11:$BA$66,MATCH($C1170&amp;$G1170,$AO$11:$AO$66&amp;$AP$11:$AP$66,0),COUNTIF($AW$10:$BA$10,"&lt;"&amp;Z1170)+1)</f>
        <v>1.4999999999999999E-4</v>
      </c>
      <c r="AD1170" s="62">
        <v>0.80300000000000005</v>
      </c>
      <c r="AE1170" s="61">
        <f t="array" ref="AE1170">INDEX($AT$11:$AV$66,MATCH($C1170&amp;$G1170,$AO$11:$AO$66&amp;$AP$11:$AP$66,0),COUNTIF($AT$10:$AV$10,"&lt;"&amp;AD1170)+1)</f>
        <v>5.0000000000000001E-4</v>
      </c>
      <c r="AF1170" s="111">
        <f t="shared" si="278"/>
        <v>0.78946835306586816</v>
      </c>
      <c r="AG1170" s="121">
        <f t="array" ref="AG1170">INDEX($AW$11:$BA$66,MATCH($C1170&amp;$G1170,$AO$11:$AO$66&amp;$AP$11:$AP$66,0),COUNTIF($AW$10:$BA$10,"&lt;"&amp;AD1170)+1)</f>
        <v>1.4999999999999999E-4</v>
      </c>
    </row>
    <row r="1171" spans="2:33" ht="12.75" customHeight="1" x14ac:dyDescent="0.3">
      <c r="B1171" s="83" t="str">
        <f t="shared" si="266"/>
        <v>7/8-12 UN</v>
      </c>
      <c r="C1171" s="74" t="s">
        <v>498</v>
      </c>
      <c r="D1171" s="74"/>
      <c r="E1171" s="24" t="s">
        <v>671</v>
      </c>
      <c r="F1171" s="84" t="s">
        <v>677</v>
      </c>
      <c r="G1171" s="75">
        <v>12</v>
      </c>
      <c r="H1171" s="74" t="s">
        <v>519</v>
      </c>
      <c r="I1171" s="74" t="s">
        <v>660</v>
      </c>
      <c r="J1171" s="74" t="s">
        <v>588</v>
      </c>
      <c r="K1171" s="74" t="s">
        <v>600</v>
      </c>
      <c r="L1171" s="23">
        <f t="shared" si="267"/>
        <v>22.181799999999999</v>
      </c>
      <c r="M1171" s="23">
        <f t="shared" si="268"/>
        <v>2.1166999999999998</v>
      </c>
      <c r="N1171" s="74">
        <v>60</v>
      </c>
      <c r="O1171" s="101">
        <f t="shared" si="269"/>
        <v>22.181799999999999</v>
      </c>
      <c r="P1171" s="85">
        <f t="shared" si="270"/>
        <v>15.2</v>
      </c>
      <c r="Q1171" s="58">
        <f t="shared" si="271"/>
        <v>0</v>
      </c>
      <c r="R1171" s="101">
        <f t="shared" si="272"/>
        <v>20.806999999999999</v>
      </c>
      <c r="S1171" s="85">
        <f t="shared" si="273"/>
        <v>5.0999999999999996</v>
      </c>
      <c r="T1171" s="58">
        <f t="shared" si="274"/>
        <v>0</v>
      </c>
      <c r="U1171" s="58">
        <f t="shared" si="275"/>
        <v>5.0999999999999996</v>
      </c>
      <c r="V1171" s="75">
        <f t="array" ref="V1171">INDEX(AS$11:AS$66,MATCH(C1171&amp;G1171,AO$11:AO$66&amp;AP$11:AP$66,0),0)</f>
        <v>6</v>
      </c>
      <c r="X1171" s="120">
        <f t="shared" si="276"/>
        <v>8.3333333333333329E-2</v>
      </c>
      <c r="Y1171" s="61">
        <f t="array" ref="Y1171">INDEX($AQ$11:$AR$66,MATCH($C1171&amp;$G1171,$AO$11:$AO$66&amp;$AP$11:$AP$66,0),COUNTIF($AQ$10:$AR$10,"&lt;"&amp;Z1171)+1)</f>
        <v>2.0000000000000001E-4</v>
      </c>
      <c r="Z1171" s="123">
        <v>0.87329999999999997</v>
      </c>
      <c r="AA1171" s="61">
        <f t="array" ref="AA1171">INDEX($AT$11:$AV$66,MATCH($C1171&amp;$G1171,$AO$11:$AO$66&amp;$AP$11:$AP$66,0),COUNTIF($AT$10:$AV$10,"&lt;"&amp;Z1171)+1)</f>
        <v>5.9999999999999995E-4</v>
      </c>
      <c r="AB1171" s="111">
        <f t="shared" si="277"/>
        <v>0.81917341226347262</v>
      </c>
      <c r="AC1171" s="121">
        <f t="array" ref="AC1171">INDEX($AW$11:$BA$66,MATCH($C1171&amp;$G1171,$AO$11:$AO$66&amp;$AP$11:$AP$66,0),COUNTIF($AW$10:$BA$10,"&lt;"&amp;Z1171)+1)</f>
        <v>2.0000000000000001E-4</v>
      </c>
      <c r="AD1171" s="62">
        <v>0.8498</v>
      </c>
      <c r="AE1171" s="61">
        <f t="array" ref="AE1171">INDEX($AT$11:$AV$66,MATCH($C1171&amp;$G1171,$AO$11:$AO$66&amp;$AP$11:$AP$66,0),COUNTIF($AT$10:$AV$10,"&lt;"&amp;AD1171)+1)</f>
        <v>5.9999999999999995E-4</v>
      </c>
      <c r="AF1171" s="111">
        <f t="shared" si="278"/>
        <v>0.81371560817564836</v>
      </c>
      <c r="AG1171" s="121">
        <f t="array" ref="AG1171">INDEX($AW$11:$BA$66,MATCH($C1171&amp;$G1171,$AO$11:$AO$66&amp;$AP$11:$AP$66,0),COUNTIF($AW$10:$BA$10,"&lt;"&amp;AD1171)+1)</f>
        <v>2.0000000000000001E-4</v>
      </c>
    </row>
    <row r="1172" spans="2:33" ht="12.75" customHeight="1" x14ac:dyDescent="0.3">
      <c r="B1172" s="83" t="str">
        <f t="shared" si="266"/>
        <v>7/8-12 UN</v>
      </c>
      <c r="C1172" s="74" t="s">
        <v>498</v>
      </c>
      <c r="D1172" s="74"/>
      <c r="E1172" s="24" t="s">
        <v>671</v>
      </c>
      <c r="F1172" s="84" t="s">
        <v>677</v>
      </c>
      <c r="G1172" s="75">
        <v>12</v>
      </c>
      <c r="H1172" s="74" t="s">
        <v>519</v>
      </c>
      <c r="I1172" s="74" t="s">
        <v>661</v>
      </c>
      <c r="J1172" s="74" t="s">
        <v>588</v>
      </c>
      <c r="K1172" s="74" t="s">
        <v>600</v>
      </c>
      <c r="L1172" s="23">
        <f t="shared" si="267"/>
        <v>22.225000000000001</v>
      </c>
      <c r="M1172" s="23">
        <f t="shared" si="268"/>
        <v>2.1166999999999998</v>
      </c>
      <c r="N1172" s="74">
        <v>60</v>
      </c>
      <c r="O1172" s="101">
        <f t="shared" si="269"/>
        <v>22.225000000000001</v>
      </c>
      <c r="P1172" s="85">
        <f t="shared" si="270"/>
        <v>15.2</v>
      </c>
      <c r="Q1172" s="58">
        <f t="shared" si="271"/>
        <v>0</v>
      </c>
      <c r="R1172" s="101">
        <f t="shared" si="272"/>
        <v>20.850200000000001</v>
      </c>
      <c r="S1172" s="85">
        <f t="shared" si="273"/>
        <v>5.0999999999999996</v>
      </c>
      <c r="T1172" s="58">
        <f t="shared" si="274"/>
        <v>0</v>
      </c>
      <c r="U1172" s="58">
        <f t="shared" si="275"/>
        <v>5.0999999999999996</v>
      </c>
      <c r="V1172" s="75">
        <f t="array" ref="V1172">INDEX(AS$11:AS$66,MATCH(C1172&amp;G1172,AO$11:AO$66&amp;AP$11:AP$66,0),0)</f>
        <v>6</v>
      </c>
      <c r="X1172" s="120">
        <f t="shared" si="276"/>
        <v>8.3333333333333329E-2</v>
      </c>
      <c r="Y1172" s="61">
        <f t="array" ref="Y1172">INDEX($AQ$11:$AR$66,MATCH($C1172&amp;$G1172,$AO$11:$AO$66&amp;$AP$11:$AP$66,0),COUNTIF($AQ$10:$AR$10,"&lt;"&amp;Z1172)+1)</f>
        <v>2.0000000000000001E-4</v>
      </c>
      <c r="Z1172" s="61">
        <f>INDEX(AJ$11:AJ$92,MATCH(F1172,AI$11:AI$92,0))</f>
        <v>0.875</v>
      </c>
      <c r="AA1172" s="61">
        <f t="array" ref="AA1172">INDEX($AT$11:$AV$66,MATCH($C1172&amp;$G1172,$AO$11:$AO$66&amp;$AP$11:$AP$66,0),COUNTIF($AT$10:$AV$10,"&lt;"&amp;Z1172)+1)</f>
        <v>5.9999999999999995E-4</v>
      </c>
      <c r="AB1172" s="111">
        <f t="shared" si="277"/>
        <v>0.82087341226347266</v>
      </c>
      <c r="AC1172" s="121">
        <f t="array" ref="AC1172">INDEX($AW$11:$BA$66,MATCH($C1172&amp;$G1172,$AO$11:$AO$66&amp;$AP$11:$AP$66,0),COUNTIF($AW$10:$BA$10,"&lt;"&amp;Z1172)+1)</f>
        <v>2.0000000000000001E-4</v>
      </c>
      <c r="AD1172" s="62">
        <v>0.85289999999999999</v>
      </c>
      <c r="AE1172" s="61">
        <f t="array" ref="AE1172">INDEX($AT$11:$AV$66,MATCH($C1172&amp;$G1172,$AO$11:$AO$66&amp;$AP$11:$AP$66,0),COUNTIF($AT$10:$AV$10,"&lt;"&amp;AD1172)+1)</f>
        <v>5.9999999999999995E-4</v>
      </c>
      <c r="AF1172" s="111">
        <f t="shared" si="278"/>
        <v>0.81681560817564836</v>
      </c>
      <c r="AG1172" s="121">
        <f t="array" ref="AG1172">INDEX($AW$11:$BA$66,MATCH($C1172&amp;$G1172,$AO$11:$AO$66&amp;$AP$11:$AP$66,0),COUNTIF($AW$10:$BA$10,"&lt;"&amp;AD1172)+1)</f>
        <v>2.0000000000000001E-4</v>
      </c>
    </row>
    <row r="1173" spans="2:33" ht="12.75" customHeight="1" x14ac:dyDescent="0.3">
      <c r="B1173" s="83" t="str">
        <f t="shared" si="266"/>
        <v>7/8-16 UN</v>
      </c>
      <c r="C1173" s="74" t="s">
        <v>498</v>
      </c>
      <c r="D1173" s="74"/>
      <c r="E1173" s="24" t="s">
        <v>671</v>
      </c>
      <c r="F1173" s="84" t="s">
        <v>677</v>
      </c>
      <c r="G1173" s="75">
        <v>16</v>
      </c>
      <c r="H1173" s="74" t="s">
        <v>519</v>
      </c>
      <c r="I1173" s="74" t="s">
        <v>660</v>
      </c>
      <c r="J1173" s="74" t="s">
        <v>588</v>
      </c>
      <c r="K1173" s="74" t="s">
        <v>600</v>
      </c>
      <c r="L1173" s="23">
        <f t="shared" si="267"/>
        <v>22.186900000000001</v>
      </c>
      <c r="M1173" s="23">
        <f t="shared" si="268"/>
        <v>1.5874999999999999</v>
      </c>
      <c r="N1173" s="74">
        <v>60</v>
      </c>
      <c r="O1173" s="101">
        <f t="shared" si="269"/>
        <v>22.186900000000001</v>
      </c>
      <c r="P1173" s="85">
        <f t="shared" si="270"/>
        <v>15.2</v>
      </c>
      <c r="Q1173" s="58">
        <f t="shared" si="271"/>
        <v>0</v>
      </c>
      <c r="R1173" s="101">
        <f t="shared" si="272"/>
        <v>21.155799999999999</v>
      </c>
      <c r="S1173" s="85">
        <f t="shared" si="273"/>
        <v>5.0999999999999996</v>
      </c>
      <c r="T1173" s="58">
        <f t="shared" si="274"/>
        <v>0</v>
      </c>
      <c r="U1173" s="58">
        <f t="shared" si="275"/>
        <v>3.8</v>
      </c>
      <c r="V1173" s="75">
        <f t="array" ref="V1173">INDEX(AS$11:AS$66,MATCH(C1173&amp;G1173,AO$11:AO$66&amp;AP$11:AP$66,0),0)</f>
        <v>8</v>
      </c>
      <c r="X1173" s="120">
        <f t="shared" si="276"/>
        <v>6.25E-2</v>
      </c>
      <c r="Y1173" s="61">
        <f t="array" ref="Y1173">INDEX($AQ$11:$AR$66,MATCH($C1173&amp;$G1173,$AO$11:$AO$66&amp;$AP$11:$AP$66,0),COUNTIF($AQ$10:$AR$10,"&lt;"&amp;Z1173)+1)</f>
        <v>1.4999999999999999E-4</v>
      </c>
      <c r="Z1173" s="123">
        <v>0.87350000000000005</v>
      </c>
      <c r="AA1173" s="61">
        <f t="array" ref="AA1173">INDEX($AT$11:$AV$66,MATCH($C1173&amp;$G1173,$AO$11:$AO$66&amp;$AP$11:$AP$66,0),COUNTIF($AT$10:$AV$10,"&lt;"&amp;Z1173)+1)</f>
        <v>5.9999999999999995E-4</v>
      </c>
      <c r="AB1173" s="111">
        <f t="shared" si="277"/>
        <v>0.83290505919760449</v>
      </c>
      <c r="AC1173" s="121">
        <f t="array" ref="AC1173">INDEX($AW$11:$BA$66,MATCH($C1173&amp;$G1173,$AO$11:$AO$66&amp;$AP$11:$AP$66,0),COUNTIF($AW$10:$BA$10,"&lt;"&amp;Z1173)+1)</f>
        <v>2.0000000000000001E-4</v>
      </c>
      <c r="AD1173" s="62">
        <v>0.85509999999999997</v>
      </c>
      <c r="AE1173" s="61">
        <f t="array" ref="AE1173">INDEX($AT$11:$AV$66,MATCH($C1173&amp;$G1173,$AO$11:$AO$66&amp;$AP$11:$AP$66,0),COUNTIF($AT$10:$AV$10,"&lt;"&amp;AD1173)+1)</f>
        <v>5.9999999999999995E-4</v>
      </c>
      <c r="AF1173" s="111">
        <f t="shared" si="278"/>
        <v>0.8280367061317363</v>
      </c>
      <c r="AG1173" s="121">
        <f t="array" ref="AG1173">INDEX($AW$11:$BA$66,MATCH($C1173&amp;$G1173,$AO$11:$AO$66&amp;$AP$11:$AP$66,0),COUNTIF($AW$10:$BA$10,"&lt;"&amp;AD1173)+1)</f>
        <v>2.0000000000000001E-4</v>
      </c>
    </row>
    <row r="1174" spans="2:33" ht="12.75" customHeight="1" x14ac:dyDescent="0.3">
      <c r="B1174" s="83" t="str">
        <f t="shared" si="266"/>
        <v>7/8-16 UN</v>
      </c>
      <c r="C1174" s="74" t="s">
        <v>498</v>
      </c>
      <c r="D1174" s="74"/>
      <c r="E1174" s="24" t="s">
        <v>671</v>
      </c>
      <c r="F1174" s="84" t="s">
        <v>677</v>
      </c>
      <c r="G1174" s="75">
        <v>16</v>
      </c>
      <c r="H1174" s="74" t="s">
        <v>519</v>
      </c>
      <c r="I1174" s="74" t="s">
        <v>661</v>
      </c>
      <c r="J1174" s="74" t="s">
        <v>588</v>
      </c>
      <c r="K1174" s="74" t="s">
        <v>600</v>
      </c>
      <c r="L1174" s="23">
        <f t="shared" si="267"/>
        <v>22.225000000000001</v>
      </c>
      <c r="M1174" s="23">
        <f t="shared" si="268"/>
        <v>1.5874999999999999</v>
      </c>
      <c r="N1174" s="74">
        <v>60</v>
      </c>
      <c r="O1174" s="101">
        <f t="shared" si="269"/>
        <v>22.225000000000001</v>
      </c>
      <c r="P1174" s="85">
        <f t="shared" si="270"/>
        <v>15.2</v>
      </c>
      <c r="Q1174" s="58">
        <f t="shared" si="271"/>
        <v>0</v>
      </c>
      <c r="R1174" s="101">
        <f t="shared" si="272"/>
        <v>21.193899999999999</v>
      </c>
      <c r="S1174" s="85">
        <f t="shared" si="273"/>
        <v>5.0999999999999996</v>
      </c>
      <c r="T1174" s="58">
        <f t="shared" si="274"/>
        <v>0</v>
      </c>
      <c r="U1174" s="58">
        <f t="shared" si="275"/>
        <v>3.8</v>
      </c>
      <c r="V1174" s="75">
        <f t="array" ref="V1174">INDEX(AS$11:AS$66,MATCH(C1174&amp;G1174,AO$11:AO$66&amp;AP$11:AP$66,0),0)</f>
        <v>8</v>
      </c>
      <c r="X1174" s="120">
        <f t="shared" si="276"/>
        <v>6.25E-2</v>
      </c>
      <c r="Y1174" s="61">
        <f t="array" ref="Y1174">INDEX($AQ$11:$AR$66,MATCH($C1174&amp;$G1174,$AO$11:$AO$66&amp;$AP$11:$AP$66,0),COUNTIF($AQ$10:$AR$10,"&lt;"&amp;Z1174)+1)</f>
        <v>1.4999999999999999E-4</v>
      </c>
      <c r="Z1174" s="61">
        <f>INDEX(AJ$11:AJ$92,MATCH(F1174,AI$11:AI$92,0))</f>
        <v>0.875</v>
      </c>
      <c r="AA1174" s="61">
        <f t="array" ref="AA1174">INDEX($AT$11:$AV$66,MATCH($C1174&amp;$G1174,$AO$11:$AO$66&amp;$AP$11:$AP$66,0),COUNTIF($AT$10:$AV$10,"&lt;"&amp;Z1174)+1)</f>
        <v>5.9999999999999995E-4</v>
      </c>
      <c r="AB1174" s="111">
        <f t="shared" si="277"/>
        <v>0.83440505919760444</v>
      </c>
      <c r="AC1174" s="121">
        <f t="array" ref="AC1174">INDEX($AW$11:$BA$66,MATCH($C1174&amp;$G1174,$AO$11:$AO$66&amp;$AP$11:$AP$66,0),COUNTIF($AW$10:$BA$10,"&lt;"&amp;Z1174)+1)</f>
        <v>2.0000000000000001E-4</v>
      </c>
      <c r="AD1174" s="62">
        <v>0.8579</v>
      </c>
      <c r="AE1174" s="61">
        <f t="array" ref="AE1174">INDEX($AT$11:$AV$66,MATCH($C1174&amp;$G1174,$AO$11:$AO$66&amp;$AP$11:$AP$66,0),COUNTIF($AT$10:$AV$10,"&lt;"&amp;AD1174)+1)</f>
        <v>5.9999999999999995E-4</v>
      </c>
      <c r="AF1174" s="111">
        <f t="shared" si="278"/>
        <v>0.83083670613173632</v>
      </c>
      <c r="AG1174" s="121">
        <f t="array" ref="AG1174">INDEX($AW$11:$BA$66,MATCH($C1174&amp;$G1174,$AO$11:$AO$66&amp;$AP$11:$AP$66,0),COUNTIF($AW$10:$BA$10,"&lt;"&amp;AD1174)+1)</f>
        <v>2.0000000000000001E-4</v>
      </c>
    </row>
    <row r="1175" spans="2:33" ht="12.75" customHeight="1" x14ac:dyDescent="0.3">
      <c r="B1175" s="83" t="str">
        <f t="shared" si="266"/>
        <v>7/8-20 UNEF</v>
      </c>
      <c r="C1175" s="74" t="s">
        <v>498</v>
      </c>
      <c r="D1175" s="74"/>
      <c r="E1175" s="24" t="s">
        <v>48</v>
      </c>
      <c r="F1175" s="84" t="s">
        <v>677</v>
      </c>
      <c r="G1175" s="75">
        <v>20</v>
      </c>
      <c r="H1175" s="74" t="s">
        <v>519</v>
      </c>
      <c r="I1175" s="74" t="s">
        <v>660</v>
      </c>
      <c r="J1175" s="74" t="s">
        <v>588</v>
      </c>
      <c r="K1175" s="74" t="s">
        <v>600</v>
      </c>
      <c r="L1175" s="23">
        <f t="shared" si="267"/>
        <v>22.192</v>
      </c>
      <c r="M1175" s="23">
        <f t="shared" si="268"/>
        <v>1.27</v>
      </c>
      <c r="N1175" s="74">
        <v>60</v>
      </c>
      <c r="O1175" s="101">
        <f t="shared" si="269"/>
        <v>22.192</v>
      </c>
      <c r="P1175" s="85">
        <f t="shared" si="270"/>
        <v>12.7</v>
      </c>
      <c r="Q1175" s="58">
        <f t="shared" si="271"/>
        <v>0</v>
      </c>
      <c r="R1175" s="101">
        <f t="shared" si="272"/>
        <v>21.367100000000001</v>
      </c>
      <c r="S1175" s="85">
        <f t="shared" si="273"/>
        <v>3.8</v>
      </c>
      <c r="T1175" s="58">
        <f t="shared" si="274"/>
        <v>0</v>
      </c>
      <c r="U1175" s="58">
        <f t="shared" si="275"/>
        <v>3.8</v>
      </c>
      <c r="V1175" s="75">
        <f t="array" ref="V1175">INDEX(AS$11:AS$66,MATCH(C1175&amp;G1175,AO$11:AO$66&amp;AP$11:AP$66,0),0)</f>
        <v>8</v>
      </c>
      <c r="X1175" s="120">
        <f t="shared" si="276"/>
        <v>0.05</v>
      </c>
      <c r="Y1175" s="61">
        <f t="array" ref="Y1175">INDEX($AQ$11:$AR$66,MATCH($C1175&amp;$G1175,$AO$11:$AO$66&amp;$AP$11:$AP$66,0),COUNTIF($AQ$10:$AR$10,"&lt;"&amp;Z1175)+1)</f>
        <v>1.4999999999999999E-4</v>
      </c>
      <c r="Z1175" s="123">
        <v>0.87370000000000003</v>
      </c>
      <c r="AA1175" s="61">
        <f t="array" ref="AA1175">INDEX($AT$11:$AV$66,MATCH($C1175&amp;$G1175,$AO$11:$AO$66&amp;$AP$11:$AP$66,0),COUNTIF($AT$10:$AV$10,"&lt;"&amp;Z1175)+1)</f>
        <v>5.0000000000000001E-4</v>
      </c>
      <c r="AB1175" s="111">
        <f t="shared" si="277"/>
        <v>0.84122404735808365</v>
      </c>
      <c r="AC1175" s="121">
        <f t="array" ref="AC1175">INDEX($AW$11:$BA$66,MATCH($C1175&amp;$G1175,$AO$11:$AO$66&amp;$AP$11:$AP$66,0),COUNTIF($AW$10:$BA$10,"&lt;"&amp;Z1175)+1)</f>
        <v>1.4999999999999999E-4</v>
      </c>
      <c r="AD1175" s="62">
        <v>0.85850000000000004</v>
      </c>
      <c r="AE1175" s="61">
        <f t="array" ref="AE1175">INDEX($AT$11:$AV$66,MATCH($C1175&amp;$G1175,$AO$11:$AO$66&amp;$AP$11:$AP$66,0),COUNTIF($AT$10:$AV$10,"&lt;"&amp;AD1175)+1)</f>
        <v>5.0000000000000001E-4</v>
      </c>
      <c r="AF1175" s="111">
        <f t="shared" si="278"/>
        <v>0.83684936490538908</v>
      </c>
      <c r="AG1175" s="121">
        <f t="array" ref="AG1175">INDEX($AW$11:$BA$66,MATCH($C1175&amp;$G1175,$AO$11:$AO$66&amp;$AP$11:$AP$66,0),COUNTIF($AW$10:$BA$10,"&lt;"&amp;AD1175)+1)</f>
        <v>1.4999999999999999E-4</v>
      </c>
    </row>
    <row r="1176" spans="2:33" ht="12.75" customHeight="1" x14ac:dyDescent="0.3">
      <c r="B1176" s="83" t="str">
        <f t="shared" si="266"/>
        <v>7/8-20 UNEF</v>
      </c>
      <c r="C1176" s="74" t="s">
        <v>498</v>
      </c>
      <c r="D1176" s="74"/>
      <c r="E1176" s="24" t="s">
        <v>48</v>
      </c>
      <c r="F1176" s="84" t="s">
        <v>677</v>
      </c>
      <c r="G1176" s="75">
        <v>20</v>
      </c>
      <c r="H1176" s="74" t="s">
        <v>519</v>
      </c>
      <c r="I1176" s="74" t="s">
        <v>661</v>
      </c>
      <c r="J1176" s="74" t="s">
        <v>588</v>
      </c>
      <c r="K1176" s="74" t="s">
        <v>600</v>
      </c>
      <c r="L1176" s="23">
        <f t="shared" si="267"/>
        <v>22.225000000000001</v>
      </c>
      <c r="M1176" s="23">
        <f t="shared" si="268"/>
        <v>1.27</v>
      </c>
      <c r="N1176" s="74">
        <v>60</v>
      </c>
      <c r="O1176" s="101">
        <f t="shared" si="269"/>
        <v>22.225000000000001</v>
      </c>
      <c r="P1176" s="85">
        <f t="shared" si="270"/>
        <v>12.7</v>
      </c>
      <c r="Q1176" s="58">
        <f t="shared" si="271"/>
        <v>0</v>
      </c>
      <c r="R1176" s="101">
        <f t="shared" si="272"/>
        <v>21.400099999999998</v>
      </c>
      <c r="S1176" s="85">
        <f t="shared" si="273"/>
        <v>3.8</v>
      </c>
      <c r="T1176" s="58">
        <f t="shared" si="274"/>
        <v>0</v>
      </c>
      <c r="U1176" s="58">
        <f t="shared" si="275"/>
        <v>3.8</v>
      </c>
      <c r="V1176" s="75">
        <f t="array" ref="V1176">INDEX(AS$11:AS$66,MATCH(C1176&amp;G1176,AO$11:AO$66&amp;AP$11:AP$66,0),0)</f>
        <v>8</v>
      </c>
      <c r="X1176" s="120">
        <f t="shared" si="276"/>
        <v>0.05</v>
      </c>
      <c r="Y1176" s="61">
        <f t="array" ref="Y1176">INDEX($AQ$11:$AR$66,MATCH($C1176&amp;$G1176,$AO$11:$AO$66&amp;$AP$11:$AP$66,0),COUNTIF($AQ$10:$AR$10,"&lt;"&amp;Z1176)+1)</f>
        <v>1.4999999999999999E-4</v>
      </c>
      <c r="Z1176" s="61">
        <f>INDEX(AJ$11:AJ$92,MATCH(F1176,AI$11:AI$92,0))</f>
        <v>0.875</v>
      </c>
      <c r="AA1176" s="61">
        <f t="array" ref="AA1176">INDEX($AT$11:$AV$66,MATCH($C1176&amp;$G1176,$AO$11:$AO$66&amp;$AP$11:$AP$66,0),COUNTIF($AT$10:$AV$10,"&lt;"&amp;Z1176)+1)</f>
        <v>5.0000000000000001E-4</v>
      </c>
      <c r="AB1176" s="111">
        <f t="shared" si="277"/>
        <v>0.84252404735808351</v>
      </c>
      <c r="AC1176" s="121">
        <f t="array" ref="AC1176">INDEX($AW$11:$BA$66,MATCH($C1176&amp;$G1176,$AO$11:$AO$66&amp;$AP$11:$AP$66,0),COUNTIF($AW$10:$BA$10,"&lt;"&amp;Z1176)+1)</f>
        <v>1.4999999999999999E-4</v>
      </c>
      <c r="AD1176" s="62">
        <v>0.8609</v>
      </c>
      <c r="AE1176" s="61">
        <f t="array" ref="AE1176">INDEX($AT$11:$AV$66,MATCH($C1176&amp;$G1176,$AO$11:$AO$66&amp;$AP$11:$AP$66,0),COUNTIF($AT$10:$AV$10,"&lt;"&amp;AD1176)+1)</f>
        <v>5.0000000000000001E-4</v>
      </c>
      <c r="AF1176" s="111">
        <f t="shared" si="278"/>
        <v>0.83924936490538904</v>
      </c>
      <c r="AG1176" s="121">
        <f t="array" ref="AG1176">INDEX($AW$11:$BA$66,MATCH($C1176&amp;$G1176,$AO$11:$AO$66&amp;$AP$11:$AP$66,0),COUNTIF($AW$10:$BA$10,"&lt;"&amp;AD1176)+1)</f>
        <v>1.4999999999999999E-4</v>
      </c>
    </row>
    <row r="1177" spans="2:33" ht="12.75" customHeight="1" x14ac:dyDescent="0.3">
      <c r="B1177" s="83" t="str">
        <f t="shared" si="266"/>
        <v>7/8-28 UN</v>
      </c>
      <c r="C1177" s="74" t="s">
        <v>498</v>
      </c>
      <c r="D1177" s="74"/>
      <c r="E1177" s="24" t="s">
        <v>671</v>
      </c>
      <c r="F1177" s="84" t="s">
        <v>677</v>
      </c>
      <c r="G1177" s="75">
        <v>28</v>
      </c>
      <c r="H1177" s="74" t="s">
        <v>519</v>
      </c>
      <c r="I1177" s="74" t="s">
        <v>660</v>
      </c>
      <c r="J1177" s="74" t="s">
        <v>588</v>
      </c>
      <c r="K1177" s="74" t="s">
        <v>600</v>
      </c>
      <c r="L1177" s="23">
        <f t="shared" si="267"/>
        <v>22.194500000000001</v>
      </c>
      <c r="M1177" s="23">
        <f t="shared" si="268"/>
        <v>0.90710000000000002</v>
      </c>
      <c r="N1177" s="74">
        <v>60</v>
      </c>
      <c r="O1177" s="101">
        <f t="shared" si="269"/>
        <v>22.194500000000001</v>
      </c>
      <c r="P1177" s="85">
        <f t="shared" si="270"/>
        <v>12.7</v>
      </c>
      <c r="Q1177" s="58">
        <f t="shared" si="271"/>
        <v>0</v>
      </c>
      <c r="R1177" s="101">
        <f t="shared" si="272"/>
        <v>21.6053</v>
      </c>
      <c r="S1177" s="85">
        <f t="shared" si="273"/>
        <v>3.8</v>
      </c>
      <c r="T1177" s="58">
        <f t="shared" si="274"/>
        <v>0</v>
      </c>
      <c r="U1177" s="58">
        <f t="shared" si="275"/>
        <v>3.8</v>
      </c>
      <c r="V1177" s="75">
        <f t="array" ref="V1177">INDEX(AS$11:AS$66,MATCH(C1177&amp;G1177,AO$11:AO$66&amp;AP$11:AP$66,0),0)</f>
        <v>8</v>
      </c>
      <c r="X1177" s="120">
        <f t="shared" si="276"/>
        <v>3.5714285714285712E-2</v>
      </c>
      <c r="Y1177" s="61">
        <f t="array" ref="Y1177">INDEX($AQ$11:$AR$66,MATCH($C1177&amp;$G1177,$AO$11:$AO$66&amp;$AP$11:$AP$66,0),COUNTIF($AQ$10:$AR$10,"&lt;"&amp;Z1177)+1)</f>
        <v>1.4999999999999999E-4</v>
      </c>
      <c r="Z1177" s="123">
        <v>0.87380000000000002</v>
      </c>
      <c r="AA1177" s="61">
        <f t="array" ref="AA1177">INDEX($AT$11:$AV$66,MATCH($C1177&amp;$G1177,$AO$11:$AO$66&amp;$AP$11:$AP$66,0),COUNTIF($AT$10:$AV$10,"&lt;"&amp;Z1177)+1)</f>
        <v>5.0000000000000001E-4</v>
      </c>
      <c r="AB1177" s="111">
        <f t="shared" si="277"/>
        <v>0.8506028909700597</v>
      </c>
      <c r="AC1177" s="121">
        <f t="array" ref="AC1177">INDEX($AW$11:$BA$66,MATCH($C1177&amp;$G1177,$AO$11:$AO$66&amp;$AP$11:$AP$66,0),COUNTIF($AW$10:$BA$10,"&lt;"&amp;Z1177)+1)</f>
        <v>1.4999999999999999E-4</v>
      </c>
      <c r="AD1177" s="62">
        <v>0.86229999999999996</v>
      </c>
      <c r="AE1177" s="61">
        <f t="array" ref="AE1177">INDEX($AT$11:$AV$66,MATCH($C1177&amp;$G1177,$AO$11:$AO$66&amp;$AP$11:$AP$66,0),COUNTIF($AT$10:$AV$10,"&lt;"&amp;AD1177)+1)</f>
        <v>5.0000000000000001E-4</v>
      </c>
      <c r="AF1177" s="111">
        <f t="shared" si="278"/>
        <v>0.84683526064670644</v>
      </c>
      <c r="AG1177" s="121">
        <f t="array" ref="AG1177">INDEX($AW$11:$BA$66,MATCH($C1177&amp;$G1177,$AO$11:$AO$66&amp;$AP$11:$AP$66,0),COUNTIF($AW$10:$BA$10,"&lt;"&amp;AD1177)+1)</f>
        <v>1.4999999999999999E-4</v>
      </c>
    </row>
    <row r="1178" spans="2:33" ht="12.75" customHeight="1" x14ac:dyDescent="0.3">
      <c r="B1178" s="83" t="str">
        <f t="shared" si="266"/>
        <v>7/8-28 UN</v>
      </c>
      <c r="C1178" s="74" t="s">
        <v>498</v>
      </c>
      <c r="D1178" s="74"/>
      <c r="E1178" s="24" t="s">
        <v>671</v>
      </c>
      <c r="F1178" s="84" t="s">
        <v>677</v>
      </c>
      <c r="G1178" s="75">
        <v>28</v>
      </c>
      <c r="H1178" s="74" t="s">
        <v>519</v>
      </c>
      <c r="I1178" s="74" t="s">
        <v>661</v>
      </c>
      <c r="J1178" s="74" t="s">
        <v>588</v>
      </c>
      <c r="K1178" s="74" t="s">
        <v>600</v>
      </c>
      <c r="L1178" s="23">
        <f t="shared" si="267"/>
        <v>22.225000000000001</v>
      </c>
      <c r="M1178" s="23">
        <f t="shared" si="268"/>
        <v>0.90710000000000002</v>
      </c>
      <c r="N1178" s="74">
        <v>60</v>
      </c>
      <c r="O1178" s="101">
        <f t="shared" si="269"/>
        <v>22.225000000000001</v>
      </c>
      <c r="P1178" s="85">
        <f t="shared" si="270"/>
        <v>12.7</v>
      </c>
      <c r="Q1178" s="58">
        <f t="shared" si="271"/>
        <v>0</v>
      </c>
      <c r="R1178" s="101">
        <f t="shared" si="272"/>
        <v>21.6358</v>
      </c>
      <c r="S1178" s="85">
        <f t="shared" si="273"/>
        <v>3.8</v>
      </c>
      <c r="T1178" s="58">
        <f t="shared" si="274"/>
        <v>0</v>
      </c>
      <c r="U1178" s="58">
        <f t="shared" si="275"/>
        <v>3.8</v>
      </c>
      <c r="V1178" s="75">
        <f t="array" ref="V1178">INDEX(AS$11:AS$66,MATCH(C1178&amp;G1178,AO$11:AO$66&amp;AP$11:AP$66,0),0)</f>
        <v>8</v>
      </c>
      <c r="X1178" s="120">
        <f t="shared" si="276"/>
        <v>3.5714285714285712E-2</v>
      </c>
      <c r="Y1178" s="61">
        <f t="array" ref="Y1178">INDEX($AQ$11:$AR$66,MATCH($C1178&amp;$G1178,$AO$11:$AO$66&amp;$AP$11:$AP$66,0),COUNTIF($AQ$10:$AR$10,"&lt;"&amp;Z1178)+1)</f>
        <v>1.4999999999999999E-4</v>
      </c>
      <c r="Z1178" s="61">
        <f>INDEX(AJ$11:AJ$92,MATCH(F1178,AI$11:AI$92,0))</f>
        <v>0.875</v>
      </c>
      <c r="AA1178" s="61">
        <f t="array" ref="AA1178">INDEX($AT$11:$AV$66,MATCH($C1178&amp;$G1178,$AO$11:$AO$66&amp;$AP$11:$AP$66,0),COUNTIF($AT$10:$AV$10,"&lt;"&amp;Z1178)+1)</f>
        <v>5.0000000000000001E-4</v>
      </c>
      <c r="AB1178" s="111">
        <f t="shared" si="277"/>
        <v>0.85180289097005968</v>
      </c>
      <c r="AC1178" s="121">
        <f t="array" ref="AC1178">INDEX($AW$11:$BA$66,MATCH($C1178&amp;$G1178,$AO$11:$AO$66&amp;$AP$11:$AP$66,0),COUNTIF($AW$10:$BA$10,"&lt;"&amp;Z1178)+1)</f>
        <v>1.4999999999999999E-4</v>
      </c>
      <c r="AD1178" s="62">
        <v>0.86439999999999995</v>
      </c>
      <c r="AE1178" s="61">
        <f t="array" ref="AE1178">INDEX($AT$11:$AV$66,MATCH($C1178&amp;$G1178,$AO$11:$AO$66&amp;$AP$11:$AP$66,0),COUNTIF($AT$10:$AV$10,"&lt;"&amp;AD1178)+1)</f>
        <v>5.0000000000000001E-4</v>
      </c>
      <c r="AF1178" s="111">
        <f t="shared" si="278"/>
        <v>0.84893526064670644</v>
      </c>
      <c r="AG1178" s="121">
        <f t="array" ref="AG1178">INDEX($AW$11:$BA$66,MATCH($C1178&amp;$G1178,$AO$11:$AO$66&amp;$AP$11:$AP$66,0),COUNTIF($AW$10:$BA$10,"&lt;"&amp;AD1178)+1)</f>
        <v>1.4999999999999999E-4</v>
      </c>
    </row>
    <row r="1179" spans="2:33" ht="12.75" customHeight="1" x14ac:dyDescent="0.3">
      <c r="B1179" s="83" t="str">
        <f t="shared" si="266"/>
        <v>7/8-32 UN</v>
      </c>
      <c r="C1179" s="74" t="s">
        <v>498</v>
      </c>
      <c r="D1179" s="74"/>
      <c r="E1179" s="24" t="s">
        <v>671</v>
      </c>
      <c r="F1179" s="84" t="s">
        <v>677</v>
      </c>
      <c r="G1179" s="75">
        <v>32</v>
      </c>
      <c r="H1179" s="74" t="s">
        <v>519</v>
      </c>
      <c r="I1179" s="74" t="s">
        <v>660</v>
      </c>
      <c r="J1179" s="74" t="s">
        <v>588</v>
      </c>
      <c r="K1179" s="74" t="s">
        <v>600</v>
      </c>
      <c r="L1179" s="23">
        <f t="shared" si="267"/>
        <v>22.197099999999999</v>
      </c>
      <c r="M1179" s="23">
        <f t="shared" si="268"/>
        <v>0.79379999999999995</v>
      </c>
      <c r="N1179" s="74">
        <v>60</v>
      </c>
      <c r="O1179" s="101">
        <f t="shared" si="269"/>
        <v>22.197099999999999</v>
      </c>
      <c r="P1179" s="85">
        <f t="shared" si="270"/>
        <v>12.7</v>
      </c>
      <c r="Q1179" s="58">
        <f t="shared" si="271"/>
        <v>0</v>
      </c>
      <c r="R1179" s="101">
        <f t="shared" si="272"/>
        <v>21.6815</v>
      </c>
      <c r="S1179" s="85">
        <f t="shared" si="273"/>
        <v>3.8</v>
      </c>
      <c r="T1179" s="58">
        <f t="shared" si="274"/>
        <v>0</v>
      </c>
      <c r="U1179" s="58">
        <f t="shared" si="275"/>
        <v>3.8</v>
      </c>
      <c r="V1179" s="75">
        <f t="array" ref="V1179">INDEX(AS$11:AS$66,MATCH(C1179&amp;G1179,AO$11:AO$66&amp;AP$11:AP$66,0),0)</f>
        <v>12</v>
      </c>
      <c r="X1179" s="120">
        <f t="shared" si="276"/>
        <v>3.125E-2</v>
      </c>
      <c r="Y1179" s="61">
        <f t="array" ref="Y1179">INDEX($AQ$11:$AR$66,MATCH($C1179&amp;$G1179,$AO$11:$AO$66&amp;$AP$11:$AP$66,0),COUNTIF($AQ$10:$AR$10,"&lt;"&amp;Z1179)+1)</f>
        <v>1.4999999999999999E-4</v>
      </c>
      <c r="Z1179" s="123">
        <v>0.87390000000000001</v>
      </c>
      <c r="AA1179" s="61">
        <f t="array" ref="AA1179">INDEX($AT$11:$AV$66,MATCH($C1179&amp;$G1179,$AO$11:$AO$66&amp;$AP$11:$AP$66,0),COUNTIF($AT$10:$AV$10,"&lt;"&amp;Z1179)+1)</f>
        <v>5.0000000000000001E-4</v>
      </c>
      <c r="AB1179" s="111">
        <f t="shared" si="277"/>
        <v>0.85360252959880223</v>
      </c>
      <c r="AC1179" s="121">
        <f t="array" ref="AC1179">INDEX($AW$11:$BA$66,MATCH($C1179&amp;$G1179,$AO$11:$AO$66&amp;$AP$11:$AP$66,0),COUNTIF($AW$10:$BA$10,"&lt;"&amp;Z1179)+1)</f>
        <v>1.4999999999999999E-4</v>
      </c>
      <c r="AD1179" s="62">
        <v>0.86350000000000005</v>
      </c>
      <c r="AE1179" s="61">
        <f t="array" ref="AE1179">INDEX($AT$11:$AV$66,MATCH($C1179&amp;$G1179,$AO$11:$AO$66&amp;$AP$11:$AP$66,0),COUNTIF($AT$10:$AV$10,"&lt;"&amp;AD1179)+1)</f>
        <v>5.0000000000000001E-4</v>
      </c>
      <c r="AF1179" s="111">
        <f t="shared" si="278"/>
        <v>0.84996835306586815</v>
      </c>
      <c r="AG1179" s="121">
        <f t="array" ref="AG1179">INDEX($AW$11:$BA$66,MATCH($C1179&amp;$G1179,$AO$11:$AO$66&amp;$AP$11:$AP$66,0),COUNTIF($AW$10:$BA$10,"&lt;"&amp;AD1179)+1)</f>
        <v>1.4999999999999999E-4</v>
      </c>
    </row>
    <row r="1180" spans="2:33" ht="12.75" customHeight="1" x14ac:dyDescent="0.3">
      <c r="B1180" s="83" t="str">
        <f t="shared" si="266"/>
        <v>7/8-32 UN</v>
      </c>
      <c r="C1180" s="74" t="s">
        <v>498</v>
      </c>
      <c r="D1180" s="74"/>
      <c r="E1180" s="24" t="s">
        <v>671</v>
      </c>
      <c r="F1180" s="84" t="s">
        <v>677</v>
      </c>
      <c r="G1180" s="75">
        <v>32</v>
      </c>
      <c r="H1180" s="74" t="s">
        <v>519</v>
      </c>
      <c r="I1180" s="74" t="s">
        <v>661</v>
      </c>
      <c r="J1180" s="74" t="s">
        <v>588</v>
      </c>
      <c r="K1180" s="74" t="s">
        <v>600</v>
      </c>
      <c r="L1180" s="23">
        <f t="shared" si="267"/>
        <v>22.225000000000001</v>
      </c>
      <c r="M1180" s="23">
        <f t="shared" si="268"/>
        <v>0.79379999999999995</v>
      </c>
      <c r="N1180" s="74">
        <v>60</v>
      </c>
      <c r="O1180" s="101">
        <f t="shared" si="269"/>
        <v>22.225000000000001</v>
      </c>
      <c r="P1180" s="85">
        <f t="shared" si="270"/>
        <v>12.7</v>
      </c>
      <c r="Q1180" s="58">
        <f t="shared" si="271"/>
        <v>0</v>
      </c>
      <c r="R1180" s="101">
        <f t="shared" si="272"/>
        <v>21.709399999999999</v>
      </c>
      <c r="S1180" s="85">
        <f t="shared" si="273"/>
        <v>3.8</v>
      </c>
      <c r="T1180" s="58">
        <f t="shared" si="274"/>
        <v>0</v>
      </c>
      <c r="U1180" s="58">
        <f t="shared" si="275"/>
        <v>3.8</v>
      </c>
      <c r="V1180" s="75">
        <f t="array" ref="V1180">INDEX(AS$11:AS$66,MATCH(C1180&amp;G1180,AO$11:AO$66&amp;AP$11:AP$66,0),0)</f>
        <v>12</v>
      </c>
      <c r="X1180" s="120">
        <f t="shared" si="276"/>
        <v>3.125E-2</v>
      </c>
      <c r="Y1180" s="61">
        <f t="array" ref="Y1180">INDEX($AQ$11:$AR$66,MATCH($C1180&amp;$G1180,$AO$11:$AO$66&amp;$AP$11:$AP$66,0),COUNTIF($AQ$10:$AR$10,"&lt;"&amp;Z1180)+1)</f>
        <v>1.4999999999999999E-4</v>
      </c>
      <c r="Z1180" s="61">
        <f>INDEX(AJ$11:AJ$92,MATCH(F1180,AI$11:AI$92,0))</f>
        <v>0.875</v>
      </c>
      <c r="AA1180" s="61">
        <f t="array" ref="AA1180">INDEX($AT$11:$AV$66,MATCH($C1180&amp;$G1180,$AO$11:$AO$66&amp;$AP$11:$AP$66,0),COUNTIF($AT$10:$AV$10,"&lt;"&amp;Z1180)+1)</f>
        <v>5.0000000000000001E-4</v>
      </c>
      <c r="AB1180" s="111">
        <f t="shared" si="277"/>
        <v>0.85470252959880222</v>
      </c>
      <c r="AC1180" s="121">
        <f t="array" ref="AC1180">INDEX($AW$11:$BA$66,MATCH($C1180&amp;$G1180,$AO$11:$AO$66&amp;$AP$11:$AP$66,0),COUNTIF($AW$10:$BA$10,"&lt;"&amp;Z1180)+1)</f>
        <v>1.4999999999999999E-4</v>
      </c>
      <c r="AD1180" s="62">
        <v>0.86550000000000005</v>
      </c>
      <c r="AE1180" s="61">
        <f t="array" ref="AE1180">INDEX($AT$11:$AV$66,MATCH($C1180&amp;$G1180,$AO$11:$AO$66&amp;$AP$11:$AP$66,0),COUNTIF($AT$10:$AV$10,"&lt;"&amp;AD1180)+1)</f>
        <v>5.0000000000000001E-4</v>
      </c>
      <c r="AF1180" s="111">
        <f t="shared" si="278"/>
        <v>0.85196835306586816</v>
      </c>
      <c r="AG1180" s="121">
        <f t="array" ref="AG1180">INDEX($AW$11:$BA$66,MATCH($C1180&amp;$G1180,$AO$11:$AO$66&amp;$AP$11:$AP$66,0),COUNTIF($AW$10:$BA$10,"&lt;"&amp;AD1180)+1)</f>
        <v>1.4999999999999999E-4</v>
      </c>
    </row>
    <row r="1181" spans="2:33" ht="12.75" customHeight="1" x14ac:dyDescent="0.3">
      <c r="B1181" s="83" t="str">
        <f t="shared" si="266"/>
        <v>15/16-12 UN</v>
      </c>
      <c r="C1181" s="74" t="s">
        <v>498</v>
      </c>
      <c r="D1181" s="74"/>
      <c r="E1181" s="24" t="s">
        <v>671</v>
      </c>
      <c r="F1181" s="84" t="s">
        <v>678</v>
      </c>
      <c r="G1181" s="75">
        <v>12</v>
      </c>
      <c r="H1181" s="74" t="s">
        <v>519</v>
      </c>
      <c r="I1181" s="74" t="s">
        <v>660</v>
      </c>
      <c r="J1181" s="74" t="s">
        <v>588</v>
      </c>
      <c r="K1181" s="74" t="s">
        <v>600</v>
      </c>
      <c r="L1181" s="23">
        <f t="shared" si="267"/>
        <v>23.769300000000001</v>
      </c>
      <c r="M1181" s="23">
        <f t="shared" si="268"/>
        <v>2.1166999999999998</v>
      </c>
      <c r="N1181" s="74">
        <v>60</v>
      </c>
      <c r="O1181" s="101">
        <f t="shared" si="269"/>
        <v>23.769300000000001</v>
      </c>
      <c r="P1181" s="85">
        <f t="shared" si="270"/>
        <v>15.2</v>
      </c>
      <c r="Q1181" s="58">
        <f t="shared" si="271"/>
        <v>0</v>
      </c>
      <c r="R1181" s="101">
        <f t="shared" si="272"/>
        <v>22.394500000000001</v>
      </c>
      <c r="S1181" s="85">
        <f t="shared" si="273"/>
        <v>5.0999999999999996</v>
      </c>
      <c r="T1181" s="58">
        <f t="shared" si="274"/>
        <v>0</v>
      </c>
      <c r="U1181" s="58">
        <f t="shared" si="275"/>
        <v>5.0999999999999996</v>
      </c>
      <c r="V1181" s="75">
        <f t="array" ref="V1181">INDEX(AS$11:AS$66,MATCH(C1181&amp;G1181,AO$11:AO$66&amp;AP$11:AP$66,0),0)</f>
        <v>6</v>
      </c>
      <c r="X1181" s="120">
        <f t="shared" si="276"/>
        <v>8.3333333333333329E-2</v>
      </c>
      <c r="Y1181" s="61">
        <f t="array" ref="Y1181">INDEX($AQ$11:$AR$66,MATCH($C1181&amp;$G1181,$AO$11:$AO$66&amp;$AP$11:$AP$66,0),COUNTIF($AQ$10:$AR$10,"&lt;"&amp;Z1181)+1)</f>
        <v>2.0000000000000001E-4</v>
      </c>
      <c r="Z1181" s="123">
        <v>0.93579999999999997</v>
      </c>
      <c r="AA1181" s="61">
        <f t="array" ref="AA1181">INDEX($AT$11:$AV$66,MATCH($C1181&amp;$G1181,$AO$11:$AO$66&amp;$AP$11:$AP$66,0),COUNTIF($AT$10:$AV$10,"&lt;"&amp;Z1181)+1)</f>
        <v>5.9999999999999995E-4</v>
      </c>
      <c r="AB1181" s="111">
        <f t="shared" si="277"/>
        <v>0.88167341226347262</v>
      </c>
      <c r="AC1181" s="121">
        <f t="array" ref="AC1181">INDEX($AW$11:$BA$66,MATCH($C1181&amp;$G1181,$AO$11:$AO$66&amp;$AP$11:$AP$66,0),COUNTIF($AW$10:$BA$10,"&lt;"&amp;Z1181)+1)</f>
        <v>2.0000000000000001E-4</v>
      </c>
      <c r="AD1181" s="62">
        <v>0.91210000000000002</v>
      </c>
      <c r="AE1181" s="61">
        <f t="array" ref="AE1181">INDEX($AT$11:$AV$66,MATCH($C1181&amp;$G1181,$AO$11:$AO$66&amp;$AP$11:$AP$66,0),COUNTIF($AT$10:$AV$10,"&lt;"&amp;AD1181)+1)</f>
        <v>5.9999999999999995E-4</v>
      </c>
      <c r="AF1181" s="111">
        <f t="shared" si="278"/>
        <v>0.87601560817564839</v>
      </c>
      <c r="AG1181" s="121">
        <f t="array" ref="AG1181">INDEX($AW$11:$BA$66,MATCH($C1181&amp;$G1181,$AO$11:$AO$66&amp;$AP$11:$AP$66,0),COUNTIF($AW$10:$BA$10,"&lt;"&amp;AD1181)+1)</f>
        <v>2.0000000000000001E-4</v>
      </c>
    </row>
    <row r="1182" spans="2:33" ht="12.75" customHeight="1" x14ac:dyDescent="0.3">
      <c r="B1182" s="83" t="str">
        <f t="shared" si="266"/>
        <v>15/16-12 UN</v>
      </c>
      <c r="C1182" s="74" t="s">
        <v>498</v>
      </c>
      <c r="D1182" s="74"/>
      <c r="E1182" s="24" t="s">
        <v>671</v>
      </c>
      <c r="F1182" s="84" t="s">
        <v>678</v>
      </c>
      <c r="G1182" s="75">
        <v>12</v>
      </c>
      <c r="H1182" s="74" t="s">
        <v>519</v>
      </c>
      <c r="I1182" s="74" t="s">
        <v>661</v>
      </c>
      <c r="J1182" s="74" t="s">
        <v>588</v>
      </c>
      <c r="K1182" s="74" t="s">
        <v>600</v>
      </c>
      <c r="L1182" s="23">
        <f t="shared" si="267"/>
        <v>23.8125</v>
      </c>
      <c r="M1182" s="23">
        <f t="shared" si="268"/>
        <v>2.1166999999999998</v>
      </c>
      <c r="N1182" s="74">
        <v>60</v>
      </c>
      <c r="O1182" s="101">
        <f t="shared" si="269"/>
        <v>23.8125</v>
      </c>
      <c r="P1182" s="85">
        <f t="shared" si="270"/>
        <v>15.2</v>
      </c>
      <c r="Q1182" s="58">
        <f t="shared" si="271"/>
        <v>0</v>
      </c>
      <c r="R1182" s="101">
        <f t="shared" si="272"/>
        <v>22.4377</v>
      </c>
      <c r="S1182" s="85">
        <f t="shared" si="273"/>
        <v>5.0999999999999996</v>
      </c>
      <c r="T1182" s="58">
        <f t="shared" si="274"/>
        <v>0</v>
      </c>
      <c r="U1182" s="58">
        <f t="shared" si="275"/>
        <v>5.0999999999999996</v>
      </c>
      <c r="V1182" s="75">
        <f t="array" ref="V1182">INDEX(AS$11:AS$66,MATCH(C1182&amp;G1182,AO$11:AO$66&amp;AP$11:AP$66,0),0)</f>
        <v>6</v>
      </c>
      <c r="X1182" s="120">
        <f t="shared" si="276"/>
        <v>8.3333333333333329E-2</v>
      </c>
      <c r="Y1182" s="61">
        <f t="array" ref="Y1182">INDEX($AQ$11:$AR$66,MATCH($C1182&amp;$G1182,$AO$11:$AO$66&amp;$AP$11:$AP$66,0),COUNTIF($AQ$10:$AR$10,"&lt;"&amp;Z1182)+1)</f>
        <v>2.0000000000000001E-4</v>
      </c>
      <c r="Z1182" s="61">
        <f>INDEX(AJ$11:AJ$92,MATCH(F1182,AI$11:AI$92,0))</f>
        <v>0.9375</v>
      </c>
      <c r="AA1182" s="61">
        <f t="array" ref="AA1182">INDEX($AT$11:$AV$66,MATCH($C1182&amp;$G1182,$AO$11:$AO$66&amp;$AP$11:$AP$66,0),COUNTIF($AT$10:$AV$10,"&lt;"&amp;Z1182)+1)</f>
        <v>5.9999999999999995E-4</v>
      </c>
      <c r="AB1182" s="111">
        <f t="shared" si="277"/>
        <v>0.88337341226347266</v>
      </c>
      <c r="AC1182" s="121">
        <f t="array" ref="AC1182">INDEX($AW$11:$BA$66,MATCH($C1182&amp;$G1182,$AO$11:$AO$66&amp;$AP$11:$AP$66,0),COUNTIF($AW$10:$BA$10,"&lt;"&amp;Z1182)+1)</f>
        <v>2.0000000000000001E-4</v>
      </c>
      <c r="AD1182" s="62">
        <v>0.9153</v>
      </c>
      <c r="AE1182" s="61">
        <f t="array" ref="AE1182">INDEX($AT$11:$AV$66,MATCH($C1182&amp;$G1182,$AO$11:$AO$66&amp;$AP$11:$AP$66,0),COUNTIF($AT$10:$AV$10,"&lt;"&amp;AD1182)+1)</f>
        <v>5.9999999999999995E-4</v>
      </c>
      <c r="AF1182" s="111">
        <f t="shared" si="278"/>
        <v>0.87921560817564837</v>
      </c>
      <c r="AG1182" s="121">
        <f t="array" ref="AG1182">INDEX($AW$11:$BA$66,MATCH($C1182&amp;$G1182,$AO$11:$AO$66&amp;$AP$11:$AP$66,0),COUNTIF($AW$10:$BA$10,"&lt;"&amp;AD1182)+1)</f>
        <v>2.0000000000000001E-4</v>
      </c>
    </row>
    <row r="1183" spans="2:33" ht="12.75" customHeight="1" x14ac:dyDescent="0.3">
      <c r="B1183" s="83" t="str">
        <f t="shared" si="266"/>
        <v>15/16-16 UN</v>
      </c>
      <c r="C1183" s="74" t="s">
        <v>498</v>
      </c>
      <c r="D1183" s="74"/>
      <c r="E1183" s="24" t="s">
        <v>671</v>
      </c>
      <c r="F1183" s="84" t="s">
        <v>678</v>
      </c>
      <c r="G1183" s="75">
        <v>16</v>
      </c>
      <c r="H1183" s="74" t="s">
        <v>519</v>
      </c>
      <c r="I1183" s="74" t="s">
        <v>660</v>
      </c>
      <c r="J1183" s="74" t="s">
        <v>588</v>
      </c>
      <c r="K1183" s="74" t="s">
        <v>600</v>
      </c>
      <c r="L1183" s="23">
        <f t="shared" si="267"/>
        <v>23.7744</v>
      </c>
      <c r="M1183" s="23">
        <f t="shared" si="268"/>
        <v>1.5874999999999999</v>
      </c>
      <c r="N1183" s="74">
        <v>60</v>
      </c>
      <c r="O1183" s="101">
        <f t="shared" si="269"/>
        <v>23.7744</v>
      </c>
      <c r="P1183" s="85">
        <f t="shared" si="270"/>
        <v>15.2</v>
      </c>
      <c r="Q1183" s="58">
        <f t="shared" si="271"/>
        <v>0</v>
      </c>
      <c r="R1183" s="101">
        <f t="shared" si="272"/>
        <v>22.743300000000001</v>
      </c>
      <c r="S1183" s="85">
        <f t="shared" si="273"/>
        <v>5.0999999999999996</v>
      </c>
      <c r="T1183" s="58">
        <f t="shared" si="274"/>
        <v>0</v>
      </c>
      <c r="U1183" s="58">
        <f t="shared" si="275"/>
        <v>3.8</v>
      </c>
      <c r="V1183" s="75">
        <f t="array" ref="V1183">INDEX(AS$11:AS$66,MATCH(C1183&amp;G1183,AO$11:AO$66&amp;AP$11:AP$66,0),0)</f>
        <v>8</v>
      </c>
      <c r="X1183" s="120">
        <f t="shared" si="276"/>
        <v>6.25E-2</v>
      </c>
      <c r="Y1183" s="61">
        <f t="array" ref="Y1183">INDEX($AQ$11:$AR$66,MATCH($C1183&amp;$G1183,$AO$11:$AO$66&amp;$AP$11:$AP$66,0),COUNTIF($AQ$10:$AR$10,"&lt;"&amp;Z1183)+1)</f>
        <v>1.4999999999999999E-4</v>
      </c>
      <c r="Z1183" s="123">
        <v>0.93600000000000005</v>
      </c>
      <c r="AA1183" s="61">
        <f t="array" ref="AA1183">INDEX($AT$11:$AV$66,MATCH($C1183&amp;$G1183,$AO$11:$AO$66&amp;$AP$11:$AP$66,0),COUNTIF($AT$10:$AV$10,"&lt;"&amp;Z1183)+1)</f>
        <v>5.9999999999999995E-4</v>
      </c>
      <c r="AB1183" s="111">
        <f t="shared" si="277"/>
        <v>0.89540505919760449</v>
      </c>
      <c r="AC1183" s="121">
        <f t="array" ref="AC1183">INDEX($AW$11:$BA$66,MATCH($C1183&amp;$G1183,$AO$11:$AO$66&amp;$AP$11:$AP$66,0),COUNTIF($AW$10:$BA$10,"&lt;"&amp;Z1183)+1)</f>
        <v>2.0000000000000001E-4</v>
      </c>
      <c r="AD1183" s="62">
        <v>0.91749999999999998</v>
      </c>
      <c r="AE1183" s="61">
        <f t="array" ref="AE1183">INDEX($AT$11:$AV$66,MATCH($C1183&amp;$G1183,$AO$11:$AO$66&amp;$AP$11:$AP$66,0),COUNTIF($AT$10:$AV$10,"&lt;"&amp;AD1183)+1)</f>
        <v>5.9999999999999995E-4</v>
      </c>
      <c r="AF1183" s="111">
        <f t="shared" si="278"/>
        <v>0.89043670613173631</v>
      </c>
      <c r="AG1183" s="121">
        <f t="array" ref="AG1183">INDEX($AW$11:$BA$66,MATCH($C1183&amp;$G1183,$AO$11:$AO$66&amp;$AP$11:$AP$66,0),COUNTIF($AW$10:$BA$10,"&lt;"&amp;AD1183)+1)</f>
        <v>2.0000000000000001E-4</v>
      </c>
    </row>
    <row r="1184" spans="2:33" ht="12.75" customHeight="1" x14ac:dyDescent="0.3">
      <c r="B1184" s="83" t="str">
        <f t="shared" si="266"/>
        <v>15/16-16 UN</v>
      </c>
      <c r="C1184" s="74" t="s">
        <v>498</v>
      </c>
      <c r="D1184" s="74"/>
      <c r="E1184" s="24" t="s">
        <v>671</v>
      </c>
      <c r="F1184" s="84" t="s">
        <v>678</v>
      </c>
      <c r="G1184" s="75">
        <v>16</v>
      </c>
      <c r="H1184" s="74" t="s">
        <v>519</v>
      </c>
      <c r="I1184" s="74" t="s">
        <v>661</v>
      </c>
      <c r="J1184" s="74" t="s">
        <v>588</v>
      </c>
      <c r="K1184" s="74" t="s">
        <v>600</v>
      </c>
      <c r="L1184" s="23">
        <f t="shared" si="267"/>
        <v>23.8125</v>
      </c>
      <c r="M1184" s="23">
        <f t="shared" si="268"/>
        <v>1.5874999999999999</v>
      </c>
      <c r="N1184" s="74">
        <v>60</v>
      </c>
      <c r="O1184" s="101">
        <f t="shared" si="269"/>
        <v>23.8125</v>
      </c>
      <c r="P1184" s="85">
        <f t="shared" si="270"/>
        <v>15.2</v>
      </c>
      <c r="Q1184" s="58">
        <f t="shared" si="271"/>
        <v>0</v>
      </c>
      <c r="R1184" s="101">
        <f t="shared" si="272"/>
        <v>22.781400000000001</v>
      </c>
      <c r="S1184" s="85">
        <f t="shared" si="273"/>
        <v>5.0999999999999996</v>
      </c>
      <c r="T1184" s="58">
        <f t="shared" si="274"/>
        <v>0</v>
      </c>
      <c r="U1184" s="58">
        <f t="shared" si="275"/>
        <v>3.8</v>
      </c>
      <c r="V1184" s="75">
        <f t="array" ref="V1184">INDEX(AS$11:AS$66,MATCH(C1184&amp;G1184,AO$11:AO$66&amp;AP$11:AP$66,0),0)</f>
        <v>8</v>
      </c>
      <c r="X1184" s="120">
        <f t="shared" si="276"/>
        <v>6.25E-2</v>
      </c>
      <c r="Y1184" s="61">
        <f t="array" ref="Y1184">INDEX($AQ$11:$AR$66,MATCH($C1184&amp;$G1184,$AO$11:$AO$66&amp;$AP$11:$AP$66,0),COUNTIF($AQ$10:$AR$10,"&lt;"&amp;Z1184)+1)</f>
        <v>1.4999999999999999E-4</v>
      </c>
      <c r="Z1184" s="61">
        <f>INDEX(AJ$11:AJ$92,MATCH(F1184,AI$11:AI$92,0))</f>
        <v>0.9375</v>
      </c>
      <c r="AA1184" s="61">
        <f t="array" ref="AA1184">INDEX($AT$11:$AV$66,MATCH($C1184&amp;$G1184,$AO$11:$AO$66&amp;$AP$11:$AP$66,0),COUNTIF($AT$10:$AV$10,"&lt;"&amp;Z1184)+1)</f>
        <v>5.9999999999999995E-4</v>
      </c>
      <c r="AB1184" s="111">
        <f t="shared" si="277"/>
        <v>0.89690505919760444</v>
      </c>
      <c r="AC1184" s="121">
        <f t="array" ref="AC1184">INDEX($AW$11:$BA$66,MATCH($C1184&amp;$G1184,$AO$11:$AO$66&amp;$AP$11:$AP$66,0),COUNTIF($AW$10:$BA$10,"&lt;"&amp;Z1184)+1)</f>
        <v>2.0000000000000001E-4</v>
      </c>
      <c r="AD1184" s="62">
        <v>0.92030000000000001</v>
      </c>
      <c r="AE1184" s="61">
        <f t="array" ref="AE1184">INDEX($AT$11:$AV$66,MATCH($C1184&amp;$G1184,$AO$11:$AO$66&amp;$AP$11:$AP$66,0),COUNTIF($AT$10:$AV$10,"&lt;"&amp;AD1184)+1)</f>
        <v>5.9999999999999995E-4</v>
      </c>
      <c r="AF1184" s="111">
        <f t="shared" si="278"/>
        <v>0.89323670613173634</v>
      </c>
      <c r="AG1184" s="121">
        <f t="array" ref="AG1184">INDEX($AW$11:$BA$66,MATCH($C1184&amp;$G1184,$AO$11:$AO$66&amp;$AP$11:$AP$66,0),COUNTIF($AW$10:$BA$10,"&lt;"&amp;AD1184)+1)</f>
        <v>2.0000000000000001E-4</v>
      </c>
    </row>
    <row r="1185" spans="2:33" ht="12.75" customHeight="1" x14ac:dyDescent="0.3">
      <c r="B1185" s="83" t="str">
        <f t="shared" si="266"/>
        <v>15/16-20 UNEF</v>
      </c>
      <c r="C1185" s="74" t="s">
        <v>498</v>
      </c>
      <c r="D1185" s="74"/>
      <c r="E1185" s="24" t="s">
        <v>48</v>
      </c>
      <c r="F1185" s="84" t="s">
        <v>678</v>
      </c>
      <c r="G1185" s="75">
        <v>20</v>
      </c>
      <c r="H1185" s="74" t="s">
        <v>519</v>
      </c>
      <c r="I1185" s="74" t="s">
        <v>660</v>
      </c>
      <c r="J1185" s="74" t="s">
        <v>588</v>
      </c>
      <c r="K1185" s="74" t="s">
        <v>600</v>
      </c>
      <c r="L1185" s="23">
        <f t="shared" si="267"/>
        <v>23.776900000000001</v>
      </c>
      <c r="M1185" s="23">
        <f t="shared" si="268"/>
        <v>1.27</v>
      </c>
      <c r="N1185" s="74">
        <v>60</v>
      </c>
      <c r="O1185" s="101">
        <f t="shared" si="269"/>
        <v>23.776900000000001</v>
      </c>
      <c r="P1185" s="85">
        <f t="shared" si="270"/>
        <v>12.7</v>
      </c>
      <c r="Q1185" s="58">
        <f t="shared" si="271"/>
        <v>0</v>
      </c>
      <c r="R1185" s="101">
        <f t="shared" si="272"/>
        <v>22.952100000000002</v>
      </c>
      <c r="S1185" s="85">
        <f t="shared" si="273"/>
        <v>3.8</v>
      </c>
      <c r="T1185" s="58">
        <f t="shared" si="274"/>
        <v>0</v>
      </c>
      <c r="U1185" s="58">
        <f t="shared" si="275"/>
        <v>3.8</v>
      </c>
      <c r="V1185" s="75">
        <f t="array" ref="V1185">INDEX(AS$11:AS$66,MATCH(C1185&amp;G1185,AO$11:AO$66&amp;AP$11:AP$66,0),0)</f>
        <v>8</v>
      </c>
      <c r="X1185" s="120">
        <f t="shared" si="276"/>
        <v>0.05</v>
      </c>
      <c r="Y1185" s="61">
        <f t="array" ref="Y1185">INDEX($AQ$11:$AR$66,MATCH($C1185&amp;$G1185,$AO$11:$AO$66&amp;$AP$11:$AP$66,0),COUNTIF($AQ$10:$AR$10,"&lt;"&amp;Z1185)+1)</f>
        <v>1.4999999999999999E-4</v>
      </c>
      <c r="Z1185" s="123">
        <v>0.93610000000000004</v>
      </c>
      <c r="AA1185" s="61">
        <f t="array" ref="AA1185">INDEX($AT$11:$AV$66,MATCH($C1185&amp;$G1185,$AO$11:$AO$66&amp;$AP$11:$AP$66,0),COUNTIF($AT$10:$AV$10,"&lt;"&amp;Z1185)+1)</f>
        <v>5.0000000000000001E-4</v>
      </c>
      <c r="AB1185" s="111">
        <f t="shared" si="277"/>
        <v>0.90362404735808366</v>
      </c>
      <c r="AC1185" s="121">
        <f t="array" ref="AC1185">INDEX($AW$11:$BA$66,MATCH($C1185&amp;$G1185,$AO$11:$AO$66&amp;$AP$11:$AP$66,0),COUNTIF($AW$10:$BA$10,"&lt;"&amp;Z1185)+1)</f>
        <v>1.4999999999999999E-4</v>
      </c>
      <c r="AD1185" s="62">
        <v>0.92079999999999995</v>
      </c>
      <c r="AE1185" s="61">
        <f t="array" ref="AE1185">INDEX($AT$11:$AV$66,MATCH($C1185&amp;$G1185,$AO$11:$AO$66&amp;$AP$11:$AP$66,0),COUNTIF($AT$10:$AV$10,"&lt;"&amp;AD1185)+1)</f>
        <v>5.0000000000000001E-4</v>
      </c>
      <c r="AF1185" s="111">
        <f t="shared" si="278"/>
        <v>0.89914936490538899</v>
      </c>
      <c r="AG1185" s="121">
        <f t="array" ref="AG1185">INDEX($AW$11:$BA$66,MATCH($C1185&amp;$G1185,$AO$11:$AO$66&amp;$AP$11:$AP$66,0),COUNTIF($AW$10:$BA$10,"&lt;"&amp;AD1185)+1)</f>
        <v>1.4999999999999999E-4</v>
      </c>
    </row>
    <row r="1186" spans="2:33" ht="12.75" customHeight="1" x14ac:dyDescent="0.3">
      <c r="B1186" s="83" t="str">
        <f t="shared" si="266"/>
        <v>15/16-20 UNEF</v>
      </c>
      <c r="C1186" s="74" t="s">
        <v>498</v>
      </c>
      <c r="D1186" s="74"/>
      <c r="E1186" s="24" t="s">
        <v>48</v>
      </c>
      <c r="F1186" s="84" t="s">
        <v>678</v>
      </c>
      <c r="G1186" s="75">
        <v>20</v>
      </c>
      <c r="H1186" s="74" t="s">
        <v>519</v>
      </c>
      <c r="I1186" s="74" t="s">
        <v>661</v>
      </c>
      <c r="J1186" s="74" t="s">
        <v>588</v>
      </c>
      <c r="K1186" s="74" t="s">
        <v>600</v>
      </c>
      <c r="L1186" s="23">
        <f t="shared" si="267"/>
        <v>23.8125</v>
      </c>
      <c r="M1186" s="23">
        <f t="shared" si="268"/>
        <v>1.27</v>
      </c>
      <c r="N1186" s="74">
        <v>60</v>
      </c>
      <c r="O1186" s="101">
        <f t="shared" si="269"/>
        <v>23.8125</v>
      </c>
      <c r="P1186" s="85">
        <f t="shared" si="270"/>
        <v>12.7</v>
      </c>
      <c r="Q1186" s="58">
        <f t="shared" si="271"/>
        <v>0</v>
      </c>
      <c r="R1186" s="101">
        <f t="shared" si="272"/>
        <v>22.9876</v>
      </c>
      <c r="S1186" s="85">
        <f t="shared" si="273"/>
        <v>3.8</v>
      </c>
      <c r="T1186" s="58">
        <f t="shared" si="274"/>
        <v>0</v>
      </c>
      <c r="U1186" s="58">
        <f t="shared" si="275"/>
        <v>3.8</v>
      </c>
      <c r="V1186" s="75">
        <f t="array" ref="V1186">INDEX(AS$11:AS$66,MATCH(C1186&amp;G1186,AO$11:AO$66&amp;AP$11:AP$66,0),0)</f>
        <v>8</v>
      </c>
      <c r="X1186" s="120">
        <f t="shared" si="276"/>
        <v>0.05</v>
      </c>
      <c r="Y1186" s="61">
        <f t="array" ref="Y1186">INDEX($AQ$11:$AR$66,MATCH($C1186&amp;$G1186,$AO$11:$AO$66&amp;$AP$11:$AP$66,0),COUNTIF($AQ$10:$AR$10,"&lt;"&amp;Z1186)+1)</f>
        <v>1.4999999999999999E-4</v>
      </c>
      <c r="Z1186" s="61">
        <f>INDEX(AJ$11:AJ$92,MATCH(F1186,AI$11:AI$92,0))</f>
        <v>0.9375</v>
      </c>
      <c r="AA1186" s="61">
        <f t="array" ref="AA1186">INDEX($AT$11:$AV$66,MATCH($C1186&amp;$G1186,$AO$11:$AO$66&amp;$AP$11:$AP$66,0),COUNTIF($AT$10:$AV$10,"&lt;"&amp;Z1186)+1)</f>
        <v>5.0000000000000001E-4</v>
      </c>
      <c r="AB1186" s="111">
        <f t="shared" si="277"/>
        <v>0.90502404735808351</v>
      </c>
      <c r="AC1186" s="121">
        <f t="array" ref="AC1186">INDEX($AW$11:$BA$66,MATCH($C1186&amp;$G1186,$AO$11:$AO$66&amp;$AP$11:$AP$66,0),COUNTIF($AW$10:$BA$10,"&lt;"&amp;Z1186)+1)</f>
        <v>1.4999999999999999E-4</v>
      </c>
      <c r="AD1186" s="62">
        <v>0.92330000000000001</v>
      </c>
      <c r="AE1186" s="61">
        <f t="array" ref="AE1186">INDEX($AT$11:$AV$66,MATCH($C1186&amp;$G1186,$AO$11:$AO$66&amp;$AP$11:$AP$66,0),COUNTIF($AT$10:$AV$10,"&lt;"&amp;AD1186)+1)</f>
        <v>5.0000000000000001E-4</v>
      </c>
      <c r="AF1186" s="111">
        <f t="shared" si="278"/>
        <v>0.90164936490538905</v>
      </c>
      <c r="AG1186" s="121">
        <f t="array" ref="AG1186">INDEX($AW$11:$BA$66,MATCH($C1186&amp;$G1186,$AO$11:$AO$66&amp;$AP$11:$AP$66,0),COUNTIF($AW$10:$BA$10,"&lt;"&amp;AD1186)+1)</f>
        <v>1.4999999999999999E-4</v>
      </c>
    </row>
    <row r="1187" spans="2:33" ht="12.75" customHeight="1" x14ac:dyDescent="0.3">
      <c r="B1187" s="83" t="str">
        <f t="shared" si="266"/>
        <v>15/16-28 UN</v>
      </c>
      <c r="C1187" s="74" t="s">
        <v>498</v>
      </c>
      <c r="D1187" s="74"/>
      <c r="E1187" s="24" t="s">
        <v>671</v>
      </c>
      <c r="F1187" s="84" t="s">
        <v>678</v>
      </c>
      <c r="G1187" s="75">
        <v>28</v>
      </c>
      <c r="H1187" s="74" t="s">
        <v>519</v>
      </c>
      <c r="I1187" s="74" t="s">
        <v>660</v>
      </c>
      <c r="J1187" s="74" t="s">
        <v>588</v>
      </c>
      <c r="K1187" s="74" t="s">
        <v>600</v>
      </c>
      <c r="L1187" s="23">
        <f t="shared" si="267"/>
        <v>23.782</v>
      </c>
      <c r="M1187" s="23">
        <f t="shared" si="268"/>
        <v>0.90710000000000002</v>
      </c>
      <c r="N1187" s="74">
        <v>60</v>
      </c>
      <c r="O1187" s="101">
        <f t="shared" si="269"/>
        <v>23.782</v>
      </c>
      <c r="P1187" s="85">
        <f t="shared" si="270"/>
        <v>12.7</v>
      </c>
      <c r="Q1187" s="58">
        <f t="shared" si="271"/>
        <v>0</v>
      </c>
      <c r="R1187" s="101">
        <f t="shared" si="272"/>
        <v>23.192799999999998</v>
      </c>
      <c r="S1187" s="85">
        <f t="shared" si="273"/>
        <v>3.8</v>
      </c>
      <c r="T1187" s="58">
        <f t="shared" si="274"/>
        <v>0</v>
      </c>
      <c r="U1187" s="58">
        <f t="shared" si="275"/>
        <v>3.8</v>
      </c>
      <c r="V1187" s="75">
        <f t="array" ref="V1187">INDEX(AS$11:AS$66,MATCH(C1187&amp;G1187,AO$11:AO$66&amp;AP$11:AP$66,0),0)</f>
        <v>8</v>
      </c>
      <c r="X1187" s="120">
        <f t="shared" si="276"/>
        <v>3.5714285714285712E-2</v>
      </c>
      <c r="Y1187" s="61">
        <f t="array" ref="Y1187">INDEX($AQ$11:$AR$66,MATCH($C1187&amp;$G1187,$AO$11:$AO$66&amp;$AP$11:$AP$66,0),COUNTIF($AQ$10:$AR$10,"&lt;"&amp;Z1187)+1)</f>
        <v>1.4999999999999999E-4</v>
      </c>
      <c r="Z1187" s="123">
        <v>0.93630000000000002</v>
      </c>
      <c r="AA1187" s="61">
        <f t="array" ref="AA1187">INDEX($AT$11:$AV$66,MATCH($C1187&amp;$G1187,$AO$11:$AO$66&amp;$AP$11:$AP$66,0),COUNTIF($AT$10:$AV$10,"&lt;"&amp;Z1187)+1)</f>
        <v>5.0000000000000001E-4</v>
      </c>
      <c r="AB1187" s="111">
        <f t="shared" si="277"/>
        <v>0.9131028909700597</v>
      </c>
      <c r="AC1187" s="121">
        <f t="array" ref="AC1187">INDEX($AW$11:$BA$66,MATCH($C1187&amp;$G1187,$AO$11:$AO$66&amp;$AP$11:$AP$66,0),COUNTIF($AW$10:$BA$10,"&lt;"&amp;Z1187)+1)</f>
        <v>1.4999999999999999E-4</v>
      </c>
      <c r="AD1187" s="62">
        <v>0.92459999999999998</v>
      </c>
      <c r="AE1187" s="61">
        <f t="array" ref="AE1187">INDEX($AT$11:$AV$66,MATCH($C1187&amp;$G1187,$AO$11:$AO$66&amp;$AP$11:$AP$66,0),COUNTIF($AT$10:$AV$10,"&lt;"&amp;AD1187)+1)</f>
        <v>5.0000000000000001E-4</v>
      </c>
      <c r="AF1187" s="111">
        <f t="shared" si="278"/>
        <v>0.90913526064670647</v>
      </c>
      <c r="AG1187" s="121">
        <f t="array" ref="AG1187">INDEX($AW$11:$BA$66,MATCH($C1187&amp;$G1187,$AO$11:$AO$66&amp;$AP$11:$AP$66,0),COUNTIF($AW$10:$BA$10,"&lt;"&amp;AD1187)+1)</f>
        <v>1.4999999999999999E-4</v>
      </c>
    </row>
    <row r="1188" spans="2:33" ht="12.75" customHeight="1" x14ac:dyDescent="0.3">
      <c r="B1188" s="83" t="str">
        <f t="shared" si="266"/>
        <v>15/16-28 UN</v>
      </c>
      <c r="C1188" s="74" t="s">
        <v>498</v>
      </c>
      <c r="D1188" s="74"/>
      <c r="E1188" s="24" t="s">
        <v>671</v>
      </c>
      <c r="F1188" s="84" t="s">
        <v>678</v>
      </c>
      <c r="G1188" s="75">
        <v>28</v>
      </c>
      <c r="H1188" s="74" t="s">
        <v>519</v>
      </c>
      <c r="I1188" s="74" t="s">
        <v>661</v>
      </c>
      <c r="J1188" s="74" t="s">
        <v>588</v>
      </c>
      <c r="K1188" s="74" t="s">
        <v>600</v>
      </c>
      <c r="L1188" s="23">
        <f t="shared" si="267"/>
        <v>23.8125</v>
      </c>
      <c r="M1188" s="23">
        <f t="shared" si="268"/>
        <v>0.90710000000000002</v>
      </c>
      <c r="N1188" s="74">
        <v>60</v>
      </c>
      <c r="O1188" s="101">
        <f t="shared" si="269"/>
        <v>23.8125</v>
      </c>
      <c r="P1188" s="85">
        <f t="shared" si="270"/>
        <v>12.7</v>
      </c>
      <c r="Q1188" s="58">
        <f t="shared" si="271"/>
        <v>0</v>
      </c>
      <c r="R1188" s="101">
        <f t="shared" si="272"/>
        <v>23.223299999999998</v>
      </c>
      <c r="S1188" s="85">
        <f t="shared" si="273"/>
        <v>3.8</v>
      </c>
      <c r="T1188" s="58">
        <f t="shared" si="274"/>
        <v>0</v>
      </c>
      <c r="U1188" s="58">
        <f t="shared" si="275"/>
        <v>3.8</v>
      </c>
      <c r="V1188" s="75">
        <f t="array" ref="V1188">INDEX(AS$11:AS$66,MATCH(C1188&amp;G1188,AO$11:AO$66&amp;AP$11:AP$66,0),0)</f>
        <v>8</v>
      </c>
      <c r="X1188" s="120">
        <f t="shared" si="276"/>
        <v>3.5714285714285712E-2</v>
      </c>
      <c r="Y1188" s="61">
        <f t="array" ref="Y1188">INDEX($AQ$11:$AR$66,MATCH($C1188&amp;$G1188,$AO$11:$AO$66&amp;$AP$11:$AP$66,0),COUNTIF($AQ$10:$AR$10,"&lt;"&amp;Z1188)+1)</f>
        <v>1.4999999999999999E-4</v>
      </c>
      <c r="Z1188" s="61">
        <f>INDEX(AJ$11:AJ$92,MATCH(F1188,AI$11:AI$92,0))</f>
        <v>0.9375</v>
      </c>
      <c r="AA1188" s="61">
        <f t="array" ref="AA1188">INDEX($AT$11:$AV$66,MATCH($C1188&amp;$G1188,$AO$11:$AO$66&amp;$AP$11:$AP$66,0),COUNTIF($AT$10:$AV$10,"&lt;"&amp;Z1188)+1)</f>
        <v>5.0000000000000001E-4</v>
      </c>
      <c r="AB1188" s="111">
        <f t="shared" si="277"/>
        <v>0.91430289097005968</v>
      </c>
      <c r="AC1188" s="121">
        <f t="array" ref="AC1188">INDEX($AW$11:$BA$66,MATCH($C1188&amp;$G1188,$AO$11:$AO$66&amp;$AP$11:$AP$66,0),COUNTIF($AW$10:$BA$10,"&lt;"&amp;Z1188)+1)</f>
        <v>1.4999999999999999E-4</v>
      </c>
      <c r="AD1188" s="62">
        <v>0.92679999999999996</v>
      </c>
      <c r="AE1188" s="61">
        <f t="array" ref="AE1188">INDEX($AT$11:$AV$66,MATCH($C1188&amp;$G1188,$AO$11:$AO$66&amp;$AP$11:$AP$66,0),COUNTIF($AT$10:$AV$10,"&lt;"&amp;AD1188)+1)</f>
        <v>5.0000000000000001E-4</v>
      </c>
      <c r="AF1188" s="111">
        <f t="shared" si="278"/>
        <v>0.91133526064670645</v>
      </c>
      <c r="AG1188" s="121">
        <f t="array" ref="AG1188">INDEX($AW$11:$BA$66,MATCH($C1188&amp;$G1188,$AO$11:$AO$66&amp;$AP$11:$AP$66,0),COUNTIF($AW$10:$BA$10,"&lt;"&amp;AD1188)+1)</f>
        <v>1.4999999999999999E-4</v>
      </c>
    </row>
    <row r="1189" spans="2:33" ht="12.75" customHeight="1" x14ac:dyDescent="0.3">
      <c r="B1189" s="83" t="str">
        <f t="shared" si="266"/>
        <v>15/16-32 UN</v>
      </c>
      <c r="C1189" s="74" t="s">
        <v>498</v>
      </c>
      <c r="D1189" s="74"/>
      <c r="E1189" s="24" t="s">
        <v>671</v>
      </c>
      <c r="F1189" s="84" t="s">
        <v>678</v>
      </c>
      <c r="G1189" s="75">
        <v>32</v>
      </c>
      <c r="H1189" s="74" t="s">
        <v>519</v>
      </c>
      <c r="I1189" s="74" t="s">
        <v>660</v>
      </c>
      <c r="J1189" s="74" t="s">
        <v>588</v>
      </c>
      <c r="K1189" s="74" t="s">
        <v>600</v>
      </c>
      <c r="L1189" s="23">
        <f t="shared" si="267"/>
        <v>23.784600000000001</v>
      </c>
      <c r="M1189" s="23">
        <f t="shared" si="268"/>
        <v>0.79379999999999995</v>
      </c>
      <c r="N1189" s="74">
        <v>60</v>
      </c>
      <c r="O1189" s="101">
        <f t="shared" si="269"/>
        <v>23.784600000000001</v>
      </c>
      <c r="P1189" s="85">
        <f t="shared" si="270"/>
        <v>12.7</v>
      </c>
      <c r="Q1189" s="58">
        <f t="shared" si="271"/>
        <v>0</v>
      </c>
      <c r="R1189" s="101">
        <f t="shared" si="272"/>
        <v>23.268999999999998</v>
      </c>
      <c r="S1189" s="85">
        <f t="shared" si="273"/>
        <v>3.8</v>
      </c>
      <c r="T1189" s="58">
        <f t="shared" si="274"/>
        <v>0</v>
      </c>
      <c r="U1189" s="58">
        <f t="shared" si="275"/>
        <v>3.8</v>
      </c>
      <c r="V1189" s="75">
        <f t="array" ref="V1189">INDEX(AS$11:AS$66,MATCH(C1189&amp;G1189,AO$11:AO$66&amp;AP$11:AP$66,0),0)</f>
        <v>12</v>
      </c>
      <c r="X1189" s="120">
        <f t="shared" si="276"/>
        <v>3.125E-2</v>
      </c>
      <c r="Y1189" s="61">
        <f t="array" ref="Y1189">INDEX($AQ$11:$AR$66,MATCH($C1189&amp;$G1189,$AO$11:$AO$66&amp;$AP$11:$AP$66,0),COUNTIF($AQ$10:$AR$10,"&lt;"&amp;Z1189)+1)</f>
        <v>1.4999999999999999E-4</v>
      </c>
      <c r="Z1189" s="123">
        <v>0.93640000000000001</v>
      </c>
      <c r="AA1189" s="61">
        <f t="array" ref="AA1189">INDEX($AT$11:$AV$66,MATCH($C1189&amp;$G1189,$AO$11:$AO$66&amp;$AP$11:$AP$66,0),COUNTIF($AT$10:$AV$10,"&lt;"&amp;Z1189)+1)</f>
        <v>5.0000000000000001E-4</v>
      </c>
      <c r="AB1189" s="111">
        <f t="shared" si="277"/>
        <v>0.91610252959880223</v>
      </c>
      <c r="AC1189" s="121">
        <f t="array" ref="AC1189">INDEX($AW$11:$BA$66,MATCH($C1189&amp;$G1189,$AO$11:$AO$66&amp;$AP$11:$AP$66,0),COUNTIF($AW$10:$BA$10,"&lt;"&amp;Z1189)+1)</f>
        <v>1.4999999999999999E-4</v>
      </c>
      <c r="AD1189" s="62">
        <v>0.92579999999999996</v>
      </c>
      <c r="AE1189" s="61">
        <f t="array" ref="AE1189">INDEX($AT$11:$AV$66,MATCH($C1189&amp;$G1189,$AO$11:$AO$66&amp;$AP$11:$AP$66,0),COUNTIF($AT$10:$AV$10,"&lt;"&amp;AD1189)+1)</f>
        <v>5.0000000000000001E-4</v>
      </c>
      <c r="AF1189" s="111">
        <f t="shared" si="278"/>
        <v>0.91226835306586807</v>
      </c>
      <c r="AG1189" s="121">
        <f t="array" ref="AG1189">INDEX($AW$11:$BA$66,MATCH($C1189&amp;$G1189,$AO$11:$AO$66&amp;$AP$11:$AP$66,0),COUNTIF($AW$10:$BA$10,"&lt;"&amp;AD1189)+1)</f>
        <v>1.4999999999999999E-4</v>
      </c>
    </row>
    <row r="1190" spans="2:33" ht="12.75" customHeight="1" x14ac:dyDescent="0.3">
      <c r="B1190" s="83" t="str">
        <f t="shared" si="266"/>
        <v>15/16-32 UN</v>
      </c>
      <c r="C1190" s="74" t="s">
        <v>498</v>
      </c>
      <c r="D1190" s="74"/>
      <c r="E1190" s="24" t="s">
        <v>671</v>
      </c>
      <c r="F1190" s="84" t="s">
        <v>678</v>
      </c>
      <c r="G1190" s="75">
        <v>32</v>
      </c>
      <c r="H1190" s="74" t="s">
        <v>519</v>
      </c>
      <c r="I1190" s="74" t="s">
        <v>661</v>
      </c>
      <c r="J1190" s="74" t="s">
        <v>588</v>
      </c>
      <c r="K1190" s="74" t="s">
        <v>600</v>
      </c>
      <c r="L1190" s="23">
        <f t="shared" si="267"/>
        <v>23.8125</v>
      </c>
      <c r="M1190" s="23">
        <f t="shared" si="268"/>
        <v>0.79379999999999995</v>
      </c>
      <c r="N1190" s="74">
        <v>60</v>
      </c>
      <c r="O1190" s="101">
        <f t="shared" si="269"/>
        <v>23.8125</v>
      </c>
      <c r="P1190" s="85">
        <f t="shared" si="270"/>
        <v>12.7</v>
      </c>
      <c r="Q1190" s="58">
        <f t="shared" si="271"/>
        <v>0</v>
      </c>
      <c r="R1190" s="101">
        <f t="shared" si="272"/>
        <v>23.296900000000001</v>
      </c>
      <c r="S1190" s="85">
        <f t="shared" si="273"/>
        <v>3.8</v>
      </c>
      <c r="T1190" s="58">
        <f t="shared" si="274"/>
        <v>0</v>
      </c>
      <c r="U1190" s="58">
        <f t="shared" si="275"/>
        <v>3.8</v>
      </c>
      <c r="V1190" s="75">
        <f t="array" ref="V1190">INDEX(AS$11:AS$66,MATCH(C1190&amp;G1190,AO$11:AO$66&amp;AP$11:AP$66,0),0)</f>
        <v>12</v>
      </c>
      <c r="X1190" s="120">
        <f t="shared" si="276"/>
        <v>3.125E-2</v>
      </c>
      <c r="Y1190" s="61">
        <f t="array" ref="Y1190">INDEX($AQ$11:$AR$66,MATCH($C1190&amp;$G1190,$AO$11:$AO$66&amp;$AP$11:$AP$66,0),COUNTIF($AQ$10:$AR$10,"&lt;"&amp;Z1190)+1)</f>
        <v>1.4999999999999999E-4</v>
      </c>
      <c r="Z1190" s="61">
        <f>INDEX(AJ$11:AJ$92,MATCH(F1190,AI$11:AI$92,0))</f>
        <v>0.9375</v>
      </c>
      <c r="AA1190" s="61">
        <f t="array" ref="AA1190">INDEX($AT$11:$AV$66,MATCH($C1190&amp;$G1190,$AO$11:$AO$66&amp;$AP$11:$AP$66,0),COUNTIF($AT$10:$AV$10,"&lt;"&amp;Z1190)+1)</f>
        <v>5.0000000000000001E-4</v>
      </c>
      <c r="AB1190" s="111">
        <f t="shared" si="277"/>
        <v>0.91720252959880222</v>
      </c>
      <c r="AC1190" s="121">
        <f t="array" ref="AC1190">INDEX($AW$11:$BA$66,MATCH($C1190&amp;$G1190,$AO$11:$AO$66&amp;$AP$11:$AP$66,0),COUNTIF($AW$10:$BA$10,"&lt;"&amp;Z1190)+1)</f>
        <v>1.4999999999999999E-4</v>
      </c>
      <c r="AD1190" s="62">
        <v>0.92789999999999995</v>
      </c>
      <c r="AE1190" s="61">
        <f t="array" ref="AE1190">INDEX($AT$11:$AV$66,MATCH($C1190&amp;$G1190,$AO$11:$AO$66&amp;$AP$11:$AP$66,0),COUNTIF($AT$10:$AV$10,"&lt;"&amp;AD1190)+1)</f>
        <v>5.0000000000000001E-4</v>
      </c>
      <c r="AF1190" s="111">
        <f t="shared" si="278"/>
        <v>0.91436835306586806</v>
      </c>
      <c r="AG1190" s="121">
        <f t="array" ref="AG1190">INDEX($AW$11:$BA$66,MATCH($C1190&amp;$G1190,$AO$11:$AO$66&amp;$AP$11:$AP$66,0),COUNTIF($AW$10:$BA$10,"&lt;"&amp;AD1190)+1)</f>
        <v>1.4999999999999999E-4</v>
      </c>
    </row>
    <row r="1191" spans="2:33" ht="12.75" customHeight="1" x14ac:dyDescent="0.3">
      <c r="B1191" s="83" t="str">
        <f t="shared" si="266"/>
        <v>1-16 UN</v>
      </c>
      <c r="C1191" s="74" t="s">
        <v>498</v>
      </c>
      <c r="D1191" s="74"/>
      <c r="E1191" s="24" t="s">
        <v>671</v>
      </c>
      <c r="F1191" s="84" t="s">
        <v>679</v>
      </c>
      <c r="G1191" s="75">
        <v>16</v>
      </c>
      <c r="H1191" s="74" t="s">
        <v>519</v>
      </c>
      <c r="I1191" s="74" t="s">
        <v>660</v>
      </c>
      <c r="J1191" s="74" t="s">
        <v>588</v>
      </c>
      <c r="K1191" s="74" t="s">
        <v>600</v>
      </c>
      <c r="L1191" s="23">
        <f t="shared" si="267"/>
        <v>25.361899999999999</v>
      </c>
      <c r="M1191" s="23">
        <f t="shared" si="268"/>
        <v>1.5874999999999999</v>
      </c>
      <c r="N1191" s="74">
        <v>60</v>
      </c>
      <c r="O1191" s="101">
        <f t="shared" si="269"/>
        <v>25.361899999999999</v>
      </c>
      <c r="P1191" s="85">
        <f t="shared" si="270"/>
        <v>15.2</v>
      </c>
      <c r="Q1191" s="58">
        <f t="shared" si="271"/>
        <v>0</v>
      </c>
      <c r="R1191" s="101">
        <f t="shared" si="272"/>
        <v>24.3308</v>
      </c>
      <c r="S1191" s="85">
        <f t="shared" si="273"/>
        <v>5.0999999999999996</v>
      </c>
      <c r="T1191" s="58">
        <f t="shared" si="274"/>
        <v>0</v>
      </c>
      <c r="U1191" s="58">
        <f t="shared" si="275"/>
        <v>3.8</v>
      </c>
      <c r="V1191" s="75">
        <f t="array" ref="V1191">INDEX(AS$11:AS$66,MATCH(C1191&amp;G1191,AO$11:AO$66&amp;AP$11:AP$66,0),0)</f>
        <v>8</v>
      </c>
      <c r="X1191" s="120">
        <f t="shared" si="276"/>
        <v>6.25E-2</v>
      </c>
      <c r="Y1191" s="61">
        <f t="array" ref="Y1191">INDEX($AQ$11:$AR$66,MATCH($C1191&amp;$G1191,$AO$11:$AO$66&amp;$AP$11:$AP$66,0),COUNTIF($AQ$10:$AR$10,"&lt;"&amp;Z1191)+1)</f>
        <v>1.4999999999999999E-4</v>
      </c>
      <c r="Z1191" s="123">
        <v>0.99850000000000005</v>
      </c>
      <c r="AA1191" s="61">
        <f t="array" ref="AA1191">INDEX($AT$11:$AV$66,MATCH($C1191&amp;$G1191,$AO$11:$AO$66&amp;$AP$11:$AP$66,0),COUNTIF($AT$10:$AV$10,"&lt;"&amp;Z1191)+1)</f>
        <v>5.9999999999999995E-4</v>
      </c>
      <c r="AB1191" s="111">
        <f t="shared" si="277"/>
        <v>0.95790505919760449</v>
      </c>
      <c r="AC1191" s="121">
        <f t="array" ref="AC1191">INDEX($AW$11:$BA$66,MATCH($C1191&amp;$G1191,$AO$11:$AO$66&amp;$AP$11:$AP$66,0),COUNTIF($AW$10:$BA$10,"&lt;"&amp;Z1191)+1)</f>
        <v>2.0000000000000001E-4</v>
      </c>
      <c r="AD1191" s="62">
        <v>0.98</v>
      </c>
      <c r="AE1191" s="61">
        <f t="array" ref="AE1191">INDEX($AT$11:$AV$66,MATCH($C1191&amp;$G1191,$AO$11:$AO$66&amp;$AP$11:$AP$66,0),COUNTIF($AT$10:$AV$10,"&lt;"&amp;AD1191)+1)</f>
        <v>5.9999999999999995E-4</v>
      </c>
      <c r="AF1191" s="111">
        <f t="shared" si="278"/>
        <v>0.95293670613173631</v>
      </c>
      <c r="AG1191" s="121">
        <f t="array" ref="AG1191">INDEX($AW$11:$BA$66,MATCH($C1191&amp;$G1191,$AO$11:$AO$66&amp;$AP$11:$AP$66,0),COUNTIF($AW$10:$BA$10,"&lt;"&amp;AD1191)+1)</f>
        <v>2.0000000000000001E-4</v>
      </c>
    </row>
    <row r="1192" spans="2:33" ht="12.75" customHeight="1" x14ac:dyDescent="0.3">
      <c r="B1192" s="83" t="str">
        <f t="shared" si="266"/>
        <v>1-16 UN</v>
      </c>
      <c r="C1192" s="74" t="s">
        <v>498</v>
      </c>
      <c r="D1192" s="74"/>
      <c r="E1192" s="24" t="s">
        <v>671</v>
      </c>
      <c r="F1192" s="84" t="s">
        <v>679</v>
      </c>
      <c r="G1192" s="75">
        <v>16</v>
      </c>
      <c r="H1192" s="74" t="s">
        <v>519</v>
      </c>
      <c r="I1192" s="74" t="s">
        <v>661</v>
      </c>
      <c r="J1192" s="74" t="s">
        <v>588</v>
      </c>
      <c r="K1192" s="74" t="s">
        <v>600</v>
      </c>
      <c r="L1192" s="23">
        <f t="shared" si="267"/>
        <v>25.4</v>
      </c>
      <c r="M1192" s="23">
        <f t="shared" si="268"/>
        <v>1.5874999999999999</v>
      </c>
      <c r="N1192" s="74">
        <v>60</v>
      </c>
      <c r="O1192" s="101">
        <f t="shared" si="269"/>
        <v>25.4</v>
      </c>
      <c r="P1192" s="85">
        <f t="shared" si="270"/>
        <v>15.2</v>
      </c>
      <c r="Q1192" s="58">
        <f t="shared" si="271"/>
        <v>0</v>
      </c>
      <c r="R1192" s="101">
        <f t="shared" si="272"/>
        <v>24.3689</v>
      </c>
      <c r="S1192" s="85">
        <f t="shared" si="273"/>
        <v>5.0999999999999996</v>
      </c>
      <c r="T1192" s="58">
        <f t="shared" si="274"/>
        <v>0</v>
      </c>
      <c r="U1192" s="58">
        <f t="shared" si="275"/>
        <v>3.8</v>
      </c>
      <c r="V1192" s="75">
        <f t="array" ref="V1192">INDEX(AS$11:AS$66,MATCH(C1192&amp;G1192,AO$11:AO$66&amp;AP$11:AP$66,0),0)</f>
        <v>8</v>
      </c>
      <c r="X1192" s="120">
        <f t="shared" si="276"/>
        <v>6.25E-2</v>
      </c>
      <c r="Y1192" s="61">
        <f t="array" ref="Y1192">INDEX($AQ$11:$AR$66,MATCH($C1192&amp;$G1192,$AO$11:$AO$66&amp;$AP$11:$AP$66,0),COUNTIF($AQ$10:$AR$10,"&lt;"&amp;Z1192)+1)</f>
        <v>1.4999999999999999E-4</v>
      </c>
      <c r="Z1192" s="61">
        <f>INDEX(AJ$11:AJ$92,MATCH(F1192,AI$11:AI$92,0))</f>
        <v>1</v>
      </c>
      <c r="AA1192" s="61">
        <f t="array" ref="AA1192">INDEX($AT$11:$AV$66,MATCH($C1192&amp;$G1192,$AO$11:$AO$66&amp;$AP$11:$AP$66,0),COUNTIF($AT$10:$AV$10,"&lt;"&amp;Z1192)+1)</f>
        <v>5.9999999999999995E-4</v>
      </c>
      <c r="AB1192" s="111">
        <f t="shared" si="277"/>
        <v>0.95940505919760444</v>
      </c>
      <c r="AC1192" s="121">
        <f t="array" ref="AC1192">INDEX($AW$11:$BA$66,MATCH($C1192&amp;$G1192,$AO$11:$AO$66&amp;$AP$11:$AP$66,0),COUNTIF($AW$10:$BA$10,"&lt;"&amp;Z1192)+1)</f>
        <v>2.0000000000000001E-4</v>
      </c>
      <c r="AD1192" s="62">
        <v>0.98280000000000001</v>
      </c>
      <c r="AE1192" s="61">
        <f t="array" ref="AE1192">INDEX($AT$11:$AV$66,MATCH($C1192&amp;$G1192,$AO$11:$AO$66&amp;$AP$11:$AP$66,0),COUNTIF($AT$10:$AV$10,"&lt;"&amp;AD1192)+1)</f>
        <v>5.9999999999999995E-4</v>
      </c>
      <c r="AF1192" s="111">
        <f t="shared" si="278"/>
        <v>0.95573670613173634</v>
      </c>
      <c r="AG1192" s="121">
        <f t="array" ref="AG1192">INDEX($AW$11:$BA$66,MATCH($C1192&amp;$G1192,$AO$11:$AO$66&amp;$AP$11:$AP$66,0),COUNTIF($AW$10:$BA$10,"&lt;"&amp;AD1192)+1)</f>
        <v>2.0000000000000001E-4</v>
      </c>
    </row>
    <row r="1193" spans="2:33" ht="12.75" customHeight="1" x14ac:dyDescent="0.3">
      <c r="B1193" s="83" t="str">
        <f t="shared" si="266"/>
        <v>1-20 UNEF</v>
      </c>
      <c r="C1193" s="74" t="s">
        <v>498</v>
      </c>
      <c r="D1193" s="74"/>
      <c r="E1193" s="24" t="s">
        <v>48</v>
      </c>
      <c r="F1193" s="84" t="s">
        <v>679</v>
      </c>
      <c r="G1193" s="75">
        <v>20</v>
      </c>
      <c r="H1193" s="74" t="s">
        <v>519</v>
      </c>
      <c r="I1193" s="74" t="s">
        <v>660</v>
      </c>
      <c r="J1193" s="74" t="s">
        <v>588</v>
      </c>
      <c r="K1193" s="74" t="s">
        <v>600</v>
      </c>
      <c r="L1193" s="23">
        <f t="shared" si="267"/>
        <v>25.3644</v>
      </c>
      <c r="M1193" s="23">
        <f t="shared" si="268"/>
        <v>1.27</v>
      </c>
      <c r="N1193" s="74">
        <v>60</v>
      </c>
      <c r="O1193" s="101">
        <f t="shared" si="269"/>
        <v>25.3644</v>
      </c>
      <c r="P1193" s="85">
        <f t="shared" si="270"/>
        <v>12.7</v>
      </c>
      <c r="Q1193" s="58">
        <f t="shared" si="271"/>
        <v>0</v>
      </c>
      <c r="R1193" s="101">
        <f t="shared" si="272"/>
        <v>24.5396</v>
      </c>
      <c r="S1193" s="85">
        <f t="shared" si="273"/>
        <v>3.8</v>
      </c>
      <c r="T1193" s="58">
        <f t="shared" si="274"/>
        <v>0</v>
      </c>
      <c r="U1193" s="58">
        <f t="shared" si="275"/>
        <v>3.8</v>
      </c>
      <c r="V1193" s="75">
        <f t="array" ref="V1193">INDEX(AS$11:AS$66,MATCH(C1193&amp;G1193,AO$11:AO$66&amp;AP$11:AP$66,0),0)</f>
        <v>8</v>
      </c>
      <c r="X1193" s="120">
        <f t="shared" si="276"/>
        <v>0.05</v>
      </c>
      <c r="Y1193" s="61">
        <f t="array" ref="Y1193">INDEX($AQ$11:$AR$66,MATCH($C1193&amp;$G1193,$AO$11:$AO$66&amp;$AP$11:$AP$66,0),COUNTIF($AQ$10:$AR$10,"&lt;"&amp;Z1193)+1)</f>
        <v>1.4999999999999999E-4</v>
      </c>
      <c r="Z1193" s="123">
        <v>0.99860000000000004</v>
      </c>
      <c r="AA1193" s="61">
        <f t="array" ref="AA1193">INDEX($AT$11:$AV$66,MATCH($C1193&amp;$G1193,$AO$11:$AO$66&amp;$AP$11:$AP$66,0),COUNTIF($AT$10:$AV$10,"&lt;"&amp;Z1193)+1)</f>
        <v>5.0000000000000001E-4</v>
      </c>
      <c r="AB1193" s="111">
        <f t="shared" si="277"/>
        <v>0.96612404735808366</v>
      </c>
      <c r="AC1193" s="121">
        <f t="array" ref="AC1193">INDEX($AW$11:$BA$66,MATCH($C1193&amp;$G1193,$AO$11:$AO$66&amp;$AP$11:$AP$66,0),COUNTIF($AW$10:$BA$10,"&lt;"&amp;Z1193)+1)</f>
        <v>1.4999999999999999E-4</v>
      </c>
      <c r="AD1193" s="62">
        <v>0.98329999999999995</v>
      </c>
      <c r="AE1193" s="61">
        <f t="array" ref="AE1193">INDEX($AT$11:$AV$66,MATCH($C1193&amp;$G1193,$AO$11:$AO$66&amp;$AP$11:$AP$66,0),COUNTIF($AT$10:$AV$10,"&lt;"&amp;AD1193)+1)</f>
        <v>5.0000000000000001E-4</v>
      </c>
      <c r="AF1193" s="111">
        <f t="shared" si="278"/>
        <v>0.96164936490538899</v>
      </c>
      <c r="AG1193" s="121">
        <f t="array" ref="AG1193">INDEX($AW$11:$BA$66,MATCH($C1193&amp;$G1193,$AO$11:$AO$66&amp;$AP$11:$AP$66,0),COUNTIF($AW$10:$BA$10,"&lt;"&amp;AD1193)+1)</f>
        <v>1.4999999999999999E-4</v>
      </c>
    </row>
    <row r="1194" spans="2:33" ht="12.75" customHeight="1" x14ac:dyDescent="0.3">
      <c r="B1194" s="83" t="str">
        <f t="shared" si="266"/>
        <v>1-20 UNEF</v>
      </c>
      <c r="C1194" s="74" t="s">
        <v>498</v>
      </c>
      <c r="D1194" s="74"/>
      <c r="E1194" s="24" t="s">
        <v>48</v>
      </c>
      <c r="F1194" s="84" t="s">
        <v>679</v>
      </c>
      <c r="G1194" s="75">
        <v>20</v>
      </c>
      <c r="H1194" s="74" t="s">
        <v>519</v>
      </c>
      <c r="I1194" s="74" t="s">
        <v>661</v>
      </c>
      <c r="J1194" s="74" t="s">
        <v>588</v>
      </c>
      <c r="K1194" s="74" t="s">
        <v>600</v>
      </c>
      <c r="L1194" s="23">
        <f t="shared" si="267"/>
        <v>25.4</v>
      </c>
      <c r="M1194" s="23">
        <f t="shared" si="268"/>
        <v>1.27</v>
      </c>
      <c r="N1194" s="74">
        <v>60</v>
      </c>
      <c r="O1194" s="101">
        <f t="shared" si="269"/>
        <v>25.4</v>
      </c>
      <c r="P1194" s="85">
        <f t="shared" si="270"/>
        <v>12.7</v>
      </c>
      <c r="Q1194" s="58">
        <f t="shared" si="271"/>
        <v>0</v>
      </c>
      <c r="R1194" s="101">
        <f t="shared" si="272"/>
        <v>24.575099999999999</v>
      </c>
      <c r="S1194" s="85">
        <f t="shared" si="273"/>
        <v>3.8</v>
      </c>
      <c r="T1194" s="58">
        <f t="shared" si="274"/>
        <v>0</v>
      </c>
      <c r="U1194" s="58">
        <f t="shared" si="275"/>
        <v>3.8</v>
      </c>
      <c r="V1194" s="75">
        <f t="array" ref="V1194">INDEX(AS$11:AS$66,MATCH(C1194&amp;G1194,AO$11:AO$66&amp;AP$11:AP$66,0),0)</f>
        <v>8</v>
      </c>
      <c r="X1194" s="120">
        <f t="shared" si="276"/>
        <v>0.05</v>
      </c>
      <c r="Y1194" s="61">
        <f t="array" ref="Y1194">INDEX($AQ$11:$AR$66,MATCH($C1194&amp;$G1194,$AO$11:$AO$66&amp;$AP$11:$AP$66,0),COUNTIF($AQ$10:$AR$10,"&lt;"&amp;Z1194)+1)</f>
        <v>1.4999999999999999E-4</v>
      </c>
      <c r="Z1194" s="61">
        <f>INDEX(AJ$11:AJ$92,MATCH(F1194,AI$11:AI$92,0))</f>
        <v>1</v>
      </c>
      <c r="AA1194" s="61">
        <f t="array" ref="AA1194">INDEX($AT$11:$AV$66,MATCH($C1194&amp;$G1194,$AO$11:$AO$66&amp;$AP$11:$AP$66,0),COUNTIF($AT$10:$AV$10,"&lt;"&amp;Z1194)+1)</f>
        <v>5.0000000000000001E-4</v>
      </c>
      <c r="AB1194" s="111">
        <f t="shared" si="277"/>
        <v>0.96752404735808351</v>
      </c>
      <c r="AC1194" s="121">
        <f t="array" ref="AC1194">INDEX($AW$11:$BA$66,MATCH($C1194&amp;$G1194,$AO$11:$AO$66&amp;$AP$11:$AP$66,0),COUNTIF($AW$10:$BA$10,"&lt;"&amp;Z1194)+1)</f>
        <v>1.4999999999999999E-4</v>
      </c>
      <c r="AD1194" s="62">
        <v>0.98580000000000001</v>
      </c>
      <c r="AE1194" s="61">
        <f t="array" ref="AE1194">INDEX($AT$11:$AV$66,MATCH($C1194&amp;$G1194,$AO$11:$AO$66&amp;$AP$11:$AP$66,0),COUNTIF($AT$10:$AV$10,"&lt;"&amp;AD1194)+1)</f>
        <v>5.0000000000000001E-4</v>
      </c>
      <c r="AF1194" s="111">
        <f t="shared" si="278"/>
        <v>0.96414936490538905</v>
      </c>
      <c r="AG1194" s="121">
        <f t="array" ref="AG1194">INDEX($AW$11:$BA$66,MATCH($C1194&amp;$G1194,$AO$11:$AO$66&amp;$AP$11:$AP$66,0),COUNTIF($AW$10:$BA$10,"&lt;"&amp;AD1194)+1)</f>
        <v>1.4999999999999999E-4</v>
      </c>
    </row>
    <row r="1195" spans="2:33" ht="12.75" customHeight="1" x14ac:dyDescent="0.3">
      <c r="B1195" s="83" t="str">
        <f t="shared" si="266"/>
        <v>1-28 UN</v>
      </c>
      <c r="C1195" s="74" t="s">
        <v>498</v>
      </c>
      <c r="D1195" s="74"/>
      <c r="E1195" s="24" t="s">
        <v>671</v>
      </c>
      <c r="F1195" s="84" t="s">
        <v>679</v>
      </c>
      <c r="G1195" s="75">
        <v>28</v>
      </c>
      <c r="H1195" s="74" t="s">
        <v>519</v>
      </c>
      <c r="I1195" s="74" t="s">
        <v>660</v>
      </c>
      <c r="J1195" s="74" t="s">
        <v>588</v>
      </c>
      <c r="K1195" s="74" t="s">
        <v>600</v>
      </c>
      <c r="L1195" s="23">
        <f t="shared" si="267"/>
        <v>25.369499999999999</v>
      </c>
      <c r="M1195" s="23">
        <f t="shared" si="268"/>
        <v>0.90710000000000002</v>
      </c>
      <c r="N1195" s="74">
        <v>60</v>
      </c>
      <c r="O1195" s="101">
        <f t="shared" si="269"/>
        <v>25.369499999999999</v>
      </c>
      <c r="P1195" s="85">
        <f t="shared" si="270"/>
        <v>12.7</v>
      </c>
      <c r="Q1195" s="58">
        <f t="shared" si="271"/>
        <v>0</v>
      </c>
      <c r="R1195" s="101">
        <f t="shared" si="272"/>
        <v>24.7803</v>
      </c>
      <c r="S1195" s="85">
        <f t="shared" si="273"/>
        <v>3.8</v>
      </c>
      <c r="T1195" s="58">
        <f t="shared" si="274"/>
        <v>0</v>
      </c>
      <c r="U1195" s="58">
        <f t="shared" si="275"/>
        <v>3.8</v>
      </c>
      <c r="V1195" s="75">
        <f t="array" ref="V1195">INDEX(AS$11:AS$66,MATCH(C1195&amp;G1195,AO$11:AO$66&amp;AP$11:AP$66,0),0)</f>
        <v>8</v>
      </c>
      <c r="X1195" s="120">
        <f t="shared" si="276"/>
        <v>3.5714285714285712E-2</v>
      </c>
      <c r="Y1195" s="61">
        <f t="array" ref="Y1195">INDEX($AQ$11:$AR$66,MATCH($C1195&amp;$G1195,$AO$11:$AO$66&amp;$AP$11:$AP$66,0),COUNTIF($AQ$10:$AR$10,"&lt;"&amp;Z1195)+1)</f>
        <v>1.4999999999999999E-4</v>
      </c>
      <c r="Z1195" s="123">
        <v>0.99880000000000002</v>
      </c>
      <c r="AA1195" s="61">
        <f t="array" ref="AA1195">INDEX($AT$11:$AV$66,MATCH($C1195&amp;$G1195,$AO$11:$AO$66&amp;$AP$11:$AP$66,0),COUNTIF($AT$10:$AV$10,"&lt;"&amp;Z1195)+1)</f>
        <v>5.0000000000000001E-4</v>
      </c>
      <c r="AB1195" s="111">
        <f t="shared" si="277"/>
        <v>0.9756028909700597</v>
      </c>
      <c r="AC1195" s="121">
        <f t="array" ref="AC1195">INDEX($AW$11:$BA$66,MATCH($C1195&amp;$G1195,$AO$11:$AO$66&amp;$AP$11:$AP$66,0),COUNTIF($AW$10:$BA$10,"&lt;"&amp;Z1195)+1)</f>
        <v>1.4999999999999999E-4</v>
      </c>
      <c r="AD1195" s="62">
        <v>0.98709999999999998</v>
      </c>
      <c r="AE1195" s="61">
        <f t="array" ref="AE1195">INDEX($AT$11:$AV$66,MATCH($C1195&amp;$G1195,$AO$11:$AO$66&amp;$AP$11:$AP$66,0),COUNTIF($AT$10:$AV$10,"&lt;"&amp;AD1195)+1)</f>
        <v>5.0000000000000001E-4</v>
      </c>
      <c r="AF1195" s="111">
        <f t="shared" si="278"/>
        <v>0.97163526064670647</v>
      </c>
      <c r="AG1195" s="121">
        <f t="array" ref="AG1195">INDEX($AW$11:$BA$66,MATCH($C1195&amp;$G1195,$AO$11:$AO$66&amp;$AP$11:$AP$66,0),COUNTIF($AW$10:$BA$10,"&lt;"&amp;AD1195)+1)</f>
        <v>1.4999999999999999E-4</v>
      </c>
    </row>
    <row r="1196" spans="2:33" ht="12.75" customHeight="1" x14ac:dyDescent="0.3">
      <c r="B1196" s="83" t="str">
        <f t="shared" si="266"/>
        <v>1-28 UN</v>
      </c>
      <c r="C1196" s="74" t="s">
        <v>498</v>
      </c>
      <c r="D1196" s="74"/>
      <c r="E1196" s="24" t="s">
        <v>671</v>
      </c>
      <c r="F1196" s="84" t="s">
        <v>679</v>
      </c>
      <c r="G1196" s="75">
        <v>28</v>
      </c>
      <c r="H1196" s="74" t="s">
        <v>519</v>
      </c>
      <c r="I1196" s="74" t="s">
        <v>661</v>
      </c>
      <c r="J1196" s="74" t="s">
        <v>588</v>
      </c>
      <c r="K1196" s="74" t="s">
        <v>600</v>
      </c>
      <c r="L1196" s="23">
        <f t="shared" si="267"/>
        <v>25.4</v>
      </c>
      <c r="M1196" s="23">
        <f t="shared" si="268"/>
        <v>0.90710000000000002</v>
      </c>
      <c r="N1196" s="74">
        <v>60</v>
      </c>
      <c r="O1196" s="101">
        <f t="shared" si="269"/>
        <v>25.4</v>
      </c>
      <c r="P1196" s="85">
        <f t="shared" si="270"/>
        <v>12.7</v>
      </c>
      <c r="Q1196" s="58">
        <f t="shared" si="271"/>
        <v>0</v>
      </c>
      <c r="R1196" s="101">
        <f t="shared" si="272"/>
        <v>24.8108</v>
      </c>
      <c r="S1196" s="85">
        <f t="shared" si="273"/>
        <v>3.8</v>
      </c>
      <c r="T1196" s="58">
        <f t="shared" si="274"/>
        <v>0</v>
      </c>
      <c r="U1196" s="58">
        <f t="shared" si="275"/>
        <v>3.8</v>
      </c>
      <c r="V1196" s="75">
        <f t="array" ref="V1196">INDEX(AS$11:AS$66,MATCH(C1196&amp;G1196,AO$11:AO$66&amp;AP$11:AP$66,0),0)</f>
        <v>8</v>
      </c>
      <c r="X1196" s="120">
        <f t="shared" si="276"/>
        <v>3.5714285714285712E-2</v>
      </c>
      <c r="Y1196" s="61">
        <f t="array" ref="Y1196">INDEX($AQ$11:$AR$66,MATCH($C1196&amp;$G1196,$AO$11:$AO$66&amp;$AP$11:$AP$66,0),COUNTIF($AQ$10:$AR$10,"&lt;"&amp;Z1196)+1)</f>
        <v>1.4999999999999999E-4</v>
      </c>
      <c r="Z1196" s="61">
        <f>INDEX(AJ$11:AJ$92,MATCH(F1196,AI$11:AI$92,0))</f>
        <v>1</v>
      </c>
      <c r="AA1196" s="61">
        <f t="array" ref="AA1196">INDEX($AT$11:$AV$66,MATCH($C1196&amp;$G1196,$AO$11:$AO$66&amp;$AP$11:$AP$66,0),COUNTIF($AT$10:$AV$10,"&lt;"&amp;Z1196)+1)</f>
        <v>5.0000000000000001E-4</v>
      </c>
      <c r="AB1196" s="111">
        <f t="shared" si="277"/>
        <v>0.97680289097005968</v>
      </c>
      <c r="AC1196" s="121">
        <f t="array" ref="AC1196">INDEX($AW$11:$BA$66,MATCH($C1196&amp;$G1196,$AO$11:$AO$66&amp;$AP$11:$AP$66,0),COUNTIF($AW$10:$BA$10,"&lt;"&amp;Z1196)+1)</f>
        <v>1.4999999999999999E-4</v>
      </c>
      <c r="AD1196" s="62">
        <v>0.98929999999999996</v>
      </c>
      <c r="AE1196" s="61">
        <f t="array" ref="AE1196">INDEX($AT$11:$AV$66,MATCH($C1196&amp;$G1196,$AO$11:$AO$66&amp;$AP$11:$AP$66,0),COUNTIF($AT$10:$AV$10,"&lt;"&amp;AD1196)+1)</f>
        <v>5.0000000000000001E-4</v>
      </c>
      <c r="AF1196" s="111">
        <f t="shared" si="278"/>
        <v>0.97383526064670645</v>
      </c>
      <c r="AG1196" s="121">
        <f t="array" ref="AG1196">INDEX($AW$11:$BA$66,MATCH($C1196&amp;$G1196,$AO$11:$AO$66&amp;$AP$11:$AP$66,0),COUNTIF($AW$10:$BA$10,"&lt;"&amp;AD1196)+1)</f>
        <v>1.4999999999999999E-4</v>
      </c>
    </row>
    <row r="1197" spans="2:33" ht="12.75" customHeight="1" x14ac:dyDescent="0.3">
      <c r="B1197" s="83" t="str">
        <f t="shared" si="266"/>
        <v>1-32 UN</v>
      </c>
      <c r="C1197" s="74" t="s">
        <v>498</v>
      </c>
      <c r="D1197" s="74"/>
      <c r="E1197" s="24" t="s">
        <v>671</v>
      </c>
      <c r="F1197" s="84" t="s">
        <v>679</v>
      </c>
      <c r="G1197" s="75">
        <v>32</v>
      </c>
      <c r="H1197" s="74" t="s">
        <v>519</v>
      </c>
      <c r="I1197" s="74" t="s">
        <v>660</v>
      </c>
      <c r="J1197" s="74" t="s">
        <v>588</v>
      </c>
      <c r="K1197" s="74" t="s">
        <v>600</v>
      </c>
      <c r="L1197" s="23">
        <f t="shared" si="267"/>
        <v>25.3721</v>
      </c>
      <c r="M1197" s="23">
        <f t="shared" si="268"/>
        <v>0.79379999999999995</v>
      </c>
      <c r="N1197" s="74">
        <v>60</v>
      </c>
      <c r="O1197" s="101">
        <f t="shared" si="269"/>
        <v>25.3721</v>
      </c>
      <c r="P1197" s="85">
        <f t="shared" si="270"/>
        <v>12.7</v>
      </c>
      <c r="Q1197" s="58">
        <f t="shared" si="271"/>
        <v>0</v>
      </c>
      <c r="R1197" s="101">
        <f t="shared" si="272"/>
        <v>24.8565</v>
      </c>
      <c r="S1197" s="85">
        <f t="shared" si="273"/>
        <v>3.8</v>
      </c>
      <c r="T1197" s="58">
        <f t="shared" si="274"/>
        <v>0</v>
      </c>
      <c r="U1197" s="58">
        <f t="shared" si="275"/>
        <v>3.8</v>
      </c>
      <c r="V1197" s="75">
        <f t="array" ref="V1197">INDEX(AS$11:AS$66,MATCH(C1197&amp;G1197,AO$11:AO$66&amp;AP$11:AP$66,0),0)</f>
        <v>12</v>
      </c>
      <c r="X1197" s="120">
        <f t="shared" si="276"/>
        <v>3.125E-2</v>
      </c>
      <c r="Y1197" s="61">
        <f t="array" ref="Y1197">INDEX($AQ$11:$AR$66,MATCH($C1197&amp;$G1197,$AO$11:$AO$66&amp;$AP$11:$AP$66,0),COUNTIF($AQ$10:$AR$10,"&lt;"&amp;Z1197)+1)</f>
        <v>1.4999999999999999E-4</v>
      </c>
      <c r="Z1197" s="123">
        <v>0.99890000000000001</v>
      </c>
      <c r="AA1197" s="61">
        <f t="array" ref="AA1197">INDEX($AT$11:$AV$66,MATCH($C1197&amp;$G1197,$AO$11:$AO$66&amp;$AP$11:$AP$66,0),COUNTIF($AT$10:$AV$10,"&lt;"&amp;Z1197)+1)</f>
        <v>5.0000000000000001E-4</v>
      </c>
      <c r="AB1197" s="111">
        <f t="shared" si="277"/>
        <v>0.97860252959880223</v>
      </c>
      <c r="AC1197" s="121">
        <f t="array" ref="AC1197">INDEX($AW$11:$BA$66,MATCH($C1197&amp;$G1197,$AO$11:$AO$66&amp;$AP$11:$AP$66,0),COUNTIF($AW$10:$BA$10,"&lt;"&amp;Z1197)+1)</f>
        <v>1.4999999999999999E-4</v>
      </c>
      <c r="AD1197" s="62">
        <v>0.98829999999999996</v>
      </c>
      <c r="AE1197" s="61">
        <f t="array" ref="AE1197">INDEX($AT$11:$AV$66,MATCH($C1197&amp;$G1197,$AO$11:$AO$66&amp;$AP$11:$AP$66,0),COUNTIF($AT$10:$AV$10,"&lt;"&amp;AD1197)+1)</f>
        <v>5.0000000000000001E-4</v>
      </c>
      <c r="AF1197" s="111">
        <f t="shared" si="278"/>
        <v>0.97476835306586807</v>
      </c>
      <c r="AG1197" s="121">
        <f t="array" ref="AG1197">INDEX($AW$11:$BA$66,MATCH($C1197&amp;$G1197,$AO$11:$AO$66&amp;$AP$11:$AP$66,0),COUNTIF($AW$10:$BA$10,"&lt;"&amp;AD1197)+1)</f>
        <v>1.4999999999999999E-4</v>
      </c>
    </row>
    <row r="1198" spans="2:33" ht="12.75" customHeight="1" x14ac:dyDescent="0.3">
      <c r="B1198" s="83" t="str">
        <f t="shared" si="266"/>
        <v>1-32 UN</v>
      </c>
      <c r="C1198" s="74" t="s">
        <v>498</v>
      </c>
      <c r="D1198" s="74"/>
      <c r="E1198" s="24" t="s">
        <v>671</v>
      </c>
      <c r="F1198" s="84" t="s">
        <v>679</v>
      </c>
      <c r="G1198" s="75">
        <v>32</v>
      </c>
      <c r="H1198" s="74" t="s">
        <v>519</v>
      </c>
      <c r="I1198" s="74" t="s">
        <v>661</v>
      </c>
      <c r="J1198" s="74" t="s">
        <v>588</v>
      </c>
      <c r="K1198" s="74" t="s">
        <v>600</v>
      </c>
      <c r="L1198" s="23">
        <f t="shared" si="267"/>
        <v>25.4</v>
      </c>
      <c r="M1198" s="23">
        <f t="shared" si="268"/>
        <v>0.79379999999999995</v>
      </c>
      <c r="N1198" s="74">
        <v>60</v>
      </c>
      <c r="O1198" s="101">
        <f t="shared" si="269"/>
        <v>25.4</v>
      </c>
      <c r="P1198" s="85">
        <f t="shared" si="270"/>
        <v>12.7</v>
      </c>
      <c r="Q1198" s="58">
        <f t="shared" si="271"/>
        <v>0</v>
      </c>
      <c r="R1198" s="101">
        <f t="shared" si="272"/>
        <v>24.884399999999999</v>
      </c>
      <c r="S1198" s="85">
        <f t="shared" si="273"/>
        <v>3.8</v>
      </c>
      <c r="T1198" s="58">
        <f t="shared" si="274"/>
        <v>0</v>
      </c>
      <c r="U1198" s="58">
        <f t="shared" si="275"/>
        <v>3.8</v>
      </c>
      <c r="V1198" s="75">
        <f t="array" ref="V1198">INDEX(AS$11:AS$66,MATCH(C1198&amp;G1198,AO$11:AO$66&amp;AP$11:AP$66,0),0)</f>
        <v>12</v>
      </c>
      <c r="X1198" s="120">
        <f t="shared" si="276"/>
        <v>3.125E-2</v>
      </c>
      <c r="Y1198" s="61">
        <f t="array" ref="Y1198">INDEX($AQ$11:$AR$66,MATCH($C1198&amp;$G1198,$AO$11:$AO$66&amp;$AP$11:$AP$66,0),COUNTIF($AQ$10:$AR$10,"&lt;"&amp;Z1198)+1)</f>
        <v>1.4999999999999999E-4</v>
      </c>
      <c r="Z1198" s="61">
        <f>INDEX(AJ$11:AJ$92,MATCH(F1198,AI$11:AI$92,0))</f>
        <v>1</v>
      </c>
      <c r="AA1198" s="61">
        <f t="array" ref="AA1198">INDEX($AT$11:$AV$66,MATCH($C1198&amp;$G1198,$AO$11:$AO$66&amp;$AP$11:$AP$66,0),COUNTIF($AT$10:$AV$10,"&lt;"&amp;Z1198)+1)</f>
        <v>5.0000000000000001E-4</v>
      </c>
      <c r="AB1198" s="111">
        <f t="shared" si="277"/>
        <v>0.97970252959880222</v>
      </c>
      <c r="AC1198" s="121">
        <f t="array" ref="AC1198">INDEX($AW$11:$BA$66,MATCH($C1198&amp;$G1198,$AO$11:$AO$66&amp;$AP$11:$AP$66,0),COUNTIF($AW$10:$BA$10,"&lt;"&amp;Z1198)+1)</f>
        <v>1.4999999999999999E-4</v>
      </c>
      <c r="AD1198" s="62">
        <v>0.99039999999999995</v>
      </c>
      <c r="AE1198" s="61">
        <f t="array" ref="AE1198">INDEX($AT$11:$AV$66,MATCH($C1198&amp;$G1198,$AO$11:$AO$66&amp;$AP$11:$AP$66,0),COUNTIF($AT$10:$AV$10,"&lt;"&amp;AD1198)+1)</f>
        <v>5.0000000000000001E-4</v>
      </c>
      <c r="AF1198" s="111">
        <f t="shared" si="278"/>
        <v>0.97686835306586806</v>
      </c>
      <c r="AG1198" s="121">
        <f t="array" ref="AG1198">INDEX($AW$11:$BA$66,MATCH($C1198&amp;$G1198,$AO$11:$AO$66&amp;$AP$11:$AP$66,0),COUNTIF($AW$10:$BA$10,"&lt;"&amp;AD1198)+1)</f>
        <v>1.4999999999999999E-4</v>
      </c>
    </row>
    <row r="1199" spans="2:33" ht="12.75" customHeight="1" x14ac:dyDescent="0.3">
      <c r="B1199" s="83" t="str">
        <f t="shared" si="266"/>
        <v>1 1/16-8 UN</v>
      </c>
      <c r="C1199" s="74" t="s">
        <v>498</v>
      </c>
      <c r="D1199" s="74"/>
      <c r="E1199" s="24" t="s">
        <v>671</v>
      </c>
      <c r="F1199" s="84" t="s">
        <v>680</v>
      </c>
      <c r="G1199" s="75">
        <v>8</v>
      </c>
      <c r="H1199" s="74" t="s">
        <v>519</v>
      </c>
      <c r="I1199" s="74" t="s">
        <v>660</v>
      </c>
      <c r="J1199" s="74" t="s">
        <v>588</v>
      </c>
      <c r="K1199" s="74" t="s">
        <v>600</v>
      </c>
      <c r="L1199" s="23">
        <f t="shared" si="267"/>
        <v>26.936699999999998</v>
      </c>
      <c r="M1199" s="23">
        <f t="shared" si="268"/>
        <v>3.1749999999999998</v>
      </c>
      <c r="N1199" s="74">
        <v>60</v>
      </c>
      <c r="O1199" s="101">
        <f t="shared" si="269"/>
        <v>26.936699999999998</v>
      </c>
      <c r="P1199" s="85">
        <f t="shared" si="270"/>
        <v>17.8</v>
      </c>
      <c r="Q1199" s="58">
        <f t="shared" si="271"/>
        <v>0</v>
      </c>
      <c r="R1199" s="101">
        <f t="shared" si="272"/>
        <v>24.874500000000001</v>
      </c>
      <c r="S1199" s="85">
        <f t="shared" si="273"/>
        <v>5.0999999999999996</v>
      </c>
      <c r="T1199" s="58">
        <f t="shared" si="274"/>
        <v>0</v>
      </c>
      <c r="U1199" s="58">
        <f t="shared" si="275"/>
        <v>6.4</v>
      </c>
      <c r="V1199" s="75">
        <f t="array" ref="V1199">INDEX(AS$11:AS$66,MATCH(C1199&amp;G1199,AO$11:AO$66&amp;AP$11:AP$66,0),0)</f>
        <v>5</v>
      </c>
      <c r="X1199" s="120">
        <f t="shared" si="276"/>
        <v>0.125</v>
      </c>
      <c r="Y1199" s="61">
        <f t="array" ref="Y1199">INDEX($AQ$11:$AR$66,MATCH($C1199&amp;$G1199,$AO$11:$AO$66&amp;$AP$11:$AP$66,0),COUNTIF($AQ$10:$AR$10,"&lt;"&amp;Z1199)+1)</f>
        <v>2.5000000000000001E-4</v>
      </c>
      <c r="Z1199" s="123">
        <v>1.0605</v>
      </c>
      <c r="AA1199" s="61">
        <f t="array" ref="AA1199">INDEX($AT$11:$AV$66,MATCH($C1199&amp;$G1199,$AO$11:$AO$66&amp;$AP$11:$AP$66,0),COUNTIF($AT$10:$AV$10,"&lt;"&amp;Z1199)+1)</f>
        <v>6.9999999999999999E-4</v>
      </c>
      <c r="AB1199" s="111">
        <f t="shared" si="277"/>
        <v>0.97931011839520887</v>
      </c>
      <c r="AC1199" s="121">
        <f t="array" ref="AC1199">INDEX($AW$11:$BA$66,MATCH($C1199&amp;$G1199,$AO$11:$AO$66&amp;$AP$11:$AP$66,0),COUNTIF($AW$10:$BA$10,"&lt;"&amp;Z1199)+1)</f>
        <v>2.0000000000000001E-4</v>
      </c>
      <c r="AD1199" s="62">
        <v>1.0266</v>
      </c>
      <c r="AE1199" s="61">
        <f t="array" ref="AE1199">INDEX($AT$11:$AV$66,MATCH($C1199&amp;$G1199,$AO$11:$AO$66&amp;$AP$11:$AP$66,0),COUNTIF($AT$10:$AV$10,"&lt;"&amp;AD1199)+1)</f>
        <v>6.9999999999999999E-4</v>
      </c>
      <c r="AF1199" s="111">
        <f t="shared" si="278"/>
        <v>0.97247341226347261</v>
      </c>
      <c r="AG1199" s="121">
        <f t="array" ref="AG1199">INDEX($AW$11:$BA$66,MATCH($C1199&amp;$G1199,$AO$11:$AO$66&amp;$AP$11:$AP$66,0),COUNTIF($AW$10:$BA$10,"&lt;"&amp;AD1199)+1)</f>
        <v>2.0000000000000001E-4</v>
      </c>
    </row>
    <row r="1200" spans="2:33" ht="12.75" customHeight="1" x14ac:dyDescent="0.3">
      <c r="B1200" s="83" t="str">
        <f t="shared" si="266"/>
        <v>1 1/16-8 UN</v>
      </c>
      <c r="C1200" s="74" t="s">
        <v>498</v>
      </c>
      <c r="D1200" s="74"/>
      <c r="E1200" s="24" t="s">
        <v>671</v>
      </c>
      <c r="F1200" s="84" t="s">
        <v>680</v>
      </c>
      <c r="G1200" s="75">
        <v>8</v>
      </c>
      <c r="H1200" s="74" t="s">
        <v>519</v>
      </c>
      <c r="I1200" s="74" t="s">
        <v>661</v>
      </c>
      <c r="J1200" s="74" t="s">
        <v>588</v>
      </c>
      <c r="K1200" s="74" t="s">
        <v>600</v>
      </c>
      <c r="L1200" s="23">
        <f t="shared" si="267"/>
        <v>26.987500000000001</v>
      </c>
      <c r="M1200" s="23">
        <f t="shared" si="268"/>
        <v>3.1749999999999998</v>
      </c>
      <c r="N1200" s="74">
        <v>60</v>
      </c>
      <c r="O1200" s="101">
        <f t="shared" si="269"/>
        <v>26.987500000000001</v>
      </c>
      <c r="P1200" s="85">
        <f t="shared" si="270"/>
        <v>17.8</v>
      </c>
      <c r="Q1200" s="58">
        <f t="shared" si="271"/>
        <v>0</v>
      </c>
      <c r="R1200" s="101">
        <f t="shared" si="272"/>
        <v>24.9253</v>
      </c>
      <c r="S1200" s="85">
        <f t="shared" si="273"/>
        <v>5.0999999999999996</v>
      </c>
      <c r="T1200" s="58">
        <f t="shared" si="274"/>
        <v>0</v>
      </c>
      <c r="U1200" s="58">
        <f t="shared" si="275"/>
        <v>6.4</v>
      </c>
      <c r="V1200" s="75">
        <f t="array" ref="V1200">INDEX(AS$11:AS$66,MATCH(C1200&amp;G1200,AO$11:AO$66&amp;AP$11:AP$66,0),0)</f>
        <v>5</v>
      </c>
      <c r="X1200" s="120">
        <f t="shared" si="276"/>
        <v>0.125</v>
      </c>
      <c r="Y1200" s="61">
        <f t="array" ref="Y1200">INDEX($AQ$11:$AR$66,MATCH($C1200&amp;$G1200,$AO$11:$AO$66&amp;$AP$11:$AP$66,0),COUNTIF($AQ$10:$AR$10,"&lt;"&amp;Z1200)+1)</f>
        <v>2.5000000000000001E-4</v>
      </c>
      <c r="Z1200" s="61">
        <f>INDEX(AJ$11:AJ$92,MATCH(F1200,AI$11:AI$92,0))</f>
        <v>1.0625</v>
      </c>
      <c r="AA1200" s="61">
        <f t="array" ref="AA1200">INDEX($AT$11:$AV$66,MATCH($C1200&amp;$G1200,$AO$11:$AO$66&amp;$AP$11:$AP$66,0),COUNTIF($AT$10:$AV$10,"&lt;"&amp;Z1200)+1)</f>
        <v>6.9999999999999999E-4</v>
      </c>
      <c r="AB1200" s="111">
        <f t="shared" si="277"/>
        <v>0.98131011839520887</v>
      </c>
      <c r="AC1200" s="121">
        <f t="array" ref="AC1200">INDEX($AW$11:$BA$66,MATCH($C1200&amp;$G1200,$AO$11:$AO$66&amp;$AP$11:$AP$66,0),COUNTIF($AW$10:$BA$10,"&lt;"&amp;Z1200)+1)</f>
        <v>2.0000000000000001E-4</v>
      </c>
      <c r="AD1200" s="62">
        <v>1.0303</v>
      </c>
      <c r="AE1200" s="61">
        <f t="array" ref="AE1200">INDEX($AT$11:$AV$66,MATCH($C1200&amp;$G1200,$AO$11:$AO$66&amp;$AP$11:$AP$66,0),COUNTIF($AT$10:$AV$10,"&lt;"&amp;AD1200)+1)</f>
        <v>6.9999999999999999E-4</v>
      </c>
      <c r="AF1200" s="111">
        <f t="shared" si="278"/>
        <v>0.97617341226347265</v>
      </c>
      <c r="AG1200" s="121">
        <f t="array" ref="AG1200">INDEX($AW$11:$BA$66,MATCH($C1200&amp;$G1200,$AO$11:$AO$66&amp;$AP$11:$AP$66,0),COUNTIF($AW$10:$BA$10,"&lt;"&amp;AD1200)+1)</f>
        <v>2.0000000000000001E-4</v>
      </c>
    </row>
    <row r="1201" spans="2:33" ht="12.75" customHeight="1" x14ac:dyDescent="0.3">
      <c r="B1201" s="83" t="str">
        <f t="shared" si="266"/>
        <v>1 1/16-12 UN</v>
      </c>
      <c r="C1201" s="74" t="s">
        <v>498</v>
      </c>
      <c r="D1201" s="74"/>
      <c r="E1201" s="24" t="s">
        <v>671</v>
      </c>
      <c r="F1201" s="84" t="s">
        <v>680</v>
      </c>
      <c r="G1201" s="75">
        <v>12</v>
      </c>
      <c r="H1201" s="74" t="s">
        <v>519</v>
      </c>
      <c r="I1201" s="74" t="s">
        <v>660</v>
      </c>
      <c r="J1201" s="74" t="s">
        <v>588</v>
      </c>
      <c r="K1201" s="74" t="s">
        <v>600</v>
      </c>
      <c r="L1201" s="23">
        <f t="shared" si="267"/>
        <v>26.944299999999998</v>
      </c>
      <c r="M1201" s="23">
        <f t="shared" si="268"/>
        <v>2.1166999999999998</v>
      </c>
      <c r="N1201" s="74">
        <v>60</v>
      </c>
      <c r="O1201" s="101">
        <f t="shared" si="269"/>
        <v>26.944299999999998</v>
      </c>
      <c r="P1201" s="85">
        <f t="shared" si="270"/>
        <v>15.2</v>
      </c>
      <c r="Q1201" s="58">
        <f t="shared" si="271"/>
        <v>0</v>
      </c>
      <c r="R1201" s="101">
        <f t="shared" si="272"/>
        <v>25.569500000000001</v>
      </c>
      <c r="S1201" s="85">
        <f t="shared" si="273"/>
        <v>5.0999999999999996</v>
      </c>
      <c r="T1201" s="58">
        <f t="shared" si="274"/>
        <v>0</v>
      </c>
      <c r="U1201" s="58">
        <f t="shared" si="275"/>
        <v>5.0999999999999996</v>
      </c>
      <c r="V1201" s="75">
        <f t="array" ref="V1201">INDEX(AS$11:AS$66,MATCH(C1201&amp;G1201,AO$11:AO$66&amp;AP$11:AP$66,0),0)</f>
        <v>6</v>
      </c>
      <c r="X1201" s="120">
        <f t="shared" si="276"/>
        <v>8.3333333333333329E-2</v>
      </c>
      <c r="Y1201" s="61">
        <f t="array" ref="Y1201">INDEX($AQ$11:$AR$66,MATCH($C1201&amp;$G1201,$AO$11:$AO$66&amp;$AP$11:$AP$66,0),COUNTIF($AQ$10:$AR$10,"&lt;"&amp;Z1201)+1)</f>
        <v>2.0000000000000001E-4</v>
      </c>
      <c r="Z1201" s="123">
        <v>1.0608</v>
      </c>
      <c r="AA1201" s="61">
        <f t="array" ref="AA1201">INDEX($AT$11:$AV$66,MATCH($C1201&amp;$G1201,$AO$11:$AO$66&amp;$AP$11:$AP$66,0),COUNTIF($AT$10:$AV$10,"&lt;"&amp;Z1201)+1)</f>
        <v>5.9999999999999995E-4</v>
      </c>
      <c r="AB1201" s="111">
        <f t="shared" si="277"/>
        <v>1.0066734122634726</v>
      </c>
      <c r="AC1201" s="121">
        <f t="array" ref="AC1201">INDEX($AW$11:$BA$66,MATCH($C1201&amp;$G1201,$AO$11:$AO$66&amp;$AP$11:$AP$66,0),COUNTIF($AW$10:$BA$10,"&lt;"&amp;Z1201)+1)</f>
        <v>2.0000000000000001E-4</v>
      </c>
      <c r="AD1201" s="62">
        <v>1.0370999999999999</v>
      </c>
      <c r="AE1201" s="61">
        <f t="array" ref="AE1201">INDEX($AT$11:$AV$66,MATCH($C1201&amp;$G1201,$AO$11:$AO$66&amp;$AP$11:$AP$66,0),COUNTIF($AT$10:$AV$10,"&lt;"&amp;AD1201)+1)</f>
        <v>5.9999999999999995E-4</v>
      </c>
      <c r="AF1201" s="111">
        <f t="shared" si="278"/>
        <v>1.0010156081756483</v>
      </c>
      <c r="AG1201" s="121">
        <f t="array" ref="AG1201">INDEX($AW$11:$BA$66,MATCH($C1201&amp;$G1201,$AO$11:$AO$66&amp;$AP$11:$AP$66,0),COUNTIF($AW$10:$BA$10,"&lt;"&amp;AD1201)+1)</f>
        <v>2.0000000000000001E-4</v>
      </c>
    </row>
    <row r="1202" spans="2:33" ht="12.75" customHeight="1" x14ac:dyDescent="0.3">
      <c r="B1202" s="83" t="str">
        <f t="shared" si="266"/>
        <v>1 1/16-12 UN</v>
      </c>
      <c r="C1202" s="74" t="s">
        <v>498</v>
      </c>
      <c r="D1202" s="74"/>
      <c r="E1202" s="24" t="s">
        <v>671</v>
      </c>
      <c r="F1202" s="84" t="s">
        <v>680</v>
      </c>
      <c r="G1202" s="75">
        <v>12</v>
      </c>
      <c r="H1202" s="74" t="s">
        <v>519</v>
      </c>
      <c r="I1202" s="74" t="s">
        <v>661</v>
      </c>
      <c r="J1202" s="74" t="s">
        <v>588</v>
      </c>
      <c r="K1202" s="74" t="s">
        <v>600</v>
      </c>
      <c r="L1202" s="23">
        <f t="shared" si="267"/>
        <v>26.987500000000001</v>
      </c>
      <c r="M1202" s="23">
        <f t="shared" si="268"/>
        <v>2.1166999999999998</v>
      </c>
      <c r="N1202" s="74">
        <v>60</v>
      </c>
      <c r="O1202" s="101">
        <f t="shared" si="269"/>
        <v>26.987500000000001</v>
      </c>
      <c r="P1202" s="85">
        <f t="shared" si="270"/>
        <v>15.2</v>
      </c>
      <c r="Q1202" s="58">
        <f t="shared" si="271"/>
        <v>0</v>
      </c>
      <c r="R1202" s="101">
        <f t="shared" si="272"/>
        <v>25.6127</v>
      </c>
      <c r="S1202" s="85">
        <f t="shared" si="273"/>
        <v>5.0999999999999996</v>
      </c>
      <c r="T1202" s="58">
        <f t="shared" si="274"/>
        <v>0</v>
      </c>
      <c r="U1202" s="58">
        <f t="shared" si="275"/>
        <v>5.0999999999999996</v>
      </c>
      <c r="V1202" s="75">
        <f t="array" ref="V1202">INDEX(AS$11:AS$66,MATCH(C1202&amp;G1202,AO$11:AO$66&amp;AP$11:AP$66,0),0)</f>
        <v>6</v>
      </c>
      <c r="X1202" s="120">
        <f t="shared" si="276"/>
        <v>8.3333333333333329E-2</v>
      </c>
      <c r="Y1202" s="61">
        <f t="array" ref="Y1202">INDEX($AQ$11:$AR$66,MATCH($C1202&amp;$G1202,$AO$11:$AO$66&amp;$AP$11:$AP$66,0),COUNTIF($AQ$10:$AR$10,"&lt;"&amp;Z1202)+1)</f>
        <v>2.0000000000000001E-4</v>
      </c>
      <c r="Z1202" s="61">
        <f>INDEX(AJ$11:AJ$92,MATCH(F1202,AI$11:AI$92,0))</f>
        <v>1.0625</v>
      </c>
      <c r="AA1202" s="61">
        <f t="array" ref="AA1202">INDEX($AT$11:$AV$66,MATCH($C1202&amp;$G1202,$AO$11:$AO$66&amp;$AP$11:$AP$66,0),COUNTIF($AT$10:$AV$10,"&lt;"&amp;Z1202)+1)</f>
        <v>5.9999999999999995E-4</v>
      </c>
      <c r="AB1202" s="111">
        <f t="shared" si="277"/>
        <v>1.0083734122634727</v>
      </c>
      <c r="AC1202" s="121">
        <f t="array" ref="AC1202">INDEX($AW$11:$BA$66,MATCH($C1202&amp;$G1202,$AO$11:$AO$66&amp;$AP$11:$AP$66,0),COUNTIF($AW$10:$BA$10,"&lt;"&amp;Z1202)+1)</f>
        <v>2.0000000000000001E-4</v>
      </c>
      <c r="AD1202" s="62">
        <v>1.0403</v>
      </c>
      <c r="AE1202" s="61">
        <f t="array" ref="AE1202">INDEX($AT$11:$AV$66,MATCH($C1202&amp;$G1202,$AO$11:$AO$66&amp;$AP$11:$AP$66,0),COUNTIF($AT$10:$AV$10,"&lt;"&amp;AD1202)+1)</f>
        <v>5.9999999999999995E-4</v>
      </c>
      <c r="AF1202" s="111">
        <f t="shared" si="278"/>
        <v>1.0042156081756484</v>
      </c>
      <c r="AG1202" s="121">
        <f t="array" ref="AG1202">INDEX($AW$11:$BA$66,MATCH($C1202&amp;$G1202,$AO$11:$AO$66&amp;$AP$11:$AP$66,0),COUNTIF($AW$10:$BA$10,"&lt;"&amp;AD1202)+1)</f>
        <v>2.0000000000000001E-4</v>
      </c>
    </row>
    <row r="1203" spans="2:33" ht="12.75" customHeight="1" x14ac:dyDescent="0.3">
      <c r="B1203" s="83" t="str">
        <f t="shared" si="266"/>
        <v>1 1/16-16 UN</v>
      </c>
      <c r="C1203" s="74" t="s">
        <v>498</v>
      </c>
      <c r="D1203" s="74"/>
      <c r="E1203" s="24" t="s">
        <v>671</v>
      </c>
      <c r="F1203" s="84" t="s">
        <v>680</v>
      </c>
      <c r="G1203" s="75">
        <v>16</v>
      </c>
      <c r="H1203" s="74" t="s">
        <v>519</v>
      </c>
      <c r="I1203" s="74" t="s">
        <v>660</v>
      </c>
      <c r="J1203" s="74" t="s">
        <v>588</v>
      </c>
      <c r="K1203" s="74" t="s">
        <v>600</v>
      </c>
      <c r="L1203" s="23">
        <f t="shared" si="267"/>
        <v>26.949400000000001</v>
      </c>
      <c r="M1203" s="23">
        <f t="shared" si="268"/>
        <v>1.5874999999999999</v>
      </c>
      <c r="N1203" s="74">
        <v>60</v>
      </c>
      <c r="O1203" s="101">
        <f t="shared" si="269"/>
        <v>26.949400000000001</v>
      </c>
      <c r="P1203" s="85">
        <f t="shared" si="270"/>
        <v>15.2</v>
      </c>
      <c r="Q1203" s="58">
        <f t="shared" si="271"/>
        <v>0</v>
      </c>
      <c r="R1203" s="101">
        <f t="shared" si="272"/>
        <v>25.918299999999999</v>
      </c>
      <c r="S1203" s="85">
        <f t="shared" si="273"/>
        <v>5.0999999999999996</v>
      </c>
      <c r="T1203" s="58">
        <f t="shared" si="274"/>
        <v>0</v>
      </c>
      <c r="U1203" s="58">
        <f t="shared" si="275"/>
        <v>3.8</v>
      </c>
      <c r="V1203" s="75">
        <f t="array" ref="V1203">INDEX(AS$11:AS$66,MATCH(C1203&amp;G1203,AO$11:AO$66&amp;AP$11:AP$66,0),0)</f>
        <v>8</v>
      </c>
      <c r="X1203" s="120">
        <f t="shared" si="276"/>
        <v>6.25E-2</v>
      </c>
      <c r="Y1203" s="61">
        <f t="array" ref="Y1203">INDEX($AQ$11:$AR$66,MATCH($C1203&amp;$G1203,$AO$11:$AO$66&amp;$AP$11:$AP$66,0),COUNTIF($AQ$10:$AR$10,"&lt;"&amp;Z1203)+1)</f>
        <v>1.4999999999999999E-4</v>
      </c>
      <c r="Z1203" s="123">
        <v>1.0609999999999999</v>
      </c>
      <c r="AA1203" s="61">
        <f t="array" ref="AA1203">INDEX($AT$11:$AV$66,MATCH($C1203&amp;$G1203,$AO$11:$AO$66&amp;$AP$11:$AP$66,0),COUNTIF($AT$10:$AV$10,"&lt;"&amp;Z1203)+1)</f>
        <v>5.9999999999999995E-4</v>
      </c>
      <c r="AB1203" s="111">
        <f t="shared" si="277"/>
        <v>1.0204050591976044</v>
      </c>
      <c r="AC1203" s="121">
        <f t="array" ref="AC1203">INDEX($AW$11:$BA$66,MATCH($C1203&amp;$G1203,$AO$11:$AO$66&amp;$AP$11:$AP$66,0),COUNTIF($AW$10:$BA$10,"&lt;"&amp;Z1203)+1)</f>
        <v>2.0000000000000001E-4</v>
      </c>
      <c r="AD1203" s="62">
        <v>1.0425</v>
      </c>
      <c r="AE1203" s="61">
        <f t="array" ref="AE1203">INDEX($AT$11:$AV$66,MATCH($C1203&amp;$G1203,$AO$11:$AO$66&amp;$AP$11:$AP$66,0),COUNTIF($AT$10:$AV$10,"&lt;"&amp;AD1203)+1)</f>
        <v>5.9999999999999995E-4</v>
      </c>
      <c r="AF1203" s="111">
        <f t="shared" si="278"/>
        <v>1.0154367061317362</v>
      </c>
      <c r="AG1203" s="121">
        <f t="array" ref="AG1203">INDEX($AW$11:$BA$66,MATCH($C1203&amp;$G1203,$AO$11:$AO$66&amp;$AP$11:$AP$66,0),COUNTIF($AW$10:$BA$10,"&lt;"&amp;AD1203)+1)</f>
        <v>2.0000000000000001E-4</v>
      </c>
    </row>
    <row r="1204" spans="2:33" ht="12.75" customHeight="1" x14ac:dyDescent="0.3">
      <c r="B1204" s="83" t="str">
        <f t="shared" si="266"/>
        <v>1 1/16-16 UN</v>
      </c>
      <c r="C1204" s="74" t="s">
        <v>498</v>
      </c>
      <c r="D1204" s="74"/>
      <c r="E1204" s="24" t="s">
        <v>671</v>
      </c>
      <c r="F1204" s="84" t="s">
        <v>680</v>
      </c>
      <c r="G1204" s="75">
        <v>16</v>
      </c>
      <c r="H1204" s="74" t="s">
        <v>519</v>
      </c>
      <c r="I1204" s="74" t="s">
        <v>661</v>
      </c>
      <c r="J1204" s="74" t="s">
        <v>588</v>
      </c>
      <c r="K1204" s="74" t="s">
        <v>600</v>
      </c>
      <c r="L1204" s="23">
        <f t="shared" si="267"/>
        <v>26.987500000000001</v>
      </c>
      <c r="M1204" s="23">
        <f t="shared" si="268"/>
        <v>1.5874999999999999</v>
      </c>
      <c r="N1204" s="74">
        <v>60</v>
      </c>
      <c r="O1204" s="101">
        <f t="shared" si="269"/>
        <v>26.987500000000001</v>
      </c>
      <c r="P1204" s="85">
        <f t="shared" si="270"/>
        <v>15.2</v>
      </c>
      <c r="Q1204" s="58">
        <f t="shared" si="271"/>
        <v>0</v>
      </c>
      <c r="R1204" s="101">
        <f t="shared" si="272"/>
        <v>25.956399999999999</v>
      </c>
      <c r="S1204" s="85">
        <f t="shared" si="273"/>
        <v>5.0999999999999996</v>
      </c>
      <c r="T1204" s="58">
        <f t="shared" si="274"/>
        <v>0</v>
      </c>
      <c r="U1204" s="58">
        <f t="shared" si="275"/>
        <v>3.8</v>
      </c>
      <c r="V1204" s="75">
        <f t="array" ref="V1204">INDEX(AS$11:AS$66,MATCH(C1204&amp;G1204,AO$11:AO$66&amp;AP$11:AP$66,0),0)</f>
        <v>8</v>
      </c>
      <c r="X1204" s="120">
        <f t="shared" si="276"/>
        <v>6.25E-2</v>
      </c>
      <c r="Y1204" s="61">
        <f t="array" ref="Y1204">INDEX($AQ$11:$AR$66,MATCH($C1204&amp;$G1204,$AO$11:$AO$66&amp;$AP$11:$AP$66,0),COUNTIF($AQ$10:$AR$10,"&lt;"&amp;Z1204)+1)</f>
        <v>1.4999999999999999E-4</v>
      </c>
      <c r="Z1204" s="61">
        <f>INDEX(AJ$11:AJ$92,MATCH(F1204,AI$11:AI$92,0))</f>
        <v>1.0625</v>
      </c>
      <c r="AA1204" s="61">
        <f t="array" ref="AA1204">INDEX($AT$11:$AV$66,MATCH($C1204&amp;$G1204,$AO$11:$AO$66&amp;$AP$11:$AP$66,0),COUNTIF($AT$10:$AV$10,"&lt;"&amp;Z1204)+1)</f>
        <v>5.9999999999999995E-4</v>
      </c>
      <c r="AB1204" s="111">
        <f t="shared" si="277"/>
        <v>1.0219050591976044</v>
      </c>
      <c r="AC1204" s="121">
        <f t="array" ref="AC1204">INDEX($AW$11:$BA$66,MATCH($C1204&amp;$G1204,$AO$11:$AO$66&amp;$AP$11:$AP$66,0),COUNTIF($AW$10:$BA$10,"&lt;"&amp;Z1204)+1)</f>
        <v>2.0000000000000001E-4</v>
      </c>
      <c r="AD1204" s="62">
        <v>1.0452999999999999</v>
      </c>
      <c r="AE1204" s="61">
        <f t="array" ref="AE1204">INDEX($AT$11:$AV$66,MATCH($C1204&amp;$G1204,$AO$11:$AO$66&amp;$AP$11:$AP$66,0),COUNTIF($AT$10:$AV$10,"&lt;"&amp;AD1204)+1)</f>
        <v>5.9999999999999995E-4</v>
      </c>
      <c r="AF1204" s="111">
        <f t="shared" si="278"/>
        <v>1.0182367061317361</v>
      </c>
      <c r="AG1204" s="121">
        <f t="array" ref="AG1204">INDEX($AW$11:$BA$66,MATCH($C1204&amp;$G1204,$AO$11:$AO$66&amp;$AP$11:$AP$66,0),COUNTIF($AW$10:$BA$10,"&lt;"&amp;AD1204)+1)</f>
        <v>2.0000000000000001E-4</v>
      </c>
    </row>
    <row r="1205" spans="2:33" ht="12.75" customHeight="1" x14ac:dyDescent="0.3">
      <c r="B1205" s="83" t="str">
        <f t="shared" si="266"/>
        <v>1 1/16-18 UNEF</v>
      </c>
      <c r="C1205" s="74" t="s">
        <v>498</v>
      </c>
      <c r="D1205" s="74"/>
      <c r="E1205" s="24" t="s">
        <v>48</v>
      </c>
      <c r="F1205" s="84" t="s">
        <v>680</v>
      </c>
      <c r="G1205" s="75">
        <v>18</v>
      </c>
      <c r="H1205" s="74" t="s">
        <v>519</v>
      </c>
      <c r="I1205" s="74" t="s">
        <v>660</v>
      </c>
      <c r="J1205" s="74" t="s">
        <v>588</v>
      </c>
      <c r="K1205" s="74" t="s">
        <v>600</v>
      </c>
      <c r="L1205" s="23">
        <f t="shared" si="267"/>
        <v>26.951899999999998</v>
      </c>
      <c r="M1205" s="23">
        <f t="shared" si="268"/>
        <v>1.4111</v>
      </c>
      <c r="N1205" s="74">
        <v>60</v>
      </c>
      <c r="O1205" s="101">
        <f t="shared" si="269"/>
        <v>26.951899999999998</v>
      </c>
      <c r="P1205" s="85">
        <f t="shared" si="270"/>
        <v>12.7</v>
      </c>
      <c r="Q1205" s="58">
        <f t="shared" si="271"/>
        <v>0</v>
      </c>
      <c r="R1205" s="101">
        <f t="shared" si="272"/>
        <v>26.035399999999999</v>
      </c>
      <c r="S1205" s="85">
        <f t="shared" si="273"/>
        <v>3.8</v>
      </c>
      <c r="T1205" s="58">
        <f t="shared" si="274"/>
        <v>0</v>
      </c>
      <c r="U1205" s="58">
        <f t="shared" si="275"/>
        <v>3.8</v>
      </c>
      <c r="V1205" s="75">
        <f t="array" ref="V1205">INDEX(AS$11:AS$66,MATCH(C1205&amp;G1205,AO$11:AO$66&amp;AP$11:AP$66,0),0)</f>
        <v>8</v>
      </c>
      <c r="X1205" s="120">
        <f t="shared" si="276"/>
        <v>5.5555555555555552E-2</v>
      </c>
      <c r="Y1205" s="61">
        <f t="array" ref="Y1205">INDEX($AQ$11:$AR$66,MATCH($C1205&amp;$G1205,$AO$11:$AO$66&amp;$AP$11:$AP$66,0),COUNTIF($AQ$10:$AR$10,"&lt;"&amp;Z1205)+1)</f>
        <v>1.4999999999999999E-4</v>
      </c>
      <c r="Z1205" s="123">
        <v>1.0610999999999999</v>
      </c>
      <c r="AA1205" s="61">
        <f t="array" ref="AA1205">INDEX($AT$11:$AV$66,MATCH($C1205&amp;$G1205,$AO$11:$AO$66&amp;$AP$11:$AP$66,0),COUNTIF($AT$10:$AV$10,"&lt;"&amp;Z1205)+1)</f>
        <v>5.0000000000000001E-4</v>
      </c>
      <c r="AB1205" s="111">
        <f t="shared" si="277"/>
        <v>1.0250156081756483</v>
      </c>
      <c r="AC1205" s="121">
        <f t="array" ref="AC1205">INDEX($AW$11:$BA$66,MATCH($C1205&amp;$G1205,$AO$11:$AO$66&amp;$AP$11:$AP$66,0),COUNTIF($AW$10:$BA$10,"&lt;"&amp;Z1205)+1)</f>
        <v>1.4999999999999999E-4</v>
      </c>
      <c r="AD1205" s="62">
        <v>1.0444</v>
      </c>
      <c r="AE1205" s="61">
        <f t="array" ref="AE1205">INDEX($AT$11:$AV$66,MATCH($C1205&amp;$G1205,$AO$11:$AO$66&amp;$AP$11:$AP$66,0),COUNTIF($AT$10:$AV$10,"&lt;"&amp;AD1205)+1)</f>
        <v>5.0000000000000001E-4</v>
      </c>
      <c r="AF1205" s="111">
        <f t="shared" si="278"/>
        <v>1.0203437387837655</v>
      </c>
      <c r="AG1205" s="121">
        <f t="array" ref="AG1205">INDEX($AW$11:$BA$66,MATCH($C1205&amp;$G1205,$AO$11:$AO$66&amp;$AP$11:$AP$66,0),COUNTIF($AW$10:$BA$10,"&lt;"&amp;AD1205)+1)</f>
        <v>1.4999999999999999E-4</v>
      </c>
    </row>
    <row r="1206" spans="2:33" ht="12.75" customHeight="1" x14ac:dyDescent="0.3">
      <c r="B1206" s="83" t="str">
        <f t="shared" si="266"/>
        <v>1 1/16-18 UNEF</v>
      </c>
      <c r="C1206" s="74" t="s">
        <v>498</v>
      </c>
      <c r="D1206" s="74"/>
      <c r="E1206" s="24" t="s">
        <v>48</v>
      </c>
      <c r="F1206" s="84" t="s">
        <v>680</v>
      </c>
      <c r="G1206" s="75">
        <v>18</v>
      </c>
      <c r="H1206" s="74" t="s">
        <v>519</v>
      </c>
      <c r="I1206" s="74" t="s">
        <v>661</v>
      </c>
      <c r="J1206" s="74" t="s">
        <v>588</v>
      </c>
      <c r="K1206" s="74" t="s">
        <v>600</v>
      </c>
      <c r="L1206" s="23">
        <f t="shared" si="267"/>
        <v>26.987500000000001</v>
      </c>
      <c r="M1206" s="23">
        <f t="shared" si="268"/>
        <v>1.4111</v>
      </c>
      <c r="N1206" s="74">
        <v>60</v>
      </c>
      <c r="O1206" s="101">
        <f t="shared" si="269"/>
        <v>26.987500000000001</v>
      </c>
      <c r="P1206" s="85">
        <f t="shared" si="270"/>
        <v>12.7</v>
      </c>
      <c r="Q1206" s="58">
        <f t="shared" si="271"/>
        <v>0</v>
      </c>
      <c r="R1206" s="101">
        <f t="shared" si="272"/>
        <v>26.071000000000002</v>
      </c>
      <c r="S1206" s="85">
        <f t="shared" si="273"/>
        <v>3.8</v>
      </c>
      <c r="T1206" s="58">
        <f t="shared" si="274"/>
        <v>0</v>
      </c>
      <c r="U1206" s="58">
        <f t="shared" si="275"/>
        <v>3.8</v>
      </c>
      <c r="V1206" s="75">
        <f t="array" ref="V1206">INDEX(AS$11:AS$66,MATCH(C1206&amp;G1206,AO$11:AO$66&amp;AP$11:AP$66,0),0)</f>
        <v>8</v>
      </c>
      <c r="X1206" s="120">
        <f t="shared" si="276"/>
        <v>5.5555555555555552E-2</v>
      </c>
      <c r="Y1206" s="61">
        <f t="array" ref="Y1206">INDEX($AQ$11:$AR$66,MATCH($C1206&amp;$G1206,$AO$11:$AO$66&amp;$AP$11:$AP$66,0),COUNTIF($AQ$10:$AR$10,"&lt;"&amp;Z1206)+1)</f>
        <v>1.4999999999999999E-4</v>
      </c>
      <c r="Z1206" s="61">
        <f>INDEX(AJ$11:AJ$92,MATCH(F1206,AI$11:AI$92,0))</f>
        <v>1.0625</v>
      </c>
      <c r="AA1206" s="61">
        <f t="array" ref="AA1206">INDEX($AT$11:$AV$66,MATCH($C1206&amp;$G1206,$AO$11:$AO$66&amp;$AP$11:$AP$66,0),COUNTIF($AT$10:$AV$10,"&lt;"&amp;Z1206)+1)</f>
        <v>5.0000000000000001E-4</v>
      </c>
      <c r="AB1206" s="111">
        <f t="shared" si="277"/>
        <v>1.0264156081756484</v>
      </c>
      <c r="AC1206" s="121">
        <f t="array" ref="AC1206">INDEX($AW$11:$BA$66,MATCH($C1206&amp;$G1206,$AO$11:$AO$66&amp;$AP$11:$AP$66,0),COUNTIF($AW$10:$BA$10,"&lt;"&amp;Z1206)+1)</f>
        <v>1.4999999999999999E-4</v>
      </c>
      <c r="AD1206" s="62">
        <v>1.0468999999999999</v>
      </c>
      <c r="AE1206" s="61">
        <f t="array" ref="AE1206">INDEX($AT$11:$AV$66,MATCH($C1206&amp;$G1206,$AO$11:$AO$66&amp;$AP$11:$AP$66,0),COUNTIF($AT$10:$AV$10,"&lt;"&amp;AD1206)+1)</f>
        <v>5.0000000000000001E-4</v>
      </c>
      <c r="AF1206" s="111">
        <f t="shared" si="278"/>
        <v>1.0228437387837654</v>
      </c>
      <c r="AG1206" s="121">
        <f t="array" ref="AG1206">INDEX($AW$11:$BA$66,MATCH($C1206&amp;$G1206,$AO$11:$AO$66&amp;$AP$11:$AP$66,0),COUNTIF($AW$10:$BA$10,"&lt;"&amp;AD1206)+1)</f>
        <v>1.4999999999999999E-4</v>
      </c>
    </row>
    <row r="1207" spans="2:33" ht="12.75" customHeight="1" x14ac:dyDescent="0.3">
      <c r="B1207" s="83" t="str">
        <f t="shared" si="266"/>
        <v>1 1/16-20 UN</v>
      </c>
      <c r="C1207" s="74" t="s">
        <v>498</v>
      </c>
      <c r="D1207" s="74"/>
      <c r="E1207" s="24" t="s">
        <v>671</v>
      </c>
      <c r="F1207" s="84" t="s">
        <v>680</v>
      </c>
      <c r="G1207" s="75">
        <v>20</v>
      </c>
      <c r="H1207" s="74" t="s">
        <v>519</v>
      </c>
      <c r="I1207" s="74" t="s">
        <v>660</v>
      </c>
      <c r="J1207" s="74" t="s">
        <v>588</v>
      </c>
      <c r="K1207" s="74" t="s">
        <v>600</v>
      </c>
      <c r="L1207" s="23">
        <f t="shared" si="267"/>
        <v>26.951899999999998</v>
      </c>
      <c r="M1207" s="23">
        <f t="shared" si="268"/>
        <v>1.27</v>
      </c>
      <c r="N1207" s="74">
        <v>60</v>
      </c>
      <c r="O1207" s="101">
        <f t="shared" si="269"/>
        <v>26.951899999999998</v>
      </c>
      <c r="P1207" s="85">
        <f t="shared" si="270"/>
        <v>12.7</v>
      </c>
      <c r="Q1207" s="58">
        <f t="shared" si="271"/>
        <v>0</v>
      </c>
      <c r="R1207" s="101">
        <f t="shared" si="272"/>
        <v>26.127099999999999</v>
      </c>
      <c r="S1207" s="85">
        <f t="shared" si="273"/>
        <v>3.8</v>
      </c>
      <c r="T1207" s="58">
        <f t="shared" si="274"/>
        <v>0</v>
      </c>
      <c r="U1207" s="58">
        <f t="shared" si="275"/>
        <v>3.8</v>
      </c>
      <c r="V1207" s="75">
        <f t="array" ref="V1207">INDEX(AS$11:AS$66,MATCH(C1207&amp;G1207,AO$11:AO$66&amp;AP$11:AP$66,0),0)</f>
        <v>8</v>
      </c>
      <c r="X1207" s="120">
        <f t="shared" si="276"/>
        <v>0.05</v>
      </c>
      <c r="Y1207" s="61">
        <f t="array" ref="Y1207">INDEX($AQ$11:$AR$66,MATCH($C1207&amp;$G1207,$AO$11:$AO$66&amp;$AP$11:$AP$66,0),COUNTIF($AQ$10:$AR$10,"&lt;"&amp;Z1207)+1)</f>
        <v>1.4999999999999999E-4</v>
      </c>
      <c r="Z1207" s="123">
        <v>1.0610999999999999</v>
      </c>
      <c r="AA1207" s="61">
        <f t="array" ref="AA1207">INDEX($AT$11:$AV$66,MATCH($C1207&amp;$G1207,$AO$11:$AO$66&amp;$AP$11:$AP$66,0),COUNTIF($AT$10:$AV$10,"&lt;"&amp;Z1207)+1)</f>
        <v>5.0000000000000001E-4</v>
      </c>
      <c r="AB1207" s="111">
        <f t="shared" si="277"/>
        <v>1.0286240473580834</v>
      </c>
      <c r="AC1207" s="121">
        <f t="array" ref="AC1207">INDEX($AW$11:$BA$66,MATCH($C1207&amp;$G1207,$AO$11:$AO$66&amp;$AP$11:$AP$66,0),COUNTIF($AW$10:$BA$10,"&lt;"&amp;Z1207)+1)</f>
        <v>1.4999999999999999E-4</v>
      </c>
      <c r="AD1207" s="62">
        <v>1.0458000000000001</v>
      </c>
      <c r="AE1207" s="61">
        <f t="array" ref="AE1207">INDEX($AT$11:$AV$66,MATCH($C1207&amp;$G1207,$AO$11:$AO$66&amp;$AP$11:$AP$66,0),COUNTIF($AT$10:$AV$10,"&lt;"&amp;AD1207)+1)</f>
        <v>5.0000000000000001E-4</v>
      </c>
      <c r="AF1207" s="111">
        <f t="shared" si="278"/>
        <v>1.024149364905389</v>
      </c>
      <c r="AG1207" s="121">
        <f t="array" ref="AG1207">INDEX($AW$11:$BA$66,MATCH($C1207&amp;$G1207,$AO$11:$AO$66&amp;$AP$11:$AP$66,0),COUNTIF($AW$10:$BA$10,"&lt;"&amp;AD1207)+1)</f>
        <v>1.4999999999999999E-4</v>
      </c>
    </row>
    <row r="1208" spans="2:33" ht="12.75" customHeight="1" x14ac:dyDescent="0.3">
      <c r="B1208" s="83" t="str">
        <f t="shared" si="266"/>
        <v>1 1/16-20 UN</v>
      </c>
      <c r="C1208" s="74" t="s">
        <v>498</v>
      </c>
      <c r="D1208" s="74"/>
      <c r="E1208" s="24" t="s">
        <v>671</v>
      </c>
      <c r="F1208" s="84" t="s">
        <v>680</v>
      </c>
      <c r="G1208" s="75">
        <v>20</v>
      </c>
      <c r="H1208" s="74" t="s">
        <v>519</v>
      </c>
      <c r="I1208" s="74" t="s">
        <v>661</v>
      </c>
      <c r="J1208" s="74" t="s">
        <v>588</v>
      </c>
      <c r="K1208" s="74" t="s">
        <v>600</v>
      </c>
      <c r="L1208" s="23">
        <f t="shared" si="267"/>
        <v>26.987500000000001</v>
      </c>
      <c r="M1208" s="23">
        <f t="shared" si="268"/>
        <v>1.27</v>
      </c>
      <c r="N1208" s="74">
        <v>60</v>
      </c>
      <c r="O1208" s="101">
        <f t="shared" si="269"/>
        <v>26.987500000000001</v>
      </c>
      <c r="P1208" s="85">
        <f t="shared" si="270"/>
        <v>12.7</v>
      </c>
      <c r="Q1208" s="58">
        <f t="shared" si="271"/>
        <v>0</v>
      </c>
      <c r="R1208" s="101">
        <f t="shared" si="272"/>
        <v>26.162600000000001</v>
      </c>
      <c r="S1208" s="85">
        <f t="shared" si="273"/>
        <v>3.8</v>
      </c>
      <c r="T1208" s="58">
        <f t="shared" si="274"/>
        <v>0</v>
      </c>
      <c r="U1208" s="58">
        <f t="shared" si="275"/>
        <v>3.8</v>
      </c>
      <c r="V1208" s="75">
        <f t="array" ref="V1208">INDEX(AS$11:AS$66,MATCH(C1208&amp;G1208,AO$11:AO$66&amp;AP$11:AP$66,0),0)</f>
        <v>8</v>
      </c>
      <c r="X1208" s="120">
        <f t="shared" si="276"/>
        <v>0.05</v>
      </c>
      <c r="Y1208" s="61">
        <f t="array" ref="Y1208">INDEX($AQ$11:$AR$66,MATCH($C1208&amp;$G1208,$AO$11:$AO$66&amp;$AP$11:$AP$66,0),COUNTIF($AQ$10:$AR$10,"&lt;"&amp;Z1208)+1)</f>
        <v>1.4999999999999999E-4</v>
      </c>
      <c r="Z1208" s="61">
        <f>INDEX(AJ$11:AJ$92,MATCH(F1208,AI$11:AI$92,0))</f>
        <v>1.0625</v>
      </c>
      <c r="AA1208" s="61">
        <f t="array" ref="AA1208">INDEX($AT$11:$AV$66,MATCH($C1208&amp;$G1208,$AO$11:$AO$66&amp;$AP$11:$AP$66,0),COUNTIF($AT$10:$AV$10,"&lt;"&amp;Z1208)+1)</f>
        <v>5.0000000000000001E-4</v>
      </c>
      <c r="AB1208" s="111">
        <f t="shared" si="277"/>
        <v>1.0300240473580835</v>
      </c>
      <c r="AC1208" s="121">
        <f t="array" ref="AC1208">INDEX($AW$11:$BA$66,MATCH($C1208&amp;$G1208,$AO$11:$AO$66&amp;$AP$11:$AP$66,0),COUNTIF($AW$10:$BA$10,"&lt;"&amp;Z1208)+1)</f>
        <v>1.4999999999999999E-4</v>
      </c>
      <c r="AD1208" s="62">
        <v>1.0483</v>
      </c>
      <c r="AE1208" s="61">
        <f t="array" ref="AE1208">INDEX($AT$11:$AV$66,MATCH($C1208&amp;$G1208,$AO$11:$AO$66&amp;$AP$11:$AP$66,0),COUNTIF($AT$10:$AV$10,"&lt;"&amp;AD1208)+1)</f>
        <v>5.0000000000000001E-4</v>
      </c>
      <c r="AF1208" s="111">
        <f t="shared" si="278"/>
        <v>1.0266493649053889</v>
      </c>
      <c r="AG1208" s="121">
        <f t="array" ref="AG1208">INDEX($AW$11:$BA$66,MATCH($C1208&amp;$G1208,$AO$11:$AO$66&amp;$AP$11:$AP$66,0),COUNTIF($AW$10:$BA$10,"&lt;"&amp;AD1208)+1)</f>
        <v>1.4999999999999999E-4</v>
      </c>
    </row>
    <row r="1209" spans="2:33" ht="12.75" customHeight="1" x14ac:dyDescent="0.3">
      <c r="B1209" s="83" t="str">
        <f t="shared" si="266"/>
        <v>1 1/16-28 UN</v>
      </c>
      <c r="C1209" s="74" t="s">
        <v>498</v>
      </c>
      <c r="D1209" s="74"/>
      <c r="E1209" s="24" t="s">
        <v>671</v>
      </c>
      <c r="F1209" s="84" t="s">
        <v>680</v>
      </c>
      <c r="G1209" s="75">
        <v>28</v>
      </c>
      <c r="H1209" s="74" t="s">
        <v>519</v>
      </c>
      <c r="I1209" s="74" t="s">
        <v>660</v>
      </c>
      <c r="J1209" s="74" t="s">
        <v>588</v>
      </c>
      <c r="K1209" s="74" t="s">
        <v>600</v>
      </c>
      <c r="L1209" s="23">
        <f t="shared" si="267"/>
        <v>26.957000000000001</v>
      </c>
      <c r="M1209" s="23">
        <f t="shared" si="268"/>
        <v>0.90710000000000002</v>
      </c>
      <c r="N1209" s="74">
        <v>60</v>
      </c>
      <c r="O1209" s="101">
        <f t="shared" si="269"/>
        <v>26.957000000000001</v>
      </c>
      <c r="P1209" s="85">
        <f t="shared" si="270"/>
        <v>12.7</v>
      </c>
      <c r="Q1209" s="58">
        <f t="shared" si="271"/>
        <v>0</v>
      </c>
      <c r="R1209" s="101">
        <f t="shared" si="272"/>
        <v>26.367799999999999</v>
      </c>
      <c r="S1209" s="85">
        <f t="shared" si="273"/>
        <v>3.8</v>
      </c>
      <c r="T1209" s="58">
        <f t="shared" si="274"/>
        <v>0</v>
      </c>
      <c r="U1209" s="58">
        <f t="shared" si="275"/>
        <v>3.8</v>
      </c>
      <c r="V1209" s="75">
        <f t="array" ref="V1209">INDEX(AS$11:AS$66,MATCH(C1209&amp;G1209,AO$11:AO$66&amp;AP$11:AP$66,0),0)</f>
        <v>8</v>
      </c>
      <c r="X1209" s="120">
        <f t="shared" si="276"/>
        <v>3.5714285714285712E-2</v>
      </c>
      <c r="Y1209" s="61">
        <f t="array" ref="Y1209">INDEX($AQ$11:$AR$66,MATCH($C1209&amp;$G1209,$AO$11:$AO$66&amp;$AP$11:$AP$66,0),COUNTIF($AQ$10:$AR$10,"&lt;"&amp;Z1209)+1)</f>
        <v>1.4999999999999999E-4</v>
      </c>
      <c r="Z1209" s="123">
        <v>1.0612999999999999</v>
      </c>
      <c r="AA1209" s="61">
        <f t="array" ref="AA1209">INDEX($AT$11:$AV$66,MATCH($C1209&amp;$G1209,$AO$11:$AO$66&amp;$AP$11:$AP$66,0),COUNTIF($AT$10:$AV$10,"&lt;"&amp;Z1209)+1)</f>
        <v>5.0000000000000001E-4</v>
      </c>
      <c r="AB1209" s="111">
        <f t="shared" si="277"/>
        <v>1.0381028909700596</v>
      </c>
      <c r="AC1209" s="121">
        <f t="array" ref="AC1209">INDEX($AW$11:$BA$66,MATCH($C1209&amp;$G1209,$AO$11:$AO$66&amp;$AP$11:$AP$66,0),COUNTIF($AW$10:$BA$10,"&lt;"&amp;Z1209)+1)</f>
        <v>1.4999999999999999E-4</v>
      </c>
      <c r="AD1209" s="62">
        <v>1.0496000000000001</v>
      </c>
      <c r="AE1209" s="61">
        <f t="array" ref="AE1209">INDEX($AT$11:$AV$66,MATCH($C1209&amp;$G1209,$AO$11:$AO$66&amp;$AP$11:$AP$66,0),COUNTIF($AT$10:$AV$10,"&lt;"&amp;AD1209)+1)</f>
        <v>5.0000000000000001E-4</v>
      </c>
      <c r="AF1209" s="111">
        <f t="shared" si="278"/>
        <v>1.0341352606467065</v>
      </c>
      <c r="AG1209" s="121">
        <f t="array" ref="AG1209">INDEX($AW$11:$BA$66,MATCH($C1209&amp;$G1209,$AO$11:$AO$66&amp;$AP$11:$AP$66,0),COUNTIF($AW$10:$BA$10,"&lt;"&amp;AD1209)+1)</f>
        <v>1.4999999999999999E-4</v>
      </c>
    </row>
    <row r="1210" spans="2:33" ht="12.75" customHeight="1" x14ac:dyDescent="0.3">
      <c r="B1210" s="83" t="str">
        <f t="shared" si="266"/>
        <v>1 1/16-28 UN</v>
      </c>
      <c r="C1210" s="74" t="s">
        <v>498</v>
      </c>
      <c r="D1210" s="74"/>
      <c r="E1210" s="24" t="s">
        <v>671</v>
      </c>
      <c r="F1210" s="84" t="s">
        <v>680</v>
      </c>
      <c r="G1210" s="75">
        <v>28</v>
      </c>
      <c r="H1210" s="74" t="s">
        <v>519</v>
      </c>
      <c r="I1210" s="74" t="s">
        <v>661</v>
      </c>
      <c r="J1210" s="74" t="s">
        <v>588</v>
      </c>
      <c r="K1210" s="74" t="s">
        <v>600</v>
      </c>
      <c r="L1210" s="23">
        <f t="shared" si="267"/>
        <v>26.987500000000001</v>
      </c>
      <c r="M1210" s="23">
        <f t="shared" si="268"/>
        <v>0.90710000000000002</v>
      </c>
      <c r="N1210" s="74">
        <v>60</v>
      </c>
      <c r="O1210" s="101">
        <f t="shared" si="269"/>
        <v>26.987500000000001</v>
      </c>
      <c r="P1210" s="85">
        <f t="shared" si="270"/>
        <v>12.7</v>
      </c>
      <c r="Q1210" s="58">
        <f t="shared" si="271"/>
        <v>0</v>
      </c>
      <c r="R1210" s="101">
        <f t="shared" si="272"/>
        <v>26.398299999999999</v>
      </c>
      <c r="S1210" s="85">
        <f t="shared" si="273"/>
        <v>3.8</v>
      </c>
      <c r="T1210" s="58">
        <f t="shared" si="274"/>
        <v>0</v>
      </c>
      <c r="U1210" s="58">
        <f t="shared" si="275"/>
        <v>3.8</v>
      </c>
      <c r="V1210" s="75">
        <f t="array" ref="V1210">INDEX(AS$11:AS$66,MATCH(C1210&amp;G1210,AO$11:AO$66&amp;AP$11:AP$66,0),0)</f>
        <v>8</v>
      </c>
      <c r="X1210" s="120">
        <f t="shared" si="276"/>
        <v>3.5714285714285712E-2</v>
      </c>
      <c r="Y1210" s="61">
        <f t="array" ref="Y1210">INDEX($AQ$11:$AR$66,MATCH($C1210&amp;$G1210,$AO$11:$AO$66&amp;$AP$11:$AP$66,0),COUNTIF($AQ$10:$AR$10,"&lt;"&amp;Z1210)+1)</f>
        <v>1.4999999999999999E-4</v>
      </c>
      <c r="Z1210" s="61">
        <f>INDEX(AJ$11:AJ$92,MATCH(F1210,AI$11:AI$92,0))</f>
        <v>1.0625</v>
      </c>
      <c r="AA1210" s="61">
        <f t="array" ref="AA1210">INDEX($AT$11:$AV$66,MATCH($C1210&amp;$G1210,$AO$11:$AO$66&amp;$AP$11:$AP$66,0),COUNTIF($AT$10:$AV$10,"&lt;"&amp;Z1210)+1)</f>
        <v>5.0000000000000001E-4</v>
      </c>
      <c r="AB1210" s="111">
        <f t="shared" si="277"/>
        <v>1.0393028909700597</v>
      </c>
      <c r="AC1210" s="121">
        <f t="array" ref="AC1210">INDEX($AW$11:$BA$66,MATCH($C1210&amp;$G1210,$AO$11:$AO$66&amp;$AP$11:$AP$66,0),COUNTIF($AW$10:$BA$10,"&lt;"&amp;Z1210)+1)</f>
        <v>1.4999999999999999E-4</v>
      </c>
      <c r="AD1210" s="62">
        <v>1.0518000000000001</v>
      </c>
      <c r="AE1210" s="61">
        <f t="array" ref="AE1210">INDEX($AT$11:$AV$66,MATCH($C1210&amp;$G1210,$AO$11:$AO$66&amp;$AP$11:$AP$66,0),COUNTIF($AT$10:$AV$10,"&lt;"&amp;AD1210)+1)</f>
        <v>5.0000000000000001E-4</v>
      </c>
      <c r="AF1210" s="111">
        <f t="shared" si="278"/>
        <v>1.0363352606467064</v>
      </c>
      <c r="AG1210" s="121">
        <f t="array" ref="AG1210">INDEX($AW$11:$BA$66,MATCH($C1210&amp;$G1210,$AO$11:$AO$66&amp;$AP$11:$AP$66,0),COUNTIF($AW$10:$BA$10,"&lt;"&amp;AD1210)+1)</f>
        <v>1.4999999999999999E-4</v>
      </c>
    </row>
    <row r="1211" spans="2:33" ht="12.75" customHeight="1" x14ac:dyDescent="0.3">
      <c r="B1211" s="83" t="str">
        <f t="shared" si="266"/>
        <v>1 1/8-8 UN</v>
      </c>
      <c r="C1211" s="74" t="s">
        <v>498</v>
      </c>
      <c r="D1211" s="74"/>
      <c r="E1211" s="24" t="s">
        <v>671</v>
      </c>
      <c r="F1211" s="84" t="s">
        <v>681</v>
      </c>
      <c r="G1211" s="75">
        <v>8</v>
      </c>
      <c r="H1211" s="74" t="s">
        <v>519</v>
      </c>
      <c r="I1211" s="74" t="s">
        <v>660</v>
      </c>
      <c r="J1211" s="74" t="s">
        <v>588</v>
      </c>
      <c r="K1211" s="74" t="s">
        <v>600</v>
      </c>
      <c r="L1211" s="23">
        <f t="shared" si="267"/>
        <v>28.521699999999999</v>
      </c>
      <c r="M1211" s="23">
        <f t="shared" si="268"/>
        <v>3.1749999999999998</v>
      </c>
      <c r="N1211" s="74">
        <v>60</v>
      </c>
      <c r="O1211" s="101">
        <f t="shared" si="269"/>
        <v>28.521699999999999</v>
      </c>
      <c r="P1211" s="85">
        <f t="shared" si="270"/>
        <v>17.8</v>
      </c>
      <c r="Q1211" s="58">
        <f t="shared" si="271"/>
        <v>0</v>
      </c>
      <c r="R1211" s="101">
        <f t="shared" si="272"/>
        <v>26.459399999999999</v>
      </c>
      <c r="S1211" s="85">
        <f t="shared" si="273"/>
        <v>5.0999999999999996</v>
      </c>
      <c r="T1211" s="58">
        <f t="shared" si="274"/>
        <v>0</v>
      </c>
      <c r="U1211" s="58">
        <f t="shared" si="275"/>
        <v>6.4</v>
      </c>
      <c r="V1211" s="75">
        <f t="array" ref="V1211">INDEX(AS$11:AS$66,MATCH(C1211&amp;G1211,AO$11:AO$66&amp;AP$11:AP$66,0),0)</f>
        <v>5</v>
      </c>
      <c r="X1211" s="120">
        <f t="shared" si="276"/>
        <v>0.125</v>
      </c>
      <c r="Y1211" s="61">
        <f t="array" ref="Y1211">INDEX($AQ$11:$AR$66,MATCH($C1211&amp;$G1211,$AO$11:$AO$66&amp;$AP$11:$AP$66,0),COUNTIF($AQ$10:$AR$10,"&lt;"&amp;Z1211)+1)</f>
        <v>2.5000000000000001E-4</v>
      </c>
      <c r="Z1211" s="123">
        <v>1.1229</v>
      </c>
      <c r="AA1211" s="61">
        <f t="array" ref="AA1211">INDEX($AT$11:$AV$66,MATCH($C1211&amp;$G1211,$AO$11:$AO$66&amp;$AP$11:$AP$66,0),COUNTIF($AT$10:$AV$10,"&lt;"&amp;Z1211)+1)</f>
        <v>6.9999999999999999E-4</v>
      </c>
      <c r="AB1211" s="111">
        <f t="shared" si="277"/>
        <v>1.0417101183952089</v>
      </c>
      <c r="AC1211" s="121">
        <f t="array" ref="AC1211">INDEX($AW$11:$BA$66,MATCH($C1211&amp;$G1211,$AO$11:$AO$66&amp;$AP$11:$AP$66,0),COUNTIF($AW$10:$BA$10,"&lt;"&amp;Z1211)+1)</f>
        <v>2.0000000000000001E-4</v>
      </c>
      <c r="AD1211" s="62">
        <v>1.0889</v>
      </c>
      <c r="AE1211" s="61">
        <f t="array" ref="AE1211">INDEX($AT$11:$AV$66,MATCH($C1211&amp;$G1211,$AO$11:$AO$66&amp;$AP$11:$AP$66,0),COUNTIF($AT$10:$AV$10,"&lt;"&amp;AD1211)+1)</f>
        <v>6.9999999999999999E-4</v>
      </c>
      <c r="AF1211" s="111">
        <f t="shared" si="278"/>
        <v>1.0347734122634726</v>
      </c>
      <c r="AG1211" s="121">
        <f t="array" ref="AG1211">INDEX($AW$11:$BA$66,MATCH($C1211&amp;$G1211,$AO$11:$AO$66&amp;$AP$11:$AP$66,0),COUNTIF($AW$10:$BA$10,"&lt;"&amp;AD1211)+1)</f>
        <v>2.0000000000000001E-4</v>
      </c>
    </row>
    <row r="1212" spans="2:33" ht="12.75" customHeight="1" x14ac:dyDescent="0.3">
      <c r="B1212" s="83" t="str">
        <f t="shared" si="266"/>
        <v>1 1/8-8 UN</v>
      </c>
      <c r="C1212" s="74" t="s">
        <v>498</v>
      </c>
      <c r="D1212" s="74"/>
      <c r="E1212" s="24" t="s">
        <v>671</v>
      </c>
      <c r="F1212" s="84" t="s">
        <v>681</v>
      </c>
      <c r="G1212" s="75">
        <v>8</v>
      </c>
      <c r="H1212" s="74" t="s">
        <v>519</v>
      </c>
      <c r="I1212" s="74" t="s">
        <v>661</v>
      </c>
      <c r="J1212" s="74" t="s">
        <v>588</v>
      </c>
      <c r="K1212" s="74" t="s">
        <v>600</v>
      </c>
      <c r="L1212" s="23">
        <f t="shared" si="267"/>
        <v>28.574999999999999</v>
      </c>
      <c r="M1212" s="23">
        <f t="shared" si="268"/>
        <v>3.1749999999999998</v>
      </c>
      <c r="N1212" s="74">
        <v>60</v>
      </c>
      <c r="O1212" s="101">
        <f t="shared" si="269"/>
        <v>28.574999999999999</v>
      </c>
      <c r="P1212" s="85">
        <f t="shared" si="270"/>
        <v>17.8</v>
      </c>
      <c r="Q1212" s="58">
        <f t="shared" si="271"/>
        <v>0</v>
      </c>
      <c r="R1212" s="101">
        <f t="shared" si="272"/>
        <v>26.512799999999999</v>
      </c>
      <c r="S1212" s="85">
        <f t="shared" si="273"/>
        <v>5.0999999999999996</v>
      </c>
      <c r="T1212" s="58">
        <f t="shared" si="274"/>
        <v>0</v>
      </c>
      <c r="U1212" s="58">
        <f t="shared" si="275"/>
        <v>6.4</v>
      </c>
      <c r="V1212" s="75">
        <f t="array" ref="V1212">INDEX(AS$11:AS$66,MATCH(C1212&amp;G1212,AO$11:AO$66&amp;AP$11:AP$66,0),0)</f>
        <v>5</v>
      </c>
      <c r="X1212" s="120">
        <f t="shared" si="276"/>
        <v>0.125</v>
      </c>
      <c r="Y1212" s="61">
        <f t="array" ref="Y1212">INDEX($AQ$11:$AR$66,MATCH($C1212&amp;$G1212,$AO$11:$AO$66&amp;$AP$11:$AP$66,0),COUNTIF($AQ$10:$AR$10,"&lt;"&amp;Z1212)+1)</f>
        <v>2.5000000000000001E-4</v>
      </c>
      <c r="Z1212" s="61">
        <f>INDEX(AJ$11:AJ$92,MATCH(F1212,AI$11:AI$92,0))</f>
        <v>1.125</v>
      </c>
      <c r="AA1212" s="61">
        <f t="array" ref="AA1212">INDEX($AT$11:$AV$66,MATCH($C1212&amp;$G1212,$AO$11:$AO$66&amp;$AP$11:$AP$66,0),COUNTIF($AT$10:$AV$10,"&lt;"&amp;Z1212)+1)</f>
        <v>6.9999999999999999E-4</v>
      </c>
      <c r="AB1212" s="111">
        <f t="shared" si="277"/>
        <v>1.0438101183952089</v>
      </c>
      <c r="AC1212" s="121">
        <f t="array" ref="AC1212">INDEX($AW$11:$BA$66,MATCH($C1212&amp;$G1212,$AO$11:$AO$66&amp;$AP$11:$AP$66,0),COUNTIF($AW$10:$BA$10,"&lt;"&amp;Z1212)+1)</f>
        <v>2.0000000000000001E-4</v>
      </c>
      <c r="AD1212" s="62">
        <v>1.0927</v>
      </c>
      <c r="AE1212" s="61">
        <f t="array" ref="AE1212">INDEX($AT$11:$AV$66,MATCH($C1212&amp;$G1212,$AO$11:$AO$66&amp;$AP$11:$AP$66,0),COUNTIF($AT$10:$AV$10,"&lt;"&amp;AD1212)+1)</f>
        <v>6.9999999999999999E-4</v>
      </c>
      <c r="AF1212" s="111">
        <f t="shared" si="278"/>
        <v>1.0385734122634727</v>
      </c>
      <c r="AG1212" s="121">
        <f t="array" ref="AG1212">INDEX($AW$11:$BA$66,MATCH($C1212&amp;$G1212,$AO$11:$AO$66&amp;$AP$11:$AP$66,0),COUNTIF($AW$10:$BA$10,"&lt;"&amp;AD1212)+1)</f>
        <v>2.0000000000000001E-4</v>
      </c>
    </row>
    <row r="1213" spans="2:33" ht="12.75" customHeight="1" x14ac:dyDescent="0.3">
      <c r="B1213" s="83" t="str">
        <f t="shared" si="266"/>
        <v>1 1/8-16 UN</v>
      </c>
      <c r="C1213" s="74" t="s">
        <v>498</v>
      </c>
      <c r="D1213" s="74"/>
      <c r="E1213" s="24" t="s">
        <v>671</v>
      </c>
      <c r="F1213" s="84" t="s">
        <v>681</v>
      </c>
      <c r="G1213" s="75">
        <v>16</v>
      </c>
      <c r="H1213" s="74" t="s">
        <v>519</v>
      </c>
      <c r="I1213" s="74" t="s">
        <v>660</v>
      </c>
      <c r="J1213" s="74" t="s">
        <v>588</v>
      </c>
      <c r="K1213" s="74" t="s">
        <v>600</v>
      </c>
      <c r="L1213" s="23">
        <f t="shared" si="267"/>
        <v>28.536899999999999</v>
      </c>
      <c r="M1213" s="23">
        <f t="shared" si="268"/>
        <v>1.5874999999999999</v>
      </c>
      <c r="N1213" s="74">
        <v>60</v>
      </c>
      <c r="O1213" s="101">
        <f t="shared" si="269"/>
        <v>28.536899999999999</v>
      </c>
      <c r="P1213" s="85">
        <f t="shared" si="270"/>
        <v>15.2</v>
      </c>
      <c r="Q1213" s="58">
        <f t="shared" si="271"/>
        <v>0</v>
      </c>
      <c r="R1213" s="101">
        <f t="shared" si="272"/>
        <v>27.505800000000001</v>
      </c>
      <c r="S1213" s="85">
        <f t="shared" si="273"/>
        <v>5.0999999999999996</v>
      </c>
      <c r="T1213" s="58">
        <f t="shared" si="274"/>
        <v>0</v>
      </c>
      <c r="U1213" s="58">
        <f t="shared" si="275"/>
        <v>3.8</v>
      </c>
      <c r="V1213" s="75">
        <f t="array" ref="V1213">INDEX(AS$11:AS$66,MATCH(C1213&amp;G1213,AO$11:AO$66&amp;AP$11:AP$66,0),0)</f>
        <v>8</v>
      </c>
      <c r="X1213" s="120">
        <f t="shared" si="276"/>
        <v>6.25E-2</v>
      </c>
      <c r="Y1213" s="61">
        <f t="array" ref="Y1213">INDEX($AQ$11:$AR$66,MATCH($C1213&amp;$G1213,$AO$11:$AO$66&amp;$AP$11:$AP$66,0),COUNTIF($AQ$10:$AR$10,"&lt;"&amp;Z1213)+1)</f>
        <v>1.4999999999999999E-4</v>
      </c>
      <c r="Z1213" s="123">
        <v>1.1234999999999999</v>
      </c>
      <c r="AA1213" s="61">
        <f t="array" ref="AA1213">INDEX($AT$11:$AV$66,MATCH($C1213&amp;$G1213,$AO$11:$AO$66&amp;$AP$11:$AP$66,0),COUNTIF($AT$10:$AV$10,"&lt;"&amp;Z1213)+1)</f>
        <v>5.9999999999999995E-4</v>
      </c>
      <c r="AB1213" s="111">
        <f t="shared" si="277"/>
        <v>1.0829050591976044</v>
      </c>
      <c r="AC1213" s="121">
        <f t="array" ref="AC1213">INDEX($AW$11:$BA$66,MATCH($C1213&amp;$G1213,$AO$11:$AO$66&amp;$AP$11:$AP$66,0),COUNTIF($AW$10:$BA$10,"&lt;"&amp;Z1213)+1)</f>
        <v>2.0000000000000001E-4</v>
      </c>
      <c r="AD1213" s="62">
        <v>1.105</v>
      </c>
      <c r="AE1213" s="61">
        <f t="array" ref="AE1213">INDEX($AT$11:$AV$66,MATCH($C1213&amp;$G1213,$AO$11:$AO$66&amp;$AP$11:$AP$66,0),COUNTIF($AT$10:$AV$10,"&lt;"&amp;AD1213)+1)</f>
        <v>5.9999999999999995E-4</v>
      </c>
      <c r="AF1213" s="111">
        <f t="shared" si="278"/>
        <v>1.0779367061317362</v>
      </c>
      <c r="AG1213" s="121">
        <f t="array" ref="AG1213">INDEX($AW$11:$BA$66,MATCH($C1213&amp;$G1213,$AO$11:$AO$66&amp;$AP$11:$AP$66,0),COUNTIF($AW$10:$BA$10,"&lt;"&amp;AD1213)+1)</f>
        <v>2.0000000000000001E-4</v>
      </c>
    </row>
    <row r="1214" spans="2:33" ht="12.75" customHeight="1" x14ac:dyDescent="0.3">
      <c r="B1214" s="83" t="str">
        <f t="shared" si="266"/>
        <v>1 1/8-16 UN</v>
      </c>
      <c r="C1214" s="74" t="s">
        <v>498</v>
      </c>
      <c r="D1214" s="74"/>
      <c r="E1214" s="24" t="s">
        <v>671</v>
      </c>
      <c r="F1214" s="84" t="s">
        <v>681</v>
      </c>
      <c r="G1214" s="75">
        <v>16</v>
      </c>
      <c r="H1214" s="74" t="s">
        <v>519</v>
      </c>
      <c r="I1214" s="74" t="s">
        <v>661</v>
      </c>
      <c r="J1214" s="74" t="s">
        <v>588</v>
      </c>
      <c r="K1214" s="74" t="s">
        <v>600</v>
      </c>
      <c r="L1214" s="23">
        <f t="shared" si="267"/>
        <v>28.574999999999999</v>
      </c>
      <c r="M1214" s="23">
        <f t="shared" si="268"/>
        <v>1.5874999999999999</v>
      </c>
      <c r="N1214" s="74">
        <v>60</v>
      </c>
      <c r="O1214" s="101">
        <f t="shared" si="269"/>
        <v>28.574999999999999</v>
      </c>
      <c r="P1214" s="85">
        <f t="shared" si="270"/>
        <v>15.2</v>
      </c>
      <c r="Q1214" s="58">
        <f t="shared" si="271"/>
        <v>0</v>
      </c>
      <c r="R1214" s="101">
        <f t="shared" si="272"/>
        <v>27.543900000000001</v>
      </c>
      <c r="S1214" s="85">
        <f t="shared" si="273"/>
        <v>5.0999999999999996</v>
      </c>
      <c r="T1214" s="58">
        <f t="shared" si="274"/>
        <v>0</v>
      </c>
      <c r="U1214" s="58">
        <f t="shared" si="275"/>
        <v>3.8</v>
      </c>
      <c r="V1214" s="75">
        <f t="array" ref="V1214">INDEX(AS$11:AS$66,MATCH(C1214&amp;G1214,AO$11:AO$66&amp;AP$11:AP$66,0),0)</f>
        <v>8</v>
      </c>
      <c r="X1214" s="120">
        <f t="shared" si="276"/>
        <v>6.25E-2</v>
      </c>
      <c r="Y1214" s="61">
        <f t="array" ref="Y1214">INDEX($AQ$11:$AR$66,MATCH($C1214&amp;$G1214,$AO$11:$AO$66&amp;$AP$11:$AP$66,0),COUNTIF($AQ$10:$AR$10,"&lt;"&amp;Z1214)+1)</f>
        <v>1.4999999999999999E-4</v>
      </c>
      <c r="Z1214" s="61">
        <f>INDEX(AJ$11:AJ$92,MATCH(F1214,AI$11:AI$92,0))</f>
        <v>1.125</v>
      </c>
      <c r="AA1214" s="61">
        <f t="array" ref="AA1214">INDEX($AT$11:$AV$66,MATCH($C1214&amp;$G1214,$AO$11:$AO$66&amp;$AP$11:$AP$66,0),COUNTIF($AT$10:$AV$10,"&lt;"&amp;Z1214)+1)</f>
        <v>5.9999999999999995E-4</v>
      </c>
      <c r="AB1214" s="111">
        <f t="shared" si="277"/>
        <v>1.0844050591976044</v>
      </c>
      <c r="AC1214" s="121">
        <f t="array" ref="AC1214">INDEX($AW$11:$BA$66,MATCH($C1214&amp;$G1214,$AO$11:$AO$66&amp;$AP$11:$AP$66,0),COUNTIF($AW$10:$BA$10,"&lt;"&amp;Z1214)+1)</f>
        <v>2.0000000000000001E-4</v>
      </c>
      <c r="AD1214" s="62">
        <v>1.1077999999999999</v>
      </c>
      <c r="AE1214" s="61">
        <f t="array" ref="AE1214">INDEX($AT$11:$AV$66,MATCH($C1214&amp;$G1214,$AO$11:$AO$66&amp;$AP$11:$AP$66,0),COUNTIF($AT$10:$AV$10,"&lt;"&amp;AD1214)+1)</f>
        <v>5.9999999999999995E-4</v>
      </c>
      <c r="AF1214" s="111">
        <f t="shared" si="278"/>
        <v>1.0807367061317361</v>
      </c>
      <c r="AG1214" s="121">
        <f t="array" ref="AG1214">INDEX($AW$11:$BA$66,MATCH($C1214&amp;$G1214,$AO$11:$AO$66&amp;$AP$11:$AP$66,0),COUNTIF($AW$10:$BA$10,"&lt;"&amp;AD1214)+1)</f>
        <v>2.0000000000000001E-4</v>
      </c>
    </row>
    <row r="1215" spans="2:33" ht="12.75" customHeight="1" x14ac:dyDescent="0.3">
      <c r="B1215" s="83" t="str">
        <f t="shared" si="266"/>
        <v>1 1/8-18 UNEF</v>
      </c>
      <c r="C1215" s="74" t="s">
        <v>498</v>
      </c>
      <c r="D1215" s="74"/>
      <c r="E1215" s="24" t="s">
        <v>676</v>
      </c>
      <c r="F1215" s="84" t="s">
        <v>681</v>
      </c>
      <c r="G1215" s="75">
        <v>18</v>
      </c>
      <c r="H1215" s="74" t="s">
        <v>519</v>
      </c>
      <c r="I1215" s="74" t="s">
        <v>660</v>
      </c>
      <c r="J1215" s="74" t="s">
        <v>588</v>
      </c>
      <c r="K1215" s="74" t="s">
        <v>600</v>
      </c>
      <c r="L1215" s="23">
        <f t="shared" si="267"/>
        <v>28.539400000000001</v>
      </c>
      <c r="M1215" s="23">
        <f t="shared" si="268"/>
        <v>1.4111</v>
      </c>
      <c r="N1215" s="74">
        <v>60</v>
      </c>
      <c r="O1215" s="101">
        <f t="shared" si="269"/>
        <v>28.539400000000001</v>
      </c>
      <c r="P1215" s="85">
        <f t="shared" si="270"/>
        <v>12.7</v>
      </c>
      <c r="Q1215" s="58">
        <f t="shared" si="271"/>
        <v>0</v>
      </c>
      <c r="R1215" s="101">
        <f t="shared" si="272"/>
        <v>27.622900000000001</v>
      </c>
      <c r="S1215" s="85">
        <f t="shared" si="273"/>
        <v>3.8</v>
      </c>
      <c r="T1215" s="58">
        <f t="shared" si="274"/>
        <v>0</v>
      </c>
      <c r="U1215" s="58">
        <f t="shared" si="275"/>
        <v>3.8</v>
      </c>
      <c r="V1215" s="75">
        <f t="array" ref="V1215">INDEX(AS$11:AS$66,MATCH(C1215&amp;G1215,AO$11:AO$66&amp;AP$11:AP$66,0),0)</f>
        <v>8</v>
      </c>
      <c r="X1215" s="120">
        <f t="shared" si="276"/>
        <v>5.5555555555555552E-2</v>
      </c>
      <c r="Y1215" s="61">
        <f t="array" ref="Y1215">INDEX($AQ$11:$AR$66,MATCH($C1215&amp;$G1215,$AO$11:$AO$66&amp;$AP$11:$AP$66,0),COUNTIF($AQ$10:$AR$10,"&lt;"&amp;Z1215)+1)</f>
        <v>1.4999999999999999E-4</v>
      </c>
      <c r="Z1215" s="123">
        <v>1.1235999999999999</v>
      </c>
      <c r="AA1215" s="61">
        <f t="array" ref="AA1215">INDEX($AT$11:$AV$66,MATCH($C1215&amp;$G1215,$AO$11:$AO$66&amp;$AP$11:$AP$66,0),COUNTIF($AT$10:$AV$10,"&lt;"&amp;Z1215)+1)</f>
        <v>5.0000000000000001E-4</v>
      </c>
      <c r="AB1215" s="111">
        <f t="shared" si="277"/>
        <v>1.0875156081756483</v>
      </c>
      <c r="AC1215" s="121">
        <f t="array" ref="AC1215">INDEX($AW$11:$BA$66,MATCH($C1215&amp;$G1215,$AO$11:$AO$66&amp;$AP$11:$AP$66,0),COUNTIF($AW$10:$BA$10,"&lt;"&amp;Z1215)+1)</f>
        <v>1.4999999999999999E-4</v>
      </c>
      <c r="AD1215" s="62">
        <v>1.1069</v>
      </c>
      <c r="AE1215" s="61">
        <f t="array" ref="AE1215">INDEX($AT$11:$AV$66,MATCH($C1215&amp;$G1215,$AO$11:$AO$66&amp;$AP$11:$AP$66,0),COUNTIF($AT$10:$AV$10,"&lt;"&amp;AD1215)+1)</f>
        <v>5.0000000000000001E-4</v>
      </c>
      <c r="AF1215" s="111">
        <f t="shared" si="278"/>
        <v>1.0828437387837655</v>
      </c>
      <c r="AG1215" s="121">
        <f t="array" ref="AG1215">INDEX($AW$11:$BA$66,MATCH($C1215&amp;$G1215,$AO$11:$AO$66&amp;$AP$11:$AP$66,0),COUNTIF($AW$10:$BA$10,"&lt;"&amp;AD1215)+1)</f>
        <v>1.4999999999999999E-4</v>
      </c>
    </row>
    <row r="1216" spans="2:33" ht="12.75" customHeight="1" x14ac:dyDescent="0.3">
      <c r="B1216" s="83" t="str">
        <f t="shared" si="266"/>
        <v>1 1/8-18 UNEF</v>
      </c>
      <c r="C1216" s="74" t="s">
        <v>498</v>
      </c>
      <c r="D1216" s="74"/>
      <c r="E1216" s="24" t="s">
        <v>676</v>
      </c>
      <c r="F1216" s="84" t="s">
        <v>681</v>
      </c>
      <c r="G1216" s="75">
        <v>18</v>
      </c>
      <c r="H1216" s="74" t="s">
        <v>519</v>
      </c>
      <c r="I1216" s="74" t="s">
        <v>661</v>
      </c>
      <c r="J1216" s="74" t="s">
        <v>588</v>
      </c>
      <c r="K1216" s="74" t="s">
        <v>600</v>
      </c>
      <c r="L1216" s="23">
        <f t="shared" si="267"/>
        <v>28.574999999999999</v>
      </c>
      <c r="M1216" s="23">
        <f t="shared" si="268"/>
        <v>1.4111</v>
      </c>
      <c r="N1216" s="74">
        <v>60</v>
      </c>
      <c r="O1216" s="101">
        <f t="shared" si="269"/>
        <v>28.574999999999999</v>
      </c>
      <c r="P1216" s="85">
        <f t="shared" si="270"/>
        <v>12.7</v>
      </c>
      <c r="Q1216" s="58">
        <f t="shared" si="271"/>
        <v>0</v>
      </c>
      <c r="R1216" s="101">
        <f t="shared" si="272"/>
        <v>27.6585</v>
      </c>
      <c r="S1216" s="85">
        <f t="shared" si="273"/>
        <v>3.8</v>
      </c>
      <c r="T1216" s="58">
        <f t="shared" si="274"/>
        <v>0</v>
      </c>
      <c r="U1216" s="58">
        <f t="shared" si="275"/>
        <v>3.8</v>
      </c>
      <c r="V1216" s="75">
        <f t="array" ref="V1216">INDEX(AS$11:AS$66,MATCH(C1216&amp;G1216,AO$11:AO$66&amp;AP$11:AP$66,0),0)</f>
        <v>8</v>
      </c>
      <c r="X1216" s="120">
        <f t="shared" si="276"/>
        <v>5.5555555555555552E-2</v>
      </c>
      <c r="Y1216" s="61">
        <f t="array" ref="Y1216">INDEX($AQ$11:$AR$66,MATCH($C1216&amp;$G1216,$AO$11:$AO$66&amp;$AP$11:$AP$66,0),COUNTIF($AQ$10:$AR$10,"&lt;"&amp;Z1216)+1)</f>
        <v>1.4999999999999999E-4</v>
      </c>
      <c r="Z1216" s="61">
        <f>INDEX(AJ$11:AJ$92,MATCH(F1216,AI$11:AI$92,0))</f>
        <v>1.125</v>
      </c>
      <c r="AA1216" s="61">
        <f t="array" ref="AA1216">INDEX($AT$11:$AV$66,MATCH($C1216&amp;$G1216,$AO$11:$AO$66&amp;$AP$11:$AP$66,0),COUNTIF($AT$10:$AV$10,"&lt;"&amp;Z1216)+1)</f>
        <v>5.0000000000000001E-4</v>
      </c>
      <c r="AB1216" s="111">
        <f t="shared" si="277"/>
        <v>1.0889156081756484</v>
      </c>
      <c r="AC1216" s="121">
        <f t="array" ref="AC1216">INDEX($AW$11:$BA$66,MATCH($C1216&amp;$G1216,$AO$11:$AO$66&amp;$AP$11:$AP$66,0),COUNTIF($AW$10:$BA$10,"&lt;"&amp;Z1216)+1)</f>
        <v>1.4999999999999999E-4</v>
      </c>
      <c r="AD1216" s="62">
        <v>1.1093999999999999</v>
      </c>
      <c r="AE1216" s="61">
        <f t="array" ref="AE1216">INDEX($AT$11:$AV$66,MATCH($C1216&amp;$G1216,$AO$11:$AO$66&amp;$AP$11:$AP$66,0),COUNTIF($AT$10:$AV$10,"&lt;"&amp;AD1216)+1)</f>
        <v>5.0000000000000001E-4</v>
      </c>
      <c r="AF1216" s="111">
        <f t="shared" si="278"/>
        <v>1.0853437387837654</v>
      </c>
      <c r="AG1216" s="121">
        <f t="array" ref="AG1216">INDEX($AW$11:$BA$66,MATCH($C1216&amp;$G1216,$AO$11:$AO$66&amp;$AP$11:$AP$66,0),COUNTIF($AW$10:$BA$10,"&lt;"&amp;AD1216)+1)</f>
        <v>1.4999999999999999E-4</v>
      </c>
    </row>
    <row r="1217" spans="2:33" ht="12.75" customHeight="1" x14ac:dyDescent="0.3">
      <c r="B1217" s="83" t="str">
        <f t="shared" si="266"/>
        <v>1 1/8-20 UN</v>
      </c>
      <c r="C1217" s="74" t="s">
        <v>498</v>
      </c>
      <c r="D1217" s="74"/>
      <c r="E1217" s="24" t="s">
        <v>671</v>
      </c>
      <c r="F1217" s="84" t="s">
        <v>681</v>
      </c>
      <c r="G1217" s="75">
        <v>20</v>
      </c>
      <c r="H1217" s="74" t="s">
        <v>519</v>
      </c>
      <c r="I1217" s="74" t="s">
        <v>660</v>
      </c>
      <c r="J1217" s="74" t="s">
        <v>588</v>
      </c>
      <c r="K1217" s="74" t="s">
        <v>600</v>
      </c>
      <c r="L1217" s="23">
        <f t="shared" si="267"/>
        <v>28.539400000000001</v>
      </c>
      <c r="M1217" s="23">
        <f t="shared" si="268"/>
        <v>1.27</v>
      </c>
      <c r="N1217" s="74">
        <v>60</v>
      </c>
      <c r="O1217" s="101">
        <f t="shared" si="269"/>
        <v>28.539400000000001</v>
      </c>
      <c r="P1217" s="85">
        <f t="shared" si="270"/>
        <v>12.7</v>
      </c>
      <c r="Q1217" s="58">
        <f t="shared" si="271"/>
        <v>0</v>
      </c>
      <c r="R1217" s="101">
        <f t="shared" si="272"/>
        <v>27.714600000000001</v>
      </c>
      <c r="S1217" s="85">
        <f t="shared" si="273"/>
        <v>3.8</v>
      </c>
      <c r="T1217" s="58">
        <f t="shared" si="274"/>
        <v>0</v>
      </c>
      <c r="U1217" s="58">
        <f t="shared" si="275"/>
        <v>3.8</v>
      </c>
      <c r="V1217" s="75">
        <f t="array" ref="V1217">INDEX(AS$11:AS$66,MATCH(C1217&amp;G1217,AO$11:AO$66&amp;AP$11:AP$66,0),0)</f>
        <v>8</v>
      </c>
      <c r="X1217" s="120">
        <f t="shared" si="276"/>
        <v>0.05</v>
      </c>
      <c r="Y1217" s="61">
        <f t="array" ref="Y1217">INDEX($AQ$11:$AR$66,MATCH($C1217&amp;$G1217,$AO$11:$AO$66&amp;$AP$11:$AP$66,0),COUNTIF($AQ$10:$AR$10,"&lt;"&amp;Z1217)+1)</f>
        <v>1.4999999999999999E-4</v>
      </c>
      <c r="Z1217" s="123">
        <v>1.1235999999999999</v>
      </c>
      <c r="AA1217" s="61">
        <f t="array" ref="AA1217">INDEX($AT$11:$AV$66,MATCH($C1217&amp;$G1217,$AO$11:$AO$66&amp;$AP$11:$AP$66,0),COUNTIF($AT$10:$AV$10,"&lt;"&amp;Z1217)+1)</f>
        <v>5.0000000000000001E-4</v>
      </c>
      <c r="AB1217" s="111">
        <f t="shared" si="277"/>
        <v>1.0911240473580834</v>
      </c>
      <c r="AC1217" s="121">
        <f t="array" ref="AC1217">INDEX($AW$11:$BA$66,MATCH($C1217&amp;$G1217,$AO$11:$AO$66&amp;$AP$11:$AP$66,0),COUNTIF($AW$10:$BA$10,"&lt;"&amp;Z1217)+1)</f>
        <v>1.4999999999999999E-4</v>
      </c>
      <c r="AD1217" s="62">
        <v>1.1083000000000001</v>
      </c>
      <c r="AE1217" s="61">
        <f t="array" ref="AE1217">INDEX($AT$11:$AV$66,MATCH($C1217&amp;$G1217,$AO$11:$AO$66&amp;$AP$11:$AP$66,0),COUNTIF($AT$10:$AV$10,"&lt;"&amp;AD1217)+1)</f>
        <v>5.0000000000000001E-4</v>
      </c>
      <c r="AF1217" s="111">
        <f t="shared" si="278"/>
        <v>1.086649364905389</v>
      </c>
      <c r="AG1217" s="121">
        <f t="array" ref="AG1217">INDEX($AW$11:$BA$66,MATCH($C1217&amp;$G1217,$AO$11:$AO$66&amp;$AP$11:$AP$66,0),COUNTIF($AW$10:$BA$10,"&lt;"&amp;AD1217)+1)</f>
        <v>1.4999999999999999E-4</v>
      </c>
    </row>
    <row r="1218" spans="2:33" ht="12.75" customHeight="1" x14ac:dyDescent="0.3">
      <c r="B1218" s="83" t="str">
        <f t="shared" si="266"/>
        <v>1 1/8-20 UN</v>
      </c>
      <c r="C1218" s="74" t="s">
        <v>498</v>
      </c>
      <c r="D1218" s="74"/>
      <c r="E1218" s="24" t="s">
        <v>671</v>
      </c>
      <c r="F1218" s="84" t="s">
        <v>681</v>
      </c>
      <c r="G1218" s="75">
        <v>20</v>
      </c>
      <c r="H1218" s="74" t="s">
        <v>519</v>
      </c>
      <c r="I1218" s="74" t="s">
        <v>661</v>
      </c>
      <c r="J1218" s="74" t="s">
        <v>588</v>
      </c>
      <c r="K1218" s="74" t="s">
        <v>600</v>
      </c>
      <c r="L1218" s="23">
        <f t="shared" si="267"/>
        <v>28.574999999999999</v>
      </c>
      <c r="M1218" s="23">
        <f t="shared" si="268"/>
        <v>1.27</v>
      </c>
      <c r="N1218" s="74">
        <v>60</v>
      </c>
      <c r="O1218" s="101">
        <f t="shared" si="269"/>
        <v>28.574999999999999</v>
      </c>
      <c r="P1218" s="85">
        <f t="shared" si="270"/>
        <v>12.7</v>
      </c>
      <c r="Q1218" s="58">
        <f t="shared" si="271"/>
        <v>0</v>
      </c>
      <c r="R1218" s="101">
        <f t="shared" si="272"/>
        <v>27.7501</v>
      </c>
      <c r="S1218" s="85">
        <f t="shared" si="273"/>
        <v>3.8</v>
      </c>
      <c r="T1218" s="58">
        <f t="shared" si="274"/>
        <v>0</v>
      </c>
      <c r="U1218" s="58">
        <f t="shared" si="275"/>
        <v>3.8</v>
      </c>
      <c r="V1218" s="75">
        <f t="array" ref="V1218">INDEX(AS$11:AS$66,MATCH(C1218&amp;G1218,AO$11:AO$66&amp;AP$11:AP$66,0),0)</f>
        <v>8</v>
      </c>
      <c r="X1218" s="120">
        <f t="shared" si="276"/>
        <v>0.05</v>
      </c>
      <c r="Y1218" s="61">
        <f t="array" ref="Y1218">INDEX($AQ$11:$AR$66,MATCH($C1218&amp;$G1218,$AO$11:$AO$66&amp;$AP$11:$AP$66,0),COUNTIF($AQ$10:$AR$10,"&lt;"&amp;Z1218)+1)</f>
        <v>1.4999999999999999E-4</v>
      </c>
      <c r="Z1218" s="61">
        <f>INDEX(AJ$11:AJ$92,MATCH(F1218,AI$11:AI$92,0))</f>
        <v>1.125</v>
      </c>
      <c r="AA1218" s="61">
        <f t="array" ref="AA1218">INDEX($AT$11:$AV$66,MATCH($C1218&amp;$G1218,$AO$11:$AO$66&amp;$AP$11:$AP$66,0),COUNTIF($AT$10:$AV$10,"&lt;"&amp;Z1218)+1)</f>
        <v>5.0000000000000001E-4</v>
      </c>
      <c r="AB1218" s="111">
        <f t="shared" si="277"/>
        <v>1.0925240473580835</v>
      </c>
      <c r="AC1218" s="121">
        <f t="array" ref="AC1218">INDEX($AW$11:$BA$66,MATCH($C1218&amp;$G1218,$AO$11:$AO$66&amp;$AP$11:$AP$66,0),COUNTIF($AW$10:$BA$10,"&lt;"&amp;Z1218)+1)</f>
        <v>1.4999999999999999E-4</v>
      </c>
      <c r="AD1218" s="62">
        <v>1.1108</v>
      </c>
      <c r="AE1218" s="61">
        <f t="array" ref="AE1218">INDEX($AT$11:$AV$66,MATCH($C1218&amp;$G1218,$AO$11:$AO$66&amp;$AP$11:$AP$66,0),COUNTIF($AT$10:$AV$10,"&lt;"&amp;AD1218)+1)</f>
        <v>5.0000000000000001E-4</v>
      </c>
      <c r="AF1218" s="111">
        <f t="shared" si="278"/>
        <v>1.0891493649053889</v>
      </c>
      <c r="AG1218" s="121">
        <f t="array" ref="AG1218">INDEX($AW$11:$BA$66,MATCH($C1218&amp;$G1218,$AO$11:$AO$66&amp;$AP$11:$AP$66,0),COUNTIF($AW$10:$BA$10,"&lt;"&amp;AD1218)+1)</f>
        <v>1.4999999999999999E-4</v>
      </c>
    </row>
    <row r="1219" spans="2:33" ht="12.75" customHeight="1" x14ac:dyDescent="0.3">
      <c r="B1219" s="83" t="str">
        <f t="shared" si="266"/>
        <v>1 1/8-28 UN</v>
      </c>
      <c r="C1219" s="74" t="s">
        <v>498</v>
      </c>
      <c r="D1219" s="74"/>
      <c r="E1219" s="24" t="s">
        <v>671</v>
      </c>
      <c r="F1219" s="84" t="s">
        <v>681</v>
      </c>
      <c r="G1219" s="75">
        <v>28</v>
      </c>
      <c r="H1219" s="74" t="s">
        <v>519</v>
      </c>
      <c r="I1219" s="74" t="s">
        <v>660</v>
      </c>
      <c r="J1219" s="74" t="s">
        <v>588</v>
      </c>
      <c r="K1219" s="74" t="s">
        <v>600</v>
      </c>
      <c r="L1219" s="23">
        <f t="shared" si="267"/>
        <v>28.544499999999999</v>
      </c>
      <c r="M1219" s="23">
        <f t="shared" si="268"/>
        <v>0.90710000000000002</v>
      </c>
      <c r="N1219" s="74">
        <v>60</v>
      </c>
      <c r="O1219" s="101">
        <f t="shared" si="269"/>
        <v>28.544499999999999</v>
      </c>
      <c r="P1219" s="85">
        <f t="shared" si="270"/>
        <v>12.7</v>
      </c>
      <c r="Q1219" s="58">
        <f t="shared" si="271"/>
        <v>0</v>
      </c>
      <c r="R1219" s="101">
        <f t="shared" si="272"/>
        <v>27.955300000000001</v>
      </c>
      <c r="S1219" s="85">
        <f t="shared" si="273"/>
        <v>3.8</v>
      </c>
      <c r="T1219" s="58">
        <f t="shared" si="274"/>
        <v>0</v>
      </c>
      <c r="U1219" s="58">
        <f t="shared" si="275"/>
        <v>3.8</v>
      </c>
      <c r="V1219" s="75">
        <f t="array" ref="V1219">INDEX(AS$11:AS$66,MATCH(C1219&amp;G1219,AO$11:AO$66&amp;AP$11:AP$66,0),0)</f>
        <v>8</v>
      </c>
      <c r="X1219" s="120">
        <f t="shared" si="276"/>
        <v>3.5714285714285712E-2</v>
      </c>
      <c r="Y1219" s="61">
        <f t="array" ref="Y1219">INDEX($AQ$11:$AR$66,MATCH($C1219&amp;$G1219,$AO$11:$AO$66&amp;$AP$11:$AP$66,0),COUNTIF($AQ$10:$AR$10,"&lt;"&amp;Z1219)+1)</f>
        <v>1.4999999999999999E-4</v>
      </c>
      <c r="Z1219" s="123">
        <v>1.1237999999999999</v>
      </c>
      <c r="AA1219" s="61">
        <f t="array" ref="AA1219">INDEX($AT$11:$AV$66,MATCH($C1219&amp;$G1219,$AO$11:$AO$66&amp;$AP$11:$AP$66,0),COUNTIF($AT$10:$AV$10,"&lt;"&amp;Z1219)+1)</f>
        <v>5.0000000000000001E-4</v>
      </c>
      <c r="AB1219" s="111">
        <f t="shared" si="277"/>
        <v>1.1006028909700596</v>
      </c>
      <c r="AC1219" s="121">
        <f t="array" ref="AC1219">INDEX($AW$11:$BA$66,MATCH($C1219&amp;$G1219,$AO$11:$AO$66&amp;$AP$11:$AP$66,0),COUNTIF($AW$10:$BA$10,"&lt;"&amp;Z1219)+1)</f>
        <v>1.4999999999999999E-4</v>
      </c>
      <c r="AD1219" s="62">
        <v>1.1121000000000001</v>
      </c>
      <c r="AE1219" s="61">
        <f t="array" ref="AE1219">INDEX($AT$11:$AV$66,MATCH($C1219&amp;$G1219,$AO$11:$AO$66&amp;$AP$11:$AP$66,0),COUNTIF($AT$10:$AV$10,"&lt;"&amp;AD1219)+1)</f>
        <v>5.0000000000000001E-4</v>
      </c>
      <c r="AF1219" s="111">
        <f t="shared" si="278"/>
        <v>1.0966352606467065</v>
      </c>
      <c r="AG1219" s="121">
        <f t="array" ref="AG1219">INDEX($AW$11:$BA$66,MATCH($C1219&amp;$G1219,$AO$11:$AO$66&amp;$AP$11:$AP$66,0),COUNTIF($AW$10:$BA$10,"&lt;"&amp;AD1219)+1)</f>
        <v>1.4999999999999999E-4</v>
      </c>
    </row>
    <row r="1220" spans="2:33" ht="12.75" customHeight="1" x14ac:dyDescent="0.3">
      <c r="B1220" s="83" t="str">
        <f t="shared" si="266"/>
        <v>1 1/8-28 UN</v>
      </c>
      <c r="C1220" s="74" t="s">
        <v>498</v>
      </c>
      <c r="D1220" s="74"/>
      <c r="E1220" s="24" t="s">
        <v>671</v>
      </c>
      <c r="F1220" s="84" t="s">
        <v>681</v>
      </c>
      <c r="G1220" s="75">
        <v>28</v>
      </c>
      <c r="H1220" s="74" t="s">
        <v>519</v>
      </c>
      <c r="I1220" s="74" t="s">
        <v>661</v>
      </c>
      <c r="J1220" s="74" t="s">
        <v>588</v>
      </c>
      <c r="K1220" s="74" t="s">
        <v>600</v>
      </c>
      <c r="L1220" s="23">
        <f t="shared" si="267"/>
        <v>28.574999999999999</v>
      </c>
      <c r="M1220" s="23">
        <f t="shared" si="268"/>
        <v>0.90710000000000002</v>
      </c>
      <c r="N1220" s="74">
        <v>60</v>
      </c>
      <c r="O1220" s="101">
        <f t="shared" si="269"/>
        <v>28.574999999999999</v>
      </c>
      <c r="P1220" s="85">
        <f t="shared" si="270"/>
        <v>12.7</v>
      </c>
      <c r="Q1220" s="58">
        <f t="shared" si="271"/>
        <v>0</v>
      </c>
      <c r="R1220" s="101">
        <f t="shared" si="272"/>
        <v>27.985800000000001</v>
      </c>
      <c r="S1220" s="85">
        <f t="shared" si="273"/>
        <v>3.8</v>
      </c>
      <c r="T1220" s="58">
        <f t="shared" si="274"/>
        <v>0</v>
      </c>
      <c r="U1220" s="58">
        <f t="shared" si="275"/>
        <v>3.8</v>
      </c>
      <c r="V1220" s="75">
        <f t="array" ref="V1220">INDEX(AS$11:AS$66,MATCH(C1220&amp;G1220,AO$11:AO$66&amp;AP$11:AP$66,0),0)</f>
        <v>8</v>
      </c>
      <c r="X1220" s="120">
        <f t="shared" si="276"/>
        <v>3.5714285714285712E-2</v>
      </c>
      <c r="Y1220" s="61">
        <f t="array" ref="Y1220">INDEX($AQ$11:$AR$66,MATCH($C1220&amp;$G1220,$AO$11:$AO$66&amp;$AP$11:$AP$66,0),COUNTIF($AQ$10:$AR$10,"&lt;"&amp;Z1220)+1)</f>
        <v>1.4999999999999999E-4</v>
      </c>
      <c r="Z1220" s="61">
        <f>INDEX(AJ$11:AJ$92,MATCH(F1220,AI$11:AI$92,0))</f>
        <v>1.125</v>
      </c>
      <c r="AA1220" s="61">
        <f t="array" ref="AA1220">INDEX($AT$11:$AV$66,MATCH($C1220&amp;$G1220,$AO$11:$AO$66&amp;$AP$11:$AP$66,0),COUNTIF($AT$10:$AV$10,"&lt;"&amp;Z1220)+1)</f>
        <v>5.0000000000000001E-4</v>
      </c>
      <c r="AB1220" s="111">
        <f t="shared" si="277"/>
        <v>1.1018028909700597</v>
      </c>
      <c r="AC1220" s="121">
        <f t="array" ref="AC1220">INDEX($AW$11:$BA$66,MATCH($C1220&amp;$G1220,$AO$11:$AO$66&amp;$AP$11:$AP$66,0),COUNTIF($AW$10:$BA$10,"&lt;"&amp;Z1220)+1)</f>
        <v>1.4999999999999999E-4</v>
      </c>
      <c r="AD1220" s="62">
        <v>1.1143000000000001</v>
      </c>
      <c r="AE1220" s="61">
        <f t="array" ref="AE1220">INDEX($AT$11:$AV$66,MATCH($C1220&amp;$G1220,$AO$11:$AO$66&amp;$AP$11:$AP$66,0),COUNTIF($AT$10:$AV$10,"&lt;"&amp;AD1220)+1)</f>
        <v>5.0000000000000001E-4</v>
      </c>
      <c r="AF1220" s="111">
        <f t="shared" si="278"/>
        <v>1.0988352606467064</v>
      </c>
      <c r="AG1220" s="121">
        <f t="array" ref="AG1220">INDEX($AW$11:$BA$66,MATCH($C1220&amp;$G1220,$AO$11:$AO$66&amp;$AP$11:$AP$66,0),COUNTIF($AW$10:$BA$10,"&lt;"&amp;AD1220)+1)</f>
        <v>1.4999999999999999E-4</v>
      </c>
    </row>
    <row r="1221" spans="2:33" ht="12.75" customHeight="1" x14ac:dyDescent="0.3">
      <c r="B1221" s="83" t="str">
        <f t="shared" ref="B1221:B1284" si="279">CONCATENATE(F1221,"-",G1221," ",E1221)</f>
        <v>1 3/16-8 UN</v>
      </c>
      <c r="C1221" s="74" t="s">
        <v>498</v>
      </c>
      <c r="D1221" s="74"/>
      <c r="E1221" s="24" t="s">
        <v>671</v>
      </c>
      <c r="F1221" s="84" t="s">
        <v>682</v>
      </c>
      <c r="G1221" s="75">
        <v>8</v>
      </c>
      <c r="H1221" s="74" t="s">
        <v>519</v>
      </c>
      <c r="I1221" s="74" t="s">
        <v>660</v>
      </c>
      <c r="J1221" s="74" t="s">
        <v>588</v>
      </c>
      <c r="K1221" s="74" t="s">
        <v>600</v>
      </c>
      <c r="L1221" s="23">
        <f t="shared" ref="L1221:L1284" si="280">ROUND(Z1221*25.4,4)</f>
        <v>30.109200000000001</v>
      </c>
      <c r="M1221" s="23">
        <f t="shared" si="268"/>
        <v>3.1749999999999998</v>
      </c>
      <c r="N1221" s="74">
        <v>60</v>
      </c>
      <c r="O1221" s="101">
        <f t="shared" si="269"/>
        <v>30.109200000000001</v>
      </c>
      <c r="P1221" s="85">
        <f t="shared" si="270"/>
        <v>17.8</v>
      </c>
      <c r="Q1221" s="58">
        <f t="shared" si="271"/>
        <v>0</v>
      </c>
      <c r="R1221" s="101">
        <f t="shared" si="272"/>
        <v>28.046900000000001</v>
      </c>
      <c r="S1221" s="85">
        <f t="shared" si="273"/>
        <v>5.0999999999999996</v>
      </c>
      <c r="T1221" s="58">
        <f t="shared" si="274"/>
        <v>0</v>
      </c>
      <c r="U1221" s="58">
        <f t="shared" si="275"/>
        <v>6.4</v>
      </c>
      <c r="V1221" s="75">
        <f t="array" ref="V1221">INDEX(AS$11:AS$66,MATCH(C1221&amp;G1221,AO$11:AO$66&amp;AP$11:AP$66,0),0)</f>
        <v>5</v>
      </c>
      <c r="X1221" s="120">
        <f t="shared" si="276"/>
        <v>0.125</v>
      </c>
      <c r="Y1221" s="61">
        <f t="array" ref="Y1221">INDEX($AQ$11:$AR$66,MATCH($C1221&amp;$G1221,$AO$11:$AO$66&amp;$AP$11:$AP$66,0),COUNTIF($AQ$10:$AR$10,"&lt;"&amp;Z1221)+1)</f>
        <v>2.5000000000000001E-4</v>
      </c>
      <c r="Z1221" s="123">
        <v>1.1854</v>
      </c>
      <c r="AA1221" s="61">
        <f t="array" ref="AA1221">INDEX($AT$11:$AV$66,MATCH($C1221&amp;$G1221,$AO$11:$AO$66&amp;$AP$11:$AP$66,0),COUNTIF($AT$10:$AV$10,"&lt;"&amp;Z1221)+1)</f>
        <v>6.9999999999999999E-4</v>
      </c>
      <c r="AB1221" s="111">
        <f t="shared" si="277"/>
        <v>1.1042101183952089</v>
      </c>
      <c r="AC1221" s="121">
        <f t="array" ref="AC1221">INDEX($AW$11:$BA$66,MATCH($C1221&amp;$G1221,$AO$11:$AO$66&amp;$AP$11:$AP$66,0),COUNTIF($AW$10:$BA$10,"&lt;"&amp;Z1221)+1)</f>
        <v>2.0000000000000001E-4</v>
      </c>
      <c r="AD1221" s="62">
        <v>1.1513</v>
      </c>
      <c r="AE1221" s="61">
        <f t="array" ref="AE1221">INDEX($AT$11:$AV$66,MATCH($C1221&amp;$G1221,$AO$11:$AO$66&amp;$AP$11:$AP$66,0),COUNTIF($AT$10:$AV$10,"&lt;"&amp;AD1221)+1)</f>
        <v>6.9999999999999999E-4</v>
      </c>
      <c r="AF1221" s="111">
        <f t="shared" si="278"/>
        <v>1.0971734122634726</v>
      </c>
      <c r="AG1221" s="121">
        <f t="array" ref="AG1221">INDEX($AW$11:$BA$66,MATCH($C1221&amp;$G1221,$AO$11:$AO$66&amp;$AP$11:$AP$66,0),COUNTIF($AW$10:$BA$10,"&lt;"&amp;AD1221)+1)</f>
        <v>2.0000000000000001E-4</v>
      </c>
    </row>
    <row r="1222" spans="2:33" ht="12.75" customHeight="1" x14ac:dyDescent="0.3">
      <c r="B1222" s="83" t="str">
        <f t="shared" si="279"/>
        <v>1 3/16-8 UN</v>
      </c>
      <c r="C1222" s="74" t="s">
        <v>498</v>
      </c>
      <c r="D1222" s="74"/>
      <c r="E1222" s="24" t="s">
        <v>671</v>
      </c>
      <c r="F1222" s="84" t="s">
        <v>682</v>
      </c>
      <c r="G1222" s="75">
        <v>8</v>
      </c>
      <c r="H1222" s="74" t="s">
        <v>519</v>
      </c>
      <c r="I1222" s="74" t="s">
        <v>661</v>
      </c>
      <c r="J1222" s="74" t="s">
        <v>588</v>
      </c>
      <c r="K1222" s="74" t="s">
        <v>600</v>
      </c>
      <c r="L1222" s="23">
        <f t="shared" si="280"/>
        <v>30.162500000000001</v>
      </c>
      <c r="M1222" s="23">
        <f t="shared" si="268"/>
        <v>3.1749999999999998</v>
      </c>
      <c r="N1222" s="74">
        <v>60</v>
      </c>
      <c r="O1222" s="101">
        <f t="shared" si="269"/>
        <v>30.162500000000001</v>
      </c>
      <c r="P1222" s="85">
        <f t="shared" si="270"/>
        <v>17.8</v>
      </c>
      <c r="Q1222" s="58">
        <f t="shared" si="271"/>
        <v>0</v>
      </c>
      <c r="R1222" s="101">
        <f t="shared" si="272"/>
        <v>28.100300000000001</v>
      </c>
      <c r="S1222" s="85">
        <f t="shared" si="273"/>
        <v>5.0999999999999996</v>
      </c>
      <c r="T1222" s="58">
        <f t="shared" si="274"/>
        <v>0</v>
      </c>
      <c r="U1222" s="58">
        <f t="shared" si="275"/>
        <v>6.4</v>
      </c>
      <c r="V1222" s="75">
        <f t="array" ref="V1222">INDEX(AS$11:AS$66,MATCH(C1222&amp;G1222,AO$11:AO$66&amp;AP$11:AP$66,0),0)</f>
        <v>5</v>
      </c>
      <c r="X1222" s="120">
        <f t="shared" si="276"/>
        <v>0.125</v>
      </c>
      <c r="Y1222" s="61">
        <f t="array" ref="Y1222">INDEX($AQ$11:$AR$66,MATCH($C1222&amp;$G1222,$AO$11:$AO$66&amp;$AP$11:$AP$66,0),COUNTIF($AQ$10:$AR$10,"&lt;"&amp;Z1222)+1)</f>
        <v>2.5000000000000001E-4</v>
      </c>
      <c r="Z1222" s="61">
        <f>INDEX(AJ$11:AJ$92,MATCH(F1222,AI$11:AI$92,0))</f>
        <v>1.1875</v>
      </c>
      <c r="AA1222" s="61">
        <f t="array" ref="AA1222">INDEX($AT$11:$AV$66,MATCH($C1222&amp;$G1222,$AO$11:$AO$66&amp;$AP$11:$AP$66,0),COUNTIF($AT$10:$AV$10,"&lt;"&amp;Z1222)+1)</f>
        <v>6.9999999999999999E-4</v>
      </c>
      <c r="AB1222" s="111">
        <f t="shared" si="277"/>
        <v>1.1063101183952089</v>
      </c>
      <c r="AC1222" s="121">
        <f t="array" ref="AC1222">INDEX($AW$11:$BA$66,MATCH($C1222&amp;$G1222,$AO$11:$AO$66&amp;$AP$11:$AP$66,0),COUNTIF($AW$10:$BA$10,"&lt;"&amp;Z1222)+1)</f>
        <v>2.0000000000000001E-4</v>
      </c>
      <c r="AD1222" s="62">
        <v>1.1552</v>
      </c>
      <c r="AE1222" s="61">
        <f t="array" ref="AE1222">INDEX($AT$11:$AV$66,MATCH($C1222&amp;$G1222,$AO$11:$AO$66&amp;$AP$11:$AP$66,0),COUNTIF($AT$10:$AV$10,"&lt;"&amp;AD1222)+1)</f>
        <v>6.9999999999999999E-4</v>
      </c>
      <c r="AF1222" s="111">
        <f t="shared" si="278"/>
        <v>1.1010734122634727</v>
      </c>
      <c r="AG1222" s="121">
        <f t="array" ref="AG1222">INDEX($AW$11:$BA$66,MATCH($C1222&amp;$G1222,$AO$11:$AO$66&amp;$AP$11:$AP$66,0),COUNTIF($AW$10:$BA$10,"&lt;"&amp;AD1222)+1)</f>
        <v>2.0000000000000001E-4</v>
      </c>
    </row>
    <row r="1223" spans="2:33" ht="12.75" customHeight="1" x14ac:dyDescent="0.3">
      <c r="B1223" s="83" t="str">
        <f t="shared" si="279"/>
        <v>1 3/16-12 UN</v>
      </c>
      <c r="C1223" s="74" t="s">
        <v>498</v>
      </c>
      <c r="D1223" s="74"/>
      <c r="E1223" s="24" t="s">
        <v>671</v>
      </c>
      <c r="F1223" s="84" t="s">
        <v>682</v>
      </c>
      <c r="G1223" s="75">
        <v>12</v>
      </c>
      <c r="H1223" s="74" t="s">
        <v>519</v>
      </c>
      <c r="I1223" s="74" t="s">
        <v>660</v>
      </c>
      <c r="J1223" s="74" t="s">
        <v>588</v>
      </c>
      <c r="K1223" s="74" t="s">
        <v>600</v>
      </c>
      <c r="L1223" s="23">
        <f t="shared" si="280"/>
        <v>30.119299999999999</v>
      </c>
      <c r="M1223" s="23">
        <f t="shared" si="268"/>
        <v>2.1166999999999998</v>
      </c>
      <c r="N1223" s="74">
        <v>60</v>
      </c>
      <c r="O1223" s="101">
        <f t="shared" si="269"/>
        <v>30.119299999999999</v>
      </c>
      <c r="P1223" s="85">
        <f t="shared" si="270"/>
        <v>15.2</v>
      </c>
      <c r="Q1223" s="58">
        <f t="shared" si="271"/>
        <v>0</v>
      </c>
      <c r="R1223" s="101">
        <f t="shared" si="272"/>
        <v>28.744499999999999</v>
      </c>
      <c r="S1223" s="85">
        <f t="shared" si="273"/>
        <v>5.0999999999999996</v>
      </c>
      <c r="T1223" s="58">
        <f t="shared" si="274"/>
        <v>0</v>
      </c>
      <c r="U1223" s="58">
        <f t="shared" si="275"/>
        <v>5.0999999999999996</v>
      </c>
      <c r="V1223" s="75">
        <f t="array" ref="V1223">INDEX(AS$11:AS$66,MATCH(C1223&amp;G1223,AO$11:AO$66&amp;AP$11:AP$66,0),0)</f>
        <v>6</v>
      </c>
      <c r="X1223" s="120">
        <f t="shared" si="276"/>
        <v>8.3333333333333329E-2</v>
      </c>
      <c r="Y1223" s="61">
        <f t="array" ref="Y1223">INDEX($AQ$11:$AR$66,MATCH($C1223&amp;$G1223,$AO$11:$AO$66&amp;$AP$11:$AP$66,0),COUNTIF($AQ$10:$AR$10,"&lt;"&amp;Z1223)+1)</f>
        <v>2.0000000000000001E-4</v>
      </c>
      <c r="Z1223" s="123">
        <v>1.1858</v>
      </c>
      <c r="AA1223" s="61">
        <f t="array" ref="AA1223">INDEX($AT$11:$AV$66,MATCH($C1223&amp;$G1223,$AO$11:$AO$66&amp;$AP$11:$AP$66,0),COUNTIF($AT$10:$AV$10,"&lt;"&amp;Z1223)+1)</f>
        <v>5.9999999999999995E-4</v>
      </c>
      <c r="AB1223" s="111">
        <f t="shared" si="277"/>
        <v>1.1316734122634726</v>
      </c>
      <c r="AC1223" s="121">
        <f t="array" ref="AC1223">INDEX($AW$11:$BA$66,MATCH($C1223&amp;$G1223,$AO$11:$AO$66&amp;$AP$11:$AP$66,0),COUNTIF($AW$10:$BA$10,"&lt;"&amp;Z1223)+1)</f>
        <v>2.0000000000000001E-4</v>
      </c>
      <c r="AD1223" s="62">
        <v>1.1619999999999999</v>
      </c>
      <c r="AE1223" s="61">
        <f t="array" ref="AE1223">INDEX($AT$11:$AV$66,MATCH($C1223&amp;$G1223,$AO$11:$AO$66&amp;$AP$11:$AP$66,0),COUNTIF($AT$10:$AV$10,"&lt;"&amp;AD1223)+1)</f>
        <v>5.9999999999999995E-4</v>
      </c>
      <c r="AF1223" s="111">
        <f t="shared" si="278"/>
        <v>1.1259156081756483</v>
      </c>
      <c r="AG1223" s="121">
        <f t="array" ref="AG1223">INDEX($AW$11:$BA$66,MATCH($C1223&amp;$G1223,$AO$11:$AO$66&amp;$AP$11:$AP$66,0),COUNTIF($AW$10:$BA$10,"&lt;"&amp;AD1223)+1)</f>
        <v>2.0000000000000001E-4</v>
      </c>
    </row>
    <row r="1224" spans="2:33" ht="12.75" customHeight="1" x14ac:dyDescent="0.3">
      <c r="B1224" s="83" t="str">
        <f t="shared" si="279"/>
        <v>1 3/16-12 UN</v>
      </c>
      <c r="C1224" s="74" t="s">
        <v>498</v>
      </c>
      <c r="D1224" s="74"/>
      <c r="E1224" s="24" t="s">
        <v>671</v>
      </c>
      <c r="F1224" s="84" t="s">
        <v>682</v>
      </c>
      <c r="G1224" s="75">
        <v>12</v>
      </c>
      <c r="H1224" s="74" t="s">
        <v>519</v>
      </c>
      <c r="I1224" s="74" t="s">
        <v>661</v>
      </c>
      <c r="J1224" s="74" t="s">
        <v>588</v>
      </c>
      <c r="K1224" s="74" t="s">
        <v>600</v>
      </c>
      <c r="L1224" s="23">
        <f t="shared" si="280"/>
        <v>30.162500000000001</v>
      </c>
      <c r="M1224" s="23">
        <f t="shared" si="268"/>
        <v>2.1166999999999998</v>
      </c>
      <c r="N1224" s="74">
        <v>60</v>
      </c>
      <c r="O1224" s="101">
        <f t="shared" si="269"/>
        <v>30.162500000000001</v>
      </c>
      <c r="P1224" s="85">
        <f t="shared" si="270"/>
        <v>15.2</v>
      </c>
      <c r="Q1224" s="58">
        <f t="shared" si="271"/>
        <v>0</v>
      </c>
      <c r="R1224" s="101">
        <f t="shared" si="272"/>
        <v>28.787700000000001</v>
      </c>
      <c r="S1224" s="85">
        <f t="shared" si="273"/>
        <v>5.0999999999999996</v>
      </c>
      <c r="T1224" s="58">
        <f t="shared" si="274"/>
        <v>0</v>
      </c>
      <c r="U1224" s="58">
        <f t="shared" si="275"/>
        <v>5.0999999999999996</v>
      </c>
      <c r="V1224" s="75">
        <f t="array" ref="V1224">INDEX(AS$11:AS$66,MATCH(C1224&amp;G1224,AO$11:AO$66&amp;AP$11:AP$66,0),0)</f>
        <v>6</v>
      </c>
      <c r="X1224" s="120">
        <f t="shared" si="276"/>
        <v>8.3333333333333329E-2</v>
      </c>
      <c r="Y1224" s="61">
        <f t="array" ref="Y1224">INDEX($AQ$11:$AR$66,MATCH($C1224&amp;$G1224,$AO$11:$AO$66&amp;$AP$11:$AP$66,0),COUNTIF($AQ$10:$AR$10,"&lt;"&amp;Z1224)+1)</f>
        <v>2.0000000000000001E-4</v>
      </c>
      <c r="Z1224" s="61">
        <f>INDEX(AJ$11:AJ$92,MATCH(F1224,AI$11:AI$92,0))</f>
        <v>1.1875</v>
      </c>
      <c r="AA1224" s="61">
        <f t="array" ref="AA1224">INDEX($AT$11:$AV$66,MATCH($C1224&amp;$G1224,$AO$11:$AO$66&amp;$AP$11:$AP$66,0),COUNTIF($AT$10:$AV$10,"&lt;"&amp;Z1224)+1)</f>
        <v>5.9999999999999995E-4</v>
      </c>
      <c r="AB1224" s="111">
        <f t="shared" si="277"/>
        <v>1.1333734122634727</v>
      </c>
      <c r="AC1224" s="121">
        <f t="array" ref="AC1224">INDEX($AW$11:$BA$66,MATCH($C1224&amp;$G1224,$AO$11:$AO$66&amp;$AP$11:$AP$66,0),COUNTIF($AW$10:$BA$10,"&lt;"&amp;Z1224)+1)</f>
        <v>2.0000000000000001E-4</v>
      </c>
      <c r="AD1224" s="62">
        <v>1.1652</v>
      </c>
      <c r="AE1224" s="61">
        <f t="array" ref="AE1224">INDEX($AT$11:$AV$66,MATCH($C1224&amp;$G1224,$AO$11:$AO$66&amp;$AP$11:$AP$66,0),COUNTIF($AT$10:$AV$10,"&lt;"&amp;AD1224)+1)</f>
        <v>5.9999999999999995E-4</v>
      </c>
      <c r="AF1224" s="111">
        <f t="shared" si="278"/>
        <v>1.1291156081756484</v>
      </c>
      <c r="AG1224" s="121">
        <f t="array" ref="AG1224">INDEX($AW$11:$BA$66,MATCH($C1224&amp;$G1224,$AO$11:$AO$66&amp;$AP$11:$AP$66,0),COUNTIF($AW$10:$BA$10,"&lt;"&amp;AD1224)+1)</f>
        <v>2.0000000000000001E-4</v>
      </c>
    </row>
    <row r="1225" spans="2:33" ht="12.75" customHeight="1" x14ac:dyDescent="0.3">
      <c r="B1225" s="83" t="str">
        <f t="shared" si="279"/>
        <v>1 3/16-16 UN</v>
      </c>
      <c r="C1225" s="74" t="s">
        <v>498</v>
      </c>
      <c r="D1225" s="74"/>
      <c r="E1225" s="24" t="s">
        <v>671</v>
      </c>
      <c r="F1225" s="84" t="s">
        <v>682</v>
      </c>
      <c r="G1225" s="75">
        <v>16</v>
      </c>
      <c r="H1225" s="74" t="s">
        <v>519</v>
      </c>
      <c r="I1225" s="74" t="s">
        <v>660</v>
      </c>
      <c r="J1225" s="74" t="s">
        <v>588</v>
      </c>
      <c r="K1225" s="74" t="s">
        <v>600</v>
      </c>
      <c r="L1225" s="23">
        <f t="shared" si="280"/>
        <v>30.124400000000001</v>
      </c>
      <c r="M1225" s="23">
        <f t="shared" si="268"/>
        <v>1.5874999999999999</v>
      </c>
      <c r="N1225" s="74">
        <v>60</v>
      </c>
      <c r="O1225" s="101">
        <f t="shared" si="269"/>
        <v>30.124400000000001</v>
      </c>
      <c r="P1225" s="85">
        <f t="shared" si="270"/>
        <v>15.2</v>
      </c>
      <c r="Q1225" s="58">
        <f t="shared" si="271"/>
        <v>0</v>
      </c>
      <c r="R1225" s="101">
        <f t="shared" si="272"/>
        <v>29.093299999999999</v>
      </c>
      <c r="S1225" s="85">
        <f t="shared" si="273"/>
        <v>5.0999999999999996</v>
      </c>
      <c r="T1225" s="58">
        <f t="shared" si="274"/>
        <v>0</v>
      </c>
      <c r="U1225" s="58">
        <f t="shared" si="275"/>
        <v>3.8</v>
      </c>
      <c r="V1225" s="75">
        <f t="array" ref="V1225">INDEX(AS$11:AS$66,MATCH(C1225&amp;G1225,AO$11:AO$66&amp;AP$11:AP$66,0),0)</f>
        <v>8</v>
      </c>
      <c r="X1225" s="120">
        <f t="shared" si="276"/>
        <v>6.25E-2</v>
      </c>
      <c r="Y1225" s="61">
        <f t="array" ref="Y1225">INDEX($AQ$11:$AR$66,MATCH($C1225&amp;$G1225,$AO$11:$AO$66&amp;$AP$11:$AP$66,0),COUNTIF($AQ$10:$AR$10,"&lt;"&amp;Z1225)+1)</f>
        <v>1.4999999999999999E-4</v>
      </c>
      <c r="Z1225" s="123">
        <v>1.1859999999999999</v>
      </c>
      <c r="AA1225" s="61">
        <f t="array" ref="AA1225">INDEX($AT$11:$AV$66,MATCH($C1225&amp;$G1225,$AO$11:$AO$66&amp;$AP$11:$AP$66,0),COUNTIF($AT$10:$AV$10,"&lt;"&amp;Z1225)+1)</f>
        <v>5.9999999999999995E-4</v>
      </c>
      <c r="AB1225" s="111">
        <f t="shared" si="277"/>
        <v>1.1454050591976044</v>
      </c>
      <c r="AC1225" s="121">
        <f t="array" ref="AC1225">INDEX($AW$11:$BA$66,MATCH($C1225&amp;$G1225,$AO$11:$AO$66&amp;$AP$11:$AP$66,0),COUNTIF($AW$10:$BA$10,"&lt;"&amp;Z1225)+1)</f>
        <v>2.0000000000000001E-4</v>
      </c>
      <c r="AD1225" s="62">
        <v>1.1674</v>
      </c>
      <c r="AE1225" s="61">
        <f t="array" ref="AE1225">INDEX($AT$11:$AV$66,MATCH($C1225&amp;$G1225,$AO$11:$AO$66&amp;$AP$11:$AP$66,0),COUNTIF($AT$10:$AV$10,"&lt;"&amp;AD1225)+1)</f>
        <v>5.9999999999999995E-4</v>
      </c>
      <c r="AF1225" s="111">
        <f t="shared" si="278"/>
        <v>1.1403367061317362</v>
      </c>
      <c r="AG1225" s="121">
        <f t="array" ref="AG1225">INDEX($AW$11:$BA$66,MATCH($C1225&amp;$G1225,$AO$11:$AO$66&amp;$AP$11:$AP$66,0),COUNTIF($AW$10:$BA$10,"&lt;"&amp;AD1225)+1)</f>
        <v>2.0000000000000001E-4</v>
      </c>
    </row>
    <row r="1226" spans="2:33" ht="12.75" customHeight="1" x14ac:dyDescent="0.3">
      <c r="B1226" s="83" t="str">
        <f t="shared" si="279"/>
        <v>1 3/16-16 UN</v>
      </c>
      <c r="C1226" s="74" t="s">
        <v>498</v>
      </c>
      <c r="D1226" s="74"/>
      <c r="E1226" s="24" t="s">
        <v>671</v>
      </c>
      <c r="F1226" s="84" t="s">
        <v>682</v>
      </c>
      <c r="G1226" s="75">
        <v>16</v>
      </c>
      <c r="H1226" s="74" t="s">
        <v>519</v>
      </c>
      <c r="I1226" s="74" t="s">
        <v>661</v>
      </c>
      <c r="J1226" s="74" t="s">
        <v>588</v>
      </c>
      <c r="K1226" s="74" t="s">
        <v>600</v>
      </c>
      <c r="L1226" s="23">
        <f t="shared" si="280"/>
        <v>30.162500000000001</v>
      </c>
      <c r="M1226" s="23">
        <f t="shared" si="268"/>
        <v>1.5874999999999999</v>
      </c>
      <c r="N1226" s="74">
        <v>60</v>
      </c>
      <c r="O1226" s="101">
        <f t="shared" si="269"/>
        <v>30.162500000000001</v>
      </c>
      <c r="P1226" s="85">
        <f t="shared" si="270"/>
        <v>15.2</v>
      </c>
      <c r="Q1226" s="58">
        <f t="shared" si="271"/>
        <v>0</v>
      </c>
      <c r="R1226" s="101">
        <f t="shared" si="272"/>
        <v>29.131399999999999</v>
      </c>
      <c r="S1226" s="85">
        <f t="shared" si="273"/>
        <v>5.0999999999999996</v>
      </c>
      <c r="T1226" s="58">
        <f t="shared" si="274"/>
        <v>0</v>
      </c>
      <c r="U1226" s="58">
        <f t="shared" si="275"/>
        <v>3.8</v>
      </c>
      <c r="V1226" s="75">
        <f t="array" ref="V1226">INDEX(AS$11:AS$66,MATCH(C1226&amp;G1226,AO$11:AO$66&amp;AP$11:AP$66,0),0)</f>
        <v>8</v>
      </c>
      <c r="X1226" s="120">
        <f t="shared" si="276"/>
        <v>6.25E-2</v>
      </c>
      <c r="Y1226" s="61">
        <f t="array" ref="Y1226">INDEX($AQ$11:$AR$66,MATCH($C1226&amp;$G1226,$AO$11:$AO$66&amp;$AP$11:$AP$66,0),COUNTIF($AQ$10:$AR$10,"&lt;"&amp;Z1226)+1)</f>
        <v>1.4999999999999999E-4</v>
      </c>
      <c r="Z1226" s="61">
        <f>INDEX(AJ$11:AJ$92,MATCH(F1226,AI$11:AI$92,0))</f>
        <v>1.1875</v>
      </c>
      <c r="AA1226" s="61">
        <f t="array" ref="AA1226">INDEX($AT$11:$AV$66,MATCH($C1226&amp;$G1226,$AO$11:$AO$66&amp;$AP$11:$AP$66,0),COUNTIF($AT$10:$AV$10,"&lt;"&amp;Z1226)+1)</f>
        <v>5.9999999999999995E-4</v>
      </c>
      <c r="AB1226" s="111">
        <f t="shared" si="277"/>
        <v>1.1469050591976044</v>
      </c>
      <c r="AC1226" s="121">
        <f t="array" ref="AC1226">INDEX($AW$11:$BA$66,MATCH($C1226&amp;$G1226,$AO$11:$AO$66&amp;$AP$11:$AP$66,0),COUNTIF($AW$10:$BA$10,"&lt;"&amp;Z1226)+1)</f>
        <v>2.0000000000000001E-4</v>
      </c>
      <c r="AD1226" s="62">
        <v>1.1701999999999999</v>
      </c>
      <c r="AE1226" s="61">
        <f t="array" ref="AE1226">INDEX($AT$11:$AV$66,MATCH($C1226&amp;$G1226,$AO$11:$AO$66&amp;$AP$11:$AP$66,0),COUNTIF($AT$10:$AV$10,"&lt;"&amp;AD1226)+1)</f>
        <v>5.9999999999999995E-4</v>
      </c>
      <c r="AF1226" s="111">
        <f t="shared" si="278"/>
        <v>1.1431367061317361</v>
      </c>
      <c r="AG1226" s="121">
        <f t="array" ref="AG1226">INDEX($AW$11:$BA$66,MATCH($C1226&amp;$G1226,$AO$11:$AO$66&amp;$AP$11:$AP$66,0),COUNTIF($AW$10:$BA$10,"&lt;"&amp;AD1226)+1)</f>
        <v>2.0000000000000001E-4</v>
      </c>
    </row>
    <row r="1227" spans="2:33" ht="12.75" customHeight="1" x14ac:dyDescent="0.3">
      <c r="B1227" s="83" t="str">
        <f t="shared" si="279"/>
        <v>1 3/16-18 UNEF</v>
      </c>
      <c r="C1227" s="74" t="s">
        <v>498</v>
      </c>
      <c r="D1227" s="74"/>
      <c r="E1227" s="24" t="s">
        <v>48</v>
      </c>
      <c r="F1227" s="84" t="s">
        <v>682</v>
      </c>
      <c r="G1227" s="75">
        <v>18</v>
      </c>
      <c r="H1227" s="74" t="s">
        <v>519</v>
      </c>
      <c r="I1227" s="74" t="s">
        <v>660</v>
      </c>
      <c r="J1227" s="74" t="s">
        <v>588</v>
      </c>
      <c r="K1227" s="74" t="s">
        <v>600</v>
      </c>
      <c r="L1227" s="23">
        <f t="shared" si="280"/>
        <v>30.124400000000001</v>
      </c>
      <c r="M1227" s="23">
        <f t="shared" ref="M1227:M1290" si="281">ROUND(X1227*25.4,4)</f>
        <v>1.4111</v>
      </c>
      <c r="N1227" s="74">
        <v>60</v>
      </c>
      <c r="O1227" s="101">
        <f t="shared" ref="O1227:O1290" si="282">ROUND(IF(H1227="GO",Z1227,AD1227)*25.4,4)</f>
        <v>30.124400000000001</v>
      </c>
      <c r="P1227" s="85">
        <f t="shared" ref="P1227:P1290" si="283">IF(H1227="GO",IF(AA1227="-",AA1227,ROUND(AA1227*25.4*1000,1)),0)</f>
        <v>12.7</v>
      </c>
      <c r="Q1227" s="58">
        <f t="shared" ref="Q1227:Q1290" si="284">IF(H1227="NOT GO",IF(AE1227="-",AE1227,ROUND(AE1227*25.4*1000,1)),0)</f>
        <v>0</v>
      </c>
      <c r="R1227" s="101">
        <f t="shared" ref="R1227:R1290" si="285">ROUND(IF(H1227="GO",AB1227,AF1227)*25.4,4)</f>
        <v>29.207899999999999</v>
      </c>
      <c r="S1227" s="85">
        <f t="shared" ref="S1227:S1290" si="286">IF(H1227="GO",IF(AC1227="-",AC1227,ROUND(AC1227*25.4*1000,1)),0)</f>
        <v>3.8</v>
      </c>
      <c r="T1227" s="58">
        <f t="shared" ref="T1227:T1290" si="287">IF(H1227="NOT GO",IF(AG1227="-",AG1227,ROUND(AG1227*25.4*1000,1)),0)</f>
        <v>0</v>
      </c>
      <c r="U1227" s="58">
        <f t="shared" ref="U1227:U1290" si="288">IF(Y1227="-",Y1227,ROUND(Y1227*25.4*1000,1))</f>
        <v>3.8</v>
      </c>
      <c r="V1227" s="75">
        <f t="array" ref="V1227">INDEX(AS$11:AS$66,MATCH(C1227&amp;G1227,AO$11:AO$66&amp;AP$11:AP$66,0),0)</f>
        <v>8</v>
      </c>
      <c r="X1227" s="120">
        <f t="shared" ref="X1227:X1290" si="289">INDEX(AM$11:AM$38,MATCH(G1227,AL$11:AL$38,0),0)</f>
        <v>5.5555555555555552E-2</v>
      </c>
      <c r="Y1227" s="61">
        <f t="array" ref="Y1227">INDEX($AQ$11:$AR$66,MATCH($C1227&amp;$G1227,$AO$11:$AO$66&amp;$AP$11:$AP$66,0),COUNTIF($AQ$10:$AR$10,"&lt;"&amp;Z1227)+1)</f>
        <v>1.4999999999999999E-4</v>
      </c>
      <c r="Z1227" s="123">
        <v>1.1859999999999999</v>
      </c>
      <c r="AA1227" s="61">
        <f t="array" ref="AA1227">INDEX($AT$11:$AV$66,MATCH($C1227&amp;$G1227,$AO$11:$AO$66&amp;$AP$11:$AP$66,0),COUNTIF($AT$10:$AV$10,"&lt;"&amp;Z1227)+1)</f>
        <v>5.0000000000000001E-4</v>
      </c>
      <c r="AB1227" s="111">
        <f t="shared" ref="AB1227:AB1290" si="290">Z1227-(3/8)*2*(TAN(RADIANS(60))/2)/G1227</f>
        <v>1.1499156081756483</v>
      </c>
      <c r="AC1227" s="121">
        <f t="array" ref="AC1227">INDEX($AW$11:$BA$66,MATCH($C1227&amp;$G1227,$AO$11:$AO$66&amp;$AP$11:$AP$66,0),COUNTIF($AW$10:$BA$10,"&lt;"&amp;Z1227)+1)</f>
        <v>1.4999999999999999E-4</v>
      </c>
      <c r="AD1227" s="62">
        <v>1.1691</v>
      </c>
      <c r="AE1227" s="61">
        <f t="array" ref="AE1227">INDEX($AT$11:$AV$66,MATCH($C1227&amp;$G1227,$AO$11:$AO$66&amp;$AP$11:$AP$66,0),COUNTIF($AT$10:$AV$10,"&lt;"&amp;AD1227)+1)</f>
        <v>5.0000000000000001E-4</v>
      </c>
      <c r="AF1227" s="111">
        <f t="shared" ref="AF1227:AF1290" si="291">AD1227-(TAN(RADIANS(60))/2)/G1227/4*2</f>
        <v>1.1450437387837655</v>
      </c>
      <c r="AG1227" s="121">
        <f t="array" ref="AG1227">INDEX($AW$11:$BA$66,MATCH($C1227&amp;$G1227,$AO$11:$AO$66&amp;$AP$11:$AP$66,0),COUNTIF($AW$10:$BA$10,"&lt;"&amp;AD1227)+1)</f>
        <v>1.4999999999999999E-4</v>
      </c>
    </row>
    <row r="1228" spans="2:33" ht="12.75" customHeight="1" x14ac:dyDescent="0.3">
      <c r="B1228" s="83" t="str">
        <f t="shared" si="279"/>
        <v>1 3/16-18 UNEF</v>
      </c>
      <c r="C1228" s="74" t="s">
        <v>498</v>
      </c>
      <c r="D1228" s="74"/>
      <c r="E1228" s="24" t="s">
        <v>48</v>
      </c>
      <c r="F1228" s="84" t="s">
        <v>682</v>
      </c>
      <c r="G1228" s="75">
        <v>18</v>
      </c>
      <c r="H1228" s="74" t="s">
        <v>519</v>
      </c>
      <c r="I1228" s="74" t="s">
        <v>661</v>
      </c>
      <c r="J1228" s="74" t="s">
        <v>588</v>
      </c>
      <c r="K1228" s="74" t="s">
        <v>600</v>
      </c>
      <c r="L1228" s="23">
        <f t="shared" si="280"/>
        <v>30.162500000000001</v>
      </c>
      <c r="M1228" s="23">
        <f t="shared" si="281"/>
        <v>1.4111</v>
      </c>
      <c r="N1228" s="74">
        <v>60</v>
      </c>
      <c r="O1228" s="101">
        <f t="shared" si="282"/>
        <v>30.162500000000001</v>
      </c>
      <c r="P1228" s="85">
        <f t="shared" si="283"/>
        <v>12.7</v>
      </c>
      <c r="Q1228" s="58">
        <f t="shared" si="284"/>
        <v>0</v>
      </c>
      <c r="R1228" s="101">
        <f t="shared" si="285"/>
        <v>29.245999999999999</v>
      </c>
      <c r="S1228" s="85">
        <f t="shared" si="286"/>
        <v>3.8</v>
      </c>
      <c r="T1228" s="58">
        <f t="shared" si="287"/>
        <v>0</v>
      </c>
      <c r="U1228" s="58">
        <f t="shared" si="288"/>
        <v>3.8</v>
      </c>
      <c r="V1228" s="75">
        <f t="array" ref="V1228">INDEX(AS$11:AS$66,MATCH(C1228&amp;G1228,AO$11:AO$66&amp;AP$11:AP$66,0),0)</f>
        <v>8</v>
      </c>
      <c r="X1228" s="120">
        <f t="shared" si="289"/>
        <v>5.5555555555555552E-2</v>
      </c>
      <c r="Y1228" s="61">
        <f t="array" ref="Y1228">INDEX($AQ$11:$AR$66,MATCH($C1228&amp;$G1228,$AO$11:$AO$66&amp;$AP$11:$AP$66,0),COUNTIF($AQ$10:$AR$10,"&lt;"&amp;Z1228)+1)</f>
        <v>1.4999999999999999E-4</v>
      </c>
      <c r="Z1228" s="61">
        <f>INDEX(AJ$11:AJ$92,MATCH(F1228,AI$11:AI$92,0))</f>
        <v>1.1875</v>
      </c>
      <c r="AA1228" s="61">
        <f t="array" ref="AA1228">INDEX($AT$11:$AV$66,MATCH($C1228&amp;$G1228,$AO$11:$AO$66&amp;$AP$11:$AP$66,0),COUNTIF($AT$10:$AV$10,"&lt;"&amp;Z1228)+1)</f>
        <v>5.0000000000000001E-4</v>
      </c>
      <c r="AB1228" s="111">
        <f t="shared" si="290"/>
        <v>1.1514156081756484</v>
      </c>
      <c r="AC1228" s="121">
        <f t="array" ref="AC1228">INDEX($AW$11:$BA$66,MATCH($C1228&amp;$G1228,$AO$11:$AO$66&amp;$AP$11:$AP$66,0),COUNTIF($AW$10:$BA$10,"&lt;"&amp;Z1228)+1)</f>
        <v>1.4999999999999999E-4</v>
      </c>
      <c r="AD1228" s="62">
        <v>1.1718999999999999</v>
      </c>
      <c r="AE1228" s="61">
        <f t="array" ref="AE1228">INDEX($AT$11:$AV$66,MATCH($C1228&amp;$G1228,$AO$11:$AO$66&amp;$AP$11:$AP$66,0),COUNTIF($AT$10:$AV$10,"&lt;"&amp;AD1228)+1)</f>
        <v>5.0000000000000001E-4</v>
      </c>
      <c r="AF1228" s="111">
        <f t="shared" si="291"/>
        <v>1.1478437387837654</v>
      </c>
      <c r="AG1228" s="121">
        <f t="array" ref="AG1228">INDEX($AW$11:$BA$66,MATCH($C1228&amp;$G1228,$AO$11:$AO$66&amp;$AP$11:$AP$66,0),COUNTIF($AW$10:$BA$10,"&lt;"&amp;AD1228)+1)</f>
        <v>1.4999999999999999E-4</v>
      </c>
    </row>
    <row r="1229" spans="2:33" ht="12.75" customHeight="1" x14ac:dyDescent="0.3">
      <c r="B1229" s="83" t="str">
        <f t="shared" si="279"/>
        <v>1 3/16-20 UN</v>
      </c>
      <c r="C1229" s="74" t="s">
        <v>498</v>
      </c>
      <c r="D1229" s="74"/>
      <c r="E1229" s="24" t="s">
        <v>671</v>
      </c>
      <c r="F1229" s="84" t="s">
        <v>682</v>
      </c>
      <c r="G1229" s="75">
        <v>20</v>
      </c>
      <c r="H1229" s="74" t="s">
        <v>519</v>
      </c>
      <c r="I1229" s="74" t="s">
        <v>660</v>
      </c>
      <c r="J1229" s="74" t="s">
        <v>588</v>
      </c>
      <c r="K1229" s="74" t="s">
        <v>600</v>
      </c>
      <c r="L1229" s="23">
        <f t="shared" si="280"/>
        <v>30.126899999999999</v>
      </c>
      <c r="M1229" s="23">
        <f t="shared" si="281"/>
        <v>1.27</v>
      </c>
      <c r="N1229" s="74">
        <v>60</v>
      </c>
      <c r="O1229" s="101">
        <f t="shared" si="282"/>
        <v>30.126899999999999</v>
      </c>
      <c r="P1229" s="85">
        <f t="shared" si="283"/>
        <v>12.7</v>
      </c>
      <c r="Q1229" s="58">
        <f t="shared" si="284"/>
        <v>0</v>
      </c>
      <c r="R1229" s="101">
        <f t="shared" si="285"/>
        <v>29.302099999999999</v>
      </c>
      <c r="S1229" s="85">
        <f t="shared" si="286"/>
        <v>3.8</v>
      </c>
      <c r="T1229" s="58">
        <f t="shared" si="287"/>
        <v>0</v>
      </c>
      <c r="U1229" s="58">
        <f t="shared" si="288"/>
        <v>3.8</v>
      </c>
      <c r="V1229" s="75">
        <f t="array" ref="V1229">INDEX(AS$11:AS$66,MATCH(C1229&amp;G1229,AO$11:AO$66&amp;AP$11:AP$66,0),0)</f>
        <v>8</v>
      </c>
      <c r="X1229" s="120">
        <f t="shared" si="289"/>
        <v>0.05</v>
      </c>
      <c r="Y1229" s="61">
        <f t="array" ref="Y1229">INDEX($AQ$11:$AR$66,MATCH($C1229&amp;$G1229,$AO$11:$AO$66&amp;$AP$11:$AP$66,0),COUNTIF($AQ$10:$AR$10,"&lt;"&amp;Z1229)+1)</f>
        <v>1.4999999999999999E-4</v>
      </c>
      <c r="Z1229" s="123">
        <v>1.1860999999999999</v>
      </c>
      <c r="AA1229" s="61">
        <f t="array" ref="AA1229">INDEX($AT$11:$AV$66,MATCH($C1229&amp;$G1229,$AO$11:$AO$66&amp;$AP$11:$AP$66,0),COUNTIF($AT$10:$AV$10,"&lt;"&amp;Z1229)+1)</f>
        <v>5.0000000000000001E-4</v>
      </c>
      <c r="AB1229" s="111">
        <f t="shared" si="290"/>
        <v>1.1536240473580834</v>
      </c>
      <c r="AC1229" s="121">
        <f t="array" ref="AC1229">INDEX($AW$11:$BA$66,MATCH($C1229&amp;$G1229,$AO$11:$AO$66&amp;$AP$11:$AP$66,0),COUNTIF($AW$10:$BA$10,"&lt;"&amp;Z1229)+1)</f>
        <v>1.4999999999999999E-4</v>
      </c>
      <c r="AD1229" s="62">
        <v>1.1706000000000001</v>
      </c>
      <c r="AE1229" s="61">
        <f t="array" ref="AE1229">INDEX($AT$11:$AV$66,MATCH($C1229&amp;$G1229,$AO$11:$AO$66&amp;$AP$11:$AP$66,0),COUNTIF($AT$10:$AV$10,"&lt;"&amp;AD1229)+1)</f>
        <v>5.0000000000000001E-4</v>
      </c>
      <c r="AF1229" s="111">
        <f t="shared" si="291"/>
        <v>1.148949364905389</v>
      </c>
      <c r="AG1229" s="121">
        <f t="array" ref="AG1229">INDEX($AW$11:$BA$66,MATCH($C1229&amp;$G1229,$AO$11:$AO$66&amp;$AP$11:$AP$66,0),COUNTIF($AW$10:$BA$10,"&lt;"&amp;AD1229)+1)</f>
        <v>1.4999999999999999E-4</v>
      </c>
    </row>
    <row r="1230" spans="2:33" ht="12.75" customHeight="1" x14ac:dyDescent="0.3">
      <c r="B1230" s="83" t="str">
        <f t="shared" si="279"/>
        <v>1 3/16-20 UN</v>
      </c>
      <c r="C1230" s="74" t="s">
        <v>498</v>
      </c>
      <c r="D1230" s="74"/>
      <c r="E1230" s="24" t="s">
        <v>671</v>
      </c>
      <c r="F1230" s="84" t="s">
        <v>682</v>
      </c>
      <c r="G1230" s="75">
        <v>20</v>
      </c>
      <c r="H1230" s="74" t="s">
        <v>519</v>
      </c>
      <c r="I1230" s="74" t="s">
        <v>661</v>
      </c>
      <c r="J1230" s="74" t="s">
        <v>588</v>
      </c>
      <c r="K1230" s="74" t="s">
        <v>600</v>
      </c>
      <c r="L1230" s="23">
        <f t="shared" si="280"/>
        <v>30.162500000000001</v>
      </c>
      <c r="M1230" s="23">
        <f t="shared" si="281"/>
        <v>1.27</v>
      </c>
      <c r="N1230" s="74">
        <v>60</v>
      </c>
      <c r="O1230" s="101">
        <f t="shared" si="282"/>
        <v>30.162500000000001</v>
      </c>
      <c r="P1230" s="85">
        <f t="shared" si="283"/>
        <v>12.7</v>
      </c>
      <c r="Q1230" s="58">
        <f t="shared" si="284"/>
        <v>0</v>
      </c>
      <c r="R1230" s="101">
        <f t="shared" si="285"/>
        <v>29.337599999999998</v>
      </c>
      <c r="S1230" s="85">
        <f t="shared" si="286"/>
        <v>3.8</v>
      </c>
      <c r="T1230" s="58">
        <f t="shared" si="287"/>
        <v>0</v>
      </c>
      <c r="U1230" s="58">
        <f t="shared" si="288"/>
        <v>3.8</v>
      </c>
      <c r="V1230" s="75">
        <f t="array" ref="V1230">INDEX(AS$11:AS$66,MATCH(C1230&amp;G1230,AO$11:AO$66&amp;AP$11:AP$66,0),0)</f>
        <v>8</v>
      </c>
      <c r="X1230" s="120">
        <f t="shared" si="289"/>
        <v>0.05</v>
      </c>
      <c r="Y1230" s="61">
        <f t="array" ref="Y1230">INDEX($AQ$11:$AR$66,MATCH($C1230&amp;$G1230,$AO$11:$AO$66&amp;$AP$11:$AP$66,0),COUNTIF($AQ$10:$AR$10,"&lt;"&amp;Z1230)+1)</f>
        <v>1.4999999999999999E-4</v>
      </c>
      <c r="Z1230" s="61">
        <f>INDEX(AJ$11:AJ$92,MATCH(F1230,AI$11:AI$92,0))</f>
        <v>1.1875</v>
      </c>
      <c r="AA1230" s="61">
        <f t="array" ref="AA1230">INDEX($AT$11:$AV$66,MATCH($C1230&amp;$G1230,$AO$11:$AO$66&amp;$AP$11:$AP$66,0),COUNTIF($AT$10:$AV$10,"&lt;"&amp;Z1230)+1)</f>
        <v>5.0000000000000001E-4</v>
      </c>
      <c r="AB1230" s="111">
        <f t="shared" si="290"/>
        <v>1.1550240473580835</v>
      </c>
      <c r="AC1230" s="121">
        <f t="array" ref="AC1230">INDEX($AW$11:$BA$66,MATCH($C1230&amp;$G1230,$AO$11:$AO$66&amp;$AP$11:$AP$66,0),COUNTIF($AW$10:$BA$10,"&lt;"&amp;Z1230)+1)</f>
        <v>1.4999999999999999E-4</v>
      </c>
      <c r="AD1230" s="62">
        <v>1.1732</v>
      </c>
      <c r="AE1230" s="61">
        <f t="array" ref="AE1230">INDEX($AT$11:$AV$66,MATCH($C1230&amp;$G1230,$AO$11:$AO$66&amp;$AP$11:$AP$66,0),COUNTIF($AT$10:$AV$10,"&lt;"&amp;AD1230)+1)</f>
        <v>5.0000000000000001E-4</v>
      </c>
      <c r="AF1230" s="111">
        <f t="shared" si="291"/>
        <v>1.1515493649053892</v>
      </c>
      <c r="AG1230" s="121">
        <f t="array" ref="AG1230">INDEX($AW$11:$BA$66,MATCH($C1230&amp;$G1230,$AO$11:$AO$66&amp;$AP$11:$AP$66,0),COUNTIF($AW$10:$BA$10,"&lt;"&amp;AD1230)+1)</f>
        <v>1.4999999999999999E-4</v>
      </c>
    </row>
    <row r="1231" spans="2:33" ht="12.75" customHeight="1" x14ac:dyDescent="0.3">
      <c r="B1231" s="83" t="str">
        <f t="shared" si="279"/>
        <v>1 3/16-28 UN</v>
      </c>
      <c r="C1231" s="74" t="s">
        <v>498</v>
      </c>
      <c r="D1231" s="74"/>
      <c r="E1231" s="24" t="s">
        <v>671</v>
      </c>
      <c r="F1231" s="84" t="s">
        <v>682</v>
      </c>
      <c r="G1231" s="75">
        <v>28</v>
      </c>
      <c r="H1231" s="74" t="s">
        <v>519</v>
      </c>
      <c r="I1231" s="74" t="s">
        <v>660</v>
      </c>
      <c r="J1231" s="74" t="s">
        <v>588</v>
      </c>
      <c r="K1231" s="74" t="s">
        <v>600</v>
      </c>
      <c r="L1231" s="23">
        <f t="shared" si="280"/>
        <v>30.132000000000001</v>
      </c>
      <c r="M1231" s="23">
        <f t="shared" si="281"/>
        <v>0.90710000000000002</v>
      </c>
      <c r="N1231" s="74">
        <v>60</v>
      </c>
      <c r="O1231" s="101">
        <f t="shared" si="282"/>
        <v>30.132000000000001</v>
      </c>
      <c r="P1231" s="85">
        <f t="shared" si="283"/>
        <v>12.7</v>
      </c>
      <c r="Q1231" s="58">
        <f t="shared" si="284"/>
        <v>0</v>
      </c>
      <c r="R1231" s="101">
        <f t="shared" si="285"/>
        <v>29.5428</v>
      </c>
      <c r="S1231" s="85">
        <f t="shared" si="286"/>
        <v>3.8</v>
      </c>
      <c r="T1231" s="58">
        <f t="shared" si="287"/>
        <v>0</v>
      </c>
      <c r="U1231" s="58">
        <f t="shared" si="288"/>
        <v>3.8</v>
      </c>
      <c r="V1231" s="75">
        <f t="array" ref="V1231">INDEX(AS$11:AS$66,MATCH(C1231&amp;G1231,AO$11:AO$66&amp;AP$11:AP$66,0),0)</f>
        <v>8</v>
      </c>
      <c r="X1231" s="120">
        <f t="shared" si="289"/>
        <v>3.5714285714285712E-2</v>
      </c>
      <c r="Y1231" s="61">
        <f t="array" ref="Y1231">INDEX($AQ$11:$AR$66,MATCH($C1231&amp;$G1231,$AO$11:$AO$66&amp;$AP$11:$AP$66,0),COUNTIF($AQ$10:$AR$10,"&lt;"&amp;Z1231)+1)</f>
        <v>1.4999999999999999E-4</v>
      </c>
      <c r="Z1231" s="123">
        <v>1.1862999999999999</v>
      </c>
      <c r="AA1231" s="61">
        <f t="array" ref="AA1231">INDEX($AT$11:$AV$66,MATCH($C1231&amp;$G1231,$AO$11:$AO$66&amp;$AP$11:$AP$66,0),COUNTIF($AT$10:$AV$10,"&lt;"&amp;Z1231)+1)</f>
        <v>5.0000000000000001E-4</v>
      </c>
      <c r="AB1231" s="111">
        <f t="shared" si="290"/>
        <v>1.1631028909700596</v>
      </c>
      <c r="AC1231" s="121">
        <f t="array" ref="AC1231">INDEX($AW$11:$BA$66,MATCH($C1231&amp;$G1231,$AO$11:$AO$66&amp;$AP$11:$AP$66,0),COUNTIF($AW$10:$BA$10,"&lt;"&amp;Z1231)+1)</f>
        <v>1.4999999999999999E-4</v>
      </c>
      <c r="AD1231" s="62">
        <v>1.1745000000000001</v>
      </c>
      <c r="AE1231" s="61">
        <f t="array" ref="AE1231">INDEX($AT$11:$AV$66,MATCH($C1231&amp;$G1231,$AO$11:$AO$66&amp;$AP$11:$AP$66,0),COUNTIF($AT$10:$AV$10,"&lt;"&amp;AD1231)+1)</f>
        <v>5.0000000000000001E-4</v>
      </c>
      <c r="AF1231" s="111">
        <f t="shared" si="291"/>
        <v>1.1590352606467065</v>
      </c>
      <c r="AG1231" s="121">
        <f t="array" ref="AG1231">INDEX($AW$11:$BA$66,MATCH($C1231&amp;$G1231,$AO$11:$AO$66&amp;$AP$11:$AP$66,0),COUNTIF($AW$10:$BA$10,"&lt;"&amp;AD1231)+1)</f>
        <v>1.4999999999999999E-4</v>
      </c>
    </row>
    <row r="1232" spans="2:33" ht="12.75" customHeight="1" x14ac:dyDescent="0.3">
      <c r="B1232" s="83" t="str">
        <f t="shared" si="279"/>
        <v>1 3/16-28 UN</v>
      </c>
      <c r="C1232" s="74" t="s">
        <v>498</v>
      </c>
      <c r="D1232" s="74"/>
      <c r="E1232" s="24" t="s">
        <v>671</v>
      </c>
      <c r="F1232" s="84" t="s">
        <v>682</v>
      </c>
      <c r="G1232" s="75">
        <v>28</v>
      </c>
      <c r="H1232" s="74" t="s">
        <v>519</v>
      </c>
      <c r="I1232" s="74" t="s">
        <v>660</v>
      </c>
      <c r="J1232" s="74" t="s">
        <v>588</v>
      </c>
      <c r="K1232" s="74" t="s">
        <v>600</v>
      </c>
      <c r="L1232" s="23">
        <f t="shared" ref="L1232" si="292">ROUND(Z1232*25.4,4)</f>
        <v>30.162500000000001</v>
      </c>
      <c r="M1232" s="23">
        <f t="shared" si="281"/>
        <v>0.90710000000000002</v>
      </c>
      <c r="N1232" s="74">
        <v>60</v>
      </c>
      <c r="O1232" s="101">
        <f t="shared" si="282"/>
        <v>30.162500000000001</v>
      </c>
      <c r="P1232" s="85">
        <f t="shared" si="283"/>
        <v>12.7</v>
      </c>
      <c r="Q1232" s="58">
        <f t="shared" si="284"/>
        <v>0</v>
      </c>
      <c r="R1232" s="101">
        <f t="shared" si="285"/>
        <v>29.5733</v>
      </c>
      <c r="S1232" s="85">
        <f t="shared" si="286"/>
        <v>3.8</v>
      </c>
      <c r="T1232" s="58">
        <f t="shared" si="287"/>
        <v>0</v>
      </c>
      <c r="U1232" s="58">
        <f t="shared" si="288"/>
        <v>3.8</v>
      </c>
      <c r="V1232" s="75">
        <f t="array" ref="V1232">INDEX(AS$11:AS$66,MATCH(C1232&amp;G1232,AO$11:AO$66&amp;AP$11:AP$66,0),0)</f>
        <v>8</v>
      </c>
      <c r="X1232" s="120">
        <f t="shared" si="289"/>
        <v>3.5714285714285712E-2</v>
      </c>
      <c r="Y1232" s="61">
        <f t="array" ref="Y1232">INDEX($AQ$11:$AR$66,MATCH($C1232&amp;$G1232,$AO$11:$AO$66&amp;$AP$11:$AP$66,0),COUNTIF($AQ$10:$AR$10,"&lt;"&amp;Z1232)+1)</f>
        <v>1.4999999999999999E-4</v>
      </c>
      <c r="Z1232" s="61">
        <f>INDEX(AJ$11:AJ$92,MATCH(F1232,AI$11:AI$92,0))</f>
        <v>1.1875</v>
      </c>
      <c r="AA1232" s="61">
        <f t="array" ref="AA1232">INDEX($AT$11:$AV$66,MATCH($C1232&amp;$G1232,$AO$11:$AO$66&amp;$AP$11:$AP$66,0),COUNTIF($AT$10:$AV$10,"&lt;"&amp;Z1232)+1)</f>
        <v>5.0000000000000001E-4</v>
      </c>
      <c r="AB1232" s="111">
        <f t="shared" si="290"/>
        <v>1.1643028909700597</v>
      </c>
      <c r="AC1232" s="121">
        <f t="array" ref="AC1232">INDEX($AW$11:$BA$66,MATCH($C1232&amp;$G1232,$AO$11:$AO$66&amp;$AP$11:$AP$66,0),COUNTIF($AW$10:$BA$10,"&lt;"&amp;Z1232)+1)</f>
        <v>1.4999999999999999E-4</v>
      </c>
      <c r="AD1232" s="62">
        <v>1.1767000000000001</v>
      </c>
      <c r="AE1232" s="61">
        <f t="array" ref="AE1232">INDEX($AT$11:$AV$66,MATCH($C1232&amp;$G1232,$AO$11:$AO$66&amp;$AP$11:$AP$66,0),COUNTIF($AT$10:$AV$10,"&lt;"&amp;AD1232)+1)</f>
        <v>5.0000000000000001E-4</v>
      </c>
      <c r="AF1232" s="111">
        <f t="shared" si="291"/>
        <v>1.1612352606467065</v>
      </c>
      <c r="AG1232" s="121">
        <f t="array" ref="AG1232">INDEX($AW$11:$BA$66,MATCH($C1232&amp;$G1232,$AO$11:$AO$66&amp;$AP$11:$AP$66,0),COUNTIF($AW$10:$BA$10,"&lt;"&amp;AD1232)+1)</f>
        <v>1.4999999999999999E-4</v>
      </c>
    </row>
    <row r="1233" spans="2:41" ht="12.75" customHeight="1" x14ac:dyDescent="0.3">
      <c r="B1233" s="83" t="str">
        <f t="shared" si="279"/>
        <v>1 1/4-8 UN</v>
      </c>
      <c r="C1233" s="74" t="s">
        <v>498</v>
      </c>
      <c r="D1233" s="74"/>
      <c r="E1233" s="24" t="s">
        <v>671</v>
      </c>
      <c r="F1233" s="84" t="s">
        <v>683</v>
      </c>
      <c r="G1233" s="75">
        <v>8</v>
      </c>
      <c r="H1233" s="74" t="s">
        <v>519</v>
      </c>
      <c r="I1233" s="74" t="s">
        <v>660</v>
      </c>
      <c r="J1233" s="74" t="s">
        <v>588</v>
      </c>
      <c r="K1233" s="74" t="s">
        <v>600</v>
      </c>
      <c r="L1233" s="23">
        <f t="shared" si="280"/>
        <v>31.6967</v>
      </c>
      <c r="M1233" s="23">
        <f t="shared" si="281"/>
        <v>3.1749999999999998</v>
      </c>
      <c r="N1233" s="74">
        <v>60</v>
      </c>
      <c r="O1233" s="101">
        <f t="shared" si="282"/>
        <v>31.6967</v>
      </c>
      <c r="P1233" s="85">
        <f t="shared" si="283"/>
        <v>17.8</v>
      </c>
      <c r="Q1233" s="58">
        <f t="shared" si="284"/>
        <v>0</v>
      </c>
      <c r="R1233" s="101">
        <f t="shared" si="285"/>
        <v>29.634399999999999</v>
      </c>
      <c r="S1233" s="85">
        <f t="shared" si="286"/>
        <v>5.0999999999999996</v>
      </c>
      <c r="T1233" s="58">
        <f t="shared" si="287"/>
        <v>0</v>
      </c>
      <c r="U1233" s="58">
        <f t="shared" si="288"/>
        <v>6.4</v>
      </c>
      <c r="V1233" s="75">
        <f t="array" ref="V1233">INDEX(AS$11:AS$66,MATCH(C1233&amp;G1233,AO$11:AO$66&amp;AP$11:AP$66,0),0)</f>
        <v>5</v>
      </c>
      <c r="X1233" s="120">
        <f t="shared" si="289"/>
        <v>0.125</v>
      </c>
      <c r="Y1233" s="61">
        <f t="array" ref="Y1233">INDEX($AQ$11:$AR$66,MATCH($C1233&amp;$G1233,$AO$11:$AO$66&amp;$AP$11:$AP$66,0),COUNTIF($AQ$10:$AR$10,"&lt;"&amp;Z1233)+1)</f>
        <v>2.5000000000000001E-4</v>
      </c>
      <c r="Z1233" s="123">
        <v>1.2479</v>
      </c>
      <c r="AA1233" s="61">
        <f t="array" ref="AA1233">INDEX($AT$11:$AV$66,MATCH($C1233&amp;$G1233,$AO$11:$AO$66&amp;$AP$11:$AP$66,0),COUNTIF($AT$10:$AV$10,"&lt;"&amp;Z1233)+1)</f>
        <v>6.9999999999999999E-4</v>
      </c>
      <c r="AB1233" s="111">
        <f t="shared" si="290"/>
        <v>1.1667101183952089</v>
      </c>
      <c r="AC1233" s="121">
        <f t="array" ref="AC1233">INDEX($AW$11:$BA$66,MATCH($C1233&amp;$G1233,$AO$11:$AO$66&amp;$AP$11:$AP$66,0),COUNTIF($AW$10:$BA$10,"&lt;"&amp;Z1233)+1)</f>
        <v>2.0000000000000001E-4</v>
      </c>
      <c r="AD1233" s="62">
        <v>1.2138</v>
      </c>
      <c r="AE1233" s="61">
        <f t="array" ref="AE1233">INDEX($AT$11:$AV$66,MATCH($C1233&amp;$G1233,$AO$11:$AO$66&amp;$AP$11:$AP$66,0),COUNTIF($AT$10:$AV$10,"&lt;"&amp;AD1233)+1)</f>
        <v>6.9999999999999999E-4</v>
      </c>
      <c r="AF1233" s="111">
        <f t="shared" si="291"/>
        <v>1.1596734122634726</v>
      </c>
      <c r="AG1233" s="121">
        <f t="array" ref="AG1233">INDEX($AW$11:$BA$66,MATCH($C1233&amp;$G1233,$AO$11:$AO$66&amp;$AP$11:$AP$66,0),COUNTIF($AW$10:$BA$10,"&lt;"&amp;AD1233)+1)</f>
        <v>2.0000000000000001E-4</v>
      </c>
    </row>
    <row r="1234" spans="2:41" ht="12.75" customHeight="1" x14ac:dyDescent="0.3">
      <c r="B1234" s="83" t="str">
        <f t="shared" si="279"/>
        <v>1 1/4-8 UN</v>
      </c>
      <c r="C1234" s="74" t="s">
        <v>498</v>
      </c>
      <c r="D1234" s="74"/>
      <c r="E1234" s="24" t="s">
        <v>671</v>
      </c>
      <c r="F1234" s="84" t="s">
        <v>683</v>
      </c>
      <c r="G1234" s="75">
        <v>8</v>
      </c>
      <c r="H1234" s="74" t="s">
        <v>519</v>
      </c>
      <c r="I1234" s="74" t="s">
        <v>661</v>
      </c>
      <c r="J1234" s="74" t="s">
        <v>588</v>
      </c>
      <c r="K1234" s="74" t="s">
        <v>600</v>
      </c>
      <c r="L1234" s="23">
        <f t="shared" si="280"/>
        <v>31.75</v>
      </c>
      <c r="M1234" s="23">
        <f t="shared" si="281"/>
        <v>3.1749999999999998</v>
      </c>
      <c r="N1234" s="74">
        <v>60</v>
      </c>
      <c r="O1234" s="101">
        <f t="shared" si="282"/>
        <v>31.75</v>
      </c>
      <c r="P1234" s="85">
        <f t="shared" si="283"/>
        <v>17.8</v>
      </c>
      <c r="Q1234" s="58">
        <f t="shared" si="284"/>
        <v>0</v>
      </c>
      <c r="R1234" s="101">
        <f t="shared" si="285"/>
        <v>29.687799999999999</v>
      </c>
      <c r="S1234" s="85">
        <f t="shared" si="286"/>
        <v>5.0999999999999996</v>
      </c>
      <c r="T1234" s="58">
        <f t="shared" si="287"/>
        <v>0</v>
      </c>
      <c r="U1234" s="58">
        <f t="shared" si="288"/>
        <v>6.4</v>
      </c>
      <c r="V1234" s="75">
        <f t="array" ref="V1234">INDEX(AS$11:AS$66,MATCH(C1234&amp;G1234,AO$11:AO$66&amp;AP$11:AP$66,0),0)</f>
        <v>5</v>
      </c>
      <c r="X1234" s="120">
        <f t="shared" si="289"/>
        <v>0.125</v>
      </c>
      <c r="Y1234" s="61">
        <f t="array" ref="Y1234">INDEX($AQ$11:$AR$66,MATCH($C1234&amp;$G1234,$AO$11:$AO$66&amp;$AP$11:$AP$66,0),COUNTIF($AQ$10:$AR$10,"&lt;"&amp;Z1234)+1)</f>
        <v>2.5000000000000001E-4</v>
      </c>
      <c r="Z1234" s="61">
        <f>INDEX(AJ$11:AJ$92,MATCH(F1234,AI$11:AI$92,0))</f>
        <v>1.25</v>
      </c>
      <c r="AA1234" s="61">
        <f t="array" ref="AA1234">INDEX($AT$11:$AV$66,MATCH($C1234&amp;$G1234,$AO$11:$AO$66&amp;$AP$11:$AP$66,0),COUNTIF($AT$10:$AV$10,"&lt;"&amp;Z1234)+1)</f>
        <v>6.9999999999999999E-4</v>
      </c>
      <c r="AB1234" s="111">
        <f t="shared" si="290"/>
        <v>1.1688101183952089</v>
      </c>
      <c r="AC1234" s="121">
        <f t="array" ref="AC1234">INDEX($AW$11:$BA$66,MATCH($C1234&amp;$G1234,$AO$11:$AO$66&amp;$AP$11:$AP$66,0),COUNTIF($AW$10:$BA$10,"&lt;"&amp;Z1234)+1)</f>
        <v>2.0000000000000001E-4</v>
      </c>
      <c r="AD1234" s="62">
        <v>1.2176</v>
      </c>
      <c r="AE1234" s="61">
        <f t="array" ref="AE1234">INDEX($AT$11:$AV$66,MATCH($C1234&amp;$G1234,$AO$11:$AO$66&amp;$AP$11:$AP$66,0),COUNTIF($AT$10:$AV$10,"&lt;"&amp;AD1234)+1)</f>
        <v>6.9999999999999999E-4</v>
      </c>
      <c r="AF1234" s="111">
        <f t="shared" si="291"/>
        <v>1.1634734122634727</v>
      </c>
      <c r="AG1234" s="121">
        <f t="array" ref="AG1234">INDEX($AW$11:$BA$66,MATCH($C1234&amp;$G1234,$AO$11:$AO$66&amp;$AP$11:$AP$66,0),COUNTIF($AW$10:$BA$10,"&lt;"&amp;AD1234)+1)</f>
        <v>2.0000000000000001E-4</v>
      </c>
    </row>
    <row r="1235" spans="2:41" ht="12.75" customHeight="1" x14ac:dyDescent="0.3">
      <c r="B1235" s="83" t="str">
        <f t="shared" si="279"/>
        <v>1 1/4-16 UN</v>
      </c>
      <c r="C1235" s="74" t="s">
        <v>498</v>
      </c>
      <c r="D1235" s="74"/>
      <c r="E1235" s="24" t="s">
        <v>671</v>
      </c>
      <c r="F1235" s="84" t="s">
        <v>683</v>
      </c>
      <c r="G1235" s="75">
        <v>16</v>
      </c>
      <c r="H1235" s="74" t="s">
        <v>519</v>
      </c>
      <c r="I1235" s="74" t="s">
        <v>660</v>
      </c>
      <c r="J1235" s="74" t="s">
        <v>588</v>
      </c>
      <c r="K1235" s="74" t="s">
        <v>600</v>
      </c>
      <c r="L1235" s="23">
        <f t="shared" si="280"/>
        <v>31.7119</v>
      </c>
      <c r="M1235" s="23">
        <f t="shared" si="281"/>
        <v>1.5874999999999999</v>
      </c>
      <c r="N1235" s="74">
        <v>60</v>
      </c>
      <c r="O1235" s="101">
        <f t="shared" si="282"/>
        <v>31.7119</v>
      </c>
      <c r="P1235" s="85">
        <f t="shared" si="283"/>
        <v>15.2</v>
      </c>
      <c r="Q1235" s="58">
        <f t="shared" si="284"/>
        <v>0</v>
      </c>
      <c r="R1235" s="101">
        <f t="shared" si="285"/>
        <v>30.680800000000001</v>
      </c>
      <c r="S1235" s="85">
        <f t="shared" si="286"/>
        <v>5.0999999999999996</v>
      </c>
      <c r="T1235" s="58">
        <f t="shared" si="287"/>
        <v>0</v>
      </c>
      <c r="U1235" s="58">
        <f t="shared" si="288"/>
        <v>3.8</v>
      </c>
      <c r="V1235" s="75">
        <f t="array" ref="V1235">INDEX(AS$11:AS$66,MATCH(C1235&amp;G1235,AO$11:AO$66&amp;AP$11:AP$66,0),0)</f>
        <v>8</v>
      </c>
      <c r="X1235" s="120">
        <f t="shared" si="289"/>
        <v>6.25E-2</v>
      </c>
      <c r="Y1235" s="61">
        <f t="array" ref="Y1235">INDEX($AQ$11:$AR$66,MATCH($C1235&amp;$G1235,$AO$11:$AO$66&amp;$AP$11:$AP$66,0),COUNTIF($AQ$10:$AR$10,"&lt;"&amp;Z1235)+1)</f>
        <v>1.4999999999999999E-4</v>
      </c>
      <c r="Z1235" s="123">
        <v>1.2484999999999999</v>
      </c>
      <c r="AA1235" s="61">
        <f t="array" ref="AA1235">INDEX($AT$11:$AV$66,MATCH($C1235&amp;$G1235,$AO$11:$AO$66&amp;$AP$11:$AP$66,0),COUNTIF($AT$10:$AV$10,"&lt;"&amp;Z1235)+1)</f>
        <v>5.9999999999999995E-4</v>
      </c>
      <c r="AB1235" s="111">
        <f t="shared" si="290"/>
        <v>1.2079050591976044</v>
      </c>
      <c r="AC1235" s="121">
        <f t="array" ref="AC1235">INDEX($AW$11:$BA$66,MATCH($C1235&amp;$G1235,$AO$11:$AO$66&amp;$AP$11:$AP$66,0),COUNTIF($AW$10:$BA$10,"&lt;"&amp;Z1235)+1)</f>
        <v>2.0000000000000001E-4</v>
      </c>
      <c r="AD1235" s="62">
        <v>1.2299</v>
      </c>
      <c r="AE1235" s="61">
        <f t="array" ref="AE1235">INDEX($AT$11:$AV$66,MATCH($C1235&amp;$G1235,$AO$11:$AO$66&amp;$AP$11:$AP$66,0),COUNTIF($AT$10:$AV$10,"&lt;"&amp;AD1235)+1)</f>
        <v>5.9999999999999995E-4</v>
      </c>
      <c r="AF1235" s="111">
        <f t="shared" si="291"/>
        <v>1.2028367061317362</v>
      </c>
      <c r="AG1235" s="121">
        <f t="array" ref="AG1235">INDEX($AW$11:$BA$66,MATCH($C1235&amp;$G1235,$AO$11:$AO$66&amp;$AP$11:$AP$66,0),COUNTIF($AW$10:$BA$10,"&lt;"&amp;AD1235)+1)</f>
        <v>2.0000000000000001E-4</v>
      </c>
    </row>
    <row r="1236" spans="2:41" ht="12.75" customHeight="1" x14ac:dyDescent="0.3">
      <c r="B1236" s="83" t="str">
        <f t="shared" si="279"/>
        <v>1 1/4-16 UN</v>
      </c>
      <c r="C1236" s="74" t="s">
        <v>498</v>
      </c>
      <c r="D1236" s="74"/>
      <c r="E1236" s="24" t="s">
        <v>671</v>
      </c>
      <c r="F1236" s="84" t="s">
        <v>683</v>
      </c>
      <c r="G1236" s="75">
        <v>16</v>
      </c>
      <c r="H1236" s="74" t="s">
        <v>519</v>
      </c>
      <c r="I1236" s="74" t="s">
        <v>661</v>
      </c>
      <c r="J1236" s="74" t="s">
        <v>588</v>
      </c>
      <c r="K1236" s="74" t="s">
        <v>600</v>
      </c>
      <c r="L1236" s="23">
        <f t="shared" si="280"/>
        <v>31.75</v>
      </c>
      <c r="M1236" s="23">
        <f t="shared" si="281"/>
        <v>1.5874999999999999</v>
      </c>
      <c r="N1236" s="74">
        <v>60</v>
      </c>
      <c r="O1236" s="101">
        <f t="shared" si="282"/>
        <v>31.75</v>
      </c>
      <c r="P1236" s="85">
        <f t="shared" si="283"/>
        <v>15.2</v>
      </c>
      <c r="Q1236" s="58">
        <f t="shared" si="284"/>
        <v>0</v>
      </c>
      <c r="R1236" s="101">
        <f t="shared" si="285"/>
        <v>30.718900000000001</v>
      </c>
      <c r="S1236" s="85">
        <f t="shared" si="286"/>
        <v>5.0999999999999996</v>
      </c>
      <c r="T1236" s="58">
        <f t="shared" si="287"/>
        <v>0</v>
      </c>
      <c r="U1236" s="58">
        <f t="shared" si="288"/>
        <v>3.8</v>
      </c>
      <c r="V1236" s="75">
        <f t="array" ref="V1236">INDEX(AS$11:AS$66,MATCH(C1236&amp;G1236,AO$11:AO$66&amp;AP$11:AP$66,0),0)</f>
        <v>8</v>
      </c>
      <c r="X1236" s="120">
        <f t="shared" si="289"/>
        <v>6.25E-2</v>
      </c>
      <c r="Y1236" s="61">
        <f t="array" ref="Y1236">INDEX($AQ$11:$AR$66,MATCH($C1236&amp;$G1236,$AO$11:$AO$66&amp;$AP$11:$AP$66,0),COUNTIF($AQ$10:$AR$10,"&lt;"&amp;Z1236)+1)</f>
        <v>1.4999999999999999E-4</v>
      </c>
      <c r="Z1236" s="61">
        <f>INDEX(AJ$11:AJ$92,MATCH(F1236,AI$11:AI$92,0))</f>
        <v>1.25</v>
      </c>
      <c r="AA1236" s="61">
        <f t="array" ref="AA1236">INDEX($AT$11:$AV$66,MATCH($C1236&amp;$G1236,$AO$11:$AO$66&amp;$AP$11:$AP$66,0),COUNTIF($AT$10:$AV$10,"&lt;"&amp;Z1236)+1)</f>
        <v>5.9999999999999995E-4</v>
      </c>
      <c r="AB1236" s="111">
        <f t="shared" si="290"/>
        <v>1.2094050591976044</v>
      </c>
      <c r="AC1236" s="121">
        <f t="array" ref="AC1236">INDEX($AW$11:$BA$66,MATCH($C1236&amp;$G1236,$AO$11:$AO$66&amp;$AP$11:$AP$66,0),COUNTIF($AW$10:$BA$10,"&lt;"&amp;Z1236)+1)</f>
        <v>2.0000000000000001E-4</v>
      </c>
      <c r="AD1236" s="62">
        <v>1.2326999999999999</v>
      </c>
      <c r="AE1236" s="61">
        <f t="array" ref="AE1236">INDEX($AT$11:$AV$66,MATCH($C1236&amp;$G1236,$AO$11:$AO$66&amp;$AP$11:$AP$66,0),COUNTIF($AT$10:$AV$10,"&lt;"&amp;AD1236)+1)</f>
        <v>5.9999999999999995E-4</v>
      </c>
      <c r="AF1236" s="111">
        <f t="shared" si="291"/>
        <v>1.2056367061317361</v>
      </c>
      <c r="AG1236" s="121">
        <f t="array" ref="AG1236">INDEX($AW$11:$BA$66,MATCH($C1236&amp;$G1236,$AO$11:$AO$66&amp;$AP$11:$AP$66,0),COUNTIF($AW$10:$BA$10,"&lt;"&amp;AD1236)+1)</f>
        <v>2.0000000000000001E-4</v>
      </c>
    </row>
    <row r="1237" spans="2:41" ht="12.75" customHeight="1" x14ac:dyDescent="0.3">
      <c r="B1237" s="83" t="str">
        <f t="shared" si="279"/>
        <v>1 1/4-18 UNEF</v>
      </c>
      <c r="C1237" s="74" t="s">
        <v>498</v>
      </c>
      <c r="D1237" s="74"/>
      <c r="E1237" s="24" t="s">
        <v>676</v>
      </c>
      <c r="F1237" s="84" t="s">
        <v>683</v>
      </c>
      <c r="G1237" s="75">
        <v>18</v>
      </c>
      <c r="H1237" s="74" t="s">
        <v>519</v>
      </c>
      <c r="I1237" s="74" t="s">
        <v>660</v>
      </c>
      <c r="J1237" s="74" t="s">
        <v>588</v>
      </c>
      <c r="K1237" s="74" t="s">
        <v>600</v>
      </c>
      <c r="L1237" s="23">
        <f t="shared" si="280"/>
        <v>31.7119</v>
      </c>
      <c r="M1237" s="23">
        <f t="shared" si="281"/>
        <v>1.4111</v>
      </c>
      <c r="N1237" s="74">
        <v>60</v>
      </c>
      <c r="O1237" s="101">
        <f t="shared" si="282"/>
        <v>31.7119</v>
      </c>
      <c r="P1237" s="85">
        <f t="shared" si="283"/>
        <v>12.7</v>
      </c>
      <c r="Q1237" s="58">
        <f t="shared" si="284"/>
        <v>0</v>
      </c>
      <c r="R1237" s="101">
        <f t="shared" si="285"/>
        <v>30.795400000000001</v>
      </c>
      <c r="S1237" s="85">
        <f t="shared" si="286"/>
        <v>3.8</v>
      </c>
      <c r="T1237" s="58">
        <f t="shared" si="287"/>
        <v>0</v>
      </c>
      <c r="U1237" s="58">
        <f t="shared" si="288"/>
        <v>3.8</v>
      </c>
      <c r="V1237" s="75">
        <f t="array" ref="V1237">INDEX(AS$11:AS$66,MATCH(C1237&amp;G1237,AO$11:AO$66&amp;AP$11:AP$66,0),0)</f>
        <v>8</v>
      </c>
      <c r="X1237" s="120">
        <f t="shared" si="289"/>
        <v>5.5555555555555552E-2</v>
      </c>
      <c r="Y1237" s="61">
        <f t="array" ref="Y1237">INDEX($AQ$11:$AR$66,MATCH($C1237&amp;$G1237,$AO$11:$AO$66&amp;$AP$11:$AP$66,0),COUNTIF($AQ$10:$AR$10,"&lt;"&amp;Z1237)+1)</f>
        <v>1.4999999999999999E-4</v>
      </c>
      <c r="Z1237" s="123">
        <v>1.2484999999999999</v>
      </c>
      <c r="AA1237" s="61">
        <f t="array" ref="AA1237">INDEX($AT$11:$AV$66,MATCH($C1237&amp;$G1237,$AO$11:$AO$66&amp;$AP$11:$AP$66,0),COUNTIF($AT$10:$AV$10,"&lt;"&amp;Z1237)+1)</f>
        <v>5.0000000000000001E-4</v>
      </c>
      <c r="AB1237" s="111">
        <f t="shared" si="290"/>
        <v>1.2124156081756483</v>
      </c>
      <c r="AC1237" s="121">
        <f t="array" ref="AC1237">INDEX($AW$11:$BA$66,MATCH($C1237&amp;$G1237,$AO$11:$AO$66&amp;$AP$11:$AP$66,0),COUNTIF($AW$10:$BA$10,"&lt;"&amp;Z1237)+1)</f>
        <v>1.4999999999999999E-4</v>
      </c>
      <c r="AD1237" s="62">
        <v>1.2316</v>
      </c>
      <c r="AE1237" s="61">
        <f t="array" ref="AE1237">INDEX($AT$11:$AV$66,MATCH($C1237&amp;$G1237,$AO$11:$AO$66&amp;$AP$11:$AP$66,0),COUNTIF($AT$10:$AV$10,"&lt;"&amp;AD1237)+1)</f>
        <v>5.0000000000000001E-4</v>
      </c>
      <c r="AF1237" s="111">
        <f t="shared" si="291"/>
        <v>1.2075437387837655</v>
      </c>
      <c r="AG1237" s="121">
        <f t="array" ref="AG1237">INDEX($AW$11:$BA$66,MATCH($C1237&amp;$G1237,$AO$11:$AO$66&amp;$AP$11:$AP$66,0),COUNTIF($AW$10:$BA$10,"&lt;"&amp;AD1237)+1)</f>
        <v>1.4999999999999999E-4</v>
      </c>
    </row>
    <row r="1238" spans="2:41" ht="12.75" customHeight="1" x14ac:dyDescent="0.3">
      <c r="B1238" s="83" t="str">
        <f t="shared" si="279"/>
        <v>1 1/4-18 UNEF</v>
      </c>
      <c r="C1238" s="74" t="s">
        <v>498</v>
      </c>
      <c r="D1238" s="74"/>
      <c r="E1238" s="24" t="s">
        <v>676</v>
      </c>
      <c r="F1238" s="84" t="s">
        <v>683</v>
      </c>
      <c r="G1238" s="75">
        <v>18</v>
      </c>
      <c r="H1238" s="74" t="s">
        <v>519</v>
      </c>
      <c r="I1238" s="74" t="s">
        <v>661</v>
      </c>
      <c r="J1238" s="74" t="s">
        <v>588</v>
      </c>
      <c r="K1238" s="74" t="s">
        <v>600</v>
      </c>
      <c r="L1238" s="23">
        <f t="shared" si="280"/>
        <v>31.75</v>
      </c>
      <c r="M1238" s="23">
        <f t="shared" si="281"/>
        <v>1.4111</v>
      </c>
      <c r="N1238" s="74">
        <v>60</v>
      </c>
      <c r="O1238" s="101">
        <f t="shared" si="282"/>
        <v>31.75</v>
      </c>
      <c r="P1238" s="85">
        <f t="shared" si="283"/>
        <v>12.7</v>
      </c>
      <c r="Q1238" s="58">
        <f t="shared" si="284"/>
        <v>0</v>
      </c>
      <c r="R1238" s="101">
        <f t="shared" si="285"/>
        <v>30.833500000000001</v>
      </c>
      <c r="S1238" s="85">
        <f t="shared" si="286"/>
        <v>3.8</v>
      </c>
      <c r="T1238" s="58">
        <f t="shared" si="287"/>
        <v>0</v>
      </c>
      <c r="U1238" s="58">
        <f t="shared" si="288"/>
        <v>3.8</v>
      </c>
      <c r="V1238" s="75">
        <f t="array" ref="V1238">INDEX(AS$11:AS$66,MATCH(C1238&amp;G1238,AO$11:AO$66&amp;AP$11:AP$66,0),0)</f>
        <v>8</v>
      </c>
      <c r="X1238" s="120">
        <f t="shared" si="289"/>
        <v>5.5555555555555552E-2</v>
      </c>
      <c r="Y1238" s="61">
        <f t="array" ref="Y1238">INDEX($AQ$11:$AR$66,MATCH($C1238&amp;$G1238,$AO$11:$AO$66&amp;$AP$11:$AP$66,0),COUNTIF($AQ$10:$AR$10,"&lt;"&amp;Z1238)+1)</f>
        <v>1.4999999999999999E-4</v>
      </c>
      <c r="Z1238" s="61">
        <f>INDEX(AJ$11:AJ$92,MATCH(F1238,AI$11:AI$92,0))</f>
        <v>1.25</v>
      </c>
      <c r="AA1238" s="61">
        <f t="array" ref="AA1238">INDEX($AT$11:$AV$66,MATCH($C1238&amp;$G1238,$AO$11:$AO$66&amp;$AP$11:$AP$66,0),COUNTIF($AT$10:$AV$10,"&lt;"&amp;Z1238)+1)</f>
        <v>5.0000000000000001E-4</v>
      </c>
      <c r="AB1238" s="111">
        <f t="shared" si="290"/>
        <v>1.2139156081756484</v>
      </c>
      <c r="AC1238" s="121">
        <f t="array" ref="AC1238">INDEX($AW$11:$BA$66,MATCH($C1238&amp;$G1238,$AO$11:$AO$66&amp;$AP$11:$AP$66,0),COUNTIF($AW$10:$BA$10,"&lt;"&amp;Z1238)+1)</f>
        <v>1.4999999999999999E-4</v>
      </c>
      <c r="AD1238" s="62">
        <v>1.2343999999999999</v>
      </c>
      <c r="AE1238" s="61">
        <f t="array" ref="AE1238">INDEX($AT$11:$AV$66,MATCH($C1238&amp;$G1238,$AO$11:$AO$66&amp;$AP$11:$AP$66,0),COUNTIF($AT$10:$AV$10,"&lt;"&amp;AD1238)+1)</f>
        <v>5.0000000000000001E-4</v>
      </c>
      <c r="AF1238" s="111">
        <f t="shared" si="291"/>
        <v>1.2103437387837654</v>
      </c>
      <c r="AG1238" s="121">
        <f t="array" ref="AG1238">INDEX($AW$11:$BA$66,MATCH($C1238&amp;$G1238,$AO$11:$AO$66&amp;$AP$11:$AP$66,0),COUNTIF($AW$10:$BA$10,"&lt;"&amp;AD1238)+1)</f>
        <v>1.4999999999999999E-4</v>
      </c>
    </row>
    <row r="1239" spans="2:41" ht="12.75" customHeight="1" x14ac:dyDescent="0.3">
      <c r="B1239" s="83" t="str">
        <f t="shared" si="279"/>
        <v>1 1/4-20 UN</v>
      </c>
      <c r="C1239" s="74" t="s">
        <v>498</v>
      </c>
      <c r="D1239" s="74"/>
      <c r="E1239" s="24" t="s">
        <v>671</v>
      </c>
      <c r="F1239" s="84" t="s">
        <v>683</v>
      </c>
      <c r="G1239" s="75">
        <v>20</v>
      </c>
      <c r="H1239" s="74" t="s">
        <v>519</v>
      </c>
      <c r="I1239" s="74" t="s">
        <v>660</v>
      </c>
      <c r="J1239" s="74" t="s">
        <v>588</v>
      </c>
      <c r="K1239" s="74" t="s">
        <v>600</v>
      </c>
      <c r="L1239" s="23">
        <f t="shared" si="280"/>
        <v>31.714400000000001</v>
      </c>
      <c r="M1239" s="23">
        <f t="shared" si="281"/>
        <v>1.27</v>
      </c>
      <c r="N1239" s="74">
        <v>60</v>
      </c>
      <c r="O1239" s="101">
        <f t="shared" si="282"/>
        <v>31.714400000000001</v>
      </c>
      <c r="P1239" s="85">
        <f t="shared" si="283"/>
        <v>12.7</v>
      </c>
      <c r="Q1239" s="58">
        <f t="shared" si="284"/>
        <v>0</v>
      </c>
      <c r="R1239" s="101">
        <f t="shared" si="285"/>
        <v>30.889600000000002</v>
      </c>
      <c r="S1239" s="85">
        <f t="shared" si="286"/>
        <v>3.8</v>
      </c>
      <c r="T1239" s="58">
        <f t="shared" si="287"/>
        <v>0</v>
      </c>
      <c r="U1239" s="58">
        <f t="shared" si="288"/>
        <v>3.8</v>
      </c>
      <c r="V1239" s="75">
        <f t="array" ref="V1239">INDEX(AS$11:AS$66,MATCH(C1239&amp;G1239,AO$11:AO$66&amp;AP$11:AP$66,0),0)</f>
        <v>8</v>
      </c>
      <c r="X1239" s="120">
        <f t="shared" si="289"/>
        <v>0.05</v>
      </c>
      <c r="Y1239" s="61">
        <f t="array" ref="Y1239">INDEX($AQ$11:$AR$66,MATCH($C1239&amp;$G1239,$AO$11:$AO$66&amp;$AP$11:$AP$66,0),COUNTIF($AQ$10:$AR$10,"&lt;"&amp;Z1239)+1)</f>
        <v>1.4999999999999999E-4</v>
      </c>
      <c r="Z1239" s="123">
        <v>1.2485999999999999</v>
      </c>
      <c r="AA1239" s="61">
        <f t="array" ref="AA1239">INDEX($AT$11:$AV$66,MATCH($C1239&amp;$G1239,$AO$11:$AO$66&amp;$AP$11:$AP$66,0),COUNTIF($AT$10:$AV$10,"&lt;"&amp;Z1239)+1)</f>
        <v>5.0000000000000001E-4</v>
      </c>
      <c r="AB1239" s="111">
        <f t="shared" si="290"/>
        <v>1.2161240473580834</v>
      </c>
      <c r="AC1239" s="121">
        <f t="array" ref="AC1239">INDEX($AW$11:$BA$66,MATCH($C1239&amp;$G1239,$AO$11:$AO$66&amp;$AP$11:$AP$66,0),COUNTIF($AW$10:$BA$10,"&lt;"&amp;Z1239)+1)</f>
        <v>1.4999999999999999E-4</v>
      </c>
      <c r="AD1239" s="62">
        <v>1.2331000000000001</v>
      </c>
      <c r="AE1239" s="61">
        <f t="array" ref="AE1239">INDEX($AT$11:$AV$66,MATCH($C1239&amp;$G1239,$AO$11:$AO$66&amp;$AP$11:$AP$66,0),COUNTIF($AT$10:$AV$10,"&lt;"&amp;AD1239)+1)</f>
        <v>5.0000000000000001E-4</v>
      </c>
      <c r="AF1239" s="111">
        <f t="shared" si="291"/>
        <v>1.211449364905389</v>
      </c>
      <c r="AG1239" s="121">
        <f t="array" ref="AG1239">INDEX($AW$11:$BA$66,MATCH($C1239&amp;$G1239,$AO$11:$AO$66&amp;$AP$11:$AP$66,0),COUNTIF($AW$10:$BA$10,"&lt;"&amp;AD1239)+1)</f>
        <v>1.4999999999999999E-4</v>
      </c>
    </row>
    <row r="1240" spans="2:41" ht="12.75" customHeight="1" x14ac:dyDescent="0.3">
      <c r="B1240" s="83" t="str">
        <f t="shared" si="279"/>
        <v>1 1/4-20 UN</v>
      </c>
      <c r="C1240" s="74" t="s">
        <v>498</v>
      </c>
      <c r="D1240" s="74"/>
      <c r="E1240" s="24" t="s">
        <v>671</v>
      </c>
      <c r="F1240" s="84" t="s">
        <v>683</v>
      </c>
      <c r="G1240" s="75">
        <v>20</v>
      </c>
      <c r="H1240" s="74" t="s">
        <v>519</v>
      </c>
      <c r="I1240" s="74" t="s">
        <v>661</v>
      </c>
      <c r="J1240" s="74" t="s">
        <v>588</v>
      </c>
      <c r="K1240" s="74" t="s">
        <v>600</v>
      </c>
      <c r="L1240" s="23">
        <f t="shared" si="280"/>
        <v>31.75</v>
      </c>
      <c r="M1240" s="23">
        <f t="shared" si="281"/>
        <v>1.27</v>
      </c>
      <c r="N1240" s="74">
        <v>60</v>
      </c>
      <c r="O1240" s="101">
        <f t="shared" si="282"/>
        <v>31.75</v>
      </c>
      <c r="P1240" s="85">
        <f t="shared" si="283"/>
        <v>12.7</v>
      </c>
      <c r="Q1240" s="58">
        <f t="shared" si="284"/>
        <v>0</v>
      </c>
      <c r="R1240" s="101">
        <f t="shared" si="285"/>
        <v>30.9251</v>
      </c>
      <c r="S1240" s="85">
        <f t="shared" si="286"/>
        <v>3.8</v>
      </c>
      <c r="T1240" s="58">
        <f t="shared" si="287"/>
        <v>0</v>
      </c>
      <c r="U1240" s="58">
        <f t="shared" si="288"/>
        <v>3.8</v>
      </c>
      <c r="V1240" s="75">
        <f t="array" ref="V1240">INDEX(AS$11:AS$66,MATCH(C1240&amp;G1240,AO$11:AO$66&amp;AP$11:AP$66,0),0)</f>
        <v>8</v>
      </c>
      <c r="X1240" s="120">
        <f t="shared" si="289"/>
        <v>0.05</v>
      </c>
      <c r="Y1240" s="61">
        <f t="array" ref="Y1240">INDEX($AQ$11:$AR$66,MATCH($C1240&amp;$G1240,$AO$11:$AO$66&amp;$AP$11:$AP$66,0),COUNTIF($AQ$10:$AR$10,"&lt;"&amp;Z1240)+1)</f>
        <v>1.4999999999999999E-4</v>
      </c>
      <c r="Z1240" s="61">
        <f>INDEX(AJ$11:AJ$92,MATCH(F1240,AI$11:AI$92,0))</f>
        <v>1.25</v>
      </c>
      <c r="AA1240" s="61">
        <f t="array" ref="AA1240">INDEX($AT$11:$AV$66,MATCH($C1240&amp;$G1240,$AO$11:$AO$66&amp;$AP$11:$AP$66,0),COUNTIF($AT$10:$AV$10,"&lt;"&amp;Z1240)+1)</f>
        <v>5.0000000000000001E-4</v>
      </c>
      <c r="AB1240" s="111">
        <f t="shared" si="290"/>
        <v>1.2175240473580835</v>
      </c>
      <c r="AC1240" s="121">
        <f t="array" ref="AC1240">INDEX($AW$11:$BA$66,MATCH($C1240&amp;$G1240,$AO$11:$AO$66&amp;$AP$11:$AP$66,0),COUNTIF($AW$10:$BA$10,"&lt;"&amp;Z1240)+1)</f>
        <v>1.4999999999999999E-4</v>
      </c>
      <c r="AD1240" s="62">
        <v>1.2357</v>
      </c>
      <c r="AE1240" s="61">
        <f t="array" ref="AE1240">INDEX($AT$11:$AV$66,MATCH($C1240&amp;$G1240,$AO$11:$AO$66&amp;$AP$11:$AP$66,0),COUNTIF($AT$10:$AV$10,"&lt;"&amp;AD1240)+1)</f>
        <v>5.0000000000000001E-4</v>
      </c>
      <c r="AF1240" s="111">
        <f t="shared" si="291"/>
        <v>1.2140493649053892</v>
      </c>
      <c r="AG1240" s="121">
        <f t="array" ref="AG1240">INDEX($AW$11:$BA$66,MATCH($C1240&amp;$G1240,$AO$11:$AO$66&amp;$AP$11:$AP$66,0),COUNTIF($AW$10:$BA$10,"&lt;"&amp;AD1240)+1)</f>
        <v>1.4999999999999999E-4</v>
      </c>
    </row>
    <row r="1241" spans="2:41" ht="12.75" customHeight="1" x14ac:dyDescent="0.3">
      <c r="B1241" s="83" t="str">
        <f t="shared" si="279"/>
        <v>1 1/4-28 UN</v>
      </c>
      <c r="C1241" s="74" t="s">
        <v>498</v>
      </c>
      <c r="D1241" s="74"/>
      <c r="E1241" s="24" t="s">
        <v>671</v>
      </c>
      <c r="F1241" s="84" t="s">
        <v>683</v>
      </c>
      <c r="G1241" s="75">
        <v>28</v>
      </c>
      <c r="H1241" s="74" t="s">
        <v>519</v>
      </c>
      <c r="I1241" s="74" t="s">
        <v>660</v>
      </c>
      <c r="J1241" s="74" t="s">
        <v>588</v>
      </c>
      <c r="K1241" s="74" t="s">
        <v>600</v>
      </c>
      <c r="L1241" s="23">
        <f t="shared" si="280"/>
        <v>31.7195</v>
      </c>
      <c r="M1241" s="23">
        <f t="shared" si="281"/>
        <v>0.90710000000000002</v>
      </c>
      <c r="N1241" s="74">
        <v>60</v>
      </c>
      <c r="O1241" s="101">
        <f t="shared" si="282"/>
        <v>31.7195</v>
      </c>
      <c r="P1241" s="85">
        <f t="shared" si="283"/>
        <v>12.7</v>
      </c>
      <c r="Q1241" s="58">
        <f t="shared" si="284"/>
        <v>0</v>
      </c>
      <c r="R1241" s="101">
        <f t="shared" si="285"/>
        <v>31.130299999999998</v>
      </c>
      <c r="S1241" s="85">
        <f t="shared" si="286"/>
        <v>3.8</v>
      </c>
      <c r="T1241" s="58">
        <f t="shared" si="287"/>
        <v>0</v>
      </c>
      <c r="U1241" s="58">
        <f t="shared" si="288"/>
        <v>3.8</v>
      </c>
      <c r="V1241" s="75">
        <f t="array" ref="V1241">INDEX(AS$11:AS$66,MATCH(C1241&amp;G1241,AO$11:AO$66&amp;AP$11:AP$66,0),0)</f>
        <v>8</v>
      </c>
      <c r="X1241" s="120">
        <f t="shared" si="289"/>
        <v>3.5714285714285712E-2</v>
      </c>
      <c r="Y1241" s="61">
        <f t="array" ref="Y1241">INDEX($AQ$11:$AR$66,MATCH($C1241&amp;$G1241,$AO$11:$AO$66&amp;$AP$11:$AP$66,0),COUNTIF($AQ$10:$AR$10,"&lt;"&amp;Z1241)+1)</f>
        <v>1.4999999999999999E-4</v>
      </c>
      <c r="Z1241" s="123">
        <v>1.2487999999999999</v>
      </c>
      <c r="AA1241" s="61">
        <f t="array" ref="AA1241">INDEX($AT$11:$AV$66,MATCH($C1241&amp;$G1241,$AO$11:$AO$66&amp;$AP$11:$AP$66,0),COUNTIF($AT$10:$AV$10,"&lt;"&amp;Z1241)+1)</f>
        <v>5.0000000000000001E-4</v>
      </c>
      <c r="AB1241" s="111">
        <f t="shared" si="290"/>
        <v>1.2256028909700596</v>
      </c>
      <c r="AC1241" s="121">
        <f t="array" ref="AC1241">INDEX($AW$11:$BA$66,MATCH($C1241&amp;$G1241,$AO$11:$AO$66&amp;$AP$11:$AP$66,0),COUNTIF($AW$10:$BA$10,"&lt;"&amp;Z1241)+1)</f>
        <v>1.4999999999999999E-4</v>
      </c>
      <c r="AD1241" s="62">
        <v>1.2370000000000001</v>
      </c>
      <c r="AE1241" s="61">
        <f t="array" ref="AE1241">INDEX($AT$11:$AV$66,MATCH($C1241&amp;$G1241,$AO$11:$AO$66&amp;$AP$11:$AP$66,0),COUNTIF($AT$10:$AV$10,"&lt;"&amp;AD1241)+1)</f>
        <v>5.0000000000000001E-4</v>
      </c>
      <c r="AF1241" s="111">
        <f t="shared" si="291"/>
        <v>1.2215352606467065</v>
      </c>
      <c r="AG1241" s="121">
        <f t="array" ref="AG1241">INDEX($AW$11:$BA$66,MATCH($C1241&amp;$G1241,$AO$11:$AO$66&amp;$AP$11:$AP$66,0),COUNTIF($AW$10:$BA$10,"&lt;"&amp;AD1241)+1)</f>
        <v>1.4999999999999999E-4</v>
      </c>
    </row>
    <row r="1242" spans="2:41" ht="12.75" customHeight="1" x14ac:dyDescent="0.3">
      <c r="B1242" s="83" t="str">
        <f t="shared" si="279"/>
        <v>1 1/4-28 UN</v>
      </c>
      <c r="C1242" s="74" t="s">
        <v>498</v>
      </c>
      <c r="D1242" s="74"/>
      <c r="E1242" s="24" t="s">
        <v>671</v>
      </c>
      <c r="F1242" s="84" t="s">
        <v>683</v>
      </c>
      <c r="G1242" s="75">
        <v>28</v>
      </c>
      <c r="H1242" s="74" t="s">
        <v>519</v>
      </c>
      <c r="I1242" s="74" t="s">
        <v>661</v>
      </c>
      <c r="J1242" s="74" t="s">
        <v>588</v>
      </c>
      <c r="K1242" s="74" t="s">
        <v>600</v>
      </c>
      <c r="L1242" s="23">
        <f t="shared" si="280"/>
        <v>31.75</v>
      </c>
      <c r="M1242" s="23">
        <f t="shared" si="281"/>
        <v>0.90710000000000002</v>
      </c>
      <c r="N1242" s="74">
        <v>60</v>
      </c>
      <c r="O1242" s="101">
        <f t="shared" si="282"/>
        <v>31.75</v>
      </c>
      <c r="P1242" s="85">
        <f t="shared" si="283"/>
        <v>12.7</v>
      </c>
      <c r="Q1242" s="58">
        <f t="shared" si="284"/>
        <v>0</v>
      </c>
      <c r="R1242" s="101">
        <f t="shared" si="285"/>
        <v>31.160799999999998</v>
      </c>
      <c r="S1242" s="85">
        <f t="shared" si="286"/>
        <v>3.8</v>
      </c>
      <c r="T1242" s="58">
        <f t="shared" si="287"/>
        <v>0</v>
      </c>
      <c r="U1242" s="58">
        <f t="shared" si="288"/>
        <v>3.8</v>
      </c>
      <c r="V1242" s="75">
        <f t="array" ref="V1242">INDEX(AS$11:AS$66,MATCH(C1242&amp;G1242,AO$11:AO$66&amp;AP$11:AP$66,0),0)</f>
        <v>8</v>
      </c>
      <c r="X1242" s="120">
        <f t="shared" si="289"/>
        <v>3.5714285714285712E-2</v>
      </c>
      <c r="Y1242" s="61">
        <f t="array" ref="Y1242">INDEX($AQ$11:$AR$66,MATCH($C1242&amp;$G1242,$AO$11:$AO$66&amp;$AP$11:$AP$66,0),COUNTIF($AQ$10:$AR$10,"&lt;"&amp;Z1242)+1)</f>
        <v>1.4999999999999999E-4</v>
      </c>
      <c r="Z1242" s="61">
        <f>INDEX(AJ$11:AJ$92,MATCH(F1242,AI$11:AI$92,0))</f>
        <v>1.25</v>
      </c>
      <c r="AA1242" s="61">
        <f t="array" ref="AA1242">INDEX($AT$11:$AV$66,MATCH($C1242&amp;$G1242,$AO$11:$AO$66&amp;$AP$11:$AP$66,0),COUNTIF($AT$10:$AV$10,"&lt;"&amp;Z1242)+1)</f>
        <v>5.0000000000000001E-4</v>
      </c>
      <c r="AB1242" s="111">
        <f t="shared" si="290"/>
        <v>1.2268028909700597</v>
      </c>
      <c r="AC1242" s="121">
        <f t="array" ref="AC1242">INDEX($AW$11:$BA$66,MATCH($C1242&amp;$G1242,$AO$11:$AO$66&amp;$AP$11:$AP$66,0),COUNTIF($AW$10:$BA$10,"&lt;"&amp;Z1242)+1)</f>
        <v>1.4999999999999999E-4</v>
      </c>
      <c r="AD1242" s="62">
        <v>1.2392000000000001</v>
      </c>
      <c r="AE1242" s="61">
        <f t="array" ref="AE1242">INDEX($AT$11:$AV$66,MATCH($C1242&amp;$G1242,$AO$11:$AO$66&amp;$AP$11:$AP$66,0),COUNTIF($AT$10:$AV$10,"&lt;"&amp;AD1242)+1)</f>
        <v>5.0000000000000001E-4</v>
      </c>
      <c r="AF1242" s="111">
        <f t="shared" si="291"/>
        <v>1.2237352606467065</v>
      </c>
      <c r="AG1242" s="121">
        <f t="array" ref="AG1242">INDEX($AW$11:$BA$66,MATCH($C1242&amp;$G1242,$AO$11:$AO$66&amp;$AP$11:$AP$66,0),COUNTIF($AW$10:$BA$10,"&lt;"&amp;AD1242)+1)</f>
        <v>1.4999999999999999E-4</v>
      </c>
    </row>
    <row r="1243" spans="2:41" ht="12.75" customHeight="1" x14ac:dyDescent="0.3">
      <c r="B1243" s="83" t="str">
        <f t="shared" si="279"/>
        <v>1 5/16-8 UN</v>
      </c>
      <c r="C1243" s="74" t="s">
        <v>498</v>
      </c>
      <c r="D1243" s="74"/>
      <c r="E1243" s="24" t="s">
        <v>671</v>
      </c>
      <c r="F1243" s="84" t="s">
        <v>684</v>
      </c>
      <c r="G1243" s="75">
        <v>8</v>
      </c>
      <c r="H1243" s="74" t="s">
        <v>519</v>
      </c>
      <c r="I1243" s="74" t="s">
        <v>660</v>
      </c>
      <c r="J1243" s="74" t="s">
        <v>588</v>
      </c>
      <c r="K1243" s="74" t="s">
        <v>600</v>
      </c>
      <c r="L1243" s="23">
        <f t="shared" si="280"/>
        <v>33.284199999999998</v>
      </c>
      <c r="M1243" s="23">
        <f t="shared" si="281"/>
        <v>3.1749999999999998</v>
      </c>
      <c r="N1243" s="74">
        <v>60</v>
      </c>
      <c r="O1243" s="101">
        <f t="shared" si="282"/>
        <v>33.284199999999998</v>
      </c>
      <c r="P1243" s="85">
        <f t="shared" si="283"/>
        <v>17.8</v>
      </c>
      <c r="Q1243" s="58">
        <f t="shared" si="284"/>
        <v>0</v>
      </c>
      <c r="R1243" s="101">
        <f t="shared" si="285"/>
        <v>31.221900000000002</v>
      </c>
      <c r="S1243" s="85">
        <f t="shared" si="286"/>
        <v>5.0999999999999996</v>
      </c>
      <c r="T1243" s="58">
        <f t="shared" si="287"/>
        <v>0</v>
      </c>
      <c r="U1243" s="58">
        <f t="shared" si="288"/>
        <v>6.4</v>
      </c>
      <c r="V1243" s="75">
        <f t="array" ref="V1243">INDEX(AS$11:AS$66,MATCH(C1243&amp;G1243,AO$11:AO$66&amp;AP$11:AP$66,0),0)</f>
        <v>5</v>
      </c>
      <c r="X1243" s="120">
        <f t="shared" si="289"/>
        <v>0.125</v>
      </c>
      <c r="Y1243" s="61">
        <f t="array" ref="Y1243">INDEX($AQ$11:$AR$66,MATCH($C1243&amp;$G1243,$AO$11:$AO$66&amp;$AP$11:$AP$66,0),COUNTIF($AQ$10:$AR$10,"&lt;"&amp;Z1243)+1)</f>
        <v>2.5000000000000001E-4</v>
      </c>
      <c r="Z1243" s="123">
        <v>1.3104</v>
      </c>
      <c r="AA1243" s="61">
        <f t="array" ref="AA1243">INDEX($AT$11:$AV$66,MATCH($C1243&amp;$G1243,$AO$11:$AO$66&amp;$AP$11:$AP$66,0),COUNTIF($AT$10:$AV$10,"&lt;"&amp;Z1243)+1)</f>
        <v>6.9999999999999999E-4</v>
      </c>
      <c r="AB1243" s="111">
        <f t="shared" si="290"/>
        <v>1.2292101183952089</v>
      </c>
      <c r="AC1243" s="121">
        <f t="array" ref="AC1243">INDEX($AW$11:$BA$66,MATCH($C1243&amp;$G1243,$AO$11:$AO$66&amp;$AP$11:$AP$66,0),COUNTIF($AW$10:$BA$10,"&lt;"&amp;Z1243)+1)</f>
        <v>2.0000000000000001E-4</v>
      </c>
      <c r="AD1243" s="62">
        <v>1.2762</v>
      </c>
      <c r="AE1243" s="61">
        <f t="array" ref="AE1243">INDEX($AT$11:$AV$66,MATCH($C1243&amp;$G1243,$AO$11:$AO$66&amp;$AP$11:$AP$66,0),COUNTIF($AT$10:$AV$10,"&lt;"&amp;AD1243)+1)</f>
        <v>6.9999999999999999E-4</v>
      </c>
      <c r="AF1243" s="111">
        <f t="shared" si="291"/>
        <v>1.2220734122634727</v>
      </c>
      <c r="AG1243" s="121">
        <f t="array" ref="AG1243">INDEX($AW$11:$BA$66,MATCH($C1243&amp;$G1243,$AO$11:$AO$66&amp;$AP$11:$AP$66,0),COUNTIF($AW$10:$BA$10,"&lt;"&amp;AD1243)+1)</f>
        <v>2.0000000000000001E-4</v>
      </c>
    </row>
    <row r="1244" spans="2:41" ht="12.75" customHeight="1" x14ac:dyDescent="0.3">
      <c r="B1244" s="83" t="str">
        <f t="shared" si="279"/>
        <v>1 5/16-8 UN</v>
      </c>
      <c r="C1244" s="74" t="s">
        <v>498</v>
      </c>
      <c r="D1244" s="74"/>
      <c r="E1244" s="24" t="s">
        <v>671</v>
      </c>
      <c r="F1244" s="84" t="s">
        <v>684</v>
      </c>
      <c r="G1244" s="75">
        <v>8</v>
      </c>
      <c r="H1244" s="74" t="s">
        <v>519</v>
      </c>
      <c r="I1244" s="74" t="s">
        <v>661</v>
      </c>
      <c r="J1244" s="74" t="s">
        <v>588</v>
      </c>
      <c r="K1244" s="74" t="s">
        <v>600</v>
      </c>
      <c r="L1244" s="23">
        <f t="shared" si="280"/>
        <v>33.337499999999999</v>
      </c>
      <c r="M1244" s="23">
        <f t="shared" si="281"/>
        <v>3.1749999999999998</v>
      </c>
      <c r="N1244" s="74">
        <v>60</v>
      </c>
      <c r="O1244" s="101">
        <f t="shared" si="282"/>
        <v>33.337499999999999</v>
      </c>
      <c r="P1244" s="85">
        <f t="shared" si="283"/>
        <v>17.8</v>
      </c>
      <c r="Q1244" s="58">
        <f t="shared" si="284"/>
        <v>0</v>
      </c>
      <c r="R1244" s="101">
        <f t="shared" si="285"/>
        <v>31.275300000000001</v>
      </c>
      <c r="S1244" s="85">
        <f t="shared" si="286"/>
        <v>5.0999999999999996</v>
      </c>
      <c r="T1244" s="58">
        <f t="shared" si="287"/>
        <v>0</v>
      </c>
      <c r="U1244" s="58">
        <f t="shared" si="288"/>
        <v>6.4</v>
      </c>
      <c r="V1244" s="75">
        <f t="array" ref="V1244">INDEX(AS$11:AS$66,MATCH(C1244&amp;G1244,AO$11:AO$66&amp;AP$11:AP$66,0),0)</f>
        <v>5</v>
      </c>
      <c r="X1244" s="120">
        <f t="shared" si="289"/>
        <v>0.125</v>
      </c>
      <c r="Y1244" s="61">
        <f t="array" ref="Y1244">INDEX($AQ$11:$AR$66,MATCH($C1244&amp;$G1244,$AO$11:$AO$66&amp;$AP$11:$AP$66,0),COUNTIF($AQ$10:$AR$10,"&lt;"&amp;Z1244)+1)</f>
        <v>2.5000000000000001E-4</v>
      </c>
      <c r="Z1244" s="61">
        <f>INDEX(AJ$11:AJ$92,MATCH(F1244,AI$11:AI$92,0))</f>
        <v>1.3125</v>
      </c>
      <c r="AA1244" s="61">
        <f t="array" ref="AA1244">INDEX($AT$11:$AV$66,MATCH($C1244&amp;$G1244,$AO$11:$AO$66&amp;$AP$11:$AP$66,0),COUNTIF($AT$10:$AV$10,"&lt;"&amp;Z1244)+1)</f>
        <v>6.9999999999999999E-4</v>
      </c>
      <c r="AB1244" s="111">
        <f t="shared" si="290"/>
        <v>1.2313101183952089</v>
      </c>
      <c r="AC1244" s="121">
        <f t="array" ref="AC1244">INDEX($AW$11:$BA$66,MATCH($C1244&amp;$G1244,$AO$11:$AO$66&amp;$AP$11:$AP$66,0),COUNTIF($AW$10:$BA$10,"&lt;"&amp;Z1244)+1)</f>
        <v>2.0000000000000001E-4</v>
      </c>
      <c r="AD1244" s="62">
        <v>1.2801</v>
      </c>
      <c r="AE1244" s="61">
        <f t="array" ref="AE1244">INDEX($AT$11:$AV$66,MATCH($C1244&amp;$G1244,$AO$11:$AO$66&amp;$AP$11:$AP$66,0),COUNTIF($AT$10:$AV$10,"&lt;"&amp;AD1244)+1)</f>
        <v>6.9999999999999999E-4</v>
      </c>
      <c r="AF1244" s="111">
        <f t="shared" si="291"/>
        <v>1.2259734122634727</v>
      </c>
      <c r="AG1244" s="121">
        <f t="array" ref="AG1244">INDEX($AW$11:$BA$66,MATCH($C1244&amp;$G1244,$AO$11:$AO$66&amp;$AP$11:$AP$66,0),COUNTIF($AW$10:$BA$10,"&lt;"&amp;AD1244)+1)</f>
        <v>2.0000000000000001E-4</v>
      </c>
    </row>
    <row r="1245" spans="2:41" ht="12.75" customHeight="1" x14ac:dyDescent="0.3">
      <c r="B1245" s="83" t="str">
        <f t="shared" si="279"/>
        <v>1 5/16-12 UN</v>
      </c>
      <c r="C1245" s="74" t="s">
        <v>498</v>
      </c>
      <c r="D1245" s="74"/>
      <c r="E1245" s="24" t="s">
        <v>671</v>
      </c>
      <c r="F1245" s="84" t="s">
        <v>684</v>
      </c>
      <c r="G1245" s="75">
        <v>12</v>
      </c>
      <c r="H1245" s="74" t="s">
        <v>519</v>
      </c>
      <c r="I1245" s="74" t="s">
        <v>660</v>
      </c>
      <c r="J1245" s="74" t="s">
        <v>588</v>
      </c>
      <c r="K1245" s="74" t="s">
        <v>600</v>
      </c>
      <c r="L1245" s="23">
        <f t="shared" si="280"/>
        <v>33.2943</v>
      </c>
      <c r="M1245" s="23">
        <f t="shared" si="281"/>
        <v>2.1166999999999998</v>
      </c>
      <c r="N1245" s="74">
        <v>60</v>
      </c>
      <c r="O1245" s="101">
        <f t="shared" si="282"/>
        <v>33.2943</v>
      </c>
      <c r="P1245" s="85">
        <f t="shared" si="283"/>
        <v>15.2</v>
      </c>
      <c r="Q1245" s="58">
        <f t="shared" si="284"/>
        <v>0</v>
      </c>
      <c r="R1245" s="101">
        <f t="shared" si="285"/>
        <v>31.919499999999999</v>
      </c>
      <c r="S1245" s="85">
        <f t="shared" si="286"/>
        <v>5.0999999999999996</v>
      </c>
      <c r="T1245" s="58">
        <f t="shared" si="287"/>
        <v>0</v>
      </c>
      <c r="U1245" s="58">
        <f t="shared" si="288"/>
        <v>5.0999999999999996</v>
      </c>
      <c r="V1245" s="75">
        <f t="array" ref="V1245">INDEX(AS$11:AS$66,MATCH(C1245&amp;G1245,AO$11:AO$66&amp;AP$11:AP$66,0),0)</f>
        <v>6</v>
      </c>
      <c r="X1245" s="120">
        <f t="shared" si="289"/>
        <v>8.3333333333333329E-2</v>
      </c>
      <c r="Y1245" s="61">
        <f t="array" ref="Y1245">INDEX($AQ$11:$AR$66,MATCH($C1245&amp;$G1245,$AO$11:$AO$66&amp;$AP$11:$AP$66,0),COUNTIF($AQ$10:$AR$10,"&lt;"&amp;Z1245)+1)</f>
        <v>2.0000000000000001E-4</v>
      </c>
      <c r="Z1245" s="123">
        <v>1.3108</v>
      </c>
      <c r="AA1245" s="61">
        <f t="array" ref="AA1245">INDEX($AT$11:$AV$66,MATCH($C1245&amp;$G1245,$AO$11:$AO$66&amp;$AP$11:$AP$66,0),COUNTIF($AT$10:$AV$10,"&lt;"&amp;Z1245)+1)</f>
        <v>5.9999999999999995E-4</v>
      </c>
      <c r="AB1245" s="111">
        <f t="shared" si="290"/>
        <v>1.2566734122634726</v>
      </c>
      <c r="AC1245" s="121">
        <f t="array" ref="AC1245">INDEX($AW$11:$BA$66,MATCH($C1245&amp;$G1245,$AO$11:$AO$66&amp;$AP$11:$AP$66,0),COUNTIF($AW$10:$BA$10,"&lt;"&amp;Z1245)+1)</f>
        <v>2.0000000000000001E-4</v>
      </c>
      <c r="AD1245" s="62">
        <v>1.2869999999999999</v>
      </c>
      <c r="AE1245" s="61">
        <f t="array" ref="AE1245">INDEX($AT$11:$AV$66,MATCH($C1245&amp;$G1245,$AO$11:$AO$66&amp;$AP$11:$AP$66,0),COUNTIF($AT$10:$AV$10,"&lt;"&amp;AD1245)+1)</f>
        <v>5.9999999999999995E-4</v>
      </c>
      <c r="AF1245" s="111">
        <f t="shared" si="291"/>
        <v>1.2509156081756483</v>
      </c>
      <c r="AG1245" s="121">
        <f t="array" ref="AG1245">INDEX($AW$11:$BA$66,MATCH($C1245&amp;$G1245,$AO$11:$AO$66&amp;$AP$11:$AP$66,0),COUNTIF($AW$10:$BA$10,"&lt;"&amp;AD1245)+1)</f>
        <v>2.0000000000000001E-4</v>
      </c>
    </row>
    <row r="1246" spans="2:41" ht="12.75" customHeight="1" x14ac:dyDescent="0.3">
      <c r="B1246" s="83" t="str">
        <f t="shared" si="279"/>
        <v>1 5/16-12 UN</v>
      </c>
      <c r="C1246" s="74" t="s">
        <v>498</v>
      </c>
      <c r="D1246" s="74"/>
      <c r="E1246" s="24" t="s">
        <v>671</v>
      </c>
      <c r="F1246" s="84" t="s">
        <v>684</v>
      </c>
      <c r="G1246" s="75">
        <v>12</v>
      </c>
      <c r="H1246" s="74" t="s">
        <v>519</v>
      </c>
      <c r="I1246" s="74" t="s">
        <v>660</v>
      </c>
      <c r="J1246" s="74" t="s">
        <v>588</v>
      </c>
      <c r="K1246" s="74" t="s">
        <v>600</v>
      </c>
      <c r="L1246" s="23">
        <f t="shared" ref="L1246" si="293">ROUND(Z1246*25.4,4)</f>
        <v>33.337499999999999</v>
      </c>
      <c r="M1246" s="23">
        <f t="shared" si="281"/>
        <v>2.1166999999999998</v>
      </c>
      <c r="N1246" s="74">
        <v>60</v>
      </c>
      <c r="O1246" s="101">
        <f t="shared" si="282"/>
        <v>33.337499999999999</v>
      </c>
      <c r="P1246" s="85">
        <f t="shared" si="283"/>
        <v>15.2</v>
      </c>
      <c r="Q1246" s="58">
        <f t="shared" si="284"/>
        <v>0</v>
      </c>
      <c r="R1246" s="101">
        <f t="shared" si="285"/>
        <v>31.962700000000002</v>
      </c>
      <c r="S1246" s="85">
        <f t="shared" si="286"/>
        <v>5.0999999999999996</v>
      </c>
      <c r="T1246" s="58">
        <f t="shared" si="287"/>
        <v>0</v>
      </c>
      <c r="U1246" s="58">
        <f t="shared" si="288"/>
        <v>5.0999999999999996</v>
      </c>
      <c r="V1246" s="75">
        <f t="array" ref="V1246">INDEX(AS$11:AS$66,MATCH(C1246&amp;G1246,AO$11:AO$66&amp;AP$11:AP$66,0),0)</f>
        <v>6</v>
      </c>
      <c r="X1246" s="120">
        <f t="shared" si="289"/>
        <v>8.3333333333333329E-2</v>
      </c>
      <c r="Y1246" s="61">
        <f t="array" ref="Y1246">INDEX($AQ$11:$AR$66,MATCH($C1246&amp;$G1246,$AO$11:$AO$66&amp;$AP$11:$AP$66,0),COUNTIF($AQ$10:$AR$10,"&lt;"&amp;Z1246)+1)</f>
        <v>2.0000000000000001E-4</v>
      </c>
      <c r="Z1246" s="61">
        <f>INDEX(AJ$11:AJ$92,MATCH(F1246,AI$11:AI$92,0))</f>
        <v>1.3125</v>
      </c>
      <c r="AA1246" s="61">
        <f t="array" ref="AA1246">INDEX($AT$11:$AV$66,MATCH($C1246&amp;$G1246,$AO$11:$AO$66&amp;$AP$11:$AP$66,0),COUNTIF($AT$10:$AV$10,"&lt;"&amp;Z1246)+1)</f>
        <v>5.9999999999999995E-4</v>
      </c>
      <c r="AB1246" s="111">
        <f t="shared" si="290"/>
        <v>1.2583734122634727</v>
      </c>
      <c r="AC1246" s="121">
        <f t="array" ref="AC1246">INDEX($AW$11:$BA$66,MATCH($C1246&amp;$G1246,$AO$11:$AO$66&amp;$AP$11:$AP$66,0),COUNTIF($AW$10:$BA$10,"&lt;"&amp;Z1246)+1)</f>
        <v>2.0000000000000001E-4</v>
      </c>
      <c r="AD1246" s="62">
        <v>1.2902</v>
      </c>
      <c r="AE1246" s="61">
        <f t="array" ref="AE1246">INDEX($AT$11:$AV$66,MATCH($C1246&amp;$G1246,$AO$11:$AO$66&amp;$AP$11:$AP$66,0),COUNTIF($AT$10:$AV$10,"&lt;"&amp;AD1246)+1)</f>
        <v>5.9999999999999995E-4</v>
      </c>
      <c r="AF1246" s="111">
        <f t="shared" si="291"/>
        <v>1.2541156081756484</v>
      </c>
      <c r="AG1246" s="121">
        <f t="array" ref="AG1246">INDEX($AW$11:$BA$66,MATCH($C1246&amp;$G1246,$AO$11:$AO$66&amp;$AP$11:$AP$66,0),COUNTIF($AW$10:$BA$10,"&lt;"&amp;AD1246)+1)</f>
        <v>2.0000000000000001E-4</v>
      </c>
    </row>
    <row r="1247" spans="2:41" ht="12.75" customHeight="1" x14ac:dyDescent="0.3">
      <c r="B1247" s="83" t="str">
        <f t="shared" si="279"/>
        <v>1 5/16-16 UN</v>
      </c>
      <c r="C1247" s="74" t="s">
        <v>498</v>
      </c>
      <c r="D1247" s="74"/>
      <c r="E1247" s="24" t="s">
        <v>671</v>
      </c>
      <c r="F1247" s="84" t="s">
        <v>684</v>
      </c>
      <c r="G1247" s="75">
        <v>16</v>
      </c>
      <c r="H1247" s="74" t="s">
        <v>519</v>
      </c>
      <c r="I1247" s="74" t="s">
        <v>660</v>
      </c>
      <c r="J1247" s="74" t="s">
        <v>588</v>
      </c>
      <c r="K1247" s="74" t="s">
        <v>600</v>
      </c>
      <c r="L1247" s="23">
        <f t="shared" si="280"/>
        <v>33.299399999999999</v>
      </c>
      <c r="M1247" s="23">
        <f t="shared" si="281"/>
        <v>1.5874999999999999</v>
      </c>
      <c r="N1247" s="74">
        <v>60</v>
      </c>
      <c r="O1247" s="101">
        <f t="shared" si="282"/>
        <v>33.299399999999999</v>
      </c>
      <c r="P1247" s="85">
        <f t="shared" si="283"/>
        <v>15.2</v>
      </c>
      <c r="Q1247" s="58">
        <f t="shared" si="284"/>
        <v>0</v>
      </c>
      <c r="R1247" s="101">
        <f t="shared" si="285"/>
        <v>32.268300000000004</v>
      </c>
      <c r="S1247" s="85">
        <f t="shared" si="286"/>
        <v>5.0999999999999996</v>
      </c>
      <c r="T1247" s="58">
        <f t="shared" si="287"/>
        <v>0</v>
      </c>
      <c r="U1247" s="58">
        <f t="shared" si="288"/>
        <v>3.8</v>
      </c>
      <c r="V1247" s="75">
        <f t="array" ref="V1247">INDEX(AS$11:AS$66,MATCH(C1247&amp;G1247,AO$11:AO$66&amp;AP$11:AP$66,0),0)</f>
        <v>8</v>
      </c>
      <c r="X1247" s="120">
        <f t="shared" si="289"/>
        <v>6.25E-2</v>
      </c>
      <c r="Y1247" s="61">
        <f t="array" ref="Y1247">INDEX($AQ$11:$AR$66,MATCH($C1247&amp;$G1247,$AO$11:$AO$66&amp;$AP$11:$AP$66,0),COUNTIF($AQ$10:$AR$10,"&lt;"&amp;Z1247)+1)</f>
        <v>1.4999999999999999E-4</v>
      </c>
      <c r="Z1247" s="123">
        <v>1.3109999999999999</v>
      </c>
      <c r="AA1247" s="61">
        <f t="array" ref="AA1247">INDEX($AT$11:$AV$66,MATCH($C1247&amp;$G1247,$AO$11:$AO$66&amp;$AP$11:$AP$66,0),COUNTIF($AT$10:$AV$10,"&lt;"&amp;Z1247)+1)</f>
        <v>5.9999999999999995E-4</v>
      </c>
      <c r="AB1247" s="111">
        <f t="shared" si="290"/>
        <v>1.2704050591976044</v>
      </c>
      <c r="AC1247" s="121">
        <f t="array" ref="AC1247">INDEX($AW$11:$BA$66,MATCH($C1247&amp;$G1247,$AO$11:$AO$66&amp;$AP$11:$AP$66,0),COUNTIF($AW$10:$BA$10,"&lt;"&amp;Z1247)+1)</f>
        <v>2.0000000000000001E-4</v>
      </c>
      <c r="AD1247" s="62">
        <v>1.2924</v>
      </c>
      <c r="AE1247" s="61">
        <f t="array" ref="AE1247">INDEX($AT$11:$AV$66,MATCH($C1247&amp;$G1247,$AO$11:$AO$66&amp;$AP$11:$AP$66,0),COUNTIF($AT$10:$AV$10,"&lt;"&amp;AD1247)+1)</f>
        <v>5.9999999999999995E-4</v>
      </c>
      <c r="AF1247" s="111">
        <f t="shared" si="291"/>
        <v>1.2653367061317362</v>
      </c>
      <c r="AG1247" s="121">
        <f t="array" ref="AG1247">INDEX($AW$11:$BA$66,MATCH($C1247&amp;$G1247,$AO$11:$AO$66&amp;$AP$11:$AP$66,0),COUNTIF($AW$10:$BA$10,"&lt;"&amp;AD1247)+1)</f>
        <v>2.0000000000000001E-4</v>
      </c>
      <c r="AO1247" s="50"/>
    </row>
    <row r="1248" spans="2:41" ht="12.75" customHeight="1" x14ac:dyDescent="0.3">
      <c r="B1248" s="83" t="str">
        <f t="shared" si="279"/>
        <v>1 5/16-16 UN</v>
      </c>
      <c r="C1248" s="74" t="s">
        <v>498</v>
      </c>
      <c r="D1248" s="74"/>
      <c r="E1248" s="24" t="s">
        <v>671</v>
      </c>
      <c r="F1248" s="84" t="s">
        <v>684</v>
      </c>
      <c r="G1248" s="75">
        <v>16</v>
      </c>
      <c r="H1248" s="74" t="s">
        <v>519</v>
      </c>
      <c r="I1248" s="74" t="s">
        <v>661</v>
      </c>
      <c r="J1248" s="74" t="s">
        <v>588</v>
      </c>
      <c r="K1248" s="74" t="s">
        <v>600</v>
      </c>
      <c r="L1248" s="23">
        <f t="shared" si="280"/>
        <v>33.337499999999999</v>
      </c>
      <c r="M1248" s="23">
        <f t="shared" si="281"/>
        <v>1.5874999999999999</v>
      </c>
      <c r="N1248" s="74">
        <v>60</v>
      </c>
      <c r="O1248" s="101">
        <f t="shared" si="282"/>
        <v>33.337499999999999</v>
      </c>
      <c r="P1248" s="85">
        <f t="shared" si="283"/>
        <v>15.2</v>
      </c>
      <c r="Q1248" s="58">
        <f t="shared" si="284"/>
        <v>0</v>
      </c>
      <c r="R1248" s="101">
        <f t="shared" si="285"/>
        <v>32.306399999999996</v>
      </c>
      <c r="S1248" s="85">
        <f t="shared" si="286"/>
        <v>5.0999999999999996</v>
      </c>
      <c r="T1248" s="58">
        <f t="shared" si="287"/>
        <v>0</v>
      </c>
      <c r="U1248" s="58">
        <f t="shared" si="288"/>
        <v>3.8</v>
      </c>
      <c r="V1248" s="75">
        <f t="array" ref="V1248">INDEX(AS$11:AS$66,MATCH(C1248&amp;G1248,AO$11:AO$66&amp;AP$11:AP$66,0),0)</f>
        <v>8</v>
      </c>
      <c r="X1248" s="120">
        <f t="shared" si="289"/>
        <v>6.25E-2</v>
      </c>
      <c r="Y1248" s="61">
        <f t="array" ref="Y1248">INDEX($AQ$11:$AR$66,MATCH($C1248&amp;$G1248,$AO$11:$AO$66&amp;$AP$11:$AP$66,0),COUNTIF($AQ$10:$AR$10,"&lt;"&amp;Z1248)+1)</f>
        <v>1.4999999999999999E-4</v>
      </c>
      <c r="Z1248" s="61">
        <f>INDEX(AJ$11:AJ$92,MATCH(F1248,AI$11:AI$92,0))</f>
        <v>1.3125</v>
      </c>
      <c r="AA1248" s="61">
        <f t="array" ref="AA1248">INDEX($AT$11:$AV$66,MATCH($C1248&amp;$G1248,$AO$11:$AO$66&amp;$AP$11:$AP$66,0),COUNTIF($AT$10:$AV$10,"&lt;"&amp;Z1248)+1)</f>
        <v>5.9999999999999995E-4</v>
      </c>
      <c r="AB1248" s="111">
        <f t="shared" si="290"/>
        <v>1.2719050591976044</v>
      </c>
      <c r="AC1248" s="121">
        <f t="array" ref="AC1248">INDEX($AW$11:$BA$66,MATCH($C1248&amp;$G1248,$AO$11:$AO$66&amp;$AP$11:$AP$66,0),COUNTIF($AW$10:$BA$10,"&lt;"&amp;Z1248)+1)</f>
        <v>2.0000000000000001E-4</v>
      </c>
      <c r="AD1248" s="62">
        <v>1.2951999999999999</v>
      </c>
      <c r="AE1248" s="61">
        <f t="array" ref="AE1248">INDEX($AT$11:$AV$66,MATCH($C1248&amp;$G1248,$AO$11:$AO$66&amp;$AP$11:$AP$66,0),COUNTIF($AT$10:$AV$10,"&lt;"&amp;AD1248)+1)</f>
        <v>5.9999999999999995E-4</v>
      </c>
      <c r="AF1248" s="111">
        <f t="shared" si="291"/>
        <v>1.2681367061317361</v>
      </c>
      <c r="AG1248" s="121">
        <f t="array" ref="AG1248">INDEX($AW$11:$BA$66,MATCH($C1248&amp;$G1248,$AO$11:$AO$66&amp;$AP$11:$AP$66,0),COUNTIF($AW$10:$BA$10,"&lt;"&amp;AD1248)+1)</f>
        <v>2.0000000000000001E-4</v>
      </c>
      <c r="AO1248" s="50"/>
    </row>
    <row r="1249" spans="2:33" ht="12.75" customHeight="1" x14ac:dyDescent="0.3">
      <c r="B1249" s="83" t="str">
        <f t="shared" si="279"/>
        <v>1 5/16-18 UNEF</v>
      </c>
      <c r="C1249" s="74" t="s">
        <v>498</v>
      </c>
      <c r="D1249" s="74"/>
      <c r="E1249" s="24" t="s">
        <v>48</v>
      </c>
      <c r="F1249" s="84" t="s">
        <v>684</v>
      </c>
      <c r="G1249" s="75">
        <v>18</v>
      </c>
      <c r="H1249" s="74" t="s">
        <v>519</v>
      </c>
      <c r="I1249" s="74" t="s">
        <v>660</v>
      </c>
      <c r="J1249" s="74" t="s">
        <v>588</v>
      </c>
      <c r="K1249" s="74" t="s">
        <v>600</v>
      </c>
      <c r="L1249" s="23">
        <f t="shared" si="280"/>
        <v>33.299399999999999</v>
      </c>
      <c r="M1249" s="23">
        <f t="shared" si="281"/>
        <v>1.4111</v>
      </c>
      <c r="N1249" s="74">
        <v>60</v>
      </c>
      <c r="O1249" s="101">
        <f t="shared" si="282"/>
        <v>33.299399999999999</v>
      </c>
      <c r="P1249" s="85">
        <f t="shared" si="283"/>
        <v>12.7</v>
      </c>
      <c r="Q1249" s="58">
        <f t="shared" si="284"/>
        <v>0</v>
      </c>
      <c r="R1249" s="101">
        <f t="shared" si="285"/>
        <v>32.382899999999999</v>
      </c>
      <c r="S1249" s="85">
        <f t="shared" si="286"/>
        <v>3.8</v>
      </c>
      <c r="T1249" s="58">
        <f t="shared" si="287"/>
        <v>0</v>
      </c>
      <c r="U1249" s="58">
        <f t="shared" si="288"/>
        <v>3.8</v>
      </c>
      <c r="V1249" s="75">
        <f t="array" ref="V1249">INDEX(AS$11:AS$66,MATCH(C1249&amp;G1249,AO$11:AO$66&amp;AP$11:AP$66,0),0)</f>
        <v>8</v>
      </c>
      <c r="X1249" s="120">
        <f t="shared" si="289"/>
        <v>5.5555555555555552E-2</v>
      </c>
      <c r="Y1249" s="61">
        <f t="array" ref="Y1249">INDEX($AQ$11:$AR$66,MATCH($C1249&amp;$G1249,$AO$11:$AO$66&amp;$AP$11:$AP$66,0),COUNTIF($AQ$10:$AR$10,"&lt;"&amp;Z1249)+1)</f>
        <v>1.4999999999999999E-4</v>
      </c>
      <c r="Z1249" s="123">
        <v>1.3109999999999999</v>
      </c>
      <c r="AA1249" s="61">
        <f t="array" ref="AA1249">INDEX($AT$11:$AV$66,MATCH($C1249&amp;$G1249,$AO$11:$AO$66&amp;$AP$11:$AP$66,0),COUNTIF($AT$10:$AV$10,"&lt;"&amp;Z1249)+1)</f>
        <v>5.0000000000000001E-4</v>
      </c>
      <c r="AB1249" s="111">
        <f t="shared" si="290"/>
        <v>1.2749156081756483</v>
      </c>
      <c r="AC1249" s="121">
        <f t="array" ref="AC1249">INDEX($AW$11:$BA$66,MATCH($C1249&amp;$G1249,$AO$11:$AO$66&amp;$AP$11:$AP$66,0),COUNTIF($AW$10:$BA$10,"&lt;"&amp;Z1249)+1)</f>
        <v>1.4999999999999999E-4</v>
      </c>
      <c r="AD1249" s="62">
        <v>1.2941</v>
      </c>
      <c r="AE1249" s="61">
        <f t="array" ref="AE1249">INDEX($AT$11:$AV$66,MATCH($C1249&amp;$G1249,$AO$11:$AO$66&amp;$AP$11:$AP$66,0),COUNTIF($AT$10:$AV$10,"&lt;"&amp;AD1249)+1)</f>
        <v>5.0000000000000001E-4</v>
      </c>
      <c r="AF1249" s="111">
        <f t="shared" si="291"/>
        <v>1.2700437387837655</v>
      </c>
      <c r="AG1249" s="121">
        <f t="array" ref="AG1249">INDEX($AW$11:$BA$66,MATCH($C1249&amp;$G1249,$AO$11:$AO$66&amp;$AP$11:$AP$66,0),COUNTIF($AW$10:$BA$10,"&lt;"&amp;AD1249)+1)</f>
        <v>1.4999999999999999E-4</v>
      </c>
    </row>
    <row r="1250" spans="2:33" ht="12.75" customHeight="1" x14ac:dyDescent="0.3">
      <c r="B1250" s="83" t="str">
        <f t="shared" si="279"/>
        <v>1 5/16-18 UNEF</v>
      </c>
      <c r="C1250" s="74" t="s">
        <v>498</v>
      </c>
      <c r="D1250" s="74"/>
      <c r="E1250" s="24" t="s">
        <v>48</v>
      </c>
      <c r="F1250" s="84" t="s">
        <v>684</v>
      </c>
      <c r="G1250" s="75">
        <v>18</v>
      </c>
      <c r="H1250" s="74" t="s">
        <v>519</v>
      </c>
      <c r="I1250" s="74" t="s">
        <v>661</v>
      </c>
      <c r="J1250" s="74" t="s">
        <v>588</v>
      </c>
      <c r="K1250" s="74" t="s">
        <v>600</v>
      </c>
      <c r="L1250" s="23">
        <f t="shared" si="280"/>
        <v>33.337499999999999</v>
      </c>
      <c r="M1250" s="23">
        <f t="shared" si="281"/>
        <v>1.4111</v>
      </c>
      <c r="N1250" s="74">
        <v>60</v>
      </c>
      <c r="O1250" s="101">
        <f t="shared" si="282"/>
        <v>33.337499999999999</v>
      </c>
      <c r="P1250" s="85">
        <f t="shared" si="283"/>
        <v>12.7</v>
      </c>
      <c r="Q1250" s="58">
        <f t="shared" si="284"/>
        <v>0</v>
      </c>
      <c r="R1250" s="101">
        <f t="shared" si="285"/>
        <v>32.420999999999999</v>
      </c>
      <c r="S1250" s="85">
        <f t="shared" si="286"/>
        <v>3.8</v>
      </c>
      <c r="T1250" s="58">
        <f t="shared" si="287"/>
        <v>0</v>
      </c>
      <c r="U1250" s="58">
        <f t="shared" si="288"/>
        <v>3.8</v>
      </c>
      <c r="V1250" s="75">
        <f t="array" ref="V1250">INDEX(AS$11:AS$66,MATCH(C1250&amp;G1250,AO$11:AO$66&amp;AP$11:AP$66,0),0)</f>
        <v>8</v>
      </c>
      <c r="X1250" s="120">
        <f t="shared" si="289"/>
        <v>5.5555555555555552E-2</v>
      </c>
      <c r="Y1250" s="61">
        <f t="array" ref="Y1250">INDEX($AQ$11:$AR$66,MATCH($C1250&amp;$G1250,$AO$11:$AO$66&amp;$AP$11:$AP$66,0),COUNTIF($AQ$10:$AR$10,"&lt;"&amp;Z1250)+1)</f>
        <v>1.4999999999999999E-4</v>
      </c>
      <c r="Z1250" s="61">
        <f>INDEX(AJ$11:AJ$92,MATCH(F1250,AI$11:AI$92,0))</f>
        <v>1.3125</v>
      </c>
      <c r="AA1250" s="61">
        <f t="array" ref="AA1250">INDEX($AT$11:$AV$66,MATCH($C1250&amp;$G1250,$AO$11:$AO$66&amp;$AP$11:$AP$66,0),COUNTIF($AT$10:$AV$10,"&lt;"&amp;Z1250)+1)</f>
        <v>5.0000000000000001E-4</v>
      </c>
      <c r="AB1250" s="111">
        <f t="shared" si="290"/>
        <v>1.2764156081756484</v>
      </c>
      <c r="AC1250" s="121">
        <f t="array" ref="AC1250">INDEX($AW$11:$BA$66,MATCH($C1250&amp;$G1250,$AO$11:$AO$66&amp;$AP$11:$AP$66,0),COUNTIF($AW$10:$BA$10,"&lt;"&amp;Z1250)+1)</f>
        <v>1.4999999999999999E-4</v>
      </c>
      <c r="AD1250" s="62">
        <v>1.2968999999999999</v>
      </c>
      <c r="AE1250" s="61">
        <f t="array" ref="AE1250">INDEX($AT$11:$AV$66,MATCH($C1250&amp;$G1250,$AO$11:$AO$66&amp;$AP$11:$AP$66,0),COUNTIF($AT$10:$AV$10,"&lt;"&amp;AD1250)+1)</f>
        <v>5.0000000000000001E-4</v>
      </c>
      <c r="AF1250" s="111">
        <f t="shared" si="291"/>
        <v>1.2728437387837654</v>
      </c>
      <c r="AG1250" s="121">
        <f t="array" ref="AG1250">INDEX($AW$11:$BA$66,MATCH($C1250&amp;$G1250,$AO$11:$AO$66&amp;$AP$11:$AP$66,0),COUNTIF($AW$10:$BA$10,"&lt;"&amp;AD1250)+1)</f>
        <v>1.4999999999999999E-4</v>
      </c>
    </row>
    <row r="1251" spans="2:33" ht="12.75" customHeight="1" x14ac:dyDescent="0.3">
      <c r="B1251" s="83" t="str">
        <f t="shared" si="279"/>
        <v>1 5/16-20 UN</v>
      </c>
      <c r="C1251" s="74" t="s">
        <v>498</v>
      </c>
      <c r="D1251" s="74"/>
      <c r="E1251" s="24" t="s">
        <v>671</v>
      </c>
      <c r="F1251" s="84" t="s">
        <v>684</v>
      </c>
      <c r="G1251" s="75">
        <v>20</v>
      </c>
      <c r="H1251" s="74" t="s">
        <v>519</v>
      </c>
      <c r="I1251" s="74" t="s">
        <v>660</v>
      </c>
      <c r="J1251" s="74" t="s">
        <v>588</v>
      </c>
      <c r="K1251" s="74" t="s">
        <v>600</v>
      </c>
      <c r="L1251" s="23">
        <f t="shared" si="280"/>
        <v>33.301900000000003</v>
      </c>
      <c r="M1251" s="23">
        <f t="shared" si="281"/>
        <v>1.27</v>
      </c>
      <c r="N1251" s="74">
        <v>60</v>
      </c>
      <c r="O1251" s="101">
        <f t="shared" si="282"/>
        <v>33.301900000000003</v>
      </c>
      <c r="P1251" s="85">
        <f t="shared" si="283"/>
        <v>12.7</v>
      </c>
      <c r="Q1251" s="58">
        <f t="shared" si="284"/>
        <v>0</v>
      </c>
      <c r="R1251" s="101">
        <f t="shared" si="285"/>
        <v>32.4771</v>
      </c>
      <c r="S1251" s="85">
        <f t="shared" si="286"/>
        <v>3.8</v>
      </c>
      <c r="T1251" s="58">
        <f t="shared" si="287"/>
        <v>0</v>
      </c>
      <c r="U1251" s="58">
        <f t="shared" si="288"/>
        <v>3.8</v>
      </c>
      <c r="V1251" s="75">
        <f t="array" ref="V1251">INDEX(AS$11:AS$66,MATCH(C1251&amp;G1251,AO$11:AO$66&amp;AP$11:AP$66,0),0)</f>
        <v>8</v>
      </c>
      <c r="X1251" s="120">
        <f t="shared" si="289"/>
        <v>0.05</v>
      </c>
      <c r="Y1251" s="61">
        <f t="array" ref="Y1251">INDEX($AQ$11:$AR$66,MATCH($C1251&amp;$G1251,$AO$11:$AO$66&amp;$AP$11:$AP$66,0),COUNTIF($AQ$10:$AR$10,"&lt;"&amp;Z1251)+1)</f>
        <v>1.4999999999999999E-4</v>
      </c>
      <c r="Z1251" s="123">
        <v>1.3110999999999999</v>
      </c>
      <c r="AA1251" s="61">
        <f t="array" ref="AA1251">INDEX($AT$11:$AV$66,MATCH($C1251&amp;$G1251,$AO$11:$AO$66&amp;$AP$11:$AP$66,0),COUNTIF($AT$10:$AV$10,"&lt;"&amp;Z1251)+1)</f>
        <v>5.0000000000000001E-4</v>
      </c>
      <c r="AB1251" s="111">
        <f t="shared" si="290"/>
        <v>1.2786240473580834</v>
      </c>
      <c r="AC1251" s="121">
        <f t="array" ref="AC1251">INDEX($AW$11:$BA$66,MATCH($C1251&amp;$G1251,$AO$11:$AO$66&amp;$AP$11:$AP$66,0),COUNTIF($AW$10:$BA$10,"&lt;"&amp;Z1251)+1)</f>
        <v>1.4999999999999999E-4</v>
      </c>
      <c r="AD1251" s="62">
        <v>1.2956000000000001</v>
      </c>
      <c r="AE1251" s="61">
        <f t="array" ref="AE1251">INDEX($AT$11:$AV$66,MATCH($C1251&amp;$G1251,$AO$11:$AO$66&amp;$AP$11:$AP$66,0),COUNTIF($AT$10:$AV$10,"&lt;"&amp;AD1251)+1)</f>
        <v>5.0000000000000001E-4</v>
      </c>
      <c r="AF1251" s="111">
        <f t="shared" si="291"/>
        <v>1.273949364905389</v>
      </c>
      <c r="AG1251" s="121">
        <f t="array" ref="AG1251">INDEX($AW$11:$BA$66,MATCH($C1251&amp;$G1251,$AO$11:$AO$66&amp;$AP$11:$AP$66,0),COUNTIF($AW$10:$BA$10,"&lt;"&amp;AD1251)+1)</f>
        <v>1.4999999999999999E-4</v>
      </c>
    </row>
    <row r="1252" spans="2:33" ht="12.75" customHeight="1" x14ac:dyDescent="0.3">
      <c r="B1252" s="83" t="str">
        <f t="shared" si="279"/>
        <v>1 5/16-20 UN</v>
      </c>
      <c r="C1252" s="74" t="s">
        <v>498</v>
      </c>
      <c r="D1252" s="74"/>
      <c r="E1252" s="24" t="s">
        <v>671</v>
      </c>
      <c r="F1252" s="84" t="s">
        <v>684</v>
      </c>
      <c r="G1252" s="75">
        <v>20</v>
      </c>
      <c r="H1252" s="74" t="s">
        <v>519</v>
      </c>
      <c r="I1252" s="74" t="s">
        <v>661</v>
      </c>
      <c r="J1252" s="74" t="s">
        <v>588</v>
      </c>
      <c r="K1252" s="74" t="s">
        <v>600</v>
      </c>
      <c r="L1252" s="23">
        <f t="shared" si="280"/>
        <v>33.337499999999999</v>
      </c>
      <c r="M1252" s="23">
        <f t="shared" si="281"/>
        <v>1.27</v>
      </c>
      <c r="N1252" s="74">
        <v>60</v>
      </c>
      <c r="O1252" s="101">
        <f t="shared" si="282"/>
        <v>33.337499999999999</v>
      </c>
      <c r="P1252" s="85">
        <f t="shared" si="283"/>
        <v>12.7</v>
      </c>
      <c r="Q1252" s="58">
        <f t="shared" si="284"/>
        <v>0</v>
      </c>
      <c r="R1252" s="101">
        <f t="shared" si="285"/>
        <v>32.512599999999999</v>
      </c>
      <c r="S1252" s="85">
        <f t="shared" si="286"/>
        <v>3.8</v>
      </c>
      <c r="T1252" s="58">
        <f t="shared" si="287"/>
        <v>0</v>
      </c>
      <c r="U1252" s="58">
        <f t="shared" si="288"/>
        <v>3.8</v>
      </c>
      <c r="V1252" s="75">
        <f t="array" ref="V1252">INDEX(AS$11:AS$66,MATCH(C1252&amp;G1252,AO$11:AO$66&amp;AP$11:AP$66,0),0)</f>
        <v>8</v>
      </c>
      <c r="X1252" s="120">
        <f t="shared" si="289"/>
        <v>0.05</v>
      </c>
      <c r="Y1252" s="61">
        <f t="array" ref="Y1252">INDEX($AQ$11:$AR$66,MATCH($C1252&amp;$G1252,$AO$11:$AO$66&amp;$AP$11:$AP$66,0),COUNTIF($AQ$10:$AR$10,"&lt;"&amp;Z1252)+1)</f>
        <v>1.4999999999999999E-4</v>
      </c>
      <c r="Z1252" s="61">
        <f>INDEX(AJ$11:AJ$92,MATCH(F1252,AI$11:AI$92,0))</f>
        <v>1.3125</v>
      </c>
      <c r="AA1252" s="61">
        <f t="array" ref="AA1252">INDEX($AT$11:$AV$66,MATCH($C1252&amp;$G1252,$AO$11:$AO$66&amp;$AP$11:$AP$66,0),COUNTIF($AT$10:$AV$10,"&lt;"&amp;Z1252)+1)</f>
        <v>5.0000000000000001E-4</v>
      </c>
      <c r="AB1252" s="111">
        <f t="shared" si="290"/>
        <v>1.2800240473580835</v>
      </c>
      <c r="AC1252" s="121">
        <f t="array" ref="AC1252">INDEX($AW$11:$BA$66,MATCH($C1252&amp;$G1252,$AO$11:$AO$66&amp;$AP$11:$AP$66,0),COUNTIF($AW$10:$BA$10,"&lt;"&amp;Z1252)+1)</f>
        <v>1.4999999999999999E-4</v>
      </c>
      <c r="AD1252" s="62">
        <v>1.2982</v>
      </c>
      <c r="AE1252" s="61">
        <f t="array" ref="AE1252">INDEX($AT$11:$AV$66,MATCH($C1252&amp;$G1252,$AO$11:$AO$66&amp;$AP$11:$AP$66,0),COUNTIF($AT$10:$AV$10,"&lt;"&amp;AD1252)+1)</f>
        <v>5.0000000000000001E-4</v>
      </c>
      <c r="AF1252" s="111">
        <f t="shared" si="291"/>
        <v>1.2765493649053892</v>
      </c>
      <c r="AG1252" s="121">
        <f t="array" ref="AG1252">INDEX($AW$11:$BA$66,MATCH($C1252&amp;$G1252,$AO$11:$AO$66&amp;$AP$11:$AP$66,0),COUNTIF($AW$10:$BA$10,"&lt;"&amp;AD1252)+1)</f>
        <v>1.4999999999999999E-4</v>
      </c>
    </row>
    <row r="1253" spans="2:33" ht="12.75" customHeight="1" x14ac:dyDescent="0.3">
      <c r="B1253" s="83" t="str">
        <f t="shared" si="279"/>
        <v>1 5/16-28 UN</v>
      </c>
      <c r="C1253" s="74" t="s">
        <v>498</v>
      </c>
      <c r="D1253" s="74"/>
      <c r="E1253" s="24" t="s">
        <v>671</v>
      </c>
      <c r="F1253" s="84" t="s">
        <v>684</v>
      </c>
      <c r="G1253" s="75">
        <v>28</v>
      </c>
      <c r="H1253" s="74" t="s">
        <v>519</v>
      </c>
      <c r="I1253" s="74" t="s">
        <v>660</v>
      </c>
      <c r="J1253" s="74" t="s">
        <v>588</v>
      </c>
      <c r="K1253" s="74" t="s">
        <v>600</v>
      </c>
      <c r="L1253" s="23">
        <f t="shared" si="280"/>
        <v>33.307000000000002</v>
      </c>
      <c r="M1253" s="23">
        <f t="shared" si="281"/>
        <v>0.90710000000000002</v>
      </c>
      <c r="N1253" s="74">
        <v>60</v>
      </c>
      <c r="O1253" s="101">
        <f t="shared" si="282"/>
        <v>33.307000000000002</v>
      </c>
      <c r="P1253" s="85">
        <f t="shared" si="283"/>
        <v>12.7</v>
      </c>
      <c r="Q1253" s="58">
        <f t="shared" si="284"/>
        <v>0</v>
      </c>
      <c r="R1253" s="101">
        <f t="shared" si="285"/>
        <v>32.717799999999997</v>
      </c>
      <c r="S1253" s="85">
        <f t="shared" si="286"/>
        <v>3.8</v>
      </c>
      <c r="T1253" s="58">
        <f t="shared" si="287"/>
        <v>0</v>
      </c>
      <c r="U1253" s="58">
        <f t="shared" si="288"/>
        <v>3.8</v>
      </c>
      <c r="V1253" s="75">
        <f t="array" ref="V1253">INDEX(AS$11:AS$66,MATCH(C1253&amp;G1253,AO$11:AO$66&amp;AP$11:AP$66,0),0)</f>
        <v>8</v>
      </c>
      <c r="X1253" s="120">
        <f t="shared" si="289"/>
        <v>3.5714285714285712E-2</v>
      </c>
      <c r="Y1253" s="61">
        <f t="array" ref="Y1253">INDEX($AQ$11:$AR$66,MATCH($C1253&amp;$G1253,$AO$11:$AO$66&amp;$AP$11:$AP$66,0),COUNTIF($AQ$10:$AR$10,"&lt;"&amp;Z1253)+1)</f>
        <v>1.4999999999999999E-4</v>
      </c>
      <c r="Z1253" s="123">
        <v>1.3112999999999999</v>
      </c>
      <c r="AA1253" s="61">
        <f t="array" ref="AA1253">INDEX($AT$11:$AV$66,MATCH($C1253&amp;$G1253,$AO$11:$AO$66&amp;$AP$11:$AP$66,0),COUNTIF($AT$10:$AV$10,"&lt;"&amp;Z1253)+1)</f>
        <v>5.0000000000000001E-4</v>
      </c>
      <c r="AB1253" s="111">
        <f t="shared" si="290"/>
        <v>1.2881028909700596</v>
      </c>
      <c r="AC1253" s="121">
        <f t="array" ref="AC1253">INDEX($AW$11:$BA$66,MATCH($C1253&amp;$G1253,$AO$11:$AO$66&amp;$AP$11:$AP$66,0),COUNTIF($AW$10:$BA$10,"&lt;"&amp;Z1253)+1)</f>
        <v>1.4999999999999999E-4</v>
      </c>
      <c r="AD1253" s="62">
        <v>1.2995000000000001</v>
      </c>
      <c r="AE1253" s="61">
        <f t="array" ref="AE1253">INDEX($AT$11:$AV$66,MATCH($C1253&amp;$G1253,$AO$11:$AO$66&amp;$AP$11:$AP$66,0),COUNTIF($AT$10:$AV$10,"&lt;"&amp;AD1253)+1)</f>
        <v>5.0000000000000001E-4</v>
      </c>
      <c r="AF1253" s="111">
        <f t="shared" si="291"/>
        <v>1.2840352606467065</v>
      </c>
      <c r="AG1253" s="121">
        <f t="array" ref="AG1253">INDEX($AW$11:$BA$66,MATCH($C1253&amp;$G1253,$AO$11:$AO$66&amp;$AP$11:$AP$66,0),COUNTIF($AW$10:$BA$10,"&lt;"&amp;AD1253)+1)</f>
        <v>1.4999999999999999E-4</v>
      </c>
    </row>
    <row r="1254" spans="2:33" ht="12.75" customHeight="1" x14ac:dyDescent="0.3">
      <c r="B1254" s="83" t="str">
        <f t="shared" si="279"/>
        <v>1 5/16-28 UN</v>
      </c>
      <c r="C1254" s="74" t="s">
        <v>498</v>
      </c>
      <c r="D1254" s="74"/>
      <c r="E1254" s="24" t="s">
        <v>671</v>
      </c>
      <c r="F1254" s="84" t="s">
        <v>684</v>
      </c>
      <c r="G1254" s="75">
        <v>28</v>
      </c>
      <c r="H1254" s="74" t="s">
        <v>519</v>
      </c>
      <c r="I1254" s="74" t="s">
        <v>661</v>
      </c>
      <c r="J1254" s="74" t="s">
        <v>588</v>
      </c>
      <c r="K1254" s="74" t="s">
        <v>600</v>
      </c>
      <c r="L1254" s="23">
        <f t="shared" si="280"/>
        <v>33.337499999999999</v>
      </c>
      <c r="M1254" s="23">
        <f t="shared" si="281"/>
        <v>0.90710000000000002</v>
      </c>
      <c r="N1254" s="74">
        <v>60</v>
      </c>
      <c r="O1254" s="101">
        <f t="shared" si="282"/>
        <v>33.337499999999999</v>
      </c>
      <c r="P1254" s="85">
        <f t="shared" si="283"/>
        <v>12.7</v>
      </c>
      <c r="Q1254" s="58">
        <f t="shared" si="284"/>
        <v>0</v>
      </c>
      <c r="R1254" s="101">
        <f t="shared" si="285"/>
        <v>32.7483</v>
      </c>
      <c r="S1254" s="85">
        <f t="shared" si="286"/>
        <v>3.8</v>
      </c>
      <c r="T1254" s="58">
        <f t="shared" si="287"/>
        <v>0</v>
      </c>
      <c r="U1254" s="58">
        <f t="shared" si="288"/>
        <v>3.8</v>
      </c>
      <c r="V1254" s="75">
        <f t="array" ref="V1254">INDEX(AS$11:AS$66,MATCH(C1254&amp;G1254,AO$11:AO$66&amp;AP$11:AP$66,0),0)</f>
        <v>8</v>
      </c>
      <c r="X1254" s="120">
        <f t="shared" si="289"/>
        <v>3.5714285714285712E-2</v>
      </c>
      <c r="Y1254" s="61">
        <f t="array" ref="Y1254">INDEX($AQ$11:$AR$66,MATCH($C1254&amp;$G1254,$AO$11:$AO$66&amp;$AP$11:$AP$66,0),COUNTIF($AQ$10:$AR$10,"&lt;"&amp;Z1254)+1)</f>
        <v>1.4999999999999999E-4</v>
      </c>
      <c r="Z1254" s="61">
        <f>INDEX(AJ$11:AJ$92,MATCH(F1254,AI$11:AI$92,0))</f>
        <v>1.3125</v>
      </c>
      <c r="AA1254" s="61">
        <f t="array" ref="AA1254">INDEX($AT$11:$AV$66,MATCH($C1254&amp;$G1254,$AO$11:$AO$66&amp;$AP$11:$AP$66,0),COUNTIF($AT$10:$AV$10,"&lt;"&amp;Z1254)+1)</f>
        <v>5.0000000000000001E-4</v>
      </c>
      <c r="AB1254" s="111">
        <f t="shared" si="290"/>
        <v>1.2893028909700597</v>
      </c>
      <c r="AC1254" s="121">
        <f t="array" ref="AC1254">INDEX($AW$11:$BA$66,MATCH($C1254&amp;$G1254,$AO$11:$AO$66&amp;$AP$11:$AP$66,0),COUNTIF($AW$10:$BA$10,"&lt;"&amp;Z1254)+1)</f>
        <v>1.4999999999999999E-4</v>
      </c>
      <c r="AD1254" s="62">
        <v>1.3017000000000001</v>
      </c>
      <c r="AE1254" s="61">
        <f t="array" ref="AE1254">INDEX($AT$11:$AV$66,MATCH($C1254&amp;$G1254,$AO$11:$AO$66&amp;$AP$11:$AP$66,0),COUNTIF($AT$10:$AV$10,"&lt;"&amp;AD1254)+1)</f>
        <v>5.0000000000000001E-4</v>
      </c>
      <c r="AF1254" s="111">
        <f t="shared" si="291"/>
        <v>1.2862352606467065</v>
      </c>
      <c r="AG1254" s="121">
        <f t="array" ref="AG1254">INDEX($AW$11:$BA$66,MATCH($C1254&amp;$G1254,$AO$11:$AO$66&amp;$AP$11:$AP$66,0),COUNTIF($AW$10:$BA$10,"&lt;"&amp;AD1254)+1)</f>
        <v>1.4999999999999999E-4</v>
      </c>
    </row>
    <row r="1255" spans="2:33" ht="12.75" customHeight="1" x14ac:dyDescent="0.3">
      <c r="B1255" s="83" t="str">
        <f t="shared" si="279"/>
        <v>1 3/8-8 UN</v>
      </c>
      <c r="C1255" s="74" t="s">
        <v>498</v>
      </c>
      <c r="D1255" s="74"/>
      <c r="E1255" s="24" t="s">
        <v>671</v>
      </c>
      <c r="F1255" s="84" t="s">
        <v>685</v>
      </c>
      <c r="G1255" s="75">
        <v>8</v>
      </c>
      <c r="H1255" s="74" t="s">
        <v>519</v>
      </c>
      <c r="I1255" s="74" t="s">
        <v>660</v>
      </c>
      <c r="J1255" s="74" t="s">
        <v>588</v>
      </c>
      <c r="K1255" s="74" t="s">
        <v>600</v>
      </c>
      <c r="L1255" s="23">
        <f t="shared" si="280"/>
        <v>34.869100000000003</v>
      </c>
      <c r="M1255" s="23">
        <f t="shared" si="281"/>
        <v>3.1749999999999998</v>
      </c>
      <c r="N1255" s="74">
        <v>60</v>
      </c>
      <c r="O1255" s="101">
        <f t="shared" si="282"/>
        <v>34.869100000000003</v>
      </c>
      <c r="P1255" s="85">
        <f t="shared" si="283"/>
        <v>17.8</v>
      </c>
      <c r="Q1255" s="58">
        <f t="shared" si="284"/>
        <v>0</v>
      </c>
      <c r="R1255" s="101">
        <f t="shared" si="285"/>
        <v>32.806899999999999</v>
      </c>
      <c r="S1255" s="85">
        <f t="shared" si="286"/>
        <v>5.0999999999999996</v>
      </c>
      <c r="T1255" s="58">
        <f t="shared" si="287"/>
        <v>0</v>
      </c>
      <c r="U1255" s="58">
        <f t="shared" si="288"/>
        <v>6.4</v>
      </c>
      <c r="V1255" s="75">
        <f t="array" ref="V1255">INDEX(AS$11:AS$66,MATCH(C1255&amp;G1255,AO$11:AO$66&amp;AP$11:AP$66,0),0)</f>
        <v>5</v>
      </c>
      <c r="X1255" s="120">
        <f t="shared" si="289"/>
        <v>0.125</v>
      </c>
      <c r="Y1255" s="61">
        <f t="array" ref="Y1255">INDEX($AQ$11:$AR$66,MATCH($C1255&amp;$G1255,$AO$11:$AO$66&amp;$AP$11:$AP$66,0),COUNTIF($AQ$10:$AR$10,"&lt;"&amp;Z1255)+1)</f>
        <v>2.5000000000000001E-4</v>
      </c>
      <c r="Z1255" s="123">
        <v>1.3728</v>
      </c>
      <c r="AA1255" s="61">
        <f t="array" ref="AA1255">INDEX($AT$11:$AV$66,MATCH($C1255&amp;$G1255,$AO$11:$AO$66&amp;$AP$11:$AP$66,0),COUNTIF($AT$10:$AV$10,"&lt;"&amp;Z1255)+1)</f>
        <v>6.9999999999999999E-4</v>
      </c>
      <c r="AB1255" s="111">
        <f t="shared" si="290"/>
        <v>1.2916101183952089</v>
      </c>
      <c r="AC1255" s="121">
        <f t="array" ref="AC1255">INDEX($AW$11:$BA$66,MATCH($C1255&amp;$G1255,$AO$11:$AO$66&amp;$AP$11:$AP$66,0),COUNTIF($AW$10:$BA$10,"&lt;"&amp;Z1255)+1)</f>
        <v>2.0000000000000001E-4</v>
      </c>
      <c r="AD1255" s="62">
        <v>1.3385</v>
      </c>
      <c r="AE1255" s="61">
        <f t="array" ref="AE1255">INDEX($AT$11:$AV$66,MATCH($C1255&amp;$G1255,$AO$11:$AO$66&amp;$AP$11:$AP$66,0),COUNTIF($AT$10:$AV$10,"&lt;"&amp;AD1255)+1)</f>
        <v>6.9999999999999999E-4</v>
      </c>
      <c r="AF1255" s="111">
        <f t="shared" si="291"/>
        <v>1.2843734122634727</v>
      </c>
      <c r="AG1255" s="121">
        <f t="array" ref="AG1255">INDEX($AW$11:$BA$66,MATCH($C1255&amp;$G1255,$AO$11:$AO$66&amp;$AP$11:$AP$66,0),COUNTIF($AW$10:$BA$10,"&lt;"&amp;AD1255)+1)</f>
        <v>2.0000000000000001E-4</v>
      </c>
    </row>
    <row r="1256" spans="2:33" ht="12.75" customHeight="1" x14ac:dyDescent="0.3">
      <c r="B1256" s="83" t="str">
        <f t="shared" si="279"/>
        <v>1 3/8-8 UN</v>
      </c>
      <c r="C1256" s="74" t="s">
        <v>498</v>
      </c>
      <c r="D1256" s="74"/>
      <c r="E1256" s="24" t="s">
        <v>671</v>
      </c>
      <c r="F1256" s="84" t="s">
        <v>685</v>
      </c>
      <c r="G1256" s="75">
        <v>8</v>
      </c>
      <c r="H1256" s="74" t="s">
        <v>519</v>
      </c>
      <c r="I1256" s="74" t="s">
        <v>661</v>
      </c>
      <c r="J1256" s="74" t="s">
        <v>588</v>
      </c>
      <c r="K1256" s="74" t="s">
        <v>600</v>
      </c>
      <c r="L1256" s="23">
        <f t="shared" si="280"/>
        <v>34.924999999999997</v>
      </c>
      <c r="M1256" s="23">
        <f t="shared" si="281"/>
        <v>3.1749999999999998</v>
      </c>
      <c r="N1256" s="74">
        <v>60</v>
      </c>
      <c r="O1256" s="101">
        <f t="shared" si="282"/>
        <v>34.924999999999997</v>
      </c>
      <c r="P1256" s="85">
        <f t="shared" si="283"/>
        <v>17.8</v>
      </c>
      <c r="Q1256" s="58">
        <f t="shared" si="284"/>
        <v>0</v>
      </c>
      <c r="R1256" s="101">
        <f t="shared" si="285"/>
        <v>32.8628</v>
      </c>
      <c r="S1256" s="85">
        <f t="shared" si="286"/>
        <v>5.0999999999999996</v>
      </c>
      <c r="T1256" s="58">
        <f t="shared" si="287"/>
        <v>0</v>
      </c>
      <c r="U1256" s="58">
        <f t="shared" si="288"/>
        <v>6.4</v>
      </c>
      <c r="V1256" s="75">
        <f t="array" ref="V1256">INDEX(AS$11:AS$66,MATCH(C1256&amp;G1256,AO$11:AO$66&amp;AP$11:AP$66,0),0)</f>
        <v>5</v>
      </c>
      <c r="X1256" s="120">
        <f t="shared" si="289"/>
        <v>0.125</v>
      </c>
      <c r="Y1256" s="61">
        <f t="array" ref="Y1256">INDEX($AQ$11:$AR$66,MATCH($C1256&amp;$G1256,$AO$11:$AO$66&amp;$AP$11:$AP$66,0),COUNTIF($AQ$10:$AR$10,"&lt;"&amp;Z1256)+1)</f>
        <v>2.5000000000000001E-4</v>
      </c>
      <c r="Z1256" s="61">
        <f>INDEX(AJ$11:AJ$92,MATCH(F1256,AI$11:AI$92,0))</f>
        <v>1.375</v>
      </c>
      <c r="AA1256" s="61">
        <f t="array" ref="AA1256">INDEX($AT$11:$AV$66,MATCH($C1256&amp;$G1256,$AO$11:$AO$66&amp;$AP$11:$AP$66,0),COUNTIF($AT$10:$AV$10,"&lt;"&amp;Z1256)+1)</f>
        <v>6.9999999999999999E-4</v>
      </c>
      <c r="AB1256" s="111">
        <f t="shared" si="290"/>
        <v>1.2938101183952089</v>
      </c>
      <c r="AC1256" s="121">
        <f t="array" ref="AC1256">INDEX($AW$11:$BA$66,MATCH($C1256&amp;$G1256,$AO$11:$AO$66&amp;$AP$11:$AP$66,0),COUNTIF($AW$10:$BA$10,"&lt;"&amp;Z1256)+1)</f>
        <v>2.0000000000000001E-4</v>
      </c>
      <c r="AD1256" s="62">
        <v>1.3425</v>
      </c>
      <c r="AE1256" s="61">
        <f t="array" ref="AE1256">INDEX($AT$11:$AV$66,MATCH($C1256&amp;$G1256,$AO$11:$AO$66&amp;$AP$11:$AP$66,0),COUNTIF($AT$10:$AV$10,"&lt;"&amp;AD1256)+1)</f>
        <v>6.9999999999999999E-4</v>
      </c>
      <c r="AF1256" s="111">
        <f t="shared" si="291"/>
        <v>1.2883734122634727</v>
      </c>
      <c r="AG1256" s="121">
        <f t="array" ref="AG1256">INDEX($AW$11:$BA$66,MATCH($C1256&amp;$G1256,$AO$11:$AO$66&amp;$AP$11:$AP$66,0),COUNTIF($AW$10:$BA$10,"&lt;"&amp;AD1256)+1)</f>
        <v>2.0000000000000001E-4</v>
      </c>
    </row>
    <row r="1257" spans="2:33" ht="12.75" customHeight="1" x14ac:dyDescent="0.3">
      <c r="B1257" s="83" t="str">
        <f t="shared" si="279"/>
        <v>1 3/8-16 UN</v>
      </c>
      <c r="C1257" s="74" t="s">
        <v>498</v>
      </c>
      <c r="D1257" s="74"/>
      <c r="E1257" s="24" t="s">
        <v>671</v>
      </c>
      <c r="F1257" s="84" t="s">
        <v>685</v>
      </c>
      <c r="G1257" s="75">
        <v>16</v>
      </c>
      <c r="H1257" s="74" t="s">
        <v>519</v>
      </c>
      <c r="I1257" s="74" t="s">
        <v>660</v>
      </c>
      <c r="J1257" s="74" t="s">
        <v>588</v>
      </c>
      <c r="K1257" s="74" t="s">
        <v>600</v>
      </c>
      <c r="L1257" s="23">
        <f t="shared" si="280"/>
        <v>34.886899999999997</v>
      </c>
      <c r="M1257" s="23">
        <f t="shared" si="281"/>
        <v>1.5874999999999999</v>
      </c>
      <c r="N1257" s="74">
        <v>60</v>
      </c>
      <c r="O1257" s="101">
        <f t="shared" si="282"/>
        <v>34.886899999999997</v>
      </c>
      <c r="P1257" s="85">
        <f t="shared" si="283"/>
        <v>15.2</v>
      </c>
      <c r="Q1257" s="58">
        <f t="shared" si="284"/>
        <v>0</v>
      </c>
      <c r="R1257" s="101">
        <f t="shared" si="285"/>
        <v>33.855800000000002</v>
      </c>
      <c r="S1257" s="85">
        <f t="shared" si="286"/>
        <v>5.0999999999999996</v>
      </c>
      <c r="T1257" s="58">
        <f t="shared" si="287"/>
        <v>0</v>
      </c>
      <c r="U1257" s="58">
        <f t="shared" si="288"/>
        <v>3.8</v>
      </c>
      <c r="V1257" s="75">
        <f t="array" ref="V1257">INDEX(AS$11:AS$66,MATCH(C1257&amp;G1257,AO$11:AO$66&amp;AP$11:AP$66,0),0)</f>
        <v>8</v>
      </c>
      <c r="X1257" s="120">
        <f t="shared" si="289"/>
        <v>6.25E-2</v>
      </c>
      <c r="Y1257" s="61">
        <f t="array" ref="Y1257">INDEX($AQ$11:$AR$66,MATCH($C1257&amp;$G1257,$AO$11:$AO$66&amp;$AP$11:$AP$66,0),COUNTIF($AQ$10:$AR$10,"&lt;"&amp;Z1257)+1)</f>
        <v>1.4999999999999999E-4</v>
      </c>
      <c r="Z1257" s="123">
        <v>1.3734999999999999</v>
      </c>
      <c r="AA1257" s="61">
        <f t="array" ref="AA1257">INDEX($AT$11:$AV$66,MATCH($C1257&amp;$G1257,$AO$11:$AO$66&amp;$AP$11:$AP$66,0),COUNTIF($AT$10:$AV$10,"&lt;"&amp;Z1257)+1)</f>
        <v>5.9999999999999995E-4</v>
      </c>
      <c r="AB1257" s="111">
        <f t="shared" si="290"/>
        <v>1.3329050591976044</v>
      </c>
      <c r="AC1257" s="121">
        <f t="array" ref="AC1257">INDEX($AW$11:$BA$66,MATCH($C1257&amp;$G1257,$AO$11:$AO$66&amp;$AP$11:$AP$66,0),COUNTIF($AW$10:$BA$10,"&lt;"&amp;Z1257)+1)</f>
        <v>2.0000000000000001E-4</v>
      </c>
      <c r="AD1257" s="62">
        <v>1.3549</v>
      </c>
      <c r="AE1257" s="61">
        <f t="array" ref="AE1257">INDEX($AT$11:$AV$66,MATCH($C1257&amp;$G1257,$AO$11:$AO$66&amp;$AP$11:$AP$66,0),COUNTIF($AT$10:$AV$10,"&lt;"&amp;AD1257)+1)</f>
        <v>5.9999999999999995E-4</v>
      </c>
      <c r="AF1257" s="111">
        <f t="shared" si="291"/>
        <v>1.3278367061317362</v>
      </c>
      <c r="AG1257" s="121">
        <f t="array" ref="AG1257">INDEX($AW$11:$BA$66,MATCH($C1257&amp;$G1257,$AO$11:$AO$66&amp;$AP$11:$AP$66,0),COUNTIF($AW$10:$BA$10,"&lt;"&amp;AD1257)+1)</f>
        <v>2.0000000000000001E-4</v>
      </c>
    </row>
    <row r="1258" spans="2:33" ht="12.75" customHeight="1" x14ac:dyDescent="0.3">
      <c r="B1258" s="83" t="str">
        <f t="shared" si="279"/>
        <v>1 3/8-16 UN</v>
      </c>
      <c r="C1258" s="74" t="s">
        <v>498</v>
      </c>
      <c r="D1258" s="74"/>
      <c r="E1258" s="24" t="s">
        <v>671</v>
      </c>
      <c r="F1258" s="84" t="s">
        <v>685</v>
      </c>
      <c r="G1258" s="75">
        <v>16</v>
      </c>
      <c r="H1258" s="74" t="s">
        <v>519</v>
      </c>
      <c r="I1258" s="74" t="s">
        <v>661</v>
      </c>
      <c r="J1258" s="74" t="s">
        <v>588</v>
      </c>
      <c r="K1258" s="74" t="s">
        <v>600</v>
      </c>
      <c r="L1258" s="23">
        <f t="shared" si="280"/>
        <v>34.924999999999997</v>
      </c>
      <c r="M1258" s="23">
        <f t="shared" si="281"/>
        <v>1.5874999999999999</v>
      </c>
      <c r="N1258" s="74">
        <v>60</v>
      </c>
      <c r="O1258" s="101">
        <f t="shared" si="282"/>
        <v>34.924999999999997</v>
      </c>
      <c r="P1258" s="85">
        <f t="shared" si="283"/>
        <v>15.2</v>
      </c>
      <c r="Q1258" s="58">
        <f t="shared" si="284"/>
        <v>0</v>
      </c>
      <c r="R1258" s="101">
        <f t="shared" si="285"/>
        <v>33.893900000000002</v>
      </c>
      <c r="S1258" s="85">
        <f t="shared" si="286"/>
        <v>5.0999999999999996</v>
      </c>
      <c r="T1258" s="58">
        <f t="shared" si="287"/>
        <v>0</v>
      </c>
      <c r="U1258" s="58">
        <f t="shared" si="288"/>
        <v>3.8</v>
      </c>
      <c r="V1258" s="75">
        <f t="array" ref="V1258">INDEX(AS$11:AS$66,MATCH(C1258&amp;G1258,AO$11:AO$66&amp;AP$11:AP$66,0),0)</f>
        <v>8</v>
      </c>
      <c r="X1258" s="120">
        <f t="shared" si="289"/>
        <v>6.25E-2</v>
      </c>
      <c r="Y1258" s="61">
        <f t="array" ref="Y1258">INDEX($AQ$11:$AR$66,MATCH($C1258&amp;$G1258,$AO$11:$AO$66&amp;$AP$11:$AP$66,0),COUNTIF($AQ$10:$AR$10,"&lt;"&amp;Z1258)+1)</f>
        <v>1.4999999999999999E-4</v>
      </c>
      <c r="Z1258" s="61">
        <f>INDEX(AJ$11:AJ$92,MATCH(F1258,AI$11:AI$92,0))</f>
        <v>1.375</v>
      </c>
      <c r="AA1258" s="61">
        <f t="array" ref="AA1258">INDEX($AT$11:$AV$66,MATCH($C1258&amp;$G1258,$AO$11:$AO$66&amp;$AP$11:$AP$66,0),COUNTIF($AT$10:$AV$10,"&lt;"&amp;Z1258)+1)</f>
        <v>5.9999999999999995E-4</v>
      </c>
      <c r="AB1258" s="111">
        <f t="shared" si="290"/>
        <v>1.3344050591976044</v>
      </c>
      <c r="AC1258" s="121">
        <f t="array" ref="AC1258">INDEX($AW$11:$BA$66,MATCH($C1258&amp;$G1258,$AO$11:$AO$66&amp;$AP$11:$AP$66,0),COUNTIF($AW$10:$BA$10,"&lt;"&amp;Z1258)+1)</f>
        <v>2.0000000000000001E-4</v>
      </c>
      <c r="AD1258" s="62">
        <v>1.3576999999999999</v>
      </c>
      <c r="AE1258" s="61">
        <f t="array" ref="AE1258">INDEX($AT$11:$AV$66,MATCH($C1258&amp;$G1258,$AO$11:$AO$66&amp;$AP$11:$AP$66,0),COUNTIF($AT$10:$AV$10,"&lt;"&amp;AD1258)+1)</f>
        <v>5.9999999999999995E-4</v>
      </c>
      <c r="AF1258" s="111">
        <f t="shared" si="291"/>
        <v>1.3306367061317361</v>
      </c>
      <c r="AG1258" s="121">
        <f t="array" ref="AG1258">INDEX($AW$11:$BA$66,MATCH($C1258&amp;$G1258,$AO$11:$AO$66&amp;$AP$11:$AP$66,0),COUNTIF($AW$10:$BA$10,"&lt;"&amp;AD1258)+1)</f>
        <v>2.0000000000000001E-4</v>
      </c>
    </row>
    <row r="1259" spans="2:33" ht="12.75" customHeight="1" x14ac:dyDescent="0.3">
      <c r="B1259" s="83" t="str">
        <f t="shared" si="279"/>
        <v>1 3/8-18 UNEF</v>
      </c>
      <c r="C1259" s="74" t="s">
        <v>498</v>
      </c>
      <c r="D1259" s="74"/>
      <c r="E1259" s="24" t="s">
        <v>676</v>
      </c>
      <c r="F1259" s="84" t="s">
        <v>685</v>
      </c>
      <c r="G1259" s="75">
        <v>18</v>
      </c>
      <c r="H1259" s="74" t="s">
        <v>519</v>
      </c>
      <c r="I1259" s="74" t="s">
        <v>660</v>
      </c>
      <c r="J1259" s="74" t="s">
        <v>588</v>
      </c>
      <c r="K1259" s="74" t="s">
        <v>600</v>
      </c>
      <c r="L1259" s="23">
        <f t="shared" si="280"/>
        <v>34.886899999999997</v>
      </c>
      <c r="M1259" s="23">
        <f t="shared" si="281"/>
        <v>1.4111</v>
      </c>
      <c r="N1259" s="74">
        <v>60</v>
      </c>
      <c r="O1259" s="101">
        <f t="shared" si="282"/>
        <v>34.886899999999997</v>
      </c>
      <c r="P1259" s="85">
        <f t="shared" si="283"/>
        <v>12.7</v>
      </c>
      <c r="Q1259" s="58">
        <f t="shared" si="284"/>
        <v>0</v>
      </c>
      <c r="R1259" s="101">
        <f t="shared" si="285"/>
        <v>33.970399999999998</v>
      </c>
      <c r="S1259" s="85">
        <f t="shared" si="286"/>
        <v>3.8</v>
      </c>
      <c r="T1259" s="58">
        <f t="shared" si="287"/>
        <v>0</v>
      </c>
      <c r="U1259" s="58">
        <f t="shared" si="288"/>
        <v>3.8</v>
      </c>
      <c r="V1259" s="75">
        <f t="array" ref="V1259">INDEX(AS$11:AS$66,MATCH(C1259&amp;G1259,AO$11:AO$66&amp;AP$11:AP$66,0),0)</f>
        <v>8</v>
      </c>
      <c r="X1259" s="120">
        <f t="shared" si="289"/>
        <v>5.5555555555555552E-2</v>
      </c>
      <c r="Y1259" s="61">
        <f t="array" ref="Y1259">INDEX($AQ$11:$AR$66,MATCH($C1259&amp;$G1259,$AO$11:$AO$66&amp;$AP$11:$AP$66,0),COUNTIF($AQ$10:$AR$10,"&lt;"&amp;Z1259)+1)</f>
        <v>1.4999999999999999E-4</v>
      </c>
      <c r="Z1259" s="123">
        <v>1.3734999999999999</v>
      </c>
      <c r="AA1259" s="61">
        <f t="array" ref="AA1259">INDEX($AT$11:$AV$66,MATCH($C1259&amp;$G1259,$AO$11:$AO$66&amp;$AP$11:$AP$66,0),COUNTIF($AT$10:$AV$10,"&lt;"&amp;Z1259)+1)</f>
        <v>5.0000000000000001E-4</v>
      </c>
      <c r="AB1259" s="111">
        <f t="shared" si="290"/>
        <v>1.3374156081756483</v>
      </c>
      <c r="AC1259" s="121">
        <f t="array" ref="AC1259">INDEX($AW$11:$BA$66,MATCH($C1259&amp;$G1259,$AO$11:$AO$66&amp;$AP$11:$AP$66,0),COUNTIF($AW$10:$BA$10,"&lt;"&amp;Z1259)+1)</f>
        <v>1.4999999999999999E-4</v>
      </c>
      <c r="AD1259" s="62">
        <v>1.3566</v>
      </c>
      <c r="AE1259" s="61">
        <f t="array" ref="AE1259">INDEX($AT$11:$AV$66,MATCH($C1259&amp;$G1259,$AO$11:$AO$66&amp;$AP$11:$AP$66,0),COUNTIF($AT$10:$AV$10,"&lt;"&amp;AD1259)+1)</f>
        <v>5.0000000000000001E-4</v>
      </c>
      <c r="AF1259" s="111">
        <f t="shared" si="291"/>
        <v>1.3325437387837655</v>
      </c>
      <c r="AG1259" s="121">
        <f t="array" ref="AG1259">INDEX($AW$11:$BA$66,MATCH($C1259&amp;$G1259,$AO$11:$AO$66&amp;$AP$11:$AP$66,0),COUNTIF($AW$10:$BA$10,"&lt;"&amp;AD1259)+1)</f>
        <v>1.4999999999999999E-4</v>
      </c>
    </row>
    <row r="1260" spans="2:33" ht="12.75" customHeight="1" x14ac:dyDescent="0.3">
      <c r="B1260" s="83" t="str">
        <f t="shared" si="279"/>
        <v>1 3/8-18 UNEF</v>
      </c>
      <c r="C1260" s="74" t="s">
        <v>498</v>
      </c>
      <c r="D1260" s="74"/>
      <c r="E1260" s="24" t="s">
        <v>676</v>
      </c>
      <c r="F1260" s="84" t="s">
        <v>685</v>
      </c>
      <c r="G1260" s="75">
        <v>18</v>
      </c>
      <c r="H1260" s="74" t="s">
        <v>519</v>
      </c>
      <c r="I1260" s="74" t="s">
        <v>661</v>
      </c>
      <c r="J1260" s="74" t="s">
        <v>588</v>
      </c>
      <c r="K1260" s="74" t="s">
        <v>600</v>
      </c>
      <c r="L1260" s="23">
        <f t="shared" si="280"/>
        <v>34.924999999999997</v>
      </c>
      <c r="M1260" s="23">
        <f t="shared" si="281"/>
        <v>1.4111</v>
      </c>
      <c r="N1260" s="74">
        <v>60</v>
      </c>
      <c r="O1260" s="101">
        <f t="shared" si="282"/>
        <v>34.924999999999997</v>
      </c>
      <c r="P1260" s="85">
        <f t="shared" si="283"/>
        <v>12.7</v>
      </c>
      <c r="Q1260" s="58">
        <f t="shared" si="284"/>
        <v>0</v>
      </c>
      <c r="R1260" s="101">
        <f t="shared" si="285"/>
        <v>34.008499999999998</v>
      </c>
      <c r="S1260" s="85">
        <f t="shared" si="286"/>
        <v>3.8</v>
      </c>
      <c r="T1260" s="58">
        <f t="shared" si="287"/>
        <v>0</v>
      </c>
      <c r="U1260" s="58">
        <f t="shared" si="288"/>
        <v>3.8</v>
      </c>
      <c r="V1260" s="75">
        <f t="array" ref="V1260">INDEX(AS$11:AS$66,MATCH(C1260&amp;G1260,AO$11:AO$66&amp;AP$11:AP$66,0),0)</f>
        <v>8</v>
      </c>
      <c r="X1260" s="120">
        <f t="shared" si="289"/>
        <v>5.5555555555555552E-2</v>
      </c>
      <c r="Y1260" s="61">
        <f t="array" ref="Y1260">INDEX($AQ$11:$AR$66,MATCH($C1260&amp;$G1260,$AO$11:$AO$66&amp;$AP$11:$AP$66,0),COUNTIF($AQ$10:$AR$10,"&lt;"&amp;Z1260)+1)</f>
        <v>1.4999999999999999E-4</v>
      </c>
      <c r="Z1260" s="61">
        <f>INDEX(AJ$11:AJ$92,MATCH(F1260,AI$11:AI$92,0))</f>
        <v>1.375</v>
      </c>
      <c r="AA1260" s="61">
        <f t="array" ref="AA1260">INDEX($AT$11:$AV$66,MATCH($C1260&amp;$G1260,$AO$11:$AO$66&amp;$AP$11:$AP$66,0),COUNTIF($AT$10:$AV$10,"&lt;"&amp;Z1260)+1)</f>
        <v>5.0000000000000001E-4</v>
      </c>
      <c r="AB1260" s="111">
        <f t="shared" si="290"/>
        <v>1.3389156081756484</v>
      </c>
      <c r="AC1260" s="121">
        <f t="array" ref="AC1260">INDEX($AW$11:$BA$66,MATCH($C1260&amp;$G1260,$AO$11:$AO$66&amp;$AP$11:$AP$66,0),COUNTIF($AW$10:$BA$10,"&lt;"&amp;Z1260)+1)</f>
        <v>1.4999999999999999E-4</v>
      </c>
      <c r="AD1260" s="62">
        <v>1.3593999999999999</v>
      </c>
      <c r="AE1260" s="61">
        <f t="array" ref="AE1260">INDEX($AT$11:$AV$66,MATCH($C1260&amp;$G1260,$AO$11:$AO$66&amp;$AP$11:$AP$66,0),COUNTIF($AT$10:$AV$10,"&lt;"&amp;AD1260)+1)</f>
        <v>5.0000000000000001E-4</v>
      </c>
      <c r="AF1260" s="111">
        <f t="shared" si="291"/>
        <v>1.3353437387837654</v>
      </c>
      <c r="AG1260" s="121">
        <f t="array" ref="AG1260">INDEX($AW$11:$BA$66,MATCH($C1260&amp;$G1260,$AO$11:$AO$66&amp;$AP$11:$AP$66,0),COUNTIF($AW$10:$BA$10,"&lt;"&amp;AD1260)+1)</f>
        <v>1.4999999999999999E-4</v>
      </c>
    </row>
    <row r="1261" spans="2:33" ht="12.75" customHeight="1" x14ac:dyDescent="0.3">
      <c r="B1261" s="83" t="str">
        <f t="shared" si="279"/>
        <v>1 3/8-20 UN</v>
      </c>
      <c r="C1261" s="74" t="s">
        <v>498</v>
      </c>
      <c r="D1261" s="74"/>
      <c r="E1261" s="24" t="s">
        <v>671</v>
      </c>
      <c r="F1261" s="84" t="s">
        <v>685</v>
      </c>
      <c r="G1261" s="75">
        <v>20</v>
      </c>
      <c r="H1261" s="74" t="s">
        <v>519</v>
      </c>
      <c r="I1261" s="74" t="s">
        <v>660</v>
      </c>
      <c r="J1261" s="74" t="s">
        <v>588</v>
      </c>
      <c r="K1261" s="74" t="s">
        <v>600</v>
      </c>
      <c r="L1261" s="23">
        <f t="shared" si="280"/>
        <v>34.889400000000002</v>
      </c>
      <c r="M1261" s="23">
        <f t="shared" si="281"/>
        <v>1.27</v>
      </c>
      <c r="N1261" s="74">
        <v>60</v>
      </c>
      <c r="O1261" s="101">
        <f t="shared" si="282"/>
        <v>34.889400000000002</v>
      </c>
      <c r="P1261" s="85">
        <f t="shared" si="283"/>
        <v>12.7</v>
      </c>
      <c r="Q1261" s="58">
        <f t="shared" si="284"/>
        <v>0</v>
      </c>
      <c r="R1261" s="101">
        <f t="shared" si="285"/>
        <v>34.064599999999999</v>
      </c>
      <c r="S1261" s="85">
        <f t="shared" si="286"/>
        <v>3.8</v>
      </c>
      <c r="T1261" s="58">
        <f t="shared" si="287"/>
        <v>0</v>
      </c>
      <c r="U1261" s="58">
        <f t="shared" si="288"/>
        <v>3.8</v>
      </c>
      <c r="V1261" s="75">
        <f t="array" ref="V1261">INDEX(AS$11:AS$66,MATCH(C1261&amp;G1261,AO$11:AO$66&amp;AP$11:AP$66,0),0)</f>
        <v>8</v>
      </c>
      <c r="X1261" s="120">
        <f t="shared" si="289"/>
        <v>0.05</v>
      </c>
      <c r="Y1261" s="61">
        <f t="array" ref="Y1261">INDEX($AQ$11:$AR$66,MATCH($C1261&amp;$G1261,$AO$11:$AO$66&amp;$AP$11:$AP$66,0),COUNTIF($AQ$10:$AR$10,"&lt;"&amp;Z1261)+1)</f>
        <v>1.4999999999999999E-4</v>
      </c>
      <c r="Z1261" s="123">
        <v>1.3735999999999999</v>
      </c>
      <c r="AA1261" s="61">
        <f t="array" ref="AA1261">INDEX($AT$11:$AV$66,MATCH($C1261&amp;$G1261,$AO$11:$AO$66&amp;$AP$11:$AP$66,0),COUNTIF($AT$10:$AV$10,"&lt;"&amp;Z1261)+1)</f>
        <v>5.0000000000000001E-4</v>
      </c>
      <c r="AB1261" s="111">
        <f t="shared" si="290"/>
        <v>1.3411240473580834</v>
      </c>
      <c r="AC1261" s="121">
        <f t="array" ref="AC1261">INDEX($AW$11:$BA$66,MATCH($C1261&amp;$G1261,$AO$11:$AO$66&amp;$AP$11:$AP$66,0),COUNTIF($AW$10:$BA$10,"&lt;"&amp;Z1261)+1)</f>
        <v>1.4999999999999999E-4</v>
      </c>
      <c r="AD1261" s="62">
        <v>1.3581000000000001</v>
      </c>
      <c r="AE1261" s="61">
        <f t="array" ref="AE1261">INDEX($AT$11:$AV$66,MATCH($C1261&amp;$G1261,$AO$11:$AO$66&amp;$AP$11:$AP$66,0),COUNTIF($AT$10:$AV$10,"&lt;"&amp;AD1261)+1)</f>
        <v>5.0000000000000001E-4</v>
      </c>
      <c r="AF1261" s="111">
        <f t="shared" si="291"/>
        <v>1.336449364905389</v>
      </c>
      <c r="AG1261" s="121">
        <f t="array" ref="AG1261">INDEX($AW$11:$BA$66,MATCH($C1261&amp;$G1261,$AO$11:$AO$66&amp;$AP$11:$AP$66,0),COUNTIF($AW$10:$BA$10,"&lt;"&amp;AD1261)+1)</f>
        <v>1.4999999999999999E-4</v>
      </c>
    </row>
    <row r="1262" spans="2:33" ht="12.75" customHeight="1" x14ac:dyDescent="0.3">
      <c r="B1262" s="83" t="str">
        <f t="shared" si="279"/>
        <v>1 3/8-20 UN</v>
      </c>
      <c r="C1262" s="74" t="s">
        <v>498</v>
      </c>
      <c r="D1262" s="74"/>
      <c r="E1262" s="24" t="s">
        <v>671</v>
      </c>
      <c r="F1262" s="84" t="s">
        <v>685</v>
      </c>
      <c r="G1262" s="75">
        <v>20</v>
      </c>
      <c r="H1262" s="74" t="s">
        <v>519</v>
      </c>
      <c r="I1262" s="74" t="s">
        <v>661</v>
      </c>
      <c r="J1262" s="74" t="s">
        <v>588</v>
      </c>
      <c r="K1262" s="74" t="s">
        <v>600</v>
      </c>
      <c r="L1262" s="23">
        <f t="shared" si="280"/>
        <v>34.924999999999997</v>
      </c>
      <c r="M1262" s="23">
        <f t="shared" si="281"/>
        <v>1.27</v>
      </c>
      <c r="N1262" s="74">
        <v>60</v>
      </c>
      <c r="O1262" s="101">
        <f t="shared" si="282"/>
        <v>34.924999999999997</v>
      </c>
      <c r="P1262" s="85">
        <f t="shared" si="283"/>
        <v>12.7</v>
      </c>
      <c r="Q1262" s="58">
        <f t="shared" si="284"/>
        <v>0</v>
      </c>
      <c r="R1262" s="101">
        <f t="shared" si="285"/>
        <v>34.100099999999998</v>
      </c>
      <c r="S1262" s="85">
        <f t="shared" si="286"/>
        <v>3.8</v>
      </c>
      <c r="T1262" s="58">
        <f t="shared" si="287"/>
        <v>0</v>
      </c>
      <c r="U1262" s="58">
        <f t="shared" si="288"/>
        <v>3.8</v>
      </c>
      <c r="V1262" s="75">
        <f t="array" ref="V1262">INDEX(AS$11:AS$66,MATCH(C1262&amp;G1262,AO$11:AO$66&amp;AP$11:AP$66,0),0)</f>
        <v>8</v>
      </c>
      <c r="X1262" s="120">
        <f t="shared" si="289"/>
        <v>0.05</v>
      </c>
      <c r="Y1262" s="61">
        <f t="array" ref="Y1262">INDEX($AQ$11:$AR$66,MATCH($C1262&amp;$G1262,$AO$11:$AO$66&amp;$AP$11:$AP$66,0),COUNTIF($AQ$10:$AR$10,"&lt;"&amp;Z1262)+1)</f>
        <v>1.4999999999999999E-4</v>
      </c>
      <c r="Z1262" s="61">
        <f>INDEX(AJ$11:AJ$92,MATCH(F1262,AI$11:AI$92,0))</f>
        <v>1.375</v>
      </c>
      <c r="AA1262" s="61">
        <f t="array" ref="AA1262">INDEX($AT$11:$AV$66,MATCH($C1262&amp;$G1262,$AO$11:$AO$66&amp;$AP$11:$AP$66,0),COUNTIF($AT$10:$AV$10,"&lt;"&amp;Z1262)+1)</f>
        <v>5.0000000000000001E-4</v>
      </c>
      <c r="AB1262" s="111">
        <f t="shared" si="290"/>
        <v>1.3425240473580835</v>
      </c>
      <c r="AC1262" s="121">
        <f t="array" ref="AC1262">INDEX($AW$11:$BA$66,MATCH($C1262&amp;$G1262,$AO$11:$AO$66&amp;$AP$11:$AP$66,0),COUNTIF($AW$10:$BA$10,"&lt;"&amp;Z1262)+1)</f>
        <v>1.4999999999999999E-4</v>
      </c>
      <c r="AD1262" s="62">
        <v>1.3607</v>
      </c>
      <c r="AE1262" s="61">
        <f t="array" ref="AE1262">INDEX($AT$11:$AV$66,MATCH($C1262&amp;$G1262,$AO$11:$AO$66&amp;$AP$11:$AP$66,0),COUNTIF($AT$10:$AV$10,"&lt;"&amp;AD1262)+1)</f>
        <v>5.0000000000000001E-4</v>
      </c>
      <c r="AF1262" s="111">
        <f t="shared" si="291"/>
        <v>1.3390493649053892</v>
      </c>
      <c r="AG1262" s="121">
        <f t="array" ref="AG1262">INDEX($AW$11:$BA$66,MATCH($C1262&amp;$G1262,$AO$11:$AO$66&amp;$AP$11:$AP$66,0),COUNTIF($AW$10:$BA$10,"&lt;"&amp;AD1262)+1)</f>
        <v>1.4999999999999999E-4</v>
      </c>
    </row>
    <row r="1263" spans="2:33" ht="12.75" customHeight="1" x14ac:dyDescent="0.3">
      <c r="B1263" s="83" t="str">
        <f t="shared" si="279"/>
        <v>1 3/8-28 UN</v>
      </c>
      <c r="C1263" s="74" t="s">
        <v>498</v>
      </c>
      <c r="D1263" s="74"/>
      <c r="E1263" s="24" t="s">
        <v>671</v>
      </c>
      <c r="F1263" s="84" t="s">
        <v>685</v>
      </c>
      <c r="G1263" s="75">
        <v>28</v>
      </c>
      <c r="H1263" s="74" t="s">
        <v>519</v>
      </c>
      <c r="I1263" s="74" t="s">
        <v>660</v>
      </c>
      <c r="J1263" s="74" t="s">
        <v>588</v>
      </c>
      <c r="K1263" s="74" t="s">
        <v>600</v>
      </c>
      <c r="L1263" s="23">
        <f t="shared" si="280"/>
        <v>34.894500000000001</v>
      </c>
      <c r="M1263" s="23">
        <f t="shared" si="281"/>
        <v>0.90710000000000002</v>
      </c>
      <c r="N1263" s="74">
        <v>60</v>
      </c>
      <c r="O1263" s="101">
        <f t="shared" si="282"/>
        <v>34.894500000000001</v>
      </c>
      <c r="P1263" s="85">
        <f t="shared" si="283"/>
        <v>12.7</v>
      </c>
      <c r="Q1263" s="58">
        <f t="shared" si="284"/>
        <v>0</v>
      </c>
      <c r="R1263" s="101">
        <f t="shared" si="285"/>
        <v>34.305300000000003</v>
      </c>
      <c r="S1263" s="85">
        <f t="shared" si="286"/>
        <v>3.8</v>
      </c>
      <c r="T1263" s="58">
        <f t="shared" si="287"/>
        <v>0</v>
      </c>
      <c r="U1263" s="58">
        <f t="shared" si="288"/>
        <v>3.8</v>
      </c>
      <c r="V1263" s="75">
        <f t="array" ref="V1263">INDEX(AS$11:AS$66,MATCH(C1263&amp;G1263,AO$11:AO$66&amp;AP$11:AP$66,0),0)</f>
        <v>8</v>
      </c>
      <c r="X1263" s="120">
        <f t="shared" si="289"/>
        <v>3.5714285714285712E-2</v>
      </c>
      <c r="Y1263" s="61">
        <f t="array" ref="Y1263">INDEX($AQ$11:$AR$66,MATCH($C1263&amp;$G1263,$AO$11:$AO$66&amp;$AP$11:$AP$66,0),COUNTIF($AQ$10:$AR$10,"&lt;"&amp;Z1263)+1)</f>
        <v>1.4999999999999999E-4</v>
      </c>
      <c r="Z1263" s="123">
        <v>1.3737999999999999</v>
      </c>
      <c r="AA1263" s="61">
        <f t="array" ref="AA1263">INDEX($AT$11:$AV$66,MATCH($C1263&amp;$G1263,$AO$11:$AO$66&amp;$AP$11:$AP$66,0),COUNTIF($AT$10:$AV$10,"&lt;"&amp;Z1263)+1)</f>
        <v>5.0000000000000001E-4</v>
      </c>
      <c r="AB1263" s="111">
        <f t="shared" si="290"/>
        <v>1.3506028909700596</v>
      </c>
      <c r="AC1263" s="121">
        <f t="array" ref="AC1263">INDEX($AW$11:$BA$66,MATCH($C1263&amp;$G1263,$AO$11:$AO$66&amp;$AP$11:$AP$66,0),COUNTIF($AW$10:$BA$10,"&lt;"&amp;Z1263)+1)</f>
        <v>1.4999999999999999E-4</v>
      </c>
      <c r="AD1263" s="62">
        <v>1.3620000000000001</v>
      </c>
      <c r="AE1263" s="61">
        <f t="array" ref="AE1263">INDEX($AT$11:$AV$66,MATCH($C1263&amp;$G1263,$AO$11:$AO$66&amp;$AP$11:$AP$66,0),COUNTIF($AT$10:$AV$10,"&lt;"&amp;AD1263)+1)</f>
        <v>5.0000000000000001E-4</v>
      </c>
      <c r="AF1263" s="111">
        <f t="shared" si="291"/>
        <v>1.3465352606467065</v>
      </c>
      <c r="AG1263" s="121">
        <f t="array" ref="AG1263">INDEX($AW$11:$BA$66,MATCH($C1263&amp;$G1263,$AO$11:$AO$66&amp;$AP$11:$AP$66,0),COUNTIF($AW$10:$BA$10,"&lt;"&amp;AD1263)+1)</f>
        <v>1.4999999999999999E-4</v>
      </c>
    </row>
    <row r="1264" spans="2:33" ht="12.75" customHeight="1" x14ac:dyDescent="0.3">
      <c r="B1264" s="83" t="str">
        <f t="shared" si="279"/>
        <v>1 3/8-28 UN</v>
      </c>
      <c r="C1264" s="74" t="s">
        <v>498</v>
      </c>
      <c r="D1264" s="74"/>
      <c r="E1264" s="24" t="s">
        <v>671</v>
      </c>
      <c r="F1264" s="84" t="s">
        <v>685</v>
      </c>
      <c r="G1264" s="75">
        <v>28</v>
      </c>
      <c r="H1264" s="74" t="s">
        <v>519</v>
      </c>
      <c r="I1264" s="74" t="s">
        <v>661</v>
      </c>
      <c r="J1264" s="74" t="s">
        <v>588</v>
      </c>
      <c r="K1264" s="74" t="s">
        <v>600</v>
      </c>
      <c r="L1264" s="23">
        <f t="shared" si="280"/>
        <v>34.924999999999997</v>
      </c>
      <c r="M1264" s="23">
        <f t="shared" si="281"/>
        <v>0.90710000000000002</v>
      </c>
      <c r="N1264" s="74">
        <v>60</v>
      </c>
      <c r="O1264" s="101">
        <f t="shared" si="282"/>
        <v>34.924999999999997</v>
      </c>
      <c r="P1264" s="85">
        <f t="shared" si="283"/>
        <v>12.7</v>
      </c>
      <c r="Q1264" s="58">
        <f t="shared" si="284"/>
        <v>0</v>
      </c>
      <c r="R1264" s="101">
        <f t="shared" si="285"/>
        <v>34.335799999999999</v>
      </c>
      <c r="S1264" s="85">
        <f t="shared" si="286"/>
        <v>3.8</v>
      </c>
      <c r="T1264" s="58">
        <f t="shared" si="287"/>
        <v>0</v>
      </c>
      <c r="U1264" s="58">
        <f t="shared" si="288"/>
        <v>3.8</v>
      </c>
      <c r="V1264" s="75">
        <f t="array" ref="V1264">INDEX(AS$11:AS$66,MATCH(C1264&amp;G1264,AO$11:AO$66&amp;AP$11:AP$66,0),0)</f>
        <v>8</v>
      </c>
      <c r="X1264" s="120">
        <f t="shared" si="289"/>
        <v>3.5714285714285712E-2</v>
      </c>
      <c r="Y1264" s="61">
        <f t="array" ref="Y1264">INDEX($AQ$11:$AR$66,MATCH($C1264&amp;$G1264,$AO$11:$AO$66&amp;$AP$11:$AP$66,0),COUNTIF($AQ$10:$AR$10,"&lt;"&amp;Z1264)+1)</f>
        <v>1.4999999999999999E-4</v>
      </c>
      <c r="Z1264" s="61">
        <f>INDEX(AJ$11:AJ$92,MATCH(F1264,AI$11:AI$92,0))</f>
        <v>1.375</v>
      </c>
      <c r="AA1264" s="61">
        <f t="array" ref="AA1264">INDEX($AT$11:$AV$66,MATCH($C1264&amp;$G1264,$AO$11:$AO$66&amp;$AP$11:$AP$66,0),COUNTIF($AT$10:$AV$10,"&lt;"&amp;Z1264)+1)</f>
        <v>5.0000000000000001E-4</v>
      </c>
      <c r="AB1264" s="111">
        <f t="shared" si="290"/>
        <v>1.3518028909700597</v>
      </c>
      <c r="AC1264" s="121">
        <f t="array" ref="AC1264">INDEX($AW$11:$BA$66,MATCH($C1264&amp;$G1264,$AO$11:$AO$66&amp;$AP$11:$AP$66,0),COUNTIF($AW$10:$BA$10,"&lt;"&amp;Z1264)+1)</f>
        <v>1.4999999999999999E-4</v>
      </c>
      <c r="AD1264" s="62">
        <v>1.3642000000000001</v>
      </c>
      <c r="AE1264" s="61">
        <f t="array" ref="AE1264">INDEX($AT$11:$AV$66,MATCH($C1264&amp;$G1264,$AO$11:$AO$66&amp;$AP$11:$AP$66,0),COUNTIF($AT$10:$AV$10,"&lt;"&amp;AD1264)+1)</f>
        <v>5.0000000000000001E-4</v>
      </c>
      <c r="AF1264" s="111">
        <f t="shared" si="291"/>
        <v>1.3487352606467065</v>
      </c>
      <c r="AG1264" s="121">
        <f t="array" ref="AG1264">INDEX($AW$11:$BA$66,MATCH($C1264&amp;$G1264,$AO$11:$AO$66&amp;$AP$11:$AP$66,0),COUNTIF($AW$10:$BA$10,"&lt;"&amp;AD1264)+1)</f>
        <v>1.4999999999999999E-4</v>
      </c>
    </row>
    <row r="1265" spans="2:33" ht="12.75" customHeight="1" x14ac:dyDescent="0.3">
      <c r="B1265" s="83" t="str">
        <f t="shared" si="279"/>
        <v>1 7/16-6 UN</v>
      </c>
      <c r="C1265" s="74" t="s">
        <v>498</v>
      </c>
      <c r="D1265" s="74"/>
      <c r="E1265" s="24" t="s">
        <v>671</v>
      </c>
      <c r="F1265" s="84" t="s">
        <v>686</v>
      </c>
      <c r="G1265" s="75">
        <v>6</v>
      </c>
      <c r="H1265" s="74" t="s">
        <v>519</v>
      </c>
      <c r="I1265" s="74" t="s">
        <v>660</v>
      </c>
      <c r="J1265" s="74" t="s">
        <v>588</v>
      </c>
      <c r="K1265" s="74" t="s">
        <v>600</v>
      </c>
      <c r="L1265" s="23">
        <f t="shared" si="280"/>
        <v>36.451500000000003</v>
      </c>
      <c r="M1265" s="23">
        <f t="shared" si="281"/>
        <v>4.2332999999999998</v>
      </c>
      <c r="N1265" s="74">
        <v>60</v>
      </c>
      <c r="O1265" s="101">
        <f t="shared" si="282"/>
        <v>36.451500000000003</v>
      </c>
      <c r="P1265" s="85">
        <f t="shared" si="283"/>
        <v>20.3</v>
      </c>
      <c r="Q1265" s="58">
        <f t="shared" si="284"/>
        <v>0</v>
      </c>
      <c r="R1265" s="101">
        <f t="shared" si="285"/>
        <v>33.701900000000002</v>
      </c>
      <c r="S1265" s="85">
        <f t="shared" si="286"/>
        <v>5.0999999999999996</v>
      </c>
      <c r="T1265" s="58">
        <f t="shared" si="287"/>
        <v>0</v>
      </c>
      <c r="U1265" s="58">
        <f t="shared" si="288"/>
        <v>7.6</v>
      </c>
      <c r="V1265" s="75">
        <f t="array" ref="V1265">INDEX(AS$11:AS$66,MATCH(C1265&amp;G1265,AO$11:AO$66&amp;AP$11:AP$66,0),0)</f>
        <v>5</v>
      </c>
      <c r="X1265" s="120">
        <f t="shared" si="289"/>
        <v>0.16666666666666666</v>
      </c>
      <c r="Y1265" s="61">
        <f t="array" ref="Y1265">INDEX($AQ$11:$AR$66,MATCH($C1265&amp;$G1265,$AO$11:$AO$66&amp;$AP$11:$AP$66,0),COUNTIF($AQ$10:$AR$10,"&lt;"&amp;Z1265)+1)</f>
        <v>2.9999999999999997E-4</v>
      </c>
      <c r="Z1265" s="123">
        <v>1.4351</v>
      </c>
      <c r="AA1265" s="61">
        <f t="array" ref="AA1265">INDEX($AT$11:$AV$66,MATCH($C1265&amp;$G1265,$AO$11:$AO$66&amp;$AP$11:$AP$66,0),COUNTIF($AT$10:$AV$10,"&lt;"&amp;Z1265)+1)</f>
        <v>8.0000000000000004E-4</v>
      </c>
      <c r="AB1265" s="111">
        <f t="shared" si="290"/>
        <v>1.3268468245269451</v>
      </c>
      <c r="AC1265" s="121">
        <f t="array" ref="AC1265">INDEX($AW$11:$BA$66,MATCH($C1265&amp;$G1265,$AO$11:$AO$66&amp;$AP$11:$AP$66,0),COUNTIF($AW$10:$BA$10,"&lt;"&amp;Z1265)+1)</f>
        <v>2.0000000000000001E-4</v>
      </c>
      <c r="AD1265" s="62">
        <v>1.391</v>
      </c>
      <c r="AE1265" s="61">
        <f t="array" ref="AE1265">INDEX($AT$11:$AV$66,MATCH($C1265&amp;$G1265,$AO$11:$AO$66&amp;$AP$11:$AP$66,0),COUNTIF($AT$10:$AV$10,"&lt;"&amp;AD1265)+1)</f>
        <v>8.0000000000000004E-4</v>
      </c>
      <c r="AF1265" s="111">
        <f t="shared" si="291"/>
        <v>1.3188312163512967</v>
      </c>
      <c r="AG1265" s="121">
        <f t="array" ref="AG1265">INDEX($AW$11:$BA$66,MATCH($C1265&amp;$G1265,$AO$11:$AO$66&amp;$AP$11:$AP$66,0),COUNTIF($AW$10:$BA$10,"&lt;"&amp;AD1265)+1)</f>
        <v>2.0000000000000001E-4</v>
      </c>
    </row>
    <row r="1266" spans="2:33" ht="12.75" customHeight="1" x14ac:dyDescent="0.3">
      <c r="B1266" s="83" t="str">
        <f t="shared" si="279"/>
        <v>1 7/16-6 UN</v>
      </c>
      <c r="C1266" s="74" t="s">
        <v>498</v>
      </c>
      <c r="D1266" s="74"/>
      <c r="E1266" s="24" t="s">
        <v>671</v>
      </c>
      <c r="F1266" s="84" t="s">
        <v>686</v>
      </c>
      <c r="G1266" s="75">
        <v>6</v>
      </c>
      <c r="H1266" s="74" t="s">
        <v>519</v>
      </c>
      <c r="I1266" s="74" t="s">
        <v>661</v>
      </c>
      <c r="J1266" s="74" t="s">
        <v>588</v>
      </c>
      <c r="K1266" s="74" t="s">
        <v>600</v>
      </c>
      <c r="L1266" s="23">
        <f t="shared" si="280"/>
        <v>36.512500000000003</v>
      </c>
      <c r="M1266" s="23">
        <f t="shared" si="281"/>
        <v>4.2332999999999998</v>
      </c>
      <c r="N1266" s="74">
        <v>60</v>
      </c>
      <c r="O1266" s="101">
        <f t="shared" si="282"/>
        <v>36.512500000000003</v>
      </c>
      <c r="P1266" s="85">
        <f t="shared" si="283"/>
        <v>20.3</v>
      </c>
      <c r="Q1266" s="58">
        <f t="shared" si="284"/>
        <v>0</v>
      </c>
      <c r="R1266" s="101">
        <f t="shared" si="285"/>
        <v>33.762900000000002</v>
      </c>
      <c r="S1266" s="85">
        <f t="shared" si="286"/>
        <v>5.0999999999999996</v>
      </c>
      <c r="T1266" s="58">
        <f t="shared" si="287"/>
        <v>0</v>
      </c>
      <c r="U1266" s="58">
        <f t="shared" si="288"/>
        <v>7.6</v>
      </c>
      <c r="V1266" s="75">
        <f t="array" ref="V1266">INDEX(AS$11:AS$66,MATCH(C1266&amp;G1266,AO$11:AO$66&amp;AP$11:AP$66,0),0)</f>
        <v>5</v>
      </c>
      <c r="X1266" s="120">
        <f t="shared" si="289"/>
        <v>0.16666666666666666</v>
      </c>
      <c r="Y1266" s="61">
        <f t="array" ref="Y1266">INDEX($AQ$11:$AR$66,MATCH($C1266&amp;$G1266,$AO$11:$AO$66&amp;$AP$11:$AP$66,0),COUNTIF($AQ$10:$AR$10,"&lt;"&amp;Z1266)+1)</f>
        <v>2.9999999999999997E-4</v>
      </c>
      <c r="Z1266" s="61">
        <f>INDEX(AJ$11:AJ$92,MATCH(F1266,AI$11:AI$92,0))</f>
        <v>1.4375</v>
      </c>
      <c r="AA1266" s="61">
        <f t="array" ref="AA1266">INDEX($AT$11:$AV$66,MATCH($C1266&amp;$G1266,$AO$11:$AO$66&amp;$AP$11:$AP$66,0),COUNTIF($AT$10:$AV$10,"&lt;"&amp;Z1266)+1)</f>
        <v>8.0000000000000004E-4</v>
      </c>
      <c r="AB1266" s="111">
        <f t="shared" si="290"/>
        <v>1.3292468245269453</v>
      </c>
      <c r="AC1266" s="121">
        <f t="array" ref="AC1266">INDEX($AW$11:$BA$66,MATCH($C1266&amp;$G1266,$AO$11:$AO$66&amp;$AP$11:$AP$66,0),COUNTIF($AW$10:$BA$10,"&lt;"&amp;Z1266)+1)</f>
        <v>2.0000000000000001E-4</v>
      </c>
      <c r="AD1266" s="62">
        <v>1.3954</v>
      </c>
      <c r="AE1266" s="61">
        <f t="array" ref="AE1266">INDEX($AT$11:$AV$66,MATCH($C1266&amp;$G1266,$AO$11:$AO$66&amp;$AP$11:$AP$66,0),COUNTIF($AT$10:$AV$10,"&lt;"&amp;AD1266)+1)</f>
        <v>8.0000000000000004E-4</v>
      </c>
      <c r="AF1266" s="111">
        <f t="shared" si="291"/>
        <v>1.3232312163512967</v>
      </c>
      <c r="AG1266" s="121">
        <f t="array" ref="AG1266">INDEX($AW$11:$BA$66,MATCH($C1266&amp;$G1266,$AO$11:$AO$66&amp;$AP$11:$AP$66,0),COUNTIF($AW$10:$BA$10,"&lt;"&amp;AD1266)+1)</f>
        <v>2.0000000000000001E-4</v>
      </c>
    </row>
    <row r="1267" spans="2:33" ht="12.75" customHeight="1" x14ac:dyDescent="0.3">
      <c r="B1267" s="83" t="str">
        <f t="shared" si="279"/>
        <v>1 7/16-8 UN</v>
      </c>
      <c r="C1267" s="74" t="s">
        <v>498</v>
      </c>
      <c r="D1267" s="74"/>
      <c r="E1267" s="24" t="s">
        <v>671</v>
      </c>
      <c r="F1267" s="84" t="s">
        <v>686</v>
      </c>
      <c r="G1267" s="75">
        <v>8</v>
      </c>
      <c r="H1267" s="74" t="s">
        <v>519</v>
      </c>
      <c r="I1267" s="74" t="s">
        <v>660</v>
      </c>
      <c r="J1267" s="74" t="s">
        <v>588</v>
      </c>
      <c r="K1267" s="74" t="s">
        <v>600</v>
      </c>
      <c r="L1267" s="23">
        <f t="shared" si="280"/>
        <v>36.456600000000002</v>
      </c>
      <c r="M1267" s="23">
        <f t="shared" si="281"/>
        <v>3.1749999999999998</v>
      </c>
      <c r="N1267" s="74">
        <v>60</v>
      </c>
      <c r="O1267" s="101">
        <f t="shared" si="282"/>
        <v>36.456600000000002</v>
      </c>
      <c r="P1267" s="85">
        <f t="shared" si="283"/>
        <v>17.8</v>
      </c>
      <c r="Q1267" s="58">
        <f t="shared" si="284"/>
        <v>0</v>
      </c>
      <c r="R1267" s="101">
        <f t="shared" si="285"/>
        <v>34.394399999999997</v>
      </c>
      <c r="S1267" s="85">
        <f t="shared" si="286"/>
        <v>5.0999999999999996</v>
      </c>
      <c r="T1267" s="58">
        <f t="shared" si="287"/>
        <v>0</v>
      </c>
      <c r="U1267" s="58">
        <f t="shared" si="288"/>
        <v>6.4</v>
      </c>
      <c r="V1267" s="75">
        <f t="array" ref="V1267">INDEX(AS$11:AS$66,MATCH(C1267&amp;G1267,AO$11:AO$66&amp;AP$11:AP$66,0),0)</f>
        <v>5</v>
      </c>
      <c r="X1267" s="120">
        <f t="shared" si="289"/>
        <v>0.125</v>
      </c>
      <c r="Y1267" s="61">
        <f t="array" ref="Y1267">INDEX($AQ$11:$AR$66,MATCH($C1267&amp;$G1267,$AO$11:$AO$66&amp;$AP$11:$AP$66,0),COUNTIF($AQ$10:$AR$10,"&lt;"&amp;Z1267)+1)</f>
        <v>2.5000000000000001E-4</v>
      </c>
      <c r="Z1267" s="123">
        <v>1.4353</v>
      </c>
      <c r="AA1267" s="61">
        <f t="array" ref="AA1267">INDEX($AT$11:$AV$66,MATCH($C1267&amp;$G1267,$AO$11:$AO$66&amp;$AP$11:$AP$66,0),COUNTIF($AT$10:$AV$10,"&lt;"&amp;Z1267)+1)</f>
        <v>6.9999999999999999E-4</v>
      </c>
      <c r="AB1267" s="111">
        <f t="shared" si="290"/>
        <v>1.3541101183952089</v>
      </c>
      <c r="AC1267" s="121">
        <f t="array" ref="AC1267">INDEX($AW$11:$BA$66,MATCH($C1267&amp;$G1267,$AO$11:$AO$66&amp;$AP$11:$AP$66,0),COUNTIF($AW$10:$BA$10,"&lt;"&amp;Z1267)+1)</f>
        <v>2.0000000000000001E-4</v>
      </c>
      <c r="AD1267" s="62">
        <v>1.401</v>
      </c>
      <c r="AE1267" s="61">
        <f t="array" ref="AE1267">INDEX($AT$11:$AV$66,MATCH($C1267&amp;$G1267,$AO$11:$AO$66&amp;$AP$11:$AP$66,0),COUNTIF($AT$10:$AV$10,"&lt;"&amp;AD1267)+1)</f>
        <v>6.9999999999999999E-4</v>
      </c>
      <c r="AF1267" s="111">
        <f t="shared" si="291"/>
        <v>1.3468734122634727</v>
      </c>
      <c r="AG1267" s="121">
        <f t="array" ref="AG1267">INDEX($AW$11:$BA$66,MATCH($C1267&amp;$G1267,$AO$11:$AO$66&amp;$AP$11:$AP$66,0),COUNTIF($AW$10:$BA$10,"&lt;"&amp;AD1267)+1)</f>
        <v>2.0000000000000001E-4</v>
      </c>
    </row>
    <row r="1268" spans="2:33" ht="12.75" customHeight="1" x14ac:dyDescent="0.3">
      <c r="B1268" s="83" t="str">
        <f t="shared" si="279"/>
        <v>1 7/16-8 UN</v>
      </c>
      <c r="C1268" s="74" t="s">
        <v>498</v>
      </c>
      <c r="D1268" s="74"/>
      <c r="E1268" s="24" t="s">
        <v>671</v>
      </c>
      <c r="F1268" s="84" t="s">
        <v>686</v>
      </c>
      <c r="G1268" s="75">
        <v>8</v>
      </c>
      <c r="H1268" s="74" t="s">
        <v>519</v>
      </c>
      <c r="I1268" s="74" t="s">
        <v>661</v>
      </c>
      <c r="J1268" s="74" t="s">
        <v>588</v>
      </c>
      <c r="K1268" s="74" t="s">
        <v>600</v>
      </c>
      <c r="L1268" s="23">
        <f t="shared" si="280"/>
        <v>36.512500000000003</v>
      </c>
      <c r="M1268" s="23">
        <f t="shared" si="281"/>
        <v>3.1749999999999998</v>
      </c>
      <c r="N1268" s="74">
        <v>60</v>
      </c>
      <c r="O1268" s="101">
        <f t="shared" si="282"/>
        <v>36.512500000000003</v>
      </c>
      <c r="P1268" s="85">
        <f t="shared" si="283"/>
        <v>17.8</v>
      </c>
      <c r="Q1268" s="58">
        <f t="shared" si="284"/>
        <v>0</v>
      </c>
      <c r="R1268" s="101">
        <f t="shared" si="285"/>
        <v>34.450299999999999</v>
      </c>
      <c r="S1268" s="85">
        <f t="shared" si="286"/>
        <v>5.0999999999999996</v>
      </c>
      <c r="T1268" s="58">
        <f t="shared" si="287"/>
        <v>0</v>
      </c>
      <c r="U1268" s="58">
        <f t="shared" si="288"/>
        <v>6.4</v>
      </c>
      <c r="V1268" s="75">
        <f t="array" ref="V1268">INDEX(AS$11:AS$66,MATCH(C1268&amp;G1268,AO$11:AO$66&amp;AP$11:AP$66,0),0)</f>
        <v>5</v>
      </c>
      <c r="X1268" s="120">
        <f t="shared" si="289"/>
        <v>0.125</v>
      </c>
      <c r="Y1268" s="61">
        <f t="array" ref="Y1268">INDEX($AQ$11:$AR$66,MATCH($C1268&amp;$G1268,$AO$11:$AO$66&amp;$AP$11:$AP$66,0),COUNTIF($AQ$10:$AR$10,"&lt;"&amp;Z1268)+1)</f>
        <v>2.5000000000000001E-4</v>
      </c>
      <c r="Z1268" s="61">
        <f>INDEX(AJ$11:AJ$92,MATCH(F1268,AI$11:AI$92,0))</f>
        <v>1.4375</v>
      </c>
      <c r="AA1268" s="61">
        <f t="array" ref="AA1268">INDEX($AT$11:$AV$66,MATCH($C1268&amp;$G1268,$AO$11:$AO$66&amp;$AP$11:$AP$66,0),COUNTIF($AT$10:$AV$10,"&lt;"&amp;Z1268)+1)</f>
        <v>6.9999999999999999E-4</v>
      </c>
      <c r="AB1268" s="111">
        <f t="shared" si="290"/>
        <v>1.3563101183952089</v>
      </c>
      <c r="AC1268" s="121">
        <f t="array" ref="AC1268">INDEX($AW$11:$BA$66,MATCH($C1268&amp;$G1268,$AO$11:$AO$66&amp;$AP$11:$AP$66,0),COUNTIF($AW$10:$BA$10,"&lt;"&amp;Z1268)+1)</f>
        <v>2.0000000000000001E-4</v>
      </c>
      <c r="AD1268" s="62">
        <v>1.405</v>
      </c>
      <c r="AE1268" s="61">
        <f t="array" ref="AE1268">INDEX($AT$11:$AV$66,MATCH($C1268&amp;$G1268,$AO$11:$AO$66&amp;$AP$11:$AP$66,0),COUNTIF($AT$10:$AV$10,"&lt;"&amp;AD1268)+1)</f>
        <v>6.9999999999999999E-4</v>
      </c>
      <c r="AF1268" s="111">
        <f t="shared" si="291"/>
        <v>1.3508734122634727</v>
      </c>
      <c r="AG1268" s="121">
        <f t="array" ref="AG1268">INDEX($AW$11:$BA$66,MATCH($C1268&amp;$G1268,$AO$11:$AO$66&amp;$AP$11:$AP$66,0),COUNTIF($AW$10:$BA$10,"&lt;"&amp;AD1268)+1)</f>
        <v>2.0000000000000001E-4</v>
      </c>
    </row>
    <row r="1269" spans="2:33" ht="12.75" customHeight="1" x14ac:dyDescent="0.3">
      <c r="B1269" s="83" t="str">
        <f t="shared" si="279"/>
        <v>1 7/16-12 UN</v>
      </c>
      <c r="C1269" s="74" t="s">
        <v>498</v>
      </c>
      <c r="D1269" s="74"/>
      <c r="E1269" s="24" t="s">
        <v>671</v>
      </c>
      <c r="F1269" s="84" t="s">
        <v>686</v>
      </c>
      <c r="G1269" s="75">
        <v>12</v>
      </c>
      <c r="H1269" s="74" t="s">
        <v>519</v>
      </c>
      <c r="I1269" s="74" t="s">
        <v>660</v>
      </c>
      <c r="J1269" s="74" t="s">
        <v>588</v>
      </c>
      <c r="K1269" s="74" t="s">
        <v>600</v>
      </c>
      <c r="L1269" s="23">
        <f t="shared" si="280"/>
        <v>36.466799999999999</v>
      </c>
      <c r="M1269" s="23">
        <f t="shared" si="281"/>
        <v>2.1166999999999998</v>
      </c>
      <c r="N1269" s="74">
        <v>60</v>
      </c>
      <c r="O1269" s="101">
        <f t="shared" si="282"/>
        <v>36.466799999999999</v>
      </c>
      <c r="P1269" s="85">
        <f t="shared" si="283"/>
        <v>15.2</v>
      </c>
      <c r="Q1269" s="58">
        <f t="shared" si="284"/>
        <v>0</v>
      </c>
      <c r="R1269" s="101">
        <f t="shared" si="285"/>
        <v>35.091999999999999</v>
      </c>
      <c r="S1269" s="85">
        <f t="shared" si="286"/>
        <v>5.0999999999999996</v>
      </c>
      <c r="T1269" s="58">
        <f t="shared" si="287"/>
        <v>0</v>
      </c>
      <c r="U1269" s="58">
        <f t="shared" si="288"/>
        <v>5.0999999999999996</v>
      </c>
      <c r="V1269" s="75">
        <f t="array" ref="V1269">INDEX(AS$11:AS$66,MATCH(C1269&amp;G1269,AO$11:AO$66&amp;AP$11:AP$66,0),0)</f>
        <v>6</v>
      </c>
      <c r="X1269" s="120">
        <f t="shared" si="289"/>
        <v>8.3333333333333329E-2</v>
      </c>
      <c r="Y1269" s="61">
        <f t="array" ref="Y1269">INDEX($AQ$11:$AR$66,MATCH($C1269&amp;$G1269,$AO$11:$AO$66&amp;$AP$11:$AP$66,0),COUNTIF($AQ$10:$AR$10,"&lt;"&amp;Z1269)+1)</f>
        <v>2.0000000000000001E-4</v>
      </c>
      <c r="Z1269" s="123">
        <v>1.4357</v>
      </c>
      <c r="AA1269" s="61">
        <f t="array" ref="AA1269">INDEX($AT$11:$AV$66,MATCH($C1269&amp;$G1269,$AO$11:$AO$66&amp;$AP$11:$AP$66,0),COUNTIF($AT$10:$AV$10,"&lt;"&amp;Z1269)+1)</f>
        <v>5.9999999999999995E-4</v>
      </c>
      <c r="AB1269" s="111">
        <f t="shared" si="290"/>
        <v>1.3815734122634726</v>
      </c>
      <c r="AC1269" s="121">
        <f t="array" ref="AC1269">INDEX($AW$11:$BA$66,MATCH($C1269&amp;$G1269,$AO$11:$AO$66&amp;$AP$11:$AP$66,0),COUNTIF($AW$10:$BA$10,"&lt;"&amp;Z1269)+1)</f>
        <v>2.0000000000000001E-4</v>
      </c>
      <c r="AD1269" s="62">
        <v>1.4117999999999999</v>
      </c>
      <c r="AE1269" s="61">
        <f t="array" ref="AE1269">INDEX($AT$11:$AV$66,MATCH($C1269&amp;$G1269,$AO$11:$AO$66&amp;$AP$11:$AP$66,0),COUNTIF($AT$10:$AV$10,"&lt;"&amp;AD1269)+1)</f>
        <v>5.9999999999999995E-4</v>
      </c>
      <c r="AF1269" s="111">
        <f t="shared" si="291"/>
        <v>1.3757156081756483</v>
      </c>
      <c r="AG1269" s="121">
        <f t="array" ref="AG1269">INDEX($AW$11:$BA$66,MATCH($C1269&amp;$G1269,$AO$11:$AO$66&amp;$AP$11:$AP$66,0),COUNTIF($AW$10:$BA$10,"&lt;"&amp;AD1269)+1)</f>
        <v>2.0000000000000001E-4</v>
      </c>
    </row>
    <row r="1270" spans="2:33" ht="12.75" customHeight="1" x14ac:dyDescent="0.3">
      <c r="B1270" s="83" t="str">
        <f t="shared" si="279"/>
        <v>1 7/16-12 UN</v>
      </c>
      <c r="C1270" s="74" t="s">
        <v>498</v>
      </c>
      <c r="D1270" s="74"/>
      <c r="E1270" s="24" t="s">
        <v>671</v>
      </c>
      <c r="F1270" s="84" t="s">
        <v>686</v>
      </c>
      <c r="G1270" s="75">
        <v>12</v>
      </c>
      <c r="H1270" s="74" t="s">
        <v>519</v>
      </c>
      <c r="I1270" s="74" t="s">
        <v>661</v>
      </c>
      <c r="J1270" s="74" t="s">
        <v>588</v>
      </c>
      <c r="K1270" s="74" t="s">
        <v>600</v>
      </c>
      <c r="L1270" s="23">
        <f t="shared" si="280"/>
        <v>36.512500000000003</v>
      </c>
      <c r="M1270" s="23">
        <f t="shared" si="281"/>
        <v>2.1166999999999998</v>
      </c>
      <c r="N1270" s="74">
        <v>60</v>
      </c>
      <c r="O1270" s="101">
        <f t="shared" si="282"/>
        <v>36.512500000000003</v>
      </c>
      <c r="P1270" s="85">
        <f t="shared" si="283"/>
        <v>15.2</v>
      </c>
      <c r="Q1270" s="58">
        <f t="shared" si="284"/>
        <v>0</v>
      </c>
      <c r="R1270" s="101">
        <f t="shared" si="285"/>
        <v>35.137700000000002</v>
      </c>
      <c r="S1270" s="85">
        <f t="shared" si="286"/>
        <v>5.0999999999999996</v>
      </c>
      <c r="T1270" s="58">
        <f t="shared" si="287"/>
        <v>0</v>
      </c>
      <c r="U1270" s="58">
        <f t="shared" si="288"/>
        <v>5.0999999999999996</v>
      </c>
      <c r="V1270" s="75">
        <f t="array" ref="V1270">INDEX(AS$11:AS$66,MATCH(C1270&amp;G1270,AO$11:AO$66&amp;AP$11:AP$66,0),0)</f>
        <v>6</v>
      </c>
      <c r="X1270" s="120">
        <f t="shared" si="289"/>
        <v>8.3333333333333329E-2</v>
      </c>
      <c r="Y1270" s="61">
        <f t="array" ref="Y1270">INDEX($AQ$11:$AR$66,MATCH($C1270&amp;$G1270,$AO$11:$AO$66&amp;$AP$11:$AP$66,0),COUNTIF($AQ$10:$AR$10,"&lt;"&amp;Z1270)+1)</f>
        <v>2.0000000000000001E-4</v>
      </c>
      <c r="Z1270" s="61">
        <f>INDEX(AJ$11:AJ$92,MATCH(F1270,AI$11:AI$92,0))</f>
        <v>1.4375</v>
      </c>
      <c r="AA1270" s="61">
        <f t="array" ref="AA1270">INDEX($AT$11:$AV$66,MATCH($C1270&amp;$G1270,$AO$11:$AO$66&amp;$AP$11:$AP$66,0),COUNTIF($AT$10:$AV$10,"&lt;"&amp;Z1270)+1)</f>
        <v>5.9999999999999995E-4</v>
      </c>
      <c r="AB1270" s="111">
        <f t="shared" si="290"/>
        <v>1.3833734122634727</v>
      </c>
      <c r="AC1270" s="121">
        <f t="array" ref="AC1270">INDEX($AW$11:$BA$66,MATCH($C1270&amp;$G1270,$AO$11:$AO$66&amp;$AP$11:$AP$66,0),COUNTIF($AW$10:$BA$10,"&lt;"&amp;Z1270)+1)</f>
        <v>2.0000000000000001E-4</v>
      </c>
      <c r="AD1270" s="62">
        <v>1.4151</v>
      </c>
      <c r="AE1270" s="61">
        <f t="array" ref="AE1270">INDEX($AT$11:$AV$66,MATCH($C1270&amp;$G1270,$AO$11:$AO$66&amp;$AP$11:$AP$66,0),COUNTIF($AT$10:$AV$10,"&lt;"&amp;AD1270)+1)</f>
        <v>5.9999999999999995E-4</v>
      </c>
      <c r="AF1270" s="111">
        <f t="shared" si="291"/>
        <v>1.3790156081756484</v>
      </c>
      <c r="AG1270" s="121">
        <f t="array" ref="AG1270">INDEX($AW$11:$BA$66,MATCH($C1270&amp;$G1270,$AO$11:$AO$66&amp;$AP$11:$AP$66,0),COUNTIF($AW$10:$BA$10,"&lt;"&amp;AD1270)+1)</f>
        <v>2.0000000000000001E-4</v>
      </c>
    </row>
    <row r="1271" spans="2:33" ht="12.75" customHeight="1" x14ac:dyDescent="0.3">
      <c r="B1271" s="83" t="str">
        <f t="shared" si="279"/>
        <v>1 7/16-16 UN</v>
      </c>
      <c r="C1271" s="74" t="s">
        <v>498</v>
      </c>
      <c r="D1271" s="74"/>
      <c r="E1271" s="24" t="s">
        <v>671</v>
      </c>
      <c r="F1271" s="84" t="s">
        <v>686</v>
      </c>
      <c r="G1271" s="75">
        <v>16</v>
      </c>
      <c r="H1271" s="74" t="s">
        <v>519</v>
      </c>
      <c r="I1271" s="74" t="s">
        <v>660</v>
      </c>
      <c r="J1271" s="74" t="s">
        <v>588</v>
      </c>
      <c r="K1271" s="74" t="s">
        <v>600</v>
      </c>
      <c r="L1271" s="23">
        <f t="shared" si="280"/>
        <v>36.471899999999998</v>
      </c>
      <c r="M1271" s="23">
        <f t="shared" si="281"/>
        <v>1.5874999999999999</v>
      </c>
      <c r="N1271" s="74">
        <v>60</v>
      </c>
      <c r="O1271" s="101">
        <f t="shared" si="282"/>
        <v>36.471899999999998</v>
      </c>
      <c r="P1271" s="85">
        <f t="shared" si="283"/>
        <v>15.2</v>
      </c>
      <c r="Q1271" s="58">
        <f t="shared" si="284"/>
        <v>0</v>
      </c>
      <c r="R1271" s="101">
        <f t="shared" si="285"/>
        <v>35.4407</v>
      </c>
      <c r="S1271" s="85">
        <f t="shared" si="286"/>
        <v>5.0999999999999996</v>
      </c>
      <c r="T1271" s="58">
        <f t="shared" si="287"/>
        <v>0</v>
      </c>
      <c r="U1271" s="58">
        <f t="shared" si="288"/>
        <v>3.8</v>
      </c>
      <c r="V1271" s="75">
        <f t="array" ref="V1271">INDEX(AS$11:AS$66,MATCH(C1271&amp;G1271,AO$11:AO$66&amp;AP$11:AP$66,0),0)</f>
        <v>8</v>
      </c>
      <c r="X1271" s="120">
        <f t="shared" si="289"/>
        <v>6.25E-2</v>
      </c>
      <c r="Y1271" s="61">
        <f t="array" ref="Y1271">INDEX($AQ$11:$AR$66,MATCH($C1271&amp;$G1271,$AO$11:$AO$66&amp;$AP$11:$AP$66,0),COUNTIF($AQ$10:$AR$10,"&lt;"&amp;Z1271)+1)</f>
        <v>1.4999999999999999E-4</v>
      </c>
      <c r="Z1271" s="123">
        <v>1.4359</v>
      </c>
      <c r="AA1271" s="61">
        <f t="array" ref="AA1271">INDEX($AT$11:$AV$66,MATCH($C1271&amp;$G1271,$AO$11:$AO$66&amp;$AP$11:$AP$66,0),COUNTIF($AT$10:$AV$10,"&lt;"&amp;Z1271)+1)</f>
        <v>5.9999999999999995E-4</v>
      </c>
      <c r="AB1271" s="111">
        <f t="shared" si="290"/>
        <v>1.3953050591976044</v>
      </c>
      <c r="AC1271" s="121">
        <f t="array" ref="AC1271">INDEX($AW$11:$BA$66,MATCH($C1271&amp;$G1271,$AO$11:$AO$66&amp;$AP$11:$AP$66,0),COUNTIF($AW$10:$BA$10,"&lt;"&amp;Z1271)+1)</f>
        <v>2.0000000000000001E-4</v>
      </c>
      <c r="AD1271" s="62">
        <v>1.4172</v>
      </c>
      <c r="AE1271" s="61">
        <f t="array" ref="AE1271">INDEX($AT$11:$AV$66,MATCH($C1271&amp;$G1271,$AO$11:$AO$66&amp;$AP$11:$AP$66,0),COUNTIF($AT$10:$AV$10,"&lt;"&amp;AD1271)+1)</f>
        <v>5.9999999999999995E-4</v>
      </c>
      <c r="AF1271" s="111">
        <f t="shared" si="291"/>
        <v>1.3901367061317362</v>
      </c>
      <c r="AG1271" s="121">
        <f t="array" ref="AG1271">INDEX($AW$11:$BA$66,MATCH($C1271&amp;$G1271,$AO$11:$AO$66&amp;$AP$11:$AP$66,0),COUNTIF($AW$10:$BA$10,"&lt;"&amp;AD1271)+1)</f>
        <v>2.0000000000000001E-4</v>
      </c>
    </row>
    <row r="1272" spans="2:33" ht="12.75" customHeight="1" x14ac:dyDescent="0.3">
      <c r="B1272" s="83" t="str">
        <f t="shared" si="279"/>
        <v>1 7/16-16 UN</v>
      </c>
      <c r="C1272" s="74" t="s">
        <v>498</v>
      </c>
      <c r="D1272" s="74"/>
      <c r="E1272" s="24" t="s">
        <v>671</v>
      </c>
      <c r="F1272" s="84" t="s">
        <v>686</v>
      </c>
      <c r="G1272" s="75">
        <v>16</v>
      </c>
      <c r="H1272" s="74" t="s">
        <v>519</v>
      </c>
      <c r="I1272" s="74" t="s">
        <v>661</v>
      </c>
      <c r="J1272" s="74" t="s">
        <v>588</v>
      </c>
      <c r="K1272" s="74" t="s">
        <v>600</v>
      </c>
      <c r="L1272" s="23">
        <f t="shared" si="280"/>
        <v>36.512500000000003</v>
      </c>
      <c r="M1272" s="23">
        <f t="shared" si="281"/>
        <v>1.5874999999999999</v>
      </c>
      <c r="N1272" s="74">
        <v>60</v>
      </c>
      <c r="O1272" s="101">
        <f t="shared" si="282"/>
        <v>36.512500000000003</v>
      </c>
      <c r="P1272" s="85">
        <f t="shared" si="283"/>
        <v>15.2</v>
      </c>
      <c r="Q1272" s="58">
        <f t="shared" si="284"/>
        <v>0</v>
      </c>
      <c r="R1272" s="101">
        <f t="shared" si="285"/>
        <v>35.481400000000001</v>
      </c>
      <c r="S1272" s="85">
        <f t="shared" si="286"/>
        <v>5.0999999999999996</v>
      </c>
      <c r="T1272" s="58">
        <f t="shared" si="287"/>
        <v>0</v>
      </c>
      <c r="U1272" s="58">
        <f t="shared" si="288"/>
        <v>3.8</v>
      </c>
      <c r="V1272" s="75">
        <f t="array" ref="V1272">INDEX(AS$11:AS$66,MATCH(C1272&amp;G1272,AO$11:AO$66&amp;AP$11:AP$66,0),0)</f>
        <v>8</v>
      </c>
      <c r="X1272" s="120">
        <f t="shared" si="289"/>
        <v>6.25E-2</v>
      </c>
      <c r="Y1272" s="61">
        <f t="array" ref="Y1272">INDEX($AQ$11:$AR$66,MATCH($C1272&amp;$G1272,$AO$11:$AO$66&amp;$AP$11:$AP$66,0),COUNTIF($AQ$10:$AR$10,"&lt;"&amp;Z1272)+1)</f>
        <v>1.4999999999999999E-4</v>
      </c>
      <c r="Z1272" s="61">
        <f>INDEX(AJ$11:AJ$92,MATCH(F1272,AI$11:AI$92,0))</f>
        <v>1.4375</v>
      </c>
      <c r="AA1272" s="61">
        <f t="array" ref="AA1272">INDEX($AT$11:$AV$66,MATCH($C1272&amp;$G1272,$AO$11:$AO$66&amp;$AP$11:$AP$66,0),COUNTIF($AT$10:$AV$10,"&lt;"&amp;Z1272)+1)</f>
        <v>5.9999999999999995E-4</v>
      </c>
      <c r="AB1272" s="111">
        <f t="shared" si="290"/>
        <v>1.3969050591976044</v>
      </c>
      <c r="AC1272" s="121">
        <f t="array" ref="AC1272">INDEX($AW$11:$BA$66,MATCH($C1272&amp;$G1272,$AO$11:$AO$66&amp;$AP$11:$AP$66,0),COUNTIF($AW$10:$BA$10,"&lt;"&amp;Z1272)+1)</f>
        <v>2.0000000000000001E-4</v>
      </c>
      <c r="AD1272" s="62">
        <v>1.4200999999999999</v>
      </c>
      <c r="AE1272" s="61">
        <f t="array" ref="AE1272">INDEX($AT$11:$AV$66,MATCH($C1272&amp;$G1272,$AO$11:$AO$66&amp;$AP$11:$AP$66,0),COUNTIF($AT$10:$AV$10,"&lt;"&amp;AD1272)+1)</f>
        <v>5.9999999999999995E-4</v>
      </c>
      <c r="AF1272" s="111">
        <f t="shared" si="291"/>
        <v>1.3930367061317361</v>
      </c>
      <c r="AG1272" s="121">
        <f t="array" ref="AG1272">INDEX($AW$11:$BA$66,MATCH($C1272&amp;$G1272,$AO$11:$AO$66&amp;$AP$11:$AP$66,0),COUNTIF($AW$10:$BA$10,"&lt;"&amp;AD1272)+1)</f>
        <v>2.0000000000000001E-4</v>
      </c>
    </row>
    <row r="1273" spans="2:33" ht="12.75" customHeight="1" x14ac:dyDescent="0.3">
      <c r="B1273" s="83" t="str">
        <f t="shared" si="279"/>
        <v>1 7/16-18 UNEF</v>
      </c>
      <c r="C1273" s="74" t="s">
        <v>498</v>
      </c>
      <c r="D1273" s="74"/>
      <c r="E1273" s="24" t="s">
        <v>48</v>
      </c>
      <c r="F1273" s="84" t="s">
        <v>686</v>
      </c>
      <c r="G1273" s="75">
        <v>18</v>
      </c>
      <c r="H1273" s="74" t="s">
        <v>519</v>
      </c>
      <c r="I1273" s="74" t="s">
        <v>660</v>
      </c>
      <c r="J1273" s="74" t="s">
        <v>588</v>
      </c>
      <c r="K1273" s="74" t="s">
        <v>600</v>
      </c>
      <c r="L1273" s="23">
        <f t="shared" si="280"/>
        <v>36.474400000000003</v>
      </c>
      <c r="M1273" s="23">
        <f t="shared" si="281"/>
        <v>1.4111</v>
      </c>
      <c r="N1273" s="74">
        <v>60</v>
      </c>
      <c r="O1273" s="101">
        <f t="shared" si="282"/>
        <v>36.474400000000003</v>
      </c>
      <c r="P1273" s="85">
        <f t="shared" si="283"/>
        <v>12.7</v>
      </c>
      <c r="Q1273" s="58">
        <f t="shared" si="284"/>
        <v>0</v>
      </c>
      <c r="R1273" s="101">
        <f t="shared" si="285"/>
        <v>35.557899999999997</v>
      </c>
      <c r="S1273" s="85">
        <f t="shared" si="286"/>
        <v>3.8</v>
      </c>
      <c r="T1273" s="58">
        <f t="shared" si="287"/>
        <v>0</v>
      </c>
      <c r="U1273" s="58">
        <f t="shared" si="288"/>
        <v>3.8</v>
      </c>
      <c r="V1273" s="75">
        <f t="array" ref="V1273">INDEX(AS$11:AS$66,MATCH(C1273&amp;G1273,AO$11:AO$66&amp;AP$11:AP$66,0),0)</f>
        <v>8</v>
      </c>
      <c r="X1273" s="120">
        <f t="shared" si="289"/>
        <v>5.5555555555555552E-2</v>
      </c>
      <c r="Y1273" s="61">
        <f t="array" ref="Y1273">INDEX($AQ$11:$AR$66,MATCH($C1273&amp;$G1273,$AO$11:$AO$66&amp;$AP$11:$AP$66,0),COUNTIF($AQ$10:$AR$10,"&lt;"&amp;Z1273)+1)</f>
        <v>1.4999999999999999E-4</v>
      </c>
      <c r="Z1273" s="123">
        <v>1.4359999999999999</v>
      </c>
      <c r="AA1273" s="61">
        <f t="array" ref="AA1273">INDEX($AT$11:$AV$66,MATCH($C1273&amp;$G1273,$AO$11:$AO$66&amp;$AP$11:$AP$66,0),COUNTIF($AT$10:$AV$10,"&lt;"&amp;Z1273)+1)</f>
        <v>5.0000000000000001E-4</v>
      </c>
      <c r="AB1273" s="111">
        <f t="shared" si="290"/>
        <v>1.3999156081756483</v>
      </c>
      <c r="AC1273" s="121">
        <f t="array" ref="AC1273">INDEX($AW$11:$BA$66,MATCH($C1273&amp;$G1273,$AO$11:$AO$66&amp;$AP$11:$AP$66,0),COUNTIF($AW$10:$BA$10,"&lt;"&amp;Z1273)+1)</f>
        <v>1.4999999999999999E-4</v>
      </c>
      <c r="AD1273" s="62">
        <v>1.419</v>
      </c>
      <c r="AE1273" s="61">
        <f t="array" ref="AE1273">INDEX($AT$11:$AV$66,MATCH($C1273&amp;$G1273,$AO$11:$AO$66&amp;$AP$11:$AP$66,0),COUNTIF($AT$10:$AV$10,"&lt;"&amp;AD1273)+1)</f>
        <v>5.0000000000000001E-4</v>
      </c>
      <c r="AF1273" s="111">
        <f t="shared" si="291"/>
        <v>1.3949437387837655</v>
      </c>
      <c r="AG1273" s="121">
        <f t="array" ref="AG1273">INDEX($AW$11:$BA$66,MATCH($C1273&amp;$G1273,$AO$11:$AO$66&amp;$AP$11:$AP$66,0),COUNTIF($AW$10:$BA$10,"&lt;"&amp;AD1273)+1)</f>
        <v>1.4999999999999999E-4</v>
      </c>
    </row>
    <row r="1274" spans="2:33" ht="12.75" customHeight="1" x14ac:dyDescent="0.3">
      <c r="B1274" s="83" t="str">
        <f t="shared" si="279"/>
        <v>1 7/16-18 UNEF</v>
      </c>
      <c r="C1274" s="74" t="s">
        <v>498</v>
      </c>
      <c r="D1274" s="74"/>
      <c r="E1274" s="24" t="s">
        <v>48</v>
      </c>
      <c r="F1274" s="84" t="s">
        <v>686</v>
      </c>
      <c r="G1274" s="75">
        <v>18</v>
      </c>
      <c r="H1274" s="74" t="s">
        <v>519</v>
      </c>
      <c r="I1274" s="74" t="s">
        <v>661</v>
      </c>
      <c r="J1274" s="74" t="s">
        <v>588</v>
      </c>
      <c r="K1274" s="74" t="s">
        <v>600</v>
      </c>
      <c r="L1274" s="23">
        <f t="shared" si="280"/>
        <v>36.512500000000003</v>
      </c>
      <c r="M1274" s="23">
        <f t="shared" si="281"/>
        <v>1.4111</v>
      </c>
      <c r="N1274" s="74">
        <v>60</v>
      </c>
      <c r="O1274" s="101">
        <f t="shared" si="282"/>
        <v>36.512500000000003</v>
      </c>
      <c r="P1274" s="85">
        <f t="shared" si="283"/>
        <v>12.7</v>
      </c>
      <c r="Q1274" s="58">
        <f t="shared" si="284"/>
        <v>0</v>
      </c>
      <c r="R1274" s="101">
        <f t="shared" si="285"/>
        <v>35.595999999999997</v>
      </c>
      <c r="S1274" s="85">
        <f t="shared" si="286"/>
        <v>3.8</v>
      </c>
      <c r="T1274" s="58">
        <f t="shared" si="287"/>
        <v>0</v>
      </c>
      <c r="U1274" s="58">
        <f t="shared" si="288"/>
        <v>3.8</v>
      </c>
      <c r="V1274" s="75">
        <f t="array" ref="V1274">INDEX(AS$11:AS$66,MATCH(C1274&amp;G1274,AO$11:AO$66&amp;AP$11:AP$66,0),0)</f>
        <v>8</v>
      </c>
      <c r="X1274" s="120">
        <f t="shared" si="289"/>
        <v>5.5555555555555552E-2</v>
      </c>
      <c r="Y1274" s="61">
        <f t="array" ref="Y1274">INDEX($AQ$11:$AR$66,MATCH($C1274&amp;$G1274,$AO$11:$AO$66&amp;$AP$11:$AP$66,0),COUNTIF($AQ$10:$AR$10,"&lt;"&amp;Z1274)+1)</f>
        <v>1.4999999999999999E-4</v>
      </c>
      <c r="Z1274" s="61">
        <f>INDEX(AJ$11:AJ$92,MATCH(F1274,AI$11:AI$92,0))</f>
        <v>1.4375</v>
      </c>
      <c r="AA1274" s="61">
        <f t="array" ref="AA1274">INDEX($AT$11:$AV$66,MATCH($C1274&amp;$G1274,$AO$11:$AO$66&amp;$AP$11:$AP$66,0),COUNTIF($AT$10:$AV$10,"&lt;"&amp;Z1274)+1)</f>
        <v>5.0000000000000001E-4</v>
      </c>
      <c r="AB1274" s="111">
        <f t="shared" si="290"/>
        <v>1.4014156081756484</v>
      </c>
      <c r="AC1274" s="121">
        <f t="array" ref="AC1274">INDEX($AW$11:$BA$66,MATCH($C1274&amp;$G1274,$AO$11:$AO$66&amp;$AP$11:$AP$66,0),COUNTIF($AW$10:$BA$10,"&lt;"&amp;Z1274)+1)</f>
        <v>1.4999999999999999E-4</v>
      </c>
      <c r="AD1274" s="62">
        <v>1.4218</v>
      </c>
      <c r="AE1274" s="61">
        <f t="array" ref="AE1274">INDEX($AT$11:$AV$66,MATCH($C1274&amp;$G1274,$AO$11:$AO$66&amp;$AP$11:$AP$66,0),COUNTIF($AT$10:$AV$10,"&lt;"&amp;AD1274)+1)</f>
        <v>5.0000000000000001E-4</v>
      </c>
      <c r="AF1274" s="111">
        <f t="shared" si="291"/>
        <v>1.3977437387837655</v>
      </c>
      <c r="AG1274" s="121">
        <f t="array" ref="AG1274">INDEX($AW$11:$BA$66,MATCH($C1274&amp;$G1274,$AO$11:$AO$66&amp;$AP$11:$AP$66,0),COUNTIF($AW$10:$BA$10,"&lt;"&amp;AD1274)+1)</f>
        <v>1.4999999999999999E-4</v>
      </c>
    </row>
    <row r="1275" spans="2:33" ht="12.75" customHeight="1" x14ac:dyDescent="0.3">
      <c r="B1275" s="83" t="str">
        <f t="shared" si="279"/>
        <v>1 7/16-20 UN</v>
      </c>
      <c r="C1275" s="74" t="s">
        <v>498</v>
      </c>
      <c r="D1275" s="74"/>
      <c r="E1275" s="24" t="s">
        <v>671</v>
      </c>
      <c r="F1275" s="84" t="s">
        <v>686</v>
      </c>
      <c r="G1275" s="75">
        <v>20</v>
      </c>
      <c r="H1275" s="74" t="s">
        <v>519</v>
      </c>
      <c r="I1275" s="74" t="s">
        <v>660</v>
      </c>
      <c r="J1275" s="74" t="s">
        <v>588</v>
      </c>
      <c r="K1275" s="74" t="s">
        <v>600</v>
      </c>
      <c r="L1275" s="23">
        <f t="shared" si="280"/>
        <v>36.476900000000001</v>
      </c>
      <c r="M1275" s="23">
        <f t="shared" si="281"/>
        <v>1.27</v>
      </c>
      <c r="N1275" s="74">
        <v>60</v>
      </c>
      <c r="O1275" s="101">
        <f t="shared" si="282"/>
        <v>36.476900000000001</v>
      </c>
      <c r="P1275" s="85">
        <f t="shared" si="283"/>
        <v>12.7</v>
      </c>
      <c r="Q1275" s="58">
        <f t="shared" si="284"/>
        <v>0</v>
      </c>
      <c r="R1275" s="101">
        <f t="shared" si="285"/>
        <v>35.652099999999997</v>
      </c>
      <c r="S1275" s="85">
        <f t="shared" si="286"/>
        <v>3.8</v>
      </c>
      <c r="T1275" s="58">
        <f t="shared" si="287"/>
        <v>0</v>
      </c>
      <c r="U1275" s="58">
        <f t="shared" si="288"/>
        <v>3.8</v>
      </c>
      <c r="V1275" s="75">
        <f t="array" ref="V1275">INDEX(AS$11:AS$66,MATCH(C1275&amp;G1275,AO$11:AO$66&amp;AP$11:AP$66,0),0)</f>
        <v>8</v>
      </c>
      <c r="X1275" s="120">
        <f t="shared" si="289"/>
        <v>0.05</v>
      </c>
      <c r="Y1275" s="61">
        <f t="array" ref="Y1275">INDEX($AQ$11:$AR$66,MATCH($C1275&amp;$G1275,$AO$11:$AO$66&amp;$AP$11:$AP$66,0),COUNTIF($AQ$10:$AR$10,"&lt;"&amp;Z1275)+1)</f>
        <v>1.4999999999999999E-4</v>
      </c>
      <c r="Z1275" s="123">
        <v>1.4360999999999999</v>
      </c>
      <c r="AA1275" s="61">
        <f t="array" ref="AA1275">INDEX($AT$11:$AV$66,MATCH($C1275&amp;$G1275,$AO$11:$AO$66&amp;$AP$11:$AP$66,0),COUNTIF($AT$10:$AV$10,"&lt;"&amp;Z1275)+1)</f>
        <v>5.0000000000000001E-4</v>
      </c>
      <c r="AB1275" s="111">
        <f t="shared" si="290"/>
        <v>1.4036240473580834</v>
      </c>
      <c r="AC1275" s="121">
        <f t="array" ref="AC1275">INDEX($AW$11:$BA$66,MATCH($C1275&amp;$G1275,$AO$11:$AO$66&amp;$AP$11:$AP$66,0),COUNTIF($AW$10:$BA$10,"&lt;"&amp;Z1275)+1)</f>
        <v>1.4999999999999999E-4</v>
      </c>
      <c r="AD1275" s="62">
        <v>1.4205000000000001</v>
      </c>
      <c r="AE1275" s="61">
        <f t="array" ref="AE1275">INDEX($AT$11:$AV$66,MATCH($C1275&amp;$G1275,$AO$11:$AO$66&amp;$AP$11:$AP$66,0),COUNTIF($AT$10:$AV$10,"&lt;"&amp;AD1275)+1)</f>
        <v>5.0000000000000001E-4</v>
      </c>
      <c r="AF1275" s="111">
        <f t="shared" si="291"/>
        <v>1.3988493649053892</v>
      </c>
      <c r="AG1275" s="121">
        <f t="array" ref="AG1275">INDEX($AW$11:$BA$66,MATCH($C1275&amp;$G1275,$AO$11:$AO$66&amp;$AP$11:$AP$66,0),COUNTIF($AW$10:$BA$10,"&lt;"&amp;AD1275)+1)</f>
        <v>1.4999999999999999E-4</v>
      </c>
    </row>
    <row r="1276" spans="2:33" ht="12.75" customHeight="1" x14ac:dyDescent="0.3">
      <c r="B1276" s="83" t="str">
        <f t="shared" si="279"/>
        <v>1 7/16-20 UN</v>
      </c>
      <c r="C1276" s="74" t="s">
        <v>498</v>
      </c>
      <c r="D1276" s="74"/>
      <c r="E1276" s="24" t="s">
        <v>671</v>
      </c>
      <c r="F1276" s="84" t="s">
        <v>686</v>
      </c>
      <c r="G1276" s="75">
        <v>20</v>
      </c>
      <c r="H1276" s="74" t="s">
        <v>519</v>
      </c>
      <c r="I1276" s="74" t="s">
        <v>661</v>
      </c>
      <c r="J1276" s="74" t="s">
        <v>588</v>
      </c>
      <c r="K1276" s="74" t="s">
        <v>600</v>
      </c>
      <c r="L1276" s="23">
        <f t="shared" si="280"/>
        <v>36.512500000000003</v>
      </c>
      <c r="M1276" s="23">
        <f t="shared" si="281"/>
        <v>1.27</v>
      </c>
      <c r="N1276" s="74">
        <v>60</v>
      </c>
      <c r="O1276" s="101">
        <f t="shared" si="282"/>
        <v>36.512500000000003</v>
      </c>
      <c r="P1276" s="85">
        <f t="shared" si="283"/>
        <v>12.7</v>
      </c>
      <c r="Q1276" s="58">
        <f t="shared" si="284"/>
        <v>0</v>
      </c>
      <c r="R1276" s="101">
        <f t="shared" si="285"/>
        <v>35.687600000000003</v>
      </c>
      <c r="S1276" s="85">
        <f t="shared" si="286"/>
        <v>3.8</v>
      </c>
      <c r="T1276" s="58">
        <f t="shared" si="287"/>
        <v>0</v>
      </c>
      <c r="U1276" s="58">
        <f t="shared" si="288"/>
        <v>3.8</v>
      </c>
      <c r="V1276" s="75">
        <f t="array" ref="V1276">INDEX(AS$11:AS$66,MATCH(C1276&amp;G1276,AO$11:AO$66&amp;AP$11:AP$66,0),0)</f>
        <v>8</v>
      </c>
      <c r="X1276" s="120">
        <f t="shared" si="289"/>
        <v>0.05</v>
      </c>
      <c r="Y1276" s="61">
        <f t="array" ref="Y1276">INDEX($AQ$11:$AR$66,MATCH($C1276&amp;$G1276,$AO$11:$AO$66&amp;$AP$11:$AP$66,0),COUNTIF($AQ$10:$AR$10,"&lt;"&amp;Z1276)+1)</f>
        <v>1.4999999999999999E-4</v>
      </c>
      <c r="Z1276" s="61">
        <f>INDEX(AJ$11:AJ$92,MATCH(F1276,AI$11:AI$92,0))</f>
        <v>1.4375</v>
      </c>
      <c r="AA1276" s="61">
        <f t="array" ref="AA1276">INDEX($AT$11:$AV$66,MATCH($C1276&amp;$G1276,$AO$11:$AO$66&amp;$AP$11:$AP$66,0),COUNTIF($AT$10:$AV$10,"&lt;"&amp;Z1276)+1)</f>
        <v>5.0000000000000001E-4</v>
      </c>
      <c r="AB1276" s="111">
        <f t="shared" si="290"/>
        <v>1.4050240473580835</v>
      </c>
      <c r="AC1276" s="121">
        <f t="array" ref="AC1276">INDEX($AW$11:$BA$66,MATCH($C1276&amp;$G1276,$AO$11:$AO$66&amp;$AP$11:$AP$66,0),COUNTIF($AW$10:$BA$10,"&lt;"&amp;Z1276)+1)</f>
        <v>1.4999999999999999E-4</v>
      </c>
      <c r="AD1276" s="62">
        <v>1.4231</v>
      </c>
      <c r="AE1276" s="61">
        <f t="array" ref="AE1276">INDEX($AT$11:$AV$66,MATCH($C1276&amp;$G1276,$AO$11:$AO$66&amp;$AP$11:$AP$66,0),COUNTIF($AT$10:$AV$10,"&lt;"&amp;AD1276)+1)</f>
        <v>5.0000000000000001E-4</v>
      </c>
      <c r="AF1276" s="111">
        <f t="shared" si="291"/>
        <v>1.401449364905389</v>
      </c>
      <c r="AG1276" s="121">
        <f t="array" ref="AG1276">INDEX($AW$11:$BA$66,MATCH($C1276&amp;$G1276,$AO$11:$AO$66&amp;$AP$11:$AP$66,0),COUNTIF($AW$10:$BA$10,"&lt;"&amp;AD1276)+1)</f>
        <v>1.4999999999999999E-4</v>
      </c>
    </row>
    <row r="1277" spans="2:33" ht="12.75" customHeight="1" x14ac:dyDescent="0.3">
      <c r="B1277" s="83" t="str">
        <f t="shared" si="279"/>
        <v>1 7/16-28 UN</v>
      </c>
      <c r="C1277" s="74" t="s">
        <v>498</v>
      </c>
      <c r="D1277" s="74"/>
      <c r="E1277" s="24" t="s">
        <v>671</v>
      </c>
      <c r="F1277" s="84" t="s">
        <v>686</v>
      </c>
      <c r="G1277" s="75">
        <v>28</v>
      </c>
      <c r="H1277" s="74" t="s">
        <v>519</v>
      </c>
      <c r="I1277" s="74" t="s">
        <v>660</v>
      </c>
      <c r="J1277" s="74" t="s">
        <v>588</v>
      </c>
      <c r="K1277" s="74" t="s">
        <v>600</v>
      </c>
      <c r="L1277" s="23">
        <f t="shared" si="280"/>
        <v>36.479500000000002</v>
      </c>
      <c r="M1277" s="23">
        <f t="shared" si="281"/>
        <v>0.90710000000000002</v>
      </c>
      <c r="N1277" s="74">
        <v>60</v>
      </c>
      <c r="O1277" s="101">
        <f t="shared" si="282"/>
        <v>36.479500000000002</v>
      </c>
      <c r="P1277" s="85">
        <f t="shared" si="283"/>
        <v>12.7</v>
      </c>
      <c r="Q1277" s="58">
        <f t="shared" si="284"/>
        <v>0</v>
      </c>
      <c r="R1277" s="101">
        <f t="shared" si="285"/>
        <v>35.890300000000003</v>
      </c>
      <c r="S1277" s="85">
        <f t="shared" si="286"/>
        <v>3.8</v>
      </c>
      <c r="T1277" s="58">
        <f t="shared" si="287"/>
        <v>0</v>
      </c>
      <c r="U1277" s="58">
        <f t="shared" si="288"/>
        <v>3.8</v>
      </c>
      <c r="V1277" s="75">
        <f t="array" ref="V1277">INDEX(AS$11:AS$66,MATCH(C1277&amp;G1277,AO$11:AO$66&amp;AP$11:AP$66,0),0)</f>
        <v>8</v>
      </c>
      <c r="X1277" s="120">
        <f t="shared" si="289"/>
        <v>3.5714285714285712E-2</v>
      </c>
      <c r="Y1277" s="61">
        <f t="array" ref="Y1277">INDEX($AQ$11:$AR$66,MATCH($C1277&amp;$G1277,$AO$11:$AO$66&amp;$AP$11:$AP$66,0),COUNTIF($AQ$10:$AR$10,"&lt;"&amp;Z1277)+1)</f>
        <v>1.4999999999999999E-4</v>
      </c>
      <c r="Z1277" s="123">
        <v>1.4361999999999999</v>
      </c>
      <c r="AA1277" s="61">
        <f t="array" ref="AA1277">INDEX($AT$11:$AV$66,MATCH($C1277&amp;$G1277,$AO$11:$AO$66&amp;$AP$11:$AP$66,0),COUNTIF($AT$10:$AV$10,"&lt;"&amp;Z1277)+1)</f>
        <v>5.0000000000000001E-4</v>
      </c>
      <c r="AB1277" s="111">
        <f t="shared" si="290"/>
        <v>1.4130028909700596</v>
      </c>
      <c r="AC1277" s="121">
        <f t="array" ref="AC1277">INDEX($AW$11:$BA$66,MATCH($C1277&amp;$G1277,$AO$11:$AO$66&amp;$AP$11:$AP$66,0),COUNTIF($AW$10:$BA$10,"&lt;"&amp;Z1277)+1)</f>
        <v>1.4999999999999999E-4</v>
      </c>
      <c r="AD1277" s="62">
        <v>1.4242999999999999</v>
      </c>
      <c r="AE1277" s="61">
        <f t="array" ref="AE1277">INDEX($AT$11:$AV$66,MATCH($C1277&amp;$G1277,$AO$11:$AO$66&amp;$AP$11:$AP$66,0),COUNTIF($AT$10:$AV$10,"&lt;"&amp;AD1277)+1)</f>
        <v>5.0000000000000001E-4</v>
      </c>
      <c r="AF1277" s="111">
        <f t="shared" si="291"/>
        <v>1.4088352606467063</v>
      </c>
      <c r="AG1277" s="121">
        <f t="array" ref="AG1277">INDEX($AW$11:$BA$66,MATCH($C1277&amp;$G1277,$AO$11:$AO$66&amp;$AP$11:$AP$66,0),COUNTIF($AW$10:$BA$10,"&lt;"&amp;AD1277)+1)</f>
        <v>1.4999999999999999E-4</v>
      </c>
    </row>
    <row r="1278" spans="2:33" ht="12.75" customHeight="1" x14ac:dyDescent="0.3">
      <c r="B1278" s="83" t="str">
        <f t="shared" si="279"/>
        <v>1 7/16-28 UN</v>
      </c>
      <c r="C1278" s="74" t="s">
        <v>498</v>
      </c>
      <c r="D1278" s="74"/>
      <c r="E1278" s="24" t="s">
        <v>671</v>
      </c>
      <c r="F1278" s="84" t="s">
        <v>686</v>
      </c>
      <c r="G1278" s="75">
        <v>28</v>
      </c>
      <c r="H1278" s="74" t="s">
        <v>519</v>
      </c>
      <c r="I1278" s="74" t="s">
        <v>661</v>
      </c>
      <c r="J1278" s="74" t="s">
        <v>588</v>
      </c>
      <c r="K1278" s="74" t="s">
        <v>600</v>
      </c>
      <c r="L1278" s="23">
        <f t="shared" si="280"/>
        <v>36.512500000000003</v>
      </c>
      <c r="M1278" s="23">
        <f t="shared" si="281"/>
        <v>0.90710000000000002</v>
      </c>
      <c r="N1278" s="74">
        <v>60</v>
      </c>
      <c r="O1278" s="101">
        <f t="shared" si="282"/>
        <v>36.512500000000003</v>
      </c>
      <c r="P1278" s="85">
        <f t="shared" si="283"/>
        <v>12.7</v>
      </c>
      <c r="Q1278" s="58">
        <f t="shared" si="284"/>
        <v>0</v>
      </c>
      <c r="R1278" s="101">
        <f t="shared" si="285"/>
        <v>35.923299999999998</v>
      </c>
      <c r="S1278" s="85">
        <f t="shared" si="286"/>
        <v>3.8</v>
      </c>
      <c r="T1278" s="58">
        <f t="shared" si="287"/>
        <v>0</v>
      </c>
      <c r="U1278" s="58">
        <f t="shared" si="288"/>
        <v>3.8</v>
      </c>
      <c r="V1278" s="75">
        <f t="array" ref="V1278">INDEX(AS$11:AS$66,MATCH(C1278&amp;G1278,AO$11:AO$66&amp;AP$11:AP$66,0),0)</f>
        <v>8</v>
      </c>
      <c r="X1278" s="120">
        <f t="shared" si="289"/>
        <v>3.5714285714285712E-2</v>
      </c>
      <c r="Y1278" s="61">
        <f t="array" ref="Y1278">INDEX($AQ$11:$AR$66,MATCH($C1278&amp;$G1278,$AO$11:$AO$66&amp;$AP$11:$AP$66,0),COUNTIF($AQ$10:$AR$10,"&lt;"&amp;Z1278)+1)</f>
        <v>1.4999999999999999E-4</v>
      </c>
      <c r="Z1278" s="61">
        <f>INDEX(AJ$11:AJ$92,MATCH(F1278,AI$11:AI$92,0))</f>
        <v>1.4375</v>
      </c>
      <c r="AA1278" s="61">
        <f t="array" ref="AA1278">INDEX($AT$11:$AV$66,MATCH($C1278&amp;$G1278,$AO$11:$AO$66&amp;$AP$11:$AP$66,0),COUNTIF($AT$10:$AV$10,"&lt;"&amp;Z1278)+1)</f>
        <v>5.0000000000000001E-4</v>
      </c>
      <c r="AB1278" s="111">
        <f t="shared" si="290"/>
        <v>1.4143028909700597</v>
      </c>
      <c r="AC1278" s="121">
        <f t="array" ref="AC1278">INDEX($AW$11:$BA$66,MATCH($C1278&amp;$G1278,$AO$11:$AO$66&amp;$AP$11:$AP$66,0),COUNTIF($AW$10:$BA$10,"&lt;"&amp;Z1278)+1)</f>
        <v>1.4999999999999999E-4</v>
      </c>
      <c r="AD1278" s="62">
        <v>1.4267000000000001</v>
      </c>
      <c r="AE1278" s="61">
        <f t="array" ref="AE1278">INDEX($AT$11:$AV$66,MATCH($C1278&amp;$G1278,$AO$11:$AO$66&amp;$AP$11:$AP$66,0),COUNTIF($AT$10:$AV$10,"&lt;"&amp;AD1278)+1)</f>
        <v>5.0000000000000001E-4</v>
      </c>
      <c r="AF1278" s="111">
        <f t="shared" si="291"/>
        <v>1.4112352606467065</v>
      </c>
      <c r="AG1278" s="121">
        <f t="array" ref="AG1278">INDEX($AW$11:$BA$66,MATCH($C1278&amp;$G1278,$AO$11:$AO$66&amp;$AP$11:$AP$66,0),COUNTIF($AW$10:$BA$10,"&lt;"&amp;AD1278)+1)</f>
        <v>1.4999999999999999E-4</v>
      </c>
    </row>
    <row r="1279" spans="2:33" ht="12.75" customHeight="1" x14ac:dyDescent="0.3">
      <c r="B1279" s="83" t="str">
        <f t="shared" si="279"/>
        <v>1 1/2-8 UN</v>
      </c>
      <c r="C1279" s="74" t="s">
        <v>498</v>
      </c>
      <c r="D1279" s="74"/>
      <c r="E1279" s="24" t="s">
        <v>671</v>
      </c>
      <c r="F1279" s="84" t="s">
        <v>687</v>
      </c>
      <c r="G1279" s="75">
        <v>8</v>
      </c>
      <c r="H1279" s="74" t="s">
        <v>519</v>
      </c>
      <c r="I1279" s="74" t="s">
        <v>660</v>
      </c>
      <c r="J1279" s="74" t="s">
        <v>588</v>
      </c>
      <c r="K1279" s="74" t="s">
        <v>600</v>
      </c>
      <c r="L1279" s="23">
        <f t="shared" si="280"/>
        <v>38.0441</v>
      </c>
      <c r="M1279" s="23">
        <f t="shared" si="281"/>
        <v>3.1749999999999998</v>
      </c>
      <c r="N1279" s="74">
        <v>60</v>
      </c>
      <c r="O1279" s="101">
        <f t="shared" si="282"/>
        <v>38.0441</v>
      </c>
      <c r="P1279" s="85">
        <f t="shared" si="283"/>
        <v>17.8</v>
      </c>
      <c r="Q1279" s="58">
        <f t="shared" si="284"/>
        <v>0</v>
      </c>
      <c r="R1279" s="101">
        <f t="shared" si="285"/>
        <v>35.981900000000003</v>
      </c>
      <c r="S1279" s="85">
        <f t="shared" si="286"/>
        <v>5.0999999999999996</v>
      </c>
      <c r="T1279" s="58">
        <f t="shared" si="287"/>
        <v>0</v>
      </c>
      <c r="U1279" s="58">
        <f t="shared" si="288"/>
        <v>6.4</v>
      </c>
      <c r="V1279" s="75">
        <f t="array" ref="V1279">INDEX(AS$11:AS$66,MATCH(C1279&amp;G1279,AO$11:AO$66&amp;AP$11:AP$66,0),0)</f>
        <v>5</v>
      </c>
      <c r="X1279" s="120">
        <f t="shared" si="289"/>
        <v>0.125</v>
      </c>
      <c r="Y1279" s="61">
        <f t="array" ref="Y1279">INDEX($AQ$11:$AR$66,MATCH($C1279&amp;$G1279,$AO$11:$AO$66&amp;$AP$11:$AP$66,0),COUNTIF($AQ$10:$AR$10,"&lt;"&amp;Z1279)+1)</f>
        <v>2.5000000000000001E-4</v>
      </c>
      <c r="Z1279" s="123">
        <v>1.4978</v>
      </c>
      <c r="AA1279" s="61">
        <f t="array" ref="AA1279">INDEX($AT$11:$AV$66,MATCH($C1279&amp;$G1279,$AO$11:$AO$66&amp;$AP$11:$AP$66,0),COUNTIF($AT$10:$AV$10,"&lt;"&amp;Z1279)+1)</f>
        <v>6.9999999999999999E-4</v>
      </c>
      <c r="AB1279" s="111">
        <f t="shared" si="290"/>
        <v>1.4166101183952089</v>
      </c>
      <c r="AC1279" s="121">
        <f t="array" ref="AC1279">INDEX($AW$11:$BA$66,MATCH($C1279&amp;$G1279,$AO$11:$AO$66&amp;$AP$11:$AP$66,0),COUNTIF($AW$10:$BA$10,"&lt;"&amp;Z1279)+1)</f>
        <v>2.0000000000000001E-4</v>
      </c>
      <c r="AD1279" s="62">
        <v>1.4634</v>
      </c>
      <c r="AE1279" s="61">
        <f t="array" ref="AE1279">INDEX($AT$11:$AV$66,MATCH($C1279&amp;$G1279,$AO$11:$AO$66&amp;$AP$11:$AP$66,0),COUNTIF($AT$10:$AV$10,"&lt;"&amp;AD1279)+1)</f>
        <v>6.9999999999999999E-4</v>
      </c>
      <c r="AF1279" s="111">
        <f t="shared" si="291"/>
        <v>1.4092734122634727</v>
      </c>
      <c r="AG1279" s="121">
        <f t="array" ref="AG1279">INDEX($AW$11:$BA$66,MATCH($C1279&amp;$G1279,$AO$11:$AO$66&amp;$AP$11:$AP$66,0),COUNTIF($AW$10:$BA$10,"&lt;"&amp;AD1279)+1)</f>
        <v>2.0000000000000001E-4</v>
      </c>
    </row>
    <row r="1280" spans="2:33" ht="12.75" customHeight="1" x14ac:dyDescent="0.3">
      <c r="B1280" s="83" t="str">
        <f t="shared" si="279"/>
        <v>1 1/2-8 UN</v>
      </c>
      <c r="C1280" s="74" t="s">
        <v>498</v>
      </c>
      <c r="D1280" s="74"/>
      <c r="E1280" s="24" t="s">
        <v>671</v>
      </c>
      <c r="F1280" s="84" t="s">
        <v>687</v>
      </c>
      <c r="G1280" s="75">
        <v>8</v>
      </c>
      <c r="H1280" s="74" t="s">
        <v>519</v>
      </c>
      <c r="I1280" s="74" t="s">
        <v>661</v>
      </c>
      <c r="J1280" s="74" t="s">
        <v>588</v>
      </c>
      <c r="K1280" s="74" t="s">
        <v>600</v>
      </c>
      <c r="L1280" s="23">
        <f t="shared" si="280"/>
        <v>38.1</v>
      </c>
      <c r="M1280" s="23">
        <f t="shared" si="281"/>
        <v>3.1749999999999998</v>
      </c>
      <c r="N1280" s="74">
        <v>60</v>
      </c>
      <c r="O1280" s="101">
        <f t="shared" si="282"/>
        <v>38.1</v>
      </c>
      <c r="P1280" s="85">
        <f t="shared" si="283"/>
        <v>17.8</v>
      </c>
      <c r="Q1280" s="58">
        <f t="shared" si="284"/>
        <v>0</v>
      </c>
      <c r="R1280" s="101">
        <f t="shared" si="285"/>
        <v>36.037799999999997</v>
      </c>
      <c r="S1280" s="85">
        <f t="shared" si="286"/>
        <v>5.0999999999999996</v>
      </c>
      <c r="T1280" s="58">
        <f t="shared" si="287"/>
        <v>0</v>
      </c>
      <c r="U1280" s="58">
        <f t="shared" si="288"/>
        <v>6.4</v>
      </c>
      <c r="V1280" s="75">
        <f t="array" ref="V1280">INDEX(AS$11:AS$66,MATCH(C1280&amp;G1280,AO$11:AO$66&amp;AP$11:AP$66,0),0)</f>
        <v>5</v>
      </c>
      <c r="X1280" s="120">
        <f t="shared" si="289"/>
        <v>0.125</v>
      </c>
      <c r="Y1280" s="61">
        <f t="array" ref="Y1280">INDEX($AQ$11:$AR$66,MATCH($C1280&amp;$G1280,$AO$11:$AO$66&amp;$AP$11:$AP$66,0),COUNTIF($AQ$10:$AR$10,"&lt;"&amp;Z1280)+1)</f>
        <v>2.5000000000000001E-4</v>
      </c>
      <c r="Z1280" s="61">
        <f>INDEX(AJ$11:AJ$92,MATCH(F1280,AI$11:AI$92,0))</f>
        <v>1.5</v>
      </c>
      <c r="AA1280" s="61">
        <f t="array" ref="AA1280">INDEX($AT$11:$AV$66,MATCH($C1280&amp;$G1280,$AO$11:$AO$66&amp;$AP$11:$AP$66,0),COUNTIF($AT$10:$AV$10,"&lt;"&amp;Z1280)+1)</f>
        <v>6.9999999999999999E-4</v>
      </c>
      <c r="AB1280" s="111">
        <f t="shared" si="290"/>
        <v>1.4188101183952089</v>
      </c>
      <c r="AC1280" s="121">
        <f t="array" ref="AC1280">INDEX($AW$11:$BA$66,MATCH($C1280&amp;$G1280,$AO$11:$AO$66&amp;$AP$11:$AP$66,0),COUNTIF($AW$10:$BA$10,"&lt;"&amp;Z1280)+1)</f>
        <v>2.0000000000000001E-4</v>
      </c>
      <c r="AD1280" s="62">
        <v>1.4674</v>
      </c>
      <c r="AE1280" s="61">
        <f t="array" ref="AE1280">INDEX($AT$11:$AV$66,MATCH($C1280&amp;$G1280,$AO$11:$AO$66&amp;$AP$11:$AP$66,0),COUNTIF($AT$10:$AV$10,"&lt;"&amp;AD1280)+1)</f>
        <v>6.9999999999999999E-4</v>
      </c>
      <c r="AF1280" s="111">
        <f t="shared" si="291"/>
        <v>1.4132734122634727</v>
      </c>
      <c r="AG1280" s="121">
        <f t="array" ref="AG1280">INDEX($AW$11:$BA$66,MATCH($C1280&amp;$G1280,$AO$11:$AO$66&amp;$AP$11:$AP$66,0),COUNTIF($AW$10:$BA$10,"&lt;"&amp;AD1280)+1)</f>
        <v>2.0000000000000001E-4</v>
      </c>
    </row>
    <row r="1281" spans="2:33" ht="12.75" customHeight="1" x14ac:dyDescent="0.3">
      <c r="B1281" s="83" t="str">
        <f t="shared" si="279"/>
        <v>1 1/2-16 UN</v>
      </c>
      <c r="C1281" s="74" t="s">
        <v>498</v>
      </c>
      <c r="D1281" s="74"/>
      <c r="E1281" s="24" t="s">
        <v>671</v>
      </c>
      <c r="F1281" s="84" t="s">
        <v>687</v>
      </c>
      <c r="G1281" s="75">
        <v>16</v>
      </c>
      <c r="H1281" s="74" t="s">
        <v>519</v>
      </c>
      <c r="I1281" s="74" t="s">
        <v>660</v>
      </c>
      <c r="J1281" s="74" t="s">
        <v>588</v>
      </c>
      <c r="K1281" s="74" t="s">
        <v>600</v>
      </c>
      <c r="L1281" s="23">
        <f t="shared" si="280"/>
        <v>38.059399999999997</v>
      </c>
      <c r="M1281" s="23">
        <f t="shared" si="281"/>
        <v>1.5874999999999999</v>
      </c>
      <c r="N1281" s="74">
        <v>60</v>
      </c>
      <c r="O1281" s="101">
        <f t="shared" si="282"/>
        <v>38.059399999999997</v>
      </c>
      <c r="P1281" s="85">
        <f t="shared" si="283"/>
        <v>15.2</v>
      </c>
      <c r="Q1281" s="58">
        <f t="shared" si="284"/>
        <v>0</v>
      </c>
      <c r="R1281" s="101">
        <f t="shared" si="285"/>
        <v>37.028199999999998</v>
      </c>
      <c r="S1281" s="85">
        <f t="shared" si="286"/>
        <v>5.0999999999999996</v>
      </c>
      <c r="T1281" s="58">
        <f t="shared" si="287"/>
        <v>0</v>
      </c>
      <c r="U1281" s="58">
        <f t="shared" si="288"/>
        <v>3.8</v>
      </c>
      <c r="V1281" s="75">
        <f t="array" ref="V1281">INDEX(AS$11:AS$66,MATCH(C1281&amp;G1281,AO$11:AO$66&amp;AP$11:AP$66,0),0)</f>
        <v>8</v>
      </c>
      <c r="X1281" s="120">
        <f t="shared" si="289"/>
        <v>6.25E-2</v>
      </c>
      <c r="Y1281" s="61">
        <f t="array" ref="Y1281">INDEX($AQ$11:$AR$66,MATCH($C1281&amp;$G1281,$AO$11:$AO$66&amp;$AP$11:$AP$66,0),COUNTIF($AQ$10:$AR$10,"&lt;"&amp;Z1281)+1)</f>
        <v>1.4999999999999999E-4</v>
      </c>
      <c r="Z1281" s="123">
        <v>1.4984</v>
      </c>
      <c r="AA1281" s="61">
        <f t="array" ref="AA1281">INDEX($AT$11:$AV$66,MATCH($C1281&amp;$G1281,$AO$11:$AO$66&amp;$AP$11:$AP$66,0),COUNTIF($AT$10:$AV$10,"&lt;"&amp;Z1281)+1)</f>
        <v>5.9999999999999995E-4</v>
      </c>
      <c r="AB1281" s="111">
        <f t="shared" si="290"/>
        <v>1.4578050591976044</v>
      </c>
      <c r="AC1281" s="121">
        <f t="array" ref="AC1281">INDEX($AW$11:$BA$66,MATCH($C1281&amp;$G1281,$AO$11:$AO$66&amp;$AP$11:$AP$66,0),COUNTIF($AW$10:$BA$10,"&lt;"&amp;Z1281)+1)</f>
        <v>2.0000000000000001E-4</v>
      </c>
      <c r="AD1281" s="62">
        <v>1.4797</v>
      </c>
      <c r="AE1281" s="61">
        <f t="array" ref="AE1281">INDEX($AT$11:$AV$66,MATCH($C1281&amp;$G1281,$AO$11:$AO$66&amp;$AP$11:$AP$66,0),COUNTIF($AT$10:$AV$10,"&lt;"&amp;AD1281)+1)</f>
        <v>5.9999999999999995E-4</v>
      </c>
      <c r="AF1281" s="111">
        <f t="shared" si="291"/>
        <v>1.4526367061317362</v>
      </c>
      <c r="AG1281" s="121">
        <f t="array" ref="AG1281">INDEX($AW$11:$BA$66,MATCH($C1281&amp;$G1281,$AO$11:$AO$66&amp;$AP$11:$AP$66,0),COUNTIF($AW$10:$BA$10,"&lt;"&amp;AD1281)+1)</f>
        <v>2.0000000000000001E-4</v>
      </c>
    </row>
    <row r="1282" spans="2:33" ht="12.75" customHeight="1" x14ac:dyDescent="0.3">
      <c r="B1282" s="83" t="str">
        <f t="shared" si="279"/>
        <v>1 1/2-16 UN</v>
      </c>
      <c r="C1282" s="74" t="s">
        <v>498</v>
      </c>
      <c r="D1282" s="74"/>
      <c r="E1282" s="24" t="s">
        <v>671</v>
      </c>
      <c r="F1282" s="84" t="s">
        <v>687</v>
      </c>
      <c r="G1282" s="75">
        <v>16</v>
      </c>
      <c r="H1282" s="74" t="s">
        <v>519</v>
      </c>
      <c r="I1282" s="74" t="s">
        <v>661</v>
      </c>
      <c r="J1282" s="74" t="s">
        <v>588</v>
      </c>
      <c r="K1282" s="74" t="s">
        <v>600</v>
      </c>
      <c r="L1282" s="23">
        <f t="shared" si="280"/>
        <v>38.1</v>
      </c>
      <c r="M1282" s="23">
        <f t="shared" si="281"/>
        <v>1.5874999999999999</v>
      </c>
      <c r="N1282" s="74">
        <v>60</v>
      </c>
      <c r="O1282" s="101">
        <f t="shared" si="282"/>
        <v>38.1</v>
      </c>
      <c r="P1282" s="85">
        <f t="shared" si="283"/>
        <v>15.2</v>
      </c>
      <c r="Q1282" s="58">
        <f t="shared" si="284"/>
        <v>0</v>
      </c>
      <c r="R1282" s="101">
        <f t="shared" si="285"/>
        <v>37.068899999999999</v>
      </c>
      <c r="S1282" s="85">
        <f t="shared" si="286"/>
        <v>5.0999999999999996</v>
      </c>
      <c r="T1282" s="58">
        <f t="shared" si="287"/>
        <v>0</v>
      </c>
      <c r="U1282" s="58">
        <f t="shared" si="288"/>
        <v>3.8</v>
      </c>
      <c r="V1282" s="75">
        <f t="array" ref="V1282">INDEX(AS$11:AS$66,MATCH(C1282&amp;G1282,AO$11:AO$66&amp;AP$11:AP$66,0),0)</f>
        <v>8</v>
      </c>
      <c r="X1282" s="120">
        <f t="shared" si="289"/>
        <v>6.25E-2</v>
      </c>
      <c r="Y1282" s="61">
        <f t="array" ref="Y1282">INDEX($AQ$11:$AR$66,MATCH($C1282&amp;$G1282,$AO$11:$AO$66&amp;$AP$11:$AP$66,0),COUNTIF($AQ$10:$AR$10,"&lt;"&amp;Z1282)+1)</f>
        <v>1.4999999999999999E-4</v>
      </c>
      <c r="Z1282" s="61">
        <f>INDEX(AJ$11:AJ$92,MATCH(F1282,AI$11:AI$92,0))</f>
        <v>1.5</v>
      </c>
      <c r="AA1282" s="61">
        <f t="array" ref="AA1282">INDEX($AT$11:$AV$66,MATCH($C1282&amp;$G1282,$AO$11:$AO$66&amp;$AP$11:$AP$66,0),COUNTIF($AT$10:$AV$10,"&lt;"&amp;Z1282)+1)</f>
        <v>5.9999999999999995E-4</v>
      </c>
      <c r="AB1282" s="111">
        <f t="shared" si="290"/>
        <v>1.4594050591976044</v>
      </c>
      <c r="AC1282" s="121">
        <f t="array" ref="AC1282">INDEX($AW$11:$BA$66,MATCH($C1282&amp;$G1282,$AO$11:$AO$66&amp;$AP$11:$AP$66,0),COUNTIF($AW$10:$BA$10,"&lt;"&amp;Z1282)+1)</f>
        <v>2.0000000000000001E-4</v>
      </c>
      <c r="AD1282" s="62">
        <v>1.4825999999999999</v>
      </c>
      <c r="AE1282" s="61">
        <f t="array" ref="AE1282">INDEX($AT$11:$AV$66,MATCH($C1282&amp;$G1282,$AO$11:$AO$66&amp;$AP$11:$AP$66,0),COUNTIF($AT$10:$AV$10,"&lt;"&amp;AD1282)+1)</f>
        <v>5.9999999999999995E-4</v>
      </c>
      <c r="AF1282" s="111">
        <f t="shared" si="291"/>
        <v>1.4555367061317361</v>
      </c>
      <c r="AG1282" s="121">
        <f t="array" ref="AG1282">INDEX($AW$11:$BA$66,MATCH($C1282&amp;$G1282,$AO$11:$AO$66&amp;$AP$11:$AP$66,0),COUNTIF($AW$10:$BA$10,"&lt;"&amp;AD1282)+1)</f>
        <v>2.0000000000000001E-4</v>
      </c>
    </row>
    <row r="1283" spans="2:33" ht="12.75" customHeight="1" x14ac:dyDescent="0.3">
      <c r="B1283" s="83" t="str">
        <f t="shared" si="279"/>
        <v>1 1/2-18 UNEF</v>
      </c>
      <c r="C1283" s="74" t="s">
        <v>498</v>
      </c>
      <c r="D1283" s="74"/>
      <c r="E1283" s="24" t="s">
        <v>676</v>
      </c>
      <c r="F1283" s="84" t="s">
        <v>687</v>
      </c>
      <c r="G1283" s="75">
        <v>18</v>
      </c>
      <c r="H1283" s="74" t="s">
        <v>519</v>
      </c>
      <c r="I1283" s="74" t="s">
        <v>660</v>
      </c>
      <c r="J1283" s="74" t="s">
        <v>588</v>
      </c>
      <c r="K1283" s="74" t="s">
        <v>600</v>
      </c>
      <c r="L1283" s="23">
        <f t="shared" si="280"/>
        <v>38.061900000000001</v>
      </c>
      <c r="M1283" s="23">
        <f t="shared" si="281"/>
        <v>1.4111</v>
      </c>
      <c r="N1283" s="74">
        <v>60</v>
      </c>
      <c r="O1283" s="101">
        <f t="shared" si="282"/>
        <v>38.061900000000001</v>
      </c>
      <c r="P1283" s="85">
        <f t="shared" si="283"/>
        <v>12.7</v>
      </c>
      <c r="Q1283" s="58">
        <f t="shared" si="284"/>
        <v>0</v>
      </c>
      <c r="R1283" s="101">
        <f t="shared" si="285"/>
        <v>37.145400000000002</v>
      </c>
      <c r="S1283" s="85">
        <f t="shared" si="286"/>
        <v>3.8</v>
      </c>
      <c r="T1283" s="58">
        <f t="shared" si="287"/>
        <v>0</v>
      </c>
      <c r="U1283" s="58">
        <f t="shared" si="288"/>
        <v>3.8</v>
      </c>
      <c r="V1283" s="75">
        <f t="array" ref="V1283">INDEX(AS$11:AS$66,MATCH(C1283&amp;G1283,AO$11:AO$66&amp;AP$11:AP$66,0),0)</f>
        <v>8</v>
      </c>
      <c r="X1283" s="120">
        <f t="shared" si="289"/>
        <v>5.5555555555555552E-2</v>
      </c>
      <c r="Y1283" s="61">
        <f t="array" ref="Y1283">INDEX($AQ$11:$AR$66,MATCH($C1283&amp;$G1283,$AO$11:$AO$66&amp;$AP$11:$AP$66,0),COUNTIF($AQ$10:$AR$10,"&lt;"&amp;Z1283)+1)</f>
        <v>1.4999999999999999E-4</v>
      </c>
      <c r="Z1283" s="123">
        <v>1.4984999999999999</v>
      </c>
      <c r="AA1283" s="61">
        <f t="array" ref="AA1283">INDEX($AT$11:$AV$66,MATCH($C1283&amp;$G1283,$AO$11:$AO$66&amp;$AP$11:$AP$66,0),COUNTIF($AT$10:$AV$10,"&lt;"&amp;Z1283)+1)</f>
        <v>5.0000000000000001E-4</v>
      </c>
      <c r="AB1283" s="111">
        <f t="shared" si="290"/>
        <v>1.4624156081756483</v>
      </c>
      <c r="AC1283" s="121">
        <f t="array" ref="AC1283">INDEX($AW$11:$BA$66,MATCH($C1283&amp;$G1283,$AO$11:$AO$66&amp;$AP$11:$AP$66,0),COUNTIF($AW$10:$BA$10,"&lt;"&amp;Z1283)+1)</f>
        <v>1.4999999999999999E-4</v>
      </c>
      <c r="AD1283" s="62">
        <v>1.4815</v>
      </c>
      <c r="AE1283" s="61">
        <f t="array" ref="AE1283">INDEX($AT$11:$AV$66,MATCH($C1283&amp;$G1283,$AO$11:$AO$66&amp;$AP$11:$AP$66,0),COUNTIF($AT$10:$AV$10,"&lt;"&amp;AD1283)+1)</f>
        <v>5.0000000000000001E-4</v>
      </c>
      <c r="AF1283" s="111">
        <f t="shared" si="291"/>
        <v>1.4574437387837655</v>
      </c>
      <c r="AG1283" s="121">
        <f t="array" ref="AG1283">INDEX($AW$11:$BA$66,MATCH($C1283&amp;$G1283,$AO$11:$AO$66&amp;$AP$11:$AP$66,0),COUNTIF($AW$10:$BA$10,"&lt;"&amp;AD1283)+1)</f>
        <v>1.4999999999999999E-4</v>
      </c>
    </row>
    <row r="1284" spans="2:33" ht="12.75" customHeight="1" x14ac:dyDescent="0.3">
      <c r="B1284" s="83" t="str">
        <f t="shared" si="279"/>
        <v>1 1/2-18 UNEF</v>
      </c>
      <c r="C1284" s="74" t="s">
        <v>498</v>
      </c>
      <c r="D1284" s="74"/>
      <c r="E1284" s="24" t="s">
        <v>676</v>
      </c>
      <c r="F1284" s="84" t="s">
        <v>687</v>
      </c>
      <c r="G1284" s="75">
        <v>18</v>
      </c>
      <c r="H1284" s="74" t="s">
        <v>519</v>
      </c>
      <c r="I1284" s="74" t="s">
        <v>661</v>
      </c>
      <c r="J1284" s="74" t="s">
        <v>588</v>
      </c>
      <c r="K1284" s="74" t="s">
        <v>600</v>
      </c>
      <c r="L1284" s="23">
        <f t="shared" si="280"/>
        <v>38.1</v>
      </c>
      <c r="M1284" s="23">
        <f t="shared" si="281"/>
        <v>1.4111</v>
      </c>
      <c r="N1284" s="74">
        <v>60</v>
      </c>
      <c r="O1284" s="101">
        <f t="shared" si="282"/>
        <v>38.1</v>
      </c>
      <c r="P1284" s="85">
        <f t="shared" si="283"/>
        <v>12.7</v>
      </c>
      <c r="Q1284" s="58">
        <f t="shared" si="284"/>
        <v>0</v>
      </c>
      <c r="R1284" s="101">
        <f t="shared" si="285"/>
        <v>37.183500000000002</v>
      </c>
      <c r="S1284" s="85">
        <f t="shared" si="286"/>
        <v>3.8</v>
      </c>
      <c r="T1284" s="58">
        <f t="shared" si="287"/>
        <v>0</v>
      </c>
      <c r="U1284" s="58">
        <f t="shared" si="288"/>
        <v>3.8</v>
      </c>
      <c r="V1284" s="75">
        <f t="array" ref="V1284">INDEX(AS$11:AS$66,MATCH(C1284&amp;G1284,AO$11:AO$66&amp;AP$11:AP$66,0),0)</f>
        <v>8</v>
      </c>
      <c r="X1284" s="120">
        <f t="shared" si="289"/>
        <v>5.5555555555555552E-2</v>
      </c>
      <c r="Y1284" s="61">
        <f t="array" ref="Y1284">INDEX($AQ$11:$AR$66,MATCH($C1284&amp;$G1284,$AO$11:$AO$66&amp;$AP$11:$AP$66,0),COUNTIF($AQ$10:$AR$10,"&lt;"&amp;Z1284)+1)</f>
        <v>1.4999999999999999E-4</v>
      </c>
      <c r="Z1284" s="61">
        <f>INDEX(AJ$11:AJ$92,MATCH(F1284,AI$11:AI$92,0))</f>
        <v>1.5</v>
      </c>
      <c r="AA1284" s="61">
        <f t="array" ref="AA1284">INDEX($AT$11:$AV$66,MATCH($C1284&amp;$G1284,$AO$11:$AO$66&amp;$AP$11:$AP$66,0),COUNTIF($AT$10:$AV$10,"&lt;"&amp;Z1284)+1)</f>
        <v>5.0000000000000001E-4</v>
      </c>
      <c r="AB1284" s="111">
        <f t="shared" si="290"/>
        <v>1.4639156081756484</v>
      </c>
      <c r="AC1284" s="121">
        <f t="array" ref="AC1284">INDEX($AW$11:$BA$66,MATCH($C1284&amp;$G1284,$AO$11:$AO$66&amp;$AP$11:$AP$66,0),COUNTIF($AW$10:$BA$10,"&lt;"&amp;Z1284)+1)</f>
        <v>1.4999999999999999E-4</v>
      </c>
      <c r="AD1284" s="62">
        <v>1.4843</v>
      </c>
      <c r="AE1284" s="61">
        <f t="array" ref="AE1284">INDEX($AT$11:$AV$66,MATCH($C1284&amp;$G1284,$AO$11:$AO$66&amp;$AP$11:$AP$66,0),COUNTIF($AT$10:$AV$10,"&lt;"&amp;AD1284)+1)</f>
        <v>5.0000000000000001E-4</v>
      </c>
      <c r="AF1284" s="111">
        <f t="shared" si="291"/>
        <v>1.4602437387837655</v>
      </c>
      <c r="AG1284" s="121">
        <f t="array" ref="AG1284">INDEX($AW$11:$BA$66,MATCH($C1284&amp;$G1284,$AO$11:$AO$66&amp;$AP$11:$AP$66,0),COUNTIF($AW$10:$BA$10,"&lt;"&amp;AD1284)+1)</f>
        <v>1.4999999999999999E-4</v>
      </c>
    </row>
    <row r="1285" spans="2:33" ht="12.75" customHeight="1" x14ac:dyDescent="0.3">
      <c r="B1285" s="83" t="str">
        <f t="shared" ref="B1285:B1348" si="294">CONCATENATE(F1285,"-",G1285," ",E1285)</f>
        <v>1 1/2-20 UN</v>
      </c>
      <c r="C1285" s="74" t="s">
        <v>498</v>
      </c>
      <c r="D1285" s="74"/>
      <c r="E1285" s="24" t="s">
        <v>671</v>
      </c>
      <c r="F1285" s="84" t="s">
        <v>687</v>
      </c>
      <c r="G1285" s="75">
        <v>20</v>
      </c>
      <c r="H1285" s="74" t="s">
        <v>519</v>
      </c>
      <c r="I1285" s="74" t="s">
        <v>660</v>
      </c>
      <c r="J1285" s="74" t="s">
        <v>588</v>
      </c>
      <c r="K1285" s="74" t="s">
        <v>600</v>
      </c>
      <c r="L1285" s="23">
        <f t="shared" ref="L1285:L1348" si="295">ROUND(Z1285*25.4,4)</f>
        <v>38.064399999999999</v>
      </c>
      <c r="M1285" s="23">
        <f t="shared" si="281"/>
        <v>1.27</v>
      </c>
      <c r="N1285" s="74">
        <v>60</v>
      </c>
      <c r="O1285" s="101">
        <f t="shared" si="282"/>
        <v>38.064399999999999</v>
      </c>
      <c r="P1285" s="85">
        <f t="shared" si="283"/>
        <v>12.7</v>
      </c>
      <c r="Q1285" s="58">
        <f t="shared" si="284"/>
        <v>0</v>
      </c>
      <c r="R1285" s="101">
        <f t="shared" si="285"/>
        <v>37.239600000000003</v>
      </c>
      <c r="S1285" s="85">
        <f t="shared" si="286"/>
        <v>3.8</v>
      </c>
      <c r="T1285" s="58">
        <f t="shared" si="287"/>
        <v>0</v>
      </c>
      <c r="U1285" s="58">
        <f t="shared" si="288"/>
        <v>3.8</v>
      </c>
      <c r="V1285" s="75">
        <f t="array" ref="V1285">INDEX(AS$11:AS$66,MATCH(C1285&amp;G1285,AO$11:AO$66&amp;AP$11:AP$66,0),0)</f>
        <v>8</v>
      </c>
      <c r="X1285" s="120">
        <f t="shared" si="289"/>
        <v>0.05</v>
      </c>
      <c r="Y1285" s="61">
        <f t="array" ref="Y1285">INDEX($AQ$11:$AR$66,MATCH($C1285&amp;$G1285,$AO$11:$AO$66&amp;$AP$11:$AP$66,0),COUNTIF($AQ$10:$AR$10,"&lt;"&amp;Z1285)+1)</f>
        <v>1.4999999999999999E-4</v>
      </c>
      <c r="Z1285" s="123">
        <v>1.4985999999999999</v>
      </c>
      <c r="AA1285" s="61">
        <f t="array" ref="AA1285">INDEX($AT$11:$AV$66,MATCH($C1285&amp;$G1285,$AO$11:$AO$66&amp;$AP$11:$AP$66,0),COUNTIF($AT$10:$AV$10,"&lt;"&amp;Z1285)+1)</f>
        <v>5.0000000000000001E-4</v>
      </c>
      <c r="AB1285" s="111">
        <f t="shared" si="290"/>
        <v>1.4661240473580834</v>
      </c>
      <c r="AC1285" s="121">
        <f t="array" ref="AC1285">INDEX($AW$11:$BA$66,MATCH($C1285&amp;$G1285,$AO$11:$AO$66&amp;$AP$11:$AP$66,0),COUNTIF($AW$10:$BA$10,"&lt;"&amp;Z1285)+1)</f>
        <v>1.4999999999999999E-4</v>
      </c>
      <c r="AD1285" s="62">
        <v>1.4830000000000001</v>
      </c>
      <c r="AE1285" s="61">
        <f t="array" ref="AE1285">INDEX($AT$11:$AV$66,MATCH($C1285&amp;$G1285,$AO$11:$AO$66&amp;$AP$11:$AP$66,0),COUNTIF($AT$10:$AV$10,"&lt;"&amp;AD1285)+1)</f>
        <v>5.0000000000000001E-4</v>
      </c>
      <c r="AF1285" s="111">
        <f t="shared" si="291"/>
        <v>1.4613493649053892</v>
      </c>
      <c r="AG1285" s="121">
        <f t="array" ref="AG1285">INDEX($AW$11:$BA$66,MATCH($C1285&amp;$G1285,$AO$11:$AO$66&amp;$AP$11:$AP$66,0),COUNTIF($AW$10:$BA$10,"&lt;"&amp;AD1285)+1)</f>
        <v>1.4999999999999999E-4</v>
      </c>
    </row>
    <row r="1286" spans="2:33" ht="12.75" customHeight="1" x14ac:dyDescent="0.3">
      <c r="B1286" s="83" t="str">
        <f t="shared" si="294"/>
        <v>1 1/2-20 UN</v>
      </c>
      <c r="C1286" s="74" t="s">
        <v>498</v>
      </c>
      <c r="D1286" s="74"/>
      <c r="E1286" s="24" t="s">
        <v>671</v>
      </c>
      <c r="F1286" s="84" t="s">
        <v>687</v>
      </c>
      <c r="G1286" s="75">
        <v>20</v>
      </c>
      <c r="H1286" s="74" t="s">
        <v>519</v>
      </c>
      <c r="I1286" s="74" t="s">
        <v>661</v>
      </c>
      <c r="J1286" s="74" t="s">
        <v>588</v>
      </c>
      <c r="K1286" s="74" t="s">
        <v>600</v>
      </c>
      <c r="L1286" s="23">
        <f t="shared" si="295"/>
        <v>38.1</v>
      </c>
      <c r="M1286" s="23">
        <f t="shared" si="281"/>
        <v>1.27</v>
      </c>
      <c r="N1286" s="74">
        <v>60</v>
      </c>
      <c r="O1286" s="101">
        <f t="shared" si="282"/>
        <v>38.1</v>
      </c>
      <c r="P1286" s="85">
        <f t="shared" si="283"/>
        <v>12.7</v>
      </c>
      <c r="Q1286" s="58">
        <f t="shared" si="284"/>
        <v>0</v>
      </c>
      <c r="R1286" s="101">
        <f t="shared" si="285"/>
        <v>37.275100000000002</v>
      </c>
      <c r="S1286" s="85">
        <f t="shared" si="286"/>
        <v>3.8</v>
      </c>
      <c r="T1286" s="58">
        <f t="shared" si="287"/>
        <v>0</v>
      </c>
      <c r="U1286" s="58">
        <f t="shared" si="288"/>
        <v>3.8</v>
      </c>
      <c r="V1286" s="75">
        <f t="array" ref="V1286">INDEX(AS$11:AS$66,MATCH(C1286&amp;G1286,AO$11:AO$66&amp;AP$11:AP$66,0),0)</f>
        <v>8</v>
      </c>
      <c r="X1286" s="120">
        <f t="shared" si="289"/>
        <v>0.05</v>
      </c>
      <c r="Y1286" s="61">
        <f t="array" ref="Y1286">INDEX($AQ$11:$AR$66,MATCH($C1286&amp;$G1286,$AO$11:$AO$66&amp;$AP$11:$AP$66,0),COUNTIF($AQ$10:$AR$10,"&lt;"&amp;Z1286)+1)</f>
        <v>1.4999999999999999E-4</v>
      </c>
      <c r="Z1286" s="61">
        <f>INDEX(AJ$11:AJ$92,MATCH(F1286,AI$11:AI$92,0))</f>
        <v>1.5</v>
      </c>
      <c r="AA1286" s="61">
        <f t="array" ref="AA1286">INDEX($AT$11:$AV$66,MATCH($C1286&amp;$G1286,$AO$11:$AO$66&amp;$AP$11:$AP$66,0),COUNTIF($AT$10:$AV$10,"&lt;"&amp;Z1286)+1)</f>
        <v>5.0000000000000001E-4</v>
      </c>
      <c r="AB1286" s="111">
        <f t="shared" si="290"/>
        <v>1.4675240473580835</v>
      </c>
      <c r="AC1286" s="121">
        <f t="array" ref="AC1286">INDEX($AW$11:$BA$66,MATCH($C1286&amp;$G1286,$AO$11:$AO$66&amp;$AP$11:$AP$66,0),COUNTIF($AW$10:$BA$10,"&lt;"&amp;Z1286)+1)</f>
        <v>1.4999999999999999E-4</v>
      </c>
      <c r="AD1286" s="62">
        <v>1.4856</v>
      </c>
      <c r="AE1286" s="61">
        <f t="array" ref="AE1286">INDEX($AT$11:$AV$66,MATCH($C1286&amp;$G1286,$AO$11:$AO$66&amp;$AP$11:$AP$66,0),COUNTIF($AT$10:$AV$10,"&lt;"&amp;AD1286)+1)</f>
        <v>5.0000000000000001E-4</v>
      </c>
      <c r="AF1286" s="111">
        <f t="shared" si="291"/>
        <v>1.463949364905389</v>
      </c>
      <c r="AG1286" s="121">
        <f t="array" ref="AG1286">INDEX($AW$11:$BA$66,MATCH($C1286&amp;$G1286,$AO$11:$AO$66&amp;$AP$11:$AP$66,0),COUNTIF($AW$10:$BA$10,"&lt;"&amp;AD1286)+1)</f>
        <v>1.4999999999999999E-4</v>
      </c>
    </row>
    <row r="1287" spans="2:33" ht="12.75" customHeight="1" x14ac:dyDescent="0.3">
      <c r="B1287" s="83" t="str">
        <f t="shared" si="294"/>
        <v>1 1/2-28 UN</v>
      </c>
      <c r="C1287" s="74" t="s">
        <v>498</v>
      </c>
      <c r="D1287" s="74"/>
      <c r="E1287" s="24" t="s">
        <v>671</v>
      </c>
      <c r="F1287" s="84" t="s">
        <v>687</v>
      </c>
      <c r="G1287" s="75">
        <v>28</v>
      </c>
      <c r="H1287" s="74" t="s">
        <v>519</v>
      </c>
      <c r="I1287" s="74" t="s">
        <v>660</v>
      </c>
      <c r="J1287" s="74" t="s">
        <v>588</v>
      </c>
      <c r="K1287" s="74" t="s">
        <v>600</v>
      </c>
      <c r="L1287" s="23">
        <f t="shared" si="295"/>
        <v>38.067</v>
      </c>
      <c r="M1287" s="23">
        <f t="shared" si="281"/>
        <v>0.90710000000000002</v>
      </c>
      <c r="N1287" s="74">
        <v>60</v>
      </c>
      <c r="O1287" s="101">
        <f t="shared" si="282"/>
        <v>38.067</v>
      </c>
      <c r="P1287" s="85">
        <f t="shared" si="283"/>
        <v>12.7</v>
      </c>
      <c r="Q1287" s="58">
        <f t="shared" si="284"/>
        <v>0</v>
      </c>
      <c r="R1287" s="101">
        <f t="shared" si="285"/>
        <v>37.477800000000002</v>
      </c>
      <c r="S1287" s="85">
        <f t="shared" si="286"/>
        <v>3.8</v>
      </c>
      <c r="T1287" s="58">
        <f t="shared" si="287"/>
        <v>0</v>
      </c>
      <c r="U1287" s="58">
        <f t="shared" si="288"/>
        <v>3.8</v>
      </c>
      <c r="V1287" s="75">
        <f t="array" ref="V1287">INDEX(AS$11:AS$66,MATCH(C1287&amp;G1287,AO$11:AO$66&amp;AP$11:AP$66,0),0)</f>
        <v>8</v>
      </c>
      <c r="X1287" s="120">
        <f t="shared" si="289"/>
        <v>3.5714285714285712E-2</v>
      </c>
      <c r="Y1287" s="61">
        <f t="array" ref="Y1287">INDEX($AQ$11:$AR$66,MATCH($C1287&amp;$G1287,$AO$11:$AO$66&amp;$AP$11:$AP$66,0),COUNTIF($AQ$10:$AR$10,"&lt;"&amp;Z1287)+1)</f>
        <v>1.4999999999999999E-4</v>
      </c>
      <c r="Z1287" s="123">
        <v>1.4986999999999999</v>
      </c>
      <c r="AA1287" s="61">
        <f t="array" ref="AA1287">INDEX($AT$11:$AV$66,MATCH($C1287&amp;$G1287,$AO$11:$AO$66&amp;$AP$11:$AP$66,0),COUNTIF($AT$10:$AV$10,"&lt;"&amp;Z1287)+1)</f>
        <v>5.0000000000000001E-4</v>
      </c>
      <c r="AB1287" s="111">
        <f t="shared" si="290"/>
        <v>1.4755028909700596</v>
      </c>
      <c r="AC1287" s="121">
        <f t="array" ref="AC1287">INDEX($AW$11:$BA$66,MATCH($C1287&amp;$G1287,$AO$11:$AO$66&amp;$AP$11:$AP$66,0),COUNTIF($AW$10:$BA$10,"&lt;"&amp;Z1287)+1)</f>
        <v>1.4999999999999999E-4</v>
      </c>
      <c r="AD1287" s="62">
        <v>1.4867999999999999</v>
      </c>
      <c r="AE1287" s="61">
        <f t="array" ref="AE1287">INDEX($AT$11:$AV$66,MATCH($C1287&amp;$G1287,$AO$11:$AO$66&amp;$AP$11:$AP$66,0),COUNTIF($AT$10:$AV$10,"&lt;"&amp;AD1287)+1)</f>
        <v>5.0000000000000001E-4</v>
      </c>
      <c r="AF1287" s="111">
        <f t="shared" si="291"/>
        <v>1.4713352606467063</v>
      </c>
      <c r="AG1287" s="121">
        <f t="array" ref="AG1287">INDEX($AW$11:$BA$66,MATCH($C1287&amp;$G1287,$AO$11:$AO$66&amp;$AP$11:$AP$66,0),COUNTIF($AW$10:$BA$10,"&lt;"&amp;AD1287)+1)</f>
        <v>1.4999999999999999E-4</v>
      </c>
    </row>
    <row r="1288" spans="2:33" ht="12.75" customHeight="1" x14ac:dyDescent="0.3">
      <c r="B1288" s="83" t="str">
        <f t="shared" si="294"/>
        <v>1 1/2-28 UN</v>
      </c>
      <c r="C1288" s="74" t="s">
        <v>498</v>
      </c>
      <c r="D1288" s="74"/>
      <c r="E1288" s="24" t="s">
        <v>671</v>
      </c>
      <c r="F1288" s="84" t="s">
        <v>687</v>
      </c>
      <c r="G1288" s="75">
        <v>28</v>
      </c>
      <c r="H1288" s="74" t="s">
        <v>519</v>
      </c>
      <c r="I1288" s="74" t="s">
        <v>661</v>
      </c>
      <c r="J1288" s="74" t="s">
        <v>588</v>
      </c>
      <c r="K1288" s="74" t="s">
        <v>600</v>
      </c>
      <c r="L1288" s="23">
        <f t="shared" si="295"/>
        <v>38.1</v>
      </c>
      <c r="M1288" s="23">
        <f t="shared" si="281"/>
        <v>0.90710000000000002</v>
      </c>
      <c r="N1288" s="74">
        <v>60</v>
      </c>
      <c r="O1288" s="101">
        <f t="shared" si="282"/>
        <v>38.1</v>
      </c>
      <c r="P1288" s="85">
        <f t="shared" si="283"/>
        <v>12.7</v>
      </c>
      <c r="Q1288" s="58">
        <f t="shared" si="284"/>
        <v>0</v>
      </c>
      <c r="R1288" s="101">
        <f t="shared" si="285"/>
        <v>37.510800000000003</v>
      </c>
      <c r="S1288" s="85">
        <f t="shared" si="286"/>
        <v>3.8</v>
      </c>
      <c r="T1288" s="58">
        <f t="shared" si="287"/>
        <v>0</v>
      </c>
      <c r="U1288" s="58">
        <f t="shared" si="288"/>
        <v>3.8</v>
      </c>
      <c r="V1288" s="75">
        <f t="array" ref="V1288">INDEX(AS$11:AS$66,MATCH(C1288&amp;G1288,AO$11:AO$66&amp;AP$11:AP$66,0),0)</f>
        <v>8</v>
      </c>
      <c r="X1288" s="120">
        <f t="shared" si="289"/>
        <v>3.5714285714285712E-2</v>
      </c>
      <c r="Y1288" s="61">
        <f t="array" ref="Y1288">INDEX($AQ$11:$AR$66,MATCH($C1288&amp;$G1288,$AO$11:$AO$66&amp;$AP$11:$AP$66,0),COUNTIF($AQ$10:$AR$10,"&lt;"&amp;Z1288)+1)</f>
        <v>1.4999999999999999E-4</v>
      </c>
      <c r="Z1288" s="61">
        <f>INDEX(AJ$11:AJ$92,MATCH(F1288,AI$11:AI$92,0))</f>
        <v>1.5</v>
      </c>
      <c r="AA1288" s="61">
        <f t="array" ref="AA1288">INDEX($AT$11:$AV$66,MATCH($C1288&amp;$G1288,$AO$11:$AO$66&amp;$AP$11:$AP$66,0),COUNTIF($AT$10:$AV$10,"&lt;"&amp;Z1288)+1)</f>
        <v>5.0000000000000001E-4</v>
      </c>
      <c r="AB1288" s="111">
        <f t="shared" si="290"/>
        <v>1.4768028909700597</v>
      </c>
      <c r="AC1288" s="121">
        <f t="array" ref="AC1288">INDEX($AW$11:$BA$66,MATCH($C1288&amp;$G1288,$AO$11:$AO$66&amp;$AP$11:$AP$66,0),COUNTIF($AW$10:$BA$10,"&lt;"&amp;Z1288)+1)</f>
        <v>1.4999999999999999E-4</v>
      </c>
      <c r="AD1288" s="62">
        <v>1.4892000000000001</v>
      </c>
      <c r="AE1288" s="61">
        <f t="array" ref="AE1288">INDEX($AT$11:$AV$66,MATCH($C1288&amp;$G1288,$AO$11:$AO$66&amp;$AP$11:$AP$66,0),COUNTIF($AT$10:$AV$10,"&lt;"&amp;AD1288)+1)</f>
        <v>5.0000000000000001E-4</v>
      </c>
      <c r="AF1288" s="111">
        <f t="shared" si="291"/>
        <v>1.4737352606467065</v>
      </c>
      <c r="AG1288" s="121">
        <f t="array" ref="AG1288">INDEX($AW$11:$BA$66,MATCH($C1288&amp;$G1288,$AO$11:$AO$66&amp;$AP$11:$AP$66,0),COUNTIF($AW$10:$BA$10,"&lt;"&amp;AD1288)+1)</f>
        <v>1.4999999999999999E-4</v>
      </c>
    </row>
    <row r="1289" spans="2:33" ht="12.75" customHeight="1" x14ac:dyDescent="0.3">
      <c r="B1289" s="83" t="str">
        <f t="shared" si="294"/>
        <v>1 9/16-6 UN</v>
      </c>
      <c r="C1289" s="74" t="s">
        <v>498</v>
      </c>
      <c r="D1289" s="74"/>
      <c r="E1289" s="24" t="s">
        <v>671</v>
      </c>
      <c r="F1289" s="84" t="s">
        <v>688</v>
      </c>
      <c r="G1289" s="75">
        <v>6</v>
      </c>
      <c r="H1289" s="74" t="s">
        <v>519</v>
      </c>
      <c r="I1289" s="74" t="s">
        <v>660</v>
      </c>
      <c r="J1289" s="74" t="s">
        <v>588</v>
      </c>
      <c r="K1289" s="74" t="s">
        <v>600</v>
      </c>
      <c r="L1289" s="23">
        <f t="shared" si="295"/>
        <v>39.6265</v>
      </c>
      <c r="M1289" s="23">
        <f t="shared" si="281"/>
        <v>4.2332999999999998</v>
      </c>
      <c r="N1289" s="74">
        <v>60</v>
      </c>
      <c r="O1289" s="101">
        <f t="shared" si="282"/>
        <v>39.6265</v>
      </c>
      <c r="P1289" s="85">
        <f t="shared" si="283"/>
        <v>20.3</v>
      </c>
      <c r="Q1289" s="58">
        <f t="shared" si="284"/>
        <v>0</v>
      </c>
      <c r="R1289" s="101">
        <f t="shared" si="285"/>
        <v>36.876899999999999</v>
      </c>
      <c r="S1289" s="85">
        <f t="shared" si="286"/>
        <v>6.4</v>
      </c>
      <c r="T1289" s="58">
        <f t="shared" si="287"/>
        <v>0</v>
      </c>
      <c r="U1289" s="58">
        <f t="shared" si="288"/>
        <v>7.6</v>
      </c>
      <c r="V1289" s="75">
        <f t="array" ref="V1289">INDEX(AS$11:AS$66,MATCH(C1289&amp;G1289,AO$11:AO$66&amp;AP$11:AP$66,0),0)</f>
        <v>5</v>
      </c>
      <c r="X1289" s="120">
        <f t="shared" si="289"/>
        <v>0.16666666666666666</v>
      </c>
      <c r="Y1289" s="61">
        <f t="array" ref="Y1289">INDEX($AQ$11:$AR$66,MATCH($C1289&amp;$G1289,$AO$11:$AO$66&amp;$AP$11:$AP$66,0),COUNTIF($AQ$10:$AR$10,"&lt;"&amp;Z1289)+1)</f>
        <v>2.9999999999999997E-4</v>
      </c>
      <c r="Z1289" s="123">
        <v>1.5601</v>
      </c>
      <c r="AA1289" s="61">
        <f t="array" ref="AA1289">INDEX($AT$11:$AV$66,MATCH($C1289&amp;$G1289,$AO$11:$AO$66&amp;$AP$11:$AP$66,0),COUNTIF($AT$10:$AV$10,"&lt;"&amp;Z1289)+1)</f>
        <v>8.0000000000000004E-4</v>
      </c>
      <c r="AB1289" s="111">
        <f t="shared" si="290"/>
        <v>1.4518468245269451</v>
      </c>
      <c r="AC1289" s="121">
        <f t="array" ref="AC1289">INDEX($AW$11:$BA$66,MATCH($C1289&amp;$G1289,$AO$11:$AO$66&amp;$AP$11:$AP$66,0),COUNTIF($AW$10:$BA$10,"&lt;"&amp;Z1289)+1)</f>
        <v>2.5000000000000001E-4</v>
      </c>
      <c r="AD1289" s="62">
        <v>1.5158</v>
      </c>
      <c r="AE1289" s="61">
        <f t="array" ref="AE1289">INDEX($AT$11:$AV$66,MATCH($C1289&amp;$G1289,$AO$11:$AO$66&amp;$AP$11:$AP$66,0),COUNTIF($AT$10:$AV$10,"&lt;"&amp;AD1289)+1)</f>
        <v>8.0000000000000004E-4</v>
      </c>
      <c r="AF1289" s="111">
        <f t="shared" si="291"/>
        <v>1.4436312163512968</v>
      </c>
      <c r="AG1289" s="121">
        <f t="array" ref="AG1289">INDEX($AW$11:$BA$66,MATCH($C1289&amp;$G1289,$AO$11:$AO$66&amp;$AP$11:$AP$66,0),COUNTIF($AW$10:$BA$10,"&lt;"&amp;AD1289)+1)</f>
        <v>2.5000000000000001E-4</v>
      </c>
    </row>
    <row r="1290" spans="2:33" ht="12.75" customHeight="1" x14ac:dyDescent="0.3">
      <c r="B1290" s="83" t="str">
        <f t="shared" si="294"/>
        <v>1 9/16-6 UN</v>
      </c>
      <c r="C1290" s="74" t="s">
        <v>498</v>
      </c>
      <c r="D1290" s="74"/>
      <c r="E1290" s="24" t="s">
        <v>671</v>
      </c>
      <c r="F1290" s="84" t="s">
        <v>688</v>
      </c>
      <c r="G1290" s="75">
        <v>6</v>
      </c>
      <c r="H1290" s="74" t="s">
        <v>519</v>
      </c>
      <c r="I1290" s="74" t="s">
        <v>661</v>
      </c>
      <c r="J1290" s="74" t="s">
        <v>588</v>
      </c>
      <c r="K1290" s="74" t="s">
        <v>600</v>
      </c>
      <c r="L1290" s="23">
        <f t="shared" si="295"/>
        <v>39.6875</v>
      </c>
      <c r="M1290" s="23">
        <f t="shared" si="281"/>
        <v>4.2332999999999998</v>
      </c>
      <c r="N1290" s="74">
        <v>60</v>
      </c>
      <c r="O1290" s="101">
        <f t="shared" si="282"/>
        <v>39.6875</v>
      </c>
      <c r="P1290" s="85">
        <f t="shared" si="283"/>
        <v>20.3</v>
      </c>
      <c r="Q1290" s="58">
        <f t="shared" si="284"/>
        <v>0</v>
      </c>
      <c r="R1290" s="101">
        <f t="shared" si="285"/>
        <v>36.937899999999999</v>
      </c>
      <c r="S1290" s="85">
        <f t="shared" si="286"/>
        <v>6.4</v>
      </c>
      <c r="T1290" s="58">
        <f t="shared" si="287"/>
        <v>0</v>
      </c>
      <c r="U1290" s="58">
        <f t="shared" si="288"/>
        <v>7.6</v>
      </c>
      <c r="V1290" s="75">
        <f t="array" ref="V1290">INDEX(AS$11:AS$66,MATCH(C1290&amp;G1290,AO$11:AO$66&amp;AP$11:AP$66,0),0)</f>
        <v>5</v>
      </c>
      <c r="X1290" s="120">
        <f t="shared" si="289"/>
        <v>0.16666666666666666</v>
      </c>
      <c r="Y1290" s="61">
        <f t="array" ref="Y1290">INDEX($AQ$11:$AR$66,MATCH($C1290&amp;$G1290,$AO$11:$AO$66&amp;$AP$11:$AP$66,0),COUNTIF($AQ$10:$AR$10,"&lt;"&amp;Z1290)+1)</f>
        <v>2.9999999999999997E-4</v>
      </c>
      <c r="Z1290" s="61">
        <f>INDEX(AJ$11:AJ$92,MATCH(F1290,AI$11:AI$92,0))</f>
        <v>1.5625</v>
      </c>
      <c r="AA1290" s="61">
        <f t="array" ref="AA1290">INDEX($AT$11:$AV$66,MATCH($C1290&amp;$G1290,$AO$11:$AO$66&amp;$AP$11:$AP$66,0),COUNTIF($AT$10:$AV$10,"&lt;"&amp;Z1290)+1)</f>
        <v>8.0000000000000004E-4</v>
      </c>
      <c r="AB1290" s="111">
        <f t="shared" si="290"/>
        <v>1.4542468245269453</v>
      </c>
      <c r="AC1290" s="121">
        <f t="array" ref="AC1290">INDEX($AW$11:$BA$66,MATCH($C1290&amp;$G1290,$AO$11:$AO$66&amp;$AP$11:$AP$66,0),COUNTIF($AW$10:$BA$10,"&lt;"&amp;Z1290)+1)</f>
        <v>2.5000000000000001E-4</v>
      </c>
      <c r="AD1290" s="62">
        <v>1.5203</v>
      </c>
      <c r="AE1290" s="61">
        <f t="array" ref="AE1290">INDEX($AT$11:$AV$66,MATCH($C1290&amp;$G1290,$AO$11:$AO$66&amp;$AP$11:$AP$66,0),COUNTIF($AT$10:$AV$10,"&lt;"&amp;AD1290)+1)</f>
        <v>8.0000000000000004E-4</v>
      </c>
      <c r="AF1290" s="111">
        <f t="shared" si="291"/>
        <v>1.4481312163512967</v>
      </c>
      <c r="AG1290" s="121">
        <f t="array" ref="AG1290">INDEX($AW$11:$BA$66,MATCH($C1290&amp;$G1290,$AO$11:$AO$66&amp;$AP$11:$AP$66,0),COUNTIF($AW$10:$BA$10,"&lt;"&amp;AD1290)+1)</f>
        <v>2.5000000000000001E-4</v>
      </c>
    </row>
    <row r="1291" spans="2:33" ht="12.75" customHeight="1" x14ac:dyDescent="0.3">
      <c r="B1291" s="83" t="str">
        <f t="shared" si="294"/>
        <v>1 9/16-8 UN</v>
      </c>
      <c r="C1291" s="74" t="s">
        <v>498</v>
      </c>
      <c r="D1291" s="74"/>
      <c r="E1291" s="24" t="s">
        <v>671</v>
      </c>
      <c r="F1291" s="84" t="s">
        <v>688</v>
      </c>
      <c r="G1291" s="75">
        <v>8</v>
      </c>
      <c r="H1291" s="74" t="s">
        <v>519</v>
      </c>
      <c r="I1291" s="74" t="s">
        <v>660</v>
      </c>
      <c r="J1291" s="74" t="s">
        <v>588</v>
      </c>
      <c r="K1291" s="74" t="s">
        <v>600</v>
      </c>
      <c r="L1291" s="23">
        <f t="shared" si="295"/>
        <v>39.631599999999999</v>
      </c>
      <c r="M1291" s="23">
        <f t="shared" ref="M1291:M1354" si="296">ROUND(X1291*25.4,4)</f>
        <v>3.1749999999999998</v>
      </c>
      <c r="N1291" s="74">
        <v>60</v>
      </c>
      <c r="O1291" s="101">
        <f t="shared" ref="O1291:O1354" si="297">ROUND(IF(H1291="GO",Z1291,AD1291)*25.4,4)</f>
        <v>39.631599999999999</v>
      </c>
      <c r="P1291" s="85">
        <f t="shared" ref="P1291:P1354" si="298">IF(H1291="GO",IF(AA1291="-",AA1291,ROUND(AA1291*25.4*1000,1)),0)</f>
        <v>17.8</v>
      </c>
      <c r="Q1291" s="58">
        <f t="shared" ref="Q1291:Q1354" si="299">IF(H1291="NOT GO",IF(AE1291="-",AE1291,ROUND(AE1291*25.4*1000,1)),0)</f>
        <v>0</v>
      </c>
      <c r="R1291" s="101">
        <f t="shared" ref="R1291:R1354" si="300">ROUND(IF(H1291="GO",AB1291,AF1291)*25.4,4)</f>
        <v>37.569400000000002</v>
      </c>
      <c r="S1291" s="85">
        <f t="shared" ref="S1291:S1354" si="301">IF(H1291="GO",IF(AC1291="-",AC1291,ROUND(AC1291*25.4*1000,1)),0)</f>
        <v>6.4</v>
      </c>
      <c r="T1291" s="58">
        <f t="shared" ref="T1291:T1354" si="302">IF(H1291="NOT GO",IF(AG1291="-",AG1291,ROUND(AG1291*25.4*1000,1)),0)</f>
        <v>0</v>
      </c>
      <c r="U1291" s="58">
        <f t="shared" ref="U1291:U1354" si="303">IF(Y1291="-",Y1291,ROUND(Y1291*25.4*1000,1))</f>
        <v>6.4</v>
      </c>
      <c r="V1291" s="75">
        <f t="array" ref="V1291">INDEX(AS$11:AS$66,MATCH(C1291&amp;G1291,AO$11:AO$66&amp;AP$11:AP$66,0),0)</f>
        <v>5</v>
      </c>
      <c r="X1291" s="120">
        <f t="shared" ref="X1291:X1354" si="304">INDEX(AM$11:AM$38,MATCH(G1291,AL$11:AL$38,0),0)</f>
        <v>0.125</v>
      </c>
      <c r="Y1291" s="61">
        <f t="array" ref="Y1291">INDEX($AQ$11:$AR$66,MATCH($C1291&amp;$G1291,$AO$11:$AO$66&amp;$AP$11:$AP$66,0),COUNTIF($AQ$10:$AR$10,"&lt;"&amp;Z1291)+1)</f>
        <v>2.5000000000000001E-4</v>
      </c>
      <c r="Z1291" s="123">
        <v>1.5603</v>
      </c>
      <c r="AA1291" s="61">
        <f t="array" ref="AA1291">INDEX($AT$11:$AV$66,MATCH($C1291&amp;$G1291,$AO$11:$AO$66&amp;$AP$11:$AP$66,0),COUNTIF($AT$10:$AV$10,"&lt;"&amp;Z1291)+1)</f>
        <v>6.9999999999999999E-4</v>
      </c>
      <c r="AB1291" s="111">
        <f t="shared" ref="AB1291:AB1354" si="305">Z1291-(3/8)*2*(TAN(RADIANS(60))/2)/G1291</f>
        <v>1.4791101183952089</v>
      </c>
      <c r="AC1291" s="121">
        <f t="array" ref="AC1291">INDEX($AW$11:$BA$66,MATCH($C1291&amp;$G1291,$AO$11:$AO$66&amp;$AP$11:$AP$66,0),COUNTIF($AW$10:$BA$10,"&lt;"&amp;Z1291)+1)</f>
        <v>2.5000000000000001E-4</v>
      </c>
      <c r="AD1291" s="62">
        <v>1.5258</v>
      </c>
      <c r="AE1291" s="61">
        <f t="array" ref="AE1291">INDEX($AT$11:$AV$66,MATCH($C1291&amp;$G1291,$AO$11:$AO$66&amp;$AP$11:$AP$66,0),COUNTIF($AT$10:$AV$10,"&lt;"&amp;AD1291)+1)</f>
        <v>6.9999999999999999E-4</v>
      </c>
      <c r="AF1291" s="111">
        <f t="shared" ref="AF1291:AF1354" si="306">AD1291-(TAN(RADIANS(60))/2)/G1291/4*2</f>
        <v>1.4716734122634727</v>
      </c>
      <c r="AG1291" s="121">
        <f t="array" ref="AG1291">INDEX($AW$11:$BA$66,MATCH($C1291&amp;$G1291,$AO$11:$AO$66&amp;$AP$11:$AP$66,0),COUNTIF($AW$10:$BA$10,"&lt;"&amp;AD1291)+1)</f>
        <v>2.5000000000000001E-4</v>
      </c>
    </row>
    <row r="1292" spans="2:33" ht="12.75" customHeight="1" x14ac:dyDescent="0.3">
      <c r="B1292" s="83" t="str">
        <f t="shared" si="294"/>
        <v>1 9/16-8 UN</v>
      </c>
      <c r="C1292" s="74" t="s">
        <v>498</v>
      </c>
      <c r="D1292" s="74"/>
      <c r="E1292" s="24" t="s">
        <v>671</v>
      </c>
      <c r="F1292" s="84" t="s">
        <v>688</v>
      </c>
      <c r="G1292" s="75">
        <v>8</v>
      </c>
      <c r="H1292" s="74" t="s">
        <v>519</v>
      </c>
      <c r="I1292" s="74" t="s">
        <v>661</v>
      </c>
      <c r="J1292" s="74" t="s">
        <v>588</v>
      </c>
      <c r="K1292" s="74" t="s">
        <v>600</v>
      </c>
      <c r="L1292" s="23">
        <f t="shared" si="295"/>
        <v>39.6875</v>
      </c>
      <c r="M1292" s="23">
        <f t="shared" si="296"/>
        <v>3.1749999999999998</v>
      </c>
      <c r="N1292" s="74">
        <v>60</v>
      </c>
      <c r="O1292" s="101">
        <f t="shared" si="297"/>
        <v>39.6875</v>
      </c>
      <c r="P1292" s="85">
        <f t="shared" si="298"/>
        <v>17.8</v>
      </c>
      <c r="Q1292" s="58">
        <f t="shared" si="299"/>
        <v>0</v>
      </c>
      <c r="R1292" s="101">
        <f t="shared" si="300"/>
        <v>37.625300000000003</v>
      </c>
      <c r="S1292" s="85">
        <f t="shared" si="301"/>
        <v>6.4</v>
      </c>
      <c r="T1292" s="58">
        <f t="shared" si="302"/>
        <v>0</v>
      </c>
      <c r="U1292" s="58">
        <f t="shared" si="303"/>
        <v>6.4</v>
      </c>
      <c r="V1292" s="75">
        <f t="array" ref="V1292">INDEX(AS$11:AS$66,MATCH(C1292&amp;G1292,AO$11:AO$66&amp;AP$11:AP$66,0),0)</f>
        <v>5</v>
      </c>
      <c r="X1292" s="120">
        <f t="shared" si="304"/>
        <v>0.125</v>
      </c>
      <c r="Y1292" s="61">
        <f t="array" ref="Y1292">INDEX($AQ$11:$AR$66,MATCH($C1292&amp;$G1292,$AO$11:$AO$66&amp;$AP$11:$AP$66,0),COUNTIF($AQ$10:$AR$10,"&lt;"&amp;Z1292)+1)</f>
        <v>2.5000000000000001E-4</v>
      </c>
      <c r="Z1292" s="61">
        <f>INDEX(AJ$11:AJ$92,MATCH(F1292,AI$11:AI$92,0))</f>
        <v>1.5625</v>
      </c>
      <c r="AA1292" s="61">
        <f t="array" ref="AA1292">INDEX($AT$11:$AV$66,MATCH($C1292&amp;$G1292,$AO$11:$AO$66&amp;$AP$11:$AP$66,0),COUNTIF($AT$10:$AV$10,"&lt;"&amp;Z1292)+1)</f>
        <v>6.9999999999999999E-4</v>
      </c>
      <c r="AB1292" s="111">
        <f t="shared" si="305"/>
        <v>1.4813101183952089</v>
      </c>
      <c r="AC1292" s="121">
        <f t="array" ref="AC1292">INDEX($AW$11:$BA$66,MATCH($C1292&amp;$G1292,$AO$11:$AO$66&amp;$AP$11:$AP$66,0),COUNTIF($AW$10:$BA$10,"&lt;"&amp;Z1292)+1)</f>
        <v>2.5000000000000001E-4</v>
      </c>
      <c r="AD1292" s="62">
        <v>1.5299</v>
      </c>
      <c r="AE1292" s="61">
        <f t="array" ref="AE1292">INDEX($AT$11:$AV$66,MATCH($C1292&amp;$G1292,$AO$11:$AO$66&amp;$AP$11:$AP$66,0),COUNTIF($AT$10:$AV$10,"&lt;"&amp;AD1292)+1)</f>
        <v>6.9999999999999999E-4</v>
      </c>
      <c r="AF1292" s="111">
        <f t="shared" si="306"/>
        <v>1.4757734122634727</v>
      </c>
      <c r="AG1292" s="121">
        <f t="array" ref="AG1292">INDEX($AW$11:$BA$66,MATCH($C1292&amp;$G1292,$AO$11:$AO$66&amp;$AP$11:$AP$66,0),COUNTIF($AW$10:$BA$10,"&lt;"&amp;AD1292)+1)</f>
        <v>2.5000000000000001E-4</v>
      </c>
    </row>
    <row r="1293" spans="2:33" ht="12.75" customHeight="1" x14ac:dyDescent="0.3">
      <c r="B1293" s="83" t="str">
        <f t="shared" si="294"/>
        <v>1 9/16-12 UN</v>
      </c>
      <c r="C1293" s="74" t="s">
        <v>498</v>
      </c>
      <c r="D1293" s="74"/>
      <c r="E1293" s="24" t="s">
        <v>671</v>
      </c>
      <c r="F1293" s="84" t="s">
        <v>688</v>
      </c>
      <c r="G1293" s="75">
        <v>12</v>
      </c>
      <c r="H1293" s="74" t="s">
        <v>519</v>
      </c>
      <c r="I1293" s="74" t="s">
        <v>660</v>
      </c>
      <c r="J1293" s="74" t="s">
        <v>588</v>
      </c>
      <c r="K1293" s="74" t="s">
        <v>600</v>
      </c>
      <c r="L1293" s="23">
        <f t="shared" si="295"/>
        <v>39.641800000000003</v>
      </c>
      <c r="M1293" s="23">
        <f t="shared" si="296"/>
        <v>2.1166999999999998</v>
      </c>
      <c r="N1293" s="74">
        <v>60</v>
      </c>
      <c r="O1293" s="101">
        <f t="shared" si="297"/>
        <v>39.641800000000003</v>
      </c>
      <c r="P1293" s="85">
        <f t="shared" si="298"/>
        <v>15.2</v>
      </c>
      <c r="Q1293" s="58">
        <f t="shared" si="299"/>
        <v>0</v>
      </c>
      <c r="R1293" s="101">
        <f t="shared" si="300"/>
        <v>38.267000000000003</v>
      </c>
      <c r="S1293" s="85">
        <f t="shared" si="301"/>
        <v>6.4</v>
      </c>
      <c r="T1293" s="58">
        <f t="shared" si="302"/>
        <v>0</v>
      </c>
      <c r="U1293" s="58">
        <f t="shared" si="303"/>
        <v>5.0999999999999996</v>
      </c>
      <c r="V1293" s="75">
        <f t="array" ref="V1293">INDEX(AS$11:AS$66,MATCH(C1293&amp;G1293,AO$11:AO$66&amp;AP$11:AP$66,0),0)</f>
        <v>6</v>
      </c>
      <c r="X1293" s="120">
        <f t="shared" si="304"/>
        <v>8.3333333333333329E-2</v>
      </c>
      <c r="Y1293" s="61">
        <f t="array" ref="Y1293">INDEX($AQ$11:$AR$66,MATCH($C1293&amp;$G1293,$AO$11:$AO$66&amp;$AP$11:$AP$66,0),COUNTIF($AQ$10:$AR$10,"&lt;"&amp;Z1293)+1)</f>
        <v>2.0000000000000001E-4</v>
      </c>
      <c r="Z1293" s="123">
        <v>1.5607</v>
      </c>
      <c r="AA1293" s="61">
        <f t="array" ref="AA1293">INDEX($AT$11:$AV$66,MATCH($C1293&amp;$G1293,$AO$11:$AO$66&amp;$AP$11:$AP$66,0),COUNTIF($AT$10:$AV$10,"&lt;"&amp;Z1293)+1)</f>
        <v>5.9999999999999995E-4</v>
      </c>
      <c r="AB1293" s="111">
        <f t="shared" si="305"/>
        <v>1.5065734122634726</v>
      </c>
      <c r="AC1293" s="121">
        <f t="array" ref="AC1293">INDEX($AW$11:$BA$66,MATCH($C1293&amp;$G1293,$AO$11:$AO$66&amp;$AP$11:$AP$66,0),COUNTIF($AW$10:$BA$10,"&lt;"&amp;Z1293)+1)</f>
        <v>2.5000000000000001E-4</v>
      </c>
      <c r="AD1293" s="62">
        <v>1.5367999999999999</v>
      </c>
      <c r="AE1293" s="61">
        <f t="array" ref="AE1293">INDEX($AT$11:$AV$66,MATCH($C1293&amp;$G1293,$AO$11:$AO$66&amp;$AP$11:$AP$66,0),COUNTIF($AT$10:$AV$10,"&lt;"&amp;AD1293)+1)</f>
        <v>5.9999999999999995E-4</v>
      </c>
      <c r="AF1293" s="111">
        <f t="shared" si="306"/>
        <v>1.5007156081756483</v>
      </c>
      <c r="AG1293" s="121">
        <f t="array" ref="AG1293">INDEX($AW$11:$BA$66,MATCH($C1293&amp;$G1293,$AO$11:$AO$66&amp;$AP$11:$AP$66,0),COUNTIF($AW$10:$BA$10,"&lt;"&amp;AD1293)+1)</f>
        <v>2.5000000000000001E-4</v>
      </c>
    </row>
    <row r="1294" spans="2:33" ht="12.75" customHeight="1" x14ac:dyDescent="0.3">
      <c r="B1294" s="83" t="str">
        <f t="shared" si="294"/>
        <v>1 9/16-12 UN</v>
      </c>
      <c r="C1294" s="74" t="s">
        <v>498</v>
      </c>
      <c r="D1294" s="74"/>
      <c r="E1294" s="24" t="s">
        <v>671</v>
      </c>
      <c r="F1294" s="84" t="s">
        <v>688</v>
      </c>
      <c r="G1294" s="75">
        <v>12</v>
      </c>
      <c r="H1294" s="74" t="s">
        <v>519</v>
      </c>
      <c r="I1294" s="74" t="s">
        <v>661</v>
      </c>
      <c r="J1294" s="74" t="s">
        <v>588</v>
      </c>
      <c r="K1294" s="74" t="s">
        <v>600</v>
      </c>
      <c r="L1294" s="23">
        <f t="shared" si="295"/>
        <v>39.6875</v>
      </c>
      <c r="M1294" s="23">
        <f t="shared" si="296"/>
        <v>2.1166999999999998</v>
      </c>
      <c r="N1294" s="74">
        <v>60</v>
      </c>
      <c r="O1294" s="101">
        <f t="shared" si="297"/>
        <v>39.6875</v>
      </c>
      <c r="P1294" s="85">
        <f t="shared" si="298"/>
        <v>15.2</v>
      </c>
      <c r="Q1294" s="58">
        <f t="shared" si="299"/>
        <v>0</v>
      </c>
      <c r="R1294" s="101">
        <f t="shared" si="300"/>
        <v>38.3127</v>
      </c>
      <c r="S1294" s="85">
        <f t="shared" si="301"/>
        <v>6.4</v>
      </c>
      <c r="T1294" s="58">
        <f t="shared" si="302"/>
        <v>0</v>
      </c>
      <c r="U1294" s="58">
        <f t="shared" si="303"/>
        <v>5.0999999999999996</v>
      </c>
      <c r="V1294" s="75">
        <f t="array" ref="V1294">INDEX(AS$11:AS$66,MATCH(C1294&amp;G1294,AO$11:AO$66&amp;AP$11:AP$66,0),0)</f>
        <v>6</v>
      </c>
      <c r="X1294" s="120">
        <f t="shared" si="304"/>
        <v>8.3333333333333329E-2</v>
      </c>
      <c r="Y1294" s="61">
        <f t="array" ref="Y1294">INDEX($AQ$11:$AR$66,MATCH($C1294&amp;$G1294,$AO$11:$AO$66&amp;$AP$11:$AP$66,0),COUNTIF($AQ$10:$AR$10,"&lt;"&amp;Z1294)+1)</f>
        <v>2.0000000000000001E-4</v>
      </c>
      <c r="Z1294" s="61">
        <f>INDEX(AJ$11:AJ$92,MATCH(F1294,AI$11:AI$92,0))</f>
        <v>1.5625</v>
      </c>
      <c r="AA1294" s="61">
        <f t="array" ref="AA1294">INDEX($AT$11:$AV$66,MATCH($C1294&amp;$G1294,$AO$11:$AO$66&amp;$AP$11:$AP$66,0),COUNTIF($AT$10:$AV$10,"&lt;"&amp;Z1294)+1)</f>
        <v>5.9999999999999995E-4</v>
      </c>
      <c r="AB1294" s="111">
        <f t="shared" si="305"/>
        <v>1.5083734122634727</v>
      </c>
      <c r="AC1294" s="121">
        <f t="array" ref="AC1294">INDEX($AW$11:$BA$66,MATCH($C1294&amp;$G1294,$AO$11:$AO$66&amp;$AP$11:$AP$66,0),COUNTIF($AW$10:$BA$10,"&lt;"&amp;Z1294)+1)</f>
        <v>2.5000000000000001E-4</v>
      </c>
      <c r="AD1294" s="62">
        <v>1.5401</v>
      </c>
      <c r="AE1294" s="61">
        <f t="array" ref="AE1294">INDEX($AT$11:$AV$66,MATCH($C1294&amp;$G1294,$AO$11:$AO$66&amp;$AP$11:$AP$66,0),COUNTIF($AT$10:$AV$10,"&lt;"&amp;AD1294)+1)</f>
        <v>5.9999999999999995E-4</v>
      </c>
      <c r="AF1294" s="111">
        <f t="shared" si="306"/>
        <v>1.5040156081756484</v>
      </c>
      <c r="AG1294" s="121">
        <f t="array" ref="AG1294">INDEX($AW$11:$BA$66,MATCH($C1294&amp;$G1294,$AO$11:$AO$66&amp;$AP$11:$AP$66,0),COUNTIF($AW$10:$BA$10,"&lt;"&amp;AD1294)+1)</f>
        <v>2.5000000000000001E-4</v>
      </c>
    </row>
    <row r="1295" spans="2:33" ht="12.75" customHeight="1" x14ac:dyDescent="0.3">
      <c r="B1295" s="83" t="str">
        <f t="shared" si="294"/>
        <v>1 9/16-16 UN</v>
      </c>
      <c r="C1295" s="74" t="s">
        <v>498</v>
      </c>
      <c r="D1295" s="74"/>
      <c r="E1295" s="24" t="s">
        <v>671</v>
      </c>
      <c r="F1295" s="84" t="s">
        <v>688</v>
      </c>
      <c r="G1295" s="75">
        <v>16</v>
      </c>
      <c r="H1295" s="74" t="s">
        <v>519</v>
      </c>
      <c r="I1295" s="74" t="s">
        <v>660</v>
      </c>
      <c r="J1295" s="74" t="s">
        <v>588</v>
      </c>
      <c r="K1295" s="74" t="s">
        <v>600</v>
      </c>
      <c r="L1295" s="23">
        <f t="shared" si="295"/>
        <v>39.646900000000002</v>
      </c>
      <c r="M1295" s="23">
        <f t="shared" si="296"/>
        <v>1.5874999999999999</v>
      </c>
      <c r="N1295" s="74">
        <v>60</v>
      </c>
      <c r="O1295" s="101">
        <f t="shared" si="297"/>
        <v>39.646900000000002</v>
      </c>
      <c r="P1295" s="85">
        <f t="shared" si="298"/>
        <v>15.2</v>
      </c>
      <c r="Q1295" s="58">
        <f t="shared" si="299"/>
        <v>0</v>
      </c>
      <c r="R1295" s="101">
        <f t="shared" si="300"/>
        <v>38.615699999999997</v>
      </c>
      <c r="S1295" s="85">
        <f t="shared" si="301"/>
        <v>6.4</v>
      </c>
      <c r="T1295" s="58">
        <f t="shared" si="302"/>
        <v>0</v>
      </c>
      <c r="U1295" s="58">
        <f t="shared" si="303"/>
        <v>3.8</v>
      </c>
      <c r="V1295" s="75">
        <f t="array" ref="V1295">INDEX(AS$11:AS$66,MATCH(C1295&amp;G1295,AO$11:AO$66&amp;AP$11:AP$66,0),0)</f>
        <v>8</v>
      </c>
      <c r="X1295" s="120">
        <f t="shared" si="304"/>
        <v>6.25E-2</v>
      </c>
      <c r="Y1295" s="61">
        <f t="array" ref="Y1295">INDEX($AQ$11:$AR$66,MATCH($C1295&amp;$G1295,$AO$11:$AO$66&amp;$AP$11:$AP$66,0),COUNTIF($AQ$10:$AR$10,"&lt;"&amp;Z1295)+1)</f>
        <v>1.4999999999999999E-4</v>
      </c>
      <c r="Z1295" s="123">
        <v>1.5609</v>
      </c>
      <c r="AA1295" s="61">
        <f t="array" ref="AA1295">INDEX($AT$11:$AV$66,MATCH($C1295&amp;$G1295,$AO$11:$AO$66&amp;$AP$11:$AP$66,0),COUNTIF($AT$10:$AV$10,"&lt;"&amp;Z1295)+1)</f>
        <v>5.9999999999999995E-4</v>
      </c>
      <c r="AB1295" s="111">
        <f t="shared" si="305"/>
        <v>1.5203050591976044</v>
      </c>
      <c r="AC1295" s="121">
        <f t="array" ref="AC1295">INDEX($AW$11:$BA$66,MATCH($C1295&amp;$G1295,$AO$11:$AO$66&amp;$AP$11:$AP$66,0),COUNTIF($AW$10:$BA$10,"&lt;"&amp;Z1295)+1)</f>
        <v>2.5000000000000001E-4</v>
      </c>
      <c r="AD1295" s="62">
        <v>1.5422</v>
      </c>
      <c r="AE1295" s="61">
        <f t="array" ref="AE1295">INDEX($AT$11:$AV$66,MATCH($C1295&amp;$G1295,$AO$11:$AO$66&amp;$AP$11:$AP$66,0),COUNTIF($AT$10:$AV$10,"&lt;"&amp;AD1295)+1)</f>
        <v>5.9999999999999995E-4</v>
      </c>
      <c r="AF1295" s="111">
        <f t="shared" si="306"/>
        <v>1.5151367061317362</v>
      </c>
      <c r="AG1295" s="121">
        <f t="array" ref="AG1295">INDEX($AW$11:$BA$66,MATCH($C1295&amp;$G1295,$AO$11:$AO$66&amp;$AP$11:$AP$66,0),COUNTIF($AW$10:$BA$10,"&lt;"&amp;AD1295)+1)</f>
        <v>2.5000000000000001E-4</v>
      </c>
    </row>
    <row r="1296" spans="2:33" ht="12.75" customHeight="1" x14ac:dyDescent="0.3">
      <c r="B1296" s="83" t="str">
        <f t="shared" si="294"/>
        <v>1 9/16-16 UN</v>
      </c>
      <c r="C1296" s="74" t="s">
        <v>498</v>
      </c>
      <c r="D1296" s="74"/>
      <c r="E1296" s="24" t="s">
        <v>671</v>
      </c>
      <c r="F1296" s="84" t="s">
        <v>688</v>
      </c>
      <c r="G1296" s="75">
        <v>16</v>
      </c>
      <c r="H1296" s="74" t="s">
        <v>519</v>
      </c>
      <c r="I1296" s="74" t="s">
        <v>661</v>
      </c>
      <c r="J1296" s="74" t="s">
        <v>588</v>
      </c>
      <c r="K1296" s="74" t="s">
        <v>600</v>
      </c>
      <c r="L1296" s="23">
        <f t="shared" si="295"/>
        <v>39.6875</v>
      </c>
      <c r="M1296" s="23">
        <f t="shared" si="296"/>
        <v>1.5874999999999999</v>
      </c>
      <c r="N1296" s="74">
        <v>60</v>
      </c>
      <c r="O1296" s="101">
        <f t="shared" si="297"/>
        <v>39.6875</v>
      </c>
      <c r="P1296" s="85">
        <f t="shared" si="298"/>
        <v>15.2</v>
      </c>
      <c r="Q1296" s="58">
        <f t="shared" si="299"/>
        <v>0</v>
      </c>
      <c r="R1296" s="101">
        <f t="shared" si="300"/>
        <v>38.656399999999998</v>
      </c>
      <c r="S1296" s="85">
        <f t="shared" si="301"/>
        <v>6.4</v>
      </c>
      <c r="T1296" s="58">
        <f t="shared" si="302"/>
        <v>0</v>
      </c>
      <c r="U1296" s="58">
        <f t="shared" si="303"/>
        <v>3.8</v>
      </c>
      <c r="V1296" s="75">
        <f t="array" ref="V1296">INDEX(AS$11:AS$66,MATCH(C1296&amp;G1296,AO$11:AO$66&amp;AP$11:AP$66,0),0)</f>
        <v>8</v>
      </c>
      <c r="X1296" s="120">
        <f t="shared" si="304"/>
        <v>6.25E-2</v>
      </c>
      <c r="Y1296" s="61">
        <f t="array" ref="Y1296">INDEX($AQ$11:$AR$66,MATCH($C1296&amp;$G1296,$AO$11:$AO$66&amp;$AP$11:$AP$66,0),COUNTIF($AQ$10:$AR$10,"&lt;"&amp;Z1296)+1)</f>
        <v>1.4999999999999999E-4</v>
      </c>
      <c r="Z1296" s="61">
        <f>INDEX(AJ$11:AJ$92,MATCH(F1296,AI$11:AI$92,0))</f>
        <v>1.5625</v>
      </c>
      <c r="AA1296" s="61">
        <f t="array" ref="AA1296">INDEX($AT$11:$AV$66,MATCH($C1296&amp;$G1296,$AO$11:$AO$66&amp;$AP$11:$AP$66,0),COUNTIF($AT$10:$AV$10,"&lt;"&amp;Z1296)+1)</f>
        <v>5.9999999999999995E-4</v>
      </c>
      <c r="AB1296" s="111">
        <f t="shared" si="305"/>
        <v>1.5219050591976044</v>
      </c>
      <c r="AC1296" s="121">
        <f t="array" ref="AC1296">INDEX($AW$11:$BA$66,MATCH($C1296&amp;$G1296,$AO$11:$AO$66&amp;$AP$11:$AP$66,0),COUNTIF($AW$10:$BA$10,"&lt;"&amp;Z1296)+1)</f>
        <v>2.5000000000000001E-4</v>
      </c>
      <c r="AD1296" s="62">
        <v>1.5450999999999999</v>
      </c>
      <c r="AE1296" s="61">
        <f t="array" ref="AE1296">INDEX($AT$11:$AV$66,MATCH($C1296&amp;$G1296,$AO$11:$AO$66&amp;$AP$11:$AP$66,0),COUNTIF($AT$10:$AV$10,"&lt;"&amp;AD1296)+1)</f>
        <v>5.9999999999999995E-4</v>
      </c>
      <c r="AF1296" s="111">
        <f t="shared" si="306"/>
        <v>1.5180367061317361</v>
      </c>
      <c r="AG1296" s="121">
        <f t="array" ref="AG1296">INDEX($AW$11:$BA$66,MATCH($C1296&amp;$G1296,$AO$11:$AO$66&amp;$AP$11:$AP$66,0),COUNTIF($AW$10:$BA$10,"&lt;"&amp;AD1296)+1)</f>
        <v>2.5000000000000001E-4</v>
      </c>
    </row>
    <row r="1297" spans="2:33" ht="12.75" customHeight="1" x14ac:dyDescent="0.3">
      <c r="B1297" s="83" t="str">
        <f t="shared" si="294"/>
        <v>1 9/16-18 UNEF</v>
      </c>
      <c r="C1297" s="74" t="s">
        <v>498</v>
      </c>
      <c r="D1297" s="74"/>
      <c r="E1297" s="24" t="s">
        <v>48</v>
      </c>
      <c r="F1297" s="84" t="s">
        <v>688</v>
      </c>
      <c r="G1297" s="75">
        <v>18</v>
      </c>
      <c r="H1297" s="74" t="s">
        <v>519</v>
      </c>
      <c r="I1297" s="74" t="s">
        <v>660</v>
      </c>
      <c r="J1297" s="74" t="s">
        <v>588</v>
      </c>
      <c r="K1297" s="74" t="s">
        <v>600</v>
      </c>
      <c r="L1297" s="23">
        <f t="shared" si="295"/>
        <v>39.6494</v>
      </c>
      <c r="M1297" s="23">
        <f t="shared" si="296"/>
        <v>1.4111</v>
      </c>
      <c r="N1297" s="74">
        <v>60</v>
      </c>
      <c r="O1297" s="101">
        <f t="shared" si="297"/>
        <v>39.6494</v>
      </c>
      <c r="P1297" s="85">
        <f t="shared" si="298"/>
        <v>12.7</v>
      </c>
      <c r="Q1297" s="58">
        <f t="shared" si="299"/>
        <v>0</v>
      </c>
      <c r="R1297" s="101">
        <f t="shared" si="300"/>
        <v>38.732900000000001</v>
      </c>
      <c r="S1297" s="85">
        <f t="shared" si="301"/>
        <v>5.0999999999999996</v>
      </c>
      <c r="T1297" s="58">
        <f t="shared" si="302"/>
        <v>0</v>
      </c>
      <c r="U1297" s="58">
        <f t="shared" si="303"/>
        <v>3.8</v>
      </c>
      <c r="V1297" s="75">
        <f t="array" ref="V1297">INDEX(AS$11:AS$66,MATCH(C1297&amp;G1297,AO$11:AO$66&amp;AP$11:AP$66,0),0)</f>
        <v>8</v>
      </c>
      <c r="X1297" s="120">
        <f t="shared" si="304"/>
        <v>5.5555555555555552E-2</v>
      </c>
      <c r="Y1297" s="61">
        <f t="array" ref="Y1297">INDEX($AQ$11:$AR$66,MATCH($C1297&amp;$G1297,$AO$11:$AO$66&amp;$AP$11:$AP$66,0),COUNTIF($AQ$10:$AR$10,"&lt;"&amp;Z1297)+1)</f>
        <v>1.4999999999999999E-4</v>
      </c>
      <c r="Z1297" s="123">
        <v>1.5609999999999999</v>
      </c>
      <c r="AA1297" s="61">
        <f t="array" ref="AA1297">INDEX($AT$11:$AV$66,MATCH($C1297&amp;$G1297,$AO$11:$AO$66&amp;$AP$11:$AP$66,0),COUNTIF($AT$10:$AV$10,"&lt;"&amp;Z1297)+1)</f>
        <v>5.0000000000000001E-4</v>
      </c>
      <c r="AB1297" s="111">
        <f t="shared" si="305"/>
        <v>1.5249156081756483</v>
      </c>
      <c r="AC1297" s="121">
        <f t="array" ref="AC1297">INDEX($AW$11:$BA$66,MATCH($C1297&amp;$G1297,$AO$11:$AO$66&amp;$AP$11:$AP$66,0),COUNTIF($AW$10:$BA$10,"&lt;"&amp;Z1297)+1)</f>
        <v>2.0000000000000001E-4</v>
      </c>
      <c r="AD1297" s="62">
        <v>1.544</v>
      </c>
      <c r="AE1297" s="61">
        <f t="array" ref="AE1297">INDEX($AT$11:$AV$66,MATCH($C1297&amp;$G1297,$AO$11:$AO$66&amp;$AP$11:$AP$66,0),COUNTIF($AT$10:$AV$10,"&lt;"&amp;AD1297)+1)</f>
        <v>5.0000000000000001E-4</v>
      </c>
      <c r="AF1297" s="111">
        <f t="shared" si="306"/>
        <v>1.5199437387837655</v>
      </c>
      <c r="AG1297" s="121">
        <f t="array" ref="AG1297">INDEX($AW$11:$BA$66,MATCH($C1297&amp;$G1297,$AO$11:$AO$66&amp;$AP$11:$AP$66,0),COUNTIF($AW$10:$BA$10,"&lt;"&amp;AD1297)+1)</f>
        <v>2.0000000000000001E-4</v>
      </c>
    </row>
    <row r="1298" spans="2:33" ht="12.75" customHeight="1" x14ac:dyDescent="0.3">
      <c r="B1298" s="83" t="str">
        <f t="shared" si="294"/>
        <v>1 9/16-18 UNEF</v>
      </c>
      <c r="C1298" s="74" t="s">
        <v>498</v>
      </c>
      <c r="D1298" s="74"/>
      <c r="E1298" s="24" t="s">
        <v>48</v>
      </c>
      <c r="F1298" s="84" t="s">
        <v>688</v>
      </c>
      <c r="G1298" s="75">
        <v>18</v>
      </c>
      <c r="H1298" s="74" t="s">
        <v>519</v>
      </c>
      <c r="I1298" s="74" t="s">
        <v>661</v>
      </c>
      <c r="J1298" s="74" t="s">
        <v>588</v>
      </c>
      <c r="K1298" s="74" t="s">
        <v>600</v>
      </c>
      <c r="L1298" s="23">
        <f t="shared" si="295"/>
        <v>39.6875</v>
      </c>
      <c r="M1298" s="23">
        <f t="shared" si="296"/>
        <v>1.4111</v>
      </c>
      <c r="N1298" s="74">
        <v>60</v>
      </c>
      <c r="O1298" s="101">
        <f t="shared" si="297"/>
        <v>39.6875</v>
      </c>
      <c r="P1298" s="85">
        <f t="shared" si="298"/>
        <v>12.7</v>
      </c>
      <c r="Q1298" s="58">
        <f t="shared" si="299"/>
        <v>0</v>
      </c>
      <c r="R1298" s="101">
        <f t="shared" si="300"/>
        <v>38.771000000000001</v>
      </c>
      <c r="S1298" s="85">
        <f t="shared" si="301"/>
        <v>5.0999999999999996</v>
      </c>
      <c r="T1298" s="58">
        <f t="shared" si="302"/>
        <v>0</v>
      </c>
      <c r="U1298" s="58">
        <f t="shared" si="303"/>
        <v>3.8</v>
      </c>
      <c r="V1298" s="75">
        <f t="array" ref="V1298">INDEX(AS$11:AS$66,MATCH(C1298&amp;G1298,AO$11:AO$66&amp;AP$11:AP$66,0),0)</f>
        <v>8</v>
      </c>
      <c r="X1298" s="120">
        <f t="shared" si="304"/>
        <v>5.5555555555555552E-2</v>
      </c>
      <c r="Y1298" s="61">
        <f t="array" ref="Y1298">INDEX($AQ$11:$AR$66,MATCH($C1298&amp;$G1298,$AO$11:$AO$66&amp;$AP$11:$AP$66,0),COUNTIF($AQ$10:$AR$10,"&lt;"&amp;Z1298)+1)</f>
        <v>1.4999999999999999E-4</v>
      </c>
      <c r="Z1298" s="61">
        <f>INDEX(AJ$11:AJ$92,MATCH(F1298,AI$11:AI$92,0))</f>
        <v>1.5625</v>
      </c>
      <c r="AA1298" s="61">
        <f t="array" ref="AA1298">INDEX($AT$11:$AV$66,MATCH($C1298&amp;$G1298,$AO$11:$AO$66&amp;$AP$11:$AP$66,0),COUNTIF($AT$10:$AV$10,"&lt;"&amp;Z1298)+1)</f>
        <v>5.0000000000000001E-4</v>
      </c>
      <c r="AB1298" s="111">
        <f t="shared" si="305"/>
        <v>1.5264156081756484</v>
      </c>
      <c r="AC1298" s="121">
        <f t="array" ref="AC1298">INDEX($AW$11:$BA$66,MATCH($C1298&amp;$G1298,$AO$11:$AO$66&amp;$AP$11:$AP$66,0),COUNTIF($AW$10:$BA$10,"&lt;"&amp;Z1298)+1)</f>
        <v>2.0000000000000001E-4</v>
      </c>
      <c r="AD1298" s="62">
        <v>1.5468</v>
      </c>
      <c r="AE1298" s="61">
        <f t="array" ref="AE1298">INDEX($AT$11:$AV$66,MATCH($C1298&amp;$G1298,$AO$11:$AO$66&amp;$AP$11:$AP$66,0),COUNTIF($AT$10:$AV$10,"&lt;"&amp;AD1298)+1)</f>
        <v>5.0000000000000001E-4</v>
      </c>
      <c r="AF1298" s="111">
        <f t="shared" si="306"/>
        <v>1.5227437387837655</v>
      </c>
      <c r="AG1298" s="121">
        <f t="array" ref="AG1298">INDEX($AW$11:$BA$66,MATCH($C1298&amp;$G1298,$AO$11:$AO$66&amp;$AP$11:$AP$66,0),COUNTIF($AW$10:$BA$10,"&lt;"&amp;AD1298)+1)</f>
        <v>2.0000000000000001E-4</v>
      </c>
    </row>
    <row r="1299" spans="2:33" ht="12.75" customHeight="1" x14ac:dyDescent="0.3">
      <c r="B1299" s="83" t="str">
        <f t="shared" si="294"/>
        <v>1 9/16-20 UN</v>
      </c>
      <c r="C1299" s="74" t="s">
        <v>498</v>
      </c>
      <c r="D1299" s="74"/>
      <c r="E1299" s="24" t="s">
        <v>671</v>
      </c>
      <c r="F1299" s="84" t="s">
        <v>688</v>
      </c>
      <c r="G1299" s="75">
        <v>20</v>
      </c>
      <c r="H1299" s="74" t="s">
        <v>519</v>
      </c>
      <c r="I1299" s="74" t="s">
        <v>660</v>
      </c>
      <c r="J1299" s="74" t="s">
        <v>588</v>
      </c>
      <c r="K1299" s="74" t="s">
        <v>600</v>
      </c>
      <c r="L1299" s="23">
        <f t="shared" si="295"/>
        <v>39.651899999999998</v>
      </c>
      <c r="M1299" s="23">
        <f t="shared" si="296"/>
        <v>1.27</v>
      </c>
      <c r="N1299" s="74">
        <v>60</v>
      </c>
      <c r="O1299" s="101">
        <f t="shared" si="297"/>
        <v>39.651899999999998</v>
      </c>
      <c r="P1299" s="85">
        <f t="shared" si="298"/>
        <v>12.7</v>
      </c>
      <c r="Q1299" s="58">
        <f t="shared" si="299"/>
        <v>0</v>
      </c>
      <c r="R1299" s="101">
        <f t="shared" si="300"/>
        <v>38.827100000000002</v>
      </c>
      <c r="S1299" s="85">
        <f t="shared" si="301"/>
        <v>5.0999999999999996</v>
      </c>
      <c r="T1299" s="58">
        <f t="shared" si="302"/>
        <v>0</v>
      </c>
      <c r="U1299" s="58">
        <f t="shared" si="303"/>
        <v>3.8</v>
      </c>
      <c r="V1299" s="75">
        <f t="array" ref="V1299">INDEX(AS$11:AS$66,MATCH(C1299&amp;G1299,AO$11:AO$66&amp;AP$11:AP$66,0),0)</f>
        <v>8</v>
      </c>
      <c r="X1299" s="120">
        <f t="shared" si="304"/>
        <v>0.05</v>
      </c>
      <c r="Y1299" s="61">
        <f t="array" ref="Y1299">INDEX($AQ$11:$AR$66,MATCH($C1299&amp;$G1299,$AO$11:$AO$66&amp;$AP$11:$AP$66,0),COUNTIF($AQ$10:$AR$10,"&lt;"&amp;Z1299)+1)</f>
        <v>1.4999999999999999E-4</v>
      </c>
      <c r="Z1299" s="123">
        <v>1.5610999999999999</v>
      </c>
      <c r="AA1299" s="61">
        <f t="array" ref="AA1299">INDEX($AT$11:$AV$66,MATCH($C1299&amp;$G1299,$AO$11:$AO$66&amp;$AP$11:$AP$66,0),COUNTIF($AT$10:$AV$10,"&lt;"&amp;Z1299)+1)</f>
        <v>5.0000000000000001E-4</v>
      </c>
      <c r="AB1299" s="111">
        <f t="shared" si="305"/>
        <v>1.5286240473580834</v>
      </c>
      <c r="AC1299" s="121">
        <f t="array" ref="AC1299">INDEX($AW$11:$BA$66,MATCH($C1299&amp;$G1299,$AO$11:$AO$66&amp;$AP$11:$AP$66,0),COUNTIF($AW$10:$BA$10,"&lt;"&amp;Z1299)+1)</f>
        <v>2.0000000000000001E-4</v>
      </c>
      <c r="AD1299" s="62">
        <v>1.5455000000000001</v>
      </c>
      <c r="AE1299" s="61">
        <f t="array" ref="AE1299">INDEX($AT$11:$AV$66,MATCH($C1299&amp;$G1299,$AO$11:$AO$66&amp;$AP$11:$AP$66,0),COUNTIF($AT$10:$AV$10,"&lt;"&amp;AD1299)+1)</f>
        <v>5.0000000000000001E-4</v>
      </c>
      <c r="AF1299" s="111">
        <f t="shared" si="306"/>
        <v>1.5238493649053892</v>
      </c>
      <c r="AG1299" s="121">
        <f t="array" ref="AG1299">INDEX($AW$11:$BA$66,MATCH($C1299&amp;$G1299,$AO$11:$AO$66&amp;$AP$11:$AP$66,0),COUNTIF($AW$10:$BA$10,"&lt;"&amp;AD1299)+1)</f>
        <v>2.0000000000000001E-4</v>
      </c>
    </row>
    <row r="1300" spans="2:33" ht="12.75" customHeight="1" x14ac:dyDescent="0.3">
      <c r="B1300" s="83" t="str">
        <f t="shared" si="294"/>
        <v>1 9/16-20 UN</v>
      </c>
      <c r="C1300" s="74" t="s">
        <v>498</v>
      </c>
      <c r="D1300" s="74"/>
      <c r="E1300" s="24" t="s">
        <v>671</v>
      </c>
      <c r="F1300" s="84" t="s">
        <v>688</v>
      </c>
      <c r="G1300" s="75">
        <v>20</v>
      </c>
      <c r="H1300" s="74" t="s">
        <v>519</v>
      </c>
      <c r="I1300" s="74" t="s">
        <v>661</v>
      </c>
      <c r="J1300" s="74" t="s">
        <v>588</v>
      </c>
      <c r="K1300" s="74" t="s">
        <v>600</v>
      </c>
      <c r="L1300" s="23">
        <f t="shared" si="295"/>
        <v>39.6875</v>
      </c>
      <c r="M1300" s="23">
        <f t="shared" si="296"/>
        <v>1.27</v>
      </c>
      <c r="N1300" s="74">
        <v>60</v>
      </c>
      <c r="O1300" s="101">
        <f t="shared" si="297"/>
        <v>39.6875</v>
      </c>
      <c r="P1300" s="85">
        <f t="shared" si="298"/>
        <v>12.7</v>
      </c>
      <c r="Q1300" s="58">
        <f t="shared" si="299"/>
        <v>0</v>
      </c>
      <c r="R1300" s="101">
        <f t="shared" si="300"/>
        <v>38.8626</v>
      </c>
      <c r="S1300" s="85">
        <f t="shared" si="301"/>
        <v>5.0999999999999996</v>
      </c>
      <c r="T1300" s="58">
        <f t="shared" si="302"/>
        <v>0</v>
      </c>
      <c r="U1300" s="58">
        <f t="shared" si="303"/>
        <v>3.8</v>
      </c>
      <c r="V1300" s="75">
        <f t="array" ref="V1300">INDEX(AS$11:AS$66,MATCH(C1300&amp;G1300,AO$11:AO$66&amp;AP$11:AP$66,0),0)</f>
        <v>8</v>
      </c>
      <c r="X1300" s="120">
        <f t="shared" si="304"/>
        <v>0.05</v>
      </c>
      <c r="Y1300" s="61">
        <f t="array" ref="Y1300">INDEX($AQ$11:$AR$66,MATCH($C1300&amp;$G1300,$AO$11:$AO$66&amp;$AP$11:$AP$66,0),COUNTIF($AQ$10:$AR$10,"&lt;"&amp;Z1300)+1)</f>
        <v>1.4999999999999999E-4</v>
      </c>
      <c r="Z1300" s="61">
        <f>INDEX(AJ$11:AJ$92,MATCH(F1300,AI$11:AI$92,0))</f>
        <v>1.5625</v>
      </c>
      <c r="AA1300" s="61">
        <f t="array" ref="AA1300">INDEX($AT$11:$AV$66,MATCH($C1300&amp;$G1300,$AO$11:$AO$66&amp;$AP$11:$AP$66,0),COUNTIF($AT$10:$AV$10,"&lt;"&amp;Z1300)+1)</f>
        <v>5.0000000000000001E-4</v>
      </c>
      <c r="AB1300" s="111">
        <f t="shared" si="305"/>
        <v>1.5300240473580835</v>
      </c>
      <c r="AC1300" s="121">
        <f t="array" ref="AC1300">INDEX($AW$11:$BA$66,MATCH($C1300&amp;$G1300,$AO$11:$AO$66&amp;$AP$11:$AP$66,0),COUNTIF($AW$10:$BA$10,"&lt;"&amp;Z1300)+1)</f>
        <v>2.0000000000000001E-4</v>
      </c>
      <c r="AD1300" s="62">
        <v>1.5481</v>
      </c>
      <c r="AE1300" s="61">
        <f t="array" ref="AE1300">INDEX($AT$11:$AV$66,MATCH($C1300&amp;$G1300,$AO$11:$AO$66&amp;$AP$11:$AP$66,0),COUNTIF($AT$10:$AV$10,"&lt;"&amp;AD1300)+1)</f>
        <v>5.0000000000000001E-4</v>
      </c>
      <c r="AF1300" s="111">
        <f t="shared" si="306"/>
        <v>1.526449364905389</v>
      </c>
      <c r="AG1300" s="121">
        <f t="array" ref="AG1300">INDEX($AW$11:$BA$66,MATCH($C1300&amp;$G1300,$AO$11:$AO$66&amp;$AP$11:$AP$66,0),COUNTIF($AW$10:$BA$10,"&lt;"&amp;AD1300)+1)</f>
        <v>2.0000000000000001E-4</v>
      </c>
    </row>
    <row r="1301" spans="2:33" ht="12.75" customHeight="1" x14ac:dyDescent="0.3">
      <c r="B1301" s="83" t="str">
        <f t="shared" si="294"/>
        <v>1 5/8-6 UN</v>
      </c>
      <c r="C1301" s="74" t="s">
        <v>498</v>
      </c>
      <c r="D1301" s="74"/>
      <c r="E1301" s="24" t="s">
        <v>671</v>
      </c>
      <c r="F1301" s="84" t="s">
        <v>689</v>
      </c>
      <c r="G1301" s="75">
        <v>6</v>
      </c>
      <c r="H1301" s="74" t="s">
        <v>519</v>
      </c>
      <c r="I1301" s="74" t="s">
        <v>660</v>
      </c>
      <c r="J1301" s="74" t="s">
        <v>588</v>
      </c>
      <c r="K1301" s="74" t="s">
        <v>600</v>
      </c>
      <c r="L1301" s="23">
        <f t="shared" si="295"/>
        <v>41.211500000000001</v>
      </c>
      <c r="M1301" s="23">
        <f t="shared" si="296"/>
        <v>4.2332999999999998</v>
      </c>
      <c r="N1301" s="74">
        <v>60</v>
      </c>
      <c r="O1301" s="101">
        <f t="shared" si="297"/>
        <v>41.211500000000001</v>
      </c>
      <c r="P1301" s="85">
        <f t="shared" si="298"/>
        <v>20.3</v>
      </c>
      <c r="Q1301" s="58">
        <f t="shared" si="299"/>
        <v>0</v>
      </c>
      <c r="R1301" s="101">
        <f t="shared" si="300"/>
        <v>38.4619</v>
      </c>
      <c r="S1301" s="85">
        <f t="shared" si="301"/>
        <v>6.4</v>
      </c>
      <c r="T1301" s="58">
        <f t="shared" si="302"/>
        <v>0</v>
      </c>
      <c r="U1301" s="58">
        <f t="shared" si="303"/>
        <v>7.6</v>
      </c>
      <c r="V1301" s="75">
        <f t="array" ref="V1301">INDEX(AS$11:AS$66,MATCH(C1301&amp;G1301,AO$11:AO$66&amp;AP$11:AP$66,0),0)</f>
        <v>5</v>
      </c>
      <c r="X1301" s="120">
        <f t="shared" si="304"/>
        <v>0.16666666666666666</v>
      </c>
      <c r="Y1301" s="61">
        <f t="array" ref="Y1301">INDEX($AQ$11:$AR$66,MATCH($C1301&amp;$G1301,$AO$11:$AO$66&amp;$AP$11:$AP$66,0),COUNTIF($AQ$10:$AR$10,"&lt;"&amp;Z1301)+1)</f>
        <v>2.9999999999999997E-4</v>
      </c>
      <c r="Z1301" s="123">
        <v>1.6225000000000001</v>
      </c>
      <c r="AA1301" s="61">
        <f t="array" ref="AA1301">INDEX($AT$11:$AV$66,MATCH($C1301&amp;$G1301,$AO$11:$AO$66&amp;$AP$11:$AP$66,0),COUNTIF($AT$10:$AV$10,"&lt;"&amp;Z1301)+1)</f>
        <v>8.0000000000000004E-4</v>
      </c>
      <c r="AB1301" s="111">
        <f t="shared" si="305"/>
        <v>1.5142468245269454</v>
      </c>
      <c r="AC1301" s="121">
        <f t="array" ref="AC1301">INDEX($AW$11:$BA$66,MATCH($C1301&amp;$G1301,$AO$11:$AO$66&amp;$AP$11:$AP$66,0),COUNTIF($AW$10:$BA$10,"&lt;"&amp;Z1301)+1)</f>
        <v>2.5000000000000001E-4</v>
      </c>
      <c r="AD1301" s="62">
        <v>1.5782</v>
      </c>
      <c r="AE1301" s="61">
        <f t="array" ref="AE1301">INDEX($AT$11:$AV$66,MATCH($C1301&amp;$G1301,$AO$11:$AO$66&amp;$AP$11:$AP$66,0),COUNTIF($AT$10:$AV$10,"&lt;"&amp;AD1301)+1)</f>
        <v>8.0000000000000004E-4</v>
      </c>
      <c r="AF1301" s="111">
        <f t="shared" si="306"/>
        <v>1.5060312163512968</v>
      </c>
      <c r="AG1301" s="121">
        <f t="array" ref="AG1301">INDEX($AW$11:$BA$66,MATCH($C1301&amp;$G1301,$AO$11:$AO$66&amp;$AP$11:$AP$66,0),COUNTIF($AW$10:$BA$10,"&lt;"&amp;AD1301)+1)</f>
        <v>2.5000000000000001E-4</v>
      </c>
    </row>
    <row r="1302" spans="2:33" ht="12.75" customHeight="1" x14ac:dyDescent="0.3">
      <c r="B1302" s="83" t="str">
        <f t="shared" si="294"/>
        <v>1 5/8-6 UN</v>
      </c>
      <c r="C1302" s="74" t="s">
        <v>498</v>
      </c>
      <c r="D1302" s="74"/>
      <c r="E1302" s="24" t="s">
        <v>671</v>
      </c>
      <c r="F1302" s="84" t="s">
        <v>689</v>
      </c>
      <c r="G1302" s="75">
        <v>6</v>
      </c>
      <c r="H1302" s="74" t="s">
        <v>519</v>
      </c>
      <c r="I1302" s="74" t="s">
        <v>661</v>
      </c>
      <c r="J1302" s="74" t="s">
        <v>588</v>
      </c>
      <c r="K1302" s="74" t="s">
        <v>600</v>
      </c>
      <c r="L1302" s="23">
        <f t="shared" si="295"/>
        <v>41.274999999999999</v>
      </c>
      <c r="M1302" s="23">
        <f t="shared" si="296"/>
        <v>4.2332999999999998</v>
      </c>
      <c r="N1302" s="74">
        <v>60</v>
      </c>
      <c r="O1302" s="101">
        <f t="shared" si="297"/>
        <v>41.274999999999999</v>
      </c>
      <c r="P1302" s="85">
        <f t="shared" si="298"/>
        <v>20.3</v>
      </c>
      <c r="Q1302" s="58">
        <f t="shared" si="299"/>
        <v>0</v>
      </c>
      <c r="R1302" s="101">
        <f t="shared" si="300"/>
        <v>38.525399999999998</v>
      </c>
      <c r="S1302" s="85">
        <f t="shared" si="301"/>
        <v>6.4</v>
      </c>
      <c r="T1302" s="58">
        <f t="shared" si="302"/>
        <v>0</v>
      </c>
      <c r="U1302" s="58">
        <f t="shared" si="303"/>
        <v>7.6</v>
      </c>
      <c r="V1302" s="75">
        <f t="array" ref="V1302">INDEX(AS$11:AS$66,MATCH(C1302&amp;G1302,AO$11:AO$66&amp;AP$11:AP$66,0),0)</f>
        <v>5</v>
      </c>
      <c r="X1302" s="120">
        <f t="shared" si="304"/>
        <v>0.16666666666666666</v>
      </c>
      <c r="Y1302" s="61">
        <f t="array" ref="Y1302">INDEX($AQ$11:$AR$66,MATCH($C1302&amp;$G1302,$AO$11:$AO$66&amp;$AP$11:$AP$66,0),COUNTIF($AQ$10:$AR$10,"&lt;"&amp;Z1302)+1)</f>
        <v>2.9999999999999997E-4</v>
      </c>
      <c r="Z1302" s="61">
        <f>INDEX(AJ$11:AJ$92,MATCH(F1302,AI$11:AI$92,0))</f>
        <v>1.625</v>
      </c>
      <c r="AA1302" s="61">
        <f t="array" ref="AA1302">INDEX($AT$11:$AV$66,MATCH($C1302&amp;$G1302,$AO$11:$AO$66&amp;$AP$11:$AP$66,0),COUNTIF($AT$10:$AV$10,"&lt;"&amp;Z1302)+1)</f>
        <v>8.0000000000000004E-4</v>
      </c>
      <c r="AB1302" s="111">
        <f t="shared" si="305"/>
        <v>1.5167468245269453</v>
      </c>
      <c r="AC1302" s="121">
        <f t="array" ref="AC1302">INDEX($AW$11:$BA$66,MATCH($C1302&amp;$G1302,$AO$11:$AO$66&amp;$AP$11:$AP$66,0),COUNTIF($AW$10:$BA$10,"&lt;"&amp;Z1302)+1)</f>
        <v>2.5000000000000001E-4</v>
      </c>
      <c r="AD1302" s="62">
        <v>1.5827</v>
      </c>
      <c r="AE1302" s="61">
        <f t="array" ref="AE1302">INDEX($AT$11:$AV$66,MATCH($C1302&amp;$G1302,$AO$11:$AO$66&amp;$AP$11:$AP$66,0),COUNTIF($AT$10:$AV$10,"&lt;"&amp;AD1302)+1)</f>
        <v>8.0000000000000004E-4</v>
      </c>
      <c r="AF1302" s="111">
        <f t="shared" si="306"/>
        <v>1.5105312163512967</v>
      </c>
      <c r="AG1302" s="121">
        <f t="array" ref="AG1302">INDEX($AW$11:$BA$66,MATCH($C1302&amp;$G1302,$AO$11:$AO$66&amp;$AP$11:$AP$66,0),COUNTIF($AW$10:$BA$10,"&lt;"&amp;AD1302)+1)</f>
        <v>2.5000000000000001E-4</v>
      </c>
    </row>
    <row r="1303" spans="2:33" ht="12.75" customHeight="1" x14ac:dyDescent="0.3">
      <c r="B1303" s="83" t="str">
        <f t="shared" si="294"/>
        <v>1 5/8-8 UN</v>
      </c>
      <c r="C1303" s="74" t="s">
        <v>498</v>
      </c>
      <c r="D1303" s="74"/>
      <c r="E1303" s="24" t="s">
        <v>671</v>
      </c>
      <c r="F1303" s="84" t="s">
        <v>689</v>
      </c>
      <c r="G1303" s="75">
        <v>8</v>
      </c>
      <c r="H1303" s="74" t="s">
        <v>519</v>
      </c>
      <c r="I1303" s="74" t="s">
        <v>660</v>
      </c>
      <c r="J1303" s="74" t="s">
        <v>588</v>
      </c>
      <c r="K1303" s="74" t="s">
        <v>600</v>
      </c>
      <c r="L1303" s="23">
        <f t="shared" si="295"/>
        <v>41.219099999999997</v>
      </c>
      <c r="M1303" s="23">
        <f t="shared" si="296"/>
        <v>3.1749999999999998</v>
      </c>
      <c r="N1303" s="74">
        <v>60</v>
      </c>
      <c r="O1303" s="101">
        <f t="shared" si="297"/>
        <v>41.219099999999997</v>
      </c>
      <c r="P1303" s="85">
        <f t="shared" si="298"/>
        <v>17.8</v>
      </c>
      <c r="Q1303" s="58">
        <f t="shared" si="299"/>
        <v>0</v>
      </c>
      <c r="R1303" s="101">
        <f t="shared" si="300"/>
        <v>39.1569</v>
      </c>
      <c r="S1303" s="85">
        <f t="shared" si="301"/>
        <v>6.4</v>
      </c>
      <c r="T1303" s="58">
        <f t="shared" si="302"/>
        <v>0</v>
      </c>
      <c r="U1303" s="58">
        <f t="shared" si="303"/>
        <v>6.4</v>
      </c>
      <c r="V1303" s="75">
        <f t="array" ref="V1303">INDEX(AS$11:AS$66,MATCH(C1303&amp;G1303,AO$11:AO$66&amp;AP$11:AP$66,0),0)</f>
        <v>5</v>
      </c>
      <c r="X1303" s="120">
        <f t="shared" si="304"/>
        <v>0.125</v>
      </c>
      <c r="Y1303" s="61">
        <f t="array" ref="Y1303">INDEX($AQ$11:$AR$66,MATCH($C1303&amp;$G1303,$AO$11:$AO$66&amp;$AP$11:$AP$66,0),COUNTIF($AQ$10:$AR$10,"&lt;"&amp;Z1303)+1)</f>
        <v>2.5000000000000001E-4</v>
      </c>
      <c r="Z1303" s="123">
        <v>1.6228</v>
      </c>
      <c r="AA1303" s="61">
        <f t="array" ref="AA1303">INDEX($AT$11:$AV$66,MATCH($C1303&amp;$G1303,$AO$11:$AO$66&amp;$AP$11:$AP$66,0),COUNTIF($AT$10:$AV$10,"&lt;"&amp;Z1303)+1)</f>
        <v>6.9999999999999999E-4</v>
      </c>
      <c r="AB1303" s="111">
        <f t="shared" si="305"/>
        <v>1.5416101183952089</v>
      </c>
      <c r="AC1303" s="121">
        <f t="array" ref="AC1303">INDEX($AW$11:$BA$66,MATCH($C1303&amp;$G1303,$AO$11:$AO$66&amp;$AP$11:$AP$66,0),COUNTIF($AW$10:$BA$10,"&lt;"&amp;Z1303)+1)</f>
        <v>2.5000000000000001E-4</v>
      </c>
      <c r="AD1303" s="62">
        <v>1.5883</v>
      </c>
      <c r="AE1303" s="61">
        <f t="array" ref="AE1303">INDEX($AT$11:$AV$66,MATCH($C1303&amp;$G1303,$AO$11:$AO$66&amp;$AP$11:$AP$66,0),COUNTIF($AT$10:$AV$10,"&lt;"&amp;AD1303)+1)</f>
        <v>6.9999999999999999E-4</v>
      </c>
      <c r="AF1303" s="111">
        <f t="shared" si="306"/>
        <v>1.5341734122634727</v>
      </c>
      <c r="AG1303" s="121">
        <f t="array" ref="AG1303">INDEX($AW$11:$BA$66,MATCH($C1303&amp;$G1303,$AO$11:$AO$66&amp;$AP$11:$AP$66,0),COUNTIF($AW$10:$BA$10,"&lt;"&amp;AD1303)+1)</f>
        <v>2.5000000000000001E-4</v>
      </c>
    </row>
    <row r="1304" spans="2:33" ht="12.75" customHeight="1" x14ac:dyDescent="0.3">
      <c r="B1304" s="83" t="str">
        <f t="shared" si="294"/>
        <v>1 5/8-8 UN</v>
      </c>
      <c r="C1304" s="74" t="s">
        <v>498</v>
      </c>
      <c r="D1304" s="74"/>
      <c r="E1304" s="24" t="s">
        <v>671</v>
      </c>
      <c r="F1304" s="84" t="s">
        <v>689</v>
      </c>
      <c r="G1304" s="75">
        <v>8</v>
      </c>
      <c r="H1304" s="74" t="s">
        <v>519</v>
      </c>
      <c r="I1304" s="74" t="s">
        <v>661</v>
      </c>
      <c r="J1304" s="74" t="s">
        <v>588</v>
      </c>
      <c r="K1304" s="74" t="s">
        <v>600</v>
      </c>
      <c r="L1304" s="23">
        <f t="shared" si="295"/>
        <v>41.274999999999999</v>
      </c>
      <c r="M1304" s="23">
        <f t="shared" si="296"/>
        <v>3.1749999999999998</v>
      </c>
      <c r="N1304" s="74">
        <v>60</v>
      </c>
      <c r="O1304" s="101">
        <f t="shared" si="297"/>
        <v>41.274999999999999</v>
      </c>
      <c r="P1304" s="85">
        <f t="shared" si="298"/>
        <v>17.8</v>
      </c>
      <c r="Q1304" s="58">
        <f t="shared" si="299"/>
        <v>0</v>
      </c>
      <c r="R1304" s="101">
        <f t="shared" si="300"/>
        <v>39.212800000000001</v>
      </c>
      <c r="S1304" s="85">
        <f t="shared" si="301"/>
        <v>6.4</v>
      </c>
      <c r="T1304" s="58">
        <f t="shared" si="302"/>
        <v>0</v>
      </c>
      <c r="U1304" s="58">
        <f t="shared" si="303"/>
        <v>6.4</v>
      </c>
      <c r="V1304" s="75">
        <f t="array" ref="V1304">INDEX(AS$11:AS$66,MATCH(C1304&amp;G1304,AO$11:AO$66&amp;AP$11:AP$66,0),0)</f>
        <v>5</v>
      </c>
      <c r="X1304" s="120">
        <f t="shared" si="304"/>
        <v>0.125</v>
      </c>
      <c r="Y1304" s="61">
        <f t="array" ref="Y1304">INDEX($AQ$11:$AR$66,MATCH($C1304&amp;$G1304,$AO$11:$AO$66&amp;$AP$11:$AP$66,0),COUNTIF($AQ$10:$AR$10,"&lt;"&amp;Z1304)+1)</f>
        <v>2.5000000000000001E-4</v>
      </c>
      <c r="Z1304" s="61">
        <f>INDEX(AJ$11:AJ$92,MATCH(F1304,AI$11:AI$92,0))</f>
        <v>1.625</v>
      </c>
      <c r="AA1304" s="61">
        <f t="array" ref="AA1304">INDEX($AT$11:$AV$66,MATCH($C1304&amp;$G1304,$AO$11:$AO$66&amp;$AP$11:$AP$66,0),COUNTIF($AT$10:$AV$10,"&lt;"&amp;Z1304)+1)</f>
        <v>6.9999999999999999E-4</v>
      </c>
      <c r="AB1304" s="111">
        <f t="shared" si="305"/>
        <v>1.5438101183952089</v>
      </c>
      <c r="AC1304" s="121">
        <f t="array" ref="AC1304">INDEX($AW$11:$BA$66,MATCH($C1304&amp;$G1304,$AO$11:$AO$66&amp;$AP$11:$AP$66,0),COUNTIF($AW$10:$BA$10,"&lt;"&amp;Z1304)+1)</f>
        <v>2.5000000000000001E-4</v>
      </c>
      <c r="AD1304" s="62">
        <v>1.5923</v>
      </c>
      <c r="AE1304" s="61">
        <f t="array" ref="AE1304">INDEX($AT$11:$AV$66,MATCH($C1304&amp;$G1304,$AO$11:$AO$66&amp;$AP$11:$AP$66,0),COUNTIF($AT$10:$AV$10,"&lt;"&amp;AD1304)+1)</f>
        <v>6.9999999999999999E-4</v>
      </c>
      <c r="AF1304" s="111">
        <f t="shared" si="306"/>
        <v>1.5381734122634727</v>
      </c>
      <c r="AG1304" s="121">
        <f t="array" ref="AG1304">INDEX($AW$11:$BA$66,MATCH($C1304&amp;$G1304,$AO$11:$AO$66&amp;$AP$11:$AP$66,0),COUNTIF($AW$10:$BA$10,"&lt;"&amp;AD1304)+1)</f>
        <v>2.5000000000000001E-4</v>
      </c>
    </row>
    <row r="1305" spans="2:33" ht="12.75" customHeight="1" x14ac:dyDescent="0.3">
      <c r="B1305" s="83" t="str">
        <f t="shared" si="294"/>
        <v>1 5/8-12 UN</v>
      </c>
      <c r="C1305" s="74" t="s">
        <v>498</v>
      </c>
      <c r="D1305" s="74"/>
      <c r="E1305" s="24" t="s">
        <v>671</v>
      </c>
      <c r="F1305" s="84" t="s">
        <v>689</v>
      </c>
      <c r="G1305" s="75">
        <v>12</v>
      </c>
      <c r="H1305" s="74" t="s">
        <v>519</v>
      </c>
      <c r="I1305" s="74" t="s">
        <v>660</v>
      </c>
      <c r="J1305" s="74" t="s">
        <v>588</v>
      </c>
      <c r="K1305" s="74" t="s">
        <v>600</v>
      </c>
      <c r="L1305" s="23">
        <f t="shared" si="295"/>
        <v>41.229300000000002</v>
      </c>
      <c r="M1305" s="23">
        <f t="shared" si="296"/>
        <v>2.1166999999999998</v>
      </c>
      <c r="N1305" s="74">
        <v>60</v>
      </c>
      <c r="O1305" s="101">
        <f t="shared" si="297"/>
        <v>41.229300000000002</v>
      </c>
      <c r="P1305" s="85">
        <f t="shared" si="298"/>
        <v>15.2</v>
      </c>
      <c r="Q1305" s="58">
        <f t="shared" si="299"/>
        <v>0</v>
      </c>
      <c r="R1305" s="101">
        <f t="shared" si="300"/>
        <v>39.854500000000002</v>
      </c>
      <c r="S1305" s="85">
        <f t="shared" si="301"/>
        <v>6.4</v>
      </c>
      <c r="T1305" s="58">
        <f t="shared" si="302"/>
        <v>0</v>
      </c>
      <c r="U1305" s="58">
        <f t="shared" si="303"/>
        <v>5.0999999999999996</v>
      </c>
      <c r="V1305" s="75">
        <f t="array" ref="V1305">INDEX(AS$11:AS$66,MATCH(C1305&amp;G1305,AO$11:AO$66&amp;AP$11:AP$66,0),0)</f>
        <v>6</v>
      </c>
      <c r="X1305" s="120">
        <f t="shared" si="304"/>
        <v>8.3333333333333329E-2</v>
      </c>
      <c r="Y1305" s="61">
        <f t="array" ref="Y1305">INDEX($AQ$11:$AR$66,MATCH($C1305&amp;$G1305,$AO$11:$AO$66&amp;$AP$11:$AP$66,0),COUNTIF($AQ$10:$AR$10,"&lt;"&amp;Z1305)+1)</f>
        <v>2.0000000000000001E-4</v>
      </c>
      <c r="Z1305" s="123">
        <v>1.6232</v>
      </c>
      <c r="AA1305" s="61">
        <f t="array" ref="AA1305">INDEX($AT$11:$AV$66,MATCH($C1305&amp;$G1305,$AO$11:$AO$66&amp;$AP$11:$AP$66,0),COUNTIF($AT$10:$AV$10,"&lt;"&amp;Z1305)+1)</f>
        <v>5.9999999999999995E-4</v>
      </c>
      <c r="AB1305" s="111">
        <f t="shared" si="305"/>
        <v>1.5690734122634726</v>
      </c>
      <c r="AC1305" s="121">
        <f t="array" ref="AC1305">INDEX($AW$11:$BA$66,MATCH($C1305&amp;$G1305,$AO$11:$AO$66&amp;$AP$11:$AP$66,0),COUNTIF($AW$10:$BA$10,"&lt;"&amp;Z1305)+1)</f>
        <v>2.5000000000000001E-4</v>
      </c>
      <c r="AD1305" s="62">
        <v>1.5992999999999999</v>
      </c>
      <c r="AE1305" s="61">
        <f t="array" ref="AE1305">INDEX($AT$11:$AV$66,MATCH($C1305&amp;$G1305,$AO$11:$AO$66&amp;$AP$11:$AP$66,0),COUNTIF($AT$10:$AV$10,"&lt;"&amp;AD1305)+1)</f>
        <v>5.9999999999999995E-4</v>
      </c>
      <c r="AF1305" s="111">
        <f t="shared" si="306"/>
        <v>1.5632156081756483</v>
      </c>
      <c r="AG1305" s="121">
        <f t="array" ref="AG1305">INDEX($AW$11:$BA$66,MATCH($C1305&amp;$G1305,$AO$11:$AO$66&amp;$AP$11:$AP$66,0),COUNTIF($AW$10:$BA$10,"&lt;"&amp;AD1305)+1)</f>
        <v>2.5000000000000001E-4</v>
      </c>
    </row>
    <row r="1306" spans="2:33" ht="12.75" customHeight="1" x14ac:dyDescent="0.3">
      <c r="B1306" s="83" t="str">
        <f t="shared" si="294"/>
        <v>1 5/8-12 UN</v>
      </c>
      <c r="C1306" s="74" t="s">
        <v>498</v>
      </c>
      <c r="D1306" s="74"/>
      <c r="E1306" s="24" t="s">
        <v>671</v>
      </c>
      <c r="F1306" s="84" t="s">
        <v>689</v>
      </c>
      <c r="G1306" s="75">
        <v>12</v>
      </c>
      <c r="H1306" s="74" t="s">
        <v>519</v>
      </c>
      <c r="I1306" s="74" t="s">
        <v>661</v>
      </c>
      <c r="J1306" s="74" t="s">
        <v>588</v>
      </c>
      <c r="K1306" s="74" t="s">
        <v>600</v>
      </c>
      <c r="L1306" s="23">
        <f t="shared" si="295"/>
        <v>41.274999999999999</v>
      </c>
      <c r="M1306" s="23">
        <f t="shared" si="296"/>
        <v>2.1166999999999998</v>
      </c>
      <c r="N1306" s="74">
        <v>60</v>
      </c>
      <c r="O1306" s="101">
        <f t="shared" si="297"/>
        <v>41.274999999999999</v>
      </c>
      <c r="P1306" s="85">
        <f t="shared" si="298"/>
        <v>15.2</v>
      </c>
      <c r="Q1306" s="58">
        <f t="shared" si="299"/>
        <v>0</v>
      </c>
      <c r="R1306" s="101">
        <f t="shared" si="300"/>
        <v>39.900199999999998</v>
      </c>
      <c r="S1306" s="85">
        <f t="shared" si="301"/>
        <v>6.4</v>
      </c>
      <c r="T1306" s="58">
        <f t="shared" si="302"/>
        <v>0</v>
      </c>
      <c r="U1306" s="58">
        <f t="shared" si="303"/>
        <v>5.0999999999999996</v>
      </c>
      <c r="V1306" s="75">
        <f t="array" ref="V1306">INDEX(AS$11:AS$66,MATCH(C1306&amp;G1306,AO$11:AO$66&amp;AP$11:AP$66,0),0)</f>
        <v>6</v>
      </c>
      <c r="X1306" s="120">
        <f t="shared" si="304"/>
        <v>8.3333333333333329E-2</v>
      </c>
      <c r="Y1306" s="61">
        <f t="array" ref="Y1306">INDEX($AQ$11:$AR$66,MATCH($C1306&amp;$G1306,$AO$11:$AO$66&amp;$AP$11:$AP$66,0),COUNTIF($AQ$10:$AR$10,"&lt;"&amp;Z1306)+1)</f>
        <v>2.0000000000000001E-4</v>
      </c>
      <c r="Z1306" s="61">
        <f>INDEX(AJ$11:AJ$92,MATCH(F1306,AI$11:AI$92,0))</f>
        <v>1.625</v>
      </c>
      <c r="AA1306" s="61">
        <f t="array" ref="AA1306">INDEX($AT$11:$AV$66,MATCH($C1306&amp;$G1306,$AO$11:$AO$66&amp;$AP$11:$AP$66,0),COUNTIF($AT$10:$AV$10,"&lt;"&amp;Z1306)+1)</f>
        <v>5.9999999999999995E-4</v>
      </c>
      <c r="AB1306" s="111">
        <f t="shared" si="305"/>
        <v>1.5708734122634727</v>
      </c>
      <c r="AC1306" s="121">
        <f t="array" ref="AC1306">INDEX($AW$11:$BA$66,MATCH($C1306&amp;$G1306,$AO$11:$AO$66&amp;$AP$11:$AP$66,0),COUNTIF($AW$10:$BA$10,"&lt;"&amp;Z1306)+1)</f>
        <v>2.5000000000000001E-4</v>
      </c>
      <c r="AD1306" s="62">
        <v>1.6026</v>
      </c>
      <c r="AE1306" s="61">
        <f t="array" ref="AE1306">INDEX($AT$11:$AV$66,MATCH($C1306&amp;$G1306,$AO$11:$AO$66&amp;$AP$11:$AP$66,0),COUNTIF($AT$10:$AV$10,"&lt;"&amp;AD1306)+1)</f>
        <v>5.9999999999999995E-4</v>
      </c>
      <c r="AF1306" s="111">
        <f t="shared" si="306"/>
        <v>1.5665156081756484</v>
      </c>
      <c r="AG1306" s="121">
        <f t="array" ref="AG1306">INDEX($AW$11:$BA$66,MATCH($C1306&amp;$G1306,$AO$11:$AO$66&amp;$AP$11:$AP$66,0),COUNTIF($AW$10:$BA$10,"&lt;"&amp;AD1306)+1)</f>
        <v>2.5000000000000001E-4</v>
      </c>
    </row>
    <row r="1307" spans="2:33" ht="12.75" customHeight="1" x14ac:dyDescent="0.3">
      <c r="B1307" s="83" t="str">
        <f t="shared" si="294"/>
        <v>1 5/8-16 UN</v>
      </c>
      <c r="C1307" s="74" t="s">
        <v>498</v>
      </c>
      <c r="D1307" s="74"/>
      <c r="E1307" s="24" t="s">
        <v>671</v>
      </c>
      <c r="F1307" s="84" t="s">
        <v>689</v>
      </c>
      <c r="G1307" s="75">
        <v>16</v>
      </c>
      <c r="H1307" s="74" t="s">
        <v>519</v>
      </c>
      <c r="I1307" s="74" t="s">
        <v>660</v>
      </c>
      <c r="J1307" s="74" t="s">
        <v>588</v>
      </c>
      <c r="K1307" s="74" t="s">
        <v>600</v>
      </c>
      <c r="L1307" s="23">
        <f t="shared" si="295"/>
        <v>41.234400000000001</v>
      </c>
      <c r="M1307" s="23">
        <f t="shared" si="296"/>
        <v>1.5874999999999999</v>
      </c>
      <c r="N1307" s="74">
        <v>60</v>
      </c>
      <c r="O1307" s="101">
        <f t="shared" si="297"/>
        <v>41.234400000000001</v>
      </c>
      <c r="P1307" s="85">
        <f t="shared" si="298"/>
        <v>15.2</v>
      </c>
      <c r="Q1307" s="58">
        <f t="shared" si="299"/>
        <v>0</v>
      </c>
      <c r="R1307" s="101">
        <f t="shared" si="300"/>
        <v>40.203200000000002</v>
      </c>
      <c r="S1307" s="85">
        <f t="shared" si="301"/>
        <v>6.4</v>
      </c>
      <c r="T1307" s="58">
        <f t="shared" si="302"/>
        <v>0</v>
      </c>
      <c r="U1307" s="58">
        <f t="shared" si="303"/>
        <v>3.8</v>
      </c>
      <c r="V1307" s="75">
        <f t="array" ref="V1307">INDEX(AS$11:AS$66,MATCH(C1307&amp;G1307,AO$11:AO$66&amp;AP$11:AP$66,0),0)</f>
        <v>8</v>
      </c>
      <c r="X1307" s="120">
        <f t="shared" si="304"/>
        <v>6.25E-2</v>
      </c>
      <c r="Y1307" s="61">
        <f t="array" ref="Y1307">INDEX($AQ$11:$AR$66,MATCH($C1307&amp;$G1307,$AO$11:$AO$66&amp;$AP$11:$AP$66,0),COUNTIF($AQ$10:$AR$10,"&lt;"&amp;Z1307)+1)</f>
        <v>1.4999999999999999E-4</v>
      </c>
      <c r="Z1307" s="123">
        <v>1.6234</v>
      </c>
      <c r="AA1307" s="61">
        <f t="array" ref="AA1307">INDEX($AT$11:$AV$66,MATCH($C1307&amp;$G1307,$AO$11:$AO$66&amp;$AP$11:$AP$66,0),COUNTIF($AT$10:$AV$10,"&lt;"&amp;Z1307)+1)</f>
        <v>5.9999999999999995E-4</v>
      </c>
      <c r="AB1307" s="111">
        <f t="shared" si="305"/>
        <v>1.5828050591976044</v>
      </c>
      <c r="AC1307" s="121">
        <f t="array" ref="AC1307">INDEX($AW$11:$BA$66,MATCH($C1307&amp;$G1307,$AO$11:$AO$66&amp;$AP$11:$AP$66,0),COUNTIF($AW$10:$BA$10,"&lt;"&amp;Z1307)+1)</f>
        <v>2.5000000000000001E-4</v>
      </c>
      <c r="AD1307" s="62">
        <v>1.6047</v>
      </c>
      <c r="AE1307" s="61">
        <f t="array" ref="AE1307">INDEX($AT$11:$AV$66,MATCH($C1307&amp;$G1307,$AO$11:$AO$66&amp;$AP$11:$AP$66,0),COUNTIF($AT$10:$AV$10,"&lt;"&amp;AD1307)+1)</f>
        <v>5.9999999999999995E-4</v>
      </c>
      <c r="AF1307" s="111">
        <f t="shared" si="306"/>
        <v>1.5776367061317362</v>
      </c>
      <c r="AG1307" s="121">
        <f t="array" ref="AG1307">INDEX($AW$11:$BA$66,MATCH($C1307&amp;$G1307,$AO$11:$AO$66&amp;$AP$11:$AP$66,0),COUNTIF($AW$10:$BA$10,"&lt;"&amp;AD1307)+1)</f>
        <v>2.5000000000000001E-4</v>
      </c>
    </row>
    <row r="1308" spans="2:33" ht="12.75" customHeight="1" x14ac:dyDescent="0.3">
      <c r="B1308" s="83" t="str">
        <f t="shared" si="294"/>
        <v>1 5/8-16 UN</v>
      </c>
      <c r="C1308" s="74" t="s">
        <v>498</v>
      </c>
      <c r="D1308" s="74"/>
      <c r="E1308" s="24" t="s">
        <v>671</v>
      </c>
      <c r="F1308" s="84" t="s">
        <v>689</v>
      </c>
      <c r="G1308" s="75">
        <v>16</v>
      </c>
      <c r="H1308" s="74" t="s">
        <v>519</v>
      </c>
      <c r="I1308" s="74" t="s">
        <v>661</v>
      </c>
      <c r="J1308" s="74" t="s">
        <v>588</v>
      </c>
      <c r="K1308" s="74" t="s">
        <v>600</v>
      </c>
      <c r="L1308" s="23">
        <f t="shared" si="295"/>
        <v>41.274999999999999</v>
      </c>
      <c r="M1308" s="23">
        <f t="shared" si="296"/>
        <v>1.5874999999999999</v>
      </c>
      <c r="N1308" s="74">
        <v>60</v>
      </c>
      <c r="O1308" s="101">
        <f t="shared" si="297"/>
        <v>41.274999999999999</v>
      </c>
      <c r="P1308" s="85">
        <f t="shared" si="298"/>
        <v>15.2</v>
      </c>
      <c r="Q1308" s="58">
        <f t="shared" si="299"/>
        <v>0</v>
      </c>
      <c r="R1308" s="101">
        <f t="shared" si="300"/>
        <v>40.243899999999996</v>
      </c>
      <c r="S1308" s="85">
        <f t="shared" si="301"/>
        <v>6.4</v>
      </c>
      <c r="T1308" s="58">
        <f t="shared" si="302"/>
        <v>0</v>
      </c>
      <c r="U1308" s="58">
        <f t="shared" si="303"/>
        <v>3.8</v>
      </c>
      <c r="V1308" s="75">
        <f t="array" ref="V1308">INDEX(AS$11:AS$66,MATCH(C1308&amp;G1308,AO$11:AO$66&amp;AP$11:AP$66,0),0)</f>
        <v>8</v>
      </c>
      <c r="X1308" s="120">
        <f t="shared" si="304"/>
        <v>6.25E-2</v>
      </c>
      <c r="Y1308" s="61">
        <f t="array" ref="Y1308">INDEX($AQ$11:$AR$66,MATCH($C1308&amp;$G1308,$AO$11:$AO$66&amp;$AP$11:$AP$66,0),COUNTIF($AQ$10:$AR$10,"&lt;"&amp;Z1308)+1)</f>
        <v>1.4999999999999999E-4</v>
      </c>
      <c r="Z1308" s="61">
        <f>INDEX(AJ$11:AJ$92,MATCH(F1308,AI$11:AI$92,0))</f>
        <v>1.625</v>
      </c>
      <c r="AA1308" s="61">
        <f t="array" ref="AA1308">INDEX($AT$11:$AV$66,MATCH($C1308&amp;$G1308,$AO$11:$AO$66&amp;$AP$11:$AP$66,0),COUNTIF($AT$10:$AV$10,"&lt;"&amp;Z1308)+1)</f>
        <v>5.9999999999999995E-4</v>
      </c>
      <c r="AB1308" s="111">
        <f t="shared" si="305"/>
        <v>1.5844050591976044</v>
      </c>
      <c r="AC1308" s="121">
        <f t="array" ref="AC1308">INDEX($AW$11:$BA$66,MATCH($C1308&amp;$G1308,$AO$11:$AO$66&amp;$AP$11:$AP$66,0),COUNTIF($AW$10:$BA$10,"&lt;"&amp;Z1308)+1)</f>
        <v>2.5000000000000001E-4</v>
      </c>
      <c r="AD1308" s="62">
        <v>1.6075999999999999</v>
      </c>
      <c r="AE1308" s="61">
        <f t="array" ref="AE1308">INDEX($AT$11:$AV$66,MATCH($C1308&amp;$G1308,$AO$11:$AO$66&amp;$AP$11:$AP$66,0),COUNTIF($AT$10:$AV$10,"&lt;"&amp;AD1308)+1)</f>
        <v>5.9999999999999995E-4</v>
      </c>
      <c r="AF1308" s="111">
        <f t="shared" si="306"/>
        <v>1.5805367061317361</v>
      </c>
      <c r="AG1308" s="121">
        <f t="array" ref="AG1308">INDEX($AW$11:$BA$66,MATCH($C1308&amp;$G1308,$AO$11:$AO$66&amp;$AP$11:$AP$66,0),COUNTIF($AW$10:$BA$10,"&lt;"&amp;AD1308)+1)</f>
        <v>2.5000000000000001E-4</v>
      </c>
    </row>
    <row r="1309" spans="2:33" ht="12.75" customHeight="1" x14ac:dyDescent="0.3">
      <c r="B1309" s="83" t="str">
        <f t="shared" si="294"/>
        <v>1 5/8-18 UNEF</v>
      </c>
      <c r="C1309" s="74" t="s">
        <v>498</v>
      </c>
      <c r="D1309" s="74"/>
      <c r="E1309" s="24" t="s">
        <v>676</v>
      </c>
      <c r="F1309" s="84" t="s">
        <v>689</v>
      </c>
      <c r="G1309" s="75">
        <v>18</v>
      </c>
      <c r="H1309" s="74" t="s">
        <v>519</v>
      </c>
      <c r="I1309" s="74" t="s">
        <v>660</v>
      </c>
      <c r="J1309" s="74" t="s">
        <v>588</v>
      </c>
      <c r="K1309" s="74" t="s">
        <v>600</v>
      </c>
      <c r="L1309" s="23">
        <f t="shared" si="295"/>
        <v>41.236899999999999</v>
      </c>
      <c r="M1309" s="23">
        <f t="shared" si="296"/>
        <v>1.4111</v>
      </c>
      <c r="N1309" s="74">
        <v>60</v>
      </c>
      <c r="O1309" s="101">
        <f t="shared" si="297"/>
        <v>41.236899999999999</v>
      </c>
      <c r="P1309" s="85">
        <f t="shared" si="298"/>
        <v>12.7</v>
      </c>
      <c r="Q1309" s="58">
        <f t="shared" si="299"/>
        <v>0</v>
      </c>
      <c r="R1309" s="101">
        <f t="shared" si="300"/>
        <v>40.320399999999999</v>
      </c>
      <c r="S1309" s="85">
        <f t="shared" si="301"/>
        <v>5.0999999999999996</v>
      </c>
      <c r="T1309" s="58">
        <f t="shared" si="302"/>
        <v>0</v>
      </c>
      <c r="U1309" s="58">
        <f t="shared" si="303"/>
        <v>3.8</v>
      </c>
      <c r="V1309" s="75">
        <f t="array" ref="V1309">INDEX(AS$11:AS$66,MATCH(C1309&amp;G1309,AO$11:AO$66&amp;AP$11:AP$66,0),0)</f>
        <v>8</v>
      </c>
      <c r="X1309" s="120">
        <f t="shared" si="304"/>
        <v>5.5555555555555552E-2</v>
      </c>
      <c r="Y1309" s="61">
        <f t="array" ref="Y1309">INDEX($AQ$11:$AR$66,MATCH($C1309&amp;$G1309,$AO$11:$AO$66&amp;$AP$11:$AP$66,0),COUNTIF($AQ$10:$AR$10,"&lt;"&amp;Z1309)+1)</f>
        <v>1.4999999999999999E-4</v>
      </c>
      <c r="Z1309" s="123">
        <v>1.6234999999999999</v>
      </c>
      <c r="AA1309" s="61">
        <f t="array" ref="AA1309">INDEX($AT$11:$AV$66,MATCH($C1309&amp;$G1309,$AO$11:$AO$66&amp;$AP$11:$AP$66,0),COUNTIF($AT$10:$AV$10,"&lt;"&amp;Z1309)+1)</f>
        <v>5.0000000000000001E-4</v>
      </c>
      <c r="AB1309" s="111">
        <f t="shared" si="305"/>
        <v>1.5874156081756483</v>
      </c>
      <c r="AC1309" s="121">
        <f t="array" ref="AC1309">INDEX($AW$11:$BA$66,MATCH($C1309&amp;$G1309,$AO$11:$AO$66&amp;$AP$11:$AP$66,0),COUNTIF($AW$10:$BA$10,"&lt;"&amp;Z1309)+1)</f>
        <v>2.0000000000000001E-4</v>
      </c>
      <c r="AD1309" s="62">
        <v>1.6065</v>
      </c>
      <c r="AE1309" s="61">
        <f t="array" ref="AE1309">INDEX($AT$11:$AV$66,MATCH($C1309&amp;$G1309,$AO$11:$AO$66&amp;$AP$11:$AP$66,0),COUNTIF($AT$10:$AV$10,"&lt;"&amp;AD1309)+1)</f>
        <v>5.0000000000000001E-4</v>
      </c>
      <c r="AF1309" s="111">
        <f t="shared" si="306"/>
        <v>1.5824437387837655</v>
      </c>
      <c r="AG1309" s="121">
        <f t="array" ref="AG1309">INDEX($AW$11:$BA$66,MATCH($C1309&amp;$G1309,$AO$11:$AO$66&amp;$AP$11:$AP$66,0),COUNTIF($AW$10:$BA$10,"&lt;"&amp;AD1309)+1)</f>
        <v>2.0000000000000001E-4</v>
      </c>
    </row>
    <row r="1310" spans="2:33" ht="12.75" customHeight="1" x14ac:dyDescent="0.3">
      <c r="B1310" s="83" t="str">
        <f t="shared" si="294"/>
        <v>1 5/8-18 UNEF</v>
      </c>
      <c r="C1310" s="74" t="s">
        <v>498</v>
      </c>
      <c r="D1310" s="74"/>
      <c r="E1310" s="24" t="s">
        <v>676</v>
      </c>
      <c r="F1310" s="84" t="s">
        <v>689</v>
      </c>
      <c r="G1310" s="75">
        <v>18</v>
      </c>
      <c r="H1310" s="74" t="s">
        <v>519</v>
      </c>
      <c r="I1310" s="74" t="s">
        <v>661</v>
      </c>
      <c r="J1310" s="74" t="s">
        <v>588</v>
      </c>
      <c r="K1310" s="74" t="s">
        <v>600</v>
      </c>
      <c r="L1310" s="23">
        <f t="shared" si="295"/>
        <v>41.274999999999999</v>
      </c>
      <c r="M1310" s="23">
        <f t="shared" si="296"/>
        <v>1.4111</v>
      </c>
      <c r="N1310" s="74">
        <v>60</v>
      </c>
      <c r="O1310" s="101">
        <f t="shared" si="297"/>
        <v>41.274999999999999</v>
      </c>
      <c r="P1310" s="85">
        <f t="shared" si="298"/>
        <v>12.7</v>
      </c>
      <c r="Q1310" s="58">
        <f t="shared" si="299"/>
        <v>0</v>
      </c>
      <c r="R1310" s="101">
        <f t="shared" si="300"/>
        <v>40.358499999999999</v>
      </c>
      <c r="S1310" s="85">
        <f t="shared" si="301"/>
        <v>5.0999999999999996</v>
      </c>
      <c r="T1310" s="58">
        <f t="shared" si="302"/>
        <v>0</v>
      </c>
      <c r="U1310" s="58">
        <f t="shared" si="303"/>
        <v>3.8</v>
      </c>
      <c r="V1310" s="75">
        <f t="array" ref="V1310">INDEX(AS$11:AS$66,MATCH(C1310&amp;G1310,AO$11:AO$66&amp;AP$11:AP$66,0),0)</f>
        <v>8</v>
      </c>
      <c r="X1310" s="120">
        <f t="shared" si="304"/>
        <v>5.5555555555555552E-2</v>
      </c>
      <c r="Y1310" s="61">
        <f t="array" ref="Y1310">INDEX($AQ$11:$AR$66,MATCH($C1310&amp;$G1310,$AO$11:$AO$66&amp;$AP$11:$AP$66,0),COUNTIF($AQ$10:$AR$10,"&lt;"&amp;Z1310)+1)</f>
        <v>1.4999999999999999E-4</v>
      </c>
      <c r="Z1310" s="61">
        <f>INDEX(AJ$11:AJ$92,MATCH(F1310,AI$11:AI$92,0))</f>
        <v>1.625</v>
      </c>
      <c r="AA1310" s="61">
        <f t="array" ref="AA1310">INDEX($AT$11:$AV$66,MATCH($C1310&amp;$G1310,$AO$11:$AO$66&amp;$AP$11:$AP$66,0),COUNTIF($AT$10:$AV$10,"&lt;"&amp;Z1310)+1)</f>
        <v>5.0000000000000001E-4</v>
      </c>
      <c r="AB1310" s="111">
        <f t="shared" si="305"/>
        <v>1.5889156081756484</v>
      </c>
      <c r="AC1310" s="121">
        <f t="array" ref="AC1310">INDEX($AW$11:$BA$66,MATCH($C1310&amp;$G1310,$AO$11:$AO$66&amp;$AP$11:$AP$66,0),COUNTIF($AW$10:$BA$10,"&lt;"&amp;Z1310)+1)</f>
        <v>2.0000000000000001E-4</v>
      </c>
      <c r="AD1310" s="62">
        <v>1.6093</v>
      </c>
      <c r="AE1310" s="61">
        <f t="array" ref="AE1310">INDEX($AT$11:$AV$66,MATCH($C1310&amp;$G1310,$AO$11:$AO$66&amp;$AP$11:$AP$66,0),COUNTIF($AT$10:$AV$10,"&lt;"&amp;AD1310)+1)</f>
        <v>5.0000000000000001E-4</v>
      </c>
      <c r="AF1310" s="111">
        <f t="shared" si="306"/>
        <v>1.5852437387837655</v>
      </c>
      <c r="AG1310" s="121">
        <f t="array" ref="AG1310">INDEX($AW$11:$BA$66,MATCH($C1310&amp;$G1310,$AO$11:$AO$66&amp;$AP$11:$AP$66,0),COUNTIF($AW$10:$BA$10,"&lt;"&amp;AD1310)+1)</f>
        <v>2.0000000000000001E-4</v>
      </c>
    </row>
    <row r="1311" spans="2:33" ht="12.75" customHeight="1" x14ac:dyDescent="0.3">
      <c r="B1311" s="83" t="str">
        <f t="shared" si="294"/>
        <v>1 5/8-20 UN</v>
      </c>
      <c r="C1311" s="74" t="s">
        <v>498</v>
      </c>
      <c r="D1311" s="74"/>
      <c r="E1311" s="24" t="s">
        <v>671</v>
      </c>
      <c r="F1311" s="84" t="s">
        <v>689</v>
      </c>
      <c r="G1311" s="75">
        <v>20</v>
      </c>
      <c r="H1311" s="74" t="s">
        <v>519</v>
      </c>
      <c r="I1311" s="74" t="s">
        <v>660</v>
      </c>
      <c r="J1311" s="74" t="s">
        <v>588</v>
      </c>
      <c r="K1311" s="74" t="s">
        <v>600</v>
      </c>
      <c r="L1311" s="23">
        <f t="shared" si="295"/>
        <v>41.239400000000003</v>
      </c>
      <c r="M1311" s="23">
        <f t="shared" si="296"/>
        <v>1.27</v>
      </c>
      <c r="N1311" s="74">
        <v>60</v>
      </c>
      <c r="O1311" s="101">
        <f t="shared" si="297"/>
        <v>41.239400000000003</v>
      </c>
      <c r="P1311" s="85">
        <f t="shared" si="298"/>
        <v>12.7</v>
      </c>
      <c r="Q1311" s="58">
        <f t="shared" si="299"/>
        <v>0</v>
      </c>
      <c r="R1311" s="101">
        <f t="shared" si="300"/>
        <v>40.4146</v>
      </c>
      <c r="S1311" s="85">
        <f t="shared" si="301"/>
        <v>5.0999999999999996</v>
      </c>
      <c r="T1311" s="58">
        <f t="shared" si="302"/>
        <v>0</v>
      </c>
      <c r="U1311" s="58">
        <f t="shared" si="303"/>
        <v>3.8</v>
      </c>
      <c r="V1311" s="75">
        <f t="array" ref="V1311">INDEX(AS$11:AS$66,MATCH(C1311&amp;G1311,AO$11:AO$66&amp;AP$11:AP$66,0),0)</f>
        <v>8</v>
      </c>
      <c r="X1311" s="120">
        <f t="shared" si="304"/>
        <v>0.05</v>
      </c>
      <c r="Y1311" s="61">
        <f t="array" ref="Y1311">INDEX($AQ$11:$AR$66,MATCH($C1311&amp;$G1311,$AO$11:$AO$66&amp;$AP$11:$AP$66,0),COUNTIF($AQ$10:$AR$10,"&lt;"&amp;Z1311)+1)</f>
        <v>1.4999999999999999E-4</v>
      </c>
      <c r="Z1311" s="123">
        <v>1.6235999999999999</v>
      </c>
      <c r="AA1311" s="61">
        <f t="array" ref="AA1311">INDEX($AT$11:$AV$66,MATCH($C1311&amp;$G1311,$AO$11:$AO$66&amp;$AP$11:$AP$66,0),COUNTIF($AT$10:$AV$10,"&lt;"&amp;Z1311)+1)</f>
        <v>5.0000000000000001E-4</v>
      </c>
      <c r="AB1311" s="111">
        <f t="shared" si="305"/>
        <v>1.5911240473580834</v>
      </c>
      <c r="AC1311" s="121">
        <f t="array" ref="AC1311">INDEX($AW$11:$BA$66,MATCH($C1311&amp;$G1311,$AO$11:$AO$66&amp;$AP$11:$AP$66,0),COUNTIF($AW$10:$BA$10,"&lt;"&amp;Z1311)+1)</f>
        <v>2.0000000000000001E-4</v>
      </c>
      <c r="AD1311" s="62">
        <v>1.6080000000000001</v>
      </c>
      <c r="AE1311" s="61">
        <f t="array" ref="AE1311">INDEX($AT$11:$AV$66,MATCH($C1311&amp;$G1311,$AO$11:$AO$66&amp;$AP$11:$AP$66,0),COUNTIF($AT$10:$AV$10,"&lt;"&amp;AD1311)+1)</f>
        <v>5.0000000000000001E-4</v>
      </c>
      <c r="AF1311" s="111">
        <f t="shared" si="306"/>
        <v>1.5863493649053892</v>
      </c>
      <c r="AG1311" s="121">
        <f t="array" ref="AG1311">INDEX($AW$11:$BA$66,MATCH($C1311&amp;$G1311,$AO$11:$AO$66&amp;$AP$11:$AP$66,0),COUNTIF($AW$10:$BA$10,"&lt;"&amp;AD1311)+1)</f>
        <v>2.0000000000000001E-4</v>
      </c>
    </row>
    <row r="1312" spans="2:33" ht="12.75" customHeight="1" x14ac:dyDescent="0.3">
      <c r="B1312" s="83" t="str">
        <f t="shared" si="294"/>
        <v>1 5/8-20 UN</v>
      </c>
      <c r="C1312" s="74" t="s">
        <v>498</v>
      </c>
      <c r="D1312" s="74"/>
      <c r="E1312" s="24" t="s">
        <v>671</v>
      </c>
      <c r="F1312" s="84" t="s">
        <v>689</v>
      </c>
      <c r="G1312" s="75">
        <v>20</v>
      </c>
      <c r="H1312" s="74" t="s">
        <v>519</v>
      </c>
      <c r="I1312" s="74" t="s">
        <v>661</v>
      </c>
      <c r="J1312" s="74" t="s">
        <v>588</v>
      </c>
      <c r="K1312" s="74" t="s">
        <v>600</v>
      </c>
      <c r="L1312" s="23">
        <f t="shared" si="295"/>
        <v>41.274999999999999</v>
      </c>
      <c r="M1312" s="23">
        <f t="shared" si="296"/>
        <v>1.27</v>
      </c>
      <c r="N1312" s="74">
        <v>60</v>
      </c>
      <c r="O1312" s="101">
        <f t="shared" si="297"/>
        <v>41.274999999999999</v>
      </c>
      <c r="P1312" s="85">
        <f t="shared" si="298"/>
        <v>12.7</v>
      </c>
      <c r="Q1312" s="58">
        <f t="shared" si="299"/>
        <v>0</v>
      </c>
      <c r="R1312" s="101">
        <f t="shared" si="300"/>
        <v>40.450099999999999</v>
      </c>
      <c r="S1312" s="85">
        <f t="shared" si="301"/>
        <v>5.0999999999999996</v>
      </c>
      <c r="T1312" s="58">
        <f t="shared" si="302"/>
        <v>0</v>
      </c>
      <c r="U1312" s="58">
        <f t="shared" si="303"/>
        <v>3.8</v>
      </c>
      <c r="V1312" s="75">
        <f t="array" ref="V1312">INDEX(AS$11:AS$66,MATCH(C1312&amp;G1312,AO$11:AO$66&amp;AP$11:AP$66,0),0)</f>
        <v>8</v>
      </c>
      <c r="X1312" s="120">
        <f t="shared" si="304"/>
        <v>0.05</v>
      </c>
      <c r="Y1312" s="61">
        <f t="array" ref="Y1312">INDEX($AQ$11:$AR$66,MATCH($C1312&amp;$G1312,$AO$11:$AO$66&amp;$AP$11:$AP$66,0),COUNTIF($AQ$10:$AR$10,"&lt;"&amp;Z1312)+1)</f>
        <v>1.4999999999999999E-4</v>
      </c>
      <c r="Z1312" s="61">
        <f>INDEX(AJ$11:AJ$92,MATCH(F1312,AI$11:AI$92,0))</f>
        <v>1.625</v>
      </c>
      <c r="AA1312" s="61">
        <f t="array" ref="AA1312">INDEX($AT$11:$AV$66,MATCH($C1312&amp;$G1312,$AO$11:$AO$66&amp;$AP$11:$AP$66,0),COUNTIF($AT$10:$AV$10,"&lt;"&amp;Z1312)+1)</f>
        <v>5.0000000000000001E-4</v>
      </c>
      <c r="AB1312" s="111">
        <f t="shared" si="305"/>
        <v>1.5925240473580835</v>
      </c>
      <c r="AC1312" s="121">
        <f t="array" ref="AC1312">INDEX($AW$11:$BA$66,MATCH($C1312&amp;$G1312,$AO$11:$AO$66&amp;$AP$11:$AP$66,0),COUNTIF($AW$10:$BA$10,"&lt;"&amp;Z1312)+1)</f>
        <v>2.0000000000000001E-4</v>
      </c>
      <c r="AD1312" s="62">
        <v>1.6106</v>
      </c>
      <c r="AE1312" s="61">
        <f t="array" ref="AE1312">INDEX($AT$11:$AV$66,MATCH($C1312&amp;$G1312,$AO$11:$AO$66&amp;$AP$11:$AP$66,0),COUNTIF($AT$10:$AV$10,"&lt;"&amp;AD1312)+1)</f>
        <v>5.0000000000000001E-4</v>
      </c>
      <c r="AF1312" s="111">
        <f t="shared" si="306"/>
        <v>1.588949364905389</v>
      </c>
      <c r="AG1312" s="121">
        <f t="array" ref="AG1312">INDEX($AW$11:$BA$66,MATCH($C1312&amp;$G1312,$AO$11:$AO$66&amp;$AP$11:$AP$66,0),COUNTIF($AW$10:$BA$10,"&lt;"&amp;AD1312)+1)</f>
        <v>2.0000000000000001E-4</v>
      </c>
    </row>
    <row r="1313" spans="2:33" ht="12.75" customHeight="1" x14ac:dyDescent="0.3">
      <c r="B1313" s="83" t="str">
        <f t="shared" si="294"/>
        <v>1 11/16-6 UN</v>
      </c>
      <c r="C1313" s="74" t="s">
        <v>498</v>
      </c>
      <c r="D1313" s="74"/>
      <c r="E1313" s="24" t="s">
        <v>671</v>
      </c>
      <c r="F1313" s="84" t="s">
        <v>690</v>
      </c>
      <c r="G1313" s="75">
        <v>6</v>
      </c>
      <c r="H1313" s="74" t="s">
        <v>519</v>
      </c>
      <c r="I1313" s="74" t="s">
        <v>660</v>
      </c>
      <c r="J1313" s="74" t="s">
        <v>588</v>
      </c>
      <c r="K1313" s="74" t="s">
        <v>600</v>
      </c>
      <c r="L1313" s="23">
        <f t="shared" si="295"/>
        <v>42.798999999999999</v>
      </c>
      <c r="M1313" s="23">
        <f t="shared" si="296"/>
        <v>4.2332999999999998</v>
      </c>
      <c r="N1313" s="74">
        <v>60</v>
      </c>
      <c r="O1313" s="101">
        <f t="shared" si="297"/>
        <v>42.798999999999999</v>
      </c>
      <c r="P1313" s="85">
        <f t="shared" si="298"/>
        <v>20.3</v>
      </c>
      <c r="Q1313" s="58">
        <f t="shared" si="299"/>
        <v>0</v>
      </c>
      <c r="R1313" s="101">
        <f t="shared" si="300"/>
        <v>40.049399999999999</v>
      </c>
      <c r="S1313" s="85">
        <f t="shared" si="301"/>
        <v>6.4</v>
      </c>
      <c r="T1313" s="58">
        <f t="shared" si="302"/>
        <v>0</v>
      </c>
      <c r="U1313" s="58">
        <f t="shared" si="303"/>
        <v>7.6</v>
      </c>
      <c r="V1313" s="75">
        <f t="array" ref="V1313">INDEX(AS$11:AS$66,MATCH(C1313&amp;G1313,AO$11:AO$66&amp;AP$11:AP$66,0),0)</f>
        <v>5</v>
      </c>
      <c r="X1313" s="120">
        <f t="shared" si="304"/>
        <v>0.16666666666666666</v>
      </c>
      <c r="Y1313" s="61">
        <f t="array" ref="Y1313">INDEX($AQ$11:$AR$66,MATCH($C1313&amp;$G1313,$AO$11:$AO$66&amp;$AP$11:$AP$66,0),COUNTIF($AQ$10:$AR$10,"&lt;"&amp;Z1313)+1)</f>
        <v>2.9999999999999997E-4</v>
      </c>
      <c r="Z1313" s="123">
        <v>1.6850000000000001</v>
      </c>
      <c r="AA1313" s="61">
        <f t="array" ref="AA1313">INDEX($AT$11:$AV$66,MATCH($C1313&amp;$G1313,$AO$11:$AO$66&amp;$AP$11:$AP$66,0),COUNTIF($AT$10:$AV$10,"&lt;"&amp;Z1313)+1)</f>
        <v>8.0000000000000004E-4</v>
      </c>
      <c r="AB1313" s="111">
        <f t="shared" si="305"/>
        <v>1.5767468245269454</v>
      </c>
      <c r="AC1313" s="121">
        <f t="array" ref="AC1313">INDEX($AW$11:$BA$66,MATCH($C1313&amp;$G1313,$AO$11:$AO$66&amp;$AP$11:$AP$66,0),COUNTIF($AW$10:$BA$10,"&lt;"&amp;Z1313)+1)</f>
        <v>2.5000000000000001E-4</v>
      </c>
      <c r="AD1313" s="62">
        <v>1.6406000000000001</v>
      </c>
      <c r="AE1313" s="61">
        <f t="array" ref="AE1313">INDEX($AT$11:$AV$66,MATCH($C1313&amp;$G1313,$AO$11:$AO$66&amp;$AP$11:$AP$66,0),COUNTIF($AT$10:$AV$10,"&lt;"&amp;AD1313)+1)</f>
        <v>8.0000000000000004E-4</v>
      </c>
      <c r="AF1313" s="111">
        <f t="shared" si="306"/>
        <v>1.5684312163512968</v>
      </c>
      <c r="AG1313" s="121">
        <f t="array" ref="AG1313">INDEX($AW$11:$BA$66,MATCH($C1313&amp;$G1313,$AO$11:$AO$66&amp;$AP$11:$AP$66,0),COUNTIF($AW$10:$BA$10,"&lt;"&amp;AD1313)+1)</f>
        <v>2.5000000000000001E-4</v>
      </c>
    </row>
    <row r="1314" spans="2:33" ht="12.75" customHeight="1" x14ac:dyDescent="0.3">
      <c r="B1314" s="83" t="str">
        <f t="shared" si="294"/>
        <v>1 11/16-6 UN</v>
      </c>
      <c r="C1314" s="74" t="s">
        <v>498</v>
      </c>
      <c r="D1314" s="74"/>
      <c r="E1314" s="24" t="s">
        <v>671</v>
      </c>
      <c r="F1314" s="84" t="s">
        <v>690</v>
      </c>
      <c r="G1314" s="75">
        <v>6</v>
      </c>
      <c r="H1314" s="74" t="s">
        <v>519</v>
      </c>
      <c r="I1314" s="74" t="s">
        <v>661</v>
      </c>
      <c r="J1314" s="74" t="s">
        <v>588</v>
      </c>
      <c r="K1314" s="74" t="s">
        <v>600</v>
      </c>
      <c r="L1314" s="23">
        <f t="shared" si="295"/>
        <v>42.862499999999997</v>
      </c>
      <c r="M1314" s="23">
        <f t="shared" si="296"/>
        <v>4.2332999999999998</v>
      </c>
      <c r="N1314" s="74">
        <v>60</v>
      </c>
      <c r="O1314" s="101">
        <f t="shared" si="297"/>
        <v>42.862499999999997</v>
      </c>
      <c r="P1314" s="85">
        <f t="shared" si="298"/>
        <v>20.3</v>
      </c>
      <c r="Q1314" s="58">
        <f t="shared" si="299"/>
        <v>0</v>
      </c>
      <c r="R1314" s="101">
        <f t="shared" si="300"/>
        <v>40.112900000000003</v>
      </c>
      <c r="S1314" s="85">
        <f t="shared" si="301"/>
        <v>6.4</v>
      </c>
      <c r="T1314" s="58">
        <f t="shared" si="302"/>
        <v>0</v>
      </c>
      <c r="U1314" s="58">
        <f t="shared" si="303"/>
        <v>7.6</v>
      </c>
      <c r="V1314" s="75">
        <f t="array" ref="V1314">INDEX(AS$11:AS$66,MATCH(C1314&amp;G1314,AO$11:AO$66&amp;AP$11:AP$66,0),0)</f>
        <v>5</v>
      </c>
      <c r="X1314" s="120">
        <f t="shared" si="304"/>
        <v>0.16666666666666666</v>
      </c>
      <c r="Y1314" s="61">
        <f t="array" ref="Y1314">INDEX($AQ$11:$AR$66,MATCH($C1314&amp;$G1314,$AO$11:$AO$66&amp;$AP$11:$AP$66,0),COUNTIF($AQ$10:$AR$10,"&lt;"&amp;Z1314)+1)</f>
        <v>2.9999999999999997E-4</v>
      </c>
      <c r="Z1314" s="61">
        <f>INDEX(AJ$11:AJ$92,MATCH(F1314,AI$11:AI$92,0))</f>
        <v>1.6875</v>
      </c>
      <c r="AA1314" s="61">
        <f t="array" ref="AA1314">INDEX($AT$11:$AV$66,MATCH($C1314&amp;$G1314,$AO$11:$AO$66&amp;$AP$11:$AP$66,0),COUNTIF($AT$10:$AV$10,"&lt;"&amp;Z1314)+1)</f>
        <v>8.0000000000000004E-4</v>
      </c>
      <c r="AB1314" s="111">
        <f t="shared" si="305"/>
        <v>1.5792468245269453</v>
      </c>
      <c r="AC1314" s="121">
        <f t="array" ref="AC1314">INDEX($AW$11:$BA$66,MATCH($C1314&amp;$G1314,$AO$11:$AO$66&amp;$AP$11:$AP$66,0),COUNTIF($AW$10:$BA$10,"&lt;"&amp;Z1314)+1)</f>
        <v>2.5000000000000001E-4</v>
      </c>
      <c r="AD1314" s="62">
        <v>1.6452</v>
      </c>
      <c r="AE1314" s="61">
        <f t="array" ref="AE1314">INDEX($AT$11:$AV$66,MATCH($C1314&amp;$G1314,$AO$11:$AO$66&amp;$AP$11:$AP$66,0),COUNTIF($AT$10:$AV$10,"&lt;"&amp;AD1314)+1)</f>
        <v>8.0000000000000004E-4</v>
      </c>
      <c r="AF1314" s="111">
        <f t="shared" si="306"/>
        <v>1.5730312163512967</v>
      </c>
      <c r="AG1314" s="121">
        <f t="array" ref="AG1314">INDEX($AW$11:$BA$66,MATCH($C1314&amp;$G1314,$AO$11:$AO$66&amp;$AP$11:$AP$66,0),COUNTIF($AW$10:$BA$10,"&lt;"&amp;AD1314)+1)</f>
        <v>2.5000000000000001E-4</v>
      </c>
    </row>
    <row r="1315" spans="2:33" ht="12.75" customHeight="1" x14ac:dyDescent="0.3">
      <c r="B1315" s="83" t="str">
        <f t="shared" si="294"/>
        <v>1 11/16-8 UN</v>
      </c>
      <c r="C1315" s="74" t="s">
        <v>498</v>
      </c>
      <c r="D1315" s="74"/>
      <c r="E1315" s="24" t="s">
        <v>671</v>
      </c>
      <c r="F1315" s="84" t="s">
        <v>690</v>
      </c>
      <c r="G1315" s="75">
        <v>8</v>
      </c>
      <c r="H1315" s="74" t="s">
        <v>519</v>
      </c>
      <c r="I1315" s="74" t="s">
        <v>660</v>
      </c>
      <c r="J1315" s="74" t="s">
        <v>588</v>
      </c>
      <c r="K1315" s="74" t="s">
        <v>600</v>
      </c>
      <c r="L1315" s="23">
        <f t="shared" si="295"/>
        <v>42.806600000000003</v>
      </c>
      <c r="M1315" s="23">
        <f t="shared" si="296"/>
        <v>3.1749999999999998</v>
      </c>
      <c r="N1315" s="74">
        <v>60</v>
      </c>
      <c r="O1315" s="101">
        <f t="shared" si="297"/>
        <v>42.806600000000003</v>
      </c>
      <c r="P1315" s="85">
        <f t="shared" si="298"/>
        <v>17.8</v>
      </c>
      <c r="Q1315" s="58">
        <f t="shared" si="299"/>
        <v>0</v>
      </c>
      <c r="R1315" s="101">
        <f t="shared" si="300"/>
        <v>40.744399999999999</v>
      </c>
      <c r="S1315" s="85">
        <f t="shared" si="301"/>
        <v>6.4</v>
      </c>
      <c r="T1315" s="58">
        <f t="shared" si="302"/>
        <v>0</v>
      </c>
      <c r="U1315" s="58">
        <f t="shared" si="303"/>
        <v>6.4</v>
      </c>
      <c r="V1315" s="75">
        <f t="array" ref="V1315">INDEX(AS$11:AS$66,MATCH(C1315&amp;G1315,AO$11:AO$66&amp;AP$11:AP$66,0),0)</f>
        <v>5</v>
      </c>
      <c r="X1315" s="120">
        <f t="shared" si="304"/>
        <v>0.125</v>
      </c>
      <c r="Y1315" s="61">
        <f t="array" ref="Y1315">INDEX($AQ$11:$AR$66,MATCH($C1315&amp;$G1315,$AO$11:$AO$66&amp;$AP$11:$AP$66,0),COUNTIF($AQ$10:$AR$10,"&lt;"&amp;Z1315)+1)</f>
        <v>2.5000000000000001E-4</v>
      </c>
      <c r="Z1315" s="123">
        <v>1.6853</v>
      </c>
      <c r="AA1315" s="61">
        <f t="array" ref="AA1315">INDEX($AT$11:$AV$66,MATCH($C1315&amp;$G1315,$AO$11:$AO$66&amp;$AP$11:$AP$66,0),COUNTIF($AT$10:$AV$10,"&lt;"&amp;Z1315)+1)</f>
        <v>6.9999999999999999E-4</v>
      </c>
      <c r="AB1315" s="111">
        <f t="shared" si="305"/>
        <v>1.6041101183952089</v>
      </c>
      <c r="AC1315" s="121">
        <f t="array" ref="AC1315">INDEX($AW$11:$BA$66,MATCH($C1315&amp;$G1315,$AO$11:$AO$66&amp;$AP$11:$AP$66,0),COUNTIF($AW$10:$BA$10,"&lt;"&amp;Z1315)+1)</f>
        <v>2.5000000000000001E-4</v>
      </c>
      <c r="AD1315" s="62">
        <v>1.6507000000000001</v>
      </c>
      <c r="AE1315" s="61">
        <f t="array" ref="AE1315">INDEX($AT$11:$AV$66,MATCH($C1315&amp;$G1315,$AO$11:$AO$66&amp;$AP$11:$AP$66,0),COUNTIF($AT$10:$AV$10,"&lt;"&amp;AD1315)+1)</f>
        <v>6.9999999999999999E-4</v>
      </c>
      <c r="AF1315" s="111">
        <f t="shared" si="306"/>
        <v>1.5965734122634727</v>
      </c>
      <c r="AG1315" s="121">
        <f t="array" ref="AG1315">INDEX($AW$11:$BA$66,MATCH($C1315&amp;$G1315,$AO$11:$AO$66&amp;$AP$11:$AP$66,0),COUNTIF($AW$10:$BA$10,"&lt;"&amp;AD1315)+1)</f>
        <v>2.5000000000000001E-4</v>
      </c>
    </row>
    <row r="1316" spans="2:33" ht="12.75" customHeight="1" x14ac:dyDescent="0.3">
      <c r="B1316" s="83" t="str">
        <f t="shared" si="294"/>
        <v>1 11/16-8 UN</v>
      </c>
      <c r="C1316" s="74" t="s">
        <v>498</v>
      </c>
      <c r="D1316" s="74"/>
      <c r="E1316" s="24" t="s">
        <v>671</v>
      </c>
      <c r="F1316" s="84" t="s">
        <v>690</v>
      </c>
      <c r="G1316" s="75">
        <v>8</v>
      </c>
      <c r="H1316" s="74" t="s">
        <v>519</v>
      </c>
      <c r="I1316" s="74" t="s">
        <v>661</v>
      </c>
      <c r="J1316" s="74" t="s">
        <v>588</v>
      </c>
      <c r="K1316" s="74" t="s">
        <v>600</v>
      </c>
      <c r="L1316" s="23">
        <f t="shared" si="295"/>
        <v>42.862499999999997</v>
      </c>
      <c r="M1316" s="23">
        <f t="shared" si="296"/>
        <v>3.1749999999999998</v>
      </c>
      <c r="N1316" s="74">
        <v>60</v>
      </c>
      <c r="O1316" s="101">
        <f t="shared" si="297"/>
        <v>42.862499999999997</v>
      </c>
      <c r="P1316" s="85">
        <f t="shared" si="298"/>
        <v>17.8</v>
      </c>
      <c r="Q1316" s="58">
        <f t="shared" si="299"/>
        <v>0</v>
      </c>
      <c r="R1316" s="101">
        <f t="shared" si="300"/>
        <v>40.8003</v>
      </c>
      <c r="S1316" s="85">
        <f t="shared" si="301"/>
        <v>6.4</v>
      </c>
      <c r="T1316" s="58">
        <f t="shared" si="302"/>
        <v>0</v>
      </c>
      <c r="U1316" s="58">
        <f t="shared" si="303"/>
        <v>6.4</v>
      </c>
      <c r="V1316" s="75">
        <f t="array" ref="V1316">INDEX(AS$11:AS$66,MATCH(C1316&amp;G1316,AO$11:AO$66&amp;AP$11:AP$66,0),0)</f>
        <v>5</v>
      </c>
      <c r="X1316" s="120">
        <f t="shared" si="304"/>
        <v>0.125</v>
      </c>
      <c r="Y1316" s="61">
        <f t="array" ref="Y1316">INDEX($AQ$11:$AR$66,MATCH($C1316&amp;$G1316,$AO$11:$AO$66&amp;$AP$11:$AP$66,0),COUNTIF($AQ$10:$AR$10,"&lt;"&amp;Z1316)+1)</f>
        <v>2.5000000000000001E-4</v>
      </c>
      <c r="Z1316" s="61">
        <f>INDEX(AJ$11:AJ$92,MATCH(F1316,AI$11:AI$92,0))</f>
        <v>1.6875</v>
      </c>
      <c r="AA1316" s="61">
        <f t="array" ref="AA1316">INDEX($AT$11:$AV$66,MATCH($C1316&amp;$G1316,$AO$11:$AO$66&amp;$AP$11:$AP$66,0),COUNTIF($AT$10:$AV$10,"&lt;"&amp;Z1316)+1)</f>
        <v>6.9999999999999999E-4</v>
      </c>
      <c r="AB1316" s="111">
        <f t="shared" si="305"/>
        <v>1.6063101183952089</v>
      </c>
      <c r="AC1316" s="121">
        <f t="array" ref="AC1316">INDEX($AW$11:$BA$66,MATCH($C1316&amp;$G1316,$AO$11:$AO$66&amp;$AP$11:$AP$66,0),COUNTIF($AW$10:$BA$10,"&lt;"&amp;Z1316)+1)</f>
        <v>2.5000000000000001E-4</v>
      </c>
      <c r="AD1316" s="62">
        <v>1.6548</v>
      </c>
      <c r="AE1316" s="61">
        <f t="array" ref="AE1316">INDEX($AT$11:$AV$66,MATCH($C1316&amp;$G1316,$AO$11:$AO$66&amp;$AP$11:$AP$66,0),COUNTIF($AT$10:$AV$10,"&lt;"&amp;AD1316)+1)</f>
        <v>6.9999999999999999E-4</v>
      </c>
      <c r="AF1316" s="111">
        <f t="shared" si="306"/>
        <v>1.6006734122634727</v>
      </c>
      <c r="AG1316" s="121">
        <f t="array" ref="AG1316">INDEX($AW$11:$BA$66,MATCH($C1316&amp;$G1316,$AO$11:$AO$66&amp;$AP$11:$AP$66,0),COUNTIF($AW$10:$BA$10,"&lt;"&amp;AD1316)+1)</f>
        <v>2.5000000000000001E-4</v>
      </c>
    </row>
    <row r="1317" spans="2:33" ht="12.75" customHeight="1" x14ac:dyDescent="0.3">
      <c r="B1317" s="83" t="str">
        <f t="shared" si="294"/>
        <v>1 11/16-12 UN</v>
      </c>
      <c r="C1317" s="74" t="s">
        <v>498</v>
      </c>
      <c r="D1317" s="74"/>
      <c r="E1317" s="24" t="s">
        <v>671</v>
      </c>
      <c r="F1317" s="84" t="s">
        <v>690</v>
      </c>
      <c r="G1317" s="75">
        <v>12</v>
      </c>
      <c r="H1317" s="74" t="s">
        <v>519</v>
      </c>
      <c r="I1317" s="74" t="s">
        <v>660</v>
      </c>
      <c r="J1317" s="74" t="s">
        <v>588</v>
      </c>
      <c r="K1317" s="74" t="s">
        <v>600</v>
      </c>
      <c r="L1317" s="23">
        <f t="shared" si="295"/>
        <v>42.816800000000001</v>
      </c>
      <c r="M1317" s="23">
        <f t="shared" si="296"/>
        <v>2.1166999999999998</v>
      </c>
      <c r="N1317" s="74">
        <v>60</v>
      </c>
      <c r="O1317" s="101">
        <f t="shared" si="297"/>
        <v>42.816800000000001</v>
      </c>
      <c r="P1317" s="85">
        <f t="shared" si="298"/>
        <v>15.2</v>
      </c>
      <c r="Q1317" s="58">
        <f t="shared" si="299"/>
        <v>0</v>
      </c>
      <c r="R1317" s="101">
        <f t="shared" si="300"/>
        <v>41.442</v>
      </c>
      <c r="S1317" s="85">
        <f t="shared" si="301"/>
        <v>6.4</v>
      </c>
      <c r="T1317" s="58">
        <f t="shared" si="302"/>
        <v>0</v>
      </c>
      <c r="U1317" s="58">
        <f t="shared" si="303"/>
        <v>5.0999999999999996</v>
      </c>
      <c r="V1317" s="75">
        <f t="array" ref="V1317">INDEX(AS$11:AS$66,MATCH(C1317&amp;G1317,AO$11:AO$66&amp;AP$11:AP$66,0),0)</f>
        <v>6</v>
      </c>
      <c r="X1317" s="120">
        <f t="shared" si="304"/>
        <v>8.3333333333333329E-2</v>
      </c>
      <c r="Y1317" s="61">
        <f t="array" ref="Y1317">INDEX($AQ$11:$AR$66,MATCH($C1317&amp;$G1317,$AO$11:$AO$66&amp;$AP$11:$AP$66,0),COUNTIF($AQ$10:$AR$10,"&lt;"&amp;Z1317)+1)</f>
        <v>2.0000000000000001E-4</v>
      </c>
      <c r="Z1317" s="123">
        <v>1.6857</v>
      </c>
      <c r="AA1317" s="61">
        <f t="array" ref="AA1317">INDEX($AT$11:$AV$66,MATCH($C1317&amp;$G1317,$AO$11:$AO$66&amp;$AP$11:$AP$66,0),COUNTIF($AT$10:$AV$10,"&lt;"&amp;Z1317)+1)</f>
        <v>5.9999999999999995E-4</v>
      </c>
      <c r="AB1317" s="111">
        <f t="shared" si="305"/>
        <v>1.6315734122634726</v>
      </c>
      <c r="AC1317" s="121">
        <f t="array" ref="AC1317">INDEX($AW$11:$BA$66,MATCH($C1317&amp;$G1317,$AO$11:$AO$66&amp;$AP$11:$AP$66,0),COUNTIF($AW$10:$BA$10,"&lt;"&amp;Z1317)+1)</f>
        <v>2.5000000000000001E-4</v>
      </c>
      <c r="AD1317" s="62">
        <v>1.6617</v>
      </c>
      <c r="AE1317" s="61">
        <f t="array" ref="AE1317">INDEX($AT$11:$AV$66,MATCH($C1317&amp;$G1317,$AO$11:$AO$66&amp;$AP$11:$AP$66,0),COUNTIF($AT$10:$AV$10,"&lt;"&amp;AD1317)+1)</f>
        <v>5.9999999999999995E-4</v>
      </c>
      <c r="AF1317" s="111">
        <f t="shared" si="306"/>
        <v>1.6256156081756483</v>
      </c>
      <c r="AG1317" s="121">
        <f t="array" ref="AG1317">INDEX($AW$11:$BA$66,MATCH($C1317&amp;$G1317,$AO$11:$AO$66&amp;$AP$11:$AP$66,0),COUNTIF($AW$10:$BA$10,"&lt;"&amp;AD1317)+1)</f>
        <v>2.5000000000000001E-4</v>
      </c>
    </row>
    <row r="1318" spans="2:33" ht="12.75" customHeight="1" x14ac:dyDescent="0.3">
      <c r="B1318" s="83" t="str">
        <f t="shared" si="294"/>
        <v>1 11/16-12 UN</v>
      </c>
      <c r="C1318" s="74" t="s">
        <v>498</v>
      </c>
      <c r="D1318" s="74"/>
      <c r="E1318" s="24" t="s">
        <v>671</v>
      </c>
      <c r="F1318" s="84" t="s">
        <v>690</v>
      </c>
      <c r="G1318" s="75">
        <v>12</v>
      </c>
      <c r="H1318" s="74" t="s">
        <v>519</v>
      </c>
      <c r="I1318" s="74" t="s">
        <v>661</v>
      </c>
      <c r="J1318" s="74" t="s">
        <v>588</v>
      </c>
      <c r="K1318" s="74" t="s">
        <v>600</v>
      </c>
      <c r="L1318" s="23">
        <f t="shared" si="295"/>
        <v>42.862499999999997</v>
      </c>
      <c r="M1318" s="23">
        <f t="shared" si="296"/>
        <v>2.1166999999999998</v>
      </c>
      <c r="N1318" s="74">
        <v>60</v>
      </c>
      <c r="O1318" s="101">
        <f t="shared" si="297"/>
        <v>42.862499999999997</v>
      </c>
      <c r="P1318" s="85">
        <f t="shared" si="298"/>
        <v>15.2</v>
      </c>
      <c r="Q1318" s="58">
        <f t="shared" si="299"/>
        <v>0</v>
      </c>
      <c r="R1318" s="101">
        <f t="shared" si="300"/>
        <v>41.487699999999997</v>
      </c>
      <c r="S1318" s="85">
        <f t="shared" si="301"/>
        <v>6.4</v>
      </c>
      <c r="T1318" s="58">
        <f t="shared" si="302"/>
        <v>0</v>
      </c>
      <c r="U1318" s="58">
        <f t="shared" si="303"/>
        <v>5.0999999999999996</v>
      </c>
      <c r="V1318" s="75">
        <f t="array" ref="V1318">INDEX(AS$11:AS$66,MATCH(C1318&amp;G1318,AO$11:AO$66&amp;AP$11:AP$66,0),0)</f>
        <v>6</v>
      </c>
      <c r="X1318" s="120">
        <f t="shared" si="304"/>
        <v>8.3333333333333329E-2</v>
      </c>
      <c r="Y1318" s="61">
        <f t="array" ref="Y1318">INDEX($AQ$11:$AR$66,MATCH($C1318&amp;$G1318,$AO$11:$AO$66&amp;$AP$11:$AP$66,0),COUNTIF($AQ$10:$AR$10,"&lt;"&amp;Z1318)+1)</f>
        <v>2.0000000000000001E-4</v>
      </c>
      <c r="Z1318" s="61">
        <f>INDEX(AJ$11:AJ$92,MATCH(F1318,AI$11:AI$92,0))</f>
        <v>1.6875</v>
      </c>
      <c r="AA1318" s="61">
        <f t="array" ref="AA1318">INDEX($AT$11:$AV$66,MATCH($C1318&amp;$G1318,$AO$11:$AO$66&amp;$AP$11:$AP$66,0),COUNTIF($AT$10:$AV$10,"&lt;"&amp;Z1318)+1)</f>
        <v>5.9999999999999995E-4</v>
      </c>
      <c r="AB1318" s="111">
        <f t="shared" si="305"/>
        <v>1.6333734122634727</v>
      </c>
      <c r="AC1318" s="121">
        <f t="array" ref="AC1318">INDEX($AW$11:$BA$66,MATCH($C1318&amp;$G1318,$AO$11:$AO$66&amp;$AP$11:$AP$66,0),COUNTIF($AW$10:$BA$10,"&lt;"&amp;Z1318)+1)</f>
        <v>2.5000000000000001E-4</v>
      </c>
      <c r="AD1318" s="62">
        <v>1.665</v>
      </c>
      <c r="AE1318" s="61">
        <f t="array" ref="AE1318">INDEX($AT$11:$AV$66,MATCH($C1318&amp;$G1318,$AO$11:$AO$66&amp;$AP$11:$AP$66,0),COUNTIF($AT$10:$AV$10,"&lt;"&amp;AD1318)+1)</f>
        <v>5.9999999999999995E-4</v>
      </c>
      <c r="AF1318" s="111">
        <f t="shared" si="306"/>
        <v>1.6289156081756484</v>
      </c>
      <c r="AG1318" s="121">
        <f t="array" ref="AG1318">INDEX($AW$11:$BA$66,MATCH($C1318&amp;$G1318,$AO$11:$AO$66&amp;$AP$11:$AP$66,0),COUNTIF($AW$10:$BA$10,"&lt;"&amp;AD1318)+1)</f>
        <v>2.5000000000000001E-4</v>
      </c>
    </row>
    <row r="1319" spans="2:33" ht="12.75" customHeight="1" x14ac:dyDescent="0.3">
      <c r="B1319" s="83" t="str">
        <f t="shared" si="294"/>
        <v>1 11/16-16 UN</v>
      </c>
      <c r="C1319" s="74" t="s">
        <v>498</v>
      </c>
      <c r="D1319" s="74"/>
      <c r="E1319" s="24" t="s">
        <v>671</v>
      </c>
      <c r="F1319" s="84" t="s">
        <v>690</v>
      </c>
      <c r="G1319" s="75">
        <v>16</v>
      </c>
      <c r="H1319" s="74" t="s">
        <v>519</v>
      </c>
      <c r="I1319" s="74" t="s">
        <v>660</v>
      </c>
      <c r="J1319" s="74" t="s">
        <v>588</v>
      </c>
      <c r="K1319" s="74" t="s">
        <v>600</v>
      </c>
      <c r="L1319" s="23">
        <f t="shared" si="295"/>
        <v>42.821899999999999</v>
      </c>
      <c r="M1319" s="23">
        <f t="shared" si="296"/>
        <v>1.5874999999999999</v>
      </c>
      <c r="N1319" s="74">
        <v>60</v>
      </c>
      <c r="O1319" s="101">
        <f t="shared" si="297"/>
        <v>42.821899999999999</v>
      </c>
      <c r="P1319" s="85">
        <f t="shared" si="298"/>
        <v>15.2</v>
      </c>
      <c r="Q1319" s="58">
        <f t="shared" si="299"/>
        <v>0</v>
      </c>
      <c r="R1319" s="101">
        <f t="shared" si="300"/>
        <v>41.790700000000001</v>
      </c>
      <c r="S1319" s="85">
        <f t="shared" si="301"/>
        <v>6.4</v>
      </c>
      <c r="T1319" s="58">
        <f t="shared" si="302"/>
        <v>0</v>
      </c>
      <c r="U1319" s="58">
        <f t="shared" si="303"/>
        <v>3.8</v>
      </c>
      <c r="V1319" s="75">
        <f t="array" ref="V1319">INDEX(AS$11:AS$66,MATCH(C1319&amp;G1319,AO$11:AO$66&amp;AP$11:AP$66,0),0)</f>
        <v>8</v>
      </c>
      <c r="X1319" s="120">
        <f t="shared" si="304"/>
        <v>6.25E-2</v>
      </c>
      <c r="Y1319" s="61">
        <f t="array" ref="Y1319">INDEX($AQ$11:$AR$66,MATCH($C1319&amp;$G1319,$AO$11:$AO$66&amp;$AP$11:$AP$66,0),COUNTIF($AQ$10:$AR$10,"&lt;"&amp;Z1319)+1)</f>
        <v>1.4999999999999999E-4</v>
      </c>
      <c r="Z1319" s="123">
        <v>1.6859</v>
      </c>
      <c r="AA1319" s="61">
        <f t="array" ref="AA1319">INDEX($AT$11:$AV$66,MATCH($C1319&amp;$G1319,$AO$11:$AO$66&amp;$AP$11:$AP$66,0),COUNTIF($AT$10:$AV$10,"&lt;"&amp;Z1319)+1)</f>
        <v>5.9999999999999995E-4</v>
      </c>
      <c r="AB1319" s="111">
        <f t="shared" si="305"/>
        <v>1.6453050591976044</v>
      </c>
      <c r="AC1319" s="121">
        <f t="array" ref="AC1319">INDEX($AW$11:$BA$66,MATCH($C1319&amp;$G1319,$AO$11:$AO$66&amp;$AP$11:$AP$66,0),COUNTIF($AW$10:$BA$10,"&lt;"&amp;Z1319)+1)</f>
        <v>2.5000000000000001E-4</v>
      </c>
      <c r="AD1319" s="62">
        <v>1.6671</v>
      </c>
      <c r="AE1319" s="61">
        <f t="array" ref="AE1319">INDEX($AT$11:$AV$66,MATCH($C1319&amp;$G1319,$AO$11:$AO$66&amp;$AP$11:$AP$66,0),COUNTIF($AT$10:$AV$10,"&lt;"&amp;AD1319)+1)</f>
        <v>5.9999999999999995E-4</v>
      </c>
      <c r="AF1319" s="111">
        <f t="shared" si="306"/>
        <v>1.6400367061317362</v>
      </c>
      <c r="AG1319" s="121">
        <f t="array" ref="AG1319">INDEX($AW$11:$BA$66,MATCH($C1319&amp;$G1319,$AO$11:$AO$66&amp;$AP$11:$AP$66,0),COUNTIF($AW$10:$BA$10,"&lt;"&amp;AD1319)+1)</f>
        <v>2.5000000000000001E-4</v>
      </c>
    </row>
    <row r="1320" spans="2:33" ht="12.75" customHeight="1" x14ac:dyDescent="0.3">
      <c r="B1320" s="83" t="str">
        <f t="shared" si="294"/>
        <v>1 11/16-16 UN</v>
      </c>
      <c r="C1320" s="74" t="s">
        <v>498</v>
      </c>
      <c r="D1320" s="74"/>
      <c r="E1320" s="24" t="s">
        <v>671</v>
      </c>
      <c r="F1320" s="84" t="s">
        <v>690</v>
      </c>
      <c r="G1320" s="75">
        <v>16</v>
      </c>
      <c r="H1320" s="74" t="s">
        <v>519</v>
      </c>
      <c r="I1320" s="74" t="s">
        <v>661</v>
      </c>
      <c r="J1320" s="74" t="s">
        <v>588</v>
      </c>
      <c r="K1320" s="74" t="s">
        <v>600</v>
      </c>
      <c r="L1320" s="23">
        <f t="shared" si="295"/>
        <v>42.862499999999997</v>
      </c>
      <c r="M1320" s="23">
        <f t="shared" si="296"/>
        <v>1.5874999999999999</v>
      </c>
      <c r="N1320" s="74">
        <v>60</v>
      </c>
      <c r="O1320" s="101">
        <f t="shared" si="297"/>
        <v>42.862499999999997</v>
      </c>
      <c r="P1320" s="85">
        <f t="shared" si="298"/>
        <v>15.2</v>
      </c>
      <c r="Q1320" s="58">
        <f t="shared" si="299"/>
        <v>0</v>
      </c>
      <c r="R1320" s="101">
        <f t="shared" si="300"/>
        <v>41.831400000000002</v>
      </c>
      <c r="S1320" s="85">
        <f t="shared" si="301"/>
        <v>6.4</v>
      </c>
      <c r="T1320" s="58">
        <f t="shared" si="302"/>
        <v>0</v>
      </c>
      <c r="U1320" s="58">
        <f t="shared" si="303"/>
        <v>3.8</v>
      </c>
      <c r="V1320" s="75">
        <f t="array" ref="V1320">INDEX(AS$11:AS$66,MATCH(C1320&amp;G1320,AO$11:AO$66&amp;AP$11:AP$66,0),0)</f>
        <v>8</v>
      </c>
      <c r="X1320" s="120">
        <f t="shared" si="304"/>
        <v>6.25E-2</v>
      </c>
      <c r="Y1320" s="61">
        <f t="array" ref="Y1320">INDEX($AQ$11:$AR$66,MATCH($C1320&amp;$G1320,$AO$11:$AO$66&amp;$AP$11:$AP$66,0),COUNTIF($AQ$10:$AR$10,"&lt;"&amp;Z1320)+1)</f>
        <v>1.4999999999999999E-4</v>
      </c>
      <c r="Z1320" s="61">
        <f>INDEX(AJ$11:AJ$92,MATCH(F1320,AI$11:AI$92,0))</f>
        <v>1.6875</v>
      </c>
      <c r="AA1320" s="61">
        <f t="array" ref="AA1320">INDEX($AT$11:$AV$66,MATCH($C1320&amp;$G1320,$AO$11:$AO$66&amp;$AP$11:$AP$66,0),COUNTIF($AT$10:$AV$10,"&lt;"&amp;Z1320)+1)</f>
        <v>5.9999999999999995E-4</v>
      </c>
      <c r="AB1320" s="111">
        <f t="shared" si="305"/>
        <v>1.6469050591976044</v>
      </c>
      <c r="AC1320" s="121">
        <f t="array" ref="AC1320">INDEX($AW$11:$BA$66,MATCH($C1320&amp;$G1320,$AO$11:$AO$66&amp;$AP$11:$AP$66,0),COUNTIF($AW$10:$BA$10,"&lt;"&amp;Z1320)+1)</f>
        <v>2.5000000000000001E-4</v>
      </c>
      <c r="AD1320" s="62">
        <v>1.67</v>
      </c>
      <c r="AE1320" s="61">
        <f t="array" ref="AE1320">INDEX($AT$11:$AV$66,MATCH($C1320&amp;$G1320,$AO$11:$AO$66&amp;$AP$11:$AP$66,0),COUNTIF($AT$10:$AV$10,"&lt;"&amp;AD1320)+1)</f>
        <v>5.9999999999999995E-4</v>
      </c>
      <c r="AF1320" s="111">
        <f t="shared" si="306"/>
        <v>1.6429367061317361</v>
      </c>
      <c r="AG1320" s="121">
        <f t="array" ref="AG1320">INDEX($AW$11:$BA$66,MATCH($C1320&amp;$G1320,$AO$11:$AO$66&amp;$AP$11:$AP$66,0),COUNTIF($AW$10:$BA$10,"&lt;"&amp;AD1320)+1)</f>
        <v>2.5000000000000001E-4</v>
      </c>
    </row>
    <row r="1321" spans="2:33" ht="12.75" customHeight="1" x14ac:dyDescent="0.3">
      <c r="B1321" s="83" t="str">
        <f t="shared" si="294"/>
        <v>1 11/16-18 UNEF</v>
      </c>
      <c r="C1321" s="74" t="s">
        <v>498</v>
      </c>
      <c r="D1321" s="74"/>
      <c r="E1321" s="24" t="s">
        <v>48</v>
      </c>
      <c r="F1321" s="84" t="s">
        <v>690</v>
      </c>
      <c r="G1321" s="75">
        <v>18</v>
      </c>
      <c r="H1321" s="74" t="s">
        <v>519</v>
      </c>
      <c r="I1321" s="74" t="s">
        <v>660</v>
      </c>
      <c r="J1321" s="74" t="s">
        <v>588</v>
      </c>
      <c r="K1321" s="74" t="s">
        <v>600</v>
      </c>
      <c r="L1321" s="23">
        <f t="shared" si="295"/>
        <v>42.824399999999997</v>
      </c>
      <c r="M1321" s="23">
        <f t="shared" si="296"/>
        <v>1.4111</v>
      </c>
      <c r="N1321" s="74">
        <v>60</v>
      </c>
      <c r="O1321" s="101">
        <f t="shared" si="297"/>
        <v>42.824399999999997</v>
      </c>
      <c r="P1321" s="85">
        <f t="shared" si="298"/>
        <v>12.7</v>
      </c>
      <c r="Q1321" s="58">
        <f t="shared" si="299"/>
        <v>0</v>
      </c>
      <c r="R1321" s="101">
        <f t="shared" si="300"/>
        <v>41.907899999999998</v>
      </c>
      <c r="S1321" s="85">
        <f t="shared" si="301"/>
        <v>5.0999999999999996</v>
      </c>
      <c r="T1321" s="58">
        <f t="shared" si="302"/>
        <v>0</v>
      </c>
      <c r="U1321" s="58">
        <f t="shared" si="303"/>
        <v>3.8</v>
      </c>
      <c r="V1321" s="75">
        <f t="array" ref="V1321">INDEX(AS$11:AS$66,MATCH(C1321&amp;G1321,AO$11:AO$66&amp;AP$11:AP$66,0),0)</f>
        <v>8</v>
      </c>
      <c r="X1321" s="120">
        <f t="shared" si="304"/>
        <v>5.5555555555555552E-2</v>
      </c>
      <c r="Y1321" s="61">
        <f t="array" ref="Y1321">INDEX($AQ$11:$AR$66,MATCH($C1321&amp;$G1321,$AO$11:$AO$66&amp;$AP$11:$AP$66,0),COUNTIF($AQ$10:$AR$10,"&lt;"&amp;Z1321)+1)</f>
        <v>1.4999999999999999E-4</v>
      </c>
      <c r="Z1321" s="123">
        <v>1.6859999999999999</v>
      </c>
      <c r="AA1321" s="61">
        <f t="array" ref="AA1321">INDEX($AT$11:$AV$66,MATCH($C1321&amp;$G1321,$AO$11:$AO$66&amp;$AP$11:$AP$66,0),COUNTIF($AT$10:$AV$10,"&lt;"&amp;Z1321)+1)</f>
        <v>5.0000000000000001E-4</v>
      </c>
      <c r="AB1321" s="111">
        <f t="shared" si="305"/>
        <v>1.6499156081756483</v>
      </c>
      <c r="AC1321" s="121">
        <f t="array" ref="AC1321">INDEX($AW$11:$BA$66,MATCH($C1321&amp;$G1321,$AO$11:$AO$66&amp;$AP$11:$AP$66,0),COUNTIF($AW$10:$BA$10,"&lt;"&amp;Z1321)+1)</f>
        <v>2.0000000000000001E-4</v>
      </c>
      <c r="AD1321" s="62">
        <v>1.6689000000000001</v>
      </c>
      <c r="AE1321" s="61">
        <f t="array" ref="AE1321">INDEX($AT$11:$AV$66,MATCH($C1321&amp;$G1321,$AO$11:$AO$66&amp;$AP$11:$AP$66,0),COUNTIF($AT$10:$AV$10,"&lt;"&amp;AD1321)+1)</f>
        <v>5.0000000000000001E-4</v>
      </c>
      <c r="AF1321" s="111">
        <f t="shared" si="306"/>
        <v>1.6448437387837656</v>
      </c>
      <c r="AG1321" s="121">
        <f t="array" ref="AG1321">INDEX($AW$11:$BA$66,MATCH($C1321&amp;$G1321,$AO$11:$AO$66&amp;$AP$11:$AP$66,0),COUNTIF($AW$10:$BA$10,"&lt;"&amp;AD1321)+1)</f>
        <v>2.0000000000000001E-4</v>
      </c>
    </row>
    <row r="1322" spans="2:33" ht="12.75" customHeight="1" x14ac:dyDescent="0.3">
      <c r="B1322" s="83" t="str">
        <f t="shared" si="294"/>
        <v>1 11/16-18 UNEF</v>
      </c>
      <c r="C1322" s="74" t="s">
        <v>498</v>
      </c>
      <c r="D1322" s="74"/>
      <c r="E1322" s="24" t="s">
        <v>48</v>
      </c>
      <c r="F1322" s="84" t="s">
        <v>690</v>
      </c>
      <c r="G1322" s="75">
        <v>18</v>
      </c>
      <c r="H1322" s="74" t="s">
        <v>519</v>
      </c>
      <c r="I1322" s="74" t="s">
        <v>661</v>
      </c>
      <c r="J1322" s="74" t="s">
        <v>588</v>
      </c>
      <c r="K1322" s="74" t="s">
        <v>600</v>
      </c>
      <c r="L1322" s="23">
        <f t="shared" si="295"/>
        <v>42.862499999999997</v>
      </c>
      <c r="M1322" s="23">
        <f t="shared" si="296"/>
        <v>1.4111</v>
      </c>
      <c r="N1322" s="74">
        <v>60</v>
      </c>
      <c r="O1322" s="101">
        <f t="shared" si="297"/>
        <v>42.862499999999997</v>
      </c>
      <c r="P1322" s="85">
        <f t="shared" si="298"/>
        <v>12.7</v>
      </c>
      <c r="Q1322" s="58">
        <f t="shared" si="299"/>
        <v>0</v>
      </c>
      <c r="R1322" s="101">
        <f t="shared" si="300"/>
        <v>41.945999999999998</v>
      </c>
      <c r="S1322" s="85">
        <f t="shared" si="301"/>
        <v>5.0999999999999996</v>
      </c>
      <c r="T1322" s="58">
        <f t="shared" si="302"/>
        <v>0</v>
      </c>
      <c r="U1322" s="58">
        <f t="shared" si="303"/>
        <v>3.8</v>
      </c>
      <c r="V1322" s="75">
        <f t="array" ref="V1322">INDEX(AS$11:AS$66,MATCH(C1322&amp;G1322,AO$11:AO$66&amp;AP$11:AP$66,0),0)</f>
        <v>8</v>
      </c>
      <c r="X1322" s="120">
        <f t="shared" si="304"/>
        <v>5.5555555555555552E-2</v>
      </c>
      <c r="Y1322" s="61">
        <f t="array" ref="Y1322">INDEX($AQ$11:$AR$66,MATCH($C1322&amp;$G1322,$AO$11:$AO$66&amp;$AP$11:$AP$66,0),COUNTIF($AQ$10:$AR$10,"&lt;"&amp;Z1322)+1)</f>
        <v>1.4999999999999999E-4</v>
      </c>
      <c r="Z1322" s="61">
        <f>INDEX(AJ$11:AJ$92,MATCH(F1322,AI$11:AI$92,0))</f>
        <v>1.6875</v>
      </c>
      <c r="AA1322" s="61">
        <f t="array" ref="AA1322">INDEX($AT$11:$AV$66,MATCH($C1322&amp;$G1322,$AO$11:$AO$66&amp;$AP$11:$AP$66,0),COUNTIF($AT$10:$AV$10,"&lt;"&amp;Z1322)+1)</f>
        <v>5.0000000000000001E-4</v>
      </c>
      <c r="AB1322" s="111">
        <f t="shared" si="305"/>
        <v>1.6514156081756484</v>
      </c>
      <c r="AC1322" s="121">
        <f t="array" ref="AC1322">INDEX($AW$11:$BA$66,MATCH($C1322&amp;$G1322,$AO$11:$AO$66&amp;$AP$11:$AP$66,0),COUNTIF($AW$10:$BA$10,"&lt;"&amp;Z1322)+1)</f>
        <v>2.0000000000000001E-4</v>
      </c>
      <c r="AD1322" s="62">
        <v>1.6717</v>
      </c>
      <c r="AE1322" s="61">
        <f t="array" ref="AE1322">INDEX($AT$11:$AV$66,MATCH($C1322&amp;$G1322,$AO$11:$AO$66&amp;$AP$11:$AP$66,0),COUNTIF($AT$10:$AV$10,"&lt;"&amp;AD1322)+1)</f>
        <v>5.0000000000000001E-4</v>
      </c>
      <c r="AF1322" s="111">
        <f t="shared" si="306"/>
        <v>1.6476437387837655</v>
      </c>
      <c r="AG1322" s="121">
        <f t="array" ref="AG1322">INDEX($AW$11:$BA$66,MATCH($C1322&amp;$G1322,$AO$11:$AO$66&amp;$AP$11:$AP$66,0),COUNTIF($AW$10:$BA$10,"&lt;"&amp;AD1322)+1)</f>
        <v>2.0000000000000001E-4</v>
      </c>
    </row>
    <row r="1323" spans="2:33" ht="12.75" customHeight="1" x14ac:dyDescent="0.3">
      <c r="B1323" s="83" t="str">
        <f t="shared" si="294"/>
        <v>1 11/16-20 UN</v>
      </c>
      <c r="C1323" s="74" t="s">
        <v>498</v>
      </c>
      <c r="D1323" s="74"/>
      <c r="E1323" s="24" t="s">
        <v>671</v>
      </c>
      <c r="F1323" s="84" t="s">
        <v>690</v>
      </c>
      <c r="G1323" s="75">
        <v>20</v>
      </c>
      <c r="H1323" s="74" t="s">
        <v>519</v>
      </c>
      <c r="I1323" s="74" t="s">
        <v>660</v>
      </c>
      <c r="J1323" s="74" t="s">
        <v>588</v>
      </c>
      <c r="K1323" s="74" t="s">
        <v>600</v>
      </c>
      <c r="L1323" s="23">
        <f t="shared" si="295"/>
        <v>42.824399999999997</v>
      </c>
      <c r="M1323" s="23">
        <f t="shared" si="296"/>
        <v>1.27</v>
      </c>
      <c r="N1323" s="74">
        <v>60</v>
      </c>
      <c r="O1323" s="101">
        <f t="shared" si="297"/>
        <v>42.824399999999997</v>
      </c>
      <c r="P1323" s="85">
        <f t="shared" si="298"/>
        <v>12.7</v>
      </c>
      <c r="Q1323" s="58">
        <f t="shared" si="299"/>
        <v>0</v>
      </c>
      <c r="R1323" s="101">
        <f t="shared" si="300"/>
        <v>41.999499999999998</v>
      </c>
      <c r="S1323" s="85">
        <f t="shared" si="301"/>
        <v>5.0999999999999996</v>
      </c>
      <c r="T1323" s="58">
        <f t="shared" si="302"/>
        <v>0</v>
      </c>
      <c r="U1323" s="58">
        <f t="shared" si="303"/>
        <v>3.8</v>
      </c>
      <c r="V1323" s="75">
        <f t="array" ref="V1323">INDEX(AS$11:AS$66,MATCH(C1323&amp;G1323,AO$11:AO$66&amp;AP$11:AP$66,0),0)</f>
        <v>8</v>
      </c>
      <c r="X1323" s="120">
        <f t="shared" si="304"/>
        <v>0.05</v>
      </c>
      <c r="Y1323" s="61">
        <f t="array" ref="Y1323">INDEX($AQ$11:$AR$66,MATCH($C1323&amp;$G1323,$AO$11:$AO$66&amp;$AP$11:$AP$66,0),COUNTIF($AQ$10:$AR$10,"&lt;"&amp;Z1323)+1)</f>
        <v>1.4999999999999999E-4</v>
      </c>
      <c r="Z1323" s="123">
        <v>1.6859999999999999</v>
      </c>
      <c r="AA1323" s="61">
        <f t="array" ref="AA1323">INDEX($AT$11:$AV$66,MATCH($C1323&amp;$G1323,$AO$11:$AO$66&amp;$AP$11:$AP$66,0),COUNTIF($AT$10:$AV$10,"&lt;"&amp;Z1323)+1)</f>
        <v>5.0000000000000001E-4</v>
      </c>
      <c r="AB1323" s="111">
        <f t="shared" si="305"/>
        <v>1.6535240473580834</v>
      </c>
      <c r="AC1323" s="121">
        <f t="array" ref="AC1323">INDEX($AW$11:$BA$66,MATCH($C1323&amp;$G1323,$AO$11:$AO$66&amp;$AP$11:$AP$66,0),COUNTIF($AW$10:$BA$10,"&lt;"&amp;Z1323)+1)</f>
        <v>2.0000000000000001E-4</v>
      </c>
      <c r="AD1323" s="62">
        <v>1.6704000000000001</v>
      </c>
      <c r="AE1323" s="61">
        <f t="array" ref="AE1323">INDEX($AT$11:$AV$66,MATCH($C1323&amp;$G1323,$AO$11:$AO$66&amp;$AP$11:$AP$66,0),COUNTIF($AT$10:$AV$10,"&lt;"&amp;AD1323)+1)</f>
        <v>5.0000000000000001E-4</v>
      </c>
      <c r="AF1323" s="111">
        <f t="shared" si="306"/>
        <v>1.648749364905389</v>
      </c>
      <c r="AG1323" s="121">
        <f t="array" ref="AG1323">INDEX($AW$11:$BA$66,MATCH($C1323&amp;$G1323,$AO$11:$AO$66&amp;$AP$11:$AP$66,0),COUNTIF($AW$10:$BA$10,"&lt;"&amp;AD1323)+1)</f>
        <v>2.0000000000000001E-4</v>
      </c>
    </row>
    <row r="1324" spans="2:33" ht="12.75" customHeight="1" x14ac:dyDescent="0.3">
      <c r="B1324" s="83" t="str">
        <f t="shared" si="294"/>
        <v>1 11/16-20 UN</v>
      </c>
      <c r="C1324" s="74" t="s">
        <v>498</v>
      </c>
      <c r="D1324" s="74"/>
      <c r="E1324" s="24" t="s">
        <v>671</v>
      </c>
      <c r="F1324" s="84" t="s">
        <v>690</v>
      </c>
      <c r="G1324" s="75">
        <v>20</v>
      </c>
      <c r="H1324" s="74" t="s">
        <v>519</v>
      </c>
      <c r="I1324" s="74" t="s">
        <v>661</v>
      </c>
      <c r="J1324" s="74" t="s">
        <v>588</v>
      </c>
      <c r="K1324" s="74" t="s">
        <v>600</v>
      </c>
      <c r="L1324" s="23">
        <f t="shared" si="295"/>
        <v>42.862499999999997</v>
      </c>
      <c r="M1324" s="23">
        <f t="shared" si="296"/>
        <v>1.27</v>
      </c>
      <c r="N1324" s="74">
        <v>60</v>
      </c>
      <c r="O1324" s="101">
        <f t="shared" si="297"/>
        <v>42.862499999999997</v>
      </c>
      <c r="P1324" s="85">
        <f t="shared" si="298"/>
        <v>12.7</v>
      </c>
      <c r="Q1324" s="58">
        <f t="shared" si="299"/>
        <v>0</v>
      </c>
      <c r="R1324" s="101">
        <f t="shared" si="300"/>
        <v>42.037599999999998</v>
      </c>
      <c r="S1324" s="85">
        <f t="shared" si="301"/>
        <v>5.0999999999999996</v>
      </c>
      <c r="T1324" s="58">
        <f t="shared" si="302"/>
        <v>0</v>
      </c>
      <c r="U1324" s="58">
        <f t="shared" si="303"/>
        <v>3.8</v>
      </c>
      <c r="V1324" s="75">
        <f t="array" ref="V1324">INDEX(AS$11:AS$66,MATCH(C1324&amp;G1324,AO$11:AO$66&amp;AP$11:AP$66,0),0)</f>
        <v>8</v>
      </c>
      <c r="X1324" s="120">
        <f t="shared" si="304"/>
        <v>0.05</v>
      </c>
      <c r="Y1324" s="61">
        <f t="array" ref="Y1324">INDEX($AQ$11:$AR$66,MATCH($C1324&amp;$G1324,$AO$11:$AO$66&amp;$AP$11:$AP$66,0),COUNTIF($AQ$10:$AR$10,"&lt;"&amp;Z1324)+1)</f>
        <v>1.4999999999999999E-4</v>
      </c>
      <c r="Z1324" s="61">
        <f>INDEX(AJ$11:AJ$92,MATCH(F1324,AI$11:AI$92,0))</f>
        <v>1.6875</v>
      </c>
      <c r="AA1324" s="61">
        <f t="array" ref="AA1324">INDEX($AT$11:$AV$66,MATCH($C1324&amp;$G1324,$AO$11:$AO$66&amp;$AP$11:$AP$66,0),COUNTIF($AT$10:$AV$10,"&lt;"&amp;Z1324)+1)</f>
        <v>5.0000000000000001E-4</v>
      </c>
      <c r="AB1324" s="111">
        <f t="shared" si="305"/>
        <v>1.6550240473580835</v>
      </c>
      <c r="AC1324" s="121">
        <f t="array" ref="AC1324">INDEX($AW$11:$BA$66,MATCH($C1324&amp;$G1324,$AO$11:$AO$66&amp;$AP$11:$AP$66,0),COUNTIF($AW$10:$BA$10,"&lt;"&amp;Z1324)+1)</f>
        <v>2.0000000000000001E-4</v>
      </c>
      <c r="AD1324" s="62">
        <v>1.6731</v>
      </c>
      <c r="AE1324" s="61">
        <f t="array" ref="AE1324">INDEX($AT$11:$AV$66,MATCH($C1324&amp;$G1324,$AO$11:$AO$66&amp;$AP$11:$AP$66,0),COUNTIF($AT$10:$AV$10,"&lt;"&amp;AD1324)+1)</f>
        <v>5.0000000000000001E-4</v>
      </c>
      <c r="AF1324" s="111">
        <f t="shared" si="306"/>
        <v>1.651449364905389</v>
      </c>
      <c r="AG1324" s="121">
        <f t="array" ref="AG1324">INDEX($AW$11:$BA$66,MATCH($C1324&amp;$G1324,$AO$11:$AO$66&amp;$AP$11:$AP$66,0),COUNTIF($AW$10:$BA$10,"&lt;"&amp;AD1324)+1)</f>
        <v>2.0000000000000001E-4</v>
      </c>
    </row>
    <row r="1325" spans="2:33" ht="12.75" customHeight="1" x14ac:dyDescent="0.3">
      <c r="B1325" s="83" t="str">
        <f t="shared" si="294"/>
        <v>1 3/4-6 UN</v>
      </c>
      <c r="C1325" s="74" t="s">
        <v>498</v>
      </c>
      <c r="D1325" s="74"/>
      <c r="E1325" s="24" t="s">
        <v>671</v>
      </c>
      <c r="F1325" s="84" t="s">
        <v>691</v>
      </c>
      <c r="G1325" s="75">
        <v>6</v>
      </c>
      <c r="H1325" s="74" t="s">
        <v>519</v>
      </c>
      <c r="I1325" s="74" t="s">
        <v>660</v>
      </c>
      <c r="J1325" s="74" t="s">
        <v>588</v>
      </c>
      <c r="K1325" s="74" t="s">
        <v>600</v>
      </c>
      <c r="L1325" s="23">
        <f t="shared" si="295"/>
        <v>44.386499999999998</v>
      </c>
      <c r="M1325" s="23">
        <f t="shared" si="296"/>
        <v>4.2332999999999998</v>
      </c>
      <c r="N1325" s="74">
        <v>60</v>
      </c>
      <c r="O1325" s="101">
        <f t="shared" si="297"/>
        <v>44.386499999999998</v>
      </c>
      <c r="P1325" s="85">
        <f t="shared" si="298"/>
        <v>20.3</v>
      </c>
      <c r="Q1325" s="58">
        <f t="shared" si="299"/>
        <v>0</v>
      </c>
      <c r="R1325" s="101">
        <f t="shared" si="300"/>
        <v>41.636899999999997</v>
      </c>
      <c r="S1325" s="85">
        <f t="shared" si="301"/>
        <v>6.4</v>
      </c>
      <c r="T1325" s="58">
        <f t="shared" si="302"/>
        <v>0</v>
      </c>
      <c r="U1325" s="58">
        <f t="shared" si="303"/>
        <v>7.6</v>
      </c>
      <c r="V1325" s="75">
        <f t="array" ref="V1325">INDEX(AS$11:AS$66,MATCH(C1325&amp;G1325,AO$11:AO$66&amp;AP$11:AP$66,0),0)</f>
        <v>5</v>
      </c>
      <c r="X1325" s="120">
        <f t="shared" si="304"/>
        <v>0.16666666666666666</v>
      </c>
      <c r="Y1325" s="61">
        <f t="array" ref="Y1325">INDEX($AQ$11:$AR$66,MATCH($C1325&amp;$G1325,$AO$11:$AO$66&amp;$AP$11:$AP$66,0),COUNTIF($AQ$10:$AR$10,"&lt;"&amp;Z1325)+1)</f>
        <v>2.9999999999999997E-4</v>
      </c>
      <c r="Z1325" s="123">
        <v>1.7475000000000001</v>
      </c>
      <c r="AA1325" s="61">
        <f t="array" ref="AA1325">INDEX($AT$11:$AV$66,MATCH($C1325&amp;$G1325,$AO$11:$AO$66&amp;$AP$11:$AP$66,0),COUNTIF($AT$10:$AV$10,"&lt;"&amp;Z1325)+1)</f>
        <v>8.0000000000000004E-4</v>
      </c>
      <c r="AB1325" s="111">
        <f t="shared" si="305"/>
        <v>1.6392468245269454</v>
      </c>
      <c r="AC1325" s="121">
        <f t="array" ref="AC1325">INDEX($AW$11:$BA$66,MATCH($C1325&amp;$G1325,$AO$11:$AO$66&amp;$AP$11:$AP$66,0),COUNTIF($AW$10:$BA$10,"&lt;"&amp;Z1325)+1)</f>
        <v>2.5000000000000001E-4</v>
      </c>
      <c r="AD1325" s="62">
        <v>1.7031000000000001</v>
      </c>
      <c r="AE1325" s="61">
        <f t="array" ref="AE1325">INDEX($AT$11:$AV$66,MATCH($C1325&amp;$G1325,$AO$11:$AO$66&amp;$AP$11:$AP$66,0),COUNTIF($AT$10:$AV$10,"&lt;"&amp;AD1325)+1)</f>
        <v>8.0000000000000004E-4</v>
      </c>
      <c r="AF1325" s="111">
        <f t="shared" si="306"/>
        <v>1.6309312163512968</v>
      </c>
      <c r="AG1325" s="121">
        <f t="array" ref="AG1325">INDEX($AW$11:$BA$66,MATCH($C1325&amp;$G1325,$AO$11:$AO$66&amp;$AP$11:$AP$66,0),COUNTIF($AW$10:$BA$10,"&lt;"&amp;AD1325)+1)</f>
        <v>2.5000000000000001E-4</v>
      </c>
    </row>
    <row r="1326" spans="2:33" ht="12.75" customHeight="1" x14ac:dyDescent="0.3">
      <c r="B1326" s="83" t="str">
        <f t="shared" si="294"/>
        <v>1 3/4-6 UN</v>
      </c>
      <c r="C1326" s="74" t="s">
        <v>498</v>
      </c>
      <c r="D1326" s="74"/>
      <c r="E1326" s="24" t="s">
        <v>671</v>
      </c>
      <c r="F1326" s="84" t="s">
        <v>691</v>
      </c>
      <c r="G1326" s="75">
        <v>6</v>
      </c>
      <c r="H1326" s="74" t="s">
        <v>519</v>
      </c>
      <c r="I1326" s="74" t="s">
        <v>661</v>
      </c>
      <c r="J1326" s="74" t="s">
        <v>588</v>
      </c>
      <c r="K1326" s="74" t="s">
        <v>600</v>
      </c>
      <c r="L1326" s="23">
        <f t="shared" si="295"/>
        <v>44.45</v>
      </c>
      <c r="M1326" s="23">
        <f t="shared" si="296"/>
        <v>4.2332999999999998</v>
      </c>
      <c r="N1326" s="74">
        <v>60</v>
      </c>
      <c r="O1326" s="101">
        <f t="shared" si="297"/>
        <v>44.45</v>
      </c>
      <c r="P1326" s="85">
        <f t="shared" si="298"/>
        <v>20.3</v>
      </c>
      <c r="Q1326" s="58">
        <f t="shared" si="299"/>
        <v>0</v>
      </c>
      <c r="R1326" s="101">
        <f t="shared" si="300"/>
        <v>41.700400000000002</v>
      </c>
      <c r="S1326" s="85">
        <f t="shared" si="301"/>
        <v>6.4</v>
      </c>
      <c r="T1326" s="58">
        <f t="shared" si="302"/>
        <v>0</v>
      </c>
      <c r="U1326" s="58">
        <f t="shared" si="303"/>
        <v>7.6</v>
      </c>
      <c r="V1326" s="75">
        <f t="array" ref="V1326">INDEX(AS$11:AS$66,MATCH(C1326&amp;G1326,AO$11:AO$66&amp;AP$11:AP$66,0),0)</f>
        <v>5</v>
      </c>
      <c r="X1326" s="120">
        <f t="shared" si="304"/>
        <v>0.16666666666666666</v>
      </c>
      <c r="Y1326" s="61">
        <f t="array" ref="Y1326">INDEX($AQ$11:$AR$66,MATCH($C1326&amp;$G1326,$AO$11:$AO$66&amp;$AP$11:$AP$66,0),COUNTIF($AQ$10:$AR$10,"&lt;"&amp;Z1326)+1)</f>
        <v>2.9999999999999997E-4</v>
      </c>
      <c r="Z1326" s="61">
        <f>INDEX(AJ$11:AJ$92,MATCH(F1326,AI$11:AI$92,0))</f>
        <v>1.75</v>
      </c>
      <c r="AA1326" s="61">
        <f t="array" ref="AA1326">INDEX($AT$11:$AV$66,MATCH($C1326&amp;$G1326,$AO$11:$AO$66&amp;$AP$11:$AP$66,0),COUNTIF($AT$10:$AV$10,"&lt;"&amp;Z1326)+1)</f>
        <v>8.0000000000000004E-4</v>
      </c>
      <c r="AB1326" s="111">
        <f t="shared" si="305"/>
        <v>1.6417468245269453</v>
      </c>
      <c r="AC1326" s="121">
        <f t="array" ref="AC1326">INDEX($AW$11:$BA$66,MATCH($C1326&amp;$G1326,$AO$11:$AO$66&amp;$AP$11:$AP$66,0),COUNTIF($AW$10:$BA$10,"&lt;"&amp;Z1326)+1)</f>
        <v>2.5000000000000001E-4</v>
      </c>
      <c r="AD1326" s="62">
        <v>1.7076</v>
      </c>
      <c r="AE1326" s="61">
        <f t="array" ref="AE1326">INDEX($AT$11:$AV$66,MATCH($C1326&amp;$G1326,$AO$11:$AO$66&amp;$AP$11:$AP$66,0),COUNTIF($AT$10:$AV$10,"&lt;"&amp;AD1326)+1)</f>
        <v>8.0000000000000004E-4</v>
      </c>
      <c r="AF1326" s="111">
        <f t="shared" si="306"/>
        <v>1.6354312163512967</v>
      </c>
      <c r="AG1326" s="121">
        <f t="array" ref="AG1326">INDEX($AW$11:$BA$66,MATCH($C1326&amp;$G1326,$AO$11:$AO$66&amp;$AP$11:$AP$66,0),COUNTIF($AW$10:$BA$10,"&lt;"&amp;AD1326)+1)</f>
        <v>2.5000000000000001E-4</v>
      </c>
    </row>
    <row r="1327" spans="2:33" ht="12.75" customHeight="1" x14ac:dyDescent="0.3">
      <c r="B1327" s="83" t="str">
        <f t="shared" si="294"/>
        <v>1 3/4-8 UN</v>
      </c>
      <c r="C1327" s="74" t="s">
        <v>498</v>
      </c>
      <c r="D1327" s="74"/>
      <c r="E1327" s="24" t="s">
        <v>671</v>
      </c>
      <c r="F1327" s="84" t="s">
        <v>691</v>
      </c>
      <c r="G1327" s="75">
        <v>8</v>
      </c>
      <c r="H1327" s="74" t="s">
        <v>519</v>
      </c>
      <c r="I1327" s="74" t="s">
        <v>660</v>
      </c>
      <c r="J1327" s="74" t="s">
        <v>588</v>
      </c>
      <c r="K1327" s="74" t="s">
        <v>600</v>
      </c>
      <c r="L1327" s="23">
        <f t="shared" si="295"/>
        <v>44.391599999999997</v>
      </c>
      <c r="M1327" s="23">
        <f t="shared" si="296"/>
        <v>3.1749999999999998</v>
      </c>
      <c r="N1327" s="74">
        <v>60</v>
      </c>
      <c r="O1327" s="101">
        <f t="shared" si="297"/>
        <v>44.391599999999997</v>
      </c>
      <c r="P1327" s="85">
        <f t="shared" si="298"/>
        <v>17.8</v>
      </c>
      <c r="Q1327" s="58">
        <f t="shared" si="299"/>
        <v>0</v>
      </c>
      <c r="R1327" s="101">
        <f t="shared" si="300"/>
        <v>42.3294</v>
      </c>
      <c r="S1327" s="85">
        <f t="shared" si="301"/>
        <v>6.4</v>
      </c>
      <c r="T1327" s="58">
        <f t="shared" si="302"/>
        <v>0</v>
      </c>
      <c r="U1327" s="58">
        <f t="shared" si="303"/>
        <v>6.4</v>
      </c>
      <c r="V1327" s="75">
        <f t="array" ref="V1327">INDEX(AS$11:AS$66,MATCH(C1327&amp;G1327,AO$11:AO$66&amp;AP$11:AP$66,0),0)</f>
        <v>5</v>
      </c>
      <c r="X1327" s="120">
        <f t="shared" si="304"/>
        <v>0.125</v>
      </c>
      <c r="Y1327" s="61">
        <f t="array" ref="Y1327">INDEX($AQ$11:$AR$66,MATCH($C1327&amp;$G1327,$AO$11:$AO$66&amp;$AP$11:$AP$66,0),COUNTIF($AQ$10:$AR$10,"&lt;"&amp;Z1327)+1)</f>
        <v>2.5000000000000001E-4</v>
      </c>
      <c r="Z1327" s="123">
        <v>1.7477</v>
      </c>
      <c r="AA1327" s="61">
        <f t="array" ref="AA1327">INDEX($AT$11:$AV$66,MATCH($C1327&amp;$G1327,$AO$11:$AO$66&amp;$AP$11:$AP$66,0),COUNTIF($AT$10:$AV$10,"&lt;"&amp;Z1327)+1)</f>
        <v>6.9999999999999999E-4</v>
      </c>
      <c r="AB1327" s="111">
        <f t="shared" si="305"/>
        <v>1.6665101183952089</v>
      </c>
      <c r="AC1327" s="121">
        <f t="array" ref="AC1327">INDEX($AW$11:$BA$66,MATCH($C1327&amp;$G1327,$AO$11:$AO$66&amp;$AP$11:$AP$66,0),COUNTIF($AW$10:$BA$10,"&lt;"&amp;Z1327)+1)</f>
        <v>2.5000000000000001E-4</v>
      </c>
      <c r="AD1327" s="62">
        <v>1.7131000000000001</v>
      </c>
      <c r="AE1327" s="61">
        <f t="array" ref="AE1327">INDEX($AT$11:$AV$66,MATCH($C1327&amp;$G1327,$AO$11:$AO$66&amp;$AP$11:$AP$66,0),COUNTIF($AT$10:$AV$10,"&lt;"&amp;AD1327)+1)</f>
        <v>6.9999999999999999E-4</v>
      </c>
      <c r="AF1327" s="111">
        <f t="shared" si="306"/>
        <v>1.6589734122634727</v>
      </c>
      <c r="AG1327" s="121">
        <f t="array" ref="AG1327">INDEX($AW$11:$BA$66,MATCH($C1327&amp;$G1327,$AO$11:$AO$66&amp;$AP$11:$AP$66,0),COUNTIF($AW$10:$BA$10,"&lt;"&amp;AD1327)+1)</f>
        <v>2.5000000000000001E-4</v>
      </c>
    </row>
    <row r="1328" spans="2:33" ht="12.75" customHeight="1" x14ac:dyDescent="0.3">
      <c r="B1328" s="83" t="str">
        <f t="shared" si="294"/>
        <v>1 3/4-8 UN</v>
      </c>
      <c r="C1328" s="74" t="s">
        <v>498</v>
      </c>
      <c r="D1328" s="74"/>
      <c r="E1328" s="24" t="s">
        <v>671</v>
      </c>
      <c r="F1328" s="84" t="s">
        <v>691</v>
      </c>
      <c r="G1328" s="75">
        <v>8</v>
      </c>
      <c r="H1328" s="74" t="s">
        <v>519</v>
      </c>
      <c r="I1328" s="74" t="s">
        <v>661</v>
      </c>
      <c r="J1328" s="74" t="s">
        <v>588</v>
      </c>
      <c r="K1328" s="74" t="s">
        <v>600</v>
      </c>
      <c r="L1328" s="23">
        <f t="shared" si="295"/>
        <v>44.45</v>
      </c>
      <c r="M1328" s="23">
        <f t="shared" si="296"/>
        <v>3.1749999999999998</v>
      </c>
      <c r="N1328" s="74">
        <v>60</v>
      </c>
      <c r="O1328" s="101">
        <f t="shared" si="297"/>
        <v>44.45</v>
      </c>
      <c r="P1328" s="85">
        <f t="shared" si="298"/>
        <v>17.8</v>
      </c>
      <c r="Q1328" s="58">
        <f t="shared" si="299"/>
        <v>0</v>
      </c>
      <c r="R1328" s="101">
        <f t="shared" si="300"/>
        <v>42.387799999999999</v>
      </c>
      <c r="S1328" s="85">
        <f t="shared" si="301"/>
        <v>6.4</v>
      </c>
      <c r="T1328" s="58">
        <f t="shared" si="302"/>
        <v>0</v>
      </c>
      <c r="U1328" s="58">
        <f t="shared" si="303"/>
        <v>6.4</v>
      </c>
      <c r="V1328" s="75">
        <f t="array" ref="V1328">INDEX(AS$11:AS$66,MATCH(C1328&amp;G1328,AO$11:AO$66&amp;AP$11:AP$66,0),0)</f>
        <v>5</v>
      </c>
      <c r="X1328" s="120">
        <f t="shared" si="304"/>
        <v>0.125</v>
      </c>
      <c r="Y1328" s="61">
        <f t="array" ref="Y1328">INDEX($AQ$11:$AR$66,MATCH($C1328&amp;$G1328,$AO$11:$AO$66&amp;$AP$11:$AP$66,0),COUNTIF($AQ$10:$AR$10,"&lt;"&amp;Z1328)+1)</f>
        <v>2.5000000000000001E-4</v>
      </c>
      <c r="Z1328" s="61">
        <f>INDEX(AJ$11:AJ$92,MATCH(F1328,AI$11:AI$92,0))</f>
        <v>1.75</v>
      </c>
      <c r="AA1328" s="61">
        <f t="array" ref="AA1328">INDEX($AT$11:$AV$66,MATCH($C1328&amp;$G1328,$AO$11:$AO$66&amp;$AP$11:$AP$66,0),COUNTIF($AT$10:$AV$10,"&lt;"&amp;Z1328)+1)</f>
        <v>6.9999999999999999E-4</v>
      </c>
      <c r="AB1328" s="111">
        <f t="shared" si="305"/>
        <v>1.6688101183952089</v>
      </c>
      <c r="AC1328" s="121">
        <f t="array" ref="AC1328">INDEX($AW$11:$BA$66,MATCH($C1328&amp;$G1328,$AO$11:$AO$66&amp;$AP$11:$AP$66,0),COUNTIF($AW$10:$BA$10,"&lt;"&amp;Z1328)+1)</f>
        <v>2.5000000000000001E-4</v>
      </c>
      <c r="AD1328" s="62">
        <v>1.7172000000000001</v>
      </c>
      <c r="AE1328" s="61">
        <f t="array" ref="AE1328">INDEX($AT$11:$AV$66,MATCH($C1328&amp;$G1328,$AO$11:$AO$66&amp;$AP$11:$AP$66,0),COUNTIF($AT$10:$AV$10,"&lt;"&amp;AD1328)+1)</f>
        <v>6.9999999999999999E-4</v>
      </c>
      <c r="AF1328" s="111">
        <f t="shared" si="306"/>
        <v>1.6630734122634727</v>
      </c>
      <c r="AG1328" s="121">
        <f t="array" ref="AG1328">INDEX($AW$11:$BA$66,MATCH($C1328&amp;$G1328,$AO$11:$AO$66&amp;$AP$11:$AP$66,0),COUNTIF($AW$10:$BA$10,"&lt;"&amp;AD1328)+1)</f>
        <v>2.5000000000000001E-4</v>
      </c>
    </row>
    <row r="1329" spans="2:33" ht="12.75" customHeight="1" x14ac:dyDescent="0.3">
      <c r="B1329" s="83" t="str">
        <f t="shared" si="294"/>
        <v>1 3/4-12 UN</v>
      </c>
      <c r="C1329" s="74" t="s">
        <v>498</v>
      </c>
      <c r="D1329" s="74"/>
      <c r="E1329" s="24" t="s">
        <v>671</v>
      </c>
      <c r="F1329" s="84" t="s">
        <v>691</v>
      </c>
      <c r="G1329" s="75">
        <v>12</v>
      </c>
      <c r="H1329" s="74" t="s">
        <v>519</v>
      </c>
      <c r="I1329" s="74" t="s">
        <v>660</v>
      </c>
      <c r="J1329" s="74" t="s">
        <v>588</v>
      </c>
      <c r="K1329" s="74" t="s">
        <v>600</v>
      </c>
      <c r="L1329" s="23">
        <f t="shared" si="295"/>
        <v>44.404299999999999</v>
      </c>
      <c r="M1329" s="23">
        <f t="shared" si="296"/>
        <v>2.1166999999999998</v>
      </c>
      <c r="N1329" s="74">
        <v>60</v>
      </c>
      <c r="O1329" s="101">
        <f t="shared" si="297"/>
        <v>44.404299999999999</v>
      </c>
      <c r="P1329" s="85">
        <f t="shared" si="298"/>
        <v>15.2</v>
      </c>
      <c r="Q1329" s="58">
        <f t="shared" si="299"/>
        <v>0</v>
      </c>
      <c r="R1329" s="101">
        <f t="shared" si="300"/>
        <v>43.029499999999999</v>
      </c>
      <c r="S1329" s="85">
        <f t="shared" si="301"/>
        <v>6.4</v>
      </c>
      <c r="T1329" s="58">
        <f t="shared" si="302"/>
        <v>0</v>
      </c>
      <c r="U1329" s="58">
        <f t="shared" si="303"/>
        <v>5.0999999999999996</v>
      </c>
      <c r="V1329" s="75">
        <f t="array" ref="V1329">INDEX(AS$11:AS$66,MATCH(C1329&amp;G1329,AO$11:AO$66&amp;AP$11:AP$66,0),0)</f>
        <v>6</v>
      </c>
      <c r="X1329" s="120">
        <f t="shared" si="304"/>
        <v>8.3333333333333329E-2</v>
      </c>
      <c r="Y1329" s="61">
        <f t="array" ref="Y1329">INDEX($AQ$11:$AR$66,MATCH($C1329&amp;$G1329,$AO$11:$AO$66&amp;$AP$11:$AP$66,0),COUNTIF($AQ$10:$AR$10,"&lt;"&amp;Z1329)+1)</f>
        <v>2.0000000000000001E-4</v>
      </c>
      <c r="Z1329" s="123">
        <v>1.7482</v>
      </c>
      <c r="AA1329" s="61">
        <f t="array" ref="AA1329">INDEX($AT$11:$AV$66,MATCH($C1329&amp;$G1329,$AO$11:$AO$66&amp;$AP$11:$AP$66,0),COUNTIF($AT$10:$AV$10,"&lt;"&amp;Z1329)+1)</f>
        <v>5.9999999999999995E-4</v>
      </c>
      <c r="AB1329" s="111">
        <f t="shared" si="305"/>
        <v>1.6940734122634726</v>
      </c>
      <c r="AC1329" s="121">
        <f t="array" ref="AC1329">INDEX($AW$11:$BA$66,MATCH($C1329&amp;$G1329,$AO$11:$AO$66&amp;$AP$11:$AP$66,0),COUNTIF($AW$10:$BA$10,"&lt;"&amp;Z1329)+1)</f>
        <v>2.5000000000000001E-4</v>
      </c>
      <c r="AD1329" s="62">
        <v>1.7242</v>
      </c>
      <c r="AE1329" s="61">
        <f t="array" ref="AE1329">INDEX($AT$11:$AV$66,MATCH($C1329&amp;$G1329,$AO$11:$AO$66&amp;$AP$11:$AP$66,0),COUNTIF($AT$10:$AV$10,"&lt;"&amp;AD1329)+1)</f>
        <v>5.9999999999999995E-4</v>
      </c>
      <c r="AF1329" s="111">
        <f t="shared" si="306"/>
        <v>1.6881156081756483</v>
      </c>
      <c r="AG1329" s="121">
        <f t="array" ref="AG1329">INDEX($AW$11:$BA$66,MATCH($C1329&amp;$G1329,$AO$11:$AO$66&amp;$AP$11:$AP$66,0),COUNTIF($AW$10:$BA$10,"&lt;"&amp;AD1329)+1)</f>
        <v>2.5000000000000001E-4</v>
      </c>
    </row>
    <row r="1330" spans="2:33" ht="12.75" customHeight="1" x14ac:dyDescent="0.3">
      <c r="B1330" s="83" t="str">
        <f t="shared" si="294"/>
        <v>1 3/4-12 UN</v>
      </c>
      <c r="C1330" s="74" t="s">
        <v>498</v>
      </c>
      <c r="D1330" s="74"/>
      <c r="E1330" s="24" t="s">
        <v>671</v>
      </c>
      <c r="F1330" s="84" t="s">
        <v>691</v>
      </c>
      <c r="G1330" s="75">
        <v>12</v>
      </c>
      <c r="H1330" s="74" t="s">
        <v>519</v>
      </c>
      <c r="I1330" s="74" t="s">
        <v>661</v>
      </c>
      <c r="J1330" s="74" t="s">
        <v>588</v>
      </c>
      <c r="K1330" s="74" t="s">
        <v>600</v>
      </c>
      <c r="L1330" s="23">
        <f t="shared" si="295"/>
        <v>44.45</v>
      </c>
      <c r="M1330" s="23">
        <f t="shared" si="296"/>
        <v>2.1166999999999998</v>
      </c>
      <c r="N1330" s="74">
        <v>60</v>
      </c>
      <c r="O1330" s="101">
        <f t="shared" si="297"/>
        <v>44.45</v>
      </c>
      <c r="P1330" s="85">
        <f t="shared" si="298"/>
        <v>15.2</v>
      </c>
      <c r="Q1330" s="58">
        <f t="shared" si="299"/>
        <v>0</v>
      </c>
      <c r="R1330" s="101">
        <f t="shared" si="300"/>
        <v>43.075200000000002</v>
      </c>
      <c r="S1330" s="85">
        <f t="shared" si="301"/>
        <v>6.4</v>
      </c>
      <c r="T1330" s="58">
        <f t="shared" si="302"/>
        <v>0</v>
      </c>
      <c r="U1330" s="58">
        <f t="shared" si="303"/>
        <v>5.0999999999999996</v>
      </c>
      <c r="V1330" s="75">
        <f t="array" ref="V1330">INDEX(AS$11:AS$66,MATCH(C1330&amp;G1330,AO$11:AO$66&amp;AP$11:AP$66,0),0)</f>
        <v>6</v>
      </c>
      <c r="X1330" s="120">
        <f t="shared" si="304"/>
        <v>8.3333333333333329E-2</v>
      </c>
      <c r="Y1330" s="61">
        <f t="array" ref="Y1330">INDEX($AQ$11:$AR$66,MATCH($C1330&amp;$G1330,$AO$11:$AO$66&amp;$AP$11:$AP$66,0),COUNTIF($AQ$10:$AR$10,"&lt;"&amp;Z1330)+1)</f>
        <v>2.0000000000000001E-4</v>
      </c>
      <c r="Z1330" s="61">
        <f>INDEX(AJ$11:AJ$92,MATCH(F1330,AI$11:AI$92,0))</f>
        <v>1.75</v>
      </c>
      <c r="AA1330" s="61">
        <f t="array" ref="AA1330">INDEX($AT$11:$AV$66,MATCH($C1330&amp;$G1330,$AO$11:$AO$66&amp;$AP$11:$AP$66,0),COUNTIF($AT$10:$AV$10,"&lt;"&amp;Z1330)+1)</f>
        <v>5.9999999999999995E-4</v>
      </c>
      <c r="AB1330" s="111">
        <f t="shared" si="305"/>
        <v>1.6958734122634727</v>
      </c>
      <c r="AC1330" s="121">
        <f t="array" ref="AC1330">INDEX($AW$11:$BA$66,MATCH($C1330&amp;$G1330,$AO$11:$AO$66&amp;$AP$11:$AP$66,0),COUNTIF($AW$10:$BA$10,"&lt;"&amp;Z1330)+1)</f>
        <v>2.5000000000000001E-4</v>
      </c>
      <c r="AD1330" s="62">
        <v>1.7275</v>
      </c>
      <c r="AE1330" s="61">
        <f t="array" ref="AE1330">INDEX($AT$11:$AV$66,MATCH($C1330&amp;$G1330,$AO$11:$AO$66&amp;$AP$11:$AP$66,0),COUNTIF($AT$10:$AV$10,"&lt;"&amp;AD1330)+1)</f>
        <v>5.9999999999999995E-4</v>
      </c>
      <c r="AF1330" s="111">
        <f t="shared" si="306"/>
        <v>1.6914156081756484</v>
      </c>
      <c r="AG1330" s="121">
        <f t="array" ref="AG1330">INDEX($AW$11:$BA$66,MATCH($C1330&amp;$G1330,$AO$11:$AO$66&amp;$AP$11:$AP$66,0),COUNTIF($AW$10:$BA$10,"&lt;"&amp;AD1330)+1)</f>
        <v>2.5000000000000001E-4</v>
      </c>
    </row>
    <row r="1331" spans="2:33" ht="12.75" customHeight="1" x14ac:dyDescent="0.3">
      <c r="B1331" s="83" t="str">
        <f t="shared" si="294"/>
        <v>1 3/4-16 UN</v>
      </c>
      <c r="C1331" s="74" t="s">
        <v>498</v>
      </c>
      <c r="D1331" s="74"/>
      <c r="E1331" s="24" t="s">
        <v>671</v>
      </c>
      <c r="F1331" s="84" t="s">
        <v>691</v>
      </c>
      <c r="G1331" s="75">
        <v>16</v>
      </c>
      <c r="H1331" s="74" t="s">
        <v>519</v>
      </c>
      <c r="I1331" s="74" t="s">
        <v>660</v>
      </c>
      <c r="J1331" s="74" t="s">
        <v>588</v>
      </c>
      <c r="K1331" s="74" t="s">
        <v>600</v>
      </c>
      <c r="L1331" s="23">
        <f t="shared" si="295"/>
        <v>44.409399999999998</v>
      </c>
      <c r="M1331" s="23">
        <f t="shared" si="296"/>
        <v>1.5874999999999999</v>
      </c>
      <c r="N1331" s="74">
        <v>60</v>
      </c>
      <c r="O1331" s="101">
        <f t="shared" si="297"/>
        <v>44.409399999999998</v>
      </c>
      <c r="P1331" s="85">
        <f t="shared" si="298"/>
        <v>15.2</v>
      </c>
      <c r="Q1331" s="58">
        <f t="shared" si="299"/>
        <v>0</v>
      </c>
      <c r="R1331" s="101">
        <f t="shared" si="300"/>
        <v>43.3782</v>
      </c>
      <c r="S1331" s="85">
        <f t="shared" si="301"/>
        <v>6.4</v>
      </c>
      <c r="T1331" s="58">
        <f t="shared" si="302"/>
        <v>0</v>
      </c>
      <c r="U1331" s="58">
        <f t="shared" si="303"/>
        <v>3.8</v>
      </c>
      <c r="V1331" s="75">
        <f t="array" ref="V1331">INDEX(AS$11:AS$66,MATCH(C1331&amp;G1331,AO$11:AO$66&amp;AP$11:AP$66,0),0)</f>
        <v>8</v>
      </c>
      <c r="X1331" s="120">
        <f t="shared" si="304"/>
        <v>6.25E-2</v>
      </c>
      <c r="Y1331" s="61">
        <f t="array" ref="Y1331">INDEX($AQ$11:$AR$66,MATCH($C1331&amp;$G1331,$AO$11:$AO$66&amp;$AP$11:$AP$66,0),COUNTIF($AQ$10:$AR$10,"&lt;"&amp;Z1331)+1)</f>
        <v>1.4999999999999999E-4</v>
      </c>
      <c r="Z1331" s="123">
        <v>1.7484</v>
      </c>
      <c r="AA1331" s="61">
        <f t="array" ref="AA1331">INDEX($AT$11:$AV$66,MATCH($C1331&amp;$G1331,$AO$11:$AO$66&amp;$AP$11:$AP$66,0),COUNTIF($AT$10:$AV$10,"&lt;"&amp;Z1331)+1)</f>
        <v>5.9999999999999995E-4</v>
      </c>
      <c r="AB1331" s="111">
        <f t="shared" si="305"/>
        <v>1.7078050591976044</v>
      </c>
      <c r="AC1331" s="121">
        <f t="array" ref="AC1331">INDEX($AW$11:$BA$66,MATCH($C1331&amp;$G1331,$AO$11:$AO$66&amp;$AP$11:$AP$66,0),COUNTIF($AW$10:$BA$10,"&lt;"&amp;Z1331)+1)</f>
        <v>2.5000000000000001E-4</v>
      </c>
      <c r="AD1331" s="62">
        <v>1.7296</v>
      </c>
      <c r="AE1331" s="61">
        <f t="array" ref="AE1331">INDEX($AT$11:$AV$66,MATCH($C1331&amp;$G1331,$AO$11:$AO$66&amp;$AP$11:$AP$66,0),COUNTIF($AT$10:$AV$10,"&lt;"&amp;AD1331)+1)</f>
        <v>5.9999999999999995E-4</v>
      </c>
      <c r="AF1331" s="111">
        <f t="shared" si="306"/>
        <v>1.7025367061317362</v>
      </c>
      <c r="AG1331" s="121">
        <f t="array" ref="AG1331">INDEX($AW$11:$BA$66,MATCH($C1331&amp;$G1331,$AO$11:$AO$66&amp;$AP$11:$AP$66,0),COUNTIF($AW$10:$BA$10,"&lt;"&amp;AD1331)+1)</f>
        <v>2.5000000000000001E-4</v>
      </c>
    </row>
    <row r="1332" spans="2:33" ht="12.75" customHeight="1" x14ac:dyDescent="0.3">
      <c r="B1332" s="83" t="str">
        <f t="shared" si="294"/>
        <v>1 3/4-16 UN</v>
      </c>
      <c r="C1332" s="74" t="s">
        <v>498</v>
      </c>
      <c r="D1332" s="74"/>
      <c r="E1332" s="24" t="s">
        <v>671</v>
      </c>
      <c r="F1332" s="84" t="s">
        <v>691</v>
      </c>
      <c r="G1332" s="75">
        <v>16</v>
      </c>
      <c r="H1332" s="74" t="s">
        <v>519</v>
      </c>
      <c r="I1332" s="74" t="s">
        <v>661</v>
      </c>
      <c r="J1332" s="74" t="s">
        <v>588</v>
      </c>
      <c r="K1332" s="74" t="s">
        <v>600</v>
      </c>
      <c r="L1332" s="23">
        <f t="shared" si="295"/>
        <v>44.45</v>
      </c>
      <c r="M1332" s="23">
        <f t="shared" si="296"/>
        <v>1.5874999999999999</v>
      </c>
      <c r="N1332" s="74">
        <v>60</v>
      </c>
      <c r="O1332" s="101">
        <f t="shared" si="297"/>
        <v>44.45</v>
      </c>
      <c r="P1332" s="85">
        <f t="shared" si="298"/>
        <v>15.2</v>
      </c>
      <c r="Q1332" s="58">
        <f t="shared" si="299"/>
        <v>0</v>
      </c>
      <c r="R1332" s="101">
        <f t="shared" si="300"/>
        <v>43.418900000000001</v>
      </c>
      <c r="S1332" s="85">
        <f t="shared" si="301"/>
        <v>6.4</v>
      </c>
      <c r="T1332" s="58">
        <f t="shared" si="302"/>
        <v>0</v>
      </c>
      <c r="U1332" s="58">
        <f t="shared" si="303"/>
        <v>3.8</v>
      </c>
      <c r="V1332" s="75">
        <f t="array" ref="V1332">INDEX(AS$11:AS$66,MATCH(C1332&amp;G1332,AO$11:AO$66&amp;AP$11:AP$66,0),0)</f>
        <v>8</v>
      </c>
      <c r="X1332" s="120">
        <f t="shared" si="304"/>
        <v>6.25E-2</v>
      </c>
      <c r="Y1332" s="61">
        <f t="array" ref="Y1332">INDEX($AQ$11:$AR$66,MATCH($C1332&amp;$G1332,$AO$11:$AO$66&amp;$AP$11:$AP$66,0),COUNTIF($AQ$10:$AR$10,"&lt;"&amp;Z1332)+1)</f>
        <v>1.4999999999999999E-4</v>
      </c>
      <c r="Z1332" s="61">
        <f>INDEX(AJ$11:AJ$92,MATCH(F1332,AI$11:AI$92,0))</f>
        <v>1.75</v>
      </c>
      <c r="AA1332" s="61">
        <f t="array" ref="AA1332">INDEX($AT$11:$AV$66,MATCH($C1332&amp;$G1332,$AO$11:$AO$66&amp;$AP$11:$AP$66,0),COUNTIF($AT$10:$AV$10,"&lt;"&amp;Z1332)+1)</f>
        <v>5.9999999999999995E-4</v>
      </c>
      <c r="AB1332" s="111">
        <f t="shared" si="305"/>
        <v>1.7094050591976044</v>
      </c>
      <c r="AC1332" s="121">
        <f t="array" ref="AC1332">INDEX($AW$11:$BA$66,MATCH($C1332&amp;$G1332,$AO$11:$AO$66&amp;$AP$11:$AP$66,0),COUNTIF($AW$10:$BA$10,"&lt;"&amp;Z1332)+1)</f>
        <v>2.5000000000000001E-4</v>
      </c>
      <c r="AD1332" s="62">
        <v>1.7324999999999999</v>
      </c>
      <c r="AE1332" s="61">
        <f t="array" ref="AE1332">INDEX($AT$11:$AV$66,MATCH($C1332&amp;$G1332,$AO$11:$AO$66&amp;$AP$11:$AP$66,0),COUNTIF($AT$10:$AV$10,"&lt;"&amp;AD1332)+1)</f>
        <v>5.9999999999999995E-4</v>
      </c>
      <c r="AF1332" s="111">
        <f t="shared" si="306"/>
        <v>1.7054367061317361</v>
      </c>
      <c r="AG1332" s="121">
        <f t="array" ref="AG1332">INDEX($AW$11:$BA$66,MATCH($C1332&amp;$G1332,$AO$11:$AO$66&amp;$AP$11:$AP$66,0),COUNTIF($AW$10:$BA$10,"&lt;"&amp;AD1332)+1)</f>
        <v>2.5000000000000001E-4</v>
      </c>
    </row>
    <row r="1333" spans="2:33" ht="12.75" customHeight="1" x14ac:dyDescent="0.3">
      <c r="B1333" s="83" t="str">
        <f t="shared" si="294"/>
        <v>1 3/4-20 UN</v>
      </c>
      <c r="C1333" s="74" t="s">
        <v>498</v>
      </c>
      <c r="D1333" s="74"/>
      <c r="E1333" s="24" t="s">
        <v>671</v>
      </c>
      <c r="F1333" s="84" t="s">
        <v>691</v>
      </c>
      <c r="G1333" s="75">
        <v>20</v>
      </c>
      <c r="H1333" s="74" t="s">
        <v>519</v>
      </c>
      <c r="I1333" s="74" t="s">
        <v>660</v>
      </c>
      <c r="J1333" s="74" t="s">
        <v>588</v>
      </c>
      <c r="K1333" s="74" t="s">
        <v>600</v>
      </c>
      <c r="L1333" s="23">
        <f t="shared" si="295"/>
        <v>44.411900000000003</v>
      </c>
      <c r="M1333" s="23">
        <f t="shared" si="296"/>
        <v>1.27</v>
      </c>
      <c r="N1333" s="74">
        <v>60</v>
      </c>
      <c r="O1333" s="101">
        <f t="shared" si="297"/>
        <v>44.411900000000003</v>
      </c>
      <c r="P1333" s="85">
        <f t="shared" si="298"/>
        <v>12.7</v>
      </c>
      <c r="Q1333" s="58">
        <f t="shared" si="299"/>
        <v>0</v>
      </c>
      <c r="R1333" s="101">
        <f t="shared" si="300"/>
        <v>43.587000000000003</v>
      </c>
      <c r="S1333" s="85">
        <f t="shared" si="301"/>
        <v>5.0999999999999996</v>
      </c>
      <c r="T1333" s="58">
        <f t="shared" si="302"/>
        <v>0</v>
      </c>
      <c r="U1333" s="58">
        <f t="shared" si="303"/>
        <v>3.8</v>
      </c>
      <c r="V1333" s="75">
        <f t="array" ref="V1333">INDEX(AS$11:AS$66,MATCH(C1333&amp;G1333,AO$11:AO$66&amp;AP$11:AP$66,0),0)</f>
        <v>8</v>
      </c>
      <c r="X1333" s="120">
        <f t="shared" si="304"/>
        <v>0.05</v>
      </c>
      <c r="Y1333" s="61">
        <f t="array" ref="Y1333">INDEX($AQ$11:$AR$66,MATCH($C1333&amp;$G1333,$AO$11:$AO$66&amp;$AP$11:$AP$66,0),COUNTIF($AQ$10:$AR$10,"&lt;"&amp;Z1333)+1)</f>
        <v>1.4999999999999999E-4</v>
      </c>
      <c r="Z1333" s="123">
        <v>1.7484999999999999</v>
      </c>
      <c r="AA1333" s="61">
        <f t="array" ref="AA1333">INDEX($AT$11:$AV$66,MATCH($C1333&amp;$G1333,$AO$11:$AO$66&amp;$AP$11:$AP$66,0),COUNTIF($AT$10:$AV$10,"&lt;"&amp;Z1333)+1)</f>
        <v>5.0000000000000001E-4</v>
      </c>
      <c r="AB1333" s="111">
        <f t="shared" si="305"/>
        <v>1.7160240473580834</v>
      </c>
      <c r="AC1333" s="121">
        <f t="array" ref="AC1333">INDEX($AW$11:$BA$66,MATCH($C1333&amp;$G1333,$AO$11:$AO$66&amp;$AP$11:$AP$66,0),COUNTIF($AW$10:$BA$10,"&lt;"&amp;Z1333)+1)</f>
        <v>2.0000000000000001E-4</v>
      </c>
      <c r="AD1333" s="62">
        <v>1.7329000000000001</v>
      </c>
      <c r="AE1333" s="61">
        <f t="array" ref="AE1333">INDEX($AT$11:$AV$66,MATCH($C1333&amp;$G1333,$AO$11:$AO$66&amp;$AP$11:$AP$66,0),COUNTIF($AT$10:$AV$10,"&lt;"&amp;AD1333)+1)</f>
        <v>5.0000000000000001E-4</v>
      </c>
      <c r="AF1333" s="111">
        <f t="shared" si="306"/>
        <v>1.711249364905389</v>
      </c>
      <c r="AG1333" s="121">
        <f t="array" ref="AG1333">INDEX($AW$11:$BA$66,MATCH($C1333&amp;$G1333,$AO$11:$AO$66&amp;$AP$11:$AP$66,0),COUNTIF($AW$10:$BA$10,"&lt;"&amp;AD1333)+1)</f>
        <v>2.0000000000000001E-4</v>
      </c>
    </row>
    <row r="1334" spans="2:33" ht="12.75" customHeight="1" x14ac:dyDescent="0.3">
      <c r="B1334" s="83" t="str">
        <f t="shared" si="294"/>
        <v>1 3/4-20 UN</v>
      </c>
      <c r="C1334" s="74" t="s">
        <v>498</v>
      </c>
      <c r="D1334" s="74"/>
      <c r="E1334" s="24" t="s">
        <v>671</v>
      </c>
      <c r="F1334" s="84" t="s">
        <v>691</v>
      </c>
      <c r="G1334" s="75">
        <v>20</v>
      </c>
      <c r="H1334" s="74" t="s">
        <v>519</v>
      </c>
      <c r="I1334" s="74" t="s">
        <v>661</v>
      </c>
      <c r="J1334" s="74" t="s">
        <v>588</v>
      </c>
      <c r="K1334" s="74" t="s">
        <v>600</v>
      </c>
      <c r="L1334" s="23">
        <f t="shared" si="295"/>
        <v>44.45</v>
      </c>
      <c r="M1334" s="23">
        <f t="shared" si="296"/>
        <v>1.27</v>
      </c>
      <c r="N1334" s="74">
        <v>60</v>
      </c>
      <c r="O1334" s="101">
        <f t="shared" si="297"/>
        <v>44.45</v>
      </c>
      <c r="P1334" s="85">
        <f t="shared" si="298"/>
        <v>12.7</v>
      </c>
      <c r="Q1334" s="58">
        <f t="shared" si="299"/>
        <v>0</v>
      </c>
      <c r="R1334" s="101">
        <f t="shared" si="300"/>
        <v>43.625100000000003</v>
      </c>
      <c r="S1334" s="85">
        <f t="shared" si="301"/>
        <v>5.0999999999999996</v>
      </c>
      <c r="T1334" s="58">
        <f t="shared" si="302"/>
        <v>0</v>
      </c>
      <c r="U1334" s="58">
        <f t="shared" si="303"/>
        <v>3.8</v>
      </c>
      <c r="V1334" s="75">
        <f t="array" ref="V1334">INDEX(AS$11:AS$66,MATCH(C1334&amp;G1334,AO$11:AO$66&amp;AP$11:AP$66,0),0)</f>
        <v>8</v>
      </c>
      <c r="X1334" s="120">
        <f t="shared" si="304"/>
        <v>0.05</v>
      </c>
      <c r="Y1334" s="61">
        <f t="array" ref="Y1334">INDEX($AQ$11:$AR$66,MATCH($C1334&amp;$G1334,$AO$11:$AO$66&amp;$AP$11:$AP$66,0),COUNTIF($AQ$10:$AR$10,"&lt;"&amp;Z1334)+1)</f>
        <v>1.4999999999999999E-4</v>
      </c>
      <c r="Z1334" s="61">
        <f>INDEX(AJ$11:AJ$92,MATCH(F1334,AI$11:AI$92,0))</f>
        <v>1.75</v>
      </c>
      <c r="AA1334" s="61">
        <f t="array" ref="AA1334">INDEX($AT$11:$AV$66,MATCH($C1334&amp;$G1334,$AO$11:$AO$66&amp;$AP$11:$AP$66,0),COUNTIF($AT$10:$AV$10,"&lt;"&amp;Z1334)+1)</f>
        <v>5.0000000000000001E-4</v>
      </c>
      <c r="AB1334" s="111">
        <f t="shared" si="305"/>
        <v>1.7175240473580835</v>
      </c>
      <c r="AC1334" s="121">
        <f t="array" ref="AC1334">INDEX($AW$11:$BA$66,MATCH($C1334&amp;$G1334,$AO$11:$AO$66&amp;$AP$11:$AP$66,0),COUNTIF($AW$10:$BA$10,"&lt;"&amp;Z1334)+1)</f>
        <v>2.0000000000000001E-4</v>
      </c>
      <c r="AD1334" s="62">
        <v>1.7356</v>
      </c>
      <c r="AE1334" s="61">
        <f t="array" ref="AE1334">INDEX($AT$11:$AV$66,MATCH($C1334&amp;$G1334,$AO$11:$AO$66&amp;$AP$11:$AP$66,0),COUNTIF($AT$10:$AV$10,"&lt;"&amp;AD1334)+1)</f>
        <v>5.0000000000000001E-4</v>
      </c>
      <c r="AF1334" s="111">
        <f t="shared" si="306"/>
        <v>1.713949364905389</v>
      </c>
      <c r="AG1334" s="121">
        <f t="array" ref="AG1334">INDEX($AW$11:$BA$66,MATCH($C1334&amp;$G1334,$AO$11:$AO$66&amp;$AP$11:$AP$66,0),COUNTIF($AW$10:$BA$10,"&lt;"&amp;AD1334)+1)</f>
        <v>2.0000000000000001E-4</v>
      </c>
    </row>
    <row r="1335" spans="2:33" ht="12.75" customHeight="1" x14ac:dyDescent="0.3">
      <c r="B1335" s="83" t="str">
        <f t="shared" si="294"/>
        <v>1 13/16-6 UN</v>
      </c>
      <c r="C1335" s="74" t="s">
        <v>498</v>
      </c>
      <c r="D1335" s="74"/>
      <c r="E1335" s="24" t="s">
        <v>671</v>
      </c>
      <c r="F1335" s="84" t="s">
        <v>692</v>
      </c>
      <c r="G1335" s="75">
        <v>6</v>
      </c>
      <c r="H1335" s="74" t="s">
        <v>519</v>
      </c>
      <c r="I1335" s="74" t="s">
        <v>660</v>
      </c>
      <c r="J1335" s="74" t="s">
        <v>588</v>
      </c>
      <c r="K1335" s="74" t="s">
        <v>600</v>
      </c>
      <c r="L1335" s="23">
        <f t="shared" si="295"/>
        <v>45.973999999999997</v>
      </c>
      <c r="M1335" s="23">
        <f t="shared" si="296"/>
        <v>4.2332999999999998</v>
      </c>
      <c r="N1335" s="74">
        <v>60</v>
      </c>
      <c r="O1335" s="101">
        <f t="shared" si="297"/>
        <v>45.973999999999997</v>
      </c>
      <c r="P1335" s="85">
        <f t="shared" si="298"/>
        <v>20.3</v>
      </c>
      <c r="Q1335" s="58">
        <f t="shared" si="299"/>
        <v>0</v>
      </c>
      <c r="R1335" s="101">
        <f t="shared" si="300"/>
        <v>43.224400000000003</v>
      </c>
      <c r="S1335" s="85">
        <f t="shared" si="301"/>
        <v>6.4</v>
      </c>
      <c r="T1335" s="58">
        <f t="shared" si="302"/>
        <v>0</v>
      </c>
      <c r="U1335" s="58">
        <f t="shared" si="303"/>
        <v>7.6</v>
      </c>
      <c r="V1335" s="75">
        <f t="array" ref="V1335">INDEX(AS$11:AS$66,MATCH(C1335&amp;G1335,AO$11:AO$66&amp;AP$11:AP$66,0),0)</f>
        <v>5</v>
      </c>
      <c r="X1335" s="120">
        <f t="shared" si="304"/>
        <v>0.16666666666666666</v>
      </c>
      <c r="Y1335" s="61">
        <f t="array" ref="Y1335">INDEX($AQ$11:$AR$66,MATCH($C1335&amp;$G1335,$AO$11:$AO$66&amp;$AP$11:$AP$66,0),COUNTIF($AQ$10:$AR$10,"&lt;"&amp;Z1335)+1)</f>
        <v>2.9999999999999997E-4</v>
      </c>
      <c r="Z1335" s="123">
        <v>1.81</v>
      </c>
      <c r="AA1335" s="61">
        <f t="array" ref="AA1335">INDEX($AT$11:$AV$66,MATCH($C1335&amp;$G1335,$AO$11:$AO$66&amp;$AP$11:$AP$66,0),COUNTIF($AT$10:$AV$10,"&lt;"&amp;Z1335)+1)</f>
        <v>8.0000000000000004E-4</v>
      </c>
      <c r="AB1335" s="111">
        <f t="shared" si="305"/>
        <v>1.7017468245269454</v>
      </c>
      <c r="AC1335" s="121">
        <f t="array" ref="AC1335">INDEX($AW$11:$BA$66,MATCH($C1335&amp;$G1335,$AO$11:$AO$66&amp;$AP$11:$AP$66,0),COUNTIF($AW$10:$BA$10,"&lt;"&amp;Z1335)+1)</f>
        <v>2.5000000000000001E-4</v>
      </c>
      <c r="AD1335" s="62">
        <v>1.7655000000000001</v>
      </c>
      <c r="AE1335" s="61">
        <f t="array" ref="AE1335">INDEX($AT$11:$AV$66,MATCH($C1335&amp;$G1335,$AO$11:$AO$66&amp;$AP$11:$AP$66,0),COUNTIF($AT$10:$AV$10,"&lt;"&amp;AD1335)+1)</f>
        <v>8.0000000000000004E-4</v>
      </c>
      <c r="AF1335" s="111">
        <f t="shared" si="306"/>
        <v>1.6933312163512968</v>
      </c>
      <c r="AG1335" s="121">
        <f t="array" ref="AG1335">INDEX($AW$11:$BA$66,MATCH($C1335&amp;$G1335,$AO$11:$AO$66&amp;$AP$11:$AP$66,0),COUNTIF($AW$10:$BA$10,"&lt;"&amp;AD1335)+1)</f>
        <v>2.5000000000000001E-4</v>
      </c>
    </row>
    <row r="1336" spans="2:33" ht="12.75" customHeight="1" x14ac:dyDescent="0.3">
      <c r="B1336" s="83" t="str">
        <f t="shared" si="294"/>
        <v>1 13/16-6 UN</v>
      </c>
      <c r="C1336" s="74" t="s">
        <v>498</v>
      </c>
      <c r="D1336" s="74"/>
      <c r="E1336" s="24" t="s">
        <v>671</v>
      </c>
      <c r="F1336" s="84" t="s">
        <v>692</v>
      </c>
      <c r="G1336" s="75">
        <v>6</v>
      </c>
      <c r="H1336" s="74" t="s">
        <v>519</v>
      </c>
      <c r="I1336" s="74" t="s">
        <v>661</v>
      </c>
      <c r="J1336" s="74" t="s">
        <v>588</v>
      </c>
      <c r="K1336" s="74" t="s">
        <v>600</v>
      </c>
      <c r="L1336" s="23">
        <f t="shared" si="295"/>
        <v>46.037500000000001</v>
      </c>
      <c r="M1336" s="23">
        <f t="shared" si="296"/>
        <v>4.2332999999999998</v>
      </c>
      <c r="N1336" s="74">
        <v>60</v>
      </c>
      <c r="O1336" s="101">
        <f t="shared" si="297"/>
        <v>46.037500000000001</v>
      </c>
      <c r="P1336" s="85">
        <f t="shared" si="298"/>
        <v>20.3</v>
      </c>
      <c r="Q1336" s="58">
        <f t="shared" si="299"/>
        <v>0</v>
      </c>
      <c r="R1336" s="101">
        <f t="shared" si="300"/>
        <v>43.2879</v>
      </c>
      <c r="S1336" s="85">
        <f t="shared" si="301"/>
        <v>6.4</v>
      </c>
      <c r="T1336" s="58">
        <f t="shared" si="302"/>
        <v>0</v>
      </c>
      <c r="U1336" s="58">
        <f t="shared" si="303"/>
        <v>7.6</v>
      </c>
      <c r="V1336" s="75">
        <f t="array" ref="V1336">INDEX(AS$11:AS$66,MATCH(C1336&amp;G1336,AO$11:AO$66&amp;AP$11:AP$66,0),0)</f>
        <v>5</v>
      </c>
      <c r="X1336" s="120">
        <f t="shared" si="304"/>
        <v>0.16666666666666666</v>
      </c>
      <c r="Y1336" s="61">
        <f t="array" ref="Y1336">INDEX($AQ$11:$AR$66,MATCH($C1336&amp;$G1336,$AO$11:$AO$66&amp;$AP$11:$AP$66,0),COUNTIF($AQ$10:$AR$10,"&lt;"&amp;Z1336)+1)</f>
        <v>2.9999999999999997E-4</v>
      </c>
      <c r="Z1336" s="61">
        <f>INDEX(AJ$11:AJ$92,MATCH(F1336,AI$11:AI$92,0))</f>
        <v>1.8125</v>
      </c>
      <c r="AA1336" s="61">
        <f t="array" ref="AA1336">INDEX($AT$11:$AV$66,MATCH($C1336&amp;$G1336,$AO$11:$AO$66&amp;$AP$11:$AP$66,0),COUNTIF($AT$10:$AV$10,"&lt;"&amp;Z1336)+1)</f>
        <v>8.0000000000000004E-4</v>
      </c>
      <c r="AB1336" s="111">
        <f t="shared" si="305"/>
        <v>1.7042468245269453</v>
      </c>
      <c r="AC1336" s="121">
        <f t="array" ref="AC1336">INDEX($AW$11:$BA$66,MATCH($C1336&amp;$G1336,$AO$11:$AO$66&amp;$AP$11:$AP$66,0),COUNTIF($AW$10:$BA$10,"&lt;"&amp;Z1336)+1)</f>
        <v>2.5000000000000001E-4</v>
      </c>
      <c r="AD1336" s="62">
        <v>1.7701</v>
      </c>
      <c r="AE1336" s="61">
        <f t="array" ref="AE1336">INDEX($AT$11:$AV$66,MATCH($C1336&amp;$G1336,$AO$11:$AO$66&amp;$AP$11:$AP$66,0),COUNTIF($AT$10:$AV$10,"&lt;"&amp;AD1336)+1)</f>
        <v>8.0000000000000004E-4</v>
      </c>
      <c r="AF1336" s="111">
        <f t="shared" si="306"/>
        <v>1.6979312163512967</v>
      </c>
      <c r="AG1336" s="121">
        <f t="array" ref="AG1336">INDEX($AW$11:$BA$66,MATCH($C1336&amp;$G1336,$AO$11:$AO$66&amp;$AP$11:$AP$66,0),COUNTIF($AW$10:$BA$10,"&lt;"&amp;AD1336)+1)</f>
        <v>2.5000000000000001E-4</v>
      </c>
    </row>
    <row r="1337" spans="2:33" ht="12.75" customHeight="1" x14ac:dyDescent="0.3">
      <c r="B1337" s="83" t="str">
        <f t="shared" si="294"/>
        <v>1 13/16-8 UN</v>
      </c>
      <c r="C1337" s="74" t="s">
        <v>498</v>
      </c>
      <c r="D1337" s="74"/>
      <c r="E1337" s="24" t="s">
        <v>671</v>
      </c>
      <c r="F1337" s="84" t="s">
        <v>692</v>
      </c>
      <c r="G1337" s="75">
        <v>8</v>
      </c>
      <c r="H1337" s="74" t="s">
        <v>519</v>
      </c>
      <c r="I1337" s="74" t="s">
        <v>660</v>
      </c>
      <c r="J1337" s="74" t="s">
        <v>588</v>
      </c>
      <c r="K1337" s="74" t="s">
        <v>600</v>
      </c>
      <c r="L1337" s="23">
        <f t="shared" si="295"/>
        <v>45.979100000000003</v>
      </c>
      <c r="M1337" s="23">
        <f t="shared" si="296"/>
        <v>3.1749999999999998</v>
      </c>
      <c r="N1337" s="74">
        <v>60</v>
      </c>
      <c r="O1337" s="101">
        <f t="shared" si="297"/>
        <v>45.979100000000003</v>
      </c>
      <c r="P1337" s="85">
        <f t="shared" si="298"/>
        <v>17.8</v>
      </c>
      <c r="Q1337" s="58">
        <f t="shared" si="299"/>
        <v>0</v>
      </c>
      <c r="R1337" s="101">
        <f t="shared" si="300"/>
        <v>43.916899999999998</v>
      </c>
      <c r="S1337" s="85">
        <f t="shared" si="301"/>
        <v>6.4</v>
      </c>
      <c r="T1337" s="58">
        <f t="shared" si="302"/>
        <v>0</v>
      </c>
      <c r="U1337" s="58">
        <f t="shared" si="303"/>
        <v>6.4</v>
      </c>
      <c r="V1337" s="75">
        <f t="array" ref="V1337">INDEX(AS$11:AS$66,MATCH(C1337&amp;G1337,AO$11:AO$66&amp;AP$11:AP$66,0),0)</f>
        <v>5</v>
      </c>
      <c r="X1337" s="120">
        <f t="shared" si="304"/>
        <v>0.125</v>
      </c>
      <c r="Y1337" s="61">
        <f t="array" ref="Y1337">INDEX($AQ$11:$AR$66,MATCH($C1337&amp;$G1337,$AO$11:$AO$66&amp;$AP$11:$AP$66,0),COUNTIF($AQ$10:$AR$10,"&lt;"&amp;Z1337)+1)</f>
        <v>2.5000000000000001E-4</v>
      </c>
      <c r="Z1337" s="123">
        <v>1.8102</v>
      </c>
      <c r="AA1337" s="61">
        <f t="array" ref="AA1337">INDEX($AT$11:$AV$66,MATCH($C1337&amp;$G1337,$AO$11:$AO$66&amp;$AP$11:$AP$66,0),COUNTIF($AT$10:$AV$10,"&lt;"&amp;Z1337)+1)</f>
        <v>6.9999999999999999E-4</v>
      </c>
      <c r="AB1337" s="111">
        <f t="shared" si="305"/>
        <v>1.7290101183952089</v>
      </c>
      <c r="AC1337" s="121">
        <f t="array" ref="AC1337">INDEX($AW$11:$BA$66,MATCH($C1337&amp;$G1337,$AO$11:$AO$66&amp;$AP$11:$AP$66,0),COUNTIF($AW$10:$BA$10,"&lt;"&amp;Z1337)+1)</f>
        <v>2.5000000000000001E-4</v>
      </c>
      <c r="AD1337" s="62">
        <v>1.7755000000000001</v>
      </c>
      <c r="AE1337" s="61">
        <f t="array" ref="AE1337">INDEX($AT$11:$AV$66,MATCH($C1337&amp;$G1337,$AO$11:$AO$66&amp;$AP$11:$AP$66,0),COUNTIF($AT$10:$AV$10,"&lt;"&amp;AD1337)+1)</f>
        <v>6.9999999999999999E-4</v>
      </c>
      <c r="AF1337" s="111">
        <f t="shared" si="306"/>
        <v>1.7213734122634727</v>
      </c>
      <c r="AG1337" s="121">
        <f t="array" ref="AG1337">INDEX($AW$11:$BA$66,MATCH($C1337&amp;$G1337,$AO$11:$AO$66&amp;$AP$11:$AP$66,0),COUNTIF($AW$10:$BA$10,"&lt;"&amp;AD1337)+1)</f>
        <v>2.5000000000000001E-4</v>
      </c>
    </row>
    <row r="1338" spans="2:33" ht="12.75" customHeight="1" x14ac:dyDescent="0.3">
      <c r="B1338" s="83" t="str">
        <f t="shared" si="294"/>
        <v>1 13/16-8 UN</v>
      </c>
      <c r="C1338" s="74" t="s">
        <v>498</v>
      </c>
      <c r="D1338" s="74"/>
      <c r="E1338" s="24" t="s">
        <v>671</v>
      </c>
      <c r="F1338" s="84" t="s">
        <v>692</v>
      </c>
      <c r="G1338" s="75">
        <v>8</v>
      </c>
      <c r="H1338" s="74" t="s">
        <v>519</v>
      </c>
      <c r="I1338" s="74" t="s">
        <v>661</v>
      </c>
      <c r="J1338" s="74" t="s">
        <v>588</v>
      </c>
      <c r="K1338" s="74" t="s">
        <v>600</v>
      </c>
      <c r="L1338" s="23">
        <f t="shared" si="295"/>
        <v>46.037500000000001</v>
      </c>
      <c r="M1338" s="23">
        <f t="shared" si="296"/>
        <v>3.1749999999999998</v>
      </c>
      <c r="N1338" s="74">
        <v>60</v>
      </c>
      <c r="O1338" s="101">
        <f t="shared" si="297"/>
        <v>46.037500000000001</v>
      </c>
      <c r="P1338" s="85">
        <f t="shared" si="298"/>
        <v>17.8</v>
      </c>
      <c r="Q1338" s="58">
        <f t="shared" si="299"/>
        <v>0</v>
      </c>
      <c r="R1338" s="101">
        <f t="shared" si="300"/>
        <v>43.975299999999997</v>
      </c>
      <c r="S1338" s="85">
        <f t="shared" si="301"/>
        <v>6.4</v>
      </c>
      <c r="T1338" s="58">
        <f t="shared" si="302"/>
        <v>0</v>
      </c>
      <c r="U1338" s="58">
        <f t="shared" si="303"/>
        <v>6.4</v>
      </c>
      <c r="V1338" s="75">
        <f t="array" ref="V1338">INDEX(AS$11:AS$66,MATCH(C1338&amp;G1338,AO$11:AO$66&amp;AP$11:AP$66,0),0)</f>
        <v>5</v>
      </c>
      <c r="X1338" s="120">
        <f t="shared" si="304"/>
        <v>0.125</v>
      </c>
      <c r="Y1338" s="61">
        <f t="array" ref="Y1338">INDEX($AQ$11:$AR$66,MATCH($C1338&amp;$G1338,$AO$11:$AO$66&amp;$AP$11:$AP$66,0),COUNTIF($AQ$10:$AR$10,"&lt;"&amp;Z1338)+1)</f>
        <v>2.5000000000000001E-4</v>
      </c>
      <c r="Z1338" s="61">
        <f>INDEX(AJ$11:AJ$92,MATCH(F1338,AI$11:AI$92,0))</f>
        <v>1.8125</v>
      </c>
      <c r="AA1338" s="61">
        <f t="array" ref="AA1338">INDEX($AT$11:$AV$66,MATCH($C1338&amp;$G1338,$AO$11:$AO$66&amp;$AP$11:$AP$66,0),COUNTIF($AT$10:$AV$10,"&lt;"&amp;Z1338)+1)</f>
        <v>6.9999999999999999E-4</v>
      </c>
      <c r="AB1338" s="111">
        <f t="shared" si="305"/>
        <v>1.7313101183952089</v>
      </c>
      <c r="AC1338" s="121">
        <f t="array" ref="AC1338">INDEX($AW$11:$BA$66,MATCH($C1338&amp;$G1338,$AO$11:$AO$66&amp;$AP$11:$AP$66,0),COUNTIF($AW$10:$BA$10,"&lt;"&amp;Z1338)+1)</f>
        <v>2.5000000000000001E-4</v>
      </c>
      <c r="AD1338" s="62">
        <v>1.7797000000000001</v>
      </c>
      <c r="AE1338" s="61">
        <f t="array" ref="AE1338">INDEX($AT$11:$AV$66,MATCH($C1338&amp;$G1338,$AO$11:$AO$66&amp;$AP$11:$AP$66,0),COUNTIF($AT$10:$AV$10,"&lt;"&amp;AD1338)+1)</f>
        <v>6.9999999999999999E-4</v>
      </c>
      <c r="AF1338" s="111">
        <f t="shared" si="306"/>
        <v>1.7255734122634727</v>
      </c>
      <c r="AG1338" s="121">
        <f t="array" ref="AG1338">INDEX($AW$11:$BA$66,MATCH($C1338&amp;$G1338,$AO$11:$AO$66&amp;$AP$11:$AP$66,0),COUNTIF($AW$10:$BA$10,"&lt;"&amp;AD1338)+1)</f>
        <v>2.5000000000000001E-4</v>
      </c>
    </row>
    <row r="1339" spans="2:33" ht="12.75" customHeight="1" x14ac:dyDescent="0.3">
      <c r="B1339" s="83" t="str">
        <f t="shared" si="294"/>
        <v>1 13/16-12 UN</v>
      </c>
      <c r="C1339" s="74" t="s">
        <v>498</v>
      </c>
      <c r="D1339" s="74"/>
      <c r="E1339" s="24" t="s">
        <v>671</v>
      </c>
      <c r="F1339" s="84" t="s">
        <v>692</v>
      </c>
      <c r="G1339" s="75">
        <v>12</v>
      </c>
      <c r="H1339" s="74" t="s">
        <v>519</v>
      </c>
      <c r="I1339" s="74" t="s">
        <v>660</v>
      </c>
      <c r="J1339" s="74" t="s">
        <v>588</v>
      </c>
      <c r="K1339" s="74" t="s">
        <v>600</v>
      </c>
      <c r="L1339" s="23">
        <f t="shared" si="295"/>
        <v>45.991799999999998</v>
      </c>
      <c r="M1339" s="23">
        <f t="shared" si="296"/>
        <v>2.1166999999999998</v>
      </c>
      <c r="N1339" s="74">
        <v>60</v>
      </c>
      <c r="O1339" s="101">
        <f t="shared" si="297"/>
        <v>45.991799999999998</v>
      </c>
      <c r="P1339" s="85">
        <f t="shared" si="298"/>
        <v>15.2</v>
      </c>
      <c r="Q1339" s="58">
        <f t="shared" si="299"/>
        <v>0</v>
      </c>
      <c r="R1339" s="101">
        <f t="shared" si="300"/>
        <v>44.616999999999997</v>
      </c>
      <c r="S1339" s="85">
        <f t="shared" si="301"/>
        <v>6.4</v>
      </c>
      <c r="T1339" s="58">
        <f t="shared" si="302"/>
        <v>0</v>
      </c>
      <c r="U1339" s="58">
        <f t="shared" si="303"/>
        <v>5.0999999999999996</v>
      </c>
      <c r="V1339" s="75">
        <f t="array" ref="V1339">INDEX(AS$11:AS$66,MATCH(C1339&amp;G1339,AO$11:AO$66&amp;AP$11:AP$66,0),0)</f>
        <v>6</v>
      </c>
      <c r="X1339" s="120">
        <f t="shared" si="304"/>
        <v>8.3333333333333329E-2</v>
      </c>
      <c r="Y1339" s="61">
        <f t="array" ref="Y1339">INDEX($AQ$11:$AR$66,MATCH($C1339&amp;$G1339,$AO$11:$AO$66&amp;$AP$11:$AP$66,0),COUNTIF($AQ$10:$AR$10,"&lt;"&amp;Z1339)+1)</f>
        <v>2.0000000000000001E-4</v>
      </c>
      <c r="Z1339" s="123">
        <v>1.8107</v>
      </c>
      <c r="AA1339" s="61">
        <f t="array" ref="AA1339">INDEX($AT$11:$AV$66,MATCH($C1339&amp;$G1339,$AO$11:$AO$66&amp;$AP$11:$AP$66,0),COUNTIF($AT$10:$AV$10,"&lt;"&amp;Z1339)+1)</f>
        <v>5.9999999999999995E-4</v>
      </c>
      <c r="AB1339" s="111">
        <f t="shared" si="305"/>
        <v>1.7565734122634726</v>
      </c>
      <c r="AC1339" s="121">
        <f t="array" ref="AC1339">INDEX($AW$11:$BA$66,MATCH($C1339&amp;$G1339,$AO$11:$AO$66&amp;$AP$11:$AP$66,0),COUNTIF($AW$10:$BA$10,"&lt;"&amp;Z1339)+1)</f>
        <v>2.5000000000000001E-4</v>
      </c>
      <c r="AD1339" s="62">
        <v>1.7867</v>
      </c>
      <c r="AE1339" s="61">
        <f t="array" ref="AE1339">INDEX($AT$11:$AV$66,MATCH($C1339&amp;$G1339,$AO$11:$AO$66&amp;$AP$11:$AP$66,0),COUNTIF($AT$10:$AV$10,"&lt;"&amp;AD1339)+1)</f>
        <v>5.9999999999999995E-4</v>
      </c>
      <c r="AF1339" s="111">
        <f t="shared" si="306"/>
        <v>1.7506156081756483</v>
      </c>
      <c r="AG1339" s="121">
        <f t="array" ref="AG1339">INDEX($AW$11:$BA$66,MATCH($C1339&amp;$G1339,$AO$11:$AO$66&amp;$AP$11:$AP$66,0),COUNTIF($AW$10:$BA$10,"&lt;"&amp;AD1339)+1)</f>
        <v>2.5000000000000001E-4</v>
      </c>
    </row>
    <row r="1340" spans="2:33" ht="12.75" customHeight="1" x14ac:dyDescent="0.3">
      <c r="B1340" s="83" t="str">
        <f t="shared" si="294"/>
        <v>1 13/16-12 UN</v>
      </c>
      <c r="C1340" s="74" t="s">
        <v>498</v>
      </c>
      <c r="D1340" s="74"/>
      <c r="E1340" s="24" t="s">
        <v>671</v>
      </c>
      <c r="F1340" s="84" t="s">
        <v>692</v>
      </c>
      <c r="G1340" s="75">
        <v>12</v>
      </c>
      <c r="H1340" s="74" t="s">
        <v>519</v>
      </c>
      <c r="I1340" s="74" t="s">
        <v>661</v>
      </c>
      <c r="J1340" s="74" t="s">
        <v>588</v>
      </c>
      <c r="K1340" s="74" t="s">
        <v>600</v>
      </c>
      <c r="L1340" s="23">
        <f t="shared" si="295"/>
        <v>46.037500000000001</v>
      </c>
      <c r="M1340" s="23">
        <f t="shared" si="296"/>
        <v>2.1166999999999998</v>
      </c>
      <c r="N1340" s="74">
        <v>60</v>
      </c>
      <c r="O1340" s="101">
        <f t="shared" si="297"/>
        <v>46.037500000000001</v>
      </c>
      <c r="P1340" s="85">
        <f t="shared" si="298"/>
        <v>15.2</v>
      </c>
      <c r="Q1340" s="58">
        <f t="shared" si="299"/>
        <v>0</v>
      </c>
      <c r="R1340" s="101">
        <f t="shared" si="300"/>
        <v>44.662700000000001</v>
      </c>
      <c r="S1340" s="85">
        <f t="shared" si="301"/>
        <v>6.4</v>
      </c>
      <c r="T1340" s="58">
        <f t="shared" si="302"/>
        <v>0</v>
      </c>
      <c r="U1340" s="58">
        <f t="shared" si="303"/>
        <v>5.0999999999999996</v>
      </c>
      <c r="V1340" s="75">
        <f t="array" ref="V1340">INDEX(AS$11:AS$66,MATCH(C1340&amp;G1340,AO$11:AO$66&amp;AP$11:AP$66,0),0)</f>
        <v>6</v>
      </c>
      <c r="X1340" s="120">
        <f t="shared" si="304"/>
        <v>8.3333333333333329E-2</v>
      </c>
      <c r="Y1340" s="61">
        <f t="array" ref="Y1340">INDEX($AQ$11:$AR$66,MATCH($C1340&amp;$G1340,$AO$11:$AO$66&amp;$AP$11:$AP$66,0),COUNTIF($AQ$10:$AR$10,"&lt;"&amp;Z1340)+1)</f>
        <v>2.0000000000000001E-4</v>
      </c>
      <c r="Z1340" s="61">
        <f>INDEX(AJ$11:AJ$92,MATCH(F1340,AI$11:AI$92,0))</f>
        <v>1.8125</v>
      </c>
      <c r="AA1340" s="61">
        <f t="array" ref="AA1340">INDEX($AT$11:$AV$66,MATCH($C1340&amp;$G1340,$AO$11:$AO$66&amp;$AP$11:$AP$66,0),COUNTIF($AT$10:$AV$10,"&lt;"&amp;Z1340)+1)</f>
        <v>5.9999999999999995E-4</v>
      </c>
      <c r="AB1340" s="111">
        <f t="shared" si="305"/>
        <v>1.7583734122634727</v>
      </c>
      <c r="AC1340" s="121">
        <f t="array" ref="AC1340">INDEX($AW$11:$BA$66,MATCH($C1340&amp;$G1340,$AO$11:$AO$66&amp;$AP$11:$AP$66,0),COUNTIF($AW$10:$BA$10,"&lt;"&amp;Z1340)+1)</f>
        <v>2.5000000000000001E-4</v>
      </c>
      <c r="AD1340" s="62">
        <v>1.79</v>
      </c>
      <c r="AE1340" s="61">
        <f t="array" ref="AE1340">INDEX($AT$11:$AV$66,MATCH($C1340&amp;$G1340,$AO$11:$AO$66&amp;$AP$11:$AP$66,0),COUNTIF($AT$10:$AV$10,"&lt;"&amp;AD1340)+1)</f>
        <v>5.9999999999999995E-4</v>
      </c>
      <c r="AF1340" s="111">
        <f t="shared" si="306"/>
        <v>1.7539156081756484</v>
      </c>
      <c r="AG1340" s="121">
        <f t="array" ref="AG1340">INDEX($AW$11:$BA$66,MATCH($C1340&amp;$G1340,$AO$11:$AO$66&amp;$AP$11:$AP$66,0),COUNTIF($AW$10:$BA$10,"&lt;"&amp;AD1340)+1)</f>
        <v>2.5000000000000001E-4</v>
      </c>
    </row>
    <row r="1341" spans="2:33" ht="12.75" customHeight="1" x14ac:dyDescent="0.3">
      <c r="B1341" s="83" t="str">
        <f t="shared" si="294"/>
        <v>1 13/16-16 UN</v>
      </c>
      <c r="C1341" s="74" t="s">
        <v>498</v>
      </c>
      <c r="D1341" s="74"/>
      <c r="E1341" s="24" t="s">
        <v>671</v>
      </c>
      <c r="F1341" s="84" t="s">
        <v>692</v>
      </c>
      <c r="G1341" s="75">
        <v>16</v>
      </c>
      <c r="H1341" s="74" t="s">
        <v>519</v>
      </c>
      <c r="I1341" s="74" t="s">
        <v>660</v>
      </c>
      <c r="J1341" s="74" t="s">
        <v>588</v>
      </c>
      <c r="K1341" s="74" t="s">
        <v>600</v>
      </c>
      <c r="L1341" s="23">
        <f t="shared" si="295"/>
        <v>45.996899999999997</v>
      </c>
      <c r="M1341" s="23">
        <f t="shared" si="296"/>
        <v>1.5874999999999999</v>
      </c>
      <c r="N1341" s="74">
        <v>60</v>
      </c>
      <c r="O1341" s="101">
        <f t="shared" si="297"/>
        <v>45.996899999999997</v>
      </c>
      <c r="P1341" s="85">
        <f t="shared" si="298"/>
        <v>15.2</v>
      </c>
      <c r="Q1341" s="58">
        <f t="shared" si="299"/>
        <v>0</v>
      </c>
      <c r="R1341" s="101">
        <f t="shared" si="300"/>
        <v>44.965699999999998</v>
      </c>
      <c r="S1341" s="85">
        <f t="shared" si="301"/>
        <v>6.4</v>
      </c>
      <c r="T1341" s="58">
        <f t="shared" si="302"/>
        <v>0</v>
      </c>
      <c r="U1341" s="58">
        <f t="shared" si="303"/>
        <v>3.8</v>
      </c>
      <c r="V1341" s="75">
        <f t="array" ref="V1341">INDEX(AS$11:AS$66,MATCH(C1341&amp;G1341,AO$11:AO$66&amp;AP$11:AP$66,0),0)</f>
        <v>8</v>
      </c>
      <c r="X1341" s="120">
        <f t="shared" si="304"/>
        <v>6.25E-2</v>
      </c>
      <c r="Y1341" s="61">
        <f t="array" ref="Y1341">INDEX($AQ$11:$AR$66,MATCH($C1341&amp;$G1341,$AO$11:$AO$66&amp;$AP$11:$AP$66,0),COUNTIF($AQ$10:$AR$10,"&lt;"&amp;Z1341)+1)</f>
        <v>1.4999999999999999E-4</v>
      </c>
      <c r="Z1341" s="123">
        <v>1.8109</v>
      </c>
      <c r="AA1341" s="61">
        <f t="array" ref="AA1341">INDEX($AT$11:$AV$66,MATCH($C1341&amp;$G1341,$AO$11:$AO$66&amp;$AP$11:$AP$66,0),COUNTIF($AT$10:$AV$10,"&lt;"&amp;Z1341)+1)</f>
        <v>5.9999999999999995E-4</v>
      </c>
      <c r="AB1341" s="111">
        <f t="shared" si="305"/>
        <v>1.7703050591976044</v>
      </c>
      <c r="AC1341" s="121">
        <f t="array" ref="AC1341">INDEX($AW$11:$BA$66,MATCH($C1341&amp;$G1341,$AO$11:$AO$66&amp;$AP$11:$AP$66,0),COUNTIF($AW$10:$BA$10,"&lt;"&amp;Z1341)+1)</f>
        <v>2.5000000000000001E-4</v>
      </c>
      <c r="AD1341" s="62">
        <v>1.7921</v>
      </c>
      <c r="AE1341" s="61">
        <f t="array" ref="AE1341">INDEX($AT$11:$AV$66,MATCH($C1341&amp;$G1341,$AO$11:$AO$66&amp;$AP$11:$AP$66,0),COUNTIF($AT$10:$AV$10,"&lt;"&amp;AD1341)+1)</f>
        <v>5.9999999999999995E-4</v>
      </c>
      <c r="AF1341" s="111">
        <f t="shared" si="306"/>
        <v>1.7650367061317362</v>
      </c>
      <c r="AG1341" s="121">
        <f t="array" ref="AG1341">INDEX($AW$11:$BA$66,MATCH($C1341&amp;$G1341,$AO$11:$AO$66&amp;$AP$11:$AP$66,0),COUNTIF($AW$10:$BA$10,"&lt;"&amp;AD1341)+1)</f>
        <v>2.5000000000000001E-4</v>
      </c>
    </row>
    <row r="1342" spans="2:33" ht="12.75" customHeight="1" x14ac:dyDescent="0.3">
      <c r="B1342" s="83" t="str">
        <f t="shared" si="294"/>
        <v>1 13/16-16 UN</v>
      </c>
      <c r="C1342" s="74" t="s">
        <v>498</v>
      </c>
      <c r="D1342" s="74"/>
      <c r="E1342" s="24" t="s">
        <v>671</v>
      </c>
      <c r="F1342" s="84" t="s">
        <v>692</v>
      </c>
      <c r="G1342" s="75">
        <v>16</v>
      </c>
      <c r="H1342" s="74" t="s">
        <v>519</v>
      </c>
      <c r="I1342" s="74" t="s">
        <v>661</v>
      </c>
      <c r="J1342" s="74" t="s">
        <v>588</v>
      </c>
      <c r="K1342" s="74" t="s">
        <v>600</v>
      </c>
      <c r="L1342" s="23">
        <f t="shared" si="295"/>
        <v>46.037500000000001</v>
      </c>
      <c r="M1342" s="23">
        <f t="shared" si="296"/>
        <v>1.5874999999999999</v>
      </c>
      <c r="N1342" s="74">
        <v>60</v>
      </c>
      <c r="O1342" s="101">
        <f t="shared" si="297"/>
        <v>46.037500000000001</v>
      </c>
      <c r="P1342" s="85">
        <f t="shared" si="298"/>
        <v>15.2</v>
      </c>
      <c r="Q1342" s="58">
        <f t="shared" si="299"/>
        <v>0</v>
      </c>
      <c r="R1342" s="101">
        <f t="shared" si="300"/>
        <v>45.006399999999999</v>
      </c>
      <c r="S1342" s="85">
        <f t="shared" si="301"/>
        <v>6.4</v>
      </c>
      <c r="T1342" s="58">
        <f t="shared" si="302"/>
        <v>0</v>
      </c>
      <c r="U1342" s="58">
        <f t="shared" si="303"/>
        <v>3.8</v>
      </c>
      <c r="V1342" s="75">
        <f t="array" ref="V1342">INDEX(AS$11:AS$66,MATCH(C1342&amp;G1342,AO$11:AO$66&amp;AP$11:AP$66,0),0)</f>
        <v>8</v>
      </c>
      <c r="X1342" s="120">
        <f t="shared" si="304"/>
        <v>6.25E-2</v>
      </c>
      <c r="Y1342" s="61">
        <f t="array" ref="Y1342">INDEX($AQ$11:$AR$66,MATCH($C1342&amp;$G1342,$AO$11:$AO$66&amp;$AP$11:$AP$66,0),COUNTIF($AQ$10:$AR$10,"&lt;"&amp;Z1342)+1)</f>
        <v>1.4999999999999999E-4</v>
      </c>
      <c r="Z1342" s="61">
        <f>INDEX(AJ$11:AJ$92,MATCH(F1342,AI$11:AI$92,0))</f>
        <v>1.8125</v>
      </c>
      <c r="AA1342" s="61">
        <f t="array" ref="AA1342">INDEX($AT$11:$AV$66,MATCH($C1342&amp;$G1342,$AO$11:$AO$66&amp;$AP$11:$AP$66,0),COUNTIF($AT$10:$AV$10,"&lt;"&amp;Z1342)+1)</f>
        <v>5.9999999999999995E-4</v>
      </c>
      <c r="AB1342" s="111">
        <f t="shared" si="305"/>
        <v>1.7719050591976044</v>
      </c>
      <c r="AC1342" s="121">
        <f t="array" ref="AC1342">INDEX($AW$11:$BA$66,MATCH($C1342&amp;$G1342,$AO$11:$AO$66&amp;$AP$11:$AP$66,0),COUNTIF($AW$10:$BA$10,"&lt;"&amp;Z1342)+1)</f>
        <v>2.5000000000000001E-4</v>
      </c>
      <c r="AD1342" s="62">
        <v>1.7949999999999999</v>
      </c>
      <c r="AE1342" s="61">
        <f t="array" ref="AE1342">INDEX($AT$11:$AV$66,MATCH($C1342&amp;$G1342,$AO$11:$AO$66&amp;$AP$11:$AP$66,0),COUNTIF($AT$10:$AV$10,"&lt;"&amp;AD1342)+1)</f>
        <v>5.9999999999999995E-4</v>
      </c>
      <c r="AF1342" s="111">
        <f t="shared" si="306"/>
        <v>1.7679367061317361</v>
      </c>
      <c r="AG1342" s="121">
        <f t="array" ref="AG1342">INDEX($AW$11:$BA$66,MATCH($C1342&amp;$G1342,$AO$11:$AO$66&amp;$AP$11:$AP$66,0),COUNTIF($AW$10:$BA$10,"&lt;"&amp;AD1342)+1)</f>
        <v>2.5000000000000001E-4</v>
      </c>
    </row>
    <row r="1343" spans="2:33" ht="12.75" customHeight="1" x14ac:dyDescent="0.3">
      <c r="B1343" s="83" t="str">
        <f t="shared" si="294"/>
        <v>1 13/16-20 UN</v>
      </c>
      <c r="C1343" s="74" t="s">
        <v>498</v>
      </c>
      <c r="D1343" s="74"/>
      <c r="E1343" s="24" t="s">
        <v>671</v>
      </c>
      <c r="F1343" s="84" t="s">
        <v>692</v>
      </c>
      <c r="G1343" s="75">
        <v>20</v>
      </c>
      <c r="H1343" s="74" t="s">
        <v>519</v>
      </c>
      <c r="I1343" s="74" t="s">
        <v>660</v>
      </c>
      <c r="J1343" s="74" t="s">
        <v>588</v>
      </c>
      <c r="K1343" s="74" t="s">
        <v>600</v>
      </c>
      <c r="L1343" s="23">
        <f t="shared" si="295"/>
        <v>45.999400000000001</v>
      </c>
      <c r="M1343" s="23">
        <f t="shared" si="296"/>
        <v>1.27</v>
      </c>
      <c r="N1343" s="74">
        <v>60</v>
      </c>
      <c r="O1343" s="101">
        <f t="shared" si="297"/>
        <v>45.999400000000001</v>
      </c>
      <c r="P1343" s="85">
        <f t="shared" si="298"/>
        <v>12.7</v>
      </c>
      <c r="Q1343" s="58">
        <f t="shared" si="299"/>
        <v>0</v>
      </c>
      <c r="R1343" s="101">
        <f t="shared" si="300"/>
        <v>45.174500000000002</v>
      </c>
      <c r="S1343" s="85">
        <f t="shared" si="301"/>
        <v>5.0999999999999996</v>
      </c>
      <c r="T1343" s="58">
        <f t="shared" si="302"/>
        <v>0</v>
      </c>
      <c r="U1343" s="58">
        <f t="shared" si="303"/>
        <v>3.8</v>
      </c>
      <c r="V1343" s="75">
        <f t="array" ref="V1343">INDEX(AS$11:AS$66,MATCH(C1343&amp;G1343,AO$11:AO$66&amp;AP$11:AP$66,0),0)</f>
        <v>8</v>
      </c>
      <c r="X1343" s="120">
        <f t="shared" si="304"/>
        <v>0.05</v>
      </c>
      <c r="Y1343" s="61">
        <f t="array" ref="Y1343">INDEX($AQ$11:$AR$66,MATCH($C1343&amp;$G1343,$AO$11:$AO$66&amp;$AP$11:$AP$66,0),COUNTIF($AQ$10:$AR$10,"&lt;"&amp;Z1343)+1)</f>
        <v>1.4999999999999999E-4</v>
      </c>
      <c r="Z1343" s="123">
        <v>1.8109999999999999</v>
      </c>
      <c r="AA1343" s="61">
        <f t="array" ref="AA1343">INDEX($AT$11:$AV$66,MATCH($C1343&amp;$G1343,$AO$11:$AO$66&amp;$AP$11:$AP$66,0),COUNTIF($AT$10:$AV$10,"&lt;"&amp;Z1343)+1)</f>
        <v>5.0000000000000001E-4</v>
      </c>
      <c r="AB1343" s="111">
        <f t="shared" si="305"/>
        <v>1.7785240473580834</v>
      </c>
      <c r="AC1343" s="121">
        <f t="array" ref="AC1343">INDEX($AW$11:$BA$66,MATCH($C1343&amp;$G1343,$AO$11:$AO$66&amp;$AP$11:$AP$66,0),COUNTIF($AW$10:$BA$10,"&lt;"&amp;Z1343)+1)</f>
        <v>2.0000000000000001E-4</v>
      </c>
      <c r="AD1343" s="62">
        <v>1.7954000000000001</v>
      </c>
      <c r="AE1343" s="61">
        <f t="array" ref="AE1343">INDEX($AT$11:$AV$66,MATCH($C1343&amp;$G1343,$AO$11:$AO$66&amp;$AP$11:$AP$66,0),COUNTIF($AT$10:$AV$10,"&lt;"&amp;AD1343)+1)</f>
        <v>5.0000000000000001E-4</v>
      </c>
      <c r="AF1343" s="111">
        <f t="shared" si="306"/>
        <v>1.773749364905389</v>
      </c>
      <c r="AG1343" s="121">
        <f t="array" ref="AG1343">INDEX($AW$11:$BA$66,MATCH($C1343&amp;$G1343,$AO$11:$AO$66&amp;$AP$11:$AP$66,0),COUNTIF($AW$10:$BA$10,"&lt;"&amp;AD1343)+1)</f>
        <v>2.0000000000000001E-4</v>
      </c>
    </row>
    <row r="1344" spans="2:33" ht="12.75" customHeight="1" x14ac:dyDescent="0.3">
      <c r="B1344" s="83" t="str">
        <f t="shared" si="294"/>
        <v>1 13/16-20 UN</v>
      </c>
      <c r="C1344" s="74" t="s">
        <v>498</v>
      </c>
      <c r="D1344" s="74"/>
      <c r="E1344" s="24" t="s">
        <v>671</v>
      </c>
      <c r="F1344" s="84" t="s">
        <v>692</v>
      </c>
      <c r="G1344" s="75">
        <v>20</v>
      </c>
      <c r="H1344" s="74" t="s">
        <v>519</v>
      </c>
      <c r="I1344" s="74" t="s">
        <v>661</v>
      </c>
      <c r="J1344" s="74" t="s">
        <v>588</v>
      </c>
      <c r="K1344" s="74" t="s">
        <v>600</v>
      </c>
      <c r="L1344" s="23">
        <f t="shared" si="295"/>
        <v>46.037500000000001</v>
      </c>
      <c r="M1344" s="23">
        <f t="shared" si="296"/>
        <v>1.27</v>
      </c>
      <c r="N1344" s="74">
        <v>60</v>
      </c>
      <c r="O1344" s="101">
        <f t="shared" si="297"/>
        <v>46.037500000000001</v>
      </c>
      <c r="P1344" s="85">
        <f t="shared" si="298"/>
        <v>12.7</v>
      </c>
      <c r="Q1344" s="58">
        <f t="shared" si="299"/>
        <v>0</v>
      </c>
      <c r="R1344" s="101">
        <f t="shared" si="300"/>
        <v>45.212600000000002</v>
      </c>
      <c r="S1344" s="85">
        <f t="shared" si="301"/>
        <v>5.0999999999999996</v>
      </c>
      <c r="T1344" s="58">
        <f t="shared" si="302"/>
        <v>0</v>
      </c>
      <c r="U1344" s="58">
        <f t="shared" si="303"/>
        <v>3.8</v>
      </c>
      <c r="V1344" s="75">
        <f t="array" ref="V1344">INDEX(AS$11:AS$66,MATCH(C1344&amp;G1344,AO$11:AO$66&amp;AP$11:AP$66,0),0)</f>
        <v>8</v>
      </c>
      <c r="X1344" s="120">
        <f t="shared" si="304"/>
        <v>0.05</v>
      </c>
      <c r="Y1344" s="61">
        <f t="array" ref="Y1344">INDEX($AQ$11:$AR$66,MATCH($C1344&amp;$G1344,$AO$11:$AO$66&amp;$AP$11:$AP$66,0),COUNTIF($AQ$10:$AR$10,"&lt;"&amp;Z1344)+1)</f>
        <v>1.4999999999999999E-4</v>
      </c>
      <c r="Z1344" s="61">
        <f>INDEX(AJ$11:AJ$92,MATCH(F1344,AI$11:AI$92,0))</f>
        <v>1.8125</v>
      </c>
      <c r="AA1344" s="61">
        <f t="array" ref="AA1344">INDEX($AT$11:$AV$66,MATCH($C1344&amp;$G1344,$AO$11:$AO$66&amp;$AP$11:$AP$66,0),COUNTIF($AT$10:$AV$10,"&lt;"&amp;Z1344)+1)</f>
        <v>5.0000000000000001E-4</v>
      </c>
      <c r="AB1344" s="111">
        <f t="shared" si="305"/>
        <v>1.7800240473580835</v>
      </c>
      <c r="AC1344" s="121">
        <f t="array" ref="AC1344">INDEX($AW$11:$BA$66,MATCH($C1344&amp;$G1344,$AO$11:$AO$66&amp;$AP$11:$AP$66,0),COUNTIF($AW$10:$BA$10,"&lt;"&amp;Z1344)+1)</f>
        <v>2.0000000000000001E-4</v>
      </c>
      <c r="AD1344" s="62">
        <v>1.7981</v>
      </c>
      <c r="AE1344" s="61">
        <f t="array" ref="AE1344">INDEX($AT$11:$AV$66,MATCH($C1344&amp;$G1344,$AO$11:$AO$66&amp;$AP$11:$AP$66,0),COUNTIF($AT$10:$AV$10,"&lt;"&amp;AD1344)+1)</f>
        <v>5.0000000000000001E-4</v>
      </c>
      <c r="AF1344" s="111">
        <f t="shared" si="306"/>
        <v>1.776449364905389</v>
      </c>
      <c r="AG1344" s="121">
        <f t="array" ref="AG1344">INDEX($AW$11:$BA$66,MATCH($C1344&amp;$G1344,$AO$11:$AO$66&amp;$AP$11:$AP$66,0),COUNTIF($AW$10:$BA$10,"&lt;"&amp;AD1344)+1)</f>
        <v>2.0000000000000001E-4</v>
      </c>
    </row>
    <row r="1345" spans="2:33" ht="12.75" customHeight="1" x14ac:dyDescent="0.3">
      <c r="B1345" s="83" t="str">
        <f t="shared" si="294"/>
        <v>1 7/8-6 UN</v>
      </c>
      <c r="C1345" s="74" t="s">
        <v>498</v>
      </c>
      <c r="D1345" s="74"/>
      <c r="E1345" s="24" t="s">
        <v>604</v>
      </c>
      <c r="F1345" s="84" t="s">
        <v>693</v>
      </c>
      <c r="G1345" s="75">
        <v>6</v>
      </c>
      <c r="H1345" s="74" t="s">
        <v>519</v>
      </c>
      <c r="I1345" s="74" t="s">
        <v>660</v>
      </c>
      <c r="J1345" s="74" t="s">
        <v>588</v>
      </c>
      <c r="K1345" s="74" t="s">
        <v>600</v>
      </c>
      <c r="L1345" s="23">
        <f t="shared" si="295"/>
        <v>47.561500000000002</v>
      </c>
      <c r="M1345" s="23">
        <f t="shared" si="296"/>
        <v>4.2332999999999998</v>
      </c>
      <c r="N1345" s="74">
        <v>60</v>
      </c>
      <c r="O1345" s="101">
        <f t="shared" si="297"/>
        <v>47.561500000000002</v>
      </c>
      <c r="P1345" s="85">
        <f t="shared" si="298"/>
        <v>20.3</v>
      </c>
      <c r="Q1345" s="58">
        <f t="shared" si="299"/>
        <v>0</v>
      </c>
      <c r="R1345" s="101">
        <f t="shared" si="300"/>
        <v>44.811900000000001</v>
      </c>
      <c r="S1345" s="85">
        <f t="shared" si="301"/>
        <v>6.4</v>
      </c>
      <c r="T1345" s="58">
        <f t="shared" si="302"/>
        <v>0</v>
      </c>
      <c r="U1345" s="58">
        <f t="shared" si="303"/>
        <v>7.6</v>
      </c>
      <c r="V1345" s="75">
        <f t="array" ref="V1345">INDEX(AS$11:AS$66,MATCH(C1345&amp;G1345,AO$11:AO$66&amp;AP$11:AP$66,0),0)</f>
        <v>5</v>
      </c>
      <c r="X1345" s="120">
        <f t="shared" si="304"/>
        <v>0.16666666666666666</v>
      </c>
      <c r="Y1345" s="61">
        <f t="array" ref="Y1345">INDEX($AQ$11:$AR$66,MATCH($C1345&amp;$G1345,$AO$11:$AO$66&amp;$AP$11:$AP$66,0),COUNTIF($AQ$10:$AR$10,"&lt;"&amp;Z1345)+1)</f>
        <v>2.9999999999999997E-4</v>
      </c>
      <c r="Z1345" s="123">
        <v>1.8725000000000001</v>
      </c>
      <c r="AA1345" s="61">
        <f t="array" ref="AA1345">INDEX($AT$11:$AV$66,MATCH($C1345&amp;$G1345,$AO$11:$AO$66&amp;$AP$11:$AP$66,0),COUNTIF($AT$10:$AV$10,"&lt;"&amp;Z1345)+1)</f>
        <v>8.0000000000000004E-4</v>
      </c>
      <c r="AB1345" s="111">
        <f t="shared" si="305"/>
        <v>1.7642468245269454</v>
      </c>
      <c r="AC1345" s="121">
        <f t="array" ref="AC1345">INDEX($AW$11:$BA$66,MATCH($C1345&amp;$G1345,$AO$11:$AO$66&amp;$AP$11:$AP$66,0),COUNTIF($AW$10:$BA$10,"&lt;"&amp;Z1345)+1)</f>
        <v>2.5000000000000001E-4</v>
      </c>
      <c r="AD1345" s="62">
        <v>1.8280000000000001</v>
      </c>
      <c r="AE1345" s="61">
        <f t="array" ref="AE1345">INDEX($AT$11:$AV$66,MATCH($C1345&amp;$G1345,$AO$11:$AO$66&amp;$AP$11:$AP$66,0),COUNTIF($AT$10:$AV$10,"&lt;"&amp;AD1345)+1)</f>
        <v>8.0000000000000004E-4</v>
      </c>
      <c r="AF1345" s="111">
        <f t="shared" si="306"/>
        <v>1.7558312163512968</v>
      </c>
      <c r="AG1345" s="121">
        <f t="array" ref="AG1345">INDEX($AW$11:$BA$66,MATCH($C1345&amp;$G1345,$AO$11:$AO$66&amp;$AP$11:$AP$66,0),COUNTIF($AW$10:$BA$10,"&lt;"&amp;AD1345)+1)</f>
        <v>2.5000000000000001E-4</v>
      </c>
    </row>
    <row r="1346" spans="2:33" ht="12.75" customHeight="1" x14ac:dyDescent="0.3">
      <c r="B1346" s="83" t="str">
        <f t="shared" si="294"/>
        <v>1 7/8-6 UN</v>
      </c>
      <c r="C1346" s="74" t="s">
        <v>498</v>
      </c>
      <c r="D1346" s="74"/>
      <c r="E1346" s="24" t="s">
        <v>604</v>
      </c>
      <c r="F1346" s="84" t="s">
        <v>693</v>
      </c>
      <c r="G1346" s="75">
        <v>6</v>
      </c>
      <c r="H1346" s="74" t="s">
        <v>519</v>
      </c>
      <c r="I1346" s="74" t="s">
        <v>661</v>
      </c>
      <c r="J1346" s="74" t="s">
        <v>588</v>
      </c>
      <c r="K1346" s="74" t="s">
        <v>600</v>
      </c>
      <c r="L1346" s="23">
        <f t="shared" si="295"/>
        <v>47.625</v>
      </c>
      <c r="M1346" s="23">
        <f t="shared" si="296"/>
        <v>4.2332999999999998</v>
      </c>
      <c r="N1346" s="74">
        <v>60</v>
      </c>
      <c r="O1346" s="101">
        <f t="shared" si="297"/>
        <v>47.625</v>
      </c>
      <c r="P1346" s="85">
        <f t="shared" si="298"/>
        <v>20.3</v>
      </c>
      <c r="Q1346" s="58">
        <f t="shared" si="299"/>
        <v>0</v>
      </c>
      <c r="R1346" s="101">
        <f t="shared" si="300"/>
        <v>44.875399999999999</v>
      </c>
      <c r="S1346" s="85">
        <f t="shared" si="301"/>
        <v>6.4</v>
      </c>
      <c r="T1346" s="58">
        <f t="shared" si="302"/>
        <v>0</v>
      </c>
      <c r="U1346" s="58">
        <f t="shared" si="303"/>
        <v>7.6</v>
      </c>
      <c r="V1346" s="75">
        <f t="array" ref="V1346">INDEX(AS$11:AS$66,MATCH(C1346&amp;G1346,AO$11:AO$66&amp;AP$11:AP$66,0),0)</f>
        <v>5</v>
      </c>
      <c r="X1346" s="120">
        <f t="shared" si="304"/>
        <v>0.16666666666666666</v>
      </c>
      <c r="Y1346" s="61">
        <f t="array" ref="Y1346">INDEX($AQ$11:$AR$66,MATCH($C1346&amp;$G1346,$AO$11:$AO$66&amp;$AP$11:$AP$66,0),COUNTIF($AQ$10:$AR$10,"&lt;"&amp;Z1346)+1)</f>
        <v>2.9999999999999997E-4</v>
      </c>
      <c r="Z1346" s="61">
        <f>INDEX(AJ$11:AJ$92,MATCH(F1346,AI$11:AI$92,0))</f>
        <v>1.875</v>
      </c>
      <c r="AA1346" s="61">
        <f t="array" ref="AA1346">INDEX($AT$11:$AV$66,MATCH($C1346&amp;$G1346,$AO$11:$AO$66&amp;$AP$11:$AP$66,0),COUNTIF($AT$10:$AV$10,"&lt;"&amp;Z1346)+1)</f>
        <v>8.0000000000000004E-4</v>
      </c>
      <c r="AB1346" s="111">
        <f t="shared" si="305"/>
        <v>1.7667468245269453</v>
      </c>
      <c r="AC1346" s="121">
        <f t="array" ref="AC1346">INDEX($AW$11:$BA$66,MATCH($C1346&amp;$G1346,$AO$11:$AO$66&amp;$AP$11:$AP$66,0),COUNTIF($AW$10:$BA$10,"&lt;"&amp;Z1346)+1)</f>
        <v>2.5000000000000001E-4</v>
      </c>
      <c r="AD1346" s="62">
        <v>1.8326</v>
      </c>
      <c r="AE1346" s="61">
        <f t="array" ref="AE1346">INDEX($AT$11:$AV$66,MATCH($C1346&amp;$G1346,$AO$11:$AO$66&amp;$AP$11:$AP$66,0),COUNTIF($AT$10:$AV$10,"&lt;"&amp;AD1346)+1)</f>
        <v>8.0000000000000004E-4</v>
      </c>
      <c r="AF1346" s="111">
        <f t="shared" si="306"/>
        <v>1.7604312163512967</v>
      </c>
      <c r="AG1346" s="121">
        <f t="array" ref="AG1346">INDEX($AW$11:$BA$66,MATCH($C1346&amp;$G1346,$AO$11:$AO$66&amp;$AP$11:$AP$66,0),COUNTIF($AW$10:$BA$10,"&lt;"&amp;AD1346)+1)</f>
        <v>2.5000000000000001E-4</v>
      </c>
    </row>
    <row r="1347" spans="2:33" ht="12.75" customHeight="1" x14ac:dyDescent="0.3">
      <c r="B1347" s="83" t="str">
        <f t="shared" si="294"/>
        <v>1 7/8-8 UN</v>
      </c>
      <c r="C1347" s="74" t="s">
        <v>498</v>
      </c>
      <c r="D1347" s="74"/>
      <c r="E1347" s="24" t="s">
        <v>604</v>
      </c>
      <c r="F1347" s="84" t="s">
        <v>693</v>
      </c>
      <c r="G1347" s="75">
        <v>8</v>
      </c>
      <c r="H1347" s="74" t="s">
        <v>519</v>
      </c>
      <c r="I1347" s="74" t="s">
        <v>660</v>
      </c>
      <c r="J1347" s="74" t="s">
        <v>588</v>
      </c>
      <c r="K1347" s="74" t="s">
        <v>600</v>
      </c>
      <c r="L1347" s="23">
        <f t="shared" si="295"/>
        <v>47.566600000000001</v>
      </c>
      <c r="M1347" s="23">
        <f t="shared" si="296"/>
        <v>3.1749999999999998</v>
      </c>
      <c r="N1347" s="74">
        <v>60</v>
      </c>
      <c r="O1347" s="101">
        <f t="shared" si="297"/>
        <v>47.566600000000001</v>
      </c>
      <c r="P1347" s="85">
        <f t="shared" si="298"/>
        <v>17.8</v>
      </c>
      <c r="Q1347" s="58">
        <f t="shared" si="299"/>
        <v>0</v>
      </c>
      <c r="R1347" s="101">
        <f t="shared" si="300"/>
        <v>45.504399999999997</v>
      </c>
      <c r="S1347" s="85">
        <f t="shared" si="301"/>
        <v>6.4</v>
      </c>
      <c r="T1347" s="58">
        <f t="shared" si="302"/>
        <v>0</v>
      </c>
      <c r="U1347" s="58">
        <f t="shared" si="303"/>
        <v>6.4</v>
      </c>
      <c r="V1347" s="75">
        <f t="array" ref="V1347">INDEX(AS$11:AS$66,MATCH(C1347&amp;G1347,AO$11:AO$66&amp;AP$11:AP$66,0),0)</f>
        <v>5</v>
      </c>
      <c r="X1347" s="120">
        <f t="shared" si="304"/>
        <v>0.125</v>
      </c>
      <c r="Y1347" s="61">
        <f t="array" ref="Y1347">INDEX($AQ$11:$AR$66,MATCH($C1347&amp;$G1347,$AO$11:$AO$66&amp;$AP$11:$AP$66,0),COUNTIF($AQ$10:$AR$10,"&lt;"&amp;Z1347)+1)</f>
        <v>2.5000000000000001E-4</v>
      </c>
      <c r="Z1347" s="123">
        <v>1.8727</v>
      </c>
      <c r="AA1347" s="61">
        <f t="array" ref="AA1347">INDEX($AT$11:$AV$66,MATCH($C1347&amp;$G1347,$AO$11:$AO$66&amp;$AP$11:$AP$66,0),COUNTIF($AT$10:$AV$10,"&lt;"&amp;Z1347)+1)</f>
        <v>6.9999999999999999E-4</v>
      </c>
      <c r="AB1347" s="111">
        <f t="shared" si="305"/>
        <v>1.7915101183952089</v>
      </c>
      <c r="AC1347" s="121">
        <f t="array" ref="AC1347">INDEX($AW$11:$BA$66,MATCH($C1347&amp;$G1347,$AO$11:$AO$66&amp;$AP$11:$AP$66,0),COUNTIF($AW$10:$BA$10,"&lt;"&amp;Z1347)+1)</f>
        <v>2.5000000000000001E-4</v>
      </c>
      <c r="AD1347" s="62">
        <v>1.8379000000000001</v>
      </c>
      <c r="AE1347" s="61">
        <f t="array" ref="AE1347">INDEX($AT$11:$AV$66,MATCH($C1347&amp;$G1347,$AO$11:$AO$66&amp;$AP$11:$AP$66,0),COUNTIF($AT$10:$AV$10,"&lt;"&amp;AD1347)+1)</f>
        <v>6.9999999999999999E-4</v>
      </c>
      <c r="AF1347" s="111">
        <f t="shared" si="306"/>
        <v>1.7837734122634727</v>
      </c>
      <c r="AG1347" s="121">
        <f t="array" ref="AG1347">INDEX($AW$11:$BA$66,MATCH($C1347&amp;$G1347,$AO$11:$AO$66&amp;$AP$11:$AP$66,0),COUNTIF($AW$10:$BA$10,"&lt;"&amp;AD1347)+1)</f>
        <v>2.5000000000000001E-4</v>
      </c>
    </row>
    <row r="1348" spans="2:33" ht="12.75" customHeight="1" x14ac:dyDescent="0.3">
      <c r="B1348" s="83" t="str">
        <f t="shared" si="294"/>
        <v>1 7/8-8 UN</v>
      </c>
      <c r="C1348" s="74" t="s">
        <v>498</v>
      </c>
      <c r="D1348" s="74"/>
      <c r="E1348" s="24" t="s">
        <v>604</v>
      </c>
      <c r="F1348" s="84" t="s">
        <v>693</v>
      </c>
      <c r="G1348" s="75">
        <v>8</v>
      </c>
      <c r="H1348" s="74" t="s">
        <v>519</v>
      </c>
      <c r="I1348" s="74" t="s">
        <v>661</v>
      </c>
      <c r="J1348" s="74" t="s">
        <v>588</v>
      </c>
      <c r="K1348" s="74" t="s">
        <v>600</v>
      </c>
      <c r="L1348" s="23">
        <f t="shared" si="295"/>
        <v>47.625</v>
      </c>
      <c r="M1348" s="23">
        <f t="shared" si="296"/>
        <v>3.1749999999999998</v>
      </c>
      <c r="N1348" s="74">
        <v>60</v>
      </c>
      <c r="O1348" s="101">
        <f t="shared" si="297"/>
        <v>47.625</v>
      </c>
      <c r="P1348" s="85">
        <f t="shared" si="298"/>
        <v>17.8</v>
      </c>
      <c r="Q1348" s="58">
        <f t="shared" si="299"/>
        <v>0</v>
      </c>
      <c r="R1348" s="101">
        <f t="shared" si="300"/>
        <v>45.562800000000003</v>
      </c>
      <c r="S1348" s="85">
        <f t="shared" si="301"/>
        <v>6.4</v>
      </c>
      <c r="T1348" s="58">
        <f t="shared" si="302"/>
        <v>0</v>
      </c>
      <c r="U1348" s="58">
        <f t="shared" si="303"/>
        <v>6.4</v>
      </c>
      <c r="V1348" s="75">
        <f t="array" ref="V1348">INDEX(AS$11:AS$66,MATCH(C1348&amp;G1348,AO$11:AO$66&amp;AP$11:AP$66,0),0)</f>
        <v>5</v>
      </c>
      <c r="X1348" s="120">
        <f t="shared" si="304"/>
        <v>0.125</v>
      </c>
      <c r="Y1348" s="61">
        <f t="array" ref="Y1348">INDEX($AQ$11:$AR$66,MATCH($C1348&amp;$G1348,$AO$11:$AO$66&amp;$AP$11:$AP$66,0),COUNTIF($AQ$10:$AR$10,"&lt;"&amp;Z1348)+1)</f>
        <v>2.5000000000000001E-4</v>
      </c>
      <c r="Z1348" s="61">
        <f>INDEX(AJ$11:AJ$92,MATCH(F1348,AI$11:AI$92,0))</f>
        <v>1.875</v>
      </c>
      <c r="AA1348" s="61">
        <f t="array" ref="AA1348">INDEX($AT$11:$AV$66,MATCH($C1348&amp;$G1348,$AO$11:$AO$66&amp;$AP$11:$AP$66,0),COUNTIF($AT$10:$AV$10,"&lt;"&amp;Z1348)+1)</f>
        <v>6.9999999999999999E-4</v>
      </c>
      <c r="AB1348" s="111">
        <f t="shared" si="305"/>
        <v>1.7938101183952089</v>
      </c>
      <c r="AC1348" s="121">
        <f t="array" ref="AC1348">INDEX($AW$11:$BA$66,MATCH($C1348&amp;$G1348,$AO$11:$AO$66&amp;$AP$11:$AP$66,0),COUNTIF($AW$10:$BA$10,"&lt;"&amp;Z1348)+1)</f>
        <v>2.5000000000000001E-4</v>
      </c>
      <c r="AD1348" s="62">
        <v>1.8422000000000001</v>
      </c>
      <c r="AE1348" s="61">
        <f t="array" ref="AE1348">INDEX($AT$11:$AV$66,MATCH($C1348&amp;$G1348,$AO$11:$AO$66&amp;$AP$11:$AP$66,0),COUNTIF($AT$10:$AV$10,"&lt;"&amp;AD1348)+1)</f>
        <v>6.9999999999999999E-4</v>
      </c>
      <c r="AF1348" s="111">
        <f t="shared" si="306"/>
        <v>1.7880734122634727</v>
      </c>
      <c r="AG1348" s="121">
        <f t="array" ref="AG1348">INDEX($AW$11:$BA$66,MATCH($C1348&amp;$G1348,$AO$11:$AO$66&amp;$AP$11:$AP$66,0),COUNTIF($AW$10:$BA$10,"&lt;"&amp;AD1348)+1)</f>
        <v>2.5000000000000001E-4</v>
      </c>
    </row>
    <row r="1349" spans="2:33" ht="12.75" customHeight="1" x14ac:dyDescent="0.3">
      <c r="B1349" s="83" t="str">
        <f t="shared" ref="B1349:B1412" si="307">CONCATENATE(F1349,"-",G1349," ",E1349)</f>
        <v>1 7/8-12 UN</v>
      </c>
      <c r="C1349" s="74" t="s">
        <v>498</v>
      </c>
      <c r="D1349" s="74"/>
      <c r="E1349" s="24" t="s">
        <v>604</v>
      </c>
      <c r="F1349" s="84" t="s">
        <v>693</v>
      </c>
      <c r="G1349" s="75">
        <v>12</v>
      </c>
      <c r="H1349" s="74" t="s">
        <v>519</v>
      </c>
      <c r="I1349" s="74" t="s">
        <v>660</v>
      </c>
      <c r="J1349" s="74" t="s">
        <v>588</v>
      </c>
      <c r="K1349" s="74" t="s">
        <v>600</v>
      </c>
      <c r="L1349" s="23">
        <f t="shared" ref="L1349:L1412" si="308">ROUND(Z1349*25.4,4)</f>
        <v>47.579300000000003</v>
      </c>
      <c r="M1349" s="23">
        <f t="shared" si="296"/>
        <v>2.1166999999999998</v>
      </c>
      <c r="N1349" s="74">
        <v>60</v>
      </c>
      <c r="O1349" s="101">
        <f t="shared" si="297"/>
        <v>47.579300000000003</v>
      </c>
      <c r="P1349" s="85">
        <f t="shared" si="298"/>
        <v>15.2</v>
      </c>
      <c r="Q1349" s="58">
        <f t="shared" si="299"/>
        <v>0</v>
      </c>
      <c r="R1349" s="101">
        <f t="shared" si="300"/>
        <v>46.204500000000003</v>
      </c>
      <c r="S1349" s="85">
        <f t="shared" si="301"/>
        <v>6.4</v>
      </c>
      <c r="T1349" s="58">
        <f t="shared" si="302"/>
        <v>0</v>
      </c>
      <c r="U1349" s="58">
        <f t="shared" si="303"/>
        <v>5.0999999999999996</v>
      </c>
      <c r="V1349" s="75">
        <f t="array" ref="V1349">INDEX(AS$11:AS$66,MATCH(C1349&amp;G1349,AO$11:AO$66&amp;AP$11:AP$66,0),0)</f>
        <v>6</v>
      </c>
      <c r="X1349" s="120">
        <f t="shared" si="304"/>
        <v>8.3333333333333329E-2</v>
      </c>
      <c r="Y1349" s="61">
        <f t="array" ref="Y1349">INDEX($AQ$11:$AR$66,MATCH($C1349&amp;$G1349,$AO$11:$AO$66&amp;$AP$11:$AP$66,0),COUNTIF($AQ$10:$AR$10,"&lt;"&amp;Z1349)+1)</f>
        <v>2.0000000000000001E-4</v>
      </c>
      <c r="Z1349" s="123">
        <v>1.8732</v>
      </c>
      <c r="AA1349" s="61">
        <f t="array" ref="AA1349">INDEX($AT$11:$AV$66,MATCH($C1349&amp;$G1349,$AO$11:$AO$66&amp;$AP$11:$AP$66,0),COUNTIF($AT$10:$AV$10,"&lt;"&amp;Z1349)+1)</f>
        <v>5.9999999999999995E-4</v>
      </c>
      <c r="AB1349" s="111">
        <f t="shared" si="305"/>
        <v>1.8190734122634726</v>
      </c>
      <c r="AC1349" s="121">
        <f t="array" ref="AC1349">INDEX($AW$11:$BA$66,MATCH($C1349&amp;$G1349,$AO$11:$AO$66&amp;$AP$11:$AP$66,0),COUNTIF($AW$10:$BA$10,"&lt;"&amp;Z1349)+1)</f>
        <v>2.5000000000000001E-4</v>
      </c>
      <c r="AD1349" s="62">
        <v>1.8492</v>
      </c>
      <c r="AE1349" s="61">
        <f t="array" ref="AE1349">INDEX($AT$11:$AV$66,MATCH($C1349&amp;$G1349,$AO$11:$AO$66&amp;$AP$11:$AP$66,0),COUNTIF($AT$10:$AV$10,"&lt;"&amp;AD1349)+1)</f>
        <v>5.9999999999999995E-4</v>
      </c>
      <c r="AF1349" s="111">
        <f t="shared" si="306"/>
        <v>1.8131156081756483</v>
      </c>
      <c r="AG1349" s="121">
        <f t="array" ref="AG1349">INDEX($AW$11:$BA$66,MATCH($C1349&amp;$G1349,$AO$11:$AO$66&amp;$AP$11:$AP$66,0),COUNTIF($AW$10:$BA$10,"&lt;"&amp;AD1349)+1)</f>
        <v>2.5000000000000001E-4</v>
      </c>
    </row>
    <row r="1350" spans="2:33" ht="12.75" customHeight="1" x14ac:dyDescent="0.3">
      <c r="B1350" s="83" t="str">
        <f t="shared" si="307"/>
        <v>1 7/8-12 UN</v>
      </c>
      <c r="C1350" s="74" t="s">
        <v>498</v>
      </c>
      <c r="D1350" s="74"/>
      <c r="E1350" s="24" t="s">
        <v>604</v>
      </c>
      <c r="F1350" s="84" t="s">
        <v>693</v>
      </c>
      <c r="G1350" s="75">
        <v>12</v>
      </c>
      <c r="H1350" s="74" t="s">
        <v>519</v>
      </c>
      <c r="I1350" s="74" t="s">
        <v>661</v>
      </c>
      <c r="J1350" s="74" t="s">
        <v>588</v>
      </c>
      <c r="K1350" s="74" t="s">
        <v>600</v>
      </c>
      <c r="L1350" s="23">
        <f t="shared" si="308"/>
        <v>47.625</v>
      </c>
      <c r="M1350" s="23">
        <f t="shared" si="296"/>
        <v>2.1166999999999998</v>
      </c>
      <c r="N1350" s="74">
        <v>60</v>
      </c>
      <c r="O1350" s="101">
        <f t="shared" si="297"/>
        <v>47.625</v>
      </c>
      <c r="P1350" s="85">
        <f t="shared" si="298"/>
        <v>15.2</v>
      </c>
      <c r="Q1350" s="58">
        <f t="shared" si="299"/>
        <v>0</v>
      </c>
      <c r="R1350" s="101">
        <f t="shared" si="300"/>
        <v>46.2502</v>
      </c>
      <c r="S1350" s="85">
        <f t="shared" si="301"/>
        <v>6.4</v>
      </c>
      <c r="T1350" s="58">
        <f t="shared" si="302"/>
        <v>0</v>
      </c>
      <c r="U1350" s="58">
        <f t="shared" si="303"/>
        <v>5.0999999999999996</v>
      </c>
      <c r="V1350" s="75">
        <f t="array" ref="V1350">INDEX(AS$11:AS$66,MATCH(C1350&amp;G1350,AO$11:AO$66&amp;AP$11:AP$66,0),0)</f>
        <v>6</v>
      </c>
      <c r="X1350" s="120">
        <f t="shared" si="304"/>
        <v>8.3333333333333329E-2</v>
      </c>
      <c r="Y1350" s="61">
        <f t="array" ref="Y1350">INDEX($AQ$11:$AR$66,MATCH($C1350&amp;$G1350,$AO$11:$AO$66&amp;$AP$11:$AP$66,0),COUNTIF($AQ$10:$AR$10,"&lt;"&amp;Z1350)+1)</f>
        <v>2.0000000000000001E-4</v>
      </c>
      <c r="Z1350" s="61">
        <f>INDEX(AJ$11:AJ$92,MATCH(F1350,AI$11:AI$92,0))</f>
        <v>1.875</v>
      </c>
      <c r="AA1350" s="61">
        <f t="array" ref="AA1350">INDEX($AT$11:$AV$66,MATCH($C1350&amp;$G1350,$AO$11:$AO$66&amp;$AP$11:$AP$66,0),COUNTIF($AT$10:$AV$10,"&lt;"&amp;Z1350)+1)</f>
        <v>5.9999999999999995E-4</v>
      </c>
      <c r="AB1350" s="111">
        <f t="shared" si="305"/>
        <v>1.8208734122634727</v>
      </c>
      <c r="AC1350" s="121">
        <f t="array" ref="AC1350">INDEX($AW$11:$BA$66,MATCH($C1350&amp;$G1350,$AO$11:$AO$66&amp;$AP$11:$AP$66,0),COUNTIF($AW$10:$BA$10,"&lt;"&amp;Z1350)+1)</f>
        <v>2.5000000000000001E-4</v>
      </c>
      <c r="AD1350" s="62">
        <v>1.8525</v>
      </c>
      <c r="AE1350" s="61">
        <f t="array" ref="AE1350">INDEX($AT$11:$AV$66,MATCH($C1350&amp;$G1350,$AO$11:$AO$66&amp;$AP$11:$AP$66,0),COUNTIF($AT$10:$AV$10,"&lt;"&amp;AD1350)+1)</f>
        <v>5.9999999999999995E-4</v>
      </c>
      <c r="AF1350" s="111">
        <f t="shared" si="306"/>
        <v>1.8164156081756484</v>
      </c>
      <c r="AG1350" s="121">
        <f t="array" ref="AG1350">INDEX($AW$11:$BA$66,MATCH($C1350&amp;$G1350,$AO$11:$AO$66&amp;$AP$11:$AP$66,0),COUNTIF($AW$10:$BA$10,"&lt;"&amp;AD1350)+1)</f>
        <v>2.5000000000000001E-4</v>
      </c>
    </row>
    <row r="1351" spans="2:33" ht="12.75" customHeight="1" x14ac:dyDescent="0.3">
      <c r="B1351" s="83" t="str">
        <f t="shared" si="307"/>
        <v>1 7/8-16 UN</v>
      </c>
      <c r="C1351" s="74" t="s">
        <v>498</v>
      </c>
      <c r="D1351" s="74"/>
      <c r="E1351" s="24" t="s">
        <v>604</v>
      </c>
      <c r="F1351" s="84" t="s">
        <v>693</v>
      </c>
      <c r="G1351" s="75">
        <v>16</v>
      </c>
      <c r="H1351" s="74" t="s">
        <v>519</v>
      </c>
      <c r="I1351" s="74" t="s">
        <v>660</v>
      </c>
      <c r="J1351" s="74" t="s">
        <v>588</v>
      </c>
      <c r="K1351" s="74" t="s">
        <v>600</v>
      </c>
      <c r="L1351" s="23">
        <f t="shared" si="308"/>
        <v>47.584400000000002</v>
      </c>
      <c r="M1351" s="23">
        <f t="shared" si="296"/>
        <v>1.5874999999999999</v>
      </c>
      <c r="N1351" s="74">
        <v>60</v>
      </c>
      <c r="O1351" s="101">
        <f t="shared" si="297"/>
        <v>47.584400000000002</v>
      </c>
      <c r="P1351" s="85">
        <f t="shared" si="298"/>
        <v>15.2</v>
      </c>
      <c r="Q1351" s="58">
        <f t="shared" si="299"/>
        <v>0</v>
      </c>
      <c r="R1351" s="101">
        <f t="shared" si="300"/>
        <v>46.553199999999997</v>
      </c>
      <c r="S1351" s="85">
        <f t="shared" si="301"/>
        <v>6.4</v>
      </c>
      <c r="T1351" s="58">
        <f t="shared" si="302"/>
        <v>0</v>
      </c>
      <c r="U1351" s="58">
        <f t="shared" si="303"/>
        <v>3.8</v>
      </c>
      <c r="V1351" s="75">
        <f t="array" ref="V1351">INDEX(AS$11:AS$66,MATCH(C1351&amp;G1351,AO$11:AO$66&amp;AP$11:AP$66,0),0)</f>
        <v>8</v>
      </c>
      <c r="X1351" s="120">
        <f t="shared" si="304"/>
        <v>6.25E-2</v>
      </c>
      <c r="Y1351" s="61">
        <f t="array" ref="Y1351">INDEX($AQ$11:$AR$66,MATCH($C1351&amp;$G1351,$AO$11:$AO$66&amp;$AP$11:$AP$66,0),COUNTIF($AQ$10:$AR$10,"&lt;"&amp;Z1351)+1)</f>
        <v>1.4999999999999999E-4</v>
      </c>
      <c r="Z1351" s="123">
        <v>1.8734</v>
      </c>
      <c r="AA1351" s="61">
        <f t="array" ref="AA1351">INDEX($AT$11:$AV$66,MATCH($C1351&amp;$G1351,$AO$11:$AO$66&amp;$AP$11:$AP$66,0),COUNTIF($AT$10:$AV$10,"&lt;"&amp;Z1351)+1)</f>
        <v>5.9999999999999995E-4</v>
      </c>
      <c r="AB1351" s="111">
        <f t="shared" si="305"/>
        <v>1.8328050591976044</v>
      </c>
      <c r="AC1351" s="121">
        <f t="array" ref="AC1351">INDEX($AW$11:$BA$66,MATCH($C1351&amp;$G1351,$AO$11:$AO$66&amp;$AP$11:$AP$66,0),COUNTIF($AW$10:$BA$10,"&lt;"&amp;Z1351)+1)</f>
        <v>2.5000000000000001E-4</v>
      </c>
      <c r="AD1351" s="62">
        <v>1.8546</v>
      </c>
      <c r="AE1351" s="61">
        <f t="array" ref="AE1351">INDEX($AT$11:$AV$66,MATCH($C1351&amp;$G1351,$AO$11:$AO$66&amp;$AP$11:$AP$66,0),COUNTIF($AT$10:$AV$10,"&lt;"&amp;AD1351)+1)</f>
        <v>5.9999999999999995E-4</v>
      </c>
      <c r="AF1351" s="111">
        <f t="shared" si="306"/>
        <v>1.8275367061317362</v>
      </c>
      <c r="AG1351" s="121">
        <f t="array" ref="AG1351">INDEX($AW$11:$BA$66,MATCH($C1351&amp;$G1351,$AO$11:$AO$66&amp;$AP$11:$AP$66,0),COUNTIF($AW$10:$BA$10,"&lt;"&amp;AD1351)+1)</f>
        <v>2.5000000000000001E-4</v>
      </c>
    </row>
    <row r="1352" spans="2:33" ht="12.75" customHeight="1" x14ac:dyDescent="0.3">
      <c r="B1352" s="83" t="str">
        <f t="shared" si="307"/>
        <v>1 7/8-16 UN</v>
      </c>
      <c r="C1352" s="74" t="s">
        <v>498</v>
      </c>
      <c r="D1352" s="74"/>
      <c r="E1352" s="24" t="s">
        <v>604</v>
      </c>
      <c r="F1352" s="84" t="s">
        <v>693</v>
      </c>
      <c r="G1352" s="75">
        <v>16</v>
      </c>
      <c r="H1352" s="74" t="s">
        <v>519</v>
      </c>
      <c r="I1352" s="74" t="s">
        <v>661</v>
      </c>
      <c r="J1352" s="74" t="s">
        <v>588</v>
      </c>
      <c r="K1352" s="74" t="s">
        <v>600</v>
      </c>
      <c r="L1352" s="23">
        <f t="shared" si="308"/>
        <v>47.625</v>
      </c>
      <c r="M1352" s="23">
        <f t="shared" si="296"/>
        <v>1.5874999999999999</v>
      </c>
      <c r="N1352" s="74">
        <v>60</v>
      </c>
      <c r="O1352" s="101">
        <f t="shared" si="297"/>
        <v>47.625</v>
      </c>
      <c r="P1352" s="85">
        <f t="shared" si="298"/>
        <v>15.2</v>
      </c>
      <c r="Q1352" s="58">
        <f t="shared" si="299"/>
        <v>0</v>
      </c>
      <c r="R1352" s="101">
        <f t="shared" si="300"/>
        <v>46.593899999999998</v>
      </c>
      <c r="S1352" s="85">
        <f t="shared" si="301"/>
        <v>6.4</v>
      </c>
      <c r="T1352" s="58">
        <f t="shared" si="302"/>
        <v>0</v>
      </c>
      <c r="U1352" s="58">
        <f t="shared" si="303"/>
        <v>3.8</v>
      </c>
      <c r="V1352" s="75">
        <f t="array" ref="V1352">INDEX(AS$11:AS$66,MATCH(C1352&amp;G1352,AO$11:AO$66&amp;AP$11:AP$66,0),0)</f>
        <v>8</v>
      </c>
      <c r="X1352" s="120">
        <f t="shared" si="304"/>
        <v>6.25E-2</v>
      </c>
      <c r="Y1352" s="61">
        <f t="array" ref="Y1352">INDEX($AQ$11:$AR$66,MATCH($C1352&amp;$G1352,$AO$11:$AO$66&amp;$AP$11:$AP$66,0),COUNTIF($AQ$10:$AR$10,"&lt;"&amp;Z1352)+1)</f>
        <v>1.4999999999999999E-4</v>
      </c>
      <c r="Z1352" s="61">
        <f>INDEX(AJ$11:AJ$92,MATCH(F1352,AI$11:AI$92,0))</f>
        <v>1.875</v>
      </c>
      <c r="AA1352" s="61">
        <f t="array" ref="AA1352">INDEX($AT$11:$AV$66,MATCH($C1352&amp;$G1352,$AO$11:$AO$66&amp;$AP$11:$AP$66,0),COUNTIF($AT$10:$AV$10,"&lt;"&amp;Z1352)+1)</f>
        <v>5.9999999999999995E-4</v>
      </c>
      <c r="AB1352" s="111">
        <f t="shared" si="305"/>
        <v>1.8344050591976044</v>
      </c>
      <c r="AC1352" s="121">
        <f t="array" ref="AC1352">INDEX($AW$11:$BA$66,MATCH($C1352&amp;$G1352,$AO$11:$AO$66&amp;$AP$11:$AP$66,0),COUNTIF($AW$10:$BA$10,"&lt;"&amp;Z1352)+1)</f>
        <v>2.5000000000000001E-4</v>
      </c>
      <c r="AD1352" s="62">
        <v>1.8574999999999999</v>
      </c>
      <c r="AE1352" s="61">
        <f t="array" ref="AE1352">INDEX($AT$11:$AV$66,MATCH($C1352&amp;$G1352,$AO$11:$AO$66&amp;$AP$11:$AP$66,0),COUNTIF($AT$10:$AV$10,"&lt;"&amp;AD1352)+1)</f>
        <v>5.9999999999999995E-4</v>
      </c>
      <c r="AF1352" s="111">
        <f t="shared" si="306"/>
        <v>1.8304367061317361</v>
      </c>
      <c r="AG1352" s="121">
        <f t="array" ref="AG1352">INDEX($AW$11:$BA$66,MATCH($C1352&amp;$G1352,$AO$11:$AO$66&amp;$AP$11:$AP$66,0),COUNTIF($AW$10:$BA$10,"&lt;"&amp;AD1352)+1)</f>
        <v>2.5000000000000001E-4</v>
      </c>
    </row>
    <row r="1353" spans="2:33" ht="12.75" customHeight="1" x14ac:dyDescent="0.3">
      <c r="B1353" s="83" t="str">
        <f t="shared" si="307"/>
        <v>1 7/8-20 UN</v>
      </c>
      <c r="C1353" s="74" t="s">
        <v>498</v>
      </c>
      <c r="D1353" s="74"/>
      <c r="E1353" s="24" t="s">
        <v>604</v>
      </c>
      <c r="F1353" s="84" t="s">
        <v>693</v>
      </c>
      <c r="G1353" s="75">
        <v>20</v>
      </c>
      <c r="H1353" s="74" t="s">
        <v>519</v>
      </c>
      <c r="I1353" s="74" t="s">
        <v>660</v>
      </c>
      <c r="J1353" s="74" t="s">
        <v>588</v>
      </c>
      <c r="K1353" s="74" t="s">
        <v>600</v>
      </c>
      <c r="L1353" s="23">
        <f t="shared" si="308"/>
        <v>47.5869</v>
      </c>
      <c r="M1353" s="23">
        <f t="shared" si="296"/>
        <v>1.27</v>
      </c>
      <c r="N1353" s="74">
        <v>60</v>
      </c>
      <c r="O1353" s="101">
        <f t="shared" si="297"/>
        <v>47.5869</v>
      </c>
      <c r="P1353" s="85">
        <f t="shared" si="298"/>
        <v>12.7</v>
      </c>
      <c r="Q1353" s="58">
        <f t="shared" si="299"/>
        <v>0</v>
      </c>
      <c r="R1353" s="101">
        <f t="shared" si="300"/>
        <v>46.762</v>
      </c>
      <c r="S1353" s="85">
        <f t="shared" si="301"/>
        <v>5.0999999999999996</v>
      </c>
      <c r="T1353" s="58">
        <f t="shared" si="302"/>
        <v>0</v>
      </c>
      <c r="U1353" s="58">
        <f t="shared" si="303"/>
        <v>3.8</v>
      </c>
      <c r="V1353" s="75">
        <f t="array" ref="V1353">INDEX(AS$11:AS$66,MATCH(C1353&amp;G1353,AO$11:AO$66&amp;AP$11:AP$66,0),0)</f>
        <v>8</v>
      </c>
      <c r="X1353" s="120">
        <f t="shared" si="304"/>
        <v>0.05</v>
      </c>
      <c r="Y1353" s="61">
        <f t="array" ref="Y1353">INDEX($AQ$11:$AR$66,MATCH($C1353&amp;$G1353,$AO$11:$AO$66&amp;$AP$11:$AP$66,0),COUNTIF($AQ$10:$AR$10,"&lt;"&amp;Z1353)+1)</f>
        <v>1.4999999999999999E-4</v>
      </c>
      <c r="Z1353" s="123">
        <v>1.8734999999999999</v>
      </c>
      <c r="AA1353" s="61">
        <f t="array" ref="AA1353">INDEX($AT$11:$AV$66,MATCH($C1353&amp;$G1353,$AO$11:$AO$66&amp;$AP$11:$AP$66,0),COUNTIF($AT$10:$AV$10,"&lt;"&amp;Z1353)+1)</f>
        <v>5.0000000000000001E-4</v>
      </c>
      <c r="AB1353" s="111">
        <f t="shared" si="305"/>
        <v>1.8410240473580834</v>
      </c>
      <c r="AC1353" s="121">
        <f t="array" ref="AC1353">INDEX($AW$11:$BA$66,MATCH($C1353&amp;$G1353,$AO$11:$AO$66&amp;$AP$11:$AP$66,0),COUNTIF($AW$10:$BA$10,"&lt;"&amp;Z1353)+1)</f>
        <v>2.0000000000000001E-4</v>
      </c>
      <c r="AD1353" s="62">
        <v>1.8579000000000001</v>
      </c>
      <c r="AE1353" s="61">
        <f t="array" ref="AE1353">INDEX($AT$11:$AV$66,MATCH($C1353&amp;$G1353,$AO$11:$AO$66&amp;$AP$11:$AP$66,0),COUNTIF($AT$10:$AV$10,"&lt;"&amp;AD1353)+1)</f>
        <v>5.0000000000000001E-4</v>
      </c>
      <c r="AF1353" s="111">
        <f t="shared" si="306"/>
        <v>1.836249364905389</v>
      </c>
      <c r="AG1353" s="121">
        <f t="array" ref="AG1353">INDEX($AW$11:$BA$66,MATCH($C1353&amp;$G1353,$AO$11:$AO$66&amp;$AP$11:$AP$66,0),COUNTIF($AW$10:$BA$10,"&lt;"&amp;AD1353)+1)</f>
        <v>2.0000000000000001E-4</v>
      </c>
    </row>
    <row r="1354" spans="2:33" ht="12.75" customHeight="1" x14ac:dyDescent="0.3">
      <c r="B1354" s="83" t="str">
        <f t="shared" si="307"/>
        <v>1 7/8-20 UN</v>
      </c>
      <c r="C1354" s="74" t="s">
        <v>498</v>
      </c>
      <c r="D1354" s="74"/>
      <c r="E1354" s="24" t="s">
        <v>604</v>
      </c>
      <c r="F1354" s="84" t="s">
        <v>693</v>
      </c>
      <c r="G1354" s="75">
        <v>20</v>
      </c>
      <c r="H1354" s="74" t="s">
        <v>519</v>
      </c>
      <c r="I1354" s="74" t="s">
        <v>661</v>
      </c>
      <c r="J1354" s="74" t="s">
        <v>588</v>
      </c>
      <c r="K1354" s="74" t="s">
        <v>600</v>
      </c>
      <c r="L1354" s="23">
        <f t="shared" si="308"/>
        <v>47.625</v>
      </c>
      <c r="M1354" s="23">
        <f t="shared" si="296"/>
        <v>1.27</v>
      </c>
      <c r="N1354" s="74">
        <v>60</v>
      </c>
      <c r="O1354" s="101">
        <f t="shared" si="297"/>
        <v>47.625</v>
      </c>
      <c r="P1354" s="85">
        <f t="shared" si="298"/>
        <v>12.7</v>
      </c>
      <c r="Q1354" s="58">
        <f t="shared" si="299"/>
        <v>0</v>
      </c>
      <c r="R1354" s="101">
        <f t="shared" si="300"/>
        <v>46.8001</v>
      </c>
      <c r="S1354" s="85">
        <f t="shared" si="301"/>
        <v>5.0999999999999996</v>
      </c>
      <c r="T1354" s="58">
        <f t="shared" si="302"/>
        <v>0</v>
      </c>
      <c r="U1354" s="58">
        <f t="shared" si="303"/>
        <v>3.8</v>
      </c>
      <c r="V1354" s="75">
        <f t="array" ref="V1354">INDEX(AS$11:AS$66,MATCH(C1354&amp;G1354,AO$11:AO$66&amp;AP$11:AP$66,0),0)</f>
        <v>8</v>
      </c>
      <c r="X1354" s="120">
        <f t="shared" si="304"/>
        <v>0.05</v>
      </c>
      <c r="Y1354" s="61">
        <f t="array" ref="Y1354">INDEX($AQ$11:$AR$66,MATCH($C1354&amp;$G1354,$AO$11:$AO$66&amp;$AP$11:$AP$66,0),COUNTIF($AQ$10:$AR$10,"&lt;"&amp;Z1354)+1)</f>
        <v>1.4999999999999999E-4</v>
      </c>
      <c r="Z1354" s="61">
        <f>INDEX(AJ$11:AJ$92,MATCH(F1354,AI$11:AI$92,0))</f>
        <v>1.875</v>
      </c>
      <c r="AA1354" s="61">
        <f t="array" ref="AA1354">INDEX($AT$11:$AV$66,MATCH($C1354&amp;$G1354,$AO$11:$AO$66&amp;$AP$11:$AP$66,0),COUNTIF($AT$10:$AV$10,"&lt;"&amp;Z1354)+1)</f>
        <v>5.0000000000000001E-4</v>
      </c>
      <c r="AB1354" s="111">
        <f t="shared" si="305"/>
        <v>1.8425240473580835</v>
      </c>
      <c r="AC1354" s="121">
        <f t="array" ref="AC1354">INDEX($AW$11:$BA$66,MATCH($C1354&amp;$G1354,$AO$11:$AO$66&amp;$AP$11:$AP$66,0),COUNTIF($AW$10:$BA$10,"&lt;"&amp;Z1354)+1)</f>
        <v>2.0000000000000001E-4</v>
      </c>
      <c r="AD1354" s="62">
        <v>1.8606</v>
      </c>
      <c r="AE1354" s="61">
        <f t="array" ref="AE1354">INDEX($AT$11:$AV$66,MATCH($C1354&amp;$G1354,$AO$11:$AO$66&amp;$AP$11:$AP$66,0),COUNTIF($AT$10:$AV$10,"&lt;"&amp;AD1354)+1)</f>
        <v>5.0000000000000001E-4</v>
      </c>
      <c r="AF1354" s="111">
        <f t="shared" si="306"/>
        <v>1.838949364905389</v>
      </c>
      <c r="AG1354" s="121">
        <f t="array" ref="AG1354">INDEX($AW$11:$BA$66,MATCH($C1354&amp;$G1354,$AO$11:$AO$66&amp;$AP$11:$AP$66,0),COUNTIF($AW$10:$BA$10,"&lt;"&amp;AD1354)+1)</f>
        <v>2.0000000000000001E-4</v>
      </c>
    </row>
    <row r="1355" spans="2:33" ht="12.75" customHeight="1" x14ac:dyDescent="0.3">
      <c r="B1355" s="83" t="str">
        <f t="shared" si="307"/>
        <v>1 15/16-6 UN</v>
      </c>
      <c r="C1355" s="74" t="s">
        <v>498</v>
      </c>
      <c r="D1355" s="74"/>
      <c r="E1355" s="24" t="s">
        <v>604</v>
      </c>
      <c r="F1355" s="84" t="s">
        <v>694</v>
      </c>
      <c r="G1355" s="75">
        <v>6</v>
      </c>
      <c r="H1355" s="74" t="s">
        <v>519</v>
      </c>
      <c r="I1355" s="74" t="s">
        <v>660</v>
      </c>
      <c r="J1355" s="74" t="s">
        <v>588</v>
      </c>
      <c r="K1355" s="74" t="s">
        <v>600</v>
      </c>
      <c r="L1355" s="23">
        <f t="shared" si="308"/>
        <v>49.146500000000003</v>
      </c>
      <c r="M1355" s="23">
        <f t="shared" ref="M1355:M1418" si="309">ROUND(X1355*25.4,4)</f>
        <v>4.2332999999999998</v>
      </c>
      <c r="N1355" s="74">
        <v>60</v>
      </c>
      <c r="O1355" s="101">
        <f t="shared" ref="O1355:O1418" si="310">ROUND(IF(H1355="GO",Z1355,AD1355)*25.4,4)</f>
        <v>49.146500000000003</v>
      </c>
      <c r="P1355" s="85">
        <f t="shared" ref="P1355:P1418" si="311">IF(H1355="GO",IF(AA1355="-",AA1355,ROUND(AA1355*25.4*1000,1)),0)</f>
        <v>20.3</v>
      </c>
      <c r="Q1355" s="58">
        <f t="shared" ref="Q1355:Q1418" si="312">IF(H1355="NOT GO",IF(AE1355="-",AE1355,ROUND(AE1355*25.4*1000,1)),0)</f>
        <v>0</v>
      </c>
      <c r="R1355" s="101">
        <f t="shared" ref="R1355:R1418" si="313">ROUND(IF(H1355="GO",AB1355,AF1355)*25.4,4)</f>
        <v>46.396799999999999</v>
      </c>
      <c r="S1355" s="85">
        <f t="shared" ref="S1355:S1418" si="314">IF(H1355="GO",IF(AC1355="-",AC1355,ROUND(AC1355*25.4*1000,1)),0)</f>
        <v>6.4</v>
      </c>
      <c r="T1355" s="58">
        <f t="shared" ref="T1355:T1418" si="315">IF(H1355="NOT GO",IF(AG1355="-",AG1355,ROUND(AG1355*25.4*1000,1)),0)</f>
        <v>0</v>
      </c>
      <c r="U1355" s="58">
        <f t="shared" ref="U1355:U1418" si="316">IF(Y1355="-",Y1355,ROUND(Y1355*25.4*1000,1))</f>
        <v>7.6</v>
      </c>
      <c r="V1355" s="75">
        <f t="array" ref="V1355">INDEX(AS$11:AS$66,MATCH(C1355&amp;G1355,AO$11:AO$66&amp;AP$11:AP$66,0),0)</f>
        <v>5</v>
      </c>
      <c r="X1355" s="120">
        <f t="shared" ref="X1355:X1418" si="317">INDEX(AM$11:AM$38,MATCH(G1355,AL$11:AL$38,0),0)</f>
        <v>0.16666666666666666</v>
      </c>
      <c r="Y1355" s="61">
        <f t="array" ref="Y1355">INDEX($AQ$11:$AR$66,MATCH($C1355&amp;$G1355,$AO$11:$AO$66&amp;$AP$11:$AP$66,0),COUNTIF($AQ$10:$AR$10,"&lt;"&amp;Z1355)+1)</f>
        <v>2.9999999999999997E-4</v>
      </c>
      <c r="Z1355" s="123">
        <v>1.9349000000000001</v>
      </c>
      <c r="AA1355" s="61">
        <f t="array" ref="AA1355">INDEX($AT$11:$AV$66,MATCH($C1355&amp;$G1355,$AO$11:$AO$66&amp;$AP$11:$AP$66,0),COUNTIF($AT$10:$AV$10,"&lt;"&amp;Z1355)+1)</f>
        <v>8.0000000000000004E-4</v>
      </c>
      <c r="AB1355" s="111">
        <f t="shared" ref="AB1355:AB1418" si="318">Z1355-(3/8)*2*(TAN(RADIANS(60))/2)/G1355</f>
        <v>1.8266468245269452</v>
      </c>
      <c r="AC1355" s="121">
        <f t="array" ref="AC1355">INDEX($AW$11:$BA$66,MATCH($C1355&amp;$G1355,$AO$11:$AO$66&amp;$AP$11:$AP$66,0),COUNTIF($AW$10:$BA$10,"&lt;"&amp;Z1355)+1)</f>
        <v>2.5000000000000001E-4</v>
      </c>
      <c r="AD1355" s="62">
        <v>1.8903000000000001</v>
      </c>
      <c r="AE1355" s="61">
        <f t="array" ref="AE1355">INDEX($AT$11:$AV$66,MATCH($C1355&amp;$G1355,$AO$11:$AO$66&amp;$AP$11:$AP$66,0),COUNTIF($AT$10:$AV$10,"&lt;"&amp;AD1355)+1)</f>
        <v>8.0000000000000004E-4</v>
      </c>
      <c r="AF1355" s="111">
        <f t="shared" ref="AF1355:AF1418" si="319">AD1355-(TAN(RADIANS(60))/2)/G1355/4*2</f>
        <v>1.8181312163512968</v>
      </c>
      <c r="AG1355" s="121">
        <f t="array" ref="AG1355">INDEX($AW$11:$BA$66,MATCH($C1355&amp;$G1355,$AO$11:$AO$66&amp;$AP$11:$AP$66,0),COUNTIF($AW$10:$BA$10,"&lt;"&amp;AD1355)+1)</f>
        <v>2.5000000000000001E-4</v>
      </c>
    </row>
    <row r="1356" spans="2:33" ht="12.75" customHeight="1" x14ac:dyDescent="0.3">
      <c r="B1356" s="83" t="str">
        <f t="shared" si="307"/>
        <v>1 15/16-6 UN</v>
      </c>
      <c r="C1356" s="74" t="s">
        <v>498</v>
      </c>
      <c r="D1356" s="74"/>
      <c r="E1356" s="24" t="s">
        <v>604</v>
      </c>
      <c r="F1356" s="84" t="s">
        <v>694</v>
      </c>
      <c r="G1356" s="75">
        <v>6</v>
      </c>
      <c r="H1356" s="74" t="s">
        <v>519</v>
      </c>
      <c r="I1356" s="74" t="s">
        <v>661</v>
      </c>
      <c r="J1356" s="74" t="s">
        <v>588</v>
      </c>
      <c r="K1356" s="74" t="s">
        <v>600</v>
      </c>
      <c r="L1356" s="23">
        <f t="shared" si="308"/>
        <v>49.212499999999999</v>
      </c>
      <c r="M1356" s="23">
        <f t="shared" si="309"/>
        <v>4.2332999999999998</v>
      </c>
      <c r="N1356" s="74">
        <v>60</v>
      </c>
      <c r="O1356" s="101">
        <f t="shared" si="310"/>
        <v>49.212499999999999</v>
      </c>
      <c r="P1356" s="85">
        <f t="shared" si="311"/>
        <v>20.3</v>
      </c>
      <c r="Q1356" s="58">
        <f t="shared" si="312"/>
        <v>0</v>
      </c>
      <c r="R1356" s="101">
        <f t="shared" si="313"/>
        <v>46.462899999999998</v>
      </c>
      <c r="S1356" s="85">
        <f t="shared" si="314"/>
        <v>6.4</v>
      </c>
      <c r="T1356" s="58">
        <f t="shared" si="315"/>
        <v>0</v>
      </c>
      <c r="U1356" s="58">
        <f t="shared" si="316"/>
        <v>7.6</v>
      </c>
      <c r="V1356" s="75">
        <f t="array" ref="V1356">INDEX(AS$11:AS$66,MATCH(C1356&amp;G1356,AO$11:AO$66&amp;AP$11:AP$66,0),0)</f>
        <v>5</v>
      </c>
      <c r="X1356" s="120">
        <f t="shared" si="317"/>
        <v>0.16666666666666666</v>
      </c>
      <c r="Y1356" s="61">
        <f t="array" ref="Y1356">INDEX($AQ$11:$AR$66,MATCH($C1356&amp;$G1356,$AO$11:$AO$66&amp;$AP$11:$AP$66,0),COUNTIF($AQ$10:$AR$10,"&lt;"&amp;Z1356)+1)</f>
        <v>2.9999999999999997E-4</v>
      </c>
      <c r="Z1356" s="61">
        <f>INDEX(AJ$11:AJ$92,MATCH(F1356,AI$11:AI$92,0))</f>
        <v>1.9375</v>
      </c>
      <c r="AA1356" s="61">
        <f t="array" ref="AA1356">INDEX($AT$11:$AV$66,MATCH($C1356&amp;$G1356,$AO$11:$AO$66&amp;$AP$11:$AP$66,0),COUNTIF($AT$10:$AV$10,"&lt;"&amp;Z1356)+1)</f>
        <v>8.0000000000000004E-4</v>
      </c>
      <c r="AB1356" s="111">
        <f t="shared" si="318"/>
        <v>1.8292468245269453</v>
      </c>
      <c r="AC1356" s="121">
        <f t="array" ref="AC1356">INDEX($AW$11:$BA$66,MATCH($C1356&amp;$G1356,$AO$11:$AO$66&amp;$AP$11:$AP$66,0),COUNTIF($AW$10:$BA$10,"&lt;"&amp;Z1356)+1)</f>
        <v>2.5000000000000001E-4</v>
      </c>
      <c r="AD1356" s="62">
        <v>1.895</v>
      </c>
      <c r="AE1356" s="61">
        <f t="array" ref="AE1356">INDEX($AT$11:$AV$66,MATCH($C1356&amp;$G1356,$AO$11:$AO$66&amp;$AP$11:$AP$66,0),COUNTIF($AT$10:$AV$10,"&lt;"&amp;AD1356)+1)</f>
        <v>8.0000000000000004E-4</v>
      </c>
      <c r="AF1356" s="111">
        <f t="shared" si="319"/>
        <v>1.8228312163512967</v>
      </c>
      <c r="AG1356" s="121">
        <f t="array" ref="AG1356">INDEX($AW$11:$BA$66,MATCH($C1356&amp;$G1356,$AO$11:$AO$66&amp;$AP$11:$AP$66,0),COUNTIF($AW$10:$BA$10,"&lt;"&amp;AD1356)+1)</f>
        <v>2.5000000000000001E-4</v>
      </c>
    </row>
    <row r="1357" spans="2:33" ht="12.75" customHeight="1" x14ac:dyDescent="0.3">
      <c r="B1357" s="83" t="str">
        <f t="shared" si="307"/>
        <v>1 15/16-8 UN</v>
      </c>
      <c r="C1357" s="74" t="s">
        <v>498</v>
      </c>
      <c r="D1357" s="74"/>
      <c r="E1357" s="24" t="s">
        <v>604</v>
      </c>
      <c r="F1357" s="84" t="s">
        <v>694</v>
      </c>
      <c r="G1357" s="75">
        <v>8</v>
      </c>
      <c r="H1357" s="74" t="s">
        <v>519</v>
      </c>
      <c r="I1357" s="74" t="s">
        <v>660</v>
      </c>
      <c r="J1357" s="74" t="s">
        <v>588</v>
      </c>
      <c r="K1357" s="74" t="s">
        <v>600</v>
      </c>
      <c r="L1357" s="23">
        <f t="shared" si="308"/>
        <v>49.1541</v>
      </c>
      <c r="M1357" s="23">
        <f t="shared" si="309"/>
        <v>3.1749999999999998</v>
      </c>
      <c r="N1357" s="74">
        <v>60</v>
      </c>
      <c r="O1357" s="101">
        <f t="shared" si="310"/>
        <v>49.1541</v>
      </c>
      <c r="P1357" s="85">
        <f t="shared" si="311"/>
        <v>17.8</v>
      </c>
      <c r="Q1357" s="58">
        <f t="shared" si="312"/>
        <v>0</v>
      </c>
      <c r="R1357" s="101">
        <f t="shared" si="313"/>
        <v>47.091900000000003</v>
      </c>
      <c r="S1357" s="85">
        <f t="shared" si="314"/>
        <v>6.4</v>
      </c>
      <c r="T1357" s="58">
        <f t="shared" si="315"/>
        <v>0</v>
      </c>
      <c r="U1357" s="58">
        <f t="shared" si="316"/>
        <v>6.4</v>
      </c>
      <c r="V1357" s="75">
        <f t="array" ref="V1357">INDEX(AS$11:AS$66,MATCH(C1357&amp;G1357,AO$11:AO$66&amp;AP$11:AP$66,0),0)</f>
        <v>5</v>
      </c>
      <c r="X1357" s="120">
        <f t="shared" si="317"/>
        <v>0.125</v>
      </c>
      <c r="Y1357" s="61">
        <f t="array" ref="Y1357">INDEX($AQ$11:$AR$66,MATCH($C1357&amp;$G1357,$AO$11:$AO$66&amp;$AP$11:$AP$66,0),COUNTIF($AQ$10:$AR$10,"&lt;"&amp;Z1357)+1)</f>
        <v>2.5000000000000001E-4</v>
      </c>
      <c r="Z1357" s="123">
        <v>1.9352</v>
      </c>
      <c r="AA1357" s="61">
        <f t="array" ref="AA1357">INDEX($AT$11:$AV$66,MATCH($C1357&amp;$G1357,$AO$11:$AO$66&amp;$AP$11:$AP$66,0),COUNTIF($AT$10:$AV$10,"&lt;"&amp;Z1357)+1)</f>
        <v>6.9999999999999999E-4</v>
      </c>
      <c r="AB1357" s="111">
        <f t="shared" si="318"/>
        <v>1.8540101183952089</v>
      </c>
      <c r="AC1357" s="121">
        <f t="array" ref="AC1357">INDEX($AW$11:$BA$66,MATCH($C1357&amp;$G1357,$AO$11:$AO$66&amp;$AP$11:$AP$66,0),COUNTIF($AW$10:$BA$10,"&lt;"&amp;Z1357)+1)</f>
        <v>2.5000000000000001E-4</v>
      </c>
      <c r="AD1357" s="62">
        <v>1.9004000000000001</v>
      </c>
      <c r="AE1357" s="61">
        <f t="array" ref="AE1357">INDEX($AT$11:$AV$66,MATCH($C1357&amp;$G1357,$AO$11:$AO$66&amp;$AP$11:$AP$66,0),COUNTIF($AT$10:$AV$10,"&lt;"&amp;AD1357)+1)</f>
        <v>6.9999999999999999E-4</v>
      </c>
      <c r="AF1357" s="111">
        <f t="shared" si="319"/>
        <v>1.8462734122634727</v>
      </c>
      <c r="AG1357" s="121">
        <f t="array" ref="AG1357">INDEX($AW$11:$BA$66,MATCH($C1357&amp;$G1357,$AO$11:$AO$66&amp;$AP$11:$AP$66,0),COUNTIF($AW$10:$BA$10,"&lt;"&amp;AD1357)+1)</f>
        <v>2.5000000000000001E-4</v>
      </c>
    </row>
    <row r="1358" spans="2:33" ht="12.75" customHeight="1" x14ac:dyDescent="0.3">
      <c r="B1358" s="83" t="str">
        <f t="shared" si="307"/>
        <v>1 15/16-8 UN</v>
      </c>
      <c r="C1358" s="74" t="s">
        <v>498</v>
      </c>
      <c r="D1358" s="74"/>
      <c r="E1358" s="24" t="s">
        <v>604</v>
      </c>
      <c r="F1358" s="84" t="s">
        <v>694</v>
      </c>
      <c r="G1358" s="75">
        <v>8</v>
      </c>
      <c r="H1358" s="74" t="s">
        <v>519</v>
      </c>
      <c r="I1358" s="74" t="s">
        <v>661</v>
      </c>
      <c r="J1358" s="74" t="s">
        <v>588</v>
      </c>
      <c r="K1358" s="74" t="s">
        <v>600</v>
      </c>
      <c r="L1358" s="23">
        <f t="shared" si="308"/>
        <v>49.212499999999999</v>
      </c>
      <c r="M1358" s="23">
        <f t="shared" si="309"/>
        <v>3.1749999999999998</v>
      </c>
      <c r="N1358" s="74">
        <v>60</v>
      </c>
      <c r="O1358" s="101">
        <f t="shared" si="310"/>
        <v>49.212499999999999</v>
      </c>
      <c r="P1358" s="85">
        <f t="shared" si="311"/>
        <v>17.8</v>
      </c>
      <c r="Q1358" s="58">
        <f t="shared" si="312"/>
        <v>0</v>
      </c>
      <c r="R1358" s="101">
        <f t="shared" si="313"/>
        <v>47.150300000000001</v>
      </c>
      <c r="S1358" s="85">
        <f t="shared" si="314"/>
        <v>6.4</v>
      </c>
      <c r="T1358" s="58">
        <f t="shared" si="315"/>
        <v>0</v>
      </c>
      <c r="U1358" s="58">
        <f t="shared" si="316"/>
        <v>6.4</v>
      </c>
      <c r="V1358" s="75">
        <f t="array" ref="V1358">INDEX(AS$11:AS$66,MATCH(C1358&amp;G1358,AO$11:AO$66&amp;AP$11:AP$66,0),0)</f>
        <v>5</v>
      </c>
      <c r="X1358" s="120">
        <f t="shared" si="317"/>
        <v>0.125</v>
      </c>
      <c r="Y1358" s="61">
        <f t="array" ref="Y1358">INDEX($AQ$11:$AR$66,MATCH($C1358&amp;$G1358,$AO$11:$AO$66&amp;$AP$11:$AP$66,0),COUNTIF($AQ$10:$AR$10,"&lt;"&amp;Z1358)+1)</f>
        <v>2.5000000000000001E-4</v>
      </c>
      <c r="Z1358" s="61">
        <f>INDEX(AJ$11:AJ$92,MATCH(F1358,AI$11:AI$92,0))</f>
        <v>1.9375</v>
      </c>
      <c r="AA1358" s="61">
        <f t="array" ref="AA1358">INDEX($AT$11:$AV$66,MATCH($C1358&amp;$G1358,$AO$11:$AO$66&amp;$AP$11:$AP$66,0),COUNTIF($AT$10:$AV$10,"&lt;"&amp;Z1358)+1)</f>
        <v>6.9999999999999999E-4</v>
      </c>
      <c r="AB1358" s="111">
        <f t="shared" si="318"/>
        <v>1.8563101183952089</v>
      </c>
      <c r="AC1358" s="121">
        <f t="array" ref="AC1358">INDEX($AW$11:$BA$66,MATCH($C1358&amp;$G1358,$AO$11:$AO$66&amp;$AP$11:$AP$66,0),COUNTIF($AW$10:$BA$10,"&lt;"&amp;Z1358)+1)</f>
        <v>2.5000000000000001E-4</v>
      </c>
      <c r="AD1358" s="62">
        <v>1.9046000000000001</v>
      </c>
      <c r="AE1358" s="61">
        <f t="array" ref="AE1358">INDEX($AT$11:$AV$66,MATCH($C1358&amp;$G1358,$AO$11:$AO$66&amp;$AP$11:$AP$66,0),COUNTIF($AT$10:$AV$10,"&lt;"&amp;AD1358)+1)</f>
        <v>6.9999999999999999E-4</v>
      </c>
      <c r="AF1358" s="111">
        <f t="shared" si="319"/>
        <v>1.8504734122634727</v>
      </c>
      <c r="AG1358" s="121">
        <f t="array" ref="AG1358">INDEX($AW$11:$BA$66,MATCH($C1358&amp;$G1358,$AO$11:$AO$66&amp;$AP$11:$AP$66,0),COUNTIF($AW$10:$BA$10,"&lt;"&amp;AD1358)+1)</f>
        <v>2.5000000000000001E-4</v>
      </c>
    </row>
    <row r="1359" spans="2:33" ht="12.75" customHeight="1" x14ac:dyDescent="0.3">
      <c r="B1359" s="83" t="str">
        <f t="shared" si="307"/>
        <v>1 15/16-12 UN</v>
      </c>
      <c r="C1359" s="74" t="s">
        <v>498</v>
      </c>
      <c r="D1359" s="74"/>
      <c r="E1359" s="24" t="s">
        <v>604</v>
      </c>
      <c r="F1359" s="84" t="s">
        <v>694</v>
      </c>
      <c r="G1359" s="75">
        <v>12</v>
      </c>
      <c r="H1359" s="74" t="s">
        <v>519</v>
      </c>
      <c r="I1359" s="74" t="s">
        <v>660</v>
      </c>
      <c r="J1359" s="74" t="s">
        <v>588</v>
      </c>
      <c r="K1359" s="74" t="s">
        <v>600</v>
      </c>
      <c r="L1359" s="23">
        <f t="shared" si="308"/>
        <v>49.166800000000002</v>
      </c>
      <c r="M1359" s="23">
        <f t="shared" si="309"/>
        <v>2.1166999999999998</v>
      </c>
      <c r="N1359" s="74">
        <v>60</v>
      </c>
      <c r="O1359" s="101">
        <f t="shared" si="310"/>
        <v>49.166800000000002</v>
      </c>
      <c r="P1359" s="85">
        <f t="shared" si="311"/>
        <v>15.2</v>
      </c>
      <c r="Q1359" s="58">
        <f t="shared" si="312"/>
        <v>0</v>
      </c>
      <c r="R1359" s="101">
        <f t="shared" si="313"/>
        <v>47.792000000000002</v>
      </c>
      <c r="S1359" s="85">
        <f t="shared" si="314"/>
        <v>6.4</v>
      </c>
      <c r="T1359" s="58">
        <f t="shared" si="315"/>
        <v>0</v>
      </c>
      <c r="U1359" s="58">
        <f t="shared" si="316"/>
        <v>5.0999999999999996</v>
      </c>
      <c r="V1359" s="75">
        <f t="array" ref="V1359">INDEX(AS$11:AS$66,MATCH(C1359&amp;G1359,AO$11:AO$66&amp;AP$11:AP$66,0),0)</f>
        <v>6</v>
      </c>
      <c r="X1359" s="120">
        <f t="shared" si="317"/>
        <v>8.3333333333333329E-2</v>
      </c>
      <c r="Y1359" s="61">
        <f t="array" ref="Y1359">INDEX($AQ$11:$AR$66,MATCH($C1359&amp;$G1359,$AO$11:$AO$66&amp;$AP$11:$AP$66,0),COUNTIF($AQ$10:$AR$10,"&lt;"&amp;Z1359)+1)</f>
        <v>2.0000000000000001E-4</v>
      </c>
      <c r="Z1359" s="123">
        <v>1.9357</v>
      </c>
      <c r="AA1359" s="61">
        <f t="array" ref="AA1359">INDEX($AT$11:$AV$66,MATCH($C1359&amp;$G1359,$AO$11:$AO$66&amp;$AP$11:$AP$66,0),COUNTIF($AT$10:$AV$10,"&lt;"&amp;Z1359)+1)</f>
        <v>5.9999999999999995E-4</v>
      </c>
      <c r="AB1359" s="111">
        <f t="shared" si="318"/>
        <v>1.8815734122634726</v>
      </c>
      <c r="AC1359" s="121">
        <f t="array" ref="AC1359">INDEX($AW$11:$BA$66,MATCH($C1359&amp;$G1359,$AO$11:$AO$66&amp;$AP$11:$AP$66,0),COUNTIF($AW$10:$BA$10,"&lt;"&amp;Z1359)+1)</f>
        <v>2.5000000000000001E-4</v>
      </c>
      <c r="AD1359" s="62">
        <v>1.9116</v>
      </c>
      <c r="AE1359" s="61">
        <f t="array" ref="AE1359">INDEX($AT$11:$AV$66,MATCH($C1359&amp;$G1359,$AO$11:$AO$66&amp;$AP$11:$AP$66,0),COUNTIF($AT$10:$AV$10,"&lt;"&amp;AD1359)+1)</f>
        <v>5.9999999999999995E-4</v>
      </c>
      <c r="AF1359" s="111">
        <f t="shared" si="319"/>
        <v>1.8755156081756483</v>
      </c>
      <c r="AG1359" s="121">
        <f t="array" ref="AG1359">INDEX($AW$11:$BA$66,MATCH($C1359&amp;$G1359,$AO$11:$AO$66&amp;$AP$11:$AP$66,0),COUNTIF($AW$10:$BA$10,"&lt;"&amp;AD1359)+1)</f>
        <v>2.5000000000000001E-4</v>
      </c>
    </row>
    <row r="1360" spans="2:33" ht="12.75" customHeight="1" x14ac:dyDescent="0.3">
      <c r="B1360" s="83" t="str">
        <f t="shared" si="307"/>
        <v>1 15/16-12 UN</v>
      </c>
      <c r="C1360" s="74" t="s">
        <v>498</v>
      </c>
      <c r="D1360" s="74"/>
      <c r="E1360" s="24" t="s">
        <v>604</v>
      </c>
      <c r="F1360" s="84" t="s">
        <v>694</v>
      </c>
      <c r="G1360" s="75">
        <v>12</v>
      </c>
      <c r="H1360" s="74" t="s">
        <v>519</v>
      </c>
      <c r="I1360" s="74" t="s">
        <v>661</v>
      </c>
      <c r="J1360" s="74" t="s">
        <v>588</v>
      </c>
      <c r="K1360" s="74" t="s">
        <v>600</v>
      </c>
      <c r="L1360" s="23">
        <f t="shared" si="308"/>
        <v>49.212499999999999</v>
      </c>
      <c r="M1360" s="23">
        <f t="shared" si="309"/>
        <v>2.1166999999999998</v>
      </c>
      <c r="N1360" s="74">
        <v>60</v>
      </c>
      <c r="O1360" s="101">
        <f t="shared" si="310"/>
        <v>49.212499999999999</v>
      </c>
      <c r="P1360" s="85">
        <f t="shared" si="311"/>
        <v>15.2</v>
      </c>
      <c r="Q1360" s="58">
        <f t="shared" si="312"/>
        <v>0</v>
      </c>
      <c r="R1360" s="101">
        <f t="shared" si="313"/>
        <v>47.837699999999998</v>
      </c>
      <c r="S1360" s="85">
        <f t="shared" si="314"/>
        <v>6.4</v>
      </c>
      <c r="T1360" s="58">
        <f t="shared" si="315"/>
        <v>0</v>
      </c>
      <c r="U1360" s="58">
        <f t="shared" si="316"/>
        <v>5.0999999999999996</v>
      </c>
      <c r="V1360" s="75">
        <f t="array" ref="V1360">INDEX(AS$11:AS$66,MATCH(C1360&amp;G1360,AO$11:AO$66&amp;AP$11:AP$66,0),0)</f>
        <v>6</v>
      </c>
      <c r="X1360" s="120">
        <f t="shared" si="317"/>
        <v>8.3333333333333329E-2</v>
      </c>
      <c r="Y1360" s="61">
        <f t="array" ref="Y1360">INDEX($AQ$11:$AR$66,MATCH($C1360&amp;$G1360,$AO$11:$AO$66&amp;$AP$11:$AP$66,0),COUNTIF($AQ$10:$AR$10,"&lt;"&amp;Z1360)+1)</f>
        <v>2.0000000000000001E-4</v>
      </c>
      <c r="Z1360" s="61">
        <f>INDEX(AJ$11:AJ$92,MATCH(F1360,AI$11:AI$92,0))</f>
        <v>1.9375</v>
      </c>
      <c r="AA1360" s="61">
        <f t="array" ref="AA1360">INDEX($AT$11:$AV$66,MATCH($C1360&amp;$G1360,$AO$11:$AO$66&amp;$AP$11:$AP$66,0),COUNTIF($AT$10:$AV$10,"&lt;"&amp;Z1360)+1)</f>
        <v>5.9999999999999995E-4</v>
      </c>
      <c r="AB1360" s="111">
        <f t="shared" si="318"/>
        <v>1.8833734122634727</v>
      </c>
      <c r="AC1360" s="121">
        <f t="array" ref="AC1360">INDEX($AW$11:$BA$66,MATCH($C1360&amp;$G1360,$AO$11:$AO$66&amp;$AP$11:$AP$66,0),COUNTIF($AW$10:$BA$10,"&lt;"&amp;Z1360)+1)</f>
        <v>2.5000000000000001E-4</v>
      </c>
      <c r="AD1360" s="62">
        <v>1.915</v>
      </c>
      <c r="AE1360" s="61">
        <f t="array" ref="AE1360">INDEX($AT$11:$AV$66,MATCH($C1360&amp;$G1360,$AO$11:$AO$66&amp;$AP$11:$AP$66,0),COUNTIF($AT$10:$AV$10,"&lt;"&amp;AD1360)+1)</f>
        <v>5.9999999999999995E-4</v>
      </c>
      <c r="AF1360" s="111">
        <f t="shared" si="319"/>
        <v>1.8789156081756484</v>
      </c>
      <c r="AG1360" s="121">
        <f t="array" ref="AG1360">INDEX($AW$11:$BA$66,MATCH($C1360&amp;$G1360,$AO$11:$AO$66&amp;$AP$11:$AP$66,0),COUNTIF($AW$10:$BA$10,"&lt;"&amp;AD1360)+1)</f>
        <v>2.5000000000000001E-4</v>
      </c>
    </row>
    <row r="1361" spans="2:33" ht="12.75" customHeight="1" x14ac:dyDescent="0.3">
      <c r="B1361" s="83" t="str">
        <f t="shared" si="307"/>
        <v>1 15/16-16 UN</v>
      </c>
      <c r="C1361" s="74" t="s">
        <v>498</v>
      </c>
      <c r="D1361" s="74"/>
      <c r="E1361" s="24" t="s">
        <v>604</v>
      </c>
      <c r="F1361" s="84" t="s">
        <v>694</v>
      </c>
      <c r="G1361" s="75">
        <v>16</v>
      </c>
      <c r="H1361" s="74" t="s">
        <v>519</v>
      </c>
      <c r="I1361" s="74" t="s">
        <v>660</v>
      </c>
      <c r="J1361" s="74" t="s">
        <v>588</v>
      </c>
      <c r="K1361" s="74" t="s">
        <v>600</v>
      </c>
      <c r="L1361" s="23">
        <f t="shared" si="308"/>
        <v>49.171900000000001</v>
      </c>
      <c r="M1361" s="23">
        <f t="shared" si="309"/>
        <v>1.5874999999999999</v>
      </c>
      <c r="N1361" s="74">
        <v>60</v>
      </c>
      <c r="O1361" s="101">
        <f t="shared" si="310"/>
        <v>49.171900000000001</v>
      </c>
      <c r="P1361" s="85">
        <f t="shared" si="311"/>
        <v>15.2</v>
      </c>
      <c r="Q1361" s="58">
        <f t="shared" si="312"/>
        <v>0</v>
      </c>
      <c r="R1361" s="101">
        <f t="shared" si="313"/>
        <v>48.140700000000002</v>
      </c>
      <c r="S1361" s="85">
        <f t="shared" si="314"/>
        <v>6.4</v>
      </c>
      <c r="T1361" s="58">
        <f t="shared" si="315"/>
        <v>0</v>
      </c>
      <c r="U1361" s="58">
        <f t="shared" si="316"/>
        <v>3.8</v>
      </c>
      <c r="V1361" s="75">
        <f t="array" ref="V1361">INDEX(AS$11:AS$66,MATCH(C1361&amp;G1361,AO$11:AO$66&amp;AP$11:AP$66,0),0)</f>
        <v>8</v>
      </c>
      <c r="X1361" s="120">
        <f t="shared" si="317"/>
        <v>6.25E-2</v>
      </c>
      <c r="Y1361" s="61">
        <f t="array" ref="Y1361">INDEX($AQ$11:$AR$66,MATCH($C1361&amp;$G1361,$AO$11:$AO$66&amp;$AP$11:$AP$66,0),COUNTIF($AQ$10:$AR$10,"&lt;"&amp;Z1361)+1)</f>
        <v>1.4999999999999999E-4</v>
      </c>
      <c r="Z1361" s="123">
        <v>1.9359</v>
      </c>
      <c r="AA1361" s="61">
        <f t="array" ref="AA1361">INDEX($AT$11:$AV$66,MATCH($C1361&amp;$G1361,$AO$11:$AO$66&amp;$AP$11:$AP$66,0),COUNTIF($AT$10:$AV$10,"&lt;"&amp;Z1361)+1)</f>
        <v>5.9999999999999995E-4</v>
      </c>
      <c r="AB1361" s="111">
        <f t="shared" si="318"/>
        <v>1.8953050591976044</v>
      </c>
      <c r="AC1361" s="121">
        <f t="array" ref="AC1361">INDEX($AW$11:$BA$66,MATCH($C1361&amp;$G1361,$AO$11:$AO$66&amp;$AP$11:$AP$66,0),COUNTIF($AW$10:$BA$10,"&lt;"&amp;Z1361)+1)</f>
        <v>2.5000000000000001E-4</v>
      </c>
      <c r="AD1361" s="62">
        <v>1.917</v>
      </c>
      <c r="AE1361" s="61">
        <f t="array" ref="AE1361">INDEX($AT$11:$AV$66,MATCH($C1361&amp;$G1361,$AO$11:$AO$66&amp;$AP$11:$AP$66,0),COUNTIF($AT$10:$AV$10,"&lt;"&amp;AD1361)+1)</f>
        <v>5.9999999999999995E-4</v>
      </c>
      <c r="AF1361" s="111">
        <f t="shared" si="319"/>
        <v>1.8899367061317363</v>
      </c>
      <c r="AG1361" s="121">
        <f t="array" ref="AG1361">INDEX($AW$11:$BA$66,MATCH($C1361&amp;$G1361,$AO$11:$AO$66&amp;$AP$11:$AP$66,0),COUNTIF($AW$10:$BA$10,"&lt;"&amp;AD1361)+1)</f>
        <v>2.5000000000000001E-4</v>
      </c>
    </row>
    <row r="1362" spans="2:33" ht="12.75" customHeight="1" x14ac:dyDescent="0.3">
      <c r="B1362" s="83" t="str">
        <f t="shared" si="307"/>
        <v>1 15/16-16 UN</v>
      </c>
      <c r="C1362" s="74" t="s">
        <v>498</v>
      </c>
      <c r="D1362" s="74"/>
      <c r="E1362" s="24" t="s">
        <v>604</v>
      </c>
      <c r="F1362" s="84" t="s">
        <v>694</v>
      </c>
      <c r="G1362" s="75">
        <v>16</v>
      </c>
      <c r="H1362" s="74" t="s">
        <v>519</v>
      </c>
      <c r="I1362" s="74" t="s">
        <v>661</v>
      </c>
      <c r="J1362" s="74" t="s">
        <v>588</v>
      </c>
      <c r="K1362" s="74" t="s">
        <v>600</v>
      </c>
      <c r="L1362" s="23">
        <f t="shared" si="308"/>
        <v>49.212499999999999</v>
      </c>
      <c r="M1362" s="23">
        <f t="shared" si="309"/>
        <v>1.5874999999999999</v>
      </c>
      <c r="N1362" s="74">
        <v>60</v>
      </c>
      <c r="O1362" s="101">
        <f t="shared" si="310"/>
        <v>49.212499999999999</v>
      </c>
      <c r="P1362" s="85">
        <f t="shared" si="311"/>
        <v>15.2</v>
      </c>
      <c r="Q1362" s="58">
        <f t="shared" si="312"/>
        <v>0</v>
      </c>
      <c r="R1362" s="101">
        <f t="shared" si="313"/>
        <v>48.181399999999996</v>
      </c>
      <c r="S1362" s="85">
        <f t="shared" si="314"/>
        <v>6.4</v>
      </c>
      <c r="T1362" s="58">
        <f t="shared" si="315"/>
        <v>0</v>
      </c>
      <c r="U1362" s="58">
        <f t="shared" si="316"/>
        <v>3.8</v>
      </c>
      <c r="V1362" s="75">
        <f t="array" ref="V1362">INDEX(AS$11:AS$66,MATCH(C1362&amp;G1362,AO$11:AO$66&amp;AP$11:AP$66,0),0)</f>
        <v>8</v>
      </c>
      <c r="X1362" s="120">
        <f t="shared" si="317"/>
        <v>6.25E-2</v>
      </c>
      <c r="Y1362" s="61">
        <f t="array" ref="Y1362">INDEX($AQ$11:$AR$66,MATCH($C1362&amp;$G1362,$AO$11:$AO$66&amp;$AP$11:$AP$66,0),COUNTIF($AQ$10:$AR$10,"&lt;"&amp;Z1362)+1)</f>
        <v>1.4999999999999999E-4</v>
      </c>
      <c r="Z1362" s="61">
        <f>INDEX(AJ$11:AJ$92,MATCH(F1362,AI$11:AI$92,0))</f>
        <v>1.9375</v>
      </c>
      <c r="AA1362" s="61">
        <f t="array" ref="AA1362">INDEX($AT$11:$AV$66,MATCH($C1362&amp;$G1362,$AO$11:$AO$66&amp;$AP$11:$AP$66,0),COUNTIF($AT$10:$AV$10,"&lt;"&amp;Z1362)+1)</f>
        <v>5.9999999999999995E-4</v>
      </c>
      <c r="AB1362" s="111">
        <f t="shared" si="318"/>
        <v>1.8969050591976044</v>
      </c>
      <c r="AC1362" s="121">
        <f t="array" ref="AC1362">INDEX($AW$11:$BA$66,MATCH($C1362&amp;$G1362,$AO$11:$AO$66&amp;$AP$11:$AP$66,0),COUNTIF($AW$10:$BA$10,"&lt;"&amp;Z1362)+1)</f>
        <v>2.5000000000000001E-4</v>
      </c>
      <c r="AD1362" s="62">
        <v>1.92</v>
      </c>
      <c r="AE1362" s="61">
        <f t="array" ref="AE1362">INDEX($AT$11:$AV$66,MATCH($C1362&amp;$G1362,$AO$11:$AO$66&amp;$AP$11:$AP$66,0),COUNTIF($AT$10:$AV$10,"&lt;"&amp;AD1362)+1)</f>
        <v>5.9999999999999995E-4</v>
      </c>
      <c r="AF1362" s="111">
        <f t="shared" si="319"/>
        <v>1.8929367061317361</v>
      </c>
      <c r="AG1362" s="121">
        <f t="array" ref="AG1362">INDEX($AW$11:$BA$66,MATCH($C1362&amp;$G1362,$AO$11:$AO$66&amp;$AP$11:$AP$66,0),COUNTIF($AW$10:$BA$10,"&lt;"&amp;AD1362)+1)</f>
        <v>2.5000000000000001E-4</v>
      </c>
    </row>
    <row r="1363" spans="2:33" ht="12.75" customHeight="1" x14ac:dyDescent="0.3">
      <c r="B1363" s="83" t="str">
        <f t="shared" si="307"/>
        <v>1 15/16-20 UN</v>
      </c>
      <c r="C1363" s="74" t="s">
        <v>498</v>
      </c>
      <c r="D1363" s="74"/>
      <c r="E1363" s="24" t="s">
        <v>604</v>
      </c>
      <c r="F1363" s="84" t="s">
        <v>694</v>
      </c>
      <c r="G1363" s="75">
        <v>20</v>
      </c>
      <c r="H1363" s="74" t="s">
        <v>519</v>
      </c>
      <c r="I1363" s="74" t="s">
        <v>660</v>
      </c>
      <c r="J1363" s="74" t="s">
        <v>588</v>
      </c>
      <c r="K1363" s="74" t="s">
        <v>600</v>
      </c>
      <c r="L1363" s="23">
        <f t="shared" si="308"/>
        <v>49.174399999999999</v>
      </c>
      <c r="M1363" s="23">
        <f t="shared" si="309"/>
        <v>1.27</v>
      </c>
      <c r="N1363" s="74">
        <v>60</v>
      </c>
      <c r="O1363" s="101">
        <f t="shared" si="310"/>
        <v>49.174399999999999</v>
      </c>
      <c r="P1363" s="85">
        <f t="shared" si="311"/>
        <v>12.7</v>
      </c>
      <c r="Q1363" s="58">
        <f t="shared" si="312"/>
        <v>0</v>
      </c>
      <c r="R1363" s="101">
        <f t="shared" si="313"/>
        <v>48.349499999999999</v>
      </c>
      <c r="S1363" s="85">
        <f t="shared" si="314"/>
        <v>5.0999999999999996</v>
      </c>
      <c r="T1363" s="58">
        <f t="shared" si="315"/>
        <v>0</v>
      </c>
      <c r="U1363" s="58">
        <f t="shared" si="316"/>
        <v>3.8</v>
      </c>
      <c r="V1363" s="75">
        <f t="array" ref="V1363">INDEX(AS$11:AS$66,MATCH(C1363&amp;G1363,AO$11:AO$66&amp;AP$11:AP$66,0),0)</f>
        <v>8</v>
      </c>
      <c r="X1363" s="120">
        <f t="shared" si="317"/>
        <v>0.05</v>
      </c>
      <c r="Y1363" s="61">
        <f t="array" ref="Y1363">INDEX($AQ$11:$AR$66,MATCH($C1363&amp;$G1363,$AO$11:$AO$66&amp;$AP$11:$AP$66,0),COUNTIF($AQ$10:$AR$10,"&lt;"&amp;Z1363)+1)</f>
        <v>1.4999999999999999E-4</v>
      </c>
      <c r="Z1363" s="123">
        <v>1.9359999999999999</v>
      </c>
      <c r="AA1363" s="61">
        <f t="array" ref="AA1363">INDEX($AT$11:$AV$66,MATCH($C1363&amp;$G1363,$AO$11:$AO$66&amp;$AP$11:$AP$66,0),COUNTIF($AT$10:$AV$10,"&lt;"&amp;Z1363)+1)</f>
        <v>5.0000000000000001E-4</v>
      </c>
      <c r="AB1363" s="111">
        <f t="shared" si="318"/>
        <v>1.9035240473580834</v>
      </c>
      <c r="AC1363" s="121">
        <f t="array" ref="AC1363">INDEX($AW$11:$BA$66,MATCH($C1363&amp;$G1363,$AO$11:$AO$66&amp;$AP$11:$AP$66,0),COUNTIF($AW$10:$BA$10,"&lt;"&amp;Z1363)+1)</f>
        <v>2.0000000000000001E-4</v>
      </c>
      <c r="AD1363" s="62">
        <v>1.9202999999999999</v>
      </c>
      <c r="AE1363" s="61">
        <f t="array" ref="AE1363">INDEX($AT$11:$AV$66,MATCH($C1363&amp;$G1363,$AO$11:$AO$66&amp;$AP$11:$AP$66,0),COUNTIF($AT$10:$AV$10,"&lt;"&amp;AD1363)+1)</f>
        <v>5.0000000000000001E-4</v>
      </c>
      <c r="AF1363" s="111">
        <f t="shared" si="319"/>
        <v>1.8986493649053888</v>
      </c>
      <c r="AG1363" s="121">
        <f t="array" ref="AG1363">INDEX($AW$11:$BA$66,MATCH($C1363&amp;$G1363,$AO$11:$AO$66&amp;$AP$11:$AP$66,0),COUNTIF($AW$10:$BA$10,"&lt;"&amp;AD1363)+1)</f>
        <v>2.0000000000000001E-4</v>
      </c>
    </row>
    <row r="1364" spans="2:33" ht="12.75" customHeight="1" x14ac:dyDescent="0.3">
      <c r="B1364" s="83" t="str">
        <f t="shared" si="307"/>
        <v>1 15/16-20 UN</v>
      </c>
      <c r="C1364" s="74" t="s">
        <v>498</v>
      </c>
      <c r="D1364" s="74"/>
      <c r="E1364" s="24" t="s">
        <v>604</v>
      </c>
      <c r="F1364" s="84" t="s">
        <v>694</v>
      </c>
      <c r="G1364" s="75">
        <v>20</v>
      </c>
      <c r="H1364" s="74" t="s">
        <v>519</v>
      </c>
      <c r="I1364" s="74" t="s">
        <v>661</v>
      </c>
      <c r="J1364" s="74" t="s">
        <v>588</v>
      </c>
      <c r="K1364" s="74" t="s">
        <v>600</v>
      </c>
      <c r="L1364" s="23">
        <f t="shared" si="308"/>
        <v>49.212499999999999</v>
      </c>
      <c r="M1364" s="23">
        <f t="shared" si="309"/>
        <v>1.27</v>
      </c>
      <c r="N1364" s="74">
        <v>60</v>
      </c>
      <c r="O1364" s="101">
        <f t="shared" si="310"/>
        <v>49.212499999999999</v>
      </c>
      <c r="P1364" s="85">
        <f t="shared" si="311"/>
        <v>12.7</v>
      </c>
      <c r="Q1364" s="58">
        <f t="shared" si="312"/>
        <v>0</v>
      </c>
      <c r="R1364" s="101">
        <f t="shared" si="313"/>
        <v>48.387599999999999</v>
      </c>
      <c r="S1364" s="85">
        <f t="shared" si="314"/>
        <v>5.0999999999999996</v>
      </c>
      <c r="T1364" s="58">
        <f t="shared" si="315"/>
        <v>0</v>
      </c>
      <c r="U1364" s="58">
        <f t="shared" si="316"/>
        <v>3.8</v>
      </c>
      <c r="V1364" s="75">
        <f t="array" ref="V1364">INDEX(AS$11:AS$66,MATCH(C1364&amp;G1364,AO$11:AO$66&amp;AP$11:AP$66,0),0)</f>
        <v>8</v>
      </c>
      <c r="X1364" s="120">
        <f t="shared" si="317"/>
        <v>0.05</v>
      </c>
      <c r="Y1364" s="61">
        <f t="array" ref="Y1364">INDEX($AQ$11:$AR$66,MATCH($C1364&amp;$G1364,$AO$11:$AO$66&amp;$AP$11:$AP$66,0),COUNTIF($AQ$10:$AR$10,"&lt;"&amp;Z1364)+1)</f>
        <v>1.4999999999999999E-4</v>
      </c>
      <c r="Z1364" s="61">
        <f>INDEX(AJ$11:AJ$92,MATCH(F1364,AI$11:AI$92,0))</f>
        <v>1.9375</v>
      </c>
      <c r="AA1364" s="61">
        <f t="array" ref="AA1364">INDEX($AT$11:$AV$66,MATCH($C1364&amp;$G1364,$AO$11:$AO$66&amp;$AP$11:$AP$66,0),COUNTIF($AT$10:$AV$10,"&lt;"&amp;Z1364)+1)</f>
        <v>5.0000000000000001E-4</v>
      </c>
      <c r="AB1364" s="111">
        <f t="shared" si="318"/>
        <v>1.9050240473580835</v>
      </c>
      <c r="AC1364" s="121">
        <f t="array" ref="AC1364">INDEX($AW$11:$BA$66,MATCH($C1364&amp;$G1364,$AO$11:$AO$66&amp;$AP$11:$AP$66,0),COUNTIF($AW$10:$BA$10,"&lt;"&amp;Z1364)+1)</f>
        <v>2.0000000000000001E-4</v>
      </c>
      <c r="AD1364" s="62">
        <v>1.923</v>
      </c>
      <c r="AE1364" s="61">
        <f t="array" ref="AE1364">INDEX($AT$11:$AV$66,MATCH($C1364&amp;$G1364,$AO$11:$AO$66&amp;$AP$11:$AP$66,0),COUNTIF($AT$10:$AV$10,"&lt;"&amp;AD1364)+1)</f>
        <v>5.0000000000000001E-4</v>
      </c>
      <c r="AF1364" s="111">
        <f t="shared" si="319"/>
        <v>1.9013493649053892</v>
      </c>
      <c r="AG1364" s="121">
        <f t="array" ref="AG1364">INDEX($AW$11:$BA$66,MATCH($C1364&amp;$G1364,$AO$11:$AO$66&amp;$AP$11:$AP$66,0),COUNTIF($AW$10:$BA$10,"&lt;"&amp;AD1364)+1)</f>
        <v>2.0000000000000001E-4</v>
      </c>
    </row>
    <row r="1365" spans="2:33" ht="12.75" customHeight="1" x14ac:dyDescent="0.3">
      <c r="B1365" s="83" t="str">
        <f t="shared" si="307"/>
        <v>2-6 UN</v>
      </c>
      <c r="C1365" s="74" t="s">
        <v>498</v>
      </c>
      <c r="D1365" s="74"/>
      <c r="E1365" s="24" t="s">
        <v>604</v>
      </c>
      <c r="F1365" s="84" t="s">
        <v>695</v>
      </c>
      <c r="G1365" s="75">
        <v>6</v>
      </c>
      <c r="H1365" s="74" t="s">
        <v>519</v>
      </c>
      <c r="I1365" s="74" t="s">
        <v>660</v>
      </c>
      <c r="J1365" s="74" t="s">
        <v>588</v>
      </c>
      <c r="K1365" s="74" t="s">
        <v>600</v>
      </c>
      <c r="L1365" s="23">
        <f t="shared" si="308"/>
        <v>50.734000000000002</v>
      </c>
      <c r="M1365" s="23">
        <f t="shared" si="309"/>
        <v>4.2332999999999998</v>
      </c>
      <c r="N1365" s="74">
        <v>60</v>
      </c>
      <c r="O1365" s="101">
        <f t="shared" si="310"/>
        <v>50.734000000000002</v>
      </c>
      <c r="P1365" s="85">
        <f t="shared" si="311"/>
        <v>20.3</v>
      </c>
      <c r="Q1365" s="58">
        <f t="shared" si="312"/>
        <v>0</v>
      </c>
      <c r="R1365" s="101">
        <f t="shared" si="313"/>
        <v>47.984299999999998</v>
      </c>
      <c r="S1365" s="85">
        <f t="shared" si="314"/>
        <v>6.4</v>
      </c>
      <c r="T1365" s="58">
        <f t="shared" si="315"/>
        <v>0</v>
      </c>
      <c r="U1365" s="58">
        <f t="shared" si="316"/>
        <v>7.6</v>
      </c>
      <c r="V1365" s="75">
        <f t="array" ref="V1365">INDEX(AS$11:AS$66,MATCH(C1365&amp;G1365,AO$11:AO$66&amp;AP$11:AP$66,0),0)</f>
        <v>5</v>
      </c>
      <c r="X1365" s="120">
        <f t="shared" si="317"/>
        <v>0.16666666666666666</v>
      </c>
      <c r="Y1365" s="61">
        <f t="array" ref="Y1365">INDEX($AQ$11:$AR$66,MATCH($C1365&amp;$G1365,$AO$11:$AO$66&amp;$AP$11:$AP$66,0),COUNTIF($AQ$10:$AR$10,"&lt;"&amp;Z1365)+1)</f>
        <v>2.9999999999999997E-4</v>
      </c>
      <c r="Z1365" s="123">
        <v>1.9974000000000001</v>
      </c>
      <c r="AA1365" s="61">
        <f t="array" ref="AA1365">INDEX($AT$11:$AV$66,MATCH($C1365&amp;$G1365,$AO$11:$AO$66&amp;$AP$11:$AP$66,0),COUNTIF($AT$10:$AV$10,"&lt;"&amp;Z1365)+1)</f>
        <v>8.0000000000000004E-4</v>
      </c>
      <c r="AB1365" s="111">
        <f t="shared" si="318"/>
        <v>1.8891468245269452</v>
      </c>
      <c r="AC1365" s="121">
        <f t="array" ref="AC1365">INDEX($AW$11:$BA$66,MATCH($C1365&amp;$G1365,$AO$11:$AO$66&amp;$AP$11:$AP$66,0),COUNTIF($AW$10:$BA$10,"&lt;"&amp;Z1365)+1)</f>
        <v>2.5000000000000001E-4</v>
      </c>
      <c r="AD1365" s="62">
        <v>1.9527000000000001</v>
      </c>
      <c r="AE1365" s="61">
        <f t="array" ref="AE1365">INDEX($AT$11:$AV$66,MATCH($C1365&amp;$G1365,$AO$11:$AO$66&amp;$AP$11:$AP$66,0),COUNTIF($AT$10:$AV$10,"&lt;"&amp;AD1365)+1)</f>
        <v>8.0000000000000004E-4</v>
      </c>
      <c r="AF1365" s="111">
        <f t="shared" si="319"/>
        <v>1.8805312163512968</v>
      </c>
      <c r="AG1365" s="121">
        <f t="array" ref="AG1365">INDEX($AW$11:$BA$66,MATCH($C1365&amp;$G1365,$AO$11:$AO$66&amp;$AP$11:$AP$66,0),COUNTIF($AW$10:$BA$10,"&lt;"&amp;AD1365)+1)</f>
        <v>2.5000000000000001E-4</v>
      </c>
    </row>
    <row r="1366" spans="2:33" ht="12.75" customHeight="1" x14ac:dyDescent="0.3">
      <c r="B1366" s="83" t="str">
        <f t="shared" si="307"/>
        <v>2-6 UN</v>
      </c>
      <c r="C1366" s="74" t="s">
        <v>498</v>
      </c>
      <c r="D1366" s="74"/>
      <c r="E1366" s="24" t="s">
        <v>604</v>
      </c>
      <c r="F1366" s="84" t="s">
        <v>695</v>
      </c>
      <c r="G1366" s="75">
        <v>6</v>
      </c>
      <c r="H1366" s="74" t="s">
        <v>519</v>
      </c>
      <c r="I1366" s="74" t="s">
        <v>661</v>
      </c>
      <c r="J1366" s="74" t="s">
        <v>588</v>
      </c>
      <c r="K1366" s="74" t="s">
        <v>600</v>
      </c>
      <c r="L1366" s="23">
        <f t="shared" si="308"/>
        <v>50.8</v>
      </c>
      <c r="M1366" s="23">
        <f t="shared" si="309"/>
        <v>4.2332999999999998</v>
      </c>
      <c r="N1366" s="74">
        <v>60</v>
      </c>
      <c r="O1366" s="101">
        <f t="shared" si="310"/>
        <v>50.8</v>
      </c>
      <c r="P1366" s="85">
        <f t="shared" si="311"/>
        <v>20.3</v>
      </c>
      <c r="Q1366" s="58">
        <f t="shared" si="312"/>
        <v>0</v>
      </c>
      <c r="R1366" s="101">
        <f t="shared" si="313"/>
        <v>48.050400000000003</v>
      </c>
      <c r="S1366" s="85">
        <f t="shared" si="314"/>
        <v>6.4</v>
      </c>
      <c r="T1366" s="58">
        <f t="shared" si="315"/>
        <v>0</v>
      </c>
      <c r="U1366" s="58">
        <f t="shared" si="316"/>
        <v>7.6</v>
      </c>
      <c r="V1366" s="75">
        <f t="array" ref="V1366">INDEX(AS$11:AS$66,MATCH(C1366&amp;G1366,AO$11:AO$66&amp;AP$11:AP$66,0),0)</f>
        <v>5</v>
      </c>
      <c r="X1366" s="120">
        <f t="shared" si="317"/>
        <v>0.16666666666666666</v>
      </c>
      <c r="Y1366" s="61">
        <f t="array" ref="Y1366">INDEX($AQ$11:$AR$66,MATCH($C1366&amp;$G1366,$AO$11:$AO$66&amp;$AP$11:$AP$66,0),COUNTIF($AQ$10:$AR$10,"&lt;"&amp;Z1366)+1)</f>
        <v>2.9999999999999997E-4</v>
      </c>
      <c r="Z1366" s="61">
        <f>INDEX(AJ$11:AJ$92,MATCH(F1366,AI$11:AI$92,0))</f>
        <v>2</v>
      </c>
      <c r="AA1366" s="61">
        <f t="array" ref="AA1366">INDEX($AT$11:$AV$66,MATCH($C1366&amp;$G1366,$AO$11:$AO$66&amp;$AP$11:$AP$66,0),COUNTIF($AT$10:$AV$10,"&lt;"&amp;Z1366)+1)</f>
        <v>8.0000000000000004E-4</v>
      </c>
      <c r="AB1366" s="111">
        <f t="shared" si="318"/>
        <v>1.8917468245269453</v>
      </c>
      <c r="AC1366" s="121">
        <f t="array" ref="AC1366">INDEX($AW$11:$BA$66,MATCH($C1366&amp;$G1366,$AO$11:$AO$66&amp;$AP$11:$AP$66,0),COUNTIF($AW$10:$BA$10,"&lt;"&amp;Z1366)+1)</f>
        <v>2.5000000000000001E-4</v>
      </c>
      <c r="AD1366" s="62">
        <v>1.9575</v>
      </c>
      <c r="AE1366" s="61">
        <f t="array" ref="AE1366">INDEX($AT$11:$AV$66,MATCH($C1366&amp;$G1366,$AO$11:$AO$66&amp;$AP$11:$AP$66,0),COUNTIF($AT$10:$AV$10,"&lt;"&amp;AD1366)+1)</f>
        <v>8.0000000000000004E-4</v>
      </c>
      <c r="AF1366" s="111">
        <f t="shared" si="319"/>
        <v>1.8853312163512967</v>
      </c>
      <c r="AG1366" s="121">
        <f t="array" ref="AG1366">INDEX($AW$11:$BA$66,MATCH($C1366&amp;$G1366,$AO$11:$AO$66&amp;$AP$11:$AP$66,0),COUNTIF($AW$10:$BA$10,"&lt;"&amp;AD1366)+1)</f>
        <v>2.5000000000000001E-4</v>
      </c>
    </row>
    <row r="1367" spans="2:33" ht="12.75" customHeight="1" x14ac:dyDescent="0.3">
      <c r="B1367" s="83" t="str">
        <f t="shared" si="307"/>
        <v>2-8 UN</v>
      </c>
      <c r="C1367" s="74" t="s">
        <v>498</v>
      </c>
      <c r="D1367" s="74"/>
      <c r="E1367" s="24" t="s">
        <v>604</v>
      </c>
      <c r="F1367" s="84" t="s">
        <v>695</v>
      </c>
      <c r="G1367" s="75">
        <v>8</v>
      </c>
      <c r="H1367" s="74" t="s">
        <v>519</v>
      </c>
      <c r="I1367" s="74" t="s">
        <v>660</v>
      </c>
      <c r="J1367" s="74" t="s">
        <v>588</v>
      </c>
      <c r="K1367" s="74" t="s">
        <v>600</v>
      </c>
      <c r="L1367" s="23">
        <f t="shared" si="308"/>
        <v>50.741599999999998</v>
      </c>
      <c r="M1367" s="23">
        <f t="shared" si="309"/>
        <v>3.1749999999999998</v>
      </c>
      <c r="N1367" s="74">
        <v>60</v>
      </c>
      <c r="O1367" s="101">
        <f t="shared" si="310"/>
        <v>50.741599999999998</v>
      </c>
      <c r="P1367" s="85">
        <f t="shared" si="311"/>
        <v>17.8</v>
      </c>
      <c r="Q1367" s="58">
        <f t="shared" si="312"/>
        <v>0</v>
      </c>
      <c r="R1367" s="101">
        <f t="shared" si="313"/>
        <v>48.679400000000001</v>
      </c>
      <c r="S1367" s="85">
        <f t="shared" si="314"/>
        <v>6.4</v>
      </c>
      <c r="T1367" s="58">
        <f t="shared" si="315"/>
        <v>0</v>
      </c>
      <c r="U1367" s="58">
        <f t="shared" si="316"/>
        <v>6.4</v>
      </c>
      <c r="V1367" s="75">
        <f t="array" ref="V1367">INDEX(AS$11:AS$66,MATCH(C1367&amp;G1367,AO$11:AO$66&amp;AP$11:AP$66,0),0)</f>
        <v>5</v>
      </c>
      <c r="X1367" s="120">
        <f t="shared" si="317"/>
        <v>0.125</v>
      </c>
      <c r="Y1367" s="61">
        <f t="array" ref="Y1367">INDEX($AQ$11:$AR$66,MATCH($C1367&amp;$G1367,$AO$11:$AO$66&amp;$AP$11:$AP$66,0),COUNTIF($AQ$10:$AR$10,"&lt;"&amp;Z1367)+1)</f>
        <v>2.5000000000000001E-4</v>
      </c>
      <c r="Z1367" s="123">
        <v>1.9977</v>
      </c>
      <c r="AA1367" s="61">
        <f t="array" ref="AA1367">INDEX($AT$11:$AV$66,MATCH($C1367&amp;$G1367,$AO$11:$AO$66&amp;$AP$11:$AP$66,0),COUNTIF($AT$10:$AV$10,"&lt;"&amp;Z1367)+1)</f>
        <v>6.9999999999999999E-4</v>
      </c>
      <c r="AB1367" s="111">
        <f t="shared" si="318"/>
        <v>1.9165101183952089</v>
      </c>
      <c r="AC1367" s="121">
        <f t="array" ref="AC1367">INDEX($AW$11:$BA$66,MATCH($C1367&amp;$G1367,$AO$11:$AO$66&amp;$AP$11:$AP$66,0),COUNTIF($AW$10:$BA$10,"&lt;"&amp;Z1367)+1)</f>
        <v>2.5000000000000001E-4</v>
      </c>
      <c r="AD1367" s="62">
        <v>1.9628000000000001</v>
      </c>
      <c r="AE1367" s="61">
        <f t="array" ref="AE1367">INDEX($AT$11:$AV$66,MATCH($C1367&amp;$G1367,$AO$11:$AO$66&amp;$AP$11:$AP$66,0),COUNTIF($AT$10:$AV$10,"&lt;"&amp;AD1367)+1)</f>
        <v>6.9999999999999999E-4</v>
      </c>
      <c r="AF1367" s="111">
        <f t="shared" si="319"/>
        <v>1.9086734122634728</v>
      </c>
      <c r="AG1367" s="121">
        <f t="array" ref="AG1367">INDEX($AW$11:$BA$66,MATCH($C1367&amp;$G1367,$AO$11:$AO$66&amp;$AP$11:$AP$66,0),COUNTIF($AW$10:$BA$10,"&lt;"&amp;AD1367)+1)</f>
        <v>2.5000000000000001E-4</v>
      </c>
    </row>
    <row r="1368" spans="2:33" ht="12.75" customHeight="1" x14ac:dyDescent="0.3">
      <c r="B1368" s="83" t="str">
        <f t="shared" si="307"/>
        <v>2-8 UN</v>
      </c>
      <c r="C1368" s="74" t="s">
        <v>498</v>
      </c>
      <c r="D1368" s="74"/>
      <c r="E1368" s="24" t="s">
        <v>604</v>
      </c>
      <c r="F1368" s="84" t="s">
        <v>695</v>
      </c>
      <c r="G1368" s="75">
        <v>8</v>
      </c>
      <c r="H1368" s="74" t="s">
        <v>519</v>
      </c>
      <c r="I1368" s="74" t="s">
        <v>661</v>
      </c>
      <c r="J1368" s="74" t="s">
        <v>588</v>
      </c>
      <c r="K1368" s="74" t="s">
        <v>600</v>
      </c>
      <c r="L1368" s="23">
        <f t="shared" si="308"/>
        <v>50.8</v>
      </c>
      <c r="M1368" s="23">
        <f t="shared" si="309"/>
        <v>3.1749999999999998</v>
      </c>
      <c r="N1368" s="74">
        <v>60</v>
      </c>
      <c r="O1368" s="101">
        <f t="shared" si="310"/>
        <v>50.8</v>
      </c>
      <c r="P1368" s="85">
        <f t="shared" si="311"/>
        <v>17.8</v>
      </c>
      <c r="Q1368" s="58">
        <f t="shared" si="312"/>
        <v>0</v>
      </c>
      <c r="R1368" s="101">
        <f t="shared" si="313"/>
        <v>48.7378</v>
      </c>
      <c r="S1368" s="85">
        <f t="shared" si="314"/>
        <v>6.4</v>
      </c>
      <c r="T1368" s="58">
        <f t="shared" si="315"/>
        <v>0</v>
      </c>
      <c r="U1368" s="58">
        <f t="shared" si="316"/>
        <v>6.4</v>
      </c>
      <c r="V1368" s="75">
        <f t="array" ref="V1368">INDEX(AS$11:AS$66,MATCH(C1368&amp;G1368,AO$11:AO$66&amp;AP$11:AP$66,0),0)</f>
        <v>5</v>
      </c>
      <c r="X1368" s="120">
        <f t="shared" si="317"/>
        <v>0.125</v>
      </c>
      <c r="Y1368" s="61">
        <f t="array" ref="Y1368">INDEX($AQ$11:$AR$66,MATCH($C1368&amp;$G1368,$AO$11:$AO$66&amp;$AP$11:$AP$66,0),COUNTIF($AQ$10:$AR$10,"&lt;"&amp;Z1368)+1)</f>
        <v>2.5000000000000001E-4</v>
      </c>
      <c r="Z1368" s="61">
        <f>INDEX(AJ$11:AJ$92,MATCH(F1368,AI$11:AI$92,0))</f>
        <v>2</v>
      </c>
      <c r="AA1368" s="61">
        <f t="array" ref="AA1368">INDEX($AT$11:$AV$66,MATCH($C1368&amp;$G1368,$AO$11:$AO$66&amp;$AP$11:$AP$66,0),COUNTIF($AT$10:$AV$10,"&lt;"&amp;Z1368)+1)</f>
        <v>6.9999999999999999E-4</v>
      </c>
      <c r="AB1368" s="111">
        <f t="shared" si="318"/>
        <v>1.9188101183952089</v>
      </c>
      <c r="AC1368" s="121">
        <f t="array" ref="AC1368">INDEX($AW$11:$BA$66,MATCH($C1368&amp;$G1368,$AO$11:$AO$66&amp;$AP$11:$AP$66,0),COUNTIF($AW$10:$BA$10,"&lt;"&amp;Z1368)+1)</f>
        <v>2.5000000000000001E-4</v>
      </c>
      <c r="AD1368" s="62">
        <v>1.9671000000000001</v>
      </c>
      <c r="AE1368" s="61">
        <f t="array" ref="AE1368">INDEX($AT$11:$AV$66,MATCH($C1368&amp;$G1368,$AO$11:$AO$66&amp;$AP$11:$AP$66,0),COUNTIF($AT$10:$AV$10,"&lt;"&amp;AD1368)+1)</f>
        <v>6.9999999999999999E-4</v>
      </c>
      <c r="AF1368" s="111">
        <f t="shared" si="319"/>
        <v>1.9129734122634727</v>
      </c>
      <c r="AG1368" s="121">
        <f t="array" ref="AG1368">INDEX($AW$11:$BA$66,MATCH($C1368&amp;$G1368,$AO$11:$AO$66&amp;$AP$11:$AP$66,0),COUNTIF($AW$10:$BA$10,"&lt;"&amp;AD1368)+1)</f>
        <v>2.5000000000000001E-4</v>
      </c>
    </row>
    <row r="1369" spans="2:33" ht="12.75" customHeight="1" x14ac:dyDescent="0.3">
      <c r="B1369" s="83" t="str">
        <f t="shared" si="307"/>
        <v>2-12 UN</v>
      </c>
      <c r="C1369" s="74" t="s">
        <v>498</v>
      </c>
      <c r="D1369" s="74"/>
      <c r="E1369" s="24" t="s">
        <v>604</v>
      </c>
      <c r="F1369" s="84" t="s">
        <v>695</v>
      </c>
      <c r="G1369" s="75">
        <v>12</v>
      </c>
      <c r="H1369" s="74" t="s">
        <v>519</v>
      </c>
      <c r="I1369" s="74" t="s">
        <v>660</v>
      </c>
      <c r="J1369" s="74" t="s">
        <v>588</v>
      </c>
      <c r="K1369" s="74" t="s">
        <v>600</v>
      </c>
      <c r="L1369" s="23">
        <f t="shared" si="308"/>
        <v>50.754300000000001</v>
      </c>
      <c r="M1369" s="23">
        <f t="shared" si="309"/>
        <v>2.1166999999999998</v>
      </c>
      <c r="N1369" s="74">
        <v>60</v>
      </c>
      <c r="O1369" s="101">
        <f t="shared" si="310"/>
        <v>50.754300000000001</v>
      </c>
      <c r="P1369" s="85">
        <f t="shared" si="311"/>
        <v>15.2</v>
      </c>
      <c r="Q1369" s="58">
        <f t="shared" si="312"/>
        <v>0</v>
      </c>
      <c r="R1369" s="101">
        <f t="shared" si="313"/>
        <v>49.3795</v>
      </c>
      <c r="S1369" s="85">
        <f t="shared" si="314"/>
        <v>6.4</v>
      </c>
      <c r="T1369" s="58">
        <f t="shared" si="315"/>
        <v>0</v>
      </c>
      <c r="U1369" s="58">
        <f t="shared" si="316"/>
        <v>5.0999999999999996</v>
      </c>
      <c r="V1369" s="75">
        <f t="array" ref="V1369">INDEX(AS$11:AS$66,MATCH(C1369&amp;G1369,AO$11:AO$66&amp;AP$11:AP$66,0),0)</f>
        <v>6</v>
      </c>
      <c r="X1369" s="120">
        <f t="shared" si="317"/>
        <v>8.3333333333333329E-2</v>
      </c>
      <c r="Y1369" s="61">
        <f t="array" ref="Y1369">INDEX($AQ$11:$AR$66,MATCH($C1369&amp;$G1369,$AO$11:$AO$66&amp;$AP$11:$AP$66,0),COUNTIF($AQ$10:$AR$10,"&lt;"&amp;Z1369)+1)</f>
        <v>2.0000000000000001E-4</v>
      </c>
      <c r="Z1369" s="123">
        <v>1.9982</v>
      </c>
      <c r="AA1369" s="61">
        <f t="array" ref="AA1369">INDEX($AT$11:$AV$66,MATCH($C1369&amp;$G1369,$AO$11:$AO$66&amp;$AP$11:$AP$66,0),COUNTIF($AT$10:$AV$10,"&lt;"&amp;Z1369)+1)</f>
        <v>5.9999999999999995E-4</v>
      </c>
      <c r="AB1369" s="111">
        <f t="shared" si="318"/>
        <v>1.9440734122634726</v>
      </c>
      <c r="AC1369" s="121">
        <f t="array" ref="AC1369">INDEX($AW$11:$BA$66,MATCH($C1369&amp;$G1369,$AO$11:$AO$66&amp;$AP$11:$AP$66,0),COUNTIF($AW$10:$BA$10,"&lt;"&amp;Z1369)+1)</f>
        <v>2.5000000000000001E-4</v>
      </c>
      <c r="AD1369" s="62">
        <v>1.9741</v>
      </c>
      <c r="AE1369" s="61">
        <f t="array" ref="AE1369">INDEX($AT$11:$AV$66,MATCH($C1369&amp;$G1369,$AO$11:$AO$66&amp;$AP$11:$AP$66,0),COUNTIF($AT$10:$AV$10,"&lt;"&amp;AD1369)+1)</f>
        <v>5.9999999999999995E-4</v>
      </c>
      <c r="AF1369" s="111">
        <f t="shared" si="319"/>
        <v>1.9380156081756483</v>
      </c>
      <c r="AG1369" s="121">
        <f t="array" ref="AG1369">INDEX($AW$11:$BA$66,MATCH($C1369&amp;$G1369,$AO$11:$AO$66&amp;$AP$11:$AP$66,0),COUNTIF($AW$10:$BA$10,"&lt;"&amp;AD1369)+1)</f>
        <v>2.5000000000000001E-4</v>
      </c>
    </row>
    <row r="1370" spans="2:33" ht="12.75" customHeight="1" x14ac:dyDescent="0.3">
      <c r="B1370" s="83" t="str">
        <f t="shared" si="307"/>
        <v>2-12 UN</v>
      </c>
      <c r="C1370" s="74" t="s">
        <v>498</v>
      </c>
      <c r="D1370" s="74"/>
      <c r="E1370" s="24" t="s">
        <v>604</v>
      </c>
      <c r="F1370" s="84" t="s">
        <v>695</v>
      </c>
      <c r="G1370" s="75">
        <v>12</v>
      </c>
      <c r="H1370" s="74" t="s">
        <v>519</v>
      </c>
      <c r="I1370" s="74" t="s">
        <v>661</v>
      </c>
      <c r="J1370" s="74" t="s">
        <v>588</v>
      </c>
      <c r="K1370" s="74" t="s">
        <v>600</v>
      </c>
      <c r="L1370" s="23">
        <f t="shared" si="308"/>
        <v>50.8</v>
      </c>
      <c r="M1370" s="23">
        <f t="shared" si="309"/>
        <v>2.1166999999999998</v>
      </c>
      <c r="N1370" s="74">
        <v>60</v>
      </c>
      <c r="O1370" s="101">
        <f t="shared" si="310"/>
        <v>50.8</v>
      </c>
      <c r="P1370" s="85">
        <f t="shared" si="311"/>
        <v>15.2</v>
      </c>
      <c r="Q1370" s="58">
        <f t="shared" si="312"/>
        <v>0</v>
      </c>
      <c r="R1370" s="101">
        <f t="shared" si="313"/>
        <v>49.425199999999997</v>
      </c>
      <c r="S1370" s="85">
        <f t="shared" si="314"/>
        <v>6.4</v>
      </c>
      <c r="T1370" s="58">
        <f t="shared" si="315"/>
        <v>0</v>
      </c>
      <c r="U1370" s="58">
        <f t="shared" si="316"/>
        <v>5.0999999999999996</v>
      </c>
      <c r="V1370" s="75">
        <f t="array" ref="V1370">INDEX(AS$11:AS$66,MATCH(C1370&amp;G1370,AO$11:AO$66&amp;AP$11:AP$66,0),0)</f>
        <v>6</v>
      </c>
      <c r="X1370" s="120">
        <f t="shared" si="317"/>
        <v>8.3333333333333329E-2</v>
      </c>
      <c r="Y1370" s="61">
        <f t="array" ref="Y1370">INDEX($AQ$11:$AR$66,MATCH($C1370&amp;$G1370,$AO$11:$AO$66&amp;$AP$11:$AP$66,0),COUNTIF($AQ$10:$AR$10,"&lt;"&amp;Z1370)+1)</f>
        <v>2.0000000000000001E-4</v>
      </c>
      <c r="Z1370" s="61">
        <f>INDEX(AJ$11:AJ$92,MATCH(F1370,AI$11:AI$92,0))</f>
        <v>2</v>
      </c>
      <c r="AA1370" s="61">
        <f t="array" ref="AA1370">INDEX($AT$11:$AV$66,MATCH($C1370&amp;$G1370,$AO$11:$AO$66&amp;$AP$11:$AP$66,0),COUNTIF($AT$10:$AV$10,"&lt;"&amp;Z1370)+1)</f>
        <v>5.9999999999999995E-4</v>
      </c>
      <c r="AB1370" s="111">
        <f t="shared" si="318"/>
        <v>1.9458734122634727</v>
      </c>
      <c r="AC1370" s="121">
        <f t="array" ref="AC1370">INDEX($AW$11:$BA$66,MATCH($C1370&amp;$G1370,$AO$11:$AO$66&amp;$AP$11:$AP$66,0),COUNTIF($AW$10:$BA$10,"&lt;"&amp;Z1370)+1)</f>
        <v>2.5000000000000001E-4</v>
      </c>
      <c r="AD1370" s="62">
        <v>1.9775</v>
      </c>
      <c r="AE1370" s="61">
        <f t="array" ref="AE1370">INDEX($AT$11:$AV$66,MATCH($C1370&amp;$G1370,$AO$11:$AO$66&amp;$AP$11:$AP$66,0),COUNTIF($AT$10:$AV$10,"&lt;"&amp;AD1370)+1)</f>
        <v>5.9999999999999995E-4</v>
      </c>
      <c r="AF1370" s="111">
        <f t="shared" si="319"/>
        <v>1.9414156081756484</v>
      </c>
      <c r="AG1370" s="121">
        <f t="array" ref="AG1370">INDEX($AW$11:$BA$66,MATCH($C1370&amp;$G1370,$AO$11:$AO$66&amp;$AP$11:$AP$66,0),COUNTIF($AW$10:$BA$10,"&lt;"&amp;AD1370)+1)</f>
        <v>2.5000000000000001E-4</v>
      </c>
    </row>
    <row r="1371" spans="2:33" ht="12.75" customHeight="1" x14ac:dyDescent="0.3">
      <c r="B1371" s="83" t="str">
        <f t="shared" si="307"/>
        <v>2-16 UN</v>
      </c>
      <c r="C1371" s="74" t="s">
        <v>498</v>
      </c>
      <c r="D1371" s="74"/>
      <c r="E1371" s="24" t="s">
        <v>604</v>
      </c>
      <c r="F1371" s="84" t="s">
        <v>695</v>
      </c>
      <c r="G1371" s="75">
        <v>16</v>
      </c>
      <c r="H1371" s="74" t="s">
        <v>519</v>
      </c>
      <c r="I1371" s="74" t="s">
        <v>660</v>
      </c>
      <c r="J1371" s="74" t="s">
        <v>588</v>
      </c>
      <c r="K1371" s="74" t="s">
        <v>600</v>
      </c>
      <c r="L1371" s="23">
        <f t="shared" si="308"/>
        <v>50.759399999999999</v>
      </c>
      <c r="M1371" s="23">
        <f t="shared" si="309"/>
        <v>1.5874999999999999</v>
      </c>
      <c r="N1371" s="74">
        <v>60</v>
      </c>
      <c r="O1371" s="101">
        <f t="shared" si="310"/>
        <v>50.759399999999999</v>
      </c>
      <c r="P1371" s="85">
        <f t="shared" si="311"/>
        <v>15.2</v>
      </c>
      <c r="Q1371" s="58">
        <f t="shared" si="312"/>
        <v>0</v>
      </c>
      <c r="R1371" s="101">
        <f t="shared" si="313"/>
        <v>49.728200000000001</v>
      </c>
      <c r="S1371" s="85">
        <f t="shared" si="314"/>
        <v>6.4</v>
      </c>
      <c r="T1371" s="58">
        <f t="shared" si="315"/>
        <v>0</v>
      </c>
      <c r="U1371" s="58">
        <f t="shared" si="316"/>
        <v>3.8</v>
      </c>
      <c r="V1371" s="75">
        <f t="array" ref="V1371">INDEX(AS$11:AS$66,MATCH(C1371&amp;G1371,AO$11:AO$66&amp;AP$11:AP$66,0),0)</f>
        <v>8</v>
      </c>
      <c r="X1371" s="120">
        <f t="shared" si="317"/>
        <v>6.25E-2</v>
      </c>
      <c r="Y1371" s="61">
        <f t="array" ref="Y1371">INDEX($AQ$11:$AR$66,MATCH($C1371&amp;$G1371,$AO$11:$AO$66&amp;$AP$11:$AP$66,0),COUNTIF($AQ$10:$AR$10,"&lt;"&amp;Z1371)+1)</f>
        <v>1.4999999999999999E-4</v>
      </c>
      <c r="Z1371" s="123">
        <v>1.9984</v>
      </c>
      <c r="AA1371" s="61">
        <f t="array" ref="AA1371">INDEX($AT$11:$AV$66,MATCH($C1371&amp;$G1371,$AO$11:$AO$66&amp;$AP$11:$AP$66,0),COUNTIF($AT$10:$AV$10,"&lt;"&amp;Z1371)+1)</f>
        <v>5.9999999999999995E-4</v>
      </c>
      <c r="AB1371" s="111">
        <f t="shared" si="318"/>
        <v>1.9578050591976044</v>
      </c>
      <c r="AC1371" s="121">
        <f t="array" ref="AC1371">INDEX($AW$11:$BA$66,MATCH($C1371&amp;$G1371,$AO$11:$AO$66&amp;$AP$11:$AP$66,0),COUNTIF($AW$10:$BA$10,"&lt;"&amp;Z1371)+1)</f>
        <v>2.5000000000000001E-4</v>
      </c>
      <c r="AD1371" s="62">
        <v>1.9795</v>
      </c>
      <c r="AE1371" s="61">
        <f t="array" ref="AE1371">INDEX($AT$11:$AV$66,MATCH($C1371&amp;$G1371,$AO$11:$AO$66&amp;$AP$11:$AP$66,0),COUNTIF($AT$10:$AV$10,"&lt;"&amp;AD1371)+1)</f>
        <v>5.9999999999999995E-4</v>
      </c>
      <c r="AF1371" s="111">
        <f t="shared" si="319"/>
        <v>1.9524367061317363</v>
      </c>
      <c r="AG1371" s="121">
        <f t="array" ref="AG1371">INDEX($AW$11:$BA$66,MATCH($C1371&amp;$G1371,$AO$11:$AO$66&amp;$AP$11:$AP$66,0),COUNTIF($AW$10:$BA$10,"&lt;"&amp;AD1371)+1)</f>
        <v>2.5000000000000001E-4</v>
      </c>
    </row>
    <row r="1372" spans="2:33" ht="12.75" customHeight="1" x14ac:dyDescent="0.3">
      <c r="B1372" s="83" t="str">
        <f t="shared" si="307"/>
        <v>2-16 UN</v>
      </c>
      <c r="C1372" s="74" t="s">
        <v>498</v>
      </c>
      <c r="D1372" s="74"/>
      <c r="E1372" s="24" t="s">
        <v>604</v>
      </c>
      <c r="F1372" s="84" t="s">
        <v>695</v>
      </c>
      <c r="G1372" s="75">
        <v>16</v>
      </c>
      <c r="H1372" s="74" t="s">
        <v>519</v>
      </c>
      <c r="I1372" s="74" t="s">
        <v>661</v>
      </c>
      <c r="J1372" s="74" t="s">
        <v>588</v>
      </c>
      <c r="K1372" s="74" t="s">
        <v>600</v>
      </c>
      <c r="L1372" s="23">
        <f t="shared" si="308"/>
        <v>50.8</v>
      </c>
      <c r="M1372" s="23">
        <f t="shared" si="309"/>
        <v>1.5874999999999999</v>
      </c>
      <c r="N1372" s="74">
        <v>60</v>
      </c>
      <c r="O1372" s="101">
        <f t="shared" si="310"/>
        <v>50.8</v>
      </c>
      <c r="P1372" s="85">
        <f t="shared" si="311"/>
        <v>15.2</v>
      </c>
      <c r="Q1372" s="58">
        <f t="shared" si="312"/>
        <v>0</v>
      </c>
      <c r="R1372" s="101">
        <f t="shared" si="313"/>
        <v>49.768900000000002</v>
      </c>
      <c r="S1372" s="85">
        <f t="shared" si="314"/>
        <v>6.4</v>
      </c>
      <c r="T1372" s="58">
        <f t="shared" si="315"/>
        <v>0</v>
      </c>
      <c r="U1372" s="58">
        <f t="shared" si="316"/>
        <v>3.8</v>
      </c>
      <c r="V1372" s="75">
        <f t="array" ref="V1372">INDEX(AS$11:AS$66,MATCH(C1372&amp;G1372,AO$11:AO$66&amp;AP$11:AP$66,0),0)</f>
        <v>8</v>
      </c>
      <c r="X1372" s="120">
        <f t="shared" si="317"/>
        <v>6.25E-2</v>
      </c>
      <c r="Y1372" s="61">
        <f t="array" ref="Y1372">INDEX($AQ$11:$AR$66,MATCH($C1372&amp;$G1372,$AO$11:$AO$66&amp;$AP$11:$AP$66,0),COUNTIF($AQ$10:$AR$10,"&lt;"&amp;Z1372)+1)</f>
        <v>1.4999999999999999E-4</v>
      </c>
      <c r="Z1372" s="61">
        <f>INDEX(AJ$11:AJ$92,MATCH(F1372,AI$11:AI$92,0))</f>
        <v>2</v>
      </c>
      <c r="AA1372" s="61">
        <f t="array" ref="AA1372">INDEX($AT$11:$AV$66,MATCH($C1372&amp;$G1372,$AO$11:$AO$66&amp;$AP$11:$AP$66,0),COUNTIF($AT$10:$AV$10,"&lt;"&amp;Z1372)+1)</f>
        <v>5.9999999999999995E-4</v>
      </c>
      <c r="AB1372" s="111">
        <f t="shared" si="318"/>
        <v>1.9594050591976044</v>
      </c>
      <c r="AC1372" s="121">
        <f t="array" ref="AC1372">INDEX($AW$11:$BA$66,MATCH($C1372&amp;$G1372,$AO$11:$AO$66&amp;$AP$11:$AP$66,0),COUNTIF($AW$10:$BA$10,"&lt;"&amp;Z1372)+1)</f>
        <v>2.5000000000000001E-4</v>
      </c>
      <c r="AD1372" s="62">
        <v>1.9824999999999999</v>
      </c>
      <c r="AE1372" s="61">
        <f t="array" ref="AE1372">INDEX($AT$11:$AV$66,MATCH($C1372&amp;$G1372,$AO$11:$AO$66&amp;$AP$11:$AP$66,0),COUNTIF($AT$10:$AV$10,"&lt;"&amp;AD1372)+1)</f>
        <v>5.9999999999999995E-4</v>
      </c>
      <c r="AF1372" s="111">
        <f t="shared" si="319"/>
        <v>1.9554367061317361</v>
      </c>
      <c r="AG1372" s="121">
        <f t="array" ref="AG1372">INDEX($AW$11:$BA$66,MATCH($C1372&amp;$G1372,$AO$11:$AO$66&amp;$AP$11:$AP$66,0),COUNTIF($AW$10:$BA$10,"&lt;"&amp;AD1372)+1)</f>
        <v>2.5000000000000001E-4</v>
      </c>
    </row>
    <row r="1373" spans="2:33" ht="12.75" customHeight="1" x14ac:dyDescent="0.3">
      <c r="B1373" s="83" t="str">
        <f t="shared" si="307"/>
        <v>2-20 UN</v>
      </c>
      <c r="C1373" s="74" t="s">
        <v>498</v>
      </c>
      <c r="D1373" s="74"/>
      <c r="E1373" s="24" t="s">
        <v>604</v>
      </c>
      <c r="F1373" s="84" t="s">
        <v>695</v>
      </c>
      <c r="G1373" s="75">
        <v>20</v>
      </c>
      <c r="H1373" s="74" t="s">
        <v>519</v>
      </c>
      <c r="I1373" s="74" t="s">
        <v>660</v>
      </c>
      <c r="J1373" s="74" t="s">
        <v>588</v>
      </c>
      <c r="K1373" s="74" t="s">
        <v>600</v>
      </c>
      <c r="L1373" s="23">
        <f t="shared" si="308"/>
        <v>50.761899999999997</v>
      </c>
      <c r="M1373" s="23">
        <f t="shared" si="309"/>
        <v>1.27</v>
      </c>
      <c r="N1373" s="74">
        <v>60</v>
      </c>
      <c r="O1373" s="101">
        <f t="shared" si="310"/>
        <v>50.761899999999997</v>
      </c>
      <c r="P1373" s="85">
        <f t="shared" si="311"/>
        <v>12.7</v>
      </c>
      <c r="Q1373" s="58">
        <f t="shared" si="312"/>
        <v>0</v>
      </c>
      <c r="R1373" s="101">
        <f t="shared" si="313"/>
        <v>49.936999999999998</v>
      </c>
      <c r="S1373" s="85">
        <f t="shared" si="314"/>
        <v>5.0999999999999996</v>
      </c>
      <c r="T1373" s="58">
        <f t="shared" si="315"/>
        <v>0</v>
      </c>
      <c r="U1373" s="58">
        <f t="shared" si="316"/>
        <v>3.8</v>
      </c>
      <c r="V1373" s="75">
        <f t="array" ref="V1373">INDEX(AS$11:AS$66,MATCH(C1373&amp;G1373,AO$11:AO$66&amp;AP$11:AP$66,0),0)</f>
        <v>8</v>
      </c>
      <c r="X1373" s="120">
        <f t="shared" si="317"/>
        <v>0.05</v>
      </c>
      <c r="Y1373" s="61">
        <f t="array" ref="Y1373">INDEX($AQ$11:$AR$66,MATCH($C1373&amp;$G1373,$AO$11:$AO$66&amp;$AP$11:$AP$66,0),COUNTIF($AQ$10:$AR$10,"&lt;"&amp;Z1373)+1)</f>
        <v>1.4999999999999999E-4</v>
      </c>
      <c r="Z1373" s="123">
        <v>1.9984999999999999</v>
      </c>
      <c r="AA1373" s="61">
        <f t="array" ref="AA1373">INDEX($AT$11:$AV$66,MATCH($C1373&amp;$G1373,$AO$11:$AO$66&amp;$AP$11:$AP$66,0),COUNTIF($AT$10:$AV$10,"&lt;"&amp;Z1373)+1)</f>
        <v>5.0000000000000001E-4</v>
      </c>
      <c r="AB1373" s="111">
        <f t="shared" si="318"/>
        <v>1.9660240473580834</v>
      </c>
      <c r="AC1373" s="121">
        <f t="array" ref="AC1373">INDEX($AW$11:$BA$66,MATCH($C1373&amp;$G1373,$AO$11:$AO$66&amp;$AP$11:$AP$66,0),COUNTIF($AW$10:$BA$10,"&lt;"&amp;Z1373)+1)</f>
        <v>2.0000000000000001E-4</v>
      </c>
      <c r="AD1373" s="62">
        <v>1.9827999999999999</v>
      </c>
      <c r="AE1373" s="61">
        <f t="array" ref="AE1373">INDEX($AT$11:$AV$66,MATCH($C1373&amp;$G1373,$AO$11:$AO$66&amp;$AP$11:$AP$66,0),COUNTIF($AT$10:$AV$10,"&lt;"&amp;AD1373)+1)</f>
        <v>5.0000000000000001E-4</v>
      </c>
      <c r="AF1373" s="111">
        <f t="shared" si="319"/>
        <v>1.9611493649053888</v>
      </c>
      <c r="AG1373" s="121">
        <f t="array" ref="AG1373">INDEX($AW$11:$BA$66,MATCH($C1373&amp;$G1373,$AO$11:$AO$66&amp;$AP$11:$AP$66,0),COUNTIF($AW$10:$BA$10,"&lt;"&amp;AD1373)+1)</f>
        <v>2.0000000000000001E-4</v>
      </c>
    </row>
    <row r="1374" spans="2:33" ht="12.75" customHeight="1" x14ac:dyDescent="0.3">
      <c r="B1374" s="83" t="str">
        <f t="shared" si="307"/>
        <v>2-20 UN</v>
      </c>
      <c r="C1374" s="74" t="s">
        <v>498</v>
      </c>
      <c r="D1374" s="74"/>
      <c r="E1374" s="24" t="s">
        <v>604</v>
      </c>
      <c r="F1374" s="84" t="s">
        <v>695</v>
      </c>
      <c r="G1374" s="75">
        <v>20</v>
      </c>
      <c r="H1374" s="74" t="s">
        <v>519</v>
      </c>
      <c r="I1374" s="74" t="s">
        <v>661</v>
      </c>
      <c r="J1374" s="74" t="s">
        <v>588</v>
      </c>
      <c r="K1374" s="74" t="s">
        <v>600</v>
      </c>
      <c r="L1374" s="23">
        <f t="shared" si="308"/>
        <v>50.8</v>
      </c>
      <c r="M1374" s="23">
        <f t="shared" si="309"/>
        <v>1.27</v>
      </c>
      <c r="N1374" s="74">
        <v>60</v>
      </c>
      <c r="O1374" s="101">
        <f t="shared" si="310"/>
        <v>50.8</v>
      </c>
      <c r="P1374" s="85">
        <f t="shared" si="311"/>
        <v>12.7</v>
      </c>
      <c r="Q1374" s="58">
        <f t="shared" si="312"/>
        <v>0</v>
      </c>
      <c r="R1374" s="101">
        <f t="shared" si="313"/>
        <v>49.975099999999998</v>
      </c>
      <c r="S1374" s="85">
        <f t="shared" si="314"/>
        <v>5.0999999999999996</v>
      </c>
      <c r="T1374" s="58">
        <f t="shared" si="315"/>
        <v>0</v>
      </c>
      <c r="U1374" s="58">
        <f t="shared" si="316"/>
        <v>3.8</v>
      </c>
      <c r="V1374" s="75">
        <f t="array" ref="V1374">INDEX(AS$11:AS$66,MATCH(C1374&amp;G1374,AO$11:AO$66&amp;AP$11:AP$66,0),0)</f>
        <v>8</v>
      </c>
      <c r="X1374" s="120">
        <f t="shared" si="317"/>
        <v>0.05</v>
      </c>
      <c r="Y1374" s="61">
        <f t="array" ref="Y1374">INDEX($AQ$11:$AR$66,MATCH($C1374&amp;$G1374,$AO$11:$AO$66&amp;$AP$11:$AP$66,0),COUNTIF($AQ$10:$AR$10,"&lt;"&amp;Z1374)+1)</f>
        <v>1.4999999999999999E-4</v>
      </c>
      <c r="Z1374" s="61">
        <f>INDEX(AJ$11:AJ$92,MATCH(F1374,AI$11:AI$92,0))</f>
        <v>2</v>
      </c>
      <c r="AA1374" s="61">
        <f t="array" ref="AA1374">INDEX($AT$11:$AV$66,MATCH($C1374&amp;$G1374,$AO$11:$AO$66&amp;$AP$11:$AP$66,0),COUNTIF($AT$10:$AV$10,"&lt;"&amp;Z1374)+1)</f>
        <v>5.0000000000000001E-4</v>
      </c>
      <c r="AB1374" s="111">
        <f t="shared" si="318"/>
        <v>1.9675240473580835</v>
      </c>
      <c r="AC1374" s="121">
        <f t="array" ref="AC1374">INDEX($AW$11:$BA$66,MATCH($C1374&amp;$G1374,$AO$11:$AO$66&amp;$AP$11:$AP$66,0),COUNTIF($AW$10:$BA$10,"&lt;"&amp;Z1374)+1)</f>
        <v>2.0000000000000001E-4</v>
      </c>
      <c r="AD1374" s="62">
        <v>1.9855</v>
      </c>
      <c r="AE1374" s="61">
        <f t="array" ref="AE1374">INDEX($AT$11:$AV$66,MATCH($C1374&amp;$G1374,$AO$11:$AO$66&amp;$AP$11:$AP$66,0),COUNTIF($AT$10:$AV$10,"&lt;"&amp;AD1374)+1)</f>
        <v>5.0000000000000001E-4</v>
      </c>
      <c r="AF1374" s="111">
        <f t="shared" si="319"/>
        <v>1.9638493649053892</v>
      </c>
      <c r="AG1374" s="121">
        <f t="array" ref="AG1374">INDEX($AW$11:$BA$66,MATCH($C1374&amp;$G1374,$AO$11:$AO$66&amp;$AP$11:$AP$66,0),COUNTIF($AW$10:$BA$10,"&lt;"&amp;AD1374)+1)</f>
        <v>2.0000000000000001E-4</v>
      </c>
    </row>
    <row r="1375" spans="2:33" ht="12.75" customHeight="1" x14ac:dyDescent="0.3">
      <c r="B1375" s="83" t="str">
        <f t="shared" si="307"/>
        <v>2 1/8-6 UN</v>
      </c>
      <c r="C1375" s="74" t="s">
        <v>498</v>
      </c>
      <c r="D1375" s="74"/>
      <c r="E1375" s="24" t="s">
        <v>604</v>
      </c>
      <c r="F1375" s="84" t="s">
        <v>696</v>
      </c>
      <c r="G1375" s="75">
        <v>6</v>
      </c>
      <c r="H1375" s="74" t="s">
        <v>519</v>
      </c>
      <c r="I1375" s="74" t="s">
        <v>660</v>
      </c>
      <c r="J1375" s="74" t="s">
        <v>588</v>
      </c>
      <c r="K1375" s="74" t="s">
        <v>600</v>
      </c>
      <c r="L1375" s="23">
        <f t="shared" si="308"/>
        <v>53.908999999999999</v>
      </c>
      <c r="M1375" s="23">
        <f t="shared" si="309"/>
        <v>4.2332999999999998</v>
      </c>
      <c r="N1375" s="74">
        <v>60</v>
      </c>
      <c r="O1375" s="101">
        <f t="shared" si="310"/>
        <v>53.908999999999999</v>
      </c>
      <c r="P1375" s="85">
        <f t="shared" si="311"/>
        <v>20.3</v>
      </c>
      <c r="Q1375" s="58">
        <f t="shared" si="312"/>
        <v>0</v>
      </c>
      <c r="R1375" s="101">
        <f t="shared" si="313"/>
        <v>51.159300000000002</v>
      </c>
      <c r="S1375" s="85">
        <f t="shared" si="314"/>
        <v>6.4</v>
      </c>
      <c r="T1375" s="58">
        <f t="shared" si="315"/>
        <v>0</v>
      </c>
      <c r="U1375" s="58">
        <f t="shared" si="316"/>
        <v>7.6</v>
      </c>
      <c r="V1375" s="75">
        <f t="array" ref="V1375">INDEX(AS$11:AS$66,MATCH(C1375&amp;G1375,AO$11:AO$66&amp;AP$11:AP$66,0),0)</f>
        <v>5</v>
      </c>
      <c r="X1375" s="120">
        <f t="shared" si="317"/>
        <v>0.16666666666666666</v>
      </c>
      <c r="Y1375" s="61">
        <f t="array" ref="Y1375">INDEX($AQ$11:$AR$66,MATCH($C1375&amp;$G1375,$AO$11:$AO$66&amp;$AP$11:$AP$66,0),COUNTIF($AQ$10:$AR$10,"&lt;"&amp;Z1375)+1)</f>
        <v>2.9999999999999997E-4</v>
      </c>
      <c r="Z1375" s="123">
        <v>2.1223999999999998</v>
      </c>
      <c r="AA1375" s="61">
        <f t="array" ref="AA1375">INDEX($AT$11:$AV$66,MATCH($C1375&amp;$G1375,$AO$11:$AO$66&amp;$AP$11:$AP$66,0),COUNTIF($AT$10:$AV$10,"&lt;"&amp;Z1375)+1)</f>
        <v>8.0000000000000004E-4</v>
      </c>
      <c r="AB1375" s="111">
        <f t="shared" si="318"/>
        <v>2.0141468245269452</v>
      </c>
      <c r="AC1375" s="121">
        <f t="array" ref="AC1375">INDEX($AW$11:$BA$66,MATCH($C1375&amp;$G1375,$AO$11:$AO$66&amp;$AP$11:$AP$66,0),COUNTIF($AW$10:$BA$10,"&lt;"&amp;Z1375)+1)</f>
        <v>2.5000000000000001E-4</v>
      </c>
      <c r="AD1375" s="62">
        <v>2.0775999999999999</v>
      </c>
      <c r="AE1375" s="61">
        <f t="array" ref="AE1375">INDEX($AT$11:$AV$66,MATCH($C1375&amp;$G1375,$AO$11:$AO$66&amp;$AP$11:$AP$66,0),COUNTIF($AT$10:$AV$10,"&lt;"&amp;AD1375)+1)</f>
        <v>8.0000000000000004E-4</v>
      </c>
      <c r="AF1375" s="111">
        <f t="shared" si="319"/>
        <v>2.0054312163512966</v>
      </c>
      <c r="AG1375" s="121">
        <f t="array" ref="AG1375">INDEX($AW$11:$BA$66,MATCH($C1375&amp;$G1375,$AO$11:$AO$66&amp;$AP$11:$AP$66,0),COUNTIF($AW$10:$BA$10,"&lt;"&amp;AD1375)+1)</f>
        <v>2.5000000000000001E-4</v>
      </c>
    </row>
    <row r="1376" spans="2:33" ht="12.75" customHeight="1" x14ac:dyDescent="0.3">
      <c r="B1376" s="83" t="str">
        <f t="shared" si="307"/>
        <v>2 1/8-6 UN</v>
      </c>
      <c r="C1376" s="74" t="s">
        <v>498</v>
      </c>
      <c r="D1376" s="74"/>
      <c r="E1376" s="24" t="s">
        <v>604</v>
      </c>
      <c r="F1376" s="84" t="s">
        <v>696</v>
      </c>
      <c r="G1376" s="75">
        <v>6</v>
      </c>
      <c r="H1376" s="74" t="s">
        <v>519</v>
      </c>
      <c r="I1376" s="74" t="s">
        <v>661</v>
      </c>
      <c r="J1376" s="74" t="s">
        <v>588</v>
      </c>
      <c r="K1376" s="74" t="s">
        <v>600</v>
      </c>
      <c r="L1376" s="23">
        <f t="shared" si="308"/>
        <v>53.975000000000001</v>
      </c>
      <c r="M1376" s="23">
        <f t="shared" si="309"/>
        <v>4.2332999999999998</v>
      </c>
      <c r="N1376" s="74">
        <v>60</v>
      </c>
      <c r="O1376" s="101">
        <f t="shared" si="310"/>
        <v>53.975000000000001</v>
      </c>
      <c r="P1376" s="85">
        <f t="shared" si="311"/>
        <v>20.3</v>
      </c>
      <c r="Q1376" s="58">
        <f t="shared" si="312"/>
        <v>0</v>
      </c>
      <c r="R1376" s="101">
        <f t="shared" si="313"/>
        <v>51.2254</v>
      </c>
      <c r="S1376" s="85">
        <f t="shared" si="314"/>
        <v>6.4</v>
      </c>
      <c r="T1376" s="58">
        <f t="shared" si="315"/>
        <v>0</v>
      </c>
      <c r="U1376" s="58">
        <f t="shared" si="316"/>
        <v>7.6</v>
      </c>
      <c r="V1376" s="75">
        <f t="array" ref="V1376">INDEX(AS$11:AS$66,MATCH(C1376&amp;G1376,AO$11:AO$66&amp;AP$11:AP$66,0),0)</f>
        <v>5</v>
      </c>
      <c r="X1376" s="120">
        <f t="shared" si="317"/>
        <v>0.16666666666666666</v>
      </c>
      <c r="Y1376" s="61">
        <f t="array" ref="Y1376">INDEX($AQ$11:$AR$66,MATCH($C1376&amp;$G1376,$AO$11:$AO$66&amp;$AP$11:$AP$66,0),COUNTIF($AQ$10:$AR$10,"&lt;"&amp;Z1376)+1)</f>
        <v>2.9999999999999997E-4</v>
      </c>
      <c r="Z1376" s="61">
        <f>INDEX(AJ$11:AJ$92,MATCH(F1376,AI$11:AI$92,0))</f>
        <v>2.125</v>
      </c>
      <c r="AA1376" s="61">
        <f t="array" ref="AA1376">INDEX($AT$11:$AV$66,MATCH($C1376&amp;$G1376,$AO$11:$AO$66&amp;$AP$11:$AP$66,0),COUNTIF($AT$10:$AV$10,"&lt;"&amp;Z1376)+1)</f>
        <v>8.0000000000000004E-4</v>
      </c>
      <c r="AB1376" s="111">
        <f t="shared" si="318"/>
        <v>2.0167468245269453</v>
      </c>
      <c r="AC1376" s="121">
        <f t="array" ref="AC1376">INDEX($AW$11:$BA$66,MATCH($C1376&amp;$G1376,$AO$11:$AO$66&amp;$AP$11:$AP$66,0),COUNTIF($AW$10:$BA$10,"&lt;"&amp;Z1376)+1)</f>
        <v>2.5000000000000001E-4</v>
      </c>
      <c r="AD1376" s="62">
        <v>2.0823999999999998</v>
      </c>
      <c r="AE1376" s="61">
        <f t="array" ref="AE1376">INDEX($AT$11:$AV$66,MATCH($C1376&amp;$G1376,$AO$11:$AO$66&amp;$AP$11:$AP$66,0),COUNTIF($AT$10:$AV$10,"&lt;"&amp;AD1376)+1)</f>
        <v>8.0000000000000004E-4</v>
      </c>
      <c r="AF1376" s="111">
        <f t="shared" si="319"/>
        <v>2.0102312163512965</v>
      </c>
      <c r="AG1376" s="121">
        <f t="array" ref="AG1376">INDEX($AW$11:$BA$66,MATCH($C1376&amp;$G1376,$AO$11:$AO$66&amp;$AP$11:$AP$66,0),COUNTIF($AW$10:$BA$10,"&lt;"&amp;AD1376)+1)</f>
        <v>2.5000000000000001E-4</v>
      </c>
    </row>
    <row r="1377" spans="2:33" ht="12.75" customHeight="1" x14ac:dyDescent="0.3">
      <c r="B1377" s="83" t="str">
        <f t="shared" si="307"/>
        <v>2 1/8-8 UN</v>
      </c>
      <c r="C1377" s="74" t="s">
        <v>498</v>
      </c>
      <c r="D1377" s="74"/>
      <c r="E1377" s="24" t="s">
        <v>604</v>
      </c>
      <c r="F1377" s="84" t="s">
        <v>696</v>
      </c>
      <c r="G1377" s="75">
        <v>8</v>
      </c>
      <c r="H1377" s="74" t="s">
        <v>519</v>
      </c>
      <c r="I1377" s="74" t="s">
        <v>660</v>
      </c>
      <c r="J1377" s="74" t="s">
        <v>588</v>
      </c>
      <c r="K1377" s="74" t="s">
        <v>600</v>
      </c>
      <c r="L1377" s="23">
        <f t="shared" si="308"/>
        <v>53.914000000000001</v>
      </c>
      <c r="M1377" s="23">
        <f t="shared" si="309"/>
        <v>3.1749999999999998</v>
      </c>
      <c r="N1377" s="74">
        <v>60</v>
      </c>
      <c r="O1377" s="101">
        <f t="shared" si="310"/>
        <v>53.914000000000001</v>
      </c>
      <c r="P1377" s="85">
        <f t="shared" si="311"/>
        <v>17.8</v>
      </c>
      <c r="Q1377" s="58">
        <f t="shared" si="312"/>
        <v>0</v>
      </c>
      <c r="R1377" s="101">
        <f t="shared" si="313"/>
        <v>51.851799999999997</v>
      </c>
      <c r="S1377" s="85">
        <f t="shared" si="314"/>
        <v>6.4</v>
      </c>
      <c r="T1377" s="58">
        <f t="shared" si="315"/>
        <v>0</v>
      </c>
      <c r="U1377" s="58">
        <f t="shared" si="316"/>
        <v>6.4</v>
      </c>
      <c r="V1377" s="75">
        <f t="array" ref="V1377">INDEX(AS$11:AS$66,MATCH(C1377&amp;G1377,AO$11:AO$66&amp;AP$11:AP$66,0),0)</f>
        <v>5</v>
      </c>
      <c r="X1377" s="120">
        <f t="shared" si="317"/>
        <v>0.125</v>
      </c>
      <c r="Y1377" s="61">
        <f t="array" ref="Y1377">INDEX($AQ$11:$AR$66,MATCH($C1377&amp;$G1377,$AO$11:$AO$66&amp;$AP$11:$AP$66,0),COUNTIF($AQ$10:$AR$10,"&lt;"&amp;Z1377)+1)</f>
        <v>2.5000000000000001E-4</v>
      </c>
      <c r="Z1377" s="123">
        <v>2.1225999999999998</v>
      </c>
      <c r="AA1377" s="61">
        <f t="array" ref="AA1377">INDEX($AT$11:$AV$66,MATCH($C1377&amp;$G1377,$AO$11:$AO$66&amp;$AP$11:$AP$66,0),COUNTIF($AT$10:$AV$10,"&lt;"&amp;Z1377)+1)</f>
        <v>6.9999999999999999E-4</v>
      </c>
      <c r="AB1377" s="111">
        <f t="shared" si="318"/>
        <v>2.0414101183952087</v>
      </c>
      <c r="AC1377" s="121">
        <f t="array" ref="AC1377">INDEX($AW$11:$BA$66,MATCH($C1377&amp;$G1377,$AO$11:$AO$66&amp;$AP$11:$AP$66,0),COUNTIF($AW$10:$BA$10,"&lt;"&amp;Z1377)+1)</f>
        <v>2.5000000000000001E-4</v>
      </c>
      <c r="AD1377" s="62">
        <v>2.0876000000000001</v>
      </c>
      <c r="AE1377" s="61">
        <f t="array" ref="AE1377">INDEX($AT$11:$AV$66,MATCH($C1377&amp;$G1377,$AO$11:$AO$66&amp;$AP$11:$AP$66,0),COUNTIF($AT$10:$AV$10,"&lt;"&amp;AD1377)+1)</f>
        <v>6.9999999999999999E-4</v>
      </c>
      <c r="AF1377" s="111">
        <f t="shared" si="319"/>
        <v>2.0334734122634726</v>
      </c>
      <c r="AG1377" s="121">
        <f t="array" ref="AG1377">INDEX($AW$11:$BA$66,MATCH($C1377&amp;$G1377,$AO$11:$AO$66&amp;$AP$11:$AP$66,0),COUNTIF($AW$10:$BA$10,"&lt;"&amp;AD1377)+1)</f>
        <v>2.5000000000000001E-4</v>
      </c>
    </row>
    <row r="1378" spans="2:33" ht="12.75" customHeight="1" x14ac:dyDescent="0.3">
      <c r="B1378" s="83" t="str">
        <f t="shared" si="307"/>
        <v>2 1/8-8 UN</v>
      </c>
      <c r="C1378" s="74" t="s">
        <v>498</v>
      </c>
      <c r="D1378" s="74"/>
      <c r="E1378" s="24" t="s">
        <v>604</v>
      </c>
      <c r="F1378" s="84" t="s">
        <v>696</v>
      </c>
      <c r="G1378" s="75">
        <v>8</v>
      </c>
      <c r="H1378" s="74" t="s">
        <v>519</v>
      </c>
      <c r="I1378" s="74" t="s">
        <v>661</v>
      </c>
      <c r="J1378" s="74" t="s">
        <v>588</v>
      </c>
      <c r="K1378" s="74" t="s">
        <v>600</v>
      </c>
      <c r="L1378" s="23">
        <f t="shared" si="308"/>
        <v>53.975000000000001</v>
      </c>
      <c r="M1378" s="23">
        <f t="shared" si="309"/>
        <v>3.1749999999999998</v>
      </c>
      <c r="N1378" s="74">
        <v>60</v>
      </c>
      <c r="O1378" s="101">
        <f t="shared" si="310"/>
        <v>53.975000000000001</v>
      </c>
      <c r="P1378" s="85">
        <f t="shared" si="311"/>
        <v>17.8</v>
      </c>
      <c r="Q1378" s="58">
        <f t="shared" si="312"/>
        <v>0</v>
      </c>
      <c r="R1378" s="101">
        <f t="shared" si="313"/>
        <v>51.912799999999997</v>
      </c>
      <c r="S1378" s="85">
        <f t="shared" si="314"/>
        <v>6.4</v>
      </c>
      <c r="T1378" s="58">
        <f t="shared" si="315"/>
        <v>0</v>
      </c>
      <c r="U1378" s="58">
        <f t="shared" si="316"/>
        <v>6.4</v>
      </c>
      <c r="V1378" s="75">
        <f t="array" ref="V1378">INDEX(AS$11:AS$66,MATCH(C1378&amp;G1378,AO$11:AO$66&amp;AP$11:AP$66,0),0)</f>
        <v>5</v>
      </c>
      <c r="X1378" s="120">
        <f t="shared" si="317"/>
        <v>0.125</v>
      </c>
      <c r="Y1378" s="61">
        <f t="array" ref="Y1378">INDEX($AQ$11:$AR$66,MATCH($C1378&amp;$G1378,$AO$11:$AO$66&amp;$AP$11:$AP$66,0),COUNTIF($AQ$10:$AR$10,"&lt;"&amp;Z1378)+1)</f>
        <v>2.5000000000000001E-4</v>
      </c>
      <c r="Z1378" s="61">
        <f>INDEX(AJ$11:AJ$92,MATCH(F1378,AI$11:AI$92,0))</f>
        <v>2.125</v>
      </c>
      <c r="AA1378" s="61">
        <f t="array" ref="AA1378">INDEX($AT$11:$AV$66,MATCH($C1378&amp;$G1378,$AO$11:$AO$66&amp;$AP$11:$AP$66,0),COUNTIF($AT$10:$AV$10,"&lt;"&amp;Z1378)+1)</f>
        <v>6.9999999999999999E-4</v>
      </c>
      <c r="AB1378" s="111">
        <f t="shared" si="318"/>
        <v>2.0438101183952089</v>
      </c>
      <c r="AC1378" s="121">
        <f t="array" ref="AC1378">INDEX($AW$11:$BA$66,MATCH($C1378&amp;$G1378,$AO$11:$AO$66&amp;$AP$11:$AP$66,0),COUNTIF($AW$10:$BA$10,"&lt;"&amp;Z1378)+1)</f>
        <v>2.5000000000000001E-4</v>
      </c>
      <c r="AD1378" s="62">
        <v>2.0920000000000001</v>
      </c>
      <c r="AE1378" s="61">
        <f t="array" ref="AE1378">INDEX($AT$11:$AV$66,MATCH($C1378&amp;$G1378,$AO$11:$AO$66&amp;$AP$11:$AP$66,0),COUNTIF($AT$10:$AV$10,"&lt;"&amp;AD1378)+1)</f>
        <v>6.9999999999999999E-4</v>
      </c>
      <c r="AF1378" s="111">
        <f t="shared" si="319"/>
        <v>2.0378734122634725</v>
      </c>
      <c r="AG1378" s="121">
        <f t="array" ref="AG1378">INDEX($AW$11:$BA$66,MATCH($C1378&amp;$G1378,$AO$11:$AO$66&amp;$AP$11:$AP$66,0),COUNTIF($AW$10:$BA$10,"&lt;"&amp;AD1378)+1)</f>
        <v>2.5000000000000001E-4</v>
      </c>
    </row>
    <row r="1379" spans="2:33" ht="12.75" customHeight="1" x14ac:dyDescent="0.3">
      <c r="B1379" s="83" t="str">
        <f t="shared" si="307"/>
        <v>2 1/8-12 UN</v>
      </c>
      <c r="C1379" s="74" t="s">
        <v>498</v>
      </c>
      <c r="D1379" s="74"/>
      <c r="E1379" s="24" t="s">
        <v>604</v>
      </c>
      <c r="F1379" s="84" t="s">
        <v>696</v>
      </c>
      <c r="G1379" s="75">
        <v>12</v>
      </c>
      <c r="H1379" s="74" t="s">
        <v>519</v>
      </c>
      <c r="I1379" s="74" t="s">
        <v>660</v>
      </c>
      <c r="J1379" s="74" t="s">
        <v>588</v>
      </c>
      <c r="K1379" s="74" t="s">
        <v>600</v>
      </c>
      <c r="L1379" s="23">
        <f t="shared" si="308"/>
        <v>53.929299999999998</v>
      </c>
      <c r="M1379" s="23">
        <f t="shared" si="309"/>
        <v>2.1166999999999998</v>
      </c>
      <c r="N1379" s="74">
        <v>60</v>
      </c>
      <c r="O1379" s="101">
        <f t="shared" si="310"/>
        <v>53.929299999999998</v>
      </c>
      <c r="P1379" s="85">
        <f t="shared" si="311"/>
        <v>15.2</v>
      </c>
      <c r="Q1379" s="58">
        <f t="shared" si="312"/>
        <v>0</v>
      </c>
      <c r="R1379" s="101">
        <f t="shared" si="313"/>
        <v>52.554499999999997</v>
      </c>
      <c r="S1379" s="85">
        <f t="shared" si="314"/>
        <v>6.4</v>
      </c>
      <c r="T1379" s="58">
        <f t="shared" si="315"/>
        <v>0</v>
      </c>
      <c r="U1379" s="58">
        <f t="shared" si="316"/>
        <v>5.0999999999999996</v>
      </c>
      <c r="V1379" s="75">
        <f t="array" ref="V1379">INDEX(AS$11:AS$66,MATCH(C1379&amp;G1379,AO$11:AO$66&amp;AP$11:AP$66,0),0)</f>
        <v>6</v>
      </c>
      <c r="X1379" s="120">
        <f t="shared" si="317"/>
        <v>8.3333333333333329E-2</v>
      </c>
      <c r="Y1379" s="61">
        <f t="array" ref="Y1379">INDEX($AQ$11:$AR$66,MATCH($C1379&amp;$G1379,$AO$11:$AO$66&amp;$AP$11:$AP$66,0),COUNTIF($AQ$10:$AR$10,"&lt;"&amp;Z1379)+1)</f>
        <v>2.0000000000000001E-4</v>
      </c>
      <c r="Z1379" s="123">
        <v>2.1232000000000002</v>
      </c>
      <c r="AA1379" s="61">
        <f t="array" ref="AA1379">INDEX($AT$11:$AV$66,MATCH($C1379&amp;$G1379,$AO$11:$AO$66&amp;$AP$11:$AP$66,0),COUNTIF($AT$10:$AV$10,"&lt;"&amp;Z1379)+1)</f>
        <v>5.9999999999999995E-4</v>
      </c>
      <c r="AB1379" s="111">
        <f t="shared" si="318"/>
        <v>2.0690734122634726</v>
      </c>
      <c r="AC1379" s="121">
        <f t="array" ref="AC1379">INDEX($AW$11:$BA$66,MATCH($C1379&amp;$G1379,$AO$11:$AO$66&amp;$AP$11:$AP$66,0),COUNTIF($AW$10:$BA$10,"&lt;"&amp;Z1379)+1)</f>
        <v>2.5000000000000001E-4</v>
      </c>
      <c r="AD1379" s="62">
        <v>2.0991</v>
      </c>
      <c r="AE1379" s="61">
        <f t="array" ref="AE1379">INDEX($AT$11:$AV$66,MATCH($C1379&amp;$G1379,$AO$11:$AO$66&amp;$AP$11:$AP$66,0),COUNTIF($AT$10:$AV$10,"&lt;"&amp;AD1379)+1)</f>
        <v>5.9999999999999995E-4</v>
      </c>
      <c r="AF1379" s="111">
        <f t="shared" si="319"/>
        <v>2.0630156081756486</v>
      </c>
      <c r="AG1379" s="121">
        <f t="array" ref="AG1379">INDEX($AW$11:$BA$66,MATCH($C1379&amp;$G1379,$AO$11:$AO$66&amp;$AP$11:$AP$66,0),COUNTIF($AW$10:$BA$10,"&lt;"&amp;AD1379)+1)</f>
        <v>2.5000000000000001E-4</v>
      </c>
    </row>
    <row r="1380" spans="2:33" ht="12.75" customHeight="1" x14ac:dyDescent="0.3">
      <c r="B1380" s="83" t="str">
        <f t="shared" si="307"/>
        <v>2 1/8-12 UN</v>
      </c>
      <c r="C1380" s="74" t="s">
        <v>498</v>
      </c>
      <c r="D1380" s="74"/>
      <c r="E1380" s="24" t="s">
        <v>604</v>
      </c>
      <c r="F1380" s="84" t="s">
        <v>696</v>
      </c>
      <c r="G1380" s="75">
        <v>12</v>
      </c>
      <c r="H1380" s="74" t="s">
        <v>519</v>
      </c>
      <c r="I1380" s="74" t="s">
        <v>661</v>
      </c>
      <c r="J1380" s="74" t="s">
        <v>588</v>
      </c>
      <c r="K1380" s="74" t="s">
        <v>600</v>
      </c>
      <c r="L1380" s="23">
        <f t="shared" si="308"/>
        <v>53.975000000000001</v>
      </c>
      <c r="M1380" s="23">
        <f t="shared" si="309"/>
        <v>2.1166999999999998</v>
      </c>
      <c r="N1380" s="74">
        <v>60</v>
      </c>
      <c r="O1380" s="101">
        <f t="shared" si="310"/>
        <v>53.975000000000001</v>
      </c>
      <c r="P1380" s="85">
        <f t="shared" si="311"/>
        <v>15.2</v>
      </c>
      <c r="Q1380" s="58">
        <f t="shared" si="312"/>
        <v>0</v>
      </c>
      <c r="R1380" s="101">
        <f t="shared" si="313"/>
        <v>52.600200000000001</v>
      </c>
      <c r="S1380" s="85">
        <f t="shared" si="314"/>
        <v>6.4</v>
      </c>
      <c r="T1380" s="58">
        <f t="shared" si="315"/>
        <v>0</v>
      </c>
      <c r="U1380" s="58">
        <f t="shared" si="316"/>
        <v>5.0999999999999996</v>
      </c>
      <c r="V1380" s="75">
        <f t="array" ref="V1380">INDEX(AS$11:AS$66,MATCH(C1380&amp;G1380,AO$11:AO$66&amp;AP$11:AP$66,0),0)</f>
        <v>6</v>
      </c>
      <c r="X1380" s="120">
        <f t="shared" si="317"/>
        <v>8.3333333333333329E-2</v>
      </c>
      <c r="Y1380" s="61">
        <f t="array" ref="Y1380">INDEX($AQ$11:$AR$66,MATCH($C1380&amp;$G1380,$AO$11:$AO$66&amp;$AP$11:$AP$66,0),COUNTIF($AQ$10:$AR$10,"&lt;"&amp;Z1380)+1)</f>
        <v>2.0000000000000001E-4</v>
      </c>
      <c r="Z1380" s="61">
        <f>INDEX(AJ$11:AJ$92,MATCH(F1380,AI$11:AI$92,0))</f>
        <v>2.125</v>
      </c>
      <c r="AA1380" s="61">
        <f t="array" ref="AA1380">INDEX($AT$11:$AV$66,MATCH($C1380&amp;$G1380,$AO$11:$AO$66&amp;$AP$11:$AP$66,0),COUNTIF($AT$10:$AV$10,"&lt;"&amp;Z1380)+1)</f>
        <v>5.9999999999999995E-4</v>
      </c>
      <c r="AB1380" s="111">
        <f t="shared" si="318"/>
        <v>2.0708734122634724</v>
      </c>
      <c r="AC1380" s="121">
        <f t="array" ref="AC1380">INDEX($AW$11:$BA$66,MATCH($C1380&amp;$G1380,$AO$11:$AO$66&amp;$AP$11:$AP$66,0),COUNTIF($AW$10:$BA$10,"&lt;"&amp;Z1380)+1)</f>
        <v>2.5000000000000001E-4</v>
      </c>
      <c r="AD1380" s="62">
        <v>2.1025</v>
      </c>
      <c r="AE1380" s="61">
        <f t="array" ref="AE1380">INDEX($AT$11:$AV$66,MATCH($C1380&amp;$G1380,$AO$11:$AO$66&amp;$AP$11:$AP$66,0),COUNTIF($AT$10:$AV$10,"&lt;"&amp;AD1380)+1)</f>
        <v>5.9999999999999995E-4</v>
      </c>
      <c r="AF1380" s="111">
        <f t="shared" si="319"/>
        <v>2.0664156081756486</v>
      </c>
      <c r="AG1380" s="121">
        <f t="array" ref="AG1380">INDEX($AW$11:$BA$66,MATCH($C1380&amp;$G1380,$AO$11:$AO$66&amp;$AP$11:$AP$66,0),COUNTIF($AW$10:$BA$10,"&lt;"&amp;AD1380)+1)</f>
        <v>2.5000000000000001E-4</v>
      </c>
    </row>
    <row r="1381" spans="2:33" ht="12.75" customHeight="1" x14ac:dyDescent="0.3">
      <c r="B1381" s="83" t="str">
        <f t="shared" si="307"/>
        <v>2 1/8-16 UN</v>
      </c>
      <c r="C1381" s="74" t="s">
        <v>498</v>
      </c>
      <c r="D1381" s="74"/>
      <c r="E1381" s="24" t="s">
        <v>604</v>
      </c>
      <c r="F1381" s="84" t="s">
        <v>696</v>
      </c>
      <c r="G1381" s="75">
        <v>16</v>
      </c>
      <c r="H1381" s="74" t="s">
        <v>519</v>
      </c>
      <c r="I1381" s="74" t="s">
        <v>660</v>
      </c>
      <c r="J1381" s="74" t="s">
        <v>588</v>
      </c>
      <c r="K1381" s="74" t="s">
        <v>600</v>
      </c>
      <c r="L1381" s="23">
        <f t="shared" si="308"/>
        <v>53.934399999999997</v>
      </c>
      <c r="M1381" s="23">
        <f t="shared" si="309"/>
        <v>1.5874999999999999</v>
      </c>
      <c r="N1381" s="74">
        <v>60</v>
      </c>
      <c r="O1381" s="101">
        <f t="shared" si="310"/>
        <v>53.934399999999997</v>
      </c>
      <c r="P1381" s="85">
        <f t="shared" si="311"/>
        <v>15.2</v>
      </c>
      <c r="Q1381" s="58">
        <f t="shared" si="312"/>
        <v>0</v>
      </c>
      <c r="R1381" s="101">
        <f t="shared" si="313"/>
        <v>52.903199999999998</v>
      </c>
      <c r="S1381" s="85">
        <f t="shared" si="314"/>
        <v>6.4</v>
      </c>
      <c r="T1381" s="58">
        <f t="shared" si="315"/>
        <v>0</v>
      </c>
      <c r="U1381" s="58">
        <f t="shared" si="316"/>
        <v>3.8</v>
      </c>
      <c r="V1381" s="75">
        <f t="array" ref="V1381">INDEX(AS$11:AS$66,MATCH(C1381&amp;G1381,AO$11:AO$66&amp;AP$11:AP$66,0),0)</f>
        <v>8</v>
      </c>
      <c r="X1381" s="120">
        <f t="shared" si="317"/>
        <v>6.25E-2</v>
      </c>
      <c r="Y1381" s="61">
        <f t="array" ref="Y1381">INDEX($AQ$11:$AR$66,MATCH($C1381&amp;$G1381,$AO$11:$AO$66&amp;$AP$11:$AP$66,0),COUNTIF($AQ$10:$AR$10,"&lt;"&amp;Z1381)+1)</f>
        <v>1.4999999999999999E-4</v>
      </c>
      <c r="Z1381" s="123">
        <v>2.1234000000000002</v>
      </c>
      <c r="AA1381" s="61">
        <f t="array" ref="AA1381">INDEX($AT$11:$AV$66,MATCH($C1381&amp;$G1381,$AO$11:$AO$66&amp;$AP$11:$AP$66,0),COUNTIF($AT$10:$AV$10,"&lt;"&amp;Z1381)+1)</f>
        <v>5.9999999999999995E-4</v>
      </c>
      <c r="AB1381" s="111">
        <f t="shared" si="318"/>
        <v>2.0828050591976046</v>
      </c>
      <c r="AC1381" s="121">
        <f t="array" ref="AC1381">INDEX($AW$11:$BA$66,MATCH($C1381&amp;$G1381,$AO$11:$AO$66&amp;$AP$11:$AP$66,0),COUNTIF($AW$10:$BA$10,"&lt;"&amp;Z1381)+1)</f>
        <v>2.5000000000000001E-4</v>
      </c>
      <c r="AD1381" s="62">
        <v>2.1044999999999998</v>
      </c>
      <c r="AE1381" s="61">
        <f t="array" ref="AE1381">INDEX($AT$11:$AV$66,MATCH($C1381&amp;$G1381,$AO$11:$AO$66&amp;$AP$11:$AP$66,0),COUNTIF($AT$10:$AV$10,"&lt;"&amp;AD1381)+1)</f>
        <v>5.9999999999999995E-4</v>
      </c>
      <c r="AF1381" s="111">
        <f t="shared" si="319"/>
        <v>2.0774367061317363</v>
      </c>
      <c r="AG1381" s="121">
        <f t="array" ref="AG1381">INDEX($AW$11:$BA$66,MATCH($C1381&amp;$G1381,$AO$11:$AO$66&amp;$AP$11:$AP$66,0),COUNTIF($AW$10:$BA$10,"&lt;"&amp;AD1381)+1)</f>
        <v>2.5000000000000001E-4</v>
      </c>
    </row>
    <row r="1382" spans="2:33" ht="12.75" customHeight="1" x14ac:dyDescent="0.3">
      <c r="B1382" s="83" t="str">
        <f t="shared" si="307"/>
        <v>2 1/8-16 UN</v>
      </c>
      <c r="C1382" s="74" t="s">
        <v>498</v>
      </c>
      <c r="D1382" s="74"/>
      <c r="E1382" s="24" t="s">
        <v>604</v>
      </c>
      <c r="F1382" s="84" t="s">
        <v>696</v>
      </c>
      <c r="G1382" s="75">
        <v>16</v>
      </c>
      <c r="H1382" s="74" t="s">
        <v>519</v>
      </c>
      <c r="I1382" s="74" t="s">
        <v>661</v>
      </c>
      <c r="J1382" s="74" t="s">
        <v>588</v>
      </c>
      <c r="K1382" s="74" t="s">
        <v>600</v>
      </c>
      <c r="L1382" s="23">
        <f t="shared" si="308"/>
        <v>53.975000000000001</v>
      </c>
      <c r="M1382" s="23">
        <f t="shared" si="309"/>
        <v>1.5874999999999999</v>
      </c>
      <c r="N1382" s="74">
        <v>60</v>
      </c>
      <c r="O1382" s="101">
        <f t="shared" si="310"/>
        <v>53.975000000000001</v>
      </c>
      <c r="P1382" s="85">
        <f t="shared" si="311"/>
        <v>15.2</v>
      </c>
      <c r="Q1382" s="58">
        <f t="shared" si="312"/>
        <v>0</v>
      </c>
      <c r="R1382" s="101">
        <f t="shared" si="313"/>
        <v>52.943899999999999</v>
      </c>
      <c r="S1382" s="85">
        <f t="shared" si="314"/>
        <v>6.4</v>
      </c>
      <c r="T1382" s="58">
        <f t="shared" si="315"/>
        <v>0</v>
      </c>
      <c r="U1382" s="58">
        <f t="shared" si="316"/>
        <v>3.8</v>
      </c>
      <c r="V1382" s="75">
        <f t="array" ref="V1382">INDEX(AS$11:AS$66,MATCH(C1382&amp;G1382,AO$11:AO$66&amp;AP$11:AP$66,0),0)</f>
        <v>8</v>
      </c>
      <c r="X1382" s="120">
        <f t="shared" si="317"/>
        <v>6.25E-2</v>
      </c>
      <c r="Y1382" s="61">
        <f t="array" ref="Y1382">INDEX($AQ$11:$AR$66,MATCH($C1382&amp;$G1382,$AO$11:$AO$66&amp;$AP$11:$AP$66,0),COUNTIF($AQ$10:$AR$10,"&lt;"&amp;Z1382)+1)</f>
        <v>1.4999999999999999E-4</v>
      </c>
      <c r="Z1382" s="61">
        <f>INDEX(AJ$11:AJ$92,MATCH(F1382,AI$11:AI$92,0))</f>
        <v>2.125</v>
      </c>
      <c r="AA1382" s="61">
        <f t="array" ref="AA1382">INDEX($AT$11:$AV$66,MATCH($C1382&amp;$G1382,$AO$11:$AO$66&amp;$AP$11:$AP$66,0),COUNTIF($AT$10:$AV$10,"&lt;"&amp;Z1382)+1)</f>
        <v>5.9999999999999995E-4</v>
      </c>
      <c r="AB1382" s="111">
        <f t="shared" si="318"/>
        <v>2.0844050591976044</v>
      </c>
      <c r="AC1382" s="121">
        <f t="array" ref="AC1382">INDEX($AW$11:$BA$66,MATCH($C1382&amp;$G1382,$AO$11:$AO$66&amp;$AP$11:$AP$66,0),COUNTIF($AW$10:$BA$10,"&lt;"&amp;Z1382)+1)</f>
        <v>2.5000000000000001E-4</v>
      </c>
      <c r="AD1382" s="62">
        <v>2.1074999999999999</v>
      </c>
      <c r="AE1382" s="61">
        <f t="array" ref="AE1382">INDEX($AT$11:$AV$66,MATCH($C1382&amp;$G1382,$AO$11:$AO$66&amp;$AP$11:$AP$66,0),COUNTIF($AT$10:$AV$10,"&lt;"&amp;AD1382)+1)</f>
        <v>5.9999999999999995E-4</v>
      </c>
      <c r="AF1382" s="111">
        <f t="shared" si="319"/>
        <v>2.0804367061317364</v>
      </c>
      <c r="AG1382" s="121">
        <f t="array" ref="AG1382">INDEX($AW$11:$BA$66,MATCH($C1382&amp;$G1382,$AO$11:$AO$66&amp;$AP$11:$AP$66,0),COUNTIF($AW$10:$BA$10,"&lt;"&amp;AD1382)+1)</f>
        <v>2.5000000000000001E-4</v>
      </c>
    </row>
    <row r="1383" spans="2:33" ht="12.75" customHeight="1" x14ac:dyDescent="0.3">
      <c r="B1383" s="83" t="str">
        <f t="shared" si="307"/>
        <v>2 1/8-20 UN</v>
      </c>
      <c r="C1383" s="74" t="s">
        <v>498</v>
      </c>
      <c r="D1383" s="74"/>
      <c r="E1383" s="24" t="s">
        <v>604</v>
      </c>
      <c r="F1383" s="84" t="s">
        <v>696</v>
      </c>
      <c r="G1383" s="75">
        <v>20</v>
      </c>
      <c r="H1383" s="74" t="s">
        <v>519</v>
      </c>
      <c r="I1383" s="74" t="s">
        <v>660</v>
      </c>
      <c r="J1383" s="74" t="s">
        <v>588</v>
      </c>
      <c r="K1383" s="74" t="s">
        <v>600</v>
      </c>
      <c r="L1383" s="23">
        <f t="shared" si="308"/>
        <v>53.936900000000001</v>
      </c>
      <c r="M1383" s="23">
        <f t="shared" si="309"/>
        <v>1.27</v>
      </c>
      <c r="N1383" s="74">
        <v>60</v>
      </c>
      <c r="O1383" s="101">
        <f t="shared" si="310"/>
        <v>53.936900000000001</v>
      </c>
      <c r="P1383" s="85">
        <f t="shared" si="311"/>
        <v>12.7</v>
      </c>
      <c r="Q1383" s="58">
        <f t="shared" si="312"/>
        <v>0</v>
      </c>
      <c r="R1383" s="101">
        <f t="shared" si="313"/>
        <v>53.112000000000002</v>
      </c>
      <c r="S1383" s="85">
        <f t="shared" si="314"/>
        <v>5.0999999999999996</v>
      </c>
      <c r="T1383" s="58">
        <f t="shared" si="315"/>
        <v>0</v>
      </c>
      <c r="U1383" s="58">
        <f t="shared" si="316"/>
        <v>3.8</v>
      </c>
      <c r="V1383" s="75">
        <f t="array" ref="V1383">INDEX(AS$11:AS$66,MATCH(C1383&amp;G1383,AO$11:AO$66&amp;AP$11:AP$66,0),0)</f>
        <v>8</v>
      </c>
      <c r="X1383" s="120">
        <f t="shared" si="317"/>
        <v>0.05</v>
      </c>
      <c r="Y1383" s="61">
        <f t="array" ref="Y1383">INDEX($AQ$11:$AR$66,MATCH($C1383&amp;$G1383,$AO$11:$AO$66&amp;$AP$11:$AP$66,0),COUNTIF($AQ$10:$AR$10,"&lt;"&amp;Z1383)+1)</f>
        <v>1.4999999999999999E-4</v>
      </c>
      <c r="Z1383" s="123">
        <v>2.1234999999999999</v>
      </c>
      <c r="AA1383" s="61">
        <f t="array" ref="AA1383">INDEX($AT$11:$AV$66,MATCH($C1383&amp;$G1383,$AO$11:$AO$66&amp;$AP$11:$AP$66,0),COUNTIF($AT$10:$AV$10,"&lt;"&amp;Z1383)+1)</f>
        <v>5.0000000000000001E-4</v>
      </c>
      <c r="AB1383" s="111">
        <f t="shared" si="318"/>
        <v>2.0910240473580837</v>
      </c>
      <c r="AC1383" s="121">
        <f t="array" ref="AC1383">INDEX($AW$11:$BA$66,MATCH($C1383&amp;$G1383,$AO$11:$AO$66&amp;$AP$11:$AP$66,0),COUNTIF($AW$10:$BA$10,"&lt;"&amp;Z1383)+1)</f>
        <v>2.0000000000000001E-4</v>
      </c>
      <c r="AD1383" s="62">
        <v>2.1078000000000001</v>
      </c>
      <c r="AE1383" s="61">
        <f t="array" ref="AE1383">INDEX($AT$11:$AV$66,MATCH($C1383&amp;$G1383,$AO$11:$AO$66&amp;$AP$11:$AP$66,0),COUNTIF($AT$10:$AV$10,"&lt;"&amp;AD1383)+1)</f>
        <v>5.0000000000000001E-4</v>
      </c>
      <c r="AF1383" s="111">
        <f t="shared" si="319"/>
        <v>2.0861493649053893</v>
      </c>
      <c r="AG1383" s="121">
        <f t="array" ref="AG1383">INDEX($AW$11:$BA$66,MATCH($C1383&amp;$G1383,$AO$11:$AO$66&amp;$AP$11:$AP$66,0),COUNTIF($AW$10:$BA$10,"&lt;"&amp;AD1383)+1)</f>
        <v>2.0000000000000001E-4</v>
      </c>
    </row>
    <row r="1384" spans="2:33" ht="12.75" customHeight="1" x14ac:dyDescent="0.3">
      <c r="B1384" s="83" t="str">
        <f t="shared" si="307"/>
        <v>2 1/8-20 UN</v>
      </c>
      <c r="C1384" s="74" t="s">
        <v>498</v>
      </c>
      <c r="D1384" s="74"/>
      <c r="E1384" s="24" t="s">
        <v>604</v>
      </c>
      <c r="F1384" s="84" t="s">
        <v>696</v>
      </c>
      <c r="G1384" s="75">
        <v>20</v>
      </c>
      <c r="H1384" s="74" t="s">
        <v>519</v>
      </c>
      <c r="I1384" s="74" t="s">
        <v>661</v>
      </c>
      <c r="J1384" s="74" t="s">
        <v>588</v>
      </c>
      <c r="K1384" s="74" t="s">
        <v>600</v>
      </c>
      <c r="L1384" s="23">
        <f t="shared" si="308"/>
        <v>53.975000000000001</v>
      </c>
      <c r="M1384" s="23">
        <f t="shared" si="309"/>
        <v>1.27</v>
      </c>
      <c r="N1384" s="74">
        <v>60</v>
      </c>
      <c r="O1384" s="101">
        <f t="shared" si="310"/>
        <v>53.975000000000001</v>
      </c>
      <c r="P1384" s="85">
        <f t="shared" si="311"/>
        <v>12.7</v>
      </c>
      <c r="Q1384" s="58">
        <f t="shared" si="312"/>
        <v>0</v>
      </c>
      <c r="R1384" s="101">
        <f t="shared" si="313"/>
        <v>53.150100000000002</v>
      </c>
      <c r="S1384" s="85">
        <f t="shared" si="314"/>
        <v>5.0999999999999996</v>
      </c>
      <c r="T1384" s="58">
        <f t="shared" si="315"/>
        <v>0</v>
      </c>
      <c r="U1384" s="58">
        <f t="shared" si="316"/>
        <v>3.8</v>
      </c>
      <c r="V1384" s="75">
        <f t="array" ref="V1384">INDEX(AS$11:AS$66,MATCH(C1384&amp;G1384,AO$11:AO$66&amp;AP$11:AP$66,0),0)</f>
        <v>8</v>
      </c>
      <c r="X1384" s="120">
        <f t="shared" si="317"/>
        <v>0.05</v>
      </c>
      <c r="Y1384" s="61">
        <f t="array" ref="Y1384">INDEX($AQ$11:$AR$66,MATCH($C1384&amp;$G1384,$AO$11:$AO$66&amp;$AP$11:$AP$66,0),COUNTIF($AQ$10:$AR$10,"&lt;"&amp;Z1384)+1)</f>
        <v>1.4999999999999999E-4</v>
      </c>
      <c r="Z1384" s="61">
        <f>INDEX(AJ$11:AJ$92,MATCH(F1384,AI$11:AI$92,0))</f>
        <v>2.125</v>
      </c>
      <c r="AA1384" s="61">
        <f t="array" ref="AA1384">INDEX($AT$11:$AV$66,MATCH($C1384&amp;$G1384,$AO$11:$AO$66&amp;$AP$11:$AP$66,0),COUNTIF($AT$10:$AV$10,"&lt;"&amp;Z1384)+1)</f>
        <v>5.0000000000000001E-4</v>
      </c>
      <c r="AB1384" s="111">
        <f t="shared" si="318"/>
        <v>2.0925240473580837</v>
      </c>
      <c r="AC1384" s="121">
        <f t="array" ref="AC1384">INDEX($AW$11:$BA$66,MATCH($C1384&amp;$G1384,$AO$11:$AO$66&amp;$AP$11:$AP$66,0),COUNTIF($AW$10:$BA$10,"&lt;"&amp;Z1384)+1)</f>
        <v>2.0000000000000001E-4</v>
      </c>
      <c r="AD1384" s="62">
        <v>2.1105</v>
      </c>
      <c r="AE1384" s="61">
        <f t="array" ref="AE1384">INDEX($AT$11:$AV$66,MATCH($C1384&amp;$G1384,$AO$11:$AO$66&amp;$AP$11:$AP$66,0),COUNTIF($AT$10:$AV$10,"&lt;"&amp;AD1384)+1)</f>
        <v>5.0000000000000001E-4</v>
      </c>
      <c r="AF1384" s="111">
        <f t="shared" si="319"/>
        <v>2.0888493649053892</v>
      </c>
      <c r="AG1384" s="121">
        <f t="array" ref="AG1384">INDEX($AW$11:$BA$66,MATCH($C1384&amp;$G1384,$AO$11:$AO$66&amp;$AP$11:$AP$66,0),COUNTIF($AW$10:$BA$10,"&lt;"&amp;AD1384)+1)</f>
        <v>2.0000000000000001E-4</v>
      </c>
    </row>
    <row r="1385" spans="2:33" ht="12.75" customHeight="1" x14ac:dyDescent="0.3">
      <c r="B1385" s="83" t="str">
        <f t="shared" si="307"/>
        <v>2 1/4-6 UN</v>
      </c>
      <c r="C1385" s="74" t="s">
        <v>498</v>
      </c>
      <c r="D1385" s="74"/>
      <c r="E1385" s="24" t="s">
        <v>604</v>
      </c>
      <c r="F1385" s="84" t="s">
        <v>697</v>
      </c>
      <c r="G1385" s="75">
        <v>6</v>
      </c>
      <c r="H1385" s="74" t="s">
        <v>519</v>
      </c>
      <c r="I1385" s="74" t="s">
        <v>660</v>
      </c>
      <c r="J1385" s="74" t="s">
        <v>588</v>
      </c>
      <c r="K1385" s="74" t="s">
        <v>600</v>
      </c>
      <c r="L1385" s="23">
        <f t="shared" si="308"/>
        <v>57.084000000000003</v>
      </c>
      <c r="M1385" s="23">
        <f t="shared" si="309"/>
        <v>4.2332999999999998</v>
      </c>
      <c r="N1385" s="74">
        <v>60</v>
      </c>
      <c r="O1385" s="101">
        <f t="shared" si="310"/>
        <v>57.084000000000003</v>
      </c>
      <c r="P1385" s="85">
        <f t="shared" si="311"/>
        <v>20.3</v>
      </c>
      <c r="Q1385" s="58">
        <f t="shared" si="312"/>
        <v>0</v>
      </c>
      <c r="R1385" s="101">
        <f t="shared" si="313"/>
        <v>54.334299999999999</v>
      </c>
      <c r="S1385" s="85">
        <f t="shared" si="314"/>
        <v>6.4</v>
      </c>
      <c r="T1385" s="58">
        <f t="shared" si="315"/>
        <v>0</v>
      </c>
      <c r="U1385" s="58">
        <f t="shared" si="316"/>
        <v>7.6</v>
      </c>
      <c r="V1385" s="75">
        <f t="array" ref="V1385">INDEX(AS$11:AS$66,MATCH(C1385&amp;G1385,AO$11:AO$66&amp;AP$11:AP$66,0),0)</f>
        <v>5</v>
      </c>
      <c r="X1385" s="120">
        <f t="shared" si="317"/>
        <v>0.16666666666666666</v>
      </c>
      <c r="Y1385" s="61">
        <f t="array" ref="Y1385">INDEX($AQ$11:$AR$66,MATCH($C1385&amp;$G1385,$AO$11:$AO$66&amp;$AP$11:$AP$66,0),COUNTIF($AQ$10:$AR$10,"&lt;"&amp;Z1385)+1)</f>
        <v>2.9999999999999997E-4</v>
      </c>
      <c r="Z1385" s="123">
        <v>2.2473999999999998</v>
      </c>
      <c r="AA1385" s="61">
        <f t="array" ref="AA1385">INDEX($AT$11:$AV$66,MATCH($C1385&amp;$G1385,$AO$11:$AO$66&amp;$AP$11:$AP$66,0),COUNTIF($AT$10:$AV$10,"&lt;"&amp;Z1385)+1)</f>
        <v>8.0000000000000004E-4</v>
      </c>
      <c r="AB1385" s="111">
        <f t="shared" si="318"/>
        <v>2.1391468245269452</v>
      </c>
      <c r="AC1385" s="121">
        <f t="array" ref="AC1385">INDEX($AW$11:$BA$66,MATCH($C1385&amp;$G1385,$AO$11:$AO$66&amp;$AP$11:$AP$66,0),COUNTIF($AW$10:$BA$10,"&lt;"&amp;Z1385)+1)</f>
        <v>2.5000000000000001E-4</v>
      </c>
      <c r="AD1385" s="62">
        <v>2.2025000000000001</v>
      </c>
      <c r="AE1385" s="61">
        <f t="array" ref="AE1385">INDEX($AT$11:$AV$66,MATCH($C1385&amp;$G1385,$AO$11:$AO$66&amp;$AP$11:$AP$66,0),COUNTIF($AT$10:$AV$10,"&lt;"&amp;AD1385)+1)</f>
        <v>8.0000000000000004E-4</v>
      </c>
      <c r="AF1385" s="111">
        <f t="shared" si="319"/>
        <v>2.1303312163512969</v>
      </c>
      <c r="AG1385" s="121">
        <f t="array" ref="AG1385">INDEX($AW$11:$BA$66,MATCH($C1385&amp;$G1385,$AO$11:$AO$66&amp;$AP$11:$AP$66,0),COUNTIF($AW$10:$BA$10,"&lt;"&amp;AD1385)+1)</f>
        <v>2.5000000000000001E-4</v>
      </c>
    </row>
    <row r="1386" spans="2:33" ht="12.75" customHeight="1" x14ac:dyDescent="0.3">
      <c r="B1386" s="83" t="str">
        <f t="shared" si="307"/>
        <v>2 1/4-6 UN</v>
      </c>
      <c r="C1386" s="74" t="s">
        <v>498</v>
      </c>
      <c r="D1386" s="74"/>
      <c r="E1386" s="24" t="s">
        <v>604</v>
      </c>
      <c r="F1386" s="84" t="s">
        <v>697</v>
      </c>
      <c r="G1386" s="75">
        <v>6</v>
      </c>
      <c r="H1386" s="74" t="s">
        <v>519</v>
      </c>
      <c r="I1386" s="74" t="s">
        <v>661</v>
      </c>
      <c r="J1386" s="74" t="s">
        <v>588</v>
      </c>
      <c r="K1386" s="74" t="s">
        <v>600</v>
      </c>
      <c r="L1386" s="23">
        <f t="shared" si="308"/>
        <v>57.15</v>
      </c>
      <c r="M1386" s="23">
        <f t="shared" si="309"/>
        <v>4.2332999999999998</v>
      </c>
      <c r="N1386" s="74">
        <v>60</v>
      </c>
      <c r="O1386" s="101">
        <f t="shared" si="310"/>
        <v>57.15</v>
      </c>
      <c r="P1386" s="85">
        <f t="shared" si="311"/>
        <v>20.3</v>
      </c>
      <c r="Q1386" s="58">
        <f t="shared" si="312"/>
        <v>0</v>
      </c>
      <c r="R1386" s="101">
        <f t="shared" si="313"/>
        <v>54.400399999999998</v>
      </c>
      <c r="S1386" s="85">
        <f t="shared" si="314"/>
        <v>6.4</v>
      </c>
      <c r="T1386" s="58">
        <f t="shared" si="315"/>
        <v>0</v>
      </c>
      <c r="U1386" s="58">
        <f t="shared" si="316"/>
        <v>7.6</v>
      </c>
      <c r="V1386" s="75">
        <f t="array" ref="V1386">INDEX(AS$11:AS$66,MATCH(C1386&amp;G1386,AO$11:AO$66&amp;AP$11:AP$66,0),0)</f>
        <v>5</v>
      </c>
      <c r="X1386" s="120">
        <f t="shared" si="317"/>
        <v>0.16666666666666666</v>
      </c>
      <c r="Y1386" s="61">
        <f t="array" ref="Y1386">INDEX($AQ$11:$AR$66,MATCH($C1386&amp;$G1386,$AO$11:$AO$66&amp;$AP$11:$AP$66,0),COUNTIF($AQ$10:$AR$10,"&lt;"&amp;Z1386)+1)</f>
        <v>2.9999999999999997E-4</v>
      </c>
      <c r="Z1386" s="61">
        <f>INDEX(AJ$11:AJ$92,MATCH(F1386,AI$11:AI$92,0))</f>
        <v>2.25</v>
      </c>
      <c r="AA1386" s="61">
        <f t="array" ref="AA1386">INDEX($AT$11:$AV$66,MATCH($C1386&amp;$G1386,$AO$11:$AO$66&amp;$AP$11:$AP$66,0),COUNTIF($AT$10:$AV$10,"&lt;"&amp;Z1386)+1)</f>
        <v>8.0000000000000004E-4</v>
      </c>
      <c r="AB1386" s="111">
        <f t="shared" si="318"/>
        <v>2.1417468245269453</v>
      </c>
      <c r="AC1386" s="121">
        <f t="array" ref="AC1386">INDEX($AW$11:$BA$66,MATCH($C1386&amp;$G1386,$AO$11:$AO$66&amp;$AP$11:$AP$66,0),COUNTIF($AW$10:$BA$10,"&lt;"&amp;Z1386)+1)</f>
        <v>2.5000000000000001E-4</v>
      </c>
      <c r="AD1386" s="62">
        <v>2.2073</v>
      </c>
      <c r="AE1386" s="61">
        <f t="array" ref="AE1386">INDEX($AT$11:$AV$66,MATCH($C1386&amp;$G1386,$AO$11:$AO$66&amp;$AP$11:$AP$66,0),COUNTIF($AT$10:$AV$10,"&lt;"&amp;AD1386)+1)</f>
        <v>8.0000000000000004E-4</v>
      </c>
      <c r="AF1386" s="111">
        <f t="shared" si="319"/>
        <v>2.1351312163512968</v>
      </c>
      <c r="AG1386" s="121">
        <f t="array" ref="AG1386">INDEX($AW$11:$BA$66,MATCH($C1386&amp;$G1386,$AO$11:$AO$66&amp;$AP$11:$AP$66,0),COUNTIF($AW$10:$BA$10,"&lt;"&amp;AD1386)+1)</f>
        <v>2.5000000000000001E-4</v>
      </c>
    </row>
    <row r="1387" spans="2:33" ht="12.75" customHeight="1" x14ac:dyDescent="0.3">
      <c r="B1387" s="83" t="str">
        <f t="shared" si="307"/>
        <v>2 1/4-8 UN</v>
      </c>
      <c r="C1387" s="74" t="s">
        <v>498</v>
      </c>
      <c r="D1387" s="74"/>
      <c r="E1387" s="24" t="s">
        <v>604</v>
      </c>
      <c r="F1387" s="84" t="s">
        <v>697</v>
      </c>
      <c r="G1387" s="75">
        <v>8</v>
      </c>
      <c r="H1387" s="74" t="s">
        <v>519</v>
      </c>
      <c r="I1387" s="74" t="s">
        <v>660</v>
      </c>
      <c r="J1387" s="74" t="s">
        <v>588</v>
      </c>
      <c r="K1387" s="74" t="s">
        <v>600</v>
      </c>
      <c r="L1387" s="23">
        <f t="shared" si="308"/>
        <v>57.088999999999999</v>
      </c>
      <c r="M1387" s="23">
        <f t="shared" si="309"/>
        <v>3.1749999999999998</v>
      </c>
      <c r="N1387" s="74">
        <v>60</v>
      </c>
      <c r="O1387" s="101">
        <f t="shared" si="310"/>
        <v>57.088999999999999</v>
      </c>
      <c r="P1387" s="85">
        <f t="shared" si="311"/>
        <v>17.8</v>
      </c>
      <c r="Q1387" s="58">
        <f t="shared" si="312"/>
        <v>0</v>
      </c>
      <c r="R1387" s="101">
        <f t="shared" si="313"/>
        <v>55.026800000000001</v>
      </c>
      <c r="S1387" s="85">
        <f t="shared" si="314"/>
        <v>6.4</v>
      </c>
      <c r="T1387" s="58">
        <f t="shared" si="315"/>
        <v>0</v>
      </c>
      <c r="U1387" s="58">
        <f t="shared" si="316"/>
        <v>6.4</v>
      </c>
      <c r="V1387" s="75">
        <f t="array" ref="V1387">INDEX(AS$11:AS$66,MATCH(C1387&amp;G1387,AO$11:AO$66&amp;AP$11:AP$66,0),0)</f>
        <v>5</v>
      </c>
      <c r="X1387" s="120">
        <f t="shared" si="317"/>
        <v>0.125</v>
      </c>
      <c r="Y1387" s="61">
        <f t="array" ref="Y1387">INDEX($AQ$11:$AR$66,MATCH($C1387&amp;$G1387,$AO$11:$AO$66&amp;$AP$11:$AP$66,0),COUNTIF($AQ$10:$AR$10,"&lt;"&amp;Z1387)+1)</f>
        <v>2.5000000000000001E-4</v>
      </c>
      <c r="Z1387" s="123">
        <v>2.2475999999999998</v>
      </c>
      <c r="AA1387" s="61">
        <f t="array" ref="AA1387">INDEX($AT$11:$AV$66,MATCH($C1387&amp;$G1387,$AO$11:$AO$66&amp;$AP$11:$AP$66,0),COUNTIF($AT$10:$AV$10,"&lt;"&amp;Z1387)+1)</f>
        <v>6.9999999999999999E-4</v>
      </c>
      <c r="AB1387" s="111">
        <f t="shared" si="318"/>
        <v>2.1664101183952087</v>
      </c>
      <c r="AC1387" s="121">
        <f t="array" ref="AC1387">INDEX($AW$11:$BA$66,MATCH($C1387&amp;$G1387,$AO$11:$AO$66&amp;$AP$11:$AP$66,0),COUNTIF($AW$10:$BA$10,"&lt;"&amp;Z1387)+1)</f>
        <v>2.5000000000000001E-4</v>
      </c>
      <c r="AD1387" s="62">
        <v>2.2124999999999999</v>
      </c>
      <c r="AE1387" s="61">
        <f t="array" ref="AE1387">INDEX($AT$11:$AV$66,MATCH($C1387&amp;$G1387,$AO$11:$AO$66&amp;$AP$11:$AP$66,0),COUNTIF($AT$10:$AV$10,"&lt;"&amp;AD1387)+1)</f>
        <v>6.9999999999999999E-4</v>
      </c>
      <c r="AF1387" s="111">
        <f t="shared" si="319"/>
        <v>2.1583734122634723</v>
      </c>
      <c r="AG1387" s="121">
        <f t="array" ref="AG1387">INDEX($AW$11:$BA$66,MATCH($C1387&amp;$G1387,$AO$11:$AO$66&amp;$AP$11:$AP$66,0),COUNTIF($AW$10:$BA$10,"&lt;"&amp;AD1387)+1)</f>
        <v>2.5000000000000001E-4</v>
      </c>
    </row>
    <row r="1388" spans="2:33" ht="12.75" customHeight="1" x14ac:dyDescent="0.3">
      <c r="B1388" s="83" t="str">
        <f t="shared" si="307"/>
        <v>2 1/4-8 UN</v>
      </c>
      <c r="C1388" s="74" t="s">
        <v>498</v>
      </c>
      <c r="D1388" s="74"/>
      <c r="E1388" s="24" t="s">
        <v>604</v>
      </c>
      <c r="F1388" s="84" t="s">
        <v>697</v>
      </c>
      <c r="G1388" s="75">
        <v>8</v>
      </c>
      <c r="H1388" s="74" t="s">
        <v>519</v>
      </c>
      <c r="I1388" s="74" t="s">
        <v>661</v>
      </c>
      <c r="J1388" s="74" t="s">
        <v>588</v>
      </c>
      <c r="K1388" s="74" t="s">
        <v>600</v>
      </c>
      <c r="L1388" s="23">
        <f t="shared" si="308"/>
        <v>57.15</v>
      </c>
      <c r="M1388" s="23">
        <f t="shared" si="309"/>
        <v>3.1749999999999998</v>
      </c>
      <c r="N1388" s="74">
        <v>60</v>
      </c>
      <c r="O1388" s="101">
        <f t="shared" si="310"/>
        <v>57.15</v>
      </c>
      <c r="P1388" s="85">
        <f t="shared" si="311"/>
        <v>17.8</v>
      </c>
      <c r="Q1388" s="58">
        <f t="shared" si="312"/>
        <v>0</v>
      </c>
      <c r="R1388" s="101">
        <f t="shared" si="313"/>
        <v>55.087800000000001</v>
      </c>
      <c r="S1388" s="85">
        <f t="shared" si="314"/>
        <v>6.4</v>
      </c>
      <c r="T1388" s="58">
        <f t="shared" si="315"/>
        <v>0</v>
      </c>
      <c r="U1388" s="58">
        <f t="shared" si="316"/>
        <v>6.4</v>
      </c>
      <c r="V1388" s="75">
        <f t="array" ref="V1388">INDEX(AS$11:AS$66,MATCH(C1388&amp;G1388,AO$11:AO$66&amp;AP$11:AP$66,0),0)</f>
        <v>5</v>
      </c>
      <c r="X1388" s="120">
        <f t="shared" si="317"/>
        <v>0.125</v>
      </c>
      <c r="Y1388" s="61">
        <f t="array" ref="Y1388">INDEX($AQ$11:$AR$66,MATCH($C1388&amp;$G1388,$AO$11:$AO$66&amp;$AP$11:$AP$66,0),COUNTIF($AQ$10:$AR$10,"&lt;"&amp;Z1388)+1)</f>
        <v>2.5000000000000001E-4</v>
      </c>
      <c r="Z1388" s="61">
        <f>INDEX(AJ$11:AJ$92,MATCH(F1388,AI$11:AI$92,0))</f>
        <v>2.25</v>
      </c>
      <c r="AA1388" s="61">
        <f t="array" ref="AA1388">INDEX($AT$11:$AV$66,MATCH($C1388&amp;$G1388,$AO$11:$AO$66&amp;$AP$11:$AP$66,0),COUNTIF($AT$10:$AV$10,"&lt;"&amp;Z1388)+1)</f>
        <v>6.9999999999999999E-4</v>
      </c>
      <c r="AB1388" s="111">
        <f t="shared" si="318"/>
        <v>2.1688101183952089</v>
      </c>
      <c r="AC1388" s="121">
        <f t="array" ref="AC1388">INDEX($AW$11:$BA$66,MATCH($C1388&amp;$G1388,$AO$11:$AO$66&amp;$AP$11:$AP$66,0),COUNTIF($AW$10:$BA$10,"&lt;"&amp;Z1388)+1)</f>
        <v>2.5000000000000001E-4</v>
      </c>
      <c r="AD1388" s="62">
        <v>2.2168999999999999</v>
      </c>
      <c r="AE1388" s="61">
        <f t="array" ref="AE1388">INDEX($AT$11:$AV$66,MATCH($C1388&amp;$G1388,$AO$11:$AO$66&amp;$AP$11:$AP$66,0),COUNTIF($AT$10:$AV$10,"&lt;"&amp;AD1388)+1)</f>
        <v>6.9999999999999999E-4</v>
      </c>
      <c r="AF1388" s="111">
        <f t="shared" si="319"/>
        <v>2.1627734122634723</v>
      </c>
      <c r="AG1388" s="121">
        <f t="array" ref="AG1388">INDEX($AW$11:$BA$66,MATCH($C1388&amp;$G1388,$AO$11:$AO$66&amp;$AP$11:$AP$66,0),COUNTIF($AW$10:$BA$10,"&lt;"&amp;AD1388)+1)</f>
        <v>2.5000000000000001E-4</v>
      </c>
    </row>
    <row r="1389" spans="2:33" ht="12.75" customHeight="1" x14ac:dyDescent="0.3">
      <c r="B1389" s="83" t="str">
        <f t="shared" si="307"/>
        <v>2 1/4-12 UN</v>
      </c>
      <c r="C1389" s="74" t="s">
        <v>498</v>
      </c>
      <c r="D1389" s="74"/>
      <c r="E1389" s="24" t="s">
        <v>604</v>
      </c>
      <c r="F1389" s="84" t="s">
        <v>697</v>
      </c>
      <c r="G1389" s="75">
        <v>12</v>
      </c>
      <c r="H1389" s="74" t="s">
        <v>519</v>
      </c>
      <c r="I1389" s="74" t="s">
        <v>660</v>
      </c>
      <c r="J1389" s="74" t="s">
        <v>588</v>
      </c>
      <c r="K1389" s="74" t="s">
        <v>600</v>
      </c>
      <c r="L1389" s="23">
        <f t="shared" si="308"/>
        <v>57.104300000000002</v>
      </c>
      <c r="M1389" s="23">
        <f t="shared" si="309"/>
        <v>2.1166999999999998</v>
      </c>
      <c r="N1389" s="74">
        <v>60</v>
      </c>
      <c r="O1389" s="101">
        <f t="shared" si="310"/>
        <v>57.104300000000002</v>
      </c>
      <c r="P1389" s="85">
        <f t="shared" si="311"/>
        <v>15.2</v>
      </c>
      <c r="Q1389" s="58">
        <f t="shared" si="312"/>
        <v>0</v>
      </c>
      <c r="R1389" s="101">
        <f t="shared" si="313"/>
        <v>55.729500000000002</v>
      </c>
      <c r="S1389" s="85">
        <f t="shared" si="314"/>
        <v>6.4</v>
      </c>
      <c r="T1389" s="58">
        <f t="shared" si="315"/>
        <v>0</v>
      </c>
      <c r="U1389" s="58">
        <f t="shared" si="316"/>
        <v>5.0999999999999996</v>
      </c>
      <c r="V1389" s="75">
        <f t="array" ref="V1389">INDEX(AS$11:AS$66,MATCH(C1389&amp;G1389,AO$11:AO$66&amp;AP$11:AP$66,0),0)</f>
        <v>6</v>
      </c>
      <c r="X1389" s="120">
        <f t="shared" si="317"/>
        <v>8.3333333333333329E-2</v>
      </c>
      <c r="Y1389" s="61">
        <f t="array" ref="Y1389">INDEX($AQ$11:$AR$66,MATCH($C1389&amp;$G1389,$AO$11:$AO$66&amp;$AP$11:$AP$66,0),COUNTIF($AQ$10:$AR$10,"&lt;"&amp;Z1389)+1)</f>
        <v>2.0000000000000001E-4</v>
      </c>
      <c r="Z1389" s="123">
        <v>2.2482000000000002</v>
      </c>
      <c r="AA1389" s="61">
        <f t="array" ref="AA1389">INDEX($AT$11:$AV$66,MATCH($C1389&amp;$G1389,$AO$11:$AO$66&amp;$AP$11:$AP$66,0),COUNTIF($AT$10:$AV$10,"&lt;"&amp;Z1389)+1)</f>
        <v>5.9999999999999995E-4</v>
      </c>
      <c r="AB1389" s="111">
        <f t="shared" si="318"/>
        <v>2.1940734122634726</v>
      </c>
      <c r="AC1389" s="121">
        <f t="array" ref="AC1389">INDEX($AW$11:$BA$66,MATCH($C1389&amp;$G1389,$AO$11:$AO$66&amp;$AP$11:$AP$66,0),COUNTIF($AW$10:$BA$10,"&lt;"&amp;Z1389)+1)</f>
        <v>2.5000000000000001E-4</v>
      </c>
      <c r="AD1389" s="62">
        <v>2.2241</v>
      </c>
      <c r="AE1389" s="61">
        <f t="array" ref="AE1389">INDEX($AT$11:$AV$66,MATCH($C1389&amp;$G1389,$AO$11:$AO$66&amp;$AP$11:$AP$66,0),COUNTIF($AT$10:$AV$10,"&lt;"&amp;AD1389)+1)</f>
        <v>5.9999999999999995E-4</v>
      </c>
      <c r="AF1389" s="111">
        <f t="shared" si="319"/>
        <v>2.1880156081756486</v>
      </c>
      <c r="AG1389" s="121">
        <f t="array" ref="AG1389">INDEX($AW$11:$BA$66,MATCH($C1389&amp;$G1389,$AO$11:$AO$66&amp;$AP$11:$AP$66,0),COUNTIF($AW$10:$BA$10,"&lt;"&amp;AD1389)+1)</f>
        <v>2.5000000000000001E-4</v>
      </c>
    </row>
    <row r="1390" spans="2:33" ht="12.75" customHeight="1" x14ac:dyDescent="0.3">
      <c r="B1390" s="83" t="str">
        <f t="shared" si="307"/>
        <v>2 1/4-12 UN</v>
      </c>
      <c r="C1390" s="74" t="s">
        <v>498</v>
      </c>
      <c r="D1390" s="74"/>
      <c r="E1390" s="24" t="s">
        <v>604</v>
      </c>
      <c r="F1390" s="84" t="s">
        <v>697</v>
      </c>
      <c r="G1390" s="75">
        <v>12</v>
      </c>
      <c r="H1390" s="74" t="s">
        <v>519</v>
      </c>
      <c r="I1390" s="74" t="s">
        <v>661</v>
      </c>
      <c r="J1390" s="74" t="s">
        <v>588</v>
      </c>
      <c r="K1390" s="74" t="s">
        <v>600</v>
      </c>
      <c r="L1390" s="23">
        <f t="shared" si="308"/>
        <v>57.15</v>
      </c>
      <c r="M1390" s="23">
        <f t="shared" si="309"/>
        <v>2.1166999999999998</v>
      </c>
      <c r="N1390" s="74">
        <v>60</v>
      </c>
      <c r="O1390" s="101">
        <f t="shared" si="310"/>
        <v>57.15</v>
      </c>
      <c r="P1390" s="85">
        <f t="shared" si="311"/>
        <v>15.2</v>
      </c>
      <c r="Q1390" s="58">
        <f t="shared" si="312"/>
        <v>0</v>
      </c>
      <c r="R1390" s="101">
        <f t="shared" si="313"/>
        <v>55.775199999999998</v>
      </c>
      <c r="S1390" s="85">
        <f t="shared" si="314"/>
        <v>6.4</v>
      </c>
      <c r="T1390" s="58">
        <f t="shared" si="315"/>
        <v>0</v>
      </c>
      <c r="U1390" s="58">
        <f t="shared" si="316"/>
        <v>5.0999999999999996</v>
      </c>
      <c r="V1390" s="75">
        <f t="array" ref="V1390">INDEX(AS$11:AS$66,MATCH(C1390&amp;G1390,AO$11:AO$66&amp;AP$11:AP$66,0),0)</f>
        <v>6</v>
      </c>
      <c r="X1390" s="120">
        <f t="shared" si="317"/>
        <v>8.3333333333333329E-2</v>
      </c>
      <c r="Y1390" s="61">
        <f t="array" ref="Y1390">INDEX($AQ$11:$AR$66,MATCH($C1390&amp;$G1390,$AO$11:$AO$66&amp;$AP$11:$AP$66,0),COUNTIF($AQ$10:$AR$10,"&lt;"&amp;Z1390)+1)</f>
        <v>2.0000000000000001E-4</v>
      </c>
      <c r="Z1390" s="61">
        <f>INDEX(AJ$11:AJ$92,MATCH(F1390,AI$11:AI$92,0))</f>
        <v>2.25</v>
      </c>
      <c r="AA1390" s="61">
        <f t="array" ref="AA1390">INDEX($AT$11:$AV$66,MATCH($C1390&amp;$G1390,$AO$11:$AO$66&amp;$AP$11:$AP$66,0),COUNTIF($AT$10:$AV$10,"&lt;"&amp;Z1390)+1)</f>
        <v>5.9999999999999995E-4</v>
      </c>
      <c r="AB1390" s="111">
        <f t="shared" si="318"/>
        <v>2.1958734122634724</v>
      </c>
      <c r="AC1390" s="121">
        <f t="array" ref="AC1390">INDEX($AW$11:$BA$66,MATCH($C1390&amp;$G1390,$AO$11:$AO$66&amp;$AP$11:$AP$66,0),COUNTIF($AW$10:$BA$10,"&lt;"&amp;Z1390)+1)</f>
        <v>2.5000000000000001E-4</v>
      </c>
      <c r="AD1390" s="62">
        <v>2.2275</v>
      </c>
      <c r="AE1390" s="61">
        <f t="array" ref="AE1390">INDEX($AT$11:$AV$66,MATCH($C1390&amp;$G1390,$AO$11:$AO$66&amp;$AP$11:$AP$66,0),COUNTIF($AT$10:$AV$10,"&lt;"&amp;AD1390)+1)</f>
        <v>5.9999999999999995E-4</v>
      </c>
      <c r="AF1390" s="111">
        <f t="shared" si="319"/>
        <v>2.1914156081756486</v>
      </c>
      <c r="AG1390" s="121">
        <f t="array" ref="AG1390">INDEX($AW$11:$BA$66,MATCH($C1390&amp;$G1390,$AO$11:$AO$66&amp;$AP$11:$AP$66,0),COUNTIF($AW$10:$BA$10,"&lt;"&amp;AD1390)+1)</f>
        <v>2.5000000000000001E-4</v>
      </c>
    </row>
    <row r="1391" spans="2:33" ht="12.75" customHeight="1" x14ac:dyDescent="0.3">
      <c r="B1391" s="83" t="str">
        <f t="shared" si="307"/>
        <v>2 1/4-16 UN</v>
      </c>
      <c r="C1391" s="74" t="s">
        <v>498</v>
      </c>
      <c r="D1391" s="74"/>
      <c r="E1391" s="24" t="s">
        <v>604</v>
      </c>
      <c r="F1391" s="84" t="s">
        <v>697</v>
      </c>
      <c r="G1391" s="75">
        <v>16</v>
      </c>
      <c r="H1391" s="74" t="s">
        <v>519</v>
      </c>
      <c r="I1391" s="74" t="s">
        <v>660</v>
      </c>
      <c r="J1391" s="74" t="s">
        <v>588</v>
      </c>
      <c r="K1391" s="74" t="s">
        <v>600</v>
      </c>
      <c r="L1391" s="23">
        <f t="shared" si="308"/>
        <v>57.109400000000001</v>
      </c>
      <c r="M1391" s="23">
        <f t="shared" si="309"/>
        <v>1.5874999999999999</v>
      </c>
      <c r="N1391" s="74">
        <v>60</v>
      </c>
      <c r="O1391" s="101">
        <f t="shared" si="310"/>
        <v>57.109400000000001</v>
      </c>
      <c r="P1391" s="85">
        <f t="shared" si="311"/>
        <v>15.2</v>
      </c>
      <c r="Q1391" s="58">
        <f t="shared" si="312"/>
        <v>0</v>
      </c>
      <c r="R1391" s="101">
        <f t="shared" si="313"/>
        <v>56.078200000000002</v>
      </c>
      <c r="S1391" s="85">
        <f t="shared" si="314"/>
        <v>6.4</v>
      </c>
      <c r="T1391" s="58">
        <f t="shared" si="315"/>
        <v>0</v>
      </c>
      <c r="U1391" s="58">
        <f t="shared" si="316"/>
        <v>3.8</v>
      </c>
      <c r="V1391" s="75">
        <f t="array" ref="V1391">INDEX(AS$11:AS$66,MATCH(C1391&amp;G1391,AO$11:AO$66&amp;AP$11:AP$66,0),0)</f>
        <v>8</v>
      </c>
      <c r="X1391" s="120">
        <f t="shared" si="317"/>
        <v>6.25E-2</v>
      </c>
      <c r="Y1391" s="61">
        <f t="array" ref="Y1391">INDEX($AQ$11:$AR$66,MATCH($C1391&amp;$G1391,$AO$11:$AO$66&amp;$AP$11:$AP$66,0),COUNTIF($AQ$10:$AR$10,"&lt;"&amp;Z1391)+1)</f>
        <v>1.4999999999999999E-4</v>
      </c>
      <c r="Z1391" s="123">
        <v>2.2484000000000002</v>
      </c>
      <c r="AA1391" s="61">
        <f t="array" ref="AA1391">INDEX($AT$11:$AV$66,MATCH($C1391&amp;$G1391,$AO$11:$AO$66&amp;$AP$11:$AP$66,0),COUNTIF($AT$10:$AV$10,"&lt;"&amp;Z1391)+1)</f>
        <v>5.9999999999999995E-4</v>
      </c>
      <c r="AB1391" s="111">
        <f t="shared" si="318"/>
        <v>2.2078050591976046</v>
      </c>
      <c r="AC1391" s="121">
        <f t="array" ref="AC1391">INDEX($AW$11:$BA$66,MATCH($C1391&amp;$G1391,$AO$11:$AO$66&amp;$AP$11:$AP$66,0),COUNTIF($AW$10:$BA$10,"&lt;"&amp;Z1391)+1)</f>
        <v>2.5000000000000001E-4</v>
      </c>
      <c r="AD1391" s="62">
        <v>2.2294999999999998</v>
      </c>
      <c r="AE1391" s="61">
        <f t="array" ref="AE1391">INDEX($AT$11:$AV$66,MATCH($C1391&amp;$G1391,$AO$11:$AO$66&amp;$AP$11:$AP$66,0),COUNTIF($AT$10:$AV$10,"&lt;"&amp;AD1391)+1)</f>
        <v>5.9999999999999995E-4</v>
      </c>
      <c r="AF1391" s="111">
        <f t="shared" si="319"/>
        <v>2.2024367061317363</v>
      </c>
      <c r="AG1391" s="121">
        <f t="array" ref="AG1391">INDEX($AW$11:$BA$66,MATCH($C1391&amp;$G1391,$AO$11:$AO$66&amp;$AP$11:$AP$66,0),COUNTIF($AW$10:$BA$10,"&lt;"&amp;AD1391)+1)</f>
        <v>2.5000000000000001E-4</v>
      </c>
    </row>
    <row r="1392" spans="2:33" ht="12.75" customHeight="1" x14ac:dyDescent="0.3">
      <c r="B1392" s="83" t="str">
        <f t="shared" si="307"/>
        <v>2 1/4-16 UN</v>
      </c>
      <c r="C1392" s="74" t="s">
        <v>498</v>
      </c>
      <c r="D1392" s="74"/>
      <c r="E1392" s="24" t="s">
        <v>604</v>
      </c>
      <c r="F1392" s="84" t="s">
        <v>697</v>
      </c>
      <c r="G1392" s="75">
        <v>16</v>
      </c>
      <c r="H1392" s="74" t="s">
        <v>519</v>
      </c>
      <c r="I1392" s="74" t="s">
        <v>661</v>
      </c>
      <c r="J1392" s="74" t="s">
        <v>588</v>
      </c>
      <c r="K1392" s="74" t="s">
        <v>600</v>
      </c>
      <c r="L1392" s="23">
        <f t="shared" si="308"/>
        <v>57.15</v>
      </c>
      <c r="M1392" s="23">
        <f t="shared" si="309"/>
        <v>1.5874999999999999</v>
      </c>
      <c r="N1392" s="74">
        <v>60</v>
      </c>
      <c r="O1392" s="101">
        <f t="shared" si="310"/>
        <v>57.15</v>
      </c>
      <c r="P1392" s="85">
        <f t="shared" si="311"/>
        <v>15.2</v>
      </c>
      <c r="Q1392" s="58">
        <f t="shared" si="312"/>
        <v>0</v>
      </c>
      <c r="R1392" s="101">
        <f t="shared" si="313"/>
        <v>56.118899999999996</v>
      </c>
      <c r="S1392" s="85">
        <f t="shared" si="314"/>
        <v>6.4</v>
      </c>
      <c r="T1392" s="58">
        <f t="shared" si="315"/>
        <v>0</v>
      </c>
      <c r="U1392" s="58">
        <f t="shared" si="316"/>
        <v>3.8</v>
      </c>
      <c r="V1392" s="75">
        <f t="array" ref="V1392">INDEX(AS$11:AS$66,MATCH(C1392&amp;G1392,AO$11:AO$66&amp;AP$11:AP$66,0),0)</f>
        <v>8</v>
      </c>
      <c r="X1392" s="120">
        <f t="shared" si="317"/>
        <v>6.25E-2</v>
      </c>
      <c r="Y1392" s="61">
        <f t="array" ref="Y1392">INDEX($AQ$11:$AR$66,MATCH($C1392&amp;$G1392,$AO$11:$AO$66&amp;$AP$11:$AP$66,0),COUNTIF($AQ$10:$AR$10,"&lt;"&amp;Z1392)+1)</f>
        <v>1.4999999999999999E-4</v>
      </c>
      <c r="Z1392" s="61">
        <f>INDEX(AJ$11:AJ$92,MATCH(F1392,AI$11:AI$92,0))</f>
        <v>2.25</v>
      </c>
      <c r="AA1392" s="61">
        <f t="array" ref="AA1392">INDEX($AT$11:$AV$66,MATCH($C1392&amp;$G1392,$AO$11:$AO$66&amp;$AP$11:$AP$66,0),COUNTIF($AT$10:$AV$10,"&lt;"&amp;Z1392)+1)</f>
        <v>5.9999999999999995E-4</v>
      </c>
      <c r="AB1392" s="111">
        <f t="shared" si="318"/>
        <v>2.2094050591976044</v>
      </c>
      <c r="AC1392" s="121">
        <f t="array" ref="AC1392">INDEX($AW$11:$BA$66,MATCH($C1392&amp;$G1392,$AO$11:$AO$66&amp;$AP$11:$AP$66,0),COUNTIF($AW$10:$BA$10,"&lt;"&amp;Z1392)+1)</f>
        <v>2.5000000000000001E-4</v>
      </c>
      <c r="AD1392" s="62">
        <v>2.2324999999999999</v>
      </c>
      <c r="AE1392" s="61">
        <f t="array" ref="AE1392">INDEX($AT$11:$AV$66,MATCH($C1392&amp;$G1392,$AO$11:$AO$66&amp;$AP$11:$AP$66,0),COUNTIF($AT$10:$AV$10,"&lt;"&amp;AD1392)+1)</f>
        <v>5.9999999999999995E-4</v>
      </c>
      <c r="AF1392" s="111">
        <f t="shared" si="319"/>
        <v>2.2054367061317364</v>
      </c>
      <c r="AG1392" s="121">
        <f t="array" ref="AG1392">INDEX($AW$11:$BA$66,MATCH($C1392&amp;$G1392,$AO$11:$AO$66&amp;$AP$11:$AP$66,0),COUNTIF($AW$10:$BA$10,"&lt;"&amp;AD1392)+1)</f>
        <v>2.5000000000000001E-4</v>
      </c>
    </row>
    <row r="1393" spans="2:33" ht="12.75" customHeight="1" x14ac:dyDescent="0.3">
      <c r="B1393" s="83" t="str">
        <f t="shared" si="307"/>
        <v>2 1/4-20 UN</v>
      </c>
      <c r="C1393" s="74" t="s">
        <v>498</v>
      </c>
      <c r="D1393" s="74"/>
      <c r="E1393" s="24" t="s">
        <v>604</v>
      </c>
      <c r="F1393" s="84" t="s">
        <v>697</v>
      </c>
      <c r="G1393" s="75">
        <v>20</v>
      </c>
      <c r="H1393" s="74" t="s">
        <v>519</v>
      </c>
      <c r="I1393" s="74" t="s">
        <v>660</v>
      </c>
      <c r="J1393" s="74" t="s">
        <v>588</v>
      </c>
      <c r="K1393" s="74" t="s">
        <v>600</v>
      </c>
      <c r="L1393" s="23">
        <f t="shared" si="308"/>
        <v>57.111899999999999</v>
      </c>
      <c r="M1393" s="23">
        <f t="shared" si="309"/>
        <v>1.27</v>
      </c>
      <c r="N1393" s="74">
        <v>60</v>
      </c>
      <c r="O1393" s="101">
        <f t="shared" si="310"/>
        <v>57.111899999999999</v>
      </c>
      <c r="P1393" s="85">
        <f t="shared" si="311"/>
        <v>12.7</v>
      </c>
      <c r="Q1393" s="58">
        <f t="shared" si="312"/>
        <v>0</v>
      </c>
      <c r="R1393" s="101">
        <f t="shared" si="313"/>
        <v>56.286999999999999</v>
      </c>
      <c r="S1393" s="85">
        <f t="shared" si="314"/>
        <v>5.0999999999999996</v>
      </c>
      <c r="T1393" s="58">
        <f t="shared" si="315"/>
        <v>0</v>
      </c>
      <c r="U1393" s="58">
        <f t="shared" si="316"/>
        <v>3.8</v>
      </c>
      <c r="V1393" s="75">
        <f t="array" ref="V1393">INDEX(AS$11:AS$66,MATCH(C1393&amp;G1393,AO$11:AO$66&amp;AP$11:AP$66,0),0)</f>
        <v>8</v>
      </c>
      <c r="X1393" s="120">
        <f t="shared" si="317"/>
        <v>0.05</v>
      </c>
      <c r="Y1393" s="61">
        <f t="array" ref="Y1393">INDEX($AQ$11:$AR$66,MATCH($C1393&amp;$G1393,$AO$11:$AO$66&amp;$AP$11:$AP$66,0),COUNTIF($AQ$10:$AR$10,"&lt;"&amp;Z1393)+1)</f>
        <v>1.4999999999999999E-4</v>
      </c>
      <c r="Z1393" s="123">
        <v>2.2484999999999999</v>
      </c>
      <c r="AA1393" s="61">
        <f t="array" ref="AA1393">INDEX($AT$11:$AV$66,MATCH($C1393&amp;$G1393,$AO$11:$AO$66&amp;$AP$11:$AP$66,0),COUNTIF($AT$10:$AV$10,"&lt;"&amp;Z1393)+1)</f>
        <v>5.0000000000000001E-4</v>
      </c>
      <c r="AB1393" s="111">
        <f t="shared" si="318"/>
        <v>2.2160240473580837</v>
      </c>
      <c r="AC1393" s="121">
        <f t="array" ref="AC1393">INDEX($AW$11:$BA$66,MATCH($C1393&amp;$G1393,$AO$11:$AO$66&amp;$AP$11:$AP$66,0),COUNTIF($AW$10:$BA$10,"&lt;"&amp;Z1393)+1)</f>
        <v>2.0000000000000001E-4</v>
      </c>
      <c r="AD1393" s="62">
        <v>2.2328000000000001</v>
      </c>
      <c r="AE1393" s="61">
        <f t="array" ref="AE1393">INDEX($AT$11:$AV$66,MATCH($C1393&amp;$G1393,$AO$11:$AO$66&amp;$AP$11:$AP$66,0),COUNTIF($AT$10:$AV$10,"&lt;"&amp;AD1393)+1)</f>
        <v>5.0000000000000001E-4</v>
      </c>
      <c r="AF1393" s="111">
        <f t="shared" si="319"/>
        <v>2.2111493649053893</v>
      </c>
      <c r="AG1393" s="121">
        <f t="array" ref="AG1393">INDEX($AW$11:$BA$66,MATCH($C1393&amp;$G1393,$AO$11:$AO$66&amp;$AP$11:$AP$66,0),COUNTIF($AW$10:$BA$10,"&lt;"&amp;AD1393)+1)</f>
        <v>2.0000000000000001E-4</v>
      </c>
    </row>
    <row r="1394" spans="2:33" ht="12.75" customHeight="1" x14ac:dyDescent="0.3">
      <c r="B1394" s="83" t="str">
        <f t="shared" si="307"/>
        <v>2 1/4-20 UN</v>
      </c>
      <c r="C1394" s="74" t="s">
        <v>498</v>
      </c>
      <c r="D1394" s="74"/>
      <c r="E1394" s="24" t="s">
        <v>604</v>
      </c>
      <c r="F1394" s="84" t="s">
        <v>697</v>
      </c>
      <c r="G1394" s="75">
        <v>20</v>
      </c>
      <c r="H1394" s="74" t="s">
        <v>519</v>
      </c>
      <c r="I1394" s="74" t="s">
        <v>661</v>
      </c>
      <c r="J1394" s="74" t="s">
        <v>588</v>
      </c>
      <c r="K1394" s="74" t="s">
        <v>600</v>
      </c>
      <c r="L1394" s="23">
        <f t="shared" si="308"/>
        <v>57.15</v>
      </c>
      <c r="M1394" s="23">
        <f t="shared" si="309"/>
        <v>1.27</v>
      </c>
      <c r="N1394" s="74">
        <v>60</v>
      </c>
      <c r="O1394" s="101">
        <f t="shared" si="310"/>
        <v>57.15</v>
      </c>
      <c r="P1394" s="85">
        <f t="shared" si="311"/>
        <v>12.7</v>
      </c>
      <c r="Q1394" s="58">
        <f t="shared" si="312"/>
        <v>0</v>
      </c>
      <c r="R1394" s="101">
        <f t="shared" si="313"/>
        <v>56.325099999999999</v>
      </c>
      <c r="S1394" s="85">
        <f t="shared" si="314"/>
        <v>5.0999999999999996</v>
      </c>
      <c r="T1394" s="58">
        <f t="shared" si="315"/>
        <v>0</v>
      </c>
      <c r="U1394" s="58">
        <f t="shared" si="316"/>
        <v>3.8</v>
      </c>
      <c r="V1394" s="75">
        <f t="array" ref="V1394">INDEX(AS$11:AS$66,MATCH(C1394&amp;G1394,AO$11:AO$66&amp;AP$11:AP$66,0),0)</f>
        <v>8</v>
      </c>
      <c r="X1394" s="120">
        <f t="shared" si="317"/>
        <v>0.05</v>
      </c>
      <c r="Y1394" s="61">
        <f t="array" ref="Y1394">INDEX($AQ$11:$AR$66,MATCH($C1394&amp;$G1394,$AO$11:$AO$66&amp;$AP$11:$AP$66,0),COUNTIF($AQ$10:$AR$10,"&lt;"&amp;Z1394)+1)</f>
        <v>1.4999999999999999E-4</v>
      </c>
      <c r="Z1394" s="61">
        <f>INDEX(AJ$11:AJ$92,MATCH(F1394,AI$11:AI$92,0))</f>
        <v>2.25</v>
      </c>
      <c r="AA1394" s="61">
        <f t="array" ref="AA1394">INDEX($AT$11:$AV$66,MATCH($C1394&amp;$G1394,$AO$11:$AO$66&amp;$AP$11:$AP$66,0),COUNTIF($AT$10:$AV$10,"&lt;"&amp;Z1394)+1)</f>
        <v>5.0000000000000001E-4</v>
      </c>
      <c r="AB1394" s="111">
        <f t="shared" si="318"/>
        <v>2.2175240473580837</v>
      </c>
      <c r="AC1394" s="121">
        <f t="array" ref="AC1394">INDEX($AW$11:$BA$66,MATCH($C1394&amp;$G1394,$AO$11:$AO$66&amp;$AP$11:$AP$66,0),COUNTIF($AW$10:$BA$10,"&lt;"&amp;Z1394)+1)</f>
        <v>2.0000000000000001E-4</v>
      </c>
      <c r="AD1394" s="62">
        <v>2.2355</v>
      </c>
      <c r="AE1394" s="61">
        <f t="array" ref="AE1394">INDEX($AT$11:$AV$66,MATCH($C1394&amp;$G1394,$AO$11:$AO$66&amp;$AP$11:$AP$66,0),COUNTIF($AT$10:$AV$10,"&lt;"&amp;AD1394)+1)</f>
        <v>5.0000000000000001E-4</v>
      </c>
      <c r="AF1394" s="111">
        <f t="shared" si="319"/>
        <v>2.2138493649053892</v>
      </c>
      <c r="AG1394" s="121">
        <f t="array" ref="AG1394">INDEX($AW$11:$BA$66,MATCH($C1394&amp;$G1394,$AO$11:$AO$66&amp;$AP$11:$AP$66,0),COUNTIF($AW$10:$BA$10,"&lt;"&amp;AD1394)+1)</f>
        <v>2.0000000000000001E-4</v>
      </c>
    </row>
    <row r="1395" spans="2:33" ht="12.75" customHeight="1" x14ac:dyDescent="0.3">
      <c r="B1395" s="83" t="str">
        <f t="shared" si="307"/>
        <v>2 3/8-6 UN</v>
      </c>
      <c r="C1395" s="74" t="s">
        <v>498</v>
      </c>
      <c r="D1395" s="74"/>
      <c r="E1395" s="24" t="s">
        <v>604</v>
      </c>
      <c r="F1395" s="84" t="s">
        <v>698</v>
      </c>
      <c r="G1395" s="75">
        <v>6</v>
      </c>
      <c r="H1395" s="74" t="s">
        <v>519</v>
      </c>
      <c r="I1395" s="74" t="s">
        <v>660</v>
      </c>
      <c r="J1395" s="74" t="s">
        <v>588</v>
      </c>
      <c r="K1395" s="74" t="s">
        <v>600</v>
      </c>
      <c r="L1395" s="23">
        <f t="shared" si="308"/>
        <v>60.256399999999999</v>
      </c>
      <c r="M1395" s="23">
        <f t="shared" si="309"/>
        <v>4.2332999999999998</v>
      </c>
      <c r="N1395" s="74">
        <v>60</v>
      </c>
      <c r="O1395" s="101">
        <f t="shared" si="310"/>
        <v>60.256399999999999</v>
      </c>
      <c r="P1395" s="85">
        <f t="shared" si="311"/>
        <v>20.3</v>
      </c>
      <c r="Q1395" s="58">
        <f t="shared" si="312"/>
        <v>0</v>
      </c>
      <c r="R1395" s="101">
        <f t="shared" si="313"/>
        <v>57.506799999999998</v>
      </c>
      <c r="S1395" s="85">
        <f t="shared" si="314"/>
        <v>6.4</v>
      </c>
      <c r="T1395" s="58">
        <f t="shared" si="315"/>
        <v>0</v>
      </c>
      <c r="U1395" s="58">
        <f t="shared" si="316"/>
        <v>7.6</v>
      </c>
      <c r="V1395" s="75">
        <f t="array" ref="V1395">INDEX(AS$11:AS$66,MATCH(C1395&amp;G1395,AO$11:AO$66&amp;AP$11:AP$66,0),0)</f>
        <v>5</v>
      </c>
      <c r="X1395" s="120">
        <f t="shared" si="317"/>
        <v>0.16666666666666666</v>
      </c>
      <c r="Y1395" s="61">
        <f t="array" ref="Y1395">INDEX($AQ$11:$AR$66,MATCH($C1395&amp;$G1395,$AO$11:$AO$66&amp;$AP$11:$AP$66,0),COUNTIF($AQ$10:$AR$10,"&lt;"&amp;Z1395)+1)</f>
        <v>2.9999999999999997E-4</v>
      </c>
      <c r="Z1395" s="123">
        <v>2.3723000000000001</v>
      </c>
      <c r="AA1395" s="61">
        <f t="array" ref="AA1395">INDEX($AT$11:$AV$66,MATCH($C1395&amp;$G1395,$AO$11:$AO$66&amp;$AP$11:$AP$66,0),COUNTIF($AT$10:$AV$10,"&lt;"&amp;Z1395)+1)</f>
        <v>8.0000000000000004E-4</v>
      </c>
      <c r="AB1395" s="111">
        <f t="shared" si="318"/>
        <v>2.2640468245269454</v>
      </c>
      <c r="AC1395" s="121">
        <f t="array" ref="AC1395">INDEX($AW$11:$BA$66,MATCH($C1395&amp;$G1395,$AO$11:$AO$66&amp;$AP$11:$AP$66,0),COUNTIF($AW$10:$BA$10,"&lt;"&amp;Z1395)+1)</f>
        <v>2.5000000000000001E-4</v>
      </c>
      <c r="AD1395" s="62">
        <v>2.3273000000000001</v>
      </c>
      <c r="AE1395" s="61">
        <f t="array" ref="AE1395">INDEX($AT$11:$AV$66,MATCH($C1395&amp;$G1395,$AO$11:$AO$66&amp;$AP$11:$AP$66,0),COUNTIF($AT$10:$AV$10,"&lt;"&amp;AD1395)+1)</f>
        <v>8.0000000000000004E-4</v>
      </c>
      <c r="AF1395" s="111">
        <f t="shared" si="319"/>
        <v>2.2551312163512969</v>
      </c>
      <c r="AG1395" s="121">
        <f t="array" ref="AG1395">INDEX($AW$11:$BA$66,MATCH($C1395&amp;$G1395,$AO$11:$AO$66&amp;$AP$11:$AP$66,0),COUNTIF($AW$10:$BA$10,"&lt;"&amp;AD1395)+1)</f>
        <v>2.5000000000000001E-4</v>
      </c>
    </row>
    <row r="1396" spans="2:33" ht="12.75" customHeight="1" x14ac:dyDescent="0.3">
      <c r="B1396" s="83" t="str">
        <f t="shared" si="307"/>
        <v>2 3/8-6 UN</v>
      </c>
      <c r="C1396" s="74" t="s">
        <v>498</v>
      </c>
      <c r="D1396" s="74"/>
      <c r="E1396" s="24" t="s">
        <v>604</v>
      </c>
      <c r="F1396" s="84" t="s">
        <v>698</v>
      </c>
      <c r="G1396" s="75">
        <v>6</v>
      </c>
      <c r="H1396" s="74" t="s">
        <v>519</v>
      </c>
      <c r="I1396" s="74" t="s">
        <v>661</v>
      </c>
      <c r="J1396" s="74" t="s">
        <v>588</v>
      </c>
      <c r="K1396" s="74" t="s">
        <v>600</v>
      </c>
      <c r="L1396" s="23">
        <f t="shared" si="308"/>
        <v>60.325000000000003</v>
      </c>
      <c r="M1396" s="23">
        <f t="shared" si="309"/>
        <v>4.2332999999999998</v>
      </c>
      <c r="N1396" s="74">
        <v>60</v>
      </c>
      <c r="O1396" s="101">
        <f t="shared" si="310"/>
        <v>60.325000000000003</v>
      </c>
      <c r="P1396" s="85">
        <f t="shared" si="311"/>
        <v>20.3</v>
      </c>
      <c r="Q1396" s="58">
        <f t="shared" si="312"/>
        <v>0</v>
      </c>
      <c r="R1396" s="101">
        <f t="shared" si="313"/>
        <v>57.575400000000002</v>
      </c>
      <c r="S1396" s="85">
        <f t="shared" si="314"/>
        <v>6.4</v>
      </c>
      <c r="T1396" s="58">
        <f t="shared" si="315"/>
        <v>0</v>
      </c>
      <c r="U1396" s="58">
        <f t="shared" si="316"/>
        <v>7.6</v>
      </c>
      <c r="V1396" s="75">
        <f t="array" ref="V1396">INDEX(AS$11:AS$66,MATCH(C1396&amp;G1396,AO$11:AO$66&amp;AP$11:AP$66,0),0)</f>
        <v>5</v>
      </c>
      <c r="X1396" s="120">
        <f t="shared" si="317"/>
        <v>0.16666666666666666</v>
      </c>
      <c r="Y1396" s="61">
        <f t="array" ref="Y1396">INDEX($AQ$11:$AR$66,MATCH($C1396&amp;$G1396,$AO$11:$AO$66&amp;$AP$11:$AP$66,0),COUNTIF($AQ$10:$AR$10,"&lt;"&amp;Z1396)+1)</f>
        <v>2.9999999999999997E-4</v>
      </c>
      <c r="Z1396" s="61">
        <f>INDEX(AJ$11:AJ$92,MATCH(F1396,AI$11:AI$92,0))</f>
        <v>2.375</v>
      </c>
      <c r="AA1396" s="61">
        <f t="array" ref="AA1396">INDEX($AT$11:$AV$66,MATCH($C1396&amp;$G1396,$AO$11:$AO$66&amp;$AP$11:$AP$66,0),COUNTIF($AT$10:$AV$10,"&lt;"&amp;Z1396)+1)</f>
        <v>8.0000000000000004E-4</v>
      </c>
      <c r="AB1396" s="111">
        <f t="shared" si="318"/>
        <v>2.2667468245269453</v>
      </c>
      <c r="AC1396" s="121">
        <f t="array" ref="AC1396">INDEX($AW$11:$BA$66,MATCH($C1396&amp;$G1396,$AO$11:$AO$66&amp;$AP$11:$AP$66,0),COUNTIF($AW$10:$BA$10,"&lt;"&amp;Z1396)+1)</f>
        <v>2.5000000000000001E-4</v>
      </c>
      <c r="AD1396" s="62">
        <v>2.3323</v>
      </c>
      <c r="AE1396" s="61">
        <f t="array" ref="AE1396">INDEX($AT$11:$AV$66,MATCH($C1396&amp;$G1396,$AO$11:$AO$66&amp;$AP$11:$AP$66,0),COUNTIF($AT$10:$AV$10,"&lt;"&amp;AD1396)+1)</f>
        <v>8.0000000000000004E-4</v>
      </c>
      <c r="AF1396" s="111">
        <f t="shared" si="319"/>
        <v>2.2601312163512968</v>
      </c>
      <c r="AG1396" s="121">
        <f t="array" ref="AG1396">INDEX($AW$11:$BA$66,MATCH($C1396&amp;$G1396,$AO$11:$AO$66&amp;$AP$11:$AP$66,0),COUNTIF($AW$10:$BA$10,"&lt;"&amp;AD1396)+1)</f>
        <v>2.5000000000000001E-4</v>
      </c>
    </row>
    <row r="1397" spans="2:33" ht="12.75" customHeight="1" x14ac:dyDescent="0.3">
      <c r="B1397" s="83" t="str">
        <f t="shared" si="307"/>
        <v>2 3/8-8 UN</v>
      </c>
      <c r="C1397" s="74" t="s">
        <v>498</v>
      </c>
      <c r="D1397" s="74"/>
      <c r="E1397" s="24" t="s">
        <v>604</v>
      </c>
      <c r="F1397" s="84" t="s">
        <v>698</v>
      </c>
      <c r="G1397" s="75">
        <v>8</v>
      </c>
      <c r="H1397" s="74" t="s">
        <v>519</v>
      </c>
      <c r="I1397" s="74" t="s">
        <v>660</v>
      </c>
      <c r="J1397" s="74" t="s">
        <v>588</v>
      </c>
      <c r="K1397" s="74" t="s">
        <v>600</v>
      </c>
      <c r="L1397" s="23">
        <f t="shared" si="308"/>
        <v>60.264000000000003</v>
      </c>
      <c r="M1397" s="23">
        <f t="shared" si="309"/>
        <v>3.1749999999999998</v>
      </c>
      <c r="N1397" s="74">
        <v>60</v>
      </c>
      <c r="O1397" s="101">
        <f t="shared" si="310"/>
        <v>60.264000000000003</v>
      </c>
      <c r="P1397" s="85">
        <f t="shared" si="311"/>
        <v>17.8</v>
      </c>
      <c r="Q1397" s="58">
        <f t="shared" si="312"/>
        <v>0</v>
      </c>
      <c r="R1397" s="101">
        <f t="shared" si="313"/>
        <v>58.201799999999999</v>
      </c>
      <c r="S1397" s="85">
        <f t="shared" si="314"/>
        <v>6.4</v>
      </c>
      <c r="T1397" s="58">
        <f t="shared" si="315"/>
        <v>0</v>
      </c>
      <c r="U1397" s="58">
        <f t="shared" si="316"/>
        <v>6.4</v>
      </c>
      <c r="V1397" s="75">
        <f t="array" ref="V1397">INDEX(AS$11:AS$66,MATCH(C1397&amp;G1397,AO$11:AO$66&amp;AP$11:AP$66,0),0)</f>
        <v>5</v>
      </c>
      <c r="X1397" s="120">
        <f t="shared" si="317"/>
        <v>0.125</v>
      </c>
      <c r="Y1397" s="61">
        <f t="array" ref="Y1397">INDEX($AQ$11:$AR$66,MATCH($C1397&amp;$G1397,$AO$11:$AO$66&amp;$AP$11:$AP$66,0),COUNTIF($AQ$10:$AR$10,"&lt;"&amp;Z1397)+1)</f>
        <v>2.5000000000000001E-4</v>
      </c>
      <c r="Z1397" s="123">
        <v>2.3725999999999998</v>
      </c>
      <c r="AA1397" s="61">
        <f t="array" ref="AA1397">INDEX($AT$11:$AV$66,MATCH($C1397&amp;$G1397,$AO$11:$AO$66&amp;$AP$11:$AP$66,0),COUNTIF($AT$10:$AV$10,"&lt;"&amp;Z1397)+1)</f>
        <v>6.9999999999999999E-4</v>
      </c>
      <c r="AB1397" s="111">
        <f t="shared" si="318"/>
        <v>2.2914101183952087</v>
      </c>
      <c r="AC1397" s="121">
        <f t="array" ref="AC1397">INDEX($AW$11:$BA$66,MATCH($C1397&amp;$G1397,$AO$11:$AO$66&amp;$AP$11:$AP$66,0),COUNTIF($AW$10:$BA$10,"&lt;"&amp;Z1397)+1)</f>
        <v>2.5000000000000001E-4</v>
      </c>
      <c r="AD1397" s="62">
        <v>2.3374000000000001</v>
      </c>
      <c r="AE1397" s="61">
        <f t="array" ref="AE1397">INDEX($AT$11:$AV$66,MATCH($C1397&amp;$G1397,$AO$11:$AO$66&amp;$AP$11:$AP$66,0),COUNTIF($AT$10:$AV$10,"&lt;"&amp;AD1397)+1)</f>
        <v>6.9999999999999999E-4</v>
      </c>
      <c r="AF1397" s="111">
        <f t="shared" si="319"/>
        <v>2.2832734122634726</v>
      </c>
      <c r="AG1397" s="121">
        <f t="array" ref="AG1397">INDEX($AW$11:$BA$66,MATCH($C1397&amp;$G1397,$AO$11:$AO$66&amp;$AP$11:$AP$66,0),COUNTIF($AW$10:$BA$10,"&lt;"&amp;AD1397)+1)</f>
        <v>2.5000000000000001E-4</v>
      </c>
    </row>
    <row r="1398" spans="2:33" ht="12.75" customHeight="1" x14ac:dyDescent="0.3">
      <c r="B1398" s="83" t="str">
        <f t="shared" si="307"/>
        <v>2 3/8-8 UN</v>
      </c>
      <c r="C1398" s="74" t="s">
        <v>498</v>
      </c>
      <c r="D1398" s="74"/>
      <c r="E1398" s="24" t="s">
        <v>604</v>
      </c>
      <c r="F1398" s="84" t="s">
        <v>698</v>
      </c>
      <c r="G1398" s="75">
        <v>8</v>
      </c>
      <c r="H1398" s="74" t="s">
        <v>519</v>
      </c>
      <c r="I1398" s="74" t="s">
        <v>661</v>
      </c>
      <c r="J1398" s="74" t="s">
        <v>588</v>
      </c>
      <c r="K1398" s="74" t="s">
        <v>600</v>
      </c>
      <c r="L1398" s="23">
        <f t="shared" si="308"/>
        <v>60.325000000000003</v>
      </c>
      <c r="M1398" s="23">
        <f t="shared" si="309"/>
        <v>3.1749999999999998</v>
      </c>
      <c r="N1398" s="74">
        <v>60</v>
      </c>
      <c r="O1398" s="101">
        <f t="shared" si="310"/>
        <v>60.325000000000003</v>
      </c>
      <c r="P1398" s="85">
        <f t="shared" si="311"/>
        <v>17.8</v>
      </c>
      <c r="Q1398" s="58">
        <f t="shared" si="312"/>
        <v>0</v>
      </c>
      <c r="R1398" s="101">
        <f t="shared" si="313"/>
        <v>58.262799999999999</v>
      </c>
      <c r="S1398" s="85">
        <f t="shared" si="314"/>
        <v>6.4</v>
      </c>
      <c r="T1398" s="58">
        <f t="shared" si="315"/>
        <v>0</v>
      </c>
      <c r="U1398" s="58">
        <f t="shared" si="316"/>
        <v>6.4</v>
      </c>
      <c r="V1398" s="75">
        <f t="array" ref="V1398">INDEX(AS$11:AS$66,MATCH(C1398&amp;G1398,AO$11:AO$66&amp;AP$11:AP$66,0),0)</f>
        <v>5</v>
      </c>
      <c r="X1398" s="120">
        <f t="shared" si="317"/>
        <v>0.125</v>
      </c>
      <c r="Y1398" s="61">
        <f t="array" ref="Y1398">INDEX($AQ$11:$AR$66,MATCH($C1398&amp;$G1398,$AO$11:$AO$66&amp;$AP$11:$AP$66,0),COUNTIF($AQ$10:$AR$10,"&lt;"&amp;Z1398)+1)</f>
        <v>2.5000000000000001E-4</v>
      </c>
      <c r="Z1398" s="61">
        <f>INDEX(AJ$11:AJ$92,MATCH(F1398,AI$11:AI$92,0))</f>
        <v>2.375</v>
      </c>
      <c r="AA1398" s="61">
        <f t="array" ref="AA1398">INDEX($AT$11:$AV$66,MATCH($C1398&amp;$G1398,$AO$11:$AO$66&amp;$AP$11:$AP$66,0),COUNTIF($AT$10:$AV$10,"&lt;"&amp;Z1398)+1)</f>
        <v>6.9999999999999999E-4</v>
      </c>
      <c r="AB1398" s="111">
        <f t="shared" si="318"/>
        <v>2.2938101183952089</v>
      </c>
      <c r="AC1398" s="121">
        <f t="array" ref="AC1398">INDEX($AW$11:$BA$66,MATCH($C1398&amp;$G1398,$AO$11:$AO$66&amp;$AP$11:$AP$66,0),COUNTIF($AW$10:$BA$10,"&lt;"&amp;Z1398)+1)</f>
        <v>2.5000000000000001E-4</v>
      </c>
      <c r="AD1398" s="62">
        <v>2.3418999999999999</v>
      </c>
      <c r="AE1398" s="61">
        <f t="array" ref="AE1398">INDEX($AT$11:$AV$66,MATCH($C1398&amp;$G1398,$AO$11:$AO$66&amp;$AP$11:$AP$66,0),COUNTIF($AT$10:$AV$10,"&lt;"&amp;AD1398)+1)</f>
        <v>6.9999999999999999E-4</v>
      </c>
      <c r="AF1398" s="111">
        <f t="shared" si="319"/>
        <v>2.2877734122634723</v>
      </c>
      <c r="AG1398" s="121">
        <f t="array" ref="AG1398">INDEX($AW$11:$BA$66,MATCH($C1398&amp;$G1398,$AO$11:$AO$66&amp;$AP$11:$AP$66,0),COUNTIF($AW$10:$BA$10,"&lt;"&amp;AD1398)+1)</f>
        <v>2.5000000000000001E-4</v>
      </c>
    </row>
    <row r="1399" spans="2:33" ht="12.75" customHeight="1" x14ac:dyDescent="0.3">
      <c r="B1399" s="83" t="str">
        <f t="shared" si="307"/>
        <v>2 3/8-12 UN</v>
      </c>
      <c r="C1399" s="74" t="s">
        <v>498</v>
      </c>
      <c r="D1399" s="74"/>
      <c r="E1399" s="24" t="s">
        <v>604</v>
      </c>
      <c r="F1399" s="84" t="s">
        <v>698</v>
      </c>
      <c r="G1399" s="75">
        <v>12</v>
      </c>
      <c r="H1399" s="74" t="s">
        <v>519</v>
      </c>
      <c r="I1399" s="74" t="s">
        <v>660</v>
      </c>
      <c r="J1399" s="74" t="s">
        <v>588</v>
      </c>
      <c r="K1399" s="74" t="s">
        <v>600</v>
      </c>
      <c r="L1399" s="23">
        <f t="shared" si="308"/>
        <v>60.276699999999998</v>
      </c>
      <c r="M1399" s="23">
        <f t="shared" si="309"/>
        <v>2.1166999999999998</v>
      </c>
      <c r="N1399" s="74">
        <v>60</v>
      </c>
      <c r="O1399" s="101">
        <f t="shared" si="310"/>
        <v>60.276699999999998</v>
      </c>
      <c r="P1399" s="85">
        <f t="shared" si="311"/>
        <v>15.2</v>
      </c>
      <c r="Q1399" s="58">
        <f t="shared" si="312"/>
        <v>0</v>
      </c>
      <c r="R1399" s="101">
        <f t="shared" si="313"/>
        <v>58.901899999999998</v>
      </c>
      <c r="S1399" s="85">
        <f t="shared" si="314"/>
        <v>6.4</v>
      </c>
      <c r="T1399" s="58">
        <f t="shared" si="315"/>
        <v>0</v>
      </c>
      <c r="U1399" s="58">
        <f t="shared" si="316"/>
        <v>5.0999999999999996</v>
      </c>
      <c r="V1399" s="75">
        <f t="array" ref="V1399">INDEX(AS$11:AS$66,MATCH(C1399&amp;G1399,AO$11:AO$66&amp;AP$11:AP$66,0),0)</f>
        <v>6</v>
      </c>
      <c r="X1399" s="120">
        <f t="shared" si="317"/>
        <v>8.3333333333333329E-2</v>
      </c>
      <c r="Y1399" s="61">
        <f t="array" ref="Y1399">INDEX($AQ$11:$AR$66,MATCH($C1399&amp;$G1399,$AO$11:$AO$66&amp;$AP$11:$AP$66,0),COUNTIF($AQ$10:$AR$10,"&lt;"&amp;Z1399)+1)</f>
        <v>2.0000000000000001E-4</v>
      </c>
      <c r="Z1399" s="123">
        <v>2.3731</v>
      </c>
      <c r="AA1399" s="61">
        <f t="array" ref="AA1399">INDEX($AT$11:$AV$66,MATCH($C1399&amp;$G1399,$AO$11:$AO$66&amp;$AP$11:$AP$66,0),COUNTIF($AT$10:$AV$10,"&lt;"&amp;Z1399)+1)</f>
        <v>5.9999999999999995E-4</v>
      </c>
      <c r="AB1399" s="111">
        <f t="shared" si="318"/>
        <v>2.3189734122634724</v>
      </c>
      <c r="AC1399" s="121">
        <f t="array" ref="AC1399">INDEX($AW$11:$BA$66,MATCH($C1399&amp;$G1399,$AO$11:$AO$66&amp;$AP$11:$AP$66,0),COUNTIF($AW$10:$BA$10,"&lt;"&amp;Z1399)+1)</f>
        <v>2.5000000000000001E-4</v>
      </c>
      <c r="AD1399" s="62">
        <v>2.3489</v>
      </c>
      <c r="AE1399" s="61">
        <f t="array" ref="AE1399">INDEX($AT$11:$AV$66,MATCH($C1399&amp;$G1399,$AO$11:$AO$66&amp;$AP$11:$AP$66,0),COUNTIF($AT$10:$AV$10,"&lt;"&amp;AD1399)+1)</f>
        <v>5.9999999999999995E-4</v>
      </c>
      <c r="AF1399" s="111">
        <f t="shared" si="319"/>
        <v>2.3128156081756486</v>
      </c>
      <c r="AG1399" s="121">
        <f t="array" ref="AG1399">INDEX($AW$11:$BA$66,MATCH($C1399&amp;$G1399,$AO$11:$AO$66&amp;$AP$11:$AP$66,0),COUNTIF($AW$10:$BA$10,"&lt;"&amp;AD1399)+1)</f>
        <v>2.5000000000000001E-4</v>
      </c>
    </row>
    <row r="1400" spans="2:33" ht="12.75" customHeight="1" x14ac:dyDescent="0.3">
      <c r="B1400" s="83" t="str">
        <f t="shared" si="307"/>
        <v>2 3/8-12 UN</v>
      </c>
      <c r="C1400" s="74" t="s">
        <v>498</v>
      </c>
      <c r="D1400" s="74"/>
      <c r="E1400" s="24" t="s">
        <v>604</v>
      </c>
      <c r="F1400" s="84" t="s">
        <v>698</v>
      </c>
      <c r="G1400" s="75">
        <v>12</v>
      </c>
      <c r="H1400" s="74" t="s">
        <v>519</v>
      </c>
      <c r="I1400" s="74" t="s">
        <v>661</v>
      </c>
      <c r="J1400" s="74" t="s">
        <v>588</v>
      </c>
      <c r="K1400" s="74" t="s">
        <v>600</v>
      </c>
      <c r="L1400" s="23">
        <f t="shared" si="308"/>
        <v>60.325000000000003</v>
      </c>
      <c r="M1400" s="23">
        <f t="shared" si="309"/>
        <v>2.1166999999999998</v>
      </c>
      <c r="N1400" s="74">
        <v>60</v>
      </c>
      <c r="O1400" s="101">
        <f t="shared" si="310"/>
        <v>60.325000000000003</v>
      </c>
      <c r="P1400" s="85">
        <f t="shared" si="311"/>
        <v>15.2</v>
      </c>
      <c r="Q1400" s="58">
        <f t="shared" si="312"/>
        <v>0</v>
      </c>
      <c r="R1400" s="101">
        <f t="shared" si="313"/>
        <v>58.950200000000002</v>
      </c>
      <c r="S1400" s="85">
        <f t="shared" si="314"/>
        <v>6.4</v>
      </c>
      <c r="T1400" s="58">
        <f t="shared" si="315"/>
        <v>0</v>
      </c>
      <c r="U1400" s="58">
        <f t="shared" si="316"/>
        <v>5.0999999999999996</v>
      </c>
      <c r="V1400" s="75">
        <f t="array" ref="V1400">INDEX(AS$11:AS$66,MATCH(C1400&amp;G1400,AO$11:AO$66&amp;AP$11:AP$66,0),0)</f>
        <v>6</v>
      </c>
      <c r="X1400" s="120">
        <f t="shared" si="317"/>
        <v>8.3333333333333329E-2</v>
      </c>
      <c r="Y1400" s="61">
        <f t="array" ref="Y1400">INDEX($AQ$11:$AR$66,MATCH($C1400&amp;$G1400,$AO$11:$AO$66&amp;$AP$11:$AP$66,0),COUNTIF($AQ$10:$AR$10,"&lt;"&amp;Z1400)+1)</f>
        <v>2.0000000000000001E-4</v>
      </c>
      <c r="Z1400" s="61">
        <f>INDEX(AJ$11:AJ$92,MATCH(F1400,AI$11:AI$92,0))</f>
        <v>2.375</v>
      </c>
      <c r="AA1400" s="61">
        <f t="array" ref="AA1400">INDEX($AT$11:$AV$66,MATCH($C1400&amp;$G1400,$AO$11:$AO$66&amp;$AP$11:$AP$66,0),COUNTIF($AT$10:$AV$10,"&lt;"&amp;Z1400)+1)</f>
        <v>5.9999999999999995E-4</v>
      </c>
      <c r="AB1400" s="111">
        <f t="shared" si="318"/>
        <v>2.3208734122634724</v>
      </c>
      <c r="AC1400" s="121">
        <f t="array" ref="AC1400">INDEX($AW$11:$BA$66,MATCH($C1400&amp;$G1400,$AO$11:$AO$66&amp;$AP$11:$AP$66,0),COUNTIF($AW$10:$BA$10,"&lt;"&amp;Z1400)+1)</f>
        <v>2.5000000000000001E-4</v>
      </c>
      <c r="AD1400" s="62">
        <v>2.3523999999999998</v>
      </c>
      <c r="AE1400" s="61">
        <f t="array" ref="AE1400">INDEX($AT$11:$AV$66,MATCH($C1400&amp;$G1400,$AO$11:$AO$66&amp;$AP$11:$AP$66,0),COUNTIF($AT$10:$AV$10,"&lt;"&amp;AD1400)+1)</f>
        <v>5.9999999999999995E-4</v>
      </c>
      <c r="AF1400" s="111">
        <f t="shared" si="319"/>
        <v>2.3163156081756484</v>
      </c>
      <c r="AG1400" s="121">
        <f t="array" ref="AG1400">INDEX($AW$11:$BA$66,MATCH($C1400&amp;$G1400,$AO$11:$AO$66&amp;$AP$11:$AP$66,0),COUNTIF($AW$10:$BA$10,"&lt;"&amp;AD1400)+1)</f>
        <v>2.5000000000000001E-4</v>
      </c>
    </row>
    <row r="1401" spans="2:33" ht="12.75" customHeight="1" x14ac:dyDescent="0.3">
      <c r="B1401" s="83" t="str">
        <f t="shared" si="307"/>
        <v>2 3/8-16 UN</v>
      </c>
      <c r="C1401" s="74" t="s">
        <v>498</v>
      </c>
      <c r="D1401" s="74"/>
      <c r="E1401" s="24" t="s">
        <v>604</v>
      </c>
      <c r="F1401" s="84" t="s">
        <v>698</v>
      </c>
      <c r="G1401" s="75">
        <v>16</v>
      </c>
      <c r="H1401" s="74" t="s">
        <v>519</v>
      </c>
      <c r="I1401" s="74" t="s">
        <v>660</v>
      </c>
      <c r="J1401" s="74" t="s">
        <v>588</v>
      </c>
      <c r="K1401" s="74" t="s">
        <v>600</v>
      </c>
      <c r="L1401" s="23">
        <f t="shared" si="308"/>
        <v>60.281799999999997</v>
      </c>
      <c r="M1401" s="23">
        <f t="shared" si="309"/>
        <v>1.5874999999999999</v>
      </c>
      <c r="N1401" s="74">
        <v>60</v>
      </c>
      <c r="O1401" s="101">
        <f t="shared" si="310"/>
        <v>60.281799999999997</v>
      </c>
      <c r="P1401" s="85">
        <f t="shared" si="311"/>
        <v>15.2</v>
      </c>
      <c r="Q1401" s="58">
        <f t="shared" si="312"/>
        <v>0</v>
      </c>
      <c r="R1401" s="101">
        <f t="shared" si="313"/>
        <v>59.250700000000002</v>
      </c>
      <c r="S1401" s="85">
        <f t="shared" si="314"/>
        <v>6.4</v>
      </c>
      <c r="T1401" s="58">
        <f t="shared" si="315"/>
        <v>0</v>
      </c>
      <c r="U1401" s="58">
        <f t="shared" si="316"/>
        <v>3.8</v>
      </c>
      <c r="V1401" s="75">
        <f t="array" ref="V1401">INDEX(AS$11:AS$66,MATCH(C1401&amp;G1401,AO$11:AO$66&amp;AP$11:AP$66,0),0)</f>
        <v>8</v>
      </c>
      <c r="X1401" s="120">
        <f t="shared" si="317"/>
        <v>6.25E-2</v>
      </c>
      <c r="Y1401" s="61">
        <f t="array" ref="Y1401">INDEX($AQ$11:$AR$66,MATCH($C1401&amp;$G1401,$AO$11:$AO$66&amp;$AP$11:$AP$66,0),COUNTIF($AQ$10:$AR$10,"&lt;"&amp;Z1401)+1)</f>
        <v>1.4999999999999999E-4</v>
      </c>
      <c r="Z1401" s="123">
        <v>2.3733</v>
      </c>
      <c r="AA1401" s="61">
        <f t="array" ref="AA1401">INDEX($AT$11:$AV$66,MATCH($C1401&amp;$G1401,$AO$11:$AO$66&amp;$AP$11:$AP$66,0),COUNTIF($AT$10:$AV$10,"&lt;"&amp;Z1401)+1)</f>
        <v>5.9999999999999995E-4</v>
      </c>
      <c r="AB1401" s="111">
        <f t="shared" si="318"/>
        <v>2.3327050591976044</v>
      </c>
      <c r="AC1401" s="121">
        <f t="array" ref="AC1401">INDEX($AW$11:$BA$66,MATCH($C1401&amp;$G1401,$AO$11:$AO$66&amp;$AP$11:$AP$66,0),COUNTIF($AW$10:$BA$10,"&lt;"&amp;Z1401)+1)</f>
        <v>2.5000000000000001E-4</v>
      </c>
      <c r="AD1401" s="62">
        <v>2.3542999999999998</v>
      </c>
      <c r="AE1401" s="61">
        <f t="array" ref="AE1401">INDEX($AT$11:$AV$66,MATCH($C1401&amp;$G1401,$AO$11:$AO$66&amp;$AP$11:$AP$66,0),COUNTIF($AT$10:$AV$10,"&lt;"&amp;AD1401)+1)</f>
        <v>5.9999999999999995E-4</v>
      </c>
      <c r="AF1401" s="111">
        <f t="shared" si="319"/>
        <v>2.3272367061317363</v>
      </c>
      <c r="AG1401" s="121">
        <f t="array" ref="AG1401">INDEX($AW$11:$BA$66,MATCH($C1401&amp;$G1401,$AO$11:$AO$66&amp;$AP$11:$AP$66,0),COUNTIF($AW$10:$BA$10,"&lt;"&amp;AD1401)+1)</f>
        <v>2.5000000000000001E-4</v>
      </c>
    </row>
    <row r="1402" spans="2:33" ht="12.75" customHeight="1" x14ac:dyDescent="0.3">
      <c r="B1402" s="83" t="str">
        <f t="shared" si="307"/>
        <v>2 3/8-16 UN</v>
      </c>
      <c r="C1402" s="74" t="s">
        <v>498</v>
      </c>
      <c r="D1402" s="74"/>
      <c r="E1402" s="24" t="s">
        <v>604</v>
      </c>
      <c r="F1402" s="84" t="s">
        <v>698</v>
      </c>
      <c r="G1402" s="75">
        <v>16</v>
      </c>
      <c r="H1402" s="74" t="s">
        <v>519</v>
      </c>
      <c r="I1402" s="74" t="s">
        <v>661</v>
      </c>
      <c r="J1402" s="74" t="s">
        <v>588</v>
      </c>
      <c r="K1402" s="74" t="s">
        <v>600</v>
      </c>
      <c r="L1402" s="23">
        <f t="shared" si="308"/>
        <v>60.325000000000003</v>
      </c>
      <c r="M1402" s="23">
        <f t="shared" si="309"/>
        <v>1.5874999999999999</v>
      </c>
      <c r="N1402" s="74">
        <v>60</v>
      </c>
      <c r="O1402" s="101">
        <f t="shared" si="310"/>
        <v>60.325000000000003</v>
      </c>
      <c r="P1402" s="85">
        <f t="shared" si="311"/>
        <v>15.2</v>
      </c>
      <c r="Q1402" s="58">
        <f t="shared" si="312"/>
        <v>0</v>
      </c>
      <c r="R1402" s="101">
        <f t="shared" si="313"/>
        <v>59.293900000000001</v>
      </c>
      <c r="S1402" s="85">
        <f t="shared" si="314"/>
        <v>6.4</v>
      </c>
      <c r="T1402" s="58">
        <f t="shared" si="315"/>
        <v>0</v>
      </c>
      <c r="U1402" s="58">
        <f t="shared" si="316"/>
        <v>3.8</v>
      </c>
      <c r="V1402" s="75">
        <f t="array" ref="V1402">INDEX(AS$11:AS$66,MATCH(C1402&amp;G1402,AO$11:AO$66&amp;AP$11:AP$66,0),0)</f>
        <v>8</v>
      </c>
      <c r="X1402" s="120">
        <f t="shared" si="317"/>
        <v>6.25E-2</v>
      </c>
      <c r="Y1402" s="61">
        <f t="array" ref="Y1402">INDEX($AQ$11:$AR$66,MATCH($C1402&amp;$G1402,$AO$11:$AO$66&amp;$AP$11:$AP$66,0),COUNTIF($AQ$10:$AR$10,"&lt;"&amp;Z1402)+1)</f>
        <v>1.4999999999999999E-4</v>
      </c>
      <c r="Z1402" s="61">
        <f>INDEX(AJ$11:AJ$92,MATCH(F1402,AI$11:AI$92,0))</f>
        <v>2.375</v>
      </c>
      <c r="AA1402" s="61">
        <f t="array" ref="AA1402">INDEX($AT$11:$AV$66,MATCH($C1402&amp;$G1402,$AO$11:$AO$66&amp;$AP$11:$AP$66,0),COUNTIF($AT$10:$AV$10,"&lt;"&amp;Z1402)+1)</f>
        <v>5.9999999999999995E-4</v>
      </c>
      <c r="AB1402" s="111">
        <f t="shared" si="318"/>
        <v>2.3344050591976044</v>
      </c>
      <c r="AC1402" s="121">
        <f t="array" ref="AC1402">INDEX($AW$11:$BA$66,MATCH($C1402&amp;$G1402,$AO$11:$AO$66&amp;$AP$11:$AP$66,0),COUNTIF($AW$10:$BA$10,"&lt;"&amp;Z1402)+1)</f>
        <v>2.5000000000000001E-4</v>
      </c>
      <c r="AD1402" s="62">
        <v>2.3574000000000002</v>
      </c>
      <c r="AE1402" s="61">
        <f t="array" ref="AE1402">INDEX($AT$11:$AV$66,MATCH($C1402&amp;$G1402,$AO$11:$AO$66&amp;$AP$11:$AP$66,0),COUNTIF($AT$10:$AV$10,"&lt;"&amp;AD1402)+1)</f>
        <v>5.9999999999999995E-4</v>
      </c>
      <c r="AF1402" s="111">
        <f t="shared" si="319"/>
        <v>2.3303367061317366</v>
      </c>
      <c r="AG1402" s="121">
        <f t="array" ref="AG1402">INDEX($AW$11:$BA$66,MATCH($C1402&amp;$G1402,$AO$11:$AO$66&amp;$AP$11:$AP$66,0),COUNTIF($AW$10:$BA$10,"&lt;"&amp;AD1402)+1)</f>
        <v>2.5000000000000001E-4</v>
      </c>
    </row>
    <row r="1403" spans="2:33" ht="12.75" customHeight="1" x14ac:dyDescent="0.3">
      <c r="B1403" s="83" t="str">
        <f t="shared" si="307"/>
        <v>2 3/8-20 UN</v>
      </c>
      <c r="C1403" s="74" t="s">
        <v>498</v>
      </c>
      <c r="D1403" s="74"/>
      <c r="E1403" s="24" t="s">
        <v>604</v>
      </c>
      <c r="F1403" s="84" t="s">
        <v>698</v>
      </c>
      <c r="G1403" s="75">
        <v>20</v>
      </c>
      <c r="H1403" s="74" t="s">
        <v>519</v>
      </c>
      <c r="I1403" s="74" t="s">
        <v>660</v>
      </c>
      <c r="J1403" s="74" t="s">
        <v>588</v>
      </c>
      <c r="K1403" s="74" t="s">
        <v>600</v>
      </c>
      <c r="L1403" s="23">
        <f t="shared" si="308"/>
        <v>60.286900000000003</v>
      </c>
      <c r="M1403" s="23">
        <f t="shared" si="309"/>
        <v>1.27</v>
      </c>
      <c r="N1403" s="74">
        <v>60</v>
      </c>
      <c r="O1403" s="101">
        <f t="shared" si="310"/>
        <v>60.286900000000003</v>
      </c>
      <c r="P1403" s="85">
        <f t="shared" si="311"/>
        <v>12.7</v>
      </c>
      <c r="Q1403" s="58">
        <f t="shared" si="312"/>
        <v>0</v>
      </c>
      <c r="R1403" s="101">
        <f t="shared" si="313"/>
        <v>59.462000000000003</v>
      </c>
      <c r="S1403" s="85">
        <f t="shared" si="314"/>
        <v>5.0999999999999996</v>
      </c>
      <c r="T1403" s="58">
        <f t="shared" si="315"/>
        <v>0</v>
      </c>
      <c r="U1403" s="58">
        <f t="shared" si="316"/>
        <v>3.8</v>
      </c>
      <c r="V1403" s="75">
        <f t="array" ref="V1403">INDEX(AS$11:AS$66,MATCH(C1403&amp;G1403,AO$11:AO$66&amp;AP$11:AP$66,0),0)</f>
        <v>8</v>
      </c>
      <c r="X1403" s="120">
        <f t="shared" si="317"/>
        <v>0.05</v>
      </c>
      <c r="Y1403" s="61">
        <f t="array" ref="Y1403">INDEX($AQ$11:$AR$66,MATCH($C1403&amp;$G1403,$AO$11:$AO$66&amp;$AP$11:$AP$66,0),COUNTIF($AQ$10:$AR$10,"&lt;"&amp;Z1403)+1)</f>
        <v>1.4999999999999999E-4</v>
      </c>
      <c r="Z1403" s="123">
        <v>2.3734999999999999</v>
      </c>
      <c r="AA1403" s="61">
        <f t="array" ref="AA1403">INDEX($AT$11:$AV$66,MATCH($C1403&amp;$G1403,$AO$11:$AO$66&amp;$AP$11:$AP$66,0),COUNTIF($AT$10:$AV$10,"&lt;"&amp;Z1403)+1)</f>
        <v>5.0000000000000001E-4</v>
      </c>
      <c r="AB1403" s="111">
        <f t="shared" si="318"/>
        <v>2.3410240473580837</v>
      </c>
      <c r="AC1403" s="121">
        <f t="array" ref="AC1403">INDEX($AW$11:$BA$66,MATCH($C1403&amp;$G1403,$AO$11:$AO$66&amp;$AP$11:$AP$66,0),COUNTIF($AW$10:$BA$10,"&lt;"&amp;Z1403)+1)</f>
        <v>2.0000000000000001E-4</v>
      </c>
      <c r="AD1403" s="62">
        <v>2.3576000000000001</v>
      </c>
      <c r="AE1403" s="61">
        <f t="array" ref="AE1403">INDEX($AT$11:$AV$66,MATCH($C1403&amp;$G1403,$AO$11:$AO$66&amp;$AP$11:$AP$66,0),COUNTIF($AT$10:$AV$10,"&lt;"&amp;AD1403)+1)</f>
        <v>5.0000000000000001E-4</v>
      </c>
      <c r="AF1403" s="111">
        <f t="shared" si="319"/>
        <v>2.3359493649053893</v>
      </c>
      <c r="AG1403" s="121">
        <f t="array" ref="AG1403">INDEX($AW$11:$BA$66,MATCH($C1403&amp;$G1403,$AO$11:$AO$66&amp;$AP$11:$AP$66,0),COUNTIF($AW$10:$BA$10,"&lt;"&amp;AD1403)+1)</f>
        <v>2.0000000000000001E-4</v>
      </c>
    </row>
    <row r="1404" spans="2:33" ht="12.75" customHeight="1" x14ac:dyDescent="0.3">
      <c r="B1404" s="83" t="str">
        <f t="shared" si="307"/>
        <v>2 3/8-20 UN</v>
      </c>
      <c r="C1404" s="74" t="s">
        <v>498</v>
      </c>
      <c r="D1404" s="74"/>
      <c r="E1404" s="24" t="s">
        <v>604</v>
      </c>
      <c r="F1404" s="84" t="s">
        <v>698</v>
      </c>
      <c r="G1404" s="75">
        <v>20</v>
      </c>
      <c r="H1404" s="74" t="s">
        <v>519</v>
      </c>
      <c r="I1404" s="74" t="s">
        <v>661</v>
      </c>
      <c r="J1404" s="74" t="s">
        <v>588</v>
      </c>
      <c r="K1404" s="74" t="s">
        <v>600</v>
      </c>
      <c r="L1404" s="23">
        <f t="shared" si="308"/>
        <v>60.325000000000003</v>
      </c>
      <c r="M1404" s="23">
        <f t="shared" si="309"/>
        <v>1.27</v>
      </c>
      <c r="N1404" s="74">
        <v>60</v>
      </c>
      <c r="O1404" s="101">
        <f t="shared" si="310"/>
        <v>60.325000000000003</v>
      </c>
      <c r="P1404" s="85">
        <f t="shared" si="311"/>
        <v>12.7</v>
      </c>
      <c r="Q1404" s="58">
        <f t="shared" si="312"/>
        <v>0</v>
      </c>
      <c r="R1404" s="101">
        <f t="shared" si="313"/>
        <v>59.500100000000003</v>
      </c>
      <c r="S1404" s="85">
        <f t="shared" si="314"/>
        <v>5.0999999999999996</v>
      </c>
      <c r="T1404" s="58">
        <f t="shared" si="315"/>
        <v>0</v>
      </c>
      <c r="U1404" s="58">
        <f t="shared" si="316"/>
        <v>3.8</v>
      </c>
      <c r="V1404" s="75">
        <f t="array" ref="V1404">INDEX(AS$11:AS$66,MATCH(C1404&amp;G1404,AO$11:AO$66&amp;AP$11:AP$66,0),0)</f>
        <v>8</v>
      </c>
      <c r="X1404" s="120">
        <f t="shared" si="317"/>
        <v>0.05</v>
      </c>
      <c r="Y1404" s="61">
        <f t="array" ref="Y1404">INDEX($AQ$11:$AR$66,MATCH($C1404&amp;$G1404,$AO$11:$AO$66&amp;$AP$11:$AP$66,0),COUNTIF($AQ$10:$AR$10,"&lt;"&amp;Z1404)+1)</f>
        <v>1.4999999999999999E-4</v>
      </c>
      <c r="Z1404" s="61">
        <f>INDEX(AJ$11:AJ$92,MATCH(F1404,AI$11:AI$92,0))</f>
        <v>2.375</v>
      </c>
      <c r="AA1404" s="61">
        <f t="array" ref="AA1404">INDEX($AT$11:$AV$66,MATCH($C1404&amp;$G1404,$AO$11:$AO$66&amp;$AP$11:$AP$66,0),COUNTIF($AT$10:$AV$10,"&lt;"&amp;Z1404)+1)</f>
        <v>5.0000000000000001E-4</v>
      </c>
      <c r="AB1404" s="111">
        <f t="shared" si="318"/>
        <v>2.3425240473580837</v>
      </c>
      <c r="AC1404" s="121">
        <f t="array" ref="AC1404">INDEX($AW$11:$BA$66,MATCH($C1404&amp;$G1404,$AO$11:$AO$66&amp;$AP$11:$AP$66,0),COUNTIF($AW$10:$BA$10,"&lt;"&amp;Z1404)+1)</f>
        <v>2.0000000000000001E-4</v>
      </c>
      <c r="AD1404" s="62">
        <v>2.3603999999999998</v>
      </c>
      <c r="AE1404" s="61">
        <f t="array" ref="AE1404">INDEX($AT$11:$AV$66,MATCH($C1404&amp;$G1404,$AO$11:$AO$66&amp;$AP$11:$AP$66,0),COUNTIF($AT$10:$AV$10,"&lt;"&amp;AD1404)+1)</f>
        <v>5.0000000000000001E-4</v>
      </c>
      <c r="AF1404" s="111">
        <f t="shared" si="319"/>
        <v>2.338749364905389</v>
      </c>
      <c r="AG1404" s="121">
        <f t="array" ref="AG1404">INDEX($AW$11:$BA$66,MATCH($C1404&amp;$G1404,$AO$11:$AO$66&amp;$AP$11:$AP$66,0),COUNTIF($AW$10:$BA$10,"&lt;"&amp;AD1404)+1)</f>
        <v>2.0000000000000001E-4</v>
      </c>
    </row>
    <row r="1405" spans="2:33" ht="12.75" customHeight="1" x14ac:dyDescent="0.3">
      <c r="B1405" s="83" t="str">
        <f t="shared" si="307"/>
        <v>2 1/4-6 UN</v>
      </c>
      <c r="C1405" s="74" t="s">
        <v>498</v>
      </c>
      <c r="D1405" s="74"/>
      <c r="E1405" s="24" t="s">
        <v>604</v>
      </c>
      <c r="F1405" s="84" t="s">
        <v>697</v>
      </c>
      <c r="G1405" s="75">
        <v>6</v>
      </c>
      <c r="H1405" s="74" t="s">
        <v>519</v>
      </c>
      <c r="I1405" s="74" t="s">
        <v>660</v>
      </c>
      <c r="J1405" s="74" t="s">
        <v>588</v>
      </c>
      <c r="K1405" s="74" t="s">
        <v>600</v>
      </c>
      <c r="L1405" s="23">
        <f t="shared" si="308"/>
        <v>63.431399999999996</v>
      </c>
      <c r="M1405" s="23">
        <f t="shared" si="309"/>
        <v>4.2332999999999998</v>
      </c>
      <c r="N1405" s="74">
        <v>60</v>
      </c>
      <c r="O1405" s="101">
        <f t="shared" si="310"/>
        <v>63.431399999999996</v>
      </c>
      <c r="P1405" s="85">
        <f t="shared" si="311"/>
        <v>20.3</v>
      </c>
      <c r="Q1405" s="58">
        <f t="shared" si="312"/>
        <v>0</v>
      </c>
      <c r="R1405" s="101">
        <f t="shared" si="313"/>
        <v>60.681800000000003</v>
      </c>
      <c r="S1405" s="85">
        <f t="shared" si="314"/>
        <v>6.4</v>
      </c>
      <c r="T1405" s="58">
        <f t="shared" si="315"/>
        <v>0</v>
      </c>
      <c r="U1405" s="58">
        <f t="shared" si="316"/>
        <v>7.6</v>
      </c>
      <c r="V1405" s="75">
        <f t="array" ref="V1405">INDEX(AS$11:AS$66,MATCH(C1405&amp;G1405,AO$11:AO$66&amp;AP$11:AP$66,0),0)</f>
        <v>5</v>
      </c>
      <c r="X1405" s="120">
        <f t="shared" si="317"/>
        <v>0.16666666666666666</v>
      </c>
      <c r="Y1405" s="61">
        <f t="array" ref="Y1405">INDEX($AQ$11:$AR$66,MATCH($C1405&amp;$G1405,$AO$11:$AO$66&amp;$AP$11:$AP$66,0),COUNTIF($AQ$10:$AR$10,"&lt;"&amp;Z1405)+1)</f>
        <v>2.9999999999999997E-4</v>
      </c>
      <c r="Z1405" s="123">
        <v>2.4973000000000001</v>
      </c>
      <c r="AA1405" s="61">
        <f t="array" ref="AA1405">INDEX($AT$11:$AV$66,MATCH($C1405&amp;$G1405,$AO$11:$AO$66&amp;$AP$11:$AP$66,0),COUNTIF($AT$10:$AV$10,"&lt;"&amp;Z1405)+1)</f>
        <v>8.0000000000000004E-4</v>
      </c>
      <c r="AB1405" s="111">
        <f t="shared" si="318"/>
        <v>2.3890468245269454</v>
      </c>
      <c r="AC1405" s="121">
        <f t="array" ref="AC1405">INDEX($AW$11:$BA$66,MATCH($C1405&amp;$G1405,$AO$11:$AO$66&amp;$AP$11:$AP$66,0),COUNTIF($AW$10:$BA$10,"&lt;"&amp;Z1405)+1)</f>
        <v>2.5000000000000001E-4</v>
      </c>
      <c r="AD1405" s="62">
        <v>2.4622999999999999</v>
      </c>
      <c r="AE1405" s="61">
        <f t="array" ref="AE1405">INDEX($AT$11:$AV$66,MATCH($C1405&amp;$G1405,$AO$11:$AO$66&amp;$AP$11:$AP$66,0),COUNTIF($AT$10:$AV$10,"&lt;"&amp;AD1405)+1)</f>
        <v>8.0000000000000004E-4</v>
      </c>
      <c r="AF1405" s="111">
        <f t="shared" si="319"/>
        <v>2.3901312163512967</v>
      </c>
      <c r="AG1405" s="121">
        <f t="array" ref="AG1405">INDEX($AW$11:$BA$66,MATCH($C1405&amp;$G1405,$AO$11:$AO$66&amp;$AP$11:$AP$66,0),COUNTIF($AW$10:$BA$10,"&lt;"&amp;AD1405)+1)</f>
        <v>2.5000000000000001E-4</v>
      </c>
    </row>
    <row r="1406" spans="2:33" ht="12.75" customHeight="1" x14ac:dyDescent="0.3">
      <c r="B1406" s="83" t="str">
        <f t="shared" si="307"/>
        <v>2 1/4-6 UN</v>
      </c>
      <c r="C1406" s="74" t="s">
        <v>498</v>
      </c>
      <c r="D1406" s="74"/>
      <c r="E1406" s="24" t="s">
        <v>604</v>
      </c>
      <c r="F1406" s="84" t="s">
        <v>697</v>
      </c>
      <c r="G1406" s="75">
        <v>6</v>
      </c>
      <c r="H1406" s="74" t="s">
        <v>519</v>
      </c>
      <c r="I1406" s="74" t="s">
        <v>661</v>
      </c>
      <c r="J1406" s="74" t="s">
        <v>588</v>
      </c>
      <c r="K1406" s="74" t="s">
        <v>600</v>
      </c>
      <c r="L1406" s="23">
        <f t="shared" si="308"/>
        <v>57.15</v>
      </c>
      <c r="M1406" s="23">
        <f t="shared" si="309"/>
        <v>4.2332999999999998</v>
      </c>
      <c r="N1406" s="74">
        <v>60</v>
      </c>
      <c r="O1406" s="101">
        <f t="shared" si="310"/>
        <v>57.15</v>
      </c>
      <c r="P1406" s="85">
        <f t="shared" si="311"/>
        <v>20.3</v>
      </c>
      <c r="Q1406" s="58">
        <f t="shared" si="312"/>
        <v>0</v>
      </c>
      <c r="R1406" s="101">
        <f t="shared" si="313"/>
        <v>54.400399999999998</v>
      </c>
      <c r="S1406" s="85">
        <f t="shared" si="314"/>
        <v>6.4</v>
      </c>
      <c r="T1406" s="58">
        <f t="shared" si="315"/>
        <v>0</v>
      </c>
      <c r="U1406" s="58">
        <f t="shared" si="316"/>
        <v>7.6</v>
      </c>
      <c r="V1406" s="75">
        <f t="array" ref="V1406">INDEX(AS$11:AS$66,MATCH(C1406&amp;G1406,AO$11:AO$66&amp;AP$11:AP$66,0),0)</f>
        <v>5</v>
      </c>
      <c r="X1406" s="120">
        <f t="shared" si="317"/>
        <v>0.16666666666666666</v>
      </c>
      <c r="Y1406" s="61">
        <f t="array" ref="Y1406">INDEX($AQ$11:$AR$66,MATCH($C1406&amp;$G1406,$AO$11:$AO$66&amp;$AP$11:$AP$66,0),COUNTIF($AQ$10:$AR$10,"&lt;"&amp;Z1406)+1)</f>
        <v>2.9999999999999997E-4</v>
      </c>
      <c r="Z1406" s="61">
        <f>INDEX(AJ$11:AJ$92,MATCH(F1406,AI$11:AI$92,0))</f>
        <v>2.25</v>
      </c>
      <c r="AA1406" s="61">
        <f t="array" ref="AA1406">INDEX($AT$11:$AV$66,MATCH($C1406&amp;$G1406,$AO$11:$AO$66&amp;$AP$11:$AP$66,0),COUNTIF($AT$10:$AV$10,"&lt;"&amp;Z1406)+1)</f>
        <v>8.0000000000000004E-4</v>
      </c>
      <c r="AB1406" s="111">
        <f t="shared" si="318"/>
        <v>2.1417468245269453</v>
      </c>
      <c r="AC1406" s="121">
        <f t="array" ref="AC1406">INDEX($AW$11:$BA$66,MATCH($C1406&amp;$G1406,$AO$11:$AO$66&amp;$AP$11:$AP$66,0),COUNTIF($AW$10:$BA$10,"&lt;"&amp;Z1406)+1)</f>
        <v>2.5000000000000001E-4</v>
      </c>
      <c r="AD1406" s="62">
        <v>2.4571999999999998</v>
      </c>
      <c r="AE1406" s="61">
        <f t="array" ref="AE1406">INDEX($AT$11:$AV$66,MATCH($C1406&amp;$G1406,$AO$11:$AO$66&amp;$AP$11:$AP$66,0),COUNTIF($AT$10:$AV$10,"&lt;"&amp;AD1406)+1)</f>
        <v>8.0000000000000004E-4</v>
      </c>
      <c r="AF1406" s="111">
        <f t="shared" si="319"/>
        <v>2.3850312163512966</v>
      </c>
      <c r="AG1406" s="121">
        <f t="array" ref="AG1406">INDEX($AW$11:$BA$66,MATCH($C1406&amp;$G1406,$AO$11:$AO$66&amp;$AP$11:$AP$66,0),COUNTIF($AW$10:$BA$10,"&lt;"&amp;AD1406)+1)</f>
        <v>2.5000000000000001E-4</v>
      </c>
    </row>
    <row r="1407" spans="2:33" ht="12.75" customHeight="1" x14ac:dyDescent="0.3">
      <c r="B1407" s="83" t="str">
        <f t="shared" si="307"/>
        <v>2 1/4-8 UN</v>
      </c>
      <c r="C1407" s="74" t="s">
        <v>498</v>
      </c>
      <c r="D1407" s="74"/>
      <c r="E1407" s="24" t="s">
        <v>604</v>
      </c>
      <c r="F1407" s="84" t="s">
        <v>697</v>
      </c>
      <c r="G1407" s="75">
        <v>8</v>
      </c>
      <c r="H1407" s="74" t="s">
        <v>519</v>
      </c>
      <c r="I1407" s="74" t="s">
        <v>660</v>
      </c>
      <c r="J1407" s="74" t="s">
        <v>588</v>
      </c>
      <c r="K1407" s="74" t="s">
        <v>600</v>
      </c>
      <c r="L1407" s="23">
        <f t="shared" si="308"/>
        <v>63.439</v>
      </c>
      <c r="M1407" s="23">
        <f t="shared" si="309"/>
        <v>3.1749999999999998</v>
      </c>
      <c r="N1407" s="74">
        <v>60</v>
      </c>
      <c r="O1407" s="101">
        <f t="shared" si="310"/>
        <v>63.439</v>
      </c>
      <c r="P1407" s="85">
        <f t="shared" si="311"/>
        <v>17.8</v>
      </c>
      <c r="Q1407" s="58">
        <f t="shared" si="312"/>
        <v>0</v>
      </c>
      <c r="R1407" s="101">
        <f t="shared" si="313"/>
        <v>61.376800000000003</v>
      </c>
      <c r="S1407" s="85">
        <f t="shared" si="314"/>
        <v>6.4</v>
      </c>
      <c r="T1407" s="58">
        <f t="shared" si="315"/>
        <v>0</v>
      </c>
      <c r="U1407" s="58">
        <f t="shared" si="316"/>
        <v>6.4</v>
      </c>
      <c r="V1407" s="75">
        <f t="array" ref="V1407">INDEX(AS$11:AS$66,MATCH(C1407&amp;G1407,AO$11:AO$66&amp;AP$11:AP$66,0),0)</f>
        <v>5</v>
      </c>
      <c r="X1407" s="120">
        <f t="shared" si="317"/>
        <v>0.125</v>
      </c>
      <c r="Y1407" s="61">
        <f t="array" ref="Y1407">INDEX($AQ$11:$AR$66,MATCH($C1407&amp;$G1407,$AO$11:$AO$66&amp;$AP$11:$AP$66,0),COUNTIF($AQ$10:$AR$10,"&lt;"&amp;Z1407)+1)</f>
        <v>2.5000000000000001E-4</v>
      </c>
      <c r="Z1407" s="123">
        <v>2.4975999999999998</v>
      </c>
      <c r="AA1407" s="61">
        <f t="array" ref="AA1407">INDEX($AT$11:$AV$66,MATCH($C1407&amp;$G1407,$AO$11:$AO$66&amp;$AP$11:$AP$66,0),COUNTIF($AT$10:$AV$10,"&lt;"&amp;Z1407)+1)</f>
        <v>6.9999999999999999E-4</v>
      </c>
      <c r="AB1407" s="111">
        <f t="shared" si="318"/>
        <v>2.4164101183952087</v>
      </c>
      <c r="AC1407" s="121">
        <f t="array" ref="AC1407">INDEX($AW$11:$BA$66,MATCH($C1407&amp;$G1407,$AO$11:$AO$66&amp;$AP$11:$AP$66,0),COUNTIF($AW$10:$BA$10,"&lt;"&amp;Z1407)+1)</f>
        <v>2.5000000000000001E-4</v>
      </c>
      <c r="AD1407" s="62">
        <v>2.4622999999999999</v>
      </c>
      <c r="AE1407" s="61">
        <f t="array" ref="AE1407">INDEX($AT$11:$AV$66,MATCH($C1407&amp;$G1407,$AO$11:$AO$66&amp;$AP$11:$AP$66,0),COUNTIF($AT$10:$AV$10,"&lt;"&amp;AD1407)+1)</f>
        <v>6.9999999999999999E-4</v>
      </c>
      <c r="AF1407" s="111">
        <f t="shared" si="319"/>
        <v>2.4081734122634724</v>
      </c>
      <c r="AG1407" s="121">
        <f t="array" ref="AG1407">INDEX($AW$11:$BA$66,MATCH($C1407&amp;$G1407,$AO$11:$AO$66&amp;$AP$11:$AP$66,0),COUNTIF($AW$10:$BA$10,"&lt;"&amp;AD1407)+1)</f>
        <v>2.5000000000000001E-4</v>
      </c>
    </row>
    <row r="1408" spans="2:33" ht="12.75" customHeight="1" x14ac:dyDescent="0.3">
      <c r="B1408" s="83" t="str">
        <f t="shared" si="307"/>
        <v>2 1/4-8 UN</v>
      </c>
      <c r="C1408" s="74" t="s">
        <v>498</v>
      </c>
      <c r="D1408" s="74"/>
      <c r="E1408" s="24" t="s">
        <v>604</v>
      </c>
      <c r="F1408" s="84" t="s">
        <v>697</v>
      </c>
      <c r="G1408" s="75">
        <v>8</v>
      </c>
      <c r="H1408" s="74" t="s">
        <v>519</v>
      </c>
      <c r="I1408" s="74" t="s">
        <v>661</v>
      </c>
      <c r="J1408" s="74" t="s">
        <v>588</v>
      </c>
      <c r="K1408" s="74" t="s">
        <v>600</v>
      </c>
      <c r="L1408" s="23">
        <f t="shared" si="308"/>
        <v>57.15</v>
      </c>
      <c r="M1408" s="23">
        <f t="shared" si="309"/>
        <v>3.1749999999999998</v>
      </c>
      <c r="N1408" s="74">
        <v>60</v>
      </c>
      <c r="O1408" s="101">
        <f t="shared" si="310"/>
        <v>57.15</v>
      </c>
      <c r="P1408" s="85">
        <f t="shared" si="311"/>
        <v>17.8</v>
      </c>
      <c r="Q1408" s="58">
        <f t="shared" si="312"/>
        <v>0</v>
      </c>
      <c r="R1408" s="101">
        <f t="shared" si="313"/>
        <v>55.087800000000001</v>
      </c>
      <c r="S1408" s="85">
        <f t="shared" si="314"/>
        <v>6.4</v>
      </c>
      <c r="T1408" s="58">
        <f t="shared" si="315"/>
        <v>0</v>
      </c>
      <c r="U1408" s="58">
        <f t="shared" si="316"/>
        <v>6.4</v>
      </c>
      <c r="V1408" s="75">
        <f t="array" ref="V1408">INDEX(AS$11:AS$66,MATCH(C1408&amp;G1408,AO$11:AO$66&amp;AP$11:AP$66,0),0)</f>
        <v>5</v>
      </c>
      <c r="X1408" s="120">
        <f t="shared" si="317"/>
        <v>0.125</v>
      </c>
      <c r="Y1408" s="61">
        <f t="array" ref="Y1408">INDEX($AQ$11:$AR$66,MATCH($C1408&amp;$G1408,$AO$11:$AO$66&amp;$AP$11:$AP$66,0),COUNTIF($AQ$10:$AR$10,"&lt;"&amp;Z1408)+1)</f>
        <v>2.5000000000000001E-4</v>
      </c>
      <c r="Z1408" s="61">
        <f>INDEX(AJ$11:AJ$92,MATCH(F1408,AI$11:AI$92,0))</f>
        <v>2.25</v>
      </c>
      <c r="AA1408" s="61">
        <f t="array" ref="AA1408">INDEX($AT$11:$AV$66,MATCH($C1408&amp;$G1408,$AO$11:$AO$66&amp;$AP$11:$AP$66,0),COUNTIF($AT$10:$AV$10,"&lt;"&amp;Z1408)+1)</f>
        <v>6.9999999999999999E-4</v>
      </c>
      <c r="AB1408" s="111">
        <f t="shared" si="318"/>
        <v>2.1688101183952089</v>
      </c>
      <c r="AC1408" s="121">
        <f t="array" ref="AC1408">INDEX($AW$11:$BA$66,MATCH($C1408&amp;$G1408,$AO$11:$AO$66&amp;$AP$11:$AP$66,0),COUNTIF($AW$10:$BA$10,"&lt;"&amp;Z1408)+1)</f>
        <v>2.5000000000000001E-4</v>
      </c>
      <c r="AD1408" s="62">
        <v>2.4668000000000001</v>
      </c>
      <c r="AE1408" s="61">
        <f t="array" ref="AE1408">INDEX($AT$11:$AV$66,MATCH($C1408&amp;$G1408,$AO$11:$AO$66&amp;$AP$11:$AP$66,0),COUNTIF($AT$10:$AV$10,"&lt;"&amp;AD1408)+1)</f>
        <v>6.9999999999999999E-4</v>
      </c>
      <c r="AF1408" s="111">
        <f t="shared" si="319"/>
        <v>2.4126734122634725</v>
      </c>
      <c r="AG1408" s="121">
        <f t="array" ref="AG1408">INDEX($AW$11:$BA$66,MATCH($C1408&amp;$G1408,$AO$11:$AO$66&amp;$AP$11:$AP$66,0),COUNTIF($AW$10:$BA$10,"&lt;"&amp;AD1408)+1)</f>
        <v>2.5000000000000001E-4</v>
      </c>
    </row>
    <row r="1409" spans="2:33" ht="12.75" customHeight="1" x14ac:dyDescent="0.3">
      <c r="B1409" s="83" t="str">
        <f t="shared" si="307"/>
        <v>2 1/4-12 UN</v>
      </c>
      <c r="C1409" s="74" t="s">
        <v>498</v>
      </c>
      <c r="D1409" s="74"/>
      <c r="E1409" s="24" t="s">
        <v>604</v>
      </c>
      <c r="F1409" s="84" t="s">
        <v>697</v>
      </c>
      <c r="G1409" s="75">
        <v>12</v>
      </c>
      <c r="H1409" s="74" t="s">
        <v>519</v>
      </c>
      <c r="I1409" s="74" t="s">
        <v>660</v>
      </c>
      <c r="J1409" s="74" t="s">
        <v>588</v>
      </c>
      <c r="K1409" s="74" t="s">
        <v>600</v>
      </c>
      <c r="L1409" s="23">
        <f t="shared" si="308"/>
        <v>63.451700000000002</v>
      </c>
      <c r="M1409" s="23">
        <f t="shared" si="309"/>
        <v>2.1166999999999998</v>
      </c>
      <c r="N1409" s="74">
        <v>60</v>
      </c>
      <c r="O1409" s="101">
        <f t="shared" si="310"/>
        <v>63.451700000000002</v>
      </c>
      <c r="P1409" s="85">
        <f t="shared" si="311"/>
        <v>15.2</v>
      </c>
      <c r="Q1409" s="58">
        <f t="shared" si="312"/>
        <v>0</v>
      </c>
      <c r="R1409" s="101">
        <f t="shared" si="313"/>
        <v>62.076900000000002</v>
      </c>
      <c r="S1409" s="85">
        <f t="shared" si="314"/>
        <v>6.4</v>
      </c>
      <c r="T1409" s="58">
        <f t="shared" si="315"/>
        <v>0</v>
      </c>
      <c r="U1409" s="58">
        <f t="shared" si="316"/>
        <v>5.0999999999999996</v>
      </c>
      <c r="V1409" s="75">
        <f t="array" ref="V1409">INDEX(AS$11:AS$66,MATCH(C1409&amp;G1409,AO$11:AO$66&amp;AP$11:AP$66,0),0)</f>
        <v>6</v>
      </c>
      <c r="X1409" s="120">
        <f t="shared" si="317"/>
        <v>8.3333333333333329E-2</v>
      </c>
      <c r="Y1409" s="61">
        <f t="array" ref="Y1409">INDEX($AQ$11:$AR$66,MATCH($C1409&amp;$G1409,$AO$11:$AO$66&amp;$AP$11:$AP$66,0),COUNTIF($AQ$10:$AR$10,"&lt;"&amp;Z1409)+1)</f>
        <v>2.0000000000000001E-4</v>
      </c>
      <c r="Z1409" s="123">
        <v>2.4981</v>
      </c>
      <c r="AA1409" s="61">
        <f t="array" ref="AA1409">INDEX($AT$11:$AV$66,MATCH($C1409&amp;$G1409,$AO$11:$AO$66&amp;$AP$11:$AP$66,0),COUNTIF($AT$10:$AV$10,"&lt;"&amp;Z1409)+1)</f>
        <v>5.9999999999999995E-4</v>
      </c>
      <c r="AB1409" s="111">
        <f t="shared" si="318"/>
        <v>2.4439734122634724</v>
      </c>
      <c r="AC1409" s="121">
        <f t="array" ref="AC1409">INDEX($AW$11:$BA$66,MATCH($C1409&amp;$G1409,$AO$11:$AO$66&amp;$AP$11:$AP$66,0),COUNTIF($AW$10:$BA$10,"&lt;"&amp;Z1409)+1)</f>
        <v>2.5000000000000001E-4</v>
      </c>
      <c r="AD1409" s="62">
        <v>2.4739</v>
      </c>
      <c r="AE1409" s="61">
        <f t="array" ref="AE1409">INDEX($AT$11:$AV$66,MATCH($C1409&amp;$G1409,$AO$11:$AO$66&amp;$AP$11:$AP$66,0),COUNTIF($AT$10:$AV$10,"&lt;"&amp;AD1409)+1)</f>
        <v>5.9999999999999995E-4</v>
      </c>
      <c r="AF1409" s="111">
        <f t="shared" si="319"/>
        <v>2.4378156081756486</v>
      </c>
      <c r="AG1409" s="121">
        <f t="array" ref="AG1409">INDEX($AW$11:$BA$66,MATCH($C1409&amp;$G1409,$AO$11:$AO$66&amp;$AP$11:$AP$66,0),COUNTIF($AW$10:$BA$10,"&lt;"&amp;AD1409)+1)</f>
        <v>2.5000000000000001E-4</v>
      </c>
    </row>
    <row r="1410" spans="2:33" ht="12.75" customHeight="1" x14ac:dyDescent="0.3">
      <c r="B1410" s="83" t="str">
        <f t="shared" si="307"/>
        <v>2 1/4-12 UN</v>
      </c>
      <c r="C1410" s="74" t="s">
        <v>498</v>
      </c>
      <c r="D1410" s="74"/>
      <c r="E1410" s="24" t="s">
        <v>604</v>
      </c>
      <c r="F1410" s="84" t="s">
        <v>697</v>
      </c>
      <c r="G1410" s="75">
        <v>12</v>
      </c>
      <c r="H1410" s="74" t="s">
        <v>519</v>
      </c>
      <c r="I1410" s="74" t="s">
        <v>661</v>
      </c>
      <c r="J1410" s="74" t="s">
        <v>588</v>
      </c>
      <c r="K1410" s="74" t="s">
        <v>600</v>
      </c>
      <c r="L1410" s="23">
        <f t="shared" si="308"/>
        <v>57.15</v>
      </c>
      <c r="M1410" s="23">
        <f t="shared" si="309"/>
        <v>2.1166999999999998</v>
      </c>
      <c r="N1410" s="74">
        <v>60</v>
      </c>
      <c r="O1410" s="101">
        <f t="shared" si="310"/>
        <v>57.15</v>
      </c>
      <c r="P1410" s="85">
        <f t="shared" si="311"/>
        <v>15.2</v>
      </c>
      <c r="Q1410" s="58">
        <f t="shared" si="312"/>
        <v>0</v>
      </c>
      <c r="R1410" s="101">
        <f t="shared" si="313"/>
        <v>55.775199999999998</v>
      </c>
      <c r="S1410" s="85">
        <f t="shared" si="314"/>
        <v>6.4</v>
      </c>
      <c r="T1410" s="58">
        <f t="shared" si="315"/>
        <v>0</v>
      </c>
      <c r="U1410" s="58">
        <f t="shared" si="316"/>
        <v>5.0999999999999996</v>
      </c>
      <c r="V1410" s="75">
        <f t="array" ref="V1410">INDEX(AS$11:AS$66,MATCH(C1410&amp;G1410,AO$11:AO$66&amp;AP$11:AP$66,0),0)</f>
        <v>6</v>
      </c>
      <c r="X1410" s="120">
        <f t="shared" si="317"/>
        <v>8.3333333333333329E-2</v>
      </c>
      <c r="Y1410" s="61">
        <f t="array" ref="Y1410">INDEX($AQ$11:$AR$66,MATCH($C1410&amp;$G1410,$AO$11:$AO$66&amp;$AP$11:$AP$66,0),COUNTIF($AQ$10:$AR$10,"&lt;"&amp;Z1410)+1)</f>
        <v>2.0000000000000001E-4</v>
      </c>
      <c r="Z1410" s="61">
        <f>INDEX(AJ$11:AJ$92,MATCH(F1410,AI$11:AI$92,0))</f>
        <v>2.25</v>
      </c>
      <c r="AA1410" s="61">
        <f t="array" ref="AA1410">INDEX($AT$11:$AV$66,MATCH($C1410&amp;$G1410,$AO$11:$AO$66&amp;$AP$11:$AP$66,0),COUNTIF($AT$10:$AV$10,"&lt;"&amp;Z1410)+1)</f>
        <v>5.9999999999999995E-4</v>
      </c>
      <c r="AB1410" s="111">
        <f t="shared" si="318"/>
        <v>2.1958734122634724</v>
      </c>
      <c r="AC1410" s="121">
        <f t="array" ref="AC1410">INDEX($AW$11:$BA$66,MATCH($C1410&amp;$G1410,$AO$11:$AO$66&amp;$AP$11:$AP$66,0),COUNTIF($AW$10:$BA$10,"&lt;"&amp;Z1410)+1)</f>
        <v>2.5000000000000001E-4</v>
      </c>
      <c r="AD1410" s="62">
        <v>2.4773999999999998</v>
      </c>
      <c r="AE1410" s="61">
        <f t="array" ref="AE1410">INDEX($AT$11:$AV$66,MATCH($C1410&amp;$G1410,$AO$11:$AO$66&amp;$AP$11:$AP$66,0),COUNTIF($AT$10:$AV$10,"&lt;"&amp;AD1410)+1)</f>
        <v>5.9999999999999995E-4</v>
      </c>
      <c r="AF1410" s="111">
        <f t="shared" si="319"/>
        <v>2.4413156081756484</v>
      </c>
      <c r="AG1410" s="121">
        <f t="array" ref="AG1410">INDEX($AW$11:$BA$66,MATCH($C1410&amp;$G1410,$AO$11:$AO$66&amp;$AP$11:$AP$66,0),COUNTIF($AW$10:$BA$10,"&lt;"&amp;AD1410)+1)</f>
        <v>2.5000000000000001E-4</v>
      </c>
    </row>
    <row r="1411" spans="2:33" ht="12.75" customHeight="1" x14ac:dyDescent="0.3">
      <c r="B1411" s="83" t="str">
        <f t="shared" si="307"/>
        <v>2 1/4-16 UN</v>
      </c>
      <c r="C1411" s="74" t="s">
        <v>498</v>
      </c>
      <c r="D1411" s="74"/>
      <c r="E1411" s="24" t="s">
        <v>604</v>
      </c>
      <c r="F1411" s="84" t="s">
        <v>697</v>
      </c>
      <c r="G1411" s="75">
        <v>16</v>
      </c>
      <c r="H1411" s="74" t="s">
        <v>519</v>
      </c>
      <c r="I1411" s="74" t="s">
        <v>660</v>
      </c>
      <c r="J1411" s="74" t="s">
        <v>588</v>
      </c>
      <c r="K1411" s="74" t="s">
        <v>600</v>
      </c>
      <c r="L1411" s="23">
        <f t="shared" si="308"/>
        <v>63.456800000000001</v>
      </c>
      <c r="M1411" s="23">
        <f t="shared" si="309"/>
        <v>1.5874999999999999</v>
      </c>
      <c r="N1411" s="74">
        <v>60</v>
      </c>
      <c r="O1411" s="101">
        <f t="shared" si="310"/>
        <v>63.456800000000001</v>
      </c>
      <c r="P1411" s="85">
        <f t="shared" si="311"/>
        <v>15.2</v>
      </c>
      <c r="Q1411" s="58">
        <f t="shared" si="312"/>
        <v>0</v>
      </c>
      <c r="R1411" s="101">
        <f t="shared" si="313"/>
        <v>62.425699999999999</v>
      </c>
      <c r="S1411" s="85">
        <f t="shared" si="314"/>
        <v>6.4</v>
      </c>
      <c r="T1411" s="58">
        <f t="shared" si="315"/>
        <v>0</v>
      </c>
      <c r="U1411" s="58">
        <f t="shared" si="316"/>
        <v>3.8</v>
      </c>
      <c r="V1411" s="75">
        <f t="array" ref="V1411">INDEX(AS$11:AS$66,MATCH(C1411&amp;G1411,AO$11:AO$66&amp;AP$11:AP$66,0),0)</f>
        <v>8</v>
      </c>
      <c r="X1411" s="120">
        <f t="shared" si="317"/>
        <v>6.25E-2</v>
      </c>
      <c r="Y1411" s="61">
        <f t="array" ref="Y1411">INDEX($AQ$11:$AR$66,MATCH($C1411&amp;$G1411,$AO$11:$AO$66&amp;$AP$11:$AP$66,0),COUNTIF($AQ$10:$AR$10,"&lt;"&amp;Z1411)+1)</f>
        <v>1.4999999999999999E-4</v>
      </c>
      <c r="Z1411" s="123">
        <v>2.4983</v>
      </c>
      <c r="AA1411" s="61">
        <f t="array" ref="AA1411">INDEX($AT$11:$AV$66,MATCH($C1411&amp;$G1411,$AO$11:$AO$66&amp;$AP$11:$AP$66,0),COUNTIF($AT$10:$AV$10,"&lt;"&amp;Z1411)+1)</f>
        <v>5.9999999999999995E-4</v>
      </c>
      <c r="AB1411" s="111">
        <f t="shared" si="318"/>
        <v>2.4577050591976044</v>
      </c>
      <c r="AC1411" s="121">
        <f t="array" ref="AC1411">INDEX($AW$11:$BA$66,MATCH($C1411&amp;$G1411,$AO$11:$AO$66&amp;$AP$11:$AP$66,0),COUNTIF($AW$10:$BA$10,"&lt;"&amp;Z1411)+1)</f>
        <v>2.5000000000000001E-4</v>
      </c>
      <c r="AD1411" s="62">
        <v>2.4792999999999998</v>
      </c>
      <c r="AE1411" s="61">
        <f t="array" ref="AE1411">INDEX($AT$11:$AV$66,MATCH($C1411&amp;$G1411,$AO$11:$AO$66&amp;$AP$11:$AP$66,0),COUNTIF($AT$10:$AV$10,"&lt;"&amp;AD1411)+1)</f>
        <v>5.9999999999999995E-4</v>
      </c>
      <c r="AF1411" s="111">
        <f t="shared" si="319"/>
        <v>2.4522367061317363</v>
      </c>
      <c r="AG1411" s="121">
        <f t="array" ref="AG1411">INDEX($AW$11:$BA$66,MATCH($C1411&amp;$G1411,$AO$11:$AO$66&amp;$AP$11:$AP$66,0),COUNTIF($AW$10:$BA$10,"&lt;"&amp;AD1411)+1)</f>
        <v>2.5000000000000001E-4</v>
      </c>
    </row>
    <row r="1412" spans="2:33" ht="12.75" customHeight="1" x14ac:dyDescent="0.3">
      <c r="B1412" s="83" t="str">
        <f t="shared" si="307"/>
        <v>2 1/4-16 UN</v>
      </c>
      <c r="C1412" s="74" t="s">
        <v>498</v>
      </c>
      <c r="D1412" s="74"/>
      <c r="E1412" s="24" t="s">
        <v>604</v>
      </c>
      <c r="F1412" s="84" t="s">
        <v>697</v>
      </c>
      <c r="G1412" s="75">
        <v>16</v>
      </c>
      <c r="H1412" s="74" t="s">
        <v>519</v>
      </c>
      <c r="I1412" s="74" t="s">
        <v>661</v>
      </c>
      <c r="J1412" s="74" t="s">
        <v>588</v>
      </c>
      <c r="K1412" s="74" t="s">
        <v>600</v>
      </c>
      <c r="L1412" s="23">
        <f t="shared" si="308"/>
        <v>57.15</v>
      </c>
      <c r="M1412" s="23">
        <f t="shared" si="309"/>
        <v>1.5874999999999999</v>
      </c>
      <c r="N1412" s="74">
        <v>60</v>
      </c>
      <c r="O1412" s="101">
        <f t="shared" si="310"/>
        <v>57.15</v>
      </c>
      <c r="P1412" s="85">
        <f t="shared" si="311"/>
        <v>15.2</v>
      </c>
      <c r="Q1412" s="58">
        <f t="shared" si="312"/>
        <v>0</v>
      </c>
      <c r="R1412" s="101">
        <f t="shared" si="313"/>
        <v>56.118899999999996</v>
      </c>
      <c r="S1412" s="85">
        <f t="shared" si="314"/>
        <v>6.4</v>
      </c>
      <c r="T1412" s="58">
        <f t="shared" si="315"/>
        <v>0</v>
      </c>
      <c r="U1412" s="58">
        <f t="shared" si="316"/>
        <v>3.8</v>
      </c>
      <c r="V1412" s="75">
        <f t="array" ref="V1412">INDEX(AS$11:AS$66,MATCH(C1412&amp;G1412,AO$11:AO$66&amp;AP$11:AP$66,0),0)</f>
        <v>8</v>
      </c>
      <c r="X1412" s="120">
        <f t="shared" si="317"/>
        <v>6.25E-2</v>
      </c>
      <c r="Y1412" s="61">
        <f t="array" ref="Y1412">INDEX($AQ$11:$AR$66,MATCH($C1412&amp;$G1412,$AO$11:$AO$66&amp;$AP$11:$AP$66,0),COUNTIF($AQ$10:$AR$10,"&lt;"&amp;Z1412)+1)</f>
        <v>1.4999999999999999E-4</v>
      </c>
      <c r="Z1412" s="61">
        <f>INDEX(AJ$11:AJ$92,MATCH(F1412,AI$11:AI$92,0))</f>
        <v>2.25</v>
      </c>
      <c r="AA1412" s="61">
        <f t="array" ref="AA1412">INDEX($AT$11:$AV$66,MATCH($C1412&amp;$G1412,$AO$11:$AO$66&amp;$AP$11:$AP$66,0),COUNTIF($AT$10:$AV$10,"&lt;"&amp;Z1412)+1)</f>
        <v>5.9999999999999995E-4</v>
      </c>
      <c r="AB1412" s="111">
        <f t="shared" si="318"/>
        <v>2.2094050591976044</v>
      </c>
      <c r="AC1412" s="121">
        <f t="array" ref="AC1412">INDEX($AW$11:$BA$66,MATCH($C1412&amp;$G1412,$AO$11:$AO$66&amp;$AP$11:$AP$66,0),COUNTIF($AW$10:$BA$10,"&lt;"&amp;Z1412)+1)</f>
        <v>2.5000000000000001E-4</v>
      </c>
      <c r="AD1412" s="62">
        <v>2.4824000000000002</v>
      </c>
      <c r="AE1412" s="61">
        <f t="array" ref="AE1412">INDEX($AT$11:$AV$66,MATCH($C1412&amp;$G1412,$AO$11:$AO$66&amp;$AP$11:$AP$66,0),COUNTIF($AT$10:$AV$10,"&lt;"&amp;AD1412)+1)</f>
        <v>5.9999999999999995E-4</v>
      </c>
      <c r="AF1412" s="111">
        <f t="shared" si="319"/>
        <v>2.4553367061317366</v>
      </c>
      <c r="AG1412" s="121">
        <f t="array" ref="AG1412">INDEX($AW$11:$BA$66,MATCH($C1412&amp;$G1412,$AO$11:$AO$66&amp;$AP$11:$AP$66,0),COUNTIF($AW$10:$BA$10,"&lt;"&amp;AD1412)+1)</f>
        <v>2.5000000000000001E-4</v>
      </c>
    </row>
    <row r="1413" spans="2:33" ht="12.75" customHeight="1" x14ac:dyDescent="0.3">
      <c r="B1413" s="83" t="str">
        <f t="shared" ref="B1413:B1442" si="320">CONCATENATE(F1413,"-",G1413," ",E1413)</f>
        <v>2 1/4-20 UN</v>
      </c>
      <c r="C1413" s="74" t="s">
        <v>498</v>
      </c>
      <c r="D1413" s="74"/>
      <c r="E1413" s="24" t="s">
        <v>604</v>
      </c>
      <c r="F1413" s="84" t="s">
        <v>697</v>
      </c>
      <c r="G1413" s="75">
        <v>20</v>
      </c>
      <c r="H1413" s="74" t="s">
        <v>519</v>
      </c>
      <c r="I1413" s="74" t="s">
        <v>660</v>
      </c>
      <c r="J1413" s="74" t="s">
        <v>588</v>
      </c>
      <c r="K1413" s="74" t="s">
        <v>600</v>
      </c>
      <c r="L1413" s="23">
        <f t="shared" ref="L1413:L1442" si="321">ROUND(Z1413*25.4,4)</f>
        <v>63.4619</v>
      </c>
      <c r="M1413" s="23">
        <f t="shared" si="309"/>
        <v>1.27</v>
      </c>
      <c r="N1413" s="74">
        <v>60</v>
      </c>
      <c r="O1413" s="101">
        <f t="shared" si="310"/>
        <v>63.4619</v>
      </c>
      <c r="P1413" s="85">
        <f t="shared" si="311"/>
        <v>12.7</v>
      </c>
      <c r="Q1413" s="58">
        <f t="shared" si="312"/>
        <v>0</v>
      </c>
      <c r="R1413" s="101">
        <f t="shared" si="313"/>
        <v>62.637</v>
      </c>
      <c r="S1413" s="85">
        <f t="shared" si="314"/>
        <v>5.0999999999999996</v>
      </c>
      <c r="T1413" s="58">
        <f t="shared" si="315"/>
        <v>0</v>
      </c>
      <c r="U1413" s="58">
        <f t="shared" si="316"/>
        <v>3.8</v>
      </c>
      <c r="V1413" s="75">
        <f t="array" ref="V1413">INDEX(AS$11:AS$66,MATCH(C1413&amp;G1413,AO$11:AO$66&amp;AP$11:AP$66,0),0)</f>
        <v>8</v>
      </c>
      <c r="X1413" s="120">
        <f t="shared" si="317"/>
        <v>0.05</v>
      </c>
      <c r="Y1413" s="61">
        <f t="array" ref="Y1413">INDEX($AQ$11:$AR$66,MATCH($C1413&amp;$G1413,$AO$11:$AO$66&amp;$AP$11:$AP$66,0),COUNTIF($AQ$10:$AR$10,"&lt;"&amp;Z1413)+1)</f>
        <v>1.4999999999999999E-4</v>
      </c>
      <c r="Z1413" s="123">
        <v>2.4984999999999999</v>
      </c>
      <c r="AA1413" s="61">
        <f t="array" ref="AA1413">INDEX($AT$11:$AV$66,MATCH($C1413&amp;$G1413,$AO$11:$AO$66&amp;$AP$11:$AP$66,0),COUNTIF($AT$10:$AV$10,"&lt;"&amp;Z1413)+1)</f>
        <v>5.0000000000000001E-4</v>
      </c>
      <c r="AB1413" s="111">
        <f t="shared" si="318"/>
        <v>2.4660240473580837</v>
      </c>
      <c r="AC1413" s="121">
        <f t="array" ref="AC1413">INDEX($AW$11:$BA$66,MATCH($C1413&amp;$G1413,$AO$11:$AO$66&amp;$AP$11:$AP$66,0),COUNTIF($AW$10:$BA$10,"&lt;"&amp;Z1413)+1)</f>
        <v>2.0000000000000001E-4</v>
      </c>
      <c r="AD1413" s="62">
        <v>2.4826000000000001</v>
      </c>
      <c r="AE1413" s="61">
        <f t="array" ref="AE1413">INDEX($AT$11:$AV$66,MATCH($C1413&amp;$G1413,$AO$11:$AO$66&amp;$AP$11:$AP$66,0),COUNTIF($AT$10:$AV$10,"&lt;"&amp;AD1413)+1)</f>
        <v>5.0000000000000001E-4</v>
      </c>
      <c r="AF1413" s="111">
        <f t="shared" si="319"/>
        <v>2.4609493649053893</v>
      </c>
      <c r="AG1413" s="121">
        <f t="array" ref="AG1413">INDEX($AW$11:$BA$66,MATCH($C1413&amp;$G1413,$AO$11:$AO$66&amp;$AP$11:$AP$66,0),COUNTIF($AW$10:$BA$10,"&lt;"&amp;AD1413)+1)</f>
        <v>2.0000000000000001E-4</v>
      </c>
    </row>
    <row r="1414" spans="2:33" ht="12.75" customHeight="1" x14ac:dyDescent="0.3">
      <c r="B1414" s="83" t="str">
        <f t="shared" si="320"/>
        <v>2 1/4-20 UN</v>
      </c>
      <c r="C1414" s="74" t="s">
        <v>498</v>
      </c>
      <c r="D1414" s="74"/>
      <c r="E1414" s="24" t="s">
        <v>604</v>
      </c>
      <c r="F1414" s="84" t="s">
        <v>697</v>
      </c>
      <c r="G1414" s="75">
        <v>20</v>
      </c>
      <c r="H1414" s="74" t="s">
        <v>519</v>
      </c>
      <c r="I1414" s="74" t="s">
        <v>661</v>
      </c>
      <c r="J1414" s="74" t="s">
        <v>588</v>
      </c>
      <c r="K1414" s="74" t="s">
        <v>600</v>
      </c>
      <c r="L1414" s="23">
        <f t="shared" si="321"/>
        <v>57.15</v>
      </c>
      <c r="M1414" s="23">
        <f t="shared" si="309"/>
        <v>1.27</v>
      </c>
      <c r="N1414" s="74">
        <v>60</v>
      </c>
      <c r="O1414" s="101">
        <f t="shared" si="310"/>
        <v>57.15</v>
      </c>
      <c r="P1414" s="85">
        <f t="shared" si="311"/>
        <v>12.7</v>
      </c>
      <c r="Q1414" s="58">
        <f t="shared" si="312"/>
        <v>0</v>
      </c>
      <c r="R1414" s="101">
        <f t="shared" si="313"/>
        <v>56.325099999999999</v>
      </c>
      <c r="S1414" s="85">
        <f t="shared" si="314"/>
        <v>5.0999999999999996</v>
      </c>
      <c r="T1414" s="58">
        <f t="shared" si="315"/>
        <v>0</v>
      </c>
      <c r="U1414" s="58">
        <f t="shared" si="316"/>
        <v>3.8</v>
      </c>
      <c r="V1414" s="75">
        <f t="array" ref="V1414">INDEX(AS$11:AS$66,MATCH(C1414&amp;G1414,AO$11:AO$66&amp;AP$11:AP$66,0),0)</f>
        <v>8</v>
      </c>
      <c r="X1414" s="120">
        <f t="shared" si="317"/>
        <v>0.05</v>
      </c>
      <c r="Y1414" s="61">
        <f t="array" ref="Y1414">INDEX($AQ$11:$AR$66,MATCH($C1414&amp;$G1414,$AO$11:$AO$66&amp;$AP$11:$AP$66,0),COUNTIF($AQ$10:$AR$10,"&lt;"&amp;Z1414)+1)</f>
        <v>1.4999999999999999E-4</v>
      </c>
      <c r="Z1414" s="61">
        <f>INDEX(AJ$11:AJ$92,MATCH(F1414,AI$11:AI$92,0))</f>
        <v>2.25</v>
      </c>
      <c r="AA1414" s="61">
        <f t="array" ref="AA1414">INDEX($AT$11:$AV$66,MATCH($C1414&amp;$G1414,$AO$11:$AO$66&amp;$AP$11:$AP$66,0),COUNTIF($AT$10:$AV$10,"&lt;"&amp;Z1414)+1)</f>
        <v>5.0000000000000001E-4</v>
      </c>
      <c r="AB1414" s="111">
        <f t="shared" si="318"/>
        <v>2.2175240473580837</v>
      </c>
      <c r="AC1414" s="121">
        <f t="array" ref="AC1414">INDEX($AW$11:$BA$66,MATCH($C1414&amp;$G1414,$AO$11:$AO$66&amp;$AP$11:$AP$66,0),COUNTIF($AW$10:$BA$10,"&lt;"&amp;Z1414)+1)</f>
        <v>2.0000000000000001E-4</v>
      </c>
      <c r="AD1414" s="62">
        <v>2.4853999999999998</v>
      </c>
      <c r="AE1414" s="61">
        <f t="array" ref="AE1414">INDEX($AT$11:$AV$66,MATCH($C1414&amp;$G1414,$AO$11:$AO$66&amp;$AP$11:$AP$66,0),COUNTIF($AT$10:$AV$10,"&lt;"&amp;AD1414)+1)</f>
        <v>5.0000000000000001E-4</v>
      </c>
      <c r="AF1414" s="111">
        <f t="shared" si="319"/>
        <v>2.463749364905389</v>
      </c>
      <c r="AG1414" s="121">
        <f t="array" ref="AG1414">INDEX($AW$11:$BA$66,MATCH($C1414&amp;$G1414,$AO$11:$AO$66&amp;$AP$11:$AP$66,0),COUNTIF($AW$10:$BA$10,"&lt;"&amp;AD1414)+1)</f>
        <v>2.0000000000000001E-4</v>
      </c>
    </row>
    <row r="1415" spans="2:33" ht="12.75" customHeight="1" x14ac:dyDescent="0.3">
      <c r="B1415" s="83" t="str">
        <f t="shared" si="320"/>
        <v>2 5/8-6 UN</v>
      </c>
      <c r="C1415" s="74" t="s">
        <v>498</v>
      </c>
      <c r="D1415" s="74"/>
      <c r="E1415" s="24" t="s">
        <v>604</v>
      </c>
      <c r="F1415" s="84" t="s">
        <v>699</v>
      </c>
      <c r="G1415" s="75">
        <v>6</v>
      </c>
      <c r="H1415" s="74" t="s">
        <v>519</v>
      </c>
      <c r="I1415" s="74" t="s">
        <v>660</v>
      </c>
      <c r="J1415" s="74" t="s">
        <v>588</v>
      </c>
      <c r="K1415" s="74" t="s">
        <v>600</v>
      </c>
      <c r="L1415" s="23">
        <f t="shared" si="321"/>
        <v>66.606399999999994</v>
      </c>
      <c r="M1415" s="23">
        <f t="shared" si="309"/>
        <v>4.2332999999999998</v>
      </c>
      <c r="N1415" s="74">
        <v>60</v>
      </c>
      <c r="O1415" s="101">
        <f t="shared" si="310"/>
        <v>66.606399999999994</v>
      </c>
      <c r="P1415" s="85">
        <f t="shared" si="311"/>
        <v>20.3</v>
      </c>
      <c r="Q1415" s="58">
        <f t="shared" si="312"/>
        <v>0</v>
      </c>
      <c r="R1415" s="101">
        <f t="shared" si="313"/>
        <v>63.8568</v>
      </c>
      <c r="S1415" s="85">
        <f t="shared" si="314"/>
        <v>6.4</v>
      </c>
      <c r="T1415" s="58">
        <f t="shared" si="315"/>
        <v>0</v>
      </c>
      <c r="U1415" s="58">
        <f t="shared" si="316"/>
        <v>7.6</v>
      </c>
      <c r="V1415" s="75">
        <f t="array" ref="V1415">INDEX(AS$11:AS$66,MATCH(C1415&amp;G1415,AO$11:AO$66&amp;AP$11:AP$66,0),0)</f>
        <v>5</v>
      </c>
      <c r="X1415" s="120">
        <f t="shared" si="317"/>
        <v>0.16666666666666666</v>
      </c>
      <c r="Y1415" s="61">
        <f t="array" ref="Y1415">INDEX($AQ$11:$AR$66,MATCH($C1415&amp;$G1415,$AO$11:$AO$66&amp;$AP$11:$AP$66,0),COUNTIF($AQ$10:$AR$10,"&lt;"&amp;Z1415)+1)</f>
        <v>2.9999999999999997E-4</v>
      </c>
      <c r="Z1415" s="123">
        <v>2.6223000000000001</v>
      </c>
      <c r="AA1415" s="61">
        <f t="array" ref="AA1415">INDEX($AT$11:$AV$66,MATCH($C1415&amp;$G1415,$AO$11:$AO$66&amp;$AP$11:$AP$66,0),COUNTIF($AT$10:$AV$10,"&lt;"&amp;Z1415)+1)</f>
        <v>8.0000000000000004E-4</v>
      </c>
      <c r="AB1415" s="111">
        <f t="shared" si="318"/>
        <v>2.5140468245269454</v>
      </c>
      <c r="AC1415" s="121">
        <f t="array" ref="AC1415">INDEX($AW$11:$BA$66,MATCH($C1415&amp;$G1415,$AO$11:$AO$66&amp;$AP$11:$AP$66,0),COUNTIF($AW$10:$BA$10,"&lt;"&amp;Z1415)+1)</f>
        <v>2.5000000000000001E-4</v>
      </c>
      <c r="AD1415" s="62">
        <v>2.5771999999999999</v>
      </c>
      <c r="AE1415" s="61">
        <f t="array" ref="AE1415">INDEX($AT$11:$AV$66,MATCH($C1415&amp;$G1415,$AO$11:$AO$66&amp;$AP$11:$AP$66,0),COUNTIF($AT$10:$AV$10,"&lt;"&amp;AD1415)+1)</f>
        <v>8.0000000000000004E-4</v>
      </c>
      <c r="AF1415" s="111">
        <f t="shared" si="319"/>
        <v>2.5050312163512967</v>
      </c>
      <c r="AG1415" s="121">
        <f t="array" ref="AG1415">INDEX($AW$11:$BA$66,MATCH($C1415&amp;$G1415,$AO$11:$AO$66&amp;$AP$11:$AP$66,0),COUNTIF($AW$10:$BA$10,"&lt;"&amp;AD1415)+1)</f>
        <v>2.5000000000000001E-4</v>
      </c>
    </row>
    <row r="1416" spans="2:33" ht="12.75" customHeight="1" x14ac:dyDescent="0.3">
      <c r="B1416" s="83" t="str">
        <f t="shared" si="320"/>
        <v>2 5/8-6 UN</v>
      </c>
      <c r="C1416" s="74" t="s">
        <v>498</v>
      </c>
      <c r="D1416" s="74"/>
      <c r="E1416" s="24" t="s">
        <v>604</v>
      </c>
      <c r="F1416" s="84" t="s">
        <v>699</v>
      </c>
      <c r="G1416" s="75">
        <v>6</v>
      </c>
      <c r="H1416" s="74" t="s">
        <v>519</v>
      </c>
      <c r="I1416" s="74" t="s">
        <v>661</v>
      </c>
      <c r="J1416" s="74" t="s">
        <v>588</v>
      </c>
      <c r="K1416" s="74" t="s">
        <v>600</v>
      </c>
      <c r="L1416" s="23">
        <f t="shared" si="321"/>
        <v>66.674999999999997</v>
      </c>
      <c r="M1416" s="23">
        <f t="shared" si="309"/>
        <v>4.2332999999999998</v>
      </c>
      <c r="N1416" s="74">
        <v>60</v>
      </c>
      <c r="O1416" s="101">
        <f t="shared" si="310"/>
        <v>66.674999999999997</v>
      </c>
      <c r="P1416" s="85">
        <f t="shared" si="311"/>
        <v>20.3</v>
      </c>
      <c r="Q1416" s="58">
        <f t="shared" si="312"/>
        <v>0</v>
      </c>
      <c r="R1416" s="101">
        <f t="shared" si="313"/>
        <v>63.925400000000003</v>
      </c>
      <c r="S1416" s="85">
        <f t="shared" si="314"/>
        <v>6.4</v>
      </c>
      <c r="T1416" s="58">
        <f t="shared" si="315"/>
        <v>0</v>
      </c>
      <c r="U1416" s="58">
        <f t="shared" si="316"/>
        <v>7.6</v>
      </c>
      <c r="V1416" s="75">
        <f t="array" ref="V1416">INDEX(AS$11:AS$66,MATCH(C1416&amp;G1416,AO$11:AO$66&amp;AP$11:AP$66,0),0)</f>
        <v>5</v>
      </c>
      <c r="X1416" s="120">
        <f t="shared" si="317"/>
        <v>0.16666666666666666</v>
      </c>
      <c r="Y1416" s="61">
        <f t="array" ref="Y1416">INDEX($AQ$11:$AR$66,MATCH($C1416&amp;$G1416,$AO$11:$AO$66&amp;$AP$11:$AP$66,0),COUNTIF($AQ$10:$AR$10,"&lt;"&amp;Z1416)+1)</f>
        <v>2.9999999999999997E-4</v>
      </c>
      <c r="Z1416" s="61">
        <f>INDEX(AJ$11:AJ$92,MATCH(F1416,AI$11:AI$92,0))</f>
        <v>2.625</v>
      </c>
      <c r="AA1416" s="61">
        <f t="array" ref="AA1416">INDEX($AT$11:$AV$66,MATCH($C1416&amp;$G1416,$AO$11:$AO$66&amp;$AP$11:$AP$66,0),COUNTIF($AT$10:$AV$10,"&lt;"&amp;Z1416)+1)</f>
        <v>8.0000000000000004E-4</v>
      </c>
      <c r="AB1416" s="111">
        <f t="shared" si="318"/>
        <v>2.5167468245269453</v>
      </c>
      <c r="AC1416" s="121">
        <f t="array" ref="AC1416">INDEX($AW$11:$BA$66,MATCH($C1416&amp;$G1416,$AO$11:$AO$66&amp;$AP$11:$AP$66,0),COUNTIF($AW$10:$BA$10,"&lt;"&amp;Z1416)+1)</f>
        <v>2.5000000000000001E-4</v>
      </c>
      <c r="AD1416" s="62">
        <v>2.5821000000000001</v>
      </c>
      <c r="AE1416" s="61">
        <f t="array" ref="AE1416">INDEX($AT$11:$AV$66,MATCH($C1416&amp;$G1416,$AO$11:$AO$66&amp;$AP$11:$AP$66,0),COUNTIF($AT$10:$AV$10,"&lt;"&amp;AD1416)+1)</f>
        <v>8.0000000000000004E-4</v>
      </c>
      <c r="AF1416" s="111">
        <f t="shared" si="319"/>
        <v>2.5099312163512968</v>
      </c>
      <c r="AG1416" s="121">
        <f t="array" ref="AG1416">INDEX($AW$11:$BA$66,MATCH($C1416&amp;$G1416,$AO$11:$AO$66&amp;$AP$11:$AP$66,0),COUNTIF($AW$10:$BA$10,"&lt;"&amp;AD1416)+1)</f>
        <v>2.5000000000000001E-4</v>
      </c>
    </row>
    <row r="1417" spans="2:33" ht="12.75" customHeight="1" x14ac:dyDescent="0.3">
      <c r="B1417" s="83" t="str">
        <f t="shared" si="320"/>
        <v>2 5/8-8 UN</v>
      </c>
      <c r="C1417" s="74" t="s">
        <v>498</v>
      </c>
      <c r="D1417" s="74"/>
      <c r="E1417" s="24" t="s">
        <v>604</v>
      </c>
      <c r="F1417" s="84" t="s">
        <v>699</v>
      </c>
      <c r="G1417" s="75">
        <v>8</v>
      </c>
      <c r="H1417" s="74" t="s">
        <v>519</v>
      </c>
      <c r="I1417" s="74" t="s">
        <v>660</v>
      </c>
      <c r="J1417" s="74" t="s">
        <v>588</v>
      </c>
      <c r="K1417" s="74" t="s">
        <v>600</v>
      </c>
      <c r="L1417" s="23">
        <f t="shared" si="321"/>
        <v>66.611500000000007</v>
      </c>
      <c r="M1417" s="23">
        <f t="shared" si="309"/>
        <v>3.1749999999999998</v>
      </c>
      <c r="N1417" s="74">
        <v>60</v>
      </c>
      <c r="O1417" s="101">
        <f t="shared" si="310"/>
        <v>66.611500000000007</v>
      </c>
      <c r="P1417" s="85">
        <f t="shared" si="311"/>
        <v>17.8</v>
      </c>
      <c r="Q1417" s="58">
        <f t="shared" si="312"/>
        <v>0</v>
      </c>
      <c r="R1417" s="101">
        <f t="shared" si="313"/>
        <v>64.549300000000002</v>
      </c>
      <c r="S1417" s="85">
        <f t="shared" si="314"/>
        <v>6.4</v>
      </c>
      <c r="T1417" s="58">
        <f t="shared" si="315"/>
        <v>0</v>
      </c>
      <c r="U1417" s="58">
        <f t="shared" si="316"/>
        <v>6.4</v>
      </c>
      <c r="V1417" s="75">
        <f t="array" ref="V1417">INDEX(AS$11:AS$66,MATCH(C1417&amp;G1417,AO$11:AO$66&amp;AP$11:AP$66,0),0)</f>
        <v>5</v>
      </c>
      <c r="X1417" s="120">
        <f t="shared" si="317"/>
        <v>0.125</v>
      </c>
      <c r="Y1417" s="61">
        <f t="array" ref="Y1417">INDEX($AQ$11:$AR$66,MATCH($C1417&amp;$G1417,$AO$11:$AO$66&amp;$AP$11:$AP$66,0),COUNTIF($AQ$10:$AR$10,"&lt;"&amp;Z1417)+1)</f>
        <v>2.5000000000000001E-4</v>
      </c>
      <c r="Z1417" s="123">
        <v>2.6225000000000001</v>
      </c>
      <c r="AA1417" s="61">
        <f t="array" ref="AA1417">INDEX($AT$11:$AV$66,MATCH($C1417&amp;$G1417,$AO$11:$AO$66&amp;$AP$11:$AP$66,0),COUNTIF($AT$10:$AV$10,"&lt;"&amp;Z1417)+1)</f>
        <v>6.9999999999999999E-4</v>
      </c>
      <c r="AB1417" s="111">
        <f t="shared" si="318"/>
        <v>2.5413101183952089</v>
      </c>
      <c r="AC1417" s="121">
        <f t="array" ref="AC1417">INDEX($AW$11:$BA$66,MATCH($C1417&amp;$G1417,$AO$11:$AO$66&amp;$AP$11:$AP$66,0),COUNTIF($AW$10:$BA$10,"&lt;"&amp;Z1417)+1)</f>
        <v>2.5000000000000001E-4</v>
      </c>
      <c r="AD1417" s="62">
        <v>2.5872000000000002</v>
      </c>
      <c r="AE1417" s="61">
        <f t="array" ref="AE1417">INDEX($AT$11:$AV$66,MATCH($C1417&amp;$G1417,$AO$11:$AO$66&amp;$AP$11:$AP$66,0),COUNTIF($AT$10:$AV$10,"&lt;"&amp;AD1417)+1)</f>
        <v>6.9999999999999999E-4</v>
      </c>
      <c r="AF1417" s="111">
        <f t="shared" si="319"/>
        <v>2.5330734122634726</v>
      </c>
      <c r="AG1417" s="121">
        <f t="array" ref="AG1417">INDEX($AW$11:$BA$66,MATCH($C1417&amp;$G1417,$AO$11:$AO$66&amp;$AP$11:$AP$66,0),COUNTIF($AW$10:$BA$10,"&lt;"&amp;AD1417)+1)</f>
        <v>2.5000000000000001E-4</v>
      </c>
    </row>
    <row r="1418" spans="2:33" ht="12.75" customHeight="1" x14ac:dyDescent="0.3">
      <c r="B1418" s="83" t="str">
        <f t="shared" si="320"/>
        <v>2 5/8-8 UN</v>
      </c>
      <c r="C1418" s="74" t="s">
        <v>498</v>
      </c>
      <c r="D1418" s="74"/>
      <c r="E1418" s="24" t="s">
        <v>604</v>
      </c>
      <c r="F1418" s="84" t="s">
        <v>699</v>
      </c>
      <c r="G1418" s="75">
        <v>8</v>
      </c>
      <c r="H1418" s="74" t="s">
        <v>519</v>
      </c>
      <c r="I1418" s="74" t="s">
        <v>661</v>
      </c>
      <c r="J1418" s="74" t="s">
        <v>588</v>
      </c>
      <c r="K1418" s="74" t="s">
        <v>600</v>
      </c>
      <c r="L1418" s="23">
        <f t="shared" si="321"/>
        <v>66.674999999999997</v>
      </c>
      <c r="M1418" s="23">
        <f t="shared" si="309"/>
        <v>3.1749999999999998</v>
      </c>
      <c r="N1418" s="74">
        <v>60</v>
      </c>
      <c r="O1418" s="101">
        <f t="shared" si="310"/>
        <v>66.674999999999997</v>
      </c>
      <c r="P1418" s="85">
        <f t="shared" si="311"/>
        <v>17.8</v>
      </c>
      <c r="Q1418" s="58">
        <f t="shared" si="312"/>
        <v>0</v>
      </c>
      <c r="R1418" s="101">
        <f t="shared" si="313"/>
        <v>64.612799999999993</v>
      </c>
      <c r="S1418" s="85">
        <f t="shared" si="314"/>
        <v>6.4</v>
      </c>
      <c r="T1418" s="58">
        <f t="shared" si="315"/>
        <v>0</v>
      </c>
      <c r="U1418" s="58">
        <f t="shared" si="316"/>
        <v>6.4</v>
      </c>
      <c r="V1418" s="75">
        <f t="array" ref="V1418">INDEX(AS$11:AS$66,MATCH(C1418&amp;G1418,AO$11:AO$66&amp;AP$11:AP$66,0),0)</f>
        <v>5</v>
      </c>
      <c r="X1418" s="120">
        <f t="shared" si="317"/>
        <v>0.125</v>
      </c>
      <c r="Y1418" s="61">
        <f t="array" ref="Y1418">INDEX($AQ$11:$AR$66,MATCH($C1418&amp;$G1418,$AO$11:$AO$66&amp;$AP$11:$AP$66,0),COUNTIF($AQ$10:$AR$10,"&lt;"&amp;Z1418)+1)</f>
        <v>2.5000000000000001E-4</v>
      </c>
      <c r="Z1418" s="61">
        <f>INDEX(AJ$11:AJ$92,MATCH(F1418,AI$11:AI$92,0))</f>
        <v>2.625</v>
      </c>
      <c r="AA1418" s="61">
        <f t="array" ref="AA1418">INDEX($AT$11:$AV$66,MATCH($C1418&amp;$G1418,$AO$11:$AO$66&amp;$AP$11:$AP$66,0),COUNTIF($AT$10:$AV$10,"&lt;"&amp;Z1418)+1)</f>
        <v>6.9999999999999999E-4</v>
      </c>
      <c r="AB1418" s="111">
        <f t="shared" si="318"/>
        <v>2.5438101183952089</v>
      </c>
      <c r="AC1418" s="121">
        <f t="array" ref="AC1418">INDEX($AW$11:$BA$66,MATCH($C1418&amp;$G1418,$AO$11:$AO$66&amp;$AP$11:$AP$66,0),COUNTIF($AW$10:$BA$10,"&lt;"&amp;Z1418)+1)</f>
        <v>2.5000000000000001E-4</v>
      </c>
      <c r="AD1418" s="62">
        <v>2.5916999999999999</v>
      </c>
      <c r="AE1418" s="61">
        <f t="array" ref="AE1418">INDEX($AT$11:$AV$66,MATCH($C1418&amp;$G1418,$AO$11:$AO$66&amp;$AP$11:$AP$66,0),COUNTIF($AT$10:$AV$10,"&lt;"&amp;AD1418)+1)</f>
        <v>6.9999999999999999E-4</v>
      </c>
      <c r="AF1418" s="111">
        <f t="shared" si="319"/>
        <v>2.5375734122634723</v>
      </c>
      <c r="AG1418" s="121">
        <f t="array" ref="AG1418">INDEX($AW$11:$BA$66,MATCH($C1418&amp;$G1418,$AO$11:$AO$66&amp;$AP$11:$AP$66,0),COUNTIF($AW$10:$BA$10,"&lt;"&amp;AD1418)+1)</f>
        <v>2.5000000000000001E-4</v>
      </c>
    </row>
    <row r="1419" spans="2:33" ht="12.75" customHeight="1" x14ac:dyDescent="0.3">
      <c r="B1419" s="83" t="str">
        <f t="shared" si="320"/>
        <v>2 5/8-12 UN</v>
      </c>
      <c r="C1419" s="74" t="s">
        <v>498</v>
      </c>
      <c r="D1419" s="74"/>
      <c r="E1419" s="24" t="s">
        <v>604</v>
      </c>
      <c r="F1419" s="84" t="s">
        <v>699</v>
      </c>
      <c r="G1419" s="75">
        <v>12</v>
      </c>
      <c r="H1419" s="74" t="s">
        <v>519</v>
      </c>
      <c r="I1419" s="74" t="s">
        <v>660</v>
      </c>
      <c r="J1419" s="74" t="s">
        <v>588</v>
      </c>
      <c r="K1419" s="74" t="s">
        <v>600</v>
      </c>
      <c r="L1419" s="23">
        <f t="shared" si="321"/>
        <v>66.6267</v>
      </c>
      <c r="M1419" s="23">
        <f t="shared" ref="M1419:M1442" si="322">ROUND(X1419*25.4,4)</f>
        <v>2.1166999999999998</v>
      </c>
      <c r="N1419" s="74">
        <v>60</v>
      </c>
      <c r="O1419" s="101">
        <f t="shared" ref="O1419:O1442" si="323">ROUND(IF(H1419="GO",Z1419,AD1419)*25.4,4)</f>
        <v>66.6267</v>
      </c>
      <c r="P1419" s="85">
        <f t="shared" ref="P1419:P1442" si="324">IF(H1419="GO",IF(AA1419="-",AA1419,ROUND(AA1419*25.4*1000,1)),0)</f>
        <v>15.2</v>
      </c>
      <c r="Q1419" s="58">
        <f t="shared" ref="Q1419:Q1442" si="325">IF(H1419="NOT GO",IF(AE1419="-",AE1419,ROUND(AE1419*25.4*1000,1)),0)</f>
        <v>0</v>
      </c>
      <c r="R1419" s="101">
        <f t="shared" ref="R1419:R1442" si="326">ROUND(IF(H1419="GO",AB1419,AF1419)*25.4,4)</f>
        <v>65.251900000000006</v>
      </c>
      <c r="S1419" s="85">
        <f t="shared" ref="S1419:S1442" si="327">IF(H1419="GO",IF(AC1419="-",AC1419,ROUND(AC1419*25.4*1000,1)),0)</f>
        <v>6.4</v>
      </c>
      <c r="T1419" s="58">
        <f t="shared" ref="T1419:T1442" si="328">IF(H1419="NOT GO",IF(AG1419="-",AG1419,ROUND(AG1419*25.4*1000,1)),0)</f>
        <v>0</v>
      </c>
      <c r="U1419" s="58">
        <f t="shared" ref="U1419:U1442" si="329">IF(Y1419="-",Y1419,ROUND(Y1419*25.4*1000,1))</f>
        <v>5.0999999999999996</v>
      </c>
      <c r="V1419" s="75">
        <f t="array" ref="V1419">INDEX(AS$11:AS$66,MATCH(C1419&amp;G1419,AO$11:AO$66&amp;AP$11:AP$66,0),0)</f>
        <v>6</v>
      </c>
      <c r="X1419" s="120">
        <f t="shared" ref="X1419:X1442" si="330">INDEX(AM$11:AM$38,MATCH(G1419,AL$11:AL$38,0),0)</f>
        <v>8.3333333333333329E-2</v>
      </c>
      <c r="Y1419" s="61">
        <f t="array" ref="Y1419">INDEX($AQ$11:$AR$66,MATCH($C1419&amp;$G1419,$AO$11:$AO$66&amp;$AP$11:$AP$66,0),COUNTIF($AQ$10:$AR$10,"&lt;"&amp;Z1419)+1)</f>
        <v>2.0000000000000001E-4</v>
      </c>
      <c r="Z1419" s="123">
        <v>2.6231</v>
      </c>
      <c r="AA1419" s="61">
        <f t="array" ref="AA1419">INDEX($AT$11:$AV$66,MATCH($C1419&amp;$G1419,$AO$11:$AO$66&amp;$AP$11:$AP$66,0),COUNTIF($AT$10:$AV$10,"&lt;"&amp;Z1419)+1)</f>
        <v>5.9999999999999995E-4</v>
      </c>
      <c r="AB1419" s="111">
        <f t="shared" ref="AB1419:AB1442" si="331">Z1419-(3/8)*2*(TAN(RADIANS(60))/2)/G1419</f>
        <v>2.5689734122634724</v>
      </c>
      <c r="AC1419" s="121">
        <f t="array" ref="AC1419">INDEX($AW$11:$BA$66,MATCH($C1419&amp;$G1419,$AO$11:$AO$66&amp;$AP$11:$AP$66,0),COUNTIF($AW$10:$BA$10,"&lt;"&amp;Z1419)+1)</f>
        <v>2.5000000000000001E-4</v>
      </c>
      <c r="AD1419" s="62">
        <v>2.5989</v>
      </c>
      <c r="AE1419" s="61">
        <f t="array" ref="AE1419">INDEX($AT$11:$AV$66,MATCH($C1419&amp;$G1419,$AO$11:$AO$66&amp;$AP$11:$AP$66,0),COUNTIF($AT$10:$AV$10,"&lt;"&amp;AD1419)+1)</f>
        <v>5.9999999999999995E-4</v>
      </c>
      <c r="AF1419" s="111">
        <f t="shared" ref="AF1419:AF1442" si="332">AD1419-(TAN(RADIANS(60))/2)/G1419/4*2</f>
        <v>2.5628156081756486</v>
      </c>
      <c r="AG1419" s="121">
        <f t="array" ref="AG1419">INDEX($AW$11:$BA$66,MATCH($C1419&amp;$G1419,$AO$11:$AO$66&amp;$AP$11:$AP$66,0),COUNTIF($AW$10:$BA$10,"&lt;"&amp;AD1419)+1)</f>
        <v>2.5000000000000001E-4</v>
      </c>
    </row>
    <row r="1420" spans="2:33" ht="12.75" customHeight="1" x14ac:dyDescent="0.3">
      <c r="B1420" s="83" t="str">
        <f t="shared" si="320"/>
        <v>2 5/8-12 UN</v>
      </c>
      <c r="C1420" s="74" t="s">
        <v>498</v>
      </c>
      <c r="D1420" s="74"/>
      <c r="E1420" s="24" t="s">
        <v>604</v>
      </c>
      <c r="F1420" s="84" t="s">
        <v>699</v>
      </c>
      <c r="G1420" s="75">
        <v>12</v>
      </c>
      <c r="H1420" s="74" t="s">
        <v>519</v>
      </c>
      <c r="I1420" s="74" t="s">
        <v>661</v>
      </c>
      <c r="J1420" s="74" t="s">
        <v>588</v>
      </c>
      <c r="K1420" s="74" t="s">
        <v>600</v>
      </c>
      <c r="L1420" s="23">
        <f t="shared" si="321"/>
        <v>66.674999999999997</v>
      </c>
      <c r="M1420" s="23">
        <f t="shared" si="322"/>
        <v>2.1166999999999998</v>
      </c>
      <c r="N1420" s="74">
        <v>60</v>
      </c>
      <c r="O1420" s="101">
        <f t="shared" si="323"/>
        <v>66.674999999999997</v>
      </c>
      <c r="P1420" s="85">
        <f t="shared" si="324"/>
        <v>15.2</v>
      </c>
      <c r="Q1420" s="58">
        <f t="shared" si="325"/>
        <v>0</v>
      </c>
      <c r="R1420" s="101">
        <f t="shared" si="326"/>
        <v>65.300200000000004</v>
      </c>
      <c r="S1420" s="85">
        <f t="shared" si="327"/>
        <v>6.4</v>
      </c>
      <c r="T1420" s="58">
        <f t="shared" si="328"/>
        <v>0</v>
      </c>
      <c r="U1420" s="58">
        <f t="shared" si="329"/>
        <v>5.0999999999999996</v>
      </c>
      <c r="V1420" s="75">
        <f t="array" ref="V1420">INDEX(AS$11:AS$66,MATCH(C1420&amp;G1420,AO$11:AO$66&amp;AP$11:AP$66,0),0)</f>
        <v>6</v>
      </c>
      <c r="X1420" s="120">
        <f t="shared" si="330"/>
        <v>8.3333333333333329E-2</v>
      </c>
      <c r="Y1420" s="61">
        <f t="array" ref="Y1420">INDEX($AQ$11:$AR$66,MATCH($C1420&amp;$G1420,$AO$11:$AO$66&amp;$AP$11:$AP$66,0),COUNTIF($AQ$10:$AR$10,"&lt;"&amp;Z1420)+1)</f>
        <v>2.0000000000000001E-4</v>
      </c>
      <c r="Z1420" s="61">
        <f>INDEX(AJ$11:AJ$92,MATCH(F1420,AI$11:AI$92,0))</f>
        <v>2.625</v>
      </c>
      <c r="AA1420" s="61">
        <f t="array" ref="AA1420">INDEX($AT$11:$AV$66,MATCH($C1420&amp;$G1420,$AO$11:$AO$66&amp;$AP$11:$AP$66,0),COUNTIF($AT$10:$AV$10,"&lt;"&amp;Z1420)+1)</f>
        <v>5.9999999999999995E-4</v>
      </c>
      <c r="AB1420" s="111">
        <f t="shared" si="331"/>
        <v>2.5708734122634724</v>
      </c>
      <c r="AC1420" s="121">
        <f t="array" ref="AC1420">INDEX($AW$11:$BA$66,MATCH($C1420&amp;$G1420,$AO$11:$AO$66&amp;$AP$11:$AP$66,0),COUNTIF($AW$10:$BA$10,"&lt;"&amp;Z1420)+1)</f>
        <v>2.5000000000000001E-4</v>
      </c>
      <c r="AD1420" s="62">
        <v>2.6023999999999998</v>
      </c>
      <c r="AE1420" s="61">
        <f t="array" ref="AE1420">INDEX($AT$11:$AV$66,MATCH($C1420&amp;$G1420,$AO$11:$AO$66&amp;$AP$11:$AP$66,0),COUNTIF($AT$10:$AV$10,"&lt;"&amp;AD1420)+1)</f>
        <v>5.9999999999999995E-4</v>
      </c>
      <c r="AF1420" s="111">
        <f t="shared" si="332"/>
        <v>2.5663156081756484</v>
      </c>
      <c r="AG1420" s="121">
        <f t="array" ref="AG1420">INDEX($AW$11:$BA$66,MATCH($C1420&amp;$G1420,$AO$11:$AO$66&amp;$AP$11:$AP$66,0),COUNTIF($AW$10:$BA$10,"&lt;"&amp;AD1420)+1)</f>
        <v>2.5000000000000001E-4</v>
      </c>
    </row>
    <row r="1421" spans="2:33" ht="12.75" customHeight="1" x14ac:dyDescent="0.3">
      <c r="B1421" s="83" t="str">
        <f t="shared" si="320"/>
        <v>2 5/8-16 UN</v>
      </c>
      <c r="C1421" s="74" t="s">
        <v>498</v>
      </c>
      <c r="D1421" s="74"/>
      <c r="E1421" s="24" t="s">
        <v>604</v>
      </c>
      <c r="F1421" s="84" t="s">
        <v>699</v>
      </c>
      <c r="G1421" s="75">
        <v>16</v>
      </c>
      <c r="H1421" s="74" t="s">
        <v>519</v>
      </c>
      <c r="I1421" s="74" t="s">
        <v>660</v>
      </c>
      <c r="J1421" s="74" t="s">
        <v>588</v>
      </c>
      <c r="K1421" s="74" t="s">
        <v>600</v>
      </c>
      <c r="L1421" s="23">
        <f t="shared" si="321"/>
        <v>66.631799999999998</v>
      </c>
      <c r="M1421" s="23">
        <f t="shared" si="322"/>
        <v>1.5874999999999999</v>
      </c>
      <c r="N1421" s="74">
        <v>60</v>
      </c>
      <c r="O1421" s="101">
        <f t="shared" si="323"/>
        <v>66.631799999999998</v>
      </c>
      <c r="P1421" s="85">
        <f t="shared" si="324"/>
        <v>15.2</v>
      </c>
      <c r="Q1421" s="58">
        <f t="shared" si="325"/>
        <v>0</v>
      </c>
      <c r="R1421" s="101">
        <f t="shared" si="326"/>
        <v>65.600700000000003</v>
      </c>
      <c r="S1421" s="85">
        <f t="shared" si="327"/>
        <v>6.4</v>
      </c>
      <c r="T1421" s="58">
        <f t="shared" si="328"/>
        <v>0</v>
      </c>
      <c r="U1421" s="58">
        <f t="shared" si="329"/>
        <v>3.8</v>
      </c>
      <c r="V1421" s="75">
        <f t="array" ref="V1421">INDEX(AS$11:AS$66,MATCH(C1421&amp;G1421,AO$11:AO$66&amp;AP$11:AP$66,0),0)</f>
        <v>8</v>
      </c>
      <c r="X1421" s="120">
        <f t="shared" si="330"/>
        <v>6.25E-2</v>
      </c>
      <c r="Y1421" s="61">
        <f t="array" ref="Y1421">INDEX($AQ$11:$AR$66,MATCH($C1421&amp;$G1421,$AO$11:$AO$66&amp;$AP$11:$AP$66,0),COUNTIF($AQ$10:$AR$10,"&lt;"&amp;Z1421)+1)</f>
        <v>1.4999999999999999E-4</v>
      </c>
      <c r="Z1421" s="123">
        <v>2.6233</v>
      </c>
      <c r="AA1421" s="61">
        <f t="array" ref="AA1421">INDEX($AT$11:$AV$66,MATCH($C1421&amp;$G1421,$AO$11:$AO$66&amp;$AP$11:$AP$66,0),COUNTIF($AT$10:$AV$10,"&lt;"&amp;Z1421)+1)</f>
        <v>5.9999999999999995E-4</v>
      </c>
      <c r="AB1421" s="111">
        <f t="shared" si="331"/>
        <v>2.5827050591976044</v>
      </c>
      <c r="AC1421" s="121">
        <f t="array" ref="AC1421">INDEX($AW$11:$BA$66,MATCH($C1421&amp;$G1421,$AO$11:$AO$66&amp;$AP$11:$AP$66,0),COUNTIF($AW$10:$BA$10,"&lt;"&amp;Z1421)+1)</f>
        <v>2.5000000000000001E-4</v>
      </c>
      <c r="AD1421" s="62">
        <v>2.6042999999999998</v>
      </c>
      <c r="AE1421" s="61">
        <f t="array" ref="AE1421">INDEX($AT$11:$AV$66,MATCH($C1421&amp;$G1421,$AO$11:$AO$66&amp;$AP$11:$AP$66,0),COUNTIF($AT$10:$AV$10,"&lt;"&amp;AD1421)+1)</f>
        <v>5.9999999999999995E-4</v>
      </c>
      <c r="AF1421" s="111">
        <f t="shared" si="332"/>
        <v>2.5772367061317363</v>
      </c>
      <c r="AG1421" s="121">
        <f t="array" ref="AG1421">INDEX($AW$11:$BA$66,MATCH($C1421&amp;$G1421,$AO$11:$AO$66&amp;$AP$11:$AP$66,0),COUNTIF($AW$10:$BA$10,"&lt;"&amp;AD1421)+1)</f>
        <v>2.5000000000000001E-4</v>
      </c>
    </row>
    <row r="1422" spans="2:33" ht="12.75" customHeight="1" x14ac:dyDescent="0.3">
      <c r="B1422" s="83" t="str">
        <f t="shared" si="320"/>
        <v>2 5/8-16 UN</v>
      </c>
      <c r="C1422" s="74" t="s">
        <v>498</v>
      </c>
      <c r="D1422" s="74"/>
      <c r="E1422" s="24" t="s">
        <v>604</v>
      </c>
      <c r="F1422" s="84" t="s">
        <v>699</v>
      </c>
      <c r="G1422" s="75">
        <v>16</v>
      </c>
      <c r="H1422" s="74" t="s">
        <v>519</v>
      </c>
      <c r="I1422" s="74" t="s">
        <v>661</v>
      </c>
      <c r="J1422" s="74" t="s">
        <v>588</v>
      </c>
      <c r="K1422" s="74" t="s">
        <v>600</v>
      </c>
      <c r="L1422" s="23">
        <f t="shared" si="321"/>
        <v>66.674999999999997</v>
      </c>
      <c r="M1422" s="23">
        <f t="shared" si="322"/>
        <v>1.5874999999999999</v>
      </c>
      <c r="N1422" s="74">
        <v>60</v>
      </c>
      <c r="O1422" s="101">
        <f t="shared" si="323"/>
        <v>66.674999999999997</v>
      </c>
      <c r="P1422" s="85">
        <f t="shared" si="324"/>
        <v>15.2</v>
      </c>
      <c r="Q1422" s="58">
        <f t="shared" si="325"/>
        <v>0</v>
      </c>
      <c r="R1422" s="101">
        <f t="shared" si="326"/>
        <v>65.643900000000002</v>
      </c>
      <c r="S1422" s="85">
        <f t="shared" si="327"/>
        <v>6.4</v>
      </c>
      <c r="T1422" s="58">
        <f t="shared" si="328"/>
        <v>0</v>
      </c>
      <c r="U1422" s="58">
        <f t="shared" si="329"/>
        <v>3.8</v>
      </c>
      <c r="V1422" s="75">
        <f t="array" ref="V1422">INDEX(AS$11:AS$66,MATCH(C1422&amp;G1422,AO$11:AO$66&amp;AP$11:AP$66,0),0)</f>
        <v>8</v>
      </c>
      <c r="X1422" s="120">
        <f t="shared" si="330"/>
        <v>6.25E-2</v>
      </c>
      <c r="Y1422" s="61">
        <f t="array" ref="Y1422">INDEX($AQ$11:$AR$66,MATCH($C1422&amp;$G1422,$AO$11:$AO$66&amp;$AP$11:$AP$66,0),COUNTIF($AQ$10:$AR$10,"&lt;"&amp;Z1422)+1)</f>
        <v>1.4999999999999999E-4</v>
      </c>
      <c r="Z1422" s="61">
        <f>INDEX(AJ$11:AJ$92,MATCH(F1422,AI$11:AI$92,0))</f>
        <v>2.625</v>
      </c>
      <c r="AA1422" s="61">
        <f t="array" ref="AA1422">INDEX($AT$11:$AV$66,MATCH($C1422&amp;$G1422,$AO$11:$AO$66&amp;$AP$11:$AP$66,0),COUNTIF($AT$10:$AV$10,"&lt;"&amp;Z1422)+1)</f>
        <v>5.9999999999999995E-4</v>
      </c>
      <c r="AB1422" s="111">
        <f t="shared" si="331"/>
        <v>2.5844050591976044</v>
      </c>
      <c r="AC1422" s="121">
        <f t="array" ref="AC1422">INDEX($AW$11:$BA$66,MATCH($C1422&amp;$G1422,$AO$11:$AO$66&amp;$AP$11:$AP$66,0),COUNTIF($AW$10:$BA$10,"&lt;"&amp;Z1422)+1)</f>
        <v>2.5000000000000001E-4</v>
      </c>
      <c r="AD1422" s="62">
        <v>2.6074000000000002</v>
      </c>
      <c r="AE1422" s="61">
        <f t="array" ref="AE1422">INDEX($AT$11:$AV$66,MATCH($C1422&amp;$G1422,$AO$11:$AO$66&amp;$AP$11:$AP$66,0),COUNTIF($AT$10:$AV$10,"&lt;"&amp;AD1422)+1)</f>
        <v>5.9999999999999995E-4</v>
      </c>
      <c r="AF1422" s="111">
        <f t="shared" si="332"/>
        <v>2.5803367061317366</v>
      </c>
      <c r="AG1422" s="121">
        <f t="array" ref="AG1422">INDEX($AW$11:$BA$66,MATCH($C1422&amp;$G1422,$AO$11:$AO$66&amp;$AP$11:$AP$66,0),COUNTIF($AW$10:$BA$10,"&lt;"&amp;AD1422)+1)</f>
        <v>2.5000000000000001E-4</v>
      </c>
    </row>
    <row r="1423" spans="2:33" ht="12.75" customHeight="1" x14ac:dyDescent="0.3">
      <c r="B1423" s="83" t="str">
        <f t="shared" si="320"/>
        <v>2 5/8-20 UN</v>
      </c>
      <c r="C1423" s="74" t="s">
        <v>498</v>
      </c>
      <c r="D1423" s="74"/>
      <c r="E1423" s="24" t="s">
        <v>604</v>
      </c>
      <c r="F1423" s="84" t="s">
        <v>699</v>
      </c>
      <c r="G1423" s="75">
        <v>20</v>
      </c>
      <c r="H1423" s="74" t="s">
        <v>519</v>
      </c>
      <c r="I1423" s="74" t="s">
        <v>660</v>
      </c>
      <c r="J1423" s="74" t="s">
        <v>588</v>
      </c>
      <c r="K1423" s="74" t="s">
        <v>600</v>
      </c>
      <c r="L1423" s="23">
        <f t="shared" si="321"/>
        <v>66.636899999999997</v>
      </c>
      <c r="M1423" s="23">
        <f t="shared" si="322"/>
        <v>1.27</v>
      </c>
      <c r="N1423" s="74">
        <v>60</v>
      </c>
      <c r="O1423" s="101">
        <f t="shared" si="323"/>
        <v>66.636899999999997</v>
      </c>
      <c r="P1423" s="85">
        <f t="shared" si="324"/>
        <v>12.7</v>
      </c>
      <c r="Q1423" s="58">
        <f t="shared" si="325"/>
        <v>0</v>
      </c>
      <c r="R1423" s="101">
        <f t="shared" si="326"/>
        <v>65.811999999999998</v>
      </c>
      <c r="S1423" s="85">
        <f t="shared" si="327"/>
        <v>5.0999999999999996</v>
      </c>
      <c r="T1423" s="58">
        <f t="shared" si="328"/>
        <v>0</v>
      </c>
      <c r="U1423" s="58">
        <f t="shared" si="329"/>
        <v>3.8</v>
      </c>
      <c r="V1423" s="75">
        <f t="array" ref="V1423">INDEX(AS$11:AS$66,MATCH(C1423&amp;G1423,AO$11:AO$66&amp;AP$11:AP$66,0),0)</f>
        <v>8</v>
      </c>
      <c r="X1423" s="120">
        <f t="shared" si="330"/>
        <v>0.05</v>
      </c>
      <c r="Y1423" s="61">
        <f t="array" ref="Y1423">INDEX($AQ$11:$AR$66,MATCH($C1423&amp;$G1423,$AO$11:$AO$66&amp;$AP$11:$AP$66,0),COUNTIF($AQ$10:$AR$10,"&lt;"&amp;Z1423)+1)</f>
        <v>1.4999999999999999E-4</v>
      </c>
      <c r="Z1423" s="123">
        <v>2.6234999999999999</v>
      </c>
      <c r="AA1423" s="61">
        <f t="array" ref="AA1423">INDEX($AT$11:$AV$66,MATCH($C1423&amp;$G1423,$AO$11:$AO$66&amp;$AP$11:$AP$66,0),COUNTIF($AT$10:$AV$10,"&lt;"&amp;Z1423)+1)</f>
        <v>5.0000000000000001E-4</v>
      </c>
      <c r="AB1423" s="111">
        <f t="shared" si="331"/>
        <v>2.5910240473580837</v>
      </c>
      <c r="AC1423" s="121">
        <f t="array" ref="AC1423">INDEX($AW$11:$BA$66,MATCH($C1423&amp;$G1423,$AO$11:$AO$66&amp;$AP$11:$AP$66,0),COUNTIF($AW$10:$BA$10,"&lt;"&amp;Z1423)+1)</f>
        <v>2.0000000000000001E-4</v>
      </c>
      <c r="AD1423" s="62">
        <v>2.6076000000000001</v>
      </c>
      <c r="AE1423" s="61">
        <f t="array" ref="AE1423">INDEX($AT$11:$AV$66,MATCH($C1423&amp;$G1423,$AO$11:$AO$66&amp;$AP$11:$AP$66,0),COUNTIF($AT$10:$AV$10,"&lt;"&amp;AD1423)+1)</f>
        <v>5.0000000000000001E-4</v>
      </c>
      <c r="AF1423" s="111">
        <f t="shared" si="332"/>
        <v>2.5859493649053893</v>
      </c>
      <c r="AG1423" s="121">
        <f t="array" ref="AG1423">INDEX($AW$11:$BA$66,MATCH($C1423&amp;$G1423,$AO$11:$AO$66&amp;$AP$11:$AP$66,0),COUNTIF($AW$10:$BA$10,"&lt;"&amp;AD1423)+1)</f>
        <v>2.0000000000000001E-4</v>
      </c>
    </row>
    <row r="1424" spans="2:33" ht="12.75" customHeight="1" x14ac:dyDescent="0.3">
      <c r="B1424" s="83" t="str">
        <f t="shared" si="320"/>
        <v>2 5/8-20 UN</v>
      </c>
      <c r="C1424" s="74" t="s">
        <v>498</v>
      </c>
      <c r="D1424" s="74"/>
      <c r="E1424" s="24" t="s">
        <v>604</v>
      </c>
      <c r="F1424" s="84" t="s">
        <v>699</v>
      </c>
      <c r="G1424" s="75">
        <v>20</v>
      </c>
      <c r="H1424" s="74" t="s">
        <v>519</v>
      </c>
      <c r="I1424" s="74" t="s">
        <v>661</v>
      </c>
      <c r="J1424" s="74" t="s">
        <v>588</v>
      </c>
      <c r="K1424" s="74" t="s">
        <v>600</v>
      </c>
      <c r="L1424" s="23">
        <f t="shared" si="321"/>
        <v>66.674999999999997</v>
      </c>
      <c r="M1424" s="23">
        <f t="shared" si="322"/>
        <v>1.27</v>
      </c>
      <c r="N1424" s="74">
        <v>60</v>
      </c>
      <c r="O1424" s="101">
        <f t="shared" si="323"/>
        <v>66.674999999999997</v>
      </c>
      <c r="P1424" s="85">
        <f t="shared" si="324"/>
        <v>12.7</v>
      </c>
      <c r="Q1424" s="58">
        <f t="shared" si="325"/>
        <v>0</v>
      </c>
      <c r="R1424" s="101">
        <f t="shared" si="326"/>
        <v>65.850099999999998</v>
      </c>
      <c r="S1424" s="85">
        <f t="shared" si="327"/>
        <v>5.0999999999999996</v>
      </c>
      <c r="T1424" s="58">
        <f t="shared" si="328"/>
        <v>0</v>
      </c>
      <c r="U1424" s="58">
        <f t="shared" si="329"/>
        <v>3.8</v>
      </c>
      <c r="V1424" s="75">
        <f t="array" ref="V1424">INDEX(AS$11:AS$66,MATCH(C1424&amp;G1424,AO$11:AO$66&amp;AP$11:AP$66,0),0)</f>
        <v>8</v>
      </c>
      <c r="X1424" s="120">
        <f t="shared" si="330"/>
        <v>0.05</v>
      </c>
      <c r="Y1424" s="61">
        <f t="array" ref="Y1424">INDEX($AQ$11:$AR$66,MATCH($C1424&amp;$G1424,$AO$11:$AO$66&amp;$AP$11:$AP$66,0),COUNTIF($AQ$10:$AR$10,"&lt;"&amp;Z1424)+1)</f>
        <v>1.4999999999999999E-4</v>
      </c>
      <c r="Z1424" s="61">
        <f>INDEX(AJ$11:AJ$92,MATCH(F1424,AI$11:AI$92,0))</f>
        <v>2.625</v>
      </c>
      <c r="AA1424" s="61">
        <f t="array" ref="AA1424">INDEX($AT$11:$AV$66,MATCH($C1424&amp;$G1424,$AO$11:$AO$66&amp;$AP$11:$AP$66,0),COUNTIF($AT$10:$AV$10,"&lt;"&amp;Z1424)+1)</f>
        <v>5.0000000000000001E-4</v>
      </c>
      <c r="AB1424" s="111">
        <f t="shared" si="331"/>
        <v>2.5925240473580837</v>
      </c>
      <c r="AC1424" s="121">
        <f t="array" ref="AC1424">INDEX($AW$11:$BA$66,MATCH($C1424&amp;$G1424,$AO$11:$AO$66&amp;$AP$11:$AP$66,0),COUNTIF($AW$10:$BA$10,"&lt;"&amp;Z1424)+1)</f>
        <v>2.0000000000000001E-4</v>
      </c>
      <c r="AD1424" s="62">
        <v>2.6103999999999998</v>
      </c>
      <c r="AE1424" s="61">
        <f t="array" ref="AE1424">INDEX($AT$11:$AV$66,MATCH($C1424&amp;$G1424,$AO$11:$AO$66&amp;$AP$11:$AP$66,0),COUNTIF($AT$10:$AV$10,"&lt;"&amp;AD1424)+1)</f>
        <v>5.0000000000000001E-4</v>
      </c>
      <c r="AF1424" s="111">
        <f t="shared" si="332"/>
        <v>2.588749364905389</v>
      </c>
      <c r="AG1424" s="121">
        <f t="array" ref="AG1424">INDEX($AW$11:$BA$66,MATCH($C1424&amp;$G1424,$AO$11:$AO$66&amp;$AP$11:$AP$66,0),COUNTIF($AW$10:$BA$10,"&lt;"&amp;AD1424)+1)</f>
        <v>2.0000000000000001E-4</v>
      </c>
    </row>
    <row r="1425" spans="2:33" ht="12.75" customHeight="1" x14ac:dyDescent="0.3">
      <c r="B1425" s="83" t="str">
        <f t="shared" si="320"/>
        <v>2 3/4-6 UN</v>
      </c>
      <c r="C1425" s="74" t="s">
        <v>498</v>
      </c>
      <c r="D1425" s="74"/>
      <c r="E1425" s="24" t="s">
        <v>604</v>
      </c>
      <c r="F1425" s="84" t="s">
        <v>700</v>
      </c>
      <c r="G1425" s="75">
        <v>6</v>
      </c>
      <c r="H1425" s="74" t="s">
        <v>519</v>
      </c>
      <c r="I1425" s="74" t="s">
        <v>660</v>
      </c>
      <c r="J1425" s="74" t="s">
        <v>588</v>
      </c>
      <c r="K1425" s="74" t="s">
        <v>600</v>
      </c>
      <c r="L1425" s="23">
        <f t="shared" si="321"/>
        <v>69.781400000000005</v>
      </c>
      <c r="M1425" s="23">
        <f t="shared" si="322"/>
        <v>4.2332999999999998</v>
      </c>
      <c r="N1425" s="74">
        <v>60</v>
      </c>
      <c r="O1425" s="101">
        <f t="shared" si="323"/>
        <v>69.781400000000005</v>
      </c>
      <c r="P1425" s="85">
        <f t="shared" si="324"/>
        <v>20.3</v>
      </c>
      <c r="Q1425" s="58">
        <f t="shared" si="325"/>
        <v>0</v>
      </c>
      <c r="R1425" s="101">
        <f t="shared" si="326"/>
        <v>67.031800000000004</v>
      </c>
      <c r="S1425" s="85">
        <f t="shared" si="327"/>
        <v>6.4</v>
      </c>
      <c r="T1425" s="58">
        <f t="shared" si="328"/>
        <v>0</v>
      </c>
      <c r="U1425" s="58">
        <f t="shared" si="329"/>
        <v>7.6</v>
      </c>
      <c r="V1425" s="75">
        <f t="array" ref="V1425">INDEX(AS$11:AS$66,MATCH(C1425&amp;G1425,AO$11:AO$66&amp;AP$11:AP$66,0),0)</f>
        <v>5</v>
      </c>
      <c r="X1425" s="120">
        <f t="shared" si="330"/>
        <v>0.16666666666666666</v>
      </c>
      <c r="Y1425" s="61">
        <f t="array" ref="Y1425">INDEX($AQ$11:$AR$66,MATCH($C1425&amp;$G1425,$AO$11:$AO$66&amp;$AP$11:$AP$66,0),COUNTIF($AQ$10:$AR$10,"&lt;"&amp;Z1425)+1)</f>
        <v>2.9999999999999997E-4</v>
      </c>
      <c r="Z1425" s="123">
        <v>2.7473000000000001</v>
      </c>
      <c r="AA1425" s="61">
        <f t="array" ref="AA1425">INDEX($AT$11:$AV$66,MATCH($C1425&amp;$G1425,$AO$11:$AO$66&amp;$AP$11:$AP$66,0),COUNTIF($AT$10:$AV$10,"&lt;"&amp;Z1425)+1)</f>
        <v>8.0000000000000004E-4</v>
      </c>
      <c r="AB1425" s="111">
        <f t="shared" si="331"/>
        <v>2.6390468245269454</v>
      </c>
      <c r="AC1425" s="121">
        <f t="array" ref="AC1425">INDEX($AW$11:$BA$66,MATCH($C1425&amp;$G1425,$AO$11:$AO$66&amp;$AP$11:$AP$66,0),COUNTIF($AW$10:$BA$10,"&lt;"&amp;Z1425)+1)</f>
        <v>2.5000000000000001E-4</v>
      </c>
      <c r="AD1425" s="62">
        <v>2.7021000000000002</v>
      </c>
      <c r="AE1425" s="61">
        <f t="array" ref="AE1425">INDEX($AT$11:$AV$66,MATCH($C1425&amp;$G1425,$AO$11:$AO$66&amp;$AP$11:$AP$66,0),COUNTIF($AT$10:$AV$10,"&lt;"&amp;AD1425)+1)</f>
        <v>8.0000000000000004E-4</v>
      </c>
      <c r="AF1425" s="111">
        <f t="shared" si="332"/>
        <v>2.6299312163512969</v>
      </c>
      <c r="AG1425" s="121">
        <f t="array" ref="AG1425">INDEX($AW$11:$BA$66,MATCH($C1425&amp;$G1425,$AO$11:$AO$66&amp;$AP$11:$AP$66,0),COUNTIF($AW$10:$BA$10,"&lt;"&amp;AD1425)+1)</f>
        <v>2.5000000000000001E-4</v>
      </c>
    </row>
    <row r="1426" spans="2:33" ht="12.75" customHeight="1" x14ac:dyDescent="0.3">
      <c r="B1426" s="83" t="str">
        <f t="shared" si="320"/>
        <v>2 3/4-6 UN</v>
      </c>
      <c r="C1426" s="74" t="s">
        <v>498</v>
      </c>
      <c r="D1426" s="74"/>
      <c r="E1426" s="24" t="s">
        <v>604</v>
      </c>
      <c r="F1426" s="84" t="s">
        <v>700</v>
      </c>
      <c r="G1426" s="75">
        <v>6</v>
      </c>
      <c r="H1426" s="74" t="s">
        <v>519</v>
      </c>
      <c r="I1426" s="74" t="s">
        <v>661</v>
      </c>
      <c r="J1426" s="74" t="s">
        <v>588</v>
      </c>
      <c r="K1426" s="74" t="s">
        <v>600</v>
      </c>
      <c r="L1426" s="23">
        <f t="shared" si="321"/>
        <v>69.849999999999994</v>
      </c>
      <c r="M1426" s="23">
        <f t="shared" si="322"/>
        <v>4.2332999999999998</v>
      </c>
      <c r="N1426" s="74">
        <v>60</v>
      </c>
      <c r="O1426" s="101">
        <f t="shared" si="323"/>
        <v>69.849999999999994</v>
      </c>
      <c r="P1426" s="85">
        <f t="shared" si="324"/>
        <v>20.3</v>
      </c>
      <c r="Q1426" s="58">
        <f t="shared" si="325"/>
        <v>0</v>
      </c>
      <c r="R1426" s="101">
        <f t="shared" si="326"/>
        <v>67.100399999999993</v>
      </c>
      <c r="S1426" s="85">
        <f t="shared" si="327"/>
        <v>6.4</v>
      </c>
      <c r="T1426" s="58">
        <f t="shared" si="328"/>
        <v>0</v>
      </c>
      <c r="U1426" s="58">
        <f t="shared" si="329"/>
        <v>7.6</v>
      </c>
      <c r="V1426" s="75">
        <f t="array" ref="V1426">INDEX(AS$11:AS$66,MATCH(C1426&amp;G1426,AO$11:AO$66&amp;AP$11:AP$66,0),0)</f>
        <v>5</v>
      </c>
      <c r="X1426" s="120">
        <f t="shared" si="330"/>
        <v>0.16666666666666666</v>
      </c>
      <c r="Y1426" s="61">
        <f t="array" ref="Y1426">INDEX($AQ$11:$AR$66,MATCH($C1426&amp;$G1426,$AO$11:$AO$66&amp;$AP$11:$AP$66,0),COUNTIF($AQ$10:$AR$10,"&lt;"&amp;Z1426)+1)</f>
        <v>2.9999999999999997E-4</v>
      </c>
      <c r="Z1426" s="61">
        <f>INDEX(AJ$11:AJ$92,MATCH(F1426,AI$11:AI$92,0))</f>
        <v>2.75</v>
      </c>
      <c r="AA1426" s="61">
        <f t="array" ref="AA1426">INDEX($AT$11:$AV$66,MATCH($C1426&amp;$G1426,$AO$11:$AO$66&amp;$AP$11:$AP$66,0),COUNTIF($AT$10:$AV$10,"&lt;"&amp;Z1426)+1)</f>
        <v>8.0000000000000004E-4</v>
      </c>
      <c r="AB1426" s="111">
        <f t="shared" si="331"/>
        <v>2.6417468245269453</v>
      </c>
      <c r="AC1426" s="121">
        <f t="array" ref="AC1426">INDEX($AW$11:$BA$66,MATCH($C1426&amp;$G1426,$AO$11:$AO$66&amp;$AP$11:$AP$66,0),COUNTIF($AW$10:$BA$10,"&lt;"&amp;Z1426)+1)</f>
        <v>2.5000000000000001E-4</v>
      </c>
      <c r="AD1426" s="62">
        <v>2.7071000000000001</v>
      </c>
      <c r="AE1426" s="61">
        <f t="array" ref="AE1426">INDEX($AT$11:$AV$66,MATCH($C1426&amp;$G1426,$AO$11:$AO$66&amp;$AP$11:$AP$66,0),COUNTIF($AT$10:$AV$10,"&lt;"&amp;AD1426)+1)</f>
        <v>8.0000000000000004E-4</v>
      </c>
      <c r="AF1426" s="111">
        <f t="shared" si="332"/>
        <v>2.6349312163512968</v>
      </c>
      <c r="AG1426" s="121">
        <f t="array" ref="AG1426">INDEX($AW$11:$BA$66,MATCH($C1426&amp;$G1426,$AO$11:$AO$66&amp;$AP$11:$AP$66,0),COUNTIF($AW$10:$BA$10,"&lt;"&amp;AD1426)+1)</f>
        <v>2.5000000000000001E-4</v>
      </c>
    </row>
    <row r="1427" spans="2:33" ht="12.75" customHeight="1" x14ac:dyDescent="0.3">
      <c r="B1427" s="83" t="str">
        <f t="shared" si="320"/>
        <v>2 3/4-8 UN</v>
      </c>
      <c r="C1427" s="74" t="s">
        <v>498</v>
      </c>
      <c r="D1427" s="74"/>
      <c r="E1427" s="24" t="s">
        <v>604</v>
      </c>
      <c r="F1427" s="84" t="s">
        <v>700</v>
      </c>
      <c r="G1427" s="75">
        <v>8</v>
      </c>
      <c r="H1427" s="74" t="s">
        <v>519</v>
      </c>
      <c r="I1427" s="74" t="s">
        <v>660</v>
      </c>
      <c r="J1427" s="74" t="s">
        <v>588</v>
      </c>
      <c r="K1427" s="74" t="s">
        <v>600</v>
      </c>
      <c r="L1427" s="23">
        <f t="shared" si="321"/>
        <v>69.786500000000004</v>
      </c>
      <c r="M1427" s="23">
        <f t="shared" si="322"/>
        <v>3.1749999999999998</v>
      </c>
      <c r="N1427" s="74">
        <v>60</v>
      </c>
      <c r="O1427" s="101">
        <f t="shared" si="323"/>
        <v>69.786500000000004</v>
      </c>
      <c r="P1427" s="85">
        <f t="shared" si="324"/>
        <v>17.8</v>
      </c>
      <c r="Q1427" s="58">
        <f t="shared" si="325"/>
        <v>0</v>
      </c>
      <c r="R1427" s="101">
        <f t="shared" si="326"/>
        <v>67.724299999999999</v>
      </c>
      <c r="S1427" s="85">
        <f t="shared" si="327"/>
        <v>6.4</v>
      </c>
      <c r="T1427" s="58">
        <f t="shared" si="328"/>
        <v>0</v>
      </c>
      <c r="U1427" s="58">
        <f t="shared" si="329"/>
        <v>6.4</v>
      </c>
      <c r="V1427" s="75">
        <f t="array" ref="V1427">INDEX(AS$11:AS$66,MATCH(C1427&amp;G1427,AO$11:AO$66&amp;AP$11:AP$66,0),0)</f>
        <v>5</v>
      </c>
      <c r="X1427" s="120">
        <f t="shared" si="330"/>
        <v>0.125</v>
      </c>
      <c r="Y1427" s="61">
        <f t="array" ref="Y1427">INDEX($AQ$11:$AR$66,MATCH($C1427&amp;$G1427,$AO$11:$AO$66&amp;$AP$11:$AP$66,0),COUNTIF($AQ$10:$AR$10,"&lt;"&amp;Z1427)+1)</f>
        <v>2.5000000000000001E-4</v>
      </c>
      <c r="Z1427" s="123">
        <v>2.7475000000000001</v>
      </c>
      <c r="AA1427" s="61">
        <f t="array" ref="AA1427">INDEX($AT$11:$AV$66,MATCH($C1427&amp;$G1427,$AO$11:$AO$66&amp;$AP$11:$AP$66,0),COUNTIF($AT$10:$AV$10,"&lt;"&amp;Z1427)+1)</f>
        <v>6.9999999999999999E-4</v>
      </c>
      <c r="AB1427" s="111">
        <f t="shared" si="331"/>
        <v>2.6663101183952089</v>
      </c>
      <c r="AC1427" s="121">
        <f t="array" ref="AC1427">INDEX($AW$11:$BA$66,MATCH($C1427&amp;$G1427,$AO$11:$AO$66&amp;$AP$11:$AP$66,0),COUNTIF($AW$10:$BA$10,"&lt;"&amp;Z1427)+1)</f>
        <v>2.5000000000000001E-4</v>
      </c>
      <c r="AD1427" s="62">
        <v>2.7121</v>
      </c>
      <c r="AE1427" s="61">
        <f t="array" ref="AE1427">INDEX($AT$11:$AV$66,MATCH($C1427&amp;$G1427,$AO$11:$AO$66&amp;$AP$11:$AP$66,0),COUNTIF($AT$10:$AV$10,"&lt;"&amp;AD1427)+1)</f>
        <v>6.9999999999999999E-4</v>
      </c>
      <c r="AF1427" s="111">
        <f t="shared" si="332"/>
        <v>2.6579734122634724</v>
      </c>
      <c r="AG1427" s="121">
        <f t="array" ref="AG1427">INDEX($AW$11:$BA$66,MATCH($C1427&amp;$G1427,$AO$11:$AO$66&amp;$AP$11:$AP$66,0),COUNTIF($AW$10:$BA$10,"&lt;"&amp;AD1427)+1)</f>
        <v>2.5000000000000001E-4</v>
      </c>
    </row>
    <row r="1428" spans="2:33" ht="12.75" customHeight="1" x14ac:dyDescent="0.3">
      <c r="B1428" s="83" t="str">
        <f t="shared" si="320"/>
        <v>2 3/4-8 UN</v>
      </c>
      <c r="C1428" s="74" t="s">
        <v>498</v>
      </c>
      <c r="D1428" s="74"/>
      <c r="E1428" s="24" t="s">
        <v>604</v>
      </c>
      <c r="F1428" s="84" t="s">
        <v>700</v>
      </c>
      <c r="G1428" s="75">
        <v>8</v>
      </c>
      <c r="H1428" s="74" t="s">
        <v>519</v>
      </c>
      <c r="I1428" s="74" t="s">
        <v>661</v>
      </c>
      <c r="J1428" s="74" t="s">
        <v>588</v>
      </c>
      <c r="K1428" s="74" t="s">
        <v>600</v>
      </c>
      <c r="L1428" s="23">
        <f t="shared" si="321"/>
        <v>69.849999999999994</v>
      </c>
      <c r="M1428" s="23">
        <f t="shared" si="322"/>
        <v>3.1749999999999998</v>
      </c>
      <c r="N1428" s="74">
        <v>60</v>
      </c>
      <c r="O1428" s="101">
        <f t="shared" si="323"/>
        <v>69.849999999999994</v>
      </c>
      <c r="P1428" s="85">
        <f t="shared" si="324"/>
        <v>17.8</v>
      </c>
      <c r="Q1428" s="58">
        <f t="shared" si="325"/>
        <v>0</v>
      </c>
      <c r="R1428" s="101">
        <f t="shared" si="326"/>
        <v>67.787800000000004</v>
      </c>
      <c r="S1428" s="85">
        <f t="shared" si="327"/>
        <v>6.4</v>
      </c>
      <c r="T1428" s="58">
        <f t="shared" si="328"/>
        <v>0</v>
      </c>
      <c r="U1428" s="58">
        <f t="shared" si="329"/>
        <v>6.4</v>
      </c>
      <c r="V1428" s="75">
        <f t="array" ref="V1428">INDEX(AS$11:AS$66,MATCH(C1428&amp;G1428,AO$11:AO$66&amp;AP$11:AP$66,0),0)</f>
        <v>5</v>
      </c>
      <c r="X1428" s="120">
        <f t="shared" si="330"/>
        <v>0.125</v>
      </c>
      <c r="Y1428" s="61">
        <f t="array" ref="Y1428">INDEX($AQ$11:$AR$66,MATCH($C1428&amp;$G1428,$AO$11:$AO$66&amp;$AP$11:$AP$66,0),COUNTIF($AQ$10:$AR$10,"&lt;"&amp;Z1428)+1)</f>
        <v>2.5000000000000001E-4</v>
      </c>
      <c r="Z1428" s="61">
        <f>INDEX(AJ$11:AJ$92,MATCH(F1428,AI$11:AI$92,0))</f>
        <v>2.75</v>
      </c>
      <c r="AA1428" s="61">
        <f t="array" ref="AA1428">INDEX($AT$11:$AV$66,MATCH($C1428&amp;$G1428,$AO$11:$AO$66&amp;$AP$11:$AP$66,0),COUNTIF($AT$10:$AV$10,"&lt;"&amp;Z1428)+1)</f>
        <v>6.9999999999999999E-4</v>
      </c>
      <c r="AB1428" s="111">
        <f t="shared" si="331"/>
        <v>2.6688101183952089</v>
      </c>
      <c r="AC1428" s="121">
        <f t="array" ref="AC1428">INDEX($AW$11:$BA$66,MATCH($C1428&amp;$G1428,$AO$11:$AO$66&amp;$AP$11:$AP$66,0),COUNTIF($AW$10:$BA$10,"&lt;"&amp;Z1428)+1)</f>
        <v>2.5000000000000001E-4</v>
      </c>
      <c r="AD1428" s="62">
        <v>2.7166999999999999</v>
      </c>
      <c r="AE1428" s="61">
        <f t="array" ref="AE1428">INDEX($AT$11:$AV$66,MATCH($C1428&amp;$G1428,$AO$11:$AO$66&amp;$AP$11:$AP$66,0),COUNTIF($AT$10:$AV$10,"&lt;"&amp;AD1428)+1)</f>
        <v>6.9999999999999999E-4</v>
      </c>
      <c r="AF1428" s="111">
        <f t="shared" si="332"/>
        <v>2.6625734122634723</v>
      </c>
      <c r="AG1428" s="121">
        <f t="array" ref="AG1428">INDEX($AW$11:$BA$66,MATCH($C1428&amp;$G1428,$AO$11:$AO$66&amp;$AP$11:$AP$66,0),COUNTIF($AW$10:$BA$10,"&lt;"&amp;AD1428)+1)</f>
        <v>2.5000000000000001E-4</v>
      </c>
    </row>
    <row r="1429" spans="2:33" ht="12.75" customHeight="1" x14ac:dyDescent="0.3">
      <c r="B1429" s="83" t="str">
        <f t="shared" si="320"/>
        <v>2 3/4-12 UN</v>
      </c>
      <c r="C1429" s="74" t="s">
        <v>498</v>
      </c>
      <c r="D1429" s="74"/>
      <c r="E1429" s="24" t="s">
        <v>604</v>
      </c>
      <c r="F1429" s="84" t="s">
        <v>700</v>
      </c>
      <c r="G1429" s="75">
        <v>12</v>
      </c>
      <c r="H1429" s="74" t="s">
        <v>519</v>
      </c>
      <c r="I1429" s="74" t="s">
        <v>660</v>
      </c>
      <c r="J1429" s="74" t="s">
        <v>588</v>
      </c>
      <c r="K1429" s="74" t="s">
        <v>600</v>
      </c>
      <c r="L1429" s="23">
        <f t="shared" si="321"/>
        <v>69.801699999999997</v>
      </c>
      <c r="M1429" s="23">
        <f t="shared" si="322"/>
        <v>2.1166999999999998</v>
      </c>
      <c r="N1429" s="74">
        <v>60</v>
      </c>
      <c r="O1429" s="101">
        <f t="shared" si="323"/>
        <v>69.801699999999997</v>
      </c>
      <c r="P1429" s="85">
        <f t="shared" si="324"/>
        <v>15.2</v>
      </c>
      <c r="Q1429" s="58">
        <f t="shared" si="325"/>
        <v>0</v>
      </c>
      <c r="R1429" s="101">
        <f t="shared" si="326"/>
        <v>68.426900000000003</v>
      </c>
      <c r="S1429" s="85">
        <f t="shared" si="327"/>
        <v>6.4</v>
      </c>
      <c r="T1429" s="58">
        <f t="shared" si="328"/>
        <v>0</v>
      </c>
      <c r="U1429" s="58">
        <f t="shared" si="329"/>
        <v>5.0999999999999996</v>
      </c>
      <c r="V1429" s="75">
        <f t="array" ref="V1429">INDEX(AS$11:AS$66,MATCH(C1429&amp;G1429,AO$11:AO$66&amp;AP$11:AP$66,0),0)</f>
        <v>6</v>
      </c>
      <c r="X1429" s="120">
        <f t="shared" si="330"/>
        <v>8.3333333333333329E-2</v>
      </c>
      <c r="Y1429" s="61">
        <f t="array" ref="Y1429">INDEX($AQ$11:$AR$66,MATCH($C1429&amp;$G1429,$AO$11:$AO$66&amp;$AP$11:$AP$66,0),COUNTIF($AQ$10:$AR$10,"&lt;"&amp;Z1429)+1)</f>
        <v>2.0000000000000001E-4</v>
      </c>
      <c r="Z1429" s="123">
        <v>2.7481</v>
      </c>
      <c r="AA1429" s="61">
        <f t="array" ref="AA1429">INDEX($AT$11:$AV$66,MATCH($C1429&amp;$G1429,$AO$11:$AO$66&amp;$AP$11:$AP$66,0),COUNTIF($AT$10:$AV$10,"&lt;"&amp;Z1429)+1)</f>
        <v>5.9999999999999995E-4</v>
      </c>
      <c r="AB1429" s="111">
        <f t="shared" si="331"/>
        <v>2.6939734122634724</v>
      </c>
      <c r="AC1429" s="121">
        <f t="array" ref="AC1429">INDEX($AW$11:$BA$66,MATCH($C1429&amp;$G1429,$AO$11:$AO$66&amp;$AP$11:$AP$66,0),COUNTIF($AW$10:$BA$10,"&lt;"&amp;Z1429)+1)</f>
        <v>2.5000000000000001E-4</v>
      </c>
      <c r="AD1429" s="62">
        <v>2.7239</v>
      </c>
      <c r="AE1429" s="61">
        <f t="array" ref="AE1429">INDEX($AT$11:$AV$66,MATCH($C1429&amp;$G1429,$AO$11:$AO$66&amp;$AP$11:$AP$66,0),COUNTIF($AT$10:$AV$10,"&lt;"&amp;AD1429)+1)</f>
        <v>5.9999999999999995E-4</v>
      </c>
      <c r="AF1429" s="111">
        <f t="shared" si="332"/>
        <v>2.6878156081756486</v>
      </c>
      <c r="AG1429" s="121">
        <f t="array" ref="AG1429">INDEX($AW$11:$BA$66,MATCH($C1429&amp;$G1429,$AO$11:$AO$66&amp;$AP$11:$AP$66,0),COUNTIF($AW$10:$BA$10,"&lt;"&amp;AD1429)+1)</f>
        <v>2.5000000000000001E-4</v>
      </c>
    </row>
    <row r="1430" spans="2:33" ht="12.75" customHeight="1" x14ac:dyDescent="0.3">
      <c r="B1430" s="83" t="str">
        <f t="shared" si="320"/>
        <v>2 3/4-12 UN</v>
      </c>
      <c r="C1430" s="74" t="s">
        <v>498</v>
      </c>
      <c r="D1430" s="74"/>
      <c r="E1430" s="24" t="s">
        <v>604</v>
      </c>
      <c r="F1430" s="84" t="s">
        <v>700</v>
      </c>
      <c r="G1430" s="75">
        <v>12</v>
      </c>
      <c r="H1430" s="74" t="s">
        <v>519</v>
      </c>
      <c r="I1430" s="74" t="s">
        <v>661</v>
      </c>
      <c r="J1430" s="74" t="s">
        <v>588</v>
      </c>
      <c r="K1430" s="74" t="s">
        <v>600</v>
      </c>
      <c r="L1430" s="23">
        <f t="shared" si="321"/>
        <v>69.849999999999994</v>
      </c>
      <c r="M1430" s="23">
        <f t="shared" si="322"/>
        <v>2.1166999999999998</v>
      </c>
      <c r="N1430" s="74">
        <v>60</v>
      </c>
      <c r="O1430" s="101">
        <f t="shared" si="323"/>
        <v>69.849999999999994</v>
      </c>
      <c r="P1430" s="85">
        <f t="shared" si="324"/>
        <v>15.2</v>
      </c>
      <c r="Q1430" s="58">
        <f t="shared" si="325"/>
        <v>0</v>
      </c>
      <c r="R1430" s="101">
        <f t="shared" si="326"/>
        <v>68.475200000000001</v>
      </c>
      <c r="S1430" s="85">
        <f t="shared" si="327"/>
        <v>6.4</v>
      </c>
      <c r="T1430" s="58">
        <f t="shared" si="328"/>
        <v>0</v>
      </c>
      <c r="U1430" s="58">
        <f t="shared" si="329"/>
        <v>5.0999999999999996</v>
      </c>
      <c r="V1430" s="75">
        <f t="array" ref="V1430">INDEX(AS$11:AS$66,MATCH(C1430&amp;G1430,AO$11:AO$66&amp;AP$11:AP$66,0),0)</f>
        <v>6</v>
      </c>
      <c r="X1430" s="120">
        <f t="shared" si="330"/>
        <v>8.3333333333333329E-2</v>
      </c>
      <c r="Y1430" s="61">
        <f t="array" ref="Y1430">INDEX($AQ$11:$AR$66,MATCH($C1430&amp;$G1430,$AO$11:$AO$66&amp;$AP$11:$AP$66,0),COUNTIF($AQ$10:$AR$10,"&lt;"&amp;Z1430)+1)</f>
        <v>2.0000000000000001E-4</v>
      </c>
      <c r="Z1430" s="61">
        <f>INDEX(AJ$11:AJ$92,MATCH(F1430,AI$11:AI$92,0))</f>
        <v>2.75</v>
      </c>
      <c r="AA1430" s="61">
        <f t="array" ref="AA1430">INDEX($AT$11:$AV$66,MATCH($C1430&amp;$G1430,$AO$11:$AO$66&amp;$AP$11:$AP$66,0),COUNTIF($AT$10:$AV$10,"&lt;"&amp;Z1430)+1)</f>
        <v>5.9999999999999995E-4</v>
      </c>
      <c r="AB1430" s="111">
        <f t="shared" si="331"/>
        <v>2.6958734122634724</v>
      </c>
      <c r="AC1430" s="121">
        <f t="array" ref="AC1430">INDEX($AW$11:$BA$66,MATCH($C1430&amp;$G1430,$AO$11:$AO$66&amp;$AP$11:$AP$66,0),COUNTIF($AW$10:$BA$10,"&lt;"&amp;Z1430)+1)</f>
        <v>2.5000000000000001E-4</v>
      </c>
      <c r="AD1430" s="62">
        <v>2.7273999999999998</v>
      </c>
      <c r="AE1430" s="61">
        <f t="array" ref="AE1430">INDEX($AT$11:$AV$66,MATCH($C1430&amp;$G1430,$AO$11:$AO$66&amp;$AP$11:$AP$66,0),COUNTIF($AT$10:$AV$10,"&lt;"&amp;AD1430)+1)</f>
        <v>5.9999999999999995E-4</v>
      </c>
      <c r="AF1430" s="111">
        <f t="shared" si="332"/>
        <v>2.6913156081756484</v>
      </c>
      <c r="AG1430" s="121">
        <f t="array" ref="AG1430">INDEX($AW$11:$BA$66,MATCH($C1430&amp;$G1430,$AO$11:$AO$66&amp;$AP$11:$AP$66,0),COUNTIF($AW$10:$BA$10,"&lt;"&amp;AD1430)+1)</f>
        <v>2.5000000000000001E-4</v>
      </c>
    </row>
    <row r="1431" spans="2:33" ht="12.75" customHeight="1" x14ac:dyDescent="0.3">
      <c r="B1431" s="83" t="str">
        <f t="shared" si="320"/>
        <v>2 3/4-16 UN</v>
      </c>
      <c r="C1431" s="74" t="s">
        <v>498</v>
      </c>
      <c r="D1431" s="74"/>
      <c r="E1431" s="24" t="s">
        <v>604</v>
      </c>
      <c r="F1431" s="84" t="s">
        <v>700</v>
      </c>
      <c r="G1431" s="75">
        <v>16</v>
      </c>
      <c r="H1431" s="74" t="s">
        <v>519</v>
      </c>
      <c r="I1431" s="74" t="s">
        <v>660</v>
      </c>
      <c r="J1431" s="74" t="s">
        <v>588</v>
      </c>
      <c r="K1431" s="74" t="s">
        <v>600</v>
      </c>
      <c r="L1431" s="23">
        <f t="shared" si="321"/>
        <v>69.806799999999996</v>
      </c>
      <c r="M1431" s="23">
        <f t="shared" si="322"/>
        <v>1.5874999999999999</v>
      </c>
      <c r="N1431" s="74">
        <v>60</v>
      </c>
      <c r="O1431" s="101">
        <f t="shared" si="323"/>
        <v>69.806799999999996</v>
      </c>
      <c r="P1431" s="85">
        <f t="shared" si="324"/>
        <v>15.2</v>
      </c>
      <c r="Q1431" s="58">
        <f t="shared" si="325"/>
        <v>0</v>
      </c>
      <c r="R1431" s="101">
        <f t="shared" si="326"/>
        <v>68.775700000000001</v>
      </c>
      <c r="S1431" s="85">
        <f t="shared" si="327"/>
        <v>6.4</v>
      </c>
      <c r="T1431" s="58">
        <f t="shared" si="328"/>
        <v>0</v>
      </c>
      <c r="U1431" s="58">
        <f t="shared" si="329"/>
        <v>3.8</v>
      </c>
      <c r="V1431" s="75">
        <f t="array" ref="V1431">INDEX(AS$11:AS$66,MATCH(C1431&amp;G1431,AO$11:AO$66&amp;AP$11:AP$66,0),0)</f>
        <v>8</v>
      </c>
      <c r="X1431" s="120">
        <f t="shared" si="330"/>
        <v>6.25E-2</v>
      </c>
      <c r="Y1431" s="61">
        <f t="array" ref="Y1431">INDEX($AQ$11:$AR$66,MATCH($C1431&amp;$G1431,$AO$11:$AO$66&amp;$AP$11:$AP$66,0),COUNTIF($AQ$10:$AR$10,"&lt;"&amp;Z1431)+1)</f>
        <v>1.4999999999999999E-4</v>
      </c>
      <c r="Z1431" s="123">
        <v>2.7483</v>
      </c>
      <c r="AA1431" s="61">
        <f t="array" ref="AA1431">INDEX($AT$11:$AV$66,MATCH($C1431&amp;$G1431,$AO$11:$AO$66&amp;$AP$11:$AP$66,0),COUNTIF($AT$10:$AV$10,"&lt;"&amp;Z1431)+1)</f>
        <v>5.9999999999999995E-4</v>
      </c>
      <c r="AB1431" s="111">
        <f t="shared" si="331"/>
        <v>2.7077050591976044</v>
      </c>
      <c r="AC1431" s="121">
        <f t="array" ref="AC1431">INDEX($AW$11:$BA$66,MATCH($C1431&amp;$G1431,$AO$11:$AO$66&amp;$AP$11:$AP$66,0),COUNTIF($AW$10:$BA$10,"&lt;"&amp;Z1431)+1)</f>
        <v>2.5000000000000001E-4</v>
      </c>
      <c r="AD1431" s="62">
        <v>2.7292999999999998</v>
      </c>
      <c r="AE1431" s="61">
        <f t="array" ref="AE1431">INDEX($AT$11:$AV$66,MATCH($C1431&amp;$G1431,$AO$11:$AO$66&amp;$AP$11:$AP$66,0),COUNTIF($AT$10:$AV$10,"&lt;"&amp;AD1431)+1)</f>
        <v>5.9999999999999995E-4</v>
      </c>
      <c r="AF1431" s="111">
        <f t="shared" si="332"/>
        <v>2.7022367061317363</v>
      </c>
      <c r="AG1431" s="121">
        <f t="array" ref="AG1431">INDEX($AW$11:$BA$66,MATCH($C1431&amp;$G1431,$AO$11:$AO$66&amp;$AP$11:$AP$66,0),COUNTIF($AW$10:$BA$10,"&lt;"&amp;AD1431)+1)</f>
        <v>2.5000000000000001E-4</v>
      </c>
    </row>
    <row r="1432" spans="2:33" ht="12.75" customHeight="1" x14ac:dyDescent="0.3">
      <c r="B1432" s="83" t="str">
        <f t="shared" si="320"/>
        <v>2 3/4-16 UN</v>
      </c>
      <c r="C1432" s="74" t="s">
        <v>498</v>
      </c>
      <c r="D1432" s="74"/>
      <c r="E1432" s="24" t="s">
        <v>604</v>
      </c>
      <c r="F1432" s="84" t="s">
        <v>700</v>
      </c>
      <c r="G1432" s="75">
        <v>16</v>
      </c>
      <c r="H1432" s="74" t="s">
        <v>519</v>
      </c>
      <c r="I1432" s="74" t="s">
        <v>661</v>
      </c>
      <c r="J1432" s="74" t="s">
        <v>588</v>
      </c>
      <c r="K1432" s="74" t="s">
        <v>600</v>
      </c>
      <c r="L1432" s="23">
        <f t="shared" si="321"/>
        <v>69.849999999999994</v>
      </c>
      <c r="M1432" s="23">
        <f t="shared" si="322"/>
        <v>1.5874999999999999</v>
      </c>
      <c r="N1432" s="74">
        <v>60</v>
      </c>
      <c r="O1432" s="101">
        <f t="shared" si="323"/>
        <v>69.849999999999994</v>
      </c>
      <c r="P1432" s="85">
        <f t="shared" si="324"/>
        <v>15.2</v>
      </c>
      <c r="Q1432" s="58">
        <f t="shared" si="325"/>
        <v>0</v>
      </c>
      <c r="R1432" s="101">
        <f t="shared" si="326"/>
        <v>68.818899999999999</v>
      </c>
      <c r="S1432" s="85">
        <f t="shared" si="327"/>
        <v>6.4</v>
      </c>
      <c r="T1432" s="58">
        <f t="shared" si="328"/>
        <v>0</v>
      </c>
      <c r="U1432" s="58">
        <f t="shared" si="329"/>
        <v>3.8</v>
      </c>
      <c r="V1432" s="75">
        <f t="array" ref="V1432">INDEX(AS$11:AS$66,MATCH(C1432&amp;G1432,AO$11:AO$66&amp;AP$11:AP$66,0),0)</f>
        <v>8</v>
      </c>
      <c r="X1432" s="120">
        <f t="shared" si="330"/>
        <v>6.25E-2</v>
      </c>
      <c r="Y1432" s="61">
        <f t="array" ref="Y1432">INDEX($AQ$11:$AR$66,MATCH($C1432&amp;$G1432,$AO$11:$AO$66&amp;$AP$11:$AP$66,0),COUNTIF($AQ$10:$AR$10,"&lt;"&amp;Z1432)+1)</f>
        <v>1.4999999999999999E-4</v>
      </c>
      <c r="Z1432" s="61">
        <f>INDEX(AJ$11:AJ$92,MATCH(F1432,AI$11:AI$92,0))</f>
        <v>2.75</v>
      </c>
      <c r="AA1432" s="61">
        <f t="array" ref="AA1432">INDEX($AT$11:$AV$66,MATCH($C1432&amp;$G1432,$AO$11:$AO$66&amp;$AP$11:$AP$66,0),COUNTIF($AT$10:$AV$10,"&lt;"&amp;Z1432)+1)</f>
        <v>5.9999999999999995E-4</v>
      </c>
      <c r="AB1432" s="111">
        <f t="shared" si="331"/>
        <v>2.7094050591976044</v>
      </c>
      <c r="AC1432" s="121">
        <f t="array" ref="AC1432">INDEX($AW$11:$BA$66,MATCH($C1432&amp;$G1432,$AO$11:$AO$66&amp;$AP$11:$AP$66,0),COUNTIF($AW$10:$BA$10,"&lt;"&amp;Z1432)+1)</f>
        <v>2.5000000000000001E-4</v>
      </c>
      <c r="AD1432" s="62">
        <v>2.7324000000000002</v>
      </c>
      <c r="AE1432" s="61">
        <f t="array" ref="AE1432">INDEX($AT$11:$AV$66,MATCH($C1432&amp;$G1432,$AO$11:$AO$66&amp;$AP$11:$AP$66,0),COUNTIF($AT$10:$AV$10,"&lt;"&amp;AD1432)+1)</f>
        <v>5.9999999999999995E-4</v>
      </c>
      <c r="AF1432" s="111">
        <f t="shared" si="332"/>
        <v>2.7053367061317366</v>
      </c>
      <c r="AG1432" s="121">
        <f t="array" ref="AG1432">INDEX($AW$11:$BA$66,MATCH($C1432&amp;$G1432,$AO$11:$AO$66&amp;$AP$11:$AP$66,0),COUNTIF($AW$10:$BA$10,"&lt;"&amp;AD1432)+1)</f>
        <v>2.5000000000000001E-4</v>
      </c>
    </row>
    <row r="1433" spans="2:33" ht="12.75" customHeight="1" x14ac:dyDescent="0.3">
      <c r="B1433" s="83" t="str">
        <f t="shared" si="320"/>
        <v>2 3/4-20 UN</v>
      </c>
      <c r="C1433" s="74" t="s">
        <v>498</v>
      </c>
      <c r="D1433" s="74"/>
      <c r="E1433" s="24" t="s">
        <v>604</v>
      </c>
      <c r="F1433" s="84" t="s">
        <v>700</v>
      </c>
      <c r="G1433" s="75">
        <v>20</v>
      </c>
      <c r="H1433" s="74" t="s">
        <v>519</v>
      </c>
      <c r="I1433" s="74" t="s">
        <v>660</v>
      </c>
      <c r="J1433" s="74" t="s">
        <v>588</v>
      </c>
      <c r="K1433" s="74" t="s">
        <v>600</v>
      </c>
      <c r="L1433" s="23">
        <f t="shared" si="321"/>
        <v>69.811899999999994</v>
      </c>
      <c r="M1433" s="23">
        <f t="shared" si="322"/>
        <v>1.27</v>
      </c>
      <c r="N1433" s="74">
        <v>60</v>
      </c>
      <c r="O1433" s="101">
        <f t="shared" si="323"/>
        <v>69.811899999999994</v>
      </c>
      <c r="P1433" s="85">
        <f t="shared" si="324"/>
        <v>12.7</v>
      </c>
      <c r="Q1433" s="58">
        <f t="shared" si="325"/>
        <v>0</v>
      </c>
      <c r="R1433" s="101">
        <f t="shared" si="326"/>
        <v>68.986999999999995</v>
      </c>
      <c r="S1433" s="85">
        <f t="shared" si="327"/>
        <v>5.0999999999999996</v>
      </c>
      <c r="T1433" s="58">
        <f t="shared" si="328"/>
        <v>0</v>
      </c>
      <c r="U1433" s="58">
        <f t="shared" si="329"/>
        <v>3.8</v>
      </c>
      <c r="V1433" s="75">
        <f t="array" ref="V1433">INDEX(AS$11:AS$66,MATCH(C1433&amp;G1433,AO$11:AO$66&amp;AP$11:AP$66,0),0)</f>
        <v>8</v>
      </c>
      <c r="X1433" s="120">
        <f t="shared" si="330"/>
        <v>0.05</v>
      </c>
      <c r="Y1433" s="61">
        <f t="array" ref="Y1433">INDEX($AQ$11:$AR$66,MATCH($C1433&amp;$G1433,$AO$11:$AO$66&amp;$AP$11:$AP$66,0),COUNTIF($AQ$10:$AR$10,"&lt;"&amp;Z1433)+1)</f>
        <v>1.4999999999999999E-4</v>
      </c>
      <c r="Z1433" s="123">
        <v>2.7484999999999999</v>
      </c>
      <c r="AA1433" s="61">
        <f t="array" ref="AA1433">INDEX($AT$11:$AV$66,MATCH($C1433&amp;$G1433,$AO$11:$AO$66&amp;$AP$11:$AP$66,0),COUNTIF($AT$10:$AV$10,"&lt;"&amp;Z1433)+1)</f>
        <v>5.0000000000000001E-4</v>
      </c>
      <c r="AB1433" s="111">
        <f t="shared" si="331"/>
        <v>2.7160240473580837</v>
      </c>
      <c r="AC1433" s="121">
        <f t="array" ref="AC1433">INDEX($AW$11:$BA$66,MATCH($C1433&amp;$G1433,$AO$11:$AO$66&amp;$AP$11:$AP$66,0),COUNTIF($AW$10:$BA$10,"&lt;"&amp;Z1433)+1)</f>
        <v>2.0000000000000001E-4</v>
      </c>
      <c r="AD1433" s="62">
        <v>2.7326000000000001</v>
      </c>
      <c r="AE1433" s="61">
        <f t="array" ref="AE1433">INDEX($AT$11:$AV$66,MATCH($C1433&amp;$G1433,$AO$11:$AO$66&amp;$AP$11:$AP$66,0),COUNTIF($AT$10:$AV$10,"&lt;"&amp;AD1433)+1)</f>
        <v>5.0000000000000001E-4</v>
      </c>
      <c r="AF1433" s="111">
        <f t="shared" si="332"/>
        <v>2.7109493649053893</v>
      </c>
      <c r="AG1433" s="121">
        <f t="array" ref="AG1433">INDEX($AW$11:$BA$66,MATCH($C1433&amp;$G1433,$AO$11:$AO$66&amp;$AP$11:$AP$66,0),COUNTIF($AW$10:$BA$10,"&lt;"&amp;AD1433)+1)</f>
        <v>2.0000000000000001E-4</v>
      </c>
    </row>
    <row r="1434" spans="2:33" ht="12.75" customHeight="1" x14ac:dyDescent="0.3">
      <c r="B1434" s="83" t="str">
        <f t="shared" si="320"/>
        <v>2 3/4-20 UN</v>
      </c>
      <c r="C1434" s="74" t="s">
        <v>498</v>
      </c>
      <c r="D1434" s="74"/>
      <c r="E1434" s="24" t="s">
        <v>604</v>
      </c>
      <c r="F1434" s="84" t="s">
        <v>700</v>
      </c>
      <c r="G1434" s="75">
        <v>20</v>
      </c>
      <c r="H1434" s="74" t="s">
        <v>519</v>
      </c>
      <c r="I1434" s="74" t="s">
        <v>661</v>
      </c>
      <c r="J1434" s="74" t="s">
        <v>588</v>
      </c>
      <c r="K1434" s="74" t="s">
        <v>600</v>
      </c>
      <c r="L1434" s="23">
        <f t="shared" si="321"/>
        <v>69.849999999999994</v>
      </c>
      <c r="M1434" s="23">
        <f t="shared" si="322"/>
        <v>1.27</v>
      </c>
      <c r="N1434" s="74">
        <v>60</v>
      </c>
      <c r="O1434" s="101">
        <f t="shared" si="323"/>
        <v>69.849999999999994</v>
      </c>
      <c r="P1434" s="85">
        <f t="shared" si="324"/>
        <v>12.7</v>
      </c>
      <c r="Q1434" s="58">
        <f t="shared" si="325"/>
        <v>0</v>
      </c>
      <c r="R1434" s="101">
        <f t="shared" si="326"/>
        <v>69.025099999999995</v>
      </c>
      <c r="S1434" s="85">
        <f t="shared" si="327"/>
        <v>5.0999999999999996</v>
      </c>
      <c r="T1434" s="58">
        <f t="shared" si="328"/>
        <v>0</v>
      </c>
      <c r="U1434" s="58">
        <f t="shared" si="329"/>
        <v>3.8</v>
      </c>
      <c r="V1434" s="75">
        <f t="array" ref="V1434">INDEX(AS$11:AS$66,MATCH(C1434&amp;G1434,AO$11:AO$66&amp;AP$11:AP$66,0),0)</f>
        <v>8</v>
      </c>
      <c r="X1434" s="120">
        <f t="shared" si="330"/>
        <v>0.05</v>
      </c>
      <c r="Y1434" s="61">
        <f t="array" ref="Y1434">INDEX($AQ$11:$AR$66,MATCH($C1434&amp;$G1434,$AO$11:$AO$66&amp;$AP$11:$AP$66,0),COUNTIF($AQ$10:$AR$10,"&lt;"&amp;Z1434)+1)</f>
        <v>1.4999999999999999E-4</v>
      </c>
      <c r="Z1434" s="61">
        <f>INDEX(AJ$11:AJ$92,MATCH(F1434,AI$11:AI$92,0))</f>
        <v>2.75</v>
      </c>
      <c r="AA1434" s="61">
        <f t="array" ref="AA1434">INDEX($AT$11:$AV$66,MATCH($C1434&amp;$G1434,$AO$11:$AO$66&amp;$AP$11:$AP$66,0),COUNTIF($AT$10:$AV$10,"&lt;"&amp;Z1434)+1)</f>
        <v>5.0000000000000001E-4</v>
      </c>
      <c r="AB1434" s="111">
        <f t="shared" si="331"/>
        <v>2.7175240473580837</v>
      </c>
      <c r="AC1434" s="121">
        <f t="array" ref="AC1434">INDEX($AW$11:$BA$66,MATCH($C1434&amp;$G1434,$AO$11:$AO$66&amp;$AP$11:$AP$66,0),COUNTIF($AW$10:$BA$10,"&lt;"&amp;Z1434)+1)</f>
        <v>2.0000000000000001E-4</v>
      </c>
      <c r="AD1434" s="62">
        <v>2.7353999999999998</v>
      </c>
      <c r="AE1434" s="61">
        <f t="array" ref="AE1434">INDEX($AT$11:$AV$66,MATCH($C1434&amp;$G1434,$AO$11:$AO$66&amp;$AP$11:$AP$66,0),COUNTIF($AT$10:$AV$10,"&lt;"&amp;AD1434)+1)</f>
        <v>5.0000000000000001E-4</v>
      </c>
      <c r="AF1434" s="111">
        <f t="shared" si="332"/>
        <v>2.713749364905389</v>
      </c>
      <c r="AG1434" s="121">
        <f t="array" ref="AG1434">INDEX($AW$11:$BA$66,MATCH($C1434&amp;$G1434,$AO$11:$AO$66&amp;$AP$11:$AP$66,0),COUNTIF($AW$10:$BA$10,"&lt;"&amp;AD1434)+1)</f>
        <v>2.0000000000000001E-4</v>
      </c>
    </row>
    <row r="1435" spans="2:33" ht="12.75" customHeight="1" x14ac:dyDescent="0.3">
      <c r="B1435" s="83" t="str">
        <f t="shared" si="320"/>
        <v>2 7/8-6 UN</v>
      </c>
      <c r="C1435" s="74" t="s">
        <v>498</v>
      </c>
      <c r="D1435" s="74"/>
      <c r="E1435" s="24" t="s">
        <v>604</v>
      </c>
      <c r="F1435" s="84" t="s">
        <v>701</v>
      </c>
      <c r="G1435" s="75">
        <v>6</v>
      </c>
      <c r="H1435" s="74" t="s">
        <v>519</v>
      </c>
      <c r="I1435" s="74" t="s">
        <v>660</v>
      </c>
      <c r="J1435" s="74" t="s">
        <v>588</v>
      </c>
      <c r="K1435" s="74" t="s">
        <v>600</v>
      </c>
      <c r="L1435" s="23">
        <f t="shared" si="321"/>
        <v>72.953900000000004</v>
      </c>
      <c r="M1435" s="23">
        <f t="shared" si="322"/>
        <v>4.2332999999999998</v>
      </c>
      <c r="N1435" s="74">
        <v>60</v>
      </c>
      <c r="O1435" s="101">
        <f t="shared" si="323"/>
        <v>72.953900000000004</v>
      </c>
      <c r="P1435" s="85">
        <f t="shared" si="324"/>
        <v>20.3</v>
      </c>
      <c r="Q1435" s="58">
        <f t="shared" si="325"/>
        <v>0</v>
      </c>
      <c r="R1435" s="101">
        <f t="shared" si="326"/>
        <v>70.2042</v>
      </c>
      <c r="S1435" s="85">
        <f t="shared" si="327"/>
        <v>6.4</v>
      </c>
      <c r="T1435" s="58">
        <f t="shared" si="328"/>
        <v>0</v>
      </c>
      <c r="U1435" s="58">
        <f t="shared" si="329"/>
        <v>7.6</v>
      </c>
      <c r="V1435" s="75">
        <f t="array" ref="V1435">INDEX(AS$11:AS$66,MATCH(C1435&amp;G1435,AO$11:AO$66&amp;AP$11:AP$66,0),0)</f>
        <v>5</v>
      </c>
      <c r="X1435" s="120">
        <f t="shared" si="330"/>
        <v>0.16666666666666666</v>
      </c>
      <c r="Y1435" s="61">
        <f t="array" ref="Y1435">INDEX($AQ$11:$AR$66,MATCH($C1435&amp;$G1435,$AO$11:$AO$66&amp;$AP$11:$AP$66,0),COUNTIF($AQ$10:$AR$10,"&lt;"&amp;Z1435)+1)</f>
        <v>2.9999999999999997E-4</v>
      </c>
      <c r="Z1435" s="123">
        <v>2.8721999999999999</v>
      </c>
      <c r="AA1435" s="61">
        <f t="array" ref="AA1435">INDEX($AT$11:$AV$66,MATCH($C1435&amp;$G1435,$AO$11:$AO$66&amp;$AP$11:$AP$66,0),COUNTIF($AT$10:$AV$10,"&lt;"&amp;Z1435)+1)</f>
        <v>8.0000000000000004E-4</v>
      </c>
      <c r="AB1435" s="111">
        <f t="shared" si="331"/>
        <v>2.7639468245269452</v>
      </c>
      <c r="AC1435" s="121">
        <f t="array" ref="AC1435">INDEX($AW$11:$BA$66,MATCH($C1435&amp;$G1435,$AO$11:$AO$66&amp;$AP$11:$AP$66,0),COUNTIF($AW$10:$BA$10,"&lt;"&amp;Z1435)+1)</f>
        <v>2.5000000000000001E-4</v>
      </c>
      <c r="AD1435" s="62">
        <v>2.8269000000000002</v>
      </c>
      <c r="AE1435" s="61">
        <f t="array" ref="AE1435">INDEX($AT$11:$AV$66,MATCH($C1435&amp;$G1435,$AO$11:$AO$66&amp;$AP$11:$AP$66,0),COUNTIF($AT$10:$AV$10,"&lt;"&amp;AD1435)+1)</f>
        <v>8.0000000000000004E-4</v>
      </c>
      <c r="AF1435" s="111">
        <f t="shared" si="332"/>
        <v>2.7547312163512969</v>
      </c>
      <c r="AG1435" s="121">
        <f t="array" ref="AG1435">INDEX($AW$11:$BA$66,MATCH($C1435&amp;$G1435,$AO$11:$AO$66&amp;$AP$11:$AP$66,0),COUNTIF($AW$10:$BA$10,"&lt;"&amp;AD1435)+1)</f>
        <v>2.5000000000000001E-4</v>
      </c>
    </row>
    <row r="1436" spans="2:33" ht="12.75" customHeight="1" x14ac:dyDescent="0.3">
      <c r="B1436" s="83" t="str">
        <f t="shared" si="320"/>
        <v>2 7/8-6 UN</v>
      </c>
      <c r="C1436" s="74" t="s">
        <v>498</v>
      </c>
      <c r="D1436" s="74"/>
      <c r="E1436" s="24" t="s">
        <v>604</v>
      </c>
      <c r="F1436" s="84" t="s">
        <v>701</v>
      </c>
      <c r="G1436" s="75">
        <v>6</v>
      </c>
      <c r="H1436" s="74" t="s">
        <v>519</v>
      </c>
      <c r="I1436" s="74" t="s">
        <v>661</v>
      </c>
      <c r="J1436" s="74" t="s">
        <v>588</v>
      </c>
      <c r="K1436" s="74" t="s">
        <v>600</v>
      </c>
      <c r="L1436" s="23">
        <f t="shared" si="321"/>
        <v>73.025000000000006</v>
      </c>
      <c r="M1436" s="23">
        <f t="shared" si="322"/>
        <v>4.2332999999999998</v>
      </c>
      <c r="N1436" s="74">
        <v>60</v>
      </c>
      <c r="O1436" s="101">
        <f t="shared" si="323"/>
        <v>73.025000000000006</v>
      </c>
      <c r="P1436" s="85">
        <f t="shared" si="324"/>
        <v>20.3</v>
      </c>
      <c r="Q1436" s="58">
        <f t="shared" si="325"/>
        <v>0</v>
      </c>
      <c r="R1436" s="101">
        <f t="shared" si="326"/>
        <v>70.275400000000005</v>
      </c>
      <c r="S1436" s="85">
        <f t="shared" si="327"/>
        <v>6.4</v>
      </c>
      <c r="T1436" s="58">
        <f t="shared" si="328"/>
        <v>0</v>
      </c>
      <c r="U1436" s="58">
        <f t="shared" si="329"/>
        <v>7.6</v>
      </c>
      <c r="V1436" s="75">
        <f t="array" ref="V1436">INDEX(AS$11:AS$66,MATCH(C1436&amp;G1436,AO$11:AO$66&amp;AP$11:AP$66,0),0)</f>
        <v>5</v>
      </c>
      <c r="X1436" s="120">
        <f t="shared" si="330"/>
        <v>0.16666666666666666</v>
      </c>
      <c r="Y1436" s="61">
        <f t="array" ref="Y1436">INDEX($AQ$11:$AR$66,MATCH($C1436&amp;$G1436,$AO$11:$AO$66&amp;$AP$11:$AP$66,0),COUNTIF($AQ$10:$AR$10,"&lt;"&amp;Z1436)+1)</f>
        <v>2.9999999999999997E-4</v>
      </c>
      <c r="Z1436" s="61">
        <f>INDEX(AJ$11:AJ$92,MATCH(F1436,AI$11:AI$92,0))</f>
        <v>2.875</v>
      </c>
      <c r="AA1436" s="61">
        <f t="array" ref="AA1436">INDEX($AT$11:$AV$66,MATCH($C1436&amp;$G1436,$AO$11:$AO$66&amp;$AP$11:$AP$66,0),COUNTIF($AT$10:$AV$10,"&lt;"&amp;Z1436)+1)</f>
        <v>8.0000000000000004E-4</v>
      </c>
      <c r="AB1436" s="111">
        <f t="shared" si="331"/>
        <v>2.7667468245269453</v>
      </c>
      <c r="AC1436" s="121">
        <f t="array" ref="AC1436">INDEX($AW$11:$BA$66,MATCH($C1436&amp;$G1436,$AO$11:$AO$66&amp;$AP$11:$AP$66,0),COUNTIF($AW$10:$BA$10,"&lt;"&amp;Z1436)+1)</f>
        <v>2.5000000000000001E-4</v>
      </c>
      <c r="AD1436" s="62">
        <v>2.8319999999999999</v>
      </c>
      <c r="AE1436" s="61">
        <f t="array" ref="AE1436">INDEX($AT$11:$AV$66,MATCH($C1436&amp;$G1436,$AO$11:$AO$66&amp;$AP$11:$AP$66,0),COUNTIF($AT$10:$AV$10,"&lt;"&amp;AD1436)+1)</f>
        <v>8.0000000000000004E-4</v>
      </c>
      <c r="AF1436" s="111">
        <f t="shared" si="332"/>
        <v>2.7598312163512966</v>
      </c>
      <c r="AG1436" s="121">
        <f t="array" ref="AG1436">INDEX($AW$11:$BA$66,MATCH($C1436&amp;$G1436,$AO$11:$AO$66&amp;$AP$11:$AP$66,0),COUNTIF($AW$10:$BA$10,"&lt;"&amp;AD1436)+1)</f>
        <v>2.5000000000000001E-4</v>
      </c>
    </row>
    <row r="1437" spans="2:33" ht="12.75" customHeight="1" x14ac:dyDescent="0.3">
      <c r="B1437" s="83" t="str">
        <f t="shared" si="320"/>
        <v>2 7/8-8 UN</v>
      </c>
      <c r="C1437" s="74" t="s">
        <v>498</v>
      </c>
      <c r="D1437" s="74"/>
      <c r="E1437" s="24" t="s">
        <v>604</v>
      </c>
      <c r="F1437" s="84" t="s">
        <v>701</v>
      </c>
      <c r="G1437" s="75">
        <v>8</v>
      </c>
      <c r="H1437" s="74" t="s">
        <v>519</v>
      </c>
      <c r="I1437" s="74" t="s">
        <v>660</v>
      </c>
      <c r="J1437" s="74" t="s">
        <v>588</v>
      </c>
      <c r="K1437" s="74" t="s">
        <v>600</v>
      </c>
      <c r="L1437" s="23">
        <f t="shared" si="321"/>
        <v>72.961500000000001</v>
      </c>
      <c r="M1437" s="23">
        <f t="shared" si="322"/>
        <v>3.1749999999999998</v>
      </c>
      <c r="N1437" s="74">
        <v>60</v>
      </c>
      <c r="O1437" s="101">
        <f t="shared" si="323"/>
        <v>72.961500000000001</v>
      </c>
      <c r="P1437" s="85">
        <f t="shared" si="324"/>
        <v>17.8</v>
      </c>
      <c r="Q1437" s="58">
        <f t="shared" si="325"/>
        <v>0</v>
      </c>
      <c r="R1437" s="101">
        <f t="shared" si="326"/>
        <v>70.899299999999997</v>
      </c>
      <c r="S1437" s="85">
        <f t="shared" si="327"/>
        <v>6.4</v>
      </c>
      <c r="T1437" s="58">
        <f t="shared" si="328"/>
        <v>0</v>
      </c>
      <c r="U1437" s="58">
        <f t="shared" si="329"/>
        <v>6.4</v>
      </c>
      <c r="V1437" s="75">
        <f t="array" ref="V1437">INDEX(AS$11:AS$66,MATCH(C1437&amp;G1437,AO$11:AO$66&amp;AP$11:AP$66,0),0)</f>
        <v>5</v>
      </c>
      <c r="X1437" s="120">
        <f t="shared" si="330"/>
        <v>0.125</v>
      </c>
      <c r="Y1437" s="61">
        <f t="array" ref="Y1437">INDEX($AQ$11:$AR$66,MATCH($C1437&amp;$G1437,$AO$11:$AO$66&amp;$AP$11:$AP$66,0),COUNTIF($AQ$10:$AR$10,"&lt;"&amp;Z1437)+1)</f>
        <v>2.5000000000000001E-4</v>
      </c>
      <c r="Z1437" s="123">
        <v>2.8725000000000001</v>
      </c>
      <c r="AA1437" s="61">
        <f t="array" ref="AA1437">INDEX($AT$11:$AV$66,MATCH($C1437&amp;$G1437,$AO$11:$AO$66&amp;$AP$11:$AP$66,0),COUNTIF($AT$10:$AV$10,"&lt;"&amp;Z1437)+1)</f>
        <v>6.9999999999999999E-4</v>
      </c>
      <c r="AB1437" s="111">
        <f t="shared" si="331"/>
        <v>2.7913101183952089</v>
      </c>
      <c r="AC1437" s="121">
        <f t="array" ref="AC1437">INDEX($AW$11:$BA$66,MATCH($C1437&amp;$G1437,$AO$11:$AO$66&amp;$AP$11:$AP$66,0),COUNTIF($AW$10:$BA$10,"&lt;"&amp;Z1437)+1)</f>
        <v>2.5000000000000001E-4</v>
      </c>
      <c r="AD1437" s="62">
        <v>2.8370000000000002</v>
      </c>
      <c r="AE1437" s="61">
        <f t="array" ref="AE1437">INDEX($AT$11:$AV$66,MATCH($C1437&amp;$G1437,$AO$11:$AO$66&amp;$AP$11:$AP$66,0),COUNTIF($AT$10:$AV$10,"&lt;"&amp;AD1437)+1)</f>
        <v>6.9999999999999999E-4</v>
      </c>
      <c r="AF1437" s="111">
        <f t="shared" si="332"/>
        <v>2.7828734122634726</v>
      </c>
      <c r="AG1437" s="121">
        <f t="array" ref="AG1437">INDEX($AW$11:$BA$66,MATCH($C1437&amp;$G1437,$AO$11:$AO$66&amp;$AP$11:$AP$66,0),COUNTIF($AW$10:$BA$10,"&lt;"&amp;AD1437)+1)</f>
        <v>2.5000000000000001E-4</v>
      </c>
    </row>
    <row r="1438" spans="2:33" ht="12.75" customHeight="1" x14ac:dyDescent="0.3">
      <c r="B1438" s="83" t="str">
        <f t="shared" si="320"/>
        <v>2 7/8-8 UN</v>
      </c>
      <c r="C1438" s="74" t="s">
        <v>498</v>
      </c>
      <c r="D1438" s="74"/>
      <c r="E1438" s="24" t="s">
        <v>604</v>
      </c>
      <c r="F1438" s="84" t="s">
        <v>701</v>
      </c>
      <c r="G1438" s="75">
        <v>8</v>
      </c>
      <c r="H1438" s="74" t="s">
        <v>519</v>
      </c>
      <c r="I1438" s="74" t="s">
        <v>661</v>
      </c>
      <c r="J1438" s="74" t="s">
        <v>588</v>
      </c>
      <c r="K1438" s="74" t="s">
        <v>600</v>
      </c>
      <c r="L1438" s="23">
        <f t="shared" si="321"/>
        <v>73.025000000000006</v>
      </c>
      <c r="M1438" s="23">
        <f t="shared" si="322"/>
        <v>3.1749999999999998</v>
      </c>
      <c r="N1438" s="74">
        <v>60</v>
      </c>
      <c r="O1438" s="101">
        <f t="shared" si="323"/>
        <v>73.025000000000006</v>
      </c>
      <c r="P1438" s="85">
        <f t="shared" si="324"/>
        <v>17.8</v>
      </c>
      <c r="Q1438" s="58">
        <f t="shared" si="325"/>
        <v>0</v>
      </c>
      <c r="R1438" s="101">
        <f t="shared" si="326"/>
        <v>70.962800000000001</v>
      </c>
      <c r="S1438" s="85">
        <f t="shared" si="327"/>
        <v>6.4</v>
      </c>
      <c r="T1438" s="58">
        <f t="shared" si="328"/>
        <v>0</v>
      </c>
      <c r="U1438" s="58">
        <f t="shared" si="329"/>
        <v>6.4</v>
      </c>
      <c r="V1438" s="75">
        <f t="array" ref="V1438">INDEX(AS$11:AS$66,MATCH(C1438&amp;G1438,AO$11:AO$66&amp;AP$11:AP$66,0),0)</f>
        <v>5</v>
      </c>
      <c r="X1438" s="120">
        <f t="shared" si="330"/>
        <v>0.125</v>
      </c>
      <c r="Y1438" s="61">
        <f t="array" ref="Y1438">INDEX($AQ$11:$AR$66,MATCH($C1438&amp;$G1438,$AO$11:$AO$66&amp;$AP$11:$AP$66,0),COUNTIF($AQ$10:$AR$10,"&lt;"&amp;Z1438)+1)</f>
        <v>2.5000000000000001E-4</v>
      </c>
      <c r="Z1438" s="61">
        <f>INDEX(AJ$11:AJ$92,MATCH(F1438,AI$11:AI$92,0))</f>
        <v>2.875</v>
      </c>
      <c r="AA1438" s="61">
        <f t="array" ref="AA1438">INDEX($AT$11:$AV$66,MATCH($C1438&amp;$G1438,$AO$11:$AO$66&amp;$AP$11:$AP$66,0),COUNTIF($AT$10:$AV$10,"&lt;"&amp;Z1438)+1)</f>
        <v>6.9999999999999999E-4</v>
      </c>
      <c r="AB1438" s="111">
        <f t="shared" si="331"/>
        <v>2.7938101183952089</v>
      </c>
      <c r="AC1438" s="121">
        <f t="array" ref="AC1438">INDEX($AW$11:$BA$66,MATCH($C1438&amp;$G1438,$AO$11:$AO$66&amp;$AP$11:$AP$66,0),COUNTIF($AW$10:$BA$10,"&lt;"&amp;Z1438)+1)</f>
        <v>2.5000000000000001E-4</v>
      </c>
      <c r="AD1438" s="62">
        <v>2.8416000000000001</v>
      </c>
      <c r="AE1438" s="61">
        <f t="array" ref="AE1438">INDEX($AT$11:$AV$66,MATCH($C1438&amp;$G1438,$AO$11:$AO$66&amp;$AP$11:$AP$66,0),COUNTIF($AT$10:$AV$10,"&lt;"&amp;AD1438)+1)</f>
        <v>6.9999999999999999E-4</v>
      </c>
      <c r="AF1438" s="111">
        <f t="shared" si="332"/>
        <v>2.7874734122634726</v>
      </c>
      <c r="AG1438" s="121">
        <f t="array" ref="AG1438">INDEX($AW$11:$BA$66,MATCH($C1438&amp;$G1438,$AO$11:$AO$66&amp;$AP$11:$AP$66,0),COUNTIF($AW$10:$BA$10,"&lt;"&amp;AD1438)+1)</f>
        <v>2.5000000000000001E-4</v>
      </c>
    </row>
    <row r="1439" spans="2:33" ht="12.75" customHeight="1" x14ac:dyDescent="0.3">
      <c r="B1439" s="83" t="str">
        <f t="shared" si="320"/>
        <v>2 7/8-12 UN</v>
      </c>
      <c r="C1439" s="74" t="s">
        <v>498</v>
      </c>
      <c r="D1439" s="74"/>
      <c r="E1439" s="24" t="s">
        <v>604</v>
      </c>
      <c r="F1439" s="84" t="s">
        <v>701</v>
      </c>
      <c r="G1439" s="75">
        <v>12</v>
      </c>
      <c r="H1439" s="74" t="s">
        <v>519</v>
      </c>
      <c r="I1439" s="74" t="s">
        <v>660</v>
      </c>
      <c r="J1439" s="74" t="s">
        <v>588</v>
      </c>
      <c r="K1439" s="74" t="s">
        <v>600</v>
      </c>
      <c r="L1439" s="23">
        <f t="shared" si="321"/>
        <v>72.976699999999994</v>
      </c>
      <c r="M1439" s="23">
        <f t="shared" si="322"/>
        <v>2.1166999999999998</v>
      </c>
      <c r="N1439" s="74">
        <v>60</v>
      </c>
      <c r="O1439" s="101">
        <f t="shared" si="323"/>
        <v>72.976699999999994</v>
      </c>
      <c r="P1439" s="85">
        <f t="shared" si="324"/>
        <v>15.2</v>
      </c>
      <c r="Q1439" s="58">
        <f t="shared" si="325"/>
        <v>0</v>
      </c>
      <c r="R1439" s="101">
        <f t="shared" si="326"/>
        <v>71.601900000000001</v>
      </c>
      <c r="S1439" s="85">
        <f t="shared" si="327"/>
        <v>6.4</v>
      </c>
      <c r="T1439" s="58">
        <f t="shared" si="328"/>
        <v>0</v>
      </c>
      <c r="U1439" s="58">
        <f t="shared" si="329"/>
        <v>5.0999999999999996</v>
      </c>
      <c r="V1439" s="75">
        <f t="array" ref="V1439">INDEX(AS$11:AS$66,MATCH(C1439&amp;G1439,AO$11:AO$66&amp;AP$11:AP$66,0),0)</f>
        <v>6</v>
      </c>
      <c r="X1439" s="120">
        <f t="shared" si="330"/>
        <v>8.3333333333333329E-2</v>
      </c>
      <c r="Y1439" s="61">
        <f t="array" ref="Y1439">INDEX($AQ$11:$AR$66,MATCH($C1439&amp;$G1439,$AO$11:$AO$66&amp;$AP$11:$AP$66,0),COUNTIF($AQ$10:$AR$10,"&lt;"&amp;Z1439)+1)</f>
        <v>2.0000000000000001E-4</v>
      </c>
      <c r="Z1439" s="123">
        <v>2.8731</v>
      </c>
      <c r="AA1439" s="61">
        <f t="array" ref="AA1439">INDEX($AT$11:$AV$66,MATCH($C1439&amp;$G1439,$AO$11:$AO$66&amp;$AP$11:$AP$66,0),COUNTIF($AT$10:$AV$10,"&lt;"&amp;Z1439)+1)</f>
        <v>5.9999999999999995E-4</v>
      </c>
      <c r="AB1439" s="111">
        <f t="shared" si="331"/>
        <v>2.8189734122634724</v>
      </c>
      <c r="AC1439" s="121">
        <f t="array" ref="AC1439">INDEX($AW$11:$BA$66,MATCH($C1439&amp;$G1439,$AO$11:$AO$66&amp;$AP$11:$AP$66,0),COUNTIF($AW$10:$BA$10,"&lt;"&amp;Z1439)+1)</f>
        <v>2.5000000000000001E-4</v>
      </c>
      <c r="AD1439" s="62">
        <v>2.8488000000000002</v>
      </c>
      <c r="AE1439" s="61">
        <f t="array" ref="AE1439">INDEX($AT$11:$AV$66,MATCH($C1439&amp;$G1439,$AO$11:$AO$66&amp;$AP$11:$AP$66,0),COUNTIF($AT$10:$AV$10,"&lt;"&amp;AD1439)+1)</f>
        <v>5.9999999999999995E-4</v>
      </c>
      <c r="AF1439" s="111">
        <f t="shared" si="332"/>
        <v>2.8127156081756488</v>
      </c>
      <c r="AG1439" s="121">
        <f t="array" ref="AG1439">INDEX($AW$11:$BA$66,MATCH($C1439&amp;$G1439,$AO$11:$AO$66&amp;$AP$11:$AP$66,0),COUNTIF($AW$10:$BA$10,"&lt;"&amp;AD1439)+1)</f>
        <v>2.5000000000000001E-4</v>
      </c>
    </row>
    <row r="1440" spans="2:33" ht="12.75" customHeight="1" x14ac:dyDescent="0.3">
      <c r="B1440" s="83" t="str">
        <f t="shared" si="320"/>
        <v>2 7/8-12 UN</v>
      </c>
      <c r="C1440" s="74" t="s">
        <v>498</v>
      </c>
      <c r="D1440" s="74"/>
      <c r="E1440" s="24" t="s">
        <v>604</v>
      </c>
      <c r="F1440" s="84" t="s">
        <v>701</v>
      </c>
      <c r="G1440" s="75">
        <v>12</v>
      </c>
      <c r="H1440" s="74" t="s">
        <v>519</v>
      </c>
      <c r="I1440" s="74" t="s">
        <v>661</v>
      </c>
      <c r="J1440" s="74" t="s">
        <v>588</v>
      </c>
      <c r="K1440" s="74" t="s">
        <v>600</v>
      </c>
      <c r="L1440" s="23">
        <f t="shared" si="321"/>
        <v>73.025000000000006</v>
      </c>
      <c r="M1440" s="23">
        <f t="shared" si="322"/>
        <v>2.1166999999999998</v>
      </c>
      <c r="N1440" s="74">
        <v>60</v>
      </c>
      <c r="O1440" s="101">
        <f t="shared" si="323"/>
        <v>73.025000000000006</v>
      </c>
      <c r="P1440" s="85">
        <f t="shared" si="324"/>
        <v>15.2</v>
      </c>
      <c r="Q1440" s="58">
        <f t="shared" si="325"/>
        <v>0</v>
      </c>
      <c r="R1440" s="101">
        <f t="shared" si="326"/>
        <v>71.650199999999998</v>
      </c>
      <c r="S1440" s="85">
        <f t="shared" si="327"/>
        <v>6.4</v>
      </c>
      <c r="T1440" s="58">
        <f t="shared" si="328"/>
        <v>0</v>
      </c>
      <c r="U1440" s="58">
        <f t="shared" si="329"/>
        <v>5.0999999999999996</v>
      </c>
      <c r="V1440" s="75">
        <f t="array" ref="V1440">INDEX(AS$11:AS$66,MATCH(C1440&amp;G1440,AO$11:AO$66&amp;AP$11:AP$66,0),0)</f>
        <v>6</v>
      </c>
      <c r="X1440" s="120">
        <f t="shared" si="330"/>
        <v>8.3333333333333329E-2</v>
      </c>
      <c r="Y1440" s="61">
        <f t="array" ref="Y1440">INDEX($AQ$11:$AR$66,MATCH($C1440&amp;$G1440,$AO$11:$AO$66&amp;$AP$11:$AP$66,0),COUNTIF($AQ$10:$AR$10,"&lt;"&amp;Z1440)+1)</f>
        <v>2.0000000000000001E-4</v>
      </c>
      <c r="Z1440" s="61">
        <f>INDEX(AJ$11:AJ$92,MATCH(F1440,AI$11:AI$92,0))</f>
        <v>2.875</v>
      </c>
      <c r="AA1440" s="61">
        <f t="array" ref="AA1440">INDEX($AT$11:$AV$66,MATCH($C1440&amp;$G1440,$AO$11:$AO$66&amp;$AP$11:$AP$66,0),COUNTIF($AT$10:$AV$10,"&lt;"&amp;Z1440)+1)</f>
        <v>5.9999999999999995E-4</v>
      </c>
      <c r="AB1440" s="111">
        <f t="shared" si="331"/>
        <v>2.8208734122634724</v>
      </c>
      <c r="AC1440" s="121">
        <f t="array" ref="AC1440">INDEX($AW$11:$BA$66,MATCH($C1440&amp;$G1440,$AO$11:$AO$66&amp;$AP$11:$AP$66,0),COUNTIF($AW$10:$BA$10,"&lt;"&amp;Z1440)+1)</f>
        <v>2.5000000000000001E-4</v>
      </c>
      <c r="AD1440" s="62">
        <v>2.8523000000000001</v>
      </c>
      <c r="AE1440" s="61">
        <f t="array" ref="AE1440">INDEX($AT$11:$AV$66,MATCH($C1440&amp;$G1440,$AO$11:$AO$66&amp;$AP$11:$AP$66,0),COUNTIF($AT$10:$AV$10,"&lt;"&amp;AD1440)+1)</f>
        <v>5.9999999999999995E-4</v>
      </c>
      <c r="AF1440" s="111">
        <f t="shared" si="332"/>
        <v>2.8162156081756486</v>
      </c>
      <c r="AG1440" s="121">
        <f t="array" ref="AG1440">INDEX($AW$11:$BA$66,MATCH($C1440&amp;$G1440,$AO$11:$AO$66&amp;$AP$11:$AP$66,0),COUNTIF($AW$10:$BA$10,"&lt;"&amp;AD1440)+1)</f>
        <v>2.5000000000000001E-4</v>
      </c>
    </row>
    <row r="1441" spans="2:33" ht="12.75" customHeight="1" x14ac:dyDescent="0.3">
      <c r="B1441" s="83" t="str">
        <f t="shared" si="320"/>
        <v>2 7/8-16 UN</v>
      </c>
      <c r="C1441" s="74" t="s">
        <v>498</v>
      </c>
      <c r="D1441" s="74"/>
      <c r="E1441" s="24" t="s">
        <v>604</v>
      </c>
      <c r="F1441" s="84" t="s">
        <v>701</v>
      </c>
      <c r="G1441" s="75">
        <v>16</v>
      </c>
      <c r="H1441" s="74" t="s">
        <v>519</v>
      </c>
      <c r="I1441" s="74" t="s">
        <v>660</v>
      </c>
      <c r="J1441" s="74" t="s">
        <v>588</v>
      </c>
      <c r="K1441" s="74" t="s">
        <v>600</v>
      </c>
      <c r="L1441" s="23">
        <f t="shared" si="321"/>
        <v>72.981800000000007</v>
      </c>
      <c r="M1441" s="23">
        <f t="shared" si="322"/>
        <v>1.5874999999999999</v>
      </c>
      <c r="N1441" s="74">
        <v>60</v>
      </c>
      <c r="O1441" s="101">
        <f t="shared" si="323"/>
        <v>72.981800000000007</v>
      </c>
      <c r="P1441" s="85">
        <f t="shared" si="324"/>
        <v>15.2</v>
      </c>
      <c r="Q1441" s="58">
        <f t="shared" si="325"/>
        <v>0</v>
      </c>
      <c r="R1441" s="101">
        <f t="shared" si="326"/>
        <v>71.950699999999998</v>
      </c>
      <c r="S1441" s="85">
        <f t="shared" si="327"/>
        <v>6.4</v>
      </c>
      <c r="T1441" s="58">
        <f t="shared" si="328"/>
        <v>0</v>
      </c>
      <c r="U1441" s="58">
        <f t="shared" si="329"/>
        <v>3.8</v>
      </c>
      <c r="V1441" s="75">
        <f t="array" ref="V1441">INDEX(AS$11:AS$66,MATCH(C1441&amp;G1441,AO$11:AO$66&amp;AP$11:AP$66,0),0)</f>
        <v>8</v>
      </c>
      <c r="X1441" s="120">
        <f t="shared" si="330"/>
        <v>6.25E-2</v>
      </c>
      <c r="Y1441" s="61">
        <f t="array" ref="Y1441">INDEX($AQ$11:$AR$66,MATCH($C1441&amp;$G1441,$AO$11:$AO$66&amp;$AP$11:$AP$66,0),COUNTIF($AQ$10:$AR$10,"&lt;"&amp;Z1441)+1)</f>
        <v>1.4999999999999999E-4</v>
      </c>
      <c r="Z1441" s="123">
        <v>2.8733</v>
      </c>
      <c r="AA1441" s="61">
        <f t="array" ref="AA1441">INDEX($AT$11:$AV$66,MATCH($C1441&amp;$G1441,$AO$11:$AO$66&amp;$AP$11:$AP$66,0),COUNTIF($AT$10:$AV$10,"&lt;"&amp;Z1441)+1)</f>
        <v>5.9999999999999995E-4</v>
      </c>
      <c r="AB1441" s="111">
        <f t="shared" si="331"/>
        <v>2.8327050591976044</v>
      </c>
      <c r="AC1441" s="121">
        <f t="array" ref="AC1441">INDEX($AW$11:$BA$66,MATCH($C1441&amp;$G1441,$AO$11:$AO$66&amp;$AP$11:$AP$66,0),COUNTIF($AW$10:$BA$10,"&lt;"&amp;Z1441)+1)</f>
        <v>2.5000000000000001E-4</v>
      </c>
      <c r="AD1441" s="62">
        <v>2.8542000000000001</v>
      </c>
      <c r="AE1441" s="61">
        <f t="array" ref="AE1441">INDEX($AT$11:$AV$66,MATCH($C1441&amp;$G1441,$AO$11:$AO$66&amp;$AP$11:$AP$66,0),COUNTIF($AT$10:$AV$10,"&lt;"&amp;AD1441)+1)</f>
        <v>5.9999999999999995E-4</v>
      </c>
      <c r="AF1441" s="111">
        <f t="shared" si="332"/>
        <v>2.8271367061317365</v>
      </c>
      <c r="AG1441" s="121">
        <f t="array" ref="AG1441">INDEX($AW$11:$BA$66,MATCH($C1441&amp;$G1441,$AO$11:$AO$66&amp;$AP$11:$AP$66,0),COUNTIF($AW$10:$BA$10,"&lt;"&amp;AD1441)+1)</f>
        <v>2.5000000000000001E-4</v>
      </c>
    </row>
    <row r="1442" spans="2:33" ht="12.75" customHeight="1" x14ac:dyDescent="0.3">
      <c r="B1442" s="83" t="str">
        <f t="shared" si="320"/>
        <v>2 7/8-16 UN</v>
      </c>
      <c r="C1442" s="74" t="s">
        <v>498</v>
      </c>
      <c r="D1442" s="74"/>
      <c r="E1442" s="24" t="s">
        <v>604</v>
      </c>
      <c r="F1442" s="84" t="s">
        <v>701</v>
      </c>
      <c r="G1442" s="75">
        <v>16</v>
      </c>
      <c r="H1442" s="74" t="s">
        <v>519</v>
      </c>
      <c r="I1442" s="74" t="s">
        <v>661</v>
      </c>
      <c r="J1442" s="74" t="s">
        <v>588</v>
      </c>
      <c r="K1442" s="74" t="s">
        <v>600</v>
      </c>
      <c r="L1442" s="23">
        <f t="shared" si="321"/>
        <v>73.025000000000006</v>
      </c>
      <c r="M1442" s="23">
        <f t="shared" si="322"/>
        <v>1.5874999999999999</v>
      </c>
      <c r="N1442" s="74">
        <v>60</v>
      </c>
      <c r="O1442" s="101">
        <f t="shared" si="323"/>
        <v>73.025000000000006</v>
      </c>
      <c r="P1442" s="85">
        <f t="shared" si="324"/>
        <v>15.2</v>
      </c>
      <c r="Q1442" s="58">
        <f t="shared" si="325"/>
        <v>0</v>
      </c>
      <c r="R1442" s="101">
        <f t="shared" si="326"/>
        <v>71.993899999999996</v>
      </c>
      <c r="S1442" s="85">
        <f t="shared" si="327"/>
        <v>6.4</v>
      </c>
      <c r="T1442" s="58">
        <f t="shared" si="328"/>
        <v>0</v>
      </c>
      <c r="U1442" s="58">
        <f t="shared" si="329"/>
        <v>3.8</v>
      </c>
      <c r="V1442" s="75">
        <f t="array" ref="V1442">INDEX(AS$11:AS$66,MATCH(C1442&amp;G1442,AO$11:AO$66&amp;AP$11:AP$66,0),0)</f>
        <v>8</v>
      </c>
      <c r="X1442" s="120">
        <f t="shared" si="330"/>
        <v>6.25E-2</v>
      </c>
      <c r="Y1442" s="61">
        <f t="array" ref="Y1442">INDEX($AQ$11:$AR$66,MATCH($C1442&amp;$G1442,$AO$11:$AO$66&amp;$AP$11:$AP$66,0),COUNTIF($AQ$10:$AR$10,"&lt;"&amp;Z1442)+1)</f>
        <v>1.4999999999999999E-4</v>
      </c>
      <c r="Z1442" s="61">
        <f>INDEX(AJ$11:AJ$92,MATCH(F1442,AI$11:AI$92,0))</f>
        <v>2.875</v>
      </c>
      <c r="AA1442" s="61">
        <f t="array" ref="AA1442">INDEX($AT$11:$AV$66,MATCH($C1442&amp;$G1442,$AO$11:$AO$66&amp;$AP$11:$AP$66,0),COUNTIF($AT$10:$AV$10,"&lt;"&amp;Z1442)+1)</f>
        <v>5.9999999999999995E-4</v>
      </c>
      <c r="AB1442" s="111">
        <f t="shared" si="331"/>
        <v>2.8344050591976044</v>
      </c>
      <c r="AC1442" s="121">
        <f t="array" ref="AC1442">INDEX($AW$11:$BA$66,MATCH($C1442&amp;$G1442,$AO$11:$AO$66&amp;$AP$11:$AP$66,0),COUNTIF($AW$10:$BA$10,"&lt;"&amp;Z1442)+1)</f>
        <v>2.5000000000000001E-4</v>
      </c>
      <c r="AD1442" s="62">
        <v>2.8573</v>
      </c>
      <c r="AE1442" s="61">
        <f t="array" ref="AE1442">INDEX($AT$11:$AV$66,MATCH($C1442&amp;$G1442,$AO$11:$AO$66&amp;$AP$11:$AP$66,0),COUNTIF($AT$10:$AV$10,"&lt;"&amp;AD1442)+1)</f>
        <v>5.9999999999999995E-4</v>
      </c>
      <c r="AF1442" s="111">
        <f t="shared" si="332"/>
        <v>2.8302367061317364</v>
      </c>
      <c r="AG1442" s="121">
        <f t="array" ref="AG1442">INDEX($AW$11:$BA$66,MATCH($C1442&amp;$G1442,$AO$11:$AO$66&amp;$AP$11:$AP$66,0),COUNTIF($AW$10:$BA$10,"&lt;"&amp;AD1442)+1)</f>
        <v>2.5000000000000001E-4</v>
      </c>
    </row>
    <row r="1443" spans="2:33" ht="12.75" customHeight="1" x14ac:dyDescent="0.3">
      <c r="B1443" s="83" t="str">
        <f t="shared" ref="B1443:B1506" si="333">CONCATENATE(F1443,"-",G1443," ",E1443)</f>
        <v>2 7/8-20 UN</v>
      </c>
      <c r="C1443" s="74" t="s">
        <v>498</v>
      </c>
      <c r="D1443" s="74"/>
      <c r="E1443" s="24" t="s">
        <v>604</v>
      </c>
      <c r="F1443" s="84" t="s">
        <v>701</v>
      </c>
      <c r="G1443" s="75">
        <v>20</v>
      </c>
      <c r="H1443" s="74" t="s">
        <v>519</v>
      </c>
      <c r="I1443" s="74" t="s">
        <v>660</v>
      </c>
      <c r="J1443" s="74" t="s">
        <v>588</v>
      </c>
      <c r="K1443" s="74" t="s">
        <v>600</v>
      </c>
      <c r="L1443" s="23">
        <f t="shared" ref="L1443:L1506" si="334">ROUND(Z1443*25.4,4)</f>
        <v>72.984399999999994</v>
      </c>
      <c r="M1443" s="23">
        <f t="shared" ref="M1443:M1506" si="335">ROUND(X1443*25.4,4)</f>
        <v>1.27</v>
      </c>
      <c r="N1443" s="74">
        <v>60</v>
      </c>
      <c r="O1443" s="101">
        <f t="shared" ref="O1443:O1506" si="336">ROUND(IF(H1443="GO",Z1443,AD1443)*25.4,4)</f>
        <v>72.984399999999994</v>
      </c>
      <c r="P1443" s="85">
        <f t="shared" ref="P1443:P1506" si="337">IF(H1443="GO",IF(AA1443="-",AA1443,ROUND(AA1443*25.4*1000,1)),0)</f>
        <v>12.7</v>
      </c>
      <c r="Q1443" s="58">
        <f t="shared" ref="Q1443:Q1506" si="338">IF(H1443="NOT GO",IF(AE1443="-",AE1443,ROUND(AE1443*25.4*1000,1)),0)</f>
        <v>0</v>
      </c>
      <c r="R1443" s="101">
        <f t="shared" ref="R1443:R1506" si="339">ROUND(IF(H1443="GO",AB1443,AF1443)*25.4,4)</f>
        <v>72.159499999999994</v>
      </c>
      <c r="S1443" s="85">
        <f t="shared" ref="S1443:S1506" si="340">IF(H1443="GO",IF(AC1443="-",AC1443,ROUND(AC1443*25.4*1000,1)),0)</f>
        <v>5.0999999999999996</v>
      </c>
      <c r="T1443" s="58">
        <f t="shared" ref="T1443:T1506" si="341">IF(H1443="NOT GO",IF(AG1443="-",AG1443,ROUND(AG1443*25.4*1000,1)),0)</f>
        <v>0</v>
      </c>
      <c r="U1443" s="58">
        <f t="shared" ref="U1443:U1506" si="342">IF(Y1443="-",Y1443,ROUND(Y1443*25.4*1000,1))</f>
        <v>3.8</v>
      </c>
      <c r="V1443" s="75">
        <f t="array" ref="V1443">INDEX(AS$11:AS$66,MATCH(C1443&amp;G1443,AO$11:AO$66&amp;AP$11:AP$66,0),0)</f>
        <v>8</v>
      </c>
      <c r="X1443" s="120">
        <f t="shared" ref="X1443:X1506" si="343">INDEX(AM$11:AM$38,MATCH(G1443,AL$11:AL$38,0),0)</f>
        <v>0.05</v>
      </c>
      <c r="Y1443" s="61">
        <f t="array" ref="Y1443">INDEX($AQ$11:$AR$66,MATCH($C1443&amp;$G1443,$AO$11:$AO$66&amp;$AP$11:$AP$66,0),COUNTIF($AQ$10:$AR$10,"&lt;"&amp;Z1443)+1)</f>
        <v>1.4999999999999999E-4</v>
      </c>
      <c r="Z1443" s="123">
        <v>2.8734000000000002</v>
      </c>
      <c r="AA1443" s="61">
        <f t="array" ref="AA1443">INDEX($AT$11:$AV$66,MATCH($C1443&amp;$G1443,$AO$11:$AO$66&amp;$AP$11:$AP$66,0),COUNTIF($AT$10:$AV$10,"&lt;"&amp;Z1443)+1)</f>
        <v>5.0000000000000001E-4</v>
      </c>
      <c r="AB1443" s="111">
        <f t="shared" ref="AB1443:AB1506" si="344">Z1443-(3/8)*2*(TAN(RADIANS(60))/2)/G1443</f>
        <v>2.8409240473580839</v>
      </c>
      <c r="AC1443" s="121">
        <f t="array" ref="AC1443">INDEX($AW$11:$BA$66,MATCH($C1443&amp;$G1443,$AO$11:$AO$66&amp;$AP$11:$AP$66,0),COUNTIF($AW$10:$BA$10,"&lt;"&amp;Z1443)+1)</f>
        <v>2.0000000000000001E-4</v>
      </c>
      <c r="AD1443" s="62">
        <v>2.8574000000000002</v>
      </c>
      <c r="AE1443" s="61">
        <f t="array" ref="AE1443">INDEX($AT$11:$AV$66,MATCH($C1443&amp;$G1443,$AO$11:$AO$66&amp;$AP$11:$AP$66,0),COUNTIF($AT$10:$AV$10,"&lt;"&amp;AD1443)+1)</f>
        <v>5.0000000000000001E-4</v>
      </c>
      <c r="AF1443" s="111">
        <f t="shared" ref="AF1443:AF1506" si="345">AD1443-(TAN(RADIANS(60))/2)/G1443/4*2</f>
        <v>2.8357493649053893</v>
      </c>
      <c r="AG1443" s="121">
        <f t="array" ref="AG1443">INDEX($AW$11:$BA$66,MATCH($C1443&amp;$G1443,$AO$11:$AO$66&amp;$AP$11:$AP$66,0),COUNTIF($AW$10:$BA$10,"&lt;"&amp;AD1443)+1)</f>
        <v>2.0000000000000001E-4</v>
      </c>
    </row>
    <row r="1444" spans="2:33" ht="12.75" customHeight="1" x14ac:dyDescent="0.3">
      <c r="B1444" s="83" t="str">
        <f t="shared" si="333"/>
        <v>2 7/8-20 UN</v>
      </c>
      <c r="C1444" s="74" t="s">
        <v>498</v>
      </c>
      <c r="D1444" s="74"/>
      <c r="E1444" s="24" t="s">
        <v>604</v>
      </c>
      <c r="F1444" s="84" t="s">
        <v>701</v>
      </c>
      <c r="G1444" s="75">
        <v>20</v>
      </c>
      <c r="H1444" s="74" t="s">
        <v>519</v>
      </c>
      <c r="I1444" s="74" t="s">
        <v>661</v>
      </c>
      <c r="J1444" s="74" t="s">
        <v>588</v>
      </c>
      <c r="K1444" s="74" t="s">
        <v>600</v>
      </c>
      <c r="L1444" s="23">
        <f t="shared" si="334"/>
        <v>73.025000000000006</v>
      </c>
      <c r="M1444" s="23">
        <f t="shared" si="335"/>
        <v>1.27</v>
      </c>
      <c r="N1444" s="74">
        <v>60</v>
      </c>
      <c r="O1444" s="101">
        <f t="shared" si="336"/>
        <v>73.025000000000006</v>
      </c>
      <c r="P1444" s="85">
        <f t="shared" si="337"/>
        <v>12.7</v>
      </c>
      <c r="Q1444" s="58">
        <f t="shared" si="338"/>
        <v>0</v>
      </c>
      <c r="R1444" s="101">
        <f t="shared" si="339"/>
        <v>72.200100000000006</v>
      </c>
      <c r="S1444" s="85">
        <f t="shared" si="340"/>
        <v>5.0999999999999996</v>
      </c>
      <c r="T1444" s="58">
        <f t="shared" si="341"/>
        <v>0</v>
      </c>
      <c r="U1444" s="58">
        <f t="shared" si="342"/>
        <v>3.8</v>
      </c>
      <c r="V1444" s="75">
        <f t="array" ref="V1444">INDEX(AS$11:AS$66,MATCH(C1444&amp;G1444,AO$11:AO$66&amp;AP$11:AP$66,0),0)</f>
        <v>8</v>
      </c>
      <c r="X1444" s="120">
        <f t="shared" si="343"/>
        <v>0.05</v>
      </c>
      <c r="Y1444" s="61">
        <f t="array" ref="Y1444">INDEX($AQ$11:$AR$66,MATCH($C1444&amp;$G1444,$AO$11:$AO$66&amp;$AP$11:$AP$66,0),COUNTIF($AQ$10:$AR$10,"&lt;"&amp;Z1444)+1)</f>
        <v>1.4999999999999999E-4</v>
      </c>
      <c r="Z1444" s="61">
        <f t="shared" ref="Z1444:Z1446" si="346">INDEX(AJ$11:AJ$92,MATCH(F1444,AI$11:AI$92,0))</f>
        <v>2.875</v>
      </c>
      <c r="AA1444" s="61">
        <f t="array" ref="AA1444">INDEX($AT$11:$AV$66,MATCH($C1444&amp;$G1444,$AO$11:$AO$66&amp;$AP$11:$AP$66,0),COUNTIF($AT$10:$AV$10,"&lt;"&amp;Z1444)+1)</f>
        <v>5.0000000000000001E-4</v>
      </c>
      <c r="AB1444" s="111">
        <f t="shared" si="344"/>
        <v>2.8425240473580837</v>
      </c>
      <c r="AC1444" s="121">
        <f t="array" ref="AC1444">INDEX($AW$11:$BA$66,MATCH($C1444&amp;$G1444,$AO$11:$AO$66&amp;$AP$11:$AP$66,0),COUNTIF($AW$10:$BA$10,"&lt;"&amp;Z1444)+1)</f>
        <v>2.0000000000000001E-4</v>
      </c>
      <c r="AD1444" s="62">
        <v>2.8603000000000001</v>
      </c>
      <c r="AE1444" s="61">
        <f t="array" ref="AE1444">INDEX($AT$11:$AV$66,MATCH($C1444&amp;$G1444,$AO$11:$AO$66&amp;$AP$11:$AP$66,0),COUNTIF($AT$10:$AV$10,"&lt;"&amp;AD1444)+1)</f>
        <v>5.0000000000000001E-4</v>
      </c>
      <c r="AF1444" s="111">
        <f t="shared" si="345"/>
        <v>2.8386493649053892</v>
      </c>
      <c r="AG1444" s="121">
        <f t="array" ref="AG1444">INDEX($AW$11:$BA$66,MATCH($C1444&amp;$G1444,$AO$11:$AO$66&amp;$AP$11:$AP$66,0),COUNTIF($AW$10:$BA$10,"&lt;"&amp;AD1444)+1)</f>
        <v>2.0000000000000001E-4</v>
      </c>
    </row>
    <row r="1445" spans="2:33" ht="12.75" customHeight="1" x14ac:dyDescent="0.3">
      <c r="B1445" s="83" t="str">
        <f t="shared" si="333"/>
        <v>3-6 UN</v>
      </c>
      <c r="C1445" s="74" t="s">
        <v>498</v>
      </c>
      <c r="D1445" s="74"/>
      <c r="E1445" s="24" t="s">
        <v>604</v>
      </c>
      <c r="F1445" s="84" t="s">
        <v>702</v>
      </c>
      <c r="G1445" s="75">
        <v>6</v>
      </c>
      <c r="H1445" s="74" t="s">
        <v>519</v>
      </c>
      <c r="I1445" s="74" t="s">
        <v>660</v>
      </c>
      <c r="J1445" s="74" t="s">
        <v>588</v>
      </c>
      <c r="K1445" s="74" t="s">
        <v>600</v>
      </c>
      <c r="L1445" s="23">
        <f t="shared" si="334"/>
        <v>76.128900000000002</v>
      </c>
      <c r="M1445" s="23">
        <f t="shared" si="335"/>
        <v>4.2332999999999998</v>
      </c>
      <c r="N1445" s="74">
        <v>60</v>
      </c>
      <c r="O1445" s="101">
        <f t="shared" si="336"/>
        <v>76.128900000000002</v>
      </c>
      <c r="P1445" s="85">
        <f t="shared" si="337"/>
        <v>20.3</v>
      </c>
      <c r="Q1445" s="58">
        <f t="shared" si="338"/>
        <v>0</v>
      </c>
      <c r="R1445" s="101">
        <f t="shared" si="339"/>
        <v>73.379199999999997</v>
      </c>
      <c r="S1445" s="85">
        <f t="shared" si="340"/>
        <v>6.4</v>
      </c>
      <c r="T1445" s="58">
        <f t="shared" si="341"/>
        <v>0</v>
      </c>
      <c r="U1445" s="58">
        <f t="shared" si="342"/>
        <v>7.6</v>
      </c>
      <c r="V1445" s="75">
        <f t="array" ref="V1445">INDEX(AS$11:AS$66,MATCH(C1445&amp;G1445,AO$11:AO$66&amp;AP$11:AP$66,0),0)</f>
        <v>5</v>
      </c>
      <c r="X1445" s="120">
        <f t="shared" si="343"/>
        <v>0.16666666666666666</v>
      </c>
      <c r="Y1445" s="61">
        <f t="array" ref="Y1445">INDEX($AQ$11:$AR$66,MATCH($C1445&amp;$G1445,$AO$11:$AO$66&amp;$AP$11:$AP$66,0),COUNTIF($AQ$10:$AR$10,"&lt;"&amp;Z1445)+1)</f>
        <v>2.9999999999999997E-4</v>
      </c>
      <c r="Z1445" s="123">
        <v>2.9971999999999999</v>
      </c>
      <c r="AA1445" s="61">
        <f t="array" ref="AA1445">INDEX($AT$11:$AV$66,MATCH($C1445&amp;$G1445,$AO$11:$AO$66&amp;$AP$11:$AP$66,0),COUNTIF($AT$10:$AV$10,"&lt;"&amp;Z1445)+1)</f>
        <v>8.0000000000000004E-4</v>
      </c>
      <c r="AB1445" s="111">
        <f t="shared" si="344"/>
        <v>2.8889468245269452</v>
      </c>
      <c r="AC1445" s="121">
        <f t="array" ref="AC1445">INDEX($AW$11:$BA$66,MATCH($C1445&amp;$G1445,$AO$11:$AO$66&amp;$AP$11:$AP$66,0),COUNTIF($AW$10:$BA$10,"&lt;"&amp;Z1445)+1)</f>
        <v>2.5000000000000001E-4</v>
      </c>
      <c r="AD1445" s="62">
        <v>2.9518</v>
      </c>
      <c r="AE1445" s="61">
        <f t="array" ref="AE1445">INDEX($AT$11:$AV$66,MATCH($C1445&amp;$G1445,$AO$11:$AO$66&amp;$AP$11:$AP$66,0),COUNTIF($AT$10:$AV$10,"&lt;"&amp;AD1445)+1)</f>
        <v>8.0000000000000004E-4</v>
      </c>
      <c r="AF1445" s="111">
        <f t="shared" si="345"/>
        <v>2.8796312163512967</v>
      </c>
      <c r="AG1445" s="121">
        <f t="array" ref="AG1445">INDEX($AW$11:$BA$66,MATCH($C1445&amp;$G1445,$AO$11:$AO$66&amp;$AP$11:$AP$66,0),COUNTIF($AW$10:$BA$10,"&lt;"&amp;AD1445)+1)</f>
        <v>2.5000000000000001E-4</v>
      </c>
    </row>
    <row r="1446" spans="2:33" ht="12.75" customHeight="1" x14ac:dyDescent="0.3">
      <c r="B1446" s="83" t="str">
        <f t="shared" si="333"/>
        <v>3-6 UN</v>
      </c>
      <c r="C1446" s="74" t="s">
        <v>498</v>
      </c>
      <c r="D1446" s="74"/>
      <c r="E1446" s="24" t="s">
        <v>604</v>
      </c>
      <c r="F1446" s="84" t="s">
        <v>702</v>
      </c>
      <c r="G1446" s="75">
        <v>6</v>
      </c>
      <c r="H1446" s="74" t="s">
        <v>519</v>
      </c>
      <c r="I1446" s="74" t="s">
        <v>661</v>
      </c>
      <c r="J1446" s="74" t="s">
        <v>588</v>
      </c>
      <c r="K1446" s="74" t="s">
        <v>600</v>
      </c>
      <c r="L1446" s="23">
        <f t="shared" si="334"/>
        <v>76.2</v>
      </c>
      <c r="M1446" s="23">
        <f t="shared" si="335"/>
        <v>4.2332999999999998</v>
      </c>
      <c r="N1446" s="74">
        <v>60</v>
      </c>
      <c r="O1446" s="101">
        <f t="shared" si="336"/>
        <v>76.2</v>
      </c>
      <c r="P1446" s="85">
        <f t="shared" si="337"/>
        <v>20.3</v>
      </c>
      <c r="Q1446" s="58">
        <f t="shared" si="338"/>
        <v>0</v>
      </c>
      <c r="R1446" s="101">
        <f t="shared" si="339"/>
        <v>73.450400000000002</v>
      </c>
      <c r="S1446" s="85">
        <f t="shared" si="340"/>
        <v>6.4</v>
      </c>
      <c r="T1446" s="58">
        <f t="shared" si="341"/>
        <v>0</v>
      </c>
      <c r="U1446" s="58">
        <f t="shared" si="342"/>
        <v>7.6</v>
      </c>
      <c r="V1446" s="75">
        <f t="array" ref="V1446">INDEX(AS$11:AS$66,MATCH(C1446&amp;G1446,AO$11:AO$66&amp;AP$11:AP$66,0),0)</f>
        <v>5</v>
      </c>
      <c r="X1446" s="120">
        <f t="shared" si="343"/>
        <v>0.16666666666666666</v>
      </c>
      <c r="Y1446" s="61">
        <f t="array" ref="Y1446">INDEX($AQ$11:$AR$66,MATCH($C1446&amp;$G1446,$AO$11:$AO$66&amp;$AP$11:$AP$66,0),COUNTIF($AQ$10:$AR$10,"&lt;"&amp;Z1446)+1)</f>
        <v>2.9999999999999997E-4</v>
      </c>
      <c r="Z1446" s="61">
        <f t="shared" si="346"/>
        <v>3</v>
      </c>
      <c r="AA1446" s="61">
        <f t="array" ref="AA1446">INDEX($AT$11:$AV$66,MATCH($C1446&amp;$G1446,$AO$11:$AO$66&amp;$AP$11:$AP$66,0),COUNTIF($AT$10:$AV$10,"&lt;"&amp;Z1446)+1)</f>
        <v>8.0000000000000004E-4</v>
      </c>
      <c r="AB1446" s="111">
        <f t="shared" si="344"/>
        <v>2.8917468245269453</v>
      </c>
      <c r="AC1446" s="121">
        <f t="array" ref="AC1446">INDEX($AW$11:$BA$66,MATCH($C1446&amp;$G1446,$AO$11:$AO$66&amp;$AP$11:$AP$66,0),COUNTIF($AW$10:$BA$10,"&lt;"&amp;Z1446)+1)</f>
        <v>2.5000000000000001E-4</v>
      </c>
      <c r="AD1446" s="62">
        <v>2.9569000000000001</v>
      </c>
      <c r="AE1446" s="61">
        <f t="array" ref="AE1446">INDEX($AT$11:$AV$66,MATCH($C1446&amp;$G1446,$AO$11:$AO$66&amp;$AP$11:$AP$66,0),COUNTIF($AT$10:$AV$10,"&lt;"&amp;AD1446)+1)</f>
        <v>8.0000000000000004E-4</v>
      </c>
      <c r="AF1446" s="111">
        <f t="shared" si="345"/>
        <v>2.8847312163512968</v>
      </c>
      <c r="AG1446" s="121">
        <f t="array" ref="AG1446">INDEX($AW$11:$BA$66,MATCH($C1446&amp;$G1446,$AO$11:$AO$66&amp;$AP$11:$AP$66,0),COUNTIF($AW$10:$BA$10,"&lt;"&amp;AD1446)+1)</f>
        <v>2.5000000000000001E-4</v>
      </c>
    </row>
    <row r="1447" spans="2:33" ht="12.75" customHeight="1" x14ac:dyDescent="0.3">
      <c r="B1447" s="83" t="str">
        <f t="shared" si="333"/>
        <v>3-8 UN</v>
      </c>
      <c r="C1447" s="74" t="s">
        <v>498</v>
      </c>
      <c r="D1447" s="74"/>
      <c r="E1447" s="24" t="s">
        <v>604</v>
      </c>
      <c r="F1447" s="84" t="s">
        <v>702</v>
      </c>
      <c r="G1447" s="75">
        <v>8</v>
      </c>
      <c r="H1447" s="74" t="s">
        <v>519</v>
      </c>
      <c r="I1447" s="74" t="s">
        <v>660</v>
      </c>
      <c r="J1447" s="74" t="s">
        <v>588</v>
      </c>
      <c r="K1447" s="74" t="s">
        <v>600</v>
      </c>
      <c r="L1447" s="23">
        <f t="shared" si="334"/>
        <v>76.134</v>
      </c>
      <c r="M1447" s="23">
        <f t="shared" si="335"/>
        <v>3.1749999999999998</v>
      </c>
      <c r="N1447" s="74">
        <v>60</v>
      </c>
      <c r="O1447" s="101">
        <f t="shared" si="336"/>
        <v>76.134</v>
      </c>
      <c r="P1447" s="85">
        <f t="shared" si="337"/>
        <v>17.8</v>
      </c>
      <c r="Q1447" s="58">
        <f t="shared" si="338"/>
        <v>0</v>
      </c>
      <c r="R1447" s="101">
        <f t="shared" si="339"/>
        <v>74.071700000000007</v>
      </c>
      <c r="S1447" s="85">
        <f t="shared" si="340"/>
        <v>6.4</v>
      </c>
      <c r="T1447" s="58">
        <f t="shared" si="341"/>
        <v>0</v>
      </c>
      <c r="U1447" s="58">
        <f t="shared" si="342"/>
        <v>6.4</v>
      </c>
      <c r="V1447" s="75">
        <f t="array" ref="V1447">INDEX(AS$11:AS$66,MATCH(C1447&amp;G1447,AO$11:AO$66&amp;AP$11:AP$66,0),0)</f>
        <v>5</v>
      </c>
      <c r="X1447" s="120">
        <f t="shared" si="343"/>
        <v>0.125</v>
      </c>
      <c r="Y1447" s="61">
        <f t="array" ref="Y1447">INDEX($AQ$11:$AR$66,MATCH($C1447&amp;$G1447,$AO$11:$AO$66&amp;$AP$11:$AP$66,0),COUNTIF($AQ$10:$AR$10,"&lt;"&amp;Z1447)+1)</f>
        <v>2.5000000000000001E-4</v>
      </c>
      <c r="Z1447" s="123">
        <v>2.9973999999999998</v>
      </c>
      <c r="AA1447" s="61">
        <f t="array" ref="AA1447">INDEX($AT$11:$AV$66,MATCH($C1447&amp;$G1447,$AO$11:$AO$66&amp;$AP$11:$AP$66,0),COUNTIF($AT$10:$AV$10,"&lt;"&amp;Z1447)+1)</f>
        <v>6.9999999999999999E-4</v>
      </c>
      <c r="AB1447" s="111">
        <f t="shared" si="344"/>
        <v>2.9162101183952087</v>
      </c>
      <c r="AC1447" s="121">
        <f t="array" ref="AC1447">INDEX($AW$11:$BA$66,MATCH($C1447&amp;$G1447,$AO$11:$AO$66&amp;$AP$11:$AP$66,0),COUNTIF($AW$10:$BA$10,"&lt;"&amp;Z1447)+1)</f>
        <v>2.5000000000000001E-4</v>
      </c>
      <c r="AD1447" s="62">
        <v>2.9618000000000002</v>
      </c>
      <c r="AE1447" s="61">
        <f t="array" ref="AE1447">INDEX($AT$11:$AV$66,MATCH($C1447&amp;$G1447,$AO$11:$AO$66&amp;$AP$11:$AP$66,0),COUNTIF($AT$10:$AV$10,"&lt;"&amp;AD1447)+1)</f>
        <v>6.9999999999999999E-4</v>
      </c>
      <c r="AF1447" s="111">
        <f t="shared" si="345"/>
        <v>2.9076734122634726</v>
      </c>
      <c r="AG1447" s="121">
        <f t="array" ref="AG1447">INDEX($AW$11:$BA$66,MATCH($C1447&amp;$G1447,$AO$11:$AO$66&amp;$AP$11:$AP$66,0),COUNTIF($AW$10:$BA$10,"&lt;"&amp;AD1447)+1)</f>
        <v>2.5000000000000001E-4</v>
      </c>
    </row>
    <row r="1448" spans="2:33" ht="12.75" customHeight="1" x14ac:dyDescent="0.3">
      <c r="B1448" s="83" t="str">
        <f t="shared" si="333"/>
        <v>3-8 UN</v>
      </c>
      <c r="C1448" s="74" t="s">
        <v>498</v>
      </c>
      <c r="D1448" s="74"/>
      <c r="E1448" s="24" t="s">
        <v>604</v>
      </c>
      <c r="F1448" s="84" t="s">
        <v>702</v>
      </c>
      <c r="G1448" s="75">
        <v>8</v>
      </c>
      <c r="H1448" s="74" t="s">
        <v>519</v>
      </c>
      <c r="I1448" s="74" t="s">
        <v>661</v>
      </c>
      <c r="J1448" s="74" t="s">
        <v>588</v>
      </c>
      <c r="K1448" s="74" t="s">
        <v>600</v>
      </c>
      <c r="L1448" s="23">
        <f t="shared" si="334"/>
        <v>76.2</v>
      </c>
      <c r="M1448" s="23">
        <f t="shared" si="335"/>
        <v>3.1749999999999998</v>
      </c>
      <c r="N1448" s="74">
        <v>60</v>
      </c>
      <c r="O1448" s="101">
        <f t="shared" si="336"/>
        <v>76.2</v>
      </c>
      <c r="P1448" s="85">
        <f t="shared" si="337"/>
        <v>17.8</v>
      </c>
      <c r="Q1448" s="58">
        <f t="shared" si="338"/>
        <v>0</v>
      </c>
      <c r="R1448" s="101">
        <f t="shared" si="339"/>
        <v>74.137799999999999</v>
      </c>
      <c r="S1448" s="85">
        <f t="shared" si="340"/>
        <v>6.4</v>
      </c>
      <c r="T1448" s="58">
        <f t="shared" si="341"/>
        <v>0</v>
      </c>
      <c r="U1448" s="58">
        <f t="shared" si="342"/>
        <v>6.4</v>
      </c>
      <c r="V1448" s="75">
        <f t="array" ref="V1448">INDEX(AS$11:AS$66,MATCH(C1448&amp;G1448,AO$11:AO$66&amp;AP$11:AP$66,0),0)</f>
        <v>5</v>
      </c>
      <c r="X1448" s="120">
        <f t="shared" si="343"/>
        <v>0.125</v>
      </c>
      <c r="Y1448" s="61">
        <f t="array" ref="Y1448">INDEX($AQ$11:$AR$66,MATCH($C1448&amp;$G1448,$AO$11:$AO$66&amp;$AP$11:$AP$66,0),COUNTIF($AQ$10:$AR$10,"&lt;"&amp;Z1448)+1)</f>
        <v>2.5000000000000001E-4</v>
      </c>
      <c r="Z1448" s="61">
        <f t="shared" ref="Z1448" si="347">INDEX(AJ$11:AJ$92,MATCH(F1448,AI$11:AI$92,0))</f>
        <v>3</v>
      </c>
      <c r="AA1448" s="61">
        <f t="array" ref="AA1448">INDEX($AT$11:$AV$66,MATCH($C1448&amp;$G1448,$AO$11:$AO$66&amp;$AP$11:$AP$66,0),COUNTIF($AT$10:$AV$10,"&lt;"&amp;Z1448)+1)</f>
        <v>6.9999999999999999E-4</v>
      </c>
      <c r="AB1448" s="111">
        <f t="shared" si="344"/>
        <v>2.9188101183952089</v>
      </c>
      <c r="AC1448" s="121">
        <f t="array" ref="AC1448">INDEX($AW$11:$BA$66,MATCH($C1448&amp;$G1448,$AO$11:$AO$66&amp;$AP$11:$AP$66,0),COUNTIF($AW$10:$BA$10,"&lt;"&amp;Z1448)+1)</f>
        <v>2.5000000000000001E-4</v>
      </c>
      <c r="AD1448" s="62">
        <v>2.9664999999999999</v>
      </c>
      <c r="AE1448" s="61">
        <f t="array" ref="AE1448">INDEX($AT$11:$AV$66,MATCH($C1448&amp;$G1448,$AO$11:$AO$66&amp;$AP$11:$AP$66,0),COUNTIF($AT$10:$AV$10,"&lt;"&amp;AD1448)+1)</f>
        <v>6.9999999999999999E-4</v>
      </c>
      <c r="AF1448" s="111">
        <f t="shared" si="345"/>
        <v>2.9123734122634723</v>
      </c>
      <c r="AG1448" s="121">
        <f t="array" ref="AG1448">INDEX($AW$11:$BA$66,MATCH($C1448&amp;$G1448,$AO$11:$AO$66&amp;$AP$11:$AP$66,0),COUNTIF($AW$10:$BA$10,"&lt;"&amp;AD1448)+1)</f>
        <v>2.5000000000000001E-4</v>
      </c>
    </row>
    <row r="1449" spans="2:33" ht="12.75" customHeight="1" x14ac:dyDescent="0.3">
      <c r="B1449" s="83" t="str">
        <f t="shared" si="333"/>
        <v>3-12 UN</v>
      </c>
      <c r="C1449" s="74" t="s">
        <v>498</v>
      </c>
      <c r="D1449" s="74"/>
      <c r="E1449" s="24" t="s">
        <v>604</v>
      </c>
      <c r="F1449" s="84" t="s">
        <v>702</v>
      </c>
      <c r="G1449" s="75">
        <v>12</v>
      </c>
      <c r="H1449" s="74" t="s">
        <v>519</v>
      </c>
      <c r="I1449" s="74" t="s">
        <v>660</v>
      </c>
      <c r="J1449" s="74" t="s">
        <v>588</v>
      </c>
      <c r="K1449" s="74" t="s">
        <v>600</v>
      </c>
      <c r="L1449" s="23">
        <f t="shared" si="334"/>
        <v>76.151700000000005</v>
      </c>
      <c r="M1449" s="23">
        <f t="shared" si="335"/>
        <v>2.1166999999999998</v>
      </c>
      <c r="N1449" s="74">
        <v>60</v>
      </c>
      <c r="O1449" s="101">
        <f t="shared" si="336"/>
        <v>76.151700000000005</v>
      </c>
      <c r="P1449" s="85">
        <f t="shared" si="337"/>
        <v>15.2</v>
      </c>
      <c r="Q1449" s="58">
        <f t="shared" si="338"/>
        <v>0</v>
      </c>
      <c r="R1449" s="101">
        <f t="shared" si="339"/>
        <v>74.776899999999998</v>
      </c>
      <c r="S1449" s="85">
        <f t="shared" si="340"/>
        <v>6.4</v>
      </c>
      <c r="T1449" s="58">
        <f t="shared" si="341"/>
        <v>0</v>
      </c>
      <c r="U1449" s="58">
        <f t="shared" si="342"/>
        <v>5.0999999999999996</v>
      </c>
      <c r="V1449" s="75">
        <f t="array" ref="V1449">INDEX(AS$11:AS$66,MATCH(C1449&amp;G1449,AO$11:AO$66&amp;AP$11:AP$66,0),0)</f>
        <v>6</v>
      </c>
      <c r="X1449" s="120">
        <f t="shared" si="343"/>
        <v>8.3333333333333329E-2</v>
      </c>
      <c r="Y1449" s="61">
        <f t="array" ref="Y1449">INDEX($AQ$11:$AR$66,MATCH($C1449&amp;$G1449,$AO$11:$AO$66&amp;$AP$11:$AP$66,0),COUNTIF($AQ$10:$AR$10,"&lt;"&amp;Z1449)+1)</f>
        <v>2.0000000000000001E-4</v>
      </c>
      <c r="Z1449" s="123">
        <v>2.9981</v>
      </c>
      <c r="AA1449" s="61">
        <f t="array" ref="AA1449">INDEX($AT$11:$AV$66,MATCH($C1449&amp;$G1449,$AO$11:$AO$66&amp;$AP$11:$AP$66,0),COUNTIF($AT$10:$AV$10,"&lt;"&amp;Z1449)+1)</f>
        <v>5.9999999999999995E-4</v>
      </c>
      <c r="AB1449" s="111">
        <f t="shared" si="344"/>
        <v>2.9439734122634724</v>
      </c>
      <c r="AC1449" s="121">
        <f t="array" ref="AC1449">INDEX($AW$11:$BA$66,MATCH($C1449&amp;$G1449,$AO$11:$AO$66&amp;$AP$11:$AP$66,0),COUNTIF($AW$10:$BA$10,"&lt;"&amp;Z1449)+1)</f>
        <v>2.5000000000000001E-4</v>
      </c>
      <c r="AD1449" s="62">
        <v>2.9738000000000002</v>
      </c>
      <c r="AE1449" s="61">
        <f t="array" ref="AE1449">INDEX($AT$11:$AV$66,MATCH($C1449&amp;$G1449,$AO$11:$AO$66&amp;$AP$11:$AP$66,0),COUNTIF($AT$10:$AV$10,"&lt;"&amp;AD1449)+1)</f>
        <v>5.9999999999999995E-4</v>
      </c>
      <c r="AF1449" s="111">
        <f t="shared" si="345"/>
        <v>2.9377156081756488</v>
      </c>
      <c r="AG1449" s="121">
        <f t="array" ref="AG1449">INDEX($AW$11:$BA$66,MATCH($C1449&amp;$G1449,$AO$11:$AO$66&amp;$AP$11:$AP$66,0),COUNTIF($AW$10:$BA$10,"&lt;"&amp;AD1449)+1)</f>
        <v>2.5000000000000001E-4</v>
      </c>
    </row>
    <row r="1450" spans="2:33" ht="12.75" customHeight="1" x14ac:dyDescent="0.3">
      <c r="B1450" s="83" t="str">
        <f t="shared" si="333"/>
        <v>3-12 UN</v>
      </c>
      <c r="C1450" s="74" t="s">
        <v>498</v>
      </c>
      <c r="D1450" s="74"/>
      <c r="E1450" s="24" t="s">
        <v>604</v>
      </c>
      <c r="F1450" s="84" t="s">
        <v>702</v>
      </c>
      <c r="G1450" s="75">
        <v>12</v>
      </c>
      <c r="H1450" s="74" t="s">
        <v>519</v>
      </c>
      <c r="I1450" s="74" t="s">
        <v>661</v>
      </c>
      <c r="J1450" s="74" t="s">
        <v>588</v>
      </c>
      <c r="K1450" s="74" t="s">
        <v>600</v>
      </c>
      <c r="L1450" s="23">
        <f t="shared" si="334"/>
        <v>76.2</v>
      </c>
      <c r="M1450" s="23">
        <f t="shared" si="335"/>
        <v>2.1166999999999998</v>
      </c>
      <c r="N1450" s="74">
        <v>60</v>
      </c>
      <c r="O1450" s="101">
        <f t="shared" si="336"/>
        <v>76.2</v>
      </c>
      <c r="P1450" s="85">
        <f t="shared" si="337"/>
        <v>15.2</v>
      </c>
      <c r="Q1450" s="58">
        <f t="shared" si="338"/>
        <v>0</v>
      </c>
      <c r="R1450" s="101">
        <f t="shared" si="339"/>
        <v>74.825199999999995</v>
      </c>
      <c r="S1450" s="85">
        <f t="shared" si="340"/>
        <v>6.4</v>
      </c>
      <c r="T1450" s="58">
        <f t="shared" si="341"/>
        <v>0</v>
      </c>
      <c r="U1450" s="58">
        <f t="shared" si="342"/>
        <v>5.0999999999999996</v>
      </c>
      <c r="V1450" s="75">
        <f t="array" ref="V1450">INDEX(AS$11:AS$66,MATCH(C1450&amp;G1450,AO$11:AO$66&amp;AP$11:AP$66,0),0)</f>
        <v>6</v>
      </c>
      <c r="X1450" s="120">
        <f t="shared" si="343"/>
        <v>8.3333333333333329E-2</v>
      </c>
      <c r="Y1450" s="61">
        <f t="array" ref="Y1450">INDEX($AQ$11:$AR$66,MATCH($C1450&amp;$G1450,$AO$11:$AO$66&amp;$AP$11:$AP$66,0),COUNTIF($AQ$10:$AR$10,"&lt;"&amp;Z1450)+1)</f>
        <v>2.0000000000000001E-4</v>
      </c>
      <c r="Z1450" s="61">
        <f t="shared" ref="Z1450:Z1512" si="348">INDEX(AJ$11:AJ$92,MATCH(F1450,AI$11:AI$92,0))</f>
        <v>3</v>
      </c>
      <c r="AA1450" s="61">
        <f t="array" ref="AA1450">INDEX($AT$11:$AV$66,MATCH($C1450&amp;$G1450,$AO$11:$AO$66&amp;$AP$11:$AP$66,0),COUNTIF($AT$10:$AV$10,"&lt;"&amp;Z1450)+1)</f>
        <v>5.9999999999999995E-4</v>
      </c>
      <c r="AB1450" s="111">
        <f t="shared" si="344"/>
        <v>2.9458734122634724</v>
      </c>
      <c r="AC1450" s="121">
        <f t="array" ref="AC1450">INDEX($AW$11:$BA$66,MATCH($C1450&amp;$G1450,$AO$11:$AO$66&amp;$AP$11:$AP$66,0),COUNTIF($AW$10:$BA$10,"&lt;"&amp;Z1450)+1)</f>
        <v>2.5000000000000001E-4</v>
      </c>
      <c r="AD1450" s="62">
        <v>2.9773000000000001</v>
      </c>
      <c r="AE1450" s="61">
        <f t="array" ref="AE1450">INDEX($AT$11:$AV$66,MATCH($C1450&amp;$G1450,$AO$11:$AO$66&amp;$AP$11:$AP$66,0),COUNTIF($AT$10:$AV$10,"&lt;"&amp;AD1450)+1)</f>
        <v>5.9999999999999995E-4</v>
      </c>
      <c r="AF1450" s="111">
        <f t="shared" si="345"/>
        <v>2.9412156081756486</v>
      </c>
      <c r="AG1450" s="121">
        <f t="array" ref="AG1450">INDEX($AW$11:$BA$66,MATCH($C1450&amp;$G1450,$AO$11:$AO$66&amp;$AP$11:$AP$66,0),COUNTIF($AW$10:$BA$10,"&lt;"&amp;AD1450)+1)</f>
        <v>2.5000000000000001E-4</v>
      </c>
    </row>
    <row r="1451" spans="2:33" ht="12.75" customHeight="1" x14ac:dyDescent="0.3">
      <c r="B1451" s="83" t="str">
        <f t="shared" si="333"/>
        <v>3-16 UN</v>
      </c>
      <c r="C1451" s="74" t="s">
        <v>498</v>
      </c>
      <c r="D1451" s="74"/>
      <c r="E1451" s="24" t="s">
        <v>604</v>
      </c>
      <c r="F1451" s="84" t="s">
        <v>702</v>
      </c>
      <c r="G1451" s="75">
        <v>16</v>
      </c>
      <c r="H1451" s="74" t="s">
        <v>519</v>
      </c>
      <c r="I1451" s="74" t="s">
        <v>660</v>
      </c>
      <c r="J1451" s="74" t="s">
        <v>588</v>
      </c>
      <c r="K1451" s="74" t="s">
        <v>600</v>
      </c>
      <c r="L1451" s="23">
        <f t="shared" si="334"/>
        <v>76.156800000000004</v>
      </c>
      <c r="M1451" s="23">
        <f t="shared" si="335"/>
        <v>1.5874999999999999</v>
      </c>
      <c r="N1451" s="74">
        <v>60</v>
      </c>
      <c r="O1451" s="101">
        <f t="shared" si="336"/>
        <v>76.156800000000004</v>
      </c>
      <c r="P1451" s="85">
        <f t="shared" si="337"/>
        <v>15.2</v>
      </c>
      <c r="Q1451" s="58">
        <f t="shared" si="338"/>
        <v>0</v>
      </c>
      <c r="R1451" s="101">
        <f t="shared" si="339"/>
        <v>75.125699999999995</v>
      </c>
      <c r="S1451" s="85">
        <f t="shared" si="340"/>
        <v>6.4</v>
      </c>
      <c r="T1451" s="58">
        <f t="shared" si="341"/>
        <v>0</v>
      </c>
      <c r="U1451" s="58">
        <f t="shared" si="342"/>
        <v>3.8</v>
      </c>
      <c r="V1451" s="75">
        <f t="array" ref="V1451">INDEX(AS$11:AS$66,MATCH(C1451&amp;G1451,AO$11:AO$66&amp;AP$11:AP$66,0),0)</f>
        <v>8</v>
      </c>
      <c r="X1451" s="120">
        <f t="shared" si="343"/>
        <v>6.25E-2</v>
      </c>
      <c r="Y1451" s="61">
        <f t="array" ref="Y1451">INDEX($AQ$11:$AR$66,MATCH($C1451&amp;$G1451,$AO$11:$AO$66&amp;$AP$11:$AP$66,0),COUNTIF($AQ$10:$AR$10,"&lt;"&amp;Z1451)+1)</f>
        <v>1.4999999999999999E-4</v>
      </c>
      <c r="Z1451" s="123">
        <v>2.9983</v>
      </c>
      <c r="AA1451" s="61">
        <f t="array" ref="AA1451">INDEX($AT$11:$AV$66,MATCH($C1451&amp;$G1451,$AO$11:$AO$66&amp;$AP$11:$AP$66,0),COUNTIF($AT$10:$AV$10,"&lt;"&amp;Z1451)+1)</f>
        <v>5.9999999999999995E-4</v>
      </c>
      <c r="AB1451" s="111">
        <f t="shared" si="344"/>
        <v>2.9577050591976044</v>
      </c>
      <c r="AC1451" s="121">
        <f t="array" ref="AC1451">INDEX($AW$11:$BA$66,MATCH($C1451&amp;$G1451,$AO$11:$AO$66&amp;$AP$11:$AP$66,0),COUNTIF($AW$10:$BA$10,"&lt;"&amp;Z1451)+1)</f>
        <v>2.5000000000000001E-4</v>
      </c>
      <c r="AD1451" s="62">
        <v>2.9792000000000001</v>
      </c>
      <c r="AE1451" s="61">
        <f t="array" ref="AE1451">INDEX($AT$11:$AV$66,MATCH($C1451&amp;$G1451,$AO$11:$AO$66&amp;$AP$11:$AP$66,0),COUNTIF($AT$10:$AV$10,"&lt;"&amp;AD1451)+1)</f>
        <v>5.9999999999999995E-4</v>
      </c>
      <c r="AF1451" s="111">
        <f t="shared" si="345"/>
        <v>2.9521367061317365</v>
      </c>
      <c r="AG1451" s="121">
        <f t="array" ref="AG1451">INDEX($AW$11:$BA$66,MATCH($C1451&amp;$G1451,$AO$11:$AO$66&amp;$AP$11:$AP$66,0),COUNTIF($AW$10:$BA$10,"&lt;"&amp;AD1451)+1)</f>
        <v>2.5000000000000001E-4</v>
      </c>
    </row>
    <row r="1452" spans="2:33" ht="12.75" customHeight="1" x14ac:dyDescent="0.3">
      <c r="B1452" s="83" t="str">
        <f t="shared" si="333"/>
        <v>3-16 UN</v>
      </c>
      <c r="C1452" s="74" t="s">
        <v>498</v>
      </c>
      <c r="D1452" s="74"/>
      <c r="E1452" s="24" t="s">
        <v>604</v>
      </c>
      <c r="F1452" s="84" t="s">
        <v>702</v>
      </c>
      <c r="G1452" s="75">
        <v>16</v>
      </c>
      <c r="H1452" s="74" t="s">
        <v>519</v>
      </c>
      <c r="I1452" s="74" t="s">
        <v>661</v>
      </c>
      <c r="J1452" s="74" t="s">
        <v>588</v>
      </c>
      <c r="K1452" s="74" t="s">
        <v>600</v>
      </c>
      <c r="L1452" s="23">
        <f t="shared" si="334"/>
        <v>76.2</v>
      </c>
      <c r="M1452" s="23">
        <f t="shared" si="335"/>
        <v>1.5874999999999999</v>
      </c>
      <c r="N1452" s="74">
        <v>60</v>
      </c>
      <c r="O1452" s="101">
        <f t="shared" si="336"/>
        <v>76.2</v>
      </c>
      <c r="P1452" s="85">
        <f t="shared" si="337"/>
        <v>15.2</v>
      </c>
      <c r="Q1452" s="58">
        <f t="shared" si="338"/>
        <v>0</v>
      </c>
      <c r="R1452" s="101">
        <f t="shared" si="339"/>
        <v>75.168899999999994</v>
      </c>
      <c r="S1452" s="85">
        <f t="shared" si="340"/>
        <v>6.4</v>
      </c>
      <c r="T1452" s="58">
        <f t="shared" si="341"/>
        <v>0</v>
      </c>
      <c r="U1452" s="58">
        <f t="shared" si="342"/>
        <v>3.8</v>
      </c>
      <c r="V1452" s="75">
        <f t="array" ref="V1452">INDEX(AS$11:AS$66,MATCH(C1452&amp;G1452,AO$11:AO$66&amp;AP$11:AP$66,0),0)</f>
        <v>8</v>
      </c>
      <c r="X1452" s="120">
        <f t="shared" si="343"/>
        <v>6.25E-2</v>
      </c>
      <c r="Y1452" s="61">
        <f t="array" ref="Y1452">INDEX($AQ$11:$AR$66,MATCH($C1452&amp;$G1452,$AO$11:$AO$66&amp;$AP$11:$AP$66,0),COUNTIF($AQ$10:$AR$10,"&lt;"&amp;Z1452)+1)</f>
        <v>1.4999999999999999E-4</v>
      </c>
      <c r="Z1452" s="61">
        <f t="shared" si="348"/>
        <v>3</v>
      </c>
      <c r="AA1452" s="61">
        <f t="array" ref="AA1452">INDEX($AT$11:$AV$66,MATCH($C1452&amp;$G1452,$AO$11:$AO$66&amp;$AP$11:$AP$66,0),COUNTIF($AT$10:$AV$10,"&lt;"&amp;Z1452)+1)</f>
        <v>5.9999999999999995E-4</v>
      </c>
      <c r="AB1452" s="111">
        <f t="shared" si="344"/>
        <v>2.9594050591976044</v>
      </c>
      <c r="AC1452" s="121">
        <f t="array" ref="AC1452">INDEX($AW$11:$BA$66,MATCH($C1452&amp;$G1452,$AO$11:$AO$66&amp;$AP$11:$AP$66,0),COUNTIF($AW$10:$BA$10,"&lt;"&amp;Z1452)+1)</f>
        <v>2.5000000000000001E-4</v>
      </c>
      <c r="AD1452" s="62">
        <v>2.9823</v>
      </c>
      <c r="AE1452" s="61">
        <f t="array" ref="AE1452">INDEX($AT$11:$AV$66,MATCH($C1452&amp;$G1452,$AO$11:$AO$66&amp;$AP$11:$AP$66,0),COUNTIF($AT$10:$AV$10,"&lt;"&amp;AD1452)+1)</f>
        <v>5.9999999999999995E-4</v>
      </c>
      <c r="AF1452" s="111">
        <f t="shared" si="345"/>
        <v>2.9552367061317364</v>
      </c>
      <c r="AG1452" s="121">
        <f t="array" ref="AG1452">INDEX($AW$11:$BA$66,MATCH($C1452&amp;$G1452,$AO$11:$AO$66&amp;$AP$11:$AP$66,0),COUNTIF($AW$10:$BA$10,"&lt;"&amp;AD1452)+1)</f>
        <v>2.5000000000000001E-4</v>
      </c>
    </row>
    <row r="1453" spans="2:33" ht="12.75" customHeight="1" x14ac:dyDescent="0.3">
      <c r="B1453" s="83" t="str">
        <f t="shared" si="333"/>
        <v>3-20 UN</v>
      </c>
      <c r="C1453" s="74" t="s">
        <v>498</v>
      </c>
      <c r="D1453" s="74"/>
      <c r="E1453" s="24" t="s">
        <v>604</v>
      </c>
      <c r="F1453" s="84" t="s">
        <v>702</v>
      </c>
      <c r="G1453" s="75">
        <v>20</v>
      </c>
      <c r="H1453" s="74" t="s">
        <v>519</v>
      </c>
      <c r="I1453" s="74" t="s">
        <v>660</v>
      </c>
      <c r="J1453" s="74" t="s">
        <v>588</v>
      </c>
      <c r="K1453" s="74" t="s">
        <v>600</v>
      </c>
      <c r="L1453" s="23">
        <f t="shared" si="334"/>
        <v>76.159400000000005</v>
      </c>
      <c r="M1453" s="23">
        <f t="shared" si="335"/>
        <v>1.27</v>
      </c>
      <c r="N1453" s="74">
        <v>60</v>
      </c>
      <c r="O1453" s="101">
        <f t="shared" si="336"/>
        <v>76.159400000000005</v>
      </c>
      <c r="P1453" s="85">
        <f t="shared" si="337"/>
        <v>12.7</v>
      </c>
      <c r="Q1453" s="58">
        <f t="shared" si="338"/>
        <v>0</v>
      </c>
      <c r="R1453" s="101">
        <f t="shared" si="339"/>
        <v>75.334500000000006</v>
      </c>
      <c r="S1453" s="85">
        <f t="shared" si="340"/>
        <v>5.0999999999999996</v>
      </c>
      <c r="T1453" s="58">
        <f t="shared" si="341"/>
        <v>0</v>
      </c>
      <c r="U1453" s="58">
        <f t="shared" si="342"/>
        <v>3.8</v>
      </c>
      <c r="V1453" s="75">
        <f t="array" ref="V1453">INDEX(AS$11:AS$66,MATCH(C1453&amp;G1453,AO$11:AO$66&amp;AP$11:AP$66,0),0)</f>
        <v>8</v>
      </c>
      <c r="X1453" s="120">
        <f t="shared" si="343"/>
        <v>0.05</v>
      </c>
      <c r="Y1453" s="61">
        <f t="array" ref="Y1453">INDEX($AQ$11:$AR$66,MATCH($C1453&amp;$G1453,$AO$11:$AO$66&amp;$AP$11:$AP$66,0),COUNTIF($AQ$10:$AR$10,"&lt;"&amp;Z1453)+1)</f>
        <v>1.4999999999999999E-4</v>
      </c>
      <c r="Z1453" s="123">
        <v>2.9984000000000002</v>
      </c>
      <c r="AA1453" s="61">
        <f t="array" ref="AA1453">INDEX($AT$11:$AV$66,MATCH($C1453&amp;$G1453,$AO$11:$AO$66&amp;$AP$11:$AP$66,0),COUNTIF($AT$10:$AV$10,"&lt;"&amp;Z1453)+1)</f>
        <v>5.0000000000000001E-4</v>
      </c>
      <c r="AB1453" s="111">
        <f t="shared" si="344"/>
        <v>2.9659240473580839</v>
      </c>
      <c r="AC1453" s="121">
        <f t="array" ref="AC1453">INDEX($AW$11:$BA$66,MATCH($C1453&amp;$G1453,$AO$11:$AO$66&amp;$AP$11:$AP$66,0),COUNTIF($AW$10:$BA$10,"&lt;"&amp;Z1453)+1)</f>
        <v>2.0000000000000001E-4</v>
      </c>
      <c r="AD1453" s="62">
        <v>2.9824000000000002</v>
      </c>
      <c r="AE1453" s="61">
        <f t="array" ref="AE1453">INDEX($AT$11:$AV$66,MATCH($C1453&amp;$G1453,$AO$11:$AO$66&amp;$AP$11:$AP$66,0),COUNTIF($AT$10:$AV$10,"&lt;"&amp;AD1453)+1)</f>
        <v>5.0000000000000001E-4</v>
      </c>
      <c r="AF1453" s="111">
        <f t="shared" si="345"/>
        <v>2.9607493649053893</v>
      </c>
      <c r="AG1453" s="121">
        <f t="array" ref="AG1453">INDEX($AW$11:$BA$66,MATCH($C1453&amp;$G1453,$AO$11:$AO$66&amp;$AP$11:$AP$66,0),COUNTIF($AW$10:$BA$10,"&lt;"&amp;AD1453)+1)</f>
        <v>2.0000000000000001E-4</v>
      </c>
    </row>
    <row r="1454" spans="2:33" ht="12.75" customHeight="1" x14ac:dyDescent="0.3">
      <c r="B1454" s="83" t="str">
        <f t="shared" si="333"/>
        <v>3-20 UN</v>
      </c>
      <c r="C1454" s="74" t="s">
        <v>498</v>
      </c>
      <c r="D1454" s="74"/>
      <c r="E1454" s="24" t="s">
        <v>604</v>
      </c>
      <c r="F1454" s="84" t="s">
        <v>702</v>
      </c>
      <c r="G1454" s="75">
        <v>20</v>
      </c>
      <c r="H1454" s="74" t="s">
        <v>519</v>
      </c>
      <c r="I1454" s="74" t="s">
        <v>661</v>
      </c>
      <c r="J1454" s="74" t="s">
        <v>588</v>
      </c>
      <c r="K1454" s="74" t="s">
        <v>600</v>
      </c>
      <c r="L1454" s="23">
        <f t="shared" si="334"/>
        <v>76.2</v>
      </c>
      <c r="M1454" s="23">
        <f t="shared" si="335"/>
        <v>1.27</v>
      </c>
      <c r="N1454" s="74">
        <v>60</v>
      </c>
      <c r="O1454" s="101">
        <f t="shared" si="336"/>
        <v>76.2</v>
      </c>
      <c r="P1454" s="85">
        <f t="shared" si="337"/>
        <v>12.7</v>
      </c>
      <c r="Q1454" s="58">
        <f t="shared" si="338"/>
        <v>0</v>
      </c>
      <c r="R1454" s="101">
        <f t="shared" si="339"/>
        <v>75.375100000000003</v>
      </c>
      <c r="S1454" s="85">
        <f t="shared" si="340"/>
        <v>5.0999999999999996</v>
      </c>
      <c r="T1454" s="58">
        <f t="shared" si="341"/>
        <v>0</v>
      </c>
      <c r="U1454" s="58">
        <f t="shared" si="342"/>
        <v>3.8</v>
      </c>
      <c r="V1454" s="75">
        <f t="array" ref="V1454">INDEX(AS$11:AS$66,MATCH(C1454&amp;G1454,AO$11:AO$66&amp;AP$11:AP$66,0),0)</f>
        <v>8</v>
      </c>
      <c r="X1454" s="120">
        <f t="shared" si="343"/>
        <v>0.05</v>
      </c>
      <c r="Y1454" s="61">
        <f t="array" ref="Y1454">INDEX($AQ$11:$AR$66,MATCH($C1454&amp;$G1454,$AO$11:$AO$66&amp;$AP$11:$AP$66,0),COUNTIF($AQ$10:$AR$10,"&lt;"&amp;Z1454)+1)</f>
        <v>1.4999999999999999E-4</v>
      </c>
      <c r="Z1454" s="61">
        <f t="shared" si="348"/>
        <v>3</v>
      </c>
      <c r="AA1454" s="61">
        <f t="array" ref="AA1454">INDEX($AT$11:$AV$66,MATCH($C1454&amp;$G1454,$AO$11:$AO$66&amp;$AP$11:$AP$66,0),COUNTIF($AT$10:$AV$10,"&lt;"&amp;Z1454)+1)</f>
        <v>5.0000000000000001E-4</v>
      </c>
      <c r="AB1454" s="111">
        <f t="shared" si="344"/>
        <v>2.9675240473580837</v>
      </c>
      <c r="AC1454" s="121">
        <f t="array" ref="AC1454">INDEX($AW$11:$BA$66,MATCH($C1454&amp;$G1454,$AO$11:$AO$66&amp;$AP$11:$AP$66,0),COUNTIF($AW$10:$BA$10,"&lt;"&amp;Z1454)+1)</f>
        <v>2.0000000000000001E-4</v>
      </c>
      <c r="AD1454" s="62">
        <v>2.9853000000000001</v>
      </c>
      <c r="AE1454" s="61">
        <f t="array" ref="AE1454">INDEX($AT$11:$AV$66,MATCH($C1454&amp;$G1454,$AO$11:$AO$66&amp;$AP$11:$AP$66,0),COUNTIF($AT$10:$AV$10,"&lt;"&amp;AD1454)+1)</f>
        <v>5.0000000000000001E-4</v>
      </c>
      <c r="AF1454" s="111">
        <f t="shared" si="345"/>
        <v>2.9636493649053892</v>
      </c>
      <c r="AG1454" s="121">
        <f t="array" ref="AG1454">INDEX($AW$11:$BA$66,MATCH($C1454&amp;$G1454,$AO$11:$AO$66&amp;$AP$11:$AP$66,0),COUNTIF($AW$10:$BA$10,"&lt;"&amp;AD1454)+1)</f>
        <v>2.0000000000000001E-4</v>
      </c>
    </row>
    <row r="1455" spans="2:33" ht="12.75" customHeight="1" x14ac:dyDescent="0.3">
      <c r="B1455" s="83" t="str">
        <f t="shared" si="333"/>
        <v>3 1/8-6 UN</v>
      </c>
      <c r="C1455" s="74" t="s">
        <v>498</v>
      </c>
      <c r="D1455" s="74"/>
      <c r="E1455" s="24" t="s">
        <v>604</v>
      </c>
      <c r="F1455" s="84" t="s">
        <v>703</v>
      </c>
      <c r="G1455" s="75">
        <v>6</v>
      </c>
      <c r="H1455" s="74" t="s">
        <v>519</v>
      </c>
      <c r="I1455" s="74" t="s">
        <v>660</v>
      </c>
      <c r="J1455" s="74" t="s">
        <v>588</v>
      </c>
      <c r="K1455" s="74" t="s">
        <v>600</v>
      </c>
      <c r="L1455" s="23">
        <f t="shared" si="334"/>
        <v>79.303899999999999</v>
      </c>
      <c r="M1455" s="23">
        <f t="shared" si="335"/>
        <v>4.2332999999999998</v>
      </c>
      <c r="N1455" s="74">
        <v>60</v>
      </c>
      <c r="O1455" s="101">
        <f t="shared" si="336"/>
        <v>79.303899999999999</v>
      </c>
      <c r="P1455" s="85">
        <f t="shared" si="337"/>
        <v>20.3</v>
      </c>
      <c r="Q1455" s="58">
        <f t="shared" si="338"/>
        <v>0</v>
      </c>
      <c r="R1455" s="101">
        <f t="shared" si="339"/>
        <v>76.554199999999994</v>
      </c>
      <c r="S1455" s="85">
        <f t="shared" si="340"/>
        <v>6.4</v>
      </c>
      <c r="T1455" s="58">
        <f t="shared" si="341"/>
        <v>0</v>
      </c>
      <c r="U1455" s="58">
        <f t="shared" si="342"/>
        <v>7.6</v>
      </c>
      <c r="V1455" s="75">
        <f t="array" ref="V1455">INDEX(AS$11:AS$66,MATCH(C1455&amp;G1455,AO$11:AO$66&amp;AP$11:AP$66,0),0)</f>
        <v>5</v>
      </c>
      <c r="X1455" s="120">
        <f t="shared" si="343"/>
        <v>0.16666666666666666</v>
      </c>
      <c r="Y1455" s="61">
        <f t="array" ref="Y1455">INDEX($AQ$11:$AR$66,MATCH($C1455&amp;$G1455,$AO$11:$AO$66&amp;$AP$11:$AP$66,0),COUNTIF($AQ$10:$AR$10,"&lt;"&amp;Z1455)+1)</f>
        <v>2.9999999999999997E-4</v>
      </c>
      <c r="Z1455" s="123">
        <v>3.1221999999999999</v>
      </c>
      <c r="AA1455" s="61">
        <f t="array" ref="AA1455">INDEX($AT$11:$AV$66,MATCH($C1455&amp;$G1455,$AO$11:$AO$66&amp;$AP$11:$AP$66,0),COUNTIF($AT$10:$AV$10,"&lt;"&amp;Z1455)+1)</f>
        <v>8.0000000000000004E-4</v>
      </c>
      <c r="AB1455" s="111">
        <f t="shared" si="344"/>
        <v>3.0139468245269452</v>
      </c>
      <c r="AC1455" s="121">
        <f t="array" ref="AC1455">INDEX($AW$11:$BA$66,MATCH($C1455&amp;$G1455,$AO$11:$AO$66&amp;$AP$11:$AP$66,0),COUNTIF($AW$10:$BA$10,"&lt;"&amp;Z1455)+1)</f>
        <v>2.5000000000000001E-4</v>
      </c>
      <c r="AD1455" s="62">
        <v>3.0767000000000002</v>
      </c>
      <c r="AE1455" s="61">
        <f t="array" ref="AE1455">INDEX($AT$11:$AV$66,MATCH($C1455&amp;$G1455,$AO$11:$AO$66&amp;$AP$11:$AP$66,0),COUNTIF($AT$10:$AV$10,"&lt;"&amp;AD1455)+1)</f>
        <v>8.0000000000000004E-4</v>
      </c>
      <c r="AF1455" s="111">
        <f t="shared" si="345"/>
        <v>3.0045312163512969</v>
      </c>
      <c r="AG1455" s="121">
        <f t="array" ref="AG1455">INDEX($AW$11:$BA$66,MATCH($C1455&amp;$G1455,$AO$11:$AO$66&amp;$AP$11:$AP$66,0),COUNTIF($AW$10:$BA$10,"&lt;"&amp;AD1455)+1)</f>
        <v>2.5000000000000001E-4</v>
      </c>
    </row>
    <row r="1456" spans="2:33" ht="12.75" customHeight="1" x14ac:dyDescent="0.3">
      <c r="B1456" s="83" t="str">
        <f t="shared" si="333"/>
        <v>3 1/8-6 UN</v>
      </c>
      <c r="C1456" s="74" t="s">
        <v>498</v>
      </c>
      <c r="D1456" s="74"/>
      <c r="E1456" s="24" t="s">
        <v>604</v>
      </c>
      <c r="F1456" s="84" t="s">
        <v>703</v>
      </c>
      <c r="G1456" s="75">
        <v>6</v>
      </c>
      <c r="H1456" s="74" t="s">
        <v>519</v>
      </c>
      <c r="I1456" s="74" t="s">
        <v>661</v>
      </c>
      <c r="J1456" s="74" t="s">
        <v>588</v>
      </c>
      <c r="K1456" s="74" t="s">
        <v>600</v>
      </c>
      <c r="L1456" s="23">
        <f t="shared" si="334"/>
        <v>79.375</v>
      </c>
      <c r="M1456" s="23">
        <f t="shared" si="335"/>
        <v>4.2332999999999998</v>
      </c>
      <c r="N1456" s="74">
        <v>60</v>
      </c>
      <c r="O1456" s="101">
        <f t="shared" si="336"/>
        <v>79.375</v>
      </c>
      <c r="P1456" s="85">
        <f t="shared" si="337"/>
        <v>20.3</v>
      </c>
      <c r="Q1456" s="58">
        <f t="shared" si="338"/>
        <v>0</v>
      </c>
      <c r="R1456" s="101">
        <f t="shared" si="339"/>
        <v>76.625399999999999</v>
      </c>
      <c r="S1456" s="85">
        <f t="shared" si="340"/>
        <v>6.4</v>
      </c>
      <c r="T1456" s="58">
        <f t="shared" si="341"/>
        <v>0</v>
      </c>
      <c r="U1456" s="58">
        <f t="shared" si="342"/>
        <v>7.6</v>
      </c>
      <c r="V1456" s="75">
        <f t="array" ref="V1456">INDEX(AS$11:AS$66,MATCH(C1456&amp;G1456,AO$11:AO$66&amp;AP$11:AP$66,0),0)</f>
        <v>5</v>
      </c>
      <c r="X1456" s="120">
        <f t="shared" si="343"/>
        <v>0.16666666666666666</v>
      </c>
      <c r="Y1456" s="61">
        <f t="array" ref="Y1456">INDEX($AQ$11:$AR$66,MATCH($C1456&amp;$G1456,$AO$11:$AO$66&amp;$AP$11:$AP$66,0),COUNTIF($AQ$10:$AR$10,"&lt;"&amp;Z1456)+1)</f>
        <v>2.9999999999999997E-4</v>
      </c>
      <c r="Z1456" s="61">
        <f t="shared" si="348"/>
        <v>3.125</v>
      </c>
      <c r="AA1456" s="61">
        <f t="array" ref="AA1456">INDEX($AT$11:$AV$66,MATCH($C1456&amp;$G1456,$AO$11:$AO$66&amp;$AP$11:$AP$66,0),COUNTIF($AT$10:$AV$10,"&lt;"&amp;Z1456)+1)</f>
        <v>8.0000000000000004E-4</v>
      </c>
      <c r="AB1456" s="111">
        <f t="shared" si="344"/>
        <v>3.0167468245269453</v>
      </c>
      <c r="AC1456" s="121">
        <f t="array" ref="AC1456">INDEX($AW$11:$BA$66,MATCH($C1456&amp;$G1456,$AO$11:$AO$66&amp;$AP$11:$AP$66,0),COUNTIF($AW$10:$BA$10,"&lt;"&amp;Z1456)+1)</f>
        <v>2.5000000000000001E-4</v>
      </c>
      <c r="AD1456" s="62">
        <v>3.0819000000000001</v>
      </c>
      <c r="AE1456" s="61">
        <f t="array" ref="AE1456">INDEX($AT$11:$AV$66,MATCH($C1456&amp;$G1456,$AO$11:$AO$66&amp;$AP$11:$AP$66,0),COUNTIF($AT$10:$AV$10,"&lt;"&amp;AD1456)+1)</f>
        <v>8.0000000000000004E-4</v>
      </c>
      <c r="AF1456" s="111">
        <f t="shared" si="345"/>
        <v>3.0097312163512968</v>
      </c>
      <c r="AG1456" s="121">
        <f t="array" ref="AG1456">INDEX($AW$11:$BA$66,MATCH($C1456&amp;$G1456,$AO$11:$AO$66&amp;$AP$11:$AP$66,0),COUNTIF($AW$10:$BA$10,"&lt;"&amp;AD1456)+1)</f>
        <v>2.5000000000000001E-4</v>
      </c>
    </row>
    <row r="1457" spans="2:33" ht="12.75" customHeight="1" x14ac:dyDescent="0.3">
      <c r="B1457" s="83" t="str">
        <f t="shared" si="333"/>
        <v>3 1/8-8 UN</v>
      </c>
      <c r="C1457" s="74" t="s">
        <v>498</v>
      </c>
      <c r="D1457" s="74"/>
      <c r="E1457" s="24" t="s">
        <v>604</v>
      </c>
      <c r="F1457" s="84" t="s">
        <v>703</v>
      </c>
      <c r="G1457" s="75">
        <v>8</v>
      </c>
      <c r="H1457" s="74" t="s">
        <v>519</v>
      </c>
      <c r="I1457" s="74" t="s">
        <v>660</v>
      </c>
      <c r="J1457" s="74" t="s">
        <v>588</v>
      </c>
      <c r="K1457" s="74" t="s">
        <v>600</v>
      </c>
      <c r="L1457" s="23">
        <f t="shared" si="334"/>
        <v>79.308999999999997</v>
      </c>
      <c r="M1457" s="23">
        <f t="shared" si="335"/>
        <v>3.1749999999999998</v>
      </c>
      <c r="N1457" s="74">
        <v>60</v>
      </c>
      <c r="O1457" s="101">
        <f t="shared" si="336"/>
        <v>79.308999999999997</v>
      </c>
      <c r="P1457" s="85">
        <f t="shared" si="337"/>
        <v>17.8</v>
      </c>
      <c r="Q1457" s="58">
        <f t="shared" si="338"/>
        <v>0</v>
      </c>
      <c r="R1457" s="101">
        <f t="shared" si="339"/>
        <v>77.246700000000004</v>
      </c>
      <c r="S1457" s="85">
        <f t="shared" si="340"/>
        <v>6.4</v>
      </c>
      <c r="T1457" s="58">
        <f t="shared" si="341"/>
        <v>0</v>
      </c>
      <c r="U1457" s="58">
        <f t="shared" si="342"/>
        <v>6.4</v>
      </c>
      <c r="V1457" s="75">
        <f t="array" ref="V1457">INDEX(AS$11:AS$66,MATCH(C1457&amp;G1457,AO$11:AO$66&amp;AP$11:AP$66,0),0)</f>
        <v>5</v>
      </c>
      <c r="X1457" s="120">
        <f t="shared" si="343"/>
        <v>0.125</v>
      </c>
      <c r="Y1457" s="61">
        <f t="array" ref="Y1457">INDEX($AQ$11:$AR$66,MATCH($C1457&amp;$G1457,$AO$11:$AO$66&amp;$AP$11:$AP$66,0),COUNTIF($AQ$10:$AR$10,"&lt;"&amp;Z1457)+1)</f>
        <v>2.5000000000000001E-4</v>
      </c>
      <c r="Z1457" s="123">
        <v>3.1223999999999998</v>
      </c>
      <c r="AA1457" s="61">
        <f t="array" ref="AA1457">INDEX($AT$11:$AV$66,MATCH($C1457&amp;$G1457,$AO$11:$AO$66&amp;$AP$11:$AP$66,0),COUNTIF($AT$10:$AV$10,"&lt;"&amp;Z1457)+1)</f>
        <v>6.9999999999999999E-4</v>
      </c>
      <c r="AB1457" s="111">
        <f t="shared" si="344"/>
        <v>3.0412101183952087</v>
      </c>
      <c r="AC1457" s="121">
        <f t="array" ref="AC1457">INDEX($AW$11:$BA$66,MATCH($C1457&amp;$G1457,$AO$11:$AO$66&amp;$AP$11:$AP$66,0),COUNTIF($AW$10:$BA$10,"&lt;"&amp;Z1457)+1)</f>
        <v>2.5000000000000001E-4</v>
      </c>
      <c r="AD1457" s="62">
        <v>3.0867</v>
      </c>
      <c r="AE1457" s="61">
        <f t="array" ref="AE1457">INDEX($AT$11:$AV$66,MATCH($C1457&amp;$G1457,$AO$11:$AO$66&amp;$AP$11:$AP$66,0),COUNTIF($AT$10:$AV$10,"&lt;"&amp;AD1457)+1)</f>
        <v>6.9999999999999999E-4</v>
      </c>
      <c r="AF1457" s="111">
        <f t="shared" si="345"/>
        <v>3.0325734122634724</v>
      </c>
      <c r="AG1457" s="121">
        <f t="array" ref="AG1457">INDEX($AW$11:$BA$66,MATCH($C1457&amp;$G1457,$AO$11:$AO$66&amp;$AP$11:$AP$66,0),COUNTIF($AW$10:$BA$10,"&lt;"&amp;AD1457)+1)</f>
        <v>2.5000000000000001E-4</v>
      </c>
    </row>
    <row r="1458" spans="2:33" ht="12.75" customHeight="1" x14ac:dyDescent="0.3">
      <c r="B1458" s="83" t="str">
        <f t="shared" si="333"/>
        <v>3 1/8-8 UN</v>
      </c>
      <c r="C1458" s="74" t="s">
        <v>498</v>
      </c>
      <c r="D1458" s="74"/>
      <c r="E1458" s="24" t="s">
        <v>604</v>
      </c>
      <c r="F1458" s="84" t="s">
        <v>703</v>
      </c>
      <c r="G1458" s="75">
        <v>8</v>
      </c>
      <c r="H1458" s="74" t="s">
        <v>519</v>
      </c>
      <c r="I1458" s="74" t="s">
        <v>661</v>
      </c>
      <c r="J1458" s="74" t="s">
        <v>588</v>
      </c>
      <c r="K1458" s="74" t="s">
        <v>600</v>
      </c>
      <c r="L1458" s="23">
        <f t="shared" si="334"/>
        <v>79.375</v>
      </c>
      <c r="M1458" s="23">
        <f t="shared" si="335"/>
        <v>3.1749999999999998</v>
      </c>
      <c r="N1458" s="74">
        <v>60</v>
      </c>
      <c r="O1458" s="101">
        <f t="shared" si="336"/>
        <v>79.375</v>
      </c>
      <c r="P1458" s="85">
        <f t="shared" si="337"/>
        <v>17.8</v>
      </c>
      <c r="Q1458" s="58">
        <f t="shared" si="338"/>
        <v>0</v>
      </c>
      <c r="R1458" s="101">
        <f t="shared" si="339"/>
        <v>77.312799999999996</v>
      </c>
      <c r="S1458" s="85">
        <f t="shared" si="340"/>
        <v>6.4</v>
      </c>
      <c r="T1458" s="58">
        <f t="shared" si="341"/>
        <v>0</v>
      </c>
      <c r="U1458" s="58">
        <f t="shared" si="342"/>
        <v>6.4</v>
      </c>
      <c r="V1458" s="75">
        <f t="array" ref="V1458">INDEX(AS$11:AS$66,MATCH(C1458&amp;G1458,AO$11:AO$66&amp;AP$11:AP$66,0),0)</f>
        <v>5</v>
      </c>
      <c r="X1458" s="120">
        <f t="shared" si="343"/>
        <v>0.125</v>
      </c>
      <c r="Y1458" s="61">
        <f t="array" ref="Y1458">INDEX($AQ$11:$AR$66,MATCH($C1458&amp;$G1458,$AO$11:$AO$66&amp;$AP$11:$AP$66,0),COUNTIF($AQ$10:$AR$10,"&lt;"&amp;Z1458)+1)</f>
        <v>2.5000000000000001E-4</v>
      </c>
      <c r="Z1458" s="61">
        <f t="shared" si="348"/>
        <v>3.125</v>
      </c>
      <c r="AA1458" s="61">
        <f t="array" ref="AA1458">INDEX($AT$11:$AV$66,MATCH($C1458&amp;$G1458,$AO$11:$AO$66&amp;$AP$11:$AP$66,0),COUNTIF($AT$10:$AV$10,"&lt;"&amp;Z1458)+1)</f>
        <v>6.9999999999999999E-4</v>
      </c>
      <c r="AB1458" s="111">
        <f t="shared" si="344"/>
        <v>3.0438101183952089</v>
      </c>
      <c r="AC1458" s="121">
        <f t="array" ref="AC1458">INDEX($AW$11:$BA$66,MATCH($C1458&amp;$G1458,$AO$11:$AO$66&amp;$AP$11:$AP$66,0),COUNTIF($AW$10:$BA$10,"&lt;"&amp;Z1458)+1)</f>
        <v>2.5000000000000001E-4</v>
      </c>
      <c r="AD1458" s="62">
        <v>3.0914999999999999</v>
      </c>
      <c r="AE1458" s="61">
        <f t="array" ref="AE1458">INDEX($AT$11:$AV$66,MATCH($C1458&amp;$G1458,$AO$11:$AO$66&amp;$AP$11:$AP$66,0),COUNTIF($AT$10:$AV$10,"&lt;"&amp;AD1458)+1)</f>
        <v>6.9999999999999999E-4</v>
      </c>
      <c r="AF1458" s="111">
        <f t="shared" si="345"/>
        <v>3.0373734122634723</v>
      </c>
      <c r="AG1458" s="121">
        <f t="array" ref="AG1458">INDEX($AW$11:$BA$66,MATCH($C1458&amp;$G1458,$AO$11:$AO$66&amp;$AP$11:$AP$66,0),COUNTIF($AW$10:$BA$10,"&lt;"&amp;AD1458)+1)</f>
        <v>2.5000000000000001E-4</v>
      </c>
    </row>
    <row r="1459" spans="2:33" ht="12.75" customHeight="1" x14ac:dyDescent="0.3">
      <c r="B1459" s="83" t="str">
        <f t="shared" si="333"/>
        <v>3 1/8-12 UN</v>
      </c>
      <c r="C1459" s="74" t="s">
        <v>498</v>
      </c>
      <c r="D1459" s="74"/>
      <c r="E1459" s="24" t="s">
        <v>604</v>
      </c>
      <c r="F1459" s="84" t="s">
        <v>703</v>
      </c>
      <c r="G1459" s="75">
        <v>12</v>
      </c>
      <c r="H1459" s="74" t="s">
        <v>519</v>
      </c>
      <c r="I1459" s="74" t="s">
        <v>660</v>
      </c>
      <c r="J1459" s="74" t="s">
        <v>588</v>
      </c>
      <c r="K1459" s="74" t="s">
        <v>600</v>
      </c>
      <c r="L1459" s="23">
        <f t="shared" si="334"/>
        <v>79.326700000000002</v>
      </c>
      <c r="M1459" s="23">
        <f t="shared" si="335"/>
        <v>2.1166999999999998</v>
      </c>
      <c r="N1459" s="74">
        <v>60</v>
      </c>
      <c r="O1459" s="101">
        <f t="shared" si="336"/>
        <v>79.326700000000002</v>
      </c>
      <c r="P1459" s="85">
        <f t="shared" si="337"/>
        <v>15.2</v>
      </c>
      <c r="Q1459" s="58">
        <f t="shared" si="338"/>
        <v>0</v>
      </c>
      <c r="R1459" s="101">
        <f t="shared" si="339"/>
        <v>77.951899999999995</v>
      </c>
      <c r="S1459" s="85">
        <f t="shared" si="340"/>
        <v>6.4</v>
      </c>
      <c r="T1459" s="58">
        <f t="shared" si="341"/>
        <v>0</v>
      </c>
      <c r="U1459" s="58">
        <f t="shared" si="342"/>
        <v>5.0999999999999996</v>
      </c>
      <c r="V1459" s="75">
        <f t="array" ref="V1459">INDEX(AS$11:AS$66,MATCH(C1459&amp;G1459,AO$11:AO$66&amp;AP$11:AP$66,0),0)</f>
        <v>6</v>
      </c>
      <c r="X1459" s="120">
        <f t="shared" si="343"/>
        <v>8.3333333333333329E-2</v>
      </c>
      <c r="Y1459" s="61">
        <f t="array" ref="Y1459">INDEX($AQ$11:$AR$66,MATCH($C1459&amp;$G1459,$AO$11:$AO$66&amp;$AP$11:$AP$66,0),COUNTIF($AQ$10:$AR$10,"&lt;"&amp;Z1459)+1)</f>
        <v>2.0000000000000001E-4</v>
      </c>
      <c r="Z1459" s="123">
        <v>3.1231</v>
      </c>
      <c r="AA1459" s="61">
        <f t="array" ref="AA1459">INDEX($AT$11:$AV$66,MATCH($C1459&amp;$G1459,$AO$11:$AO$66&amp;$AP$11:$AP$66,0),COUNTIF($AT$10:$AV$10,"&lt;"&amp;Z1459)+1)</f>
        <v>5.9999999999999995E-4</v>
      </c>
      <c r="AB1459" s="111">
        <f t="shared" si="344"/>
        <v>3.0689734122634724</v>
      </c>
      <c r="AC1459" s="121">
        <f t="array" ref="AC1459">INDEX($AW$11:$BA$66,MATCH($C1459&amp;$G1459,$AO$11:$AO$66&amp;$AP$11:$AP$66,0),COUNTIF($AW$10:$BA$10,"&lt;"&amp;Z1459)+1)</f>
        <v>2.5000000000000001E-4</v>
      </c>
      <c r="AD1459" s="62">
        <v>3.0988000000000002</v>
      </c>
      <c r="AE1459" s="61">
        <f t="array" ref="AE1459">INDEX($AT$11:$AV$66,MATCH($C1459&amp;$G1459,$AO$11:$AO$66&amp;$AP$11:$AP$66,0),COUNTIF($AT$10:$AV$10,"&lt;"&amp;AD1459)+1)</f>
        <v>5.9999999999999995E-4</v>
      </c>
      <c r="AF1459" s="111">
        <f t="shared" si="345"/>
        <v>3.0627156081756488</v>
      </c>
      <c r="AG1459" s="121">
        <f t="array" ref="AG1459">INDEX($AW$11:$BA$66,MATCH($C1459&amp;$G1459,$AO$11:$AO$66&amp;$AP$11:$AP$66,0),COUNTIF($AW$10:$BA$10,"&lt;"&amp;AD1459)+1)</f>
        <v>2.5000000000000001E-4</v>
      </c>
    </row>
    <row r="1460" spans="2:33" ht="12.75" customHeight="1" x14ac:dyDescent="0.3">
      <c r="B1460" s="83" t="str">
        <f t="shared" si="333"/>
        <v>3 1/8-12 UN</v>
      </c>
      <c r="C1460" s="74" t="s">
        <v>498</v>
      </c>
      <c r="D1460" s="74"/>
      <c r="E1460" s="24" t="s">
        <v>604</v>
      </c>
      <c r="F1460" s="84" t="s">
        <v>703</v>
      </c>
      <c r="G1460" s="75">
        <v>12</v>
      </c>
      <c r="H1460" s="74" t="s">
        <v>519</v>
      </c>
      <c r="I1460" s="74" t="s">
        <v>661</v>
      </c>
      <c r="J1460" s="74" t="s">
        <v>588</v>
      </c>
      <c r="K1460" s="74" t="s">
        <v>600</v>
      </c>
      <c r="L1460" s="23">
        <f t="shared" si="334"/>
        <v>79.375</v>
      </c>
      <c r="M1460" s="23">
        <f t="shared" si="335"/>
        <v>2.1166999999999998</v>
      </c>
      <c r="N1460" s="74">
        <v>60</v>
      </c>
      <c r="O1460" s="101">
        <f t="shared" si="336"/>
        <v>79.375</v>
      </c>
      <c r="P1460" s="85">
        <f t="shared" si="337"/>
        <v>15.2</v>
      </c>
      <c r="Q1460" s="58">
        <f t="shared" si="338"/>
        <v>0</v>
      </c>
      <c r="R1460" s="101">
        <f t="shared" si="339"/>
        <v>78.000200000000007</v>
      </c>
      <c r="S1460" s="85">
        <f t="shared" si="340"/>
        <v>6.4</v>
      </c>
      <c r="T1460" s="58">
        <f t="shared" si="341"/>
        <v>0</v>
      </c>
      <c r="U1460" s="58">
        <f t="shared" si="342"/>
        <v>5.0999999999999996</v>
      </c>
      <c r="V1460" s="75">
        <f t="array" ref="V1460">INDEX(AS$11:AS$66,MATCH(C1460&amp;G1460,AO$11:AO$66&amp;AP$11:AP$66,0),0)</f>
        <v>6</v>
      </c>
      <c r="X1460" s="120">
        <f t="shared" si="343"/>
        <v>8.3333333333333329E-2</v>
      </c>
      <c r="Y1460" s="61">
        <f t="array" ref="Y1460">INDEX($AQ$11:$AR$66,MATCH($C1460&amp;$G1460,$AO$11:$AO$66&amp;$AP$11:$AP$66,0),COUNTIF($AQ$10:$AR$10,"&lt;"&amp;Z1460)+1)</f>
        <v>2.0000000000000001E-4</v>
      </c>
      <c r="Z1460" s="61">
        <f t="shared" si="348"/>
        <v>3.125</v>
      </c>
      <c r="AA1460" s="61">
        <f t="array" ref="AA1460">INDEX($AT$11:$AV$66,MATCH($C1460&amp;$G1460,$AO$11:$AO$66&amp;$AP$11:$AP$66,0),COUNTIF($AT$10:$AV$10,"&lt;"&amp;Z1460)+1)</f>
        <v>5.9999999999999995E-4</v>
      </c>
      <c r="AB1460" s="111">
        <f t="shared" si="344"/>
        <v>3.0708734122634724</v>
      </c>
      <c r="AC1460" s="121">
        <f t="array" ref="AC1460">INDEX($AW$11:$BA$66,MATCH($C1460&amp;$G1460,$AO$11:$AO$66&amp;$AP$11:$AP$66,0),COUNTIF($AW$10:$BA$10,"&lt;"&amp;Z1460)+1)</f>
        <v>2.5000000000000001E-4</v>
      </c>
      <c r="AD1460" s="62">
        <v>3.1023000000000001</v>
      </c>
      <c r="AE1460" s="61">
        <f t="array" ref="AE1460">INDEX($AT$11:$AV$66,MATCH($C1460&amp;$G1460,$AO$11:$AO$66&amp;$AP$11:$AP$66,0),COUNTIF($AT$10:$AV$10,"&lt;"&amp;AD1460)+1)</f>
        <v>5.9999999999999995E-4</v>
      </c>
      <c r="AF1460" s="111">
        <f t="shared" si="345"/>
        <v>3.0662156081756486</v>
      </c>
      <c r="AG1460" s="121">
        <f t="array" ref="AG1460">INDEX($AW$11:$BA$66,MATCH($C1460&amp;$G1460,$AO$11:$AO$66&amp;$AP$11:$AP$66,0),COUNTIF($AW$10:$BA$10,"&lt;"&amp;AD1460)+1)</f>
        <v>2.5000000000000001E-4</v>
      </c>
    </row>
    <row r="1461" spans="2:33" ht="12.75" customHeight="1" x14ac:dyDescent="0.3">
      <c r="B1461" s="83" t="str">
        <f t="shared" si="333"/>
        <v>3 1/8-16 UN</v>
      </c>
      <c r="C1461" s="74" t="s">
        <v>498</v>
      </c>
      <c r="D1461" s="74"/>
      <c r="E1461" s="24" t="s">
        <v>604</v>
      </c>
      <c r="F1461" s="84" t="s">
        <v>703</v>
      </c>
      <c r="G1461" s="75">
        <v>16</v>
      </c>
      <c r="H1461" s="74" t="s">
        <v>519</v>
      </c>
      <c r="I1461" s="74" t="s">
        <v>660</v>
      </c>
      <c r="J1461" s="74" t="s">
        <v>588</v>
      </c>
      <c r="K1461" s="74" t="s">
        <v>600</v>
      </c>
      <c r="L1461" s="23">
        <f t="shared" si="334"/>
        <v>79.331800000000001</v>
      </c>
      <c r="M1461" s="23">
        <f t="shared" si="335"/>
        <v>1.5874999999999999</v>
      </c>
      <c r="N1461" s="74">
        <v>60</v>
      </c>
      <c r="O1461" s="101">
        <f t="shared" si="336"/>
        <v>79.331800000000001</v>
      </c>
      <c r="P1461" s="85">
        <f t="shared" si="337"/>
        <v>15.2</v>
      </c>
      <c r="Q1461" s="58">
        <f t="shared" si="338"/>
        <v>0</v>
      </c>
      <c r="R1461" s="101">
        <f t="shared" si="339"/>
        <v>78.300700000000006</v>
      </c>
      <c r="S1461" s="85">
        <f t="shared" si="340"/>
        <v>6.4</v>
      </c>
      <c r="T1461" s="58">
        <f t="shared" si="341"/>
        <v>0</v>
      </c>
      <c r="U1461" s="58">
        <f t="shared" si="342"/>
        <v>3.8</v>
      </c>
      <c r="V1461" s="75">
        <f t="array" ref="V1461">INDEX(AS$11:AS$66,MATCH(C1461&amp;G1461,AO$11:AO$66&amp;AP$11:AP$66,0),0)</f>
        <v>8</v>
      </c>
      <c r="X1461" s="120">
        <f t="shared" si="343"/>
        <v>6.25E-2</v>
      </c>
      <c r="Y1461" s="61">
        <f t="array" ref="Y1461">INDEX($AQ$11:$AR$66,MATCH($C1461&amp;$G1461,$AO$11:$AO$66&amp;$AP$11:$AP$66,0),COUNTIF($AQ$10:$AR$10,"&lt;"&amp;Z1461)+1)</f>
        <v>1.4999999999999999E-4</v>
      </c>
      <c r="Z1461" s="123">
        <v>3.1233</v>
      </c>
      <c r="AA1461" s="61">
        <f t="array" ref="AA1461">INDEX($AT$11:$AV$66,MATCH($C1461&amp;$G1461,$AO$11:$AO$66&amp;$AP$11:$AP$66,0),COUNTIF($AT$10:$AV$10,"&lt;"&amp;Z1461)+1)</f>
        <v>5.9999999999999995E-4</v>
      </c>
      <c r="AB1461" s="111">
        <f t="shared" si="344"/>
        <v>3.0827050591976044</v>
      </c>
      <c r="AC1461" s="121">
        <f t="array" ref="AC1461">INDEX($AW$11:$BA$66,MATCH($C1461&amp;$G1461,$AO$11:$AO$66&amp;$AP$11:$AP$66,0),COUNTIF($AW$10:$BA$10,"&lt;"&amp;Z1461)+1)</f>
        <v>2.5000000000000001E-4</v>
      </c>
      <c r="AD1461" s="62">
        <v>3.1042000000000001</v>
      </c>
      <c r="AE1461" s="61">
        <f t="array" ref="AE1461">INDEX($AT$11:$AV$66,MATCH($C1461&amp;$G1461,$AO$11:$AO$66&amp;$AP$11:$AP$66,0),COUNTIF($AT$10:$AV$10,"&lt;"&amp;AD1461)+1)</f>
        <v>5.9999999999999995E-4</v>
      </c>
      <c r="AF1461" s="111">
        <f t="shared" si="345"/>
        <v>3.0771367061317365</v>
      </c>
      <c r="AG1461" s="121">
        <f t="array" ref="AG1461">INDEX($AW$11:$BA$66,MATCH($C1461&amp;$G1461,$AO$11:$AO$66&amp;$AP$11:$AP$66,0),COUNTIF($AW$10:$BA$10,"&lt;"&amp;AD1461)+1)</f>
        <v>2.5000000000000001E-4</v>
      </c>
    </row>
    <row r="1462" spans="2:33" ht="12.75" customHeight="1" x14ac:dyDescent="0.3">
      <c r="B1462" s="83" t="str">
        <f t="shared" si="333"/>
        <v>3 1/8-16 UN</v>
      </c>
      <c r="C1462" s="74" t="s">
        <v>498</v>
      </c>
      <c r="D1462" s="74"/>
      <c r="E1462" s="24" t="s">
        <v>604</v>
      </c>
      <c r="F1462" s="84" t="s">
        <v>703</v>
      </c>
      <c r="G1462" s="75">
        <v>16</v>
      </c>
      <c r="H1462" s="74" t="s">
        <v>519</v>
      </c>
      <c r="I1462" s="74" t="s">
        <v>661</v>
      </c>
      <c r="J1462" s="74" t="s">
        <v>588</v>
      </c>
      <c r="K1462" s="74" t="s">
        <v>600</v>
      </c>
      <c r="L1462" s="23">
        <f t="shared" si="334"/>
        <v>79.375</v>
      </c>
      <c r="M1462" s="23">
        <f t="shared" si="335"/>
        <v>1.5874999999999999</v>
      </c>
      <c r="N1462" s="74">
        <v>60</v>
      </c>
      <c r="O1462" s="101">
        <f t="shared" si="336"/>
        <v>79.375</v>
      </c>
      <c r="P1462" s="85">
        <f t="shared" si="337"/>
        <v>15.2</v>
      </c>
      <c r="Q1462" s="58">
        <f t="shared" si="338"/>
        <v>0</v>
      </c>
      <c r="R1462" s="101">
        <f t="shared" si="339"/>
        <v>78.343900000000005</v>
      </c>
      <c r="S1462" s="85">
        <f t="shared" si="340"/>
        <v>6.4</v>
      </c>
      <c r="T1462" s="58">
        <f t="shared" si="341"/>
        <v>0</v>
      </c>
      <c r="U1462" s="58">
        <f t="shared" si="342"/>
        <v>3.8</v>
      </c>
      <c r="V1462" s="75">
        <f t="array" ref="V1462">INDEX(AS$11:AS$66,MATCH(C1462&amp;G1462,AO$11:AO$66&amp;AP$11:AP$66,0),0)</f>
        <v>8</v>
      </c>
      <c r="X1462" s="120">
        <f t="shared" si="343"/>
        <v>6.25E-2</v>
      </c>
      <c r="Y1462" s="61">
        <f t="array" ref="Y1462">INDEX($AQ$11:$AR$66,MATCH($C1462&amp;$G1462,$AO$11:$AO$66&amp;$AP$11:$AP$66,0),COUNTIF($AQ$10:$AR$10,"&lt;"&amp;Z1462)+1)</f>
        <v>1.4999999999999999E-4</v>
      </c>
      <c r="Z1462" s="61">
        <f t="shared" si="348"/>
        <v>3.125</v>
      </c>
      <c r="AA1462" s="61">
        <f t="array" ref="AA1462">INDEX($AT$11:$AV$66,MATCH($C1462&amp;$G1462,$AO$11:$AO$66&amp;$AP$11:$AP$66,0),COUNTIF($AT$10:$AV$10,"&lt;"&amp;Z1462)+1)</f>
        <v>5.9999999999999995E-4</v>
      </c>
      <c r="AB1462" s="111">
        <f t="shared" si="344"/>
        <v>3.0844050591976044</v>
      </c>
      <c r="AC1462" s="121">
        <f t="array" ref="AC1462">INDEX($AW$11:$BA$66,MATCH($C1462&amp;$G1462,$AO$11:$AO$66&amp;$AP$11:$AP$66,0),COUNTIF($AW$10:$BA$10,"&lt;"&amp;Z1462)+1)</f>
        <v>2.5000000000000001E-4</v>
      </c>
      <c r="AD1462" s="62">
        <v>3.1073</v>
      </c>
      <c r="AE1462" s="61">
        <f t="array" ref="AE1462">INDEX($AT$11:$AV$66,MATCH($C1462&amp;$G1462,$AO$11:$AO$66&amp;$AP$11:$AP$66,0),COUNTIF($AT$10:$AV$10,"&lt;"&amp;AD1462)+1)</f>
        <v>5.9999999999999995E-4</v>
      </c>
      <c r="AF1462" s="111">
        <f t="shared" si="345"/>
        <v>3.0802367061317364</v>
      </c>
      <c r="AG1462" s="121">
        <f t="array" ref="AG1462">INDEX($AW$11:$BA$66,MATCH($C1462&amp;$G1462,$AO$11:$AO$66&amp;$AP$11:$AP$66,0),COUNTIF($AW$10:$BA$10,"&lt;"&amp;AD1462)+1)</f>
        <v>2.5000000000000001E-4</v>
      </c>
    </row>
    <row r="1463" spans="2:33" ht="12.75" customHeight="1" x14ac:dyDescent="0.3">
      <c r="B1463" s="83" t="str">
        <f t="shared" si="333"/>
        <v>3 1/4-6 UN</v>
      </c>
      <c r="C1463" s="74" t="s">
        <v>498</v>
      </c>
      <c r="D1463" s="74"/>
      <c r="E1463" s="24" t="s">
        <v>604</v>
      </c>
      <c r="F1463" s="84" t="s">
        <v>704</v>
      </c>
      <c r="G1463" s="75">
        <v>6</v>
      </c>
      <c r="H1463" s="74" t="s">
        <v>519</v>
      </c>
      <c r="I1463" s="74" t="s">
        <v>660</v>
      </c>
      <c r="J1463" s="74" t="s">
        <v>588</v>
      </c>
      <c r="K1463" s="74" t="s">
        <v>600</v>
      </c>
      <c r="L1463" s="23">
        <f t="shared" si="334"/>
        <v>82.478899999999996</v>
      </c>
      <c r="M1463" s="23">
        <f t="shared" si="335"/>
        <v>4.2332999999999998</v>
      </c>
      <c r="N1463" s="74">
        <v>60</v>
      </c>
      <c r="O1463" s="101">
        <f t="shared" si="336"/>
        <v>82.478899999999996</v>
      </c>
      <c r="P1463" s="85">
        <f t="shared" si="337"/>
        <v>20.3</v>
      </c>
      <c r="Q1463" s="58">
        <f t="shared" si="338"/>
        <v>0</v>
      </c>
      <c r="R1463" s="101">
        <f t="shared" si="339"/>
        <v>79.729200000000006</v>
      </c>
      <c r="S1463" s="85">
        <f t="shared" si="340"/>
        <v>6.4</v>
      </c>
      <c r="T1463" s="58">
        <f t="shared" si="341"/>
        <v>0</v>
      </c>
      <c r="U1463" s="58">
        <f t="shared" si="342"/>
        <v>7.6</v>
      </c>
      <c r="V1463" s="75">
        <f t="array" ref="V1463">INDEX(AS$11:AS$66,MATCH(C1463&amp;G1463,AO$11:AO$66&amp;AP$11:AP$66,0),0)</f>
        <v>5</v>
      </c>
      <c r="X1463" s="120">
        <f t="shared" si="343"/>
        <v>0.16666666666666666</v>
      </c>
      <c r="Y1463" s="61">
        <f t="array" ref="Y1463">INDEX($AQ$11:$AR$66,MATCH($C1463&amp;$G1463,$AO$11:$AO$66&amp;$AP$11:$AP$66,0),COUNTIF($AQ$10:$AR$10,"&lt;"&amp;Z1463)+1)</f>
        <v>2.9999999999999997E-4</v>
      </c>
      <c r="Z1463" s="123">
        <v>3.2471999999999999</v>
      </c>
      <c r="AA1463" s="61">
        <f t="array" ref="AA1463">INDEX($AT$11:$AV$66,MATCH($C1463&amp;$G1463,$AO$11:$AO$66&amp;$AP$11:$AP$66,0),COUNTIF($AT$10:$AV$10,"&lt;"&amp;Z1463)+1)</f>
        <v>8.0000000000000004E-4</v>
      </c>
      <c r="AB1463" s="111">
        <f t="shared" si="344"/>
        <v>3.1389468245269452</v>
      </c>
      <c r="AC1463" s="121">
        <f t="array" ref="AC1463">INDEX($AW$11:$BA$66,MATCH($C1463&amp;$G1463,$AO$11:$AO$66&amp;$AP$11:$AP$66,0),COUNTIF($AW$10:$BA$10,"&lt;"&amp;Z1463)+1)</f>
        <v>2.5000000000000001E-4</v>
      </c>
      <c r="AD1463" s="62">
        <v>3.2016</v>
      </c>
      <c r="AE1463" s="61">
        <f t="array" ref="AE1463">INDEX($AT$11:$AV$66,MATCH($C1463&amp;$G1463,$AO$11:$AO$66&amp;$AP$11:$AP$66,0),COUNTIF($AT$10:$AV$10,"&lt;"&amp;AD1463)+1)</f>
        <v>8.0000000000000004E-4</v>
      </c>
      <c r="AF1463" s="111">
        <f t="shared" si="345"/>
        <v>3.1294312163512967</v>
      </c>
      <c r="AG1463" s="121">
        <f t="array" ref="AG1463">INDEX($AW$11:$BA$66,MATCH($C1463&amp;$G1463,$AO$11:$AO$66&amp;$AP$11:$AP$66,0),COUNTIF($AW$10:$BA$10,"&lt;"&amp;AD1463)+1)</f>
        <v>2.5000000000000001E-4</v>
      </c>
    </row>
    <row r="1464" spans="2:33" ht="12.75" customHeight="1" x14ac:dyDescent="0.3">
      <c r="B1464" s="83" t="str">
        <f t="shared" si="333"/>
        <v>3 1/4-6 UN</v>
      </c>
      <c r="C1464" s="74" t="s">
        <v>498</v>
      </c>
      <c r="D1464" s="74"/>
      <c r="E1464" s="24" t="s">
        <v>604</v>
      </c>
      <c r="F1464" s="84" t="s">
        <v>704</v>
      </c>
      <c r="G1464" s="75">
        <v>6</v>
      </c>
      <c r="H1464" s="74" t="s">
        <v>519</v>
      </c>
      <c r="I1464" s="74" t="s">
        <v>661</v>
      </c>
      <c r="J1464" s="74" t="s">
        <v>588</v>
      </c>
      <c r="K1464" s="74" t="s">
        <v>600</v>
      </c>
      <c r="L1464" s="23">
        <f t="shared" si="334"/>
        <v>82.55</v>
      </c>
      <c r="M1464" s="23">
        <f t="shared" si="335"/>
        <v>4.2332999999999998</v>
      </c>
      <c r="N1464" s="74">
        <v>60</v>
      </c>
      <c r="O1464" s="101">
        <f t="shared" si="336"/>
        <v>82.55</v>
      </c>
      <c r="P1464" s="85">
        <f t="shared" si="337"/>
        <v>20.3</v>
      </c>
      <c r="Q1464" s="58">
        <f t="shared" si="338"/>
        <v>0</v>
      </c>
      <c r="R1464" s="101">
        <f t="shared" si="339"/>
        <v>79.800399999999996</v>
      </c>
      <c r="S1464" s="85">
        <f t="shared" si="340"/>
        <v>6.4</v>
      </c>
      <c r="T1464" s="58">
        <f t="shared" si="341"/>
        <v>0</v>
      </c>
      <c r="U1464" s="58">
        <f t="shared" si="342"/>
        <v>7.6</v>
      </c>
      <c r="V1464" s="75">
        <f t="array" ref="V1464">INDEX(AS$11:AS$66,MATCH(C1464&amp;G1464,AO$11:AO$66&amp;AP$11:AP$66,0),0)</f>
        <v>5</v>
      </c>
      <c r="X1464" s="120">
        <f t="shared" si="343"/>
        <v>0.16666666666666666</v>
      </c>
      <c r="Y1464" s="61">
        <f t="array" ref="Y1464">INDEX($AQ$11:$AR$66,MATCH($C1464&amp;$G1464,$AO$11:$AO$66&amp;$AP$11:$AP$66,0),COUNTIF($AQ$10:$AR$10,"&lt;"&amp;Z1464)+1)</f>
        <v>2.9999999999999997E-4</v>
      </c>
      <c r="Z1464" s="61">
        <f t="shared" si="348"/>
        <v>3.25</v>
      </c>
      <c r="AA1464" s="61">
        <f t="array" ref="AA1464">INDEX($AT$11:$AV$66,MATCH($C1464&amp;$G1464,$AO$11:$AO$66&amp;$AP$11:$AP$66,0),COUNTIF($AT$10:$AV$10,"&lt;"&amp;Z1464)+1)</f>
        <v>8.0000000000000004E-4</v>
      </c>
      <c r="AB1464" s="111">
        <f t="shared" si="344"/>
        <v>3.1417468245269453</v>
      </c>
      <c r="AC1464" s="121">
        <f t="array" ref="AC1464">INDEX($AW$11:$BA$66,MATCH($C1464&amp;$G1464,$AO$11:$AO$66&amp;$AP$11:$AP$66,0),COUNTIF($AW$10:$BA$10,"&lt;"&amp;Z1464)+1)</f>
        <v>2.5000000000000001E-4</v>
      </c>
      <c r="AD1464" s="62">
        <v>3.2067999999999999</v>
      </c>
      <c r="AE1464" s="61">
        <f t="array" ref="AE1464">INDEX($AT$11:$AV$66,MATCH($C1464&amp;$G1464,$AO$11:$AO$66&amp;$AP$11:$AP$66,0),COUNTIF($AT$10:$AV$10,"&lt;"&amp;AD1464)+1)</f>
        <v>8.0000000000000004E-4</v>
      </c>
      <c r="AF1464" s="111">
        <f t="shared" si="345"/>
        <v>3.1346312163512966</v>
      </c>
      <c r="AG1464" s="121">
        <f t="array" ref="AG1464">INDEX($AW$11:$BA$66,MATCH($C1464&amp;$G1464,$AO$11:$AO$66&amp;$AP$11:$AP$66,0),COUNTIF($AW$10:$BA$10,"&lt;"&amp;AD1464)+1)</f>
        <v>2.5000000000000001E-4</v>
      </c>
    </row>
    <row r="1465" spans="2:33" ht="12.75" customHeight="1" x14ac:dyDescent="0.3">
      <c r="B1465" s="83" t="str">
        <f t="shared" si="333"/>
        <v>3 1/4-8 UN</v>
      </c>
      <c r="C1465" s="74" t="s">
        <v>498</v>
      </c>
      <c r="D1465" s="74"/>
      <c r="E1465" s="24" t="s">
        <v>604</v>
      </c>
      <c r="F1465" s="84" t="s">
        <v>704</v>
      </c>
      <c r="G1465" s="75">
        <v>8</v>
      </c>
      <c r="H1465" s="74" t="s">
        <v>519</v>
      </c>
      <c r="I1465" s="74" t="s">
        <v>660</v>
      </c>
      <c r="J1465" s="74" t="s">
        <v>588</v>
      </c>
      <c r="K1465" s="74" t="s">
        <v>600</v>
      </c>
      <c r="L1465" s="23">
        <f t="shared" si="334"/>
        <v>82.483999999999995</v>
      </c>
      <c r="M1465" s="23">
        <f t="shared" si="335"/>
        <v>3.1749999999999998</v>
      </c>
      <c r="N1465" s="74">
        <v>60</v>
      </c>
      <c r="O1465" s="101">
        <f t="shared" si="336"/>
        <v>82.483999999999995</v>
      </c>
      <c r="P1465" s="85">
        <f t="shared" si="337"/>
        <v>17.8</v>
      </c>
      <c r="Q1465" s="58">
        <f t="shared" si="338"/>
        <v>0</v>
      </c>
      <c r="R1465" s="101">
        <f t="shared" si="339"/>
        <v>80.421700000000001</v>
      </c>
      <c r="S1465" s="85">
        <f t="shared" si="340"/>
        <v>6.4</v>
      </c>
      <c r="T1465" s="58">
        <f t="shared" si="341"/>
        <v>0</v>
      </c>
      <c r="U1465" s="58">
        <f t="shared" si="342"/>
        <v>6.4</v>
      </c>
      <c r="V1465" s="75">
        <f t="array" ref="V1465">INDEX(AS$11:AS$66,MATCH(C1465&amp;G1465,AO$11:AO$66&amp;AP$11:AP$66,0),0)</f>
        <v>5</v>
      </c>
      <c r="X1465" s="120">
        <f t="shared" si="343"/>
        <v>0.125</v>
      </c>
      <c r="Y1465" s="61">
        <f t="array" ref="Y1465">INDEX($AQ$11:$AR$66,MATCH($C1465&amp;$G1465,$AO$11:$AO$66&amp;$AP$11:$AP$66,0),COUNTIF($AQ$10:$AR$10,"&lt;"&amp;Z1465)+1)</f>
        <v>2.5000000000000001E-4</v>
      </c>
      <c r="Z1465" s="123">
        <v>3.2473999999999998</v>
      </c>
      <c r="AA1465" s="61">
        <f t="array" ref="AA1465">INDEX($AT$11:$AV$66,MATCH($C1465&amp;$G1465,$AO$11:$AO$66&amp;$AP$11:$AP$66,0),COUNTIF($AT$10:$AV$10,"&lt;"&amp;Z1465)+1)</f>
        <v>6.9999999999999999E-4</v>
      </c>
      <c r="AB1465" s="111">
        <f t="shared" si="344"/>
        <v>3.1662101183952087</v>
      </c>
      <c r="AC1465" s="121">
        <f t="array" ref="AC1465">INDEX($AW$11:$BA$66,MATCH($C1465&amp;$G1465,$AO$11:$AO$66&amp;$AP$11:$AP$66,0),COUNTIF($AW$10:$BA$10,"&lt;"&amp;Z1465)+1)</f>
        <v>2.5000000000000001E-4</v>
      </c>
      <c r="AD1465" s="62">
        <v>3.2115999999999998</v>
      </c>
      <c r="AE1465" s="61">
        <f t="array" ref="AE1465">INDEX($AT$11:$AV$66,MATCH($C1465&amp;$G1465,$AO$11:$AO$66&amp;$AP$11:$AP$66,0),COUNTIF($AT$10:$AV$10,"&lt;"&amp;AD1465)+1)</f>
        <v>6.9999999999999999E-4</v>
      </c>
      <c r="AF1465" s="111">
        <f t="shared" si="345"/>
        <v>3.1574734122634722</v>
      </c>
      <c r="AG1465" s="121">
        <f t="array" ref="AG1465">INDEX($AW$11:$BA$66,MATCH($C1465&amp;$G1465,$AO$11:$AO$66&amp;$AP$11:$AP$66,0),COUNTIF($AW$10:$BA$10,"&lt;"&amp;AD1465)+1)</f>
        <v>2.5000000000000001E-4</v>
      </c>
    </row>
    <row r="1466" spans="2:33" ht="12.75" customHeight="1" x14ac:dyDescent="0.3">
      <c r="B1466" s="83" t="str">
        <f t="shared" si="333"/>
        <v>3 1/4-8 UN</v>
      </c>
      <c r="C1466" s="74" t="s">
        <v>498</v>
      </c>
      <c r="D1466" s="74"/>
      <c r="E1466" s="24" t="s">
        <v>604</v>
      </c>
      <c r="F1466" s="84" t="s">
        <v>704</v>
      </c>
      <c r="G1466" s="75">
        <v>8</v>
      </c>
      <c r="H1466" s="74" t="s">
        <v>519</v>
      </c>
      <c r="I1466" s="74" t="s">
        <v>661</v>
      </c>
      <c r="J1466" s="74" t="s">
        <v>588</v>
      </c>
      <c r="K1466" s="74" t="s">
        <v>600</v>
      </c>
      <c r="L1466" s="23">
        <f t="shared" si="334"/>
        <v>82.55</v>
      </c>
      <c r="M1466" s="23">
        <f t="shared" si="335"/>
        <v>3.1749999999999998</v>
      </c>
      <c r="N1466" s="74">
        <v>60</v>
      </c>
      <c r="O1466" s="101">
        <f t="shared" si="336"/>
        <v>82.55</v>
      </c>
      <c r="P1466" s="85">
        <f t="shared" si="337"/>
        <v>17.8</v>
      </c>
      <c r="Q1466" s="58">
        <f t="shared" si="338"/>
        <v>0</v>
      </c>
      <c r="R1466" s="101">
        <f t="shared" si="339"/>
        <v>80.487799999999993</v>
      </c>
      <c r="S1466" s="85">
        <f t="shared" si="340"/>
        <v>6.4</v>
      </c>
      <c r="T1466" s="58">
        <f t="shared" si="341"/>
        <v>0</v>
      </c>
      <c r="U1466" s="58">
        <f t="shared" si="342"/>
        <v>6.4</v>
      </c>
      <c r="V1466" s="75">
        <f t="array" ref="V1466">INDEX(AS$11:AS$66,MATCH(C1466&amp;G1466,AO$11:AO$66&amp;AP$11:AP$66,0),0)</f>
        <v>5</v>
      </c>
      <c r="X1466" s="120">
        <f t="shared" si="343"/>
        <v>0.125</v>
      </c>
      <c r="Y1466" s="61">
        <f t="array" ref="Y1466">INDEX($AQ$11:$AR$66,MATCH($C1466&amp;$G1466,$AO$11:$AO$66&amp;$AP$11:$AP$66,0),COUNTIF($AQ$10:$AR$10,"&lt;"&amp;Z1466)+1)</f>
        <v>2.5000000000000001E-4</v>
      </c>
      <c r="Z1466" s="61">
        <f t="shared" si="348"/>
        <v>3.25</v>
      </c>
      <c r="AA1466" s="61">
        <f t="array" ref="AA1466">INDEX($AT$11:$AV$66,MATCH($C1466&amp;$G1466,$AO$11:$AO$66&amp;$AP$11:$AP$66,0),COUNTIF($AT$10:$AV$10,"&lt;"&amp;Z1466)+1)</f>
        <v>6.9999999999999999E-4</v>
      </c>
      <c r="AB1466" s="111">
        <f t="shared" si="344"/>
        <v>3.1688101183952089</v>
      </c>
      <c r="AC1466" s="121">
        <f t="array" ref="AC1466">INDEX($AW$11:$BA$66,MATCH($C1466&amp;$G1466,$AO$11:$AO$66&amp;$AP$11:$AP$66,0),COUNTIF($AW$10:$BA$10,"&lt;"&amp;Z1466)+1)</f>
        <v>2.5000000000000001E-4</v>
      </c>
      <c r="AD1466" s="62">
        <v>3.2164000000000001</v>
      </c>
      <c r="AE1466" s="61">
        <f t="array" ref="AE1466">INDEX($AT$11:$AV$66,MATCH($C1466&amp;$G1466,$AO$11:$AO$66&amp;$AP$11:$AP$66,0),COUNTIF($AT$10:$AV$10,"&lt;"&amp;AD1466)+1)</f>
        <v>6.9999999999999999E-4</v>
      </c>
      <c r="AF1466" s="111">
        <f t="shared" si="345"/>
        <v>3.1622734122634726</v>
      </c>
      <c r="AG1466" s="121">
        <f t="array" ref="AG1466">INDEX($AW$11:$BA$66,MATCH($C1466&amp;$G1466,$AO$11:$AO$66&amp;$AP$11:$AP$66,0),COUNTIF($AW$10:$BA$10,"&lt;"&amp;AD1466)+1)</f>
        <v>2.5000000000000001E-4</v>
      </c>
    </row>
    <row r="1467" spans="2:33" ht="12.75" customHeight="1" x14ac:dyDescent="0.3">
      <c r="B1467" s="83" t="str">
        <f t="shared" si="333"/>
        <v>3 1/4-12 UN</v>
      </c>
      <c r="C1467" s="74" t="s">
        <v>498</v>
      </c>
      <c r="D1467" s="74"/>
      <c r="E1467" s="24" t="s">
        <v>604</v>
      </c>
      <c r="F1467" s="84" t="s">
        <v>704</v>
      </c>
      <c r="G1467" s="75">
        <v>12</v>
      </c>
      <c r="H1467" s="74" t="s">
        <v>519</v>
      </c>
      <c r="I1467" s="74" t="s">
        <v>660</v>
      </c>
      <c r="J1467" s="74" t="s">
        <v>588</v>
      </c>
      <c r="K1467" s="74" t="s">
        <v>600</v>
      </c>
      <c r="L1467" s="23">
        <f t="shared" si="334"/>
        <v>82.5017</v>
      </c>
      <c r="M1467" s="23">
        <f t="shared" si="335"/>
        <v>2.1166999999999998</v>
      </c>
      <c r="N1467" s="74">
        <v>60</v>
      </c>
      <c r="O1467" s="101">
        <f t="shared" si="336"/>
        <v>82.5017</v>
      </c>
      <c r="P1467" s="85">
        <f t="shared" si="337"/>
        <v>15.2</v>
      </c>
      <c r="Q1467" s="58">
        <f t="shared" si="338"/>
        <v>0</v>
      </c>
      <c r="R1467" s="101">
        <f t="shared" si="339"/>
        <v>81.126900000000006</v>
      </c>
      <c r="S1467" s="85">
        <f t="shared" si="340"/>
        <v>6.4</v>
      </c>
      <c r="T1467" s="58">
        <f t="shared" si="341"/>
        <v>0</v>
      </c>
      <c r="U1467" s="58">
        <f t="shared" si="342"/>
        <v>5.0999999999999996</v>
      </c>
      <c r="V1467" s="75">
        <f t="array" ref="V1467">INDEX(AS$11:AS$66,MATCH(C1467&amp;G1467,AO$11:AO$66&amp;AP$11:AP$66,0),0)</f>
        <v>6</v>
      </c>
      <c r="X1467" s="120">
        <f t="shared" si="343"/>
        <v>8.3333333333333329E-2</v>
      </c>
      <c r="Y1467" s="61">
        <f t="array" ref="Y1467">INDEX($AQ$11:$AR$66,MATCH($C1467&amp;$G1467,$AO$11:$AO$66&amp;$AP$11:$AP$66,0),COUNTIF($AQ$10:$AR$10,"&lt;"&amp;Z1467)+1)</f>
        <v>2.0000000000000001E-4</v>
      </c>
      <c r="Z1467" s="123">
        <v>3.2481</v>
      </c>
      <c r="AA1467" s="61">
        <f t="array" ref="AA1467">INDEX($AT$11:$AV$66,MATCH($C1467&amp;$G1467,$AO$11:$AO$66&amp;$AP$11:$AP$66,0),COUNTIF($AT$10:$AV$10,"&lt;"&amp;Z1467)+1)</f>
        <v>5.9999999999999995E-4</v>
      </c>
      <c r="AB1467" s="111">
        <f t="shared" si="344"/>
        <v>3.1939734122634724</v>
      </c>
      <c r="AC1467" s="121">
        <f t="array" ref="AC1467">INDEX($AW$11:$BA$66,MATCH($C1467&amp;$G1467,$AO$11:$AO$66&amp;$AP$11:$AP$66,0),COUNTIF($AW$10:$BA$10,"&lt;"&amp;Z1467)+1)</f>
        <v>2.5000000000000001E-4</v>
      </c>
      <c r="AD1467" s="62">
        <v>3.2238000000000002</v>
      </c>
      <c r="AE1467" s="61">
        <f t="array" ref="AE1467">INDEX($AT$11:$AV$66,MATCH($C1467&amp;$G1467,$AO$11:$AO$66&amp;$AP$11:$AP$66,0),COUNTIF($AT$10:$AV$10,"&lt;"&amp;AD1467)+1)</f>
        <v>5.9999999999999995E-4</v>
      </c>
      <c r="AF1467" s="111">
        <f t="shared" si="345"/>
        <v>3.1877156081756488</v>
      </c>
      <c r="AG1467" s="121">
        <f t="array" ref="AG1467">INDEX($AW$11:$BA$66,MATCH($C1467&amp;$G1467,$AO$11:$AO$66&amp;$AP$11:$AP$66,0),COUNTIF($AW$10:$BA$10,"&lt;"&amp;AD1467)+1)</f>
        <v>2.5000000000000001E-4</v>
      </c>
    </row>
    <row r="1468" spans="2:33" ht="12.75" customHeight="1" x14ac:dyDescent="0.3">
      <c r="B1468" s="83" t="str">
        <f t="shared" si="333"/>
        <v>3 1/4-12 UN</v>
      </c>
      <c r="C1468" s="74" t="s">
        <v>498</v>
      </c>
      <c r="D1468" s="74"/>
      <c r="E1468" s="24" t="s">
        <v>604</v>
      </c>
      <c r="F1468" s="84" t="s">
        <v>704</v>
      </c>
      <c r="G1468" s="75">
        <v>12</v>
      </c>
      <c r="H1468" s="74" t="s">
        <v>519</v>
      </c>
      <c r="I1468" s="74" t="s">
        <v>661</v>
      </c>
      <c r="J1468" s="74" t="s">
        <v>588</v>
      </c>
      <c r="K1468" s="74" t="s">
        <v>600</v>
      </c>
      <c r="L1468" s="23">
        <f t="shared" si="334"/>
        <v>82.55</v>
      </c>
      <c r="M1468" s="23">
        <f t="shared" si="335"/>
        <v>2.1166999999999998</v>
      </c>
      <c r="N1468" s="74">
        <v>60</v>
      </c>
      <c r="O1468" s="101">
        <f t="shared" si="336"/>
        <v>82.55</v>
      </c>
      <c r="P1468" s="85">
        <f t="shared" si="337"/>
        <v>15.2</v>
      </c>
      <c r="Q1468" s="58">
        <f t="shared" si="338"/>
        <v>0</v>
      </c>
      <c r="R1468" s="101">
        <f t="shared" si="339"/>
        <v>81.175200000000004</v>
      </c>
      <c r="S1468" s="85">
        <f t="shared" si="340"/>
        <v>6.4</v>
      </c>
      <c r="T1468" s="58">
        <f t="shared" si="341"/>
        <v>0</v>
      </c>
      <c r="U1468" s="58">
        <f t="shared" si="342"/>
        <v>5.0999999999999996</v>
      </c>
      <c r="V1468" s="75">
        <f t="array" ref="V1468">INDEX(AS$11:AS$66,MATCH(C1468&amp;G1468,AO$11:AO$66&amp;AP$11:AP$66,0),0)</f>
        <v>6</v>
      </c>
      <c r="X1468" s="120">
        <f t="shared" si="343"/>
        <v>8.3333333333333329E-2</v>
      </c>
      <c r="Y1468" s="61">
        <f t="array" ref="Y1468">INDEX($AQ$11:$AR$66,MATCH($C1468&amp;$G1468,$AO$11:$AO$66&amp;$AP$11:$AP$66,0),COUNTIF($AQ$10:$AR$10,"&lt;"&amp;Z1468)+1)</f>
        <v>2.0000000000000001E-4</v>
      </c>
      <c r="Z1468" s="61">
        <f t="shared" si="348"/>
        <v>3.25</v>
      </c>
      <c r="AA1468" s="61">
        <f t="array" ref="AA1468">INDEX($AT$11:$AV$66,MATCH($C1468&amp;$G1468,$AO$11:$AO$66&amp;$AP$11:$AP$66,0),COUNTIF($AT$10:$AV$10,"&lt;"&amp;Z1468)+1)</f>
        <v>5.9999999999999995E-4</v>
      </c>
      <c r="AB1468" s="111">
        <f t="shared" si="344"/>
        <v>3.1958734122634724</v>
      </c>
      <c r="AC1468" s="121">
        <f t="array" ref="AC1468">INDEX($AW$11:$BA$66,MATCH($C1468&amp;$G1468,$AO$11:$AO$66&amp;$AP$11:$AP$66,0),COUNTIF($AW$10:$BA$10,"&lt;"&amp;Z1468)+1)</f>
        <v>2.5000000000000001E-4</v>
      </c>
      <c r="AD1468" s="62">
        <v>3.2273000000000001</v>
      </c>
      <c r="AE1468" s="61">
        <f t="array" ref="AE1468">INDEX($AT$11:$AV$66,MATCH($C1468&amp;$G1468,$AO$11:$AO$66&amp;$AP$11:$AP$66,0),COUNTIF($AT$10:$AV$10,"&lt;"&amp;AD1468)+1)</f>
        <v>5.9999999999999995E-4</v>
      </c>
      <c r="AF1468" s="111">
        <f t="shared" si="345"/>
        <v>3.1912156081756486</v>
      </c>
      <c r="AG1468" s="121">
        <f t="array" ref="AG1468">INDEX($AW$11:$BA$66,MATCH($C1468&amp;$G1468,$AO$11:$AO$66&amp;$AP$11:$AP$66,0),COUNTIF($AW$10:$BA$10,"&lt;"&amp;AD1468)+1)</f>
        <v>2.5000000000000001E-4</v>
      </c>
    </row>
    <row r="1469" spans="2:33" ht="12.75" customHeight="1" x14ac:dyDescent="0.3">
      <c r="B1469" s="83" t="str">
        <f t="shared" si="333"/>
        <v>3 1/4-16 UN</v>
      </c>
      <c r="C1469" s="74" t="s">
        <v>498</v>
      </c>
      <c r="D1469" s="74"/>
      <c r="E1469" s="24" t="s">
        <v>604</v>
      </c>
      <c r="F1469" s="84" t="s">
        <v>704</v>
      </c>
      <c r="G1469" s="75">
        <v>16</v>
      </c>
      <c r="H1469" s="74" t="s">
        <v>519</v>
      </c>
      <c r="I1469" s="74" t="s">
        <v>660</v>
      </c>
      <c r="J1469" s="74" t="s">
        <v>588</v>
      </c>
      <c r="K1469" s="74" t="s">
        <v>600</v>
      </c>
      <c r="L1469" s="23">
        <f t="shared" si="334"/>
        <v>82.506799999999998</v>
      </c>
      <c r="M1469" s="23">
        <f t="shared" si="335"/>
        <v>1.5874999999999999</v>
      </c>
      <c r="N1469" s="74">
        <v>60</v>
      </c>
      <c r="O1469" s="101">
        <f t="shared" si="336"/>
        <v>82.506799999999998</v>
      </c>
      <c r="P1469" s="85">
        <f t="shared" si="337"/>
        <v>15.2</v>
      </c>
      <c r="Q1469" s="58">
        <f t="shared" si="338"/>
        <v>0</v>
      </c>
      <c r="R1469" s="101">
        <f t="shared" si="339"/>
        <v>81.475700000000003</v>
      </c>
      <c r="S1469" s="85">
        <f t="shared" si="340"/>
        <v>6.4</v>
      </c>
      <c r="T1469" s="58">
        <f t="shared" si="341"/>
        <v>0</v>
      </c>
      <c r="U1469" s="58">
        <f t="shared" si="342"/>
        <v>3.8</v>
      </c>
      <c r="V1469" s="75">
        <f t="array" ref="V1469">INDEX(AS$11:AS$66,MATCH(C1469&amp;G1469,AO$11:AO$66&amp;AP$11:AP$66,0),0)</f>
        <v>8</v>
      </c>
      <c r="X1469" s="120">
        <f t="shared" si="343"/>
        <v>6.25E-2</v>
      </c>
      <c r="Y1469" s="61">
        <f t="array" ref="Y1469">INDEX($AQ$11:$AR$66,MATCH($C1469&amp;$G1469,$AO$11:$AO$66&amp;$AP$11:$AP$66,0),COUNTIF($AQ$10:$AR$10,"&lt;"&amp;Z1469)+1)</f>
        <v>1.4999999999999999E-4</v>
      </c>
      <c r="Z1469" s="123">
        <v>3.2483</v>
      </c>
      <c r="AA1469" s="61">
        <f t="array" ref="AA1469">INDEX($AT$11:$AV$66,MATCH($C1469&amp;$G1469,$AO$11:$AO$66&amp;$AP$11:$AP$66,0),COUNTIF($AT$10:$AV$10,"&lt;"&amp;Z1469)+1)</f>
        <v>5.9999999999999995E-4</v>
      </c>
      <c r="AB1469" s="111">
        <f t="shared" si="344"/>
        <v>3.2077050591976044</v>
      </c>
      <c r="AC1469" s="121">
        <f t="array" ref="AC1469">INDEX($AW$11:$BA$66,MATCH($C1469&amp;$G1469,$AO$11:$AO$66&amp;$AP$11:$AP$66,0),COUNTIF($AW$10:$BA$10,"&lt;"&amp;Z1469)+1)</f>
        <v>2.5000000000000001E-4</v>
      </c>
      <c r="AD1469" s="62">
        <v>3.2292000000000001</v>
      </c>
      <c r="AE1469" s="61">
        <f t="array" ref="AE1469">INDEX($AT$11:$AV$66,MATCH($C1469&amp;$G1469,$AO$11:$AO$66&amp;$AP$11:$AP$66,0),COUNTIF($AT$10:$AV$10,"&lt;"&amp;AD1469)+1)</f>
        <v>5.9999999999999995E-4</v>
      </c>
      <c r="AF1469" s="111">
        <f t="shared" si="345"/>
        <v>3.2021367061317365</v>
      </c>
      <c r="AG1469" s="121">
        <f t="array" ref="AG1469">INDEX($AW$11:$BA$66,MATCH($C1469&amp;$G1469,$AO$11:$AO$66&amp;$AP$11:$AP$66,0),COUNTIF($AW$10:$BA$10,"&lt;"&amp;AD1469)+1)</f>
        <v>2.5000000000000001E-4</v>
      </c>
    </row>
    <row r="1470" spans="2:33" ht="12.75" customHeight="1" x14ac:dyDescent="0.3">
      <c r="B1470" s="83" t="str">
        <f t="shared" si="333"/>
        <v>3 1/4-16 UN</v>
      </c>
      <c r="C1470" s="74" t="s">
        <v>498</v>
      </c>
      <c r="D1470" s="74"/>
      <c r="E1470" s="24" t="s">
        <v>604</v>
      </c>
      <c r="F1470" s="84" t="s">
        <v>704</v>
      </c>
      <c r="G1470" s="75">
        <v>16</v>
      </c>
      <c r="H1470" s="74" t="s">
        <v>519</v>
      </c>
      <c r="I1470" s="74" t="s">
        <v>661</v>
      </c>
      <c r="J1470" s="74" t="s">
        <v>588</v>
      </c>
      <c r="K1470" s="74" t="s">
        <v>600</v>
      </c>
      <c r="L1470" s="23">
        <f t="shared" si="334"/>
        <v>82.55</v>
      </c>
      <c r="M1470" s="23">
        <f t="shared" si="335"/>
        <v>1.5874999999999999</v>
      </c>
      <c r="N1470" s="74">
        <v>60</v>
      </c>
      <c r="O1470" s="101">
        <f t="shared" si="336"/>
        <v>82.55</v>
      </c>
      <c r="P1470" s="85">
        <f t="shared" si="337"/>
        <v>15.2</v>
      </c>
      <c r="Q1470" s="58">
        <f t="shared" si="338"/>
        <v>0</v>
      </c>
      <c r="R1470" s="101">
        <f t="shared" si="339"/>
        <v>81.518900000000002</v>
      </c>
      <c r="S1470" s="85">
        <f t="shared" si="340"/>
        <v>6.4</v>
      </c>
      <c r="T1470" s="58">
        <f t="shared" si="341"/>
        <v>0</v>
      </c>
      <c r="U1470" s="58">
        <f t="shared" si="342"/>
        <v>3.8</v>
      </c>
      <c r="V1470" s="75">
        <f t="array" ref="V1470">INDEX(AS$11:AS$66,MATCH(C1470&amp;G1470,AO$11:AO$66&amp;AP$11:AP$66,0),0)</f>
        <v>8</v>
      </c>
      <c r="X1470" s="120">
        <f t="shared" si="343"/>
        <v>6.25E-2</v>
      </c>
      <c r="Y1470" s="61">
        <f t="array" ref="Y1470">INDEX($AQ$11:$AR$66,MATCH($C1470&amp;$G1470,$AO$11:$AO$66&amp;$AP$11:$AP$66,0),COUNTIF($AQ$10:$AR$10,"&lt;"&amp;Z1470)+1)</f>
        <v>1.4999999999999999E-4</v>
      </c>
      <c r="Z1470" s="61">
        <f t="shared" si="348"/>
        <v>3.25</v>
      </c>
      <c r="AA1470" s="61">
        <f t="array" ref="AA1470">INDEX($AT$11:$AV$66,MATCH($C1470&amp;$G1470,$AO$11:$AO$66&amp;$AP$11:$AP$66,0),COUNTIF($AT$10:$AV$10,"&lt;"&amp;Z1470)+1)</f>
        <v>5.9999999999999995E-4</v>
      </c>
      <c r="AB1470" s="111">
        <f t="shared" si="344"/>
        <v>3.2094050591976044</v>
      </c>
      <c r="AC1470" s="121">
        <f t="array" ref="AC1470">INDEX($AW$11:$BA$66,MATCH($C1470&amp;$G1470,$AO$11:$AO$66&amp;$AP$11:$AP$66,0),COUNTIF($AW$10:$BA$10,"&lt;"&amp;Z1470)+1)</f>
        <v>2.5000000000000001E-4</v>
      </c>
      <c r="AD1470" s="62">
        <v>3.2323</v>
      </c>
      <c r="AE1470" s="61">
        <f t="array" ref="AE1470">INDEX($AT$11:$AV$66,MATCH($C1470&amp;$G1470,$AO$11:$AO$66&amp;$AP$11:$AP$66,0),COUNTIF($AT$10:$AV$10,"&lt;"&amp;AD1470)+1)</f>
        <v>5.9999999999999995E-4</v>
      </c>
      <c r="AF1470" s="111">
        <f t="shared" si="345"/>
        <v>3.2052367061317364</v>
      </c>
      <c r="AG1470" s="121">
        <f t="array" ref="AG1470">INDEX($AW$11:$BA$66,MATCH($C1470&amp;$G1470,$AO$11:$AO$66&amp;$AP$11:$AP$66,0),COUNTIF($AW$10:$BA$10,"&lt;"&amp;AD1470)+1)</f>
        <v>2.5000000000000001E-4</v>
      </c>
    </row>
    <row r="1471" spans="2:33" ht="12.75" customHeight="1" x14ac:dyDescent="0.3">
      <c r="B1471" s="83" t="str">
        <f t="shared" si="333"/>
        <v>3 3/8-6 UN</v>
      </c>
      <c r="C1471" s="74" t="s">
        <v>498</v>
      </c>
      <c r="D1471" s="74"/>
      <c r="E1471" s="24" t="s">
        <v>604</v>
      </c>
      <c r="F1471" s="84" t="s">
        <v>705</v>
      </c>
      <c r="G1471" s="75">
        <v>6</v>
      </c>
      <c r="H1471" s="74" t="s">
        <v>519</v>
      </c>
      <c r="I1471" s="74" t="s">
        <v>660</v>
      </c>
      <c r="J1471" s="74" t="s">
        <v>588</v>
      </c>
      <c r="K1471" s="74" t="s">
        <v>600</v>
      </c>
      <c r="L1471" s="23">
        <f t="shared" si="334"/>
        <v>85.651300000000006</v>
      </c>
      <c r="M1471" s="23">
        <f t="shared" si="335"/>
        <v>4.2332999999999998</v>
      </c>
      <c r="N1471" s="74">
        <v>60</v>
      </c>
      <c r="O1471" s="101">
        <f t="shared" si="336"/>
        <v>85.651300000000006</v>
      </c>
      <c r="P1471" s="85">
        <f t="shared" si="337"/>
        <v>20.3</v>
      </c>
      <c r="Q1471" s="58">
        <f t="shared" si="338"/>
        <v>0</v>
      </c>
      <c r="R1471" s="101">
        <f t="shared" si="339"/>
        <v>82.901700000000005</v>
      </c>
      <c r="S1471" s="85">
        <f t="shared" si="340"/>
        <v>6.4</v>
      </c>
      <c r="T1471" s="58">
        <f t="shared" si="341"/>
        <v>0</v>
      </c>
      <c r="U1471" s="58">
        <f t="shared" si="342"/>
        <v>7.6</v>
      </c>
      <c r="V1471" s="75">
        <f t="array" ref="V1471">INDEX(AS$11:AS$66,MATCH(C1471&amp;G1471,AO$11:AO$66&amp;AP$11:AP$66,0),0)</f>
        <v>5</v>
      </c>
      <c r="X1471" s="120">
        <f t="shared" si="343"/>
        <v>0.16666666666666666</v>
      </c>
      <c r="Y1471" s="61">
        <f t="array" ref="Y1471">INDEX($AQ$11:$AR$66,MATCH($C1471&amp;$G1471,$AO$11:$AO$66&amp;$AP$11:$AP$66,0),COUNTIF($AQ$10:$AR$10,"&lt;"&amp;Z1471)+1)</f>
        <v>2.9999999999999997E-4</v>
      </c>
      <c r="Z1471" s="123">
        <v>3.3721000000000001</v>
      </c>
      <c r="AA1471" s="61">
        <f t="array" ref="AA1471">INDEX($AT$11:$AV$66,MATCH($C1471&amp;$G1471,$AO$11:$AO$66&amp;$AP$11:$AP$66,0),COUNTIF($AT$10:$AV$10,"&lt;"&amp;Z1471)+1)</f>
        <v>8.0000000000000004E-4</v>
      </c>
      <c r="AB1471" s="111">
        <f t="shared" si="344"/>
        <v>3.2638468245269454</v>
      </c>
      <c r="AC1471" s="121">
        <f t="array" ref="AC1471">INDEX($AW$11:$BA$66,MATCH($C1471&amp;$G1471,$AO$11:$AO$66&amp;$AP$11:$AP$66,0),COUNTIF($AW$10:$BA$10,"&lt;"&amp;Z1471)+1)</f>
        <v>2.5000000000000001E-4</v>
      </c>
      <c r="AD1471" s="62">
        <v>3.3264999999999998</v>
      </c>
      <c r="AE1471" s="61">
        <f t="array" ref="AE1471">INDEX($AT$11:$AV$66,MATCH($C1471&amp;$G1471,$AO$11:$AO$66&amp;$AP$11:$AP$66,0),COUNTIF($AT$10:$AV$10,"&lt;"&amp;AD1471)+1)</f>
        <v>8.0000000000000004E-4</v>
      </c>
      <c r="AF1471" s="111">
        <f t="shared" si="345"/>
        <v>3.2543312163512965</v>
      </c>
      <c r="AG1471" s="121">
        <f t="array" ref="AG1471">INDEX($AW$11:$BA$66,MATCH($C1471&amp;$G1471,$AO$11:$AO$66&amp;$AP$11:$AP$66,0),COUNTIF($AW$10:$BA$10,"&lt;"&amp;AD1471)+1)</f>
        <v>2.5000000000000001E-4</v>
      </c>
    </row>
    <row r="1472" spans="2:33" ht="12.75" customHeight="1" x14ac:dyDescent="0.3">
      <c r="B1472" s="83" t="str">
        <f t="shared" si="333"/>
        <v>3 3/8-6 UN</v>
      </c>
      <c r="C1472" s="74" t="s">
        <v>498</v>
      </c>
      <c r="D1472" s="74"/>
      <c r="E1472" s="24" t="s">
        <v>604</v>
      </c>
      <c r="F1472" s="84" t="s">
        <v>705</v>
      </c>
      <c r="G1472" s="75">
        <v>6</v>
      </c>
      <c r="H1472" s="74" t="s">
        <v>519</v>
      </c>
      <c r="I1472" s="74" t="s">
        <v>661</v>
      </c>
      <c r="J1472" s="74" t="s">
        <v>588</v>
      </c>
      <c r="K1472" s="74" t="s">
        <v>600</v>
      </c>
      <c r="L1472" s="23">
        <f t="shared" si="334"/>
        <v>85.724999999999994</v>
      </c>
      <c r="M1472" s="23">
        <f t="shared" si="335"/>
        <v>4.2332999999999998</v>
      </c>
      <c r="N1472" s="74">
        <v>60</v>
      </c>
      <c r="O1472" s="101">
        <f t="shared" si="336"/>
        <v>85.724999999999994</v>
      </c>
      <c r="P1472" s="85">
        <f t="shared" si="337"/>
        <v>20.3</v>
      </c>
      <c r="Q1472" s="58">
        <f t="shared" si="338"/>
        <v>0</v>
      </c>
      <c r="R1472" s="101">
        <f t="shared" si="339"/>
        <v>82.975399999999993</v>
      </c>
      <c r="S1472" s="85">
        <f t="shared" si="340"/>
        <v>6.4</v>
      </c>
      <c r="T1472" s="58">
        <f t="shared" si="341"/>
        <v>0</v>
      </c>
      <c r="U1472" s="58">
        <f t="shared" si="342"/>
        <v>7.6</v>
      </c>
      <c r="V1472" s="75">
        <f t="array" ref="V1472">INDEX(AS$11:AS$66,MATCH(C1472&amp;G1472,AO$11:AO$66&amp;AP$11:AP$66,0),0)</f>
        <v>5</v>
      </c>
      <c r="X1472" s="120">
        <f t="shared" si="343"/>
        <v>0.16666666666666666</v>
      </c>
      <c r="Y1472" s="61">
        <f t="array" ref="Y1472">INDEX($AQ$11:$AR$66,MATCH($C1472&amp;$G1472,$AO$11:$AO$66&amp;$AP$11:$AP$66,0),COUNTIF($AQ$10:$AR$10,"&lt;"&amp;Z1472)+1)</f>
        <v>2.9999999999999997E-4</v>
      </c>
      <c r="Z1472" s="61">
        <f t="shared" si="348"/>
        <v>3.375</v>
      </c>
      <c r="AA1472" s="61">
        <f t="array" ref="AA1472">INDEX($AT$11:$AV$66,MATCH($C1472&amp;$G1472,$AO$11:$AO$66&amp;$AP$11:$AP$66,0),COUNTIF($AT$10:$AV$10,"&lt;"&amp;Z1472)+1)</f>
        <v>8.0000000000000004E-4</v>
      </c>
      <c r="AB1472" s="111">
        <f t="shared" si="344"/>
        <v>3.2667468245269453</v>
      </c>
      <c r="AC1472" s="121">
        <f t="array" ref="AC1472">INDEX($AW$11:$BA$66,MATCH($C1472&amp;$G1472,$AO$11:$AO$66&amp;$AP$11:$AP$66,0),COUNTIF($AW$10:$BA$10,"&lt;"&amp;Z1472)+1)</f>
        <v>2.5000000000000001E-4</v>
      </c>
      <c r="AD1472" s="62">
        <v>3.3317000000000001</v>
      </c>
      <c r="AE1472" s="61">
        <f t="array" ref="AE1472">INDEX($AT$11:$AV$66,MATCH($C1472&amp;$G1472,$AO$11:$AO$66&amp;$AP$11:$AP$66,0),COUNTIF($AT$10:$AV$10,"&lt;"&amp;AD1472)+1)</f>
        <v>8.0000000000000004E-4</v>
      </c>
      <c r="AF1472" s="111">
        <f t="shared" si="345"/>
        <v>3.2595312163512968</v>
      </c>
      <c r="AG1472" s="121">
        <f t="array" ref="AG1472">INDEX($AW$11:$BA$66,MATCH($C1472&amp;$G1472,$AO$11:$AO$66&amp;$AP$11:$AP$66,0),COUNTIF($AW$10:$BA$10,"&lt;"&amp;AD1472)+1)</f>
        <v>2.5000000000000001E-4</v>
      </c>
    </row>
    <row r="1473" spans="2:33" ht="12.75" customHeight="1" x14ac:dyDescent="0.3">
      <c r="B1473" s="83" t="str">
        <f t="shared" si="333"/>
        <v>3 3/8-8 UN</v>
      </c>
      <c r="C1473" s="74" t="s">
        <v>498</v>
      </c>
      <c r="D1473" s="74"/>
      <c r="E1473" s="24" t="s">
        <v>604</v>
      </c>
      <c r="F1473" s="84" t="s">
        <v>705</v>
      </c>
      <c r="G1473" s="75">
        <v>8</v>
      </c>
      <c r="H1473" s="74" t="s">
        <v>519</v>
      </c>
      <c r="I1473" s="74" t="s">
        <v>660</v>
      </c>
      <c r="J1473" s="74" t="s">
        <v>588</v>
      </c>
      <c r="K1473" s="74" t="s">
        <v>600</v>
      </c>
      <c r="L1473" s="23">
        <f t="shared" si="334"/>
        <v>85.659000000000006</v>
      </c>
      <c r="M1473" s="23">
        <f t="shared" si="335"/>
        <v>3.1749999999999998</v>
      </c>
      <c r="N1473" s="74">
        <v>60</v>
      </c>
      <c r="O1473" s="101">
        <f t="shared" si="336"/>
        <v>85.659000000000006</v>
      </c>
      <c r="P1473" s="85">
        <f t="shared" si="337"/>
        <v>17.8</v>
      </c>
      <c r="Q1473" s="58">
        <f t="shared" si="338"/>
        <v>0</v>
      </c>
      <c r="R1473" s="101">
        <f t="shared" si="339"/>
        <v>83.596699999999998</v>
      </c>
      <c r="S1473" s="85">
        <f t="shared" si="340"/>
        <v>6.4</v>
      </c>
      <c r="T1473" s="58">
        <f t="shared" si="341"/>
        <v>0</v>
      </c>
      <c r="U1473" s="58">
        <f t="shared" si="342"/>
        <v>6.4</v>
      </c>
      <c r="V1473" s="75">
        <f t="array" ref="V1473">INDEX(AS$11:AS$66,MATCH(C1473&amp;G1473,AO$11:AO$66&amp;AP$11:AP$66,0),0)</f>
        <v>5</v>
      </c>
      <c r="X1473" s="120">
        <f t="shared" si="343"/>
        <v>0.125</v>
      </c>
      <c r="Y1473" s="61">
        <f t="array" ref="Y1473">INDEX($AQ$11:$AR$66,MATCH($C1473&amp;$G1473,$AO$11:$AO$66&amp;$AP$11:$AP$66,0),COUNTIF($AQ$10:$AR$10,"&lt;"&amp;Z1473)+1)</f>
        <v>2.5000000000000001E-4</v>
      </c>
      <c r="Z1473" s="123">
        <v>3.3723999999999998</v>
      </c>
      <c r="AA1473" s="61">
        <f t="array" ref="AA1473">INDEX($AT$11:$AV$66,MATCH($C1473&amp;$G1473,$AO$11:$AO$66&amp;$AP$11:$AP$66,0),COUNTIF($AT$10:$AV$10,"&lt;"&amp;Z1473)+1)</f>
        <v>6.9999999999999999E-4</v>
      </c>
      <c r="AB1473" s="111">
        <f t="shared" si="344"/>
        <v>3.2912101183952087</v>
      </c>
      <c r="AC1473" s="121">
        <f t="array" ref="AC1473">INDEX($AW$11:$BA$66,MATCH($C1473&amp;$G1473,$AO$11:$AO$66&amp;$AP$11:$AP$66,0),COUNTIF($AW$10:$BA$10,"&lt;"&amp;Z1473)+1)</f>
        <v>2.5000000000000001E-4</v>
      </c>
      <c r="AD1473" s="62">
        <v>3.3365</v>
      </c>
      <c r="AE1473" s="61">
        <f t="array" ref="AE1473">INDEX($AT$11:$AV$66,MATCH($C1473&amp;$G1473,$AO$11:$AO$66&amp;$AP$11:$AP$66,0),COUNTIF($AT$10:$AV$10,"&lt;"&amp;AD1473)+1)</f>
        <v>6.9999999999999999E-4</v>
      </c>
      <c r="AF1473" s="111">
        <f t="shared" si="345"/>
        <v>3.2823734122634725</v>
      </c>
      <c r="AG1473" s="121">
        <f t="array" ref="AG1473">INDEX($AW$11:$BA$66,MATCH($C1473&amp;$G1473,$AO$11:$AO$66&amp;$AP$11:$AP$66,0),COUNTIF($AW$10:$BA$10,"&lt;"&amp;AD1473)+1)</f>
        <v>2.5000000000000001E-4</v>
      </c>
    </row>
    <row r="1474" spans="2:33" ht="12.75" customHeight="1" x14ac:dyDescent="0.3">
      <c r="B1474" s="83" t="str">
        <f t="shared" si="333"/>
        <v>3 3/8-8 UN</v>
      </c>
      <c r="C1474" s="74" t="s">
        <v>498</v>
      </c>
      <c r="D1474" s="74"/>
      <c r="E1474" s="24" t="s">
        <v>604</v>
      </c>
      <c r="F1474" s="84" t="s">
        <v>705</v>
      </c>
      <c r="G1474" s="75">
        <v>8</v>
      </c>
      <c r="H1474" s="74" t="s">
        <v>519</v>
      </c>
      <c r="I1474" s="74" t="s">
        <v>661</v>
      </c>
      <c r="J1474" s="74" t="s">
        <v>588</v>
      </c>
      <c r="K1474" s="74" t="s">
        <v>600</v>
      </c>
      <c r="L1474" s="23">
        <f t="shared" si="334"/>
        <v>85.724999999999994</v>
      </c>
      <c r="M1474" s="23">
        <f t="shared" si="335"/>
        <v>3.1749999999999998</v>
      </c>
      <c r="N1474" s="74">
        <v>60</v>
      </c>
      <c r="O1474" s="101">
        <f t="shared" si="336"/>
        <v>85.724999999999994</v>
      </c>
      <c r="P1474" s="85">
        <f t="shared" si="337"/>
        <v>17.8</v>
      </c>
      <c r="Q1474" s="58">
        <f t="shared" si="338"/>
        <v>0</v>
      </c>
      <c r="R1474" s="101">
        <f t="shared" si="339"/>
        <v>83.662800000000004</v>
      </c>
      <c r="S1474" s="85">
        <f t="shared" si="340"/>
        <v>6.4</v>
      </c>
      <c r="T1474" s="58">
        <f t="shared" si="341"/>
        <v>0</v>
      </c>
      <c r="U1474" s="58">
        <f t="shared" si="342"/>
        <v>6.4</v>
      </c>
      <c r="V1474" s="75">
        <f t="array" ref="V1474">INDEX(AS$11:AS$66,MATCH(C1474&amp;G1474,AO$11:AO$66&amp;AP$11:AP$66,0),0)</f>
        <v>5</v>
      </c>
      <c r="X1474" s="120">
        <f t="shared" si="343"/>
        <v>0.125</v>
      </c>
      <c r="Y1474" s="61">
        <f t="array" ref="Y1474">INDEX($AQ$11:$AR$66,MATCH($C1474&amp;$G1474,$AO$11:$AO$66&amp;$AP$11:$AP$66,0),COUNTIF($AQ$10:$AR$10,"&lt;"&amp;Z1474)+1)</f>
        <v>2.5000000000000001E-4</v>
      </c>
      <c r="Z1474" s="61">
        <f t="shared" si="348"/>
        <v>3.375</v>
      </c>
      <c r="AA1474" s="61">
        <f t="array" ref="AA1474">INDEX($AT$11:$AV$66,MATCH($C1474&amp;$G1474,$AO$11:$AO$66&amp;$AP$11:$AP$66,0),COUNTIF($AT$10:$AV$10,"&lt;"&amp;Z1474)+1)</f>
        <v>6.9999999999999999E-4</v>
      </c>
      <c r="AB1474" s="111">
        <f t="shared" si="344"/>
        <v>3.2938101183952089</v>
      </c>
      <c r="AC1474" s="121">
        <f t="array" ref="AC1474">INDEX($AW$11:$BA$66,MATCH($C1474&amp;$G1474,$AO$11:$AO$66&amp;$AP$11:$AP$66,0),COUNTIF($AW$10:$BA$10,"&lt;"&amp;Z1474)+1)</f>
        <v>2.5000000000000001E-4</v>
      </c>
      <c r="AD1474" s="62">
        <v>3.3412999999999999</v>
      </c>
      <c r="AE1474" s="61">
        <f t="array" ref="AE1474">INDEX($AT$11:$AV$66,MATCH($C1474&amp;$G1474,$AO$11:$AO$66&amp;$AP$11:$AP$66,0),COUNTIF($AT$10:$AV$10,"&lt;"&amp;AD1474)+1)</f>
        <v>6.9999999999999999E-4</v>
      </c>
      <c r="AF1474" s="111">
        <f t="shared" si="345"/>
        <v>3.2871734122634724</v>
      </c>
      <c r="AG1474" s="121">
        <f t="array" ref="AG1474">INDEX($AW$11:$BA$66,MATCH($C1474&amp;$G1474,$AO$11:$AO$66&amp;$AP$11:$AP$66,0),COUNTIF($AW$10:$BA$10,"&lt;"&amp;AD1474)+1)</f>
        <v>2.5000000000000001E-4</v>
      </c>
    </row>
    <row r="1475" spans="2:33" ht="12.75" customHeight="1" x14ac:dyDescent="0.3">
      <c r="B1475" s="83" t="str">
        <f t="shared" si="333"/>
        <v>3 3/8-12 UN</v>
      </c>
      <c r="C1475" s="74" t="s">
        <v>498</v>
      </c>
      <c r="D1475" s="74"/>
      <c r="E1475" s="24" t="s">
        <v>604</v>
      </c>
      <c r="F1475" s="84" t="s">
        <v>705</v>
      </c>
      <c r="G1475" s="75">
        <v>12</v>
      </c>
      <c r="H1475" s="74" t="s">
        <v>519</v>
      </c>
      <c r="I1475" s="74" t="s">
        <v>660</v>
      </c>
      <c r="J1475" s="74" t="s">
        <v>588</v>
      </c>
      <c r="K1475" s="74" t="s">
        <v>600</v>
      </c>
      <c r="L1475" s="23">
        <f t="shared" si="334"/>
        <v>85.676699999999997</v>
      </c>
      <c r="M1475" s="23">
        <f t="shared" si="335"/>
        <v>2.1166999999999998</v>
      </c>
      <c r="N1475" s="74">
        <v>60</v>
      </c>
      <c r="O1475" s="101">
        <f t="shared" si="336"/>
        <v>85.676699999999997</v>
      </c>
      <c r="P1475" s="85">
        <f t="shared" si="337"/>
        <v>15.2</v>
      </c>
      <c r="Q1475" s="58">
        <f t="shared" si="338"/>
        <v>0</v>
      </c>
      <c r="R1475" s="101">
        <f t="shared" si="339"/>
        <v>84.301900000000003</v>
      </c>
      <c r="S1475" s="85">
        <f t="shared" si="340"/>
        <v>6.4</v>
      </c>
      <c r="T1475" s="58">
        <f t="shared" si="341"/>
        <v>0</v>
      </c>
      <c r="U1475" s="58">
        <f t="shared" si="342"/>
        <v>5.0999999999999996</v>
      </c>
      <c r="V1475" s="75">
        <f t="array" ref="V1475">INDEX(AS$11:AS$66,MATCH(C1475&amp;G1475,AO$11:AO$66&amp;AP$11:AP$66,0),0)</f>
        <v>6</v>
      </c>
      <c r="X1475" s="120">
        <f t="shared" si="343"/>
        <v>8.3333333333333329E-2</v>
      </c>
      <c r="Y1475" s="61">
        <f t="array" ref="Y1475">INDEX($AQ$11:$AR$66,MATCH($C1475&amp;$G1475,$AO$11:$AO$66&amp;$AP$11:$AP$66,0),COUNTIF($AQ$10:$AR$10,"&lt;"&amp;Z1475)+1)</f>
        <v>2.0000000000000001E-4</v>
      </c>
      <c r="Z1475" s="123">
        <v>3.3731</v>
      </c>
      <c r="AA1475" s="61">
        <f t="array" ref="AA1475">INDEX($AT$11:$AV$66,MATCH($C1475&amp;$G1475,$AO$11:$AO$66&amp;$AP$11:$AP$66,0),COUNTIF($AT$10:$AV$10,"&lt;"&amp;Z1475)+1)</f>
        <v>5.9999999999999995E-4</v>
      </c>
      <c r="AB1475" s="111">
        <f t="shared" si="344"/>
        <v>3.3189734122634724</v>
      </c>
      <c r="AC1475" s="121">
        <f t="array" ref="AC1475">INDEX($AW$11:$BA$66,MATCH($C1475&amp;$G1475,$AO$11:$AO$66&amp;$AP$11:$AP$66,0),COUNTIF($AW$10:$BA$10,"&lt;"&amp;Z1475)+1)</f>
        <v>2.5000000000000001E-4</v>
      </c>
      <c r="AD1475" s="62">
        <v>3.3487</v>
      </c>
      <c r="AE1475" s="61">
        <f t="array" ref="AE1475">INDEX($AT$11:$AV$66,MATCH($C1475&amp;$G1475,$AO$11:$AO$66&amp;$AP$11:$AP$66,0),COUNTIF($AT$10:$AV$10,"&lt;"&amp;AD1475)+1)</f>
        <v>5.9999999999999995E-4</v>
      </c>
      <c r="AF1475" s="111">
        <f t="shared" si="345"/>
        <v>3.3126156081756486</v>
      </c>
      <c r="AG1475" s="121">
        <f t="array" ref="AG1475">INDEX($AW$11:$BA$66,MATCH($C1475&amp;$G1475,$AO$11:$AO$66&amp;$AP$11:$AP$66,0),COUNTIF($AW$10:$BA$10,"&lt;"&amp;AD1475)+1)</f>
        <v>2.5000000000000001E-4</v>
      </c>
    </row>
    <row r="1476" spans="2:33" ht="12.75" customHeight="1" x14ac:dyDescent="0.3">
      <c r="B1476" s="83" t="str">
        <f t="shared" si="333"/>
        <v>3 3/8-12 UN</v>
      </c>
      <c r="C1476" s="74" t="s">
        <v>498</v>
      </c>
      <c r="D1476" s="74"/>
      <c r="E1476" s="24" t="s">
        <v>604</v>
      </c>
      <c r="F1476" s="84" t="s">
        <v>705</v>
      </c>
      <c r="G1476" s="75">
        <v>12</v>
      </c>
      <c r="H1476" s="74" t="s">
        <v>519</v>
      </c>
      <c r="I1476" s="74" t="s">
        <v>661</v>
      </c>
      <c r="J1476" s="74" t="s">
        <v>588</v>
      </c>
      <c r="K1476" s="74" t="s">
        <v>600</v>
      </c>
      <c r="L1476" s="23">
        <f t="shared" si="334"/>
        <v>85.724999999999994</v>
      </c>
      <c r="M1476" s="23">
        <f t="shared" si="335"/>
        <v>2.1166999999999998</v>
      </c>
      <c r="N1476" s="74">
        <v>60</v>
      </c>
      <c r="O1476" s="101">
        <f t="shared" si="336"/>
        <v>85.724999999999994</v>
      </c>
      <c r="P1476" s="85">
        <f t="shared" si="337"/>
        <v>15.2</v>
      </c>
      <c r="Q1476" s="58">
        <f t="shared" si="338"/>
        <v>0</v>
      </c>
      <c r="R1476" s="101">
        <f t="shared" si="339"/>
        <v>84.350200000000001</v>
      </c>
      <c r="S1476" s="85">
        <f t="shared" si="340"/>
        <v>6.4</v>
      </c>
      <c r="T1476" s="58">
        <f t="shared" si="341"/>
        <v>0</v>
      </c>
      <c r="U1476" s="58">
        <f t="shared" si="342"/>
        <v>5.0999999999999996</v>
      </c>
      <c r="V1476" s="75">
        <f t="array" ref="V1476">INDEX(AS$11:AS$66,MATCH(C1476&amp;G1476,AO$11:AO$66&amp;AP$11:AP$66,0),0)</f>
        <v>6</v>
      </c>
      <c r="X1476" s="120">
        <f t="shared" si="343"/>
        <v>8.3333333333333329E-2</v>
      </c>
      <c r="Y1476" s="61">
        <f t="array" ref="Y1476">INDEX($AQ$11:$AR$66,MATCH($C1476&amp;$G1476,$AO$11:$AO$66&amp;$AP$11:$AP$66,0),COUNTIF($AQ$10:$AR$10,"&lt;"&amp;Z1476)+1)</f>
        <v>2.0000000000000001E-4</v>
      </c>
      <c r="Z1476" s="61">
        <f t="shared" si="348"/>
        <v>3.375</v>
      </c>
      <c r="AA1476" s="61">
        <f t="array" ref="AA1476">INDEX($AT$11:$AV$66,MATCH($C1476&amp;$G1476,$AO$11:$AO$66&amp;$AP$11:$AP$66,0),COUNTIF($AT$10:$AV$10,"&lt;"&amp;Z1476)+1)</f>
        <v>5.9999999999999995E-4</v>
      </c>
      <c r="AB1476" s="111">
        <f t="shared" si="344"/>
        <v>3.3208734122634724</v>
      </c>
      <c r="AC1476" s="121">
        <f t="array" ref="AC1476">INDEX($AW$11:$BA$66,MATCH($C1476&amp;$G1476,$AO$11:$AO$66&amp;$AP$11:$AP$66,0),COUNTIF($AW$10:$BA$10,"&lt;"&amp;Z1476)+1)</f>
        <v>2.5000000000000001E-4</v>
      </c>
      <c r="AD1476" s="62">
        <v>3.3521999999999998</v>
      </c>
      <c r="AE1476" s="61">
        <f t="array" ref="AE1476">INDEX($AT$11:$AV$66,MATCH($C1476&amp;$G1476,$AO$11:$AO$66&amp;$AP$11:$AP$66,0),COUNTIF($AT$10:$AV$10,"&lt;"&amp;AD1476)+1)</f>
        <v>5.9999999999999995E-4</v>
      </c>
      <c r="AF1476" s="111">
        <f t="shared" si="345"/>
        <v>3.3161156081756484</v>
      </c>
      <c r="AG1476" s="121">
        <f t="array" ref="AG1476">INDEX($AW$11:$BA$66,MATCH($C1476&amp;$G1476,$AO$11:$AO$66&amp;$AP$11:$AP$66,0),COUNTIF($AW$10:$BA$10,"&lt;"&amp;AD1476)+1)</f>
        <v>2.5000000000000001E-4</v>
      </c>
    </row>
    <row r="1477" spans="2:33" ht="12.75" customHeight="1" x14ac:dyDescent="0.3">
      <c r="B1477" s="83" t="str">
        <f t="shared" si="333"/>
        <v>3 3/8-16 UN</v>
      </c>
      <c r="C1477" s="74" t="s">
        <v>498</v>
      </c>
      <c r="D1477" s="74"/>
      <c r="E1477" s="24" t="s">
        <v>604</v>
      </c>
      <c r="F1477" s="84" t="s">
        <v>705</v>
      </c>
      <c r="G1477" s="75">
        <v>16</v>
      </c>
      <c r="H1477" s="74" t="s">
        <v>519</v>
      </c>
      <c r="I1477" s="74" t="s">
        <v>660</v>
      </c>
      <c r="J1477" s="74" t="s">
        <v>588</v>
      </c>
      <c r="K1477" s="74" t="s">
        <v>600</v>
      </c>
      <c r="L1477" s="23">
        <f t="shared" si="334"/>
        <v>85.681799999999996</v>
      </c>
      <c r="M1477" s="23">
        <f t="shared" si="335"/>
        <v>1.5874999999999999</v>
      </c>
      <c r="N1477" s="74">
        <v>60</v>
      </c>
      <c r="O1477" s="101">
        <f t="shared" si="336"/>
        <v>85.681799999999996</v>
      </c>
      <c r="P1477" s="85">
        <f t="shared" si="337"/>
        <v>15.2</v>
      </c>
      <c r="Q1477" s="58">
        <f t="shared" si="338"/>
        <v>0</v>
      </c>
      <c r="R1477" s="101">
        <f t="shared" si="339"/>
        <v>84.650700000000001</v>
      </c>
      <c r="S1477" s="85">
        <f t="shared" si="340"/>
        <v>6.4</v>
      </c>
      <c r="T1477" s="58">
        <f t="shared" si="341"/>
        <v>0</v>
      </c>
      <c r="U1477" s="58">
        <f t="shared" si="342"/>
        <v>3.8</v>
      </c>
      <c r="V1477" s="75">
        <f t="array" ref="V1477">INDEX(AS$11:AS$66,MATCH(C1477&amp;G1477,AO$11:AO$66&amp;AP$11:AP$66,0),0)</f>
        <v>8</v>
      </c>
      <c r="X1477" s="120">
        <f t="shared" si="343"/>
        <v>6.25E-2</v>
      </c>
      <c r="Y1477" s="61">
        <f t="array" ref="Y1477">INDEX($AQ$11:$AR$66,MATCH($C1477&amp;$G1477,$AO$11:$AO$66&amp;$AP$11:$AP$66,0),COUNTIF($AQ$10:$AR$10,"&lt;"&amp;Z1477)+1)</f>
        <v>1.4999999999999999E-4</v>
      </c>
      <c r="Z1477" s="123">
        <v>3.3733</v>
      </c>
      <c r="AA1477" s="61">
        <f t="array" ref="AA1477">INDEX($AT$11:$AV$66,MATCH($C1477&amp;$G1477,$AO$11:$AO$66&amp;$AP$11:$AP$66,0),COUNTIF($AT$10:$AV$10,"&lt;"&amp;Z1477)+1)</f>
        <v>5.9999999999999995E-4</v>
      </c>
      <c r="AB1477" s="111">
        <f t="shared" si="344"/>
        <v>3.3327050591976044</v>
      </c>
      <c r="AC1477" s="121">
        <f t="array" ref="AC1477">INDEX($AW$11:$BA$66,MATCH($C1477&amp;$G1477,$AO$11:$AO$66&amp;$AP$11:$AP$66,0),COUNTIF($AW$10:$BA$10,"&lt;"&amp;Z1477)+1)</f>
        <v>2.5000000000000001E-4</v>
      </c>
      <c r="AD1477" s="62">
        <v>3.3540000000000001</v>
      </c>
      <c r="AE1477" s="61">
        <f t="array" ref="AE1477">INDEX($AT$11:$AV$66,MATCH($C1477&amp;$G1477,$AO$11:$AO$66&amp;$AP$11:$AP$66,0),COUNTIF($AT$10:$AV$10,"&lt;"&amp;AD1477)+1)</f>
        <v>5.9999999999999995E-4</v>
      </c>
      <c r="AF1477" s="111">
        <f t="shared" si="345"/>
        <v>3.3269367061317365</v>
      </c>
      <c r="AG1477" s="121">
        <f t="array" ref="AG1477">INDEX($AW$11:$BA$66,MATCH($C1477&amp;$G1477,$AO$11:$AO$66&amp;$AP$11:$AP$66,0),COUNTIF($AW$10:$BA$10,"&lt;"&amp;AD1477)+1)</f>
        <v>2.5000000000000001E-4</v>
      </c>
    </row>
    <row r="1478" spans="2:33" ht="12.75" customHeight="1" x14ac:dyDescent="0.3">
      <c r="B1478" s="83" t="str">
        <f t="shared" si="333"/>
        <v>3 3/8-16 UN</v>
      </c>
      <c r="C1478" s="74" t="s">
        <v>498</v>
      </c>
      <c r="D1478" s="74"/>
      <c r="E1478" s="24" t="s">
        <v>604</v>
      </c>
      <c r="F1478" s="84" t="s">
        <v>705</v>
      </c>
      <c r="G1478" s="75">
        <v>16</v>
      </c>
      <c r="H1478" s="74" t="s">
        <v>519</v>
      </c>
      <c r="I1478" s="74" t="s">
        <v>661</v>
      </c>
      <c r="J1478" s="74" t="s">
        <v>588</v>
      </c>
      <c r="K1478" s="74" t="s">
        <v>600</v>
      </c>
      <c r="L1478" s="23">
        <f t="shared" si="334"/>
        <v>85.724999999999994</v>
      </c>
      <c r="M1478" s="23">
        <f t="shared" si="335"/>
        <v>1.5874999999999999</v>
      </c>
      <c r="N1478" s="74">
        <v>60</v>
      </c>
      <c r="O1478" s="101">
        <f t="shared" si="336"/>
        <v>85.724999999999994</v>
      </c>
      <c r="P1478" s="85">
        <f t="shared" si="337"/>
        <v>15.2</v>
      </c>
      <c r="Q1478" s="58">
        <f t="shared" si="338"/>
        <v>0</v>
      </c>
      <c r="R1478" s="101">
        <f t="shared" si="339"/>
        <v>84.693899999999999</v>
      </c>
      <c r="S1478" s="85">
        <f t="shared" si="340"/>
        <v>6.4</v>
      </c>
      <c r="T1478" s="58">
        <f t="shared" si="341"/>
        <v>0</v>
      </c>
      <c r="U1478" s="58">
        <f t="shared" si="342"/>
        <v>3.8</v>
      </c>
      <c r="V1478" s="75">
        <f t="array" ref="V1478">INDEX(AS$11:AS$66,MATCH(C1478&amp;G1478,AO$11:AO$66&amp;AP$11:AP$66,0),0)</f>
        <v>8</v>
      </c>
      <c r="X1478" s="120">
        <f t="shared" si="343"/>
        <v>6.25E-2</v>
      </c>
      <c r="Y1478" s="61">
        <f t="array" ref="Y1478">INDEX($AQ$11:$AR$66,MATCH($C1478&amp;$G1478,$AO$11:$AO$66&amp;$AP$11:$AP$66,0),COUNTIF($AQ$10:$AR$10,"&lt;"&amp;Z1478)+1)</f>
        <v>1.4999999999999999E-4</v>
      </c>
      <c r="Z1478" s="61">
        <f t="shared" si="348"/>
        <v>3.375</v>
      </c>
      <c r="AA1478" s="61">
        <f t="array" ref="AA1478">INDEX($AT$11:$AV$66,MATCH($C1478&amp;$G1478,$AO$11:$AO$66&amp;$AP$11:$AP$66,0),COUNTIF($AT$10:$AV$10,"&lt;"&amp;Z1478)+1)</f>
        <v>5.9999999999999995E-4</v>
      </c>
      <c r="AB1478" s="111">
        <f t="shared" si="344"/>
        <v>3.3344050591976044</v>
      </c>
      <c r="AC1478" s="121">
        <f t="array" ref="AC1478">INDEX($AW$11:$BA$66,MATCH($C1478&amp;$G1478,$AO$11:$AO$66&amp;$AP$11:$AP$66,0),COUNTIF($AW$10:$BA$10,"&lt;"&amp;Z1478)+1)</f>
        <v>2.5000000000000001E-4</v>
      </c>
      <c r="AD1478" s="62">
        <v>3.3572000000000002</v>
      </c>
      <c r="AE1478" s="61">
        <f t="array" ref="AE1478">INDEX($AT$11:$AV$66,MATCH($C1478&amp;$G1478,$AO$11:$AO$66&amp;$AP$11:$AP$66,0),COUNTIF($AT$10:$AV$10,"&lt;"&amp;AD1478)+1)</f>
        <v>5.9999999999999995E-4</v>
      </c>
      <c r="AF1478" s="111">
        <f t="shared" si="345"/>
        <v>3.3301367061317366</v>
      </c>
      <c r="AG1478" s="121">
        <f t="array" ref="AG1478">INDEX($AW$11:$BA$66,MATCH($C1478&amp;$G1478,$AO$11:$AO$66&amp;$AP$11:$AP$66,0),COUNTIF($AW$10:$BA$10,"&lt;"&amp;AD1478)+1)</f>
        <v>2.5000000000000001E-4</v>
      </c>
    </row>
    <row r="1479" spans="2:33" ht="12.75" customHeight="1" x14ac:dyDescent="0.3">
      <c r="B1479" s="83" t="str">
        <f t="shared" si="333"/>
        <v>3 1/2-6 UN</v>
      </c>
      <c r="C1479" s="74" t="s">
        <v>498</v>
      </c>
      <c r="D1479" s="74"/>
      <c r="E1479" s="24" t="s">
        <v>604</v>
      </c>
      <c r="F1479" s="84" t="s">
        <v>706</v>
      </c>
      <c r="G1479" s="75">
        <v>6</v>
      </c>
      <c r="H1479" s="74" t="s">
        <v>519</v>
      </c>
      <c r="I1479" s="74" t="s">
        <v>660</v>
      </c>
      <c r="J1479" s="74" t="s">
        <v>588</v>
      </c>
      <c r="K1479" s="74" t="s">
        <v>600</v>
      </c>
      <c r="L1479" s="23">
        <f t="shared" si="334"/>
        <v>88.826300000000003</v>
      </c>
      <c r="M1479" s="23">
        <f t="shared" si="335"/>
        <v>4.2332999999999998</v>
      </c>
      <c r="N1479" s="74">
        <v>60</v>
      </c>
      <c r="O1479" s="101">
        <f t="shared" si="336"/>
        <v>88.826300000000003</v>
      </c>
      <c r="P1479" s="85">
        <f t="shared" si="337"/>
        <v>20.3</v>
      </c>
      <c r="Q1479" s="58">
        <f t="shared" si="338"/>
        <v>0</v>
      </c>
      <c r="R1479" s="101">
        <f t="shared" si="339"/>
        <v>86.076700000000002</v>
      </c>
      <c r="S1479" s="85">
        <f t="shared" si="340"/>
        <v>6.4</v>
      </c>
      <c r="T1479" s="58">
        <f t="shared" si="341"/>
        <v>0</v>
      </c>
      <c r="U1479" s="58">
        <f t="shared" si="342"/>
        <v>7.6</v>
      </c>
      <c r="V1479" s="75">
        <f t="array" ref="V1479">INDEX(AS$11:AS$66,MATCH(C1479&amp;G1479,AO$11:AO$66&amp;AP$11:AP$66,0),0)</f>
        <v>5</v>
      </c>
      <c r="X1479" s="120">
        <f t="shared" si="343"/>
        <v>0.16666666666666666</v>
      </c>
      <c r="Y1479" s="61">
        <f t="array" ref="Y1479">INDEX($AQ$11:$AR$66,MATCH($C1479&amp;$G1479,$AO$11:$AO$66&amp;$AP$11:$AP$66,0),COUNTIF($AQ$10:$AR$10,"&lt;"&amp;Z1479)+1)</f>
        <v>2.9999999999999997E-4</v>
      </c>
      <c r="Z1479" s="123">
        <v>3.4971000000000001</v>
      </c>
      <c r="AA1479" s="61">
        <f t="array" ref="AA1479">INDEX($AT$11:$AV$66,MATCH($C1479&amp;$G1479,$AO$11:$AO$66&amp;$AP$11:$AP$66,0),COUNTIF($AT$10:$AV$10,"&lt;"&amp;Z1479)+1)</f>
        <v>8.0000000000000004E-4</v>
      </c>
      <c r="AB1479" s="111">
        <f t="shared" si="344"/>
        <v>3.3888468245269454</v>
      </c>
      <c r="AC1479" s="121">
        <f t="array" ref="AC1479">INDEX($AW$11:$BA$66,MATCH($C1479&amp;$G1479,$AO$11:$AO$66&amp;$AP$11:$AP$66,0),COUNTIF($AW$10:$BA$10,"&lt;"&amp;Z1479)+1)</f>
        <v>2.5000000000000001E-4</v>
      </c>
      <c r="AD1479" s="62">
        <v>3.4514</v>
      </c>
      <c r="AE1479" s="61">
        <f t="array" ref="AE1479">INDEX($AT$11:$AV$66,MATCH($C1479&amp;$G1479,$AO$11:$AO$66&amp;$AP$11:$AP$66,0),COUNTIF($AT$10:$AV$10,"&lt;"&amp;AD1479)+1)</f>
        <v>8.0000000000000004E-4</v>
      </c>
      <c r="AF1479" s="111">
        <f t="shared" si="345"/>
        <v>3.3792312163512968</v>
      </c>
      <c r="AG1479" s="121">
        <f t="array" ref="AG1479">INDEX($AW$11:$BA$66,MATCH($C1479&amp;$G1479,$AO$11:$AO$66&amp;$AP$11:$AP$66,0),COUNTIF($AW$10:$BA$10,"&lt;"&amp;AD1479)+1)</f>
        <v>2.5000000000000001E-4</v>
      </c>
    </row>
    <row r="1480" spans="2:33" ht="12.75" customHeight="1" x14ac:dyDescent="0.3">
      <c r="B1480" s="83" t="str">
        <f t="shared" si="333"/>
        <v>3 1/2-6 UN</v>
      </c>
      <c r="C1480" s="74" t="s">
        <v>498</v>
      </c>
      <c r="D1480" s="74"/>
      <c r="E1480" s="24" t="s">
        <v>604</v>
      </c>
      <c r="F1480" s="84" t="s">
        <v>706</v>
      </c>
      <c r="G1480" s="75">
        <v>6</v>
      </c>
      <c r="H1480" s="74" t="s">
        <v>519</v>
      </c>
      <c r="I1480" s="74" t="s">
        <v>661</v>
      </c>
      <c r="J1480" s="74" t="s">
        <v>588</v>
      </c>
      <c r="K1480" s="74" t="s">
        <v>600</v>
      </c>
      <c r="L1480" s="23">
        <f t="shared" si="334"/>
        <v>88.9</v>
      </c>
      <c r="M1480" s="23">
        <f t="shared" si="335"/>
        <v>4.2332999999999998</v>
      </c>
      <c r="N1480" s="74">
        <v>60</v>
      </c>
      <c r="O1480" s="101">
        <f t="shared" si="336"/>
        <v>88.9</v>
      </c>
      <c r="P1480" s="85">
        <f t="shared" si="337"/>
        <v>20.3</v>
      </c>
      <c r="Q1480" s="58">
        <f t="shared" si="338"/>
        <v>0</v>
      </c>
      <c r="R1480" s="101">
        <f t="shared" si="339"/>
        <v>86.150400000000005</v>
      </c>
      <c r="S1480" s="85">
        <f t="shared" si="340"/>
        <v>6.4</v>
      </c>
      <c r="T1480" s="58">
        <f t="shared" si="341"/>
        <v>0</v>
      </c>
      <c r="U1480" s="58">
        <f t="shared" si="342"/>
        <v>7.6</v>
      </c>
      <c r="V1480" s="75">
        <f t="array" ref="V1480">INDEX(AS$11:AS$66,MATCH(C1480&amp;G1480,AO$11:AO$66&amp;AP$11:AP$66,0),0)</f>
        <v>5</v>
      </c>
      <c r="X1480" s="120">
        <f t="shared" si="343"/>
        <v>0.16666666666666666</v>
      </c>
      <c r="Y1480" s="61">
        <f t="array" ref="Y1480">INDEX($AQ$11:$AR$66,MATCH($C1480&amp;$G1480,$AO$11:$AO$66&amp;$AP$11:$AP$66,0),COUNTIF($AQ$10:$AR$10,"&lt;"&amp;Z1480)+1)</f>
        <v>2.9999999999999997E-4</v>
      </c>
      <c r="Z1480" s="61">
        <f t="shared" si="348"/>
        <v>3.5</v>
      </c>
      <c r="AA1480" s="61">
        <f t="array" ref="AA1480">INDEX($AT$11:$AV$66,MATCH($C1480&amp;$G1480,$AO$11:$AO$66&amp;$AP$11:$AP$66,0),COUNTIF($AT$10:$AV$10,"&lt;"&amp;Z1480)+1)</f>
        <v>8.0000000000000004E-4</v>
      </c>
      <c r="AB1480" s="111">
        <f t="shared" si="344"/>
        <v>3.3917468245269453</v>
      </c>
      <c r="AC1480" s="121">
        <f t="array" ref="AC1480">INDEX($AW$11:$BA$66,MATCH($C1480&amp;$G1480,$AO$11:$AO$66&amp;$AP$11:$AP$66,0),COUNTIF($AW$10:$BA$10,"&lt;"&amp;Z1480)+1)</f>
        <v>2.5000000000000001E-4</v>
      </c>
      <c r="AD1480" s="62">
        <v>3.4567000000000001</v>
      </c>
      <c r="AE1480" s="61">
        <f t="array" ref="AE1480">INDEX($AT$11:$AV$66,MATCH($C1480&amp;$G1480,$AO$11:$AO$66&amp;$AP$11:$AP$66,0),COUNTIF($AT$10:$AV$10,"&lt;"&amp;AD1480)+1)</f>
        <v>8.0000000000000004E-4</v>
      </c>
      <c r="AF1480" s="111">
        <f t="shared" si="345"/>
        <v>3.3845312163512968</v>
      </c>
      <c r="AG1480" s="121">
        <f t="array" ref="AG1480">INDEX($AW$11:$BA$66,MATCH($C1480&amp;$G1480,$AO$11:$AO$66&amp;$AP$11:$AP$66,0),COUNTIF($AW$10:$BA$10,"&lt;"&amp;AD1480)+1)</f>
        <v>2.5000000000000001E-4</v>
      </c>
    </row>
    <row r="1481" spans="2:33" ht="12.75" customHeight="1" x14ac:dyDescent="0.3">
      <c r="B1481" s="83" t="str">
        <f t="shared" si="333"/>
        <v>3 1/2-8 UN</v>
      </c>
      <c r="C1481" s="74" t="s">
        <v>498</v>
      </c>
      <c r="D1481" s="74"/>
      <c r="E1481" s="24" t="s">
        <v>604</v>
      </c>
      <c r="F1481" s="84" t="s">
        <v>706</v>
      </c>
      <c r="G1481" s="75">
        <v>8</v>
      </c>
      <c r="H1481" s="74" t="s">
        <v>519</v>
      </c>
      <c r="I1481" s="74" t="s">
        <v>660</v>
      </c>
      <c r="J1481" s="74" t="s">
        <v>588</v>
      </c>
      <c r="K1481" s="74" t="s">
        <v>600</v>
      </c>
      <c r="L1481" s="23">
        <f t="shared" si="334"/>
        <v>88.834000000000003</v>
      </c>
      <c r="M1481" s="23">
        <f t="shared" si="335"/>
        <v>3.1749999999999998</v>
      </c>
      <c r="N1481" s="74">
        <v>60</v>
      </c>
      <c r="O1481" s="101">
        <f t="shared" si="336"/>
        <v>88.834000000000003</v>
      </c>
      <c r="P1481" s="85">
        <f t="shared" si="337"/>
        <v>17.8</v>
      </c>
      <c r="Q1481" s="58">
        <f t="shared" si="338"/>
        <v>0</v>
      </c>
      <c r="R1481" s="101">
        <f t="shared" si="339"/>
        <v>86.771699999999996</v>
      </c>
      <c r="S1481" s="85">
        <f t="shared" si="340"/>
        <v>6.4</v>
      </c>
      <c r="T1481" s="58">
        <f t="shared" si="341"/>
        <v>0</v>
      </c>
      <c r="U1481" s="58">
        <f t="shared" si="342"/>
        <v>6.4</v>
      </c>
      <c r="V1481" s="75">
        <f t="array" ref="V1481">INDEX(AS$11:AS$66,MATCH(C1481&amp;G1481,AO$11:AO$66&amp;AP$11:AP$66,0),0)</f>
        <v>5</v>
      </c>
      <c r="X1481" s="120">
        <f t="shared" si="343"/>
        <v>0.125</v>
      </c>
      <c r="Y1481" s="61">
        <f t="array" ref="Y1481">INDEX($AQ$11:$AR$66,MATCH($C1481&amp;$G1481,$AO$11:$AO$66&amp;$AP$11:$AP$66,0),COUNTIF($AQ$10:$AR$10,"&lt;"&amp;Z1481)+1)</f>
        <v>2.5000000000000001E-4</v>
      </c>
      <c r="Z1481" s="123">
        <v>3.4973999999999998</v>
      </c>
      <c r="AA1481" s="61">
        <f t="array" ref="AA1481">INDEX($AT$11:$AV$66,MATCH($C1481&amp;$G1481,$AO$11:$AO$66&amp;$AP$11:$AP$66,0),COUNTIF($AT$10:$AV$10,"&lt;"&amp;Z1481)+1)</f>
        <v>6.9999999999999999E-4</v>
      </c>
      <c r="AB1481" s="111">
        <f t="shared" si="344"/>
        <v>3.4162101183952087</v>
      </c>
      <c r="AC1481" s="121">
        <f t="array" ref="AC1481">INDEX($AW$11:$BA$66,MATCH($C1481&amp;$G1481,$AO$11:$AO$66&amp;$AP$11:$AP$66,0),COUNTIF($AW$10:$BA$10,"&lt;"&amp;Z1481)+1)</f>
        <v>2.5000000000000001E-4</v>
      </c>
      <c r="AD1481" s="62">
        <v>3.4615</v>
      </c>
      <c r="AE1481" s="61">
        <f t="array" ref="AE1481">INDEX($AT$11:$AV$66,MATCH($C1481&amp;$G1481,$AO$11:$AO$66&amp;$AP$11:$AP$66,0),COUNTIF($AT$10:$AV$10,"&lt;"&amp;AD1481)+1)</f>
        <v>6.9999999999999999E-4</v>
      </c>
      <c r="AF1481" s="111">
        <f t="shared" si="345"/>
        <v>3.4073734122634725</v>
      </c>
      <c r="AG1481" s="121">
        <f t="array" ref="AG1481">INDEX($AW$11:$BA$66,MATCH($C1481&amp;$G1481,$AO$11:$AO$66&amp;$AP$11:$AP$66,0),COUNTIF($AW$10:$BA$10,"&lt;"&amp;AD1481)+1)</f>
        <v>2.5000000000000001E-4</v>
      </c>
    </row>
    <row r="1482" spans="2:33" ht="12.75" customHeight="1" x14ac:dyDescent="0.3">
      <c r="B1482" s="83" t="str">
        <f t="shared" si="333"/>
        <v>3 1/2-8 UN</v>
      </c>
      <c r="C1482" s="74" t="s">
        <v>498</v>
      </c>
      <c r="D1482" s="74"/>
      <c r="E1482" s="24" t="s">
        <v>604</v>
      </c>
      <c r="F1482" s="84" t="s">
        <v>706</v>
      </c>
      <c r="G1482" s="75">
        <v>8</v>
      </c>
      <c r="H1482" s="74" t="s">
        <v>519</v>
      </c>
      <c r="I1482" s="74" t="s">
        <v>661</v>
      </c>
      <c r="J1482" s="74" t="s">
        <v>588</v>
      </c>
      <c r="K1482" s="74" t="s">
        <v>600</v>
      </c>
      <c r="L1482" s="23">
        <f t="shared" si="334"/>
        <v>88.9</v>
      </c>
      <c r="M1482" s="23">
        <f t="shared" si="335"/>
        <v>3.1749999999999998</v>
      </c>
      <c r="N1482" s="74">
        <v>60</v>
      </c>
      <c r="O1482" s="101">
        <f t="shared" si="336"/>
        <v>88.9</v>
      </c>
      <c r="P1482" s="85">
        <f t="shared" si="337"/>
        <v>17.8</v>
      </c>
      <c r="Q1482" s="58">
        <f t="shared" si="338"/>
        <v>0</v>
      </c>
      <c r="R1482" s="101">
        <f t="shared" si="339"/>
        <v>86.837800000000001</v>
      </c>
      <c r="S1482" s="85">
        <f t="shared" si="340"/>
        <v>6.4</v>
      </c>
      <c r="T1482" s="58">
        <f t="shared" si="341"/>
        <v>0</v>
      </c>
      <c r="U1482" s="58">
        <f t="shared" si="342"/>
        <v>6.4</v>
      </c>
      <c r="V1482" s="75">
        <f t="array" ref="V1482">INDEX(AS$11:AS$66,MATCH(C1482&amp;G1482,AO$11:AO$66&amp;AP$11:AP$66,0),0)</f>
        <v>5</v>
      </c>
      <c r="X1482" s="120">
        <f t="shared" si="343"/>
        <v>0.125</v>
      </c>
      <c r="Y1482" s="61">
        <f t="array" ref="Y1482">INDEX($AQ$11:$AR$66,MATCH($C1482&amp;$G1482,$AO$11:$AO$66&amp;$AP$11:$AP$66,0),COUNTIF($AQ$10:$AR$10,"&lt;"&amp;Z1482)+1)</f>
        <v>2.5000000000000001E-4</v>
      </c>
      <c r="Z1482" s="61">
        <f t="shared" si="348"/>
        <v>3.5</v>
      </c>
      <c r="AA1482" s="61">
        <f t="array" ref="AA1482">INDEX($AT$11:$AV$66,MATCH($C1482&amp;$G1482,$AO$11:$AO$66&amp;$AP$11:$AP$66,0),COUNTIF($AT$10:$AV$10,"&lt;"&amp;Z1482)+1)</f>
        <v>6.9999999999999999E-4</v>
      </c>
      <c r="AB1482" s="111">
        <f t="shared" si="344"/>
        <v>3.4188101183952089</v>
      </c>
      <c r="AC1482" s="121">
        <f t="array" ref="AC1482">INDEX($AW$11:$BA$66,MATCH($C1482&amp;$G1482,$AO$11:$AO$66&amp;$AP$11:$AP$66,0),COUNTIF($AW$10:$BA$10,"&lt;"&amp;Z1482)+1)</f>
        <v>2.5000000000000001E-4</v>
      </c>
      <c r="AD1482" s="62">
        <v>3.4662999999999999</v>
      </c>
      <c r="AE1482" s="61">
        <f t="array" ref="AE1482">INDEX($AT$11:$AV$66,MATCH($C1482&amp;$G1482,$AO$11:$AO$66&amp;$AP$11:$AP$66,0),COUNTIF($AT$10:$AV$10,"&lt;"&amp;AD1482)+1)</f>
        <v>6.9999999999999999E-4</v>
      </c>
      <c r="AF1482" s="111">
        <f t="shared" si="345"/>
        <v>3.4121734122634724</v>
      </c>
      <c r="AG1482" s="121">
        <f t="array" ref="AG1482">INDEX($AW$11:$BA$66,MATCH($C1482&amp;$G1482,$AO$11:$AO$66&amp;$AP$11:$AP$66,0),COUNTIF($AW$10:$BA$10,"&lt;"&amp;AD1482)+1)</f>
        <v>2.5000000000000001E-4</v>
      </c>
    </row>
    <row r="1483" spans="2:33" ht="12.75" customHeight="1" x14ac:dyDescent="0.3">
      <c r="B1483" s="83" t="str">
        <f t="shared" si="333"/>
        <v>3 1/2-12 UN</v>
      </c>
      <c r="C1483" s="74" t="s">
        <v>498</v>
      </c>
      <c r="D1483" s="74"/>
      <c r="E1483" s="24" t="s">
        <v>604</v>
      </c>
      <c r="F1483" s="84" t="s">
        <v>706</v>
      </c>
      <c r="G1483" s="75">
        <v>12</v>
      </c>
      <c r="H1483" s="74" t="s">
        <v>519</v>
      </c>
      <c r="I1483" s="74" t="s">
        <v>660</v>
      </c>
      <c r="J1483" s="74" t="s">
        <v>588</v>
      </c>
      <c r="K1483" s="74" t="s">
        <v>600</v>
      </c>
      <c r="L1483" s="23">
        <f t="shared" si="334"/>
        <v>88.851699999999994</v>
      </c>
      <c r="M1483" s="23">
        <f t="shared" si="335"/>
        <v>2.1166999999999998</v>
      </c>
      <c r="N1483" s="74">
        <v>60</v>
      </c>
      <c r="O1483" s="101">
        <f t="shared" si="336"/>
        <v>88.851699999999994</v>
      </c>
      <c r="P1483" s="85">
        <f t="shared" si="337"/>
        <v>15.2</v>
      </c>
      <c r="Q1483" s="58">
        <f t="shared" si="338"/>
        <v>0</v>
      </c>
      <c r="R1483" s="101">
        <f t="shared" si="339"/>
        <v>87.476900000000001</v>
      </c>
      <c r="S1483" s="85">
        <f t="shared" si="340"/>
        <v>6.4</v>
      </c>
      <c r="T1483" s="58">
        <f t="shared" si="341"/>
        <v>0</v>
      </c>
      <c r="U1483" s="58">
        <f t="shared" si="342"/>
        <v>5.0999999999999996</v>
      </c>
      <c r="V1483" s="75">
        <f t="array" ref="V1483">INDEX(AS$11:AS$66,MATCH(C1483&amp;G1483,AO$11:AO$66&amp;AP$11:AP$66,0),0)</f>
        <v>6</v>
      </c>
      <c r="X1483" s="120">
        <f t="shared" si="343"/>
        <v>8.3333333333333329E-2</v>
      </c>
      <c r="Y1483" s="61">
        <f t="array" ref="Y1483">INDEX($AQ$11:$AR$66,MATCH($C1483&amp;$G1483,$AO$11:$AO$66&amp;$AP$11:$AP$66,0),COUNTIF($AQ$10:$AR$10,"&lt;"&amp;Z1483)+1)</f>
        <v>2.0000000000000001E-4</v>
      </c>
      <c r="Z1483" s="123">
        <v>3.4981</v>
      </c>
      <c r="AA1483" s="61">
        <f t="array" ref="AA1483">INDEX($AT$11:$AV$66,MATCH($C1483&amp;$G1483,$AO$11:$AO$66&amp;$AP$11:$AP$66,0),COUNTIF($AT$10:$AV$10,"&lt;"&amp;Z1483)+1)</f>
        <v>5.9999999999999995E-4</v>
      </c>
      <c r="AB1483" s="111">
        <f t="shared" si="344"/>
        <v>3.4439734122634724</v>
      </c>
      <c r="AC1483" s="121">
        <f t="array" ref="AC1483">INDEX($AW$11:$BA$66,MATCH($C1483&amp;$G1483,$AO$11:$AO$66&amp;$AP$11:$AP$66,0),COUNTIF($AW$10:$BA$10,"&lt;"&amp;Z1483)+1)</f>
        <v>2.5000000000000001E-4</v>
      </c>
      <c r="AD1483" s="62">
        <v>3.4737</v>
      </c>
      <c r="AE1483" s="61">
        <f t="array" ref="AE1483">INDEX($AT$11:$AV$66,MATCH($C1483&amp;$G1483,$AO$11:$AO$66&amp;$AP$11:$AP$66,0),COUNTIF($AT$10:$AV$10,"&lt;"&amp;AD1483)+1)</f>
        <v>5.9999999999999995E-4</v>
      </c>
      <c r="AF1483" s="111">
        <f t="shared" si="345"/>
        <v>3.4376156081756486</v>
      </c>
      <c r="AG1483" s="121">
        <f t="array" ref="AG1483">INDEX($AW$11:$BA$66,MATCH($C1483&amp;$G1483,$AO$11:$AO$66&amp;$AP$11:$AP$66,0),COUNTIF($AW$10:$BA$10,"&lt;"&amp;AD1483)+1)</f>
        <v>2.5000000000000001E-4</v>
      </c>
    </row>
    <row r="1484" spans="2:33" ht="12.75" customHeight="1" x14ac:dyDescent="0.3">
      <c r="B1484" s="83" t="str">
        <f t="shared" si="333"/>
        <v>3 1/2-12 UN</v>
      </c>
      <c r="C1484" s="74" t="s">
        <v>498</v>
      </c>
      <c r="D1484" s="74"/>
      <c r="E1484" s="24" t="s">
        <v>604</v>
      </c>
      <c r="F1484" s="84" t="s">
        <v>706</v>
      </c>
      <c r="G1484" s="75">
        <v>12</v>
      </c>
      <c r="H1484" s="74" t="s">
        <v>519</v>
      </c>
      <c r="I1484" s="74" t="s">
        <v>661</v>
      </c>
      <c r="J1484" s="74" t="s">
        <v>588</v>
      </c>
      <c r="K1484" s="74" t="s">
        <v>600</v>
      </c>
      <c r="L1484" s="23">
        <f t="shared" si="334"/>
        <v>88.9</v>
      </c>
      <c r="M1484" s="23">
        <f t="shared" si="335"/>
        <v>2.1166999999999998</v>
      </c>
      <c r="N1484" s="74">
        <v>60</v>
      </c>
      <c r="O1484" s="101">
        <f t="shared" si="336"/>
        <v>88.9</v>
      </c>
      <c r="P1484" s="85">
        <f t="shared" si="337"/>
        <v>15.2</v>
      </c>
      <c r="Q1484" s="58">
        <f t="shared" si="338"/>
        <v>0</v>
      </c>
      <c r="R1484" s="101">
        <f t="shared" si="339"/>
        <v>87.525199999999998</v>
      </c>
      <c r="S1484" s="85">
        <f t="shared" si="340"/>
        <v>6.4</v>
      </c>
      <c r="T1484" s="58">
        <f t="shared" si="341"/>
        <v>0</v>
      </c>
      <c r="U1484" s="58">
        <f t="shared" si="342"/>
        <v>5.0999999999999996</v>
      </c>
      <c r="V1484" s="75">
        <f t="array" ref="V1484">INDEX(AS$11:AS$66,MATCH(C1484&amp;G1484,AO$11:AO$66&amp;AP$11:AP$66,0),0)</f>
        <v>6</v>
      </c>
      <c r="X1484" s="120">
        <f t="shared" si="343"/>
        <v>8.3333333333333329E-2</v>
      </c>
      <c r="Y1484" s="61">
        <f t="array" ref="Y1484">INDEX($AQ$11:$AR$66,MATCH($C1484&amp;$G1484,$AO$11:$AO$66&amp;$AP$11:$AP$66,0),COUNTIF($AQ$10:$AR$10,"&lt;"&amp;Z1484)+1)</f>
        <v>2.0000000000000001E-4</v>
      </c>
      <c r="Z1484" s="61">
        <f t="shared" si="348"/>
        <v>3.5</v>
      </c>
      <c r="AA1484" s="61">
        <f t="array" ref="AA1484">INDEX($AT$11:$AV$66,MATCH($C1484&amp;$G1484,$AO$11:$AO$66&amp;$AP$11:$AP$66,0),COUNTIF($AT$10:$AV$10,"&lt;"&amp;Z1484)+1)</f>
        <v>5.9999999999999995E-4</v>
      </c>
      <c r="AB1484" s="111">
        <f t="shared" si="344"/>
        <v>3.4458734122634724</v>
      </c>
      <c r="AC1484" s="121">
        <f t="array" ref="AC1484">INDEX($AW$11:$BA$66,MATCH($C1484&amp;$G1484,$AO$11:$AO$66&amp;$AP$11:$AP$66,0),COUNTIF($AW$10:$BA$10,"&lt;"&amp;Z1484)+1)</f>
        <v>2.5000000000000001E-4</v>
      </c>
      <c r="AD1484" s="62">
        <v>3.4771999999999998</v>
      </c>
      <c r="AE1484" s="61">
        <f t="array" ref="AE1484">INDEX($AT$11:$AV$66,MATCH($C1484&amp;$G1484,$AO$11:$AO$66&amp;$AP$11:$AP$66,0),COUNTIF($AT$10:$AV$10,"&lt;"&amp;AD1484)+1)</f>
        <v>5.9999999999999995E-4</v>
      </c>
      <c r="AF1484" s="111">
        <f t="shared" si="345"/>
        <v>3.4411156081756484</v>
      </c>
      <c r="AG1484" s="121">
        <f t="array" ref="AG1484">INDEX($AW$11:$BA$66,MATCH($C1484&amp;$G1484,$AO$11:$AO$66&amp;$AP$11:$AP$66,0),COUNTIF($AW$10:$BA$10,"&lt;"&amp;AD1484)+1)</f>
        <v>2.5000000000000001E-4</v>
      </c>
    </row>
    <row r="1485" spans="2:33" ht="12.75" customHeight="1" x14ac:dyDescent="0.3">
      <c r="B1485" s="83" t="str">
        <f t="shared" si="333"/>
        <v>3 1/2-16 UN</v>
      </c>
      <c r="C1485" s="74" t="s">
        <v>498</v>
      </c>
      <c r="D1485" s="74"/>
      <c r="E1485" s="24" t="s">
        <v>604</v>
      </c>
      <c r="F1485" s="84" t="s">
        <v>706</v>
      </c>
      <c r="G1485" s="75">
        <v>16</v>
      </c>
      <c r="H1485" s="74" t="s">
        <v>519</v>
      </c>
      <c r="I1485" s="74" t="s">
        <v>660</v>
      </c>
      <c r="J1485" s="74" t="s">
        <v>588</v>
      </c>
      <c r="K1485" s="74" t="s">
        <v>600</v>
      </c>
      <c r="L1485" s="23">
        <f t="shared" si="334"/>
        <v>88.856800000000007</v>
      </c>
      <c r="M1485" s="23">
        <f t="shared" si="335"/>
        <v>1.5874999999999999</v>
      </c>
      <c r="N1485" s="74">
        <v>60</v>
      </c>
      <c r="O1485" s="101">
        <f t="shared" si="336"/>
        <v>88.856800000000007</v>
      </c>
      <c r="P1485" s="85">
        <f t="shared" si="337"/>
        <v>15.2</v>
      </c>
      <c r="Q1485" s="58">
        <f t="shared" si="338"/>
        <v>0</v>
      </c>
      <c r="R1485" s="101">
        <f t="shared" si="339"/>
        <v>87.825699999999998</v>
      </c>
      <c r="S1485" s="85">
        <f t="shared" si="340"/>
        <v>6.4</v>
      </c>
      <c r="T1485" s="58">
        <f t="shared" si="341"/>
        <v>0</v>
      </c>
      <c r="U1485" s="58">
        <f t="shared" si="342"/>
        <v>3.8</v>
      </c>
      <c r="V1485" s="75">
        <f t="array" ref="V1485">INDEX(AS$11:AS$66,MATCH(C1485&amp;G1485,AO$11:AO$66&amp;AP$11:AP$66,0),0)</f>
        <v>8</v>
      </c>
      <c r="X1485" s="120">
        <f t="shared" si="343"/>
        <v>6.25E-2</v>
      </c>
      <c r="Y1485" s="61">
        <f t="array" ref="Y1485">INDEX($AQ$11:$AR$66,MATCH($C1485&amp;$G1485,$AO$11:$AO$66&amp;$AP$11:$AP$66,0),COUNTIF($AQ$10:$AR$10,"&lt;"&amp;Z1485)+1)</f>
        <v>1.4999999999999999E-4</v>
      </c>
      <c r="Z1485" s="123">
        <v>3.4983</v>
      </c>
      <c r="AA1485" s="61">
        <f t="array" ref="AA1485">INDEX($AT$11:$AV$66,MATCH($C1485&amp;$G1485,$AO$11:$AO$66&amp;$AP$11:$AP$66,0),COUNTIF($AT$10:$AV$10,"&lt;"&amp;Z1485)+1)</f>
        <v>5.9999999999999995E-4</v>
      </c>
      <c r="AB1485" s="111">
        <f t="shared" si="344"/>
        <v>3.4577050591976044</v>
      </c>
      <c r="AC1485" s="121">
        <f t="array" ref="AC1485">INDEX($AW$11:$BA$66,MATCH($C1485&amp;$G1485,$AO$11:$AO$66&amp;$AP$11:$AP$66,0),COUNTIF($AW$10:$BA$10,"&lt;"&amp;Z1485)+1)</f>
        <v>2.5000000000000001E-4</v>
      </c>
      <c r="AD1485" s="62">
        <v>3.4790000000000001</v>
      </c>
      <c r="AE1485" s="61">
        <f t="array" ref="AE1485">INDEX($AT$11:$AV$66,MATCH($C1485&amp;$G1485,$AO$11:$AO$66&amp;$AP$11:$AP$66,0),COUNTIF($AT$10:$AV$10,"&lt;"&amp;AD1485)+1)</f>
        <v>5.9999999999999995E-4</v>
      </c>
      <c r="AF1485" s="111">
        <f t="shared" si="345"/>
        <v>3.4519367061317365</v>
      </c>
      <c r="AG1485" s="121">
        <f t="array" ref="AG1485">INDEX($AW$11:$BA$66,MATCH($C1485&amp;$G1485,$AO$11:$AO$66&amp;$AP$11:$AP$66,0),COUNTIF($AW$10:$BA$10,"&lt;"&amp;AD1485)+1)</f>
        <v>2.5000000000000001E-4</v>
      </c>
    </row>
    <row r="1486" spans="2:33" ht="12.75" customHeight="1" x14ac:dyDescent="0.3">
      <c r="B1486" s="83" t="str">
        <f t="shared" si="333"/>
        <v>3 1/2-16 UN</v>
      </c>
      <c r="C1486" s="74" t="s">
        <v>498</v>
      </c>
      <c r="D1486" s="74"/>
      <c r="E1486" s="24" t="s">
        <v>604</v>
      </c>
      <c r="F1486" s="84" t="s">
        <v>706</v>
      </c>
      <c r="G1486" s="75">
        <v>16</v>
      </c>
      <c r="H1486" s="74" t="s">
        <v>519</v>
      </c>
      <c r="I1486" s="74" t="s">
        <v>661</v>
      </c>
      <c r="J1486" s="74" t="s">
        <v>588</v>
      </c>
      <c r="K1486" s="74" t="s">
        <v>600</v>
      </c>
      <c r="L1486" s="23">
        <f t="shared" si="334"/>
        <v>88.9</v>
      </c>
      <c r="M1486" s="23">
        <f t="shared" si="335"/>
        <v>1.5874999999999999</v>
      </c>
      <c r="N1486" s="74">
        <v>60</v>
      </c>
      <c r="O1486" s="101">
        <f t="shared" si="336"/>
        <v>88.9</v>
      </c>
      <c r="P1486" s="85">
        <f t="shared" si="337"/>
        <v>15.2</v>
      </c>
      <c r="Q1486" s="58">
        <f t="shared" si="338"/>
        <v>0</v>
      </c>
      <c r="R1486" s="101">
        <f t="shared" si="339"/>
        <v>87.868899999999996</v>
      </c>
      <c r="S1486" s="85">
        <f t="shared" si="340"/>
        <v>6.4</v>
      </c>
      <c r="T1486" s="58">
        <f t="shared" si="341"/>
        <v>0</v>
      </c>
      <c r="U1486" s="58">
        <f t="shared" si="342"/>
        <v>3.8</v>
      </c>
      <c r="V1486" s="75">
        <f t="array" ref="V1486">INDEX(AS$11:AS$66,MATCH(C1486&amp;G1486,AO$11:AO$66&amp;AP$11:AP$66,0),0)</f>
        <v>8</v>
      </c>
      <c r="X1486" s="120">
        <f t="shared" si="343"/>
        <v>6.25E-2</v>
      </c>
      <c r="Y1486" s="61">
        <f t="array" ref="Y1486">INDEX($AQ$11:$AR$66,MATCH($C1486&amp;$G1486,$AO$11:$AO$66&amp;$AP$11:$AP$66,0),COUNTIF($AQ$10:$AR$10,"&lt;"&amp;Z1486)+1)</f>
        <v>1.4999999999999999E-4</v>
      </c>
      <c r="Z1486" s="61">
        <f t="shared" si="348"/>
        <v>3.5</v>
      </c>
      <c r="AA1486" s="61">
        <f t="array" ref="AA1486">INDEX($AT$11:$AV$66,MATCH($C1486&amp;$G1486,$AO$11:$AO$66&amp;$AP$11:$AP$66,0),COUNTIF($AT$10:$AV$10,"&lt;"&amp;Z1486)+1)</f>
        <v>5.9999999999999995E-4</v>
      </c>
      <c r="AB1486" s="111">
        <f t="shared" si="344"/>
        <v>3.4594050591976044</v>
      </c>
      <c r="AC1486" s="121">
        <f t="array" ref="AC1486">INDEX($AW$11:$BA$66,MATCH($C1486&amp;$G1486,$AO$11:$AO$66&amp;$AP$11:$AP$66,0),COUNTIF($AW$10:$BA$10,"&lt;"&amp;Z1486)+1)</f>
        <v>2.5000000000000001E-4</v>
      </c>
      <c r="AD1486" s="62">
        <v>3.4822000000000002</v>
      </c>
      <c r="AE1486" s="61">
        <f t="array" ref="AE1486">INDEX($AT$11:$AV$66,MATCH($C1486&amp;$G1486,$AO$11:$AO$66&amp;$AP$11:$AP$66,0),COUNTIF($AT$10:$AV$10,"&lt;"&amp;AD1486)+1)</f>
        <v>5.9999999999999995E-4</v>
      </c>
      <c r="AF1486" s="111">
        <f t="shared" si="345"/>
        <v>3.4551367061317366</v>
      </c>
      <c r="AG1486" s="121">
        <f t="array" ref="AG1486">INDEX($AW$11:$BA$66,MATCH($C1486&amp;$G1486,$AO$11:$AO$66&amp;$AP$11:$AP$66,0),COUNTIF($AW$10:$BA$10,"&lt;"&amp;AD1486)+1)</f>
        <v>2.5000000000000001E-4</v>
      </c>
    </row>
    <row r="1487" spans="2:33" ht="12.75" customHeight="1" x14ac:dyDescent="0.3">
      <c r="B1487" s="83" t="str">
        <f t="shared" si="333"/>
        <v>3 5/8-6 UN</v>
      </c>
      <c r="C1487" s="74" t="s">
        <v>498</v>
      </c>
      <c r="D1487" s="74"/>
      <c r="E1487" s="24" t="s">
        <v>604</v>
      </c>
      <c r="F1487" s="84" t="s">
        <v>707</v>
      </c>
      <c r="G1487" s="75">
        <v>6</v>
      </c>
      <c r="H1487" s="74" t="s">
        <v>519</v>
      </c>
      <c r="I1487" s="74" t="s">
        <v>660</v>
      </c>
      <c r="J1487" s="74" t="s">
        <v>588</v>
      </c>
      <c r="K1487" s="74" t="s">
        <v>600</v>
      </c>
      <c r="L1487" s="23">
        <f t="shared" si="334"/>
        <v>92.001300000000001</v>
      </c>
      <c r="M1487" s="23">
        <f t="shared" si="335"/>
        <v>4.2332999999999998</v>
      </c>
      <c r="N1487" s="74">
        <v>60</v>
      </c>
      <c r="O1487" s="101">
        <f t="shared" si="336"/>
        <v>92.001300000000001</v>
      </c>
      <c r="P1487" s="85">
        <f t="shared" si="337"/>
        <v>20.3</v>
      </c>
      <c r="Q1487" s="58">
        <f t="shared" si="338"/>
        <v>0</v>
      </c>
      <c r="R1487" s="101">
        <f t="shared" si="339"/>
        <v>89.2517</v>
      </c>
      <c r="S1487" s="85">
        <f t="shared" si="340"/>
        <v>6.4</v>
      </c>
      <c r="T1487" s="58">
        <f t="shared" si="341"/>
        <v>0</v>
      </c>
      <c r="U1487" s="58">
        <f t="shared" si="342"/>
        <v>7.6</v>
      </c>
      <c r="V1487" s="75">
        <f t="array" ref="V1487">INDEX(AS$11:AS$66,MATCH(C1487&amp;G1487,AO$11:AO$66&amp;AP$11:AP$66,0),0)</f>
        <v>5</v>
      </c>
      <c r="X1487" s="120">
        <f t="shared" si="343"/>
        <v>0.16666666666666666</v>
      </c>
      <c r="Y1487" s="61">
        <f t="array" ref="Y1487">INDEX($AQ$11:$AR$66,MATCH($C1487&amp;$G1487,$AO$11:$AO$66&amp;$AP$11:$AP$66,0),COUNTIF($AQ$10:$AR$10,"&lt;"&amp;Z1487)+1)</f>
        <v>2.9999999999999997E-4</v>
      </c>
      <c r="Z1487" s="123">
        <v>3.6221000000000001</v>
      </c>
      <c r="AA1487" s="61">
        <f t="array" ref="AA1487">INDEX($AT$11:$AV$66,MATCH($C1487&amp;$G1487,$AO$11:$AO$66&amp;$AP$11:$AP$66,0),COUNTIF($AT$10:$AV$10,"&lt;"&amp;Z1487)+1)</f>
        <v>8.0000000000000004E-4</v>
      </c>
      <c r="AB1487" s="111">
        <f t="shared" si="344"/>
        <v>3.5138468245269454</v>
      </c>
      <c r="AC1487" s="121">
        <f t="array" ref="AC1487">INDEX($AW$11:$BA$66,MATCH($C1487&amp;$G1487,$AO$11:$AO$66&amp;$AP$11:$AP$66,0),COUNTIF($AW$10:$BA$10,"&lt;"&amp;Z1487)+1)</f>
        <v>2.5000000000000001E-4</v>
      </c>
      <c r="AD1487" s="62">
        <v>3.5762999999999998</v>
      </c>
      <c r="AE1487" s="61">
        <f t="array" ref="AE1487">INDEX($AT$11:$AV$66,MATCH($C1487&amp;$G1487,$AO$11:$AO$66&amp;$AP$11:$AP$66,0),COUNTIF($AT$10:$AV$10,"&lt;"&amp;AD1487)+1)</f>
        <v>8.0000000000000004E-4</v>
      </c>
      <c r="AF1487" s="111">
        <f t="shared" si="345"/>
        <v>3.5041312163512965</v>
      </c>
      <c r="AG1487" s="121">
        <f t="array" ref="AG1487">INDEX($AW$11:$BA$66,MATCH($C1487&amp;$G1487,$AO$11:$AO$66&amp;$AP$11:$AP$66,0),COUNTIF($AW$10:$BA$10,"&lt;"&amp;AD1487)+1)</f>
        <v>2.5000000000000001E-4</v>
      </c>
    </row>
    <row r="1488" spans="2:33" ht="12.75" customHeight="1" x14ac:dyDescent="0.3">
      <c r="B1488" s="83" t="str">
        <f t="shared" si="333"/>
        <v>3 5/8-6 UN</v>
      </c>
      <c r="C1488" s="74" t="s">
        <v>498</v>
      </c>
      <c r="D1488" s="74"/>
      <c r="E1488" s="24" t="s">
        <v>604</v>
      </c>
      <c r="F1488" s="84" t="s">
        <v>707</v>
      </c>
      <c r="G1488" s="75">
        <v>6</v>
      </c>
      <c r="H1488" s="74" t="s">
        <v>519</v>
      </c>
      <c r="I1488" s="74" t="s">
        <v>661</v>
      </c>
      <c r="J1488" s="74" t="s">
        <v>588</v>
      </c>
      <c r="K1488" s="74" t="s">
        <v>600</v>
      </c>
      <c r="L1488" s="23">
        <f t="shared" si="334"/>
        <v>92.075000000000003</v>
      </c>
      <c r="M1488" s="23">
        <f t="shared" si="335"/>
        <v>4.2332999999999998</v>
      </c>
      <c r="N1488" s="74">
        <v>60</v>
      </c>
      <c r="O1488" s="101">
        <f t="shared" si="336"/>
        <v>92.075000000000003</v>
      </c>
      <c r="P1488" s="85">
        <f t="shared" si="337"/>
        <v>20.3</v>
      </c>
      <c r="Q1488" s="58">
        <f t="shared" si="338"/>
        <v>0</v>
      </c>
      <c r="R1488" s="101">
        <f t="shared" si="339"/>
        <v>89.325400000000002</v>
      </c>
      <c r="S1488" s="85">
        <f t="shared" si="340"/>
        <v>6.4</v>
      </c>
      <c r="T1488" s="58">
        <f t="shared" si="341"/>
        <v>0</v>
      </c>
      <c r="U1488" s="58">
        <f t="shared" si="342"/>
        <v>7.6</v>
      </c>
      <c r="V1488" s="75">
        <f t="array" ref="V1488">INDEX(AS$11:AS$66,MATCH(C1488&amp;G1488,AO$11:AO$66&amp;AP$11:AP$66,0),0)</f>
        <v>5</v>
      </c>
      <c r="X1488" s="120">
        <f t="shared" si="343"/>
        <v>0.16666666666666666</v>
      </c>
      <c r="Y1488" s="61">
        <f t="array" ref="Y1488">INDEX($AQ$11:$AR$66,MATCH($C1488&amp;$G1488,$AO$11:$AO$66&amp;$AP$11:$AP$66,0),COUNTIF($AQ$10:$AR$10,"&lt;"&amp;Z1488)+1)</f>
        <v>2.9999999999999997E-4</v>
      </c>
      <c r="Z1488" s="61">
        <f t="shared" si="348"/>
        <v>3.625</v>
      </c>
      <c r="AA1488" s="61">
        <f t="array" ref="AA1488">INDEX($AT$11:$AV$66,MATCH($C1488&amp;$G1488,$AO$11:$AO$66&amp;$AP$11:$AP$66,0),COUNTIF($AT$10:$AV$10,"&lt;"&amp;Z1488)+1)</f>
        <v>8.0000000000000004E-4</v>
      </c>
      <c r="AB1488" s="111">
        <f t="shared" si="344"/>
        <v>3.5167468245269453</v>
      </c>
      <c r="AC1488" s="121">
        <f t="array" ref="AC1488">INDEX($AW$11:$BA$66,MATCH($C1488&amp;$G1488,$AO$11:$AO$66&amp;$AP$11:$AP$66,0),COUNTIF($AW$10:$BA$10,"&lt;"&amp;Z1488)+1)</f>
        <v>2.5000000000000001E-4</v>
      </c>
      <c r="AD1488" s="62">
        <v>3.5815999999999999</v>
      </c>
      <c r="AE1488" s="61">
        <f t="array" ref="AE1488">INDEX($AT$11:$AV$66,MATCH($C1488&amp;$G1488,$AO$11:$AO$66&amp;$AP$11:$AP$66,0),COUNTIF($AT$10:$AV$10,"&lt;"&amp;AD1488)+1)</f>
        <v>8.0000000000000004E-4</v>
      </c>
      <c r="AF1488" s="111">
        <f t="shared" si="345"/>
        <v>3.5094312163512966</v>
      </c>
      <c r="AG1488" s="121">
        <f t="array" ref="AG1488">INDEX($AW$11:$BA$66,MATCH($C1488&amp;$G1488,$AO$11:$AO$66&amp;$AP$11:$AP$66,0),COUNTIF($AW$10:$BA$10,"&lt;"&amp;AD1488)+1)</f>
        <v>2.5000000000000001E-4</v>
      </c>
    </row>
    <row r="1489" spans="2:33" ht="12.75" customHeight="1" x14ac:dyDescent="0.3">
      <c r="B1489" s="83" t="str">
        <f t="shared" si="333"/>
        <v>3 5/8-8 UN</v>
      </c>
      <c r="C1489" s="74" t="s">
        <v>498</v>
      </c>
      <c r="D1489" s="74"/>
      <c r="E1489" s="24" t="s">
        <v>604</v>
      </c>
      <c r="F1489" s="84" t="s">
        <v>707</v>
      </c>
      <c r="G1489" s="75">
        <v>8</v>
      </c>
      <c r="H1489" s="74" t="s">
        <v>519</v>
      </c>
      <c r="I1489" s="74" t="s">
        <v>660</v>
      </c>
      <c r="J1489" s="74" t="s">
        <v>588</v>
      </c>
      <c r="K1489" s="74" t="s">
        <v>600</v>
      </c>
      <c r="L1489" s="23">
        <f t="shared" si="334"/>
        <v>92.006399999999999</v>
      </c>
      <c r="M1489" s="23">
        <f t="shared" si="335"/>
        <v>3.1749999999999998</v>
      </c>
      <c r="N1489" s="74">
        <v>60</v>
      </c>
      <c r="O1489" s="101">
        <f t="shared" si="336"/>
        <v>92.006399999999999</v>
      </c>
      <c r="P1489" s="85">
        <f t="shared" si="337"/>
        <v>17.8</v>
      </c>
      <c r="Q1489" s="58">
        <f t="shared" si="338"/>
        <v>0</v>
      </c>
      <c r="R1489" s="101">
        <f t="shared" si="339"/>
        <v>89.944199999999995</v>
      </c>
      <c r="S1489" s="85">
        <f t="shared" si="340"/>
        <v>6.4</v>
      </c>
      <c r="T1489" s="58">
        <f t="shared" si="341"/>
        <v>0</v>
      </c>
      <c r="U1489" s="58">
        <f t="shared" si="342"/>
        <v>6.4</v>
      </c>
      <c r="V1489" s="75">
        <f t="array" ref="V1489">INDEX(AS$11:AS$66,MATCH(C1489&amp;G1489,AO$11:AO$66&amp;AP$11:AP$66,0),0)</f>
        <v>5</v>
      </c>
      <c r="X1489" s="120">
        <f t="shared" si="343"/>
        <v>0.125</v>
      </c>
      <c r="Y1489" s="61">
        <f t="array" ref="Y1489">INDEX($AQ$11:$AR$66,MATCH($C1489&amp;$G1489,$AO$11:$AO$66&amp;$AP$11:$AP$66,0),COUNTIF($AQ$10:$AR$10,"&lt;"&amp;Z1489)+1)</f>
        <v>2.5000000000000001E-4</v>
      </c>
      <c r="Z1489" s="123">
        <v>3.6223000000000001</v>
      </c>
      <c r="AA1489" s="61">
        <f t="array" ref="AA1489">INDEX($AT$11:$AV$66,MATCH($C1489&amp;$G1489,$AO$11:$AO$66&amp;$AP$11:$AP$66,0),COUNTIF($AT$10:$AV$10,"&lt;"&amp;Z1489)+1)</f>
        <v>6.9999999999999999E-4</v>
      </c>
      <c r="AB1489" s="111">
        <f t="shared" si="344"/>
        <v>3.5411101183952089</v>
      </c>
      <c r="AC1489" s="121">
        <f t="array" ref="AC1489">INDEX($AW$11:$BA$66,MATCH($C1489&amp;$G1489,$AO$11:$AO$66&amp;$AP$11:$AP$66,0),COUNTIF($AW$10:$BA$10,"&lt;"&amp;Z1489)+1)</f>
        <v>2.5000000000000001E-4</v>
      </c>
      <c r="AD1489" s="62">
        <v>3.5863</v>
      </c>
      <c r="AE1489" s="61">
        <f t="array" ref="AE1489">INDEX($AT$11:$AV$66,MATCH($C1489&amp;$G1489,$AO$11:$AO$66&amp;$AP$11:$AP$66,0),COUNTIF($AT$10:$AV$10,"&lt;"&amp;AD1489)+1)</f>
        <v>6.9999999999999999E-4</v>
      </c>
      <c r="AF1489" s="111">
        <f t="shared" si="345"/>
        <v>3.5321734122634725</v>
      </c>
      <c r="AG1489" s="121">
        <f t="array" ref="AG1489">INDEX($AW$11:$BA$66,MATCH($C1489&amp;$G1489,$AO$11:$AO$66&amp;$AP$11:$AP$66,0),COUNTIF($AW$10:$BA$10,"&lt;"&amp;AD1489)+1)</f>
        <v>2.5000000000000001E-4</v>
      </c>
    </row>
    <row r="1490" spans="2:33" ht="12.75" customHeight="1" x14ac:dyDescent="0.3">
      <c r="B1490" s="83" t="str">
        <f t="shared" si="333"/>
        <v>3 5/8-8 UN</v>
      </c>
      <c r="C1490" s="74" t="s">
        <v>498</v>
      </c>
      <c r="D1490" s="74"/>
      <c r="E1490" s="24" t="s">
        <v>604</v>
      </c>
      <c r="F1490" s="84" t="s">
        <v>707</v>
      </c>
      <c r="G1490" s="75">
        <v>8</v>
      </c>
      <c r="H1490" s="74" t="s">
        <v>519</v>
      </c>
      <c r="I1490" s="74" t="s">
        <v>661</v>
      </c>
      <c r="J1490" s="74" t="s">
        <v>588</v>
      </c>
      <c r="K1490" s="74" t="s">
        <v>600</v>
      </c>
      <c r="L1490" s="23">
        <f t="shared" si="334"/>
        <v>92.075000000000003</v>
      </c>
      <c r="M1490" s="23">
        <f t="shared" si="335"/>
        <v>3.1749999999999998</v>
      </c>
      <c r="N1490" s="74">
        <v>60</v>
      </c>
      <c r="O1490" s="101">
        <f t="shared" si="336"/>
        <v>92.075000000000003</v>
      </c>
      <c r="P1490" s="85">
        <f t="shared" si="337"/>
        <v>17.8</v>
      </c>
      <c r="Q1490" s="58">
        <f t="shared" si="338"/>
        <v>0</v>
      </c>
      <c r="R1490" s="101">
        <f t="shared" si="339"/>
        <v>90.012799999999999</v>
      </c>
      <c r="S1490" s="85">
        <f t="shared" si="340"/>
        <v>6.4</v>
      </c>
      <c r="T1490" s="58">
        <f t="shared" si="341"/>
        <v>0</v>
      </c>
      <c r="U1490" s="58">
        <f t="shared" si="342"/>
        <v>6.4</v>
      </c>
      <c r="V1490" s="75">
        <f t="array" ref="V1490">INDEX(AS$11:AS$66,MATCH(C1490&amp;G1490,AO$11:AO$66&amp;AP$11:AP$66,0),0)</f>
        <v>5</v>
      </c>
      <c r="X1490" s="120">
        <f t="shared" si="343"/>
        <v>0.125</v>
      </c>
      <c r="Y1490" s="61">
        <f t="array" ref="Y1490">INDEX($AQ$11:$AR$66,MATCH($C1490&amp;$G1490,$AO$11:$AO$66&amp;$AP$11:$AP$66,0),COUNTIF($AQ$10:$AR$10,"&lt;"&amp;Z1490)+1)</f>
        <v>2.5000000000000001E-4</v>
      </c>
      <c r="Z1490" s="61">
        <f t="shared" si="348"/>
        <v>3.625</v>
      </c>
      <c r="AA1490" s="61">
        <f t="array" ref="AA1490">INDEX($AT$11:$AV$66,MATCH($C1490&amp;$G1490,$AO$11:$AO$66&amp;$AP$11:$AP$66,0),COUNTIF($AT$10:$AV$10,"&lt;"&amp;Z1490)+1)</f>
        <v>6.9999999999999999E-4</v>
      </c>
      <c r="AB1490" s="111">
        <f t="shared" si="344"/>
        <v>3.5438101183952089</v>
      </c>
      <c r="AC1490" s="121">
        <f t="array" ref="AC1490">INDEX($AW$11:$BA$66,MATCH($C1490&amp;$G1490,$AO$11:$AO$66&amp;$AP$11:$AP$66,0),COUNTIF($AW$10:$BA$10,"&lt;"&amp;Z1490)+1)</f>
        <v>2.5000000000000001E-4</v>
      </c>
      <c r="AD1490" s="62">
        <v>3.5912000000000002</v>
      </c>
      <c r="AE1490" s="61">
        <f t="array" ref="AE1490">INDEX($AT$11:$AV$66,MATCH($C1490&amp;$G1490,$AO$11:$AO$66&amp;$AP$11:$AP$66,0),COUNTIF($AT$10:$AV$10,"&lt;"&amp;AD1490)+1)</f>
        <v>6.9999999999999999E-4</v>
      </c>
      <c r="AF1490" s="111">
        <f t="shared" si="345"/>
        <v>3.5370734122634726</v>
      </c>
      <c r="AG1490" s="121">
        <f t="array" ref="AG1490">INDEX($AW$11:$BA$66,MATCH($C1490&amp;$G1490,$AO$11:$AO$66&amp;$AP$11:$AP$66,0),COUNTIF($AW$10:$BA$10,"&lt;"&amp;AD1490)+1)</f>
        <v>2.5000000000000001E-4</v>
      </c>
    </row>
    <row r="1491" spans="2:33" ht="12.75" customHeight="1" x14ac:dyDescent="0.3">
      <c r="B1491" s="83" t="str">
        <f t="shared" si="333"/>
        <v>3 5/8-12 UN</v>
      </c>
      <c r="C1491" s="74" t="s">
        <v>498</v>
      </c>
      <c r="D1491" s="74"/>
      <c r="E1491" s="24" t="s">
        <v>604</v>
      </c>
      <c r="F1491" s="84" t="s">
        <v>707</v>
      </c>
      <c r="G1491" s="75">
        <v>12</v>
      </c>
      <c r="H1491" s="74" t="s">
        <v>519</v>
      </c>
      <c r="I1491" s="74" t="s">
        <v>660</v>
      </c>
      <c r="J1491" s="74" t="s">
        <v>588</v>
      </c>
      <c r="K1491" s="74" t="s">
        <v>600</v>
      </c>
      <c r="L1491" s="23">
        <f t="shared" si="334"/>
        <v>92.026700000000005</v>
      </c>
      <c r="M1491" s="23">
        <f t="shared" si="335"/>
        <v>2.1166999999999998</v>
      </c>
      <c r="N1491" s="74">
        <v>60</v>
      </c>
      <c r="O1491" s="101">
        <f t="shared" si="336"/>
        <v>92.026700000000005</v>
      </c>
      <c r="P1491" s="85">
        <f t="shared" si="337"/>
        <v>15.2</v>
      </c>
      <c r="Q1491" s="58">
        <f t="shared" si="338"/>
        <v>0</v>
      </c>
      <c r="R1491" s="101">
        <f t="shared" si="339"/>
        <v>90.651899999999998</v>
      </c>
      <c r="S1491" s="85">
        <f t="shared" si="340"/>
        <v>6.4</v>
      </c>
      <c r="T1491" s="58">
        <f t="shared" si="341"/>
        <v>0</v>
      </c>
      <c r="U1491" s="58">
        <f t="shared" si="342"/>
        <v>5.0999999999999996</v>
      </c>
      <c r="V1491" s="75">
        <f t="array" ref="V1491">INDEX(AS$11:AS$66,MATCH(C1491&amp;G1491,AO$11:AO$66&amp;AP$11:AP$66,0),0)</f>
        <v>6</v>
      </c>
      <c r="X1491" s="120">
        <f t="shared" si="343"/>
        <v>8.3333333333333329E-2</v>
      </c>
      <c r="Y1491" s="61">
        <f t="array" ref="Y1491">INDEX($AQ$11:$AR$66,MATCH($C1491&amp;$G1491,$AO$11:$AO$66&amp;$AP$11:$AP$66,0),COUNTIF($AQ$10:$AR$10,"&lt;"&amp;Z1491)+1)</f>
        <v>2.0000000000000001E-4</v>
      </c>
      <c r="Z1491" s="123">
        <v>3.6231</v>
      </c>
      <c r="AA1491" s="61">
        <f t="array" ref="AA1491">INDEX($AT$11:$AV$66,MATCH($C1491&amp;$G1491,$AO$11:$AO$66&amp;$AP$11:$AP$66,0),COUNTIF($AT$10:$AV$10,"&lt;"&amp;Z1491)+1)</f>
        <v>5.9999999999999995E-4</v>
      </c>
      <c r="AB1491" s="111">
        <f t="shared" si="344"/>
        <v>3.5689734122634724</v>
      </c>
      <c r="AC1491" s="121">
        <f t="array" ref="AC1491">INDEX($AW$11:$BA$66,MATCH($C1491&amp;$G1491,$AO$11:$AO$66&amp;$AP$11:$AP$66,0),COUNTIF($AW$10:$BA$10,"&lt;"&amp;Z1491)+1)</f>
        <v>2.5000000000000001E-4</v>
      </c>
      <c r="AD1491" s="62">
        <v>3.5987</v>
      </c>
      <c r="AE1491" s="61">
        <f t="array" ref="AE1491">INDEX($AT$11:$AV$66,MATCH($C1491&amp;$G1491,$AO$11:$AO$66&amp;$AP$11:$AP$66,0),COUNTIF($AT$10:$AV$10,"&lt;"&amp;AD1491)+1)</f>
        <v>5.9999999999999995E-4</v>
      </c>
      <c r="AF1491" s="111">
        <f t="shared" si="345"/>
        <v>3.5626156081756486</v>
      </c>
      <c r="AG1491" s="121">
        <f t="array" ref="AG1491">INDEX($AW$11:$BA$66,MATCH($C1491&amp;$G1491,$AO$11:$AO$66&amp;$AP$11:$AP$66,0),COUNTIF($AW$10:$BA$10,"&lt;"&amp;AD1491)+1)</f>
        <v>2.5000000000000001E-4</v>
      </c>
    </row>
    <row r="1492" spans="2:33" ht="12.75" customHeight="1" x14ac:dyDescent="0.3">
      <c r="B1492" s="83" t="str">
        <f t="shared" si="333"/>
        <v>3 5/8-12 UN</v>
      </c>
      <c r="C1492" s="74" t="s">
        <v>498</v>
      </c>
      <c r="D1492" s="74"/>
      <c r="E1492" s="24" t="s">
        <v>604</v>
      </c>
      <c r="F1492" s="84" t="s">
        <v>707</v>
      </c>
      <c r="G1492" s="75">
        <v>12</v>
      </c>
      <c r="H1492" s="74" t="s">
        <v>519</v>
      </c>
      <c r="I1492" s="74" t="s">
        <v>661</v>
      </c>
      <c r="J1492" s="74" t="s">
        <v>588</v>
      </c>
      <c r="K1492" s="74" t="s">
        <v>600</v>
      </c>
      <c r="L1492" s="23">
        <f t="shared" si="334"/>
        <v>92.075000000000003</v>
      </c>
      <c r="M1492" s="23">
        <f t="shared" si="335"/>
        <v>2.1166999999999998</v>
      </c>
      <c r="N1492" s="74">
        <v>60</v>
      </c>
      <c r="O1492" s="101">
        <f t="shared" si="336"/>
        <v>92.075000000000003</v>
      </c>
      <c r="P1492" s="85">
        <f t="shared" si="337"/>
        <v>15.2</v>
      </c>
      <c r="Q1492" s="58">
        <f t="shared" si="338"/>
        <v>0</v>
      </c>
      <c r="R1492" s="101">
        <f t="shared" si="339"/>
        <v>90.700199999999995</v>
      </c>
      <c r="S1492" s="85">
        <f t="shared" si="340"/>
        <v>6.4</v>
      </c>
      <c r="T1492" s="58">
        <f t="shared" si="341"/>
        <v>0</v>
      </c>
      <c r="U1492" s="58">
        <f t="shared" si="342"/>
        <v>5.0999999999999996</v>
      </c>
      <c r="V1492" s="75">
        <f t="array" ref="V1492">INDEX(AS$11:AS$66,MATCH(C1492&amp;G1492,AO$11:AO$66&amp;AP$11:AP$66,0),0)</f>
        <v>6</v>
      </c>
      <c r="X1492" s="120">
        <f t="shared" si="343"/>
        <v>8.3333333333333329E-2</v>
      </c>
      <c r="Y1492" s="61">
        <f t="array" ref="Y1492">INDEX($AQ$11:$AR$66,MATCH($C1492&amp;$G1492,$AO$11:$AO$66&amp;$AP$11:$AP$66,0),COUNTIF($AQ$10:$AR$10,"&lt;"&amp;Z1492)+1)</f>
        <v>2.0000000000000001E-4</v>
      </c>
      <c r="Z1492" s="61">
        <f t="shared" si="348"/>
        <v>3.625</v>
      </c>
      <c r="AA1492" s="61">
        <f t="array" ref="AA1492">INDEX($AT$11:$AV$66,MATCH($C1492&amp;$G1492,$AO$11:$AO$66&amp;$AP$11:$AP$66,0),COUNTIF($AT$10:$AV$10,"&lt;"&amp;Z1492)+1)</f>
        <v>5.9999999999999995E-4</v>
      </c>
      <c r="AB1492" s="111">
        <f t="shared" si="344"/>
        <v>3.5708734122634724</v>
      </c>
      <c r="AC1492" s="121">
        <f t="array" ref="AC1492">INDEX($AW$11:$BA$66,MATCH($C1492&amp;$G1492,$AO$11:$AO$66&amp;$AP$11:$AP$66,0),COUNTIF($AW$10:$BA$10,"&lt;"&amp;Z1492)+1)</f>
        <v>2.5000000000000001E-4</v>
      </c>
      <c r="AD1492" s="62">
        <v>3.6021999999999998</v>
      </c>
      <c r="AE1492" s="61">
        <f t="array" ref="AE1492">INDEX($AT$11:$AV$66,MATCH($C1492&amp;$G1492,$AO$11:$AO$66&amp;$AP$11:$AP$66,0),COUNTIF($AT$10:$AV$10,"&lt;"&amp;AD1492)+1)</f>
        <v>5.9999999999999995E-4</v>
      </c>
      <c r="AF1492" s="111">
        <f t="shared" si="345"/>
        <v>3.5661156081756484</v>
      </c>
      <c r="AG1492" s="121">
        <f t="array" ref="AG1492">INDEX($AW$11:$BA$66,MATCH($C1492&amp;$G1492,$AO$11:$AO$66&amp;$AP$11:$AP$66,0),COUNTIF($AW$10:$BA$10,"&lt;"&amp;AD1492)+1)</f>
        <v>2.5000000000000001E-4</v>
      </c>
    </row>
    <row r="1493" spans="2:33" ht="12.75" customHeight="1" x14ac:dyDescent="0.3">
      <c r="B1493" s="83" t="str">
        <f t="shared" si="333"/>
        <v>3 5/8-16 UN</v>
      </c>
      <c r="C1493" s="74" t="s">
        <v>498</v>
      </c>
      <c r="D1493" s="74"/>
      <c r="E1493" s="24" t="s">
        <v>604</v>
      </c>
      <c r="F1493" s="84" t="s">
        <v>707</v>
      </c>
      <c r="G1493" s="75">
        <v>16</v>
      </c>
      <c r="H1493" s="74" t="s">
        <v>519</v>
      </c>
      <c r="I1493" s="74" t="s">
        <v>660</v>
      </c>
      <c r="J1493" s="74" t="s">
        <v>588</v>
      </c>
      <c r="K1493" s="74" t="s">
        <v>600</v>
      </c>
      <c r="L1493" s="23">
        <f t="shared" si="334"/>
        <v>92.031800000000004</v>
      </c>
      <c r="M1493" s="23">
        <f t="shared" si="335"/>
        <v>1.5874999999999999</v>
      </c>
      <c r="N1493" s="74">
        <v>60</v>
      </c>
      <c r="O1493" s="101">
        <f t="shared" si="336"/>
        <v>92.031800000000004</v>
      </c>
      <c r="P1493" s="85">
        <f t="shared" si="337"/>
        <v>15.2</v>
      </c>
      <c r="Q1493" s="58">
        <f t="shared" si="338"/>
        <v>0</v>
      </c>
      <c r="R1493" s="101">
        <f t="shared" si="339"/>
        <v>91.000699999999995</v>
      </c>
      <c r="S1493" s="85">
        <f t="shared" si="340"/>
        <v>6.4</v>
      </c>
      <c r="T1493" s="58">
        <f t="shared" si="341"/>
        <v>0</v>
      </c>
      <c r="U1493" s="58">
        <f t="shared" si="342"/>
        <v>3.8</v>
      </c>
      <c r="V1493" s="75">
        <f t="array" ref="V1493">INDEX(AS$11:AS$66,MATCH(C1493&amp;G1493,AO$11:AO$66&amp;AP$11:AP$66,0),0)</f>
        <v>8</v>
      </c>
      <c r="X1493" s="120">
        <f t="shared" si="343"/>
        <v>6.25E-2</v>
      </c>
      <c r="Y1493" s="61">
        <f t="array" ref="Y1493">INDEX($AQ$11:$AR$66,MATCH($C1493&amp;$G1493,$AO$11:$AO$66&amp;$AP$11:$AP$66,0),COUNTIF($AQ$10:$AR$10,"&lt;"&amp;Z1493)+1)</f>
        <v>1.4999999999999999E-4</v>
      </c>
      <c r="Z1493" s="123">
        <v>3.6233</v>
      </c>
      <c r="AA1493" s="61">
        <f t="array" ref="AA1493">INDEX($AT$11:$AV$66,MATCH($C1493&amp;$G1493,$AO$11:$AO$66&amp;$AP$11:$AP$66,0),COUNTIF($AT$10:$AV$10,"&lt;"&amp;Z1493)+1)</f>
        <v>5.9999999999999995E-4</v>
      </c>
      <c r="AB1493" s="111">
        <f t="shared" si="344"/>
        <v>3.5827050591976044</v>
      </c>
      <c r="AC1493" s="121">
        <f t="array" ref="AC1493">INDEX($AW$11:$BA$66,MATCH($C1493&amp;$G1493,$AO$11:$AO$66&amp;$AP$11:$AP$66,0),COUNTIF($AW$10:$BA$10,"&lt;"&amp;Z1493)+1)</f>
        <v>2.5000000000000001E-4</v>
      </c>
      <c r="AD1493" s="62">
        <v>3.6040000000000001</v>
      </c>
      <c r="AE1493" s="61">
        <f t="array" ref="AE1493">INDEX($AT$11:$AV$66,MATCH($C1493&amp;$G1493,$AO$11:$AO$66&amp;$AP$11:$AP$66,0),COUNTIF($AT$10:$AV$10,"&lt;"&amp;AD1493)+1)</f>
        <v>5.9999999999999995E-4</v>
      </c>
      <c r="AF1493" s="111">
        <f t="shared" si="345"/>
        <v>3.5769367061317365</v>
      </c>
      <c r="AG1493" s="121">
        <f t="array" ref="AG1493">INDEX($AW$11:$BA$66,MATCH($C1493&amp;$G1493,$AO$11:$AO$66&amp;$AP$11:$AP$66,0),COUNTIF($AW$10:$BA$10,"&lt;"&amp;AD1493)+1)</f>
        <v>2.5000000000000001E-4</v>
      </c>
    </row>
    <row r="1494" spans="2:33" ht="12.75" customHeight="1" x14ac:dyDescent="0.3">
      <c r="B1494" s="83" t="str">
        <f t="shared" si="333"/>
        <v>3 5/8-16 UN</v>
      </c>
      <c r="C1494" s="74" t="s">
        <v>498</v>
      </c>
      <c r="D1494" s="74"/>
      <c r="E1494" s="24" t="s">
        <v>604</v>
      </c>
      <c r="F1494" s="84" t="s">
        <v>707</v>
      </c>
      <c r="G1494" s="75">
        <v>16</v>
      </c>
      <c r="H1494" s="74" t="s">
        <v>519</v>
      </c>
      <c r="I1494" s="74" t="s">
        <v>661</v>
      </c>
      <c r="J1494" s="74" t="s">
        <v>588</v>
      </c>
      <c r="K1494" s="74" t="s">
        <v>600</v>
      </c>
      <c r="L1494" s="23">
        <f t="shared" si="334"/>
        <v>92.075000000000003</v>
      </c>
      <c r="M1494" s="23">
        <f t="shared" si="335"/>
        <v>1.5874999999999999</v>
      </c>
      <c r="N1494" s="74">
        <v>60</v>
      </c>
      <c r="O1494" s="101">
        <f t="shared" si="336"/>
        <v>92.075000000000003</v>
      </c>
      <c r="P1494" s="85">
        <f t="shared" si="337"/>
        <v>15.2</v>
      </c>
      <c r="Q1494" s="58">
        <f t="shared" si="338"/>
        <v>0</v>
      </c>
      <c r="R1494" s="101">
        <f t="shared" si="339"/>
        <v>91.043899999999994</v>
      </c>
      <c r="S1494" s="85">
        <f t="shared" si="340"/>
        <v>6.4</v>
      </c>
      <c r="T1494" s="58">
        <f t="shared" si="341"/>
        <v>0</v>
      </c>
      <c r="U1494" s="58">
        <f t="shared" si="342"/>
        <v>3.8</v>
      </c>
      <c r="V1494" s="75">
        <f t="array" ref="V1494">INDEX(AS$11:AS$66,MATCH(C1494&amp;G1494,AO$11:AO$66&amp;AP$11:AP$66,0),0)</f>
        <v>8</v>
      </c>
      <c r="X1494" s="120">
        <f t="shared" si="343"/>
        <v>6.25E-2</v>
      </c>
      <c r="Y1494" s="61">
        <f t="array" ref="Y1494">INDEX($AQ$11:$AR$66,MATCH($C1494&amp;$G1494,$AO$11:$AO$66&amp;$AP$11:$AP$66,0),COUNTIF($AQ$10:$AR$10,"&lt;"&amp;Z1494)+1)</f>
        <v>1.4999999999999999E-4</v>
      </c>
      <c r="Z1494" s="61">
        <f t="shared" si="348"/>
        <v>3.625</v>
      </c>
      <c r="AA1494" s="61">
        <f t="array" ref="AA1494">INDEX($AT$11:$AV$66,MATCH($C1494&amp;$G1494,$AO$11:$AO$66&amp;$AP$11:$AP$66,0),COUNTIF($AT$10:$AV$10,"&lt;"&amp;Z1494)+1)</f>
        <v>5.9999999999999995E-4</v>
      </c>
      <c r="AB1494" s="111">
        <f t="shared" si="344"/>
        <v>3.5844050591976044</v>
      </c>
      <c r="AC1494" s="121">
        <f t="array" ref="AC1494">INDEX($AW$11:$BA$66,MATCH($C1494&amp;$G1494,$AO$11:$AO$66&amp;$AP$11:$AP$66,0),COUNTIF($AW$10:$BA$10,"&lt;"&amp;Z1494)+1)</f>
        <v>2.5000000000000001E-4</v>
      </c>
      <c r="AD1494" s="62">
        <v>3.6072000000000002</v>
      </c>
      <c r="AE1494" s="61">
        <f t="array" ref="AE1494">INDEX($AT$11:$AV$66,MATCH($C1494&amp;$G1494,$AO$11:$AO$66&amp;$AP$11:$AP$66,0),COUNTIF($AT$10:$AV$10,"&lt;"&amp;AD1494)+1)</f>
        <v>5.9999999999999995E-4</v>
      </c>
      <c r="AF1494" s="111">
        <f t="shared" si="345"/>
        <v>3.5801367061317366</v>
      </c>
      <c r="AG1494" s="121">
        <f t="array" ref="AG1494">INDEX($AW$11:$BA$66,MATCH($C1494&amp;$G1494,$AO$11:$AO$66&amp;$AP$11:$AP$66,0),COUNTIF($AW$10:$BA$10,"&lt;"&amp;AD1494)+1)</f>
        <v>2.5000000000000001E-4</v>
      </c>
    </row>
    <row r="1495" spans="2:33" ht="12.75" customHeight="1" x14ac:dyDescent="0.3">
      <c r="B1495" s="83" t="str">
        <f t="shared" si="333"/>
        <v>3 3/4-6 UN</v>
      </c>
      <c r="C1495" s="74" t="s">
        <v>498</v>
      </c>
      <c r="D1495" s="74"/>
      <c r="E1495" s="24" t="s">
        <v>604</v>
      </c>
      <c r="F1495" s="84" t="s">
        <v>708</v>
      </c>
      <c r="G1495" s="75">
        <v>6</v>
      </c>
      <c r="H1495" s="74" t="s">
        <v>519</v>
      </c>
      <c r="I1495" s="74" t="s">
        <v>660</v>
      </c>
      <c r="J1495" s="74" t="s">
        <v>588</v>
      </c>
      <c r="K1495" s="74" t="s">
        <v>600</v>
      </c>
      <c r="L1495" s="23">
        <f t="shared" si="334"/>
        <v>95.176299999999998</v>
      </c>
      <c r="M1495" s="23">
        <f t="shared" si="335"/>
        <v>4.2332999999999998</v>
      </c>
      <c r="N1495" s="74">
        <v>60</v>
      </c>
      <c r="O1495" s="101">
        <f t="shared" si="336"/>
        <v>95.176299999999998</v>
      </c>
      <c r="P1495" s="85">
        <f t="shared" si="337"/>
        <v>20.3</v>
      </c>
      <c r="Q1495" s="58">
        <f t="shared" si="338"/>
        <v>0</v>
      </c>
      <c r="R1495" s="101">
        <f t="shared" si="339"/>
        <v>92.426699999999997</v>
      </c>
      <c r="S1495" s="85">
        <f t="shared" si="340"/>
        <v>6.4</v>
      </c>
      <c r="T1495" s="58">
        <f t="shared" si="341"/>
        <v>0</v>
      </c>
      <c r="U1495" s="58">
        <f t="shared" si="342"/>
        <v>7.6</v>
      </c>
      <c r="V1495" s="75">
        <f t="array" ref="V1495">INDEX(AS$11:AS$66,MATCH(C1495&amp;G1495,AO$11:AO$66&amp;AP$11:AP$66,0),0)</f>
        <v>5</v>
      </c>
      <c r="X1495" s="120">
        <f t="shared" si="343"/>
        <v>0.16666666666666666</v>
      </c>
      <c r="Y1495" s="61">
        <f t="array" ref="Y1495">INDEX($AQ$11:$AR$66,MATCH($C1495&amp;$G1495,$AO$11:$AO$66&amp;$AP$11:$AP$66,0),COUNTIF($AQ$10:$AR$10,"&lt;"&amp;Z1495)+1)</f>
        <v>2.9999999999999997E-4</v>
      </c>
      <c r="Z1495" s="123">
        <v>3.7471000000000001</v>
      </c>
      <c r="AA1495" s="61">
        <f t="array" ref="AA1495">INDEX($AT$11:$AV$66,MATCH($C1495&amp;$G1495,$AO$11:$AO$66&amp;$AP$11:$AP$66,0),COUNTIF($AT$10:$AV$10,"&lt;"&amp;Z1495)+1)</f>
        <v>8.0000000000000004E-4</v>
      </c>
      <c r="AB1495" s="111">
        <f t="shared" si="344"/>
        <v>3.6388468245269454</v>
      </c>
      <c r="AC1495" s="121">
        <f t="array" ref="AC1495">INDEX($AW$11:$BA$66,MATCH($C1495&amp;$G1495,$AO$11:$AO$66&amp;$AP$11:$AP$66,0),COUNTIF($AW$10:$BA$10,"&lt;"&amp;Z1495)+1)</f>
        <v>2.5000000000000001E-4</v>
      </c>
      <c r="AD1495" s="62">
        <v>3.7012</v>
      </c>
      <c r="AE1495" s="61">
        <f t="array" ref="AE1495">INDEX($AT$11:$AV$66,MATCH($C1495&amp;$G1495,$AO$11:$AO$66&amp;$AP$11:$AP$66,0),COUNTIF($AT$10:$AV$10,"&lt;"&amp;AD1495)+1)</f>
        <v>8.0000000000000004E-4</v>
      </c>
      <c r="AF1495" s="111">
        <f t="shared" si="345"/>
        <v>3.6290312163512968</v>
      </c>
      <c r="AG1495" s="121">
        <f t="array" ref="AG1495">INDEX($AW$11:$BA$66,MATCH($C1495&amp;$G1495,$AO$11:$AO$66&amp;$AP$11:$AP$66,0),COUNTIF($AW$10:$BA$10,"&lt;"&amp;AD1495)+1)</f>
        <v>2.5000000000000001E-4</v>
      </c>
    </row>
    <row r="1496" spans="2:33" ht="12.75" customHeight="1" x14ac:dyDescent="0.3">
      <c r="B1496" s="83" t="str">
        <f t="shared" si="333"/>
        <v>3 3/4-6 UN</v>
      </c>
      <c r="C1496" s="74" t="s">
        <v>498</v>
      </c>
      <c r="D1496" s="74"/>
      <c r="E1496" s="24" t="s">
        <v>604</v>
      </c>
      <c r="F1496" s="84" t="s">
        <v>708</v>
      </c>
      <c r="G1496" s="75">
        <v>6</v>
      </c>
      <c r="H1496" s="74" t="s">
        <v>519</v>
      </c>
      <c r="I1496" s="74" t="s">
        <v>661</v>
      </c>
      <c r="J1496" s="74" t="s">
        <v>588</v>
      </c>
      <c r="K1496" s="74" t="s">
        <v>600</v>
      </c>
      <c r="L1496" s="23">
        <f t="shared" si="334"/>
        <v>95.25</v>
      </c>
      <c r="M1496" s="23">
        <f t="shared" si="335"/>
        <v>4.2332999999999998</v>
      </c>
      <c r="N1496" s="74">
        <v>60</v>
      </c>
      <c r="O1496" s="101">
        <f t="shared" si="336"/>
        <v>95.25</v>
      </c>
      <c r="P1496" s="85">
        <f t="shared" si="337"/>
        <v>20.3</v>
      </c>
      <c r="Q1496" s="58">
        <f t="shared" si="338"/>
        <v>0</v>
      </c>
      <c r="R1496" s="101">
        <f t="shared" si="339"/>
        <v>92.500399999999999</v>
      </c>
      <c r="S1496" s="85">
        <f t="shared" si="340"/>
        <v>6.4</v>
      </c>
      <c r="T1496" s="58">
        <f t="shared" si="341"/>
        <v>0</v>
      </c>
      <c r="U1496" s="58">
        <f t="shared" si="342"/>
        <v>7.6</v>
      </c>
      <c r="V1496" s="75">
        <f t="array" ref="V1496">INDEX(AS$11:AS$66,MATCH(C1496&amp;G1496,AO$11:AO$66&amp;AP$11:AP$66,0),0)</f>
        <v>5</v>
      </c>
      <c r="X1496" s="120">
        <f t="shared" si="343"/>
        <v>0.16666666666666666</v>
      </c>
      <c r="Y1496" s="61">
        <f t="array" ref="Y1496">INDEX($AQ$11:$AR$66,MATCH($C1496&amp;$G1496,$AO$11:$AO$66&amp;$AP$11:$AP$66,0),COUNTIF($AQ$10:$AR$10,"&lt;"&amp;Z1496)+1)</f>
        <v>2.9999999999999997E-4</v>
      </c>
      <c r="Z1496" s="61">
        <f t="shared" si="348"/>
        <v>3.75</v>
      </c>
      <c r="AA1496" s="61">
        <f t="array" ref="AA1496">INDEX($AT$11:$AV$66,MATCH($C1496&amp;$G1496,$AO$11:$AO$66&amp;$AP$11:$AP$66,0),COUNTIF($AT$10:$AV$10,"&lt;"&amp;Z1496)+1)</f>
        <v>8.0000000000000004E-4</v>
      </c>
      <c r="AB1496" s="111">
        <f t="shared" si="344"/>
        <v>3.6417468245269453</v>
      </c>
      <c r="AC1496" s="121">
        <f t="array" ref="AC1496">INDEX($AW$11:$BA$66,MATCH($C1496&amp;$G1496,$AO$11:$AO$66&amp;$AP$11:$AP$66,0),COUNTIF($AW$10:$BA$10,"&lt;"&amp;Z1496)+1)</f>
        <v>2.5000000000000001E-4</v>
      </c>
      <c r="AD1496" s="62">
        <v>3.7065999999999999</v>
      </c>
      <c r="AE1496" s="61">
        <f t="array" ref="AE1496">INDEX($AT$11:$AV$66,MATCH($C1496&amp;$G1496,$AO$11:$AO$66&amp;$AP$11:$AP$66,0),COUNTIF($AT$10:$AV$10,"&lt;"&amp;AD1496)+1)</f>
        <v>8.0000000000000004E-4</v>
      </c>
      <c r="AF1496" s="111">
        <f t="shared" si="345"/>
        <v>3.6344312163512966</v>
      </c>
      <c r="AG1496" s="121">
        <f t="array" ref="AG1496">INDEX($AW$11:$BA$66,MATCH($C1496&amp;$G1496,$AO$11:$AO$66&amp;$AP$11:$AP$66,0),COUNTIF($AW$10:$BA$10,"&lt;"&amp;AD1496)+1)</f>
        <v>2.5000000000000001E-4</v>
      </c>
    </row>
    <row r="1497" spans="2:33" ht="12.75" customHeight="1" x14ac:dyDescent="0.3">
      <c r="B1497" s="83" t="str">
        <f t="shared" si="333"/>
        <v>3 3/4-8 UN</v>
      </c>
      <c r="C1497" s="74" t="s">
        <v>498</v>
      </c>
      <c r="D1497" s="74"/>
      <c r="E1497" s="24" t="s">
        <v>604</v>
      </c>
      <c r="F1497" s="84" t="s">
        <v>708</v>
      </c>
      <c r="G1497" s="75">
        <v>8</v>
      </c>
      <c r="H1497" s="74" t="s">
        <v>519</v>
      </c>
      <c r="I1497" s="74" t="s">
        <v>660</v>
      </c>
      <c r="J1497" s="74" t="s">
        <v>588</v>
      </c>
      <c r="K1497" s="74" t="s">
        <v>600</v>
      </c>
      <c r="L1497" s="23">
        <f t="shared" si="334"/>
        <v>95.181399999999996</v>
      </c>
      <c r="M1497" s="23">
        <f t="shared" si="335"/>
        <v>3.1749999999999998</v>
      </c>
      <c r="N1497" s="74">
        <v>60</v>
      </c>
      <c r="O1497" s="101">
        <f t="shared" si="336"/>
        <v>95.181399999999996</v>
      </c>
      <c r="P1497" s="85">
        <f t="shared" si="337"/>
        <v>17.8</v>
      </c>
      <c r="Q1497" s="58">
        <f t="shared" si="338"/>
        <v>0</v>
      </c>
      <c r="R1497" s="101">
        <f t="shared" si="339"/>
        <v>93.119200000000006</v>
      </c>
      <c r="S1497" s="85">
        <f t="shared" si="340"/>
        <v>6.4</v>
      </c>
      <c r="T1497" s="58">
        <f t="shared" si="341"/>
        <v>0</v>
      </c>
      <c r="U1497" s="58">
        <f t="shared" si="342"/>
        <v>6.4</v>
      </c>
      <c r="V1497" s="75">
        <f t="array" ref="V1497">INDEX(AS$11:AS$66,MATCH(C1497&amp;G1497,AO$11:AO$66&amp;AP$11:AP$66,0),0)</f>
        <v>5</v>
      </c>
      <c r="X1497" s="120">
        <f t="shared" si="343"/>
        <v>0.125</v>
      </c>
      <c r="Y1497" s="61">
        <f t="array" ref="Y1497">INDEX($AQ$11:$AR$66,MATCH($C1497&amp;$G1497,$AO$11:$AO$66&amp;$AP$11:$AP$66,0),COUNTIF($AQ$10:$AR$10,"&lt;"&amp;Z1497)+1)</f>
        <v>2.5000000000000001E-4</v>
      </c>
      <c r="Z1497" s="123">
        <v>3.7473000000000001</v>
      </c>
      <c r="AA1497" s="61">
        <f t="array" ref="AA1497">INDEX($AT$11:$AV$66,MATCH($C1497&amp;$G1497,$AO$11:$AO$66&amp;$AP$11:$AP$66,0),COUNTIF($AT$10:$AV$10,"&lt;"&amp;Z1497)+1)</f>
        <v>6.9999999999999999E-4</v>
      </c>
      <c r="AB1497" s="111">
        <f t="shared" si="344"/>
        <v>3.6661101183952089</v>
      </c>
      <c r="AC1497" s="121">
        <f t="array" ref="AC1497">INDEX($AW$11:$BA$66,MATCH($C1497&amp;$G1497,$AO$11:$AO$66&amp;$AP$11:$AP$66,0),COUNTIF($AW$10:$BA$10,"&lt;"&amp;Z1497)+1)</f>
        <v>2.5000000000000001E-4</v>
      </c>
      <c r="AD1497" s="62">
        <v>3.7111999999999998</v>
      </c>
      <c r="AE1497" s="61">
        <f t="array" ref="AE1497">INDEX($AT$11:$AV$66,MATCH($C1497&amp;$G1497,$AO$11:$AO$66&amp;$AP$11:$AP$66,0),COUNTIF($AT$10:$AV$10,"&lt;"&amp;AD1497)+1)</f>
        <v>6.9999999999999999E-4</v>
      </c>
      <c r="AF1497" s="111">
        <f t="shared" si="345"/>
        <v>3.6570734122634723</v>
      </c>
      <c r="AG1497" s="121">
        <f t="array" ref="AG1497">INDEX($AW$11:$BA$66,MATCH($C1497&amp;$G1497,$AO$11:$AO$66&amp;$AP$11:$AP$66,0),COUNTIF($AW$10:$BA$10,"&lt;"&amp;AD1497)+1)</f>
        <v>2.5000000000000001E-4</v>
      </c>
    </row>
    <row r="1498" spans="2:33" ht="12.75" customHeight="1" x14ac:dyDescent="0.3">
      <c r="B1498" s="83" t="str">
        <f t="shared" si="333"/>
        <v>3 3/4-8 UN</v>
      </c>
      <c r="C1498" s="74" t="s">
        <v>498</v>
      </c>
      <c r="D1498" s="74"/>
      <c r="E1498" s="24" t="s">
        <v>604</v>
      </c>
      <c r="F1498" s="84" t="s">
        <v>708</v>
      </c>
      <c r="G1498" s="75">
        <v>8</v>
      </c>
      <c r="H1498" s="74" t="s">
        <v>519</v>
      </c>
      <c r="I1498" s="74" t="s">
        <v>661</v>
      </c>
      <c r="J1498" s="74" t="s">
        <v>588</v>
      </c>
      <c r="K1498" s="74" t="s">
        <v>600</v>
      </c>
      <c r="L1498" s="23">
        <f t="shared" si="334"/>
        <v>95.25</v>
      </c>
      <c r="M1498" s="23">
        <f t="shared" si="335"/>
        <v>3.1749999999999998</v>
      </c>
      <c r="N1498" s="74">
        <v>60</v>
      </c>
      <c r="O1498" s="101">
        <f t="shared" si="336"/>
        <v>95.25</v>
      </c>
      <c r="P1498" s="85">
        <f t="shared" si="337"/>
        <v>17.8</v>
      </c>
      <c r="Q1498" s="58">
        <f t="shared" si="338"/>
        <v>0</v>
      </c>
      <c r="R1498" s="101">
        <f t="shared" si="339"/>
        <v>93.187799999999996</v>
      </c>
      <c r="S1498" s="85">
        <f t="shared" si="340"/>
        <v>6.4</v>
      </c>
      <c r="T1498" s="58">
        <f t="shared" si="341"/>
        <v>0</v>
      </c>
      <c r="U1498" s="58">
        <f t="shared" si="342"/>
        <v>6.4</v>
      </c>
      <c r="V1498" s="75">
        <f t="array" ref="V1498">INDEX(AS$11:AS$66,MATCH(C1498&amp;G1498,AO$11:AO$66&amp;AP$11:AP$66,0),0)</f>
        <v>5</v>
      </c>
      <c r="X1498" s="120">
        <f t="shared" si="343"/>
        <v>0.125</v>
      </c>
      <c r="Y1498" s="61">
        <f t="array" ref="Y1498">INDEX($AQ$11:$AR$66,MATCH($C1498&amp;$G1498,$AO$11:$AO$66&amp;$AP$11:$AP$66,0),COUNTIF($AQ$10:$AR$10,"&lt;"&amp;Z1498)+1)</f>
        <v>2.5000000000000001E-4</v>
      </c>
      <c r="Z1498" s="61">
        <f t="shared" si="348"/>
        <v>3.75</v>
      </c>
      <c r="AA1498" s="61">
        <f t="array" ref="AA1498">INDEX($AT$11:$AV$66,MATCH($C1498&amp;$G1498,$AO$11:$AO$66&amp;$AP$11:$AP$66,0),COUNTIF($AT$10:$AV$10,"&lt;"&amp;Z1498)+1)</f>
        <v>6.9999999999999999E-4</v>
      </c>
      <c r="AB1498" s="111">
        <f t="shared" si="344"/>
        <v>3.6688101183952089</v>
      </c>
      <c r="AC1498" s="121">
        <f t="array" ref="AC1498">INDEX($AW$11:$BA$66,MATCH($C1498&amp;$G1498,$AO$11:$AO$66&amp;$AP$11:$AP$66,0),COUNTIF($AW$10:$BA$10,"&lt;"&amp;Z1498)+1)</f>
        <v>2.5000000000000001E-4</v>
      </c>
      <c r="AD1498" s="62">
        <v>3.7162000000000002</v>
      </c>
      <c r="AE1498" s="61">
        <f t="array" ref="AE1498">INDEX($AT$11:$AV$66,MATCH($C1498&amp;$G1498,$AO$11:$AO$66&amp;$AP$11:$AP$66,0),COUNTIF($AT$10:$AV$10,"&lt;"&amp;AD1498)+1)</f>
        <v>6.9999999999999999E-4</v>
      </c>
      <c r="AF1498" s="111">
        <f t="shared" si="345"/>
        <v>3.6620734122634726</v>
      </c>
      <c r="AG1498" s="121">
        <f t="array" ref="AG1498">INDEX($AW$11:$BA$66,MATCH($C1498&amp;$G1498,$AO$11:$AO$66&amp;$AP$11:$AP$66,0),COUNTIF($AW$10:$BA$10,"&lt;"&amp;AD1498)+1)</f>
        <v>2.5000000000000001E-4</v>
      </c>
    </row>
    <row r="1499" spans="2:33" ht="12.75" customHeight="1" x14ac:dyDescent="0.3">
      <c r="B1499" s="83" t="str">
        <f t="shared" si="333"/>
        <v>3 3/4-12 UN</v>
      </c>
      <c r="C1499" s="74" t="s">
        <v>498</v>
      </c>
      <c r="D1499" s="74"/>
      <c r="E1499" s="24" t="s">
        <v>604</v>
      </c>
      <c r="F1499" s="84" t="s">
        <v>708</v>
      </c>
      <c r="G1499" s="75">
        <v>12</v>
      </c>
      <c r="H1499" s="74" t="s">
        <v>519</v>
      </c>
      <c r="I1499" s="74" t="s">
        <v>660</v>
      </c>
      <c r="J1499" s="74" t="s">
        <v>588</v>
      </c>
      <c r="K1499" s="74" t="s">
        <v>600</v>
      </c>
      <c r="L1499" s="23">
        <f t="shared" si="334"/>
        <v>95.201700000000002</v>
      </c>
      <c r="M1499" s="23">
        <f t="shared" si="335"/>
        <v>2.1166999999999998</v>
      </c>
      <c r="N1499" s="74">
        <v>60</v>
      </c>
      <c r="O1499" s="101">
        <f t="shared" si="336"/>
        <v>95.201700000000002</v>
      </c>
      <c r="P1499" s="85">
        <f t="shared" si="337"/>
        <v>15.2</v>
      </c>
      <c r="Q1499" s="58">
        <f t="shared" si="338"/>
        <v>0</v>
      </c>
      <c r="R1499" s="101">
        <f t="shared" si="339"/>
        <v>93.826899999999995</v>
      </c>
      <c r="S1499" s="85">
        <f t="shared" si="340"/>
        <v>6.4</v>
      </c>
      <c r="T1499" s="58">
        <f t="shared" si="341"/>
        <v>0</v>
      </c>
      <c r="U1499" s="58">
        <f t="shared" si="342"/>
        <v>5.0999999999999996</v>
      </c>
      <c r="V1499" s="75">
        <f t="array" ref="V1499">INDEX(AS$11:AS$66,MATCH(C1499&amp;G1499,AO$11:AO$66&amp;AP$11:AP$66,0),0)</f>
        <v>6</v>
      </c>
      <c r="X1499" s="120">
        <f t="shared" si="343"/>
        <v>8.3333333333333329E-2</v>
      </c>
      <c r="Y1499" s="61">
        <f t="array" ref="Y1499">INDEX($AQ$11:$AR$66,MATCH($C1499&amp;$G1499,$AO$11:$AO$66&amp;$AP$11:$AP$66,0),COUNTIF($AQ$10:$AR$10,"&lt;"&amp;Z1499)+1)</f>
        <v>2.0000000000000001E-4</v>
      </c>
      <c r="Z1499" s="123">
        <v>3.7481</v>
      </c>
      <c r="AA1499" s="61">
        <f t="array" ref="AA1499">INDEX($AT$11:$AV$66,MATCH($C1499&amp;$G1499,$AO$11:$AO$66&amp;$AP$11:$AP$66,0),COUNTIF($AT$10:$AV$10,"&lt;"&amp;Z1499)+1)</f>
        <v>5.9999999999999995E-4</v>
      </c>
      <c r="AB1499" s="111">
        <f t="shared" si="344"/>
        <v>3.6939734122634724</v>
      </c>
      <c r="AC1499" s="121">
        <f t="array" ref="AC1499">INDEX($AW$11:$BA$66,MATCH($C1499&amp;$G1499,$AO$11:$AO$66&amp;$AP$11:$AP$66,0),COUNTIF($AW$10:$BA$10,"&lt;"&amp;Z1499)+1)</f>
        <v>2.5000000000000001E-4</v>
      </c>
      <c r="AD1499" s="62">
        <v>3.7237</v>
      </c>
      <c r="AE1499" s="61">
        <f t="array" ref="AE1499">INDEX($AT$11:$AV$66,MATCH($C1499&amp;$G1499,$AO$11:$AO$66&amp;$AP$11:$AP$66,0),COUNTIF($AT$10:$AV$10,"&lt;"&amp;AD1499)+1)</f>
        <v>5.9999999999999995E-4</v>
      </c>
      <c r="AF1499" s="111">
        <f t="shared" si="345"/>
        <v>3.6876156081756486</v>
      </c>
      <c r="AG1499" s="121">
        <f t="array" ref="AG1499">INDEX($AW$11:$BA$66,MATCH($C1499&amp;$G1499,$AO$11:$AO$66&amp;$AP$11:$AP$66,0),COUNTIF($AW$10:$BA$10,"&lt;"&amp;AD1499)+1)</f>
        <v>2.5000000000000001E-4</v>
      </c>
    </row>
    <row r="1500" spans="2:33" ht="12.75" customHeight="1" x14ac:dyDescent="0.3">
      <c r="B1500" s="83" t="str">
        <f t="shared" si="333"/>
        <v>3 3/4-12 UN</v>
      </c>
      <c r="C1500" s="74" t="s">
        <v>498</v>
      </c>
      <c r="D1500" s="74"/>
      <c r="E1500" s="24" t="s">
        <v>604</v>
      </c>
      <c r="F1500" s="84" t="s">
        <v>708</v>
      </c>
      <c r="G1500" s="75">
        <v>12</v>
      </c>
      <c r="H1500" s="74" t="s">
        <v>519</v>
      </c>
      <c r="I1500" s="74" t="s">
        <v>661</v>
      </c>
      <c r="J1500" s="74" t="s">
        <v>588</v>
      </c>
      <c r="K1500" s="74" t="s">
        <v>600</v>
      </c>
      <c r="L1500" s="23">
        <f t="shared" si="334"/>
        <v>95.25</v>
      </c>
      <c r="M1500" s="23">
        <f t="shared" si="335"/>
        <v>2.1166999999999998</v>
      </c>
      <c r="N1500" s="74">
        <v>60</v>
      </c>
      <c r="O1500" s="101">
        <f t="shared" si="336"/>
        <v>95.25</v>
      </c>
      <c r="P1500" s="85">
        <f t="shared" si="337"/>
        <v>15.2</v>
      </c>
      <c r="Q1500" s="58">
        <f t="shared" si="338"/>
        <v>0</v>
      </c>
      <c r="R1500" s="101">
        <f t="shared" si="339"/>
        <v>93.875200000000007</v>
      </c>
      <c r="S1500" s="85">
        <f t="shared" si="340"/>
        <v>6.4</v>
      </c>
      <c r="T1500" s="58">
        <f t="shared" si="341"/>
        <v>0</v>
      </c>
      <c r="U1500" s="58">
        <f t="shared" si="342"/>
        <v>5.0999999999999996</v>
      </c>
      <c r="V1500" s="75">
        <f t="array" ref="V1500">INDEX(AS$11:AS$66,MATCH(C1500&amp;G1500,AO$11:AO$66&amp;AP$11:AP$66,0),0)</f>
        <v>6</v>
      </c>
      <c r="X1500" s="120">
        <f t="shared" si="343"/>
        <v>8.3333333333333329E-2</v>
      </c>
      <c r="Y1500" s="61">
        <f t="array" ref="Y1500">INDEX($AQ$11:$AR$66,MATCH($C1500&amp;$G1500,$AO$11:$AO$66&amp;$AP$11:$AP$66,0),COUNTIF($AQ$10:$AR$10,"&lt;"&amp;Z1500)+1)</f>
        <v>2.0000000000000001E-4</v>
      </c>
      <c r="Z1500" s="61">
        <f t="shared" si="348"/>
        <v>3.75</v>
      </c>
      <c r="AA1500" s="61">
        <f t="array" ref="AA1500">INDEX($AT$11:$AV$66,MATCH($C1500&amp;$G1500,$AO$11:$AO$66&amp;$AP$11:$AP$66,0),COUNTIF($AT$10:$AV$10,"&lt;"&amp;Z1500)+1)</f>
        <v>5.9999999999999995E-4</v>
      </c>
      <c r="AB1500" s="111">
        <f t="shared" si="344"/>
        <v>3.6958734122634724</v>
      </c>
      <c r="AC1500" s="121">
        <f t="array" ref="AC1500">INDEX($AW$11:$BA$66,MATCH($C1500&amp;$G1500,$AO$11:$AO$66&amp;$AP$11:$AP$66,0),COUNTIF($AW$10:$BA$10,"&lt;"&amp;Z1500)+1)</f>
        <v>2.5000000000000001E-4</v>
      </c>
      <c r="AD1500" s="62">
        <v>3.7271999999999998</v>
      </c>
      <c r="AE1500" s="61">
        <f t="array" ref="AE1500">INDEX($AT$11:$AV$66,MATCH($C1500&amp;$G1500,$AO$11:$AO$66&amp;$AP$11:$AP$66,0),COUNTIF($AT$10:$AV$10,"&lt;"&amp;AD1500)+1)</f>
        <v>5.9999999999999995E-4</v>
      </c>
      <c r="AF1500" s="111">
        <f t="shared" si="345"/>
        <v>3.6911156081756484</v>
      </c>
      <c r="AG1500" s="121">
        <f t="array" ref="AG1500">INDEX($AW$11:$BA$66,MATCH($C1500&amp;$G1500,$AO$11:$AO$66&amp;$AP$11:$AP$66,0),COUNTIF($AW$10:$BA$10,"&lt;"&amp;AD1500)+1)</f>
        <v>2.5000000000000001E-4</v>
      </c>
    </row>
    <row r="1501" spans="2:33" ht="12.75" customHeight="1" x14ac:dyDescent="0.3">
      <c r="B1501" s="83" t="str">
        <f t="shared" si="333"/>
        <v>3 3/4-16 UN</v>
      </c>
      <c r="C1501" s="74" t="s">
        <v>498</v>
      </c>
      <c r="D1501" s="74"/>
      <c r="E1501" s="24" t="s">
        <v>604</v>
      </c>
      <c r="F1501" s="84" t="s">
        <v>708</v>
      </c>
      <c r="G1501" s="75">
        <v>16</v>
      </c>
      <c r="H1501" s="74" t="s">
        <v>519</v>
      </c>
      <c r="I1501" s="74" t="s">
        <v>660</v>
      </c>
      <c r="J1501" s="74" t="s">
        <v>588</v>
      </c>
      <c r="K1501" s="74" t="s">
        <v>600</v>
      </c>
      <c r="L1501" s="23">
        <f t="shared" si="334"/>
        <v>95.206800000000001</v>
      </c>
      <c r="M1501" s="23">
        <f t="shared" si="335"/>
        <v>1.5874999999999999</v>
      </c>
      <c r="N1501" s="74">
        <v>60</v>
      </c>
      <c r="O1501" s="101">
        <f t="shared" si="336"/>
        <v>95.206800000000001</v>
      </c>
      <c r="P1501" s="85">
        <f t="shared" si="337"/>
        <v>15.2</v>
      </c>
      <c r="Q1501" s="58">
        <f t="shared" si="338"/>
        <v>0</v>
      </c>
      <c r="R1501" s="101">
        <f t="shared" si="339"/>
        <v>94.175700000000006</v>
      </c>
      <c r="S1501" s="85">
        <f t="shared" si="340"/>
        <v>6.4</v>
      </c>
      <c r="T1501" s="58">
        <f t="shared" si="341"/>
        <v>0</v>
      </c>
      <c r="U1501" s="58">
        <f t="shared" si="342"/>
        <v>3.8</v>
      </c>
      <c r="V1501" s="75">
        <f t="array" ref="V1501">INDEX(AS$11:AS$66,MATCH(C1501&amp;G1501,AO$11:AO$66&amp;AP$11:AP$66,0),0)</f>
        <v>8</v>
      </c>
      <c r="X1501" s="120">
        <f t="shared" si="343"/>
        <v>6.25E-2</v>
      </c>
      <c r="Y1501" s="61">
        <f t="array" ref="Y1501">INDEX($AQ$11:$AR$66,MATCH($C1501&amp;$G1501,$AO$11:$AO$66&amp;$AP$11:$AP$66,0),COUNTIF($AQ$10:$AR$10,"&lt;"&amp;Z1501)+1)</f>
        <v>1.4999999999999999E-4</v>
      </c>
      <c r="Z1501" s="123">
        <v>3.7483</v>
      </c>
      <c r="AA1501" s="61">
        <f t="array" ref="AA1501">INDEX($AT$11:$AV$66,MATCH($C1501&amp;$G1501,$AO$11:$AO$66&amp;$AP$11:$AP$66,0),COUNTIF($AT$10:$AV$10,"&lt;"&amp;Z1501)+1)</f>
        <v>5.9999999999999995E-4</v>
      </c>
      <c r="AB1501" s="111">
        <f t="shared" si="344"/>
        <v>3.7077050591976044</v>
      </c>
      <c r="AC1501" s="121">
        <f t="array" ref="AC1501">INDEX($AW$11:$BA$66,MATCH($C1501&amp;$G1501,$AO$11:$AO$66&amp;$AP$11:$AP$66,0),COUNTIF($AW$10:$BA$10,"&lt;"&amp;Z1501)+1)</f>
        <v>2.5000000000000001E-4</v>
      </c>
      <c r="AD1501" s="62">
        <v>3.7290000000000001</v>
      </c>
      <c r="AE1501" s="61">
        <f t="array" ref="AE1501">INDEX($AT$11:$AV$66,MATCH($C1501&amp;$G1501,$AO$11:$AO$66&amp;$AP$11:$AP$66,0),COUNTIF($AT$10:$AV$10,"&lt;"&amp;AD1501)+1)</f>
        <v>5.9999999999999995E-4</v>
      </c>
      <c r="AF1501" s="111">
        <f t="shared" si="345"/>
        <v>3.7019367061317365</v>
      </c>
      <c r="AG1501" s="121">
        <f t="array" ref="AG1501">INDEX($AW$11:$BA$66,MATCH($C1501&amp;$G1501,$AO$11:$AO$66&amp;$AP$11:$AP$66,0),COUNTIF($AW$10:$BA$10,"&lt;"&amp;AD1501)+1)</f>
        <v>2.5000000000000001E-4</v>
      </c>
    </row>
    <row r="1502" spans="2:33" ht="12.75" customHeight="1" x14ac:dyDescent="0.3">
      <c r="B1502" s="83" t="str">
        <f t="shared" si="333"/>
        <v>3 3/4-16 UN</v>
      </c>
      <c r="C1502" s="74" t="s">
        <v>498</v>
      </c>
      <c r="D1502" s="74"/>
      <c r="E1502" s="24" t="s">
        <v>604</v>
      </c>
      <c r="F1502" s="84" t="s">
        <v>708</v>
      </c>
      <c r="G1502" s="75">
        <v>16</v>
      </c>
      <c r="H1502" s="74" t="s">
        <v>519</v>
      </c>
      <c r="I1502" s="74" t="s">
        <v>661</v>
      </c>
      <c r="J1502" s="74" t="s">
        <v>588</v>
      </c>
      <c r="K1502" s="74" t="s">
        <v>600</v>
      </c>
      <c r="L1502" s="23">
        <f t="shared" si="334"/>
        <v>95.25</v>
      </c>
      <c r="M1502" s="23">
        <f t="shared" si="335"/>
        <v>1.5874999999999999</v>
      </c>
      <c r="N1502" s="74">
        <v>60</v>
      </c>
      <c r="O1502" s="101">
        <f t="shared" si="336"/>
        <v>95.25</v>
      </c>
      <c r="P1502" s="85">
        <f t="shared" si="337"/>
        <v>15.2</v>
      </c>
      <c r="Q1502" s="58">
        <f t="shared" si="338"/>
        <v>0</v>
      </c>
      <c r="R1502" s="101">
        <f t="shared" si="339"/>
        <v>94.218900000000005</v>
      </c>
      <c r="S1502" s="85">
        <f t="shared" si="340"/>
        <v>6.4</v>
      </c>
      <c r="T1502" s="58">
        <f t="shared" si="341"/>
        <v>0</v>
      </c>
      <c r="U1502" s="58">
        <f t="shared" si="342"/>
        <v>3.8</v>
      </c>
      <c r="V1502" s="75">
        <f t="array" ref="V1502">INDEX(AS$11:AS$66,MATCH(C1502&amp;G1502,AO$11:AO$66&amp;AP$11:AP$66,0),0)</f>
        <v>8</v>
      </c>
      <c r="X1502" s="120">
        <f t="shared" si="343"/>
        <v>6.25E-2</v>
      </c>
      <c r="Y1502" s="61">
        <f t="array" ref="Y1502">INDEX($AQ$11:$AR$66,MATCH($C1502&amp;$G1502,$AO$11:$AO$66&amp;$AP$11:$AP$66,0),COUNTIF($AQ$10:$AR$10,"&lt;"&amp;Z1502)+1)</f>
        <v>1.4999999999999999E-4</v>
      </c>
      <c r="Z1502" s="61">
        <f t="shared" si="348"/>
        <v>3.75</v>
      </c>
      <c r="AA1502" s="61">
        <f t="array" ref="AA1502">INDEX($AT$11:$AV$66,MATCH($C1502&amp;$G1502,$AO$11:$AO$66&amp;$AP$11:$AP$66,0),COUNTIF($AT$10:$AV$10,"&lt;"&amp;Z1502)+1)</f>
        <v>5.9999999999999995E-4</v>
      </c>
      <c r="AB1502" s="111">
        <f t="shared" si="344"/>
        <v>3.7094050591976044</v>
      </c>
      <c r="AC1502" s="121">
        <f t="array" ref="AC1502">INDEX($AW$11:$BA$66,MATCH($C1502&amp;$G1502,$AO$11:$AO$66&amp;$AP$11:$AP$66,0),COUNTIF($AW$10:$BA$10,"&lt;"&amp;Z1502)+1)</f>
        <v>2.5000000000000001E-4</v>
      </c>
      <c r="AD1502" s="62">
        <v>3.7322000000000002</v>
      </c>
      <c r="AE1502" s="61">
        <f t="array" ref="AE1502">INDEX($AT$11:$AV$66,MATCH($C1502&amp;$G1502,$AO$11:$AO$66&amp;$AP$11:$AP$66,0),COUNTIF($AT$10:$AV$10,"&lt;"&amp;AD1502)+1)</f>
        <v>5.9999999999999995E-4</v>
      </c>
      <c r="AF1502" s="111">
        <f t="shared" si="345"/>
        <v>3.7051367061317366</v>
      </c>
      <c r="AG1502" s="121">
        <f t="array" ref="AG1502">INDEX($AW$11:$BA$66,MATCH($C1502&amp;$G1502,$AO$11:$AO$66&amp;$AP$11:$AP$66,0),COUNTIF($AW$10:$BA$10,"&lt;"&amp;AD1502)+1)</f>
        <v>2.5000000000000001E-4</v>
      </c>
    </row>
    <row r="1503" spans="2:33" ht="12.75" customHeight="1" x14ac:dyDescent="0.3">
      <c r="B1503" s="83" t="str">
        <f t="shared" si="333"/>
        <v>3 7/8-6 UN</v>
      </c>
      <c r="C1503" s="74" t="s">
        <v>498</v>
      </c>
      <c r="D1503" s="74"/>
      <c r="E1503" s="24" t="s">
        <v>604</v>
      </c>
      <c r="F1503" s="84" t="s">
        <v>709</v>
      </c>
      <c r="G1503" s="75">
        <v>6</v>
      </c>
      <c r="H1503" s="74" t="s">
        <v>519</v>
      </c>
      <c r="I1503" s="74" t="s">
        <v>660</v>
      </c>
      <c r="J1503" s="74" t="s">
        <v>588</v>
      </c>
      <c r="K1503" s="74" t="s">
        <v>600</v>
      </c>
      <c r="L1503" s="23">
        <f t="shared" si="334"/>
        <v>98.348799999999997</v>
      </c>
      <c r="M1503" s="23">
        <f t="shared" si="335"/>
        <v>4.2332999999999998</v>
      </c>
      <c r="N1503" s="74">
        <v>60</v>
      </c>
      <c r="O1503" s="101">
        <f t="shared" si="336"/>
        <v>98.348799999999997</v>
      </c>
      <c r="P1503" s="85">
        <f t="shared" si="337"/>
        <v>20.3</v>
      </c>
      <c r="Q1503" s="58">
        <f t="shared" si="338"/>
        <v>0</v>
      </c>
      <c r="R1503" s="101">
        <f t="shared" si="339"/>
        <v>95.599199999999996</v>
      </c>
      <c r="S1503" s="85">
        <f t="shared" si="340"/>
        <v>6.4</v>
      </c>
      <c r="T1503" s="58">
        <f t="shared" si="341"/>
        <v>0</v>
      </c>
      <c r="U1503" s="58">
        <f t="shared" si="342"/>
        <v>7.6</v>
      </c>
      <c r="V1503" s="75">
        <f t="array" ref="V1503">INDEX(AS$11:AS$66,MATCH(C1503&amp;G1503,AO$11:AO$66&amp;AP$11:AP$66,0),0)</f>
        <v>5</v>
      </c>
      <c r="X1503" s="120">
        <f t="shared" si="343"/>
        <v>0.16666666666666666</v>
      </c>
      <c r="Y1503" s="61">
        <f t="array" ref="Y1503">INDEX($AQ$11:$AR$66,MATCH($C1503&amp;$G1503,$AO$11:$AO$66&amp;$AP$11:$AP$66,0),COUNTIF($AQ$10:$AR$10,"&lt;"&amp;Z1503)+1)</f>
        <v>2.9999999999999997E-4</v>
      </c>
      <c r="Z1503" s="123">
        <v>3.8719999999999999</v>
      </c>
      <c r="AA1503" s="61">
        <f t="array" ref="AA1503">INDEX($AT$11:$AV$66,MATCH($C1503&amp;$G1503,$AO$11:$AO$66&amp;$AP$11:$AP$66,0),COUNTIF($AT$10:$AV$10,"&lt;"&amp;Z1503)+1)</f>
        <v>8.0000000000000004E-4</v>
      </c>
      <c r="AB1503" s="111">
        <f t="shared" si="344"/>
        <v>3.7637468245269452</v>
      </c>
      <c r="AC1503" s="121">
        <f t="array" ref="AC1503">INDEX($AW$11:$BA$66,MATCH($C1503&amp;$G1503,$AO$11:$AO$66&amp;$AP$11:$AP$66,0),COUNTIF($AW$10:$BA$10,"&lt;"&amp;Z1503)+1)</f>
        <v>2.5000000000000001E-4</v>
      </c>
      <c r="AD1503" s="62">
        <v>3.8260000000000001</v>
      </c>
      <c r="AE1503" s="61">
        <f t="array" ref="AE1503">INDEX($AT$11:$AV$66,MATCH($C1503&amp;$G1503,$AO$11:$AO$66&amp;$AP$11:$AP$66,0),COUNTIF($AT$10:$AV$10,"&lt;"&amp;AD1503)+1)</f>
        <v>8.0000000000000004E-4</v>
      </c>
      <c r="AF1503" s="111">
        <f t="shared" si="345"/>
        <v>3.7538312163512968</v>
      </c>
      <c r="AG1503" s="121">
        <f t="array" ref="AG1503">INDEX($AW$11:$BA$66,MATCH($C1503&amp;$G1503,$AO$11:$AO$66&amp;$AP$11:$AP$66,0),COUNTIF($AW$10:$BA$10,"&lt;"&amp;AD1503)+1)</f>
        <v>2.5000000000000001E-4</v>
      </c>
    </row>
    <row r="1504" spans="2:33" ht="12.75" customHeight="1" x14ac:dyDescent="0.3">
      <c r="B1504" s="83" t="str">
        <f t="shared" si="333"/>
        <v>3 7/8-6 UN</v>
      </c>
      <c r="C1504" s="74" t="s">
        <v>498</v>
      </c>
      <c r="D1504" s="74"/>
      <c r="E1504" s="24" t="s">
        <v>604</v>
      </c>
      <c r="F1504" s="84" t="s">
        <v>709</v>
      </c>
      <c r="G1504" s="75">
        <v>6</v>
      </c>
      <c r="H1504" s="74" t="s">
        <v>519</v>
      </c>
      <c r="I1504" s="74" t="s">
        <v>661</v>
      </c>
      <c r="J1504" s="74" t="s">
        <v>588</v>
      </c>
      <c r="K1504" s="74" t="s">
        <v>600</v>
      </c>
      <c r="L1504" s="23">
        <f t="shared" si="334"/>
        <v>98.424999999999997</v>
      </c>
      <c r="M1504" s="23">
        <f t="shared" si="335"/>
        <v>4.2332999999999998</v>
      </c>
      <c r="N1504" s="74">
        <v>60</v>
      </c>
      <c r="O1504" s="101">
        <f t="shared" si="336"/>
        <v>98.424999999999997</v>
      </c>
      <c r="P1504" s="85">
        <f t="shared" si="337"/>
        <v>20.3</v>
      </c>
      <c r="Q1504" s="58">
        <f t="shared" si="338"/>
        <v>0</v>
      </c>
      <c r="R1504" s="101">
        <f t="shared" si="339"/>
        <v>95.675399999999996</v>
      </c>
      <c r="S1504" s="85">
        <f t="shared" si="340"/>
        <v>6.4</v>
      </c>
      <c r="T1504" s="58">
        <f t="shared" si="341"/>
        <v>0</v>
      </c>
      <c r="U1504" s="58">
        <f t="shared" si="342"/>
        <v>7.6</v>
      </c>
      <c r="V1504" s="75">
        <f t="array" ref="V1504">INDEX(AS$11:AS$66,MATCH(C1504&amp;G1504,AO$11:AO$66&amp;AP$11:AP$66,0),0)</f>
        <v>5</v>
      </c>
      <c r="X1504" s="120">
        <f t="shared" si="343"/>
        <v>0.16666666666666666</v>
      </c>
      <c r="Y1504" s="61">
        <f t="array" ref="Y1504">INDEX($AQ$11:$AR$66,MATCH($C1504&amp;$G1504,$AO$11:$AO$66&amp;$AP$11:$AP$66,0),COUNTIF($AQ$10:$AR$10,"&lt;"&amp;Z1504)+1)</f>
        <v>2.9999999999999997E-4</v>
      </c>
      <c r="Z1504" s="61">
        <f t="shared" si="348"/>
        <v>3.875</v>
      </c>
      <c r="AA1504" s="61">
        <f t="array" ref="AA1504">INDEX($AT$11:$AV$66,MATCH($C1504&amp;$G1504,$AO$11:$AO$66&amp;$AP$11:$AP$66,0),COUNTIF($AT$10:$AV$10,"&lt;"&amp;Z1504)+1)</f>
        <v>8.0000000000000004E-4</v>
      </c>
      <c r="AB1504" s="111">
        <f t="shared" si="344"/>
        <v>3.7667468245269453</v>
      </c>
      <c r="AC1504" s="121">
        <f t="array" ref="AC1504">INDEX($AW$11:$BA$66,MATCH($C1504&amp;$G1504,$AO$11:$AO$66&amp;$AP$11:$AP$66,0),COUNTIF($AW$10:$BA$10,"&lt;"&amp;Z1504)+1)</f>
        <v>2.5000000000000001E-4</v>
      </c>
      <c r="AD1504" s="62">
        <v>3.8315000000000001</v>
      </c>
      <c r="AE1504" s="61">
        <f t="array" ref="AE1504">INDEX($AT$11:$AV$66,MATCH($C1504&amp;$G1504,$AO$11:$AO$66&amp;$AP$11:$AP$66,0),COUNTIF($AT$10:$AV$10,"&lt;"&amp;AD1504)+1)</f>
        <v>8.0000000000000004E-4</v>
      </c>
      <c r="AF1504" s="111">
        <f t="shared" si="345"/>
        <v>3.7593312163512969</v>
      </c>
      <c r="AG1504" s="121">
        <f t="array" ref="AG1504">INDEX($AW$11:$BA$66,MATCH($C1504&amp;$G1504,$AO$11:$AO$66&amp;$AP$11:$AP$66,0),COUNTIF($AW$10:$BA$10,"&lt;"&amp;AD1504)+1)</f>
        <v>2.5000000000000001E-4</v>
      </c>
    </row>
    <row r="1505" spans="2:33" ht="12.75" customHeight="1" x14ac:dyDescent="0.3">
      <c r="B1505" s="83" t="str">
        <f t="shared" si="333"/>
        <v>3 7/8-8 UN</v>
      </c>
      <c r="C1505" s="74" t="s">
        <v>498</v>
      </c>
      <c r="D1505" s="74"/>
      <c r="E1505" s="24" t="s">
        <v>604</v>
      </c>
      <c r="F1505" s="84" t="s">
        <v>709</v>
      </c>
      <c r="G1505" s="75">
        <v>8</v>
      </c>
      <c r="H1505" s="74" t="s">
        <v>519</v>
      </c>
      <c r="I1505" s="74" t="s">
        <v>660</v>
      </c>
      <c r="J1505" s="74" t="s">
        <v>588</v>
      </c>
      <c r="K1505" s="74" t="s">
        <v>600</v>
      </c>
      <c r="L1505" s="23">
        <f t="shared" si="334"/>
        <v>98.356399999999994</v>
      </c>
      <c r="M1505" s="23">
        <f t="shared" si="335"/>
        <v>3.1749999999999998</v>
      </c>
      <c r="N1505" s="74">
        <v>60</v>
      </c>
      <c r="O1505" s="101">
        <f t="shared" si="336"/>
        <v>98.356399999999994</v>
      </c>
      <c r="P1505" s="85">
        <f t="shared" si="337"/>
        <v>17.8</v>
      </c>
      <c r="Q1505" s="58">
        <f t="shared" si="338"/>
        <v>0</v>
      </c>
      <c r="R1505" s="101">
        <f t="shared" si="339"/>
        <v>96.294200000000004</v>
      </c>
      <c r="S1505" s="85">
        <f t="shared" si="340"/>
        <v>6.4</v>
      </c>
      <c r="T1505" s="58">
        <f t="shared" si="341"/>
        <v>0</v>
      </c>
      <c r="U1505" s="58">
        <f t="shared" si="342"/>
        <v>6.4</v>
      </c>
      <c r="V1505" s="75">
        <f t="array" ref="V1505">INDEX(AS$11:AS$66,MATCH(C1505&amp;G1505,AO$11:AO$66&amp;AP$11:AP$66,0),0)</f>
        <v>5</v>
      </c>
      <c r="X1505" s="120">
        <f t="shared" si="343"/>
        <v>0.125</v>
      </c>
      <c r="Y1505" s="61">
        <f t="array" ref="Y1505">INDEX($AQ$11:$AR$66,MATCH($C1505&amp;$G1505,$AO$11:$AO$66&amp;$AP$11:$AP$66,0),COUNTIF($AQ$10:$AR$10,"&lt;"&amp;Z1505)+1)</f>
        <v>2.5000000000000001E-4</v>
      </c>
      <c r="Z1505" s="123">
        <v>3.8723000000000001</v>
      </c>
      <c r="AA1505" s="61">
        <f t="array" ref="AA1505">INDEX($AT$11:$AV$66,MATCH($C1505&amp;$G1505,$AO$11:$AO$66&amp;$AP$11:$AP$66,0),COUNTIF($AT$10:$AV$10,"&lt;"&amp;Z1505)+1)</f>
        <v>6.9999999999999999E-4</v>
      </c>
      <c r="AB1505" s="111">
        <f t="shared" si="344"/>
        <v>3.7911101183952089</v>
      </c>
      <c r="AC1505" s="121">
        <f t="array" ref="AC1505">INDEX($AW$11:$BA$66,MATCH($C1505&amp;$G1505,$AO$11:$AO$66&amp;$AP$11:$AP$66,0),COUNTIF($AW$10:$BA$10,"&lt;"&amp;Z1505)+1)</f>
        <v>2.5000000000000001E-4</v>
      </c>
      <c r="AD1505" s="62">
        <v>3.8361000000000001</v>
      </c>
      <c r="AE1505" s="61">
        <f t="array" ref="AE1505">INDEX($AT$11:$AV$66,MATCH($C1505&amp;$G1505,$AO$11:$AO$66&amp;$AP$11:$AP$66,0),COUNTIF($AT$10:$AV$10,"&lt;"&amp;AD1505)+1)</f>
        <v>6.9999999999999999E-4</v>
      </c>
      <c r="AF1505" s="111">
        <f t="shared" si="345"/>
        <v>3.7819734122634725</v>
      </c>
      <c r="AG1505" s="121">
        <f t="array" ref="AG1505">INDEX($AW$11:$BA$66,MATCH($C1505&amp;$G1505,$AO$11:$AO$66&amp;$AP$11:$AP$66,0),COUNTIF($AW$10:$BA$10,"&lt;"&amp;AD1505)+1)</f>
        <v>2.5000000000000001E-4</v>
      </c>
    </row>
    <row r="1506" spans="2:33" ht="12.75" customHeight="1" x14ac:dyDescent="0.3">
      <c r="B1506" s="83" t="str">
        <f t="shared" si="333"/>
        <v>3 7/8-8 UN</v>
      </c>
      <c r="C1506" s="74" t="s">
        <v>498</v>
      </c>
      <c r="D1506" s="74"/>
      <c r="E1506" s="24" t="s">
        <v>604</v>
      </c>
      <c r="F1506" s="84" t="s">
        <v>709</v>
      </c>
      <c r="G1506" s="75">
        <v>8</v>
      </c>
      <c r="H1506" s="74" t="s">
        <v>519</v>
      </c>
      <c r="I1506" s="74" t="s">
        <v>661</v>
      </c>
      <c r="J1506" s="74" t="s">
        <v>588</v>
      </c>
      <c r="K1506" s="74" t="s">
        <v>600</v>
      </c>
      <c r="L1506" s="23">
        <f t="shared" si="334"/>
        <v>98.424999999999997</v>
      </c>
      <c r="M1506" s="23">
        <f t="shared" si="335"/>
        <v>3.1749999999999998</v>
      </c>
      <c r="N1506" s="74">
        <v>60</v>
      </c>
      <c r="O1506" s="101">
        <f t="shared" si="336"/>
        <v>98.424999999999997</v>
      </c>
      <c r="P1506" s="85">
        <f t="shared" si="337"/>
        <v>17.8</v>
      </c>
      <c r="Q1506" s="58">
        <f t="shared" si="338"/>
        <v>0</v>
      </c>
      <c r="R1506" s="101">
        <f t="shared" si="339"/>
        <v>96.362799999999993</v>
      </c>
      <c r="S1506" s="85">
        <f t="shared" si="340"/>
        <v>6.4</v>
      </c>
      <c r="T1506" s="58">
        <f t="shared" si="341"/>
        <v>0</v>
      </c>
      <c r="U1506" s="58">
        <f t="shared" si="342"/>
        <v>6.4</v>
      </c>
      <c r="V1506" s="75">
        <f t="array" ref="V1506">INDEX(AS$11:AS$66,MATCH(C1506&amp;G1506,AO$11:AO$66&amp;AP$11:AP$66,0),0)</f>
        <v>5</v>
      </c>
      <c r="X1506" s="120">
        <f t="shared" si="343"/>
        <v>0.125</v>
      </c>
      <c r="Y1506" s="61">
        <f t="array" ref="Y1506">INDEX($AQ$11:$AR$66,MATCH($C1506&amp;$G1506,$AO$11:$AO$66&amp;$AP$11:$AP$66,0),COUNTIF($AQ$10:$AR$10,"&lt;"&amp;Z1506)+1)</f>
        <v>2.5000000000000001E-4</v>
      </c>
      <c r="Z1506" s="61">
        <f t="shared" si="348"/>
        <v>3.875</v>
      </c>
      <c r="AA1506" s="61">
        <f t="array" ref="AA1506">INDEX($AT$11:$AV$66,MATCH($C1506&amp;$G1506,$AO$11:$AO$66&amp;$AP$11:$AP$66,0),COUNTIF($AT$10:$AV$10,"&lt;"&amp;Z1506)+1)</f>
        <v>6.9999999999999999E-4</v>
      </c>
      <c r="AB1506" s="111">
        <f t="shared" si="344"/>
        <v>3.7938101183952089</v>
      </c>
      <c r="AC1506" s="121">
        <f t="array" ref="AC1506">INDEX($AW$11:$BA$66,MATCH($C1506&amp;$G1506,$AO$11:$AO$66&amp;$AP$11:$AP$66,0),COUNTIF($AW$10:$BA$10,"&lt;"&amp;Z1506)+1)</f>
        <v>2.5000000000000001E-4</v>
      </c>
      <c r="AD1506" s="62">
        <v>3.8411</v>
      </c>
      <c r="AE1506" s="61">
        <f t="array" ref="AE1506">INDEX($AT$11:$AV$66,MATCH($C1506&amp;$G1506,$AO$11:$AO$66&amp;$AP$11:$AP$66,0),COUNTIF($AT$10:$AV$10,"&lt;"&amp;AD1506)+1)</f>
        <v>6.9999999999999999E-4</v>
      </c>
      <c r="AF1506" s="111">
        <f t="shared" si="345"/>
        <v>3.7869734122634724</v>
      </c>
      <c r="AG1506" s="121">
        <f t="array" ref="AG1506">INDEX($AW$11:$BA$66,MATCH($C1506&amp;$G1506,$AO$11:$AO$66&amp;$AP$11:$AP$66,0),COUNTIF($AW$10:$BA$10,"&lt;"&amp;AD1506)+1)</f>
        <v>2.5000000000000001E-4</v>
      </c>
    </row>
    <row r="1507" spans="2:33" ht="12.75" customHeight="1" x14ac:dyDescent="0.3">
      <c r="B1507" s="83" t="str">
        <f t="shared" ref="B1507:B1570" si="349">CONCATENATE(F1507,"-",G1507," ",E1507)</f>
        <v>3 7/8-12 UN</v>
      </c>
      <c r="C1507" s="74" t="s">
        <v>498</v>
      </c>
      <c r="D1507" s="74"/>
      <c r="E1507" s="24" t="s">
        <v>604</v>
      </c>
      <c r="F1507" s="84" t="s">
        <v>709</v>
      </c>
      <c r="G1507" s="75">
        <v>12</v>
      </c>
      <c r="H1507" s="74" t="s">
        <v>519</v>
      </c>
      <c r="I1507" s="74" t="s">
        <v>660</v>
      </c>
      <c r="J1507" s="74" t="s">
        <v>588</v>
      </c>
      <c r="K1507" s="74" t="s">
        <v>600</v>
      </c>
      <c r="L1507" s="23">
        <f t="shared" ref="L1507:L1570" si="350">ROUND(Z1507*25.4,4)</f>
        <v>98.374200000000002</v>
      </c>
      <c r="M1507" s="23">
        <f t="shared" ref="M1507:M1570" si="351">ROUND(X1507*25.4,4)</f>
        <v>2.1166999999999998</v>
      </c>
      <c r="N1507" s="74">
        <v>60</v>
      </c>
      <c r="O1507" s="101">
        <f t="shared" ref="O1507:O1570" si="352">ROUND(IF(H1507="GO",Z1507,AD1507)*25.4,4)</f>
        <v>98.374200000000002</v>
      </c>
      <c r="P1507" s="85">
        <f t="shared" ref="P1507:P1570" si="353">IF(H1507="GO",IF(AA1507="-",AA1507,ROUND(AA1507*25.4*1000,1)),0)</f>
        <v>15.2</v>
      </c>
      <c r="Q1507" s="58">
        <f t="shared" ref="Q1507:Q1570" si="354">IF(H1507="NOT GO",IF(AE1507="-",AE1507,ROUND(AE1507*25.4*1000,1)),0)</f>
        <v>0</v>
      </c>
      <c r="R1507" s="101">
        <f t="shared" ref="R1507:R1570" si="355">ROUND(IF(H1507="GO",AB1507,AF1507)*25.4,4)</f>
        <v>96.999399999999994</v>
      </c>
      <c r="S1507" s="85">
        <f t="shared" ref="S1507:S1570" si="356">IF(H1507="GO",IF(AC1507="-",AC1507,ROUND(AC1507*25.4*1000,1)),0)</f>
        <v>6.4</v>
      </c>
      <c r="T1507" s="58">
        <f t="shared" ref="T1507:T1570" si="357">IF(H1507="NOT GO",IF(AG1507="-",AG1507,ROUND(AG1507*25.4*1000,1)),0)</f>
        <v>0</v>
      </c>
      <c r="U1507" s="58">
        <f t="shared" ref="U1507:U1570" si="358">IF(Y1507="-",Y1507,ROUND(Y1507*25.4*1000,1))</f>
        <v>5.0999999999999996</v>
      </c>
      <c r="V1507" s="75">
        <f t="array" ref="V1507">INDEX(AS$11:AS$66,MATCH(C1507&amp;G1507,AO$11:AO$66&amp;AP$11:AP$66,0),0)</f>
        <v>6</v>
      </c>
      <c r="X1507" s="120">
        <f t="shared" ref="X1507:X1570" si="359">INDEX(AM$11:AM$38,MATCH(G1507,AL$11:AL$38,0),0)</f>
        <v>8.3333333333333329E-2</v>
      </c>
      <c r="Y1507" s="61">
        <f t="array" ref="Y1507">INDEX($AQ$11:$AR$66,MATCH($C1507&amp;$G1507,$AO$11:$AO$66&amp;$AP$11:$AP$66,0),COUNTIF($AQ$10:$AR$10,"&lt;"&amp;Z1507)+1)</f>
        <v>2.0000000000000001E-4</v>
      </c>
      <c r="Z1507" s="123">
        <v>3.8730000000000002</v>
      </c>
      <c r="AA1507" s="61">
        <f t="array" ref="AA1507">INDEX($AT$11:$AV$66,MATCH($C1507&amp;$G1507,$AO$11:$AO$66&amp;$AP$11:$AP$66,0),COUNTIF($AT$10:$AV$10,"&lt;"&amp;Z1507)+1)</f>
        <v>5.9999999999999995E-4</v>
      </c>
      <c r="AB1507" s="111">
        <f t="shared" ref="AB1507:AB1570" si="360">Z1507-(3/8)*2*(TAN(RADIANS(60))/2)/G1507</f>
        <v>3.8188734122634727</v>
      </c>
      <c r="AC1507" s="121">
        <f t="array" ref="AC1507">INDEX($AW$11:$BA$66,MATCH($C1507&amp;$G1507,$AO$11:$AO$66&amp;$AP$11:$AP$66,0),COUNTIF($AW$10:$BA$10,"&lt;"&amp;Z1507)+1)</f>
        <v>2.5000000000000001E-4</v>
      </c>
      <c r="AD1507" s="62">
        <v>3.8485</v>
      </c>
      <c r="AE1507" s="61">
        <f t="array" ref="AE1507">INDEX($AT$11:$AV$66,MATCH($C1507&amp;$G1507,$AO$11:$AO$66&amp;$AP$11:$AP$66,0),COUNTIF($AT$10:$AV$10,"&lt;"&amp;AD1507)+1)</f>
        <v>5.9999999999999995E-4</v>
      </c>
      <c r="AF1507" s="111">
        <f t="shared" ref="AF1507:AF1570" si="361">AD1507-(TAN(RADIANS(60))/2)/G1507/4*2</f>
        <v>3.8124156081756486</v>
      </c>
      <c r="AG1507" s="121">
        <f t="array" ref="AG1507">INDEX($AW$11:$BA$66,MATCH($C1507&amp;$G1507,$AO$11:$AO$66&amp;$AP$11:$AP$66,0),COUNTIF($AW$10:$BA$10,"&lt;"&amp;AD1507)+1)</f>
        <v>2.5000000000000001E-4</v>
      </c>
    </row>
    <row r="1508" spans="2:33" ht="12.75" customHeight="1" x14ac:dyDescent="0.3">
      <c r="B1508" s="83" t="str">
        <f t="shared" si="349"/>
        <v>3 7/8-12 UN</v>
      </c>
      <c r="C1508" s="74" t="s">
        <v>498</v>
      </c>
      <c r="D1508" s="74"/>
      <c r="E1508" s="24" t="s">
        <v>604</v>
      </c>
      <c r="F1508" s="84" t="s">
        <v>709</v>
      </c>
      <c r="G1508" s="75">
        <v>12</v>
      </c>
      <c r="H1508" s="74" t="s">
        <v>519</v>
      </c>
      <c r="I1508" s="74" t="s">
        <v>661</v>
      </c>
      <c r="J1508" s="74" t="s">
        <v>588</v>
      </c>
      <c r="K1508" s="74" t="s">
        <v>600</v>
      </c>
      <c r="L1508" s="23">
        <f t="shared" si="350"/>
        <v>98.424999999999997</v>
      </c>
      <c r="M1508" s="23">
        <f t="shared" si="351"/>
        <v>2.1166999999999998</v>
      </c>
      <c r="N1508" s="74">
        <v>60</v>
      </c>
      <c r="O1508" s="101">
        <f t="shared" si="352"/>
        <v>98.424999999999997</v>
      </c>
      <c r="P1508" s="85">
        <f t="shared" si="353"/>
        <v>15.2</v>
      </c>
      <c r="Q1508" s="58">
        <f t="shared" si="354"/>
        <v>0</v>
      </c>
      <c r="R1508" s="101">
        <f t="shared" si="355"/>
        <v>97.050200000000004</v>
      </c>
      <c r="S1508" s="85">
        <f t="shared" si="356"/>
        <v>6.4</v>
      </c>
      <c r="T1508" s="58">
        <f t="shared" si="357"/>
        <v>0</v>
      </c>
      <c r="U1508" s="58">
        <f t="shared" si="358"/>
        <v>5.0999999999999996</v>
      </c>
      <c r="V1508" s="75">
        <f t="array" ref="V1508">INDEX(AS$11:AS$66,MATCH(C1508&amp;G1508,AO$11:AO$66&amp;AP$11:AP$66,0),0)</f>
        <v>6</v>
      </c>
      <c r="X1508" s="120">
        <f t="shared" si="359"/>
        <v>8.3333333333333329E-2</v>
      </c>
      <c r="Y1508" s="61">
        <f t="array" ref="Y1508">INDEX($AQ$11:$AR$66,MATCH($C1508&amp;$G1508,$AO$11:$AO$66&amp;$AP$11:$AP$66,0),COUNTIF($AQ$10:$AR$10,"&lt;"&amp;Z1508)+1)</f>
        <v>2.0000000000000001E-4</v>
      </c>
      <c r="Z1508" s="61">
        <f t="shared" si="348"/>
        <v>3.875</v>
      </c>
      <c r="AA1508" s="61">
        <f t="array" ref="AA1508">INDEX($AT$11:$AV$66,MATCH($C1508&amp;$G1508,$AO$11:$AO$66&amp;$AP$11:$AP$66,0),COUNTIF($AT$10:$AV$10,"&lt;"&amp;Z1508)+1)</f>
        <v>5.9999999999999995E-4</v>
      </c>
      <c r="AB1508" s="111">
        <f t="shared" si="360"/>
        <v>3.8208734122634724</v>
      </c>
      <c r="AC1508" s="121">
        <f t="array" ref="AC1508">INDEX($AW$11:$BA$66,MATCH($C1508&amp;$G1508,$AO$11:$AO$66&amp;$AP$11:$AP$66,0),COUNTIF($AW$10:$BA$10,"&lt;"&amp;Z1508)+1)</f>
        <v>2.5000000000000001E-4</v>
      </c>
      <c r="AD1508" s="62">
        <v>3.8521000000000001</v>
      </c>
      <c r="AE1508" s="61">
        <f t="array" ref="AE1508">INDEX($AT$11:$AV$66,MATCH($C1508&amp;$G1508,$AO$11:$AO$66&amp;$AP$11:$AP$66,0),COUNTIF($AT$10:$AV$10,"&lt;"&amp;AD1508)+1)</f>
        <v>5.9999999999999995E-4</v>
      </c>
      <c r="AF1508" s="111">
        <f t="shared" si="361"/>
        <v>3.8160156081756487</v>
      </c>
      <c r="AG1508" s="121">
        <f t="array" ref="AG1508">INDEX($AW$11:$BA$66,MATCH($C1508&amp;$G1508,$AO$11:$AO$66&amp;$AP$11:$AP$66,0),COUNTIF($AW$10:$BA$10,"&lt;"&amp;AD1508)+1)</f>
        <v>2.5000000000000001E-4</v>
      </c>
    </row>
    <row r="1509" spans="2:33" ht="12.75" customHeight="1" x14ac:dyDescent="0.3">
      <c r="B1509" s="83" t="str">
        <f t="shared" si="349"/>
        <v>3 7/8-16 UN</v>
      </c>
      <c r="C1509" s="74" t="s">
        <v>498</v>
      </c>
      <c r="D1509" s="74"/>
      <c r="E1509" s="24" t="s">
        <v>604</v>
      </c>
      <c r="F1509" s="84" t="s">
        <v>709</v>
      </c>
      <c r="G1509" s="75">
        <v>16</v>
      </c>
      <c r="H1509" s="74" t="s">
        <v>519</v>
      </c>
      <c r="I1509" s="74" t="s">
        <v>660</v>
      </c>
      <c r="J1509" s="74" t="s">
        <v>588</v>
      </c>
      <c r="K1509" s="74" t="s">
        <v>600</v>
      </c>
      <c r="L1509" s="23">
        <f t="shared" si="350"/>
        <v>98.379300000000001</v>
      </c>
      <c r="M1509" s="23">
        <f t="shared" si="351"/>
        <v>1.5874999999999999</v>
      </c>
      <c r="N1509" s="74">
        <v>60</v>
      </c>
      <c r="O1509" s="101">
        <f t="shared" si="352"/>
        <v>98.379300000000001</v>
      </c>
      <c r="P1509" s="85">
        <f t="shared" si="353"/>
        <v>15.2</v>
      </c>
      <c r="Q1509" s="58">
        <f t="shared" si="354"/>
        <v>0</v>
      </c>
      <c r="R1509" s="101">
        <f t="shared" si="355"/>
        <v>97.348200000000006</v>
      </c>
      <c r="S1509" s="85">
        <f t="shared" si="356"/>
        <v>6.4</v>
      </c>
      <c r="T1509" s="58">
        <f t="shared" si="357"/>
        <v>0</v>
      </c>
      <c r="U1509" s="58">
        <f t="shared" si="358"/>
        <v>3.8</v>
      </c>
      <c r="V1509" s="75">
        <f t="array" ref="V1509">INDEX(AS$11:AS$66,MATCH(C1509&amp;G1509,AO$11:AO$66&amp;AP$11:AP$66,0),0)</f>
        <v>8</v>
      </c>
      <c r="X1509" s="120">
        <f t="shared" si="359"/>
        <v>6.25E-2</v>
      </c>
      <c r="Y1509" s="61">
        <f t="array" ref="Y1509">INDEX($AQ$11:$AR$66,MATCH($C1509&amp;$G1509,$AO$11:$AO$66&amp;$AP$11:$AP$66,0),COUNTIF($AQ$10:$AR$10,"&lt;"&amp;Z1509)+1)</f>
        <v>1.4999999999999999E-4</v>
      </c>
      <c r="Z1509" s="123">
        <v>3.8732000000000002</v>
      </c>
      <c r="AA1509" s="61">
        <f t="array" ref="AA1509">INDEX($AT$11:$AV$66,MATCH($C1509&amp;$G1509,$AO$11:$AO$66&amp;$AP$11:$AP$66,0),COUNTIF($AT$10:$AV$10,"&lt;"&amp;Z1509)+1)</f>
        <v>5.9999999999999995E-4</v>
      </c>
      <c r="AB1509" s="111">
        <f t="shared" si="360"/>
        <v>3.8326050591976046</v>
      </c>
      <c r="AC1509" s="121">
        <f t="array" ref="AC1509">INDEX($AW$11:$BA$66,MATCH($C1509&amp;$G1509,$AO$11:$AO$66&amp;$AP$11:$AP$66,0),COUNTIF($AW$10:$BA$10,"&lt;"&amp;Z1509)+1)</f>
        <v>2.5000000000000001E-4</v>
      </c>
      <c r="AD1509" s="62">
        <v>3.8538000000000001</v>
      </c>
      <c r="AE1509" s="61">
        <f t="array" ref="AE1509">INDEX($AT$11:$AV$66,MATCH($C1509&amp;$G1509,$AO$11:$AO$66&amp;$AP$11:$AP$66,0),COUNTIF($AT$10:$AV$10,"&lt;"&amp;AD1509)+1)</f>
        <v>5.9999999999999995E-4</v>
      </c>
      <c r="AF1509" s="111">
        <f t="shared" si="361"/>
        <v>3.8267367061317366</v>
      </c>
      <c r="AG1509" s="121">
        <f t="array" ref="AG1509">INDEX($AW$11:$BA$66,MATCH($C1509&amp;$G1509,$AO$11:$AO$66&amp;$AP$11:$AP$66,0),COUNTIF($AW$10:$BA$10,"&lt;"&amp;AD1509)+1)</f>
        <v>2.5000000000000001E-4</v>
      </c>
    </row>
    <row r="1510" spans="2:33" ht="12.75" customHeight="1" x14ac:dyDescent="0.3">
      <c r="B1510" s="83" t="str">
        <f t="shared" si="349"/>
        <v>3 7/8-16 UN</v>
      </c>
      <c r="C1510" s="74" t="s">
        <v>498</v>
      </c>
      <c r="D1510" s="74"/>
      <c r="E1510" s="24" t="s">
        <v>604</v>
      </c>
      <c r="F1510" s="84" t="s">
        <v>709</v>
      </c>
      <c r="G1510" s="75">
        <v>16</v>
      </c>
      <c r="H1510" s="74" t="s">
        <v>519</v>
      </c>
      <c r="I1510" s="74" t="s">
        <v>661</v>
      </c>
      <c r="J1510" s="74" t="s">
        <v>588</v>
      </c>
      <c r="K1510" s="74" t="s">
        <v>600</v>
      </c>
      <c r="L1510" s="23">
        <f t="shared" si="350"/>
        <v>98.424999999999997</v>
      </c>
      <c r="M1510" s="23">
        <f t="shared" si="351"/>
        <v>1.5874999999999999</v>
      </c>
      <c r="N1510" s="74">
        <v>60</v>
      </c>
      <c r="O1510" s="101">
        <f t="shared" si="352"/>
        <v>98.424999999999997</v>
      </c>
      <c r="P1510" s="85">
        <f t="shared" si="353"/>
        <v>15.2</v>
      </c>
      <c r="Q1510" s="58">
        <f t="shared" si="354"/>
        <v>0</v>
      </c>
      <c r="R1510" s="101">
        <f t="shared" si="355"/>
        <v>97.393900000000002</v>
      </c>
      <c r="S1510" s="85">
        <f t="shared" si="356"/>
        <v>6.4</v>
      </c>
      <c r="T1510" s="58">
        <f t="shared" si="357"/>
        <v>0</v>
      </c>
      <c r="U1510" s="58">
        <f t="shared" si="358"/>
        <v>3.8</v>
      </c>
      <c r="V1510" s="75">
        <f t="array" ref="V1510">INDEX(AS$11:AS$66,MATCH(C1510&amp;G1510,AO$11:AO$66&amp;AP$11:AP$66,0),0)</f>
        <v>8</v>
      </c>
      <c r="X1510" s="120">
        <f t="shared" si="359"/>
        <v>6.25E-2</v>
      </c>
      <c r="Y1510" s="61">
        <f t="array" ref="Y1510">INDEX($AQ$11:$AR$66,MATCH($C1510&amp;$G1510,$AO$11:$AO$66&amp;$AP$11:$AP$66,0),COUNTIF($AQ$10:$AR$10,"&lt;"&amp;Z1510)+1)</f>
        <v>1.4999999999999999E-4</v>
      </c>
      <c r="Z1510" s="61">
        <f t="shared" si="348"/>
        <v>3.875</v>
      </c>
      <c r="AA1510" s="61">
        <f t="array" ref="AA1510">INDEX($AT$11:$AV$66,MATCH($C1510&amp;$G1510,$AO$11:$AO$66&amp;$AP$11:$AP$66,0),COUNTIF($AT$10:$AV$10,"&lt;"&amp;Z1510)+1)</f>
        <v>5.9999999999999995E-4</v>
      </c>
      <c r="AB1510" s="111">
        <f t="shared" si="360"/>
        <v>3.8344050591976044</v>
      </c>
      <c r="AC1510" s="121">
        <f t="array" ref="AC1510">INDEX($AW$11:$BA$66,MATCH($C1510&amp;$G1510,$AO$11:$AO$66&amp;$AP$11:$AP$66,0),COUNTIF($AW$10:$BA$10,"&lt;"&amp;Z1510)+1)</f>
        <v>2.5000000000000001E-4</v>
      </c>
      <c r="AD1510" s="62">
        <v>3.8571</v>
      </c>
      <c r="AE1510" s="61">
        <f t="array" ref="AE1510">INDEX($AT$11:$AV$66,MATCH($C1510&amp;$G1510,$AO$11:$AO$66&amp;$AP$11:$AP$66,0),COUNTIF($AT$10:$AV$10,"&lt;"&amp;AD1510)+1)</f>
        <v>5.9999999999999995E-4</v>
      </c>
      <c r="AF1510" s="111">
        <f t="shared" si="361"/>
        <v>3.8300367061317364</v>
      </c>
      <c r="AG1510" s="121">
        <f t="array" ref="AG1510">INDEX($AW$11:$BA$66,MATCH($C1510&amp;$G1510,$AO$11:$AO$66&amp;$AP$11:$AP$66,0),COUNTIF($AW$10:$BA$10,"&lt;"&amp;AD1510)+1)</f>
        <v>2.5000000000000001E-4</v>
      </c>
    </row>
    <row r="1511" spans="2:33" ht="12.75" customHeight="1" x14ac:dyDescent="0.3">
      <c r="B1511" s="83" t="str">
        <f t="shared" si="349"/>
        <v>4-6 UN</v>
      </c>
      <c r="C1511" s="74" t="s">
        <v>498</v>
      </c>
      <c r="D1511" s="74"/>
      <c r="E1511" s="24" t="s">
        <v>604</v>
      </c>
      <c r="F1511" s="84" t="s">
        <v>710</v>
      </c>
      <c r="G1511" s="75">
        <v>6</v>
      </c>
      <c r="H1511" s="74" t="s">
        <v>519</v>
      </c>
      <c r="I1511" s="74" t="s">
        <v>660</v>
      </c>
      <c r="J1511" s="74" t="s">
        <v>588</v>
      </c>
      <c r="K1511" s="74" t="s">
        <v>600</v>
      </c>
      <c r="L1511" s="23">
        <f t="shared" si="350"/>
        <v>101.52379999999999</v>
      </c>
      <c r="M1511" s="23">
        <f t="shared" si="351"/>
        <v>4.2332999999999998</v>
      </c>
      <c r="N1511" s="74">
        <v>60</v>
      </c>
      <c r="O1511" s="101">
        <f t="shared" si="352"/>
        <v>101.52379999999999</v>
      </c>
      <c r="P1511" s="85">
        <f t="shared" si="353"/>
        <v>20.3</v>
      </c>
      <c r="Q1511" s="58">
        <f t="shared" si="354"/>
        <v>0</v>
      </c>
      <c r="R1511" s="101">
        <f t="shared" si="355"/>
        <v>98.774199999999993</v>
      </c>
      <c r="S1511" s="85">
        <f t="shared" si="356"/>
        <v>6.4</v>
      </c>
      <c r="T1511" s="58">
        <f t="shared" si="357"/>
        <v>0</v>
      </c>
      <c r="U1511" s="58">
        <f t="shared" si="358"/>
        <v>7.6</v>
      </c>
      <c r="V1511" s="75">
        <f t="array" ref="V1511">INDEX(AS$11:AS$66,MATCH(C1511&amp;G1511,AO$11:AO$66&amp;AP$11:AP$66,0),0)</f>
        <v>5</v>
      </c>
      <c r="X1511" s="120">
        <f t="shared" si="359"/>
        <v>0.16666666666666666</v>
      </c>
      <c r="Y1511" s="61">
        <f t="array" ref="Y1511">INDEX($AQ$11:$AR$66,MATCH($C1511&amp;$G1511,$AO$11:$AO$66&amp;$AP$11:$AP$66,0),COUNTIF($AQ$10:$AR$10,"&lt;"&amp;Z1511)+1)</f>
        <v>2.9999999999999997E-4</v>
      </c>
      <c r="Z1511" s="123">
        <v>3.9969999999999999</v>
      </c>
      <c r="AA1511" s="61">
        <f t="array" ref="AA1511">INDEX($AT$11:$AV$66,MATCH($C1511&amp;$G1511,$AO$11:$AO$66&amp;$AP$11:$AP$66,0),COUNTIF($AT$10:$AV$10,"&lt;"&amp;Z1511)+1)</f>
        <v>8.0000000000000004E-4</v>
      </c>
      <c r="AB1511" s="111">
        <f t="shared" si="360"/>
        <v>3.8887468245269452</v>
      </c>
      <c r="AC1511" s="121">
        <f t="array" ref="AC1511">INDEX($AW$11:$BA$66,MATCH($C1511&amp;$G1511,$AO$11:$AO$66&amp;$AP$11:$AP$66,0),COUNTIF($AW$10:$BA$10,"&lt;"&amp;Z1511)+1)</f>
        <v>2.5000000000000001E-4</v>
      </c>
      <c r="AD1511" s="62">
        <v>3.9510000000000001</v>
      </c>
      <c r="AE1511" s="61">
        <f t="array" ref="AE1511">INDEX($AT$11:$AV$66,MATCH($C1511&amp;$G1511,$AO$11:$AO$66&amp;$AP$11:$AP$66,0),COUNTIF($AT$10:$AV$10,"&lt;"&amp;AD1511)+1)</f>
        <v>8.0000000000000004E-4</v>
      </c>
      <c r="AF1511" s="111">
        <f t="shared" si="361"/>
        <v>3.8788312163512968</v>
      </c>
      <c r="AG1511" s="121">
        <f t="array" ref="AG1511">INDEX($AW$11:$BA$66,MATCH($C1511&amp;$G1511,$AO$11:$AO$66&amp;$AP$11:$AP$66,0),COUNTIF($AW$10:$BA$10,"&lt;"&amp;AD1511)+1)</f>
        <v>2.5000000000000001E-4</v>
      </c>
    </row>
    <row r="1512" spans="2:33" ht="12.75" customHeight="1" x14ac:dyDescent="0.3">
      <c r="B1512" s="83" t="str">
        <f t="shared" si="349"/>
        <v>4-6 UN</v>
      </c>
      <c r="C1512" s="74" t="s">
        <v>498</v>
      </c>
      <c r="D1512" s="74"/>
      <c r="E1512" s="24" t="s">
        <v>604</v>
      </c>
      <c r="F1512" s="84" t="s">
        <v>710</v>
      </c>
      <c r="G1512" s="75">
        <v>6</v>
      </c>
      <c r="H1512" s="74" t="s">
        <v>519</v>
      </c>
      <c r="I1512" s="74" t="s">
        <v>661</v>
      </c>
      <c r="J1512" s="74" t="s">
        <v>588</v>
      </c>
      <c r="K1512" s="74" t="s">
        <v>600</v>
      </c>
      <c r="L1512" s="23">
        <f t="shared" si="350"/>
        <v>101.6</v>
      </c>
      <c r="M1512" s="23">
        <f t="shared" si="351"/>
        <v>4.2332999999999998</v>
      </c>
      <c r="N1512" s="74">
        <v>60</v>
      </c>
      <c r="O1512" s="101">
        <f t="shared" si="352"/>
        <v>101.6</v>
      </c>
      <c r="P1512" s="85">
        <f t="shared" si="353"/>
        <v>20.3</v>
      </c>
      <c r="Q1512" s="58">
        <f t="shared" si="354"/>
        <v>0</v>
      </c>
      <c r="R1512" s="101">
        <f t="shared" si="355"/>
        <v>98.850399999999993</v>
      </c>
      <c r="S1512" s="85">
        <f t="shared" si="356"/>
        <v>6.4</v>
      </c>
      <c r="T1512" s="58">
        <f t="shared" si="357"/>
        <v>0</v>
      </c>
      <c r="U1512" s="58">
        <f t="shared" si="358"/>
        <v>7.6</v>
      </c>
      <c r="V1512" s="75">
        <f t="array" ref="V1512">INDEX(AS$11:AS$66,MATCH(C1512&amp;G1512,AO$11:AO$66&amp;AP$11:AP$66,0),0)</f>
        <v>5</v>
      </c>
      <c r="X1512" s="120">
        <f t="shared" si="359"/>
        <v>0.16666666666666666</v>
      </c>
      <c r="Y1512" s="61">
        <f t="array" ref="Y1512">INDEX($AQ$11:$AR$66,MATCH($C1512&amp;$G1512,$AO$11:$AO$66&amp;$AP$11:$AP$66,0),COUNTIF($AQ$10:$AR$10,"&lt;"&amp;Z1512)+1)</f>
        <v>2.9999999999999997E-4</v>
      </c>
      <c r="Z1512" s="61">
        <f t="shared" si="348"/>
        <v>4</v>
      </c>
      <c r="AA1512" s="61">
        <f t="array" ref="AA1512">INDEX($AT$11:$AV$66,MATCH($C1512&amp;$G1512,$AO$11:$AO$66&amp;$AP$11:$AP$66,0),COUNTIF($AT$10:$AV$10,"&lt;"&amp;Z1512)+1)</f>
        <v>8.0000000000000004E-4</v>
      </c>
      <c r="AB1512" s="111">
        <f t="shared" si="360"/>
        <v>3.8917468245269453</v>
      </c>
      <c r="AC1512" s="121">
        <f t="array" ref="AC1512">INDEX($AW$11:$BA$66,MATCH($C1512&amp;$G1512,$AO$11:$AO$66&amp;$AP$11:$AP$66,0),COUNTIF($AW$10:$BA$10,"&lt;"&amp;Z1512)+1)</f>
        <v>2.5000000000000001E-4</v>
      </c>
      <c r="AD1512" s="62">
        <v>3.9565000000000001</v>
      </c>
      <c r="AE1512" s="61">
        <f t="array" ref="AE1512">INDEX($AT$11:$AV$66,MATCH($C1512&amp;$G1512,$AO$11:$AO$66&amp;$AP$11:$AP$66,0),COUNTIF($AT$10:$AV$10,"&lt;"&amp;AD1512)+1)</f>
        <v>8.0000000000000004E-4</v>
      </c>
      <c r="AF1512" s="111">
        <f t="shared" si="361"/>
        <v>3.8843312163512969</v>
      </c>
      <c r="AG1512" s="121">
        <f t="array" ref="AG1512">INDEX($AW$11:$BA$66,MATCH($C1512&amp;$G1512,$AO$11:$AO$66&amp;$AP$11:$AP$66,0),COUNTIF($AW$10:$BA$10,"&lt;"&amp;AD1512)+1)</f>
        <v>2.5000000000000001E-4</v>
      </c>
    </row>
    <row r="1513" spans="2:33" ht="12.75" customHeight="1" x14ac:dyDescent="0.3">
      <c r="B1513" s="83" t="str">
        <f t="shared" si="349"/>
        <v>4-8 UN</v>
      </c>
      <c r="C1513" s="74" t="s">
        <v>498</v>
      </c>
      <c r="D1513" s="74"/>
      <c r="E1513" s="24" t="s">
        <v>604</v>
      </c>
      <c r="F1513" s="84" t="s">
        <v>710</v>
      </c>
      <c r="G1513" s="75">
        <v>8</v>
      </c>
      <c r="H1513" s="74" t="s">
        <v>519</v>
      </c>
      <c r="I1513" s="74" t="s">
        <v>660</v>
      </c>
      <c r="J1513" s="74" t="s">
        <v>588</v>
      </c>
      <c r="K1513" s="74" t="s">
        <v>600</v>
      </c>
      <c r="L1513" s="23">
        <f t="shared" si="350"/>
        <v>101.5314</v>
      </c>
      <c r="M1513" s="23">
        <f t="shared" si="351"/>
        <v>3.1749999999999998</v>
      </c>
      <c r="N1513" s="74">
        <v>60</v>
      </c>
      <c r="O1513" s="101">
        <f t="shared" si="352"/>
        <v>101.5314</v>
      </c>
      <c r="P1513" s="85">
        <f t="shared" si="353"/>
        <v>17.8</v>
      </c>
      <c r="Q1513" s="58">
        <f t="shared" si="354"/>
        <v>0</v>
      </c>
      <c r="R1513" s="101">
        <f t="shared" si="355"/>
        <v>99.469200000000001</v>
      </c>
      <c r="S1513" s="85">
        <f t="shared" si="356"/>
        <v>6.4</v>
      </c>
      <c r="T1513" s="58">
        <f t="shared" si="357"/>
        <v>0</v>
      </c>
      <c r="U1513" s="58">
        <f t="shared" si="358"/>
        <v>6.4</v>
      </c>
      <c r="V1513" s="75">
        <f t="array" ref="V1513">INDEX(AS$11:AS$66,MATCH(C1513&amp;G1513,AO$11:AO$66&amp;AP$11:AP$66,0),0)</f>
        <v>5</v>
      </c>
      <c r="X1513" s="120">
        <f t="shared" si="359"/>
        <v>0.125</v>
      </c>
      <c r="Y1513" s="61">
        <f t="array" ref="Y1513">INDEX($AQ$11:$AR$66,MATCH($C1513&amp;$G1513,$AO$11:$AO$66&amp;$AP$11:$AP$66,0),COUNTIF($AQ$10:$AR$10,"&lt;"&amp;Z1513)+1)</f>
        <v>2.5000000000000001E-4</v>
      </c>
      <c r="Z1513" s="123">
        <v>3.9973000000000001</v>
      </c>
      <c r="AA1513" s="61">
        <f t="array" ref="AA1513">INDEX($AT$11:$AV$66,MATCH($C1513&amp;$G1513,$AO$11:$AO$66&amp;$AP$11:$AP$66,0),COUNTIF($AT$10:$AV$10,"&lt;"&amp;Z1513)+1)</f>
        <v>6.9999999999999999E-4</v>
      </c>
      <c r="AB1513" s="111">
        <f t="shared" si="360"/>
        <v>3.9161101183952089</v>
      </c>
      <c r="AC1513" s="121">
        <f t="array" ref="AC1513">INDEX($AW$11:$BA$66,MATCH($C1513&amp;$G1513,$AO$11:$AO$66&amp;$AP$11:$AP$66,0),COUNTIF($AW$10:$BA$10,"&lt;"&amp;Z1513)+1)</f>
        <v>2.5000000000000001E-4</v>
      </c>
      <c r="AD1513" s="62">
        <v>3.9611000000000001</v>
      </c>
      <c r="AE1513" s="61">
        <f t="array" ref="AE1513">INDEX($AT$11:$AV$66,MATCH($C1513&amp;$G1513,$AO$11:$AO$66&amp;$AP$11:$AP$66,0),COUNTIF($AT$10:$AV$10,"&lt;"&amp;AD1513)+1)</f>
        <v>6.9999999999999999E-4</v>
      </c>
      <c r="AF1513" s="111">
        <f t="shared" si="361"/>
        <v>3.9069734122634725</v>
      </c>
      <c r="AG1513" s="121">
        <f t="array" ref="AG1513">INDEX($AW$11:$BA$66,MATCH($C1513&amp;$G1513,$AO$11:$AO$66&amp;$AP$11:$AP$66,0),COUNTIF($AW$10:$BA$10,"&lt;"&amp;AD1513)+1)</f>
        <v>2.5000000000000001E-4</v>
      </c>
    </row>
    <row r="1514" spans="2:33" ht="12.75" customHeight="1" x14ac:dyDescent="0.3">
      <c r="B1514" s="83" t="str">
        <f t="shared" si="349"/>
        <v>4-8 UN</v>
      </c>
      <c r="C1514" s="74" t="s">
        <v>498</v>
      </c>
      <c r="D1514" s="74"/>
      <c r="E1514" s="24" t="s">
        <v>604</v>
      </c>
      <c r="F1514" s="84" t="s">
        <v>710</v>
      </c>
      <c r="G1514" s="75">
        <v>8</v>
      </c>
      <c r="H1514" s="74" t="s">
        <v>519</v>
      </c>
      <c r="I1514" s="74" t="s">
        <v>661</v>
      </c>
      <c r="J1514" s="74" t="s">
        <v>588</v>
      </c>
      <c r="K1514" s="74" t="s">
        <v>600</v>
      </c>
      <c r="L1514" s="23">
        <f t="shared" si="350"/>
        <v>101.6</v>
      </c>
      <c r="M1514" s="23">
        <f t="shared" si="351"/>
        <v>3.1749999999999998</v>
      </c>
      <c r="N1514" s="74">
        <v>60</v>
      </c>
      <c r="O1514" s="101">
        <f t="shared" si="352"/>
        <v>101.6</v>
      </c>
      <c r="P1514" s="85">
        <f t="shared" si="353"/>
        <v>17.8</v>
      </c>
      <c r="Q1514" s="58">
        <f t="shared" si="354"/>
        <v>0</v>
      </c>
      <c r="R1514" s="101">
        <f t="shared" si="355"/>
        <v>99.537800000000004</v>
      </c>
      <c r="S1514" s="85">
        <f t="shared" si="356"/>
        <v>6.4</v>
      </c>
      <c r="T1514" s="58">
        <f t="shared" si="357"/>
        <v>0</v>
      </c>
      <c r="U1514" s="58">
        <f t="shared" si="358"/>
        <v>6.4</v>
      </c>
      <c r="V1514" s="75">
        <f t="array" ref="V1514">INDEX(AS$11:AS$66,MATCH(C1514&amp;G1514,AO$11:AO$66&amp;AP$11:AP$66,0),0)</f>
        <v>5</v>
      </c>
      <c r="X1514" s="120">
        <f t="shared" si="359"/>
        <v>0.125</v>
      </c>
      <c r="Y1514" s="61">
        <f t="array" ref="Y1514">INDEX($AQ$11:$AR$66,MATCH($C1514&amp;$G1514,$AO$11:$AO$66&amp;$AP$11:$AP$66,0),COUNTIF($AQ$10:$AR$10,"&lt;"&amp;Z1514)+1)</f>
        <v>2.5000000000000001E-4</v>
      </c>
      <c r="Z1514" s="61">
        <f t="shared" ref="Z1514:Z1576" si="362">INDEX(AJ$11:AJ$92,MATCH(F1514,AI$11:AI$92,0))</f>
        <v>4</v>
      </c>
      <c r="AA1514" s="61">
        <f t="array" ref="AA1514">INDEX($AT$11:$AV$66,MATCH($C1514&amp;$G1514,$AO$11:$AO$66&amp;$AP$11:$AP$66,0),COUNTIF($AT$10:$AV$10,"&lt;"&amp;Z1514)+1)</f>
        <v>6.9999999999999999E-4</v>
      </c>
      <c r="AB1514" s="111">
        <f t="shared" si="360"/>
        <v>3.9188101183952089</v>
      </c>
      <c r="AC1514" s="121">
        <f t="array" ref="AC1514">INDEX($AW$11:$BA$66,MATCH($C1514&amp;$G1514,$AO$11:$AO$66&amp;$AP$11:$AP$66,0),COUNTIF($AW$10:$BA$10,"&lt;"&amp;Z1514)+1)</f>
        <v>2.5000000000000001E-4</v>
      </c>
      <c r="AD1514" s="62">
        <v>3.9661</v>
      </c>
      <c r="AE1514" s="61">
        <f t="array" ref="AE1514">INDEX($AT$11:$AV$66,MATCH($C1514&amp;$G1514,$AO$11:$AO$66&amp;$AP$11:$AP$66,0),COUNTIF($AT$10:$AV$10,"&lt;"&amp;AD1514)+1)</f>
        <v>6.9999999999999999E-4</v>
      </c>
      <c r="AF1514" s="111">
        <f t="shared" si="361"/>
        <v>3.9119734122634724</v>
      </c>
      <c r="AG1514" s="121">
        <f t="array" ref="AG1514">INDEX($AW$11:$BA$66,MATCH($C1514&amp;$G1514,$AO$11:$AO$66&amp;$AP$11:$AP$66,0),COUNTIF($AW$10:$BA$10,"&lt;"&amp;AD1514)+1)</f>
        <v>2.5000000000000001E-4</v>
      </c>
    </row>
    <row r="1515" spans="2:33" ht="12.75" customHeight="1" x14ac:dyDescent="0.3">
      <c r="B1515" s="83" t="str">
        <f t="shared" si="349"/>
        <v>4-12 UN</v>
      </c>
      <c r="C1515" s="74" t="s">
        <v>498</v>
      </c>
      <c r="D1515" s="74"/>
      <c r="E1515" s="24" t="s">
        <v>604</v>
      </c>
      <c r="F1515" s="84" t="s">
        <v>710</v>
      </c>
      <c r="G1515" s="75">
        <v>12</v>
      </c>
      <c r="H1515" s="74" t="s">
        <v>519</v>
      </c>
      <c r="I1515" s="74" t="s">
        <v>660</v>
      </c>
      <c r="J1515" s="74" t="s">
        <v>588</v>
      </c>
      <c r="K1515" s="74" t="s">
        <v>600</v>
      </c>
      <c r="L1515" s="23">
        <f t="shared" si="350"/>
        <v>101.5492</v>
      </c>
      <c r="M1515" s="23">
        <f t="shared" si="351"/>
        <v>2.1166999999999998</v>
      </c>
      <c r="N1515" s="74">
        <v>60</v>
      </c>
      <c r="O1515" s="101">
        <f t="shared" si="352"/>
        <v>101.5492</v>
      </c>
      <c r="P1515" s="85">
        <f t="shared" si="353"/>
        <v>15.2</v>
      </c>
      <c r="Q1515" s="58">
        <f t="shared" si="354"/>
        <v>0</v>
      </c>
      <c r="R1515" s="101">
        <f t="shared" si="355"/>
        <v>100.17440000000001</v>
      </c>
      <c r="S1515" s="85">
        <f t="shared" si="356"/>
        <v>6.4</v>
      </c>
      <c r="T1515" s="58">
        <f t="shared" si="357"/>
        <v>0</v>
      </c>
      <c r="U1515" s="58">
        <f t="shared" si="358"/>
        <v>5.0999999999999996</v>
      </c>
      <c r="V1515" s="75">
        <f t="array" ref="V1515">INDEX(AS$11:AS$66,MATCH(C1515&amp;G1515,AO$11:AO$66&amp;AP$11:AP$66,0),0)</f>
        <v>6</v>
      </c>
      <c r="X1515" s="120">
        <f t="shared" si="359"/>
        <v>8.3333333333333329E-2</v>
      </c>
      <c r="Y1515" s="61">
        <f t="array" ref="Y1515">INDEX($AQ$11:$AR$66,MATCH($C1515&amp;$G1515,$AO$11:$AO$66&amp;$AP$11:$AP$66,0),COUNTIF($AQ$10:$AR$10,"&lt;"&amp;Z1515)+1)</f>
        <v>2.0000000000000001E-4</v>
      </c>
      <c r="Z1515" s="123">
        <v>3.9980000000000002</v>
      </c>
      <c r="AA1515" s="61">
        <f t="array" ref="AA1515">INDEX($AT$11:$AV$66,MATCH($C1515&amp;$G1515,$AO$11:$AO$66&amp;$AP$11:$AP$66,0),COUNTIF($AT$10:$AV$10,"&lt;"&amp;Z1515)+1)</f>
        <v>5.9999999999999995E-4</v>
      </c>
      <c r="AB1515" s="111">
        <f t="shared" si="360"/>
        <v>3.9438734122634727</v>
      </c>
      <c r="AC1515" s="121">
        <f t="array" ref="AC1515">INDEX($AW$11:$BA$66,MATCH($C1515&amp;$G1515,$AO$11:$AO$66&amp;$AP$11:$AP$66,0),COUNTIF($AW$10:$BA$10,"&lt;"&amp;Z1515)+1)</f>
        <v>2.5000000000000001E-4</v>
      </c>
      <c r="AD1515" s="62">
        <v>3.9735</v>
      </c>
      <c r="AE1515" s="61">
        <f t="array" ref="AE1515">INDEX($AT$11:$AV$66,MATCH($C1515&amp;$G1515,$AO$11:$AO$66&amp;$AP$11:$AP$66,0),COUNTIF($AT$10:$AV$10,"&lt;"&amp;AD1515)+1)</f>
        <v>5.9999999999999995E-4</v>
      </c>
      <c r="AF1515" s="111">
        <f t="shared" si="361"/>
        <v>3.9374156081756486</v>
      </c>
      <c r="AG1515" s="121">
        <f t="array" ref="AG1515">INDEX($AW$11:$BA$66,MATCH($C1515&amp;$G1515,$AO$11:$AO$66&amp;$AP$11:$AP$66,0),COUNTIF($AW$10:$BA$10,"&lt;"&amp;AD1515)+1)</f>
        <v>2.5000000000000001E-4</v>
      </c>
    </row>
    <row r="1516" spans="2:33" ht="12.75" customHeight="1" x14ac:dyDescent="0.3">
      <c r="B1516" s="83" t="str">
        <f t="shared" si="349"/>
        <v>4-12 UN</v>
      </c>
      <c r="C1516" s="74" t="s">
        <v>498</v>
      </c>
      <c r="D1516" s="74"/>
      <c r="E1516" s="24" t="s">
        <v>604</v>
      </c>
      <c r="F1516" s="84" t="s">
        <v>710</v>
      </c>
      <c r="G1516" s="75">
        <v>12</v>
      </c>
      <c r="H1516" s="74" t="s">
        <v>519</v>
      </c>
      <c r="I1516" s="74" t="s">
        <v>661</v>
      </c>
      <c r="J1516" s="74" t="s">
        <v>588</v>
      </c>
      <c r="K1516" s="74" t="s">
        <v>600</v>
      </c>
      <c r="L1516" s="23">
        <f t="shared" si="350"/>
        <v>101.6</v>
      </c>
      <c r="M1516" s="23">
        <f t="shared" si="351"/>
        <v>2.1166999999999998</v>
      </c>
      <c r="N1516" s="74">
        <v>60</v>
      </c>
      <c r="O1516" s="101">
        <f t="shared" si="352"/>
        <v>101.6</v>
      </c>
      <c r="P1516" s="85">
        <f t="shared" si="353"/>
        <v>15.2</v>
      </c>
      <c r="Q1516" s="58">
        <f t="shared" si="354"/>
        <v>0</v>
      </c>
      <c r="R1516" s="101">
        <f t="shared" si="355"/>
        <v>100.2252</v>
      </c>
      <c r="S1516" s="85">
        <f t="shared" si="356"/>
        <v>6.4</v>
      </c>
      <c r="T1516" s="58">
        <f t="shared" si="357"/>
        <v>0</v>
      </c>
      <c r="U1516" s="58">
        <f t="shared" si="358"/>
        <v>5.0999999999999996</v>
      </c>
      <c r="V1516" s="75">
        <f t="array" ref="V1516">INDEX(AS$11:AS$66,MATCH(C1516&amp;G1516,AO$11:AO$66&amp;AP$11:AP$66,0),0)</f>
        <v>6</v>
      </c>
      <c r="X1516" s="120">
        <f t="shared" si="359"/>
        <v>8.3333333333333329E-2</v>
      </c>
      <c r="Y1516" s="61">
        <f t="array" ref="Y1516">INDEX($AQ$11:$AR$66,MATCH($C1516&amp;$G1516,$AO$11:$AO$66&amp;$AP$11:$AP$66,0),COUNTIF($AQ$10:$AR$10,"&lt;"&amp;Z1516)+1)</f>
        <v>2.0000000000000001E-4</v>
      </c>
      <c r="Z1516" s="61">
        <f t="shared" si="362"/>
        <v>4</v>
      </c>
      <c r="AA1516" s="61">
        <f t="array" ref="AA1516">INDEX($AT$11:$AV$66,MATCH($C1516&amp;$G1516,$AO$11:$AO$66&amp;$AP$11:$AP$66,0),COUNTIF($AT$10:$AV$10,"&lt;"&amp;Z1516)+1)</f>
        <v>5.9999999999999995E-4</v>
      </c>
      <c r="AB1516" s="111">
        <f t="shared" si="360"/>
        <v>3.9458734122634724</v>
      </c>
      <c r="AC1516" s="121">
        <f t="array" ref="AC1516">INDEX($AW$11:$BA$66,MATCH($C1516&amp;$G1516,$AO$11:$AO$66&amp;$AP$11:$AP$66,0),COUNTIF($AW$10:$BA$10,"&lt;"&amp;Z1516)+1)</f>
        <v>2.5000000000000001E-4</v>
      </c>
      <c r="AD1516" s="62">
        <v>3.9771000000000001</v>
      </c>
      <c r="AE1516" s="61">
        <f t="array" ref="AE1516">INDEX($AT$11:$AV$66,MATCH($C1516&amp;$G1516,$AO$11:$AO$66&amp;$AP$11:$AP$66,0),COUNTIF($AT$10:$AV$10,"&lt;"&amp;AD1516)+1)</f>
        <v>5.9999999999999995E-4</v>
      </c>
      <c r="AF1516" s="111">
        <f t="shared" si="361"/>
        <v>3.9410156081756487</v>
      </c>
      <c r="AG1516" s="121">
        <f t="array" ref="AG1516">INDEX($AW$11:$BA$66,MATCH($C1516&amp;$G1516,$AO$11:$AO$66&amp;$AP$11:$AP$66,0),COUNTIF($AW$10:$BA$10,"&lt;"&amp;AD1516)+1)</f>
        <v>2.5000000000000001E-4</v>
      </c>
    </row>
    <row r="1517" spans="2:33" ht="12.75" customHeight="1" x14ac:dyDescent="0.3">
      <c r="B1517" s="83" t="str">
        <f t="shared" si="349"/>
        <v>4-16 UN</v>
      </c>
      <c r="C1517" s="74" t="s">
        <v>498</v>
      </c>
      <c r="D1517" s="74"/>
      <c r="E1517" s="24" t="s">
        <v>604</v>
      </c>
      <c r="F1517" s="84" t="s">
        <v>710</v>
      </c>
      <c r="G1517" s="75">
        <v>16</v>
      </c>
      <c r="H1517" s="74" t="s">
        <v>519</v>
      </c>
      <c r="I1517" s="74" t="s">
        <v>660</v>
      </c>
      <c r="J1517" s="74" t="s">
        <v>588</v>
      </c>
      <c r="K1517" s="74" t="s">
        <v>600</v>
      </c>
      <c r="L1517" s="23">
        <f t="shared" si="350"/>
        <v>101.5543</v>
      </c>
      <c r="M1517" s="23">
        <f t="shared" si="351"/>
        <v>1.5874999999999999</v>
      </c>
      <c r="N1517" s="74">
        <v>60</v>
      </c>
      <c r="O1517" s="101">
        <f t="shared" si="352"/>
        <v>101.5543</v>
      </c>
      <c r="P1517" s="85">
        <f t="shared" si="353"/>
        <v>15.2</v>
      </c>
      <c r="Q1517" s="58">
        <f t="shared" si="354"/>
        <v>0</v>
      </c>
      <c r="R1517" s="101">
        <f t="shared" si="355"/>
        <v>100.5232</v>
      </c>
      <c r="S1517" s="85">
        <f t="shared" si="356"/>
        <v>6.4</v>
      </c>
      <c r="T1517" s="58">
        <f t="shared" si="357"/>
        <v>0</v>
      </c>
      <c r="U1517" s="58">
        <f t="shared" si="358"/>
        <v>3.8</v>
      </c>
      <c r="V1517" s="75">
        <f t="array" ref="V1517">INDEX(AS$11:AS$66,MATCH(C1517&amp;G1517,AO$11:AO$66&amp;AP$11:AP$66,0),0)</f>
        <v>8</v>
      </c>
      <c r="X1517" s="120">
        <f t="shared" si="359"/>
        <v>6.25E-2</v>
      </c>
      <c r="Y1517" s="61">
        <f t="array" ref="Y1517">INDEX($AQ$11:$AR$66,MATCH($C1517&amp;$G1517,$AO$11:$AO$66&amp;$AP$11:$AP$66,0),COUNTIF($AQ$10:$AR$10,"&lt;"&amp;Z1517)+1)</f>
        <v>1.4999999999999999E-4</v>
      </c>
      <c r="Z1517" s="123">
        <v>3.9982000000000002</v>
      </c>
      <c r="AA1517" s="61">
        <f t="array" ref="AA1517">INDEX($AT$11:$AV$66,MATCH($C1517&amp;$G1517,$AO$11:$AO$66&amp;$AP$11:$AP$66,0),COUNTIF($AT$10:$AV$10,"&lt;"&amp;Z1517)+1)</f>
        <v>5.9999999999999995E-4</v>
      </c>
      <c r="AB1517" s="111">
        <f t="shared" si="360"/>
        <v>3.9576050591976046</v>
      </c>
      <c r="AC1517" s="121">
        <f t="array" ref="AC1517">INDEX($AW$11:$BA$66,MATCH($C1517&amp;$G1517,$AO$11:$AO$66&amp;$AP$11:$AP$66,0),COUNTIF($AW$10:$BA$10,"&lt;"&amp;Z1517)+1)</f>
        <v>2.5000000000000001E-4</v>
      </c>
      <c r="AD1517" s="62">
        <v>3.9788000000000001</v>
      </c>
      <c r="AE1517" s="61">
        <f t="array" ref="AE1517">INDEX($AT$11:$AV$66,MATCH($C1517&amp;$G1517,$AO$11:$AO$66&amp;$AP$11:$AP$66,0),COUNTIF($AT$10:$AV$10,"&lt;"&amp;AD1517)+1)</f>
        <v>5.9999999999999995E-4</v>
      </c>
      <c r="AF1517" s="111">
        <f t="shared" si="361"/>
        <v>3.9517367061317366</v>
      </c>
      <c r="AG1517" s="121">
        <f t="array" ref="AG1517">INDEX($AW$11:$BA$66,MATCH($C1517&amp;$G1517,$AO$11:$AO$66&amp;$AP$11:$AP$66,0),COUNTIF($AW$10:$BA$10,"&lt;"&amp;AD1517)+1)</f>
        <v>2.5000000000000001E-4</v>
      </c>
    </row>
    <row r="1518" spans="2:33" ht="12.75" customHeight="1" x14ac:dyDescent="0.3">
      <c r="B1518" s="83" t="str">
        <f t="shared" si="349"/>
        <v>4-16 UN</v>
      </c>
      <c r="C1518" s="74" t="s">
        <v>498</v>
      </c>
      <c r="D1518" s="74"/>
      <c r="E1518" s="24" t="s">
        <v>604</v>
      </c>
      <c r="F1518" s="84" t="s">
        <v>710</v>
      </c>
      <c r="G1518" s="75">
        <v>16</v>
      </c>
      <c r="H1518" s="74" t="s">
        <v>519</v>
      </c>
      <c r="I1518" s="74" t="s">
        <v>661</v>
      </c>
      <c r="J1518" s="74" t="s">
        <v>588</v>
      </c>
      <c r="K1518" s="74" t="s">
        <v>600</v>
      </c>
      <c r="L1518" s="23">
        <f t="shared" si="350"/>
        <v>101.6</v>
      </c>
      <c r="M1518" s="23">
        <f t="shared" si="351"/>
        <v>1.5874999999999999</v>
      </c>
      <c r="N1518" s="74">
        <v>60</v>
      </c>
      <c r="O1518" s="101">
        <f t="shared" si="352"/>
        <v>101.6</v>
      </c>
      <c r="P1518" s="85">
        <f t="shared" si="353"/>
        <v>15.2</v>
      </c>
      <c r="Q1518" s="58">
        <f t="shared" si="354"/>
        <v>0</v>
      </c>
      <c r="R1518" s="101">
        <f t="shared" si="355"/>
        <v>100.5689</v>
      </c>
      <c r="S1518" s="85">
        <f t="shared" si="356"/>
        <v>6.4</v>
      </c>
      <c r="T1518" s="58">
        <f t="shared" si="357"/>
        <v>0</v>
      </c>
      <c r="U1518" s="58">
        <f t="shared" si="358"/>
        <v>3.8</v>
      </c>
      <c r="V1518" s="75">
        <f t="array" ref="V1518">INDEX(AS$11:AS$66,MATCH(C1518&amp;G1518,AO$11:AO$66&amp;AP$11:AP$66,0),0)</f>
        <v>8</v>
      </c>
      <c r="X1518" s="120">
        <f t="shared" si="359"/>
        <v>6.25E-2</v>
      </c>
      <c r="Y1518" s="61">
        <f t="array" ref="Y1518">INDEX($AQ$11:$AR$66,MATCH($C1518&amp;$G1518,$AO$11:$AO$66&amp;$AP$11:$AP$66,0),COUNTIF($AQ$10:$AR$10,"&lt;"&amp;Z1518)+1)</f>
        <v>1.4999999999999999E-4</v>
      </c>
      <c r="Z1518" s="61">
        <f t="shared" si="362"/>
        <v>4</v>
      </c>
      <c r="AA1518" s="61">
        <f t="array" ref="AA1518">INDEX($AT$11:$AV$66,MATCH($C1518&amp;$G1518,$AO$11:$AO$66&amp;$AP$11:$AP$66,0),COUNTIF($AT$10:$AV$10,"&lt;"&amp;Z1518)+1)</f>
        <v>5.9999999999999995E-4</v>
      </c>
      <c r="AB1518" s="111">
        <f t="shared" si="360"/>
        <v>3.9594050591976044</v>
      </c>
      <c r="AC1518" s="121">
        <f t="array" ref="AC1518">INDEX($AW$11:$BA$66,MATCH($C1518&amp;$G1518,$AO$11:$AO$66&amp;$AP$11:$AP$66,0),COUNTIF($AW$10:$BA$10,"&lt;"&amp;Z1518)+1)</f>
        <v>2.5000000000000001E-4</v>
      </c>
      <c r="AD1518" s="62">
        <v>3.9821</v>
      </c>
      <c r="AE1518" s="61">
        <f t="array" ref="AE1518">INDEX($AT$11:$AV$66,MATCH($C1518&amp;$G1518,$AO$11:$AO$66&amp;$AP$11:$AP$66,0),COUNTIF($AT$10:$AV$10,"&lt;"&amp;AD1518)+1)</f>
        <v>5.9999999999999995E-4</v>
      </c>
      <c r="AF1518" s="111">
        <f t="shared" si="361"/>
        <v>3.9550367061317364</v>
      </c>
      <c r="AG1518" s="121">
        <f t="array" ref="AG1518">INDEX($AW$11:$BA$66,MATCH($C1518&amp;$G1518,$AO$11:$AO$66&amp;$AP$11:$AP$66,0),COUNTIF($AW$10:$BA$10,"&lt;"&amp;AD1518)+1)</f>
        <v>2.5000000000000001E-4</v>
      </c>
    </row>
    <row r="1519" spans="2:33" ht="12.75" customHeight="1" x14ac:dyDescent="0.3">
      <c r="B1519" s="83" t="str">
        <f t="shared" si="349"/>
        <v>4 1/8-6 UN</v>
      </c>
      <c r="C1519" s="74" t="s">
        <v>498</v>
      </c>
      <c r="D1519" s="74"/>
      <c r="E1519" s="24" t="s">
        <v>604</v>
      </c>
      <c r="F1519" s="84" t="s">
        <v>711</v>
      </c>
      <c r="G1519" s="75">
        <v>6</v>
      </c>
      <c r="H1519" s="74" t="s">
        <v>519</v>
      </c>
      <c r="I1519" s="74" t="s">
        <v>660</v>
      </c>
      <c r="J1519" s="74" t="s">
        <v>588</v>
      </c>
      <c r="K1519" s="74" t="s">
        <v>600</v>
      </c>
      <c r="L1519" s="23">
        <f t="shared" si="350"/>
        <v>104.69880000000001</v>
      </c>
      <c r="M1519" s="23">
        <f t="shared" si="351"/>
        <v>4.2332999999999998</v>
      </c>
      <c r="N1519" s="74">
        <v>60</v>
      </c>
      <c r="O1519" s="101">
        <f t="shared" si="352"/>
        <v>104.69880000000001</v>
      </c>
      <c r="P1519" s="85">
        <f t="shared" si="353"/>
        <v>33</v>
      </c>
      <c r="Q1519" s="58">
        <f t="shared" si="354"/>
        <v>0</v>
      </c>
      <c r="R1519" s="101">
        <f t="shared" si="355"/>
        <v>101.9492</v>
      </c>
      <c r="S1519" s="85">
        <f t="shared" si="356"/>
        <v>7.6</v>
      </c>
      <c r="T1519" s="58">
        <f t="shared" si="357"/>
        <v>0</v>
      </c>
      <c r="U1519" s="58">
        <f t="shared" si="358"/>
        <v>7.6</v>
      </c>
      <c r="V1519" s="75">
        <f t="array" ref="V1519">INDEX(AS$11:AS$66,MATCH(C1519&amp;G1519,AO$11:AO$66&amp;AP$11:AP$66,0),0)</f>
        <v>5</v>
      </c>
      <c r="X1519" s="120">
        <f t="shared" si="359"/>
        <v>0.16666666666666666</v>
      </c>
      <c r="Y1519" s="61">
        <f t="array" ref="Y1519">INDEX($AQ$11:$AR$66,MATCH($C1519&amp;$G1519,$AO$11:$AO$66&amp;$AP$11:$AP$66,0),COUNTIF($AQ$10:$AR$10,"&lt;"&amp;Z1519)+1)</f>
        <v>2.9999999999999997E-4</v>
      </c>
      <c r="Z1519" s="123">
        <v>4.1219999999999999</v>
      </c>
      <c r="AA1519" s="61">
        <f t="array" ref="AA1519">INDEX($AT$11:$AV$66,MATCH($C1519&amp;$G1519,$AO$11:$AO$66&amp;$AP$11:$AP$66,0),COUNTIF($AT$10:$AV$10,"&lt;"&amp;Z1519)+1)</f>
        <v>1.2999999999999999E-3</v>
      </c>
      <c r="AB1519" s="111">
        <f t="shared" si="360"/>
        <v>4.0137468245269448</v>
      </c>
      <c r="AC1519" s="121">
        <f t="array" ref="AC1519">INDEX($AW$11:$BA$66,MATCH($C1519&amp;$G1519,$AO$11:$AO$66&amp;$AP$11:$AP$66,0),COUNTIF($AW$10:$BA$10,"&lt;"&amp;Z1519)+1)</f>
        <v>2.9999999999999997E-4</v>
      </c>
      <c r="AD1519" s="62">
        <v>4.0758999999999999</v>
      </c>
      <c r="AE1519" s="61">
        <f t="array" ref="AE1519">INDEX($AT$11:$AV$66,MATCH($C1519&amp;$G1519,$AO$11:$AO$66&amp;$AP$11:$AP$66,0),COUNTIF($AT$10:$AV$10,"&lt;"&amp;AD1519)+1)</f>
        <v>1.2999999999999999E-3</v>
      </c>
      <c r="AF1519" s="111">
        <f t="shared" si="361"/>
        <v>4.003731216351297</v>
      </c>
      <c r="AG1519" s="121">
        <f t="array" ref="AG1519">INDEX($AW$11:$BA$66,MATCH($C1519&amp;$G1519,$AO$11:$AO$66&amp;$AP$11:$AP$66,0),COUNTIF($AW$10:$BA$10,"&lt;"&amp;AD1519)+1)</f>
        <v>2.9999999999999997E-4</v>
      </c>
    </row>
    <row r="1520" spans="2:33" ht="12.75" customHeight="1" x14ac:dyDescent="0.3">
      <c r="B1520" s="83" t="str">
        <f t="shared" si="349"/>
        <v>4 1/8-6 UN</v>
      </c>
      <c r="C1520" s="74" t="s">
        <v>498</v>
      </c>
      <c r="D1520" s="74"/>
      <c r="E1520" s="24" t="s">
        <v>604</v>
      </c>
      <c r="F1520" s="84" t="s">
        <v>711</v>
      </c>
      <c r="G1520" s="75">
        <v>6</v>
      </c>
      <c r="H1520" s="74" t="s">
        <v>519</v>
      </c>
      <c r="I1520" s="74" t="s">
        <v>661</v>
      </c>
      <c r="J1520" s="74" t="s">
        <v>588</v>
      </c>
      <c r="K1520" s="74" t="s">
        <v>600</v>
      </c>
      <c r="L1520" s="23">
        <f t="shared" si="350"/>
        <v>104.77500000000001</v>
      </c>
      <c r="M1520" s="23">
        <f t="shared" si="351"/>
        <v>4.2332999999999998</v>
      </c>
      <c r="N1520" s="74">
        <v>60</v>
      </c>
      <c r="O1520" s="101">
        <f t="shared" si="352"/>
        <v>104.77500000000001</v>
      </c>
      <c r="P1520" s="85">
        <f t="shared" si="353"/>
        <v>33</v>
      </c>
      <c r="Q1520" s="58">
        <f t="shared" si="354"/>
        <v>0</v>
      </c>
      <c r="R1520" s="101">
        <f t="shared" si="355"/>
        <v>102.0254</v>
      </c>
      <c r="S1520" s="85">
        <f t="shared" si="356"/>
        <v>7.6</v>
      </c>
      <c r="T1520" s="58">
        <f t="shared" si="357"/>
        <v>0</v>
      </c>
      <c r="U1520" s="58">
        <f t="shared" si="358"/>
        <v>7.6</v>
      </c>
      <c r="V1520" s="75">
        <f t="array" ref="V1520">INDEX(AS$11:AS$66,MATCH(C1520&amp;G1520,AO$11:AO$66&amp;AP$11:AP$66,0),0)</f>
        <v>5</v>
      </c>
      <c r="X1520" s="120">
        <f t="shared" si="359"/>
        <v>0.16666666666666666</v>
      </c>
      <c r="Y1520" s="61">
        <f t="array" ref="Y1520">INDEX($AQ$11:$AR$66,MATCH($C1520&amp;$G1520,$AO$11:$AO$66&amp;$AP$11:$AP$66,0),COUNTIF($AQ$10:$AR$10,"&lt;"&amp;Z1520)+1)</f>
        <v>2.9999999999999997E-4</v>
      </c>
      <c r="Z1520" s="61">
        <f t="shared" si="362"/>
        <v>4.125</v>
      </c>
      <c r="AA1520" s="61">
        <f t="array" ref="AA1520">INDEX($AT$11:$AV$66,MATCH($C1520&amp;$G1520,$AO$11:$AO$66&amp;$AP$11:$AP$66,0),COUNTIF($AT$10:$AV$10,"&lt;"&amp;Z1520)+1)</f>
        <v>1.2999999999999999E-3</v>
      </c>
      <c r="AB1520" s="111">
        <f t="shared" si="360"/>
        <v>4.0167468245269449</v>
      </c>
      <c r="AC1520" s="121">
        <f t="array" ref="AC1520">INDEX($AW$11:$BA$66,MATCH($C1520&amp;$G1520,$AO$11:$AO$66&amp;$AP$11:$AP$66,0),COUNTIF($AW$10:$BA$10,"&lt;"&amp;Z1520)+1)</f>
        <v>2.9999999999999997E-4</v>
      </c>
      <c r="AD1520" s="62">
        <v>4.0814000000000004</v>
      </c>
      <c r="AE1520" s="61">
        <f t="array" ref="AE1520">INDEX($AT$11:$AV$66,MATCH($C1520&amp;$G1520,$AO$11:$AO$66&amp;$AP$11:$AP$66,0),COUNTIF($AT$10:$AV$10,"&lt;"&amp;AD1520)+1)</f>
        <v>1.2999999999999999E-3</v>
      </c>
      <c r="AF1520" s="111">
        <f t="shared" si="361"/>
        <v>4.0092312163512975</v>
      </c>
      <c r="AG1520" s="121">
        <f t="array" ref="AG1520">INDEX($AW$11:$BA$66,MATCH($C1520&amp;$G1520,$AO$11:$AO$66&amp;$AP$11:$AP$66,0),COUNTIF($AW$10:$BA$10,"&lt;"&amp;AD1520)+1)</f>
        <v>2.9999999999999997E-4</v>
      </c>
    </row>
    <row r="1521" spans="2:33" ht="12.75" customHeight="1" x14ac:dyDescent="0.3">
      <c r="B1521" s="83" t="str">
        <f t="shared" si="349"/>
        <v>4 1/8-12 UN</v>
      </c>
      <c r="C1521" s="74" t="s">
        <v>498</v>
      </c>
      <c r="D1521" s="74"/>
      <c r="E1521" s="24" t="s">
        <v>604</v>
      </c>
      <c r="F1521" s="84" t="s">
        <v>711</v>
      </c>
      <c r="G1521" s="75">
        <v>12</v>
      </c>
      <c r="H1521" s="74" t="s">
        <v>519</v>
      </c>
      <c r="I1521" s="74" t="s">
        <v>660</v>
      </c>
      <c r="J1521" s="74" t="s">
        <v>588</v>
      </c>
      <c r="K1521" s="74" t="s">
        <v>600</v>
      </c>
      <c r="L1521" s="23">
        <f t="shared" si="350"/>
        <v>104.7242</v>
      </c>
      <c r="M1521" s="23">
        <f t="shared" si="351"/>
        <v>2.1166999999999998</v>
      </c>
      <c r="N1521" s="74">
        <v>60</v>
      </c>
      <c r="O1521" s="101">
        <f t="shared" si="352"/>
        <v>104.7242</v>
      </c>
      <c r="P1521" s="85">
        <f t="shared" si="353"/>
        <v>22.9</v>
      </c>
      <c r="Q1521" s="58">
        <f t="shared" si="354"/>
        <v>0</v>
      </c>
      <c r="R1521" s="101">
        <f t="shared" si="355"/>
        <v>103.3494</v>
      </c>
      <c r="S1521" s="85">
        <f t="shared" si="356"/>
        <v>7.6</v>
      </c>
      <c r="T1521" s="58">
        <f t="shared" si="357"/>
        <v>0</v>
      </c>
      <c r="U1521" s="58">
        <f t="shared" si="358"/>
        <v>5.0999999999999996</v>
      </c>
      <c r="V1521" s="75">
        <f t="array" ref="V1521">INDEX(AS$11:AS$66,MATCH(C1521&amp;G1521,AO$11:AO$66&amp;AP$11:AP$66,0),0)</f>
        <v>6</v>
      </c>
      <c r="X1521" s="120">
        <f t="shared" si="359"/>
        <v>8.3333333333333329E-2</v>
      </c>
      <c r="Y1521" s="61">
        <f t="array" ref="Y1521">INDEX($AQ$11:$AR$66,MATCH($C1521&amp;$G1521,$AO$11:$AO$66&amp;$AP$11:$AP$66,0),COUNTIF($AQ$10:$AR$10,"&lt;"&amp;Z1521)+1)</f>
        <v>2.0000000000000001E-4</v>
      </c>
      <c r="Z1521" s="123">
        <v>4.1230000000000002</v>
      </c>
      <c r="AA1521" s="61">
        <f t="array" ref="AA1521">INDEX($AT$11:$AV$66,MATCH($C1521&amp;$G1521,$AO$11:$AO$66&amp;$AP$11:$AP$66,0),COUNTIF($AT$10:$AV$10,"&lt;"&amp;Z1521)+1)</f>
        <v>8.9999999999999998E-4</v>
      </c>
      <c r="AB1521" s="111">
        <f t="shared" si="360"/>
        <v>4.0688734122634731</v>
      </c>
      <c r="AC1521" s="121">
        <f t="array" ref="AC1521">INDEX($AW$11:$BA$66,MATCH($C1521&amp;$G1521,$AO$11:$AO$66&amp;$AP$11:$AP$66,0),COUNTIF($AW$10:$BA$10,"&lt;"&amp;Z1521)+1)</f>
        <v>2.9999999999999997E-4</v>
      </c>
      <c r="AD1521" s="62">
        <v>4.0984999999999996</v>
      </c>
      <c r="AE1521" s="61">
        <f t="array" ref="AE1521">INDEX($AT$11:$AV$66,MATCH($C1521&amp;$G1521,$AO$11:$AO$66&amp;$AP$11:$AP$66,0),COUNTIF($AT$10:$AV$10,"&lt;"&amp;AD1521)+1)</f>
        <v>8.9999999999999998E-4</v>
      </c>
      <c r="AF1521" s="111">
        <f t="shared" si="361"/>
        <v>4.0624156081756482</v>
      </c>
      <c r="AG1521" s="121">
        <f t="array" ref="AG1521">INDEX($AW$11:$BA$66,MATCH($C1521&amp;$G1521,$AO$11:$AO$66&amp;$AP$11:$AP$66,0),COUNTIF($AW$10:$BA$10,"&lt;"&amp;AD1521)+1)</f>
        <v>2.9999999999999997E-4</v>
      </c>
    </row>
    <row r="1522" spans="2:33" ht="12.75" customHeight="1" x14ac:dyDescent="0.3">
      <c r="B1522" s="83" t="str">
        <f t="shared" si="349"/>
        <v>4 1/8-12 UN</v>
      </c>
      <c r="C1522" s="74" t="s">
        <v>498</v>
      </c>
      <c r="D1522" s="74"/>
      <c r="E1522" s="24" t="s">
        <v>604</v>
      </c>
      <c r="F1522" s="84" t="s">
        <v>711</v>
      </c>
      <c r="G1522" s="75">
        <v>12</v>
      </c>
      <c r="H1522" s="74" t="s">
        <v>519</v>
      </c>
      <c r="I1522" s="74" t="s">
        <v>661</v>
      </c>
      <c r="J1522" s="74" t="s">
        <v>588</v>
      </c>
      <c r="K1522" s="74" t="s">
        <v>600</v>
      </c>
      <c r="L1522" s="23">
        <f t="shared" si="350"/>
        <v>104.77500000000001</v>
      </c>
      <c r="M1522" s="23">
        <f t="shared" si="351"/>
        <v>2.1166999999999998</v>
      </c>
      <c r="N1522" s="74">
        <v>60</v>
      </c>
      <c r="O1522" s="101">
        <f t="shared" si="352"/>
        <v>104.77500000000001</v>
      </c>
      <c r="P1522" s="85">
        <f t="shared" si="353"/>
        <v>22.9</v>
      </c>
      <c r="Q1522" s="58">
        <f t="shared" si="354"/>
        <v>0</v>
      </c>
      <c r="R1522" s="101">
        <f t="shared" si="355"/>
        <v>103.4002</v>
      </c>
      <c r="S1522" s="85">
        <f t="shared" si="356"/>
        <v>7.6</v>
      </c>
      <c r="T1522" s="58">
        <f t="shared" si="357"/>
        <v>0</v>
      </c>
      <c r="U1522" s="58">
        <f t="shared" si="358"/>
        <v>5.0999999999999996</v>
      </c>
      <c r="V1522" s="75">
        <f t="array" ref="V1522">INDEX(AS$11:AS$66,MATCH(C1522&amp;G1522,AO$11:AO$66&amp;AP$11:AP$66,0),0)</f>
        <v>6</v>
      </c>
      <c r="X1522" s="120">
        <f t="shared" si="359"/>
        <v>8.3333333333333329E-2</v>
      </c>
      <c r="Y1522" s="61">
        <f t="array" ref="Y1522">INDEX($AQ$11:$AR$66,MATCH($C1522&amp;$G1522,$AO$11:$AO$66&amp;$AP$11:$AP$66,0),COUNTIF($AQ$10:$AR$10,"&lt;"&amp;Z1522)+1)</f>
        <v>2.0000000000000001E-4</v>
      </c>
      <c r="Z1522" s="61">
        <f t="shared" si="362"/>
        <v>4.125</v>
      </c>
      <c r="AA1522" s="61">
        <f t="array" ref="AA1522">INDEX($AT$11:$AV$66,MATCH($C1522&amp;$G1522,$AO$11:$AO$66&amp;$AP$11:$AP$66,0),COUNTIF($AT$10:$AV$10,"&lt;"&amp;Z1522)+1)</f>
        <v>8.9999999999999998E-4</v>
      </c>
      <c r="AB1522" s="111">
        <f t="shared" si="360"/>
        <v>4.0708734122634729</v>
      </c>
      <c r="AC1522" s="121">
        <f t="array" ref="AC1522">INDEX($AW$11:$BA$66,MATCH($C1522&amp;$G1522,$AO$11:$AO$66&amp;$AP$11:$AP$66,0),COUNTIF($AW$10:$BA$10,"&lt;"&amp;Z1522)+1)</f>
        <v>2.9999999999999997E-4</v>
      </c>
      <c r="AD1522" s="62">
        <v>4.1021000000000001</v>
      </c>
      <c r="AE1522" s="61">
        <f t="array" ref="AE1522">INDEX($AT$11:$AV$66,MATCH($C1522&amp;$G1522,$AO$11:$AO$66&amp;$AP$11:$AP$66,0),COUNTIF($AT$10:$AV$10,"&lt;"&amp;AD1522)+1)</f>
        <v>8.9999999999999998E-4</v>
      </c>
      <c r="AF1522" s="111">
        <f t="shared" si="361"/>
        <v>4.0660156081756487</v>
      </c>
      <c r="AG1522" s="121">
        <f t="array" ref="AG1522">INDEX($AW$11:$BA$66,MATCH($C1522&amp;$G1522,$AO$11:$AO$66&amp;$AP$11:$AP$66,0),COUNTIF($AW$10:$BA$10,"&lt;"&amp;AD1522)+1)</f>
        <v>2.9999999999999997E-4</v>
      </c>
    </row>
    <row r="1523" spans="2:33" ht="12.75" customHeight="1" x14ac:dyDescent="0.3">
      <c r="B1523" s="83" t="str">
        <f t="shared" si="349"/>
        <v>4 1/8-16 UN</v>
      </c>
      <c r="C1523" s="74" t="s">
        <v>498</v>
      </c>
      <c r="D1523" s="74"/>
      <c r="E1523" s="24" t="s">
        <v>604</v>
      </c>
      <c r="F1523" s="84" t="s">
        <v>711</v>
      </c>
      <c r="G1523" s="75">
        <v>16</v>
      </c>
      <c r="H1523" s="74" t="s">
        <v>519</v>
      </c>
      <c r="I1523" s="74" t="s">
        <v>660</v>
      </c>
      <c r="J1523" s="74" t="s">
        <v>588</v>
      </c>
      <c r="K1523" s="74" t="s">
        <v>600</v>
      </c>
      <c r="L1523" s="23">
        <f t="shared" si="350"/>
        <v>104.72929999999999</v>
      </c>
      <c r="M1523" s="23">
        <f t="shared" si="351"/>
        <v>1.5874999999999999</v>
      </c>
      <c r="N1523" s="74">
        <v>60</v>
      </c>
      <c r="O1523" s="101">
        <f t="shared" si="352"/>
        <v>104.72929999999999</v>
      </c>
      <c r="P1523" s="85">
        <f t="shared" si="353"/>
        <v>22.9</v>
      </c>
      <c r="Q1523" s="58">
        <f t="shared" si="354"/>
        <v>0</v>
      </c>
      <c r="R1523" s="101">
        <f t="shared" si="355"/>
        <v>103.6982</v>
      </c>
      <c r="S1523" s="85">
        <f t="shared" si="356"/>
        <v>7.6</v>
      </c>
      <c r="T1523" s="58">
        <f t="shared" si="357"/>
        <v>0</v>
      </c>
      <c r="U1523" s="58">
        <f t="shared" si="358"/>
        <v>3.8</v>
      </c>
      <c r="V1523" s="75">
        <f t="array" ref="V1523">INDEX(AS$11:AS$66,MATCH(C1523&amp;G1523,AO$11:AO$66&amp;AP$11:AP$66,0),0)</f>
        <v>8</v>
      </c>
      <c r="X1523" s="120">
        <f t="shared" si="359"/>
        <v>6.25E-2</v>
      </c>
      <c r="Y1523" s="61">
        <f t="array" ref="Y1523">INDEX($AQ$11:$AR$66,MATCH($C1523&amp;$G1523,$AO$11:$AO$66&amp;$AP$11:$AP$66,0),COUNTIF($AQ$10:$AR$10,"&lt;"&amp;Z1523)+1)</f>
        <v>1.4999999999999999E-4</v>
      </c>
      <c r="Z1523" s="123">
        <v>4.1231999999999998</v>
      </c>
      <c r="AA1523" s="61">
        <f t="array" ref="AA1523">INDEX($AT$11:$AV$66,MATCH($C1523&amp;$G1523,$AO$11:$AO$66&amp;$AP$11:$AP$66,0),COUNTIF($AT$10:$AV$10,"&lt;"&amp;Z1523)+1)</f>
        <v>8.9999999999999998E-4</v>
      </c>
      <c r="AB1523" s="111">
        <f t="shared" si="360"/>
        <v>4.0826050591976042</v>
      </c>
      <c r="AC1523" s="121">
        <f t="array" ref="AC1523">INDEX($AW$11:$BA$66,MATCH($C1523&amp;$G1523,$AO$11:$AO$66&amp;$AP$11:$AP$66,0),COUNTIF($AW$10:$BA$10,"&lt;"&amp;Z1523)+1)</f>
        <v>2.9999999999999997E-4</v>
      </c>
      <c r="AD1523" s="62">
        <v>4.1037999999999997</v>
      </c>
      <c r="AE1523" s="61">
        <f t="array" ref="AE1523">INDEX($AT$11:$AV$66,MATCH($C1523&amp;$G1523,$AO$11:$AO$66&amp;$AP$11:$AP$66,0),COUNTIF($AT$10:$AV$10,"&lt;"&amp;AD1523)+1)</f>
        <v>8.9999999999999998E-4</v>
      </c>
      <c r="AF1523" s="111">
        <f t="shared" si="361"/>
        <v>4.0767367061317357</v>
      </c>
      <c r="AG1523" s="121">
        <f t="array" ref="AG1523">INDEX($AW$11:$BA$66,MATCH($C1523&amp;$G1523,$AO$11:$AO$66&amp;$AP$11:$AP$66,0),COUNTIF($AW$10:$BA$10,"&lt;"&amp;AD1523)+1)</f>
        <v>2.9999999999999997E-4</v>
      </c>
    </row>
    <row r="1524" spans="2:33" ht="12.75" customHeight="1" x14ac:dyDescent="0.3">
      <c r="B1524" s="83" t="str">
        <f t="shared" si="349"/>
        <v>4 1/8-16 UN</v>
      </c>
      <c r="C1524" s="74" t="s">
        <v>498</v>
      </c>
      <c r="D1524" s="74"/>
      <c r="E1524" s="24" t="s">
        <v>604</v>
      </c>
      <c r="F1524" s="84" t="s">
        <v>711</v>
      </c>
      <c r="G1524" s="75">
        <v>16</v>
      </c>
      <c r="H1524" s="74" t="s">
        <v>519</v>
      </c>
      <c r="I1524" s="74" t="s">
        <v>661</v>
      </c>
      <c r="J1524" s="74" t="s">
        <v>588</v>
      </c>
      <c r="K1524" s="74" t="s">
        <v>600</v>
      </c>
      <c r="L1524" s="23">
        <f t="shared" si="350"/>
        <v>104.77500000000001</v>
      </c>
      <c r="M1524" s="23">
        <f t="shared" si="351"/>
        <v>1.5874999999999999</v>
      </c>
      <c r="N1524" s="74">
        <v>60</v>
      </c>
      <c r="O1524" s="101">
        <f t="shared" si="352"/>
        <v>104.77500000000001</v>
      </c>
      <c r="P1524" s="85">
        <f t="shared" si="353"/>
        <v>22.9</v>
      </c>
      <c r="Q1524" s="58">
        <f t="shared" si="354"/>
        <v>0</v>
      </c>
      <c r="R1524" s="101">
        <f t="shared" si="355"/>
        <v>103.7439</v>
      </c>
      <c r="S1524" s="85">
        <f t="shared" si="356"/>
        <v>7.6</v>
      </c>
      <c r="T1524" s="58">
        <f t="shared" si="357"/>
        <v>0</v>
      </c>
      <c r="U1524" s="58">
        <f t="shared" si="358"/>
        <v>3.8</v>
      </c>
      <c r="V1524" s="75">
        <f t="array" ref="V1524">INDEX(AS$11:AS$66,MATCH(C1524&amp;G1524,AO$11:AO$66&amp;AP$11:AP$66,0),0)</f>
        <v>8</v>
      </c>
      <c r="X1524" s="120">
        <f t="shared" si="359"/>
        <v>6.25E-2</v>
      </c>
      <c r="Y1524" s="61">
        <f t="array" ref="Y1524">INDEX($AQ$11:$AR$66,MATCH($C1524&amp;$G1524,$AO$11:$AO$66&amp;$AP$11:$AP$66,0),COUNTIF($AQ$10:$AR$10,"&lt;"&amp;Z1524)+1)</f>
        <v>1.4999999999999999E-4</v>
      </c>
      <c r="Z1524" s="61">
        <f t="shared" si="362"/>
        <v>4.125</v>
      </c>
      <c r="AA1524" s="61">
        <f t="array" ref="AA1524">INDEX($AT$11:$AV$66,MATCH($C1524&amp;$G1524,$AO$11:$AO$66&amp;$AP$11:$AP$66,0),COUNTIF($AT$10:$AV$10,"&lt;"&amp;Z1524)+1)</f>
        <v>8.9999999999999998E-4</v>
      </c>
      <c r="AB1524" s="111">
        <f t="shared" si="360"/>
        <v>4.0844050591976044</v>
      </c>
      <c r="AC1524" s="121">
        <f t="array" ref="AC1524">INDEX($AW$11:$BA$66,MATCH($C1524&amp;$G1524,$AO$11:$AO$66&amp;$AP$11:$AP$66,0),COUNTIF($AW$10:$BA$10,"&lt;"&amp;Z1524)+1)</f>
        <v>2.9999999999999997E-4</v>
      </c>
      <c r="AD1524" s="62">
        <v>4.1071</v>
      </c>
      <c r="AE1524" s="61">
        <f t="array" ref="AE1524">INDEX($AT$11:$AV$66,MATCH($C1524&amp;$G1524,$AO$11:$AO$66&amp;$AP$11:$AP$66,0),COUNTIF($AT$10:$AV$10,"&lt;"&amp;AD1524)+1)</f>
        <v>8.9999999999999998E-4</v>
      </c>
      <c r="AF1524" s="111">
        <f t="shared" si="361"/>
        <v>4.080036706131736</v>
      </c>
      <c r="AG1524" s="121">
        <f t="array" ref="AG1524">INDEX($AW$11:$BA$66,MATCH($C1524&amp;$G1524,$AO$11:$AO$66&amp;$AP$11:$AP$66,0),COUNTIF($AW$10:$BA$10,"&lt;"&amp;AD1524)+1)</f>
        <v>2.9999999999999997E-4</v>
      </c>
    </row>
    <row r="1525" spans="2:33" ht="12.75" customHeight="1" x14ac:dyDescent="0.3">
      <c r="B1525" s="83" t="str">
        <f t="shared" si="349"/>
        <v>4 1/4-4 UN</v>
      </c>
      <c r="C1525" s="74" t="s">
        <v>498</v>
      </c>
      <c r="D1525" s="74"/>
      <c r="E1525" s="24" t="s">
        <v>604</v>
      </c>
      <c r="F1525" s="84" t="s">
        <v>712</v>
      </c>
      <c r="G1525" s="75">
        <v>4</v>
      </c>
      <c r="H1525" s="74" t="s">
        <v>519</v>
      </c>
      <c r="I1525" s="74" t="s">
        <v>660</v>
      </c>
      <c r="J1525" s="74" t="s">
        <v>588</v>
      </c>
      <c r="K1525" s="74" t="s">
        <v>600</v>
      </c>
      <c r="L1525" s="23">
        <f t="shared" si="350"/>
        <v>107.86360000000001</v>
      </c>
      <c r="M1525" s="23">
        <f t="shared" si="351"/>
        <v>6.35</v>
      </c>
      <c r="N1525" s="74">
        <v>60</v>
      </c>
      <c r="O1525" s="101">
        <f t="shared" si="352"/>
        <v>107.86360000000001</v>
      </c>
      <c r="P1525" s="85">
        <f t="shared" si="353"/>
        <v>38.1</v>
      </c>
      <c r="Q1525" s="58">
        <f t="shared" si="354"/>
        <v>0</v>
      </c>
      <c r="R1525" s="101">
        <f t="shared" si="355"/>
        <v>103.7392</v>
      </c>
      <c r="S1525" s="85">
        <f t="shared" si="356"/>
        <v>7.6</v>
      </c>
      <c r="T1525" s="58">
        <f t="shared" si="357"/>
        <v>0</v>
      </c>
      <c r="U1525" s="58">
        <f t="shared" si="358"/>
        <v>7.6</v>
      </c>
      <c r="V1525" s="75">
        <f t="array" ref="V1525">INDEX(AS$11:AS$66,MATCH(C1525&amp;G1525,AO$11:AO$66&amp;AP$11:AP$66,0),0)</f>
        <v>4</v>
      </c>
      <c r="X1525" s="120">
        <f t="shared" si="359"/>
        <v>0.25</v>
      </c>
      <c r="Y1525" s="61">
        <f t="array" ref="Y1525">INDEX($AQ$11:$AR$66,MATCH($C1525&amp;$G1525,$AO$11:$AO$66&amp;$AP$11:$AP$66,0),COUNTIF($AQ$10:$AR$10,"&lt;"&amp;Z1525)+1)</f>
        <v>2.9999999999999997E-4</v>
      </c>
      <c r="Z1525" s="123">
        <v>4.2465999999999999</v>
      </c>
      <c r="AA1525" s="61">
        <f t="array" ref="AA1525">INDEX($AT$11:$AV$66,MATCH($C1525&amp;$G1525,$AO$11:$AO$66&amp;$AP$11:$AP$66,0),COUNTIF($AT$10:$AV$10,"&lt;"&amp;Z1525)+1)</f>
        <v>1.5E-3</v>
      </c>
      <c r="AB1525" s="111">
        <f t="shared" si="360"/>
        <v>4.0842202367904177</v>
      </c>
      <c r="AC1525" s="121">
        <f t="array" ref="AC1525">INDEX($AW$11:$BA$66,MATCH($C1525&amp;$G1525,$AO$11:$AO$66&amp;$AP$11:$AP$66,0),COUNTIF($AW$10:$BA$10,"&lt;"&amp;Z1525)+1)</f>
        <v>2.9999999999999997E-4</v>
      </c>
      <c r="AD1525" s="62">
        <v>4.181</v>
      </c>
      <c r="AE1525" s="61">
        <f t="array" ref="AE1525">INDEX($AT$11:$AV$66,MATCH($C1525&amp;$G1525,$AO$11:$AO$66&amp;$AP$11:$AP$66,0),COUNTIF($AT$10:$AV$10,"&lt;"&amp;AD1525)+1)</f>
        <v>1.5E-3</v>
      </c>
      <c r="AF1525" s="111">
        <f t="shared" si="361"/>
        <v>4.0727468245269449</v>
      </c>
      <c r="AG1525" s="121">
        <f t="array" ref="AG1525">INDEX($AW$11:$BA$66,MATCH($C1525&amp;$G1525,$AO$11:$AO$66&amp;$AP$11:$AP$66,0),COUNTIF($AW$10:$BA$10,"&lt;"&amp;AD1525)+1)</f>
        <v>2.9999999999999997E-4</v>
      </c>
    </row>
    <row r="1526" spans="2:33" ht="12.75" customHeight="1" x14ac:dyDescent="0.3">
      <c r="B1526" s="83" t="str">
        <f t="shared" si="349"/>
        <v>4 1/4-4 UN</v>
      </c>
      <c r="C1526" s="74" t="s">
        <v>498</v>
      </c>
      <c r="D1526" s="74"/>
      <c r="E1526" s="24" t="s">
        <v>604</v>
      </c>
      <c r="F1526" s="84" t="s">
        <v>712</v>
      </c>
      <c r="G1526" s="75">
        <v>4</v>
      </c>
      <c r="H1526" s="74" t="s">
        <v>519</v>
      </c>
      <c r="I1526" s="74" t="s">
        <v>661</v>
      </c>
      <c r="J1526" s="74" t="s">
        <v>588</v>
      </c>
      <c r="K1526" s="74" t="s">
        <v>600</v>
      </c>
      <c r="L1526" s="23">
        <f t="shared" si="350"/>
        <v>107.95</v>
      </c>
      <c r="M1526" s="23">
        <f t="shared" si="351"/>
        <v>6.35</v>
      </c>
      <c r="N1526" s="74">
        <v>60</v>
      </c>
      <c r="O1526" s="101">
        <f t="shared" si="352"/>
        <v>107.95</v>
      </c>
      <c r="P1526" s="85">
        <f t="shared" si="353"/>
        <v>38.1</v>
      </c>
      <c r="Q1526" s="58">
        <f t="shared" si="354"/>
        <v>0</v>
      </c>
      <c r="R1526" s="101">
        <f t="shared" si="355"/>
        <v>103.82559999999999</v>
      </c>
      <c r="S1526" s="85">
        <f t="shared" si="356"/>
        <v>7.6</v>
      </c>
      <c r="T1526" s="58">
        <f t="shared" si="357"/>
        <v>0</v>
      </c>
      <c r="U1526" s="58">
        <f t="shared" si="358"/>
        <v>7.6</v>
      </c>
      <c r="V1526" s="75">
        <f t="array" ref="V1526">INDEX(AS$11:AS$66,MATCH(C1526&amp;G1526,AO$11:AO$66&amp;AP$11:AP$66,0),0)</f>
        <v>4</v>
      </c>
      <c r="X1526" s="120">
        <f t="shared" si="359"/>
        <v>0.25</v>
      </c>
      <c r="Y1526" s="61">
        <f t="array" ref="Y1526">INDEX($AQ$11:$AR$66,MATCH($C1526&amp;$G1526,$AO$11:$AO$66&amp;$AP$11:$AP$66,0),COUNTIF($AQ$10:$AR$10,"&lt;"&amp;Z1526)+1)</f>
        <v>2.9999999999999997E-4</v>
      </c>
      <c r="Z1526" s="61">
        <f t="shared" si="362"/>
        <v>4.25</v>
      </c>
      <c r="AA1526" s="61">
        <f t="array" ref="AA1526">INDEX($AT$11:$AV$66,MATCH($C1526&amp;$G1526,$AO$11:$AO$66&amp;$AP$11:$AP$66,0),COUNTIF($AT$10:$AV$10,"&lt;"&amp;Z1526)+1)</f>
        <v>1.5E-3</v>
      </c>
      <c r="AB1526" s="111">
        <f t="shared" si="360"/>
        <v>4.0876202367904177</v>
      </c>
      <c r="AC1526" s="121">
        <f t="array" ref="AC1526">INDEX($AW$11:$BA$66,MATCH($C1526&amp;$G1526,$AO$11:$AO$66&amp;$AP$11:$AP$66,0),COUNTIF($AW$10:$BA$10,"&lt;"&amp;Z1526)+1)</f>
        <v>2.9999999999999997E-4</v>
      </c>
      <c r="AD1526" s="62">
        <v>4.1872999999999996</v>
      </c>
      <c r="AE1526" s="61">
        <f t="array" ref="AE1526">INDEX($AT$11:$AV$66,MATCH($C1526&amp;$G1526,$AO$11:$AO$66&amp;$AP$11:$AP$66,0),COUNTIF($AT$10:$AV$10,"&lt;"&amp;AD1526)+1)</f>
        <v>1.5E-3</v>
      </c>
      <c r="AF1526" s="111">
        <f t="shared" si="361"/>
        <v>4.0790468245269444</v>
      </c>
      <c r="AG1526" s="121">
        <f t="array" ref="AG1526">INDEX($AW$11:$BA$66,MATCH($C1526&amp;$G1526,$AO$11:$AO$66&amp;$AP$11:$AP$66,0),COUNTIF($AW$10:$BA$10,"&lt;"&amp;AD1526)+1)</f>
        <v>2.9999999999999997E-4</v>
      </c>
    </row>
    <row r="1527" spans="2:33" ht="12.75" customHeight="1" x14ac:dyDescent="0.3">
      <c r="B1527" s="83" t="str">
        <f t="shared" si="349"/>
        <v>4 1/4-6 UN</v>
      </c>
      <c r="C1527" s="74" t="s">
        <v>498</v>
      </c>
      <c r="D1527" s="74"/>
      <c r="E1527" s="24" t="s">
        <v>604</v>
      </c>
      <c r="F1527" s="84" t="s">
        <v>712</v>
      </c>
      <c r="G1527" s="75">
        <v>6</v>
      </c>
      <c r="H1527" s="74" t="s">
        <v>519</v>
      </c>
      <c r="I1527" s="74" t="s">
        <v>660</v>
      </c>
      <c r="J1527" s="74" t="s">
        <v>588</v>
      </c>
      <c r="K1527" s="74" t="s">
        <v>600</v>
      </c>
      <c r="L1527" s="23">
        <f t="shared" si="350"/>
        <v>107.8738</v>
      </c>
      <c r="M1527" s="23">
        <f t="shared" si="351"/>
        <v>4.2332999999999998</v>
      </c>
      <c r="N1527" s="74">
        <v>60</v>
      </c>
      <c r="O1527" s="101">
        <f t="shared" si="352"/>
        <v>107.8738</v>
      </c>
      <c r="P1527" s="85">
        <f t="shared" si="353"/>
        <v>33</v>
      </c>
      <c r="Q1527" s="58">
        <f t="shared" si="354"/>
        <v>0</v>
      </c>
      <c r="R1527" s="101">
        <f t="shared" si="355"/>
        <v>105.1242</v>
      </c>
      <c r="S1527" s="85">
        <f t="shared" si="356"/>
        <v>7.6</v>
      </c>
      <c r="T1527" s="58">
        <f t="shared" si="357"/>
        <v>0</v>
      </c>
      <c r="U1527" s="58">
        <f t="shared" si="358"/>
        <v>7.6</v>
      </c>
      <c r="V1527" s="75">
        <f t="array" ref="V1527">INDEX(AS$11:AS$66,MATCH(C1527&amp;G1527,AO$11:AO$66&amp;AP$11:AP$66,0),0)</f>
        <v>5</v>
      </c>
      <c r="X1527" s="120">
        <f t="shared" si="359"/>
        <v>0.16666666666666666</v>
      </c>
      <c r="Y1527" s="61">
        <f t="array" ref="Y1527">INDEX($AQ$11:$AR$66,MATCH($C1527&amp;$G1527,$AO$11:$AO$66&amp;$AP$11:$AP$66,0),COUNTIF($AQ$10:$AR$10,"&lt;"&amp;Z1527)+1)</f>
        <v>2.9999999999999997E-4</v>
      </c>
      <c r="Z1527" s="123">
        <v>4.2469999999999999</v>
      </c>
      <c r="AA1527" s="61">
        <f t="array" ref="AA1527">INDEX($AT$11:$AV$66,MATCH($C1527&amp;$G1527,$AO$11:$AO$66&amp;$AP$11:$AP$66,0),COUNTIF($AT$10:$AV$10,"&lt;"&amp;Z1527)+1)</f>
        <v>1.2999999999999999E-3</v>
      </c>
      <c r="AB1527" s="111">
        <f t="shared" si="360"/>
        <v>4.1387468245269448</v>
      </c>
      <c r="AC1527" s="121">
        <f t="array" ref="AC1527">INDEX($AW$11:$BA$66,MATCH($C1527&amp;$G1527,$AO$11:$AO$66&amp;$AP$11:$AP$66,0),COUNTIF($AW$10:$BA$10,"&lt;"&amp;Z1527)+1)</f>
        <v>2.9999999999999997E-4</v>
      </c>
      <c r="AD1527" s="62">
        <v>4.2008000000000001</v>
      </c>
      <c r="AE1527" s="61">
        <f t="array" ref="AE1527">INDEX($AT$11:$AV$66,MATCH($C1527&amp;$G1527,$AO$11:$AO$66&amp;$AP$11:$AP$66,0),COUNTIF($AT$10:$AV$10,"&lt;"&amp;AD1527)+1)</f>
        <v>1.2999999999999999E-3</v>
      </c>
      <c r="AF1527" s="111">
        <f t="shared" si="361"/>
        <v>4.1286312163512973</v>
      </c>
      <c r="AG1527" s="121">
        <f t="array" ref="AG1527">INDEX($AW$11:$BA$66,MATCH($C1527&amp;$G1527,$AO$11:$AO$66&amp;$AP$11:$AP$66,0),COUNTIF($AW$10:$BA$10,"&lt;"&amp;AD1527)+1)</f>
        <v>2.9999999999999997E-4</v>
      </c>
    </row>
    <row r="1528" spans="2:33" ht="12.75" customHeight="1" x14ac:dyDescent="0.3">
      <c r="B1528" s="83" t="str">
        <f t="shared" si="349"/>
        <v>4 1/4-6 UN</v>
      </c>
      <c r="C1528" s="74" t="s">
        <v>498</v>
      </c>
      <c r="D1528" s="74"/>
      <c r="E1528" s="24" t="s">
        <v>604</v>
      </c>
      <c r="F1528" s="84" t="s">
        <v>712</v>
      </c>
      <c r="G1528" s="75">
        <v>6</v>
      </c>
      <c r="H1528" s="74" t="s">
        <v>519</v>
      </c>
      <c r="I1528" s="74" t="s">
        <v>661</v>
      </c>
      <c r="J1528" s="74" t="s">
        <v>588</v>
      </c>
      <c r="K1528" s="74" t="s">
        <v>600</v>
      </c>
      <c r="L1528" s="23">
        <f t="shared" si="350"/>
        <v>107.95</v>
      </c>
      <c r="M1528" s="23">
        <f t="shared" si="351"/>
        <v>4.2332999999999998</v>
      </c>
      <c r="N1528" s="74">
        <v>60</v>
      </c>
      <c r="O1528" s="101">
        <f t="shared" si="352"/>
        <v>107.95</v>
      </c>
      <c r="P1528" s="85">
        <f t="shared" si="353"/>
        <v>33</v>
      </c>
      <c r="Q1528" s="58">
        <f t="shared" si="354"/>
        <v>0</v>
      </c>
      <c r="R1528" s="101">
        <f t="shared" si="355"/>
        <v>105.2004</v>
      </c>
      <c r="S1528" s="85">
        <f t="shared" si="356"/>
        <v>7.6</v>
      </c>
      <c r="T1528" s="58">
        <f t="shared" si="357"/>
        <v>0</v>
      </c>
      <c r="U1528" s="58">
        <f t="shared" si="358"/>
        <v>7.6</v>
      </c>
      <c r="V1528" s="75">
        <f t="array" ref="V1528">INDEX(AS$11:AS$66,MATCH(C1528&amp;G1528,AO$11:AO$66&amp;AP$11:AP$66,0),0)</f>
        <v>5</v>
      </c>
      <c r="X1528" s="120">
        <f t="shared" si="359"/>
        <v>0.16666666666666666</v>
      </c>
      <c r="Y1528" s="61">
        <f t="array" ref="Y1528">INDEX($AQ$11:$AR$66,MATCH($C1528&amp;$G1528,$AO$11:$AO$66&amp;$AP$11:$AP$66,0),COUNTIF($AQ$10:$AR$10,"&lt;"&amp;Z1528)+1)</f>
        <v>2.9999999999999997E-4</v>
      </c>
      <c r="Z1528" s="61">
        <f t="shared" si="362"/>
        <v>4.25</v>
      </c>
      <c r="AA1528" s="61">
        <f t="array" ref="AA1528">INDEX($AT$11:$AV$66,MATCH($C1528&amp;$G1528,$AO$11:$AO$66&amp;$AP$11:$AP$66,0),COUNTIF($AT$10:$AV$10,"&lt;"&amp;Z1528)+1)</f>
        <v>1.2999999999999999E-3</v>
      </c>
      <c r="AB1528" s="111">
        <f t="shared" si="360"/>
        <v>4.1417468245269449</v>
      </c>
      <c r="AC1528" s="121">
        <f t="array" ref="AC1528">INDEX($AW$11:$BA$66,MATCH($C1528&amp;$G1528,$AO$11:$AO$66&amp;$AP$11:$AP$66,0),COUNTIF($AW$10:$BA$10,"&lt;"&amp;Z1528)+1)</f>
        <v>2.9999999999999997E-4</v>
      </c>
      <c r="AD1528" s="62">
        <v>4.2064000000000004</v>
      </c>
      <c r="AE1528" s="61">
        <f t="array" ref="AE1528">INDEX($AT$11:$AV$66,MATCH($C1528&amp;$G1528,$AO$11:$AO$66&amp;$AP$11:$AP$66,0),COUNTIF($AT$10:$AV$10,"&lt;"&amp;AD1528)+1)</f>
        <v>1.2999999999999999E-3</v>
      </c>
      <c r="AF1528" s="111">
        <f t="shared" si="361"/>
        <v>4.1342312163512975</v>
      </c>
      <c r="AG1528" s="121">
        <f t="array" ref="AG1528">INDEX($AW$11:$BA$66,MATCH($C1528&amp;$G1528,$AO$11:$AO$66&amp;$AP$11:$AP$66,0),COUNTIF($AW$10:$BA$10,"&lt;"&amp;AD1528)+1)</f>
        <v>2.9999999999999997E-4</v>
      </c>
    </row>
    <row r="1529" spans="2:33" ht="12.75" customHeight="1" x14ac:dyDescent="0.3">
      <c r="B1529" s="83" t="str">
        <f t="shared" si="349"/>
        <v>4 1/4-12 UN</v>
      </c>
      <c r="C1529" s="74" t="s">
        <v>498</v>
      </c>
      <c r="D1529" s="74"/>
      <c r="E1529" s="24" t="s">
        <v>604</v>
      </c>
      <c r="F1529" s="84" t="s">
        <v>712</v>
      </c>
      <c r="G1529" s="75">
        <v>12</v>
      </c>
      <c r="H1529" s="74" t="s">
        <v>519</v>
      </c>
      <c r="I1529" s="74" t="s">
        <v>660</v>
      </c>
      <c r="J1529" s="74" t="s">
        <v>588</v>
      </c>
      <c r="K1529" s="74" t="s">
        <v>600</v>
      </c>
      <c r="L1529" s="23">
        <f t="shared" si="350"/>
        <v>107.89919999999999</v>
      </c>
      <c r="M1529" s="23">
        <f t="shared" si="351"/>
        <v>2.1166999999999998</v>
      </c>
      <c r="N1529" s="74">
        <v>60</v>
      </c>
      <c r="O1529" s="101">
        <f t="shared" si="352"/>
        <v>107.89919999999999</v>
      </c>
      <c r="P1529" s="85">
        <f t="shared" si="353"/>
        <v>22.9</v>
      </c>
      <c r="Q1529" s="58">
        <f t="shared" si="354"/>
        <v>0</v>
      </c>
      <c r="R1529" s="101">
        <f t="shared" si="355"/>
        <v>106.5244</v>
      </c>
      <c r="S1529" s="85">
        <f t="shared" si="356"/>
        <v>7.6</v>
      </c>
      <c r="T1529" s="58">
        <f t="shared" si="357"/>
        <v>0</v>
      </c>
      <c r="U1529" s="58">
        <f t="shared" si="358"/>
        <v>5.0999999999999996</v>
      </c>
      <c r="V1529" s="75">
        <f t="array" ref="V1529">INDEX(AS$11:AS$66,MATCH(C1529&amp;G1529,AO$11:AO$66&amp;AP$11:AP$66,0),0)</f>
        <v>6</v>
      </c>
      <c r="X1529" s="120">
        <f t="shared" si="359"/>
        <v>8.3333333333333329E-2</v>
      </c>
      <c r="Y1529" s="61">
        <f t="array" ref="Y1529">INDEX($AQ$11:$AR$66,MATCH($C1529&amp;$G1529,$AO$11:$AO$66&amp;$AP$11:$AP$66,0),COUNTIF($AQ$10:$AR$10,"&lt;"&amp;Z1529)+1)</f>
        <v>2.0000000000000001E-4</v>
      </c>
      <c r="Z1529" s="123">
        <v>4.2480000000000002</v>
      </c>
      <c r="AA1529" s="61">
        <f t="array" ref="AA1529">INDEX($AT$11:$AV$66,MATCH($C1529&amp;$G1529,$AO$11:$AO$66&amp;$AP$11:$AP$66,0),COUNTIF($AT$10:$AV$10,"&lt;"&amp;Z1529)+1)</f>
        <v>8.9999999999999998E-4</v>
      </c>
      <c r="AB1529" s="111">
        <f t="shared" si="360"/>
        <v>4.1938734122634731</v>
      </c>
      <c r="AC1529" s="121">
        <f t="array" ref="AC1529">INDEX($AW$11:$BA$66,MATCH($C1529&amp;$G1529,$AO$11:$AO$66&amp;$AP$11:$AP$66,0),COUNTIF($AW$10:$BA$10,"&lt;"&amp;Z1529)+1)</f>
        <v>2.9999999999999997E-4</v>
      </c>
      <c r="AD1529" s="62">
        <v>4.2234999999999996</v>
      </c>
      <c r="AE1529" s="61">
        <f t="array" ref="AE1529">INDEX($AT$11:$AV$66,MATCH($C1529&amp;$G1529,$AO$11:$AO$66&amp;$AP$11:$AP$66,0),COUNTIF($AT$10:$AV$10,"&lt;"&amp;AD1529)+1)</f>
        <v>8.9999999999999998E-4</v>
      </c>
      <c r="AF1529" s="111">
        <f t="shared" si="361"/>
        <v>4.1874156081756482</v>
      </c>
      <c r="AG1529" s="121">
        <f t="array" ref="AG1529">INDEX($AW$11:$BA$66,MATCH($C1529&amp;$G1529,$AO$11:$AO$66&amp;$AP$11:$AP$66,0),COUNTIF($AW$10:$BA$10,"&lt;"&amp;AD1529)+1)</f>
        <v>2.9999999999999997E-4</v>
      </c>
    </row>
    <row r="1530" spans="2:33" ht="12.75" customHeight="1" x14ac:dyDescent="0.3">
      <c r="B1530" s="83" t="str">
        <f t="shared" si="349"/>
        <v>4 1/4-12 UN</v>
      </c>
      <c r="C1530" s="74" t="s">
        <v>498</v>
      </c>
      <c r="D1530" s="74"/>
      <c r="E1530" s="24" t="s">
        <v>604</v>
      </c>
      <c r="F1530" s="84" t="s">
        <v>712</v>
      </c>
      <c r="G1530" s="75">
        <v>12</v>
      </c>
      <c r="H1530" s="74" t="s">
        <v>519</v>
      </c>
      <c r="I1530" s="74" t="s">
        <v>661</v>
      </c>
      <c r="J1530" s="74" t="s">
        <v>588</v>
      </c>
      <c r="K1530" s="74" t="s">
        <v>600</v>
      </c>
      <c r="L1530" s="23">
        <f t="shared" si="350"/>
        <v>107.95</v>
      </c>
      <c r="M1530" s="23">
        <f t="shared" si="351"/>
        <v>2.1166999999999998</v>
      </c>
      <c r="N1530" s="74">
        <v>60</v>
      </c>
      <c r="O1530" s="101">
        <f t="shared" si="352"/>
        <v>107.95</v>
      </c>
      <c r="P1530" s="85">
        <f t="shared" si="353"/>
        <v>22.9</v>
      </c>
      <c r="Q1530" s="58">
        <f t="shared" si="354"/>
        <v>0</v>
      </c>
      <c r="R1530" s="101">
        <f t="shared" si="355"/>
        <v>106.5752</v>
      </c>
      <c r="S1530" s="85">
        <f t="shared" si="356"/>
        <v>7.6</v>
      </c>
      <c r="T1530" s="58">
        <f t="shared" si="357"/>
        <v>0</v>
      </c>
      <c r="U1530" s="58">
        <f t="shared" si="358"/>
        <v>5.0999999999999996</v>
      </c>
      <c r="V1530" s="75">
        <f t="array" ref="V1530">INDEX(AS$11:AS$66,MATCH(C1530&amp;G1530,AO$11:AO$66&amp;AP$11:AP$66,0),0)</f>
        <v>6</v>
      </c>
      <c r="X1530" s="120">
        <f t="shared" si="359"/>
        <v>8.3333333333333329E-2</v>
      </c>
      <c r="Y1530" s="61">
        <f t="array" ref="Y1530">INDEX($AQ$11:$AR$66,MATCH($C1530&amp;$G1530,$AO$11:$AO$66&amp;$AP$11:$AP$66,0),COUNTIF($AQ$10:$AR$10,"&lt;"&amp;Z1530)+1)</f>
        <v>2.0000000000000001E-4</v>
      </c>
      <c r="Z1530" s="61">
        <f t="shared" si="362"/>
        <v>4.25</v>
      </c>
      <c r="AA1530" s="61">
        <f t="array" ref="AA1530">INDEX($AT$11:$AV$66,MATCH($C1530&amp;$G1530,$AO$11:$AO$66&amp;$AP$11:$AP$66,0),COUNTIF($AT$10:$AV$10,"&lt;"&amp;Z1530)+1)</f>
        <v>8.9999999999999998E-4</v>
      </c>
      <c r="AB1530" s="111">
        <f t="shared" si="360"/>
        <v>4.1958734122634729</v>
      </c>
      <c r="AC1530" s="121">
        <f t="array" ref="AC1530">INDEX($AW$11:$BA$66,MATCH($C1530&amp;$G1530,$AO$11:$AO$66&amp;$AP$11:$AP$66,0),COUNTIF($AW$10:$BA$10,"&lt;"&amp;Z1530)+1)</f>
        <v>2.9999999999999997E-4</v>
      </c>
      <c r="AD1530" s="62">
        <v>4.2271000000000001</v>
      </c>
      <c r="AE1530" s="61">
        <f t="array" ref="AE1530">INDEX($AT$11:$AV$66,MATCH($C1530&amp;$G1530,$AO$11:$AO$66&amp;$AP$11:$AP$66,0),COUNTIF($AT$10:$AV$10,"&lt;"&amp;AD1530)+1)</f>
        <v>8.9999999999999998E-4</v>
      </c>
      <c r="AF1530" s="111">
        <f t="shared" si="361"/>
        <v>4.1910156081756487</v>
      </c>
      <c r="AG1530" s="121">
        <f t="array" ref="AG1530">INDEX($AW$11:$BA$66,MATCH($C1530&amp;$G1530,$AO$11:$AO$66&amp;$AP$11:$AP$66,0),COUNTIF($AW$10:$BA$10,"&lt;"&amp;AD1530)+1)</f>
        <v>2.9999999999999997E-4</v>
      </c>
    </row>
    <row r="1531" spans="2:33" ht="12.75" customHeight="1" x14ac:dyDescent="0.3">
      <c r="B1531" s="83" t="str">
        <f t="shared" si="349"/>
        <v>4 1/4-16 UN</v>
      </c>
      <c r="C1531" s="74" t="s">
        <v>498</v>
      </c>
      <c r="D1531" s="74"/>
      <c r="E1531" s="24" t="s">
        <v>604</v>
      </c>
      <c r="F1531" s="84" t="s">
        <v>712</v>
      </c>
      <c r="G1531" s="75">
        <v>16</v>
      </c>
      <c r="H1531" s="74" t="s">
        <v>519</v>
      </c>
      <c r="I1531" s="74" t="s">
        <v>660</v>
      </c>
      <c r="J1531" s="74" t="s">
        <v>588</v>
      </c>
      <c r="K1531" s="74" t="s">
        <v>600</v>
      </c>
      <c r="L1531" s="23">
        <f t="shared" si="350"/>
        <v>107.90430000000001</v>
      </c>
      <c r="M1531" s="23">
        <f t="shared" si="351"/>
        <v>1.5874999999999999</v>
      </c>
      <c r="N1531" s="74">
        <v>60</v>
      </c>
      <c r="O1531" s="101">
        <f t="shared" si="352"/>
        <v>107.90430000000001</v>
      </c>
      <c r="P1531" s="85">
        <f t="shared" si="353"/>
        <v>22.9</v>
      </c>
      <c r="Q1531" s="58">
        <f t="shared" si="354"/>
        <v>0</v>
      </c>
      <c r="R1531" s="101">
        <f t="shared" si="355"/>
        <v>106.8732</v>
      </c>
      <c r="S1531" s="85">
        <f t="shared" si="356"/>
        <v>7.6</v>
      </c>
      <c r="T1531" s="58">
        <f t="shared" si="357"/>
        <v>0</v>
      </c>
      <c r="U1531" s="58">
        <f t="shared" si="358"/>
        <v>3.8</v>
      </c>
      <c r="V1531" s="75">
        <f t="array" ref="V1531">INDEX(AS$11:AS$66,MATCH(C1531&amp;G1531,AO$11:AO$66&amp;AP$11:AP$66,0),0)</f>
        <v>8</v>
      </c>
      <c r="X1531" s="120">
        <f t="shared" si="359"/>
        <v>6.25E-2</v>
      </c>
      <c r="Y1531" s="61">
        <f t="array" ref="Y1531">INDEX($AQ$11:$AR$66,MATCH($C1531&amp;$G1531,$AO$11:$AO$66&amp;$AP$11:$AP$66,0),COUNTIF($AQ$10:$AR$10,"&lt;"&amp;Z1531)+1)</f>
        <v>1.4999999999999999E-4</v>
      </c>
      <c r="Z1531" s="123">
        <v>4.2481999999999998</v>
      </c>
      <c r="AA1531" s="61">
        <f t="array" ref="AA1531">INDEX($AT$11:$AV$66,MATCH($C1531&amp;$G1531,$AO$11:$AO$66&amp;$AP$11:$AP$66,0),COUNTIF($AT$10:$AV$10,"&lt;"&amp;Z1531)+1)</f>
        <v>8.9999999999999998E-4</v>
      </c>
      <c r="AB1531" s="111">
        <f t="shared" si="360"/>
        <v>4.2076050591976042</v>
      </c>
      <c r="AC1531" s="121">
        <f t="array" ref="AC1531">INDEX($AW$11:$BA$66,MATCH($C1531&amp;$G1531,$AO$11:$AO$66&amp;$AP$11:$AP$66,0),COUNTIF($AW$10:$BA$10,"&lt;"&amp;Z1531)+1)</f>
        <v>2.9999999999999997E-4</v>
      </c>
      <c r="AD1531" s="62">
        <v>4.2287999999999997</v>
      </c>
      <c r="AE1531" s="61">
        <f t="array" ref="AE1531">INDEX($AT$11:$AV$66,MATCH($C1531&amp;$G1531,$AO$11:$AO$66&amp;$AP$11:$AP$66,0),COUNTIF($AT$10:$AV$10,"&lt;"&amp;AD1531)+1)</f>
        <v>8.9999999999999998E-4</v>
      </c>
      <c r="AF1531" s="111">
        <f t="shared" si="361"/>
        <v>4.2017367061317357</v>
      </c>
      <c r="AG1531" s="121">
        <f t="array" ref="AG1531">INDEX($AW$11:$BA$66,MATCH($C1531&amp;$G1531,$AO$11:$AO$66&amp;$AP$11:$AP$66,0),COUNTIF($AW$10:$BA$10,"&lt;"&amp;AD1531)+1)</f>
        <v>2.9999999999999997E-4</v>
      </c>
    </row>
    <row r="1532" spans="2:33" ht="12.75" customHeight="1" x14ac:dyDescent="0.3">
      <c r="B1532" s="83" t="str">
        <f t="shared" si="349"/>
        <v>4 1/4-16 UN</v>
      </c>
      <c r="C1532" s="74" t="s">
        <v>498</v>
      </c>
      <c r="D1532" s="74"/>
      <c r="E1532" s="24" t="s">
        <v>604</v>
      </c>
      <c r="F1532" s="84" t="s">
        <v>712</v>
      </c>
      <c r="G1532" s="75">
        <v>16</v>
      </c>
      <c r="H1532" s="74" t="s">
        <v>519</v>
      </c>
      <c r="I1532" s="74" t="s">
        <v>661</v>
      </c>
      <c r="J1532" s="74" t="s">
        <v>588</v>
      </c>
      <c r="K1532" s="74" t="s">
        <v>600</v>
      </c>
      <c r="L1532" s="23">
        <f t="shared" si="350"/>
        <v>107.95</v>
      </c>
      <c r="M1532" s="23">
        <f t="shared" si="351"/>
        <v>1.5874999999999999</v>
      </c>
      <c r="N1532" s="74">
        <v>60</v>
      </c>
      <c r="O1532" s="101">
        <f t="shared" si="352"/>
        <v>107.95</v>
      </c>
      <c r="P1532" s="85">
        <f t="shared" si="353"/>
        <v>22.9</v>
      </c>
      <c r="Q1532" s="58">
        <f t="shared" si="354"/>
        <v>0</v>
      </c>
      <c r="R1532" s="101">
        <f t="shared" si="355"/>
        <v>106.91889999999999</v>
      </c>
      <c r="S1532" s="85">
        <f t="shared" si="356"/>
        <v>7.6</v>
      </c>
      <c r="T1532" s="58">
        <f t="shared" si="357"/>
        <v>0</v>
      </c>
      <c r="U1532" s="58">
        <f t="shared" si="358"/>
        <v>3.8</v>
      </c>
      <c r="V1532" s="75">
        <f t="array" ref="V1532">INDEX(AS$11:AS$66,MATCH(C1532&amp;G1532,AO$11:AO$66&amp;AP$11:AP$66,0),0)</f>
        <v>8</v>
      </c>
      <c r="X1532" s="120">
        <f t="shared" si="359"/>
        <v>6.25E-2</v>
      </c>
      <c r="Y1532" s="61">
        <f t="array" ref="Y1532">INDEX($AQ$11:$AR$66,MATCH($C1532&amp;$G1532,$AO$11:$AO$66&amp;$AP$11:$AP$66,0),COUNTIF($AQ$10:$AR$10,"&lt;"&amp;Z1532)+1)</f>
        <v>1.4999999999999999E-4</v>
      </c>
      <c r="Z1532" s="61">
        <f t="shared" si="362"/>
        <v>4.25</v>
      </c>
      <c r="AA1532" s="61">
        <f t="array" ref="AA1532">INDEX($AT$11:$AV$66,MATCH($C1532&amp;$G1532,$AO$11:$AO$66&amp;$AP$11:$AP$66,0),COUNTIF($AT$10:$AV$10,"&lt;"&amp;Z1532)+1)</f>
        <v>8.9999999999999998E-4</v>
      </c>
      <c r="AB1532" s="111">
        <f t="shared" si="360"/>
        <v>4.2094050591976044</v>
      </c>
      <c r="AC1532" s="121">
        <f t="array" ref="AC1532">INDEX($AW$11:$BA$66,MATCH($C1532&amp;$G1532,$AO$11:$AO$66&amp;$AP$11:$AP$66,0),COUNTIF($AW$10:$BA$10,"&lt;"&amp;Z1532)+1)</f>
        <v>2.9999999999999997E-4</v>
      </c>
      <c r="AD1532" s="62">
        <v>4.2321</v>
      </c>
      <c r="AE1532" s="61">
        <f t="array" ref="AE1532">INDEX($AT$11:$AV$66,MATCH($C1532&amp;$G1532,$AO$11:$AO$66&amp;$AP$11:$AP$66,0),COUNTIF($AT$10:$AV$10,"&lt;"&amp;AD1532)+1)</f>
        <v>8.9999999999999998E-4</v>
      </c>
      <c r="AF1532" s="111">
        <f t="shared" si="361"/>
        <v>4.205036706131736</v>
      </c>
      <c r="AG1532" s="121">
        <f t="array" ref="AG1532">INDEX($AW$11:$BA$66,MATCH($C1532&amp;$G1532,$AO$11:$AO$66&amp;$AP$11:$AP$66,0),COUNTIF($AW$10:$BA$10,"&lt;"&amp;AD1532)+1)</f>
        <v>2.9999999999999997E-4</v>
      </c>
    </row>
    <row r="1533" spans="2:33" ht="12.75" customHeight="1" x14ac:dyDescent="0.3">
      <c r="B1533" s="83" t="str">
        <f t="shared" si="349"/>
        <v>4 3/8-6 UN</v>
      </c>
      <c r="C1533" s="74" t="s">
        <v>498</v>
      </c>
      <c r="D1533" s="74"/>
      <c r="E1533" s="24" t="s">
        <v>604</v>
      </c>
      <c r="F1533" s="84" t="s">
        <v>713</v>
      </c>
      <c r="G1533" s="75">
        <v>6</v>
      </c>
      <c r="H1533" s="74" t="s">
        <v>519</v>
      </c>
      <c r="I1533" s="74" t="s">
        <v>660</v>
      </c>
      <c r="J1533" s="74" t="s">
        <v>588</v>
      </c>
      <c r="K1533" s="74" t="s">
        <v>600</v>
      </c>
      <c r="L1533" s="23">
        <f t="shared" si="350"/>
        <v>111.0488</v>
      </c>
      <c r="M1533" s="23">
        <f t="shared" si="351"/>
        <v>4.2332999999999998</v>
      </c>
      <c r="N1533" s="74">
        <v>60</v>
      </c>
      <c r="O1533" s="101">
        <f t="shared" si="352"/>
        <v>111.0488</v>
      </c>
      <c r="P1533" s="85">
        <f t="shared" si="353"/>
        <v>33</v>
      </c>
      <c r="Q1533" s="58">
        <f t="shared" si="354"/>
        <v>0</v>
      </c>
      <c r="R1533" s="101">
        <f t="shared" si="355"/>
        <v>108.2992</v>
      </c>
      <c r="S1533" s="85">
        <f t="shared" si="356"/>
        <v>7.6</v>
      </c>
      <c r="T1533" s="58">
        <f t="shared" si="357"/>
        <v>0</v>
      </c>
      <c r="U1533" s="58">
        <f t="shared" si="358"/>
        <v>7.6</v>
      </c>
      <c r="V1533" s="75">
        <f t="array" ref="V1533">INDEX(AS$11:AS$66,MATCH(C1533&amp;G1533,AO$11:AO$66&amp;AP$11:AP$66,0),0)</f>
        <v>5</v>
      </c>
      <c r="X1533" s="120">
        <f t="shared" si="359"/>
        <v>0.16666666666666666</v>
      </c>
      <c r="Y1533" s="61">
        <f t="array" ref="Y1533">INDEX($AQ$11:$AR$66,MATCH($C1533&amp;$G1533,$AO$11:$AO$66&amp;$AP$11:$AP$66,0),COUNTIF($AQ$10:$AR$10,"&lt;"&amp;Z1533)+1)</f>
        <v>2.9999999999999997E-4</v>
      </c>
      <c r="Z1533" s="123">
        <v>4.3719999999999999</v>
      </c>
      <c r="AA1533" s="61">
        <f t="array" ref="AA1533">INDEX($AT$11:$AV$66,MATCH($C1533&amp;$G1533,$AO$11:$AO$66&amp;$AP$11:$AP$66,0),COUNTIF($AT$10:$AV$10,"&lt;"&amp;Z1533)+1)</f>
        <v>1.2999999999999999E-3</v>
      </c>
      <c r="AB1533" s="111">
        <f t="shared" si="360"/>
        <v>4.2637468245269448</v>
      </c>
      <c r="AC1533" s="121">
        <f t="array" ref="AC1533">INDEX($AW$11:$BA$66,MATCH($C1533&amp;$G1533,$AO$11:$AO$66&amp;$AP$11:$AP$66,0),COUNTIF($AW$10:$BA$10,"&lt;"&amp;Z1533)+1)</f>
        <v>2.9999999999999997E-4</v>
      </c>
      <c r="AD1533" s="62">
        <v>4.3258000000000001</v>
      </c>
      <c r="AE1533" s="61">
        <f t="array" ref="AE1533">INDEX($AT$11:$AV$66,MATCH($C1533&amp;$G1533,$AO$11:$AO$66&amp;$AP$11:$AP$66,0),COUNTIF($AT$10:$AV$10,"&lt;"&amp;AD1533)+1)</f>
        <v>1.2999999999999999E-3</v>
      </c>
      <c r="AF1533" s="111">
        <f t="shared" si="361"/>
        <v>4.2536312163512973</v>
      </c>
      <c r="AG1533" s="121">
        <f t="array" ref="AG1533">INDEX($AW$11:$BA$66,MATCH($C1533&amp;$G1533,$AO$11:$AO$66&amp;$AP$11:$AP$66,0),COUNTIF($AW$10:$BA$10,"&lt;"&amp;AD1533)+1)</f>
        <v>2.9999999999999997E-4</v>
      </c>
    </row>
    <row r="1534" spans="2:33" ht="12.75" customHeight="1" x14ac:dyDescent="0.3">
      <c r="B1534" s="83" t="str">
        <f t="shared" si="349"/>
        <v>4 3/8-6 UN</v>
      </c>
      <c r="C1534" s="74" t="s">
        <v>498</v>
      </c>
      <c r="D1534" s="74"/>
      <c r="E1534" s="24" t="s">
        <v>604</v>
      </c>
      <c r="F1534" s="84" t="s">
        <v>713</v>
      </c>
      <c r="G1534" s="75">
        <v>6</v>
      </c>
      <c r="H1534" s="74" t="s">
        <v>519</v>
      </c>
      <c r="I1534" s="74" t="s">
        <v>661</v>
      </c>
      <c r="J1534" s="74" t="s">
        <v>588</v>
      </c>
      <c r="K1534" s="74" t="s">
        <v>600</v>
      </c>
      <c r="L1534" s="23">
        <f t="shared" si="350"/>
        <v>111.125</v>
      </c>
      <c r="M1534" s="23">
        <f t="shared" si="351"/>
        <v>4.2332999999999998</v>
      </c>
      <c r="N1534" s="74">
        <v>60</v>
      </c>
      <c r="O1534" s="101">
        <f t="shared" si="352"/>
        <v>111.125</v>
      </c>
      <c r="P1534" s="85">
        <f t="shared" si="353"/>
        <v>33</v>
      </c>
      <c r="Q1534" s="58">
        <f t="shared" si="354"/>
        <v>0</v>
      </c>
      <c r="R1534" s="101">
        <f t="shared" si="355"/>
        <v>108.3754</v>
      </c>
      <c r="S1534" s="85">
        <f t="shared" si="356"/>
        <v>7.6</v>
      </c>
      <c r="T1534" s="58">
        <f t="shared" si="357"/>
        <v>0</v>
      </c>
      <c r="U1534" s="58">
        <f t="shared" si="358"/>
        <v>7.6</v>
      </c>
      <c r="V1534" s="75">
        <f t="array" ref="V1534">INDEX(AS$11:AS$66,MATCH(C1534&amp;G1534,AO$11:AO$66&amp;AP$11:AP$66,0),0)</f>
        <v>5</v>
      </c>
      <c r="X1534" s="120">
        <f t="shared" si="359"/>
        <v>0.16666666666666666</v>
      </c>
      <c r="Y1534" s="61">
        <f t="array" ref="Y1534">INDEX($AQ$11:$AR$66,MATCH($C1534&amp;$G1534,$AO$11:$AO$66&amp;$AP$11:$AP$66,0),COUNTIF($AQ$10:$AR$10,"&lt;"&amp;Z1534)+1)</f>
        <v>2.9999999999999997E-4</v>
      </c>
      <c r="Z1534" s="61">
        <f t="shared" si="362"/>
        <v>4.375</v>
      </c>
      <c r="AA1534" s="61">
        <f t="array" ref="AA1534">INDEX($AT$11:$AV$66,MATCH($C1534&amp;$G1534,$AO$11:$AO$66&amp;$AP$11:$AP$66,0),COUNTIF($AT$10:$AV$10,"&lt;"&amp;Z1534)+1)</f>
        <v>1.2999999999999999E-3</v>
      </c>
      <c r="AB1534" s="111">
        <f t="shared" si="360"/>
        <v>4.2667468245269449</v>
      </c>
      <c r="AC1534" s="121">
        <f t="array" ref="AC1534">INDEX($AW$11:$BA$66,MATCH($C1534&amp;$G1534,$AO$11:$AO$66&amp;$AP$11:$AP$66,0),COUNTIF($AW$10:$BA$10,"&lt;"&amp;Z1534)+1)</f>
        <v>2.9999999999999997E-4</v>
      </c>
      <c r="AD1534" s="62">
        <v>4.3312999999999997</v>
      </c>
      <c r="AE1534" s="61">
        <f t="array" ref="AE1534">INDEX($AT$11:$AV$66,MATCH($C1534&amp;$G1534,$AO$11:$AO$66&amp;$AP$11:$AP$66,0),COUNTIF($AT$10:$AV$10,"&lt;"&amp;AD1534)+1)</f>
        <v>1.2999999999999999E-3</v>
      </c>
      <c r="AF1534" s="111">
        <f t="shared" si="361"/>
        <v>4.2591312163512969</v>
      </c>
      <c r="AG1534" s="121">
        <f t="array" ref="AG1534">INDEX($AW$11:$BA$66,MATCH($C1534&amp;$G1534,$AO$11:$AO$66&amp;$AP$11:$AP$66,0),COUNTIF($AW$10:$BA$10,"&lt;"&amp;AD1534)+1)</f>
        <v>2.9999999999999997E-4</v>
      </c>
    </row>
    <row r="1535" spans="2:33" ht="12.75" customHeight="1" x14ac:dyDescent="0.3">
      <c r="B1535" s="83" t="str">
        <f t="shared" si="349"/>
        <v>4 3/8-12 UN</v>
      </c>
      <c r="C1535" s="74" t="s">
        <v>498</v>
      </c>
      <c r="D1535" s="74"/>
      <c r="E1535" s="24" t="s">
        <v>604</v>
      </c>
      <c r="F1535" s="84" t="s">
        <v>713</v>
      </c>
      <c r="G1535" s="75">
        <v>12</v>
      </c>
      <c r="H1535" s="74" t="s">
        <v>519</v>
      </c>
      <c r="I1535" s="74" t="s">
        <v>660</v>
      </c>
      <c r="J1535" s="74" t="s">
        <v>588</v>
      </c>
      <c r="K1535" s="74" t="s">
        <v>600</v>
      </c>
      <c r="L1535" s="23">
        <f t="shared" si="350"/>
        <v>111.0742</v>
      </c>
      <c r="M1535" s="23">
        <f t="shared" si="351"/>
        <v>2.1166999999999998</v>
      </c>
      <c r="N1535" s="74">
        <v>60</v>
      </c>
      <c r="O1535" s="101">
        <f t="shared" si="352"/>
        <v>111.0742</v>
      </c>
      <c r="P1535" s="85">
        <f t="shared" si="353"/>
        <v>22.9</v>
      </c>
      <c r="Q1535" s="58">
        <f t="shared" si="354"/>
        <v>0</v>
      </c>
      <c r="R1535" s="101">
        <f t="shared" si="355"/>
        <v>109.6994</v>
      </c>
      <c r="S1535" s="85">
        <f t="shared" si="356"/>
        <v>7.6</v>
      </c>
      <c r="T1535" s="58">
        <f t="shared" si="357"/>
        <v>0</v>
      </c>
      <c r="U1535" s="58">
        <f t="shared" si="358"/>
        <v>5.0999999999999996</v>
      </c>
      <c r="V1535" s="75">
        <f t="array" ref="V1535">INDEX(AS$11:AS$66,MATCH(C1535&amp;G1535,AO$11:AO$66&amp;AP$11:AP$66,0),0)</f>
        <v>6</v>
      </c>
      <c r="X1535" s="120">
        <f t="shared" si="359"/>
        <v>8.3333333333333329E-2</v>
      </c>
      <c r="Y1535" s="61">
        <f t="array" ref="Y1535">INDEX($AQ$11:$AR$66,MATCH($C1535&amp;$G1535,$AO$11:$AO$66&amp;$AP$11:$AP$66,0),COUNTIF($AQ$10:$AR$10,"&lt;"&amp;Z1535)+1)</f>
        <v>2.0000000000000001E-4</v>
      </c>
      <c r="Z1535" s="123">
        <v>4.3730000000000002</v>
      </c>
      <c r="AA1535" s="61">
        <f t="array" ref="AA1535">INDEX($AT$11:$AV$66,MATCH($C1535&amp;$G1535,$AO$11:$AO$66&amp;$AP$11:$AP$66,0),COUNTIF($AT$10:$AV$10,"&lt;"&amp;Z1535)+1)</f>
        <v>8.9999999999999998E-4</v>
      </c>
      <c r="AB1535" s="111">
        <f t="shared" si="360"/>
        <v>4.3188734122634731</v>
      </c>
      <c r="AC1535" s="121">
        <f t="array" ref="AC1535">INDEX($AW$11:$BA$66,MATCH($C1535&amp;$G1535,$AO$11:$AO$66&amp;$AP$11:$AP$66,0),COUNTIF($AW$10:$BA$10,"&lt;"&amp;Z1535)+1)</f>
        <v>2.9999999999999997E-4</v>
      </c>
      <c r="AD1535" s="62">
        <v>4.3484999999999996</v>
      </c>
      <c r="AE1535" s="61">
        <f t="array" ref="AE1535">INDEX($AT$11:$AV$66,MATCH($C1535&amp;$G1535,$AO$11:$AO$66&amp;$AP$11:$AP$66,0),COUNTIF($AT$10:$AV$10,"&lt;"&amp;AD1535)+1)</f>
        <v>8.9999999999999998E-4</v>
      </c>
      <c r="AF1535" s="111">
        <f t="shared" si="361"/>
        <v>4.3124156081756482</v>
      </c>
      <c r="AG1535" s="121">
        <f t="array" ref="AG1535">INDEX($AW$11:$BA$66,MATCH($C1535&amp;$G1535,$AO$11:$AO$66&amp;$AP$11:$AP$66,0),COUNTIF($AW$10:$BA$10,"&lt;"&amp;AD1535)+1)</f>
        <v>2.9999999999999997E-4</v>
      </c>
    </row>
    <row r="1536" spans="2:33" ht="12.75" customHeight="1" x14ac:dyDescent="0.3">
      <c r="B1536" s="83" t="str">
        <f t="shared" si="349"/>
        <v>4 3/8-12 UN</v>
      </c>
      <c r="C1536" s="74" t="s">
        <v>498</v>
      </c>
      <c r="D1536" s="74"/>
      <c r="E1536" s="24" t="s">
        <v>604</v>
      </c>
      <c r="F1536" s="84" t="s">
        <v>713</v>
      </c>
      <c r="G1536" s="75">
        <v>12</v>
      </c>
      <c r="H1536" s="74" t="s">
        <v>519</v>
      </c>
      <c r="I1536" s="74" t="s">
        <v>661</v>
      </c>
      <c r="J1536" s="74" t="s">
        <v>588</v>
      </c>
      <c r="K1536" s="74" t="s">
        <v>600</v>
      </c>
      <c r="L1536" s="23">
        <f t="shared" si="350"/>
        <v>111.125</v>
      </c>
      <c r="M1536" s="23">
        <f t="shared" si="351"/>
        <v>2.1166999999999998</v>
      </c>
      <c r="N1536" s="74">
        <v>60</v>
      </c>
      <c r="O1536" s="101">
        <f t="shared" si="352"/>
        <v>111.125</v>
      </c>
      <c r="P1536" s="85">
        <f t="shared" si="353"/>
        <v>22.9</v>
      </c>
      <c r="Q1536" s="58">
        <f t="shared" si="354"/>
        <v>0</v>
      </c>
      <c r="R1536" s="101">
        <f t="shared" si="355"/>
        <v>109.75020000000001</v>
      </c>
      <c r="S1536" s="85">
        <f t="shared" si="356"/>
        <v>7.6</v>
      </c>
      <c r="T1536" s="58">
        <f t="shared" si="357"/>
        <v>0</v>
      </c>
      <c r="U1536" s="58">
        <f t="shared" si="358"/>
        <v>5.0999999999999996</v>
      </c>
      <c r="V1536" s="75">
        <f t="array" ref="V1536">INDEX(AS$11:AS$66,MATCH(C1536&amp;G1536,AO$11:AO$66&amp;AP$11:AP$66,0),0)</f>
        <v>6</v>
      </c>
      <c r="X1536" s="120">
        <f t="shared" si="359"/>
        <v>8.3333333333333329E-2</v>
      </c>
      <c r="Y1536" s="61">
        <f t="array" ref="Y1536">INDEX($AQ$11:$AR$66,MATCH($C1536&amp;$G1536,$AO$11:$AO$66&amp;$AP$11:$AP$66,0),COUNTIF($AQ$10:$AR$10,"&lt;"&amp;Z1536)+1)</f>
        <v>2.0000000000000001E-4</v>
      </c>
      <c r="Z1536" s="61">
        <f t="shared" si="362"/>
        <v>4.375</v>
      </c>
      <c r="AA1536" s="61">
        <f t="array" ref="AA1536">INDEX($AT$11:$AV$66,MATCH($C1536&amp;$G1536,$AO$11:$AO$66&amp;$AP$11:$AP$66,0),COUNTIF($AT$10:$AV$10,"&lt;"&amp;Z1536)+1)</f>
        <v>8.9999999999999998E-4</v>
      </c>
      <c r="AB1536" s="111">
        <f t="shared" si="360"/>
        <v>4.3208734122634729</v>
      </c>
      <c r="AC1536" s="121">
        <f t="array" ref="AC1536">INDEX($AW$11:$BA$66,MATCH($C1536&amp;$G1536,$AO$11:$AO$66&amp;$AP$11:$AP$66,0),COUNTIF($AW$10:$BA$10,"&lt;"&amp;Z1536)+1)</f>
        <v>2.9999999999999997E-4</v>
      </c>
      <c r="AD1536" s="62">
        <v>4.3521000000000001</v>
      </c>
      <c r="AE1536" s="61">
        <f t="array" ref="AE1536">INDEX($AT$11:$AV$66,MATCH($C1536&amp;$G1536,$AO$11:$AO$66&amp;$AP$11:$AP$66,0),COUNTIF($AT$10:$AV$10,"&lt;"&amp;AD1536)+1)</f>
        <v>8.9999999999999998E-4</v>
      </c>
      <c r="AF1536" s="111">
        <f t="shared" si="361"/>
        <v>4.3160156081756487</v>
      </c>
      <c r="AG1536" s="121">
        <f t="array" ref="AG1536">INDEX($AW$11:$BA$66,MATCH($C1536&amp;$G1536,$AO$11:$AO$66&amp;$AP$11:$AP$66,0),COUNTIF($AW$10:$BA$10,"&lt;"&amp;AD1536)+1)</f>
        <v>2.9999999999999997E-4</v>
      </c>
    </row>
    <row r="1537" spans="2:33" ht="12.75" customHeight="1" x14ac:dyDescent="0.3">
      <c r="B1537" s="83" t="str">
        <f t="shared" si="349"/>
        <v>4 3/8-16 UN</v>
      </c>
      <c r="C1537" s="74" t="s">
        <v>498</v>
      </c>
      <c r="D1537" s="74"/>
      <c r="E1537" s="24" t="s">
        <v>604</v>
      </c>
      <c r="F1537" s="84" t="s">
        <v>713</v>
      </c>
      <c r="G1537" s="75">
        <v>16</v>
      </c>
      <c r="H1537" s="74" t="s">
        <v>519</v>
      </c>
      <c r="I1537" s="74" t="s">
        <v>660</v>
      </c>
      <c r="J1537" s="74" t="s">
        <v>588</v>
      </c>
      <c r="K1537" s="74" t="s">
        <v>600</v>
      </c>
      <c r="L1537" s="23">
        <f t="shared" si="350"/>
        <v>111.0793</v>
      </c>
      <c r="M1537" s="23">
        <f t="shared" si="351"/>
        <v>1.5874999999999999</v>
      </c>
      <c r="N1537" s="74">
        <v>60</v>
      </c>
      <c r="O1537" s="101">
        <f t="shared" si="352"/>
        <v>111.0793</v>
      </c>
      <c r="P1537" s="85">
        <f t="shared" si="353"/>
        <v>22.9</v>
      </c>
      <c r="Q1537" s="58">
        <f t="shared" si="354"/>
        <v>0</v>
      </c>
      <c r="R1537" s="101">
        <f t="shared" si="355"/>
        <v>110.04819999999999</v>
      </c>
      <c r="S1537" s="85">
        <f t="shared" si="356"/>
        <v>7.6</v>
      </c>
      <c r="T1537" s="58">
        <f t="shared" si="357"/>
        <v>0</v>
      </c>
      <c r="U1537" s="58">
        <f t="shared" si="358"/>
        <v>3.8</v>
      </c>
      <c r="V1537" s="75">
        <f t="array" ref="V1537">INDEX(AS$11:AS$66,MATCH(C1537&amp;G1537,AO$11:AO$66&amp;AP$11:AP$66,0),0)</f>
        <v>8</v>
      </c>
      <c r="X1537" s="120">
        <f t="shared" si="359"/>
        <v>6.25E-2</v>
      </c>
      <c r="Y1537" s="61">
        <f t="array" ref="Y1537">INDEX($AQ$11:$AR$66,MATCH($C1537&amp;$G1537,$AO$11:$AO$66&amp;$AP$11:$AP$66,0),COUNTIF($AQ$10:$AR$10,"&lt;"&amp;Z1537)+1)</f>
        <v>1.4999999999999999E-4</v>
      </c>
      <c r="Z1537" s="123">
        <v>4.3731999999999998</v>
      </c>
      <c r="AA1537" s="61">
        <f t="array" ref="AA1537">INDEX($AT$11:$AV$66,MATCH($C1537&amp;$G1537,$AO$11:$AO$66&amp;$AP$11:$AP$66,0),COUNTIF($AT$10:$AV$10,"&lt;"&amp;Z1537)+1)</f>
        <v>8.9999999999999998E-4</v>
      </c>
      <c r="AB1537" s="111">
        <f t="shared" si="360"/>
        <v>4.3326050591976042</v>
      </c>
      <c r="AC1537" s="121">
        <f t="array" ref="AC1537">INDEX($AW$11:$BA$66,MATCH($C1537&amp;$G1537,$AO$11:$AO$66&amp;$AP$11:$AP$66,0),COUNTIF($AW$10:$BA$10,"&lt;"&amp;Z1537)+1)</f>
        <v>2.9999999999999997E-4</v>
      </c>
      <c r="AD1537" s="62">
        <v>4.3537999999999997</v>
      </c>
      <c r="AE1537" s="61">
        <f t="array" ref="AE1537">INDEX($AT$11:$AV$66,MATCH($C1537&amp;$G1537,$AO$11:$AO$66&amp;$AP$11:$AP$66,0),COUNTIF($AT$10:$AV$10,"&lt;"&amp;AD1537)+1)</f>
        <v>8.9999999999999998E-4</v>
      </c>
      <c r="AF1537" s="111">
        <f t="shared" si="361"/>
        <v>4.3267367061317357</v>
      </c>
      <c r="AG1537" s="121">
        <f t="array" ref="AG1537">INDEX($AW$11:$BA$66,MATCH($C1537&amp;$G1537,$AO$11:$AO$66&amp;$AP$11:$AP$66,0),COUNTIF($AW$10:$BA$10,"&lt;"&amp;AD1537)+1)</f>
        <v>2.9999999999999997E-4</v>
      </c>
    </row>
    <row r="1538" spans="2:33" ht="12.75" customHeight="1" x14ac:dyDescent="0.3">
      <c r="B1538" s="83" t="str">
        <f t="shared" si="349"/>
        <v>4 3/8-16 UN</v>
      </c>
      <c r="C1538" s="74" t="s">
        <v>498</v>
      </c>
      <c r="D1538" s="74"/>
      <c r="E1538" s="24" t="s">
        <v>604</v>
      </c>
      <c r="F1538" s="84" t="s">
        <v>713</v>
      </c>
      <c r="G1538" s="75">
        <v>16</v>
      </c>
      <c r="H1538" s="74" t="s">
        <v>519</v>
      </c>
      <c r="I1538" s="74" t="s">
        <v>661</v>
      </c>
      <c r="J1538" s="74" t="s">
        <v>588</v>
      </c>
      <c r="K1538" s="74" t="s">
        <v>600</v>
      </c>
      <c r="L1538" s="23">
        <f t="shared" si="350"/>
        <v>111.125</v>
      </c>
      <c r="M1538" s="23">
        <f t="shared" si="351"/>
        <v>1.5874999999999999</v>
      </c>
      <c r="N1538" s="74">
        <v>60</v>
      </c>
      <c r="O1538" s="101">
        <f t="shared" si="352"/>
        <v>111.125</v>
      </c>
      <c r="P1538" s="85">
        <f t="shared" si="353"/>
        <v>22.9</v>
      </c>
      <c r="Q1538" s="58">
        <f t="shared" si="354"/>
        <v>0</v>
      </c>
      <c r="R1538" s="101">
        <f t="shared" si="355"/>
        <v>110.0939</v>
      </c>
      <c r="S1538" s="85">
        <f t="shared" si="356"/>
        <v>7.6</v>
      </c>
      <c r="T1538" s="58">
        <f t="shared" si="357"/>
        <v>0</v>
      </c>
      <c r="U1538" s="58">
        <f t="shared" si="358"/>
        <v>3.8</v>
      </c>
      <c r="V1538" s="75">
        <f t="array" ref="V1538">INDEX(AS$11:AS$66,MATCH(C1538&amp;G1538,AO$11:AO$66&amp;AP$11:AP$66,0),0)</f>
        <v>8</v>
      </c>
      <c r="X1538" s="120">
        <f t="shared" si="359"/>
        <v>6.25E-2</v>
      </c>
      <c r="Y1538" s="61">
        <f t="array" ref="Y1538">INDEX($AQ$11:$AR$66,MATCH($C1538&amp;$G1538,$AO$11:$AO$66&amp;$AP$11:$AP$66,0),COUNTIF($AQ$10:$AR$10,"&lt;"&amp;Z1538)+1)</f>
        <v>1.4999999999999999E-4</v>
      </c>
      <c r="Z1538" s="61">
        <f t="shared" si="362"/>
        <v>4.375</v>
      </c>
      <c r="AA1538" s="61">
        <f t="array" ref="AA1538">INDEX($AT$11:$AV$66,MATCH($C1538&amp;$G1538,$AO$11:$AO$66&amp;$AP$11:$AP$66,0),COUNTIF($AT$10:$AV$10,"&lt;"&amp;Z1538)+1)</f>
        <v>8.9999999999999998E-4</v>
      </c>
      <c r="AB1538" s="111">
        <f t="shared" si="360"/>
        <v>4.3344050591976044</v>
      </c>
      <c r="AC1538" s="121">
        <f t="array" ref="AC1538">INDEX($AW$11:$BA$66,MATCH($C1538&amp;$G1538,$AO$11:$AO$66&amp;$AP$11:$AP$66,0),COUNTIF($AW$10:$BA$10,"&lt;"&amp;Z1538)+1)</f>
        <v>2.9999999999999997E-4</v>
      </c>
      <c r="AD1538" s="62">
        <v>4.3571</v>
      </c>
      <c r="AE1538" s="61">
        <f t="array" ref="AE1538">INDEX($AT$11:$AV$66,MATCH($C1538&amp;$G1538,$AO$11:$AO$66&amp;$AP$11:$AP$66,0),COUNTIF($AT$10:$AV$10,"&lt;"&amp;AD1538)+1)</f>
        <v>8.9999999999999998E-4</v>
      </c>
      <c r="AF1538" s="111">
        <f t="shared" si="361"/>
        <v>4.330036706131736</v>
      </c>
      <c r="AG1538" s="121">
        <f t="array" ref="AG1538">INDEX($AW$11:$BA$66,MATCH($C1538&amp;$G1538,$AO$11:$AO$66&amp;$AP$11:$AP$66,0),COUNTIF($AW$10:$BA$10,"&lt;"&amp;AD1538)+1)</f>
        <v>2.9999999999999997E-4</v>
      </c>
    </row>
    <row r="1539" spans="2:33" ht="12.75" customHeight="1" x14ac:dyDescent="0.3">
      <c r="B1539" s="83" t="str">
        <f t="shared" si="349"/>
        <v>4 1/2-4 UN</v>
      </c>
      <c r="C1539" s="74" t="s">
        <v>498</v>
      </c>
      <c r="D1539" s="74"/>
      <c r="E1539" s="24" t="s">
        <v>604</v>
      </c>
      <c r="F1539" s="84" t="s">
        <v>714</v>
      </c>
      <c r="G1539" s="75">
        <v>4</v>
      </c>
      <c r="H1539" s="74" t="s">
        <v>519</v>
      </c>
      <c r="I1539" s="74" t="s">
        <v>660</v>
      </c>
      <c r="J1539" s="74" t="s">
        <v>588</v>
      </c>
      <c r="K1539" s="74" t="s">
        <v>600</v>
      </c>
      <c r="L1539" s="23">
        <f t="shared" si="350"/>
        <v>114.2111</v>
      </c>
      <c r="M1539" s="23">
        <f t="shared" si="351"/>
        <v>6.35</v>
      </c>
      <c r="N1539" s="74">
        <v>60</v>
      </c>
      <c r="O1539" s="101">
        <f t="shared" si="352"/>
        <v>114.2111</v>
      </c>
      <c r="P1539" s="85">
        <f t="shared" si="353"/>
        <v>38.1</v>
      </c>
      <c r="Q1539" s="58">
        <f t="shared" si="354"/>
        <v>0</v>
      </c>
      <c r="R1539" s="101">
        <f t="shared" si="355"/>
        <v>110.08669999999999</v>
      </c>
      <c r="S1539" s="85">
        <f t="shared" si="356"/>
        <v>7.6</v>
      </c>
      <c r="T1539" s="58">
        <f t="shared" si="357"/>
        <v>0</v>
      </c>
      <c r="U1539" s="58">
        <f t="shared" si="358"/>
        <v>7.6</v>
      </c>
      <c r="V1539" s="75">
        <f t="array" ref="V1539">INDEX(AS$11:AS$66,MATCH(C1539&amp;G1539,AO$11:AO$66&amp;AP$11:AP$66,0),0)</f>
        <v>4</v>
      </c>
      <c r="X1539" s="120">
        <f t="shared" si="359"/>
        <v>0.25</v>
      </c>
      <c r="Y1539" s="61">
        <f t="array" ref="Y1539">INDEX($AQ$11:$AR$66,MATCH($C1539&amp;$G1539,$AO$11:$AO$66&amp;$AP$11:$AP$66,0),COUNTIF($AQ$10:$AR$10,"&lt;"&amp;Z1539)+1)</f>
        <v>2.9999999999999997E-4</v>
      </c>
      <c r="Z1539" s="123">
        <v>4.4965000000000002</v>
      </c>
      <c r="AA1539" s="61">
        <f t="array" ref="AA1539">INDEX($AT$11:$AV$66,MATCH($C1539&amp;$G1539,$AO$11:$AO$66&amp;$AP$11:$AP$66,0),COUNTIF($AT$10:$AV$10,"&lt;"&amp;Z1539)+1)</f>
        <v>1.5E-3</v>
      </c>
      <c r="AB1539" s="111">
        <f t="shared" si="360"/>
        <v>4.3341202367904179</v>
      </c>
      <c r="AC1539" s="121">
        <f t="array" ref="AC1539">INDEX($AW$11:$BA$66,MATCH($C1539&amp;$G1539,$AO$11:$AO$66&amp;$AP$11:$AP$66,0),COUNTIF($AW$10:$BA$10,"&lt;"&amp;Z1539)+1)</f>
        <v>2.9999999999999997E-4</v>
      </c>
      <c r="AD1539" s="62">
        <v>4.4307999999999996</v>
      </c>
      <c r="AE1539" s="61">
        <f t="array" ref="AE1539">INDEX($AT$11:$AV$66,MATCH($C1539&amp;$G1539,$AO$11:$AO$66&amp;$AP$11:$AP$66,0),COUNTIF($AT$10:$AV$10,"&lt;"&amp;AD1539)+1)</f>
        <v>1.5E-3</v>
      </c>
      <c r="AF1539" s="111">
        <f t="shared" si="361"/>
        <v>4.3225468245269445</v>
      </c>
      <c r="AG1539" s="121">
        <f t="array" ref="AG1539">INDEX($AW$11:$BA$66,MATCH($C1539&amp;$G1539,$AO$11:$AO$66&amp;$AP$11:$AP$66,0),COUNTIF($AW$10:$BA$10,"&lt;"&amp;AD1539)+1)</f>
        <v>2.9999999999999997E-4</v>
      </c>
    </row>
    <row r="1540" spans="2:33" ht="12.75" customHeight="1" x14ac:dyDescent="0.3">
      <c r="B1540" s="83" t="str">
        <f t="shared" si="349"/>
        <v>4 1/2-4 UN</v>
      </c>
      <c r="C1540" s="74" t="s">
        <v>498</v>
      </c>
      <c r="D1540" s="74"/>
      <c r="E1540" s="24" t="s">
        <v>604</v>
      </c>
      <c r="F1540" s="84" t="s">
        <v>714</v>
      </c>
      <c r="G1540" s="75">
        <v>4</v>
      </c>
      <c r="H1540" s="74" t="s">
        <v>519</v>
      </c>
      <c r="I1540" s="74" t="s">
        <v>661</v>
      </c>
      <c r="J1540" s="74" t="s">
        <v>588</v>
      </c>
      <c r="K1540" s="74" t="s">
        <v>600</v>
      </c>
      <c r="L1540" s="23">
        <f t="shared" si="350"/>
        <v>114.3</v>
      </c>
      <c r="M1540" s="23">
        <f t="shared" si="351"/>
        <v>6.35</v>
      </c>
      <c r="N1540" s="74">
        <v>60</v>
      </c>
      <c r="O1540" s="101">
        <f t="shared" si="352"/>
        <v>114.3</v>
      </c>
      <c r="P1540" s="85">
        <f t="shared" si="353"/>
        <v>38.1</v>
      </c>
      <c r="Q1540" s="58">
        <f t="shared" si="354"/>
        <v>0</v>
      </c>
      <c r="R1540" s="101">
        <f t="shared" si="355"/>
        <v>110.1756</v>
      </c>
      <c r="S1540" s="85">
        <f t="shared" si="356"/>
        <v>7.6</v>
      </c>
      <c r="T1540" s="58">
        <f t="shared" si="357"/>
        <v>0</v>
      </c>
      <c r="U1540" s="58">
        <f t="shared" si="358"/>
        <v>7.6</v>
      </c>
      <c r="V1540" s="75">
        <f t="array" ref="V1540">INDEX(AS$11:AS$66,MATCH(C1540&amp;G1540,AO$11:AO$66&amp;AP$11:AP$66,0),0)</f>
        <v>4</v>
      </c>
      <c r="X1540" s="120">
        <f t="shared" si="359"/>
        <v>0.25</v>
      </c>
      <c r="Y1540" s="61">
        <f t="array" ref="Y1540">INDEX($AQ$11:$AR$66,MATCH($C1540&amp;$G1540,$AO$11:$AO$66&amp;$AP$11:$AP$66,0),COUNTIF($AQ$10:$AR$10,"&lt;"&amp;Z1540)+1)</f>
        <v>2.9999999999999997E-4</v>
      </c>
      <c r="Z1540" s="61">
        <f t="shared" si="362"/>
        <v>4.5</v>
      </c>
      <c r="AA1540" s="61">
        <f t="array" ref="AA1540">INDEX($AT$11:$AV$66,MATCH($C1540&amp;$G1540,$AO$11:$AO$66&amp;$AP$11:$AP$66,0),COUNTIF($AT$10:$AV$10,"&lt;"&amp;Z1540)+1)</f>
        <v>1.5E-3</v>
      </c>
      <c r="AB1540" s="111">
        <f t="shared" si="360"/>
        <v>4.3376202367904177</v>
      </c>
      <c r="AC1540" s="121">
        <f t="array" ref="AC1540">INDEX($AW$11:$BA$66,MATCH($C1540&amp;$G1540,$AO$11:$AO$66&amp;$AP$11:$AP$66,0),COUNTIF($AW$10:$BA$10,"&lt;"&amp;Z1540)+1)</f>
        <v>2.9999999999999997E-4</v>
      </c>
      <c r="AD1540" s="62">
        <v>4.4371999999999998</v>
      </c>
      <c r="AE1540" s="61">
        <f t="array" ref="AE1540">INDEX($AT$11:$AV$66,MATCH($C1540&amp;$G1540,$AO$11:$AO$66&amp;$AP$11:$AP$66,0),COUNTIF($AT$10:$AV$10,"&lt;"&amp;AD1540)+1)</f>
        <v>1.5E-3</v>
      </c>
      <c r="AF1540" s="111">
        <f t="shared" si="361"/>
        <v>4.3289468245269447</v>
      </c>
      <c r="AG1540" s="121">
        <f t="array" ref="AG1540">INDEX($AW$11:$BA$66,MATCH($C1540&amp;$G1540,$AO$11:$AO$66&amp;$AP$11:$AP$66,0),COUNTIF($AW$10:$BA$10,"&lt;"&amp;AD1540)+1)</f>
        <v>2.9999999999999997E-4</v>
      </c>
    </row>
    <row r="1541" spans="2:33" ht="12.75" customHeight="1" x14ac:dyDescent="0.3">
      <c r="B1541" s="83" t="str">
        <f t="shared" si="349"/>
        <v>4 1/2-6 UN</v>
      </c>
      <c r="C1541" s="74" t="s">
        <v>498</v>
      </c>
      <c r="D1541" s="74"/>
      <c r="E1541" s="24" t="s">
        <v>604</v>
      </c>
      <c r="F1541" s="84" t="s">
        <v>714</v>
      </c>
      <c r="G1541" s="75">
        <v>6</v>
      </c>
      <c r="H1541" s="74" t="s">
        <v>519</v>
      </c>
      <c r="I1541" s="74" t="s">
        <v>660</v>
      </c>
      <c r="J1541" s="74" t="s">
        <v>588</v>
      </c>
      <c r="K1541" s="74" t="s">
        <v>600</v>
      </c>
      <c r="L1541" s="23">
        <f t="shared" si="350"/>
        <v>114.2213</v>
      </c>
      <c r="M1541" s="23">
        <f t="shared" si="351"/>
        <v>4.2332999999999998</v>
      </c>
      <c r="N1541" s="74">
        <v>60</v>
      </c>
      <c r="O1541" s="101">
        <f t="shared" si="352"/>
        <v>114.2213</v>
      </c>
      <c r="P1541" s="85">
        <f t="shared" si="353"/>
        <v>33</v>
      </c>
      <c r="Q1541" s="58">
        <f t="shared" si="354"/>
        <v>0</v>
      </c>
      <c r="R1541" s="101">
        <f t="shared" si="355"/>
        <v>111.4716</v>
      </c>
      <c r="S1541" s="85">
        <f t="shared" si="356"/>
        <v>7.6</v>
      </c>
      <c r="T1541" s="58">
        <f t="shared" si="357"/>
        <v>0</v>
      </c>
      <c r="U1541" s="58">
        <f t="shared" si="358"/>
        <v>7.6</v>
      </c>
      <c r="V1541" s="75">
        <f t="array" ref="V1541">INDEX(AS$11:AS$66,MATCH(C1541&amp;G1541,AO$11:AO$66&amp;AP$11:AP$66,0),0)</f>
        <v>5</v>
      </c>
      <c r="X1541" s="120">
        <f t="shared" si="359"/>
        <v>0.16666666666666666</v>
      </c>
      <c r="Y1541" s="61">
        <f t="array" ref="Y1541">INDEX($AQ$11:$AR$66,MATCH($C1541&amp;$G1541,$AO$11:$AO$66&amp;$AP$11:$AP$66,0),COUNTIF($AQ$10:$AR$10,"&lt;"&amp;Z1541)+1)</f>
        <v>2.9999999999999997E-4</v>
      </c>
      <c r="Z1541" s="123">
        <v>4.4969000000000001</v>
      </c>
      <c r="AA1541" s="61">
        <f t="array" ref="AA1541">INDEX($AT$11:$AV$66,MATCH($C1541&amp;$G1541,$AO$11:$AO$66&amp;$AP$11:$AP$66,0),COUNTIF($AT$10:$AV$10,"&lt;"&amp;Z1541)+1)</f>
        <v>1.2999999999999999E-3</v>
      </c>
      <c r="AB1541" s="111">
        <f t="shared" si="360"/>
        <v>4.388646824526945</v>
      </c>
      <c r="AC1541" s="121">
        <f t="array" ref="AC1541">INDEX($AW$11:$BA$66,MATCH($C1541&amp;$G1541,$AO$11:$AO$66&amp;$AP$11:$AP$66,0),COUNTIF($AW$10:$BA$10,"&lt;"&amp;Z1541)+1)</f>
        <v>2.9999999999999997E-4</v>
      </c>
      <c r="AD1541" s="62">
        <v>4.4505999999999997</v>
      </c>
      <c r="AE1541" s="61">
        <f t="array" ref="AE1541">INDEX($AT$11:$AV$66,MATCH($C1541&amp;$G1541,$AO$11:$AO$66&amp;$AP$11:$AP$66,0),COUNTIF($AT$10:$AV$10,"&lt;"&amp;AD1541)+1)</f>
        <v>1.2999999999999999E-3</v>
      </c>
      <c r="AF1541" s="111">
        <f t="shared" si="361"/>
        <v>4.3784312163512968</v>
      </c>
      <c r="AG1541" s="121">
        <f t="array" ref="AG1541">INDEX($AW$11:$BA$66,MATCH($C1541&amp;$G1541,$AO$11:$AO$66&amp;$AP$11:$AP$66,0),COUNTIF($AW$10:$BA$10,"&lt;"&amp;AD1541)+1)</f>
        <v>2.9999999999999997E-4</v>
      </c>
    </row>
    <row r="1542" spans="2:33" ht="12.75" customHeight="1" x14ac:dyDescent="0.3">
      <c r="B1542" s="83" t="str">
        <f t="shared" si="349"/>
        <v>4 1/2-6 UN</v>
      </c>
      <c r="C1542" s="74" t="s">
        <v>498</v>
      </c>
      <c r="D1542" s="74"/>
      <c r="E1542" s="24" t="s">
        <v>604</v>
      </c>
      <c r="F1542" s="84" t="s">
        <v>714</v>
      </c>
      <c r="G1542" s="75">
        <v>6</v>
      </c>
      <c r="H1542" s="74" t="s">
        <v>519</v>
      </c>
      <c r="I1542" s="74" t="s">
        <v>661</v>
      </c>
      <c r="J1542" s="74" t="s">
        <v>588</v>
      </c>
      <c r="K1542" s="74" t="s">
        <v>600</v>
      </c>
      <c r="L1542" s="23">
        <f t="shared" si="350"/>
        <v>114.3</v>
      </c>
      <c r="M1542" s="23">
        <f t="shared" si="351"/>
        <v>4.2332999999999998</v>
      </c>
      <c r="N1542" s="74">
        <v>60</v>
      </c>
      <c r="O1542" s="101">
        <f t="shared" si="352"/>
        <v>114.3</v>
      </c>
      <c r="P1542" s="85">
        <f t="shared" si="353"/>
        <v>33</v>
      </c>
      <c r="Q1542" s="58">
        <f t="shared" si="354"/>
        <v>0</v>
      </c>
      <c r="R1542" s="101">
        <f t="shared" si="355"/>
        <v>111.5504</v>
      </c>
      <c r="S1542" s="85">
        <f t="shared" si="356"/>
        <v>7.6</v>
      </c>
      <c r="T1542" s="58">
        <f t="shared" si="357"/>
        <v>0</v>
      </c>
      <c r="U1542" s="58">
        <f t="shared" si="358"/>
        <v>7.6</v>
      </c>
      <c r="V1542" s="75">
        <f t="array" ref="V1542">INDEX(AS$11:AS$66,MATCH(C1542&amp;G1542,AO$11:AO$66&amp;AP$11:AP$66,0),0)</f>
        <v>5</v>
      </c>
      <c r="X1542" s="120">
        <f t="shared" si="359"/>
        <v>0.16666666666666666</v>
      </c>
      <c r="Y1542" s="61">
        <f t="array" ref="Y1542">INDEX($AQ$11:$AR$66,MATCH($C1542&amp;$G1542,$AO$11:$AO$66&amp;$AP$11:$AP$66,0),COUNTIF($AQ$10:$AR$10,"&lt;"&amp;Z1542)+1)</f>
        <v>2.9999999999999997E-4</v>
      </c>
      <c r="Z1542" s="61">
        <f t="shared" si="362"/>
        <v>4.5</v>
      </c>
      <c r="AA1542" s="61">
        <f t="array" ref="AA1542">INDEX($AT$11:$AV$66,MATCH($C1542&amp;$G1542,$AO$11:$AO$66&amp;$AP$11:$AP$66,0),COUNTIF($AT$10:$AV$10,"&lt;"&amp;Z1542)+1)</f>
        <v>1.2999999999999999E-3</v>
      </c>
      <c r="AB1542" s="111">
        <f t="shared" si="360"/>
        <v>4.3917468245269449</v>
      </c>
      <c r="AC1542" s="121">
        <f t="array" ref="AC1542">INDEX($AW$11:$BA$66,MATCH($C1542&amp;$G1542,$AO$11:$AO$66&amp;$AP$11:$AP$66,0),COUNTIF($AW$10:$BA$10,"&lt;"&amp;Z1542)+1)</f>
        <v>2.9999999999999997E-4</v>
      </c>
      <c r="AD1542" s="62">
        <v>4.4561999999999999</v>
      </c>
      <c r="AE1542" s="61">
        <f t="array" ref="AE1542">INDEX($AT$11:$AV$66,MATCH($C1542&amp;$G1542,$AO$11:$AO$66&amp;$AP$11:$AP$66,0),COUNTIF($AT$10:$AV$10,"&lt;"&amp;AD1542)+1)</f>
        <v>1.2999999999999999E-3</v>
      </c>
      <c r="AF1542" s="111">
        <f t="shared" si="361"/>
        <v>4.3840312163512971</v>
      </c>
      <c r="AG1542" s="121">
        <f t="array" ref="AG1542">INDEX($AW$11:$BA$66,MATCH($C1542&amp;$G1542,$AO$11:$AO$66&amp;$AP$11:$AP$66,0),COUNTIF($AW$10:$BA$10,"&lt;"&amp;AD1542)+1)</f>
        <v>2.9999999999999997E-4</v>
      </c>
    </row>
    <row r="1543" spans="2:33" ht="12.75" customHeight="1" x14ac:dyDescent="0.3">
      <c r="B1543" s="83" t="str">
        <f t="shared" si="349"/>
        <v>4 1/2-12 UN</v>
      </c>
      <c r="C1543" s="74" t="s">
        <v>498</v>
      </c>
      <c r="D1543" s="74"/>
      <c r="E1543" s="24" t="s">
        <v>604</v>
      </c>
      <c r="F1543" s="84" t="s">
        <v>714</v>
      </c>
      <c r="G1543" s="75">
        <v>12</v>
      </c>
      <c r="H1543" s="74" t="s">
        <v>519</v>
      </c>
      <c r="I1543" s="74" t="s">
        <v>660</v>
      </c>
      <c r="J1543" s="74" t="s">
        <v>588</v>
      </c>
      <c r="K1543" s="74" t="s">
        <v>600</v>
      </c>
      <c r="L1543" s="23">
        <f t="shared" si="350"/>
        <v>114.2492</v>
      </c>
      <c r="M1543" s="23">
        <f t="shared" si="351"/>
        <v>2.1166999999999998</v>
      </c>
      <c r="N1543" s="74">
        <v>60</v>
      </c>
      <c r="O1543" s="101">
        <f t="shared" si="352"/>
        <v>114.2492</v>
      </c>
      <c r="P1543" s="85">
        <f t="shared" si="353"/>
        <v>22.9</v>
      </c>
      <c r="Q1543" s="58">
        <f t="shared" si="354"/>
        <v>0</v>
      </c>
      <c r="R1543" s="101">
        <f t="shared" si="355"/>
        <v>112.87439999999999</v>
      </c>
      <c r="S1543" s="85">
        <f t="shared" si="356"/>
        <v>7.6</v>
      </c>
      <c r="T1543" s="58">
        <f t="shared" si="357"/>
        <v>0</v>
      </c>
      <c r="U1543" s="58">
        <f t="shared" si="358"/>
        <v>5.0999999999999996</v>
      </c>
      <c r="V1543" s="75">
        <f t="array" ref="V1543">INDEX(AS$11:AS$66,MATCH(C1543&amp;G1543,AO$11:AO$66&amp;AP$11:AP$66,0),0)</f>
        <v>6</v>
      </c>
      <c r="X1543" s="120">
        <f t="shared" si="359"/>
        <v>8.3333333333333329E-2</v>
      </c>
      <c r="Y1543" s="61">
        <f t="array" ref="Y1543">INDEX($AQ$11:$AR$66,MATCH($C1543&amp;$G1543,$AO$11:$AO$66&amp;$AP$11:$AP$66,0),COUNTIF($AQ$10:$AR$10,"&lt;"&amp;Z1543)+1)</f>
        <v>2.0000000000000001E-4</v>
      </c>
      <c r="Z1543" s="123">
        <v>4.4980000000000002</v>
      </c>
      <c r="AA1543" s="61">
        <f t="array" ref="AA1543">INDEX($AT$11:$AV$66,MATCH($C1543&amp;$G1543,$AO$11:$AO$66&amp;$AP$11:$AP$66,0),COUNTIF($AT$10:$AV$10,"&lt;"&amp;Z1543)+1)</f>
        <v>8.9999999999999998E-4</v>
      </c>
      <c r="AB1543" s="111">
        <f t="shared" si="360"/>
        <v>4.4438734122634731</v>
      </c>
      <c r="AC1543" s="121">
        <f t="array" ref="AC1543">INDEX($AW$11:$BA$66,MATCH($C1543&amp;$G1543,$AO$11:$AO$66&amp;$AP$11:$AP$66,0),COUNTIF($AW$10:$BA$10,"&lt;"&amp;Z1543)+1)</f>
        <v>2.9999999999999997E-4</v>
      </c>
      <c r="AD1543" s="62">
        <v>4.4734999999999996</v>
      </c>
      <c r="AE1543" s="61">
        <f t="array" ref="AE1543">INDEX($AT$11:$AV$66,MATCH($C1543&amp;$G1543,$AO$11:$AO$66&amp;$AP$11:$AP$66,0),COUNTIF($AT$10:$AV$10,"&lt;"&amp;AD1543)+1)</f>
        <v>8.9999999999999998E-4</v>
      </c>
      <c r="AF1543" s="111">
        <f t="shared" si="361"/>
        <v>4.4374156081756482</v>
      </c>
      <c r="AG1543" s="121">
        <f t="array" ref="AG1543">INDEX($AW$11:$BA$66,MATCH($C1543&amp;$G1543,$AO$11:$AO$66&amp;$AP$11:$AP$66,0),COUNTIF($AW$10:$BA$10,"&lt;"&amp;AD1543)+1)</f>
        <v>2.9999999999999997E-4</v>
      </c>
    </row>
    <row r="1544" spans="2:33" ht="12.75" customHeight="1" x14ac:dyDescent="0.3">
      <c r="B1544" s="83" t="str">
        <f t="shared" si="349"/>
        <v>4 1/2-12 UN</v>
      </c>
      <c r="C1544" s="74" t="s">
        <v>498</v>
      </c>
      <c r="D1544" s="74"/>
      <c r="E1544" s="24" t="s">
        <v>604</v>
      </c>
      <c r="F1544" s="84" t="s">
        <v>714</v>
      </c>
      <c r="G1544" s="75">
        <v>12</v>
      </c>
      <c r="H1544" s="74" t="s">
        <v>519</v>
      </c>
      <c r="I1544" s="74" t="s">
        <v>661</v>
      </c>
      <c r="J1544" s="74" t="s">
        <v>588</v>
      </c>
      <c r="K1544" s="74" t="s">
        <v>600</v>
      </c>
      <c r="L1544" s="23">
        <f t="shared" si="350"/>
        <v>114.3</v>
      </c>
      <c r="M1544" s="23">
        <f t="shared" si="351"/>
        <v>2.1166999999999998</v>
      </c>
      <c r="N1544" s="74">
        <v>60</v>
      </c>
      <c r="O1544" s="101">
        <f t="shared" si="352"/>
        <v>114.3</v>
      </c>
      <c r="P1544" s="85">
        <f t="shared" si="353"/>
        <v>22.9</v>
      </c>
      <c r="Q1544" s="58">
        <f t="shared" si="354"/>
        <v>0</v>
      </c>
      <c r="R1544" s="101">
        <f t="shared" si="355"/>
        <v>112.9252</v>
      </c>
      <c r="S1544" s="85">
        <f t="shared" si="356"/>
        <v>7.6</v>
      </c>
      <c r="T1544" s="58">
        <f t="shared" si="357"/>
        <v>0</v>
      </c>
      <c r="U1544" s="58">
        <f t="shared" si="358"/>
        <v>5.0999999999999996</v>
      </c>
      <c r="V1544" s="75">
        <f t="array" ref="V1544">INDEX(AS$11:AS$66,MATCH(C1544&amp;G1544,AO$11:AO$66&amp;AP$11:AP$66,0),0)</f>
        <v>6</v>
      </c>
      <c r="X1544" s="120">
        <f t="shared" si="359"/>
        <v>8.3333333333333329E-2</v>
      </c>
      <c r="Y1544" s="61">
        <f t="array" ref="Y1544">INDEX($AQ$11:$AR$66,MATCH($C1544&amp;$G1544,$AO$11:$AO$66&amp;$AP$11:$AP$66,0),COUNTIF($AQ$10:$AR$10,"&lt;"&amp;Z1544)+1)</f>
        <v>2.0000000000000001E-4</v>
      </c>
      <c r="Z1544" s="61">
        <f t="shared" si="362"/>
        <v>4.5</v>
      </c>
      <c r="AA1544" s="61">
        <f t="array" ref="AA1544">INDEX($AT$11:$AV$66,MATCH($C1544&amp;$G1544,$AO$11:$AO$66&amp;$AP$11:$AP$66,0),COUNTIF($AT$10:$AV$10,"&lt;"&amp;Z1544)+1)</f>
        <v>8.9999999999999998E-4</v>
      </c>
      <c r="AB1544" s="111">
        <f t="shared" si="360"/>
        <v>4.4458734122634729</v>
      </c>
      <c r="AC1544" s="121">
        <f t="array" ref="AC1544">INDEX($AW$11:$BA$66,MATCH($C1544&amp;$G1544,$AO$11:$AO$66&amp;$AP$11:$AP$66,0),COUNTIF($AW$10:$BA$10,"&lt;"&amp;Z1544)+1)</f>
        <v>2.9999999999999997E-4</v>
      </c>
      <c r="AD1544" s="62">
        <v>4.4771000000000001</v>
      </c>
      <c r="AE1544" s="61">
        <f t="array" ref="AE1544">INDEX($AT$11:$AV$66,MATCH($C1544&amp;$G1544,$AO$11:$AO$66&amp;$AP$11:$AP$66,0),COUNTIF($AT$10:$AV$10,"&lt;"&amp;AD1544)+1)</f>
        <v>8.9999999999999998E-4</v>
      </c>
      <c r="AF1544" s="111">
        <f t="shared" si="361"/>
        <v>4.4410156081756487</v>
      </c>
      <c r="AG1544" s="121">
        <f t="array" ref="AG1544">INDEX($AW$11:$BA$66,MATCH($C1544&amp;$G1544,$AO$11:$AO$66&amp;$AP$11:$AP$66,0),COUNTIF($AW$10:$BA$10,"&lt;"&amp;AD1544)+1)</f>
        <v>2.9999999999999997E-4</v>
      </c>
    </row>
    <row r="1545" spans="2:33" ht="12.75" customHeight="1" x14ac:dyDescent="0.3">
      <c r="B1545" s="83" t="str">
        <f t="shared" si="349"/>
        <v>4 1/2-16 UN</v>
      </c>
      <c r="C1545" s="74" t="s">
        <v>498</v>
      </c>
      <c r="D1545" s="74"/>
      <c r="E1545" s="24" t="s">
        <v>604</v>
      </c>
      <c r="F1545" s="84" t="s">
        <v>714</v>
      </c>
      <c r="G1545" s="75">
        <v>16</v>
      </c>
      <c r="H1545" s="74" t="s">
        <v>519</v>
      </c>
      <c r="I1545" s="74" t="s">
        <v>660</v>
      </c>
      <c r="J1545" s="74" t="s">
        <v>588</v>
      </c>
      <c r="K1545" s="74" t="s">
        <v>600</v>
      </c>
      <c r="L1545" s="23">
        <f t="shared" si="350"/>
        <v>114.2543</v>
      </c>
      <c r="M1545" s="23">
        <f t="shared" si="351"/>
        <v>1.5874999999999999</v>
      </c>
      <c r="N1545" s="74">
        <v>60</v>
      </c>
      <c r="O1545" s="101">
        <f t="shared" si="352"/>
        <v>114.2543</v>
      </c>
      <c r="P1545" s="85">
        <f t="shared" si="353"/>
        <v>22.9</v>
      </c>
      <c r="Q1545" s="58">
        <f t="shared" si="354"/>
        <v>0</v>
      </c>
      <c r="R1545" s="101">
        <f t="shared" si="355"/>
        <v>113.22320000000001</v>
      </c>
      <c r="S1545" s="85">
        <f t="shared" si="356"/>
        <v>7.6</v>
      </c>
      <c r="T1545" s="58">
        <f t="shared" si="357"/>
        <v>0</v>
      </c>
      <c r="U1545" s="58">
        <f t="shared" si="358"/>
        <v>3.8</v>
      </c>
      <c r="V1545" s="75">
        <f t="array" ref="V1545">INDEX(AS$11:AS$66,MATCH(C1545&amp;G1545,AO$11:AO$66&amp;AP$11:AP$66,0),0)</f>
        <v>8</v>
      </c>
      <c r="X1545" s="120">
        <f t="shared" si="359"/>
        <v>6.25E-2</v>
      </c>
      <c r="Y1545" s="61">
        <f t="array" ref="Y1545">INDEX($AQ$11:$AR$66,MATCH($C1545&amp;$G1545,$AO$11:$AO$66&amp;$AP$11:$AP$66,0),COUNTIF($AQ$10:$AR$10,"&lt;"&amp;Z1545)+1)</f>
        <v>1.4999999999999999E-4</v>
      </c>
      <c r="Z1545" s="123">
        <v>4.4981999999999998</v>
      </c>
      <c r="AA1545" s="61">
        <f t="array" ref="AA1545">INDEX($AT$11:$AV$66,MATCH($C1545&amp;$G1545,$AO$11:$AO$66&amp;$AP$11:$AP$66,0),COUNTIF($AT$10:$AV$10,"&lt;"&amp;Z1545)+1)</f>
        <v>8.9999999999999998E-4</v>
      </c>
      <c r="AB1545" s="111">
        <f t="shared" si="360"/>
        <v>4.4576050591976042</v>
      </c>
      <c r="AC1545" s="121">
        <f t="array" ref="AC1545">INDEX($AW$11:$BA$66,MATCH($C1545&amp;$G1545,$AO$11:$AO$66&amp;$AP$11:$AP$66,0),COUNTIF($AW$10:$BA$10,"&lt;"&amp;Z1545)+1)</f>
        <v>2.9999999999999997E-4</v>
      </c>
      <c r="AD1545" s="62">
        <v>4.4787999999999997</v>
      </c>
      <c r="AE1545" s="61">
        <f t="array" ref="AE1545">INDEX($AT$11:$AV$66,MATCH($C1545&amp;$G1545,$AO$11:$AO$66&amp;$AP$11:$AP$66,0),COUNTIF($AT$10:$AV$10,"&lt;"&amp;AD1545)+1)</f>
        <v>8.9999999999999998E-4</v>
      </c>
      <c r="AF1545" s="111">
        <f t="shared" si="361"/>
        <v>4.4517367061317357</v>
      </c>
      <c r="AG1545" s="121">
        <f t="array" ref="AG1545">INDEX($AW$11:$BA$66,MATCH($C1545&amp;$G1545,$AO$11:$AO$66&amp;$AP$11:$AP$66,0),COUNTIF($AW$10:$BA$10,"&lt;"&amp;AD1545)+1)</f>
        <v>2.9999999999999997E-4</v>
      </c>
    </row>
    <row r="1546" spans="2:33" ht="12.75" customHeight="1" x14ac:dyDescent="0.3">
      <c r="B1546" s="83" t="str">
        <f t="shared" si="349"/>
        <v>4 1/2-16 UN</v>
      </c>
      <c r="C1546" s="74" t="s">
        <v>498</v>
      </c>
      <c r="D1546" s="74"/>
      <c r="E1546" s="24" t="s">
        <v>604</v>
      </c>
      <c r="F1546" s="84" t="s">
        <v>714</v>
      </c>
      <c r="G1546" s="75">
        <v>16</v>
      </c>
      <c r="H1546" s="74" t="s">
        <v>519</v>
      </c>
      <c r="I1546" s="74" t="s">
        <v>661</v>
      </c>
      <c r="J1546" s="74" t="s">
        <v>588</v>
      </c>
      <c r="K1546" s="74" t="s">
        <v>600</v>
      </c>
      <c r="L1546" s="23">
        <f t="shared" si="350"/>
        <v>114.3</v>
      </c>
      <c r="M1546" s="23">
        <f t="shared" si="351"/>
        <v>1.5874999999999999</v>
      </c>
      <c r="N1546" s="74">
        <v>60</v>
      </c>
      <c r="O1546" s="101">
        <f t="shared" si="352"/>
        <v>114.3</v>
      </c>
      <c r="P1546" s="85">
        <f t="shared" si="353"/>
        <v>22.9</v>
      </c>
      <c r="Q1546" s="58">
        <f t="shared" si="354"/>
        <v>0</v>
      </c>
      <c r="R1546" s="101">
        <f t="shared" si="355"/>
        <v>113.2689</v>
      </c>
      <c r="S1546" s="85">
        <f t="shared" si="356"/>
        <v>7.6</v>
      </c>
      <c r="T1546" s="58">
        <f t="shared" si="357"/>
        <v>0</v>
      </c>
      <c r="U1546" s="58">
        <f t="shared" si="358"/>
        <v>3.8</v>
      </c>
      <c r="V1546" s="75">
        <f t="array" ref="V1546">INDEX(AS$11:AS$66,MATCH(C1546&amp;G1546,AO$11:AO$66&amp;AP$11:AP$66,0),0)</f>
        <v>8</v>
      </c>
      <c r="X1546" s="120">
        <f t="shared" si="359"/>
        <v>6.25E-2</v>
      </c>
      <c r="Y1546" s="61">
        <f t="array" ref="Y1546">INDEX($AQ$11:$AR$66,MATCH($C1546&amp;$G1546,$AO$11:$AO$66&amp;$AP$11:$AP$66,0),COUNTIF($AQ$10:$AR$10,"&lt;"&amp;Z1546)+1)</f>
        <v>1.4999999999999999E-4</v>
      </c>
      <c r="Z1546" s="61">
        <f t="shared" si="362"/>
        <v>4.5</v>
      </c>
      <c r="AA1546" s="61">
        <f t="array" ref="AA1546">INDEX($AT$11:$AV$66,MATCH($C1546&amp;$G1546,$AO$11:$AO$66&amp;$AP$11:$AP$66,0),COUNTIF($AT$10:$AV$10,"&lt;"&amp;Z1546)+1)</f>
        <v>8.9999999999999998E-4</v>
      </c>
      <c r="AB1546" s="111">
        <f t="shared" si="360"/>
        <v>4.4594050591976044</v>
      </c>
      <c r="AC1546" s="121">
        <f t="array" ref="AC1546">INDEX($AW$11:$BA$66,MATCH($C1546&amp;$G1546,$AO$11:$AO$66&amp;$AP$11:$AP$66,0),COUNTIF($AW$10:$BA$10,"&lt;"&amp;Z1546)+1)</f>
        <v>2.9999999999999997E-4</v>
      </c>
      <c r="AD1546" s="62">
        <v>4.4821</v>
      </c>
      <c r="AE1546" s="61">
        <f t="array" ref="AE1546">INDEX($AT$11:$AV$66,MATCH($C1546&amp;$G1546,$AO$11:$AO$66&amp;$AP$11:$AP$66,0),COUNTIF($AT$10:$AV$10,"&lt;"&amp;AD1546)+1)</f>
        <v>8.9999999999999998E-4</v>
      </c>
      <c r="AF1546" s="111">
        <f t="shared" si="361"/>
        <v>4.455036706131736</v>
      </c>
      <c r="AG1546" s="121">
        <f t="array" ref="AG1546">INDEX($AW$11:$BA$66,MATCH($C1546&amp;$G1546,$AO$11:$AO$66&amp;$AP$11:$AP$66,0),COUNTIF($AW$10:$BA$10,"&lt;"&amp;AD1546)+1)</f>
        <v>2.9999999999999997E-4</v>
      </c>
    </row>
    <row r="1547" spans="2:33" ht="12.75" customHeight="1" x14ac:dyDescent="0.3">
      <c r="B1547" s="83" t="str">
        <f t="shared" si="349"/>
        <v>4 5/8-6 UN</v>
      </c>
      <c r="C1547" s="74" t="s">
        <v>498</v>
      </c>
      <c r="D1547" s="74"/>
      <c r="E1547" s="24" t="s">
        <v>604</v>
      </c>
      <c r="F1547" s="84" t="s">
        <v>715</v>
      </c>
      <c r="G1547" s="75">
        <v>6</v>
      </c>
      <c r="H1547" s="74" t="s">
        <v>519</v>
      </c>
      <c r="I1547" s="74" t="s">
        <v>660</v>
      </c>
      <c r="J1547" s="74" t="s">
        <v>588</v>
      </c>
      <c r="K1547" s="74" t="s">
        <v>600</v>
      </c>
      <c r="L1547" s="23">
        <f t="shared" si="350"/>
        <v>117.3963</v>
      </c>
      <c r="M1547" s="23">
        <f t="shared" si="351"/>
        <v>4.2332999999999998</v>
      </c>
      <c r="N1547" s="74">
        <v>60</v>
      </c>
      <c r="O1547" s="101">
        <f t="shared" si="352"/>
        <v>117.3963</v>
      </c>
      <c r="P1547" s="85">
        <f t="shared" si="353"/>
        <v>33</v>
      </c>
      <c r="Q1547" s="58">
        <f t="shared" si="354"/>
        <v>0</v>
      </c>
      <c r="R1547" s="101">
        <f t="shared" si="355"/>
        <v>114.64660000000001</v>
      </c>
      <c r="S1547" s="85">
        <f t="shared" si="356"/>
        <v>7.6</v>
      </c>
      <c r="T1547" s="58">
        <f t="shared" si="357"/>
        <v>0</v>
      </c>
      <c r="U1547" s="58">
        <f t="shared" si="358"/>
        <v>7.6</v>
      </c>
      <c r="V1547" s="75">
        <f t="array" ref="V1547">INDEX(AS$11:AS$66,MATCH(C1547&amp;G1547,AO$11:AO$66&amp;AP$11:AP$66,0),0)</f>
        <v>5</v>
      </c>
      <c r="X1547" s="120">
        <f t="shared" si="359"/>
        <v>0.16666666666666666</v>
      </c>
      <c r="Y1547" s="61">
        <f t="array" ref="Y1547">INDEX($AQ$11:$AR$66,MATCH($C1547&amp;$G1547,$AO$11:$AO$66&amp;$AP$11:$AP$66,0),COUNTIF($AQ$10:$AR$10,"&lt;"&amp;Z1547)+1)</f>
        <v>2.9999999999999997E-4</v>
      </c>
      <c r="Z1547" s="123">
        <v>4.6219000000000001</v>
      </c>
      <c r="AA1547" s="61">
        <f t="array" ref="AA1547">INDEX($AT$11:$AV$66,MATCH($C1547&amp;$G1547,$AO$11:$AO$66&amp;$AP$11:$AP$66,0),COUNTIF($AT$10:$AV$10,"&lt;"&amp;Z1547)+1)</f>
        <v>1.2999999999999999E-3</v>
      </c>
      <c r="AB1547" s="111">
        <f t="shared" si="360"/>
        <v>4.513646824526945</v>
      </c>
      <c r="AC1547" s="121">
        <f t="array" ref="AC1547">INDEX($AW$11:$BA$66,MATCH($C1547&amp;$G1547,$AO$11:$AO$66&amp;$AP$11:$AP$66,0),COUNTIF($AW$10:$BA$10,"&lt;"&amp;Z1547)+1)</f>
        <v>2.9999999999999997E-4</v>
      </c>
      <c r="AD1547" s="62">
        <v>4.5754999999999999</v>
      </c>
      <c r="AE1547" s="61">
        <f t="array" ref="AE1547">INDEX($AT$11:$AV$66,MATCH($C1547&amp;$G1547,$AO$11:$AO$66&amp;$AP$11:$AP$66,0),COUNTIF($AT$10:$AV$10,"&lt;"&amp;AD1547)+1)</f>
        <v>1.2999999999999999E-3</v>
      </c>
      <c r="AF1547" s="111">
        <f t="shared" si="361"/>
        <v>4.5033312163512971</v>
      </c>
      <c r="AG1547" s="121">
        <f t="array" ref="AG1547">INDEX($AW$11:$BA$66,MATCH($C1547&amp;$G1547,$AO$11:$AO$66&amp;$AP$11:$AP$66,0),COUNTIF($AW$10:$BA$10,"&lt;"&amp;AD1547)+1)</f>
        <v>2.9999999999999997E-4</v>
      </c>
    </row>
    <row r="1548" spans="2:33" ht="12.75" customHeight="1" x14ac:dyDescent="0.3">
      <c r="B1548" s="83" t="str">
        <f t="shared" si="349"/>
        <v>4 5/8-6 UN</v>
      </c>
      <c r="C1548" s="74" t="s">
        <v>498</v>
      </c>
      <c r="D1548" s="74"/>
      <c r="E1548" s="24" t="s">
        <v>604</v>
      </c>
      <c r="F1548" s="84" t="s">
        <v>715</v>
      </c>
      <c r="G1548" s="75">
        <v>6</v>
      </c>
      <c r="H1548" s="74" t="s">
        <v>519</v>
      </c>
      <c r="I1548" s="74" t="s">
        <v>661</v>
      </c>
      <c r="J1548" s="74" t="s">
        <v>588</v>
      </c>
      <c r="K1548" s="74" t="s">
        <v>600</v>
      </c>
      <c r="L1548" s="23">
        <f t="shared" si="350"/>
        <v>117.47499999999999</v>
      </c>
      <c r="M1548" s="23">
        <f t="shared" si="351"/>
        <v>4.2332999999999998</v>
      </c>
      <c r="N1548" s="74">
        <v>60</v>
      </c>
      <c r="O1548" s="101">
        <f t="shared" si="352"/>
        <v>117.47499999999999</v>
      </c>
      <c r="P1548" s="85">
        <f t="shared" si="353"/>
        <v>33</v>
      </c>
      <c r="Q1548" s="58">
        <f t="shared" si="354"/>
        <v>0</v>
      </c>
      <c r="R1548" s="101">
        <f t="shared" si="355"/>
        <v>114.72539999999999</v>
      </c>
      <c r="S1548" s="85">
        <f t="shared" si="356"/>
        <v>7.6</v>
      </c>
      <c r="T1548" s="58">
        <f t="shared" si="357"/>
        <v>0</v>
      </c>
      <c r="U1548" s="58">
        <f t="shared" si="358"/>
        <v>7.6</v>
      </c>
      <c r="V1548" s="75">
        <f t="array" ref="V1548">INDEX(AS$11:AS$66,MATCH(C1548&amp;G1548,AO$11:AO$66&amp;AP$11:AP$66,0),0)</f>
        <v>5</v>
      </c>
      <c r="X1548" s="120">
        <f t="shared" si="359"/>
        <v>0.16666666666666666</v>
      </c>
      <c r="Y1548" s="61">
        <f t="array" ref="Y1548">INDEX($AQ$11:$AR$66,MATCH($C1548&amp;$G1548,$AO$11:$AO$66&amp;$AP$11:$AP$66,0),COUNTIF($AQ$10:$AR$10,"&lt;"&amp;Z1548)+1)</f>
        <v>2.9999999999999997E-4</v>
      </c>
      <c r="Z1548" s="61">
        <f t="shared" si="362"/>
        <v>4.625</v>
      </c>
      <c r="AA1548" s="61">
        <f t="array" ref="AA1548">INDEX($AT$11:$AV$66,MATCH($C1548&amp;$G1548,$AO$11:$AO$66&amp;$AP$11:$AP$66,0),COUNTIF($AT$10:$AV$10,"&lt;"&amp;Z1548)+1)</f>
        <v>1.2999999999999999E-3</v>
      </c>
      <c r="AB1548" s="111">
        <f t="shared" si="360"/>
        <v>4.5167468245269449</v>
      </c>
      <c r="AC1548" s="121">
        <f t="array" ref="AC1548">INDEX($AW$11:$BA$66,MATCH($C1548&amp;$G1548,$AO$11:$AO$66&amp;$AP$11:$AP$66,0),COUNTIF($AW$10:$BA$10,"&lt;"&amp;Z1548)+1)</f>
        <v>2.9999999999999997E-4</v>
      </c>
      <c r="AD1548" s="62">
        <v>4.5811999999999999</v>
      </c>
      <c r="AE1548" s="61">
        <f t="array" ref="AE1548">INDEX($AT$11:$AV$66,MATCH($C1548&amp;$G1548,$AO$11:$AO$66&amp;$AP$11:$AP$66,0),COUNTIF($AT$10:$AV$10,"&lt;"&amp;AD1548)+1)</f>
        <v>1.2999999999999999E-3</v>
      </c>
      <c r="AF1548" s="111">
        <f t="shared" si="361"/>
        <v>4.5090312163512971</v>
      </c>
      <c r="AG1548" s="121">
        <f t="array" ref="AG1548">INDEX($AW$11:$BA$66,MATCH($C1548&amp;$G1548,$AO$11:$AO$66&amp;$AP$11:$AP$66,0),COUNTIF($AW$10:$BA$10,"&lt;"&amp;AD1548)+1)</f>
        <v>2.9999999999999997E-4</v>
      </c>
    </row>
    <row r="1549" spans="2:33" ht="12.75" customHeight="1" x14ac:dyDescent="0.3">
      <c r="B1549" s="83" t="str">
        <f t="shared" si="349"/>
        <v>4 5/8-12 UN</v>
      </c>
      <c r="C1549" s="74" t="s">
        <v>498</v>
      </c>
      <c r="D1549" s="74"/>
      <c r="E1549" s="24" t="s">
        <v>604</v>
      </c>
      <c r="F1549" s="84" t="s">
        <v>715</v>
      </c>
      <c r="G1549" s="75">
        <v>12</v>
      </c>
      <c r="H1549" s="74" t="s">
        <v>519</v>
      </c>
      <c r="I1549" s="74" t="s">
        <v>660</v>
      </c>
      <c r="J1549" s="74" t="s">
        <v>588</v>
      </c>
      <c r="K1549" s="74" t="s">
        <v>600</v>
      </c>
      <c r="L1549" s="23">
        <f t="shared" si="350"/>
        <v>117.4242</v>
      </c>
      <c r="M1549" s="23">
        <f t="shared" si="351"/>
        <v>2.1166999999999998</v>
      </c>
      <c r="N1549" s="74">
        <v>60</v>
      </c>
      <c r="O1549" s="101">
        <f t="shared" si="352"/>
        <v>117.4242</v>
      </c>
      <c r="P1549" s="85">
        <f t="shared" si="353"/>
        <v>22.9</v>
      </c>
      <c r="Q1549" s="58">
        <f t="shared" si="354"/>
        <v>0</v>
      </c>
      <c r="R1549" s="101">
        <f t="shared" si="355"/>
        <v>116.04940000000001</v>
      </c>
      <c r="S1549" s="85">
        <f t="shared" si="356"/>
        <v>7.6</v>
      </c>
      <c r="T1549" s="58">
        <f t="shared" si="357"/>
        <v>0</v>
      </c>
      <c r="U1549" s="58">
        <f t="shared" si="358"/>
        <v>5.0999999999999996</v>
      </c>
      <c r="V1549" s="75">
        <f t="array" ref="V1549">INDEX(AS$11:AS$66,MATCH(C1549&amp;G1549,AO$11:AO$66&amp;AP$11:AP$66,0),0)</f>
        <v>6</v>
      </c>
      <c r="X1549" s="120">
        <f t="shared" si="359"/>
        <v>8.3333333333333329E-2</v>
      </c>
      <c r="Y1549" s="61">
        <f t="array" ref="Y1549">INDEX($AQ$11:$AR$66,MATCH($C1549&amp;$G1549,$AO$11:$AO$66&amp;$AP$11:$AP$66,0),COUNTIF($AQ$10:$AR$10,"&lt;"&amp;Z1549)+1)</f>
        <v>2.0000000000000001E-4</v>
      </c>
      <c r="Z1549" s="123">
        <v>4.6230000000000002</v>
      </c>
      <c r="AA1549" s="61">
        <f t="array" ref="AA1549">INDEX($AT$11:$AV$66,MATCH($C1549&amp;$G1549,$AO$11:$AO$66&amp;$AP$11:$AP$66,0),COUNTIF($AT$10:$AV$10,"&lt;"&amp;Z1549)+1)</f>
        <v>8.9999999999999998E-4</v>
      </c>
      <c r="AB1549" s="111">
        <f t="shared" si="360"/>
        <v>4.5688734122634731</v>
      </c>
      <c r="AC1549" s="121">
        <f t="array" ref="AC1549">INDEX($AW$11:$BA$66,MATCH($C1549&amp;$G1549,$AO$11:$AO$66&amp;$AP$11:$AP$66,0),COUNTIF($AW$10:$BA$10,"&lt;"&amp;Z1549)+1)</f>
        <v>2.9999999999999997E-4</v>
      </c>
      <c r="AD1549" s="62">
        <v>4.5983000000000001</v>
      </c>
      <c r="AE1549" s="61">
        <f t="array" ref="AE1549">INDEX($AT$11:$AV$66,MATCH($C1549&amp;$G1549,$AO$11:$AO$66&amp;$AP$11:$AP$66,0),COUNTIF($AT$10:$AV$10,"&lt;"&amp;AD1549)+1)</f>
        <v>8.9999999999999998E-4</v>
      </c>
      <c r="AF1549" s="111">
        <f t="shared" si="361"/>
        <v>4.5622156081756486</v>
      </c>
      <c r="AG1549" s="121">
        <f t="array" ref="AG1549">INDEX($AW$11:$BA$66,MATCH($C1549&amp;$G1549,$AO$11:$AO$66&amp;$AP$11:$AP$66,0),COUNTIF($AW$10:$BA$10,"&lt;"&amp;AD1549)+1)</f>
        <v>2.9999999999999997E-4</v>
      </c>
    </row>
    <row r="1550" spans="2:33" ht="12.75" customHeight="1" x14ac:dyDescent="0.3">
      <c r="B1550" s="83" t="str">
        <f t="shared" si="349"/>
        <v>4 5/8-12 UN</v>
      </c>
      <c r="C1550" s="74" t="s">
        <v>498</v>
      </c>
      <c r="D1550" s="74"/>
      <c r="E1550" s="24" t="s">
        <v>604</v>
      </c>
      <c r="F1550" s="84" t="s">
        <v>715</v>
      </c>
      <c r="G1550" s="75">
        <v>12</v>
      </c>
      <c r="H1550" s="74" t="s">
        <v>519</v>
      </c>
      <c r="I1550" s="74" t="s">
        <v>661</v>
      </c>
      <c r="J1550" s="74" t="s">
        <v>588</v>
      </c>
      <c r="K1550" s="74" t="s">
        <v>600</v>
      </c>
      <c r="L1550" s="23">
        <f t="shared" si="350"/>
        <v>117.47499999999999</v>
      </c>
      <c r="M1550" s="23">
        <f t="shared" si="351"/>
        <v>2.1166999999999998</v>
      </c>
      <c r="N1550" s="74">
        <v>60</v>
      </c>
      <c r="O1550" s="101">
        <f t="shared" si="352"/>
        <v>117.47499999999999</v>
      </c>
      <c r="P1550" s="85">
        <f t="shared" si="353"/>
        <v>22.9</v>
      </c>
      <c r="Q1550" s="58">
        <f t="shared" si="354"/>
        <v>0</v>
      </c>
      <c r="R1550" s="101">
        <f t="shared" si="355"/>
        <v>116.1002</v>
      </c>
      <c r="S1550" s="85">
        <f t="shared" si="356"/>
        <v>7.6</v>
      </c>
      <c r="T1550" s="58">
        <f t="shared" si="357"/>
        <v>0</v>
      </c>
      <c r="U1550" s="58">
        <f t="shared" si="358"/>
        <v>5.0999999999999996</v>
      </c>
      <c r="V1550" s="75">
        <f t="array" ref="V1550">INDEX(AS$11:AS$66,MATCH(C1550&amp;G1550,AO$11:AO$66&amp;AP$11:AP$66,0),0)</f>
        <v>6</v>
      </c>
      <c r="X1550" s="120">
        <f t="shared" si="359"/>
        <v>8.3333333333333329E-2</v>
      </c>
      <c r="Y1550" s="61">
        <f t="array" ref="Y1550">INDEX($AQ$11:$AR$66,MATCH($C1550&amp;$G1550,$AO$11:$AO$66&amp;$AP$11:$AP$66,0),COUNTIF($AQ$10:$AR$10,"&lt;"&amp;Z1550)+1)</f>
        <v>2.0000000000000001E-4</v>
      </c>
      <c r="Z1550" s="61">
        <f t="shared" si="362"/>
        <v>4.625</v>
      </c>
      <c r="AA1550" s="61">
        <f t="array" ref="AA1550">INDEX($AT$11:$AV$66,MATCH($C1550&amp;$G1550,$AO$11:$AO$66&amp;$AP$11:$AP$66,0),COUNTIF($AT$10:$AV$10,"&lt;"&amp;Z1550)+1)</f>
        <v>8.9999999999999998E-4</v>
      </c>
      <c r="AB1550" s="111">
        <f t="shared" si="360"/>
        <v>4.5708734122634729</v>
      </c>
      <c r="AC1550" s="121">
        <f t="array" ref="AC1550">INDEX($AW$11:$BA$66,MATCH($C1550&amp;$G1550,$AO$11:$AO$66&amp;$AP$11:$AP$66,0),COUNTIF($AW$10:$BA$10,"&lt;"&amp;Z1550)+1)</f>
        <v>2.9999999999999997E-4</v>
      </c>
      <c r="AD1550" s="62">
        <v>4.6020000000000003</v>
      </c>
      <c r="AE1550" s="61">
        <f t="array" ref="AE1550">INDEX($AT$11:$AV$66,MATCH($C1550&amp;$G1550,$AO$11:$AO$66&amp;$AP$11:$AP$66,0),COUNTIF($AT$10:$AV$10,"&lt;"&amp;AD1550)+1)</f>
        <v>8.9999999999999998E-4</v>
      </c>
      <c r="AF1550" s="111">
        <f t="shared" si="361"/>
        <v>4.5659156081756489</v>
      </c>
      <c r="AG1550" s="121">
        <f t="array" ref="AG1550">INDEX($AW$11:$BA$66,MATCH($C1550&amp;$G1550,$AO$11:$AO$66&amp;$AP$11:$AP$66,0),COUNTIF($AW$10:$BA$10,"&lt;"&amp;AD1550)+1)</f>
        <v>2.9999999999999997E-4</v>
      </c>
    </row>
    <row r="1551" spans="2:33" ht="12.75" customHeight="1" x14ac:dyDescent="0.3">
      <c r="B1551" s="83" t="str">
        <f t="shared" si="349"/>
        <v>4 5/8-16 UN</v>
      </c>
      <c r="C1551" s="74" t="s">
        <v>498</v>
      </c>
      <c r="D1551" s="74"/>
      <c r="E1551" s="24" t="s">
        <v>604</v>
      </c>
      <c r="F1551" s="84" t="s">
        <v>715</v>
      </c>
      <c r="G1551" s="75">
        <v>16</v>
      </c>
      <c r="H1551" s="74" t="s">
        <v>519</v>
      </c>
      <c r="I1551" s="74" t="s">
        <v>660</v>
      </c>
      <c r="J1551" s="74" t="s">
        <v>588</v>
      </c>
      <c r="K1551" s="74" t="s">
        <v>600</v>
      </c>
      <c r="L1551" s="23">
        <f t="shared" si="350"/>
        <v>117.4293</v>
      </c>
      <c r="M1551" s="23">
        <f t="shared" si="351"/>
        <v>1.5874999999999999</v>
      </c>
      <c r="N1551" s="74">
        <v>60</v>
      </c>
      <c r="O1551" s="101">
        <f t="shared" si="352"/>
        <v>117.4293</v>
      </c>
      <c r="P1551" s="85">
        <f t="shared" si="353"/>
        <v>22.9</v>
      </c>
      <c r="Q1551" s="58">
        <f t="shared" si="354"/>
        <v>0</v>
      </c>
      <c r="R1551" s="101">
        <f t="shared" si="355"/>
        <v>116.3982</v>
      </c>
      <c r="S1551" s="85">
        <f t="shared" si="356"/>
        <v>7.6</v>
      </c>
      <c r="T1551" s="58">
        <f t="shared" si="357"/>
        <v>0</v>
      </c>
      <c r="U1551" s="58">
        <f t="shared" si="358"/>
        <v>3.8</v>
      </c>
      <c r="V1551" s="75">
        <f t="array" ref="V1551">INDEX(AS$11:AS$66,MATCH(C1551&amp;G1551,AO$11:AO$66&amp;AP$11:AP$66,0),0)</f>
        <v>8</v>
      </c>
      <c r="X1551" s="120">
        <f t="shared" si="359"/>
        <v>6.25E-2</v>
      </c>
      <c r="Y1551" s="61">
        <f t="array" ref="Y1551">INDEX($AQ$11:$AR$66,MATCH($C1551&amp;$G1551,$AO$11:$AO$66&amp;$AP$11:$AP$66,0),COUNTIF($AQ$10:$AR$10,"&lt;"&amp;Z1551)+1)</f>
        <v>1.4999999999999999E-4</v>
      </c>
      <c r="Z1551" s="123">
        <v>4.6231999999999998</v>
      </c>
      <c r="AA1551" s="61">
        <f t="array" ref="AA1551">INDEX($AT$11:$AV$66,MATCH($C1551&amp;$G1551,$AO$11:$AO$66&amp;$AP$11:$AP$66,0),COUNTIF($AT$10:$AV$10,"&lt;"&amp;Z1551)+1)</f>
        <v>8.9999999999999998E-4</v>
      </c>
      <c r="AB1551" s="111">
        <f t="shared" si="360"/>
        <v>4.5826050591976042</v>
      </c>
      <c r="AC1551" s="121">
        <f t="array" ref="AC1551">INDEX($AW$11:$BA$66,MATCH($C1551&amp;$G1551,$AO$11:$AO$66&amp;$AP$11:$AP$66,0),COUNTIF($AW$10:$BA$10,"&lt;"&amp;Z1551)+1)</f>
        <v>2.9999999999999997E-4</v>
      </c>
      <c r="AD1551" s="62">
        <v>4.6036000000000001</v>
      </c>
      <c r="AE1551" s="61">
        <f t="array" ref="AE1551">INDEX($AT$11:$AV$66,MATCH($C1551&amp;$G1551,$AO$11:$AO$66&amp;$AP$11:$AP$66,0),COUNTIF($AT$10:$AV$10,"&lt;"&amp;AD1551)+1)</f>
        <v>8.9999999999999998E-4</v>
      </c>
      <c r="AF1551" s="111">
        <f t="shared" si="361"/>
        <v>4.5765367061317361</v>
      </c>
      <c r="AG1551" s="121">
        <f t="array" ref="AG1551">INDEX($AW$11:$BA$66,MATCH($C1551&amp;$G1551,$AO$11:$AO$66&amp;$AP$11:$AP$66,0),COUNTIF($AW$10:$BA$10,"&lt;"&amp;AD1551)+1)</f>
        <v>2.9999999999999997E-4</v>
      </c>
    </row>
    <row r="1552" spans="2:33" ht="12.75" customHeight="1" x14ac:dyDescent="0.3">
      <c r="B1552" s="83" t="str">
        <f t="shared" si="349"/>
        <v>4 5/8-16 UN</v>
      </c>
      <c r="C1552" s="74" t="s">
        <v>498</v>
      </c>
      <c r="D1552" s="74"/>
      <c r="E1552" s="24" t="s">
        <v>604</v>
      </c>
      <c r="F1552" s="84" t="s">
        <v>715</v>
      </c>
      <c r="G1552" s="75">
        <v>16</v>
      </c>
      <c r="H1552" s="74" t="s">
        <v>519</v>
      </c>
      <c r="I1552" s="74" t="s">
        <v>661</v>
      </c>
      <c r="J1552" s="74" t="s">
        <v>588</v>
      </c>
      <c r="K1552" s="74" t="s">
        <v>600</v>
      </c>
      <c r="L1552" s="23">
        <f t="shared" si="350"/>
        <v>117.47499999999999</v>
      </c>
      <c r="M1552" s="23">
        <f t="shared" si="351"/>
        <v>1.5874999999999999</v>
      </c>
      <c r="N1552" s="74">
        <v>60</v>
      </c>
      <c r="O1552" s="101">
        <f t="shared" si="352"/>
        <v>117.47499999999999</v>
      </c>
      <c r="P1552" s="85">
        <f t="shared" si="353"/>
        <v>22.9</v>
      </c>
      <c r="Q1552" s="58">
        <f t="shared" si="354"/>
        <v>0</v>
      </c>
      <c r="R1552" s="101">
        <f t="shared" si="355"/>
        <v>116.4439</v>
      </c>
      <c r="S1552" s="85">
        <f t="shared" si="356"/>
        <v>7.6</v>
      </c>
      <c r="T1552" s="58">
        <f t="shared" si="357"/>
        <v>0</v>
      </c>
      <c r="U1552" s="58">
        <f t="shared" si="358"/>
        <v>3.8</v>
      </c>
      <c r="V1552" s="75">
        <f t="array" ref="V1552">INDEX(AS$11:AS$66,MATCH(C1552&amp;G1552,AO$11:AO$66&amp;AP$11:AP$66,0),0)</f>
        <v>8</v>
      </c>
      <c r="X1552" s="120">
        <f t="shared" si="359"/>
        <v>6.25E-2</v>
      </c>
      <c r="Y1552" s="61">
        <f t="array" ref="Y1552">INDEX($AQ$11:$AR$66,MATCH($C1552&amp;$G1552,$AO$11:$AO$66&amp;$AP$11:$AP$66,0),COUNTIF($AQ$10:$AR$10,"&lt;"&amp;Z1552)+1)</f>
        <v>1.4999999999999999E-4</v>
      </c>
      <c r="Z1552" s="61">
        <f t="shared" si="362"/>
        <v>4.625</v>
      </c>
      <c r="AA1552" s="61">
        <f t="array" ref="AA1552">INDEX($AT$11:$AV$66,MATCH($C1552&amp;$G1552,$AO$11:$AO$66&amp;$AP$11:$AP$66,0),COUNTIF($AT$10:$AV$10,"&lt;"&amp;Z1552)+1)</f>
        <v>8.9999999999999998E-4</v>
      </c>
      <c r="AB1552" s="111">
        <f t="shared" si="360"/>
        <v>4.5844050591976044</v>
      </c>
      <c r="AC1552" s="121">
        <f t="array" ref="AC1552">INDEX($AW$11:$BA$66,MATCH($C1552&amp;$G1552,$AO$11:$AO$66&amp;$AP$11:$AP$66,0),COUNTIF($AW$10:$BA$10,"&lt;"&amp;Z1552)+1)</f>
        <v>2.9999999999999997E-4</v>
      </c>
      <c r="AD1552" s="62">
        <v>4.6070000000000002</v>
      </c>
      <c r="AE1552" s="61">
        <f t="array" ref="AE1552">INDEX($AT$11:$AV$66,MATCH($C1552&amp;$G1552,$AO$11:$AO$66&amp;$AP$11:$AP$66,0),COUNTIF($AT$10:$AV$10,"&lt;"&amp;AD1552)+1)</f>
        <v>8.9999999999999998E-4</v>
      </c>
      <c r="AF1552" s="111">
        <f t="shared" si="361"/>
        <v>4.5799367061317362</v>
      </c>
      <c r="AG1552" s="121">
        <f t="array" ref="AG1552">INDEX($AW$11:$BA$66,MATCH($C1552&amp;$G1552,$AO$11:$AO$66&amp;$AP$11:$AP$66,0),COUNTIF($AW$10:$BA$10,"&lt;"&amp;AD1552)+1)</f>
        <v>2.9999999999999997E-4</v>
      </c>
    </row>
    <row r="1553" spans="2:33" ht="12.75" customHeight="1" x14ac:dyDescent="0.3">
      <c r="B1553" s="83" t="str">
        <f t="shared" si="349"/>
        <v>4 3/4-4 UN</v>
      </c>
      <c r="C1553" s="74" t="s">
        <v>498</v>
      </c>
      <c r="D1553" s="74"/>
      <c r="E1553" s="24" t="s">
        <v>604</v>
      </c>
      <c r="F1553" s="84" t="s">
        <v>716</v>
      </c>
      <c r="G1553" s="75">
        <v>4</v>
      </c>
      <c r="H1553" s="74" t="s">
        <v>519</v>
      </c>
      <c r="I1553" s="74" t="s">
        <v>660</v>
      </c>
      <c r="J1553" s="74" t="s">
        <v>588</v>
      </c>
      <c r="K1553" s="74" t="s">
        <v>600</v>
      </c>
      <c r="L1553" s="23">
        <f t="shared" si="350"/>
        <v>120.5611</v>
      </c>
      <c r="M1553" s="23">
        <f t="shared" si="351"/>
        <v>6.35</v>
      </c>
      <c r="N1553" s="74">
        <v>60</v>
      </c>
      <c r="O1553" s="101">
        <f t="shared" si="352"/>
        <v>120.5611</v>
      </c>
      <c r="P1553" s="85">
        <f t="shared" si="353"/>
        <v>38.1</v>
      </c>
      <c r="Q1553" s="58">
        <f t="shared" si="354"/>
        <v>0</v>
      </c>
      <c r="R1553" s="101">
        <f t="shared" si="355"/>
        <v>116.4367</v>
      </c>
      <c r="S1553" s="85">
        <f t="shared" si="356"/>
        <v>7.6</v>
      </c>
      <c r="T1553" s="58">
        <f t="shared" si="357"/>
        <v>0</v>
      </c>
      <c r="U1553" s="58">
        <f t="shared" si="358"/>
        <v>7.6</v>
      </c>
      <c r="V1553" s="75">
        <f t="array" ref="V1553">INDEX(AS$11:AS$66,MATCH(C1553&amp;G1553,AO$11:AO$66&amp;AP$11:AP$66,0),0)</f>
        <v>4</v>
      </c>
      <c r="X1553" s="120">
        <f t="shared" si="359"/>
        <v>0.25</v>
      </c>
      <c r="Y1553" s="61">
        <f t="array" ref="Y1553">INDEX($AQ$11:$AR$66,MATCH($C1553&amp;$G1553,$AO$11:$AO$66&amp;$AP$11:$AP$66,0),COUNTIF($AQ$10:$AR$10,"&lt;"&amp;Z1553)+1)</f>
        <v>2.9999999999999997E-4</v>
      </c>
      <c r="Z1553" s="123">
        <v>4.7465000000000002</v>
      </c>
      <c r="AA1553" s="61">
        <f t="array" ref="AA1553">INDEX($AT$11:$AV$66,MATCH($C1553&amp;$G1553,$AO$11:$AO$66&amp;$AP$11:$AP$66,0),COUNTIF($AT$10:$AV$10,"&lt;"&amp;Z1553)+1)</f>
        <v>1.5E-3</v>
      </c>
      <c r="AB1553" s="111">
        <f t="shared" si="360"/>
        <v>4.5841202367904179</v>
      </c>
      <c r="AC1553" s="121">
        <f t="array" ref="AC1553">INDEX($AW$11:$BA$66,MATCH($C1553&amp;$G1553,$AO$11:$AO$66&amp;$AP$11:$AP$66,0),COUNTIF($AW$10:$BA$10,"&lt;"&amp;Z1553)+1)</f>
        <v>2.9999999999999997E-4</v>
      </c>
      <c r="AD1553" s="62">
        <v>4.6806999999999999</v>
      </c>
      <c r="AE1553" s="61">
        <f t="array" ref="AE1553">INDEX($AT$11:$AV$66,MATCH($C1553&amp;$G1553,$AO$11:$AO$66&amp;$AP$11:$AP$66,0),COUNTIF($AT$10:$AV$10,"&lt;"&amp;AD1553)+1)</f>
        <v>1.5E-3</v>
      </c>
      <c r="AF1553" s="111">
        <f t="shared" si="361"/>
        <v>4.5724468245269447</v>
      </c>
      <c r="AG1553" s="121">
        <f t="array" ref="AG1553">INDEX($AW$11:$BA$66,MATCH($C1553&amp;$G1553,$AO$11:$AO$66&amp;$AP$11:$AP$66,0),COUNTIF($AW$10:$BA$10,"&lt;"&amp;AD1553)+1)</f>
        <v>2.9999999999999997E-4</v>
      </c>
    </row>
    <row r="1554" spans="2:33" ht="12.75" customHeight="1" x14ac:dyDescent="0.3">
      <c r="B1554" s="83" t="str">
        <f t="shared" si="349"/>
        <v>4 3/4-4 UN</v>
      </c>
      <c r="C1554" s="74" t="s">
        <v>498</v>
      </c>
      <c r="D1554" s="74"/>
      <c r="E1554" s="24" t="s">
        <v>604</v>
      </c>
      <c r="F1554" s="84" t="s">
        <v>716</v>
      </c>
      <c r="G1554" s="75">
        <v>4</v>
      </c>
      <c r="H1554" s="74" t="s">
        <v>519</v>
      </c>
      <c r="I1554" s="74" t="s">
        <v>661</v>
      </c>
      <c r="J1554" s="74" t="s">
        <v>588</v>
      </c>
      <c r="K1554" s="74" t="s">
        <v>600</v>
      </c>
      <c r="L1554" s="23">
        <f t="shared" si="350"/>
        <v>120.65</v>
      </c>
      <c r="M1554" s="23">
        <f t="shared" si="351"/>
        <v>6.35</v>
      </c>
      <c r="N1554" s="74">
        <v>60</v>
      </c>
      <c r="O1554" s="101">
        <f t="shared" si="352"/>
        <v>120.65</v>
      </c>
      <c r="P1554" s="85">
        <f t="shared" si="353"/>
        <v>38.1</v>
      </c>
      <c r="Q1554" s="58">
        <f t="shared" si="354"/>
        <v>0</v>
      </c>
      <c r="R1554" s="101">
        <f t="shared" si="355"/>
        <v>116.5256</v>
      </c>
      <c r="S1554" s="85">
        <f t="shared" si="356"/>
        <v>7.6</v>
      </c>
      <c r="T1554" s="58">
        <f t="shared" si="357"/>
        <v>0</v>
      </c>
      <c r="U1554" s="58">
        <f t="shared" si="358"/>
        <v>7.6</v>
      </c>
      <c r="V1554" s="75">
        <f t="array" ref="V1554">INDEX(AS$11:AS$66,MATCH(C1554&amp;G1554,AO$11:AO$66&amp;AP$11:AP$66,0),0)</f>
        <v>4</v>
      </c>
      <c r="X1554" s="120">
        <f t="shared" si="359"/>
        <v>0.25</v>
      </c>
      <c r="Y1554" s="61">
        <f t="array" ref="Y1554">INDEX($AQ$11:$AR$66,MATCH($C1554&amp;$G1554,$AO$11:$AO$66&amp;$AP$11:$AP$66,0),COUNTIF($AQ$10:$AR$10,"&lt;"&amp;Z1554)+1)</f>
        <v>2.9999999999999997E-4</v>
      </c>
      <c r="Z1554" s="61">
        <f t="shared" si="362"/>
        <v>4.75</v>
      </c>
      <c r="AA1554" s="61">
        <f t="array" ref="AA1554">INDEX($AT$11:$AV$66,MATCH($C1554&amp;$G1554,$AO$11:$AO$66&amp;$AP$11:$AP$66,0),COUNTIF($AT$10:$AV$10,"&lt;"&amp;Z1554)+1)</f>
        <v>1.5E-3</v>
      </c>
      <c r="AB1554" s="111">
        <f t="shared" si="360"/>
        <v>4.5876202367904177</v>
      </c>
      <c r="AC1554" s="121">
        <f t="array" ref="AC1554">INDEX($AW$11:$BA$66,MATCH($C1554&amp;$G1554,$AO$11:$AO$66&amp;$AP$11:$AP$66,0),COUNTIF($AW$10:$BA$10,"&lt;"&amp;Z1554)+1)</f>
        <v>2.9999999999999997E-4</v>
      </c>
      <c r="AD1554" s="62">
        <v>4.6871</v>
      </c>
      <c r="AE1554" s="61">
        <f t="array" ref="AE1554">INDEX($AT$11:$AV$66,MATCH($C1554&amp;$G1554,$AO$11:$AO$66&amp;$AP$11:$AP$66,0),COUNTIF($AT$10:$AV$10,"&lt;"&amp;AD1554)+1)</f>
        <v>1.5E-3</v>
      </c>
      <c r="AF1554" s="111">
        <f t="shared" si="361"/>
        <v>4.5788468245269449</v>
      </c>
      <c r="AG1554" s="121">
        <f t="array" ref="AG1554">INDEX($AW$11:$BA$66,MATCH($C1554&amp;$G1554,$AO$11:$AO$66&amp;$AP$11:$AP$66,0),COUNTIF($AW$10:$BA$10,"&lt;"&amp;AD1554)+1)</f>
        <v>2.9999999999999997E-4</v>
      </c>
    </row>
    <row r="1555" spans="2:33" ht="12.75" customHeight="1" x14ac:dyDescent="0.3">
      <c r="B1555" s="83" t="str">
        <f t="shared" si="349"/>
        <v>4 3/4-6 UN</v>
      </c>
      <c r="C1555" s="74" t="s">
        <v>498</v>
      </c>
      <c r="D1555" s="74"/>
      <c r="E1555" s="24" t="s">
        <v>604</v>
      </c>
      <c r="F1555" s="84" t="s">
        <v>716</v>
      </c>
      <c r="G1555" s="75">
        <v>6</v>
      </c>
      <c r="H1555" s="74" t="s">
        <v>519</v>
      </c>
      <c r="I1555" s="74" t="s">
        <v>660</v>
      </c>
      <c r="J1555" s="74" t="s">
        <v>588</v>
      </c>
      <c r="K1555" s="74" t="s">
        <v>600</v>
      </c>
      <c r="L1555" s="23">
        <f t="shared" si="350"/>
        <v>120.57129999999999</v>
      </c>
      <c r="M1555" s="23">
        <f t="shared" si="351"/>
        <v>4.2332999999999998</v>
      </c>
      <c r="N1555" s="74">
        <v>60</v>
      </c>
      <c r="O1555" s="101">
        <f t="shared" si="352"/>
        <v>120.57129999999999</v>
      </c>
      <c r="P1555" s="85">
        <f t="shared" si="353"/>
        <v>33</v>
      </c>
      <c r="Q1555" s="58">
        <f t="shared" si="354"/>
        <v>0</v>
      </c>
      <c r="R1555" s="101">
        <f t="shared" si="355"/>
        <v>117.8216</v>
      </c>
      <c r="S1555" s="85">
        <f t="shared" si="356"/>
        <v>7.6</v>
      </c>
      <c r="T1555" s="58">
        <f t="shared" si="357"/>
        <v>0</v>
      </c>
      <c r="U1555" s="58">
        <f t="shared" si="358"/>
        <v>7.6</v>
      </c>
      <c r="V1555" s="75">
        <f t="array" ref="V1555">INDEX(AS$11:AS$66,MATCH(C1555&amp;G1555,AO$11:AO$66&amp;AP$11:AP$66,0),0)</f>
        <v>5</v>
      </c>
      <c r="X1555" s="120">
        <f t="shared" si="359"/>
        <v>0.16666666666666666</v>
      </c>
      <c r="Y1555" s="61">
        <f t="array" ref="Y1555">INDEX($AQ$11:$AR$66,MATCH($C1555&amp;$G1555,$AO$11:$AO$66&amp;$AP$11:$AP$66,0),COUNTIF($AQ$10:$AR$10,"&lt;"&amp;Z1555)+1)</f>
        <v>2.9999999999999997E-4</v>
      </c>
      <c r="Z1555" s="123">
        <v>4.7469000000000001</v>
      </c>
      <c r="AA1555" s="61">
        <f t="array" ref="AA1555">INDEX($AT$11:$AV$66,MATCH($C1555&amp;$G1555,$AO$11:$AO$66&amp;$AP$11:$AP$66,0),COUNTIF($AT$10:$AV$10,"&lt;"&amp;Z1555)+1)</f>
        <v>1.2999999999999999E-3</v>
      </c>
      <c r="AB1555" s="111">
        <f t="shared" si="360"/>
        <v>4.638646824526945</v>
      </c>
      <c r="AC1555" s="121">
        <f t="array" ref="AC1555">INDEX($AW$11:$BA$66,MATCH($C1555&amp;$G1555,$AO$11:$AO$66&amp;$AP$11:$AP$66,0),COUNTIF($AW$10:$BA$10,"&lt;"&amp;Z1555)+1)</f>
        <v>2.9999999999999997E-4</v>
      </c>
      <c r="AD1555" s="62">
        <v>4.7004999999999999</v>
      </c>
      <c r="AE1555" s="61">
        <f t="array" ref="AE1555">INDEX($AT$11:$AV$66,MATCH($C1555&amp;$G1555,$AO$11:$AO$66&amp;$AP$11:$AP$66,0),COUNTIF($AT$10:$AV$10,"&lt;"&amp;AD1555)+1)</f>
        <v>1.2999999999999999E-3</v>
      </c>
      <c r="AF1555" s="111">
        <f t="shared" si="361"/>
        <v>4.6283312163512971</v>
      </c>
      <c r="AG1555" s="121">
        <f t="array" ref="AG1555">INDEX($AW$11:$BA$66,MATCH($C1555&amp;$G1555,$AO$11:$AO$66&amp;$AP$11:$AP$66,0),COUNTIF($AW$10:$BA$10,"&lt;"&amp;AD1555)+1)</f>
        <v>2.9999999999999997E-4</v>
      </c>
    </row>
    <row r="1556" spans="2:33" ht="12.75" customHeight="1" x14ac:dyDescent="0.3">
      <c r="B1556" s="83" t="str">
        <f t="shared" si="349"/>
        <v>4 3/4-6 UN</v>
      </c>
      <c r="C1556" s="74" t="s">
        <v>498</v>
      </c>
      <c r="D1556" s="74"/>
      <c r="E1556" s="24" t="s">
        <v>604</v>
      </c>
      <c r="F1556" s="84" t="s">
        <v>716</v>
      </c>
      <c r="G1556" s="75">
        <v>6</v>
      </c>
      <c r="H1556" s="74" t="s">
        <v>519</v>
      </c>
      <c r="I1556" s="74" t="s">
        <v>661</v>
      </c>
      <c r="J1556" s="74" t="s">
        <v>588</v>
      </c>
      <c r="K1556" s="74" t="s">
        <v>600</v>
      </c>
      <c r="L1556" s="23">
        <f t="shared" si="350"/>
        <v>120.65</v>
      </c>
      <c r="M1556" s="23">
        <f t="shared" si="351"/>
        <v>4.2332999999999998</v>
      </c>
      <c r="N1556" s="74">
        <v>60</v>
      </c>
      <c r="O1556" s="101">
        <f t="shared" si="352"/>
        <v>120.65</v>
      </c>
      <c r="P1556" s="85">
        <f t="shared" si="353"/>
        <v>33</v>
      </c>
      <c r="Q1556" s="58">
        <f t="shared" si="354"/>
        <v>0</v>
      </c>
      <c r="R1556" s="101">
        <f t="shared" si="355"/>
        <v>117.9004</v>
      </c>
      <c r="S1556" s="85">
        <f t="shared" si="356"/>
        <v>7.6</v>
      </c>
      <c r="T1556" s="58">
        <f t="shared" si="357"/>
        <v>0</v>
      </c>
      <c r="U1556" s="58">
        <f t="shared" si="358"/>
        <v>7.6</v>
      </c>
      <c r="V1556" s="75">
        <f t="array" ref="V1556">INDEX(AS$11:AS$66,MATCH(C1556&amp;G1556,AO$11:AO$66&amp;AP$11:AP$66,0),0)</f>
        <v>5</v>
      </c>
      <c r="X1556" s="120">
        <f t="shared" si="359"/>
        <v>0.16666666666666666</v>
      </c>
      <c r="Y1556" s="61">
        <f t="array" ref="Y1556">INDEX($AQ$11:$AR$66,MATCH($C1556&amp;$G1556,$AO$11:$AO$66&amp;$AP$11:$AP$66,0),COUNTIF($AQ$10:$AR$10,"&lt;"&amp;Z1556)+1)</f>
        <v>2.9999999999999997E-4</v>
      </c>
      <c r="Z1556" s="61">
        <f t="shared" si="362"/>
        <v>4.75</v>
      </c>
      <c r="AA1556" s="61">
        <f t="array" ref="AA1556">INDEX($AT$11:$AV$66,MATCH($C1556&amp;$G1556,$AO$11:$AO$66&amp;$AP$11:$AP$66,0),COUNTIF($AT$10:$AV$10,"&lt;"&amp;Z1556)+1)</f>
        <v>1.2999999999999999E-3</v>
      </c>
      <c r="AB1556" s="111">
        <f t="shared" si="360"/>
        <v>4.6417468245269449</v>
      </c>
      <c r="AC1556" s="121">
        <f t="array" ref="AC1556">INDEX($AW$11:$BA$66,MATCH($C1556&amp;$G1556,$AO$11:$AO$66&amp;$AP$11:$AP$66,0),COUNTIF($AW$10:$BA$10,"&lt;"&amp;Z1556)+1)</f>
        <v>2.9999999999999997E-4</v>
      </c>
      <c r="AD1556" s="62">
        <v>4.7061999999999999</v>
      </c>
      <c r="AE1556" s="61">
        <f t="array" ref="AE1556">INDEX($AT$11:$AV$66,MATCH($C1556&amp;$G1556,$AO$11:$AO$66&amp;$AP$11:$AP$66,0),COUNTIF($AT$10:$AV$10,"&lt;"&amp;AD1556)+1)</f>
        <v>1.2999999999999999E-3</v>
      </c>
      <c r="AF1556" s="111">
        <f t="shared" si="361"/>
        <v>4.6340312163512971</v>
      </c>
      <c r="AG1556" s="121">
        <f t="array" ref="AG1556">INDEX($AW$11:$BA$66,MATCH($C1556&amp;$G1556,$AO$11:$AO$66&amp;$AP$11:$AP$66,0),COUNTIF($AW$10:$BA$10,"&lt;"&amp;AD1556)+1)</f>
        <v>2.9999999999999997E-4</v>
      </c>
    </row>
    <row r="1557" spans="2:33" ht="12.75" customHeight="1" x14ac:dyDescent="0.3">
      <c r="B1557" s="83" t="str">
        <f t="shared" si="349"/>
        <v>4 3/4-12 UN</v>
      </c>
      <c r="C1557" s="74" t="s">
        <v>498</v>
      </c>
      <c r="D1557" s="74"/>
      <c r="E1557" s="24" t="s">
        <v>604</v>
      </c>
      <c r="F1557" s="84" t="s">
        <v>716</v>
      </c>
      <c r="G1557" s="75">
        <v>12</v>
      </c>
      <c r="H1557" s="74" t="s">
        <v>519</v>
      </c>
      <c r="I1557" s="74" t="s">
        <v>660</v>
      </c>
      <c r="J1557" s="74" t="s">
        <v>588</v>
      </c>
      <c r="K1557" s="74" t="s">
        <v>600</v>
      </c>
      <c r="L1557" s="23">
        <f t="shared" si="350"/>
        <v>120.5992</v>
      </c>
      <c r="M1557" s="23">
        <f t="shared" si="351"/>
        <v>2.1166999999999998</v>
      </c>
      <c r="N1557" s="74">
        <v>60</v>
      </c>
      <c r="O1557" s="101">
        <f t="shared" si="352"/>
        <v>120.5992</v>
      </c>
      <c r="P1557" s="85">
        <f t="shared" si="353"/>
        <v>22.9</v>
      </c>
      <c r="Q1557" s="58">
        <f t="shared" si="354"/>
        <v>0</v>
      </c>
      <c r="R1557" s="101">
        <f t="shared" si="355"/>
        <v>119.2244</v>
      </c>
      <c r="S1557" s="85">
        <f t="shared" si="356"/>
        <v>7.6</v>
      </c>
      <c r="T1557" s="58">
        <f t="shared" si="357"/>
        <v>0</v>
      </c>
      <c r="U1557" s="58">
        <f t="shared" si="358"/>
        <v>5.0999999999999996</v>
      </c>
      <c r="V1557" s="75">
        <f t="array" ref="V1557">INDEX(AS$11:AS$66,MATCH(C1557&amp;G1557,AO$11:AO$66&amp;AP$11:AP$66,0),0)</f>
        <v>6</v>
      </c>
      <c r="X1557" s="120">
        <f t="shared" si="359"/>
        <v>8.3333333333333329E-2</v>
      </c>
      <c r="Y1557" s="61">
        <f t="array" ref="Y1557">INDEX($AQ$11:$AR$66,MATCH($C1557&amp;$G1557,$AO$11:$AO$66&amp;$AP$11:$AP$66,0),COUNTIF($AQ$10:$AR$10,"&lt;"&amp;Z1557)+1)</f>
        <v>2.0000000000000001E-4</v>
      </c>
      <c r="Z1557" s="123">
        <v>4.7480000000000002</v>
      </c>
      <c r="AA1557" s="61">
        <f t="array" ref="AA1557">INDEX($AT$11:$AV$66,MATCH($C1557&amp;$G1557,$AO$11:$AO$66&amp;$AP$11:$AP$66,0),COUNTIF($AT$10:$AV$10,"&lt;"&amp;Z1557)+1)</f>
        <v>8.9999999999999998E-4</v>
      </c>
      <c r="AB1557" s="111">
        <f t="shared" si="360"/>
        <v>4.6938734122634731</v>
      </c>
      <c r="AC1557" s="121">
        <f t="array" ref="AC1557">INDEX($AW$11:$BA$66,MATCH($C1557&amp;$G1557,$AO$11:$AO$66&amp;$AP$11:$AP$66,0),COUNTIF($AW$10:$BA$10,"&lt;"&amp;Z1557)+1)</f>
        <v>2.9999999999999997E-4</v>
      </c>
      <c r="AD1557" s="62">
        <v>4.7233000000000001</v>
      </c>
      <c r="AE1557" s="61">
        <f t="array" ref="AE1557">INDEX($AT$11:$AV$66,MATCH($C1557&amp;$G1557,$AO$11:$AO$66&amp;$AP$11:$AP$66,0),COUNTIF($AT$10:$AV$10,"&lt;"&amp;AD1557)+1)</f>
        <v>8.9999999999999998E-4</v>
      </c>
      <c r="AF1557" s="111">
        <f t="shared" si="361"/>
        <v>4.6872156081756486</v>
      </c>
      <c r="AG1557" s="121">
        <f t="array" ref="AG1557">INDEX($AW$11:$BA$66,MATCH($C1557&amp;$G1557,$AO$11:$AO$66&amp;$AP$11:$AP$66,0),COUNTIF($AW$10:$BA$10,"&lt;"&amp;AD1557)+1)</f>
        <v>2.9999999999999997E-4</v>
      </c>
    </row>
    <row r="1558" spans="2:33" ht="12.75" customHeight="1" x14ac:dyDescent="0.3">
      <c r="B1558" s="83" t="str">
        <f t="shared" si="349"/>
        <v>4 3/4-12 UN</v>
      </c>
      <c r="C1558" s="74" t="s">
        <v>498</v>
      </c>
      <c r="D1558" s="74"/>
      <c r="E1558" s="24" t="s">
        <v>604</v>
      </c>
      <c r="F1558" s="84" t="s">
        <v>716</v>
      </c>
      <c r="G1558" s="75">
        <v>12</v>
      </c>
      <c r="H1558" s="74" t="s">
        <v>519</v>
      </c>
      <c r="I1558" s="74" t="s">
        <v>661</v>
      </c>
      <c r="J1558" s="74" t="s">
        <v>588</v>
      </c>
      <c r="K1558" s="74" t="s">
        <v>600</v>
      </c>
      <c r="L1558" s="23">
        <f t="shared" si="350"/>
        <v>120.65</v>
      </c>
      <c r="M1558" s="23">
        <f t="shared" si="351"/>
        <v>2.1166999999999998</v>
      </c>
      <c r="N1558" s="74">
        <v>60</v>
      </c>
      <c r="O1558" s="101">
        <f t="shared" si="352"/>
        <v>120.65</v>
      </c>
      <c r="P1558" s="85">
        <f t="shared" si="353"/>
        <v>22.9</v>
      </c>
      <c r="Q1558" s="58">
        <f t="shared" si="354"/>
        <v>0</v>
      </c>
      <c r="R1558" s="101">
        <f t="shared" si="355"/>
        <v>119.2752</v>
      </c>
      <c r="S1558" s="85">
        <f t="shared" si="356"/>
        <v>7.6</v>
      </c>
      <c r="T1558" s="58">
        <f t="shared" si="357"/>
        <v>0</v>
      </c>
      <c r="U1558" s="58">
        <f t="shared" si="358"/>
        <v>5.0999999999999996</v>
      </c>
      <c r="V1558" s="75">
        <f t="array" ref="V1558">INDEX(AS$11:AS$66,MATCH(C1558&amp;G1558,AO$11:AO$66&amp;AP$11:AP$66,0),0)</f>
        <v>6</v>
      </c>
      <c r="X1558" s="120">
        <f t="shared" si="359"/>
        <v>8.3333333333333329E-2</v>
      </c>
      <c r="Y1558" s="61">
        <f t="array" ref="Y1558">INDEX($AQ$11:$AR$66,MATCH($C1558&amp;$G1558,$AO$11:$AO$66&amp;$AP$11:$AP$66,0),COUNTIF($AQ$10:$AR$10,"&lt;"&amp;Z1558)+1)</f>
        <v>2.0000000000000001E-4</v>
      </c>
      <c r="Z1558" s="61">
        <f t="shared" si="362"/>
        <v>4.75</v>
      </c>
      <c r="AA1558" s="61">
        <f t="array" ref="AA1558">INDEX($AT$11:$AV$66,MATCH($C1558&amp;$G1558,$AO$11:$AO$66&amp;$AP$11:$AP$66,0),COUNTIF($AT$10:$AV$10,"&lt;"&amp;Z1558)+1)</f>
        <v>8.9999999999999998E-4</v>
      </c>
      <c r="AB1558" s="111">
        <f t="shared" si="360"/>
        <v>4.6958734122634729</v>
      </c>
      <c r="AC1558" s="121">
        <f t="array" ref="AC1558">INDEX($AW$11:$BA$66,MATCH($C1558&amp;$G1558,$AO$11:$AO$66&amp;$AP$11:$AP$66,0),COUNTIF($AW$10:$BA$10,"&lt;"&amp;Z1558)+1)</f>
        <v>2.9999999999999997E-4</v>
      </c>
      <c r="AD1558" s="62">
        <v>4.7270000000000003</v>
      </c>
      <c r="AE1558" s="61">
        <f t="array" ref="AE1558">INDEX($AT$11:$AV$66,MATCH($C1558&amp;$G1558,$AO$11:$AO$66&amp;$AP$11:$AP$66,0),COUNTIF($AT$10:$AV$10,"&lt;"&amp;AD1558)+1)</f>
        <v>8.9999999999999998E-4</v>
      </c>
      <c r="AF1558" s="111">
        <f t="shared" si="361"/>
        <v>4.6909156081756489</v>
      </c>
      <c r="AG1558" s="121">
        <f t="array" ref="AG1558">INDEX($AW$11:$BA$66,MATCH($C1558&amp;$G1558,$AO$11:$AO$66&amp;$AP$11:$AP$66,0),COUNTIF($AW$10:$BA$10,"&lt;"&amp;AD1558)+1)</f>
        <v>2.9999999999999997E-4</v>
      </c>
    </row>
    <row r="1559" spans="2:33" ht="12.75" customHeight="1" x14ac:dyDescent="0.3">
      <c r="B1559" s="83" t="str">
        <f t="shared" si="349"/>
        <v>4 3/4-16 UN</v>
      </c>
      <c r="C1559" s="74" t="s">
        <v>498</v>
      </c>
      <c r="D1559" s="74"/>
      <c r="E1559" s="24" t="s">
        <v>604</v>
      </c>
      <c r="F1559" s="84" t="s">
        <v>716</v>
      </c>
      <c r="G1559" s="75">
        <v>16</v>
      </c>
      <c r="H1559" s="74" t="s">
        <v>519</v>
      </c>
      <c r="I1559" s="74" t="s">
        <v>660</v>
      </c>
      <c r="J1559" s="74" t="s">
        <v>588</v>
      </c>
      <c r="K1559" s="74" t="s">
        <v>600</v>
      </c>
      <c r="L1559" s="23">
        <f t="shared" si="350"/>
        <v>120.60429999999999</v>
      </c>
      <c r="M1559" s="23">
        <f t="shared" si="351"/>
        <v>1.5874999999999999</v>
      </c>
      <c r="N1559" s="74">
        <v>60</v>
      </c>
      <c r="O1559" s="101">
        <f t="shared" si="352"/>
        <v>120.60429999999999</v>
      </c>
      <c r="P1559" s="85">
        <f t="shared" si="353"/>
        <v>22.9</v>
      </c>
      <c r="Q1559" s="58">
        <f t="shared" si="354"/>
        <v>0</v>
      </c>
      <c r="R1559" s="101">
        <f t="shared" si="355"/>
        <v>119.5732</v>
      </c>
      <c r="S1559" s="85">
        <f t="shared" si="356"/>
        <v>7.6</v>
      </c>
      <c r="T1559" s="58">
        <f t="shared" si="357"/>
        <v>0</v>
      </c>
      <c r="U1559" s="58">
        <f t="shared" si="358"/>
        <v>3.8</v>
      </c>
      <c r="V1559" s="75">
        <f t="array" ref="V1559">INDEX(AS$11:AS$66,MATCH(C1559&amp;G1559,AO$11:AO$66&amp;AP$11:AP$66,0),0)</f>
        <v>8</v>
      </c>
      <c r="X1559" s="120">
        <f t="shared" si="359"/>
        <v>6.25E-2</v>
      </c>
      <c r="Y1559" s="61">
        <f t="array" ref="Y1559">INDEX($AQ$11:$AR$66,MATCH($C1559&amp;$G1559,$AO$11:$AO$66&amp;$AP$11:$AP$66,0),COUNTIF($AQ$10:$AR$10,"&lt;"&amp;Z1559)+1)</f>
        <v>1.4999999999999999E-4</v>
      </c>
      <c r="Z1559" s="123">
        <v>4.7481999999999998</v>
      </c>
      <c r="AA1559" s="61">
        <f t="array" ref="AA1559">INDEX($AT$11:$AV$66,MATCH($C1559&amp;$G1559,$AO$11:$AO$66&amp;$AP$11:$AP$66,0),COUNTIF($AT$10:$AV$10,"&lt;"&amp;Z1559)+1)</f>
        <v>8.9999999999999998E-4</v>
      </c>
      <c r="AB1559" s="111">
        <f t="shared" si="360"/>
        <v>4.7076050591976042</v>
      </c>
      <c r="AC1559" s="121">
        <f t="array" ref="AC1559">INDEX($AW$11:$BA$66,MATCH($C1559&amp;$G1559,$AO$11:$AO$66&amp;$AP$11:$AP$66,0),COUNTIF($AW$10:$BA$10,"&lt;"&amp;Z1559)+1)</f>
        <v>2.9999999999999997E-4</v>
      </c>
      <c r="AD1559" s="62">
        <v>4.7286000000000001</v>
      </c>
      <c r="AE1559" s="61">
        <f t="array" ref="AE1559">INDEX($AT$11:$AV$66,MATCH($C1559&amp;$G1559,$AO$11:$AO$66&amp;$AP$11:$AP$66,0),COUNTIF($AT$10:$AV$10,"&lt;"&amp;AD1559)+1)</f>
        <v>8.9999999999999998E-4</v>
      </c>
      <c r="AF1559" s="111">
        <f t="shared" si="361"/>
        <v>4.7015367061317361</v>
      </c>
      <c r="AG1559" s="121">
        <f t="array" ref="AG1559">INDEX($AW$11:$BA$66,MATCH($C1559&amp;$G1559,$AO$11:$AO$66&amp;$AP$11:$AP$66,0),COUNTIF($AW$10:$BA$10,"&lt;"&amp;AD1559)+1)</f>
        <v>2.9999999999999997E-4</v>
      </c>
    </row>
    <row r="1560" spans="2:33" ht="12.75" customHeight="1" x14ac:dyDescent="0.3">
      <c r="B1560" s="83" t="str">
        <f t="shared" si="349"/>
        <v>4 3/4-16 UN</v>
      </c>
      <c r="C1560" s="74" t="s">
        <v>498</v>
      </c>
      <c r="D1560" s="74"/>
      <c r="E1560" s="24" t="s">
        <v>604</v>
      </c>
      <c r="F1560" s="84" t="s">
        <v>716</v>
      </c>
      <c r="G1560" s="75">
        <v>16</v>
      </c>
      <c r="H1560" s="74" t="s">
        <v>519</v>
      </c>
      <c r="I1560" s="74" t="s">
        <v>661</v>
      </c>
      <c r="J1560" s="74" t="s">
        <v>588</v>
      </c>
      <c r="K1560" s="74" t="s">
        <v>600</v>
      </c>
      <c r="L1560" s="23">
        <f t="shared" si="350"/>
        <v>120.65</v>
      </c>
      <c r="M1560" s="23">
        <f t="shared" si="351"/>
        <v>1.5874999999999999</v>
      </c>
      <c r="N1560" s="74">
        <v>60</v>
      </c>
      <c r="O1560" s="101">
        <f t="shared" si="352"/>
        <v>120.65</v>
      </c>
      <c r="P1560" s="85">
        <f t="shared" si="353"/>
        <v>22.9</v>
      </c>
      <c r="Q1560" s="58">
        <f t="shared" si="354"/>
        <v>0</v>
      </c>
      <c r="R1560" s="101">
        <f t="shared" si="355"/>
        <v>119.6189</v>
      </c>
      <c r="S1560" s="85">
        <f t="shared" si="356"/>
        <v>7.6</v>
      </c>
      <c r="T1560" s="58">
        <f t="shared" si="357"/>
        <v>0</v>
      </c>
      <c r="U1560" s="58">
        <f t="shared" si="358"/>
        <v>3.8</v>
      </c>
      <c r="V1560" s="75">
        <f t="array" ref="V1560">INDEX(AS$11:AS$66,MATCH(C1560&amp;G1560,AO$11:AO$66&amp;AP$11:AP$66,0),0)</f>
        <v>8</v>
      </c>
      <c r="X1560" s="120">
        <f t="shared" si="359"/>
        <v>6.25E-2</v>
      </c>
      <c r="Y1560" s="61">
        <f t="array" ref="Y1560">INDEX($AQ$11:$AR$66,MATCH($C1560&amp;$G1560,$AO$11:$AO$66&amp;$AP$11:$AP$66,0),COUNTIF($AQ$10:$AR$10,"&lt;"&amp;Z1560)+1)</f>
        <v>1.4999999999999999E-4</v>
      </c>
      <c r="Z1560" s="61">
        <f t="shared" si="362"/>
        <v>4.75</v>
      </c>
      <c r="AA1560" s="61">
        <f t="array" ref="AA1560">INDEX($AT$11:$AV$66,MATCH($C1560&amp;$G1560,$AO$11:$AO$66&amp;$AP$11:$AP$66,0),COUNTIF($AT$10:$AV$10,"&lt;"&amp;Z1560)+1)</f>
        <v>8.9999999999999998E-4</v>
      </c>
      <c r="AB1560" s="111">
        <f t="shared" si="360"/>
        <v>4.7094050591976044</v>
      </c>
      <c r="AC1560" s="121">
        <f t="array" ref="AC1560">INDEX($AW$11:$BA$66,MATCH($C1560&amp;$G1560,$AO$11:$AO$66&amp;$AP$11:$AP$66,0),COUNTIF($AW$10:$BA$10,"&lt;"&amp;Z1560)+1)</f>
        <v>2.9999999999999997E-4</v>
      </c>
      <c r="AD1560" s="62">
        <v>4.7320000000000002</v>
      </c>
      <c r="AE1560" s="61">
        <f t="array" ref="AE1560">INDEX($AT$11:$AV$66,MATCH($C1560&amp;$G1560,$AO$11:$AO$66&amp;$AP$11:$AP$66,0),COUNTIF($AT$10:$AV$10,"&lt;"&amp;AD1560)+1)</f>
        <v>8.9999999999999998E-4</v>
      </c>
      <c r="AF1560" s="111">
        <f t="shared" si="361"/>
        <v>4.7049367061317362</v>
      </c>
      <c r="AG1560" s="121">
        <f t="array" ref="AG1560">INDEX($AW$11:$BA$66,MATCH($C1560&amp;$G1560,$AO$11:$AO$66&amp;$AP$11:$AP$66,0),COUNTIF($AW$10:$BA$10,"&lt;"&amp;AD1560)+1)</f>
        <v>2.9999999999999997E-4</v>
      </c>
    </row>
    <row r="1561" spans="2:33" ht="12.75" customHeight="1" x14ac:dyDescent="0.3">
      <c r="B1561" s="83" t="str">
        <f t="shared" si="349"/>
        <v>4 7/8-6 UN</v>
      </c>
      <c r="C1561" s="74" t="s">
        <v>498</v>
      </c>
      <c r="D1561" s="74"/>
      <c r="E1561" s="24" t="s">
        <v>604</v>
      </c>
      <c r="F1561" s="84" t="s">
        <v>717</v>
      </c>
      <c r="G1561" s="75">
        <v>6</v>
      </c>
      <c r="H1561" s="74" t="s">
        <v>519</v>
      </c>
      <c r="I1561" s="74" t="s">
        <v>660</v>
      </c>
      <c r="J1561" s="74" t="s">
        <v>588</v>
      </c>
      <c r="K1561" s="74" t="s">
        <v>600</v>
      </c>
      <c r="L1561" s="23">
        <f t="shared" si="350"/>
        <v>123.74630000000001</v>
      </c>
      <c r="M1561" s="23">
        <f t="shared" si="351"/>
        <v>4.2332999999999998</v>
      </c>
      <c r="N1561" s="74">
        <v>60</v>
      </c>
      <c r="O1561" s="101">
        <f t="shared" si="352"/>
        <v>123.74630000000001</v>
      </c>
      <c r="P1561" s="85">
        <f t="shared" si="353"/>
        <v>33</v>
      </c>
      <c r="Q1561" s="58">
        <f t="shared" si="354"/>
        <v>0</v>
      </c>
      <c r="R1561" s="101">
        <f t="shared" si="355"/>
        <v>120.9966</v>
      </c>
      <c r="S1561" s="85">
        <f t="shared" si="356"/>
        <v>7.6</v>
      </c>
      <c r="T1561" s="58">
        <f t="shared" si="357"/>
        <v>0</v>
      </c>
      <c r="U1561" s="58">
        <f t="shared" si="358"/>
        <v>7.6</v>
      </c>
      <c r="V1561" s="75">
        <f t="array" ref="V1561">INDEX(AS$11:AS$66,MATCH(C1561&amp;G1561,AO$11:AO$66&amp;AP$11:AP$66,0),0)</f>
        <v>5</v>
      </c>
      <c r="X1561" s="120">
        <f t="shared" si="359"/>
        <v>0.16666666666666666</v>
      </c>
      <c r="Y1561" s="61">
        <f t="array" ref="Y1561">INDEX($AQ$11:$AR$66,MATCH($C1561&amp;$G1561,$AO$11:$AO$66&amp;$AP$11:$AP$66,0),COUNTIF($AQ$10:$AR$10,"&lt;"&amp;Z1561)+1)</f>
        <v>2.9999999999999997E-4</v>
      </c>
      <c r="Z1561" s="123">
        <v>4.8719000000000001</v>
      </c>
      <c r="AA1561" s="61">
        <f t="array" ref="AA1561">INDEX($AT$11:$AV$66,MATCH($C1561&amp;$G1561,$AO$11:$AO$66&amp;$AP$11:$AP$66,0),COUNTIF($AT$10:$AV$10,"&lt;"&amp;Z1561)+1)</f>
        <v>1.2999999999999999E-3</v>
      </c>
      <c r="AB1561" s="111">
        <f t="shared" si="360"/>
        <v>4.763646824526945</v>
      </c>
      <c r="AC1561" s="121">
        <f t="array" ref="AC1561">INDEX($AW$11:$BA$66,MATCH($C1561&amp;$G1561,$AO$11:$AO$66&amp;$AP$11:$AP$66,0),COUNTIF($AW$10:$BA$10,"&lt;"&amp;Z1561)+1)</f>
        <v>2.9999999999999997E-4</v>
      </c>
      <c r="AD1561" s="62">
        <v>4.8254000000000001</v>
      </c>
      <c r="AE1561" s="61">
        <f t="array" ref="AE1561">INDEX($AT$11:$AV$66,MATCH($C1561&amp;$G1561,$AO$11:$AO$66&amp;$AP$11:$AP$66,0),COUNTIF($AT$10:$AV$10,"&lt;"&amp;AD1561)+1)</f>
        <v>1.2999999999999999E-3</v>
      </c>
      <c r="AF1561" s="111">
        <f t="shared" si="361"/>
        <v>4.7532312163512973</v>
      </c>
      <c r="AG1561" s="121">
        <f t="array" ref="AG1561">INDEX($AW$11:$BA$66,MATCH($C1561&amp;$G1561,$AO$11:$AO$66&amp;$AP$11:$AP$66,0),COUNTIF($AW$10:$BA$10,"&lt;"&amp;AD1561)+1)</f>
        <v>2.9999999999999997E-4</v>
      </c>
    </row>
    <row r="1562" spans="2:33" ht="12.75" customHeight="1" x14ac:dyDescent="0.3">
      <c r="B1562" s="83" t="str">
        <f t="shared" si="349"/>
        <v>4 7/8-6 UN</v>
      </c>
      <c r="C1562" s="74" t="s">
        <v>498</v>
      </c>
      <c r="D1562" s="74"/>
      <c r="E1562" s="24" t="s">
        <v>604</v>
      </c>
      <c r="F1562" s="84" t="s">
        <v>717</v>
      </c>
      <c r="G1562" s="75">
        <v>6</v>
      </c>
      <c r="H1562" s="74" t="s">
        <v>519</v>
      </c>
      <c r="I1562" s="74" t="s">
        <v>661</v>
      </c>
      <c r="J1562" s="74" t="s">
        <v>588</v>
      </c>
      <c r="K1562" s="74" t="s">
        <v>600</v>
      </c>
      <c r="L1562" s="23">
        <f t="shared" si="350"/>
        <v>123.825</v>
      </c>
      <c r="M1562" s="23">
        <f t="shared" si="351"/>
        <v>4.2332999999999998</v>
      </c>
      <c r="N1562" s="74">
        <v>60</v>
      </c>
      <c r="O1562" s="101">
        <f t="shared" si="352"/>
        <v>123.825</v>
      </c>
      <c r="P1562" s="85">
        <f t="shared" si="353"/>
        <v>33</v>
      </c>
      <c r="Q1562" s="58">
        <f t="shared" si="354"/>
        <v>0</v>
      </c>
      <c r="R1562" s="101">
        <f t="shared" si="355"/>
        <v>121.0754</v>
      </c>
      <c r="S1562" s="85">
        <f t="shared" si="356"/>
        <v>7.6</v>
      </c>
      <c r="T1562" s="58">
        <f t="shared" si="357"/>
        <v>0</v>
      </c>
      <c r="U1562" s="58">
        <f t="shared" si="358"/>
        <v>7.6</v>
      </c>
      <c r="V1562" s="75">
        <f t="array" ref="V1562">INDEX(AS$11:AS$66,MATCH(C1562&amp;G1562,AO$11:AO$66&amp;AP$11:AP$66,0),0)</f>
        <v>5</v>
      </c>
      <c r="X1562" s="120">
        <f t="shared" si="359"/>
        <v>0.16666666666666666</v>
      </c>
      <c r="Y1562" s="61">
        <f t="array" ref="Y1562">INDEX($AQ$11:$AR$66,MATCH($C1562&amp;$G1562,$AO$11:$AO$66&amp;$AP$11:$AP$66,0),COUNTIF($AQ$10:$AR$10,"&lt;"&amp;Z1562)+1)</f>
        <v>2.9999999999999997E-4</v>
      </c>
      <c r="Z1562" s="61">
        <f t="shared" si="362"/>
        <v>4.875</v>
      </c>
      <c r="AA1562" s="61">
        <f t="array" ref="AA1562">INDEX($AT$11:$AV$66,MATCH($C1562&amp;$G1562,$AO$11:$AO$66&amp;$AP$11:$AP$66,0),COUNTIF($AT$10:$AV$10,"&lt;"&amp;Z1562)+1)</f>
        <v>1.2999999999999999E-3</v>
      </c>
      <c r="AB1562" s="111">
        <f t="shared" si="360"/>
        <v>4.7667468245269449</v>
      </c>
      <c r="AC1562" s="121">
        <f t="array" ref="AC1562">INDEX($AW$11:$BA$66,MATCH($C1562&amp;$G1562,$AO$11:$AO$66&amp;$AP$11:$AP$66,0),COUNTIF($AW$10:$BA$10,"&lt;"&amp;Z1562)+1)</f>
        <v>2.9999999999999997E-4</v>
      </c>
      <c r="AD1562" s="62">
        <v>4.8311000000000002</v>
      </c>
      <c r="AE1562" s="61">
        <f t="array" ref="AE1562">INDEX($AT$11:$AV$66,MATCH($C1562&amp;$G1562,$AO$11:$AO$66&amp;$AP$11:$AP$66,0),COUNTIF($AT$10:$AV$10,"&lt;"&amp;AD1562)+1)</f>
        <v>1.2999999999999999E-3</v>
      </c>
      <c r="AF1562" s="111">
        <f t="shared" si="361"/>
        <v>4.7589312163512973</v>
      </c>
      <c r="AG1562" s="121">
        <f t="array" ref="AG1562">INDEX($AW$11:$BA$66,MATCH($C1562&amp;$G1562,$AO$11:$AO$66&amp;$AP$11:$AP$66,0),COUNTIF($AW$10:$BA$10,"&lt;"&amp;AD1562)+1)</f>
        <v>2.9999999999999997E-4</v>
      </c>
    </row>
    <row r="1563" spans="2:33" ht="12.75" customHeight="1" x14ac:dyDescent="0.3">
      <c r="B1563" s="83" t="str">
        <f t="shared" si="349"/>
        <v>4 7/8-12 UN</v>
      </c>
      <c r="C1563" s="74" t="s">
        <v>498</v>
      </c>
      <c r="D1563" s="74"/>
      <c r="E1563" s="24" t="s">
        <v>604</v>
      </c>
      <c r="F1563" s="84" t="s">
        <v>717</v>
      </c>
      <c r="G1563" s="75">
        <v>12</v>
      </c>
      <c r="H1563" s="74" t="s">
        <v>519</v>
      </c>
      <c r="I1563" s="74" t="s">
        <v>660</v>
      </c>
      <c r="J1563" s="74" t="s">
        <v>588</v>
      </c>
      <c r="K1563" s="74" t="s">
        <v>600</v>
      </c>
      <c r="L1563" s="23">
        <f t="shared" si="350"/>
        <v>123.77419999999999</v>
      </c>
      <c r="M1563" s="23">
        <f t="shared" si="351"/>
        <v>2.1166999999999998</v>
      </c>
      <c r="N1563" s="74">
        <v>60</v>
      </c>
      <c r="O1563" s="101">
        <f t="shared" si="352"/>
        <v>123.77419999999999</v>
      </c>
      <c r="P1563" s="85">
        <f t="shared" si="353"/>
        <v>22.9</v>
      </c>
      <c r="Q1563" s="58">
        <f t="shared" si="354"/>
        <v>0</v>
      </c>
      <c r="R1563" s="101">
        <f t="shared" si="355"/>
        <v>122.3994</v>
      </c>
      <c r="S1563" s="85">
        <f t="shared" si="356"/>
        <v>7.6</v>
      </c>
      <c r="T1563" s="58">
        <f t="shared" si="357"/>
        <v>0</v>
      </c>
      <c r="U1563" s="58">
        <f t="shared" si="358"/>
        <v>5.0999999999999996</v>
      </c>
      <c r="V1563" s="75">
        <f t="array" ref="V1563">INDEX(AS$11:AS$66,MATCH(C1563&amp;G1563,AO$11:AO$66&amp;AP$11:AP$66,0),0)</f>
        <v>6</v>
      </c>
      <c r="X1563" s="120">
        <f t="shared" si="359"/>
        <v>8.3333333333333329E-2</v>
      </c>
      <c r="Y1563" s="61">
        <f t="array" ref="Y1563">INDEX($AQ$11:$AR$66,MATCH($C1563&amp;$G1563,$AO$11:$AO$66&amp;$AP$11:$AP$66,0),COUNTIF($AQ$10:$AR$10,"&lt;"&amp;Z1563)+1)</f>
        <v>2.0000000000000001E-4</v>
      </c>
      <c r="Z1563" s="123">
        <v>4.8730000000000002</v>
      </c>
      <c r="AA1563" s="61">
        <f t="array" ref="AA1563">INDEX($AT$11:$AV$66,MATCH($C1563&amp;$G1563,$AO$11:$AO$66&amp;$AP$11:$AP$66,0),COUNTIF($AT$10:$AV$10,"&lt;"&amp;Z1563)+1)</f>
        <v>8.9999999999999998E-4</v>
      </c>
      <c r="AB1563" s="111">
        <f t="shared" si="360"/>
        <v>4.8188734122634731</v>
      </c>
      <c r="AC1563" s="121">
        <f t="array" ref="AC1563">INDEX($AW$11:$BA$66,MATCH($C1563&amp;$G1563,$AO$11:$AO$66&amp;$AP$11:$AP$66,0),COUNTIF($AW$10:$BA$10,"&lt;"&amp;Z1563)+1)</f>
        <v>2.9999999999999997E-4</v>
      </c>
      <c r="AD1563" s="62">
        <v>4.8483000000000001</v>
      </c>
      <c r="AE1563" s="61">
        <f t="array" ref="AE1563">INDEX($AT$11:$AV$66,MATCH($C1563&amp;$G1563,$AO$11:$AO$66&amp;$AP$11:$AP$66,0),COUNTIF($AT$10:$AV$10,"&lt;"&amp;AD1563)+1)</f>
        <v>8.9999999999999998E-4</v>
      </c>
      <c r="AF1563" s="111">
        <f t="shared" si="361"/>
        <v>4.8122156081756486</v>
      </c>
      <c r="AG1563" s="121">
        <f t="array" ref="AG1563">INDEX($AW$11:$BA$66,MATCH($C1563&amp;$G1563,$AO$11:$AO$66&amp;$AP$11:$AP$66,0),COUNTIF($AW$10:$BA$10,"&lt;"&amp;AD1563)+1)</f>
        <v>2.9999999999999997E-4</v>
      </c>
    </row>
    <row r="1564" spans="2:33" ht="12.75" customHeight="1" x14ac:dyDescent="0.3">
      <c r="B1564" s="83" t="str">
        <f t="shared" si="349"/>
        <v>4 7/8-12 UN</v>
      </c>
      <c r="C1564" s="74" t="s">
        <v>498</v>
      </c>
      <c r="D1564" s="74"/>
      <c r="E1564" s="24" t="s">
        <v>604</v>
      </c>
      <c r="F1564" s="84" t="s">
        <v>717</v>
      </c>
      <c r="G1564" s="75">
        <v>12</v>
      </c>
      <c r="H1564" s="74" t="s">
        <v>519</v>
      </c>
      <c r="I1564" s="74" t="s">
        <v>661</v>
      </c>
      <c r="J1564" s="74" t="s">
        <v>588</v>
      </c>
      <c r="K1564" s="74" t="s">
        <v>600</v>
      </c>
      <c r="L1564" s="23">
        <f t="shared" si="350"/>
        <v>123.825</v>
      </c>
      <c r="M1564" s="23">
        <f t="shared" si="351"/>
        <v>2.1166999999999998</v>
      </c>
      <c r="N1564" s="74">
        <v>60</v>
      </c>
      <c r="O1564" s="101">
        <f t="shared" si="352"/>
        <v>123.825</v>
      </c>
      <c r="P1564" s="85">
        <f t="shared" si="353"/>
        <v>22.9</v>
      </c>
      <c r="Q1564" s="58">
        <f t="shared" si="354"/>
        <v>0</v>
      </c>
      <c r="R1564" s="101">
        <f t="shared" si="355"/>
        <v>122.4502</v>
      </c>
      <c r="S1564" s="85">
        <f t="shared" si="356"/>
        <v>7.6</v>
      </c>
      <c r="T1564" s="58">
        <f t="shared" si="357"/>
        <v>0</v>
      </c>
      <c r="U1564" s="58">
        <f t="shared" si="358"/>
        <v>5.0999999999999996</v>
      </c>
      <c r="V1564" s="75">
        <f t="array" ref="V1564">INDEX(AS$11:AS$66,MATCH(C1564&amp;G1564,AO$11:AO$66&amp;AP$11:AP$66,0),0)</f>
        <v>6</v>
      </c>
      <c r="X1564" s="120">
        <f t="shared" si="359"/>
        <v>8.3333333333333329E-2</v>
      </c>
      <c r="Y1564" s="61">
        <f t="array" ref="Y1564">INDEX($AQ$11:$AR$66,MATCH($C1564&amp;$G1564,$AO$11:$AO$66&amp;$AP$11:$AP$66,0),COUNTIF($AQ$10:$AR$10,"&lt;"&amp;Z1564)+1)</f>
        <v>2.0000000000000001E-4</v>
      </c>
      <c r="Z1564" s="61">
        <f t="shared" si="362"/>
        <v>4.875</v>
      </c>
      <c r="AA1564" s="61">
        <f t="array" ref="AA1564">INDEX($AT$11:$AV$66,MATCH($C1564&amp;$G1564,$AO$11:$AO$66&amp;$AP$11:$AP$66,0),COUNTIF($AT$10:$AV$10,"&lt;"&amp;Z1564)+1)</f>
        <v>8.9999999999999998E-4</v>
      </c>
      <c r="AB1564" s="111">
        <f t="shared" si="360"/>
        <v>4.8208734122634729</v>
      </c>
      <c r="AC1564" s="121">
        <f t="array" ref="AC1564">INDEX($AW$11:$BA$66,MATCH($C1564&amp;$G1564,$AO$11:$AO$66&amp;$AP$11:$AP$66,0),COUNTIF($AW$10:$BA$10,"&lt;"&amp;Z1564)+1)</f>
        <v>2.9999999999999997E-4</v>
      </c>
      <c r="AD1564" s="62">
        <v>4.8520000000000003</v>
      </c>
      <c r="AE1564" s="61">
        <f t="array" ref="AE1564">INDEX($AT$11:$AV$66,MATCH($C1564&amp;$G1564,$AO$11:$AO$66&amp;$AP$11:$AP$66,0),COUNTIF($AT$10:$AV$10,"&lt;"&amp;AD1564)+1)</f>
        <v>8.9999999999999998E-4</v>
      </c>
      <c r="AF1564" s="111">
        <f t="shared" si="361"/>
        <v>4.8159156081756489</v>
      </c>
      <c r="AG1564" s="121">
        <f t="array" ref="AG1564">INDEX($AW$11:$BA$66,MATCH($C1564&amp;$G1564,$AO$11:$AO$66&amp;$AP$11:$AP$66,0),COUNTIF($AW$10:$BA$10,"&lt;"&amp;AD1564)+1)</f>
        <v>2.9999999999999997E-4</v>
      </c>
    </row>
    <row r="1565" spans="2:33" ht="12.75" customHeight="1" x14ac:dyDescent="0.3">
      <c r="B1565" s="83" t="str">
        <f t="shared" si="349"/>
        <v>4 7/8-16 UN</v>
      </c>
      <c r="C1565" s="74" t="s">
        <v>498</v>
      </c>
      <c r="D1565" s="74"/>
      <c r="E1565" s="24" t="s">
        <v>604</v>
      </c>
      <c r="F1565" s="84" t="s">
        <v>717</v>
      </c>
      <c r="G1565" s="75">
        <v>16</v>
      </c>
      <c r="H1565" s="74" t="s">
        <v>519</v>
      </c>
      <c r="I1565" s="74" t="s">
        <v>660</v>
      </c>
      <c r="J1565" s="74" t="s">
        <v>588</v>
      </c>
      <c r="K1565" s="74" t="s">
        <v>600</v>
      </c>
      <c r="L1565" s="23">
        <f t="shared" si="350"/>
        <v>123.77930000000001</v>
      </c>
      <c r="M1565" s="23">
        <f t="shared" si="351"/>
        <v>1.5874999999999999</v>
      </c>
      <c r="N1565" s="74">
        <v>60</v>
      </c>
      <c r="O1565" s="101">
        <f t="shared" si="352"/>
        <v>123.77930000000001</v>
      </c>
      <c r="P1565" s="85">
        <f t="shared" si="353"/>
        <v>22.9</v>
      </c>
      <c r="Q1565" s="58">
        <f t="shared" si="354"/>
        <v>0</v>
      </c>
      <c r="R1565" s="101">
        <f t="shared" si="355"/>
        <v>122.7482</v>
      </c>
      <c r="S1565" s="85">
        <f t="shared" si="356"/>
        <v>7.6</v>
      </c>
      <c r="T1565" s="58">
        <f t="shared" si="357"/>
        <v>0</v>
      </c>
      <c r="U1565" s="58">
        <f t="shared" si="358"/>
        <v>3.8</v>
      </c>
      <c r="V1565" s="75">
        <f t="array" ref="V1565">INDEX(AS$11:AS$66,MATCH(C1565&amp;G1565,AO$11:AO$66&amp;AP$11:AP$66,0),0)</f>
        <v>8</v>
      </c>
      <c r="X1565" s="120">
        <f t="shared" si="359"/>
        <v>6.25E-2</v>
      </c>
      <c r="Y1565" s="61">
        <f t="array" ref="Y1565">INDEX($AQ$11:$AR$66,MATCH($C1565&amp;$G1565,$AO$11:$AO$66&amp;$AP$11:$AP$66,0),COUNTIF($AQ$10:$AR$10,"&lt;"&amp;Z1565)+1)</f>
        <v>1.4999999999999999E-4</v>
      </c>
      <c r="Z1565" s="123">
        <v>4.8731999999999998</v>
      </c>
      <c r="AA1565" s="61">
        <f t="array" ref="AA1565">INDEX($AT$11:$AV$66,MATCH($C1565&amp;$G1565,$AO$11:$AO$66&amp;$AP$11:$AP$66,0),COUNTIF($AT$10:$AV$10,"&lt;"&amp;Z1565)+1)</f>
        <v>8.9999999999999998E-4</v>
      </c>
      <c r="AB1565" s="111">
        <f t="shared" si="360"/>
        <v>4.8326050591976042</v>
      </c>
      <c r="AC1565" s="121">
        <f t="array" ref="AC1565">INDEX($AW$11:$BA$66,MATCH($C1565&amp;$G1565,$AO$11:$AO$66&amp;$AP$11:$AP$66,0),COUNTIF($AW$10:$BA$10,"&lt;"&amp;Z1565)+1)</f>
        <v>2.9999999999999997E-4</v>
      </c>
      <c r="AD1565" s="62">
        <v>4.8536000000000001</v>
      </c>
      <c r="AE1565" s="61">
        <f t="array" ref="AE1565">INDEX($AT$11:$AV$66,MATCH($C1565&amp;$G1565,$AO$11:$AO$66&amp;$AP$11:$AP$66,0),COUNTIF($AT$10:$AV$10,"&lt;"&amp;AD1565)+1)</f>
        <v>8.9999999999999998E-4</v>
      </c>
      <c r="AF1565" s="111">
        <f t="shared" si="361"/>
        <v>4.8265367061317361</v>
      </c>
      <c r="AG1565" s="121">
        <f t="array" ref="AG1565">INDEX($AW$11:$BA$66,MATCH($C1565&amp;$G1565,$AO$11:$AO$66&amp;$AP$11:$AP$66,0),COUNTIF($AW$10:$BA$10,"&lt;"&amp;AD1565)+1)</f>
        <v>2.9999999999999997E-4</v>
      </c>
    </row>
    <row r="1566" spans="2:33" ht="12.75" customHeight="1" x14ac:dyDescent="0.3">
      <c r="B1566" s="83" t="str">
        <f t="shared" si="349"/>
        <v>4 7/8-16 UN</v>
      </c>
      <c r="C1566" s="74" t="s">
        <v>498</v>
      </c>
      <c r="D1566" s="74"/>
      <c r="E1566" s="24" t="s">
        <v>604</v>
      </c>
      <c r="F1566" s="84" t="s">
        <v>717</v>
      </c>
      <c r="G1566" s="75">
        <v>16</v>
      </c>
      <c r="H1566" s="74" t="s">
        <v>519</v>
      </c>
      <c r="I1566" s="74" t="s">
        <v>661</v>
      </c>
      <c r="J1566" s="74" t="s">
        <v>588</v>
      </c>
      <c r="K1566" s="74" t="s">
        <v>600</v>
      </c>
      <c r="L1566" s="23">
        <f t="shared" si="350"/>
        <v>123.825</v>
      </c>
      <c r="M1566" s="23">
        <f t="shared" si="351"/>
        <v>1.5874999999999999</v>
      </c>
      <c r="N1566" s="74">
        <v>60</v>
      </c>
      <c r="O1566" s="101">
        <f t="shared" si="352"/>
        <v>123.825</v>
      </c>
      <c r="P1566" s="85">
        <f t="shared" si="353"/>
        <v>22.9</v>
      </c>
      <c r="Q1566" s="58">
        <f t="shared" si="354"/>
        <v>0</v>
      </c>
      <c r="R1566" s="101">
        <f t="shared" si="355"/>
        <v>122.79389999999999</v>
      </c>
      <c r="S1566" s="85">
        <f t="shared" si="356"/>
        <v>7.6</v>
      </c>
      <c r="T1566" s="58">
        <f t="shared" si="357"/>
        <v>0</v>
      </c>
      <c r="U1566" s="58">
        <f t="shared" si="358"/>
        <v>3.8</v>
      </c>
      <c r="V1566" s="75">
        <f t="array" ref="V1566">INDEX(AS$11:AS$66,MATCH(C1566&amp;G1566,AO$11:AO$66&amp;AP$11:AP$66,0),0)</f>
        <v>8</v>
      </c>
      <c r="X1566" s="120">
        <f t="shared" si="359"/>
        <v>6.25E-2</v>
      </c>
      <c r="Y1566" s="61">
        <f t="array" ref="Y1566">INDEX($AQ$11:$AR$66,MATCH($C1566&amp;$G1566,$AO$11:$AO$66&amp;$AP$11:$AP$66,0),COUNTIF($AQ$10:$AR$10,"&lt;"&amp;Z1566)+1)</f>
        <v>1.4999999999999999E-4</v>
      </c>
      <c r="Z1566" s="61">
        <f t="shared" si="362"/>
        <v>4.875</v>
      </c>
      <c r="AA1566" s="61">
        <f t="array" ref="AA1566">INDEX($AT$11:$AV$66,MATCH($C1566&amp;$G1566,$AO$11:$AO$66&amp;$AP$11:$AP$66,0),COUNTIF($AT$10:$AV$10,"&lt;"&amp;Z1566)+1)</f>
        <v>8.9999999999999998E-4</v>
      </c>
      <c r="AB1566" s="111">
        <f t="shared" si="360"/>
        <v>4.8344050591976044</v>
      </c>
      <c r="AC1566" s="121">
        <f t="array" ref="AC1566">INDEX($AW$11:$BA$66,MATCH($C1566&amp;$G1566,$AO$11:$AO$66&amp;$AP$11:$AP$66,0),COUNTIF($AW$10:$BA$10,"&lt;"&amp;Z1566)+1)</f>
        <v>2.9999999999999997E-4</v>
      </c>
      <c r="AD1566" s="62">
        <v>4.8570000000000002</v>
      </c>
      <c r="AE1566" s="61">
        <f t="array" ref="AE1566">INDEX($AT$11:$AV$66,MATCH($C1566&amp;$G1566,$AO$11:$AO$66&amp;$AP$11:$AP$66,0),COUNTIF($AT$10:$AV$10,"&lt;"&amp;AD1566)+1)</f>
        <v>8.9999999999999998E-4</v>
      </c>
      <c r="AF1566" s="111">
        <f t="shared" si="361"/>
        <v>4.8299367061317362</v>
      </c>
      <c r="AG1566" s="121">
        <f t="array" ref="AG1566">INDEX($AW$11:$BA$66,MATCH($C1566&amp;$G1566,$AO$11:$AO$66&amp;$AP$11:$AP$66,0),COUNTIF($AW$10:$BA$10,"&lt;"&amp;AD1566)+1)</f>
        <v>2.9999999999999997E-4</v>
      </c>
    </row>
    <row r="1567" spans="2:33" ht="12.75" customHeight="1" x14ac:dyDescent="0.3">
      <c r="B1567" s="83" t="str">
        <f t="shared" si="349"/>
        <v>5-4 UN</v>
      </c>
      <c r="C1567" s="74" t="s">
        <v>498</v>
      </c>
      <c r="D1567" s="74"/>
      <c r="E1567" s="24" t="s">
        <v>604</v>
      </c>
      <c r="F1567" s="84" t="s">
        <v>718</v>
      </c>
      <c r="G1567" s="75">
        <v>4</v>
      </c>
      <c r="H1567" s="74" t="s">
        <v>519</v>
      </c>
      <c r="I1567" s="74" t="s">
        <v>660</v>
      </c>
      <c r="J1567" s="74" t="s">
        <v>588</v>
      </c>
      <c r="K1567" s="74" t="s">
        <v>600</v>
      </c>
      <c r="L1567" s="23">
        <f t="shared" si="350"/>
        <v>126.90860000000001</v>
      </c>
      <c r="M1567" s="23">
        <f t="shared" si="351"/>
        <v>6.35</v>
      </c>
      <c r="N1567" s="74">
        <v>60</v>
      </c>
      <c r="O1567" s="101">
        <f t="shared" si="352"/>
        <v>126.90860000000001</v>
      </c>
      <c r="P1567" s="85">
        <f t="shared" si="353"/>
        <v>38.1</v>
      </c>
      <c r="Q1567" s="58">
        <f t="shared" si="354"/>
        <v>0</v>
      </c>
      <c r="R1567" s="101">
        <f t="shared" si="355"/>
        <v>122.7841</v>
      </c>
      <c r="S1567" s="85">
        <f t="shared" si="356"/>
        <v>7.6</v>
      </c>
      <c r="T1567" s="58">
        <f t="shared" si="357"/>
        <v>0</v>
      </c>
      <c r="U1567" s="58">
        <f t="shared" si="358"/>
        <v>7.6</v>
      </c>
      <c r="V1567" s="75">
        <f t="array" ref="V1567">INDEX(AS$11:AS$66,MATCH(C1567&amp;G1567,AO$11:AO$66&amp;AP$11:AP$66,0),0)</f>
        <v>4</v>
      </c>
      <c r="X1567" s="120">
        <f t="shared" si="359"/>
        <v>0.25</v>
      </c>
      <c r="Y1567" s="61">
        <f t="array" ref="Y1567">INDEX($AQ$11:$AR$66,MATCH($C1567&amp;$G1567,$AO$11:$AO$66&amp;$AP$11:$AP$66,0),COUNTIF($AQ$10:$AR$10,"&lt;"&amp;Z1567)+1)</f>
        <v>2.9999999999999997E-4</v>
      </c>
      <c r="Z1567" s="123">
        <v>4.9964000000000004</v>
      </c>
      <c r="AA1567" s="61">
        <f t="array" ref="AA1567">INDEX($AT$11:$AV$66,MATCH($C1567&amp;$G1567,$AO$11:$AO$66&amp;$AP$11:$AP$66,0),COUNTIF($AT$10:$AV$10,"&lt;"&amp;Z1567)+1)</f>
        <v>1.5E-3</v>
      </c>
      <c r="AB1567" s="111">
        <f t="shared" si="360"/>
        <v>4.8340202367904181</v>
      </c>
      <c r="AC1567" s="121">
        <f t="array" ref="AC1567">INDEX($AW$11:$BA$66,MATCH($C1567&amp;$G1567,$AO$11:$AO$66&amp;$AP$11:$AP$66,0),COUNTIF($AW$10:$BA$10,"&lt;"&amp;Z1567)+1)</f>
        <v>2.9999999999999997E-4</v>
      </c>
      <c r="AD1567" s="62">
        <v>4.9303999999999997</v>
      </c>
      <c r="AE1567" s="61">
        <f t="array" ref="AE1567">INDEX($AT$11:$AV$66,MATCH($C1567&amp;$G1567,$AO$11:$AO$66&amp;$AP$11:$AP$66,0),COUNTIF($AT$10:$AV$10,"&lt;"&amp;AD1567)+1)</f>
        <v>1.5E-3</v>
      </c>
      <c r="AF1567" s="111">
        <f t="shared" si="361"/>
        <v>4.8221468245269445</v>
      </c>
      <c r="AG1567" s="121">
        <f t="array" ref="AG1567">INDEX($AW$11:$BA$66,MATCH($C1567&amp;$G1567,$AO$11:$AO$66&amp;$AP$11:$AP$66,0),COUNTIF($AW$10:$BA$10,"&lt;"&amp;AD1567)+1)</f>
        <v>2.9999999999999997E-4</v>
      </c>
    </row>
    <row r="1568" spans="2:33" ht="12.75" customHeight="1" x14ac:dyDescent="0.3">
      <c r="B1568" s="83" t="str">
        <f t="shared" si="349"/>
        <v>5-4 UN</v>
      </c>
      <c r="C1568" s="74" t="s">
        <v>498</v>
      </c>
      <c r="D1568" s="74"/>
      <c r="E1568" s="24" t="s">
        <v>604</v>
      </c>
      <c r="F1568" s="84" t="s">
        <v>718</v>
      </c>
      <c r="G1568" s="75">
        <v>4</v>
      </c>
      <c r="H1568" s="74" t="s">
        <v>519</v>
      </c>
      <c r="I1568" s="74" t="s">
        <v>661</v>
      </c>
      <c r="J1568" s="74" t="s">
        <v>588</v>
      </c>
      <c r="K1568" s="74" t="s">
        <v>600</v>
      </c>
      <c r="L1568" s="23">
        <f t="shared" si="350"/>
        <v>127</v>
      </c>
      <c r="M1568" s="23">
        <f t="shared" si="351"/>
        <v>6.35</v>
      </c>
      <c r="N1568" s="74">
        <v>60</v>
      </c>
      <c r="O1568" s="101">
        <f t="shared" si="352"/>
        <v>127</v>
      </c>
      <c r="P1568" s="85">
        <f t="shared" si="353"/>
        <v>38.1</v>
      </c>
      <c r="Q1568" s="58">
        <f t="shared" si="354"/>
        <v>0</v>
      </c>
      <c r="R1568" s="101">
        <f t="shared" si="355"/>
        <v>122.87560000000001</v>
      </c>
      <c r="S1568" s="85">
        <f t="shared" si="356"/>
        <v>7.6</v>
      </c>
      <c r="T1568" s="58">
        <f t="shared" si="357"/>
        <v>0</v>
      </c>
      <c r="U1568" s="58">
        <f t="shared" si="358"/>
        <v>7.6</v>
      </c>
      <c r="V1568" s="75">
        <f t="array" ref="V1568">INDEX(AS$11:AS$66,MATCH(C1568&amp;G1568,AO$11:AO$66&amp;AP$11:AP$66,0),0)</f>
        <v>4</v>
      </c>
      <c r="X1568" s="120">
        <f t="shared" si="359"/>
        <v>0.25</v>
      </c>
      <c r="Y1568" s="61">
        <f t="array" ref="Y1568">INDEX($AQ$11:$AR$66,MATCH($C1568&amp;$G1568,$AO$11:$AO$66&amp;$AP$11:$AP$66,0),COUNTIF($AQ$10:$AR$10,"&lt;"&amp;Z1568)+1)</f>
        <v>2.9999999999999997E-4</v>
      </c>
      <c r="Z1568" s="61">
        <f t="shared" si="362"/>
        <v>5</v>
      </c>
      <c r="AA1568" s="61">
        <f t="array" ref="AA1568">INDEX($AT$11:$AV$66,MATCH($C1568&amp;$G1568,$AO$11:$AO$66&amp;$AP$11:$AP$66,0),COUNTIF($AT$10:$AV$10,"&lt;"&amp;Z1568)+1)</f>
        <v>1.5E-3</v>
      </c>
      <c r="AB1568" s="111">
        <f t="shared" si="360"/>
        <v>4.8376202367904177</v>
      </c>
      <c r="AC1568" s="121">
        <f t="array" ref="AC1568">INDEX($AW$11:$BA$66,MATCH($C1568&amp;$G1568,$AO$11:$AO$66&amp;$AP$11:$AP$66,0),COUNTIF($AW$10:$BA$10,"&lt;"&amp;Z1568)+1)</f>
        <v>2.9999999999999997E-4</v>
      </c>
      <c r="AD1568" s="62">
        <v>4.9370000000000003</v>
      </c>
      <c r="AE1568" s="61">
        <f t="array" ref="AE1568">INDEX($AT$11:$AV$66,MATCH($C1568&amp;$G1568,$AO$11:$AO$66&amp;$AP$11:$AP$66,0),COUNTIF($AT$10:$AV$10,"&lt;"&amp;AD1568)+1)</f>
        <v>1.5E-3</v>
      </c>
      <c r="AF1568" s="111">
        <f t="shared" si="361"/>
        <v>4.8287468245269451</v>
      </c>
      <c r="AG1568" s="121">
        <f t="array" ref="AG1568">INDEX($AW$11:$BA$66,MATCH($C1568&amp;$G1568,$AO$11:$AO$66&amp;$AP$11:$AP$66,0),COUNTIF($AW$10:$BA$10,"&lt;"&amp;AD1568)+1)</f>
        <v>2.9999999999999997E-4</v>
      </c>
    </row>
    <row r="1569" spans="2:33" ht="12.75" customHeight="1" x14ac:dyDescent="0.3">
      <c r="B1569" s="83" t="str">
        <f t="shared" si="349"/>
        <v>5-6 UN</v>
      </c>
      <c r="C1569" s="74" t="s">
        <v>498</v>
      </c>
      <c r="D1569" s="74"/>
      <c r="E1569" s="24" t="s">
        <v>604</v>
      </c>
      <c r="F1569" s="84" t="s">
        <v>718</v>
      </c>
      <c r="G1569" s="75">
        <v>6</v>
      </c>
      <c r="H1569" s="74" t="s">
        <v>519</v>
      </c>
      <c r="I1569" s="74" t="s">
        <v>660</v>
      </c>
      <c r="J1569" s="74" t="s">
        <v>588</v>
      </c>
      <c r="K1569" s="74" t="s">
        <v>600</v>
      </c>
      <c r="L1569" s="23">
        <f t="shared" si="350"/>
        <v>126.9213</v>
      </c>
      <c r="M1569" s="23">
        <f t="shared" si="351"/>
        <v>4.2332999999999998</v>
      </c>
      <c r="N1569" s="74">
        <v>60</v>
      </c>
      <c r="O1569" s="101">
        <f t="shared" si="352"/>
        <v>126.9213</v>
      </c>
      <c r="P1569" s="85">
        <f t="shared" si="353"/>
        <v>33</v>
      </c>
      <c r="Q1569" s="58">
        <f t="shared" si="354"/>
        <v>0</v>
      </c>
      <c r="R1569" s="101">
        <f t="shared" si="355"/>
        <v>124.1716</v>
      </c>
      <c r="S1569" s="85">
        <f t="shared" si="356"/>
        <v>7.6</v>
      </c>
      <c r="T1569" s="58">
        <f t="shared" si="357"/>
        <v>0</v>
      </c>
      <c r="U1569" s="58">
        <f t="shared" si="358"/>
        <v>7.6</v>
      </c>
      <c r="V1569" s="75">
        <f t="array" ref="V1569">INDEX(AS$11:AS$66,MATCH(C1569&amp;G1569,AO$11:AO$66&amp;AP$11:AP$66,0),0)</f>
        <v>5</v>
      </c>
      <c r="X1569" s="120">
        <f t="shared" si="359"/>
        <v>0.16666666666666666</v>
      </c>
      <c r="Y1569" s="61">
        <f t="array" ref="Y1569">INDEX($AQ$11:$AR$66,MATCH($C1569&amp;$G1569,$AO$11:$AO$66&amp;$AP$11:$AP$66,0),COUNTIF($AQ$10:$AR$10,"&lt;"&amp;Z1569)+1)</f>
        <v>2.9999999999999997E-4</v>
      </c>
      <c r="Z1569" s="123">
        <v>4.9969000000000001</v>
      </c>
      <c r="AA1569" s="61">
        <f t="array" ref="AA1569">INDEX($AT$11:$AV$66,MATCH($C1569&amp;$G1569,$AO$11:$AO$66&amp;$AP$11:$AP$66,0),COUNTIF($AT$10:$AV$10,"&lt;"&amp;Z1569)+1)</f>
        <v>1.2999999999999999E-3</v>
      </c>
      <c r="AB1569" s="111">
        <f t="shared" si="360"/>
        <v>4.888646824526945</v>
      </c>
      <c r="AC1569" s="121">
        <f t="array" ref="AC1569">INDEX($AW$11:$BA$66,MATCH($C1569&amp;$G1569,$AO$11:$AO$66&amp;$AP$11:$AP$66,0),COUNTIF($AW$10:$BA$10,"&lt;"&amp;Z1569)+1)</f>
        <v>2.9999999999999997E-4</v>
      </c>
      <c r="AD1569" s="62">
        <v>4.9503000000000004</v>
      </c>
      <c r="AE1569" s="61">
        <f t="array" ref="AE1569">INDEX($AT$11:$AV$66,MATCH($C1569&amp;$G1569,$AO$11:$AO$66&amp;$AP$11:$AP$66,0),COUNTIF($AT$10:$AV$10,"&lt;"&amp;AD1569)+1)</f>
        <v>1.2999999999999999E-3</v>
      </c>
      <c r="AF1569" s="111">
        <f t="shared" si="361"/>
        <v>4.8781312163512975</v>
      </c>
      <c r="AG1569" s="121">
        <f t="array" ref="AG1569">INDEX($AW$11:$BA$66,MATCH($C1569&amp;$G1569,$AO$11:$AO$66&amp;$AP$11:$AP$66,0),COUNTIF($AW$10:$BA$10,"&lt;"&amp;AD1569)+1)</f>
        <v>2.9999999999999997E-4</v>
      </c>
    </row>
    <row r="1570" spans="2:33" ht="12.75" customHeight="1" x14ac:dyDescent="0.3">
      <c r="B1570" s="83" t="str">
        <f t="shared" si="349"/>
        <v>5-6 UN</v>
      </c>
      <c r="C1570" s="74" t="s">
        <v>498</v>
      </c>
      <c r="D1570" s="74"/>
      <c r="E1570" s="24" t="s">
        <v>604</v>
      </c>
      <c r="F1570" s="84" t="s">
        <v>718</v>
      </c>
      <c r="G1570" s="75">
        <v>6</v>
      </c>
      <c r="H1570" s="74" t="s">
        <v>519</v>
      </c>
      <c r="I1570" s="74" t="s">
        <v>661</v>
      </c>
      <c r="J1570" s="74" t="s">
        <v>588</v>
      </c>
      <c r="K1570" s="74" t="s">
        <v>600</v>
      </c>
      <c r="L1570" s="23">
        <f t="shared" si="350"/>
        <v>127</v>
      </c>
      <c r="M1570" s="23">
        <f t="shared" si="351"/>
        <v>4.2332999999999998</v>
      </c>
      <c r="N1570" s="74">
        <v>60</v>
      </c>
      <c r="O1570" s="101">
        <f t="shared" si="352"/>
        <v>127</v>
      </c>
      <c r="P1570" s="85">
        <f t="shared" si="353"/>
        <v>33</v>
      </c>
      <c r="Q1570" s="58">
        <f t="shared" si="354"/>
        <v>0</v>
      </c>
      <c r="R1570" s="101">
        <f t="shared" si="355"/>
        <v>124.2504</v>
      </c>
      <c r="S1570" s="85">
        <f t="shared" si="356"/>
        <v>7.6</v>
      </c>
      <c r="T1570" s="58">
        <f t="shared" si="357"/>
        <v>0</v>
      </c>
      <c r="U1570" s="58">
        <f t="shared" si="358"/>
        <v>7.6</v>
      </c>
      <c r="V1570" s="75">
        <f t="array" ref="V1570">INDEX(AS$11:AS$66,MATCH(C1570&amp;G1570,AO$11:AO$66&amp;AP$11:AP$66,0),0)</f>
        <v>5</v>
      </c>
      <c r="X1570" s="120">
        <f t="shared" si="359"/>
        <v>0.16666666666666666</v>
      </c>
      <c r="Y1570" s="61">
        <f t="array" ref="Y1570">INDEX($AQ$11:$AR$66,MATCH($C1570&amp;$G1570,$AO$11:$AO$66&amp;$AP$11:$AP$66,0),COUNTIF($AQ$10:$AR$10,"&lt;"&amp;Z1570)+1)</f>
        <v>2.9999999999999997E-4</v>
      </c>
      <c r="Z1570" s="61">
        <f t="shared" si="362"/>
        <v>5</v>
      </c>
      <c r="AA1570" s="61">
        <f t="array" ref="AA1570">INDEX($AT$11:$AV$66,MATCH($C1570&amp;$G1570,$AO$11:$AO$66&amp;$AP$11:$AP$66,0),COUNTIF($AT$10:$AV$10,"&lt;"&amp;Z1570)+1)</f>
        <v>1.2999999999999999E-3</v>
      </c>
      <c r="AB1570" s="111">
        <f t="shared" si="360"/>
        <v>4.8917468245269449</v>
      </c>
      <c r="AC1570" s="121">
        <f t="array" ref="AC1570">INDEX($AW$11:$BA$66,MATCH($C1570&amp;$G1570,$AO$11:$AO$66&amp;$AP$11:$AP$66,0),COUNTIF($AW$10:$BA$10,"&lt;"&amp;Z1570)+1)</f>
        <v>2.9999999999999997E-4</v>
      </c>
      <c r="AD1570" s="62">
        <v>4.9561000000000002</v>
      </c>
      <c r="AE1570" s="61">
        <f t="array" ref="AE1570">INDEX($AT$11:$AV$66,MATCH($C1570&amp;$G1570,$AO$11:$AO$66&amp;$AP$11:$AP$66,0),COUNTIF($AT$10:$AV$10,"&lt;"&amp;AD1570)+1)</f>
        <v>1.2999999999999999E-3</v>
      </c>
      <c r="AF1570" s="111">
        <f t="shared" si="361"/>
        <v>4.8839312163512973</v>
      </c>
      <c r="AG1570" s="121">
        <f t="array" ref="AG1570">INDEX($AW$11:$BA$66,MATCH($C1570&amp;$G1570,$AO$11:$AO$66&amp;$AP$11:$AP$66,0),COUNTIF($AW$10:$BA$10,"&lt;"&amp;AD1570)+1)</f>
        <v>2.9999999999999997E-4</v>
      </c>
    </row>
    <row r="1571" spans="2:33" ht="12.75" customHeight="1" x14ac:dyDescent="0.3">
      <c r="B1571" s="83" t="str">
        <f t="shared" ref="B1571:B1621" si="363">CONCATENATE(F1571,"-",G1571," ",E1571)</f>
        <v>5-12 UN</v>
      </c>
      <c r="C1571" s="74" t="s">
        <v>498</v>
      </c>
      <c r="D1571" s="74"/>
      <c r="E1571" s="24" t="s">
        <v>604</v>
      </c>
      <c r="F1571" s="84" t="s">
        <v>718</v>
      </c>
      <c r="G1571" s="75">
        <v>12</v>
      </c>
      <c r="H1571" s="74" t="s">
        <v>519</v>
      </c>
      <c r="I1571" s="74" t="s">
        <v>660</v>
      </c>
      <c r="J1571" s="74" t="s">
        <v>588</v>
      </c>
      <c r="K1571" s="74" t="s">
        <v>600</v>
      </c>
      <c r="L1571" s="23">
        <f t="shared" ref="L1571:L1621" si="364">ROUND(Z1571*25.4,4)</f>
        <v>126.9492</v>
      </c>
      <c r="M1571" s="23">
        <f t="shared" ref="M1571:M1621" si="365">ROUND(X1571*25.4,4)</f>
        <v>2.1166999999999998</v>
      </c>
      <c r="N1571" s="74">
        <v>60</v>
      </c>
      <c r="O1571" s="101">
        <f t="shared" ref="O1571:O1621" si="366">ROUND(IF(H1571="GO",Z1571,AD1571)*25.4,4)</f>
        <v>126.9492</v>
      </c>
      <c r="P1571" s="85">
        <f t="shared" ref="P1571:P1621" si="367">IF(H1571="GO",IF(AA1571="-",AA1571,ROUND(AA1571*25.4*1000,1)),0)</f>
        <v>22.9</v>
      </c>
      <c r="Q1571" s="58">
        <f t="shared" ref="Q1571:Q1621" si="368">IF(H1571="NOT GO",IF(AE1571="-",AE1571,ROUND(AE1571*25.4*1000,1)),0)</f>
        <v>0</v>
      </c>
      <c r="R1571" s="101">
        <f t="shared" ref="R1571:R1621" si="369">ROUND(IF(H1571="GO",AB1571,AF1571)*25.4,4)</f>
        <v>125.5744</v>
      </c>
      <c r="S1571" s="85">
        <f t="shared" ref="S1571:S1621" si="370">IF(H1571="GO",IF(AC1571="-",AC1571,ROUND(AC1571*25.4*1000,1)),0)</f>
        <v>7.6</v>
      </c>
      <c r="T1571" s="58">
        <f t="shared" ref="T1571:T1621" si="371">IF(H1571="NOT GO",IF(AG1571="-",AG1571,ROUND(AG1571*25.4*1000,1)),0)</f>
        <v>0</v>
      </c>
      <c r="U1571" s="58">
        <f t="shared" ref="U1571:U1621" si="372">IF(Y1571="-",Y1571,ROUND(Y1571*25.4*1000,1))</f>
        <v>5.0999999999999996</v>
      </c>
      <c r="V1571" s="75">
        <f t="array" ref="V1571">INDEX(AS$11:AS$66,MATCH(C1571&amp;G1571,AO$11:AO$66&amp;AP$11:AP$66,0),0)</f>
        <v>6</v>
      </c>
      <c r="X1571" s="120">
        <f t="shared" ref="X1571:X1621" si="373">INDEX(AM$11:AM$38,MATCH(G1571,AL$11:AL$38,0),0)</f>
        <v>8.3333333333333329E-2</v>
      </c>
      <c r="Y1571" s="61">
        <f t="array" ref="Y1571">INDEX($AQ$11:$AR$66,MATCH($C1571&amp;$G1571,$AO$11:$AO$66&amp;$AP$11:$AP$66,0),COUNTIF($AQ$10:$AR$10,"&lt;"&amp;Z1571)+1)</f>
        <v>2.0000000000000001E-4</v>
      </c>
      <c r="Z1571" s="123">
        <v>4.9980000000000002</v>
      </c>
      <c r="AA1571" s="61">
        <f t="array" ref="AA1571">INDEX($AT$11:$AV$66,MATCH($C1571&amp;$G1571,$AO$11:$AO$66&amp;$AP$11:$AP$66,0),COUNTIF($AT$10:$AV$10,"&lt;"&amp;Z1571)+1)</f>
        <v>8.9999999999999998E-4</v>
      </c>
      <c r="AB1571" s="111">
        <f t="shared" ref="AB1571:AB1621" si="374">Z1571-(3/8)*2*(TAN(RADIANS(60))/2)/G1571</f>
        <v>4.9438734122634731</v>
      </c>
      <c r="AC1571" s="121">
        <f t="array" ref="AC1571">INDEX($AW$11:$BA$66,MATCH($C1571&amp;$G1571,$AO$11:$AO$66&amp;$AP$11:$AP$66,0),COUNTIF($AW$10:$BA$10,"&lt;"&amp;Z1571)+1)</f>
        <v>2.9999999999999997E-4</v>
      </c>
      <c r="AD1571" s="62">
        <v>4.9733000000000001</v>
      </c>
      <c r="AE1571" s="61">
        <f t="array" ref="AE1571">INDEX($AT$11:$AV$66,MATCH($C1571&amp;$G1571,$AO$11:$AO$66&amp;$AP$11:$AP$66,0),COUNTIF($AT$10:$AV$10,"&lt;"&amp;AD1571)+1)</f>
        <v>8.9999999999999998E-4</v>
      </c>
      <c r="AF1571" s="111">
        <f t="shared" ref="AF1571:AF1621" si="375">AD1571-(TAN(RADIANS(60))/2)/G1571/4*2</f>
        <v>4.9372156081756486</v>
      </c>
      <c r="AG1571" s="121">
        <f t="array" ref="AG1571">INDEX($AW$11:$BA$66,MATCH($C1571&amp;$G1571,$AO$11:$AO$66&amp;$AP$11:$AP$66,0),COUNTIF($AW$10:$BA$10,"&lt;"&amp;AD1571)+1)</f>
        <v>2.9999999999999997E-4</v>
      </c>
    </row>
    <row r="1572" spans="2:33" ht="12.75" customHeight="1" x14ac:dyDescent="0.3">
      <c r="B1572" s="83" t="str">
        <f t="shared" si="363"/>
        <v>5-12 UN</v>
      </c>
      <c r="C1572" s="74" t="s">
        <v>498</v>
      </c>
      <c r="D1572" s="74"/>
      <c r="E1572" s="24" t="s">
        <v>604</v>
      </c>
      <c r="F1572" s="84" t="s">
        <v>718</v>
      </c>
      <c r="G1572" s="75">
        <v>12</v>
      </c>
      <c r="H1572" s="74" t="s">
        <v>519</v>
      </c>
      <c r="I1572" s="74" t="s">
        <v>661</v>
      </c>
      <c r="J1572" s="74" t="s">
        <v>588</v>
      </c>
      <c r="K1572" s="74" t="s">
        <v>600</v>
      </c>
      <c r="L1572" s="23">
        <f t="shared" si="364"/>
        <v>127</v>
      </c>
      <c r="M1572" s="23">
        <f t="shared" si="365"/>
        <v>2.1166999999999998</v>
      </c>
      <c r="N1572" s="74">
        <v>60</v>
      </c>
      <c r="O1572" s="101">
        <f t="shared" si="366"/>
        <v>127</v>
      </c>
      <c r="P1572" s="85">
        <f t="shared" si="367"/>
        <v>22.9</v>
      </c>
      <c r="Q1572" s="58">
        <f t="shared" si="368"/>
        <v>0</v>
      </c>
      <c r="R1572" s="101">
        <f t="shared" si="369"/>
        <v>125.62520000000001</v>
      </c>
      <c r="S1572" s="85">
        <f t="shared" si="370"/>
        <v>7.6</v>
      </c>
      <c r="T1572" s="58">
        <f t="shared" si="371"/>
        <v>0</v>
      </c>
      <c r="U1572" s="58">
        <f t="shared" si="372"/>
        <v>5.0999999999999996</v>
      </c>
      <c r="V1572" s="75">
        <f t="array" ref="V1572">INDEX(AS$11:AS$66,MATCH(C1572&amp;G1572,AO$11:AO$66&amp;AP$11:AP$66,0),0)</f>
        <v>6</v>
      </c>
      <c r="X1572" s="120">
        <f t="shared" si="373"/>
        <v>8.3333333333333329E-2</v>
      </c>
      <c r="Y1572" s="61">
        <f t="array" ref="Y1572">INDEX($AQ$11:$AR$66,MATCH($C1572&amp;$G1572,$AO$11:$AO$66&amp;$AP$11:$AP$66,0),COUNTIF($AQ$10:$AR$10,"&lt;"&amp;Z1572)+1)</f>
        <v>2.0000000000000001E-4</v>
      </c>
      <c r="Z1572" s="61">
        <f t="shared" si="362"/>
        <v>5</v>
      </c>
      <c r="AA1572" s="61">
        <f t="array" ref="AA1572">INDEX($AT$11:$AV$66,MATCH($C1572&amp;$G1572,$AO$11:$AO$66&amp;$AP$11:$AP$66,0),COUNTIF($AT$10:$AV$10,"&lt;"&amp;Z1572)+1)</f>
        <v>8.9999999999999998E-4</v>
      </c>
      <c r="AB1572" s="111">
        <f t="shared" si="374"/>
        <v>4.9458734122634729</v>
      </c>
      <c r="AC1572" s="121">
        <f t="array" ref="AC1572">INDEX($AW$11:$BA$66,MATCH($C1572&amp;$G1572,$AO$11:$AO$66&amp;$AP$11:$AP$66,0),COUNTIF($AW$10:$BA$10,"&lt;"&amp;Z1572)+1)</f>
        <v>2.9999999999999997E-4</v>
      </c>
      <c r="AD1572" s="62">
        <v>4.9770000000000003</v>
      </c>
      <c r="AE1572" s="61">
        <f t="array" ref="AE1572">INDEX($AT$11:$AV$66,MATCH($C1572&amp;$G1572,$AO$11:$AO$66&amp;$AP$11:$AP$66,0),COUNTIF($AT$10:$AV$10,"&lt;"&amp;AD1572)+1)</f>
        <v>8.9999999999999998E-4</v>
      </c>
      <c r="AF1572" s="111">
        <f t="shared" si="375"/>
        <v>4.9409156081756489</v>
      </c>
      <c r="AG1572" s="121">
        <f t="array" ref="AG1572">INDEX($AW$11:$BA$66,MATCH($C1572&amp;$G1572,$AO$11:$AO$66&amp;$AP$11:$AP$66,0),COUNTIF($AW$10:$BA$10,"&lt;"&amp;AD1572)+1)</f>
        <v>2.9999999999999997E-4</v>
      </c>
    </row>
    <row r="1573" spans="2:33" ht="12.75" customHeight="1" x14ac:dyDescent="0.3">
      <c r="B1573" s="83" t="str">
        <f t="shared" si="363"/>
        <v>5-16 UN</v>
      </c>
      <c r="C1573" s="74" t="s">
        <v>498</v>
      </c>
      <c r="D1573" s="74"/>
      <c r="E1573" s="24" t="s">
        <v>604</v>
      </c>
      <c r="F1573" s="84" t="s">
        <v>718</v>
      </c>
      <c r="G1573" s="75">
        <v>16</v>
      </c>
      <c r="H1573" s="74" t="s">
        <v>519</v>
      </c>
      <c r="I1573" s="74" t="s">
        <v>660</v>
      </c>
      <c r="J1573" s="74" t="s">
        <v>588</v>
      </c>
      <c r="K1573" s="74" t="s">
        <v>600</v>
      </c>
      <c r="L1573" s="23">
        <f t="shared" si="364"/>
        <v>126.9543</v>
      </c>
      <c r="M1573" s="23">
        <f t="shared" si="365"/>
        <v>1.5874999999999999</v>
      </c>
      <c r="N1573" s="74">
        <v>60</v>
      </c>
      <c r="O1573" s="101">
        <f t="shared" si="366"/>
        <v>126.9543</v>
      </c>
      <c r="P1573" s="85">
        <f t="shared" si="367"/>
        <v>22.9</v>
      </c>
      <c r="Q1573" s="58">
        <f t="shared" si="368"/>
        <v>0</v>
      </c>
      <c r="R1573" s="101">
        <f t="shared" si="369"/>
        <v>125.92319999999999</v>
      </c>
      <c r="S1573" s="85">
        <f t="shared" si="370"/>
        <v>7.6</v>
      </c>
      <c r="T1573" s="58">
        <f t="shared" si="371"/>
        <v>0</v>
      </c>
      <c r="U1573" s="58">
        <f t="shared" si="372"/>
        <v>3.8</v>
      </c>
      <c r="V1573" s="75">
        <f t="array" ref="V1573">INDEX(AS$11:AS$66,MATCH(C1573&amp;G1573,AO$11:AO$66&amp;AP$11:AP$66,0),0)</f>
        <v>8</v>
      </c>
      <c r="X1573" s="120">
        <f t="shared" si="373"/>
        <v>6.25E-2</v>
      </c>
      <c r="Y1573" s="61">
        <f t="array" ref="Y1573">INDEX($AQ$11:$AR$66,MATCH($C1573&amp;$G1573,$AO$11:$AO$66&amp;$AP$11:$AP$66,0),COUNTIF($AQ$10:$AR$10,"&lt;"&amp;Z1573)+1)</f>
        <v>1.4999999999999999E-4</v>
      </c>
      <c r="Z1573" s="123">
        <v>4.9981999999999998</v>
      </c>
      <c r="AA1573" s="61">
        <f t="array" ref="AA1573">INDEX($AT$11:$AV$66,MATCH($C1573&amp;$G1573,$AO$11:$AO$66&amp;$AP$11:$AP$66,0),COUNTIF($AT$10:$AV$10,"&lt;"&amp;Z1573)+1)</f>
        <v>8.9999999999999998E-4</v>
      </c>
      <c r="AB1573" s="111">
        <f t="shared" si="374"/>
        <v>4.9576050591976042</v>
      </c>
      <c r="AC1573" s="121">
        <f t="array" ref="AC1573">INDEX($AW$11:$BA$66,MATCH($C1573&amp;$G1573,$AO$11:$AO$66&amp;$AP$11:$AP$66,0),COUNTIF($AW$10:$BA$10,"&lt;"&amp;Z1573)+1)</f>
        <v>2.9999999999999997E-4</v>
      </c>
      <c r="AD1573" s="62">
        <v>4.9786000000000001</v>
      </c>
      <c r="AE1573" s="61">
        <f t="array" ref="AE1573">INDEX($AT$11:$AV$66,MATCH($C1573&amp;$G1573,$AO$11:$AO$66&amp;$AP$11:$AP$66,0),COUNTIF($AT$10:$AV$10,"&lt;"&amp;AD1573)+1)</f>
        <v>8.9999999999999998E-4</v>
      </c>
      <c r="AF1573" s="111">
        <f t="shared" si="375"/>
        <v>4.9515367061317361</v>
      </c>
      <c r="AG1573" s="121">
        <f t="array" ref="AG1573">INDEX($AW$11:$BA$66,MATCH($C1573&amp;$G1573,$AO$11:$AO$66&amp;$AP$11:$AP$66,0),COUNTIF($AW$10:$BA$10,"&lt;"&amp;AD1573)+1)</f>
        <v>2.9999999999999997E-4</v>
      </c>
    </row>
    <row r="1574" spans="2:33" ht="12.75" customHeight="1" x14ac:dyDescent="0.3">
      <c r="B1574" s="83" t="str">
        <f t="shared" si="363"/>
        <v>5-16 UN</v>
      </c>
      <c r="C1574" s="74" t="s">
        <v>498</v>
      </c>
      <c r="D1574" s="74"/>
      <c r="E1574" s="24" t="s">
        <v>604</v>
      </c>
      <c r="F1574" s="84" t="s">
        <v>718</v>
      </c>
      <c r="G1574" s="75">
        <v>16</v>
      </c>
      <c r="H1574" s="74" t="s">
        <v>519</v>
      </c>
      <c r="I1574" s="74" t="s">
        <v>661</v>
      </c>
      <c r="J1574" s="74" t="s">
        <v>588</v>
      </c>
      <c r="K1574" s="74" t="s">
        <v>600</v>
      </c>
      <c r="L1574" s="23">
        <f t="shared" si="364"/>
        <v>127</v>
      </c>
      <c r="M1574" s="23">
        <f t="shared" si="365"/>
        <v>1.5874999999999999</v>
      </c>
      <c r="N1574" s="74">
        <v>60</v>
      </c>
      <c r="O1574" s="101">
        <f t="shared" si="366"/>
        <v>127</v>
      </c>
      <c r="P1574" s="85">
        <f t="shared" si="367"/>
        <v>22.9</v>
      </c>
      <c r="Q1574" s="58">
        <f t="shared" si="368"/>
        <v>0</v>
      </c>
      <c r="R1574" s="101">
        <f t="shared" si="369"/>
        <v>125.9689</v>
      </c>
      <c r="S1574" s="85">
        <f t="shared" si="370"/>
        <v>7.6</v>
      </c>
      <c r="T1574" s="58">
        <f t="shared" si="371"/>
        <v>0</v>
      </c>
      <c r="U1574" s="58">
        <f t="shared" si="372"/>
        <v>3.8</v>
      </c>
      <c r="V1574" s="75">
        <f t="array" ref="V1574">INDEX(AS$11:AS$66,MATCH(C1574&amp;G1574,AO$11:AO$66&amp;AP$11:AP$66,0),0)</f>
        <v>8</v>
      </c>
      <c r="X1574" s="120">
        <f t="shared" si="373"/>
        <v>6.25E-2</v>
      </c>
      <c r="Y1574" s="61">
        <f t="array" ref="Y1574">INDEX($AQ$11:$AR$66,MATCH($C1574&amp;$G1574,$AO$11:$AO$66&amp;$AP$11:$AP$66,0),COUNTIF($AQ$10:$AR$10,"&lt;"&amp;Z1574)+1)</f>
        <v>1.4999999999999999E-4</v>
      </c>
      <c r="Z1574" s="61">
        <f t="shared" si="362"/>
        <v>5</v>
      </c>
      <c r="AA1574" s="61">
        <f t="array" ref="AA1574">INDEX($AT$11:$AV$66,MATCH($C1574&amp;$G1574,$AO$11:$AO$66&amp;$AP$11:$AP$66,0),COUNTIF($AT$10:$AV$10,"&lt;"&amp;Z1574)+1)</f>
        <v>8.9999999999999998E-4</v>
      </c>
      <c r="AB1574" s="111">
        <f t="shared" si="374"/>
        <v>4.9594050591976044</v>
      </c>
      <c r="AC1574" s="121">
        <f t="array" ref="AC1574">INDEX($AW$11:$BA$66,MATCH($C1574&amp;$G1574,$AO$11:$AO$66&amp;$AP$11:$AP$66,0),COUNTIF($AW$10:$BA$10,"&lt;"&amp;Z1574)+1)</f>
        <v>2.9999999999999997E-4</v>
      </c>
      <c r="AD1574" s="62">
        <v>4.9820000000000002</v>
      </c>
      <c r="AE1574" s="61">
        <f t="array" ref="AE1574">INDEX($AT$11:$AV$66,MATCH($C1574&amp;$G1574,$AO$11:$AO$66&amp;$AP$11:$AP$66,0),COUNTIF($AT$10:$AV$10,"&lt;"&amp;AD1574)+1)</f>
        <v>8.9999999999999998E-4</v>
      </c>
      <c r="AF1574" s="111">
        <f t="shared" si="375"/>
        <v>4.9549367061317362</v>
      </c>
      <c r="AG1574" s="121">
        <f t="array" ref="AG1574">INDEX($AW$11:$BA$66,MATCH($C1574&amp;$G1574,$AO$11:$AO$66&amp;$AP$11:$AP$66,0),COUNTIF($AW$10:$BA$10,"&lt;"&amp;AD1574)+1)</f>
        <v>2.9999999999999997E-4</v>
      </c>
    </row>
    <row r="1575" spans="2:33" ht="12.75" customHeight="1" x14ac:dyDescent="0.3">
      <c r="B1575" s="83" t="str">
        <f t="shared" si="363"/>
        <v>5 1/8-6 UN</v>
      </c>
      <c r="C1575" s="74" t="s">
        <v>498</v>
      </c>
      <c r="D1575" s="74"/>
      <c r="E1575" s="24" t="s">
        <v>604</v>
      </c>
      <c r="F1575" s="84" t="s">
        <v>719</v>
      </c>
      <c r="G1575" s="75">
        <v>6</v>
      </c>
      <c r="H1575" s="74" t="s">
        <v>519</v>
      </c>
      <c r="I1575" s="74" t="s">
        <v>660</v>
      </c>
      <c r="J1575" s="74" t="s">
        <v>588</v>
      </c>
      <c r="K1575" s="74" t="s">
        <v>600</v>
      </c>
      <c r="L1575" s="23">
        <f t="shared" si="364"/>
        <v>130.09370000000001</v>
      </c>
      <c r="M1575" s="23">
        <f t="shared" si="365"/>
        <v>4.2332999999999998</v>
      </c>
      <c r="N1575" s="74">
        <v>60</v>
      </c>
      <c r="O1575" s="101">
        <f t="shared" si="366"/>
        <v>130.09370000000001</v>
      </c>
      <c r="P1575" s="85">
        <f t="shared" si="367"/>
        <v>33</v>
      </c>
      <c r="Q1575" s="58">
        <f t="shared" si="368"/>
        <v>0</v>
      </c>
      <c r="R1575" s="101">
        <f t="shared" si="369"/>
        <v>127.3441</v>
      </c>
      <c r="S1575" s="85">
        <f t="shared" si="370"/>
        <v>7.6</v>
      </c>
      <c r="T1575" s="58">
        <f t="shared" si="371"/>
        <v>0</v>
      </c>
      <c r="U1575" s="58">
        <f t="shared" si="372"/>
        <v>7.6</v>
      </c>
      <c r="V1575" s="75">
        <f t="array" ref="V1575">INDEX(AS$11:AS$66,MATCH(C1575&amp;G1575,AO$11:AO$66&amp;AP$11:AP$66,0),0)</f>
        <v>5</v>
      </c>
      <c r="X1575" s="120">
        <f t="shared" si="373"/>
        <v>0.16666666666666666</v>
      </c>
      <c r="Y1575" s="61">
        <f t="array" ref="Y1575">INDEX($AQ$11:$AR$66,MATCH($C1575&amp;$G1575,$AO$11:$AO$66&amp;$AP$11:$AP$66,0),COUNTIF($AQ$10:$AR$10,"&lt;"&amp;Z1575)+1)</f>
        <v>2.9999999999999997E-4</v>
      </c>
      <c r="Z1575" s="123">
        <v>5.1218000000000004</v>
      </c>
      <c r="AA1575" s="61">
        <f t="array" ref="AA1575">INDEX($AT$11:$AV$66,MATCH($C1575&amp;$G1575,$AO$11:$AO$66&amp;$AP$11:$AP$66,0),COUNTIF($AT$10:$AV$10,"&lt;"&amp;Z1575)+1)</f>
        <v>1.2999999999999999E-3</v>
      </c>
      <c r="AB1575" s="111">
        <f t="shared" si="374"/>
        <v>5.0135468245269452</v>
      </c>
      <c r="AC1575" s="121">
        <f t="array" ref="AC1575">INDEX($AW$11:$BA$66,MATCH($C1575&amp;$G1575,$AO$11:$AO$66&amp;$AP$11:$AP$66,0),COUNTIF($AW$10:$BA$10,"&lt;"&amp;Z1575)+1)</f>
        <v>2.9999999999999997E-4</v>
      </c>
      <c r="AD1575" s="62">
        <v>5.0751999999999997</v>
      </c>
      <c r="AE1575" s="61">
        <f t="array" ref="AE1575">INDEX($AT$11:$AV$66,MATCH($C1575&amp;$G1575,$AO$11:$AO$66&amp;$AP$11:$AP$66,0),COUNTIF($AT$10:$AV$10,"&lt;"&amp;AD1575)+1)</f>
        <v>1.2999999999999999E-3</v>
      </c>
      <c r="AF1575" s="111">
        <f t="shared" si="375"/>
        <v>5.0030312163512969</v>
      </c>
      <c r="AG1575" s="121">
        <f t="array" ref="AG1575">INDEX($AW$11:$BA$66,MATCH($C1575&amp;$G1575,$AO$11:$AO$66&amp;$AP$11:$AP$66,0),COUNTIF($AW$10:$BA$10,"&lt;"&amp;AD1575)+1)</f>
        <v>2.9999999999999997E-4</v>
      </c>
    </row>
    <row r="1576" spans="2:33" ht="12.75" customHeight="1" x14ac:dyDescent="0.3">
      <c r="B1576" s="83" t="str">
        <f t="shared" si="363"/>
        <v>5 1/8-6 UN</v>
      </c>
      <c r="C1576" s="74" t="s">
        <v>498</v>
      </c>
      <c r="D1576" s="74"/>
      <c r="E1576" s="24" t="s">
        <v>604</v>
      </c>
      <c r="F1576" s="84" t="s">
        <v>719</v>
      </c>
      <c r="G1576" s="75">
        <v>6</v>
      </c>
      <c r="H1576" s="74" t="s">
        <v>519</v>
      </c>
      <c r="I1576" s="74" t="s">
        <v>661</v>
      </c>
      <c r="J1576" s="74" t="s">
        <v>588</v>
      </c>
      <c r="K1576" s="74" t="s">
        <v>600</v>
      </c>
      <c r="L1576" s="23">
        <f t="shared" si="364"/>
        <v>130.17500000000001</v>
      </c>
      <c r="M1576" s="23">
        <f t="shared" si="365"/>
        <v>4.2332999999999998</v>
      </c>
      <c r="N1576" s="74">
        <v>60</v>
      </c>
      <c r="O1576" s="101">
        <f t="shared" si="366"/>
        <v>130.17500000000001</v>
      </c>
      <c r="P1576" s="85">
        <f t="shared" si="367"/>
        <v>33</v>
      </c>
      <c r="Q1576" s="58">
        <f t="shared" si="368"/>
        <v>0</v>
      </c>
      <c r="R1576" s="101">
        <f t="shared" si="369"/>
        <v>127.4254</v>
      </c>
      <c r="S1576" s="85">
        <f t="shared" si="370"/>
        <v>7.6</v>
      </c>
      <c r="T1576" s="58">
        <f t="shared" si="371"/>
        <v>0</v>
      </c>
      <c r="U1576" s="58">
        <f t="shared" si="372"/>
        <v>7.6</v>
      </c>
      <c r="V1576" s="75">
        <f t="array" ref="V1576">INDEX(AS$11:AS$66,MATCH(C1576&amp;G1576,AO$11:AO$66&amp;AP$11:AP$66,0),0)</f>
        <v>5</v>
      </c>
      <c r="X1576" s="120">
        <f t="shared" si="373"/>
        <v>0.16666666666666666</v>
      </c>
      <c r="Y1576" s="61">
        <f t="array" ref="Y1576">INDEX($AQ$11:$AR$66,MATCH($C1576&amp;$G1576,$AO$11:$AO$66&amp;$AP$11:$AP$66,0),COUNTIF($AQ$10:$AR$10,"&lt;"&amp;Z1576)+1)</f>
        <v>2.9999999999999997E-4</v>
      </c>
      <c r="Z1576" s="61">
        <f t="shared" si="362"/>
        <v>5.125</v>
      </c>
      <c r="AA1576" s="61">
        <f t="array" ref="AA1576">INDEX($AT$11:$AV$66,MATCH($C1576&amp;$G1576,$AO$11:$AO$66&amp;$AP$11:$AP$66,0),COUNTIF($AT$10:$AV$10,"&lt;"&amp;Z1576)+1)</f>
        <v>1.2999999999999999E-3</v>
      </c>
      <c r="AB1576" s="111">
        <f t="shared" si="374"/>
        <v>5.0167468245269449</v>
      </c>
      <c r="AC1576" s="121">
        <f t="array" ref="AC1576">INDEX($AW$11:$BA$66,MATCH($C1576&amp;$G1576,$AO$11:$AO$66&amp;$AP$11:$AP$66,0),COUNTIF($AW$10:$BA$10,"&lt;"&amp;Z1576)+1)</f>
        <v>2.9999999999999997E-4</v>
      </c>
      <c r="AD1576" s="62">
        <v>5.0810000000000004</v>
      </c>
      <c r="AE1576" s="61">
        <f t="array" ref="AE1576">INDEX($AT$11:$AV$66,MATCH($C1576&amp;$G1576,$AO$11:$AO$66&amp;$AP$11:$AP$66,0),COUNTIF($AT$10:$AV$10,"&lt;"&amp;AD1576)+1)</f>
        <v>1.2999999999999999E-3</v>
      </c>
      <c r="AF1576" s="111">
        <f t="shared" si="375"/>
        <v>5.0088312163512976</v>
      </c>
      <c r="AG1576" s="121">
        <f t="array" ref="AG1576">INDEX($AW$11:$BA$66,MATCH($C1576&amp;$G1576,$AO$11:$AO$66&amp;$AP$11:$AP$66,0),COUNTIF($AW$10:$BA$10,"&lt;"&amp;AD1576)+1)</f>
        <v>2.9999999999999997E-4</v>
      </c>
    </row>
    <row r="1577" spans="2:33" ht="12.75" customHeight="1" x14ac:dyDescent="0.3">
      <c r="B1577" s="83" t="str">
        <f t="shared" si="363"/>
        <v>5 1/8-12 UN</v>
      </c>
      <c r="C1577" s="74" t="s">
        <v>498</v>
      </c>
      <c r="D1577" s="74"/>
      <c r="E1577" s="24" t="s">
        <v>604</v>
      </c>
      <c r="F1577" s="84" t="s">
        <v>719</v>
      </c>
      <c r="G1577" s="75">
        <v>12</v>
      </c>
      <c r="H1577" s="74" t="s">
        <v>519</v>
      </c>
      <c r="I1577" s="74" t="s">
        <v>660</v>
      </c>
      <c r="J1577" s="74" t="s">
        <v>588</v>
      </c>
      <c r="K1577" s="74" t="s">
        <v>600</v>
      </c>
      <c r="L1577" s="23">
        <f t="shared" si="364"/>
        <v>130.1242</v>
      </c>
      <c r="M1577" s="23">
        <f t="shared" si="365"/>
        <v>2.1166999999999998</v>
      </c>
      <c r="N1577" s="74">
        <v>60</v>
      </c>
      <c r="O1577" s="101">
        <f t="shared" si="366"/>
        <v>130.1242</v>
      </c>
      <c r="P1577" s="85">
        <f t="shared" si="367"/>
        <v>22.9</v>
      </c>
      <c r="Q1577" s="58">
        <f t="shared" si="368"/>
        <v>0</v>
      </c>
      <c r="R1577" s="101">
        <f t="shared" si="369"/>
        <v>128.74940000000001</v>
      </c>
      <c r="S1577" s="85">
        <f t="shared" si="370"/>
        <v>7.6</v>
      </c>
      <c r="T1577" s="58">
        <f t="shared" si="371"/>
        <v>0</v>
      </c>
      <c r="U1577" s="58">
        <f t="shared" si="372"/>
        <v>5.0999999999999996</v>
      </c>
      <c r="V1577" s="75">
        <f t="array" ref="V1577">INDEX(AS$11:AS$66,MATCH(C1577&amp;G1577,AO$11:AO$66&amp;AP$11:AP$66,0),0)</f>
        <v>6</v>
      </c>
      <c r="X1577" s="120">
        <f t="shared" si="373"/>
        <v>8.3333333333333329E-2</v>
      </c>
      <c r="Y1577" s="61">
        <f t="array" ref="Y1577">INDEX($AQ$11:$AR$66,MATCH($C1577&amp;$G1577,$AO$11:$AO$66&amp;$AP$11:$AP$66,0),COUNTIF($AQ$10:$AR$10,"&lt;"&amp;Z1577)+1)</f>
        <v>2.0000000000000001E-4</v>
      </c>
      <c r="Z1577" s="123">
        <v>5.1230000000000002</v>
      </c>
      <c r="AA1577" s="61">
        <f t="array" ref="AA1577">INDEX($AT$11:$AV$66,MATCH($C1577&amp;$G1577,$AO$11:$AO$66&amp;$AP$11:$AP$66,0),COUNTIF($AT$10:$AV$10,"&lt;"&amp;Z1577)+1)</f>
        <v>8.9999999999999998E-4</v>
      </c>
      <c r="AB1577" s="111">
        <f t="shared" si="374"/>
        <v>5.0688734122634731</v>
      </c>
      <c r="AC1577" s="121">
        <f t="array" ref="AC1577">INDEX($AW$11:$BA$66,MATCH($C1577&amp;$G1577,$AO$11:$AO$66&amp;$AP$11:$AP$66,0),COUNTIF($AW$10:$BA$10,"&lt;"&amp;Z1577)+1)</f>
        <v>2.9999999999999997E-4</v>
      </c>
      <c r="AD1577" s="62">
        <v>5.0983000000000001</v>
      </c>
      <c r="AE1577" s="61">
        <f t="array" ref="AE1577">INDEX($AT$11:$AV$66,MATCH($C1577&amp;$G1577,$AO$11:$AO$66&amp;$AP$11:$AP$66,0),COUNTIF($AT$10:$AV$10,"&lt;"&amp;AD1577)+1)</f>
        <v>8.9999999999999998E-4</v>
      </c>
      <c r="AF1577" s="111">
        <f t="shared" si="375"/>
        <v>5.0622156081756486</v>
      </c>
      <c r="AG1577" s="121">
        <f t="array" ref="AG1577">INDEX($AW$11:$BA$66,MATCH($C1577&amp;$G1577,$AO$11:$AO$66&amp;$AP$11:$AP$66,0),COUNTIF($AW$10:$BA$10,"&lt;"&amp;AD1577)+1)</f>
        <v>2.9999999999999997E-4</v>
      </c>
    </row>
    <row r="1578" spans="2:33" ht="12.75" customHeight="1" x14ac:dyDescent="0.3">
      <c r="B1578" s="83" t="str">
        <f t="shared" si="363"/>
        <v>5 1/8-12 UN</v>
      </c>
      <c r="C1578" s="74" t="s">
        <v>498</v>
      </c>
      <c r="D1578" s="74"/>
      <c r="E1578" s="24" t="s">
        <v>604</v>
      </c>
      <c r="F1578" s="84" t="s">
        <v>719</v>
      </c>
      <c r="G1578" s="75">
        <v>12</v>
      </c>
      <c r="H1578" s="74" t="s">
        <v>519</v>
      </c>
      <c r="I1578" s="74" t="s">
        <v>661</v>
      </c>
      <c r="J1578" s="74" t="s">
        <v>588</v>
      </c>
      <c r="K1578" s="74" t="s">
        <v>600</v>
      </c>
      <c r="L1578" s="23">
        <f t="shared" si="364"/>
        <v>130.17500000000001</v>
      </c>
      <c r="M1578" s="23">
        <f t="shared" si="365"/>
        <v>2.1166999999999998</v>
      </c>
      <c r="N1578" s="74">
        <v>60</v>
      </c>
      <c r="O1578" s="101">
        <f t="shared" si="366"/>
        <v>130.17500000000001</v>
      </c>
      <c r="P1578" s="85">
        <f t="shared" si="367"/>
        <v>22.9</v>
      </c>
      <c r="Q1578" s="58">
        <f t="shared" si="368"/>
        <v>0</v>
      </c>
      <c r="R1578" s="101">
        <f t="shared" si="369"/>
        <v>128.80019999999999</v>
      </c>
      <c r="S1578" s="85">
        <f t="shared" si="370"/>
        <v>7.6</v>
      </c>
      <c r="T1578" s="58">
        <f t="shared" si="371"/>
        <v>0</v>
      </c>
      <c r="U1578" s="58">
        <f t="shared" si="372"/>
        <v>5.0999999999999996</v>
      </c>
      <c r="V1578" s="75">
        <f t="array" ref="V1578">INDEX(AS$11:AS$66,MATCH(C1578&amp;G1578,AO$11:AO$66&amp;AP$11:AP$66,0),0)</f>
        <v>6</v>
      </c>
      <c r="X1578" s="120">
        <f t="shared" si="373"/>
        <v>8.3333333333333329E-2</v>
      </c>
      <c r="Y1578" s="61">
        <f t="array" ref="Y1578">INDEX($AQ$11:$AR$66,MATCH($C1578&amp;$G1578,$AO$11:$AO$66&amp;$AP$11:$AP$66,0),COUNTIF($AQ$10:$AR$10,"&lt;"&amp;Z1578)+1)</f>
        <v>2.0000000000000001E-4</v>
      </c>
      <c r="Z1578" s="61">
        <f t="shared" ref="Z1578:Z1630" si="376">INDEX(AJ$11:AJ$92,MATCH(F1578,AI$11:AI$92,0))</f>
        <v>5.125</v>
      </c>
      <c r="AA1578" s="61">
        <f t="array" ref="AA1578">INDEX($AT$11:$AV$66,MATCH($C1578&amp;$G1578,$AO$11:$AO$66&amp;$AP$11:$AP$66,0),COUNTIF($AT$10:$AV$10,"&lt;"&amp;Z1578)+1)</f>
        <v>8.9999999999999998E-4</v>
      </c>
      <c r="AB1578" s="111">
        <f t="shared" si="374"/>
        <v>5.0708734122634729</v>
      </c>
      <c r="AC1578" s="121">
        <f t="array" ref="AC1578">INDEX($AW$11:$BA$66,MATCH($C1578&amp;$G1578,$AO$11:$AO$66&amp;$AP$11:$AP$66,0),COUNTIF($AW$10:$BA$10,"&lt;"&amp;Z1578)+1)</f>
        <v>2.9999999999999997E-4</v>
      </c>
      <c r="AD1578" s="62">
        <v>5.1020000000000003</v>
      </c>
      <c r="AE1578" s="61">
        <f t="array" ref="AE1578">INDEX($AT$11:$AV$66,MATCH($C1578&amp;$G1578,$AO$11:$AO$66&amp;$AP$11:$AP$66,0),COUNTIF($AT$10:$AV$10,"&lt;"&amp;AD1578)+1)</f>
        <v>8.9999999999999998E-4</v>
      </c>
      <c r="AF1578" s="111">
        <f t="shared" si="375"/>
        <v>5.0659156081756489</v>
      </c>
      <c r="AG1578" s="121">
        <f t="array" ref="AG1578">INDEX($AW$11:$BA$66,MATCH($C1578&amp;$G1578,$AO$11:$AO$66&amp;$AP$11:$AP$66,0),COUNTIF($AW$10:$BA$10,"&lt;"&amp;AD1578)+1)</f>
        <v>2.9999999999999997E-4</v>
      </c>
    </row>
    <row r="1579" spans="2:33" ht="12.75" customHeight="1" x14ac:dyDescent="0.3">
      <c r="B1579" s="83" t="str">
        <f t="shared" si="363"/>
        <v>5 1/8-16 UN</v>
      </c>
      <c r="C1579" s="74" t="s">
        <v>498</v>
      </c>
      <c r="D1579" s="74"/>
      <c r="E1579" s="24" t="s">
        <v>604</v>
      </c>
      <c r="F1579" s="84" t="s">
        <v>719</v>
      </c>
      <c r="G1579" s="75">
        <v>16</v>
      </c>
      <c r="H1579" s="74" t="s">
        <v>519</v>
      </c>
      <c r="I1579" s="74" t="s">
        <v>660</v>
      </c>
      <c r="J1579" s="74" t="s">
        <v>588</v>
      </c>
      <c r="K1579" s="74" t="s">
        <v>600</v>
      </c>
      <c r="L1579" s="23">
        <f t="shared" si="364"/>
        <v>130.1293</v>
      </c>
      <c r="M1579" s="23">
        <f t="shared" si="365"/>
        <v>1.5874999999999999</v>
      </c>
      <c r="N1579" s="74">
        <v>60</v>
      </c>
      <c r="O1579" s="101">
        <f t="shared" si="366"/>
        <v>130.1293</v>
      </c>
      <c r="P1579" s="85">
        <f t="shared" si="367"/>
        <v>22.9</v>
      </c>
      <c r="Q1579" s="58">
        <f t="shared" si="368"/>
        <v>0</v>
      </c>
      <c r="R1579" s="101">
        <f t="shared" si="369"/>
        <v>129.09819999999999</v>
      </c>
      <c r="S1579" s="85">
        <f t="shared" si="370"/>
        <v>7.6</v>
      </c>
      <c r="T1579" s="58">
        <f t="shared" si="371"/>
        <v>0</v>
      </c>
      <c r="U1579" s="58">
        <f t="shared" si="372"/>
        <v>3.8</v>
      </c>
      <c r="V1579" s="75">
        <f t="array" ref="V1579">INDEX(AS$11:AS$66,MATCH(C1579&amp;G1579,AO$11:AO$66&amp;AP$11:AP$66,0),0)</f>
        <v>8</v>
      </c>
      <c r="X1579" s="120">
        <f t="shared" si="373"/>
        <v>6.25E-2</v>
      </c>
      <c r="Y1579" s="61">
        <f t="array" ref="Y1579">INDEX($AQ$11:$AR$66,MATCH($C1579&amp;$G1579,$AO$11:$AO$66&amp;$AP$11:$AP$66,0),COUNTIF($AQ$10:$AR$10,"&lt;"&amp;Z1579)+1)</f>
        <v>1.4999999999999999E-4</v>
      </c>
      <c r="Z1579" s="123">
        <v>5.1231999999999998</v>
      </c>
      <c r="AA1579" s="61">
        <f t="array" ref="AA1579">INDEX($AT$11:$AV$66,MATCH($C1579&amp;$G1579,$AO$11:$AO$66&amp;$AP$11:$AP$66,0),COUNTIF($AT$10:$AV$10,"&lt;"&amp;Z1579)+1)</f>
        <v>8.9999999999999998E-4</v>
      </c>
      <c r="AB1579" s="111">
        <f t="shared" si="374"/>
        <v>5.0826050591976042</v>
      </c>
      <c r="AC1579" s="121">
        <f t="array" ref="AC1579">INDEX($AW$11:$BA$66,MATCH($C1579&amp;$G1579,$AO$11:$AO$66&amp;$AP$11:$AP$66,0),COUNTIF($AW$10:$BA$10,"&lt;"&amp;Z1579)+1)</f>
        <v>2.9999999999999997E-4</v>
      </c>
      <c r="AD1579" s="62">
        <v>5.1036000000000001</v>
      </c>
      <c r="AE1579" s="61">
        <f t="array" ref="AE1579">INDEX($AT$11:$AV$66,MATCH($C1579&amp;$G1579,$AO$11:$AO$66&amp;$AP$11:$AP$66,0),COUNTIF($AT$10:$AV$10,"&lt;"&amp;AD1579)+1)</f>
        <v>8.9999999999999998E-4</v>
      </c>
      <c r="AF1579" s="111">
        <f t="shared" si="375"/>
        <v>5.0765367061317361</v>
      </c>
      <c r="AG1579" s="121">
        <f t="array" ref="AG1579">INDEX($AW$11:$BA$66,MATCH($C1579&amp;$G1579,$AO$11:$AO$66&amp;$AP$11:$AP$66,0),COUNTIF($AW$10:$BA$10,"&lt;"&amp;AD1579)+1)</f>
        <v>2.9999999999999997E-4</v>
      </c>
    </row>
    <row r="1580" spans="2:33" ht="12.75" customHeight="1" x14ac:dyDescent="0.3">
      <c r="B1580" s="83" t="str">
        <f t="shared" si="363"/>
        <v>5 1/8-16 UN</v>
      </c>
      <c r="C1580" s="74" t="s">
        <v>498</v>
      </c>
      <c r="D1580" s="74"/>
      <c r="E1580" s="24" t="s">
        <v>604</v>
      </c>
      <c r="F1580" s="84" t="s">
        <v>719</v>
      </c>
      <c r="G1580" s="75">
        <v>16</v>
      </c>
      <c r="H1580" s="74" t="s">
        <v>519</v>
      </c>
      <c r="I1580" s="74" t="s">
        <v>661</v>
      </c>
      <c r="J1580" s="74" t="s">
        <v>588</v>
      </c>
      <c r="K1580" s="74" t="s">
        <v>600</v>
      </c>
      <c r="L1580" s="23">
        <f t="shared" si="364"/>
        <v>130.17500000000001</v>
      </c>
      <c r="M1580" s="23">
        <f t="shared" si="365"/>
        <v>1.5874999999999999</v>
      </c>
      <c r="N1580" s="74">
        <v>60</v>
      </c>
      <c r="O1580" s="101">
        <f t="shared" si="366"/>
        <v>130.17500000000001</v>
      </c>
      <c r="P1580" s="85">
        <f t="shared" si="367"/>
        <v>22.9</v>
      </c>
      <c r="Q1580" s="58">
        <f t="shared" si="368"/>
        <v>0</v>
      </c>
      <c r="R1580" s="101">
        <f t="shared" si="369"/>
        <v>129.1439</v>
      </c>
      <c r="S1580" s="85">
        <f t="shared" si="370"/>
        <v>7.6</v>
      </c>
      <c r="T1580" s="58">
        <f t="shared" si="371"/>
        <v>0</v>
      </c>
      <c r="U1580" s="58">
        <f t="shared" si="372"/>
        <v>3.8</v>
      </c>
      <c r="V1580" s="75">
        <f t="array" ref="V1580">INDEX(AS$11:AS$66,MATCH(C1580&amp;G1580,AO$11:AO$66&amp;AP$11:AP$66,0),0)</f>
        <v>8</v>
      </c>
      <c r="X1580" s="120">
        <f t="shared" si="373"/>
        <v>6.25E-2</v>
      </c>
      <c r="Y1580" s="61">
        <f t="array" ref="Y1580">INDEX($AQ$11:$AR$66,MATCH($C1580&amp;$G1580,$AO$11:$AO$66&amp;$AP$11:$AP$66,0),COUNTIF($AQ$10:$AR$10,"&lt;"&amp;Z1580)+1)</f>
        <v>1.4999999999999999E-4</v>
      </c>
      <c r="Z1580" s="61">
        <f t="shared" si="376"/>
        <v>5.125</v>
      </c>
      <c r="AA1580" s="61">
        <f t="array" ref="AA1580">INDEX($AT$11:$AV$66,MATCH($C1580&amp;$G1580,$AO$11:$AO$66&amp;$AP$11:$AP$66,0),COUNTIF($AT$10:$AV$10,"&lt;"&amp;Z1580)+1)</f>
        <v>8.9999999999999998E-4</v>
      </c>
      <c r="AB1580" s="111">
        <f t="shared" si="374"/>
        <v>5.0844050591976044</v>
      </c>
      <c r="AC1580" s="121">
        <f t="array" ref="AC1580">INDEX($AW$11:$BA$66,MATCH($C1580&amp;$G1580,$AO$11:$AO$66&amp;$AP$11:$AP$66,0),COUNTIF($AW$10:$BA$10,"&lt;"&amp;Z1580)+1)</f>
        <v>2.9999999999999997E-4</v>
      </c>
      <c r="AD1580" s="62">
        <v>5.1070000000000002</v>
      </c>
      <c r="AE1580" s="61">
        <f t="array" ref="AE1580">INDEX($AT$11:$AV$66,MATCH($C1580&amp;$G1580,$AO$11:$AO$66&amp;$AP$11:$AP$66,0),COUNTIF($AT$10:$AV$10,"&lt;"&amp;AD1580)+1)</f>
        <v>8.9999999999999998E-4</v>
      </c>
      <c r="AF1580" s="111">
        <f t="shared" si="375"/>
        <v>5.0799367061317362</v>
      </c>
      <c r="AG1580" s="121">
        <f t="array" ref="AG1580">INDEX($AW$11:$BA$66,MATCH($C1580&amp;$G1580,$AO$11:$AO$66&amp;$AP$11:$AP$66,0),COUNTIF($AW$10:$BA$10,"&lt;"&amp;AD1580)+1)</f>
        <v>2.9999999999999997E-4</v>
      </c>
    </row>
    <row r="1581" spans="2:33" ht="12.75" customHeight="1" x14ac:dyDescent="0.3">
      <c r="B1581" s="83" t="str">
        <f t="shared" si="363"/>
        <v>5 1/4-4 UN</v>
      </c>
      <c r="C1581" s="74" t="s">
        <v>498</v>
      </c>
      <c r="D1581" s="74"/>
      <c r="E1581" s="24" t="s">
        <v>604</v>
      </c>
      <c r="F1581" s="84" t="s">
        <v>720</v>
      </c>
      <c r="G1581" s="75">
        <v>4</v>
      </c>
      <c r="H1581" s="74" t="s">
        <v>519</v>
      </c>
      <c r="I1581" s="74" t="s">
        <v>660</v>
      </c>
      <c r="J1581" s="74" t="s">
        <v>588</v>
      </c>
      <c r="K1581" s="74" t="s">
        <v>600</v>
      </c>
      <c r="L1581" s="23">
        <f t="shared" si="364"/>
        <v>133.2586</v>
      </c>
      <c r="M1581" s="23">
        <f t="shared" si="365"/>
        <v>6.35</v>
      </c>
      <c r="N1581" s="74">
        <v>60</v>
      </c>
      <c r="O1581" s="101">
        <f t="shared" si="366"/>
        <v>133.2586</v>
      </c>
      <c r="P1581" s="85">
        <f t="shared" si="367"/>
        <v>38.1</v>
      </c>
      <c r="Q1581" s="58">
        <f t="shared" si="368"/>
        <v>0</v>
      </c>
      <c r="R1581" s="101">
        <f t="shared" si="369"/>
        <v>129.13409999999999</v>
      </c>
      <c r="S1581" s="85">
        <f t="shared" si="370"/>
        <v>7.6</v>
      </c>
      <c r="T1581" s="58">
        <f t="shared" si="371"/>
        <v>0</v>
      </c>
      <c r="U1581" s="58">
        <f t="shared" si="372"/>
        <v>7.6</v>
      </c>
      <c r="V1581" s="75">
        <f t="array" ref="V1581">INDEX(AS$11:AS$66,MATCH(C1581&amp;G1581,AO$11:AO$66&amp;AP$11:AP$66,0),0)</f>
        <v>4</v>
      </c>
      <c r="X1581" s="120">
        <f t="shared" si="373"/>
        <v>0.25</v>
      </c>
      <c r="Y1581" s="61">
        <f t="array" ref="Y1581">INDEX($AQ$11:$AR$66,MATCH($C1581&amp;$G1581,$AO$11:$AO$66&amp;$AP$11:$AP$66,0),COUNTIF($AQ$10:$AR$10,"&lt;"&amp;Z1581)+1)</f>
        <v>2.9999999999999997E-4</v>
      </c>
      <c r="Z1581" s="123">
        <v>5.2464000000000004</v>
      </c>
      <c r="AA1581" s="61">
        <f t="array" ref="AA1581">INDEX($AT$11:$AV$66,MATCH($C1581&amp;$G1581,$AO$11:$AO$66&amp;$AP$11:$AP$66,0),COUNTIF($AT$10:$AV$10,"&lt;"&amp;Z1581)+1)</f>
        <v>1.5E-3</v>
      </c>
      <c r="AB1581" s="111">
        <f t="shared" si="374"/>
        <v>5.0840202367904181</v>
      </c>
      <c r="AC1581" s="121">
        <f t="array" ref="AC1581">INDEX($AW$11:$BA$66,MATCH($C1581&amp;$G1581,$AO$11:$AO$66&amp;$AP$11:$AP$66,0),COUNTIF($AW$10:$BA$10,"&lt;"&amp;Z1581)+1)</f>
        <v>2.9999999999999997E-4</v>
      </c>
      <c r="AD1581" s="62">
        <v>5.1802999999999999</v>
      </c>
      <c r="AE1581" s="61">
        <f t="array" ref="AE1581">INDEX($AT$11:$AV$66,MATCH($C1581&amp;$G1581,$AO$11:$AO$66&amp;$AP$11:$AP$66,0),COUNTIF($AT$10:$AV$10,"&lt;"&amp;AD1581)+1)</f>
        <v>1.5E-3</v>
      </c>
      <c r="AF1581" s="111">
        <f t="shared" si="375"/>
        <v>5.0720468245269448</v>
      </c>
      <c r="AG1581" s="121">
        <f t="array" ref="AG1581">INDEX($AW$11:$BA$66,MATCH($C1581&amp;$G1581,$AO$11:$AO$66&amp;$AP$11:$AP$66,0),COUNTIF($AW$10:$BA$10,"&lt;"&amp;AD1581)+1)</f>
        <v>2.9999999999999997E-4</v>
      </c>
    </row>
    <row r="1582" spans="2:33" ht="12.75" customHeight="1" x14ac:dyDescent="0.3">
      <c r="B1582" s="83" t="str">
        <f t="shared" si="363"/>
        <v>5 1/4-4 UN</v>
      </c>
      <c r="C1582" s="74" t="s">
        <v>498</v>
      </c>
      <c r="D1582" s="74"/>
      <c r="E1582" s="24" t="s">
        <v>604</v>
      </c>
      <c r="F1582" s="84" t="s">
        <v>720</v>
      </c>
      <c r="G1582" s="75">
        <v>4</v>
      </c>
      <c r="H1582" s="74" t="s">
        <v>519</v>
      </c>
      <c r="I1582" s="74" t="s">
        <v>661</v>
      </c>
      <c r="J1582" s="74" t="s">
        <v>588</v>
      </c>
      <c r="K1582" s="74" t="s">
        <v>600</v>
      </c>
      <c r="L1582" s="23">
        <f t="shared" si="364"/>
        <v>133.35</v>
      </c>
      <c r="M1582" s="23">
        <f t="shared" si="365"/>
        <v>6.35</v>
      </c>
      <c r="N1582" s="74">
        <v>60</v>
      </c>
      <c r="O1582" s="101">
        <f t="shared" si="366"/>
        <v>133.35</v>
      </c>
      <c r="P1582" s="85">
        <f t="shared" si="367"/>
        <v>38.1</v>
      </c>
      <c r="Q1582" s="58">
        <f t="shared" si="368"/>
        <v>0</v>
      </c>
      <c r="R1582" s="101">
        <f t="shared" si="369"/>
        <v>129.22559999999999</v>
      </c>
      <c r="S1582" s="85">
        <f t="shared" si="370"/>
        <v>7.6</v>
      </c>
      <c r="T1582" s="58">
        <f t="shared" si="371"/>
        <v>0</v>
      </c>
      <c r="U1582" s="58">
        <f t="shared" si="372"/>
        <v>7.6</v>
      </c>
      <c r="V1582" s="75">
        <f t="array" ref="V1582">INDEX(AS$11:AS$66,MATCH(C1582&amp;G1582,AO$11:AO$66&amp;AP$11:AP$66,0),0)</f>
        <v>4</v>
      </c>
      <c r="X1582" s="120">
        <f t="shared" si="373"/>
        <v>0.25</v>
      </c>
      <c r="Y1582" s="61">
        <f t="array" ref="Y1582">INDEX($AQ$11:$AR$66,MATCH($C1582&amp;$G1582,$AO$11:$AO$66&amp;$AP$11:$AP$66,0),COUNTIF($AQ$10:$AR$10,"&lt;"&amp;Z1582)+1)</f>
        <v>2.9999999999999997E-4</v>
      </c>
      <c r="Z1582" s="61">
        <f t="shared" si="376"/>
        <v>5.25</v>
      </c>
      <c r="AA1582" s="61">
        <f t="array" ref="AA1582">INDEX($AT$11:$AV$66,MATCH($C1582&amp;$G1582,$AO$11:$AO$66&amp;$AP$11:$AP$66,0),COUNTIF($AT$10:$AV$10,"&lt;"&amp;Z1582)+1)</f>
        <v>1.5E-3</v>
      </c>
      <c r="AB1582" s="111">
        <f t="shared" si="374"/>
        <v>5.0876202367904177</v>
      </c>
      <c r="AC1582" s="121">
        <f t="array" ref="AC1582">INDEX($AW$11:$BA$66,MATCH($C1582&amp;$G1582,$AO$11:$AO$66&amp;$AP$11:$AP$66,0),COUNTIF($AW$10:$BA$10,"&lt;"&amp;Z1582)+1)</f>
        <v>2.9999999999999997E-4</v>
      </c>
      <c r="AD1582" s="62">
        <v>5.1868999999999996</v>
      </c>
      <c r="AE1582" s="61">
        <f t="array" ref="AE1582">INDEX($AT$11:$AV$66,MATCH($C1582&amp;$G1582,$AO$11:$AO$66&amp;$AP$11:$AP$66,0),COUNTIF($AT$10:$AV$10,"&lt;"&amp;AD1582)+1)</f>
        <v>1.5E-3</v>
      </c>
      <c r="AF1582" s="111">
        <f t="shared" si="375"/>
        <v>5.0786468245269445</v>
      </c>
      <c r="AG1582" s="121">
        <f t="array" ref="AG1582">INDEX($AW$11:$BA$66,MATCH($C1582&amp;$G1582,$AO$11:$AO$66&amp;$AP$11:$AP$66,0),COUNTIF($AW$10:$BA$10,"&lt;"&amp;AD1582)+1)</f>
        <v>2.9999999999999997E-4</v>
      </c>
    </row>
    <row r="1583" spans="2:33" ht="12.75" customHeight="1" x14ac:dyDescent="0.3">
      <c r="B1583" s="83" t="str">
        <f t="shared" si="363"/>
        <v>5 1/4-6 UN</v>
      </c>
      <c r="C1583" s="74" t="s">
        <v>498</v>
      </c>
      <c r="D1583" s="74"/>
      <c r="E1583" s="24" t="s">
        <v>604</v>
      </c>
      <c r="F1583" s="84" t="s">
        <v>720</v>
      </c>
      <c r="G1583" s="75">
        <v>6</v>
      </c>
      <c r="H1583" s="74" t="s">
        <v>519</v>
      </c>
      <c r="I1583" s="74" t="s">
        <v>660</v>
      </c>
      <c r="J1583" s="74" t="s">
        <v>588</v>
      </c>
      <c r="K1583" s="74" t="s">
        <v>600</v>
      </c>
      <c r="L1583" s="23">
        <f t="shared" si="364"/>
        <v>133.2687</v>
      </c>
      <c r="M1583" s="23">
        <f t="shared" si="365"/>
        <v>4.2332999999999998</v>
      </c>
      <c r="N1583" s="74">
        <v>60</v>
      </c>
      <c r="O1583" s="101">
        <f t="shared" si="366"/>
        <v>133.2687</v>
      </c>
      <c r="P1583" s="85">
        <f t="shared" si="367"/>
        <v>33</v>
      </c>
      <c r="Q1583" s="58">
        <f t="shared" si="368"/>
        <v>0</v>
      </c>
      <c r="R1583" s="101">
        <f t="shared" si="369"/>
        <v>130.51910000000001</v>
      </c>
      <c r="S1583" s="85">
        <f t="shared" si="370"/>
        <v>7.6</v>
      </c>
      <c r="T1583" s="58">
        <f t="shared" si="371"/>
        <v>0</v>
      </c>
      <c r="U1583" s="58">
        <f t="shared" si="372"/>
        <v>7.6</v>
      </c>
      <c r="V1583" s="75">
        <f t="array" ref="V1583">INDEX(AS$11:AS$66,MATCH(C1583&amp;G1583,AO$11:AO$66&amp;AP$11:AP$66,0),0)</f>
        <v>5</v>
      </c>
      <c r="X1583" s="120">
        <f t="shared" si="373"/>
        <v>0.16666666666666666</v>
      </c>
      <c r="Y1583" s="61">
        <f t="array" ref="Y1583">INDEX($AQ$11:$AR$66,MATCH($C1583&amp;$G1583,$AO$11:$AO$66&amp;$AP$11:$AP$66,0),COUNTIF($AQ$10:$AR$10,"&lt;"&amp;Z1583)+1)</f>
        <v>2.9999999999999997E-4</v>
      </c>
      <c r="Z1583" s="123">
        <v>5.2468000000000004</v>
      </c>
      <c r="AA1583" s="61">
        <f t="array" ref="AA1583">INDEX($AT$11:$AV$66,MATCH($C1583&amp;$G1583,$AO$11:$AO$66&amp;$AP$11:$AP$66,0),COUNTIF($AT$10:$AV$10,"&lt;"&amp;Z1583)+1)</f>
        <v>1.2999999999999999E-3</v>
      </c>
      <c r="AB1583" s="111">
        <f t="shared" si="374"/>
        <v>5.1385468245269452</v>
      </c>
      <c r="AC1583" s="121">
        <f t="array" ref="AC1583">INDEX($AW$11:$BA$66,MATCH($C1583&amp;$G1583,$AO$11:$AO$66&amp;$AP$11:$AP$66,0),COUNTIF($AW$10:$BA$10,"&lt;"&amp;Z1583)+1)</f>
        <v>2.9999999999999997E-4</v>
      </c>
      <c r="AD1583" s="62">
        <v>5.2000999999999999</v>
      </c>
      <c r="AE1583" s="61">
        <f t="array" ref="AE1583">INDEX($AT$11:$AV$66,MATCH($C1583&amp;$G1583,$AO$11:$AO$66&amp;$AP$11:$AP$66,0),COUNTIF($AT$10:$AV$10,"&lt;"&amp;AD1583)+1)</f>
        <v>1.2999999999999999E-3</v>
      </c>
      <c r="AF1583" s="111">
        <f t="shared" si="375"/>
        <v>5.1279312163512971</v>
      </c>
      <c r="AG1583" s="121">
        <f t="array" ref="AG1583">INDEX($AW$11:$BA$66,MATCH($C1583&amp;$G1583,$AO$11:$AO$66&amp;$AP$11:$AP$66,0),COUNTIF($AW$10:$BA$10,"&lt;"&amp;AD1583)+1)</f>
        <v>2.9999999999999997E-4</v>
      </c>
    </row>
    <row r="1584" spans="2:33" ht="12.75" customHeight="1" x14ac:dyDescent="0.3">
      <c r="B1584" s="83" t="str">
        <f t="shared" si="363"/>
        <v>5 1/4-6 UN</v>
      </c>
      <c r="C1584" s="74" t="s">
        <v>498</v>
      </c>
      <c r="D1584" s="74"/>
      <c r="E1584" s="24" t="s">
        <v>604</v>
      </c>
      <c r="F1584" s="84" t="s">
        <v>720</v>
      </c>
      <c r="G1584" s="75">
        <v>6</v>
      </c>
      <c r="H1584" s="74" t="s">
        <v>519</v>
      </c>
      <c r="I1584" s="74" t="s">
        <v>661</v>
      </c>
      <c r="J1584" s="74" t="s">
        <v>588</v>
      </c>
      <c r="K1584" s="74" t="s">
        <v>600</v>
      </c>
      <c r="L1584" s="23">
        <f t="shared" si="364"/>
        <v>133.35</v>
      </c>
      <c r="M1584" s="23">
        <f t="shared" si="365"/>
        <v>4.2332999999999998</v>
      </c>
      <c r="N1584" s="74">
        <v>60</v>
      </c>
      <c r="O1584" s="101">
        <f t="shared" si="366"/>
        <v>133.35</v>
      </c>
      <c r="P1584" s="85">
        <f t="shared" si="367"/>
        <v>33</v>
      </c>
      <c r="Q1584" s="58">
        <f t="shared" si="368"/>
        <v>0</v>
      </c>
      <c r="R1584" s="101">
        <f t="shared" si="369"/>
        <v>130.60040000000001</v>
      </c>
      <c r="S1584" s="85">
        <f t="shared" si="370"/>
        <v>7.6</v>
      </c>
      <c r="T1584" s="58">
        <f t="shared" si="371"/>
        <v>0</v>
      </c>
      <c r="U1584" s="58">
        <f t="shared" si="372"/>
        <v>7.6</v>
      </c>
      <c r="V1584" s="75">
        <f t="array" ref="V1584">INDEX(AS$11:AS$66,MATCH(C1584&amp;G1584,AO$11:AO$66&amp;AP$11:AP$66,0),0)</f>
        <v>5</v>
      </c>
      <c r="X1584" s="120">
        <f t="shared" si="373"/>
        <v>0.16666666666666666</v>
      </c>
      <c r="Y1584" s="61">
        <f t="array" ref="Y1584">INDEX($AQ$11:$AR$66,MATCH($C1584&amp;$G1584,$AO$11:$AO$66&amp;$AP$11:$AP$66,0),COUNTIF($AQ$10:$AR$10,"&lt;"&amp;Z1584)+1)</f>
        <v>2.9999999999999997E-4</v>
      </c>
      <c r="Z1584" s="61">
        <f t="shared" si="376"/>
        <v>5.25</v>
      </c>
      <c r="AA1584" s="61">
        <f t="array" ref="AA1584">INDEX($AT$11:$AV$66,MATCH($C1584&amp;$G1584,$AO$11:$AO$66&amp;$AP$11:$AP$66,0),COUNTIF($AT$10:$AV$10,"&lt;"&amp;Z1584)+1)</f>
        <v>1.2999999999999999E-3</v>
      </c>
      <c r="AB1584" s="111">
        <f t="shared" si="374"/>
        <v>5.1417468245269449</v>
      </c>
      <c r="AC1584" s="121">
        <f t="array" ref="AC1584">INDEX($AW$11:$BA$66,MATCH($C1584&amp;$G1584,$AO$11:$AO$66&amp;$AP$11:$AP$66,0),COUNTIF($AW$10:$BA$10,"&lt;"&amp;Z1584)+1)</f>
        <v>2.9999999999999997E-4</v>
      </c>
      <c r="AD1584" s="62">
        <v>5.2060000000000004</v>
      </c>
      <c r="AE1584" s="61">
        <f t="array" ref="AE1584">INDEX($AT$11:$AV$66,MATCH($C1584&amp;$G1584,$AO$11:$AO$66&amp;$AP$11:$AP$66,0),COUNTIF($AT$10:$AV$10,"&lt;"&amp;AD1584)+1)</f>
        <v>1.2999999999999999E-3</v>
      </c>
      <c r="AF1584" s="111">
        <f t="shared" si="375"/>
        <v>5.1338312163512976</v>
      </c>
      <c r="AG1584" s="121">
        <f t="array" ref="AG1584">INDEX($AW$11:$BA$66,MATCH($C1584&amp;$G1584,$AO$11:$AO$66&amp;$AP$11:$AP$66,0),COUNTIF($AW$10:$BA$10,"&lt;"&amp;AD1584)+1)</f>
        <v>2.9999999999999997E-4</v>
      </c>
    </row>
    <row r="1585" spans="2:33" ht="12.75" customHeight="1" x14ac:dyDescent="0.3">
      <c r="B1585" s="83" t="str">
        <f t="shared" si="363"/>
        <v>5 1/4-12 UN</v>
      </c>
      <c r="C1585" s="74" t="s">
        <v>498</v>
      </c>
      <c r="D1585" s="74"/>
      <c r="E1585" s="24" t="s">
        <v>604</v>
      </c>
      <c r="F1585" s="84" t="s">
        <v>720</v>
      </c>
      <c r="G1585" s="75">
        <v>12</v>
      </c>
      <c r="H1585" s="74" t="s">
        <v>519</v>
      </c>
      <c r="I1585" s="74" t="s">
        <v>660</v>
      </c>
      <c r="J1585" s="74" t="s">
        <v>588</v>
      </c>
      <c r="K1585" s="74" t="s">
        <v>600</v>
      </c>
      <c r="L1585" s="23">
        <f t="shared" si="364"/>
        <v>133.29920000000001</v>
      </c>
      <c r="M1585" s="23">
        <f t="shared" si="365"/>
        <v>2.1166999999999998</v>
      </c>
      <c r="N1585" s="74">
        <v>60</v>
      </c>
      <c r="O1585" s="101">
        <f t="shared" si="366"/>
        <v>133.29920000000001</v>
      </c>
      <c r="P1585" s="85">
        <f t="shared" si="367"/>
        <v>22.9</v>
      </c>
      <c r="Q1585" s="58">
        <f t="shared" si="368"/>
        <v>0</v>
      </c>
      <c r="R1585" s="101">
        <f t="shared" si="369"/>
        <v>131.92439999999999</v>
      </c>
      <c r="S1585" s="85">
        <f t="shared" si="370"/>
        <v>7.6</v>
      </c>
      <c r="T1585" s="58">
        <f t="shared" si="371"/>
        <v>0</v>
      </c>
      <c r="U1585" s="58">
        <f t="shared" si="372"/>
        <v>5.0999999999999996</v>
      </c>
      <c r="V1585" s="75">
        <f t="array" ref="V1585">INDEX(AS$11:AS$66,MATCH(C1585&amp;G1585,AO$11:AO$66&amp;AP$11:AP$66,0),0)</f>
        <v>6</v>
      </c>
      <c r="X1585" s="120">
        <f t="shared" si="373"/>
        <v>8.3333333333333329E-2</v>
      </c>
      <c r="Y1585" s="61">
        <f t="array" ref="Y1585">INDEX($AQ$11:$AR$66,MATCH($C1585&amp;$G1585,$AO$11:$AO$66&amp;$AP$11:$AP$66,0),COUNTIF($AQ$10:$AR$10,"&lt;"&amp;Z1585)+1)</f>
        <v>2.0000000000000001E-4</v>
      </c>
      <c r="Z1585" s="123">
        <v>5.2480000000000002</v>
      </c>
      <c r="AA1585" s="61">
        <f t="array" ref="AA1585">INDEX($AT$11:$AV$66,MATCH($C1585&amp;$G1585,$AO$11:$AO$66&amp;$AP$11:$AP$66,0),COUNTIF($AT$10:$AV$10,"&lt;"&amp;Z1585)+1)</f>
        <v>8.9999999999999998E-4</v>
      </c>
      <c r="AB1585" s="111">
        <f t="shared" si="374"/>
        <v>5.1938734122634731</v>
      </c>
      <c r="AC1585" s="121">
        <f t="array" ref="AC1585">INDEX($AW$11:$BA$66,MATCH($C1585&amp;$G1585,$AO$11:$AO$66&amp;$AP$11:$AP$66,0),COUNTIF($AW$10:$BA$10,"&lt;"&amp;Z1585)+1)</f>
        <v>2.9999999999999997E-4</v>
      </c>
      <c r="AD1585" s="62">
        <v>5.2233000000000001</v>
      </c>
      <c r="AE1585" s="61">
        <f t="array" ref="AE1585">INDEX($AT$11:$AV$66,MATCH($C1585&amp;$G1585,$AO$11:$AO$66&amp;$AP$11:$AP$66,0),COUNTIF($AT$10:$AV$10,"&lt;"&amp;AD1585)+1)</f>
        <v>8.9999999999999998E-4</v>
      </c>
      <c r="AF1585" s="111">
        <f t="shared" si="375"/>
        <v>5.1872156081756486</v>
      </c>
      <c r="AG1585" s="121">
        <f t="array" ref="AG1585">INDEX($AW$11:$BA$66,MATCH($C1585&amp;$G1585,$AO$11:$AO$66&amp;$AP$11:$AP$66,0),COUNTIF($AW$10:$BA$10,"&lt;"&amp;AD1585)+1)</f>
        <v>2.9999999999999997E-4</v>
      </c>
    </row>
    <row r="1586" spans="2:33" ht="12.75" customHeight="1" x14ac:dyDescent="0.3">
      <c r="B1586" s="83" t="str">
        <f t="shared" ref="B1586" si="377">CONCATENATE(F1586,"-",G1586," ",E1586)</f>
        <v>5 1/4-12 UN</v>
      </c>
      <c r="C1586" s="74" t="s">
        <v>498</v>
      </c>
      <c r="D1586" s="74"/>
      <c r="E1586" s="24" t="s">
        <v>604</v>
      </c>
      <c r="F1586" s="84" t="s">
        <v>720</v>
      </c>
      <c r="G1586" s="75">
        <v>12</v>
      </c>
      <c r="H1586" s="74" t="s">
        <v>519</v>
      </c>
      <c r="I1586" s="74" t="s">
        <v>661</v>
      </c>
      <c r="J1586" s="74" t="s">
        <v>588</v>
      </c>
      <c r="K1586" s="74" t="s">
        <v>600</v>
      </c>
      <c r="L1586" s="23">
        <f t="shared" si="364"/>
        <v>133.35</v>
      </c>
      <c r="M1586" s="23">
        <f t="shared" si="365"/>
        <v>2.1166999999999998</v>
      </c>
      <c r="N1586" s="74">
        <v>60</v>
      </c>
      <c r="O1586" s="101">
        <f t="shared" si="366"/>
        <v>133.35</v>
      </c>
      <c r="P1586" s="85">
        <f t="shared" si="367"/>
        <v>22.9</v>
      </c>
      <c r="Q1586" s="58">
        <f t="shared" si="368"/>
        <v>0</v>
      </c>
      <c r="R1586" s="101">
        <f t="shared" si="369"/>
        <v>131.9752</v>
      </c>
      <c r="S1586" s="85">
        <f t="shared" si="370"/>
        <v>7.6</v>
      </c>
      <c r="T1586" s="58">
        <f t="shared" si="371"/>
        <v>0</v>
      </c>
      <c r="U1586" s="58">
        <f t="shared" si="372"/>
        <v>5.0999999999999996</v>
      </c>
      <c r="V1586" s="75">
        <f t="array" ref="V1586">INDEX(AS$11:AS$66,MATCH(C1586&amp;G1586,AO$11:AO$66&amp;AP$11:AP$66,0),0)</f>
        <v>6</v>
      </c>
      <c r="X1586" s="120">
        <f t="shared" si="373"/>
        <v>8.3333333333333329E-2</v>
      </c>
      <c r="Y1586" s="61">
        <f t="array" ref="Y1586">INDEX($AQ$11:$AR$66,MATCH($C1586&amp;$G1586,$AO$11:$AO$66&amp;$AP$11:$AP$66,0),COUNTIF($AQ$10:$AR$10,"&lt;"&amp;Z1586)+1)</f>
        <v>2.0000000000000001E-4</v>
      </c>
      <c r="Z1586" s="61">
        <f t="shared" si="376"/>
        <v>5.25</v>
      </c>
      <c r="AA1586" s="61">
        <f t="array" ref="AA1586">INDEX($AT$11:$AV$66,MATCH($C1586&amp;$G1586,$AO$11:$AO$66&amp;$AP$11:$AP$66,0),COUNTIF($AT$10:$AV$10,"&lt;"&amp;Z1586)+1)</f>
        <v>8.9999999999999998E-4</v>
      </c>
      <c r="AB1586" s="111">
        <f t="shared" si="374"/>
        <v>5.1958734122634729</v>
      </c>
      <c r="AC1586" s="121">
        <f t="array" ref="AC1586">INDEX($AW$11:$BA$66,MATCH($C1586&amp;$G1586,$AO$11:$AO$66&amp;$AP$11:$AP$66,0),COUNTIF($AW$10:$BA$10,"&lt;"&amp;Z1586)+1)</f>
        <v>2.9999999999999997E-4</v>
      </c>
      <c r="AD1586" s="62">
        <v>5.2270000000000003</v>
      </c>
      <c r="AE1586" s="61">
        <f t="array" ref="AE1586">INDEX($AT$11:$AV$66,MATCH($C1586&amp;$G1586,$AO$11:$AO$66&amp;$AP$11:$AP$66,0),COUNTIF($AT$10:$AV$10,"&lt;"&amp;AD1586)+1)</f>
        <v>8.9999999999999998E-4</v>
      </c>
      <c r="AF1586" s="111">
        <f t="shared" si="375"/>
        <v>5.1909156081756489</v>
      </c>
      <c r="AG1586" s="121">
        <f t="array" ref="AG1586">INDEX($AW$11:$BA$66,MATCH($C1586&amp;$G1586,$AO$11:$AO$66&amp;$AP$11:$AP$66,0),COUNTIF($AW$10:$BA$10,"&lt;"&amp;AD1586)+1)</f>
        <v>2.9999999999999997E-4</v>
      </c>
    </row>
    <row r="1587" spans="2:33" ht="12.75" customHeight="1" x14ac:dyDescent="0.3">
      <c r="B1587" s="83" t="str">
        <f t="shared" si="363"/>
        <v>5 1/4-16 UN</v>
      </c>
      <c r="C1587" s="74" t="s">
        <v>498</v>
      </c>
      <c r="D1587" s="74"/>
      <c r="E1587" s="24" t="s">
        <v>604</v>
      </c>
      <c r="F1587" s="84" t="s">
        <v>720</v>
      </c>
      <c r="G1587" s="75">
        <v>16</v>
      </c>
      <c r="H1587" s="74" t="s">
        <v>519</v>
      </c>
      <c r="I1587" s="74" t="s">
        <v>660</v>
      </c>
      <c r="J1587" s="74" t="s">
        <v>588</v>
      </c>
      <c r="K1587" s="74" t="s">
        <v>600</v>
      </c>
      <c r="L1587" s="23">
        <f t="shared" si="364"/>
        <v>133.30430000000001</v>
      </c>
      <c r="M1587" s="23">
        <f t="shared" si="365"/>
        <v>1.5874999999999999</v>
      </c>
      <c r="N1587" s="74">
        <v>60</v>
      </c>
      <c r="O1587" s="101">
        <f t="shared" si="366"/>
        <v>133.30430000000001</v>
      </c>
      <c r="P1587" s="85">
        <f t="shared" si="367"/>
        <v>22.9</v>
      </c>
      <c r="Q1587" s="58">
        <f t="shared" si="368"/>
        <v>0</v>
      </c>
      <c r="R1587" s="101">
        <f t="shared" si="369"/>
        <v>132.2732</v>
      </c>
      <c r="S1587" s="85">
        <f t="shared" si="370"/>
        <v>7.6</v>
      </c>
      <c r="T1587" s="58">
        <f t="shared" si="371"/>
        <v>0</v>
      </c>
      <c r="U1587" s="58">
        <f t="shared" si="372"/>
        <v>3.8</v>
      </c>
      <c r="V1587" s="75">
        <f t="array" ref="V1587">INDEX(AS$11:AS$66,MATCH(C1587&amp;G1587,AO$11:AO$66&amp;AP$11:AP$66,0),0)</f>
        <v>8</v>
      </c>
      <c r="X1587" s="120">
        <f t="shared" si="373"/>
        <v>6.25E-2</v>
      </c>
      <c r="Y1587" s="61">
        <f t="array" ref="Y1587">INDEX($AQ$11:$AR$66,MATCH($C1587&amp;$G1587,$AO$11:$AO$66&amp;$AP$11:$AP$66,0),COUNTIF($AQ$10:$AR$10,"&lt;"&amp;Z1587)+1)</f>
        <v>1.4999999999999999E-4</v>
      </c>
      <c r="Z1587" s="123">
        <v>5.2481999999999998</v>
      </c>
      <c r="AA1587" s="61">
        <f t="array" ref="AA1587">INDEX($AT$11:$AV$66,MATCH($C1587&amp;$G1587,$AO$11:$AO$66&amp;$AP$11:$AP$66,0),COUNTIF($AT$10:$AV$10,"&lt;"&amp;Z1587)+1)</f>
        <v>8.9999999999999998E-4</v>
      </c>
      <c r="AB1587" s="111">
        <f t="shared" si="374"/>
        <v>5.2076050591976042</v>
      </c>
      <c r="AC1587" s="121">
        <f t="array" ref="AC1587">INDEX($AW$11:$BA$66,MATCH($C1587&amp;$G1587,$AO$11:$AO$66&amp;$AP$11:$AP$66,0),COUNTIF($AW$10:$BA$10,"&lt;"&amp;Z1587)+1)</f>
        <v>2.9999999999999997E-4</v>
      </c>
      <c r="AD1587" s="62">
        <v>5.2286000000000001</v>
      </c>
      <c r="AE1587" s="61">
        <f t="array" ref="AE1587">INDEX($AT$11:$AV$66,MATCH($C1587&amp;$G1587,$AO$11:$AO$66&amp;$AP$11:$AP$66,0),COUNTIF($AT$10:$AV$10,"&lt;"&amp;AD1587)+1)</f>
        <v>8.9999999999999998E-4</v>
      </c>
      <c r="AF1587" s="111">
        <f t="shared" si="375"/>
        <v>5.2015367061317361</v>
      </c>
      <c r="AG1587" s="121">
        <f t="array" ref="AG1587">INDEX($AW$11:$BA$66,MATCH($C1587&amp;$G1587,$AO$11:$AO$66&amp;$AP$11:$AP$66,0),COUNTIF($AW$10:$BA$10,"&lt;"&amp;AD1587)+1)</f>
        <v>2.9999999999999997E-4</v>
      </c>
    </row>
    <row r="1588" spans="2:33" ht="12.75" customHeight="1" x14ac:dyDescent="0.3">
      <c r="B1588" s="83" t="str">
        <f t="shared" si="363"/>
        <v>5 1/4-16 UN</v>
      </c>
      <c r="C1588" s="74" t="s">
        <v>498</v>
      </c>
      <c r="D1588" s="74"/>
      <c r="E1588" s="24" t="s">
        <v>604</v>
      </c>
      <c r="F1588" s="84" t="s">
        <v>720</v>
      </c>
      <c r="G1588" s="75">
        <v>16</v>
      </c>
      <c r="H1588" s="74" t="s">
        <v>519</v>
      </c>
      <c r="I1588" s="74" t="s">
        <v>661</v>
      </c>
      <c r="J1588" s="74" t="s">
        <v>588</v>
      </c>
      <c r="K1588" s="74" t="s">
        <v>600</v>
      </c>
      <c r="L1588" s="23">
        <f t="shared" si="364"/>
        <v>133.35</v>
      </c>
      <c r="M1588" s="23">
        <f t="shared" si="365"/>
        <v>1.5874999999999999</v>
      </c>
      <c r="N1588" s="74">
        <v>60</v>
      </c>
      <c r="O1588" s="101">
        <f t="shared" si="366"/>
        <v>133.35</v>
      </c>
      <c r="P1588" s="85">
        <f t="shared" si="367"/>
        <v>22.9</v>
      </c>
      <c r="Q1588" s="58">
        <f t="shared" si="368"/>
        <v>0</v>
      </c>
      <c r="R1588" s="101">
        <f t="shared" si="369"/>
        <v>132.31890000000001</v>
      </c>
      <c r="S1588" s="85">
        <f t="shared" si="370"/>
        <v>7.6</v>
      </c>
      <c r="T1588" s="58">
        <f t="shared" si="371"/>
        <v>0</v>
      </c>
      <c r="U1588" s="58">
        <f t="shared" si="372"/>
        <v>3.8</v>
      </c>
      <c r="V1588" s="75">
        <f t="array" ref="V1588">INDEX(AS$11:AS$66,MATCH(C1588&amp;G1588,AO$11:AO$66&amp;AP$11:AP$66,0),0)</f>
        <v>8</v>
      </c>
      <c r="X1588" s="120">
        <f t="shared" si="373"/>
        <v>6.25E-2</v>
      </c>
      <c r="Y1588" s="61">
        <f t="array" ref="Y1588">INDEX($AQ$11:$AR$66,MATCH($C1588&amp;$G1588,$AO$11:$AO$66&amp;$AP$11:$AP$66,0),COUNTIF($AQ$10:$AR$10,"&lt;"&amp;Z1588)+1)</f>
        <v>1.4999999999999999E-4</v>
      </c>
      <c r="Z1588" s="61">
        <f t="shared" si="376"/>
        <v>5.25</v>
      </c>
      <c r="AA1588" s="61">
        <f t="array" ref="AA1588">INDEX($AT$11:$AV$66,MATCH($C1588&amp;$G1588,$AO$11:$AO$66&amp;$AP$11:$AP$66,0),COUNTIF($AT$10:$AV$10,"&lt;"&amp;Z1588)+1)</f>
        <v>8.9999999999999998E-4</v>
      </c>
      <c r="AB1588" s="111">
        <f t="shared" si="374"/>
        <v>5.2094050591976044</v>
      </c>
      <c r="AC1588" s="121">
        <f t="array" ref="AC1588">INDEX($AW$11:$BA$66,MATCH($C1588&amp;$G1588,$AO$11:$AO$66&amp;$AP$11:$AP$66,0),COUNTIF($AW$10:$BA$10,"&lt;"&amp;Z1588)+1)</f>
        <v>2.9999999999999997E-4</v>
      </c>
      <c r="AD1588" s="62">
        <v>5.2320000000000002</v>
      </c>
      <c r="AE1588" s="61">
        <f t="array" ref="AE1588">INDEX($AT$11:$AV$66,MATCH($C1588&amp;$G1588,$AO$11:$AO$66&amp;$AP$11:$AP$66,0),COUNTIF($AT$10:$AV$10,"&lt;"&amp;AD1588)+1)</f>
        <v>8.9999999999999998E-4</v>
      </c>
      <c r="AF1588" s="111">
        <f t="shared" si="375"/>
        <v>5.2049367061317362</v>
      </c>
      <c r="AG1588" s="121">
        <f t="array" ref="AG1588">INDEX($AW$11:$BA$66,MATCH($C1588&amp;$G1588,$AO$11:$AO$66&amp;$AP$11:$AP$66,0),COUNTIF($AW$10:$BA$10,"&lt;"&amp;AD1588)+1)</f>
        <v>2.9999999999999997E-4</v>
      </c>
    </row>
    <row r="1589" spans="2:33" ht="12.75" customHeight="1" x14ac:dyDescent="0.3">
      <c r="B1589" s="83" t="str">
        <f t="shared" si="363"/>
        <v>5 3/8-6 UN</v>
      </c>
      <c r="C1589" s="74" t="s">
        <v>498</v>
      </c>
      <c r="D1589" s="74"/>
      <c r="E1589" s="24" t="s">
        <v>604</v>
      </c>
      <c r="F1589" s="84" t="s">
        <v>721</v>
      </c>
      <c r="G1589" s="75">
        <v>6</v>
      </c>
      <c r="H1589" s="74" t="s">
        <v>519</v>
      </c>
      <c r="I1589" s="74" t="s">
        <v>660</v>
      </c>
      <c r="J1589" s="74" t="s">
        <v>588</v>
      </c>
      <c r="K1589" s="74" t="s">
        <v>600</v>
      </c>
      <c r="L1589" s="23">
        <f t="shared" si="364"/>
        <v>136.44370000000001</v>
      </c>
      <c r="M1589" s="23">
        <f t="shared" si="365"/>
        <v>4.2332999999999998</v>
      </c>
      <c r="N1589" s="74">
        <v>60</v>
      </c>
      <c r="O1589" s="101">
        <f t="shared" si="366"/>
        <v>136.44370000000001</v>
      </c>
      <c r="P1589" s="85">
        <f t="shared" si="367"/>
        <v>33</v>
      </c>
      <c r="Q1589" s="58">
        <f t="shared" si="368"/>
        <v>0</v>
      </c>
      <c r="R1589" s="101">
        <f t="shared" si="369"/>
        <v>133.69409999999999</v>
      </c>
      <c r="S1589" s="85">
        <f t="shared" si="370"/>
        <v>7.6</v>
      </c>
      <c r="T1589" s="58">
        <f t="shared" si="371"/>
        <v>0</v>
      </c>
      <c r="U1589" s="58">
        <f t="shared" si="372"/>
        <v>7.6</v>
      </c>
      <c r="V1589" s="75">
        <f t="array" ref="V1589">INDEX(AS$11:AS$66,MATCH(C1589&amp;G1589,AO$11:AO$66&amp;AP$11:AP$66,0),0)</f>
        <v>5</v>
      </c>
      <c r="X1589" s="120">
        <f t="shared" si="373"/>
        <v>0.16666666666666666</v>
      </c>
      <c r="Y1589" s="61">
        <f t="array" ref="Y1589">INDEX($AQ$11:$AR$66,MATCH($C1589&amp;$G1589,$AO$11:$AO$66&amp;$AP$11:$AP$66,0),COUNTIF($AQ$10:$AR$10,"&lt;"&amp;Z1589)+1)</f>
        <v>2.9999999999999997E-4</v>
      </c>
      <c r="Z1589" s="123">
        <v>5.3718000000000004</v>
      </c>
      <c r="AA1589" s="61">
        <f t="array" ref="AA1589">INDEX($AT$11:$AV$66,MATCH($C1589&amp;$G1589,$AO$11:$AO$66&amp;$AP$11:$AP$66,0),COUNTIF($AT$10:$AV$10,"&lt;"&amp;Z1589)+1)</f>
        <v>1.2999999999999999E-3</v>
      </c>
      <c r="AB1589" s="111">
        <f t="shared" si="374"/>
        <v>5.2635468245269452</v>
      </c>
      <c r="AC1589" s="121">
        <f t="array" ref="AC1589">INDEX($AW$11:$BA$66,MATCH($C1589&amp;$G1589,$AO$11:$AO$66&amp;$AP$11:$AP$66,0),COUNTIF($AW$10:$BA$10,"&lt;"&amp;Z1589)+1)</f>
        <v>2.9999999999999997E-4</v>
      </c>
      <c r="AD1589" s="62">
        <v>5.3250999999999999</v>
      </c>
      <c r="AE1589" s="61">
        <f t="array" ref="AE1589">INDEX($AT$11:$AV$66,MATCH($C1589&amp;$G1589,$AO$11:$AO$66&amp;$AP$11:$AP$66,0),COUNTIF($AT$10:$AV$10,"&lt;"&amp;AD1589)+1)</f>
        <v>1.2999999999999999E-3</v>
      </c>
      <c r="AF1589" s="111">
        <f t="shared" si="375"/>
        <v>5.2529312163512971</v>
      </c>
      <c r="AG1589" s="121">
        <f t="array" ref="AG1589">INDEX($AW$11:$BA$66,MATCH($C1589&amp;$G1589,$AO$11:$AO$66&amp;$AP$11:$AP$66,0),COUNTIF($AW$10:$BA$10,"&lt;"&amp;AD1589)+1)</f>
        <v>2.9999999999999997E-4</v>
      </c>
    </row>
    <row r="1590" spans="2:33" ht="12.75" customHeight="1" x14ac:dyDescent="0.3">
      <c r="B1590" s="83" t="str">
        <f t="shared" si="363"/>
        <v>5 3/8-6 UN</v>
      </c>
      <c r="C1590" s="74" t="s">
        <v>498</v>
      </c>
      <c r="D1590" s="74"/>
      <c r="E1590" s="24" t="s">
        <v>604</v>
      </c>
      <c r="F1590" s="84" t="s">
        <v>721</v>
      </c>
      <c r="G1590" s="75">
        <v>6</v>
      </c>
      <c r="H1590" s="74" t="s">
        <v>519</v>
      </c>
      <c r="I1590" s="74" t="s">
        <v>661</v>
      </c>
      <c r="J1590" s="74" t="s">
        <v>588</v>
      </c>
      <c r="K1590" s="74" t="s">
        <v>600</v>
      </c>
      <c r="L1590" s="23">
        <f t="shared" si="364"/>
        <v>136.52500000000001</v>
      </c>
      <c r="M1590" s="23">
        <f t="shared" si="365"/>
        <v>4.2332999999999998</v>
      </c>
      <c r="N1590" s="74">
        <v>60</v>
      </c>
      <c r="O1590" s="101">
        <f t="shared" si="366"/>
        <v>136.52500000000001</v>
      </c>
      <c r="P1590" s="85">
        <f t="shared" si="367"/>
        <v>33</v>
      </c>
      <c r="Q1590" s="58">
        <f t="shared" si="368"/>
        <v>0</v>
      </c>
      <c r="R1590" s="101">
        <f t="shared" si="369"/>
        <v>133.77539999999999</v>
      </c>
      <c r="S1590" s="85">
        <f t="shared" si="370"/>
        <v>7.6</v>
      </c>
      <c r="T1590" s="58">
        <f t="shared" si="371"/>
        <v>0</v>
      </c>
      <c r="U1590" s="58">
        <f t="shared" si="372"/>
        <v>7.6</v>
      </c>
      <c r="V1590" s="75">
        <f t="array" ref="V1590">INDEX(AS$11:AS$66,MATCH(C1590&amp;G1590,AO$11:AO$66&amp;AP$11:AP$66,0),0)</f>
        <v>5</v>
      </c>
      <c r="X1590" s="120">
        <f t="shared" si="373"/>
        <v>0.16666666666666666</v>
      </c>
      <c r="Y1590" s="61">
        <f t="array" ref="Y1590">INDEX($AQ$11:$AR$66,MATCH($C1590&amp;$G1590,$AO$11:$AO$66&amp;$AP$11:$AP$66,0),COUNTIF($AQ$10:$AR$10,"&lt;"&amp;Z1590)+1)</f>
        <v>2.9999999999999997E-4</v>
      </c>
      <c r="Z1590" s="61">
        <f t="shared" si="376"/>
        <v>5.375</v>
      </c>
      <c r="AA1590" s="61">
        <f t="array" ref="AA1590">INDEX($AT$11:$AV$66,MATCH($C1590&amp;$G1590,$AO$11:$AO$66&amp;$AP$11:$AP$66,0),COUNTIF($AT$10:$AV$10,"&lt;"&amp;Z1590)+1)</f>
        <v>1.2999999999999999E-3</v>
      </c>
      <c r="AB1590" s="111">
        <f t="shared" si="374"/>
        <v>5.2667468245269449</v>
      </c>
      <c r="AC1590" s="121">
        <f t="array" ref="AC1590">INDEX($AW$11:$BA$66,MATCH($C1590&amp;$G1590,$AO$11:$AO$66&amp;$AP$11:$AP$66,0),COUNTIF($AW$10:$BA$10,"&lt;"&amp;Z1590)+1)</f>
        <v>2.9999999999999997E-4</v>
      </c>
      <c r="AD1590" s="62">
        <v>5.3308999999999997</v>
      </c>
      <c r="AE1590" s="61">
        <f t="array" ref="AE1590">INDEX($AT$11:$AV$66,MATCH($C1590&amp;$G1590,$AO$11:$AO$66&amp;$AP$11:$AP$66,0),COUNTIF($AT$10:$AV$10,"&lt;"&amp;AD1590)+1)</f>
        <v>1.2999999999999999E-3</v>
      </c>
      <c r="AF1590" s="111">
        <f t="shared" si="375"/>
        <v>5.2587312163512969</v>
      </c>
      <c r="AG1590" s="121">
        <f t="array" ref="AG1590">INDEX($AW$11:$BA$66,MATCH($C1590&amp;$G1590,$AO$11:$AO$66&amp;$AP$11:$AP$66,0),COUNTIF($AW$10:$BA$10,"&lt;"&amp;AD1590)+1)</f>
        <v>2.9999999999999997E-4</v>
      </c>
    </row>
    <row r="1591" spans="2:33" ht="12.75" customHeight="1" x14ac:dyDescent="0.3">
      <c r="B1591" s="83" t="str">
        <f t="shared" si="363"/>
        <v>5 3/8-12 UN</v>
      </c>
      <c r="C1591" s="74" t="s">
        <v>498</v>
      </c>
      <c r="D1591" s="74"/>
      <c r="E1591" s="24" t="s">
        <v>604</v>
      </c>
      <c r="F1591" s="84" t="s">
        <v>721</v>
      </c>
      <c r="G1591" s="75">
        <v>12</v>
      </c>
      <c r="H1591" s="74" t="s">
        <v>519</v>
      </c>
      <c r="I1591" s="74" t="s">
        <v>660</v>
      </c>
      <c r="J1591" s="74" t="s">
        <v>588</v>
      </c>
      <c r="K1591" s="74" t="s">
        <v>600</v>
      </c>
      <c r="L1591" s="23">
        <f t="shared" si="364"/>
        <v>136.4742</v>
      </c>
      <c r="M1591" s="23">
        <f t="shared" si="365"/>
        <v>2.1166999999999998</v>
      </c>
      <c r="N1591" s="74">
        <v>60</v>
      </c>
      <c r="O1591" s="101">
        <f t="shared" si="366"/>
        <v>136.4742</v>
      </c>
      <c r="P1591" s="85">
        <f t="shared" si="367"/>
        <v>22.9</v>
      </c>
      <c r="Q1591" s="58">
        <f t="shared" si="368"/>
        <v>0</v>
      </c>
      <c r="R1591" s="101">
        <f t="shared" si="369"/>
        <v>135.0994</v>
      </c>
      <c r="S1591" s="85">
        <f t="shared" si="370"/>
        <v>7.6</v>
      </c>
      <c r="T1591" s="58">
        <f t="shared" si="371"/>
        <v>0</v>
      </c>
      <c r="U1591" s="58">
        <f t="shared" si="372"/>
        <v>5.0999999999999996</v>
      </c>
      <c r="V1591" s="75">
        <f t="array" ref="V1591">INDEX(AS$11:AS$66,MATCH(C1591&amp;G1591,AO$11:AO$66&amp;AP$11:AP$66,0),0)</f>
        <v>6</v>
      </c>
      <c r="X1591" s="120">
        <f t="shared" si="373"/>
        <v>8.3333333333333329E-2</v>
      </c>
      <c r="Y1591" s="61">
        <f t="array" ref="Y1591">INDEX($AQ$11:$AR$66,MATCH($C1591&amp;$G1591,$AO$11:$AO$66&amp;$AP$11:$AP$66,0),COUNTIF($AQ$10:$AR$10,"&lt;"&amp;Z1591)+1)</f>
        <v>2.0000000000000001E-4</v>
      </c>
      <c r="Z1591" s="123">
        <v>5.3730000000000002</v>
      </c>
      <c r="AA1591" s="61">
        <f t="array" ref="AA1591">INDEX($AT$11:$AV$66,MATCH($C1591&amp;$G1591,$AO$11:$AO$66&amp;$AP$11:$AP$66,0),COUNTIF($AT$10:$AV$10,"&lt;"&amp;Z1591)+1)</f>
        <v>8.9999999999999998E-4</v>
      </c>
      <c r="AB1591" s="111">
        <f t="shared" si="374"/>
        <v>5.3188734122634731</v>
      </c>
      <c r="AC1591" s="121">
        <f t="array" ref="AC1591">INDEX($AW$11:$BA$66,MATCH($C1591&amp;$G1591,$AO$11:$AO$66&amp;$AP$11:$AP$66,0),COUNTIF($AW$10:$BA$10,"&lt;"&amp;Z1591)+1)</f>
        <v>2.9999999999999997E-4</v>
      </c>
      <c r="AD1591" s="62">
        <v>5.3483000000000001</v>
      </c>
      <c r="AE1591" s="61">
        <f t="array" ref="AE1591">INDEX($AT$11:$AV$66,MATCH($C1591&amp;$G1591,$AO$11:$AO$66&amp;$AP$11:$AP$66,0),COUNTIF($AT$10:$AV$10,"&lt;"&amp;AD1591)+1)</f>
        <v>8.9999999999999998E-4</v>
      </c>
      <c r="AF1591" s="111">
        <f t="shared" si="375"/>
        <v>5.3122156081756486</v>
      </c>
      <c r="AG1591" s="121">
        <f t="array" ref="AG1591">INDEX($AW$11:$BA$66,MATCH($C1591&amp;$G1591,$AO$11:$AO$66&amp;$AP$11:$AP$66,0),COUNTIF($AW$10:$BA$10,"&lt;"&amp;AD1591)+1)</f>
        <v>2.9999999999999997E-4</v>
      </c>
    </row>
    <row r="1592" spans="2:33" ht="12.75" customHeight="1" x14ac:dyDescent="0.3">
      <c r="B1592" s="83" t="str">
        <f t="shared" si="363"/>
        <v>5 3/8-12 UN</v>
      </c>
      <c r="C1592" s="74" t="s">
        <v>498</v>
      </c>
      <c r="D1592" s="74"/>
      <c r="E1592" s="24" t="s">
        <v>604</v>
      </c>
      <c r="F1592" s="84" t="s">
        <v>721</v>
      </c>
      <c r="G1592" s="75">
        <v>12</v>
      </c>
      <c r="H1592" s="74" t="s">
        <v>519</v>
      </c>
      <c r="I1592" s="74" t="s">
        <v>661</v>
      </c>
      <c r="J1592" s="74" t="s">
        <v>588</v>
      </c>
      <c r="K1592" s="74" t="s">
        <v>600</v>
      </c>
      <c r="L1592" s="23">
        <f t="shared" si="364"/>
        <v>136.52500000000001</v>
      </c>
      <c r="M1592" s="23">
        <f t="shared" si="365"/>
        <v>2.1166999999999998</v>
      </c>
      <c r="N1592" s="74">
        <v>60</v>
      </c>
      <c r="O1592" s="101">
        <f t="shared" si="366"/>
        <v>136.52500000000001</v>
      </c>
      <c r="P1592" s="85">
        <f t="shared" si="367"/>
        <v>22.9</v>
      </c>
      <c r="Q1592" s="58">
        <f t="shared" si="368"/>
        <v>0</v>
      </c>
      <c r="R1592" s="101">
        <f t="shared" si="369"/>
        <v>135.15020000000001</v>
      </c>
      <c r="S1592" s="85">
        <f t="shared" si="370"/>
        <v>7.6</v>
      </c>
      <c r="T1592" s="58">
        <f t="shared" si="371"/>
        <v>0</v>
      </c>
      <c r="U1592" s="58">
        <f t="shared" si="372"/>
        <v>5.0999999999999996</v>
      </c>
      <c r="V1592" s="75">
        <f t="array" ref="V1592">INDEX(AS$11:AS$66,MATCH(C1592&amp;G1592,AO$11:AO$66&amp;AP$11:AP$66,0),0)</f>
        <v>6</v>
      </c>
      <c r="X1592" s="120">
        <f t="shared" si="373"/>
        <v>8.3333333333333329E-2</v>
      </c>
      <c r="Y1592" s="61">
        <f t="array" ref="Y1592">INDEX($AQ$11:$AR$66,MATCH($C1592&amp;$G1592,$AO$11:$AO$66&amp;$AP$11:$AP$66,0),COUNTIF($AQ$10:$AR$10,"&lt;"&amp;Z1592)+1)</f>
        <v>2.0000000000000001E-4</v>
      </c>
      <c r="Z1592" s="61">
        <f t="shared" si="376"/>
        <v>5.375</v>
      </c>
      <c r="AA1592" s="61">
        <f t="array" ref="AA1592">INDEX($AT$11:$AV$66,MATCH($C1592&amp;$G1592,$AO$11:$AO$66&amp;$AP$11:$AP$66,0),COUNTIF($AT$10:$AV$10,"&lt;"&amp;Z1592)+1)</f>
        <v>8.9999999999999998E-4</v>
      </c>
      <c r="AB1592" s="111">
        <f t="shared" si="374"/>
        <v>5.3208734122634729</v>
      </c>
      <c r="AC1592" s="121">
        <f t="array" ref="AC1592">INDEX($AW$11:$BA$66,MATCH($C1592&amp;$G1592,$AO$11:$AO$66&amp;$AP$11:$AP$66,0),COUNTIF($AW$10:$BA$10,"&lt;"&amp;Z1592)+1)</f>
        <v>2.9999999999999997E-4</v>
      </c>
      <c r="AD1592" s="62">
        <v>5.3520000000000003</v>
      </c>
      <c r="AE1592" s="61">
        <f t="array" ref="AE1592">INDEX($AT$11:$AV$66,MATCH($C1592&amp;$G1592,$AO$11:$AO$66&amp;$AP$11:$AP$66,0),COUNTIF($AT$10:$AV$10,"&lt;"&amp;AD1592)+1)</f>
        <v>8.9999999999999998E-4</v>
      </c>
      <c r="AF1592" s="111">
        <f t="shared" si="375"/>
        <v>5.3159156081756489</v>
      </c>
      <c r="AG1592" s="121">
        <f t="array" ref="AG1592">INDEX($AW$11:$BA$66,MATCH($C1592&amp;$G1592,$AO$11:$AO$66&amp;$AP$11:$AP$66,0),COUNTIF($AW$10:$BA$10,"&lt;"&amp;AD1592)+1)</f>
        <v>2.9999999999999997E-4</v>
      </c>
    </row>
    <row r="1593" spans="2:33" ht="12.75" customHeight="1" x14ac:dyDescent="0.3">
      <c r="B1593" s="83" t="str">
        <f t="shared" si="363"/>
        <v>5 3/8-16 UN</v>
      </c>
      <c r="C1593" s="74" t="s">
        <v>498</v>
      </c>
      <c r="D1593" s="74"/>
      <c r="E1593" s="24" t="s">
        <v>604</v>
      </c>
      <c r="F1593" s="84" t="s">
        <v>721</v>
      </c>
      <c r="G1593" s="75">
        <v>16</v>
      </c>
      <c r="H1593" s="74" t="s">
        <v>519</v>
      </c>
      <c r="I1593" s="74" t="s">
        <v>660</v>
      </c>
      <c r="J1593" s="74" t="s">
        <v>588</v>
      </c>
      <c r="K1593" s="74" t="s">
        <v>600</v>
      </c>
      <c r="L1593" s="23">
        <f t="shared" si="364"/>
        <v>136.47929999999999</v>
      </c>
      <c r="M1593" s="23">
        <f t="shared" si="365"/>
        <v>1.5874999999999999</v>
      </c>
      <c r="N1593" s="74">
        <v>60</v>
      </c>
      <c r="O1593" s="101">
        <f t="shared" si="366"/>
        <v>136.47929999999999</v>
      </c>
      <c r="P1593" s="85">
        <f t="shared" si="367"/>
        <v>22.9</v>
      </c>
      <c r="Q1593" s="58">
        <f t="shared" si="368"/>
        <v>0</v>
      </c>
      <c r="R1593" s="101">
        <f t="shared" si="369"/>
        <v>135.44820000000001</v>
      </c>
      <c r="S1593" s="85">
        <f t="shared" si="370"/>
        <v>7.6</v>
      </c>
      <c r="T1593" s="58">
        <f t="shared" si="371"/>
        <v>0</v>
      </c>
      <c r="U1593" s="58">
        <f t="shared" si="372"/>
        <v>3.8</v>
      </c>
      <c r="V1593" s="75">
        <f t="array" ref="V1593">INDEX(AS$11:AS$66,MATCH(C1593&amp;G1593,AO$11:AO$66&amp;AP$11:AP$66,0),0)</f>
        <v>8</v>
      </c>
      <c r="X1593" s="120">
        <f t="shared" si="373"/>
        <v>6.25E-2</v>
      </c>
      <c r="Y1593" s="61">
        <f t="array" ref="Y1593">INDEX($AQ$11:$AR$66,MATCH($C1593&amp;$G1593,$AO$11:$AO$66&amp;$AP$11:$AP$66,0),COUNTIF($AQ$10:$AR$10,"&lt;"&amp;Z1593)+1)</f>
        <v>1.4999999999999999E-4</v>
      </c>
      <c r="Z1593" s="123">
        <v>5.3731999999999998</v>
      </c>
      <c r="AA1593" s="61">
        <f t="array" ref="AA1593">INDEX($AT$11:$AV$66,MATCH($C1593&amp;$G1593,$AO$11:$AO$66&amp;$AP$11:$AP$66,0),COUNTIF($AT$10:$AV$10,"&lt;"&amp;Z1593)+1)</f>
        <v>8.9999999999999998E-4</v>
      </c>
      <c r="AB1593" s="111">
        <f t="shared" si="374"/>
        <v>5.3326050591976042</v>
      </c>
      <c r="AC1593" s="121">
        <f t="array" ref="AC1593">INDEX($AW$11:$BA$66,MATCH($C1593&amp;$G1593,$AO$11:$AO$66&amp;$AP$11:$AP$66,0),COUNTIF($AW$10:$BA$10,"&lt;"&amp;Z1593)+1)</f>
        <v>2.9999999999999997E-4</v>
      </c>
      <c r="AD1593" s="62">
        <v>5.3536000000000001</v>
      </c>
      <c r="AE1593" s="61">
        <f t="array" ref="AE1593">INDEX($AT$11:$AV$66,MATCH($C1593&amp;$G1593,$AO$11:$AO$66&amp;$AP$11:$AP$66,0),COUNTIF($AT$10:$AV$10,"&lt;"&amp;AD1593)+1)</f>
        <v>8.9999999999999998E-4</v>
      </c>
      <c r="AF1593" s="111">
        <f t="shared" si="375"/>
        <v>5.3265367061317361</v>
      </c>
      <c r="AG1593" s="121">
        <f t="array" ref="AG1593">INDEX($AW$11:$BA$66,MATCH($C1593&amp;$G1593,$AO$11:$AO$66&amp;$AP$11:$AP$66,0),COUNTIF($AW$10:$BA$10,"&lt;"&amp;AD1593)+1)</f>
        <v>2.9999999999999997E-4</v>
      </c>
    </row>
    <row r="1594" spans="2:33" ht="12.75" customHeight="1" x14ac:dyDescent="0.3">
      <c r="B1594" s="83" t="str">
        <f t="shared" si="363"/>
        <v>5 3/8-16 UN</v>
      </c>
      <c r="C1594" s="74" t="s">
        <v>498</v>
      </c>
      <c r="D1594" s="74"/>
      <c r="E1594" s="24" t="s">
        <v>604</v>
      </c>
      <c r="F1594" s="84" t="s">
        <v>721</v>
      </c>
      <c r="G1594" s="75">
        <v>16</v>
      </c>
      <c r="H1594" s="74" t="s">
        <v>519</v>
      </c>
      <c r="I1594" s="74" t="s">
        <v>661</v>
      </c>
      <c r="J1594" s="74" t="s">
        <v>588</v>
      </c>
      <c r="K1594" s="74" t="s">
        <v>600</v>
      </c>
      <c r="L1594" s="23">
        <f t="shared" si="364"/>
        <v>136.52500000000001</v>
      </c>
      <c r="M1594" s="23">
        <f t="shared" si="365"/>
        <v>1.5874999999999999</v>
      </c>
      <c r="N1594" s="74">
        <v>60</v>
      </c>
      <c r="O1594" s="101">
        <f t="shared" si="366"/>
        <v>136.52500000000001</v>
      </c>
      <c r="P1594" s="85">
        <f t="shared" si="367"/>
        <v>22.9</v>
      </c>
      <c r="Q1594" s="58">
        <f t="shared" si="368"/>
        <v>0</v>
      </c>
      <c r="R1594" s="101">
        <f t="shared" si="369"/>
        <v>135.4939</v>
      </c>
      <c r="S1594" s="85">
        <f t="shared" si="370"/>
        <v>7.6</v>
      </c>
      <c r="T1594" s="58">
        <f t="shared" si="371"/>
        <v>0</v>
      </c>
      <c r="U1594" s="58">
        <f t="shared" si="372"/>
        <v>3.8</v>
      </c>
      <c r="V1594" s="75">
        <f t="array" ref="V1594">INDEX(AS$11:AS$66,MATCH(C1594&amp;G1594,AO$11:AO$66&amp;AP$11:AP$66,0),0)</f>
        <v>8</v>
      </c>
      <c r="X1594" s="120">
        <f t="shared" si="373"/>
        <v>6.25E-2</v>
      </c>
      <c r="Y1594" s="61">
        <f t="array" ref="Y1594">INDEX($AQ$11:$AR$66,MATCH($C1594&amp;$G1594,$AO$11:$AO$66&amp;$AP$11:$AP$66,0),COUNTIF($AQ$10:$AR$10,"&lt;"&amp;Z1594)+1)</f>
        <v>1.4999999999999999E-4</v>
      </c>
      <c r="Z1594" s="61">
        <f t="shared" si="376"/>
        <v>5.375</v>
      </c>
      <c r="AA1594" s="61">
        <f t="array" ref="AA1594">INDEX($AT$11:$AV$66,MATCH($C1594&amp;$G1594,$AO$11:$AO$66&amp;$AP$11:$AP$66,0),COUNTIF($AT$10:$AV$10,"&lt;"&amp;Z1594)+1)</f>
        <v>8.9999999999999998E-4</v>
      </c>
      <c r="AB1594" s="111">
        <f t="shared" si="374"/>
        <v>5.3344050591976044</v>
      </c>
      <c r="AC1594" s="121">
        <f t="array" ref="AC1594">INDEX($AW$11:$BA$66,MATCH($C1594&amp;$G1594,$AO$11:$AO$66&amp;$AP$11:$AP$66,0),COUNTIF($AW$10:$BA$10,"&lt;"&amp;Z1594)+1)</f>
        <v>2.9999999999999997E-4</v>
      </c>
      <c r="AD1594" s="62">
        <v>5.3570000000000002</v>
      </c>
      <c r="AE1594" s="61">
        <f t="array" ref="AE1594">INDEX($AT$11:$AV$66,MATCH($C1594&amp;$G1594,$AO$11:$AO$66&amp;$AP$11:$AP$66,0),COUNTIF($AT$10:$AV$10,"&lt;"&amp;AD1594)+1)</f>
        <v>8.9999999999999998E-4</v>
      </c>
      <c r="AF1594" s="111">
        <f t="shared" si="375"/>
        <v>5.3299367061317362</v>
      </c>
      <c r="AG1594" s="121">
        <f t="array" ref="AG1594">INDEX($AW$11:$BA$66,MATCH($C1594&amp;$G1594,$AO$11:$AO$66&amp;$AP$11:$AP$66,0),COUNTIF($AW$10:$BA$10,"&lt;"&amp;AD1594)+1)</f>
        <v>2.9999999999999997E-4</v>
      </c>
    </row>
    <row r="1595" spans="2:33" ht="12.75" customHeight="1" x14ac:dyDescent="0.3">
      <c r="B1595" s="83" t="str">
        <f t="shared" si="363"/>
        <v>5 1/2-4 UN</v>
      </c>
      <c r="C1595" s="74" t="s">
        <v>498</v>
      </c>
      <c r="D1595" s="74"/>
      <c r="E1595" s="24" t="s">
        <v>604</v>
      </c>
      <c r="F1595" s="84" t="s">
        <v>722</v>
      </c>
      <c r="G1595" s="75">
        <v>4</v>
      </c>
      <c r="H1595" s="74" t="s">
        <v>519</v>
      </c>
      <c r="I1595" s="74" t="s">
        <v>660</v>
      </c>
      <c r="J1595" s="74" t="s">
        <v>588</v>
      </c>
      <c r="K1595" s="74" t="s">
        <v>600</v>
      </c>
      <c r="L1595" s="23">
        <f t="shared" si="364"/>
        <v>139.6086</v>
      </c>
      <c r="M1595" s="23">
        <f t="shared" si="365"/>
        <v>6.35</v>
      </c>
      <c r="N1595" s="74">
        <v>60</v>
      </c>
      <c r="O1595" s="101">
        <f t="shared" si="366"/>
        <v>139.6086</v>
      </c>
      <c r="P1595" s="85">
        <f t="shared" si="367"/>
        <v>38.1</v>
      </c>
      <c r="Q1595" s="58">
        <f t="shared" si="368"/>
        <v>0</v>
      </c>
      <c r="R1595" s="101">
        <f t="shared" si="369"/>
        <v>135.48410000000001</v>
      </c>
      <c r="S1595" s="85">
        <f t="shared" si="370"/>
        <v>7.6</v>
      </c>
      <c r="T1595" s="58">
        <f t="shared" si="371"/>
        <v>0</v>
      </c>
      <c r="U1595" s="58">
        <f t="shared" si="372"/>
        <v>7.6</v>
      </c>
      <c r="V1595" s="75">
        <f t="array" ref="V1595">INDEX(AS$11:AS$66,MATCH(C1595&amp;G1595,AO$11:AO$66&amp;AP$11:AP$66,0),0)</f>
        <v>4</v>
      </c>
      <c r="X1595" s="120">
        <f t="shared" si="373"/>
        <v>0.25</v>
      </c>
      <c r="Y1595" s="61">
        <f t="array" ref="Y1595">INDEX($AQ$11:$AR$66,MATCH($C1595&amp;$G1595,$AO$11:$AO$66&amp;$AP$11:$AP$66,0),COUNTIF($AQ$10:$AR$10,"&lt;"&amp;Z1595)+1)</f>
        <v>2.9999999999999997E-4</v>
      </c>
      <c r="Z1595" s="123">
        <v>5.4964000000000004</v>
      </c>
      <c r="AA1595" s="61">
        <f t="array" ref="AA1595">INDEX($AT$11:$AV$66,MATCH($C1595&amp;$G1595,$AO$11:$AO$66&amp;$AP$11:$AP$66,0),COUNTIF($AT$10:$AV$10,"&lt;"&amp;Z1595)+1)</f>
        <v>1.5E-3</v>
      </c>
      <c r="AB1595" s="111">
        <f t="shared" si="374"/>
        <v>5.3340202367904181</v>
      </c>
      <c r="AC1595" s="121">
        <f t="array" ref="AC1595">INDEX($AW$11:$BA$66,MATCH($C1595&amp;$G1595,$AO$11:$AO$66&amp;$AP$11:$AP$66,0),COUNTIF($AW$10:$BA$10,"&lt;"&amp;Z1595)+1)</f>
        <v>2.9999999999999997E-4</v>
      </c>
      <c r="AD1595" s="62">
        <v>5.4302000000000001</v>
      </c>
      <c r="AE1595" s="61">
        <f t="array" ref="AE1595">INDEX($AT$11:$AV$66,MATCH($C1595&amp;$G1595,$AO$11:$AO$66&amp;$AP$11:$AP$66,0),COUNTIF($AT$10:$AV$10,"&lt;"&amp;AD1595)+1)</f>
        <v>1.5E-3</v>
      </c>
      <c r="AF1595" s="111">
        <f t="shared" si="375"/>
        <v>5.321946824526945</v>
      </c>
      <c r="AG1595" s="121">
        <f t="array" ref="AG1595">INDEX($AW$11:$BA$66,MATCH($C1595&amp;$G1595,$AO$11:$AO$66&amp;$AP$11:$AP$66,0),COUNTIF($AW$10:$BA$10,"&lt;"&amp;AD1595)+1)</f>
        <v>2.9999999999999997E-4</v>
      </c>
    </row>
    <row r="1596" spans="2:33" ht="12.75" customHeight="1" x14ac:dyDescent="0.3">
      <c r="B1596" s="83" t="str">
        <f t="shared" si="363"/>
        <v>5 1/2-4 UN</v>
      </c>
      <c r="C1596" s="74" t="s">
        <v>498</v>
      </c>
      <c r="D1596" s="74"/>
      <c r="E1596" s="24" t="s">
        <v>604</v>
      </c>
      <c r="F1596" s="84" t="s">
        <v>722</v>
      </c>
      <c r="G1596" s="75">
        <v>4</v>
      </c>
      <c r="H1596" s="74" t="s">
        <v>519</v>
      </c>
      <c r="I1596" s="74" t="s">
        <v>661</v>
      </c>
      <c r="J1596" s="74" t="s">
        <v>588</v>
      </c>
      <c r="K1596" s="74" t="s">
        <v>600</v>
      </c>
      <c r="L1596" s="23">
        <f t="shared" si="364"/>
        <v>139.69999999999999</v>
      </c>
      <c r="M1596" s="23">
        <f t="shared" si="365"/>
        <v>6.35</v>
      </c>
      <c r="N1596" s="74">
        <v>60</v>
      </c>
      <c r="O1596" s="101">
        <f t="shared" si="366"/>
        <v>139.69999999999999</v>
      </c>
      <c r="P1596" s="85">
        <f t="shared" si="367"/>
        <v>38.1</v>
      </c>
      <c r="Q1596" s="58">
        <f t="shared" si="368"/>
        <v>0</v>
      </c>
      <c r="R1596" s="101">
        <f t="shared" si="369"/>
        <v>135.57560000000001</v>
      </c>
      <c r="S1596" s="85">
        <f t="shared" si="370"/>
        <v>7.6</v>
      </c>
      <c r="T1596" s="58">
        <f t="shared" si="371"/>
        <v>0</v>
      </c>
      <c r="U1596" s="58">
        <f t="shared" si="372"/>
        <v>7.6</v>
      </c>
      <c r="V1596" s="75">
        <f t="array" ref="V1596">INDEX(AS$11:AS$66,MATCH(C1596&amp;G1596,AO$11:AO$66&amp;AP$11:AP$66,0),0)</f>
        <v>4</v>
      </c>
      <c r="X1596" s="120">
        <f t="shared" si="373"/>
        <v>0.25</v>
      </c>
      <c r="Y1596" s="61">
        <f t="array" ref="Y1596">INDEX($AQ$11:$AR$66,MATCH($C1596&amp;$G1596,$AO$11:$AO$66&amp;$AP$11:$AP$66,0),COUNTIF($AQ$10:$AR$10,"&lt;"&amp;Z1596)+1)</f>
        <v>2.9999999999999997E-4</v>
      </c>
      <c r="Z1596" s="61">
        <f t="shared" si="376"/>
        <v>5.5</v>
      </c>
      <c r="AA1596" s="61">
        <f t="array" ref="AA1596">INDEX($AT$11:$AV$66,MATCH($C1596&amp;$G1596,$AO$11:$AO$66&amp;$AP$11:$AP$66,0),COUNTIF($AT$10:$AV$10,"&lt;"&amp;Z1596)+1)</f>
        <v>1.5E-3</v>
      </c>
      <c r="AB1596" s="111">
        <f t="shared" si="374"/>
        <v>5.3376202367904177</v>
      </c>
      <c r="AC1596" s="121">
        <f t="array" ref="AC1596">INDEX($AW$11:$BA$66,MATCH($C1596&amp;$G1596,$AO$11:$AO$66&amp;$AP$11:$AP$66,0),COUNTIF($AW$10:$BA$10,"&lt;"&amp;Z1596)+1)</f>
        <v>2.9999999999999997E-4</v>
      </c>
      <c r="AD1596" s="62">
        <v>5.4367999999999999</v>
      </c>
      <c r="AE1596" s="61">
        <f t="array" ref="AE1596">INDEX($AT$11:$AV$66,MATCH($C1596&amp;$G1596,$AO$11:$AO$66&amp;$AP$11:$AP$66,0),COUNTIF($AT$10:$AV$10,"&lt;"&amp;AD1596)+1)</f>
        <v>1.5E-3</v>
      </c>
      <c r="AF1596" s="111">
        <f t="shared" si="375"/>
        <v>5.3285468245269447</v>
      </c>
      <c r="AG1596" s="121">
        <f t="array" ref="AG1596">INDEX($AW$11:$BA$66,MATCH($C1596&amp;$G1596,$AO$11:$AO$66&amp;$AP$11:$AP$66,0),COUNTIF($AW$10:$BA$10,"&lt;"&amp;AD1596)+1)</f>
        <v>2.9999999999999997E-4</v>
      </c>
    </row>
    <row r="1597" spans="2:33" ht="12.75" customHeight="1" x14ac:dyDescent="0.3">
      <c r="B1597" s="83" t="str">
        <f t="shared" si="363"/>
        <v>5 1/2-6 UN</v>
      </c>
      <c r="C1597" s="74" t="s">
        <v>498</v>
      </c>
      <c r="D1597" s="74"/>
      <c r="E1597" s="24" t="s">
        <v>604</v>
      </c>
      <c r="F1597" s="84" t="s">
        <v>722</v>
      </c>
      <c r="G1597" s="75">
        <v>6</v>
      </c>
      <c r="H1597" s="74" t="s">
        <v>519</v>
      </c>
      <c r="I1597" s="74" t="s">
        <v>660</v>
      </c>
      <c r="J1597" s="74" t="s">
        <v>588</v>
      </c>
      <c r="K1597" s="74" t="s">
        <v>600</v>
      </c>
      <c r="L1597" s="23">
        <f t="shared" si="364"/>
        <v>139.61869999999999</v>
      </c>
      <c r="M1597" s="23">
        <f t="shared" si="365"/>
        <v>4.2332999999999998</v>
      </c>
      <c r="N1597" s="74">
        <v>60</v>
      </c>
      <c r="O1597" s="101">
        <f t="shared" si="366"/>
        <v>139.61869999999999</v>
      </c>
      <c r="P1597" s="85">
        <f t="shared" si="367"/>
        <v>33</v>
      </c>
      <c r="Q1597" s="58">
        <f t="shared" si="368"/>
        <v>0</v>
      </c>
      <c r="R1597" s="101">
        <f t="shared" si="369"/>
        <v>136.8691</v>
      </c>
      <c r="S1597" s="85">
        <f t="shared" si="370"/>
        <v>7.6</v>
      </c>
      <c r="T1597" s="58">
        <f t="shared" si="371"/>
        <v>0</v>
      </c>
      <c r="U1597" s="58">
        <f t="shared" si="372"/>
        <v>7.6</v>
      </c>
      <c r="V1597" s="75">
        <f t="array" ref="V1597">INDEX(AS$11:AS$66,MATCH(C1597&amp;G1597,AO$11:AO$66&amp;AP$11:AP$66,0),0)</f>
        <v>5</v>
      </c>
      <c r="X1597" s="120">
        <f t="shared" si="373"/>
        <v>0.16666666666666666</v>
      </c>
      <c r="Y1597" s="61">
        <f t="array" ref="Y1597">INDEX($AQ$11:$AR$66,MATCH($C1597&amp;$G1597,$AO$11:$AO$66&amp;$AP$11:$AP$66,0),COUNTIF($AQ$10:$AR$10,"&lt;"&amp;Z1597)+1)</f>
        <v>2.9999999999999997E-4</v>
      </c>
      <c r="Z1597" s="123">
        <v>5.4968000000000004</v>
      </c>
      <c r="AA1597" s="61">
        <f t="array" ref="AA1597">INDEX($AT$11:$AV$66,MATCH($C1597&amp;$G1597,$AO$11:$AO$66&amp;$AP$11:$AP$66,0),COUNTIF($AT$10:$AV$10,"&lt;"&amp;Z1597)+1)</f>
        <v>1.2999999999999999E-3</v>
      </c>
      <c r="AB1597" s="111">
        <f t="shared" si="374"/>
        <v>5.3885468245269452</v>
      </c>
      <c r="AC1597" s="121">
        <f t="array" ref="AC1597">INDEX($AW$11:$BA$66,MATCH($C1597&amp;$G1597,$AO$11:$AO$66&amp;$AP$11:$AP$66,0),COUNTIF($AW$10:$BA$10,"&lt;"&amp;Z1597)+1)</f>
        <v>2.9999999999999997E-4</v>
      </c>
      <c r="AD1597" s="62">
        <v>5.45</v>
      </c>
      <c r="AE1597" s="61">
        <f t="array" ref="AE1597">INDEX($AT$11:$AV$66,MATCH($C1597&amp;$G1597,$AO$11:$AO$66&amp;$AP$11:$AP$66,0),COUNTIF($AT$10:$AV$10,"&lt;"&amp;AD1597)+1)</f>
        <v>1.2999999999999999E-3</v>
      </c>
      <c r="AF1597" s="111">
        <f t="shared" si="375"/>
        <v>5.3778312163512973</v>
      </c>
      <c r="AG1597" s="121">
        <f t="array" ref="AG1597">INDEX($AW$11:$BA$66,MATCH($C1597&amp;$G1597,$AO$11:$AO$66&amp;$AP$11:$AP$66,0),COUNTIF($AW$10:$BA$10,"&lt;"&amp;AD1597)+1)</f>
        <v>2.9999999999999997E-4</v>
      </c>
    </row>
    <row r="1598" spans="2:33" ht="12.75" customHeight="1" x14ac:dyDescent="0.3">
      <c r="B1598" s="83" t="str">
        <f t="shared" si="363"/>
        <v>5 1/2-6 UN</v>
      </c>
      <c r="C1598" s="74" t="s">
        <v>498</v>
      </c>
      <c r="D1598" s="74"/>
      <c r="E1598" s="24" t="s">
        <v>604</v>
      </c>
      <c r="F1598" s="84" t="s">
        <v>722</v>
      </c>
      <c r="G1598" s="75">
        <v>6</v>
      </c>
      <c r="H1598" s="74" t="s">
        <v>519</v>
      </c>
      <c r="I1598" s="74" t="s">
        <v>661</v>
      </c>
      <c r="J1598" s="74" t="s">
        <v>588</v>
      </c>
      <c r="K1598" s="74" t="s">
        <v>600</v>
      </c>
      <c r="L1598" s="23">
        <f t="shared" si="364"/>
        <v>139.69999999999999</v>
      </c>
      <c r="M1598" s="23">
        <f t="shared" si="365"/>
        <v>4.2332999999999998</v>
      </c>
      <c r="N1598" s="74">
        <v>60</v>
      </c>
      <c r="O1598" s="101">
        <f t="shared" si="366"/>
        <v>139.69999999999999</v>
      </c>
      <c r="P1598" s="85">
        <f t="shared" si="367"/>
        <v>33</v>
      </c>
      <c r="Q1598" s="58">
        <f t="shared" si="368"/>
        <v>0</v>
      </c>
      <c r="R1598" s="101">
        <f t="shared" si="369"/>
        <v>136.9504</v>
      </c>
      <c r="S1598" s="85">
        <f t="shared" si="370"/>
        <v>7.6</v>
      </c>
      <c r="T1598" s="58">
        <f t="shared" si="371"/>
        <v>0</v>
      </c>
      <c r="U1598" s="58">
        <f t="shared" si="372"/>
        <v>7.6</v>
      </c>
      <c r="V1598" s="75">
        <f t="array" ref="V1598">INDEX(AS$11:AS$66,MATCH(C1598&amp;G1598,AO$11:AO$66&amp;AP$11:AP$66,0),0)</f>
        <v>5</v>
      </c>
      <c r="X1598" s="120">
        <f t="shared" si="373"/>
        <v>0.16666666666666666</v>
      </c>
      <c r="Y1598" s="61">
        <f t="array" ref="Y1598">INDEX($AQ$11:$AR$66,MATCH($C1598&amp;$G1598,$AO$11:$AO$66&amp;$AP$11:$AP$66,0),COUNTIF($AQ$10:$AR$10,"&lt;"&amp;Z1598)+1)</f>
        <v>2.9999999999999997E-4</v>
      </c>
      <c r="Z1598" s="61">
        <f t="shared" si="376"/>
        <v>5.5</v>
      </c>
      <c r="AA1598" s="61">
        <f t="array" ref="AA1598">INDEX($AT$11:$AV$66,MATCH($C1598&amp;$G1598,$AO$11:$AO$66&amp;$AP$11:$AP$66,0),COUNTIF($AT$10:$AV$10,"&lt;"&amp;Z1598)+1)</f>
        <v>1.2999999999999999E-3</v>
      </c>
      <c r="AB1598" s="111">
        <f t="shared" si="374"/>
        <v>5.3917468245269449</v>
      </c>
      <c r="AC1598" s="121">
        <f t="array" ref="AC1598">INDEX($AW$11:$BA$66,MATCH($C1598&amp;$G1598,$AO$11:$AO$66&amp;$AP$11:$AP$66,0),COUNTIF($AW$10:$BA$10,"&lt;"&amp;Z1598)+1)</f>
        <v>2.9999999999999997E-4</v>
      </c>
      <c r="AD1598" s="62">
        <v>5.4558999999999997</v>
      </c>
      <c r="AE1598" s="61">
        <f t="array" ref="AE1598">INDEX($AT$11:$AV$66,MATCH($C1598&amp;$G1598,$AO$11:$AO$66&amp;$AP$11:$AP$66,0),COUNTIF($AT$10:$AV$10,"&lt;"&amp;AD1598)+1)</f>
        <v>1.2999999999999999E-3</v>
      </c>
      <c r="AF1598" s="111">
        <f t="shared" si="375"/>
        <v>5.3837312163512969</v>
      </c>
      <c r="AG1598" s="121">
        <f t="array" ref="AG1598">INDEX($AW$11:$BA$66,MATCH($C1598&amp;$G1598,$AO$11:$AO$66&amp;$AP$11:$AP$66,0),COUNTIF($AW$10:$BA$10,"&lt;"&amp;AD1598)+1)</f>
        <v>2.9999999999999997E-4</v>
      </c>
    </row>
    <row r="1599" spans="2:33" ht="12.75" customHeight="1" x14ac:dyDescent="0.3">
      <c r="B1599" s="83" t="str">
        <f t="shared" si="363"/>
        <v>5 1/2-12 UN</v>
      </c>
      <c r="C1599" s="74" t="s">
        <v>498</v>
      </c>
      <c r="D1599" s="74"/>
      <c r="E1599" s="24" t="s">
        <v>604</v>
      </c>
      <c r="F1599" s="84" t="s">
        <v>722</v>
      </c>
      <c r="G1599" s="75">
        <v>12</v>
      </c>
      <c r="H1599" s="74" t="s">
        <v>519</v>
      </c>
      <c r="I1599" s="74" t="s">
        <v>660</v>
      </c>
      <c r="J1599" s="74" t="s">
        <v>588</v>
      </c>
      <c r="K1599" s="74" t="s">
        <v>600</v>
      </c>
      <c r="L1599" s="23">
        <f t="shared" si="364"/>
        <v>139.64920000000001</v>
      </c>
      <c r="M1599" s="23">
        <f t="shared" si="365"/>
        <v>2.1166999999999998</v>
      </c>
      <c r="N1599" s="74">
        <v>60</v>
      </c>
      <c r="O1599" s="101">
        <f t="shared" si="366"/>
        <v>139.64920000000001</v>
      </c>
      <c r="P1599" s="85">
        <f t="shared" si="367"/>
        <v>22.9</v>
      </c>
      <c r="Q1599" s="58">
        <f t="shared" si="368"/>
        <v>0</v>
      </c>
      <c r="R1599" s="101">
        <f t="shared" si="369"/>
        <v>138.27440000000001</v>
      </c>
      <c r="S1599" s="85">
        <f t="shared" si="370"/>
        <v>7.6</v>
      </c>
      <c r="T1599" s="58">
        <f t="shared" si="371"/>
        <v>0</v>
      </c>
      <c r="U1599" s="58">
        <f t="shared" si="372"/>
        <v>5.0999999999999996</v>
      </c>
      <c r="V1599" s="75">
        <f t="array" ref="V1599">INDEX(AS$11:AS$66,MATCH(C1599&amp;G1599,AO$11:AO$66&amp;AP$11:AP$66,0),0)</f>
        <v>6</v>
      </c>
      <c r="X1599" s="120">
        <f t="shared" si="373"/>
        <v>8.3333333333333329E-2</v>
      </c>
      <c r="Y1599" s="61">
        <f t="array" ref="Y1599">INDEX($AQ$11:$AR$66,MATCH($C1599&amp;$G1599,$AO$11:$AO$66&amp;$AP$11:$AP$66,0),COUNTIF($AQ$10:$AR$10,"&lt;"&amp;Z1599)+1)</f>
        <v>2.0000000000000001E-4</v>
      </c>
      <c r="Z1599" s="123">
        <v>5.4980000000000002</v>
      </c>
      <c r="AA1599" s="61">
        <f t="array" ref="AA1599">INDEX($AT$11:$AV$66,MATCH($C1599&amp;$G1599,$AO$11:$AO$66&amp;$AP$11:$AP$66,0),COUNTIF($AT$10:$AV$10,"&lt;"&amp;Z1599)+1)</f>
        <v>8.9999999999999998E-4</v>
      </c>
      <c r="AB1599" s="111">
        <f t="shared" si="374"/>
        <v>5.4438734122634731</v>
      </c>
      <c r="AC1599" s="121">
        <f t="array" ref="AC1599">INDEX($AW$11:$BA$66,MATCH($C1599&amp;$G1599,$AO$11:$AO$66&amp;$AP$11:$AP$66,0),COUNTIF($AW$10:$BA$10,"&lt;"&amp;Z1599)+1)</f>
        <v>2.9999999999999997E-4</v>
      </c>
      <c r="AD1599" s="62">
        <v>5.4733000000000001</v>
      </c>
      <c r="AE1599" s="61">
        <f t="array" ref="AE1599">INDEX($AT$11:$AV$66,MATCH($C1599&amp;$G1599,$AO$11:$AO$66&amp;$AP$11:$AP$66,0),COUNTIF($AT$10:$AV$10,"&lt;"&amp;AD1599)+1)</f>
        <v>8.9999999999999998E-4</v>
      </c>
      <c r="AF1599" s="111">
        <f t="shared" si="375"/>
        <v>5.4372156081756486</v>
      </c>
      <c r="AG1599" s="121">
        <f t="array" ref="AG1599">INDEX($AW$11:$BA$66,MATCH($C1599&amp;$G1599,$AO$11:$AO$66&amp;$AP$11:$AP$66,0),COUNTIF($AW$10:$BA$10,"&lt;"&amp;AD1599)+1)</f>
        <v>2.9999999999999997E-4</v>
      </c>
    </row>
    <row r="1600" spans="2:33" ht="12.75" customHeight="1" x14ac:dyDescent="0.3">
      <c r="B1600" s="83" t="str">
        <f t="shared" si="363"/>
        <v>5 1/2-12 UN</v>
      </c>
      <c r="C1600" s="74" t="s">
        <v>498</v>
      </c>
      <c r="D1600" s="74"/>
      <c r="E1600" s="24" t="s">
        <v>604</v>
      </c>
      <c r="F1600" s="84" t="s">
        <v>722</v>
      </c>
      <c r="G1600" s="75">
        <v>12</v>
      </c>
      <c r="H1600" s="74" t="s">
        <v>519</v>
      </c>
      <c r="I1600" s="74" t="s">
        <v>661</v>
      </c>
      <c r="J1600" s="74" t="s">
        <v>588</v>
      </c>
      <c r="K1600" s="74" t="s">
        <v>600</v>
      </c>
      <c r="L1600" s="23">
        <f t="shared" si="364"/>
        <v>139.69999999999999</v>
      </c>
      <c r="M1600" s="23">
        <f t="shared" si="365"/>
        <v>2.1166999999999998</v>
      </c>
      <c r="N1600" s="74">
        <v>60</v>
      </c>
      <c r="O1600" s="101">
        <f t="shared" si="366"/>
        <v>139.69999999999999</v>
      </c>
      <c r="P1600" s="85">
        <f t="shared" si="367"/>
        <v>22.9</v>
      </c>
      <c r="Q1600" s="58">
        <f t="shared" si="368"/>
        <v>0</v>
      </c>
      <c r="R1600" s="101">
        <f t="shared" si="369"/>
        <v>138.3252</v>
      </c>
      <c r="S1600" s="85">
        <f t="shared" si="370"/>
        <v>7.6</v>
      </c>
      <c r="T1600" s="58">
        <f t="shared" si="371"/>
        <v>0</v>
      </c>
      <c r="U1600" s="58">
        <f t="shared" si="372"/>
        <v>5.0999999999999996</v>
      </c>
      <c r="V1600" s="75">
        <f t="array" ref="V1600">INDEX(AS$11:AS$66,MATCH(C1600&amp;G1600,AO$11:AO$66&amp;AP$11:AP$66,0),0)</f>
        <v>6</v>
      </c>
      <c r="X1600" s="120">
        <f t="shared" si="373"/>
        <v>8.3333333333333329E-2</v>
      </c>
      <c r="Y1600" s="61">
        <f t="array" ref="Y1600">INDEX($AQ$11:$AR$66,MATCH($C1600&amp;$G1600,$AO$11:$AO$66&amp;$AP$11:$AP$66,0),COUNTIF($AQ$10:$AR$10,"&lt;"&amp;Z1600)+1)</f>
        <v>2.0000000000000001E-4</v>
      </c>
      <c r="Z1600" s="61">
        <f t="shared" si="376"/>
        <v>5.5</v>
      </c>
      <c r="AA1600" s="61">
        <f t="array" ref="AA1600">INDEX($AT$11:$AV$66,MATCH($C1600&amp;$G1600,$AO$11:$AO$66&amp;$AP$11:$AP$66,0),COUNTIF($AT$10:$AV$10,"&lt;"&amp;Z1600)+1)</f>
        <v>8.9999999999999998E-4</v>
      </c>
      <c r="AB1600" s="111">
        <f t="shared" si="374"/>
        <v>5.4458734122634729</v>
      </c>
      <c r="AC1600" s="121">
        <f t="array" ref="AC1600">INDEX($AW$11:$BA$66,MATCH($C1600&amp;$G1600,$AO$11:$AO$66&amp;$AP$11:$AP$66,0),COUNTIF($AW$10:$BA$10,"&lt;"&amp;Z1600)+1)</f>
        <v>2.9999999999999997E-4</v>
      </c>
      <c r="AD1600" s="62">
        <v>5.4770000000000003</v>
      </c>
      <c r="AE1600" s="61">
        <f t="array" ref="AE1600">INDEX($AT$11:$AV$66,MATCH($C1600&amp;$G1600,$AO$11:$AO$66&amp;$AP$11:$AP$66,0),COUNTIF($AT$10:$AV$10,"&lt;"&amp;AD1600)+1)</f>
        <v>8.9999999999999998E-4</v>
      </c>
      <c r="AF1600" s="111">
        <f t="shared" si="375"/>
        <v>5.4409156081756489</v>
      </c>
      <c r="AG1600" s="121">
        <f t="array" ref="AG1600">INDEX($AW$11:$BA$66,MATCH($C1600&amp;$G1600,$AO$11:$AO$66&amp;$AP$11:$AP$66,0),COUNTIF($AW$10:$BA$10,"&lt;"&amp;AD1600)+1)</f>
        <v>2.9999999999999997E-4</v>
      </c>
    </row>
    <row r="1601" spans="2:33" ht="12.75" customHeight="1" x14ac:dyDescent="0.3">
      <c r="B1601" s="83" t="str">
        <f t="shared" si="363"/>
        <v>5 1/2-16 UN</v>
      </c>
      <c r="C1601" s="74" t="s">
        <v>498</v>
      </c>
      <c r="D1601" s="74"/>
      <c r="E1601" s="24" t="s">
        <v>604</v>
      </c>
      <c r="F1601" s="84" t="s">
        <v>722</v>
      </c>
      <c r="G1601" s="75">
        <v>16</v>
      </c>
      <c r="H1601" s="74" t="s">
        <v>519</v>
      </c>
      <c r="I1601" s="74" t="s">
        <v>660</v>
      </c>
      <c r="J1601" s="74" t="s">
        <v>588</v>
      </c>
      <c r="K1601" s="74" t="s">
        <v>600</v>
      </c>
      <c r="L1601" s="23">
        <f t="shared" si="364"/>
        <v>139.65430000000001</v>
      </c>
      <c r="M1601" s="23">
        <f t="shared" si="365"/>
        <v>1.5874999999999999</v>
      </c>
      <c r="N1601" s="74">
        <v>60</v>
      </c>
      <c r="O1601" s="101">
        <f t="shared" si="366"/>
        <v>139.65430000000001</v>
      </c>
      <c r="P1601" s="85">
        <f t="shared" si="367"/>
        <v>22.9</v>
      </c>
      <c r="Q1601" s="58">
        <f t="shared" si="368"/>
        <v>0</v>
      </c>
      <c r="R1601" s="101">
        <f t="shared" si="369"/>
        <v>138.6232</v>
      </c>
      <c r="S1601" s="85">
        <f t="shared" si="370"/>
        <v>7.6</v>
      </c>
      <c r="T1601" s="58">
        <f t="shared" si="371"/>
        <v>0</v>
      </c>
      <c r="U1601" s="58">
        <f t="shared" si="372"/>
        <v>3.8</v>
      </c>
      <c r="V1601" s="75">
        <f t="array" ref="V1601">INDEX(AS$11:AS$66,MATCH(C1601&amp;G1601,AO$11:AO$66&amp;AP$11:AP$66,0),0)</f>
        <v>8</v>
      </c>
      <c r="X1601" s="120">
        <f t="shared" si="373"/>
        <v>6.25E-2</v>
      </c>
      <c r="Y1601" s="61">
        <f t="array" ref="Y1601">INDEX($AQ$11:$AR$66,MATCH($C1601&amp;$G1601,$AO$11:$AO$66&amp;$AP$11:$AP$66,0),COUNTIF($AQ$10:$AR$10,"&lt;"&amp;Z1601)+1)</f>
        <v>1.4999999999999999E-4</v>
      </c>
      <c r="Z1601" s="123">
        <v>5.4981999999999998</v>
      </c>
      <c r="AA1601" s="61">
        <f t="array" ref="AA1601">INDEX($AT$11:$AV$66,MATCH($C1601&amp;$G1601,$AO$11:$AO$66&amp;$AP$11:$AP$66,0),COUNTIF($AT$10:$AV$10,"&lt;"&amp;Z1601)+1)</f>
        <v>8.9999999999999998E-4</v>
      </c>
      <c r="AB1601" s="111">
        <f t="shared" si="374"/>
        <v>5.4576050591976042</v>
      </c>
      <c r="AC1601" s="121">
        <f t="array" ref="AC1601">INDEX($AW$11:$BA$66,MATCH($C1601&amp;$G1601,$AO$11:$AO$66&amp;$AP$11:$AP$66,0),COUNTIF($AW$10:$BA$10,"&lt;"&amp;Z1601)+1)</f>
        <v>2.9999999999999997E-4</v>
      </c>
      <c r="AD1601" s="62">
        <v>5.4786000000000001</v>
      </c>
      <c r="AE1601" s="61">
        <f t="array" ref="AE1601">INDEX($AT$11:$AV$66,MATCH($C1601&amp;$G1601,$AO$11:$AO$66&amp;$AP$11:$AP$66,0),COUNTIF($AT$10:$AV$10,"&lt;"&amp;AD1601)+1)</f>
        <v>8.9999999999999998E-4</v>
      </c>
      <c r="AF1601" s="111">
        <f t="shared" si="375"/>
        <v>5.4515367061317361</v>
      </c>
      <c r="AG1601" s="121">
        <f t="array" ref="AG1601">INDEX($AW$11:$BA$66,MATCH($C1601&amp;$G1601,$AO$11:$AO$66&amp;$AP$11:$AP$66,0),COUNTIF($AW$10:$BA$10,"&lt;"&amp;AD1601)+1)</f>
        <v>2.9999999999999997E-4</v>
      </c>
    </row>
    <row r="1602" spans="2:33" ht="12.75" customHeight="1" x14ac:dyDescent="0.3">
      <c r="B1602" s="83" t="str">
        <f t="shared" si="363"/>
        <v>5 1/2-16 UN</v>
      </c>
      <c r="C1602" s="74" t="s">
        <v>498</v>
      </c>
      <c r="D1602" s="74"/>
      <c r="E1602" s="24" t="s">
        <v>604</v>
      </c>
      <c r="F1602" s="84" t="s">
        <v>722</v>
      </c>
      <c r="G1602" s="75">
        <v>16</v>
      </c>
      <c r="H1602" s="74" t="s">
        <v>519</v>
      </c>
      <c r="I1602" s="74" t="s">
        <v>661</v>
      </c>
      <c r="J1602" s="74" t="s">
        <v>588</v>
      </c>
      <c r="K1602" s="74" t="s">
        <v>600</v>
      </c>
      <c r="L1602" s="23">
        <f t="shared" si="364"/>
        <v>139.69999999999999</v>
      </c>
      <c r="M1602" s="23">
        <f t="shared" si="365"/>
        <v>1.5874999999999999</v>
      </c>
      <c r="N1602" s="74">
        <v>60</v>
      </c>
      <c r="O1602" s="101">
        <f t="shared" si="366"/>
        <v>139.69999999999999</v>
      </c>
      <c r="P1602" s="85">
        <f t="shared" si="367"/>
        <v>22.9</v>
      </c>
      <c r="Q1602" s="58">
        <f t="shared" si="368"/>
        <v>0</v>
      </c>
      <c r="R1602" s="101">
        <f t="shared" si="369"/>
        <v>138.66890000000001</v>
      </c>
      <c r="S1602" s="85">
        <f t="shared" si="370"/>
        <v>7.6</v>
      </c>
      <c r="T1602" s="58">
        <f t="shared" si="371"/>
        <v>0</v>
      </c>
      <c r="U1602" s="58">
        <f t="shared" si="372"/>
        <v>3.8</v>
      </c>
      <c r="V1602" s="75">
        <f t="array" ref="V1602">INDEX(AS$11:AS$66,MATCH(C1602&amp;G1602,AO$11:AO$66&amp;AP$11:AP$66,0),0)</f>
        <v>8</v>
      </c>
      <c r="X1602" s="120">
        <f t="shared" si="373"/>
        <v>6.25E-2</v>
      </c>
      <c r="Y1602" s="61">
        <f t="array" ref="Y1602">INDEX($AQ$11:$AR$66,MATCH($C1602&amp;$G1602,$AO$11:$AO$66&amp;$AP$11:$AP$66,0),COUNTIF($AQ$10:$AR$10,"&lt;"&amp;Z1602)+1)</f>
        <v>1.4999999999999999E-4</v>
      </c>
      <c r="Z1602" s="61">
        <f t="shared" si="376"/>
        <v>5.5</v>
      </c>
      <c r="AA1602" s="61">
        <f t="array" ref="AA1602">INDEX($AT$11:$AV$66,MATCH($C1602&amp;$G1602,$AO$11:$AO$66&amp;$AP$11:$AP$66,0),COUNTIF($AT$10:$AV$10,"&lt;"&amp;Z1602)+1)</f>
        <v>8.9999999999999998E-4</v>
      </c>
      <c r="AB1602" s="111">
        <f t="shared" si="374"/>
        <v>5.4594050591976044</v>
      </c>
      <c r="AC1602" s="121">
        <f t="array" ref="AC1602">INDEX($AW$11:$BA$66,MATCH($C1602&amp;$G1602,$AO$11:$AO$66&amp;$AP$11:$AP$66,0),COUNTIF($AW$10:$BA$10,"&lt;"&amp;Z1602)+1)</f>
        <v>2.9999999999999997E-4</v>
      </c>
      <c r="AD1602" s="62">
        <v>5.4820000000000002</v>
      </c>
      <c r="AE1602" s="61">
        <f t="array" ref="AE1602">INDEX($AT$11:$AV$66,MATCH($C1602&amp;$G1602,$AO$11:$AO$66&amp;$AP$11:$AP$66,0),COUNTIF($AT$10:$AV$10,"&lt;"&amp;AD1602)+1)</f>
        <v>8.9999999999999998E-4</v>
      </c>
      <c r="AF1602" s="111">
        <f t="shared" si="375"/>
        <v>5.4549367061317362</v>
      </c>
      <c r="AG1602" s="121">
        <f t="array" ref="AG1602">INDEX($AW$11:$BA$66,MATCH($C1602&amp;$G1602,$AO$11:$AO$66&amp;$AP$11:$AP$66,0),COUNTIF($AW$10:$BA$10,"&lt;"&amp;AD1602)+1)</f>
        <v>2.9999999999999997E-4</v>
      </c>
    </row>
    <row r="1603" spans="2:33" ht="12.75" customHeight="1" x14ac:dyDescent="0.3">
      <c r="B1603" s="83" t="str">
        <f t="shared" si="363"/>
        <v>5 5/8-6 UN</v>
      </c>
      <c r="C1603" s="74" t="s">
        <v>498</v>
      </c>
      <c r="D1603" s="74"/>
      <c r="E1603" s="24" t="s">
        <v>604</v>
      </c>
      <c r="F1603" s="84" t="s">
        <v>723</v>
      </c>
      <c r="G1603" s="75">
        <v>6</v>
      </c>
      <c r="H1603" s="74" t="s">
        <v>519</v>
      </c>
      <c r="I1603" s="74" t="s">
        <v>660</v>
      </c>
      <c r="J1603" s="74" t="s">
        <v>588</v>
      </c>
      <c r="K1603" s="74" t="s">
        <v>600</v>
      </c>
      <c r="L1603" s="23">
        <f t="shared" si="364"/>
        <v>142.7937</v>
      </c>
      <c r="M1603" s="23">
        <f t="shared" si="365"/>
        <v>4.2332999999999998</v>
      </c>
      <c r="N1603" s="74">
        <v>60</v>
      </c>
      <c r="O1603" s="101">
        <f t="shared" si="366"/>
        <v>142.7937</v>
      </c>
      <c r="P1603" s="85">
        <f t="shared" si="367"/>
        <v>33</v>
      </c>
      <c r="Q1603" s="58">
        <f t="shared" si="368"/>
        <v>0</v>
      </c>
      <c r="R1603" s="101">
        <f t="shared" si="369"/>
        <v>140.04409999999999</v>
      </c>
      <c r="S1603" s="85">
        <f t="shared" si="370"/>
        <v>7.6</v>
      </c>
      <c r="T1603" s="58">
        <f t="shared" si="371"/>
        <v>0</v>
      </c>
      <c r="U1603" s="58">
        <f t="shared" si="372"/>
        <v>7.6</v>
      </c>
      <c r="V1603" s="75">
        <f t="array" ref="V1603">INDEX(AS$11:AS$66,MATCH(C1603&amp;G1603,AO$11:AO$66&amp;AP$11:AP$66,0),0)</f>
        <v>5</v>
      </c>
      <c r="X1603" s="120">
        <f t="shared" si="373"/>
        <v>0.16666666666666666</v>
      </c>
      <c r="Y1603" s="61">
        <f t="array" ref="Y1603">INDEX($AQ$11:$AR$66,MATCH($C1603&amp;$G1603,$AO$11:$AO$66&amp;$AP$11:$AP$66,0),COUNTIF($AQ$10:$AR$10,"&lt;"&amp;Z1603)+1)</f>
        <v>2.9999999999999997E-4</v>
      </c>
      <c r="Z1603" s="123">
        <v>5.6218000000000004</v>
      </c>
      <c r="AA1603" s="61">
        <f t="array" ref="AA1603">INDEX($AT$11:$AV$66,MATCH($C1603&amp;$G1603,$AO$11:$AO$66&amp;$AP$11:$AP$66,0),COUNTIF($AT$10:$AV$10,"&lt;"&amp;Z1603)+1)</f>
        <v>1.2999999999999999E-3</v>
      </c>
      <c r="AB1603" s="111">
        <f t="shared" si="374"/>
        <v>5.5135468245269452</v>
      </c>
      <c r="AC1603" s="121">
        <f t="array" ref="AC1603">INDEX($AW$11:$BA$66,MATCH($C1603&amp;$G1603,$AO$11:$AO$66&amp;$AP$11:$AP$66,0),COUNTIF($AW$10:$BA$10,"&lt;"&amp;Z1603)+1)</f>
        <v>2.9999999999999997E-4</v>
      </c>
      <c r="AD1603" s="62">
        <v>5.5749000000000004</v>
      </c>
      <c r="AE1603" s="61">
        <f t="array" ref="AE1603">INDEX($AT$11:$AV$66,MATCH($C1603&amp;$G1603,$AO$11:$AO$66&amp;$AP$11:$AP$66,0),COUNTIF($AT$10:$AV$10,"&lt;"&amp;AD1603)+1)</f>
        <v>1.2999999999999999E-3</v>
      </c>
      <c r="AF1603" s="111">
        <f t="shared" si="375"/>
        <v>5.5027312163512976</v>
      </c>
      <c r="AG1603" s="121">
        <f t="array" ref="AG1603">INDEX($AW$11:$BA$66,MATCH($C1603&amp;$G1603,$AO$11:$AO$66&amp;$AP$11:$AP$66,0),COUNTIF($AW$10:$BA$10,"&lt;"&amp;AD1603)+1)</f>
        <v>2.9999999999999997E-4</v>
      </c>
    </row>
    <row r="1604" spans="2:33" ht="12.75" customHeight="1" x14ac:dyDescent="0.3">
      <c r="B1604" s="83" t="str">
        <f t="shared" si="363"/>
        <v>5 5/8-6 UN</v>
      </c>
      <c r="C1604" s="74" t="s">
        <v>498</v>
      </c>
      <c r="D1604" s="74"/>
      <c r="E1604" s="24" t="s">
        <v>604</v>
      </c>
      <c r="F1604" s="84" t="s">
        <v>723</v>
      </c>
      <c r="G1604" s="75">
        <v>6</v>
      </c>
      <c r="H1604" s="74" t="s">
        <v>519</v>
      </c>
      <c r="I1604" s="74" t="s">
        <v>661</v>
      </c>
      <c r="J1604" s="74" t="s">
        <v>588</v>
      </c>
      <c r="K1604" s="74" t="s">
        <v>600</v>
      </c>
      <c r="L1604" s="23">
        <f t="shared" si="364"/>
        <v>142.875</v>
      </c>
      <c r="M1604" s="23">
        <f t="shared" si="365"/>
        <v>4.2332999999999998</v>
      </c>
      <c r="N1604" s="74">
        <v>60</v>
      </c>
      <c r="O1604" s="101">
        <f t="shared" si="366"/>
        <v>142.875</v>
      </c>
      <c r="P1604" s="85">
        <f t="shared" si="367"/>
        <v>33</v>
      </c>
      <c r="Q1604" s="58">
        <f t="shared" si="368"/>
        <v>0</v>
      </c>
      <c r="R1604" s="101">
        <f t="shared" si="369"/>
        <v>140.12540000000001</v>
      </c>
      <c r="S1604" s="85">
        <f t="shared" si="370"/>
        <v>7.6</v>
      </c>
      <c r="T1604" s="58">
        <f t="shared" si="371"/>
        <v>0</v>
      </c>
      <c r="U1604" s="58">
        <f t="shared" si="372"/>
        <v>7.6</v>
      </c>
      <c r="V1604" s="75">
        <f t="array" ref="V1604">INDEX(AS$11:AS$66,MATCH(C1604&amp;G1604,AO$11:AO$66&amp;AP$11:AP$66,0),0)</f>
        <v>5</v>
      </c>
      <c r="X1604" s="120">
        <f t="shared" si="373"/>
        <v>0.16666666666666666</v>
      </c>
      <c r="Y1604" s="61">
        <f t="array" ref="Y1604">INDEX($AQ$11:$AR$66,MATCH($C1604&amp;$G1604,$AO$11:$AO$66&amp;$AP$11:$AP$66,0),COUNTIF($AQ$10:$AR$10,"&lt;"&amp;Z1604)+1)</f>
        <v>2.9999999999999997E-4</v>
      </c>
      <c r="Z1604" s="61">
        <f t="shared" si="376"/>
        <v>5.625</v>
      </c>
      <c r="AA1604" s="61">
        <f t="array" ref="AA1604">INDEX($AT$11:$AV$66,MATCH($C1604&amp;$G1604,$AO$11:$AO$66&amp;$AP$11:$AP$66,0),COUNTIF($AT$10:$AV$10,"&lt;"&amp;Z1604)+1)</f>
        <v>1.2999999999999999E-3</v>
      </c>
      <c r="AB1604" s="111">
        <f t="shared" si="374"/>
        <v>5.5167468245269449</v>
      </c>
      <c r="AC1604" s="121">
        <f t="array" ref="AC1604">INDEX($AW$11:$BA$66,MATCH($C1604&amp;$G1604,$AO$11:$AO$66&amp;$AP$11:$AP$66,0),COUNTIF($AW$10:$BA$10,"&lt;"&amp;Z1604)+1)</f>
        <v>2.9999999999999997E-4</v>
      </c>
      <c r="AD1604" s="62">
        <v>5.5808</v>
      </c>
      <c r="AE1604" s="61">
        <f t="array" ref="AE1604">INDEX($AT$11:$AV$66,MATCH($C1604&amp;$G1604,$AO$11:$AO$66&amp;$AP$11:$AP$66,0),COUNTIF($AT$10:$AV$10,"&lt;"&amp;AD1604)+1)</f>
        <v>1.2999999999999999E-3</v>
      </c>
      <c r="AF1604" s="111">
        <f t="shared" si="375"/>
        <v>5.5086312163512972</v>
      </c>
      <c r="AG1604" s="121">
        <f t="array" ref="AG1604">INDEX($AW$11:$BA$66,MATCH($C1604&amp;$G1604,$AO$11:$AO$66&amp;$AP$11:$AP$66,0),COUNTIF($AW$10:$BA$10,"&lt;"&amp;AD1604)+1)</f>
        <v>2.9999999999999997E-4</v>
      </c>
    </row>
    <row r="1605" spans="2:33" ht="12.75" customHeight="1" x14ac:dyDescent="0.3">
      <c r="B1605" s="83" t="str">
        <f t="shared" si="363"/>
        <v>5 5/8-12 UN</v>
      </c>
      <c r="C1605" s="74" t="s">
        <v>498</v>
      </c>
      <c r="D1605" s="74"/>
      <c r="E1605" s="24" t="s">
        <v>604</v>
      </c>
      <c r="F1605" s="84" t="s">
        <v>723</v>
      </c>
      <c r="G1605" s="75">
        <v>12</v>
      </c>
      <c r="H1605" s="74" t="s">
        <v>519</v>
      </c>
      <c r="I1605" s="74" t="s">
        <v>660</v>
      </c>
      <c r="J1605" s="74" t="s">
        <v>588</v>
      </c>
      <c r="K1605" s="74" t="s">
        <v>600</v>
      </c>
      <c r="L1605" s="23">
        <f t="shared" si="364"/>
        <v>142.82169999999999</v>
      </c>
      <c r="M1605" s="23">
        <f t="shared" si="365"/>
        <v>2.1166999999999998</v>
      </c>
      <c r="N1605" s="74">
        <v>60</v>
      </c>
      <c r="O1605" s="101">
        <f t="shared" si="366"/>
        <v>142.82169999999999</v>
      </c>
      <c r="P1605" s="85">
        <f t="shared" si="367"/>
        <v>22.9</v>
      </c>
      <c r="Q1605" s="58">
        <f t="shared" si="368"/>
        <v>0</v>
      </c>
      <c r="R1605" s="101">
        <f t="shared" si="369"/>
        <v>141.4468</v>
      </c>
      <c r="S1605" s="85">
        <f t="shared" si="370"/>
        <v>7.6</v>
      </c>
      <c r="T1605" s="58">
        <f t="shared" si="371"/>
        <v>0</v>
      </c>
      <c r="U1605" s="58">
        <f t="shared" si="372"/>
        <v>5.0999999999999996</v>
      </c>
      <c r="V1605" s="75">
        <f t="array" ref="V1605">INDEX(AS$11:AS$66,MATCH(C1605&amp;G1605,AO$11:AO$66&amp;AP$11:AP$66,0),0)</f>
        <v>6</v>
      </c>
      <c r="X1605" s="120">
        <f t="shared" si="373"/>
        <v>8.3333333333333329E-2</v>
      </c>
      <c r="Y1605" s="61">
        <f t="array" ref="Y1605">INDEX($AQ$11:$AR$66,MATCH($C1605&amp;$G1605,$AO$11:$AO$66&amp;$AP$11:$AP$66,0),COUNTIF($AQ$10:$AR$10,"&lt;"&amp;Z1605)+1)</f>
        <v>2.0000000000000001E-4</v>
      </c>
      <c r="Z1605" s="123">
        <v>5.6228999999999996</v>
      </c>
      <c r="AA1605" s="61">
        <f t="array" ref="AA1605">INDEX($AT$11:$AV$66,MATCH($C1605&amp;$G1605,$AO$11:$AO$66&amp;$AP$11:$AP$66,0),COUNTIF($AT$10:$AV$10,"&lt;"&amp;Z1605)+1)</f>
        <v>8.9999999999999998E-4</v>
      </c>
      <c r="AB1605" s="111">
        <f t="shared" si="374"/>
        <v>5.5687734122634724</v>
      </c>
      <c r="AC1605" s="121">
        <f t="array" ref="AC1605">INDEX($AW$11:$BA$66,MATCH($C1605&amp;$G1605,$AO$11:$AO$66&amp;$AP$11:$AP$66,0),COUNTIF($AW$10:$BA$10,"&lt;"&amp;Z1605)+1)</f>
        <v>2.9999999999999997E-4</v>
      </c>
      <c r="AD1605" s="62">
        <v>5.5979999999999999</v>
      </c>
      <c r="AE1605" s="61">
        <f t="array" ref="AE1605">INDEX($AT$11:$AV$66,MATCH($C1605&amp;$G1605,$AO$11:$AO$66&amp;$AP$11:$AP$66,0),COUNTIF($AT$10:$AV$10,"&lt;"&amp;AD1605)+1)</f>
        <v>8.9999999999999998E-4</v>
      </c>
      <c r="AF1605" s="111">
        <f t="shared" si="375"/>
        <v>5.5619156081756485</v>
      </c>
      <c r="AG1605" s="121">
        <f t="array" ref="AG1605">INDEX($AW$11:$BA$66,MATCH($C1605&amp;$G1605,$AO$11:$AO$66&amp;$AP$11:$AP$66,0),COUNTIF($AW$10:$BA$10,"&lt;"&amp;AD1605)+1)</f>
        <v>2.9999999999999997E-4</v>
      </c>
    </row>
    <row r="1606" spans="2:33" ht="12.75" customHeight="1" x14ac:dyDescent="0.3">
      <c r="B1606" s="83" t="str">
        <f t="shared" si="363"/>
        <v>5 5/8-12 UN</v>
      </c>
      <c r="C1606" s="74" t="s">
        <v>498</v>
      </c>
      <c r="D1606" s="74"/>
      <c r="E1606" s="24" t="s">
        <v>604</v>
      </c>
      <c r="F1606" s="84" t="s">
        <v>723</v>
      </c>
      <c r="G1606" s="75">
        <v>12</v>
      </c>
      <c r="H1606" s="74" t="s">
        <v>519</v>
      </c>
      <c r="I1606" s="74" t="s">
        <v>661</v>
      </c>
      <c r="J1606" s="74" t="s">
        <v>588</v>
      </c>
      <c r="K1606" s="74" t="s">
        <v>600</v>
      </c>
      <c r="L1606" s="23">
        <f t="shared" si="364"/>
        <v>142.875</v>
      </c>
      <c r="M1606" s="23">
        <f t="shared" si="365"/>
        <v>2.1166999999999998</v>
      </c>
      <c r="N1606" s="74">
        <v>60</v>
      </c>
      <c r="O1606" s="101">
        <f t="shared" si="366"/>
        <v>142.875</v>
      </c>
      <c r="P1606" s="85">
        <f t="shared" si="367"/>
        <v>22.9</v>
      </c>
      <c r="Q1606" s="58">
        <f t="shared" si="368"/>
        <v>0</v>
      </c>
      <c r="R1606" s="101">
        <f t="shared" si="369"/>
        <v>141.50020000000001</v>
      </c>
      <c r="S1606" s="85">
        <f t="shared" si="370"/>
        <v>7.6</v>
      </c>
      <c r="T1606" s="58">
        <f t="shared" si="371"/>
        <v>0</v>
      </c>
      <c r="U1606" s="58">
        <f t="shared" si="372"/>
        <v>5.0999999999999996</v>
      </c>
      <c r="V1606" s="75">
        <f t="array" ref="V1606">INDEX(AS$11:AS$66,MATCH(C1606&amp;G1606,AO$11:AO$66&amp;AP$11:AP$66,0),0)</f>
        <v>6</v>
      </c>
      <c r="X1606" s="120">
        <f t="shared" si="373"/>
        <v>8.3333333333333329E-2</v>
      </c>
      <c r="Y1606" s="61">
        <f t="array" ref="Y1606">INDEX($AQ$11:$AR$66,MATCH($C1606&amp;$G1606,$AO$11:$AO$66&amp;$AP$11:$AP$66,0),COUNTIF($AQ$10:$AR$10,"&lt;"&amp;Z1606)+1)</f>
        <v>2.0000000000000001E-4</v>
      </c>
      <c r="Z1606" s="61">
        <f t="shared" si="376"/>
        <v>5.625</v>
      </c>
      <c r="AA1606" s="61">
        <f t="array" ref="AA1606">INDEX($AT$11:$AV$66,MATCH($C1606&amp;$G1606,$AO$11:$AO$66&amp;$AP$11:$AP$66,0),COUNTIF($AT$10:$AV$10,"&lt;"&amp;Z1606)+1)</f>
        <v>8.9999999999999998E-4</v>
      </c>
      <c r="AB1606" s="111">
        <f t="shared" si="374"/>
        <v>5.5708734122634729</v>
      </c>
      <c r="AC1606" s="121">
        <f t="array" ref="AC1606">INDEX($AW$11:$BA$66,MATCH($C1606&amp;$G1606,$AO$11:$AO$66&amp;$AP$11:$AP$66,0),COUNTIF($AW$10:$BA$10,"&lt;"&amp;Z1606)+1)</f>
        <v>2.9999999999999997E-4</v>
      </c>
      <c r="AD1606" s="62">
        <v>5.6017999999999999</v>
      </c>
      <c r="AE1606" s="61">
        <f t="array" ref="AE1606">INDEX($AT$11:$AV$66,MATCH($C1606&amp;$G1606,$AO$11:$AO$66&amp;$AP$11:$AP$66,0),COUNTIF($AT$10:$AV$10,"&lt;"&amp;AD1606)+1)</f>
        <v>8.9999999999999998E-4</v>
      </c>
      <c r="AF1606" s="111">
        <f t="shared" si="375"/>
        <v>5.5657156081756485</v>
      </c>
      <c r="AG1606" s="121">
        <f t="array" ref="AG1606">INDEX($AW$11:$BA$66,MATCH($C1606&amp;$G1606,$AO$11:$AO$66&amp;$AP$11:$AP$66,0),COUNTIF($AW$10:$BA$10,"&lt;"&amp;AD1606)+1)</f>
        <v>2.9999999999999997E-4</v>
      </c>
    </row>
    <row r="1607" spans="2:33" ht="12.75" customHeight="1" x14ac:dyDescent="0.3">
      <c r="B1607" s="83" t="str">
        <f t="shared" si="363"/>
        <v>5 5/8-16 UN</v>
      </c>
      <c r="C1607" s="74" t="s">
        <v>498</v>
      </c>
      <c r="D1607" s="74"/>
      <c r="E1607" s="24" t="s">
        <v>604</v>
      </c>
      <c r="F1607" s="84" t="s">
        <v>723</v>
      </c>
      <c r="G1607" s="75">
        <v>16</v>
      </c>
      <c r="H1607" s="74" t="s">
        <v>519</v>
      </c>
      <c r="I1607" s="74" t="s">
        <v>660</v>
      </c>
      <c r="J1607" s="74" t="s">
        <v>588</v>
      </c>
      <c r="K1607" s="74" t="s">
        <v>600</v>
      </c>
      <c r="L1607" s="23">
        <f t="shared" si="364"/>
        <v>142.82669999999999</v>
      </c>
      <c r="M1607" s="23">
        <f t="shared" si="365"/>
        <v>1.5874999999999999</v>
      </c>
      <c r="N1607" s="74">
        <v>60</v>
      </c>
      <c r="O1607" s="101">
        <f t="shared" si="366"/>
        <v>142.82669999999999</v>
      </c>
      <c r="P1607" s="85">
        <f t="shared" si="367"/>
        <v>22.9</v>
      </c>
      <c r="Q1607" s="58">
        <f t="shared" si="368"/>
        <v>0</v>
      </c>
      <c r="R1607" s="101">
        <f t="shared" si="369"/>
        <v>141.79560000000001</v>
      </c>
      <c r="S1607" s="85">
        <f t="shared" si="370"/>
        <v>7.6</v>
      </c>
      <c r="T1607" s="58">
        <f t="shared" si="371"/>
        <v>0</v>
      </c>
      <c r="U1607" s="58">
        <f t="shared" si="372"/>
        <v>3.8</v>
      </c>
      <c r="V1607" s="75">
        <f t="array" ref="V1607">INDEX(AS$11:AS$66,MATCH(C1607&amp;G1607,AO$11:AO$66&amp;AP$11:AP$66,0),0)</f>
        <v>8</v>
      </c>
      <c r="X1607" s="120">
        <f t="shared" si="373"/>
        <v>6.25E-2</v>
      </c>
      <c r="Y1607" s="61">
        <f t="array" ref="Y1607">INDEX($AQ$11:$AR$66,MATCH($C1607&amp;$G1607,$AO$11:$AO$66&amp;$AP$11:$AP$66,0),COUNTIF($AQ$10:$AR$10,"&lt;"&amp;Z1607)+1)</f>
        <v>1.4999999999999999E-4</v>
      </c>
      <c r="Z1607" s="123">
        <v>5.6231</v>
      </c>
      <c r="AA1607" s="61">
        <f t="array" ref="AA1607">INDEX($AT$11:$AV$66,MATCH($C1607&amp;$G1607,$AO$11:$AO$66&amp;$AP$11:$AP$66,0),COUNTIF($AT$10:$AV$10,"&lt;"&amp;Z1607)+1)</f>
        <v>8.9999999999999998E-4</v>
      </c>
      <c r="AB1607" s="111">
        <f t="shared" si="374"/>
        <v>5.5825050591976044</v>
      </c>
      <c r="AC1607" s="121">
        <f t="array" ref="AC1607">INDEX($AW$11:$BA$66,MATCH($C1607&amp;$G1607,$AO$11:$AO$66&amp;$AP$11:$AP$66,0),COUNTIF($AW$10:$BA$10,"&lt;"&amp;Z1607)+1)</f>
        <v>2.9999999999999997E-4</v>
      </c>
      <c r="AD1607" s="62">
        <v>5.6033999999999997</v>
      </c>
      <c r="AE1607" s="61">
        <f t="array" ref="AE1607">INDEX($AT$11:$AV$66,MATCH($C1607&amp;$G1607,$AO$11:$AO$66&amp;$AP$11:$AP$66,0),COUNTIF($AT$10:$AV$10,"&lt;"&amp;AD1607)+1)</f>
        <v>8.9999999999999998E-4</v>
      </c>
      <c r="AF1607" s="111">
        <f t="shared" si="375"/>
        <v>5.5763367061317357</v>
      </c>
      <c r="AG1607" s="121">
        <f t="array" ref="AG1607">INDEX($AW$11:$BA$66,MATCH($C1607&amp;$G1607,$AO$11:$AO$66&amp;$AP$11:$AP$66,0),COUNTIF($AW$10:$BA$10,"&lt;"&amp;AD1607)+1)</f>
        <v>2.9999999999999997E-4</v>
      </c>
    </row>
    <row r="1608" spans="2:33" ht="12.75" customHeight="1" x14ac:dyDescent="0.3">
      <c r="B1608" s="83" t="str">
        <f t="shared" si="363"/>
        <v>5 5/8-16 UN</v>
      </c>
      <c r="C1608" s="74" t="s">
        <v>498</v>
      </c>
      <c r="D1608" s="74"/>
      <c r="E1608" s="24" t="s">
        <v>604</v>
      </c>
      <c r="F1608" s="84" t="s">
        <v>723</v>
      </c>
      <c r="G1608" s="75">
        <v>16</v>
      </c>
      <c r="H1608" s="74" t="s">
        <v>519</v>
      </c>
      <c r="I1608" s="74" t="s">
        <v>661</v>
      </c>
      <c r="J1608" s="74" t="s">
        <v>588</v>
      </c>
      <c r="K1608" s="74" t="s">
        <v>600</v>
      </c>
      <c r="L1608" s="23">
        <f t="shared" si="364"/>
        <v>142.875</v>
      </c>
      <c r="M1608" s="23">
        <f t="shared" si="365"/>
        <v>1.5874999999999999</v>
      </c>
      <c r="N1608" s="74">
        <v>60</v>
      </c>
      <c r="O1608" s="101">
        <f t="shared" si="366"/>
        <v>142.875</v>
      </c>
      <c r="P1608" s="85">
        <f t="shared" si="367"/>
        <v>22.9</v>
      </c>
      <c r="Q1608" s="58">
        <f t="shared" si="368"/>
        <v>0</v>
      </c>
      <c r="R1608" s="101">
        <f t="shared" si="369"/>
        <v>141.84389999999999</v>
      </c>
      <c r="S1608" s="85">
        <f t="shared" si="370"/>
        <v>7.6</v>
      </c>
      <c r="T1608" s="58">
        <f t="shared" si="371"/>
        <v>0</v>
      </c>
      <c r="U1608" s="58">
        <f t="shared" si="372"/>
        <v>3.8</v>
      </c>
      <c r="V1608" s="75">
        <f t="array" ref="V1608">INDEX(AS$11:AS$66,MATCH(C1608&amp;G1608,AO$11:AO$66&amp;AP$11:AP$66,0),0)</f>
        <v>8</v>
      </c>
      <c r="X1608" s="120">
        <f t="shared" si="373"/>
        <v>6.25E-2</v>
      </c>
      <c r="Y1608" s="61">
        <f t="array" ref="Y1608">INDEX($AQ$11:$AR$66,MATCH($C1608&amp;$G1608,$AO$11:$AO$66&amp;$AP$11:$AP$66,0),COUNTIF($AQ$10:$AR$10,"&lt;"&amp;Z1608)+1)</f>
        <v>1.4999999999999999E-4</v>
      </c>
      <c r="Z1608" s="61">
        <f t="shared" si="376"/>
        <v>5.625</v>
      </c>
      <c r="AA1608" s="61">
        <f t="array" ref="AA1608">INDEX($AT$11:$AV$66,MATCH($C1608&amp;$G1608,$AO$11:$AO$66&amp;$AP$11:$AP$66,0),COUNTIF($AT$10:$AV$10,"&lt;"&amp;Z1608)+1)</f>
        <v>8.9999999999999998E-4</v>
      </c>
      <c r="AB1608" s="111">
        <f t="shared" si="374"/>
        <v>5.5844050591976044</v>
      </c>
      <c r="AC1608" s="121">
        <f t="array" ref="AC1608">INDEX($AW$11:$BA$66,MATCH($C1608&amp;$G1608,$AO$11:$AO$66&amp;$AP$11:$AP$66,0),COUNTIF($AW$10:$BA$10,"&lt;"&amp;Z1608)+1)</f>
        <v>2.9999999999999997E-4</v>
      </c>
      <c r="AD1608" s="62">
        <v>5.6067999999999998</v>
      </c>
      <c r="AE1608" s="61">
        <f t="array" ref="AE1608">INDEX($AT$11:$AV$66,MATCH($C1608&amp;$G1608,$AO$11:$AO$66&amp;$AP$11:$AP$66,0),COUNTIF($AT$10:$AV$10,"&lt;"&amp;AD1608)+1)</f>
        <v>8.9999999999999998E-4</v>
      </c>
      <c r="AF1608" s="111">
        <f t="shared" si="375"/>
        <v>5.5797367061317358</v>
      </c>
      <c r="AG1608" s="121">
        <f t="array" ref="AG1608">INDEX($AW$11:$BA$66,MATCH($C1608&amp;$G1608,$AO$11:$AO$66&amp;$AP$11:$AP$66,0),COUNTIF($AW$10:$BA$10,"&lt;"&amp;AD1608)+1)</f>
        <v>2.9999999999999997E-4</v>
      </c>
    </row>
    <row r="1609" spans="2:33" ht="12.75" customHeight="1" x14ac:dyDescent="0.3">
      <c r="B1609" s="83" t="str">
        <f t="shared" si="363"/>
        <v>5 3/4-4 UN</v>
      </c>
      <c r="C1609" s="74" t="s">
        <v>498</v>
      </c>
      <c r="D1609" s="74"/>
      <c r="E1609" s="24" t="s">
        <v>604</v>
      </c>
      <c r="F1609" s="84" t="s">
        <v>724</v>
      </c>
      <c r="G1609" s="75">
        <v>4</v>
      </c>
      <c r="H1609" s="74" t="s">
        <v>519</v>
      </c>
      <c r="I1609" s="74" t="s">
        <v>660</v>
      </c>
      <c r="J1609" s="74" t="s">
        <v>588</v>
      </c>
      <c r="K1609" s="74" t="s">
        <v>600</v>
      </c>
      <c r="L1609" s="23">
        <f t="shared" si="364"/>
        <v>145.95599999999999</v>
      </c>
      <c r="M1609" s="23">
        <f t="shared" si="365"/>
        <v>6.35</v>
      </c>
      <c r="N1609" s="74">
        <v>60</v>
      </c>
      <c r="O1609" s="101">
        <f t="shared" si="366"/>
        <v>145.95599999999999</v>
      </c>
      <c r="P1609" s="85">
        <f t="shared" si="367"/>
        <v>38.1</v>
      </c>
      <c r="Q1609" s="58">
        <f t="shared" si="368"/>
        <v>0</v>
      </c>
      <c r="R1609" s="101">
        <f t="shared" si="369"/>
        <v>141.83160000000001</v>
      </c>
      <c r="S1609" s="85">
        <f t="shared" si="370"/>
        <v>7.6</v>
      </c>
      <c r="T1609" s="58">
        <f t="shared" si="371"/>
        <v>0</v>
      </c>
      <c r="U1609" s="58">
        <f t="shared" si="372"/>
        <v>7.6</v>
      </c>
      <c r="V1609" s="75">
        <f t="array" ref="V1609">INDEX(AS$11:AS$66,MATCH(C1609&amp;G1609,AO$11:AO$66&amp;AP$11:AP$66,0),0)</f>
        <v>4</v>
      </c>
      <c r="X1609" s="120">
        <f t="shared" si="373"/>
        <v>0.25</v>
      </c>
      <c r="Y1609" s="61">
        <f t="array" ref="Y1609">INDEX($AQ$11:$AR$66,MATCH($C1609&amp;$G1609,$AO$11:$AO$66&amp;$AP$11:$AP$66,0),COUNTIF($AQ$10:$AR$10,"&lt;"&amp;Z1609)+1)</f>
        <v>2.9999999999999997E-4</v>
      </c>
      <c r="Z1609" s="123">
        <v>5.7462999999999997</v>
      </c>
      <c r="AA1609" s="61">
        <f t="array" ref="AA1609">INDEX($AT$11:$AV$66,MATCH($C1609&amp;$G1609,$AO$11:$AO$66&amp;$AP$11:$AP$66,0),COUNTIF($AT$10:$AV$10,"&lt;"&amp;Z1609)+1)</f>
        <v>1.5E-3</v>
      </c>
      <c r="AB1609" s="111">
        <f t="shared" si="374"/>
        <v>5.5839202367904175</v>
      </c>
      <c r="AC1609" s="121">
        <f t="array" ref="AC1609">INDEX($AW$11:$BA$66,MATCH($C1609&amp;$G1609,$AO$11:$AO$66&amp;$AP$11:$AP$66,0),COUNTIF($AW$10:$BA$10,"&lt;"&amp;Z1609)+1)</f>
        <v>2.9999999999999997E-4</v>
      </c>
      <c r="AD1609" s="62">
        <v>5.68</v>
      </c>
      <c r="AE1609" s="61">
        <f t="array" ref="AE1609">INDEX($AT$11:$AV$66,MATCH($C1609&amp;$G1609,$AO$11:$AO$66&amp;$AP$11:$AP$66,0),COUNTIF($AT$10:$AV$10,"&lt;"&amp;AD1609)+1)</f>
        <v>1.5E-3</v>
      </c>
      <c r="AF1609" s="111">
        <f t="shared" si="375"/>
        <v>5.5717468245269446</v>
      </c>
      <c r="AG1609" s="121">
        <f t="array" ref="AG1609">INDEX($AW$11:$BA$66,MATCH($C1609&amp;$G1609,$AO$11:$AO$66&amp;$AP$11:$AP$66,0),COUNTIF($AW$10:$BA$10,"&lt;"&amp;AD1609)+1)</f>
        <v>2.9999999999999997E-4</v>
      </c>
    </row>
    <row r="1610" spans="2:33" ht="12.75" customHeight="1" x14ac:dyDescent="0.3">
      <c r="B1610" s="83" t="str">
        <f t="shared" si="363"/>
        <v>5 3/4-4 UN</v>
      </c>
      <c r="C1610" s="74" t="s">
        <v>498</v>
      </c>
      <c r="D1610" s="74"/>
      <c r="E1610" s="24" t="s">
        <v>604</v>
      </c>
      <c r="F1610" s="84" t="s">
        <v>724</v>
      </c>
      <c r="G1610" s="75">
        <v>4</v>
      </c>
      <c r="H1610" s="74" t="s">
        <v>519</v>
      </c>
      <c r="I1610" s="74" t="s">
        <v>661</v>
      </c>
      <c r="J1610" s="74" t="s">
        <v>588</v>
      </c>
      <c r="K1610" s="74" t="s">
        <v>600</v>
      </c>
      <c r="L1610" s="23">
        <f t="shared" si="364"/>
        <v>146.05000000000001</v>
      </c>
      <c r="M1610" s="23">
        <f t="shared" si="365"/>
        <v>6.35</v>
      </c>
      <c r="N1610" s="74">
        <v>60</v>
      </c>
      <c r="O1610" s="101">
        <f t="shared" si="366"/>
        <v>146.05000000000001</v>
      </c>
      <c r="P1610" s="85">
        <f t="shared" si="367"/>
        <v>38.1</v>
      </c>
      <c r="Q1610" s="58">
        <f t="shared" si="368"/>
        <v>0</v>
      </c>
      <c r="R1610" s="101">
        <f t="shared" si="369"/>
        <v>141.9256</v>
      </c>
      <c r="S1610" s="85">
        <f t="shared" si="370"/>
        <v>7.6</v>
      </c>
      <c r="T1610" s="58">
        <f t="shared" si="371"/>
        <v>0</v>
      </c>
      <c r="U1610" s="58">
        <f t="shared" si="372"/>
        <v>7.6</v>
      </c>
      <c r="V1610" s="75">
        <f t="array" ref="V1610">INDEX(AS$11:AS$66,MATCH(C1610&amp;G1610,AO$11:AO$66&amp;AP$11:AP$66,0),0)</f>
        <v>4</v>
      </c>
      <c r="X1610" s="120">
        <f t="shared" si="373"/>
        <v>0.25</v>
      </c>
      <c r="Y1610" s="61">
        <f t="array" ref="Y1610">INDEX($AQ$11:$AR$66,MATCH($C1610&amp;$G1610,$AO$11:$AO$66&amp;$AP$11:$AP$66,0),COUNTIF($AQ$10:$AR$10,"&lt;"&amp;Z1610)+1)</f>
        <v>2.9999999999999997E-4</v>
      </c>
      <c r="Z1610" s="61">
        <f t="shared" si="376"/>
        <v>5.75</v>
      </c>
      <c r="AA1610" s="61">
        <f t="array" ref="AA1610">INDEX($AT$11:$AV$66,MATCH($C1610&amp;$G1610,$AO$11:$AO$66&amp;$AP$11:$AP$66,0),COUNTIF($AT$10:$AV$10,"&lt;"&amp;Z1610)+1)</f>
        <v>1.5E-3</v>
      </c>
      <c r="AB1610" s="111">
        <f t="shared" si="374"/>
        <v>5.5876202367904177</v>
      </c>
      <c r="AC1610" s="121">
        <f t="array" ref="AC1610">INDEX($AW$11:$BA$66,MATCH($C1610&amp;$G1610,$AO$11:$AO$66&amp;$AP$11:$AP$66,0),COUNTIF($AW$10:$BA$10,"&lt;"&amp;Z1610)+1)</f>
        <v>2.9999999999999997E-4</v>
      </c>
      <c r="AD1610" s="62">
        <v>5.6867000000000001</v>
      </c>
      <c r="AE1610" s="61">
        <f t="array" ref="AE1610">INDEX($AT$11:$AV$66,MATCH($C1610&amp;$G1610,$AO$11:$AO$66&amp;$AP$11:$AP$66,0),COUNTIF($AT$10:$AV$10,"&lt;"&amp;AD1610)+1)</f>
        <v>1.5E-3</v>
      </c>
      <c r="AF1610" s="111">
        <f t="shared" si="375"/>
        <v>5.578446824526945</v>
      </c>
      <c r="AG1610" s="121">
        <f t="array" ref="AG1610">INDEX($AW$11:$BA$66,MATCH($C1610&amp;$G1610,$AO$11:$AO$66&amp;$AP$11:$AP$66,0),COUNTIF($AW$10:$BA$10,"&lt;"&amp;AD1610)+1)</f>
        <v>2.9999999999999997E-4</v>
      </c>
    </row>
    <row r="1611" spans="2:33" ht="12.75" customHeight="1" x14ac:dyDescent="0.3">
      <c r="B1611" s="83" t="str">
        <f t="shared" si="363"/>
        <v>5 3/4-6 UN</v>
      </c>
      <c r="C1611" s="74" t="s">
        <v>498</v>
      </c>
      <c r="D1611" s="74"/>
      <c r="E1611" s="24" t="s">
        <v>604</v>
      </c>
      <c r="F1611" s="84" t="s">
        <v>724</v>
      </c>
      <c r="G1611" s="75">
        <v>6</v>
      </c>
      <c r="H1611" s="74" t="s">
        <v>519</v>
      </c>
      <c r="I1611" s="74" t="s">
        <v>660</v>
      </c>
      <c r="J1611" s="74" t="s">
        <v>588</v>
      </c>
      <c r="K1611" s="74" t="s">
        <v>600</v>
      </c>
      <c r="L1611" s="23">
        <f t="shared" si="364"/>
        <v>145.96870000000001</v>
      </c>
      <c r="M1611" s="23">
        <f t="shared" si="365"/>
        <v>4.2332999999999998</v>
      </c>
      <c r="N1611" s="74">
        <v>60</v>
      </c>
      <c r="O1611" s="101">
        <f t="shared" si="366"/>
        <v>145.96870000000001</v>
      </c>
      <c r="P1611" s="85">
        <f t="shared" si="367"/>
        <v>33</v>
      </c>
      <c r="Q1611" s="58">
        <f t="shared" si="368"/>
        <v>0</v>
      </c>
      <c r="R1611" s="101">
        <f t="shared" si="369"/>
        <v>143.2191</v>
      </c>
      <c r="S1611" s="85">
        <f t="shared" si="370"/>
        <v>7.6</v>
      </c>
      <c r="T1611" s="58">
        <f t="shared" si="371"/>
        <v>0</v>
      </c>
      <c r="U1611" s="58">
        <f t="shared" si="372"/>
        <v>7.6</v>
      </c>
      <c r="V1611" s="75">
        <f t="array" ref="V1611">INDEX(AS$11:AS$66,MATCH(C1611&amp;G1611,AO$11:AO$66&amp;AP$11:AP$66,0),0)</f>
        <v>5</v>
      </c>
      <c r="X1611" s="120">
        <f t="shared" si="373"/>
        <v>0.16666666666666666</v>
      </c>
      <c r="Y1611" s="61">
        <f t="array" ref="Y1611">INDEX($AQ$11:$AR$66,MATCH($C1611&amp;$G1611,$AO$11:$AO$66&amp;$AP$11:$AP$66,0),COUNTIF($AQ$10:$AR$10,"&lt;"&amp;Z1611)+1)</f>
        <v>2.9999999999999997E-4</v>
      </c>
      <c r="Z1611" s="123">
        <v>5.7468000000000004</v>
      </c>
      <c r="AA1611" s="61">
        <f t="array" ref="AA1611">INDEX($AT$11:$AV$66,MATCH($C1611&amp;$G1611,$AO$11:$AO$66&amp;$AP$11:$AP$66,0),COUNTIF($AT$10:$AV$10,"&lt;"&amp;Z1611)+1)</f>
        <v>1.2999999999999999E-3</v>
      </c>
      <c r="AB1611" s="111">
        <f t="shared" si="374"/>
        <v>5.6385468245269452</v>
      </c>
      <c r="AC1611" s="121">
        <f t="array" ref="AC1611">INDEX($AW$11:$BA$66,MATCH($C1611&amp;$G1611,$AO$11:$AO$66&amp;$AP$11:$AP$66,0),COUNTIF($AW$10:$BA$10,"&lt;"&amp;Z1611)+1)</f>
        <v>2.9999999999999997E-4</v>
      </c>
      <c r="AD1611" s="62">
        <v>5.6999000000000004</v>
      </c>
      <c r="AE1611" s="61">
        <f t="array" ref="AE1611">INDEX($AT$11:$AV$66,MATCH($C1611&amp;$G1611,$AO$11:$AO$66&amp;$AP$11:$AP$66,0),COUNTIF($AT$10:$AV$10,"&lt;"&amp;AD1611)+1)</f>
        <v>1.2999999999999999E-3</v>
      </c>
      <c r="AF1611" s="111">
        <f t="shared" si="375"/>
        <v>5.6277312163512976</v>
      </c>
      <c r="AG1611" s="121">
        <f t="array" ref="AG1611">INDEX($AW$11:$BA$66,MATCH($C1611&amp;$G1611,$AO$11:$AO$66&amp;$AP$11:$AP$66,0),COUNTIF($AW$10:$BA$10,"&lt;"&amp;AD1611)+1)</f>
        <v>2.9999999999999997E-4</v>
      </c>
    </row>
    <row r="1612" spans="2:33" ht="12.75" customHeight="1" x14ac:dyDescent="0.3">
      <c r="B1612" s="83" t="str">
        <f t="shared" si="363"/>
        <v>5 3/4-6 UN</v>
      </c>
      <c r="C1612" s="74" t="s">
        <v>498</v>
      </c>
      <c r="D1612" s="74"/>
      <c r="E1612" s="24" t="s">
        <v>604</v>
      </c>
      <c r="F1612" s="84" t="s">
        <v>724</v>
      </c>
      <c r="G1612" s="75">
        <v>6</v>
      </c>
      <c r="H1612" s="74" t="s">
        <v>519</v>
      </c>
      <c r="I1612" s="74" t="s">
        <v>661</v>
      </c>
      <c r="J1612" s="74" t="s">
        <v>588</v>
      </c>
      <c r="K1612" s="74" t="s">
        <v>600</v>
      </c>
      <c r="L1612" s="23">
        <f t="shared" si="364"/>
        <v>146.05000000000001</v>
      </c>
      <c r="M1612" s="23">
        <f t="shared" si="365"/>
        <v>4.2332999999999998</v>
      </c>
      <c r="N1612" s="74">
        <v>60</v>
      </c>
      <c r="O1612" s="101">
        <f t="shared" si="366"/>
        <v>146.05000000000001</v>
      </c>
      <c r="P1612" s="85">
        <f t="shared" si="367"/>
        <v>33</v>
      </c>
      <c r="Q1612" s="58">
        <f t="shared" si="368"/>
        <v>0</v>
      </c>
      <c r="R1612" s="101">
        <f t="shared" si="369"/>
        <v>143.3004</v>
      </c>
      <c r="S1612" s="85">
        <f t="shared" si="370"/>
        <v>7.6</v>
      </c>
      <c r="T1612" s="58">
        <f t="shared" si="371"/>
        <v>0</v>
      </c>
      <c r="U1612" s="58">
        <f t="shared" si="372"/>
        <v>7.6</v>
      </c>
      <c r="V1612" s="75">
        <f t="array" ref="V1612">INDEX(AS$11:AS$66,MATCH(C1612&amp;G1612,AO$11:AO$66&amp;AP$11:AP$66,0),0)</f>
        <v>5</v>
      </c>
      <c r="X1612" s="120">
        <f t="shared" si="373"/>
        <v>0.16666666666666666</v>
      </c>
      <c r="Y1612" s="61">
        <f t="array" ref="Y1612">INDEX($AQ$11:$AR$66,MATCH($C1612&amp;$G1612,$AO$11:$AO$66&amp;$AP$11:$AP$66,0),COUNTIF($AQ$10:$AR$10,"&lt;"&amp;Z1612)+1)</f>
        <v>2.9999999999999997E-4</v>
      </c>
      <c r="Z1612" s="61">
        <f t="shared" si="376"/>
        <v>5.75</v>
      </c>
      <c r="AA1612" s="61">
        <f t="array" ref="AA1612">INDEX($AT$11:$AV$66,MATCH($C1612&amp;$G1612,$AO$11:$AO$66&amp;$AP$11:$AP$66,0),COUNTIF($AT$10:$AV$10,"&lt;"&amp;Z1612)+1)</f>
        <v>1.2999999999999999E-3</v>
      </c>
      <c r="AB1612" s="111">
        <f t="shared" si="374"/>
        <v>5.6417468245269449</v>
      </c>
      <c r="AC1612" s="121">
        <f t="array" ref="AC1612">INDEX($AW$11:$BA$66,MATCH($C1612&amp;$G1612,$AO$11:$AO$66&amp;$AP$11:$AP$66,0),COUNTIF($AW$10:$BA$10,"&lt;"&amp;Z1612)+1)</f>
        <v>2.9999999999999997E-4</v>
      </c>
      <c r="AD1612" s="62">
        <v>5.7058</v>
      </c>
      <c r="AE1612" s="61">
        <f t="array" ref="AE1612">INDEX($AT$11:$AV$66,MATCH($C1612&amp;$G1612,$AO$11:$AO$66&amp;$AP$11:$AP$66,0),COUNTIF($AT$10:$AV$10,"&lt;"&amp;AD1612)+1)</f>
        <v>1.2999999999999999E-3</v>
      </c>
      <c r="AF1612" s="111">
        <f t="shared" si="375"/>
        <v>5.6336312163512972</v>
      </c>
      <c r="AG1612" s="121">
        <f t="array" ref="AG1612">INDEX($AW$11:$BA$66,MATCH($C1612&amp;$G1612,$AO$11:$AO$66&amp;$AP$11:$AP$66,0),COUNTIF($AW$10:$BA$10,"&lt;"&amp;AD1612)+1)</f>
        <v>2.9999999999999997E-4</v>
      </c>
    </row>
    <row r="1613" spans="2:33" ht="12.75" customHeight="1" x14ac:dyDescent="0.3">
      <c r="B1613" s="83" t="str">
        <f t="shared" si="363"/>
        <v>5 3/4-12 UN</v>
      </c>
      <c r="C1613" s="74" t="s">
        <v>498</v>
      </c>
      <c r="D1613" s="74"/>
      <c r="E1613" s="24" t="s">
        <v>604</v>
      </c>
      <c r="F1613" s="84" t="s">
        <v>724</v>
      </c>
      <c r="G1613" s="75">
        <v>12</v>
      </c>
      <c r="H1613" s="74" t="s">
        <v>519</v>
      </c>
      <c r="I1613" s="74" t="s">
        <v>660</v>
      </c>
      <c r="J1613" s="74" t="s">
        <v>588</v>
      </c>
      <c r="K1613" s="74" t="s">
        <v>600</v>
      </c>
      <c r="L1613" s="23">
        <f t="shared" si="364"/>
        <v>145.9967</v>
      </c>
      <c r="M1613" s="23">
        <f t="shared" si="365"/>
        <v>2.1166999999999998</v>
      </c>
      <c r="N1613" s="74">
        <v>60</v>
      </c>
      <c r="O1613" s="101">
        <f t="shared" si="366"/>
        <v>145.9967</v>
      </c>
      <c r="P1613" s="85">
        <f t="shared" si="367"/>
        <v>22.9</v>
      </c>
      <c r="Q1613" s="58">
        <f t="shared" si="368"/>
        <v>0</v>
      </c>
      <c r="R1613" s="101">
        <f t="shared" si="369"/>
        <v>144.62180000000001</v>
      </c>
      <c r="S1613" s="85">
        <f t="shared" si="370"/>
        <v>7.6</v>
      </c>
      <c r="T1613" s="58">
        <f t="shared" si="371"/>
        <v>0</v>
      </c>
      <c r="U1613" s="58">
        <f t="shared" si="372"/>
        <v>5.0999999999999996</v>
      </c>
      <c r="V1613" s="75">
        <f t="array" ref="V1613">INDEX(AS$11:AS$66,MATCH(C1613&amp;G1613,AO$11:AO$66&amp;AP$11:AP$66,0),0)</f>
        <v>6</v>
      </c>
      <c r="X1613" s="120">
        <f t="shared" si="373"/>
        <v>8.3333333333333329E-2</v>
      </c>
      <c r="Y1613" s="61">
        <f t="array" ref="Y1613">INDEX($AQ$11:$AR$66,MATCH($C1613&amp;$G1613,$AO$11:$AO$66&amp;$AP$11:$AP$66,0),COUNTIF($AQ$10:$AR$10,"&lt;"&amp;Z1613)+1)</f>
        <v>2.0000000000000001E-4</v>
      </c>
      <c r="Z1613" s="123">
        <v>5.7478999999999996</v>
      </c>
      <c r="AA1613" s="61">
        <f t="array" ref="AA1613">INDEX($AT$11:$AV$66,MATCH($C1613&amp;$G1613,$AO$11:$AO$66&amp;$AP$11:$AP$66,0),COUNTIF($AT$10:$AV$10,"&lt;"&amp;Z1613)+1)</f>
        <v>8.9999999999999998E-4</v>
      </c>
      <c r="AB1613" s="111">
        <f t="shared" si="374"/>
        <v>5.6937734122634724</v>
      </c>
      <c r="AC1613" s="121">
        <f t="array" ref="AC1613">INDEX($AW$11:$BA$66,MATCH($C1613&amp;$G1613,$AO$11:$AO$66&amp;$AP$11:$AP$66,0),COUNTIF($AW$10:$BA$10,"&lt;"&amp;Z1613)+1)</f>
        <v>2.9999999999999997E-4</v>
      </c>
      <c r="AD1613" s="62">
        <v>5.7229999999999999</v>
      </c>
      <c r="AE1613" s="61">
        <f t="array" ref="AE1613">INDEX($AT$11:$AV$66,MATCH($C1613&amp;$G1613,$AO$11:$AO$66&amp;$AP$11:$AP$66,0),COUNTIF($AT$10:$AV$10,"&lt;"&amp;AD1613)+1)</f>
        <v>8.9999999999999998E-4</v>
      </c>
      <c r="AF1613" s="111">
        <f t="shared" si="375"/>
        <v>5.6869156081756485</v>
      </c>
      <c r="AG1613" s="121">
        <f t="array" ref="AG1613">INDEX($AW$11:$BA$66,MATCH($C1613&amp;$G1613,$AO$11:$AO$66&amp;$AP$11:$AP$66,0),COUNTIF($AW$10:$BA$10,"&lt;"&amp;AD1613)+1)</f>
        <v>2.9999999999999997E-4</v>
      </c>
    </row>
    <row r="1614" spans="2:33" ht="12.75" customHeight="1" x14ac:dyDescent="0.3">
      <c r="B1614" s="83" t="str">
        <f t="shared" si="363"/>
        <v>5 3/4-12 UN</v>
      </c>
      <c r="C1614" s="74" t="s">
        <v>498</v>
      </c>
      <c r="D1614" s="74"/>
      <c r="E1614" s="24" t="s">
        <v>604</v>
      </c>
      <c r="F1614" s="84" t="s">
        <v>724</v>
      </c>
      <c r="G1614" s="75">
        <v>12</v>
      </c>
      <c r="H1614" s="74" t="s">
        <v>519</v>
      </c>
      <c r="I1614" s="74" t="s">
        <v>661</v>
      </c>
      <c r="J1614" s="74" t="s">
        <v>588</v>
      </c>
      <c r="K1614" s="74" t="s">
        <v>600</v>
      </c>
      <c r="L1614" s="23">
        <f t="shared" si="364"/>
        <v>146.05000000000001</v>
      </c>
      <c r="M1614" s="23">
        <f t="shared" si="365"/>
        <v>2.1166999999999998</v>
      </c>
      <c r="N1614" s="74">
        <v>60</v>
      </c>
      <c r="O1614" s="101">
        <f t="shared" si="366"/>
        <v>146.05000000000001</v>
      </c>
      <c r="P1614" s="85">
        <f t="shared" si="367"/>
        <v>22.9</v>
      </c>
      <c r="Q1614" s="58">
        <f t="shared" si="368"/>
        <v>0</v>
      </c>
      <c r="R1614" s="101">
        <f t="shared" si="369"/>
        <v>144.67519999999999</v>
      </c>
      <c r="S1614" s="85">
        <f t="shared" si="370"/>
        <v>7.6</v>
      </c>
      <c r="T1614" s="58">
        <f t="shared" si="371"/>
        <v>0</v>
      </c>
      <c r="U1614" s="58">
        <f t="shared" si="372"/>
        <v>5.0999999999999996</v>
      </c>
      <c r="V1614" s="75">
        <f t="array" ref="V1614">INDEX(AS$11:AS$66,MATCH(C1614&amp;G1614,AO$11:AO$66&amp;AP$11:AP$66,0),0)</f>
        <v>6</v>
      </c>
      <c r="X1614" s="120">
        <f t="shared" si="373"/>
        <v>8.3333333333333329E-2</v>
      </c>
      <c r="Y1614" s="61">
        <f t="array" ref="Y1614">INDEX($AQ$11:$AR$66,MATCH($C1614&amp;$G1614,$AO$11:$AO$66&amp;$AP$11:$AP$66,0),COUNTIF($AQ$10:$AR$10,"&lt;"&amp;Z1614)+1)</f>
        <v>2.0000000000000001E-4</v>
      </c>
      <c r="Z1614" s="61">
        <f t="shared" si="376"/>
        <v>5.75</v>
      </c>
      <c r="AA1614" s="61">
        <f t="array" ref="AA1614">INDEX($AT$11:$AV$66,MATCH($C1614&amp;$G1614,$AO$11:$AO$66&amp;$AP$11:$AP$66,0),COUNTIF($AT$10:$AV$10,"&lt;"&amp;Z1614)+1)</f>
        <v>8.9999999999999998E-4</v>
      </c>
      <c r="AB1614" s="111">
        <f t="shared" si="374"/>
        <v>5.6958734122634729</v>
      </c>
      <c r="AC1614" s="121">
        <f t="array" ref="AC1614">INDEX($AW$11:$BA$66,MATCH($C1614&amp;$G1614,$AO$11:$AO$66&amp;$AP$11:$AP$66,0),COUNTIF($AW$10:$BA$10,"&lt;"&amp;Z1614)+1)</f>
        <v>2.9999999999999997E-4</v>
      </c>
      <c r="AD1614" s="62">
        <v>5.7267999999999999</v>
      </c>
      <c r="AE1614" s="61">
        <f t="array" ref="AE1614">INDEX($AT$11:$AV$66,MATCH($C1614&amp;$G1614,$AO$11:$AO$66&amp;$AP$11:$AP$66,0),COUNTIF($AT$10:$AV$10,"&lt;"&amp;AD1614)+1)</f>
        <v>8.9999999999999998E-4</v>
      </c>
      <c r="AF1614" s="111">
        <f t="shared" si="375"/>
        <v>5.6907156081756485</v>
      </c>
      <c r="AG1614" s="121">
        <f t="array" ref="AG1614">INDEX($AW$11:$BA$66,MATCH($C1614&amp;$G1614,$AO$11:$AO$66&amp;$AP$11:$AP$66,0),COUNTIF($AW$10:$BA$10,"&lt;"&amp;AD1614)+1)</f>
        <v>2.9999999999999997E-4</v>
      </c>
    </row>
    <row r="1615" spans="2:33" ht="12.75" customHeight="1" x14ac:dyDescent="0.3">
      <c r="B1615" s="83" t="str">
        <f t="shared" si="363"/>
        <v>5 3/4-16 UN</v>
      </c>
      <c r="C1615" s="74" t="s">
        <v>498</v>
      </c>
      <c r="D1615" s="74"/>
      <c r="E1615" s="24" t="s">
        <v>604</v>
      </c>
      <c r="F1615" s="84" t="s">
        <v>724</v>
      </c>
      <c r="G1615" s="75">
        <v>16</v>
      </c>
      <c r="H1615" s="74" t="s">
        <v>519</v>
      </c>
      <c r="I1615" s="74" t="s">
        <v>660</v>
      </c>
      <c r="J1615" s="74" t="s">
        <v>588</v>
      </c>
      <c r="K1615" s="74" t="s">
        <v>600</v>
      </c>
      <c r="L1615" s="23">
        <f t="shared" si="364"/>
        <v>146.0017</v>
      </c>
      <c r="M1615" s="23">
        <f t="shared" si="365"/>
        <v>1.5874999999999999</v>
      </c>
      <c r="N1615" s="74">
        <v>60</v>
      </c>
      <c r="O1615" s="101">
        <f t="shared" si="366"/>
        <v>146.0017</v>
      </c>
      <c r="P1615" s="85">
        <f t="shared" si="367"/>
        <v>22.9</v>
      </c>
      <c r="Q1615" s="58">
        <f t="shared" si="368"/>
        <v>0</v>
      </c>
      <c r="R1615" s="101">
        <f t="shared" si="369"/>
        <v>144.97059999999999</v>
      </c>
      <c r="S1615" s="85">
        <f t="shared" si="370"/>
        <v>7.6</v>
      </c>
      <c r="T1615" s="58">
        <f t="shared" si="371"/>
        <v>0</v>
      </c>
      <c r="U1615" s="58">
        <f t="shared" si="372"/>
        <v>3.8</v>
      </c>
      <c r="V1615" s="75">
        <f t="array" ref="V1615">INDEX(AS$11:AS$66,MATCH(C1615&amp;G1615,AO$11:AO$66&amp;AP$11:AP$66,0),0)</f>
        <v>8</v>
      </c>
      <c r="X1615" s="120">
        <f t="shared" si="373"/>
        <v>6.25E-2</v>
      </c>
      <c r="Y1615" s="61">
        <f t="array" ref="Y1615">INDEX($AQ$11:$AR$66,MATCH($C1615&amp;$G1615,$AO$11:$AO$66&amp;$AP$11:$AP$66,0),COUNTIF($AQ$10:$AR$10,"&lt;"&amp;Z1615)+1)</f>
        <v>1.4999999999999999E-4</v>
      </c>
      <c r="Z1615" s="123">
        <v>5.7481</v>
      </c>
      <c r="AA1615" s="61">
        <f t="array" ref="AA1615">INDEX($AT$11:$AV$66,MATCH($C1615&amp;$G1615,$AO$11:$AO$66&amp;$AP$11:$AP$66,0),COUNTIF($AT$10:$AV$10,"&lt;"&amp;Z1615)+1)</f>
        <v>8.9999999999999998E-4</v>
      </c>
      <c r="AB1615" s="111">
        <f t="shared" si="374"/>
        <v>5.7075050591976044</v>
      </c>
      <c r="AC1615" s="121">
        <f t="array" ref="AC1615">INDEX($AW$11:$BA$66,MATCH($C1615&amp;$G1615,$AO$11:$AO$66&amp;$AP$11:$AP$66,0),COUNTIF($AW$10:$BA$10,"&lt;"&amp;Z1615)+1)</f>
        <v>2.9999999999999997E-4</v>
      </c>
      <c r="AD1615" s="62">
        <v>5.7283999999999997</v>
      </c>
      <c r="AE1615" s="61">
        <f t="array" ref="AE1615">INDEX($AT$11:$AV$66,MATCH($C1615&amp;$G1615,$AO$11:$AO$66&amp;$AP$11:$AP$66,0),COUNTIF($AT$10:$AV$10,"&lt;"&amp;AD1615)+1)</f>
        <v>8.9999999999999998E-4</v>
      </c>
      <c r="AF1615" s="111">
        <f t="shared" si="375"/>
        <v>5.7013367061317357</v>
      </c>
      <c r="AG1615" s="121">
        <f t="array" ref="AG1615">INDEX($AW$11:$BA$66,MATCH($C1615&amp;$G1615,$AO$11:$AO$66&amp;$AP$11:$AP$66,0),COUNTIF($AW$10:$BA$10,"&lt;"&amp;AD1615)+1)</f>
        <v>2.9999999999999997E-4</v>
      </c>
    </row>
    <row r="1616" spans="2:33" ht="12.75" customHeight="1" x14ac:dyDescent="0.3">
      <c r="B1616" s="83" t="str">
        <f t="shared" si="363"/>
        <v>5 3/4-16 UN</v>
      </c>
      <c r="C1616" s="74" t="s">
        <v>498</v>
      </c>
      <c r="D1616" s="74"/>
      <c r="E1616" s="24" t="s">
        <v>604</v>
      </c>
      <c r="F1616" s="84" t="s">
        <v>724</v>
      </c>
      <c r="G1616" s="75">
        <v>16</v>
      </c>
      <c r="H1616" s="74" t="s">
        <v>519</v>
      </c>
      <c r="I1616" s="74" t="s">
        <v>661</v>
      </c>
      <c r="J1616" s="74" t="s">
        <v>588</v>
      </c>
      <c r="K1616" s="74" t="s">
        <v>600</v>
      </c>
      <c r="L1616" s="23">
        <f t="shared" si="364"/>
        <v>146.05000000000001</v>
      </c>
      <c r="M1616" s="23">
        <f t="shared" si="365"/>
        <v>1.5874999999999999</v>
      </c>
      <c r="N1616" s="74">
        <v>60</v>
      </c>
      <c r="O1616" s="101">
        <f t="shared" si="366"/>
        <v>146.05000000000001</v>
      </c>
      <c r="P1616" s="85">
        <f t="shared" si="367"/>
        <v>22.9</v>
      </c>
      <c r="Q1616" s="58">
        <f t="shared" si="368"/>
        <v>0</v>
      </c>
      <c r="R1616" s="101">
        <f t="shared" si="369"/>
        <v>145.0189</v>
      </c>
      <c r="S1616" s="85">
        <f t="shared" si="370"/>
        <v>7.6</v>
      </c>
      <c r="T1616" s="58">
        <f t="shared" si="371"/>
        <v>0</v>
      </c>
      <c r="U1616" s="58">
        <f t="shared" si="372"/>
        <v>3.8</v>
      </c>
      <c r="V1616" s="75">
        <f t="array" ref="V1616">INDEX(AS$11:AS$66,MATCH(C1616&amp;G1616,AO$11:AO$66&amp;AP$11:AP$66,0),0)</f>
        <v>8</v>
      </c>
      <c r="X1616" s="120">
        <f t="shared" si="373"/>
        <v>6.25E-2</v>
      </c>
      <c r="Y1616" s="61">
        <f t="array" ref="Y1616">INDEX($AQ$11:$AR$66,MATCH($C1616&amp;$G1616,$AO$11:$AO$66&amp;$AP$11:$AP$66,0),COUNTIF($AQ$10:$AR$10,"&lt;"&amp;Z1616)+1)</f>
        <v>1.4999999999999999E-4</v>
      </c>
      <c r="Z1616" s="61">
        <f t="shared" si="376"/>
        <v>5.75</v>
      </c>
      <c r="AA1616" s="61">
        <f t="array" ref="AA1616">INDEX($AT$11:$AV$66,MATCH($C1616&amp;$G1616,$AO$11:$AO$66&amp;$AP$11:$AP$66,0),COUNTIF($AT$10:$AV$10,"&lt;"&amp;Z1616)+1)</f>
        <v>8.9999999999999998E-4</v>
      </c>
      <c r="AB1616" s="111">
        <f t="shared" si="374"/>
        <v>5.7094050591976044</v>
      </c>
      <c r="AC1616" s="121">
        <f t="array" ref="AC1616">INDEX($AW$11:$BA$66,MATCH($C1616&amp;$G1616,$AO$11:$AO$66&amp;$AP$11:$AP$66,0),COUNTIF($AW$10:$BA$10,"&lt;"&amp;Z1616)+1)</f>
        <v>2.9999999999999997E-4</v>
      </c>
      <c r="AD1616" s="62">
        <v>5.7317999999999998</v>
      </c>
      <c r="AE1616" s="61">
        <f t="array" ref="AE1616">INDEX($AT$11:$AV$66,MATCH($C1616&amp;$G1616,$AO$11:$AO$66&amp;$AP$11:$AP$66,0),COUNTIF($AT$10:$AV$10,"&lt;"&amp;AD1616)+1)</f>
        <v>8.9999999999999998E-4</v>
      </c>
      <c r="AF1616" s="111">
        <f t="shared" si="375"/>
        <v>5.7047367061317358</v>
      </c>
      <c r="AG1616" s="121">
        <f t="array" ref="AG1616">INDEX($AW$11:$BA$66,MATCH($C1616&amp;$G1616,$AO$11:$AO$66&amp;$AP$11:$AP$66,0),COUNTIF($AW$10:$BA$10,"&lt;"&amp;AD1616)+1)</f>
        <v>2.9999999999999997E-4</v>
      </c>
    </row>
    <row r="1617" spans="2:33" ht="12.75" customHeight="1" x14ac:dyDescent="0.3">
      <c r="B1617" s="83" t="str">
        <f t="shared" si="363"/>
        <v>5 7/8-6 UN</v>
      </c>
      <c r="C1617" s="74" t="s">
        <v>498</v>
      </c>
      <c r="D1617" s="74"/>
      <c r="E1617" s="24" t="s">
        <v>604</v>
      </c>
      <c r="F1617" s="84" t="s">
        <v>725</v>
      </c>
      <c r="G1617" s="75">
        <v>6</v>
      </c>
      <c r="H1617" s="74" t="s">
        <v>519</v>
      </c>
      <c r="I1617" s="74" t="s">
        <v>660</v>
      </c>
      <c r="J1617" s="74" t="s">
        <v>588</v>
      </c>
      <c r="K1617" s="74" t="s">
        <v>600</v>
      </c>
      <c r="L1617" s="23">
        <f t="shared" si="364"/>
        <v>149.1412</v>
      </c>
      <c r="M1617" s="23">
        <f t="shared" si="365"/>
        <v>4.2332999999999998</v>
      </c>
      <c r="N1617" s="74">
        <v>60</v>
      </c>
      <c r="O1617" s="101">
        <f t="shared" si="366"/>
        <v>149.1412</v>
      </c>
      <c r="P1617" s="85">
        <f t="shared" si="367"/>
        <v>33</v>
      </c>
      <c r="Q1617" s="58">
        <f t="shared" si="368"/>
        <v>0</v>
      </c>
      <c r="R1617" s="101">
        <f t="shared" si="369"/>
        <v>146.39150000000001</v>
      </c>
      <c r="S1617" s="85">
        <f t="shared" si="370"/>
        <v>7.6</v>
      </c>
      <c r="T1617" s="58">
        <f t="shared" si="371"/>
        <v>0</v>
      </c>
      <c r="U1617" s="58">
        <f t="shared" si="372"/>
        <v>7.6</v>
      </c>
      <c r="V1617" s="75">
        <f t="array" ref="V1617">INDEX(AS$11:AS$66,MATCH(C1617&amp;G1617,AO$11:AO$66&amp;AP$11:AP$66,0),0)</f>
        <v>5</v>
      </c>
      <c r="X1617" s="120">
        <f t="shared" si="373"/>
        <v>0.16666666666666666</v>
      </c>
      <c r="Y1617" s="61">
        <f t="array" ref="Y1617">INDEX($AQ$11:$AR$66,MATCH($C1617&amp;$G1617,$AO$11:$AO$66&amp;$AP$11:$AP$66,0),COUNTIF($AQ$10:$AR$10,"&lt;"&amp;Z1617)+1)</f>
        <v>2.9999999999999997E-4</v>
      </c>
      <c r="Z1617" s="123">
        <v>5.8716999999999997</v>
      </c>
      <c r="AA1617" s="61">
        <f t="array" ref="AA1617">INDEX($AT$11:$AV$66,MATCH($C1617&amp;$G1617,$AO$11:$AO$66&amp;$AP$11:$AP$66,0),COUNTIF($AT$10:$AV$10,"&lt;"&amp;Z1617)+1)</f>
        <v>1.2999999999999999E-3</v>
      </c>
      <c r="AB1617" s="111">
        <f t="shared" si="374"/>
        <v>5.7634468245269446</v>
      </c>
      <c r="AC1617" s="121">
        <f t="array" ref="AC1617">INDEX($AW$11:$BA$66,MATCH($C1617&amp;$G1617,$AO$11:$AO$66&amp;$AP$11:$AP$66,0),COUNTIF($AW$10:$BA$10,"&lt;"&amp;Z1617)+1)</f>
        <v>2.9999999999999997E-4</v>
      </c>
      <c r="AD1617" s="62">
        <v>5.8247</v>
      </c>
      <c r="AE1617" s="61">
        <f t="array" ref="AE1617">INDEX($AT$11:$AV$66,MATCH($C1617&amp;$G1617,$AO$11:$AO$66&amp;$AP$11:$AP$66,0),COUNTIF($AT$10:$AV$10,"&lt;"&amp;AD1617)+1)</f>
        <v>1.2999999999999999E-3</v>
      </c>
      <c r="AF1617" s="111">
        <f t="shared" si="375"/>
        <v>5.7525312163512972</v>
      </c>
      <c r="AG1617" s="121">
        <f t="array" ref="AG1617">INDEX($AW$11:$BA$66,MATCH($C1617&amp;$G1617,$AO$11:$AO$66&amp;$AP$11:$AP$66,0),COUNTIF($AW$10:$BA$10,"&lt;"&amp;AD1617)+1)</f>
        <v>2.9999999999999997E-4</v>
      </c>
    </row>
    <row r="1618" spans="2:33" ht="12.75" customHeight="1" x14ac:dyDescent="0.3">
      <c r="B1618" s="83" t="str">
        <f t="shared" si="363"/>
        <v>5 7/8-6 UN</v>
      </c>
      <c r="C1618" s="74" t="s">
        <v>498</v>
      </c>
      <c r="D1618" s="74"/>
      <c r="E1618" s="24" t="s">
        <v>604</v>
      </c>
      <c r="F1618" s="84" t="s">
        <v>725</v>
      </c>
      <c r="G1618" s="75">
        <v>6</v>
      </c>
      <c r="H1618" s="74" t="s">
        <v>519</v>
      </c>
      <c r="I1618" s="74" t="s">
        <v>661</v>
      </c>
      <c r="J1618" s="74" t="s">
        <v>588</v>
      </c>
      <c r="K1618" s="74" t="s">
        <v>600</v>
      </c>
      <c r="L1618" s="23">
        <f t="shared" si="364"/>
        <v>149.22499999999999</v>
      </c>
      <c r="M1618" s="23">
        <f t="shared" si="365"/>
        <v>4.2332999999999998</v>
      </c>
      <c r="N1618" s="74">
        <v>60</v>
      </c>
      <c r="O1618" s="101">
        <f t="shared" si="366"/>
        <v>149.22499999999999</v>
      </c>
      <c r="P1618" s="85">
        <f t="shared" si="367"/>
        <v>33</v>
      </c>
      <c r="Q1618" s="58">
        <f t="shared" si="368"/>
        <v>0</v>
      </c>
      <c r="R1618" s="101">
        <f t="shared" si="369"/>
        <v>146.47540000000001</v>
      </c>
      <c r="S1618" s="85">
        <f t="shared" si="370"/>
        <v>7.6</v>
      </c>
      <c r="T1618" s="58">
        <f t="shared" si="371"/>
        <v>0</v>
      </c>
      <c r="U1618" s="58">
        <f t="shared" si="372"/>
        <v>7.6</v>
      </c>
      <c r="V1618" s="75">
        <f t="array" ref="V1618">INDEX(AS$11:AS$66,MATCH(C1618&amp;G1618,AO$11:AO$66&amp;AP$11:AP$66,0),0)</f>
        <v>5</v>
      </c>
      <c r="X1618" s="120">
        <f t="shared" si="373"/>
        <v>0.16666666666666666</v>
      </c>
      <c r="Y1618" s="61">
        <f t="array" ref="Y1618">INDEX($AQ$11:$AR$66,MATCH($C1618&amp;$G1618,$AO$11:$AO$66&amp;$AP$11:$AP$66,0),COUNTIF($AQ$10:$AR$10,"&lt;"&amp;Z1618)+1)</f>
        <v>2.9999999999999997E-4</v>
      </c>
      <c r="Z1618" s="61">
        <f t="shared" si="376"/>
        <v>5.875</v>
      </c>
      <c r="AA1618" s="61">
        <f t="array" ref="AA1618">INDEX($AT$11:$AV$66,MATCH($C1618&amp;$G1618,$AO$11:$AO$66&amp;$AP$11:$AP$66,0),COUNTIF($AT$10:$AV$10,"&lt;"&amp;Z1618)+1)</f>
        <v>1.2999999999999999E-3</v>
      </c>
      <c r="AB1618" s="111">
        <f t="shared" si="374"/>
        <v>5.7667468245269449</v>
      </c>
      <c r="AC1618" s="121">
        <f t="array" ref="AC1618">INDEX($AW$11:$BA$66,MATCH($C1618&amp;$G1618,$AO$11:$AO$66&amp;$AP$11:$AP$66,0),COUNTIF($AW$10:$BA$10,"&lt;"&amp;Z1618)+1)</f>
        <v>2.9999999999999997E-4</v>
      </c>
      <c r="AD1618" s="62">
        <v>5.8307000000000002</v>
      </c>
      <c r="AE1618" s="61">
        <f t="array" ref="AE1618">INDEX($AT$11:$AV$66,MATCH($C1618&amp;$G1618,$AO$11:$AO$66&amp;$AP$11:$AP$66,0),COUNTIF($AT$10:$AV$10,"&lt;"&amp;AD1618)+1)</f>
        <v>1.2999999999999999E-3</v>
      </c>
      <c r="AF1618" s="111">
        <f t="shared" si="375"/>
        <v>5.7585312163512974</v>
      </c>
      <c r="AG1618" s="121">
        <f t="array" ref="AG1618">INDEX($AW$11:$BA$66,MATCH($C1618&amp;$G1618,$AO$11:$AO$66&amp;$AP$11:$AP$66,0),COUNTIF($AW$10:$BA$10,"&lt;"&amp;AD1618)+1)</f>
        <v>2.9999999999999997E-4</v>
      </c>
    </row>
    <row r="1619" spans="2:33" ht="12.75" customHeight="1" x14ac:dyDescent="0.3">
      <c r="B1619" s="83" t="str">
        <f t="shared" si="363"/>
        <v>5 7/8-12 UN</v>
      </c>
      <c r="C1619" s="74" t="s">
        <v>498</v>
      </c>
      <c r="D1619" s="74"/>
      <c r="E1619" s="24" t="s">
        <v>604</v>
      </c>
      <c r="F1619" s="84" t="s">
        <v>725</v>
      </c>
      <c r="G1619" s="75">
        <v>12</v>
      </c>
      <c r="H1619" s="74" t="s">
        <v>519</v>
      </c>
      <c r="I1619" s="74" t="s">
        <v>660</v>
      </c>
      <c r="J1619" s="74" t="s">
        <v>588</v>
      </c>
      <c r="K1619" s="74" t="s">
        <v>600</v>
      </c>
      <c r="L1619" s="23">
        <f t="shared" si="364"/>
        <v>149.17169999999999</v>
      </c>
      <c r="M1619" s="23">
        <f t="shared" si="365"/>
        <v>2.1166999999999998</v>
      </c>
      <c r="N1619" s="74">
        <v>60</v>
      </c>
      <c r="O1619" s="101">
        <f t="shared" si="366"/>
        <v>149.17169999999999</v>
      </c>
      <c r="P1619" s="85">
        <f t="shared" si="367"/>
        <v>22.9</v>
      </c>
      <c r="Q1619" s="58">
        <f t="shared" si="368"/>
        <v>0</v>
      </c>
      <c r="R1619" s="101">
        <f t="shared" si="369"/>
        <v>147.79679999999999</v>
      </c>
      <c r="S1619" s="85">
        <f t="shared" si="370"/>
        <v>7.6</v>
      </c>
      <c r="T1619" s="58">
        <f t="shared" si="371"/>
        <v>0</v>
      </c>
      <c r="U1619" s="58">
        <f t="shared" si="372"/>
        <v>5.0999999999999996</v>
      </c>
      <c r="V1619" s="75">
        <f t="array" ref="V1619">INDEX(AS$11:AS$66,MATCH(C1619&amp;G1619,AO$11:AO$66&amp;AP$11:AP$66,0),0)</f>
        <v>6</v>
      </c>
      <c r="X1619" s="120">
        <f t="shared" si="373"/>
        <v>8.3333333333333329E-2</v>
      </c>
      <c r="Y1619" s="61">
        <f t="array" ref="Y1619">INDEX($AQ$11:$AR$66,MATCH($C1619&amp;$G1619,$AO$11:$AO$66&amp;$AP$11:$AP$66,0),COUNTIF($AQ$10:$AR$10,"&lt;"&amp;Z1619)+1)</f>
        <v>2.0000000000000001E-4</v>
      </c>
      <c r="Z1619" s="123">
        <v>5.8728999999999996</v>
      </c>
      <c r="AA1619" s="61">
        <f t="array" ref="AA1619">INDEX($AT$11:$AV$66,MATCH($C1619&amp;$G1619,$AO$11:$AO$66&amp;$AP$11:$AP$66,0),COUNTIF($AT$10:$AV$10,"&lt;"&amp;Z1619)+1)</f>
        <v>8.9999999999999998E-4</v>
      </c>
      <c r="AB1619" s="111">
        <f t="shared" si="374"/>
        <v>5.8187734122634724</v>
      </c>
      <c r="AC1619" s="121">
        <f t="array" ref="AC1619">INDEX($AW$11:$BA$66,MATCH($C1619&amp;$G1619,$AO$11:$AO$66&amp;$AP$11:$AP$66,0),COUNTIF($AW$10:$BA$10,"&lt;"&amp;Z1619)+1)</f>
        <v>2.9999999999999997E-4</v>
      </c>
      <c r="AD1619" s="62">
        <v>5.8479999999999999</v>
      </c>
      <c r="AE1619" s="61">
        <f t="array" ref="AE1619">INDEX($AT$11:$AV$66,MATCH($C1619&amp;$G1619,$AO$11:$AO$66&amp;$AP$11:$AP$66,0),COUNTIF($AT$10:$AV$10,"&lt;"&amp;AD1619)+1)</f>
        <v>8.9999999999999998E-4</v>
      </c>
      <c r="AF1619" s="111">
        <f t="shared" si="375"/>
        <v>5.8119156081756485</v>
      </c>
      <c r="AG1619" s="121">
        <f t="array" ref="AG1619">INDEX($AW$11:$BA$66,MATCH($C1619&amp;$G1619,$AO$11:$AO$66&amp;$AP$11:$AP$66,0),COUNTIF($AW$10:$BA$10,"&lt;"&amp;AD1619)+1)</f>
        <v>2.9999999999999997E-4</v>
      </c>
    </row>
    <row r="1620" spans="2:33" ht="12.75" customHeight="1" x14ac:dyDescent="0.3">
      <c r="B1620" s="83" t="str">
        <f t="shared" si="363"/>
        <v>5 7/8-12 UN</v>
      </c>
      <c r="C1620" s="74" t="s">
        <v>498</v>
      </c>
      <c r="D1620" s="74"/>
      <c r="E1620" s="24" t="s">
        <v>604</v>
      </c>
      <c r="F1620" s="84" t="s">
        <v>725</v>
      </c>
      <c r="G1620" s="75">
        <v>12</v>
      </c>
      <c r="H1620" s="74" t="s">
        <v>519</v>
      </c>
      <c r="I1620" s="74" t="s">
        <v>661</v>
      </c>
      <c r="J1620" s="74" t="s">
        <v>588</v>
      </c>
      <c r="K1620" s="74" t="s">
        <v>600</v>
      </c>
      <c r="L1620" s="23">
        <f t="shared" si="364"/>
        <v>149.22499999999999</v>
      </c>
      <c r="M1620" s="23">
        <f t="shared" si="365"/>
        <v>2.1166999999999998</v>
      </c>
      <c r="N1620" s="74">
        <v>60</v>
      </c>
      <c r="O1620" s="101">
        <f t="shared" si="366"/>
        <v>149.22499999999999</v>
      </c>
      <c r="P1620" s="85">
        <f t="shared" si="367"/>
        <v>22.9</v>
      </c>
      <c r="Q1620" s="58">
        <f t="shared" si="368"/>
        <v>0</v>
      </c>
      <c r="R1620" s="101">
        <f t="shared" si="369"/>
        <v>147.8502</v>
      </c>
      <c r="S1620" s="85">
        <f t="shared" si="370"/>
        <v>7.6</v>
      </c>
      <c r="T1620" s="58">
        <f t="shared" si="371"/>
        <v>0</v>
      </c>
      <c r="U1620" s="58">
        <f t="shared" si="372"/>
        <v>5.0999999999999996</v>
      </c>
      <c r="V1620" s="75">
        <f t="array" ref="V1620">INDEX(AS$11:AS$66,MATCH(C1620&amp;G1620,AO$11:AO$66&amp;AP$11:AP$66,0),0)</f>
        <v>6</v>
      </c>
      <c r="X1620" s="120">
        <f t="shared" si="373"/>
        <v>8.3333333333333329E-2</v>
      </c>
      <c r="Y1620" s="61">
        <f t="array" ref="Y1620">INDEX($AQ$11:$AR$66,MATCH($C1620&amp;$G1620,$AO$11:$AO$66&amp;$AP$11:$AP$66,0),COUNTIF($AQ$10:$AR$10,"&lt;"&amp;Z1620)+1)</f>
        <v>2.0000000000000001E-4</v>
      </c>
      <c r="Z1620" s="61">
        <f t="shared" si="376"/>
        <v>5.875</v>
      </c>
      <c r="AA1620" s="61">
        <f t="array" ref="AA1620">INDEX($AT$11:$AV$66,MATCH($C1620&amp;$G1620,$AO$11:$AO$66&amp;$AP$11:$AP$66,0),COUNTIF($AT$10:$AV$10,"&lt;"&amp;Z1620)+1)</f>
        <v>8.9999999999999998E-4</v>
      </c>
      <c r="AB1620" s="111">
        <f t="shared" si="374"/>
        <v>5.8208734122634729</v>
      </c>
      <c r="AC1620" s="121">
        <f t="array" ref="AC1620">INDEX($AW$11:$BA$66,MATCH($C1620&amp;$G1620,$AO$11:$AO$66&amp;$AP$11:$AP$66,0),COUNTIF($AW$10:$BA$10,"&lt;"&amp;Z1620)+1)</f>
        <v>2.9999999999999997E-4</v>
      </c>
      <c r="AD1620" s="62">
        <v>5.8517999999999999</v>
      </c>
      <c r="AE1620" s="61">
        <f t="array" ref="AE1620">INDEX($AT$11:$AV$66,MATCH($C1620&amp;$G1620,$AO$11:$AO$66&amp;$AP$11:$AP$66,0),COUNTIF($AT$10:$AV$10,"&lt;"&amp;AD1620)+1)</f>
        <v>8.9999999999999998E-4</v>
      </c>
      <c r="AF1620" s="111">
        <f t="shared" si="375"/>
        <v>5.8157156081756485</v>
      </c>
      <c r="AG1620" s="121">
        <f t="array" ref="AG1620">INDEX($AW$11:$BA$66,MATCH($C1620&amp;$G1620,$AO$11:$AO$66&amp;$AP$11:$AP$66,0),COUNTIF($AW$10:$BA$10,"&lt;"&amp;AD1620)+1)</f>
        <v>2.9999999999999997E-4</v>
      </c>
    </row>
    <row r="1621" spans="2:33" ht="12.75" customHeight="1" x14ac:dyDescent="0.3">
      <c r="B1621" s="83" t="str">
        <f t="shared" si="363"/>
        <v>5 7/8-16 UN</v>
      </c>
      <c r="C1621" s="74" t="s">
        <v>498</v>
      </c>
      <c r="D1621" s="74"/>
      <c r="E1621" s="24" t="s">
        <v>604</v>
      </c>
      <c r="F1621" s="84" t="s">
        <v>725</v>
      </c>
      <c r="G1621" s="75">
        <v>16</v>
      </c>
      <c r="H1621" s="74" t="s">
        <v>519</v>
      </c>
      <c r="I1621" s="74" t="s">
        <v>660</v>
      </c>
      <c r="J1621" s="74" t="s">
        <v>588</v>
      </c>
      <c r="K1621" s="74" t="s">
        <v>600</v>
      </c>
      <c r="L1621" s="23">
        <f t="shared" si="364"/>
        <v>149.17670000000001</v>
      </c>
      <c r="M1621" s="23">
        <f t="shared" si="365"/>
        <v>1.5874999999999999</v>
      </c>
      <c r="N1621" s="74">
        <v>60</v>
      </c>
      <c r="O1621" s="101">
        <f t="shared" si="366"/>
        <v>149.17670000000001</v>
      </c>
      <c r="P1621" s="85">
        <f t="shared" si="367"/>
        <v>22.9</v>
      </c>
      <c r="Q1621" s="58">
        <f t="shared" si="368"/>
        <v>0</v>
      </c>
      <c r="R1621" s="101">
        <f t="shared" si="369"/>
        <v>148.1456</v>
      </c>
      <c r="S1621" s="85">
        <f t="shared" si="370"/>
        <v>7.6</v>
      </c>
      <c r="T1621" s="58">
        <f t="shared" si="371"/>
        <v>0</v>
      </c>
      <c r="U1621" s="58">
        <f t="shared" si="372"/>
        <v>3.8</v>
      </c>
      <c r="V1621" s="75">
        <f t="array" ref="V1621">INDEX(AS$11:AS$66,MATCH(C1621&amp;G1621,AO$11:AO$66&amp;AP$11:AP$66,0),0)</f>
        <v>8</v>
      </c>
      <c r="X1621" s="120">
        <f t="shared" si="373"/>
        <v>6.25E-2</v>
      </c>
      <c r="Y1621" s="61">
        <f t="array" ref="Y1621">INDEX($AQ$11:$AR$66,MATCH($C1621&amp;$G1621,$AO$11:$AO$66&amp;$AP$11:$AP$66,0),COUNTIF($AQ$10:$AR$10,"&lt;"&amp;Z1621)+1)</f>
        <v>1.4999999999999999E-4</v>
      </c>
      <c r="Z1621" s="123">
        <v>5.8731</v>
      </c>
      <c r="AA1621" s="61">
        <f t="array" ref="AA1621">INDEX($AT$11:$AV$66,MATCH($C1621&amp;$G1621,$AO$11:$AO$66&amp;$AP$11:$AP$66,0),COUNTIF($AT$10:$AV$10,"&lt;"&amp;Z1621)+1)</f>
        <v>8.9999999999999998E-4</v>
      </c>
      <c r="AB1621" s="111">
        <f t="shared" si="374"/>
        <v>5.8325050591976044</v>
      </c>
      <c r="AC1621" s="121">
        <f t="array" ref="AC1621">INDEX($AW$11:$BA$66,MATCH($C1621&amp;$G1621,$AO$11:$AO$66&amp;$AP$11:$AP$66,0),COUNTIF($AW$10:$BA$10,"&lt;"&amp;Z1621)+1)</f>
        <v>2.9999999999999997E-4</v>
      </c>
      <c r="AD1621" s="62">
        <v>5.8533999999999997</v>
      </c>
      <c r="AE1621" s="61">
        <f t="array" ref="AE1621">INDEX($AT$11:$AV$66,MATCH($C1621&amp;$G1621,$AO$11:$AO$66&amp;$AP$11:$AP$66,0),COUNTIF($AT$10:$AV$10,"&lt;"&amp;AD1621)+1)</f>
        <v>8.9999999999999998E-4</v>
      </c>
      <c r="AF1621" s="111">
        <f t="shared" si="375"/>
        <v>5.8263367061317357</v>
      </c>
      <c r="AG1621" s="121">
        <f t="array" ref="AG1621">INDEX($AW$11:$BA$66,MATCH($C1621&amp;$G1621,$AO$11:$AO$66&amp;$AP$11:$AP$66,0),COUNTIF($AW$10:$BA$10,"&lt;"&amp;AD1621)+1)</f>
        <v>2.9999999999999997E-4</v>
      </c>
    </row>
    <row r="1622" spans="2:33" ht="12.75" customHeight="1" x14ac:dyDescent="0.3">
      <c r="B1622" s="83" t="str">
        <f t="shared" ref="B1622:B1685" si="378">CONCATENATE(F1622,"-",G1622," ",E1622)</f>
        <v>5 7/8-16 UN</v>
      </c>
      <c r="C1622" s="74" t="s">
        <v>498</v>
      </c>
      <c r="D1622" s="74"/>
      <c r="E1622" s="24" t="s">
        <v>604</v>
      </c>
      <c r="F1622" s="84" t="s">
        <v>725</v>
      </c>
      <c r="G1622" s="75">
        <v>16</v>
      </c>
      <c r="H1622" s="74" t="s">
        <v>519</v>
      </c>
      <c r="I1622" s="74" t="s">
        <v>661</v>
      </c>
      <c r="J1622" s="74" t="s">
        <v>588</v>
      </c>
      <c r="K1622" s="74" t="s">
        <v>600</v>
      </c>
      <c r="L1622" s="23">
        <f t="shared" ref="L1622:L1685" si="379">ROUND(Z1622*25.4,4)</f>
        <v>149.22499999999999</v>
      </c>
      <c r="M1622" s="23">
        <f t="shared" ref="M1622:M1685" si="380">ROUND(X1622*25.4,4)</f>
        <v>1.5874999999999999</v>
      </c>
      <c r="N1622" s="74">
        <v>60</v>
      </c>
      <c r="O1622" s="101">
        <f t="shared" ref="O1622:O1685" si="381">ROUND(IF(H1622="GO",Z1622,AD1622)*25.4,4)</f>
        <v>149.22499999999999</v>
      </c>
      <c r="P1622" s="85">
        <f t="shared" ref="P1622:P1685" si="382">IF(H1622="GO",IF(AA1622="-",AA1622,ROUND(AA1622*25.4*1000,1)),0)</f>
        <v>22.9</v>
      </c>
      <c r="Q1622" s="58">
        <f t="shared" ref="Q1622:Q1685" si="383">IF(H1622="NOT GO",IF(AE1622="-",AE1622,ROUND(AE1622*25.4*1000,1)),0)</f>
        <v>0</v>
      </c>
      <c r="R1622" s="101">
        <f t="shared" ref="R1622:R1685" si="384">ROUND(IF(H1622="GO",AB1622,AF1622)*25.4,4)</f>
        <v>148.19390000000001</v>
      </c>
      <c r="S1622" s="85">
        <f t="shared" ref="S1622:S1685" si="385">IF(H1622="GO",IF(AC1622="-",AC1622,ROUND(AC1622*25.4*1000,1)),0)</f>
        <v>7.6</v>
      </c>
      <c r="T1622" s="58">
        <f t="shared" ref="T1622:T1685" si="386">IF(H1622="NOT GO",IF(AG1622="-",AG1622,ROUND(AG1622*25.4*1000,1)),0)</f>
        <v>0</v>
      </c>
      <c r="U1622" s="58">
        <f t="shared" ref="U1622:U1685" si="387">IF(Y1622="-",Y1622,ROUND(Y1622*25.4*1000,1))</f>
        <v>3.8</v>
      </c>
      <c r="V1622" s="75">
        <f t="array" ref="V1622">INDEX(AS$11:AS$66,MATCH(C1622&amp;G1622,AO$11:AO$66&amp;AP$11:AP$66,0),0)</f>
        <v>8</v>
      </c>
      <c r="X1622" s="120">
        <f t="shared" ref="X1622:X1685" si="388">INDEX(AM$11:AM$38,MATCH(G1622,AL$11:AL$38,0),0)</f>
        <v>6.25E-2</v>
      </c>
      <c r="Y1622" s="61">
        <f t="array" ref="Y1622">INDEX($AQ$11:$AR$66,MATCH($C1622&amp;$G1622,$AO$11:$AO$66&amp;$AP$11:$AP$66,0),COUNTIF($AQ$10:$AR$10,"&lt;"&amp;Z1622)+1)</f>
        <v>1.4999999999999999E-4</v>
      </c>
      <c r="Z1622" s="61">
        <f t="shared" si="376"/>
        <v>5.875</v>
      </c>
      <c r="AA1622" s="61">
        <f t="array" ref="AA1622">INDEX($AT$11:$AV$66,MATCH($C1622&amp;$G1622,$AO$11:$AO$66&amp;$AP$11:$AP$66,0),COUNTIF($AT$10:$AV$10,"&lt;"&amp;Z1622)+1)</f>
        <v>8.9999999999999998E-4</v>
      </c>
      <c r="AB1622" s="111">
        <f t="shared" ref="AB1622:AB1685" si="389">Z1622-(3/8)*2*(TAN(RADIANS(60))/2)/G1622</f>
        <v>5.8344050591976044</v>
      </c>
      <c r="AC1622" s="121">
        <f t="array" ref="AC1622">INDEX($AW$11:$BA$66,MATCH($C1622&amp;$G1622,$AO$11:$AO$66&amp;$AP$11:$AP$66,0),COUNTIF($AW$10:$BA$10,"&lt;"&amp;Z1622)+1)</f>
        <v>2.9999999999999997E-4</v>
      </c>
      <c r="AD1622" s="62">
        <v>5.8567999999999998</v>
      </c>
      <c r="AE1622" s="61">
        <f t="array" ref="AE1622">INDEX($AT$11:$AV$66,MATCH($C1622&amp;$G1622,$AO$11:$AO$66&amp;$AP$11:$AP$66,0),COUNTIF($AT$10:$AV$10,"&lt;"&amp;AD1622)+1)</f>
        <v>8.9999999999999998E-4</v>
      </c>
      <c r="AF1622" s="111">
        <f t="shared" ref="AF1622:AF1685" si="390">AD1622-(TAN(RADIANS(60))/2)/G1622/4*2</f>
        <v>5.8297367061317358</v>
      </c>
      <c r="AG1622" s="121">
        <f t="array" ref="AG1622">INDEX($AW$11:$BA$66,MATCH($C1622&amp;$G1622,$AO$11:$AO$66&amp;$AP$11:$AP$66,0),COUNTIF($AW$10:$BA$10,"&lt;"&amp;AD1622)+1)</f>
        <v>2.9999999999999997E-4</v>
      </c>
    </row>
    <row r="1623" spans="2:33" ht="12.75" customHeight="1" x14ac:dyDescent="0.3">
      <c r="B1623" s="83" t="str">
        <f t="shared" si="378"/>
        <v>6-4 UN</v>
      </c>
      <c r="C1623" s="74" t="s">
        <v>498</v>
      </c>
      <c r="D1623" s="74"/>
      <c r="E1623" s="24" t="s">
        <v>604</v>
      </c>
      <c r="F1623" s="84" t="s">
        <v>726</v>
      </c>
      <c r="G1623" s="75">
        <v>4</v>
      </c>
      <c r="H1623" s="74" t="s">
        <v>519</v>
      </c>
      <c r="I1623" s="74" t="s">
        <v>660</v>
      </c>
      <c r="J1623" s="74" t="s">
        <v>588</v>
      </c>
      <c r="K1623" s="74" t="s">
        <v>600</v>
      </c>
      <c r="L1623" s="23">
        <f t="shared" si="379"/>
        <v>152.30600000000001</v>
      </c>
      <c r="M1623" s="23">
        <f t="shared" si="380"/>
        <v>6.35</v>
      </c>
      <c r="N1623" s="74">
        <v>60</v>
      </c>
      <c r="O1623" s="101">
        <f t="shared" si="381"/>
        <v>152.30600000000001</v>
      </c>
      <c r="P1623" s="85">
        <f t="shared" si="382"/>
        <v>38.1</v>
      </c>
      <c r="Q1623" s="58">
        <f t="shared" si="383"/>
        <v>0</v>
      </c>
      <c r="R1623" s="101">
        <f t="shared" si="384"/>
        <v>148.1816</v>
      </c>
      <c r="S1623" s="85">
        <f t="shared" si="385"/>
        <v>7.6</v>
      </c>
      <c r="T1623" s="58">
        <f t="shared" si="386"/>
        <v>0</v>
      </c>
      <c r="U1623" s="58">
        <f t="shared" si="387"/>
        <v>7.6</v>
      </c>
      <c r="V1623" s="75">
        <f t="array" ref="V1623">INDEX(AS$11:AS$66,MATCH(C1623&amp;G1623,AO$11:AO$66&amp;AP$11:AP$66,0),0)</f>
        <v>4</v>
      </c>
      <c r="X1623" s="120">
        <f t="shared" si="388"/>
        <v>0.25</v>
      </c>
      <c r="Y1623" s="61">
        <f t="array" ref="Y1623">INDEX($AQ$11:$AR$66,MATCH($C1623&amp;$G1623,$AO$11:$AO$66&amp;$AP$11:$AP$66,0),COUNTIF($AQ$10:$AR$10,"&lt;"&amp;Z1623)+1)</f>
        <v>2.9999999999999997E-4</v>
      </c>
      <c r="Z1623" s="123">
        <v>5.9962999999999997</v>
      </c>
      <c r="AA1623" s="61">
        <f t="array" ref="AA1623">INDEX($AT$11:$AV$66,MATCH($C1623&amp;$G1623,$AO$11:$AO$66&amp;$AP$11:$AP$66,0),COUNTIF($AT$10:$AV$10,"&lt;"&amp;Z1623)+1)</f>
        <v>1.5E-3</v>
      </c>
      <c r="AB1623" s="111">
        <f t="shared" si="389"/>
        <v>5.8339202367904175</v>
      </c>
      <c r="AC1623" s="121">
        <f t="array" ref="AC1623">INDEX($AW$11:$BA$66,MATCH($C1623&amp;$G1623,$AO$11:$AO$66&amp;$AP$11:$AP$66,0),COUNTIF($AW$10:$BA$10,"&lt;"&amp;Z1623)+1)</f>
        <v>2.9999999999999997E-4</v>
      </c>
      <c r="AD1623" s="62">
        <v>5.9298000000000002</v>
      </c>
      <c r="AE1623" s="61">
        <f t="array" ref="AE1623">INDEX($AT$11:$AV$66,MATCH($C1623&amp;$G1623,$AO$11:$AO$66&amp;$AP$11:$AP$66,0),COUNTIF($AT$10:$AV$10,"&lt;"&amp;AD1623)+1)</f>
        <v>1.5E-3</v>
      </c>
      <c r="AF1623" s="111">
        <f t="shared" si="390"/>
        <v>5.8215468245269451</v>
      </c>
      <c r="AG1623" s="121">
        <f t="array" ref="AG1623">INDEX($AW$11:$BA$66,MATCH($C1623&amp;$G1623,$AO$11:$AO$66&amp;$AP$11:$AP$66,0),COUNTIF($AW$10:$BA$10,"&lt;"&amp;AD1623)+1)</f>
        <v>2.9999999999999997E-4</v>
      </c>
    </row>
    <row r="1624" spans="2:33" ht="12.75" customHeight="1" x14ac:dyDescent="0.3">
      <c r="B1624" s="83" t="str">
        <f t="shared" si="378"/>
        <v>6-4 UN</v>
      </c>
      <c r="C1624" s="74" t="s">
        <v>498</v>
      </c>
      <c r="D1624" s="74"/>
      <c r="E1624" s="24" t="s">
        <v>604</v>
      </c>
      <c r="F1624" s="84" t="s">
        <v>726</v>
      </c>
      <c r="G1624" s="75">
        <v>4</v>
      </c>
      <c r="H1624" s="74" t="s">
        <v>519</v>
      </c>
      <c r="I1624" s="74" t="s">
        <v>661</v>
      </c>
      <c r="J1624" s="74" t="s">
        <v>588</v>
      </c>
      <c r="K1624" s="74" t="s">
        <v>600</v>
      </c>
      <c r="L1624" s="23">
        <f t="shared" si="379"/>
        <v>152.4</v>
      </c>
      <c r="M1624" s="23">
        <f t="shared" si="380"/>
        <v>6.35</v>
      </c>
      <c r="N1624" s="74">
        <v>60</v>
      </c>
      <c r="O1624" s="101">
        <f t="shared" si="381"/>
        <v>152.4</v>
      </c>
      <c r="P1624" s="85">
        <f t="shared" si="382"/>
        <v>38.1</v>
      </c>
      <c r="Q1624" s="58">
        <f t="shared" si="383"/>
        <v>0</v>
      </c>
      <c r="R1624" s="101">
        <f t="shared" si="384"/>
        <v>148.2756</v>
      </c>
      <c r="S1624" s="85">
        <f t="shared" si="385"/>
        <v>7.6</v>
      </c>
      <c r="T1624" s="58">
        <f t="shared" si="386"/>
        <v>0</v>
      </c>
      <c r="U1624" s="58">
        <f t="shared" si="387"/>
        <v>7.6</v>
      </c>
      <c r="V1624" s="75">
        <f t="array" ref="V1624">INDEX(AS$11:AS$66,MATCH(C1624&amp;G1624,AO$11:AO$66&amp;AP$11:AP$66,0),0)</f>
        <v>4</v>
      </c>
      <c r="X1624" s="120">
        <f t="shared" si="388"/>
        <v>0.25</v>
      </c>
      <c r="Y1624" s="61">
        <f t="array" ref="Y1624">INDEX($AQ$11:$AR$66,MATCH($C1624&amp;$G1624,$AO$11:$AO$66&amp;$AP$11:$AP$66,0),COUNTIF($AQ$10:$AR$10,"&lt;"&amp;Z1624)+1)</f>
        <v>2.9999999999999997E-4</v>
      </c>
      <c r="Z1624" s="61">
        <f t="shared" si="376"/>
        <v>6</v>
      </c>
      <c r="AA1624" s="61">
        <f t="array" ref="AA1624">INDEX($AT$11:$AV$66,MATCH($C1624&amp;$G1624,$AO$11:$AO$66&amp;$AP$11:$AP$66,0),COUNTIF($AT$10:$AV$10,"&lt;"&amp;Z1624)+1)</f>
        <v>1.5E-3</v>
      </c>
      <c r="AB1624" s="111">
        <f t="shared" si="389"/>
        <v>5.8376202367904177</v>
      </c>
      <c r="AC1624" s="121">
        <f t="array" ref="AC1624">INDEX($AW$11:$BA$66,MATCH($C1624&amp;$G1624,$AO$11:$AO$66&amp;$AP$11:$AP$66,0),COUNTIF($AW$10:$BA$10,"&lt;"&amp;Z1624)+1)</f>
        <v>2.9999999999999997E-4</v>
      </c>
      <c r="AD1624" s="62">
        <v>5.9366000000000003</v>
      </c>
      <c r="AE1624" s="61">
        <f t="array" ref="AE1624">INDEX($AT$11:$AV$66,MATCH($C1624&amp;$G1624,$AO$11:$AO$66&amp;$AP$11:$AP$66,0),COUNTIF($AT$10:$AV$10,"&lt;"&amp;AD1624)+1)</f>
        <v>1.5E-3</v>
      </c>
      <c r="AF1624" s="111">
        <f t="shared" si="390"/>
        <v>5.8283468245269452</v>
      </c>
      <c r="AG1624" s="121">
        <f t="array" ref="AG1624">INDEX($AW$11:$BA$66,MATCH($C1624&amp;$G1624,$AO$11:$AO$66&amp;$AP$11:$AP$66,0),COUNTIF($AW$10:$BA$10,"&lt;"&amp;AD1624)+1)</f>
        <v>2.9999999999999997E-4</v>
      </c>
    </row>
    <row r="1625" spans="2:33" ht="12.75" customHeight="1" x14ac:dyDescent="0.3">
      <c r="B1625" s="83" t="str">
        <f t="shared" si="378"/>
        <v>6-6 UN</v>
      </c>
      <c r="C1625" s="74" t="s">
        <v>498</v>
      </c>
      <c r="D1625" s="74"/>
      <c r="E1625" s="24" t="s">
        <v>604</v>
      </c>
      <c r="F1625" s="84" t="s">
        <v>726</v>
      </c>
      <c r="G1625" s="75">
        <v>6</v>
      </c>
      <c r="H1625" s="74" t="s">
        <v>519</v>
      </c>
      <c r="I1625" s="74" t="s">
        <v>660</v>
      </c>
      <c r="J1625" s="74" t="s">
        <v>588</v>
      </c>
      <c r="K1625" s="74" t="s">
        <v>600</v>
      </c>
      <c r="L1625" s="23">
        <f t="shared" si="379"/>
        <v>152.31620000000001</v>
      </c>
      <c r="M1625" s="23">
        <f t="shared" si="380"/>
        <v>4.2332999999999998</v>
      </c>
      <c r="N1625" s="74">
        <v>60</v>
      </c>
      <c r="O1625" s="101">
        <f t="shared" si="381"/>
        <v>152.31620000000001</v>
      </c>
      <c r="P1625" s="85">
        <f t="shared" si="382"/>
        <v>33</v>
      </c>
      <c r="Q1625" s="58">
        <f t="shared" si="383"/>
        <v>0</v>
      </c>
      <c r="R1625" s="101">
        <f t="shared" si="384"/>
        <v>149.56649999999999</v>
      </c>
      <c r="S1625" s="85">
        <f t="shared" si="385"/>
        <v>7.6</v>
      </c>
      <c r="T1625" s="58">
        <f t="shared" si="386"/>
        <v>0</v>
      </c>
      <c r="U1625" s="58">
        <f t="shared" si="387"/>
        <v>7.6</v>
      </c>
      <c r="V1625" s="75">
        <f t="array" ref="V1625">INDEX(AS$11:AS$66,MATCH(C1625&amp;G1625,AO$11:AO$66&amp;AP$11:AP$66,0),0)</f>
        <v>5</v>
      </c>
      <c r="X1625" s="120">
        <f t="shared" si="388"/>
        <v>0.16666666666666666</v>
      </c>
      <c r="Y1625" s="61">
        <f t="array" ref="Y1625">INDEX($AQ$11:$AR$66,MATCH($C1625&amp;$G1625,$AO$11:$AO$66&amp;$AP$11:$AP$66,0),COUNTIF($AQ$10:$AR$10,"&lt;"&amp;Z1625)+1)</f>
        <v>2.9999999999999997E-4</v>
      </c>
      <c r="Z1625" s="123">
        <v>5.9966999999999997</v>
      </c>
      <c r="AA1625" s="61">
        <f t="array" ref="AA1625">INDEX($AT$11:$AV$66,MATCH($C1625&amp;$G1625,$AO$11:$AO$66&amp;$AP$11:$AP$66,0),COUNTIF($AT$10:$AV$10,"&lt;"&amp;Z1625)+1)</f>
        <v>1.2999999999999999E-3</v>
      </c>
      <c r="AB1625" s="111">
        <f t="shared" si="389"/>
        <v>5.8884468245269446</v>
      </c>
      <c r="AC1625" s="121">
        <f t="array" ref="AC1625">INDEX($AW$11:$BA$66,MATCH($C1625&amp;$G1625,$AO$11:$AO$66&amp;$AP$11:$AP$66,0),COUNTIF($AW$10:$BA$10,"&lt;"&amp;Z1625)+1)</f>
        <v>2.9999999999999997E-4</v>
      </c>
      <c r="AD1625" s="62">
        <v>5.9497</v>
      </c>
      <c r="AE1625" s="61">
        <f t="array" ref="AE1625">INDEX($AT$11:$AV$66,MATCH($C1625&amp;$G1625,$AO$11:$AO$66&amp;$AP$11:$AP$66,0),COUNTIF($AT$10:$AV$10,"&lt;"&amp;AD1625)+1)</f>
        <v>1.2999999999999999E-3</v>
      </c>
      <c r="AF1625" s="111">
        <f t="shared" si="390"/>
        <v>5.8775312163512972</v>
      </c>
      <c r="AG1625" s="121">
        <f t="array" ref="AG1625">INDEX($AW$11:$BA$66,MATCH($C1625&amp;$G1625,$AO$11:$AO$66&amp;$AP$11:$AP$66,0),COUNTIF($AW$10:$BA$10,"&lt;"&amp;AD1625)+1)</f>
        <v>2.9999999999999997E-4</v>
      </c>
    </row>
    <row r="1626" spans="2:33" ht="12.75" customHeight="1" x14ac:dyDescent="0.3">
      <c r="B1626" s="83" t="str">
        <f t="shared" si="378"/>
        <v>6-6 UN</v>
      </c>
      <c r="C1626" s="74" t="s">
        <v>498</v>
      </c>
      <c r="D1626" s="74"/>
      <c r="E1626" s="24" t="s">
        <v>604</v>
      </c>
      <c r="F1626" s="84" t="s">
        <v>726</v>
      </c>
      <c r="G1626" s="75">
        <v>6</v>
      </c>
      <c r="H1626" s="74" t="s">
        <v>519</v>
      </c>
      <c r="I1626" s="74" t="s">
        <v>661</v>
      </c>
      <c r="J1626" s="74" t="s">
        <v>588</v>
      </c>
      <c r="K1626" s="74" t="s">
        <v>600</v>
      </c>
      <c r="L1626" s="23">
        <f t="shared" si="379"/>
        <v>152.4</v>
      </c>
      <c r="M1626" s="23">
        <f t="shared" si="380"/>
        <v>4.2332999999999998</v>
      </c>
      <c r="N1626" s="74">
        <v>60</v>
      </c>
      <c r="O1626" s="101">
        <f t="shared" si="381"/>
        <v>152.4</v>
      </c>
      <c r="P1626" s="85">
        <f t="shared" si="382"/>
        <v>33</v>
      </c>
      <c r="Q1626" s="58">
        <f t="shared" si="383"/>
        <v>0</v>
      </c>
      <c r="R1626" s="101">
        <f t="shared" si="384"/>
        <v>149.65039999999999</v>
      </c>
      <c r="S1626" s="85">
        <f t="shared" si="385"/>
        <v>7.6</v>
      </c>
      <c r="T1626" s="58">
        <f t="shared" si="386"/>
        <v>0</v>
      </c>
      <c r="U1626" s="58">
        <f t="shared" si="387"/>
        <v>7.6</v>
      </c>
      <c r="V1626" s="75">
        <f t="array" ref="V1626">INDEX(AS$11:AS$66,MATCH(C1626&amp;G1626,AO$11:AO$66&amp;AP$11:AP$66,0),0)</f>
        <v>5</v>
      </c>
      <c r="X1626" s="120">
        <f t="shared" si="388"/>
        <v>0.16666666666666666</v>
      </c>
      <c r="Y1626" s="61">
        <f t="array" ref="Y1626">INDEX($AQ$11:$AR$66,MATCH($C1626&amp;$G1626,$AO$11:$AO$66&amp;$AP$11:$AP$66,0),COUNTIF($AQ$10:$AR$10,"&lt;"&amp;Z1626)+1)</f>
        <v>2.9999999999999997E-4</v>
      </c>
      <c r="Z1626" s="61">
        <f t="shared" si="376"/>
        <v>6</v>
      </c>
      <c r="AA1626" s="61">
        <f t="array" ref="AA1626">INDEX($AT$11:$AV$66,MATCH($C1626&amp;$G1626,$AO$11:$AO$66&amp;$AP$11:$AP$66,0),COUNTIF($AT$10:$AV$10,"&lt;"&amp;Z1626)+1)</f>
        <v>1.2999999999999999E-3</v>
      </c>
      <c r="AB1626" s="111">
        <f t="shared" si="389"/>
        <v>5.8917468245269449</v>
      </c>
      <c r="AC1626" s="121">
        <f t="array" ref="AC1626">INDEX($AW$11:$BA$66,MATCH($C1626&amp;$G1626,$AO$11:$AO$66&amp;$AP$11:$AP$66,0),COUNTIF($AW$10:$BA$10,"&lt;"&amp;Z1626)+1)</f>
        <v>2.9999999999999997E-4</v>
      </c>
      <c r="AD1626" s="62">
        <v>5.9557000000000002</v>
      </c>
      <c r="AE1626" s="61">
        <f t="array" ref="AE1626">INDEX($AT$11:$AV$66,MATCH($C1626&amp;$G1626,$AO$11:$AO$66&amp;$AP$11:$AP$66,0),COUNTIF($AT$10:$AV$10,"&lt;"&amp;AD1626)+1)</f>
        <v>1.2999999999999999E-3</v>
      </c>
      <c r="AF1626" s="111">
        <f t="shared" si="390"/>
        <v>5.8835312163512974</v>
      </c>
      <c r="AG1626" s="121">
        <f t="array" ref="AG1626">INDEX($AW$11:$BA$66,MATCH($C1626&amp;$G1626,$AO$11:$AO$66&amp;$AP$11:$AP$66,0),COUNTIF($AW$10:$BA$10,"&lt;"&amp;AD1626)+1)</f>
        <v>2.9999999999999997E-4</v>
      </c>
    </row>
    <row r="1627" spans="2:33" ht="12.75" customHeight="1" x14ac:dyDescent="0.3">
      <c r="B1627" s="83" t="str">
        <f t="shared" si="378"/>
        <v>6-12 UN</v>
      </c>
      <c r="C1627" s="74" t="s">
        <v>498</v>
      </c>
      <c r="D1627" s="74"/>
      <c r="E1627" s="24" t="s">
        <v>604</v>
      </c>
      <c r="F1627" s="84" t="s">
        <v>726</v>
      </c>
      <c r="G1627" s="75">
        <v>12</v>
      </c>
      <c r="H1627" s="74" t="s">
        <v>519</v>
      </c>
      <c r="I1627" s="74" t="s">
        <v>660</v>
      </c>
      <c r="J1627" s="74" t="s">
        <v>588</v>
      </c>
      <c r="K1627" s="74" t="s">
        <v>600</v>
      </c>
      <c r="L1627" s="23">
        <f t="shared" si="379"/>
        <v>152.3467</v>
      </c>
      <c r="M1627" s="23">
        <f t="shared" si="380"/>
        <v>2.1166999999999998</v>
      </c>
      <c r="N1627" s="74">
        <v>60</v>
      </c>
      <c r="O1627" s="101">
        <f t="shared" si="381"/>
        <v>152.3467</v>
      </c>
      <c r="P1627" s="85">
        <f t="shared" si="382"/>
        <v>22.9</v>
      </c>
      <c r="Q1627" s="58">
        <f t="shared" si="383"/>
        <v>0</v>
      </c>
      <c r="R1627" s="101">
        <f t="shared" si="384"/>
        <v>150.9718</v>
      </c>
      <c r="S1627" s="85">
        <f t="shared" si="385"/>
        <v>7.6</v>
      </c>
      <c r="T1627" s="58">
        <f t="shared" si="386"/>
        <v>0</v>
      </c>
      <c r="U1627" s="58">
        <f t="shared" si="387"/>
        <v>5.0999999999999996</v>
      </c>
      <c r="V1627" s="75">
        <f t="array" ref="V1627">INDEX(AS$11:AS$66,MATCH(C1627&amp;G1627,AO$11:AO$66&amp;AP$11:AP$66,0),0)</f>
        <v>6</v>
      </c>
      <c r="X1627" s="120">
        <f t="shared" si="388"/>
        <v>8.3333333333333329E-2</v>
      </c>
      <c r="Y1627" s="61">
        <f t="array" ref="Y1627">INDEX($AQ$11:$AR$66,MATCH($C1627&amp;$G1627,$AO$11:$AO$66&amp;$AP$11:$AP$66,0),COUNTIF($AQ$10:$AR$10,"&lt;"&amp;Z1627)+1)</f>
        <v>2.0000000000000001E-4</v>
      </c>
      <c r="Z1627" s="123">
        <v>5.9978999999999996</v>
      </c>
      <c r="AA1627" s="61">
        <f t="array" ref="AA1627">INDEX($AT$11:$AV$66,MATCH($C1627&amp;$G1627,$AO$11:$AO$66&amp;$AP$11:$AP$66,0),COUNTIF($AT$10:$AV$10,"&lt;"&amp;Z1627)+1)</f>
        <v>8.9999999999999998E-4</v>
      </c>
      <c r="AB1627" s="111">
        <f t="shared" si="389"/>
        <v>5.9437734122634724</v>
      </c>
      <c r="AC1627" s="121">
        <f t="array" ref="AC1627">INDEX($AW$11:$BA$66,MATCH($C1627&amp;$G1627,$AO$11:$AO$66&amp;$AP$11:$AP$66,0),COUNTIF($AW$10:$BA$10,"&lt;"&amp;Z1627)+1)</f>
        <v>2.9999999999999997E-4</v>
      </c>
      <c r="AD1627" s="62">
        <v>5.9729999999999999</v>
      </c>
      <c r="AE1627" s="61">
        <f t="array" ref="AE1627">INDEX($AT$11:$AV$66,MATCH($C1627&amp;$G1627,$AO$11:$AO$66&amp;$AP$11:$AP$66,0),COUNTIF($AT$10:$AV$10,"&lt;"&amp;AD1627)+1)</f>
        <v>8.9999999999999998E-4</v>
      </c>
      <c r="AF1627" s="111">
        <f t="shared" si="390"/>
        <v>5.9369156081756485</v>
      </c>
      <c r="AG1627" s="121">
        <f t="array" ref="AG1627">INDEX($AW$11:$BA$66,MATCH($C1627&amp;$G1627,$AO$11:$AO$66&amp;$AP$11:$AP$66,0),COUNTIF($AW$10:$BA$10,"&lt;"&amp;AD1627)+1)</f>
        <v>2.9999999999999997E-4</v>
      </c>
    </row>
    <row r="1628" spans="2:33" ht="12.75" customHeight="1" x14ac:dyDescent="0.3">
      <c r="B1628" s="83" t="str">
        <f t="shared" si="378"/>
        <v>6-12 UN</v>
      </c>
      <c r="C1628" s="74" t="s">
        <v>498</v>
      </c>
      <c r="D1628" s="74"/>
      <c r="E1628" s="24" t="s">
        <v>604</v>
      </c>
      <c r="F1628" s="84" t="s">
        <v>726</v>
      </c>
      <c r="G1628" s="75">
        <v>12</v>
      </c>
      <c r="H1628" s="74" t="s">
        <v>519</v>
      </c>
      <c r="I1628" s="74" t="s">
        <v>661</v>
      </c>
      <c r="J1628" s="74" t="s">
        <v>588</v>
      </c>
      <c r="K1628" s="74" t="s">
        <v>600</v>
      </c>
      <c r="L1628" s="23">
        <f t="shared" si="379"/>
        <v>152.4</v>
      </c>
      <c r="M1628" s="23">
        <f t="shared" si="380"/>
        <v>2.1166999999999998</v>
      </c>
      <c r="N1628" s="74">
        <v>60</v>
      </c>
      <c r="O1628" s="101">
        <f t="shared" si="381"/>
        <v>152.4</v>
      </c>
      <c r="P1628" s="85">
        <f t="shared" si="382"/>
        <v>22.9</v>
      </c>
      <c r="Q1628" s="58">
        <f t="shared" si="383"/>
        <v>0</v>
      </c>
      <c r="R1628" s="101">
        <f t="shared" si="384"/>
        <v>151.02520000000001</v>
      </c>
      <c r="S1628" s="85">
        <f t="shared" si="385"/>
        <v>7.6</v>
      </c>
      <c r="T1628" s="58">
        <f t="shared" si="386"/>
        <v>0</v>
      </c>
      <c r="U1628" s="58">
        <f t="shared" si="387"/>
        <v>5.0999999999999996</v>
      </c>
      <c r="V1628" s="75">
        <f t="array" ref="V1628">INDEX(AS$11:AS$66,MATCH(C1628&amp;G1628,AO$11:AO$66&amp;AP$11:AP$66,0),0)</f>
        <v>6</v>
      </c>
      <c r="X1628" s="120">
        <f t="shared" si="388"/>
        <v>8.3333333333333329E-2</v>
      </c>
      <c r="Y1628" s="61">
        <f t="array" ref="Y1628">INDEX($AQ$11:$AR$66,MATCH($C1628&amp;$G1628,$AO$11:$AO$66&amp;$AP$11:$AP$66,0),COUNTIF($AQ$10:$AR$10,"&lt;"&amp;Z1628)+1)</f>
        <v>2.0000000000000001E-4</v>
      </c>
      <c r="Z1628" s="61">
        <f t="shared" si="376"/>
        <v>6</v>
      </c>
      <c r="AA1628" s="61">
        <f t="array" ref="AA1628">INDEX($AT$11:$AV$66,MATCH($C1628&amp;$G1628,$AO$11:$AO$66&amp;$AP$11:$AP$66,0),COUNTIF($AT$10:$AV$10,"&lt;"&amp;Z1628)+1)</f>
        <v>8.9999999999999998E-4</v>
      </c>
      <c r="AB1628" s="111">
        <f t="shared" si="389"/>
        <v>5.9458734122634729</v>
      </c>
      <c r="AC1628" s="121">
        <f t="array" ref="AC1628">INDEX($AW$11:$BA$66,MATCH($C1628&amp;$G1628,$AO$11:$AO$66&amp;$AP$11:$AP$66,0),COUNTIF($AW$10:$BA$10,"&lt;"&amp;Z1628)+1)</f>
        <v>2.9999999999999997E-4</v>
      </c>
      <c r="AD1628" s="62">
        <v>5.9767999999999999</v>
      </c>
      <c r="AE1628" s="61">
        <f t="array" ref="AE1628">INDEX($AT$11:$AV$66,MATCH($C1628&amp;$G1628,$AO$11:$AO$66&amp;$AP$11:$AP$66,0),COUNTIF($AT$10:$AV$10,"&lt;"&amp;AD1628)+1)</f>
        <v>8.9999999999999998E-4</v>
      </c>
      <c r="AF1628" s="111">
        <f t="shared" si="390"/>
        <v>5.9407156081756485</v>
      </c>
      <c r="AG1628" s="121">
        <f t="array" ref="AG1628">INDEX($AW$11:$BA$66,MATCH($C1628&amp;$G1628,$AO$11:$AO$66&amp;$AP$11:$AP$66,0),COUNTIF($AW$10:$BA$10,"&lt;"&amp;AD1628)+1)</f>
        <v>2.9999999999999997E-4</v>
      </c>
    </row>
    <row r="1629" spans="2:33" ht="12.75" customHeight="1" x14ac:dyDescent="0.3">
      <c r="B1629" s="83" t="str">
        <f t="shared" si="378"/>
        <v>6-16 UN</v>
      </c>
      <c r="C1629" s="74" t="s">
        <v>498</v>
      </c>
      <c r="D1629" s="74"/>
      <c r="E1629" s="24" t="s">
        <v>604</v>
      </c>
      <c r="F1629" s="84" t="s">
        <v>726</v>
      </c>
      <c r="G1629" s="75">
        <v>16</v>
      </c>
      <c r="H1629" s="74" t="s">
        <v>519</v>
      </c>
      <c r="I1629" s="74" t="s">
        <v>660</v>
      </c>
      <c r="J1629" s="74" t="s">
        <v>588</v>
      </c>
      <c r="K1629" s="74" t="s">
        <v>600</v>
      </c>
      <c r="L1629" s="23">
        <f t="shared" si="379"/>
        <v>152.35169999999999</v>
      </c>
      <c r="M1629" s="23">
        <f t="shared" si="380"/>
        <v>1.5874999999999999</v>
      </c>
      <c r="N1629" s="74">
        <v>60</v>
      </c>
      <c r="O1629" s="101">
        <f t="shared" si="381"/>
        <v>152.35169999999999</v>
      </c>
      <c r="P1629" s="85">
        <f t="shared" si="382"/>
        <v>22.9</v>
      </c>
      <c r="Q1629" s="58">
        <f t="shared" si="383"/>
        <v>0</v>
      </c>
      <c r="R1629" s="101">
        <f t="shared" si="384"/>
        <v>151.32060000000001</v>
      </c>
      <c r="S1629" s="85">
        <f t="shared" si="385"/>
        <v>7.6</v>
      </c>
      <c r="T1629" s="58">
        <f t="shared" si="386"/>
        <v>0</v>
      </c>
      <c r="U1629" s="58">
        <f t="shared" si="387"/>
        <v>3.8</v>
      </c>
      <c r="V1629" s="75">
        <f t="array" ref="V1629">INDEX(AS$11:AS$66,MATCH(C1629&amp;G1629,AO$11:AO$66&amp;AP$11:AP$66,0),0)</f>
        <v>8</v>
      </c>
      <c r="X1629" s="120">
        <f t="shared" si="388"/>
        <v>6.25E-2</v>
      </c>
      <c r="Y1629" s="61">
        <f t="array" ref="Y1629">INDEX($AQ$11:$AR$66,MATCH($C1629&amp;$G1629,$AO$11:$AO$66&amp;$AP$11:$AP$66,0),COUNTIF($AQ$10:$AR$10,"&lt;"&amp;Z1629)+1)</f>
        <v>1.4999999999999999E-4</v>
      </c>
      <c r="Z1629" s="123">
        <v>5.9981</v>
      </c>
      <c r="AA1629" s="61">
        <f t="array" ref="AA1629">INDEX($AT$11:$AV$66,MATCH($C1629&amp;$G1629,$AO$11:$AO$66&amp;$AP$11:$AP$66,0),COUNTIF($AT$10:$AV$10,"&lt;"&amp;Z1629)+1)</f>
        <v>8.9999999999999998E-4</v>
      </c>
      <c r="AB1629" s="111">
        <f t="shared" si="389"/>
        <v>5.9575050591976044</v>
      </c>
      <c r="AC1629" s="121">
        <f t="array" ref="AC1629">INDEX($AW$11:$BA$66,MATCH($C1629&amp;$G1629,$AO$11:$AO$66&amp;$AP$11:$AP$66,0),COUNTIF($AW$10:$BA$10,"&lt;"&amp;Z1629)+1)</f>
        <v>2.9999999999999997E-4</v>
      </c>
      <c r="AD1629" s="62">
        <v>5.9783999999999997</v>
      </c>
      <c r="AE1629" s="61">
        <f t="array" ref="AE1629">INDEX($AT$11:$AV$66,MATCH($C1629&amp;$G1629,$AO$11:$AO$66&amp;$AP$11:$AP$66,0),COUNTIF($AT$10:$AV$10,"&lt;"&amp;AD1629)+1)</f>
        <v>8.9999999999999998E-4</v>
      </c>
      <c r="AF1629" s="111">
        <f t="shared" si="390"/>
        <v>5.9513367061317357</v>
      </c>
      <c r="AG1629" s="121">
        <f t="array" ref="AG1629">INDEX($AW$11:$BA$66,MATCH($C1629&amp;$G1629,$AO$11:$AO$66&amp;$AP$11:$AP$66,0),COUNTIF($AW$10:$BA$10,"&lt;"&amp;AD1629)+1)</f>
        <v>2.9999999999999997E-4</v>
      </c>
    </row>
    <row r="1630" spans="2:33" ht="12.75" customHeight="1" x14ac:dyDescent="0.3">
      <c r="B1630" s="83" t="str">
        <f t="shared" si="378"/>
        <v>6-16 UN</v>
      </c>
      <c r="C1630" s="74" t="s">
        <v>498</v>
      </c>
      <c r="D1630" s="74"/>
      <c r="E1630" s="24" t="s">
        <v>604</v>
      </c>
      <c r="F1630" s="84" t="s">
        <v>726</v>
      </c>
      <c r="G1630" s="75">
        <v>16</v>
      </c>
      <c r="H1630" s="74" t="s">
        <v>519</v>
      </c>
      <c r="I1630" s="74" t="s">
        <v>661</v>
      </c>
      <c r="J1630" s="74" t="s">
        <v>588</v>
      </c>
      <c r="K1630" s="74" t="s">
        <v>600</v>
      </c>
      <c r="L1630" s="23">
        <f t="shared" si="379"/>
        <v>152.4</v>
      </c>
      <c r="M1630" s="23">
        <f t="shared" si="380"/>
        <v>1.5874999999999999</v>
      </c>
      <c r="N1630" s="74">
        <v>60</v>
      </c>
      <c r="O1630" s="101">
        <f t="shared" si="381"/>
        <v>152.4</v>
      </c>
      <c r="P1630" s="85">
        <f t="shared" si="382"/>
        <v>22.9</v>
      </c>
      <c r="Q1630" s="58">
        <f t="shared" si="383"/>
        <v>0</v>
      </c>
      <c r="R1630" s="101">
        <f t="shared" si="384"/>
        <v>151.3689</v>
      </c>
      <c r="S1630" s="85">
        <f t="shared" si="385"/>
        <v>7.6</v>
      </c>
      <c r="T1630" s="58">
        <f t="shared" si="386"/>
        <v>0</v>
      </c>
      <c r="U1630" s="58">
        <f t="shared" si="387"/>
        <v>3.8</v>
      </c>
      <c r="V1630" s="75">
        <f t="array" ref="V1630">INDEX(AS$11:AS$66,MATCH(C1630&amp;G1630,AO$11:AO$66&amp;AP$11:AP$66,0),0)</f>
        <v>8</v>
      </c>
      <c r="X1630" s="120">
        <f t="shared" si="388"/>
        <v>6.25E-2</v>
      </c>
      <c r="Y1630" s="61">
        <f t="array" ref="Y1630">INDEX($AQ$11:$AR$66,MATCH($C1630&amp;$G1630,$AO$11:$AO$66&amp;$AP$11:$AP$66,0),COUNTIF($AQ$10:$AR$10,"&lt;"&amp;Z1630)+1)</f>
        <v>1.4999999999999999E-4</v>
      </c>
      <c r="Z1630" s="61">
        <f t="shared" si="376"/>
        <v>6</v>
      </c>
      <c r="AA1630" s="61">
        <f t="array" ref="AA1630">INDEX($AT$11:$AV$66,MATCH($C1630&amp;$G1630,$AO$11:$AO$66&amp;$AP$11:$AP$66,0),COUNTIF($AT$10:$AV$10,"&lt;"&amp;Z1630)+1)</f>
        <v>8.9999999999999998E-4</v>
      </c>
      <c r="AB1630" s="111">
        <f t="shared" si="389"/>
        <v>5.9594050591976044</v>
      </c>
      <c r="AC1630" s="121">
        <f t="array" ref="AC1630">INDEX($AW$11:$BA$66,MATCH($C1630&amp;$G1630,$AO$11:$AO$66&amp;$AP$11:$AP$66,0),COUNTIF($AW$10:$BA$10,"&lt;"&amp;Z1630)+1)</f>
        <v>2.9999999999999997E-4</v>
      </c>
      <c r="AD1630" s="62">
        <v>5.9817999999999998</v>
      </c>
      <c r="AE1630" s="61">
        <f t="array" ref="AE1630">INDEX($AT$11:$AV$66,MATCH($C1630&amp;$G1630,$AO$11:$AO$66&amp;$AP$11:$AP$66,0),COUNTIF($AT$10:$AV$10,"&lt;"&amp;AD1630)+1)</f>
        <v>8.9999999999999998E-4</v>
      </c>
      <c r="AF1630" s="111">
        <f t="shared" si="390"/>
        <v>5.9547367061317358</v>
      </c>
      <c r="AG1630" s="121">
        <f t="array" ref="AG1630">INDEX($AW$11:$BA$66,MATCH($C1630&amp;$G1630,$AO$11:$AO$66&amp;$AP$11:$AP$66,0),COUNTIF($AW$10:$BA$10,"&lt;"&amp;AD1630)+1)</f>
        <v>2.9999999999999997E-4</v>
      </c>
    </row>
    <row r="1631" spans="2:33" ht="12.75" customHeight="1" x14ac:dyDescent="0.3">
      <c r="B1631" s="81" t="str">
        <f t="shared" si="378"/>
        <v>NO.12-32 UNEF</v>
      </c>
      <c r="C1631" s="71" t="s">
        <v>498</v>
      </c>
      <c r="D1631" s="71"/>
      <c r="E1631" s="79" t="s">
        <v>48</v>
      </c>
      <c r="F1631" s="82" t="s">
        <v>654</v>
      </c>
      <c r="G1631" s="58">
        <v>32</v>
      </c>
      <c r="H1631" s="71" t="s">
        <v>521</v>
      </c>
      <c r="I1631" s="71" t="s">
        <v>660</v>
      </c>
      <c r="J1631" s="71" t="s">
        <v>588</v>
      </c>
      <c r="K1631" s="71" t="s">
        <v>600</v>
      </c>
      <c r="L1631" s="85">
        <f t="shared" si="379"/>
        <v>5.4634999999999998</v>
      </c>
      <c r="M1631" s="85">
        <f t="shared" si="380"/>
        <v>0.79379999999999995</v>
      </c>
      <c r="N1631" s="71">
        <v>60</v>
      </c>
      <c r="O1631" s="100">
        <f t="shared" si="381"/>
        <v>5.2121000000000004</v>
      </c>
      <c r="P1631" s="85">
        <f t="shared" si="382"/>
        <v>0</v>
      </c>
      <c r="Q1631" s="58">
        <f t="shared" si="383"/>
        <v>7.6</v>
      </c>
      <c r="R1631" s="100">
        <f t="shared" si="384"/>
        <v>4.8684000000000003</v>
      </c>
      <c r="S1631" s="85">
        <f t="shared" si="385"/>
        <v>0</v>
      </c>
      <c r="T1631" s="58">
        <f t="shared" si="386"/>
        <v>2.5</v>
      </c>
      <c r="U1631" s="58">
        <f t="shared" si="387"/>
        <v>2.5</v>
      </c>
      <c r="V1631" s="58">
        <f t="array" ref="V1631">INDEX(AS$11:AS$66,MATCH(C1631&amp;G1631,AO$11:AO$66&amp;AP$11:AP$66,0),0)</f>
        <v>12</v>
      </c>
      <c r="X1631" s="120">
        <f t="shared" si="388"/>
        <v>3.125E-2</v>
      </c>
      <c r="Y1631" s="61">
        <f t="array" ref="Y1631">INDEX($AQ$11:$AR$66,MATCH($C1631&amp;$G1631,$AO$11:$AO$66&amp;$AP$11:$AP$66,0),COUNTIF($AQ$10:$AR$10,"&lt;"&amp;Z1631)+1)</f>
        <v>1E-4</v>
      </c>
      <c r="Z1631" s="123">
        <v>0.21510000000000001</v>
      </c>
      <c r="AA1631" s="61">
        <f t="array" ref="AA1631">INDEX($AT$11:$AV$66,MATCH($C1631&amp;$G1631,$AO$11:$AO$66&amp;$AP$11:$AP$66,0),COUNTIF($AT$10:$AV$10,"&lt;"&amp;Z1631)+1)</f>
        <v>2.9999999999999997E-4</v>
      </c>
      <c r="AB1631" s="111">
        <f t="shared" si="389"/>
        <v>0.19480252959880223</v>
      </c>
      <c r="AC1631" s="121">
        <f t="array" ref="AC1631">INDEX($AW$11:$BA$66,MATCH($C1631&amp;$G1631,$AO$11:$AO$66&amp;$AP$11:$AP$66,0),COUNTIF($AW$10:$BA$10,"&lt;"&amp;Z1631)+1)</f>
        <v>1E-4</v>
      </c>
      <c r="AD1631" s="62">
        <v>0.20519999999999999</v>
      </c>
      <c r="AE1631" s="61">
        <f t="array" ref="AE1631">INDEX($AT$11:$AV$66,MATCH($C1631&amp;$G1631,$AO$11:$AO$66&amp;$AP$11:$AP$66,0),COUNTIF($AT$10:$AV$10,"&lt;"&amp;AD1631)+1)</f>
        <v>2.9999999999999997E-4</v>
      </c>
      <c r="AF1631" s="111">
        <f t="shared" si="390"/>
        <v>0.19166835306586816</v>
      </c>
      <c r="AG1631" s="121">
        <f t="array" ref="AG1631">INDEX($AW$11:$BA$66,MATCH($C1631&amp;$G1631,$AO$11:$AO$66&amp;$AP$11:$AP$66,0),COUNTIF($AW$10:$BA$10,"&lt;"&amp;AD1631)+1)</f>
        <v>1E-4</v>
      </c>
    </row>
    <row r="1632" spans="2:33" ht="12.75" customHeight="1" x14ac:dyDescent="0.3">
      <c r="B1632" s="81" t="str">
        <f t="shared" si="378"/>
        <v>NO.12-32 UNEF</v>
      </c>
      <c r="C1632" s="71" t="s">
        <v>498</v>
      </c>
      <c r="D1632" s="71"/>
      <c r="E1632" s="79" t="s">
        <v>48</v>
      </c>
      <c r="F1632" s="82" t="s">
        <v>654</v>
      </c>
      <c r="G1632" s="58">
        <v>32</v>
      </c>
      <c r="H1632" s="71" t="s">
        <v>521</v>
      </c>
      <c r="I1632" s="71" t="s">
        <v>661</v>
      </c>
      <c r="J1632" s="71" t="s">
        <v>588</v>
      </c>
      <c r="K1632" s="71" t="s">
        <v>600</v>
      </c>
      <c r="L1632" s="85">
        <f t="shared" si="379"/>
        <v>5.4863999999999997</v>
      </c>
      <c r="M1632" s="85">
        <f t="shared" si="380"/>
        <v>0.79379999999999995</v>
      </c>
      <c r="N1632" s="71">
        <v>60</v>
      </c>
      <c r="O1632" s="100">
        <f t="shared" si="381"/>
        <v>5.2526999999999999</v>
      </c>
      <c r="P1632" s="85">
        <f t="shared" si="382"/>
        <v>0</v>
      </c>
      <c r="Q1632" s="58">
        <f t="shared" si="383"/>
        <v>7.6</v>
      </c>
      <c r="R1632" s="100">
        <f t="shared" si="384"/>
        <v>4.9089999999999998</v>
      </c>
      <c r="S1632" s="85">
        <f t="shared" si="385"/>
        <v>0</v>
      </c>
      <c r="T1632" s="58">
        <f t="shared" si="386"/>
        <v>2.5</v>
      </c>
      <c r="U1632" s="58">
        <f t="shared" si="387"/>
        <v>2.5</v>
      </c>
      <c r="V1632" s="58">
        <f t="array" ref="V1632">INDEX(AS$11:AS$66,MATCH(C1632&amp;G1632,AO$11:AO$66&amp;AP$11:AP$66,0),0)</f>
        <v>12</v>
      </c>
      <c r="X1632" s="120">
        <f t="shared" si="388"/>
        <v>3.125E-2</v>
      </c>
      <c r="Y1632" s="61">
        <f t="array" ref="Y1632">INDEX($AQ$11:$AR$66,MATCH($C1632&amp;$G1632,$AO$11:$AO$66&amp;$AP$11:$AP$66,0),COUNTIF($AQ$10:$AR$10,"&lt;"&amp;Z1632)+1)</f>
        <v>1E-4</v>
      </c>
      <c r="Z1632" s="61">
        <f>INDEX(AJ$11:AJ$92,MATCH(F1632,AI$11:AI$92,0))</f>
        <v>0.216</v>
      </c>
      <c r="AA1632" s="61">
        <f t="array" ref="AA1632">INDEX($AT$11:$AV$66,MATCH($C1632&amp;$G1632,$AO$11:$AO$66&amp;$AP$11:$AP$66,0),COUNTIF($AT$10:$AV$10,"&lt;"&amp;Z1632)+1)</f>
        <v>2.9999999999999997E-4</v>
      </c>
      <c r="AB1632" s="111">
        <f t="shared" si="389"/>
        <v>0.19570252959880222</v>
      </c>
      <c r="AC1632" s="121">
        <f t="array" ref="AC1632">INDEX($AW$11:$BA$66,MATCH($C1632&amp;$G1632,$AO$11:$AO$66&amp;$AP$11:$AP$66,0),COUNTIF($AW$10:$BA$10,"&lt;"&amp;Z1632)+1)</f>
        <v>1E-4</v>
      </c>
      <c r="AD1632" s="62">
        <v>0.20680000000000001</v>
      </c>
      <c r="AE1632" s="61">
        <f t="array" ref="AE1632">INDEX($AT$11:$AV$66,MATCH($C1632&amp;$G1632,$AO$11:$AO$66&amp;$AP$11:$AP$66,0),COUNTIF($AT$10:$AV$10,"&lt;"&amp;AD1632)+1)</f>
        <v>2.9999999999999997E-4</v>
      </c>
      <c r="AF1632" s="111">
        <f t="shared" si="390"/>
        <v>0.19326835306586815</v>
      </c>
      <c r="AG1632" s="121">
        <f t="array" ref="AG1632">INDEX($AW$11:$BA$66,MATCH($C1632&amp;$G1632,$AO$11:$AO$66&amp;$AP$11:$AP$66,0),COUNTIF($AW$10:$BA$10,"&lt;"&amp;AD1632)+1)</f>
        <v>1E-4</v>
      </c>
    </row>
    <row r="1633" spans="2:33" ht="12.75" customHeight="1" x14ac:dyDescent="0.3">
      <c r="B1633" s="81" t="str">
        <f t="shared" si="378"/>
        <v>1/4-32 UNEF</v>
      </c>
      <c r="C1633" s="71" t="s">
        <v>498</v>
      </c>
      <c r="D1633" s="71"/>
      <c r="E1633" s="79" t="s">
        <v>48</v>
      </c>
      <c r="F1633" s="82" t="s">
        <v>41</v>
      </c>
      <c r="G1633" s="58">
        <v>32</v>
      </c>
      <c r="H1633" s="71" t="s">
        <v>521</v>
      </c>
      <c r="I1633" s="71" t="s">
        <v>660</v>
      </c>
      <c r="J1633" s="71" t="s">
        <v>588</v>
      </c>
      <c r="K1633" s="71" t="s">
        <v>600</v>
      </c>
      <c r="L1633" s="85">
        <f t="shared" si="379"/>
        <v>6.3246000000000002</v>
      </c>
      <c r="M1633" s="85">
        <f t="shared" si="380"/>
        <v>0.79379999999999995</v>
      </c>
      <c r="N1633" s="71">
        <v>60</v>
      </c>
      <c r="O1633" s="100">
        <f t="shared" si="381"/>
        <v>6.0705999999999998</v>
      </c>
      <c r="P1633" s="85">
        <f t="shared" si="382"/>
        <v>0</v>
      </c>
      <c r="Q1633" s="58">
        <f t="shared" si="383"/>
        <v>7.6</v>
      </c>
      <c r="R1633" s="100">
        <f t="shared" si="384"/>
        <v>5.7268999999999997</v>
      </c>
      <c r="S1633" s="85">
        <f t="shared" si="385"/>
        <v>0</v>
      </c>
      <c r="T1633" s="58">
        <f t="shared" si="386"/>
        <v>2.5</v>
      </c>
      <c r="U1633" s="58">
        <f t="shared" si="387"/>
        <v>2.5</v>
      </c>
      <c r="V1633" s="58">
        <f t="array" ref="V1633">INDEX(AS$11:AS$66,MATCH(C1633&amp;G1633,AO$11:AO$66&amp;AP$11:AP$66,0),0)</f>
        <v>12</v>
      </c>
      <c r="X1633" s="120">
        <f t="shared" si="388"/>
        <v>3.125E-2</v>
      </c>
      <c r="Y1633" s="61">
        <f t="array" ref="Y1633">INDEX($AQ$11:$AR$66,MATCH($C1633&amp;$G1633,$AO$11:$AO$66&amp;$AP$11:$AP$66,0),COUNTIF($AQ$10:$AR$10,"&lt;"&amp;Z1633)+1)</f>
        <v>1E-4</v>
      </c>
      <c r="Z1633" s="123">
        <v>0.249</v>
      </c>
      <c r="AA1633" s="61">
        <f t="array" ref="AA1633">INDEX($AT$11:$AV$66,MATCH($C1633&amp;$G1633,$AO$11:$AO$66&amp;$AP$11:$AP$66,0),COUNTIF($AT$10:$AV$10,"&lt;"&amp;Z1633)+1)</f>
        <v>2.9999999999999997E-4</v>
      </c>
      <c r="AB1633" s="111">
        <f t="shared" si="389"/>
        <v>0.22870252959880222</v>
      </c>
      <c r="AC1633" s="121">
        <f t="array" ref="AC1633">INDEX($AW$11:$BA$66,MATCH($C1633&amp;$G1633,$AO$11:$AO$66&amp;$AP$11:$AP$66,0),COUNTIF($AW$10:$BA$10,"&lt;"&amp;Z1633)+1)</f>
        <v>1E-4</v>
      </c>
      <c r="AD1633" s="62">
        <v>0.23899999999999999</v>
      </c>
      <c r="AE1633" s="61">
        <f t="array" ref="AE1633">INDEX($AT$11:$AV$66,MATCH($C1633&amp;$G1633,$AO$11:$AO$66&amp;$AP$11:$AP$66,0),COUNTIF($AT$10:$AV$10,"&lt;"&amp;AD1633)+1)</f>
        <v>2.9999999999999997E-4</v>
      </c>
      <c r="AF1633" s="111">
        <f t="shared" si="390"/>
        <v>0.22546835306586815</v>
      </c>
      <c r="AG1633" s="121">
        <f t="array" ref="AG1633">INDEX($AW$11:$BA$66,MATCH($C1633&amp;$G1633,$AO$11:$AO$66&amp;$AP$11:$AP$66,0),COUNTIF($AW$10:$BA$10,"&lt;"&amp;AD1633)+1)</f>
        <v>1E-4</v>
      </c>
    </row>
    <row r="1634" spans="2:33" ht="12.75" customHeight="1" x14ac:dyDescent="0.3">
      <c r="B1634" s="81" t="str">
        <f t="shared" si="378"/>
        <v>1/4-32 UNEF</v>
      </c>
      <c r="C1634" s="71" t="s">
        <v>498</v>
      </c>
      <c r="D1634" s="71"/>
      <c r="E1634" s="79" t="s">
        <v>48</v>
      </c>
      <c r="F1634" s="82" t="s">
        <v>41</v>
      </c>
      <c r="G1634" s="58">
        <v>32</v>
      </c>
      <c r="H1634" s="71" t="s">
        <v>521</v>
      </c>
      <c r="I1634" s="71" t="s">
        <v>661</v>
      </c>
      <c r="J1634" s="71" t="s">
        <v>588</v>
      </c>
      <c r="K1634" s="71" t="s">
        <v>600</v>
      </c>
      <c r="L1634" s="85">
        <f t="shared" si="379"/>
        <v>6.35</v>
      </c>
      <c r="M1634" s="85">
        <f t="shared" si="380"/>
        <v>0.79379999999999995</v>
      </c>
      <c r="N1634" s="71">
        <v>60</v>
      </c>
      <c r="O1634" s="100">
        <f t="shared" si="381"/>
        <v>6.1162999999999998</v>
      </c>
      <c r="P1634" s="85">
        <f t="shared" si="382"/>
        <v>0</v>
      </c>
      <c r="Q1634" s="58">
        <f t="shared" si="383"/>
        <v>7.6</v>
      </c>
      <c r="R1634" s="100">
        <f t="shared" si="384"/>
        <v>5.7725999999999997</v>
      </c>
      <c r="S1634" s="85">
        <f t="shared" si="385"/>
        <v>0</v>
      </c>
      <c r="T1634" s="58">
        <f t="shared" si="386"/>
        <v>2.5</v>
      </c>
      <c r="U1634" s="58">
        <f t="shared" si="387"/>
        <v>2.5</v>
      </c>
      <c r="V1634" s="58">
        <f t="array" ref="V1634">INDEX(AS$11:AS$66,MATCH(C1634&amp;G1634,AO$11:AO$66&amp;AP$11:AP$66,0),0)</f>
        <v>12</v>
      </c>
      <c r="X1634" s="120">
        <f t="shared" si="388"/>
        <v>3.125E-2</v>
      </c>
      <c r="Y1634" s="61">
        <f t="array" ref="Y1634">INDEX($AQ$11:$AR$66,MATCH($C1634&amp;$G1634,$AO$11:$AO$66&amp;$AP$11:$AP$66,0),COUNTIF($AQ$10:$AR$10,"&lt;"&amp;Z1634)+1)</f>
        <v>1E-4</v>
      </c>
      <c r="Z1634" s="61">
        <f>INDEX(AJ$11:AJ$92,MATCH(F1634,AI$11:AI$92,0))</f>
        <v>0.25</v>
      </c>
      <c r="AA1634" s="61">
        <f t="array" ref="AA1634">INDEX($AT$11:$AV$66,MATCH($C1634&amp;$G1634,$AO$11:$AO$66&amp;$AP$11:$AP$66,0),COUNTIF($AT$10:$AV$10,"&lt;"&amp;Z1634)+1)</f>
        <v>2.9999999999999997E-4</v>
      </c>
      <c r="AB1634" s="111">
        <f t="shared" si="389"/>
        <v>0.22970252959880222</v>
      </c>
      <c r="AC1634" s="121">
        <f t="array" ref="AC1634">INDEX($AW$11:$BA$66,MATCH($C1634&amp;$G1634,$AO$11:$AO$66&amp;$AP$11:$AP$66,0),COUNTIF($AW$10:$BA$10,"&lt;"&amp;Z1634)+1)</f>
        <v>1E-4</v>
      </c>
      <c r="AD1634" s="62">
        <v>0.24079999999999999</v>
      </c>
      <c r="AE1634" s="61">
        <f t="array" ref="AE1634">INDEX($AT$11:$AV$66,MATCH($C1634&amp;$G1634,$AO$11:$AO$66&amp;$AP$11:$AP$66,0),COUNTIF($AT$10:$AV$10,"&lt;"&amp;AD1634)+1)</f>
        <v>2.9999999999999997E-4</v>
      </c>
      <c r="AF1634" s="111">
        <f t="shared" si="390"/>
        <v>0.22726835306586812</v>
      </c>
      <c r="AG1634" s="121">
        <f t="array" ref="AG1634">INDEX($AW$11:$BA$66,MATCH($C1634&amp;$G1634,$AO$11:$AO$66&amp;$AP$11:$AP$66,0),COUNTIF($AW$10:$BA$10,"&lt;"&amp;AD1634)+1)</f>
        <v>1E-4</v>
      </c>
    </row>
    <row r="1635" spans="2:33" ht="12.75" customHeight="1" x14ac:dyDescent="0.3">
      <c r="B1635" s="81" t="str">
        <f t="shared" si="378"/>
        <v>5/16-20 UN</v>
      </c>
      <c r="C1635" s="71" t="s">
        <v>498</v>
      </c>
      <c r="D1635" s="71"/>
      <c r="E1635" s="79" t="s">
        <v>604</v>
      </c>
      <c r="F1635" s="82" t="s">
        <v>43</v>
      </c>
      <c r="G1635" s="58">
        <v>20</v>
      </c>
      <c r="H1635" s="71" t="s">
        <v>521</v>
      </c>
      <c r="I1635" s="71" t="s">
        <v>660</v>
      </c>
      <c r="J1635" s="71" t="s">
        <v>588</v>
      </c>
      <c r="K1635" s="71" t="s">
        <v>600</v>
      </c>
      <c r="L1635" s="85">
        <f t="shared" si="379"/>
        <v>7.907</v>
      </c>
      <c r="M1635" s="85">
        <f t="shared" si="380"/>
        <v>1.27</v>
      </c>
      <c r="N1635" s="71">
        <v>60</v>
      </c>
      <c r="O1635" s="100">
        <f t="shared" si="381"/>
        <v>7.5311000000000003</v>
      </c>
      <c r="P1635" s="85">
        <f t="shared" si="382"/>
        <v>0</v>
      </c>
      <c r="Q1635" s="58">
        <f t="shared" si="383"/>
        <v>12.7</v>
      </c>
      <c r="R1635" s="100">
        <f t="shared" si="384"/>
        <v>6.9812000000000003</v>
      </c>
      <c r="S1635" s="85">
        <f t="shared" si="385"/>
        <v>0</v>
      </c>
      <c r="T1635" s="58">
        <f t="shared" si="386"/>
        <v>2.5</v>
      </c>
      <c r="U1635" s="58">
        <f t="shared" si="387"/>
        <v>3.8</v>
      </c>
      <c r="V1635" s="58">
        <f t="array" ref="V1635">INDEX(AS$11:AS$66,MATCH(C1635&amp;G1635,AO$11:AO$66&amp;AP$11:AP$66,0),0)</f>
        <v>8</v>
      </c>
      <c r="X1635" s="120">
        <f t="shared" si="388"/>
        <v>0.05</v>
      </c>
      <c r="Y1635" s="61">
        <f t="array" ref="Y1635">INDEX($AQ$11:$AR$66,MATCH($C1635&amp;$G1635,$AO$11:$AO$66&amp;$AP$11:$AP$66,0),COUNTIF($AQ$10:$AR$10,"&lt;"&amp;Z1635)+1)</f>
        <v>1.4999999999999999E-4</v>
      </c>
      <c r="Z1635" s="123">
        <v>0.31130000000000002</v>
      </c>
      <c r="AA1635" s="61">
        <f t="array" ref="AA1635">INDEX($AT$11:$AV$66,MATCH($C1635&amp;$G1635,$AO$11:$AO$66&amp;$AP$11:$AP$66,0),COUNTIF($AT$10:$AV$10,"&lt;"&amp;Z1635)+1)</f>
        <v>5.0000000000000001E-4</v>
      </c>
      <c r="AB1635" s="111">
        <f t="shared" si="389"/>
        <v>0.27882404735808358</v>
      </c>
      <c r="AC1635" s="121">
        <f t="array" ref="AC1635">INDEX($AW$11:$BA$66,MATCH($C1635&amp;$G1635,$AO$11:$AO$66&amp;$AP$11:$AP$66,0),COUNTIF($AW$10:$BA$10,"&lt;"&amp;Z1635)+1)</f>
        <v>1E-4</v>
      </c>
      <c r="AD1635" s="62">
        <v>0.29649999999999999</v>
      </c>
      <c r="AE1635" s="61">
        <f t="array" ref="AE1635">INDEX($AT$11:$AV$66,MATCH($C1635&amp;$G1635,$AO$11:$AO$66&amp;$AP$11:$AP$66,0),COUNTIF($AT$10:$AV$10,"&lt;"&amp;AD1635)+1)</f>
        <v>5.0000000000000001E-4</v>
      </c>
      <c r="AF1635" s="111">
        <f t="shared" si="390"/>
        <v>0.27484936490538903</v>
      </c>
      <c r="AG1635" s="121">
        <f t="array" ref="AG1635">INDEX($AW$11:$BA$66,MATCH($C1635&amp;$G1635,$AO$11:$AO$66&amp;$AP$11:$AP$66,0),COUNTIF($AW$10:$BA$10,"&lt;"&amp;AD1635)+1)</f>
        <v>1E-4</v>
      </c>
    </row>
    <row r="1636" spans="2:33" ht="12.75" customHeight="1" x14ac:dyDescent="0.3">
      <c r="B1636" s="81" t="str">
        <f t="shared" si="378"/>
        <v>5/16-20 UN</v>
      </c>
      <c r="C1636" s="71" t="s">
        <v>498</v>
      </c>
      <c r="D1636" s="71"/>
      <c r="E1636" s="79" t="s">
        <v>604</v>
      </c>
      <c r="F1636" s="82" t="s">
        <v>43</v>
      </c>
      <c r="G1636" s="58">
        <v>20</v>
      </c>
      <c r="H1636" s="71" t="s">
        <v>521</v>
      </c>
      <c r="I1636" s="71" t="s">
        <v>661</v>
      </c>
      <c r="J1636" s="71" t="s">
        <v>588</v>
      </c>
      <c r="K1636" s="71" t="s">
        <v>600</v>
      </c>
      <c r="L1636" s="85">
        <f t="shared" si="379"/>
        <v>7.9375</v>
      </c>
      <c r="M1636" s="85">
        <f t="shared" si="380"/>
        <v>1.27</v>
      </c>
      <c r="N1636" s="71">
        <v>60</v>
      </c>
      <c r="O1636" s="100">
        <f t="shared" si="381"/>
        <v>7.5869999999999997</v>
      </c>
      <c r="P1636" s="85">
        <f t="shared" si="382"/>
        <v>0</v>
      </c>
      <c r="Q1636" s="58">
        <f t="shared" si="383"/>
        <v>12.7</v>
      </c>
      <c r="R1636" s="100">
        <f t="shared" si="384"/>
        <v>7.0370999999999997</v>
      </c>
      <c r="S1636" s="85">
        <f t="shared" si="385"/>
        <v>0</v>
      </c>
      <c r="T1636" s="58">
        <f t="shared" si="386"/>
        <v>2.5</v>
      </c>
      <c r="U1636" s="58">
        <f t="shared" si="387"/>
        <v>3.8</v>
      </c>
      <c r="V1636" s="58">
        <f t="array" ref="V1636">INDEX(AS$11:AS$66,MATCH(C1636&amp;G1636,AO$11:AO$66&amp;AP$11:AP$66,0),0)</f>
        <v>8</v>
      </c>
      <c r="X1636" s="120">
        <f t="shared" si="388"/>
        <v>0.05</v>
      </c>
      <c r="Y1636" s="61">
        <f t="array" ref="Y1636">INDEX($AQ$11:$AR$66,MATCH($C1636&amp;$G1636,$AO$11:$AO$66&amp;$AP$11:$AP$66,0),COUNTIF($AQ$10:$AR$10,"&lt;"&amp;Z1636)+1)</f>
        <v>1.4999999999999999E-4</v>
      </c>
      <c r="Z1636" s="61">
        <f>INDEX(AJ$11:AJ$92,MATCH(F1636,AI$11:AI$92,0))</f>
        <v>0.3125</v>
      </c>
      <c r="AA1636" s="61">
        <f t="array" ref="AA1636">INDEX($AT$11:$AV$66,MATCH($C1636&amp;$G1636,$AO$11:$AO$66&amp;$AP$11:$AP$66,0),COUNTIF($AT$10:$AV$10,"&lt;"&amp;Z1636)+1)</f>
        <v>5.0000000000000001E-4</v>
      </c>
      <c r="AB1636" s="111">
        <f t="shared" si="389"/>
        <v>0.28002404735808356</v>
      </c>
      <c r="AC1636" s="121">
        <f t="array" ref="AC1636">INDEX($AW$11:$BA$66,MATCH($C1636&amp;$G1636,$AO$11:$AO$66&amp;$AP$11:$AP$66,0),COUNTIF($AW$10:$BA$10,"&lt;"&amp;Z1636)+1)</f>
        <v>1E-4</v>
      </c>
      <c r="AD1636" s="62">
        <v>0.29870000000000002</v>
      </c>
      <c r="AE1636" s="61">
        <f t="array" ref="AE1636">INDEX($AT$11:$AV$66,MATCH($C1636&amp;$G1636,$AO$11:$AO$66&amp;$AP$11:$AP$66,0),COUNTIF($AT$10:$AV$10,"&lt;"&amp;AD1636)+1)</f>
        <v>5.0000000000000001E-4</v>
      </c>
      <c r="AF1636" s="111">
        <f t="shared" si="390"/>
        <v>0.27704936490538906</v>
      </c>
      <c r="AG1636" s="121">
        <f t="array" ref="AG1636">INDEX($AW$11:$BA$66,MATCH($C1636&amp;$G1636,$AO$11:$AO$66&amp;$AP$11:$AP$66,0),COUNTIF($AW$10:$BA$10,"&lt;"&amp;AD1636)+1)</f>
        <v>1E-4</v>
      </c>
    </row>
    <row r="1637" spans="2:33" ht="12.75" customHeight="1" x14ac:dyDescent="0.3">
      <c r="B1637" s="81" t="str">
        <f t="shared" si="378"/>
        <v>5/16-28 UN</v>
      </c>
      <c r="C1637" s="71" t="s">
        <v>498</v>
      </c>
      <c r="D1637" s="71"/>
      <c r="E1637" s="79" t="s">
        <v>604</v>
      </c>
      <c r="F1637" s="82" t="s">
        <v>43</v>
      </c>
      <c r="G1637" s="58">
        <v>28</v>
      </c>
      <c r="H1637" s="71" t="s">
        <v>521</v>
      </c>
      <c r="I1637" s="71" t="s">
        <v>660</v>
      </c>
      <c r="J1637" s="71" t="s">
        <v>588</v>
      </c>
      <c r="K1637" s="71" t="s">
        <v>600</v>
      </c>
      <c r="L1637" s="85">
        <f t="shared" si="379"/>
        <v>7.9120999999999997</v>
      </c>
      <c r="M1637" s="85">
        <f t="shared" si="380"/>
        <v>0.90710000000000002</v>
      </c>
      <c r="N1637" s="71">
        <v>60</v>
      </c>
      <c r="O1637" s="100">
        <f t="shared" si="381"/>
        <v>7.6302000000000003</v>
      </c>
      <c r="P1637" s="85">
        <f t="shared" si="382"/>
        <v>0</v>
      </c>
      <c r="Q1637" s="58">
        <f t="shared" si="383"/>
        <v>12.7</v>
      </c>
      <c r="R1637" s="100">
        <f t="shared" si="384"/>
        <v>7.2374000000000001</v>
      </c>
      <c r="S1637" s="85">
        <f t="shared" si="385"/>
        <v>0</v>
      </c>
      <c r="T1637" s="58">
        <f t="shared" si="386"/>
        <v>2.5</v>
      </c>
      <c r="U1637" s="58">
        <f t="shared" si="387"/>
        <v>3.8</v>
      </c>
      <c r="V1637" s="58">
        <f t="array" ref="V1637">INDEX(AS$11:AS$66,MATCH(C1637&amp;G1637,AO$11:AO$66&amp;AP$11:AP$66,0),0)</f>
        <v>8</v>
      </c>
      <c r="X1637" s="120">
        <f t="shared" si="388"/>
        <v>3.5714285714285712E-2</v>
      </c>
      <c r="Y1637" s="61">
        <f t="array" ref="Y1637">INDEX($AQ$11:$AR$66,MATCH($C1637&amp;$G1637,$AO$11:$AO$66&amp;$AP$11:$AP$66,0),COUNTIF($AQ$10:$AR$10,"&lt;"&amp;Z1637)+1)</f>
        <v>1.4999999999999999E-4</v>
      </c>
      <c r="Z1637" s="123">
        <v>0.3115</v>
      </c>
      <c r="AA1637" s="61">
        <f t="array" ref="AA1637">INDEX($AT$11:$AV$66,MATCH($C1637&amp;$G1637,$AO$11:$AO$66&amp;$AP$11:$AP$66,0),COUNTIF($AT$10:$AV$10,"&lt;"&amp;Z1637)+1)</f>
        <v>5.0000000000000001E-4</v>
      </c>
      <c r="AB1637" s="111">
        <f t="shared" si="389"/>
        <v>0.28830289097005968</v>
      </c>
      <c r="AC1637" s="121">
        <f t="array" ref="AC1637">INDEX($AW$11:$BA$66,MATCH($C1637&amp;$G1637,$AO$11:$AO$66&amp;$AP$11:$AP$66,0),COUNTIF($AW$10:$BA$10,"&lt;"&amp;Z1637)+1)</f>
        <v>1E-4</v>
      </c>
      <c r="AD1637" s="62">
        <v>0.3004</v>
      </c>
      <c r="AE1637" s="61">
        <f t="array" ref="AE1637">INDEX($AT$11:$AV$66,MATCH($C1637&amp;$G1637,$AO$11:$AO$66&amp;$AP$11:$AP$66,0),COUNTIF($AT$10:$AV$10,"&lt;"&amp;AD1637)+1)</f>
        <v>5.0000000000000001E-4</v>
      </c>
      <c r="AF1637" s="111">
        <f t="shared" si="390"/>
        <v>0.28493526064670643</v>
      </c>
      <c r="AG1637" s="121">
        <f t="array" ref="AG1637">INDEX($AW$11:$BA$66,MATCH($C1637&amp;$G1637,$AO$11:$AO$66&amp;$AP$11:$AP$66,0),COUNTIF($AW$10:$BA$10,"&lt;"&amp;AD1637)+1)</f>
        <v>1E-4</v>
      </c>
    </row>
    <row r="1638" spans="2:33" ht="12.75" customHeight="1" x14ac:dyDescent="0.3">
      <c r="B1638" s="81" t="str">
        <f t="shared" si="378"/>
        <v>5/16-28 UN</v>
      </c>
      <c r="C1638" s="71" t="s">
        <v>498</v>
      </c>
      <c r="D1638" s="71"/>
      <c r="E1638" s="79" t="s">
        <v>604</v>
      </c>
      <c r="F1638" s="82" t="s">
        <v>43</v>
      </c>
      <c r="G1638" s="58">
        <v>28</v>
      </c>
      <c r="H1638" s="71" t="s">
        <v>521</v>
      </c>
      <c r="I1638" s="71" t="s">
        <v>661</v>
      </c>
      <c r="J1638" s="71" t="s">
        <v>588</v>
      </c>
      <c r="K1638" s="71" t="s">
        <v>600</v>
      </c>
      <c r="L1638" s="85">
        <f t="shared" si="379"/>
        <v>7.9375</v>
      </c>
      <c r="M1638" s="85">
        <f t="shared" si="380"/>
        <v>0.90710000000000002</v>
      </c>
      <c r="N1638" s="71">
        <v>60</v>
      </c>
      <c r="O1638" s="100">
        <f t="shared" si="381"/>
        <v>7.6759000000000004</v>
      </c>
      <c r="P1638" s="85">
        <f t="shared" si="382"/>
        <v>0</v>
      </c>
      <c r="Q1638" s="58">
        <f t="shared" si="383"/>
        <v>12.7</v>
      </c>
      <c r="R1638" s="100">
        <f t="shared" si="384"/>
        <v>7.2831000000000001</v>
      </c>
      <c r="S1638" s="85">
        <f t="shared" si="385"/>
        <v>0</v>
      </c>
      <c r="T1638" s="58">
        <f t="shared" si="386"/>
        <v>2.5</v>
      </c>
      <c r="U1638" s="58">
        <f t="shared" si="387"/>
        <v>3.8</v>
      </c>
      <c r="V1638" s="58">
        <f t="array" ref="V1638">INDEX(AS$11:AS$66,MATCH(C1638&amp;G1638,AO$11:AO$66&amp;AP$11:AP$66,0),0)</f>
        <v>8</v>
      </c>
      <c r="X1638" s="120">
        <f t="shared" si="388"/>
        <v>3.5714285714285712E-2</v>
      </c>
      <c r="Y1638" s="61">
        <f t="array" ref="Y1638">INDEX($AQ$11:$AR$66,MATCH($C1638&amp;$G1638,$AO$11:$AO$66&amp;$AP$11:$AP$66,0),COUNTIF($AQ$10:$AR$10,"&lt;"&amp;Z1638)+1)</f>
        <v>1.4999999999999999E-4</v>
      </c>
      <c r="Z1638" s="61">
        <f>INDEX(AJ$11:AJ$92,MATCH(F1638,AI$11:AI$92,0))</f>
        <v>0.3125</v>
      </c>
      <c r="AA1638" s="61">
        <f t="array" ref="AA1638">INDEX($AT$11:$AV$66,MATCH($C1638&amp;$G1638,$AO$11:$AO$66&amp;$AP$11:$AP$66,0),COUNTIF($AT$10:$AV$10,"&lt;"&amp;Z1638)+1)</f>
        <v>5.0000000000000001E-4</v>
      </c>
      <c r="AB1638" s="111">
        <f t="shared" si="389"/>
        <v>0.28930289097005968</v>
      </c>
      <c r="AC1638" s="121">
        <f t="array" ref="AC1638">INDEX($AW$11:$BA$66,MATCH($C1638&amp;$G1638,$AO$11:$AO$66&amp;$AP$11:$AP$66,0),COUNTIF($AW$10:$BA$10,"&lt;"&amp;Z1638)+1)</f>
        <v>1E-4</v>
      </c>
      <c r="AD1638" s="62">
        <v>0.30220000000000002</v>
      </c>
      <c r="AE1638" s="61">
        <f t="array" ref="AE1638">INDEX($AT$11:$AV$66,MATCH($C1638&amp;$G1638,$AO$11:$AO$66&amp;$AP$11:$AP$66,0),COUNTIF($AT$10:$AV$10,"&lt;"&amp;AD1638)+1)</f>
        <v>5.0000000000000001E-4</v>
      </c>
      <c r="AF1638" s="111">
        <f t="shared" si="390"/>
        <v>0.28673526064670646</v>
      </c>
      <c r="AG1638" s="121">
        <f t="array" ref="AG1638">INDEX($AW$11:$BA$66,MATCH($C1638&amp;$G1638,$AO$11:$AO$66&amp;$AP$11:$AP$66,0),COUNTIF($AW$10:$BA$10,"&lt;"&amp;AD1638)+1)</f>
        <v>1E-4</v>
      </c>
    </row>
    <row r="1639" spans="2:33" ht="12.75" customHeight="1" x14ac:dyDescent="0.3">
      <c r="B1639" s="81" t="str">
        <f t="shared" si="378"/>
        <v>5/16-32 UNEF</v>
      </c>
      <c r="C1639" s="71" t="s">
        <v>498</v>
      </c>
      <c r="D1639" s="71"/>
      <c r="E1639" s="79" t="s">
        <v>48</v>
      </c>
      <c r="F1639" s="82" t="s">
        <v>43</v>
      </c>
      <c r="G1639" s="58">
        <v>32</v>
      </c>
      <c r="H1639" s="71" t="s">
        <v>521</v>
      </c>
      <c r="I1639" s="71" t="s">
        <v>660</v>
      </c>
      <c r="J1639" s="71" t="s">
        <v>588</v>
      </c>
      <c r="K1639" s="71" t="s">
        <v>600</v>
      </c>
      <c r="L1639" s="85">
        <f t="shared" si="379"/>
        <v>7.9120999999999997</v>
      </c>
      <c r="M1639" s="85">
        <f t="shared" si="380"/>
        <v>0.79379999999999995</v>
      </c>
      <c r="N1639" s="71">
        <v>60</v>
      </c>
      <c r="O1639" s="100">
        <f t="shared" si="381"/>
        <v>7.6581000000000001</v>
      </c>
      <c r="P1639" s="85">
        <f t="shared" si="382"/>
        <v>0</v>
      </c>
      <c r="Q1639" s="58">
        <f t="shared" si="383"/>
        <v>7.6</v>
      </c>
      <c r="R1639" s="100">
        <f t="shared" si="384"/>
        <v>7.3144</v>
      </c>
      <c r="S1639" s="85">
        <f t="shared" si="385"/>
        <v>0</v>
      </c>
      <c r="T1639" s="58">
        <f t="shared" si="386"/>
        <v>2.5</v>
      </c>
      <c r="U1639" s="58">
        <f t="shared" si="387"/>
        <v>2.5</v>
      </c>
      <c r="V1639" s="58">
        <f t="array" ref="V1639">INDEX(AS$11:AS$66,MATCH(C1639&amp;G1639,AO$11:AO$66&amp;AP$11:AP$66,0),0)</f>
        <v>12</v>
      </c>
      <c r="X1639" s="120">
        <f t="shared" si="388"/>
        <v>3.125E-2</v>
      </c>
      <c r="Y1639" s="61">
        <f t="array" ref="Y1639">INDEX($AQ$11:$AR$66,MATCH($C1639&amp;$G1639,$AO$11:$AO$66&amp;$AP$11:$AP$66,0),COUNTIF($AQ$10:$AR$10,"&lt;"&amp;Z1639)+1)</f>
        <v>1E-4</v>
      </c>
      <c r="Z1639" s="123">
        <v>0.3115</v>
      </c>
      <c r="AA1639" s="61">
        <f t="array" ref="AA1639">INDEX($AT$11:$AV$66,MATCH($C1639&amp;$G1639,$AO$11:$AO$66&amp;$AP$11:$AP$66,0),COUNTIF($AT$10:$AV$10,"&lt;"&amp;Z1639)+1)</f>
        <v>2.9999999999999997E-4</v>
      </c>
      <c r="AB1639" s="111">
        <f t="shared" si="389"/>
        <v>0.29120252959880222</v>
      </c>
      <c r="AC1639" s="121">
        <f t="array" ref="AC1639">INDEX($AW$11:$BA$66,MATCH($C1639&amp;$G1639,$AO$11:$AO$66&amp;$AP$11:$AP$66,0),COUNTIF($AW$10:$BA$10,"&lt;"&amp;Z1639)+1)</f>
        <v>1E-4</v>
      </c>
      <c r="AD1639" s="62">
        <v>0.30149999999999999</v>
      </c>
      <c r="AE1639" s="61">
        <f t="array" ref="AE1639">INDEX($AT$11:$AV$66,MATCH($C1639&amp;$G1639,$AO$11:$AO$66&amp;$AP$11:$AP$66,0),COUNTIF($AT$10:$AV$10,"&lt;"&amp;AD1639)+1)</f>
        <v>2.9999999999999997E-4</v>
      </c>
      <c r="AF1639" s="111">
        <f t="shared" si="390"/>
        <v>0.28796835306586815</v>
      </c>
      <c r="AG1639" s="121">
        <f t="array" ref="AG1639">INDEX($AW$11:$BA$66,MATCH($C1639&amp;$G1639,$AO$11:$AO$66&amp;$AP$11:$AP$66,0),COUNTIF($AW$10:$BA$10,"&lt;"&amp;AD1639)+1)</f>
        <v>1E-4</v>
      </c>
    </row>
    <row r="1640" spans="2:33" ht="12.75" customHeight="1" x14ac:dyDescent="0.3">
      <c r="B1640" s="81" t="str">
        <f t="shared" si="378"/>
        <v>5/16-32 UNEF</v>
      </c>
      <c r="C1640" s="71" t="s">
        <v>498</v>
      </c>
      <c r="D1640" s="71"/>
      <c r="E1640" s="79" t="s">
        <v>48</v>
      </c>
      <c r="F1640" s="82" t="s">
        <v>43</v>
      </c>
      <c r="G1640" s="58">
        <v>32</v>
      </c>
      <c r="H1640" s="71" t="s">
        <v>521</v>
      </c>
      <c r="I1640" s="71" t="s">
        <v>661</v>
      </c>
      <c r="J1640" s="71" t="s">
        <v>588</v>
      </c>
      <c r="K1640" s="71" t="s">
        <v>600</v>
      </c>
      <c r="L1640" s="85">
        <f t="shared" si="379"/>
        <v>7.9375</v>
      </c>
      <c r="M1640" s="85">
        <f t="shared" si="380"/>
        <v>0.79379999999999995</v>
      </c>
      <c r="N1640" s="71">
        <v>60</v>
      </c>
      <c r="O1640" s="100">
        <f t="shared" si="381"/>
        <v>7.7038000000000002</v>
      </c>
      <c r="P1640" s="85">
        <f t="shared" si="382"/>
        <v>0</v>
      </c>
      <c r="Q1640" s="58">
        <f t="shared" si="383"/>
        <v>7.6</v>
      </c>
      <c r="R1640" s="100">
        <f t="shared" si="384"/>
        <v>7.3601000000000001</v>
      </c>
      <c r="S1640" s="85">
        <f t="shared" si="385"/>
        <v>0</v>
      </c>
      <c r="T1640" s="58">
        <f t="shared" si="386"/>
        <v>2.5</v>
      </c>
      <c r="U1640" s="58">
        <f t="shared" si="387"/>
        <v>2.5</v>
      </c>
      <c r="V1640" s="58">
        <f t="array" ref="V1640">INDEX(AS$11:AS$66,MATCH(C1640&amp;G1640,AO$11:AO$66&amp;AP$11:AP$66,0),0)</f>
        <v>12</v>
      </c>
      <c r="X1640" s="120">
        <f t="shared" si="388"/>
        <v>3.125E-2</v>
      </c>
      <c r="Y1640" s="61">
        <f t="array" ref="Y1640">INDEX($AQ$11:$AR$66,MATCH($C1640&amp;$G1640,$AO$11:$AO$66&amp;$AP$11:$AP$66,0),COUNTIF($AQ$10:$AR$10,"&lt;"&amp;Z1640)+1)</f>
        <v>1E-4</v>
      </c>
      <c r="Z1640" s="61">
        <f>INDEX(AJ$11:AJ$92,MATCH(F1640,AI$11:AI$92,0))</f>
        <v>0.3125</v>
      </c>
      <c r="AA1640" s="61">
        <f t="array" ref="AA1640">INDEX($AT$11:$AV$66,MATCH($C1640&amp;$G1640,$AO$11:$AO$66&amp;$AP$11:$AP$66,0),COUNTIF($AT$10:$AV$10,"&lt;"&amp;Z1640)+1)</f>
        <v>2.9999999999999997E-4</v>
      </c>
      <c r="AB1640" s="111">
        <f t="shared" si="389"/>
        <v>0.29220252959880222</v>
      </c>
      <c r="AC1640" s="121">
        <f t="array" ref="AC1640">INDEX($AW$11:$BA$66,MATCH($C1640&amp;$G1640,$AO$11:$AO$66&amp;$AP$11:$AP$66,0),COUNTIF($AW$10:$BA$10,"&lt;"&amp;Z1640)+1)</f>
        <v>1E-4</v>
      </c>
      <c r="AD1640" s="62">
        <v>0.30330000000000001</v>
      </c>
      <c r="AE1640" s="61">
        <f t="array" ref="AE1640">INDEX($AT$11:$AV$66,MATCH($C1640&amp;$G1640,$AO$11:$AO$66&amp;$AP$11:$AP$66,0),COUNTIF($AT$10:$AV$10,"&lt;"&amp;AD1640)+1)</f>
        <v>2.9999999999999997E-4</v>
      </c>
      <c r="AF1640" s="111">
        <f t="shared" si="390"/>
        <v>0.28976835306586818</v>
      </c>
      <c r="AG1640" s="121">
        <f t="array" ref="AG1640">INDEX($AW$11:$BA$66,MATCH($C1640&amp;$G1640,$AO$11:$AO$66&amp;$AP$11:$AP$66,0),COUNTIF($AW$10:$BA$10,"&lt;"&amp;AD1640)+1)</f>
        <v>1E-4</v>
      </c>
    </row>
    <row r="1641" spans="2:33" ht="12.75" customHeight="1" x14ac:dyDescent="0.3">
      <c r="B1641" s="81" t="str">
        <f t="shared" si="378"/>
        <v>3/8-20 UN</v>
      </c>
      <c r="C1641" s="71" t="s">
        <v>498</v>
      </c>
      <c r="D1641" s="71"/>
      <c r="E1641" s="79" t="s">
        <v>604</v>
      </c>
      <c r="F1641" s="82" t="s">
        <v>71</v>
      </c>
      <c r="G1641" s="58">
        <v>20</v>
      </c>
      <c r="H1641" s="71" t="s">
        <v>521</v>
      </c>
      <c r="I1641" s="71" t="s">
        <v>660</v>
      </c>
      <c r="J1641" s="71" t="s">
        <v>588</v>
      </c>
      <c r="K1641" s="71" t="s">
        <v>600</v>
      </c>
      <c r="L1641" s="85">
        <f t="shared" si="379"/>
        <v>9.4945000000000004</v>
      </c>
      <c r="M1641" s="85">
        <f t="shared" si="380"/>
        <v>1.27</v>
      </c>
      <c r="N1641" s="71">
        <v>60</v>
      </c>
      <c r="O1641" s="100">
        <f t="shared" si="381"/>
        <v>9.1160999999999994</v>
      </c>
      <c r="P1641" s="85">
        <f t="shared" si="382"/>
        <v>0</v>
      </c>
      <c r="Q1641" s="58">
        <f t="shared" si="383"/>
        <v>12.7</v>
      </c>
      <c r="R1641" s="100">
        <f t="shared" si="384"/>
        <v>8.5661000000000005</v>
      </c>
      <c r="S1641" s="85">
        <f t="shared" si="385"/>
        <v>0</v>
      </c>
      <c r="T1641" s="58">
        <f t="shared" si="386"/>
        <v>2.5</v>
      </c>
      <c r="U1641" s="58">
        <f t="shared" si="387"/>
        <v>3.8</v>
      </c>
      <c r="V1641" s="58">
        <f t="array" ref="V1641">INDEX(AS$11:AS$66,MATCH(C1641&amp;G1641,AO$11:AO$66&amp;AP$11:AP$66,0),0)</f>
        <v>8</v>
      </c>
      <c r="X1641" s="120">
        <f t="shared" si="388"/>
        <v>0.05</v>
      </c>
      <c r="Y1641" s="61">
        <f t="array" ref="Y1641">INDEX($AQ$11:$AR$66,MATCH($C1641&amp;$G1641,$AO$11:$AO$66&amp;$AP$11:$AP$66,0),COUNTIF($AQ$10:$AR$10,"&lt;"&amp;Z1641)+1)</f>
        <v>1.4999999999999999E-4</v>
      </c>
      <c r="Z1641" s="123">
        <v>0.37380000000000002</v>
      </c>
      <c r="AA1641" s="61">
        <f t="array" ref="AA1641">INDEX($AT$11:$AV$66,MATCH($C1641&amp;$G1641,$AO$11:$AO$66&amp;$AP$11:$AP$66,0),COUNTIF($AT$10:$AV$10,"&lt;"&amp;Z1641)+1)</f>
        <v>5.0000000000000001E-4</v>
      </c>
      <c r="AB1641" s="111">
        <f t="shared" si="389"/>
        <v>0.34132404735808358</v>
      </c>
      <c r="AC1641" s="121">
        <f t="array" ref="AC1641">INDEX($AW$11:$BA$66,MATCH($C1641&amp;$G1641,$AO$11:$AO$66&amp;$AP$11:$AP$66,0),COUNTIF($AW$10:$BA$10,"&lt;"&amp;Z1641)+1)</f>
        <v>1E-4</v>
      </c>
      <c r="AD1641" s="62">
        <v>0.3589</v>
      </c>
      <c r="AE1641" s="61">
        <f t="array" ref="AE1641">INDEX($AT$11:$AV$66,MATCH($C1641&amp;$G1641,$AO$11:$AO$66&amp;$AP$11:$AP$66,0),COUNTIF($AT$10:$AV$10,"&lt;"&amp;AD1641)+1)</f>
        <v>5.0000000000000001E-4</v>
      </c>
      <c r="AF1641" s="111">
        <f t="shared" si="390"/>
        <v>0.33724936490538904</v>
      </c>
      <c r="AG1641" s="121">
        <f t="array" ref="AG1641">INDEX($AW$11:$BA$66,MATCH($C1641&amp;$G1641,$AO$11:$AO$66&amp;$AP$11:$AP$66,0),COUNTIF($AW$10:$BA$10,"&lt;"&amp;AD1641)+1)</f>
        <v>1E-4</v>
      </c>
    </row>
    <row r="1642" spans="2:33" ht="12.75" customHeight="1" x14ac:dyDescent="0.3">
      <c r="B1642" s="81" t="str">
        <f t="shared" si="378"/>
        <v>3/8-20 UN</v>
      </c>
      <c r="C1642" s="71" t="s">
        <v>498</v>
      </c>
      <c r="D1642" s="71"/>
      <c r="E1642" s="79" t="s">
        <v>604</v>
      </c>
      <c r="F1642" s="82" t="s">
        <v>71</v>
      </c>
      <c r="G1642" s="58">
        <v>20</v>
      </c>
      <c r="H1642" s="71" t="s">
        <v>521</v>
      </c>
      <c r="I1642" s="71" t="s">
        <v>661</v>
      </c>
      <c r="J1642" s="71" t="s">
        <v>588</v>
      </c>
      <c r="K1642" s="71" t="s">
        <v>600</v>
      </c>
      <c r="L1642" s="85">
        <f t="shared" si="379"/>
        <v>9.5250000000000004</v>
      </c>
      <c r="M1642" s="85">
        <f t="shared" si="380"/>
        <v>1.27</v>
      </c>
      <c r="N1642" s="71">
        <v>60</v>
      </c>
      <c r="O1642" s="100">
        <f t="shared" si="381"/>
        <v>9.1719000000000008</v>
      </c>
      <c r="P1642" s="85">
        <f t="shared" si="382"/>
        <v>0</v>
      </c>
      <c r="Q1642" s="58">
        <f t="shared" si="383"/>
        <v>12.7</v>
      </c>
      <c r="R1642" s="100">
        <f t="shared" si="384"/>
        <v>8.6219999999999999</v>
      </c>
      <c r="S1642" s="85">
        <f t="shared" si="385"/>
        <v>0</v>
      </c>
      <c r="T1642" s="58">
        <f t="shared" si="386"/>
        <v>2.5</v>
      </c>
      <c r="U1642" s="58">
        <f t="shared" si="387"/>
        <v>3.8</v>
      </c>
      <c r="V1642" s="58">
        <f t="array" ref="V1642">INDEX(AS$11:AS$66,MATCH(C1642&amp;G1642,AO$11:AO$66&amp;AP$11:AP$66,0),0)</f>
        <v>8</v>
      </c>
      <c r="X1642" s="120">
        <f t="shared" si="388"/>
        <v>0.05</v>
      </c>
      <c r="Y1642" s="61">
        <f t="array" ref="Y1642">INDEX($AQ$11:$AR$66,MATCH($C1642&amp;$G1642,$AO$11:$AO$66&amp;$AP$11:$AP$66,0),COUNTIF($AQ$10:$AR$10,"&lt;"&amp;Z1642)+1)</f>
        <v>1.4999999999999999E-4</v>
      </c>
      <c r="Z1642" s="61">
        <f>INDEX(AJ$11:AJ$92,MATCH(F1642,AI$11:AI$92,0))</f>
        <v>0.375</v>
      </c>
      <c r="AA1642" s="61">
        <f t="array" ref="AA1642">INDEX($AT$11:$AV$66,MATCH($C1642&amp;$G1642,$AO$11:$AO$66&amp;$AP$11:$AP$66,0),COUNTIF($AT$10:$AV$10,"&lt;"&amp;Z1642)+1)</f>
        <v>5.0000000000000001E-4</v>
      </c>
      <c r="AB1642" s="111">
        <f t="shared" si="389"/>
        <v>0.34252404735808356</v>
      </c>
      <c r="AC1642" s="121">
        <f t="array" ref="AC1642">INDEX($AW$11:$BA$66,MATCH($C1642&amp;$G1642,$AO$11:$AO$66&amp;$AP$11:$AP$66,0),COUNTIF($AW$10:$BA$10,"&lt;"&amp;Z1642)+1)</f>
        <v>1E-4</v>
      </c>
      <c r="AD1642" s="62">
        <v>0.36109999999999998</v>
      </c>
      <c r="AE1642" s="61">
        <f t="array" ref="AE1642">INDEX($AT$11:$AV$66,MATCH($C1642&amp;$G1642,$AO$11:$AO$66&amp;$AP$11:$AP$66,0),COUNTIF($AT$10:$AV$10,"&lt;"&amp;AD1642)+1)</f>
        <v>5.0000000000000001E-4</v>
      </c>
      <c r="AF1642" s="111">
        <f t="shared" si="390"/>
        <v>0.33944936490538902</v>
      </c>
      <c r="AG1642" s="121">
        <f t="array" ref="AG1642">INDEX($AW$11:$BA$66,MATCH($C1642&amp;$G1642,$AO$11:$AO$66&amp;$AP$11:$AP$66,0),COUNTIF($AW$10:$BA$10,"&lt;"&amp;AD1642)+1)</f>
        <v>1E-4</v>
      </c>
    </row>
    <row r="1643" spans="2:33" ht="12.75" customHeight="1" x14ac:dyDescent="0.3">
      <c r="B1643" s="81" t="str">
        <f t="shared" si="378"/>
        <v>3/8-28 UN</v>
      </c>
      <c r="C1643" s="71" t="s">
        <v>498</v>
      </c>
      <c r="D1643" s="71"/>
      <c r="E1643" s="79" t="s">
        <v>604</v>
      </c>
      <c r="F1643" s="82" t="s">
        <v>71</v>
      </c>
      <c r="G1643" s="58">
        <v>28</v>
      </c>
      <c r="H1643" s="71" t="s">
        <v>521</v>
      </c>
      <c r="I1643" s="71" t="s">
        <v>660</v>
      </c>
      <c r="J1643" s="71" t="s">
        <v>588</v>
      </c>
      <c r="K1643" s="71" t="s">
        <v>600</v>
      </c>
      <c r="L1643" s="85">
        <f t="shared" si="379"/>
        <v>9.4970999999999997</v>
      </c>
      <c r="M1643" s="85">
        <f t="shared" si="380"/>
        <v>0.90710000000000002</v>
      </c>
      <c r="N1643" s="71">
        <v>60</v>
      </c>
      <c r="O1643" s="100">
        <f t="shared" si="381"/>
        <v>9.2100000000000009</v>
      </c>
      <c r="P1643" s="85">
        <f t="shared" si="382"/>
        <v>0</v>
      </c>
      <c r="Q1643" s="58">
        <f t="shared" si="383"/>
        <v>12.7</v>
      </c>
      <c r="R1643" s="100">
        <f t="shared" si="384"/>
        <v>8.8171999999999997</v>
      </c>
      <c r="S1643" s="85">
        <f t="shared" si="385"/>
        <v>0</v>
      </c>
      <c r="T1643" s="58">
        <f t="shared" si="386"/>
        <v>2.5</v>
      </c>
      <c r="U1643" s="58">
        <f t="shared" si="387"/>
        <v>3.8</v>
      </c>
      <c r="V1643" s="58">
        <f t="array" ref="V1643">INDEX(AS$11:AS$66,MATCH(C1643&amp;G1643,AO$11:AO$66&amp;AP$11:AP$66,0),0)</f>
        <v>8</v>
      </c>
      <c r="X1643" s="120">
        <f t="shared" si="388"/>
        <v>3.5714285714285712E-2</v>
      </c>
      <c r="Y1643" s="61">
        <f t="array" ref="Y1643">INDEX($AQ$11:$AR$66,MATCH($C1643&amp;$G1643,$AO$11:$AO$66&amp;$AP$11:$AP$66,0),COUNTIF($AQ$10:$AR$10,"&lt;"&amp;Z1643)+1)</f>
        <v>1.4999999999999999E-4</v>
      </c>
      <c r="Z1643" s="123">
        <v>0.37390000000000001</v>
      </c>
      <c r="AA1643" s="61">
        <f t="array" ref="AA1643">INDEX($AT$11:$AV$66,MATCH($C1643&amp;$G1643,$AO$11:$AO$66&amp;$AP$11:$AP$66,0),COUNTIF($AT$10:$AV$10,"&lt;"&amp;Z1643)+1)</f>
        <v>5.0000000000000001E-4</v>
      </c>
      <c r="AB1643" s="111">
        <f t="shared" si="389"/>
        <v>0.35070289097005969</v>
      </c>
      <c r="AC1643" s="121">
        <f t="array" ref="AC1643">INDEX($AW$11:$BA$66,MATCH($C1643&amp;$G1643,$AO$11:$AO$66&amp;$AP$11:$AP$66,0),COUNTIF($AW$10:$BA$10,"&lt;"&amp;Z1643)+1)</f>
        <v>1E-4</v>
      </c>
      <c r="AD1643" s="62">
        <v>0.36259999999999998</v>
      </c>
      <c r="AE1643" s="61">
        <f t="array" ref="AE1643">INDEX($AT$11:$AV$66,MATCH($C1643&amp;$G1643,$AO$11:$AO$66&amp;$AP$11:$AP$66,0),COUNTIF($AT$10:$AV$10,"&lt;"&amp;AD1643)+1)</f>
        <v>5.0000000000000001E-4</v>
      </c>
      <c r="AF1643" s="111">
        <f t="shared" si="390"/>
        <v>0.34713526064670641</v>
      </c>
      <c r="AG1643" s="121">
        <f t="array" ref="AG1643">INDEX($AW$11:$BA$66,MATCH($C1643&amp;$G1643,$AO$11:$AO$66&amp;$AP$11:$AP$66,0),COUNTIF($AW$10:$BA$10,"&lt;"&amp;AD1643)+1)</f>
        <v>1E-4</v>
      </c>
    </row>
    <row r="1644" spans="2:33" ht="12.75" customHeight="1" x14ac:dyDescent="0.3">
      <c r="B1644" s="81" t="str">
        <f t="shared" si="378"/>
        <v>3/8-28 UN</v>
      </c>
      <c r="C1644" s="71" t="s">
        <v>498</v>
      </c>
      <c r="D1644" s="71"/>
      <c r="E1644" s="79" t="s">
        <v>604</v>
      </c>
      <c r="F1644" s="82" t="s">
        <v>71</v>
      </c>
      <c r="G1644" s="58">
        <v>28</v>
      </c>
      <c r="H1644" s="71" t="s">
        <v>521</v>
      </c>
      <c r="I1644" s="71" t="s">
        <v>661</v>
      </c>
      <c r="J1644" s="71" t="s">
        <v>588</v>
      </c>
      <c r="K1644" s="71" t="s">
        <v>600</v>
      </c>
      <c r="L1644" s="85">
        <f t="shared" si="379"/>
        <v>9.5250000000000004</v>
      </c>
      <c r="M1644" s="85">
        <f t="shared" si="380"/>
        <v>0.90710000000000002</v>
      </c>
      <c r="N1644" s="71">
        <v>60</v>
      </c>
      <c r="O1644" s="100">
        <f t="shared" si="381"/>
        <v>9.2607999999999997</v>
      </c>
      <c r="P1644" s="85">
        <f t="shared" si="382"/>
        <v>0</v>
      </c>
      <c r="Q1644" s="58">
        <f t="shared" si="383"/>
        <v>12.7</v>
      </c>
      <c r="R1644" s="100">
        <f t="shared" si="384"/>
        <v>8.8680000000000003</v>
      </c>
      <c r="S1644" s="85">
        <f t="shared" si="385"/>
        <v>0</v>
      </c>
      <c r="T1644" s="58">
        <f t="shared" si="386"/>
        <v>2.5</v>
      </c>
      <c r="U1644" s="58">
        <f t="shared" si="387"/>
        <v>3.8</v>
      </c>
      <c r="V1644" s="58">
        <f t="array" ref="V1644">INDEX(AS$11:AS$66,MATCH(C1644&amp;G1644,AO$11:AO$66&amp;AP$11:AP$66,0),0)</f>
        <v>8</v>
      </c>
      <c r="X1644" s="120">
        <f t="shared" si="388"/>
        <v>3.5714285714285712E-2</v>
      </c>
      <c r="Y1644" s="61">
        <f t="array" ref="Y1644">INDEX($AQ$11:$AR$66,MATCH($C1644&amp;$G1644,$AO$11:$AO$66&amp;$AP$11:$AP$66,0),COUNTIF($AQ$10:$AR$10,"&lt;"&amp;Z1644)+1)</f>
        <v>1.4999999999999999E-4</v>
      </c>
      <c r="Z1644" s="61">
        <f>INDEX(AJ$11:AJ$92,MATCH(F1644,AI$11:AI$92,0))</f>
        <v>0.375</v>
      </c>
      <c r="AA1644" s="61">
        <f t="array" ref="AA1644">INDEX($AT$11:$AV$66,MATCH($C1644&amp;$G1644,$AO$11:$AO$66&amp;$AP$11:$AP$66,0),COUNTIF($AT$10:$AV$10,"&lt;"&amp;Z1644)+1)</f>
        <v>5.0000000000000001E-4</v>
      </c>
      <c r="AB1644" s="111">
        <f t="shared" si="389"/>
        <v>0.35180289097005968</v>
      </c>
      <c r="AC1644" s="121">
        <f t="array" ref="AC1644">INDEX($AW$11:$BA$66,MATCH($C1644&amp;$G1644,$AO$11:$AO$66&amp;$AP$11:$AP$66,0),COUNTIF($AW$10:$BA$10,"&lt;"&amp;Z1644)+1)</f>
        <v>1E-4</v>
      </c>
      <c r="AD1644" s="62">
        <v>0.36459999999999998</v>
      </c>
      <c r="AE1644" s="61">
        <f t="array" ref="AE1644">INDEX($AT$11:$AV$66,MATCH($C1644&amp;$G1644,$AO$11:$AO$66&amp;$AP$11:$AP$66,0),COUNTIF($AT$10:$AV$10,"&lt;"&amp;AD1644)+1)</f>
        <v>5.0000000000000001E-4</v>
      </c>
      <c r="AF1644" s="111">
        <f t="shared" si="390"/>
        <v>0.34913526064670641</v>
      </c>
      <c r="AG1644" s="121">
        <f t="array" ref="AG1644">INDEX($AW$11:$BA$66,MATCH($C1644&amp;$G1644,$AO$11:$AO$66&amp;$AP$11:$AP$66,0),COUNTIF($AW$10:$BA$10,"&lt;"&amp;AD1644)+1)</f>
        <v>1E-4</v>
      </c>
    </row>
    <row r="1645" spans="2:33" ht="12.75" customHeight="1" x14ac:dyDescent="0.3">
      <c r="B1645" s="81" t="str">
        <f t="shared" si="378"/>
        <v>3/8-32 UNEF</v>
      </c>
      <c r="C1645" s="71" t="s">
        <v>498</v>
      </c>
      <c r="D1645" s="71"/>
      <c r="E1645" s="79" t="s">
        <v>48</v>
      </c>
      <c r="F1645" s="82" t="s">
        <v>71</v>
      </c>
      <c r="G1645" s="58">
        <v>32</v>
      </c>
      <c r="H1645" s="71" t="s">
        <v>521</v>
      </c>
      <c r="I1645" s="71" t="s">
        <v>660</v>
      </c>
      <c r="J1645" s="71" t="s">
        <v>588</v>
      </c>
      <c r="K1645" s="71" t="s">
        <v>600</v>
      </c>
      <c r="L1645" s="85">
        <f t="shared" si="379"/>
        <v>9.4995999999999992</v>
      </c>
      <c r="M1645" s="85">
        <f t="shared" si="380"/>
        <v>0.79379999999999995</v>
      </c>
      <c r="N1645" s="71">
        <v>60</v>
      </c>
      <c r="O1645" s="100">
        <f t="shared" si="381"/>
        <v>9.2405000000000008</v>
      </c>
      <c r="P1645" s="85">
        <f t="shared" si="382"/>
        <v>0</v>
      </c>
      <c r="Q1645" s="58">
        <f t="shared" si="383"/>
        <v>7.6</v>
      </c>
      <c r="R1645" s="100">
        <f t="shared" si="384"/>
        <v>8.8968000000000007</v>
      </c>
      <c r="S1645" s="85">
        <f t="shared" si="385"/>
        <v>0</v>
      </c>
      <c r="T1645" s="58">
        <f t="shared" si="386"/>
        <v>2.5</v>
      </c>
      <c r="U1645" s="58">
        <f t="shared" si="387"/>
        <v>2.5</v>
      </c>
      <c r="V1645" s="58">
        <f t="array" ref="V1645">INDEX(AS$11:AS$66,MATCH(C1645&amp;G1645,AO$11:AO$66&amp;AP$11:AP$66,0),0)</f>
        <v>12</v>
      </c>
      <c r="X1645" s="120">
        <f t="shared" si="388"/>
        <v>3.125E-2</v>
      </c>
      <c r="Y1645" s="61">
        <f t="array" ref="Y1645">INDEX($AQ$11:$AR$66,MATCH($C1645&amp;$G1645,$AO$11:$AO$66&amp;$AP$11:$AP$66,0),COUNTIF($AQ$10:$AR$10,"&lt;"&amp;Z1645)+1)</f>
        <v>1E-4</v>
      </c>
      <c r="Z1645" s="123">
        <v>0.374</v>
      </c>
      <c r="AA1645" s="61">
        <f t="array" ref="AA1645">INDEX($AT$11:$AV$66,MATCH($C1645&amp;$G1645,$AO$11:$AO$66&amp;$AP$11:$AP$66,0),COUNTIF($AT$10:$AV$10,"&lt;"&amp;Z1645)+1)</f>
        <v>2.9999999999999997E-4</v>
      </c>
      <c r="AB1645" s="111">
        <f t="shared" si="389"/>
        <v>0.35370252959880222</v>
      </c>
      <c r="AC1645" s="121">
        <f t="array" ref="AC1645">INDEX($AW$11:$BA$66,MATCH($C1645&amp;$G1645,$AO$11:$AO$66&amp;$AP$11:$AP$66,0),COUNTIF($AW$10:$BA$10,"&lt;"&amp;Z1645)+1)</f>
        <v>1E-4</v>
      </c>
      <c r="AD1645" s="62">
        <v>0.36380000000000001</v>
      </c>
      <c r="AE1645" s="61">
        <f t="array" ref="AE1645">INDEX($AT$11:$AV$66,MATCH($C1645&amp;$G1645,$AO$11:$AO$66&amp;$AP$11:$AP$66,0),COUNTIF($AT$10:$AV$10,"&lt;"&amp;AD1645)+1)</f>
        <v>2.9999999999999997E-4</v>
      </c>
      <c r="AF1645" s="111">
        <f t="shared" si="390"/>
        <v>0.35026835306586818</v>
      </c>
      <c r="AG1645" s="121">
        <f t="array" ref="AG1645">INDEX($AW$11:$BA$66,MATCH($C1645&amp;$G1645,$AO$11:$AO$66&amp;$AP$11:$AP$66,0),COUNTIF($AW$10:$BA$10,"&lt;"&amp;AD1645)+1)</f>
        <v>1E-4</v>
      </c>
    </row>
    <row r="1646" spans="2:33" ht="12.75" customHeight="1" x14ac:dyDescent="0.3">
      <c r="B1646" s="81" t="str">
        <f t="shared" si="378"/>
        <v>3/8-32 UNEF</v>
      </c>
      <c r="C1646" s="71" t="s">
        <v>498</v>
      </c>
      <c r="D1646" s="71"/>
      <c r="E1646" s="79" t="s">
        <v>48</v>
      </c>
      <c r="F1646" s="82" t="s">
        <v>71</v>
      </c>
      <c r="G1646" s="58">
        <v>32</v>
      </c>
      <c r="H1646" s="71" t="s">
        <v>521</v>
      </c>
      <c r="I1646" s="71" t="s">
        <v>661</v>
      </c>
      <c r="J1646" s="71" t="s">
        <v>588</v>
      </c>
      <c r="K1646" s="71" t="s">
        <v>600</v>
      </c>
      <c r="L1646" s="85">
        <f t="shared" si="379"/>
        <v>9.5250000000000004</v>
      </c>
      <c r="M1646" s="85">
        <f t="shared" si="380"/>
        <v>0.79379999999999995</v>
      </c>
      <c r="N1646" s="71">
        <v>60</v>
      </c>
      <c r="O1646" s="100">
        <f t="shared" si="381"/>
        <v>9.2888000000000002</v>
      </c>
      <c r="P1646" s="85">
        <f t="shared" si="382"/>
        <v>0</v>
      </c>
      <c r="Q1646" s="58">
        <f t="shared" si="383"/>
        <v>7.6</v>
      </c>
      <c r="R1646" s="100">
        <f t="shared" si="384"/>
        <v>8.9451000000000001</v>
      </c>
      <c r="S1646" s="85">
        <f t="shared" si="385"/>
        <v>0</v>
      </c>
      <c r="T1646" s="58">
        <f t="shared" si="386"/>
        <v>2.5</v>
      </c>
      <c r="U1646" s="58">
        <f t="shared" si="387"/>
        <v>2.5</v>
      </c>
      <c r="V1646" s="58">
        <f t="array" ref="V1646">INDEX(AS$11:AS$66,MATCH(C1646&amp;G1646,AO$11:AO$66&amp;AP$11:AP$66,0),0)</f>
        <v>12</v>
      </c>
      <c r="X1646" s="120">
        <f t="shared" si="388"/>
        <v>3.125E-2</v>
      </c>
      <c r="Y1646" s="61">
        <f t="array" ref="Y1646">INDEX($AQ$11:$AR$66,MATCH($C1646&amp;$G1646,$AO$11:$AO$66&amp;$AP$11:$AP$66,0),COUNTIF($AQ$10:$AR$10,"&lt;"&amp;Z1646)+1)</f>
        <v>1E-4</v>
      </c>
      <c r="Z1646" s="61">
        <f>INDEX(AJ$11:AJ$92,MATCH(F1646,AI$11:AI$92,0))</f>
        <v>0.375</v>
      </c>
      <c r="AA1646" s="61">
        <f t="array" ref="AA1646">INDEX($AT$11:$AV$66,MATCH($C1646&amp;$G1646,$AO$11:$AO$66&amp;$AP$11:$AP$66,0),COUNTIF($AT$10:$AV$10,"&lt;"&amp;Z1646)+1)</f>
        <v>2.9999999999999997E-4</v>
      </c>
      <c r="AB1646" s="111">
        <f t="shared" si="389"/>
        <v>0.35470252959880222</v>
      </c>
      <c r="AC1646" s="121">
        <f t="array" ref="AC1646">INDEX($AW$11:$BA$66,MATCH($C1646&amp;$G1646,$AO$11:$AO$66&amp;$AP$11:$AP$66,0),COUNTIF($AW$10:$BA$10,"&lt;"&amp;Z1646)+1)</f>
        <v>1E-4</v>
      </c>
      <c r="AD1646" s="62">
        <v>0.36570000000000003</v>
      </c>
      <c r="AE1646" s="61">
        <f t="array" ref="AE1646">INDEX($AT$11:$AV$66,MATCH($C1646&amp;$G1646,$AO$11:$AO$66&amp;$AP$11:$AP$66,0),COUNTIF($AT$10:$AV$10,"&lt;"&amp;AD1646)+1)</f>
        <v>2.9999999999999997E-4</v>
      </c>
      <c r="AF1646" s="111">
        <f t="shared" si="390"/>
        <v>0.35216835306586819</v>
      </c>
      <c r="AG1646" s="121">
        <f t="array" ref="AG1646">INDEX($AW$11:$BA$66,MATCH($C1646&amp;$G1646,$AO$11:$AO$66&amp;$AP$11:$AP$66,0),COUNTIF($AW$10:$BA$10,"&lt;"&amp;AD1646)+1)</f>
        <v>1E-4</v>
      </c>
    </row>
    <row r="1647" spans="2:33" ht="12.75" customHeight="1" x14ac:dyDescent="0.3">
      <c r="B1647" s="81" t="str">
        <f t="shared" si="378"/>
        <v>7/16-16 UN</v>
      </c>
      <c r="C1647" s="71" t="s">
        <v>498</v>
      </c>
      <c r="D1647" s="71"/>
      <c r="E1647" s="79" t="s">
        <v>604</v>
      </c>
      <c r="F1647" s="82" t="s">
        <v>230</v>
      </c>
      <c r="G1647" s="58">
        <v>16</v>
      </c>
      <c r="H1647" s="71" t="s">
        <v>521</v>
      </c>
      <c r="I1647" s="71" t="s">
        <v>660</v>
      </c>
      <c r="J1647" s="71" t="s">
        <v>588</v>
      </c>
      <c r="K1647" s="71" t="s">
        <v>600</v>
      </c>
      <c r="L1647" s="85">
        <f t="shared" si="379"/>
        <v>11.0769</v>
      </c>
      <c r="M1647" s="85">
        <f t="shared" si="380"/>
        <v>1.5874999999999999</v>
      </c>
      <c r="N1647" s="71">
        <v>60</v>
      </c>
      <c r="O1647" s="100">
        <f t="shared" si="381"/>
        <v>10.6172</v>
      </c>
      <c r="P1647" s="85">
        <f t="shared" si="382"/>
        <v>0</v>
      </c>
      <c r="Q1647" s="58">
        <f t="shared" si="383"/>
        <v>15.2</v>
      </c>
      <c r="R1647" s="100">
        <f t="shared" si="384"/>
        <v>9.9298000000000002</v>
      </c>
      <c r="S1647" s="85">
        <f t="shared" si="385"/>
        <v>0</v>
      </c>
      <c r="T1647" s="58">
        <f t="shared" si="386"/>
        <v>2.5</v>
      </c>
      <c r="U1647" s="58">
        <f t="shared" si="387"/>
        <v>3.8</v>
      </c>
      <c r="V1647" s="58">
        <f t="array" ref="V1647">INDEX(AS$11:AS$66,MATCH(C1647&amp;G1647,AO$11:AO$66&amp;AP$11:AP$66,0),0)</f>
        <v>8</v>
      </c>
      <c r="X1647" s="120">
        <f t="shared" si="388"/>
        <v>6.25E-2</v>
      </c>
      <c r="Y1647" s="61">
        <f t="array" ref="Y1647">INDEX($AQ$11:$AR$66,MATCH($C1647&amp;$G1647,$AO$11:$AO$66&amp;$AP$11:$AP$66,0),COUNTIF($AQ$10:$AR$10,"&lt;"&amp;Z1647)+1)</f>
        <v>1.4999999999999999E-4</v>
      </c>
      <c r="Z1647" s="123">
        <v>0.43609999999999999</v>
      </c>
      <c r="AA1647" s="61">
        <f t="array" ref="AA1647">INDEX($AT$11:$AV$66,MATCH($C1647&amp;$G1647,$AO$11:$AO$66&amp;$AP$11:$AP$66,0),COUNTIF($AT$10:$AV$10,"&lt;"&amp;Z1647)+1)</f>
        <v>5.9999999999999995E-4</v>
      </c>
      <c r="AB1647" s="111">
        <f t="shared" si="389"/>
        <v>0.39550505919760442</v>
      </c>
      <c r="AC1647" s="121">
        <f t="array" ref="AC1647">INDEX($AW$11:$BA$66,MATCH($C1647&amp;$G1647,$AO$11:$AO$66&amp;$AP$11:$AP$66,0),COUNTIF($AW$10:$BA$10,"&lt;"&amp;Z1647)+1)</f>
        <v>1E-4</v>
      </c>
      <c r="AD1647" s="62">
        <v>0.41799999999999998</v>
      </c>
      <c r="AE1647" s="61">
        <f t="array" ref="AE1647">INDEX($AT$11:$AV$66,MATCH($C1647&amp;$G1647,$AO$11:$AO$66&amp;$AP$11:$AP$66,0),COUNTIF($AT$10:$AV$10,"&lt;"&amp;AD1647)+1)</f>
        <v>5.9999999999999995E-4</v>
      </c>
      <c r="AF1647" s="111">
        <f t="shared" si="390"/>
        <v>0.39093670613173626</v>
      </c>
      <c r="AG1647" s="121">
        <f t="array" ref="AG1647">INDEX($AW$11:$BA$66,MATCH($C1647&amp;$G1647,$AO$11:$AO$66&amp;$AP$11:$AP$66,0),COUNTIF($AW$10:$BA$10,"&lt;"&amp;AD1647)+1)</f>
        <v>1E-4</v>
      </c>
    </row>
    <row r="1648" spans="2:33" ht="12.75" customHeight="1" x14ac:dyDescent="0.3">
      <c r="B1648" s="81" t="str">
        <f t="shared" si="378"/>
        <v>7/16-16 UN</v>
      </c>
      <c r="C1648" s="71" t="s">
        <v>498</v>
      </c>
      <c r="D1648" s="71"/>
      <c r="E1648" s="79" t="s">
        <v>604</v>
      </c>
      <c r="F1648" s="82" t="s">
        <v>230</v>
      </c>
      <c r="G1648" s="58">
        <v>16</v>
      </c>
      <c r="H1648" s="71" t="s">
        <v>521</v>
      </c>
      <c r="I1648" s="71" t="s">
        <v>661</v>
      </c>
      <c r="J1648" s="71" t="s">
        <v>588</v>
      </c>
      <c r="K1648" s="71" t="s">
        <v>600</v>
      </c>
      <c r="L1648" s="85">
        <f t="shared" si="379"/>
        <v>11.112500000000001</v>
      </c>
      <c r="M1648" s="85">
        <f t="shared" si="380"/>
        <v>1.5874999999999999</v>
      </c>
      <c r="N1648" s="71">
        <v>60</v>
      </c>
      <c r="O1648" s="100">
        <f t="shared" si="381"/>
        <v>10.683199999999999</v>
      </c>
      <c r="P1648" s="85">
        <f t="shared" si="382"/>
        <v>0</v>
      </c>
      <c r="Q1648" s="58">
        <f t="shared" si="383"/>
        <v>15.2</v>
      </c>
      <c r="R1648" s="100">
        <f t="shared" si="384"/>
        <v>9.9957999999999991</v>
      </c>
      <c r="S1648" s="85">
        <f t="shared" si="385"/>
        <v>0</v>
      </c>
      <c r="T1648" s="58">
        <f t="shared" si="386"/>
        <v>2.5</v>
      </c>
      <c r="U1648" s="58">
        <f t="shared" si="387"/>
        <v>3.8</v>
      </c>
      <c r="V1648" s="58">
        <f t="array" ref="V1648">INDEX(AS$11:AS$66,MATCH(C1648&amp;G1648,AO$11:AO$66&amp;AP$11:AP$66,0),0)</f>
        <v>8</v>
      </c>
      <c r="X1648" s="120">
        <f t="shared" si="388"/>
        <v>6.25E-2</v>
      </c>
      <c r="Y1648" s="61">
        <f t="array" ref="Y1648">INDEX($AQ$11:$AR$66,MATCH($C1648&amp;$G1648,$AO$11:$AO$66&amp;$AP$11:$AP$66,0),COUNTIF($AQ$10:$AR$10,"&lt;"&amp;Z1648)+1)</f>
        <v>1.4999999999999999E-4</v>
      </c>
      <c r="Z1648" s="61">
        <f>INDEX(AJ$11:AJ$92,MATCH(F1648,AI$11:AI$92,0))</f>
        <v>0.4375</v>
      </c>
      <c r="AA1648" s="61">
        <f t="array" ref="AA1648">INDEX($AT$11:$AV$66,MATCH($C1648&amp;$G1648,$AO$11:$AO$66&amp;$AP$11:$AP$66,0),COUNTIF($AT$10:$AV$10,"&lt;"&amp;Z1648)+1)</f>
        <v>5.9999999999999995E-4</v>
      </c>
      <c r="AB1648" s="111">
        <f t="shared" si="389"/>
        <v>0.39690505919760444</v>
      </c>
      <c r="AC1648" s="121">
        <f t="array" ref="AC1648">INDEX($AW$11:$BA$66,MATCH($C1648&amp;$G1648,$AO$11:$AO$66&amp;$AP$11:$AP$66,0),COUNTIF($AW$10:$BA$10,"&lt;"&amp;Z1648)+1)</f>
        <v>1E-4</v>
      </c>
      <c r="AD1648" s="62">
        <v>0.42059999999999997</v>
      </c>
      <c r="AE1648" s="61">
        <f t="array" ref="AE1648">INDEX($AT$11:$AV$66,MATCH($C1648&amp;$G1648,$AO$11:$AO$66&amp;$AP$11:$AP$66,0),COUNTIF($AT$10:$AV$10,"&lt;"&amp;AD1648)+1)</f>
        <v>5.9999999999999995E-4</v>
      </c>
      <c r="AF1648" s="111">
        <f t="shared" si="390"/>
        <v>0.3935367061317363</v>
      </c>
      <c r="AG1648" s="121">
        <f t="array" ref="AG1648">INDEX($AW$11:$BA$66,MATCH($C1648&amp;$G1648,$AO$11:$AO$66&amp;$AP$11:$AP$66,0),COUNTIF($AW$10:$BA$10,"&lt;"&amp;AD1648)+1)</f>
        <v>1E-4</v>
      </c>
    </row>
    <row r="1649" spans="2:33" ht="12.75" customHeight="1" x14ac:dyDescent="0.3">
      <c r="B1649" s="81" t="str">
        <f t="shared" si="378"/>
        <v>7/16-28 UNEF</v>
      </c>
      <c r="C1649" s="71" t="s">
        <v>498</v>
      </c>
      <c r="D1649" s="71"/>
      <c r="E1649" s="79" t="s">
        <v>48</v>
      </c>
      <c r="F1649" s="82" t="s">
        <v>230</v>
      </c>
      <c r="G1649" s="58">
        <v>28</v>
      </c>
      <c r="H1649" s="71" t="s">
        <v>521</v>
      </c>
      <c r="I1649" s="71" t="s">
        <v>660</v>
      </c>
      <c r="J1649" s="71" t="s">
        <v>588</v>
      </c>
      <c r="K1649" s="71" t="s">
        <v>600</v>
      </c>
      <c r="L1649" s="85">
        <f t="shared" si="379"/>
        <v>11.0846</v>
      </c>
      <c r="M1649" s="85">
        <f t="shared" si="380"/>
        <v>0.90710000000000002</v>
      </c>
      <c r="N1649" s="71">
        <v>60</v>
      </c>
      <c r="O1649" s="100">
        <f t="shared" si="381"/>
        <v>10.797499999999999</v>
      </c>
      <c r="P1649" s="85">
        <f t="shared" si="382"/>
        <v>0</v>
      </c>
      <c r="Q1649" s="58">
        <f t="shared" si="383"/>
        <v>12.7</v>
      </c>
      <c r="R1649" s="100">
        <f t="shared" si="384"/>
        <v>10.4047</v>
      </c>
      <c r="S1649" s="85">
        <f t="shared" si="385"/>
        <v>0</v>
      </c>
      <c r="T1649" s="58">
        <f t="shared" si="386"/>
        <v>2.5</v>
      </c>
      <c r="U1649" s="58">
        <f t="shared" si="387"/>
        <v>3.8</v>
      </c>
      <c r="V1649" s="58">
        <f t="array" ref="V1649">INDEX(AS$11:AS$66,MATCH(C1649&amp;G1649,AO$11:AO$66&amp;AP$11:AP$66,0),0)</f>
        <v>8</v>
      </c>
      <c r="X1649" s="120">
        <f t="shared" si="388"/>
        <v>3.5714285714285712E-2</v>
      </c>
      <c r="Y1649" s="61">
        <f t="array" ref="Y1649">INDEX($AQ$11:$AR$66,MATCH($C1649&amp;$G1649,$AO$11:$AO$66&amp;$AP$11:$AP$66,0),COUNTIF($AQ$10:$AR$10,"&lt;"&amp;Z1649)+1)</f>
        <v>1.4999999999999999E-4</v>
      </c>
      <c r="Z1649" s="123">
        <v>0.43640000000000001</v>
      </c>
      <c r="AA1649" s="61">
        <f t="array" ref="AA1649">INDEX($AT$11:$AV$66,MATCH($C1649&amp;$G1649,$AO$11:$AO$66&amp;$AP$11:$AP$66,0),COUNTIF($AT$10:$AV$10,"&lt;"&amp;Z1649)+1)</f>
        <v>5.0000000000000001E-4</v>
      </c>
      <c r="AB1649" s="111">
        <f t="shared" si="389"/>
        <v>0.41320289097005969</v>
      </c>
      <c r="AC1649" s="121">
        <f t="array" ref="AC1649">INDEX($AW$11:$BA$66,MATCH($C1649&amp;$G1649,$AO$11:$AO$66&amp;$AP$11:$AP$66,0),COUNTIF($AW$10:$BA$10,"&lt;"&amp;Z1649)+1)</f>
        <v>1E-4</v>
      </c>
      <c r="AD1649" s="62">
        <v>0.42509999999999998</v>
      </c>
      <c r="AE1649" s="61">
        <f t="array" ref="AE1649">INDEX($AT$11:$AV$66,MATCH($C1649&amp;$G1649,$AO$11:$AO$66&amp;$AP$11:$AP$66,0),COUNTIF($AT$10:$AV$10,"&lt;"&amp;AD1649)+1)</f>
        <v>5.0000000000000001E-4</v>
      </c>
      <c r="AF1649" s="111">
        <f t="shared" si="390"/>
        <v>0.40963526064670641</v>
      </c>
      <c r="AG1649" s="121">
        <f t="array" ref="AG1649">INDEX($AW$11:$BA$66,MATCH($C1649&amp;$G1649,$AO$11:$AO$66&amp;$AP$11:$AP$66,0),COUNTIF($AW$10:$BA$10,"&lt;"&amp;AD1649)+1)</f>
        <v>1E-4</v>
      </c>
    </row>
    <row r="1650" spans="2:33" ht="12.75" customHeight="1" x14ac:dyDescent="0.3">
      <c r="B1650" s="81" t="str">
        <f t="shared" si="378"/>
        <v>7/16-28 UNEF</v>
      </c>
      <c r="C1650" s="71" t="s">
        <v>498</v>
      </c>
      <c r="D1650" s="71"/>
      <c r="E1650" s="79" t="s">
        <v>48</v>
      </c>
      <c r="F1650" s="82" t="s">
        <v>230</v>
      </c>
      <c r="G1650" s="58">
        <v>28</v>
      </c>
      <c r="H1650" s="71" t="s">
        <v>521</v>
      </c>
      <c r="I1650" s="71" t="s">
        <v>661</v>
      </c>
      <c r="J1650" s="71" t="s">
        <v>588</v>
      </c>
      <c r="K1650" s="71" t="s">
        <v>600</v>
      </c>
      <c r="L1650" s="85">
        <f t="shared" si="379"/>
        <v>11.112500000000001</v>
      </c>
      <c r="M1650" s="85">
        <f t="shared" si="380"/>
        <v>0.90710000000000002</v>
      </c>
      <c r="N1650" s="71">
        <v>60</v>
      </c>
      <c r="O1650" s="100">
        <f t="shared" si="381"/>
        <v>10.8483</v>
      </c>
      <c r="P1650" s="85">
        <f t="shared" si="382"/>
        <v>0</v>
      </c>
      <c r="Q1650" s="58">
        <f t="shared" si="383"/>
        <v>12.7</v>
      </c>
      <c r="R1650" s="100">
        <f t="shared" si="384"/>
        <v>10.455500000000001</v>
      </c>
      <c r="S1650" s="85">
        <f t="shared" si="385"/>
        <v>0</v>
      </c>
      <c r="T1650" s="58">
        <f t="shared" si="386"/>
        <v>2.5</v>
      </c>
      <c r="U1650" s="58">
        <f t="shared" si="387"/>
        <v>3.8</v>
      </c>
      <c r="V1650" s="58">
        <f t="array" ref="V1650">INDEX(AS$11:AS$66,MATCH(C1650&amp;G1650,AO$11:AO$66&amp;AP$11:AP$66,0),0)</f>
        <v>8</v>
      </c>
      <c r="X1650" s="120">
        <f t="shared" si="388"/>
        <v>3.5714285714285712E-2</v>
      </c>
      <c r="Y1650" s="61">
        <f t="array" ref="Y1650">INDEX($AQ$11:$AR$66,MATCH($C1650&amp;$G1650,$AO$11:$AO$66&amp;$AP$11:$AP$66,0),COUNTIF($AQ$10:$AR$10,"&lt;"&amp;Z1650)+1)</f>
        <v>1.4999999999999999E-4</v>
      </c>
      <c r="Z1650" s="61">
        <f>INDEX(AJ$11:AJ$92,MATCH(F1650,AI$11:AI$92,0))</f>
        <v>0.4375</v>
      </c>
      <c r="AA1650" s="61">
        <f t="array" ref="AA1650">INDEX($AT$11:$AV$66,MATCH($C1650&amp;$G1650,$AO$11:$AO$66&amp;$AP$11:$AP$66,0),COUNTIF($AT$10:$AV$10,"&lt;"&amp;Z1650)+1)</f>
        <v>5.0000000000000001E-4</v>
      </c>
      <c r="AB1650" s="111">
        <f t="shared" si="389"/>
        <v>0.41430289097005968</v>
      </c>
      <c r="AC1650" s="121">
        <f t="array" ref="AC1650">INDEX($AW$11:$BA$66,MATCH($C1650&amp;$G1650,$AO$11:$AO$66&amp;$AP$11:$AP$66,0),COUNTIF($AW$10:$BA$10,"&lt;"&amp;Z1650)+1)</f>
        <v>1E-4</v>
      </c>
      <c r="AD1650" s="62">
        <v>0.42709999999999998</v>
      </c>
      <c r="AE1650" s="61">
        <f t="array" ref="AE1650">INDEX($AT$11:$AV$66,MATCH($C1650&amp;$G1650,$AO$11:$AO$66&amp;$AP$11:$AP$66,0),COUNTIF($AT$10:$AV$10,"&lt;"&amp;AD1650)+1)</f>
        <v>5.0000000000000001E-4</v>
      </c>
      <c r="AF1650" s="111">
        <f t="shared" si="390"/>
        <v>0.41163526064670641</v>
      </c>
      <c r="AG1650" s="121">
        <f t="array" ref="AG1650">INDEX($AW$11:$BA$66,MATCH($C1650&amp;$G1650,$AO$11:$AO$66&amp;$AP$11:$AP$66,0),COUNTIF($AW$10:$BA$10,"&lt;"&amp;AD1650)+1)</f>
        <v>1E-4</v>
      </c>
    </row>
    <row r="1651" spans="2:33" ht="12.75" customHeight="1" x14ac:dyDescent="0.3">
      <c r="B1651" s="81" t="str">
        <f t="shared" si="378"/>
        <v>7/16-32 UN</v>
      </c>
      <c r="C1651" s="71" t="s">
        <v>498</v>
      </c>
      <c r="D1651" s="71"/>
      <c r="E1651" s="79" t="s">
        <v>604</v>
      </c>
      <c r="F1651" s="82" t="s">
        <v>230</v>
      </c>
      <c r="G1651" s="58">
        <v>32</v>
      </c>
      <c r="H1651" s="71" t="s">
        <v>521</v>
      </c>
      <c r="I1651" s="71" t="s">
        <v>660</v>
      </c>
      <c r="J1651" s="71" t="s">
        <v>588</v>
      </c>
      <c r="K1651" s="71" t="s">
        <v>600</v>
      </c>
      <c r="L1651" s="85">
        <f t="shared" si="379"/>
        <v>11.0871</v>
      </c>
      <c r="M1651" s="85">
        <f t="shared" si="380"/>
        <v>0.79379999999999995</v>
      </c>
      <c r="N1651" s="71">
        <v>60</v>
      </c>
      <c r="O1651" s="100">
        <f t="shared" si="381"/>
        <v>10.827999999999999</v>
      </c>
      <c r="P1651" s="85">
        <f t="shared" si="382"/>
        <v>0</v>
      </c>
      <c r="Q1651" s="58">
        <f t="shared" si="383"/>
        <v>7.6</v>
      </c>
      <c r="R1651" s="100">
        <f t="shared" si="384"/>
        <v>10.484299999999999</v>
      </c>
      <c r="S1651" s="85">
        <f t="shared" si="385"/>
        <v>0</v>
      </c>
      <c r="T1651" s="58">
        <f t="shared" si="386"/>
        <v>2.5</v>
      </c>
      <c r="U1651" s="58">
        <f t="shared" si="387"/>
        <v>2.5</v>
      </c>
      <c r="V1651" s="58">
        <f t="array" ref="V1651">INDEX(AS$11:AS$66,MATCH(C1651&amp;G1651,AO$11:AO$66&amp;AP$11:AP$66,0),0)</f>
        <v>12</v>
      </c>
      <c r="X1651" s="120">
        <f t="shared" si="388"/>
        <v>3.125E-2</v>
      </c>
      <c r="Y1651" s="61">
        <f t="array" ref="Y1651">INDEX($AQ$11:$AR$66,MATCH($C1651&amp;$G1651,$AO$11:$AO$66&amp;$AP$11:$AP$66,0),COUNTIF($AQ$10:$AR$10,"&lt;"&amp;Z1651)+1)</f>
        <v>1E-4</v>
      </c>
      <c r="Z1651" s="123">
        <v>0.4365</v>
      </c>
      <c r="AA1651" s="61">
        <f t="array" ref="AA1651">INDEX($AT$11:$AV$66,MATCH($C1651&amp;$G1651,$AO$11:$AO$66&amp;$AP$11:$AP$66,0),COUNTIF($AT$10:$AV$10,"&lt;"&amp;Z1651)+1)</f>
        <v>2.9999999999999997E-4</v>
      </c>
      <c r="AB1651" s="111">
        <f t="shared" si="389"/>
        <v>0.41620252959880222</v>
      </c>
      <c r="AC1651" s="121">
        <f t="array" ref="AC1651">INDEX($AW$11:$BA$66,MATCH($C1651&amp;$G1651,$AO$11:$AO$66&amp;$AP$11:$AP$66,0),COUNTIF($AW$10:$BA$10,"&lt;"&amp;Z1651)+1)</f>
        <v>1E-4</v>
      </c>
      <c r="AD1651" s="62">
        <v>0.42630000000000001</v>
      </c>
      <c r="AE1651" s="61">
        <f t="array" ref="AE1651">INDEX($AT$11:$AV$66,MATCH($C1651&amp;$G1651,$AO$11:$AO$66&amp;$AP$11:$AP$66,0),COUNTIF($AT$10:$AV$10,"&lt;"&amp;AD1651)+1)</f>
        <v>2.9999999999999997E-4</v>
      </c>
      <c r="AF1651" s="111">
        <f t="shared" si="390"/>
        <v>0.41276835306586818</v>
      </c>
      <c r="AG1651" s="121">
        <f t="array" ref="AG1651">INDEX($AW$11:$BA$66,MATCH($C1651&amp;$G1651,$AO$11:$AO$66&amp;$AP$11:$AP$66,0),COUNTIF($AW$10:$BA$10,"&lt;"&amp;AD1651)+1)</f>
        <v>1E-4</v>
      </c>
    </row>
    <row r="1652" spans="2:33" ht="12.75" customHeight="1" x14ac:dyDescent="0.3">
      <c r="B1652" s="81" t="str">
        <f t="shared" si="378"/>
        <v>7/16-32 UN</v>
      </c>
      <c r="C1652" s="71" t="s">
        <v>498</v>
      </c>
      <c r="D1652" s="71"/>
      <c r="E1652" s="79" t="s">
        <v>604</v>
      </c>
      <c r="F1652" s="82" t="s">
        <v>230</v>
      </c>
      <c r="G1652" s="58">
        <v>32</v>
      </c>
      <c r="H1652" s="71" t="s">
        <v>521</v>
      </c>
      <c r="I1652" s="71" t="s">
        <v>661</v>
      </c>
      <c r="J1652" s="71" t="s">
        <v>588</v>
      </c>
      <c r="K1652" s="71" t="s">
        <v>600</v>
      </c>
      <c r="L1652" s="85">
        <f t="shared" si="379"/>
        <v>11.112500000000001</v>
      </c>
      <c r="M1652" s="85">
        <f t="shared" si="380"/>
        <v>0.79379999999999995</v>
      </c>
      <c r="N1652" s="71">
        <v>60</v>
      </c>
      <c r="O1652" s="100">
        <f t="shared" si="381"/>
        <v>10.876300000000001</v>
      </c>
      <c r="P1652" s="85">
        <f t="shared" si="382"/>
        <v>0</v>
      </c>
      <c r="Q1652" s="58">
        <f t="shared" si="383"/>
        <v>7.6</v>
      </c>
      <c r="R1652" s="100">
        <f t="shared" si="384"/>
        <v>10.5326</v>
      </c>
      <c r="S1652" s="85">
        <f t="shared" si="385"/>
        <v>0</v>
      </c>
      <c r="T1652" s="58">
        <f t="shared" si="386"/>
        <v>2.5</v>
      </c>
      <c r="U1652" s="58">
        <f t="shared" si="387"/>
        <v>2.5</v>
      </c>
      <c r="V1652" s="58">
        <f t="array" ref="V1652">INDEX(AS$11:AS$66,MATCH(C1652&amp;G1652,AO$11:AO$66&amp;AP$11:AP$66,0),0)</f>
        <v>12</v>
      </c>
      <c r="X1652" s="120">
        <f t="shared" si="388"/>
        <v>3.125E-2</v>
      </c>
      <c r="Y1652" s="61">
        <f t="array" ref="Y1652">INDEX($AQ$11:$AR$66,MATCH($C1652&amp;$G1652,$AO$11:$AO$66&amp;$AP$11:$AP$66,0),COUNTIF($AQ$10:$AR$10,"&lt;"&amp;Z1652)+1)</f>
        <v>1E-4</v>
      </c>
      <c r="Z1652" s="61">
        <f>INDEX(AJ$11:AJ$92,MATCH(F1652,AI$11:AI$92,0))</f>
        <v>0.4375</v>
      </c>
      <c r="AA1652" s="61">
        <f t="array" ref="AA1652">INDEX($AT$11:$AV$66,MATCH($C1652&amp;$G1652,$AO$11:$AO$66&amp;$AP$11:$AP$66,0),COUNTIF($AT$10:$AV$10,"&lt;"&amp;Z1652)+1)</f>
        <v>2.9999999999999997E-4</v>
      </c>
      <c r="AB1652" s="111">
        <f t="shared" si="389"/>
        <v>0.41720252959880222</v>
      </c>
      <c r="AC1652" s="121">
        <f t="array" ref="AC1652">INDEX($AW$11:$BA$66,MATCH($C1652&amp;$G1652,$AO$11:$AO$66&amp;$AP$11:$AP$66,0),COUNTIF($AW$10:$BA$10,"&lt;"&amp;Z1652)+1)</f>
        <v>1E-4</v>
      </c>
      <c r="AD1652" s="62">
        <v>0.42820000000000003</v>
      </c>
      <c r="AE1652" s="61">
        <f t="array" ref="AE1652">INDEX($AT$11:$AV$66,MATCH($C1652&amp;$G1652,$AO$11:$AO$66&amp;$AP$11:$AP$66,0),COUNTIF($AT$10:$AV$10,"&lt;"&amp;AD1652)+1)</f>
        <v>2.9999999999999997E-4</v>
      </c>
      <c r="AF1652" s="111">
        <f t="shared" si="390"/>
        <v>0.41466835306586819</v>
      </c>
      <c r="AG1652" s="121">
        <f t="array" ref="AG1652">INDEX($AW$11:$BA$66,MATCH($C1652&amp;$G1652,$AO$11:$AO$66&amp;$AP$11:$AP$66,0),COUNTIF($AW$10:$BA$10,"&lt;"&amp;AD1652)+1)</f>
        <v>1E-4</v>
      </c>
    </row>
    <row r="1653" spans="2:33" ht="12.75" customHeight="1" x14ac:dyDescent="0.3">
      <c r="B1653" s="81" t="str">
        <f t="shared" si="378"/>
        <v>1/2-16 UN</v>
      </c>
      <c r="C1653" s="71" t="s">
        <v>498</v>
      </c>
      <c r="D1653" s="71"/>
      <c r="E1653" s="79" t="s">
        <v>604</v>
      </c>
      <c r="F1653" s="82" t="s">
        <v>50</v>
      </c>
      <c r="G1653" s="58">
        <v>16</v>
      </c>
      <c r="H1653" s="71" t="s">
        <v>521</v>
      </c>
      <c r="I1653" s="71" t="s">
        <v>660</v>
      </c>
      <c r="J1653" s="71" t="s">
        <v>588</v>
      </c>
      <c r="K1653" s="71" t="s">
        <v>600</v>
      </c>
      <c r="L1653" s="85">
        <f t="shared" si="379"/>
        <v>12.664400000000001</v>
      </c>
      <c r="M1653" s="85">
        <f t="shared" si="380"/>
        <v>1.5874999999999999</v>
      </c>
      <c r="N1653" s="71">
        <v>60</v>
      </c>
      <c r="O1653" s="100">
        <f t="shared" si="381"/>
        <v>12.202199999999999</v>
      </c>
      <c r="P1653" s="85">
        <f t="shared" si="382"/>
        <v>0</v>
      </c>
      <c r="Q1653" s="58">
        <f t="shared" si="383"/>
        <v>15.2</v>
      </c>
      <c r="R1653" s="100">
        <f t="shared" si="384"/>
        <v>11.514799999999999</v>
      </c>
      <c r="S1653" s="85">
        <f t="shared" si="385"/>
        <v>0</v>
      </c>
      <c r="T1653" s="58">
        <f t="shared" si="386"/>
        <v>2.5</v>
      </c>
      <c r="U1653" s="58">
        <f t="shared" si="387"/>
        <v>3.8</v>
      </c>
      <c r="V1653" s="58">
        <f t="array" ref="V1653">INDEX(AS$11:AS$66,MATCH(C1653&amp;G1653,AO$11:AO$66&amp;AP$11:AP$66,0),0)</f>
        <v>8</v>
      </c>
      <c r="X1653" s="120">
        <f t="shared" si="388"/>
        <v>6.25E-2</v>
      </c>
      <c r="Y1653" s="61">
        <f t="array" ref="Y1653">INDEX($AQ$11:$AR$66,MATCH($C1653&amp;$G1653,$AO$11:$AO$66&amp;$AP$11:$AP$66,0),COUNTIF($AQ$10:$AR$10,"&lt;"&amp;Z1653)+1)</f>
        <v>1.4999999999999999E-4</v>
      </c>
      <c r="Z1653" s="123">
        <v>0.49859999999999999</v>
      </c>
      <c r="AA1653" s="61">
        <f t="array" ref="AA1653">INDEX($AT$11:$AV$66,MATCH($C1653&amp;$G1653,$AO$11:$AO$66&amp;$AP$11:$AP$66,0),COUNTIF($AT$10:$AV$10,"&lt;"&amp;Z1653)+1)</f>
        <v>5.9999999999999995E-4</v>
      </c>
      <c r="AB1653" s="111">
        <f t="shared" si="389"/>
        <v>0.45800505919760442</v>
      </c>
      <c r="AC1653" s="121">
        <f t="array" ref="AC1653">INDEX($AW$11:$BA$66,MATCH($C1653&amp;$G1653,$AO$11:$AO$66&amp;$AP$11:$AP$66,0),COUNTIF($AW$10:$BA$10,"&lt;"&amp;Z1653)+1)</f>
        <v>1E-4</v>
      </c>
      <c r="AD1653" s="62">
        <v>0.48039999999999999</v>
      </c>
      <c r="AE1653" s="61">
        <f t="array" ref="AE1653">INDEX($AT$11:$AV$66,MATCH($C1653&amp;$G1653,$AO$11:$AO$66&amp;$AP$11:$AP$66,0),COUNTIF($AT$10:$AV$10,"&lt;"&amp;AD1653)+1)</f>
        <v>5.9999999999999995E-4</v>
      </c>
      <c r="AF1653" s="111">
        <f t="shared" si="390"/>
        <v>0.45333670613173627</v>
      </c>
      <c r="AG1653" s="121">
        <f t="array" ref="AG1653">INDEX($AW$11:$BA$66,MATCH($C1653&amp;$G1653,$AO$11:$AO$66&amp;$AP$11:$AP$66,0),COUNTIF($AW$10:$BA$10,"&lt;"&amp;AD1653)+1)</f>
        <v>1E-4</v>
      </c>
    </row>
    <row r="1654" spans="2:33" ht="12.75" customHeight="1" x14ac:dyDescent="0.3">
      <c r="B1654" s="81" t="str">
        <f t="shared" si="378"/>
        <v>1/2-16 UN</v>
      </c>
      <c r="C1654" s="71" t="s">
        <v>498</v>
      </c>
      <c r="D1654" s="71"/>
      <c r="E1654" s="79" t="s">
        <v>604</v>
      </c>
      <c r="F1654" s="82" t="s">
        <v>50</v>
      </c>
      <c r="G1654" s="58">
        <v>16</v>
      </c>
      <c r="H1654" s="71" t="s">
        <v>521</v>
      </c>
      <c r="I1654" s="71" t="s">
        <v>661</v>
      </c>
      <c r="J1654" s="71" t="s">
        <v>588</v>
      </c>
      <c r="K1654" s="71" t="s">
        <v>600</v>
      </c>
      <c r="L1654" s="85">
        <f t="shared" si="379"/>
        <v>12.7</v>
      </c>
      <c r="M1654" s="85">
        <f t="shared" si="380"/>
        <v>1.5874999999999999</v>
      </c>
      <c r="N1654" s="71">
        <v>60</v>
      </c>
      <c r="O1654" s="100">
        <f t="shared" si="381"/>
        <v>12.2682</v>
      </c>
      <c r="P1654" s="85">
        <f t="shared" si="382"/>
        <v>0</v>
      </c>
      <c r="Q1654" s="58">
        <f t="shared" si="383"/>
        <v>15.2</v>
      </c>
      <c r="R1654" s="100">
        <f t="shared" si="384"/>
        <v>11.5808</v>
      </c>
      <c r="S1654" s="85">
        <f t="shared" si="385"/>
        <v>0</v>
      </c>
      <c r="T1654" s="58">
        <f t="shared" si="386"/>
        <v>2.5</v>
      </c>
      <c r="U1654" s="58">
        <f t="shared" si="387"/>
        <v>3.8</v>
      </c>
      <c r="V1654" s="58">
        <f t="array" ref="V1654">INDEX(AS$11:AS$66,MATCH(C1654&amp;G1654,AO$11:AO$66&amp;AP$11:AP$66,0),0)</f>
        <v>8</v>
      </c>
      <c r="X1654" s="120">
        <f t="shared" si="388"/>
        <v>6.25E-2</v>
      </c>
      <c r="Y1654" s="61">
        <f t="array" ref="Y1654">INDEX($AQ$11:$AR$66,MATCH($C1654&amp;$G1654,$AO$11:$AO$66&amp;$AP$11:$AP$66,0),COUNTIF($AQ$10:$AR$10,"&lt;"&amp;Z1654)+1)</f>
        <v>1.4999999999999999E-4</v>
      </c>
      <c r="Z1654" s="61">
        <f>INDEX(AJ$11:AJ$92,MATCH(F1654,AI$11:AI$92,0))</f>
        <v>0.5</v>
      </c>
      <c r="AA1654" s="61">
        <f t="array" ref="AA1654">INDEX($AT$11:$AV$66,MATCH($C1654&amp;$G1654,$AO$11:$AO$66&amp;$AP$11:$AP$66,0),COUNTIF($AT$10:$AV$10,"&lt;"&amp;Z1654)+1)</f>
        <v>5.9999999999999995E-4</v>
      </c>
      <c r="AB1654" s="111">
        <f t="shared" si="389"/>
        <v>0.45940505919760444</v>
      </c>
      <c r="AC1654" s="121">
        <f t="array" ref="AC1654">INDEX($AW$11:$BA$66,MATCH($C1654&amp;$G1654,$AO$11:$AO$66&amp;$AP$11:$AP$66,0),COUNTIF($AW$10:$BA$10,"&lt;"&amp;Z1654)+1)</f>
        <v>1E-4</v>
      </c>
      <c r="AD1654" s="62">
        <v>0.48299999999999998</v>
      </c>
      <c r="AE1654" s="61">
        <f t="array" ref="AE1654">INDEX($AT$11:$AV$66,MATCH($C1654&amp;$G1654,$AO$11:$AO$66&amp;$AP$11:$AP$66,0),COUNTIF($AT$10:$AV$10,"&lt;"&amp;AD1654)+1)</f>
        <v>5.9999999999999995E-4</v>
      </c>
      <c r="AF1654" s="111">
        <f t="shared" si="390"/>
        <v>0.45593670613173631</v>
      </c>
      <c r="AG1654" s="121">
        <f t="array" ref="AG1654">INDEX($AW$11:$BA$66,MATCH($C1654&amp;$G1654,$AO$11:$AO$66&amp;$AP$11:$AP$66,0),COUNTIF($AW$10:$BA$10,"&lt;"&amp;AD1654)+1)</f>
        <v>1E-4</v>
      </c>
    </row>
    <row r="1655" spans="2:33" ht="12.75" customHeight="1" x14ac:dyDescent="0.3">
      <c r="B1655" s="81" t="str">
        <f t="shared" si="378"/>
        <v>1/2-28 UNEF</v>
      </c>
      <c r="C1655" s="71" t="s">
        <v>498</v>
      </c>
      <c r="D1655" s="71"/>
      <c r="E1655" s="79" t="s">
        <v>48</v>
      </c>
      <c r="F1655" s="82" t="s">
        <v>50</v>
      </c>
      <c r="G1655" s="58">
        <v>28</v>
      </c>
      <c r="H1655" s="71" t="s">
        <v>521</v>
      </c>
      <c r="I1655" s="71" t="s">
        <v>660</v>
      </c>
      <c r="J1655" s="71" t="s">
        <v>588</v>
      </c>
      <c r="K1655" s="71" t="s">
        <v>600</v>
      </c>
      <c r="L1655" s="85">
        <f t="shared" si="379"/>
        <v>12.6721</v>
      </c>
      <c r="M1655" s="85">
        <f t="shared" si="380"/>
        <v>0.90710000000000002</v>
      </c>
      <c r="N1655" s="71">
        <v>60</v>
      </c>
      <c r="O1655" s="100">
        <f t="shared" si="381"/>
        <v>12.3825</v>
      </c>
      <c r="P1655" s="85">
        <f t="shared" si="382"/>
        <v>0</v>
      </c>
      <c r="Q1655" s="58">
        <f t="shared" si="383"/>
        <v>12.7</v>
      </c>
      <c r="R1655" s="100">
        <f t="shared" si="384"/>
        <v>11.989699999999999</v>
      </c>
      <c r="S1655" s="85">
        <f t="shared" si="385"/>
        <v>0</v>
      </c>
      <c r="T1655" s="58">
        <f t="shared" si="386"/>
        <v>2.5</v>
      </c>
      <c r="U1655" s="58">
        <f t="shared" si="387"/>
        <v>3.8</v>
      </c>
      <c r="V1655" s="58">
        <f t="array" ref="V1655">INDEX(AS$11:AS$66,MATCH(C1655&amp;G1655,AO$11:AO$66&amp;AP$11:AP$66,0),0)</f>
        <v>8</v>
      </c>
      <c r="X1655" s="120">
        <f t="shared" si="388"/>
        <v>3.5714285714285712E-2</v>
      </c>
      <c r="Y1655" s="61">
        <f t="array" ref="Y1655">INDEX($AQ$11:$AR$66,MATCH($C1655&amp;$G1655,$AO$11:$AO$66&amp;$AP$11:$AP$66,0),COUNTIF($AQ$10:$AR$10,"&lt;"&amp;Z1655)+1)</f>
        <v>1.4999999999999999E-4</v>
      </c>
      <c r="Z1655" s="123">
        <v>0.49890000000000001</v>
      </c>
      <c r="AA1655" s="61">
        <f t="array" ref="AA1655">INDEX($AT$11:$AV$66,MATCH($C1655&amp;$G1655,$AO$11:$AO$66&amp;$AP$11:$AP$66,0),COUNTIF($AT$10:$AV$10,"&lt;"&amp;Z1655)+1)</f>
        <v>5.0000000000000001E-4</v>
      </c>
      <c r="AB1655" s="111">
        <f t="shared" si="389"/>
        <v>0.47570289097005969</v>
      </c>
      <c r="AC1655" s="121">
        <f t="array" ref="AC1655">INDEX($AW$11:$BA$66,MATCH($C1655&amp;$G1655,$AO$11:$AO$66&amp;$AP$11:$AP$66,0),COUNTIF($AW$10:$BA$10,"&lt;"&amp;Z1655)+1)</f>
        <v>1E-4</v>
      </c>
      <c r="AD1655" s="62">
        <v>0.48749999999999999</v>
      </c>
      <c r="AE1655" s="61">
        <f t="array" ref="AE1655">INDEX($AT$11:$AV$66,MATCH($C1655&amp;$G1655,$AO$11:$AO$66&amp;$AP$11:$AP$66,0),COUNTIF($AT$10:$AV$10,"&lt;"&amp;AD1655)+1)</f>
        <v>5.0000000000000001E-4</v>
      </c>
      <c r="AF1655" s="111">
        <f t="shared" si="390"/>
        <v>0.47203526064670642</v>
      </c>
      <c r="AG1655" s="121">
        <f t="array" ref="AG1655">INDEX($AW$11:$BA$66,MATCH($C1655&amp;$G1655,$AO$11:$AO$66&amp;$AP$11:$AP$66,0),COUNTIF($AW$10:$BA$10,"&lt;"&amp;AD1655)+1)</f>
        <v>1E-4</v>
      </c>
    </row>
    <row r="1656" spans="2:33" ht="12.75" customHeight="1" x14ac:dyDescent="0.3">
      <c r="B1656" s="81" t="str">
        <f t="shared" si="378"/>
        <v>1/2-28 UNEF</v>
      </c>
      <c r="C1656" s="71" t="s">
        <v>498</v>
      </c>
      <c r="D1656" s="71"/>
      <c r="E1656" s="79" t="s">
        <v>48</v>
      </c>
      <c r="F1656" s="82" t="s">
        <v>50</v>
      </c>
      <c r="G1656" s="58">
        <v>28</v>
      </c>
      <c r="H1656" s="71" t="s">
        <v>521</v>
      </c>
      <c r="I1656" s="71" t="s">
        <v>661</v>
      </c>
      <c r="J1656" s="71" t="s">
        <v>588</v>
      </c>
      <c r="K1656" s="71" t="s">
        <v>600</v>
      </c>
      <c r="L1656" s="85">
        <f t="shared" si="379"/>
        <v>12.7</v>
      </c>
      <c r="M1656" s="85">
        <f t="shared" si="380"/>
        <v>0.90710000000000002</v>
      </c>
      <c r="N1656" s="71">
        <v>60</v>
      </c>
      <c r="O1656" s="100">
        <f t="shared" si="381"/>
        <v>12.433299999999999</v>
      </c>
      <c r="P1656" s="85">
        <f t="shared" si="382"/>
        <v>0</v>
      </c>
      <c r="Q1656" s="58">
        <f t="shared" si="383"/>
        <v>12.7</v>
      </c>
      <c r="R1656" s="100">
        <f t="shared" si="384"/>
        <v>12.0405</v>
      </c>
      <c r="S1656" s="85">
        <f t="shared" si="385"/>
        <v>0</v>
      </c>
      <c r="T1656" s="58">
        <f t="shared" si="386"/>
        <v>2.5</v>
      </c>
      <c r="U1656" s="58">
        <f t="shared" si="387"/>
        <v>3.8</v>
      </c>
      <c r="V1656" s="58">
        <f t="array" ref="V1656">INDEX(AS$11:AS$66,MATCH(C1656&amp;G1656,AO$11:AO$66&amp;AP$11:AP$66,0),0)</f>
        <v>8</v>
      </c>
      <c r="X1656" s="120">
        <f t="shared" si="388"/>
        <v>3.5714285714285712E-2</v>
      </c>
      <c r="Y1656" s="61">
        <f t="array" ref="Y1656">INDEX($AQ$11:$AR$66,MATCH($C1656&amp;$G1656,$AO$11:$AO$66&amp;$AP$11:$AP$66,0),COUNTIF($AQ$10:$AR$10,"&lt;"&amp;Z1656)+1)</f>
        <v>1.4999999999999999E-4</v>
      </c>
      <c r="Z1656" s="61">
        <f>INDEX(AJ$11:AJ$92,MATCH(F1656,AI$11:AI$92,0))</f>
        <v>0.5</v>
      </c>
      <c r="AA1656" s="61">
        <f t="array" ref="AA1656">INDEX($AT$11:$AV$66,MATCH($C1656&amp;$G1656,$AO$11:$AO$66&amp;$AP$11:$AP$66,0),COUNTIF($AT$10:$AV$10,"&lt;"&amp;Z1656)+1)</f>
        <v>5.0000000000000001E-4</v>
      </c>
      <c r="AB1656" s="111">
        <f t="shared" si="389"/>
        <v>0.47680289097005968</v>
      </c>
      <c r="AC1656" s="121">
        <f t="array" ref="AC1656">INDEX($AW$11:$BA$66,MATCH($C1656&amp;$G1656,$AO$11:$AO$66&amp;$AP$11:$AP$66,0),COUNTIF($AW$10:$BA$10,"&lt;"&amp;Z1656)+1)</f>
        <v>1E-4</v>
      </c>
      <c r="AD1656" s="62">
        <v>0.48949999999999999</v>
      </c>
      <c r="AE1656" s="61">
        <f t="array" ref="AE1656">INDEX($AT$11:$AV$66,MATCH($C1656&amp;$G1656,$AO$11:$AO$66&amp;$AP$11:$AP$66,0),COUNTIF($AT$10:$AV$10,"&lt;"&amp;AD1656)+1)</f>
        <v>5.0000000000000001E-4</v>
      </c>
      <c r="AF1656" s="111">
        <f t="shared" si="390"/>
        <v>0.47403526064670642</v>
      </c>
      <c r="AG1656" s="121">
        <f t="array" ref="AG1656">INDEX($AW$11:$BA$66,MATCH($C1656&amp;$G1656,$AO$11:$AO$66&amp;$AP$11:$AP$66,0),COUNTIF($AW$10:$BA$10,"&lt;"&amp;AD1656)+1)</f>
        <v>1E-4</v>
      </c>
    </row>
    <row r="1657" spans="2:33" ht="12.75" customHeight="1" x14ac:dyDescent="0.3">
      <c r="B1657" s="81" t="str">
        <f t="shared" si="378"/>
        <v>1/2-32 UN</v>
      </c>
      <c r="C1657" s="71" t="s">
        <v>498</v>
      </c>
      <c r="D1657" s="71"/>
      <c r="E1657" s="79" t="s">
        <v>604</v>
      </c>
      <c r="F1657" s="82" t="s">
        <v>50</v>
      </c>
      <c r="G1657" s="58">
        <v>32</v>
      </c>
      <c r="H1657" s="71" t="s">
        <v>521</v>
      </c>
      <c r="I1657" s="71" t="s">
        <v>660</v>
      </c>
      <c r="J1657" s="71" t="s">
        <v>588</v>
      </c>
      <c r="K1657" s="71" t="s">
        <v>600</v>
      </c>
      <c r="L1657" s="85">
        <f t="shared" si="379"/>
        <v>12.6746</v>
      </c>
      <c r="M1657" s="85">
        <f t="shared" si="380"/>
        <v>0.79379999999999995</v>
      </c>
      <c r="N1657" s="71">
        <v>60</v>
      </c>
      <c r="O1657" s="100">
        <f t="shared" si="381"/>
        <v>12.413</v>
      </c>
      <c r="P1657" s="85">
        <f t="shared" si="382"/>
        <v>0</v>
      </c>
      <c r="Q1657" s="58">
        <f t="shared" si="383"/>
        <v>7.6</v>
      </c>
      <c r="R1657" s="100">
        <f t="shared" si="384"/>
        <v>12.0693</v>
      </c>
      <c r="S1657" s="85">
        <f t="shared" si="385"/>
        <v>0</v>
      </c>
      <c r="T1657" s="58">
        <f t="shared" si="386"/>
        <v>2.5</v>
      </c>
      <c r="U1657" s="58">
        <f t="shared" si="387"/>
        <v>2.5</v>
      </c>
      <c r="V1657" s="58">
        <f t="array" ref="V1657">INDEX(AS$11:AS$66,MATCH(C1657&amp;G1657,AO$11:AO$66&amp;AP$11:AP$66,0),0)</f>
        <v>12</v>
      </c>
      <c r="X1657" s="120">
        <f t="shared" si="388"/>
        <v>3.125E-2</v>
      </c>
      <c r="Y1657" s="61">
        <f t="array" ref="Y1657">INDEX($AQ$11:$AR$66,MATCH($C1657&amp;$G1657,$AO$11:$AO$66&amp;$AP$11:$AP$66,0),COUNTIF($AQ$10:$AR$10,"&lt;"&amp;Z1657)+1)</f>
        <v>1E-4</v>
      </c>
      <c r="Z1657" s="123">
        <v>0.499</v>
      </c>
      <c r="AA1657" s="61">
        <f t="array" ref="AA1657">INDEX($AT$11:$AV$66,MATCH($C1657&amp;$G1657,$AO$11:$AO$66&amp;$AP$11:$AP$66,0),COUNTIF($AT$10:$AV$10,"&lt;"&amp;Z1657)+1)</f>
        <v>2.9999999999999997E-4</v>
      </c>
      <c r="AB1657" s="111">
        <f t="shared" si="389"/>
        <v>0.47870252959880222</v>
      </c>
      <c r="AC1657" s="121">
        <f t="array" ref="AC1657">INDEX($AW$11:$BA$66,MATCH($C1657&amp;$G1657,$AO$11:$AO$66&amp;$AP$11:$AP$66,0),COUNTIF($AW$10:$BA$10,"&lt;"&amp;Z1657)+1)</f>
        <v>1E-4</v>
      </c>
      <c r="AD1657" s="62">
        <v>0.48870000000000002</v>
      </c>
      <c r="AE1657" s="61">
        <f t="array" ref="AE1657">INDEX($AT$11:$AV$66,MATCH($C1657&amp;$G1657,$AO$11:$AO$66&amp;$AP$11:$AP$66,0),COUNTIF($AT$10:$AV$10,"&lt;"&amp;AD1657)+1)</f>
        <v>2.9999999999999997E-4</v>
      </c>
      <c r="AF1657" s="111">
        <f t="shared" si="390"/>
        <v>0.47516835306586819</v>
      </c>
      <c r="AG1657" s="121">
        <f t="array" ref="AG1657">INDEX($AW$11:$BA$66,MATCH($C1657&amp;$G1657,$AO$11:$AO$66&amp;$AP$11:$AP$66,0),COUNTIF($AW$10:$BA$10,"&lt;"&amp;AD1657)+1)</f>
        <v>1E-4</v>
      </c>
    </row>
    <row r="1658" spans="2:33" ht="12.75" customHeight="1" x14ac:dyDescent="0.3">
      <c r="B1658" s="81" t="str">
        <f t="shared" si="378"/>
        <v>1/2-32 UN</v>
      </c>
      <c r="C1658" s="71" t="s">
        <v>498</v>
      </c>
      <c r="D1658" s="71"/>
      <c r="E1658" s="79" t="s">
        <v>604</v>
      </c>
      <c r="F1658" s="82" t="s">
        <v>50</v>
      </c>
      <c r="G1658" s="58">
        <v>32</v>
      </c>
      <c r="H1658" s="71" t="s">
        <v>521</v>
      </c>
      <c r="I1658" s="71" t="s">
        <v>661</v>
      </c>
      <c r="J1658" s="71" t="s">
        <v>588</v>
      </c>
      <c r="K1658" s="71" t="s">
        <v>600</v>
      </c>
      <c r="L1658" s="85">
        <f t="shared" si="379"/>
        <v>12.7</v>
      </c>
      <c r="M1658" s="85">
        <f t="shared" si="380"/>
        <v>0.79379999999999995</v>
      </c>
      <c r="N1658" s="71">
        <v>60</v>
      </c>
      <c r="O1658" s="100">
        <f t="shared" si="381"/>
        <v>12.4612</v>
      </c>
      <c r="P1658" s="85">
        <f t="shared" si="382"/>
        <v>0</v>
      </c>
      <c r="Q1658" s="58">
        <f t="shared" si="383"/>
        <v>7.6</v>
      </c>
      <c r="R1658" s="100">
        <f t="shared" si="384"/>
        <v>12.1175</v>
      </c>
      <c r="S1658" s="85">
        <f t="shared" si="385"/>
        <v>0</v>
      </c>
      <c r="T1658" s="58">
        <f t="shared" si="386"/>
        <v>2.5</v>
      </c>
      <c r="U1658" s="58">
        <f t="shared" si="387"/>
        <v>2.5</v>
      </c>
      <c r="V1658" s="58">
        <f t="array" ref="V1658">INDEX(AS$11:AS$66,MATCH(C1658&amp;G1658,AO$11:AO$66&amp;AP$11:AP$66,0),0)</f>
        <v>12</v>
      </c>
      <c r="X1658" s="120">
        <f t="shared" si="388"/>
        <v>3.125E-2</v>
      </c>
      <c r="Y1658" s="61">
        <f t="array" ref="Y1658">INDEX($AQ$11:$AR$66,MATCH($C1658&amp;$G1658,$AO$11:$AO$66&amp;$AP$11:$AP$66,0),COUNTIF($AQ$10:$AR$10,"&lt;"&amp;Z1658)+1)</f>
        <v>1E-4</v>
      </c>
      <c r="Z1658" s="61">
        <f>INDEX(AJ$11:AJ$92,MATCH(F1658,AI$11:AI$92,0))</f>
        <v>0.5</v>
      </c>
      <c r="AA1658" s="61">
        <f t="array" ref="AA1658">INDEX($AT$11:$AV$66,MATCH($C1658&amp;$G1658,$AO$11:$AO$66&amp;$AP$11:$AP$66,0),COUNTIF($AT$10:$AV$10,"&lt;"&amp;Z1658)+1)</f>
        <v>2.9999999999999997E-4</v>
      </c>
      <c r="AB1658" s="111">
        <f t="shared" si="389"/>
        <v>0.47970252959880222</v>
      </c>
      <c r="AC1658" s="121">
        <f t="array" ref="AC1658">INDEX($AW$11:$BA$66,MATCH($C1658&amp;$G1658,$AO$11:$AO$66&amp;$AP$11:$AP$66,0),COUNTIF($AW$10:$BA$10,"&lt;"&amp;Z1658)+1)</f>
        <v>1E-4</v>
      </c>
      <c r="AD1658" s="62">
        <v>0.49059999999999998</v>
      </c>
      <c r="AE1658" s="61">
        <f t="array" ref="AE1658">INDEX($AT$11:$AV$66,MATCH($C1658&amp;$G1658,$AO$11:$AO$66&amp;$AP$11:$AP$66,0),COUNTIF($AT$10:$AV$10,"&lt;"&amp;AD1658)+1)</f>
        <v>2.9999999999999997E-4</v>
      </c>
      <c r="AF1658" s="111">
        <f t="shared" si="390"/>
        <v>0.47706835306586814</v>
      </c>
      <c r="AG1658" s="121">
        <f t="array" ref="AG1658">INDEX($AW$11:$BA$66,MATCH($C1658&amp;$G1658,$AO$11:$AO$66&amp;$AP$11:$AP$66,0),COUNTIF($AW$10:$BA$10,"&lt;"&amp;AD1658)+1)</f>
        <v>1E-4</v>
      </c>
    </row>
    <row r="1659" spans="2:33" ht="12.75" customHeight="1" x14ac:dyDescent="0.3">
      <c r="B1659" s="81" t="str">
        <f t="shared" si="378"/>
        <v>9/16-16 UN</v>
      </c>
      <c r="C1659" s="71" t="s">
        <v>498</v>
      </c>
      <c r="D1659" s="71"/>
      <c r="E1659" s="79" t="s">
        <v>604</v>
      </c>
      <c r="F1659" s="82" t="s">
        <v>51</v>
      </c>
      <c r="G1659" s="58">
        <v>16</v>
      </c>
      <c r="H1659" s="71" t="s">
        <v>521</v>
      </c>
      <c r="I1659" s="71" t="s">
        <v>660</v>
      </c>
      <c r="J1659" s="71" t="s">
        <v>588</v>
      </c>
      <c r="K1659" s="71" t="s">
        <v>600</v>
      </c>
      <c r="L1659" s="85">
        <f t="shared" si="379"/>
        <v>14.251899999999999</v>
      </c>
      <c r="M1659" s="85">
        <f t="shared" si="380"/>
        <v>1.5874999999999999</v>
      </c>
      <c r="N1659" s="71">
        <v>60</v>
      </c>
      <c r="O1659" s="100">
        <f t="shared" si="381"/>
        <v>13.7897</v>
      </c>
      <c r="P1659" s="85">
        <f t="shared" si="382"/>
        <v>0</v>
      </c>
      <c r="Q1659" s="58">
        <f t="shared" si="383"/>
        <v>15.2</v>
      </c>
      <c r="R1659" s="100">
        <f t="shared" si="384"/>
        <v>13.1023</v>
      </c>
      <c r="S1659" s="85">
        <f t="shared" si="385"/>
        <v>0</v>
      </c>
      <c r="T1659" s="58">
        <f t="shared" si="386"/>
        <v>5.0999999999999996</v>
      </c>
      <c r="U1659" s="58">
        <f t="shared" si="387"/>
        <v>3.8</v>
      </c>
      <c r="V1659" s="58">
        <f t="array" ref="V1659">INDEX(AS$11:AS$66,MATCH(C1659&amp;G1659,AO$11:AO$66&amp;AP$11:AP$66,0),0)</f>
        <v>8</v>
      </c>
      <c r="X1659" s="120">
        <f t="shared" si="388"/>
        <v>6.25E-2</v>
      </c>
      <c r="Y1659" s="61">
        <f t="array" ref="Y1659">INDEX($AQ$11:$AR$66,MATCH($C1659&amp;$G1659,$AO$11:$AO$66&amp;$AP$11:$AP$66,0),COUNTIF($AQ$10:$AR$10,"&lt;"&amp;Z1659)+1)</f>
        <v>1.4999999999999999E-4</v>
      </c>
      <c r="Z1659" s="123">
        <v>0.56110000000000004</v>
      </c>
      <c r="AA1659" s="61">
        <f t="array" ref="AA1659">INDEX($AT$11:$AV$66,MATCH($C1659&amp;$G1659,$AO$11:$AO$66&amp;$AP$11:$AP$66,0),COUNTIF($AT$10:$AV$10,"&lt;"&amp;Z1659)+1)</f>
        <v>5.9999999999999995E-4</v>
      </c>
      <c r="AB1659" s="111">
        <f t="shared" si="389"/>
        <v>0.52050505919760448</v>
      </c>
      <c r="AC1659" s="121">
        <f t="array" ref="AC1659">INDEX($AW$11:$BA$66,MATCH($C1659&amp;$G1659,$AO$11:$AO$66&amp;$AP$11:$AP$66,0),COUNTIF($AW$10:$BA$10,"&lt;"&amp;Z1659)+1)</f>
        <v>2.0000000000000001E-4</v>
      </c>
      <c r="AD1659" s="62">
        <v>0.54290000000000005</v>
      </c>
      <c r="AE1659" s="61">
        <f t="array" ref="AE1659">INDEX($AT$11:$AV$66,MATCH($C1659&amp;$G1659,$AO$11:$AO$66&amp;$AP$11:$AP$66,0),COUNTIF($AT$10:$AV$10,"&lt;"&amp;AD1659)+1)</f>
        <v>5.9999999999999995E-4</v>
      </c>
      <c r="AF1659" s="111">
        <f t="shared" si="390"/>
        <v>0.51583670613173638</v>
      </c>
      <c r="AG1659" s="121">
        <f t="array" ref="AG1659">INDEX($AW$11:$BA$66,MATCH($C1659&amp;$G1659,$AO$11:$AO$66&amp;$AP$11:$AP$66,0),COUNTIF($AW$10:$BA$10,"&lt;"&amp;AD1659)+1)</f>
        <v>2.0000000000000001E-4</v>
      </c>
    </row>
    <row r="1660" spans="2:33" ht="12.75" customHeight="1" x14ac:dyDescent="0.3">
      <c r="B1660" s="81" t="str">
        <f t="shared" si="378"/>
        <v>9/16-16 UN</v>
      </c>
      <c r="C1660" s="71" t="s">
        <v>498</v>
      </c>
      <c r="D1660" s="71"/>
      <c r="E1660" s="79" t="s">
        <v>604</v>
      </c>
      <c r="F1660" s="82" t="s">
        <v>51</v>
      </c>
      <c r="G1660" s="58">
        <v>16</v>
      </c>
      <c r="H1660" s="71" t="s">
        <v>521</v>
      </c>
      <c r="I1660" s="71" t="s">
        <v>661</v>
      </c>
      <c r="J1660" s="71" t="s">
        <v>588</v>
      </c>
      <c r="K1660" s="71" t="s">
        <v>600</v>
      </c>
      <c r="L1660" s="85">
        <f t="shared" si="379"/>
        <v>14.2875</v>
      </c>
      <c r="M1660" s="85">
        <f t="shared" si="380"/>
        <v>1.5874999999999999</v>
      </c>
      <c r="N1660" s="71">
        <v>60</v>
      </c>
      <c r="O1660" s="100">
        <f t="shared" si="381"/>
        <v>13.855700000000001</v>
      </c>
      <c r="P1660" s="85">
        <f t="shared" si="382"/>
        <v>0</v>
      </c>
      <c r="Q1660" s="58">
        <f t="shared" si="383"/>
        <v>15.2</v>
      </c>
      <c r="R1660" s="100">
        <f t="shared" si="384"/>
        <v>13.1683</v>
      </c>
      <c r="S1660" s="85">
        <f t="shared" si="385"/>
        <v>0</v>
      </c>
      <c r="T1660" s="58">
        <f t="shared" si="386"/>
        <v>5.0999999999999996</v>
      </c>
      <c r="U1660" s="58">
        <f t="shared" si="387"/>
        <v>3.8</v>
      </c>
      <c r="V1660" s="58">
        <f t="array" ref="V1660">INDEX(AS$11:AS$66,MATCH(C1660&amp;G1660,AO$11:AO$66&amp;AP$11:AP$66,0),0)</f>
        <v>8</v>
      </c>
      <c r="X1660" s="120">
        <f t="shared" si="388"/>
        <v>6.25E-2</v>
      </c>
      <c r="Y1660" s="61">
        <f t="array" ref="Y1660">INDEX($AQ$11:$AR$66,MATCH($C1660&amp;$G1660,$AO$11:$AO$66&amp;$AP$11:$AP$66,0),COUNTIF($AQ$10:$AR$10,"&lt;"&amp;Z1660)+1)</f>
        <v>1.4999999999999999E-4</v>
      </c>
      <c r="Z1660" s="61">
        <f>INDEX(AJ$11:AJ$92,MATCH(F1660,AI$11:AI$92,0))</f>
        <v>0.5625</v>
      </c>
      <c r="AA1660" s="61">
        <f t="array" ref="AA1660">INDEX($AT$11:$AV$66,MATCH($C1660&amp;$G1660,$AO$11:$AO$66&amp;$AP$11:$AP$66,0),COUNTIF($AT$10:$AV$10,"&lt;"&amp;Z1660)+1)</f>
        <v>5.9999999999999995E-4</v>
      </c>
      <c r="AB1660" s="111">
        <f t="shared" si="389"/>
        <v>0.52190505919760444</v>
      </c>
      <c r="AC1660" s="121">
        <f t="array" ref="AC1660">INDEX($AW$11:$BA$66,MATCH($C1660&amp;$G1660,$AO$11:$AO$66&amp;$AP$11:$AP$66,0),COUNTIF($AW$10:$BA$10,"&lt;"&amp;Z1660)+1)</f>
        <v>2.0000000000000001E-4</v>
      </c>
      <c r="AD1660" s="62">
        <v>0.54549999999999998</v>
      </c>
      <c r="AE1660" s="61">
        <f t="array" ref="AE1660">INDEX($AT$11:$AV$66,MATCH($C1660&amp;$G1660,$AO$11:$AO$66&amp;$AP$11:$AP$66,0),COUNTIF($AT$10:$AV$10,"&lt;"&amp;AD1660)+1)</f>
        <v>5.9999999999999995E-4</v>
      </c>
      <c r="AF1660" s="111">
        <f t="shared" si="390"/>
        <v>0.51843670613173631</v>
      </c>
      <c r="AG1660" s="121">
        <f t="array" ref="AG1660">INDEX($AW$11:$BA$66,MATCH($C1660&amp;$G1660,$AO$11:$AO$66&amp;$AP$11:$AP$66,0),COUNTIF($AW$10:$BA$10,"&lt;"&amp;AD1660)+1)</f>
        <v>2.0000000000000001E-4</v>
      </c>
    </row>
    <row r="1661" spans="2:33" ht="12.75" customHeight="1" x14ac:dyDescent="0.3">
      <c r="B1661" s="81" t="str">
        <f t="shared" si="378"/>
        <v>9/16-20 UN</v>
      </c>
      <c r="C1661" s="71" t="s">
        <v>498</v>
      </c>
      <c r="D1661" s="71"/>
      <c r="E1661" s="79" t="s">
        <v>604</v>
      </c>
      <c r="F1661" s="82" t="s">
        <v>51</v>
      </c>
      <c r="G1661" s="58">
        <v>20</v>
      </c>
      <c r="H1661" s="71" t="s">
        <v>521</v>
      </c>
      <c r="I1661" s="71" t="s">
        <v>660</v>
      </c>
      <c r="J1661" s="71" t="s">
        <v>588</v>
      </c>
      <c r="K1661" s="71" t="s">
        <v>600</v>
      </c>
      <c r="L1661" s="85">
        <f t="shared" si="379"/>
        <v>14.2545</v>
      </c>
      <c r="M1661" s="85">
        <f t="shared" si="380"/>
        <v>1.27</v>
      </c>
      <c r="N1661" s="71">
        <v>60</v>
      </c>
      <c r="O1661" s="100">
        <f t="shared" si="381"/>
        <v>13.8735</v>
      </c>
      <c r="P1661" s="85">
        <f t="shared" si="382"/>
        <v>0</v>
      </c>
      <c r="Q1661" s="58">
        <f t="shared" si="383"/>
        <v>12.7</v>
      </c>
      <c r="R1661" s="100">
        <f t="shared" si="384"/>
        <v>13.323600000000001</v>
      </c>
      <c r="S1661" s="85">
        <f t="shared" si="385"/>
        <v>0</v>
      </c>
      <c r="T1661" s="58">
        <f t="shared" si="386"/>
        <v>3.8</v>
      </c>
      <c r="U1661" s="58">
        <f t="shared" si="387"/>
        <v>3.8</v>
      </c>
      <c r="V1661" s="58">
        <f t="array" ref="V1661">INDEX(AS$11:AS$66,MATCH(C1661&amp;G1661,AO$11:AO$66&amp;AP$11:AP$66,0),0)</f>
        <v>8</v>
      </c>
      <c r="X1661" s="120">
        <f t="shared" si="388"/>
        <v>0.05</v>
      </c>
      <c r="Y1661" s="61">
        <f t="array" ref="Y1661">INDEX($AQ$11:$AR$66,MATCH($C1661&amp;$G1661,$AO$11:$AO$66&amp;$AP$11:$AP$66,0),COUNTIF($AQ$10:$AR$10,"&lt;"&amp;Z1661)+1)</f>
        <v>1.4999999999999999E-4</v>
      </c>
      <c r="Z1661" s="123">
        <v>0.56120000000000003</v>
      </c>
      <c r="AA1661" s="61">
        <f t="array" ref="AA1661">INDEX($AT$11:$AV$66,MATCH($C1661&amp;$G1661,$AO$11:$AO$66&amp;$AP$11:$AP$66,0),COUNTIF($AT$10:$AV$10,"&lt;"&amp;Z1661)+1)</f>
        <v>5.0000000000000001E-4</v>
      </c>
      <c r="AB1661" s="111">
        <f t="shared" si="389"/>
        <v>0.52872404735808365</v>
      </c>
      <c r="AC1661" s="121">
        <f t="array" ref="AC1661">INDEX($AW$11:$BA$66,MATCH($C1661&amp;$G1661,$AO$11:$AO$66&amp;$AP$11:$AP$66,0),COUNTIF($AW$10:$BA$10,"&lt;"&amp;Z1661)+1)</f>
        <v>1.4999999999999999E-4</v>
      </c>
      <c r="AD1661" s="62">
        <v>0.54620000000000002</v>
      </c>
      <c r="AE1661" s="61">
        <f t="array" ref="AE1661">INDEX($AT$11:$AV$66,MATCH($C1661&amp;$G1661,$AO$11:$AO$66&amp;$AP$11:$AP$66,0),COUNTIF($AT$10:$AV$10,"&lt;"&amp;AD1661)+1)</f>
        <v>5.0000000000000001E-4</v>
      </c>
      <c r="AF1661" s="111">
        <f t="shared" si="390"/>
        <v>0.52454936490538906</v>
      </c>
      <c r="AG1661" s="121">
        <f t="array" ref="AG1661">INDEX($AW$11:$BA$66,MATCH($C1661&amp;$G1661,$AO$11:$AO$66&amp;$AP$11:$AP$66,0),COUNTIF($AW$10:$BA$10,"&lt;"&amp;AD1661)+1)</f>
        <v>1.4999999999999999E-4</v>
      </c>
    </row>
    <row r="1662" spans="2:33" ht="12.75" customHeight="1" x14ac:dyDescent="0.3">
      <c r="B1662" s="81" t="str">
        <f t="shared" si="378"/>
        <v>9/16-20 UN</v>
      </c>
      <c r="C1662" s="71" t="s">
        <v>498</v>
      </c>
      <c r="D1662" s="71"/>
      <c r="E1662" s="79" t="s">
        <v>604</v>
      </c>
      <c r="F1662" s="82" t="s">
        <v>51</v>
      </c>
      <c r="G1662" s="58">
        <v>20</v>
      </c>
      <c r="H1662" s="71" t="s">
        <v>521</v>
      </c>
      <c r="I1662" s="71" t="s">
        <v>661</v>
      </c>
      <c r="J1662" s="71" t="s">
        <v>588</v>
      </c>
      <c r="K1662" s="71" t="s">
        <v>600</v>
      </c>
      <c r="L1662" s="85">
        <f t="shared" si="379"/>
        <v>14.2875</v>
      </c>
      <c r="M1662" s="85">
        <f t="shared" si="380"/>
        <v>1.27</v>
      </c>
      <c r="N1662" s="71">
        <v>60</v>
      </c>
      <c r="O1662" s="100">
        <f t="shared" si="381"/>
        <v>13.931900000000001</v>
      </c>
      <c r="P1662" s="85">
        <f t="shared" si="382"/>
        <v>0</v>
      </c>
      <c r="Q1662" s="58">
        <f t="shared" si="383"/>
        <v>12.7</v>
      </c>
      <c r="R1662" s="100">
        <f t="shared" si="384"/>
        <v>13.382</v>
      </c>
      <c r="S1662" s="85">
        <f t="shared" si="385"/>
        <v>0</v>
      </c>
      <c r="T1662" s="58">
        <f t="shared" si="386"/>
        <v>3.8</v>
      </c>
      <c r="U1662" s="58">
        <f t="shared" si="387"/>
        <v>3.8</v>
      </c>
      <c r="V1662" s="58">
        <f t="array" ref="V1662">INDEX(AS$11:AS$66,MATCH(C1662&amp;G1662,AO$11:AO$66&amp;AP$11:AP$66,0),0)</f>
        <v>8</v>
      </c>
      <c r="X1662" s="120">
        <f t="shared" si="388"/>
        <v>0.05</v>
      </c>
      <c r="Y1662" s="61">
        <f t="array" ref="Y1662">INDEX($AQ$11:$AR$66,MATCH($C1662&amp;$G1662,$AO$11:$AO$66&amp;$AP$11:$AP$66,0),COUNTIF($AQ$10:$AR$10,"&lt;"&amp;Z1662)+1)</f>
        <v>1.4999999999999999E-4</v>
      </c>
      <c r="Z1662" s="61">
        <f>INDEX(AJ$11:AJ$92,MATCH(F1662,AI$11:AI$92,0))</f>
        <v>0.5625</v>
      </c>
      <c r="AA1662" s="61">
        <f t="array" ref="AA1662">INDEX($AT$11:$AV$66,MATCH($C1662&amp;$G1662,$AO$11:$AO$66&amp;$AP$11:$AP$66,0),COUNTIF($AT$10:$AV$10,"&lt;"&amp;Z1662)+1)</f>
        <v>5.0000000000000001E-4</v>
      </c>
      <c r="AB1662" s="111">
        <f t="shared" si="389"/>
        <v>0.53002404735808351</v>
      </c>
      <c r="AC1662" s="121">
        <f t="array" ref="AC1662">INDEX($AW$11:$BA$66,MATCH($C1662&amp;$G1662,$AO$11:$AO$66&amp;$AP$11:$AP$66,0),COUNTIF($AW$10:$BA$10,"&lt;"&amp;Z1662)+1)</f>
        <v>1.4999999999999999E-4</v>
      </c>
      <c r="AD1662" s="62">
        <v>0.54849999999999999</v>
      </c>
      <c r="AE1662" s="61">
        <f t="array" ref="AE1662">INDEX($AT$11:$AV$66,MATCH($C1662&amp;$G1662,$AO$11:$AO$66&amp;$AP$11:$AP$66,0),COUNTIF($AT$10:$AV$10,"&lt;"&amp;AD1662)+1)</f>
        <v>5.0000000000000001E-4</v>
      </c>
      <c r="AF1662" s="111">
        <f t="shared" si="390"/>
        <v>0.52684936490538903</v>
      </c>
      <c r="AG1662" s="121">
        <f t="array" ref="AG1662">INDEX($AW$11:$BA$66,MATCH($C1662&amp;$G1662,$AO$11:$AO$66&amp;$AP$11:$AP$66,0),COUNTIF($AW$10:$BA$10,"&lt;"&amp;AD1662)+1)</f>
        <v>1.4999999999999999E-4</v>
      </c>
    </row>
    <row r="1663" spans="2:33" ht="12.75" customHeight="1" x14ac:dyDescent="0.3">
      <c r="B1663" s="81" t="str">
        <f t="shared" si="378"/>
        <v>9/16-24 UNEF</v>
      </c>
      <c r="C1663" s="71" t="s">
        <v>498</v>
      </c>
      <c r="D1663" s="71"/>
      <c r="E1663" s="79" t="s">
        <v>48</v>
      </c>
      <c r="F1663" s="82" t="s">
        <v>51</v>
      </c>
      <c r="G1663" s="58">
        <v>24</v>
      </c>
      <c r="H1663" s="71" t="s">
        <v>521</v>
      </c>
      <c r="I1663" s="71" t="s">
        <v>660</v>
      </c>
      <c r="J1663" s="71" t="s">
        <v>588</v>
      </c>
      <c r="K1663" s="71" t="s">
        <v>600</v>
      </c>
      <c r="L1663" s="85">
        <f t="shared" si="379"/>
        <v>14.257</v>
      </c>
      <c r="M1663" s="85">
        <f t="shared" si="380"/>
        <v>1.0583</v>
      </c>
      <c r="N1663" s="71">
        <v>60</v>
      </c>
      <c r="O1663" s="100">
        <f t="shared" si="381"/>
        <v>13.9268</v>
      </c>
      <c r="P1663" s="85">
        <f t="shared" si="382"/>
        <v>0</v>
      </c>
      <c r="Q1663" s="58">
        <f t="shared" si="383"/>
        <v>12.7</v>
      </c>
      <c r="R1663" s="100">
        <f t="shared" si="384"/>
        <v>13.468500000000001</v>
      </c>
      <c r="S1663" s="85">
        <f t="shared" si="385"/>
        <v>0</v>
      </c>
      <c r="T1663" s="58">
        <f t="shared" si="386"/>
        <v>3.8</v>
      </c>
      <c r="U1663" s="58">
        <f t="shared" si="387"/>
        <v>3.8</v>
      </c>
      <c r="V1663" s="58">
        <f t="array" ref="V1663">INDEX(AS$11:AS$66,MATCH(C1663&amp;G1663,AO$11:AO$66&amp;AP$11:AP$66,0),0)</f>
        <v>8</v>
      </c>
      <c r="X1663" s="120">
        <f t="shared" si="388"/>
        <v>4.1666666666666664E-2</v>
      </c>
      <c r="Y1663" s="61">
        <f t="array" ref="Y1663">INDEX($AQ$11:$AR$66,MATCH($C1663&amp;$G1663,$AO$11:$AO$66&amp;$AP$11:$AP$66,0),COUNTIF($AQ$10:$AR$10,"&lt;"&amp;Z1663)+1)</f>
        <v>1.4999999999999999E-4</v>
      </c>
      <c r="Z1663" s="123">
        <v>0.56130000000000002</v>
      </c>
      <c r="AA1663" s="61">
        <f t="array" ref="AA1663">INDEX($AT$11:$AV$66,MATCH($C1663&amp;$G1663,$AO$11:$AO$66&amp;$AP$11:$AP$66,0),COUNTIF($AT$10:$AV$10,"&lt;"&amp;Z1663)+1)</f>
        <v>5.0000000000000001E-4</v>
      </c>
      <c r="AB1663" s="111">
        <f t="shared" si="389"/>
        <v>0.53423670613173635</v>
      </c>
      <c r="AC1663" s="121">
        <f t="array" ref="AC1663">INDEX($AW$11:$BA$66,MATCH($C1663&amp;$G1663,$AO$11:$AO$66&amp;$AP$11:$AP$66,0),COUNTIF($AW$10:$BA$10,"&lt;"&amp;Z1663)+1)</f>
        <v>1.4999999999999999E-4</v>
      </c>
      <c r="AD1663" s="62">
        <v>0.54830000000000001</v>
      </c>
      <c r="AE1663" s="61">
        <f t="array" ref="AE1663">INDEX($AT$11:$AV$66,MATCH($C1663&amp;$G1663,$AO$11:$AO$66&amp;$AP$11:$AP$66,0),COUNTIF($AT$10:$AV$10,"&lt;"&amp;AD1663)+1)</f>
        <v>5.0000000000000001E-4</v>
      </c>
      <c r="AF1663" s="111">
        <f t="shared" si="390"/>
        <v>0.53025780408782419</v>
      </c>
      <c r="AG1663" s="121">
        <f t="array" ref="AG1663">INDEX($AW$11:$BA$66,MATCH($C1663&amp;$G1663,$AO$11:$AO$66&amp;$AP$11:$AP$66,0),COUNTIF($AW$10:$BA$10,"&lt;"&amp;AD1663)+1)</f>
        <v>1.4999999999999999E-4</v>
      </c>
    </row>
    <row r="1664" spans="2:33" ht="12.75" customHeight="1" x14ac:dyDescent="0.3">
      <c r="B1664" s="81" t="str">
        <f t="shared" si="378"/>
        <v>9/16-24 UNEF</v>
      </c>
      <c r="C1664" s="71" t="s">
        <v>498</v>
      </c>
      <c r="D1664" s="71"/>
      <c r="E1664" s="79" t="s">
        <v>48</v>
      </c>
      <c r="F1664" s="82" t="s">
        <v>51</v>
      </c>
      <c r="G1664" s="58">
        <v>24</v>
      </c>
      <c r="H1664" s="71" t="s">
        <v>521</v>
      </c>
      <c r="I1664" s="71" t="s">
        <v>661</v>
      </c>
      <c r="J1664" s="71" t="s">
        <v>588</v>
      </c>
      <c r="K1664" s="71" t="s">
        <v>600</v>
      </c>
      <c r="L1664" s="85">
        <f t="shared" si="379"/>
        <v>14.2875</v>
      </c>
      <c r="M1664" s="85">
        <f t="shared" si="380"/>
        <v>1.0583</v>
      </c>
      <c r="N1664" s="71">
        <v>60</v>
      </c>
      <c r="O1664" s="100">
        <f t="shared" si="381"/>
        <v>13.982699999999999</v>
      </c>
      <c r="P1664" s="85">
        <f t="shared" si="382"/>
        <v>0</v>
      </c>
      <c r="Q1664" s="58">
        <f t="shared" si="383"/>
        <v>12.7</v>
      </c>
      <c r="R1664" s="100">
        <f t="shared" si="384"/>
        <v>13.5244</v>
      </c>
      <c r="S1664" s="85">
        <f t="shared" si="385"/>
        <v>0</v>
      </c>
      <c r="T1664" s="58">
        <f t="shared" si="386"/>
        <v>3.8</v>
      </c>
      <c r="U1664" s="58">
        <f t="shared" si="387"/>
        <v>3.8</v>
      </c>
      <c r="V1664" s="58">
        <f t="array" ref="V1664">INDEX(AS$11:AS$66,MATCH(C1664&amp;G1664,AO$11:AO$66&amp;AP$11:AP$66,0),0)</f>
        <v>8</v>
      </c>
      <c r="X1664" s="120">
        <f t="shared" si="388"/>
        <v>4.1666666666666664E-2</v>
      </c>
      <c r="Y1664" s="61">
        <f t="array" ref="Y1664">INDEX($AQ$11:$AR$66,MATCH($C1664&amp;$G1664,$AO$11:$AO$66&amp;$AP$11:$AP$66,0),COUNTIF($AQ$10:$AR$10,"&lt;"&amp;Z1664)+1)</f>
        <v>1.4999999999999999E-4</v>
      </c>
      <c r="Z1664" s="61">
        <f>INDEX(AJ$11:AJ$92,MATCH(F1664,AI$11:AI$92,0))</f>
        <v>0.5625</v>
      </c>
      <c r="AA1664" s="61">
        <f t="array" ref="AA1664">INDEX($AT$11:$AV$66,MATCH($C1664&amp;$G1664,$AO$11:$AO$66&amp;$AP$11:$AP$66,0),COUNTIF($AT$10:$AV$10,"&lt;"&amp;Z1664)+1)</f>
        <v>5.0000000000000001E-4</v>
      </c>
      <c r="AB1664" s="111">
        <f t="shared" si="389"/>
        <v>0.53543670613173633</v>
      </c>
      <c r="AC1664" s="121">
        <f t="array" ref="AC1664">INDEX($AW$11:$BA$66,MATCH($C1664&amp;$G1664,$AO$11:$AO$66&amp;$AP$11:$AP$66,0),COUNTIF($AW$10:$BA$10,"&lt;"&amp;Z1664)+1)</f>
        <v>1.4999999999999999E-4</v>
      </c>
      <c r="AD1664" s="62">
        <v>0.55049999999999999</v>
      </c>
      <c r="AE1664" s="61">
        <f t="array" ref="AE1664">INDEX($AT$11:$AV$66,MATCH($C1664&amp;$G1664,$AO$11:$AO$66&amp;$AP$11:$AP$66,0),COUNTIF($AT$10:$AV$10,"&lt;"&amp;AD1664)+1)</f>
        <v>5.0000000000000001E-4</v>
      </c>
      <c r="AF1664" s="111">
        <f t="shared" si="390"/>
        <v>0.53245780408782417</v>
      </c>
      <c r="AG1664" s="121">
        <f t="array" ref="AG1664">INDEX($AW$11:$BA$66,MATCH($C1664&amp;$G1664,$AO$11:$AO$66&amp;$AP$11:$AP$66,0),COUNTIF($AW$10:$BA$10,"&lt;"&amp;AD1664)+1)</f>
        <v>1.4999999999999999E-4</v>
      </c>
    </row>
    <row r="1665" spans="2:33" ht="12.75" customHeight="1" x14ac:dyDescent="0.3">
      <c r="B1665" s="81" t="str">
        <f t="shared" si="378"/>
        <v>9/16-28 UN</v>
      </c>
      <c r="C1665" s="71" t="s">
        <v>498</v>
      </c>
      <c r="D1665" s="71"/>
      <c r="E1665" s="79" t="s">
        <v>604</v>
      </c>
      <c r="F1665" s="82" t="s">
        <v>51</v>
      </c>
      <c r="G1665" s="58">
        <v>28</v>
      </c>
      <c r="H1665" s="71" t="s">
        <v>521</v>
      </c>
      <c r="I1665" s="71" t="s">
        <v>660</v>
      </c>
      <c r="J1665" s="71" t="s">
        <v>588</v>
      </c>
      <c r="K1665" s="71" t="s">
        <v>600</v>
      </c>
      <c r="L1665" s="85">
        <f t="shared" si="379"/>
        <v>14.259600000000001</v>
      </c>
      <c r="M1665" s="85">
        <f t="shared" si="380"/>
        <v>0.90710000000000002</v>
      </c>
      <c r="N1665" s="71">
        <v>60</v>
      </c>
      <c r="O1665" s="100">
        <f t="shared" si="381"/>
        <v>13.97</v>
      </c>
      <c r="P1665" s="85">
        <f t="shared" si="382"/>
        <v>0</v>
      </c>
      <c r="Q1665" s="58">
        <f t="shared" si="383"/>
        <v>12.7</v>
      </c>
      <c r="R1665" s="100">
        <f t="shared" si="384"/>
        <v>13.577199999999999</v>
      </c>
      <c r="S1665" s="85">
        <f t="shared" si="385"/>
        <v>0</v>
      </c>
      <c r="T1665" s="58">
        <f t="shared" si="386"/>
        <v>3.8</v>
      </c>
      <c r="U1665" s="58">
        <f t="shared" si="387"/>
        <v>3.8</v>
      </c>
      <c r="V1665" s="58">
        <f t="array" ref="V1665">INDEX(AS$11:AS$66,MATCH(C1665&amp;G1665,AO$11:AO$66&amp;AP$11:AP$66,0),0)</f>
        <v>8</v>
      </c>
      <c r="X1665" s="120">
        <f t="shared" si="388"/>
        <v>3.5714285714285712E-2</v>
      </c>
      <c r="Y1665" s="61">
        <f t="array" ref="Y1665">INDEX($AQ$11:$AR$66,MATCH($C1665&amp;$G1665,$AO$11:$AO$66&amp;$AP$11:$AP$66,0),COUNTIF($AQ$10:$AR$10,"&lt;"&amp;Z1665)+1)</f>
        <v>1.4999999999999999E-4</v>
      </c>
      <c r="Z1665" s="123">
        <v>0.56140000000000001</v>
      </c>
      <c r="AA1665" s="61">
        <f t="array" ref="AA1665">INDEX($AT$11:$AV$66,MATCH($C1665&amp;$G1665,$AO$11:$AO$66&amp;$AP$11:$AP$66,0),COUNTIF($AT$10:$AV$10,"&lt;"&amp;Z1665)+1)</f>
        <v>5.0000000000000001E-4</v>
      </c>
      <c r="AB1665" s="111">
        <f t="shared" si="389"/>
        <v>0.53820289097005969</v>
      </c>
      <c r="AC1665" s="121">
        <f t="array" ref="AC1665">INDEX($AW$11:$BA$66,MATCH($C1665&amp;$G1665,$AO$11:$AO$66&amp;$AP$11:$AP$66,0),COUNTIF($AW$10:$BA$10,"&lt;"&amp;Z1665)+1)</f>
        <v>1.4999999999999999E-4</v>
      </c>
      <c r="AD1665" s="62">
        <v>0.55000000000000004</v>
      </c>
      <c r="AE1665" s="61">
        <f t="array" ref="AE1665">INDEX($AT$11:$AV$66,MATCH($C1665&amp;$G1665,$AO$11:$AO$66&amp;$AP$11:$AP$66,0),COUNTIF($AT$10:$AV$10,"&lt;"&amp;AD1665)+1)</f>
        <v>5.0000000000000001E-4</v>
      </c>
      <c r="AF1665" s="111">
        <f t="shared" si="390"/>
        <v>0.53453526064670653</v>
      </c>
      <c r="AG1665" s="121">
        <f t="array" ref="AG1665">INDEX($AW$11:$BA$66,MATCH($C1665&amp;$G1665,$AO$11:$AO$66&amp;$AP$11:$AP$66,0),COUNTIF($AW$10:$BA$10,"&lt;"&amp;AD1665)+1)</f>
        <v>1.4999999999999999E-4</v>
      </c>
    </row>
    <row r="1666" spans="2:33" ht="12.75" customHeight="1" x14ac:dyDescent="0.3">
      <c r="B1666" s="81" t="str">
        <f t="shared" si="378"/>
        <v>9/16-28 UN</v>
      </c>
      <c r="C1666" s="71" t="s">
        <v>498</v>
      </c>
      <c r="D1666" s="71"/>
      <c r="E1666" s="79" t="s">
        <v>604</v>
      </c>
      <c r="F1666" s="82" t="s">
        <v>51</v>
      </c>
      <c r="G1666" s="58">
        <v>28</v>
      </c>
      <c r="H1666" s="71" t="s">
        <v>521</v>
      </c>
      <c r="I1666" s="71" t="s">
        <v>661</v>
      </c>
      <c r="J1666" s="71" t="s">
        <v>588</v>
      </c>
      <c r="K1666" s="71" t="s">
        <v>600</v>
      </c>
      <c r="L1666" s="85">
        <f t="shared" si="379"/>
        <v>14.2875</v>
      </c>
      <c r="M1666" s="85">
        <f t="shared" si="380"/>
        <v>0.90710000000000002</v>
      </c>
      <c r="N1666" s="71">
        <v>60</v>
      </c>
      <c r="O1666" s="100">
        <f t="shared" si="381"/>
        <v>14.020799999999999</v>
      </c>
      <c r="P1666" s="85">
        <f t="shared" si="382"/>
        <v>0</v>
      </c>
      <c r="Q1666" s="58">
        <f t="shared" si="383"/>
        <v>12.7</v>
      </c>
      <c r="R1666" s="100">
        <f t="shared" si="384"/>
        <v>13.628</v>
      </c>
      <c r="S1666" s="85">
        <f t="shared" si="385"/>
        <v>0</v>
      </c>
      <c r="T1666" s="58">
        <f t="shared" si="386"/>
        <v>3.8</v>
      </c>
      <c r="U1666" s="58">
        <f t="shared" si="387"/>
        <v>3.8</v>
      </c>
      <c r="V1666" s="58">
        <f t="array" ref="V1666">INDEX(AS$11:AS$66,MATCH(C1666&amp;G1666,AO$11:AO$66&amp;AP$11:AP$66,0),0)</f>
        <v>8</v>
      </c>
      <c r="X1666" s="120">
        <f t="shared" si="388"/>
        <v>3.5714285714285712E-2</v>
      </c>
      <c r="Y1666" s="61">
        <f t="array" ref="Y1666">INDEX($AQ$11:$AR$66,MATCH($C1666&amp;$G1666,$AO$11:$AO$66&amp;$AP$11:$AP$66,0),COUNTIF($AQ$10:$AR$10,"&lt;"&amp;Z1666)+1)</f>
        <v>1.4999999999999999E-4</v>
      </c>
      <c r="Z1666" s="61">
        <f>INDEX(AJ$11:AJ$92,MATCH(F1666,AI$11:AI$92,0))</f>
        <v>0.5625</v>
      </c>
      <c r="AA1666" s="61">
        <f t="array" ref="AA1666">INDEX($AT$11:$AV$66,MATCH($C1666&amp;$G1666,$AO$11:$AO$66&amp;$AP$11:$AP$66,0),COUNTIF($AT$10:$AV$10,"&lt;"&amp;Z1666)+1)</f>
        <v>5.0000000000000001E-4</v>
      </c>
      <c r="AB1666" s="111">
        <f t="shared" si="389"/>
        <v>0.53930289097005968</v>
      </c>
      <c r="AC1666" s="121">
        <f t="array" ref="AC1666">INDEX($AW$11:$BA$66,MATCH($C1666&amp;$G1666,$AO$11:$AO$66&amp;$AP$11:$AP$66,0),COUNTIF($AW$10:$BA$10,"&lt;"&amp;Z1666)+1)</f>
        <v>1.4999999999999999E-4</v>
      </c>
      <c r="AD1666" s="62">
        <v>0.55200000000000005</v>
      </c>
      <c r="AE1666" s="61">
        <f t="array" ref="AE1666">INDEX($AT$11:$AV$66,MATCH($C1666&amp;$G1666,$AO$11:$AO$66&amp;$AP$11:$AP$66,0),COUNTIF($AT$10:$AV$10,"&lt;"&amp;AD1666)+1)</f>
        <v>5.0000000000000001E-4</v>
      </c>
      <c r="AF1666" s="111">
        <f t="shared" si="390"/>
        <v>0.53653526064670654</v>
      </c>
      <c r="AG1666" s="121">
        <f t="array" ref="AG1666">INDEX($AW$11:$BA$66,MATCH($C1666&amp;$G1666,$AO$11:$AO$66&amp;$AP$11:$AP$66,0),COUNTIF($AW$10:$BA$10,"&lt;"&amp;AD1666)+1)</f>
        <v>1.4999999999999999E-4</v>
      </c>
    </row>
    <row r="1667" spans="2:33" ht="12.75" customHeight="1" x14ac:dyDescent="0.3">
      <c r="B1667" s="81" t="str">
        <f t="shared" si="378"/>
        <v>9/16-32 UN</v>
      </c>
      <c r="C1667" s="71" t="s">
        <v>498</v>
      </c>
      <c r="D1667" s="71"/>
      <c r="E1667" s="79" t="s">
        <v>604</v>
      </c>
      <c r="F1667" s="82" t="s">
        <v>51</v>
      </c>
      <c r="G1667" s="58">
        <v>32</v>
      </c>
      <c r="H1667" s="71" t="s">
        <v>521</v>
      </c>
      <c r="I1667" s="71" t="s">
        <v>660</v>
      </c>
      <c r="J1667" s="71" t="s">
        <v>588</v>
      </c>
      <c r="K1667" s="71" t="s">
        <v>600</v>
      </c>
      <c r="L1667" s="85">
        <f t="shared" si="379"/>
        <v>14.2621</v>
      </c>
      <c r="M1667" s="85">
        <f t="shared" si="380"/>
        <v>0.79379999999999995</v>
      </c>
      <c r="N1667" s="71">
        <v>60</v>
      </c>
      <c r="O1667" s="100">
        <f t="shared" si="381"/>
        <v>14.000500000000001</v>
      </c>
      <c r="P1667" s="85">
        <f t="shared" si="382"/>
        <v>0</v>
      </c>
      <c r="Q1667" s="58">
        <f t="shared" si="383"/>
        <v>12.7</v>
      </c>
      <c r="R1667" s="100">
        <f t="shared" si="384"/>
        <v>13.6568</v>
      </c>
      <c r="S1667" s="85">
        <f t="shared" si="385"/>
        <v>0</v>
      </c>
      <c r="T1667" s="58">
        <f t="shared" si="386"/>
        <v>3.8</v>
      </c>
      <c r="U1667" s="58">
        <f t="shared" si="387"/>
        <v>3.8</v>
      </c>
      <c r="V1667" s="58">
        <f t="array" ref="V1667">INDEX(AS$11:AS$66,MATCH(C1667&amp;G1667,AO$11:AO$66&amp;AP$11:AP$66,0),0)</f>
        <v>12</v>
      </c>
      <c r="X1667" s="120">
        <f t="shared" si="388"/>
        <v>3.125E-2</v>
      </c>
      <c r="Y1667" s="61">
        <f t="array" ref="Y1667">INDEX($AQ$11:$AR$66,MATCH($C1667&amp;$G1667,$AO$11:$AO$66&amp;$AP$11:$AP$66,0),COUNTIF($AQ$10:$AR$10,"&lt;"&amp;Z1667)+1)</f>
        <v>1.4999999999999999E-4</v>
      </c>
      <c r="Z1667" s="123">
        <v>0.5615</v>
      </c>
      <c r="AA1667" s="61">
        <f t="array" ref="AA1667">INDEX($AT$11:$AV$66,MATCH($C1667&amp;$G1667,$AO$11:$AO$66&amp;$AP$11:$AP$66,0),COUNTIF($AT$10:$AV$10,"&lt;"&amp;Z1667)+1)</f>
        <v>5.0000000000000001E-4</v>
      </c>
      <c r="AB1667" s="111">
        <f t="shared" si="389"/>
        <v>0.54120252959880222</v>
      </c>
      <c r="AC1667" s="121">
        <f t="array" ref="AC1667">INDEX($AW$11:$BA$66,MATCH($C1667&amp;$G1667,$AO$11:$AO$66&amp;$AP$11:$AP$66,0),COUNTIF($AW$10:$BA$10,"&lt;"&amp;Z1667)+1)</f>
        <v>1.4999999999999999E-4</v>
      </c>
      <c r="AD1667" s="62">
        <v>0.55120000000000002</v>
      </c>
      <c r="AE1667" s="61">
        <f t="array" ref="AE1667">INDEX($AT$11:$AV$66,MATCH($C1667&amp;$G1667,$AO$11:$AO$66&amp;$AP$11:$AP$66,0),COUNTIF($AT$10:$AV$10,"&lt;"&amp;AD1667)+1)</f>
        <v>5.0000000000000001E-4</v>
      </c>
      <c r="AF1667" s="111">
        <f t="shared" si="390"/>
        <v>0.53766835306586813</v>
      </c>
      <c r="AG1667" s="121">
        <f t="array" ref="AG1667">INDEX($AW$11:$BA$66,MATCH($C1667&amp;$G1667,$AO$11:$AO$66&amp;$AP$11:$AP$66,0),COUNTIF($AW$10:$BA$10,"&lt;"&amp;AD1667)+1)</f>
        <v>1.4999999999999999E-4</v>
      </c>
    </row>
    <row r="1668" spans="2:33" ht="12.75" customHeight="1" x14ac:dyDescent="0.3">
      <c r="B1668" s="81" t="str">
        <f t="shared" si="378"/>
        <v>9/16-32 UN</v>
      </c>
      <c r="C1668" s="71" t="s">
        <v>498</v>
      </c>
      <c r="D1668" s="71"/>
      <c r="E1668" s="79" t="s">
        <v>604</v>
      </c>
      <c r="F1668" s="82" t="s">
        <v>51</v>
      </c>
      <c r="G1668" s="58">
        <v>32</v>
      </c>
      <c r="H1668" s="71" t="s">
        <v>521</v>
      </c>
      <c r="I1668" s="71" t="s">
        <v>661</v>
      </c>
      <c r="J1668" s="71" t="s">
        <v>588</v>
      </c>
      <c r="K1668" s="71" t="s">
        <v>600</v>
      </c>
      <c r="L1668" s="85">
        <f t="shared" si="379"/>
        <v>14.2875</v>
      </c>
      <c r="M1668" s="85">
        <f t="shared" si="380"/>
        <v>0.79379999999999995</v>
      </c>
      <c r="N1668" s="71">
        <v>60</v>
      </c>
      <c r="O1668" s="100">
        <f t="shared" si="381"/>
        <v>14.0487</v>
      </c>
      <c r="P1668" s="85">
        <f t="shared" si="382"/>
        <v>0</v>
      </c>
      <c r="Q1668" s="58">
        <f t="shared" si="383"/>
        <v>12.7</v>
      </c>
      <c r="R1668" s="100">
        <f t="shared" si="384"/>
        <v>13.705</v>
      </c>
      <c r="S1668" s="85">
        <f t="shared" si="385"/>
        <v>0</v>
      </c>
      <c r="T1668" s="58">
        <f t="shared" si="386"/>
        <v>3.8</v>
      </c>
      <c r="U1668" s="58">
        <f t="shared" si="387"/>
        <v>3.8</v>
      </c>
      <c r="V1668" s="58">
        <f t="array" ref="V1668">INDEX(AS$11:AS$66,MATCH(C1668&amp;G1668,AO$11:AO$66&amp;AP$11:AP$66,0),0)</f>
        <v>12</v>
      </c>
      <c r="X1668" s="120">
        <f t="shared" si="388"/>
        <v>3.125E-2</v>
      </c>
      <c r="Y1668" s="61">
        <f t="array" ref="Y1668">INDEX($AQ$11:$AR$66,MATCH($C1668&amp;$G1668,$AO$11:$AO$66&amp;$AP$11:$AP$66,0),COUNTIF($AQ$10:$AR$10,"&lt;"&amp;Z1668)+1)</f>
        <v>1.4999999999999999E-4</v>
      </c>
      <c r="Z1668" s="61">
        <f>INDEX(AJ$11:AJ$92,MATCH(F1668,AI$11:AI$92,0))</f>
        <v>0.5625</v>
      </c>
      <c r="AA1668" s="61">
        <f t="array" ref="AA1668">INDEX($AT$11:$AV$66,MATCH($C1668&amp;$G1668,$AO$11:$AO$66&amp;$AP$11:$AP$66,0),COUNTIF($AT$10:$AV$10,"&lt;"&amp;Z1668)+1)</f>
        <v>5.0000000000000001E-4</v>
      </c>
      <c r="AB1668" s="111">
        <f t="shared" si="389"/>
        <v>0.54220252959880222</v>
      </c>
      <c r="AC1668" s="121">
        <f t="array" ref="AC1668">INDEX($AW$11:$BA$66,MATCH($C1668&amp;$G1668,$AO$11:$AO$66&amp;$AP$11:$AP$66,0),COUNTIF($AW$10:$BA$10,"&lt;"&amp;Z1668)+1)</f>
        <v>1.4999999999999999E-4</v>
      </c>
      <c r="AD1668" s="62">
        <v>0.55310000000000004</v>
      </c>
      <c r="AE1668" s="61">
        <f t="array" ref="AE1668">INDEX($AT$11:$AV$66,MATCH($C1668&amp;$G1668,$AO$11:$AO$66&amp;$AP$11:$AP$66,0),COUNTIF($AT$10:$AV$10,"&lt;"&amp;AD1668)+1)</f>
        <v>5.0000000000000001E-4</v>
      </c>
      <c r="AF1668" s="111">
        <f t="shared" si="390"/>
        <v>0.53956835306586814</v>
      </c>
      <c r="AG1668" s="121">
        <f t="array" ref="AG1668">INDEX($AW$11:$BA$66,MATCH($C1668&amp;$G1668,$AO$11:$AO$66&amp;$AP$11:$AP$66,0),COUNTIF($AW$10:$BA$10,"&lt;"&amp;AD1668)+1)</f>
        <v>1.4999999999999999E-4</v>
      </c>
    </row>
    <row r="1669" spans="2:33" ht="12.75" customHeight="1" x14ac:dyDescent="0.3">
      <c r="B1669" s="81" t="str">
        <f t="shared" si="378"/>
        <v>5/8-12 UN</v>
      </c>
      <c r="C1669" s="71" t="s">
        <v>498</v>
      </c>
      <c r="D1669" s="71"/>
      <c r="E1669" s="79" t="s">
        <v>604</v>
      </c>
      <c r="F1669" s="82" t="s">
        <v>73</v>
      </c>
      <c r="G1669" s="58">
        <v>12</v>
      </c>
      <c r="H1669" s="71" t="s">
        <v>521</v>
      </c>
      <c r="I1669" s="71" t="s">
        <v>660</v>
      </c>
      <c r="J1669" s="71" t="s">
        <v>588</v>
      </c>
      <c r="K1669" s="71" t="s">
        <v>600</v>
      </c>
      <c r="L1669" s="85">
        <f t="shared" si="379"/>
        <v>15.8344</v>
      </c>
      <c r="M1669" s="85">
        <f t="shared" si="380"/>
        <v>2.1166999999999998</v>
      </c>
      <c r="N1669" s="71">
        <v>60</v>
      </c>
      <c r="O1669" s="100">
        <f t="shared" si="381"/>
        <v>15.24</v>
      </c>
      <c r="P1669" s="85">
        <f t="shared" si="382"/>
        <v>0</v>
      </c>
      <c r="Q1669" s="58">
        <f t="shared" si="383"/>
        <v>15.2</v>
      </c>
      <c r="R1669" s="100">
        <f t="shared" si="384"/>
        <v>14.323499999999999</v>
      </c>
      <c r="S1669" s="85">
        <f t="shared" si="385"/>
        <v>0</v>
      </c>
      <c r="T1669" s="58">
        <f t="shared" si="386"/>
        <v>5.0999999999999996</v>
      </c>
      <c r="U1669" s="58">
        <f t="shared" si="387"/>
        <v>5.0999999999999996</v>
      </c>
      <c r="V1669" s="58">
        <f t="array" ref="V1669">INDEX(AS$11:AS$66,MATCH(C1669&amp;G1669,AO$11:AO$66&amp;AP$11:AP$66,0),0)</f>
        <v>6</v>
      </c>
      <c r="X1669" s="120">
        <f t="shared" si="388"/>
        <v>8.3333333333333329E-2</v>
      </c>
      <c r="Y1669" s="61">
        <f t="array" ref="Y1669">INDEX($AQ$11:$AR$66,MATCH($C1669&amp;$G1669,$AO$11:$AO$66&amp;$AP$11:$AP$66,0),COUNTIF($AQ$10:$AR$10,"&lt;"&amp;Z1669)+1)</f>
        <v>2.0000000000000001E-4</v>
      </c>
      <c r="Z1669" s="123">
        <v>0.62339999999999995</v>
      </c>
      <c r="AA1669" s="61">
        <f t="array" ref="AA1669">INDEX($AT$11:$AV$66,MATCH($C1669&amp;$G1669,$AO$11:$AO$66&amp;$AP$11:$AP$66,0),COUNTIF($AT$10:$AV$10,"&lt;"&amp;Z1669)+1)</f>
        <v>5.9999999999999995E-4</v>
      </c>
      <c r="AB1669" s="111">
        <f t="shared" si="389"/>
        <v>0.56927341226347261</v>
      </c>
      <c r="AC1669" s="121">
        <f t="array" ref="AC1669">INDEX($AW$11:$BA$66,MATCH($C1669&amp;$G1669,$AO$11:$AO$66&amp;$AP$11:$AP$66,0),COUNTIF($AW$10:$BA$10,"&lt;"&amp;Z1669)+1)</f>
        <v>2.0000000000000001E-4</v>
      </c>
      <c r="AD1669" s="62">
        <v>0.6</v>
      </c>
      <c r="AE1669" s="61">
        <f t="array" ref="AE1669">INDEX($AT$11:$AV$66,MATCH($C1669&amp;$G1669,$AO$11:$AO$66&amp;$AP$11:$AP$66,0),COUNTIF($AT$10:$AV$10,"&lt;"&amp;AD1669)+1)</f>
        <v>5.9999999999999995E-4</v>
      </c>
      <c r="AF1669" s="111">
        <f t="shared" si="390"/>
        <v>0.56391560817564834</v>
      </c>
      <c r="AG1669" s="121">
        <f t="array" ref="AG1669">INDEX($AW$11:$BA$66,MATCH($C1669&amp;$G1669,$AO$11:$AO$66&amp;$AP$11:$AP$66,0),COUNTIF($AW$10:$BA$10,"&lt;"&amp;AD1669)+1)</f>
        <v>2.0000000000000001E-4</v>
      </c>
    </row>
    <row r="1670" spans="2:33" ht="12.75" customHeight="1" x14ac:dyDescent="0.3">
      <c r="B1670" s="81" t="str">
        <f t="shared" si="378"/>
        <v>5/8-12 UN</v>
      </c>
      <c r="C1670" s="71" t="s">
        <v>498</v>
      </c>
      <c r="D1670" s="71"/>
      <c r="E1670" s="79" t="s">
        <v>604</v>
      </c>
      <c r="F1670" s="82" t="s">
        <v>73</v>
      </c>
      <c r="G1670" s="58">
        <v>12</v>
      </c>
      <c r="H1670" s="71" t="s">
        <v>521</v>
      </c>
      <c r="I1670" s="71" t="s">
        <v>661</v>
      </c>
      <c r="J1670" s="71" t="s">
        <v>588</v>
      </c>
      <c r="K1670" s="71" t="s">
        <v>600</v>
      </c>
      <c r="L1670" s="85">
        <f t="shared" si="379"/>
        <v>15.875</v>
      </c>
      <c r="M1670" s="85">
        <f t="shared" si="380"/>
        <v>2.1166999999999998</v>
      </c>
      <c r="N1670" s="71">
        <v>60</v>
      </c>
      <c r="O1670" s="100">
        <f t="shared" si="381"/>
        <v>15.313700000000001</v>
      </c>
      <c r="P1670" s="85">
        <f t="shared" si="382"/>
        <v>0</v>
      </c>
      <c r="Q1670" s="58">
        <f t="shared" si="383"/>
        <v>15.2</v>
      </c>
      <c r="R1670" s="100">
        <f t="shared" si="384"/>
        <v>14.3971</v>
      </c>
      <c r="S1670" s="85">
        <f t="shared" si="385"/>
        <v>0</v>
      </c>
      <c r="T1670" s="58">
        <f t="shared" si="386"/>
        <v>5.0999999999999996</v>
      </c>
      <c r="U1670" s="58">
        <f t="shared" si="387"/>
        <v>5.0999999999999996</v>
      </c>
      <c r="V1670" s="58">
        <f t="array" ref="V1670">INDEX(AS$11:AS$66,MATCH(C1670&amp;G1670,AO$11:AO$66&amp;AP$11:AP$66,0),0)</f>
        <v>6</v>
      </c>
      <c r="X1670" s="120">
        <f t="shared" si="388"/>
        <v>8.3333333333333329E-2</v>
      </c>
      <c r="Y1670" s="61">
        <f t="array" ref="Y1670">INDEX($AQ$11:$AR$66,MATCH($C1670&amp;$G1670,$AO$11:$AO$66&amp;$AP$11:$AP$66,0),COUNTIF($AQ$10:$AR$10,"&lt;"&amp;Z1670)+1)</f>
        <v>2.0000000000000001E-4</v>
      </c>
      <c r="Z1670" s="61">
        <f>INDEX(AJ$11:AJ$92,MATCH(F1670,AI$11:AI$92,0))</f>
        <v>0.625</v>
      </c>
      <c r="AA1670" s="61">
        <f t="array" ref="AA1670">INDEX($AT$11:$AV$66,MATCH($C1670&amp;$G1670,$AO$11:$AO$66&amp;$AP$11:$AP$66,0),COUNTIF($AT$10:$AV$10,"&lt;"&amp;Z1670)+1)</f>
        <v>5.9999999999999995E-4</v>
      </c>
      <c r="AB1670" s="111">
        <f t="shared" si="389"/>
        <v>0.57087341226347266</v>
      </c>
      <c r="AC1670" s="121">
        <f t="array" ref="AC1670">INDEX($AW$11:$BA$66,MATCH($C1670&amp;$G1670,$AO$11:$AO$66&amp;$AP$11:$AP$66,0),COUNTIF($AW$10:$BA$10,"&lt;"&amp;Z1670)+1)</f>
        <v>2.0000000000000001E-4</v>
      </c>
      <c r="AD1670" s="62">
        <v>0.60289999999999999</v>
      </c>
      <c r="AE1670" s="61">
        <f t="array" ref="AE1670">INDEX($AT$11:$AV$66,MATCH($C1670&amp;$G1670,$AO$11:$AO$66&amp;$AP$11:$AP$66,0),COUNTIF($AT$10:$AV$10,"&lt;"&amp;AD1670)+1)</f>
        <v>5.9999999999999995E-4</v>
      </c>
      <c r="AF1670" s="111">
        <f t="shared" si="390"/>
        <v>0.56681560817564836</v>
      </c>
      <c r="AG1670" s="121">
        <f t="array" ref="AG1670">INDEX($AW$11:$BA$66,MATCH($C1670&amp;$G1670,$AO$11:$AO$66&amp;$AP$11:$AP$66,0),COUNTIF($AW$10:$BA$10,"&lt;"&amp;AD1670)+1)</f>
        <v>2.0000000000000001E-4</v>
      </c>
    </row>
    <row r="1671" spans="2:33" ht="12.75" customHeight="1" x14ac:dyDescent="0.3">
      <c r="B1671" s="81" t="str">
        <f t="shared" si="378"/>
        <v>5/8-16 UN</v>
      </c>
      <c r="C1671" s="71" t="s">
        <v>498</v>
      </c>
      <c r="D1671" s="71"/>
      <c r="E1671" s="79" t="s">
        <v>604</v>
      </c>
      <c r="F1671" s="82" t="s">
        <v>73</v>
      </c>
      <c r="G1671" s="58">
        <v>16</v>
      </c>
      <c r="H1671" s="71" t="s">
        <v>521</v>
      </c>
      <c r="I1671" s="71" t="s">
        <v>660</v>
      </c>
      <c r="J1671" s="71" t="s">
        <v>588</v>
      </c>
      <c r="K1671" s="71" t="s">
        <v>600</v>
      </c>
      <c r="L1671" s="85">
        <f t="shared" si="379"/>
        <v>15.839399999999999</v>
      </c>
      <c r="M1671" s="85">
        <f t="shared" si="380"/>
        <v>1.5874999999999999</v>
      </c>
      <c r="N1671" s="71">
        <v>60</v>
      </c>
      <c r="O1671" s="100">
        <f t="shared" si="381"/>
        <v>15.374599999999999</v>
      </c>
      <c r="P1671" s="85">
        <f t="shared" si="382"/>
        <v>0</v>
      </c>
      <c r="Q1671" s="58">
        <f t="shared" si="383"/>
        <v>15.2</v>
      </c>
      <c r="R1671" s="100">
        <f t="shared" si="384"/>
        <v>14.687200000000001</v>
      </c>
      <c r="S1671" s="85">
        <f t="shared" si="385"/>
        <v>0</v>
      </c>
      <c r="T1671" s="58">
        <f t="shared" si="386"/>
        <v>5.0999999999999996</v>
      </c>
      <c r="U1671" s="58">
        <f t="shared" si="387"/>
        <v>3.8</v>
      </c>
      <c r="V1671" s="58">
        <f t="array" ref="V1671">INDEX(AS$11:AS$66,MATCH(C1671&amp;G1671,AO$11:AO$66&amp;AP$11:AP$66,0),0)</f>
        <v>8</v>
      </c>
      <c r="X1671" s="120">
        <f t="shared" si="388"/>
        <v>6.25E-2</v>
      </c>
      <c r="Y1671" s="61">
        <f t="array" ref="Y1671">INDEX($AQ$11:$AR$66,MATCH($C1671&amp;$G1671,$AO$11:$AO$66&amp;$AP$11:$AP$66,0),COUNTIF($AQ$10:$AR$10,"&lt;"&amp;Z1671)+1)</f>
        <v>1.4999999999999999E-4</v>
      </c>
      <c r="Z1671" s="123">
        <v>0.62360000000000004</v>
      </c>
      <c r="AA1671" s="61">
        <f t="array" ref="AA1671">INDEX($AT$11:$AV$66,MATCH($C1671&amp;$G1671,$AO$11:$AO$66&amp;$AP$11:$AP$66,0),COUNTIF($AT$10:$AV$10,"&lt;"&amp;Z1671)+1)</f>
        <v>5.9999999999999995E-4</v>
      </c>
      <c r="AB1671" s="111">
        <f t="shared" si="389"/>
        <v>0.58300505919760448</v>
      </c>
      <c r="AC1671" s="121">
        <f t="array" ref="AC1671">INDEX($AW$11:$BA$66,MATCH($C1671&amp;$G1671,$AO$11:$AO$66&amp;$AP$11:$AP$66,0),COUNTIF($AW$10:$BA$10,"&lt;"&amp;Z1671)+1)</f>
        <v>2.0000000000000001E-4</v>
      </c>
      <c r="AD1671" s="62">
        <v>0.60529999999999995</v>
      </c>
      <c r="AE1671" s="61">
        <f t="array" ref="AE1671">INDEX($AT$11:$AV$66,MATCH($C1671&amp;$G1671,$AO$11:$AO$66&amp;$AP$11:$AP$66,0),COUNTIF($AT$10:$AV$10,"&lt;"&amp;AD1671)+1)</f>
        <v>5.9999999999999995E-4</v>
      </c>
      <c r="AF1671" s="111">
        <f t="shared" si="390"/>
        <v>0.57823670613173628</v>
      </c>
      <c r="AG1671" s="121">
        <f t="array" ref="AG1671">INDEX($AW$11:$BA$66,MATCH($C1671&amp;$G1671,$AO$11:$AO$66&amp;$AP$11:$AP$66,0),COUNTIF($AW$10:$BA$10,"&lt;"&amp;AD1671)+1)</f>
        <v>2.0000000000000001E-4</v>
      </c>
    </row>
    <row r="1672" spans="2:33" ht="12.75" customHeight="1" x14ac:dyDescent="0.3">
      <c r="B1672" s="81" t="str">
        <f t="shared" si="378"/>
        <v>5/8-16 UN</v>
      </c>
      <c r="C1672" s="71" t="s">
        <v>498</v>
      </c>
      <c r="D1672" s="71"/>
      <c r="E1672" s="79" t="s">
        <v>604</v>
      </c>
      <c r="F1672" s="82" t="s">
        <v>73</v>
      </c>
      <c r="G1672" s="58">
        <v>16</v>
      </c>
      <c r="H1672" s="71" t="s">
        <v>521</v>
      </c>
      <c r="I1672" s="71" t="s">
        <v>661</v>
      </c>
      <c r="J1672" s="71" t="s">
        <v>588</v>
      </c>
      <c r="K1672" s="71" t="s">
        <v>600</v>
      </c>
      <c r="L1672" s="85">
        <f t="shared" si="379"/>
        <v>15.875</v>
      </c>
      <c r="M1672" s="85">
        <f t="shared" si="380"/>
        <v>1.5874999999999999</v>
      </c>
      <c r="N1672" s="71">
        <v>60</v>
      </c>
      <c r="O1672" s="100">
        <f t="shared" si="381"/>
        <v>15.4407</v>
      </c>
      <c r="P1672" s="85">
        <f t="shared" si="382"/>
        <v>0</v>
      </c>
      <c r="Q1672" s="58">
        <f t="shared" si="383"/>
        <v>15.2</v>
      </c>
      <c r="R1672" s="100">
        <f t="shared" si="384"/>
        <v>14.753299999999999</v>
      </c>
      <c r="S1672" s="85">
        <f t="shared" si="385"/>
        <v>0</v>
      </c>
      <c r="T1672" s="58">
        <f t="shared" si="386"/>
        <v>5.0999999999999996</v>
      </c>
      <c r="U1672" s="58">
        <f t="shared" si="387"/>
        <v>3.8</v>
      </c>
      <c r="V1672" s="58">
        <f t="array" ref="V1672">INDEX(AS$11:AS$66,MATCH(C1672&amp;G1672,AO$11:AO$66&amp;AP$11:AP$66,0),0)</f>
        <v>8</v>
      </c>
      <c r="X1672" s="120">
        <f t="shared" si="388"/>
        <v>6.25E-2</v>
      </c>
      <c r="Y1672" s="61">
        <f t="array" ref="Y1672">INDEX($AQ$11:$AR$66,MATCH($C1672&amp;$G1672,$AO$11:$AO$66&amp;$AP$11:$AP$66,0),COUNTIF($AQ$10:$AR$10,"&lt;"&amp;Z1672)+1)</f>
        <v>1.4999999999999999E-4</v>
      </c>
      <c r="Z1672" s="61">
        <f>INDEX(AJ$11:AJ$92,MATCH(F1672,AI$11:AI$92,0))</f>
        <v>0.625</v>
      </c>
      <c r="AA1672" s="61">
        <f t="array" ref="AA1672">INDEX($AT$11:$AV$66,MATCH($C1672&amp;$G1672,$AO$11:$AO$66&amp;$AP$11:$AP$66,0),COUNTIF($AT$10:$AV$10,"&lt;"&amp;Z1672)+1)</f>
        <v>5.9999999999999995E-4</v>
      </c>
      <c r="AB1672" s="111">
        <f t="shared" si="389"/>
        <v>0.58440505919760444</v>
      </c>
      <c r="AC1672" s="121">
        <f t="array" ref="AC1672">INDEX($AW$11:$BA$66,MATCH($C1672&amp;$G1672,$AO$11:$AO$66&amp;$AP$11:$AP$66,0),COUNTIF($AW$10:$BA$10,"&lt;"&amp;Z1672)+1)</f>
        <v>2.0000000000000001E-4</v>
      </c>
      <c r="AD1672" s="62">
        <v>0.6079</v>
      </c>
      <c r="AE1672" s="61">
        <f t="array" ref="AE1672">INDEX($AT$11:$AV$66,MATCH($C1672&amp;$G1672,$AO$11:$AO$66&amp;$AP$11:$AP$66,0),COUNTIF($AT$10:$AV$10,"&lt;"&amp;AD1672)+1)</f>
        <v>5.9999999999999995E-4</v>
      </c>
      <c r="AF1672" s="111">
        <f t="shared" si="390"/>
        <v>0.58083670613173632</v>
      </c>
      <c r="AG1672" s="121">
        <f t="array" ref="AG1672">INDEX($AW$11:$BA$66,MATCH($C1672&amp;$G1672,$AO$11:$AO$66&amp;$AP$11:$AP$66,0),COUNTIF($AW$10:$BA$10,"&lt;"&amp;AD1672)+1)</f>
        <v>2.0000000000000001E-4</v>
      </c>
    </row>
    <row r="1673" spans="2:33" ht="12.75" customHeight="1" x14ac:dyDescent="0.3">
      <c r="B1673" s="81" t="str">
        <f t="shared" si="378"/>
        <v>5/8-20 UN</v>
      </c>
      <c r="C1673" s="71" t="s">
        <v>498</v>
      </c>
      <c r="D1673" s="71"/>
      <c r="E1673" s="79" t="s">
        <v>604</v>
      </c>
      <c r="F1673" s="82" t="s">
        <v>73</v>
      </c>
      <c r="G1673" s="58">
        <v>20</v>
      </c>
      <c r="H1673" s="71" t="s">
        <v>521</v>
      </c>
      <c r="I1673" s="71" t="s">
        <v>660</v>
      </c>
      <c r="J1673" s="71" t="s">
        <v>588</v>
      </c>
      <c r="K1673" s="71" t="s">
        <v>600</v>
      </c>
      <c r="L1673" s="85">
        <f t="shared" si="379"/>
        <v>15.842000000000001</v>
      </c>
      <c r="M1673" s="85">
        <f t="shared" si="380"/>
        <v>1.27</v>
      </c>
      <c r="N1673" s="71">
        <v>60</v>
      </c>
      <c r="O1673" s="100">
        <f t="shared" si="381"/>
        <v>15.458399999999999</v>
      </c>
      <c r="P1673" s="85">
        <f t="shared" si="382"/>
        <v>0</v>
      </c>
      <c r="Q1673" s="58">
        <f t="shared" si="383"/>
        <v>12.7</v>
      </c>
      <c r="R1673" s="100">
        <f t="shared" si="384"/>
        <v>14.9085</v>
      </c>
      <c r="S1673" s="85">
        <f t="shared" si="385"/>
        <v>0</v>
      </c>
      <c r="T1673" s="58">
        <f t="shared" si="386"/>
        <v>3.8</v>
      </c>
      <c r="U1673" s="58">
        <f t="shared" si="387"/>
        <v>3.8</v>
      </c>
      <c r="V1673" s="58">
        <f t="array" ref="V1673">INDEX(AS$11:AS$66,MATCH(C1673&amp;G1673,AO$11:AO$66&amp;AP$11:AP$66,0),0)</f>
        <v>8</v>
      </c>
      <c r="X1673" s="120">
        <f t="shared" si="388"/>
        <v>0.05</v>
      </c>
      <c r="Y1673" s="61">
        <f t="array" ref="Y1673">INDEX($AQ$11:$AR$66,MATCH($C1673&amp;$G1673,$AO$11:$AO$66&amp;$AP$11:$AP$66,0),COUNTIF($AQ$10:$AR$10,"&lt;"&amp;Z1673)+1)</f>
        <v>1.4999999999999999E-4</v>
      </c>
      <c r="Z1673" s="123">
        <v>0.62370000000000003</v>
      </c>
      <c r="AA1673" s="61">
        <f t="array" ref="AA1673">INDEX($AT$11:$AV$66,MATCH($C1673&amp;$G1673,$AO$11:$AO$66&amp;$AP$11:$AP$66,0),COUNTIF($AT$10:$AV$10,"&lt;"&amp;Z1673)+1)</f>
        <v>5.0000000000000001E-4</v>
      </c>
      <c r="AB1673" s="111">
        <f t="shared" si="389"/>
        <v>0.59122404735808365</v>
      </c>
      <c r="AC1673" s="121">
        <f t="array" ref="AC1673">INDEX($AW$11:$BA$66,MATCH($C1673&amp;$G1673,$AO$11:$AO$66&amp;$AP$11:$AP$66,0),COUNTIF($AW$10:$BA$10,"&lt;"&amp;Z1673)+1)</f>
        <v>1.4999999999999999E-4</v>
      </c>
      <c r="AD1673" s="62">
        <v>0.60860000000000003</v>
      </c>
      <c r="AE1673" s="61">
        <f t="array" ref="AE1673">INDEX($AT$11:$AV$66,MATCH($C1673&amp;$G1673,$AO$11:$AO$66&amp;$AP$11:$AP$66,0),COUNTIF($AT$10:$AV$10,"&lt;"&amp;AD1673)+1)</f>
        <v>5.0000000000000001E-4</v>
      </c>
      <c r="AF1673" s="111">
        <f t="shared" si="390"/>
        <v>0.58694936490538907</v>
      </c>
      <c r="AG1673" s="121">
        <f t="array" ref="AG1673">INDEX($AW$11:$BA$66,MATCH($C1673&amp;$G1673,$AO$11:$AO$66&amp;$AP$11:$AP$66,0),COUNTIF($AW$10:$BA$10,"&lt;"&amp;AD1673)+1)</f>
        <v>1.4999999999999999E-4</v>
      </c>
    </row>
    <row r="1674" spans="2:33" ht="12.75" customHeight="1" x14ac:dyDescent="0.3">
      <c r="B1674" s="81" t="str">
        <f t="shared" si="378"/>
        <v>5/8-20 UN</v>
      </c>
      <c r="C1674" s="71" t="s">
        <v>498</v>
      </c>
      <c r="D1674" s="71"/>
      <c r="E1674" s="79" t="s">
        <v>604</v>
      </c>
      <c r="F1674" s="82" t="s">
        <v>73</v>
      </c>
      <c r="G1674" s="58">
        <v>20</v>
      </c>
      <c r="H1674" s="71" t="s">
        <v>521</v>
      </c>
      <c r="I1674" s="71" t="s">
        <v>661</v>
      </c>
      <c r="J1674" s="71" t="s">
        <v>588</v>
      </c>
      <c r="K1674" s="71" t="s">
        <v>600</v>
      </c>
      <c r="L1674" s="85">
        <f t="shared" si="379"/>
        <v>15.875</v>
      </c>
      <c r="M1674" s="85">
        <f t="shared" si="380"/>
        <v>1.27</v>
      </c>
      <c r="N1674" s="71">
        <v>60</v>
      </c>
      <c r="O1674" s="100">
        <f t="shared" si="381"/>
        <v>15.519399999999999</v>
      </c>
      <c r="P1674" s="85">
        <f t="shared" si="382"/>
        <v>0</v>
      </c>
      <c r="Q1674" s="58">
        <f t="shared" si="383"/>
        <v>12.7</v>
      </c>
      <c r="R1674" s="100">
        <f t="shared" si="384"/>
        <v>14.9695</v>
      </c>
      <c r="S1674" s="85">
        <f t="shared" si="385"/>
        <v>0</v>
      </c>
      <c r="T1674" s="58">
        <f t="shared" si="386"/>
        <v>3.8</v>
      </c>
      <c r="U1674" s="58">
        <f t="shared" si="387"/>
        <v>3.8</v>
      </c>
      <c r="V1674" s="58">
        <f t="array" ref="V1674">INDEX(AS$11:AS$66,MATCH(C1674&amp;G1674,AO$11:AO$66&amp;AP$11:AP$66,0),0)</f>
        <v>8</v>
      </c>
      <c r="X1674" s="120">
        <f t="shared" si="388"/>
        <v>0.05</v>
      </c>
      <c r="Y1674" s="61">
        <f t="array" ref="Y1674">INDEX($AQ$11:$AR$66,MATCH($C1674&amp;$G1674,$AO$11:$AO$66&amp;$AP$11:$AP$66,0),COUNTIF($AQ$10:$AR$10,"&lt;"&amp;Z1674)+1)</f>
        <v>1.4999999999999999E-4</v>
      </c>
      <c r="Z1674" s="61">
        <f>INDEX(AJ$11:AJ$92,MATCH(F1674,AI$11:AI$92,0))</f>
        <v>0.625</v>
      </c>
      <c r="AA1674" s="61">
        <f t="array" ref="AA1674">INDEX($AT$11:$AV$66,MATCH($C1674&amp;$G1674,$AO$11:$AO$66&amp;$AP$11:$AP$66,0),COUNTIF($AT$10:$AV$10,"&lt;"&amp;Z1674)+1)</f>
        <v>5.0000000000000001E-4</v>
      </c>
      <c r="AB1674" s="111">
        <f t="shared" si="389"/>
        <v>0.59252404735808351</v>
      </c>
      <c r="AC1674" s="121">
        <f t="array" ref="AC1674">INDEX($AW$11:$BA$66,MATCH($C1674&amp;$G1674,$AO$11:$AO$66&amp;$AP$11:$AP$66,0),COUNTIF($AW$10:$BA$10,"&lt;"&amp;Z1674)+1)</f>
        <v>1.4999999999999999E-4</v>
      </c>
      <c r="AD1674" s="62">
        <v>0.61099999999999999</v>
      </c>
      <c r="AE1674" s="61">
        <f t="array" ref="AE1674">INDEX($AT$11:$AV$66,MATCH($C1674&amp;$G1674,$AO$11:$AO$66&amp;$AP$11:$AP$66,0),COUNTIF($AT$10:$AV$10,"&lt;"&amp;AD1674)+1)</f>
        <v>5.0000000000000001E-4</v>
      </c>
      <c r="AF1674" s="111">
        <f t="shared" si="390"/>
        <v>0.58934936490538903</v>
      </c>
      <c r="AG1674" s="121">
        <f t="array" ref="AG1674">INDEX($AW$11:$BA$66,MATCH($C1674&amp;$G1674,$AO$11:$AO$66&amp;$AP$11:$AP$66,0),COUNTIF($AW$10:$BA$10,"&lt;"&amp;AD1674)+1)</f>
        <v>1.4999999999999999E-4</v>
      </c>
    </row>
    <row r="1675" spans="2:33" ht="12.75" customHeight="1" x14ac:dyDescent="0.3">
      <c r="B1675" s="81" t="str">
        <f t="shared" si="378"/>
        <v>5/8-24 UNEF</v>
      </c>
      <c r="C1675" s="71" t="s">
        <v>498</v>
      </c>
      <c r="D1675" s="71"/>
      <c r="E1675" s="79" t="s">
        <v>48</v>
      </c>
      <c r="F1675" s="82" t="s">
        <v>73</v>
      </c>
      <c r="G1675" s="58">
        <v>24</v>
      </c>
      <c r="H1675" s="71" t="s">
        <v>521</v>
      </c>
      <c r="I1675" s="71" t="s">
        <v>660</v>
      </c>
      <c r="J1675" s="71" t="s">
        <v>588</v>
      </c>
      <c r="K1675" s="71" t="s">
        <v>600</v>
      </c>
      <c r="L1675" s="85">
        <f t="shared" si="379"/>
        <v>15.8445</v>
      </c>
      <c r="M1675" s="85">
        <f t="shared" si="380"/>
        <v>1.0583</v>
      </c>
      <c r="N1675" s="71">
        <v>60</v>
      </c>
      <c r="O1675" s="100">
        <f t="shared" si="381"/>
        <v>15.511799999999999</v>
      </c>
      <c r="P1675" s="85">
        <f t="shared" si="382"/>
        <v>0</v>
      </c>
      <c r="Q1675" s="58">
        <f t="shared" si="383"/>
        <v>12.7</v>
      </c>
      <c r="R1675" s="100">
        <f t="shared" si="384"/>
        <v>15.0535</v>
      </c>
      <c r="S1675" s="85">
        <f t="shared" si="385"/>
        <v>0</v>
      </c>
      <c r="T1675" s="58">
        <f t="shared" si="386"/>
        <v>3.8</v>
      </c>
      <c r="U1675" s="58">
        <f t="shared" si="387"/>
        <v>3.8</v>
      </c>
      <c r="V1675" s="58">
        <f t="array" ref="V1675">INDEX(AS$11:AS$66,MATCH(C1675&amp;G1675,AO$11:AO$66&amp;AP$11:AP$66,0),0)</f>
        <v>8</v>
      </c>
      <c r="X1675" s="120">
        <f t="shared" si="388"/>
        <v>4.1666666666666664E-2</v>
      </c>
      <c r="Y1675" s="61">
        <f t="array" ref="Y1675">INDEX($AQ$11:$AR$66,MATCH($C1675&amp;$G1675,$AO$11:$AO$66&amp;$AP$11:$AP$66,0),COUNTIF($AQ$10:$AR$10,"&lt;"&amp;Z1675)+1)</f>
        <v>1.4999999999999999E-4</v>
      </c>
      <c r="Z1675" s="123">
        <v>0.62380000000000002</v>
      </c>
      <c r="AA1675" s="61">
        <f t="array" ref="AA1675">INDEX($AT$11:$AV$66,MATCH($C1675&amp;$G1675,$AO$11:$AO$66&amp;$AP$11:$AP$66,0),COUNTIF($AT$10:$AV$10,"&lt;"&amp;Z1675)+1)</f>
        <v>5.0000000000000001E-4</v>
      </c>
      <c r="AB1675" s="111">
        <f t="shared" si="389"/>
        <v>0.59673670613173635</v>
      </c>
      <c r="AC1675" s="121">
        <f t="array" ref="AC1675">INDEX($AW$11:$BA$66,MATCH($C1675&amp;$G1675,$AO$11:$AO$66&amp;$AP$11:$AP$66,0),COUNTIF($AW$10:$BA$10,"&lt;"&amp;Z1675)+1)</f>
        <v>1.4999999999999999E-4</v>
      </c>
      <c r="AD1675" s="62">
        <v>0.61070000000000002</v>
      </c>
      <c r="AE1675" s="61">
        <f t="array" ref="AE1675">INDEX($AT$11:$AV$66,MATCH($C1675&amp;$G1675,$AO$11:$AO$66&amp;$AP$11:$AP$66,0),COUNTIF($AT$10:$AV$10,"&lt;"&amp;AD1675)+1)</f>
        <v>5.0000000000000001E-4</v>
      </c>
      <c r="AF1675" s="111">
        <f t="shared" si="390"/>
        <v>0.5926578040878242</v>
      </c>
      <c r="AG1675" s="121">
        <f t="array" ref="AG1675">INDEX($AW$11:$BA$66,MATCH($C1675&amp;$G1675,$AO$11:$AO$66&amp;$AP$11:$AP$66,0),COUNTIF($AW$10:$BA$10,"&lt;"&amp;AD1675)+1)</f>
        <v>1.4999999999999999E-4</v>
      </c>
    </row>
    <row r="1676" spans="2:33" ht="12.75" customHeight="1" x14ac:dyDescent="0.3">
      <c r="B1676" s="81" t="str">
        <f t="shared" si="378"/>
        <v>5/8-24 UNEF</v>
      </c>
      <c r="C1676" s="71" t="s">
        <v>498</v>
      </c>
      <c r="D1676" s="71"/>
      <c r="E1676" s="79" t="s">
        <v>48</v>
      </c>
      <c r="F1676" s="82" t="s">
        <v>73</v>
      </c>
      <c r="G1676" s="58">
        <v>24</v>
      </c>
      <c r="H1676" s="71" t="s">
        <v>521</v>
      </c>
      <c r="I1676" s="71" t="s">
        <v>661</v>
      </c>
      <c r="J1676" s="71" t="s">
        <v>588</v>
      </c>
      <c r="K1676" s="71" t="s">
        <v>600</v>
      </c>
      <c r="L1676" s="85">
        <f t="shared" si="379"/>
        <v>15.875</v>
      </c>
      <c r="M1676" s="85">
        <f t="shared" si="380"/>
        <v>1.0583</v>
      </c>
      <c r="N1676" s="71">
        <v>60</v>
      </c>
      <c r="O1676" s="100">
        <f t="shared" si="381"/>
        <v>15.5677</v>
      </c>
      <c r="P1676" s="85">
        <f t="shared" si="382"/>
        <v>0</v>
      </c>
      <c r="Q1676" s="58">
        <f t="shared" si="383"/>
        <v>12.7</v>
      </c>
      <c r="R1676" s="100">
        <f t="shared" si="384"/>
        <v>15.109400000000001</v>
      </c>
      <c r="S1676" s="85">
        <f t="shared" si="385"/>
        <v>0</v>
      </c>
      <c r="T1676" s="58">
        <f t="shared" si="386"/>
        <v>3.8</v>
      </c>
      <c r="U1676" s="58">
        <f t="shared" si="387"/>
        <v>3.8</v>
      </c>
      <c r="V1676" s="58">
        <f t="array" ref="V1676">INDEX(AS$11:AS$66,MATCH(C1676&amp;G1676,AO$11:AO$66&amp;AP$11:AP$66,0),0)</f>
        <v>8</v>
      </c>
      <c r="X1676" s="120">
        <f t="shared" si="388"/>
        <v>4.1666666666666664E-2</v>
      </c>
      <c r="Y1676" s="61">
        <f t="array" ref="Y1676">INDEX($AQ$11:$AR$66,MATCH($C1676&amp;$G1676,$AO$11:$AO$66&amp;$AP$11:$AP$66,0),COUNTIF($AQ$10:$AR$10,"&lt;"&amp;Z1676)+1)</f>
        <v>1.4999999999999999E-4</v>
      </c>
      <c r="Z1676" s="61">
        <f>INDEX(AJ$11:AJ$92,MATCH(F1676,AI$11:AI$92,0))</f>
        <v>0.625</v>
      </c>
      <c r="AA1676" s="61">
        <f t="array" ref="AA1676">INDEX($AT$11:$AV$66,MATCH($C1676&amp;$G1676,$AO$11:$AO$66&amp;$AP$11:$AP$66,0),COUNTIF($AT$10:$AV$10,"&lt;"&amp;Z1676)+1)</f>
        <v>5.0000000000000001E-4</v>
      </c>
      <c r="AB1676" s="111">
        <f t="shared" si="389"/>
        <v>0.59793670613173633</v>
      </c>
      <c r="AC1676" s="121">
        <f t="array" ref="AC1676">INDEX($AW$11:$BA$66,MATCH($C1676&amp;$G1676,$AO$11:$AO$66&amp;$AP$11:$AP$66,0),COUNTIF($AW$10:$BA$10,"&lt;"&amp;Z1676)+1)</f>
        <v>1.4999999999999999E-4</v>
      </c>
      <c r="AD1676" s="62">
        <v>0.6129</v>
      </c>
      <c r="AE1676" s="61">
        <f t="array" ref="AE1676">INDEX($AT$11:$AV$66,MATCH($C1676&amp;$G1676,$AO$11:$AO$66&amp;$AP$11:$AP$66,0),COUNTIF($AT$10:$AV$10,"&lt;"&amp;AD1676)+1)</f>
        <v>5.0000000000000001E-4</v>
      </c>
      <c r="AF1676" s="111">
        <f t="shared" si="390"/>
        <v>0.59485780408782418</v>
      </c>
      <c r="AG1676" s="121">
        <f t="array" ref="AG1676">INDEX($AW$11:$BA$66,MATCH($C1676&amp;$G1676,$AO$11:$AO$66&amp;$AP$11:$AP$66,0),COUNTIF($AW$10:$BA$10,"&lt;"&amp;AD1676)+1)</f>
        <v>1.4999999999999999E-4</v>
      </c>
    </row>
    <row r="1677" spans="2:33" ht="12.75" customHeight="1" x14ac:dyDescent="0.3">
      <c r="B1677" s="81" t="str">
        <f t="shared" si="378"/>
        <v>5/8-28 UN</v>
      </c>
      <c r="C1677" s="71" t="s">
        <v>498</v>
      </c>
      <c r="D1677" s="71"/>
      <c r="E1677" s="79" t="s">
        <v>604</v>
      </c>
      <c r="F1677" s="82" t="s">
        <v>73</v>
      </c>
      <c r="G1677" s="58">
        <v>28</v>
      </c>
      <c r="H1677" s="71" t="s">
        <v>521</v>
      </c>
      <c r="I1677" s="71" t="s">
        <v>660</v>
      </c>
      <c r="J1677" s="71" t="s">
        <v>588</v>
      </c>
      <c r="K1677" s="71" t="s">
        <v>600</v>
      </c>
      <c r="L1677" s="85">
        <f t="shared" si="379"/>
        <v>15.847099999999999</v>
      </c>
      <c r="M1677" s="85">
        <f t="shared" si="380"/>
        <v>0.90710000000000002</v>
      </c>
      <c r="N1677" s="71">
        <v>60</v>
      </c>
      <c r="O1677" s="100">
        <f t="shared" si="381"/>
        <v>15.555</v>
      </c>
      <c r="P1677" s="85">
        <f t="shared" si="382"/>
        <v>0</v>
      </c>
      <c r="Q1677" s="58">
        <f t="shared" si="383"/>
        <v>12.7</v>
      </c>
      <c r="R1677" s="100">
        <f t="shared" si="384"/>
        <v>15.1622</v>
      </c>
      <c r="S1677" s="85">
        <f t="shared" si="385"/>
        <v>0</v>
      </c>
      <c r="T1677" s="58">
        <f t="shared" si="386"/>
        <v>3.8</v>
      </c>
      <c r="U1677" s="58">
        <f t="shared" si="387"/>
        <v>3.8</v>
      </c>
      <c r="V1677" s="58">
        <f t="array" ref="V1677">INDEX(AS$11:AS$66,MATCH(C1677&amp;G1677,AO$11:AO$66&amp;AP$11:AP$66,0),0)</f>
        <v>8</v>
      </c>
      <c r="X1677" s="120">
        <f t="shared" si="388"/>
        <v>3.5714285714285712E-2</v>
      </c>
      <c r="Y1677" s="61">
        <f t="array" ref="Y1677">INDEX($AQ$11:$AR$66,MATCH($C1677&amp;$G1677,$AO$11:$AO$66&amp;$AP$11:$AP$66,0),COUNTIF($AQ$10:$AR$10,"&lt;"&amp;Z1677)+1)</f>
        <v>1.4999999999999999E-4</v>
      </c>
      <c r="Z1677" s="123">
        <v>0.62390000000000001</v>
      </c>
      <c r="AA1677" s="61">
        <f t="array" ref="AA1677">INDEX($AT$11:$AV$66,MATCH($C1677&amp;$G1677,$AO$11:$AO$66&amp;$AP$11:$AP$66,0),COUNTIF($AT$10:$AV$10,"&lt;"&amp;Z1677)+1)</f>
        <v>5.0000000000000001E-4</v>
      </c>
      <c r="AB1677" s="111">
        <f t="shared" si="389"/>
        <v>0.60070289097005969</v>
      </c>
      <c r="AC1677" s="121">
        <f t="array" ref="AC1677">INDEX($AW$11:$BA$66,MATCH($C1677&amp;$G1677,$AO$11:$AO$66&amp;$AP$11:$AP$66,0),COUNTIF($AW$10:$BA$10,"&lt;"&amp;Z1677)+1)</f>
        <v>1.4999999999999999E-4</v>
      </c>
      <c r="AD1677" s="62">
        <v>0.61240000000000006</v>
      </c>
      <c r="AE1677" s="61">
        <f t="array" ref="AE1677">INDEX($AT$11:$AV$66,MATCH($C1677&amp;$G1677,$AO$11:$AO$66&amp;$AP$11:$AP$66,0),COUNTIF($AT$10:$AV$10,"&lt;"&amp;AD1677)+1)</f>
        <v>5.0000000000000001E-4</v>
      </c>
      <c r="AF1677" s="111">
        <f t="shared" si="390"/>
        <v>0.59693526064670654</v>
      </c>
      <c r="AG1677" s="121">
        <f t="array" ref="AG1677">INDEX($AW$11:$BA$66,MATCH($C1677&amp;$G1677,$AO$11:$AO$66&amp;$AP$11:$AP$66,0),COUNTIF($AW$10:$BA$10,"&lt;"&amp;AD1677)+1)</f>
        <v>1.4999999999999999E-4</v>
      </c>
    </row>
    <row r="1678" spans="2:33" ht="12.75" customHeight="1" x14ac:dyDescent="0.3">
      <c r="B1678" s="81" t="str">
        <f t="shared" si="378"/>
        <v>5/8-28 UN</v>
      </c>
      <c r="C1678" s="71" t="s">
        <v>498</v>
      </c>
      <c r="D1678" s="71"/>
      <c r="E1678" s="79" t="s">
        <v>604</v>
      </c>
      <c r="F1678" s="82" t="s">
        <v>73</v>
      </c>
      <c r="G1678" s="58">
        <v>28</v>
      </c>
      <c r="H1678" s="71" t="s">
        <v>521</v>
      </c>
      <c r="I1678" s="71" t="s">
        <v>661</v>
      </c>
      <c r="J1678" s="71" t="s">
        <v>588</v>
      </c>
      <c r="K1678" s="71" t="s">
        <v>600</v>
      </c>
      <c r="L1678" s="85">
        <f t="shared" si="379"/>
        <v>15.875</v>
      </c>
      <c r="M1678" s="85">
        <f t="shared" si="380"/>
        <v>0.90710000000000002</v>
      </c>
      <c r="N1678" s="71">
        <v>60</v>
      </c>
      <c r="O1678" s="100">
        <f t="shared" si="381"/>
        <v>15.6083</v>
      </c>
      <c r="P1678" s="85">
        <f t="shared" si="382"/>
        <v>0</v>
      </c>
      <c r="Q1678" s="58">
        <f t="shared" si="383"/>
        <v>12.7</v>
      </c>
      <c r="R1678" s="100">
        <f t="shared" si="384"/>
        <v>15.2155</v>
      </c>
      <c r="S1678" s="85">
        <f t="shared" si="385"/>
        <v>0</v>
      </c>
      <c r="T1678" s="58">
        <f t="shared" si="386"/>
        <v>3.8</v>
      </c>
      <c r="U1678" s="58">
        <f t="shared" si="387"/>
        <v>3.8</v>
      </c>
      <c r="V1678" s="58">
        <f t="array" ref="V1678">INDEX(AS$11:AS$66,MATCH(C1678&amp;G1678,AO$11:AO$66&amp;AP$11:AP$66,0),0)</f>
        <v>8</v>
      </c>
      <c r="X1678" s="120">
        <f t="shared" si="388"/>
        <v>3.5714285714285712E-2</v>
      </c>
      <c r="Y1678" s="61">
        <f t="array" ref="Y1678">INDEX($AQ$11:$AR$66,MATCH($C1678&amp;$G1678,$AO$11:$AO$66&amp;$AP$11:$AP$66,0),COUNTIF($AQ$10:$AR$10,"&lt;"&amp;Z1678)+1)</f>
        <v>1.4999999999999999E-4</v>
      </c>
      <c r="Z1678" s="61">
        <f>INDEX(AJ$11:AJ$92,MATCH(F1678,AI$11:AI$92,0))</f>
        <v>0.625</v>
      </c>
      <c r="AA1678" s="61">
        <f t="array" ref="AA1678">INDEX($AT$11:$AV$66,MATCH($C1678&amp;$G1678,$AO$11:$AO$66&amp;$AP$11:$AP$66,0),COUNTIF($AT$10:$AV$10,"&lt;"&amp;Z1678)+1)</f>
        <v>5.0000000000000001E-4</v>
      </c>
      <c r="AB1678" s="111">
        <f t="shared" si="389"/>
        <v>0.60180289097005968</v>
      </c>
      <c r="AC1678" s="121">
        <f t="array" ref="AC1678">INDEX($AW$11:$BA$66,MATCH($C1678&amp;$G1678,$AO$11:$AO$66&amp;$AP$11:$AP$66,0),COUNTIF($AW$10:$BA$10,"&lt;"&amp;Z1678)+1)</f>
        <v>1.4999999999999999E-4</v>
      </c>
      <c r="AD1678" s="62">
        <v>0.61450000000000005</v>
      </c>
      <c r="AE1678" s="61">
        <f t="array" ref="AE1678">INDEX($AT$11:$AV$66,MATCH($C1678&amp;$G1678,$AO$11:$AO$66&amp;$AP$11:$AP$66,0),COUNTIF($AT$10:$AV$10,"&lt;"&amp;AD1678)+1)</f>
        <v>5.0000000000000001E-4</v>
      </c>
      <c r="AF1678" s="111">
        <f t="shared" si="390"/>
        <v>0.59903526064670654</v>
      </c>
      <c r="AG1678" s="121">
        <f t="array" ref="AG1678">INDEX($AW$11:$BA$66,MATCH($C1678&amp;$G1678,$AO$11:$AO$66&amp;$AP$11:$AP$66,0),COUNTIF($AW$10:$BA$10,"&lt;"&amp;AD1678)+1)</f>
        <v>1.4999999999999999E-4</v>
      </c>
    </row>
    <row r="1679" spans="2:33" ht="12.75" customHeight="1" x14ac:dyDescent="0.3">
      <c r="B1679" s="81" t="str">
        <f t="shared" si="378"/>
        <v>5/8-32 UN</v>
      </c>
      <c r="C1679" s="71" t="s">
        <v>498</v>
      </c>
      <c r="D1679" s="71"/>
      <c r="E1679" s="79" t="s">
        <v>604</v>
      </c>
      <c r="F1679" s="82" t="s">
        <v>73</v>
      </c>
      <c r="G1679" s="58">
        <v>32</v>
      </c>
      <c r="H1679" s="71" t="s">
        <v>521</v>
      </c>
      <c r="I1679" s="71" t="s">
        <v>660</v>
      </c>
      <c r="J1679" s="71" t="s">
        <v>588</v>
      </c>
      <c r="K1679" s="71" t="s">
        <v>600</v>
      </c>
      <c r="L1679" s="85">
        <f t="shared" si="379"/>
        <v>15.847099999999999</v>
      </c>
      <c r="M1679" s="85">
        <f t="shared" si="380"/>
        <v>0.79379999999999995</v>
      </c>
      <c r="N1679" s="71">
        <v>60</v>
      </c>
      <c r="O1679" s="100">
        <f t="shared" si="381"/>
        <v>15.5829</v>
      </c>
      <c r="P1679" s="85">
        <f t="shared" si="382"/>
        <v>0</v>
      </c>
      <c r="Q1679" s="58">
        <f t="shared" si="383"/>
        <v>12.7</v>
      </c>
      <c r="R1679" s="100">
        <f t="shared" si="384"/>
        <v>15.2392</v>
      </c>
      <c r="S1679" s="85">
        <f t="shared" si="385"/>
        <v>0</v>
      </c>
      <c r="T1679" s="58">
        <f t="shared" si="386"/>
        <v>3.8</v>
      </c>
      <c r="U1679" s="58">
        <f t="shared" si="387"/>
        <v>3.8</v>
      </c>
      <c r="V1679" s="58">
        <f t="array" ref="V1679">INDEX(AS$11:AS$66,MATCH(C1679&amp;G1679,AO$11:AO$66&amp;AP$11:AP$66,0),0)</f>
        <v>12</v>
      </c>
      <c r="X1679" s="120">
        <f t="shared" si="388"/>
        <v>3.125E-2</v>
      </c>
      <c r="Y1679" s="61">
        <f t="array" ref="Y1679">INDEX($AQ$11:$AR$66,MATCH($C1679&amp;$G1679,$AO$11:$AO$66&amp;$AP$11:$AP$66,0),COUNTIF($AQ$10:$AR$10,"&lt;"&amp;Z1679)+1)</f>
        <v>1.4999999999999999E-4</v>
      </c>
      <c r="Z1679" s="123">
        <v>0.62390000000000001</v>
      </c>
      <c r="AA1679" s="61">
        <f t="array" ref="AA1679">INDEX($AT$11:$AV$66,MATCH($C1679&amp;$G1679,$AO$11:$AO$66&amp;$AP$11:$AP$66,0),COUNTIF($AT$10:$AV$10,"&lt;"&amp;Z1679)+1)</f>
        <v>5.0000000000000001E-4</v>
      </c>
      <c r="AB1679" s="111">
        <f t="shared" si="389"/>
        <v>0.60360252959880223</v>
      </c>
      <c r="AC1679" s="121">
        <f t="array" ref="AC1679">INDEX($AW$11:$BA$66,MATCH($C1679&amp;$G1679,$AO$11:$AO$66&amp;$AP$11:$AP$66,0),COUNTIF($AW$10:$BA$10,"&lt;"&amp;Z1679)+1)</f>
        <v>1.4999999999999999E-4</v>
      </c>
      <c r="AD1679" s="62">
        <v>0.61350000000000005</v>
      </c>
      <c r="AE1679" s="61">
        <f t="array" ref="AE1679">INDEX($AT$11:$AV$66,MATCH($C1679&amp;$G1679,$AO$11:$AO$66&amp;$AP$11:$AP$66,0),COUNTIF($AT$10:$AV$10,"&lt;"&amp;AD1679)+1)</f>
        <v>5.0000000000000001E-4</v>
      </c>
      <c r="AF1679" s="111">
        <f t="shared" si="390"/>
        <v>0.59996835306586815</v>
      </c>
      <c r="AG1679" s="121">
        <f t="array" ref="AG1679">INDEX($AW$11:$BA$66,MATCH($C1679&amp;$G1679,$AO$11:$AO$66&amp;$AP$11:$AP$66,0),COUNTIF($AW$10:$BA$10,"&lt;"&amp;AD1679)+1)</f>
        <v>1.4999999999999999E-4</v>
      </c>
    </row>
    <row r="1680" spans="2:33" ht="12.75" customHeight="1" x14ac:dyDescent="0.3">
      <c r="B1680" s="81" t="str">
        <f t="shared" si="378"/>
        <v>5/8-32 UN</v>
      </c>
      <c r="C1680" s="71" t="s">
        <v>498</v>
      </c>
      <c r="D1680" s="71"/>
      <c r="E1680" s="79" t="s">
        <v>604</v>
      </c>
      <c r="F1680" s="82" t="s">
        <v>73</v>
      </c>
      <c r="G1680" s="58">
        <v>32</v>
      </c>
      <c r="H1680" s="71" t="s">
        <v>521</v>
      </c>
      <c r="I1680" s="71" t="s">
        <v>660</v>
      </c>
      <c r="J1680" s="71" t="s">
        <v>588</v>
      </c>
      <c r="K1680" s="71" t="s">
        <v>600</v>
      </c>
      <c r="L1680" s="85">
        <f t="shared" si="379"/>
        <v>15.875</v>
      </c>
      <c r="M1680" s="85">
        <f t="shared" si="380"/>
        <v>0.79379999999999995</v>
      </c>
      <c r="N1680" s="71">
        <v>60</v>
      </c>
      <c r="O1680" s="100">
        <f t="shared" si="381"/>
        <v>15.633699999999999</v>
      </c>
      <c r="P1680" s="85">
        <f t="shared" si="382"/>
        <v>0</v>
      </c>
      <c r="Q1680" s="58">
        <f t="shared" si="383"/>
        <v>12.7</v>
      </c>
      <c r="R1680" s="100">
        <f t="shared" si="384"/>
        <v>15.29</v>
      </c>
      <c r="S1680" s="85">
        <f t="shared" si="385"/>
        <v>0</v>
      </c>
      <c r="T1680" s="58">
        <f t="shared" si="386"/>
        <v>3.8</v>
      </c>
      <c r="U1680" s="58">
        <f t="shared" si="387"/>
        <v>3.8</v>
      </c>
      <c r="V1680" s="58">
        <f t="array" ref="V1680">INDEX(AS$11:AS$66,MATCH(C1680&amp;G1680,AO$11:AO$66&amp;AP$11:AP$66,0),0)</f>
        <v>12</v>
      </c>
      <c r="X1680" s="120">
        <f t="shared" si="388"/>
        <v>3.125E-2</v>
      </c>
      <c r="Y1680" s="61">
        <f t="array" ref="Y1680">INDEX($AQ$11:$AR$66,MATCH($C1680&amp;$G1680,$AO$11:$AO$66&amp;$AP$11:$AP$66,0),COUNTIF($AQ$10:$AR$10,"&lt;"&amp;Z1680)+1)</f>
        <v>1.4999999999999999E-4</v>
      </c>
      <c r="Z1680" s="61">
        <f>INDEX(AJ$11:AJ$92,MATCH(F1680,AI$11:AI$92,0))</f>
        <v>0.625</v>
      </c>
      <c r="AA1680" s="61">
        <f t="array" ref="AA1680">INDEX($AT$11:$AV$66,MATCH($C1680&amp;$G1680,$AO$11:$AO$66&amp;$AP$11:$AP$66,0),COUNTIF($AT$10:$AV$10,"&lt;"&amp;Z1680)+1)</f>
        <v>5.0000000000000001E-4</v>
      </c>
      <c r="AB1680" s="111">
        <f t="shared" si="389"/>
        <v>0.60470252959880222</v>
      </c>
      <c r="AC1680" s="121">
        <f t="array" ref="AC1680">INDEX($AW$11:$BA$66,MATCH($C1680&amp;$G1680,$AO$11:$AO$66&amp;$AP$11:$AP$66,0),COUNTIF($AW$10:$BA$10,"&lt;"&amp;Z1680)+1)</f>
        <v>1.4999999999999999E-4</v>
      </c>
      <c r="AD1680" s="62">
        <v>0.61550000000000005</v>
      </c>
      <c r="AE1680" s="61">
        <f t="array" ref="AE1680">INDEX($AT$11:$AV$66,MATCH($C1680&amp;$G1680,$AO$11:$AO$66&amp;$AP$11:$AP$66,0),COUNTIF($AT$10:$AV$10,"&lt;"&amp;AD1680)+1)</f>
        <v>5.0000000000000001E-4</v>
      </c>
      <c r="AF1680" s="111">
        <f t="shared" si="390"/>
        <v>0.60196835306586816</v>
      </c>
      <c r="AG1680" s="121">
        <f t="array" ref="AG1680">INDEX($AW$11:$BA$66,MATCH($C1680&amp;$G1680,$AO$11:$AO$66&amp;$AP$11:$AP$66,0),COUNTIF($AW$10:$BA$10,"&lt;"&amp;AD1680)+1)</f>
        <v>1.4999999999999999E-4</v>
      </c>
    </row>
    <row r="1681" spans="2:33" ht="12.75" customHeight="1" x14ac:dyDescent="0.3">
      <c r="B1681" s="81" t="str">
        <f t="shared" si="378"/>
        <v>11/16-12 UN</v>
      </c>
      <c r="C1681" s="71" t="s">
        <v>498</v>
      </c>
      <c r="D1681" s="71"/>
      <c r="E1681" s="79" t="s">
        <v>604</v>
      </c>
      <c r="F1681" s="82" t="s">
        <v>514</v>
      </c>
      <c r="G1681" s="58">
        <v>12</v>
      </c>
      <c r="H1681" s="71" t="s">
        <v>521</v>
      </c>
      <c r="I1681" s="71" t="s">
        <v>660</v>
      </c>
      <c r="J1681" s="71" t="s">
        <v>588</v>
      </c>
      <c r="K1681" s="71" t="s">
        <v>600</v>
      </c>
      <c r="L1681" s="85">
        <f t="shared" si="379"/>
        <v>17.421900000000001</v>
      </c>
      <c r="M1681" s="85">
        <f t="shared" si="380"/>
        <v>2.1166999999999998</v>
      </c>
      <c r="N1681" s="71">
        <v>60</v>
      </c>
      <c r="O1681" s="100">
        <f t="shared" si="381"/>
        <v>16.827500000000001</v>
      </c>
      <c r="P1681" s="85">
        <f t="shared" si="382"/>
        <v>0</v>
      </c>
      <c r="Q1681" s="58">
        <f t="shared" si="383"/>
        <v>15.2</v>
      </c>
      <c r="R1681" s="100">
        <f t="shared" si="384"/>
        <v>15.911</v>
      </c>
      <c r="S1681" s="85">
        <f t="shared" si="385"/>
        <v>0</v>
      </c>
      <c r="T1681" s="58">
        <f t="shared" si="386"/>
        <v>5.0999999999999996</v>
      </c>
      <c r="U1681" s="58">
        <f t="shared" si="387"/>
        <v>5.0999999999999996</v>
      </c>
      <c r="V1681" s="58">
        <f t="array" ref="V1681">INDEX(AS$11:AS$66,MATCH(C1681&amp;G1681,AO$11:AO$66&amp;AP$11:AP$66,0),0)</f>
        <v>6</v>
      </c>
      <c r="X1681" s="120">
        <f t="shared" si="388"/>
        <v>8.3333333333333329E-2</v>
      </c>
      <c r="Y1681" s="61">
        <f t="array" ref="Y1681">INDEX($AQ$11:$AR$66,MATCH($C1681&amp;$G1681,$AO$11:$AO$66&amp;$AP$11:$AP$66,0),COUNTIF($AQ$10:$AR$10,"&lt;"&amp;Z1681)+1)</f>
        <v>2.0000000000000001E-4</v>
      </c>
      <c r="Z1681" s="123">
        <v>0.68589999999999995</v>
      </c>
      <c r="AA1681" s="61">
        <f t="array" ref="AA1681">INDEX($AT$11:$AV$66,MATCH($C1681&amp;$G1681,$AO$11:$AO$66&amp;$AP$11:$AP$66,0),COUNTIF($AT$10:$AV$10,"&lt;"&amp;Z1681)+1)</f>
        <v>5.9999999999999995E-4</v>
      </c>
      <c r="AB1681" s="111">
        <f t="shared" si="389"/>
        <v>0.63177341226347261</v>
      </c>
      <c r="AC1681" s="121">
        <f t="array" ref="AC1681">INDEX($AW$11:$BA$66,MATCH($C1681&amp;$G1681,$AO$11:$AO$66&amp;$AP$11:$AP$66,0),COUNTIF($AW$10:$BA$10,"&lt;"&amp;Z1681)+1)</f>
        <v>2.0000000000000001E-4</v>
      </c>
      <c r="AD1681" s="62">
        <v>0.66249999999999998</v>
      </c>
      <c r="AE1681" s="61">
        <f t="array" ref="AE1681">INDEX($AT$11:$AV$66,MATCH($C1681&amp;$G1681,$AO$11:$AO$66&amp;$AP$11:$AP$66,0),COUNTIF($AT$10:$AV$10,"&lt;"&amp;AD1681)+1)</f>
        <v>5.9999999999999995E-4</v>
      </c>
      <c r="AF1681" s="111">
        <f t="shared" si="390"/>
        <v>0.62641560817564834</v>
      </c>
      <c r="AG1681" s="121">
        <f t="array" ref="AG1681">INDEX($AW$11:$BA$66,MATCH($C1681&amp;$G1681,$AO$11:$AO$66&amp;$AP$11:$AP$66,0),COUNTIF($AW$10:$BA$10,"&lt;"&amp;AD1681)+1)</f>
        <v>2.0000000000000001E-4</v>
      </c>
    </row>
    <row r="1682" spans="2:33" ht="12.75" customHeight="1" x14ac:dyDescent="0.3">
      <c r="B1682" s="81" t="str">
        <f t="shared" si="378"/>
        <v>11/16-12 UN</v>
      </c>
      <c r="C1682" s="71" t="s">
        <v>498</v>
      </c>
      <c r="D1682" s="71"/>
      <c r="E1682" s="79" t="s">
        <v>604</v>
      </c>
      <c r="F1682" s="82" t="s">
        <v>514</v>
      </c>
      <c r="G1682" s="58">
        <v>12</v>
      </c>
      <c r="H1682" s="71" t="s">
        <v>521</v>
      </c>
      <c r="I1682" s="71" t="s">
        <v>661</v>
      </c>
      <c r="J1682" s="71" t="s">
        <v>588</v>
      </c>
      <c r="K1682" s="71" t="s">
        <v>600</v>
      </c>
      <c r="L1682" s="85">
        <f t="shared" si="379"/>
        <v>17.462499999999999</v>
      </c>
      <c r="M1682" s="85">
        <f t="shared" si="380"/>
        <v>2.1166999999999998</v>
      </c>
      <c r="N1682" s="71">
        <v>60</v>
      </c>
      <c r="O1682" s="100">
        <f t="shared" si="381"/>
        <v>16.901199999999999</v>
      </c>
      <c r="P1682" s="85">
        <f t="shared" si="382"/>
        <v>0</v>
      </c>
      <c r="Q1682" s="58">
        <f t="shared" si="383"/>
        <v>15.2</v>
      </c>
      <c r="R1682" s="100">
        <f t="shared" si="384"/>
        <v>15.9846</v>
      </c>
      <c r="S1682" s="85">
        <f t="shared" si="385"/>
        <v>0</v>
      </c>
      <c r="T1682" s="58">
        <f t="shared" si="386"/>
        <v>5.0999999999999996</v>
      </c>
      <c r="U1682" s="58">
        <f t="shared" si="387"/>
        <v>5.0999999999999996</v>
      </c>
      <c r="V1682" s="58">
        <f t="array" ref="V1682">INDEX(AS$11:AS$66,MATCH(C1682&amp;G1682,AO$11:AO$66&amp;AP$11:AP$66,0),0)</f>
        <v>6</v>
      </c>
      <c r="X1682" s="120">
        <f t="shared" si="388"/>
        <v>8.3333333333333329E-2</v>
      </c>
      <c r="Y1682" s="61">
        <f t="array" ref="Y1682">INDEX($AQ$11:$AR$66,MATCH($C1682&amp;$G1682,$AO$11:$AO$66&amp;$AP$11:$AP$66,0),COUNTIF($AQ$10:$AR$10,"&lt;"&amp;Z1682)+1)</f>
        <v>2.0000000000000001E-4</v>
      </c>
      <c r="Z1682" s="61">
        <f>INDEX(AJ$11:AJ$92,MATCH(F1682,AI$11:AI$92,0))</f>
        <v>0.6875</v>
      </c>
      <c r="AA1682" s="61">
        <f t="array" ref="AA1682">INDEX($AT$11:$AV$66,MATCH($C1682&amp;$G1682,$AO$11:$AO$66&amp;$AP$11:$AP$66,0),COUNTIF($AT$10:$AV$10,"&lt;"&amp;Z1682)+1)</f>
        <v>5.9999999999999995E-4</v>
      </c>
      <c r="AB1682" s="111">
        <f t="shared" si="389"/>
        <v>0.63337341226347266</v>
      </c>
      <c r="AC1682" s="121">
        <f t="array" ref="AC1682">INDEX($AW$11:$BA$66,MATCH($C1682&amp;$G1682,$AO$11:$AO$66&amp;$AP$11:$AP$66,0),COUNTIF($AW$10:$BA$10,"&lt;"&amp;Z1682)+1)</f>
        <v>2.0000000000000001E-4</v>
      </c>
      <c r="AD1682" s="62">
        <v>0.66539999999999999</v>
      </c>
      <c r="AE1682" s="61">
        <f t="array" ref="AE1682">INDEX($AT$11:$AV$66,MATCH($C1682&amp;$G1682,$AO$11:$AO$66&amp;$AP$11:$AP$66,0),COUNTIF($AT$10:$AV$10,"&lt;"&amp;AD1682)+1)</f>
        <v>5.9999999999999995E-4</v>
      </c>
      <c r="AF1682" s="111">
        <f t="shared" si="390"/>
        <v>0.62931560817564836</v>
      </c>
      <c r="AG1682" s="121">
        <f t="array" ref="AG1682">INDEX($AW$11:$BA$66,MATCH($C1682&amp;$G1682,$AO$11:$AO$66&amp;$AP$11:$AP$66,0),COUNTIF($AW$10:$BA$10,"&lt;"&amp;AD1682)+1)</f>
        <v>2.0000000000000001E-4</v>
      </c>
    </row>
    <row r="1683" spans="2:33" ht="12.75" customHeight="1" x14ac:dyDescent="0.3">
      <c r="B1683" s="81" t="str">
        <f t="shared" si="378"/>
        <v>11/16-16 UN</v>
      </c>
      <c r="C1683" s="71" t="s">
        <v>498</v>
      </c>
      <c r="D1683" s="71"/>
      <c r="E1683" s="79" t="s">
        <v>604</v>
      </c>
      <c r="F1683" s="82" t="s">
        <v>514</v>
      </c>
      <c r="G1683" s="58">
        <v>16</v>
      </c>
      <c r="H1683" s="71" t="s">
        <v>521</v>
      </c>
      <c r="I1683" s="71" t="s">
        <v>660</v>
      </c>
      <c r="J1683" s="71" t="s">
        <v>588</v>
      </c>
      <c r="K1683" s="71" t="s">
        <v>600</v>
      </c>
      <c r="L1683" s="85">
        <f t="shared" si="379"/>
        <v>17.4269</v>
      </c>
      <c r="M1683" s="85">
        <f t="shared" si="380"/>
        <v>1.5874999999999999</v>
      </c>
      <c r="N1683" s="71">
        <v>60</v>
      </c>
      <c r="O1683" s="100">
        <f t="shared" si="381"/>
        <v>16.9621</v>
      </c>
      <c r="P1683" s="85">
        <f t="shared" si="382"/>
        <v>0</v>
      </c>
      <c r="Q1683" s="58">
        <f t="shared" si="383"/>
        <v>15.2</v>
      </c>
      <c r="R1683" s="100">
        <f t="shared" si="384"/>
        <v>16.274699999999999</v>
      </c>
      <c r="S1683" s="85">
        <f t="shared" si="385"/>
        <v>0</v>
      </c>
      <c r="T1683" s="58">
        <f t="shared" si="386"/>
        <v>5.0999999999999996</v>
      </c>
      <c r="U1683" s="58">
        <f t="shared" si="387"/>
        <v>3.8</v>
      </c>
      <c r="V1683" s="58">
        <f t="array" ref="V1683">INDEX(AS$11:AS$66,MATCH(C1683&amp;G1683,AO$11:AO$66&amp;AP$11:AP$66,0),0)</f>
        <v>8</v>
      </c>
      <c r="X1683" s="120">
        <f t="shared" si="388"/>
        <v>6.25E-2</v>
      </c>
      <c r="Y1683" s="61">
        <f t="array" ref="Y1683">INDEX($AQ$11:$AR$66,MATCH($C1683&amp;$G1683,$AO$11:$AO$66&amp;$AP$11:$AP$66,0),COUNTIF($AQ$10:$AR$10,"&lt;"&amp;Z1683)+1)</f>
        <v>1.4999999999999999E-4</v>
      </c>
      <c r="Z1683" s="123">
        <v>0.68610000000000004</v>
      </c>
      <c r="AA1683" s="61">
        <f t="array" ref="AA1683">INDEX($AT$11:$AV$66,MATCH($C1683&amp;$G1683,$AO$11:$AO$66&amp;$AP$11:$AP$66,0),COUNTIF($AT$10:$AV$10,"&lt;"&amp;Z1683)+1)</f>
        <v>5.9999999999999995E-4</v>
      </c>
      <c r="AB1683" s="111">
        <f t="shared" si="389"/>
        <v>0.64550505919760448</v>
      </c>
      <c r="AC1683" s="121">
        <f t="array" ref="AC1683">INDEX($AW$11:$BA$66,MATCH($C1683&amp;$G1683,$AO$11:$AO$66&amp;$AP$11:$AP$66,0),COUNTIF($AW$10:$BA$10,"&lt;"&amp;Z1683)+1)</f>
        <v>2.0000000000000001E-4</v>
      </c>
      <c r="AD1683" s="62">
        <v>0.66779999999999995</v>
      </c>
      <c r="AE1683" s="61">
        <f t="array" ref="AE1683">INDEX($AT$11:$AV$66,MATCH($C1683&amp;$G1683,$AO$11:$AO$66&amp;$AP$11:$AP$66,0),COUNTIF($AT$10:$AV$10,"&lt;"&amp;AD1683)+1)</f>
        <v>5.9999999999999995E-4</v>
      </c>
      <c r="AF1683" s="111">
        <f t="shared" si="390"/>
        <v>0.64073670613173628</v>
      </c>
      <c r="AG1683" s="121">
        <f t="array" ref="AG1683">INDEX($AW$11:$BA$66,MATCH($C1683&amp;$G1683,$AO$11:$AO$66&amp;$AP$11:$AP$66,0),COUNTIF($AW$10:$BA$10,"&lt;"&amp;AD1683)+1)</f>
        <v>2.0000000000000001E-4</v>
      </c>
    </row>
    <row r="1684" spans="2:33" ht="12.75" customHeight="1" x14ac:dyDescent="0.3">
      <c r="B1684" s="81" t="str">
        <f t="shared" si="378"/>
        <v>11/16-16 UN</v>
      </c>
      <c r="C1684" s="71" t="s">
        <v>498</v>
      </c>
      <c r="D1684" s="71"/>
      <c r="E1684" s="79" t="s">
        <v>604</v>
      </c>
      <c r="F1684" s="82" t="s">
        <v>514</v>
      </c>
      <c r="G1684" s="58">
        <v>16</v>
      </c>
      <c r="H1684" s="71" t="s">
        <v>521</v>
      </c>
      <c r="I1684" s="71" t="s">
        <v>661</v>
      </c>
      <c r="J1684" s="71" t="s">
        <v>588</v>
      </c>
      <c r="K1684" s="71" t="s">
        <v>600</v>
      </c>
      <c r="L1684" s="85">
        <f t="shared" si="379"/>
        <v>17.462499999999999</v>
      </c>
      <c r="M1684" s="85">
        <f t="shared" si="380"/>
        <v>1.5874999999999999</v>
      </c>
      <c r="N1684" s="71">
        <v>60</v>
      </c>
      <c r="O1684" s="100">
        <f t="shared" si="381"/>
        <v>17.028199999999998</v>
      </c>
      <c r="P1684" s="85">
        <f t="shared" si="382"/>
        <v>0</v>
      </c>
      <c r="Q1684" s="58">
        <f t="shared" si="383"/>
        <v>15.2</v>
      </c>
      <c r="R1684" s="100">
        <f t="shared" si="384"/>
        <v>16.340800000000002</v>
      </c>
      <c r="S1684" s="85">
        <f t="shared" si="385"/>
        <v>0</v>
      </c>
      <c r="T1684" s="58">
        <f t="shared" si="386"/>
        <v>5.0999999999999996</v>
      </c>
      <c r="U1684" s="58">
        <f t="shared" si="387"/>
        <v>3.8</v>
      </c>
      <c r="V1684" s="58">
        <f t="array" ref="V1684">INDEX(AS$11:AS$66,MATCH(C1684&amp;G1684,AO$11:AO$66&amp;AP$11:AP$66,0),0)</f>
        <v>8</v>
      </c>
      <c r="X1684" s="120">
        <f t="shared" si="388"/>
        <v>6.25E-2</v>
      </c>
      <c r="Y1684" s="61">
        <f t="array" ref="Y1684">INDEX($AQ$11:$AR$66,MATCH($C1684&amp;$G1684,$AO$11:$AO$66&amp;$AP$11:$AP$66,0),COUNTIF($AQ$10:$AR$10,"&lt;"&amp;Z1684)+1)</f>
        <v>1.4999999999999999E-4</v>
      </c>
      <c r="Z1684" s="61">
        <f>INDEX(AJ$11:AJ$92,MATCH(F1684,AI$11:AI$92,0))</f>
        <v>0.6875</v>
      </c>
      <c r="AA1684" s="61">
        <f t="array" ref="AA1684">INDEX($AT$11:$AV$66,MATCH($C1684&amp;$G1684,$AO$11:$AO$66&amp;$AP$11:$AP$66,0),COUNTIF($AT$10:$AV$10,"&lt;"&amp;Z1684)+1)</f>
        <v>5.9999999999999995E-4</v>
      </c>
      <c r="AB1684" s="111">
        <f t="shared" si="389"/>
        <v>0.64690505919760444</v>
      </c>
      <c r="AC1684" s="121">
        <f t="array" ref="AC1684">INDEX($AW$11:$BA$66,MATCH($C1684&amp;$G1684,$AO$11:$AO$66&amp;$AP$11:$AP$66,0),COUNTIF($AW$10:$BA$10,"&lt;"&amp;Z1684)+1)</f>
        <v>2.0000000000000001E-4</v>
      </c>
      <c r="AD1684" s="62">
        <v>0.6704</v>
      </c>
      <c r="AE1684" s="61">
        <f t="array" ref="AE1684">INDEX($AT$11:$AV$66,MATCH($C1684&amp;$G1684,$AO$11:$AO$66&amp;$AP$11:$AP$66,0),COUNTIF($AT$10:$AV$10,"&lt;"&amp;AD1684)+1)</f>
        <v>5.9999999999999995E-4</v>
      </c>
      <c r="AF1684" s="111">
        <f t="shared" si="390"/>
        <v>0.64333670613173632</v>
      </c>
      <c r="AG1684" s="121">
        <f t="array" ref="AG1684">INDEX($AW$11:$BA$66,MATCH($C1684&amp;$G1684,$AO$11:$AO$66&amp;$AP$11:$AP$66,0),COUNTIF($AW$10:$BA$10,"&lt;"&amp;AD1684)+1)</f>
        <v>2.0000000000000001E-4</v>
      </c>
    </row>
    <row r="1685" spans="2:33" ht="12.75" customHeight="1" x14ac:dyDescent="0.3">
      <c r="B1685" s="81" t="str">
        <f t="shared" si="378"/>
        <v>11/16-20 UN</v>
      </c>
      <c r="C1685" s="71" t="s">
        <v>498</v>
      </c>
      <c r="D1685" s="71"/>
      <c r="E1685" s="79" t="s">
        <v>604</v>
      </c>
      <c r="F1685" s="82" t="s">
        <v>514</v>
      </c>
      <c r="G1685" s="58">
        <v>20</v>
      </c>
      <c r="H1685" s="71" t="s">
        <v>521</v>
      </c>
      <c r="I1685" s="71" t="s">
        <v>660</v>
      </c>
      <c r="J1685" s="71" t="s">
        <v>588</v>
      </c>
      <c r="K1685" s="71" t="s">
        <v>600</v>
      </c>
      <c r="L1685" s="85">
        <f t="shared" si="379"/>
        <v>17.429500000000001</v>
      </c>
      <c r="M1685" s="85">
        <f t="shared" si="380"/>
        <v>1.27</v>
      </c>
      <c r="N1685" s="71">
        <v>60</v>
      </c>
      <c r="O1685" s="100">
        <f t="shared" si="381"/>
        <v>17.0459</v>
      </c>
      <c r="P1685" s="85">
        <f t="shared" si="382"/>
        <v>0</v>
      </c>
      <c r="Q1685" s="58">
        <f t="shared" si="383"/>
        <v>12.7</v>
      </c>
      <c r="R1685" s="100">
        <f t="shared" si="384"/>
        <v>16.495999999999999</v>
      </c>
      <c r="S1685" s="85">
        <f t="shared" si="385"/>
        <v>0</v>
      </c>
      <c r="T1685" s="58">
        <f t="shared" si="386"/>
        <v>3.8</v>
      </c>
      <c r="U1685" s="58">
        <f t="shared" si="387"/>
        <v>3.8</v>
      </c>
      <c r="V1685" s="58">
        <f t="array" ref="V1685">INDEX(AS$11:AS$66,MATCH(C1685&amp;G1685,AO$11:AO$66&amp;AP$11:AP$66,0),0)</f>
        <v>8</v>
      </c>
      <c r="X1685" s="120">
        <f t="shared" si="388"/>
        <v>0.05</v>
      </c>
      <c r="Y1685" s="61">
        <f t="array" ref="Y1685">INDEX($AQ$11:$AR$66,MATCH($C1685&amp;$G1685,$AO$11:$AO$66&amp;$AP$11:$AP$66,0),COUNTIF($AQ$10:$AR$10,"&lt;"&amp;Z1685)+1)</f>
        <v>1.4999999999999999E-4</v>
      </c>
      <c r="Z1685" s="123">
        <v>0.68620000000000003</v>
      </c>
      <c r="AA1685" s="61">
        <f t="array" ref="AA1685">INDEX($AT$11:$AV$66,MATCH($C1685&amp;$G1685,$AO$11:$AO$66&amp;$AP$11:$AP$66,0),COUNTIF($AT$10:$AV$10,"&lt;"&amp;Z1685)+1)</f>
        <v>5.0000000000000001E-4</v>
      </c>
      <c r="AB1685" s="111">
        <f t="shared" si="389"/>
        <v>0.65372404735808365</v>
      </c>
      <c r="AC1685" s="121">
        <f t="array" ref="AC1685">INDEX($AW$11:$BA$66,MATCH($C1685&amp;$G1685,$AO$11:$AO$66&amp;$AP$11:$AP$66,0),COUNTIF($AW$10:$BA$10,"&lt;"&amp;Z1685)+1)</f>
        <v>1.4999999999999999E-4</v>
      </c>
      <c r="AD1685" s="62">
        <v>0.67110000000000003</v>
      </c>
      <c r="AE1685" s="61">
        <f t="array" ref="AE1685">INDEX($AT$11:$AV$66,MATCH($C1685&amp;$G1685,$AO$11:$AO$66&amp;$AP$11:$AP$66,0),COUNTIF($AT$10:$AV$10,"&lt;"&amp;AD1685)+1)</f>
        <v>5.0000000000000001E-4</v>
      </c>
      <c r="AF1685" s="111">
        <f t="shared" si="390"/>
        <v>0.64944936490538907</v>
      </c>
      <c r="AG1685" s="121">
        <f t="array" ref="AG1685">INDEX($AW$11:$BA$66,MATCH($C1685&amp;$G1685,$AO$11:$AO$66&amp;$AP$11:$AP$66,0),COUNTIF($AW$10:$BA$10,"&lt;"&amp;AD1685)+1)</f>
        <v>1.4999999999999999E-4</v>
      </c>
    </row>
    <row r="1686" spans="2:33" ht="12.75" customHeight="1" x14ac:dyDescent="0.3">
      <c r="B1686" s="81" t="str">
        <f t="shared" ref="B1686:B1749" si="391">CONCATENATE(F1686,"-",G1686," ",E1686)</f>
        <v>11/16-20 UN</v>
      </c>
      <c r="C1686" s="71" t="s">
        <v>498</v>
      </c>
      <c r="D1686" s="71"/>
      <c r="E1686" s="79" t="s">
        <v>604</v>
      </c>
      <c r="F1686" s="82" t="s">
        <v>514</v>
      </c>
      <c r="G1686" s="58">
        <v>20</v>
      </c>
      <c r="H1686" s="71" t="s">
        <v>521</v>
      </c>
      <c r="I1686" s="71" t="s">
        <v>661</v>
      </c>
      <c r="J1686" s="71" t="s">
        <v>588</v>
      </c>
      <c r="K1686" s="71" t="s">
        <v>600</v>
      </c>
      <c r="L1686" s="85">
        <f t="shared" ref="L1686:L1749" si="392">ROUND(Z1686*25.4,4)</f>
        <v>17.462499999999999</v>
      </c>
      <c r="M1686" s="85">
        <f t="shared" ref="M1686:M1749" si="393">ROUND(X1686*25.4,4)</f>
        <v>1.27</v>
      </c>
      <c r="N1686" s="71">
        <v>60</v>
      </c>
      <c r="O1686" s="100">
        <f t="shared" ref="O1686:O1749" si="394">ROUND(IF(H1686="GO",Z1686,AD1686)*25.4,4)</f>
        <v>17.1069</v>
      </c>
      <c r="P1686" s="85">
        <f t="shared" ref="P1686:P1749" si="395">IF(H1686="GO",IF(AA1686="-",AA1686,ROUND(AA1686*25.4*1000,1)),0)</f>
        <v>0</v>
      </c>
      <c r="Q1686" s="58">
        <f t="shared" ref="Q1686:Q1749" si="396">IF(H1686="NOT GO",IF(AE1686="-",AE1686,ROUND(AE1686*25.4*1000,1)),0)</f>
        <v>12.7</v>
      </c>
      <c r="R1686" s="100">
        <f t="shared" ref="R1686:R1749" si="397">ROUND(IF(H1686="GO",AB1686,AF1686)*25.4,4)</f>
        <v>16.556999999999999</v>
      </c>
      <c r="S1686" s="85">
        <f t="shared" ref="S1686:S1749" si="398">IF(H1686="GO",IF(AC1686="-",AC1686,ROUND(AC1686*25.4*1000,1)),0)</f>
        <v>0</v>
      </c>
      <c r="T1686" s="58">
        <f t="shared" ref="T1686:T1749" si="399">IF(H1686="NOT GO",IF(AG1686="-",AG1686,ROUND(AG1686*25.4*1000,1)),0)</f>
        <v>3.8</v>
      </c>
      <c r="U1686" s="58">
        <f t="shared" ref="U1686:U1749" si="400">IF(Y1686="-",Y1686,ROUND(Y1686*25.4*1000,1))</f>
        <v>3.8</v>
      </c>
      <c r="V1686" s="58">
        <f t="array" ref="V1686">INDEX(AS$11:AS$66,MATCH(C1686&amp;G1686,AO$11:AO$66&amp;AP$11:AP$66,0),0)</f>
        <v>8</v>
      </c>
      <c r="X1686" s="120">
        <f t="shared" ref="X1686:X1749" si="401">INDEX(AM$11:AM$38,MATCH(G1686,AL$11:AL$38,0),0)</f>
        <v>0.05</v>
      </c>
      <c r="Y1686" s="61">
        <f t="array" ref="Y1686">INDEX($AQ$11:$AR$66,MATCH($C1686&amp;$G1686,$AO$11:$AO$66&amp;$AP$11:$AP$66,0),COUNTIF($AQ$10:$AR$10,"&lt;"&amp;Z1686)+1)</f>
        <v>1.4999999999999999E-4</v>
      </c>
      <c r="Z1686" s="61">
        <f>INDEX(AJ$11:AJ$92,MATCH(F1686,AI$11:AI$92,0))</f>
        <v>0.6875</v>
      </c>
      <c r="AA1686" s="61">
        <f t="array" ref="AA1686">INDEX($AT$11:$AV$66,MATCH($C1686&amp;$G1686,$AO$11:$AO$66&amp;$AP$11:$AP$66,0),COUNTIF($AT$10:$AV$10,"&lt;"&amp;Z1686)+1)</f>
        <v>5.0000000000000001E-4</v>
      </c>
      <c r="AB1686" s="111">
        <f t="shared" ref="AB1686:AB1749" si="402">Z1686-(3/8)*2*(TAN(RADIANS(60))/2)/G1686</f>
        <v>0.65502404735808351</v>
      </c>
      <c r="AC1686" s="121">
        <f t="array" ref="AC1686">INDEX($AW$11:$BA$66,MATCH($C1686&amp;$G1686,$AO$11:$AO$66&amp;$AP$11:$AP$66,0),COUNTIF($AW$10:$BA$10,"&lt;"&amp;Z1686)+1)</f>
        <v>1.4999999999999999E-4</v>
      </c>
      <c r="AD1686" s="62">
        <v>0.67349999999999999</v>
      </c>
      <c r="AE1686" s="61">
        <f t="array" ref="AE1686">INDEX($AT$11:$AV$66,MATCH($C1686&amp;$G1686,$AO$11:$AO$66&amp;$AP$11:$AP$66,0),COUNTIF($AT$10:$AV$10,"&lt;"&amp;AD1686)+1)</f>
        <v>5.0000000000000001E-4</v>
      </c>
      <c r="AF1686" s="111">
        <f t="shared" ref="AF1686:AF1749" si="403">AD1686-(TAN(RADIANS(60))/2)/G1686/4*2</f>
        <v>0.65184936490538903</v>
      </c>
      <c r="AG1686" s="121">
        <f t="array" ref="AG1686">INDEX($AW$11:$BA$66,MATCH($C1686&amp;$G1686,$AO$11:$AO$66&amp;$AP$11:$AP$66,0),COUNTIF($AW$10:$BA$10,"&lt;"&amp;AD1686)+1)</f>
        <v>1.4999999999999999E-4</v>
      </c>
    </row>
    <row r="1687" spans="2:33" ht="12.75" customHeight="1" x14ac:dyDescent="0.3">
      <c r="B1687" s="81" t="str">
        <f t="shared" si="391"/>
        <v>11/16-24 UNEF</v>
      </c>
      <c r="C1687" s="71" t="s">
        <v>498</v>
      </c>
      <c r="D1687" s="71"/>
      <c r="E1687" s="79" t="s">
        <v>48</v>
      </c>
      <c r="F1687" s="82" t="s">
        <v>514</v>
      </c>
      <c r="G1687" s="58">
        <v>24</v>
      </c>
      <c r="H1687" s="71" t="s">
        <v>521</v>
      </c>
      <c r="I1687" s="71" t="s">
        <v>660</v>
      </c>
      <c r="J1687" s="71" t="s">
        <v>588</v>
      </c>
      <c r="K1687" s="71" t="s">
        <v>600</v>
      </c>
      <c r="L1687" s="85">
        <f t="shared" si="392"/>
        <v>17.431999999999999</v>
      </c>
      <c r="M1687" s="85">
        <f t="shared" si="393"/>
        <v>1.0583</v>
      </c>
      <c r="N1687" s="71">
        <v>60</v>
      </c>
      <c r="O1687" s="100">
        <f t="shared" si="394"/>
        <v>17.099299999999999</v>
      </c>
      <c r="P1687" s="85">
        <f t="shared" si="395"/>
        <v>0</v>
      </c>
      <c r="Q1687" s="58">
        <f t="shared" si="396"/>
        <v>12.7</v>
      </c>
      <c r="R1687" s="100">
        <f t="shared" si="397"/>
        <v>16.640999999999998</v>
      </c>
      <c r="S1687" s="85">
        <f t="shared" si="398"/>
        <v>0</v>
      </c>
      <c r="T1687" s="58">
        <f t="shared" si="399"/>
        <v>3.8</v>
      </c>
      <c r="U1687" s="58">
        <f t="shared" si="400"/>
        <v>3.8</v>
      </c>
      <c r="V1687" s="58">
        <f t="array" ref="V1687">INDEX(AS$11:AS$66,MATCH(C1687&amp;G1687,AO$11:AO$66&amp;AP$11:AP$66,0),0)</f>
        <v>8</v>
      </c>
      <c r="X1687" s="120">
        <f t="shared" si="401"/>
        <v>4.1666666666666664E-2</v>
      </c>
      <c r="Y1687" s="61">
        <f t="array" ref="Y1687">INDEX($AQ$11:$AR$66,MATCH($C1687&amp;$G1687,$AO$11:$AO$66&amp;$AP$11:$AP$66,0),COUNTIF($AQ$10:$AR$10,"&lt;"&amp;Z1687)+1)</f>
        <v>1.4999999999999999E-4</v>
      </c>
      <c r="Z1687" s="123">
        <v>0.68630000000000002</v>
      </c>
      <c r="AA1687" s="61">
        <f t="array" ref="AA1687">INDEX($AT$11:$AV$66,MATCH($C1687&amp;$G1687,$AO$11:$AO$66&amp;$AP$11:$AP$66,0),COUNTIF($AT$10:$AV$10,"&lt;"&amp;Z1687)+1)</f>
        <v>5.0000000000000001E-4</v>
      </c>
      <c r="AB1687" s="111">
        <f t="shared" si="402"/>
        <v>0.65923670613173635</v>
      </c>
      <c r="AC1687" s="121">
        <f t="array" ref="AC1687">INDEX($AW$11:$BA$66,MATCH($C1687&amp;$G1687,$AO$11:$AO$66&amp;$AP$11:$AP$66,0),COUNTIF($AW$10:$BA$10,"&lt;"&amp;Z1687)+1)</f>
        <v>1.4999999999999999E-4</v>
      </c>
      <c r="AD1687" s="62">
        <v>0.67320000000000002</v>
      </c>
      <c r="AE1687" s="61">
        <f t="array" ref="AE1687">INDEX($AT$11:$AV$66,MATCH($C1687&amp;$G1687,$AO$11:$AO$66&amp;$AP$11:$AP$66,0),COUNTIF($AT$10:$AV$10,"&lt;"&amp;AD1687)+1)</f>
        <v>5.0000000000000001E-4</v>
      </c>
      <c r="AF1687" s="111">
        <f t="shared" si="403"/>
        <v>0.6551578040878242</v>
      </c>
      <c r="AG1687" s="121">
        <f t="array" ref="AG1687">INDEX($AW$11:$BA$66,MATCH($C1687&amp;$G1687,$AO$11:$AO$66&amp;$AP$11:$AP$66,0),COUNTIF($AW$10:$BA$10,"&lt;"&amp;AD1687)+1)</f>
        <v>1.4999999999999999E-4</v>
      </c>
    </row>
    <row r="1688" spans="2:33" ht="12.75" customHeight="1" x14ac:dyDescent="0.3">
      <c r="B1688" s="81" t="str">
        <f t="shared" si="391"/>
        <v>11/16-24 UNEF</v>
      </c>
      <c r="C1688" s="71" t="s">
        <v>498</v>
      </c>
      <c r="D1688" s="71"/>
      <c r="E1688" s="79" t="s">
        <v>48</v>
      </c>
      <c r="F1688" s="82" t="s">
        <v>514</v>
      </c>
      <c r="G1688" s="58">
        <v>24</v>
      </c>
      <c r="H1688" s="71" t="s">
        <v>521</v>
      </c>
      <c r="I1688" s="71" t="s">
        <v>661</v>
      </c>
      <c r="J1688" s="71" t="s">
        <v>588</v>
      </c>
      <c r="K1688" s="71" t="s">
        <v>600</v>
      </c>
      <c r="L1688" s="85">
        <f t="shared" si="392"/>
        <v>17.462499999999999</v>
      </c>
      <c r="M1688" s="85">
        <f t="shared" si="393"/>
        <v>1.0583</v>
      </c>
      <c r="N1688" s="71">
        <v>60</v>
      </c>
      <c r="O1688" s="100">
        <f t="shared" si="394"/>
        <v>17.155200000000001</v>
      </c>
      <c r="P1688" s="85">
        <f t="shared" si="395"/>
        <v>0</v>
      </c>
      <c r="Q1688" s="58">
        <f t="shared" si="396"/>
        <v>12.7</v>
      </c>
      <c r="R1688" s="100">
        <f t="shared" si="397"/>
        <v>16.696899999999999</v>
      </c>
      <c r="S1688" s="85">
        <f t="shared" si="398"/>
        <v>0</v>
      </c>
      <c r="T1688" s="58">
        <f t="shared" si="399"/>
        <v>3.8</v>
      </c>
      <c r="U1688" s="58">
        <f t="shared" si="400"/>
        <v>3.8</v>
      </c>
      <c r="V1688" s="58">
        <f t="array" ref="V1688">INDEX(AS$11:AS$66,MATCH(C1688&amp;G1688,AO$11:AO$66&amp;AP$11:AP$66,0),0)</f>
        <v>8</v>
      </c>
      <c r="X1688" s="120">
        <f t="shared" si="401"/>
        <v>4.1666666666666664E-2</v>
      </c>
      <c r="Y1688" s="61">
        <f t="array" ref="Y1688">INDEX($AQ$11:$AR$66,MATCH($C1688&amp;$G1688,$AO$11:$AO$66&amp;$AP$11:$AP$66,0),COUNTIF($AQ$10:$AR$10,"&lt;"&amp;Z1688)+1)</f>
        <v>1.4999999999999999E-4</v>
      </c>
      <c r="Z1688" s="61">
        <f>INDEX(AJ$11:AJ$92,MATCH(F1688,AI$11:AI$92,0))</f>
        <v>0.6875</v>
      </c>
      <c r="AA1688" s="61">
        <f t="array" ref="AA1688">INDEX($AT$11:$AV$66,MATCH($C1688&amp;$G1688,$AO$11:$AO$66&amp;$AP$11:$AP$66,0),COUNTIF($AT$10:$AV$10,"&lt;"&amp;Z1688)+1)</f>
        <v>5.0000000000000001E-4</v>
      </c>
      <c r="AB1688" s="111">
        <f t="shared" si="402"/>
        <v>0.66043670613173633</v>
      </c>
      <c r="AC1688" s="121">
        <f t="array" ref="AC1688">INDEX($AW$11:$BA$66,MATCH($C1688&amp;$G1688,$AO$11:$AO$66&amp;$AP$11:$AP$66,0),COUNTIF($AW$10:$BA$10,"&lt;"&amp;Z1688)+1)</f>
        <v>1.4999999999999999E-4</v>
      </c>
      <c r="AD1688" s="62">
        <v>0.6754</v>
      </c>
      <c r="AE1688" s="61">
        <f t="array" ref="AE1688">INDEX($AT$11:$AV$66,MATCH($C1688&amp;$G1688,$AO$11:$AO$66&amp;$AP$11:$AP$66,0),COUNTIF($AT$10:$AV$10,"&lt;"&amp;AD1688)+1)</f>
        <v>5.0000000000000001E-4</v>
      </c>
      <c r="AF1688" s="111">
        <f t="shared" si="403"/>
        <v>0.65735780408782418</v>
      </c>
      <c r="AG1688" s="121">
        <f t="array" ref="AG1688">INDEX($AW$11:$BA$66,MATCH($C1688&amp;$G1688,$AO$11:$AO$66&amp;$AP$11:$AP$66,0),COUNTIF($AW$10:$BA$10,"&lt;"&amp;AD1688)+1)</f>
        <v>1.4999999999999999E-4</v>
      </c>
    </row>
    <row r="1689" spans="2:33" ht="12.75" customHeight="1" x14ac:dyDescent="0.3">
      <c r="B1689" s="81" t="str">
        <f t="shared" si="391"/>
        <v>11/16-28 UN</v>
      </c>
      <c r="C1689" s="71" t="s">
        <v>498</v>
      </c>
      <c r="D1689" s="71"/>
      <c r="E1689" s="79" t="s">
        <v>604</v>
      </c>
      <c r="F1689" s="82" t="s">
        <v>514</v>
      </c>
      <c r="G1689" s="58">
        <v>28</v>
      </c>
      <c r="H1689" s="71" t="s">
        <v>521</v>
      </c>
      <c r="I1689" s="71" t="s">
        <v>660</v>
      </c>
      <c r="J1689" s="71" t="s">
        <v>588</v>
      </c>
      <c r="K1689" s="71" t="s">
        <v>600</v>
      </c>
      <c r="L1689" s="85">
        <f t="shared" si="392"/>
        <v>17.4346</v>
      </c>
      <c r="M1689" s="85">
        <f t="shared" si="393"/>
        <v>0.90710000000000002</v>
      </c>
      <c r="N1689" s="71">
        <v>60</v>
      </c>
      <c r="O1689" s="100">
        <f t="shared" si="394"/>
        <v>17.142499999999998</v>
      </c>
      <c r="P1689" s="85">
        <f t="shared" si="395"/>
        <v>0</v>
      </c>
      <c r="Q1689" s="58">
        <f t="shared" si="396"/>
        <v>12.7</v>
      </c>
      <c r="R1689" s="100">
        <f t="shared" si="397"/>
        <v>16.749700000000001</v>
      </c>
      <c r="S1689" s="85">
        <f t="shared" si="398"/>
        <v>0</v>
      </c>
      <c r="T1689" s="58">
        <f t="shared" si="399"/>
        <v>3.8</v>
      </c>
      <c r="U1689" s="58">
        <f t="shared" si="400"/>
        <v>3.8</v>
      </c>
      <c r="V1689" s="58">
        <f t="array" ref="V1689">INDEX(AS$11:AS$66,MATCH(C1689&amp;G1689,AO$11:AO$66&amp;AP$11:AP$66,0),0)</f>
        <v>8</v>
      </c>
      <c r="X1689" s="120">
        <f t="shared" si="401"/>
        <v>3.5714285714285712E-2</v>
      </c>
      <c r="Y1689" s="61">
        <f t="array" ref="Y1689">INDEX($AQ$11:$AR$66,MATCH($C1689&amp;$G1689,$AO$11:$AO$66&amp;$AP$11:$AP$66,0),COUNTIF($AQ$10:$AR$10,"&lt;"&amp;Z1689)+1)</f>
        <v>1.4999999999999999E-4</v>
      </c>
      <c r="Z1689" s="123">
        <v>0.68640000000000001</v>
      </c>
      <c r="AA1689" s="61">
        <f t="array" ref="AA1689">INDEX($AT$11:$AV$66,MATCH($C1689&amp;$G1689,$AO$11:$AO$66&amp;$AP$11:$AP$66,0),COUNTIF($AT$10:$AV$10,"&lt;"&amp;Z1689)+1)</f>
        <v>5.0000000000000001E-4</v>
      </c>
      <c r="AB1689" s="111">
        <f t="shared" si="402"/>
        <v>0.66320289097005969</v>
      </c>
      <c r="AC1689" s="121">
        <f t="array" ref="AC1689">INDEX($AW$11:$BA$66,MATCH($C1689&amp;$G1689,$AO$11:$AO$66&amp;$AP$11:$AP$66,0),COUNTIF($AW$10:$BA$10,"&lt;"&amp;Z1689)+1)</f>
        <v>1.4999999999999999E-4</v>
      </c>
      <c r="AD1689" s="62">
        <v>0.67490000000000006</v>
      </c>
      <c r="AE1689" s="61">
        <f t="array" ref="AE1689">INDEX($AT$11:$AV$66,MATCH($C1689&amp;$G1689,$AO$11:$AO$66&amp;$AP$11:$AP$66,0),COUNTIF($AT$10:$AV$10,"&lt;"&amp;AD1689)+1)</f>
        <v>5.0000000000000001E-4</v>
      </c>
      <c r="AF1689" s="111">
        <f t="shared" si="403"/>
        <v>0.65943526064670654</v>
      </c>
      <c r="AG1689" s="121">
        <f t="array" ref="AG1689">INDEX($AW$11:$BA$66,MATCH($C1689&amp;$G1689,$AO$11:$AO$66&amp;$AP$11:$AP$66,0),COUNTIF($AW$10:$BA$10,"&lt;"&amp;AD1689)+1)</f>
        <v>1.4999999999999999E-4</v>
      </c>
    </row>
    <row r="1690" spans="2:33" ht="12.75" customHeight="1" x14ac:dyDescent="0.3">
      <c r="B1690" s="81" t="str">
        <f t="shared" si="391"/>
        <v>11/16-28 UN</v>
      </c>
      <c r="C1690" s="71" t="s">
        <v>498</v>
      </c>
      <c r="D1690" s="71"/>
      <c r="E1690" s="79" t="s">
        <v>604</v>
      </c>
      <c r="F1690" s="82" t="s">
        <v>514</v>
      </c>
      <c r="G1690" s="58">
        <v>28</v>
      </c>
      <c r="H1690" s="71" t="s">
        <v>521</v>
      </c>
      <c r="I1690" s="71" t="s">
        <v>661</v>
      </c>
      <c r="J1690" s="71" t="s">
        <v>588</v>
      </c>
      <c r="K1690" s="71" t="s">
        <v>600</v>
      </c>
      <c r="L1690" s="85">
        <f t="shared" si="392"/>
        <v>17.462499999999999</v>
      </c>
      <c r="M1690" s="85">
        <f t="shared" si="393"/>
        <v>0.90710000000000002</v>
      </c>
      <c r="N1690" s="71">
        <v>60</v>
      </c>
      <c r="O1690" s="100">
        <f t="shared" si="394"/>
        <v>17.195799999999998</v>
      </c>
      <c r="P1690" s="85">
        <f t="shared" si="395"/>
        <v>0</v>
      </c>
      <c r="Q1690" s="58">
        <f t="shared" si="396"/>
        <v>12.7</v>
      </c>
      <c r="R1690" s="100">
        <f t="shared" si="397"/>
        <v>16.803000000000001</v>
      </c>
      <c r="S1690" s="85">
        <f t="shared" si="398"/>
        <v>0</v>
      </c>
      <c r="T1690" s="58">
        <f t="shared" si="399"/>
        <v>3.8</v>
      </c>
      <c r="U1690" s="58">
        <f t="shared" si="400"/>
        <v>3.8</v>
      </c>
      <c r="V1690" s="58">
        <f t="array" ref="V1690">INDEX(AS$11:AS$66,MATCH(C1690&amp;G1690,AO$11:AO$66&amp;AP$11:AP$66,0),0)</f>
        <v>8</v>
      </c>
      <c r="X1690" s="120">
        <f t="shared" si="401"/>
        <v>3.5714285714285712E-2</v>
      </c>
      <c r="Y1690" s="61">
        <f t="array" ref="Y1690">INDEX($AQ$11:$AR$66,MATCH($C1690&amp;$G1690,$AO$11:$AO$66&amp;$AP$11:$AP$66,0),COUNTIF($AQ$10:$AR$10,"&lt;"&amp;Z1690)+1)</f>
        <v>1.4999999999999999E-4</v>
      </c>
      <c r="Z1690" s="61">
        <f>INDEX(AJ$11:AJ$92,MATCH(F1690,AI$11:AI$92,0))</f>
        <v>0.6875</v>
      </c>
      <c r="AA1690" s="61">
        <f t="array" ref="AA1690">INDEX($AT$11:$AV$66,MATCH($C1690&amp;$G1690,$AO$11:$AO$66&amp;$AP$11:$AP$66,0),COUNTIF($AT$10:$AV$10,"&lt;"&amp;Z1690)+1)</f>
        <v>5.0000000000000001E-4</v>
      </c>
      <c r="AB1690" s="111">
        <f t="shared" si="402"/>
        <v>0.66430289097005968</v>
      </c>
      <c r="AC1690" s="121">
        <f t="array" ref="AC1690">INDEX($AW$11:$BA$66,MATCH($C1690&amp;$G1690,$AO$11:$AO$66&amp;$AP$11:$AP$66,0),COUNTIF($AW$10:$BA$10,"&lt;"&amp;Z1690)+1)</f>
        <v>1.4999999999999999E-4</v>
      </c>
      <c r="AD1690" s="62">
        <v>0.67700000000000005</v>
      </c>
      <c r="AE1690" s="61">
        <f t="array" ref="AE1690">INDEX($AT$11:$AV$66,MATCH($C1690&amp;$G1690,$AO$11:$AO$66&amp;$AP$11:$AP$66,0),COUNTIF($AT$10:$AV$10,"&lt;"&amp;AD1690)+1)</f>
        <v>5.0000000000000001E-4</v>
      </c>
      <c r="AF1690" s="111">
        <f t="shared" si="403"/>
        <v>0.66153526064670654</v>
      </c>
      <c r="AG1690" s="121">
        <f t="array" ref="AG1690">INDEX($AW$11:$BA$66,MATCH($C1690&amp;$G1690,$AO$11:$AO$66&amp;$AP$11:$AP$66,0),COUNTIF($AW$10:$BA$10,"&lt;"&amp;AD1690)+1)</f>
        <v>1.4999999999999999E-4</v>
      </c>
    </row>
    <row r="1691" spans="2:33" ht="12.75" customHeight="1" x14ac:dyDescent="0.3">
      <c r="B1691" s="81" t="str">
        <f t="shared" si="391"/>
        <v>11/16-32 UN</v>
      </c>
      <c r="C1691" s="71" t="s">
        <v>498</v>
      </c>
      <c r="D1691" s="71"/>
      <c r="E1691" s="79" t="s">
        <v>604</v>
      </c>
      <c r="F1691" s="82" t="s">
        <v>514</v>
      </c>
      <c r="G1691" s="58">
        <v>32</v>
      </c>
      <c r="H1691" s="71" t="s">
        <v>521</v>
      </c>
      <c r="I1691" s="71" t="s">
        <v>660</v>
      </c>
      <c r="J1691" s="71" t="s">
        <v>588</v>
      </c>
      <c r="K1691" s="71" t="s">
        <v>600</v>
      </c>
      <c r="L1691" s="85">
        <f t="shared" si="392"/>
        <v>17.4346</v>
      </c>
      <c r="M1691" s="85">
        <f t="shared" si="393"/>
        <v>0.79379999999999995</v>
      </c>
      <c r="N1691" s="71">
        <v>60</v>
      </c>
      <c r="O1691" s="100">
        <f t="shared" si="394"/>
        <v>17.170400000000001</v>
      </c>
      <c r="P1691" s="85">
        <f t="shared" si="395"/>
        <v>0</v>
      </c>
      <c r="Q1691" s="58">
        <f t="shared" si="396"/>
        <v>12.7</v>
      </c>
      <c r="R1691" s="100">
        <f t="shared" si="397"/>
        <v>16.826699999999999</v>
      </c>
      <c r="S1691" s="85">
        <f t="shared" si="398"/>
        <v>0</v>
      </c>
      <c r="T1691" s="58">
        <f t="shared" si="399"/>
        <v>3.8</v>
      </c>
      <c r="U1691" s="58">
        <f t="shared" si="400"/>
        <v>3.8</v>
      </c>
      <c r="V1691" s="58">
        <f t="array" ref="V1691">INDEX(AS$11:AS$66,MATCH(C1691&amp;G1691,AO$11:AO$66&amp;AP$11:AP$66,0),0)</f>
        <v>12</v>
      </c>
      <c r="X1691" s="120">
        <f t="shared" si="401"/>
        <v>3.125E-2</v>
      </c>
      <c r="Y1691" s="61">
        <f t="array" ref="Y1691">INDEX($AQ$11:$AR$66,MATCH($C1691&amp;$G1691,$AO$11:$AO$66&amp;$AP$11:$AP$66,0),COUNTIF($AQ$10:$AR$10,"&lt;"&amp;Z1691)+1)</f>
        <v>1.4999999999999999E-4</v>
      </c>
      <c r="Z1691" s="123">
        <v>0.68640000000000001</v>
      </c>
      <c r="AA1691" s="61">
        <f t="array" ref="AA1691">INDEX($AT$11:$AV$66,MATCH($C1691&amp;$G1691,$AO$11:$AO$66&amp;$AP$11:$AP$66,0),COUNTIF($AT$10:$AV$10,"&lt;"&amp;Z1691)+1)</f>
        <v>5.0000000000000001E-4</v>
      </c>
      <c r="AB1691" s="111">
        <f t="shared" si="402"/>
        <v>0.66610252959880223</v>
      </c>
      <c r="AC1691" s="121">
        <f t="array" ref="AC1691">INDEX($AW$11:$BA$66,MATCH($C1691&amp;$G1691,$AO$11:$AO$66&amp;$AP$11:$AP$66,0),COUNTIF($AW$10:$BA$10,"&lt;"&amp;Z1691)+1)</f>
        <v>1.4999999999999999E-4</v>
      </c>
      <c r="AD1691" s="62">
        <v>0.67600000000000005</v>
      </c>
      <c r="AE1691" s="61">
        <f t="array" ref="AE1691">INDEX($AT$11:$AV$66,MATCH($C1691&amp;$G1691,$AO$11:$AO$66&amp;$AP$11:$AP$66,0),COUNTIF($AT$10:$AV$10,"&lt;"&amp;AD1691)+1)</f>
        <v>5.0000000000000001E-4</v>
      </c>
      <c r="AF1691" s="111">
        <f t="shared" si="403"/>
        <v>0.66246835306586815</v>
      </c>
      <c r="AG1691" s="121">
        <f t="array" ref="AG1691">INDEX($AW$11:$BA$66,MATCH($C1691&amp;$G1691,$AO$11:$AO$66&amp;$AP$11:$AP$66,0),COUNTIF($AW$10:$BA$10,"&lt;"&amp;AD1691)+1)</f>
        <v>1.4999999999999999E-4</v>
      </c>
    </row>
    <row r="1692" spans="2:33" ht="12.75" customHeight="1" x14ac:dyDescent="0.3">
      <c r="B1692" s="81" t="str">
        <f t="shared" si="391"/>
        <v>11/16-32 UN</v>
      </c>
      <c r="C1692" s="71" t="s">
        <v>498</v>
      </c>
      <c r="D1692" s="71"/>
      <c r="E1692" s="79" t="s">
        <v>604</v>
      </c>
      <c r="F1692" s="82" t="s">
        <v>514</v>
      </c>
      <c r="G1692" s="58">
        <v>32</v>
      </c>
      <c r="H1692" s="71" t="s">
        <v>521</v>
      </c>
      <c r="I1692" s="71" t="s">
        <v>661</v>
      </c>
      <c r="J1692" s="71" t="s">
        <v>588</v>
      </c>
      <c r="K1692" s="71" t="s">
        <v>600</v>
      </c>
      <c r="L1692" s="85">
        <f t="shared" si="392"/>
        <v>17.462499999999999</v>
      </c>
      <c r="M1692" s="85">
        <f t="shared" si="393"/>
        <v>0.79379999999999995</v>
      </c>
      <c r="N1692" s="71">
        <v>60</v>
      </c>
      <c r="O1692" s="100">
        <f t="shared" si="394"/>
        <v>17.2212</v>
      </c>
      <c r="P1692" s="85">
        <f t="shared" si="395"/>
        <v>0</v>
      </c>
      <c r="Q1692" s="58">
        <f t="shared" si="396"/>
        <v>12.7</v>
      </c>
      <c r="R1692" s="100">
        <f t="shared" si="397"/>
        <v>16.877500000000001</v>
      </c>
      <c r="S1692" s="85">
        <f t="shared" si="398"/>
        <v>0</v>
      </c>
      <c r="T1692" s="58">
        <f t="shared" si="399"/>
        <v>3.8</v>
      </c>
      <c r="U1692" s="58">
        <f t="shared" si="400"/>
        <v>3.8</v>
      </c>
      <c r="V1692" s="58">
        <f t="array" ref="V1692">INDEX(AS$11:AS$66,MATCH(C1692&amp;G1692,AO$11:AO$66&amp;AP$11:AP$66,0),0)</f>
        <v>12</v>
      </c>
      <c r="X1692" s="120">
        <f t="shared" si="401"/>
        <v>3.125E-2</v>
      </c>
      <c r="Y1692" s="61">
        <f t="array" ref="Y1692">INDEX($AQ$11:$AR$66,MATCH($C1692&amp;$G1692,$AO$11:$AO$66&amp;$AP$11:$AP$66,0),COUNTIF($AQ$10:$AR$10,"&lt;"&amp;Z1692)+1)</f>
        <v>1.4999999999999999E-4</v>
      </c>
      <c r="Z1692" s="61">
        <f>INDEX(AJ$11:AJ$92,MATCH(F1692,AI$11:AI$92,0))</f>
        <v>0.6875</v>
      </c>
      <c r="AA1692" s="61">
        <f t="array" ref="AA1692">INDEX($AT$11:$AV$66,MATCH($C1692&amp;$G1692,$AO$11:$AO$66&amp;$AP$11:$AP$66,0),COUNTIF($AT$10:$AV$10,"&lt;"&amp;Z1692)+1)</f>
        <v>5.0000000000000001E-4</v>
      </c>
      <c r="AB1692" s="111">
        <f t="shared" si="402"/>
        <v>0.66720252959880222</v>
      </c>
      <c r="AC1692" s="121">
        <f t="array" ref="AC1692">INDEX($AW$11:$BA$66,MATCH($C1692&amp;$G1692,$AO$11:$AO$66&amp;$AP$11:$AP$66,0),COUNTIF($AW$10:$BA$10,"&lt;"&amp;Z1692)+1)</f>
        <v>1.4999999999999999E-4</v>
      </c>
      <c r="AD1692" s="62">
        <v>0.67800000000000005</v>
      </c>
      <c r="AE1692" s="61">
        <f t="array" ref="AE1692">INDEX($AT$11:$AV$66,MATCH($C1692&amp;$G1692,$AO$11:$AO$66&amp;$AP$11:$AP$66,0),COUNTIF($AT$10:$AV$10,"&lt;"&amp;AD1692)+1)</f>
        <v>5.0000000000000001E-4</v>
      </c>
      <c r="AF1692" s="111">
        <f t="shared" si="403"/>
        <v>0.66446835306586816</v>
      </c>
      <c r="AG1692" s="121">
        <f t="array" ref="AG1692">INDEX($AW$11:$BA$66,MATCH($C1692&amp;$G1692,$AO$11:$AO$66&amp;$AP$11:$AP$66,0),COUNTIF($AW$10:$BA$10,"&lt;"&amp;AD1692)+1)</f>
        <v>1.4999999999999999E-4</v>
      </c>
    </row>
    <row r="1693" spans="2:33" ht="12.75" customHeight="1" x14ac:dyDescent="0.3">
      <c r="B1693" s="81" t="str">
        <f t="shared" si="391"/>
        <v>3/4-12 UN</v>
      </c>
      <c r="C1693" s="71" t="s">
        <v>498</v>
      </c>
      <c r="D1693" s="71"/>
      <c r="E1693" s="79" t="s">
        <v>604</v>
      </c>
      <c r="F1693" s="82" t="s">
        <v>74</v>
      </c>
      <c r="G1693" s="58">
        <v>12</v>
      </c>
      <c r="H1693" s="71" t="s">
        <v>521</v>
      </c>
      <c r="I1693" s="71" t="s">
        <v>660</v>
      </c>
      <c r="J1693" s="71" t="s">
        <v>588</v>
      </c>
      <c r="K1693" s="71" t="s">
        <v>600</v>
      </c>
      <c r="L1693" s="85">
        <f t="shared" si="392"/>
        <v>19.006799999999998</v>
      </c>
      <c r="M1693" s="85">
        <f t="shared" si="393"/>
        <v>2.1166999999999998</v>
      </c>
      <c r="N1693" s="71">
        <v>60</v>
      </c>
      <c r="O1693" s="100">
        <f t="shared" si="394"/>
        <v>18.4099</v>
      </c>
      <c r="P1693" s="85">
        <f t="shared" si="395"/>
        <v>0</v>
      </c>
      <c r="Q1693" s="58">
        <f t="shared" si="396"/>
        <v>15.2</v>
      </c>
      <c r="R1693" s="100">
        <f t="shared" si="397"/>
        <v>17.493400000000001</v>
      </c>
      <c r="S1693" s="85">
        <f t="shared" si="398"/>
        <v>0</v>
      </c>
      <c r="T1693" s="58">
        <f t="shared" si="399"/>
        <v>5.0999999999999996</v>
      </c>
      <c r="U1693" s="58">
        <f t="shared" si="400"/>
        <v>5.0999999999999996</v>
      </c>
      <c r="V1693" s="58">
        <f t="array" ref="V1693">INDEX(AS$11:AS$66,MATCH(C1693&amp;G1693,AO$11:AO$66&amp;AP$11:AP$66,0),0)</f>
        <v>6</v>
      </c>
      <c r="X1693" s="120">
        <f t="shared" si="401"/>
        <v>8.3333333333333329E-2</v>
      </c>
      <c r="Y1693" s="61">
        <f t="array" ref="Y1693">INDEX($AQ$11:$AR$66,MATCH($C1693&amp;$G1693,$AO$11:$AO$66&amp;$AP$11:$AP$66,0),COUNTIF($AQ$10:$AR$10,"&lt;"&amp;Z1693)+1)</f>
        <v>2.0000000000000001E-4</v>
      </c>
      <c r="Z1693" s="123">
        <v>0.74829999999999997</v>
      </c>
      <c r="AA1693" s="61">
        <f t="array" ref="AA1693">INDEX($AT$11:$AV$66,MATCH($C1693&amp;$G1693,$AO$11:$AO$66&amp;$AP$11:$AP$66,0),COUNTIF($AT$10:$AV$10,"&lt;"&amp;Z1693)+1)</f>
        <v>5.9999999999999995E-4</v>
      </c>
      <c r="AB1693" s="111">
        <f t="shared" si="402"/>
        <v>0.69417341226347262</v>
      </c>
      <c r="AC1693" s="121">
        <f t="array" ref="AC1693">INDEX($AW$11:$BA$66,MATCH($C1693&amp;$G1693,$AO$11:$AO$66&amp;$AP$11:$AP$66,0),COUNTIF($AW$10:$BA$10,"&lt;"&amp;Z1693)+1)</f>
        <v>2.0000000000000001E-4</v>
      </c>
      <c r="AD1693" s="62">
        <v>0.7248</v>
      </c>
      <c r="AE1693" s="61">
        <f t="array" ref="AE1693">INDEX($AT$11:$AV$66,MATCH($C1693&amp;$G1693,$AO$11:$AO$66&amp;$AP$11:$AP$66,0),COUNTIF($AT$10:$AV$10,"&lt;"&amp;AD1693)+1)</f>
        <v>5.9999999999999995E-4</v>
      </c>
      <c r="AF1693" s="111">
        <f t="shared" si="403"/>
        <v>0.68871560817564836</v>
      </c>
      <c r="AG1693" s="121">
        <f t="array" ref="AG1693">INDEX($AW$11:$BA$66,MATCH($C1693&amp;$G1693,$AO$11:$AO$66&amp;$AP$11:$AP$66,0),COUNTIF($AW$10:$BA$10,"&lt;"&amp;AD1693)+1)</f>
        <v>2.0000000000000001E-4</v>
      </c>
    </row>
    <row r="1694" spans="2:33" ht="12.75" customHeight="1" x14ac:dyDescent="0.3">
      <c r="B1694" s="81" t="str">
        <f t="shared" si="391"/>
        <v>3/4-12 UN</v>
      </c>
      <c r="C1694" s="71" t="s">
        <v>498</v>
      </c>
      <c r="D1694" s="71"/>
      <c r="E1694" s="79" t="s">
        <v>604</v>
      </c>
      <c r="F1694" s="82" t="s">
        <v>74</v>
      </c>
      <c r="G1694" s="58">
        <v>12</v>
      </c>
      <c r="H1694" s="71" t="s">
        <v>521</v>
      </c>
      <c r="I1694" s="71" t="s">
        <v>661</v>
      </c>
      <c r="J1694" s="71" t="s">
        <v>588</v>
      </c>
      <c r="K1694" s="71" t="s">
        <v>600</v>
      </c>
      <c r="L1694" s="85">
        <f t="shared" si="392"/>
        <v>19.05</v>
      </c>
      <c r="M1694" s="85">
        <f t="shared" si="393"/>
        <v>2.1166999999999998</v>
      </c>
      <c r="N1694" s="71">
        <v>60</v>
      </c>
      <c r="O1694" s="100">
        <f t="shared" si="394"/>
        <v>18.488700000000001</v>
      </c>
      <c r="P1694" s="85">
        <f t="shared" si="395"/>
        <v>0</v>
      </c>
      <c r="Q1694" s="58">
        <f t="shared" si="396"/>
        <v>15.2</v>
      </c>
      <c r="R1694" s="100">
        <f t="shared" si="397"/>
        <v>17.572099999999999</v>
      </c>
      <c r="S1694" s="85">
        <f t="shared" si="398"/>
        <v>0</v>
      </c>
      <c r="T1694" s="58">
        <f t="shared" si="399"/>
        <v>5.0999999999999996</v>
      </c>
      <c r="U1694" s="58">
        <f t="shared" si="400"/>
        <v>5.0999999999999996</v>
      </c>
      <c r="V1694" s="58">
        <f t="array" ref="V1694">INDEX(AS$11:AS$66,MATCH(C1694&amp;G1694,AO$11:AO$66&amp;AP$11:AP$66,0),0)</f>
        <v>6</v>
      </c>
      <c r="X1694" s="120">
        <f t="shared" si="401"/>
        <v>8.3333333333333329E-2</v>
      </c>
      <c r="Y1694" s="61">
        <f t="array" ref="Y1694">INDEX($AQ$11:$AR$66,MATCH($C1694&amp;$G1694,$AO$11:$AO$66&amp;$AP$11:$AP$66,0),COUNTIF($AQ$10:$AR$10,"&lt;"&amp;Z1694)+1)</f>
        <v>2.0000000000000001E-4</v>
      </c>
      <c r="Z1694" s="61">
        <f>INDEX(AJ$11:AJ$92,MATCH(F1694,AI$11:AI$92,0))</f>
        <v>0.75</v>
      </c>
      <c r="AA1694" s="61">
        <f t="array" ref="AA1694">INDEX($AT$11:$AV$66,MATCH($C1694&amp;$G1694,$AO$11:$AO$66&amp;$AP$11:$AP$66,0),COUNTIF($AT$10:$AV$10,"&lt;"&amp;Z1694)+1)</f>
        <v>5.9999999999999995E-4</v>
      </c>
      <c r="AB1694" s="111">
        <f t="shared" si="402"/>
        <v>0.69587341226347266</v>
      </c>
      <c r="AC1694" s="121">
        <f t="array" ref="AC1694">INDEX($AW$11:$BA$66,MATCH($C1694&amp;$G1694,$AO$11:$AO$66&amp;$AP$11:$AP$66,0),COUNTIF($AW$10:$BA$10,"&lt;"&amp;Z1694)+1)</f>
        <v>2.0000000000000001E-4</v>
      </c>
      <c r="AD1694" s="62">
        <v>0.72789999999999999</v>
      </c>
      <c r="AE1694" s="61">
        <f t="array" ref="AE1694">INDEX($AT$11:$AV$66,MATCH($C1694&amp;$G1694,$AO$11:$AO$66&amp;$AP$11:$AP$66,0),COUNTIF($AT$10:$AV$10,"&lt;"&amp;AD1694)+1)</f>
        <v>5.9999999999999995E-4</v>
      </c>
      <c r="AF1694" s="111">
        <f t="shared" si="403"/>
        <v>0.69181560817564836</v>
      </c>
      <c r="AG1694" s="121">
        <f t="array" ref="AG1694">INDEX($AW$11:$BA$66,MATCH($C1694&amp;$G1694,$AO$11:$AO$66&amp;$AP$11:$AP$66,0),COUNTIF($AW$10:$BA$10,"&lt;"&amp;AD1694)+1)</f>
        <v>2.0000000000000001E-4</v>
      </c>
    </row>
    <row r="1695" spans="2:33" ht="12.75" customHeight="1" x14ac:dyDescent="0.3">
      <c r="B1695" s="81" t="str">
        <f t="shared" si="391"/>
        <v>3/4-20 UNEF</v>
      </c>
      <c r="C1695" s="71" t="s">
        <v>498</v>
      </c>
      <c r="D1695" s="71"/>
      <c r="E1695" s="79" t="s">
        <v>48</v>
      </c>
      <c r="F1695" s="82" t="s">
        <v>74</v>
      </c>
      <c r="G1695" s="58">
        <v>20</v>
      </c>
      <c r="H1695" s="71" t="s">
        <v>521</v>
      </c>
      <c r="I1695" s="71" t="s">
        <v>660</v>
      </c>
      <c r="J1695" s="71" t="s">
        <v>588</v>
      </c>
      <c r="K1695" s="71" t="s">
        <v>600</v>
      </c>
      <c r="L1695" s="85">
        <f t="shared" si="392"/>
        <v>19.016999999999999</v>
      </c>
      <c r="M1695" s="85">
        <f t="shared" si="393"/>
        <v>1.27</v>
      </c>
      <c r="N1695" s="71">
        <v>60</v>
      </c>
      <c r="O1695" s="100">
        <f t="shared" si="394"/>
        <v>18.6309</v>
      </c>
      <c r="P1695" s="85">
        <f t="shared" si="395"/>
        <v>0</v>
      </c>
      <c r="Q1695" s="58">
        <f t="shared" si="396"/>
        <v>12.7</v>
      </c>
      <c r="R1695" s="100">
        <f t="shared" si="397"/>
        <v>18.081</v>
      </c>
      <c r="S1695" s="85">
        <f t="shared" si="398"/>
        <v>0</v>
      </c>
      <c r="T1695" s="58">
        <f t="shared" si="399"/>
        <v>3.8</v>
      </c>
      <c r="U1695" s="58">
        <f t="shared" si="400"/>
        <v>3.8</v>
      </c>
      <c r="V1695" s="58">
        <f t="array" ref="V1695">INDEX(AS$11:AS$66,MATCH(C1695&amp;G1695,AO$11:AO$66&amp;AP$11:AP$66,0),0)</f>
        <v>8</v>
      </c>
      <c r="X1695" s="120">
        <f t="shared" si="401"/>
        <v>0.05</v>
      </c>
      <c r="Y1695" s="61">
        <f t="array" ref="Y1695">INDEX($AQ$11:$AR$66,MATCH($C1695&amp;$G1695,$AO$11:$AO$66&amp;$AP$11:$AP$66,0),COUNTIF($AQ$10:$AR$10,"&lt;"&amp;Z1695)+1)</f>
        <v>1.4999999999999999E-4</v>
      </c>
      <c r="Z1695" s="123">
        <v>0.74870000000000003</v>
      </c>
      <c r="AA1695" s="61">
        <f t="array" ref="AA1695">INDEX($AT$11:$AV$66,MATCH($C1695&amp;$G1695,$AO$11:$AO$66&amp;$AP$11:$AP$66,0),COUNTIF($AT$10:$AV$10,"&lt;"&amp;Z1695)+1)</f>
        <v>5.0000000000000001E-4</v>
      </c>
      <c r="AB1695" s="111">
        <f t="shared" si="402"/>
        <v>0.71622404735808365</v>
      </c>
      <c r="AC1695" s="121">
        <f t="array" ref="AC1695">INDEX($AW$11:$BA$66,MATCH($C1695&amp;$G1695,$AO$11:$AO$66&amp;$AP$11:$AP$66,0),COUNTIF($AW$10:$BA$10,"&lt;"&amp;Z1695)+1)</f>
        <v>1.4999999999999999E-4</v>
      </c>
      <c r="AD1695" s="62">
        <v>0.73350000000000004</v>
      </c>
      <c r="AE1695" s="61">
        <f t="array" ref="AE1695">INDEX($AT$11:$AV$66,MATCH($C1695&amp;$G1695,$AO$11:$AO$66&amp;$AP$11:$AP$66,0),COUNTIF($AT$10:$AV$10,"&lt;"&amp;AD1695)+1)</f>
        <v>5.0000000000000001E-4</v>
      </c>
      <c r="AF1695" s="111">
        <f t="shared" si="403"/>
        <v>0.71184936490538908</v>
      </c>
      <c r="AG1695" s="121">
        <f t="array" ref="AG1695">INDEX($AW$11:$BA$66,MATCH($C1695&amp;$G1695,$AO$11:$AO$66&amp;$AP$11:$AP$66,0),COUNTIF($AW$10:$BA$10,"&lt;"&amp;AD1695)+1)</f>
        <v>1.4999999999999999E-4</v>
      </c>
    </row>
    <row r="1696" spans="2:33" ht="12.75" customHeight="1" x14ac:dyDescent="0.3">
      <c r="B1696" s="81" t="str">
        <f t="shared" si="391"/>
        <v>3/4-20 UNEF</v>
      </c>
      <c r="C1696" s="71" t="s">
        <v>498</v>
      </c>
      <c r="D1696" s="71"/>
      <c r="E1696" s="79" t="s">
        <v>48</v>
      </c>
      <c r="F1696" s="82" t="s">
        <v>74</v>
      </c>
      <c r="G1696" s="58">
        <v>20</v>
      </c>
      <c r="H1696" s="71" t="s">
        <v>521</v>
      </c>
      <c r="I1696" s="71" t="s">
        <v>661</v>
      </c>
      <c r="J1696" s="71" t="s">
        <v>588</v>
      </c>
      <c r="K1696" s="71" t="s">
        <v>600</v>
      </c>
      <c r="L1696" s="85">
        <f t="shared" si="392"/>
        <v>19.05</v>
      </c>
      <c r="M1696" s="85">
        <f t="shared" si="393"/>
        <v>1.27</v>
      </c>
      <c r="N1696" s="71">
        <v>60</v>
      </c>
      <c r="O1696" s="100">
        <f t="shared" si="394"/>
        <v>18.6919</v>
      </c>
      <c r="P1696" s="85">
        <f t="shared" si="395"/>
        <v>0</v>
      </c>
      <c r="Q1696" s="58">
        <f t="shared" si="396"/>
        <v>12.7</v>
      </c>
      <c r="R1696" s="100">
        <f t="shared" si="397"/>
        <v>18.1419</v>
      </c>
      <c r="S1696" s="85">
        <f t="shared" si="398"/>
        <v>0</v>
      </c>
      <c r="T1696" s="58">
        <f t="shared" si="399"/>
        <v>3.8</v>
      </c>
      <c r="U1696" s="58">
        <f t="shared" si="400"/>
        <v>3.8</v>
      </c>
      <c r="V1696" s="58">
        <f t="array" ref="V1696">INDEX(AS$11:AS$66,MATCH(C1696&amp;G1696,AO$11:AO$66&amp;AP$11:AP$66,0),0)</f>
        <v>8</v>
      </c>
      <c r="X1696" s="120">
        <f t="shared" si="401"/>
        <v>0.05</v>
      </c>
      <c r="Y1696" s="61">
        <f t="array" ref="Y1696">INDEX($AQ$11:$AR$66,MATCH($C1696&amp;$G1696,$AO$11:$AO$66&amp;$AP$11:$AP$66,0),COUNTIF($AQ$10:$AR$10,"&lt;"&amp;Z1696)+1)</f>
        <v>1.4999999999999999E-4</v>
      </c>
      <c r="Z1696" s="61">
        <f>INDEX(AJ$11:AJ$92,MATCH(F1696,AI$11:AI$92,0))</f>
        <v>0.75</v>
      </c>
      <c r="AA1696" s="61">
        <f t="array" ref="AA1696">INDEX($AT$11:$AV$66,MATCH($C1696&amp;$G1696,$AO$11:$AO$66&amp;$AP$11:$AP$66,0),COUNTIF($AT$10:$AV$10,"&lt;"&amp;Z1696)+1)</f>
        <v>5.0000000000000001E-4</v>
      </c>
      <c r="AB1696" s="111">
        <f t="shared" si="402"/>
        <v>0.71752404735808351</v>
      </c>
      <c r="AC1696" s="121">
        <f t="array" ref="AC1696">INDEX($AW$11:$BA$66,MATCH($C1696&amp;$G1696,$AO$11:$AO$66&amp;$AP$11:$AP$66,0),COUNTIF($AW$10:$BA$10,"&lt;"&amp;Z1696)+1)</f>
        <v>1.4999999999999999E-4</v>
      </c>
      <c r="AD1696" s="62">
        <v>0.7359</v>
      </c>
      <c r="AE1696" s="61">
        <f t="array" ref="AE1696">INDEX($AT$11:$AV$66,MATCH($C1696&amp;$G1696,$AO$11:$AO$66&amp;$AP$11:$AP$66,0),COUNTIF($AT$10:$AV$10,"&lt;"&amp;AD1696)+1)</f>
        <v>5.0000000000000001E-4</v>
      </c>
      <c r="AF1696" s="111">
        <f t="shared" si="403"/>
        <v>0.71424936490538904</v>
      </c>
      <c r="AG1696" s="121">
        <f t="array" ref="AG1696">INDEX($AW$11:$BA$66,MATCH($C1696&amp;$G1696,$AO$11:$AO$66&amp;$AP$11:$AP$66,0),COUNTIF($AW$10:$BA$10,"&lt;"&amp;AD1696)+1)</f>
        <v>1.4999999999999999E-4</v>
      </c>
    </row>
    <row r="1697" spans="2:33" ht="12.75" customHeight="1" x14ac:dyDescent="0.3">
      <c r="B1697" s="81" t="str">
        <f t="shared" si="391"/>
        <v>3/4-28 UN</v>
      </c>
      <c r="C1697" s="71" t="s">
        <v>498</v>
      </c>
      <c r="D1697" s="71"/>
      <c r="E1697" s="79" t="s">
        <v>604</v>
      </c>
      <c r="F1697" s="82" t="s">
        <v>74</v>
      </c>
      <c r="G1697" s="58">
        <v>28</v>
      </c>
      <c r="H1697" s="71" t="s">
        <v>521</v>
      </c>
      <c r="I1697" s="71" t="s">
        <v>660</v>
      </c>
      <c r="J1697" s="71" t="s">
        <v>588</v>
      </c>
      <c r="K1697" s="71" t="s">
        <v>600</v>
      </c>
      <c r="L1697" s="85">
        <f t="shared" si="392"/>
        <v>19.019500000000001</v>
      </c>
      <c r="M1697" s="85">
        <f t="shared" si="393"/>
        <v>0.90710000000000002</v>
      </c>
      <c r="N1697" s="71">
        <v>60</v>
      </c>
      <c r="O1697" s="100">
        <f t="shared" si="394"/>
        <v>18.727399999999999</v>
      </c>
      <c r="P1697" s="85">
        <f t="shared" si="395"/>
        <v>0</v>
      </c>
      <c r="Q1697" s="58">
        <f t="shared" si="396"/>
        <v>12.7</v>
      </c>
      <c r="R1697" s="100">
        <f t="shared" si="397"/>
        <v>18.334599999999998</v>
      </c>
      <c r="S1697" s="85">
        <f t="shared" si="398"/>
        <v>0</v>
      </c>
      <c r="T1697" s="58">
        <f t="shared" si="399"/>
        <v>3.8</v>
      </c>
      <c r="U1697" s="58">
        <f t="shared" si="400"/>
        <v>3.8</v>
      </c>
      <c r="V1697" s="58">
        <f t="array" ref="V1697">INDEX(AS$11:AS$66,MATCH(C1697&amp;G1697,AO$11:AO$66&amp;AP$11:AP$66,0),0)</f>
        <v>8</v>
      </c>
      <c r="X1697" s="120">
        <f t="shared" si="401"/>
        <v>3.5714285714285712E-2</v>
      </c>
      <c r="Y1697" s="61">
        <f t="array" ref="Y1697">INDEX($AQ$11:$AR$66,MATCH($C1697&amp;$G1697,$AO$11:$AO$66&amp;$AP$11:$AP$66,0),COUNTIF($AQ$10:$AR$10,"&lt;"&amp;Z1697)+1)</f>
        <v>1.4999999999999999E-4</v>
      </c>
      <c r="Z1697" s="123">
        <v>0.74880000000000002</v>
      </c>
      <c r="AA1697" s="61">
        <f t="array" ref="AA1697">INDEX($AT$11:$AV$66,MATCH($C1697&amp;$G1697,$AO$11:$AO$66&amp;$AP$11:$AP$66,0),COUNTIF($AT$10:$AV$10,"&lt;"&amp;Z1697)+1)</f>
        <v>5.0000000000000001E-4</v>
      </c>
      <c r="AB1697" s="111">
        <f t="shared" si="402"/>
        <v>0.7256028909700597</v>
      </c>
      <c r="AC1697" s="121">
        <f t="array" ref="AC1697">INDEX($AW$11:$BA$66,MATCH($C1697&amp;$G1697,$AO$11:$AO$66&amp;$AP$11:$AP$66,0),COUNTIF($AW$10:$BA$10,"&lt;"&amp;Z1697)+1)</f>
        <v>1.4999999999999999E-4</v>
      </c>
      <c r="AD1697" s="62">
        <v>0.73729999999999996</v>
      </c>
      <c r="AE1697" s="61">
        <f t="array" ref="AE1697">INDEX($AT$11:$AV$66,MATCH($C1697&amp;$G1697,$AO$11:$AO$66&amp;$AP$11:$AP$66,0),COUNTIF($AT$10:$AV$10,"&lt;"&amp;AD1697)+1)</f>
        <v>5.0000000000000001E-4</v>
      </c>
      <c r="AF1697" s="111">
        <f t="shared" si="403"/>
        <v>0.72183526064670644</v>
      </c>
      <c r="AG1697" s="121">
        <f t="array" ref="AG1697">INDEX($AW$11:$BA$66,MATCH($C1697&amp;$G1697,$AO$11:$AO$66&amp;$AP$11:$AP$66,0),COUNTIF($AW$10:$BA$10,"&lt;"&amp;AD1697)+1)</f>
        <v>1.4999999999999999E-4</v>
      </c>
    </row>
    <row r="1698" spans="2:33" ht="12.75" customHeight="1" x14ac:dyDescent="0.3">
      <c r="B1698" s="81" t="str">
        <f t="shared" si="391"/>
        <v>3/4-28 UN</v>
      </c>
      <c r="C1698" s="71" t="s">
        <v>498</v>
      </c>
      <c r="D1698" s="71"/>
      <c r="E1698" s="79" t="s">
        <v>604</v>
      </c>
      <c r="F1698" s="82" t="s">
        <v>74</v>
      </c>
      <c r="G1698" s="58">
        <v>28</v>
      </c>
      <c r="H1698" s="71" t="s">
        <v>521</v>
      </c>
      <c r="I1698" s="71" t="s">
        <v>661</v>
      </c>
      <c r="J1698" s="71" t="s">
        <v>588</v>
      </c>
      <c r="K1698" s="71" t="s">
        <v>600</v>
      </c>
      <c r="L1698" s="85">
        <f t="shared" si="392"/>
        <v>19.05</v>
      </c>
      <c r="M1698" s="85">
        <f t="shared" si="393"/>
        <v>0.90710000000000002</v>
      </c>
      <c r="N1698" s="71">
        <v>60</v>
      </c>
      <c r="O1698" s="100">
        <f t="shared" si="394"/>
        <v>18.780799999999999</v>
      </c>
      <c r="P1698" s="85">
        <f t="shared" si="395"/>
        <v>0</v>
      </c>
      <c r="Q1698" s="58">
        <f t="shared" si="396"/>
        <v>12.7</v>
      </c>
      <c r="R1698" s="100">
        <f t="shared" si="397"/>
        <v>18.388000000000002</v>
      </c>
      <c r="S1698" s="85">
        <f t="shared" si="398"/>
        <v>0</v>
      </c>
      <c r="T1698" s="58">
        <f t="shared" si="399"/>
        <v>3.8</v>
      </c>
      <c r="U1698" s="58">
        <f t="shared" si="400"/>
        <v>3.8</v>
      </c>
      <c r="V1698" s="58">
        <f t="array" ref="V1698">INDEX(AS$11:AS$66,MATCH(C1698&amp;G1698,AO$11:AO$66&amp;AP$11:AP$66,0),0)</f>
        <v>8</v>
      </c>
      <c r="X1698" s="120">
        <f t="shared" si="401"/>
        <v>3.5714285714285712E-2</v>
      </c>
      <c r="Y1698" s="61">
        <f t="array" ref="Y1698">INDEX($AQ$11:$AR$66,MATCH($C1698&amp;$G1698,$AO$11:$AO$66&amp;$AP$11:$AP$66,0),COUNTIF($AQ$10:$AR$10,"&lt;"&amp;Z1698)+1)</f>
        <v>1.4999999999999999E-4</v>
      </c>
      <c r="Z1698" s="61">
        <f>INDEX(AJ$11:AJ$92,MATCH(F1698,AI$11:AI$92,0))</f>
        <v>0.75</v>
      </c>
      <c r="AA1698" s="61">
        <f t="array" ref="AA1698">INDEX($AT$11:$AV$66,MATCH($C1698&amp;$G1698,$AO$11:$AO$66&amp;$AP$11:$AP$66,0),COUNTIF($AT$10:$AV$10,"&lt;"&amp;Z1698)+1)</f>
        <v>5.0000000000000001E-4</v>
      </c>
      <c r="AB1698" s="111">
        <f t="shared" si="402"/>
        <v>0.72680289097005968</v>
      </c>
      <c r="AC1698" s="121">
        <f t="array" ref="AC1698">INDEX($AW$11:$BA$66,MATCH($C1698&amp;$G1698,$AO$11:$AO$66&amp;$AP$11:$AP$66,0),COUNTIF($AW$10:$BA$10,"&lt;"&amp;Z1698)+1)</f>
        <v>1.4999999999999999E-4</v>
      </c>
      <c r="AD1698" s="62">
        <v>0.73939999999999995</v>
      </c>
      <c r="AE1698" s="61">
        <f t="array" ref="AE1698">INDEX($AT$11:$AV$66,MATCH($C1698&amp;$G1698,$AO$11:$AO$66&amp;$AP$11:$AP$66,0),COUNTIF($AT$10:$AV$10,"&lt;"&amp;AD1698)+1)</f>
        <v>5.0000000000000001E-4</v>
      </c>
      <c r="AF1698" s="111">
        <f t="shared" si="403"/>
        <v>0.72393526064670644</v>
      </c>
      <c r="AG1698" s="121">
        <f t="array" ref="AG1698">INDEX($AW$11:$BA$66,MATCH($C1698&amp;$G1698,$AO$11:$AO$66&amp;$AP$11:$AP$66,0),COUNTIF($AW$10:$BA$10,"&lt;"&amp;AD1698)+1)</f>
        <v>1.4999999999999999E-4</v>
      </c>
    </row>
    <row r="1699" spans="2:33" ht="12.75" customHeight="1" x14ac:dyDescent="0.3">
      <c r="B1699" s="81" t="str">
        <f t="shared" si="391"/>
        <v>3/4-32 UN</v>
      </c>
      <c r="C1699" s="71" t="s">
        <v>498</v>
      </c>
      <c r="D1699" s="71"/>
      <c r="E1699" s="79" t="s">
        <v>604</v>
      </c>
      <c r="F1699" s="82" t="s">
        <v>74</v>
      </c>
      <c r="G1699" s="58">
        <v>32</v>
      </c>
      <c r="H1699" s="71" t="s">
        <v>521</v>
      </c>
      <c r="I1699" s="71" t="s">
        <v>660</v>
      </c>
      <c r="J1699" s="71" t="s">
        <v>588</v>
      </c>
      <c r="K1699" s="71" t="s">
        <v>600</v>
      </c>
      <c r="L1699" s="85">
        <f t="shared" si="392"/>
        <v>19.022099999999998</v>
      </c>
      <c r="M1699" s="85">
        <f t="shared" si="393"/>
        <v>0.79379999999999995</v>
      </c>
      <c r="N1699" s="71">
        <v>60</v>
      </c>
      <c r="O1699" s="100">
        <f t="shared" si="394"/>
        <v>18.757899999999999</v>
      </c>
      <c r="P1699" s="85">
        <f t="shared" si="395"/>
        <v>0</v>
      </c>
      <c r="Q1699" s="58">
        <f t="shared" si="396"/>
        <v>12.7</v>
      </c>
      <c r="R1699" s="100">
        <f t="shared" si="397"/>
        <v>18.414200000000001</v>
      </c>
      <c r="S1699" s="85">
        <f t="shared" si="398"/>
        <v>0</v>
      </c>
      <c r="T1699" s="58">
        <f t="shared" si="399"/>
        <v>3.8</v>
      </c>
      <c r="U1699" s="58">
        <f t="shared" si="400"/>
        <v>3.8</v>
      </c>
      <c r="V1699" s="58">
        <f t="array" ref="V1699">INDEX(AS$11:AS$66,MATCH(C1699&amp;G1699,AO$11:AO$66&amp;AP$11:AP$66,0),0)</f>
        <v>12</v>
      </c>
      <c r="X1699" s="120">
        <f t="shared" si="401"/>
        <v>3.125E-2</v>
      </c>
      <c r="Y1699" s="61">
        <f t="array" ref="Y1699">INDEX($AQ$11:$AR$66,MATCH($C1699&amp;$G1699,$AO$11:$AO$66&amp;$AP$11:$AP$66,0),COUNTIF($AQ$10:$AR$10,"&lt;"&amp;Z1699)+1)</f>
        <v>1.4999999999999999E-4</v>
      </c>
      <c r="Z1699" s="123">
        <v>0.74890000000000001</v>
      </c>
      <c r="AA1699" s="61">
        <f t="array" ref="AA1699">INDEX($AT$11:$AV$66,MATCH($C1699&amp;$G1699,$AO$11:$AO$66&amp;$AP$11:$AP$66,0),COUNTIF($AT$10:$AV$10,"&lt;"&amp;Z1699)+1)</f>
        <v>5.0000000000000001E-4</v>
      </c>
      <c r="AB1699" s="111">
        <f t="shared" si="402"/>
        <v>0.72860252959880223</v>
      </c>
      <c r="AC1699" s="121">
        <f t="array" ref="AC1699">INDEX($AW$11:$BA$66,MATCH($C1699&amp;$G1699,$AO$11:$AO$66&amp;$AP$11:$AP$66,0),COUNTIF($AW$10:$BA$10,"&lt;"&amp;Z1699)+1)</f>
        <v>1.4999999999999999E-4</v>
      </c>
      <c r="AD1699" s="62">
        <v>0.73850000000000005</v>
      </c>
      <c r="AE1699" s="61">
        <f t="array" ref="AE1699">INDEX($AT$11:$AV$66,MATCH($C1699&amp;$G1699,$AO$11:$AO$66&amp;$AP$11:$AP$66,0),COUNTIF($AT$10:$AV$10,"&lt;"&amp;AD1699)+1)</f>
        <v>5.0000000000000001E-4</v>
      </c>
      <c r="AF1699" s="111">
        <f t="shared" si="403"/>
        <v>0.72496835306586815</v>
      </c>
      <c r="AG1699" s="121">
        <f t="array" ref="AG1699">INDEX($AW$11:$BA$66,MATCH($C1699&amp;$G1699,$AO$11:$AO$66&amp;$AP$11:$AP$66,0),COUNTIF($AW$10:$BA$10,"&lt;"&amp;AD1699)+1)</f>
        <v>1.4999999999999999E-4</v>
      </c>
    </row>
    <row r="1700" spans="2:33" ht="12.75" customHeight="1" x14ac:dyDescent="0.3">
      <c r="B1700" s="81" t="str">
        <f t="shared" si="391"/>
        <v>3/4-32 UN</v>
      </c>
      <c r="C1700" s="71" t="s">
        <v>498</v>
      </c>
      <c r="D1700" s="71"/>
      <c r="E1700" s="79" t="s">
        <v>604</v>
      </c>
      <c r="F1700" s="82" t="s">
        <v>74</v>
      </c>
      <c r="G1700" s="58">
        <v>32</v>
      </c>
      <c r="H1700" s="71" t="s">
        <v>521</v>
      </c>
      <c r="I1700" s="71" t="s">
        <v>661</v>
      </c>
      <c r="J1700" s="71" t="s">
        <v>588</v>
      </c>
      <c r="K1700" s="71" t="s">
        <v>600</v>
      </c>
      <c r="L1700" s="85">
        <f t="shared" si="392"/>
        <v>19.05</v>
      </c>
      <c r="M1700" s="85">
        <f t="shared" si="393"/>
        <v>0.79379999999999995</v>
      </c>
      <c r="N1700" s="71">
        <v>60</v>
      </c>
      <c r="O1700" s="100">
        <f t="shared" si="394"/>
        <v>18.808700000000002</v>
      </c>
      <c r="P1700" s="85">
        <f t="shared" si="395"/>
        <v>0</v>
      </c>
      <c r="Q1700" s="58">
        <f t="shared" si="396"/>
        <v>12.7</v>
      </c>
      <c r="R1700" s="100">
        <f t="shared" si="397"/>
        <v>18.465</v>
      </c>
      <c r="S1700" s="85">
        <f t="shared" si="398"/>
        <v>0</v>
      </c>
      <c r="T1700" s="58">
        <f t="shared" si="399"/>
        <v>3.8</v>
      </c>
      <c r="U1700" s="58">
        <f t="shared" si="400"/>
        <v>3.8</v>
      </c>
      <c r="V1700" s="58">
        <f t="array" ref="V1700">INDEX(AS$11:AS$66,MATCH(C1700&amp;G1700,AO$11:AO$66&amp;AP$11:AP$66,0),0)</f>
        <v>12</v>
      </c>
      <c r="X1700" s="120">
        <f t="shared" si="401"/>
        <v>3.125E-2</v>
      </c>
      <c r="Y1700" s="61">
        <f t="array" ref="Y1700">INDEX($AQ$11:$AR$66,MATCH($C1700&amp;$G1700,$AO$11:$AO$66&amp;$AP$11:$AP$66,0),COUNTIF($AQ$10:$AR$10,"&lt;"&amp;Z1700)+1)</f>
        <v>1.4999999999999999E-4</v>
      </c>
      <c r="Z1700" s="61">
        <f>INDEX(AJ$11:AJ$92,MATCH(F1700,AI$11:AI$92,0))</f>
        <v>0.75</v>
      </c>
      <c r="AA1700" s="61">
        <f t="array" ref="AA1700">INDEX($AT$11:$AV$66,MATCH($C1700&amp;$G1700,$AO$11:$AO$66&amp;$AP$11:$AP$66,0),COUNTIF($AT$10:$AV$10,"&lt;"&amp;Z1700)+1)</f>
        <v>5.0000000000000001E-4</v>
      </c>
      <c r="AB1700" s="111">
        <f t="shared" si="402"/>
        <v>0.72970252959880222</v>
      </c>
      <c r="AC1700" s="121">
        <f t="array" ref="AC1700">INDEX($AW$11:$BA$66,MATCH($C1700&amp;$G1700,$AO$11:$AO$66&amp;$AP$11:$AP$66,0),COUNTIF($AW$10:$BA$10,"&lt;"&amp;Z1700)+1)</f>
        <v>1.4999999999999999E-4</v>
      </c>
      <c r="AD1700" s="62">
        <v>0.74050000000000005</v>
      </c>
      <c r="AE1700" s="61">
        <f t="array" ref="AE1700">INDEX($AT$11:$AV$66,MATCH($C1700&amp;$G1700,$AO$11:$AO$66&amp;$AP$11:$AP$66,0),COUNTIF($AT$10:$AV$10,"&lt;"&amp;AD1700)+1)</f>
        <v>5.0000000000000001E-4</v>
      </c>
      <c r="AF1700" s="111">
        <f t="shared" si="403"/>
        <v>0.72696835306586816</v>
      </c>
      <c r="AG1700" s="121">
        <f t="array" ref="AG1700">INDEX($AW$11:$BA$66,MATCH($C1700&amp;$G1700,$AO$11:$AO$66&amp;$AP$11:$AP$66,0),COUNTIF($AW$10:$BA$10,"&lt;"&amp;AD1700)+1)</f>
        <v>1.4999999999999999E-4</v>
      </c>
    </row>
    <row r="1701" spans="2:33" ht="12.75" customHeight="1" x14ac:dyDescent="0.3">
      <c r="B1701" s="81" t="str">
        <f t="shared" si="391"/>
        <v>13/16-12 UN</v>
      </c>
      <c r="C1701" s="71" t="s">
        <v>498</v>
      </c>
      <c r="D1701" s="71"/>
      <c r="E1701" s="79" t="s">
        <v>604</v>
      </c>
      <c r="F1701" s="82" t="s">
        <v>516</v>
      </c>
      <c r="G1701" s="58">
        <v>12</v>
      </c>
      <c r="H1701" s="71" t="s">
        <v>521</v>
      </c>
      <c r="I1701" s="71" t="s">
        <v>660</v>
      </c>
      <c r="J1701" s="71" t="s">
        <v>588</v>
      </c>
      <c r="K1701" s="71" t="s">
        <v>600</v>
      </c>
      <c r="L1701" s="85">
        <f t="shared" si="392"/>
        <v>20.5943</v>
      </c>
      <c r="M1701" s="85">
        <f t="shared" si="393"/>
        <v>2.1166999999999998</v>
      </c>
      <c r="N1701" s="71">
        <v>60</v>
      </c>
      <c r="O1701" s="100">
        <f t="shared" si="394"/>
        <v>19.997399999999999</v>
      </c>
      <c r="P1701" s="85">
        <f t="shared" si="395"/>
        <v>0</v>
      </c>
      <c r="Q1701" s="58">
        <f t="shared" si="396"/>
        <v>15.2</v>
      </c>
      <c r="R1701" s="100">
        <f t="shared" si="397"/>
        <v>19.0809</v>
      </c>
      <c r="S1701" s="85">
        <f t="shared" si="398"/>
        <v>0</v>
      </c>
      <c r="T1701" s="58">
        <f t="shared" si="399"/>
        <v>5.0999999999999996</v>
      </c>
      <c r="U1701" s="58">
        <f t="shared" si="400"/>
        <v>5.0999999999999996</v>
      </c>
      <c r="V1701" s="58">
        <f t="array" ref="V1701">INDEX(AS$11:AS$66,MATCH(C1701&amp;G1701,AO$11:AO$66&amp;AP$11:AP$66,0),0)</f>
        <v>6</v>
      </c>
      <c r="X1701" s="120">
        <f t="shared" si="401"/>
        <v>8.3333333333333329E-2</v>
      </c>
      <c r="Y1701" s="61">
        <f t="array" ref="Y1701">INDEX($AQ$11:$AR$66,MATCH($C1701&amp;$G1701,$AO$11:$AO$66&amp;$AP$11:$AP$66,0),COUNTIF($AQ$10:$AR$10,"&lt;"&amp;Z1701)+1)</f>
        <v>2.0000000000000001E-4</v>
      </c>
      <c r="Z1701" s="123">
        <v>0.81079999999999997</v>
      </c>
      <c r="AA1701" s="61">
        <f t="array" ref="AA1701">INDEX($AT$11:$AV$66,MATCH($C1701&amp;$G1701,$AO$11:$AO$66&amp;$AP$11:$AP$66,0),COUNTIF($AT$10:$AV$10,"&lt;"&amp;Z1701)+1)</f>
        <v>5.9999999999999995E-4</v>
      </c>
      <c r="AB1701" s="111">
        <f t="shared" si="402"/>
        <v>0.75667341226347262</v>
      </c>
      <c r="AC1701" s="121">
        <f t="array" ref="AC1701">INDEX($AW$11:$BA$66,MATCH($C1701&amp;$G1701,$AO$11:$AO$66&amp;$AP$11:$AP$66,0),COUNTIF($AW$10:$BA$10,"&lt;"&amp;Z1701)+1)</f>
        <v>2.0000000000000001E-4</v>
      </c>
      <c r="AD1701" s="62">
        <v>0.7873</v>
      </c>
      <c r="AE1701" s="61">
        <f t="array" ref="AE1701">INDEX($AT$11:$AV$66,MATCH($C1701&amp;$G1701,$AO$11:$AO$66&amp;$AP$11:$AP$66,0),COUNTIF($AT$10:$AV$10,"&lt;"&amp;AD1701)+1)</f>
        <v>5.9999999999999995E-4</v>
      </c>
      <c r="AF1701" s="111">
        <f t="shared" si="403"/>
        <v>0.75121560817564836</v>
      </c>
      <c r="AG1701" s="121">
        <f t="array" ref="AG1701">INDEX($AW$11:$BA$66,MATCH($C1701&amp;$G1701,$AO$11:$AO$66&amp;$AP$11:$AP$66,0),COUNTIF($AW$10:$BA$10,"&lt;"&amp;AD1701)+1)</f>
        <v>2.0000000000000001E-4</v>
      </c>
    </row>
    <row r="1702" spans="2:33" ht="12.75" customHeight="1" x14ac:dyDescent="0.3">
      <c r="B1702" s="81" t="str">
        <f t="shared" si="391"/>
        <v>13/16-12 UN</v>
      </c>
      <c r="C1702" s="71" t="s">
        <v>498</v>
      </c>
      <c r="D1702" s="71"/>
      <c r="E1702" s="79" t="s">
        <v>604</v>
      </c>
      <c r="F1702" s="82" t="s">
        <v>516</v>
      </c>
      <c r="G1702" s="58">
        <v>12</v>
      </c>
      <c r="H1702" s="71" t="s">
        <v>521</v>
      </c>
      <c r="I1702" s="71" t="s">
        <v>661</v>
      </c>
      <c r="J1702" s="71" t="s">
        <v>588</v>
      </c>
      <c r="K1702" s="71" t="s">
        <v>600</v>
      </c>
      <c r="L1702" s="85">
        <f t="shared" si="392"/>
        <v>20.637499999999999</v>
      </c>
      <c r="M1702" s="85">
        <f t="shared" si="393"/>
        <v>2.1166999999999998</v>
      </c>
      <c r="N1702" s="71">
        <v>60</v>
      </c>
      <c r="O1702" s="100">
        <f t="shared" si="394"/>
        <v>20.0762</v>
      </c>
      <c r="P1702" s="85">
        <f t="shared" si="395"/>
        <v>0</v>
      </c>
      <c r="Q1702" s="58">
        <f t="shared" si="396"/>
        <v>15.2</v>
      </c>
      <c r="R1702" s="100">
        <f t="shared" si="397"/>
        <v>19.159600000000001</v>
      </c>
      <c r="S1702" s="85">
        <f t="shared" si="398"/>
        <v>0</v>
      </c>
      <c r="T1702" s="58">
        <f t="shared" si="399"/>
        <v>5.0999999999999996</v>
      </c>
      <c r="U1702" s="58">
        <f t="shared" si="400"/>
        <v>5.0999999999999996</v>
      </c>
      <c r="V1702" s="58">
        <f t="array" ref="V1702">INDEX(AS$11:AS$66,MATCH(C1702&amp;G1702,AO$11:AO$66&amp;AP$11:AP$66,0),0)</f>
        <v>6</v>
      </c>
      <c r="X1702" s="120">
        <f t="shared" si="401"/>
        <v>8.3333333333333329E-2</v>
      </c>
      <c r="Y1702" s="61">
        <f t="array" ref="Y1702">INDEX($AQ$11:$AR$66,MATCH($C1702&amp;$G1702,$AO$11:$AO$66&amp;$AP$11:$AP$66,0),COUNTIF($AQ$10:$AR$10,"&lt;"&amp;Z1702)+1)</f>
        <v>2.0000000000000001E-4</v>
      </c>
      <c r="Z1702" s="61">
        <f>INDEX(AJ$11:AJ$92,MATCH(F1702,AI$11:AI$92,0))</f>
        <v>0.8125</v>
      </c>
      <c r="AA1702" s="61">
        <f t="array" ref="AA1702">INDEX($AT$11:$AV$66,MATCH($C1702&amp;$G1702,$AO$11:$AO$66&amp;$AP$11:$AP$66,0),COUNTIF($AT$10:$AV$10,"&lt;"&amp;Z1702)+1)</f>
        <v>5.9999999999999995E-4</v>
      </c>
      <c r="AB1702" s="111">
        <f t="shared" si="402"/>
        <v>0.75837341226347266</v>
      </c>
      <c r="AC1702" s="121">
        <f t="array" ref="AC1702">INDEX($AW$11:$BA$66,MATCH($C1702&amp;$G1702,$AO$11:$AO$66&amp;$AP$11:$AP$66,0),COUNTIF($AW$10:$BA$10,"&lt;"&amp;Z1702)+1)</f>
        <v>2.0000000000000001E-4</v>
      </c>
      <c r="AD1702" s="62">
        <v>0.79039999999999999</v>
      </c>
      <c r="AE1702" s="61">
        <f t="array" ref="AE1702">INDEX($AT$11:$AV$66,MATCH($C1702&amp;$G1702,$AO$11:$AO$66&amp;$AP$11:$AP$66,0),COUNTIF($AT$10:$AV$10,"&lt;"&amp;AD1702)+1)</f>
        <v>5.9999999999999995E-4</v>
      </c>
      <c r="AF1702" s="111">
        <f t="shared" si="403"/>
        <v>0.75431560817564836</v>
      </c>
      <c r="AG1702" s="121">
        <f t="array" ref="AG1702">INDEX($AW$11:$BA$66,MATCH($C1702&amp;$G1702,$AO$11:$AO$66&amp;$AP$11:$AP$66,0),COUNTIF($AW$10:$BA$10,"&lt;"&amp;AD1702)+1)</f>
        <v>2.0000000000000001E-4</v>
      </c>
    </row>
    <row r="1703" spans="2:33" ht="12.75" customHeight="1" x14ac:dyDescent="0.3">
      <c r="B1703" s="81" t="str">
        <f t="shared" si="391"/>
        <v>13/16-16 UN</v>
      </c>
      <c r="C1703" s="71" t="s">
        <v>498</v>
      </c>
      <c r="D1703" s="71"/>
      <c r="E1703" s="79" t="s">
        <v>604</v>
      </c>
      <c r="F1703" s="82" t="s">
        <v>516</v>
      </c>
      <c r="G1703" s="58">
        <v>16</v>
      </c>
      <c r="H1703" s="71" t="s">
        <v>521</v>
      </c>
      <c r="I1703" s="71" t="s">
        <v>660</v>
      </c>
      <c r="J1703" s="71" t="s">
        <v>588</v>
      </c>
      <c r="K1703" s="71" t="s">
        <v>600</v>
      </c>
      <c r="L1703" s="85">
        <f t="shared" si="392"/>
        <v>20.599399999999999</v>
      </c>
      <c r="M1703" s="85">
        <f t="shared" si="393"/>
        <v>1.5874999999999999</v>
      </c>
      <c r="N1703" s="71">
        <v>60</v>
      </c>
      <c r="O1703" s="100">
        <f t="shared" si="394"/>
        <v>20.132000000000001</v>
      </c>
      <c r="P1703" s="85">
        <f t="shared" si="395"/>
        <v>0</v>
      </c>
      <c r="Q1703" s="58">
        <f t="shared" si="396"/>
        <v>15.2</v>
      </c>
      <c r="R1703" s="100">
        <f t="shared" si="397"/>
        <v>19.444600000000001</v>
      </c>
      <c r="S1703" s="85">
        <f t="shared" si="398"/>
        <v>0</v>
      </c>
      <c r="T1703" s="58">
        <f t="shared" si="399"/>
        <v>5.0999999999999996</v>
      </c>
      <c r="U1703" s="58">
        <f t="shared" si="400"/>
        <v>3.8</v>
      </c>
      <c r="V1703" s="58">
        <f t="array" ref="V1703">INDEX(AS$11:AS$66,MATCH(C1703&amp;G1703,AO$11:AO$66&amp;AP$11:AP$66,0),0)</f>
        <v>8</v>
      </c>
      <c r="X1703" s="120">
        <f t="shared" si="401"/>
        <v>6.25E-2</v>
      </c>
      <c r="Y1703" s="61">
        <f t="array" ref="Y1703">INDEX($AQ$11:$AR$66,MATCH($C1703&amp;$G1703,$AO$11:$AO$66&amp;$AP$11:$AP$66,0),COUNTIF($AQ$10:$AR$10,"&lt;"&amp;Z1703)+1)</f>
        <v>1.4999999999999999E-4</v>
      </c>
      <c r="Z1703" s="123">
        <v>0.81100000000000005</v>
      </c>
      <c r="AA1703" s="61">
        <f t="array" ref="AA1703">INDEX($AT$11:$AV$66,MATCH($C1703&amp;$G1703,$AO$11:$AO$66&amp;$AP$11:$AP$66,0),COUNTIF($AT$10:$AV$10,"&lt;"&amp;Z1703)+1)</f>
        <v>5.9999999999999995E-4</v>
      </c>
      <c r="AB1703" s="111">
        <f t="shared" si="402"/>
        <v>0.77040505919760449</v>
      </c>
      <c r="AC1703" s="121">
        <f t="array" ref="AC1703">INDEX($AW$11:$BA$66,MATCH($C1703&amp;$G1703,$AO$11:$AO$66&amp;$AP$11:$AP$66,0),COUNTIF($AW$10:$BA$10,"&lt;"&amp;Z1703)+1)</f>
        <v>2.0000000000000001E-4</v>
      </c>
      <c r="AD1703" s="62">
        <v>0.79259999999999997</v>
      </c>
      <c r="AE1703" s="61">
        <f t="array" ref="AE1703">INDEX($AT$11:$AV$66,MATCH($C1703&amp;$G1703,$AO$11:$AO$66&amp;$AP$11:$AP$66,0),COUNTIF($AT$10:$AV$10,"&lt;"&amp;AD1703)+1)</f>
        <v>5.9999999999999995E-4</v>
      </c>
      <c r="AF1703" s="111">
        <f t="shared" si="403"/>
        <v>0.7655367061317363</v>
      </c>
      <c r="AG1703" s="121">
        <f t="array" ref="AG1703">INDEX($AW$11:$BA$66,MATCH($C1703&amp;$G1703,$AO$11:$AO$66&amp;$AP$11:$AP$66,0),COUNTIF($AW$10:$BA$10,"&lt;"&amp;AD1703)+1)</f>
        <v>2.0000000000000001E-4</v>
      </c>
    </row>
    <row r="1704" spans="2:33" ht="12.75" customHeight="1" x14ac:dyDescent="0.3">
      <c r="B1704" s="81" t="str">
        <f t="shared" si="391"/>
        <v>13/16-16 UN</v>
      </c>
      <c r="C1704" s="71" t="s">
        <v>498</v>
      </c>
      <c r="D1704" s="71"/>
      <c r="E1704" s="79" t="s">
        <v>604</v>
      </c>
      <c r="F1704" s="82" t="s">
        <v>516</v>
      </c>
      <c r="G1704" s="58">
        <v>16</v>
      </c>
      <c r="H1704" s="71" t="s">
        <v>521</v>
      </c>
      <c r="I1704" s="71" t="s">
        <v>661</v>
      </c>
      <c r="J1704" s="71" t="s">
        <v>588</v>
      </c>
      <c r="K1704" s="71" t="s">
        <v>600</v>
      </c>
      <c r="L1704" s="85">
        <f t="shared" si="392"/>
        <v>20.637499999999999</v>
      </c>
      <c r="M1704" s="85">
        <f t="shared" si="393"/>
        <v>1.5874999999999999</v>
      </c>
      <c r="N1704" s="71">
        <v>60</v>
      </c>
      <c r="O1704" s="100">
        <f t="shared" si="394"/>
        <v>20.203199999999999</v>
      </c>
      <c r="P1704" s="85">
        <f t="shared" si="395"/>
        <v>0</v>
      </c>
      <c r="Q1704" s="58">
        <f t="shared" si="396"/>
        <v>15.2</v>
      </c>
      <c r="R1704" s="100">
        <f t="shared" si="397"/>
        <v>19.515799999999999</v>
      </c>
      <c r="S1704" s="85">
        <f t="shared" si="398"/>
        <v>0</v>
      </c>
      <c r="T1704" s="58">
        <f t="shared" si="399"/>
        <v>5.0999999999999996</v>
      </c>
      <c r="U1704" s="58">
        <f t="shared" si="400"/>
        <v>3.8</v>
      </c>
      <c r="V1704" s="58">
        <f t="array" ref="V1704">INDEX(AS$11:AS$66,MATCH(C1704&amp;G1704,AO$11:AO$66&amp;AP$11:AP$66,0),0)</f>
        <v>8</v>
      </c>
      <c r="X1704" s="120">
        <f t="shared" si="401"/>
        <v>6.25E-2</v>
      </c>
      <c r="Y1704" s="61">
        <f t="array" ref="Y1704">INDEX($AQ$11:$AR$66,MATCH($C1704&amp;$G1704,$AO$11:$AO$66&amp;$AP$11:$AP$66,0),COUNTIF($AQ$10:$AR$10,"&lt;"&amp;Z1704)+1)</f>
        <v>1.4999999999999999E-4</v>
      </c>
      <c r="Z1704" s="61">
        <f>INDEX(AJ$11:AJ$92,MATCH(F1704,AI$11:AI$92,0))</f>
        <v>0.8125</v>
      </c>
      <c r="AA1704" s="61">
        <f t="array" ref="AA1704">INDEX($AT$11:$AV$66,MATCH($C1704&amp;$G1704,$AO$11:$AO$66&amp;$AP$11:$AP$66,0),COUNTIF($AT$10:$AV$10,"&lt;"&amp;Z1704)+1)</f>
        <v>5.9999999999999995E-4</v>
      </c>
      <c r="AB1704" s="111">
        <f t="shared" si="402"/>
        <v>0.77190505919760444</v>
      </c>
      <c r="AC1704" s="121">
        <f t="array" ref="AC1704">INDEX($AW$11:$BA$66,MATCH($C1704&amp;$G1704,$AO$11:$AO$66&amp;$AP$11:$AP$66,0),COUNTIF($AW$10:$BA$10,"&lt;"&amp;Z1704)+1)</f>
        <v>2.0000000000000001E-4</v>
      </c>
      <c r="AD1704" s="62">
        <v>0.7954</v>
      </c>
      <c r="AE1704" s="61">
        <f t="array" ref="AE1704">INDEX($AT$11:$AV$66,MATCH($C1704&amp;$G1704,$AO$11:$AO$66&amp;$AP$11:$AP$66,0),COUNTIF($AT$10:$AV$10,"&lt;"&amp;AD1704)+1)</f>
        <v>5.9999999999999995E-4</v>
      </c>
      <c r="AF1704" s="111">
        <f t="shared" si="403"/>
        <v>0.76833670613173632</v>
      </c>
      <c r="AG1704" s="121">
        <f t="array" ref="AG1704">INDEX($AW$11:$BA$66,MATCH($C1704&amp;$G1704,$AO$11:$AO$66&amp;$AP$11:$AP$66,0),COUNTIF($AW$10:$BA$10,"&lt;"&amp;AD1704)+1)</f>
        <v>2.0000000000000001E-4</v>
      </c>
    </row>
    <row r="1705" spans="2:33" ht="12.75" customHeight="1" x14ac:dyDescent="0.3">
      <c r="B1705" s="81" t="str">
        <f t="shared" si="391"/>
        <v>13/16-20 UNEF</v>
      </c>
      <c r="C1705" s="71" t="s">
        <v>498</v>
      </c>
      <c r="D1705" s="71"/>
      <c r="E1705" s="79" t="s">
        <v>48</v>
      </c>
      <c r="F1705" s="82" t="s">
        <v>516</v>
      </c>
      <c r="G1705" s="58">
        <v>20</v>
      </c>
      <c r="H1705" s="71" t="s">
        <v>521</v>
      </c>
      <c r="I1705" s="71" t="s">
        <v>660</v>
      </c>
      <c r="J1705" s="71" t="s">
        <v>588</v>
      </c>
      <c r="K1705" s="71" t="s">
        <v>600</v>
      </c>
      <c r="L1705" s="85">
        <f t="shared" si="392"/>
        <v>20.604500000000002</v>
      </c>
      <c r="M1705" s="85">
        <f t="shared" si="393"/>
        <v>1.27</v>
      </c>
      <c r="N1705" s="71">
        <v>60</v>
      </c>
      <c r="O1705" s="100">
        <f t="shared" si="394"/>
        <v>20.218399999999999</v>
      </c>
      <c r="P1705" s="85">
        <f t="shared" si="395"/>
        <v>0</v>
      </c>
      <c r="Q1705" s="58">
        <f t="shared" si="396"/>
        <v>12.7</v>
      </c>
      <c r="R1705" s="100">
        <f t="shared" si="397"/>
        <v>19.668500000000002</v>
      </c>
      <c r="S1705" s="85">
        <f t="shared" si="398"/>
        <v>0</v>
      </c>
      <c r="T1705" s="58">
        <f t="shared" si="399"/>
        <v>3.8</v>
      </c>
      <c r="U1705" s="58">
        <f t="shared" si="400"/>
        <v>3.8</v>
      </c>
      <c r="V1705" s="58">
        <f t="array" ref="V1705">INDEX(AS$11:AS$66,MATCH(C1705&amp;G1705,AO$11:AO$66&amp;AP$11:AP$66,0),0)</f>
        <v>8</v>
      </c>
      <c r="X1705" s="120">
        <f t="shared" si="401"/>
        <v>0.05</v>
      </c>
      <c r="Y1705" s="61">
        <f t="array" ref="Y1705">INDEX($AQ$11:$AR$66,MATCH($C1705&amp;$G1705,$AO$11:$AO$66&amp;$AP$11:$AP$66,0),COUNTIF($AQ$10:$AR$10,"&lt;"&amp;Z1705)+1)</f>
        <v>1.4999999999999999E-4</v>
      </c>
      <c r="Z1705" s="123">
        <v>0.81120000000000003</v>
      </c>
      <c r="AA1705" s="61">
        <f t="array" ref="AA1705">INDEX($AT$11:$AV$66,MATCH($C1705&amp;$G1705,$AO$11:$AO$66&amp;$AP$11:$AP$66,0),COUNTIF($AT$10:$AV$10,"&lt;"&amp;Z1705)+1)</f>
        <v>5.0000000000000001E-4</v>
      </c>
      <c r="AB1705" s="111">
        <f t="shared" si="402"/>
        <v>0.77872404735808365</v>
      </c>
      <c r="AC1705" s="121">
        <f t="array" ref="AC1705">INDEX($AW$11:$BA$66,MATCH($C1705&amp;$G1705,$AO$11:$AO$66&amp;$AP$11:$AP$66,0),COUNTIF($AW$10:$BA$10,"&lt;"&amp;Z1705)+1)</f>
        <v>1.4999999999999999E-4</v>
      </c>
      <c r="AD1705" s="62">
        <v>0.79600000000000004</v>
      </c>
      <c r="AE1705" s="61">
        <f t="array" ref="AE1705">INDEX($AT$11:$AV$66,MATCH($C1705&amp;$G1705,$AO$11:$AO$66&amp;$AP$11:$AP$66,0),COUNTIF($AT$10:$AV$10,"&lt;"&amp;AD1705)+1)</f>
        <v>5.0000000000000001E-4</v>
      </c>
      <c r="AF1705" s="111">
        <f t="shared" si="403"/>
        <v>0.77434936490538908</v>
      </c>
      <c r="AG1705" s="121">
        <f t="array" ref="AG1705">INDEX($AW$11:$BA$66,MATCH($C1705&amp;$G1705,$AO$11:$AO$66&amp;$AP$11:$AP$66,0),COUNTIF($AW$10:$BA$10,"&lt;"&amp;AD1705)+1)</f>
        <v>1.4999999999999999E-4</v>
      </c>
    </row>
    <row r="1706" spans="2:33" ht="12.75" customHeight="1" x14ac:dyDescent="0.3">
      <c r="B1706" s="81" t="str">
        <f t="shared" si="391"/>
        <v>13/16-20 UNEF</v>
      </c>
      <c r="C1706" s="71" t="s">
        <v>498</v>
      </c>
      <c r="D1706" s="71"/>
      <c r="E1706" s="79" t="s">
        <v>48</v>
      </c>
      <c r="F1706" s="82" t="s">
        <v>516</v>
      </c>
      <c r="G1706" s="58">
        <v>20</v>
      </c>
      <c r="H1706" s="71" t="s">
        <v>521</v>
      </c>
      <c r="I1706" s="71" t="s">
        <v>661</v>
      </c>
      <c r="J1706" s="71" t="s">
        <v>588</v>
      </c>
      <c r="K1706" s="71" t="s">
        <v>600</v>
      </c>
      <c r="L1706" s="85">
        <f t="shared" si="392"/>
        <v>20.637499999999999</v>
      </c>
      <c r="M1706" s="85">
        <f t="shared" si="393"/>
        <v>1.27</v>
      </c>
      <c r="N1706" s="71">
        <v>60</v>
      </c>
      <c r="O1706" s="100">
        <f t="shared" si="394"/>
        <v>20.279399999999999</v>
      </c>
      <c r="P1706" s="85">
        <f t="shared" si="395"/>
        <v>0</v>
      </c>
      <c r="Q1706" s="58">
        <f t="shared" si="396"/>
        <v>12.7</v>
      </c>
      <c r="R1706" s="100">
        <f t="shared" si="397"/>
        <v>19.729399999999998</v>
      </c>
      <c r="S1706" s="85">
        <f t="shared" si="398"/>
        <v>0</v>
      </c>
      <c r="T1706" s="58">
        <f t="shared" si="399"/>
        <v>3.8</v>
      </c>
      <c r="U1706" s="58">
        <f t="shared" si="400"/>
        <v>3.8</v>
      </c>
      <c r="V1706" s="58">
        <f t="array" ref="V1706">INDEX(AS$11:AS$66,MATCH(C1706&amp;G1706,AO$11:AO$66&amp;AP$11:AP$66,0),0)</f>
        <v>8</v>
      </c>
      <c r="X1706" s="120">
        <f t="shared" si="401"/>
        <v>0.05</v>
      </c>
      <c r="Y1706" s="61">
        <f t="array" ref="Y1706">INDEX($AQ$11:$AR$66,MATCH($C1706&amp;$G1706,$AO$11:$AO$66&amp;$AP$11:$AP$66,0),COUNTIF($AQ$10:$AR$10,"&lt;"&amp;Z1706)+1)</f>
        <v>1.4999999999999999E-4</v>
      </c>
      <c r="Z1706" s="61">
        <f>INDEX(AJ$11:AJ$92,MATCH(F1706,AI$11:AI$92,0))</f>
        <v>0.8125</v>
      </c>
      <c r="AA1706" s="61">
        <f t="array" ref="AA1706">INDEX($AT$11:$AV$66,MATCH($C1706&amp;$G1706,$AO$11:$AO$66&amp;$AP$11:$AP$66,0),COUNTIF($AT$10:$AV$10,"&lt;"&amp;Z1706)+1)</f>
        <v>5.0000000000000001E-4</v>
      </c>
      <c r="AB1706" s="111">
        <f t="shared" si="402"/>
        <v>0.78002404735808351</v>
      </c>
      <c r="AC1706" s="121">
        <f t="array" ref="AC1706">INDEX($AW$11:$BA$66,MATCH($C1706&amp;$G1706,$AO$11:$AO$66&amp;$AP$11:$AP$66,0),COUNTIF($AW$10:$BA$10,"&lt;"&amp;Z1706)+1)</f>
        <v>1.4999999999999999E-4</v>
      </c>
      <c r="AD1706" s="62">
        <v>0.7984</v>
      </c>
      <c r="AE1706" s="61">
        <f t="array" ref="AE1706">INDEX($AT$11:$AV$66,MATCH($C1706&amp;$G1706,$AO$11:$AO$66&amp;$AP$11:$AP$66,0),COUNTIF($AT$10:$AV$10,"&lt;"&amp;AD1706)+1)</f>
        <v>5.0000000000000001E-4</v>
      </c>
      <c r="AF1706" s="111">
        <f t="shared" si="403"/>
        <v>0.77674936490538904</v>
      </c>
      <c r="AG1706" s="121">
        <f t="array" ref="AG1706">INDEX($AW$11:$BA$66,MATCH($C1706&amp;$G1706,$AO$11:$AO$66&amp;$AP$11:$AP$66,0),COUNTIF($AW$10:$BA$10,"&lt;"&amp;AD1706)+1)</f>
        <v>1.4999999999999999E-4</v>
      </c>
    </row>
    <row r="1707" spans="2:33" ht="12.75" customHeight="1" x14ac:dyDescent="0.3">
      <c r="B1707" s="81" t="str">
        <f t="shared" si="391"/>
        <v>13/16-28 UN</v>
      </c>
      <c r="C1707" s="71" t="s">
        <v>498</v>
      </c>
      <c r="D1707" s="71"/>
      <c r="E1707" s="79" t="s">
        <v>604</v>
      </c>
      <c r="F1707" s="82" t="s">
        <v>516</v>
      </c>
      <c r="G1707" s="58">
        <v>28</v>
      </c>
      <c r="H1707" s="71" t="s">
        <v>521</v>
      </c>
      <c r="I1707" s="71" t="s">
        <v>660</v>
      </c>
      <c r="J1707" s="71" t="s">
        <v>588</v>
      </c>
      <c r="K1707" s="71" t="s">
        <v>600</v>
      </c>
      <c r="L1707" s="85">
        <f t="shared" si="392"/>
        <v>20.606999999999999</v>
      </c>
      <c r="M1707" s="85">
        <f t="shared" si="393"/>
        <v>0.90710000000000002</v>
      </c>
      <c r="N1707" s="71">
        <v>60</v>
      </c>
      <c r="O1707" s="100">
        <f t="shared" si="394"/>
        <v>20.314900000000002</v>
      </c>
      <c r="P1707" s="85">
        <f t="shared" si="395"/>
        <v>0</v>
      </c>
      <c r="Q1707" s="58">
        <f t="shared" si="396"/>
        <v>12.7</v>
      </c>
      <c r="R1707" s="100">
        <f t="shared" si="397"/>
        <v>19.9221</v>
      </c>
      <c r="S1707" s="85">
        <f t="shared" si="398"/>
        <v>0</v>
      </c>
      <c r="T1707" s="58">
        <f t="shared" si="399"/>
        <v>3.8</v>
      </c>
      <c r="U1707" s="58">
        <f t="shared" si="400"/>
        <v>3.8</v>
      </c>
      <c r="V1707" s="58">
        <f t="array" ref="V1707">INDEX(AS$11:AS$66,MATCH(C1707&amp;G1707,AO$11:AO$66&amp;AP$11:AP$66,0),0)</f>
        <v>8</v>
      </c>
      <c r="X1707" s="120">
        <f t="shared" si="401"/>
        <v>3.5714285714285712E-2</v>
      </c>
      <c r="Y1707" s="61">
        <f t="array" ref="Y1707">INDEX($AQ$11:$AR$66,MATCH($C1707&amp;$G1707,$AO$11:$AO$66&amp;$AP$11:$AP$66,0),COUNTIF($AQ$10:$AR$10,"&lt;"&amp;Z1707)+1)</f>
        <v>1.4999999999999999E-4</v>
      </c>
      <c r="Z1707" s="123">
        <v>0.81130000000000002</v>
      </c>
      <c r="AA1707" s="61">
        <f t="array" ref="AA1707">INDEX($AT$11:$AV$66,MATCH($C1707&amp;$G1707,$AO$11:$AO$66&amp;$AP$11:$AP$66,0),COUNTIF($AT$10:$AV$10,"&lt;"&amp;Z1707)+1)</f>
        <v>5.0000000000000001E-4</v>
      </c>
      <c r="AB1707" s="111">
        <f t="shared" si="402"/>
        <v>0.7881028909700597</v>
      </c>
      <c r="AC1707" s="121">
        <f t="array" ref="AC1707">INDEX($AW$11:$BA$66,MATCH($C1707&amp;$G1707,$AO$11:$AO$66&amp;$AP$11:$AP$66,0),COUNTIF($AW$10:$BA$10,"&lt;"&amp;Z1707)+1)</f>
        <v>1.4999999999999999E-4</v>
      </c>
      <c r="AD1707" s="62">
        <v>0.79979999999999996</v>
      </c>
      <c r="AE1707" s="61">
        <f t="array" ref="AE1707">INDEX($AT$11:$AV$66,MATCH($C1707&amp;$G1707,$AO$11:$AO$66&amp;$AP$11:$AP$66,0),COUNTIF($AT$10:$AV$10,"&lt;"&amp;AD1707)+1)</f>
        <v>5.0000000000000001E-4</v>
      </c>
      <c r="AF1707" s="111">
        <f t="shared" si="403"/>
        <v>0.78433526064670644</v>
      </c>
      <c r="AG1707" s="121">
        <f t="array" ref="AG1707">INDEX($AW$11:$BA$66,MATCH($C1707&amp;$G1707,$AO$11:$AO$66&amp;$AP$11:$AP$66,0),COUNTIF($AW$10:$BA$10,"&lt;"&amp;AD1707)+1)</f>
        <v>1.4999999999999999E-4</v>
      </c>
    </row>
    <row r="1708" spans="2:33" ht="12.75" customHeight="1" x14ac:dyDescent="0.3">
      <c r="B1708" s="81" t="str">
        <f t="shared" si="391"/>
        <v>13/16-28 UN</v>
      </c>
      <c r="C1708" s="71" t="s">
        <v>498</v>
      </c>
      <c r="D1708" s="71"/>
      <c r="E1708" s="79" t="s">
        <v>604</v>
      </c>
      <c r="F1708" s="82" t="s">
        <v>516</v>
      </c>
      <c r="G1708" s="58">
        <v>28</v>
      </c>
      <c r="H1708" s="71" t="s">
        <v>521</v>
      </c>
      <c r="I1708" s="71" t="s">
        <v>661</v>
      </c>
      <c r="J1708" s="71" t="s">
        <v>588</v>
      </c>
      <c r="K1708" s="71" t="s">
        <v>600</v>
      </c>
      <c r="L1708" s="85">
        <f t="shared" si="392"/>
        <v>20.637499999999999</v>
      </c>
      <c r="M1708" s="85">
        <f t="shared" si="393"/>
        <v>0.90710000000000002</v>
      </c>
      <c r="N1708" s="71">
        <v>60</v>
      </c>
      <c r="O1708" s="100">
        <f t="shared" si="394"/>
        <v>20.368300000000001</v>
      </c>
      <c r="P1708" s="85">
        <f t="shared" si="395"/>
        <v>0</v>
      </c>
      <c r="Q1708" s="58">
        <f t="shared" si="396"/>
        <v>12.7</v>
      </c>
      <c r="R1708" s="100">
        <f t="shared" si="397"/>
        <v>19.9755</v>
      </c>
      <c r="S1708" s="85">
        <f t="shared" si="398"/>
        <v>0</v>
      </c>
      <c r="T1708" s="58">
        <f t="shared" si="399"/>
        <v>3.8</v>
      </c>
      <c r="U1708" s="58">
        <f t="shared" si="400"/>
        <v>3.8</v>
      </c>
      <c r="V1708" s="58">
        <f t="array" ref="V1708">INDEX(AS$11:AS$66,MATCH(C1708&amp;G1708,AO$11:AO$66&amp;AP$11:AP$66,0),0)</f>
        <v>8</v>
      </c>
      <c r="X1708" s="120">
        <f t="shared" si="401"/>
        <v>3.5714285714285712E-2</v>
      </c>
      <c r="Y1708" s="61">
        <f t="array" ref="Y1708">INDEX($AQ$11:$AR$66,MATCH($C1708&amp;$G1708,$AO$11:$AO$66&amp;$AP$11:$AP$66,0),COUNTIF($AQ$10:$AR$10,"&lt;"&amp;Z1708)+1)</f>
        <v>1.4999999999999999E-4</v>
      </c>
      <c r="Z1708" s="61">
        <f>INDEX(AJ$11:AJ$92,MATCH(F1708,AI$11:AI$92,0))</f>
        <v>0.8125</v>
      </c>
      <c r="AA1708" s="61">
        <f t="array" ref="AA1708">INDEX($AT$11:$AV$66,MATCH($C1708&amp;$G1708,$AO$11:$AO$66&amp;$AP$11:$AP$66,0),COUNTIF($AT$10:$AV$10,"&lt;"&amp;Z1708)+1)</f>
        <v>5.0000000000000001E-4</v>
      </c>
      <c r="AB1708" s="111">
        <f t="shared" si="402"/>
        <v>0.78930289097005968</v>
      </c>
      <c r="AC1708" s="121">
        <f t="array" ref="AC1708">INDEX($AW$11:$BA$66,MATCH($C1708&amp;$G1708,$AO$11:$AO$66&amp;$AP$11:$AP$66,0),COUNTIF($AW$10:$BA$10,"&lt;"&amp;Z1708)+1)</f>
        <v>1.4999999999999999E-4</v>
      </c>
      <c r="AD1708" s="62">
        <v>0.80189999999999995</v>
      </c>
      <c r="AE1708" s="61">
        <f t="array" ref="AE1708">INDEX($AT$11:$AV$66,MATCH($C1708&amp;$G1708,$AO$11:$AO$66&amp;$AP$11:$AP$66,0),COUNTIF($AT$10:$AV$10,"&lt;"&amp;AD1708)+1)</f>
        <v>5.0000000000000001E-4</v>
      </c>
      <c r="AF1708" s="111">
        <f t="shared" si="403"/>
        <v>0.78643526064670644</v>
      </c>
      <c r="AG1708" s="121">
        <f t="array" ref="AG1708">INDEX($AW$11:$BA$66,MATCH($C1708&amp;$G1708,$AO$11:$AO$66&amp;$AP$11:$AP$66,0),COUNTIF($AW$10:$BA$10,"&lt;"&amp;AD1708)+1)</f>
        <v>1.4999999999999999E-4</v>
      </c>
    </row>
    <row r="1709" spans="2:33" ht="12.75" customHeight="1" x14ac:dyDescent="0.3">
      <c r="B1709" s="81" t="str">
        <f t="shared" si="391"/>
        <v>13/16-32 UN</v>
      </c>
      <c r="C1709" s="71" t="s">
        <v>498</v>
      </c>
      <c r="D1709" s="71"/>
      <c r="E1709" s="79" t="s">
        <v>604</v>
      </c>
      <c r="F1709" s="82" t="s">
        <v>516</v>
      </c>
      <c r="G1709" s="58">
        <v>32</v>
      </c>
      <c r="H1709" s="71" t="s">
        <v>521</v>
      </c>
      <c r="I1709" s="71" t="s">
        <v>660</v>
      </c>
      <c r="J1709" s="71" t="s">
        <v>588</v>
      </c>
      <c r="K1709" s="71" t="s">
        <v>600</v>
      </c>
      <c r="L1709" s="85">
        <f t="shared" si="392"/>
        <v>20.6096</v>
      </c>
      <c r="M1709" s="85">
        <f t="shared" si="393"/>
        <v>0.79379999999999995</v>
      </c>
      <c r="N1709" s="71">
        <v>60</v>
      </c>
      <c r="O1709" s="100">
        <f t="shared" si="394"/>
        <v>20.345400000000001</v>
      </c>
      <c r="P1709" s="85">
        <f t="shared" si="395"/>
        <v>0</v>
      </c>
      <c r="Q1709" s="58">
        <f t="shared" si="396"/>
        <v>12.7</v>
      </c>
      <c r="R1709" s="100">
        <f t="shared" si="397"/>
        <v>20.0017</v>
      </c>
      <c r="S1709" s="85">
        <f t="shared" si="398"/>
        <v>0</v>
      </c>
      <c r="T1709" s="58">
        <f t="shared" si="399"/>
        <v>3.8</v>
      </c>
      <c r="U1709" s="58">
        <f t="shared" si="400"/>
        <v>3.8</v>
      </c>
      <c r="V1709" s="58">
        <f t="array" ref="V1709">INDEX(AS$11:AS$66,MATCH(C1709&amp;G1709,AO$11:AO$66&amp;AP$11:AP$66,0),0)</f>
        <v>12</v>
      </c>
      <c r="X1709" s="120">
        <f t="shared" si="401"/>
        <v>3.125E-2</v>
      </c>
      <c r="Y1709" s="61">
        <f t="array" ref="Y1709">INDEX($AQ$11:$AR$66,MATCH($C1709&amp;$G1709,$AO$11:$AO$66&amp;$AP$11:$AP$66,0),COUNTIF($AQ$10:$AR$10,"&lt;"&amp;Z1709)+1)</f>
        <v>1.4999999999999999E-4</v>
      </c>
      <c r="Z1709" s="123">
        <v>0.81140000000000001</v>
      </c>
      <c r="AA1709" s="61">
        <f t="array" ref="AA1709">INDEX($AT$11:$AV$66,MATCH($C1709&amp;$G1709,$AO$11:$AO$66&amp;$AP$11:$AP$66,0),COUNTIF($AT$10:$AV$10,"&lt;"&amp;Z1709)+1)</f>
        <v>5.0000000000000001E-4</v>
      </c>
      <c r="AB1709" s="111">
        <f t="shared" si="402"/>
        <v>0.79110252959880223</v>
      </c>
      <c r="AC1709" s="121">
        <f t="array" ref="AC1709">INDEX($AW$11:$BA$66,MATCH($C1709&amp;$G1709,$AO$11:$AO$66&amp;$AP$11:$AP$66,0),COUNTIF($AW$10:$BA$10,"&lt;"&amp;Z1709)+1)</f>
        <v>1.4999999999999999E-4</v>
      </c>
      <c r="AD1709" s="62">
        <v>0.80100000000000005</v>
      </c>
      <c r="AE1709" s="61">
        <f t="array" ref="AE1709">INDEX($AT$11:$AV$66,MATCH($C1709&amp;$G1709,$AO$11:$AO$66&amp;$AP$11:$AP$66,0),COUNTIF($AT$10:$AV$10,"&lt;"&amp;AD1709)+1)</f>
        <v>5.0000000000000001E-4</v>
      </c>
      <c r="AF1709" s="111">
        <f t="shared" si="403"/>
        <v>0.78746835306586815</v>
      </c>
      <c r="AG1709" s="121">
        <f t="array" ref="AG1709">INDEX($AW$11:$BA$66,MATCH($C1709&amp;$G1709,$AO$11:$AO$66&amp;$AP$11:$AP$66,0),COUNTIF($AW$10:$BA$10,"&lt;"&amp;AD1709)+1)</f>
        <v>1.4999999999999999E-4</v>
      </c>
    </row>
    <row r="1710" spans="2:33" ht="12.75" customHeight="1" x14ac:dyDescent="0.3">
      <c r="B1710" s="81" t="str">
        <f t="shared" si="391"/>
        <v>13/16-32 UN</v>
      </c>
      <c r="C1710" s="71" t="s">
        <v>498</v>
      </c>
      <c r="D1710" s="71"/>
      <c r="E1710" s="79" t="s">
        <v>604</v>
      </c>
      <c r="F1710" s="82" t="s">
        <v>516</v>
      </c>
      <c r="G1710" s="58">
        <v>32</v>
      </c>
      <c r="H1710" s="71" t="s">
        <v>521</v>
      </c>
      <c r="I1710" s="71" t="s">
        <v>661</v>
      </c>
      <c r="J1710" s="71" t="s">
        <v>588</v>
      </c>
      <c r="K1710" s="71" t="s">
        <v>600</v>
      </c>
      <c r="L1710" s="85">
        <f t="shared" si="392"/>
        <v>20.637499999999999</v>
      </c>
      <c r="M1710" s="85">
        <f t="shared" si="393"/>
        <v>0.79379999999999995</v>
      </c>
      <c r="N1710" s="71">
        <v>60</v>
      </c>
      <c r="O1710" s="100">
        <f t="shared" si="394"/>
        <v>20.3962</v>
      </c>
      <c r="P1710" s="85">
        <f t="shared" si="395"/>
        <v>0</v>
      </c>
      <c r="Q1710" s="58">
        <f t="shared" si="396"/>
        <v>12.7</v>
      </c>
      <c r="R1710" s="100">
        <f t="shared" si="397"/>
        <v>20.052499999999998</v>
      </c>
      <c r="S1710" s="85">
        <f t="shared" si="398"/>
        <v>0</v>
      </c>
      <c r="T1710" s="58">
        <f t="shared" si="399"/>
        <v>3.8</v>
      </c>
      <c r="U1710" s="58">
        <f t="shared" si="400"/>
        <v>3.8</v>
      </c>
      <c r="V1710" s="58">
        <f t="array" ref="V1710">INDEX(AS$11:AS$66,MATCH(C1710&amp;G1710,AO$11:AO$66&amp;AP$11:AP$66,0),0)</f>
        <v>12</v>
      </c>
      <c r="X1710" s="120">
        <f t="shared" si="401"/>
        <v>3.125E-2</v>
      </c>
      <c r="Y1710" s="61">
        <f t="array" ref="Y1710">INDEX($AQ$11:$AR$66,MATCH($C1710&amp;$G1710,$AO$11:$AO$66&amp;$AP$11:$AP$66,0),COUNTIF($AQ$10:$AR$10,"&lt;"&amp;Z1710)+1)</f>
        <v>1.4999999999999999E-4</v>
      </c>
      <c r="Z1710" s="61">
        <f>INDEX(AJ$11:AJ$92,MATCH(F1710,AI$11:AI$92,0))</f>
        <v>0.8125</v>
      </c>
      <c r="AA1710" s="61">
        <f t="array" ref="AA1710">INDEX($AT$11:$AV$66,MATCH($C1710&amp;$G1710,$AO$11:$AO$66&amp;$AP$11:$AP$66,0),COUNTIF($AT$10:$AV$10,"&lt;"&amp;Z1710)+1)</f>
        <v>5.0000000000000001E-4</v>
      </c>
      <c r="AB1710" s="111">
        <f t="shared" si="402"/>
        <v>0.79220252959880222</v>
      </c>
      <c r="AC1710" s="121">
        <f t="array" ref="AC1710">INDEX($AW$11:$BA$66,MATCH($C1710&amp;$G1710,$AO$11:$AO$66&amp;$AP$11:$AP$66,0),COUNTIF($AW$10:$BA$10,"&lt;"&amp;Z1710)+1)</f>
        <v>1.4999999999999999E-4</v>
      </c>
      <c r="AD1710" s="62">
        <v>0.80300000000000005</v>
      </c>
      <c r="AE1710" s="61">
        <f t="array" ref="AE1710">INDEX($AT$11:$AV$66,MATCH($C1710&amp;$G1710,$AO$11:$AO$66&amp;$AP$11:$AP$66,0),COUNTIF($AT$10:$AV$10,"&lt;"&amp;AD1710)+1)</f>
        <v>5.0000000000000001E-4</v>
      </c>
      <c r="AF1710" s="111">
        <f t="shared" si="403"/>
        <v>0.78946835306586816</v>
      </c>
      <c r="AG1710" s="121">
        <f t="array" ref="AG1710">INDEX($AW$11:$BA$66,MATCH($C1710&amp;$G1710,$AO$11:$AO$66&amp;$AP$11:$AP$66,0),COUNTIF($AW$10:$BA$10,"&lt;"&amp;AD1710)+1)</f>
        <v>1.4999999999999999E-4</v>
      </c>
    </row>
    <row r="1711" spans="2:33" ht="12.75" customHeight="1" x14ac:dyDescent="0.3">
      <c r="B1711" s="81" t="str">
        <f t="shared" si="391"/>
        <v>7/8-12 UN</v>
      </c>
      <c r="C1711" s="71" t="s">
        <v>498</v>
      </c>
      <c r="D1711" s="71"/>
      <c r="E1711" s="79" t="s">
        <v>604</v>
      </c>
      <c r="F1711" s="82" t="s">
        <v>75</v>
      </c>
      <c r="G1711" s="58">
        <v>12</v>
      </c>
      <c r="H1711" s="71" t="s">
        <v>521</v>
      </c>
      <c r="I1711" s="71" t="s">
        <v>660</v>
      </c>
      <c r="J1711" s="71" t="s">
        <v>588</v>
      </c>
      <c r="K1711" s="71" t="s">
        <v>600</v>
      </c>
      <c r="L1711" s="85">
        <f t="shared" si="392"/>
        <v>22.181799999999999</v>
      </c>
      <c r="M1711" s="85">
        <f t="shared" si="393"/>
        <v>2.1166999999999998</v>
      </c>
      <c r="N1711" s="71">
        <v>60</v>
      </c>
      <c r="O1711" s="100">
        <f t="shared" si="394"/>
        <v>21.584900000000001</v>
      </c>
      <c r="P1711" s="85">
        <f t="shared" si="395"/>
        <v>0</v>
      </c>
      <c r="Q1711" s="58">
        <f t="shared" si="396"/>
        <v>15.2</v>
      </c>
      <c r="R1711" s="100">
        <f t="shared" si="397"/>
        <v>20.668399999999998</v>
      </c>
      <c r="S1711" s="85">
        <f t="shared" si="398"/>
        <v>0</v>
      </c>
      <c r="T1711" s="58">
        <f t="shared" si="399"/>
        <v>5.0999999999999996</v>
      </c>
      <c r="U1711" s="58">
        <f t="shared" si="400"/>
        <v>5.0999999999999996</v>
      </c>
      <c r="V1711" s="58">
        <f t="array" ref="V1711">INDEX(AS$11:AS$66,MATCH(C1711&amp;G1711,AO$11:AO$66&amp;AP$11:AP$66,0),0)</f>
        <v>6</v>
      </c>
      <c r="X1711" s="120">
        <f t="shared" si="401"/>
        <v>8.3333333333333329E-2</v>
      </c>
      <c r="Y1711" s="61">
        <f t="array" ref="Y1711">INDEX($AQ$11:$AR$66,MATCH($C1711&amp;$G1711,$AO$11:$AO$66&amp;$AP$11:$AP$66,0),COUNTIF($AQ$10:$AR$10,"&lt;"&amp;Z1711)+1)</f>
        <v>2.0000000000000001E-4</v>
      </c>
      <c r="Z1711" s="123">
        <v>0.87329999999999997</v>
      </c>
      <c r="AA1711" s="61">
        <f t="array" ref="AA1711">INDEX($AT$11:$AV$66,MATCH($C1711&amp;$G1711,$AO$11:$AO$66&amp;$AP$11:$AP$66,0),COUNTIF($AT$10:$AV$10,"&lt;"&amp;Z1711)+1)</f>
        <v>5.9999999999999995E-4</v>
      </c>
      <c r="AB1711" s="111">
        <f t="shared" si="402"/>
        <v>0.81917341226347262</v>
      </c>
      <c r="AC1711" s="121">
        <f t="array" ref="AC1711">INDEX($AW$11:$BA$66,MATCH($C1711&amp;$G1711,$AO$11:$AO$66&amp;$AP$11:$AP$66,0),COUNTIF($AW$10:$BA$10,"&lt;"&amp;Z1711)+1)</f>
        <v>2.0000000000000001E-4</v>
      </c>
      <c r="AD1711" s="62">
        <v>0.8498</v>
      </c>
      <c r="AE1711" s="61">
        <f t="array" ref="AE1711">INDEX($AT$11:$AV$66,MATCH($C1711&amp;$G1711,$AO$11:$AO$66&amp;$AP$11:$AP$66,0),COUNTIF($AT$10:$AV$10,"&lt;"&amp;AD1711)+1)</f>
        <v>5.9999999999999995E-4</v>
      </c>
      <c r="AF1711" s="111">
        <f t="shared" si="403"/>
        <v>0.81371560817564836</v>
      </c>
      <c r="AG1711" s="121">
        <f t="array" ref="AG1711">INDEX($AW$11:$BA$66,MATCH($C1711&amp;$G1711,$AO$11:$AO$66&amp;$AP$11:$AP$66,0),COUNTIF($AW$10:$BA$10,"&lt;"&amp;AD1711)+1)</f>
        <v>2.0000000000000001E-4</v>
      </c>
    </row>
    <row r="1712" spans="2:33" ht="12.75" customHeight="1" x14ac:dyDescent="0.3">
      <c r="B1712" s="81" t="str">
        <f t="shared" si="391"/>
        <v>7/8-12 UN</v>
      </c>
      <c r="C1712" s="71" t="s">
        <v>498</v>
      </c>
      <c r="D1712" s="71"/>
      <c r="E1712" s="79" t="s">
        <v>604</v>
      </c>
      <c r="F1712" s="82" t="s">
        <v>75</v>
      </c>
      <c r="G1712" s="58">
        <v>12</v>
      </c>
      <c r="H1712" s="71" t="s">
        <v>521</v>
      </c>
      <c r="I1712" s="71" t="s">
        <v>661</v>
      </c>
      <c r="J1712" s="71" t="s">
        <v>588</v>
      </c>
      <c r="K1712" s="71" t="s">
        <v>600</v>
      </c>
      <c r="L1712" s="85">
        <f t="shared" si="392"/>
        <v>22.225000000000001</v>
      </c>
      <c r="M1712" s="85">
        <f t="shared" si="393"/>
        <v>2.1166999999999998</v>
      </c>
      <c r="N1712" s="71">
        <v>60</v>
      </c>
      <c r="O1712" s="100">
        <f t="shared" si="394"/>
        <v>21.663699999999999</v>
      </c>
      <c r="P1712" s="85">
        <f t="shared" si="395"/>
        <v>0</v>
      </c>
      <c r="Q1712" s="58">
        <f t="shared" si="396"/>
        <v>15.2</v>
      </c>
      <c r="R1712" s="100">
        <f t="shared" si="397"/>
        <v>20.7471</v>
      </c>
      <c r="S1712" s="85">
        <f t="shared" si="398"/>
        <v>0</v>
      </c>
      <c r="T1712" s="58">
        <f t="shared" si="399"/>
        <v>5.0999999999999996</v>
      </c>
      <c r="U1712" s="58">
        <f t="shared" si="400"/>
        <v>5.0999999999999996</v>
      </c>
      <c r="V1712" s="58">
        <f t="array" ref="V1712">INDEX(AS$11:AS$66,MATCH(C1712&amp;G1712,AO$11:AO$66&amp;AP$11:AP$66,0),0)</f>
        <v>6</v>
      </c>
      <c r="X1712" s="120">
        <f t="shared" si="401"/>
        <v>8.3333333333333329E-2</v>
      </c>
      <c r="Y1712" s="61">
        <f t="array" ref="Y1712">INDEX($AQ$11:$AR$66,MATCH($C1712&amp;$G1712,$AO$11:$AO$66&amp;$AP$11:$AP$66,0),COUNTIF($AQ$10:$AR$10,"&lt;"&amp;Z1712)+1)</f>
        <v>2.0000000000000001E-4</v>
      </c>
      <c r="Z1712" s="61">
        <f>INDEX(AJ$11:AJ$92,MATCH(F1712,AI$11:AI$92,0))</f>
        <v>0.875</v>
      </c>
      <c r="AA1712" s="61">
        <f t="array" ref="AA1712">INDEX($AT$11:$AV$66,MATCH($C1712&amp;$G1712,$AO$11:$AO$66&amp;$AP$11:$AP$66,0),COUNTIF($AT$10:$AV$10,"&lt;"&amp;Z1712)+1)</f>
        <v>5.9999999999999995E-4</v>
      </c>
      <c r="AB1712" s="111">
        <f t="shared" si="402"/>
        <v>0.82087341226347266</v>
      </c>
      <c r="AC1712" s="121">
        <f t="array" ref="AC1712">INDEX($AW$11:$BA$66,MATCH($C1712&amp;$G1712,$AO$11:$AO$66&amp;$AP$11:$AP$66,0),COUNTIF($AW$10:$BA$10,"&lt;"&amp;Z1712)+1)</f>
        <v>2.0000000000000001E-4</v>
      </c>
      <c r="AD1712" s="62">
        <v>0.85289999999999999</v>
      </c>
      <c r="AE1712" s="61">
        <f t="array" ref="AE1712">INDEX($AT$11:$AV$66,MATCH($C1712&amp;$G1712,$AO$11:$AO$66&amp;$AP$11:$AP$66,0),COUNTIF($AT$10:$AV$10,"&lt;"&amp;AD1712)+1)</f>
        <v>5.9999999999999995E-4</v>
      </c>
      <c r="AF1712" s="111">
        <f t="shared" si="403"/>
        <v>0.81681560817564836</v>
      </c>
      <c r="AG1712" s="121">
        <f t="array" ref="AG1712">INDEX($AW$11:$BA$66,MATCH($C1712&amp;$G1712,$AO$11:$AO$66&amp;$AP$11:$AP$66,0),COUNTIF($AW$10:$BA$10,"&lt;"&amp;AD1712)+1)</f>
        <v>2.0000000000000001E-4</v>
      </c>
    </row>
    <row r="1713" spans="2:33" ht="12.75" customHeight="1" x14ac:dyDescent="0.3">
      <c r="B1713" s="81" t="str">
        <f t="shared" si="391"/>
        <v>7/8-16 UN</v>
      </c>
      <c r="C1713" s="71" t="s">
        <v>498</v>
      </c>
      <c r="D1713" s="71"/>
      <c r="E1713" s="79" t="s">
        <v>604</v>
      </c>
      <c r="F1713" s="82" t="s">
        <v>75</v>
      </c>
      <c r="G1713" s="58">
        <v>16</v>
      </c>
      <c r="H1713" s="71" t="s">
        <v>521</v>
      </c>
      <c r="I1713" s="71" t="s">
        <v>660</v>
      </c>
      <c r="J1713" s="71" t="s">
        <v>588</v>
      </c>
      <c r="K1713" s="71" t="s">
        <v>600</v>
      </c>
      <c r="L1713" s="85">
        <f t="shared" si="392"/>
        <v>22.186900000000001</v>
      </c>
      <c r="M1713" s="85">
        <f t="shared" si="393"/>
        <v>1.5874999999999999</v>
      </c>
      <c r="N1713" s="71">
        <v>60</v>
      </c>
      <c r="O1713" s="100">
        <f t="shared" si="394"/>
        <v>21.7195</v>
      </c>
      <c r="P1713" s="85">
        <f t="shared" si="395"/>
        <v>0</v>
      </c>
      <c r="Q1713" s="58">
        <f t="shared" si="396"/>
        <v>15.2</v>
      </c>
      <c r="R1713" s="100">
        <f t="shared" si="397"/>
        <v>21.0321</v>
      </c>
      <c r="S1713" s="85">
        <f t="shared" si="398"/>
        <v>0</v>
      </c>
      <c r="T1713" s="58">
        <f t="shared" si="399"/>
        <v>5.0999999999999996</v>
      </c>
      <c r="U1713" s="58">
        <f t="shared" si="400"/>
        <v>3.8</v>
      </c>
      <c r="V1713" s="58">
        <f t="array" ref="V1713">INDEX(AS$11:AS$66,MATCH(C1713&amp;G1713,AO$11:AO$66&amp;AP$11:AP$66,0),0)</f>
        <v>8</v>
      </c>
      <c r="X1713" s="120">
        <f t="shared" si="401"/>
        <v>6.25E-2</v>
      </c>
      <c r="Y1713" s="61">
        <f t="array" ref="Y1713">INDEX($AQ$11:$AR$66,MATCH($C1713&amp;$G1713,$AO$11:$AO$66&amp;$AP$11:$AP$66,0),COUNTIF($AQ$10:$AR$10,"&lt;"&amp;Z1713)+1)</f>
        <v>1.4999999999999999E-4</v>
      </c>
      <c r="Z1713" s="123">
        <v>0.87350000000000005</v>
      </c>
      <c r="AA1713" s="61">
        <f t="array" ref="AA1713">INDEX($AT$11:$AV$66,MATCH($C1713&amp;$G1713,$AO$11:$AO$66&amp;$AP$11:$AP$66,0),COUNTIF($AT$10:$AV$10,"&lt;"&amp;Z1713)+1)</f>
        <v>5.9999999999999995E-4</v>
      </c>
      <c r="AB1713" s="111">
        <f t="shared" si="402"/>
        <v>0.83290505919760449</v>
      </c>
      <c r="AC1713" s="121">
        <f t="array" ref="AC1713">INDEX($AW$11:$BA$66,MATCH($C1713&amp;$G1713,$AO$11:$AO$66&amp;$AP$11:$AP$66,0),COUNTIF($AW$10:$BA$10,"&lt;"&amp;Z1713)+1)</f>
        <v>2.0000000000000001E-4</v>
      </c>
      <c r="AD1713" s="62">
        <v>0.85509999999999997</v>
      </c>
      <c r="AE1713" s="61">
        <f t="array" ref="AE1713">INDEX($AT$11:$AV$66,MATCH($C1713&amp;$G1713,$AO$11:$AO$66&amp;$AP$11:$AP$66,0),COUNTIF($AT$10:$AV$10,"&lt;"&amp;AD1713)+1)</f>
        <v>5.9999999999999995E-4</v>
      </c>
      <c r="AF1713" s="111">
        <f t="shared" si="403"/>
        <v>0.8280367061317363</v>
      </c>
      <c r="AG1713" s="121">
        <f t="array" ref="AG1713">INDEX($AW$11:$BA$66,MATCH($C1713&amp;$G1713,$AO$11:$AO$66&amp;$AP$11:$AP$66,0),COUNTIF($AW$10:$BA$10,"&lt;"&amp;AD1713)+1)</f>
        <v>2.0000000000000001E-4</v>
      </c>
    </row>
    <row r="1714" spans="2:33" ht="12.75" customHeight="1" x14ac:dyDescent="0.3">
      <c r="B1714" s="81" t="str">
        <f t="shared" si="391"/>
        <v>7/8-16 UN</v>
      </c>
      <c r="C1714" s="71" t="s">
        <v>498</v>
      </c>
      <c r="D1714" s="71"/>
      <c r="E1714" s="79" t="s">
        <v>604</v>
      </c>
      <c r="F1714" s="82" t="s">
        <v>75</v>
      </c>
      <c r="G1714" s="58">
        <v>16</v>
      </c>
      <c r="H1714" s="71" t="s">
        <v>521</v>
      </c>
      <c r="I1714" s="71" t="s">
        <v>661</v>
      </c>
      <c r="J1714" s="71" t="s">
        <v>588</v>
      </c>
      <c r="K1714" s="71" t="s">
        <v>600</v>
      </c>
      <c r="L1714" s="85">
        <f t="shared" si="392"/>
        <v>22.225000000000001</v>
      </c>
      <c r="M1714" s="85">
        <f t="shared" si="393"/>
        <v>1.5874999999999999</v>
      </c>
      <c r="N1714" s="71">
        <v>60</v>
      </c>
      <c r="O1714" s="100">
        <f t="shared" si="394"/>
        <v>21.790700000000001</v>
      </c>
      <c r="P1714" s="85">
        <f t="shared" si="395"/>
        <v>0</v>
      </c>
      <c r="Q1714" s="58">
        <f t="shared" si="396"/>
        <v>15.2</v>
      </c>
      <c r="R1714" s="100">
        <f t="shared" si="397"/>
        <v>21.103300000000001</v>
      </c>
      <c r="S1714" s="85">
        <f t="shared" si="398"/>
        <v>0</v>
      </c>
      <c r="T1714" s="58">
        <f t="shared" si="399"/>
        <v>5.0999999999999996</v>
      </c>
      <c r="U1714" s="58">
        <f t="shared" si="400"/>
        <v>3.8</v>
      </c>
      <c r="V1714" s="58">
        <f t="array" ref="V1714">INDEX(AS$11:AS$66,MATCH(C1714&amp;G1714,AO$11:AO$66&amp;AP$11:AP$66,0),0)</f>
        <v>8</v>
      </c>
      <c r="X1714" s="120">
        <f t="shared" si="401"/>
        <v>6.25E-2</v>
      </c>
      <c r="Y1714" s="61">
        <f t="array" ref="Y1714">INDEX($AQ$11:$AR$66,MATCH($C1714&amp;$G1714,$AO$11:$AO$66&amp;$AP$11:$AP$66,0),COUNTIF($AQ$10:$AR$10,"&lt;"&amp;Z1714)+1)</f>
        <v>1.4999999999999999E-4</v>
      </c>
      <c r="Z1714" s="61">
        <f>INDEX(AJ$11:AJ$92,MATCH(F1714,AI$11:AI$92,0))</f>
        <v>0.875</v>
      </c>
      <c r="AA1714" s="61">
        <f t="array" ref="AA1714">INDEX($AT$11:$AV$66,MATCH($C1714&amp;$G1714,$AO$11:$AO$66&amp;$AP$11:$AP$66,0),COUNTIF($AT$10:$AV$10,"&lt;"&amp;Z1714)+1)</f>
        <v>5.9999999999999995E-4</v>
      </c>
      <c r="AB1714" s="111">
        <f t="shared" si="402"/>
        <v>0.83440505919760444</v>
      </c>
      <c r="AC1714" s="121">
        <f t="array" ref="AC1714">INDEX($AW$11:$BA$66,MATCH($C1714&amp;$G1714,$AO$11:$AO$66&amp;$AP$11:$AP$66,0),COUNTIF($AW$10:$BA$10,"&lt;"&amp;Z1714)+1)</f>
        <v>2.0000000000000001E-4</v>
      </c>
      <c r="AD1714" s="62">
        <v>0.8579</v>
      </c>
      <c r="AE1714" s="61">
        <f t="array" ref="AE1714">INDEX($AT$11:$AV$66,MATCH($C1714&amp;$G1714,$AO$11:$AO$66&amp;$AP$11:$AP$66,0),COUNTIF($AT$10:$AV$10,"&lt;"&amp;AD1714)+1)</f>
        <v>5.9999999999999995E-4</v>
      </c>
      <c r="AF1714" s="111">
        <f t="shared" si="403"/>
        <v>0.83083670613173632</v>
      </c>
      <c r="AG1714" s="121">
        <f t="array" ref="AG1714">INDEX($AW$11:$BA$66,MATCH($C1714&amp;$G1714,$AO$11:$AO$66&amp;$AP$11:$AP$66,0),COUNTIF($AW$10:$BA$10,"&lt;"&amp;AD1714)+1)</f>
        <v>2.0000000000000001E-4</v>
      </c>
    </row>
    <row r="1715" spans="2:33" ht="12.75" customHeight="1" x14ac:dyDescent="0.3">
      <c r="B1715" s="81" t="str">
        <f t="shared" si="391"/>
        <v>7/8-20 UNEF</v>
      </c>
      <c r="C1715" s="71" t="s">
        <v>498</v>
      </c>
      <c r="D1715" s="71"/>
      <c r="E1715" s="79" t="s">
        <v>48</v>
      </c>
      <c r="F1715" s="82" t="s">
        <v>75</v>
      </c>
      <c r="G1715" s="58">
        <v>20</v>
      </c>
      <c r="H1715" s="71" t="s">
        <v>521</v>
      </c>
      <c r="I1715" s="71" t="s">
        <v>660</v>
      </c>
      <c r="J1715" s="71" t="s">
        <v>588</v>
      </c>
      <c r="K1715" s="71" t="s">
        <v>600</v>
      </c>
      <c r="L1715" s="85">
        <f t="shared" si="392"/>
        <v>22.192</v>
      </c>
      <c r="M1715" s="85">
        <f t="shared" si="393"/>
        <v>1.27</v>
      </c>
      <c r="N1715" s="71">
        <v>60</v>
      </c>
      <c r="O1715" s="100">
        <f t="shared" si="394"/>
        <v>21.805900000000001</v>
      </c>
      <c r="P1715" s="85">
        <f t="shared" si="395"/>
        <v>0</v>
      </c>
      <c r="Q1715" s="58">
        <f t="shared" si="396"/>
        <v>12.7</v>
      </c>
      <c r="R1715" s="100">
        <f t="shared" si="397"/>
        <v>21.256</v>
      </c>
      <c r="S1715" s="85">
        <f t="shared" si="398"/>
        <v>0</v>
      </c>
      <c r="T1715" s="58">
        <f t="shared" si="399"/>
        <v>3.8</v>
      </c>
      <c r="U1715" s="58">
        <f t="shared" si="400"/>
        <v>3.8</v>
      </c>
      <c r="V1715" s="58">
        <f t="array" ref="V1715">INDEX(AS$11:AS$66,MATCH(C1715&amp;G1715,AO$11:AO$66&amp;AP$11:AP$66,0),0)</f>
        <v>8</v>
      </c>
      <c r="X1715" s="120">
        <f t="shared" si="401"/>
        <v>0.05</v>
      </c>
      <c r="Y1715" s="61">
        <f t="array" ref="Y1715">INDEX($AQ$11:$AR$66,MATCH($C1715&amp;$G1715,$AO$11:$AO$66&amp;$AP$11:$AP$66,0),COUNTIF($AQ$10:$AR$10,"&lt;"&amp;Z1715)+1)</f>
        <v>1.4999999999999999E-4</v>
      </c>
      <c r="Z1715" s="123">
        <v>0.87370000000000003</v>
      </c>
      <c r="AA1715" s="61">
        <f t="array" ref="AA1715">INDEX($AT$11:$AV$66,MATCH($C1715&amp;$G1715,$AO$11:$AO$66&amp;$AP$11:$AP$66,0),COUNTIF($AT$10:$AV$10,"&lt;"&amp;Z1715)+1)</f>
        <v>5.0000000000000001E-4</v>
      </c>
      <c r="AB1715" s="111">
        <f t="shared" si="402"/>
        <v>0.84122404735808365</v>
      </c>
      <c r="AC1715" s="121">
        <f t="array" ref="AC1715">INDEX($AW$11:$BA$66,MATCH($C1715&amp;$G1715,$AO$11:$AO$66&amp;$AP$11:$AP$66,0),COUNTIF($AW$10:$BA$10,"&lt;"&amp;Z1715)+1)</f>
        <v>1.4999999999999999E-4</v>
      </c>
      <c r="AD1715" s="62">
        <v>0.85850000000000004</v>
      </c>
      <c r="AE1715" s="61">
        <f t="array" ref="AE1715">INDEX($AT$11:$AV$66,MATCH($C1715&amp;$G1715,$AO$11:$AO$66&amp;$AP$11:$AP$66,0),COUNTIF($AT$10:$AV$10,"&lt;"&amp;AD1715)+1)</f>
        <v>5.0000000000000001E-4</v>
      </c>
      <c r="AF1715" s="111">
        <f t="shared" si="403"/>
        <v>0.83684936490538908</v>
      </c>
      <c r="AG1715" s="121">
        <f t="array" ref="AG1715">INDEX($AW$11:$BA$66,MATCH($C1715&amp;$G1715,$AO$11:$AO$66&amp;$AP$11:$AP$66,0),COUNTIF($AW$10:$BA$10,"&lt;"&amp;AD1715)+1)</f>
        <v>1.4999999999999999E-4</v>
      </c>
    </row>
    <row r="1716" spans="2:33" ht="12.75" customHeight="1" x14ac:dyDescent="0.3">
      <c r="B1716" s="81" t="str">
        <f t="shared" si="391"/>
        <v>7/8-20 UNEF</v>
      </c>
      <c r="C1716" s="71" t="s">
        <v>498</v>
      </c>
      <c r="D1716" s="71"/>
      <c r="E1716" s="79" t="s">
        <v>48</v>
      </c>
      <c r="F1716" s="82" t="s">
        <v>75</v>
      </c>
      <c r="G1716" s="58">
        <v>20</v>
      </c>
      <c r="H1716" s="71" t="s">
        <v>521</v>
      </c>
      <c r="I1716" s="71" t="s">
        <v>661</v>
      </c>
      <c r="J1716" s="71" t="s">
        <v>588</v>
      </c>
      <c r="K1716" s="71" t="s">
        <v>600</v>
      </c>
      <c r="L1716" s="85">
        <f t="shared" si="392"/>
        <v>22.225000000000001</v>
      </c>
      <c r="M1716" s="85">
        <f t="shared" si="393"/>
        <v>1.27</v>
      </c>
      <c r="N1716" s="71">
        <v>60</v>
      </c>
      <c r="O1716" s="100">
        <f t="shared" si="394"/>
        <v>21.866900000000001</v>
      </c>
      <c r="P1716" s="85">
        <f t="shared" si="395"/>
        <v>0</v>
      </c>
      <c r="Q1716" s="58">
        <f t="shared" si="396"/>
        <v>12.7</v>
      </c>
      <c r="R1716" s="100">
        <f t="shared" si="397"/>
        <v>21.3169</v>
      </c>
      <c r="S1716" s="85">
        <f t="shared" si="398"/>
        <v>0</v>
      </c>
      <c r="T1716" s="58">
        <f t="shared" si="399"/>
        <v>3.8</v>
      </c>
      <c r="U1716" s="58">
        <f t="shared" si="400"/>
        <v>3.8</v>
      </c>
      <c r="V1716" s="58">
        <f t="array" ref="V1716">INDEX(AS$11:AS$66,MATCH(C1716&amp;G1716,AO$11:AO$66&amp;AP$11:AP$66,0),0)</f>
        <v>8</v>
      </c>
      <c r="X1716" s="120">
        <f t="shared" si="401"/>
        <v>0.05</v>
      </c>
      <c r="Y1716" s="61">
        <f t="array" ref="Y1716">INDEX($AQ$11:$AR$66,MATCH($C1716&amp;$G1716,$AO$11:$AO$66&amp;$AP$11:$AP$66,0),COUNTIF($AQ$10:$AR$10,"&lt;"&amp;Z1716)+1)</f>
        <v>1.4999999999999999E-4</v>
      </c>
      <c r="Z1716" s="61">
        <f>INDEX(AJ$11:AJ$92,MATCH(F1716,AI$11:AI$92,0))</f>
        <v>0.875</v>
      </c>
      <c r="AA1716" s="61">
        <f t="array" ref="AA1716">INDEX($AT$11:$AV$66,MATCH($C1716&amp;$G1716,$AO$11:$AO$66&amp;$AP$11:$AP$66,0),COUNTIF($AT$10:$AV$10,"&lt;"&amp;Z1716)+1)</f>
        <v>5.0000000000000001E-4</v>
      </c>
      <c r="AB1716" s="111">
        <f t="shared" si="402"/>
        <v>0.84252404735808351</v>
      </c>
      <c r="AC1716" s="121">
        <f t="array" ref="AC1716">INDEX($AW$11:$BA$66,MATCH($C1716&amp;$G1716,$AO$11:$AO$66&amp;$AP$11:$AP$66,0),COUNTIF($AW$10:$BA$10,"&lt;"&amp;Z1716)+1)</f>
        <v>1.4999999999999999E-4</v>
      </c>
      <c r="AD1716" s="62">
        <v>0.8609</v>
      </c>
      <c r="AE1716" s="61">
        <f t="array" ref="AE1716">INDEX($AT$11:$AV$66,MATCH($C1716&amp;$G1716,$AO$11:$AO$66&amp;$AP$11:$AP$66,0),COUNTIF($AT$10:$AV$10,"&lt;"&amp;AD1716)+1)</f>
        <v>5.0000000000000001E-4</v>
      </c>
      <c r="AF1716" s="111">
        <f t="shared" si="403"/>
        <v>0.83924936490538904</v>
      </c>
      <c r="AG1716" s="121">
        <f t="array" ref="AG1716">INDEX($AW$11:$BA$66,MATCH($C1716&amp;$G1716,$AO$11:$AO$66&amp;$AP$11:$AP$66,0),COUNTIF($AW$10:$BA$10,"&lt;"&amp;AD1716)+1)</f>
        <v>1.4999999999999999E-4</v>
      </c>
    </row>
    <row r="1717" spans="2:33" ht="12.75" customHeight="1" x14ac:dyDescent="0.3">
      <c r="B1717" s="81" t="str">
        <f t="shared" si="391"/>
        <v>7/8-28 UN</v>
      </c>
      <c r="C1717" s="71" t="s">
        <v>498</v>
      </c>
      <c r="D1717" s="71"/>
      <c r="E1717" s="79" t="s">
        <v>604</v>
      </c>
      <c r="F1717" s="82" t="s">
        <v>75</v>
      </c>
      <c r="G1717" s="58">
        <v>28</v>
      </c>
      <c r="H1717" s="71" t="s">
        <v>521</v>
      </c>
      <c r="I1717" s="71" t="s">
        <v>660</v>
      </c>
      <c r="J1717" s="71" t="s">
        <v>588</v>
      </c>
      <c r="K1717" s="71" t="s">
        <v>600</v>
      </c>
      <c r="L1717" s="85">
        <f t="shared" si="392"/>
        <v>22.194500000000001</v>
      </c>
      <c r="M1717" s="85">
        <f t="shared" si="393"/>
        <v>0.90710000000000002</v>
      </c>
      <c r="N1717" s="71">
        <v>60</v>
      </c>
      <c r="O1717" s="100">
        <f t="shared" si="394"/>
        <v>21.9024</v>
      </c>
      <c r="P1717" s="85">
        <f t="shared" si="395"/>
        <v>0</v>
      </c>
      <c r="Q1717" s="58">
        <f t="shared" si="396"/>
        <v>12.7</v>
      </c>
      <c r="R1717" s="100">
        <f t="shared" si="397"/>
        <v>21.509599999999999</v>
      </c>
      <c r="S1717" s="85">
        <f t="shared" si="398"/>
        <v>0</v>
      </c>
      <c r="T1717" s="58">
        <f t="shared" si="399"/>
        <v>3.8</v>
      </c>
      <c r="U1717" s="58">
        <f t="shared" si="400"/>
        <v>3.8</v>
      </c>
      <c r="V1717" s="58">
        <f t="array" ref="V1717">INDEX(AS$11:AS$66,MATCH(C1717&amp;G1717,AO$11:AO$66&amp;AP$11:AP$66,0),0)</f>
        <v>8</v>
      </c>
      <c r="X1717" s="120">
        <f t="shared" si="401"/>
        <v>3.5714285714285712E-2</v>
      </c>
      <c r="Y1717" s="61">
        <f t="array" ref="Y1717">INDEX($AQ$11:$AR$66,MATCH($C1717&amp;$G1717,$AO$11:$AO$66&amp;$AP$11:$AP$66,0),COUNTIF($AQ$10:$AR$10,"&lt;"&amp;Z1717)+1)</f>
        <v>1.4999999999999999E-4</v>
      </c>
      <c r="Z1717" s="123">
        <v>0.87380000000000002</v>
      </c>
      <c r="AA1717" s="61">
        <f t="array" ref="AA1717">INDEX($AT$11:$AV$66,MATCH($C1717&amp;$G1717,$AO$11:$AO$66&amp;$AP$11:$AP$66,0),COUNTIF($AT$10:$AV$10,"&lt;"&amp;Z1717)+1)</f>
        <v>5.0000000000000001E-4</v>
      </c>
      <c r="AB1717" s="111">
        <f t="shared" si="402"/>
        <v>0.8506028909700597</v>
      </c>
      <c r="AC1717" s="121">
        <f t="array" ref="AC1717">INDEX($AW$11:$BA$66,MATCH($C1717&amp;$G1717,$AO$11:$AO$66&amp;$AP$11:$AP$66,0),COUNTIF($AW$10:$BA$10,"&lt;"&amp;Z1717)+1)</f>
        <v>1.4999999999999999E-4</v>
      </c>
      <c r="AD1717" s="62">
        <v>0.86229999999999996</v>
      </c>
      <c r="AE1717" s="61">
        <f t="array" ref="AE1717">INDEX($AT$11:$AV$66,MATCH($C1717&amp;$G1717,$AO$11:$AO$66&amp;$AP$11:$AP$66,0),COUNTIF($AT$10:$AV$10,"&lt;"&amp;AD1717)+1)</f>
        <v>5.0000000000000001E-4</v>
      </c>
      <c r="AF1717" s="111">
        <f t="shared" si="403"/>
        <v>0.84683526064670644</v>
      </c>
      <c r="AG1717" s="121">
        <f t="array" ref="AG1717">INDEX($AW$11:$BA$66,MATCH($C1717&amp;$G1717,$AO$11:$AO$66&amp;$AP$11:$AP$66,0),COUNTIF($AW$10:$BA$10,"&lt;"&amp;AD1717)+1)</f>
        <v>1.4999999999999999E-4</v>
      </c>
    </row>
    <row r="1718" spans="2:33" ht="12.75" customHeight="1" x14ac:dyDescent="0.3">
      <c r="B1718" s="81" t="str">
        <f t="shared" si="391"/>
        <v>7/8-28 UN</v>
      </c>
      <c r="C1718" s="71" t="s">
        <v>498</v>
      </c>
      <c r="D1718" s="71"/>
      <c r="E1718" s="79" t="s">
        <v>604</v>
      </c>
      <c r="F1718" s="82" t="s">
        <v>75</v>
      </c>
      <c r="G1718" s="58">
        <v>28</v>
      </c>
      <c r="H1718" s="71" t="s">
        <v>521</v>
      </c>
      <c r="I1718" s="71" t="s">
        <v>661</v>
      </c>
      <c r="J1718" s="71" t="s">
        <v>588</v>
      </c>
      <c r="K1718" s="71" t="s">
        <v>600</v>
      </c>
      <c r="L1718" s="85">
        <f t="shared" si="392"/>
        <v>22.225000000000001</v>
      </c>
      <c r="M1718" s="85">
        <f t="shared" si="393"/>
        <v>0.90710000000000002</v>
      </c>
      <c r="N1718" s="71">
        <v>60</v>
      </c>
      <c r="O1718" s="100">
        <f t="shared" si="394"/>
        <v>21.9558</v>
      </c>
      <c r="P1718" s="85">
        <f t="shared" si="395"/>
        <v>0</v>
      </c>
      <c r="Q1718" s="58">
        <f t="shared" si="396"/>
        <v>12.7</v>
      </c>
      <c r="R1718" s="100">
        <f t="shared" si="397"/>
        <v>21.562999999999999</v>
      </c>
      <c r="S1718" s="85">
        <f t="shared" si="398"/>
        <v>0</v>
      </c>
      <c r="T1718" s="58">
        <f t="shared" si="399"/>
        <v>3.8</v>
      </c>
      <c r="U1718" s="58">
        <f t="shared" si="400"/>
        <v>3.8</v>
      </c>
      <c r="V1718" s="58">
        <f t="array" ref="V1718">INDEX(AS$11:AS$66,MATCH(C1718&amp;G1718,AO$11:AO$66&amp;AP$11:AP$66,0),0)</f>
        <v>8</v>
      </c>
      <c r="X1718" s="120">
        <f t="shared" si="401"/>
        <v>3.5714285714285712E-2</v>
      </c>
      <c r="Y1718" s="61">
        <f t="array" ref="Y1718">INDEX($AQ$11:$AR$66,MATCH($C1718&amp;$G1718,$AO$11:$AO$66&amp;$AP$11:$AP$66,0),COUNTIF($AQ$10:$AR$10,"&lt;"&amp;Z1718)+1)</f>
        <v>1.4999999999999999E-4</v>
      </c>
      <c r="Z1718" s="61">
        <f>INDEX(AJ$11:AJ$92,MATCH(F1718,AI$11:AI$92,0))</f>
        <v>0.875</v>
      </c>
      <c r="AA1718" s="61">
        <f t="array" ref="AA1718">INDEX($AT$11:$AV$66,MATCH($C1718&amp;$G1718,$AO$11:$AO$66&amp;$AP$11:$AP$66,0),COUNTIF($AT$10:$AV$10,"&lt;"&amp;Z1718)+1)</f>
        <v>5.0000000000000001E-4</v>
      </c>
      <c r="AB1718" s="111">
        <f t="shared" si="402"/>
        <v>0.85180289097005968</v>
      </c>
      <c r="AC1718" s="121">
        <f t="array" ref="AC1718">INDEX($AW$11:$BA$66,MATCH($C1718&amp;$G1718,$AO$11:$AO$66&amp;$AP$11:$AP$66,0),COUNTIF($AW$10:$BA$10,"&lt;"&amp;Z1718)+1)</f>
        <v>1.4999999999999999E-4</v>
      </c>
      <c r="AD1718" s="62">
        <v>0.86439999999999995</v>
      </c>
      <c r="AE1718" s="61">
        <f t="array" ref="AE1718">INDEX($AT$11:$AV$66,MATCH($C1718&amp;$G1718,$AO$11:$AO$66&amp;$AP$11:$AP$66,0),COUNTIF($AT$10:$AV$10,"&lt;"&amp;AD1718)+1)</f>
        <v>5.0000000000000001E-4</v>
      </c>
      <c r="AF1718" s="111">
        <f t="shared" si="403"/>
        <v>0.84893526064670644</v>
      </c>
      <c r="AG1718" s="121">
        <f t="array" ref="AG1718">INDEX($AW$11:$BA$66,MATCH($C1718&amp;$G1718,$AO$11:$AO$66&amp;$AP$11:$AP$66,0),COUNTIF($AW$10:$BA$10,"&lt;"&amp;AD1718)+1)</f>
        <v>1.4999999999999999E-4</v>
      </c>
    </row>
    <row r="1719" spans="2:33" ht="12.75" customHeight="1" x14ac:dyDescent="0.3">
      <c r="B1719" s="81" t="str">
        <f t="shared" si="391"/>
        <v>7/8-32 UN</v>
      </c>
      <c r="C1719" s="71" t="s">
        <v>498</v>
      </c>
      <c r="D1719" s="71"/>
      <c r="E1719" s="79" t="s">
        <v>604</v>
      </c>
      <c r="F1719" s="82" t="s">
        <v>75</v>
      </c>
      <c r="G1719" s="58">
        <v>32</v>
      </c>
      <c r="H1719" s="71" t="s">
        <v>521</v>
      </c>
      <c r="I1719" s="71" t="s">
        <v>660</v>
      </c>
      <c r="J1719" s="71" t="s">
        <v>588</v>
      </c>
      <c r="K1719" s="71" t="s">
        <v>600</v>
      </c>
      <c r="L1719" s="85">
        <f t="shared" si="392"/>
        <v>22.197099999999999</v>
      </c>
      <c r="M1719" s="85">
        <f t="shared" si="393"/>
        <v>0.79379999999999995</v>
      </c>
      <c r="N1719" s="71">
        <v>60</v>
      </c>
      <c r="O1719" s="100">
        <f t="shared" si="394"/>
        <v>21.9329</v>
      </c>
      <c r="P1719" s="85">
        <f t="shared" si="395"/>
        <v>0</v>
      </c>
      <c r="Q1719" s="58">
        <f t="shared" si="396"/>
        <v>12.7</v>
      </c>
      <c r="R1719" s="100">
        <f t="shared" si="397"/>
        <v>21.589200000000002</v>
      </c>
      <c r="S1719" s="85">
        <f t="shared" si="398"/>
        <v>0</v>
      </c>
      <c r="T1719" s="58">
        <f t="shared" si="399"/>
        <v>3.8</v>
      </c>
      <c r="U1719" s="58">
        <f t="shared" si="400"/>
        <v>3.8</v>
      </c>
      <c r="V1719" s="58">
        <f t="array" ref="V1719">INDEX(AS$11:AS$66,MATCH(C1719&amp;G1719,AO$11:AO$66&amp;AP$11:AP$66,0),0)</f>
        <v>12</v>
      </c>
      <c r="X1719" s="120">
        <f t="shared" si="401"/>
        <v>3.125E-2</v>
      </c>
      <c r="Y1719" s="61">
        <f t="array" ref="Y1719">INDEX($AQ$11:$AR$66,MATCH($C1719&amp;$G1719,$AO$11:$AO$66&amp;$AP$11:$AP$66,0),COUNTIF($AQ$10:$AR$10,"&lt;"&amp;Z1719)+1)</f>
        <v>1.4999999999999999E-4</v>
      </c>
      <c r="Z1719" s="123">
        <v>0.87390000000000001</v>
      </c>
      <c r="AA1719" s="61">
        <f t="array" ref="AA1719">INDEX($AT$11:$AV$66,MATCH($C1719&amp;$G1719,$AO$11:$AO$66&amp;$AP$11:$AP$66,0),COUNTIF($AT$10:$AV$10,"&lt;"&amp;Z1719)+1)</f>
        <v>5.0000000000000001E-4</v>
      </c>
      <c r="AB1719" s="111">
        <f t="shared" si="402"/>
        <v>0.85360252959880223</v>
      </c>
      <c r="AC1719" s="121">
        <f t="array" ref="AC1719">INDEX($AW$11:$BA$66,MATCH($C1719&amp;$G1719,$AO$11:$AO$66&amp;$AP$11:$AP$66,0),COUNTIF($AW$10:$BA$10,"&lt;"&amp;Z1719)+1)</f>
        <v>1.4999999999999999E-4</v>
      </c>
      <c r="AD1719" s="62">
        <v>0.86350000000000005</v>
      </c>
      <c r="AE1719" s="61">
        <f t="array" ref="AE1719">INDEX($AT$11:$AV$66,MATCH($C1719&amp;$G1719,$AO$11:$AO$66&amp;$AP$11:$AP$66,0),COUNTIF($AT$10:$AV$10,"&lt;"&amp;AD1719)+1)</f>
        <v>5.0000000000000001E-4</v>
      </c>
      <c r="AF1719" s="111">
        <f t="shared" si="403"/>
        <v>0.84996835306586815</v>
      </c>
      <c r="AG1719" s="121">
        <f t="array" ref="AG1719">INDEX($AW$11:$BA$66,MATCH($C1719&amp;$G1719,$AO$11:$AO$66&amp;$AP$11:$AP$66,0),COUNTIF($AW$10:$BA$10,"&lt;"&amp;AD1719)+1)</f>
        <v>1.4999999999999999E-4</v>
      </c>
    </row>
    <row r="1720" spans="2:33" ht="12.75" customHeight="1" x14ac:dyDescent="0.3">
      <c r="B1720" s="81" t="str">
        <f t="shared" si="391"/>
        <v>7/8-32 UN</v>
      </c>
      <c r="C1720" s="71" t="s">
        <v>498</v>
      </c>
      <c r="D1720" s="71"/>
      <c r="E1720" s="79" t="s">
        <v>604</v>
      </c>
      <c r="F1720" s="82" t="s">
        <v>75</v>
      </c>
      <c r="G1720" s="58">
        <v>32</v>
      </c>
      <c r="H1720" s="71" t="s">
        <v>521</v>
      </c>
      <c r="I1720" s="71" t="s">
        <v>661</v>
      </c>
      <c r="J1720" s="71" t="s">
        <v>588</v>
      </c>
      <c r="K1720" s="71" t="s">
        <v>600</v>
      </c>
      <c r="L1720" s="85">
        <f t="shared" si="392"/>
        <v>22.225000000000001</v>
      </c>
      <c r="M1720" s="85">
        <f t="shared" si="393"/>
        <v>0.79379999999999995</v>
      </c>
      <c r="N1720" s="71">
        <v>60</v>
      </c>
      <c r="O1720" s="100">
        <f t="shared" si="394"/>
        <v>21.983699999999999</v>
      </c>
      <c r="P1720" s="85">
        <f t="shared" si="395"/>
        <v>0</v>
      </c>
      <c r="Q1720" s="58">
        <f t="shared" si="396"/>
        <v>12.7</v>
      </c>
      <c r="R1720" s="100">
        <f t="shared" si="397"/>
        <v>21.64</v>
      </c>
      <c r="S1720" s="85">
        <f t="shared" si="398"/>
        <v>0</v>
      </c>
      <c r="T1720" s="58">
        <f t="shared" si="399"/>
        <v>3.8</v>
      </c>
      <c r="U1720" s="58">
        <f t="shared" si="400"/>
        <v>3.8</v>
      </c>
      <c r="V1720" s="58">
        <f t="array" ref="V1720">INDEX(AS$11:AS$66,MATCH(C1720&amp;G1720,AO$11:AO$66&amp;AP$11:AP$66,0),0)</f>
        <v>12</v>
      </c>
      <c r="X1720" s="120">
        <f t="shared" si="401"/>
        <v>3.125E-2</v>
      </c>
      <c r="Y1720" s="61">
        <f t="array" ref="Y1720">INDEX($AQ$11:$AR$66,MATCH($C1720&amp;$G1720,$AO$11:$AO$66&amp;$AP$11:$AP$66,0),COUNTIF($AQ$10:$AR$10,"&lt;"&amp;Z1720)+1)</f>
        <v>1.4999999999999999E-4</v>
      </c>
      <c r="Z1720" s="61">
        <f>INDEX(AJ$11:AJ$92,MATCH(F1720,AI$11:AI$92,0))</f>
        <v>0.875</v>
      </c>
      <c r="AA1720" s="61">
        <f t="array" ref="AA1720">INDEX($AT$11:$AV$66,MATCH($C1720&amp;$G1720,$AO$11:$AO$66&amp;$AP$11:$AP$66,0),COUNTIF($AT$10:$AV$10,"&lt;"&amp;Z1720)+1)</f>
        <v>5.0000000000000001E-4</v>
      </c>
      <c r="AB1720" s="111">
        <f t="shared" si="402"/>
        <v>0.85470252959880222</v>
      </c>
      <c r="AC1720" s="121">
        <f t="array" ref="AC1720">INDEX($AW$11:$BA$66,MATCH($C1720&amp;$G1720,$AO$11:$AO$66&amp;$AP$11:$AP$66,0),COUNTIF($AW$10:$BA$10,"&lt;"&amp;Z1720)+1)</f>
        <v>1.4999999999999999E-4</v>
      </c>
      <c r="AD1720" s="62">
        <v>0.86550000000000005</v>
      </c>
      <c r="AE1720" s="61">
        <f t="array" ref="AE1720">INDEX($AT$11:$AV$66,MATCH($C1720&amp;$G1720,$AO$11:$AO$66&amp;$AP$11:$AP$66,0),COUNTIF($AT$10:$AV$10,"&lt;"&amp;AD1720)+1)</f>
        <v>5.0000000000000001E-4</v>
      </c>
      <c r="AF1720" s="111">
        <f t="shared" si="403"/>
        <v>0.85196835306586816</v>
      </c>
      <c r="AG1720" s="121">
        <f t="array" ref="AG1720">INDEX($AW$11:$BA$66,MATCH($C1720&amp;$G1720,$AO$11:$AO$66&amp;$AP$11:$AP$66,0),COUNTIF($AW$10:$BA$10,"&lt;"&amp;AD1720)+1)</f>
        <v>1.4999999999999999E-4</v>
      </c>
    </row>
    <row r="1721" spans="2:33" ht="12.75" customHeight="1" x14ac:dyDescent="0.3">
      <c r="B1721" s="81" t="str">
        <f t="shared" si="391"/>
        <v>15/16-12 UN</v>
      </c>
      <c r="C1721" s="71" t="s">
        <v>498</v>
      </c>
      <c r="D1721" s="71"/>
      <c r="E1721" s="79" t="s">
        <v>604</v>
      </c>
      <c r="F1721" s="82" t="s">
        <v>518</v>
      </c>
      <c r="G1721" s="58">
        <v>12</v>
      </c>
      <c r="H1721" s="71" t="s">
        <v>521</v>
      </c>
      <c r="I1721" s="71" t="s">
        <v>660</v>
      </c>
      <c r="J1721" s="71" t="s">
        <v>588</v>
      </c>
      <c r="K1721" s="71" t="s">
        <v>600</v>
      </c>
      <c r="L1721" s="85">
        <f t="shared" si="392"/>
        <v>23.769300000000001</v>
      </c>
      <c r="M1721" s="85">
        <f t="shared" si="393"/>
        <v>2.1166999999999998</v>
      </c>
      <c r="N1721" s="71">
        <v>60</v>
      </c>
      <c r="O1721" s="100">
        <f t="shared" si="394"/>
        <v>23.167300000000001</v>
      </c>
      <c r="P1721" s="85">
        <f t="shared" si="395"/>
        <v>0</v>
      </c>
      <c r="Q1721" s="58">
        <f t="shared" si="396"/>
        <v>15.2</v>
      </c>
      <c r="R1721" s="100">
        <f t="shared" si="397"/>
        <v>22.250800000000002</v>
      </c>
      <c r="S1721" s="85">
        <f t="shared" si="398"/>
        <v>0</v>
      </c>
      <c r="T1721" s="58">
        <f t="shared" si="399"/>
        <v>5.0999999999999996</v>
      </c>
      <c r="U1721" s="58">
        <f t="shared" si="400"/>
        <v>5.0999999999999996</v>
      </c>
      <c r="V1721" s="58">
        <f t="array" ref="V1721">INDEX(AS$11:AS$66,MATCH(C1721&amp;G1721,AO$11:AO$66&amp;AP$11:AP$66,0),0)</f>
        <v>6</v>
      </c>
      <c r="X1721" s="120">
        <f t="shared" si="401"/>
        <v>8.3333333333333329E-2</v>
      </c>
      <c r="Y1721" s="61">
        <f t="array" ref="Y1721">INDEX($AQ$11:$AR$66,MATCH($C1721&amp;$G1721,$AO$11:$AO$66&amp;$AP$11:$AP$66,0),COUNTIF($AQ$10:$AR$10,"&lt;"&amp;Z1721)+1)</f>
        <v>2.0000000000000001E-4</v>
      </c>
      <c r="Z1721" s="123">
        <v>0.93579999999999997</v>
      </c>
      <c r="AA1721" s="61">
        <f t="array" ref="AA1721">INDEX($AT$11:$AV$66,MATCH($C1721&amp;$G1721,$AO$11:$AO$66&amp;$AP$11:$AP$66,0),COUNTIF($AT$10:$AV$10,"&lt;"&amp;Z1721)+1)</f>
        <v>5.9999999999999995E-4</v>
      </c>
      <c r="AB1721" s="111">
        <f t="shared" si="402"/>
        <v>0.88167341226347262</v>
      </c>
      <c r="AC1721" s="121">
        <f t="array" ref="AC1721">INDEX($AW$11:$BA$66,MATCH($C1721&amp;$G1721,$AO$11:$AO$66&amp;$AP$11:$AP$66,0),COUNTIF($AW$10:$BA$10,"&lt;"&amp;Z1721)+1)</f>
        <v>2.0000000000000001E-4</v>
      </c>
      <c r="AD1721" s="62">
        <v>0.91210000000000002</v>
      </c>
      <c r="AE1721" s="61">
        <f t="array" ref="AE1721">INDEX($AT$11:$AV$66,MATCH($C1721&amp;$G1721,$AO$11:$AO$66&amp;$AP$11:$AP$66,0),COUNTIF($AT$10:$AV$10,"&lt;"&amp;AD1721)+1)</f>
        <v>5.9999999999999995E-4</v>
      </c>
      <c r="AF1721" s="111">
        <f t="shared" si="403"/>
        <v>0.87601560817564839</v>
      </c>
      <c r="AG1721" s="121">
        <f t="array" ref="AG1721">INDEX($AW$11:$BA$66,MATCH($C1721&amp;$G1721,$AO$11:$AO$66&amp;$AP$11:$AP$66,0),COUNTIF($AW$10:$BA$10,"&lt;"&amp;AD1721)+1)</f>
        <v>2.0000000000000001E-4</v>
      </c>
    </row>
    <row r="1722" spans="2:33" ht="12.75" customHeight="1" x14ac:dyDescent="0.3">
      <c r="B1722" s="81" t="str">
        <f t="shared" si="391"/>
        <v>15/16-12 UN</v>
      </c>
      <c r="C1722" s="71" t="s">
        <v>498</v>
      </c>
      <c r="D1722" s="71"/>
      <c r="E1722" s="79" t="s">
        <v>604</v>
      </c>
      <c r="F1722" s="82" t="s">
        <v>518</v>
      </c>
      <c r="G1722" s="58">
        <v>12</v>
      </c>
      <c r="H1722" s="71" t="s">
        <v>521</v>
      </c>
      <c r="I1722" s="71" t="s">
        <v>661</v>
      </c>
      <c r="J1722" s="71" t="s">
        <v>588</v>
      </c>
      <c r="K1722" s="71" t="s">
        <v>600</v>
      </c>
      <c r="L1722" s="85">
        <f t="shared" si="392"/>
        <v>23.8125</v>
      </c>
      <c r="M1722" s="85">
        <f t="shared" si="393"/>
        <v>2.1166999999999998</v>
      </c>
      <c r="N1722" s="71">
        <v>60</v>
      </c>
      <c r="O1722" s="100">
        <f t="shared" si="394"/>
        <v>23.2486</v>
      </c>
      <c r="P1722" s="85">
        <f t="shared" si="395"/>
        <v>0</v>
      </c>
      <c r="Q1722" s="58">
        <f t="shared" si="396"/>
        <v>15.2</v>
      </c>
      <c r="R1722" s="100">
        <f t="shared" si="397"/>
        <v>22.332100000000001</v>
      </c>
      <c r="S1722" s="85">
        <f t="shared" si="398"/>
        <v>0</v>
      </c>
      <c r="T1722" s="58">
        <f t="shared" si="399"/>
        <v>5.0999999999999996</v>
      </c>
      <c r="U1722" s="58">
        <f t="shared" si="400"/>
        <v>5.0999999999999996</v>
      </c>
      <c r="V1722" s="58">
        <f t="array" ref="V1722">INDEX(AS$11:AS$66,MATCH(C1722&amp;G1722,AO$11:AO$66&amp;AP$11:AP$66,0),0)</f>
        <v>6</v>
      </c>
      <c r="X1722" s="120">
        <f t="shared" si="401"/>
        <v>8.3333333333333329E-2</v>
      </c>
      <c r="Y1722" s="61">
        <f t="array" ref="Y1722">INDEX($AQ$11:$AR$66,MATCH($C1722&amp;$G1722,$AO$11:$AO$66&amp;$AP$11:$AP$66,0),COUNTIF($AQ$10:$AR$10,"&lt;"&amp;Z1722)+1)</f>
        <v>2.0000000000000001E-4</v>
      </c>
      <c r="Z1722" s="61">
        <f>INDEX(AJ$11:AJ$92,MATCH(F1722,AI$11:AI$92,0))</f>
        <v>0.9375</v>
      </c>
      <c r="AA1722" s="61">
        <f t="array" ref="AA1722">INDEX($AT$11:$AV$66,MATCH($C1722&amp;$G1722,$AO$11:$AO$66&amp;$AP$11:$AP$66,0),COUNTIF($AT$10:$AV$10,"&lt;"&amp;Z1722)+1)</f>
        <v>5.9999999999999995E-4</v>
      </c>
      <c r="AB1722" s="111">
        <f t="shared" si="402"/>
        <v>0.88337341226347266</v>
      </c>
      <c r="AC1722" s="121">
        <f t="array" ref="AC1722">INDEX($AW$11:$BA$66,MATCH($C1722&amp;$G1722,$AO$11:$AO$66&amp;$AP$11:$AP$66,0),COUNTIF($AW$10:$BA$10,"&lt;"&amp;Z1722)+1)</f>
        <v>2.0000000000000001E-4</v>
      </c>
      <c r="AD1722" s="62">
        <v>0.9153</v>
      </c>
      <c r="AE1722" s="61">
        <f t="array" ref="AE1722">INDEX($AT$11:$AV$66,MATCH($C1722&amp;$G1722,$AO$11:$AO$66&amp;$AP$11:$AP$66,0),COUNTIF($AT$10:$AV$10,"&lt;"&amp;AD1722)+1)</f>
        <v>5.9999999999999995E-4</v>
      </c>
      <c r="AF1722" s="111">
        <f t="shared" si="403"/>
        <v>0.87921560817564837</v>
      </c>
      <c r="AG1722" s="121">
        <f t="array" ref="AG1722">INDEX($AW$11:$BA$66,MATCH($C1722&amp;$G1722,$AO$11:$AO$66&amp;$AP$11:$AP$66,0),COUNTIF($AW$10:$BA$10,"&lt;"&amp;AD1722)+1)</f>
        <v>2.0000000000000001E-4</v>
      </c>
    </row>
    <row r="1723" spans="2:33" ht="12.75" customHeight="1" x14ac:dyDescent="0.3">
      <c r="B1723" s="81" t="str">
        <f t="shared" si="391"/>
        <v>15/16-16 UN</v>
      </c>
      <c r="C1723" s="71" t="s">
        <v>498</v>
      </c>
      <c r="D1723" s="71"/>
      <c r="E1723" s="79" t="s">
        <v>604</v>
      </c>
      <c r="F1723" s="82" t="s">
        <v>518</v>
      </c>
      <c r="G1723" s="58">
        <v>16</v>
      </c>
      <c r="H1723" s="71" t="s">
        <v>521</v>
      </c>
      <c r="I1723" s="71" t="s">
        <v>660</v>
      </c>
      <c r="J1723" s="71" t="s">
        <v>588</v>
      </c>
      <c r="K1723" s="71" t="s">
        <v>600</v>
      </c>
      <c r="L1723" s="85">
        <f t="shared" si="392"/>
        <v>23.7744</v>
      </c>
      <c r="M1723" s="85">
        <f t="shared" si="393"/>
        <v>1.5874999999999999</v>
      </c>
      <c r="N1723" s="71">
        <v>60</v>
      </c>
      <c r="O1723" s="100">
        <f t="shared" si="394"/>
        <v>23.304500000000001</v>
      </c>
      <c r="P1723" s="85">
        <f t="shared" si="395"/>
        <v>0</v>
      </c>
      <c r="Q1723" s="58">
        <f t="shared" si="396"/>
        <v>15.2</v>
      </c>
      <c r="R1723" s="100">
        <f t="shared" si="397"/>
        <v>22.617100000000001</v>
      </c>
      <c r="S1723" s="85">
        <f t="shared" si="398"/>
        <v>0</v>
      </c>
      <c r="T1723" s="58">
        <f t="shared" si="399"/>
        <v>5.0999999999999996</v>
      </c>
      <c r="U1723" s="58">
        <f t="shared" si="400"/>
        <v>3.8</v>
      </c>
      <c r="V1723" s="58">
        <f t="array" ref="V1723">INDEX(AS$11:AS$66,MATCH(C1723&amp;G1723,AO$11:AO$66&amp;AP$11:AP$66,0),0)</f>
        <v>8</v>
      </c>
      <c r="X1723" s="120">
        <f t="shared" si="401"/>
        <v>6.25E-2</v>
      </c>
      <c r="Y1723" s="61">
        <f t="array" ref="Y1723">INDEX($AQ$11:$AR$66,MATCH($C1723&amp;$G1723,$AO$11:$AO$66&amp;$AP$11:$AP$66,0),COUNTIF($AQ$10:$AR$10,"&lt;"&amp;Z1723)+1)</f>
        <v>1.4999999999999999E-4</v>
      </c>
      <c r="Z1723" s="123">
        <v>0.93600000000000005</v>
      </c>
      <c r="AA1723" s="61">
        <f t="array" ref="AA1723">INDEX($AT$11:$AV$66,MATCH($C1723&amp;$G1723,$AO$11:$AO$66&amp;$AP$11:$AP$66,0),COUNTIF($AT$10:$AV$10,"&lt;"&amp;Z1723)+1)</f>
        <v>5.9999999999999995E-4</v>
      </c>
      <c r="AB1723" s="111">
        <f t="shared" si="402"/>
        <v>0.89540505919760449</v>
      </c>
      <c r="AC1723" s="121">
        <f t="array" ref="AC1723">INDEX($AW$11:$BA$66,MATCH($C1723&amp;$G1723,$AO$11:$AO$66&amp;$AP$11:$AP$66,0),COUNTIF($AW$10:$BA$10,"&lt;"&amp;Z1723)+1)</f>
        <v>2.0000000000000001E-4</v>
      </c>
      <c r="AD1723" s="62">
        <v>0.91749999999999998</v>
      </c>
      <c r="AE1723" s="61">
        <f t="array" ref="AE1723">INDEX($AT$11:$AV$66,MATCH($C1723&amp;$G1723,$AO$11:$AO$66&amp;$AP$11:$AP$66,0),COUNTIF($AT$10:$AV$10,"&lt;"&amp;AD1723)+1)</f>
        <v>5.9999999999999995E-4</v>
      </c>
      <c r="AF1723" s="111">
        <f t="shared" si="403"/>
        <v>0.89043670613173631</v>
      </c>
      <c r="AG1723" s="121">
        <f t="array" ref="AG1723">INDEX($AW$11:$BA$66,MATCH($C1723&amp;$G1723,$AO$11:$AO$66&amp;$AP$11:$AP$66,0),COUNTIF($AW$10:$BA$10,"&lt;"&amp;AD1723)+1)</f>
        <v>2.0000000000000001E-4</v>
      </c>
    </row>
    <row r="1724" spans="2:33" ht="12.75" customHeight="1" x14ac:dyDescent="0.3">
      <c r="B1724" s="81" t="str">
        <f t="shared" si="391"/>
        <v>15/16-16 UN</v>
      </c>
      <c r="C1724" s="71" t="s">
        <v>498</v>
      </c>
      <c r="D1724" s="71"/>
      <c r="E1724" s="79" t="s">
        <v>604</v>
      </c>
      <c r="F1724" s="82" t="s">
        <v>518</v>
      </c>
      <c r="G1724" s="58">
        <v>16</v>
      </c>
      <c r="H1724" s="71" t="s">
        <v>521</v>
      </c>
      <c r="I1724" s="71" t="s">
        <v>661</v>
      </c>
      <c r="J1724" s="71" t="s">
        <v>588</v>
      </c>
      <c r="K1724" s="71" t="s">
        <v>600</v>
      </c>
      <c r="L1724" s="85">
        <f t="shared" si="392"/>
        <v>23.8125</v>
      </c>
      <c r="M1724" s="85">
        <f t="shared" si="393"/>
        <v>1.5874999999999999</v>
      </c>
      <c r="N1724" s="71">
        <v>60</v>
      </c>
      <c r="O1724" s="100">
        <f t="shared" si="394"/>
        <v>23.375599999999999</v>
      </c>
      <c r="P1724" s="85">
        <f t="shared" si="395"/>
        <v>0</v>
      </c>
      <c r="Q1724" s="58">
        <f t="shared" si="396"/>
        <v>15.2</v>
      </c>
      <c r="R1724" s="100">
        <f t="shared" si="397"/>
        <v>22.688199999999998</v>
      </c>
      <c r="S1724" s="85">
        <f t="shared" si="398"/>
        <v>0</v>
      </c>
      <c r="T1724" s="58">
        <f t="shared" si="399"/>
        <v>5.0999999999999996</v>
      </c>
      <c r="U1724" s="58">
        <f t="shared" si="400"/>
        <v>3.8</v>
      </c>
      <c r="V1724" s="58">
        <f t="array" ref="V1724">INDEX(AS$11:AS$66,MATCH(C1724&amp;G1724,AO$11:AO$66&amp;AP$11:AP$66,0),0)</f>
        <v>8</v>
      </c>
      <c r="X1724" s="120">
        <f t="shared" si="401"/>
        <v>6.25E-2</v>
      </c>
      <c r="Y1724" s="61">
        <f t="array" ref="Y1724">INDEX($AQ$11:$AR$66,MATCH($C1724&amp;$G1724,$AO$11:$AO$66&amp;$AP$11:$AP$66,0),COUNTIF($AQ$10:$AR$10,"&lt;"&amp;Z1724)+1)</f>
        <v>1.4999999999999999E-4</v>
      </c>
      <c r="Z1724" s="61">
        <f>INDEX(AJ$11:AJ$92,MATCH(F1724,AI$11:AI$92,0))</f>
        <v>0.9375</v>
      </c>
      <c r="AA1724" s="61">
        <f t="array" ref="AA1724">INDEX($AT$11:$AV$66,MATCH($C1724&amp;$G1724,$AO$11:$AO$66&amp;$AP$11:$AP$66,0),COUNTIF($AT$10:$AV$10,"&lt;"&amp;Z1724)+1)</f>
        <v>5.9999999999999995E-4</v>
      </c>
      <c r="AB1724" s="111">
        <f t="shared" si="402"/>
        <v>0.89690505919760444</v>
      </c>
      <c r="AC1724" s="121">
        <f t="array" ref="AC1724">INDEX($AW$11:$BA$66,MATCH($C1724&amp;$G1724,$AO$11:$AO$66&amp;$AP$11:$AP$66,0),COUNTIF($AW$10:$BA$10,"&lt;"&amp;Z1724)+1)</f>
        <v>2.0000000000000001E-4</v>
      </c>
      <c r="AD1724" s="62">
        <v>0.92030000000000001</v>
      </c>
      <c r="AE1724" s="61">
        <f t="array" ref="AE1724">INDEX($AT$11:$AV$66,MATCH($C1724&amp;$G1724,$AO$11:$AO$66&amp;$AP$11:$AP$66,0),COUNTIF($AT$10:$AV$10,"&lt;"&amp;AD1724)+1)</f>
        <v>5.9999999999999995E-4</v>
      </c>
      <c r="AF1724" s="111">
        <f t="shared" si="403"/>
        <v>0.89323670613173634</v>
      </c>
      <c r="AG1724" s="121">
        <f t="array" ref="AG1724">INDEX($AW$11:$BA$66,MATCH($C1724&amp;$G1724,$AO$11:$AO$66&amp;$AP$11:$AP$66,0),COUNTIF($AW$10:$BA$10,"&lt;"&amp;AD1724)+1)</f>
        <v>2.0000000000000001E-4</v>
      </c>
    </row>
    <row r="1725" spans="2:33" ht="12.75" customHeight="1" x14ac:dyDescent="0.3">
      <c r="B1725" s="81" t="str">
        <f t="shared" si="391"/>
        <v>15/16-20 UNEF</v>
      </c>
      <c r="C1725" s="71" t="s">
        <v>498</v>
      </c>
      <c r="D1725" s="71"/>
      <c r="E1725" s="79" t="s">
        <v>48</v>
      </c>
      <c r="F1725" s="82" t="s">
        <v>518</v>
      </c>
      <c r="G1725" s="58">
        <v>20</v>
      </c>
      <c r="H1725" s="71" t="s">
        <v>521</v>
      </c>
      <c r="I1725" s="71" t="s">
        <v>660</v>
      </c>
      <c r="J1725" s="71" t="s">
        <v>588</v>
      </c>
      <c r="K1725" s="71" t="s">
        <v>600</v>
      </c>
      <c r="L1725" s="85">
        <f t="shared" si="392"/>
        <v>23.776900000000001</v>
      </c>
      <c r="M1725" s="85">
        <f t="shared" si="393"/>
        <v>1.27</v>
      </c>
      <c r="N1725" s="71">
        <v>60</v>
      </c>
      <c r="O1725" s="100">
        <f t="shared" si="394"/>
        <v>23.388300000000001</v>
      </c>
      <c r="P1725" s="85">
        <f t="shared" si="395"/>
        <v>0</v>
      </c>
      <c r="Q1725" s="58">
        <f t="shared" si="396"/>
        <v>12.7</v>
      </c>
      <c r="R1725" s="100">
        <f t="shared" si="397"/>
        <v>22.8384</v>
      </c>
      <c r="S1725" s="85">
        <f t="shared" si="398"/>
        <v>0</v>
      </c>
      <c r="T1725" s="58">
        <f t="shared" si="399"/>
        <v>3.8</v>
      </c>
      <c r="U1725" s="58">
        <f t="shared" si="400"/>
        <v>3.8</v>
      </c>
      <c r="V1725" s="58">
        <f t="array" ref="V1725">INDEX(AS$11:AS$66,MATCH(C1725&amp;G1725,AO$11:AO$66&amp;AP$11:AP$66,0),0)</f>
        <v>8</v>
      </c>
      <c r="X1725" s="120">
        <f t="shared" si="401"/>
        <v>0.05</v>
      </c>
      <c r="Y1725" s="61">
        <f t="array" ref="Y1725">INDEX($AQ$11:$AR$66,MATCH($C1725&amp;$G1725,$AO$11:$AO$66&amp;$AP$11:$AP$66,0),COUNTIF($AQ$10:$AR$10,"&lt;"&amp;Z1725)+1)</f>
        <v>1.4999999999999999E-4</v>
      </c>
      <c r="Z1725" s="123">
        <v>0.93610000000000004</v>
      </c>
      <c r="AA1725" s="61">
        <f t="array" ref="AA1725">INDEX($AT$11:$AV$66,MATCH($C1725&amp;$G1725,$AO$11:$AO$66&amp;$AP$11:$AP$66,0),COUNTIF($AT$10:$AV$10,"&lt;"&amp;Z1725)+1)</f>
        <v>5.0000000000000001E-4</v>
      </c>
      <c r="AB1725" s="111">
        <f t="shared" si="402"/>
        <v>0.90362404735808366</v>
      </c>
      <c r="AC1725" s="121">
        <f t="array" ref="AC1725">INDEX($AW$11:$BA$66,MATCH($C1725&amp;$G1725,$AO$11:$AO$66&amp;$AP$11:$AP$66,0),COUNTIF($AW$10:$BA$10,"&lt;"&amp;Z1725)+1)</f>
        <v>1.4999999999999999E-4</v>
      </c>
      <c r="AD1725" s="62">
        <v>0.92079999999999995</v>
      </c>
      <c r="AE1725" s="61">
        <f t="array" ref="AE1725">INDEX($AT$11:$AV$66,MATCH($C1725&amp;$G1725,$AO$11:$AO$66&amp;$AP$11:$AP$66,0),COUNTIF($AT$10:$AV$10,"&lt;"&amp;AD1725)+1)</f>
        <v>5.0000000000000001E-4</v>
      </c>
      <c r="AF1725" s="111">
        <f t="shared" si="403"/>
        <v>0.89914936490538899</v>
      </c>
      <c r="AG1725" s="121">
        <f t="array" ref="AG1725">INDEX($AW$11:$BA$66,MATCH($C1725&amp;$G1725,$AO$11:$AO$66&amp;$AP$11:$AP$66,0),COUNTIF($AW$10:$BA$10,"&lt;"&amp;AD1725)+1)</f>
        <v>1.4999999999999999E-4</v>
      </c>
    </row>
    <row r="1726" spans="2:33" ht="12.75" customHeight="1" x14ac:dyDescent="0.3">
      <c r="B1726" s="81" t="str">
        <f t="shared" si="391"/>
        <v>15/16-20 UNEF</v>
      </c>
      <c r="C1726" s="71" t="s">
        <v>498</v>
      </c>
      <c r="D1726" s="71"/>
      <c r="E1726" s="79" t="s">
        <v>48</v>
      </c>
      <c r="F1726" s="82" t="s">
        <v>518</v>
      </c>
      <c r="G1726" s="58">
        <v>20</v>
      </c>
      <c r="H1726" s="71" t="s">
        <v>521</v>
      </c>
      <c r="I1726" s="71" t="s">
        <v>661</v>
      </c>
      <c r="J1726" s="71" t="s">
        <v>588</v>
      </c>
      <c r="K1726" s="71" t="s">
        <v>600</v>
      </c>
      <c r="L1726" s="85">
        <f t="shared" si="392"/>
        <v>23.8125</v>
      </c>
      <c r="M1726" s="85">
        <f t="shared" si="393"/>
        <v>1.27</v>
      </c>
      <c r="N1726" s="71">
        <v>60</v>
      </c>
      <c r="O1726" s="100">
        <f t="shared" si="394"/>
        <v>23.451799999999999</v>
      </c>
      <c r="P1726" s="85">
        <f t="shared" si="395"/>
        <v>0</v>
      </c>
      <c r="Q1726" s="58">
        <f t="shared" si="396"/>
        <v>12.7</v>
      </c>
      <c r="R1726" s="100">
        <f t="shared" si="397"/>
        <v>22.901900000000001</v>
      </c>
      <c r="S1726" s="85">
        <f t="shared" si="398"/>
        <v>0</v>
      </c>
      <c r="T1726" s="58">
        <f t="shared" si="399"/>
        <v>3.8</v>
      </c>
      <c r="U1726" s="58">
        <f t="shared" si="400"/>
        <v>3.8</v>
      </c>
      <c r="V1726" s="58">
        <f t="array" ref="V1726">INDEX(AS$11:AS$66,MATCH(C1726&amp;G1726,AO$11:AO$66&amp;AP$11:AP$66,0),0)</f>
        <v>8</v>
      </c>
      <c r="X1726" s="120">
        <f t="shared" si="401"/>
        <v>0.05</v>
      </c>
      <c r="Y1726" s="61">
        <f t="array" ref="Y1726">INDEX($AQ$11:$AR$66,MATCH($C1726&amp;$G1726,$AO$11:$AO$66&amp;$AP$11:$AP$66,0),COUNTIF($AQ$10:$AR$10,"&lt;"&amp;Z1726)+1)</f>
        <v>1.4999999999999999E-4</v>
      </c>
      <c r="Z1726" s="61">
        <f>INDEX(AJ$11:AJ$92,MATCH(F1726,AI$11:AI$92,0))</f>
        <v>0.9375</v>
      </c>
      <c r="AA1726" s="61">
        <f t="array" ref="AA1726">INDEX($AT$11:$AV$66,MATCH($C1726&amp;$G1726,$AO$11:$AO$66&amp;$AP$11:$AP$66,0),COUNTIF($AT$10:$AV$10,"&lt;"&amp;Z1726)+1)</f>
        <v>5.0000000000000001E-4</v>
      </c>
      <c r="AB1726" s="111">
        <f t="shared" si="402"/>
        <v>0.90502404735808351</v>
      </c>
      <c r="AC1726" s="121">
        <f t="array" ref="AC1726">INDEX($AW$11:$BA$66,MATCH($C1726&amp;$G1726,$AO$11:$AO$66&amp;$AP$11:$AP$66,0),COUNTIF($AW$10:$BA$10,"&lt;"&amp;Z1726)+1)</f>
        <v>1.4999999999999999E-4</v>
      </c>
      <c r="AD1726" s="62">
        <v>0.92330000000000001</v>
      </c>
      <c r="AE1726" s="61">
        <f t="array" ref="AE1726">INDEX($AT$11:$AV$66,MATCH($C1726&amp;$G1726,$AO$11:$AO$66&amp;$AP$11:$AP$66,0),COUNTIF($AT$10:$AV$10,"&lt;"&amp;AD1726)+1)</f>
        <v>5.0000000000000001E-4</v>
      </c>
      <c r="AF1726" s="111">
        <f t="shared" si="403"/>
        <v>0.90164936490538905</v>
      </c>
      <c r="AG1726" s="121">
        <f t="array" ref="AG1726">INDEX($AW$11:$BA$66,MATCH($C1726&amp;$G1726,$AO$11:$AO$66&amp;$AP$11:$AP$66,0),COUNTIF($AW$10:$BA$10,"&lt;"&amp;AD1726)+1)</f>
        <v>1.4999999999999999E-4</v>
      </c>
    </row>
    <row r="1727" spans="2:33" ht="12.75" customHeight="1" x14ac:dyDescent="0.3">
      <c r="B1727" s="81" t="str">
        <f t="shared" si="391"/>
        <v>15/16-28 UN</v>
      </c>
      <c r="C1727" s="71" t="s">
        <v>498</v>
      </c>
      <c r="D1727" s="71"/>
      <c r="E1727" s="79" t="s">
        <v>604</v>
      </c>
      <c r="F1727" s="82" t="s">
        <v>518</v>
      </c>
      <c r="G1727" s="58">
        <v>28</v>
      </c>
      <c r="H1727" s="71" t="s">
        <v>521</v>
      </c>
      <c r="I1727" s="71" t="s">
        <v>660</v>
      </c>
      <c r="J1727" s="71" t="s">
        <v>588</v>
      </c>
      <c r="K1727" s="71" t="s">
        <v>600</v>
      </c>
      <c r="L1727" s="85">
        <f t="shared" si="392"/>
        <v>23.782</v>
      </c>
      <c r="M1727" s="85">
        <f t="shared" si="393"/>
        <v>0.90710000000000002</v>
      </c>
      <c r="N1727" s="71">
        <v>60</v>
      </c>
      <c r="O1727" s="100">
        <f t="shared" si="394"/>
        <v>23.4848</v>
      </c>
      <c r="P1727" s="85">
        <f t="shared" si="395"/>
        <v>0</v>
      </c>
      <c r="Q1727" s="58">
        <f t="shared" si="396"/>
        <v>12.7</v>
      </c>
      <c r="R1727" s="100">
        <f t="shared" si="397"/>
        <v>23.091999999999999</v>
      </c>
      <c r="S1727" s="85">
        <f t="shared" si="398"/>
        <v>0</v>
      </c>
      <c r="T1727" s="58">
        <f t="shared" si="399"/>
        <v>3.8</v>
      </c>
      <c r="U1727" s="58">
        <f t="shared" si="400"/>
        <v>3.8</v>
      </c>
      <c r="V1727" s="58">
        <f t="array" ref="V1727">INDEX(AS$11:AS$66,MATCH(C1727&amp;G1727,AO$11:AO$66&amp;AP$11:AP$66,0),0)</f>
        <v>8</v>
      </c>
      <c r="X1727" s="120">
        <f t="shared" si="401"/>
        <v>3.5714285714285712E-2</v>
      </c>
      <c r="Y1727" s="61">
        <f t="array" ref="Y1727">INDEX($AQ$11:$AR$66,MATCH($C1727&amp;$G1727,$AO$11:$AO$66&amp;$AP$11:$AP$66,0),COUNTIF($AQ$10:$AR$10,"&lt;"&amp;Z1727)+1)</f>
        <v>1.4999999999999999E-4</v>
      </c>
      <c r="Z1727" s="123">
        <v>0.93630000000000002</v>
      </c>
      <c r="AA1727" s="61">
        <f t="array" ref="AA1727">INDEX($AT$11:$AV$66,MATCH($C1727&amp;$G1727,$AO$11:$AO$66&amp;$AP$11:$AP$66,0),COUNTIF($AT$10:$AV$10,"&lt;"&amp;Z1727)+1)</f>
        <v>5.0000000000000001E-4</v>
      </c>
      <c r="AB1727" s="111">
        <f t="shared" si="402"/>
        <v>0.9131028909700597</v>
      </c>
      <c r="AC1727" s="121">
        <f t="array" ref="AC1727">INDEX($AW$11:$BA$66,MATCH($C1727&amp;$G1727,$AO$11:$AO$66&amp;$AP$11:$AP$66,0),COUNTIF($AW$10:$BA$10,"&lt;"&amp;Z1727)+1)</f>
        <v>1.4999999999999999E-4</v>
      </c>
      <c r="AD1727" s="62">
        <v>0.92459999999999998</v>
      </c>
      <c r="AE1727" s="61">
        <f t="array" ref="AE1727">INDEX($AT$11:$AV$66,MATCH($C1727&amp;$G1727,$AO$11:$AO$66&amp;$AP$11:$AP$66,0),COUNTIF($AT$10:$AV$10,"&lt;"&amp;AD1727)+1)</f>
        <v>5.0000000000000001E-4</v>
      </c>
      <c r="AF1727" s="111">
        <f t="shared" si="403"/>
        <v>0.90913526064670647</v>
      </c>
      <c r="AG1727" s="121">
        <f t="array" ref="AG1727">INDEX($AW$11:$BA$66,MATCH($C1727&amp;$G1727,$AO$11:$AO$66&amp;$AP$11:$AP$66,0),COUNTIF($AW$10:$BA$10,"&lt;"&amp;AD1727)+1)</f>
        <v>1.4999999999999999E-4</v>
      </c>
    </row>
    <row r="1728" spans="2:33" ht="12.75" customHeight="1" x14ac:dyDescent="0.3">
      <c r="B1728" s="81" t="str">
        <f t="shared" si="391"/>
        <v>15/16-28 UN</v>
      </c>
      <c r="C1728" s="71" t="s">
        <v>498</v>
      </c>
      <c r="D1728" s="71"/>
      <c r="E1728" s="79" t="s">
        <v>604</v>
      </c>
      <c r="F1728" s="82" t="s">
        <v>518</v>
      </c>
      <c r="G1728" s="58">
        <v>28</v>
      </c>
      <c r="H1728" s="71" t="s">
        <v>521</v>
      </c>
      <c r="I1728" s="71" t="s">
        <v>661</v>
      </c>
      <c r="J1728" s="71" t="s">
        <v>588</v>
      </c>
      <c r="K1728" s="71" t="s">
        <v>600</v>
      </c>
      <c r="L1728" s="85">
        <f t="shared" si="392"/>
        <v>23.8125</v>
      </c>
      <c r="M1728" s="85">
        <f t="shared" si="393"/>
        <v>0.90710000000000002</v>
      </c>
      <c r="N1728" s="71">
        <v>60</v>
      </c>
      <c r="O1728" s="100">
        <f t="shared" si="394"/>
        <v>23.540700000000001</v>
      </c>
      <c r="P1728" s="85">
        <f t="shared" si="395"/>
        <v>0</v>
      </c>
      <c r="Q1728" s="58">
        <f t="shared" si="396"/>
        <v>12.7</v>
      </c>
      <c r="R1728" s="100">
        <f t="shared" si="397"/>
        <v>23.1479</v>
      </c>
      <c r="S1728" s="85">
        <f t="shared" si="398"/>
        <v>0</v>
      </c>
      <c r="T1728" s="58">
        <f t="shared" si="399"/>
        <v>3.8</v>
      </c>
      <c r="U1728" s="58">
        <f t="shared" si="400"/>
        <v>3.8</v>
      </c>
      <c r="V1728" s="58">
        <f t="array" ref="V1728">INDEX(AS$11:AS$66,MATCH(C1728&amp;G1728,AO$11:AO$66&amp;AP$11:AP$66,0),0)</f>
        <v>8</v>
      </c>
      <c r="X1728" s="120">
        <f t="shared" si="401"/>
        <v>3.5714285714285712E-2</v>
      </c>
      <c r="Y1728" s="61">
        <f t="array" ref="Y1728">INDEX($AQ$11:$AR$66,MATCH($C1728&amp;$G1728,$AO$11:$AO$66&amp;$AP$11:$AP$66,0),COUNTIF($AQ$10:$AR$10,"&lt;"&amp;Z1728)+1)</f>
        <v>1.4999999999999999E-4</v>
      </c>
      <c r="Z1728" s="61">
        <f>INDEX(AJ$11:AJ$92,MATCH(F1728,AI$11:AI$92,0))</f>
        <v>0.9375</v>
      </c>
      <c r="AA1728" s="61">
        <f t="array" ref="AA1728">INDEX($AT$11:$AV$66,MATCH($C1728&amp;$G1728,$AO$11:$AO$66&amp;$AP$11:$AP$66,0),COUNTIF($AT$10:$AV$10,"&lt;"&amp;Z1728)+1)</f>
        <v>5.0000000000000001E-4</v>
      </c>
      <c r="AB1728" s="111">
        <f t="shared" si="402"/>
        <v>0.91430289097005968</v>
      </c>
      <c r="AC1728" s="121">
        <f t="array" ref="AC1728">INDEX($AW$11:$BA$66,MATCH($C1728&amp;$G1728,$AO$11:$AO$66&amp;$AP$11:$AP$66,0),COUNTIF($AW$10:$BA$10,"&lt;"&amp;Z1728)+1)</f>
        <v>1.4999999999999999E-4</v>
      </c>
      <c r="AD1728" s="62">
        <v>0.92679999999999996</v>
      </c>
      <c r="AE1728" s="61">
        <f t="array" ref="AE1728">INDEX($AT$11:$AV$66,MATCH($C1728&amp;$G1728,$AO$11:$AO$66&amp;$AP$11:$AP$66,0),COUNTIF($AT$10:$AV$10,"&lt;"&amp;AD1728)+1)</f>
        <v>5.0000000000000001E-4</v>
      </c>
      <c r="AF1728" s="111">
        <f t="shared" si="403"/>
        <v>0.91133526064670645</v>
      </c>
      <c r="AG1728" s="121">
        <f t="array" ref="AG1728">INDEX($AW$11:$BA$66,MATCH($C1728&amp;$G1728,$AO$11:$AO$66&amp;$AP$11:$AP$66,0),COUNTIF($AW$10:$BA$10,"&lt;"&amp;AD1728)+1)</f>
        <v>1.4999999999999999E-4</v>
      </c>
    </row>
    <row r="1729" spans="2:33" ht="12.75" customHeight="1" x14ac:dyDescent="0.3">
      <c r="B1729" s="81" t="str">
        <f t="shared" si="391"/>
        <v>15/16-32 UN</v>
      </c>
      <c r="C1729" s="71" t="s">
        <v>498</v>
      </c>
      <c r="D1729" s="71"/>
      <c r="E1729" s="79" t="s">
        <v>604</v>
      </c>
      <c r="F1729" s="82" t="s">
        <v>518</v>
      </c>
      <c r="G1729" s="58">
        <v>32</v>
      </c>
      <c r="H1729" s="71" t="s">
        <v>521</v>
      </c>
      <c r="I1729" s="71" t="s">
        <v>660</v>
      </c>
      <c r="J1729" s="71" t="s">
        <v>588</v>
      </c>
      <c r="K1729" s="71" t="s">
        <v>600</v>
      </c>
      <c r="L1729" s="85">
        <f t="shared" si="392"/>
        <v>23.784600000000001</v>
      </c>
      <c r="M1729" s="85">
        <f t="shared" si="393"/>
        <v>0.79379999999999995</v>
      </c>
      <c r="N1729" s="71">
        <v>60</v>
      </c>
      <c r="O1729" s="100">
        <f t="shared" si="394"/>
        <v>23.5153</v>
      </c>
      <c r="P1729" s="85">
        <f t="shared" si="395"/>
        <v>0</v>
      </c>
      <c r="Q1729" s="58">
        <f t="shared" si="396"/>
        <v>12.7</v>
      </c>
      <c r="R1729" s="100">
        <f t="shared" si="397"/>
        <v>23.171600000000002</v>
      </c>
      <c r="S1729" s="85">
        <f t="shared" si="398"/>
        <v>0</v>
      </c>
      <c r="T1729" s="58">
        <f t="shared" si="399"/>
        <v>3.8</v>
      </c>
      <c r="U1729" s="58">
        <f t="shared" si="400"/>
        <v>3.8</v>
      </c>
      <c r="V1729" s="58">
        <f t="array" ref="V1729">INDEX(AS$11:AS$66,MATCH(C1729&amp;G1729,AO$11:AO$66&amp;AP$11:AP$66,0),0)</f>
        <v>12</v>
      </c>
      <c r="X1729" s="120">
        <f t="shared" si="401"/>
        <v>3.125E-2</v>
      </c>
      <c r="Y1729" s="61">
        <f t="array" ref="Y1729">INDEX($AQ$11:$AR$66,MATCH($C1729&amp;$G1729,$AO$11:$AO$66&amp;$AP$11:$AP$66,0),COUNTIF($AQ$10:$AR$10,"&lt;"&amp;Z1729)+1)</f>
        <v>1.4999999999999999E-4</v>
      </c>
      <c r="Z1729" s="123">
        <v>0.93640000000000001</v>
      </c>
      <c r="AA1729" s="61">
        <f t="array" ref="AA1729">INDEX($AT$11:$AV$66,MATCH($C1729&amp;$G1729,$AO$11:$AO$66&amp;$AP$11:$AP$66,0),COUNTIF($AT$10:$AV$10,"&lt;"&amp;Z1729)+1)</f>
        <v>5.0000000000000001E-4</v>
      </c>
      <c r="AB1729" s="111">
        <f t="shared" si="402"/>
        <v>0.91610252959880223</v>
      </c>
      <c r="AC1729" s="121">
        <f t="array" ref="AC1729">INDEX($AW$11:$BA$66,MATCH($C1729&amp;$G1729,$AO$11:$AO$66&amp;$AP$11:$AP$66,0),COUNTIF($AW$10:$BA$10,"&lt;"&amp;Z1729)+1)</f>
        <v>1.4999999999999999E-4</v>
      </c>
      <c r="AD1729" s="62">
        <v>0.92579999999999996</v>
      </c>
      <c r="AE1729" s="61">
        <f t="array" ref="AE1729">INDEX($AT$11:$AV$66,MATCH($C1729&amp;$G1729,$AO$11:$AO$66&amp;$AP$11:$AP$66,0),COUNTIF($AT$10:$AV$10,"&lt;"&amp;AD1729)+1)</f>
        <v>5.0000000000000001E-4</v>
      </c>
      <c r="AF1729" s="111">
        <f t="shared" si="403"/>
        <v>0.91226835306586807</v>
      </c>
      <c r="AG1729" s="121">
        <f t="array" ref="AG1729">INDEX($AW$11:$BA$66,MATCH($C1729&amp;$G1729,$AO$11:$AO$66&amp;$AP$11:$AP$66,0),COUNTIF($AW$10:$BA$10,"&lt;"&amp;AD1729)+1)</f>
        <v>1.4999999999999999E-4</v>
      </c>
    </row>
    <row r="1730" spans="2:33" ht="12.75" customHeight="1" x14ac:dyDescent="0.3">
      <c r="B1730" s="81" t="str">
        <f t="shared" si="391"/>
        <v>15/16-32 UN</v>
      </c>
      <c r="C1730" s="71" t="s">
        <v>498</v>
      </c>
      <c r="D1730" s="71"/>
      <c r="E1730" s="79" t="s">
        <v>604</v>
      </c>
      <c r="F1730" s="82" t="s">
        <v>518</v>
      </c>
      <c r="G1730" s="58">
        <v>32</v>
      </c>
      <c r="H1730" s="71" t="s">
        <v>521</v>
      </c>
      <c r="I1730" s="71" t="s">
        <v>661</v>
      </c>
      <c r="J1730" s="71" t="s">
        <v>588</v>
      </c>
      <c r="K1730" s="71" t="s">
        <v>600</v>
      </c>
      <c r="L1730" s="85">
        <f t="shared" si="392"/>
        <v>23.8125</v>
      </c>
      <c r="M1730" s="85">
        <f t="shared" si="393"/>
        <v>0.79379999999999995</v>
      </c>
      <c r="N1730" s="71">
        <v>60</v>
      </c>
      <c r="O1730" s="100">
        <f t="shared" si="394"/>
        <v>23.5687</v>
      </c>
      <c r="P1730" s="85">
        <f t="shared" si="395"/>
        <v>0</v>
      </c>
      <c r="Q1730" s="58">
        <f t="shared" si="396"/>
        <v>12.7</v>
      </c>
      <c r="R1730" s="100">
        <f t="shared" si="397"/>
        <v>23.225000000000001</v>
      </c>
      <c r="S1730" s="85">
        <f t="shared" si="398"/>
        <v>0</v>
      </c>
      <c r="T1730" s="58">
        <f t="shared" si="399"/>
        <v>3.8</v>
      </c>
      <c r="U1730" s="58">
        <f t="shared" si="400"/>
        <v>3.8</v>
      </c>
      <c r="V1730" s="58">
        <f t="array" ref="V1730">INDEX(AS$11:AS$66,MATCH(C1730&amp;G1730,AO$11:AO$66&amp;AP$11:AP$66,0),0)</f>
        <v>12</v>
      </c>
      <c r="X1730" s="120">
        <f t="shared" si="401"/>
        <v>3.125E-2</v>
      </c>
      <c r="Y1730" s="61">
        <f t="array" ref="Y1730">INDEX($AQ$11:$AR$66,MATCH($C1730&amp;$G1730,$AO$11:$AO$66&amp;$AP$11:$AP$66,0),COUNTIF($AQ$10:$AR$10,"&lt;"&amp;Z1730)+1)</f>
        <v>1.4999999999999999E-4</v>
      </c>
      <c r="Z1730" s="61">
        <f>INDEX(AJ$11:AJ$92,MATCH(F1730,AI$11:AI$92,0))</f>
        <v>0.9375</v>
      </c>
      <c r="AA1730" s="61">
        <f t="array" ref="AA1730">INDEX($AT$11:$AV$66,MATCH($C1730&amp;$G1730,$AO$11:$AO$66&amp;$AP$11:$AP$66,0),COUNTIF($AT$10:$AV$10,"&lt;"&amp;Z1730)+1)</f>
        <v>5.0000000000000001E-4</v>
      </c>
      <c r="AB1730" s="111">
        <f t="shared" si="402"/>
        <v>0.91720252959880222</v>
      </c>
      <c r="AC1730" s="121">
        <f t="array" ref="AC1730">INDEX($AW$11:$BA$66,MATCH($C1730&amp;$G1730,$AO$11:$AO$66&amp;$AP$11:$AP$66,0),COUNTIF($AW$10:$BA$10,"&lt;"&amp;Z1730)+1)</f>
        <v>1.4999999999999999E-4</v>
      </c>
      <c r="AD1730" s="62">
        <v>0.92789999999999995</v>
      </c>
      <c r="AE1730" s="61">
        <f t="array" ref="AE1730">INDEX($AT$11:$AV$66,MATCH($C1730&amp;$G1730,$AO$11:$AO$66&amp;$AP$11:$AP$66,0),COUNTIF($AT$10:$AV$10,"&lt;"&amp;AD1730)+1)</f>
        <v>5.0000000000000001E-4</v>
      </c>
      <c r="AF1730" s="111">
        <f t="shared" si="403"/>
        <v>0.91436835306586806</v>
      </c>
      <c r="AG1730" s="121">
        <f t="array" ref="AG1730">INDEX($AW$11:$BA$66,MATCH($C1730&amp;$G1730,$AO$11:$AO$66&amp;$AP$11:$AP$66,0),COUNTIF($AW$10:$BA$10,"&lt;"&amp;AD1730)+1)</f>
        <v>1.4999999999999999E-4</v>
      </c>
    </row>
    <row r="1731" spans="2:33" ht="12.75" customHeight="1" x14ac:dyDescent="0.3">
      <c r="B1731" s="81" t="str">
        <f t="shared" si="391"/>
        <v>1-16 UN</v>
      </c>
      <c r="C1731" s="71" t="s">
        <v>498</v>
      </c>
      <c r="D1731" s="71"/>
      <c r="E1731" s="79" t="s">
        <v>604</v>
      </c>
      <c r="F1731" s="82" t="s">
        <v>76</v>
      </c>
      <c r="G1731" s="58">
        <v>16</v>
      </c>
      <c r="H1731" s="71" t="s">
        <v>521</v>
      </c>
      <c r="I1731" s="71" t="s">
        <v>660</v>
      </c>
      <c r="J1731" s="71" t="s">
        <v>588</v>
      </c>
      <c r="K1731" s="71" t="s">
        <v>600</v>
      </c>
      <c r="L1731" s="85">
        <f t="shared" si="392"/>
        <v>25.361899999999999</v>
      </c>
      <c r="M1731" s="85">
        <f t="shared" si="393"/>
        <v>1.5874999999999999</v>
      </c>
      <c r="N1731" s="71">
        <v>60</v>
      </c>
      <c r="O1731" s="100">
        <f t="shared" si="394"/>
        <v>24.891999999999999</v>
      </c>
      <c r="P1731" s="85">
        <f t="shared" si="395"/>
        <v>0</v>
      </c>
      <c r="Q1731" s="58">
        <f t="shared" si="396"/>
        <v>15.2</v>
      </c>
      <c r="R1731" s="100">
        <f t="shared" si="397"/>
        <v>24.204599999999999</v>
      </c>
      <c r="S1731" s="85">
        <f t="shared" si="398"/>
        <v>0</v>
      </c>
      <c r="T1731" s="58">
        <f t="shared" si="399"/>
        <v>5.0999999999999996</v>
      </c>
      <c r="U1731" s="58">
        <f t="shared" si="400"/>
        <v>3.8</v>
      </c>
      <c r="V1731" s="58">
        <f t="array" ref="V1731">INDEX(AS$11:AS$66,MATCH(C1731&amp;G1731,AO$11:AO$66&amp;AP$11:AP$66,0),0)</f>
        <v>8</v>
      </c>
      <c r="X1731" s="120">
        <f t="shared" si="401"/>
        <v>6.25E-2</v>
      </c>
      <c r="Y1731" s="61">
        <f t="array" ref="Y1731">INDEX($AQ$11:$AR$66,MATCH($C1731&amp;$G1731,$AO$11:$AO$66&amp;$AP$11:$AP$66,0),COUNTIF($AQ$10:$AR$10,"&lt;"&amp;Z1731)+1)</f>
        <v>1.4999999999999999E-4</v>
      </c>
      <c r="Z1731" s="123">
        <v>0.99850000000000005</v>
      </c>
      <c r="AA1731" s="61">
        <f t="array" ref="AA1731">INDEX($AT$11:$AV$66,MATCH($C1731&amp;$G1731,$AO$11:$AO$66&amp;$AP$11:$AP$66,0),COUNTIF($AT$10:$AV$10,"&lt;"&amp;Z1731)+1)</f>
        <v>5.9999999999999995E-4</v>
      </c>
      <c r="AB1731" s="111">
        <f t="shared" si="402"/>
        <v>0.95790505919760449</v>
      </c>
      <c r="AC1731" s="121">
        <f t="array" ref="AC1731">INDEX($AW$11:$BA$66,MATCH($C1731&amp;$G1731,$AO$11:$AO$66&amp;$AP$11:$AP$66,0),COUNTIF($AW$10:$BA$10,"&lt;"&amp;Z1731)+1)</f>
        <v>2.0000000000000001E-4</v>
      </c>
      <c r="AD1731" s="62">
        <v>0.98</v>
      </c>
      <c r="AE1731" s="61">
        <f t="array" ref="AE1731">INDEX($AT$11:$AV$66,MATCH($C1731&amp;$G1731,$AO$11:$AO$66&amp;$AP$11:$AP$66,0),COUNTIF($AT$10:$AV$10,"&lt;"&amp;AD1731)+1)</f>
        <v>5.9999999999999995E-4</v>
      </c>
      <c r="AF1731" s="111">
        <f t="shared" si="403"/>
        <v>0.95293670613173631</v>
      </c>
      <c r="AG1731" s="121">
        <f t="array" ref="AG1731">INDEX($AW$11:$BA$66,MATCH($C1731&amp;$G1731,$AO$11:$AO$66&amp;$AP$11:$AP$66,0),COUNTIF($AW$10:$BA$10,"&lt;"&amp;AD1731)+1)</f>
        <v>2.0000000000000001E-4</v>
      </c>
    </row>
    <row r="1732" spans="2:33" ht="12.75" customHeight="1" x14ac:dyDescent="0.3">
      <c r="B1732" s="81" t="str">
        <f t="shared" si="391"/>
        <v>1-16 UN</v>
      </c>
      <c r="C1732" s="71" t="s">
        <v>498</v>
      </c>
      <c r="D1732" s="71"/>
      <c r="E1732" s="79" t="s">
        <v>604</v>
      </c>
      <c r="F1732" s="82" t="s">
        <v>76</v>
      </c>
      <c r="G1732" s="58">
        <v>16</v>
      </c>
      <c r="H1732" s="71" t="s">
        <v>521</v>
      </c>
      <c r="I1732" s="71" t="s">
        <v>661</v>
      </c>
      <c r="J1732" s="71" t="s">
        <v>588</v>
      </c>
      <c r="K1732" s="71" t="s">
        <v>600</v>
      </c>
      <c r="L1732" s="85">
        <f t="shared" si="392"/>
        <v>25.4</v>
      </c>
      <c r="M1732" s="85">
        <f t="shared" si="393"/>
        <v>1.5874999999999999</v>
      </c>
      <c r="N1732" s="71">
        <v>60</v>
      </c>
      <c r="O1732" s="100">
        <f t="shared" si="394"/>
        <v>24.963100000000001</v>
      </c>
      <c r="P1732" s="85">
        <f t="shared" si="395"/>
        <v>0</v>
      </c>
      <c r="Q1732" s="58">
        <f t="shared" si="396"/>
        <v>15.2</v>
      </c>
      <c r="R1732" s="100">
        <f t="shared" si="397"/>
        <v>24.275700000000001</v>
      </c>
      <c r="S1732" s="85">
        <f t="shared" si="398"/>
        <v>0</v>
      </c>
      <c r="T1732" s="58">
        <f t="shared" si="399"/>
        <v>5.0999999999999996</v>
      </c>
      <c r="U1732" s="58">
        <f t="shared" si="400"/>
        <v>3.8</v>
      </c>
      <c r="V1732" s="58">
        <f t="array" ref="V1732">INDEX(AS$11:AS$66,MATCH(C1732&amp;G1732,AO$11:AO$66&amp;AP$11:AP$66,0),0)</f>
        <v>8</v>
      </c>
      <c r="X1732" s="120">
        <f t="shared" si="401"/>
        <v>6.25E-2</v>
      </c>
      <c r="Y1732" s="61">
        <f t="array" ref="Y1732">INDEX($AQ$11:$AR$66,MATCH($C1732&amp;$G1732,$AO$11:$AO$66&amp;$AP$11:$AP$66,0),COUNTIF($AQ$10:$AR$10,"&lt;"&amp;Z1732)+1)</f>
        <v>1.4999999999999999E-4</v>
      </c>
      <c r="Z1732" s="61">
        <f>INDEX(AJ$11:AJ$92,MATCH(F1732,AI$11:AI$92,0))</f>
        <v>1</v>
      </c>
      <c r="AA1732" s="61">
        <f t="array" ref="AA1732">INDEX($AT$11:$AV$66,MATCH($C1732&amp;$G1732,$AO$11:$AO$66&amp;$AP$11:$AP$66,0),COUNTIF($AT$10:$AV$10,"&lt;"&amp;Z1732)+1)</f>
        <v>5.9999999999999995E-4</v>
      </c>
      <c r="AB1732" s="111">
        <f t="shared" si="402"/>
        <v>0.95940505919760444</v>
      </c>
      <c r="AC1732" s="121">
        <f t="array" ref="AC1732">INDEX($AW$11:$BA$66,MATCH($C1732&amp;$G1732,$AO$11:$AO$66&amp;$AP$11:$AP$66,0),COUNTIF($AW$10:$BA$10,"&lt;"&amp;Z1732)+1)</f>
        <v>2.0000000000000001E-4</v>
      </c>
      <c r="AD1732" s="62">
        <v>0.98280000000000001</v>
      </c>
      <c r="AE1732" s="61">
        <f t="array" ref="AE1732">INDEX($AT$11:$AV$66,MATCH($C1732&amp;$G1732,$AO$11:$AO$66&amp;$AP$11:$AP$66,0),COUNTIF($AT$10:$AV$10,"&lt;"&amp;AD1732)+1)</f>
        <v>5.9999999999999995E-4</v>
      </c>
      <c r="AF1732" s="111">
        <f t="shared" si="403"/>
        <v>0.95573670613173634</v>
      </c>
      <c r="AG1732" s="121">
        <f t="array" ref="AG1732">INDEX($AW$11:$BA$66,MATCH($C1732&amp;$G1732,$AO$11:$AO$66&amp;$AP$11:$AP$66,0),COUNTIF($AW$10:$BA$10,"&lt;"&amp;AD1732)+1)</f>
        <v>2.0000000000000001E-4</v>
      </c>
    </row>
    <row r="1733" spans="2:33" ht="12.75" customHeight="1" x14ac:dyDescent="0.3">
      <c r="B1733" s="81" t="str">
        <f t="shared" si="391"/>
        <v>1-20 UNEF</v>
      </c>
      <c r="C1733" s="71" t="s">
        <v>498</v>
      </c>
      <c r="D1733" s="71"/>
      <c r="E1733" s="79" t="s">
        <v>48</v>
      </c>
      <c r="F1733" s="82" t="s">
        <v>76</v>
      </c>
      <c r="G1733" s="58">
        <v>20</v>
      </c>
      <c r="H1733" s="71" t="s">
        <v>521</v>
      </c>
      <c r="I1733" s="71" t="s">
        <v>660</v>
      </c>
      <c r="J1733" s="71" t="s">
        <v>588</v>
      </c>
      <c r="K1733" s="71" t="s">
        <v>600</v>
      </c>
      <c r="L1733" s="85">
        <f t="shared" si="392"/>
        <v>25.3644</v>
      </c>
      <c r="M1733" s="85">
        <f t="shared" si="393"/>
        <v>1.27</v>
      </c>
      <c r="N1733" s="71">
        <v>60</v>
      </c>
      <c r="O1733" s="100">
        <f t="shared" si="394"/>
        <v>24.9758</v>
      </c>
      <c r="P1733" s="85">
        <f t="shared" si="395"/>
        <v>0</v>
      </c>
      <c r="Q1733" s="58">
        <f t="shared" si="396"/>
        <v>12.7</v>
      </c>
      <c r="R1733" s="100">
        <f t="shared" si="397"/>
        <v>24.425899999999999</v>
      </c>
      <c r="S1733" s="85">
        <f t="shared" si="398"/>
        <v>0</v>
      </c>
      <c r="T1733" s="58">
        <f t="shared" si="399"/>
        <v>3.8</v>
      </c>
      <c r="U1733" s="58">
        <f t="shared" si="400"/>
        <v>3.8</v>
      </c>
      <c r="V1733" s="58">
        <f t="array" ref="V1733">INDEX(AS$11:AS$66,MATCH(C1733&amp;G1733,AO$11:AO$66&amp;AP$11:AP$66,0),0)</f>
        <v>8</v>
      </c>
      <c r="X1733" s="120">
        <f t="shared" si="401"/>
        <v>0.05</v>
      </c>
      <c r="Y1733" s="61">
        <f t="array" ref="Y1733">INDEX($AQ$11:$AR$66,MATCH($C1733&amp;$G1733,$AO$11:$AO$66&amp;$AP$11:$AP$66,0),COUNTIF($AQ$10:$AR$10,"&lt;"&amp;Z1733)+1)</f>
        <v>1.4999999999999999E-4</v>
      </c>
      <c r="Z1733" s="123">
        <v>0.99860000000000004</v>
      </c>
      <c r="AA1733" s="61">
        <f t="array" ref="AA1733">INDEX($AT$11:$AV$66,MATCH($C1733&amp;$G1733,$AO$11:$AO$66&amp;$AP$11:$AP$66,0),COUNTIF($AT$10:$AV$10,"&lt;"&amp;Z1733)+1)</f>
        <v>5.0000000000000001E-4</v>
      </c>
      <c r="AB1733" s="111">
        <f t="shared" si="402"/>
        <v>0.96612404735808366</v>
      </c>
      <c r="AC1733" s="121">
        <f t="array" ref="AC1733">INDEX($AW$11:$BA$66,MATCH($C1733&amp;$G1733,$AO$11:$AO$66&amp;$AP$11:$AP$66,0),COUNTIF($AW$10:$BA$10,"&lt;"&amp;Z1733)+1)</f>
        <v>1.4999999999999999E-4</v>
      </c>
      <c r="AD1733" s="62">
        <v>0.98329999999999995</v>
      </c>
      <c r="AE1733" s="61">
        <f t="array" ref="AE1733">INDEX($AT$11:$AV$66,MATCH($C1733&amp;$G1733,$AO$11:$AO$66&amp;$AP$11:$AP$66,0),COUNTIF($AT$10:$AV$10,"&lt;"&amp;AD1733)+1)</f>
        <v>5.0000000000000001E-4</v>
      </c>
      <c r="AF1733" s="111">
        <f t="shared" si="403"/>
        <v>0.96164936490538899</v>
      </c>
      <c r="AG1733" s="121">
        <f t="array" ref="AG1733">INDEX($AW$11:$BA$66,MATCH($C1733&amp;$G1733,$AO$11:$AO$66&amp;$AP$11:$AP$66,0),COUNTIF($AW$10:$BA$10,"&lt;"&amp;AD1733)+1)</f>
        <v>1.4999999999999999E-4</v>
      </c>
    </row>
    <row r="1734" spans="2:33" ht="12.75" customHeight="1" x14ac:dyDescent="0.3">
      <c r="B1734" s="81" t="str">
        <f t="shared" si="391"/>
        <v>1-20 UNEF</v>
      </c>
      <c r="C1734" s="71" t="s">
        <v>498</v>
      </c>
      <c r="D1734" s="71"/>
      <c r="E1734" s="79" t="s">
        <v>48</v>
      </c>
      <c r="F1734" s="82" t="s">
        <v>76</v>
      </c>
      <c r="G1734" s="58">
        <v>20</v>
      </c>
      <c r="H1734" s="71" t="s">
        <v>521</v>
      </c>
      <c r="I1734" s="71" t="s">
        <v>661</v>
      </c>
      <c r="J1734" s="71" t="s">
        <v>588</v>
      </c>
      <c r="K1734" s="71" t="s">
        <v>600</v>
      </c>
      <c r="L1734" s="85">
        <f t="shared" si="392"/>
        <v>25.4</v>
      </c>
      <c r="M1734" s="85">
        <f t="shared" si="393"/>
        <v>1.27</v>
      </c>
      <c r="N1734" s="71">
        <v>60</v>
      </c>
      <c r="O1734" s="100">
        <f t="shared" si="394"/>
        <v>25.039300000000001</v>
      </c>
      <c r="P1734" s="85">
        <f t="shared" si="395"/>
        <v>0</v>
      </c>
      <c r="Q1734" s="58">
        <f t="shared" si="396"/>
        <v>12.7</v>
      </c>
      <c r="R1734" s="100">
        <f t="shared" si="397"/>
        <v>24.4894</v>
      </c>
      <c r="S1734" s="85">
        <f t="shared" si="398"/>
        <v>0</v>
      </c>
      <c r="T1734" s="58">
        <f t="shared" si="399"/>
        <v>3.8</v>
      </c>
      <c r="U1734" s="58">
        <f t="shared" si="400"/>
        <v>3.8</v>
      </c>
      <c r="V1734" s="58">
        <f t="array" ref="V1734">INDEX(AS$11:AS$66,MATCH(C1734&amp;G1734,AO$11:AO$66&amp;AP$11:AP$66,0),0)</f>
        <v>8</v>
      </c>
      <c r="X1734" s="120">
        <f t="shared" si="401"/>
        <v>0.05</v>
      </c>
      <c r="Y1734" s="61">
        <f t="array" ref="Y1734">INDEX($AQ$11:$AR$66,MATCH($C1734&amp;$G1734,$AO$11:$AO$66&amp;$AP$11:$AP$66,0),COUNTIF($AQ$10:$AR$10,"&lt;"&amp;Z1734)+1)</f>
        <v>1.4999999999999999E-4</v>
      </c>
      <c r="Z1734" s="61">
        <f>INDEX(AJ$11:AJ$92,MATCH(F1734,AI$11:AI$92,0))</f>
        <v>1</v>
      </c>
      <c r="AA1734" s="61">
        <f t="array" ref="AA1734">INDEX($AT$11:$AV$66,MATCH($C1734&amp;$G1734,$AO$11:$AO$66&amp;$AP$11:$AP$66,0),COUNTIF($AT$10:$AV$10,"&lt;"&amp;Z1734)+1)</f>
        <v>5.0000000000000001E-4</v>
      </c>
      <c r="AB1734" s="111">
        <f t="shared" si="402"/>
        <v>0.96752404735808351</v>
      </c>
      <c r="AC1734" s="121">
        <f t="array" ref="AC1734">INDEX($AW$11:$BA$66,MATCH($C1734&amp;$G1734,$AO$11:$AO$66&amp;$AP$11:$AP$66,0),COUNTIF($AW$10:$BA$10,"&lt;"&amp;Z1734)+1)</f>
        <v>1.4999999999999999E-4</v>
      </c>
      <c r="AD1734" s="62">
        <v>0.98580000000000001</v>
      </c>
      <c r="AE1734" s="61">
        <f t="array" ref="AE1734">INDEX($AT$11:$AV$66,MATCH($C1734&amp;$G1734,$AO$11:$AO$66&amp;$AP$11:$AP$66,0),COUNTIF($AT$10:$AV$10,"&lt;"&amp;AD1734)+1)</f>
        <v>5.0000000000000001E-4</v>
      </c>
      <c r="AF1734" s="111">
        <f t="shared" si="403"/>
        <v>0.96414936490538905</v>
      </c>
      <c r="AG1734" s="121">
        <f t="array" ref="AG1734">INDEX($AW$11:$BA$66,MATCH($C1734&amp;$G1734,$AO$11:$AO$66&amp;$AP$11:$AP$66,0),COUNTIF($AW$10:$BA$10,"&lt;"&amp;AD1734)+1)</f>
        <v>1.4999999999999999E-4</v>
      </c>
    </row>
    <row r="1735" spans="2:33" ht="12.75" customHeight="1" x14ac:dyDescent="0.3">
      <c r="B1735" s="81" t="str">
        <f t="shared" si="391"/>
        <v>1-28 UN</v>
      </c>
      <c r="C1735" s="71" t="s">
        <v>498</v>
      </c>
      <c r="D1735" s="71"/>
      <c r="E1735" s="79" t="s">
        <v>604</v>
      </c>
      <c r="F1735" s="82" t="s">
        <v>76</v>
      </c>
      <c r="G1735" s="58">
        <v>28</v>
      </c>
      <c r="H1735" s="71" t="s">
        <v>521</v>
      </c>
      <c r="I1735" s="71" t="s">
        <v>660</v>
      </c>
      <c r="J1735" s="71" t="s">
        <v>588</v>
      </c>
      <c r="K1735" s="71" t="s">
        <v>600</v>
      </c>
      <c r="L1735" s="85">
        <f t="shared" si="392"/>
        <v>25.369499999999999</v>
      </c>
      <c r="M1735" s="85">
        <f t="shared" si="393"/>
        <v>0.90710000000000002</v>
      </c>
      <c r="N1735" s="71">
        <v>60</v>
      </c>
      <c r="O1735" s="100">
        <f t="shared" si="394"/>
        <v>25.072299999999998</v>
      </c>
      <c r="P1735" s="85">
        <f t="shared" si="395"/>
        <v>0</v>
      </c>
      <c r="Q1735" s="58">
        <f t="shared" si="396"/>
        <v>12.7</v>
      </c>
      <c r="R1735" s="100">
        <f t="shared" si="397"/>
        <v>24.679500000000001</v>
      </c>
      <c r="S1735" s="85">
        <f t="shared" si="398"/>
        <v>0</v>
      </c>
      <c r="T1735" s="58">
        <f t="shared" si="399"/>
        <v>3.8</v>
      </c>
      <c r="U1735" s="58">
        <f t="shared" si="400"/>
        <v>3.8</v>
      </c>
      <c r="V1735" s="58">
        <f t="array" ref="V1735">INDEX(AS$11:AS$66,MATCH(C1735&amp;G1735,AO$11:AO$66&amp;AP$11:AP$66,0),0)</f>
        <v>8</v>
      </c>
      <c r="X1735" s="120">
        <f t="shared" si="401"/>
        <v>3.5714285714285712E-2</v>
      </c>
      <c r="Y1735" s="61">
        <f t="array" ref="Y1735">INDEX($AQ$11:$AR$66,MATCH($C1735&amp;$G1735,$AO$11:$AO$66&amp;$AP$11:$AP$66,0),COUNTIF($AQ$10:$AR$10,"&lt;"&amp;Z1735)+1)</f>
        <v>1.4999999999999999E-4</v>
      </c>
      <c r="Z1735" s="123">
        <v>0.99880000000000002</v>
      </c>
      <c r="AA1735" s="61">
        <f t="array" ref="AA1735">INDEX($AT$11:$AV$66,MATCH($C1735&amp;$G1735,$AO$11:$AO$66&amp;$AP$11:$AP$66,0),COUNTIF($AT$10:$AV$10,"&lt;"&amp;Z1735)+1)</f>
        <v>5.0000000000000001E-4</v>
      </c>
      <c r="AB1735" s="111">
        <f t="shared" si="402"/>
        <v>0.9756028909700597</v>
      </c>
      <c r="AC1735" s="121">
        <f t="array" ref="AC1735">INDEX($AW$11:$BA$66,MATCH($C1735&amp;$G1735,$AO$11:$AO$66&amp;$AP$11:$AP$66,0),COUNTIF($AW$10:$BA$10,"&lt;"&amp;Z1735)+1)</f>
        <v>1.4999999999999999E-4</v>
      </c>
      <c r="AD1735" s="62">
        <v>0.98709999999999998</v>
      </c>
      <c r="AE1735" s="61">
        <f t="array" ref="AE1735">INDEX($AT$11:$AV$66,MATCH($C1735&amp;$G1735,$AO$11:$AO$66&amp;$AP$11:$AP$66,0),COUNTIF($AT$10:$AV$10,"&lt;"&amp;AD1735)+1)</f>
        <v>5.0000000000000001E-4</v>
      </c>
      <c r="AF1735" s="111">
        <f t="shared" si="403"/>
        <v>0.97163526064670647</v>
      </c>
      <c r="AG1735" s="121">
        <f t="array" ref="AG1735">INDEX($AW$11:$BA$66,MATCH($C1735&amp;$G1735,$AO$11:$AO$66&amp;$AP$11:$AP$66,0),COUNTIF($AW$10:$BA$10,"&lt;"&amp;AD1735)+1)</f>
        <v>1.4999999999999999E-4</v>
      </c>
    </row>
    <row r="1736" spans="2:33" ht="12.75" customHeight="1" x14ac:dyDescent="0.3">
      <c r="B1736" s="81" t="str">
        <f t="shared" si="391"/>
        <v>1-28 UN</v>
      </c>
      <c r="C1736" s="71" t="s">
        <v>498</v>
      </c>
      <c r="D1736" s="71"/>
      <c r="E1736" s="79" t="s">
        <v>604</v>
      </c>
      <c r="F1736" s="82" t="s">
        <v>76</v>
      </c>
      <c r="G1736" s="58">
        <v>28</v>
      </c>
      <c r="H1736" s="71" t="s">
        <v>521</v>
      </c>
      <c r="I1736" s="71" t="s">
        <v>661</v>
      </c>
      <c r="J1736" s="71" t="s">
        <v>588</v>
      </c>
      <c r="K1736" s="71" t="s">
        <v>600</v>
      </c>
      <c r="L1736" s="85">
        <f t="shared" si="392"/>
        <v>25.4</v>
      </c>
      <c r="M1736" s="85">
        <f t="shared" si="393"/>
        <v>0.90710000000000002</v>
      </c>
      <c r="N1736" s="71">
        <v>60</v>
      </c>
      <c r="O1736" s="100">
        <f t="shared" si="394"/>
        <v>25.1282</v>
      </c>
      <c r="P1736" s="85">
        <f t="shared" si="395"/>
        <v>0</v>
      </c>
      <c r="Q1736" s="58">
        <f t="shared" si="396"/>
        <v>12.7</v>
      </c>
      <c r="R1736" s="100">
        <f t="shared" si="397"/>
        <v>24.735399999999998</v>
      </c>
      <c r="S1736" s="85">
        <f t="shared" si="398"/>
        <v>0</v>
      </c>
      <c r="T1736" s="58">
        <f t="shared" si="399"/>
        <v>3.8</v>
      </c>
      <c r="U1736" s="58">
        <f t="shared" si="400"/>
        <v>3.8</v>
      </c>
      <c r="V1736" s="58">
        <f t="array" ref="V1736">INDEX(AS$11:AS$66,MATCH(C1736&amp;G1736,AO$11:AO$66&amp;AP$11:AP$66,0),0)</f>
        <v>8</v>
      </c>
      <c r="X1736" s="120">
        <f t="shared" si="401"/>
        <v>3.5714285714285712E-2</v>
      </c>
      <c r="Y1736" s="61">
        <f t="array" ref="Y1736">INDEX($AQ$11:$AR$66,MATCH($C1736&amp;$G1736,$AO$11:$AO$66&amp;$AP$11:$AP$66,0),COUNTIF($AQ$10:$AR$10,"&lt;"&amp;Z1736)+1)</f>
        <v>1.4999999999999999E-4</v>
      </c>
      <c r="Z1736" s="61">
        <f>INDEX(AJ$11:AJ$92,MATCH(F1736,AI$11:AI$92,0))</f>
        <v>1</v>
      </c>
      <c r="AA1736" s="61">
        <f t="array" ref="AA1736">INDEX($AT$11:$AV$66,MATCH($C1736&amp;$G1736,$AO$11:$AO$66&amp;$AP$11:$AP$66,0),COUNTIF($AT$10:$AV$10,"&lt;"&amp;Z1736)+1)</f>
        <v>5.0000000000000001E-4</v>
      </c>
      <c r="AB1736" s="111">
        <f t="shared" si="402"/>
        <v>0.97680289097005968</v>
      </c>
      <c r="AC1736" s="121">
        <f t="array" ref="AC1736">INDEX($AW$11:$BA$66,MATCH($C1736&amp;$G1736,$AO$11:$AO$66&amp;$AP$11:$AP$66,0),COUNTIF($AW$10:$BA$10,"&lt;"&amp;Z1736)+1)</f>
        <v>1.4999999999999999E-4</v>
      </c>
      <c r="AD1736" s="62">
        <v>0.98929999999999996</v>
      </c>
      <c r="AE1736" s="61">
        <f t="array" ref="AE1736">INDEX($AT$11:$AV$66,MATCH($C1736&amp;$G1736,$AO$11:$AO$66&amp;$AP$11:$AP$66,0),COUNTIF($AT$10:$AV$10,"&lt;"&amp;AD1736)+1)</f>
        <v>5.0000000000000001E-4</v>
      </c>
      <c r="AF1736" s="111">
        <f t="shared" si="403"/>
        <v>0.97383526064670645</v>
      </c>
      <c r="AG1736" s="121">
        <f t="array" ref="AG1736">INDEX($AW$11:$BA$66,MATCH($C1736&amp;$G1736,$AO$11:$AO$66&amp;$AP$11:$AP$66,0),COUNTIF($AW$10:$BA$10,"&lt;"&amp;AD1736)+1)</f>
        <v>1.4999999999999999E-4</v>
      </c>
    </row>
    <row r="1737" spans="2:33" ht="12.75" customHeight="1" x14ac:dyDescent="0.3">
      <c r="B1737" s="81" t="str">
        <f t="shared" si="391"/>
        <v>1-32 UN</v>
      </c>
      <c r="C1737" s="71" t="s">
        <v>498</v>
      </c>
      <c r="D1737" s="71"/>
      <c r="E1737" s="79" t="s">
        <v>604</v>
      </c>
      <c r="F1737" s="82" t="s">
        <v>76</v>
      </c>
      <c r="G1737" s="58">
        <v>32</v>
      </c>
      <c r="H1737" s="71" t="s">
        <v>521</v>
      </c>
      <c r="I1737" s="71" t="s">
        <v>660</v>
      </c>
      <c r="J1737" s="71" t="s">
        <v>588</v>
      </c>
      <c r="K1737" s="71" t="s">
        <v>600</v>
      </c>
      <c r="L1737" s="85">
        <f t="shared" si="392"/>
        <v>25.3721</v>
      </c>
      <c r="M1737" s="85">
        <f t="shared" si="393"/>
        <v>0.79379999999999995</v>
      </c>
      <c r="N1737" s="71">
        <v>60</v>
      </c>
      <c r="O1737" s="100">
        <f t="shared" si="394"/>
        <v>25.102799999999998</v>
      </c>
      <c r="P1737" s="85">
        <f t="shared" si="395"/>
        <v>0</v>
      </c>
      <c r="Q1737" s="58">
        <f t="shared" si="396"/>
        <v>12.7</v>
      </c>
      <c r="R1737" s="100">
        <f t="shared" si="397"/>
        <v>24.7591</v>
      </c>
      <c r="S1737" s="85">
        <f t="shared" si="398"/>
        <v>0</v>
      </c>
      <c r="T1737" s="58">
        <f t="shared" si="399"/>
        <v>3.8</v>
      </c>
      <c r="U1737" s="58">
        <f t="shared" si="400"/>
        <v>3.8</v>
      </c>
      <c r="V1737" s="58">
        <f t="array" ref="V1737">INDEX(AS$11:AS$66,MATCH(C1737&amp;G1737,AO$11:AO$66&amp;AP$11:AP$66,0),0)</f>
        <v>12</v>
      </c>
      <c r="X1737" s="120">
        <f t="shared" si="401"/>
        <v>3.125E-2</v>
      </c>
      <c r="Y1737" s="61">
        <f t="array" ref="Y1737">INDEX($AQ$11:$AR$66,MATCH($C1737&amp;$G1737,$AO$11:$AO$66&amp;$AP$11:$AP$66,0),COUNTIF($AQ$10:$AR$10,"&lt;"&amp;Z1737)+1)</f>
        <v>1.4999999999999999E-4</v>
      </c>
      <c r="Z1737" s="123">
        <v>0.99890000000000001</v>
      </c>
      <c r="AA1737" s="61">
        <f t="array" ref="AA1737">INDEX($AT$11:$AV$66,MATCH($C1737&amp;$G1737,$AO$11:$AO$66&amp;$AP$11:$AP$66,0),COUNTIF($AT$10:$AV$10,"&lt;"&amp;Z1737)+1)</f>
        <v>5.0000000000000001E-4</v>
      </c>
      <c r="AB1737" s="111">
        <f t="shared" si="402"/>
        <v>0.97860252959880223</v>
      </c>
      <c r="AC1737" s="121">
        <f t="array" ref="AC1737">INDEX($AW$11:$BA$66,MATCH($C1737&amp;$G1737,$AO$11:$AO$66&amp;$AP$11:$AP$66,0),COUNTIF($AW$10:$BA$10,"&lt;"&amp;Z1737)+1)</f>
        <v>1.4999999999999999E-4</v>
      </c>
      <c r="AD1737" s="62">
        <v>0.98829999999999996</v>
      </c>
      <c r="AE1737" s="61">
        <f t="array" ref="AE1737">INDEX($AT$11:$AV$66,MATCH($C1737&amp;$G1737,$AO$11:$AO$66&amp;$AP$11:$AP$66,0),COUNTIF($AT$10:$AV$10,"&lt;"&amp;AD1737)+1)</f>
        <v>5.0000000000000001E-4</v>
      </c>
      <c r="AF1737" s="111">
        <f t="shared" si="403"/>
        <v>0.97476835306586807</v>
      </c>
      <c r="AG1737" s="121">
        <f t="array" ref="AG1737">INDEX($AW$11:$BA$66,MATCH($C1737&amp;$G1737,$AO$11:$AO$66&amp;$AP$11:$AP$66,0),COUNTIF($AW$10:$BA$10,"&lt;"&amp;AD1737)+1)</f>
        <v>1.4999999999999999E-4</v>
      </c>
    </row>
    <row r="1738" spans="2:33" ht="12.75" customHeight="1" x14ac:dyDescent="0.3">
      <c r="B1738" s="81" t="str">
        <f t="shared" si="391"/>
        <v>1-32 UN</v>
      </c>
      <c r="C1738" s="71" t="s">
        <v>498</v>
      </c>
      <c r="D1738" s="71"/>
      <c r="E1738" s="79" t="s">
        <v>604</v>
      </c>
      <c r="F1738" s="82" t="s">
        <v>76</v>
      </c>
      <c r="G1738" s="58">
        <v>32</v>
      </c>
      <c r="H1738" s="71" t="s">
        <v>521</v>
      </c>
      <c r="I1738" s="71" t="s">
        <v>661</v>
      </c>
      <c r="J1738" s="71" t="s">
        <v>588</v>
      </c>
      <c r="K1738" s="71" t="s">
        <v>600</v>
      </c>
      <c r="L1738" s="85">
        <f t="shared" si="392"/>
        <v>25.4</v>
      </c>
      <c r="M1738" s="85">
        <f t="shared" si="393"/>
        <v>0.79379999999999995</v>
      </c>
      <c r="N1738" s="71">
        <v>60</v>
      </c>
      <c r="O1738" s="100">
        <f t="shared" si="394"/>
        <v>25.156199999999998</v>
      </c>
      <c r="P1738" s="85">
        <f t="shared" si="395"/>
        <v>0</v>
      </c>
      <c r="Q1738" s="58">
        <f t="shared" si="396"/>
        <v>12.7</v>
      </c>
      <c r="R1738" s="100">
        <f t="shared" si="397"/>
        <v>24.8125</v>
      </c>
      <c r="S1738" s="85">
        <f t="shared" si="398"/>
        <v>0</v>
      </c>
      <c r="T1738" s="58">
        <f t="shared" si="399"/>
        <v>3.8</v>
      </c>
      <c r="U1738" s="58">
        <f t="shared" si="400"/>
        <v>3.8</v>
      </c>
      <c r="V1738" s="58">
        <f t="array" ref="V1738">INDEX(AS$11:AS$66,MATCH(C1738&amp;G1738,AO$11:AO$66&amp;AP$11:AP$66,0),0)</f>
        <v>12</v>
      </c>
      <c r="X1738" s="120">
        <f t="shared" si="401"/>
        <v>3.125E-2</v>
      </c>
      <c r="Y1738" s="61">
        <f t="array" ref="Y1738">INDEX($AQ$11:$AR$66,MATCH($C1738&amp;$G1738,$AO$11:$AO$66&amp;$AP$11:$AP$66,0),COUNTIF($AQ$10:$AR$10,"&lt;"&amp;Z1738)+1)</f>
        <v>1.4999999999999999E-4</v>
      </c>
      <c r="Z1738" s="61">
        <f>INDEX(AJ$11:AJ$92,MATCH(F1738,AI$11:AI$92,0))</f>
        <v>1</v>
      </c>
      <c r="AA1738" s="61">
        <f t="array" ref="AA1738">INDEX($AT$11:$AV$66,MATCH($C1738&amp;$G1738,$AO$11:$AO$66&amp;$AP$11:$AP$66,0),COUNTIF($AT$10:$AV$10,"&lt;"&amp;Z1738)+1)</f>
        <v>5.0000000000000001E-4</v>
      </c>
      <c r="AB1738" s="111">
        <f t="shared" si="402"/>
        <v>0.97970252959880222</v>
      </c>
      <c r="AC1738" s="121">
        <f t="array" ref="AC1738">INDEX($AW$11:$BA$66,MATCH($C1738&amp;$G1738,$AO$11:$AO$66&amp;$AP$11:$AP$66,0),COUNTIF($AW$10:$BA$10,"&lt;"&amp;Z1738)+1)</f>
        <v>1.4999999999999999E-4</v>
      </c>
      <c r="AD1738" s="62">
        <v>0.99039999999999995</v>
      </c>
      <c r="AE1738" s="61">
        <f t="array" ref="AE1738">INDEX($AT$11:$AV$66,MATCH($C1738&amp;$G1738,$AO$11:$AO$66&amp;$AP$11:$AP$66,0),COUNTIF($AT$10:$AV$10,"&lt;"&amp;AD1738)+1)</f>
        <v>5.0000000000000001E-4</v>
      </c>
      <c r="AF1738" s="111">
        <f t="shared" si="403"/>
        <v>0.97686835306586806</v>
      </c>
      <c r="AG1738" s="121">
        <f t="array" ref="AG1738">INDEX($AW$11:$BA$66,MATCH($C1738&amp;$G1738,$AO$11:$AO$66&amp;$AP$11:$AP$66,0),COUNTIF($AW$10:$BA$10,"&lt;"&amp;AD1738)+1)</f>
        <v>1.4999999999999999E-4</v>
      </c>
    </row>
    <row r="1739" spans="2:33" ht="12.75" customHeight="1" x14ac:dyDescent="0.3">
      <c r="B1739" s="81" t="str">
        <f t="shared" si="391"/>
        <v>1 1/16-8 UN</v>
      </c>
      <c r="C1739" s="71" t="s">
        <v>498</v>
      </c>
      <c r="D1739" s="71"/>
      <c r="E1739" s="79" t="s">
        <v>604</v>
      </c>
      <c r="F1739" s="82" t="s">
        <v>525</v>
      </c>
      <c r="G1739" s="58">
        <v>8</v>
      </c>
      <c r="H1739" s="71" t="s">
        <v>521</v>
      </c>
      <c r="I1739" s="71" t="s">
        <v>660</v>
      </c>
      <c r="J1739" s="71" t="s">
        <v>588</v>
      </c>
      <c r="K1739" s="71" t="s">
        <v>600</v>
      </c>
      <c r="L1739" s="85">
        <f t="shared" si="392"/>
        <v>26.936699999999998</v>
      </c>
      <c r="M1739" s="85">
        <f t="shared" si="393"/>
        <v>3.1749999999999998</v>
      </c>
      <c r="N1739" s="71">
        <v>60</v>
      </c>
      <c r="O1739" s="100">
        <f t="shared" si="394"/>
        <v>26.075600000000001</v>
      </c>
      <c r="P1739" s="85">
        <f t="shared" si="395"/>
        <v>0</v>
      </c>
      <c r="Q1739" s="58">
        <f t="shared" si="396"/>
        <v>17.8</v>
      </c>
      <c r="R1739" s="100">
        <f t="shared" si="397"/>
        <v>24.700800000000001</v>
      </c>
      <c r="S1739" s="85">
        <f t="shared" si="398"/>
        <v>0</v>
      </c>
      <c r="T1739" s="58">
        <f t="shared" si="399"/>
        <v>5.0999999999999996</v>
      </c>
      <c r="U1739" s="58">
        <f t="shared" si="400"/>
        <v>6.4</v>
      </c>
      <c r="V1739" s="58">
        <f t="array" ref="V1739">INDEX(AS$11:AS$66,MATCH(C1739&amp;G1739,AO$11:AO$66&amp;AP$11:AP$66,0),0)</f>
        <v>5</v>
      </c>
      <c r="X1739" s="120">
        <f t="shared" si="401"/>
        <v>0.125</v>
      </c>
      <c r="Y1739" s="61">
        <f t="array" ref="Y1739">INDEX($AQ$11:$AR$66,MATCH($C1739&amp;$G1739,$AO$11:$AO$66&amp;$AP$11:$AP$66,0),COUNTIF($AQ$10:$AR$10,"&lt;"&amp;Z1739)+1)</f>
        <v>2.5000000000000001E-4</v>
      </c>
      <c r="Z1739" s="123">
        <v>1.0605</v>
      </c>
      <c r="AA1739" s="61">
        <f t="array" ref="AA1739">INDEX($AT$11:$AV$66,MATCH($C1739&amp;$G1739,$AO$11:$AO$66&amp;$AP$11:$AP$66,0),COUNTIF($AT$10:$AV$10,"&lt;"&amp;Z1739)+1)</f>
        <v>6.9999999999999999E-4</v>
      </c>
      <c r="AB1739" s="111">
        <f t="shared" si="402"/>
        <v>0.97931011839520887</v>
      </c>
      <c r="AC1739" s="121">
        <f t="array" ref="AC1739">INDEX($AW$11:$BA$66,MATCH($C1739&amp;$G1739,$AO$11:$AO$66&amp;$AP$11:$AP$66,0),COUNTIF($AW$10:$BA$10,"&lt;"&amp;Z1739)+1)</f>
        <v>2.0000000000000001E-4</v>
      </c>
      <c r="AD1739" s="62">
        <v>1.0266</v>
      </c>
      <c r="AE1739" s="61">
        <f t="array" ref="AE1739">INDEX($AT$11:$AV$66,MATCH($C1739&amp;$G1739,$AO$11:$AO$66&amp;$AP$11:$AP$66,0),COUNTIF($AT$10:$AV$10,"&lt;"&amp;AD1739)+1)</f>
        <v>6.9999999999999999E-4</v>
      </c>
      <c r="AF1739" s="111">
        <f t="shared" si="403"/>
        <v>0.97247341226347261</v>
      </c>
      <c r="AG1739" s="121">
        <f t="array" ref="AG1739">INDEX($AW$11:$BA$66,MATCH($C1739&amp;$G1739,$AO$11:$AO$66&amp;$AP$11:$AP$66,0),COUNTIF($AW$10:$BA$10,"&lt;"&amp;AD1739)+1)</f>
        <v>2.0000000000000001E-4</v>
      </c>
    </row>
    <row r="1740" spans="2:33" ht="12.75" customHeight="1" x14ac:dyDescent="0.3">
      <c r="B1740" s="81" t="str">
        <f t="shared" si="391"/>
        <v>1 1/16-8 UN</v>
      </c>
      <c r="C1740" s="71" t="s">
        <v>498</v>
      </c>
      <c r="D1740" s="71"/>
      <c r="E1740" s="79" t="s">
        <v>604</v>
      </c>
      <c r="F1740" s="82" t="s">
        <v>525</v>
      </c>
      <c r="G1740" s="58">
        <v>8</v>
      </c>
      <c r="H1740" s="71" t="s">
        <v>521</v>
      </c>
      <c r="I1740" s="71" t="s">
        <v>661</v>
      </c>
      <c r="J1740" s="71" t="s">
        <v>588</v>
      </c>
      <c r="K1740" s="71" t="s">
        <v>600</v>
      </c>
      <c r="L1740" s="85">
        <f t="shared" si="392"/>
        <v>26.987500000000001</v>
      </c>
      <c r="M1740" s="85">
        <f t="shared" si="393"/>
        <v>3.1749999999999998</v>
      </c>
      <c r="N1740" s="71">
        <v>60</v>
      </c>
      <c r="O1740" s="100">
        <f t="shared" si="394"/>
        <v>26.169599999999999</v>
      </c>
      <c r="P1740" s="85">
        <f t="shared" si="395"/>
        <v>0</v>
      </c>
      <c r="Q1740" s="58">
        <f t="shared" si="396"/>
        <v>17.8</v>
      </c>
      <c r="R1740" s="100">
        <f t="shared" si="397"/>
        <v>24.794799999999999</v>
      </c>
      <c r="S1740" s="85">
        <f t="shared" si="398"/>
        <v>0</v>
      </c>
      <c r="T1740" s="58">
        <f t="shared" si="399"/>
        <v>5.0999999999999996</v>
      </c>
      <c r="U1740" s="58">
        <f t="shared" si="400"/>
        <v>6.4</v>
      </c>
      <c r="V1740" s="58">
        <f t="array" ref="V1740">INDEX(AS$11:AS$66,MATCH(C1740&amp;G1740,AO$11:AO$66&amp;AP$11:AP$66,0),0)</f>
        <v>5</v>
      </c>
      <c r="X1740" s="120">
        <f t="shared" si="401"/>
        <v>0.125</v>
      </c>
      <c r="Y1740" s="61">
        <f t="array" ref="Y1740">INDEX($AQ$11:$AR$66,MATCH($C1740&amp;$G1740,$AO$11:$AO$66&amp;$AP$11:$AP$66,0),COUNTIF($AQ$10:$AR$10,"&lt;"&amp;Z1740)+1)</f>
        <v>2.5000000000000001E-4</v>
      </c>
      <c r="Z1740" s="61">
        <f>INDEX(AJ$11:AJ$92,MATCH(F1740,AI$11:AI$92,0))</f>
        <v>1.0625</v>
      </c>
      <c r="AA1740" s="61">
        <f t="array" ref="AA1740">INDEX($AT$11:$AV$66,MATCH($C1740&amp;$G1740,$AO$11:$AO$66&amp;$AP$11:$AP$66,0),COUNTIF($AT$10:$AV$10,"&lt;"&amp;Z1740)+1)</f>
        <v>6.9999999999999999E-4</v>
      </c>
      <c r="AB1740" s="111">
        <f t="shared" si="402"/>
        <v>0.98131011839520887</v>
      </c>
      <c r="AC1740" s="121">
        <f t="array" ref="AC1740">INDEX($AW$11:$BA$66,MATCH($C1740&amp;$G1740,$AO$11:$AO$66&amp;$AP$11:$AP$66,0),COUNTIF($AW$10:$BA$10,"&lt;"&amp;Z1740)+1)</f>
        <v>2.0000000000000001E-4</v>
      </c>
      <c r="AD1740" s="62">
        <v>1.0303</v>
      </c>
      <c r="AE1740" s="61">
        <f t="array" ref="AE1740">INDEX($AT$11:$AV$66,MATCH($C1740&amp;$G1740,$AO$11:$AO$66&amp;$AP$11:$AP$66,0),COUNTIF($AT$10:$AV$10,"&lt;"&amp;AD1740)+1)</f>
        <v>6.9999999999999999E-4</v>
      </c>
      <c r="AF1740" s="111">
        <f t="shared" si="403"/>
        <v>0.97617341226347265</v>
      </c>
      <c r="AG1740" s="121">
        <f t="array" ref="AG1740">INDEX($AW$11:$BA$66,MATCH($C1740&amp;$G1740,$AO$11:$AO$66&amp;$AP$11:$AP$66,0),COUNTIF($AW$10:$BA$10,"&lt;"&amp;AD1740)+1)</f>
        <v>2.0000000000000001E-4</v>
      </c>
    </row>
    <row r="1741" spans="2:33" ht="12.75" customHeight="1" x14ac:dyDescent="0.3">
      <c r="B1741" s="81" t="str">
        <f t="shared" si="391"/>
        <v>1 1/16-12 UN</v>
      </c>
      <c r="C1741" s="71" t="s">
        <v>498</v>
      </c>
      <c r="D1741" s="71"/>
      <c r="E1741" s="79" t="s">
        <v>604</v>
      </c>
      <c r="F1741" s="82" t="s">
        <v>525</v>
      </c>
      <c r="G1741" s="58">
        <v>12</v>
      </c>
      <c r="H1741" s="71" t="s">
        <v>521</v>
      </c>
      <c r="I1741" s="71" t="s">
        <v>660</v>
      </c>
      <c r="J1741" s="71" t="s">
        <v>588</v>
      </c>
      <c r="K1741" s="71" t="s">
        <v>600</v>
      </c>
      <c r="L1741" s="85">
        <f t="shared" si="392"/>
        <v>26.944299999999998</v>
      </c>
      <c r="M1741" s="85">
        <f t="shared" si="393"/>
        <v>2.1166999999999998</v>
      </c>
      <c r="N1741" s="71">
        <v>60</v>
      </c>
      <c r="O1741" s="100">
        <f t="shared" si="394"/>
        <v>26.342300000000002</v>
      </c>
      <c r="P1741" s="85">
        <f t="shared" si="395"/>
        <v>0</v>
      </c>
      <c r="Q1741" s="58">
        <f t="shared" si="396"/>
        <v>15.2</v>
      </c>
      <c r="R1741" s="100">
        <f t="shared" si="397"/>
        <v>25.425799999999999</v>
      </c>
      <c r="S1741" s="85">
        <f t="shared" si="398"/>
        <v>0</v>
      </c>
      <c r="T1741" s="58">
        <f t="shared" si="399"/>
        <v>5.0999999999999996</v>
      </c>
      <c r="U1741" s="58">
        <f t="shared" si="400"/>
        <v>5.0999999999999996</v>
      </c>
      <c r="V1741" s="58">
        <f t="array" ref="V1741">INDEX(AS$11:AS$66,MATCH(C1741&amp;G1741,AO$11:AO$66&amp;AP$11:AP$66,0),0)</f>
        <v>6</v>
      </c>
      <c r="X1741" s="120">
        <f t="shared" si="401"/>
        <v>8.3333333333333329E-2</v>
      </c>
      <c r="Y1741" s="61">
        <f t="array" ref="Y1741">INDEX($AQ$11:$AR$66,MATCH($C1741&amp;$G1741,$AO$11:$AO$66&amp;$AP$11:$AP$66,0),COUNTIF($AQ$10:$AR$10,"&lt;"&amp;Z1741)+1)</f>
        <v>2.0000000000000001E-4</v>
      </c>
      <c r="Z1741" s="123">
        <v>1.0608</v>
      </c>
      <c r="AA1741" s="61">
        <f t="array" ref="AA1741">INDEX($AT$11:$AV$66,MATCH($C1741&amp;$G1741,$AO$11:$AO$66&amp;$AP$11:$AP$66,0),COUNTIF($AT$10:$AV$10,"&lt;"&amp;Z1741)+1)</f>
        <v>5.9999999999999995E-4</v>
      </c>
      <c r="AB1741" s="111">
        <f t="shared" si="402"/>
        <v>1.0066734122634726</v>
      </c>
      <c r="AC1741" s="121">
        <f t="array" ref="AC1741">INDEX($AW$11:$BA$66,MATCH($C1741&amp;$G1741,$AO$11:$AO$66&amp;$AP$11:$AP$66,0),COUNTIF($AW$10:$BA$10,"&lt;"&amp;Z1741)+1)</f>
        <v>2.0000000000000001E-4</v>
      </c>
      <c r="AD1741" s="62">
        <v>1.0370999999999999</v>
      </c>
      <c r="AE1741" s="61">
        <f t="array" ref="AE1741">INDEX($AT$11:$AV$66,MATCH($C1741&amp;$G1741,$AO$11:$AO$66&amp;$AP$11:$AP$66,0),COUNTIF($AT$10:$AV$10,"&lt;"&amp;AD1741)+1)</f>
        <v>5.9999999999999995E-4</v>
      </c>
      <c r="AF1741" s="111">
        <f t="shared" si="403"/>
        <v>1.0010156081756483</v>
      </c>
      <c r="AG1741" s="121">
        <f t="array" ref="AG1741">INDEX($AW$11:$BA$66,MATCH($C1741&amp;$G1741,$AO$11:$AO$66&amp;$AP$11:$AP$66,0),COUNTIF($AW$10:$BA$10,"&lt;"&amp;AD1741)+1)</f>
        <v>2.0000000000000001E-4</v>
      </c>
    </row>
    <row r="1742" spans="2:33" ht="12.75" customHeight="1" x14ac:dyDescent="0.3">
      <c r="B1742" s="81" t="str">
        <f t="shared" si="391"/>
        <v>1 1/16-12 UN</v>
      </c>
      <c r="C1742" s="71" t="s">
        <v>498</v>
      </c>
      <c r="D1742" s="71"/>
      <c r="E1742" s="79" t="s">
        <v>604</v>
      </c>
      <c r="F1742" s="82" t="s">
        <v>525</v>
      </c>
      <c r="G1742" s="58">
        <v>12</v>
      </c>
      <c r="H1742" s="71" t="s">
        <v>521</v>
      </c>
      <c r="I1742" s="71" t="s">
        <v>661</v>
      </c>
      <c r="J1742" s="71" t="s">
        <v>588</v>
      </c>
      <c r="K1742" s="71" t="s">
        <v>600</v>
      </c>
      <c r="L1742" s="85">
        <f t="shared" si="392"/>
        <v>26.987500000000001</v>
      </c>
      <c r="M1742" s="85">
        <f t="shared" si="393"/>
        <v>2.1166999999999998</v>
      </c>
      <c r="N1742" s="71">
        <v>60</v>
      </c>
      <c r="O1742" s="100">
        <f t="shared" si="394"/>
        <v>26.4236</v>
      </c>
      <c r="P1742" s="85">
        <f t="shared" si="395"/>
        <v>0</v>
      </c>
      <c r="Q1742" s="58">
        <f t="shared" si="396"/>
        <v>15.2</v>
      </c>
      <c r="R1742" s="100">
        <f t="shared" si="397"/>
        <v>25.507100000000001</v>
      </c>
      <c r="S1742" s="85">
        <f t="shared" si="398"/>
        <v>0</v>
      </c>
      <c r="T1742" s="58">
        <f t="shared" si="399"/>
        <v>5.0999999999999996</v>
      </c>
      <c r="U1742" s="58">
        <f t="shared" si="400"/>
        <v>5.0999999999999996</v>
      </c>
      <c r="V1742" s="58">
        <f t="array" ref="V1742">INDEX(AS$11:AS$66,MATCH(C1742&amp;G1742,AO$11:AO$66&amp;AP$11:AP$66,0),0)</f>
        <v>6</v>
      </c>
      <c r="X1742" s="120">
        <f t="shared" si="401"/>
        <v>8.3333333333333329E-2</v>
      </c>
      <c r="Y1742" s="61">
        <f t="array" ref="Y1742">INDEX($AQ$11:$AR$66,MATCH($C1742&amp;$G1742,$AO$11:$AO$66&amp;$AP$11:$AP$66,0),COUNTIF($AQ$10:$AR$10,"&lt;"&amp;Z1742)+1)</f>
        <v>2.0000000000000001E-4</v>
      </c>
      <c r="Z1742" s="61">
        <f>INDEX(AJ$11:AJ$92,MATCH(F1742,AI$11:AI$92,0))</f>
        <v>1.0625</v>
      </c>
      <c r="AA1742" s="61">
        <f t="array" ref="AA1742">INDEX($AT$11:$AV$66,MATCH($C1742&amp;$G1742,$AO$11:$AO$66&amp;$AP$11:$AP$66,0),COUNTIF($AT$10:$AV$10,"&lt;"&amp;Z1742)+1)</f>
        <v>5.9999999999999995E-4</v>
      </c>
      <c r="AB1742" s="111">
        <f t="shared" si="402"/>
        <v>1.0083734122634727</v>
      </c>
      <c r="AC1742" s="121">
        <f t="array" ref="AC1742">INDEX($AW$11:$BA$66,MATCH($C1742&amp;$G1742,$AO$11:$AO$66&amp;$AP$11:$AP$66,0),COUNTIF($AW$10:$BA$10,"&lt;"&amp;Z1742)+1)</f>
        <v>2.0000000000000001E-4</v>
      </c>
      <c r="AD1742" s="62">
        <v>1.0403</v>
      </c>
      <c r="AE1742" s="61">
        <f t="array" ref="AE1742">INDEX($AT$11:$AV$66,MATCH($C1742&amp;$G1742,$AO$11:$AO$66&amp;$AP$11:$AP$66,0),COUNTIF($AT$10:$AV$10,"&lt;"&amp;AD1742)+1)</f>
        <v>5.9999999999999995E-4</v>
      </c>
      <c r="AF1742" s="111">
        <f t="shared" si="403"/>
        <v>1.0042156081756484</v>
      </c>
      <c r="AG1742" s="121">
        <f t="array" ref="AG1742">INDEX($AW$11:$BA$66,MATCH($C1742&amp;$G1742,$AO$11:$AO$66&amp;$AP$11:$AP$66,0),COUNTIF($AW$10:$BA$10,"&lt;"&amp;AD1742)+1)</f>
        <v>2.0000000000000001E-4</v>
      </c>
    </row>
    <row r="1743" spans="2:33" ht="12.75" customHeight="1" x14ac:dyDescent="0.3">
      <c r="B1743" s="81" t="str">
        <f t="shared" si="391"/>
        <v>1 1/16-16 UN</v>
      </c>
      <c r="C1743" s="71" t="s">
        <v>498</v>
      </c>
      <c r="D1743" s="71"/>
      <c r="E1743" s="79" t="s">
        <v>604</v>
      </c>
      <c r="F1743" s="82" t="s">
        <v>525</v>
      </c>
      <c r="G1743" s="58">
        <v>16</v>
      </c>
      <c r="H1743" s="71" t="s">
        <v>521</v>
      </c>
      <c r="I1743" s="71" t="s">
        <v>660</v>
      </c>
      <c r="J1743" s="71" t="s">
        <v>588</v>
      </c>
      <c r="K1743" s="71" t="s">
        <v>600</v>
      </c>
      <c r="L1743" s="85">
        <f t="shared" si="392"/>
        <v>26.949400000000001</v>
      </c>
      <c r="M1743" s="85">
        <f t="shared" si="393"/>
        <v>1.5874999999999999</v>
      </c>
      <c r="N1743" s="71">
        <v>60</v>
      </c>
      <c r="O1743" s="100">
        <f t="shared" si="394"/>
        <v>26.479500000000002</v>
      </c>
      <c r="P1743" s="85">
        <f t="shared" si="395"/>
        <v>0</v>
      </c>
      <c r="Q1743" s="58">
        <f t="shared" si="396"/>
        <v>15.2</v>
      </c>
      <c r="R1743" s="100">
        <f t="shared" si="397"/>
        <v>25.792100000000001</v>
      </c>
      <c r="S1743" s="85">
        <f t="shared" si="398"/>
        <v>0</v>
      </c>
      <c r="T1743" s="58">
        <f t="shared" si="399"/>
        <v>5.0999999999999996</v>
      </c>
      <c r="U1743" s="58">
        <f t="shared" si="400"/>
        <v>3.8</v>
      </c>
      <c r="V1743" s="58">
        <f t="array" ref="V1743">INDEX(AS$11:AS$66,MATCH(C1743&amp;G1743,AO$11:AO$66&amp;AP$11:AP$66,0),0)</f>
        <v>8</v>
      </c>
      <c r="X1743" s="120">
        <f t="shared" si="401"/>
        <v>6.25E-2</v>
      </c>
      <c r="Y1743" s="61">
        <f t="array" ref="Y1743">INDEX($AQ$11:$AR$66,MATCH($C1743&amp;$G1743,$AO$11:$AO$66&amp;$AP$11:$AP$66,0),COUNTIF($AQ$10:$AR$10,"&lt;"&amp;Z1743)+1)</f>
        <v>1.4999999999999999E-4</v>
      </c>
      <c r="Z1743" s="123">
        <v>1.0609999999999999</v>
      </c>
      <c r="AA1743" s="61">
        <f t="array" ref="AA1743">INDEX($AT$11:$AV$66,MATCH($C1743&amp;$G1743,$AO$11:$AO$66&amp;$AP$11:$AP$66,0),COUNTIF($AT$10:$AV$10,"&lt;"&amp;Z1743)+1)</f>
        <v>5.9999999999999995E-4</v>
      </c>
      <c r="AB1743" s="111">
        <f t="shared" si="402"/>
        <v>1.0204050591976044</v>
      </c>
      <c r="AC1743" s="121">
        <f t="array" ref="AC1743">INDEX($AW$11:$BA$66,MATCH($C1743&amp;$G1743,$AO$11:$AO$66&amp;$AP$11:$AP$66,0),COUNTIF($AW$10:$BA$10,"&lt;"&amp;Z1743)+1)</f>
        <v>2.0000000000000001E-4</v>
      </c>
      <c r="AD1743" s="62">
        <v>1.0425</v>
      </c>
      <c r="AE1743" s="61">
        <f t="array" ref="AE1743">INDEX($AT$11:$AV$66,MATCH($C1743&amp;$G1743,$AO$11:$AO$66&amp;$AP$11:$AP$66,0),COUNTIF($AT$10:$AV$10,"&lt;"&amp;AD1743)+1)</f>
        <v>5.9999999999999995E-4</v>
      </c>
      <c r="AF1743" s="111">
        <f t="shared" si="403"/>
        <v>1.0154367061317362</v>
      </c>
      <c r="AG1743" s="121">
        <f t="array" ref="AG1743">INDEX($AW$11:$BA$66,MATCH($C1743&amp;$G1743,$AO$11:$AO$66&amp;$AP$11:$AP$66,0),COUNTIF($AW$10:$BA$10,"&lt;"&amp;AD1743)+1)</f>
        <v>2.0000000000000001E-4</v>
      </c>
    </row>
    <row r="1744" spans="2:33" ht="12.75" customHeight="1" x14ac:dyDescent="0.3">
      <c r="B1744" s="81" t="str">
        <f t="shared" si="391"/>
        <v>1 1/16-16 UN</v>
      </c>
      <c r="C1744" s="71" t="s">
        <v>498</v>
      </c>
      <c r="D1744" s="71"/>
      <c r="E1744" s="79" t="s">
        <v>604</v>
      </c>
      <c r="F1744" s="82" t="s">
        <v>525</v>
      </c>
      <c r="G1744" s="58">
        <v>16</v>
      </c>
      <c r="H1744" s="71" t="s">
        <v>521</v>
      </c>
      <c r="I1744" s="71" t="s">
        <v>661</v>
      </c>
      <c r="J1744" s="71" t="s">
        <v>588</v>
      </c>
      <c r="K1744" s="71" t="s">
        <v>600</v>
      </c>
      <c r="L1744" s="85">
        <f t="shared" si="392"/>
        <v>26.987500000000001</v>
      </c>
      <c r="M1744" s="85">
        <f t="shared" si="393"/>
        <v>1.5874999999999999</v>
      </c>
      <c r="N1744" s="71">
        <v>60</v>
      </c>
      <c r="O1744" s="100">
        <f t="shared" si="394"/>
        <v>26.550599999999999</v>
      </c>
      <c r="P1744" s="85">
        <f t="shared" si="395"/>
        <v>0</v>
      </c>
      <c r="Q1744" s="58">
        <f t="shared" si="396"/>
        <v>15.2</v>
      </c>
      <c r="R1744" s="100">
        <f t="shared" si="397"/>
        <v>25.863199999999999</v>
      </c>
      <c r="S1744" s="85">
        <f t="shared" si="398"/>
        <v>0</v>
      </c>
      <c r="T1744" s="58">
        <f t="shared" si="399"/>
        <v>5.0999999999999996</v>
      </c>
      <c r="U1744" s="58">
        <f t="shared" si="400"/>
        <v>3.8</v>
      </c>
      <c r="V1744" s="58">
        <f t="array" ref="V1744">INDEX(AS$11:AS$66,MATCH(C1744&amp;G1744,AO$11:AO$66&amp;AP$11:AP$66,0),0)</f>
        <v>8</v>
      </c>
      <c r="X1744" s="120">
        <f t="shared" si="401"/>
        <v>6.25E-2</v>
      </c>
      <c r="Y1744" s="61">
        <f t="array" ref="Y1744">INDEX($AQ$11:$AR$66,MATCH($C1744&amp;$G1744,$AO$11:$AO$66&amp;$AP$11:$AP$66,0),COUNTIF($AQ$10:$AR$10,"&lt;"&amp;Z1744)+1)</f>
        <v>1.4999999999999999E-4</v>
      </c>
      <c r="Z1744" s="61">
        <f>INDEX(AJ$11:AJ$92,MATCH(F1744,AI$11:AI$92,0))</f>
        <v>1.0625</v>
      </c>
      <c r="AA1744" s="61">
        <f t="array" ref="AA1744">INDEX($AT$11:$AV$66,MATCH($C1744&amp;$G1744,$AO$11:$AO$66&amp;$AP$11:$AP$66,0),COUNTIF($AT$10:$AV$10,"&lt;"&amp;Z1744)+1)</f>
        <v>5.9999999999999995E-4</v>
      </c>
      <c r="AB1744" s="111">
        <f t="shared" si="402"/>
        <v>1.0219050591976044</v>
      </c>
      <c r="AC1744" s="121">
        <f t="array" ref="AC1744">INDEX($AW$11:$BA$66,MATCH($C1744&amp;$G1744,$AO$11:$AO$66&amp;$AP$11:$AP$66,0),COUNTIF($AW$10:$BA$10,"&lt;"&amp;Z1744)+1)</f>
        <v>2.0000000000000001E-4</v>
      </c>
      <c r="AD1744" s="62">
        <v>1.0452999999999999</v>
      </c>
      <c r="AE1744" s="61">
        <f t="array" ref="AE1744">INDEX($AT$11:$AV$66,MATCH($C1744&amp;$G1744,$AO$11:$AO$66&amp;$AP$11:$AP$66,0),COUNTIF($AT$10:$AV$10,"&lt;"&amp;AD1744)+1)</f>
        <v>5.9999999999999995E-4</v>
      </c>
      <c r="AF1744" s="111">
        <f t="shared" si="403"/>
        <v>1.0182367061317361</v>
      </c>
      <c r="AG1744" s="121">
        <f t="array" ref="AG1744">INDEX($AW$11:$BA$66,MATCH($C1744&amp;$G1744,$AO$11:$AO$66&amp;$AP$11:$AP$66,0),COUNTIF($AW$10:$BA$10,"&lt;"&amp;AD1744)+1)</f>
        <v>2.0000000000000001E-4</v>
      </c>
    </row>
    <row r="1745" spans="2:33" ht="12.75" customHeight="1" x14ac:dyDescent="0.3">
      <c r="B1745" s="81" t="str">
        <f t="shared" si="391"/>
        <v>1 1/16-18 UNEF</v>
      </c>
      <c r="C1745" s="71" t="s">
        <v>498</v>
      </c>
      <c r="D1745" s="71"/>
      <c r="E1745" s="79" t="s">
        <v>48</v>
      </c>
      <c r="F1745" s="82" t="s">
        <v>525</v>
      </c>
      <c r="G1745" s="58">
        <v>18</v>
      </c>
      <c r="H1745" s="71" t="s">
        <v>521</v>
      </c>
      <c r="I1745" s="71" t="s">
        <v>660</v>
      </c>
      <c r="J1745" s="71" t="s">
        <v>588</v>
      </c>
      <c r="K1745" s="71" t="s">
        <v>600</v>
      </c>
      <c r="L1745" s="85">
        <f t="shared" si="392"/>
        <v>26.951899999999998</v>
      </c>
      <c r="M1745" s="85">
        <f t="shared" si="393"/>
        <v>1.4111</v>
      </c>
      <c r="N1745" s="71">
        <v>60</v>
      </c>
      <c r="O1745" s="100">
        <f t="shared" si="394"/>
        <v>26.527799999999999</v>
      </c>
      <c r="P1745" s="85">
        <f t="shared" si="395"/>
        <v>0</v>
      </c>
      <c r="Q1745" s="58">
        <f t="shared" si="396"/>
        <v>12.7</v>
      </c>
      <c r="R1745" s="100">
        <f t="shared" si="397"/>
        <v>25.916699999999999</v>
      </c>
      <c r="S1745" s="85">
        <f t="shared" si="398"/>
        <v>0</v>
      </c>
      <c r="T1745" s="58">
        <f t="shared" si="399"/>
        <v>3.8</v>
      </c>
      <c r="U1745" s="58">
        <f t="shared" si="400"/>
        <v>3.8</v>
      </c>
      <c r="V1745" s="58">
        <f t="array" ref="V1745">INDEX(AS$11:AS$66,MATCH(C1745&amp;G1745,AO$11:AO$66&amp;AP$11:AP$66,0),0)</f>
        <v>8</v>
      </c>
      <c r="X1745" s="120">
        <f t="shared" si="401"/>
        <v>5.5555555555555552E-2</v>
      </c>
      <c r="Y1745" s="61">
        <f t="array" ref="Y1745">INDEX($AQ$11:$AR$66,MATCH($C1745&amp;$G1745,$AO$11:$AO$66&amp;$AP$11:$AP$66,0),COUNTIF($AQ$10:$AR$10,"&lt;"&amp;Z1745)+1)</f>
        <v>1.4999999999999999E-4</v>
      </c>
      <c r="Z1745" s="123">
        <v>1.0610999999999999</v>
      </c>
      <c r="AA1745" s="61">
        <f t="array" ref="AA1745">INDEX($AT$11:$AV$66,MATCH($C1745&amp;$G1745,$AO$11:$AO$66&amp;$AP$11:$AP$66,0),COUNTIF($AT$10:$AV$10,"&lt;"&amp;Z1745)+1)</f>
        <v>5.0000000000000001E-4</v>
      </c>
      <c r="AB1745" s="111">
        <f t="shared" si="402"/>
        <v>1.0250156081756483</v>
      </c>
      <c r="AC1745" s="121">
        <f t="array" ref="AC1745">INDEX($AW$11:$BA$66,MATCH($C1745&amp;$G1745,$AO$11:$AO$66&amp;$AP$11:$AP$66,0),COUNTIF($AW$10:$BA$10,"&lt;"&amp;Z1745)+1)</f>
        <v>1.4999999999999999E-4</v>
      </c>
      <c r="AD1745" s="62">
        <v>1.0444</v>
      </c>
      <c r="AE1745" s="61">
        <f t="array" ref="AE1745">INDEX($AT$11:$AV$66,MATCH($C1745&amp;$G1745,$AO$11:$AO$66&amp;$AP$11:$AP$66,0),COUNTIF($AT$10:$AV$10,"&lt;"&amp;AD1745)+1)</f>
        <v>5.0000000000000001E-4</v>
      </c>
      <c r="AF1745" s="111">
        <f t="shared" si="403"/>
        <v>1.0203437387837655</v>
      </c>
      <c r="AG1745" s="121">
        <f t="array" ref="AG1745">INDEX($AW$11:$BA$66,MATCH($C1745&amp;$G1745,$AO$11:$AO$66&amp;$AP$11:$AP$66,0),COUNTIF($AW$10:$BA$10,"&lt;"&amp;AD1745)+1)</f>
        <v>1.4999999999999999E-4</v>
      </c>
    </row>
    <row r="1746" spans="2:33" ht="12.75" customHeight="1" x14ac:dyDescent="0.3">
      <c r="B1746" s="81" t="str">
        <f t="shared" si="391"/>
        <v>1 1/16-18 UNEF</v>
      </c>
      <c r="C1746" s="71" t="s">
        <v>498</v>
      </c>
      <c r="D1746" s="71"/>
      <c r="E1746" s="79" t="s">
        <v>48</v>
      </c>
      <c r="F1746" s="82" t="s">
        <v>525</v>
      </c>
      <c r="G1746" s="58">
        <v>18</v>
      </c>
      <c r="H1746" s="71" t="s">
        <v>521</v>
      </c>
      <c r="I1746" s="71" t="s">
        <v>661</v>
      </c>
      <c r="J1746" s="71" t="s">
        <v>588</v>
      </c>
      <c r="K1746" s="71" t="s">
        <v>600</v>
      </c>
      <c r="L1746" s="85">
        <f t="shared" si="392"/>
        <v>26.987500000000001</v>
      </c>
      <c r="M1746" s="85">
        <f t="shared" si="393"/>
        <v>1.4111</v>
      </c>
      <c r="N1746" s="71">
        <v>60</v>
      </c>
      <c r="O1746" s="100">
        <f t="shared" si="394"/>
        <v>26.5913</v>
      </c>
      <c r="P1746" s="85">
        <f t="shared" si="395"/>
        <v>0</v>
      </c>
      <c r="Q1746" s="58">
        <f t="shared" si="396"/>
        <v>12.7</v>
      </c>
      <c r="R1746" s="100">
        <f t="shared" si="397"/>
        <v>25.9802</v>
      </c>
      <c r="S1746" s="85">
        <f t="shared" si="398"/>
        <v>0</v>
      </c>
      <c r="T1746" s="58">
        <f t="shared" si="399"/>
        <v>3.8</v>
      </c>
      <c r="U1746" s="58">
        <f t="shared" si="400"/>
        <v>3.8</v>
      </c>
      <c r="V1746" s="58">
        <f t="array" ref="V1746">INDEX(AS$11:AS$66,MATCH(C1746&amp;G1746,AO$11:AO$66&amp;AP$11:AP$66,0),0)</f>
        <v>8</v>
      </c>
      <c r="X1746" s="120">
        <f t="shared" si="401"/>
        <v>5.5555555555555552E-2</v>
      </c>
      <c r="Y1746" s="61">
        <f t="array" ref="Y1746">INDEX($AQ$11:$AR$66,MATCH($C1746&amp;$G1746,$AO$11:$AO$66&amp;$AP$11:$AP$66,0),COUNTIF($AQ$10:$AR$10,"&lt;"&amp;Z1746)+1)</f>
        <v>1.4999999999999999E-4</v>
      </c>
      <c r="Z1746" s="61">
        <f>INDEX(AJ$11:AJ$92,MATCH(F1746,AI$11:AI$92,0))</f>
        <v>1.0625</v>
      </c>
      <c r="AA1746" s="61">
        <f t="array" ref="AA1746">INDEX($AT$11:$AV$66,MATCH($C1746&amp;$G1746,$AO$11:$AO$66&amp;$AP$11:$AP$66,0),COUNTIF($AT$10:$AV$10,"&lt;"&amp;Z1746)+1)</f>
        <v>5.0000000000000001E-4</v>
      </c>
      <c r="AB1746" s="111">
        <f t="shared" si="402"/>
        <v>1.0264156081756484</v>
      </c>
      <c r="AC1746" s="121">
        <f t="array" ref="AC1746">INDEX($AW$11:$BA$66,MATCH($C1746&amp;$G1746,$AO$11:$AO$66&amp;$AP$11:$AP$66,0),COUNTIF($AW$10:$BA$10,"&lt;"&amp;Z1746)+1)</f>
        <v>1.4999999999999999E-4</v>
      </c>
      <c r="AD1746" s="62">
        <v>1.0468999999999999</v>
      </c>
      <c r="AE1746" s="61">
        <f t="array" ref="AE1746">INDEX($AT$11:$AV$66,MATCH($C1746&amp;$G1746,$AO$11:$AO$66&amp;$AP$11:$AP$66,0),COUNTIF($AT$10:$AV$10,"&lt;"&amp;AD1746)+1)</f>
        <v>5.0000000000000001E-4</v>
      </c>
      <c r="AF1746" s="111">
        <f t="shared" si="403"/>
        <v>1.0228437387837654</v>
      </c>
      <c r="AG1746" s="121">
        <f t="array" ref="AG1746">INDEX($AW$11:$BA$66,MATCH($C1746&amp;$G1746,$AO$11:$AO$66&amp;$AP$11:$AP$66,0),COUNTIF($AW$10:$BA$10,"&lt;"&amp;AD1746)+1)</f>
        <v>1.4999999999999999E-4</v>
      </c>
    </row>
    <row r="1747" spans="2:33" ht="12.75" customHeight="1" x14ac:dyDescent="0.3">
      <c r="B1747" s="81" t="str">
        <f t="shared" si="391"/>
        <v>1 1/16-20 UN</v>
      </c>
      <c r="C1747" s="71" t="s">
        <v>498</v>
      </c>
      <c r="D1747" s="71"/>
      <c r="E1747" s="79" t="s">
        <v>604</v>
      </c>
      <c r="F1747" s="82" t="s">
        <v>525</v>
      </c>
      <c r="G1747" s="58">
        <v>20</v>
      </c>
      <c r="H1747" s="71" t="s">
        <v>521</v>
      </c>
      <c r="I1747" s="71" t="s">
        <v>660</v>
      </c>
      <c r="J1747" s="71" t="s">
        <v>588</v>
      </c>
      <c r="K1747" s="71" t="s">
        <v>600</v>
      </c>
      <c r="L1747" s="85">
        <f t="shared" si="392"/>
        <v>26.951899999999998</v>
      </c>
      <c r="M1747" s="85">
        <f t="shared" si="393"/>
        <v>1.27</v>
      </c>
      <c r="N1747" s="71">
        <v>60</v>
      </c>
      <c r="O1747" s="100">
        <f t="shared" si="394"/>
        <v>26.563300000000002</v>
      </c>
      <c r="P1747" s="85">
        <f t="shared" si="395"/>
        <v>0</v>
      </c>
      <c r="Q1747" s="58">
        <f t="shared" si="396"/>
        <v>12.7</v>
      </c>
      <c r="R1747" s="100">
        <f t="shared" si="397"/>
        <v>26.013400000000001</v>
      </c>
      <c r="S1747" s="85">
        <f t="shared" si="398"/>
        <v>0</v>
      </c>
      <c r="T1747" s="58">
        <f t="shared" si="399"/>
        <v>3.8</v>
      </c>
      <c r="U1747" s="58">
        <f t="shared" si="400"/>
        <v>3.8</v>
      </c>
      <c r="V1747" s="58">
        <f t="array" ref="V1747">INDEX(AS$11:AS$66,MATCH(C1747&amp;G1747,AO$11:AO$66&amp;AP$11:AP$66,0),0)</f>
        <v>8</v>
      </c>
      <c r="X1747" s="120">
        <f t="shared" si="401"/>
        <v>0.05</v>
      </c>
      <c r="Y1747" s="61">
        <f t="array" ref="Y1747">INDEX($AQ$11:$AR$66,MATCH($C1747&amp;$G1747,$AO$11:$AO$66&amp;$AP$11:$AP$66,0),COUNTIF($AQ$10:$AR$10,"&lt;"&amp;Z1747)+1)</f>
        <v>1.4999999999999999E-4</v>
      </c>
      <c r="Z1747" s="123">
        <v>1.0610999999999999</v>
      </c>
      <c r="AA1747" s="61">
        <f t="array" ref="AA1747">INDEX($AT$11:$AV$66,MATCH($C1747&amp;$G1747,$AO$11:$AO$66&amp;$AP$11:$AP$66,0),COUNTIF($AT$10:$AV$10,"&lt;"&amp;Z1747)+1)</f>
        <v>5.0000000000000001E-4</v>
      </c>
      <c r="AB1747" s="111">
        <f t="shared" si="402"/>
        <v>1.0286240473580834</v>
      </c>
      <c r="AC1747" s="121">
        <f t="array" ref="AC1747">INDEX($AW$11:$BA$66,MATCH($C1747&amp;$G1747,$AO$11:$AO$66&amp;$AP$11:$AP$66,0),COUNTIF($AW$10:$BA$10,"&lt;"&amp;Z1747)+1)</f>
        <v>1.4999999999999999E-4</v>
      </c>
      <c r="AD1747" s="62">
        <v>1.0458000000000001</v>
      </c>
      <c r="AE1747" s="61">
        <f t="array" ref="AE1747">INDEX($AT$11:$AV$66,MATCH($C1747&amp;$G1747,$AO$11:$AO$66&amp;$AP$11:$AP$66,0),COUNTIF($AT$10:$AV$10,"&lt;"&amp;AD1747)+1)</f>
        <v>5.0000000000000001E-4</v>
      </c>
      <c r="AF1747" s="111">
        <f t="shared" si="403"/>
        <v>1.024149364905389</v>
      </c>
      <c r="AG1747" s="121">
        <f t="array" ref="AG1747">INDEX($AW$11:$BA$66,MATCH($C1747&amp;$G1747,$AO$11:$AO$66&amp;$AP$11:$AP$66,0),COUNTIF($AW$10:$BA$10,"&lt;"&amp;AD1747)+1)</f>
        <v>1.4999999999999999E-4</v>
      </c>
    </row>
    <row r="1748" spans="2:33" ht="12.75" customHeight="1" x14ac:dyDescent="0.3">
      <c r="B1748" s="81" t="str">
        <f t="shared" si="391"/>
        <v>1 1/16-20 UN</v>
      </c>
      <c r="C1748" s="71" t="s">
        <v>498</v>
      </c>
      <c r="D1748" s="71"/>
      <c r="E1748" s="79" t="s">
        <v>604</v>
      </c>
      <c r="F1748" s="82" t="s">
        <v>525</v>
      </c>
      <c r="G1748" s="58">
        <v>20</v>
      </c>
      <c r="H1748" s="71" t="s">
        <v>521</v>
      </c>
      <c r="I1748" s="71" t="s">
        <v>661</v>
      </c>
      <c r="J1748" s="71" t="s">
        <v>588</v>
      </c>
      <c r="K1748" s="71" t="s">
        <v>600</v>
      </c>
      <c r="L1748" s="85">
        <f t="shared" si="392"/>
        <v>26.987500000000001</v>
      </c>
      <c r="M1748" s="85">
        <f t="shared" si="393"/>
        <v>1.27</v>
      </c>
      <c r="N1748" s="71">
        <v>60</v>
      </c>
      <c r="O1748" s="100">
        <f t="shared" si="394"/>
        <v>26.626799999999999</v>
      </c>
      <c r="P1748" s="85">
        <f t="shared" si="395"/>
        <v>0</v>
      </c>
      <c r="Q1748" s="58">
        <f t="shared" si="396"/>
        <v>12.7</v>
      </c>
      <c r="R1748" s="100">
        <f t="shared" si="397"/>
        <v>26.076899999999998</v>
      </c>
      <c r="S1748" s="85">
        <f t="shared" si="398"/>
        <v>0</v>
      </c>
      <c r="T1748" s="58">
        <f t="shared" si="399"/>
        <v>3.8</v>
      </c>
      <c r="U1748" s="58">
        <f t="shared" si="400"/>
        <v>3.8</v>
      </c>
      <c r="V1748" s="58">
        <f t="array" ref="V1748">INDEX(AS$11:AS$66,MATCH(C1748&amp;G1748,AO$11:AO$66&amp;AP$11:AP$66,0),0)</f>
        <v>8</v>
      </c>
      <c r="X1748" s="120">
        <f t="shared" si="401"/>
        <v>0.05</v>
      </c>
      <c r="Y1748" s="61">
        <f t="array" ref="Y1748">INDEX($AQ$11:$AR$66,MATCH($C1748&amp;$G1748,$AO$11:$AO$66&amp;$AP$11:$AP$66,0),COUNTIF($AQ$10:$AR$10,"&lt;"&amp;Z1748)+1)</f>
        <v>1.4999999999999999E-4</v>
      </c>
      <c r="Z1748" s="61">
        <f>INDEX(AJ$11:AJ$92,MATCH(F1748,AI$11:AI$92,0))</f>
        <v>1.0625</v>
      </c>
      <c r="AA1748" s="61">
        <f t="array" ref="AA1748">INDEX($AT$11:$AV$66,MATCH($C1748&amp;$G1748,$AO$11:$AO$66&amp;$AP$11:$AP$66,0),COUNTIF($AT$10:$AV$10,"&lt;"&amp;Z1748)+1)</f>
        <v>5.0000000000000001E-4</v>
      </c>
      <c r="AB1748" s="111">
        <f t="shared" si="402"/>
        <v>1.0300240473580835</v>
      </c>
      <c r="AC1748" s="121">
        <f t="array" ref="AC1748">INDEX($AW$11:$BA$66,MATCH($C1748&amp;$G1748,$AO$11:$AO$66&amp;$AP$11:$AP$66,0),COUNTIF($AW$10:$BA$10,"&lt;"&amp;Z1748)+1)</f>
        <v>1.4999999999999999E-4</v>
      </c>
      <c r="AD1748" s="62">
        <v>1.0483</v>
      </c>
      <c r="AE1748" s="61">
        <f t="array" ref="AE1748">INDEX($AT$11:$AV$66,MATCH($C1748&amp;$G1748,$AO$11:$AO$66&amp;$AP$11:$AP$66,0),COUNTIF($AT$10:$AV$10,"&lt;"&amp;AD1748)+1)</f>
        <v>5.0000000000000001E-4</v>
      </c>
      <c r="AF1748" s="111">
        <f t="shared" si="403"/>
        <v>1.0266493649053889</v>
      </c>
      <c r="AG1748" s="121">
        <f t="array" ref="AG1748">INDEX($AW$11:$BA$66,MATCH($C1748&amp;$G1748,$AO$11:$AO$66&amp;$AP$11:$AP$66,0),COUNTIF($AW$10:$BA$10,"&lt;"&amp;AD1748)+1)</f>
        <v>1.4999999999999999E-4</v>
      </c>
    </row>
    <row r="1749" spans="2:33" ht="12.75" customHeight="1" x14ac:dyDescent="0.3">
      <c r="B1749" s="81" t="str">
        <f t="shared" si="391"/>
        <v>1 1/16-28 UN</v>
      </c>
      <c r="C1749" s="71" t="s">
        <v>498</v>
      </c>
      <c r="D1749" s="71"/>
      <c r="E1749" s="79" t="s">
        <v>604</v>
      </c>
      <c r="F1749" s="82" t="s">
        <v>525</v>
      </c>
      <c r="G1749" s="58">
        <v>28</v>
      </c>
      <c r="H1749" s="71" t="s">
        <v>521</v>
      </c>
      <c r="I1749" s="71" t="s">
        <v>660</v>
      </c>
      <c r="J1749" s="71" t="s">
        <v>588</v>
      </c>
      <c r="K1749" s="71" t="s">
        <v>600</v>
      </c>
      <c r="L1749" s="85">
        <f t="shared" si="392"/>
        <v>26.957000000000001</v>
      </c>
      <c r="M1749" s="85">
        <f t="shared" si="393"/>
        <v>0.90710000000000002</v>
      </c>
      <c r="N1749" s="71">
        <v>60</v>
      </c>
      <c r="O1749" s="100">
        <f t="shared" si="394"/>
        <v>26.659800000000001</v>
      </c>
      <c r="P1749" s="85">
        <f t="shared" si="395"/>
        <v>0</v>
      </c>
      <c r="Q1749" s="58">
        <f t="shared" si="396"/>
        <v>12.7</v>
      </c>
      <c r="R1749" s="100">
        <f t="shared" si="397"/>
        <v>26.266999999999999</v>
      </c>
      <c r="S1749" s="85">
        <f t="shared" si="398"/>
        <v>0</v>
      </c>
      <c r="T1749" s="58">
        <f t="shared" si="399"/>
        <v>3.8</v>
      </c>
      <c r="U1749" s="58">
        <f t="shared" si="400"/>
        <v>3.8</v>
      </c>
      <c r="V1749" s="58">
        <f t="array" ref="V1749">INDEX(AS$11:AS$66,MATCH(C1749&amp;G1749,AO$11:AO$66&amp;AP$11:AP$66,0),0)</f>
        <v>8</v>
      </c>
      <c r="X1749" s="120">
        <f t="shared" si="401"/>
        <v>3.5714285714285712E-2</v>
      </c>
      <c r="Y1749" s="61">
        <f t="array" ref="Y1749">INDEX($AQ$11:$AR$66,MATCH($C1749&amp;$G1749,$AO$11:$AO$66&amp;$AP$11:$AP$66,0),COUNTIF($AQ$10:$AR$10,"&lt;"&amp;Z1749)+1)</f>
        <v>1.4999999999999999E-4</v>
      </c>
      <c r="Z1749" s="123">
        <v>1.0612999999999999</v>
      </c>
      <c r="AA1749" s="61">
        <f t="array" ref="AA1749">INDEX($AT$11:$AV$66,MATCH($C1749&amp;$G1749,$AO$11:$AO$66&amp;$AP$11:$AP$66,0),COUNTIF($AT$10:$AV$10,"&lt;"&amp;Z1749)+1)</f>
        <v>5.0000000000000001E-4</v>
      </c>
      <c r="AB1749" s="111">
        <f t="shared" si="402"/>
        <v>1.0381028909700596</v>
      </c>
      <c r="AC1749" s="121">
        <f t="array" ref="AC1749">INDEX($AW$11:$BA$66,MATCH($C1749&amp;$G1749,$AO$11:$AO$66&amp;$AP$11:$AP$66,0),COUNTIF($AW$10:$BA$10,"&lt;"&amp;Z1749)+1)</f>
        <v>1.4999999999999999E-4</v>
      </c>
      <c r="AD1749" s="62">
        <v>1.0496000000000001</v>
      </c>
      <c r="AE1749" s="61">
        <f t="array" ref="AE1749">INDEX($AT$11:$AV$66,MATCH($C1749&amp;$G1749,$AO$11:$AO$66&amp;$AP$11:$AP$66,0),COUNTIF($AT$10:$AV$10,"&lt;"&amp;AD1749)+1)</f>
        <v>5.0000000000000001E-4</v>
      </c>
      <c r="AF1749" s="111">
        <f t="shared" si="403"/>
        <v>1.0341352606467065</v>
      </c>
      <c r="AG1749" s="121">
        <f t="array" ref="AG1749">INDEX($AW$11:$BA$66,MATCH($C1749&amp;$G1749,$AO$11:$AO$66&amp;$AP$11:$AP$66,0),COUNTIF($AW$10:$BA$10,"&lt;"&amp;AD1749)+1)</f>
        <v>1.4999999999999999E-4</v>
      </c>
    </row>
    <row r="1750" spans="2:33" ht="12.75" customHeight="1" x14ac:dyDescent="0.3">
      <c r="B1750" s="81" t="str">
        <f t="shared" ref="B1750:B1813" si="404">CONCATENATE(F1750,"-",G1750," ",E1750)</f>
        <v>1 1/16-28 UN</v>
      </c>
      <c r="C1750" s="71" t="s">
        <v>498</v>
      </c>
      <c r="D1750" s="71"/>
      <c r="E1750" s="79" t="s">
        <v>604</v>
      </c>
      <c r="F1750" s="82" t="s">
        <v>525</v>
      </c>
      <c r="G1750" s="58">
        <v>28</v>
      </c>
      <c r="H1750" s="71" t="s">
        <v>521</v>
      </c>
      <c r="I1750" s="71" t="s">
        <v>661</v>
      </c>
      <c r="J1750" s="71" t="s">
        <v>588</v>
      </c>
      <c r="K1750" s="71" t="s">
        <v>600</v>
      </c>
      <c r="L1750" s="85">
        <f t="shared" ref="L1750:L1813" si="405">ROUND(Z1750*25.4,4)</f>
        <v>26.987500000000001</v>
      </c>
      <c r="M1750" s="85">
        <f t="shared" ref="M1750:M1813" si="406">ROUND(X1750*25.4,4)</f>
        <v>0.90710000000000002</v>
      </c>
      <c r="N1750" s="71">
        <v>60</v>
      </c>
      <c r="O1750" s="100">
        <f t="shared" ref="O1750:O1813" si="407">ROUND(IF(H1750="GO",Z1750,AD1750)*25.4,4)</f>
        <v>26.715699999999998</v>
      </c>
      <c r="P1750" s="85">
        <f t="shared" ref="P1750:P1813" si="408">IF(H1750="GO",IF(AA1750="-",AA1750,ROUND(AA1750*25.4*1000,1)),0)</f>
        <v>0</v>
      </c>
      <c r="Q1750" s="58">
        <f t="shared" ref="Q1750:Q1813" si="409">IF(H1750="NOT GO",IF(AE1750="-",AE1750,ROUND(AE1750*25.4*1000,1)),0)</f>
        <v>12.7</v>
      </c>
      <c r="R1750" s="100">
        <f t="shared" ref="R1750:R1813" si="410">ROUND(IF(H1750="GO",AB1750,AF1750)*25.4,4)</f>
        <v>26.322900000000001</v>
      </c>
      <c r="S1750" s="85">
        <f t="shared" ref="S1750:S1813" si="411">IF(H1750="GO",IF(AC1750="-",AC1750,ROUND(AC1750*25.4*1000,1)),0)</f>
        <v>0</v>
      </c>
      <c r="T1750" s="58">
        <f t="shared" ref="T1750:T1813" si="412">IF(H1750="NOT GO",IF(AG1750="-",AG1750,ROUND(AG1750*25.4*1000,1)),0)</f>
        <v>3.8</v>
      </c>
      <c r="U1750" s="58">
        <f t="shared" ref="U1750:U1813" si="413">IF(Y1750="-",Y1750,ROUND(Y1750*25.4*1000,1))</f>
        <v>3.8</v>
      </c>
      <c r="V1750" s="58">
        <f t="array" ref="V1750">INDEX(AS$11:AS$66,MATCH(C1750&amp;G1750,AO$11:AO$66&amp;AP$11:AP$66,0),0)</f>
        <v>8</v>
      </c>
      <c r="X1750" s="120">
        <f t="shared" ref="X1750:X1813" si="414">INDEX(AM$11:AM$38,MATCH(G1750,AL$11:AL$38,0),0)</f>
        <v>3.5714285714285712E-2</v>
      </c>
      <c r="Y1750" s="61">
        <f t="array" ref="Y1750">INDEX($AQ$11:$AR$66,MATCH($C1750&amp;$G1750,$AO$11:$AO$66&amp;$AP$11:$AP$66,0),COUNTIF($AQ$10:$AR$10,"&lt;"&amp;Z1750)+1)</f>
        <v>1.4999999999999999E-4</v>
      </c>
      <c r="Z1750" s="61">
        <f>INDEX(AJ$11:AJ$92,MATCH(F1750,AI$11:AI$92,0))</f>
        <v>1.0625</v>
      </c>
      <c r="AA1750" s="61">
        <f t="array" ref="AA1750">INDEX($AT$11:$AV$66,MATCH($C1750&amp;$G1750,$AO$11:$AO$66&amp;$AP$11:$AP$66,0),COUNTIF($AT$10:$AV$10,"&lt;"&amp;Z1750)+1)</f>
        <v>5.0000000000000001E-4</v>
      </c>
      <c r="AB1750" s="111">
        <f t="shared" ref="AB1750:AB1813" si="415">Z1750-(3/8)*2*(TAN(RADIANS(60))/2)/G1750</f>
        <v>1.0393028909700597</v>
      </c>
      <c r="AC1750" s="121">
        <f t="array" ref="AC1750">INDEX($AW$11:$BA$66,MATCH($C1750&amp;$G1750,$AO$11:$AO$66&amp;$AP$11:$AP$66,0),COUNTIF($AW$10:$BA$10,"&lt;"&amp;Z1750)+1)</f>
        <v>1.4999999999999999E-4</v>
      </c>
      <c r="AD1750" s="62">
        <v>1.0518000000000001</v>
      </c>
      <c r="AE1750" s="61">
        <f t="array" ref="AE1750">INDEX($AT$11:$AV$66,MATCH($C1750&amp;$G1750,$AO$11:$AO$66&amp;$AP$11:$AP$66,0),COUNTIF($AT$10:$AV$10,"&lt;"&amp;AD1750)+1)</f>
        <v>5.0000000000000001E-4</v>
      </c>
      <c r="AF1750" s="111">
        <f t="shared" ref="AF1750:AF1813" si="416">AD1750-(TAN(RADIANS(60))/2)/G1750/4*2</f>
        <v>1.0363352606467064</v>
      </c>
      <c r="AG1750" s="121">
        <f t="array" ref="AG1750">INDEX($AW$11:$BA$66,MATCH($C1750&amp;$G1750,$AO$11:$AO$66&amp;$AP$11:$AP$66,0),COUNTIF($AW$10:$BA$10,"&lt;"&amp;AD1750)+1)</f>
        <v>1.4999999999999999E-4</v>
      </c>
    </row>
    <row r="1751" spans="2:33" ht="12.75" customHeight="1" x14ac:dyDescent="0.3">
      <c r="B1751" s="81" t="str">
        <f t="shared" si="404"/>
        <v>1 1/8-8 UN</v>
      </c>
      <c r="C1751" s="71" t="s">
        <v>498</v>
      </c>
      <c r="D1751" s="71"/>
      <c r="E1751" s="79" t="s">
        <v>604</v>
      </c>
      <c r="F1751" s="82" t="s">
        <v>55</v>
      </c>
      <c r="G1751" s="58">
        <v>8</v>
      </c>
      <c r="H1751" s="71" t="s">
        <v>521</v>
      </c>
      <c r="I1751" s="71" t="s">
        <v>660</v>
      </c>
      <c r="J1751" s="71" t="s">
        <v>588</v>
      </c>
      <c r="K1751" s="71" t="s">
        <v>600</v>
      </c>
      <c r="L1751" s="85">
        <f t="shared" si="405"/>
        <v>28.521699999999999</v>
      </c>
      <c r="M1751" s="85">
        <f t="shared" si="406"/>
        <v>3.1749999999999998</v>
      </c>
      <c r="N1751" s="71">
        <v>60</v>
      </c>
      <c r="O1751" s="100">
        <f t="shared" si="407"/>
        <v>27.658100000000001</v>
      </c>
      <c r="P1751" s="85">
        <f t="shared" si="408"/>
        <v>0</v>
      </c>
      <c r="Q1751" s="58">
        <f t="shared" si="409"/>
        <v>17.8</v>
      </c>
      <c r="R1751" s="100">
        <f t="shared" si="410"/>
        <v>26.283200000000001</v>
      </c>
      <c r="S1751" s="85">
        <f t="shared" si="411"/>
        <v>0</v>
      </c>
      <c r="T1751" s="58">
        <f t="shared" si="412"/>
        <v>5.0999999999999996</v>
      </c>
      <c r="U1751" s="58">
        <f t="shared" si="413"/>
        <v>6.4</v>
      </c>
      <c r="V1751" s="58">
        <f t="array" ref="V1751">INDEX(AS$11:AS$66,MATCH(C1751&amp;G1751,AO$11:AO$66&amp;AP$11:AP$66,0),0)</f>
        <v>5</v>
      </c>
      <c r="X1751" s="120">
        <f t="shared" si="414"/>
        <v>0.125</v>
      </c>
      <c r="Y1751" s="61">
        <f t="array" ref="Y1751">INDEX($AQ$11:$AR$66,MATCH($C1751&amp;$G1751,$AO$11:$AO$66&amp;$AP$11:$AP$66,0),COUNTIF($AQ$10:$AR$10,"&lt;"&amp;Z1751)+1)</f>
        <v>2.5000000000000001E-4</v>
      </c>
      <c r="Z1751" s="123">
        <v>1.1229</v>
      </c>
      <c r="AA1751" s="61">
        <f t="array" ref="AA1751">INDEX($AT$11:$AV$66,MATCH($C1751&amp;$G1751,$AO$11:$AO$66&amp;$AP$11:$AP$66,0),COUNTIF($AT$10:$AV$10,"&lt;"&amp;Z1751)+1)</f>
        <v>6.9999999999999999E-4</v>
      </c>
      <c r="AB1751" s="111">
        <f t="shared" si="415"/>
        <v>1.0417101183952089</v>
      </c>
      <c r="AC1751" s="121">
        <f t="array" ref="AC1751">INDEX($AW$11:$BA$66,MATCH($C1751&amp;$G1751,$AO$11:$AO$66&amp;$AP$11:$AP$66,0),COUNTIF($AW$10:$BA$10,"&lt;"&amp;Z1751)+1)</f>
        <v>2.0000000000000001E-4</v>
      </c>
      <c r="AD1751" s="62">
        <v>1.0889</v>
      </c>
      <c r="AE1751" s="61">
        <f t="array" ref="AE1751">INDEX($AT$11:$AV$66,MATCH($C1751&amp;$G1751,$AO$11:$AO$66&amp;$AP$11:$AP$66,0),COUNTIF($AT$10:$AV$10,"&lt;"&amp;AD1751)+1)</f>
        <v>6.9999999999999999E-4</v>
      </c>
      <c r="AF1751" s="111">
        <f t="shared" si="416"/>
        <v>1.0347734122634726</v>
      </c>
      <c r="AG1751" s="121">
        <f t="array" ref="AG1751">INDEX($AW$11:$BA$66,MATCH($C1751&amp;$G1751,$AO$11:$AO$66&amp;$AP$11:$AP$66,0),COUNTIF($AW$10:$BA$10,"&lt;"&amp;AD1751)+1)</f>
        <v>2.0000000000000001E-4</v>
      </c>
    </row>
    <row r="1752" spans="2:33" ht="12.75" customHeight="1" x14ac:dyDescent="0.3">
      <c r="B1752" s="81" t="str">
        <f t="shared" si="404"/>
        <v>1 1/8-8 UN</v>
      </c>
      <c r="C1752" s="71" t="s">
        <v>498</v>
      </c>
      <c r="D1752" s="71"/>
      <c r="E1752" s="79" t="s">
        <v>604</v>
      </c>
      <c r="F1752" s="82" t="s">
        <v>55</v>
      </c>
      <c r="G1752" s="58">
        <v>8</v>
      </c>
      <c r="H1752" s="71" t="s">
        <v>521</v>
      </c>
      <c r="I1752" s="71" t="s">
        <v>661</v>
      </c>
      <c r="J1752" s="71" t="s">
        <v>588</v>
      </c>
      <c r="K1752" s="71" t="s">
        <v>600</v>
      </c>
      <c r="L1752" s="85">
        <f t="shared" si="405"/>
        <v>28.574999999999999</v>
      </c>
      <c r="M1752" s="85">
        <f t="shared" si="406"/>
        <v>3.1749999999999998</v>
      </c>
      <c r="N1752" s="71">
        <v>60</v>
      </c>
      <c r="O1752" s="100">
        <f t="shared" si="407"/>
        <v>27.7546</v>
      </c>
      <c r="P1752" s="85">
        <f t="shared" si="408"/>
        <v>0</v>
      </c>
      <c r="Q1752" s="58">
        <f t="shared" si="409"/>
        <v>17.8</v>
      </c>
      <c r="R1752" s="100">
        <f t="shared" si="410"/>
        <v>26.379799999999999</v>
      </c>
      <c r="S1752" s="85">
        <f t="shared" si="411"/>
        <v>0</v>
      </c>
      <c r="T1752" s="58">
        <f t="shared" si="412"/>
        <v>5.0999999999999996</v>
      </c>
      <c r="U1752" s="58">
        <f t="shared" si="413"/>
        <v>6.4</v>
      </c>
      <c r="V1752" s="58">
        <f t="array" ref="V1752">INDEX(AS$11:AS$66,MATCH(C1752&amp;G1752,AO$11:AO$66&amp;AP$11:AP$66,0),0)</f>
        <v>5</v>
      </c>
      <c r="X1752" s="120">
        <f t="shared" si="414"/>
        <v>0.125</v>
      </c>
      <c r="Y1752" s="61">
        <f t="array" ref="Y1752">INDEX($AQ$11:$AR$66,MATCH($C1752&amp;$G1752,$AO$11:$AO$66&amp;$AP$11:$AP$66,0),COUNTIF($AQ$10:$AR$10,"&lt;"&amp;Z1752)+1)</f>
        <v>2.5000000000000001E-4</v>
      </c>
      <c r="Z1752" s="61">
        <f>INDEX(AJ$11:AJ$92,MATCH(F1752,AI$11:AI$92,0))</f>
        <v>1.125</v>
      </c>
      <c r="AA1752" s="61">
        <f t="array" ref="AA1752">INDEX($AT$11:$AV$66,MATCH($C1752&amp;$G1752,$AO$11:$AO$66&amp;$AP$11:$AP$66,0),COUNTIF($AT$10:$AV$10,"&lt;"&amp;Z1752)+1)</f>
        <v>6.9999999999999999E-4</v>
      </c>
      <c r="AB1752" s="111">
        <f t="shared" si="415"/>
        <v>1.0438101183952089</v>
      </c>
      <c r="AC1752" s="121">
        <f t="array" ref="AC1752">INDEX($AW$11:$BA$66,MATCH($C1752&amp;$G1752,$AO$11:$AO$66&amp;$AP$11:$AP$66,0),COUNTIF($AW$10:$BA$10,"&lt;"&amp;Z1752)+1)</f>
        <v>2.0000000000000001E-4</v>
      </c>
      <c r="AD1752" s="62">
        <v>1.0927</v>
      </c>
      <c r="AE1752" s="61">
        <f t="array" ref="AE1752">INDEX($AT$11:$AV$66,MATCH($C1752&amp;$G1752,$AO$11:$AO$66&amp;$AP$11:$AP$66,0),COUNTIF($AT$10:$AV$10,"&lt;"&amp;AD1752)+1)</f>
        <v>6.9999999999999999E-4</v>
      </c>
      <c r="AF1752" s="111">
        <f t="shared" si="416"/>
        <v>1.0385734122634727</v>
      </c>
      <c r="AG1752" s="121">
        <f t="array" ref="AG1752">INDEX($AW$11:$BA$66,MATCH($C1752&amp;$G1752,$AO$11:$AO$66&amp;$AP$11:$AP$66,0),COUNTIF($AW$10:$BA$10,"&lt;"&amp;AD1752)+1)</f>
        <v>2.0000000000000001E-4</v>
      </c>
    </row>
    <row r="1753" spans="2:33" ht="12.75" customHeight="1" x14ac:dyDescent="0.3">
      <c r="B1753" s="81" t="str">
        <f t="shared" si="404"/>
        <v>1 1/8-16 UN</v>
      </c>
      <c r="C1753" s="71" t="s">
        <v>498</v>
      </c>
      <c r="D1753" s="71"/>
      <c r="E1753" s="79" t="s">
        <v>604</v>
      </c>
      <c r="F1753" s="82" t="s">
        <v>55</v>
      </c>
      <c r="G1753" s="58">
        <v>16</v>
      </c>
      <c r="H1753" s="71" t="s">
        <v>521</v>
      </c>
      <c r="I1753" s="71" t="s">
        <v>660</v>
      </c>
      <c r="J1753" s="71" t="s">
        <v>588</v>
      </c>
      <c r="K1753" s="71" t="s">
        <v>600</v>
      </c>
      <c r="L1753" s="85">
        <f t="shared" si="405"/>
        <v>28.536899999999999</v>
      </c>
      <c r="M1753" s="85">
        <f t="shared" si="406"/>
        <v>1.5874999999999999</v>
      </c>
      <c r="N1753" s="71">
        <v>60</v>
      </c>
      <c r="O1753" s="100">
        <f t="shared" si="407"/>
        <v>28.067</v>
      </c>
      <c r="P1753" s="85">
        <f t="shared" si="408"/>
        <v>0</v>
      </c>
      <c r="Q1753" s="58">
        <f t="shared" si="409"/>
        <v>15.2</v>
      </c>
      <c r="R1753" s="100">
        <f t="shared" si="410"/>
        <v>27.3796</v>
      </c>
      <c r="S1753" s="85">
        <f t="shared" si="411"/>
        <v>0</v>
      </c>
      <c r="T1753" s="58">
        <f t="shared" si="412"/>
        <v>5.0999999999999996</v>
      </c>
      <c r="U1753" s="58">
        <f t="shared" si="413"/>
        <v>3.8</v>
      </c>
      <c r="V1753" s="58">
        <f t="array" ref="V1753">INDEX(AS$11:AS$66,MATCH(C1753&amp;G1753,AO$11:AO$66&amp;AP$11:AP$66,0),0)</f>
        <v>8</v>
      </c>
      <c r="X1753" s="120">
        <f t="shared" si="414"/>
        <v>6.25E-2</v>
      </c>
      <c r="Y1753" s="61">
        <f t="array" ref="Y1753">INDEX($AQ$11:$AR$66,MATCH($C1753&amp;$G1753,$AO$11:$AO$66&amp;$AP$11:$AP$66,0),COUNTIF($AQ$10:$AR$10,"&lt;"&amp;Z1753)+1)</f>
        <v>1.4999999999999999E-4</v>
      </c>
      <c r="Z1753" s="123">
        <v>1.1234999999999999</v>
      </c>
      <c r="AA1753" s="61">
        <f t="array" ref="AA1753">INDEX($AT$11:$AV$66,MATCH($C1753&amp;$G1753,$AO$11:$AO$66&amp;$AP$11:$AP$66,0),COUNTIF($AT$10:$AV$10,"&lt;"&amp;Z1753)+1)</f>
        <v>5.9999999999999995E-4</v>
      </c>
      <c r="AB1753" s="111">
        <f t="shared" si="415"/>
        <v>1.0829050591976044</v>
      </c>
      <c r="AC1753" s="121">
        <f t="array" ref="AC1753">INDEX($AW$11:$BA$66,MATCH($C1753&amp;$G1753,$AO$11:$AO$66&amp;$AP$11:$AP$66,0),COUNTIF($AW$10:$BA$10,"&lt;"&amp;Z1753)+1)</f>
        <v>2.0000000000000001E-4</v>
      </c>
      <c r="AD1753" s="62">
        <v>1.105</v>
      </c>
      <c r="AE1753" s="61">
        <f t="array" ref="AE1753">INDEX($AT$11:$AV$66,MATCH($C1753&amp;$G1753,$AO$11:$AO$66&amp;$AP$11:$AP$66,0),COUNTIF($AT$10:$AV$10,"&lt;"&amp;AD1753)+1)</f>
        <v>5.9999999999999995E-4</v>
      </c>
      <c r="AF1753" s="111">
        <f t="shared" si="416"/>
        <v>1.0779367061317362</v>
      </c>
      <c r="AG1753" s="121">
        <f t="array" ref="AG1753">INDEX($AW$11:$BA$66,MATCH($C1753&amp;$G1753,$AO$11:$AO$66&amp;$AP$11:$AP$66,0),COUNTIF($AW$10:$BA$10,"&lt;"&amp;AD1753)+1)</f>
        <v>2.0000000000000001E-4</v>
      </c>
    </row>
    <row r="1754" spans="2:33" ht="12.75" customHeight="1" x14ac:dyDescent="0.3">
      <c r="B1754" s="81" t="str">
        <f t="shared" si="404"/>
        <v>1 1/8-16 UN</v>
      </c>
      <c r="C1754" s="71" t="s">
        <v>498</v>
      </c>
      <c r="D1754" s="71"/>
      <c r="E1754" s="79" t="s">
        <v>604</v>
      </c>
      <c r="F1754" s="82" t="s">
        <v>55</v>
      </c>
      <c r="G1754" s="58">
        <v>16</v>
      </c>
      <c r="H1754" s="71" t="s">
        <v>521</v>
      </c>
      <c r="I1754" s="71" t="s">
        <v>661</v>
      </c>
      <c r="J1754" s="71" t="s">
        <v>588</v>
      </c>
      <c r="K1754" s="71" t="s">
        <v>600</v>
      </c>
      <c r="L1754" s="85">
        <f t="shared" si="405"/>
        <v>28.574999999999999</v>
      </c>
      <c r="M1754" s="85">
        <f t="shared" si="406"/>
        <v>1.5874999999999999</v>
      </c>
      <c r="N1754" s="71">
        <v>60</v>
      </c>
      <c r="O1754" s="100">
        <f t="shared" si="407"/>
        <v>28.138100000000001</v>
      </c>
      <c r="P1754" s="85">
        <f t="shared" si="408"/>
        <v>0</v>
      </c>
      <c r="Q1754" s="58">
        <f t="shared" si="409"/>
        <v>15.2</v>
      </c>
      <c r="R1754" s="100">
        <f t="shared" si="410"/>
        <v>27.450700000000001</v>
      </c>
      <c r="S1754" s="85">
        <f t="shared" si="411"/>
        <v>0</v>
      </c>
      <c r="T1754" s="58">
        <f t="shared" si="412"/>
        <v>5.0999999999999996</v>
      </c>
      <c r="U1754" s="58">
        <f t="shared" si="413"/>
        <v>3.8</v>
      </c>
      <c r="V1754" s="58">
        <f t="array" ref="V1754">INDEX(AS$11:AS$66,MATCH(C1754&amp;G1754,AO$11:AO$66&amp;AP$11:AP$66,0),0)</f>
        <v>8</v>
      </c>
      <c r="X1754" s="120">
        <f t="shared" si="414"/>
        <v>6.25E-2</v>
      </c>
      <c r="Y1754" s="61">
        <f t="array" ref="Y1754">INDEX($AQ$11:$AR$66,MATCH($C1754&amp;$G1754,$AO$11:$AO$66&amp;$AP$11:$AP$66,0),COUNTIF($AQ$10:$AR$10,"&lt;"&amp;Z1754)+1)</f>
        <v>1.4999999999999999E-4</v>
      </c>
      <c r="Z1754" s="61">
        <f>INDEX(AJ$11:AJ$92,MATCH(F1754,AI$11:AI$92,0))</f>
        <v>1.125</v>
      </c>
      <c r="AA1754" s="61">
        <f t="array" ref="AA1754">INDEX($AT$11:$AV$66,MATCH($C1754&amp;$G1754,$AO$11:$AO$66&amp;$AP$11:$AP$66,0),COUNTIF($AT$10:$AV$10,"&lt;"&amp;Z1754)+1)</f>
        <v>5.9999999999999995E-4</v>
      </c>
      <c r="AB1754" s="111">
        <f t="shared" si="415"/>
        <v>1.0844050591976044</v>
      </c>
      <c r="AC1754" s="121">
        <f t="array" ref="AC1754">INDEX($AW$11:$BA$66,MATCH($C1754&amp;$G1754,$AO$11:$AO$66&amp;$AP$11:$AP$66,0),COUNTIF($AW$10:$BA$10,"&lt;"&amp;Z1754)+1)</f>
        <v>2.0000000000000001E-4</v>
      </c>
      <c r="AD1754" s="62">
        <v>1.1077999999999999</v>
      </c>
      <c r="AE1754" s="61">
        <f t="array" ref="AE1754">INDEX($AT$11:$AV$66,MATCH($C1754&amp;$G1754,$AO$11:$AO$66&amp;$AP$11:$AP$66,0),COUNTIF($AT$10:$AV$10,"&lt;"&amp;AD1754)+1)</f>
        <v>5.9999999999999995E-4</v>
      </c>
      <c r="AF1754" s="111">
        <f t="shared" si="416"/>
        <v>1.0807367061317361</v>
      </c>
      <c r="AG1754" s="121">
        <f t="array" ref="AG1754">INDEX($AW$11:$BA$66,MATCH($C1754&amp;$G1754,$AO$11:$AO$66&amp;$AP$11:$AP$66,0),COUNTIF($AW$10:$BA$10,"&lt;"&amp;AD1754)+1)</f>
        <v>2.0000000000000001E-4</v>
      </c>
    </row>
    <row r="1755" spans="2:33" ht="12.75" customHeight="1" x14ac:dyDescent="0.3">
      <c r="B1755" s="81" t="str">
        <f t="shared" si="404"/>
        <v>1 1/8-18 UNEF</v>
      </c>
      <c r="C1755" s="71" t="s">
        <v>498</v>
      </c>
      <c r="D1755" s="71"/>
      <c r="E1755" s="79" t="s">
        <v>48</v>
      </c>
      <c r="F1755" s="82" t="s">
        <v>55</v>
      </c>
      <c r="G1755" s="58">
        <v>18</v>
      </c>
      <c r="H1755" s="71" t="s">
        <v>521</v>
      </c>
      <c r="I1755" s="71" t="s">
        <v>660</v>
      </c>
      <c r="J1755" s="71" t="s">
        <v>588</v>
      </c>
      <c r="K1755" s="71" t="s">
        <v>600</v>
      </c>
      <c r="L1755" s="85">
        <f t="shared" si="405"/>
        <v>28.539400000000001</v>
      </c>
      <c r="M1755" s="85">
        <f t="shared" si="406"/>
        <v>1.4111</v>
      </c>
      <c r="N1755" s="71">
        <v>60</v>
      </c>
      <c r="O1755" s="100">
        <f t="shared" si="407"/>
        <v>28.115300000000001</v>
      </c>
      <c r="P1755" s="85">
        <f t="shared" si="408"/>
        <v>0</v>
      </c>
      <c r="Q1755" s="58">
        <f t="shared" si="409"/>
        <v>12.7</v>
      </c>
      <c r="R1755" s="100">
        <f t="shared" si="410"/>
        <v>27.504200000000001</v>
      </c>
      <c r="S1755" s="85">
        <f t="shared" si="411"/>
        <v>0</v>
      </c>
      <c r="T1755" s="58">
        <f t="shared" si="412"/>
        <v>3.8</v>
      </c>
      <c r="U1755" s="58">
        <f t="shared" si="413"/>
        <v>3.8</v>
      </c>
      <c r="V1755" s="58">
        <f t="array" ref="V1755">INDEX(AS$11:AS$66,MATCH(C1755&amp;G1755,AO$11:AO$66&amp;AP$11:AP$66,0),0)</f>
        <v>8</v>
      </c>
      <c r="X1755" s="120">
        <f t="shared" si="414"/>
        <v>5.5555555555555552E-2</v>
      </c>
      <c r="Y1755" s="61">
        <f t="array" ref="Y1755">INDEX($AQ$11:$AR$66,MATCH($C1755&amp;$G1755,$AO$11:$AO$66&amp;$AP$11:$AP$66,0),COUNTIF($AQ$10:$AR$10,"&lt;"&amp;Z1755)+1)</f>
        <v>1.4999999999999999E-4</v>
      </c>
      <c r="Z1755" s="123">
        <v>1.1235999999999999</v>
      </c>
      <c r="AA1755" s="61">
        <f t="array" ref="AA1755">INDEX($AT$11:$AV$66,MATCH($C1755&amp;$G1755,$AO$11:$AO$66&amp;$AP$11:$AP$66,0),COUNTIF($AT$10:$AV$10,"&lt;"&amp;Z1755)+1)</f>
        <v>5.0000000000000001E-4</v>
      </c>
      <c r="AB1755" s="111">
        <f t="shared" si="415"/>
        <v>1.0875156081756483</v>
      </c>
      <c r="AC1755" s="121">
        <f t="array" ref="AC1755">INDEX($AW$11:$BA$66,MATCH($C1755&amp;$G1755,$AO$11:$AO$66&amp;$AP$11:$AP$66,0),COUNTIF($AW$10:$BA$10,"&lt;"&amp;Z1755)+1)</f>
        <v>1.4999999999999999E-4</v>
      </c>
      <c r="AD1755" s="62">
        <v>1.1069</v>
      </c>
      <c r="AE1755" s="61">
        <f t="array" ref="AE1755">INDEX($AT$11:$AV$66,MATCH($C1755&amp;$G1755,$AO$11:$AO$66&amp;$AP$11:$AP$66,0),COUNTIF($AT$10:$AV$10,"&lt;"&amp;AD1755)+1)</f>
        <v>5.0000000000000001E-4</v>
      </c>
      <c r="AF1755" s="111">
        <f t="shared" si="416"/>
        <v>1.0828437387837655</v>
      </c>
      <c r="AG1755" s="121">
        <f t="array" ref="AG1755">INDEX($AW$11:$BA$66,MATCH($C1755&amp;$G1755,$AO$11:$AO$66&amp;$AP$11:$AP$66,0),COUNTIF($AW$10:$BA$10,"&lt;"&amp;AD1755)+1)</f>
        <v>1.4999999999999999E-4</v>
      </c>
    </row>
    <row r="1756" spans="2:33" ht="12.75" customHeight="1" x14ac:dyDescent="0.3">
      <c r="B1756" s="81" t="str">
        <f t="shared" si="404"/>
        <v>1 1/8-18 UNEF</v>
      </c>
      <c r="C1756" s="71" t="s">
        <v>498</v>
      </c>
      <c r="D1756" s="71"/>
      <c r="E1756" s="79" t="s">
        <v>48</v>
      </c>
      <c r="F1756" s="82" t="s">
        <v>55</v>
      </c>
      <c r="G1756" s="58">
        <v>18</v>
      </c>
      <c r="H1756" s="71" t="s">
        <v>521</v>
      </c>
      <c r="I1756" s="71" t="s">
        <v>661</v>
      </c>
      <c r="J1756" s="71" t="s">
        <v>588</v>
      </c>
      <c r="K1756" s="71" t="s">
        <v>600</v>
      </c>
      <c r="L1756" s="85">
        <f t="shared" si="405"/>
        <v>28.574999999999999</v>
      </c>
      <c r="M1756" s="85">
        <f t="shared" si="406"/>
        <v>1.4111</v>
      </c>
      <c r="N1756" s="71">
        <v>60</v>
      </c>
      <c r="O1756" s="100">
        <f t="shared" si="407"/>
        <v>28.178799999999999</v>
      </c>
      <c r="P1756" s="85">
        <f t="shared" si="408"/>
        <v>0</v>
      </c>
      <c r="Q1756" s="58">
        <f t="shared" si="409"/>
        <v>12.7</v>
      </c>
      <c r="R1756" s="100">
        <f t="shared" si="410"/>
        <v>27.567699999999999</v>
      </c>
      <c r="S1756" s="85">
        <f t="shared" si="411"/>
        <v>0</v>
      </c>
      <c r="T1756" s="58">
        <f t="shared" si="412"/>
        <v>3.8</v>
      </c>
      <c r="U1756" s="58">
        <f t="shared" si="413"/>
        <v>3.8</v>
      </c>
      <c r="V1756" s="58">
        <f t="array" ref="V1756">INDEX(AS$11:AS$66,MATCH(C1756&amp;G1756,AO$11:AO$66&amp;AP$11:AP$66,0),0)</f>
        <v>8</v>
      </c>
      <c r="X1756" s="120">
        <f t="shared" si="414"/>
        <v>5.5555555555555552E-2</v>
      </c>
      <c r="Y1756" s="61">
        <f t="array" ref="Y1756">INDEX($AQ$11:$AR$66,MATCH($C1756&amp;$G1756,$AO$11:$AO$66&amp;$AP$11:$AP$66,0),COUNTIF($AQ$10:$AR$10,"&lt;"&amp;Z1756)+1)</f>
        <v>1.4999999999999999E-4</v>
      </c>
      <c r="Z1756" s="61">
        <f>INDEX(AJ$11:AJ$92,MATCH(F1756,AI$11:AI$92,0))</f>
        <v>1.125</v>
      </c>
      <c r="AA1756" s="61">
        <f t="array" ref="AA1756">INDEX($AT$11:$AV$66,MATCH($C1756&amp;$G1756,$AO$11:$AO$66&amp;$AP$11:$AP$66,0),COUNTIF($AT$10:$AV$10,"&lt;"&amp;Z1756)+1)</f>
        <v>5.0000000000000001E-4</v>
      </c>
      <c r="AB1756" s="111">
        <f t="shared" si="415"/>
        <v>1.0889156081756484</v>
      </c>
      <c r="AC1756" s="121">
        <f t="array" ref="AC1756">INDEX($AW$11:$BA$66,MATCH($C1756&amp;$G1756,$AO$11:$AO$66&amp;$AP$11:$AP$66,0),COUNTIF($AW$10:$BA$10,"&lt;"&amp;Z1756)+1)</f>
        <v>1.4999999999999999E-4</v>
      </c>
      <c r="AD1756" s="62">
        <v>1.1093999999999999</v>
      </c>
      <c r="AE1756" s="61">
        <f t="array" ref="AE1756">INDEX($AT$11:$AV$66,MATCH($C1756&amp;$G1756,$AO$11:$AO$66&amp;$AP$11:$AP$66,0),COUNTIF($AT$10:$AV$10,"&lt;"&amp;AD1756)+1)</f>
        <v>5.0000000000000001E-4</v>
      </c>
      <c r="AF1756" s="111">
        <f t="shared" si="416"/>
        <v>1.0853437387837654</v>
      </c>
      <c r="AG1756" s="121">
        <f t="array" ref="AG1756">INDEX($AW$11:$BA$66,MATCH($C1756&amp;$G1756,$AO$11:$AO$66&amp;$AP$11:$AP$66,0),COUNTIF($AW$10:$BA$10,"&lt;"&amp;AD1756)+1)</f>
        <v>1.4999999999999999E-4</v>
      </c>
    </row>
    <row r="1757" spans="2:33" ht="12.75" customHeight="1" x14ac:dyDescent="0.3">
      <c r="B1757" s="81" t="str">
        <f t="shared" si="404"/>
        <v>1 1/8-20 UN</v>
      </c>
      <c r="C1757" s="71" t="s">
        <v>498</v>
      </c>
      <c r="D1757" s="71"/>
      <c r="E1757" s="79" t="s">
        <v>604</v>
      </c>
      <c r="F1757" s="82" t="s">
        <v>55</v>
      </c>
      <c r="G1757" s="58">
        <v>20</v>
      </c>
      <c r="H1757" s="71" t="s">
        <v>521</v>
      </c>
      <c r="I1757" s="71" t="s">
        <v>660</v>
      </c>
      <c r="J1757" s="71" t="s">
        <v>588</v>
      </c>
      <c r="K1757" s="71" t="s">
        <v>600</v>
      </c>
      <c r="L1757" s="85">
        <f t="shared" si="405"/>
        <v>28.539400000000001</v>
      </c>
      <c r="M1757" s="85">
        <f t="shared" si="406"/>
        <v>1.27</v>
      </c>
      <c r="N1757" s="71">
        <v>60</v>
      </c>
      <c r="O1757" s="100">
        <f t="shared" si="407"/>
        <v>28.1508</v>
      </c>
      <c r="P1757" s="85">
        <f t="shared" si="408"/>
        <v>0</v>
      </c>
      <c r="Q1757" s="58">
        <f t="shared" si="409"/>
        <v>12.7</v>
      </c>
      <c r="R1757" s="100">
        <f t="shared" si="410"/>
        <v>27.600899999999999</v>
      </c>
      <c r="S1757" s="85">
        <f t="shared" si="411"/>
        <v>0</v>
      </c>
      <c r="T1757" s="58">
        <f t="shared" si="412"/>
        <v>3.8</v>
      </c>
      <c r="U1757" s="58">
        <f t="shared" si="413"/>
        <v>3.8</v>
      </c>
      <c r="V1757" s="58">
        <f t="array" ref="V1757">INDEX(AS$11:AS$66,MATCH(C1757&amp;G1757,AO$11:AO$66&amp;AP$11:AP$66,0),0)</f>
        <v>8</v>
      </c>
      <c r="X1757" s="120">
        <f t="shared" si="414"/>
        <v>0.05</v>
      </c>
      <c r="Y1757" s="61">
        <f t="array" ref="Y1757">INDEX($AQ$11:$AR$66,MATCH($C1757&amp;$G1757,$AO$11:$AO$66&amp;$AP$11:$AP$66,0),COUNTIF($AQ$10:$AR$10,"&lt;"&amp;Z1757)+1)</f>
        <v>1.4999999999999999E-4</v>
      </c>
      <c r="Z1757" s="123">
        <v>1.1235999999999999</v>
      </c>
      <c r="AA1757" s="61">
        <f t="array" ref="AA1757">INDEX($AT$11:$AV$66,MATCH($C1757&amp;$G1757,$AO$11:$AO$66&amp;$AP$11:$AP$66,0),COUNTIF($AT$10:$AV$10,"&lt;"&amp;Z1757)+1)</f>
        <v>5.0000000000000001E-4</v>
      </c>
      <c r="AB1757" s="111">
        <f t="shared" si="415"/>
        <v>1.0911240473580834</v>
      </c>
      <c r="AC1757" s="121">
        <f t="array" ref="AC1757">INDEX($AW$11:$BA$66,MATCH($C1757&amp;$G1757,$AO$11:$AO$66&amp;$AP$11:$AP$66,0),COUNTIF($AW$10:$BA$10,"&lt;"&amp;Z1757)+1)</f>
        <v>1.4999999999999999E-4</v>
      </c>
      <c r="AD1757" s="62">
        <v>1.1083000000000001</v>
      </c>
      <c r="AE1757" s="61">
        <f t="array" ref="AE1757">INDEX($AT$11:$AV$66,MATCH($C1757&amp;$G1757,$AO$11:$AO$66&amp;$AP$11:$AP$66,0),COUNTIF($AT$10:$AV$10,"&lt;"&amp;AD1757)+1)</f>
        <v>5.0000000000000001E-4</v>
      </c>
      <c r="AF1757" s="111">
        <f t="shared" si="416"/>
        <v>1.086649364905389</v>
      </c>
      <c r="AG1757" s="121">
        <f t="array" ref="AG1757">INDEX($AW$11:$BA$66,MATCH($C1757&amp;$G1757,$AO$11:$AO$66&amp;$AP$11:$AP$66,0),COUNTIF($AW$10:$BA$10,"&lt;"&amp;AD1757)+1)</f>
        <v>1.4999999999999999E-4</v>
      </c>
    </row>
    <row r="1758" spans="2:33" ht="12.75" customHeight="1" x14ac:dyDescent="0.3">
      <c r="B1758" s="81" t="str">
        <f t="shared" si="404"/>
        <v>1 1/8-20 UN</v>
      </c>
      <c r="C1758" s="71" t="s">
        <v>498</v>
      </c>
      <c r="D1758" s="71"/>
      <c r="E1758" s="79" t="s">
        <v>604</v>
      </c>
      <c r="F1758" s="82" t="s">
        <v>55</v>
      </c>
      <c r="G1758" s="58">
        <v>20</v>
      </c>
      <c r="H1758" s="71" t="s">
        <v>521</v>
      </c>
      <c r="I1758" s="71" t="s">
        <v>661</v>
      </c>
      <c r="J1758" s="71" t="s">
        <v>588</v>
      </c>
      <c r="K1758" s="71" t="s">
        <v>600</v>
      </c>
      <c r="L1758" s="85">
        <f t="shared" si="405"/>
        <v>28.574999999999999</v>
      </c>
      <c r="M1758" s="85">
        <f t="shared" si="406"/>
        <v>1.27</v>
      </c>
      <c r="N1758" s="71">
        <v>60</v>
      </c>
      <c r="O1758" s="100">
        <f t="shared" si="407"/>
        <v>28.214300000000001</v>
      </c>
      <c r="P1758" s="85">
        <f t="shared" si="408"/>
        <v>0</v>
      </c>
      <c r="Q1758" s="58">
        <f t="shared" si="409"/>
        <v>12.7</v>
      </c>
      <c r="R1758" s="100">
        <f t="shared" si="410"/>
        <v>27.664400000000001</v>
      </c>
      <c r="S1758" s="85">
        <f t="shared" si="411"/>
        <v>0</v>
      </c>
      <c r="T1758" s="58">
        <f t="shared" si="412"/>
        <v>3.8</v>
      </c>
      <c r="U1758" s="58">
        <f t="shared" si="413"/>
        <v>3.8</v>
      </c>
      <c r="V1758" s="58">
        <f t="array" ref="V1758">INDEX(AS$11:AS$66,MATCH(C1758&amp;G1758,AO$11:AO$66&amp;AP$11:AP$66,0),0)</f>
        <v>8</v>
      </c>
      <c r="X1758" s="120">
        <f t="shared" si="414"/>
        <v>0.05</v>
      </c>
      <c r="Y1758" s="61">
        <f t="array" ref="Y1758">INDEX($AQ$11:$AR$66,MATCH($C1758&amp;$G1758,$AO$11:$AO$66&amp;$AP$11:$AP$66,0),COUNTIF($AQ$10:$AR$10,"&lt;"&amp;Z1758)+1)</f>
        <v>1.4999999999999999E-4</v>
      </c>
      <c r="Z1758" s="61">
        <f>INDEX(AJ$11:AJ$92,MATCH(F1758,AI$11:AI$92,0))</f>
        <v>1.125</v>
      </c>
      <c r="AA1758" s="61">
        <f t="array" ref="AA1758">INDEX($AT$11:$AV$66,MATCH($C1758&amp;$G1758,$AO$11:$AO$66&amp;$AP$11:$AP$66,0),COUNTIF($AT$10:$AV$10,"&lt;"&amp;Z1758)+1)</f>
        <v>5.0000000000000001E-4</v>
      </c>
      <c r="AB1758" s="111">
        <f t="shared" si="415"/>
        <v>1.0925240473580835</v>
      </c>
      <c r="AC1758" s="121">
        <f t="array" ref="AC1758">INDEX($AW$11:$BA$66,MATCH($C1758&amp;$G1758,$AO$11:$AO$66&amp;$AP$11:$AP$66,0),COUNTIF($AW$10:$BA$10,"&lt;"&amp;Z1758)+1)</f>
        <v>1.4999999999999999E-4</v>
      </c>
      <c r="AD1758" s="62">
        <v>1.1108</v>
      </c>
      <c r="AE1758" s="61">
        <f t="array" ref="AE1758">INDEX($AT$11:$AV$66,MATCH($C1758&amp;$G1758,$AO$11:$AO$66&amp;$AP$11:$AP$66,0),COUNTIF($AT$10:$AV$10,"&lt;"&amp;AD1758)+1)</f>
        <v>5.0000000000000001E-4</v>
      </c>
      <c r="AF1758" s="111">
        <f t="shared" si="416"/>
        <v>1.0891493649053889</v>
      </c>
      <c r="AG1758" s="121">
        <f t="array" ref="AG1758">INDEX($AW$11:$BA$66,MATCH($C1758&amp;$G1758,$AO$11:$AO$66&amp;$AP$11:$AP$66,0),COUNTIF($AW$10:$BA$10,"&lt;"&amp;AD1758)+1)</f>
        <v>1.4999999999999999E-4</v>
      </c>
    </row>
    <row r="1759" spans="2:33" ht="12.75" customHeight="1" x14ac:dyDescent="0.3">
      <c r="B1759" s="81" t="str">
        <f t="shared" si="404"/>
        <v>1 1/8-28 UN</v>
      </c>
      <c r="C1759" s="71" t="s">
        <v>498</v>
      </c>
      <c r="D1759" s="71"/>
      <c r="E1759" s="79" t="s">
        <v>604</v>
      </c>
      <c r="F1759" s="82" t="s">
        <v>55</v>
      </c>
      <c r="G1759" s="58">
        <v>28</v>
      </c>
      <c r="H1759" s="71" t="s">
        <v>521</v>
      </c>
      <c r="I1759" s="71" t="s">
        <v>660</v>
      </c>
      <c r="J1759" s="71" t="s">
        <v>588</v>
      </c>
      <c r="K1759" s="71" t="s">
        <v>600</v>
      </c>
      <c r="L1759" s="85">
        <f t="shared" si="405"/>
        <v>28.544499999999999</v>
      </c>
      <c r="M1759" s="85">
        <f t="shared" si="406"/>
        <v>0.90710000000000002</v>
      </c>
      <c r="N1759" s="71">
        <v>60</v>
      </c>
      <c r="O1759" s="100">
        <f t="shared" si="407"/>
        <v>28.247299999999999</v>
      </c>
      <c r="P1759" s="85">
        <f t="shared" si="408"/>
        <v>0</v>
      </c>
      <c r="Q1759" s="58">
        <f t="shared" si="409"/>
        <v>12.7</v>
      </c>
      <c r="R1759" s="100">
        <f t="shared" si="410"/>
        <v>27.854500000000002</v>
      </c>
      <c r="S1759" s="85">
        <f t="shared" si="411"/>
        <v>0</v>
      </c>
      <c r="T1759" s="58">
        <f t="shared" si="412"/>
        <v>3.8</v>
      </c>
      <c r="U1759" s="58">
        <f t="shared" si="413"/>
        <v>3.8</v>
      </c>
      <c r="V1759" s="58">
        <f t="array" ref="V1759">INDEX(AS$11:AS$66,MATCH(C1759&amp;G1759,AO$11:AO$66&amp;AP$11:AP$66,0),0)</f>
        <v>8</v>
      </c>
      <c r="X1759" s="120">
        <f t="shared" si="414"/>
        <v>3.5714285714285712E-2</v>
      </c>
      <c r="Y1759" s="61">
        <f t="array" ref="Y1759">INDEX($AQ$11:$AR$66,MATCH($C1759&amp;$G1759,$AO$11:$AO$66&amp;$AP$11:$AP$66,0),COUNTIF($AQ$10:$AR$10,"&lt;"&amp;Z1759)+1)</f>
        <v>1.4999999999999999E-4</v>
      </c>
      <c r="Z1759" s="123">
        <v>1.1237999999999999</v>
      </c>
      <c r="AA1759" s="61">
        <f t="array" ref="AA1759">INDEX($AT$11:$AV$66,MATCH($C1759&amp;$G1759,$AO$11:$AO$66&amp;$AP$11:$AP$66,0),COUNTIF($AT$10:$AV$10,"&lt;"&amp;Z1759)+1)</f>
        <v>5.0000000000000001E-4</v>
      </c>
      <c r="AB1759" s="111">
        <f t="shared" si="415"/>
        <v>1.1006028909700596</v>
      </c>
      <c r="AC1759" s="121">
        <f t="array" ref="AC1759">INDEX($AW$11:$BA$66,MATCH($C1759&amp;$G1759,$AO$11:$AO$66&amp;$AP$11:$AP$66,0),COUNTIF($AW$10:$BA$10,"&lt;"&amp;Z1759)+1)</f>
        <v>1.4999999999999999E-4</v>
      </c>
      <c r="AD1759" s="62">
        <v>1.1121000000000001</v>
      </c>
      <c r="AE1759" s="61">
        <f t="array" ref="AE1759">INDEX($AT$11:$AV$66,MATCH($C1759&amp;$G1759,$AO$11:$AO$66&amp;$AP$11:$AP$66,0),COUNTIF($AT$10:$AV$10,"&lt;"&amp;AD1759)+1)</f>
        <v>5.0000000000000001E-4</v>
      </c>
      <c r="AF1759" s="111">
        <f t="shared" si="416"/>
        <v>1.0966352606467065</v>
      </c>
      <c r="AG1759" s="121">
        <f t="array" ref="AG1759">INDEX($AW$11:$BA$66,MATCH($C1759&amp;$G1759,$AO$11:$AO$66&amp;$AP$11:$AP$66,0),COUNTIF($AW$10:$BA$10,"&lt;"&amp;AD1759)+1)</f>
        <v>1.4999999999999999E-4</v>
      </c>
    </row>
    <row r="1760" spans="2:33" ht="12.75" customHeight="1" x14ac:dyDescent="0.3">
      <c r="B1760" s="81" t="str">
        <f t="shared" si="404"/>
        <v>1 1/8-28 UN</v>
      </c>
      <c r="C1760" s="71" t="s">
        <v>498</v>
      </c>
      <c r="D1760" s="71"/>
      <c r="E1760" s="79" t="s">
        <v>604</v>
      </c>
      <c r="F1760" s="82" t="s">
        <v>55</v>
      </c>
      <c r="G1760" s="58">
        <v>28</v>
      </c>
      <c r="H1760" s="71" t="s">
        <v>521</v>
      </c>
      <c r="I1760" s="71" t="s">
        <v>661</v>
      </c>
      <c r="J1760" s="71" t="s">
        <v>588</v>
      </c>
      <c r="K1760" s="71" t="s">
        <v>600</v>
      </c>
      <c r="L1760" s="85">
        <f t="shared" si="405"/>
        <v>28.574999999999999</v>
      </c>
      <c r="M1760" s="85">
        <f t="shared" si="406"/>
        <v>0.90710000000000002</v>
      </c>
      <c r="N1760" s="71">
        <v>60</v>
      </c>
      <c r="O1760" s="100">
        <f t="shared" si="407"/>
        <v>28.3032</v>
      </c>
      <c r="P1760" s="85">
        <f t="shared" si="408"/>
        <v>0</v>
      </c>
      <c r="Q1760" s="58">
        <f t="shared" si="409"/>
        <v>12.7</v>
      </c>
      <c r="R1760" s="100">
        <f t="shared" si="410"/>
        <v>27.910399999999999</v>
      </c>
      <c r="S1760" s="85">
        <f t="shared" si="411"/>
        <v>0</v>
      </c>
      <c r="T1760" s="58">
        <f t="shared" si="412"/>
        <v>3.8</v>
      </c>
      <c r="U1760" s="58">
        <f t="shared" si="413"/>
        <v>3.8</v>
      </c>
      <c r="V1760" s="58">
        <f t="array" ref="V1760">INDEX(AS$11:AS$66,MATCH(C1760&amp;G1760,AO$11:AO$66&amp;AP$11:AP$66,0),0)</f>
        <v>8</v>
      </c>
      <c r="X1760" s="120">
        <f t="shared" si="414"/>
        <v>3.5714285714285712E-2</v>
      </c>
      <c r="Y1760" s="61">
        <f t="array" ref="Y1760">INDEX($AQ$11:$AR$66,MATCH($C1760&amp;$G1760,$AO$11:$AO$66&amp;$AP$11:$AP$66,0),COUNTIF($AQ$10:$AR$10,"&lt;"&amp;Z1760)+1)</f>
        <v>1.4999999999999999E-4</v>
      </c>
      <c r="Z1760" s="61">
        <f>INDEX(AJ$11:AJ$92,MATCH(F1760,AI$11:AI$92,0))</f>
        <v>1.125</v>
      </c>
      <c r="AA1760" s="61">
        <f t="array" ref="AA1760">INDEX($AT$11:$AV$66,MATCH($C1760&amp;$G1760,$AO$11:$AO$66&amp;$AP$11:$AP$66,0),COUNTIF($AT$10:$AV$10,"&lt;"&amp;Z1760)+1)</f>
        <v>5.0000000000000001E-4</v>
      </c>
      <c r="AB1760" s="111">
        <f t="shared" si="415"/>
        <v>1.1018028909700597</v>
      </c>
      <c r="AC1760" s="121">
        <f t="array" ref="AC1760">INDEX($AW$11:$BA$66,MATCH($C1760&amp;$G1760,$AO$11:$AO$66&amp;$AP$11:$AP$66,0),COUNTIF($AW$10:$BA$10,"&lt;"&amp;Z1760)+1)</f>
        <v>1.4999999999999999E-4</v>
      </c>
      <c r="AD1760" s="62">
        <v>1.1143000000000001</v>
      </c>
      <c r="AE1760" s="61">
        <f t="array" ref="AE1760">INDEX($AT$11:$AV$66,MATCH($C1760&amp;$G1760,$AO$11:$AO$66&amp;$AP$11:$AP$66,0),COUNTIF($AT$10:$AV$10,"&lt;"&amp;AD1760)+1)</f>
        <v>5.0000000000000001E-4</v>
      </c>
      <c r="AF1760" s="111">
        <f t="shared" si="416"/>
        <v>1.0988352606467064</v>
      </c>
      <c r="AG1760" s="121">
        <f t="array" ref="AG1760">INDEX($AW$11:$BA$66,MATCH($C1760&amp;$G1760,$AO$11:$AO$66&amp;$AP$11:$AP$66,0),COUNTIF($AW$10:$BA$10,"&lt;"&amp;AD1760)+1)</f>
        <v>1.4999999999999999E-4</v>
      </c>
    </row>
    <row r="1761" spans="2:33" ht="12.75" customHeight="1" x14ac:dyDescent="0.3">
      <c r="B1761" s="81" t="str">
        <f t="shared" si="404"/>
        <v>1 3/16-8 UN</v>
      </c>
      <c r="C1761" s="71" t="s">
        <v>498</v>
      </c>
      <c r="D1761" s="71"/>
      <c r="E1761" s="79" t="s">
        <v>604</v>
      </c>
      <c r="F1761" s="82" t="s">
        <v>527</v>
      </c>
      <c r="G1761" s="58">
        <v>8</v>
      </c>
      <c r="H1761" s="71" t="s">
        <v>521</v>
      </c>
      <c r="I1761" s="71" t="s">
        <v>660</v>
      </c>
      <c r="J1761" s="71" t="s">
        <v>588</v>
      </c>
      <c r="K1761" s="71" t="s">
        <v>600</v>
      </c>
      <c r="L1761" s="85">
        <f t="shared" si="405"/>
        <v>30.109200000000001</v>
      </c>
      <c r="M1761" s="85">
        <f t="shared" si="406"/>
        <v>3.1749999999999998</v>
      </c>
      <c r="N1761" s="71">
        <v>60</v>
      </c>
      <c r="O1761" s="100">
        <f t="shared" si="407"/>
        <v>29.242999999999999</v>
      </c>
      <c r="P1761" s="85">
        <f t="shared" si="408"/>
        <v>0</v>
      </c>
      <c r="Q1761" s="58">
        <f t="shared" si="409"/>
        <v>17.8</v>
      </c>
      <c r="R1761" s="100">
        <f t="shared" si="410"/>
        <v>27.868200000000002</v>
      </c>
      <c r="S1761" s="85">
        <f t="shared" si="411"/>
        <v>0</v>
      </c>
      <c r="T1761" s="58">
        <f t="shared" si="412"/>
        <v>5.0999999999999996</v>
      </c>
      <c r="U1761" s="58">
        <f t="shared" si="413"/>
        <v>6.4</v>
      </c>
      <c r="V1761" s="58">
        <f t="array" ref="V1761">INDEX(AS$11:AS$66,MATCH(C1761&amp;G1761,AO$11:AO$66&amp;AP$11:AP$66,0),0)</f>
        <v>5</v>
      </c>
      <c r="X1761" s="120">
        <f t="shared" si="414"/>
        <v>0.125</v>
      </c>
      <c r="Y1761" s="61">
        <f t="array" ref="Y1761">INDEX($AQ$11:$AR$66,MATCH($C1761&amp;$G1761,$AO$11:$AO$66&amp;$AP$11:$AP$66,0),COUNTIF($AQ$10:$AR$10,"&lt;"&amp;Z1761)+1)</f>
        <v>2.5000000000000001E-4</v>
      </c>
      <c r="Z1761" s="123">
        <v>1.1854</v>
      </c>
      <c r="AA1761" s="61">
        <f t="array" ref="AA1761">INDEX($AT$11:$AV$66,MATCH($C1761&amp;$G1761,$AO$11:$AO$66&amp;$AP$11:$AP$66,0),COUNTIF($AT$10:$AV$10,"&lt;"&amp;Z1761)+1)</f>
        <v>6.9999999999999999E-4</v>
      </c>
      <c r="AB1761" s="111">
        <f t="shared" si="415"/>
        <v>1.1042101183952089</v>
      </c>
      <c r="AC1761" s="121">
        <f t="array" ref="AC1761">INDEX($AW$11:$BA$66,MATCH($C1761&amp;$G1761,$AO$11:$AO$66&amp;$AP$11:$AP$66,0),COUNTIF($AW$10:$BA$10,"&lt;"&amp;Z1761)+1)</f>
        <v>2.0000000000000001E-4</v>
      </c>
      <c r="AD1761" s="62">
        <v>1.1513</v>
      </c>
      <c r="AE1761" s="61">
        <f t="array" ref="AE1761">INDEX($AT$11:$AV$66,MATCH($C1761&amp;$G1761,$AO$11:$AO$66&amp;$AP$11:$AP$66,0),COUNTIF($AT$10:$AV$10,"&lt;"&amp;AD1761)+1)</f>
        <v>6.9999999999999999E-4</v>
      </c>
      <c r="AF1761" s="111">
        <f t="shared" si="416"/>
        <v>1.0971734122634726</v>
      </c>
      <c r="AG1761" s="121">
        <f t="array" ref="AG1761">INDEX($AW$11:$BA$66,MATCH($C1761&amp;$G1761,$AO$11:$AO$66&amp;$AP$11:$AP$66,0),COUNTIF($AW$10:$BA$10,"&lt;"&amp;AD1761)+1)</f>
        <v>2.0000000000000001E-4</v>
      </c>
    </row>
    <row r="1762" spans="2:33" ht="12.75" customHeight="1" x14ac:dyDescent="0.3">
      <c r="B1762" s="81" t="str">
        <f t="shared" si="404"/>
        <v>1 3/16-8 UN</v>
      </c>
      <c r="C1762" s="71" t="s">
        <v>498</v>
      </c>
      <c r="D1762" s="71"/>
      <c r="E1762" s="79" t="s">
        <v>604</v>
      </c>
      <c r="F1762" s="82" t="s">
        <v>527</v>
      </c>
      <c r="G1762" s="58">
        <v>8</v>
      </c>
      <c r="H1762" s="71" t="s">
        <v>521</v>
      </c>
      <c r="I1762" s="71" t="s">
        <v>661</v>
      </c>
      <c r="J1762" s="71" t="s">
        <v>588</v>
      </c>
      <c r="K1762" s="71" t="s">
        <v>600</v>
      </c>
      <c r="L1762" s="85">
        <f t="shared" si="405"/>
        <v>30.162500000000001</v>
      </c>
      <c r="M1762" s="85">
        <f t="shared" si="406"/>
        <v>3.1749999999999998</v>
      </c>
      <c r="N1762" s="71">
        <v>60</v>
      </c>
      <c r="O1762" s="100">
        <f t="shared" si="407"/>
        <v>29.342099999999999</v>
      </c>
      <c r="P1762" s="85">
        <f t="shared" si="408"/>
        <v>0</v>
      </c>
      <c r="Q1762" s="58">
        <f t="shared" si="409"/>
        <v>17.8</v>
      </c>
      <c r="R1762" s="100">
        <f t="shared" si="410"/>
        <v>27.967300000000002</v>
      </c>
      <c r="S1762" s="85">
        <f t="shared" si="411"/>
        <v>0</v>
      </c>
      <c r="T1762" s="58">
        <f t="shared" si="412"/>
        <v>5.0999999999999996</v>
      </c>
      <c r="U1762" s="58">
        <f t="shared" si="413"/>
        <v>6.4</v>
      </c>
      <c r="V1762" s="58">
        <f t="array" ref="V1762">INDEX(AS$11:AS$66,MATCH(C1762&amp;G1762,AO$11:AO$66&amp;AP$11:AP$66,0),0)</f>
        <v>5</v>
      </c>
      <c r="X1762" s="120">
        <f t="shared" si="414"/>
        <v>0.125</v>
      </c>
      <c r="Y1762" s="61">
        <f t="array" ref="Y1762">INDEX($AQ$11:$AR$66,MATCH($C1762&amp;$G1762,$AO$11:$AO$66&amp;$AP$11:$AP$66,0),COUNTIF($AQ$10:$AR$10,"&lt;"&amp;Z1762)+1)</f>
        <v>2.5000000000000001E-4</v>
      </c>
      <c r="Z1762" s="61">
        <f>INDEX(AJ$11:AJ$92,MATCH(F1762,AI$11:AI$92,0))</f>
        <v>1.1875</v>
      </c>
      <c r="AA1762" s="61">
        <f t="array" ref="AA1762">INDEX($AT$11:$AV$66,MATCH($C1762&amp;$G1762,$AO$11:$AO$66&amp;$AP$11:$AP$66,0),COUNTIF($AT$10:$AV$10,"&lt;"&amp;Z1762)+1)</f>
        <v>6.9999999999999999E-4</v>
      </c>
      <c r="AB1762" s="111">
        <f t="shared" si="415"/>
        <v>1.1063101183952089</v>
      </c>
      <c r="AC1762" s="121">
        <f t="array" ref="AC1762">INDEX($AW$11:$BA$66,MATCH($C1762&amp;$G1762,$AO$11:$AO$66&amp;$AP$11:$AP$66,0),COUNTIF($AW$10:$BA$10,"&lt;"&amp;Z1762)+1)</f>
        <v>2.0000000000000001E-4</v>
      </c>
      <c r="AD1762" s="62">
        <v>1.1552</v>
      </c>
      <c r="AE1762" s="61">
        <f t="array" ref="AE1762">INDEX($AT$11:$AV$66,MATCH($C1762&amp;$G1762,$AO$11:$AO$66&amp;$AP$11:$AP$66,0),COUNTIF($AT$10:$AV$10,"&lt;"&amp;AD1762)+1)</f>
        <v>6.9999999999999999E-4</v>
      </c>
      <c r="AF1762" s="111">
        <f t="shared" si="416"/>
        <v>1.1010734122634727</v>
      </c>
      <c r="AG1762" s="121">
        <f t="array" ref="AG1762">INDEX($AW$11:$BA$66,MATCH($C1762&amp;$G1762,$AO$11:$AO$66&amp;$AP$11:$AP$66,0),COUNTIF($AW$10:$BA$10,"&lt;"&amp;AD1762)+1)</f>
        <v>2.0000000000000001E-4</v>
      </c>
    </row>
    <row r="1763" spans="2:33" ht="12.75" customHeight="1" x14ac:dyDescent="0.3">
      <c r="B1763" s="81" t="str">
        <f t="shared" si="404"/>
        <v>1 3/16-12 UN</v>
      </c>
      <c r="C1763" s="71" t="s">
        <v>498</v>
      </c>
      <c r="D1763" s="71"/>
      <c r="E1763" s="79" t="s">
        <v>604</v>
      </c>
      <c r="F1763" s="82" t="s">
        <v>527</v>
      </c>
      <c r="G1763" s="58">
        <v>12</v>
      </c>
      <c r="H1763" s="71" t="s">
        <v>521</v>
      </c>
      <c r="I1763" s="71" t="s">
        <v>660</v>
      </c>
      <c r="J1763" s="71" t="s">
        <v>588</v>
      </c>
      <c r="K1763" s="71" t="s">
        <v>600</v>
      </c>
      <c r="L1763" s="85">
        <f t="shared" si="405"/>
        <v>30.119299999999999</v>
      </c>
      <c r="M1763" s="85">
        <f t="shared" si="406"/>
        <v>2.1166999999999998</v>
      </c>
      <c r="N1763" s="71">
        <v>60</v>
      </c>
      <c r="O1763" s="100">
        <f t="shared" si="407"/>
        <v>29.514800000000001</v>
      </c>
      <c r="P1763" s="85">
        <f t="shared" si="408"/>
        <v>0</v>
      </c>
      <c r="Q1763" s="58">
        <f t="shared" si="409"/>
        <v>15.2</v>
      </c>
      <c r="R1763" s="100">
        <f t="shared" si="410"/>
        <v>28.598299999999998</v>
      </c>
      <c r="S1763" s="85">
        <f t="shared" si="411"/>
        <v>0</v>
      </c>
      <c r="T1763" s="58">
        <f t="shared" si="412"/>
        <v>5.0999999999999996</v>
      </c>
      <c r="U1763" s="58">
        <f t="shared" si="413"/>
        <v>5.0999999999999996</v>
      </c>
      <c r="V1763" s="58">
        <f t="array" ref="V1763">INDEX(AS$11:AS$66,MATCH(C1763&amp;G1763,AO$11:AO$66&amp;AP$11:AP$66,0),0)</f>
        <v>6</v>
      </c>
      <c r="X1763" s="120">
        <f t="shared" si="414"/>
        <v>8.3333333333333329E-2</v>
      </c>
      <c r="Y1763" s="61">
        <f t="array" ref="Y1763">INDEX($AQ$11:$AR$66,MATCH($C1763&amp;$G1763,$AO$11:$AO$66&amp;$AP$11:$AP$66,0),COUNTIF($AQ$10:$AR$10,"&lt;"&amp;Z1763)+1)</f>
        <v>2.0000000000000001E-4</v>
      </c>
      <c r="Z1763" s="123">
        <v>1.1858</v>
      </c>
      <c r="AA1763" s="61">
        <f t="array" ref="AA1763">INDEX($AT$11:$AV$66,MATCH($C1763&amp;$G1763,$AO$11:$AO$66&amp;$AP$11:$AP$66,0),COUNTIF($AT$10:$AV$10,"&lt;"&amp;Z1763)+1)</f>
        <v>5.9999999999999995E-4</v>
      </c>
      <c r="AB1763" s="111">
        <f t="shared" si="415"/>
        <v>1.1316734122634726</v>
      </c>
      <c r="AC1763" s="121">
        <f t="array" ref="AC1763">INDEX($AW$11:$BA$66,MATCH($C1763&amp;$G1763,$AO$11:$AO$66&amp;$AP$11:$AP$66,0),COUNTIF($AW$10:$BA$10,"&lt;"&amp;Z1763)+1)</f>
        <v>2.0000000000000001E-4</v>
      </c>
      <c r="AD1763" s="62">
        <v>1.1619999999999999</v>
      </c>
      <c r="AE1763" s="61">
        <f t="array" ref="AE1763">INDEX($AT$11:$AV$66,MATCH($C1763&amp;$G1763,$AO$11:$AO$66&amp;$AP$11:$AP$66,0),COUNTIF($AT$10:$AV$10,"&lt;"&amp;AD1763)+1)</f>
        <v>5.9999999999999995E-4</v>
      </c>
      <c r="AF1763" s="111">
        <f t="shared" si="416"/>
        <v>1.1259156081756483</v>
      </c>
      <c r="AG1763" s="121">
        <f t="array" ref="AG1763">INDEX($AW$11:$BA$66,MATCH($C1763&amp;$G1763,$AO$11:$AO$66&amp;$AP$11:$AP$66,0),COUNTIF($AW$10:$BA$10,"&lt;"&amp;AD1763)+1)</f>
        <v>2.0000000000000001E-4</v>
      </c>
    </row>
    <row r="1764" spans="2:33" ht="12.75" customHeight="1" x14ac:dyDescent="0.3">
      <c r="B1764" s="81" t="str">
        <f t="shared" si="404"/>
        <v>1 3/16-12 UN</v>
      </c>
      <c r="C1764" s="71" t="s">
        <v>498</v>
      </c>
      <c r="D1764" s="71"/>
      <c r="E1764" s="79" t="s">
        <v>604</v>
      </c>
      <c r="F1764" s="82" t="s">
        <v>527</v>
      </c>
      <c r="G1764" s="58">
        <v>12</v>
      </c>
      <c r="H1764" s="71" t="s">
        <v>521</v>
      </c>
      <c r="I1764" s="71" t="s">
        <v>661</v>
      </c>
      <c r="J1764" s="71" t="s">
        <v>588</v>
      </c>
      <c r="K1764" s="71" t="s">
        <v>600</v>
      </c>
      <c r="L1764" s="85">
        <f t="shared" si="405"/>
        <v>30.162500000000001</v>
      </c>
      <c r="M1764" s="85">
        <f t="shared" si="406"/>
        <v>2.1166999999999998</v>
      </c>
      <c r="N1764" s="71">
        <v>60</v>
      </c>
      <c r="O1764" s="100">
        <f t="shared" si="407"/>
        <v>29.5961</v>
      </c>
      <c r="P1764" s="85">
        <f t="shared" si="408"/>
        <v>0</v>
      </c>
      <c r="Q1764" s="58">
        <f t="shared" si="409"/>
        <v>15.2</v>
      </c>
      <c r="R1764" s="100">
        <f t="shared" si="410"/>
        <v>28.679500000000001</v>
      </c>
      <c r="S1764" s="85">
        <f t="shared" si="411"/>
        <v>0</v>
      </c>
      <c r="T1764" s="58">
        <f t="shared" si="412"/>
        <v>5.0999999999999996</v>
      </c>
      <c r="U1764" s="58">
        <f t="shared" si="413"/>
        <v>5.0999999999999996</v>
      </c>
      <c r="V1764" s="58">
        <f t="array" ref="V1764">INDEX(AS$11:AS$66,MATCH(C1764&amp;G1764,AO$11:AO$66&amp;AP$11:AP$66,0),0)</f>
        <v>6</v>
      </c>
      <c r="X1764" s="120">
        <f t="shared" si="414"/>
        <v>8.3333333333333329E-2</v>
      </c>
      <c r="Y1764" s="61">
        <f t="array" ref="Y1764">INDEX($AQ$11:$AR$66,MATCH($C1764&amp;$G1764,$AO$11:$AO$66&amp;$AP$11:$AP$66,0),COUNTIF($AQ$10:$AR$10,"&lt;"&amp;Z1764)+1)</f>
        <v>2.0000000000000001E-4</v>
      </c>
      <c r="Z1764" s="61">
        <f>INDEX(AJ$11:AJ$92,MATCH(F1764,AI$11:AI$92,0))</f>
        <v>1.1875</v>
      </c>
      <c r="AA1764" s="61">
        <f t="array" ref="AA1764">INDEX($AT$11:$AV$66,MATCH($C1764&amp;$G1764,$AO$11:$AO$66&amp;$AP$11:$AP$66,0),COUNTIF($AT$10:$AV$10,"&lt;"&amp;Z1764)+1)</f>
        <v>5.9999999999999995E-4</v>
      </c>
      <c r="AB1764" s="111">
        <f t="shared" si="415"/>
        <v>1.1333734122634727</v>
      </c>
      <c r="AC1764" s="121">
        <f t="array" ref="AC1764">INDEX($AW$11:$BA$66,MATCH($C1764&amp;$G1764,$AO$11:$AO$66&amp;$AP$11:$AP$66,0),COUNTIF($AW$10:$BA$10,"&lt;"&amp;Z1764)+1)</f>
        <v>2.0000000000000001E-4</v>
      </c>
      <c r="AD1764" s="62">
        <v>1.1652</v>
      </c>
      <c r="AE1764" s="61">
        <f t="array" ref="AE1764">INDEX($AT$11:$AV$66,MATCH($C1764&amp;$G1764,$AO$11:$AO$66&amp;$AP$11:$AP$66,0),COUNTIF($AT$10:$AV$10,"&lt;"&amp;AD1764)+1)</f>
        <v>5.9999999999999995E-4</v>
      </c>
      <c r="AF1764" s="111">
        <f t="shared" si="416"/>
        <v>1.1291156081756484</v>
      </c>
      <c r="AG1764" s="121">
        <f t="array" ref="AG1764">INDEX($AW$11:$BA$66,MATCH($C1764&amp;$G1764,$AO$11:$AO$66&amp;$AP$11:$AP$66,0),COUNTIF($AW$10:$BA$10,"&lt;"&amp;AD1764)+1)</f>
        <v>2.0000000000000001E-4</v>
      </c>
    </row>
    <row r="1765" spans="2:33" ht="12.75" customHeight="1" x14ac:dyDescent="0.3">
      <c r="B1765" s="81" t="str">
        <f t="shared" si="404"/>
        <v>1 3/16-16 UN</v>
      </c>
      <c r="C1765" s="71" t="s">
        <v>498</v>
      </c>
      <c r="D1765" s="71"/>
      <c r="E1765" s="79" t="s">
        <v>604</v>
      </c>
      <c r="F1765" s="82" t="s">
        <v>527</v>
      </c>
      <c r="G1765" s="58">
        <v>16</v>
      </c>
      <c r="H1765" s="71" t="s">
        <v>521</v>
      </c>
      <c r="I1765" s="71" t="s">
        <v>660</v>
      </c>
      <c r="J1765" s="71" t="s">
        <v>588</v>
      </c>
      <c r="K1765" s="71" t="s">
        <v>600</v>
      </c>
      <c r="L1765" s="85">
        <f t="shared" si="405"/>
        <v>30.124400000000001</v>
      </c>
      <c r="M1765" s="85">
        <f t="shared" si="406"/>
        <v>1.5874999999999999</v>
      </c>
      <c r="N1765" s="71">
        <v>60</v>
      </c>
      <c r="O1765" s="100">
        <f t="shared" si="407"/>
        <v>29.652000000000001</v>
      </c>
      <c r="P1765" s="85">
        <f t="shared" si="408"/>
        <v>0</v>
      </c>
      <c r="Q1765" s="58">
        <f t="shared" si="409"/>
        <v>15.2</v>
      </c>
      <c r="R1765" s="100">
        <f t="shared" si="410"/>
        <v>28.964600000000001</v>
      </c>
      <c r="S1765" s="85">
        <f t="shared" si="411"/>
        <v>0</v>
      </c>
      <c r="T1765" s="58">
        <f t="shared" si="412"/>
        <v>5.0999999999999996</v>
      </c>
      <c r="U1765" s="58">
        <f t="shared" si="413"/>
        <v>3.8</v>
      </c>
      <c r="V1765" s="58">
        <f t="array" ref="V1765">INDEX(AS$11:AS$66,MATCH(C1765&amp;G1765,AO$11:AO$66&amp;AP$11:AP$66,0),0)</f>
        <v>8</v>
      </c>
      <c r="X1765" s="120">
        <f t="shared" si="414"/>
        <v>6.25E-2</v>
      </c>
      <c r="Y1765" s="61">
        <f t="array" ref="Y1765">INDEX($AQ$11:$AR$66,MATCH($C1765&amp;$G1765,$AO$11:$AO$66&amp;$AP$11:$AP$66,0),COUNTIF($AQ$10:$AR$10,"&lt;"&amp;Z1765)+1)</f>
        <v>1.4999999999999999E-4</v>
      </c>
      <c r="Z1765" s="123">
        <v>1.1859999999999999</v>
      </c>
      <c r="AA1765" s="61">
        <f t="array" ref="AA1765">INDEX($AT$11:$AV$66,MATCH($C1765&amp;$G1765,$AO$11:$AO$66&amp;$AP$11:$AP$66,0),COUNTIF($AT$10:$AV$10,"&lt;"&amp;Z1765)+1)</f>
        <v>5.9999999999999995E-4</v>
      </c>
      <c r="AB1765" s="111">
        <f t="shared" si="415"/>
        <v>1.1454050591976044</v>
      </c>
      <c r="AC1765" s="121">
        <f t="array" ref="AC1765">INDEX($AW$11:$BA$66,MATCH($C1765&amp;$G1765,$AO$11:$AO$66&amp;$AP$11:$AP$66,0),COUNTIF($AW$10:$BA$10,"&lt;"&amp;Z1765)+1)</f>
        <v>2.0000000000000001E-4</v>
      </c>
      <c r="AD1765" s="62">
        <v>1.1674</v>
      </c>
      <c r="AE1765" s="61">
        <f t="array" ref="AE1765">INDEX($AT$11:$AV$66,MATCH($C1765&amp;$G1765,$AO$11:$AO$66&amp;$AP$11:$AP$66,0),COUNTIF($AT$10:$AV$10,"&lt;"&amp;AD1765)+1)</f>
        <v>5.9999999999999995E-4</v>
      </c>
      <c r="AF1765" s="111">
        <f t="shared" si="416"/>
        <v>1.1403367061317362</v>
      </c>
      <c r="AG1765" s="121">
        <f t="array" ref="AG1765">INDEX($AW$11:$BA$66,MATCH($C1765&amp;$G1765,$AO$11:$AO$66&amp;$AP$11:$AP$66,0),COUNTIF($AW$10:$BA$10,"&lt;"&amp;AD1765)+1)</f>
        <v>2.0000000000000001E-4</v>
      </c>
    </row>
    <row r="1766" spans="2:33" ht="12.75" customHeight="1" x14ac:dyDescent="0.3">
      <c r="B1766" s="81" t="str">
        <f t="shared" si="404"/>
        <v>1 3/16-16 UN</v>
      </c>
      <c r="C1766" s="71" t="s">
        <v>498</v>
      </c>
      <c r="D1766" s="71"/>
      <c r="E1766" s="79" t="s">
        <v>604</v>
      </c>
      <c r="F1766" s="82" t="s">
        <v>527</v>
      </c>
      <c r="G1766" s="58">
        <v>16</v>
      </c>
      <c r="H1766" s="71" t="s">
        <v>521</v>
      </c>
      <c r="I1766" s="71" t="s">
        <v>661</v>
      </c>
      <c r="J1766" s="71" t="s">
        <v>588</v>
      </c>
      <c r="K1766" s="71" t="s">
        <v>600</v>
      </c>
      <c r="L1766" s="85">
        <f t="shared" si="405"/>
        <v>30.162500000000001</v>
      </c>
      <c r="M1766" s="85">
        <f t="shared" si="406"/>
        <v>1.5874999999999999</v>
      </c>
      <c r="N1766" s="71">
        <v>60</v>
      </c>
      <c r="O1766" s="100">
        <f t="shared" si="407"/>
        <v>29.723099999999999</v>
      </c>
      <c r="P1766" s="85">
        <f t="shared" si="408"/>
        <v>0</v>
      </c>
      <c r="Q1766" s="58">
        <f t="shared" si="409"/>
        <v>15.2</v>
      </c>
      <c r="R1766" s="100">
        <f t="shared" si="410"/>
        <v>29.035699999999999</v>
      </c>
      <c r="S1766" s="85">
        <f t="shared" si="411"/>
        <v>0</v>
      </c>
      <c r="T1766" s="58">
        <f t="shared" si="412"/>
        <v>5.0999999999999996</v>
      </c>
      <c r="U1766" s="58">
        <f t="shared" si="413"/>
        <v>3.8</v>
      </c>
      <c r="V1766" s="58">
        <f t="array" ref="V1766">INDEX(AS$11:AS$66,MATCH(C1766&amp;G1766,AO$11:AO$66&amp;AP$11:AP$66,0),0)</f>
        <v>8</v>
      </c>
      <c r="X1766" s="120">
        <f t="shared" si="414"/>
        <v>6.25E-2</v>
      </c>
      <c r="Y1766" s="61">
        <f t="array" ref="Y1766">INDEX($AQ$11:$AR$66,MATCH($C1766&amp;$G1766,$AO$11:$AO$66&amp;$AP$11:$AP$66,0),COUNTIF($AQ$10:$AR$10,"&lt;"&amp;Z1766)+1)</f>
        <v>1.4999999999999999E-4</v>
      </c>
      <c r="Z1766" s="61">
        <f>INDEX(AJ$11:AJ$92,MATCH(F1766,AI$11:AI$92,0))</f>
        <v>1.1875</v>
      </c>
      <c r="AA1766" s="61">
        <f t="array" ref="AA1766">INDEX($AT$11:$AV$66,MATCH($C1766&amp;$G1766,$AO$11:$AO$66&amp;$AP$11:$AP$66,0),COUNTIF($AT$10:$AV$10,"&lt;"&amp;Z1766)+1)</f>
        <v>5.9999999999999995E-4</v>
      </c>
      <c r="AB1766" s="111">
        <f t="shared" si="415"/>
        <v>1.1469050591976044</v>
      </c>
      <c r="AC1766" s="121">
        <f t="array" ref="AC1766">INDEX($AW$11:$BA$66,MATCH($C1766&amp;$G1766,$AO$11:$AO$66&amp;$AP$11:$AP$66,0),COUNTIF($AW$10:$BA$10,"&lt;"&amp;Z1766)+1)</f>
        <v>2.0000000000000001E-4</v>
      </c>
      <c r="AD1766" s="62">
        <v>1.1701999999999999</v>
      </c>
      <c r="AE1766" s="61">
        <f t="array" ref="AE1766">INDEX($AT$11:$AV$66,MATCH($C1766&amp;$G1766,$AO$11:$AO$66&amp;$AP$11:$AP$66,0),COUNTIF($AT$10:$AV$10,"&lt;"&amp;AD1766)+1)</f>
        <v>5.9999999999999995E-4</v>
      </c>
      <c r="AF1766" s="111">
        <f t="shared" si="416"/>
        <v>1.1431367061317361</v>
      </c>
      <c r="AG1766" s="121">
        <f t="array" ref="AG1766">INDEX($AW$11:$BA$66,MATCH($C1766&amp;$G1766,$AO$11:$AO$66&amp;$AP$11:$AP$66,0),COUNTIF($AW$10:$BA$10,"&lt;"&amp;AD1766)+1)</f>
        <v>2.0000000000000001E-4</v>
      </c>
    </row>
    <row r="1767" spans="2:33" ht="12.75" customHeight="1" x14ac:dyDescent="0.3">
      <c r="B1767" s="81" t="str">
        <f t="shared" si="404"/>
        <v>1 3/16-18 UNEF</v>
      </c>
      <c r="C1767" s="71" t="s">
        <v>498</v>
      </c>
      <c r="D1767" s="71"/>
      <c r="E1767" s="79" t="s">
        <v>48</v>
      </c>
      <c r="F1767" s="82" t="s">
        <v>527</v>
      </c>
      <c r="G1767" s="58">
        <v>18</v>
      </c>
      <c r="H1767" s="71" t="s">
        <v>521</v>
      </c>
      <c r="I1767" s="71" t="s">
        <v>660</v>
      </c>
      <c r="J1767" s="71" t="s">
        <v>588</v>
      </c>
      <c r="K1767" s="71" t="s">
        <v>600</v>
      </c>
      <c r="L1767" s="85">
        <f t="shared" si="405"/>
        <v>30.124400000000001</v>
      </c>
      <c r="M1767" s="85">
        <f t="shared" si="406"/>
        <v>1.4111</v>
      </c>
      <c r="N1767" s="71">
        <v>60</v>
      </c>
      <c r="O1767" s="100">
        <f t="shared" si="407"/>
        <v>29.6951</v>
      </c>
      <c r="P1767" s="85">
        <f t="shared" si="408"/>
        <v>0</v>
      </c>
      <c r="Q1767" s="58">
        <f t="shared" si="409"/>
        <v>12.7</v>
      </c>
      <c r="R1767" s="100">
        <f t="shared" si="410"/>
        <v>29.084099999999999</v>
      </c>
      <c r="S1767" s="85">
        <f t="shared" si="411"/>
        <v>0</v>
      </c>
      <c r="T1767" s="58">
        <f t="shared" si="412"/>
        <v>3.8</v>
      </c>
      <c r="U1767" s="58">
        <f t="shared" si="413"/>
        <v>3.8</v>
      </c>
      <c r="V1767" s="58">
        <f t="array" ref="V1767">INDEX(AS$11:AS$66,MATCH(C1767&amp;G1767,AO$11:AO$66&amp;AP$11:AP$66,0),0)</f>
        <v>8</v>
      </c>
      <c r="X1767" s="120">
        <f t="shared" si="414"/>
        <v>5.5555555555555552E-2</v>
      </c>
      <c r="Y1767" s="61">
        <f t="array" ref="Y1767">INDEX($AQ$11:$AR$66,MATCH($C1767&amp;$G1767,$AO$11:$AO$66&amp;$AP$11:$AP$66,0),COUNTIF($AQ$10:$AR$10,"&lt;"&amp;Z1767)+1)</f>
        <v>1.4999999999999999E-4</v>
      </c>
      <c r="Z1767" s="123">
        <v>1.1859999999999999</v>
      </c>
      <c r="AA1767" s="61">
        <f t="array" ref="AA1767">INDEX($AT$11:$AV$66,MATCH($C1767&amp;$G1767,$AO$11:$AO$66&amp;$AP$11:$AP$66,0),COUNTIF($AT$10:$AV$10,"&lt;"&amp;Z1767)+1)</f>
        <v>5.0000000000000001E-4</v>
      </c>
      <c r="AB1767" s="111">
        <f t="shared" si="415"/>
        <v>1.1499156081756483</v>
      </c>
      <c r="AC1767" s="121">
        <f t="array" ref="AC1767">INDEX($AW$11:$BA$66,MATCH($C1767&amp;$G1767,$AO$11:$AO$66&amp;$AP$11:$AP$66,0),COUNTIF($AW$10:$BA$10,"&lt;"&amp;Z1767)+1)</f>
        <v>1.4999999999999999E-4</v>
      </c>
      <c r="AD1767" s="62">
        <v>1.1691</v>
      </c>
      <c r="AE1767" s="61">
        <f t="array" ref="AE1767">INDEX($AT$11:$AV$66,MATCH($C1767&amp;$G1767,$AO$11:$AO$66&amp;$AP$11:$AP$66,0),COUNTIF($AT$10:$AV$10,"&lt;"&amp;AD1767)+1)</f>
        <v>5.0000000000000001E-4</v>
      </c>
      <c r="AF1767" s="111">
        <f t="shared" si="416"/>
        <v>1.1450437387837655</v>
      </c>
      <c r="AG1767" s="121">
        <f t="array" ref="AG1767">INDEX($AW$11:$BA$66,MATCH($C1767&amp;$G1767,$AO$11:$AO$66&amp;$AP$11:$AP$66,0),COUNTIF($AW$10:$BA$10,"&lt;"&amp;AD1767)+1)</f>
        <v>1.4999999999999999E-4</v>
      </c>
    </row>
    <row r="1768" spans="2:33" ht="12.75" customHeight="1" x14ac:dyDescent="0.3">
      <c r="B1768" s="81" t="str">
        <f t="shared" si="404"/>
        <v>1 3/16-18 UNEF</v>
      </c>
      <c r="C1768" s="71" t="s">
        <v>498</v>
      </c>
      <c r="D1768" s="71"/>
      <c r="E1768" s="79" t="s">
        <v>48</v>
      </c>
      <c r="F1768" s="82" t="s">
        <v>527</v>
      </c>
      <c r="G1768" s="58">
        <v>18</v>
      </c>
      <c r="H1768" s="71" t="s">
        <v>521</v>
      </c>
      <c r="I1768" s="71" t="s">
        <v>661</v>
      </c>
      <c r="J1768" s="71" t="s">
        <v>588</v>
      </c>
      <c r="K1768" s="71" t="s">
        <v>600</v>
      </c>
      <c r="L1768" s="85">
        <f t="shared" si="405"/>
        <v>30.162500000000001</v>
      </c>
      <c r="M1768" s="85">
        <f t="shared" si="406"/>
        <v>1.4111</v>
      </c>
      <c r="N1768" s="71">
        <v>60</v>
      </c>
      <c r="O1768" s="100">
        <f t="shared" si="407"/>
        <v>29.766300000000001</v>
      </c>
      <c r="P1768" s="85">
        <f t="shared" si="408"/>
        <v>0</v>
      </c>
      <c r="Q1768" s="58">
        <f t="shared" si="409"/>
        <v>12.7</v>
      </c>
      <c r="R1768" s="100">
        <f t="shared" si="410"/>
        <v>29.155200000000001</v>
      </c>
      <c r="S1768" s="85">
        <f t="shared" si="411"/>
        <v>0</v>
      </c>
      <c r="T1768" s="58">
        <f t="shared" si="412"/>
        <v>3.8</v>
      </c>
      <c r="U1768" s="58">
        <f t="shared" si="413"/>
        <v>3.8</v>
      </c>
      <c r="V1768" s="58">
        <f t="array" ref="V1768">INDEX(AS$11:AS$66,MATCH(C1768&amp;G1768,AO$11:AO$66&amp;AP$11:AP$66,0),0)</f>
        <v>8</v>
      </c>
      <c r="X1768" s="120">
        <f t="shared" si="414"/>
        <v>5.5555555555555552E-2</v>
      </c>
      <c r="Y1768" s="61">
        <f t="array" ref="Y1768">INDEX($AQ$11:$AR$66,MATCH($C1768&amp;$G1768,$AO$11:$AO$66&amp;$AP$11:$AP$66,0),COUNTIF($AQ$10:$AR$10,"&lt;"&amp;Z1768)+1)</f>
        <v>1.4999999999999999E-4</v>
      </c>
      <c r="Z1768" s="61">
        <f>INDEX(AJ$11:AJ$92,MATCH(F1768,AI$11:AI$92,0))</f>
        <v>1.1875</v>
      </c>
      <c r="AA1768" s="61">
        <f t="array" ref="AA1768">INDEX($AT$11:$AV$66,MATCH($C1768&amp;$G1768,$AO$11:$AO$66&amp;$AP$11:$AP$66,0),COUNTIF($AT$10:$AV$10,"&lt;"&amp;Z1768)+1)</f>
        <v>5.0000000000000001E-4</v>
      </c>
      <c r="AB1768" s="111">
        <f t="shared" si="415"/>
        <v>1.1514156081756484</v>
      </c>
      <c r="AC1768" s="121">
        <f t="array" ref="AC1768">INDEX($AW$11:$BA$66,MATCH($C1768&amp;$G1768,$AO$11:$AO$66&amp;$AP$11:$AP$66,0),COUNTIF($AW$10:$BA$10,"&lt;"&amp;Z1768)+1)</f>
        <v>1.4999999999999999E-4</v>
      </c>
      <c r="AD1768" s="62">
        <v>1.1718999999999999</v>
      </c>
      <c r="AE1768" s="61">
        <f t="array" ref="AE1768">INDEX($AT$11:$AV$66,MATCH($C1768&amp;$G1768,$AO$11:$AO$66&amp;$AP$11:$AP$66,0),COUNTIF($AT$10:$AV$10,"&lt;"&amp;AD1768)+1)</f>
        <v>5.0000000000000001E-4</v>
      </c>
      <c r="AF1768" s="111">
        <f t="shared" si="416"/>
        <v>1.1478437387837654</v>
      </c>
      <c r="AG1768" s="121">
        <f t="array" ref="AG1768">INDEX($AW$11:$BA$66,MATCH($C1768&amp;$G1768,$AO$11:$AO$66&amp;$AP$11:$AP$66,0),COUNTIF($AW$10:$BA$10,"&lt;"&amp;AD1768)+1)</f>
        <v>1.4999999999999999E-4</v>
      </c>
    </row>
    <row r="1769" spans="2:33" ht="12.75" customHeight="1" x14ac:dyDescent="0.3">
      <c r="B1769" s="81" t="str">
        <f t="shared" si="404"/>
        <v>1 3/16-20 UN</v>
      </c>
      <c r="C1769" s="71" t="s">
        <v>498</v>
      </c>
      <c r="D1769" s="71"/>
      <c r="E1769" s="79" t="s">
        <v>604</v>
      </c>
      <c r="F1769" s="82" t="s">
        <v>527</v>
      </c>
      <c r="G1769" s="58">
        <v>20</v>
      </c>
      <c r="H1769" s="71" t="s">
        <v>521</v>
      </c>
      <c r="I1769" s="71" t="s">
        <v>660</v>
      </c>
      <c r="J1769" s="71" t="s">
        <v>588</v>
      </c>
      <c r="K1769" s="71" t="s">
        <v>600</v>
      </c>
      <c r="L1769" s="85">
        <f t="shared" si="405"/>
        <v>30.126899999999999</v>
      </c>
      <c r="M1769" s="85">
        <f t="shared" si="406"/>
        <v>1.27</v>
      </c>
      <c r="N1769" s="71">
        <v>60</v>
      </c>
      <c r="O1769" s="100">
        <f t="shared" si="407"/>
        <v>29.7332</v>
      </c>
      <c r="P1769" s="85">
        <f t="shared" si="408"/>
        <v>0</v>
      </c>
      <c r="Q1769" s="58">
        <f t="shared" si="409"/>
        <v>12.7</v>
      </c>
      <c r="R1769" s="100">
        <f t="shared" si="410"/>
        <v>29.183299999999999</v>
      </c>
      <c r="S1769" s="85">
        <f t="shared" si="411"/>
        <v>0</v>
      </c>
      <c r="T1769" s="58">
        <f t="shared" si="412"/>
        <v>3.8</v>
      </c>
      <c r="U1769" s="58">
        <f t="shared" si="413"/>
        <v>3.8</v>
      </c>
      <c r="V1769" s="58">
        <f t="array" ref="V1769">INDEX(AS$11:AS$66,MATCH(C1769&amp;G1769,AO$11:AO$66&amp;AP$11:AP$66,0),0)</f>
        <v>8</v>
      </c>
      <c r="X1769" s="120">
        <f t="shared" si="414"/>
        <v>0.05</v>
      </c>
      <c r="Y1769" s="61">
        <f t="array" ref="Y1769">INDEX($AQ$11:$AR$66,MATCH($C1769&amp;$G1769,$AO$11:$AO$66&amp;$AP$11:$AP$66,0),COUNTIF($AQ$10:$AR$10,"&lt;"&amp;Z1769)+1)</f>
        <v>1.4999999999999999E-4</v>
      </c>
      <c r="Z1769" s="123">
        <v>1.1860999999999999</v>
      </c>
      <c r="AA1769" s="61">
        <f t="array" ref="AA1769">INDEX($AT$11:$AV$66,MATCH($C1769&amp;$G1769,$AO$11:$AO$66&amp;$AP$11:$AP$66,0),COUNTIF($AT$10:$AV$10,"&lt;"&amp;Z1769)+1)</f>
        <v>5.0000000000000001E-4</v>
      </c>
      <c r="AB1769" s="111">
        <f t="shared" si="415"/>
        <v>1.1536240473580834</v>
      </c>
      <c r="AC1769" s="121">
        <f t="array" ref="AC1769">INDEX($AW$11:$BA$66,MATCH($C1769&amp;$G1769,$AO$11:$AO$66&amp;$AP$11:$AP$66,0),COUNTIF($AW$10:$BA$10,"&lt;"&amp;Z1769)+1)</f>
        <v>1.4999999999999999E-4</v>
      </c>
      <c r="AD1769" s="62">
        <v>1.1706000000000001</v>
      </c>
      <c r="AE1769" s="61">
        <f t="array" ref="AE1769">INDEX($AT$11:$AV$66,MATCH($C1769&amp;$G1769,$AO$11:$AO$66&amp;$AP$11:$AP$66,0),COUNTIF($AT$10:$AV$10,"&lt;"&amp;AD1769)+1)</f>
        <v>5.0000000000000001E-4</v>
      </c>
      <c r="AF1769" s="111">
        <f t="shared" si="416"/>
        <v>1.148949364905389</v>
      </c>
      <c r="AG1769" s="121">
        <f t="array" ref="AG1769">INDEX($AW$11:$BA$66,MATCH($C1769&amp;$G1769,$AO$11:$AO$66&amp;$AP$11:$AP$66,0),COUNTIF($AW$10:$BA$10,"&lt;"&amp;AD1769)+1)</f>
        <v>1.4999999999999999E-4</v>
      </c>
    </row>
    <row r="1770" spans="2:33" ht="12.75" customHeight="1" x14ac:dyDescent="0.3">
      <c r="B1770" s="81" t="str">
        <f t="shared" si="404"/>
        <v>1 3/16-20 UN</v>
      </c>
      <c r="C1770" s="71" t="s">
        <v>498</v>
      </c>
      <c r="D1770" s="71"/>
      <c r="E1770" s="79" t="s">
        <v>604</v>
      </c>
      <c r="F1770" s="82" t="s">
        <v>527</v>
      </c>
      <c r="G1770" s="58">
        <v>20</v>
      </c>
      <c r="H1770" s="71" t="s">
        <v>521</v>
      </c>
      <c r="I1770" s="71" t="s">
        <v>661</v>
      </c>
      <c r="J1770" s="71" t="s">
        <v>588</v>
      </c>
      <c r="K1770" s="71" t="s">
        <v>600</v>
      </c>
      <c r="L1770" s="85">
        <f t="shared" si="405"/>
        <v>30.162500000000001</v>
      </c>
      <c r="M1770" s="85">
        <f t="shared" si="406"/>
        <v>1.27</v>
      </c>
      <c r="N1770" s="71">
        <v>60</v>
      </c>
      <c r="O1770" s="100">
        <f t="shared" si="407"/>
        <v>29.799299999999999</v>
      </c>
      <c r="P1770" s="85">
        <f t="shared" si="408"/>
        <v>0</v>
      </c>
      <c r="Q1770" s="58">
        <f t="shared" si="409"/>
        <v>12.7</v>
      </c>
      <c r="R1770" s="100">
        <f t="shared" si="410"/>
        <v>29.249400000000001</v>
      </c>
      <c r="S1770" s="85">
        <f t="shared" si="411"/>
        <v>0</v>
      </c>
      <c r="T1770" s="58">
        <f t="shared" si="412"/>
        <v>3.8</v>
      </c>
      <c r="U1770" s="58">
        <f t="shared" si="413"/>
        <v>3.8</v>
      </c>
      <c r="V1770" s="58">
        <f t="array" ref="V1770">INDEX(AS$11:AS$66,MATCH(C1770&amp;G1770,AO$11:AO$66&amp;AP$11:AP$66,0),0)</f>
        <v>8</v>
      </c>
      <c r="X1770" s="120">
        <f t="shared" si="414"/>
        <v>0.05</v>
      </c>
      <c r="Y1770" s="61">
        <f t="array" ref="Y1770">INDEX($AQ$11:$AR$66,MATCH($C1770&amp;$G1770,$AO$11:$AO$66&amp;$AP$11:$AP$66,0),COUNTIF($AQ$10:$AR$10,"&lt;"&amp;Z1770)+1)</f>
        <v>1.4999999999999999E-4</v>
      </c>
      <c r="Z1770" s="61">
        <f>INDEX(AJ$11:AJ$92,MATCH(F1770,AI$11:AI$92,0))</f>
        <v>1.1875</v>
      </c>
      <c r="AA1770" s="61">
        <f t="array" ref="AA1770">INDEX($AT$11:$AV$66,MATCH($C1770&amp;$G1770,$AO$11:$AO$66&amp;$AP$11:$AP$66,0),COUNTIF($AT$10:$AV$10,"&lt;"&amp;Z1770)+1)</f>
        <v>5.0000000000000001E-4</v>
      </c>
      <c r="AB1770" s="111">
        <f t="shared" si="415"/>
        <v>1.1550240473580835</v>
      </c>
      <c r="AC1770" s="121">
        <f t="array" ref="AC1770">INDEX($AW$11:$BA$66,MATCH($C1770&amp;$G1770,$AO$11:$AO$66&amp;$AP$11:$AP$66,0),COUNTIF($AW$10:$BA$10,"&lt;"&amp;Z1770)+1)</f>
        <v>1.4999999999999999E-4</v>
      </c>
      <c r="AD1770" s="62">
        <v>1.1732</v>
      </c>
      <c r="AE1770" s="61">
        <f t="array" ref="AE1770">INDEX($AT$11:$AV$66,MATCH($C1770&amp;$G1770,$AO$11:$AO$66&amp;$AP$11:$AP$66,0),COUNTIF($AT$10:$AV$10,"&lt;"&amp;AD1770)+1)</f>
        <v>5.0000000000000001E-4</v>
      </c>
      <c r="AF1770" s="111">
        <f t="shared" si="416"/>
        <v>1.1515493649053892</v>
      </c>
      <c r="AG1770" s="121">
        <f t="array" ref="AG1770">INDEX($AW$11:$BA$66,MATCH($C1770&amp;$G1770,$AO$11:$AO$66&amp;$AP$11:$AP$66,0),COUNTIF($AW$10:$BA$10,"&lt;"&amp;AD1770)+1)</f>
        <v>1.4999999999999999E-4</v>
      </c>
    </row>
    <row r="1771" spans="2:33" ht="12.75" customHeight="1" x14ac:dyDescent="0.3">
      <c r="B1771" s="81" t="str">
        <f t="shared" si="404"/>
        <v>1 3/16-28 UN</v>
      </c>
      <c r="C1771" s="71" t="s">
        <v>498</v>
      </c>
      <c r="D1771" s="71"/>
      <c r="E1771" s="79" t="s">
        <v>604</v>
      </c>
      <c r="F1771" s="82" t="s">
        <v>527</v>
      </c>
      <c r="G1771" s="58">
        <v>28</v>
      </c>
      <c r="H1771" s="71" t="s">
        <v>521</v>
      </c>
      <c r="I1771" s="71" t="s">
        <v>660</v>
      </c>
      <c r="J1771" s="71" t="s">
        <v>588</v>
      </c>
      <c r="K1771" s="71" t="s">
        <v>600</v>
      </c>
      <c r="L1771" s="85">
        <f t="shared" si="405"/>
        <v>30.132000000000001</v>
      </c>
      <c r="M1771" s="85">
        <f t="shared" si="406"/>
        <v>0.90710000000000002</v>
      </c>
      <c r="N1771" s="71">
        <v>60</v>
      </c>
      <c r="O1771" s="100">
        <f t="shared" si="407"/>
        <v>29.8323</v>
      </c>
      <c r="P1771" s="85">
        <f t="shared" si="408"/>
        <v>0</v>
      </c>
      <c r="Q1771" s="58">
        <f t="shared" si="409"/>
        <v>12.7</v>
      </c>
      <c r="R1771" s="100">
        <f t="shared" si="410"/>
        <v>29.439499999999999</v>
      </c>
      <c r="S1771" s="85">
        <f t="shared" si="411"/>
        <v>0</v>
      </c>
      <c r="T1771" s="58">
        <f t="shared" si="412"/>
        <v>3.8</v>
      </c>
      <c r="U1771" s="58">
        <f t="shared" si="413"/>
        <v>3.8</v>
      </c>
      <c r="V1771" s="58">
        <f t="array" ref="V1771">INDEX(AS$11:AS$66,MATCH(C1771&amp;G1771,AO$11:AO$66&amp;AP$11:AP$66,0),0)</f>
        <v>8</v>
      </c>
      <c r="X1771" s="120">
        <f t="shared" si="414"/>
        <v>3.5714285714285712E-2</v>
      </c>
      <c r="Y1771" s="61">
        <f t="array" ref="Y1771">INDEX($AQ$11:$AR$66,MATCH($C1771&amp;$G1771,$AO$11:$AO$66&amp;$AP$11:$AP$66,0),COUNTIF($AQ$10:$AR$10,"&lt;"&amp;Z1771)+1)</f>
        <v>1.4999999999999999E-4</v>
      </c>
      <c r="Z1771" s="123">
        <v>1.1862999999999999</v>
      </c>
      <c r="AA1771" s="61">
        <f t="array" ref="AA1771">INDEX($AT$11:$AV$66,MATCH($C1771&amp;$G1771,$AO$11:$AO$66&amp;$AP$11:$AP$66,0),COUNTIF($AT$10:$AV$10,"&lt;"&amp;Z1771)+1)</f>
        <v>5.0000000000000001E-4</v>
      </c>
      <c r="AB1771" s="111">
        <f t="shared" si="415"/>
        <v>1.1631028909700596</v>
      </c>
      <c r="AC1771" s="121">
        <f t="array" ref="AC1771">INDEX($AW$11:$BA$66,MATCH($C1771&amp;$G1771,$AO$11:$AO$66&amp;$AP$11:$AP$66,0),COUNTIF($AW$10:$BA$10,"&lt;"&amp;Z1771)+1)</f>
        <v>1.4999999999999999E-4</v>
      </c>
      <c r="AD1771" s="62">
        <v>1.1745000000000001</v>
      </c>
      <c r="AE1771" s="61">
        <f t="array" ref="AE1771">INDEX($AT$11:$AV$66,MATCH($C1771&amp;$G1771,$AO$11:$AO$66&amp;$AP$11:$AP$66,0),COUNTIF($AT$10:$AV$10,"&lt;"&amp;AD1771)+1)</f>
        <v>5.0000000000000001E-4</v>
      </c>
      <c r="AF1771" s="111">
        <f t="shared" si="416"/>
        <v>1.1590352606467065</v>
      </c>
      <c r="AG1771" s="121">
        <f t="array" ref="AG1771">INDEX($AW$11:$BA$66,MATCH($C1771&amp;$G1771,$AO$11:$AO$66&amp;$AP$11:$AP$66,0),COUNTIF($AW$10:$BA$10,"&lt;"&amp;AD1771)+1)</f>
        <v>1.4999999999999999E-4</v>
      </c>
    </row>
    <row r="1772" spans="2:33" ht="12.75" customHeight="1" x14ac:dyDescent="0.3">
      <c r="B1772" s="81" t="str">
        <f t="shared" si="404"/>
        <v>1 3/16-28 UN</v>
      </c>
      <c r="C1772" s="71" t="s">
        <v>498</v>
      </c>
      <c r="D1772" s="71"/>
      <c r="E1772" s="79" t="s">
        <v>604</v>
      </c>
      <c r="F1772" s="82" t="s">
        <v>527</v>
      </c>
      <c r="G1772" s="58">
        <v>28</v>
      </c>
      <c r="H1772" s="71" t="s">
        <v>521</v>
      </c>
      <c r="I1772" s="71" t="s">
        <v>660</v>
      </c>
      <c r="J1772" s="71" t="s">
        <v>588</v>
      </c>
      <c r="K1772" s="71" t="s">
        <v>600</v>
      </c>
      <c r="L1772" s="85">
        <f t="shared" si="405"/>
        <v>30.162500000000001</v>
      </c>
      <c r="M1772" s="85">
        <f t="shared" si="406"/>
        <v>0.90710000000000002</v>
      </c>
      <c r="N1772" s="71">
        <v>60</v>
      </c>
      <c r="O1772" s="100">
        <f t="shared" si="407"/>
        <v>29.888200000000001</v>
      </c>
      <c r="P1772" s="85">
        <f t="shared" si="408"/>
        <v>0</v>
      </c>
      <c r="Q1772" s="58">
        <f t="shared" si="409"/>
        <v>12.7</v>
      </c>
      <c r="R1772" s="100">
        <f t="shared" si="410"/>
        <v>29.4954</v>
      </c>
      <c r="S1772" s="85">
        <f t="shared" si="411"/>
        <v>0</v>
      </c>
      <c r="T1772" s="58">
        <f t="shared" si="412"/>
        <v>3.8</v>
      </c>
      <c r="U1772" s="58">
        <f t="shared" si="413"/>
        <v>3.8</v>
      </c>
      <c r="V1772" s="58">
        <f t="array" ref="V1772">INDEX(AS$11:AS$66,MATCH(C1772&amp;G1772,AO$11:AO$66&amp;AP$11:AP$66,0),0)</f>
        <v>8</v>
      </c>
      <c r="X1772" s="120">
        <f t="shared" si="414"/>
        <v>3.5714285714285712E-2</v>
      </c>
      <c r="Y1772" s="61">
        <f t="array" ref="Y1772">INDEX($AQ$11:$AR$66,MATCH($C1772&amp;$G1772,$AO$11:$AO$66&amp;$AP$11:$AP$66,0),COUNTIF($AQ$10:$AR$10,"&lt;"&amp;Z1772)+1)</f>
        <v>1.4999999999999999E-4</v>
      </c>
      <c r="Z1772" s="61">
        <f>INDEX(AJ$11:AJ$92,MATCH(F1772,AI$11:AI$92,0))</f>
        <v>1.1875</v>
      </c>
      <c r="AA1772" s="61">
        <f t="array" ref="AA1772">INDEX($AT$11:$AV$66,MATCH($C1772&amp;$G1772,$AO$11:$AO$66&amp;$AP$11:$AP$66,0),COUNTIF($AT$10:$AV$10,"&lt;"&amp;Z1772)+1)</f>
        <v>5.0000000000000001E-4</v>
      </c>
      <c r="AB1772" s="111">
        <f t="shared" si="415"/>
        <v>1.1643028909700597</v>
      </c>
      <c r="AC1772" s="121">
        <f t="array" ref="AC1772">INDEX($AW$11:$BA$66,MATCH($C1772&amp;$G1772,$AO$11:$AO$66&amp;$AP$11:$AP$66,0),COUNTIF($AW$10:$BA$10,"&lt;"&amp;Z1772)+1)</f>
        <v>1.4999999999999999E-4</v>
      </c>
      <c r="AD1772" s="62">
        <v>1.1767000000000001</v>
      </c>
      <c r="AE1772" s="61">
        <f t="array" ref="AE1772">INDEX($AT$11:$AV$66,MATCH($C1772&amp;$G1772,$AO$11:$AO$66&amp;$AP$11:$AP$66,0),COUNTIF($AT$10:$AV$10,"&lt;"&amp;AD1772)+1)</f>
        <v>5.0000000000000001E-4</v>
      </c>
      <c r="AF1772" s="111">
        <f t="shared" si="416"/>
        <v>1.1612352606467065</v>
      </c>
      <c r="AG1772" s="121">
        <f t="array" ref="AG1772">INDEX($AW$11:$BA$66,MATCH($C1772&amp;$G1772,$AO$11:$AO$66&amp;$AP$11:$AP$66,0),COUNTIF($AW$10:$BA$10,"&lt;"&amp;AD1772)+1)</f>
        <v>1.4999999999999999E-4</v>
      </c>
    </row>
    <row r="1773" spans="2:33" ht="12.75" customHeight="1" x14ac:dyDescent="0.3">
      <c r="B1773" s="81" t="str">
        <f t="shared" si="404"/>
        <v>1 1/4-8 UN</v>
      </c>
      <c r="C1773" s="71" t="s">
        <v>498</v>
      </c>
      <c r="D1773" s="71"/>
      <c r="E1773" s="79" t="s">
        <v>604</v>
      </c>
      <c r="F1773" s="82" t="s">
        <v>56</v>
      </c>
      <c r="G1773" s="58">
        <v>8</v>
      </c>
      <c r="H1773" s="71" t="s">
        <v>521</v>
      </c>
      <c r="I1773" s="71" t="s">
        <v>660</v>
      </c>
      <c r="J1773" s="71" t="s">
        <v>588</v>
      </c>
      <c r="K1773" s="71" t="s">
        <v>600</v>
      </c>
      <c r="L1773" s="85">
        <f t="shared" si="405"/>
        <v>31.6967</v>
      </c>
      <c r="M1773" s="85">
        <f t="shared" si="406"/>
        <v>3.1749999999999998</v>
      </c>
      <c r="N1773" s="71">
        <v>60</v>
      </c>
      <c r="O1773" s="100">
        <f t="shared" si="407"/>
        <v>30.830500000000001</v>
      </c>
      <c r="P1773" s="85">
        <f t="shared" si="408"/>
        <v>0</v>
      </c>
      <c r="Q1773" s="58">
        <f t="shared" si="409"/>
        <v>17.8</v>
      </c>
      <c r="R1773" s="100">
        <f t="shared" si="410"/>
        <v>29.4557</v>
      </c>
      <c r="S1773" s="85">
        <f t="shared" si="411"/>
        <v>0</v>
      </c>
      <c r="T1773" s="58">
        <f t="shared" si="412"/>
        <v>5.0999999999999996</v>
      </c>
      <c r="U1773" s="58">
        <f t="shared" si="413"/>
        <v>6.4</v>
      </c>
      <c r="V1773" s="58">
        <f t="array" ref="V1773">INDEX(AS$11:AS$66,MATCH(C1773&amp;G1773,AO$11:AO$66&amp;AP$11:AP$66,0),0)</f>
        <v>5</v>
      </c>
      <c r="X1773" s="120">
        <f t="shared" si="414"/>
        <v>0.125</v>
      </c>
      <c r="Y1773" s="61">
        <f t="array" ref="Y1773">INDEX($AQ$11:$AR$66,MATCH($C1773&amp;$G1773,$AO$11:$AO$66&amp;$AP$11:$AP$66,0),COUNTIF($AQ$10:$AR$10,"&lt;"&amp;Z1773)+1)</f>
        <v>2.5000000000000001E-4</v>
      </c>
      <c r="Z1773" s="123">
        <v>1.2479</v>
      </c>
      <c r="AA1773" s="61">
        <f t="array" ref="AA1773">INDEX($AT$11:$AV$66,MATCH($C1773&amp;$G1773,$AO$11:$AO$66&amp;$AP$11:$AP$66,0),COUNTIF($AT$10:$AV$10,"&lt;"&amp;Z1773)+1)</f>
        <v>6.9999999999999999E-4</v>
      </c>
      <c r="AB1773" s="111">
        <f t="shared" si="415"/>
        <v>1.1667101183952089</v>
      </c>
      <c r="AC1773" s="121">
        <f t="array" ref="AC1773">INDEX($AW$11:$BA$66,MATCH($C1773&amp;$G1773,$AO$11:$AO$66&amp;$AP$11:$AP$66,0),COUNTIF($AW$10:$BA$10,"&lt;"&amp;Z1773)+1)</f>
        <v>2.0000000000000001E-4</v>
      </c>
      <c r="AD1773" s="62">
        <v>1.2138</v>
      </c>
      <c r="AE1773" s="61">
        <f t="array" ref="AE1773">INDEX($AT$11:$AV$66,MATCH($C1773&amp;$G1773,$AO$11:$AO$66&amp;$AP$11:$AP$66,0),COUNTIF($AT$10:$AV$10,"&lt;"&amp;AD1773)+1)</f>
        <v>6.9999999999999999E-4</v>
      </c>
      <c r="AF1773" s="111">
        <f t="shared" si="416"/>
        <v>1.1596734122634726</v>
      </c>
      <c r="AG1773" s="121">
        <f t="array" ref="AG1773">INDEX($AW$11:$BA$66,MATCH($C1773&amp;$G1773,$AO$11:$AO$66&amp;$AP$11:$AP$66,0),COUNTIF($AW$10:$BA$10,"&lt;"&amp;AD1773)+1)</f>
        <v>2.0000000000000001E-4</v>
      </c>
    </row>
    <row r="1774" spans="2:33" ht="12.75" customHeight="1" x14ac:dyDescent="0.3">
      <c r="B1774" s="81" t="str">
        <f t="shared" si="404"/>
        <v>1 1/4-8 UN</v>
      </c>
      <c r="C1774" s="71" t="s">
        <v>498</v>
      </c>
      <c r="D1774" s="71"/>
      <c r="E1774" s="79" t="s">
        <v>604</v>
      </c>
      <c r="F1774" s="82" t="s">
        <v>56</v>
      </c>
      <c r="G1774" s="58">
        <v>8</v>
      </c>
      <c r="H1774" s="71" t="s">
        <v>521</v>
      </c>
      <c r="I1774" s="71" t="s">
        <v>661</v>
      </c>
      <c r="J1774" s="71" t="s">
        <v>588</v>
      </c>
      <c r="K1774" s="71" t="s">
        <v>600</v>
      </c>
      <c r="L1774" s="85">
        <f t="shared" si="405"/>
        <v>31.75</v>
      </c>
      <c r="M1774" s="85">
        <f t="shared" si="406"/>
        <v>3.1749999999999998</v>
      </c>
      <c r="N1774" s="71">
        <v>60</v>
      </c>
      <c r="O1774" s="100">
        <f t="shared" si="407"/>
        <v>30.927</v>
      </c>
      <c r="P1774" s="85">
        <f t="shared" si="408"/>
        <v>0</v>
      </c>
      <c r="Q1774" s="58">
        <f t="shared" si="409"/>
        <v>17.8</v>
      </c>
      <c r="R1774" s="100">
        <f t="shared" si="410"/>
        <v>29.552199999999999</v>
      </c>
      <c r="S1774" s="85">
        <f t="shared" si="411"/>
        <v>0</v>
      </c>
      <c r="T1774" s="58">
        <f t="shared" si="412"/>
        <v>5.0999999999999996</v>
      </c>
      <c r="U1774" s="58">
        <f t="shared" si="413"/>
        <v>6.4</v>
      </c>
      <c r="V1774" s="58">
        <f t="array" ref="V1774">INDEX(AS$11:AS$66,MATCH(C1774&amp;G1774,AO$11:AO$66&amp;AP$11:AP$66,0),0)</f>
        <v>5</v>
      </c>
      <c r="X1774" s="120">
        <f t="shared" si="414"/>
        <v>0.125</v>
      </c>
      <c r="Y1774" s="61">
        <f t="array" ref="Y1774">INDEX($AQ$11:$AR$66,MATCH($C1774&amp;$G1774,$AO$11:$AO$66&amp;$AP$11:$AP$66,0),COUNTIF($AQ$10:$AR$10,"&lt;"&amp;Z1774)+1)</f>
        <v>2.5000000000000001E-4</v>
      </c>
      <c r="Z1774" s="61">
        <f>INDEX(AJ$11:AJ$92,MATCH(F1774,AI$11:AI$92,0))</f>
        <v>1.25</v>
      </c>
      <c r="AA1774" s="61">
        <f t="array" ref="AA1774">INDEX($AT$11:$AV$66,MATCH($C1774&amp;$G1774,$AO$11:$AO$66&amp;$AP$11:$AP$66,0),COUNTIF($AT$10:$AV$10,"&lt;"&amp;Z1774)+1)</f>
        <v>6.9999999999999999E-4</v>
      </c>
      <c r="AB1774" s="111">
        <f t="shared" si="415"/>
        <v>1.1688101183952089</v>
      </c>
      <c r="AC1774" s="121">
        <f t="array" ref="AC1774">INDEX($AW$11:$BA$66,MATCH($C1774&amp;$G1774,$AO$11:$AO$66&amp;$AP$11:$AP$66,0),COUNTIF($AW$10:$BA$10,"&lt;"&amp;Z1774)+1)</f>
        <v>2.0000000000000001E-4</v>
      </c>
      <c r="AD1774" s="62">
        <v>1.2176</v>
      </c>
      <c r="AE1774" s="61">
        <f t="array" ref="AE1774">INDEX($AT$11:$AV$66,MATCH($C1774&amp;$G1774,$AO$11:$AO$66&amp;$AP$11:$AP$66,0),COUNTIF($AT$10:$AV$10,"&lt;"&amp;AD1774)+1)</f>
        <v>6.9999999999999999E-4</v>
      </c>
      <c r="AF1774" s="111">
        <f t="shared" si="416"/>
        <v>1.1634734122634727</v>
      </c>
      <c r="AG1774" s="121">
        <f t="array" ref="AG1774">INDEX($AW$11:$BA$66,MATCH($C1774&amp;$G1774,$AO$11:$AO$66&amp;$AP$11:$AP$66,0),COUNTIF($AW$10:$BA$10,"&lt;"&amp;AD1774)+1)</f>
        <v>2.0000000000000001E-4</v>
      </c>
    </row>
    <row r="1775" spans="2:33" ht="12.75" customHeight="1" x14ac:dyDescent="0.3">
      <c r="B1775" s="81" t="str">
        <f t="shared" si="404"/>
        <v>1 1/4-16 UN</v>
      </c>
      <c r="C1775" s="71" t="s">
        <v>498</v>
      </c>
      <c r="D1775" s="71"/>
      <c r="E1775" s="79" t="s">
        <v>604</v>
      </c>
      <c r="F1775" s="82" t="s">
        <v>56</v>
      </c>
      <c r="G1775" s="58">
        <v>16</v>
      </c>
      <c r="H1775" s="71" t="s">
        <v>521</v>
      </c>
      <c r="I1775" s="71" t="s">
        <v>660</v>
      </c>
      <c r="J1775" s="71" t="s">
        <v>588</v>
      </c>
      <c r="K1775" s="71" t="s">
        <v>600</v>
      </c>
      <c r="L1775" s="85">
        <f t="shared" si="405"/>
        <v>31.7119</v>
      </c>
      <c r="M1775" s="85">
        <f t="shared" si="406"/>
        <v>1.5874999999999999</v>
      </c>
      <c r="N1775" s="71">
        <v>60</v>
      </c>
      <c r="O1775" s="100">
        <f t="shared" si="407"/>
        <v>31.2395</v>
      </c>
      <c r="P1775" s="85">
        <f t="shared" si="408"/>
        <v>0</v>
      </c>
      <c r="Q1775" s="58">
        <f t="shared" si="409"/>
        <v>15.2</v>
      </c>
      <c r="R1775" s="100">
        <f t="shared" si="410"/>
        <v>30.552099999999999</v>
      </c>
      <c r="S1775" s="85">
        <f t="shared" si="411"/>
        <v>0</v>
      </c>
      <c r="T1775" s="58">
        <f t="shared" si="412"/>
        <v>5.0999999999999996</v>
      </c>
      <c r="U1775" s="58">
        <f t="shared" si="413"/>
        <v>3.8</v>
      </c>
      <c r="V1775" s="58">
        <f t="array" ref="V1775">INDEX(AS$11:AS$66,MATCH(C1775&amp;G1775,AO$11:AO$66&amp;AP$11:AP$66,0),0)</f>
        <v>8</v>
      </c>
      <c r="X1775" s="120">
        <f t="shared" si="414"/>
        <v>6.25E-2</v>
      </c>
      <c r="Y1775" s="61">
        <f t="array" ref="Y1775">INDEX($AQ$11:$AR$66,MATCH($C1775&amp;$G1775,$AO$11:$AO$66&amp;$AP$11:$AP$66,0),COUNTIF($AQ$10:$AR$10,"&lt;"&amp;Z1775)+1)</f>
        <v>1.4999999999999999E-4</v>
      </c>
      <c r="Z1775" s="123">
        <v>1.2484999999999999</v>
      </c>
      <c r="AA1775" s="61">
        <f t="array" ref="AA1775">INDEX($AT$11:$AV$66,MATCH($C1775&amp;$G1775,$AO$11:$AO$66&amp;$AP$11:$AP$66,0),COUNTIF($AT$10:$AV$10,"&lt;"&amp;Z1775)+1)</f>
        <v>5.9999999999999995E-4</v>
      </c>
      <c r="AB1775" s="111">
        <f t="shared" si="415"/>
        <v>1.2079050591976044</v>
      </c>
      <c r="AC1775" s="121">
        <f t="array" ref="AC1775">INDEX($AW$11:$BA$66,MATCH($C1775&amp;$G1775,$AO$11:$AO$66&amp;$AP$11:$AP$66,0),COUNTIF($AW$10:$BA$10,"&lt;"&amp;Z1775)+1)</f>
        <v>2.0000000000000001E-4</v>
      </c>
      <c r="AD1775" s="62">
        <v>1.2299</v>
      </c>
      <c r="AE1775" s="61">
        <f t="array" ref="AE1775">INDEX($AT$11:$AV$66,MATCH($C1775&amp;$G1775,$AO$11:$AO$66&amp;$AP$11:$AP$66,0),COUNTIF($AT$10:$AV$10,"&lt;"&amp;AD1775)+1)</f>
        <v>5.9999999999999995E-4</v>
      </c>
      <c r="AF1775" s="111">
        <f t="shared" si="416"/>
        <v>1.2028367061317362</v>
      </c>
      <c r="AG1775" s="121">
        <f t="array" ref="AG1775">INDEX($AW$11:$BA$66,MATCH($C1775&amp;$G1775,$AO$11:$AO$66&amp;$AP$11:$AP$66,0),COUNTIF($AW$10:$BA$10,"&lt;"&amp;AD1775)+1)</f>
        <v>2.0000000000000001E-4</v>
      </c>
    </row>
    <row r="1776" spans="2:33" ht="12.75" customHeight="1" x14ac:dyDescent="0.3">
      <c r="B1776" s="81" t="str">
        <f t="shared" si="404"/>
        <v>1 1/4-16 UN</v>
      </c>
      <c r="C1776" s="71" t="s">
        <v>498</v>
      </c>
      <c r="D1776" s="71"/>
      <c r="E1776" s="79" t="s">
        <v>604</v>
      </c>
      <c r="F1776" s="82" t="s">
        <v>56</v>
      </c>
      <c r="G1776" s="58">
        <v>16</v>
      </c>
      <c r="H1776" s="71" t="s">
        <v>521</v>
      </c>
      <c r="I1776" s="71" t="s">
        <v>661</v>
      </c>
      <c r="J1776" s="71" t="s">
        <v>588</v>
      </c>
      <c r="K1776" s="71" t="s">
        <v>600</v>
      </c>
      <c r="L1776" s="85">
        <f t="shared" si="405"/>
        <v>31.75</v>
      </c>
      <c r="M1776" s="85">
        <f t="shared" si="406"/>
        <v>1.5874999999999999</v>
      </c>
      <c r="N1776" s="71">
        <v>60</v>
      </c>
      <c r="O1776" s="100">
        <f t="shared" si="407"/>
        <v>31.310600000000001</v>
      </c>
      <c r="P1776" s="85">
        <f t="shared" si="408"/>
        <v>0</v>
      </c>
      <c r="Q1776" s="58">
        <f t="shared" si="409"/>
        <v>15.2</v>
      </c>
      <c r="R1776" s="100">
        <f t="shared" si="410"/>
        <v>30.623200000000001</v>
      </c>
      <c r="S1776" s="85">
        <f t="shared" si="411"/>
        <v>0</v>
      </c>
      <c r="T1776" s="58">
        <f t="shared" si="412"/>
        <v>5.0999999999999996</v>
      </c>
      <c r="U1776" s="58">
        <f t="shared" si="413"/>
        <v>3.8</v>
      </c>
      <c r="V1776" s="58">
        <f t="array" ref="V1776">INDEX(AS$11:AS$66,MATCH(C1776&amp;G1776,AO$11:AO$66&amp;AP$11:AP$66,0),0)</f>
        <v>8</v>
      </c>
      <c r="X1776" s="120">
        <f t="shared" si="414"/>
        <v>6.25E-2</v>
      </c>
      <c r="Y1776" s="61">
        <f t="array" ref="Y1776">INDEX($AQ$11:$AR$66,MATCH($C1776&amp;$G1776,$AO$11:$AO$66&amp;$AP$11:$AP$66,0),COUNTIF($AQ$10:$AR$10,"&lt;"&amp;Z1776)+1)</f>
        <v>1.4999999999999999E-4</v>
      </c>
      <c r="Z1776" s="61">
        <f>INDEX(AJ$11:AJ$92,MATCH(F1776,AI$11:AI$92,0))</f>
        <v>1.25</v>
      </c>
      <c r="AA1776" s="61">
        <f t="array" ref="AA1776">INDEX($AT$11:$AV$66,MATCH($C1776&amp;$G1776,$AO$11:$AO$66&amp;$AP$11:$AP$66,0),COUNTIF($AT$10:$AV$10,"&lt;"&amp;Z1776)+1)</f>
        <v>5.9999999999999995E-4</v>
      </c>
      <c r="AB1776" s="111">
        <f t="shared" si="415"/>
        <v>1.2094050591976044</v>
      </c>
      <c r="AC1776" s="121">
        <f t="array" ref="AC1776">INDEX($AW$11:$BA$66,MATCH($C1776&amp;$G1776,$AO$11:$AO$66&amp;$AP$11:$AP$66,0),COUNTIF($AW$10:$BA$10,"&lt;"&amp;Z1776)+1)</f>
        <v>2.0000000000000001E-4</v>
      </c>
      <c r="AD1776" s="62">
        <v>1.2326999999999999</v>
      </c>
      <c r="AE1776" s="61">
        <f t="array" ref="AE1776">INDEX($AT$11:$AV$66,MATCH($C1776&amp;$G1776,$AO$11:$AO$66&amp;$AP$11:$AP$66,0),COUNTIF($AT$10:$AV$10,"&lt;"&amp;AD1776)+1)</f>
        <v>5.9999999999999995E-4</v>
      </c>
      <c r="AF1776" s="111">
        <f t="shared" si="416"/>
        <v>1.2056367061317361</v>
      </c>
      <c r="AG1776" s="121">
        <f t="array" ref="AG1776">INDEX($AW$11:$BA$66,MATCH($C1776&amp;$G1776,$AO$11:$AO$66&amp;$AP$11:$AP$66,0),COUNTIF($AW$10:$BA$10,"&lt;"&amp;AD1776)+1)</f>
        <v>2.0000000000000001E-4</v>
      </c>
    </row>
    <row r="1777" spans="2:41" ht="12.75" customHeight="1" x14ac:dyDescent="0.3">
      <c r="B1777" s="81" t="str">
        <f t="shared" si="404"/>
        <v>1 1/4-18 UNEF</v>
      </c>
      <c r="C1777" s="71" t="s">
        <v>498</v>
      </c>
      <c r="D1777" s="71"/>
      <c r="E1777" s="79" t="s">
        <v>48</v>
      </c>
      <c r="F1777" s="82" t="s">
        <v>56</v>
      </c>
      <c r="G1777" s="58">
        <v>18</v>
      </c>
      <c r="H1777" s="71" t="s">
        <v>521</v>
      </c>
      <c r="I1777" s="71" t="s">
        <v>660</v>
      </c>
      <c r="J1777" s="71" t="s">
        <v>588</v>
      </c>
      <c r="K1777" s="71" t="s">
        <v>600</v>
      </c>
      <c r="L1777" s="85">
        <f t="shared" si="405"/>
        <v>31.7119</v>
      </c>
      <c r="M1777" s="85">
        <f t="shared" si="406"/>
        <v>1.4111</v>
      </c>
      <c r="N1777" s="71">
        <v>60</v>
      </c>
      <c r="O1777" s="100">
        <f t="shared" si="407"/>
        <v>31.282599999999999</v>
      </c>
      <c r="P1777" s="85">
        <f t="shared" si="408"/>
        <v>0</v>
      </c>
      <c r="Q1777" s="58">
        <f t="shared" si="409"/>
        <v>12.7</v>
      </c>
      <c r="R1777" s="100">
        <f t="shared" si="410"/>
        <v>30.671600000000002</v>
      </c>
      <c r="S1777" s="85">
        <f t="shared" si="411"/>
        <v>0</v>
      </c>
      <c r="T1777" s="58">
        <f t="shared" si="412"/>
        <v>3.8</v>
      </c>
      <c r="U1777" s="58">
        <f t="shared" si="413"/>
        <v>3.8</v>
      </c>
      <c r="V1777" s="58">
        <f t="array" ref="V1777">INDEX(AS$11:AS$66,MATCH(C1777&amp;G1777,AO$11:AO$66&amp;AP$11:AP$66,0),0)</f>
        <v>8</v>
      </c>
      <c r="X1777" s="120">
        <f t="shared" si="414"/>
        <v>5.5555555555555552E-2</v>
      </c>
      <c r="Y1777" s="61">
        <f t="array" ref="Y1777">INDEX($AQ$11:$AR$66,MATCH($C1777&amp;$G1777,$AO$11:$AO$66&amp;$AP$11:$AP$66,0),COUNTIF($AQ$10:$AR$10,"&lt;"&amp;Z1777)+1)</f>
        <v>1.4999999999999999E-4</v>
      </c>
      <c r="Z1777" s="123">
        <v>1.2484999999999999</v>
      </c>
      <c r="AA1777" s="61">
        <f t="array" ref="AA1777">INDEX($AT$11:$AV$66,MATCH($C1777&amp;$G1777,$AO$11:$AO$66&amp;$AP$11:$AP$66,0),COUNTIF($AT$10:$AV$10,"&lt;"&amp;Z1777)+1)</f>
        <v>5.0000000000000001E-4</v>
      </c>
      <c r="AB1777" s="111">
        <f t="shared" si="415"/>
        <v>1.2124156081756483</v>
      </c>
      <c r="AC1777" s="121">
        <f t="array" ref="AC1777">INDEX($AW$11:$BA$66,MATCH($C1777&amp;$G1777,$AO$11:$AO$66&amp;$AP$11:$AP$66,0),COUNTIF($AW$10:$BA$10,"&lt;"&amp;Z1777)+1)</f>
        <v>1.4999999999999999E-4</v>
      </c>
      <c r="AD1777" s="62">
        <v>1.2316</v>
      </c>
      <c r="AE1777" s="61">
        <f t="array" ref="AE1777">INDEX($AT$11:$AV$66,MATCH($C1777&amp;$G1777,$AO$11:$AO$66&amp;$AP$11:$AP$66,0),COUNTIF($AT$10:$AV$10,"&lt;"&amp;AD1777)+1)</f>
        <v>5.0000000000000001E-4</v>
      </c>
      <c r="AF1777" s="111">
        <f t="shared" si="416"/>
        <v>1.2075437387837655</v>
      </c>
      <c r="AG1777" s="121">
        <f t="array" ref="AG1777">INDEX($AW$11:$BA$66,MATCH($C1777&amp;$G1777,$AO$11:$AO$66&amp;$AP$11:$AP$66,0),COUNTIF($AW$10:$BA$10,"&lt;"&amp;AD1777)+1)</f>
        <v>1.4999999999999999E-4</v>
      </c>
    </row>
    <row r="1778" spans="2:41" ht="12.75" customHeight="1" x14ac:dyDescent="0.3">
      <c r="B1778" s="81" t="str">
        <f t="shared" si="404"/>
        <v>1 1/4-18 UNEF</v>
      </c>
      <c r="C1778" s="71" t="s">
        <v>498</v>
      </c>
      <c r="D1778" s="71"/>
      <c r="E1778" s="79" t="s">
        <v>48</v>
      </c>
      <c r="F1778" s="82" t="s">
        <v>56</v>
      </c>
      <c r="G1778" s="58">
        <v>18</v>
      </c>
      <c r="H1778" s="71" t="s">
        <v>521</v>
      </c>
      <c r="I1778" s="71" t="s">
        <v>661</v>
      </c>
      <c r="J1778" s="71" t="s">
        <v>588</v>
      </c>
      <c r="K1778" s="71" t="s">
        <v>600</v>
      </c>
      <c r="L1778" s="85">
        <f t="shared" si="405"/>
        <v>31.75</v>
      </c>
      <c r="M1778" s="85">
        <f t="shared" si="406"/>
        <v>1.4111</v>
      </c>
      <c r="N1778" s="71">
        <v>60</v>
      </c>
      <c r="O1778" s="100">
        <f t="shared" si="407"/>
        <v>31.3538</v>
      </c>
      <c r="P1778" s="85">
        <f t="shared" si="408"/>
        <v>0</v>
      </c>
      <c r="Q1778" s="58">
        <f t="shared" si="409"/>
        <v>12.7</v>
      </c>
      <c r="R1778" s="100">
        <f t="shared" si="410"/>
        <v>30.742699999999999</v>
      </c>
      <c r="S1778" s="85">
        <f t="shared" si="411"/>
        <v>0</v>
      </c>
      <c r="T1778" s="58">
        <f t="shared" si="412"/>
        <v>3.8</v>
      </c>
      <c r="U1778" s="58">
        <f t="shared" si="413"/>
        <v>3.8</v>
      </c>
      <c r="V1778" s="58">
        <f t="array" ref="V1778">INDEX(AS$11:AS$66,MATCH(C1778&amp;G1778,AO$11:AO$66&amp;AP$11:AP$66,0),0)</f>
        <v>8</v>
      </c>
      <c r="X1778" s="120">
        <f t="shared" si="414"/>
        <v>5.5555555555555552E-2</v>
      </c>
      <c r="Y1778" s="61">
        <f t="array" ref="Y1778">INDEX($AQ$11:$AR$66,MATCH($C1778&amp;$G1778,$AO$11:$AO$66&amp;$AP$11:$AP$66,0),COUNTIF($AQ$10:$AR$10,"&lt;"&amp;Z1778)+1)</f>
        <v>1.4999999999999999E-4</v>
      </c>
      <c r="Z1778" s="61">
        <f>INDEX(AJ$11:AJ$92,MATCH(F1778,AI$11:AI$92,0))</f>
        <v>1.25</v>
      </c>
      <c r="AA1778" s="61">
        <f t="array" ref="AA1778">INDEX($AT$11:$AV$66,MATCH($C1778&amp;$G1778,$AO$11:$AO$66&amp;$AP$11:$AP$66,0),COUNTIF($AT$10:$AV$10,"&lt;"&amp;Z1778)+1)</f>
        <v>5.0000000000000001E-4</v>
      </c>
      <c r="AB1778" s="111">
        <f t="shared" si="415"/>
        <v>1.2139156081756484</v>
      </c>
      <c r="AC1778" s="121">
        <f t="array" ref="AC1778">INDEX($AW$11:$BA$66,MATCH($C1778&amp;$G1778,$AO$11:$AO$66&amp;$AP$11:$AP$66,0),COUNTIF($AW$10:$BA$10,"&lt;"&amp;Z1778)+1)</f>
        <v>1.4999999999999999E-4</v>
      </c>
      <c r="AD1778" s="62">
        <v>1.2343999999999999</v>
      </c>
      <c r="AE1778" s="61">
        <f t="array" ref="AE1778">INDEX($AT$11:$AV$66,MATCH($C1778&amp;$G1778,$AO$11:$AO$66&amp;$AP$11:$AP$66,0),COUNTIF($AT$10:$AV$10,"&lt;"&amp;AD1778)+1)</f>
        <v>5.0000000000000001E-4</v>
      </c>
      <c r="AF1778" s="111">
        <f t="shared" si="416"/>
        <v>1.2103437387837654</v>
      </c>
      <c r="AG1778" s="121">
        <f t="array" ref="AG1778">INDEX($AW$11:$BA$66,MATCH($C1778&amp;$G1778,$AO$11:$AO$66&amp;$AP$11:$AP$66,0),COUNTIF($AW$10:$BA$10,"&lt;"&amp;AD1778)+1)</f>
        <v>1.4999999999999999E-4</v>
      </c>
    </row>
    <row r="1779" spans="2:41" ht="12.75" customHeight="1" x14ac:dyDescent="0.3">
      <c r="B1779" s="81" t="str">
        <f t="shared" si="404"/>
        <v>1 1/4-20 UN</v>
      </c>
      <c r="C1779" s="71" t="s">
        <v>498</v>
      </c>
      <c r="D1779" s="71"/>
      <c r="E1779" s="79" t="s">
        <v>604</v>
      </c>
      <c r="F1779" s="82" t="s">
        <v>56</v>
      </c>
      <c r="G1779" s="58">
        <v>20</v>
      </c>
      <c r="H1779" s="71" t="s">
        <v>521</v>
      </c>
      <c r="I1779" s="71" t="s">
        <v>660</v>
      </c>
      <c r="J1779" s="71" t="s">
        <v>588</v>
      </c>
      <c r="K1779" s="71" t="s">
        <v>600</v>
      </c>
      <c r="L1779" s="85">
        <f t="shared" si="405"/>
        <v>31.714400000000001</v>
      </c>
      <c r="M1779" s="85">
        <f t="shared" si="406"/>
        <v>1.27</v>
      </c>
      <c r="N1779" s="71">
        <v>60</v>
      </c>
      <c r="O1779" s="100">
        <f t="shared" si="407"/>
        <v>31.320699999999999</v>
      </c>
      <c r="P1779" s="85">
        <f t="shared" si="408"/>
        <v>0</v>
      </c>
      <c r="Q1779" s="58">
        <f t="shared" si="409"/>
        <v>12.7</v>
      </c>
      <c r="R1779" s="100">
        <f t="shared" si="410"/>
        <v>30.770800000000001</v>
      </c>
      <c r="S1779" s="85">
        <f t="shared" si="411"/>
        <v>0</v>
      </c>
      <c r="T1779" s="58">
        <f t="shared" si="412"/>
        <v>3.8</v>
      </c>
      <c r="U1779" s="58">
        <f t="shared" si="413"/>
        <v>3.8</v>
      </c>
      <c r="V1779" s="58">
        <f t="array" ref="V1779">INDEX(AS$11:AS$66,MATCH(C1779&amp;G1779,AO$11:AO$66&amp;AP$11:AP$66,0),0)</f>
        <v>8</v>
      </c>
      <c r="X1779" s="120">
        <f t="shared" si="414"/>
        <v>0.05</v>
      </c>
      <c r="Y1779" s="61">
        <f t="array" ref="Y1779">INDEX($AQ$11:$AR$66,MATCH($C1779&amp;$G1779,$AO$11:$AO$66&amp;$AP$11:$AP$66,0),COUNTIF($AQ$10:$AR$10,"&lt;"&amp;Z1779)+1)</f>
        <v>1.4999999999999999E-4</v>
      </c>
      <c r="Z1779" s="123">
        <v>1.2485999999999999</v>
      </c>
      <c r="AA1779" s="61">
        <f t="array" ref="AA1779">INDEX($AT$11:$AV$66,MATCH($C1779&amp;$G1779,$AO$11:$AO$66&amp;$AP$11:$AP$66,0),COUNTIF($AT$10:$AV$10,"&lt;"&amp;Z1779)+1)</f>
        <v>5.0000000000000001E-4</v>
      </c>
      <c r="AB1779" s="111">
        <f t="shared" si="415"/>
        <v>1.2161240473580834</v>
      </c>
      <c r="AC1779" s="121">
        <f t="array" ref="AC1779">INDEX($AW$11:$BA$66,MATCH($C1779&amp;$G1779,$AO$11:$AO$66&amp;$AP$11:$AP$66,0),COUNTIF($AW$10:$BA$10,"&lt;"&amp;Z1779)+1)</f>
        <v>1.4999999999999999E-4</v>
      </c>
      <c r="AD1779" s="62">
        <v>1.2331000000000001</v>
      </c>
      <c r="AE1779" s="61">
        <f t="array" ref="AE1779">INDEX($AT$11:$AV$66,MATCH($C1779&amp;$G1779,$AO$11:$AO$66&amp;$AP$11:$AP$66,0),COUNTIF($AT$10:$AV$10,"&lt;"&amp;AD1779)+1)</f>
        <v>5.0000000000000001E-4</v>
      </c>
      <c r="AF1779" s="111">
        <f t="shared" si="416"/>
        <v>1.211449364905389</v>
      </c>
      <c r="AG1779" s="121">
        <f t="array" ref="AG1779">INDEX($AW$11:$BA$66,MATCH($C1779&amp;$G1779,$AO$11:$AO$66&amp;$AP$11:$AP$66,0),COUNTIF($AW$10:$BA$10,"&lt;"&amp;AD1779)+1)</f>
        <v>1.4999999999999999E-4</v>
      </c>
    </row>
    <row r="1780" spans="2:41" ht="12.75" customHeight="1" x14ac:dyDescent="0.3">
      <c r="B1780" s="81" t="str">
        <f t="shared" si="404"/>
        <v>1 1/4-20 UN</v>
      </c>
      <c r="C1780" s="71" t="s">
        <v>498</v>
      </c>
      <c r="D1780" s="71"/>
      <c r="E1780" s="79" t="s">
        <v>604</v>
      </c>
      <c r="F1780" s="82" t="s">
        <v>56</v>
      </c>
      <c r="G1780" s="58">
        <v>20</v>
      </c>
      <c r="H1780" s="71" t="s">
        <v>521</v>
      </c>
      <c r="I1780" s="71" t="s">
        <v>661</v>
      </c>
      <c r="J1780" s="71" t="s">
        <v>588</v>
      </c>
      <c r="K1780" s="71" t="s">
        <v>600</v>
      </c>
      <c r="L1780" s="85">
        <f t="shared" si="405"/>
        <v>31.75</v>
      </c>
      <c r="M1780" s="85">
        <f t="shared" si="406"/>
        <v>1.27</v>
      </c>
      <c r="N1780" s="71">
        <v>60</v>
      </c>
      <c r="O1780" s="100">
        <f t="shared" si="407"/>
        <v>31.386800000000001</v>
      </c>
      <c r="P1780" s="85">
        <f t="shared" si="408"/>
        <v>0</v>
      </c>
      <c r="Q1780" s="58">
        <f t="shared" si="409"/>
        <v>12.7</v>
      </c>
      <c r="R1780" s="100">
        <f t="shared" si="410"/>
        <v>30.8369</v>
      </c>
      <c r="S1780" s="85">
        <f t="shared" si="411"/>
        <v>0</v>
      </c>
      <c r="T1780" s="58">
        <f t="shared" si="412"/>
        <v>3.8</v>
      </c>
      <c r="U1780" s="58">
        <f t="shared" si="413"/>
        <v>3.8</v>
      </c>
      <c r="V1780" s="58">
        <f t="array" ref="V1780">INDEX(AS$11:AS$66,MATCH(C1780&amp;G1780,AO$11:AO$66&amp;AP$11:AP$66,0),0)</f>
        <v>8</v>
      </c>
      <c r="X1780" s="120">
        <f t="shared" si="414"/>
        <v>0.05</v>
      </c>
      <c r="Y1780" s="61">
        <f t="array" ref="Y1780">INDEX($AQ$11:$AR$66,MATCH($C1780&amp;$G1780,$AO$11:$AO$66&amp;$AP$11:$AP$66,0),COUNTIF($AQ$10:$AR$10,"&lt;"&amp;Z1780)+1)</f>
        <v>1.4999999999999999E-4</v>
      </c>
      <c r="Z1780" s="61">
        <f>INDEX(AJ$11:AJ$92,MATCH(F1780,AI$11:AI$92,0))</f>
        <v>1.25</v>
      </c>
      <c r="AA1780" s="61">
        <f t="array" ref="AA1780">INDEX($AT$11:$AV$66,MATCH($C1780&amp;$G1780,$AO$11:$AO$66&amp;$AP$11:$AP$66,0),COUNTIF($AT$10:$AV$10,"&lt;"&amp;Z1780)+1)</f>
        <v>5.0000000000000001E-4</v>
      </c>
      <c r="AB1780" s="111">
        <f t="shared" si="415"/>
        <v>1.2175240473580835</v>
      </c>
      <c r="AC1780" s="121">
        <f t="array" ref="AC1780">INDEX($AW$11:$BA$66,MATCH($C1780&amp;$G1780,$AO$11:$AO$66&amp;$AP$11:$AP$66,0),COUNTIF($AW$10:$BA$10,"&lt;"&amp;Z1780)+1)</f>
        <v>1.4999999999999999E-4</v>
      </c>
      <c r="AD1780" s="62">
        <v>1.2357</v>
      </c>
      <c r="AE1780" s="61">
        <f t="array" ref="AE1780">INDEX($AT$11:$AV$66,MATCH($C1780&amp;$G1780,$AO$11:$AO$66&amp;$AP$11:$AP$66,0),COUNTIF($AT$10:$AV$10,"&lt;"&amp;AD1780)+1)</f>
        <v>5.0000000000000001E-4</v>
      </c>
      <c r="AF1780" s="111">
        <f t="shared" si="416"/>
        <v>1.2140493649053892</v>
      </c>
      <c r="AG1780" s="121">
        <f t="array" ref="AG1780">INDEX($AW$11:$BA$66,MATCH($C1780&amp;$G1780,$AO$11:$AO$66&amp;$AP$11:$AP$66,0),COUNTIF($AW$10:$BA$10,"&lt;"&amp;AD1780)+1)</f>
        <v>1.4999999999999999E-4</v>
      </c>
    </row>
    <row r="1781" spans="2:41" ht="12.75" customHeight="1" x14ac:dyDescent="0.3">
      <c r="B1781" s="81" t="str">
        <f t="shared" si="404"/>
        <v>1 1/4-28 UN</v>
      </c>
      <c r="C1781" s="71" t="s">
        <v>498</v>
      </c>
      <c r="D1781" s="71"/>
      <c r="E1781" s="79" t="s">
        <v>604</v>
      </c>
      <c r="F1781" s="82" t="s">
        <v>56</v>
      </c>
      <c r="G1781" s="58">
        <v>28</v>
      </c>
      <c r="H1781" s="71" t="s">
        <v>521</v>
      </c>
      <c r="I1781" s="71" t="s">
        <v>660</v>
      </c>
      <c r="J1781" s="71" t="s">
        <v>588</v>
      </c>
      <c r="K1781" s="71" t="s">
        <v>600</v>
      </c>
      <c r="L1781" s="85">
        <f t="shared" si="405"/>
        <v>31.7195</v>
      </c>
      <c r="M1781" s="85">
        <f t="shared" si="406"/>
        <v>0.90710000000000002</v>
      </c>
      <c r="N1781" s="71">
        <v>60</v>
      </c>
      <c r="O1781" s="100">
        <f t="shared" si="407"/>
        <v>31.419799999999999</v>
      </c>
      <c r="P1781" s="85">
        <f t="shared" si="408"/>
        <v>0</v>
      </c>
      <c r="Q1781" s="58">
        <f t="shared" si="409"/>
        <v>12.7</v>
      </c>
      <c r="R1781" s="100">
        <f t="shared" si="410"/>
        <v>31.027000000000001</v>
      </c>
      <c r="S1781" s="85">
        <f t="shared" si="411"/>
        <v>0</v>
      </c>
      <c r="T1781" s="58">
        <f t="shared" si="412"/>
        <v>3.8</v>
      </c>
      <c r="U1781" s="58">
        <f t="shared" si="413"/>
        <v>3.8</v>
      </c>
      <c r="V1781" s="58">
        <f t="array" ref="V1781">INDEX(AS$11:AS$66,MATCH(C1781&amp;G1781,AO$11:AO$66&amp;AP$11:AP$66,0),0)</f>
        <v>8</v>
      </c>
      <c r="X1781" s="120">
        <f t="shared" si="414"/>
        <v>3.5714285714285712E-2</v>
      </c>
      <c r="Y1781" s="61">
        <f t="array" ref="Y1781">INDEX($AQ$11:$AR$66,MATCH($C1781&amp;$G1781,$AO$11:$AO$66&amp;$AP$11:$AP$66,0),COUNTIF($AQ$10:$AR$10,"&lt;"&amp;Z1781)+1)</f>
        <v>1.4999999999999999E-4</v>
      </c>
      <c r="Z1781" s="123">
        <v>1.2487999999999999</v>
      </c>
      <c r="AA1781" s="61">
        <f t="array" ref="AA1781">INDEX($AT$11:$AV$66,MATCH($C1781&amp;$G1781,$AO$11:$AO$66&amp;$AP$11:$AP$66,0),COUNTIF($AT$10:$AV$10,"&lt;"&amp;Z1781)+1)</f>
        <v>5.0000000000000001E-4</v>
      </c>
      <c r="AB1781" s="111">
        <f t="shared" si="415"/>
        <v>1.2256028909700596</v>
      </c>
      <c r="AC1781" s="121">
        <f t="array" ref="AC1781">INDEX($AW$11:$BA$66,MATCH($C1781&amp;$G1781,$AO$11:$AO$66&amp;$AP$11:$AP$66,0),COUNTIF($AW$10:$BA$10,"&lt;"&amp;Z1781)+1)</f>
        <v>1.4999999999999999E-4</v>
      </c>
      <c r="AD1781" s="62">
        <v>1.2370000000000001</v>
      </c>
      <c r="AE1781" s="61">
        <f t="array" ref="AE1781">INDEX($AT$11:$AV$66,MATCH($C1781&amp;$G1781,$AO$11:$AO$66&amp;$AP$11:$AP$66,0),COUNTIF($AT$10:$AV$10,"&lt;"&amp;AD1781)+1)</f>
        <v>5.0000000000000001E-4</v>
      </c>
      <c r="AF1781" s="111">
        <f t="shared" si="416"/>
        <v>1.2215352606467065</v>
      </c>
      <c r="AG1781" s="121">
        <f t="array" ref="AG1781">INDEX($AW$11:$BA$66,MATCH($C1781&amp;$G1781,$AO$11:$AO$66&amp;$AP$11:$AP$66,0),COUNTIF($AW$10:$BA$10,"&lt;"&amp;AD1781)+1)</f>
        <v>1.4999999999999999E-4</v>
      </c>
    </row>
    <row r="1782" spans="2:41" ht="12.75" customHeight="1" x14ac:dyDescent="0.3">
      <c r="B1782" s="81" t="str">
        <f t="shared" si="404"/>
        <v>1 1/4-28 UN</v>
      </c>
      <c r="C1782" s="71" t="s">
        <v>498</v>
      </c>
      <c r="D1782" s="71"/>
      <c r="E1782" s="79" t="s">
        <v>604</v>
      </c>
      <c r="F1782" s="82" t="s">
        <v>56</v>
      </c>
      <c r="G1782" s="58">
        <v>28</v>
      </c>
      <c r="H1782" s="71" t="s">
        <v>521</v>
      </c>
      <c r="I1782" s="71" t="s">
        <v>661</v>
      </c>
      <c r="J1782" s="71" t="s">
        <v>588</v>
      </c>
      <c r="K1782" s="71" t="s">
        <v>600</v>
      </c>
      <c r="L1782" s="85">
        <f t="shared" si="405"/>
        <v>31.75</v>
      </c>
      <c r="M1782" s="85">
        <f t="shared" si="406"/>
        <v>0.90710000000000002</v>
      </c>
      <c r="N1782" s="71">
        <v>60</v>
      </c>
      <c r="O1782" s="100">
        <f t="shared" si="407"/>
        <v>31.4757</v>
      </c>
      <c r="P1782" s="85">
        <f t="shared" si="408"/>
        <v>0</v>
      </c>
      <c r="Q1782" s="58">
        <f t="shared" si="409"/>
        <v>12.7</v>
      </c>
      <c r="R1782" s="100">
        <f t="shared" si="410"/>
        <v>31.082899999999999</v>
      </c>
      <c r="S1782" s="85">
        <f t="shared" si="411"/>
        <v>0</v>
      </c>
      <c r="T1782" s="58">
        <f t="shared" si="412"/>
        <v>3.8</v>
      </c>
      <c r="U1782" s="58">
        <f t="shared" si="413"/>
        <v>3.8</v>
      </c>
      <c r="V1782" s="58">
        <f t="array" ref="V1782">INDEX(AS$11:AS$66,MATCH(C1782&amp;G1782,AO$11:AO$66&amp;AP$11:AP$66,0),0)</f>
        <v>8</v>
      </c>
      <c r="X1782" s="120">
        <f t="shared" si="414"/>
        <v>3.5714285714285712E-2</v>
      </c>
      <c r="Y1782" s="61">
        <f t="array" ref="Y1782">INDEX($AQ$11:$AR$66,MATCH($C1782&amp;$G1782,$AO$11:$AO$66&amp;$AP$11:$AP$66,0),COUNTIF($AQ$10:$AR$10,"&lt;"&amp;Z1782)+1)</f>
        <v>1.4999999999999999E-4</v>
      </c>
      <c r="Z1782" s="61">
        <f>INDEX(AJ$11:AJ$92,MATCH(F1782,AI$11:AI$92,0))</f>
        <v>1.25</v>
      </c>
      <c r="AA1782" s="61">
        <f t="array" ref="AA1782">INDEX($AT$11:$AV$66,MATCH($C1782&amp;$G1782,$AO$11:$AO$66&amp;$AP$11:$AP$66,0),COUNTIF($AT$10:$AV$10,"&lt;"&amp;Z1782)+1)</f>
        <v>5.0000000000000001E-4</v>
      </c>
      <c r="AB1782" s="111">
        <f t="shared" si="415"/>
        <v>1.2268028909700597</v>
      </c>
      <c r="AC1782" s="121">
        <f t="array" ref="AC1782">INDEX($AW$11:$BA$66,MATCH($C1782&amp;$G1782,$AO$11:$AO$66&amp;$AP$11:$AP$66,0),COUNTIF($AW$10:$BA$10,"&lt;"&amp;Z1782)+1)</f>
        <v>1.4999999999999999E-4</v>
      </c>
      <c r="AD1782" s="62">
        <v>1.2392000000000001</v>
      </c>
      <c r="AE1782" s="61">
        <f t="array" ref="AE1782">INDEX($AT$11:$AV$66,MATCH($C1782&amp;$G1782,$AO$11:$AO$66&amp;$AP$11:$AP$66,0),COUNTIF($AT$10:$AV$10,"&lt;"&amp;AD1782)+1)</f>
        <v>5.0000000000000001E-4</v>
      </c>
      <c r="AF1782" s="111">
        <f t="shared" si="416"/>
        <v>1.2237352606467065</v>
      </c>
      <c r="AG1782" s="121">
        <f t="array" ref="AG1782">INDEX($AW$11:$BA$66,MATCH($C1782&amp;$G1782,$AO$11:$AO$66&amp;$AP$11:$AP$66,0),COUNTIF($AW$10:$BA$10,"&lt;"&amp;AD1782)+1)</f>
        <v>1.4999999999999999E-4</v>
      </c>
    </row>
    <row r="1783" spans="2:41" ht="12.75" customHeight="1" x14ac:dyDescent="0.3">
      <c r="B1783" s="81" t="str">
        <f t="shared" si="404"/>
        <v>1 5/16-8 UN</v>
      </c>
      <c r="C1783" s="71" t="s">
        <v>498</v>
      </c>
      <c r="D1783" s="71"/>
      <c r="E1783" s="79" t="s">
        <v>604</v>
      </c>
      <c r="F1783" s="82" t="s">
        <v>529</v>
      </c>
      <c r="G1783" s="58">
        <v>8</v>
      </c>
      <c r="H1783" s="71" t="s">
        <v>521</v>
      </c>
      <c r="I1783" s="71" t="s">
        <v>660</v>
      </c>
      <c r="J1783" s="71" t="s">
        <v>588</v>
      </c>
      <c r="K1783" s="71" t="s">
        <v>600</v>
      </c>
      <c r="L1783" s="85">
        <f t="shared" si="405"/>
        <v>33.284199999999998</v>
      </c>
      <c r="M1783" s="85">
        <f t="shared" si="406"/>
        <v>3.1749999999999998</v>
      </c>
      <c r="N1783" s="71">
        <v>60</v>
      </c>
      <c r="O1783" s="100">
        <f t="shared" si="407"/>
        <v>32.415500000000002</v>
      </c>
      <c r="P1783" s="85">
        <f t="shared" si="408"/>
        <v>0</v>
      </c>
      <c r="Q1783" s="58">
        <f t="shared" si="409"/>
        <v>17.8</v>
      </c>
      <c r="R1783" s="100">
        <f t="shared" si="410"/>
        <v>31.040700000000001</v>
      </c>
      <c r="S1783" s="85">
        <f t="shared" si="411"/>
        <v>0</v>
      </c>
      <c r="T1783" s="58">
        <f t="shared" si="412"/>
        <v>5.0999999999999996</v>
      </c>
      <c r="U1783" s="58">
        <f t="shared" si="413"/>
        <v>6.4</v>
      </c>
      <c r="V1783" s="58">
        <f t="array" ref="V1783">INDEX(AS$11:AS$66,MATCH(C1783&amp;G1783,AO$11:AO$66&amp;AP$11:AP$66,0),0)</f>
        <v>5</v>
      </c>
      <c r="X1783" s="120">
        <f t="shared" si="414"/>
        <v>0.125</v>
      </c>
      <c r="Y1783" s="61">
        <f t="array" ref="Y1783">INDEX($AQ$11:$AR$66,MATCH($C1783&amp;$G1783,$AO$11:$AO$66&amp;$AP$11:$AP$66,0),COUNTIF($AQ$10:$AR$10,"&lt;"&amp;Z1783)+1)</f>
        <v>2.5000000000000001E-4</v>
      </c>
      <c r="Z1783" s="123">
        <v>1.3104</v>
      </c>
      <c r="AA1783" s="61">
        <f t="array" ref="AA1783">INDEX($AT$11:$AV$66,MATCH($C1783&amp;$G1783,$AO$11:$AO$66&amp;$AP$11:$AP$66,0),COUNTIF($AT$10:$AV$10,"&lt;"&amp;Z1783)+1)</f>
        <v>6.9999999999999999E-4</v>
      </c>
      <c r="AB1783" s="111">
        <f t="shared" si="415"/>
        <v>1.2292101183952089</v>
      </c>
      <c r="AC1783" s="121">
        <f t="array" ref="AC1783">INDEX($AW$11:$BA$66,MATCH($C1783&amp;$G1783,$AO$11:$AO$66&amp;$AP$11:$AP$66,0),COUNTIF($AW$10:$BA$10,"&lt;"&amp;Z1783)+1)</f>
        <v>2.0000000000000001E-4</v>
      </c>
      <c r="AD1783" s="62">
        <v>1.2762</v>
      </c>
      <c r="AE1783" s="61">
        <f t="array" ref="AE1783">INDEX($AT$11:$AV$66,MATCH($C1783&amp;$G1783,$AO$11:$AO$66&amp;$AP$11:$AP$66,0),COUNTIF($AT$10:$AV$10,"&lt;"&amp;AD1783)+1)</f>
        <v>6.9999999999999999E-4</v>
      </c>
      <c r="AF1783" s="111">
        <f t="shared" si="416"/>
        <v>1.2220734122634727</v>
      </c>
      <c r="AG1783" s="121">
        <f t="array" ref="AG1783">INDEX($AW$11:$BA$66,MATCH($C1783&amp;$G1783,$AO$11:$AO$66&amp;$AP$11:$AP$66,0),COUNTIF($AW$10:$BA$10,"&lt;"&amp;AD1783)+1)</f>
        <v>2.0000000000000001E-4</v>
      </c>
    </row>
    <row r="1784" spans="2:41" ht="12.75" customHeight="1" x14ac:dyDescent="0.3">
      <c r="B1784" s="81" t="str">
        <f t="shared" si="404"/>
        <v>1 5/16-8 UN</v>
      </c>
      <c r="C1784" s="71" t="s">
        <v>498</v>
      </c>
      <c r="D1784" s="71"/>
      <c r="E1784" s="79" t="s">
        <v>604</v>
      </c>
      <c r="F1784" s="82" t="s">
        <v>529</v>
      </c>
      <c r="G1784" s="58">
        <v>8</v>
      </c>
      <c r="H1784" s="71" t="s">
        <v>521</v>
      </c>
      <c r="I1784" s="71" t="s">
        <v>661</v>
      </c>
      <c r="J1784" s="71" t="s">
        <v>588</v>
      </c>
      <c r="K1784" s="71" t="s">
        <v>600</v>
      </c>
      <c r="L1784" s="85">
        <f t="shared" si="405"/>
        <v>33.337499999999999</v>
      </c>
      <c r="M1784" s="85">
        <f t="shared" si="406"/>
        <v>3.1749999999999998</v>
      </c>
      <c r="N1784" s="71">
        <v>60</v>
      </c>
      <c r="O1784" s="100">
        <f t="shared" si="407"/>
        <v>32.514499999999998</v>
      </c>
      <c r="P1784" s="85">
        <f t="shared" si="408"/>
        <v>0</v>
      </c>
      <c r="Q1784" s="58">
        <f t="shared" si="409"/>
        <v>17.8</v>
      </c>
      <c r="R1784" s="100">
        <f t="shared" si="410"/>
        <v>31.139700000000001</v>
      </c>
      <c r="S1784" s="85">
        <f t="shared" si="411"/>
        <v>0</v>
      </c>
      <c r="T1784" s="58">
        <f t="shared" si="412"/>
        <v>5.0999999999999996</v>
      </c>
      <c r="U1784" s="58">
        <f t="shared" si="413"/>
        <v>6.4</v>
      </c>
      <c r="V1784" s="58">
        <f t="array" ref="V1784">INDEX(AS$11:AS$66,MATCH(C1784&amp;G1784,AO$11:AO$66&amp;AP$11:AP$66,0),0)</f>
        <v>5</v>
      </c>
      <c r="X1784" s="120">
        <f t="shared" si="414"/>
        <v>0.125</v>
      </c>
      <c r="Y1784" s="61">
        <f t="array" ref="Y1784">INDEX($AQ$11:$AR$66,MATCH($C1784&amp;$G1784,$AO$11:$AO$66&amp;$AP$11:$AP$66,0),COUNTIF($AQ$10:$AR$10,"&lt;"&amp;Z1784)+1)</f>
        <v>2.5000000000000001E-4</v>
      </c>
      <c r="Z1784" s="61">
        <f>INDEX(AJ$11:AJ$92,MATCH(F1784,AI$11:AI$92,0))</f>
        <v>1.3125</v>
      </c>
      <c r="AA1784" s="61">
        <f t="array" ref="AA1784">INDEX($AT$11:$AV$66,MATCH($C1784&amp;$G1784,$AO$11:$AO$66&amp;$AP$11:$AP$66,0),COUNTIF($AT$10:$AV$10,"&lt;"&amp;Z1784)+1)</f>
        <v>6.9999999999999999E-4</v>
      </c>
      <c r="AB1784" s="111">
        <f t="shared" si="415"/>
        <v>1.2313101183952089</v>
      </c>
      <c r="AC1784" s="121">
        <f t="array" ref="AC1784">INDEX($AW$11:$BA$66,MATCH($C1784&amp;$G1784,$AO$11:$AO$66&amp;$AP$11:$AP$66,0),COUNTIF($AW$10:$BA$10,"&lt;"&amp;Z1784)+1)</f>
        <v>2.0000000000000001E-4</v>
      </c>
      <c r="AD1784" s="62">
        <v>1.2801</v>
      </c>
      <c r="AE1784" s="61">
        <f t="array" ref="AE1784">INDEX($AT$11:$AV$66,MATCH($C1784&amp;$G1784,$AO$11:$AO$66&amp;$AP$11:$AP$66,0),COUNTIF($AT$10:$AV$10,"&lt;"&amp;AD1784)+1)</f>
        <v>6.9999999999999999E-4</v>
      </c>
      <c r="AF1784" s="111">
        <f t="shared" si="416"/>
        <v>1.2259734122634727</v>
      </c>
      <c r="AG1784" s="121">
        <f t="array" ref="AG1784">INDEX($AW$11:$BA$66,MATCH($C1784&amp;$G1784,$AO$11:$AO$66&amp;$AP$11:$AP$66,0),COUNTIF($AW$10:$BA$10,"&lt;"&amp;AD1784)+1)</f>
        <v>2.0000000000000001E-4</v>
      </c>
    </row>
    <row r="1785" spans="2:41" ht="12.75" customHeight="1" x14ac:dyDescent="0.3">
      <c r="B1785" s="81" t="str">
        <f t="shared" si="404"/>
        <v>1 5/16-12 UN</v>
      </c>
      <c r="C1785" s="71" t="s">
        <v>498</v>
      </c>
      <c r="D1785" s="71"/>
      <c r="E1785" s="79" t="s">
        <v>604</v>
      </c>
      <c r="F1785" s="82" t="s">
        <v>529</v>
      </c>
      <c r="G1785" s="58">
        <v>12</v>
      </c>
      <c r="H1785" s="71" t="s">
        <v>521</v>
      </c>
      <c r="I1785" s="71" t="s">
        <v>660</v>
      </c>
      <c r="J1785" s="71" t="s">
        <v>588</v>
      </c>
      <c r="K1785" s="71" t="s">
        <v>600</v>
      </c>
      <c r="L1785" s="85">
        <f t="shared" si="405"/>
        <v>33.2943</v>
      </c>
      <c r="M1785" s="85">
        <f t="shared" si="406"/>
        <v>2.1166999999999998</v>
      </c>
      <c r="N1785" s="71">
        <v>60</v>
      </c>
      <c r="O1785" s="100">
        <f t="shared" si="407"/>
        <v>32.689799999999998</v>
      </c>
      <c r="P1785" s="85">
        <f t="shared" si="408"/>
        <v>0</v>
      </c>
      <c r="Q1785" s="58">
        <f t="shared" si="409"/>
        <v>15.2</v>
      </c>
      <c r="R1785" s="100">
        <f t="shared" si="410"/>
        <v>31.773299999999999</v>
      </c>
      <c r="S1785" s="85">
        <f t="shared" si="411"/>
        <v>0</v>
      </c>
      <c r="T1785" s="58">
        <f t="shared" si="412"/>
        <v>5.0999999999999996</v>
      </c>
      <c r="U1785" s="58">
        <f t="shared" si="413"/>
        <v>5.0999999999999996</v>
      </c>
      <c r="V1785" s="58">
        <f t="array" ref="V1785">INDEX(AS$11:AS$66,MATCH(C1785&amp;G1785,AO$11:AO$66&amp;AP$11:AP$66,0),0)</f>
        <v>6</v>
      </c>
      <c r="X1785" s="120">
        <f t="shared" si="414"/>
        <v>8.3333333333333329E-2</v>
      </c>
      <c r="Y1785" s="61">
        <f t="array" ref="Y1785">INDEX($AQ$11:$AR$66,MATCH($C1785&amp;$G1785,$AO$11:$AO$66&amp;$AP$11:$AP$66,0),COUNTIF($AQ$10:$AR$10,"&lt;"&amp;Z1785)+1)</f>
        <v>2.0000000000000001E-4</v>
      </c>
      <c r="Z1785" s="123">
        <v>1.3108</v>
      </c>
      <c r="AA1785" s="61">
        <f t="array" ref="AA1785">INDEX($AT$11:$AV$66,MATCH($C1785&amp;$G1785,$AO$11:$AO$66&amp;$AP$11:$AP$66,0),COUNTIF($AT$10:$AV$10,"&lt;"&amp;Z1785)+1)</f>
        <v>5.9999999999999995E-4</v>
      </c>
      <c r="AB1785" s="111">
        <f t="shared" si="415"/>
        <v>1.2566734122634726</v>
      </c>
      <c r="AC1785" s="121">
        <f t="array" ref="AC1785">INDEX($AW$11:$BA$66,MATCH($C1785&amp;$G1785,$AO$11:$AO$66&amp;$AP$11:$AP$66,0),COUNTIF($AW$10:$BA$10,"&lt;"&amp;Z1785)+1)</f>
        <v>2.0000000000000001E-4</v>
      </c>
      <c r="AD1785" s="62">
        <v>1.2869999999999999</v>
      </c>
      <c r="AE1785" s="61">
        <f t="array" ref="AE1785">INDEX($AT$11:$AV$66,MATCH($C1785&amp;$G1785,$AO$11:$AO$66&amp;$AP$11:$AP$66,0),COUNTIF($AT$10:$AV$10,"&lt;"&amp;AD1785)+1)</f>
        <v>5.9999999999999995E-4</v>
      </c>
      <c r="AF1785" s="111">
        <f t="shared" si="416"/>
        <v>1.2509156081756483</v>
      </c>
      <c r="AG1785" s="121">
        <f t="array" ref="AG1785">INDEX($AW$11:$BA$66,MATCH($C1785&amp;$G1785,$AO$11:$AO$66&amp;$AP$11:$AP$66,0),COUNTIF($AW$10:$BA$10,"&lt;"&amp;AD1785)+1)</f>
        <v>2.0000000000000001E-4</v>
      </c>
    </row>
    <row r="1786" spans="2:41" ht="12.75" customHeight="1" x14ac:dyDescent="0.3">
      <c r="B1786" s="81" t="str">
        <f t="shared" si="404"/>
        <v>1 5/16-12 UN</v>
      </c>
      <c r="C1786" s="71" t="s">
        <v>498</v>
      </c>
      <c r="D1786" s="71"/>
      <c r="E1786" s="79" t="s">
        <v>604</v>
      </c>
      <c r="F1786" s="82" t="s">
        <v>529</v>
      </c>
      <c r="G1786" s="58">
        <v>12</v>
      </c>
      <c r="H1786" s="71" t="s">
        <v>521</v>
      </c>
      <c r="I1786" s="71" t="s">
        <v>660</v>
      </c>
      <c r="J1786" s="71" t="s">
        <v>588</v>
      </c>
      <c r="K1786" s="71" t="s">
        <v>600</v>
      </c>
      <c r="L1786" s="85">
        <f t="shared" si="405"/>
        <v>33.337499999999999</v>
      </c>
      <c r="M1786" s="85">
        <f t="shared" si="406"/>
        <v>2.1166999999999998</v>
      </c>
      <c r="N1786" s="71">
        <v>60</v>
      </c>
      <c r="O1786" s="100">
        <f t="shared" si="407"/>
        <v>32.771099999999997</v>
      </c>
      <c r="P1786" s="85">
        <f t="shared" si="408"/>
        <v>0</v>
      </c>
      <c r="Q1786" s="58">
        <f t="shared" si="409"/>
        <v>15.2</v>
      </c>
      <c r="R1786" s="100">
        <f t="shared" si="410"/>
        <v>31.854500000000002</v>
      </c>
      <c r="S1786" s="85">
        <f t="shared" si="411"/>
        <v>0</v>
      </c>
      <c r="T1786" s="58">
        <f t="shared" si="412"/>
        <v>5.0999999999999996</v>
      </c>
      <c r="U1786" s="58">
        <f t="shared" si="413"/>
        <v>5.0999999999999996</v>
      </c>
      <c r="V1786" s="58">
        <f t="array" ref="V1786">INDEX(AS$11:AS$66,MATCH(C1786&amp;G1786,AO$11:AO$66&amp;AP$11:AP$66,0),0)</f>
        <v>6</v>
      </c>
      <c r="X1786" s="120">
        <f t="shared" si="414"/>
        <v>8.3333333333333329E-2</v>
      </c>
      <c r="Y1786" s="61">
        <f t="array" ref="Y1786">INDEX($AQ$11:$AR$66,MATCH($C1786&amp;$G1786,$AO$11:$AO$66&amp;$AP$11:$AP$66,0),COUNTIF($AQ$10:$AR$10,"&lt;"&amp;Z1786)+1)</f>
        <v>2.0000000000000001E-4</v>
      </c>
      <c r="Z1786" s="61">
        <f>INDEX(AJ$11:AJ$92,MATCH(F1786,AI$11:AI$92,0))</f>
        <v>1.3125</v>
      </c>
      <c r="AA1786" s="61">
        <f t="array" ref="AA1786">INDEX($AT$11:$AV$66,MATCH($C1786&amp;$G1786,$AO$11:$AO$66&amp;$AP$11:$AP$66,0),COUNTIF($AT$10:$AV$10,"&lt;"&amp;Z1786)+1)</f>
        <v>5.9999999999999995E-4</v>
      </c>
      <c r="AB1786" s="111">
        <f t="shared" si="415"/>
        <v>1.2583734122634727</v>
      </c>
      <c r="AC1786" s="121">
        <f t="array" ref="AC1786">INDEX($AW$11:$BA$66,MATCH($C1786&amp;$G1786,$AO$11:$AO$66&amp;$AP$11:$AP$66,0),COUNTIF($AW$10:$BA$10,"&lt;"&amp;Z1786)+1)</f>
        <v>2.0000000000000001E-4</v>
      </c>
      <c r="AD1786" s="62">
        <v>1.2902</v>
      </c>
      <c r="AE1786" s="61">
        <f t="array" ref="AE1786">INDEX($AT$11:$AV$66,MATCH($C1786&amp;$G1786,$AO$11:$AO$66&amp;$AP$11:$AP$66,0),COUNTIF($AT$10:$AV$10,"&lt;"&amp;AD1786)+1)</f>
        <v>5.9999999999999995E-4</v>
      </c>
      <c r="AF1786" s="111">
        <f t="shared" si="416"/>
        <v>1.2541156081756484</v>
      </c>
      <c r="AG1786" s="121">
        <f t="array" ref="AG1786">INDEX($AW$11:$BA$66,MATCH($C1786&amp;$G1786,$AO$11:$AO$66&amp;$AP$11:$AP$66,0),COUNTIF($AW$10:$BA$10,"&lt;"&amp;AD1786)+1)</f>
        <v>2.0000000000000001E-4</v>
      </c>
    </row>
    <row r="1787" spans="2:41" ht="12.75" customHeight="1" x14ac:dyDescent="0.3">
      <c r="B1787" s="81" t="str">
        <f t="shared" si="404"/>
        <v>1 5/16-16 UN</v>
      </c>
      <c r="C1787" s="71" t="s">
        <v>498</v>
      </c>
      <c r="D1787" s="71"/>
      <c r="E1787" s="79" t="s">
        <v>604</v>
      </c>
      <c r="F1787" s="82" t="s">
        <v>529</v>
      </c>
      <c r="G1787" s="58">
        <v>16</v>
      </c>
      <c r="H1787" s="71" t="s">
        <v>521</v>
      </c>
      <c r="I1787" s="71" t="s">
        <v>660</v>
      </c>
      <c r="J1787" s="71" t="s">
        <v>588</v>
      </c>
      <c r="K1787" s="71" t="s">
        <v>600</v>
      </c>
      <c r="L1787" s="85">
        <f t="shared" si="405"/>
        <v>33.299399999999999</v>
      </c>
      <c r="M1787" s="85">
        <f t="shared" si="406"/>
        <v>1.5874999999999999</v>
      </c>
      <c r="N1787" s="71">
        <v>60</v>
      </c>
      <c r="O1787" s="100">
        <f t="shared" si="407"/>
        <v>32.826999999999998</v>
      </c>
      <c r="P1787" s="85">
        <f t="shared" si="408"/>
        <v>0</v>
      </c>
      <c r="Q1787" s="58">
        <f t="shared" si="409"/>
        <v>15.2</v>
      </c>
      <c r="R1787" s="100">
        <f t="shared" si="410"/>
        <v>32.139600000000002</v>
      </c>
      <c r="S1787" s="85">
        <f t="shared" si="411"/>
        <v>0</v>
      </c>
      <c r="T1787" s="58">
        <f t="shared" si="412"/>
        <v>5.0999999999999996</v>
      </c>
      <c r="U1787" s="58">
        <f t="shared" si="413"/>
        <v>3.8</v>
      </c>
      <c r="V1787" s="58">
        <f t="array" ref="V1787">INDEX(AS$11:AS$66,MATCH(C1787&amp;G1787,AO$11:AO$66&amp;AP$11:AP$66,0),0)</f>
        <v>8</v>
      </c>
      <c r="X1787" s="120">
        <f t="shared" si="414"/>
        <v>6.25E-2</v>
      </c>
      <c r="Y1787" s="61">
        <f t="array" ref="Y1787">INDEX($AQ$11:$AR$66,MATCH($C1787&amp;$G1787,$AO$11:$AO$66&amp;$AP$11:$AP$66,0),COUNTIF($AQ$10:$AR$10,"&lt;"&amp;Z1787)+1)</f>
        <v>1.4999999999999999E-4</v>
      </c>
      <c r="Z1787" s="123">
        <v>1.3109999999999999</v>
      </c>
      <c r="AA1787" s="61">
        <f t="array" ref="AA1787">INDEX($AT$11:$AV$66,MATCH($C1787&amp;$G1787,$AO$11:$AO$66&amp;$AP$11:$AP$66,0),COUNTIF($AT$10:$AV$10,"&lt;"&amp;Z1787)+1)</f>
        <v>5.9999999999999995E-4</v>
      </c>
      <c r="AB1787" s="111">
        <f t="shared" si="415"/>
        <v>1.2704050591976044</v>
      </c>
      <c r="AC1787" s="121">
        <f t="array" ref="AC1787">INDEX($AW$11:$BA$66,MATCH($C1787&amp;$G1787,$AO$11:$AO$66&amp;$AP$11:$AP$66,0),COUNTIF($AW$10:$BA$10,"&lt;"&amp;Z1787)+1)</f>
        <v>2.0000000000000001E-4</v>
      </c>
      <c r="AD1787" s="62">
        <v>1.2924</v>
      </c>
      <c r="AE1787" s="61">
        <f t="array" ref="AE1787">INDEX($AT$11:$AV$66,MATCH($C1787&amp;$G1787,$AO$11:$AO$66&amp;$AP$11:$AP$66,0),COUNTIF($AT$10:$AV$10,"&lt;"&amp;AD1787)+1)</f>
        <v>5.9999999999999995E-4</v>
      </c>
      <c r="AF1787" s="111">
        <f t="shared" si="416"/>
        <v>1.2653367061317362</v>
      </c>
      <c r="AG1787" s="121">
        <f t="array" ref="AG1787">INDEX($AW$11:$BA$66,MATCH($C1787&amp;$G1787,$AO$11:$AO$66&amp;$AP$11:$AP$66,0),COUNTIF($AW$10:$BA$10,"&lt;"&amp;AD1787)+1)</f>
        <v>2.0000000000000001E-4</v>
      </c>
      <c r="AO1787" s="50"/>
    </row>
    <row r="1788" spans="2:41" ht="12.75" customHeight="1" x14ac:dyDescent="0.3">
      <c r="B1788" s="81" t="str">
        <f t="shared" si="404"/>
        <v>1 5/16-16 UN</v>
      </c>
      <c r="C1788" s="71" t="s">
        <v>498</v>
      </c>
      <c r="D1788" s="71"/>
      <c r="E1788" s="79" t="s">
        <v>604</v>
      </c>
      <c r="F1788" s="82" t="s">
        <v>529</v>
      </c>
      <c r="G1788" s="58">
        <v>16</v>
      </c>
      <c r="H1788" s="71" t="s">
        <v>521</v>
      </c>
      <c r="I1788" s="71" t="s">
        <v>661</v>
      </c>
      <c r="J1788" s="71" t="s">
        <v>588</v>
      </c>
      <c r="K1788" s="71" t="s">
        <v>600</v>
      </c>
      <c r="L1788" s="85">
        <f t="shared" si="405"/>
        <v>33.337499999999999</v>
      </c>
      <c r="M1788" s="85">
        <f t="shared" si="406"/>
        <v>1.5874999999999999</v>
      </c>
      <c r="N1788" s="71">
        <v>60</v>
      </c>
      <c r="O1788" s="100">
        <f t="shared" si="407"/>
        <v>32.898099999999999</v>
      </c>
      <c r="P1788" s="85">
        <f t="shared" si="408"/>
        <v>0</v>
      </c>
      <c r="Q1788" s="58">
        <f t="shared" si="409"/>
        <v>15.2</v>
      </c>
      <c r="R1788" s="100">
        <f t="shared" si="410"/>
        <v>32.210700000000003</v>
      </c>
      <c r="S1788" s="85">
        <f t="shared" si="411"/>
        <v>0</v>
      </c>
      <c r="T1788" s="58">
        <f t="shared" si="412"/>
        <v>5.0999999999999996</v>
      </c>
      <c r="U1788" s="58">
        <f t="shared" si="413"/>
        <v>3.8</v>
      </c>
      <c r="V1788" s="58">
        <f t="array" ref="V1788">INDEX(AS$11:AS$66,MATCH(C1788&amp;G1788,AO$11:AO$66&amp;AP$11:AP$66,0),0)</f>
        <v>8</v>
      </c>
      <c r="X1788" s="120">
        <f t="shared" si="414"/>
        <v>6.25E-2</v>
      </c>
      <c r="Y1788" s="61">
        <f t="array" ref="Y1788">INDEX($AQ$11:$AR$66,MATCH($C1788&amp;$G1788,$AO$11:$AO$66&amp;$AP$11:$AP$66,0),COUNTIF($AQ$10:$AR$10,"&lt;"&amp;Z1788)+1)</f>
        <v>1.4999999999999999E-4</v>
      </c>
      <c r="Z1788" s="61">
        <f>INDEX(AJ$11:AJ$92,MATCH(F1788,AI$11:AI$92,0))</f>
        <v>1.3125</v>
      </c>
      <c r="AA1788" s="61">
        <f t="array" ref="AA1788">INDEX($AT$11:$AV$66,MATCH($C1788&amp;$G1788,$AO$11:$AO$66&amp;$AP$11:$AP$66,0),COUNTIF($AT$10:$AV$10,"&lt;"&amp;Z1788)+1)</f>
        <v>5.9999999999999995E-4</v>
      </c>
      <c r="AB1788" s="111">
        <f t="shared" si="415"/>
        <v>1.2719050591976044</v>
      </c>
      <c r="AC1788" s="121">
        <f t="array" ref="AC1788">INDEX($AW$11:$BA$66,MATCH($C1788&amp;$G1788,$AO$11:$AO$66&amp;$AP$11:$AP$66,0),COUNTIF($AW$10:$BA$10,"&lt;"&amp;Z1788)+1)</f>
        <v>2.0000000000000001E-4</v>
      </c>
      <c r="AD1788" s="62">
        <v>1.2951999999999999</v>
      </c>
      <c r="AE1788" s="61">
        <f t="array" ref="AE1788">INDEX($AT$11:$AV$66,MATCH($C1788&amp;$G1788,$AO$11:$AO$66&amp;$AP$11:$AP$66,0),COUNTIF($AT$10:$AV$10,"&lt;"&amp;AD1788)+1)</f>
        <v>5.9999999999999995E-4</v>
      </c>
      <c r="AF1788" s="111">
        <f t="shared" si="416"/>
        <v>1.2681367061317361</v>
      </c>
      <c r="AG1788" s="121">
        <f t="array" ref="AG1788">INDEX($AW$11:$BA$66,MATCH($C1788&amp;$G1788,$AO$11:$AO$66&amp;$AP$11:$AP$66,0),COUNTIF($AW$10:$BA$10,"&lt;"&amp;AD1788)+1)</f>
        <v>2.0000000000000001E-4</v>
      </c>
      <c r="AO1788" s="50"/>
    </row>
    <row r="1789" spans="2:41" ht="12.75" customHeight="1" x14ac:dyDescent="0.3">
      <c r="B1789" s="81" t="str">
        <f t="shared" si="404"/>
        <v>1 5/16-18 UNEF</v>
      </c>
      <c r="C1789" s="71" t="s">
        <v>498</v>
      </c>
      <c r="D1789" s="71"/>
      <c r="E1789" s="79" t="s">
        <v>48</v>
      </c>
      <c r="F1789" s="82" t="s">
        <v>529</v>
      </c>
      <c r="G1789" s="58">
        <v>18</v>
      </c>
      <c r="H1789" s="71" t="s">
        <v>521</v>
      </c>
      <c r="I1789" s="71" t="s">
        <v>660</v>
      </c>
      <c r="J1789" s="71" t="s">
        <v>588</v>
      </c>
      <c r="K1789" s="71" t="s">
        <v>600</v>
      </c>
      <c r="L1789" s="85">
        <f t="shared" si="405"/>
        <v>33.299399999999999</v>
      </c>
      <c r="M1789" s="85">
        <f t="shared" si="406"/>
        <v>1.4111</v>
      </c>
      <c r="N1789" s="71">
        <v>60</v>
      </c>
      <c r="O1789" s="100">
        <f t="shared" si="407"/>
        <v>32.870100000000001</v>
      </c>
      <c r="P1789" s="85">
        <f t="shared" si="408"/>
        <v>0</v>
      </c>
      <c r="Q1789" s="58">
        <f t="shared" si="409"/>
        <v>12.7</v>
      </c>
      <c r="R1789" s="100">
        <f t="shared" si="410"/>
        <v>32.259099999999997</v>
      </c>
      <c r="S1789" s="85">
        <f t="shared" si="411"/>
        <v>0</v>
      </c>
      <c r="T1789" s="58">
        <f t="shared" si="412"/>
        <v>3.8</v>
      </c>
      <c r="U1789" s="58">
        <f t="shared" si="413"/>
        <v>3.8</v>
      </c>
      <c r="V1789" s="58">
        <f t="array" ref="V1789">INDEX(AS$11:AS$66,MATCH(C1789&amp;G1789,AO$11:AO$66&amp;AP$11:AP$66,0),0)</f>
        <v>8</v>
      </c>
      <c r="X1789" s="120">
        <f t="shared" si="414"/>
        <v>5.5555555555555552E-2</v>
      </c>
      <c r="Y1789" s="61">
        <f t="array" ref="Y1789">INDEX($AQ$11:$AR$66,MATCH($C1789&amp;$G1789,$AO$11:$AO$66&amp;$AP$11:$AP$66,0),COUNTIF($AQ$10:$AR$10,"&lt;"&amp;Z1789)+1)</f>
        <v>1.4999999999999999E-4</v>
      </c>
      <c r="Z1789" s="123">
        <v>1.3109999999999999</v>
      </c>
      <c r="AA1789" s="61">
        <f t="array" ref="AA1789">INDEX($AT$11:$AV$66,MATCH($C1789&amp;$G1789,$AO$11:$AO$66&amp;$AP$11:$AP$66,0),COUNTIF($AT$10:$AV$10,"&lt;"&amp;Z1789)+1)</f>
        <v>5.0000000000000001E-4</v>
      </c>
      <c r="AB1789" s="111">
        <f t="shared" si="415"/>
        <v>1.2749156081756483</v>
      </c>
      <c r="AC1789" s="121">
        <f t="array" ref="AC1789">INDEX($AW$11:$BA$66,MATCH($C1789&amp;$G1789,$AO$11:$AO$66&amp;$AP$11:$AP$66,0),COUNTIF($AW$10:$BA$10,"&lt;"&amp;Z1789)+1)</f>
        <v>1.4999999999999999E-4</v>
      </c>
      <c r="AD1789" s="62">
        <v>1.2941</v>
      </c>
      <c r="AE1789" s="61">
        <f t="array" ref="AE1789">INDEX($AT$11:$AV$66,MATCH($C1789&amp;$G1789,$AO$11:$AO$66&amp;$AP$11:$AP$66,0),COUNTIF($AT$10:$AV$10,"&lt;"&amp;AD1789)+1)</f>
        <v>5.0000000000000001E-4</v>
      </c>
      <c r="AF1789" s="111">
        <f t="shared" si="416"/>
        <v>1.2700437387837655</v>
      </c>
      <c r="AG1789" s="121">
        <f t="array" ref="AG1789">INDEX($AW$11:$BA$66,MATCH($C1789&amp;$G1789,$AO$11:$AO$66&amp;$AP$11:$AP$66,0),COUNTIF($AW$10:$BA$10,"&lt;"&amp;AD1789)+1)</f>
        <v>1.4999999999999999E-4</v>
      </c>
    </row>
    <row r="1790" spans="2:41" ht="12.75" customHeight="1" x14ac:dyDescent="0.3">
      <c r="B1790" s="81" t="str">
        <f t="shared" si="404"/>
        <v>1 5/16-18 UNEF</v>
      </c>
      <c r="C1790" s="71" t="s">
        <v>498</v>
      </c>
      <c r="D1790" s="71"/>
      <c r="E1790" s="79" t="s">
        <v>48</v>
      </c>
      <c r="F1790" s="82" t="s">
        <v>529</v>
      </c>
      <c r="G1790" s="58">
        <v>18</v>
      </c>
      <c r="H1790" s="71" t="s">
        <v>521</v>
      </c>
      <c r="I1790" s="71" t="s">
        <v>661</v>
      </c>
      <c r="J1790" s="71" t="s">
        <v>588</v>
      </c>
      <c r="K1790" s="71" t="s">
        <v>600</v>
      </c>
      <c r="L1790" s="85">
        <f t="shared" si="405"/>
        <v>33.337499999999999</v>
      </c>
      <c r="M1790" s="85">
        <f t="shared" si="406"/>
        <v>1.4111</v>
      </c>
      <c r="N1790" s="71">
        <v>60</v>
      </c>
      <c r="O1790" s="100">
        <f t="shared" si="407"/>
        <v>32.941299999999998</v>
      </c>
      <c r="P1790" s="85">
        <f t="shared" si="408"/>
        <v>0</v>
      </c>
      <c r="Q1790" s="58">
        <f t="shared" si="409"/>
        <v>12.7</v>
      </c>
      <c r="R1790" s="100">
        <f t="shared" si="410"/>
        <v>32.330199999999998</v>
      </c>
      <c r="S1790" s="85">
        <f t="shared" si="411"/>
        <v>0</v>
      </c>
      <c r="T1790" s="58">
        <f t="shared" si="412"/>
        <v>3.8</v>
      </c>
      <c r="U1790" s="58">
        <f t="shared" si="413"/>
        <v>3.8</v>
      </c>
      <c r="V1790" s="58">
        <f t="array" ref="V1790">INDEX(AS$11:AS$66,MATCH(C1790&amp;G1790,AO$11:AO$66&amp;AP$11:AP$66,0),0)</f>
        <v>8</v>
      </c>
      <c r="X1790" s="120">
        <f t="shared" si="414"/>
        <v>5.5555555555555552E-2</v>
      </c>
      <c r="Y1790" s="61">
        <f t="array" ref="Y1790">INDEX($AQ$11:$AR$66,MATCH($C1790&amp;$G1790,$AO$11:$AO$66&amp;$AP$11:$AP$66,0),COUNTIF($AQ$10:$AR$10,"&lt;"&amp;Z1790)+1)</f>
        <v>1.4999999999999999E-4</v>
      </c>
      <c r="Z1790" s="61">
        <f>INDEX(AJ$11:AJ$92,MATCH(F1790,AI$11:AI$92,0))</f>
        <v>1.3125</v>
      </c>
      <c r="AA1790" s="61">
        <f t="array" ref="AA1790">INDEX($AT$11:$AV$66,MATCH($C1790&amp;$G1790,$AO$11:$AO$66&amp;$AP$11:$AP$66,0),COUNTIF($AT$10:$AV$10,"&lt;"&amp;Z1790)+1)</f>
        <v>5.0000000000000001E-4</v>
      </c>
      <c r="AB1790" s="111">
        <f t="shared" si="415"/>
        <v>1.2764156081756484</v>
      </c>
      <c r="AC1790" s="121">
        <f t="array" ref="AC1790">INDEX($AW$11:$BA$66,MATCH($C1790&amp;$G1790,$AO$11:$AO$66&amp;$AP$11:$AP$66,0),COUNTIF($AW$10:$BA$10,"&lt;"&amp;Z1790)+1)</f>
        <v>1.4999999999999999E-4</v>
      </c>
      <c r="AD1790" s="62">
        <v>1.2968999999999999</v>
      </c>
      <c r="AE1790" s="61">
        <f t="array" ref="AE1790">INDEX($AT$11:$AV$66,MATCH($C1790&amp;$G1790,$AO$11:$AO$66&amp;$AP$11:$AP$66,0),COUNTIF($AT$10:$AV$10,"&lt;"&amp;AD1790)+1)</f>
        <v>5.0000000000000001E-4</v>
      </c>
      <c r="AF1790" s="111">
        <f t="shared" si="416"/>
        <v>1.2728437387837654</v>
      </c>
      <c r="AG1790" s="121">
        <f t="array" ref="AG1790">INDEX($AW$11:$BA$66,MATCH($C1790&amp;$G1790,$AO$11:$AO$66&amp;$AP$11:$AP$66,0),COUNTIF($AW$10:$BA$10,"&lt;"&amp;AD1790)+1)</f>
        <v>1.4999999999999999E-4</v>
      </c>
    </row>
    <row r="1791" spans="2:41" ht="12.75" customHeight="1" x14ac:dyDescent="0.3">
      <c r="B1791" s="81" t="str">
        <f t="shared" si="404"/>
        <v>1 5/16-20 UN</v>
      </c>
      <c r="C1791" s="71" t="s">
        <v>498</v>
      </c>
      <c r="D1791" s="71"/>
      <c r="E1791" s="79" t="s">
        <v>604</v>
      </c>
      <c r="F1791" s="82" t="s">
        <v>529</v>
      </c>
      <c r="G1791" s="58">
        <v>20</v>
      </c>
      <c r="H1791" s="71" t="s">
        <v>521</v>
      </c>
      <c r="I1791" s="71" t="s">
        <v>660</v>
      </c>
      <c r="J1791" s="71" t="s">
        <v>588</v>
      </c>
      <c r="K1791" s="71" t="s">
        <v>600</v>
      </c>
      <c r="L1791" s="85">
        <f t="shared" si="405"/>
        <v>33.301900000000003</v>
      </c>
      <c r="M1791" s="85">
        <f t="shared" si="406"/>
        <v>1.27</v>
      </c>
      <c r="N1791" s="71">
        <v>60</v>
      </c>
      <c r="O1791" s="100">
        <f t="shared" si="407"/>
        <v>32.908200000000001</v>
      </c>
      <c r="P1791" s="85">
        <f t="shared" si="408"/>
        <v>0</v>
      </c>
      <c r="Q1791" s="58">
        <f t="shared" si="409"/>
        <v>12.7</v>
      </c>
      <c r="R1791" s="100">
        <f t="shared" si="410"/>
        <v>32.3583</v>
      </c>
      <c r="S1791" s="85">
        <f t="shared" si="411"/>
        <v>0</v>
      </c>
      <c r="T1791" s="58">
        <f t="shared" si="412"/>
        <v>3.8</v>
      </c>
      <c r="U1791" s="58">
        <f t="shared" si="413"/>
        <v>3.8</v>
      </c>
      <c r="V1791" s="58">
        <f t="array" ref="V1791">INDEX(AS$11:AS$66,MATCH(C1791&amp;G1791,AO$11:AO$66&amp;AP$11:AP$66,0),0)</f>
        <v>8</v>
      </c>
      <c r="X1791" s="120">
        <f t="shared" si="414"/>
        <v>0.05</v>
      </c>
      <c r="Y1791" s="61">
        <f t="array" ref="Y1791">INDEX($AQ$11:$AR$66,MATCH($C1791&amp;$G1791,$AO$11:$AO$66&amp;$AP$11:$AP$66,0),COUNTIF($AQ$10:$AR$10,"&lt;"&amp;Z1791)+1)</f>
        <v>1.4999999999999999E-4</v>
      </c>
      <c r="Z1791" s="123">
        <v>1.3110999999999999</v>
      </c>
      <c r="AA1791" s="61">
        <f t="array" ref="AA1791">INDEX($AT$11:$AV$66,MATCH($C1791&amp;$G1791,$AO$11:$AO$66&amp;$AP$11:$AP$66,0),COUNTIF($AT$10:$AV$10,"&lt;"&amp;Z1791)+1)</f>
        <v>5.0000000000000001E-4</v>
      </c>
      <c r="AB1791" s="111">
        <f t="shared" si="415"/>
        <v>1.2786240473580834</v>
      </c>
      <c r="AC1791" s="121">
        <f t="array" ref="AC1791">INDEX($AW$11:$BA$66,MATCH($C1791&amp;$G1791,$AO$11:$AO$66&amp;$AP$11:$AP$66,0),COUNTIF($AW$10:$BA$10,"&lt;"&amp;Z1791)+1)</f>
        <v>1.4999999999999999E-4</v>
      </c>
      <c r="AD1791" s="62">
        <v>1.2956000000000001</v>
      </c>
      <c r="AE1791" s="61">
        <f t="array" ref="AE1791">INDEX($AT$11:$AV$66,MATCH($C1791&amp;$G1791,$AO$11:$AO$66&amp;$AP$11:$AP$66,0),COUNTIF($AT$10:$AV$10,"&lt;"&amp;AD1791)+1)</f>
        <v>5.0000000000000001E-4</v>
      </c>
      <c r="AF1791" s="111">
        <f t="shared" si="416"/>
        <v>1.273949364905389</v>
      </c>
      <c r="AG1791" s="121">
        <f t="array" ref="AG1791">INDEX($AW$11:$BA$66,MATCH($C1791&amp;$G1791,$AO$11:$AO$66&amp;$AP$11:$AP$66,0),COUNTIF($AW$10:$BA$10,"&lt;"&amp;AD1791)+1)</f>
        <v>1.4999999999999999E-4</v>
      </c>
    </row>
    <row r="1792" spans="2:41" ht="12.75" customHeight="1" x14ac:dyDescent="0.3">
      <c r="B1792" s="81" t="str">
        <f t="shared" si="404"/>
        <v>1 5/16-20 UN</v>
      </c>
      <c r="C1792" s="71" t="s">
        <v>498</v>
      </c>
      <c r="D1792" s="71"/>
      <c r="E1792" s="79" t="s">
        <v>604</v>
      </c>
      <c r="F1792" s="82" t="s">
        <v>529</v>
      </c>
      <c r="G1792" s="58">
        <v>20</v>
      </c>
      <c r="H1792" s="71" t="s">
        <v>521</v>
      </c>
      <c r="I1792" s="71" t="s">
        <v>661</v>
      </c>
      <c r="J1792" s="71" t="s">
        <v>588</v>
      </c>
      <c r="K1792" s="71" t="s">
        <v>600</v>
      </c>
      <c r="L1792" s="85">
        <f t="shared" si="405"/>
        <v>33.337499999999999</v>
      </c>
      <c r="M1792" s="85">
        <f t="shared" si="406"/>
        <v>1.27</v>
      </c>
      <c r="N1792" s="71">
        <v>60</v>
      </c>
      <c r="O1792" s="100">
        <f t="shared" si="407"/>
        <v>32.974299999999999</v>
      </c>
      <c r="P1792" s="85">
        <f t="shared" si="408"/>
        <v>0</v>
      </c>
      <c r="Q1792" s="58">
        <f t="shared" si="409"/>
        <v>12.7</v>
      </c>
      <c r="R1792" s="100">
        <f t="shared" si="410"/>
        <v>32.424399999999999</v>
      </c>
      <c r="S1792" s="85">
        <f t="shared" si="411"/>
        <v>0</v>
      </c>
      <c r="T1792" s="58">
        <f t="shared" si="412"/>
        <v>3.8</v>
      </c>
      <c r="U1792" s="58">
        <f t="shared" si="413"/>
        <v>3.8</v>
      </c>
      <c r="V1792" s="58">
        <f t="array" ref="V1792">INDEX(AS$11:AS$66,MATCH(C1792&amp;G1792,AO$11:AO$66&amp;AP$11:AP$66,0),0)</f>
        <v>8</v>
      </c>
      <c r="X1792" s="120">
        <f t="shared" si="414"/>
        <v>0.05</v>
      </c>
      <c r="Y1792" s="61">
        <f t="array" ref="Y1792">INDEX($AQ$11:$AR$66,MATCH($C1792&amp;$G1792,$AO$11:$AO$66&amp;$AP$11:$AP$66,0),COUNTIF($AQ$10:$AR$10,"&lt;"&amp;Z1792)+1)</f>
        <v>1.4999999999999999E-4</v>
      </c>
      <c r="Z1792" s="61">
        <f>INDEX(AJ$11:AJ$92,MATCH(F1792,AI$11:AI$92,0))</f>
        <v>1.3125</v>
      </c>
      <c r="AA1792" s="61">
        <f t="array" ref="AA1792">INDEX($AT$11:$AV$66,MATCH($C1792&amp;$G1792,$AO$11:$AO$66&amp;$AP$11:$AP$66,0),COUNTIF($AT$10:$AV$10,"&lt;"&amp;Z1792)+1)</f>
        <v>5.0000000000000001E-4</v>
      </c>
      <c r="AB1792" s="111">
        <f t="shared" si="415"/>
        <v>1.2800240473580835</v>
      </c>
      <c r="AC1792" s="121">
        <f t="array" ref="AC1792">INDEX($AW$11:$BA$66,MATCH($C1792&amp;$G1792,$AO$11:$AO$66&amp;$AP$11:$AP$66,0),COUNTIF($AW$10:$BA$10,"&lt;"&amp;Z1792)+1)</f>
        <v>1.4999999999999999E-4</v>
      </c>
      <c r="AD1792" s="62">
        <v>1.2982</v>
      </c>
      <c r="AE1792" s="61">
        <f t="array" ref="AE1792">INDEX($AT$11:$AV$66,MATCH($C1792&amp;$G1792,$AO$11:$AO$66&amp;$AP$11:$AP$66,0),COUNTIF($AT$10:$AV$10,"&lt;"&amp;AD1792)+1)</f>
        <v>5.0000000000000001E-4</v>
      </c>
      <c r="AF1792" s="111">
        <f t="shared" si="416"/>
        <v>1.2765493649053892</v>
      </c>
      <c r="AG1792" s="121">
        <f t="array" ref="AG1792">INDEX($AW$11:$BA$66,MATCH($C1792&amp;$G1792,$AO$11:$AO$66&amp;$AP$11:$AP$66,0),COUNTIF($AW$10:$BA$10,"&lt;"&amp;AD1792)+1)</f>
        <v>1.4999999999999999E-4</v>
      </c>
    </row>
    <row r="1793" spans="2:33" ht="12.75" customHeight="1" x14ac:dyDescent="0.3">
      <c r="B1793" s="81" t="str">
        <f t="shared" si="404"/>
        <v>1 5/16-28 UN</v>
      </c>
      <c r="C1793" s="71" t="s">
        <v>498</v>
      </c>
      <c r="D1793" s="71"/>
      <c r="E1793" s="79" t="s">
        <v>604</v>
      </c>
      <c r="F1793" s="82" t="s">
        <v>529</v>
      </c>
      <c r="G1793" s="58">
        <v>28</v>
      </c>
      <c r="H1793" s="71" t="s">
        <v>521</v>
      </c>
      <c r="I1793" s="71" t="s">
        <v>660</v>
      </c>
      <c r="J1793" s="71" t="s">
        <v>588</v>
      </c>
      <c r="K1793" s="71" t="s">
        <v>600</v>
      </c>
      <c r="L1793" s="85">
        <f t="shared" si="405"/>
        <v>33.307000000000002</v>
      </c>
      <c r="M1793" s="85">
        <f t="shared" si="406"/>
        <v>0.90710000000000002</v>
      </c>
      <c r="N1793" s="71">
        <v>60</v>
      </c>
      <c r="O1793" s="100">
        <f t="shared" si="407"/>
        <v>33.007300000000001</v>
      </c>
      <c r="P1793" s="85">
        <f t="shared" si="408"/>
        <v>0</v>
      </c>
      <c r="Q1793" s="58">
        <f t="shared" si="409"/>
        <v>12.7</v>
      </c>
      <c r="R1793" s="100">
        <f t="shared" si="410"/>
        <v>32.6145</v>
      </c>
      <c r="S1793" s="85">
        <f t="shared" si="411"/>
        <v>0</v>
      </c>
      <c r="T1793" s="58">
        <f t="shared" si="412"/>
        <v>3.8</v>
      </c>
      <c r="U1793" s="58">
        <f t="shared" si="413"/>
        <v>3.8</v>
      </c>
      <c r="V1793" s="58">
        <f t="array" ref="V1793">INDEX(AS$11:AS$66,MATCH(C1793&amp;G1793,AO$11:AO$66&amp;AP$11:AP$66,0),0)</f>
        <v>8</v>
      </c>
      <c r="X1793" s="120">
        <f t="shared" si="414"/>
        <v>3.5714285714285712E-2</v>
      </c>
      <c r="Y1793" s="61">
        <f t="array" ref="Y1793">INDEX($AQ$11:$AR$66,MATCH($C1793&amp;$G1793,$AO$11:$AO$66&amp;$AP$11:$AP$66,0),COUNTIF($AQ$10:$AR$10,"&lt;"&amp;Z1793)+1)</f>
        <v>1.4999999999999999E-4</v>
      </c>
      <c r="Z1793" s="123">
        <v>1.3112999999999999</v>
      </c>
      <c r="AA1793" s="61">
        <f t="array" ref="AA1793">INDEX($AT$11:$AV$66,MATCH($C1793&amp;$G1793,$AO$11:$AO$66&amp;$AP$11:$AP$66,0),COUNTIF($AT$10:$AV$10,"&lt;"&amp;Z1793)+1)</f>
        <v>5.0000000000000001E-4</v>
      </c>
      <c r="AB1793" s="111">
        <f t="shared" si="415"/>
        <v>1.2881028909700596</v>
      </c>
      <c r="AC1793" s="121">
        <f t="array" ref="AC1793">INDEX($AW$11:$BA$66,MATCH($C1793&amp;$G1793,$AO$11:$AO$66&amp;$AP$11:$AP$66,0),COUNTIF($AW$10:$BA$10,"&lt;"&amp;Z1793)+1)</f>
        <v>1.4999999999999999E-4</v>
      </c>
      <c r="AD1793" s="62">
        <v>1.2995000000000001</v>
      </c>
      <c r="AE1793" s="61">
        <f t="array" ref="AE1793">INDEX($AT$11:$AV$66,MATCH($C1793&amp;$G1793,$AO$11:$AO$66&amp;$AP$11:$AP$66,0),COUNTIF($AT$10:$AV$10,"&lt;"&amp;AD1793)+1)</f>
        <v>5.0000000000000001E-4</v>
      </c>
      <c r="AF1793" s="111">
        <f t="shared" si="416"/>
        <v>1.2840352606467065</v>
      </c>
      <c r="AG1793" s="121">
        <f t="array" ref="AG1793">INDEX($AW$11:$BA$66,MATCH($C1793&amp;$G1793,$AO$11:$AO$66&amp;$AP$11:$AP$66,0),COUNTIF($AW$10:$BA$10,"&lt;"&amp;AD1793)+1)</f>
        <v>1.4999999999999999E-4</v>
      </c>
    </row>
    <row r="1794" spans="2:33" ht="12.75" customHeight="1" x14ac:dyDescent="0.3">
      <c r="B1794" s="81" t="str">
        <f t="shared" si="404"/>
        <v>1 5/16-28 UN</v>
      </c>
      <c r="C1794" s="71" t="s">
        <v>498</v>
      </c>
      <c r="D1794" s="71"/>
      <c r="E1794" s="79" t="s">
        <v>604</v>
      </c>
      <c r="F1794" s="82" t="s">
        <v>529</v>
      </c>
      <c r="G1794" s="58">
        <v>28</v>
      </c>
      <c r="H1794" s="71" t="s">
        <v>521</v>
      </c>
      <c r="I1794" s="71" t="s">
        <v>661</v>
      </c>
      <c r="J1794" s="71" t="s">
        <v>588</v>
      </c>
      <c r="K1794" s="71" t="s">
        <v>600</v>
      </c>
      <c r="L1794" s="85">
        <f t="shared" si="405"/>
        <v>33.337499999999999</v>
      </c>
      <c r="M1794" s="85">
        <f t="shared" si="406"/>
        <v>0.90710000000000002</v>
      </c>
      <c r="N1794" s="71">
        <v>60</v>
      </c>
      <c r="O1794" s="100">
        <f t="shared" si="407"/>
        <v>33.063200000000002</v>
      </c>
      <c r="P1794" s="85">
        <f t="shared" si="408"/>
        <v>0</v>
      </c>
      <c r="Q1794" s="58">
        <f t="shared" si="409"/>
        <v>12.7</v>
      </c>
      <c r="R1794" s="100">
        <f t="shared" si="410"/>
        <v>32.670400000000001</v>
      </c>
      <c r="S1794" s="85">
        <f t="shared" si="411"/>
        <v>0</v>
      </c>
      <c r="T1794" s="58">
        <f t="shared" si="412"/>
        <v>3.8</v>
      </c>
      <c r="U1794" s="58">
        <f t="shared" si="413"/>
        <v>3.8</v>
      </c>
      <c r="V1794" s="58">
        <f t="array" ref="V1794">INDEX(AS$11:AS$66,MATCH(C1794&amp;G1794,AO$11:AO$66&amp;AP$11:AP$66,0),0)</f>
        <v>8</v>
      </c>
      <c r="X1794" s="120">
        <f t="shared" si="414"/>
        <v>3.5714285714285712E-2</v>
      </c>
      <c r="Y1794" s="61">
        <f t="array" ref="Y1794">INDEX($AQ$11:$AR$66,MATCH($C1794&amp;$G1794,$AO$11:$AO$66&amp;$AP$11:$AP$66,0),COUNTIF($AQ$10:$AR$10,"&lt;"&amp;Z1794)+1)</f>
        <v>1.4999999999999999E-4</v>
      </c>
      <c r="Z1794" s="61">
        <f>INDEX(AJ$11:AJ$92,MATCH(F1794,AI$11:AI$92,0))</f>
        <v>1.3125</v>
      </c>
      <c r="AA1794" s="61">
        <f t="array" ref="AA1794">INDEX($AT$11:$AV$66,MATCH($C1794&amp;$G1794,$AO$11:$AO$66&amp;$AP$11:$AP$66,0),COUNTIF($AT$10:$AV$10,"&lt;"&amp;Z1794)+1)</f>
        <v>5.0000000000000001E-4</v>
      </c>
      <c r="AB1794" s="111">
        <f t="shared" si="415"/>
        <v>1.2893028909700597</v>
      </c>
      <c r="AC1794" s="121">
        <f t="array" ref="AC1794">INDEX($AW$11:$BA$66,MATCH($C1794&amp;$G1794,$AO$11:$AO$66&amp;$AP$11:$AP$66,0),COUNTIF($AW$10:$BA$10,"&lt;"&amp;Z1794)+1)</f>
        <v>1.4999999999999999E-4</v>
      </c>
      <c r="AD1794" s="62">
        <v>1.3017000000000001</v>
      </c>
      <c r="AE1794" s="61">
        <f t="array" ref="AE1794">INDEX($AT$11:$AV$66,MATCH($C1794&amp;$G1794,$AO$11:$AO$66&amp;$AP$11:$AP$66,0),COUNTIF($AT$10:$AV$10,"&lt;"&amp;AD1794)+1)</f>
        <v>5.0000000000000001E-4</v>
      </c>
      <c r="AF1794" s="111">
        <f t="shared" si="416"/>
        <v>1.2862352606467065</v>
      </c>
      <c r="AG1794" s="121">
        <f t="array" ref="AG1794">INDEX($AW$11:$BA$66,MATCH($C1794&amp;$G1794,$AO$11:$AO$66&amp;$AP$11:$AP$66,0),COUNTIF($AW$10:$BA$10,"&lt;"&amp;AD1794)+1)</f>
        <v>1.4999999999999999E-4</v>
      </c>
    </row>
    <row r="1795" spans="2:33" ht="12.75" customHeight="1" x14ac:dyDescent="0.3">
      <c r="B1795" s="81" t="str">
        <f t="shared" si="404"/>
        <v>1 3/8-8 UN</v>
      </c>
      <c r="C1795" s="71" t="s">
        <v>498</v>
      </c>
      <c r="D1795" s="71"/>
      <c r="E1795" s="79" t="s">
        <v>604</v>
      </c>
      <c r="F1795" s="82" t="s">
        <v>239</v>
      </c>
      <c r="G1795" s="58">
        <v>8</v>
      </c>
      <c r="H1795" s="71" t="s">
        <v>521</v>
      </c>
      <c r="I1795" s="71" t="s">
        <v>660</v>
      </c>
      <c r="J1795" s="71" t="s">
        <v>588</v>
      </c>
      <c r="K1795" s="71" t="s">
        <v>600</v>
      </c>
      <c r="L1795" s="85">
        <f t="shared" si="405"/>
        <v>34.869100000000003</v>
      </c>
      <c r="M1795" s="85">
        <f t="shared" si="406"/>
        <v>3.1749999999999998</v>
      </c>
      <c r="N1795" s="71">
        <v>60</v>
      </c>
      <c r="O1795" s="100">
        <f t="shared" si="407"/>
        <v>33.997900000000001</v>
      </c>
      <c r="P1795" s="85">
        <f t="shared" si="408"/>
        <v>0</v>
      </c>
      <c r="Q1795" s="58">
        <f t="shared" si="409"/>
        <v>17.8</v>
      </c>
      <c r="R1795" s="100">
        <f t="shared" si="410"/>
        <v>32.623100000000001</v>
      </c>
      <c r="S1795" s="85">
        <f t="shared" si="411"/>
        <v>0</v>
      </c>
      <c r="T1795" s="58">
        <f t="shared" si="412"/>
        <v>5.0999999999999996</v>
      </c>
      <c r="U1795" s="58">
        <f t="shared" si="413"/>
        <v>6.4</v>
      </c>
      <c r="V1795" s="58">
        <f t="array" ref="V1795">INDEX(AS$11:AS$66,MATCH(C1795&amp;G1795,AO$11:AO$66&amp;AP$11:AP$66,0),0)</f>
        <v>5</v>
      </c>
      <c r="X1795" s="120">
        <f t="shared" si="414"/>
        <v>0.125</v>
      </c>
      <c r="Y1795" s="61">
        <f t="array" ref="Y1795">INDEX($AQ$11:$AR$66,MATCH($C1795&amp;$G1795,$AO$11:$AO$66&amp;$AP$11:$AP$66,0),COUNTIF($AQ$10:$AR$10,"&lt;"&amp;Z1795)+1)</f>
        <v>2.5000000000000001E-4</v>
      </c>
      <c r="Z1795" s="123">
        <v>1.3728</v>
      </c>
      <c r="AA1795" s="61">
        <f t="array" ref="AA1795">INDEX($AT$11:$AV$66,MATCH($C1795&amp;$G1795,$AO$11:$AO$66&amp;$AP$11:$AP$66,0),COUNTIF($AT$10:$AV$10,"&lt;"&amp;Z1795)+1)</f>
        <v>6.9999999999999999E-4</v>
      </c>
      <c r="AB1795" s="111">
        <f t="shared" si="415"/>
        <v>1.2916101183952089</v>
      </c>
      <c r="AC1795" s="121">
        <f t="array" ref="AC1795">INDEX($AW$11:$BA$66,MATCH($C1795&amp;$G1795,$AO$11:$AO$66&amp;$AP$11:$AP$66,0),COUNTIF($AW$10:$BA$10,"&lt;"&amp;Z1795)+1)</f>
        <v>2.0000000000000001E-4</v>
      </c>
      <c r="AD1795" s="62">
        <v>1.3385</v>
      </c>
      <c r="AE1795" s="61">
        <f t="array" ref="AE1795">INDEX($AT$11:$AV$66,MATCH($C1795&amp;$G1795,$AO$11:$AO$66&amp;$AP$11:$AP$66,0),COUNTIF($AT$10:$AV$10,"&lt;"&amp;AD1795)+1)</f>
        <v>6.9999999999999999E-4</v>
      </c>
      <c r="AF1795" s="111">
        <f t="shared" si="416"/>
        <v>1.2843734122634727</v>
      </c>
      <c r="AG1795" s="121">
        <f t="array" ref="AG1795">INDEX($AW$11:$BA$66,MATCH($C1795&amp;$G1795,$AO$11:$AO$66&amp;$AP$11:$AP$66,0),COUNTIF($AW$10:$BA$10,"&lt;"&amp;AD1795)+1)</f>
        <v>2.0000000000000001E-4</v>
      </c>
    </row>
    <row r="1796" spans="2:33" ht="12.75" customHeight="1" x14ac:dyDescent="0.3">
      <c r="B1796" s="81" t="str">
        <f t="shared" si="404"/>
        <v>1 3/8-8 UN</v>
      </c>
      <c r="C1796" s="71" t="s">
        <v>498</v>
      </c>
      <c r="D1796" s="71"/>
      <c r="E1796" s="79" t="s">
        <v>604</v>
      </c>
      <c r="F1796" s="82" t="s">
        <v>239</v>
      </c>
      <c r="G1796" s="58">
        <v>8</v>
      </c>
      <c r="H1796" s="71" t="s">
        <v>521</v>
      </c>
      <c r="I1796" s="71" t="s">
        <v>661</v>
      </c>
      <c r="J1796" s="71" t="s">
        <v>588</v>
      </c>
      <c r="K1796" s="71" t="s">
        <v>600</v>
      </c>
      <c r="L1796" s="85">
        <f t="shared" si="405"/>
        <v>34.924999999999997</v>
      </c>
      <c r="M1796" s="85">
        <f t="shared" si="406"/>
        <v>3.1749999999999998</v>
      </c>
      <c r="N1796" s="71">
        <v>60</v>
      </c>
      <c r="O1796" s="100">
        <f t="shared" si="407"/>
        <v>34.099499999999999</v>
      </c>
      <c r="P1796" s="85">
        <f t="shared" si="408"/>
        <v>0</v>
      </c>
      <c r="Q1796" s="58">
        <f t="shared" si="409"/>
        <v>17.8</v>
      </c>
      <c r="R1796" s="100">
        <f t="shared" si="410"/>
        <v>32.724699999999999</v>
      </c>
      <c r="S1796" s="85">
        <f t="shared" si="411"/>
        <v>0</v>
      </c>
      <c r="T1796" s="58">
        <f t="shared" si="412"/>
        <v>5.0999999999999996</v>
      </c>
      <c r="U1796" s="58">
        <f t="shared" si="413"/>
        <v>6.4</v>
      </c>
      <c r="V1796" s="58">
        <f t="array" ref="V1796">INDEX(AS$11:AS$66,MATCH(C1796&amp;G1796,AO$11:AO$66&amp;AP$11:AP$66,0),0)</f>
        <v>5</v>
      </c>
      <c r="X1796" s="120">
        <f t="shared" si="414"/>
        <v>0.125</v>
      </c>
      <c r="Y1796" s="61">
        <f t="array" ref="Y1796">INDEX($AQ$11:$AR$66,MATCH($C1796&amp;$G1796,$AO$11:$AO$66&amp;$AP$11:$AP$66,0),COUNTIF($AQ$10:$AR$10,"&lt;"&amp;Z1796)+1)</f>
        <v>2.5000000000000001E-4</v>
      </c>
      <c r="Z1796" s="61">
        <f>INDEX(AJ$11:AJ$92,MATCH(F1796,AI$11:AI$92,0))</f>
        <v>1.375</v>
      </c>
      <c r="AA1796" s="61">
        <f t="array" ref="AA1796">INDEX($AT$11:$AV$66,MATCH($C1796&amp;$G1796,$AO$11:$AO$66&amp;$AP$11:$AP$66,0),COUNTIF($AT$10:$AV$10,"&lt;"&amp;Z1796)+1)</f>
        <v>6.9999999999999999E-4</v>
      </c>
      <c r="AB1796" s="111">
        <f t="shared" si="415"/>
        <v>1.2938101183952089</v>
      </c>
      <c r="AC1796" s="121">
        <f t="array" ref="AC1796">INDEX($AW$11:$BA$66,MATCH($C1796&amp;$G1796,$AO$11:$AO$66&amp;$AP$11:$AP$66,0),COUNTIF($AW$10:$BA$10,"&lt;"&amp;Z1796)+1)</f>
        <v>2.0000000000000001E-4</v>
      </c>
      <c r="AD1796" s="62">
        <v>1.3425</v>
      </c>
      <c r="AE1796" s="61">
        <f t="array" ref="AE1796">INDEX($AT$11:$AV$66,MATCH($C1796&amp;$G1796,$AO$11:$AO$66&amp;$AP$11:$AP$66,0),COUNTIF($AT$10:$AV$10,"&lt;"&amp;AD1796)+1)</f>
        <v>6.9999999999999999E-4</v>
      </c>
      <c r="AF1796" s="111">
        <f t="shared" si="416"/>
        <v>1.2883734122634727</v>
      </c>
      <c r="AG1796" s="121">
        <f t="array" ref="AG1796">INDEX($AW$11:$BA$66,MATCH($C1796&amp;$G1796,$AO$11:$AO$66&amp;$AP$11:$AP$66,0),COUNTIF($AW$10:$BA$10,"&lt;"&amp;AD1796)+1)</f>
        <v>2.0000000000000001E-4</v>
      </c>
    </row>
    <row r="1797" spans="2:33" ht="12.75" customHeight="1" x14ac:dyDescent="0.3">
      <c r="B1797" s="81" t="str">
        <f t="shared" si="404"/>
        <v>1 3/8-16 UN</v>
      </c>
      <c r="C1797" s="71" t="s">
        <v>498</v>
      </c>
      <c r="D1797" s="71"/>
      <c r="E1797" s="79" t="s">
        <v>604</v>
      </c>
      <c r="F1797" s="82" t="s">
        <v>239</v>
      </c>
      <c r="G1797" s="58">
        <v>16</v>
      </c>
      <c r="H1797" s="71" t="s">
        <v>521</v>
      </c>
      <c r="I1797" s="71" t="s">
        <v>660</v>
      </c>
      <c r="J1797" s="71" t="s">
        <v>588</v>
      </c>
      <c r="K1797" s="71" t="s">
        <v>600</v>
      </c>
      <c r="L1797" s="85">
        <f t="shared" si="405"/>
        <v>34.886899999999997</v>
      </c>
      <c r="M1797" s="85">
        <f t="shared" si="406"/>
        <v>1.5874999999999999</v>
      </c>
      <c r="N1797" s="71">
        <v>60</v>
      </c>
      <c r="O1797" s="100">
        <f t="shared" si="407"/>
        <v>34.414499999999997</v>
      </c>
      <c r="P1797" s="85">
        <f t="shared" si="408"/>
        <v>0</v>
      </c>
      <c r="Q1797" s="58">
        <f t="shared" si="409"/>
        <v>15.2</v>
      </c>
      <c r="R1797" s="100">
        <f t="shared" si="410"/>
        <v>33.7271</v>
      </c>
      <c r="S1797" s="85">
        <f t="shared" si="411"/>
        <v>0</v>
      </c>
      <c r="T1797" s="58">
        <f t="shared" si="412"/>
        <v>5.0999999999999996</v>
      </c>
      <c r="U1797" s="58">
        <f t="shared" si="413"/>
        <v>3.8</v>
      </c>
      <c r="V1797" s="58">
        <f t="array" ref="V1797">INDEX(AS$11:AS$66,MATCH(C1797&amp;G1797,AO$11:AO$66&amp;AP$11:AP$66,0),0)</f>
        <v>8</v>
      </c>
      <c r="X1797" s="120">
        <f t="shared" si="414"/>
        <v>6.25E-2</v>
      </c>
      <c r="Y1797" s="61">
        <f t="array" ref="Y1797">INDEX($AQ$11:$AR$66,MATCH($C1797&amp;$G1797,$AO$11:$AO$66&amp;$AP$11:$AP$66,0),COUNTIF($AQ$10:$AR$10,"&lt;"&amp;Z1797)+1)</f>
        <v>1.4999999999999999E-4</v>
      </c>
      <c r="Z1797" s="123">
        <v>1.3734999999999999</v>
      </c>
      <c r="AA1797" s="61">
        <f t="array" ref="AA1797">INDEX($AT$11:$AV$66,MATCH($C1797&amp;$G1797,$AO$11:$AO$66&amp;$AP$11:$AP$66,0),COUNTIF($AT$10:$AV$10,"&lt;"&amp;Z1797)+1)</f>
        <v>5.9999999999999995E-4</v>
      </c>
      <c r="AB1797" s="111">
        <f t="shared" si="415"/>
        <v>1.3329050591976044</v>
      </c>
      <c r="AC1797" s="121">
        <f t="array" ref="AC1797">INDEX($AW$11:$BA$66,MATCH($C1797&amp;$G1797,$AO$11:$AO$66&amp;$AP$11:$AP$66,0),COUNTIF($AW$10:$BA$10,"&lt;"&amp;Z1797)+1)</f>
        <v>2.0000000000000001E-4</v>
      </c>
      <c r="AD1797" s="62">
        <v>1.3549</v>
      </c>
      <c r="AE1797" s="61">
        <f t="array" ref="AE1797">INDEX($AT$11:$AV$66,MATCH($C1797&amp;$G1797,$AO$11:$AO$66&amp;$AP$11:$AP$66,0),COUNTIF($AT$10:$AV$10,"&lt;"&amp;AD1797)+1)</f>
        <v>5.9999999999999995E-4</v>
      </c>
      <c r="AF1797" s="111">
        <f t="shared" si="416"/>
        <v>1.3278367061317362</v>
      </c>
      <c r="AG1797" s="121">
        <f t="array" ref="AG1797">INDEX($AW$11:$BA$66,MATCH($C1797&amp;$G1797,$AO$11:$AO$66&amp;$AP$11:$AP$66,0),COUNTIF($AW$10:$BA$10,"&lt;"&amp;AD1797)+1)</f>
        <v>2.0000000000000001E-4</v>
      </c>
    </row>
    <row r="1798" spans="2:33" ht="12.75" customHeight="1" x14ac:dyDescent="0.3">
      <c r="B1798" s="81" t="str">
        <f t="shared" si="404"/>
        <v>1 3/8-16 UN</v>
      </c>
      <c r="C1798" s="71" t="s">
        <v>498</v>
      </c>
      <c r="D1798" s="71"/>
      <c r="E1798" s="79" t="s">
        <v>604</v>
      </c>
      <c r="F1798" s="82" t="s">
        <v>239</v>
      </c>
      <c r="G1798" s="58">
        <v>16</v>
      </c>
      <c r="H1798" s="71" t="s">
        <v>521</v>
      </c>
      <c r="I1798" s="71" t="s">
        <v>661</v>
      </c>
      <c r="J1798" s="71" t="s">
        <v>588</v>
      </c>
      <c r="K1798" s="71" t="s">
        <v>600</v>
      </c>
      <c r="L1798" s="85">
        <f t="shared" si="405"/>
        <v>34.924999999999997</v>
      </c>
      <c r="M1798" s="85">
        <f t="shared" si="406"/>
        <v>1.5874999999999999</v>
      </c>
      <c r="N1798" s="71">
        <v>60</v>
      </c>
      <c r="O1798" s="100">
        <f t="shared" si="407"/>
        <v>34.485599999999998</v>
      </c>
      <c r="P1798" s="85">
        <f t="shared" si="408"/>
        <v>0</v>
      </c>
      <c r="Q1798" s="58">
        <f t="shared" si="409"/>
        <v>15.2</v>
      </c>
      <c r="R1798" s="100">
        <f t="shared" si="410"/>
        <v>33.798200000000001</v>
      </c>
      <c r="S1798" s="85">
        <f t="shared" si="411"/>
        <v>0</v>
      </c>
      <c r="T1798" s="58">
        <f t="shared" si="412"/>
        <v>5.0999999999999996</v>
      </c>
      <c r="U1798" s="58">
        <f t="shared" si="413"/>
        <v>3.8</v>
      </c>
      <c r="V1798" s="58">
        <f t="array" ref="V1798">INDEX(AS$11:AS$66,MATCH(C1798&amp;G1798,AO$11:AO$66&amp;AP$11:AP$66,0),0)</f>
        <v>8</v>
      </c>
      <c r="X1798" s="120">
        <f t="shared" si="414"/>
        <v>6.25E-2</v>
      </c>
      <c r="Y1798" s="61">
        <f t="array" ref="Y1798">INDEX($AQ$11:$AR$66,MATCH($C1798&amp;$G1798,$AO$11:$AO$66&amp;$AP$11:$AP$66,0),COUNTIF($AQ$10:$AR$10,"&lt;"&amp;Z1798)+1)</f>
        <v>1.4999999999999999E-4</v>
      </c>
      <c r="Z1798" s="61">
        <f>INDEX(AJ$11:AJ$92,MATCH(F1798,AI$11:AI$92,0))</f>
        <v>1.375</v>
      </c>
      <c r="AA1798" s="61">
        <f t="array" ref="AA1798">INDEX($AT$11:$AV$66,MATCH($C1798&amp;$G1798,$AO$11:$AO$66&amp;$AP$11:$AP$66,0),COUNTIF($AT$10:$AV$10,"&lt;"&amp;Z1798)+1)</f>
        <v>5.9999999999999995E-4</v>
      </c>
      <c r="AB1798" s="111">
        <f t="shared" si="415"/>
        <v>1.3344050591976044</v>
      </c>
      <c r="AC1798" s="121">
        <f t="array" ref="AC1798">INDEX($AW$11:$BA$66,MATCH($C1798&amp;$G1798,$AO$11:$AO$66&amp;$AP$11:$AP$66,0),COUNTIF($AW$10:$BA$10,"&lt;"&amp;Z1798)+1)</f>
        <v>2.0000000000000001E-4</v>
      </c>
      <c r="AD1798" s="62">
        <v>1.3576999999999999</v>
      </c>
      <c r="AE1798" s="61">
        <f t="array" ref="AE1798">INDEX($AT$11:$AV$66,MATCH($C1798&amp;$G1798,$AO$11:$AO$66&amp;$AP$11:$AP$66,0),COUNTIF($AT$10:$AV$10,"&lt;"&amp;AD1798)+1)</f>
        <v>5.9999999999999995E-4</v>
      </c>
      <c r="AF1798" s="111">
        <f t="shared" si="416"/>
        <v>1.3306367061317361</v>
      </c>
      <c r="AG1798" s="121">
        <f t="array" ref="AG1798">INDEX($AW$11:$BA$66,MATCH($C1798&amp;$G1798,$AO$11:$AO$66&amp;$AP$11:$AP$66,0),COUNTIF($AW$10:$BA$10,"&lt;"&amp;AD1798)+1)</f>
        <v>2.0000000000000001E-4</v>
      </c>
    </row>
    <row r="1799" spans="2:33" ht="12.75" customHeight="1" x14ac:dyDescent="0.3">
      <c r="B1799" s="81" t="str">
        <f t="shared" si="404"/>
        <v>1 3/8-18 UNEF</v>
      </c>
      <c r="C1799" s="71" t="s">
        <v>498</v>
      </c>
      <c r="D1799" s="71"/>
      <c r="E1799" s="79" t="s">
        <v>48</v>
      </c>
      <c r="F1799" s="82" t="s">
        <v>239</v>
      </c>
      <c r="G1799" s="58">
        <v>18</v>
      </c>
      <c r="H1799" s="71" t="s">
        <v>521</v>
      </c>
      <c r="I1799" s="71" t="s">
        <v>660</v>
      </c>
      <c r="J1799" s="71" t="s">
        <v>588</v>
      </c>
      <c r="K1799" s="71" t="s">
        <v>600</v>
      </c>
      <c r="L1799" s="85">
        <f t="shared" si="405"/>
        <v>34.886899999999997</v>
      </c>
      <c r="M1799" s="85">
        <f t="shared" si="406"/>
        <v>1.4111</v>
      </c>
      <c r="N1799" s="71">
        <v>60</v>
      </c>
      <c r="O1799" s="100">
        <f t="shared" si="407"/>
        <v>34.457599999999999</v>
      </c>
      <c r="P1799" s="85">
        <f t="shared" si="408"/>
        <v>0</v>
      </c>
      <c r="Q1799" s="58">
        <f t="shared" si="409"/>
        <v>12.7</v>
      </c>
      <c r="R1799" s="100">
        <f t="shared" si="410"/>
        <v>33.846600000000002</v>
      </c>
      <c r="S1799" s="85">
        <f t="shared" si="411"/>
        <v>0</v>
      </c>
      <c r="T1799" s="58">
        <f t="shared" si="412"/>
        <v>3.8</v>
      </c>
      <c r="U1799" s="58">
        <f t="shared" si="413"/>
        <v>3.8</v>
      </c>
      <c r="V1799" s="58">
        <f t="array" ref="V1799">INDEX(AS$11:AS$66,MATCH(C1799&amp;G1799,AO$11:AO$66&amp;AP$11:AP$66,0),0)</f>
        <v>8</v>
      </c>
      <c r="X1799" s="120">
        <f t="shared" si="414"/>
        <v>5.5555555555555552E-2</v>
      </c>
      <c r="Y1799" s="61">
        <f t="array" ref="Y1799">INDEX($AQ$11:$AR$66,MATCH($C1799&amp;$G1799,$AO$11:$AO$66&amp;$AP$11:$AP$66,0),COUNTIF($AQ$10:$AR$10,"&lt;"&amp;Z1799)+1)</f>
        <v>1.4999999999999999E-4</v>
      </c>
      <c r="Z1799" s="123">
        <v>1.3734999999999999</v>
      </c>
      <c r="AA1799" s="61">
        <f t="array" ref="AA1799">INDEX($AT$11:$AV$66,MATCH($C1799&amp;$G1799,$AO$11:$AO$66&amp;$AP$11:$AP$66,0),COUNTIF($AT$10:$AV$10,"&lt;"&amp;Z1799)+1)</f>
        <v>5.0000000000000001E-4</v>
      </c>
      <c r="AB1799" s="111">
        <f t="shared" si="415"/>
        <v>1.3374156081756483</v>
      </c>
      <c r="AC1799" s="121">
        <f t="array" ref="AC1799">INDEX($AW$11:$BA$66,MATCH($C1799&amp;$G1799,$AO$11:$AO$66&amp;$AP$11:$AP$66,0),COUNTIF($AW$10:$BA$10,"&lt;"&amp;Z1799)+1)</f>
        <v>1.4999999999999999E-4</v>
      </c>
      <c r="AD1799" s="62">
        <v>1.3566</v>
      </c>
      <c r="AE1799" s="61">
        <f t="array" ref="AE1799">INDEX($AT$11:$AV$66,MATCH($C1799&amp;$G1799,$AO$11:$AO$66&amp;$AP$11:$AP$66,0),COUNTIF($AT$10:$AV$10,"&lt;"&amp;AD1799)+1)</f>
        <v>5.0000000000000001E-4</v>
      </c>
      <c r="AF1799" s="111">
        <f t="shared" si="416"/>
        <v>1.3325437387837655</v>
      </c>
      <c r="AG1799" s="121">
        <f t="array" ref="AG1799">INDEX($AW$11:$BA$66,MATCH($C1799&amp;$G1799,$AO$11:$AO$66&amp;$AP$11:$AP$66,0),COUNTIF($AW$10:$BA$10,"&lt;"&amp;AD1799)+1)</f>
        <v>1.4999999999999999E-4</v>
      </c>
    </row>
    <row r="1800" spans="2:33" ht="12.75" customHeight="1" x14ac:dyDescent="0.3">
      <c r="B1800" s="81" t="str">
        <f t="shared" si="404"/>
        <v>1 3/8-18 UNEF</v>
      </c>
      <c r="C1800" s="71" t="s">
        <v>498</v>
      </c>
      <c r="D1800" s="71"/>
      <c r="E1800" s="79" t="s">
        <v>48</v>
      </c>
      <c r="F1800" s="82" t="s">
        <v>239</v>
      </c>
      <c r="G1800" s="58">
        <v>18</v>
      </c>
      <c r="H1800" s="71" t="s">
        <v>521</v>
      </c>
      <c r="I1800" s="71" t="s">
        <v>661</v>
      </c>
      <c r="J1800" s="71" t="s">
        <v>588</v>
      </c>
      <c r="K1800" s="71" t="s">
        <v>600</v>
      </c>
      <c r="L1800" s="85">
        <f t="shared" si="405"/>
        <v>34.924999999999997</v>
      </c>
      <c r="M1800" s="85">
        <f t="shared" si="406"/>
        <v>1.4111</v>
      </c>
      <c r="N1800" s="71">
        <v>60</v>
      </c>
      <c r="O1800" s="100">
        <f t="shared" si="407"/>
        <v>34.528799999999997</v>
      </c>
      <c r="P1800" s="85">
        <f t="shared" si="408"/>
        <v>0</v>
      </c>
      <c r="Q1800" s="58">
        <f t="shared" si="409"/>
        <v>12.7</v>
      </c>
      <c r="R1800" s="100">
        <f t="shared" si="410"/>
        <v>33.917700000000004</v>
      </c>
      <c r="S1800" s="85">
        <f t="shared" si="411"/>
        <v>0</v>
      </c>
      <c r="T1800" s="58">
        <f t="shared" si="412"/>
        <v>3.8</v>
      </c>
      <c r="U1800" s="58">
        <f t="shared" si="413"/>
        <v>3.8</v>
      </c>
      <c r="V1800" s="58">
        <f t="array" ref="V1800">INDEX(AS$11:AS$66,MATCH(C1800&amp;G1800,AO$11:AO$66&amp;AP$11:AP$66,0),0)</f>
        <v>8</v>
      </c>
      <c r="X1800" s="120">
        <f t="shared" si="414"/>
        <v>5.5555555555555552E-2</v>
      </c>
      <c r="Y1800" s="61">
        <f t="array" ref="Y1800">INDEX($AQ$11:$AR$66,MATCH($C1800&amp;$G1800,$AO$11:$AO$66&amp;$AP$11:$AP$66,0),COUNTIF($AQ$10:$AR$10,"&lt;"&amp;Z1800)+1)</f>
        <v>1.4999999999999999E-4</v>
      </c>
      <c r="Z1800" s="61">
        <f>INDEX(AJ$11:AJ$92,MATCH(F1800,AI$11:AI$92,0))</f>
        <v>1.375</v>
      </c>
      <c r="AA1800" s="61">
        <f t="array" ref="AA1800">INDEX($AT$11:$AV$66,MATCH($C1800&amp;$G1800,$AO$11:$AO$66&amp;$AP$11:$AP$66,0),COUNTIF($AT$10:$AV$10,"&lt;"&amp;Z1800)+1)</f>
        <v>5.0000000000000001E-4</v>
      </c>
      <c r="AB1800" s="111">
        <f t="shared" si="415"/>
        <v>1.3389156081756484</v>
      </c>
      <c r="AC1800" s="121">
        <f t="array" ref="AC1800">INDEX($AW$11:$BA$66,MATCH($C1800&amp;$G1800,$AO$11:$AO$66&amp;$AP$11:$AP$66,0),COUNTIF($AW$10:$BA$10,"&lt;"&amp;Z1800)+1)</f>
        <v>1.4999999999999999E-4</v>
      </c>
      <c r="AD1800" s="62">
        <v>1.3593999999999999</v>
      </c>
      <c r="AE1800" s="61">
        <f t="array" ref="AE1800">INDEX($AT$11:$AV$66,MATCH($C1800&amp;$G1800,$AO$11:$AO$66&amp;$AP$11:$AP$66,0),COUNTIF($AT$10:$AV$10,"&lt;"&amp;AD1800)+1)</f>
        <v>5.0000000000000001E-4</v>
      </c>
      <c r="AF1800" s="111">
        <f t="shared" si="416"/>
        <v>1.3353437387837654</v>
      </c>
      <c r="AG1800" s="121">
        <f t="array" ref="AG1800">INDEX($AW$11:$BA$66,MATCH($C1800&amp;$G1800,$AO$11:$AO$66&amp;$AP$11:$AP$66,0),COUNTIF($AW$10:$BA$10,"&lt;"&amp;AD1800)+1)</f>
        <v>1.4999999999999999E-4</v>
      </c>
    </row>
    <row r="1801" spans="2:33" ht="12.75" customHeight="1" x14ac:dyDescent="0.3">
      <c r="B1801" s="81" t="str">
        <f t="shared" si="404"/>
        <v>1 3/8-20 UN</v>
      </c>
      <c r="C1801" s="71" t="s">
        <v>498</v>
      </c>
      <c r="D1801" s="71"/>
      <c r="E1801" s="79" t="s">
        <v>604</v>
      </c>
      <c r="F1801" s="82" t="s">
        <v>239</v>
      </c>
      <c r="G1801" s="58">
        <v>20</v>
      </c>
      <c r="H1801" s="71" t="s">
        <v>521</v>
      </c>
      <c r="I1801" s="71" t="s">
        <v>660</v>
      </c>
      <c r="J1801" s="71" t="s">
        <v>588</v>
      </c>
      <c r="K1801" s="71" t="s">
        <v>600</v>
      </c>
      <c r="L1801" s="85">
        <f t="shared" si="405"/>
        <v>34.889400000000002</v>
      </c>
      <c r="M1801" s="85">
        <f t="shared" si="406"/>
        <v>1.27</v>
      </c>
      <c r="N1801" s="71">
        <v>60</v>
      </c>
      <c r="O1801" s="100">
        <f t="shared" si="407"/>
        <v>34.495699999999999</v>
      </c>
      <c r="P1801" s="85">
        <f t="shared" si="408"/>
        <v>0</v>
      </c>
      <c r="Q1801" s="58">
        <f t="shared" si="409"/>
        <v>12.7</v>
      </c>
      <c r="R1801" s="100">
        <f t="shared" si="410"/>
        <v>33.945799999999998</v>
      </c>
      <c r="S1801" s="85">
        <f t="shared" si="411"/>
        <v>0</v>
      </c>
      <c r="T1801" s="58">
        <f t="shared" si="412"/>
        <v>3.8</v>
      </c>
      <c r="U1801" s="58">
        <f t="shared" si="413"/>
        <v>3.8</v>
      </c>
      <c r="V1801" s="58">
        <f t="array" ref="V1801">INDEX(AS$11:AS$66,MATCH(C1801&amp;G1801,AO$11:AO$66&amp;AP$11:AP$66,0),0)</f>
        <v>8</v>
      </c>
      <c r="X1801" s="120">
        <f t="shared" si="414"/>
        <v>0.05</v>
      </c>
      <c r="Y1801" s="61">
        <f t="array" ref="Y1801">INDEX($AQ$11:$AR$66,MATCH($C1801&amp;$G1801,$AO$11:$AO$66&amp;$AP$11:$AP$66,0),COUNTIF($AQ$10:$AR$10,"&lt;"&amp;Z1801)+1)</f>
        <v>1.4999999999999999E-4</v>
      </c>
      <c r="Z1801" s="123">
        <v>1.3735999999999999</v>
      </c>
      <c r="AA1801" s="61">
        <f t="array" ref="AA1801">INDEX($AT$11:$AV$66,MATCH($C1801&amp;$G1801,$AO$11:$AO$66&amp;$AP$11:$AP$66,0),COUNTIF($AT$10:$AV$10,"&lt;"&amp;Z1801)+1)</f>
        <v>5.0000000000000001E-4</v>
      </c>
      <c r="AB1801" s="111">
        <f t="shared" si="415"/>
        <v>1.3411240473580834</v>
      </c>
      <c r="AC1801" s="121">
        <f t="array" ref="AC1801">INDEX($AW$11:$BA$66,MATCH($C1801&amp;$G1801,$AO$11:$AO$66&amp;$AP$11:$AP$66,0),COUNTIF($AW$10:$BA$10,"&lt;"&amp;Z1801)+1)</f>
        <v>1.4999999999999999E-4</v>
      </c>
      <c r="AD1801" s="62">
        <v>1.3581000000000001</v>
      </c>
      <c r="AE1801" s="61">
        <f t="array" ref="AE1801">INDEX($AT$11:$AV$66,MATCH($C1801&amp;$G1801,$AO$11:$AO$66&amp;$AP$11:$AP$66,0),COUNTIF($AT$10:$AV$10,"&lt;"&amp;AD1801)+1)</f>
        <v>5.0000000000000001E-4</v>
      </c>
      <c r="AF1801" s="111">
        <f t="shared" si="416"/>
        <v>1.336449364905389</v>
      </c>
      <c r="AG1801" s="121">
        <f t="array" ref="AG1801">INDEX($AW$11:$BA$66,MATCH($C1801&amp;$G1801,$AO$11:$AO$66&amp;$AP$11:$AP$66,0),COUNTIF($AW$10:$BA$10,"&lt;"&amp;AD1801)+1)</f>
        <v>1.4999999999999999E-4</v>
      </c>
    </row>
    <row r="1802" spans="2:33" ht="12.75" customHeight="1" x14ac:dyDescent="0.3">
      <c r="B1802" s="81" t="str">
        <f t="shared" si="404"/>
        <v>1 3/8-20 UN</v>
      </c>
      <c r="C1802" s="71" t="s">
        <v>498</v>
      </c>
      <c r="D1802" s="71"/>
      <c r="E1802" s="79" t="s">
        <v>604</v>
      </c>
      <c r="F1802" s="82" t="s">
        <v>239</v>
      </c>
      <c r="G1802" s="58">
        <v>20</v>
      </c>
      <c r="H1802" s="71" t="s">
        <v>521</v>
      </c>
      <c r="I1802" s="71" t="s">
        <v>661</v>
      </c>
      <c r="J1802" s="71" t="s">
        <v>588</v>
      </c>
      <c r="K1802" s="71" t="s">
        <v>600</v>
      </c>
      <c r="L1802" s="85">
        <f t="shared" si="405"/>
        <v>34.924999999999997</v>
      </c>
      <c r="M1802" s="85">
        <f t="shared" si="406"/>
        <v>1.27</v>
      </c>
      <c r="N1802" s="71">
        <v>60</v>
      </c>
      <c r="O1802" s="100">
        <f t="shared" si="407"/>
        <v>34.561799999999998</v>
      </c>
      <c r="P1802" s="85">
        <f t="shared" si="408"/>
        <v>0</v>
      </c>
      <c r="Q1802" s="58">
        <f t="shared" si="409"/>
        <v>12.7</v>
      </c>
      <c r="R1802" s="100">
        <f t="shared" si="410"/>
        <v>34.011899999999997</v>
      </c>
      <c r="S1802" s="85">
        <f t="shared" si="411"/>
        <v>0</v>
      </c>
      <c r="T1802" s="58">
        <f t="shared" si="412"/>
        <v>3.8</v>
      </c>
      <c r="U1802" s="58">
        <f t="shared" si="413"/>
        <v>3.8</v>
      </c>
      <c r="V1802" s="58">
        <f t="array" ref="V1802">INDEX(AS$11:AS$66,MATCH(C1802&amp;G1802,AO$11:AO$66&amp;AP$11:AP$66,0),0)</f>
        <v>8</v>
      </c>
      <c r="X1802" s="120">
        <f t="shared" si="414"/>
        <v>0.05</v>
      </c>
      <c r="Y1802" s="61">
        <f t="array" ref="Y1802">INDEX($AQ$11:$AR$66,MATCH($C1802&amp;$G1802,$AO$11:$AO$66&amp;$AP$11:$AP$66,0),COUNTIF($AQ$10:$AR$10,"&lt;"&amp;Z1802)+1)</f>
        <v>1.4999999999999999E-4</v>
      </c>
      <c r="Z1802" s="61">
        <f>INDEX(AJ$11:AJ$92,MATCH(F1802,AI$11:AI$92,0))</f>
        <v>1.375</v>
      </c>
      <c r="AA1802" s="61">
        <f t="array" ref="AA1802">INDEX($AT$11:$AV$66,MATCH($C1802&amp;$G1802,$AO$11:$AO$66&amp;$AP$11:$AP$66,0),COUNTIF($AT$10:$AV$10,"&lt;"&amp;Z1802)+1)</f>
        <v>5.0000000000000001E-4</v>
      </c>
      <c r="AB1802" s="111">
        <f t="shared" si="415"/>
        <v>1.3425240473580835</v>
      </c>
      <c r="AC1802" s="121">
        <f t="array" ref="AC1802">INDEX($AW$11:$BA$66,MATCH($C1802&amp;$G1802,$AO$11:$AO$66&amp;$AP$11:$AP$66,0),COUNTIF($AW$10:$BA$10,"&lt;"&amp;Z1802)+1)</f>
        <v>1.4999999999999999E-4</v>
      </c>
      <c r="AD1802" s="62">
        <v>1.3607</v>
      </c>
      <c r="AE1802" s="61">
        <f t="array" ref="AE1802">INDEX($AT$11:$AV$66,MATCH($C1802&amp;$G1802,$AO$11:$AO$66&amp;$AP$11:$AP$66,0),COUNTIF($AT$10:$AV$10,"&lt;"&amp;AD1802)+1)</f>
        <v>5.0000000000000001E-4</v>
      </c>
      <c r="AF1802" s="111">
        <f t="shared" si="416"/>
        <v>1.3390493649053892</v>
      </c>
      <c r="AG1802" s="121">
        <f t="array" ref="AG1802">INDEX($AW$11:$BA$66,MATCH($C1802&amp;$G1802,$AO$11:$AO$66&amp;$AP$11:$AP$66,0),COUNTIF($AW$10:$BA$10,"&lt;"&amp;AD1802)+1)</f>
        <v>1.4999999999999999E-4</v>
      </c>
    </row>
    <row r="1803" spans="2:33" ht="12.75" customHeight="1" x14ac:dyDescent="0.3">
      <c r="B1803" s="81" t="str">
        <f t="shared" si="404"/>
        <v>1 3/8-28 UN</v>
      </c>
      <c r="C1803" s="71" t="s">
        <v>498</v>
      </c>
      <c r="D1803" s="71"/>
      <c r="E1803" s="79" t="s">
        <v>604</v>
      </c>
      <c r="F1803" s="82" t="s">
        <v>239</v>
      </c>
      <c r="G1803" s="58">
        <v>28</v>
      </c>
      <c r="H1803" s="71" t="s">
        <v>521</v>
      </c>
      <c r="I1803" s="71" t="s">
        <v>660</v>
      </c>
      <c r="J1803" s="71" t="s">
        <v>588</v>
      </c>
      <c r="K1803" s="71" t="s">
        <v>600</v>
      </c>
      <c r="L1803" s="85">
        <f t="shared" si="405"/>
        <v>34.894500000000001</v>
      </c>
      <c r="M1803" s="85">
        <f t="shared" si="406"/>
        <v>0.90710000000000002</v>
      </c>
      <c r="N1803" s="71">
        <v>60</v>
      </c>
      <c r="O1803" s="100">
        <f t="shared" si="407"/>
        <v>34.594799999999999</v>
      </c>
      <c r="P1803" s="85">
        <f t="shared" si="408"/>
        <v>0</v>
      </c>
      <c r="Q1803" s="58">
        <f t="shared" si="409"/>
        <v>12.7</v>
      </c>
      <c r="R1803" s="100">
        <f t="shared" si="410"/>
        <v>34.201999999999998</v>
      </c>
      <c r="S1803" s="85">
        <f t="shared" si="411"/>
        <v>0</v>
      </c>
      <c r="T1803" s="58">
        <f t="shared" si="412"/>
        <v>3.8</v>
      </c>
      <c r="U1803" s="58">
        <f t="shared" si="413"/>
        <v>3.8</v>
      </c>
      <c r="V1803" s="58">
        <f t="array" ref="V1803">INDEX(AS$11:AS$66,MATCH(C1803&amp;G1803,AO$11:AO$66&amp;AP$11:AP$66,0),0)</f>
        <v>8</v>
      </c>
      <c r="X1803" s="120">
        <f t="shared" si="414"/>
        <v>3.5714285714285712E-2</v>
      </c>
      <c r="Y1803" s="61">
        <f t="array" ref="Y1803">INDEX($AQ$11:$AR$66,MATCH($C1803&amp;$G1803,$AO$11:$AO$66&amp;$AP$11:$AP$66,0),COUNTIF($AQ$10:$AR$10,"&lt;"&amp;Z1803)+1)</f>
        <v>1.4999999999999999E-4</v>
      </c>
      <c r="Z1803" s="123">
        <v>1.3737999999999999</v>
      </c>
      <c r="AA1803" s="61">
        <f t="array" ref="AA1803">INDEX($AT$11:$AV$66,MATCH($C1803&amp;$G1803,$AO$11:$AO$66&amp;$AP$11:$AP$66,0),COUNTIF($AT$10:$AV$10,"&lt;"&amp;Z1803)+1)</f>
        <v>5.0000000000000001E-4</v>
      </c>
      <c r="AB1803" s="111">
        <f t="shared" si="415"/>
        <v>1.3506028909700596</v>
      </c>
      <c r="AC1803" s="121">
        <f t="array" ref="AC1803">INDEX($AW$11:$BA$66,MATCH($C1803&amp;$G1803,$AO$11:$AO$66&amp;$AP$11:$AP$66,0),COUNTIF($AW$10:$BA$10,"&lt;"&amp;Z1803)+1)</f>
        <v>1.4999999999999999E-4</v>
      </c>
      <c r="AD1803" s="62">
        <v>1.3620000000000001</v>
      </c>
      <c r="AE1803" s="61">
        <f t="array" ref="AE1803">INDEX($AT$11:$AV$66,MATCH($C1803&amp;$G1803,$AO$11:$AO$66&amp;$AP$11:$AP$66,0),COUNTIF($AT$10:$AV$10,"&lt;"&amp;AD1803)+1)</f>
        <v>5.0000000000000001E-4</v>
      </c>
      <c r="AF1803" s="111">
        <f t="shared" si="416"/>
        <v>1.3465352606467065</v>
      </c>
      <c r="AG1803" s="121">
        <f t="array" ref="AG1803">INDEX($AW$11:$BA$66,MATCH($C1803&amp;$G1803,$AO$11:$AO$66&amp;$AP$11:$AP$66,0),COUNTIF($AW$10:$BA$10,"&lt;"&amp;AD1803)+1)</f>
        <v>1.4999999999999999E-4</v>
      </c>
    </row>
    <row r="1804" spans="2:33" ht="12.75" customHeight="1" x14ac:dyDescent="0.3">
      <c r="B1804" s="81" t="str">
        <f t="shared" si="404"/>
        <v>1 3/8-28 UN</v>
      </c>
      <c r="C1804" s="71" t="s">
        <v>498</v>
      </c>
      <c r="D1804" s="71"/>
      <c r="E1804" s="79" t="s">
        <v>604</v>
      </c>
      <c r="F1804" s="82" t="s">
        <v>239</v>
      </c>
      <c r="G1804" s="58">
        <v>28</v>
      </c>
      <c r="H1804" s="71" t="s">
        <v>521</v>
      </c>
      <c r="I1804" s="71" t="s">
        <v>661</v>
      </c>
      <c r="J1804" s="71" t="s">
        <v>588</v>
      </c>
      <c r="K1804" s="71" t="s">
        <v>600</v>
      </c>
      <c r="L1804" s="85">
        <f t="shared" si="405"/>
        <v>34.924999999999997</v>
      </c>
      <c r="M1804" s="85">
        <f t="shared" si="406"/>
        <v>0.90710000000000002</v>
      </c>
      <c r="N1804" s="71">
        <v>60</v>
      </c>
      <c r="O1804" s="100">
        <f t="shared" si="407"/>
        <v>34.650700000000001</v>
      </c>
      <c r="P1804" s="85">
        <f t="shared" si="408"/>
        <v>0</v>
      </c>
      <c r="Q1804" s="58">
        <f t="shared" si="409"/>
        <v>12.7</v>
      </c>
      <c r="R1804" s="100">
        <f t="shared" si="410"/>
        <v>34.257899999999999</v>
      </c>
      <c r="S1804" s="85">
        <f t="shared" si="411"/>
        <v>0</v>
      </c>
      <c r="T1804" s="58">
        <f t="shared" si="412"/>
        <v>3.8</v>
      </c>
      <c r="U1804" s="58">
        <f t="shared" si="413"/>
        <v>3.8</v>
      </c>
      <c r="V1804" s="58">
        <f t="array" ref="V1804">INDEX(AS$11:AS$66,MATCH(C1804&amp;G1804,AO$11:AO$66&amp;AP$11:AP$66,0),0)</f>
        <v>8</v>
      </c>
      <c r="X1804" s="120">
        <f t="shared" si="414"/>
        <v>3.5714285714285712E-2</v>
      </c>
      <c r="Y1804" s="61">
        <f t="array" ref="Y1804">INDEX($AQ$11:$AR$66,MATCH($C1804&amp;$G1804,$AO$11:$AO$66&amp;$AP$11:$AP$66,0),COUNTIF($AQ$10:$AR$10,"&lt;"&amp;Z1804)+1)</f>
        <v>1.4999999999999999E-4</v>
      </c>
      <c r="Z1804" s="61">
        <f>INDEX(AJ$11:AJ$92,MATCH(F1804,AI$11:AI$92,0))</f>
        <v>1.375</v>
      </c>
      <c r="AA1804" s="61">
        <f t="array" ref="AA1804">INDEX($AT$11:$AV$66,MATCH($C1804&amp;$G1804,$AO$11:$AO$66&amp;$AP$11:$AP$66,0),COUNTIF($AT$10:$AV$10,"&lt;"&amp;Z1804)+1)</f>
        <v>5.0000000000000001E-4</v>
      </c>
      <c r="AB1804" s="111">
        <f t="shared" si="415"/>
        <v>1.3518028909700597</v>
      </c>
      <c r="AC1804" s="121">
        <f t="array" ref="AC1804">INDEX($AW$11:$BA$66,MATCH($C1804&amp;$G1804,$AO$11:$AO$66&amp;$AP$11:$AP$66,0),COUNTIF($AW$10:$BA$10,"&lt;"&amp;Z1804)+1)</f>
        <v>1.4999999999999999E-4</v>
      </c>
      <c r="AD1804" s="62">
        <v>1.3642000000000001</v>
      </c>
      <c r="AE1804" s="61">
        <f t="array" ref="AE1804">INDEX($AT$11:$AV$66,MATCH($C1804&amp;$G1804,$AO$11:$AO$66&amp;$AP$11:$AP$66,0),COUNTIF($AT$10:$AV$10,"&lt;"&amp;AD1804)+1)</f>
        <v>5.0000000000000001E-4</v>
      </c>
      <c r="AF1804" s="111">
        <f t="shared" si="416"/>
        <v>1.3487352606467065</v>
      </c>
      <c r="AG1804" s="121">
        <f t="array" ref="AG1804">INDEX($AW$11:$BA$66,MATCH($C1804&amp;$G1804,$AO$11:$AO$66&amp;$AP$11:$AP$66,0),COUNTIF($AW$10:$BA$10,"&lt;"&amp;AD1804)+1)</f>
        <v>1.4999999999999999E-4</v>
      </c>
    </row>
    <row r="1805" spans="2:33" ht="12.75" customHeight="1" x14ac:dyDescent="0.3">
      <c r="B1805" s="81" t="str">
        <f t="shared" si="404"/>
        <v>1 7/16-6 UN</v>
      </c>
      <c r="C1805" s="71" t="s">
        <v>498</v>
      </c>
      <c r="D1805" s="71"/>
      <c r="E1805" s="79" t="s">
        <v>604</v>
      </c>
      <c r="F1805" s="82" t="s">
        <v>531</v>
      </c>
      <c r="G1805" s="58">
        <v>6</v>
      </c>
      <c r="H1805" s="71" t="s">
        <v>521</v>
      </c>
      <c r="I1805" s="71" t="s">
        <v>660</v>
      </c>
      <c r="J1805" s="71" t="s">
        <v>588</v>
      </c>
      <c r="K1805" s="71" t="s">
        <v>600</v>
      </c>
      <c r="L1805" s="85">
        <f t="shared" si="405"/>
        <v>36.451500000000003</v>
      </c>
      <c r="M1805" s="85">
        <f t="shared" si="406"/>
        <v>4.2332999999999998</v>
      </c>
      <c r="N1805" s="71">
        <v>60</v>
      </c>
      <c r="O1805" s="100">
        <f t="shared" si="407"/>
        <v>35.331400000000002</v>
      </c>
      <c r="P1805" s="85">
        <f t="shared" si="408"/>
        <v>0</v>
      </c>
      <c r="Q1805" s="58">
        <f t="shared" si="409"/>
        <v>20.3</v>
      </c>
      <c r="R1805" s="100">
        <f t="shared" si="410"/>
        <v>33.4983</v>
      </c>
      <c r="S1805" s="85">
        <f t="shared" si="411"/>
        <v>0</v>
      </c>
      <c r="T1805" s="58">
        <f t="shared" si="412"/>
        <v>5.0999999999999996</v>
      </c>
      <c r="U1805" s="58">
        <f t="shared" si="413"/>
        <v>7.6</v>
      </c>
      <c r="V1805" s="58">
        <f t="array" ref="V1805">INDEX(AS$11:AS$66,MATCH(C1805&amp;G1805,AO$11:AO$66&amp;AP$11:AP$66,0),0)</f>
        <v>5</v>
      </c>
      <c r="X1805" s="120">
        <f t="shared" si="414"/>
        <v>0.16666666666666666</v>
      </c>
      <c r="Y1805" s="61">
        <f t="array" ref="Y1805">INDEX($AQ$11:$AR$66,MATCH($C1805&amp;$G1805,$AO$11:$AO$66&amp;$AP$11:$AP$66,0),COUNTIF($AQ$10:$AR$10,"&lt;"&amp;Z1805)+1)</f>
        <v>2.9999999999999997E-4</v>
      </c>
      <c r="Z1805" s="123">
        <v>1.4351</v>
      </c>
      <c r="AA1805" s="61">
        <f t="array" ref="AA1805">INDEX($AT$11:$AV$66,MATCH($C1805&amp;$G1805,$AO$11:$AO$66&amp;$AP$11:$AP$66,0),COUNTIF($AT$10:$AV$10,"&lt;"&amp;Z1805)+1)</f>
        <v>8.0000000000000004E-4</v>
      </c>
      <c r="AB1805" s="111">
        <f t="shared" si="415"/>
        <v>1.3268468245269451</v>
      </c>
      <c r="AC1805" s="121">
        <f t="array" ref="AC1805">INDEX($AW$11:$BA$66,MATCH($C1805&amp;$G1805,$AO$11:$AO$66&amp;$AP$11:$AP$66,0),COUNTIF($AW$10:$BA$10,"&lt;"&amp;Z1805)+1)</f>
        <v>2.0000000000000001E-4</v>
      </c>
      <c r="AD1805" s="62">
        <v>1.391</v>
      </c>
      <c r="AE1805" s="61">
        <f t="array" ref="AE1805">INDEX($AT$11:$AV$66,MATCH($C1805&amp;$G1805,$AO$11:$AO$66&amp;$AP$11:$AP$66,0),COUNTIF($AT$10:$AV$10,"&lt;"&amp;AD1805)+1)</f>
        <v>8.0000000000000004E-4</v>
      </c>
      <c r="AF1805" s="111">
        <f t="shared" si="416"/>
        <v>1.3188312163512967</v>
      </c>
      <c r="AG1805" s="121">
        <f t="array" ref="AG1805">INDEX($AW$11:$BA$66,MATCH($C1805&amp;$G1805,$AO$11:$AO$66&amp;$AP$11:$AP$66,0),COUNTIF($AW$10:$BA$10,"&lt;"&amp;AD1805)+1)</f>
        <v>2.0000000000000001E-4</v>
      </c>
    </row>
    <row r="1806" spans="2:33" ht="12.75" customHeight="1" x14ac:dyDescent="0.3">
      <c r="B1806" s="81" t="str">
        <f t="shared" si="404"/>
        <v>1 7/16-6 UN</v>
      </c>
      <c r="C1806" s="71" t="s">
        <v>498</v>
      </c>
      <c r="D1806" s="71"/>
      <c r="E1806" s="79" t="s">
        <v>604</v>
      </c>
      <c r="F1806" s="82" t="s">
        <v>531</v>
      </c>
      <c r="G1806" s="58">
        <v>6</v>
      </c>
      <c r="H1806" s="71" t="s">
        <v>521</v>
      </c>
      <c r="I1806" s="71" t="s">
        <v>661</v>
      </c>
      <c r="J1806" s="71" t="s">
        <v>588</v>
      </c>
      <c r="K1806" s="71" t="s">
        <v>600</v>
      </c>
      <c r="L1806" s="85">
        <f t="shared" si="405"/>
        <v>36.512500000000003</v>
      </c>
      <c r="M1806" s="85">
        <f t="shared" si="406"/>
        <v>4.2332999999999998</v>
      </c>
      <c r="N1806" s="71">
        <v>60</v>
      </c>
      <c r="O1806" s="100">
        <f t="shared" si="407"/>
        <v>35.443199999999997</v>
      </c>
      <c r="P1806" s="85">
        <f t="shared" si="408"/>
        <v>0</v>
      </c>
      <c r="Q1806" s="58">
        <f t="shared" si="409"/>
        <v>20.3</v>
      </c>
      <c r="R1806" s="100">
        <f t="shared" si="410"/>
        <v>33.610100000000003</v>
      </c>
      <c r="S1806" s="85">
        <f t="shared" si="411"/>
        <v>0</v>
      </c>
      <c r="T1806" s="58">
        <f t="shared" si="412"/>
        <v>5.0999999999999996</v>
      </c>
      <c r="U1806" s="58">
        <f t="shared" si="413"/>
        <v>7.6</v>
      </c>
      <c r="V1806" s="58">
        <f t="array" ref="V1806">INDEX(AS$11:AS$66,MATCH(C1806&amp;G1806,AO$11:AO$66&amp;AP$11:AP$66,0),0)</f>
        <v>5</v>
      </c>
      <c r="X1806" s="120">
        <f t="shared" si="414"/>
        <v>0.16666666666666666</v>
      </c>
      <c r="Y1806" s="61">
        <f t="array" ref="Y1806">INDEX($AQ$11:$AR$66,MATCH($C1806&amp;$G1806,$AO$11:$AO$66&amp;$AP$11:$AP$66,0),COUNTIF($AQ$10:$AR$10,"&lt;"&amp;Z1806)+1)</f>
        <v>2.9999999999999997E-4</v>
      </c>
      <c r="Z1806" s="61">
        <f>INDEX(AJ$11:AJ$92,MATCH(F1806,AI$11:AI$92,0))</f>
        <v>1.4375</v>
      </c>
      <c r="AA1806" s="61">
        <f t="array" ref="AA1806">INDEX($AT$11:$AV$66,MATCH($C1806&amp;$G1806,$AO$11:$AO$66&amp;$AP$11:$AP$66,0),COUNTIF($AT$10:$AV$10,"&lt;"&amp;Z1806)+1)</f>
        <v>8.0000000000000004E-4</v>
      </c>
      <c r="AB1806" s="111">
        <f t="shared" si="415"/>
        <v>1.3292468245269453</v>
      </c>
      <c r="AC1806" s="121">
        <f t="array" ref="AC1806">INDEX($AW$11:$BA$66,MATCH($C1806&amp;$G1806,$AO$11:$AO$66&amp;$AP$11:$AP$66,0),COUNTIF($AW$10:$BA$10,"&lt;"&amp;Z1806)+1)</f>
        <v>2.0000000000000001E-4</v>
      </c>
      <c r="AD1806" s="62">
        <v>1.3954</v>
      </c>
      <c r="AE1806" s="61">
        <f t="array" ref="AE1806">INDEX($AT$11:$AV$66,MATCH($C1806&amp;$G1806,$AO$11:$AO$66&amp;$AP$11:$AP$66,0),COUNTIF($AT$10:$AV$10,"&lt;"&amp;AD1806)+1)</f>
        <v>8.0000000000000004E-4</v>
      </c>
      <c r="AF1806" s="111">
        <f t="shared" si="416"/>
        <v>1.3232312163512967</v>
      </c>
      <c r="AG1806" s="121">
        <f t="array" ref="AG1806">INDEX($AW$11:$BA$66,MATCH($C1806&amp;$G1806,$AO$11:$AO$66&amp;$AP$11:$AP$66,0),COUNTIF($AW$10:$BA$10,"&lt;"&amp;AD1806)+1)</f>
        <v>2.0000000000000001E-4</v>
      </c>
    </row>
    <row r="1807" spans="2:33" ht="12.75" customHeight="1" x14ac:dyDescent="0.3">
      <c r="B1807" s="81" t="str">
        <f t="shared" si="404"/>
        <v>1 7/16-8 UN</v>
      </c>
      <c r="C1807" s="71" t="s">
        <v>498</v>
      </c>
      <c r="D1807" s="71"/>
      <c r="E1807" s="79" t="s">
        <v>604</v>
      </c>
      <c r="F1807" s="82" t="s">
        <v>531</v>
      </c>
      <c r="G1807" s="58">
        <v>8</v>
      </c>
      <c r="H1807" s="71" t="s">
        <v>521</v>
      </c>
      <c r="I1807" s="71" t="s">
        <v>660</v>
      </c>
      <c r="J1807" s="71" t="s">
        <v>588</v>
      </c>
      <c r="K1807" s="71" t="s">
        <v>600</v>
      </c>
      <c r="L1807" s="85">
        <f t="shared" si="405"/>
        <v>36.456600000000002</v>
      </c>
      <c r="M1807" s="85">
        <f t="shared" si="406"/>
        <v>3.1749999999999998</v>
      </c>
      <c r="N1807" s="71">
        <v>60</v>
      </c>
      <c r="O1807" s="100">
        <f t="shared" si="407"/>
        <v>35.5854</v>
      </c>
      <c r="P1807" s="85">
        <f t="shared" si="408"/>
        <v>0</v>
      </c>
      <c r="Q1807" s="58">
        <f t="shared" si="409"/>
        <v>17.8</v>
      </c>
      <c r="R1807" s="100">
        <f t="shared" si="410"/>
        <v>34.210599999999999</v>
      </c>
      <c r="S1807" s="85">
        <f t="shared" si="411"/>
        <v>0</v>
      </c>
      <c r="T1807" s="58">
        <f t="shared" si="412"/>
        <v>5.0999999999999996</v>
      </c>
      <c r="U1807" s="58">
        <f t="shared" si="413"/>
        <v>6.4</v>
      </c>
      <c r="V1807" s="58">
        <f t="array" ref="V1807">INDEX(AS$11:AS$66,MATCH(C1807&amp;G1807,AO$11:AO$66&amp;AP$11:AP$66,0),0)</f>
        <v>5</v>
      </c>
      <c r="X1807" s="120">
        <f t="shared" si="414"/>
        <v>0.125</v>
      </c>
      <c r="Y1807" s="61">
        <f t="array" ref="Y1807">INDEX($AQ$11:$AR$66,MATCH($C1807&amp;$G1807,$AO$11:$AO$66&amp;$AP$11:$AP$66,0),COUNTIF($AQ$10:$AR$10,"&lt;"&amp;Z1807)+1)</f>
        <v>2.5000000000000001E-4</v>
      </c>
      <c r="Z1807" s="123">
        <v>1.4353</v>
      </c>
      <c r="AA1807" s="61">
        <f t="array" ref="AA1807">INDEX($AT$11:$AV$66,MATCH($C1807&amp;$G1807,$AO$11:$AO$66&amp;$AP$11:$AP$66,0),COUNTIF($AT$10:$AV$10,"&lt;"&amp;Z1807)+1)</f>
        <v>6.9999999999999999E-4</v>
      </c>
      <c r="AB1807" s="111">
        <f t="shared" si="415"/>
        <v>1.3541101183952089</v>
      </c>
      <c r="AC1807" s="121">
        <f t="array" ref="AC1807">INDEX($AW$11:$BA$66,MATCH($C1807&amp;$G1807,$AO$11:$AO$66&amp;$AP$11:$AP$66,0),COUNTIF($AW$10:$BA$10,"&lt;"&amp;Z1807)+1)</f>
        <v>2.0000000000000001E-4</v>
      </c>
      <c r="AD1807" s="62">
        <v>1.401</v>
      </c>
      <c r="AE1807" s="61">
        <f t="array" ref="AE1807">INDEX($AT$11:$AV$66,MATCH($C1807&amp;$G1807,$AO$11:$AO$66&amp;$AP$11:$AP$66,0),COUNTIF($AT$10:$AV$10,"&lt;"&amp;AD1807)+1)</f>
        <v>6.9999999999999999E-4</v>
      </c>
      <c r="AF1807" s="111">
        <f t="shared" si="416"/>
        <v>1.3468734122634727</v>
      </c>
      <c r="AG1807" s="121">
        <f t="array" ref="AG1807">INDEX($AW$11:$BA$66,MATCH($C1807&amp;$G1807,$AO$11:$AO$66&amp;$AP$11:$AP$66,0),COUNTIF($AW$10:$BA$10,"&lt;"&amp;AD1807)+1)</f>
        <v>2.0000000000000001E-4</v>
      </c>
    </row>
    <row r="1808" spans="2:33" ht="12.75" customHeight="1" x14ac:dyDescent="0.3">
      <c r="B1808" s="81" t="str">
        <f t="shared" si="404"/>
        <v>1 7/16-8 UN</v>
      </c>
      <c r="C1808" s="71" t="s">
        <v>498</v>
      </c>
      <c r="D1808" s="71"/>
      <c r="E1808" s="79" t="s">
        <v>604</v>
      </c>
      <c r="F1808" s="82" t="s">
        <v>531</v>
      </c>
      <c r="G1808" s="58">
        <v>8</v>
      </c>
      <c r="H1808" s="71" t="s">
        <v>521</v>
      </c>
      <c r="I1808" s="71" t="s">
        <v>661</v>
      </c>
      <c r="J1808" s="71" t="s">
        <v>588</v>
      </c>
      <c r="K1808" s="71" t="s">
        <v>600</v>
      </c>
      <c r="L1808" s="85">
        <f t="shared" si="405"/>
        <v>36.512500000000003</v>
      </c>
      <c r="M1808" s="85">
        <f t="shared" si="406"/>
        <v>3.1749999999999998</v>
      </c>
      <c r="N1808" s="71">
        <v>60</v>
      </c>
      <c r="O1808" s="100">
        <f t="shared" si="407"/>
        <v>35.686999999999998</v>
      </c>
      <c r="P1808" s="85">
        <f t="shared" si="408"/>
        <v>0</v>
      </c>
      <c r="Q1808" s="58">
        <f t="shared" si="409"/>
        <v>17.8</v>
      </c>
      <c r="R1808" s="100">
        <f t="shared" si="410"/>
        <v>34.312199999999997</v>
      </c>
      <c r="S1808" s="85">
        <f t="shared" si="411"/>
        <v>0</v>
      </c>
      <c r="T1808" s="58">
        <f t="shared" si="412"/>
        <v>5.0999999999999996</v>
      </c>
      <c r="U1808" s="58">
        <f t="shared" si="413"/>
        <v>6.4</v>
      </c>
      <c r="V1808" s="58">
        <f t="array" ref="V1808">INDEX(AS$11:AS$66,MATCH(C1808&amp;G1808,AO$11:AO$66&amp;AP$11:AP$66,0),0)</f>
        <v>5</v>
      </c>
      <c r="X1808" s="120">
        <f t="shared" si="414"/>
        <v>0.125</v>
      </c>
      <c r="Y1808" s="61">
        <f t="array" ref="Y1808">INDEX($AQ$11:$AR$66,MATCH($C1808&amp;$G1808,$AO$11:$AO$66&amp;$AP$11:$AP$66,0),COUNTIF($AQ$10:$AR$10,"&lt;"&amp;Z1808)+1)</f>
        <v>2.5000000000000001E-4</v>
      </c>
      <c r="Z1808" s="61">
        <f>INDEX(AJ$11:AJ$92,MATCH(F1808,AI$11:AI$92,0))</f>
        <v>1.4375</v>
      </c>
      <c r="AA1808" s="61">
        <f t="array" ref="AA1808">INDEX($AT$11:$AV$66,MATCH($C1808&amp;$G1808,$AO$11:$AO$66&amp;$AP$11:$AP$66,0),COUNTIF($AT$10:$AV$10,"&lt;"&amp;Z1808)+1)</f>
        <v>6.9999999999999999E-4</v>
      </c>
      <c r="AB1808" s="111">
        <f t="shared" si="415"/>
        <v>1.3563101183952089</v>
      </c>
      <c r="AC1808" s="121">
        <f t="array" ref="AC1808">INDEX($AW$11:$BA$66,MATCH($C1808&amp;$G1808,$AO$11:$AO$66&amp;$AP$11:$AP$66,0),COUNTIF($AW$10:$BA$10,"&lt;"&amp;Z1808)+1)</f>
        <v>2.0000000000000001E-4</v>
      </c>
      <c r="AD1808" s="62">
        <v>1.405</v>
      </c>
      <c r="AE1808" s="61">
        <f t="array" ref="AE1808">INDEX($AT$11:$AV$66,MATCH($C1808&amp;$G1808,$AO$11:$AO$66&amp;$AP$11:$AP$66,0),COUNTIF($AT$10:$AV$10,"&lt;"&amp;AD1808)+1)</f>
        <v>6.9999999999999999E-4</v>
      </c>
      <c r="AF1808" s="111">
        <f t="shared" si="416"/>
        <v>1.3508734122634727</v>
      </c>
      <c r="AG1808" s="121">
        <f t="array" ref="AG1808">INDEX($AW$11:$BA$66,MATCH($C1808&amp;$G1808,$AO$11:$AO$66&amp;$AP$11:$AP$66,0),COUNTIF($AW$10:$BA$10,"&lt;"&amp;AD1808)+1)</f>
        <v>2.0000000000000001E-4</v>
      </c>
    </row>
    <row r="1809" spans="2:33" ht="12.75" customHeight="1" x14ac:dyDescent="0.3">
      <c r="B1809" s="81" t="str">
        <f t="shared" si="404"/>
        <v>1 7/16-12 UN</v>
      </c>
      <c r="C1809" s="71" t="s">
        <v>498</v>
      </c>
      <c r="D1809" s="71"/>
      <c r="E1809" s="79" t="s">
        <v>604</v>
      </c>
      <c r="F1809" s="82" t="s">
        <v>531</v>
      </c>
      <c r="G1809" s="58">
        <v>12</v>
      </c>
      <c r="H1809" s="71" t="s">
        <v>521</v>
      </c>
      <c r="I1809" s="71" t="s">
        <v>660</v>
      </c>
      <c r="J1809" s="71" t="s">
        <v>588</v>
      </c>
      <c r="K1809" s="71" t="s">
        <v>600</v>
      </c>
      <c r="L1809" s="85">
        <f t="shared" si="405"/>
        <v>36.466799999999999</v>
      </c>
      <c r="M1809" s="85">
        <f t="shared" si="406"/>
        <v>2.1166999999999998</v>
      </c>
      <c r="N1809" s="71">
        <v>60</v>
      </c>
      <c r="O1809" s="100">
        <f t="shared" si="407"/>
        <v>35.859699999999997</v>
      </c>
      <c r="P1809" s="85">
        <f t="shared" si="408"/>
        <v>0</v>
      </c>
      <c r="Q1809" s="58">
        <f t="shared" si="409"/>
        <v>15.2</v>
      </c>
      <c r="R1809" s="100">
        <f t="shared" si="410"/>
        <v>34.943199999999997</v>
      </c>
      <c r="S1809" s="85">
        <f t="shared" si="411"/>
        <v>0</v>
      </c>
      <c r="T1809" s="58">
        <f t="shared" si="412"/>
        <v>5.0999999999999996</v>
      </c>
      <c r="U1809" s="58">
        <f t="shared" si="413"/>
        <v>5.0999999999999996</v>
      </c>
      <c r="V1809" s="58">
        <f t="array" ref="V1809">INDEX(AS$11:AS$66,MATCH(C1809&amp;G1809,AO$11:AO$66&amp;AP$11:AP$66,0),0)</f>
        <v>6</v>
      </c>
      <c r="X1809" s="120">
        <f t="shared" si="414"/>
        <v>8.3333333333333329E-2</v>
      </c>
      <c r="Y1809" s="61">
        <f t="array" ref="Y1809">INDEX($AQ$11:$AR$66,MATCH($C1809&amp;$G1809,$AO$11:$AO$66&amp;$AP$11:$AP$66,0),COUNTIF($AQ$10:$AR$10,"&lt;"&amp;Z1809)+1)</f>
        <v>2.0000000000000001E-4</v>
      </c>
      <c r="Z1809" s="123">
        <v>1.4357</v>
      </c>
      <c r="AA1809" s="61">
        <f t="array" ref="AA1809">INDEX($AT$11:$AV$66,MATCH($C1809&amp;$G1809,$AO$11:$AO$66&amp;$AP$11:$AP$66,0),COUNTIF($AT$10:$AV$10,"&lt;"&amp;Z1809)+1)</f>
        <v>5.9999999999999995E-4</v>
      </c>
      <c r="AB1809" s="111">
        <f t="shared" si="415"/>
        <v>1.3815734122634726</v>
      </c>
      <c r="AC1809" s="121">
        <f t="array" ref="AC1809">INDEX($AW$11:$BA$66,MATCH($C1809&amp;$G1809,$AO$11:$AO$66&amp;$AP$11:$AP$66,0),COUNTIF($AW$10:$BA$10,"&lt;"&amp;Z1809)+1)</f>
        <v>2.0000000000000001E-4</v>
      </c>
      <c r="AD1809" s="62">
        <v>1.4117999999999999</v>
      </c>
      <c r="AE1809" s="61">
        <f t="array" ref="AE1809">INDEX($AT$11:$AV$66,MATCH($C1809&amp;$G1809,$AO$11:$AO$66&amp;$AP$11:$AP$66,0),COUNTIF($AT$10:$AV$10,"&lt;"&amp;AD1809)+1)</f>
        <v>5.9999999999999995E-4</v>
      </c>
      <c r="AF1809" s="111">
        <f t="shared" si="416"/>
        <v>1.3757156081756483</v>
      </c>
      <c r="AG1809" s="121">
        <f t="array" ref="AG1809">INDEX($AW$11:$BA$66,MATCH($C1809&amp;$G1809,$AO$11:$AO$66&amp;$AP$11:$AP$66,0),COUNTIF($AW$10:$BA$10,"&lt;"&amp;AD1809)+1)</f>
        <v>2.0000000000000001E-4</v>
      </c>
    </row>
    <row r="1810" spans="2:33" ht="12.75" customHeight="1" x14ac:dyDescent="0.3">
      <c r="B1810" s="81" t="str">
        <f t="shared" si="404"/>
        <v>1 7/16-12 UN</v>
      </c>
      <c r="C1810" s="71" t="s">
        <v>498</v>
      </c>
      <c r="D1810" s="71"/>
      <c r="E1810" s="79" t="s">
        <v>604</v>
      </c>
      <c r="F1810" s="82" t="s">
        <v>531</v>
      </c>
      <c r="G1810" s="58">
        <v>12</v>
      </c>
      <c r="H1810" s="71" t="s">
        <v>521</v>
      </c>
      <c r="I1810" s="71" t="s">
        <v>661</v>
      </c>
      <c r="J1810" s="71" t="s">
        <v>588</v>
      </c>
      <c r="K1810" s="71" t="s">
        <v>600</v>
      </c>
      <c r="L1810" s="85">
        <f t="shared" si="405"/>
        <v>36.512500000000003</v>
      </c>
      <c r="M1810" s="85">
        <f t="shared" si="406"/>
        <v>2.1166999999999998</v>
      </c>
      <c r="N1810" s="71">
        <v>60</v>
      </c>
      <c r="O1810" s="100">
        <f t="shared" si="407"/>
        <v>35.9435</v>
      </c>
      <c r="P1810" s="85">
        <f t="shared" si="408"/>
        <v>0</v>
      </c>
      <c r="Q1810" s="58">
        <f t="shared" si="409"/>
        <v>15.2</v>
      </c>
      <c r="R1810" s="100">
        <f t="shared" si="410"/>
        <v>35.027000000000001</v>
      </c>
      <c r="S1810" s="85">
        <f t="shared" si="411"/>
        <v>0</v>
      </c>
      <c r="T1810" s="58">
        <f t="shared" si="412"/>
        <v>5.0999999999999996</v>
      </c>
      <c r="U1810" s="58">
        <f t="shared" si="413"/>
        <v>5.0999999999999996</v>
      </c>
      <c r="V1810" s="58">
        <f t="array" ref="V1810">INDEX(AS$11:AS$66,MATCH(C1810&amp;G1810,AO$11:AO$66&amp;AP$11:AP$66,0),0)</f>
        <v>6</v>
      </c>
      <c r="X1810" s="120">
        <f t="shared" si="414"/>
        <v>8.3333333333333329E-2</v>
      </c>
      <c r="Y1810" s="61">
        <f t="array" ref="Y1810">INDEX($AQ$11:$AR$66,MATCH($C1810&amp;$G1810,$AO$11:$AO$66&amp;$AP$11:$AP$66,0),COUNTIF($AQ$10:$AR$10,"&lt;"&amp;Z1810)+1)</f>
        <v>2.0000000000000001E-4</v>
      </c>
      <c r="Z1810" s="61">
        <f>INDEX(AJ$11:AJ$92,MATCH(F1810,AI$11:AI$92,0))</f>
        <v>1.4375</v>
      </c>
      <c r="AA1810" s="61">
        <f t="array" ref="AA1810">INDEX($AT$11:$AV$66,MATCH($C1810&amp;$G1810,$AO$11:$AO$66&amp;$AP$11:$AP$66,0),COUNTIF($AT$10:$AV$10,"&lt;"&amp;Z1810)+1)</f>
        <v>5.9999999999999995E-4</v>
      </c>
      <c r="AB1810" s="111">
        <f t="shared" si="415"/>
        <v>1.3833734122634727</v>
      </c>
      <c r="AC1810" s="121">
        <f t="array" ref="AC1810">INDEX($AW$11:$BA$66,MATCH($C1810&amp;$G1810,$AO$11:$AO$66&amp;$AP$11:$AP$66,0),COUNTIF($AW$10:$BA$10,"&lt;"&amp;Z1810)+1)</f>
        <v>2.0000000000000001E-4</v>
      </c>
      <c r="AD1810" s="62">
        <v>1.4151</v>
      </c>
      <c r="AE1810" s="61">
        <f t="array" ref="AE1810">INDEX($AT$11:$AV$66,MATCH($C1810&amp;$G1810,$AO$11:$AO$66&amp;$AP$11:$AP$66,0),COUNTIF($AT$10:$AV$10,"&lt;"&amp;AD1810)+1)</f>
        <v>5.9999999999999995E-4</v>
      </c>
      <c r="AF1810" s="111">
        <f t="shared" si="416"/>
        <v>1.3790156081756484</v>
      </c>
      <c r="AG1810" s="121">
        <f t="array" ref="AG1810">INDEX($AW$11:$BA$66,MATCH($C1810&amp;$G1810,$AO$11:$AO$66&amp;$AP$11:$AP$66,0),COUNTIF($AW$10:$BA$10,"&lt;"&amp;AD1810)+1)</f>
        <v>2.0000000000000001E-4</v>
      </c>
    </row>
    <row r="1811" spans="2:33" ht="12.75" customHeight="1" x14ac:dyDescent="0.3">
      <c r="B1811" s="81" t="str">
        <f t="shared" si="404"/>
        <v>1 7/16-16 UN</v>
      </c>
      <c r="C1811" s="71" t="s">
        <v>498</v>
      </c>
      <c r="D1811" s="71"/>
      <c r="E1811" s="79" t="s">
        <v>604</v>
      </c>
      <c r="F1811" s="82" t="s">
        <v>531</v>
      </c>
      <c r="G1811" s="58">
        <v>16</v>
      </c>
      <c r="H1811" s="71" t="s">
        <v>521</v>
      </c>
      <c r="I1811" s="71" t="s">
        <v>660</v>
      </c>
      <c r="J1811" s="71" t="s">
        <v>588</v>
      </c>
      <c r="K1811" s="71" t="s">
        <v>600</v>
      </c>
      <c r="L1811" s="85">
        <f t="shared" si="405"/>
        <v>36.471899999999998</v>
      </c>
      <c r="M1811" s="85">
        <f t="shared" si="406"/>
        <v>1.5874999999999999</v>
      </c>
      <c r="N1811" s="71">
        <v>60</v>
      </c>
      <c r="O1811" s="100">
        <f t="shared" si="407"/>
        <v>35.996899999999997</v>
      </c>
      <c r="P1811" s="85">
        <f t="shared" si="408"/>
        <v>0</v>
      </c>
      <c r="Q1811" s="58">
        <f t="shared" si="409"/>
        <v>15.2</v>
      </c>
      <c r="R1811" s="100">
        <f t="shared" si="410"/>
        <v>35.3095</v>
      </c>
      <c r="S1811" s="85">
        <f t="shared" si="411"/>
        <v>0</v>
      </c>
      <c r="T1811" s="58">
        <f t="shared" si="412"/>
        <v>5.0999999999999996</v>
      </c>
      <c r="U1811" s="58">
        <f t="shared" si="413"/>
        <v>3.8</v>
      </c>
      <c r="V1811" s="58">
        <f t="array" ref="V1811">INDEX(AS$11:AS$66,MATCH(C1811&amp;G1811,AO$11:AO$66&amp;AP$11:AP$66,0),0)</f>
        <v>8</v>
      </c>
      <c r="X1811" s="120">
        <f t="shared" si="414"/>
        <v>6.25E-2</v>
      </c>
      <c r="Y1811" s="61">
        <f t="array" ref="Y1811">INDEX($AQ$11:$AR$66,MATCH($C1811&amp;$G1811,$AO$11:$AO$66&amp;$AP$11:$AP$66,0),COUNTIF($AQ$10:$AR$10,"&lt;"&amp;Z1811)+1)</f>
        <v>1.4999999999999999E-4</v>
      </c>
      <c r="Z1811" s="123">
        <v>1.4359</v>
      </c>
      <c r="AA1811" s="61">
        <f t="array" ref="AA1811">INDEX($AT$11:$AV$66,MATCH($C1811&amp;$G1811,$AO$11:$AO$66&amp;$AP$11:$AP$66,0),COUNTIF($AT$10:$AV$10,"&lt;"&amp;Z1811)+1)</f>
        <v>5.9999999999999995E-4</v>
      </c>
      <c r="AB1811" s="111">
        <f t="shared" si="415"/>
        <v>1.3953050591976044</v>
      </c>
      <c r="AC1811" s="121">
        <f t="array" ref="AC1811">INDEX($AW$11:$BA$66,MATCH($C1811&amp;$G1811,$AO$11:$AO$66&amp;$AP$11:$AP$66,0),COUNTIF($AW$10:$BA$10,"&lt;"&amp;Z1811)+1)</f>
        <v>2.0000000000000001E-4</v>
      </c>
      <c r="AD1811" s="62">
        <v>1.4172</v>
      </c>
      <c r="AE1811" s="61">
        <f t="array" ref="AE1811">INDEX($AT$11:$AV$66,MATCH($C1811&amp;$G1811,$AO$11:$AO$66&amp;$AP$11:$AP$66,0),COUNTIF($AT$10:$AV$10,"&lt;"&amp;AD1811)+1)</f>
        <v>5.9999999999999995E-4</v>
      </c>
      <c r="AF1811" s="111">
        <f t="shared" si="416"/>
        <v>1.3901367061317362</v>
      </c>
      <c r="AG1811" s="121">
        <f t="array" ref="AG1811">INDEX($AW$11:$BA$66,MATCH($C1811&amp;$G1811,$AO$11:$AO$66&amp;$AP$11:$AP$66,0),COUNTIF($AW$10:$BA$10,"&lt;"&amp;AD1811)+1)</f>
        <v>2.0000000000000001E-4</v>
      </c>
    </row>
    <row r="1812" spans="2:33" ht="12.75" customHeight="1" x14ac:dyDescent="0.3">
      <c r="B1812" s="81" t="str">
        <f t="shared" si="404"/>
        <v>1 7/16-16 UN</v>
      </c>
      <c r="C1812" s="71" t="s">
        <v>498</v>
      </c>
      <c r="D1812" s="71"/>
      <c r="E1812" s="79" t="s">
        <v>604</v>
      </c>
      <c r="F1812" s="82" t="s">
        <v>531</v>
      </c>
      <c r="G1812" s="58">
        <v>16</v>
      </c>
      <c r="H1812" s="71" t="s">
        <v>521</v>
      </c>
      <c r="I1812" s="71" t="s">
        <v>661</v>
      </c>
      <c r="J1812" s="71" t="s">
        <v>588</v>
      </c>
      <c r="K1812" s="71" t="s">
        <v>600</v>
      </c>
      <c r="L1812" s="85">
        <f t="shared" si="405"/>
        <v>36.512500000000003</v>
      </c>
      <c r="M1812" s="85">
        <f t="shared" si="406"/>
        <v>1.5874999999999999</v>
      </c>
      <c r="N1812" s="71">
        <v>60</v>
      </c>
      <c r="O1812" s="100">
        <f t="shared" si="407"/>
        <v>36.070500000000003</v>
      </c>
      <c r="P1812" s="85">
        <f t="shared" si="408"/>
        <v>0</v>
      </c>
      <c r="Q1812" s="58">
        <f t="shared" si="409"/>
        <v>15.2</v>
      </c>
      <c r="R1812" s="100">
        <f t="shared" si="410"/>
        <v>35.383099999999999</v>
      </c>
      <c r="S1812" s="85">
        <f t="shared" si="411"/>
        <v>0</v>
      </c>
      <c r="T1812" s="58">
        <f t="shared" si="412"/>
        <v>5.0999999999999996</v>
      </c>
      <c r="U1812" s="58">
        <f t="shared" si="413"/>
        <v>3.8</v>
      </c>
      <c r="V1812" s="58">
        <f t="array" ref="V1812">INDEX(AS$11:AS$66,MATCH(C1812&amp;G1812,AO$11:AO$66&amp;AP$11:AP$66,0),0)</f>
        <v>8</v>
      </c>
      <c r="X1812" s="120">
        <f t="shared" si="414"/>
        <v>6.25E-2</v>
      </c>
      <c r="Y1812" s="61">
        <f t="array" ref="Y1812">INDEX($AQ$11:$AR$66,MATCH($C1812&amp;$G1812,$AO$11:$AO$66&amp;$AP$11:$AP$66,0),COUNTIF($AQ$10:$AR$10,"&lt;"&amp;Z1812)+1)</f>
        <v>1.4999999999999999E-4</v>
      </c>
      <c r="Z1812" s="61">
        <f>INDEX(AJ$11:AJ$92,MATCH(F1812,AI$11:AI$92,0))</f>
        <v>1.4375</v>
      </c>
      <c r="AA1812" s="61">
        <f t="array" ref="AA1812">INDEX($AT$11:$AV$66,MATCH($C1812&amp;$G1812,$AO$11:$AO$66&amp;$AP$11:$AP$66,0),COUNTIF($AT$10:$AV$10,"&lt;"&amp;Z1812)+1)</f>
        <v>5.9999999999999995E-4</v>
      </c>
      <c r="AB1812" s="111">
        <f t="shared" si="415"/>
        <v>1.3969050591976044</v>
      </c>
      <c r="AC1812" s="121">
        <f t="array" ref="AC1812">INDEX($AW$11:$BA$66,MATCH($C1812&amp;$G1812,$AO$11:$AO$66&amp;$AP$11:$AP$66,0),COUNTIF($AW$10:$BA$10,"&lt;"&amp;Z1812)+1)</f>
        <v>2.0000000000000001E-4</v>
      </c>
      <c r="AD1812" s="62">
        <v>1.4200999999999999</v>
      </c>
      <c r="AE1812" s="61">
        <f t="array" ref="AE1812">INDEX($AT$11:$AV$66,MATCH($C1812&amp;$G1812,$AO$11:$AO$66&amp;$AP$11:$AP$66,0),COUNTIF($AT$10:$AV$10,"&lt;"&amp;AD1812)+1)</f>
        <v>5.9999999999999995E-4</v>
      </c>
      <c r="AF1812" s="111">
        <f t="shared" si="416"/>
        <v>1.3930367061317361</v>
      </c>
      <c r="AG1812" s="121">
        <f t="array" ref="AG1812">INDEX($AW$11:$BA$66,MATCH($C1812&amp;$G1812,$AO$11:$AO$66&amp;$AP$11:$AP$66,0),COUNTIF($AW$10:$BA$10,"&lt;"&amp;AD1812)+1)</f>
        <v>2.0000000000000001E-4</v>
      </c>
    </row>
    <row r="1813" spans="2:33" ht="12.75" customHeight="1" x14ac:dyDescent="0.3">
      <c r="B1813" s="81" t="str">
        <f t="shared" si="404"/>
        <v>1 7/16-18 UNEF</v>
      </c>
      <c r="C1813" s="71" t="s">
        <v>498</v>
      </c>
      <c r="D1813" s="71"/>
      <c r="E1813" s="79" t="s">
        <v>48</v>
      </c>
      <c r="F1813" s="82" t="s">
        <v>531</v>
      </c>
      <c r="G1813" s="58">
        <v>18</v>
      </c>
      <c r="H1813" s="71" t="s">
        <v>521</v>
      </c>
      <c r="I1813" s="71" t="s">
        <v>660</v>
      </c>
      <c r="J1813" s="71" t="s">
        <v>588</v>
      </c>
      <c r="K1813" s="71" t="s">
        <v>600</v>
      </c>
      <c r="L1813" s="85">
        <f t="shared" si="405"/>
        <v>36.474400000000003</v>
      </c>
      <c r="M1813" s="85">
        <f t="shared" si="406"/>
        <v>1.4111</v>
      </c>
      <c r="N1813" s="71">
        <v>60</v>
      </c>
      <c r="O1813" s="100">
        <f t="shared" si="407"/>
        <v>36.0426</v>
      </c>
      <c r="P1813" s="85">
        <f t="shared" si="408"/>
        <v>0</v>
      </c>
      <c r="Q1813" s="58">
        <f t="shared" si="409"/>
        <v>12.7</v>
      </c>
      <c r="R1813" s="100">
        <f t="shared" si="410"/>
        <v>35.431600000000003</v>
      </c>
      <c r="S1813" s="85">
        <f t="shared" si="411"/>
        <v>0</v>
      </c>
      <c r="T1813" s="58">
        <f t="shared" si="412"/>
        <v>3.8</v>
      </c>
      <c r="U1813" s="58">
        <f t="shared" si="413"/>
        <v>3.8</v>
      </c>
      <c r="V1813" s="58">
        <f t="array" ref="V1813">INDEX(AS$11:AS$66,MATCH(C1813&amp;G1813,AO$11:AO$66&amp;AP$11:AP$66,0),0)</f>
        <v>8</v>
      </c>
      <c r="X1813" s="120">
        <f t="shared" si="414"/>
        <v>5.5555555555555552E-2</v>
      </c>
      <c r="Y1813" s="61">
        <f t="array" ref="Y1813">INDEX($AQ$11:$AR$66,MATCH($C1813&amp;$G1813,$AO$11:$AO$66&amp;$AP$11:$AP$66,0),COUNTIF($AQ$10:$AR$10,"&lt;"&amp;Z1813)+1)</f>
        <v>1.4999999999999999E-4</v>
      </c>
      <c r="Z1813" s="123">
        <v>1.4359999999999999</v>
      </c>
      <c r="AA1813" s="61">
        <f t="array" ref="AA1813">INDEX($AT$11:$AV$66,MATCH($C1813&amp;$G1813,$AO$11:$AO$66&amp;$AP$11:$AP$66,0),COUNTIF($AT$10:$AV$10,"&lt;"&amp;Z1813)+1)</f>
        <v>5.0000000000000001E-4</v>
      </c>
      <c r="AB1813" s="111">
        <f t="shared" si="415"/>
        <v>1.3999156081756483</v>
      </c>
      <c r="AC1813" s="121">
        <f t="array" ref="AC1813">INDEX($AW$11:$BA$66,MATCH($C1813&amp;$G1813,$AO$11:$AO$66&amp;$AP$11:$AP$66,0),COUNTIF($AW$10:$BA$10,"&lt;"&amp;Z1813)+1)</f>
        <v>1.4999999999999999E-4</v>
      </c>
      <c r="AD1813" s="62">
        <v>1.419</v>
      </c>
      <c r="AE1813" s="61">
        <f t="array" ref="AE1813">INDEX($AT$11:$AV$66,MATCH($C1813&amp;$G1813,$AO$11:$AO$66&amp;$AP$11:$AP$66,0),COUNTIF($AT$10:$AV$10,"&lt;"&amp;AD1813)+1)</f>
        <v>5.0000000000000001E-4</v>
      </c>
      <c r="AF1813" s="111">
        <f t="shared" si="416"/>
        <v>1.3949437387837655</v>
      </c>
      <c r="AG1813" s="121">
        <f t="array" ref="AG1813">INDEX($AW$11:$BA$66,MATCH($C1813&amp;$G1813,$AO$11:$AO$66&amp;$AP$11:$AP$66,0),COUNTIF($AW$10:$BA$10,"&lt;"&amp;AD1813)+1)</f>
        <v>1.4999999999999999E-4</v>
      </c>
    </row>
    <row r="1814" spans="2:33" ht="12.75" customHeight="1" x14ac:dyDescent="0.3">
      <c r="B1814" s="81" t="str">
        <f t="shared" ref="B1814:B1877" si="417">CONCATENATE(F1814,"-",G1814," ",E1814)</f>
        <v>1 7/16-18 UNEF</v>
      </c>
      <c r="C1814" s="71" t="s">
        <v>498</v>
      </c>
      <c r="D1814" s="71"/>
      <c r="E1814" s="79" t="s">
        <v>48</v>
      </c>
      <c r="F1814" s="82" t="s">
        <v>531</v>
      </c>
      <c r="G1814" s="58">
        <v>18</v>
      </c>
      <c r="H1814" s="71" t="s">
        <v>521</v>
      </c>
      <c r="I1814" s="71" t="s">
        <v>661</v>
      </c>
      <c r="J1814" s="71" t="s">
        <v>588</v>
      </c>
      <c r="K1814" s="71" t="s">
        <v>600</v>
      </c>
      <c r="L1814" s="85">
        <f t="shared" ref="L1814:L1877" si="418">ROUND(Z1814*25.4,4)</f>
        <v>36.512500000000003</v>
      </c>
      <c r="M1814" s="85">
        <f t="shared" ref="M1814:M1877" si="419">ROUND(X1814*25.4,4)</f>
        <v>1.4111</v>
      </c>
      <c r="N1814" s="71">
        <v>60</v>
      </c>
      <c r="O1814" s="100">
        <f t="shared" ref="O1814:O1877" si="420">ROUND(IF(H1814="GO",Z1814,AD1814)*25.4,4)</f>
        <v>36.113700000000001</v>
      </c>
      <c r="P1814" s="85">
        <f t="shared" ref="P1814:P1877" si="421">IF(H1814="GO",IF(AA1814="-",AA1814,ROUND(AA1814*25.4*1000,1)),0)</f>
        <v>0</v>
      </c>
      <c r="Q1814" s="58">
        <f t="shared" ref="Q1814:Q1877" si="422">IF(H1814="NOT GO",IF(AE1814="-",AE1814,ROUND(AE1814*25.4*1000,1)),0)</f>
        <v>12.7</v>
      </c>
      <c r="R1814" s="100">
        <f t="shared" ref="R1814:R1877" si="423">ROUND(IF(H1814="GO",AB1814,AF1814)*25.4,4)</f>
        <v>35.502699999999997</v>
      </c>
      <c r="S1814" s="85">
        <f t="shared" ref="S1814:S1877" si="424">IF(H1814="GO",IF(AC1814="-",AC1814,ROUND(AC1814*25.4*1000,1)),0)</f>
        <v>0</v>
      </c>
      <c r="T1814" s="58">
        <f t="shared" ref="T1814:T1877" si="425">IF(H1814="NOT GO",IF(AG1814="-",AG1814,ROUND(AG1814*25.4*1000,1)),0)</f>
        <v>3.8</v>
      </c>
      <c r="U1814" s="58">
        <f t="shared" ref="U1814:U1877" si="426">IF(Y1814="-",Y1814,ROUND(Y1814*25.4*1000,1))</f>
        <v>3.8</v>
      </c>
      <c r="V1814" s="58">
        <f t="array" ref="V1814">INDEX(AS$11:AS$66,MATCH(C1814&amp;G1814,AO$11:AO$66&amp;AP$11:AP$66,0),0)</f>
        <v>8</v>
      </c>
      <c r="X1814" s="120">
        <f t="shared" ref="X1814:X1877" si="427">INDEX(AM$11:AM$38,MATCH(G1814,AL$11:AL$38,0),0)</f>
        <v>5.5555555555555552E-2</v>
      </c>
      <c r="Y1814" s="61">
        <f t="array" ref="Y1814">INDEX($AQ$11:$AR$66,MATCH($C1814&amp;$G1814,$AO$11:$AO$66&amp;$AP$11:$AP$66,0),COUNTIF($AQ$10:$AR$10,"&lt;"&amp;Z1814)+1)</f>
        <v>1.4999999999999999E-4</v>
      </c>
      <c r="Z1814" s="61">
        <f>INDEX(AJ$11:AJ$92,MATCH(F1814,AI$11:AI$92,0))</f>
        <v>1.4375</v>
      </c>
      <c r="AA1814" s="61">
        <f t="array" ref="AA1814">INDEX($AT$11:$AV$66,MATCH($C1814&amp;$G1814,$AO$11:$AO$66&amp;$AP$11:$AP$66,0),COUNTIF($AT$10:$AV$10,"&lt;"&amp;Z1814)+1)</f>
        <v>5.0000000000000001E-4</v>
      </c>
      <c r="AB1814" s="111">
        <f t="shared" ref="AB1814:AB1877" si="428">Z1814-(3/8)*2*(TAN(RADIANS(60))/2)/G1814</f>
        <v>1.4014156081756484</v>
      </c>
      <c r="AC1814" s="121">
        <f t="array" ref="AC1814">INDEX($AW$11:$BA$66,MATCH($C1814&amp;$G1814,$AO$11:$AO$66&amp;$AP$11:$AP$66,0),COUNTIF($AW$10:$BA$10,"&lt;"&amp;Z1814)+1)</f>
        <v>1.4999999999999999E-4</v>
      </c>
      <c r="AD1814" s="62">
        <v>1.4218</v>
      </c>
      <c r="AE1814" s="61">
        <f t="array" ref="AE1814">INDEX($AT$11:$AV$66,MATCH($C1814&amp;$G1814,$AO$11:$AO$66&amp;$AP$11:$AP$66,0),COUNTIF($AT$10:$AV$10,"&lt;"&amp;AD1814)+1)</f>
        <v>5.0000000000000001E-4</v>
      </c>
      <c r="AF1814" s="111">
        <f t="shared" ref="AF1814:AF1877" si="429">AD1814-(TAN(RADIANS(60))/2)/G1814/4*2</f>
        <v>1.3977437387837655</v>
      </c>
      <c r="AG1814" s="121">
        <f t="array" ref="AG1814">INDEX($AW$11:$BA$66,MATCH($C1814&amp;$G1814,$AO$11:$AO$66&amp;$AP$11:$AP$66,0),COUNTIF($AW$10:$BA$10,"&lt;"&amp;AD1814)+1)</f>
        <v>1.4999999999999999E-4</v>
      </c>
    </row>
    <row r="1815" spans="2:33" ht="12.75" customHeight="1" x14ac:dyDescent="0.3">
      <c r="B1815" s="81" t="str">
        <f t="shared" si="417"/>
        <v>1 7/16-20 UN</v>
      </c>
      <c r="C1815" s="71" t="s">
        <v>498</v>
      </c>
      <c r="D1815" s="71"/>
      <c r="E1815" s="79" t="s">
        <v>604</v>
      </c>
      <c r="F1815" s="82" t="s">
        <v>531</v>
      </c>
      <c r="G1815" s="58">
        <v>20</v>
      </c>
      <c r="H1815" s="71" t="s">
        <v>521</v>
      </c>
      <c r="I1815" s="71" t="s">
        <v>660</v>
      </c>
      <c r="J1815" s="71" t="s">
        <v>588</v>
      </c>
      <c r="K1815" s="71" t="s">
        <v>600</v>
      </c>
      <c r="L1815" s="85">
        <f t="shared" si="418"/>
        <v>36.476900000000001</v>
      </c>
      <c r="M1815" s="85">
        <f t="shared" si="419"/>
        <v>1.27</v>
      </c>
      <c r="N1815" s="71">
        <v>60</v>
      </c>
      <c r="O1815" s="100">
        <f t="shared" si="420"/>
        <v>36.0807</v>
      </c>
      <c r="P1815" s="85">
        <f t="shared" si="421"/>
        <v>0</v>
      </c>
      <c r="Q1815" s="58">
        <f t="shared" si="422"/>
        <v>12.7</v>
      </c>
      <c r="R1815" s="100">
        <f t="shared" si="423"/>
        <v>35.530799999999999</v>
      </c>
      <c r="S1815" s="85">
        <f t="shared" si="424"/>
        <v>0</v>
      </c>
      <c r="T1815" s="58">
        <f t="shared" si="425"/>
        <v>3.8</v>
      </c>
      <c r="U1815" s="58">
        <f t="shared" si="426"/>
        <v>3.8</v>
      </c>
      <c r="V1815" s="58">
        <f t="array" ref="V1815">INDEX(AS$11:AS$66,MATCH(C1815&amp;G1815,AO$11:AO$66&amp;AP$11:AP$66,0),0)</f>
        <v>8</v>
      </c>
      <c r="X1815" s="120">
        <f t="shared" si="427"/>
        <v>0.05</v>
      </c>
      <c r="Y1815" s="61">
        <f t="array" ref="Y1815">INDEX($AQ$11:$AR$66,MATCH($C1815&amp;$G1815,$AO$11:$AO$66&amp;$AP$11:$AP$66,0),COUNTIF($AQ$10:$AR$10,"&lt;"&amp;Z1815)+1)</f>
        <v>1.4999999999999999E-4</v>
      </c>
      <c r="Z1815" s="123">
        <v>1.4360999999999999</v>
      </c>
      <c r="AA1815" s="61">
        <f t="array" ref="AA1815">INDEX($AT$11:$AV$66,MATCH($C1815&amp;$G1815,$AO$11:$AO$66&amp;$AP$11:$AP$66,0),COUNTIF($AT$10:$AV$10,"&lt;"&amp;Z1815)+1)</f>
        <v>5.0000000000000001E-4</v>
      </c>
      <c r="AB1815" s="111">
        <f t="shared" si="428"/>
        <v>1.4036240473580834</v>
      </c>
      <c r="AC1815" s="121">
        <f t="array" ref="AC1815">INDEX($AW$11:$BA$66,MATCH($C1815&amp;$G1815,$AO$11:$AO$66&amp;$AP$11:$AP$66,0),COUNTIF($AW$10:$BA$10,"&lt;"&amp;Z1815)+1)</f>
        <v>1.4999999999999999E-4</v>
      </c>
      <c r="AD1815" s="62">
        <v>1.4205000000000001</v>
      </c>
      <c r="AE1815" s="61">
        <f t="array" ref="AE1815">INDEX($AT$11:$AV$66,MATCH($C1815&amp;$G1815,$AO$11:$AO$66&amp;$AP$11:$AP$66,0),COUNTIF($AT$10:$AV$10,"&lt;"&amp;AD1815)+1)</f>
        <v>5.0000000000000001E-4</v>
      </c>
      <c r="AF1815" s="111">
        <f t="shared" si="429"/>
        <v>1.3988493649053892</v>
      </c>
      <c r="AG1815" s="121">
        <f t="array" ref="AG1815">INDEX($AW$11:$BA$66,MATCH($C1815&amp;$G1815,$AO$11:$AO$66&amp;$AP$11:$AP$66,0),COUNTIF($AW$10:$BA$10,"&lt;"&amp;AD1815)+1)</f>
        <v>1.4999999999999999E-4</v>
      </c>
    </row>
    <row r="1816" spans="2:33" ht="12.75" customHeight="1" x14ac:dyDescent="0.3">
      <c r="B1816" s="81" t="str">
        <f t="shared" si="417"/>
        <v>1 7/16-20 UN</v>
      </c>
      <c r="C1816" s="71" t="s">
        <v>498</v>
      </c>
      <c r="D1816" s="71"/>
      <c r="E1816" s="79" t="s">
        <v>604</v>
      </c>
      <c r="F1816" s="82" t="s">
        <v>531</v>
      </c>
      <c r="G1816" s="58">
        <v>20</v>
      </c>
      <c r="H1816" s="71" t="s">
        <v>521</v>
      </c>
      <c r="I1816" s="71" t="s">
        <v>661</v>
      </c>
      <c r="J1816" s="71" t="s">
        <v>588</v>
      </c>
      <c r="K1816" s="71" t="s">
        <v>600</v>
      </c>
      <c r="L1816" s="85">
        <f t="shared" si="418"/>
        <v>36.512500000000003</v>
      </c>
      <c r="M1816" s="85">
        <f t="shared" si="419"/>
        <v>1.27</v>
      </c>
      <c r="N1816" s="71">
        <v>60</v>
      </c>
      <c r="O1816" s="100">
        <f t="shared" si="420"/>
        <v>36.146700000000003</v>
      </c>
      <c r="P1816" s="85">
        <f t="shared" si="421"/>
        <v>0</v>
      </c>
      <c r="Q1816" s="58">
        <f t="shared" si="422"/>
        <v>12.7</v>
      </c>
      <c r="R1816" s="100">
        <f t="shared" si="423"/>
        <v>35.596800000000002</v>
      </c>
      <c r="S1816" s="85">
        <f t="shared" si="424"/>
        <v>0</v>
      </c>
      <c r="T1816" s="58">
        <f t="shared" si="425"/>
        <v>3.8</v>
      </c>
      <c r="U1816" s="58">
        <f t="shared" si="426"/>
        <v>3.8</v>
      </c>
      <c r="V1816" s="58">
        <f t="array" ref="V1816">INDEX(AS$11:AS$66,MATCH(C1816&amp;G1816,AO$11:AO$66&amp;AP$11:AP$66,0),0)</f>
        <v>8</v>
      </c>
      <c r="X1816" s="120">
        <f t="shared" si="427"/>
        <v>0.05</v>
      </c>
      <c r="Y1816" s="61">
        <f t="array" ref="Y1816">INDEX($AQ$11:$AR$66,MATCH($C1816&amp;$G1816,$AO$11:$AO$66&amp;$AP$11:$AP$66,0),COUNTIF($AQ$10:$AR$10,"&lt;"&amp;Z1816)+1)</f>
        <v>1.4999999999999999E-4</v>
      </c>
      <c r="Z1816" s="61">
        <f>INDEX(AJ$11:AJ$92,MATCH(F1816,AI$11:AI$92,0))</f>
        <v>1.4375</v>
      </c>
      <c r="AA1816" s="61">
        <f t="array" ref="AA1816">INDEX($AT$11:$AV$66,MATCH($C1816&amp;$G1816,$AO$11:$AO$66&amp;$AP$11:$AP$66,0),COUNTIF($AT$10:$AV$10,"&lt;"&amp;Z1816)+1)</f>
        <v>5.0000000000000001E-4</v>
      </c>
      <c r="AB1816" s="111">
        <f t="shared" si="428"/>
        <v>1.4050240473580835</v>
      </c>
      <c r="AC1816" s="121">
        <f t="array" ref="AC1816">INDEX($AW$11:$BA$66,MATCH($C1816&amp;$G1816,$AO$11:$AO$66&amp;$AP$11:$AP$66,0),COUNTIF($AW$10:$BA$10,"&lt;"&amp;Z1816)+1)</f>
        <v>1.4999999999999999E-4</v>
      </c>
      <c r="AD1816" s="62">
        <v>1.4231</v>
      </c>
      <c r="AE1816" s="61">
        <f t="array" ref="AE1816">INDEX($AT$11:$AV$66,MATCH($C1816&amp;$G1816,$AO$11:$AO$66&amp;$AP$11:$AP$66,0),COUNTIF($AT$10:$AV$10,"&lt;"&amp;AD1816)+1)</f>
        <v>5.0000000000000001E-4</v>
      </c>
      <c r="AF1816" s="111">
        <f t="shared" si="429"/>
        <v>1.401449364905389</v>
      </c>
      <c r="AG1816" s="121">
        <f t="array" ref="AG1816">INDEX($AW$11:$BA$66,MATCH($C1816&amp;$G1816,$AO$11:$AO$66&amp;$AP$11:$AP$66,0),COUNTIF($AW$10:$BA$10,"&lt;"&amp;AD1816)+1)</f>
        <v>1.4999999999999999E-4</v>
      </c>
    </row>
    <row r="1817" spans="2:33" ht="12.75" customHeight="1" x14ac:dyDescent="0.3">
      <c r="B1817" s="81" t="str">
        <f t="shared" si="417"/>
        <v>1 7/16-28 UN</v>
      </c>
      <c r="C1817" s="71" t="s">
        <v>498</v>
      </c>
      <c r="D1817" s="71"/>
      <c r="E1817" s="79" t="s">
        <v>604</v>
      </c>
      <c r="F1817" s="82" t="s">
        <v>531</v>
      </c>
      <c r="G1817" s="58">
        <v>28</v>
      </c>
      <c r="H1817" s="71" t="s">
        <v>521</v>
      </c>
      <c r="I1817" s="71" t="s">
        <v>660</v>
      </c>
      <c r="J1817" s="71" t="s">
        <v>588</v>
      </c>
      <c r="K1817" s="71" t="s">
        <v>600</v>
      </c>
      <c r="L1817" s="85">
        <f t="shared" si="418"/>
        <v>36.479500000000002</v>
      </c>
      <c r="M1817" s="85">
        <f t="shared" si="419"/>
        <v>0.90710000000000002</v>
      </c>
      <c r="N1817" s="71">
        <v>60</v>
      </c>
      <c r="O1817" s="100">
        <f t="shared" si="420"/>
        <v>36.177199999999999</v>
      </c>
      <c r="P1817" s="85">
        <f t="shared" si="421"/>
        <v>0</v>
      </c>
      <c r="Q1817" s="58">
        <f t="shared" si="422"/>
        <v>12.7</v>
      </c>
      <c r="R1817" s="100">
        <f t="shared" si="423"/>
        <v>35.784399999999998</v>
      </c>
      <c r="S1817" s="85">
        <f t="shared" si="424"/>
        <v>0</v>
      </c>
      <c r="T1817" s="58">
        <f t="shared" si="425"/>
        <v>3.8</v>
      </c>
      <c r="U1817" s="58">
        <f t="shared" si="426"/>
        <v>3.8</v>
      </c>
      <c r="V1817" s="58">
        <f t="array" ref="V1817">INDEX(AS$11:AS$66,MATCH(C1817&amp;G1817,AO$11:AO$66&amp;AP$11:AP$66,0),0)</f>
        <v>8</v>
      </c>
      <c r="X1817" s="120">
        <f t="shared" si="427"/>
        <v>3.5714285714285712E-2</v>
      </c>
      <c r="Y1817" s="61">
        <f t="array" ref="Y1817">INDEX($AQ$11:$AR$66,MATCH($C1817&amp;$G1817,$AO$11:$AO$66&amp;$AP$11:$AP$66,0),COUNTIF($AQ$10:$AR$10,"&lt;"&amp;Z1817)+1)</f>
        <v>1.4999999999999999E-4</v>
      </c>
      <c r="Z1817" s="123">
        <v>1.4361999999999999</v>
      </c>
      <c r="AA1817" s="61">
        <f t="array" ref="AA1817">INDEX($AT$11:$AV$66,MATCH($C1817&amp;$G1817,$AO$11:$AO$66&amp;$AP$11:$AP$66,0),COUNTIF($AT$10:$AV$10,"&lt;"&amp;Z1817)+1)</f>
        <v>5.0000000000000001E-4</v>
      </c>
      <c r="AB1817" s="111">
        <f t="shared" si="428"/>
        <v>1.4130028909700596</v>
      </c>
      <c r="AC1817" s="121">
        <f t="array" ref="AC1817">INDEX($AW$11:$BA$66,MATCH($C1817&amp;$G1817,$AO$11:$AO$66&amp;$AP$11:$AP$66,0),COUNTIF($AW$10:$BA$10,"&lt;"&amp;Z1817)+1)</f>
        <v>1.4999999999999999E-4</v>
      </c>
      <c r="AD1817" s="62">
        <v>1.4242999999999999</v>
      </c>
      <c r="AE1817" s="61">
        <f t="array" ref="AE1817">INDEX($AT$11:$AV$66,MATCH($C1817&amp;$G1817,$AO$11:$AO$66&amp;$AP$11:$AP$66,0),COUNTIF($AT$10:$AV$10,"&lt;"&amp;AD1817)+1)</f>
        <v>5.0000000000000001E-4</v>
      </c>
      <c r="AF1817" s="111">
        <f t="shared" si="429"/>
        <v>1.4088352606467063</v>
      </c>
      <c r="AG1817" s="121">
        <f t="array" ref="AG1817">INDEX($AW$11:$BA$66,MATCH($C1817&amp;$G1817,$AO$11:$AO$66&amp;$AP$11:$AP$66,0),COUNTIF($AW$10:$BA$10,"&lt;"&amp;AD1817)+1)</f>
        <v>1.4999999999999999E-4</v>
      </c>
    </row>
    <row r="1818" spans="2:33" ht="12.75" customHeight="1" x14ac:dyDescent="0.3">
      <c r="B1818" s="81" t="str">
        <f t="shared" si="417"/>
        <v>1 7/16-28 UN</v>
      </c>
      <c r="C1818" s="71" t="s">
        <v>498</v>
      </c>
      <c r="D1818" s="71"/>
      <c r="E1818" s="79" t="s">
        <v>604</v>
      </c>
      <c r="F1818" s="82" t="s">
        <v>531</v>
      </c>
      <c r="G1818" s="58">
        <v>28</v>
      </c>
      <c r="H1818" s="71" t="s">
        <v>521</v>
      </c>
      <c r="I1818" s="71" t="s">
        <v>661</v>
      </c>
      <c r="J1818" s="71" t="s">
        <v>588</v>
      </c>
      <c r="K1818" s="71" t="s">
        <v>600</v>
      </c>
      <c r="L1818" s="85">
        <f t="shared" si="418"/>
        <v>36.512500000000003</v>
      </c>
      <c r="M1818" s="85">
        <f t="shared" si="419"/>
        <v>0.90710000000000002</v>
      </c>
      <c r="N1818" s="71">
        <v>60</v>
      </c>
      <c r="O1818" s="100">
        <f t="shared" si="420"/>
        <v>36.238199999999999</v>
      </c>
      <c r="P1818" s="85">
        <f t="shared" si="421"/>
        <v>0</v>
      </c>
      <c r="Q1818" s="58">
        <f t="shared" si="422"/>
        <v>12.7</v>
      </c>
      <c r="R1818" s="100">
        <f t="shared" si="423"/>
        <v>35.845399999999998</v>
      </c>
      <c r="S1818" s="85">
        <f t="shared" si="424"/>
        <v>0</v>
      </c>
      <c r="T1818" s="58">
        <f t="shared" si="425"/>
        <v>3.8</v>
      </c>
      <c r="U1818" s="58">
        <f t="shared" si="426"/>
        <v>3.8</v>
      </c>
      <c r="V1818" s="58">
        <f t="array" ref="V1818">INDEX(AS$11:AS$66,MATCH(C1818&amp;G1818,AO$11:AO$66&amp;AP$11:AP$66,0),0)</f>
        <v>8</v>
      </c>
      <c r="X1818" s="120">
        <f t="shared" si="427"/>
        <v>3.5714285714285712E-2</v>
      </c>
      <c r="Y1818" s="61">
        <f t="array" ref="Y1818">INDEX($AQ$11:$AR$66,MATCH($C1818&amp;$G1818,$AO$11:$AO$66&amp;$AP$11:$AP$66,0),COUNTIF($AQ$10:$AR$10,"&lt;"&amp;Z1818)+1)</f>
        <v>1.4999999999999999E-4</v>
      </c>
      <c r="Z1818" s="61">
        <f>INDEX(AJ$11:AJ$92,MATCH(F1818,AI$11:AI$92,0))</f>
        <v>1.4375</v>
      </c>
      <c r="AA1818" s="61">
        <f t="array" ref="AA1818">INDEX($AT$11:$AV$66,MATCH($C1818&amp;$G1818,$AO$11:$AO$66&amp;$AP$11:$AP$66,0),COUNTIF($AT$10:$AV$10,"&lt;"&amp;Z1818)+1)</f>
        <v>5.0000000000000001E-4</v>
      </c>
      <c r="AB1818" s="111">
        <f t="shared" si="428"/>
        <v>1.4143028909700597</v>
      </c>
      <c r="AC1818" s="121">
        <f t="array" ref="AC1818">INDEX($AW$11:$BA$66,MATCH($C1818&amp;$G1818,$AO$11:$AO$66&amp;$AP$11:$AP$66,0),COUNTIF($AW$10:$BA$10,"&lt;"&amp;Z1818)+1)</f>
        <v>1.4999999999999999E-4</v>
      </c>
      <c r="AD1818" s="62">
        <v>1.4267000000000001</v>
      </c>
      <c r="AE1818" s="61">
        <f t="array" ref="AE1818">INDEX($AT$11:$AV$66,MATCH($C1818&amp;$G1818,$AO$11:$AO$66&amp;$AP$11:$AP$66,0),COUNTIF($AT$10:$AV$10,"&lt;"&amp;AD1818)+1)</f>
        <v>5.0000000000000001E-4</v>
      </c>
      <c r="AF1818" s="111">
        <f t="shared" si="429"/>
        <v>1.4112352606467065</v>
      </c>
      <c r="AG1818" s="121">
        <f t="array" ref="AG1818">INDEX($AW$11:$BA$66,MATCH($C1818&amp;$G1818,$AO$11:$AO$66&amp;$AP$11:$AP$66,0),COUNTIF($AW$10:$BA$10,"&lt;"&amp;AD1818)+1)</f>
        <v>1.4999999999999999E-4</v>
      </c>
    </row>
    <row r="1819" spans="2:33" ht="12.75" customHeight="1" x14ac:dyDescent="0.3">
      <c r="B1819" s="81" t="str">
        <f t="shared" si="417"/>
        <v>1 1/2-8 UN</v>
      </c>
      <c r="C1819" s="71" t="s">
        <v>498</v>
      </c>
      <c r="D1819" s="71"/>
      <c r="E1819" s="79" t="s">
        <v>604</v>
      </c>
      <c r="F1819" s="82" t="s">
        <v>54</v>
      </c>
      <c r="G1819" s="58">
        <v>8</v>
      </c>
      <c r="H1819" s="71" t="s">
        <v>521</v>
      </c>
      <c r="I1819" s="71" t="s">
        <v>660</v>
      </c>
      <c r="J1819" s="71" t="s">
        <v>588</v>
      </c>
      <c r="K1819" s="71" t="s">
        <v>600</v>
      </c>
      <c r="L1819" s="85">
        <f t="shared" si="418"/>
        <v>38.0441</v>
      </c>
      <c r="M1819" s="85">
        <f t="shared" si="419"/>
        <v>3.1749999999999998</v>
      </c>
      <c r="N1819" s="71">
        <v>60</v>
      </c>
      <c r="O1819" s="100">
        <f t="shared" si="420"/>
        <v>37.170400000000001</v>
      </c>
      <c r="P1819" s="85">
        <f t="shared" si="421"/>
        <v>0</v>
      </c>
      <c r="Q1819" s="58">
        <f t="shared" si="422"/>
        <v>17.8</v>
      </c>
      <c r="R1819" s="100">
        <f t="shared" si="423"/>
        <v>35.795499999999997</v>
      </c>
      <c r="S1819" s="85">
        <f t="shared" si="424"/>
        <v>0</v>
      </c>
      <c r="T1819" s="58">
        <f t="shared" si="425"/>
        <v>5.0999999999999996</v>
      </c>
      <c r="U1819" s="58">
        <f t="shared" si="426"/>
        <v>6.4</v>
      </c>
      <c r="V1819" s="58">
        <f t="array" ref="V1819">INDEX(AS$11:AS$66,MATCH(C1819&amp;G1819,AO$11:AO$66&amp;AP$11:AP$66,0),0)</f>
        <v>5</v>
      </c>
      <c r="X1819" s="120">
        <f t="shared" si="427"/>
        <v>0.125</v>
      </c>
      <c r="Y1819" s="61">
        <f t="array" ref="Y1819">INDEX($AQ$11:$AR$66,MATCH($C1819&amp;$G1819,$AO$11:$AO$66&amp;$AP$11:$AP$66,0),COUNTIF($AQ$10:$AR$10,"&lt;"&amp;Z1819)+1)</f>
        <v>2.5000000000000001E-4</v>
      </c>
      <c r="Z1819" s="123">
        <v>1.4978</v>
      </c>
      <c r="AA1819" s="61">
        <f t="array" ref="AA1819">INDEX($AT$11:$AV$66,MATCH($C1819&amp;$G1819,$AO$11:$AO$66&amp;$AP$11:$AP$66,0),COUNTIF($AT$10:$AV$10,"&lt;"&amp;Z1819)+1)</f>
        <v>6.9999999999999999E-4</v>
      </c>
      <c r="AB1819" s="111">
        <f t="shared" si="428"/>
        <v>1.4166101183952089</v>
      </c>
      <c r="AC1819" s="121">
        <f t="array" ref="AC1819">INDEX($AW$11:$BA$66,MATCH($C1819&amp;$G1819,$AO$11:$AO$66&amp;$AP$11:$AP$66,0),COUNTIF($AW$10:$BA$10,"&lt;"&amp;Z1819)+1)</f>
        <v>2.0000000000000001E-4</v>
      </c>
      <c r="AD1819" s="62">
        <v>1.4634</v>
      </c>
      <c r="AE1819" s="61">
        <f t="array" ref="AE1819">INDEX($AT$11:$AV$66,MATCH($C1819&amp;$G1819,$AO$11:$AO$66&amp;$AP$11:$AP$66,0),COUNTIF($AT$10:$AV$10,"&lt;"&amp;AD1819)+1)</f>
        <v>6.9999999999999999E-4</v>
      </c>
      <c r="AF1819" s="111">
        <f t="shared" si="429"/>
        <v>1.4092734122634727</v>
      </c>
      <c r="AG1819" s="121">
        <f t="array" ref="AG1819">INDEX($AW$11:$BA$66,MATCH($C1819&amp;$G1819,$AO$11:$AO$66&amp;$AP$11:$AP$66,0),COUNTIF($AW$10:$BA$10,"&lt;"&amp;AD1819)+1)</f>
        <v>2.0000000000000001E-4</v>
      </c>
    </row>
    <row r="1820" spans="2:33" ht="12.75" customHeight="1" x14ac:dyDescent="0.3">
      <c r="B1820" s="81" t="str">
        <f t="shared" si="417"/>
        <v>1 1/2-8 UN</v>
      </c>
      <c r="C1820" s="71" t="s">
        <v>498</v>
      </c>
      <c r="D1820" s="71"/>
      <c r="E1820" s="79" t="s">
        <v>604</v>
      </c>
      <c r="F1820" s="82" t="s">
        <v>54</v>
      </c>
      <c r="G1820" s="58">
        <v>8</v>
      </c>
      <c r="H1820" s="71" t="s">
        <v>521</v>
      </c>
      <c r="I1820" s="71" t="s">
        <v>661</v>
      </c>
      <c r="J1820" s="71" t="s">
        <v>588</v>
      </c>
      <c r="K1820" s="71" t="s">
        <v>600</v>
      </c>
      <c r="L1820" s="85">
        <f t="shared" si="418"/>
        <v>38.1</v>
      </c>
      <c r="M1820" s="85">
        <f t="shared" si="419"/>
        <v>3.1749999999999998</v>
      </c>
      <c r="N1820" s="71">
        <v>60</v>
      </c>
      <c r="O1820" s="100">
        <f t="shared" si="420"/>
        <v>37.271999999999998</v>
      </c>
      <c r="P1820" s="85">
        <f t="shared" si="421"/>
        <v>0</v>
      </c>
      <c r="Q1820" s="58">
        <f t="shared" si="422"/>
        <v>17.8</v>
      </c>
      <c r="R1820" s="100">
        <f t="shared" si="423"/>
        <v>35.897100000000002</v>
      </c>
      <c r="S1820" s="85">
        <f t="shared" si="424"/>
        <v>0</v>
      </c>
      <c r="T1820" s="58">
        <f t="shared" si="425"/>
        <v>5.0999999999999996</v>
      </c>
      <c r="U1820" s="58">
        <f t="shared" si="426"/>
        <v>6.4</v>
      </c>
      <c r="V1820" s="58">
        <f t="array" ref="V1820">INDEX(AS$11:AS$66,MATCH(C1820&amp;G1820,AO$11:AO$66&amp;AP$11:AP$66,0),0)</f>
        <v>5</v>
      </c>
      <c r="X1820" s="120">
        <f t="shared" si="427"/>
        <v>0.125</v>
      </c>
      <c r="Y1820" s="61">
        <f t="array" ref="Y1820">INDEX($AQ$11:$AR$66,MATCH($C1820&amp;$G1820,$AO$11:$AO$66&amp;$AP$11:$AP$66,0),COUNTIF($AQ$10:$AR$10,"&lt;"&amp;Z1820)+1)</f>
        <v>2.5000000000000001E-4</v>
      </c>
      <c r="Z1820" s="61">
        <f>INDEX(AJ$11:AJ$92,MATCH(F1820,AI$11:AI$92,0))</f>
        <v>1.5</v>
      </c>
      <c r="AA1820" s="61">
        <f t="array" ref="AA1820">INDEX($AT$11:$AV$66,MATCH($C1820&amp;$G1820,$AO$11:$AO$66&amp;$AP$11:$AP$66,0),COUNTIF($AT$10:$AV$10,"&lt;"&amp;Z1820)+1)</f>
        <v>6.9999999999999999E-4</v>
      </c>
      <c r="AB1820" s="111">
        <f t="shared" si="428"/>
        <v>1.4188101183952089</v>
      </c>
      <c r="AC1820" s="121">
        <f t="array" ref="AC1820">INDEX($AW$11:$BA$66,MATCH($C1820&amp;$G1820,$AO$11:$AO$66&amp;$AP$11:$AP$66,0),COUNTIF($AW$10:$BA$10,"&lt;"&amp;Z1820)+1)</f>
        <v>2.0000000000000001E-4</v>
      </c>
      <c r="AD1820" s="62">
        <v>1.4674</v>
      </c>
      <c r="AE1820" s="61">
        <f t="array" ref="AE1820">INDEX($AT$11:$AV$66,MATCH($C1820&amp;$G1820,$AO$11:$AO$66&amp;$AP$11:$AP$66,0),COUNTIF($AT$10:$AV$10,"&lt;"&amp;AD1820)+1)</f>
        <v>6.9999999999999999E-4</v>
      </c>
      <c r="AF1820" s="111">
        <f t="shared" si="429"/>
        <v>1.4132734122634727</v>
      </c>
      <c r="AG1820" s="121">
        <f t="array" ref="AG1820">INDEX($AW$11:$BA$66,MATCH($C1820&amp;$G1820,$AO$11:$AO$66&amp;$AP$11:$AP$66,0),COUNTIF($AW$10:$BA$10,"&lt;"&amp;AD1820)+1)</f>
        <v>2.0000000000000001E-4</v>
      </c>
    </row>
    <row r="1821" spans="2:33" ht="12.75" customHeight="1" x14ac:dyDescent="0.3">
      <c r="B1821" s="81" t="str">
        <f t="shared" si="417"/>
        <v>1 1/2-16 UN</v>
      </c>
      <c r="C1821" s="71" t="s">
        <v>498</v>
      </c>
      <c r="D1821" s="71"/>
      <c r="E1821" s="79" t="s">
        <v>604</v>
      </c>
      <c r="F1821" s="82" t="s">
        <v>54</v>
      </c>
      <c r="G1821" s="58">
        <v>16</v>
      </c>
      <c r="H1821" s="71" t="s">
        <v>521</v>
      </c>
      <c r="I1821" s="71" t="s">
        <v>660</v>
      </c>
      <c r="J1821" s="71" t="s">
        <v>588</v>
      </c>
      <c r="K1821" s="71" t="s">
        <v>600</v>
      </c>
      <c r="L1821" s="85">
        <f t="shared" si="418"/>
        <v>38.059399999999997</v>
      </c>
      <c r="M1821" s="85">
        <f t="shared" si="419"/>
        <v>1.5874999999999999</v>
      </c>
      <c r="N1821" s="71">
        <v>60</v>
      </c>
      <c r="O1821" s="100">
        <f t="shared" si="420"/>
        <v>37.584400000000002</v>
      </c>
      <c r="P1821" s="85">
        <f t="shared" si="421"/>
        <v>0</v>
      </c>
      <c r="Q1821" s="58">
        <f t="shared" si="422"/>
        <v>15.2</v>
      </c>
      <c r="R1821" s="100">
        <f t="shared" si="423"/>
        <v>36.896999999999998</v>
      </c>
      <c r="S1821" s="85">
        <f t="shared" si="424"/>
        <v>0</v>
      </c>
      <c r="T1821" s="58">
        <f t="shared" si="425"/>
        <v>5.0999999999999996</v>
      </c>
      <c r="U1821" s="58">
        <f t="shared" si="426"/>
        <v>3.8</v>
      </c>
      <c r="V1821" s="58">
        <f t="array" ref="V1821">INDEX(AS$11:AS$66,MATCH(C1821&amp;G1821,AO$11:AO$66&amp;AP$11:AP$66,0),0)</f>
        <v>8</v>
      </c>
      <c r="X1821" s="120">
        <f t="shared" si="427"/>
        <v>6.25E-2</v>
      </c>
      <c r="Y1821" s="61">
        <f t="array" ref="Y1821">INDEX($AQ$11:$AR$66,MATCH($C1821&amp;$G1821,$AO$11:$AO$66&amp;$AP$11:$AP$66,0),COUNTIF($AQ$10:$AR$10,"&lt;"&amp;Z1821)+1)</f>
        <v>1.4999999999999999E-4</v>
      </c>
      <c r="Z1821" s="123">
        <v>1.4984</v>
      </c>
      <c r="AA1821" s="61">
        <f t="array" ref="AA1821">INDEX($AT$11:$AV$66,MATCH($C1821&amp;$G1821,$AO$11:$AO$66&amp;$AP$11:$AP$66,0),COUNTIF($AT$10:$AV$10,"&lt;"&amp;Z1821)+1)</f>
        <v>5.9999999999999995E-4</v>
      </c>
      <c r="AB1821" s="111">
        <f t="shared" si="428"/>
        <v>1.4578050591976044</v>
      </c>
      <c r="AC1821" s="121">
        <f t="array" ref="AC1821">INDEX($AW$11:$BA$66,MATCH($C1821&amp;$G1821,$AO$11:$AO$66&amp;$AP$11:$AP$66,0),COUNTIF($AW$10:$BA$10,"&lt;"&amp;Z1821)+1)</f>
        <v>2.0000000000000001E-4</v>
      </c>
      <c r="AD1821" s="62">
        <v>1.4797</v>
      </c>
      <c r="AE1821" s="61">
        <f t="array" ref="AE1821">INDEX($AT$11:$AV$66,MATCH($C1821&amp;$G1821,$AO$11:$AO$66&amp;$AP$11:$AP$66,0),COUNTIF($AT$10:$AV$10,"&lt;"&amp;AD1821)+1)</f>
        <v>5.9999999999999995E-4</v>
      </c>
      <c r="AF1821" s="111">
        <f t="shared" si="429"/>
        <v>1.4526367061317362</v>
      </c>
      <c r="AG1821" s="121">
        <f t="array" ref="AG1821">INDEX($AW$11:$BA$66,MATCH($C1821&amp;$G1821,$AO$11:$AO$66&amp;$AP$11:$AP$66,0),COUNTIF($AW$10:$BA$10,"&lt;"&amp;AD1821)+1)</f>
        <v>2.0000000000000001E-4</v>
      </c>
    </row>
    <row r="1822" spans="2:33" ht="12.75" customHeight="1" x14ac:dyDescent="0.3">
      <c r="B1822" s="81" t="str">
        <f t="shared" si="417"/>
        <v>1 1/2-16 UN</v>
      </c>
      <c r="C1822" s="71" t="s">
        <v>498</v>
      </c>
      <c r="D1822" s="71"/>
      <c r="E1822" s="79" t="s">
        <v>604</v>
      </c>
      <c r="F1822" s="82" t="s">
        <v>54</v>
      </c>
      <c r="G1822" s="58">
        <v>16</v>
      </c>
      <c r="H1822" s="71" t="s">
        <v>521</v>
      </c>
      <c r="I1822" s="71" t="s">
        <v>661</v>
      </c>
      <c r="J1822" s="71" t="s">
        <v>588</v>
      </c>
      <c r="K1822" s="71" t="s">
        <v>600</v>
      </c>
      <c r="L1822" s="85">
        <f t="shared" si="418"/>
        <v>38.1</v>
      </c>
      <c r="M1822" s="85">
        <f t="shared" si="419"/>
        <v>1.5874999999999999</v>
      </c>
      <c r="N1822" s="71">
        <v>60</v>
      </c>
      <c r="O1822" s="100">
        <f t="shared" si="420"/>
        <v>37.658000000000001</v>
      </c>
      <c r="P1822" s="85">
        <f t="shared" si="421"/>
        <v>0</v>
      </c>
      <c r="Q1822" s="58">
        <f t="shared" si="422"/>
        <v>15.2</v>
      </c>
      <c r="R1822" s="100">
        <f t="shared" si="423"/>
        <v>36.970599999999997</v>
      </c>
      <c r="S1822" s="85">
        <f t="shared" si="424"/>
        <v>0</v>
      </c>
      <c r="T1822" s="58">
        <f t="shared" si="425"/>
        <v>5.0999999999999996</v>
      </c>
      <c r="U1822" s="58">
        <f t="shared" si="426"/>
        <v>3.8</v>
      </c>
      <c r="V1822" s="58">
        <f t="array" ref="V1822">INDEX(AS$11:AS$66,MATCH(C1822&amp;G1822,AO$11:AO$66&amp;AP$11:AP$66,0),0)</f>
        <v>8</v>
      </c>
      <c r="X1822" s="120">
        <f t="shared" si="427"/>
        <v>6.25E-2</v>
      </c>
      <c r="Y1822" s="61">
        <f t="array" ref="Y1822">INDEX($AQ$11:$AR$66,MATCH($C1822&amp;$G1822,$AO$11:$AO$66&amp;$AP$11:$AP$66,0),COUNTIF($AQ$10:$AR$10,"&lt;"&amp;Z1822)+1)</f>
        <v>1.4999999999999999E-4</v>
      </c>
      <c r="Z1822" s="61">
        <f>INDEX(AJ$11:AJ$92,MATCH(F1822,AI$11:AI$92,0))</f>
        <v>1.5</v>
      </c>
      <c r="AA1822" s="61">
        <f t="array" ref="AA1822">INDEX($AT$11:$AV$66,MATCH($C1822&amp;$G1822,$AO$11:$AO$66&amp;$AP$11:$AP$66,0),COUNTIF($AT$10:$AV$10,"&lt;"&amp;Z1822)+1)</f>
        <v>5.9999999999999995E-4</v>
      </c>
      <c r="AB1822" s="111">
        <f t="shared" si="428"/>
        <v>1.4594050591976044</v>
      </c>
      <c r="AC1822" s="121">
        <f t="array" ref="AC1822">INDEX($AW$11:$BA$66,MATCH($C1822&amp;$G1822,$AO$11:$AO$66&amp;$AP$11:$AP$66,0),COUNTIF($AW$10:$BA$10,"&lt;"&amp;Z1822)+1)</f>
        <v>2.0000000000000001E-4</v>
      </c>
      <c r="AD1822" s="62">
        <v>1.4825999999999999</v>
      </c>
      <c r="AE1822" s="61">
        <f t="array" ref="AE1822">INDEX($AT$11:$AV$66,MATCH($C1822&amp;$G1822,$AO$11:$AO$66&amp;$AP$11:$AP$66,0),COUNTIF($AT$10:$AV$10,"&lt;"&amp;AD1822)+1)</f>
        <v>5.9999999999999995E-4</v>
      </c>
      <c r="AF1822" s="111">
        <f t="shared" si="429"/>
        <v>1.4555367061317361</v>
      </c>
      <c r="AG1822" s="121">
        <f t="array" ref="AG1822">INDEX($AW$11:$BA$66,MATCH($C1822&amp;$G1822,$AO$11:$AO$66&amp;$AP$11:$AP$66,0),COUNTIF($AW$10:$BA$10,"&lt;"&amp;AD1822)+1)</f>
        <v>2.0000000000000001E-4</v>
      </c>
    </row>
    <row r="1823" spans="2:33" ht="12.75" customHeight="1" x14ac:dyDescent="0.3">
      <c r="B1823" s="81" t="str">
        <f t="shared" si="417"/>
        <v>1 1/2-18 UNEF</v>
      </c>
      <c r="C1823" s="71" t="s">
        <v>498</v>
      </c>
      <c r="D1823" s="71"/>
      <c r="E1823" s="79" t="s">
        <v>48</v>
      </c>
      <c r="F1823" s="82" t="s">
        <v>54</v>
      </c>
      <c r="G1823" s="58">
        <v>18</v>
      </c>
      <c r="H1823" s="71" t="s">
        <v>521</v>
      </c>
      <c r="I1823" s="71" t="s">
        <v>660</v>
      </c>
      <c r="J1823" s="71" t="s">
        <v>588</v>
      </c>
      <c r="K1823" s="71" t="s">
        <v>600</v>
      </c>
      <c r="L1823" s="85">
        <f t="shared" si="418"/>
        <v>38.061900000000001</v>
      </c>
      <c r="M1823" s="85">
        <f t="shared" si="419"/>
        <v>1.4111</v>
      </c>
      <c r="N1823" s="71">
        <v>60</v>
      </c>
      <c r="O1823" s="100">
        <f t="shared" si="420"/>
        <v>37.630099999999999</v>
      </c>
      <c r="P1823" s="85">
        <f t="shared" si="421"/>
        <v>0</v>
      </c>
      <c r="Q1823" s="58">
        <f t="shared" si="422"/>
        <v>12.7</v>
      </c>
      <c r="R1823" s="100">
        <f t="shared" si="423"/>
        <v>37.019100000000002</v>
      </c>
      <c r="S1823" s="85">
        <f t="shared" si="424"/>
        <v>0</v>
      </c>
      <c r="T1823" s="58">
        <f t="shared" si="425"/>
        <v>3.8</v>
      </c>
      <c r="U1823" s="58">
        <f t="shared" si="426"/>
        <v>3.8</v>
      </c>
      <c r="V1823" s="58">
        <f t="array" ref="V1823">INDEX(AS$11:AS$66,MATCH(C1823&amp;G1823,AO$11:AO$66&amp;AP$11:AP$66,0),0)</f>
        <v>8</v>
      </c>
      <c r="X1823" s="120">
        <f t="shared" si="427"/>
        <v>5.5555555555555552E-2</v>
      </c>
      <c r="Y1823" s="61">
        <f t="array" ref="Y1823">INDEX($AQ$11:$AR$66,MATCH($C1823&amp;$G1823,$AO$11:$AO$66&amp;$AP$11:$AP$66,0),COUNTIF($AQ$10:$AR$10,"&lt;"&amp;Z1823)+1)</f>
        <v>1.4999999999999999E-4</v>
      </c>
      <c r="Z1823" s="123">
        <v>1.4984999999999999</v>
      </c>
      <c r="AA1823" s="61">
        <f t="array" ref="AA1823">INDEX($AT$11:$AV$66,MATCH($C1823&amp;$G1823,$AO$11:$AO$66&amp;$AP$11:$AP$66,0),COUNTIF($AT$10:$AV$10,"&lt;"&amp;Z1823)+1)</f>
        <v>5.0000000000000001E-4</v>
      </c>
      <c r="AB1823" s="111">
        <f t="shared" si="428"/>
        <v>1.4624156081756483</v>
      </c>
      <c r="AC1823" s="121">
        <f t="array" ref="AC1823">INDEX($AW$11:$BA$66,MATCH($C1823&amp;$G1823,$AO$11:$AO$66&amp;$AP$11:$AP$66,0),COUNTIF($AW$10:$BA$10,"&lt;"&amp;Z1823)+1)</f>
        <v>1.4999999999999999E-4</v>
      </c>
      <c r="AD1823" s="62">
        <v>1.4815</v>
      </c>
      <c r="AE1823" s="61">
        <f t="array" ref="AE1823">INDEX($AT$11:$AV$66,MATCH($C1823&amp;$G1823,$AO$11:$AO$66&amp;$AP$11:$AP$66,0),COUNTIF($AT$10:$AV$10,"&lt;"&amp;AD1823)+1)</f>
        <v>5.0000000000000001E-4</v>
      </c>
      <c r="AF1823" s="111">
        <f t="shared" si="429"/>
        <v>1.4574437387837655</v>
      </c>
      <c r="AG1823" s="121">
        <f t="array" ref="AG1823">INDEX($AW$11:$BA$66,MATCH($C1823&amp;$G1823,$AO$11:$AO$66&amp;$AP$11:$AP$66,0),COUNTIF($AW$10:$BA$10,"&lt;"&amp;AD1823)+1)</f>
        <v>1.4999999999999999E-4</v>
      </c>
    </row>
    <row r="1824" spans="2:33" ht="12.75" customHeight="1" x14ac:dyDescent="0.3">
      <c r="B1824" s="81" t="str">
        <f t="shared" si="417"/>
        <v>1 1/2-18 UNEF</v>
      </c>
      <c r="C1824" s="71" t="s">
        <v>498</v>
      </c>
      <c r="D1824" s="71"/>
      <c r="E1824" s="79" t="s">
        <v>48</v>
      </c>
      <c r="F1824" s="82" t="s">
        <v>54</v>
      </c>
      <c r="G1824" s="58">
        <v>18</v>
      </c>
      <c r="H1824" s="71" t="s">
        <v>521</v>
      </c>
      <c r="I1824" s="71" t="s">
        <v>661</v>
      </c>
      <c r="J1824" s="71" t="s">
        <v>588</v>
      </c>
      <c r="K1824" s="71" t="s">
        <v>600</v>
      </c>
      <c r="L1824" s="85">
        <f t="shared" si="418"/>
        <v>38.1</v>
      </c>
      <c r="M1824" s="85">
        <f t="shared" si="419"/>
        <v>1.4111</v>
      </c>
      <c r="N1824" s="71">
        <v>60</v>
      </c>
      <c r="O1824" s="100">
        <f t="shared" si="420"/>
        <v>37.7012</v>
      </c>
      <c r="P1824" s="85">
        <f t="shared" si="421"/>
        <v>0</v>
      </c>
      <c r="Q1824" s="58">
        <f t="shared" si="422"/>
        <v>12.7</v>
      </c>
      <c r="R1824" s="100">
        <f t="shared" si="423"/>
        <v>37.090200000000003</v>
      </c>
      <c r="S1824" s="85">
        <f t="shared" si="424"/>
        <v>0</v>
      </c>
      <c r="T1824" s="58">
        <f t="shared" si="425"/>
        <v>3.8</v>
      </c>
      <c r="U1824" s="58">
        <f t="shared" si="426"/>
        <v>3.8</v>
      </c>
      <c r="V1824" s="58">
        <f t="array" ref="V1824">INDEX(AS$11:AS$66,MATCH(C1824&amp;G1824,AO$11:AO$66&amp;AP$11:AP$66,0),0)</f>
        <v>8</v>
      </c>
      <c r="X1824" s="120">
        <f t="shared" si="427"/>
        <v>5.5555555555555552E-2</v>
      </c>
      <c r="Y1824" s="61">
        <f t="array" ref="Y1824">INDEX($AQ$11:$AR$66,MATCH($C1824&amp;$G1824,$AO$11:$AO$66&amp;$AP$11:$AP$66,0),COUNTIF($AQ$10:$AR$10,"&lt;"&amp;Z1824)+1)</f>
        <v>1.4999999999999999E-4</v>
      </c>
      <c r="Z1824" s="61">
        <f>INDEX(AJ$11:AJ$92,MATCH(F1824,AI$11:AI$92,0))</f>
        <v>1.5</v>
      </c>
      <c r="AA1824" s="61">
        <f t="array" ref="AA1824">INDEX($AT$11:$AV$66,MATCH($C1824&amp;$G1824,$AO$11:$AO$66&amp;$AP$11:$AP$66,0),COUNTIF($AT$10:$AV$10,"&lt;"&amp;Z1824)+1)</f>
        <v>5.0000000000000001E-4</v>
      </c>
      <c r="AB1824" s="111">
        <f t="shared" si="428"/>
        <v>1.4639156081756484</v>
      </c>
      <c r="AC1824" s="121">
        <f t="array" ref="AC1824">INDEX($AW$11:$BA$66,MATCH($C1824&amp;$G1824,$AO$11:$AO$66&amp;$AP$11:$AP$66,0),COUNTIF($AW$10:$BA$10,"&lt;"&amp;Z1824)+1)</f>
        <v>1.4999999999999999E-4</v>
      </c>
      <c r="AD1824" s="62">
        <v>1.4843</v>
      </c>
      <c r="AE1824" s="61">
        <f t="array" ref="AE1824">INDEX($AT$11:$AV$66,MATCH($C1824&amp;$G1824,$AO$11:$AO$66&amp;$AP$11:$AP$66,0),COUNTIF($AT$10:$AV$10,"&lt;"&amp;AD1824)+1)</f>
        <v>5.0000000000000001E-4</v>
      </c>
      <c r="AF1824" s="111">
        <f t="shared" si="429"/>
        <v>1.4602437387837655</v>
      </c>
      <c r="AG1824" s="121">
        <f t="array" ref="AG1824">INDEX($AW$11:$BA$66,MATCH($C1824&amp;$G1824,$AO$11:$AO$66&amp;$AP$11:$AP$66,0),COUNTIF($AW$10:$BA$10,"&lt;"&amp;AD1824)+1)</f>
        <v>1.4999999999999999E-4</v>
      </c>
    </row>
    <row r="1825" spans="2:33" ht="12.75" customHeight="1" x14ac:dyDescent="0.3">
      <c r="B1825" s="81" t="str">
        <f t="shared" si="417"/>
        <v>1 1/2-20 UN</v>
      </c>
      <c r="C1825" s="71" t="s">
        <v>498</v>
      </c>
      <c r="D1825" s="71"/>
      <c r="E1825" s="79" t="s">
        <v>604</v>
      </c>
      <c r="F1825" s="82" t="s">
        <v>54</v>
      </c>
      <c r="G1825" s="58">
        <v>20</v>
      </c>
      <c r="H1825" s="71" t="s">
        <v>521</v>
      </c>
      <c r="I1825" s="71" t="s">
        <v>660</v>
      </c>
      <c r="J1825" s="71" t="s">
        <v>588</v>
      </c>
      <c r="K1825" s="71" t="s">
        <v>600</v>
      </c>
      <c r="L1825" s="85">
        <f t="shared" si="418"/>
        <v>38.064399999999999</v>
      </c>
      <c r="M1825" s="85">
        <f t="shared" si="419"/>
        <v>1.27</v>
      </c>
      <c r="N1825" s="71">
        <v>60</v>
      </c>
      <c r="O1825" s="100">
        <f t="shared" si="420"/>
        <v>37.668199999999999</v>
      </c>
      <c r="P1825" s="85">
        <f t="shared" si="421"/>
        <v>0</v>
      </c>
      <c r="Q1825" s="58">
        <f t="shared" si="422"/>
        <v>12.7</v>
      </c>
      <c r="R1825" s="100">
        <f t="shared" si="423"/>
        <v>37.118299999999998</v>
      </c>
      <c r="S1825" s="85">
        <f t="shared" si="424"/>
        <v>0</v>
      </c>
      <c r="T1825" s="58">
        <f t="shared" si="425"/>
        <v>3.8</v>
      </c>
      <c r="U1825" s="58">
        <f t="shared" si="426"/>
        <v>3.8</v>
      </c>
      <c r="V1825" s="58">
        <f t="array" ref="V1825">INDEX(AS$11:AS$66,MATCH(C1825&amp;G1825,AO$11:AO$66&amp;AP$11:AP$66,0),0)</f>
        <v>8</v>
      </c>
      <c r="X1825" s="120">
        <f t="shared" si="427"/>
        <v>0.05</v>
      </c>
      <c r="Y1825" s="61">
        <f t="array" ref="Y1825">INDEX($AQ$11:$AR$66,MATCH($C1825&amp;$G1825,$AO$11:$AO$66&amp;$AP$11:$AP$66,0),COUNTIF($AQ$10:$AR$10,"&lt;"&amp;Z1825)+1)</f>
        <v>1.4999999999999999E-4</v>
      </c>
      <c r="Z1825" s="123">
        <v>1.4985999999999999</v>
      </c>
      <c r="AA1825" s="61">
        <f t="array" ref="AA1825">INDEX($AT$11:$AV$66,MATCH($C1825&amp;$G1825,$AO$11:$AO$66&amp;$AP$11:$AP$66,0),COUNTIF($AT$10:$AV$10,"&lt;"&amp;Z1825)+1)</f>
        <v>5.0000000000000001E-4</v>
      </c>
      <c r="AB1825" s="111">
        <f t="shared" si="428"/>
        <v>1.4661240473580834</v>
      </c>
      <c r="AC1825" s="121">
        <f t="array" ref="AC1825">INDEX($AW$11:$BA$66,MATCH($C1825&amp;$G1825,$AO$11:$AO$66&amp;$AP$11:$AP$66,0),COUNTIF($AW$10:$BA$10,"&lt;"&amp;Z1825)+1)</f>
        <v>1.4999999999999999E-4</v>
      </c>
      <c r="AD1825" s="62">
        <v>1.4830000000000001</v>
      </c>
      <c r="AE1825" s="61">
        <f t="array" ref="AE1825">INDEX($AT$11:$AV$66,MATCH($C1825&amp;$G1825,$AO$11:$AO$66&amp;$AP$11:$AP$66,0),COUNTIF($AT$10:$AV$10,"&lt;"&amp;AD1825)+1)</f>
        <v>5.0000000000000001E-4</v>
      </c>
      <c r="AF1825" s="111">
        <f t="shared" si="429"/>
        <v>1.4613493649053892</v>
      </c>
      <c r="AG1825" s="121">
        <f t="array" ref="AG1825">INDEX($AW$11:$BA$66,MATCH($C1825&amp;$G1825,$AO$11:$AO$66&amp;$AP$11:$AP$66,0),COUNTIF($AW$10:$BA$10,"&lt;"&amp;AD1825)+1)</f>
        <v>1.4999999999999999E-4</v>
      </c>
    </row>
    <row r="1826" spans="2:33" ht="12.75" customHeight="1" x14ac:dyDescent="0.3">
      <c r="B1826" s="81" t="str">
        <f t="shared" si="417"/>
        <v>1 1/2-20 UN</v>
      </c>
      <c r="C1826" s="71" t="s">
        <v>498</v>
      </c>
      <c r="D1826" s="71"/>
      <c r="E1826" s="79" t="s">
        <v>604</v>
      </c>
      <c r="F1826" s="82" t="s">
        <v>54</v>
      </c>
      <c r="G1826" s="58">
        <v>20</v>
      </c>
      <c r="H1826" s="71" t="s">
        <v>521</v>
      </c>
      <c r="I1826" s="71" t="s">
        <v>661</v>
      </c>
      <c r="J1826" s="71" t="s">
        <v>588</v>
      </c>
      <c r="K1826" s="71" t="s">
        <v>600</v>
      </c>
      <c r="L1826" s="85">
        <f t="shared" si="418"/>
        <v>38.1</v>
      </c>
      <c r="M1826" s="85">
        <f t="shared" si="419"/>
        <v>1.27</v>
      </c>
      <c r="N1826" s="71">
        <v>60</v>
      </c>
      <c r="O1826" s="100">
        <f t="shared" si="420"/>
        <v>37.734200000000001</v>
      </c>
      <c r="P1826" s="85">
        <f t="shared" si="421"/>
        <v>0</v>
      </c>
      <c r="Q1826" s="58">
        <f t="shared" si="422"/>
        <v>12.7</v>
      </c>
      <c r="R1826" s="100">
        <f t="shared" si="423"/>
        <v>37.1843</v>
      </c>
      <c r="S1826" s="85">
        <f t="shared" si="424"/>
        <v>0</v>
      </c>
      <c r="T1826" s="58">
        <f t="shared" si="425"/>
        <v>3.8</v>
      </c>
      <c r="U1826" s="58">
        <f t="shared" si="426"/>
        <v>3.8</v>
      </c>
      <c r="V1826" s="58">
        <f t="array" ref="V1826">INDEX(AS$11:AS$66,MATCH(C1826&amp;G1826,AO$11:AO$66&amp;AP$11:AP$66,0),0)</f>
        <v>8</v>
      </c>
      <c r="X1826" s="120">
        <f t="shared" si="427"/>
        <v>0.05</v>
      </c>
      <c r="Y1826" s="61">
        <f t="array" ref="Y1826">INDEX($AQ$11:$AR$66,MATCH($C1826&amp;$G1826,$AO$11:$AO$66&amp;$AP$11:$AP$66,0),COUNTIF($AQ$10:$AR$10,"&lt;"&amp;Z1826)+1)</f>
        <v>1.4999999999999999E-4</v>
      </c>
      <c r="Z1826" s="61">
        <f>INDEX(AJ$11:AJ$92,MATCH(F1826,AI$11:AI$92,0))</f>
        <v>1.5</v>
      </c>
      <c r="AA1826" s="61">
        <f t="array" ref="AA1826">INDEX($AT$11:$AV$66,MATCH($C1826&amp;$G1826,$AO$11:$AO$66&amp;$AP$11:$AP$66,0),COUNTIF($AT$10:$AV$10,"&lt;"&amp;Z1826)+1)</f>
        <v>5.0000000000000001E-4</v>
      </c>
      <c r="AB1826" s="111">
        <f t="shared" si="428"/>
        <v>1.4675240473580835</v>
      </c>
      <c r="AC1826" s="121">
        <f t="array" ref="AC1826">INDEX($AW$11:$BA$66,MATCH($C1826&amp;$G1826,$AO$11:$AO$66&amp;$AP$11:$AP$66,0),COUNTIF($AW$10:$BA$10,"&lt;"&amp;Z1826)+1)</f>
        <v>1.4999999999999999E-4</v>
      </c>
      <c r="AD1826" s="62">
        <v>1.4856</v>
      </c>
      <c r="AE1826" s="61">
        <f t="array" ref="AE1826">INDEX($AT$11:$AV$66,MATCH($C1826&amp;$G1826,$AO$11:$AO$66&amp;$AP$11:$AP$66,0),COUNTIF($AT$10:$AV$10,"&lt;"&amp;AD1826)+1)</f>
        <v>5.0000000000000001E-4</v>
      </c>
      <c r="AF1826" s="111">
        <f t="shared" si="429"/>
        <v>1.463949364905389</v>
      </c>
      <c r="AG1826" s="121">
        <f t="array" ref="AG1826">INDEX($AW$11:$BA$66,MATCH($C1826&amp;$G1826,$AO$11:$AO$66&amp;$AP$11:$AP$66,0),COUNTIF($AW$10:$BA$10,"&lt;"&amp;AD1826)+1)</f>
        <v>1.4999999999999999E-4</v>
      </c>
    </row>
    <row r="1827" spans="2:33" ht="12.75" customHeight="1" x14ac:dyDescent="0.3">
      <c r="B1827" s="81" t="str">
        <f t="shared" si="417"/>
        <v>1 1/2-28 UN</v>
      </c>
      <c r="C1827" s="71" t="s">
        <v>498</v>
      </c>
      <c r="D1827" s="71"/>
      <c r="E1827" s="79" t="s">
        <v>604</v>
      </c>
      <c r="F1827" s="82" t="s">
        <v>54</v>
      </c>
      <c r="G1827" s="58">
        <v>28</v>
      </c>
      <c r="H1827" s="71" t="s">
        <v>521</v>
      </c>
      <c r="I1827" s="71" t="s">
        <v>660</v>
      </c>
      <c r="J1827" s="71" t="s">
        <v>588</v>
      </c>
      <c r="K1827" s="71" t="s">
        <v>600</v>
      </c>
      <c r="L1827" s="85">
        <f t="shared" si="418"/>
        <v>38.067</v>
      </c>
      <c r="M1827" s="85">
        <f t="shared" si="419"/>
        <v>0.90710000000000002</v>
      </c>
      <c r="N1827" s="71">
        <v>60</v>
      </c>
      <c r="O1827" s="100">
        <f t="shared" si="420"/>
        <v>37.764699999999998</v>
      </c>
      <c r="P1827" s="85">
        <f t="shared" si="421"/>
        <v>0</v>
      </c>
      <c r="Q1827" s="58">
        <f t="shared" si="422"/>
        <v>12.7</v>
      </c>
      <c r="R1827" s="100">
        <f t="shared" si="423"/>
        <v>37.371899999999997</v>
      </c>
      <c r="S1827" s="85">
        <f t="shared" si="424"/>
        <v>0</v>
      </c>
      <c r="T1827" s="58">
        <f t="shared" si="425"/>
        <v>3.8</v>
      </c>
      <c r="U1827" s="58">
        <f t="shared" si="426"/>
        <v>3.8</v>
      </c>
      <c r="V1827" s="58">
        <f t="array" ref="V1827">INDEX(AS$11:AS$66,MATCH(C1827&amp;G1827,AO$11:AO$66&amp;AP$11:AP$66,0),0)</f>
        <v>8</v>
      </c>
      <c r="X1827" s="120">
        <f t="shared" si="427"/>
        <v>3.5714285714285712E-2</v>
      </c>
      <c r="Y1827" s="61">
        <f t="array" ref="Y1827">INDEX($AQ$11:$AR$66,MATCH($C1827&amp;$G1827,$AO$11:$AO$66&amp;$AP$11:$AP$66,0),COUNTIF($AQ$10:$AR$10,"&lt;"&amp;Z1827)+1)</f>
        <v>1.4999999999999999E-4</v>
      </c>
      <c r="Z1827" s="123">
        <v>1.4986999999999999</v>
      </c>
      <c r="AA1827" s="61">
        <f t="array" ref="AA1827">INDEX($AT$11:$AV$66,MATCH($C1827&amp;$G1827,$AO$11:$AO$66&amp;$AP$11:$AP$66,0),COUNTIF($AT$10:$AV$10,"&lt;"&amp;Z1827)+1)</f>
        <v>5.0000000000000001E-4</v>
      </c>
      <c r="AB1827" s="111">
        <f t="shared" si="428"/>
        <v>1.4755028909700596</v>
      </c>
      <c r="AC1827" s="121">
        <f t="array" ref="AC1827">INDEX($AW$11:$BA$66,MATCH($C1827&amp;$G1827,$AO$11:$AO$66&amp;$AP$11:$AP$66,0),COUNTIF($AW$10:$BA$10,"&lt;"&amp;Z1827)+1)</f>
        <v>1.4999999999999999E-4</v>
      </c>
      <c r="AD1827" s="62">
        <v>1.4867999999999999</v>
      </c>
      <c r="AE1827" s="61">
        <f t="array" ref="AE1827">INDEX($AT$11:$AV$66,MATCH($C1827&amp;$G1827,$AO$11:$AO$66&amp;$AP$11:$AP$66,0),COUNTIF($AT$10:$AV$10,"&lt;"&amp;AD1827)+1)</f>
        <v>5.0000000000000001E-4</v>
      </c>
      <c r="AF1827" s="111">
        <f t="shared" si="429"/>
        <v>1.4713352606467063</v>
      </c>
      <c r="AG1827" s="121">
        <f t="array" ref="AG1827">INDEX($AW$11:$BA$66,MATCH($C1827&amp;$G1827,$AO$11:$AO$66&amp;$AP$11:$AP$66,0),COUNTIF($AW$10:$BA$10,"&lt;"&amp;AD1827)+1)</f>
        <v>1.4999999999999999E-4</v>
      </c>
    </row>
    <row r="1828" spans="2:33" ht="12.75" customHeight="1" x14ac:dyDescent="0.3">
      <c r="B1828" s="81" t="str">
        <f t="shared" si="417"/>
        <v>1 1/2-28 UN</v>
      </c>
      <c r="C1828" s="71" t="s">
        <v>498</v>
      </c>
      <c r="D1828" s="71"/>
      <c r="E1828" s="79" t="s">
        <v>604</v>
      </c>
      <c r="F1828" s="82" t="s">
        <v>54</v>
      </c>
      <c r="G1828" s="58">
        <v>28</v>
      </c>
      <c r="H1828" s="71" t="s">
        <v>521</v>
      </c>
      <c r="I1828" s="71" t="s">
        <v>661</v>
      </c>
      <c r="J1828" s="71" t="s">
        <v>588</v>
      </c>
      <c r="K1828" s="71" t="s">
        <v>600</v>
      </c>
      <c r="L1828" s="85">
        <f t="shared" si="418"/>
        <v>38.1</v>
      </c>
      <c r="M1828" s="85">
        <f t="shared" si="419"/>
        <v>0.90710000000000002</v>
      </c>
      <c r="N1828" s="71">
        <v>60</v>
      </c>
      <c r="O1828" s="100">
        <f t="shared" si="420"/>
        <v>37.825699999999998</v>
      </c>
      <c r="P1828" s="85">
        <f t="shared" si="421"/>
        <v>0</v>
      </c>
      <c r="Q1828" s="58">
        <f t="shared" si="422"/>
        <v>12.7</v>
      </c>
      <c r="R1828" s="100">
        <f t="shared" si="423"/>
        <v>37.432899999999997</v>
      </c>
      <c r="S1828" s="85">
        <f t="shared" si="424"/>
        <v>0</v>
      </c>
      <c r="T1828" s="58">
        <f t="shared" si="425"/>
        <v>3.8</v>
      </c>
      <c r="U1828" s="58">
        <f t="shared" si="426"/>
        <v>3.8</v>
      </c>
      <c r="V1828" s="58">
        <f t="array" ref="V1828">INDEX(AS$11:AS$66,MATCH(C1828&amp;G1828,AO$11:AO$66&amp;AP$11:AP$66,0),0)</f>
        <v>8</v>
      </c>
      <c r="X1828" s="120">
        <f t="shared" si="427"/>
        <v>3.5714285714285712E-2</v>
      </c>
      <c r="Y1828" s="61">
        <f t="array" ref="Y1828">INDEX($AQ$11:$AR$66,MATCH($C1828&amp;$G1828,$AO$11:$AO$66&amp;$AP$11:$AP$66,0),COUNTIF($AQ$10:$AR$10,"&lt;"&amp;Z1828)+1)</f>
        <v>1.4999999999999999E-4</v>
      </c>
      <c r="Z1828" s="61">
        <f>INDEX(AJ$11:AJ$92,MATCH(F1828,AI$11:AI$92,0))</f>
        <v>1.5</v>
      </c>
      <c r="AA1828" s="61">
        <f t="array" ref="AA1828">INDEX($AT$11:$AV$66,MATCH($C1828&amp;$G1828,$AO$11:$AO$66&amp;$AP$11:$AP$66,0),COUNTIF($AT$10:$AV$10,"&lt;"&amp;Z1828)+1)</f>
        <v>5.0000000000000001E-4</v>
      </c>
      <c r="AB1828" s="111">
        <f t="shared" si="428"/>
        <v>1.4768028909700597</v>
      </c>
      <c r="AC1828" s="121">
        <f t="array" ref="AC1828">INDEX($AW$11:$BA$66,MATCH($C1828&amp;$G1828,$AO$11:$AO$66&amp;$AP$11:$AP$66,0),COUNTIF($AW$10:$BA$10,"&lt;"&amp;Z1828)+1)</f>
        <v>1.4999999999999999E-4</v>
      </c>
      <c r="AD1828" s="62">
        <v>1.4892000000000001</v>
      </c>
      <c r="AE1828" s="61">
        <f t="array" ref="AE1828">INDEX($AT$11:$AV$66,MATCH($C1828&amp;$G1828,$AO$11:$AO$66&amp;$AP$11:$AP$66,0),COUNTIF($AT$10:$AV$10,"&lt;"&amp;AD1828)+1)</f>
        <v>5.0000000000000001E-4</v>
      </c>
      <c r="AF1828" s="111">
        <f t="shared" si="429"/>
        <v>1.4737352606467065</v>
      </c>
      <c r="AG1828" s="121">
        <f t="array" ref="AG1828">INDEX($AW$11:$BA$66,MATCH($C1828&amp;$G1828,$AO$11:$AO$66&amp;$AP$11:$AP$66,0),COUNTIF($AW$10:$BA$10,"&lt;"&amp;AD1828)+1)</f>
        <v>1.4999999999999999E-4</v>
      </c>
    </row>
    <row r="1829" spans="2:33" ht="12.75" customHeight="1" x14ac:dyDescent="0.3">
      <c r="B1829" s="81" t="str">
        <f t="shared" si="417"/>
        <v>1 9/16-6 UN</v>
      </c>
      <c r="C1829" s="71" t="s">
        <v>498</v>
      </c>
      <c r="D1829" s="71"/>
      <c r="E1829" s="79" t="s">
        <v>604</v>
      </c>
      <c r="F1829" s="82" t="s">
        <v>533</v>
      </c>
      <c r="G1829" s="58">
        <v>6</v>
      </c>
      <c r="H1829" s="71" t="s">
        <v>521</v>
      </c>
      <c r="I1829" s="71" t="s">
        <v>660</v>
      </c>
      <c r="J1829" s="71" t="s">
        <v>588</v>
      </c>
      <c r="K1829" s="71" t="s">
        <v>600</v>
      </c>
      <c r="L1829" s="85">
        <f t="shared" si="418"/>
        <v>39.6265</v>
      </c>
      <c r="M1829" s="85">
        <f t="shared" si="419"/>
        <v>4.2332999999999998</v>
      </c>
      <c r="N1829" s="71">
        <v>60</v>
      </c>
      <c r="O1829" s="100">
        <f t="shared" si="420"/>
        <v>38.501300000000001</v>
      </c>
      <c r="P1829" s="85">
        <f t="shared" si="421"/>
        <v>0</v>
      </c>
      <c r="Q1829" s="58">
        <f t="shared" si="422"/>
        <v>20.3</v>
      </c>
      <c r="R1829" s="100">
        <f t="shared" si="423"/>
        <v>36.668199999999999</v>
      </c>
      <c r="S1829" s="85">
        <f t="shared" si="424"/>
        <v>0</v>
      </c>
      <c r="T1829" s="58">
        <f t="shared" si="425"/>
        <v>6.4</v>
      </c>
      <c r="U1829" s="58">
        <f t="shared" si="426"/>
        <v>7.6</v>
      </c>
      <c r="V1829" s="58">
        <f t="array" ref="V1829">INDEX(AS$11:AS$66,MATCH(C1829&amp;G1829,AO$11:AO$66&amp;AP$11:AP$66,0),0)</f>
        <v>5</v>
      </c>
      <c r="X1829" s="120">
        <f t="shared" si="427"/>
        <v>0.16666666666666666</v>
      </c>
      <c r="Y1829" s="61">
        <f t="array" ref="Y1829">INDEX($AQ$11:$AR$66,MATCH($C1829&amp;$G1829,$AO$11:$AO$66&amp;$AP$11:$AP$66,0),COUNTIF($AQ$10:$AR$10,"&lt;"&amp;Z1829)+1)</f>
        <v>2.9999999999999997E-4</v>
      </c>
      <c r="Z1829" s="123">
        <v>1.5601</v>
      </c>
      <c r="AA1829" s="61">
        <f t="array" ref="AA1829">INDEX($AT$11:$AV$66,MATCH($C1829&amp;$G1829,$AO$11:$AO$66&amp;$AP$11:$AP$66,0),COUNTIF($AT$10:$AV$10,"&lt;"&amp;Z1829)+1)</f>
        <v>8.0000000000000004E-4</v>
      </c>
      <c r="AB1829" s="111">
        <f t="shared" si="428"/>
        <v>1.4518468245269451</v>
      </c>
      <c r="AC1829" s="121">
        <f t="array" ref="AC1829">INDEX($AW$11:$BA$66,MATCH($C1829&amp;$G1829,$AO$11:$AO$66&amp;$AP$11:$AP$66,0),COUNTIF($AW$10:$BA$10,"&lt;"&amp;Z1829)+1)</f>
        <v>2.5000000000000001E-4</v>
      </c>
      <c r="AD1829" s="62">
        <v>1.5158</v>
      </c>
      <c r="AE1829" s="61">
        <f t="array" ref="AE1829">INDEX($AT$11:$AV$66,MATCH($C1829&amp;$G1829,$AO$11:$AO$66&amp;$AP$11:$AP$66,0),COUNTIF($AT$10:$AV$10,"&lt;"&amp;AD1829)+1)</f>
        <v>8.0000000000000004E-4</v>
      </c>
      <c r="AF1829" s="111">
        <f t="shared" si="429"/>
        <v>1.4436312163512968</v>
      </c>
      <c r="AG1829" s="121">
        <f t="array" ref="AG1829">INDEX($AW$11:$BA$66,MATCH($C1829&amp;$G1829,$AO$11:$AO$66&amp;$AP$11:$AP$66,0),COUNTIF($AW$10:$BA$10,"&lt;"&amp;AD1829)+1)</f>
        <v>2.5000000000000001E-4</v>
      </c>
    </row>
    <row r="1830" spans="2:33" ht="12.75" customHeight="1" x14ac:dyDescent="0.3">
      <c r="B1830" s="81" t="str">
        <f t="shared" si="417"/>
        <v>1 9/16-6 UN</v>
      </c>
      <c r="C1830" s="71" t="s">
        <v>498</v>
      </c>
      <c r="D1830" s="71"/>
      <c r="E1830" s="79" t="s">
        <v>604</v>
      </c>
      <c r="F1830" s="82" t="s">
        <v>533</v>
      </c>
      <c r="G1830" s="58">
        <v>6</v>
      </c>
      <c r="H1830" s="71" t="s">
        <v>521</v>
      </c>
      <c r="I1830" s="71" t="s">
        <v>661</v>
      </c>
      <c r="J1830" s="71" t="s">
        <v>588</v>
      </c>
      <c r="K1830" s="71" t="s">
        <v>600</v>
      </c>
      <c r="L1830" s="85">
        <f t="shared" si="418"/>
        <v>39.6875</v>
      </c>
      <c r="M1830" s="85">
        <f t="shared" si="419"/>
        <v>4.2332999999999998</v>
      </c>
      <c r="N1830" s="71">
        <v>60</v>
      </c>
      <c r="O1830" s="100">
        <f t="shared" si="420"/>
        <v>38.615600000000001</v>
      </c>
      <c r="P1830" s="85">
        <f t="shared" si="421"/>
        <v>0</v>
      </c>
      <c r="Q1830" s="58">
        <f t="shared" si="422"/>
        <v>20.3</v>
      </c>
      <c r="R1830" s="100">
        <f t="shared" si="423"/>
        <v>36.782499999999999</v>
      </c>
      <c r="S1830" s="85">
        <f t="shared" si="424"/>
        <v>0</v>
      </c>
      <c r="T1830" s="58">
        <f t="shared" si="425"/>
        <v>6.4</v>
      </c>
      <c r="U1830" s="58">
        <f t="shared" si="426"/>
        <v>7.6</v>
      </c>
      <c r="V1830" s="58">
        <f t="array" ref="V1830">INDEX(AS$11:AS$66,MATCH(C1830&amp;G1830,AO$11:AO$66&amp;AP$11:AP$66,0),0)</f>
        <v>5</v>
      </c>
      <c r="X1830" s="120">
        <f t="shared" si="427"/>
        <v>0.16666666666666666</v>
      </c>
      <c r="Y1830" s="61">
        <f t="array" ref="Y1830">INDEX($AQ$11:$AR$66,MATCH($C1830&amp;$G1830,$AO$11:$AO$66&amp;$AP$11:$AP$66,0),COUNTIF($AQ$10:$AR$10,"&lt;"&amp;Z1830)+1)</f>
        <v>2.9999999999999997E-4</v>
      </c>
      <c r="Z1830" s="61">
        <f>INDEX(AJ$11:AJ$92,MATCH(F1830,AI$11:AI$92,0))</f>
        <v>1.5625</v>
      </c>
      <c r="AA1830" s="61">
        <f t="array" ref="AA1830">INDEX($AT$11:$AV$66,MATCH($C1830&amp;$G1830,$AO$11:$AO$66&amp;$AP$11:$AP$66,0),COUNTIF($AT$10:$AV$10,"&lt;"&amp;Z1830)+1)</f>
        <v>8.0000000000000004E-4</v>
      </c>
      <c r="AB1830" s="111">
        <f t="shared" si="428"/>
        <v>1.4542468245269453</v>
      </c>
      <c r="AC1830" s="121">
        <f t="array" ref="AC1830">INDEX($AW$11:$BA$66,MATCH($C1830&amp;$G1830,$AO$11:$AO$66&amp;$AP$11:$AP$66,0),COUNTIF($AW$10:$BA$10,"&lt;"&amp;Z1830)+1)</f>
        <v>2.5000000000000001E-4</v>
      </c>
      <c r="AD1830" s="62">
        <v>1.5203</v>
      </c>
      <c r="AE1830" s="61">
        <f t="array" ref="AE1830">INDEX($AT$11:$AV$66,MATCH($C1830&amp;$G1830,$AO$11:$AO$66&amp;$AP$11:$AP$66,0),COUNTIF($AT$10:$AV$10,"&lt;"&amp;AD1830)+1)</f>
        <v>8.0000000000000004E-4</v>
      </c>
      <c r="AF1830" s="111">
        <f t="shared" si="429"/>
        <v>1.4481312163512967</v>
      </c>
      <c r="AG1830" s="121">
        <f t="array" ref="AG1830">INDEX($AW$11:$BA$66,MATCH($C1830&amp;$G1830,$AO$11:$AO$66&amp;$AP$11:$AP$66,0),COUNTIF($AW$10:$BA$10,"&lt;"&amp;AD1830)+1)</f>
        <v>2.5000000000000001E-4</v>
      </c>
    </row>
    <row r="1831" spans="2:33" ht="12.75" customHeight="1" x14ac:dyDescent="0.3">
      <c r="B1831" s="81" t="str">
        <f t="shared" si="417"/>
        <v>1 9/16-8 UN</v>
      </c>
      <c r="C1831" s="71" t="s">
        <v>498</v>
      </c>
      <c r="D1831" s="71"/>
      <c r="E1831" s="79" t="s">
        <v>604</v>
      </c>
      <c r="F1831" s="82" t="s">
        <v>533</v>
      </c>
      <c r="G1831" s="58">
        <v>8</v>
      </c>
      <c r="H1831" s="71" t="s">
        <v>521</v>
      </c>
      <c r="I1831" s="71" t="s">
        <v>660</v>
      </c>
      <c r="J1831" s="71" t="s">
        <v>588</v>
      </c>
      <c r="K1831" s="71" t="s">
        <v>600</v>
      </c>
      <c r="L1831" s="85">
        <f t="shared" si="418"/>
        <v>39.631599999999999</v>
      </c>
      <c r="M1831" s="85">
        <f t="shared" si="419"/>
        <v>3.1749999999999998</v>
      </c>
      <c r="N1831" s="71">
        <v>60</v>
      </c>
      <c r="O1831" s="100">
        <f t="shared" si="420"/>
        <v>38.755299999999998</v>
      </c>
      <c r="P1831" s="85">
        <f t="shared" si="421"/>
        <v>0</v>
      </c>
      <c r="Q1831" s="58">
        <f t="shared" si="422"/>
        <v>17.8</v>
      </c>
      <c r="R1831" s="100">
        <f t="shared" si="423"/>
        <v>37.380499999999998</v>
      </c>
      <c r="S1831" s="85">
        <f t="shared" si="424"/>
        <v>0</v>
      </c>
      <c r="T1831" s="58">
        <f t="shared" si="425"/>
        <v>6.4</v>
      </c>
      <c r="U1831" s="58">
        <f t="shared" si="426"/>
        <v>6.4</v>
      </c>
      <c r="V1831" s="58">
        <f t="array" ref="V1831">INDEX(AS$11:AS$66,MATCH(C1831&amp;G1831,AO$11:AO$66&amp;AP$11:AP$66,0),0)</f>
        <v>5</v>
      </c>
      <c r="X1831" s="120">
        <f t="shared" si="427"/>
        <v>0.125</v>
      </c>
      <c r="Y1831" s="61">
        <f t="array" ref="Y1831">INDEX($AQ$11:$AR$66,MATCH($C1831&amp;$G1831,$AO$11:$AO$66&amp;$AP$11:$AP$66,0),COUNTIF($AQ$10:$AR$10,"&lt;"&amp;Z1831)+1)</f>
        <v>2.5000000000000001E-4</v>
      </c>
      <c r="Z1831" s="123">
        <v>1.5603</v>
      </c>
      <c r="AA1831" s="61">
        <f t="array" ref="AA1831">INDEX($AT$11:$AV$66,MATCH($C1831&amp;$G1831,$AO$11:$AO$66&amp;$AP$11:$AP$66,0),COUNTIF($AT$10:$AV$10,"&lt;"&amp;Z1831)+1)</f>
        <v>6.9999999999999999E-4</v>
      </c>
      <c r="AB1831" s="111">
        <f t="shared" si="428"/>
        <v>1.4791101183952089</v>
      </c>
      <c r="AC1831" s="121">
        <f t="array" ref="AC1831">INDEX($AW$11:$BA$66,MATCH($C1831&amp;$G1831,$AO$11:$AO$66&amp;$AP$11:$AP$66,0),COUNTIF($AW$10:$BA$10,"&lt;"&amp;Z1831)+1)</f>
        <v>2.5000000000000001E-4</v>
      </c>
      <c r="AD1831" s="62">
        <v>1.5258</v>
      </c>
      <c r="AE1831" s="61">
        <f t="array" ref="AE1831">INDEX($AT$11:$AV$66,MATCH($C1831&amp;$G1831,$AO$11:$AO$66&amp;$AP$11:$AP$66,0),COUNTIF($AT$10:$AV$10,"&lt;"&amp;AD1831)+1)</f>
        <v>6.9999999999999999E-4</v>
      </c>
      <c r="AF1831" s="111">
        <f t="shared" si="429"/>
        <v>1.4716734122634727</v>
      </c>
      <c r="AG1831" s="121">
        <f t="array" ref="AG1831">INDEX($AW$11:$BA$66,MATCH($C1831&amp;$G1831,$AO$11:$AO$66&amp;$AP$11:$AP$66,0),COUNTIF($AW$10:$BA$10,"&lt;"&amp;AD1831)+1)</f>
        <v>2.5000000000000001E-4</v>
      </c>
    </row>
    <row r="1832" spans="2:33" ht="12.75" customHeight="1" x14ac:dyDescent="0.3">
      <c r="B1832" s="81" t="str">
        <f t="shared" si="417"/>
        <v>1 9/16-8 UN</v>
      </c>
      <c r="C1832" s="71" t="s">
        <v>498</v>
      </c>
      <c r="D1832" s="71"/>
      <c r="E1832" s="79" t="s">
        <v>604</v>
      </c>
      <c r="F1832" s="82" t="s">
        <v>533</v>
      </c>
      <c r="G1832" s="58">
        <v>8</v>
      </c>
      <c r="H1832" s="71" t="s">
        <v>521</v>
      </c>
      <c r="I1832" s="71" t="s">
        <v>661</v>
      </c>
      <c r="J1832" s="71" t="s">
        <v>588</v>
      </c>
      <c r="K1832" s="71" t="s">
        <v>600</v>
      </c>
      <c r="L1832" s="85">
        <f t="shared" si="418"/>
        <v>39.6875</v>
      </c>
      <c r="M1832" s="85">
        <f t="shared" si="419"/>
        <v>3.1749999999999998</v>
      </c>
      <c r="N1832" s="71">
        <v>60</v>
      </c>
      <c r="O1832" s="100">
        <f t="shared" si="420"/>
        <v>38.859499999999997</v>
      </c>
      <c r="P1832" s="85">
        <f t="shared" si="421"/>
        <v>0</v>
      </c>
      <c r="Q1832" s="58">
        <f t="shared" si="422"/>
        <v>17.8</v>
      </c>
      <c r="R1832" s="100">
        <f t="shared" si="423"/>
        <v>37.4846</v>
      </c>
      <c r="S1832" s="85">
        <f t="shared" si="424"/>
        <v>0</v>
      </c>
      <c r="T1832" s="58">
        <f t="shared" si="425"/>
        <v>6.4</v>
      </c>
      <c r="U1832" s="58">
        <f t="shared" si="426"/>
        <v>6.4</v>
      </c>
      <c r="V1832" s="58">
        <f t="array" ref="V1832">INDEX(AS$11:AS$66,MATCH(C1832&amp;G1832,AO$11:AO$66&amp;AP$11:AP$66,0),0)</f>
        <v>5</v>
      </c>
      <c r="X1832" s="120">
        <f t="shared" si="427"/>
        <v>0.125</v>
      </c>
      <c r="Y1832" s="61">
        <f t="array" ref="Y1832">INDEX($AQ$11:$AR$66,MATCH($C1832&amp;$G1832,$AO$11:$AO$66&amp;$AP$11:$AP$66,0),COUNTIF($AQ$10:$AR$10,"&lt;"&amp;Z1832)+1)</f>
        <v>2.5000000000000001E-4</v>
      </c>
      <c r="Z1832" s="61">
        <f>INDEX(AJ$11:AJ$92,MATCH(F1832,AI$11:AI$92,0))</f>
        <v>1.5625</v>
      </c>
      <c r="AA1832" s="61">
        <f t="array" ref="AA1832">INDEX($AT$11:$AV$66,MATCH($C1832&amp;$G1832,$AO$11:$AO$66&amp;$AP$11:$AP$66,0),COUNTIF($AT$10:$AV$10,"&lt;"&amp;Z1832)+1)</f>
        <v>6.9999999999999999E-4</v>
      </c>
      <c r="AB1832" s="111">
        <f t="shared" si="428"/>
        <v>1.4813101183952089</v>
      </c>
      <c r="AC1832" s="121">
        <f t="array" ref="AC1832">INDEX($AW$11:$BA$66,MATCH($C1832&amp;$G1832,$AO$11:$AO$66&amp;$AP$11:$AP$66,0),COUNTIF($AW$10:$BA$10,"&lt;"&amp;Z1832)+1)</f>
        <v>2.5000000000000001E-4</v>
      </c>
      <c r="AD1832" s="62">
        <v>1.5299</v>
      </c>
      <c r="AE1832" s="61">
        <f t="array" ref="AE1832">INDEX($AT$11:$AV$66,MATCH($C1832&amp;$G1832,$AO$11:$AO$66&amp;$AP$11:$AP$66,0),COUNTIF($AT$10:$AV$10,"&lt;"&amp;AD1832)+1)</f>
        <v>6.9999999999999999E-4</v>
      </c>
      <c r="AF1832" s="111">
        <f t="shared" si="429"/>
        <v>1.4757734122634727</v>
      </c>
      <c r="AG1832" s="121">
        <f t="array" ref="AG1832">INDEX($AW$11:$BA$66,MATCH($C1832&amp;$G1832,$AO$11:$AO$66&amp;$AP$11:$AP$66,0),COUNTIF($AW$10:$BA$10,"&lt;"&amp;AD1832)+1)</f>
        <v>2.5000000000000001E-4</v>
      </c>
    </row>
    <row r="1833" spans="2:33" ht="12.75" customHeight="1" x14ac:dyDescent="0.3">
      <c r="B1833" s="81" t="str">
        <f t="shared" si="417"/>
        <v>1 9/16-12 UN</v>
      </c>
      <c r="C1833" s="71" t="s">
        <v>498</v>
      </c>
      <c r="D1833" s="71"/>
      <c r="E1833" s="79" t="s">
        <v>604</v>
      </c>
      <c r="F1833" s="82" t="s">
        <v>533</v>
      </c>
      <c r="G1833" s="58">
        <v>12</v>
      </c>
      <c r="H1833" s="71" t="s">
        <v>521</v>
      </c>
      <c r="I1833" s="71" t="s">
        <v>660</v>
      </c>
      <c r="J1833" s="71" t="s">
        <v>588</v>
      </c>
      <c r="K1833" s="71" t="s">
        <v>600</v>
      </c>
      <c r="L1833" s="85">
        <f t="shared" si="418"/>
        <v>39.641800000000003</v>
      </c>
      <c r="M1833" s="85">
        <f t="shared" si="419"/>
        <v>2.1166999999999998</v>
      </c>
      <c r="N1833" s="71">
        <v>60</v>
      </c>
      <c r="O1833" s="100">
        <f t="shared" si="420"/>
        <v>39.034700000000001</v>
      </c>
      <c r="P1833" s="85">
        <f t="shared" si="421"/>
        <v>0</v>
      </c>
      <c r="Q1833" s="58">
        <f t="shared" si="422"/>
        <v>15.2</v>
      </c>
      <c r="R1833" s="100">
        <f t="shared" si="423"/>
        <v>38.118200000000002</v>
      </c>
      <c r="S1833" s="85">
        <f t="shared" si="424"/>
        <v>0</v>
      </c>
      <c r="T1833" s="58">
        <f t="shared" si="425"/>
        <v>6.4</v>
      </c>
      <c r="U1833" s="58">
        <f t="shared" si="426"/>
        <v>5.0999999999999996</v>
      </c>
      <c r="V1833" s="58">
        <f t="array" ref="V1833">INDEX(AS$11:AS$66,MATCH(C1833&amp;G1833,AO$11:AO$66&amp;AP$11:AP$66,0),0)</f>
        <v>6</v>
      </c>
      <c r="X1833" s="120">
        <f t="shared" si="427"/>
        <v>8.3333333333333329E-2</v>
      </c>
      <c r="Y1833" s="61">
        <f t="array" ref="Y1833">INDEX($AQ$11:$AR$66,MATCH($C1833&amp;$G1833,$AO$11:$AO$66&amp;$AP$11:$AP$66,0),COUNTIF($AQ$10:$AR$10,"&lt;"&amp;Z1833)+1)</f>
        <v>2.0000000000000001E-4</v>
      </c>
      <c r="Z1833" s="123">
        <v>1.5607</v>
      </c>
      <c r="AA1833" s="61">
        <f t="array" ref="AA1833">INDEX($AT$11:$AV$66,MATCH($C1833&amp;$G1833,$AO$11:$AO$66&amp;$AP$11:$AP$66,0),COUNTIF($AT$10:$AV$10,"&lt;"&amp;Z1833)+1)</f>
        <v>5.9999999999999995E-4</v>
      </c>
      <c r="AB1833" s="111">
        <f t="shared" si="428"/>
        <v>1.5065734122634726</v>
      </c>
      <c r="AC1833" s="121">
        <f t="array" ref="AC1833">INDEX($AW$11:$BA$66,MATCH($C1833&amp;$G1833,$AO$11:$AO$66&amp;$AP$11:$AP$66,0),COUNTIF($AW$10:$BA$10,"&lt;"&amp;Z1833)+1)</f>
        <v>2.5000000000000001E-4</v>
      </c>
      <c r="AD1833" s="62">
        <v>1.5367999999999999</v>
      </c>
      <c r="AE1833" s="61">
        <f t="array" ref="AE1833">INDEX($AT$11:$AV$66,MATCH($C1833&amp;$G1833,$AO$11:$AO$66&amp;$AP$11:$AP$66,0),COUNTIF($AT$10:$AV$10,"&lt;"&amp;AD1833)+1)</f>
        <v>5.9999999999999995E-4</v>
      </c>
      <c r="AF1833" s="111">
        <f t="shared" si="429"/>
        <v>1.5007156081756483</v>
      </c>
      <c r="AG1833" s="121">
        <f t="array" ref="AG1833">INDEX($AW$11:$BA$66,MATCH($C1833&amp;$G1833,$AO$11:$AO$66&amp;$AP$11:$AP$66,0),COUNTIF($AW$10:$BA$10,"&lt;"&amp;AD1833)+1)</f>
        <v>2.5000000000000001E-4</v>
      </c>
    </row>
    <row r="1834" spans="2:33" ht="12.75" customHeight="1" x14ac:dyDescent="0.3">
      <c r="B1834" s="81" t="str">
        <f t="shared" si="417"/>
        <v>1 9/16-12 UN</v>
      </c>
      <c r="C1834" s="71" t="s">
        <v>498</v>
      </c>
      <c r="D1834" s="71"/>
      <c r="E1834" s="79" t="s">
        <v>604</v>
      </c>
      <c r="F1834" s="82" t="s">
        <v>533</v>
      </c>
      <c r="G1834" s="58">
        <v>12</v>
      </c>
      <c r="H1834" s="71" t="s">
        <v>521</v>
      </c>
      <c r="I1834" s="71" t="s">
        <v>661</v>
      </c>
      <c r="J1834" s="71" t="s">
        <v>588</v>
      </c>
      <c r="K1834" s="71" t="s">
        <v>600</v>
      </c>
      <c r="L1834" s="85">
        <f t="shared" si="418"/>
        <v>39.6875</v>
      </c>
      <c r="M1834" s="85">
        <f t="shared" si="419"/>
        <v>2.1166999999999998</v>
      </c>
      <c r="N1834" s="71">
        <v>60</v>
      </c>
      <c r="O1834" s="100">
        <f t="shared" si="420"/>
        <v>39.118499999999997</v>
      </c>
      <c r="P1834" s="85">
        <f t="shared" si="421"/>
        <v>0</v>
      </c>
      <c r="Q1834" s="58">
        <f t="shared" si="422"/>
        <v>15.2</v>
      </c>
      <c r="R1834" s="100">
        <f t="shared" si="423"/>
        <v>38.201999999999998</v>
      </c>
      <c r="S1834" s="85">
        <f t="shared" si="424"/>
        <v>0</v>
      </c>
      <c r="T1834" s="58">
        <f t="shared" si="425"/>
        <v>6.4</v>
      </c>
      <c r="U1834" s="58">
        <f t="shared" si="426"/>
        <v>5.0999999999999996</v>
      </c>
      <c r="V1834" s="58">
        <f t="array" ref="V1834">INDEX(AS$11:AS$66,MATCH(C1834&amp;G1834,AO$11:AO$66&amp;AP$11:AP$66,0),0)</f>
        <v>6</v>
      </c>
      <c r="X1834" s="120">
        <f t="shared" si="427"/>
        <v>8.3333333333333329E-2</v>
      </c>
      <c r="Y1834" s="61">
        <f t="array" ref="Y1834">INDEX($AQ$11:$AR$66,MATCH($C1834&amp;$G1834,$AO$11:$AO$66&amp;$AP$11:$AP$66,0),COUNTIF($AQ$10:$AR$10,"&lt;"&amp;Z1834)+1)</f>
        <v>2.0000000000000001E-4</v>
      </c>
      <c r="Z1834" s="61">
        <f>INDEX(AJ$11:AJ$92,MATCH(F1834,AI$11:AI$92,0))</f>
        <v>1.5625</v>
      </c>
      <c r="AA1834" s="61">
        <f t="array" ref="AA1834">INDEX($AT$11:$AV$66,MATCH($C1834&amp;$G1834,$AO$11:$AO$66&amp;$AP$11:$AP$66,0),COUNTIF($AT$10:$AV$10,"&lt;"&amp;Z1834)+1)</f>
        <v>5.9999999999999995E-4</v>
      </c>
      <c r="AB1834" s="111">
        <f t="shared" si="428"/>
        <v>1.5083734122634727</v>
      </c>
      <c r="AC1834" s="121">
        <f t="array" ref="AC1834">INDEX($AW$11:$BA$66,MATCH($C1834&amp;$G1834,$AO$11:$AO$66&amp;$AP$11:$AP$66,0),COUNTIF($AW$10:$BA$10,"&lt;"&amp;Z1834)+1)</f>
        <v>2.5000000000000001E-4</v>
      </c>
      <c r="AD1834" s="62">
        <v>1.5401</v>
      </c>
      <c r="AE1834" s="61">
        <f t="array" ref="AE1834">INDEX($AT$11:$AV$66,MATCH($C1834&amp;$G1834,$AO$11:$AO$66&amp;$AP$11:$AP$66,0),COUNTIF($AT$10:$AV$10,"&lt;"&amp;AD1834)+1)</f>
        <v>5.9999999999999995E-4</v>
      </c>
      <c r="AF1834" s="111">
        <f t="shared" si="429"/>
        <v>1.5040156081756484</v>
      </c>
      <c r="AG1834" s="121">
        <f t="array" ref="AG1834">INDEX($AW$11:$BA$66,MATCH($C1834&amp;$G1834,$AO$11:$AO$66&amp;$AP$11:$AP$66,0),COUNTIF($AW$10:$BA$10,"&lt;"&amp;AD1834)+1)</f>
        <v>2.5000000000000001E-4</v>
      </c>
    </row>
    <row r="1835" spans="2:33" ht="12.75" customHeight="1" x14ac:dyDescent="0.3">
      <c r="B1835" s="81" t="str">
        <f t="shared" si="417"/>
        <v>1 9/16-16 UN</v>
      </c>
      <c r="C1835" s="71" t="s">
        <v>498</v>
      </c>
      <c r="D1835" s="71"/>
      <c r="E1835" s="79" t="s">
        <v>604</v>
      </c>
      <c r="F1835" s="82" t="s">
        <v>533</v>
      </c>
      <c r="G1835" s="58">
        <v>16</v>
      </c>
      <c r="H1835" s="71" t="s">
        <v>521</v>
      </c>
      <c r="I1835" s="71" t="s">
        <v>660</v>
      </c>
      <c r="J1835" s="71" t="s">
        <v>588</v>
      </c>
      <c r="K1835" s="71" t="s">
        <v>600</v>
      </c>
      <c r="L1835" s="85">
        <f t="shared" si="418"/>
        <v>39.646900000000002</v>
      </c>
      <c r="M1835" s="85">
        <f t="shared" si="419"/>
        <v>1.5874999999999999</v>
      </c>
      <c r="N1835" s="71">
        <v>60</v>
      </c>
      <c r="O1835" s="100">
        <f t="shared" si="420"/>
        <v>39.171900000000001</v>
      </c>
      <c r="P1835" s="85">
        <f t="shared" si="421"/>
        <v>0</v>
      </c>
      <c r="Q1835" s="58">
        <f t="shared" si="422"/>
        <v>15.2</v>
      </c>
      <c r="R1835" s="100">
        <f t="shared" si="423"/>
        <v>38.484499999999997</v>
      </c>
      <c r="S1835" s="85">
        <f t="shared" si="424"/>
        <v>0</v>
      </c>
      <c r="T1835" s="58">
        <f t="shared" si="425"/>
        <v>6.4</v>
      </c>
      <c r="U1835" s="58">
        <f t="shared" si="426"/>
        <v>3.8</v>
      </c>
      <c r="V1835" s="58">
        <f t="array" ref="V1835">INDEX(AS$11:AS$66,MATCH(C1835&amp;G1835,AO$11:AO$66&amp;AP$11:AP$66,0),0)</f>
        <v>8</v>
      </c>
      <c r="X1835" s="120">
        <f t="shared" si="427"/>
        <v>6.25E-2</v>
      </c>
      <c r="Y1835" s="61">
        <f t="array" ref="Y1835">INDEX($AQ$11:$AR$66,MATCH($C1835&amp;$G1835,$AO$11:$AO$66&amp;$AP$11:$AP$66,0),COUNTIF($AQ$10:$AR$10,"&lt;"&amp;Z1835)+1)</f>
        <v>1.4999999999999999E-4</v>
      </c>
      <c r="Z1835" s="123">
        <v>1.5609</v>
      </c>
      <c r="AA1835" s="61">
        <f t="array" ref="AA1835">INDEX($AT$11:$AV$66,MATCH($C1835&amp;$G1835,$AO$11:$AO$66&amp;$AP$11:$AP$66,0),COUNTIF($AT$10:$AV$10,"&lt;"&amp;Z1835)+1)</f>
        <v>5.9999999999999995E-4</v>
      </c>
      <c r="AB1835" s="111">
        <f t="shared" si="428"/>
        <v>1.5203050591976044</v>
      </c>
      <c r="AC1835" s="121">
        <f t="array" ref="AC1835">INDEX($AW$11:$BA$66,MATCH($C1835&amp;$G1835,$AO$11:$AO$66&amp;$AP$11:$AP$66,0),COUNTIF($AW$10:$BA$10,"&lt;"&amp;Z1835)+1)</f>
        <v>2.5000000000000001E-4</v>
      </c>
      <c r="AD1835" s="62">
        <v>1.5422</v>
      </c>
      <c r="AE1835" s="61">
        <f t="array" ref="AE1835">INDEX($AT$11:$AV$66,MATCH($C1835&amp;$G1835,$AO$11:$AO$66&amp;$AP$11:$AP$66,0),COUNTIF($AT$10:$AV$10,"&lt;"&amp;AD1835)+1)</f>
        <v>5.9999999999999995E-4</v>
      </c>
      <c r="AF1835" s="111">
        <f t="shared" si="429"/>
        <v>1.5151367061317362</v>
      </c>
      <c r="AG1835" s="121">
        <f t="array" ref="AG1835">INDEX($AW$11:$BA$66,MATCH($C1835&amp;$G1835,$AO$11:$AO$66&amp;$AP$11:$AP$66,0),COUNTIF($AW$10:$BA$10,"&lt;"&amp;AD1835)+1)</f>
        <v>2.5000000000000001E-4</v>
      </c>
    </row>
    <row r="1836" spans="2:33" ht="12.75" customHeight="1" x14ac:dyDescent="0.3">
      <c r="B1836" s="81" t="str">
        <f t="shared" si="417"/>
        <v>1 9/16-16 UN</v>
      </c>
      <c r="C1836" s="71" t="s">
        <v>498</v>
      </c>
      <c r="D1836" s="71"/>
      <c r="E1836" s="79" t="s">
        <v>604</v>
      </c>
      <c r="F1836" s="82" t="s">
        <v>533</v>
      </c>
      <c r="G1836" s="58">
        <v>16</v>
      </c>
      <c r="H1836" s="71" t="s">
        <v>521</v>
      </c>
      <c r="I1836" s="71" t="s">
        <v>661</v>
      </c>
      <c r="J1836" s="71" t="s">
        <v>588</v>
      </c>
      <c r="K1836" s="71" t="s">
        <v>600</v>
      </c>
      <c r="L1836" s="85">
        <f t="shared" si="418"/>
        <v>39.6875</v>
      </c>
      <c r="M1836" s="85">
        <f t="shared" si="419"/>
        <v>1.5874999999999999</v>
      </c>
      <c r="N1836" s="71">
        <v>60</v>
      </c>
      <c r="O1836" s="100">
        <f t="shared" si="420"/>
        <v>39.2455</v>
      </c>
      <c r="P1836" s="85">
        <f t="shared" si="421"/>
        <v>0</v>
      </c>
      <c r="Q1836" s="58">
        <f t="shared" si="422"/>
        <v>15.2</v>
      </c>
      <c r="R1836" s="100">
        <f t="shared" si="423"/>
        <v>38.558100000000003</v>
      </c>
      <c r="S1836" s="85">
        <f t="shared" si="424"/>
        <v>0</v>
      </c>
      <c r="T1836" s="58">
        <f t="shared" si="425"/>
        <v>6.4</v>
      </c>
      <c r="U1836" s="58">
        <f t="shared" si="426"/>
        <v>3.8</v>
      </c>
      <c r="V1836" s="58">
        <f t="array" ref="V1836">INDEX(AS$11:AS$66,MATCH(C1836&amp;G1836,AO$11:AO$66&amp;AP$11:AP$66,0),0)</f>
        <v>8</v>
      </c>
      <c r="X1836" s="120">
        <f t="shared" si="427"/>
        <v>6.25E-2</v>
      </c>
      <c r="Y1836" s="61">
        <f t="array" ref="Y1836">INDEX($AQ$11:$AR$66,MATCH($C1836&amp;$G1836,$AO$11:$AO$66&amp;$AP$11:$AP$66,0),COUNTIF($AQ$10:$AR$10,"&lt;"&amp;Z1836)+1)</f>
        <v>1.4999999999999999E-4</v>
      </c>
      <c r="Z1836" s="61">
        <f>INDEX(AJ$11:AJ$92,MATCH(F1836,AI$11:AI$92,0))</f>
        <v>1.5625</v>
      </c>
      <c r="AA1836" s="61">
        <f t="array" ref="AA1836">INDEX($AT$11:$AV$66,MATCH($C1836&amp;$G1836,$AO$11:$AO$66&amp;$AP$11:$AP$66,0),COUNTIF($AT$10:$AV$10,"&lt;"&amp;Z1836)+1)</f>
        <v>5.9999999999999995E-4</v>
      </c>
      <c r="AB1836" s="111">
        <f t="shared" si="428"/>
        <v>1.5219050591976044</v>
      </c>
      <c r="AC1836" s="121">
        <f t="array" ref="AC1836">INDEX($AW$11:$BA$66,MATCH($C1836&amp;$G1836,$AO$11:$AO$66&amp;$AP$11:$AP$66,0),COUNTIF($AW$10:$BA$10,"&lt;"&amp;Z1836)+1)</f>
        <v>2.5000000000000001E-4</v>
      </c>
      <c r="AD1836" s="62">
        <v>1.5450999999999999</v>
      </c>
      <c r="AE1836" s="61">
        <f t="array" ref="AE1836">INDEX($AT$11:$AV$66,MATCH($C1836&amp;$G1836,$AO$11:$AO$66&amp;$AP$11:$AP$66,0),COUNTIF($AT$10:$AV$10,"&lt;"&amp;AD1836)+1)</f>
        <v>5.9999999999999995E-4</v>
      </c>
      <c r="AF1836" s="111">
        <f t="shared" si="429"/>
        <v>1.5180367061317361</v>
      </c>
      <c r="AG1836" s="121">
        <f t="array" ref="AG1836">INDEX($AW$11:$BA$66,MATCH($C1836&amp;$G1836,$AO$11:$AO$66&amp;$AP$11:$AP$66,0),COUNTIF($AW$10:$BA$10,"&lt;"&amp;AD1836)+1)</f>
        <v>2.5000000000000001E-4</v>
      </c>
    </row>
    <row r="1837" spans="2:33" ht="12.75" customHeight="1" x14ac:dyDescent="0.3">
      <c r="B1837" s="81" t="str">
        <f t="shared" si="417"/>
        <v>1 9/16-18 UNEF</v>
      </c>
      <c r="C1837" s="71" t="s">
        <v>498</v>
      </c>
      <c r="D1837" s="71"/>
      <c r="E1837" s="79" t="s">
        <v>48</v>
      </c>
      <c r="F1837" s="82" t="s">
        <v>533</v>
      </c>
      <c r="G1837" s="58">
        <v>18</v>
      </c>
      <c r="H1837" s="71" t="s">
        <v>521</v>
      </c>
      <c r="I1837" s="71" t="s">
        <v>660</v>
      </c>
      <c r="J1837" s="71" t="s">
        <v>588</v>
      </c>
      <c r="K1837" s="71" t="s">
        <v>600</v>
      </c>
      <c r="L1837" s="85">
        <f t="shared" si="418"/>
        <v>39.6494</v>
      </c>
      <c r="M1837" s="85">
        <f t="shared" si="419"/>
        <v>1.4111</v>
      </c>
      <c r="N1837" s="71">
        <v>60</v>
      </c>
      <c r="O1837" s="100">
        <f t="shared" si="420"/>
        <v>39.217599999999997</v>
      </c>
      <c r="P1837" s="85">
        <f t="shared" si="421"/>
        <v>0</v>
      </c>
      <c r="Q1837" s="58">
        <f t="shared" si="422"/>
        <v>12.7</v>
      </c>
      <c r="R1837" s="100">
        <f t="shared" si="423"/>
        <v>38.6066</v>
      </c>
      <c r="S1837" s="85">
        <f t="shared" si="424"/>
        <v>0</v>
      </c>
      <c r="T1837" s="58">
        <f t="shared" si="425"/>
        <v>5.0999999999999996</v>
      </c>
      <c r="U1837" s="58">
        <f t="shared" si="426"/>
        <v>3.8</v>
      </c>
      <c r="V1837" s="58">
        <f t="array" ref="V1837">INDEX(AS$11:AS$66,MATCH(C1837&amp;G1837,AO$11:AO$66&amp;AP$11:AP$66,0),0)</f>
        <v>8</v>
      </c>
      <c r="X1837" s="120">
        <f t="shared" si="427"/>
        <v>5.5555555555555552E-2</v>
      </c>
      <c r="Y1837" s="61">
        <f t="array" ref="Y1837">INDEX($AQ$11:$AR$66,MATCH($C1837&amp;$G1837,$AO$11:$AO$66&amp;$AP$11:$AP$66,0),COUNTIF($AQ$10:$AR$10,"&lt;"&amp;Z1837)+1)</f>
        <v>1.4999999999999999E-4</v>
      </c>
      <c r="Z1837" s="123">
        <v>1.5609999999999999</v>
      </c>
      <c r="AA1837" s="61">
        <f t="array" ref="AA1837">INDEX($AT$11:$AV$66,MATCH($C1837&amp;$G1837,$AO$11:$AO$66&amp;$AP$11:$AP$66,0),COUNTIF($AT$10:$AV$10,"&lt;"&amp;Z1837)+1)</f>
        <v>5.0000000000000001E-4</v>
      </c>
      <c r="AB1837" s="111">
        <f t="shared" si="428"/>
        <v>1.5249156081756483</v>
      </c>
      <c r="AC1837" s="121">
        <f t="array" ref="AC1837">INDEX($AW$11:$BA$66,MATCH($C1837&amp;$G1837,$AO$11:$AO$66&amp;$AP$11:$AP$66,0),COUNTIF($AW$10:$BA$10,"&lt;"&amp;Z1837)+1)</f>
        <v>2.0000000000000001E-4</v>
      </c>
      <c r="AD1837" s="62">
        <v>1.544</v>
      </c>
      <c r="AE1837" s="61">
        <f t="array" ref="AE1837">INDEX($AT$11:$AV$66,MATCH($C1837&amp;$G1837,$AO$11:$AO$66&amp;$AP$11:$AP$66,0),COUNTIF($AT$10:$AV$10,"&lt;"&amp;AD1837)+1)</f>
        <v>5.0000000000000001E-4</v>
      </c>
      <c r="AF1837" s="111">
        <f t="shared" si="429"/>
        <v>1.5199437387837655</v>
      </c>
      <c r="AG1837" s="121">
        <f t="array" ref="AG1837">INDEX($AW$11:$BA$66,MATCH($C1837&amp;$G1837,$AO$11:$AO$66&amp;$AP$11:$AP$66,0),COUNTIF($AW$10:$BA$10,"&lt;"&amp;AD1837)+1)</f>
        <v>2.0000000000000001E-4</v>
      </c>
    </row>
    <row r="1838" spans="2:33" ht="12.75" customHeight="1" x14ac:dyDescent="0.3">
      <c r="B1838" s="81" t="str">
        <f t="shared" si="417"/>
        <v>1 9/16-18 UNEF</v>
      </c>
      <c r="C1838" s="71" t="s">
        <v>498</v>
      </c>
      <c r="D1838" s="71"/>
      <c r="E1838" s="79" t="s">
        <v>48</v>
      </c>
      <c r="F1838" s="82" t="s">
        <v>533</v>
      </c>
      <c r="G1838" s="58">
        <v>18</v>
      </c>
      <c r="H1838" s="71" t="s">
        <v>521</v>
      </c>
      <c r="I1838" s="71" t="s">
        <v>661</v>
      </c>
      <c r="J1838" s="71" t="s">
        <v>588</v>
      </c>
      <c r="K1838" s="71" t="s">
        <v>600</v>
      </c>
      <c r="L1838" s="85">
        <f t="shared" si="418"/>
        <v>39.6875</v>
      </c>
      <c r="M1838" s="85">
        <f t="shared" si="419"/>
        <v>1.4111</v>
      </c>
      <c r="N1838" s="71">
        <v>60</v>
      </c>
      <c r="O1838" s="100">
        <f t="shared" si="420"/>
        <v>39.288699999999999</v>
      </c>
      <c r="P1838" s="85">
        <f t="shared" si="421"/>
        <v>0</v>
      </c>
      <c r="Q1838" s="58">
        <f t="shared" si="422"/>
        <v>12.7</v>
      </c>
      <c r="R1838" s="100">
        <f t="shared" si="423"/>
        <v>38.677700000000002</v>
      </c>
      <c r="S1838" s="85">
        <f t="shared" si="424"/>
        <v>0</v>
      </c>
      <c r="T1838" s="58">
        <f t="shared" si="425"/>
        <v>5.0999999999999996</v>
      </c>
      <c r="U1838" s="58">
        <f t="shared" si="426"/>
        <v>3.8</v>
      </c>
      <c r="V1838" s="58">
        <f t="array" ref="V1838">INDEX(AS$11:AS$66,MATCH(C1838&amp;G1838,AO$11:AO$66&amp;AP$11:AP$66,0),0)</f>
        <v>8</v>
      </c>
      <c r="X1838" s="120">
        <f t="shared" si="427"/>
        <v>5.5555555555555552E-2</v>
      </c>
      <c r="Y1838" s="61">
        <f t="array" ref="Y1838">INDEX($AQ$11:$AR$66,MATCH($C1838&amp;$G1838,$AO$11:$AO$66&amp;$AP$11:$AP$66,0),COUNTIF($AQ$10:$AR$10,"&lt;"&amp;Z1838)+1)</f>
        <v>1.4999999999999999E-4</v>
      </c>
      <c r="Z1838" s="61">
        <f>INDEX(AJ$11:AJ$92,MATCH(F1838,AI$11:AI$92,0))</f>
        <v>1.5625</v>
      </c>
      <c r="AA1838" s="61">
        <f t="array" ref="AA1838">INDEX($AT$11:$AV$66,MATCH($C1838&amp;$G1838,$AO$11:$AO$66&amp;$AP$11:$AP$66,0),COUNTIF($AT$10:$AV$10,"&lt;"&amp;Z1838)+1)</f>
        <v>5.0000000000000001E-4</v>
      </c>
      <c r="AB1838" s="111">
        <f t="shared" si="428"/>
        <v>1.5264156081756484</v>
      </c>
      <c r="AC1838" s="121">
        <f t="array" ref="AC1838">INDEX($AW$11:$BA$66,MATCH($C1838&amp;$G1838,$AO$11:$AO$66&amp;$AP$11:$AP$66,0),COUNTIF($AW$10:$BA$10,"&lt;"&amp;Z1838)+1)</f>
        <v>2.0000000000000001E-4</v>
      </c>
      <c r="AD1838" s="62">
        <v>1.5468</v>
      </c>
      <c r="AE1838" s="61">
        <f t="array" ref="AE1838">INDEX($AT$11:$AV$66,MATCH($C1838&amp;$G1838,$AO$11:$AO$66&amp;$AP$11:$AP$66,0),COUNTIF($AT$10:$AV$10,"&lt;"&amp;AD1838)+1)</f>
        <v>5.0000000000000001E-4</v>
      </c>
      <c r="AF1838" s="111">
        <f t="shared" si="429"/>
        <v>1.5227437387837655</v>
      </c>
      <c r="AG1838" s="121">
        <f t="array" ref="AG1838">INDEX($AW$11:$BA$66,MATCH($C1838&amp;$G1838,$AO$11:$AO$66&amp;$AP$11:$AP$66,0),COUNTIF($AW$10:$BA$10,"&lt;"&amp;AD1838)+1)</f>
        <v>2.0000000000000001E-4</v>
      </c>
    </row>
    <row r="1839" spans="2:33" ht="12.75" customHeight="1" x14ac:dyDescent="0.3">
      <c r="B1839" s="81" t="str">
        <f t="shared" si="417"/>
        <v>1 9/16-20 UN</v>
      </c>
      <c r="C1839" s="71" t="s">
        <v>498</v>
      </c>
      <c r="D1839" s="71"/>
      <c r="E1839" s="79" t="s">
        <v>604</v>
      </c>
      <c r="F1839" s="82" t="s">
        <v>533</v>
      </c>
      <c r="G1839" s="58">
        <v>20</v>
      </c>
      <c r="H1839" s="71" t="s">
        <v>521</v>
      </c>
      <c r="I1839" s="71" t="s">
        <v>660</v>
      </c>
      <c r="J1839" s="71" t="s">
        <v>588</v>
      </c>
      <c r="K1839" s="71" t="s">
        <v>600</v>
      </c>
      <c r="L1839" s="85">
        <f t="shared" si="418"/>
        <v>39.651899999999998</v>
      </c>
      <c r="M1839" s="85">
        <f t="shared" si="419"/>
        <v>1.27</v>
      </c>
      <c r="N1839" s="71">
        <v>60</v>
      </c>
      <c r="O1839" s="100">
        <f t="shared" si="420"/>
        <v>39.255699999999997</v>
      </c>
      <c r="P1839" s="85">
        <f t="shared" si="421"/>
        <v>0</v>
      </c>
      <c r="Q1839" s="58">
        <f t="shared" si="422"/>
        <v>12.7</v>
      </c>
      <c r="R1839" s="100">
        <f t="shared" si="423"/>
        <v>38.705800000000004</v>
      </c>
      <c r="S1839" s="85">
        <f t="shared" si="424"/>
        <v>0</v>
      </c>
      <c r="T1839" s="58">
        <f t="shared" si="425"/>
        <v>5.0999999999999996</v>
      </c>
      <c r="U1839" s="58">
        <f t="shared" si="426"/>
        <v>3.8</v>
      </c>
      <c r="V1839" s="58">
        <f t="array" ref="V1839">INDEX(AS$11:AS$66,MATCH(C1839&amp;G1839,AO$11:AO$66&amp;AP$11:AP$66,0),0)</f>
        <v>8</v>
      </c>
      <c r="X1839" s="120">
        <f t="shared" si="427"/>
        <v>0.05</v>
      </c>
      <c r="Y1839" s="61">
        <f t="array" ref="Y1839">INDEX($AQ$11:$AR$66,MATCH($C1839&amp;$G1839,$AO$11:$AO$66&amp;$AP$11:$AP$66,0),COUNTIF($AQ$10:$AR$10,"&lt;"&amp;Z1839)+1)</f>
        <v>1.4999999999999999E-4</v>
      </c>
      <c r="Z1839" s="123">
        <v>1.5610999999999999</v>
      </c>
      <c r="AA1839" s="61">
        <f t="array" ref="AA1839">INDEX($AT$11:$AV$66,MATCH($C1839&amp;$G1839,$AO$11:$AO$66&amp;$AP$11:$AP$66,0),COUNTIF($AT$10:$AV$10,"&lt;"&amp;Z1839)+1)</f>
        <v>5.0000000000000001E-4</v>
      </c>
      <c r="AB1839" s="111">
        <f t="shared" si="428"/>
        <v>1.5286240473580834</v>
      </c>
      <c r="AC1839" s="121">
        <f t="array" ref="AC1839">INDEX($AW$11:$BA$66,MATCH($C1839&amp;$G1839,$AO$11:$AO$66&amp;$AP$11:$AP$66,0),COUNTIF($AW$10:$BA$10,"&lt;"&amp;Z1839)+1)</f>
        <v>2.0000000000000001E-4</v>
      </c>
      <c r="AD1839" s="62">
        <v>1.5455000000000001</v>
      </c>
      <c r="AE1839" s="61">
        <f t="array" ref="AE1839">INDEX($AT$11:$AV$66,MATCH($C1839&amp;$G1839,$AO$11:$AO$66&amp;$AP$11:$AP$66,0),COUNTIF($AT$10:$AV$10,"&lt;"&amp;AD1839)+1)</f>
        <v>5.0000000000000001E-4</v>
      </c>
      <c r="AF1839" s="111">
        <f t="shared" si="429"/>
        <v>1.5238493649053892</v>
      </c>
      <c r="AG1839" s="121">
        <f t="array" ref="AG1839">INDEX($AW$11:$BA$66,MATCH($C1839&amp;$G1839,$AO$11:$AO$66&amp;$AP$11:$AP$66,0),COUNTIF($AW$10:$BA$10,"&lt;"&amp;AD1839)+1)</f>
        <v>2.0000000000000001E-4</v>
      </c>
    </row>
    <row r="1840" spans="2:33" ht="12.75" customHeight="1" x14ac:dyDescent="0.3">
      <c r="B1840" s="81" t="str">
        <f t="shared" si="417"/>
        <v>1 9/16-20 UN</v>
      </c>
      <c r="C1840" s="71" t="s">
        <v>498</v>
      </c>
      <c r="D1840" s="71"/>
      <c r="E1840" s="79" t="s">
        <v>604</v>
      </c>
      <c r="F1840" s="82" t="s">
        <v>533</v>
      </c>
      <c r="G1840" s="58">
        <v>20</v>
      </c>
      <c r="H1840" s="71" t="s">
        <v>521</v>
      </c>
      <c r="I1840" s="71" t="s">
        <v>661</v>
      </c>
      <c r="J1840" s="71" t="s">
        <v>588</v>
      </c>
      <c r="K1840" s="71" t="s">
        <v>600</v>
      </c>
      <c r="L1840" s="85">
        <f t="shared" si="418"/>
        <v>39.6875</v>
      </c>
      <c r="M1840" s="85">
        <f t="shared" si="419"/>
        <v>1.27</v>
      </c>
      <c r="N1840" s="71">
        <v>60</v>
      </c>
      <c r="O1840" s="100">
        <f t="shared" si="420"/>
        <v>39.3217</v>
      </c>
      <c r="P1840" s="85">
        <f t="shared" si="421"/>
        <v>0</v>
      </c>
      <c r="Q1840" s="58">
        <f t="shared" si="422"/>
        <v>12.7</v>
      </c>
      <c r="R1840" s="100">
        <f t="shared" si="423"/>
        <v>38.771799999999999</v>
      </c>
      <c r="S1840" s="85">
        <f t="shared" si="424"/>
        <v>0</v>
      </c>
      <c r="T1840" s="58">
        <f t="shared" si="425"/>
        <v>5.0999999999999996</v>
      </c>
      <c r="U1840" s="58">
        <f t="shared" si="426"/>
        <v>3.8</v>
      </c>
      <c r="V1840" s="58">
        <f t="array" ref="V1840">INDEX(AS$11:AS$66,MATCH(C1840&amp;G1840,AO$11:AO$66&amp;AP$11:AP$66,0),0)</f>
        <v>8</v>
      </c>
      <c r="X1840" s="120">
        <f t="shared" si="427"/>
        <v>0.05</v>
      </c>
      <c r="Y1840" s="61">
        <f t="array" ref="Y1840">INDEX($AQ$11:$AR$66,MATCH($C1840&amp;$G1840,$AO$11:$AO$66&amp;$AP$11:$AP$66,0),COUNTIF($AQ$10:$AR$10,"&lt;"&amp;Z1840)+1)</f>
        <v>1.4999999999999999E-4</v>
      </c>
      <c r="Z1840" s="61">
        <f>INDEX(AJ$11:AJ$92,MATCH(F1840,AI$11:AI$92,0))</f>
        <v>1.5625</v>
      </c>
      <c r="AA1840" s="61">
        <f t="array" ref="AA1840">INDEX($AT$11:$AV$66,MATCH($C1840&amp;$G1840,$AO$11:$AO$66&amp;$AP$11:$AP$66,0),COUNTIF($AT$10:$AV$10,"&lt;"&amp;Z1840)+1)</f>
        <v>5.0000000000000001E-4</v>
      </c>
      <c r="AB1840" s="111">
        <f t="shared" si="428"/>
        <v>1.5300240473580835</v>
      </c>
      <c r="AC1840" s="121">
        <f t="array" ref="AC1840">INDEX($AW$11:$BA$66,MATCH($C1840&amp;$G1840,$AO$11:$AO$66&amp;$AP$11:$AP$66,0),COUNTIF($AW$10:$BA$10,"&lt;"&amp;Z1840)+1)</f>
        <v>2.0000000000000001E-4</v>
      </c>
      <c r="AD1840" s="62">
        <v>1.5481</v>
      </c>
      <c r="AE1840" s="61">
        <f t="array" ref="AE1840">INDEX($AT$11:$AV$66,MATCH($C1840&amp;$G1840,$AO$11:$AO$66&amp;$AP$11:$AP$66,0),COUNTIF($AT$10:$AV$10,"&lt;"&amp;AD1840)+1)</f>
        <v>5.0000000000000001E-4</v>
      </c>
      <c r="AF1840" s="111">
        <f t="shared" si="429"/>
        <v>1.526449364905389</v>
      </c>
      <c r="AG1840" s="121">
        <f t="array" ref="AG1840">INDEX($AW$11:$BA$66,MATCH($C1840&amp;$G1840,$AO$11:$AO$66&amp;$AP$11:$AP$66,0),COUNTIF($AW$10:$BA$10,"&lt;"&amp;AD1840)+1)</f>
        <v>2.0000000000000001E-4</v>
      </c>
    </row>
    <row r="1841" spans="2:33" ht="12.75" customHeight="1" x14ac:dyDescent="0.3">
      <c r="B1841" s="81" t="str">
        <f t="shared" si="417"/>
        <v>1 5/8-6 UN</v>
      </c>
      <c r="C1841" s="71" t="s">
        <v>498</v>
      </c>
      <c r="D1841" s="71"/>
      <c r="E1841" s="79" t="s">
        <v>604</v>
      </c>
      <c r="F1841" s="82" t="s">
        <v>534</v>
      </c>
      <c r="G1841" s="58">
        <v>6</v>
      </c>
      <c r="H1841" s="71" t="s">
        <v>521</v>
      </c>
      <c r="I1841" s="71" t="s">
        <v>660</v>
      </c>
      <c r="J1841" s="71" t="s">
        <v>588</v>
      </c>
      <c r="K1841" s="71" t="s">
        <v>600</v>
      </c>
      <c r="L1841" s="85">
        <f t="shared" si="418"/>
        <v>41.211500000000001</v>
      </c>
      <c r="M1841" s="85">
        <f t="shared" si="419"/>
        <v>4.2332999999999998</v>
      </c>
      <c r="N1841" s="71">
        <v>60</v>
      </c>
      <c r="O1841" s="100">
        <f t="shared" si="420"/>
        <v>40.086300000000001</v>
      </c>
      <c r="P1841" s="85">
        <f t="shared" si="421"/>
        <v>0</v>
      </c>
      <c r="Q1841" s="58">
        <f t="shared" si="422"/>
        <v>20.3</v>
      </c>
      <c r="R1841" s="100">
        <f t="shared" si="423"/>
        <v>38.2532</v>
      </c>
      <c r="S1841" s="85">
        <f t="shared" si="424"/>
        <v>0</v>
      </c>
      <c r="T1841" s="58">
        <f t="shared" si="425"/>
        <v>6.4</v>
      </c>
      <c r="U1841" s="58">
        <f t="shared" si="426"/>
        <v>7.6</v>
      </c>
      <c r="V1841" s="58">
        <f t="array" ref="V1841">INDEX(AS$11:AS$66,MATCH(C1841&amp;G1841,AO$11:AO$66&amp;AP$11:AP$66,0),0)</f>
        <v>5</v>
      </c>
      <c r="X1841" s="120">
        <f t="shared" si="427"/>
        <v>0.16666666666666666</v>
      </c>
      <c r="Y1841" s="61">
        <f t="array" ref="Y1841">INDEX($AQ$11:$AR$66,MATCH($C1841&amp;$G1841,$AO$11:$AO$66&amp;$AP$11:$AP$66,0),COUNTIF($AQ$10:$AR$10,"&lt;"&amp;Z1841)+1)</f>
        <v>2.9999999999999997E-4</v>
      </c>
      <c r="Z1841" s="123">
        <v>1.6225000000000001</v>
      </c>
      <c r="AA1841" s="61">
        <f t="array" ref="AA1841">INDEX($AT$11:$AV$66,MATCH($C1841&amp;$G1841,$AO$11:$AO$66&amp;$AP$11:$AP$66,0),COUNTIF($AT$10:$AV$10,"&lt;"&amp;Z1841)+1)</f>
        <v>8.0000000000000004E-4</v>
      </c>
      <c r="AB1841" s="111">
        <f t="shared" si="428"/>
        <v>1.5142468245269454</v>
      </c>
      <c r="AC1841" s="121">
        <f t="array" ref="AC1841">INDEX($AW$11:$BA$66,MATCH($C1841&amp;$G1841,$AO$11:$AO$66&amp;$AP$11:$AP$66,0),COUNTIF($AW$10:$BA$10,"&lt;"&amp;Z1841)+1)</f>
        <v>2.5000000000000001E-4</v>
      </c>
      <c r="AD1841" s="62">
        <v>1.5782</v>
      </c>
      <c r="AE1841" s="61">
        <f t="array" ref="AE1841">INDEX($AT$11:$AV$66,MATCH($C1841&amp;$G1841,$AO$11:$AO$66&amp;$AP$11:$AP$66,0),COUNTIF($AT$10:$AV$10,"&lt;"&amp;AD1841)+1)</f>
        <v>8.0000000000000004E-4</v>
      </c>
      <c r="AF1841" s="111">
        <f t="shared" si="429"/>
        <v>1.5060312163512968</v>
      </c>
      <c r="AG1841" s="121">
        <f t="array" ref="AG1841">INDEX($AW$11:$BA$66,MATCH($C1841&amp;$G1841,$AO$11:$AO$66&amp;$AP$11:$AP$66,0),COUNTIF($AW$10:$BA$10,"&lt;"&amp;AD1841)+1)</f>
        <v>2.5000000000000001E-4</v>
      </c>
    </row>
    <row r="1842" spans="2:33" ht="12.75" customHeight="1" x14ac:dyDescent="0.3">
      <c r="B1842" s="81" t="str">
        <f t="shared" si="417"/>
        <v>1 5/8-6 UN</v>
      </c>
      <c r="C1842" s="71" t="s">
        <v>498</v>
      </c>
      <c r="D1842" s="71"/>
      <c r="E1842" s="79" t="s">
        <v>604</v>
      </c>
      <c r="F1842" s="82" t="s">
        <v>534</v>
      </c>
      <c r="G1842" s="58">
        <v>6</v>
      </c>
      <c r="H1842" s="71" t="s">
        <v>521</v>
      </c>
      <c r="I1842" s="71" t="s">
        <v>661</v>
      </c>
      <c r="J1842" s="71" t="s">
        <v>588</v>
      </c>
      <c r="K1842" s="71" t="s">
        <v>600</v>
      </c>
      <c r="L1842" s="85">
        <f t="shared" si="418"/>
        <v>41.274999999999999</v>
      </c>
      <c r="M1842" s="85">
        <f t="shared" si="419"/>
        <v>4.2332999999999998</v>
      </c>
      <c r="N1842" s="71">
        <v>60</v>
      </c>
      <c r="O1842" s="100">
        <f t="shared" si="420"/>
        <v>40.200600000000001</v>
      </c>
      <c r="P1842" s="85">
        <f t="shared" si="421"/>
        <v>0</v>
      </c>
      <c r="Q1842" s="58">
        <f t="shared" si="422"/>
        <v>20.3</v>
      </c>
      <c r="R1842" s="100">
        <f t="shared" si="423"/>
        <v>38.3675</v>
      </c>
      <c r="S1842" s="85">
        <f t="shared" si="424"/>
        <v>0</v>
      </c>
      <c r="T1842" s="58">
        <f t="shared" si="425"/>
        <v>6.4</v>
      </c>
      <c r="U1842" s="58">
        <f t="shared" si="426"/>
        <v>7.6</v>
      </c>
      <c r="V1842" s="58">
        <f t="array" ref="V1842">INDEX(AS$11:AS$66,MATCH(C1842&amp;G1842,AO$11:AO$66&amp;AP$11:AP$66,0),0)</f>
        <v>5</v>
      </c>
      <c r="X1842" s="120">
        <f t="shared" si="427"/>
        <v>0.16666666666666666</v>
      </c>
      <c r="Y1842" s="61">
        <f t="array" ref="Y1842">INDEX($AQ$11:$AR$66,MATCH($C1842&amp;$G1842,$AO$11:$AO$66&amp;$AP$11:$AP$66,0),COUNTIF($AQ$10:$AR$10,"&lt;"&amp;Z1842)+1)</f>
        <v>2.9999999999999997E-4</v>
      </c>
      <c r="Z1842" s="61">
        <f>INDEX(AJ$11:AJ$92,MATCH(F1842,AI$11:AI$92,0))</f>
        <v>1.625</v>
      </c>
      <c r="AA1842" s="61">
        <f t="array" ref="AA1842">INDEX($AT$11:$AV$66,MATCH($C1842&amp;$G1842,$AO$11:$AO$66&amp;$AP$11:$AP$66,0),COUNTIF($AT$10:$AV$10,"&lt;"&amp;Z1842)+1)</f>
        <v>8.0000000000000004E-4</v>
      </c>
      <c r="AB1842" s="111">
        <f t="shared" si="428"/>
        <v>1.5167468245269453</v>
      </c>
      <c r="AC1842" s="121">
        <f t="array" ref="AC1842">INDEX($AW$11:$BA$66,MATCH($C1842&amp;$G1842,$AO$11:$AO$66&amp;$AP$11:$AP$66,0),COUNTIF($AW$10:$BA$10,"&lt;"&amp;Z1842)+1)</f>
        <v>2.5000000000000001E-4</v>
      </c>
      <c r="AD1842" s="62">
        <v>1.5827</v>
      </c>
      <c r="AE1842" s="61">
        <f t="array" ref="AE1842">INDEX($AT$11:$AV$66,MATCH($C1842&amp;$G1842,$AO$11:$AO$66&amp;$AP$11:$AP$66,0),COUNTIF($AT$10:$AV$10,"&lt;"&amp;AD1842)+1)</f>
        <v>8.0000000000000004E-4</v>
      </c>
      <c r="AF1842" s="111">
        <f t="shared" si="429"/>
        <v>1.5105312163512967</v>
      </c>
      <c r="AG1842" s="121">
        <f t="array" ref="AG1842">INDEX($AW$11:$BA$66,MATCH($C1842&amp;$G1842,$AO$11:$AO$66&amp;$AP$11:$AP$66,0),COUNTIF($AW$10:$BA$10,"&lt;"&amp;AD1842)+1)</f>
        <v>2.5000000000000001E-4</v>
      </c>
    </row>
    <row r="1843" spans="2:33" ht="12.75" customHeight="1" x14ac:dyDescent="0.3">
      <c r="B1843" s="81" t="str">
        <f t="shared" si="417"/>
        <v>1 5/8-8 UN</v>
      </c>
      <c r="C1843" s="71" t="s">
        <v>498</v>
      </c>
      <c r="D1843" s="71"/>
      <c r="E1843" s="79" t="s">
        <v>604</v>
      </c>
      <c r="F1843" s="82" t="s">
        <v>534</v>
      </c>
      <c r="G1843" s="58">
        <v>8</v>
      </c>
      <c r="H1843" s="71" t="s">
        <v>521</v>
      </c>
      <c r="I1843" s="71" t="s">
        <v>660</v>
      </c>
      <c r="J1843" s="71" t="s">
        <v>588</v>
      </c>
      <c r="K1843" s="71" t="s">
        <v>600</v>
      </c>
      <c r="L1843" s="85">
        <f t="shared" si="418"/>
        <v>41.219099999999997</v>
      </c>
      <c r="M1843" s="85">
        <f t="shared" si="419"/>
        <v>3.1749999999999998</v>
      </c>
      <c r="N1843" s="71">
        <v>60</v>
      </c>
      <c r="O1843" s="100">
        <f t="shared" si="420"/>
        <v>40.342799999999997</v>
      </c>
      <c r="P1843" s="85">
        <f t="shared" si="421"/>
        <v>0</v>
      </c>
      <c r="Q1843" s="58">
        <f t="shared" si="422"/>
        <v>17.8</v>
      </c>
      <c r="R1843" s="100">
        <f t="shared" si="423"/>
        <v>38.968000000000004</v>
      </c>
      <c r="S1843" s="85">
        <f t="shared" si="424"/>
        <v>0</v>
      </c>
      <c r="T1843" s="58">
        <f t="shared" si="425"/>
        <v>6.4</v>
      </c>
      <c r="U1843" s="58">
        <f t="shared" si="426"/>
        <v>6.4</v>
      </c>
      <c r="V1843" s="58">
        <f t="array" ref="V1843">INDEX(AS$11:AS$66,MATCH(C1843&amp;G1843,AO$11:AO$66&amp;AP$11:AP$66,0),0)</f>
        <v>5</v>
      </c>
      <c r="X1843" s="120">
        <f t="shared" si="427"/>
        <v>0.125</v>
      </c>
      <c r="Y1843" s="61">
        <f t="array" ref="Y1843">INDEX($AQ$11:$AR$66,MATCH($C1843&amp;$G1843,$AO$11:$AO$66&amp;$AP$11:$AP$66,0),COUNTIF($AQ$10:$AR$10,"&lt;"&amp;Z1843)+1)</f>
        <v>2.5000000000000001E-4</v>
      </c>
      <c r="Z1843" s="123">
        <v>1.6228</v>
      </c>
      <c r="AA1843" s="61">
        <f t="array" ref="AA1843">INDEX($AT$11:$AV$66,MATCH($C1843&amp;$G1843,$AO$11:$AO$66&amp;$AP$11:$AP$66,0),COUNTIF($AT$10:$AV$10,"&lt;"&amp;Z1843)+1)</f>
        <v>6.9999999999999999E-4</v>
      </c>
      <c r="AB1843" s="111">
        <f t="shared" si="428"/>
        <v>1.5416101183952089</v>
      </c>
      <c r="AC1843" s="121">
        <f t="array" ref="AC1843">INDEX($AW$11:$BA$66,MATCH($C1843&amp;$G1843,$AO$11:$AO$66&amp;$AP$11:$AP$66,0),COUNTIF($AW$10:$BA$10,"&lt;"&amp;Z1843)+1)</f>
        <v>2.5000000000000001E-4</v>
      </c>
      <c r="AD1843" s="62">
        <v>1.5883</v>
      </c>
      <c r="AE1843" s="61">
        <f t="array" ref="AE1843">INDEX($AT$11:$AV$66,MATCH($C1843&amp;$G1843,$AO$11:$AO$66&amp;$AP$11:$AP$66,0),COUNTIF($AT$10:$AV$10,"&lt;"&amp;AD1843)+1)</f>
        <v>6.9999999999999999E-4</v>
      </c>
      <c r="AF1843" s="111">
        <f t="shared" si="429"/>
        <v>1.5341734122634727</v>
      </c>
      <c r="AG1843" s="121">
        <f t="array" ref="AG1843">INDEX($AW$11:$BA$66,MATCH($C1843&amp;$G1843,$AO$11:$AO$66&amp;$AP$11:$AP$66,0),COUNTIF($AW$10:$BA$10,"&lt;"&amp;AD1843)+1)</f>
        <v>2.5000000000000001E-4</v>
      </c>
    </row>
    <row r="1844" spans="2:33" ht="12.75" customHeight="1" x14ac:dyDescent="0.3">
      <c r="B1844" s="81" t="str">
        <f t="shared" si="417"/>
        <v>1 5/8-8 UN</v>
      </c>
      <c r="C1844" s="71" t="s">
        <v>498</v>
      </c>
      <c r="D1844" s="71"/>
      <c r="E1844" s="79" t="s">
        <v>604</v>
      </c>
      <c r="F1844" s="82" t="s">
        <v>534</v>
      </c>
      <c r="G1844" s="58">
        <v>8</v>
      </c>
      <c r="H1844" s="71" t="s">
        <v>521</v>
      </c>
      <c r="I1844" s="71" t="s">
        <v>661</v>
      </c>
      <c r="J1844" s="71" t="s">
        <v>588</v>
      </c>
      <c r="K1844" s="71" t="s">
        <v>600</v>
      </c>
      <c r="L1844" s="85">
        <f t="shared" si="418"/>
        <v>41.274999999999999</v>
      </c>
      <c r="M1844" s="85">
        <f t="shared" si="419"/>
        <v>3.1749999999999998</v>
      </c>
      <c r="N1844" s="71">
        <v>60</v>
      </c>
      <c r="O1844" s="100">
        <f t="shared" si="420"/>
        <v>40.444400000000002</v>
      </c>
      <c r="P1844" s="85">
        <f t="shared" si="421"/>
        <v>0</v>
      </c>
      <c r="Q1844" s="58">
        <f t="shared" si="422"/>
        <v>17.8</v>
      </c>
      <c r="R1844" s="100">
        <f t="shared" si="423"/>
        <v>39.069600000000001</v>
      </c>
      <c r="S1844" s="85">
        <f t="shared" si="424"/>
        <v>0</v>
      </c>
      <c r="T1844" s="58">
        <f t="shared" si="425"/>
        <v>6.4</v>
      </c>
      <c r="U1844" s="58">
        <f t="shared" si="426"/>
        <v>6.4</v>
      </c>
      <c r="V1844" s="58">
        <f t="array" ref="V1844">INDEX(AS$11:AS$66,MATCH(C1844&amp;G1844,AO$11:AO$66&amp;AP$11:AP$66,0),0)</f>
        <v>5</v>
      </c>
      <c r="X1844" s="120">
        <f t="shared" si="427"/>
        <v>0.125</v>
      </c>
      <c r="Y1844" s="61">
        <f t="array" ref="Y1844">INDEX($AQ$11:$AR$66,MATCH($C1844&amp;$G1844,$AO$11:$AO$66&amp;$AP$11:$AP$66,0),COUNTIF($AQ$10:$AR$10,"&lt;"&amp;Z1844)+1)</f>
        <v>2.5000000000000001E-4</v>
      </c>
      <c r="Z1844" s="61">
        <f>INDEX(AJ$11:AJ$92,MATCH(F1844,AI$11:AI$92,0))</f>
        <v>1.625</v>
      </c>
      <c r="AA1844" s="61">
        <f t="array" ref="AA1844">INDEX($AT$11:$AV$66,MATCH($C1844&amp;$G1844,$AO$11:$AO$66&amp;$AP$11:$AP$66,0),COUNTIF($AT$10:$AV$10,"&lt;"&amp;Z1844)+1)</f>
        <v>6.9999999999999999E-4</v>
      </c>
      <c r="AB1844" s="111">
        <f t="shared" si="428"/>
        <v>1.5438101183952089</v>
      </c>
      <c r="AC1844" s="121">
        <f t="array" ref="AC1844">INDEX($AW$11:$BA$66,MATCH($C1844&amp;$G1844,$AO$11:$AO$66&amp;$AP$11:$AP$66,0),COUNTIF($AW$10:$BA$10,"&lt;"&amp;Z1844)+1)</f>
        <v>2.5000000000000001E-4</v>
      </c>
      <c r="AD1844" s="62">
        <v>1.5923</v>
      </c>
      <c r="AE1844" s="61">
        <f t="array" ref="AE1844">INDEX($AT$11:$AV$66,MATCH($C1844&amp;$G1844,$AO$11:$AO$66&amp;$AP$11:$AP$66,0),COUNTIF($AT$10:$AV$10,"&lt;"&amp;AD1844)+1)</f>
        <v>6.9999999999999999E-4</v>
      </c>
      <c r="AF1844" s="111">
        <f t="shared" si="429"/>
        <v>1.5381734122634727</v>
      </c>
      <c r="AG1844" s="121">
        <f t="array" ref="AG1844">INDEX($AW$11:$BA$66,MATCH($C1844&amp;$G1844,$AO$11:$AO$66&amp;$AP$11:$AP$66,0),COUNTIF($AW$10:$BA$10,"&lt;"&amp;AD1844)+1)</f>
        <v>2.5000000000000001E-4</v>
      </c>
    </row>
    <row r="1845" spans="2:33" ht="12.75" customHeight="1" x14ac:dyDescent="0.3">
      <c r="B1845" s="81" t="str">
        <f t="shared" si="417"/>
        <v>1 5/8-12 UN</v>
      </c>
      <c r="C1845" s="71" t="s">
        <v>498</v>
      </c>
      <c r="D1845" s="71"/>
      <c r="E1845" s="79" t="s">
        <v>604</v>
      </c>
      <c r="F1845" s="82" t="s">
        <v>534</v>
      </c>
      <c r="G1845" s="58">
        <v>12</v>
      </c>
      <c r="H1845" s="71" t="s">
        <v>521</v>
      </c>
      <c r="I1845" s="71" t="s">
        <v>660</v>
      </c>
      <c r="J1845" s="71" t="s">
        <v>588</v>
      </c>
      <c r="K1845" s="71" t="s">
        <v>600</v>
      </c>
      <c r="L1845" s="85">
        <f t="shared" si="418"/>
        <v>41.229300000000002</v>
      </c>
      <c r="M1845" s="85">
        <f t="shared" si="419"/>
        <v>2.1166999999999998</v>
      </c>
      <c r="N1845" s="71">
        <v>60</v>
      </c>
      <c r="O1845" s="100">
        <f t="shared" si="420"/>
        <v>40.622199999999999</v>
      </c>
      <c r="P1845" s="85">
        <f t="shared" si="421"/>
        <v>0</v>
      </c>
      <c r="Q1845" s="58">
        <f t="shared" si="422"/>
        <v>15.2</v>
      </c>
      <c r="R1845" s="100">
        <f t="shared" si="423"/>
        <v>39.7057</v>
      </c>
      <c r="S1845" s="85">
        <f t="shared" si="424"/>
        <v>0</v>
      </c>
      <c r="T1845" s="58">
        <f t="shared" si="425"/>
        <v>6.4</v>
      </c>
      <c r="U1845" s="58">
        <f t="shared" si="426"/>
        <v>5.0999999999999996</v>
      </c>
      <c r="V1845" s="58">
        <f t="array" ref="V1845">INDEX(AS$11:AS$66,MATCH(C1845&amp;G1845,AO$11:AO$66&amp;AP$11:AP$66,0),0)</f>
        <v>6</v>
      </c>
      <c r="X1845" s="120">
        <f t="shared" si="427"/>
        <v>8.3333333333333329E-2</v>
      </c>
      <c r="Y1845" s="61">
        <f t="array" ref="Y1845">INDEX($AQ$11:$AR$66,MATCH($C1845&amp;$G1845,$AO$11:$AO$66&amp;$AP$11:$AP$66,0),COUNTIF($AQ$10:$AR$10,"&lt;"&amp;Z1845)+1)</f>
        <v>2.0000000000000001E-4</v>
      </c>
      <c r="Z1845" s="123">
        <v>1.6232</v>
      </c>
      <c r="AA1845" s="61">
        <f t="array" ref="AA1845">INDEX($AT$11:$AV$66,MATCH($C1845&amp;$G1845,$AO$11:$AO$66&amp;$AP$11:$AP$66,0),COUNTIF($AT$10:$AV$10,"&lt;"&amp;Z1845)+1)</f>
        <v>5.9999999999999995E-4</v>
      </c>
      <c r="AB1845" s="111">
        <f t="shared" si="428"/>
        <v>1.5690734122634726</v>
      </c>
      <c r="AC1845" s="121">
        <f t="array" ref="AC1845">INDEX($AW$11:$BA$66,MATCH($C1845&amp;$G1845,$AO$11:$AO$66&amp;$AP$11:$AP$66,0),COUNTIF($AW$10:$BA$10,"&lt;"&amp;Z1845)+1)</f>
        <v>2.5000000000000001E-4</v>
      </c>
      <c r="AD1845" s="62">
        <v>1.5992999999999999</v>
      </c>
      <c r="AE1845" s="61">
        <f t="array" ref="AE1845">INDEX($AT$11:$AV$66,MATCH($C1845&amp;$G1845,$AO$11:$AO$66&amp;$AP$11:$AP$66,0),COUNTIF($AT$10:$AV$10,"&lt;"&amp;AD1845)+1)</f>
        <v>5.9999999999999995E-4</v>
      </c>
      <c r="AF1845" s="111">
        <f t="shared" si="429"/>
        <v>1.5632156081756483</v>
      </c>
      <c r="AG1845" s="121">
        <f t="array" ref="AG1845">INDEX($AW$11:$BA$66,MATCH($C1845&amp;$G1845,$AO$11:$AO$66&amp;$AP$11:$AP$66,0),COUNTIF($AW$10:$BA$10,"&lt;"&amp;AD1845)+1)</f>
        <v>2.5000000000000001E-4</v>
      </c>
    </row>
    <row r="1846" spans="2:33" ht="12.75" customHeight="1" x14ac:dyDescent="0.3">
      <c r="B1846" s="81" t="str">
        <f t="shared" si="417"/>
        <v>1 5/8-12 UN</v>
      </c>
      <c r="C1846" s="71" t="s">
        <v>498</v>
      </c>
      <c r="D1846" s="71"/>
      <c r="E1846" s="79" t="s">
        <v>604</v>
      </c>
      <c r="F1846" s="82" t="s">
        <v>534</v>
      </c>
      <c r="G1846" s="58">
        <v>12</v>
      </c>
      <c r="H1846" s="71" t="s">
        <v>521</v>
      </c>
      <c r="I1846" s="71" t="s">
        <v>661</v>
      </c>
      <c r="J1846" s="71" t="s">
        <v>588</v>
      </c>
      <c r="K1846" s="71" t="s">
        <v>600</v>
      </c>
      <c r="L1846" s="85">
        <f t="shared" si="418"/>
        <v>41.274999999999999</v>
      </c>
      <c r="M1846" s="85">
        <f t="shared" si="419"/>
        <v>2.1166999999999998</v>
      </c>
      <c r="N1846" s="71">
        <v>60</v>
      </c>
      <c r="O1846" s="100">
        <f t="shared" si="420"/>
        <v>40.706000000000003</v>
      </c>
      <c r="P1846" s="85">
        <f t="shared" si="421"/>
        <v>0</v>
      </c>
      <c r="Q1846" s="58">
        <f t="shared" si="422"/>
        <v>15.2</v>
      </c>
      <c r="R1846" s="100">
        <f t="shared" si="423"/>
        <v>39.789499999999997</v>
      </c>
      <c r="S1846" s="85">
        <f t="shared" si="424"/>
        <v>0</v>
      </c>
      <c r="T1846" s="58">
        <f t="shared" si="425"/>
        <v>6.4</v>
      </c>
      <c r="U1846" s="58">
        <f t="shared" si="426"/>
        <v>5.0999999999999996</v>
      </c>
      <c r="V1846" s="58">
        <f t="array" ref="V1846">INDEX(AS$11:AS$66,MATCH(C1846&amp;G1846,AO$11:AO$66&amp;AP$11:AP$66,0),0)</f>
        <v>6</v>
      </c>
      <c r="X1846" s="120">
        <f t="shared" si="427"/>
        <v>8.3333333333333329E-2</v>
      </c>
      <c r="Y1846" s="61">
        <f t="array" ref="Y1846">INDEX($AQ$11:$AR$66,MATCH($C1846&amp;$G1846,$AO$11:$AO$66&amp;$AP$11:$AP$66,0),COUNTIF($AQ$10:$AR$10,"&lt;"&amp;Z1846)+1)</f>
        <v>2.0000000000000001E-4</v>
      </c>
      <c r="Z1846" s="61">
        <f>INDEX(AJ$11:AJ$92,MATCH(F1846,AI$11:AI$92,0))</f>
        <v>1.625</v>
      </c>
      <c r="AA1846" s="61">
        <f t="array" ref="AA1846">INDEX($AT$11:$AV$66,MATCH($C1846&amp;$G1846,$AO$11:$AO$66&amp;$AP$11:$AP$66,0),COUNTIF($AT$10:$AV$10,"&lt;"&amp;Z1846)+1)</f>
        <v>5.9999999999999995E-4</v>
      </c>
      <c r="AB1846" s="111">
        <f t="shared" si="428"/>
        <v>1.5708734122634727</v>
      </c>
      <c r="AC1846" s="121">
        <f t="array" ref="AC1846">INDEX($AW$11:$BA$66,MATCH($C1846&amp;$G1846,$AO$11:$AO$66&amp;$AP$11:$AP$66,0),COUNTIF($AW$10:$BA$10,"&lt;"&amp;Z1846)+1)</f>
        <v>2.5000000000000001E-4</v>
      </c>
      <c r="AD1846" s="62">
        <v>1.6026</v>
      </c>
      <c r="AE1846" s="61">
        <f t="array" ref="AE1846">INDEX($AT$11:$AV$66,MATCH($C1846&amp;$G1846,$AO$11:$AO$66&amp;$AP$11:$AP$66,0),COUNTIF($AT$10:$AV$10,"&lt;"&amp;AD1846)+1)</f>
        <v>5.9999999999999995E-4</v>
      </c>
      <c r="AF1846" s="111">
        <f t="shared" si="429"/>
        <v>1.5665156081756484</v>
      </c>
      <c r="AG1846" s="121">
        <f t="array" ref="AG1846">INDEX($AW$11:$BA$66,MATCH($C1846&amp;$G1846,$AO$11:$AO$66&amp;$AP$11:$AP$66,0),COUNTIF($AW$10:$BA$10,"&lt;"&amp;AD1846)+1)</f>
        <v>2.5000000000000001E-4</v>
      </c>
    </row>
    <row r="1847" spans="2:33" ht="12.75" customHeight="1" x14ac:dyDescent="0.3">
      <c r="B1847" s="81" t="str">
        <f t="shared" si="417"/>
        <v>1 5/8-16 UN</v>
      </c>
      <c r="C1847" s="71" t="s">
        <v>498</v>
      </c>
      <c r="D1847" s="71"/>
      <c r="E1847" s="79" t="s">
        <v>604</v>
      </c>
      <c r="F1847" s="82" t="s">
        <v>534</v>
      </c>
      <c r="G1847" s="58">
        <v>16</v>
      </c>
      <c r="H1847" s="71" t="s">
        <v>521</v>
      </c>
      <c r="I1847" s="71" t="s">
        <v>660</v>
      </c>
      <c r="J1847" s="71" t="s">
        <v>588</v>
      </c>
      <c r="K1847" s="71" t="s">
        <v>600</v>
      </c>
      <c r="L1847" s="85">
        <f t="shared" si="418"/>
        <v>41.234400000000001</v>
      </c>
      <c r="M1847" s="85">
        <f t="shared" si="419"/>
        <v>1.5874999999999999</v>
      </c>
      <c r="N1847" s="71">
        <v>60</v>
      </c>
      <c r="O1847" s="100">
        <f t="shared" si="420"/>
        <v>40.759399999999999</v>
      </c>
      <c r="P1847" s="85">
        <f t="shared" si="421"/>
        <v>0</v>
      </c>
      <c r="Q1847" s="58">
        <f t="shared" si="422"/>
        <v>15.2</v>
      </c>
      <c r="R1847" s="100">
        <f t="shared" si="423"/>
        <v>40.072000000000003</v>
      </c>
      <c r="S1847" s="85">
        <f t="shared" si="424"/>
        <v>0</v>
      </c>
      <c r="T1847" s="58">
        <f t="shared" si="425"/>
        <v>6.4</v>
      </c>
      <c r="U1847" s="58">
        <f t="shared" si="426"/>
        <v>3.8</v>
      </c>
      <c r="V1847" s="58">
        <f t="array" ref="V1847">INDEX(AS$11:AS$66,MATCH(C1847&amp;G1847,AO$11:AO$66&amp;AP$11:AP$66,0),0)</f>
        <v>8</v>
      </c>
      <c r="X1847" s="120">
        <f t="shared" si="427"/>
        <v>6.25E-2</v>
      </c>
      <c r="Y1847" s="61">
        <f t="array" ref="Y1847">INDEX($AQ$11:$AR$66,MATCH($C1847&amp;$G1847,$AO$11:$AO$66&amp;$AP$11:$AP$66,0),COUNTIF($AQ$10:$AR$10,"&lt;"&amp;Z1847)+1)</f>
        <v>1.4999999999999999E-4</v>
      </c>
      <c r="Z1847" s="123">
        <v>1.6234</v>
      </c>
      <c r="AA1847" s="61">
        <f t="array" ref="AA1847">INDEX($AT$11:$AV$66,MATCH($C1847&amp;$G1847,$AO$11:$AO$66&amp;$AP$11:$AP$66,0),COUNTIF($AT$10:$AV$10,"&lt;"&amp;Z1847)+1)</f>
        <v>5.9999999999999995E-4</v>
      </c>
      <c r="AB1847" s="111">
        <f t="shared" si="428"/>
        <v>1.5828050591976044</v>
      </c>
      <c r="AC1847" s="121">
        <f t="array" ref="AC1847">INDEX($AW$11:$BA$66,MATCH($C1847&amp;$G1847,$AO$11:$AO$66&amp;$AP$11:$AP$66,0),COUNTIF($AW$10:$BA$10,"&lt;"&amp;Z1847)+1)</f>
        <v>2.5000000000000001E-4</v>
      </c>
      <c r="AD1847" s="62">
        <v>1.6047</v>
      </c>
      <c r="AE1847" s="61">
        <f t="array" ref="AE1847">INDEX($AT$11:$AV$66,MATCH($C1847&amp;$G1847,$AO$11:$AO$66&amp;$AP$11:$AP$66,0),COUNTIF($AT$10:$AV$10,"&lt;"&amp;AD1847)+1)</f>
        <v>5.9999999999999995E-4</v>
      </c>
      <c r="AF1847" s="111">
        <f t="shared" si="429"/>
        <v>1.5776367061317362</v>
      </c>
      <c r="AG1847" s="121">
        <f t="array" ref="AG1847">INDEX($AW$11:$BA$66,MATCH($C1847&amp;$G1847,$AO$11:$AO$66&amp;$AP$11:$AP$66,0),COUNTIF($AW$10:$BA$10,"&lt;"&amp;AD1847)+1)</f>
        <v>2.5000000000000001E-4</v>
      </c>
    </row>
    <row r="1848" spans="2:33" ht="12.75" customHeight="1" x14ac:dyDescent="0.3">
      <c r="B1848" s="81" t="str">
        <f t="shared" si="417"/>
        <v>1 5/8-16 UN</v>
      </c>
      <c r="C1848" s="71" t="s">
        <v>498</v>
      </c>
      <c r="D1848" s="71"/>
      <c r="E1848" s="79" t="s">
        <v>604</v>
      </c>
      <c r="F1848" s="82" t="s">
        <v>534</v>
      </c>
      <c r="G1848" s="58">
        <v>16</v>
      </c>
      <c r="H1848" s="71" t="s">
        <v>521</v>
      </c>
      <c r="I1848" s="71" t="s">
        <v>661</v>
      </c>
      <c r="J1848" s="71" t="s">
        <v>588</v>
      </c>
      <c r="K1848" s="71" t="s">
        <v>600</v>
      </c>
      <c r="L1848" s="85">
        <f t="shared" si="418"/>
        <v>41.274999999999999</v>
      </c>
      <c r="M1848" s="85">
        <f t="shared" si="419"/>
        <v>1.5874999999999999</v>
      </c>
      <c r="N1848" s="71">
        <v>60</v>
      </c>
      <c r="O1848" s="100">
        <f t="shared" si="420"/>
        <v>40.832999999999998</v>
      </c>
      <c r="P1848" s="85">
        <f t="shared" si="421"/>
        <v>0</v>
      </c>
      <c r="Q1848" s="58">
        <f t="shared" si="422"/>
        <v>15.2</v>
      </c>
      <c r="R1848" s="100">
        <f t="shared" si="423"/>
        <v>40.145600000000002</v>
      </c>
      <c r="S1848" s="85">
        <f t="shared" si="424"/>
        <v>0</v>
      </c>
      <c r="T1848" s="58">
        <f t="shared" si="425"/>
        <v>6.4</v>
      </c>
      <c r="U1848" s="58">
        <f t="shared" si="426"/>
        <v>3.8</v>
      </c>
      <c r="V1848" s="58">
        <f t="array" ref="V1848">INDEX(AS$11:AS$66,MATCH(C1848&amp;G1848,AO$11:AO$66&amp;AP$11:AP$66,0),0)</f>
        <v>8</v>
      </c>
      <c r="X1848" s="120">
        <f t="shared" si="427"/>
        <v>6.25E-2</v>
      </c>
      <c r="Y1848" s="61">
        <f t="array" ref="Y1848">INDEX($AQ$11:$AR$66,MATCH($C1848&amp;$G1848,$AO$11:$AO$66&amp;$AP$11:$AP$66,0),COUNTIF($AQ$10:$AR$10,"&lt;"&amp;Z1848)+1)</f>
        <v>1.4999999999999999E-4</v>
      </c>
      <c r="Z1848" s="61">
        <f>INDEX(AJ$11:AJ$92,MATCH(F1848,AI$11:AI$92,0))</f>
        <v>1.625</v>
      </c>
      <c r="AA1848" s="61">
        <f t="array" ref="AA1848">INDEX($AT$11:$AV$66,MATCH($C1848&amp;$G1848,$AO$11:$AO$66&amp;$AP$11:$AP$66,0),COUNTIF($AT$10:$AV$10,"&lt;"&amp;Z1848)+1)</f>
        <v>5.9999999999999995E-4</v>
      </c>
      <c r="AB1848" s="111">
        <f t="shared" si="428"/>
        <v>1.5844050591976044</v>
      </c>
      <c r="AC1848" s="121">
        <f t="array" ref="AC1848">INDEX($AW$11:$BA$66,MATCH($C1848&amp;$G1848,$AO$11:$AO$66&amp;$AP$11:$AP$66,0),COUNTIF($AW$10:$BA$10,"&lt;"&amp;Z1848)+1)</f>
        <v>2.5000000000000001E-4</v>
      </c>
      <c r="AD1848" s="62">
        <v>1.6075999999999999</v>
      </c>
      <c r="AE1848" s="61">
        <f t="array" ref="AE1848">INDEX($AT$11:$AV$66,MATCH($C1848&amp;$G1848,$AO$11:$AO$66&amp;$AP$11:$AP$66,0),COUNTIF($AT$10:$AV$10,"&lt;"&amp;AD1848)+1)</f>
        <v>5.9999999999999995E-4</v>
      </c>
      <c r="AF1848" s="111">
        <f t="shared" si="429"/>
        <v>1.5805367061317361</v>
      </c>
      <c r="AG1848" s="121">
        <f t="array" ref="AG1848">INDEX($AW$11:$BA$66,MATCH($C1848&amp;$G1848,$AO$11:$AO$66&amp;$AP$11:$AP$66,0),COUNTIF($AW$10:$BA$10,"&lt;"&amp;AD1848)+1)</f>
        <v>2.5000000000000001E-4</v>
      </c>
    </row>
    <row r="1849" spans="2:33" ht="12.75" customHeight="1" x14ac:dyDescent="0.3">
      <c r="B1849" s="81" t="str">
        <f t="shared" si="417"/>
        <v>1 5/8-18 UNEF</v>
      </c>
      <c r="C1849" s="71" t="s">
        <v>498</v>
      </c>
      <c r="D1849" s="71"/>
      <c r="E1849" s="79" t="s">
        <v>48</v>
      </c>
      <c r="F1849" s="82" t="s">
        <v>534</v>
      </c>
      <c r="G1849" s="58">
        <v>18</v>
      </c>
      <c r="H1849" s="71" t="s">
        <v>521</v>
      </c>
      <c r="I1849" s="71" t="s">
        <v>660</v>
      </c>
      <c r="J1849" s="71" t="s">
        <v>588</v>
      </c>
      <c r="K1849" s="71" t="s">
        <v>600</v>
      </c>
      <c r="L1849" s="85">
        <f t="shared" si="418"/>
        <v>41.236899999999999</v>
      </c>
      <c r="M1849" s="85">
        <f t="shared" si="419"/>
        <v>1.4111</v>
      </c>
      <c r="N1849" s="71">
        <v>60</v>
      </c>
      <c r="O1849" s="100">
        <f t="shared" si="420"/>
        <v>40.805100000000003</v>
      </c>
      <c r="P1849" s="85">
        <f t="shared" si="421"/>
        <v>0</v>
      </c>
      <c r="Q1849" s="58">
        <f t="shared" si="422"/>
        <v>12.7</v>
      </c>
      <c r="R1849" s="100">
        <f t="shared" si="423"/>
        <v>40.194099999999999</v>
      </c>
      <c r="S1849" s="85">
        <f t="shared" si="424"/>
        <v>0</v>
      </c>
      <c r="T1849" s="58">
        <f t="shared" si="425"/>
        <v>5.0999999999999996</v>
      </c>
      <c r="U1849" s="58">
        <f t="shared" si="426"/>
        <v>3.8</v>
      </c>
      <c r="V1849" s="58">
        <f t="array" ref="V1849">INDEX(AS$11:AS$66,MATCH(C1849&amp;G1849,AO$11:AO$66&amp;AP$11:AP$66,0),0)</f>
        <v>8</v>
      </c>
      <c r="X1849" s="120">
        <f t="shared" si="427"/>
        <v>5.5555555555555552E-2</v>
      </c>
      <c r="Y1849" s="61">
        <f t="array" ref="Y1849">INDEX($AQ$11:$AR$66,MATCH($C1849&amp;$G1849,$AO$11:$AO$66&amp;$AP$11:$AP$66,0),COUNTIF($AQ$10:$AR$10,"&lt;"&amp;Z1849)+1)</f>
        <v>1.4999999999999999E-4</v>
      </c>
      <c r="Z1849" s="123">
        <v>1.6234999999999999</v>
      </c>
      <c r="AA1849" s="61">
        <f t="array" ref="AA1849">INDEX($AT$11:$AV$66,MATCH($C1849&amp;$G1849,$AO$11:$AO$66&amp;$AP$11:$AP$66,0),COUNTIF($AT$10:$AV$10,"&lt;"&amp;Z1849)+1)</f>
        <v>5.0000000000000001E-4</v>
      </c>
      <c r="AB1849" s="111">
        <f t="shared" si="428"/>
        <v>1.5874156081756483</v>
      </c>
      <c r="AC1849" s="121">
        <f t="array" ref="AC1849">INDEX($AW$11:$BA$66,MATCH($C1849&amp;$G1849,$AO$11:$AO$66&amp;$AP$11:$AP$66,0),COUNTIF($AW$10:$BA$10,"&lt;"&amp;Z1849)+1)</f>
        <v>2.0000000000000001E-4</v>
      </c>
      <c r="AD1849" s="62">
        <v>1.6065</v>
      </c>
      <c r="AE1849" s="61">
        <f t="array" ref="AE1849">INDEX($AT$11:$AV$66,MATCH($C1849&amp;$G1849,$AO$11:$AO$66&amp;$AP$11:$AP$66,0),COUNTIF($AT$10:$AV$10,"&lt;"&amp;AD1849)+1)</f>
        <v>5.0000000000000001E-4</v>
      </c>
      <c r="AF1849" s="111">
        <f t="shared" si="429"/>
        <v>1.5824437387837655</v>
      </c>
      <c r="AG1849" s="121">
        <f t="array" ref="AG1849">INDEX($AW$11:$BA$66,MATCH($C1849&amp;$G1849,$AO$11:$AO$66&amp;$AP$11:$AP$66,0),COUNTIF($AW$10:$BA$10,"&lt;"&amp;AD1849)+1)</f>
        <v>2.0000000000000001E-4</v>
      </c>
    </row>
    <row r="1850" spans="2:33" ht="12.75" customHeight="1" x14ac:dyDescent="0.3">
      <c r="B1850" s="81" t="str">
        <f t="shared" si="417"/>
        <v>1 5/8-18 UNEF</v>
      </c>
      <c r="C1850" s="71" t="s">
        <v>498</v>
      </c>
      <c r="D1850" s="71"/>
      <c r="E1850" s="79" t="s">
        <v>48</v>
      </c>
      <c r="F1850" s="82" t="s">
        <v>534</v>
      </c>
      <c r="G1850" s="58">
        <v>18</v>
      </c>
      <c r="H1850" s="71" t="s">
        <v>521</v>
      </c>
      <c r="I1850" s="71" t="s">
        <v>661</v>
      </c>
      <c r="J1850" s="71" t="s">
        <v>588</v>
      </c>
      <c r="K1850" s="71" t="s">
        <v>600</v>
      </c>
      <c r="L1850" s="85">
        <f t="shared" si="418"/>
        <v>41.274999999999999</v>
      </c>
      <c r="M1850" s="85">
        <f t="shared" si="419"/>
        <v>1.4111</v>
      </c>
      <c r="N1850" s="71">
        <v>60</v>
      </c>
      <c r="O1850" s="100">
        <f t="shared" si="420"/>
        <v>40.876199999999997</v>
      </c>
      <c r="P1850" s="85">
        <f t="shared" si="421"/>
        <v>0</v>
      </c>
      <c r="Q1850" s="58">
        <f t="shared" si="422"/>
        <v>12.7</v>
      </c>
      <c r="R1850" s="100">
        <f t="shared" si="423"/>
        <v>40.2652</v>
      </c>
      <c r="S1850" s="85">
        <f t="shared" si="424"/>
        <v>0</v>
      </c>
      <c r="T1850" s="58">
        <f t="shared" si="425"/>
        <v>5.0999999999999996</v>
      </c>
      <c r="U1850" s="58">
        <f t="shared" si="426"/>
        <v>3.8</v>
      </c>
      <c r="V1850" s="58">
        <f t="array" ref="V1850">INDEX(AS$11:AS$66,MATCH(C1850&amp;G1850,AO$11:AO$66&amp;AP$11:AP$66,0),0)</f>
        <v>8</v>
      </c>
      <c r="X1850" s="120">
        <f t="shared" si="427"/>
        <v>5.5555555555555552E-2</v>
      </c>
      <c r="Y1850" s="61">
        <f t="array" ref="Y1850">INDEX($AQ$11:$AR$66,MATCH($C1850&amp;$G1850,$AO$11:$AO$66&amp;$AP$11:$AP$66,0),COUNTIF($AQ$10:$AR$10,"&lt;"&amp;Z1850)+1)</f>
        <v>1.4999999999999999E-4</v>
      </c>
      <c r="Z1850" s="61">
        <f>INDEX(AJ$11:AJ$92,MATCH(F1850,AI$11:AI$92,0))</f>
        <v>1.625</v>
      </c>
      <c r="AA1850" s="61">
        <f t="array" ref="AA1850">INDEX($AT$11:$AV$66,MATCH($C1850&amp;$G1850,$AO$11:$AO$66&amp;$AP$11:$AP$66,0),COUNTIF($AT$10:$AV$10,"&lt;"&amp;Z1850)+1)</f>
        <v>5.0000000000000001E-4</v>
      </c>
      <c r="AB1850" s="111">
        <f t="shared" si="428"/>
        <v>1.5889156081756484</v>
      </c>
      <c r="AC1850" s="121">
        <f t="array" ref="AC1850">INDEX($AW$11:$BA$66,MATCH($C1850&amp;$G1850,$AO$11:$AO$66&amp;$AP$11:$AP$66,0),COUNTIF($AW$10:$BA$10,"&lt;"&amp;Z1850)+1)</f>
        <v>2.0000000000000001E-4</v>
      </c>
      <c r="AD1850" s="62">
        <v>1.6093</v>
      </c>
      <c r="AE1850" s="61">
        <f t="array" ref="AE1850">INDEX($AT$11:$AV$66,MATCH($C1850&amp;$G1850,$AO$11:$AO$66&amp;$AP$11:$AP$66,0),COUNTIF($AT$10:$AV$10,"&lt;"&amp;AD1850)+1)</f>
        <v>5.0000000000000001E-4</v>
      </c>
      <c r="AF1850" s="111">
        <f t="shared" si="429"/>
        <v>1.5852437387837655</v>
      </c>
      <c r="AG1850" s="121">
        <f t="array" ref="AG1850">INDEX($AW$11:$BA$66,MATCH($C1850&amp;$G1850,$AO$11:$AO$66&amp;$AP$11:$AP$66,0),COUNTIF($AW$10:$BA$10,"&lt;"&amp;AD1850)+1)</f>
        <v>2.0000000000000001E-4</v>
      </c>
    </row>
    <row r="1851" spans="2:33" ht="12.75" customHeight="1" x14ac:dyDescent="0.3">
      <c r="B1851" s="81" t="str">
        <f t="shared" si="417"/>
        <v>1 5/8-20 UN</v>
      </c>
      <c r="C1851" s="71" t="s">
        <v>498</v>
      </c>
      <c r="D1851" s="71"/>
      <c r="E1851" s="79" t="s">
        <v>604</v>
      </c>
      <c r="F1851" s="82" t="s">
        <v>534</v>
      </c>
      <c r="G1851" s="58">
        <v>20</v>
      </c>
      <c r="H1851" s="71" t="s">
        <v>521</v>
      </c>
      <c r="I1851" s="71" t="s">
        <v>660</v>
      </c>
      <c r="J1851" s="71" t="s">
        <v>588</v>
      </c>
      <c r="K1851" s="71" t="s">
        <v>600</v>
      </c>
      <c r="L1851" s="85">
        <f t="shared" si="418"/>
        <v>41.239400000000003</v>
      </c>
      <c r="M1851" s="85">
        <f t="shared" si="419"/>
        <v>1.27</v>
      </c>
      <c r="N1851" s="71">
        <v>60</v>
      </c>
      <c r="O1851" s="100">
        <f t="shared" si="420"/>
        <v>40.843200000000003</v>
      </c>
      <c r="P1851" s="85">
        <f t="shared" si="421"/>
        <v>0</v>
      </c>
      <c r="Q1851" s="58">
        <f t="shared" si="422"/>
        <v>12.7</v>
      </c>
      <c r="R1851" s="100">
        <f t="shared" si="423"/>
        <v>40.293300000000002</v>
      </c>
      <c r="S1851" s="85">
        <f t="shared" si="424"/>
        <v>0</v>
      </c>
      <c r="T1851" s="58">
        <f t="shared" si="425"/>
        <v>5.0999999999999996</v>
      </c>
      <c r="U1851" s="58">
        <f t="shared" si="426"/>
        <v>3.8</v>
      </c>
      <c r="V1851" s="58">
        <f t="array" ref="V1851">INDEX(AS$11:AS$66,MATCH(C1851&amp;G1851,AO$11:AO$66&amp;AP$11:AP$66,0),0)</f>
        <v>8</v>
      </c>
      <c r="X1851" s="120">
        <f t="shared" si="427"/>
        <v>0.05</v>
      </c>
      <c r="Y1851" s="61">
        <f t="array" ref="Y1851">INDEX($AQ$11:$AR$66,MATCH($C1851&amp;$G1851,$AO$11:$AO$66&amp;$AP$11:$AP$66,0),COUNTIF($AQ$10:$AR$10,"&lt;"&amp;Z1851)+1)</f>
        <v>1.4999999999999999E-4</v>
      </c>
      <c r="Z1851" s="123">
        <v>1.6235999999999999</v>
      </c>
      <c r="AA1851" s="61">
        <f t="array" ref="AA1851">INDEX($AT$11:$AV$66,MATCH($C1851&amp;$G1851,$AO$11:$AO$66&amp;$AP$11:$AP$66,0),COUNTIF($AT$10:$AV$10,"&lt;"&amp;Z1851)+1)</f>
        <v>5.0000000000000001E-4</v>
      </c>
      <c r="AB1851" s="111">
        <f t="shared" si="428"/>
        <v>1.5911240473580834</v>
      </c>
      <c r="AC1851" s="121">
        <f t="array" ref="AC1851">INDEX($AW$11:$BA$66,MATCH($C1851&amp;$G1851,$AO$11:$AO$66&amp;$AP$11:$AP$66,0),COUNTIF($AW$10:$BA$10,"&lt;"&amp;Z1851)+1)</f>
        <v>2.0000000000000001E-4</v>
      </c>
      <c r="AD1851" s="62">
        <v>1.6080000000000001</v>
      </c>
      <c r="AE1851" s="61">
        <f t="array" ref="AE1851">INDEX($AT$11:$AV$66,MATCH($C1851&amp;$G1851,$AO$11:$AO$66&amp;$AP$11:$AP$66,0),COUNTIF($AT$10:$AV$10,"&lt;"&amp;AD1851)+1)</f>
        <v>5.0000000000000001E-4</v>
      </c>
      <c r="AF1851" s="111">
        <f t="shared" si="429"/>
        <v>1.5863493649053892</v>
      </c>
      <c r="AG1851" s="121">
        <f t="array" ref="AG1851">INDEX($AW$11:$BA$66,MATCH($C1851&amp;$G1851,$AO$11:$AO$66&amp;$AP$11:$AP$66,0),COUNTIF($AW$10:$BA$10,"&lt;"&amp;AD1851)+1)</f>
        <v>2.0000000000000001E-4</v>
      </c>
    </row>
    <row r="1852" spans="2:33" ht="12.75" customHeight="1" x14ac:dyDescent="0.3">
      <c r="B1852" s="81" t="str">
        <f t="shared" si="417"/>
        <v>1 5/8-20 UN</v>
      </c>
      <c r="C1852" s="71" t="s">
        <v>498</v>
      </c>
      <c r="D1852" s="71"/>
      <c r="E1852" s="79" t="s">
        <v>604</v>
      </c>
      <c r="F1852" s="82" t="s">
        <v>534</v>
      </c>
      <c r="G1852" s="58">
        <v>20</v>
      </c>
      <c r="H1852" s="71" t="s">
        <v>521</v>
      </c>
      <c r="I1852" s="71" t="s">
        <v>661</v>
      </c>
      <c r="J1852" s="71" t="s">
        <v>588</v>
      </c>
      <c r="K1852" s="71" t="s">
        <v>600</v>
      </c>
      <c r="L1852" s="85">
        <f t="shared" si="418"/>
        <v>41.274999999999999</v>
      </c>
      <c r="M1852" s="85">
        <f t="shared" si="419"/>
        <v>1.27</v>
      </c>
      <c r="N1852" s="71">
        <v>60</v>
      </c>
      <c r="O1852" s="100">
        <f t="shared" si="420"/>
        <v>40.909199999999998</v>
      </c>
      <c r="P1852" s="85">
        <f t="shared" si="421"/>
        <v>0</v>
      </c>
      <c r="Q1852" s="58">
        <f t="shared" si="422"/>
        <v>12.7</v>
      </c>
      <c r="R1852" s="100">
        <f t="shared" si="423"/>
        <v>40.359299999999998</v>
      </c>
      <c r="S1852" s="85">
        <f t="shared" si="424"/>
        <v>0</v>
      </c>
      <c r="T1852" s="58">
        <f t="shared" si="425"/>
        <v>5.0999999999999996</v>
      </c>
      <c r="U1852" s="58">
        <f t="shared" si="426"/>
        <v>3.8</v>
      </c>
      <c r="V1852" s="58">
        <f t="array" ref="V1852">INDEX(AS$11:AS$66,MATCH(C1852&amp;G1852,AO$11:AO$66&amp;AP$11:AP$66,0),0)</f>
        <v>8</v>
      </c>
      <c r="X1852" s="120">
        <f t="shared" si="427"/>
        <v>0.05</v>
      </c>
      <c r="Y1852" s="61">
        <f t="array" ref="Y1852">INDEX($AQ$11:$AR$66,MATCH($C1852&amp;$G1852,$AO$11:$AO$66&amp;$AP$11:$AP$66,0),COUNTIF($AQ$10:$AR$10,"&lt;"&amp;Z1852)+1)</f>
        <v>1.4999999999999999E-4</v>
      </c>
      <c r="Z1852" s="61">
        <f>INDEX(AJ$11:AJ$92,MATCH(F1852,AI$11:AI$92,0))</f>
        <v>1.625</v>
      </c>
      <c r="AA1852" s="61">
        <f t="array" ref="AA1852">INDEX($AT$11:$AV$66,MATCH($C1852&amp;$G1852,$AO$11:$AO$66&amp;$AP$11:$AP$66,0),COUNTIF($AT$10:$AV$10,"&lt;"&amp;Z1852)+1)</f>
        <v>5.0000000000000001E-4</v>
      </c>
      <c r="AB1852" s="111">
        <f t="shared" si="428"/>
        <v>1.5925240473580835</v>
      </c>
      <c r="AC1852" s="121">
        <f t="array" ref="AC1852">INDEX($AW$11:$BA$66,MATCH($C1852&amp;$G1852,$AO$11:$AO$66&amp;$AP$11:$AP$66,0),COUNTIF($AW$10:$BA$10,"&lt;"&amp;Z1852)+1)</f>
        <v>2.0000000000000001E-4</v>
      </c>
      <c r="AD1852" s="62">
        <v>1.6106</v>
      </c>
      <c r="AE1852" s="61">
        <f t="array" ref="AE1852">INDEX($AT$11:$AV$66,MATCH($C1852&amp;$G1852,$AO$11:$AO$66&amp;$AP$11:$AP$66,0),COUNTIF($AT$10:$AV$10,"&lt;"&amp;AD1852)+1)</f>
        <v>5.0000000000000001E-4</v>
      </c>
      <c r="AF1852" s="111">
        <f t="shared" si="429"/>
        <v>1.588949364905389</v>
      </c>
      <c r="AG1852" s="121">
        <f t="array" ref="AG1852">INDEX($AW$11:$BA$66,MATCH($C1852&amp;$G1852,$AO$11:$AO$66&amp;$AP$11:$AP$66,0),COUNTIF($AW$10:$BA$10,"&lt;"&amp;AD1852)+1)</f>
        <v>2.0000000000000001E-4</v>
      </c>
    </row>
    <row r="1853" spans="2:33" ht="12.75" customHeight="1" x14ac:dyDescent="0.3">
      <c r="B1853" s="81" t="str">
        <f t="shared" si="417"/>
        <v>1 11/16-6 UN</v>
      </c>
      <c r="C1853" s="71" t="s">
        <v>498</v>
      </c>
      <c r="D1853" s="71"/>
      <c r="E1853" s="79" t="s">
        <v>604</v>
      </c>
      <c r="F1853" s="82" t="s">
        <v>535</v>
      </c>
      <c r="G1853" s="58">
        <v>6</v>
      </c>
      <c r="H1853" s="71" t="s">
        <v>521</v>
      </c>
      <c r="I1853" s="71" t="s">
        <v>660</v>
      </c>
      <c r="J1853" s="71" t="s">
        <v>588</v>
      </c>
      <c r="K1853" s="71" t="s">
        <v>600</v>
      </c>
      <c r="L1853" s="85">
        <f t="shared" si="418"/>
        <v>42.798999999999999</v>
      </c>
      <c r="M1853" s="85">
        <f t="shared" si="419"/>
        <v>4.2332999999999998</v>
      </c>
      <c r="N1853" s="71">
        <v>60</v>
      </c>
      <c r="O1853" s="100">
        <f t="shared" si="420"/>
        <v>41.671199999999999</v>
      </c>
      <c r="P1853" s="85">
        <f t="shared" si="421"/>
        <v>0</v>
      </c>
      <c r="Q1853" s="58">
        <f t="shared" si="422"/>
        <v>20.3</v>
      </c>
      <c r="R1853" s="100">
        <f t="shared" si="423"/>
        <v>39.838200000000001</v>
      </c>
      <c r="S1853" s="85">
        <f t="shared" si="424"/>
        <v>0</v>
      </c>
      <c r="T1853" s="58">
        <f t="shared" si="425"/>
        <v>6.4</v>
      </c>
      <c r="U1853" s="58">
        <f t="shared" si="426"/>
        <v>7.6</v>
      </c>
      <c r="V1853" s="58">
        <f t="array" ref="V1853">INDEX(AS$11:AS$66,MATCH(C1853&amp;G1853,AO$11:AO$66&amp;AP$11:AP$66,0),0)</f>
        <v>5</v>
      </c>
      <c r="X1853" s="120">
        <f t="shared" si="427"/>
        <v>0.16666666666666666</v>
      </c>
      <c r="Y1853" s="61">
        <f t="array" ref="Y1853">INDEX($AQ$11:$AR$66,MATCH($C1853&amp;$G1853,$AO$11:$AO$66&amp;$AP$11:$AP$66,0),COUNTIF($AQ$10:$AR$10,"&lt;"&amp;Z1853)+1)</f>
        <v>2.9999999999999997E-4</v>
      </c>
      <c r="Z1853" s="123">
        <v>1.6850000000000001</v>
      </c>
      <c r="AA1853" s="61">
        <f t="array" ref="AA1853">INDEX($AT$11:$AV$66,MATCH($C1853&amp;$G1853,$AO$11:$AO$66&amp;$AP$11:$AP$66,0),COUNTIF($AT$10:$AV$10,"&lt;"&amp;Z1853)+1)</f>
        <v>8.0000000000000004E-4</v>
      </c>
      <c r="AB1853" s="111">
        <f t="shared" si="428"/>
        <v>1.5767468245269454</v>
      </c>
      <c r="AC1853" s="121">
        <f t="array" ref="AC1853">INDEX($AW$11:$BA$66,MATCH($C1853&amp;$G1853,$AO$11:$AO$66&amp;$AP$11:$AP$66,0),COUNTIF($AW$10:$BA$10,"&lt;"&amp;Z1853)+1)</f>
        <v>2.5000000000000001E-4</v>
      </c>
      <c r="AD1853" s="62">
        <v>1.6406000000000001</v>
      </c>
      <c r="AE1853" s="61">
        <f t="array" ref="AE1853">INDEX($AT$11:$AV$66,MATCH($C1853&amp;$G1853,$AO$11:$AO$66&amp;$AP$11:$AP$66,0),COUNTIF($AT$10:$AV$10,"&lt;"&amp;AD1853)+1)</f>
        <v>8.0000000000000004E-4</v>
      </c>
      <c r="AF1853" s="111">
        <f t="shared" si="429"/>
        <v>1.5684312163512968</v>
      </c>
      <c r="AG1853" s="121">
        <f t="array" ref="AG1853">INDEX($AW$11:$BA$66,MATCH($C1853&amp;$G1853,$AO$11:$AO$66&amp;$AP$11:$AP$66,0),COUNTIF($AW$10:$BA$10,"&lt;"&amp;AD1853)+1)</f>
        <v>2.5000000000000001E-4</v>
      </c>
    </row>
    <row r="1854" spans="2:33" ht="12.75" customHeight="1" x14ac:dyDescent="0.3">
      <c r="B1854" s="81" t="str">
        <f t="shared" si="417"/>
        <v>1 11/16-6 UN</v>
      </c>
      <c r="C1854" s="71" t="s">
        <v>498</v>
      </c>
      <c r="D1854" s="71"/>
      <c r="E1854" s="79" t="s">
        <v>604</v>
      </c>
      <c r="F1854" s="82" t="s">
        <v>535</v>
      </c>
      <c r="G1854" s="58">
        <v>6</v>
      </c>
      <c r="H1854" s="71" t="s">
        <v>521</v>
      </c>
      <c r="I1854" s="71" t="s">
        <v>661</v>
      </c>
      <c r="J1854" s="71" t="s">
        <v>588</v>
      </c>
      <c r="K1854" s="71" t="s">
        <v>600</v>
      </c>
      <c r="L1854" s="85">
        <f t="shared" si="418"/>
        <v>42.862499999999997</v>
      </c>
      <c r="M1854" s="85">
        <f t="shared" si="419"/>
        <v>4.2332999999999998</v>
      </c>
      <c r="N1854" s="71">
        <v>60</v>
      </c>
      <c r="O1854" s="100">
        <f t="shared" si="420"/>
        <v>41.7881</v>
      </c>
      <c r="P1854" s="85">
        <f t="shared" si="421"/>
        <v>0</v>
      </c>
      <c r="Q1854" s="58">
        <f t="shared" si="422"/>
        <v>20.3</v>
      </c>
      <c r="R1854" s="100">
        <f t="shared" si="423"/>
        <v>39.954999999999998</v>
      </c>
      <c r="S1854" s="85">
        <f t="shared" si="424"/>
        <v>0</v>
      </c>
      <c r="T1854" s="58">
        <f t="shared" si="425"/>
        <v>6.4</v>
      </c>
      <c r="U1854" s="58">
        <f t="shared" si="426"/>
        <v>7.6</v>
      </c>
      <c r="V1854" s="58">
        <f t="array" ref="V1854">INDEX(AS$11:AS$66,MATCH(C1854&amp;G1854,AO$11:AO$66&amp;AP$11:AP$66,0),0)</f>
        <v>5</v>
      </c>
      <c r="X1854" s="120">
        <f t="shared" si="427"/>
        <v>0.16666666666666666</v>
      </c>
      <c r="Y1854" s="61">
        <f t="array" ref="Y1854">INDEX($AQ$11:$AR$66,MATCH($C1854&amp;$G1854,$AO$11:$AO$66&amp;$AP$11:$AP$66,0),COUNTIF($AQ$10:$AR$10,"&lt;"&amp;Z1854)+1)</f>
        <v>2.9999999999999997E-4</v>
      </c>
      <c r="Z1854" s="61">
        <f>INDEX(AJ$11:AJ$92,MATCH(F1854,AI$11:AI$92,0))</f>
        <v>1.6875</v>
      </c>
      <c r="AA1854" s="61">
        <f t="array" ref="AA1854">INDEX($AT$11:$AV$66,MATCH($C1854&amp;$G1854,$AO$11:$AO$66&amp;$AP$11:$AP$66,0),COUNTIF($AT$10:$AV$10,"&lt;"&amp;Z1854)+1)</f>
        <v>8.0000000000000004E-4</v>
      </c>
      <c r="AB1854" s="111">
        <f t="shared" si="428"/>
        <v>1.5792468245269453</v>
      </c>
      <c r="AC1854" s="121">
        <f t="array" ref="AC1854">INDEX($AW$11:$BA$66,MATCH($C1854&amp;$G1854,$AO$11:$AO$66&amp;$AP$11:$AP$66,0),COUNTIF($AW$10:$BA$10,"&lt;"&amp;Z1854)+1)</f>
        <v>2.5000000000000001E-4</v>
      </c>
      <c r="AD1854" s="62">
        <v>1.6452</v>
      </c>
      <c r="AE1854" s="61">
        <f t="array" ref="AE1854">INDEX($AT$11:$AV$66,MATCH($C1854&amp;$G1854,$AO$11:$AO$66&amp;$AP$11:$AP$66,0),COUNTIF($AT$10:$AV$10,"&lt;"&amp;AD1854)+1)</f>
        <v>8.0000000000000004E-4</v>
      </c>
      <c r="AF1854" s="111">
        <f t="shared" si="429"/>
        <v>1.5730312163512967</v>
      </c>
      <c r="AG1854" s="121">
        <f t="array" ref="AG1854">INDEX($AW$11:$BA$66,MATCH($C1854&amp;$G1854,$AO$11:$AO$66&amp;$AP$11:$AP$66,0),COUNTIF($AW$10:$BA$10,"&lt;"&amp;AD1854)+1)</f>
        <v>2.5000000000000001E-4</v>
      </c>
    </row>
    <row r="1855" spans="2:33" ht="12.75" customHeight="1" x14ac:dyDescent="0.3">
      <c r="B1855" s="81" t="str">
        <f t="shared" si="417"/>
        <v>1 11/16-8 UN</v>
      </c>
      <c r="C1855" s="71" t="s">
        <v>498</v>
      </c>
      <c r="D1855" s="71"/>
      <c r="E1855" s="79" t="s">
        <v>604</v>
      </c>
      <c r="F1855" s="82" t="s">
        <v>535</v>
      </c>
      <c r="G1855" s="58">
        <v>8</v>
      </c>
      <c r="H1855" s="71" t="s">
        <v>521</v>
      </c>
      <c r="I1855" s="71" t="s">
        <v>660</v>
      </c>
      <c r="J1855" s="71" t="s">
        <v>588</v>
      </c>
      <c r="K1855" s="71" t="s">
        <v>600</v>
      </c>
      <c r="L1855" s="85">
        <f t="shared" si="418"/>
        <v>42.806600000000003</v>
      </c>
      <c r="M1855" s="85">
        <f t="shared" si="419"/>
        <v>3.1749999999999998</v>
      </c>
      <c r="N1855" s="71">
        <v>60</v>
      </c>
      <c r="O1855" s="100">
        <f t="shared" si="420"/>
        <v>41.927799999999998</v>
      </c>
      <c r="P1855" s="85">
        <f t="shared" si="421"/>
        <v>0</v>
      </c>
      <c r="Q1855" s="58">
        <f t="shared" si="422"/>
        <v>17.8</v>
      </c>
      <c r="R1855" s="100">
        <f t="shared" si="423"/>
        <v>40.552999999999997</v>
      </c>
      <c r="S1855" s="85">
        <f t="shared" si="424"/>
        <v>0</v>
      </c>
      <c r="T1855" s="58">
        <f t="shared" si="425"/>
        <v>6.4</v>
      </c>
      <c r="U1855" s="58">
        <f t="shared" si="426"/>
        <v>6.4</v>
      </c>
      <c r="V1855" s="58">
        <f t="array" ref="V1855">INDEX(AS$11:AS$66,MATCH(C1855&amp;G1855,AO$11:AO$66&amp;AP$11:AP$66,0),0)</f>
        <v>5</v>
      </c>
      <c r="X1855" s="120">
        <f t="shared" si="427"/>
        <v>0.125</v>
      </c>
      <c r="Y1855" s="61">
        <f t="array" ref="Y1855">INDEX($AQ$11:$AR$66,MATCH($C1855&amp;$G1855,$AO$11:$AO$66&amp;$AP$11:$AP$66,0),COUNTIF($AQ$10:$AR$10,"&lt;"&amp;Z1855)+1)</f>
        <v>2.5000000000000001E-4</v>
      </c>
      <c r="Z1855" s="123">
        <v>1.6853</v>
      </c>
      <c r="AA1855" s="61">
        <f t="array" ref="AA1855">INDEX($AT$11:$AV$66,MATCH($C1855&amp;$G1855,$AO$11:$AO$66&amp;$AP$11:$AP$66,0),COUNTIF($AT$10:$AV$10,"&lt;"&amp;Z1855)+1)</f>
        <v>6.9999999999999999E-4</v>
      </c>
      <c r="AB1855" s="111">
        <f t="shared" si="428"/>
        <v>1.6041101183952089</v>
      </c>
      <c r="AC1855" s="121">
        <f t="array" ref="AC1855">INDEX($AW$11:$BA$66,MATCH($C1855&amp;$G1855,$AO$11:$AO$66&amp;$AP$11:$AP$66,0),COUNTIF($AW$10:$BA$10,"&lt;"&amp;Z1855)+1)</f>
        <v>2.5000000000000001E-4</v>
      </c>
      <c r="AD1855" s="62">
        <v>1.6507000000000001</v>
      </c>
      <c r="AE1855" s="61">
        <f t="array" ref="AE1855">INDEX($AT$11:$AV$66,MATCH($C1855&amp;$G1855,$AO$11:$AO$66&amp;$AP$11:$AP$66,0),COUNTIF($AT$10:$AV$10,"&lt;"&amp;AD1855)+1)</f>
        <v>6.9999999999999999E-4</v>
      </c>
      <c r="AF1855" s="111">
        <f t="shared" si="429"/>
        <v>1.5965734122634727</v>
      </c>
      <c r="AG1855" s="121">
        <f t="array" ref="AG1855">INDEX($AW$11:$BA$66,MATCH($C1855&amp;$G1855,$AO$11:$AO$66&amp;$AP$11:$AP$66,0),COUNTIF($AW$10:$BA$10,"&lt;"&amp;AD1855)+1)</f>
        <v>2.5000000000000001E-4</v>
      </c>
    </row>
    <row r="1856" spans="2:33" ht="12.75" customHeight="1" x14ac:dyDescent="0.3">
      <c r="B1856" s="81" t="str">
        <f t="shared" si="417"/>
        <v>1 11/16-8 UN</v>
      </c>
      <c r="C1856" s="71" t="s">
        <v>498</v>
      </c>
      <c r="D1856" s="71"/>
      <c r="E1856" s="79" t="s">
        <v>604</v>
      </c>
      <c r="F1856" s="82" t="s">
        <v>535</v>
      </c>
      <c r="G1856" s="58">
        <v>8</v>
      </c>
      <c r="H1856" s="71" t="s">
        <v>521</v>
      </c>
      <c r="I1856" s="71" t="s">
        <v>661</v>
      </c>
      <c r="J1856" s="71" t="s">
        <v>588</v>
      </c>
      <c r="K1856" s="71" t="s">
        <v>600</v>
      </c>
      <c r="L1856" s="85">
        <f t="shared" si="418"/>
        <v>42.862499999999997</v>
      </c>
      <c r="M1856" s="85">
        <f t="shared" si="419"/>
        <v>3.1749999999999998</v>
      </c>
      <c r="N1856" s="71">
        <v>60</v>
      </c>
      <c r="O1856" s="100">
        <f t="shared" si="420"/>
        <v>42.0319</v>
      </c>
      <c r="P1856" s="85">
        <f t="shared" si="421"/>
        <v>0</v>
      </c>
      <c r="Q1856" s="58">
        <f t="shared" si="422"/>
        <v>17.8</v>
      </c>
      <c r="R1856" s="100">
        <f t="shared" si="423"/>
        <v>40.6571</v>
      </c>
      <c r="S1856" s="85">
        <f t="shared" si="424"/>
        <v>0</v>
      </c>
      <c r="T1856" s="58">
        <f t="shared" si="425"/>
        <v>6.4</v>
      </c>
      <c r="U1856" s="58">
        <f t="shared" si="426"/>
        <v>6.4</v>
      </c>
      <c r="V1856" s="58">
        <f t="array" ref="V1856">INDEX(AS$11:AS$66,MATCH(C1856&amp;G1856,AO$11:AO$66&amp;AP$11:AP$66,0),0)</f>
        <v>5</v>
      </c>
      <c r="X1856" s="120">
        <f t="shared" si="427"/>
        <v>0.125</v>
      </c>
      <c r="Y1856" s="61">
        <f t="array" ref="Y1856">INDEX($AQ$11:$AR$66,MATCH($C1856&amp;$G1856,$AO$11:$AO$66&amp;$AP$11:$AP$66,0),COUNTIF($AQ$10:$AR$10,"&lt;"&amp;Z1856)+1)</f>
        <v>2.5000000000000001E-4</v>
      </c>
      <c r="Z1856" s="61">
        <f>INDEX(AJ$11:AJ$92,MATCH(F1856,AI$11:AI$92,0))</f>
        <v>1.6875</v>
      </c>
      <c r="AA1856" s="61">
        <f t="array" ref="AA1856">INDEX($AT$11:$AV$66,MATCH($C1856&amp;$G1856,$AO$11:$AO$66&amp;$AP$11:$AP$66,0),COUNTIF($AT$10:$AV$10,"&lt;"&amp;Z1856)+1)</f>
        <v>6.9999999999999999E-4</v>
      </c>
      <c r="AB1856" s="111">
        <f t="shared" si="428"/>
        <v>1.6063101183952089</v>
      </c>
      <c r="AC1856" s="121">
        <f t="array" ref="AC1856">INDEX($AW$11:$BA$66,MATCH($C1856&amp;$G1856,$AO$11:$AO$66&amp;$AP$11:$AP$66,0),COUNTIF($AW$10:$BA$10,"&lt;"&amp;Z1856)+1)</f>
        <v>2.5000000000000001E-4</v>
      </c>
      <c r="AD1856" s="62">
        <v>1.6548</v>
      </c>
      <c r="AE1856" s="61">
        <f t="array" ref="AE1856">INDEX($AT$11:$AV$66,MATCH($C1856&amp;$G1856,$AO$11:$AO$66&amp;$AP$11:$AP$66,0),COUNTIF($AT$10:$AV$10,"&lt;"&amp;AD1856)+1)</f>
        <v>6.9999999999999999E-4</v>
      </c>
      <c r="AF1856" s="111">
        <f t="shared" si="429"/>
        <v>1.6006734122634727</v>
      </c>
      <c r="AG1856" s="121">
        <f t="array" ref="AG1856">INDEX($AW$11:$BA$66,MATCH($C1856&amp;$G1856,$AO$11:$AO$66&amp;$AP$11:$AP$66,0),COUNTIF($AW$10:$BA$10,"&lt;"&amp;AD1856)+1)</f>
        <v>2.5000000000000001E-4</v>
      </c>
    </row>
    <row r="1857" spans="2:33" ht="12.75" customHeight="1" x14ac:dyDescent="0.3">
      <c r="B1857" s="81" t="str">
        <f t="shared" si="417"/>
        <v>1 11/16-12 UN</v>
      </c>
      <c r="C1857" s="71" t="s">
        <v>498</v>
      </c>
      <c r="D1857" s="71"/>
      <c r="E1857" s="79" t="s">
        <v>604</v>
      </c>
      <c r="F1857" s="82" t="s">
        <v>535</v>
      </c>
      <c r="G1857" s="58">
        <v>12</v>
      </c>
      <c r="H1857" s="71" t="s">
        <v>521</v>
      </c>
      <c r="I1857" s="71" t="s">
        <v>660</v>
      </c>
      <c r="J1857" s="71" t="s">
        <v>588</v>
      </c>
      <c r="K1857" s="71" t="s">
        <v>600</v>
      </c>
      <c r="L1857" s="85">
        <f t="shared" si="418"/>
        <v>42.816800000000001</v>
      </c>
      <c r="M1857" s="85">
        <f t="shared" si="419"/>
        <v>2.1166999999999998</v>
      </c>
      <c r="N1857" s="71">
        <v>60</v>
      </c>
      <c r="O1857" s="100">
        <f t="shared" si="420"/>
        <v>42.2072</v>
      </c>
      <c r="P1857" s="85">
        <f t="shared" si="421"/>
        <v>0</v>
      </c>
      <c r="Q1857" s="58">
        <f t="shared" si="422"/>
        <v>15.2</v>
      </c>
      <c r="R1857" s="100">
        <f t="shared" si="423"/>
        <v>41.290599999999998</v>
      </c>
      <c r="S1857" s="85">
        <f t="shared" si="424"/>
        <v>0</v>
      </c>
      <c r="T1857" s="58">
        <f t="shared" si="425"/>
        <v>6.4</v>
      </c>
      <c r="U1857" s="58">
        <f t="shared" si="426"/>
        <v>5.0999999999999996</v>
      </c>
      <c r="V1857" s="58">
        <f t="array" ref="V1857">INDEX(AS$11:AS$66,MATCH(C1857&amp;G1857,AO$11:AO$66&amp;AP$11:AP$66,0),0)</f>
        <v>6</v>
      </c>
      <c r="X1857" s="120">
        <f t="shared" si="427"/>
        <v>8.3333333333333329E-2</v>
      </c>
      <c r="Y1857" s="61">
        <f t="array" ref="Y1857">INDEX($AQ$11:$AR$66,MATCH($C1857&amp;$G1857,$AO$11:$AO$66&amp;$AP$11:$AP$66,0),COUNTIF($AQ$10:$AR$10,"&lt;"&amp;Z1857)+1)</f>
        <v>2.0000000000000001E-4</v>
      </c>
      <c r="Z1857" s="123">
        <v>1.6857</v>
      </c>
      <c r="AA1857" s="61">
        <f t="array" ref="AA1857">INDEX($AT$11:$AV$66,MATCH($C1857&amp;$G1857,$AO$11:$AO$66&amp;$AP$11:$AP$66,0),COUNTIF($AT$10:$AV$10,"&lt;"&amp;Z1857)+1)</f>
        <v>5.9999999999999995E-4</v>
      </c>
      <c r="AB1857" s="111">
        <f t="shared" si="428"/>
        <v>1.6315734122634726</v>
      </c>
      <c r="AC1857" s="121">
        <f t="array" ref="AC1857">INDEX($AW$11:$BA$66,MATCH($C1857&amp;$G1857,$AO$11:$AO$66&amp;$AP$11:$AP$66,0),COUNTIF($AW$10:$BA$10,"&lt;"&amp;Z1857)+1)</f>
        <v>2.5000000000000001E-4</v>
      </c>
      <c r="AD1857" s="62">
        <v>1.6617</v>
      </c>
      <c r="AE1857" s="61">
        <f t="array" ref="AE1857">INDEX($AT$11:$AV$66,MATCH($C1857&amp;$G1857,$AO$11:$AO$66&amp;$AP$11:$AP$66,0),COUNTIF($AT$10:$AV$10,"&lt;"&amp;AD1857)+1)</f>
        <v>5.9999999999999995E-4</v>
      </c>
      <c r="AF1857" s="111">
        <f t="shared" si="429"/>
        <v>1.6256156081756483</v>
      </c>
      <c r="AG1857" s="121">
        <f t="array" ref="AG1857">INDEX($AW$11:$BA$66,MATCH($C1857&amp;$G1857,$AO$11:$AO$66&amp;$AP$11:$AP$66,0),COUNTIF($AW$10:$BA$10,"&lt;"&amp;AD1857)+1)</f>
        <v>2.5000000000000001E-4</v>
      </c>
    </row>
    <row r="1858" spans="2:33" ht="12.75" customHeight="1" x14ac:dyDescent="0.3">
      <c r="B1858" s="81" t="str">
        <f t="shared" si="417"/>
        <v>1 11/16-12 UN</v>
      </c>
      <c r="C1858" s="71" t="s">
        <v>498</v>
      </c>
      <c r="D1858" s="71"/>
      <c r="E1858" s="79" t="s">
        <v>604</v>
      </c>
      <c r="F1858" s="82" t="s">
        <v>535</v>
      </c>
      <c r="G1858" s="58">
        <v>12</v>
      </c>
      <c r="H1858" s="71" t="s">
        <v>521</v>
      </c>
      <c r="I1858" s="71" t="s">
        <v>661</v>
      </c>
      <c r="J1858" s="71" t="s">
        <v>588</v>
      </c>
      <c r="K1858" s="71" t="s">
        <v>600</v>
      </c>
      <c r="L1858" s="85">
        <f t="shared" si="418"/>
        <v>42.862499999999997</v>
      </c>
      <c r="M1858" s="85">
        <f t="shared" si="419"/>
        <v>2.1166999999999998</v>
      </c>
      <c r="N1858" s="71">
        <v>60</v>
      </c>
      <c r="O1858" s="100">
        <f t="shared" si="420"/>
        <v>42.290999999999997</v>
      </c>
      <c r="P1858" s="85">
        <f t="shared" si="421"/>
        <v>0</v>
      </c>
      <c r="Q1858" s="58">
        <f t="shared" si="422"/>
        <v>15.2</v>
      </c>
      <c r="R1858" s="100">
        <f t="shared" si="423"/>
        <v>41.374499999999998</v>
      </c>
      <c r="S1858" s="85">
        <f t="shared" si="424"/>
        <v>0</v>
      </c>
      <c r="T1858" s="58">
        <f t="shared" si="425"/>
        <v>6.4</v>
      </c>
      <c r="U1858" s="58">
        <f t="shared" si="426"/>
        <v>5.0999999999999996</v>
      </c>
      <c r="V1858" s="58">
        <f t="array" ref="V1858">INDEX(AS$11:AS$66,MATCH(C1858&amp;G1858,AO$11:AO$66&amp;AP$11:AP$66,0),0)</f>
        <v>6</v>
      </c>
      <c r="X1858" s="120">
        <f t="shared" si="427"/>
        <v>8.3333333333333329E-2</v>
      </c>
      <c r="Y1858" s="61">
        <f t="array" ref="Y1858">INDEX($AQ$11:$AR$66,MATCH($C1858&amp;$G1858,$AO$11:$AO$66&amp;$AP$11:$AP$66,0),COUNTIF($AQ$10:$AR$10,"&lt;"&amp;Z1858)+1)</f>
        <v>2.0000000000000001E-4</v>
      </c>
      <c r="Z1858" s="61">
        <f>INDEX(AJ$11:AJ$92,MATCH(F1858,AI$11:AI$92,0))</f>
        <v>1.6875</v>
      </c>
      <c r="AA1858" s="61">
        <f t="array" ref="AA1858">INDEX($AT$11:$AV$66,MATCH($C1858&amp;$G1858,$AO$11:$AO$66&amp;$AP$11:$AP$66,0),COUNTIF($AT$10:$AV$10,"&lt;"&amp;Z1858)+1)</f>
        <v>5.9999999999999995E-4</v>
      </c>
      <c r="AB1858" s="111">
        <f t="shared" si="428"/>
        <v>1.6333734122634727</v>
      </c>
      <c r="AC1858" s="121">
        <f t="array" ref="AC1858">INDEX($AW$11:$BA$66,MATCH($C1858&amp;$G1858,$AO$11:$AO$66&amp;$AP$11:$AP$66,0),COUNTIF($AW$10:$BA$10,"&lt;"&amp;Z1858)+1)</f>
        <v>2.5000000000000001E-4</v>
      </c>
      <c r="AD1858" s="62">
        <v>1.665</v>
      </c>
      <c r="AE1858" s="61">
        <f t="array" ref="AE1858">INDEX($AT$11:$AV$66,MATCH($C1858&amp;$G1858,$AO$11:$AO$66&amp;$AP$11:$AP$66,0),COUNTIF($AT$10:$AV$10,"&lt;"&amp;AD1858)+1)</f>
        <v>5.9999999999999995E-4</v>
      </c>
      <c r="AF1858" s="111">
        <f t="shared" si="429"/>
        <v>1.6289156081756484</v>
      </c>
      <c r="AG1858" s="121">
        <f t="array" ref="AG1858">INDEX($AW$11:$BA$66,MATCH($C1858&amp;$G1858,$AO$11:$AO$66&amp;$AP$11:$AP$66,0),COUNTIF($AW$10:$BA$10,"&lt;"&amp;AD1858)+1)</f>
        <v>2.5000000000000001E-4</v>
      </c>
    </row>
    <row r="1859" spans="2:33" ht="12.75" customHeight="1" x14ac:dyDescent="0.3">
      <c r="B1859" s="81" t="str">
        <f t="shared" si="417"/>
        <v>1 11/16-16 UN</v>
      </c>
      <c r="C1859" s="71" t="s">
        <v>498</v>
      </c>
      <c r="D1859" s="71"/>
      <c r="E1859" s="79" t="s">
        <v>604</v>
      </c>
      <c r="F1859" s="82" t="s">
        <v>535</v>
      </c>
      <c r="G1859" s="58">
        <v>16</v>
      </c>
      <c r="H1859" s="71" t="s">
        <v>521</v>
      </c>
      <c r="I1859" s="71" t="s">
        <v>660</v>
      </c>
      <c r="J1859" s="71" t="s">
        <v>588</v>
      </c>
      <c r="K1859" s="71" t="s">
        <v>600</v>
      </c>
      <c r="L1859" s="85">
        <f t="shared" si="418"/>
        <v>42.821899999999999</v>
      </c>
      <c r="M1859" s="85">
        <f t="shared" si="419"/>
        <v>1.5874999999999999</v>
      </c>
      <c r="N1859" s="71">
        <v>60</v>
      </c>
      <c r="O1859" s="100">
        <f t="shared" si="420"/>
        <v>42.344299999999997</v>
      </c>
      <c r="P1859" s="85">
        <f t="shared" si="421"/>
        <v>0</v>
      </c>
      <c r="Q1859" s="58">
        <f t="shared" si="422"/>
        <v>15.2</v>
      </c>
      <c r="R1859" s="100">
        <f t="shared" si="423"/>
        <v>41.6569</v>
      </c>
      <c r="S1859" s="85">
        <f t="shared" si="424"/>
        <v>0</v>
      </c>
      <c r="T1859" s="58">
        <f t="shared" si="425"/>
        <v>6.4</v>
      </c>
      <c r="U1859" s="58">
        <f t="shared" si="426"/>
        <v>3.8</v>
      </c>
      <c r="V1859" s="58">
        <f t="array" ref="V1859">INDEX(AS$11:AS$66,MATCH(C1859&amp;G1859,AO$11:AO$66&amp;AP$11:AP$66,0),0)</f>
        <v>8</v>
      </c>
      <c r="X1859" s="120">
        <f t="shared" si="427"/>
        <v>6.25E-2</v>
      </c>
      <c r="Y1859" s="61">
        <f t="array" ref="Y1859">INDEX($AQ$11:$AR$66,MATCH($C1859&amp;$G1859,$AO$11:$AO$66&amp;$AP$11:$AP$66,0),COUNTIF($AQ$10:$AR$10,"&lt;"&amp;Z1859)+1)</f>
        <v>1.4999999999999999E-4</v>
      </c>
      <c r="Z1859" s="123">
        <v>1.6859</v>
      </c>
      <c r="AA1859" s="61">
        <f t="array" ref="AA1859">INDEX($AT$11:$AV$66,MATCH($C1859&amp;$G1859,$AO$11:$AO$66&amp;$AP$11:$AP$66,0),COUNTIF($AT$10:$AV$10,"&lt;"&amp;Z1859)+1)</f>
        <v>5.9999999999999995E-4</v>
      </c>
      <c r="AB1859" s="111">
        <f t="shared" si="428"/>
        <v>1.6453050591976044</v>
      </c>
      <c r="AC1859" s="121">
        <f t="array" ref="AC1859">INDEX($AW$11:$BA$66,MATCH($C1859&amp;$G1859,$AO$11:$AO$66&amp;$AP$11:$AP$66,0),COUNTIF($AW$10:$BA$10,"&lt;"&amp;Z1859)+1)</f>
        <v>2.5000000000000001E-4</v>
      </c>
      <c r="AD1859" s="62">
        <v>1.6671</v>
      </c>
      <c r="AE1859" s="61">
        <f t="array" ref="AE1859">INDEX($AT$11:$AV$66,MATCH($C1859&amp;$G1859,$AO$11:$AO$66&amp;$AP$11:$AP$66,0),COUNTIF($AT$10:$AV$10,"&lt;"&amp;AD1859)+1)</f>
        <v>5.9999999999999995E-4</v>
      </c>
      <c r="AF1859" s="111">
        <f t="shared" si="429"/>
        <v>1.6400367061317362</v>
      </c>
      <c r="AG1859" s="121">
        <f t="array" ref="AG1859">INDEX($AW$11:$BA$66,MATCH($C1859&amp;$G1859,$AO$11:$AO$66&amp;$AP$11:$AP$66,0),COUNTIF($AW$10:$BA$10,"&lt;"&amp;AD1859)+1)</f>
        <v>2.5000000000000001E-4</v>
      </c>
    </row>
    <row r="1860" spans="2:33" ht="12.75" customHeight="1" x14ac:dyDescent="0.3">
      <c r="B1860" s="81" t="str">
        <f t="shared" si="417"/>
        <v>1 11/16-16 UN</v>
      </c>
      <c r="C1860" s="71" t="s">
        <v>498</v>
      </c>
      <c r="D1860" s="71"/>
      <c r="E1860" s="79" t="s">
        <v>604</v>
      </c>
      <c r="F1860" s="82" t="s">
        <v>535</v>
      </c>
      <c r="G1860" s="58">
        <v>16</v>
      </c>
      <c r="H1860" s="71" t="s">
        <v>521</v>
      </c>
      <c r="I1860" s="71" t="s">
        <v>661</v>
      </c>
      <c r="J1860" s="71" t="s">
        <v>588</v>
      </c>
      <c r="K1860" s="71" t="s">
        <v>600</v>
      </c>
      <c r="L1860" s="85">
        <f t="shared" si="418"/>
        <v>42.862499999999997</v>
      </c>
      <c r="M1860" s="85">
        <f t="shared" si="419"/>
        <v>1.5874999999999999</v>
      </c>
      <c r="N1860" s="71">
        <v>60</v>
      </c>
      <c r="O1860" s="100">
        <f t="shared" si="420"/>
        <v>42.417999999999999</v>
      </c>
      <c r="P1860" s="85">
        <f t="shared" si="421"/>
        <v>0</v>
      </c>
      <c r="Q1860" s="58">
        <f t="shared" si="422"/>
        <v>15.2</v>
      </c>
      <c r="R1860" s="100">
        <f t="shared" si="423"/>
        <v>41.730600000000003</v>
      </c>
      <c r="S1860" s="85">
        <f t="shared" si="424"/>
        <v>0</v>
      </c>
      <c r="T1860" s="58">
        <f t="shared" si="425"/>
        <v>6.4</v>
      </c>
      <c r="U1860" s="58">
        <f t="shared" si="426"/>
        <v>3.8</v>
      </c>
      <c r="V1860" s="58">
        <f t="array" ref="V1860">INDEX(AS$11:AS$66,MATCH(C1860&amp;G1860,AO$11:AO$66&amp;AP$11:AP$66,0),0)</f>
        <v>8</v>
      </c>
      <c r="X1860" s="120">
        <f t="shared" si="427"/>
        <v>6.25E-2</v>
      </c>
      <c r="Y1860" s="61">
        <f t="array" ref="Y1860">INDEX($AQ$11:$AR$66,MATCH($C1860&amp;$G1860,$AO$11:$AO$66&amp;$AP$11:$AP$66,0),COUNTIF($AQ$10:$AR$10,"&lt;"&amp;Z1860)+1)</f>
        <v>1.4999999999999999E-4</v>
      </c>
      <c r="Z1860" s="61">
        <f>INDEX(AJ$11:AJ$92,MATCH(F1860,AI$11:AI$92,0))</f>
        <v>1.6875</v>
      </c>
      <c r="AA1860" s="61">
        <f t="array" ref="AA1860">INDEX($AT$11:$AV$66,MATCH($C1860&amp;$G1860,$AO$11:$AO$66&amp;$AP$11:$AP$66,0),COUNTIF($AT$10:$AV$10,"&lt;"&amp;Z1860)+1)</f>
        <v>5.9999999999999995E-4</v>
      </c>
      <c r="AB1860" s="111">
        <f t="shared" si="428"/>
        <v>1.6469050591976044</v>
      </c>
      <c r="AC1860" s="121">
        <f t="array" ref="AC1860">INDEX($AW$11:$BA$66,MATCH($C1860&amp;$G1860,$AO$11:$AO$66&amp;$AP$11:$AP$66,0),COUNTIF($AW$10:$BA$10,"&lt;"&amp;Z1860)+1)</f>
        <v>2.5000000000000001E-4</v>
      </c>
      <c r="AD1860" s="62">
        <v>1.67</v>
      </c>
      <c r="AE1860" s="61">
        <f t="array" ref="AE1860">INDEX($AT$11:$AV$66,MATCH($C1860&amp;$G1860,$AO$11:$AO$66&amp;$AP$11:$AP$66,0),COUNTIF($AT$10:$AV$10,"&lt;"&amp;AD1860)+1)</f>
        <v>5.9999999999999995E-4</v>
      </c>
      <c r="AF1860" s="111">
        <f t="shared" si="429"/>
        <v>1.6429367061317361</v>
      </c>
      <c r="AG1860" s="121">
        <f t="array" ref="AG1860">INDEX($AW$11:$BA$66,MATCH($C1860&amp;$G1860,$AO$11:$AO$66&amp;$AP$11:$AP$66,0),COUNTIF($AW$10:$BA$10,"&lt;"&amp;AD1860)+1)</f>
        <v>2.5000000000000001E-4</v>
      </c>
    </row>
    <row r="1861" spans="2:33" ht="12.75" customHeight="1" x14ac:dyDescent="0.3">
      <c r="B1861" s="81" t="str">
        <f t="shared" si="417"/>
        <v>1 11/16-18 UNEF</v>
      </c>
      <c r="C1861" s="71" t="s">
        <v>498</v>
      </c>
      <c r="D1861" s="71"/>
      <c r="E1861" s="79" t="s">
        <v>48</v>
      </c>
      <c r="F1861" s="82" t="s">
        <v>535</v>
      </c>
      <c r="G1861" s="58">
        <v>18</v>
      </c>
      <c r="H1861" s="71" t="s">
        <v>521</v>
      </c>
      <c r="I1861" s="71" t="s">
        <v>660</v>
      </c>
      <c r="J1861" s="71" t="s">
        <v>588</v>
      </c>
      <c r="K1861" s="71" t="s">
        <v>600</v>
      </c>
      <c r="L1861" s="85">
        <f t="shared" si="418"/>
        <v>42.824399999999997</v>
      </c>
      <c r="M1861" s="85">
        <f t="shared" si="419"/>
        <v>1.4111</v>
      </c>
      <c r="N1861" s="71">
        <v>60</v>
      </c>
      <c r="O1861" s="100">
        <f t="shared" si="420"/>
        <v>42.390099999999997</v>
      </c>
      <c r="P1861" s="85">
        <f t="shared" si="421"/>
        <v>0</v>
      </c>
      <c r="Q1861" s="58">
        <f t="shared" si="422"/>
        <v>12.7</v>
      </c>
      <c r="R1861" s="100">
        <f t="shared" si="423"/>
        <v>41.779000000000003</v>
      </c>
      <c r="S1861" s="85">
        <f t="shared" si="424"/>
        <v>0</v>
      </c>
      <c r="T1861" s="58">
        <f t="shared" si="425"/>
        <v>5.0999999999999996</v>
      </c>
      <c r="U1861" s="58">
        <f t="shared" si="426"/>
        <v>3.8</v>
      </c>
      <c r="V1861" s="58">
        <f t="array" ref="V1861">INDEX(AS$11:AS$66,MATCH(C1861&amp;G1861,AO$11:AO$66&amp;AP$11:AP$66,0),0)</f>
        <v>8</v>
      </c>
      <c r="X1861" s="120">
        <f t="shared" si="427"/>
        <v>5.5555555555555552E-2</v>
      </c>
      <c r="Y1861" s="61">
        <f t="array" ref="Y1861">INDEX($AQ$11:$AR$66,MATCH($C1861&amp;$G1861,$AO$11:$AO$66&amp;$AP$11:$AP$66,0),COUNTIF($AQ$10:$AR$10,"&lt;"&amp;Z1861)+1)</f>
        <v>1.4999999999999999E-4</v>
      </c>
      <c r="Z1861" s="123">
        <v>1.6859999999999999</v>
      </c>
      <c r="AA1861" s="61">
        <f t="array" ref="AA1861">INDEX($AT$11:$AV$66,MATCH($C1861&amp;$G1861,$AO$11:$AO$66&amp;$AP$11:$AP$66,0),COUNTIF($AT$10:$AV$10,"&lt;"&amp;Z1861)+1)</f>
        <v>5.0000000000000001E-4</v>
      </c>
      <c r="AB1861" s="111">
        <f t="shared" si="428"/>
        <v>1.6499156081756483</v>
      </c>
      <c r="AC1861" s="121">
        <f t="array" ref="AC1861">INDEX($AW$11:$BA$66,MATCH($C1861&amp;$G1861,$AO$11:$AO$66&amp;$AP$11:$AP$66,0),COUNTIF($AW$10:$BA$10,"&lt;"&amp;Z1861)+1)</f>
        <v>2.0000000000000001E-4</v>
      </c>
      <c r="AD1861" s="62">
        <v>1.6689000000000001</v>
      </c>
      <c r="AE1861" s="61">
        <f t="array" ref="AE1861">INDEX($AT$11:$AV$66,MATCH($C1861&amp;$G1861,$AO$11:$AO$66&amp;$AP$11:$AP$66,0),COUNTIF($AT$10:$AV$10,"&lt;"&amp;AD1861)+1)</f>
        <v>5.0000000000000001E-4</v>
      </c>
      <c r="AF1861" s="111">
        <f t="shared" si="429"/>
        <v>1.6448437387837656</v>
      </c>
      <c r="AG1861" s="121">
        <f t="array" ref="AG1861">INDEX($AW$11:$BA$66,MATCH($C1861&amp;$G1861,$AO$11:$AO$66&amp;$AP$11:$AP$66,0),COUNTIF($AW$10:$BA$10,"&lt;"&amp;AD1861)+1)</f>
        <v>2.0000000000000001E-4</v>
      </c>
    </row>
    <row r="1862" spans="2:33" ht="12.75" customHeight="1" x14ac:dyDescent="0.3">
      <c r="B1862" s="81" t="str">
        <f t="shared" si="417"/>
        <v>1 11/16-18 UNEF</v>
      </c>
      <c r="C1862" s="71" t="s">
        <v>498</v>
      </c>
      <c r="D1862" s="71"/>
      <c r="E1862" s="79" t="s">
        <v>48</v>
      </c>
      <c r="F1862" s="82" t="s">
        <v>535</v>
      </c>
      <c r="G1862" s="58">
        <v>18</v>
      </c>
      <c r="H1862" s="71" t="s">
        <v>521</v>
      </c>
      <c r="I1862" s="71" t="s">
        <v>661</v>
      </c>
      <c r="J1862" s="71" t="s">
        <v>588</v>
      </c>
      <c r="K1862" s="71" t="s">
        <v>600</v>
      </c>
      <c r="L1862" s="85">
        <f t="shared" si="418"/>
        <v>42.862499999999997</v>
      </c>
      <c r="M1862" s="85">
        <f t="shared" si="419"/>
        <v>1.4111</v>
      </c>
      <c r="N1862" s="71">
        <v>60</v>
      </c>
      <c r="O1862" s="100">
        <f t="shared" si="420"/>
        <v>42.461199999999998</v>
      </c>
      <c r="P1862" s="85">
        <f t="shared" si="421"/>
        <v>0</v>
      </c>
      <c r="Q1862" s="58">
        <f t="shared" si="422"/>
        <v>12.7</v>
      </c>
      <c r="R1862" s="100">
        <f t="shared" si="423"/>
        <v>41.850200000000001</v>
      </c>
      <c r="S1862" s="85">
        <f t="shared" si="424"/>
        <v>0</v>
      </c>
      <c r="T1862" s="58">
        <f t="shared" si="425"/>
        <v>5.0999999999999996</v>
      </c>
      <c r="U1862" s="58">
        <f t="shared" si="426"/>
        <v>3.8</v>
      </c>
      <c r="V1862" s="58">
        <f t="array" ref="V1862">INDEX(AS$11:AS$66,MATCH(C1862&amp;G1862,AO$11:AO$66&amp;AP$11:AP$66,0),0)</f>
        <v>8</v>
      </c>
      <c r="X1862" s="120">
        <f t="shared" si="427"/>
        <v>5.5555555555555552E-2</v>
      </c>
      <c r="Y1862" s="61">
        <f t="array" ref="Y1862">INDEX($AQ$11:$AR$66,MATCH($C1862&amp;$G1862,$AO$11:$AO$66&amp;$AP$11:$AP$66,0),COUNTIF($AQ$10:$AR$10,"&lt;"&amp;Z1862)+1)</f>
        <v>1.4999999999999999E-4</v>
      </c>
      <c r="Z1862" s="61">
        <f>INDEX(AJ$11:AJ$92,MATCH(F1862,AI$11:AI$92,0))</f>
        <v>1.6875</v>
      </c>
      <c r="AA1862" s="61">
        <f t="array" ref="AA1862">INDEX($AT$11:$AV$66,MATCH($C1862&amp;$G1862,$AO$11:$AO$66&amp;$AP$11:$AP$66,0),COUNTIF($AT$10:$AV$10,"&lt;"&amp;Z1862)+1)</f>
        <v>5.0000000000000001E-4</v>
      </c>
      <c r="AB1862" s="111">
        <f t="shared" si="428"/>
        <v>1.6514156081756484</v>
      </c>
      <c r="AC1862" s="121">
        <f t="array" ref="AC1862">INDEX($AW$11:$BA$66,MATCH($C1862&amp;$G1862,$AO$11:$AO$66&amp;$AP$11:$AP$66,0),COUNTIF($AW$10:$BA$10,"&lt;"&amp;Z1862)+1)</f>
        <v>2.0000000000000001E-4</v>
      </c>
      <c r="AD1862" s="62">
        <v>1.6717</v>
      </c>
      <c r="AE1862" s="61">
        <f t="array" ref="AE1862">INDEX($AT$11:$AV$66,MATCH($C1862&amp;$G1862,$AO$11:$AO$66&amp;$AP$11:$AP$66,0),COUNTIF($AT$10:$AV$10,"&lt;"&amp;AD1862)+1)</f>
        <v>5.0000000000000001E-4</v>
      </c>
      <c r="AF1862" s="111">
        <f t="shared" si="429"/>
        <v>1.6476437387837655</v>
      </c>
      <c r="AG1862" s="121">
        <f t="array" ref="AG1862">INDEX($AW$11:$BA$66,MATCH($C1862&amp;$G1862,$AO$11:$AO$66&amp;$AP$11:$AP$66,0),COUNTIF($AW$10:$BA$10,"&lt;"&amp;AD1862)+1)</f>
        <v>2.0000000000000001E-4</v>
      </c>
    </row>
    <row r="1863" spans="2:33" ht="12.75" customHeight="1" x14ac:dyDescent="0.3">
      <c r="B1863" s="81" t="str">
        <f t="shared" si="417"/>
        <v>1 11/16-20 UN</v>
      </c>
      <c r="C1863" s="71" t="s">
        <v>498</v>
      </c>
      <c r="D1863" s="71"/>
      <c r="E1863" s="79" t="s">
        <v>604</v>
      </c>
      <c r="F1863" s="82" t="s">
        <v>535</v>
      </c>
      <c r="G1863" s="58">
        <v>20</v>
      </c>
      <c r="H1863" s="71" t="s">
        <v>521</v>
      </c>
      <c r="I1863" s="71" t="s">
        <v>660</v>
      </c>
      <c r="J1863" s="71" t="s">
        <v>588</v>
      </c>
      <c r="K1863" s="71" t="s">
        <v>600</v>
      </c>
      <c r="L1863" s="85">
        <f t="shared" si="418"/>
        <v>42.824399999999997</v>
      </c>
      <c r="M1863" s="85">
        <f t="shared" si="419"/>
        <v>1.27</v>
      </c>
      <c r="N1863" s="71">
        <v>60</v>
      </c>
      <c r="O1863" s="100">
        <f t="shared" si="420"/>
        <v>42.428199999999997</v>
      </c>
      <c r="P1863" s="85">
        <f t="shared" si="421"/>
        <v>0</v>
      </c>
      <c r="Q1863" s="58">
        <f t="shared" si="422"/>
        <v>12.7</v>
      </c>
      <c r="R1863" s="100">
        <f t="shared" si="423"/>
        <v>41.8782</v>
      </c>
      <c r="S1863" s="85">
        <f t="shared" si="424"/>
        <v>0</v>
      </c>
      <c r="T1863" s="58">
        <f t="shared" si="425"/>
        <v>5.0999999999999996</v>
      </c>
      <c r="U1863" s="58">
        <f t="shared" si="426"/>
        <v>3.8</v>
      </c>
      <c r="V1863" s="58">
        <f t="array" ref="V1863">INDEX(AS$11:AS$66,MATCH(C1863&amp;G1863,AO$11:AO$66&amp;AP$11:AP$66,0),0)</f>
        <v>8</v>
      </c>
      <c r="X1863" s="120">
        <f t="shared" si="427"/>
        <v>0.05</v>
      </c>
      <c r="Y1863" s="61">
        <f t="array" ref="Y1863">INDEX($AQ$11:$AR$66,MATCH($C1863&amp;$G1863,$AO$11:$AO$66&amp;$AP$11:$AP$66,0),COUNTIF($AQ$10:$AR$10,"&lt;"&amp;Z1863)+1)</f>
        <v>1.4999999999999999E-4</v>
      </c>
      <c r="Z1863" s="123">
        <v>1.6859999999999999</v>
      </c>
      <c r="AA1863" s="61">
        <f t="array" ref="AA1863">INDEX($AT$11:$AV$66,MATCH($C1863&amp;$G1863,$AO$11:$AO$66&amp;$AP$11:$AP$66,0),COUNTIF($AT$10:$AV$10,"&lt;"&amp;Z1863)+1)</f>
        <v>5.0000000000000001E-4</v>
      </c>
      <c r="AB1863" s="111">
        <f t="shared" si="428"/>
        <v>1.6535240473580834</v>
      </c>
      <c r="AC1863" s="121">
        <f t="array" ref="AC1863">INDEX($AW$11:$BA$66,MATCH($C1863&amp;$G1863,$AO$11:$AO$66&amp;$AP$11:$AP$66,0),COUNTIF($AW$10:$BA$10,"&lt;"&amp;Z1863)+1)</f>
        <v>2.0000000000000001E-4</v>
      </c>
      <c r="AD1863" s="62">
        <v>1.6704000000000001</v>
      </c>
      <c r="AE1863" s="61">
        <f t="array" ref="AE1863">INDEX($AT$11:$AV$66,MATCH($C1863&amp;$G1863,$AO$11:$AO$66&amp;$AP$11:$AP$66,0),COUNTIF($AT$10:$AV$10,"&lt;"&amp;AD1863)+1)</f>
        <v>5.0000000000000001E-4</v>
      </c>
      <c r="AF1863" s="111">
        <f t="shared" si="429"/>
        <v>1.648749364905389</v>
      </c>
      <c r="AG1863" s="121">
        <f t="array" ref="AG1863">INDEX($AW$11:$BA$66,MATCH($C1863&amp;$G1863,$AO$11:$AO$66&amp;$AP$11:$AP$66,0),COUNTIF($AW$10:$BA$10,"&lt;"&amp;AD1863)+1)</f>
        <v>2.0000000000000001E-4</v>
      </c>
    </row>
    <row r="1864" spans="2:33" ht="12.75" customHeight="1" x14ac:dyDescent="0.3">
      <c r="B1864" s="81" t="str">
        <f t="shared" si="417"/>
        <v>1 11/16-20 UN</v>
      </c>
      <c r="C1864" s="71" t="s">
        <v>498</v>
      </c>
      <c r="D1864" s="71"/>
      <c r="E1864" s="79" t="s">
        <v>604</v>
      </c>
      <c r="F1864" s="82" t="s">
        <v>535</v>
      </c>
      <c r="G1864" s="58">
        <v>20</v>
      </c>
      <c r="H1864" s="71" t="s">
        <v>521</v>
      </c>
      <c r="I1864" s="71" t="s">
        <v>661</v>
      </c>
      <c r="J1864" s="71" t="s">
        <v>588</v>
      </c>
      <c r="K1864" s="71" t="s">
        <v>600</v>
      </c>
      <c r="L1864" s="85">
        <f t="shared" si="418"/>
        <v>42.862499999999997</v>
      </c>
      <c r="M1864" s="85">
        <f t="shared" si="419"/>
        <v>1.27</v>
      </c>
      <c r="N1864" s="71">
        <v>60</v>
      </c>
      <c r="O1864" s="100">
        <f t="shared" si="420"/>
        <v>42.496699999999997</v>
      </c>
      <c r="P1864" s="85">
        <f t="shared" si="421"/>
        <v>0</v>
      </c>
      <c r="Q1864" s="58">
        <f t="shared" si="422"/>
        <v>12.7</v>
      </c>
      <c r="R1864" s="100">
        <f t="shared" si="423"/>
        <v>41.946800000000003</v>
      </c>
      <c r="S1864" s="85">
        <f t="shared" si="424"/>
        <v>0</v>
      </c>
      <c r="T1864" s="58">
        <f t="shared" si="425"/>
        <v>5.0999999999999996</v>
      </c>
      <c r="U1864" s="58">
        <f t="shared" si="426"/>
        <v>3.8</v>
      </c>
      <c r="V1864" s="58">
        <f t="array" ref="V1864">INDEX(AS$11:AS$66,MATCH(C1864&amp;G1864,AO$11:AO$66&amp;AP$11:AP$66,0),0)</f>
        <v>8</v>
      </c>
      <c r="X1864" s="120">
        <f t="shared" si="427"/>
        <v>0.05</v>
      </c>
      <c r="Y1864" s="61">
        <f t="array" ref="Y1864">INDEX($AQ$11:$AR$66,MATCH($C1864&amp;$G1864,$AO$11:$AO$66&amp;$AP$11:$AP$66,0),COUNTIF($AQ$10:$AR$10,"&lt;"&amp;Z1864)+1)</f>
        <v>1.4999999999999999E-4</v>
      </c>
      <c r="Z1864" s="61">
        <f>INDEX(AJ$11:AJ$92,MATCH(F1864,AI$11:AI$92,0))</f>
        <v>1.6875</v>
      </c>
      <c r="AA1864" s="61">
        <f t="array" ref="AA1864">INDEX($AT$11:$AV$66,MATCH($C1864&amp;$G1864,$AO$11:$AO$66&amp;$AP$11:$AP$66,0),COUNTIF($AT$10:$AV$10,"&lt;"&amp;Z1864)+1)</f>
        <v>5.0000000000000001E-4</v>
      </c>
      <c r="AB1864" s="111">
        <f t="shared" si="428"/>
        <v>1.6550240473580835</v>
      </c>
      <c r="AC1864" s="121">
        <f t="array" ref="AC1864">INDEX($AW$11:$BA$66,MATCH($C1864&amp;$G1864,$AO$11:$AO$66&amp;$AP$11:$AP$66,0),COUNTIF($AW$10:$BA$10,"&lt;"&amp;Z1864)+1)</f>
        <v>2.0000000000000001E-4</v>
      </c>
      <c r="AD1864" s="62">
        <v>1.6731</v>
      </c>
      <c r="AE1864" s="61">
        <f t="array" ref="AE1864">INDEX($AT$11:$AV$66,MATCH($C1864&amp;$G1864,$AO$11:$AO$66&amp;$AP$11:$AP$66,0),COUNTIF($AT$10:$AV$10,"&lt;"&amp;AD1864)+1)</f>
        <v>5.0000000000000001E-4</v>
      </c>
      <c r="AF1864" s="111">
        <f t="shared" si="429"/>
        <v>1.651449364905389</v>
      </c>
      <c r="AG1864" s="121">
        <f t="array" ref="AG1864">INDEX($AW$11:$BA$66,MATCH($C1864&amp;$G1864,$AO$11:$AO$66&amp;$AP$11:$AP$66,0),COUNTIF($AW$10:$BA$10,"&lt;"&amp;AD1864)+1)</f>
        <v>2.0000000000000001E-4</v>
      </c>
    </row>
    <row r="1865" spans="2:33" ht="12.75" customHeight="1" x14ac:dyDescent="0.3">
      <c r="B1865" s="81" t="str">
        <f t="shared" si="417"/>
        <v>1 3/4-6 UN</v>
      </c>
      <c r="C1865" s="71" t="s">
        <v>498</v>
      </c>
      <c r="D1865" s="71"/>
      <c r="E1865" s="79" t="s">
        <v>604</v>
      </c>
      <c r="F1865" s="82" t="s">
        <v>57</v>
      </c>
      <c r="G1865" s="58">
        <v>6</v>
      </c>
      <c r="H1865" s="71" t="s">
        <v>521</v>
      </c>
      <c r="I1865" s="71" t="s">
        <v>660</v>
      </c>
      <c r="J1865" s="71" t="s">
        <v>588</v>
      </c>
      <c r="K1865" s="71" t="s">
        <v>600</v>
      </c>
      <c r="L1865" s="85">
        <f t="shared" si="418"/>
        <v>44.386499999999998</v>
      </c>
      <c r="M1865" s="85">
        <f t="shared" si="419"/>
        <v>4.2332999999999998</v>
      </c>
      <c r="N1865" s="71">
        <v>60</v>
      </c>
      <c r="O1865" s="100">
        <f t="shared" si="420"/>
        <v>43.258699999999997</v>
      </c>
      <c r="P1865" s="85">
        <f t="shared" si="421"/>
        <v>0</v>
      </c>
      <c r="Q1865" s="58">
        <f t="shared" si="422"/>
        <v>20.3</v>
      </c>
      <c r="R1865" s="100">
        <f t="shared" si="423"/>
        <v>41.425699999999999</v>
      </c>
      <c r="S1865" s="85">
        <f t="shared" si="424"/>
        <v>0</v>
      </c>
      <c r="T1865" s="58">
        <f t="shared" si="425"/>
        <v>6.4</v>
      </c>
      <c r="U1865" s="58">
        <f t="shared" si="426"/>
        <v>7.6</v>
      </c>
      <c r="V1865" s="58">
        <f t="array" ref="V1865">INDEX(AS$11:AS$66,MATCH(C1865&amp;G1865,AO$11:AO$66&amp;AP$11:AP$66,0),0)</f>
        <v>5</v>
      </c>
      <c r="X1865" s="120">
        <f t="shared" si="427"/>
        <v>0.16666666666666666</v>
      </c>
      <c r="Y1865" s="61">
        <f t="array" ref="Y1865">INDEX($AQ$11:$AR$66,MATCH($C1865&amp;$G1865,$AO$11:$AO$66&amp;$AP$11:$AP$66,0),COUNTIF($AQ$10:$AR$10,"&lt;"&amp;Z1865)+1)</f>
        <v>2.9999999999999997E-4</v>
      </c>
      <c r="Z1865" s="123">
        <v>1.7475000000000001</v>
      </c>
      <c r="AA1865" s="61">
        <f t="array" ref="AA1865">INDEX($AT$11:$AV$66,MATCH($C1865&amp;$G1865,$AO$11:$AO$66&amp;$AP$11:$AP$66,0),COUNTIF($AT$10:$AV$10,"&lt;"&amp;Z1865)+1)</f>
        <v>8.0000000000000004E-4</v>
      </c>
      <c r="AB1865" s="111">
        <f t="shared" si="428"/>
        <v>1.6392468245269454</v>
      </c>
      <c r="AC1865" s="121">
        <f t="array" ref="AC1865">INDEX($AW$11:$BA$66,MATCH($C1865&amp;$G1865,$AO$11:$AO$66&amp;$AP$11:$AP$66,0),COUNTIF($AW$10:$BA$10,"&lt;"&amp;Z1865)+1)</f>
        <v>2.5000000000000001E-4</v>
      </c>
      <c r="AD1865" s="62">
        <v>1.7031000000000001</v>
      </c>
      <c r="AE1865" s="61">
        <f t="array" ref="AE1865">INDEX($AT$11:$AV$66,MATCH($C1865&amp;$G1865,$AO$11:$AO$66&amp;$AP$11:$AP$66,0),COUNTIF($AT$10:$AV$10,"&lt;"&amp;AD1865)+1)</f>
        <v>8.0000000000000004E-4</v>
      </c>
      <c r="AF1865" s="111">
        <f t="shared" si="429"/>
        <v>1.6309312163512968</v>
      </c>
      <c r="AG1865" s="121">
        <f t="array" ref="AG1865">INDEX($AW$11:$BA$66,MATCH($C1865&amp;$G1865,$AO$11:$AO$66&amp;$AP$11:$AP$66,0),COUNTIF($AW$10:$BA$10,"&lt;"&amp;AD1865)+1)</f>
        <v>2.5000000000000001E-4</v>
      </c>
    </row>
    <row r="1866" spans="2:33" ht="12.75" customHeight="1" x14ac:dyDescent="0.3">
      <c r="B1866" s="81" t="str">
        <f t="shared" si="417"/>
        <v>1 3/4-6 UN</v>
      </c>
      <c r="C1866" s="71" t="s">
        <v>498</v>
      </c>
      <c r="D1866" s="71"/>
      <c r="E1866" s="79" t="s">
        <v>604</v>
      </c>
      <c r="F1866" s="82" t="s">
        <v>57</v>
      </c>
      <c r="G1866" s="58">
        <v>6</v>
      </c>
      <c r="H1866" s="71" t="s">
        <v>521</v>
      </c>
      <c r="I1866" s="71" t="s">
        <v>661</v>
      </c>
      <c r="J1866" s="71" t="s">
        <v>588</v>
      </c>
      <c r="K1866" s="71" t="s">
        <v>600</v>
      </c>
      <c r="L1866" s="85">
        <f t="shared" si="418"/>
        <v>44.45</v>
      </c>
      <c r="M1866" s="85">
        <f t="shared" si="419"/>
        <v>4.2332999999999998</v>
      </c>
      <c r="N1866" s="71">
        <v>60</v>
      </c>
      <c r="O1866" s="100">
        <f t="shared" si="420"/>
        <v>43.372999999999998</v>
      </c>
      <c r="P1866" s="85">
        <f t="shared" si="421"/>
        <v>0</v>
      </c>
      <c r="Q1866" s="58">
        <f t="shared" si="422"/>
        <v>20.3</v>
      </c>
      <c r="R1866" s="100">
        <f t="shared" si="423"/>
        <v>41.54</v>
      </c>
      <c r="S1866" s="85">
        <f t="shared" si="424"/>
        <v>0</v>
      </c>
      <c r="T1866" s="58">
        <f t="shared" si="425"/>
        <v>6.4</v>
      </c>
      <c r="U1866" s="58">
        <f t="shared" si="426"/>
        <v>7.6</v>
      </c>
      <c r="V1866" s="58">
        <f t="array" ref="V1866">INDEX(AS$11:AS$66,MATCH(C1866&amp;G1866,AO$11:AO$66&amp;AP$11:AP$66,0),0)</f>
        <v>5</v>
      </c>
      <c r="X1866" s="120">
        <f t="shared" si="427"/>
        <v>0.16666666666666666</v>
      </c>
      <c r="Y1866" s="61">
        <f t="array" ref="Y1866">INDEX($AQ$11:$AR$66,MATCH($C1866&amp;$G1866,$AO$11:$AO$66&amp;$AP$11:$AP$66,0),COUNTIF($AQ$10:$AR$10,"&lt;"&amp;Z1866)+1)</f>
        <v>2.9999999999999997E-4</v>
      </c>
      <c r="Z1866" s="61">
        <f>INDEX(AJ$11:AJ$92,MATCH(F1866,AI$11:AI$92,0))</f>
        <v>1.75</v>
      </c>
      <c r="AA1866" s="61">
        <f t="array" ref="AA1866">INDEX($AT$11:$AV$66,MATCH($C1866&amp;$G1866,$AO$11:$AO$66&amp;$AP$11:$AP$66,0),COUNTIF($AT$10:$AV$10,"&lt;"&amp;Z1866)+1)</f>
        <v>8.0000000000000004E-4</v>
      </c>
      <c r="AB1866" s="111">
        <f t="shared" si="428"/>
        <v>1.6417468245269453</v>
      </c>
      <c r="AC1866" s="121">
        <f t="array" ref="AC1866">INDEX($AW$11:$BA$66,MATCH($C1866&amp;$G1866,$AO$11:$AO$66&amp;$AP$11:$AP$66,0),COUNTIF($AW$10:$BA$10,"&lt;"&amp;Z1866)+1)</f>
        <v>2.5000000000000001E-4</v>
      </c>
      <c r="AD1866" s="62">
        <v>1.7076</v>
      </c>
      <c r="AE1866" s="61">
        <f t="array" ref="AE1866">INDEX($AT$11:$AV$66,MATCH($C1866&amp;$G1866,$AO$11:$AO$66&amp;$AP$11:$AP$66,0),COUNTIF($AT$10:$AV$10,"&lt;"&amp;AD1866)+1)</f>
        <v>8.0000000000000004E-4</v>
      </c>
      <c r="AF1866" s="111">
        <f t="shared" si="429"/>
        <v>1.6354312163512967</v>
      </c>
      <c r="AG1866" s="121">
        <f t="array" ref="AG1866">INDEX($AW$11:$BA$66,MATCH($C1866&amp;$G1866,$AO$11:$AO$66&amp;$AP$11:$AP$66,0),COUNTIF($AW$10:$BA$10,"&lt;"&amp;AD1866)+1)</f>
        <v>2.5000000000000001E-4</v>
      </c>
    </row>
    <row r="1867" spans="2:33" ht="12.75" customHeight="1" x14ac:dyDescent="0.3">
      <c r="B1867" s="81" t="str">
        <f t="shared" si="417"/>
        <v>1 3/4-8 UN</v>
      </c>
      <c r="C1867" s="71" t="s">
        <v>498</v>
      </c>
      <c r="D1867" s="71"/>
      <c r="E1867" s="79" t="s">
        <v>604</v>
      </c>
      <c r="F1867" s="82" t="s">
        <v>57</v>
      </c>
      <c r="G1867" s="58">
        <v>8</v>
      </c>
      <c r="H1867" s="71" t="s">
        <v>521</v>
      </c>
      <c r="I1867" s="71" t="s">
        <v>660</v>
      </c>
      <c r="J1867" s="71" t="s">
        <v>588</v>
      </c>
      <c r="K1867" s="71" t="s">
        <v>600</v>
      </c>
      <c r="L1867" s="85">
        <f t="shared" si="418"/>
        <v>44.391599999999997</v>
      </c>
      <c r="M1867" s="85">
        <f t="shared" si="419"/>
        <v>3.1749999999999998</v>
      </c>
      <c r="N1867" s="71">
        <v>60</v>
      </c>
      <c r="O1867" s="100">
        <f t="shared" si="420"/>
        <v>43.512700000000002</v>
      </c>
      <c r="P1867" s="85">
        <f t="shared" si="421"/>
        <v>0</v>
      </c>
      <c r="Q1867" s="58">
        <f t="shared" si="422"/>
        <v>17.8</v>
      </c>
      <c r="R1867" s="100">
        <f t="shared" si="423"/>
        <v>42.137900000000002</v>
      </c>
      <c r="S1867" s="85">
        <f t="shared" si="424"/>
        <v>0</v>
      </c>
      <c r="T1867" s="58">
        <f t="shared" si="425"/>
        <v>6.4</v>
      </c>
      <c r="U1867" s="58">
        <f t="shared" si="426"/>
        <v>6.4</v>
      </c>
      <c r="V1867" s="58">
        <f t="array" ref="V1867">INDEX(AS$11:AS$66,MATCH(C1867&amp;G1867,AO$11:AO$66&amp;AP$11:AP$66,0),0)</f>
        <v>5</v>
      </c>
      <c r="X1867" s="120">
        <f t="shared" si="427"/>
        <v>0.125</v>
      </c>
      <c r="Y1867" s="61">
        <f t="array" ref="Y1867">INDEX($AQ$11:$AR$66,MATCH($C1867&amp;$G1867,$AO$11:$AO$66&amp;$AP$11:$AP$66,0),COUNTIF($AQ$10:$AR$10,"&lt;"&amp;Z1867)+1)</f>
        <v>2.5000000000000001E-4</v>
      </c>
      <c r="Z1867" s="123">
        <v>1.7477</v>
      </c>
      <c r="AA1867" s="61">
        <f t="array" ref="AA1867">INDEX($AT$11:$AV$66,MATCH($C1867&amp;$G1867,$AO$11:$AO$66&amp;$AP$11:$AP$66,0),COUNTIF($AT$10:$AV$10,"&lt;"&amp;Z1867)+1)</f>
        <v>6.9999999999999999E-4</v>
      </c>
      <c r="AB1867" s="111">
        <f t="shared" si="428"/>
        <v>1.6665101183952089</v>
      </c>
      <c r="AC1867" s="121">
        <f t="array" ref="AC1867">INDEX($AW$11:$BA$66,MATCH($C1867&amp;$G1867,$AO$11:$AO$66&amp;$AP$11:$AP$66,0),COUNTIF($AW$10:$BA$10,"&lt;"&amp;Z1867)+1)</f>
        <v>2.5000000000000001E-4</v>
      </c>
      <c r="AD1867" s="62">
        <v>1.7131000000000001</v>
      </c>
      <c r="AE1867" s="61">
        <f t="array" ref="AE1867">INDEX($AT$11:$AV$66,MATCH($C1867&amp;$G1867,$AO$11:$AO$66&amp;$AP$11:$AP$66,0),COUNTIF($AT$10:$AV$10,"&lt;"&amp;AD1867)+1)</f>
        <v>6.9999999999999999E-4</v>
      </c>
      <c r="AF1867" s="111">
        <f t="shared" si="429"/>
        <v>1.6589734122634727</v>
      </c>
      <c r="AG1867" s="121">
        <f t="array" ref="AG1867">INDEX($AW$11:$BA$66,MATCH($C1867&amp;$G1867,$AO$11:$AO$66&amp;$AP$11:$AP$66,0),COUNTIF($AW$10:$BA$10,"&lt;"&amp;AD1867)+1)</f>
        <v>2.5000000000000001E-4</v>
      </c>
    </row>
    <row r="1868" spans="2:33" ht="12.75" customHeight="1" x14ac:dyDescent="0.3">
      <c r="B1868" s="81" t="str">
        <f t="shared" si="417"/>
        <v>1 3/4-8 UN</v>
      </c>
      <c r="C1868" s="71" t="s">
        <v>498</v>
      </c>
      <c r="D1868" s="71"/>
      <c r="E1868" s="79" t="s">
        <v>604</v>
      </c>
      <c r="F1868" s="82" t="s">
        <v>57</v>
      </c>
      <c r="G1868" s="58">
        <v>8</v>
      </c>
      <c r="H1868" s="71" t="s">
        <v>521</v>
      </c>
      <c r="I1868" s="71" t="s">
        <v>661</v>
      </c>
      <c r="J1868" s="71" t="s">
        <v>588</v>
      </c>
      <c r="K1868" s="71" t="s">
        <v>600</v>
      </c>
      <c r="L1868" s="85">
        <f t="shared" si="418"/>
        <v>44.45</v>
      </c>
      <c r="M1868" s="85">
        <f t="shared" si="419"/>
        <v>3.1749999999999998</v>
      </c>
      <c r="N1868" s="71">
        <v>60</v>
      </c>
      <c r="O1868" s="100">
        <f t="shared" si="420"/>
        <v>43.616900000000001</v>
      </c>
      <c r="P1868" s="85">
        <f t="shared" si="421"/>
        <v>0</v>
      </c>
      <c r="Q1868" s="58">
        <f t="shared" si="422"/>
        <v>17.8</v>
      </c>
      <c r="R1868" s="100">
        <f t="shared" si="423"/>
        <v>42.242100000000001</v>
      </c>
      <c r="S1868" s="85">
        <f t="shared" si="424"/>
        <v>0</v>
      </c>
      <c r="T1868" s="58">
        <f t="shared" si="425"/>
        <v>6.4</v>
      </c>
      <c r="U1868" s="58">
        <f t="shared" si="426"/>
        <v>6.4</v>
      </c>
      <c r="V1868" s="58">
        <f t="array" ref="V1868">INDEX(AS$11:AS$66,MATCH(C1868&amp;G1868,AO$11:AO$66&amp;AP$11:AP$66,0),0)</f>
        <v>5</v>
      </c>
      <c r="X1868" s="120">
        <f t="shared" si="427"/>
        <v>0.125</v>
      </c>
      <c r="Y1868" s="61">
        <f t="array" ref="Y1868">INDEX($AQ$11:$AR$66,MATCH($C1868&amp;$G1868,$AO$11:$AO$66&amp;$AP$11:$AP$66,0),COUNTIF($AQ$10:$AR$10,"&lt;"&amp;Z1868)+1)</f>
        <v>2.5000000000000001E-4</v>
      </c>
      <c r="Z1868" s="61">
        <f>INDEX(AJ$11:AJ$92,MATCH(F1868,AI$11:AI$92,0))</f>
        <v>1.75</v>
      </c>
      <c r="AA1868" s="61">
        <f t="array" ref="AA1868">INDEX($AT$11:$AV$66,MATCH($C1868&amp;$G1868,$AO$11:$AO$66&amp;$AP$11:$AP$66,0),COUNTIF($AT$10:$AV$10,"&lt;"&amp;Z1868)+1)</f>
        <v>6.9999999999999999E-4</v>
      </c>
      <c r="AB1868" s="111">
        <f t="shared" si="428"/>
        <v>1.6688101183952089</v>
      </c>
      <c r="AC1868" s="121">
        <f t="array" ref="AC1868">INDEX($AW$11:$BA$66,MATCH($C1868&amp;$G1868,$AO$11:$AO$66&amp;$AP$11:$AP$66,0),COUNTIF($AW$10:$BA$10,"&lt;"&amp;Z1868)+1)</f>
        <v>2.5000000000000001E-4</v>
      </c>
      <c r="AD1868" s="62">
        <v>1.7172000000000001</v>
      </c>
      <c r="AE1868" s="61">
        <f t="array" ref="AE1868">INDEX($AT$11:$AV$66,MATCH($C1868&amp;$G1868,$AO$11:$AO$66&amp;$AP$11:$AP$66,0),COUNTIF($AT$10:$AV$10,"&lt;"&amp;AD1868)+1)</f>
        <v>6.9999999999999999E-4</v>
      </c>
      <c r="AF1868" s="111">
        <f t="shared" si="429"/>
        <v>1.6630734122634727</v>
      </c>
      <c r="AG1868" s="121">
        <f t="array" ref="AG1868">INDEX($AW$11:$BA$66,MATCH($C1868&amp;$G1868,$AO$11:$AO$66&amp;$AP$11:$AP$66,0),COUNTIF($AW$10:$BA$10,"&lt;"&amp;AD1868)+1)</f>
        <v>2.5000000000000001E-4</v>
      </c>
    </row>
    <row r="1869" spans="2:33" ht="12.75" customHeight="1" x14ac:dyDescent="0.3">
      <c r="B1869" s="81" t="str">
        <f t="shared" si="417"/>
        <v>1 3/4-12 UN</v>
      </c>
      <c r="C1869" s="71" t="s">
        <v>498</v>
      </c>
      <c r="D1869" s="71"/>
      <c r="E1869" s="79" t="s">
        <v>604</v>
      </c>
      <c r="F1869" s="82" t="s">
        <v>57</v>
      </c>
      <c r="G1869" s="58">
        <v>12</v>
      </c>
      <c r="H1869" s="71" t="s">
        <v>521</v>
      </c>
      <c r="I1869" s="71" t="s">
        <v>660</v>
      </c>
      <c r="J1869" s="71" t="s">
        <v>588</v>
      </c>
      <c r="K1869" s="71" t="s">
        <v>600</v>
      </c>
      <c r="L1869" s="85">
        <f t="shared" si="418"/>
        <v>44.404299999999999</v>
      </c>
      <c r="M1869" s="85">
        <f t="shared" si="419"/>
        <v>2.1166999999999998</v>
      </c>
      <c r="N1869" s="71">
        <v>60</v>
      </c>
      <c r="O1869" s="100">
        <f t="shared" si="420"/>
        <v>43.794699999999999</v>
      </c>
      <c r="P1869" s="85">
        <f t="shared" si="421"/>
        <v>0</v>
      </c>
      <c r="Q1869" s="58">
        <f t="shared" si="422"/>
        <v>15.2</v>
      </c>
      <c r="R1869" s="100">
        <f t="shared" si="423"/>
        <v>42.878100000000003</v>
      </c>
      <c r="S1869" s="85">
        <f t="shared" si="424"/>
        <v>0</v>
      </c>
      <c r="T1869" s="58">
        <f t="shared" si="425"/>
        <v>6.4</v>
      </c>
      <c r="U1869" s="58">
        <f t="shared" si="426"/>
        <v>5.0999999999999996</v>
      </c>
      <c r="V1869" s="58">
        <f t="array" ref="V1869">INDEX(AS$11:AS$66,MATCH(C1869&amp;G1869,AO$11:AO$66&amp;AP$11:AP$66,0),0)</f>
        <v>6</v>
      </c>
      <c r="X1869" s="120">
        <f t="shared" si="427"/>
        <v>8.3333333333333329E-2</v>
      </c>
      <c r="Y1869" s="61">
        <f t="array" ref="Y1869">INDEX($AQ$11:$AR$66,MATCH($C1869&amp;$G1869,$AO$11:$AO$66&amp;$AP$11:$AP$66,0),COUNTIF($AQ$10:$AR$10,"&lt;"&amp;Z1869)+1)</f>
        <v>2.0000000000000001E-4</v>
      </c>
      <c r="Z1869" s="123">
        <v>1.7482</v>
      </c>
      <c r="AA1869" s="61">
        <f t="array" ref="AA1869">INDEX($AT$11:$AV$66,MATCH($C1869&amp;$G1869,$AO$11:$AO$66&amp;$AP$11:$AP$66,0),COUNTIF($AT$10:$AV$10,"&lt;"&amp;Z1869)+1)</f>
        <v>5.9999999999999995E-4</v>
      </c>
      <c r="AB1869" s="111">
        <f t="shared" si="428"/>
        <v>1.6940734122634726</v>
      </c>
      <c r="AC1869" s="121">
        <f t="array" ref="AC1869">INDEX($AW$11:$BA$66,MATCH($C1869&amp;$G1869,$AO$11:$AO$66&amp;$AP$11:$AP$66,0),COUNTIF($AW$10:$BA$10,"&lt;"&amp;Z1869)+1)</f>
        <v>2.5000000000000001E-4</v>
      </c>
      <c r="AD1869" s="62">
        <v>1.7242</v>
      </c>
      <c r="AE1869" s="61">
        <f t="array" ref="AE1869">INDEX($AT$11:$AV$66,MATCH($C1869&amp;$G1869,$AO$11:$AO$66&amp;$AP$11:$AP$66,0),COUNTIF($AT$10:$AV$10,"&lt;"&amp;AD1869)+1)</f>
        <v>5.9999999999999995E-4</v>
      </c>
      <c r="AF1869" s="111">
        <f t="shared" si="429"/>
        <v>1.6881156081756483</v>
      </c>
      <c r="AG1869" s="121">
        <f t="array" ref="AG1869">INDEX($AW$11:$BA$66,MATCH($C1869&amp;$G1869,$AO$11:$AO$66&amp;$AP$11:$AP$66,0),COUNTIF($AW$10:$BA$10,"&lt;"&amp;AD1869)+1)</f>
        <v>2.5000000000000001E-4</v>
      </c>
    </row>
    <row r="1870" spans="2:33" ht="12.75" customHeight="1" x14ac:dyDescent="0.3">
      <c r="B1870" s="81" t="str">
        <f t="shared" si="417"/>
        <v>1 3/4-12 UN</v>
      </c>
      <c r="C1870" s="71" t="s">
        <v>498</v>
      </c>
      <c r="D1870" s="71"/>
      <c r="E1870" s="79" t="s">
        <v>604</v>
      </c>
      <c r="F1870" s="82" t="s">
        <v>57</v>
      </c>
      <c r="G1870" s="58">
        <v>12</v>
      </c>
      <c r="H1870" s="71" t="s">
        <v>521</v>
      </c>
      <c r="I1870" s="71" t="s">
        <v>661</v>
      </c>
      <c r="J1870" s="71" t="s">
        <v>588</v>
      </c>
      <c r="K1870" s="71" t="s">
        <v>600</v>
      </c>
      <c r="L1870" s="85">
        <f t="shared" si="418"/>
        <v>44.45</v>
      </c>
      <c r="M1870" s="85">
        <f t="shared" si="419"/>
        <v>2.1166999999999998</v>
      </c>
      <c r="N1870" s="71">
        <v>60</v>
      </c>
      <c r="O1870" s="100">
        <f t="shared" si="420"/>
        <v>43.878500000000003</v>
      </c>
      <c r="P1870" s="85">
        <f t="shared" si="421"/>
        <v>0</v>
      </c>
      <c r="Q1870" s="58">
        <f t="shared" si="422"/>
        <v>15.2</v>
      </c>
      <c r="R1870" s="100">
        <f t="shared" si="423"/>
        <v>42.962000000000003</v>
      </c>
      <c r="S1870" s="85">
        <f t="shared" si="424"/>
        <v>0</v>
      </c>
      <c r="T1870" s="58">
        <f t="shared" si="425"/>
        <v>6.4</v>
      </c>
      <c r="U1870" s="58">
        <f t="shared" si="426"/>
        <v>5.0999999999999996</v>
      </c>
      <c r="V1870" s="58">
        <f t="array" ref="V1870">INDEX(AS$11:AS$66,MATCH(C1870&amp;G1870,AO$11:AO$66&amp;AP$11:AP$66,0),0)</f>
        <v>6</v>
      </c>
      <c r="X1870" s="120">
        <f t="shared" si="427"/>
        <v>8.3333333333333329E-2</v>
      </c>
      <c r="Y1870" s="61">
        <f t="array" ref="Y1870">INDEX($AQ$11:$AR$66,MATCH($C1870&amp;$G1870,$AO$11:$AO$66&amp;$AP$11:$AP$66,0),COUNTIF($AQ$10:$AR$10,"&lt;"&amp;Z1870)+1)</f>
        <v>2.0000000000000001E-4</v>
      </c>
      <c r="Z1870" s="61">
        <f>INDEX(AJ$11:AJ$92,MATCH(F1870,AI$11:AI$92,0))</f>
        <v>1.75</v>
      </c>
      <c r="AA1870" s="61">
        <f t="array" ref="AA1870">INDEX($AT$11:$AV$66,MATCH($C1870&amp;$G1870,$AO$11:$AO$66&amp;$AP$11:$AP$66,0),COUNTIF($AT$10:$AV$10,"&lt;"&amp;Z1870)+1)</f>
        <v>5.9999999999999995E-4</v>
      </c>
      <c r="AB1870" s="111">
        <f t="shared" si="428"/>
        <v>1.6958734122634727</v>
      </c>
      <c r="AC1870" s="121">
        <f t="array" ref="AC1870">INDEX($AW$11:$BA$66,MATCH($C1870&amp;$G1870,$AO$11:$AO$66&amp;$AP$11:$AP$66,0),COUNTIF($AW$10:$BA$10,"&lt;"&amp;Z1870)+1)</f>
        <v>2.5000000000000001E-4</v>
      </c>
      <c r="AD1870" s="62">
        <v>1.7275</v>
      </c>
      <c r="AE1870" s="61">
        <f t="array" ref="AE1870">INDEX($AT$11:$AV$66,MATCH($C1870&amp;$G1870,$AO$11:$AO$66&amp;$AP$11:$AP$66,0),COUNTIF($AT$10:$AV$10,"&lt;"&amp;AD1870)+1)</f>
        <v>5.9999999999999995E-4</v>
      </c>
      <c r="AF1870" s="111">
        <f t="shared" si="429"/>
        <v>1.6914156081756484</v>
      </c>
      <c r="AG1870" s="121">
        <f t="array" ref="AG1870">INDEX($AW$11:$BA$66,MATCH($C1870&amp;$G1870,$AO$11:$AO$66&amp;$AP$11:$AP$66,0),COUNTIF($AW$10:$BA$10,"&lt;"&amp;AD1870)+1)</f>
        <v>2.5000000000000001E-4</v>
      </c>
    </row>
    <row r="1871" spans="2:33" ht="12.75" customHeight="1" x14ac:dyDescent="0.3">
      <c r="B1871" s="81" t="str">
        <f t="shared" si="417"/>
        <v>1 3/4-16 UN</v>
      </c>
      <c r="C1871" s="71" t="s">
        <v>498</v>
      </c>
      <c r="D1871" s="71"/>
      <c r="E1871" s="79" t="s">
        <v>604</v>
      </c>
      <c r="F1871" s="82" t="s">
        <v>57</v>
      </c>
      <c r="G1871" s="58">
        <v>16</v>
      </c>
      <c r="H1871" s="71" t="s">
        <v>521</v>
      </c>
      <c r="I1871" s="71" t="s">
        <v>660</v>
      </c>
      <c r="J1871" s="71" t="s">
        <v>588</v>
      </c>
      <c r="K1871" s="71" t="s">
        <v>600</v>
      </c>
      <c r="L1871" s="85">
        <f t="shared" si="418"/>
        <v>44.409399999999998</v>
      </c>
      <c r="M1871" s="85">
        <f t="shared" si="419"/>
        <v>1.5874999999999999</v>
      </c>
      <c r="N1871" s="71">
        <v>60</v>
      </c>
      <c r="O1871" s="100">
        <f t="shared" si="420"/>
        <v>43.931800000000003</v>
      </c>
      <c r="P1871" s="85">
        <f t="shared" si="421"/>
        <v>0</v>
      </c>
      <c r="Q1871" s="58">
        <f t="shared" si="422"/>
        <v>15.2</v>
      </c>
      <c r="R1871" s="100">
        <f t="shared" si="423"/>
        <v>43.244399999999999</v>
      </c>
      <c r="S1871" s="85">
        <f t="shared" si="424"/>
        <v>0</v>
      </c>
      <c r="T1871" s="58">
        <f t="shared" si="425"/>
        <v>6.4</v>
      </c>
      <c r="U1871" s="58">
        <f t="shared" si="426"/>
        <v>3.8</v>
      </c>
      <c r="V1871" s="58">
        <f t="array" ref="V1871">INDEX(AS$11:AS$66,MATCH(C1871&amp;G1871,AO$11:AO$66&amp;AP$11:AP$66,0),0)</f>
        <v>8</v>
      </c>
      <c r="X1871" s="120">
        <f t="shared" si="427"/>
        <v>6.25E-2</v>
      </c>
      <c r="Y1871" s="61">
        <f t="array" ref="Y1871">INDEX($AQ$11:$AR$66,MATCH($C1871&amp;$G1871,$AO$11:$AO$66&amp;$AP$11:$AP$66,0),COUNTIF($AQ$10:$AR$10,"&lt;"&amp;Z1871)+1)</f>
        <v>1.4999999999999999E-4</v>
      </c>
      <c r="Z1871" s="123">
        <v>1.7484</v>
      </c>
      <c r="AA1871" s="61">
        <f t="array" ref="AA1871">INDEX($AT$11:$AV$66,MATCH($C1871&amp;$G1871,$AO$11:$AO$66&amp;$AP$11:$AP$66,0),COUNTIF($AT$10:$AV$10,"&lt;"&amp;Z1871)+1)</f>
        <v>5.9999999999999995E-4</v>
      </c>
      <c r="AB1871" s="111">
        <f t="shared" si="428"/>
        <v>1.7078050591976044</v>
      </c>
      <c r="AC1871" s="121">
        <f t="array" ref="AC1871">INDEX($AW$11:$BA$66,MATCH($C1871&amp;$G1871,$AO$11:$AO$66&amp;$AP$11:$AP$66,0),COUNTIF($AW$10:$BA$10,"&lt;"&amp;Z1871)+1)</f>
        <v>2.5000000000000001E-4</v>
      </c>
      <c r="AD1871" s="62">
        <v>1.7296</v>
      </c>
      <c r="AE1871" s="61">
        <f t="array" ref="AE1871">INDEX($AT$11:$AV$66,MATCH($C1871&amp;$G1871,$AO$11:$AO$66&amp;$AP$11:$AP$66,0),COUNTIF($AT$10:$AV$10,"&lt;"&amp;AD1871)+1)</f>
        <v>5.9999999999999995E-4</v>
      </c>
      <c r="AF1871" s="111">
        <f t="shared" si="429"/>
        <v>1.7025367061317362</v>
      </c>
      <c r="AG1871" s="121">
        <f t="array" ref="AG1871">INDEX($AW$11:$BA$66,MATCH($C1871&amp;$G1871,$AO$11:$AO$66&amp;$AP$11:$AP$66,0),COUNTIF($AW$10:$BA$10,"&lt;"&amp;AD1871)+1)</f>
        <v>2.5000000000000001E-4</v>
      </c>
    </row>
    <row r="1872" spans="2:33" ht="12.75" customHeight="1" x14ac:dyDescent="0.3">
      <c r="B1872" s="81" t="str">
        <f t="shared" si="417"/>
        <v>1 3/4-16 UN</v>
      </c>
      <c r="C1872" s="71" t="s">
        <v>498</v>
      </c>
      <c r="D1872" s="71"/>
      <c r="E1872" s="79" t="s">
        <v>604</v>
      </c>
      <c r="F1872" s="82" t="s">
        <v>57</v>
      </c>
      <c r="G1872" s="58">
        <v>16</v>
      </c>
      <c r="H1872" s="71" t="s">
        <v>521</v>
      </c>
      <c r="I1872" s="71" t="s">
        <v>661</v>
      </c>
      <c r="J1872" s="71" t="s">
        <v>588</v>
      </c>
      <c r="K1872" s="71" t="s">
        <v>600</v>
      </c>
      <c r="L1872" s="85">
        <f t="shared" si="418"/>
        <v>44.45</v>
      </c>
      <c r="M1872" s="85">
        <f t="shared" si="419"/>
        <v>1.5874999999999999</v>
      </c>
      <c r="N1872" s="71">
        <v>60</v>
      </c>
      <c r="O1872" s="100">
        <f t="shared" si="420"/>
        <v>44.005499999999998</v>
      </c>
      <c r="P1872" s="85">
        <f t="shared" si="421"/>
        <v>0</v>
      </c>
      <c r="Q1872" s="58">
        <f t="shared" si="422"/>
        <v>15.2</v>
      </c>
      <c r="R1872" s="100">
        <f t="shared" si="423"/>
        <v>43.318100000000001</v>
      </c>
      <c r="S1872" s="85">
        <f t="shared" si="424"/>
        <v>0</v>
      </c>
      <c r="T1872" s="58">
        <f t="shared" si="425"/>
        <v>6.4</v>
      </c>
      <c r="U1872" s="58">
        <f t="shared" si="426"/>
        <v>3.8</v>
      </c>
      <c r="V1872" s="58">
        <f t="array" ref="V1872">INDEX(AS$11:AS$66,MATCH(C1872&amp;G1872,AO$11:AO$66&amp;AP$11:AP$66,0),0)</f>
        <v>8</v>
      </c>
      <c r="X1872" s="120">
        <f t="shared" si="427"/>
        <v>6.25E-2</v>
      </c>
      <c r="Y1872" s="61">
        <f t="array" ref="Y1872">INDEX($AQ$11:$AR$66,MATCH($C1872&amp;$G1872,$AO$11:$AO$66&amp;$AP$11:$AP$66,0),COUNTIF($AQ$10:$AR$10,"&lt;"&amp;Z1872)+1)</f>
        <v>1.4999999999999999E-4</v>
      </c>
      <c r="Z1872" s="61">
        <f>INDEX(AJ$11:AJ$92,MATCH(F1872,AI$11:AI$92,0))</f>
        <v>1.75</v>
      </c>
      <c r="AA1872" s="61">
        <f t="array" ref="AA1872">INDEX($AT$11:$AV$66,MATCH($C1872&amp;$G1872,$AO$11:$AO$66&amp;$AP$11:$AP$66,0),COUNTIF($AT$10:$AV$10,"&lt;"&amp;Z1872)+1)</f>
        <v>5.9999999999999995E-4</v>
      </c>
      <c r="AB1872" s="111">
        <f t="shared" si="428"/>
        <v>1.7094050591976044</v>
      </c>
      <c r="AC1872" s="121">
        <f t="array" ref="AC1872">INDEX($AW$11:$BA$66,MATCH($C1872&amp;$G1872,$AO$11:$AO$66&amp;$AP$11:$AP$66,0),COUNTIF($AW$10:$BA$10,"&lt;"&amp;Z1872)+1)</f>
        <v>2.5000000000000001E-4</v>
      </c>
      <c r="AD1872" s="62">
        <v>1.7324999999999999</v>
      </c>
      <c r="AE1872" s="61">
        <f t="array" ref="AE1872">INDEX($AT$11:$AV$66,MATCH($C1872&amp;$G1872,$AO$11:$AO$66&amp;$AP$11:$AP$66,0),COUNTIF($AT$10:$AV$10,"&lt;"&amp;AD1872)+1)</f>
        <v>5.9999999999999995E-4</v>
      </c>
      <c r="AF1872" s="111">
        <f t="shared" si="429"/>
        <v>1.7054367061317361</v>
      </c>
      <c r="AG1872" s="121">
        <f t="array" ref="AG1872">INDEX($AW$11:$BA$66,MATCH($C1872&amp;$G1872,$AO$11:$AO$66&amp;$AP$11:$AP$66,0),COUNTIF($AW$10:$BA$10,"&lt;"&amp;AD1872)+1)</f>
        <v>2.5000000000000001E-4</v>
      </c>
    </row>
    <row r="1873" spans="2:33" ht="12.75" customHeight="1" x14ac:dyDescent="0.3">
      <c r="B1873" s="81" t="str">
        <f t="shared" si="417"/>
        <v>1 3/4-20 UN</v>
      </c>
      <c r="C1873" s="71" t="s">
        <v>498</v>
      </c>
      <c r="D1873" s="71"/>
      <c r="E1873" s="79" t="s">
        <v>604</v>
      </c>
      <c r="F1873" s="82" t="s">
        <v>57</v>
      </c>
      <c r="G1873" s="58">
        <v>20</v>
      </c>
      <c r="H1873" s="71" t="s">
        <v>521</v>
      </c>
      <c r="I1873" s="71" t="s">
        <v>660</v>
      </c>
      <c r="J1873" s="71" t="s">
        <v>588</v>
      </c>
      <c r="K1873" s="71" t="s">
        <v>600</v>
      </c>
      <c r="L1873" s="85">
        <f t="shared" si="418"/>
        <v>44.411900000000003</v>
      </c>
      <c r="M1873" s="85">
        <f t="shared" si="419"/>
        <v>1.27</v>
      </c>
      <c r="N1873" s="71">
        <v>60</v>
      </c>
      <c r="O1873" s="100">
        <f t="shared" si="420"/>
        <v>44.015700000000002</v>
      </c>
      <c r="P1873" s="85">
        <f t="shared" si="421"/>
        <v>0</v>
      </c>
      <c r="Q1873" s="58">
        <f t="shared" si="422"/>
        <v>12.7</v>
      </c>
      <c r="R1873" s="100">
        <f t="shared" si="423"/>
        <v>43.465699999999998</v>
      </c>
      <c r="S1873" s="85">
        <f t="shared" si="424"/>
        <v>0</v>
      </c>
      <c r="T1873" s="58">
        <f t="shared" si="425"/>
        <v>5.0999999999999996</v>
      </c>
      <c r="U1873" s="58">
        <f t="shared" si="426"/>
        <v>3.8</v>
      </c>
      <c r="V1873" s="58">
        <f t="array" ref="V1873">INDEX(AS$11:AS$66,MATCH(C1873&amp;G1873,AO$11:AO$66&amp;AP$11:AP$66,0),0)</f>
        <v>8</v>
      </c>
      <c r="X1873" s="120">
        <f t="shared" si="427"/>
        <v>0.05</v>
      </c>
      <c r="Y1873" s="61">
        <f t="array" ref="Y1873">INDEX($AQ$11:$AR$66,MATCH($C1873&amp;$G1873,$AO$11:$AO$66&amp;$AP$11:$AP$66,0),COUNTIF($AQ$10:$AR$10,"&lt;"&amp;Z1873)+1)</f>
        <v>1.4999999999999999E-4</v>
      </c>
      <c r="Z1873" s="123">
        <v>1.7484999999999999</v>
      </c>
      <c r="AA1873" s="61">
        <f t="array" ref="AA1873">INDEX($AT$11:$AV$66,MATCH($C1873&amp;$G1873,$AO$11:$AO$66&amp;$AP$11:$AP$66,0),COUNTIF($AT$10:$AV$10,"&lt;"&amp;Z1873)+1)</f>
        <v>5.0000000000000001E-4</v>
      </c>
      <c r="AB1873" s="111">
        <f t="shared" si="428"/>
        <v>1.7160240473580834</v>
      </c>
      <c r="AC1873" s="121">
        <f t="array" ref="AC1873">INDEX($AW$11:$BA$66,MATCH($C1873&amp;$G1873,$AO$11:$AO$66&amp;$AP$11:$AP$66,0),COUNTIF($AW$10:$BA$10,"&lt;"&amp;Z1873)+1)</f>
        <v>2.0000000000000001E-4</v>
      </c>
      <c r="AD1873" s="62">
        <v>1.7329000000000001</v>
      </c>
      <c r="AE1873" s="61">
        <f t="array" ref="AE1873">INDEX($AT$11:$AV$66,MATCH($C1873&amp;$G1873,$AO$11:$AO$66&amp;$AP$11:$AP$66,0),COUNTIF($AT$10:$AV$10,"&lt;"&amp;AD1873)+1)</f>
        <v>5.0000000000000001E-4</v>
      </c>
      <c r="AF1873" s="111">
        <f t="shared" si="429"/>
        <v>1.711249364905389</v>
      </c>
      <c r="AG1873" s="121">
        <f t="array" ref="AG1873">INDEX($AW$11:$BA$66,MATCH($C1873&amp;$G1873,$AO$11:$AO$66&amp;$AP$11:$AP$66,0),COUNTIF($AW$10:$BA$10,"&lt;"&amp;AD1873)+1)</f>
        <v>2.0000000000000001E-4</v>
      </c>
    </row>
    <row r="1874" spans="2:33" ht="12.75" customHeight="1" x14ac:dyDescent="0.3">
      <c r="B1874" s="81" t="str">
        <f t="shared" si="417"/>
        <v>1 3/4-20 UN</v>
      </c>
      <c r="C1874" s="71" t="s">
        <v>498</v>
      </c>
      <c r="D1874" s="71"/>
      <c r="E1874" s="79" t="s">
        <v>604</v>
      </c>
      <c r="F1874" s="82" t="s">
        <v>57</v>
      </c>
      <c r="G1874" s="58">
        <v>20</v>
      </c>
      <c r="H1874" s="71" t="s">
        <v>521</v>
      </c>
      <c r="I1874" s="71" t="s">
        <v>661</v>
      </c>
      <c r="J1874" s="71" t="s">
        <v>588</v>
      </c>
      <c r="K1874" s="71" t="s">
        <v>600</v>
      </c>
      <c r="L1874" s="85">
        <f t="shared" si="418"/>
        <v>44.45</v>
      </c>
      <c r="M1874" s="85">
        <f t="shared" si="419"/>
        <v>1.27</v>
      </c>
      <c r="N1874" s="71">
        <v>60</v>
      </c>
      <c r="O1874" s="100">
        <f t="shared" si="420"/>
        <v>44.084200000000003</v>
      </c>
      <c r="P1874" s="85">
        <f t="shared" si="421"/>
        <v>0</v>
      </c>
      <c r="Q1874" s="58">
        <f t="shared" si="422"/>
        <v>12.7</v>
      </c>
      <c r="R1874" s="100">
        <f t="shared" si="423"/>
        <v>43.534300000000002</v>
      </c>
      <c r="S1874" s="85">
        <f t="shared" si="424"/>
        <v>0</v>
      </c>
      <c r="T1874" s="58">
        <f t="shared" si="425"/>
        <v>5.0999999999999996</v>
      </c>
      <c r="U1874" s="58">
        <f t="shared" si="426"/>
        <v>3.8</v>
      </c>
      <c r="V1874" s="58">
        <f t="array" ref="V1874">INDEX(AS$11:AS$66,MATCH(C1874&amp;G1874,AO$11:AO$66&amp;AP$11:AP$66,0),0)</f>
        <v>8</v>
      </c>
      <c r="X1874" s="120">
        <f t="shared" si="427"/>
        <v>0.05</v>
      </c>
      <c r="Y1874" s="61">
        <f t="array" ref="Y1874">INDEX($AQ$11:$AR$66,MATCH($C1874&amp;$G1874,$AO$11:$AO$66&amp;$AP$11:$AP$66,0),COUNTIF($AQ$10:$AR$10,"&lt;"&amp;Z1874)+1)</f>
        <v>1.4999999999999999E-4</v>
      </c>
      <c r="Z1874" s="61">
        <f>INDEX(AJ$11:AJ$92,MATCH(F1874,AI$11:AI$92,0))</f>
        <v>1.75</v>
      </c>
      <c r="AA1874" s="61">
        <f t="array" ref="AA1874">INDEX($AT$11:$AV$66,MATCH($C1874&amp;$G1874,$AO$11:$AO$66&amp;$AP$11:$AP$66,0),COUNTIF($AT$10:$AV$10,"&lt;"&amp;Z1874)+1)</f>
        <v>5.0000000000000001E-4</v>
      </c>
      <c r="AB1874" s="111">
        <f t="shared" si="428"/>
        <v>1.7175240473580835</v>
      </c>
      <c r="AC1874" s="121">
        <f t="array" ref="AC1874">INDEX($AW$11:$BA$66,MATCH($C1874&amp;$G1874,$AO$11:$AO$66&amp;$AP$11:$AP$66,0),COUNTIF($AW$10:$BA$10,"&lt;"&amp;Z1874)+1)</f>
        <v>2.0000000000000001E-4</v>
      </c>
      <c r="AD1874" s="62">
        <v>1.7356</v>
      </c>
      <c r="AE1874" s="61">
        <f t="array" ref="AE1874">INDEX($AT$11:$AV$66,MATCH($C1874&amp;$G1874,$AO$11:$AO$66&amp;$AP$11:$AP$66,0),COUNTIF($AT$10:$AV$10,"&lt;"&amp;AD1874)+1)</f>
        <v>5.0000000000000001E-4</v>
      </c>
      <c r="AF1874" s="111">
        <f t="shared" si="429"/>
        <v>1.713949364905389</v>
      </c>
      <c r="AG1874" s="121">
        <f t="array" ref="AG1874">INDEX($AW$11:$BA$66,MATCH($C1874&amp;$G1874,$AO$11:$AO$66&amp;$AP$11:$AP$66,0),COUNTIF($AW$10:$BA$10,"&lt;"&amp;AD1874)+1)</f>
        <v>2.0000000000000001E-4</v>
      </c>
    </row>
    <row r="1875" spans="2:33" ht="12.75" customHeight="1" x14ac:dyDescent="0.3">
      <c r="B1875" s="81" t="str">
        <f t="shared" si="417"/>
        <v>1 13/16-6 UN</v>
      </c>
      <c r="C1875" s="71" t="s">
        <v>498</v>
      </c>
      <c r="D1875" s="71"/>
      <c r="E1875" s="79" t="s">
        <v>604</v>
      </c>
      <c r="F1875" s="82" t="s">
        <v>537</v>
      </c>
      <c r="G1875" s="58">
        <v>6</v>
      </c>
      <c r="H1875" s="71" t="s">
        <v>521</v>
      </c>
      <c r="I1875" s="71" t="s">
        <v>660</v>
      </c>
      <c r="J1875" s="71" t="s">
        <v>588</v>
      </c>
      <c r="K1875" s="71" t="s">
        <v>600</v>
      </c>
      <c r="L1875" s="85">
        <f t="shared" si="418"/>
        <v>45.973999999999997</v>
      </c>
      <c r="M1875" s="85">
        <f t="shared" si="419"/>
        <v>4.2332999999999998</v>
      </c>
      <c r="N1875" s="71">
        <v>60</v>
      </c>
      <c r="O1875" s="100">
        <f t="shared" si="420"/>
        <v>44.843699999999998</v>
      </c>
      <c r="P1875" s="85">
        <f t="shared" si="421"/>
        <v>0</v>
      </c>
      <c r="Q1875" s="58">
        <f t="shared" si="422"/>
        <v>20.3</v>
      </c>
      <c r="R1875" s="100">
        <f t="shared" si="423"/>
        <v>43.010599999999997</v>
      </c>
      <c r="S1875" s="85">
        <f t="shared" si="424"/>
        <v>0</v>
      </c>
      <c r="T1875" s="58">
        <f t="shared" si="425"/>
        <v>6.4</v>
      </c>
      <c r="U1875" s="58">
        <f t="shared" si="426"/>
        <v>7.6</v>
      </c>
      <c r="V1875" s="58">
        <f t="array" ref="V1875">INDEX(AS$11:AS$66,MATCH(C1875&amp;G1875,AO$11:AO$66&amp;AP$11:AP$66,0),0)</f>
        <v>5</v>
      </c>
      <c r="X1875" s="120">
        <f t="shared" si="427"/>
        <v>0.16666666666666666</v>
      </c>
      <c r="Y1875" s="61">
        <f t="array" ref="Y1875">INDEX($AQ$11:$AR$66,MATCH($C1875&amp;$G1875,$AO$11:$AO$66&amp;$AP$11:$AP$66,0),COUNTIF($AQ$10:$AR$10,"&lt;"&amp;Z1875)+1)</f>
        <v>2.9999999999999997E-4</v>
      </c>
      <c r="Z1875" s="123">
        <v>1.81</v>
      </c>
      <c r="AA1875" s="61">
        <f t="array" ref="AA1875">INDEX($AT$11:$AV$66,MATCH($C1875&amp;$G1875,$AO$11:$AO$66&amp;$AP$11:$AP$66,0),COUNTIF($AT$10:$AV$10,"&lt;"&amp;Z1875)+1)</f>
        <v>8.0000000000000004E-4</v>
      </c>
      <c r="AB1875" s="111">
        <f t="shared" si="428"/>
        <v>1.7017468245269454</v>
      </c>
      <c r="AC1875" s="121">
        <f t="array" ref="AC1875">INDEX($AW$11:$BA$66,MATCH($C1875&amp;$G1875,$AO$11:$AO$66&amp;$AP$11:$AP$66,0),COUNTIF($AW$10:$BA$10,"&lt;"&amp;Z1875)+1)</f>
        <v>2.5000000000000001E-4</v>
      </c>
      <c r="AD1875" s="62">
        <v>1.7655000000000001</v>
      </c>
      <c r="AE1875" s="61">
        <f t="array" ref="AE1875">INDEX($AT$11:$AV$66,MATCH($C1875&amp;$G1875,$AO$11:$AO$66&amp;$AP$11:$AP$66,0),COUNTIF($AT$10:$AV$10,"&lt;"&amp;AD1875)+1)</f>
        <v>8.0000000000000004E-4</v>
      </c>
      <c r="AF1875" s="111">
        <f t="shared" si="429"/>
        <v>1.6933312163512968</v>
      </c>
      <c r="AG1875" s="121">
        <f t="array" ref="AG1875">INDEX($AW$11:$BA$66,MATCH($C1875&amp;$G1875,$AO$11:$AO$66&amp;$AP$11:$AP$66,0),COUNTIF($AW$10:$BA$10,"&lt;"&amp;AD1875)+1)</f>
        <v>2.5000000000000001E-4</v>
      </c>
    </row>
    <row r="1876" spans="2:33" ht="12.75" customHeight="1" x14ac:dyDescent="0.3">
      <c r="B1876" s="81" t="str">
        <f t="shared" si="417"/>
        <v>1 13/16-6 UN</v>
      </c>
      <c r="C1876" s="71" t="s">
        <v>498</v>
      </c>
      <c r="D1876" s="71"/>
      <c r="E1876" s="79" t="s">
        <v>604</v>
      </c>
      <c r="F1876" s="82" t="s">
        <v>537</v>
      </c>
      <c r="G1876" s="58">
        <v>6</v>
      </c>
      <c r="H1876" s="71" t="s">
        <v>521</v>
      </c>
      <c r="I1876" s="71" t="s">
        <v>661</v>
      </c>
      <c r="J1876" s="71" t="s">
        <v>588</v>
      </c>
      <c r="K1876" s="71" t="s">
        <v>600</v>
      </c>
      <c r="L1876" s="85">
        <f t="shared" si="418"/>
        <v>46.037500000000001</v>
      </c>
      <c r="M1876" s="85">
        <f t="shared" si="419"/>
        <v>4.2332999999999998</v>
      </c>
      <c r="N1876" s="71">
        <v>60</v>
      </c>
      <c r="O1876" s="100">
        <f t="shared" si="420"/>
        <v>44.960500000000003</v>
      </c>
      <c r="P1876" s="85">
        <f t="shared" si="421"/>
        <v>0</v>
      </c>
      <c r="Q1876" s="58">
        <f t="shared" si="422"/>
        <v>20.3</v>
      </c>
      <c r="R1876" s="100">
        <f t="shared" si="423"/>
        <v>43.127499999999998</v>
      </c>
      <c r="S1876" s="85">
        <f t="shared" si="424"/>
        <v>0</v>
      </c>
      <c r="T1876" s="58">
        <f t="shared" si="425"/>
        <v>6.4</v>
      </c>
      <c r="U1876" s="58">
        <f t="shared" si="426"/>
        <v>7.6</v>
      </c>
      <c r="V1876" s="58">
        <f t="array" ref="V1876">INDEX(AS$11:AS$66,MATCH(C1876&amp;G1876,AO$11:AO$66&amp;AP$11:AP$66,0),0)</f>
        <v>5</v>
      </c>
      <c r="X1876" s="120">
        <f t="shared" si="427"/>
        <v>0.16666666666666666</v>
      </c>
      <c r="Y1876" s="61">
        <f t="array" ref="Y1876">INDEX($AQ$11:$AR$66,MATCH($C1876&amp;$G1876,$AO$11:$AO$66&amp;$AP$11:$AP$66,0),COUNTIF($AQ$10:$AR$10,"&lt;"&amp;Z1876)+1)</f>
        <v>2.9999999999999997E-4</v>
      </c>
      <c r="Z1876" s="61">
        <f>INDEX(AJ$11:AJ$92,MATCH(F1876,AI$11:AI$92,0))</f>
        <v>1.8125</v>
      </c>
      <c r="AA1876" s="61">
        <f t="array" ref="AA1876">INDEX($AT$11:$AV$66,MATCH($C1876&amp;$G1876,$AO$11:$AO$66&amp;$AP$11:$AP$66,0),COUNTIF($AT$10:$AV$10,"&lt;"&amp;Z1876)+1)</f>
        <v>8.0000000000000004E-4</v>
      </c>
      <c r="AB1876" s="111">
        <f t="shared" si="428"/>
        <v>1.7042468245269453</v>
      </c>
      <c r="AC1876" s="121">
        <f t="array" ref="AC1876">INDEX($AW$11:$BA$66,MATCH($C1876&amp;$G1876,$AO$11:$AO$66&amp;$AP$11:$AP$66,0),COUNTIF($AW$10:$BA$10,"&lt;"&amp;Z1876)+1)</f>
        <v>2.5000000000000001E-4</v>
      </c>
      <c r="AD1876" s="62">
        <v>1.7701</v>
      </c>
      <c r="AE1876" s="61">
        <f t="array" ref="AE1876">INDEX($AT$11:$AV$66,MATCH($C1876&amp;$G1876,$AO$11:$AO$66&amp;$AP$11:$AP$66,0),COUNTIF($AT$10:$AV$10,"&lt;"&amp;AD1876)+1)</f>
        <v>8.0000000000000004E-4</v>
      </c>
      <c r="AF1876" s="111">
        <f t="shared" si="429"/>
        <v>1.6979312163512967</v>
      </c>
      <c r="AG1876" s="121">
        <f t="array" ref="AG1876">INDEX($AW$11:$BA$66,MATCH($C1876&amp;$G1876,$AO$11:$AO$66&amp;$AP$11:$AP$66,0),COUNTIF($AW$10:$BA$10,"&lt;"&amp;AD1876)+1)</f>
        <v>2.5000000000000001E-4</v>
      </c>
    </row>
    <row r="1877" spans="2:33" ht="12.75" customHeight="1" x14ac:dyDescent="0.3">
      <c r="B1877" s="81" t="str">
        <f t="shared" si="417"/>
        <v>1 13/16-8 UN</v>
      </c>
      <c r="C1877" s="71" t="s">
        <v>498</v>
      </c>
      <c r="D1877" s="71"/>
      <c r="E1877" s="79" t="s">
        <v>604</v>
      </c>
      <c r="F1877" s="82" t="s">
        <v>537</v>
      </c>
      <c r="G1877" s="58">
        <v>8</v>
      </c>
      <c r="H1877" s="71" t="s">
        <v>521</v>
      </c>
      <c r="I1877" s="71" t="s">
        <v>660</v>
      </c>
      <c r="J1877" s="71" t="s">
        <v>588</v>
      </c>
      <c r="K1877" s="71" t="s">
        <v>600</v>
      </c>
      <c r="L1877" s="85">
        <f t="shared" si="418"/>
        <v>45.979100000000003</v>
      </c>
      <c r="M1877" s="85">
        <f t="shared" si="419"/>
        <v>3.1749999999999998</v>
      </c>
      <c r="N1877" s="71">
        <v>60</v>
      </c>
      <c r="O1877" s="100">
        <f t="shared" si="420"/>
        <v>45.097700000000003</v>
      </c>
      <c r="P1877" s="85">
        <f t="shared" si="421"/>
        <v>0</v>
      </c>
      <c r="Q1877" s="58">
        <f t="shared" si="422"/>
        <v>17.8</v>
      </c>
      <c r="R1877" s="100">
        <f t="shared" si="423"/>
        <v>43.722900000000003</v>
      </c>
      <c r="S1877" s="85">
        <f t="shared" si="424"/>
        <v>0</v>
      </c>
      <c r="T1877" s="58">
        <f t="shared" si="425"/>
        <v>6.4</v>
      </c>
      <c r="U1877" s="58">
        <f t="shared" si="426"/>
        <v>6.4</v>
      </c>
      <c r="V1877" s="58">
        <f t="array" ref="V1877">INDEX(AS$11:AS$66,MATCH(C1877&amp;G1877,AO$11:AO$66&amp;AP$11:AP$66,0),0)</f>
        <v>5</v>
      </c>
      <c r="X1877" s="120">
        <f t="shared" si="427"/>
        <v>0.125</v>
      </c>
      <c r="Y1877" s="61">
        <f t="array" ref="Y1877">INDEX($AQ$11:$AR$66,MATCH($C1877&amp;$G1877,$AO$11:$AO$66&amp;$AP$11:$AP$66,0),COUNTIF($AQ$10:$AR$10,"&lt;"&amp;Z1877)+1)</f>
        <v>2.5000000000000001E-4</v>
      </c>
      <c r="Z1877" s="123">
        <v>1.8102</v>
      </c>
      <c r="AA1877" s="61">
        <f t="array" ref="AA1877">INDEX($AT$11:$AV$66,MATCH($C1877&amp;$G1877,$AO$11:$AO$66&amp;$AP$11:$AP$66,0),COUNTIF($AT$10:$AV$10,"&lt;"&amp;Z1877)+1)</f>
        <v>6.9999999999999999E-4</v>
      </c>
      <c r="AB1877" s="111">
        <f t="shared" si="428"/>
        <v>1.7290101183952089</v>
      </c>
      <c r="AC1877" s="121">
        <f t="array" ref="AC1877">INDEX($AW$11:$BA$66,MATCH($C1877&amp;$G1877,$AO$11:$AO$66&amp;$AP$11:$AP$66,0),COUNTIF($AW$10:$BA$10,"&lt;"&amp;Z1877)+1)</f>
        <v>2.5000000000000001E-4</v>
      </c>
      <c r="AD1877" s="62">
        <v>1.7755000000000001</v>
      </c>
      <c r="AE1877" s="61">
        <f t="array" ref="AE1877">INDEX($AT$11:$AV$66,MATCH($C1877&amp;$G1877,$AO$11:$AO$66&amp;$AP$11:$AP$66,0),COUNTIF($AT$10:$AV$10,"&lt;"&amp;AD1877)+1)</f>
        <v>6.9999999999999999E-4</v>
      </c>
      <c r="AF1877" s="111">
        <f t="shared" si="429"/>
        <v>1.7213734122634727</v>
      </c>
      <c r="AG1877" s="121">
        <f t="array" ref="AG1877">INDEX($AW$11:$BA$66,MATCH($C1877&amp;$G1877,$AO$11:$AO$66&amp;$AP$11:$AP$66,0),COUNTIF($AW$10:$BA$10,"&lt;"&amp;AD1877)+1)</f>
        <v>2.5000000000000001E-4</v>
      </c>
    </row>
    <row r="1878" spans="2:33" ht="12.75" customHeight="1" x14ac:dyDescent="0.3">
      <c r="B1878" s="81" t="str">
        <f t="shared" ref="B1878:B1941" si="430">CONCATENATE(F1878,"-",G1878," ",E1878)</f>
        <v>1 13/16-8 UN</v>
      </c>
      <c r="C1878" s="71" t="s">
        <v>498</v>
      </c>
      <c r="D1878" s="71"/>
      <c r="E1878" s="79" t="s">
        <v>604</v>
      </c>
      <c r="F1878" s="82" t="s">
        <v>537</v>
      </c>
      <c r="G1878" s="58">
        <v>8</v>
      </c>
      <c r="H1878" s="71" t="s">
        <v>521</v>
      </c>
      <c r="I1878" s="71" t="s">
        <v>661</v>
      </c>
      <c r="J1878" s="71" t="s">
        <v>588</v>
      </c>
      <c r="K1878" s="71" t="s">
        <v>600</v>
      </c>
      <c r="L1878" s="85">
        <f t="shared" ref="L1878:L1941" si="431">ROUND(Z1878*25.4,4)</f>
        <v>46.037500000000001</v>
      </c>
      <c r="M1878" s="85">
        <f t="shared" ref="M1878:M1941" si="432">ROUND(X1878*25.4,4)</f>
        <v>3.1749999999999998</v>
      </c>
      <c r="N1878" s="71">
        <v>60</v>
      </c>
      <c r="O1878" s="100">
        <f t="shared" ref="O1878:O1941" si="433">ROUND(IF(H1878="GO",Z1878,AD1878)*25.4,4)</f>
        <v>45.2044</v>
      </c>
      <c r="P1878" s="85">
        <f t="shared" ref="P1878:P1941" si="434">IF(H1878="GO",IF(AA1878="-",AA1878,ROUND(AA1878*25.4*1000,1)),0)</f>
        <v>0</v>
      </c>
      <c r="Q1878" s="58">
        <f t="shared" ref="Q1878:Q1941" si="435">IF(H1878="NOT GO",IF(AE1878="-",AE1878,ROUND(AE1878*25.4*1000,1)),0)</f>
        <v>17.8</v>
      </c>
      <c r="R1878" s="100">
        <f t="shared" ref="R1878:R1941" si="436">ROUND(IF(H1878="GO",AB1878,AF1878)*25.4,4)</f>
        <v>43.829599999999999</v>
      </c>
      <c r="S1878" s="85">
        <f t="shared" ref="S1878:S1941" si="437">IF(H1878="GO",IF(AC1878="-",AC1878,ROUND(AC1878*25.4*1000,1)),0)</f>
        <v>0</v>
      </c>
      <c r="T1878" s="58">
        <f t="shared" ref="T1878:T1941" si="438">IF(H1878="NOT GO",IF(AG1878="-",AG1878,ROUND(AG1878*25.4*1000,1)),0)</f>
        <v>6.4</v>
      </c>
      <c r="U1878" s="58">
        <f t="shared" ref="U1878:U1941" si="439">IF(Y1878="-",Y1878,ROUND(Y1878*25.4*1000,1))</f>
        <v>6.4</v>
      </c>
      <c r="V1878" s="58">
        <f t="array" ref="V1878">INDEX(AS$11:AS$66,MATCH(C1878&amp;G1878,AO$11:AO$66&amp;AP$11:AP$66,0),0)</f>
        <v>5</v>
      </c>
      <c r="X1878" s="120">
        <f t="shared" ref="X1878:X1941" si="440">INDEX(AM$11:AM$38,MATCH(G1878,AL$11:AL$38,0),0)</f>
        <v>0.125</v>
      </c>
      <c r="Y1878" s="61">
        <f t="array" ref="Y1878">INDEX($AQ$11:$AR$66,MATCH($C1878&amp;$G1878,$AO$11:$AO$66&amp;$AP$11:$AP$66,0),COUNTIF($AQ$10:$AR$10,"&lt;"&amp;Z1878)+1)</f>
        <v>2.5000000000000001E-4</v>
      </c>
      <c r="Z1878" s="61">
        <f>INDEX(AJ$11:AJ$92,MATCH(F1878,AI$11:AI$92,0))</f>
        <v>1.8125</v>
      </c>
      <c r="AA1878" s="61">
        <f t="array" ref="AA1878">INDEX($AT$11:$AV$66,MATCH($C1878&amp;$G1878,$AO$11:$AO$66&amp;$AP$11:$AP$66,0),COUNTIF($AT$10:$AV$10,"&lt;"&amp;Z1878)+1)</f>
        <v>6.9999999999999999E-4</v>
      </c>
      <c r="AB1878" s="111">
        <f t="shared" ref="AB1878:AB1941" si="441">Z1878-(3/8)*2*(TAN(RADIANS(60))/2)/G1878</f>
        <v>1.7313101183952089</v>
      </c>
      <c r="AC1878" s="121">
        <f t="array" ref="AC1878">INDEX($AW$11:$BA$66,MATCH($C1878&amp;$G1878,$AO$11:$AO$66&amp;$AP$11:$AP$66,0),COUNTIF($AW$10:$BA$10,"&lt;"&amp;Z1878)+1)</f>
        <v>2.5000000000000001E-4</v>
      </c>
      <c r="AD1878" s="62">
        <v>1.7797000000000001</v>
      </c>
      <c r="AE1878" s="61">
        <f t="array" ref="AE1878">INDEX($AT$11:$AV$66,MATCH($C1878&amp;$G1878,$AO$11:$AO$66&amp;$AP$11:$AP$66,0),COUNTIF($AT$10:$AV$10,"&lt;"&amp;AD1878)+1)</f>
        <v>6.9999999999999999E-4</v>
      </c>
      <c r="AF1878" s="111">
        <f t="shared" ref="AF1878:AF1941" si="442">AD1878-(TAN(RADIANS(60))/2)/G1878/4*2</f>
        <v>1.7255734122634727</v>
      </c>
      <c r="AG1878" s="121">
        <f t="array" ref="AG1878">INDEX($AW$11:$BA$66,MATCH($C1878&amp;$G1878,$AO$11:$AO$66&amp;$AP$11:$AP$66,0),COUNTIF($AW$10:$BA$10,"&lt;"&amp;AD1878)+1)</f>
        <v>2.5000000000000001E-4</v>
      </c>
    </row>
    <row r="1879" spans="2:33" ht="12.75" customHeight="1" x14ac:dyDescent="0.3">
      <c r="B1879" s="81" t="str">
        <f t="shared" si="430"/>
        <v>1 13/16-12 UN</v>
      </c>
      <c r="C1879" s="71" t="s">
        <v>498</v>
      </c>
      <c r="D1879" s="71"/>
      <c r="E1879" s="79" t="s">
        <v>604</v>
      </c>
      <c r="F1879" s="82" t="s">
        <v>537</v>
      </c>
      <c r="G1879" s="58">
        <v>12</v>
      </c>
      <c r="H1879" s="71" t="s">
        <v>521</v>
      </c>
      <c r="I1879" s="71" t="s">
        <v>660</v>
      </c>
      <c r="J1879" s="71" t="s">
        <v>588</v>
      </c>
      <c r="K1879" s="71" t="s">
        <v>600</v>
      </c>
      <c r="L1879" s="85">
        <f t="shared" si="431"/>
        <v>45.991799999999998</v>
      </c>
      <c r="M1879" s="85">
        <f t="shared" si="432"/>
        <v>2.1166999999999998</v>
      </c>
      <c r="N1879" s="71">
        <v>60</v>
      </c>
      <c r="O1879" s="100">
        <f t="shared" si="433"/>
        <v>45.382199999999997</v>
      </c>
      <c r="P1879" s="85">
        <f t="shared" si="434"/>
        <v>0</v>
      </c>
      <c r="Q1879" s="58">
        <f t="shared" si="435"/>
        <v>15.2</v>
      </c>
      <c r="R1879" s="100">
        <f t="shared" si="436"/>
        <v>44.465600000000002</v>
      </c>
      <c r="S1879" s="85">
        <f t="shared" si="437"/>
        <v>0</v>
      </c>
      <c r="T1879" s="58">
        <f t="shared" si="438"/>
        <v>6.4</v>
      </c>
      <c r="U1879" s="58">
        <f t="shared" si="439"/>
        <v>5.0999999999999996</v>
      </c>
      <c r="V1879" s="58">
        <f t="array" ref="V1879">INDEX(AS$11:AS$66,MATCH(C1879&amp;G1879,AO$11:AO$66&amp;AP$11:AP$66,0),0)</f>
        <v>6</v>
      </c>
      <c r="X1879" s="120">
        <f t="shared" si="440"/>
        <v>8.3333333333333329E-2</v>
      </c>
      <c r="Y1879" s="61">
        <f t="array" ref="Y1879">INDEX($AQ$11:$AR$66,MATCH($C1879&amp;$G1879,$AO$11:$AO$66&amp;$AP$11:$AP$66,0),COUNTIF($AQ$10:$AR$10,"&lt;"&amp;Z1879)+1)</f>
        <v>2.0000000000000001E-4</v>
      </c>
      <c r="Z1879" s="123">
        <v>1.8107</v>
      </c>
      <c r="AA1879" s="61">
        <f t="array" ref="AA1879">INDEX($AT$11:$AV$66,MATCH($C1879&amp;$G1879,$AO$11:$AO$66&amp;$AP$11:$AP$66,0),COUNTIF($AT$10:$AV$10,"&lt;"&amp;Z1879)+1)</f>
        <v>5.9999999999999995E-4</v>
      </c>
      <c r="AB1879" s="111">
        <f t="shared" si="441"/>
        <v>1.7565734122634726</v>
      </c>
      <c r="AC1879" s="121">
        <f t="array" ref="AC1879">INDEX($AW$11:$BA$66,MATCH($C1879&amp;$G1879,$AO$11:$AO$66&amp;$AP$11:$AP$66,0),COUNTIF($AW$10:$BA$10,"&lt;"&amp;Z1879)+1)</f>
        <v>2.5000000000000001E-4</v>
      </c>
      <c r="AD1879" s="62">
        <v>1.7867</v>
      </c>
      <c r="AE1879" s="61">
        <f t="array" ref="AE1879">INDEX($AT$11:$AV$66,MATCH($C1879&amp;$G1879,$AO$11:$AO$66&amp;$AP$11:$AP$66,0),COUNTIF($AT$10:$AV$10,"&lt;"&amp;AD1879)+1)</f>
        <v>5.9999999999999995E-4</v>
      </c>
      <c r="AF1879" s="111">
        <f t="shared" si="442"/>
        <v>1.7506156081756483</v>
      </c>
      <c r="AG1879" s="121">
        <f t="array" ref="AG1879">INDEX($AW$11:$BA$66,MATCH($C1879&amp;$G1879,$AO$11:$AO$66&amp;$AP$11:$AP$66,0),COUNTIF($AW$10:$BA$10,"&lt;"&amp;AD1879)+1)</f>
        <v>2.5000000000000001E-4</v>
      </c>
    </row>
    <row r="1880" spans="2:33" ht="12.75" customHeight="1" x14ac:dyDescent="0.3">
      <c r="B1880" s="81" t="str">
        <f t="shared" si="430"/>
        <v>1 13/16-12 UN</v>
      </c>
      <c r="C1880" s="71" t="s">
        <v>498</v>
      </c>
      <c r="D1880" s="71"/>
      <c r="E1880" s="79" t="s">
        <v>604</v>
      </c>
      <c r="F1880" s="82" t="s">
        <v>537</v>
      </c>
      <c r="G1880" s="58">
        <v>12</v>
      </c>
      <c r="H1880" s="71" t="s">
        <v>521</v>
      </c>
      <c r="I1880" s="71" t="s">
        <v>661</v>
      </c>
      <c r="J1880" s="71" t="s">
        <v>588</v>
      </c>
      <c r="K1880" s="71" t="s">
        <v>600</v>
      </c>
      <c r="L1880" s="85">
        <f t="shared" si="431"/>
        <v>46.037500000000001</v>
      </c>
      <c r="M1880" s="85">
        <f t="shared" si="432"/>
        <v>2.1166999999999998</v>
      </c>
      <c r="N1880" s="71">
        <v>60</v>
      </c>
      <c r="O1880" s="100">
        <f t="shared" si="433"/>
        <v>45.466000000000001</v>
      </c>
      <c r="P1880" s="85">
        <f t="shared" si="434"/>
        <v>0</v>
      </c>
      <c r="Q1880" s="58">
        <f t="shared" si="435"/>
        <v>15.2</v>
      </c>
      <c r="R1880" s="100">
        <f t="shared" si="436"/>
        <v>44.549500000000002</v>
      </c>
      <c r="S1880" s="85">
        <f t="shared" si="437"/>
        <v>0</v>
      </c>
      <c r="T1880" s="58">
        <f t="shared" si="438"/>
        <v>6.4</v>
      </c>
      <c r="U1880" s="58">
        <f t="shared" si="439"/>
        <v>5.0999999999999996</v>
      </c>
      <c r="V1880" s="58">
        <f t="array" ref="V1880">INDEX(AS$11:AS$66,MATCH(C1880&amp;G1880,AO$11:AO$66&amp;AP$11:AP$66,0),0)</f>
        <v>6</v>
      </c>
      <c r="X1880" s="120">
        <f t="shared" si="440"/>
        <v>8.3333333333333329E-2</v>
      </c>
      <c r="Y1880" s="61">
        <f t="array" ref="Y1880">INDEX($AQ$11:$AR$66,MATCH($C1880&amp;$G1880,$AO$11:$AO$66&amp;$AP$11:$AP$66,0),COUNTIF($AQ$10:$AR$10,"&lt;"&amp;Z1880)+1)</f>
        <v>2.0000000000000001E-4</v>
      </c>
      <c r="Z1880" s="61">
        <f>INDEX(AJ$11:AJ$92,MATCH(F1880,AI$11:AI$92,0))</f>
        <v>1.8125</v>
      </c>
      <c r="AA1880" s="61">
        <f t="array" ref="AA1880">INDEX($AT$11:$AV$66,MATCH($C1880&amp;$G1880,$AO$11:$AO$66&amp;$AP$11:$AP$66,0),COUNTIF($AT$10:$AV$10,"&lt;"&amp;Z1880)+1)</f>
        <v>5.9999999999999995E-4</v>
      </c>
      <c r="AB1880" s="111">
        <f t="shared" si="441"/>
        <v>1.7583734122634727</v>
      </c>
      <c r="AC1880" s="121">
        <f t="array" ref="AC1880">INDEX($AW$11:$BA$66,MATCH($C1880&amp;$G1880,$AO$11:$AO$66&amp;$AP$11:$AP$66,0),COUNTIF($AW$10:$BA$10,"&lt;"&amp;Z1880)+1)</f>
        <v>2.5000000000000001E-4</v>
      </c>
      <c r="AD1880" s="62">
        <v>1.79</v>
      </c>
      <c r="AE1880" s="61">
        <f t="array" ref="AE1880">INDEX($AT$11:$AV$66,MATCH($C1880&amp;$G1880,$AO$11:$AO$66&amp;$AP$11:$AP$66,0),COUNTIF($AT$10:$AV$10,"&lt;"&amp;AD1880)+1)</f>
        <v>5.9999999999999995E-4</v>
      </c>
      <c r="AF1880" s="111">
        <f t="shared" si="442"/>
        <v>1.7539156081756484</v>
      </c>
      <c r="AG1880" s="121">
        <f t="array" ref="AG1880">INDEX($AW$11:$BA$66,MATCH($C1880&amp;$G1880,$AO$11:$AO$66&amp;$AP$11:$AP$66,0),COUNTIF($AW$10:$BA$10,"&lt;"&amp;AD1880)+1)</f>
        <v>2.5000000000000001E-4</v>
      </c>
    </row>
    <row r="1881" spans="2:33" ht="12.75" customHeight="1" x14ac:dyDescent="0.3">
      <c r="B1881" s="81" t="str">
        <f t="shared" si="430"/>
        <v>1 13/16-16 UN</v>
      </c>
      <c r="C1881" s="71" t="s">
        <v>498</v>
      </c>
      <c r="D1881" s="71"/>
      <c r="E1881" s="79" t="s">
        <v>604</v>
      </c>
      <c r="F1881" s="82" t="s">
        <v>537</v>
      </c>
      <c r="G1881" s="58">
        <v>16</v>
      </c>
      <c r="H1881" s="71" t="s">
        <v>521</v>
      </c>
      <c r="I1881" s="71" t="s">
        <v>660</v>
      </c>
      <c r="J1881" s="71" t="s">
        <v>588</v>
      </c>
      <c r="K1881" s="71" t="s">
        <v>600</v>
      </c>
      <c r="L1881" s="85">
        <f t="shared" si="431"/>
        <v>45.996899999999997</v>
      </c>
      <c r="M1881" s="85">
        <f t="shared" si="432"/>
        <v>1.5874999999999999</v>
      </c>
      <c r="N1881" s="71">
        <v>60</v>
      </c>
      <c r="O1881" s="100">
        <f t="shared" si="433"/>
        <v>45.519300000000001</v>
      </c>
      <c r="P1881" s="85">
        <f t="shared" si="434"/>
        <v>0</v>
      </c>
      <c r="Q1881" s="58">
        <f t="shared" si="435"/>
        <v>15.2</v>
      </c>
      <c r="R1881" s="100">
        <f t="shared" si="436"/>
        <v>44.831899999999997</v>
      </c>
      <c r="S1881" s="85">
        <f t="shared" si="437"/>
        <v>0</v>
      </c>
      <c r="T1881" s="58">
        <f t="shared" si="438"/>
        <v>6.4</v>
      </c>
      <c r="U1881" s="58">
        <f t="shared" si="439"/>
        <v>3.8</v>
      </c>
      <c r="V1881" s="58">
        <f t="array" ref="V1881">INDEX(AS$11:AS$66,MATCH(C1881&amp;G1881,AO$11:AO$66&amp;AP$11:AP$66,0),0)</f>
        <v>8</v>
      </c>
      <c r="X1881" s="120">
        <f t="shared" si="440"/>
        <v>6.25E-2</v>
      </c>
      <c r="Y1881" s="61">
        <f t="array" ref="Y1881">INDEX($AQ$11:$AR$66,MATCH($C1881&amp;$G1881,$AO$11:$AO$66&amp;$AP$11:$AP$66,0),COUNTIF($AQ$10:$AR$10,"&lt;"&amp;Z1881)+1)</f>
        <v>1.4999999999999999E-4</v>
      </c>
      <c r="Z1881" s="123">
        <v>1.8109</v>
      </c>
      <c r="AA1881" s="61">
        <f t="array" ref="AA1881">INDEX($AT$11:$AV$66,MATCH($C1881&amp;$G1881,$AO$11:$AO$66&amp;$AP$11:$AP$66,0),COUNTIF($AT$10:$AV$10,"&lt;"&amp;Z1881)+1)</f>
        <v>5.9999999999999995E-4</v>
      </c>
      <c r="AB1881" s="111">
        <f t="shared" si="441"/>
        <v>1.7703050591976044</v>
      </c>
      <c r="AC1881" s="121">
        <f t="array" ref="AC1881">INDEX($AW$11:$BA$66,MATCH($C1881&amp;$G1881,$AO$11:$AO$66&amp;$AP$11:$AP$66,0),COUNTIF($AW$10:$BA$10,"&lt;"&amp;Z1881)+1)</f>
        <v>2.5000000000000001E-4</v>
      </c>
      <c r="AD1881" s="62">
        <v>1.7921</v>
      </c>
      <c r="AE1881" s="61">
        <f t="array" ref="AE1881">INDEX($AT$11:$AV$66,MATCH($C1881&amp;$G1881,$AO$11:$AO$66&amp;$AP$11:$AP$66,0),COUNTIF($AT$10:$AV$10,"&lt;"&amp;AD1881)+1)</f>
        <v>5.9999999999999995E-4</v>
      </c>
      <c r="AF1881" s="111">
        <f t="shared" si="442"/>
        <v>1.7650367061317362</v>
      </c>
      <c r="AG1881" s="121">
        <f t="array" ref="AG1881">INDEX($AW$11:$BA$66,MATCH($C1881&amp;$G1881,$AO$11:$AO$66&amp;$AP$11:$AP$66,0),COUNTIF($AW$10:$BA$10,"&lt;"&amp;AD1881)+1)</f>
        <v>2.5000000000000001E-4</v>
      </c>
    </row>
    <row r="1882" spans="2:33" ht="12.75" customHeight="1" x14ac:dyDescent="0.3">
      <c r="B1882" s="81" t="str">
        <f t="shared" si="430"/>
        <v>1 13/16-16 UN</v>
      </c>
      <c r="C1882" s="71" t="s">
        <v>498</v>
      </c>
      <c r="D1882" s="71"/>
      <c r="E1882" s="79" t="s">
        <v>604</v>
      </c>
      <c r="F1882" s="82" t="s">
        <v>537</v>
      </c>
      <c r="G1882" s="58">
        <v>16</v>
      </c>
      <c r="H1882" s="71" t="s">
        <v>521</v>
      </c>
      <c r="I1882" s="71" t="s">
        <v>661</v>
      </c>
      <c r="J1882" s="71" t="s">
        <v>588</v>
      </c>
      <c r="K1882" s="71" t="s">
        <v>600</v>
      </c>
      <c r="L1882" s="85">
        <f t="shared" si="431"/>
        <v>46.037500000000001</v>
      </c>
      <c r="M1882" s="85">
        <f t="shared" si="432"/>
        <v>1.5874999999999999</v>
      </c>
      <c r="N1882" s="71">
        <v>60</v>
      </c>
      <c r="O1882" s="100">
        <f t="shared" si="433"/>
        <v>45.593000000000004</v>
      </c>
      <c r="P1882" s="85">
        <f t="shared" si="434"/>
        <v>0</v>
      </c>
      <c r="Q1882" s="58">
        <f t="shared" si="435"/>
        <v>15.2</v>
      </c>
      <c r="R1882" s="100">
        <f t="shared" si="436"/>
        <v>44.9056</v>
      </c>
      <c r="S1882" s="85">
        <f t="shared" si="437"/>
        <v>0</v>
      </c>
      <c r="T1882" s="58">
        <f t="shared" si="438"/>
        <v>6.4</v>
      </c>
      <c r="U1882" s="58">
        <f t="shared" si="439"/>
        <v>3.8</v>
      </c>
      <c r="V1882" s="58">
        <f t="array" ref="V1882">INDEX(AS$11:AS$66,MATCH(C1882&amp;G1882,AO$11:AO$66&amp;AP$11:AP$66,0),0)</f>
        <v>8</v>
      </c>
      <c r="X1882" s="120">
        <f t="shared" si="440"/>
        <v>6.25E-2</v>
      </c>
      <c r="Y1882" s="61">
        <f t="array" ref="Y1882">INDEX($AQ$11:$AR$66,MATCH($C1882&amp;$G1882,$AO$11:$AO$66&amp;$AP$11:$AP$66,0),COUNTIF($AQ$10:$AR$10,"&lt;"&amp;Z1882)+1)</f>
        <v>1.4999999999999999E-4</v>
      </c>
      <c r="Z1882" s="61">
        <f>INDEX(AJ$11:AJ$92,MATCH(F1882,AI$11:AI$92,0))</f>
        <v>1.8125</v>
      </c>
      <c r="AA1882" s="61">
        <f t="array" ref="AA1882">INDEX($AT$11:$AV$66,MATCH($C1882&amp;$G1882,$AO$11:$AO$66&amp;$AP$11:$AP$66,0),COUNTIF($AT$10:$AV$10,"&lt;"&amp;Z1882)+1)</f>
        <v>5.9999999999999995E-4</v>
      </c>
      <c r="AB1882" s="111">
        <f t="shared" si="441"/>
        <v>1.7719050591976044</v>
      </c>
      <c r="AC1882" s="121">
        <f t="array" ref="AC1882">INDEX($AW$11:$BA$66,MATCH($C1882&amp;$G1882,$AO$11:$AO$66&amp;$AP$11:$AP$66,0),COUNTIF($AW$10:$BA$10,"&lt;"&amp;Z1882)+1)</f>
        <v>2.5000000000000001E-4</v>
      </c>
      <c r="AD1882" s="62">
        <v>1.7949999999999999</v>
      </c>
      <c r="AE1882" s="61">
        <f t="array" ref="AE1882">INDEX($AT$11:$AV$66,MATCH($C1882&amp;$G1882,$AO$11:$AO$66&amp;$AP$11:$AP$66,0),COUNTIF($AT$10:$AV$10,"&lt;"&amp;AD1882)+1)</f>
        <v>5.9999999999999995E-4</v>
      </c>
      <c r="AF1882" s="111">
        <f t="shared" si="442"/>
        <v>1.7679367061317361</v>
      </c>
      <c r="AG1882" s="121">
        <f t="array" ref="AG1882">INDEX($AW$11:$BA$66,MATCH($C1882&amp;$G1882,$AO$11:$AO$66&amp;$AP$11:$AP$66,0),COUNTIF($AW$10:$BA$10,"&lt;"&amp;AD1882)+1)</f>
        <v>2.5000000000000001E-4</v>
      </c>
    </row>
    <row r="1883" spans="2:33" ht="12.75" customHeight="1" x14ac:dyDescent="0.3">
      <c r="B1883" s="81" t="str">
        <f t="shared" si="430"/>
        <v>1 13/16-20 UN</v>
      </c>
      <c r="C1883" s="71" t="s">
        <v>498</v>
      </c>
      <c r="D1883" s="71"/>
      <c r="E1883" s="79" t="s">
        <v>604</v>
      </c>
      <c r="F1883" s="82" t="s">
        <v>537</v>
      </c>
      <c r="G1883" s="58">
        <v>20</v>
      </c>
      <c r="H1883" s="71" t="s">
        <v>521</v>
      </c>
      <c r="I1883" s="71" t="s">
        <v>660</v>
      </c>
      <c r="J1883" s="71" t="s">
        <v>588</v>
      </c>
      <c r="K1883" s="71" t="s">
        <v>600</v>
      </c>
      <c r="L1883" s="85">
        <f t="shared" si="431"/>
        <v>45.999400000000001</v>
      </c>
      <c r="M1883" s="85">
        <f t="shared" si="432"/>
        <v>1.27</v>
      </c>
      <c r="N1883" s="71">
        <v>60</v>
      </c>
      <c r="O1883" s="100">
        <f t="shared" si="433"/>
        <v>45.603200000000001</v>
      </c>
      <c r="P1883" s="85">
        <f t="shared" si="434"/>
        <v>0</v>
      </c>
      <c r="Q1883" s="58">
        <f t="shared" si="435"/>
        <v>12.7</v>
      </c>
      <c r="R1883" s="100">
        <f t="shared" si="436"/>
        <v>45.053199999999997</v>
      </c>
      <c r="S1883" s="85">
        <f t="shared" si="437"/>
        <v>0</v>
      </c>
      <c r="T1883" s="58">
        <f t="shared" si="438"/>
        <v>5.0999999999999996</v>
      </c>
      <c r="U1883" s="58">
        <f t="shared" si="439"/>
        <v>3.8</v>
      </c>
      <c r="V1883" s="58">
        <f t="array" ref="V1883">INDEX(AS$11:AS$66,MATCH(C1883&amp;G1883,AO$11:AO$66&amp;AP$11:AP$66,0),0)</f>
        <v>8</v>
      </c>
      <c r="X1883" s="120">
        <f t="shared" si="440"/>
        <v>0.05</v>
      </c>
      <c r="Y1883" s="61">
        <f t="array" ref="Y1883">INDEX($AQ$11:$AR$66,MATCH($C1883&amp;$G1883,$AO$11:$AO$66&amp;$AP$11:$AP$66,0),COUNTIF($AQ$10:$AR$10,"&lt;"&amp;Z1883)+1)</f>
        <v>1.4999999999999999E-4</v>
      </c>
      <c r="Z1883" s="123">
        <v>1.8109999999999999</v>
      </c>
      <c r="AA1883" s="61">
        <f t="array" ref="AA1883">INDEX($AT$11:$AV$66,MATCH($C1883&amp;$G1883,$AO$11:$AO$66&amp;$AP$11:$AP$66,0),COUNTIF($AT$10:$AV$10,"&lt;"&amp;Z1883)+1)</f>
        <v>5.0000000000000001E-4</v>
      </c>
      <c r="AB1883" s="111">
        <f t="shared" si="441"/>
        <v>1.7785240473580834</v>
      </c>
      <c r="AC1883" s="121">
        <f t="array" ref="AC1883">INDEX($AW$11:$BA$66,MATCH($C1883&amp;$G1883,$AO$11:$AO$66&amp;$AP$11:$AP$66,0),COUNTIF($AW$10:$BA$10,"&lt;"&amp;Z1883)+1)</f>
        <v>2.0000000000000001E-4</v>
      </c>
      <c r="AD1883" s="62">
        <v>1.7954000000000001</v>
      </c>
      <c r="AE1883" s="61">
        <f t="array" ref="AE1883">INDEX($AT$11:$AV$66,MATCH($C1883&amp;$G1883,$AO$11:$AO$66&amp;$AP$11:$AP$66,0),COUNTIF($AT$10:$AV$10,"&lt;"&amp;AD1883)+1)</f>
        <v>5.0000000000000001E-4</v>
      </c>
      <c r="AF1883" s="111">
        <f t="shared" si="442"/>
        <v>1.773749364905389</v>
      </c>
      <c r="AG1883" s="121">
        <f t="array" ref="AG1883">INDEX($AW$11:$BA$66,MATCH($C1883&amp;$G1883,$AO$11:$AO$66&amp;$AP$11:$AP$66,0),COUNTIF($AW$10:$BA$10,"&lt;"&amp;AD1883)+1)</f>
        <v>2.0000000000000001E-4</v>
      </c>
    </row>
    <row r="1884" spans="2:33" ht="12.75" customHeight="1" x14ac:dyDescent="0.3">
      <c r="B1884" s="81" t="str">
        <f t="shared" si="430"/>
        <v>1 13/16-20 UN</v>
      </c>
      <c r="C1884" s="71" t="s">
        <v>498</v>
      </c>
      <c r="D1884" s="71"/>
      <c r="E1884" s="79" t="s">
        <v>604</v>
      </c>
      <c r="F1884" s="82" t="s">
        <v>537</v>
      </c>
      <c r="G1884" s="58">
        <v>20</v>
      </c>
      <c r="H1884" s="71" t="s">
        <v>521</v>
      </c>
      <c r="I1884" s="71" t="s">
        <v>661</v>
      </c>
      <c r="J1884" s="71" t="s">
        <v>588</v>
      </c>
      <c r="K1884" s="71" t="s">
        <v>600</v>
      </c>
      <c r="L1884" s="85">
        <f t="shared" si="431"/>
        <v>46.037500000000001</v>
      </c>
      <c r="M1884" s="85">
        <f t="shared" si="432"/>
        <v>1.27</v>
      </c>
      <c r="N1884" s="71">
        <v>60</v>
      </c>
      <c r="O1884" s="100">
        <f t="shared" si="433"/>
        <v>45.671700000000001</v>
      </c>
      <c r="P1884" s="85">
        <f t="shared" si="434"/>
        <v>0</v>
      </c>
      <c r="Q1884" s="58">
        <f t="shared" si="435"/>
        <v>12.7</v>
      </c>
      <c r="R1884" s="100">
        <f t="shared" si="436"/>
        <v>45.1218</v>
      </c>
      <c r="S1884" s="85">
        <f t="shared" si="437"/>
        <v>0</v>
      </c>
      <c r="T1884" s="58">
        <f t="shared" si="438"/>
        <v>5.0999999999999996</v>
      </c>
      <c r="U1884" s="58">
        <f t="shared" si="439"/>
        <v>3.8</v>
      </c>
      <c r="V1884" s="58">
        <f t="array" ref="V1884">INDEX(AS$11:AS$66,MATCH(C1884&amp;G1884,AO$11:AO$66&amp;AP$11:AP$66,0),0)</f>
        <v>8</v>
      </c>
      <c r="X1884" s="120">
        <f t="shared" si="440"/>
        <v>0.05</v>
      </c>
      <c r="Y1884" s="61">
        <f t="array" ref="Y1884">INDEX($AQ$11:$AR$66,MATCH($C1884&amp;$G1884,$AO$11:$AO$66&amp;$AP$11:$AP$66,0),COUNTIF($AQ$10:$AR$10,"&lt;"&amp;Z1884)+1)</f>
        <v>1.4999999999999999E-4</v>
      </c>
      <c r="Z1884" s="61">
        <f>INDEX(AJ$11:AJ$92,MATCH(F1884,AI$11:AI$92,0))</f>
        <v>1.8125</v>
      </c>
      <c r="AA1884" s="61">
        <f t="array" ref="AA1884">INDEX($AT$11:$AV$66,MATCH($C1884&amp;$G1884,$AO$11:$AO$66&amp;$AP$11:$AP$66,0),COUNTIF($AT$10:$AV$10,"&lt;"&amp;Z1884)+1)</f>
        <v>5.0000000000000001E-4</v>
      </c>
      <c r="AB1884" s="111">
        <f t="shared" si="441"/>
        <v>1.7800240473580835</v>
      </c>
      <c r="AC1884" s="121">
        <f t="array" ref="AC1884">INDEX($AW$11:$BA$66,MATCH($C1884&amp;$G1884,$AO$11:$AO$66&amp;$AP$11:$AP$66,0),COUNTIF($AW$10:$BA$10,"&lt;"&amp;Z1884)+1)</f>
        <v>2.0000000000000001E-4</v>
      </c>
      <c r="AD1884" s="62">
        <v>1.7981</v>
      </c>
      <c r="AE1884" s="61">
        <f t="array" ref="AE1884">INDEX($AT$11:$AV$66,MATCH($C1884&amp;$G1884,$AO$11:$AO$66&amp;$AP$11:$AP$66,0),COUNTIF($AT$10:$AV$10,"&lt;"&amp;AD1884)+1)</f>
        <v>5.0000000000000001E-4</v>
      </c>
      <c r="AF1884" s="111">
        <f t="shared" si="442"/>
        <v>1.776449364905389</v>
      </c>
      <c r="AG1884" s="121">
        <f t="array" ref="AG1884">INDEX($AW$11:$BA$66,MATCH($C1884&amp;$G1884,$AO$11:$AO$66&amp;$AP$11:$AP$66,0),COUNTIF($AW$10:$BA$10,"&lt;"&amp;AD1884)+1)</f>
        <v>2.0000000000000001E-4</v>
      </c>
    </row>
    <row r="1885" spans="2:33" ht="12.75" customHeight="1" x14ac:dyDescent="0.3">
      <c r="B1885" s="81" t="str">
        <f t="shared" si="430"/>
        <v>1 7/8-6 UN</v>
      </c>
      <c r="C1885" s="71" t="s">
        <v>498</v>
      </c>
      <c r="D1885" s="71"/>
      <c r="E1885" s="79" t="s">
        <v>604</v>
      </c>
      <c r="F1885" s="82" t="s">
        <v>693</v>
      </c>
      <c r="G1885" s="58">
        <v>6</v>
      </c>
      <c r="H1885" s="71" t="s">
        <v>521</v>
      </c>
      <c r="I1885" s="71" t="s">
        <v>660</v>
      </c>
      <c r="J1885" s="71" t="s">
        <v>588</v>
      </c>
      <c r="K1885" s="71" t="s">
        <v>600</v>
      </c>
      <c r="L1885" s="85">
        <f t="shared" si="431"/>
        <v>47.561500000000002</v>
      </c>
      <c r="M1885" s="85">
        <f t="shared" si="432"/>
        <v>4.2332999999999998</v>
      </c>
      <c r="N1885" s="71">
        <v>60</v>
      </c>
      <c r="O1885" s="100">
        <f t="shared" si="433"/>
        <v>46.431199999999997</v>
      </c>
      <c r="P1885" s="85">
        <f t="shared" si="434"/>
        <v>0</v>
      </c>
      <c r="Q1885" s="58">
        <f t="shared" si="435"/>
        <v>20.3</v>
      </c>
      <c r="R1885" s="100">
        <f t="shared" si="436"/>
        <v>44.598100000000002</v>
      </c>
      <c r="S1885" s="85">
        <f t="shared" si="437"/>
        <v>0</v>
      </c>
      <c r="T1885" s="58">
        <f t="shared" si="438"/>
        <v>6.4</v>
      </c>
      <c r="U1885" s="58">
        <f t="shared" si="439"/>
        <v>7.6</v>
      </c>
      <c r="V1885" s="58">
        <f t="array" ref="V1885">INDEX(AS$11:AS$66,MATCH(C1885&amp;G1885,AO$11:AO$66&amp;AP$11:AP$66,0),0)</f>
        <v>5</v>
      </c>
      <c r="X1885" s="120">
        <f t="shared" si="440"/>
        <v>0.16666666666666666</v>
      </c>
      <c r="Y1885" s="61">
        <f t="array" ref="Y1885">INDEX($AQ$11:$AR$66,MATCH($C1885&amp;$G1885,$AO$11:$AO$66&amp;$AP$11:$AP$66,0),COUNTIF($AQ$10:$AR$10,"&lt;"&amp;Z1885)+1)</f>
        <v>2.9999999999999997E-4</v>
      </c>
      <c r="Z1885" s="123">
        <v>1.8725000000000001</v>
      </c>
      <c r="AA1885" s="61">
        <f t="array" ref="AA1885">INDEX($AT$11:$AV$66,MATCH($C1885&amp;$G1885,$AO$11:$AO$66&amp;$AP$11:$AP$66,0),COUNTIF($AT$10:$AV$10,"&lt;"&amp;Z1885)+1)</f>
        <v>8.0000000000000004E-4</v>
      </c>
      <c r="AB1885" s="111">
        <f t="shared" si="441"/>
        <v>1.7642468245269454</v>
      </c>
      <c r="AC1885" s="121">
        <f t="array" ref="AC1885">INDEX($AW$11:$BA$66,MATCH($C1885&amp;$G1885,$AO$11:$AO$66&amp;$AP$11:$AP$66,0),COUNTIF($AW$10:$BA$10,"&lt;"&amp;Z1885)+1)</f>
        <v>2.5000000000000001E-4</v>
      </c>
      <c r="AD1885" s="62">
        <v>1.8280000000000001</v>
      </c>
      <c r="AE1885" s="61">
        <f t="array" ref="AE1885">INDEX($AT$11:$AV$66,MATCH($C1885&amp;$G1885,$AO$11:$AO$66&amp;$AP$11:$AP$66,0),COUNTIF($AT$10:$AV$10,"&lt;"&amp;AD1885)+1)</f>
        <v>8.0000000000000004E-4</v>
      </c>
      <c r="AF1885" s="111">
        <f t="shared" si="442"/>
        <v>1.7558312163512968</v>
      </c>
      <c r="AG1885" s="121">
        <f t="array" ref="AG1885">INDEX($AW$11:$BA$66,MATCH($C1885&amp;$G1885,$AO$11:$AO$66&amp;$AP$11:$AP$66,0),COUNTIF($AW$10:$BA$10,"&lt;"&amp;AD1885)+1)</f>
        <v>2.5000000000000001E-4</v>
      </c>
    </row>
    <row r="1886" spans="2:33" ht="12.75" customHeight="1" x14ac:dyDescent="0.3">
      <c r="B1886" s="81" t="str">
        <f t="shared" si="430"/>
        <v>1 7/8-6 UN</v>
      </c>
      <c r="C1886" s="71" t="s">
        <v>498</v>
      </c>
      <c r="D1886" s="71"/>
      <c r="E1886" s="79" t="s">
        <v>604</v>
      </c>
      <c r="F1886" s="82" t="s">
        <v>693</v>
      </c>
      <c r="G1886" s="58">
        <v>6</v>
      </c>
      <c r="H1886" s="71" t="s">
        <v>521</v>
      </c>
      <c r="I1886" s="71" t="s">
        <v>661</v>
      </c>
      <c r="J1886" s="71" t="s">
        <v>588</v>
      </c>
      <c r="K1886" s="71" t="s">
        <v>600</v>
      </c>
      <c r="L1886" s="85">
        <f t="shared" si="431"/>
        <v>47.625</v>
      </c>
      <c r="M1886" s="85">
        <f t="shared" si="432"/>
        <v>4.2332999999999998</v>
      </c>
      <c r="N1886" s="71">
        <v>60</v>
      </c>
      <c r="O1886" s="100">
        <f t="shared" si="433"/>
        <v>46.548000000000002</v>
      </c>
      <c r="P1886" s="85">
        <f t="shared" si="434"/>
        <v>0</v>
      </c>
      <c r="Q1886" s="58">
        <f t="shared" si="435"/>
        <v>20.3</v>
      </c>
      <c r="R1886" s="100">
        <f t="shared" si="436"/>
        <v>44.715000000000003</v>
      </c>
      <c r="S1886" s="85">
        <f t="shared" si="437"/>
        <v>0</v>
      </c>
      <c r="T1886" s="58">
        <f t="shared" si="438"/>
        <v>6.4</v>
      </c>
      <c r="U1886" s="58">
        <f t="shared" si="439"/>
        <v>7.6</v>
      </c>
      <c r="V1886" s="58">
        <f t="array" ref="V1886">INDEX(AS$11:AS$66,MATCH(C1886&amp;G1886,AO$11:AO$66&amp;AP$11:AP$66,0),0)</f>
        <v>5</v>
      </c>
      <c r="X1886" s="120">
        <f t="shared" si="440"/>
        <v>0.16666666666666666</v>
      </c>
      <c r="Y1886" s="61">
        <f t="array" ref="Y1886">INDEX($AQ$11:$AR$66,MATCH($C1886&amp;$G1886,$AO$11:$AO$66&amp;$AP$11:$AP$66,0),COUNTIF($AQ$10:$AR$10,"&lt;"&amp;Z1886)+1)</f>
        <v>2.9999999999999997E-4</v>
      </c>
      <c r="Z1886" s="61">
        <f>INDEX(AJ$11:AJ$92,MATCH(F1886,AI$11:AI$92,0))</f>
        <v>1.875</v>
      </c>
      <c r="AA1886" s="61">
        <f t="array" ref="AA1886">INDEX($AT$11:$AV$66,MATCH($C1886&amp;$G1886,$AO$11:$AO$66&amp;$AP$11:$AP$66,0),COUNTIF($AT$10:$AV$10,"&lt;"&amp;Z1886)+1)</f>
        <v>8.0000000000000004E-4</v>
      </c>
      <c r="AB1886" s="111">
        <f t="shared" si="441"/>
        <v>1.7667468245269453</v>
      </c>
      <c r="AC1886" s="121">
        <f t="array" ref="AC1886">INDEX($AW$11:$BA$66,MATCH($C1886&amp;$G1886,$AO$11:$AO$66&amp;$AP$11:$AP$66,0),COUNTIF($AW$10:$BA$10,"&lt;"&amp;Z1886)+1)</f>
        <v>2.5000000000000001E-4</v>
      </c>
      <c r="AD1886" s="62">
        <v>1.8326</v>
      </c>
      <c r="AE1886" s="61">
        <f t="array" ref="AE1886">INDEX($AT$11:$AV$66,MATCH($C1886&amp;$G1886,$AO$11:$AO$66&amp;$AP$11:$AP$66,0),COUNTIF($AT$10:$AV$10,"&lt;"&amp;AD1886)+1)</f>
        <v>8.0000000000000004E-4</v>
      </c>
      <c r="AF1886" s="111">
        <f t="shared" si="442"/>
        <v>1.7604312163512967</v>
      </c>
      <c r="AG1886" s="121">
        <f t="array" ref="AG1886">INDEX($AW$11:$BA$66,MATCH($C1886&amp;$G1886,$AO$11:$AO$66&amp;$AP$11:$AP$66,0),COUNTIF($AW$10:$BA$10,"&lt;"&amp;AD1886)+1)</f>
        <v>2.5000000000000001E-4</v>
      </c>
    </row>
    <row r="1887" spans="2:33" ht="12.75" customHeight="1" x14ac:dyDescent="0.3">
      <c r="B1887" s="81" t="str">
        <f t="shared" si="430"/>
        <v>1 7/8-8 UN</v>
      </c>
      <c r="C1887" s="71" t="s">
        <v>498</v>
      </c>
      <c r="D1887" s="71"/>
      <c r="E1887" s="79" t="s">
        <v>604</v>
      </c>
      <c r="F1887" s="82" t="s">
        <v>693</v>
      </c>
      <c r="G1887" s="58">
        <v>8</v>
      </c>
      <c r="H1887" s="71" t="s">
        <v>521</v>
      </c>
      <c r="I1887" s="71" t="s">
        <v>660</v>
      </c>
      <c r="J1887" s="71" t="s">
        <v>588</v>
      </c>
      <c r="K1887" s="71" t="s">
        <v>600</v>
      </c>
      <c r="L1887" s="85">
        <f t="shared" si="431"/>
        <v>47.566600000000001</v>
      </c>
      <c r="M1887" s="85">
        <f t="shared" si="432"/>
        <v>3.1749999999999998</v>
      </c>
      <c r="N1887" s="71">
        <v>60</v>
      </c>
      <c r="O1887" s="100">
        <f t="shared" si="433"/>
        <v>46.682699999999997</v>
      </c>
      <c r="P1887" s="85">
        <f t="shared" si="434"/>
        <v>0</v>
      </c>
      <c r="Q1887" s="58">
        <f t="shared" si="435"/>
        <v>17.8</v>
      </c>
      <c r="R1887" s="100">
        <f t="shared" si="436"/>
        <v>45.3078</v>
      </c>
      <c r="S1887" s="85">
        <f t="shared" si="437"/>
        <v>0</v>
      </c>
      <c r="T1887" s="58">
        <f t="shared" si="438"/>
        <v>6.4</v>
      </c>
      <c r="U1887" s="58">
        <f t="shared" si="439"/>
        <v>6.4</v>
      </c>
      <c r="V1887" s="58">
        <f t="array" ref="V1887">INDEX(AS$11:AS$66,MATCH(C1887&amp;G1887,AO$11:AO$66&amp;AP$11:AP$66,0),0)</f>
        <v>5</v>
      </c>
      <c r="X1887" s="120">
        <f t="shared" si="440"/>
        <v>0.125</v>
      </c>
      <c r="Y1887" s="61">
        <f t="array" ref="Y1887">INDEX($AQ$11:$AR$66,MATCH($C1887&amp;$G1887,$AO$11:$AO$66&amp;$AP$11:$AP$66,0),COUNTIF($AQ$10:$AR$10,"&lt;"&amp;Z1887)+1)</f>
        <v>2.5000000000000001E-4</v>
      </c>
      <c r="Z1887" s="123">
        <v>1.8727</v>
      </c>
      <c r="AA1887" s="61">
        <f t="array" ref="AA1887">INDEX($AT$11:$AV$66,MATCH($C1887&amp;$G1887,$AO$11:$AO$66&amp;$AP$11:$AP$66,0),COUNTIF($AT$10:$AV$10,"&lt;"&amp;Z1887)+1)</f>
        <v>6.9999999999999999E-4</v>
      </c>
      <c r="AB1887" s="111">
        <f t="shared" si="441"/>
        <v>1.7915101183952089</v>
      </c>
      <c r="AC1887" s="121">
        <f t="array" ref="AC1887">INDEX($AW$11:$BA$66,MATCH($C1887&amp;$G1887,$AO$11:$AO$66&amp;$AP$11:$AP$66,0),COUNTIF($AW$10:$BA$10,"&lt;"&amp;Z1887)+1)</f>
        <v>2.5000000000000001E-4</v>
      </c>
      <c r="AD1887" s="62">
        <v>1.8379000000000001</v>
      </c>
      <c r="AE1887" s="61">
        <f t="array" ref="AE1887">INDEX($AT$11:$AV$66,MATCH($C1887&amp;$G1887,$AO$11:$AO$66&amp;$AP$11:$AP$66,0),COUNTIF($AT$10:$AV$10,"&lt;"&amp;AD1887)+1)</f>
        <v>6.9999999999999999E-4</v>
      </c>
      <c r="AF1887" s="111">
        <f t="shared" si="442"/>
        <v>1.7837734122634727</v>
      </c>
      <c r="AG1887" s="121">
        <f t="array" ref="AG1887">INDEX($AW$11:$BA$66,MATCH($C1887&amp;$G1887,$AO$11:$AO$66&amp;$AP$11:$AP$66,0),COUNTIF($AW$10:$BA$10,"&lt;"&amp;AD1887)+1)</f>
        <v>2.5000000000000001E-4</v>
      </c>
    </row>
    <row r="1888" spans="2:33" ht="12.75" customHeight="1" x14ac:dyDescent="0.3">
      <c r="B1888" s="81" t="str">
        <f t="shared" si="430"/>
        <v>1 7/8-8 UN</v>
      </c>
      <c r="C1888" s="71" t="s">
        <v>498</v>
      </c>
      <c r="D1888" s="71"/>
      <c r="E1888" s="79" t="s">
        <v>604</v>
      </c>
      <c r="F1888" s="82" t="s">
        <v>693</v>
      </c>
      <c r="G1888" s="58">
        <v>8</v>
      </c>
      <c r="H1888" s="71" t="s">
        <v>521</v>
      </c>
      <c r="I1888" s="71" t="s">
        <v>661</v>
      </c>
      <c r="J1888" s="71" t="s">
        <v>588</v>
      </c>
      <c r="K1888" s="71" t="s">
        <v>600</v>
      </c>
      <c r="L1888" s="85">
        <f t="shared" si="431"/>
        <v>47.625</v>
      </c>
      <c r="M1888" s="85">
        <f t="shared" si="432"/>
        <v>3.1749999999999998</v>
      </c>
      <c r="N1888" s="71">
        <v>60</v>
      </c>
      <c r="O1888" s="100">
        <f t="shared" si="433"/>
        <v>46.791899999999998</v>
      </c>
      <c r="P1888" s="85">
        <f t="shared" si="434"/>
        <v>0</v>
      </c>
      <c r="Q1888" s="58">
        <f t="shared" si="435"/>
        <v>17.8</v>
      </c>
      <c r="R1888" s="100">
        <f t="shared" si="436"/>
        <v>45.417099999999998</v>
      </c>
      <c r="S1888" s="85">
        <f t="shared" si="437"/>
        <v>0</v>
      </c>
      <c r="T1888" s="58">
        <f t="shared" si="438"/>
        <v>6.4</v>
      </c>
      <c r="U1888" s="58">
        <f t="shared" si="439"/>
        <v>6.4</v>
      </c>
      <c r="V1888" s="58">
        <f t="array" ref="V1888">INDEX(AS$11:AS$66,MATCH(C1888&amp;G1888,AO$11:AO$66&amp;AP$11:AP$66,0),0)</f>
        <v>5</v>
      </c>
      <c r="X1888" s="120">
        <f t="shared" si="440"/>
        <v>0.125</v>
      </c>
      <c r="Y1888" s="61">
        <f t="array" ref="Y1888">INDEX($AQ$11:$AR$66,MATCH($C1888&amp;$G1888,$AO$11:$AO$66&amp;$AP$11:$AP$66,0),COUNTIF($AQ$10:$AR$10,"&lt;"&amp;Z1888)+1)</f>
        <v>2.5000000000000001E-4</v>
      </c>
      <c r="Z1888" s="61">
        <f>INDEX(AJ$11:AJ$92,MATCH(F1888,AI$11:AI$92,0))</f>
        <v>1.875</v>
      </c>
      <c r="AA1888" s="61">
        <f t="array" ref="AA1888">INDEX($AT$11:$AV$66,MATCH($C1888&amp;$G1888,$AO$11:$AO$66&amp;$AP$11:$AP$66,0),COUNTIF($AT$10:$AV$10,"&lt;"&amp;Z1888)+1)</f>
        <v>6.9999999999999999E-4</v>
      </c>
      <c r="AB1888" s="111">
        <f t="shared" si="441"/>
        <v>1.7938101183952089</v>
      </c>
      <c r="AC1888" s="121">
        <f t="array" ref="AC1888">INDEX($AW$11:$BA$66,MATCH($C1888&amp;$G1888,$AO$11:$AO$66&amp;$AP$11:$AP$66,0),COUNTIF($AW$10:$BA$10,"&lt;"&amp;Z1888)+1)</f>
        <v>2.5000000000000001E-4</v>
      </c>
      <c r="AD1888" s="62">
        <v>1.8422000000000001</v>
      </c>
      <c r="AE1888" s="61">
        <f t="array" ref="AE1888">INDEX($AT$11:$AV$66,MATCH($C1888&amp;$G1888,$AO$11:$AO$66&amp;$AP$11:$AP$66,0),COUNTIF($AT$10:$AV$10,"&lt;"&amp;AD1888)+1)</f>
        <v>6.9999999999999999E-4</v>
      </c>
      <c r="AF1888" s="111">
        <f t="shared" si="442"/>
        <v>1.7880734122634727</v>
      </c>
      <c r="AG1888" s="121">
        <f t="array" ref="AG1888">INDEX($AW$11:$BA$66,MATCH($C1888&amp;$G1888,$AO$11:$AO$66&amp;$AP$11:$AP$66,0),COUNTIF($AW$10:$BA$10,"&lt;"&amp;AD1888)+1)</f>
        <v>2.5000000000000001E-4</v>
      </c>
    </row>
    <row r="1889" spans="2:33" ht="12.75" customHeight="1" x14ac:dyDescent="0.3">
      <c r="B1889" s="81" t="str">
        <f t="shared" si="430"/>
        <v>1 7/8-12 UN</v>
      </c>
      <c r="C1889" s="71" t="s">
        <v>498</v>
      </c>
      <c r="D1889" s="71"/>
      <c r="E1889" s="79" t="s">
        <v>604</v>
      </c>
      <c r="F1889" s="82" t="s">
        <v>693</v>
      </c>
      <c r="G1889" s="58">
        <v>12</v>
      </c>
      <c r="H1889" s="71" t="s">
        <v>521</v>
      </c>
      <c r="I1889" s="71" t="s">
        <v>660</v>
      </c>
      <c r="J1889" s="71" t="s">
        <v>588</v>
      </c>
      <c r="K1889" s="71" t="s">
        <v>600</v>
      </c>
      <c r="L1889" s="85">
        <f t="shared" si="431"/>
        <v>47.579300000000003</v>
      </c>
      <c r="M1889" s="85">
        <f t="shared" si="432"/>
        <v>2.1166999999999998</v>
      </c>
      <c r="N1889" s="71">
        <v>60</v>
      </c>
      <c r="O1889" s="100">
        <f t="shared" si="433"/>
        <v>46.969700000000003</v>
      </c>
      <c r="P1889" s="85">
        <f t="shared" si="434"/>
        <v>0</v>
      </c>
      <c r="Q1889" s="58">
        <f t="shared" si="435"/>
        <v>15.2</v>
      </c>
      <c r="R1889" s="100">
        <f t="shared" si="436"/>
        <v>46.053100000000001</v>
      </c>
      <c r="S1889" s="85">
        <f t="shared" si="437"/>
        <v>0</v>
      </c>
      <c r="T1889" s="58">
        <f t="shared" si="438"/>
        <v>6.4</v>
      </c>
      <c r="U1889" s="58">
        <f t="shared" si="439"/>
        <v>5.0999999999999996</v>
      </c>
      <c r="V1889" s="58">
        <f t="array" ref="V1889">INDEX(AS$11:AS$66,MATCH(C1889&amp;G1889,AO$11:AO$66&amp;AP$11:AP$66,0),0)</f>
        <v>6</v>
      </c>
      <c r="X1889" s="120">
        <f t="shared" si="440"/>
        <v>8.3333333333333329E-2</v>
      </c>
      <c r="Y1889" s="61">
        <f t="array" ref="Y1889">INDEX($AQ$11:$AR$66,MATCH($C1889&amp;$G1889,$AO$11:$AO$66&amp;$AP$11:$AP$66,0),COUNTIF($AQ$10:$AR$10,"&lt;"&amp;Z1889)+1)</f>
        <v>2.0000000000000001E-4</v>
      </c>
      <c r="Z1889" s="123">
        <v>1.8732</v>
      </c>
      <c r="AA1889" s="61">
        <f t="array" ref="AA1889">INDEX($AT$11:$AV$66,MATCH($C1889&amp;$G1889,$AO$11:$AO$66&amp;$AP$11:$AP$66,0),COUNTIF($AT$10:$AV$10,"&lt;"&amp;Z1889)+1)</f>
        <v>5.9999999999999995E-4</v>
      </c>
      <c r="AB1889" s="111">
        <f t="shared" si="441"/>
        <v>1.8190734122634726</v>
      </c>
      <c r="AC1889" s="121">
        <f t="array" ref="AC1889">INDEX($AW$11:$BA$66,MATCH($C1889&amp;$G1889,$AO$11:$AO$66&amp;$AP$11:$AP$66,0),COUNTIF($AW$10:$BA$10,"&lt;"&amp;Z1889)+1)</f>
        <v>2.5000000000000001E-4</v>
      </c>
      <c r="AD1889" s="62">
        <v>1.8492</v>
      </c>
      <c r="AE1889" s="61">
        <f t="array" ref="AE1889">INDEX($AT$11:$AV$66,MATCH($C1889&amp;$G1889,$AO$11:$AO$66&amp;$AP$11:$AP$66,0),COUNTIF($AT$10:$AV$10,"&lt;"&amp;AD1889)+1)</f>
        <v>5.9999999999999995E-4</v>
      </c>
      <c r="AF1889" s="111">
        <f t="shared" si="442"/>
        <v>1.8131156081756483</v>
      </c>
      <c r="AG1889" s="121">
        <f t="array" ref="AG1889">INDEX($AW$11:$BA$66,MATCH($C1889&amp;$G1889,$AO$11:$AO$66&amp;$AP$11:$AP$66,0),COUNTIF($AW$10:$BA$10,"&lt;"&amp;AD1889)+1)</f>
        <v>2.5000000000000001E-4</v>
      </c>
    </row>
    <row r="1890" spans="2:33" ht="12.75" customHeight="1" x14ac:dyDescent="0.3">
      <c r="B1890" s="81" t="str">
        <f t="shared" si="430"/>
        <v>1 7/8-12 UN</v>
      </c>
      <c r="C1890" s="71" t="s">
        <v>498</v>
      </c>
      <c r="D1890" s="71"/>
      <c r="E1890" s="79" t="s">
        <v>604</v>
      </c>
      <c r="F1890" s="82" t="s">
        <v>693</v>
      </c>
      <c r="G1890" s="58">
        <v>12</v>
      </c>
      <c r="H1890" s="71" t="s">
        <v>521</v>
      </c>
      <c r="I1890" s="71" t="s">
        <v>661</v>
      </c>
      <c r="J1890" s="71" t="s">
        <v>588</v>
      </c>
      <c r="K1890" s="71" t="s">
        <v>600</v>
      </c>
      <c r="L1890" s="85">
        <f t="shared" si="431"/>
        <v>47.625</v>
      </c>
      <c r="M1890" s="85">
        <f t="shared" si="432"/>
        <v>2.1166999999999998</v>
      </c>
      <c r="N1890" s="71">
        <v>60</v>
      </c>
      <c r="O1890" s="100">
        <f t="shared" si="433"/>
        <v>47.0535</v>
      </c>
      <c r="P1890" s="85">
        <f t="shared" si="434"/>
        <v>0</v>
      </c>
      <c r="Q1890" s="58">
        <f t="shared" si="435"/>
        <v>15.2</v>
      </c>
      <c r="R1890" s="100">
        <f t="shared" si="436"/>
        <v>46.137</v>
      </c>
      <c r="S1890" s="85">
        <f t="shared" si="437"/>
        <v>0</v>
      </c>
      <c r="T1890" s="58">
        <f t="shared" si="438"/>
        <v>6.4</v>
      </c>
      <c r="U1890" s="58">
        <f t="shared" si="439"/>
        <v>5.0999999999999996</v>
      </c>
      <c r="V1890" s="58">
        <f t="array" ref="V1890">INDEX(AS$11:AS$66,MATCH(C1890&amp;G1890,AO$11:AO$66&amp;AP$11:AP$66,0),0)</f>
        <v>6</v>
      </c>
      <c r="X1890" s="120">
        <f t="shared" si="440"/>
        <v>8.3333333333333329E-2</v>
      </c>
      <c r="Y1890" s="61">
        <f t="array" ref="Y1890">INDEX($AQ$11:$AR$66,MATCH($C1890&amp;$G1890,$AO$11:$AO$66&amp;$AP$11:$AP$66,0),COUNTIF($AQ$10:$AR$10,"&lt;"&amp;Z1890)+1)</f>
        <v>2.0000000000000001E-4</v>
      </c>
      <c r="Z1890" s="61">
        <f>INDEX(AJ$11:AJ$92,MATCH(F1890,AI$11:AI$92,0))</f>
        <v>1.875</v>
      </c>
      <c r="AA1890" s="61">
        <f t="array" ref="AA1890">INDEX($AT$11:$AV$66,MATCH($C1890&amp;$G1890,$AO$11:$AO$66&amp;$AP$11:$AP$66,0),COUNTIF($AT$10:$AV$10,"&lt;"&amp;Z1890)+1)</f>
        <v>5.9999999999999995E-4</v>
      </c>
      <c r="AB1890" s="111">
        <f t="shared" si="441"/>
        <v>1.8208734122634727</v>
      </c>
      <c r="AC1890" s="121">
        <f t="array" ref="AC1890">INDEX($AW$11:$BA$66,MATCH($C1890&amp;$G1890,$AO$11:$AO$66&amp;$AP$11:$AP$66,0),COUNTIF($AW$10:$BA$10,"&lt;"&amp;Z1890)+1)</f>
        <v>2.5000000000000001E-4</v>
      </c>
      <c r="AD1890" s="62">
        <v>1.8525</v>
      </c>
      <c r="AE1890" s="61">
        <f t="array" ref="AE1890">INDEX($AT$11:$AV$66,MATCH($C1890&amp;$G1890,$AO$11:$AO$66&amp;$AP$11:$AP$66,0),COUNTIF($AT$10:$AV$10,"&lt;"&amp;AD1890)+1)</f>
        <v>5.9999999999999995E-4</v>
      </c>
      <c r="AF1890" s="111">
        <f t="shared" si="442"/>
        <v>1.8164156081756484</v>
      </c>
      <c r="AG1890" s="121">
        <f t="array" ref="AG1890">INDEX($AW$11:$BA$66,MATCH($C1890&amp;$G1890,$AO$11:$AO$66&amp;$AP$11:$AP$66,0),COUNTIF($AW$10:$BA$10,"&lt;"&amp;AD1890)+1)</f>
        <v>2.5000000000000001E-4</v>
      </c>
    </row>
    <row r="1891" spans="2:33" ht="12.75" customHeight="1" x14ac:dyDescent="0.3">
      <c r="B1891" s="81" t="str">
        <f t="shared" si="430"/>
        <v>1 7/8-16 UN</v>
      </c>
      <c r="C1891" s="71" t="s">
        <v>498</v>
      </c>
      <c r="D1891" s="71"/>
      <c r="E1891" s="79" t="s">
        <v>604</v>
      </c>
      <c r="F1891" s="82" t="s">
        <v>693</v>
      </c>
      <c r="G1891" s="58">
        <v>16</v>
      </c>
      <c r="H1891" s="71" t="s">
        <v>521</v>
      </c>
      <c r="I1891" s="71" t="s">
        <v>660</v>
      </c>
      <c r="J1891" s="71" t="s">
        <v>588</v>
      </c>
      <c r="K1891" s="71" t="s">
        <v>600</v>
      </c>
      <c r="L1891" s="85">
        <f t="shared" si="431"/>
        <v>47.584400000000002</v>
      </c>
      <c r="M1891" s="85">
        <f t="shared" si="432"/>
        <v>1.5874999999999999</v>
      </c>
      <c r="N1891" s="71">
        <v>60</v>
      </c>
      <c r="O1891" s="100">
        <f t="shared" si="433"/>
        <v>47.1068</v>
      </c>
      <c r="P1891" s="85">
        <f t="shared" si="434"/>
        <v>0</v>
      </c>
      <c r="Q1891" s="58">
        <f t="shared" si="435"/>
        <v>15.2</v>
      </c>
      <c r="R1891" s="100">
        <f t="shared" si="436"/>
        <v>46.419400000000003</v>
      </c>
      <c r="S1891" s="85">
        <f t="shared" si="437"/>
        <v>0</v>
      </c>
      <c r="T1891" s="58">
        <f t="shared" si="438"/>
        <v>6.4</v>
      </c>
      <c r="U1891" s="58">
        <f t="shared" si="439"/>
        <v>3.8</v>
      </c>
      <c r="V1891" s="58">
        <f t="array" ref="V1891">INDEX(AS$11:AS$66,MATCH(C1891&amp;G1891,AO$11:AO$66&amp;AP$11:AP$66,0),0)</f>
        <v>8</v>
      </c>
      <c r="X1891" s="120">
        <f t="shared" si="440"/>
        <v>6.25E-2</v>
      </c>
      <c r="Y1891" s="61">
        <f t="array" ref="Y1891">INDEX($AQ$11:$AR$66,MATCH($C1891&amp;$G1891,$AO$11:$AO$66&amp;$AP$11:$AP$66,0),COUNTIF($AQ$10:$AR$10,"&lt;"&amp;Z1891)+1)</f>
        <v>1.4999999999999999E-4</v>
      </c>
      <c r="Z1891" s="123">
        <v>1.8734</v>
      </c>
      <c r="AA1891" s="61">
        <f t="array" ref="AA1891">INDEX($AT$11:$AV$66,MATCH($C1891&amp;$G1891,$AO$11:$AO$66&amp;$AP$11:$AP$66,0),COUNTIF($AT$10:$AV$10,"&lt;"&amp;Z1891)+1)</f>
        <v>5.9999999999999995E-4</v>
      </c>
      <c r="AB1891" s="111">
        <f t="shared" si="441"/>
        <v>1.8328050591976044</v>
      </c>
      <c r="AC1891" s="121">
        <f t="array" ref="AC1891">INDEX($AW$11:$BA$66,MATCH($C1891&amp;$G1891,$AO$11:$AO$66&amp;$AP$11:$AP$66,0),COUNTIF($AW$10:$BA$10,"&lt;"&amp;Z1891)+1)</f>
        <v>2.5000000000000001E-4</v>
      </c>
      <c r="AD1891" s="62">
        <v>1.8546</v>
      </c>
      <c r="AE1891" s="61">
        <f t="array" ref="AE1891">INDEX($AT$11:$AV$66,MATCH($C1891&amp;$G1891,$AO$11:$AO$66&amp;$AP$11:$AP$66,0),COUNTIF($AT$10:$AV$10,"&lt;"&amp;AD1891)+1)</f>
        <v>5.9999999999999995E-4</v>
      </c>
      <c r="AF1891" s="111">
        <f t="shared" si="442"/>
        <v>1.8275367061317362</v>
      </c>
      <c r="AG1891" s="121">
        <f t="array" ref="AG1891">INDEX($AW$11:$BA$66,MATCH($C1891&amp;$G1891,$AO$11:$AO$66&amp;$AP$11:$AP$66,0),COUNTIF($AW$10:$BA$10,"&lt;"&amp;AD1891)+1)</f>
        <v>2.5000000000000001E-4</v>
      </c>
    </row>
    <row r="1892" spans="2:33" ht="12.75" customHeight="1" x14ac:dyDescent="0.3">
      <c r="B1892" s="81" t="str">
        <f t="shared" si="430"/>
        <v>1 7/8-16 UN</v>
      </c>
      <c r="C1892" s="71" t="s">
        <v>498</v>
      </c>
      <c r="D1892" s="71"/>
      <c r="E1892" s="79" t="s">
        <v>604</v>
      </c>
      <c r="F1892" s="82" t="s">
        <v>693</v>
      </c>
      <c r="G1892" s="58">
        <v>16</v>
      </c>
      <c r="H1892" s="71" t="s">
        <v>521</v>
      </c>
      <c r="I1892" s="71" t="s">
        <v>661</v>
      </c>
      <c r="J1892" s="71" t="s">
        <v>588</v>
      </c>
      <c r="K1892" s="71" t="s">
        <v>600</v>
      </c>
      <c r="L1892" s="85">
        <f t="shared" si="431"/>
        <v>47.625</v>
      </c>
      <c r="M1892" s="85">
        <f t="shared" si="432"/>
        <v>1.5874999999999999</v>
      </c>
      <c r="N1892" s="71">
        <v>60</v>
      </c>
      <c r="O1892" s="100">
        <f t="shared" si="433"/>
        <v>47.180500000000002</v>
      </c>
      <c r="P1892" s="85">
        <f t="shared" si="434"/>
        <v>0</v>
      </c>
      <c r="Q1892" s="58">
        <f t="shared" si="435"/>
        <v>15.2</v>
      </c>
      <c r="R1892" s="100">
        <f t="shared" si="436"/>
        <v>46.493099999999998</v>
      </c>
      <c r="S1892" s="85">
        <f t="shared" si="437"/>
        <v>0</v>
      </c>
      <c r="T1892" s="58">
        <f t="shared" si="438"/>
        <v>6.4</v>
      </c>
      <c r="U1892" s="58">
        <f t="shared" si="439"/>
        <v>3.8</v>
      </c>
      <c r="V1892" s="58">
        <f t="array" ref="V1892">INDEX(AS$11:AS$66,MATCH(C1892&amp;G1892,AO$11:AO$66&amp;AP$11:AP$66,0),0)</f>
        <v>8</v>
      </c>
      <c r="X1892" s="120">
        <f t="shared" si="440"/>
        <v>6.25E-2</v>
      </c>
      <c r="Y1892" s="61">
        <f t="array" ref="Y1892">INDEX($AQ$11:$AR$66,MATCH($C1892&amp;$G1892,$AO$11:$AO$66&amp;$AP$11:$AP$66,0),COUNTIF($AQ$10:$AR$10,"&lt;"&amp;Z1892)+1)</f>
        <v>1.4999999999999999E-4</v>
      </c>
      <c r="Z1892" s="61">
        <f>INDEX(AJ$11:AJ$92,MATCH(F1892,AI$11:AI$92,0))</f>
        <v>1.875</v>
      </c>
      <c r="AA1892" s="61">
        <f t="array" ref="AA1892">INDEX($AT$11:$AV$66,MATCH($C1892&amp;$G1892,$AO$11:$AO$66&amp;$AP$11:$AP$66,0),COUNTIF($AT$10:$AV$10,"&lt;"&amp;Z1892)+1)</f>
        <v>5.9999999999999995E-4</v>
      </c>
      <c r="AB1892" s="111">
        <f t="shared" si="441"/>
        <v>1.8344050591976044</v>
      </c>
      <c r="AC1892" s="121">
        <f t="array" ref="AC1892">INDEX($AW$11:$BA$66,MATCH($C1892&amp;$G1892,$AO$11:$AO$66&amp;$AP$11:$AP$66,0),COUNTIF($AW$10:$BA$10,"&lt;"&amp;Z1892)+1)</f>
        <v>2.5000000000000001E-4</v>
      </c>
      <c r="AD1892" s="62">
        <v>1.8574999999999999</v>
      </c>
      <c r="AE1892" s="61">
        <f t="array" ref="AE1892">INDEX($AT$11:$AV$66,MATCH($C1892&amp;$G1892,$AO$11:$AO$66&amp;$AP$11:$AP$66,0),COUNTIF($AT$10:$AV$10,"&lt;"&amp;AD1892)+1)</f>
        <v>5.9999999999999995E-4</v>
      </c>
      <c r="AF1892" s="111">
        <f t="shared" si="442"/>
        <v>1.8304367061317361</v>
      </c>
      <c r="AG1892" s="121">
        <f t="array" ref="AG1892">INDEX($AW$11:$BA$66,MATCH($C1892&amp;$G1892,$AO$11:$AO$66&amp;$AP$11:$AP$66,0),COUNTIF($AW$10:$BA$10,"&lt;"&amp;AD1892)+1)</f>
        <v>2.5000000000000001E-4</v>
      </c>
    </row>
    <row r="1893" spans="2:33" ht="12.75" customHeight="1" x14ac:dyDescent="0.3">
      <c r="B1893" s="81" t="str">
        <f t="shared" si="430"/>
        <v>1 7/8-20 UN</v>
      </c>
      <c r="C1893" s="71" t="s">
        <v>498</v>
      </c>
      <c r="D1893" s="71"/>
      <c r="E1893" s="79" t="s">
        <v>604</v>
      </c>
      <c r="F1893" s="82" t="s">
        <v>693</v>
      </c>
      <c r="G1893" s="58">
        <v>20</v>
      </c>
      <c r="H1893" s="71" t="s">
        <v>521</v>
      </c>
      <c r="I1893" s="71" t="s">
        <v>660</v>
      </c>
      <c r="J1893" s="71" t="s">
        <v>588</v>
      </c>
      <c r="K1893" s="71" t="s">
        <v>600</v>
      </c>
      <c r="L1893" s="85">
        <f t="shared" si="431"/>
        <v>47.5869</v>
      </c>
      <c r="M1893" s="85">
        <f t="shared" si="432"/>
        <v>1.27</v>
      </c>
      <c r="N1893" s="71">
        <v>60</v>
      </c>
      <c r="O1893" s="100">
        <f t="shared" si="433"/>
        <v>47.1907</v>
      </c>
      <c r="P1893" s="85">
        <f t="shared" si="434"/>
        <v>0</v>
      </c>
      <c r="Q1893" s="58">
        <f t="shared" si="435"/>
        <v>12.7</v>
      </c>
      <c r="R1893" s="100">
        <f t="shared" si="436"/>
        <v>46.640700000000002</v>
      </c>
      <c r="S1893" s="85">
        <f t="shared" si="437"/>
        <v>0</v>
      </c>
      <c r="T1893" s="58">
        <f t="shared" si="438"/>
        <v>5.0999999999999996</v>
      </c>
      <c r="U1893" s="58">
        <f t="shared" si="439"/>
        <v>3.8</v>
      </c>
      <c r="V1893" s="58">
        <f t="array" ref="V1893">INDEX(AS$11:AS$66,MATCH(C1893&amp;G1893,AO$11:AO$66&amp;AP$11:AP$66,0),0)</f>
        <v>8</v>
      </c>
      <c r="X1893" s="120">
        <f t="shared" si="440"/>
        <v>0.05</v>
      </c>
      <c r="Y1893" s="61">
        <f t="array" ref="Y1893">INDEX($AQ$11:$AR$66,MATCH($C1893&amp;$G1893,$AO$11:$AO$66&amp;$AP$11:$AP$66,0),COUNTIF($AQ$10:$AR$10,"&lt;"&amp;Z1893)+1)</f>
        <v>1.4999999999999999E-4</v>
      </c>
      <c r="Z1893" s="123">
        <v>1.8734999999999999</v>
      </c>
      <c r="AA1893" s="61">
        <f t="array" ref="AA1893">INDEX($AT$11:$AV$66,MATCH($C1893&amp;$G1893,$AO$11:$AO$66&amp;$AP$11:$AP$66,0),COUNTIF($AT$10:$AV$10,"&lt;"&amp;Z1893)+1)</f>
        <v>5.0000000000000001E-4</v>
      </c>
      <c r="AB1893" s="111">
        <f t="shared" si="441"/>
        <v>1.8410240473580834</v>
      </c>
      <c r="AC1893" s="121">
        <f t="array" ref="AC1893">INDEX($AW$11:$BA$66,MATCH($C1893&amp;$G1893,$AO$11:$AO$66&amp;$AP$11:$AP$66,0),COUNTIF($AW$10:$BA$10,"&lt;"&amp;Z1893)+1)</f>
        <v>2.0000000000000001E-4</v>
      </c>
      <c r="AD1893" s="62">
        <v>1.8579000000000001</v>
      </c>
      <c r="AE1893" s="61">
        <f t="array" ref="AE1893">INDEX($AT$11:$AV$66,MATCH($C1893&amp;$G1893,$AO$11:$AO$66&amp;$AP$11:$AP$66,0),COUNTIF($AT$10:$AV$10,"&lt;"&amp;AD1893)+1)</f>
        <v>5.0000000000000001E-4</v>
      </c>
      <c r="AF1893" s="111">
        <f t="shared" si="442"/>
        <v>1.836249364905389</v>
      </c>
      <c r="AG1893" s="121">
        <f t="array" ref="AG1893">INDEX($AW$11:$BA$66,MATCH($C1893&amp;$G1893,$AO$11:$AO$66&amp;$AP$11:$AP$66,0),COUNTIF($AW$10:$BA$10,"&lt;"&amp;AD1893)+1)</f>
        <v>2.0000000000000001E-4</v>
      </c>
    </row>
    <row r="1894" spans="2:33" ht="12.75" customHeight="1" x14ac:dyDescent="0.3">
      <c r="B1894" s="81" t="str">
        <f t="shared" si="430"/>
        <v>1 7/8-20 UN</v>
      </c>
      <c r="C1894" s="71" t="s">
        <v>498</v>
      </c>
      <c r="D1894" s="71"/>
      <c r="E1894" s="79" t="s">
        <v>604</v>
      </c>
      <c r="F1894" s="82" t="s">
        <v>693</v>
      </c>
      <c r="G1894" s="58">
        <v>20</v>
      </c>
      <c r="H1894" s="71" t="s">
        <v>521</v>
      </c>
      <c r="I1894" s="71" t="s">
        <v>661</v>
      </c>
      <c r="J1894" s="71" t="s">
        <v>588</v>
      </c>
      <c r="K1894" s="71" t="s">
        <v>600</v>
      </c>
      <c r="L1894" s="85">
        <f t="shared" si="431"/>
        <v>47.625</v>
      </c>
      <c r="M1894" s="85">
        <f t="shared" si="432"/>
        <v>1.27</v>
      </c>
      <c r="N1894" s="71">
        <v>60</v>
      </c>
      <c r="O1894" s="100">
        <f t="shared" si="433"/>
        <v>47.2592</v>
      </c>
      <c r="P1894" s="85">
        <f t="shared" si="434"/>
        <v>0</v>
      </c>
      <c r="Q1894" s="58">
        <f t="shared" si="435"/>
        <v>12.7</v>
      </c>
      <c r="R1894" s="100">
        <f t="shared" si="436"/>
        <v>46.709299999999999</v>
      </c>
      <c r="S1894" s="85">
        <f t="shared" si="437"/>
        <v>0</v>
      </c>
      <c r="T1894" s="58">
        <f t="shared" si="438"/>
        <v>5.0999999999999996</v>
      </c>
      <c r="U1894" s="58">
        <f t="shared" si="439"/>
        <v>3.8</v>
      </c>
      <c r="V1894" s="58">
        <f t="array" ref="V1894">INDEX(AS$11:AS$66,MATCH(C1894&amp;G1894,AO$11:AO$66&amp;AP$11:AP$66,0),0)</f>
        <v>8</v>
      </c>
      <c r="X1894" s="120">
        <f t="shared" si="440"/>
        <v>0.05</v>
      </c>
      <c r="Y1894" s="61">
        <f t="array" ref="Y1894">INDEX($AQ$11:$AR$66,MATCH($C1894&amp;$G1894,$AO$11:$AO$66&amp;$AP$11:$AP$66,0),COUNTIF($AQ$10:$AR$10,"&lt;"&amp;Z1894)+1)</f>
        <v>1.4999999999999999E-4</v>
      </c>
      <c r="Z1894" s="61">
        <f>INDEX(AJ$11:AJ$92,MATCH(F1894,AI$11:AI$92,0))</f>
        <v>1.875</v>
      </c>
      <c r="AA1894" s="61">
        <f t="array" ref="AA1894">INDEX($AT$11:$AV$66,MATCH($C1894&amp;$G1894,$AO$11:$AO$66&amp;$AP$11:$AP$66,0),COUNTIF($AT$10:$AV$10,"&lt;"&amp;Z1894)+1)</f>
        <v>5.0000000000000001E-4</v>
      </c>
      <c r="AB1894" s="111">
        <f t="shared" si="441"/>
        <v>1.8425240473580835</v>
      </c>
      <c r="AC1894" s="121">
        <f t="array" ref="AC1894">INDEX($AW$11:$BA$66,MATCH($C1894&amp;$G1894,$AO$11:$AO$66&amp;$AP$11:$AP$66,0),COUNTIF($AW$10:$BA$10,"&lt;"&amp;Z1894)+1)</f>
        <v>2.0000000000000001E-4</v>
      </c>
      <c r="AD1894" s="62">
        <v>1.8606</v>
      </c>
      <c r="AE1894" s="61">
        <f t="array" ref="AE1894">INDEX($AT$11:$AV$66,MATCH($C1894&amp;$G1894,$AO$11:$AO$66&amp;$AP$11:$AP$66,0),COUNTIF($AT$10:$AV$10,"&lt;"&amp;AD1894)+1)</f>
        <v>5.0000000000000001E-4</v>
      </c>
      <c r="AF1894" s="111">
        <f t="shared" si="442"/>
        <v>1.838949364905389</v>
      </c>
      <c r="AG1894" s="121">
        <f t="array" ref="AG1894">INDEX($AW$11:$BA$66,MATCH($C1894&amp;$G1894,$AO$11:$AO$66&amp;$AP$11:$AP$66,0),COUNTIF($AW$10:$BA$10,"&lt;"&amp;AD1894)+1)</f>
        <v>2.0000000000000001E-4</v>
      </c>
    </row>
    <row r="1895" spans="2:33" ht="12.75" customHeight="1" x14ac:dyDescent="0.3">
      <c r="B1895" s="81" t="str">
        <f t="shared" si="430"/>
        <v>1 15/16-6 UN</v>
      </c>
      <c r="C1895" s="71" t="s">
        <v>498</v>
      </c>
      <c r="D1895" s="71"/>
      <c r="E1895" s="79" t="s">
        <v>604</v>
      </c>
      <c r="F1895" s="82" t="s">
        <v>694</v>
      </c>
      <c r="G1895" s="58">
        <v>6</v>
      </c>
      <c r="H1895" s="71" t="s">
        <v>521</v>
      </c>
      <c r="I1895" s="71" t="s">
        <v>660</v>
      </c>
      <c r="J1895" s="71" t="s">
        <v>588</v>
      </c>
      <c r="K1895" s="71" t="s">
        <v>600</v>
      </c>
      <c r="L1895" s="85">
        <f t="shared" si="431"/>
        <v>49.146500000000003</v>
      </c>
      <c r="M1895" s="85">
        <f t="shared" si="432"/>
        <v>4.2332999999999998</v>
      </c>
      <c r="N1895" s="71">
        <v>60</v>
      </c>
      <c r="O1895" s="100">
        <f t="shared" si="433"/>
        <v>48.013599999999997</v>
      </c>
      <c r="P1895" s="85">
        <f t="shared" si="434"/>
        <v>0</v>
      </c>
      <c r="Q1895" s="58">
        <f t="shared" si="435"/>
        <v>20.3</v>
      </c>
      <c r="R1895" s="100">
        <f t="shared" si="436"/>
        <v>46.180500000000002</v>
      </c>
      <c r="S1895" s="85">
        <f t="shared" si="437"/>
        <v>0</v>
      </c>
      <c r="T1895" s="58">
        <f t="shared" si="438"/>
        <v>6.4</v>
      </c>
      <c r="U1895" s="58">
        <f t="shared" si="439"/>
        <v>7.6</v>
      </c>
      <c r="V1895" s="58">
        <f t="array" ref="V1895">INDEX(AS$11:AS$66,MATCH(C1895&amp;G1895,AO$11:AO$66&amp;AP$11:AP$66,0),0)</f>
        <v>5</v>
      </c>
      <c r="X1895" s="120">
        <f t="shared" si="440"/>
        <v>0.16666666666666666</v>
      </c>
      <c r="Y1895" s="61">
        <f t="array" ref="Y1895">INDEX($AQ$11:$AR$66,MATCH($C1895&amp;$G1895,$AO$11:$AO$66&amp;$AP$11:$AP$66,0),COUNTIF($AQ$10:$AR$10,"&lt;"&amp;Z1895)+1)</f>
        <v>2.9999999999999997E-4</v>
      </c>
      <c r="Z1895" s="123">
        <v>1.9349000000000001</v>
      </c>
      <c r="AA1895" s="61">
        <f t="array" ref="AA1895">INDEX($AT$11:$AV$66,MATCH($C1895&amp;$G1895,$AO$11:$AO$66&amp;$AP$11:$AP$66,0),COUNTIF($AT$10:$AV$10,"&lt;"&amp;Z1895)+1)</f>
        <v>8.0000000000000004E-4</v>
      </c>
      <c r="AB1895" s="111">
        <f t="shared" si="441"/>
        <v>1.8266468245269452</v>
      </c>
      <c r="AC1895" s="121">
        <f t="array" ref="AC1895">INDEX($AW$11:$BA$66,MATCH($C1895&amp;$G1895,$AO$11:$AO$66&amp;$AP$11:$AP$66,0),COUNTIF($AW$10:$BA$10,"&lt;"&amp;Z1895)+1)</f>
        <v>2.5000000000000001E-4</v>
      </c>
      <c r="AD1895" s="62">
        <v>1.8903000000000001</v>
      </c>
      <c r="AE1895" s="61">
        <f t="array" ref="AE1895">INDEX($AT$11:$AV$66,MATCH($C1895&amp;$G1895,$AO$11:$AO$66&amp;$AP$11:$AP$66,0),COUNTIF($AT$10:$AV$10,"&lt;"&amp;AD1895)+1)</f>
        <v>8.0000000000000004E-4</v>
      </c>
      <c r="AF1895" s="111">
        <f t="shared" si="442"/>
        <v>1.8181312163512968</v>
      </c>
      <c r="AG1895" s="121">
        <f t="array" ref="AG1895">INDEX($AW$11:$BA$66,MATCH($C1895&amp;$G1895,$AO$11:$AO$66&amp;$AP$11:$AP$66,0),COUNTIF($AW$10:$BA$10,"&lt;"&amp;AD1895)+1)</f>
        <v>2.5000000000000001E-4</v>
      </c>
    </row>
    <row r="1896" spans="2:33" ht="12.75" customHeight="1" x14ac:dyDescent="0.3">
      <c r="B1896" s="81" t="str">
        <f t="shared" si="430"/>
        <v>1 15/16-6 UN</v>
      </c>
      <c r="C1896" s="71" t="s">
        <v>498</v>
      </c>
      <c r="D1896" s="71"/>
      <c r="E1896" s="79" t="s">
        <v>604</v>
      </c>
      <c r="F1896" s="82" t="s">
        <v>694</v>
      </c>
      <c r="G1896" s="58">
        <v>6</v>
      </c>
      <c r="H1896" s="71" t="s">
        <v>521</v>
      </c>
      <c r="I1896" s="71" t="s">
        <v>661</v>
      </c>
      <c r="J1896" s="71" t="s">
        <v>588</v>
      </c>
      <c r="K1896" s="71" t="s">
        <v>600</v>
      </c>
      <c r="L1896" s="85">
        <f t="shared" si="431"/>
        <v>49.212499999999999</v>
      </c>
      <c r="M1896" s="85">
        <f t="shared" si="432"/>
        <v>4.2332999999999998</v>
      </c>
      <c r="N1896" s="71">
        <v>60</v>
      </c>
      <c r="O1896" s="100">
        <f t="shared" si="433"/>
        <v>48.133000000000003</v>
      </c>
      <c r="P1896" s="85">
        <f t="shared" si="434"/>
        <v>0</v>
      </c>
      <c r="Q1896" s="58">
        <f t="shared" si="435"/>
        <v>20.3</v>
      </c>
      <c r="R1896" s="100">
        <f t="shared" si="436"/>
        <v>46.299900000000001</v>
      </c>
      <c r="S1896" s="85">
        <f t="shared" si="437"/>
        <v>0</v>
      </c>
      <c r="T1896" s="58">
        <f t="shared" si="438"/>
        <v>6.4</v>
      </c>
      <c r="U1896" s="58">
        <f t="shared" si="439"/>
        <v>7.6</v>
      </c>
      <c r="V1896" s="58">
        <f t="array" ref="V1896">INDEX(AS$11:AS$66,MATCH(C1896&amp;G1896,AO$11:AO$66&amp;AP$11:AP$66,0),0)</f>
        <v>5</v>
      </c>
      <c r="X1896" s="120">
        <f t="shared" si="440"/>
        <v>0.16666666666666666</v>
      </c>
      <c r="Y1896" s="61">
        <f t="array" ref="Y1896">INDEX($AQ$11:$AR$66,MATCH($C1896&amp;$G1896,$AO$11:$AO$66&amp;$AP$11:$AP$66,0),COUNTIF($AQ$10:$AR$10,"&lt;"&amp;Z1896)+1)</f>
        <v>2.9999999999999997E-4</v>
      </c>
      <c r="Z1896" s="61">
        <f>INDEX(AJ$11:AJ$92,MATCH(F1896,AI$11:AI$92,0))</f>
        <v>1.9375</v>
      </c>
      <c r="AA1896" s="61">
        <f t="array" ref="AA1896">INDEX($AT$11:$AV$66,MATCH($C1896&amp;$G1896,$AO$11:$AO$66&amp;$AP$11:$AP$66,0),COUNTIF($AT$10:$AV$10,"&lt;"&amp;Z1896)+1)</f>
        <v>8.0000000000000004E-4</v>
      </c>
      <c r="AB1896" s="111">
        <f t="shared" si="441"/>
        <v>1.8292468245269453</v>
      </c>
      <c r="AC1896" s="121">
        <f t="array" ref="AC1896">INDEX($AW$11:$BA$66,MATCH($C1896&amp;$G1896,$AO$11:$AO$66&amp;$AP$11:$AP$66,0),COUNTIF($AW$10:$BA$10,"&lt;"&amp;Z1896)+1)</f>
        <v>2.5000000000000001E-4</v>
      </c>
      <c r="AD1896" s="62">
        <v>1.895</v>
      </c>
      <c r="AE1896" s="61">
        <f t="array" ref="AE1896">INDEX($AT$11:$AV$66,MATCH($C1896&amp;$G1896,$AO$11:$AO$66&amp;$AP$11:$AP$66,0),COUNTIF($AT$10:$AV$10,"&lt;"&amp;AD1896)+1)</f>
        <v>8.0000000000000004E-4</v>
      </c>
      <c r="AF1896" s="111">
        <f t="shared" si="442"/>
        <v>1.8228312163512967</v>
      </c>
      <c r="AG1896" s="121">
        <f t="array" ref="AG1896">INDEX($AW$11:$BA$66,MATCH($C1896&amp;$G1896,$AO$11:$AO$66&amp;$AP$11:$AP$66,0),COUNTIF($AW$10:$BA$10,"&lt;"&amp;AD1896)+1)</f>
        <v>2.5000000000000001E-4</v>
      </c>
    </row>
    <row r="1897" spans="2:33" ht="12.75" customHeight="1" x14ac:dyDescent="0.3">
      <c r="B1897" s="81" t="str">
        <f t="shared" si="430"/>
        <v>1 15/16-8 UN</v>
      </c>
      <c r="C1897" s="71" t="s">
        <v>498</v>
      </c>
      <c r="D1897" s="71"/>
      <c r="E1897" s="79" t="s">
        <v>604</v>
      </c>
      <c r="F1897" s="82" t="s">
        <v>694</v>
      </c>
      <c r="G1897" s="58">
        <v>8</v>
      </c>
      <c r="H1897" s="71" t="s">
        <v>521</v>
      </c>
      <c r="I1897" s="71" t="s">
        <v>660</v>
      </c>
      <c r="J1897" s="71" t="s">
        <v>588</v>
      </c>
      <c r="K1897" s="71" t="s">
        <v>600</v>
      </c>
      <c r="L1897" s="85">
        <f t="shared" si="431"/>
        <v>49.1541</v>
      </c>
      <c r="M1897" s="85">
        <f t="shared" si="432"/>
        <v>3.1749999999999998</v>
      </c>
      <c r="N1897" s="71">
        <v>60</v>
      </c>
      <c r="O1897" s="100">
        <f t="shared" si="433"/>
        <v>48.270200000000003</v>
      </c>
      <c r="P1897" s="85">
        <f t="shared" si="434"/>
        <v>0</v>
      </c>
      <c r="Q1897" s="58">
        <f t="shared" si="435"/>
        <v>17.8</v>
      </c>
      <c r="R1897" s="100">
        <f t="shared" si="436"/>
        <v>46.895299999999999</v>
      </c>
      <c r="S1897" s="85">
        <f t="shared" si="437"/>
        <v>0</v>
      </c>
      <c r="T1897" s="58">
        <f t="shared" si="438"/>
        <v>6.4</v>
      </c>
      <c r="U1897" s="58">
        <f t="shared" si="439"/>
        <v>6.4</v>
      </c>
      <c r="V1897" s="58">
        <f t="array" ref="V1897">INDEX(AS$11:AS$66,MATCH(C1897&amp;G1897,AO$11:AO$66&amp;AP$11:AP$66,0),0)</f>
        <v>5</v>
      </c>
      <c r="X1897" s="120">
        <f t="shared" si="440"/>
        <v>0.125</v>
      </c>
      <c r="Y1897" s="61">
        <f t="array" ref="Y1897">INDEX($AQ$11:$AR$66,MATCH($C1897&amp;$G1897,$AO$11:$AO$66&amp;$AP$11:$AP$66,0),COUNTIF($AQ$10:$AR$10,"&lt;"&amp;Z1897)+1)</f>
        <v>2.5000000000000001E-4</v>
      </c>
      <c r="Z1897" s="123">
        <v>1.9352</v>
      </c>
      <c r="AA1897" s="61">
        <f t="array" ref="AA1897">INDEX($AT$11:$AV$66,MATCH($C1897&amp;$G1897,$AO$11:$AO$66&amp;$AP$11:$AP$66,0),COUNTIF($AT$10:$AV$10,"&lt;"&amp;Z1897)+1)</f>
        <v>6.9999999999999999E-4</v>
      </c>
      <c r="AB1897" s="111">
        <f t="shared" si="441"/>
        <v>1.8540101183952089</v>
      </c>
      <c r="AC1897" s="121">
        <f t="array" ref="AC1897">INDEX($AW$11:$BA$66,MATCH($C1897&amp;$G1897,$AO$11:$AO$66&amp;$AP$11:$AP$66,0),COUNTIF($AW$10:$BA$10,"&lt;"&amp;Z1897)+1)</f>
        <v>2.5000000000000001E-4</v>
      </c>
      <c r="AD1897" s="62">
        <v>1.9004000000000001</v>
      </c>
      <c r="AE1897" s="61">
        <f t="array" ref="AE1897">INDEX($AT$11:$AV$66,MATCH($C1897&amp;$G1897,$AO$11:$AO$66&amp;$AP$11:$AP$66,0),COUNTIF($AT$10:$AV$10,"&lt;"&amp;AD1897)+1)</f>
        <v>6.9999999999999999E-4</v>
      </c>
      <c r="AF1897" s="111">
        <f t="shared" si="442"/>
        <v>1.8462734122634727</v>
      </c>
      <c r="AG1897" s="121">
        <f t="array" ref="AG1897">INDEX($AW$11:$BA$66,MATCH($C1897&amp;$G1897,$AO$11:$AO$66&amp;$AP$11:$AP$66,0),COUNTIF($AW$10:$BA$10,"&lt;"&amp;AD1897)+1)</f>
        <v>2.5000000000000001E-4</v>
      </c>
    </row>
    <row r="1898" spans="2:33" ht="12.75" customHeight="1" x14ac:dyDescent="0.3">
      <c r="B1898" s="81" t="str">
        <f t="shared" si="430"/>
        <v>1 15/16-8 UN</v>
      </c>
      <c r="C1898" s="71" t="s">
        <v>498</v>
      </c>
      <c r="D1898" s="71"/>
      <c r="E1898" s="79" t="s">
        <v>604</v>
      </c>
      <c r="F1898" s="82" t="s">
        <v>694</v>
      </c>
      <c r="G1898" s="58">
        <v>8</v>
      </c>
      <c r="H1898" s="71" t="s">
        <v>521</v>
      </c>
      <c r="I1898" s="71" t="s">
        <v>661</v>
      </c>
      <c r="J1898" s="71" t="s">
        <v>588</v>
      </c>
      <c r="K1898" s="71" t="s">
        <v>600</v>
      </c>
      <c r="L1898" s="85">
        <f t="shared" si="431"/>
        <v>49.212499999999999</v>
      </c>
      <c r="M1898" s="85">
        <f t="shared" si="432"/>
        <v>3.1749999999999998</v>
      </c>
      <c r="N1898" s="71">
        <v>60</v>
      </c>
      <c r="O1898" s="100">
        <f t="shared" si="433"/>
        <v>48.376800000000003</v>
      </c>
      <c r="P1898" s="85">
        <f t="shared" si="434"/>
        <v>0</v>
      </c>
      <c r="Q1898" s="58">
        <f t="shared" si="435"/>
        <v>17.8</v>
      </c>
      <c r="R1898" s="100">
        <f t="shared" si="436"/>
        <v>47.002000000000002</v>
      </c>
      <c r="S1898" s="85">
        <f t="shared" si="437"/>
        <v>0</v>
      </c>
      <c r="T1898" s="58">
        <f t="shared" si="438"/>
        <v>6.4</v>
      </c>
      <c r="U1898" s="58">
        <f t="shared" si="439"/>
        <v>6.4</v>
      </c>
      <c r="V1898" s="58">
        <f t="array" ref="V1898">INDEX(AS$11:AS$66,MATCH(C1898&amp;G1898,AO$11:AO$66&amp;AP$11:AP$66,0),0)</f>
        <v>5</v>
      </c>
      <c r="X1898" s="120">
        <f t="shared" si="440"/>
        <v>0.125</v>
      </c>
      <c r="Y1898" s="61">
        <f t="array" ref="Y1898">INDEX($AQ$11:$AR$66,MATCH($C1898&amp;$G1898,$AO$11:$AO$66&amp;$AP$11:$AP$66,0),COUNTIF($AQ$10:$AR$10,"&lt;"&amp;Z1898)+1)</f>
        <v>2.5000000000000001E-4</v>
      </c>
      <c r="Z1898" s="61">
        <f>INDEX(AJ$11:AJ$92,MATCH(F1898,AI$11:AI$92,0))</f>
        <v>1.9375</v>
      </c>
      <c r="AA1898" s="61">
        <f t="array" ref="AA1898">INDEX($AT$11:$AV$66,MATCH($C1898&amp;$G1898,$AO$11:$AO$66&amp;$AP$11:$AP$66,0),COUNTIF($AT$10:$AV$10,"&lt;"&amp;Z1898)+1)</f>
        <v>6.9999999999999999E-4</v>
      </c>
      <c r="AB1898" s="111">
        <f t="shared" si="441"/>
        <v>1.8563101183952089</v>
      </c>
      <c r="AC1898" s="121">
        <f t="array" ref="AC1898">INDEX($AW$11:$BA$66,MATCH($C1898&amp;$G1898,$AO$11:$AO$66&amp;$AP$11:$AP$66,0),COUNTIF($AW$10:$BA$10,"&lt;"&amp;Z1898)+1)</f>
        <v>2.5000000000000001E-4</v>
      </c>
      <c r="AD1898" s="62">
        <v>1.9046000000000001</v>
      </c>
      <c r="AE1898" s="61">
        <f t="array" ref="AE1898">INDEX($AT$11:$AV$66,MATCH($C1898&amp;$G1898,$AO$11:$AO$66&amp;$AP$11:$AP$66,0),COUNTIF($AT$10:$AV$10,"&lt;"&amp;AD1898)+1)</f>
        <v>6.9999999999999999E-4</v>
      </c>
      <c r="AF1898" s="111">
        <f t="shared" si="442"/>
        <v>1.8504734122634727</v>
      </c>
      <c r="AG1898" s="121">
        <f t="array" ref="AG1898">INDEX($AW$11:$BA$66,MATCH($C1898&amp;$G1898,$AO$11:$AO$66&amp;$AP$11:$AP$66,0),COUNTIF($AW$10:$BA$10,"&lt;"&amp;AD1898)+1)</f>
        <v>2.5000000000000001E-4</v>
      </c>
    </row>
    <row r="1899" spans="2:33" ht="12.75" customHeight="1" x14ac:dyDescent="0.3">
      <c r="B1899" s="81" t="str">
        <f t="shared" si="430"/>
        <v>1 15/16-12 UN</v>
      </c>
      <c r="C1899" s="71" t="s">
        <v>498</v>
      </c>
      <c r="D1899" s="71"/>
      <c r="E1899" s="79" t="s">
        <v>604</v>
      </c>
      <c r="F1899" s="82" t="s">
        <v>694</v>
      </c>
      <c r="G1899" s="58">
        <v>12</v>
      </c>
      <c r="H1899" s="71" t="s">
        <v>521</v>
      </c>
      <c r="I1899" s="71" t="s">
        <v>660</v>
      </c>
      <c r="J1899" s="71" t="s">
        <v>588</v>
      </c>
      <c r="K1899" s="71" t="s">
        <v>600</v>
      </c>
      <c r="L1899" s="85">
        <f t="shared" si="431"/>
        <v>49.166800000000002</v>
      </c>
      <c r="M1899" s="85">
        <f t="shared" si="432"/>
        <v>2.1166999999999998</v>
      </c>
      <c r="N1899" s="71">
        <v>60</v>
      </c>
      <c r="O1899" s="100">
        <f t="shared" si="433"/>
        <v>48.554600000000001</v>
      </c>
      <c r="P1899" s="85">
        <f t="shared" si="434"/>
        <v>0</v>
      </c>
      <c r="Q1899" s="58">
        <f t="shared" si="435"/>
        <v>15.2</v>
      </c>
      <c r="R1899" s="100">
        <f t="shared" si="436"/>
        <v>47.638100000000001</v>
      </c>
      <c r="S1899" s="85">
        <f t="shared" si="437"/>
        <v>0</v>
      </c>
      <c r="T1899" s="58">
        <f t="shared" si="438"/>
        <v>6.4</v>
      </c>
      <c r="U1899" s="58">
        <f t="shared" si="439"/>
        <v>5.0999999999999996</v>
      </c>
      <c r="V1899" s="58">
        <f t="array" ref="V1899">INDEX(AS$11:AS$66,MATCH(C1899&amp;G1899,AO$11:AO$66&amp;AP$11:AP$66,0),0)</f>
        <v>6</v>
      </c>
      <c r="X1899" s="120">
        <f t="shared" si="440"/>
        <v>8.3333333333333329E-2</v>
      </c>
      <c r="Y1899" s="61">
        <f t="array" ref="Y1899">INDEX($AQ$11:$AR$66,MATCH($C1899&amp;$G1899,$AO$11:$AO$66&amp;$AP$11:$AP$66,0),COUNTIF($AQ$10:$AR$10,"&lt;"&amp;Z1899)+1)</f>
        <v>2.0000000000000001E-4</v>
      </c>
      <c r="Z1899" s="123">
        <v>1.9357</v>
      </c>
      <c r="AA1899" s="61">
        <f t="array" ref="AA1899">INDEX($AT$11:$AV$66,MATCH($C1899&amp;$G1899,$AO$11:$AO$66&amp;$AP$11:$AP$66,0),COUNTIF($AT$10:$AV$10,"&lt;"&amp;Z1899)+1)</f>
        <v>5.9999999999999995E-4</v>
      </c>
      <c r="AB1899" s="111">
        <f t="shared" si="441"/>
        <v>1.8815734122634726</v>
      </c>
      <c r="AC1899" s="121">
        <f t="array" ref="AC1899">INDEX($AW$11:$BA$66,MATCH($C1899&amp;$G1899,$AO$11:$AO$66&amp;$AP$11:$AP$66,0),COUNTIF($AW$10:$BA$10,"&lt;"&amp;Z1899)+1)</f>
        <v>2.5000000000000001E-4</v>
      </c>
      <c r="AD1899" s="62">
        <v>1.9116</v>
      </c>
      <c r="AE1899" s="61">
        <f t="array" ref="AE1899">INDEX($AT$11:$AV$66,MATCH($C1899&amp;$G1899,$AO$11:$AO$66&amp;$AP$11:$AP$66,0),COUNTIF($AT$10:$AV$10,"&lt;"&amp;AD1899)+1)</f>
        <v>5.9999999999999995E-4</v>
      </c>
      <c r="AF1899" s="111">
        <f t="shared" si="442"/>
        <v>1.8755156081756483</v>
      </c>
      <c r="AG1899" s="121">
        <f t="array" ref="AG1899">INDEX($AW$11:$BA$66,MATCH($C1899&amp;$G1899,$AO$11:$AO$66&amp;$AP$11:$AP$66,0),COUNTIF($AW$10:$BA$10,"&lt;"&amp;AD1899)+1)</f>
        <v>2.5000000000000001E-4</v>
      </c>
    </row>
    <row r="1900" spans="2:33" ht="12.75" customHeight="1" x14ac:dyDescent="0.3">
      <c r="B1900" s="81" t="str">
        <f t="shared" si="430"/>
        <v>1 15/16-12 UN</v>
      </c>
      <c r="C1900" s="71" t="s">
        <v>498</v>
      </c>
      <c r="D1900" s="71"/>
      <c r="E1900" s="79" t="s">
        <v>604</v>
      </c>
      <c r="F1900" s="82" t="s">
        <v>694</v>
      </c>
      <c r="G1900" s="58">
        <v>12</v>
      </c>
      <c r="H1900" s="71" t="s">
        <v>521</v>
      </c>
      <c r="I1900" s="71" t="s">
        <v>661</v>
      </c>
      <c r="J1900" s="71" t="s">
        <v>588</v>
      </c>
      <c r="K1900" s="71" t="s">
        <v>600</v>
      </c>
      <c r="L1900" s="85">
        <f t="shared" si="431"/>
        <v>49.212499999999999</v>
      </c>
      <c r="M1900" s="85">
        <f t="shared" si="432"/>
        <v>2.1166999999999998</v>
      </c>
      <c r="N1900" s="71">
        <v>60</v>
      </c>
      <c r="O1900" s="100">
        <f t="shared" si="433"/>
        <v>48.640999999999998</v>
      </c>
      <c r="P1900" s="85">
        <f t="shared" si="434"/>
        <v>0</v>
      </c>
      <c r="Q1900" s="58">
        <f t="shared" si="435"/>
        <v>15.2</v>
      </c>
      <c r="R1900" s="100">
        <f t="shared" si="436"/>
        <v>47.724499999999999</v>
      </c>
      <c r="S1900" s="85">
        <f t="shared" si="437"/>
        <v>0</v>
      </c>
      <c r="T1900" s="58">
        <f t="shared" si="438"/>
        <v>6.4</v>
      </c>
      <c r="U1900" s="58">
        <f t="shared" si="439"/>
        <v>5.0999999999999996</v>
      </c>
      <c r="V1900" s="58">
        <f t="array" ref="V1900">INDEX(AS$11:AS$66,MATCH(C1900&amp;G1900,AO$11:AO$66&amp;AP$11:AP$66,0),0)</f>
        <v>6</v>
      </c>
      <c r="X1900" s="120">
        <f t="shared" si="440"/>
        <v>8.3333333333333329E-2</v>
      </c>
      <c r="Y1900" s="61">
        <f t="array" ref="Y1900">INDEX($AQ$11:$AR$66,MATCH($C1900&amp;$G1900,$AO$11:$AO$66&amp;$AP$11:$AP$66,0),COUNTIF($AQ$10:$AR$10,"&lt;"&amp;Z1900)+1)</f>
        <v>2.0000000000000001E-4</v>
      </c>
      <c r="Z1900" s="61">
        <f>INDEX(AJ$11:AJ$92,MATCH(F1900,AI$11:AI$92,0))</f>
        <v>1.9375</v>
      </c>
      <c r="AA1900" s="61">
        <f t="array" ref="AA1900">INDEX($AT$11:$AV$66,MATCH($C1900&amp;$G1900,$AO$11:$AO$66&amp;$AP$11:$AP$66,0),COUNTIF($AT$10:$AV$10,"&lt;"&amp;Z1900)+1)</f>
        <v>5.9999999999999995E-4</v>
      </c>
      <c r="AB1900" s="111">
        <f t="shared" si="441"/>
        <v>1.8833734122634727</v>
      </c>
      <c r="AC1900" s="121">
        <f t="array" ref="AC1900">INDEX($AW$11:$BA$66,MATCH($C1900&amp;$G1900,$AO$11:$AO$66&amp;$AP$11:$AP$66,0),COUNTIF($AW$10:$BA$10,"&lt;"&amp;Z1900)+1)</f>
        <v>2.5000000000000001E-4</v>
      </c>
      <c r="AD1900" s="62">
        <v>1.915</v>
      </c>
      <c r="AE1900" s="61">
        <f t="array" ref="AE1900">INDEX($AT$11:$AV$66,MATCH($C1900&amp;$G1900,$AO$11:$AO$66&amp;$AP$11:$AP$66,0),COUNTIF($AT$10:$AV$10,"&lt;"&amp;AD1900)+1)</f>
        <v>5.9999999999999995E-4</v>
      </c>
      <c r="AF1900" s="111">
        <f t="shared" si="442"/>
        <v>1.8789156081756484</v>
      </c>
      <c r="AG1900" s="121">
        <f t="array" ref="AG1900">INDEX($AW$11:$BA$66,MATCH($C1900&amp;$G1900,$AO$11:$AO$66&amp;$AP$11:$AP$66,0),COUNTIF($AW$10:$BA$10,"&lt;"&amp;AD1900)+1)</f>
        <v>2.5000000000000001E-4</v>
      </c>
    </row>
    <row r="1901" spans="2:33" ht="12.75" customHeight="1" x14ac:dyDescent="0.3">
      <c r="B1901" s="81" t="str">
        <f t="shared" si="430"/>
        <v>1 15/16-16 UN</v>
      </c>
      <c r="C1901" s="71" t="s">
        <v>498</v>
      </c>
      <c r="D1901" s="71"/>
      <c r="E1901" s="79" t="s">
        <v>604</v>
      </c>
      <c r="F1901" s="82" t="s">
        <v>694</v>
      </c>
      <c r="G1901" s="58">
        <v>16</v>
      </c>
      <c r="H1901" s="71" t="s">
        <v>521</v>
      </c>
      <c r="I1901" s="71" t="s">
        <v>660</v>
      </c>
      <c r="J1901" s="71" t="s">
        <v>588</v>
      </c>
      <c r="K1901" s="71" t="s">
        <v>600</v>
      </c>
      <c r="L1901" s="85">
        <f t="shared" si="431"/>
        <v>49.171900000000001</v>
      </c>
      <c r="M1901" s="85">
        <f t="shared" si="432"/>
        <v>1.5874999999999999</v>
      </c>
      <c r="N1901" s="71">
        <v>60</v>
      </c>
      <c r="O1901" s="100">
        <f t="shared" si="433"/>
        <v>48.691800000000001</v>
      </c>
      <c r="P1901" s="85">
        <f t="shared" si="434"/>
        <v>0</v>
      </c>
      <c r="Q1901" s="58">
        <f t="shared" si="435"/>
        <v>15.2</v>
      </c>
      <c r="R1901" s="100">
        <f t="shared" si="436"/>
        <v>48.004399999999997</v>
      </c>
      <c r="S1901" s="85">
        <f t="shared" si="437"/>
        <v>0</v>
      </c>
      <c r="T1901" s="58">
        <f t="shared" si="438"/>
        <v>6.4</v>
      </c>
      <c r="U1901" s="58">
        <f t="shared" si="439"/>
        <v>3.8</v>
      </c>
      <c r="V1901" s="58">
        <f t="array" ref="V1901">INDEX(AS$11:AS$66,MATCH(C1901&amp;G1901,AO$11:AO$66&amp;AP$11:AP$66,0),0)</f>
        <v>8</v>
      </c>
      <c r="X1901" s="120">
        <f t="shared" si="440"/>
        <v>6.25E-2</v>
      </c>
      <c r="Y1901" s="61">
        <f t="array" ref="Y1901">INDEX($AQ$11:$AR$66,MATCH($C1901&amp;$G1901,$AO$11:$AO$66&amp;$AP$11:$AP$66,0),COUNTIF($AQ$10:$AR$10,"&lt;"&amp;Z1901)+1)</f>
        <v>1.4999999999999999E-4</v>
      </c>
      <c r="Z1901" s="123">
        <v>1.9359</v>
      </c>
      <c r="AA1901" s="61">
        <f t="array" ref="AA1901">INDEX($AT$11:$AV$66,MATCH($C1901&amp;$G1901,$AO$11:$AO$66&amp;$AP$11:$AP$66,0),COUNTIF($AT$10:$AV$10,"&lt;"&amp;Z1901)+1)</f>
        <v>5.9999999999999995E-4</v>
      </c>
      <c r="AB1901" s="111">
        <f t="shared" si="441"/>
        <v>1.8953050591976044</v>
      </c>
      <c r="AC1901" s="121">
        <f t="array" ref="AC1901">INDEX($AW$11:$BA$66,MATCH($C1901&amp;$G1901,$AO$11:$AO$66&amp;$AP$11:$AP$66,0),COUNTIF($AW$10:$BA$10,"&lt;"&amp;Z1901)+1)</f>
        <v>2.5000000000000001E-4</v>
      </c>
      <c r="AD1901" s="62">
        <v>1.917</v>
      </c>
      <c r="AE1901" s="61">
        <f t="array" ref="AE1901">INDEX($AT$11:$AV$66,MATCH($C1901&amp;$G1901,$AO$11:$AO$66&amp;$AP$11:$AP$66,0),COUNTIF($AT$10:$AV$10,"&lt;"&amp;AD1901)+1)</f>
        <v>5.9999999999999995E-4</v>
      </c>
      <c r="AF1901" s="111">
        <f t="shared" si="442"/>
        <v>1.8899367061317363</v>
      </c>
      <c r="AG1901" s="121">
        <f t="array" ref="AG1901">INDEX($AW$11:$BA$66,MATCH($C1901&amp;$G1901,$AO$11:$AO$66&amp;$AP$11:$AP$66,0),COUNTIF($AW$10:$BA$10,"&lt;"&amp;AD1901)+1)</f>
        <v>2.5000000000000001E-4</v>
      </c>
    </row>
    <row r="1902" spans="2:33" ht="12.75" customHeight="1" x14ac:dyDescent="0.3">
      <c r="B1902" s="81" t="str">
        <f t="shared" si="430"/>
        <v>1 15/16-16 UN</v>
      </c>
      <c r="C1902" s="71" t="s">
        <v>498</v>
      </c>
      <c r="D1902" s="71"/>
      <c r="E1902" s="79" t="s">
        <v>604</v>
      </c>
      <c r="F1902" s="82" t="s">
        <v>694</v>
      </c>
      <c r="G1902" s="58">
        <v>16</v>
      </c>
      <c r="H1902" s="71" t="s">
        <v>521</v>
      </c>
      <c r="I1902" s="71" t="s">
        <v>661</v>
      </c>
      <c r="J1902" s="71" t="s">
        <v>588</v>
      </c>
      <c r="K1902" s="71" t="s">
        <v>600</v>
      </c>
      <c r="L1902" s="85">
        <f t="shared" si="431"/>
        <v>49.212499999999999</v>
      </c>
      <c r="M1902" s="85">
        <f t="shared" si="432"/>
        <v>1.5874999999999999</v>
      </c>
      <c r="N1902" s="71">
        <v>60</v>
      </c>
      <c r="O1902" s="100">
        <f t="shared" si="433"/>
        <v>48.768000000000001</v>
      </c>
      <c r="P1902" s="85">
        <f t="shared" si="434"/>
        <v>0</v>
      </c>
      <c r="Q1902" s="58">
        <f t="shared" si="435"/>
        <v>15.2</v>
      </c>
      <c r="R1902" s="100">
        <f t="shared" si="436"/>
        <v>48.080599999999997</v>
      </c>
      <c r="S1902" s="85">
        <f t="shared" si="437"/>
        <v>0</v>
      </c>
      <c r="T1902" s="58">
        <f t="shared" si="438"/>
        <v>6.4</v>
      </c>
      <c r="U1902" s="58">
        <f t="shared" si="439"/>
        <v>3.8</v>
      </c>
      <c r="V1902" s="58">
        <f t="array" ref="V1902">INDEX(AS$11:AS$66,MATCH(C1902&amp;G1902,AO$11:AO$66&amp;AP$11:AP$66,0),0)</f>
        <v>8</v>
      </c>
      <c r="X1902" s="120">
        <f t="shared" si="440"/>
        <v>6.25E-2</v>
      </c>
      <c r="Y1902" s="61">
        <f t="array" ref="Y1902">INDEX($AQ$11:$AR$66,MATCH($C1902&amp;$G1902,$AO$11:$AO$66&amp;$AP$11:$AP$66,0),COUNTIF($AQ$10:$AR$10,"&lt;"&amp;Z1902)+1)</f>
        <v>1.4999999999999999E-4</v>
      </c>
      <c r="Z1902" s="61">
        <f>INDEX(AJ$11:AJ$92,MATCH(F1902,AI$11:AI$92,0))</f>
        <v>1.9375</v>
      </c>
      <c r="AA1902" s="61">
        <f t="array" ref="AA1902">INDEX($AT$11:$AV$66,MATCH($C1902&amp;$G1902,$AO$11:$AO$66&amp;$AP$11:$AP$66,0),COUNTIF($AT$10:$AV$10,"&lt;"&amp;Z1902)+1)</f>
        <v>5.9999999999999995E-4</v>
      </c>
      <c r="AB1902" s="111">
        <f t="shared" si="441"/>
        <v>1.8969050591976044</v>
      </c>
      <c r="AC1902" s="121">
        <f t="array" ref="AC1902">INDEX($AW$11:$BA$66,MATCH($C1902&amp;$G1902,$AO$11:$AO$66&amp;$AP$11:$AP$66,0),COUNTIF($AW$10:$BA$10,"&lt;"&amp;Z1902)+1)</f>
        <v>2.5000000000000001E-4</v>
      </c>
      <c r="AD1902" s="62">
        <v>1.92</v>
      </c>
      <c r="AE1902" s="61">
        <f t="array" ref="AE1902">INDEX($AT$11:$AV$66,MATCH($C1902&amp;$G1902,$AO$11:$AO$66&amp;$AP$11:$AP$66,0),COUNTIF($AT$10:$AV$10,"&lt;"&amp;AD1902)+1)</f>
        <v>5.9999999999999995E-4</v>
      </c>
      <c r="AF1902" s="111">
        <f t="shared" si="442"/>
        <v>1.8929367061317361</v>
      </c>
      <c r="AG1902" s="121">
        <f t="array" ref="AG1902">INDEX($AW$11:$BA$66,MATCH($C1902&amp;$G1902,$AO$11:$AO$66&amp;$AP$11:$AP$66,0),COUNTIF($AW$10:$BA$10,"&lt;"&amp;AD1902)+1)</f>
        <v>2.5000000000000001E-4</v>
      </c>
    </row>
    <row r="1903" spans="2:33" ht="12.75" customHeight="1" x14ac:dyDescent="0.3">
      <c r="B1903" s="81" t="str">
        <f t="shared" si="430"/>
        <v>1 15/16-20 UN</v>
      </c>
      <c r="C1903" s="71" t="s">
        <v>498</v>
      </c>
      <c r="D1903" s="71"/>
      <c r="E1903" s="79" t="s">
        <v>604</v>
      </c>
      <c r="F1903" s="82" t="s">
        <v>694</v>
      </c>
      <c r="G1903" s="58">
        <v>20</v>
      </c>
      <c r="H1903" s="71" t="s">
        <v>521</v>
      </c>
      <c r="I1903" s="71" t="s">
        <v>660</v>
      </c>
      <c r="J1903" s="71" t="s">
        <v>588</v>
      </c>
      <c r="K1903" s="71" t="s">
        <v>600</v>
      </c>
      <c r="L1903" s="85">
        <f t="shared" si="431"/>
        <v>49.174399999999999</v>
      </c>
      <c r="M1903" s="85">
        <f t="shared" si="432"/>
        <v>1.27</v>
      </c>
      <c r="N1903" s="71">
        <v>60</v>
      </c>
      <c r="O1903" s="100">
        <f t="shared" si="433"/>
        <v>48.775599999999997</v>
      </c>
      <c r="P1903" s="85">
        <f t="shared" si="434"/>
        <v>0</v>
      </c>
      <c r="Q1903" s="58">
        <f t="shared" si="435"/>
        <v>12.7</v>
      </c>
      <c r="R1903" s="100">
        <f t="shared" si="436"/>
        <v>48.225700000000003</v>
      </c>
      <c r="S1903" s="85">
        <f t="shared" si="437"/>
        <v>0</v>
      </c>
      <c r="T1903" s="58">
        <f t="shared" si="438"/>
        <v>5.0999999999999996</v>
      </c>
      <c r="U1903" s="58">
        <f t="shared" si="439"/>
        <v>3.8</v>
      </c>
      <c r="V1903" s="58">
        <f t="array" ref="V1903">INDEX(AS$11:AS$66,MATCH(C1903&amp;G1903,AO$11:AO$66&amp;AP$11:AP$66,0),0)</f>
        <v>8</v>
      </c>
      <c r="X1903" s="120">
        <f t="shared" si="440"/>
        <v>0.05</v>
      </c>
      <c r="Y1903" s="61">
        <f t="array" ref="Y1903">INDEX($AQ$11:$AR$66,MATCH($C1903&amp;$G1903,$AO$11:$AO$66&amp;$AP$11:$AP$66,0),COUNTIF($AQ$10:$AR$10,"&lt;"&amp;Z1903)+1)</f>
        <v>1.4999999999999999E-4</v>
      </c>
      <c r="Z1903" s="123">
        <v>1.9359999999999999</v>
      </c>
      <c r="AA1903" s="61">
        <f t="array" ref="AA1903">INDEX($AT$11:$AV$66,MATCH($C1903&amp;$G1903,$AO$11:$AO$66&amp;$AP$11:$AP$66,0),COUNTIF($AT$10:$AV$10,"&lt;"&amp;Z1903)+1)</f>
        <v>5.0000000000000001E-4</v>
      </c>
      <c r="AB1903" s="111">
        <f t="shared" si="441"/>
        <v>1.9035240473580834</v>
      </c>
      <c r="AC1903" s="121">
        <f t="array" ref="AC1903">INDEX($AW$11:$BA$66,MATCH($C1903&amp;$G1903,$AO$11:$AO$66&amp;$AP$11:$AP$66,0),COUNTIF($AW$10:$BA$10,"&lt;"&amp;Z1903)+1)</f>
        <v>2.0000000000000001E-4</v>
      </c>
      <c r="AD1903" s="62">
        <v>1.9202999999999999</v>
      </c>
      <c r="AE1903" s="61">
        <f t="array" ref="AE1903">INDEX($AT$11:$AV$66,MATCH($C1903&amp;$G1903,$AO$11:$AO$66&amp;$AP$11:$AP$66,0),COUNTIF($AT$10:$AV$10,"&lt;"&amp;AD1903)+1)</f>
        <v>5.0000000000000001E-4</v>
      </c>
      <c r="AF1903" s="111">
        <f t="shared" si="442"/>
        <v>1.8986493649053888</v>
      </c>
      <c r="AG1903" s="121">
        <f t="array" ref="AG1903">INDEX($AW$11:$BA$66,MATCH($C1903&amp;$G1903,$AO$11:$AO$66&amp;$AP$11:$AP$66,0),COUNTIF($AW$10:$BA$10,"&lt;"&amp;AD1903)+1)</f>
        <v>2.0000000000000001E-4</v>
      </c>
    </row>
    <row r="1904" spans="2:33" ht="12.75" customHeight="1" x14ac:dyDescent="0.3">
      <c r="B1904" s="81" t="str">
        <f t="shared" si="430"/>
        <v>1 15/16-20 UN</v>
      </c>
      <c r="C1904" s="71" t="s">
        <v>498</v>
      </c>
      <c r="D1904" s="71"/>
      <c r="E1904" s="79" t="s">
        <v>604</v>
      </c>
      <c r="F1904" s="82" t="s">
        <v>694</v>
      </c>
      <c r="G1904" s="58">
        <v>20</v>
      </c>
      <c r="H1904" s="71" t="s">
        <v>521</v>
      </c>
      <c r="I1904" s="71" t="s">
        <v>661</v>
      </c>
      <c r="J1904" s="71" t="s">
        <v>588</v>
      </c>
      <c r="K1904" s="71" t="s">
        <v>600</v>
      </c>
      <c r="L1904" s="85">
        <f t="shared" si="431"/>
        <v>49.212499999999999</v>
      </c>
      <c r="M1904" s="85">
        <f t="shared" si="432"/>
        <v>1.27</v>
      </c>
      <c r="N1904" s="71">
        <v>60</v>
      </c>
      <c r="O1904" s="100">
        <f t="shared" si="433"/>
        <v>48.844200000000001</v>
      </c>
      <c r="P1904" s="85">
        <f t="shared" si="434"/>
        <v>0</v>
      </c>
      <c r="Q1904" s="58">
        <f t="shared" si="435"/>
        <v>12.7</v>
      </c>
      <c r="R1904" s="100">
        <f t="shared" si="436"/>
        <v>48.2943</v>
      </c>
      <c r="S1904" s="85">
        <f t="shared" si="437"/>
        <v>0</v>
      </c>
      <c r="T1904" s="58">
        <f t="shared" si="438"/>
        <v>5.0999999999999996</v>
      </c>
      <c r="U1904" s="58">
        <f t="shared" si="439"/>
        <v>3.8</v>
      </c>
      <c r="V1904" s="58">
        <f t="array" ref="V1904">INDEX(AS$11:AS$66,MATCH(C1904&amp;G1904,AO$11:AO$66&amp;AP$11:AP$66,0),0)</f>
        <v>8</v>
      </c>
      <c r="X1904" s="120">
        <f t="shared" si="440"/>
        <v>0.05</v>
      </c>
      <c r="Y1904" s="61">
        <f t="array" ref="Y1904">INDEX($AQ$11:$AR$66,MATCH($C1904&amp;$G1904,$AO$11:$AO$66&amp;$AP$11:$AP$66,0),COUNTIF($AQ$10:$AR$10,"&lt;"&amp;Z1904)+1)</f>
        <v>1.4999999999999999E-4</v>
      </c>
      <c r="Z1904" s="61">
        <f>INDEX(AJ$11:AJ$92,MATCH(F1904,AI$11:AI$92,0))</f>
        <v>1.9375</v>
      </c>
      <c r="AA1904" s="61">
        <f t="array" ref="AA1904">INDEX($AT$11:$AV$66,MATCH($C1904&amp;$G1904,$AO$11:$AO$66&amp;$AP$11:$AP$66,0),COUNTIF($AT$10:$AV$10,"&lt;"&amp;Z1904)+1)</f>
        <v>5.0000000000000001E-4</v>
      </c>
      <c r="AB1904" s="111">
        <f t="shared" si="441"/>
        <v>1.9050240473580835</v>
      </c>
      <c r="AC1904" s="121">
        <f t="array" ref="AC1904">INDEX($AW$11:$BA$66,MATCH($C1904&amp;$G1904,$AO$11:$AO$66&amp;$AP$11:$AP$66,0),COUNTIF($AW$10:$BA$10,"&lt;"&amp;Z1904)+1)</f>
        <v>2.0000000000000001E-4</v>
      </c>
      <c r="AD1904" s="62">
        <v>1.923</v>
      </c>
      <c r="AE1904" s="61">
        <f t="array" ref="AE1904">INDEX($AT$11:$AV$66,MATCH($C1904&amp;$G1904,$AO$11:$AO$66&amp;$AP$11:$AP$66,0),COUNTIF($AT$10:$AV$10,"&lt;"&amp;AD1904)+1)</f>
        <v>5.0000000000000001E-4</v>
      </c>
      <c r="AF1904" s="111">
        <f t="shared" si="442"/>
        <v>1.9013493649053892</v>
      </c>
      <c r="AG1904" s="121">
        <f t="array" ref="AG1904">INDEX($AW$11:$BA$66,MATCH($C1904&amp;$G1904,$AO$11:$AO$66&amp;$AP$11:$AP$66,0),COUNTIF($AW$10:$BA$10,"&lt;"&amp;AD1904)+1)</f>
        <v>2.0000000000000001E-4</v>
      </c>
    </row>
    <row r="1905" spans="2:33" ht="12.75" customHeight="1" x14ac:dyDescent="0.3">
      <c r="B1905" s="81" t="str">
        <f t="shared" si="430"/>
        <v>2-6 UN</v>
      </c>
      <c r="C1905" s="71" t="s">
        <v>498</v>
      </c>
      <c r="D1905" s="71"/>
      <c r="E1905" s="79" t="s">
        <v>604</v>
      </c>
      <c r="F1905" s="82" t="s">
        <v>695</v>
      </c>
      <c r="G1905" s="58">
        <v>6</v>
      </c>
      <c r="H1905" s="71" t="s">
        <v>521</v>
      </c>
      <c r="I1905" s="71" t="s">
        <v>660</v>
      </c>
      <c r="J1905" s="71" t="s">
        <v>588</v>
      </c>
      <c r="K1905" s="71" t="s">
        <v>600</v>
      </c>
      <c r="L1905" s="85">
        <f t="shared" si="431"/>
        <v>50.734000000000002</v>
      </c>
      <c r="M1905" s="85">
        <f t="shared" si="432"/>
        <v>4.2332999999999998</v>
      </c>
      <c r="N1905" s="71">
        <v>60</v>
      </c>
      <c r="O1905" s="100">
        <f t="shared" si="433"/>
        <v>49.598599999999998</v>
      </c>
      <c r="P1905" s="85">
        <f t="shared" si="434"/>
        <v>0</v>
      </c>
      <c r="Q1905" s="58">
        <f t="shared" si="435"/>
        <v>20.3</v>
      </c>
      <c r="R1905" s="100">
        <f t="shared" si="436"/>
        <v>47.765500000000003</v>
      </c>
      <c r="S1905" s="85">
        <f t="shared" si="437"/>
        <v>0</v>
      </c>
      <c r="T1905" s="58">
        <f t="shared" si="438"/>
        <v>6.4</v>
      </c>
      <c r="U1905" s="58">
        <f t="shared" si="439"/>
        <v>7.6</v>
      </c>
      <c r="V1905" s="58">
        <f t="array" ref="V1905">INDEX(AS$11:AS$66,MATCH(C1905&amp;G1905,AO$11:AO$66&amp;AP$11:AP$66,0),0)</f>
        <v>5</v>
      </c>
      <c r="X1905" s="120">
        <f t="shared" si="440"/>
        <v>0.16666666666666666</v>
      </c>
      <c r="Y1905" s="61">
        <f t="array" ref="Y1905">INDEX($AQ$11:$AR$66,MATCH($C1905&amp;$G1905,$AO$11:$AO$66&amp;$AP$11:$AP$66,0),COUNTIF($AQ$10:$AR$10,"&lt;"&amp;Z1905)+1)</f>
        <v>2.9999999999999997E-4</v>
      </c>
      <c r="Z1905" s="123">
        <v>1.9974000000000001</v>
      </c>
      <c r="AA1905" s="61">
        <f t="array" ref="AA1905">INDEX($AT$11:$AV$66,MATCH($C1905&amp;$G1905,$AO$11:$AO$66&amp;$AP$11:$AP$66,0),COUNTIF($AT$10:$AV$10,"&lt;"&amp;Z1905)+1)</f>
        <v>8.0000000000000004E-4</v>
      </c>
      <c r="AB1905" s="111">
        <f t="shared" si="441"/>
        <v>1.8891468245269452</v>
      </c>
      <c r="AC1905" s="121">
        <f t="array" ref="AC1905">INDEX($AW$11:$BA$66,MATCH($C1905&amp;$G1905,$AO$11:$AO$66&amp;$AP$11:$AP$66,0),COUNTIF($AW$10:$BA$10,"&lt;"&amp;Z1905)+1)</f>
        <v>2.5000000000000001E-4</v>
      </c>
      <c r="AD1905" s="62">
        <v>1.9527000000000001</v>
      </c>
      <c r="AE1905" s="61">
        <f t="array" ref="AE1905">INDEX($AT$11:$AV$66,MATCH($C1905&amp;$G1905,$AO$11:$AO$66&amp;$AP$11:$AP$66,0),COUNTIF($AT$10:$AV$10,"&lt;"&amp;AD1905)+1)</f>
        <v>8.0000000000000004E-4</v>
      </c>
      <c r="AF1905" s="111">
        <f t="shared" si="442"/>
        <v>1.8805312163512968</v>
      </c>
      <c r="AG1905" s="121">
        <f t="array" ref="AG1905">INDEX($AW$11:$BA$66,MATCH($C1905&amp;$G1905,$AO$11:$AO$66&amp;$AP$11:$AP$66,0),COUNTIF($AW$10:$BA$10,"&lt;"&amp;AD1905)+1)</f>
        <v>2.5000000000000001E-4</v>
      </c>
    </row>
    <row r="1906" spans="2:33" ht="12.75" customHeight="1" x14ac:dyDescent="0.3">
      <c r="B1906" s="81" t="str">
        <f t="shared" si="430"/>
        <v>2-6 UN</v>
      </c>
      <c r="C1906" s="71" t="s">
        <v>498</v>
      </c>
      <c r="D1906" s="71"/>
      <c r="E1906" s="79" t="s">
        <v>604</v>
      </c>
      <c r="F1906" s="82" t="s">
        <v>695</v>
      </c>
      <c r="G1906" s="58">
        <v>6</v>
      </c>
      <c r="H1906" s="71" t="s">
        <v>521</v>
      </c>
      <c r="I1906" s="71" t="s">
        <v>661</v>
      </c>
      <c r="J1906" s="71" t="s">
        <v>588</v>
      </c>
      <c r="K1906" s="71" t="s">
        <v>600</v>
      </c>
      <c r="L1906" s="85">
        <f t="shared" si="431"/>
        <v>50.8</v>
      </c>
      <c r="M1906" s="85">
        <f t="shared" si="432"/>
        <v>4.2332999999999998</v>
      </c>
      <c r="N1906" s="71">
        <v>60</v>
      </c>
      <c r="O1906" s="100">
        <f t="shared" si="433"/>
        <v>49.720500000000001</v>
      </c>
      <c r="P1906" s="85">
        <f t="shared" si="434"/>
        <v>0</v>
      </c>
      <c r="Q1906" s="58">
        <f t="shared" si="435"/>
        <v>20.3</v>
      </c>
      <c r="R1906" s="100">
        <f t="shared" si="436"/>
        <v>47.8874</v>
      </c>
      <c r="S1906" s="85">
        <f t="shared" si="437"/>
        <v>0</v>
      </c>
      <c r="T1906" s="58">
        <f t="shared" si="438"/>
        <v>6.4</v>
      </c>
      <c r="U1906" s="58">
        <f t="shared" si="439"/>
        <v>7.6</v>
      </c>
      <c r="V1906" s="58">
        <f t="array" ref="V1906">INDEX(AS$11:AS$66,MATCH(C1906&amp;G1906,AO$11:AO$66&amp;AP$11:AP$66,0),0)</f>
        <v>5</v>
      </c>
      <c r="X1906" s="120">
        <f t="shared" si="440"/>
        <v>0.16666666666666666</v>
      </c>
      <c r="Y1906" s="61">
        <f t="array" ref="Y1906">INDEX($AQ$11:$AR$66,MATCH($C1906&amp;$G1906,$AO$11:$AO$66&amp;$AP$11:$AP$66,0),COUNTIF($AQ$10:$AR$10,"&lt;"&amp;Z1906)+1)</f>
        <v>2.9999999999999997E-4</v>
      </c>
      <c r="Z1906" s="61">
        <f>INDEX(AJ$11:AJ$92,MATCH(F1906,AI$11:AI$92,0))</f>
        <v>2</v>
      </c>
      <c r="AA1906" s="61">
        <f t="array" ref="AA1906">INDEX($AT$11:$AV$66,MATCH($C1906&amp;$G1906,$AO$11:$AO$66&amp;$AP$11:$AP$66,0),COUNTIF($AT$10:$AV$10,"&lt;"&amp;Z1906)+1)</f>
        <v>8.0000000000000004E-4</v>
      </c>
      <c r="AB1906" s="111">
        <f t="shared" si="441"/>
        <v>1.8917468245269453</v>
      </c>
      <c r="AC1906" s="121">
        <f t="array" ref="AC1906">INDEX($AW$11:$BA$66,MATCH($C1906&amp;$G1906,$AO$11:$AO$66&amp;$AP$11:$AP$66,0),COUNTIF($AW$10:$BA$10,"&lt;"&amp;Z1906)+1)</f>
        <v>2.5000000000000001E-4</v>
      </c>
      <c r="AD1906" s="62">
        <v>1.9575</v>
      </c>
      <c r="AE1906" s="61">
        <f t="array" ref="AE1906">INDEX($AT$11:$AV$66,MATCH($C1906&amp;$G1906,$AO$11:$AO$66&amp;$AP$11:$AP$66,0),COUNTIF($AT$10:$AV$10,"&lt;"&amp;AD1906)+1)</f>
        <v>8.0000000000000004E-4</v>
      </c>
      <c r="AF1906" s="111">
        <f t="shared" si="442"/>
        <v>1.8853312163512967</v>
      </c>
      <c r="AG1906" s="121">
        <f t="array" ref="AG1906">INDEX($AW$11:$BA$66,MATCH($C1906&amp;$G1906,$AO$11:$AO$66&amp;$AP$11:$AP$66,0),COUNTIF($AW$10:$BA$10,"&lt;"&amp;AD1906)+1)</f>
        <v>2.5000000000000001E-4</v>
      </c>
    </row>
    <row r="1907" spans="2:33" ht="12.75" customHeight="1" x14ac:dyDescent="0.3">
      <c r="B1907" s="81" t="str">
        <f t="shared" si="430"/>
        <v>2-8 UN</v>
      </c>
      <c r="C1907" s="71" t="s">
        <v>498</v>
      </c>
      <c r="D1907" s="71"/>
      <c r="E1907" s="79" t="s">
        <v>604</v>
      </c>
      <c r="F1907" s="82" t="s">
        <v>695</v>
      </c>
      <c r="G1907" s="58">
        <v>8</v>
      </c>
      <c r="H1907" s="71" t="s">
        <v>521</v>
      </c>
      <c r="I1907" s="71" t="s">
        <v>660</v>
      </c>
      <c r="J1907" s="71" t="s">
        <v>588</v>
      </c>
      <c r="K1907" s="71" t="s">
        <v>600</v>
      </c>
      <c r="L1907" s="85">
        <f t="shared" si="431"/>
        <v>50.741599999999998</v>
      </c>
      <c r="M1907" s="85">
        <f t="shared" si="432"/>
        <v>3.1749999999999998</v>
      </c>
      <c r="N1907" s="71">
        <v>60</v>
      </c>
      <c r="O1907" s="100">
        <f t="shared" si="433"/>
        <v>49.8551</v>
      </c>
      <c r="P1907" s="85">
        <f t="shared" si="434"/>
        <v>0</v>
      </c>
      <c r="Q1907" s="58">
        <f t="shared" si="435"/>
        <v>17.8</v>
      </c>
      <c r="R1907" s="100">
        <f t="shared" si="436"/>
        <v>48.4803</v>
      </c>
      <c r="S1907" s="85">
        <f t="shared" si="437"/>
        <v>0</v>
      </c>
      <c r="T1907" s="58">
        <f t="shared" si="438"/>
        <v>6.4</v>
      </c>
      <c r="U1907" s="58">
        <f t="shared" si="439"/>
        <v>6.4</v>
      </c>
      <c r="V1907" s="58">
        <f t="array" ref="V1907">INDEX(AS$11:AS$66,MATCH(C1907&amp;G1907,AO$11:AO$66&amp;AP$11:AP$66,0),0)</f>
        <v>5</v>
      </c>
      <c r="X1907" s="120">
        <f t="shared" si="440"/>
        <v>0.125</v>
      </c>
      <c r="Y1907" s="61">
        <f t="array" ref="Y1907">INDEX($AQ$11:$AR$66,MATCH($C1907&amp;$G1907,$AO$11:$AO$66&amp;$AP$11:$AP$66,0),COUNTIF($AQ$10:$AR$10,"&lt;"&amp;Z1907)+1)</f>
        <v>2.5000000000000001E-4</v>
      </c>
      <c r="Z1907" s="123">
        <v>1.9977</v>
      </c>
      <c r="AA1907" s="61">
        <f t="array" ref="AA1907">INDEX($AT$11:$AV$66,MATCH($C1907&amp;$G1907,$AO$11:$AO$66&amp;$AP$11:$AP$66,0),COUNTIF($AT$10:$AV$10,"&lt;"&amp;Z1907)+1)</f>
        <v>6.9999999999999999E-4</v>
      </c>
      <c r="AB1907" s="111">
        <f t="shared" si="441"/>
        <v>1.9165101183952089</v>
      </c>
      <c r="AC1907" s="121">
        <f t="array" ref="AC1907">INDEX($AW$11:$BA$66,MATCH($C1907&amp;$G1907,$AO$11:$AO$66&amp;$AP$11:$AP$66,0),COUNTIF($AW$10:$BA$10,"&lt;"&amp;Z1907)+1)</f>
        <v>2.5000000000000001E-4</v>
      </c>
      <c r="AD1907" s="62">
        <v>1.9628000000000001</v>
      </c>
      <c r="AE1907" s="61">
        <f t="array" ref="AE1907">INDEX($AT$11:$AV$66,MATCH($C1907&amp;$G1907,$AO$11:$AO$66&amp;$AP$11:$AP$66,0),COUNTIF($AT$10:$AV$10,"&lt;"&amp;AD1907)+1)</f>
        <v>6.9999999999999999E-4</v>
      </c>
      <c r="AF1907" s="111">
        <f t="shared" si="442"/>
        <v>1.9086734122634728</v>
      </c>
      <c r="AG1907" s="121">
        <f t="array" ref="AG1907">INDEX($AW$11:$BA$66,MATCH($C1907&amp;$G1907,$AO$11:$AO$66&amp;$AP$11:$AP$66,0),COUNTIF($AW$10:$BA$10,"&lt;"&amp;AD1907)+1)</f>
        <v>2.5000000000000001E-4</v>
      </c>
    </row>
    <row r="1908" spans="2:33" ht="12.75" customHeight="1" x14ac:dyDescent="0.3">
      <c r="B1908" s="81" t="str">
        <f t="shared" si="430"/>
        <v>2-8 UN</v>
      </c>
      <c r="C1908" s="71" t="s">
        <v>498</v>
      </c>
      <c r="D1908" s="71"/>
      <c r="E1908" s="79" t="s">
        <v>604</v>
      </c>
      <c r="F1908" s="82" t="s">
        <v>695</v>
      </c>
      <c r="G1908" s="58">
        <v>8</v>
      </c>
      <c r="H1908" s="71" t="s">
        <v>521</v>
      </c>
      <c r="I1908" s="71" t="s">
        <v>661</v>
      </c>
      <c r="J1908" s="71" t="s">
        <v>588</v>
      </c>
      <c r="K1908" s="71" t="s">
        <v>600</v>
      </c>
      <c r="L1908" s="85">
        <f t="shared" si="431"/>
        <v>50.8</v>
      </c>
      <c r="M1908" s="85">
        <f t="shared" si="432"/>
        <v>3.1749999999999998</v>
      </c>
      <c r="N1908" s="71">
        <v>60</v>
      </c>
      <c r="O1908" s="100">
        <f t="shared" si="433"/>
        <v>49.964300000000001</v>
      </c>
      <c r="P1908" s="85">
        <f t="shared" si="434"/>
        <v>0</v>
      </c>
      <c r="Q1908" s="58">
        <f t="shared" si="435"/>
        <v>17.8</v>
      </c>
      <c r="R1908" s="100">
        <f t="shared" si="436"/>
        <v>48.589500000000001</v>
      </c>
      <c r="S1908" s="85">
        <f t="shared" si="437"/>
        <v>0</v>
      </c>
      <c r="T1908" s="58">
        <f t="shared" si="438"/>
        <v>6.4</v>
      </c>
      <c r="U1908" s="58">
        <f t="shared" si="439"/>
        <v>6.4</v>
      </c>
      <c r="V1908" s="58">
        <f t="array" ref="V1908">INDEX(AS$11:AS$66,MATCH(C1908&amp;G1908,AO$11:AO$66&amp;AP$11:AP$66,0),0)</f>
        <v>5</v>
      </c>
      <c r="X1908" s="120">
        <f t="shared" si="440"/>
        <v>0.125</v>
      </c>
      <c r="Y1908" s="61">
        <f t="array" ref="Y1908">INDEX($AQ$11:$AR$66,MATCH($C1908&amp;$G1908,$AO$11:$AO$66&amp;$AP$11:$AP$66,0),COUNTIF($AQ$10:$AR$10,"&lt;"&amp;Z1908)+1)</f>
        <v>2.5000000000000001E-4</v>
      </c>
      <c r="Z1908" s="61">
        <f>INDEX(AJ$11:AJ$92,MATCH(F1908,AI$11:AI$92,0))</f>
        <v>2</v>
      </c>
      <c r="AA1908" s="61">
        <f t="array" ref="AA1908">INDEX($AT$11:$AV$66,MATCH($C1908&amp;$G1908,$AO$11:$AO$66&amp;$AP$11:$AP$66,0),COUNTIF($AT$10:$AV$10,"&lt;"&amp;Z1908)+1)</f>
        <v>6.9999999999999999E-4</v>
      </c>
      <c r="AB1908" s="111">
        <f t="shared" si="441"/>
        <v>1.9188101183952089</v>
      </c>
      <c r="AC1908" s="121">
        <f t="array" ref="AC1908">INDEX($AW$11:$BA$66,MATCH($C1908&amp;$G1908,$AO$11:$AO$66&amp;$AP$11:$AP$66,0),COUNTIF($AW$10:$BA$10,"&lt;"&amp;Z1908)+1)</f>
        <v>2.5000000000000001E-4</v>
      </c>
      <c r="AD1908" s="62">
        <v>1.9671000000000001</v>
      </c>
      <c r="AE1908" s="61">
        <f t="array" ref="AE1908">INDEX($AT$11:$AV$66,MATCH($C1908&amp;$G1908,$AO$11:$AO$66&amp;$AP$11:$AP$66,0),COUNTIF($AT$10:$AV$10,"&lt;"&amp;AD1908)+1)</f>
        <v>6.9999999999999999E-4</v>
      </c>
      <c r="AF1908" s="111">
        <f t="shared" si="442"/>
        <v>1.9129734122634727</v>
      </c>
      <c r="AG1908" s="121">
        <f t="array" ref="AG1908">INDEX($AW$11:$BA$66,MATCH($C1908&amp;$G1908,$AO$11:$AO$66&amp;$AP$11:$AP$66,0),COUNTIF($AW$10:$BA$10,"&lt;"&amp;AD1908)+1)</f>
        <v>2.5000000000000001E-4</v>
      </c>
    </row>
    <row r="1909" spans="2:33" ht="12.75" customHeight="1" x14ac:dyDescent="0.3">
      <c r="B1909" s="81" t="str">
        <f t="shared" si="430"/>
        <v>2-12 UN</v>
      </c>
      <c r="C1909" s="71" t="s">
        <v>498</v>
      </c>
      <c r="D1909" s="71"/>
      <c r="E1909" s="79" t="s">
        <v>604</v>
      </c>
      <c r="F1909" s="82" t="s">
        <v>695</v>
      </c>
      <c r="G1909" s="58">
        <v>12</v>
      </c>
      <c r="H1909" s="71" t="s">
        <v>521</v>
      </c>
      <c r="I1909" s="71" t="s">
        <v>660</v>
      </c>
      <c r="J1909" s="71" t="s">
        <v>588</v>
      </c>
      <c r="K1909" s="71" t="s">
        <v>600</v>
      </c>
      <c r="L1909" s="85">
        <f t="shared" si="431"/>
        <v>50.754300000000001</v>
      </c>
      <c r="M1909" s="85">
        <f t="shared" si="432"/>
        <v>2.1166999999999998</v>
      </c>
      <c r="N1909" s="71">
        <v>60</v>
      </c>
      <c r="O1909" s="100">
        <f t="shared" si="433"/>
        <v>50.142099999999999</v>
      </c>
      <c r="P1909" s="85">
        <f t="shared" si="434"/>
        <v>0</v>
      </c>
      <c r="Q1909" s="58">
        <f t="shared" si="435"/>
        <v>15.2</v>
      </c>
      <c r="R1909" s="100">
        <f t="shared" si="436"/>
        <v>49.2256</v>
      </c>
      <c r="S1909" s="85">
        <f t="shared" si="437"/>
        <v>0</v>
      </c>
      <c r="T1909" s="58">
        <f t="shared" si="438"/>
        <v>6.4</v>
      </c>
      <c r="U1909" s="58">
        <f t="shared" si="439"/>
        <v>5.0999999999999996</v>
      </c>
      <c r="V1909" s="58">
        <f t="array" ref="V1909">INDEX(AS$11:AS$66,MATCH(C1909&amp;G1909,AO$11:AO$66&amp;AP$11:AP$66,0),0)</f>
        <v>6</v>
      </c>
      <c r="X1909" s="120">
        <f t="shared" si="440"/>
        <v>8.3333333333333329E-2</v>
      </c>
      <c r="Y1909" s="61">
        <f t="array" ref="Y1909">INDEX($AQ$11:$AR$66,MATCH($C1909&amp;$G1909,$AO$11:$AO$66&amp;$AP$11:$AP$66,0),COUNTIF($AQ$10:$AR$10,"&lt;"&amp;Z1909)+1)</f>
        <v>2.0000000000000001E-4</v>
      </c>
      <c r="Z1909" s="123">
        <v>1.9982</v>
      </c>
      <c r="AA1909" s="61">
        <f t="array" ref="AA1909">INDEX($AT$11:$AV$66,MATCH($C1909&amp;$G1909,$AO$11:$AO$66&amp;$AP$11:$AP$66,0),COUNTIF($AT$10:$AV$10,"&lt;"&amp;Z1909)+1)</f>
        <v>5.9999999999999995E-4</v>
      </c>
      <c r="AB1909" s="111">
        <f t="shared" si="441"/>
        <v>1.9440734122634726</v>
      </c>
      <c r="AC1909" s="121">
        <f t="array" ref="AC1909">INDEX($AW$11:$BA$66,MATCH($C1909&amp;$G1909,$AO$11:$AO$66&amp;$AP$11:$AP$66,0),COUNTIF($AW$10:$BA$10,"&lt;"&amp;Z1909)+1)</f>
        <v>2.5000000000000001E-4</v>
      </c>
      <c r="AD1909" s="62">
        <v>1.9741</v>
      </c>
      <c r="AE1909" s="61">
        <f t="array" ref="AE1909">INDEX($AT$11:$AV$66,MATCH($C1909&amp;$G1909,$AO$11:$AO$66&amp;$AP$11:$AP$66,0),COUNTIF($AT$10:$AV$10,"&lt;"&amp;AD1909)+1)</f>
        <v>5.9999999999999995E-4</v>
      </c>
      <c r="AF1909" s="111">
        <f t="shared" si="442"/>
        <v>1.9380156081756483</v>
      </c>
      <c r="AG1909" s="121">
        <f t="array" ref="AG1909">INDEX($AW$11:$BA$66,MATCH($C1909&amp;$G1909,$AO$11:$AO$66&amp;$AP$11:$AP$66,0),COUNTIF($AW$10:$BA$10,"&lt;"&amp;AD1909)+1)</f>
        <v>2.5000000000000001E-4</v>
      </c>
    </row>
    <row r="1910" spans="2:33" ht="12.75" customHeight="1" x14ac:dyDescent="0.3">
      <c r="B1910" s="81" t="str">
        <f t="shared" si="430"/>
        <v>2-12 UN</v>
      </c>
      <c r="C1910" s="71" t="s">
        <v>498</v>
      </c>
      <c r="D1910" s="71"/>
      <c r="E1910" s="79" t="s">
        <v>604</v>
      </c>
      <c r="F1910" s="82" t="s">
        <v>695</v>
      </c>
      <c r="G1910" s="58">
        <v>12</v>
      </c>
      <c r="H1910" s="71" t="s">
        <v>521</v>
      </c>
      <c r="I1910" s="71" t="s">
        <v>661</v>
      </c>
      <c r="J1910" s="71" t="s">
        <v>588</v>
      </c>
      <c r="K1910" s="71" t="s">
        <v>600</v>
      </c>
      <c r="L1910" s="85">
        <f t="shared" si="431"/>
        <v>50.8</v>
      </c>
      <c r="M1910" s="85">
        <f t="shared" si="432"/>
        <v>2.1166999999999998</v>
      </c>
      <c r="N1910" s="71">
        <v>60</v>
      </c>
      <c r="O1910" s="100">
        <f t="shared" si="433"/>
        <v>50.228499999999997</v>
      </c>
      <c r="P1910" s="85">
        <f t="shared" si="434"/>
        <v>0</v>
      </c>
      <c r="Q1910" s="58">
        <f t="shared" si="435"/>
        <v>15.2</v>
      </c>
      <c r="R1910" s="100">
        <f t="shared" si="436"/>
        <v>49.311999999999998</v>
      </c>
      <c r="S1910" s="85">
        <f t="shared" si="437"/>
        <v>0</v>
      </c>
      <c r="T1910" s="58">
        <f t="shared" si="438"/>
        <v>6.4</v>
      </c>
      <c r="U1910" s="58">
        <f t="shared" si="439"/>
        <v>5.0999999999999996</v>
      </c>
      <c r="V1910" s="58">
        <f t="array" ref="V1910">INDEX(AS$11:AS$66,MATCH(C1910&amp;G1910,AO$11:AO$66&amp;AP$11:AP$66,0),0)</f>
        <v>6</v>
      </c>
      <c r="X1910" s="120">
        <f t="shared" si="440"/>
        <v>8.3333333333333329E-2</v>
      </c>
      <c r="Y1910" s="61">
        <f t="array" ref="Y1910">INDEX($AQ$11:$AR$66,MATCH($C1910&amp;$G1910,$AO$11:$AO$66&amp;$AP$11:$AP$66,0),COUNTIF($AQ$10:$AR$10,"&lt;"&amp;Z1910)+1)</f>
        <v>2.0000000000000001E-4</v>
      </c>
      <c r="Z1910" s="61">
        <f>INDEX(AJ$11:AJ$92,MATCH(F1910,AI$11:AI$92,0))</f>
        <v>2</v>
      </c>
      <c r="AA1910" s="61">
        <f t="array" ref="AA1910">INDEX($AT$11:$AV$66,MATCH($C1910&amp;$G1910,$AO$11:$AO$66&amp;$AP$11:$AP$66,0),COUNTIF($AT$10:$AV$10,"&lt;"&amp;Z1910)+1)</f>
        <v>5.9999999999999995E-4</v>
      </c>
      <c r="AB1910" s="111">
        <f t="shared" si="441"/>
        <v>1.9458734122634727</v>
      </c>
      <c r="AC1910" s="121">
        <f t="array" ref="AC1910">INDEX($AW$11:$BA$66,MATCH($C1910&amp;$G1910,$AO$11:$AO$66&amp;$AP$11:$AP$66,0),COUNTIF($AW$10:$BA$10,"&lt;"&amp;Z1910)+1)</f>
        <v>2.5000000000000001E-4</v>
      </c>
      <c r="AD1910" s="62">
        <v>1.9775</v>
      </c>
      <c r="AE1910" s="61">
        <f t="array" ref="AE1910">INDEX($AT$11:$AV$66,MATCH($C1910&amp;$G1910,$AO$11:$AO$66&amp;$AP$11:$AP$66,0),COUNTIF($AT$10:$AV$10,"&lt;"&amp;AD1910)+1)</f>
        <v>5.9999999999999995E-4</v>
      </c>
      <c r="AF1910" s="111">
        <f t="shared" si="442"/>
        <v>1.9414156081756484</v>
      </c>
      <c r="AG1910" s="121">
        <f t="array" ref="AG1910">INDEX($AW$11:$BA$66,MATCH($C1910&amp;$G1910,$AO$11:$AO$66&amp;$AP$11:$AP$66,0),COUNTIF($AW$10:$BA$10,"&lt;"&amp;AD1910)+1)</f>
        <v>2.5000000000000001E-4</v>
      </c>
    </row>
    <row r="1911" spans="2:33" ht="12.75" customHeight="1" x14ac:dyDescent="0.3">
      <c r="B1911" s="81" t="str">
        <f t="shared" si="430"/>
        <v>2-16 UN</v>
      </c>
      <c r="C1911" s="71" t="s">
        <v>498</v>
      </c>
      <c r="D1911" s="71"/>
      <c r="E1911" s="79" t="s">
        <v>604</v>
      </c>
      <c r="F1911" s="82" t="s">
        <v>695</v>
      </c>
      <c r="G1911" s="58">
        <v>16</v>
      </c>
      <c r="H1911" s="71" t="s">
        <v>521</v>
      </c>
      <c r="I1911" s="71" t="s">
        <v>660</v>
      </c>
      <c r="J1911" s="71" t="s">
        <v>588</v>
      </c>
      <c r="K1911" s="71" t="s">
        <v>600</v>
      </c>
      <c r="L1911" s="85">
        <f t="shared" si="431"/>
        <v>50.759399999999999</v>
      </c>
      <c r="M1911" s="85">
        <f t="shared" si="432"/>
        <v>1.5874999999999999</v>
      </c>
      <c r="N1911" s="71">
        <v>60</v>
      </c>
      <c r="O1911" s="100">
        <f t="shared" si="433"/>
        <v>50.279299999999999</v>
      </c>
      <c r="P1911" s="85">
        <f t="shared" si="434"/>
        <v>0</v>
      </c>
      <c r="Q1911" s="58">
        <f t="shared" si="435"/>
        <v>15.2</v>
      </c>
      <c r="R1911" s="100">
        <f t="shared" si="436"/>
        <v>49.591900000000003</v>
      </c>
      <c r="S1911" s="85">
        <f t="shared" si="437"/>
        <v>0</v>
      </c>
      <c r="T1911" s="58">
        <f t="shared" si="438"/>
        <v>6.4</v>
      </c>
      <c r="U1911" s="58">
        <f t="shared" si="439"/>
        <v>3.8</v>
      </c>
      <c r="V1911" s="58">
        <f t="array" ref="V1911">INDEX(AS$11:AS$66,MATCH(C1911&amp;G1911,AO$11:AO$66&amp;AP$11:AP$66,0),0)</f>
        <v>8</v>
      </c>
      <c r="X1911" s="120">
        <f t="shared" si="440"/>
        <v>6.25E-2</v>
      </c>
      <c r="Y1911" s="61">
        <f t="array" ref="Y1911">INDEX($AQ$11:$AR$66,MATCH($C1911&amp;$G1911,$AO$11:$AO$66&amp;$AP$11:$AP$66,0),COUNTIF($AQ$10:$AR$10,"&lt;"&amp;Z1911)+1)</f>
        <v>1.4999999999999999E-4</v>
      </c>
      <c r="Z1911" s="123">
        <v>1.9984</v>
      </c>
      <c r="AA1911" s="61">
        <f t="array" ref="AA1911">INDEX($AT$11:$AV$66,MATCH($C1911&amp;$G1911,$AO$11:$AO$66&amp;$AP$11:$AP$66,0),COUNTIF($AT$10:$AV$10,"&lt;"&amp;Z1911)+1)</f>
        <v>5.9999999999999995E-4</v>
      </c>
      <c r="AB1911" s="111">
        <f t="shared" si="441"/>
        <v>1.9578050591976044</v>
      </c>
      <c r="AC1911" s="121">
        <f t="array" ref="AC1911">INDEX($AW$11:$BA$66,MATCH($C1911&amp;$G1911,$AO$11:$AO$66&amp;$AP$11:$AP$66,0),COUNTIF($AW$10:$BA$10,"&lt;"&amp;Z1911)+1)</f>
        <v>2.5000000000000001E-4</v>
      </c>
      <c r="AD1911" s="62">
        <v>1.9795</v>
      </c>
      <c r="AE1911" s="61">
        <f t="array" ref="AE1911">INDEX($AT$11:$AV$66,MATCH($C1911&amp;$G1911,$AO$11:$AO$66&amp;$AP$11:$AP$66,0),COUNTIF($AT$10:$AV$10,"&lt;"&amp;AD1911)+1)</f>
        <v>5.9999999999999995E-4</v>
      </c>
      <c r="AF1911" s="111">
        <f t="shared" si="442"/>
        <v>1.9524367061317363</v>
      </c>
      <c r="AG1911" s="121">
        <f t="array" ref="AG1911">INDEX($AW$11:$BA$66,MATCH($C1911&amp;$G1911,$AO$11:$AO$66&amp;$AP$11:$AP$66,0),COUNTIF($AW$10:$BA$10,"&lt;"&amp;AD1911)+1)</f>
        <v>2.5000000000000001E-4</v>
      </c>
    </row>
    <row r="1912" spans="2:33" ht="12.75" customHeight="1" x14ac:dyDescent="0.3">
      <c r="B1912" s="81" t="str">
        <f t="shared" si="430"/>
        <v>2-16 UN</v>
      </c>
      <c r="C1912" s="71" t="s">
        <v>498</v>
      </c>
      <c r="D1912" s="71"/>
      <c r="E1912" s="79" t="s">
        <v>604</v>
      </c>
      <c r="F1912" s="82" t="s">
        <v>695</v>
      </c>
      <c r="G1912" s="58">
        <v>16</v>
      </c>
      <c r="H1912" s="71" t="s">
        <v>521</v>
      </c>
      <c r="I1912" s="71" t="s">
        <v>661</v>
      </c>
      <c r="J1912" s="71" t="s">
        <v>588</v>
      </c>
      <c r="K1912" s="71" t="s">
        <v>600</v>
      </c>
      <c r="L1912" s="85">
        <f t="shared" si="431"/>
        <v>50.8</v>
      </c>
      <c r="M1912" s="85">
        <f t="shared" si="432"/>
        <v>1.5874999999999999</v>
      </c>
      <c r="N1912" s="71">
        <v>60</v>
      </c>
      <c r="O1912" s="100">
        <f t="shared" si="433"/>
        <v>50.355499999999999</v>
      </c>
      <c r="P1912" s="85">
        <f t="shared" si="434"/>
        <v>0</v>
      </c>
      <c r="Q1912" s="58">
        <f t="shared" si="435"/>
        <v>15.2</v>
      </c>
      <c r="R1912" s="100">
        <f t="shared" si="436"/>
        <v>49.668100000000003</v>
      </c>
      <c r="S1912" s="85">
        <f t="shared" si="437"/>
        <v>0</v>
      </c>
      <c r="T1912" s="58">
        <f t="shared" si="438"/>
        <v>6.4</v>
      </c>
      <c r="U1912" s="58">
        <f t="shared" si="439"/>
        <v>3.8</v>
      </c>
      <c r="V1912" s="58">
        <f t="array" ref="V1912">INDEX(AS$11:AS$66,MATCH(C1912&amp;G1912,AO$11:AO$66&amp;AP$11:AP$66,0),0)</f>
        <v>8</v>
      </c>
      <c r="X1912" s="120">
        <f t="shared" si="440"/>
        <v>6.25E-2</v>
      </c>
      <c r="Y1912" s="61">
        <f t="array" ref="Y1912">INDEX($AQ$11:$AR$66,MATCH($C1912&amp;$G1912,$AO$11:$AO$66&amp;$AP$11:$AP$66,0),COUNTIF($AQ$10:$AR$10,"&lt;"&amp;Z1912)+1)</f>
        <v>1.4999999999999999E-4</v>
      </c>
      <c r="Z1912" s="61">
        <f>INDEX(AJ$11:AJ$92,MATCH(F1912,AI$11:AI$92,0))</f>
        <v>2</v>
      </c>
      <c r="AA1912" s="61">
        <f t="array" ref="AA1912">INDEX($AT$11:$AV$66,MATCH($C1912&amp;$G1912,$AO$11:$AO$66&amp;$AP$11:$AP$66,0),COUNTIF($AT$10:$AV$10,"&lt;"&amp;Z1912)+1)</f>
        <v>5.9999999999999995E-4</v>
      </c>
      <c r="AB1912" s="111">
        <f t="shared" si="441"/>
        <v>1.9594050591976044</v>
      </c>
      <c r="AC1912" s="121">
        <f t="array" ref="AC1912">INDEX($AW$11:$BA$66,MATCH($C1912&amp;$G1912,$AO$11:$AO$66&amp;$AP$11:$AP$66,0),COUNTIF($AW$10:$BA$10,"&lt;"&amp;Z1912)+1)</f>
        <v>2.5000000000000001E-4</v>
      </c>
      <c r="AD1912" s="62">
        <v>1.9824999999999999</v>
      </c>
      <c r="AE1912" s="61">
        <f t="array" ref="AE1912">INDEX($AT$11:$AV$66,MATCH($C1912&amp;$G1912,$AO$11:$AO$66&amp;$AP$11:$AP$66,0),COUNTIF($AT$10:$AV$10,"&lt;"&amp;AD1912)+1)</f>
        <v>5.9999999999999995E-4</v>
      </c>
      <c r="AF1912" s="111">
        <f t="shared" si="442"/>
        <v>1.9554367061317361</v>
      </c>
      <c r="AG1912" s="121">
        <f t="array" ref="AG1912">INDEX($AW$11:$BA$66,MATCH($C1912&amp;$G1912,$AO$11:$AO$66&amp;$AP$11:$AP$66,0),COUNTIF($AW$10:$BA$10,"&lt;"&amp;AD1912)+1)</f>
        <v>2.5000000000000001E-4</v>
      </c>
    </row>
    <row r="1913" spans="2:33" ht="12.75" customHeight="1" x14ac:dyDescent="0.3">
      <c r="B1913" s="81" t="str">
        <f t="shared" si="430"/>
        <v>2-20 UN</v>
      </c>
      <c r="C1913" s="71" t="s">
        <v>498</v>
      </c>
      <c r="D1913" s="71"/>
      <c r="E1913" s="79" t="s">
        <v>604</v>
      </c>
      <c r="F1913" s="82" t="s">
        <v>695</v>
      </c>
      <c r="G1913" s="58">
        <v>20</v>
      </c>
      <c r="H1913" s="71" t="s">
        <v>521</v>
      </c>
      <c r="I1913" s="71" t="s">
        <v>660</v>
      </c>
      <c r="J1913" s="71" t="s">
        <v>588</v>
      </c>
      <c r="K1913" s="71" t="s">
        <v>600</v>
      </c>
      <c r="L1913" s="85">
        <f t="shared" si="431"/>
        <v>50.761899999999997</v>
      </c>
      <c r="M1913" s="85">
        <f t="shared" si="432"/>
        <v>1.27</v>
      </c>
      <c r="N1913" s="71">
        <v>60</v>
      </c>
      <c r="O1913" s="100">
        <f t="shared" si="433"/>
        <v>50.363100000000003</v>
      </c>
      <c r="P1913" s="85">
        <f t="shared" si="434"/>
        <v>0</v>
      </c>
      <c r="Q1913" s="58">
        <f t="shared" si="435"/>
        <v>12.7</v>
      </c>
      <c r="R1913" s="100">
        <f t="shared" si="436"/>
        <v>49.813200000000002</v>
      </c>
      <c r="S1913" s="85">
        <f t="shared" si="437"/>
        <v>0</v>
      </c>
      <c r="T1913" s="58">
        <f t="shared" si="438"/>
        <v>5.0999999999999996</v>
      </c>
      <c r="U1913" s="58">
        <f t="shared" si="439"/>
        <v>3.8</v>
      </c>
      <c r="V1913" s="58">
        <f t="array" ref="V1913">INDEX(AS$11:AS$66,MATCH(C1913&amp;G1913,AO$11:AO$66&amp;AP$11:AP$66,0),0)</f>
        <v>8</v>
      </c>
      <c r="X1913" s="120">
        <f t="shared" si="440"/>
        <v>0.05</v>
      </c>
      <c r="Y1913" s="61">
        <f t="array" ref="Y1913">INDEX($AQ$11:$AR$66,MATCH($C1913&amp;$G1913,$AO$11:$AO$66&amp;$AP$11:$AP$66,0),COUNTIF($AQ$10:$AR$10,"&lt;"&amp;Z1913)+1)</f>
        <v>1.4999999999999999E-4</v>
      </c>
      <c r="Z1913" s="123">
        <v>1.9984999999999999</v>
      </c>
      <c r="AA1913" s="61">
        <f t="array" ref="AA1913">INDEX($AT$11:$AV$66,MATCH($C1913&amp;$G1913,$AO$11:$AO$66&amp;$AP$11:$AP$66,0),COUNTIF($AT$10:$AV$10,"&lt;"&amp;Z1913)+1)</f>
        <v>5.0000000000000001E-4</v>
      </c>
      <c r="AB1913" s="111">
        <f t="shared" si="441"/>
        <v>1.9660240473580834</v>
      </c>
      <c r="AC1913" s="121">
        <f t="array" ref="AC1913">INDEX($AW$11:$BA$66,MATCH($C1913&amp;$G1913,$AO$11:$AO$66&amp;$AP$11:$AP$66,0),COUNTIF($AW$10:$BA$10,"&lt;"&amp;Z1913)+1)</f>
        <v>2.0000000000000001E-4</v>
      </c>
      <c r="AD1913" s="62">
        <v>1.9827999999999999</v>
      </c>
      <c r="AE1913" s="61">
        <f t="array" ref="AE1913">INDEX($AT$11:$AV$66,MATCH($C1913&amp;$G1913,$AO$11:$AO$66&amp;$AP$11:$AP$66,0),COUNTIF($AT$10:$AV$10,"&lt;"&amp;AD1913)+1)</f>
        <v>5.0000000000000001E-4</v>
      </c>
      <c r="AF1913" s="111">
        <f t="shared" si="442"/>
        <v>1.9611493649053888</v>
      </c>
      <c r="AG1913" s="121">
        <f t="array" ref="AG1913">INDEX($AW$11:$BA$66,MATCH($C1913&amp;$G1913,$AO$11:$AO$66&amp;$AP$11:$AP$66,0),COUNTIF($AW$10:$BA$10,"&lt;"&amp;AD1913)+1)</f>
        <v>2.0000000000000001E-4</v>
      </c>
    </row>
    <row r="1914" spans="2:33" ht="12.75" customHeight="1" x14ac:dyDescent="0.3">
      <c r="B1914" s="81" t="str">
        <f t="shared" si="430"/>
        <v>2-20 UN</v>
      </c>
      <c r="C1914" s="71" t="s">
        <v>498</v>
      </c>
      <c r="D1914" s="71"/>
      <c r="E1914" s="79" t="s">
        <v>604</v>
      </c>
      <c r="F1914" s="82" t="s">
        <v>695</v>
      </c>
      <c r="G1914" s="58">
        <v>20</v>
      </c>
      <c r="H1914" s="71" t="s">
        <v>521</v>
      </c>
      <c r="I1914" s="71" t="s">
        <v>661</v>
      </c>
      <c r="J1914" s="71" t="s">
        <v>588</v>
      </c>
      <c r="K1914" s="71" t="s">
        <v>600</v>
      </c>
      <c r="L1914" s="85">
        <f t="shared" si="431"/>
        <v>50.8</v>
      </c>
      <c r="M1914" s="85">
        <f t="shared" si="432"/>
        <v>1.27</v>
      </c>
      <c r="N1914" s="71">
        <v>60</v>
      </c>
      <c r="O1914" s="100">
        <f t="shared" si="433"/>
        <v>50.431699999999999</v>
      </c>
      <c r="P1914" s="85">
        <f t="shared" si="434"/>
        <v>0</v>
      </c>
      <c r="Q1914" s="58">
        <f t="shared" si="435"/>
        <v>12.7</v>
      </c>
      <c r="R1914" s="100">
        <f t="shared" si="436"/>
        <v>49.881799999999998</v>
      </c>
      <c r="S1914" s="85">
        <f t="shared" si="437"/>
        <v>0</v>
      </c>
      <c r="T1914" s="58">
        <f t="shared" si="438"/>
        <v>5.0999999999999996</v>
      </c>
      <c r="U1914" s="58">
        <f t="shared" si="439"/>
        <v>3.8</v>
      </c>
      <c r="V1914" s="58">
        <f t="array" ref="V1914">INDEX(AS$11:AS$66,MATCH(C1914&amp;G1914,AO$11:AO$66&amp;AP$11:AP$66,0),0)</f>
        <v>8</v>
      </c>
      <c r="X1914" s="120">
        <f t="shared" si="440"/>
        <v>0.05</v>
      </c>
      <c r="Y1914" s="61">
        <f t="array" ref="Y1914">INDEX($AQ$11:$AR$66,MATCH($C1914&amp;$G1914,$AO$11:$AO$66&amp;$AP$11:$AP$66,0),COUNTIF($AQ$10:$AR$10,"&lt;"&amp;Z1914)+1)</f>
        <v>1.4999999999999999E-4</v>
      </c>
      <c r="Z1914" s="61">
        <f>INDEX(AJ$11:AJ$92,MATCH(F1914,AI$11:AI$92,0))</f>
        <v>2</v>
      </c>
      <c r="AA1914" s="61">
        <f t="array" ref="AA1914">INDEX($AT$11:$AV$66,MATCH($C1914&amp;$G1914,$AO$11:$AO$66&amp;$AP$11:$AP$66,0),COUNTIF($AT$10:$AV$10,"&lt;"&amp;Z1914)+1)</f>
        <v>5.0000000000000001E-4</v>
      </c>
      <c r="AB1914" s="111">
        <f t="shared" si="441"/>
        <v>1.9675240473580835</v>
      </c>
      <c r="AC1914" s="121">
        <f t="array" ref="AC1914">INDEX($AW$11:$BA$66,MATCH($C1914&amp;$G1914,$AO$11:$AO$66&amp;$AP$11:$AP$66,0),COUNTIF($AW$10:$BA$10,"&lt;"&amp;Z1914)+1)</f>
        <v>2.0000000000000001E-4</v>
      </c>
      <c r="AD1914" s="62">
        <v>1.9855</v>
      </c>
      <c r="AE1914" s="61">
        <f t="array" ref="AE1914">INDEX($AT$11:$AV$66,MATCH($C1914&amp;$G1914,$AO$11:$AO$66&amp;$AP$11:$AP$66,0),COUNTIF($AT$10:$AV$10,"&lt;"&amp;AD1914)+1)</f>
        <v>5.0000000000000001E-4</v>
      </c>
      <c r="AF1914" s="111">
        <f t="shared" si="442"/>
        <v>1.9638493649053892</v>
      </c>
      <c r="AG1914" s="121">
        <f t="array" ref="AG1914">INDEX($AW$11:$BA$66,MATCH($C1914&amp;$G1914,$AO$11:$AO$66&amp;$AP$11:$AP$66,0),COUNTIF($AW$10:$BA$10,"&lt;"&amp;AD1914)+1)</f>
        <v>2.0000000000000001E-4</v>
      </c>
    </row>
    <row r="1915" spans="2:33" ht="12.75" customHeight="1" x14ac:dyDescent="0.3">
      <c r="B1915" s="81" t="str">
        <f t="shared" si="430"/>
        <v>2 1/8-6 UN</v>
      </c>
      <c r="C1915" s="71" t="s">
        <v>498</v>
      </c>
      <c r="D1915" s="71"/>
      <c r="E1915" s="79" t="s">
        <v>604</v>
      </c>
      <c r="F1915" s="82" t="s">
        <v>696</v>
      </c>
      <c r="G1915" s="58">
        <v>6</v>
      </c>
      <c r="H1915" s="71" t="s">
        <v>521</v>
      </c>
      <c r="I1915" s="71" t="s">
        <v>660</v>
      </c>
      <c r="J1915" s="71" t="s">
        <v>588</v>
      </c>
      <c r="K1915" s="71" t="s">
        <v>600</v>
      </c>
      <c r="L1915" s="85">
        <f t="shared" si="431"/>
        <v>53.908999999999999</v>
      </c>
      <c r="M1915" s="85">
        <f t="shared" si="432"/>
        <v>4.2332999999999998</v>
      </c>
      <c r="N1915" s="71">
        <v>60</v>
      </c>
      <c r="O1915" s="100">
        <f t="shared" si="433"/>
        <v>52.771000000000001</v>
      </c>
      <c r="P1915" s="85">
        <f t="shared" si="434"/>
        <v>0</v>
      </c>
      <c r="Q1915" s="58">
        <f t="shared" si="435"/>
        <v>20.3</v>
      </c>
      <c r="R1915" s="100">
        <f t="shared" si="436"/>
        <v>50.938000000000002</v>
      </c>
      <c r="S1915" s="85">
        <f t="shared" si="437"/>
        <v>0</v>
      </c>
      <c r="T1915" s="58">
        <f t="shared" si="438"/>
        <v>6.4</v>
      </c>
      <c r="U1915" s="58">
        <f t="shared" si="439"/>
        <v>7.6</v>
      </c>
      <c r="V1915" s="58">
        <f t="array" ref="V1915">INDEX(AS$11:AS$66,MATCH(C1915&amp;G1915,AO$11:AO$66&amp;AP$11:AP$66,0),0)</f>
        <v>5</v>
      </c>
      <c r="X1915" s="120">
        <f t="shared" si="440"/>
        <v>0.16666666666666666</v>
      </c>
      <c r="Y1915" s="61">
        <f t="array" ref="Y1915">INDEX($AQ$11:$AR$66,MATCH($C1915&amp;$G1915,$AO$11:$AO$66&amp;$AP$11:$AP$66,0),COUNTIF($AQ$10:$AR$10,"&lt;"&amp;Z1915)+1)</f>
        <v>2.9999999999999997E-4</v>
      </c>
      <c r="Z1915" s="123">
        <v>2.1223999999999998</v>
      </c>
      <c r="AA1915" s="61">
        <f t="array" ref="AA1915">INDEX($AT$11:$AV$66,MATCH($C1915&amp;$G1915,$AO$11:$AO$66&amp;$AP$11:$AP$66,0),COUNTIF($AT$10:$AV$10,"&lt;"&amp;Z1915)+1)</f>
        <v>8.0000000000000004E-4</v>
      </c>
      <c r="AB1915" s="111">
        <f t="shared" si="441"/>
        <v>2.0141468245269452</v>
      </c>
      <c r="AC1915" s="121">
        <f t="array" ref="AC1915">INDEX($AW$11:$BA$66,MATCH($C1915&amp;$G1915,$AO$11:$AO$66&amp;$AP$11:$AP$66,0),COUNTIF($AW$10:$BA$10,"&lt;"&amp;Z1915)+1)</f>
        <v>2.5000000000000001E-4</v>
      </c>
      <c r="AD1915" s="62">
        <v>2.0775999999999999</v>
      </c>
      <c r="AE1915" s="61">
        <f t="array" ref="AE1915">INDEX($AT$11:$AV$66,MATCH($C1915&amp;$G1915,$AO$11:$AO$66&amp;$AP$11:$AP$66,0),COUNTIF($AT$10:$AV$10,"&lt;"&amp;AD1915)+1)</f>
        <v>8.0000000000000004E-4</v>
      </c>
      <c r="AF1915" s="111">
        <f t="shared" si="442"/>
        <v>2.0054312163512966</v>
      </c>
      <c r="AG1915" s="121">
        <f t="array" ref="AG1915">INDEX($AW$11:$BA$66,MATCH($C1915&amp;$G1915,$AO$11:$AO$66&amp;$AP$11:$AP$66,0),COUNTIF($AW$10:$BA$10,"&lt;"&amp;AD1915)+1)</f>
        <v>2.5000000000000001E-4</v>
      </c>
    </row>
    <row r="1916" spans="2:33" ht="12.75" customHeight="1" x14ac:dyDescent="0.3">
      <c r="B1916" s="81" t="str">
        <f t="shared" si="430"/>
        <v>2 1/8-6 UN</v>
      </c>
      <c r="C1916" s="71" t="s">
        <v>498</v>
      </c>
      <c r="D1916" s="71"/>
      <c r="E1916" s="79" t="s">
        <v>604</v>
      </c>
      <c r="F1916" s="82" t="s">
        <v>696</v>
      </c>
      <c r="G1916" s="58">
        <v>6</v>
      </c>
      <c r="H1916" s="71" t="s">
        <v>521</v>
      </c>
      <c r="I1916" s="71" t="s">
        <v>661</v>
      </c>
      <c r="J1916" s="71" t="s">
        <v>588</v>
      </c>
      <c r="K1916" s="71" t="s">
        <v>600</v>
      </c>
      <c r="L1916" s="85">
        <f t="shared" si="431"/>
        <v>53.975000000000001</v>
      </c>
      <c r="M1916" s="85">
        <f t="shared" si="432"/>
        <v>4.2332999999999998</v>
      </c>
      <c r="N1916" s="71">
        <v>60</v>
      </c>
      <c r="O1916" s="100">
        <f t="shared" si="433"/>
        <v>52.893000000000001</v>
      </c>
      <c r="P1916" s="85">
        <f t="shared" si="434"/>
        <v>0</v>
      </c>
      <c r="Q1916" s="58">
        <f t="shared" si="435"/>
        <v>20.3</v>
      </c>
      <c r="R1916" s="100">
        <f t="shared" si="436"/>
        <v>51.059899999999999</v>
      </c>
      <c r="S1916" s="85">
        <f t="shared" si="437"/>
        <v>0</v>
      </c>
      <c r="T1916" s="58">
        <f t="shared" si="438"/>
        <v>6.4</v>
      </c>
      <c r="U1916" s="58">
        <f t="shared" si="439"/>
        <v>7.6</v>
      </c>
      <c r="V1916" s="58">
        <f t="array" ref="V1916">INDEX(AS$11:AS$66,MATCH(C1916&amp;G1916,AO$11:AO$66&amp;AP$11:AP$66,0),0)</f>
        <v>5</v>
      </c>
      <c r="X1916" s="120">
        <f t="shared" si="440"/>
        <v>0.16666666666666666</v>
      </c>
      <c r="Y1916" s="61">
        <f t="array" ref="Y1916">INDEX($AQ$11:$AR$66,MATCH($C1916&amp;$G1916,$AO$11:$AO$66&amp;$AP$11:$AP$66,0),COUNTIF($AQ$10:$AR$10,"&lt;"&amp;Z1916)+1)</f>
        <v>2.9999999999999997E-4</v>
      </c>
      <c r="Z1916" s="61">
        <f>INDEX(AJ$11:AJ$92,MATCH(F1916,AI$11:AI$92,0))</f>
        <v>2.125</v>
      </c>
      <c r="AA1916" s="61">
        <f t="array" ref="AA1916">INDEX($AT$11:$AV$66,MATCH($C1916&amp;$G1916,$AO$11:$AO$66&amp;$AP$11:$AP$66,0),COUNTIF($AT$10:$AV$10,"&lt;"&amp;Z1916)+1)</f>
        <v>8.0000000000000004E-4</v>
      </c>
      <c r="AB1916" s="111">
        <f t="shared" si="441"/>
        <v>2.0167468245269453</v>
      </c>
      <c r="AC1916" s="121">
        <f t="array" ref="AC1916">INDEX($AW$11:$BA$66,MATCH($C1916&amp;$G1916,$AO$11:$AO$66&amp;$AP$11:$AP$66,0),COUNTIF($AW$10:$BA$10,"&lt;"&amp;Z1916)+1)</f>
        <v>2.5000000000000001E-4</v>
      </c>
      <c r="AD1916" s="62">
        <v>2.0823999999999998</v>
      </c>
      <c r="AE1916" s="61">
        <f t="array" ref="AE1916">INDEX($AT$11:$AV$66,MATCH($C1916&amp;$G1916,$AO$11:$AO$66&amp;$AP$11:$AP$66,0),COUNTIF($AT$10:$AV$10,"&lt;"&amp;AD1916)+1)</f>
        <v>8.0000000000000004E-4</v>
      </c>
      <c r="AF1916" s="111">
        <f t="shared" si="442"/>
        <v>2.0102312163512965</v>
      </c>
      <c r="AG1916" s="121">
        <f t="array" ref="AG1916">INDEX($AW$11:$BA$66,MATCH($C1916&amp;$G1916,$AO$11:$AO$66&amp;$AP$11:$AP$66,0),COUNTIF($AW$10:$BA$10,"&lt;"&amp;AD1916)+1)</f>
        <v>2.5000000000000001E-4</v>
      </c>
    </row>
    <row r="1917" spans="2:33" ht="12.75" customHeight="1" x14ac:dyDescent="0.3">
      <c r="B1917" s="81" t="str">
        <f t="shared" si="430"/>
        <v>2 1/8-8 UN</v>
      </c>
      <c r="C1917" s="71" t="s">
        <v>498</v>
      </c>
      <c r="D1917" s="71"/>
      <c r="E1917" s="79" t="s">
        <v>604</v>
      </c>
      <c r="F1917" s="82" t="s">
        <v>696</v>
      </c>
      <c r="G1917" s="58">
        <v>8</v>
      </c>
      <c r="H1917" s="71" t="s">
        <v>521</v>
      </c>
      <c r="I1917" s="71" t="s">
        <v>660</v>
      </c>
      <c r="J1917" s="71" t="s">
        <v>588</v>
      </c>
      <c r="K1917" s="71" t="s">
        <v>600</v>
      </c>
      <c r="L1917" s="85">
        <f t="shared" si="431"/>
        <v>53.914000000000001</v>
      </c>
      <c r="M1917" s="85">
        <f t="shared" si="432"/>
        <v>3.1749999999999998</v>
      </c>
      <c r="N1917" s="71">
        <v>60</v>
      </c>
      <c r="O1917" s="100">
        <f t="shared" si="433"/>
        <v>53.024999999999999</v>
      </c>
      <c r="P1917" s="85">
        <f t="shared" si="434"/>
        <v>0</v>
      </c>
      <c r="Q1917" s="58">
        <f t="shared" si="435"/>
        <v>17.8</v>
      </c>
      <c r="R1917" s="100">
        <f t="shared" si="436"/>
        <v>51.650199999999998</v>
      </c>
      <c r="S1917" s="85">
        <f t="shared" si="437"/>
        <v>0</v>
      </c>
      <c r="T1917" s="58">
        <f t="shared" si="438"/>
        <v>6.4</v>
      </c>
      <c r="U1917" s="58">
        <f t="shared" si="439"/>
        <v>6.4</v>
      </c>
      <c r="V1917" s="58">
        <f t="array" ref="V1917">INDEX(AS$11:AS$66,MATCH(C1917&amp;G1917,AO$11:AO$66&amp;AP$11:AP$66,0),0)</f>
        <v>5</v>
      </c>
      <c r="X1917" s="120">
        <f t="shared" si="440"/>
        <v>0.125</v>
      </c>
      <c r="Y1917" s="61">
        <f t="array" ref="Y1917">INDEX($AQ$11:$AR$66,MATCH($C1917&amp;$G1917,$AO$11:$AO$66&amp;$AP$11:$AP$66,0),COUNTIF($AQ$10:$AR$10,"&lt;"&amp;Z1917)+1)</f>
        <v>2.5000000000000001E-4</v>
      </c>
      <c r="Z1917" s="123">
        <v>2.1225999999999998</v>
      </c>
      <c r="AA1917" s="61">
        <f t="array" ref="AA1917">INDEX($AT$11:$AV$66,MATCH($C1917&amp;$G1917,$AO$11:$AO$66&amp;$AP$11:$AP$66,0),COUNTIF($AT$10:$AV$10,"&lt;"&amp;Z1917)+1)</f>
        <v>6.9999999999999999E-4</v>
      </c>
      <c r="AB1917" s="111">
        <f t="shared" si="441"/>
        <v>2.0414101183952087</v>
      </c>
      <c r="AC1917" s="121">
        <f t="array" ref="AC1917">INDEX($AW$11:$BA$66,MATCH($C1917&amp;$G1917,$AO$11:$AO$66&amp;$AP$11:$AP$66,0),COUNTIF($AW$10:$BA$10,"&lt;"&amp;Z1917)+1)</f>
        <v>2.5000000000000001E-4</v>
      </c>
      <c r="AD1917" s="62">
        <v>2.0876000000000001</v>
      </c>
      <c r="AE1917" s="61">
        <f t="array" ref="AE1917">INDEX($AT$11:$AV$66,MATCH($C1917&amp;$G1917,$AO$11:$AO$66&amp;$AP$11:$AP$66,0),COUNTIF($AT$10:$AV$10,"&lt;"&amp;AD1917)+1)</f>
        <v>6.9999999999999999E-4</v>
      </c>
      <c r="AF1917" s="111">
        <f t="shared" si="442"/>
        <v>2.0334734122634726</v>
      </c>
      <c r="AG1917" s="121">
        <f t="array" ref="AG1917">INDEX($AW$11:$BA$66,MATCH($C1917&amp;$G1917,$AO$11:$AO$66&amp;$AP$11:$AP$66,0),COUNTIF($AW$10:$BA$10,"&lt;"&amp;AD1917)+1)</f>
        <v>2.5000000000000001E-4</v>
      </c>
    </row>
    <row r="1918" spans="2:33" ht="12.75" customHeight="1" x14ac:dyDescent="0.3">
      <c r="B1918" s="81" t="str">
        <f t="shared" si="430"/>
        <v>2 1/8-8 UN</v>
      </c>
      <c r="C1918" s="71" t="s">
        <v>498</v>
      </c>
      <c r="D1918" s="71"/>
      <c r="E1918" s="79" t="s">
        <v>604</v>
      </c>
      <c r="F1918" s="82" t="s">
        <v>696</v>
      </c>
      <c r="G1918" s="58">
        <v>8</v>
      </c>
      <c r="H1918" s="71" t="s">
        <v>521</v>
      </c>
      <c r="I1918" s="71" t="s">
        <v>661</v>
      </c>
      <c r="J1918" s="71" t="s">
        <v>588</v>
      </c>
      <c r="K1918" s="71" t="s">
        <v>600</v>
      </c>
      <c r="L1918" s="85">
        <f t="shared" si="431"/>
        <v>53.975000000000001</v>
      </c>
      <c r="M1918" s="85">
        <f t="shared" si="432"/>
        <v>3.1749999999999998</v>
      </c>
      <c r="N1918" s="71">
        <v>60</v>
      </c>
      <c r="O1918" s="100">
        <f t="shared" si="433"/>
        <v>53.136800000000001</v>
      </c>
      <c r="P1918" s="85">
        <f t="shared" si="434"/>
        <v>0</v>
      </c>
      <c r="Q1918" s="58">
        <f t="shared" si="435"/>
        <v>17.8</v>
      </c>
      <c r="R1918" s="100">
        <f t="shared" si="436"/>
        <v>51.762</v>
      </c>
      <c r="S1918" s="85">
        <f t="shared" si="437"/>
        <v>0</v>
      </c>
      <c r="T1918" s="58">
        <f t="shared" si="438"/>
        <v>6.4</v>
      </c>
      <c r="U1918" s="58">
        <f t="shared" si="439"/>
        <v>6.4</v>
      </c>
      <c r="V1918" s="58">
        <f t="array" ref="V1918">INDEX(AS$11:AS$66,MATCH(C1918&amp;G1918,AO$11:AO$66&amp;AP$11:AP$66,0),0)</f>
        <v>5</v>
      </c>
      <c r="X1918" s="120">
        <f t="shared" si="440"/>
        <v>0.125</v>
      </c>
      <c r="Y1918" s="61">
        <f t="array" ref="Y1918">INDEX($AQ$11:$AR$66,MATCH($C1918&amp;$G1918,$AO$11:$AO$66&amp;$AP$11:$AP$66,0),COUNTIF($AQ$10:$AR$10,"&lt;"&amp;Z1918)+1)</f>
        <v>2.5000000000000001E-4</v>
      </c>
      <c r="Z1918" s="61">
        <f>INDEX(AJ$11:AJ$92,MATCH(F1918,AI$11:AI$92,0))</f>
        <v>2.125</v>
      </c>
      <c r="AA1918" s="61">
        <f t="array" ref="AA1918">INDEX($AT$11:$AV$66,MATCH($C1918&amp;$G1918,$AO$11:$AO$66&amp;$AP$11:$AP$66,0),COUNTIF($AT$10:$AV$10,"&lt;"&amp;Z1918)+1)</f>
        <v>6.9999999999999999E-4</v>
      </c>
      <c r="AB1918" s="111">
        <f t="shared" si="441"/>
        <v>2.0438101183952089</v>
      </c>
      <c r="AC1918" s="121">
        <f t="array" ref="AC1918">INDEX($AW$11:$BA$66,MATCH($C1918&amp;$G1918,$AO$11:$AO$66&amp;$AP$11:$AP$66,0),COUNTIF($AW$10:$BA$10,"&lt;"&amp;Z1918)+1)</f>
        <v>2.5000000000000001E-4</v>
      </c>
      <c r="AD1918" s="62">
        <v>2.0920000000000001</v>
      </c>
      <c r="AE1918" s="61">
        <f t="array" ref="AE1918">INDEX($AT$11:$AV$66,MATCH($C1918&amp;$G1918,$AO$11:$AO$66&amp;$AP$11:$AP$66,0),COUNTIF($AT$10:$AV$10,"&lt;"&amp;AD1918)+1)</f>
        <v>6.9999999999999999E-4</v>
      </c>
      <c r="AF1918" s="111">
        <f t="shared" si="442"/>
        <v>2.0378734122634725</v>
      </c>
      <c r="AG1918" s="121">
        <f t="array" ref="AG1918">INDEX($AW$11:$BA$66,MATCH($C1918&amp;$G1918,$AO$11:$AO$66&amp;$AP$11:$AP$66,0),COUNTIF($AW$10:$BA$10,"&lt;"&amp;AD1918)+1)</f>
        <v>2.5000000000000001E-4</v>
      </c>
    </row>
    <row r="1919" spans="2:33" ht="12.75" customHeight="1" x14ac:dyDescent="0.3">
      <c r="B1919" s="81" t="str">
        <f t="shared" si="430"/>
        <v>2 1/8-12 UN</v>
      </c>
      <c r="C1919" s="71" t="s">
        <v>498</v>
      </c>
      <c r="D1919" s="71"/>
      <c r="E1919" s="79" t="s">
        <v>604</v>
      </c>
      <c r="F1919" s="82" t="s">
        <v>696</v>
      </c>
      <c r="G1919" s="58">
        <v>12</v>
      </c>
      <c r="H1919" s="71" t="s">
        <v>521</v>
      </c>
      <c r="I1919" s="71" t="s">
        <v>660</v>
      </c>
      <c r="J1919" s="71" t="s">
        <v>588</v>
      </c>
      <c r="K1919" s="71" t="s">
        <v>600</v>
      </c>
      <c r="L1919" s="85">
        <f t="shared" si="431"/>
        <v>53.929299999999998</v>
      </c>
      <c r="M1919" s="85">
        <f t="shared" si="432"/>
        <v>2.1166999999999998</v>
      </c>
      <c r="N1919" s="71">
        <v>60</v>
      </c>
      <c r="O1919" s="100">
        <f t="shared" si="433"/>
        <v>53.317100000000003</v>
      </c>
      <c r="P1919" s="85">
        <f t="shared" si="434"/>
        <v>0</v>
      </c>
      <c r="Q1919" s="58">
        <f t="shared" si="435"/>
        <v>15.2</v>
      </c>
      <c r="R1919" s="100">
        <f t="shared" si="436"/>
        <v>52.400599999999997</v>
      </c>
      <c r="S1919" s="85">
        <f t="shared" si="437"/>
        <v>0</v>
      </c>
      <c r="T1919" s="58">
        <f t="shared" si="438"/>
        <v>6.4</v>
      </c>
      <c r="U1919" s="58">
        <f t="shared" si="439"/>
        <v>5.0999999999999996</v>
      </c>
      <c r="V1919" s="58">
        <f t="array" ref="V1919">INDEX(AS$11:AS$66,MATCH(C1919&amp;G1919,AO$11:AO$66&amp;AP$11:AP$66,0),0)</f>
        <v>6</v>
      </c>
      <c r="X1919" s="120">
        <f t="shared" si="440"/>
        <v>8.3333333333333329E-2</v>
      </c>
      <c r="Y1919" s="61">
        <f t="array" ref="Y1919">INDEX($AQ$11:$AR$66,MATCH($C1919&amp;$G1919,$AO$11:$AO$66&amp;$AP$11:$AP$66,0),COUNTIF($AQ$10:$AR$10,"&lt;"&amp;Z1919)+1)</f>
        <v>2.0000000000000001E-4</v>
      </c>
      <c r="Z1919" s="123">
        <v>2.1232000000000002</v>
      </c>
      <c r="AA1919" s="61">
        <f t="array" ref="AA1919">INDEX($AT$11:$AV$66,MATCH($C1919&amp;$G1919,$AO$11:$AO$66&amp;$AP$11:$AP$66,0),COUNTIF($AT$10:$AV$10,"&lt;"&amp;Z1919)+1)</f>
        <v>5.9999999999999995E-4</v>
      </c>
      <c r="AB1919" s="111">
        <f t="shared" si="441"/>
        <v>2.0690734122634726</v>
      </c>
      <c r="AC1919" s="121">
        <f t="array" ref="AC1919">INDEX($AW$11:$BA$66,MATCH($C1919&amp;$G1919,$AO$11:$AO$66&amp;$AP$11:$AP$66,0),COUNTIF($AW$10:$BA$10,"&lt;"&amp;Z1919)+1)</f>
        <v>2.5000000000000001E-4</v>
      </c>
      <c r="AD1919" s="62">
        <v>2.0991</v>
      </c>
      <c r="AE1919" s="61">
        <f t="array" ref="AE1919">INDEX($AT$11:$AV$66,MATCH($C1919&amp;$G1919,$AO$11:$AO$66&amp;$AP$11:$AP$66,0),COUNTIF($AT$10:$AV$10,"&lt;"&amp;AD1919)+1)</f>
        <v>5.9999999999999995E-4</v>
      </c>
      <c r="AF1919" s="111">
        <f t="shared" si="442"/>
        <v>2.0630156081756486</v>
      </c>
      <c r="AG1919" s="121">
        <f t="array" ref="AG1919">INDEX($AW$11:$BA$66,MATCH($C1919&amp;$G1919,$AO$11:$AO$66&amp;$AP$11:$AP$66,0),COUNTIF($AW$10:$BA$10,"&lt;"&amp;AD1919)+1)</f>
        <v>2.5000000000000001E-4</v>
      </c>
    </row>
    <row r="1920" spans="2:33" ht="12.75" customHeight="1" x14ac:dyDescent="0.3">
      <c r="B1920" s="81" t="str">
        <f t="shared" si="430"/>
        <v>2 1/8-12 UN</v>
      </c>
      <c r="C1920" s="71" t="s">
        <v>498</v>
      </c>
      <c r="D1920" s="71"/>
      <c r="E1920" s="79" t="s">
        <v>604</v>
      </c>
      <c r="F1920" s="82" t="s">
        <v>696</v>
      </c>
      <c r="G1920" s="58">
        <v>12</v>
      </c>
      <c r="H1920" s="71" t="s">
        <v>521</v>
      </c>
      <c r="I1920" s="71" t="s">
        <v>661</v>
      </c>
      <c r="J1920" s="71" t="s">
        <v>588</v>
      </c>
      <c r="K1920" s="71" t="s">
        <v>600</v>
      </c>
      <c r="L1920" s="85">
        <f t="shared" si="431"/>
        <v>53.975000000000001</v>
      </c>
      <c r="M1920" s="85">
        <f t="shared" si="432"/>
        <v>2.1166999999999998</v>
      </c>
      <c r="N1920" s="71">
        <v>60</v>
      </c>
      <c r="O1920" s="100">
        <f t="shared" si="433"/>
        <v>53.403500000000001</v>
      </c>
      <c r="P1920" s="85">
        <f t="shared" si="434"/>
        <v>0</v>
      </c>
      <c r="Q1920" s="58">
        <f t="shared" si="435"/>
        <v>15.2</v>
      </c>
      <c r="R1920" s="100">
        <f t="shared" si="436"/>
        <v>52.487000000000002</v>
      </c>
      <c r="S1920" s="85">
        <f t="shared" si="437"/>
        <v>0</v>
      </c>
      <c r="T1920" s="58">
        <f t="shared" si="438"/>
        <v>6.4</v>
      </c>
      <c r="U1920" s="58">
        <f t="shared" si="439"/>
        <v>5.0999999999999996</v>
      </c>
      <c r="V1920" s="58">
        <f t="array" ref="V1920">INDEX(AS$11:AS$66,MATCH(C1920&amp;G1920,AO$11:AO$66&amp;AP$11:AP$66,0),0)</f>
        <v>6</v>
      </c>
      <c r="X1920" s="120">
        <f t="shared" si="440"/>
        <v>8.3333333333333329E-2</v>
      </c>
      <c r="Y1920" s="61">
        <f t="array" ref="Y1920">INDEX($AQ$11:$AR$66,MATCH($C1920&amp;$G1920,$AO$11:$AO$66&amp;$AP$11:$AP$66,0),COUNTIF($AQ$10:$AR$10,"&lt;"&amp;Z1920)+1)</f>
        <v>2.0000000000000001E-4</v>
      </c>
      <c r="Z1920" s="61">
        <f>INDEX(AJ$11:AJ$92,MATCH(F1920,AI$11:AI$92,0))</f>
        <v>2.125</v>
      </c>
      <c r="AA1920" s="61">
        <f t="array" ref="AA1920">INDEX($AT$11:$AV$66,MATCH($C1920&amp;$G1920,$AO$11:$AO$66&amp;$AP$11:$AP$66,0),COUNTIF($AT$10:$AV$10,"&lt;"&amp;Z1920)+1)</f>
        <v>5.9999999999999995E-4</v>
      </c>
      <c r="AB1920" s="111">
        <f t="shared" si="441"/>
        <v>2.0708734122634724</v>
      </c>
      <c r="AC1920" s="121">
        <f t="array" ref="AC1920">INDEX($AW$11:$BA$66,MATCH($C1920&amp;$G1920,$AO$11:$AO$66&amp;$AP$11:$AP$66,0),COUNTIF($AW$10:$BA$10,"&lt;"&amp;Z1920)+1)</f>
        <v>2.5000000000000001E-4</v>
      </c>
      <c r="AD1920" s="62">
        <v>2.1025</v>
      </c>
      <c r="AE1920" s="61">
        <f t="array" ref="AE1920">INDEX($AT$11:$AV$66,MATCH($C1920&amp;$G1920,$AO$11:$AO$66&amp;$AP$11:$AP$66,0),COUNTIF($AT$10:$AV$10,"&lt;"&amp;AD1920)+1)</f>
        <v>5.9999999999999995E-4</v>
      </c>
      <c r="AF1920" s="111">
        <f t="shared" si="442"/>
        <v>2.0664156081756486</v>
      </c>
      <c r="AG1920" s="121">
        <f t="array" ref="AG1920">INDEX($AW$11:$BA$66,MATCH($C1920&amp;$G1920,$AO$11:$AO$66&amp;$AP$11:$AP$66,0),COUNTIF($AW$10:$BA$10,"&lt;"&amp;AD1920)+1)</f>
        <v>2.5000000000000001E-4</v>
      </c>
    </row>
    <row r="1921" spans="2:33" ht="12.75" customHeight="1" x14ac:dyDescent="0.3">
      <c r="B1921" s="81" t="str">
        <f t="shared" si="430"/>
        <v>2 1/8-16 UN</v>
      </c>
      <c r="C1921" s="71" t="s">
        <v>498</v>
      </c>
      <c r="D1921" s="71"/>
      <c r="E1921" s="79" t="s">
        <v>604</v>
      </c>
      <c r="F1921" s="82" t="s">
        <v>696</v>
      </c>
      <c r="G1921" s="58">
        <v>16</v>
      </c>
      <c r="H1921" s="71" t="s">
        <v>521</v>
      </c>
      <c r="I1921" s="71" t="s">
        <v>660</v>
      </c>
      <c r="J1921" s="71" t="s">
        <v>588</v>
      </c>
      <c r="K1921" s="71" t="s">
        <v>600</v>
      </c>
      <c r="L1921" s="85">
        <f t="shared" si="431"/>
        <v>53.934399999999997</v>
      </c>
      <c r="M1921" s="85">
        <f t="shared" si="432"/>
        <v>1.5874999999999999</v>
      </c>
      <c r="N1921" s="71">
        <v>60</v>
      </c>
      <c r="O1921" s="100">
        <f t="shared" si="433"/>
        <v>53.454300000000003</v>
      </c>
      <c r="P1921" s="85">
        <f t="shared" si="434"/>
        <v>0</v>
      </c>
      <c r="Q1921" s="58">
        <f t="shared" si="435"/>
        <v>15.2</v>
      </c>
      <c r="R1921" s="100">
        <f t="shared" si="436"/>
        <v>52.7669</v>
      </c>
      <c r="S1921" s="85">
        <f t="shared" si="437"/>
        <v>0</v>
      </c>
      <c r="T1921" s="58">
        <f t="shared" si="438"/>
        <v>6.4</v>
      </c>
      <c r="U1921" s="58">
        <f t="shared" si="439"/>
        <v>3.8</v>
      </c>
      <c r="V1921" s="58">
        <f t="array" ref="V1921">INDEX(AS$11:AS$66,MATCH(C1921&amp;G1921,AO$11:AO$66&amp;AP$11:AP$66,0),0)</f>
        <v>8</v>
      </c>
      <c r="X1921" s="120">
        <f t="shared" si="440"/>
        <v>6.25E-2</v>
      </c>
      <c r="Y1921" s="61">
        <f t="array" ref="Y1921">INDEX($AQ$11:$AR$66,MATCH($C1921&amp;$G1921,$AO$11:$AO$66&amp;$AP$11:$AP$66,0),COUNTIF($AQ$10:$AR$10,"&lt;"&amp;Z1921)+1)</f>
        <v>1.4999999999999999E-4</v>
      </c>
      <c r="Z1921" s="123">
        <v>2.1234000000000002</v>
      </c>
      <c r="AA1921" s="61">
        <f t="array" ref="AA1921">INDEX($AT$11:$AV$66,MATCH($C1921&amp;$G1921,$AO$11:$AO$66&amp;$AP$11:$AP$66,0),COUNTIF($AT$10:$AV$10,"&lt;"&amp;Z1921)+1)</f>
        <v>5.9999999999999995E-4</v>
      </c>
      <c r="AB1921" s="111">
        <f t="shared" si="441"/>
        <v>2.0828050591976046</v>
      </c>
      <c r="AC1921" s="121">
        <f t="array" ref="AC1921">INDEX($AW$11:$BA$66,MATCH($C1921&amp;$G1921,$AO$11:$AO$66&amp;$AP$11:$AP$66,0),COUNTIF($AW$10:$BA$10,"&lt;"&amp;Z1921)+1)</f>
        <v>2.5000000000000001E-4</v>
      </c>
      <c r="AD1921" s="62">
        <v>2.1044999999999998</v>
      </c>
      <c r="AE1921" s="61">
        <f t="array" ref="AE1921">INDEX($AT$11:$AV$66,MATCH($C1921&amp;$G1921,$AO$11:$AO$66&amp;$AP$11:$AP$66,0),COUNTIF($AT$10:$AV$10,"&lt;"&amp;AD1921)+1)</f>
        <v>5.9999999999999995E-4</v>
      </c>
      <c r="AF1921" s="111">
        <f t="shared" si="442"/>
        <v>2.0774367061317363</v>
      </c>
      <c r="AG1921" s="121">
        <f t="array" ref="AG1921">INDEX($AW$11:$BA$66,MATCH($C1921&amp;$G1921,$AO$11:$AO$66&amp;$AP$11:$AP$66,0),COUNTIF($AW$10:$BA$10,"&lt;"&amp;AD1921)+1)</f>
        <v>2.5000000000000001E-4</v>
      </c>
    </row>
    <row r="1922" spans="2:33" ht="12.75" customHeight="1" x14ac:dyDescent="0.3">
      <c r="B1922" s="81" t="str">
        <f t="shared" si="430"/>
        <v>2 1/8-16 UN</v>
      </c>
      <c r="C1922" s="71" t="s">
        <v>498</v>
      </c>
      <c r="D1922" s="71"/>
      <c r="E1922" s="79" t="s">
        <v>604</v>
      </c>
      <c r="F1922" s="82" t="s">
        <v>696</v>
      </c>
      <c r="G1922" s="58">
        <v>16</v>
      </c>
      <c r="H1922" s="71" t="s">
        <v>521</v>
      </c>
      <c r="I1922" s="71" t="s">
        <v>661</v>
      </c>
      <c r="J1922" s="71" t="s">
        <v>588</v>
      </c>
      <c r="K1922" s="71" t="s">
        <v>600</v>
      </c>
      <c r="L1922" s="85">
        <f t="shared" si="431"/>
        <v>53.975000000000001</v>
      </c>
      <c r="M1922" s="85">
        <f t="shared" si="432"/>
        <v>1.5874999999999999</v>
      </c>
      <c r="N1922" s="71">
        <v>60</v>
      </c>
      <c r="O1922" s="100">
        <f t="shared" si="433"/>
        <v>53.530500000000004</v>
      </c>
      <c r="P1922" s="85">
        <f t="shared" si="434"/>
        <v>0</v>
      </c>
      <c r="Q1922" s="58">
        <f t="shared" si="435"/>
        <v>15.2</v>
      </c>
      <c r="R1922" s="100">
        <f t="shared" si="436"/>
        <v>52.8431</v>
      </c>
      <c r="S1922" s="85">
        <f t="shared" si="437"/>
        <v>0</v>
      </c>
      <c r="T1922" s="58">
        <f t="shared" si="438"/>
        <v>6.4</v>
      </c>
      <c r="U1922" s="58">
        <f t="shared" si="439"/>
        <v>3.8</v>
      </c>
      <c r="V1922" s="58">
        <f t="array" ref="V1922">INDEX(AS$11:AS$66,MATCH(C1922&amp;G1922,AO$11:AO$66&amp;AP$11:AP$66,0),0)</f>
        <v>8</v>
      </c>
      <c r="X1922" s="120">
        <f t="shared" si="440"/>
        <v>6.25E-2</v>
      </c>
      <c r="Y1922" s="61">
        <f t="array" ref="Y1922">INDEX($AQ$11:$AR$66,MATCH($C1922&amp;$G1922,$AO$11:$AO$66&amp;$AP$11:$AP$66,0),COUNTIF($AQ$10:$AR$10,"&lt;"&amp;Z1922)+1)</f>
        <v>1.4999999999999999E-4</v>
      </c>
      <c r="Z1922" s="61">
        <f>INDEX(AJ$11:AJ$92,MATCH(F1922,AI$11:AI$92,0))</f>
        <v>2.125</v>
      </c>
      <c r="AA1922" s="61">
        <f t="array" ref="AA1922">INDEX($AT$11:$AV$66,MATCH($C1922&amp;$G1922,$AO$11:$AO$66&amp;$AP$11:$AP$66,0),COUNTIF($AT$10:$AV$10,"&lt;"&amp;Z1922)+1)</f>
        <v>5.9999999999999995E-4</v>
      </c>
      <c r="AB1922" s="111">
        <f t="shared" si="441"/>
        <v>2.0844050591976044</v>
      </c>
      <c r="AC1922" s="121">
        <f t="array" ref="AC1922">INDEX($AW$11:$BA$66,MATCH($C1922&amp;$G1922,$AO$11:$AO$66&amp;$AP$11:$AP$66,0),COUNTIF($AW$10:$BA$10,"&lt;"&amp;Z1922)+1)</f>
        <v>2.5000000000000001E-4</v>
      </c>
      <c r="AD1922" s="62">
        <v>2.1074999999999999</v>
      </c>
      <c r="AE1922" s="61">
        <f t="array" ref="AE1922">INDEX($AT$11:$AV$66,MATCH($C1922&amp;$G1922,$AO$11:$AO$66&amp;$AP$11:$AP$66,0),COUNTIF($AT$10:$AV$10,"&lt;"&amp;AD1922)+1)</f>
        <v>5.9999999999999995E-4</v>
      </c>
      <c r="AF1922" s="111">
        <f t="shared" si="442"/>
        <v>2.0804367061317364</v>
      </c>
      <c r="AG1922" s="121">
        <f t="array" ref="AG1922">INDEX($AW$11:$BA$66,MATCH($C1922&amp;$G1922,$AO$11:$AO$66&amp;$AP$11:$AP$66,0),COUNTIF($AW$10:$BA$10,"&lt;"&amp;AD1922)+1)</f>
        <v>2.5000000000000001E-4</v>
      </c>
    </row>
    <row r="1923" spans="2:33" ht="12.75" customHeight="1" x14ac:dyDescent="0.3">
      <c r="B1923" s="81" t="str">
        <f t="shared" si="430"/>
        <v>2 1/8-20 UN</v>
      </c>
      <c r="C1923" s="71" t="s">
        <v>498</v>
      </c>
      <c r="D1923" s="71"/>
      <c r="E1923" s="79" t="s">
        <v>604</v>
      </c>
      <c r="F1923" s="82" t="s">
        <v>696</v>
      </c>
      <c r="G1923" s="58">
        <v>20</v>
      </c>
      <c r="H1923" s="71" t="s">
        <v>521</v>
      </c>
      <c r="I1923" s="71" t="s">
        <v>660</v>
      </c>
      <c r="J1923" s="71" t="s">
        <v>588</v>
      </c>
      <c r="K1923" s="71" t="s">
        <v>600</v>
      </c>
      <c r="L1923" s="85">
        <f t="shared" si="431"/>
        <v>53.936900000000001</v>
      </c>
      <c r="M1923" s="85">
        <f t="shared" si="432"/>
        <v>1.27</v>
      </c>
      <c r="N1923" s="71">
        <v>60</v>
      </c>
      <c r="O1923" s="100">
        <f t="shared" si="433"/>
        <v>53.5381</v>
      </c>
      <c r="P1923" s="85">
        <f t="shared" si="434"/>
        <v>0</v>
      </c>
      <c r="Q1923" s="58">
        <f t="shared" si="435"/>
        <v>12.7</v>
      </c>
      <c r="R1923" s="100">
        <f t="shared" si="436"/>
        <v>52.988199999999999</v>
      </c>
      <c r="S1923" s="85">
        <f t="shared" si="437"/>
        <v>0</v>
      </c>
      <c r="T1923" s="58">
        <f t="shared" si="438"/>
        <v>5.0999999999999996</v>
      </c>
      <c r="U1923" s="58">
        <f t="shared" si="439"/>
        <v>3.8</v>
      </c>
      <c r="V1923" s="58">
        <f t="array" ref="V1923">INDEX(AS$11:AS$66,MATCH(C1923&amp;G1923,AO$11:AO$66&amp;AP$11:AP$66,0),0)</f>
        <v>8</v>
      </c>
      <c r="X1923" s="120">
        <f t="shared" si="440"/>
        <v>0.05</v>
      </c>
      <c r="Y1923" s="61">
        <f t="array" ref="Y1923">INDEX($AQ$11:$AR$66,MATCH($C1923&amp;$G1923,$AO$11:$AO$66&amp;$AP$11:$AP$66,0),COUNTIF($AQ$10:$AR$10,"&lt;"&amp;Z1923)+1)</f>
        <v>1.4999999999999999E-4</v>
      </c>
      <c r="Z1923" s="123">
        <v>2.1234999999999999</v>
      </c>
      <c r="AA1923" s="61">
        <f t="array" ref="AA1923">INDEX($AT$11:$AV$66,MATCH($C1923&amp;$G1923,$AO$11:$AO$66&amp;$AP$11:$AP$66,0),COUNTIF($AT$10:$AV$10,"&lt;"&amp;Z1923)+1)</f>
        <v>5.0000000000000001E-4</v>
      </c>
      <c r="AB1923" s="111">
        <f t="shared" si="441"/>
        <v>2.0910240473580837</v>
      </c>
      <c r="AC1923" s="121">
        <f t="array" ref="AC1923">INDEX($AW$11:$BA$66,MATCH($C1923&amp;$G1923,$AO$11:$AO$66&amp;$AP$11:$AP$66,0),COUNTIF($AW$10:$BA$10,"&lt;"&amp;Z1923)+1)</f>
        <v>2.0000000000000001E-4</v>
      </c>
      <c r="AD1923" s="62">
        <v>2.1078000000000001</v>
      </c>
      <c r="AE1923" s="61">
        <f t="array" ref="AE1923">INDEX($AT$11:$AV$66,MATCH($C1923&amp;$G1923,$AO$11:$AO$66&amp;$AP$11:$AP$66,0),COUNTIF($AT$10:$AV$10,"&lt;"&amp;AD1923)+1)</f>
        <v>5.0000000000000001E-4</v>
      </c>
      <c r="AF1923" s="111">
        <f t="shared" si="442"/>
        <v>2.0861493649053893</v>
      </c>
      <c r="AG1923" s="121">
        <f t="array" ref="AG1923">INDEX($AW$11:$BA$66,MATCH($C1923&amp;$G1923,$AO$11:$AO$66&amp;$AP$11:$AP$66,0),COUNTIF($AW$10:$BA$10,"&lt;"&amp;AD1923)+1)</f>
        <v>2.0000000000000001E-4</v>
      </c>
    </row>
    <row r="1924" spans="2:33" ht="12.75" customHeight="1" x14ac:dyDescent="0.3">
      <c r="B1924" s="81" t="str">
        <f t="shared" si="430"/>
        <v>2 1/8-20 UN</v>
      </c>
      <c r="C1924" s="71" t="s">
        <v>498</v>
      </c>
      <c r="D1924" s="71"/>
      <c r="E1924" s="79" t="s">
        <v>604</v>
      </c>
      <c r="F1924" s="82" t="s">
        <v>696</v>
      </c>
      <c r="G1924" s="58">
        <v>20</v>
      </c>
      <c r="H1924" s="71" t="s">
        <v>521</v>
      </c>
      <c r="I1924" s="71" t="s">
        <v>661</v>
      </c>
      <c r="J1924" s="71" t="s">
        <v>588</v>
      </c>
      <c r="K1924" s="71" t="s">
        <v>600</v>
      </c>
      <c r="L1924" s="85">
        <f t="shared" si="431"/>
        <v>53.975000000000001</v>
      </c>
      <c r="M1924" s="85">
        <f t="shared" si="432"/>
        <v>1.27</v>
      </c>
      <c r="N1924" s="71">
        <v>60</v>
      </c>
      <c r="O1924" s="100">
        <f t="shared" si="433"/>
        <v>53.606699999999996</v>
      </c>
      <c r="P1924" s="85">
        <f t="shared" si="434"/>
        <v>0</v>
      </c>
      <c r="Q1924" s="58">
        <f t="shared" si="435"/>
        <v>12.7</v>
      </c>
      <c r="R1924" s="100">
        <f t="shared" si="436"/>
        <v>53.056800000000003</v>
      </c>
      <c r="S1924" s="85">
        <f t="shared" si="437"/>
        <v>0</v>
      </c>
      <c r="T1924" s="58">
        <f t="shared" si="438"/>
        <v>5.0999999999999996</v>
      </c>
      <c r="U1924" s="58">
        <f t="shared" si="439"/>
        <v>3.8</v>
      </c>
      <c r="V1924" s="58">
        <f t="array" ref="V1924">INDEX(AS$11:AS$66,MATCH(C1924&amp;G1924,AO$11:AO$66&amp;AP$11:AP$66,0),0)</f>
        <v>8</v>
      </c>
      <c r="X1924" s="120">
        <f t="shared" si="440"/>
        <v>0.05</v>
      </c>
      <c r="Y1924" s="61">
        <f t="array" ref="Y1924">INDEX($AQ$11:$AR$66,MATCH($C1924&amp;$G1924,$AO$11:$AO$66&amp;$AP$11:$AP$66,0),COUNTIF($AQ$10:$AR$10,"&lt;"&amp;Z1924)+1)</f>
        <v>1.4999999999999999E-4</v>
      </c>
      <c r="Z1924" s="61">
        <f>INDEX(AJ$11:AJ$92,MATCH(F1924,AI$11:AI$92,0))</f>
        <v>2.125</v>
      </c>
      <c r="AA1924" s="61">
        <f t="array" ref="AA1924">INDEX($AT$11:$AV$66,MATCH($C1924&amp;$G1924,$AO$11:$AO$66&amp;$AP$11:$AP$66,0),COUNTIF($AT$10:$AV$10,"&lt;"&amp;Z1924)+1)</f>
        <v>5.0000000000000001E-4</v>
      </c>
      <c r="AB1924" s="111">
        <f t="shared" si="441"/>
        <v>2.0925240473580837</v>
      </c>
      <c r="AC1924" s="121">
        <f t="array" ref="AC1924">INDEX($AW$11:$BA$66,MATCH($C1924&amp;$G1924,$AO$11:$AO$66&amp;$AP$11:$AP$66,0),COUNTIF($AW$10:$BA$10,"&lt;"&amp;Z1924)+1)</f>
        <v>2.0000000000000001E-4</v>
      </c>
      <c r="AD1924" s="62">
        <v>2.1105</v>
      </c>
      <c r="AE1924" s="61">
        <f t="array" ref="AE1924">INDEX($AT$11:$AV$66,MATCH($C1924&amp;$G1924,$AO$11:$AO$66&amp;$AP$11:$AP$66,0),COUNTIF($AT$10:$AV$10,"&lt;"&amp;AD1924)+1)</f>
        <v>5.0000000000000001E-4</v>
      </c>
      <c r="AF1924" s="111">
        <f t="shared" si="442"/>
        <v>2.0888493649053892</v>
      </c>
      <c r="AG1924" s="121">
        <f t="array" ref="AG1924">INDEX($AW$11:$BA$66,MATCH($C1924&amp;$G1924,$AO$11:$AO$66&amp;$AP$11:$AP$66,0),COUNTIF($AW$10:$BA$10,"&lt;"&amp;AD1924)+1)</f>
        <v>2.0000000000000001E-4</v>
      </c>
    </row>
    <row r="1925" spans="2:33" ht="12.75" customHeight="1" x14ac:dyDescent="0.3">
      <c r="B1925" s="81" t="str">
        <f t="shared" si="430"/>
        <v>2 1/4-6 UN</v>
      </c>
      <c r="C1925" s="71" t="s">
        <v>498</v>
      </c>
      <c r="D1925" s="71"/>
      <c r="E1925" s="79" t="s">
        <v>604</v>
      </c>
      <c r="F1925" s="82" t="s">
        <v>697</v>
      </c>
      <c r="G1925" s="58">
        <v>6</v>
      </c>
      <c r="H1925" s="71" t="s">
        <v>521</v>
      </c>
      <c r="I1925" s="71" t="s">
        <v>660</v>
      </c>
      <c r="J1925" s="71" t="s">
        <v>588</v>
      </c>
      <c r="K1925" s="71" t="s">
        <v>600</v>
      </c>
      <c r="L1925" s="85">
        <f t="shared" si="431"/>
        <v>57.084000000000003</v>
      </c>
      <c r="M1925" s="85">
        <f t="shared" si="432"/>
        <v>4.2332999999999998</v>
      </c>
      <c r="N1925" s="71">
        <v>60</v>
      </c>
      <c r="O1925" s="100">
        <f t="shared" si="433"/>
        <v>55.9435</v>
      </c>
      <c r="P1925" s="85">
        <f t="shared" si="434"/>
        <v>0</v>
      </c>
      <c r="Q1925" s="58">
        <f t="shared" si="435"/>
        <v>20.3</v>
      </c>
      <c r="R1925" s="100">
        <f t="shared" si="436"/>
        <v>54.110399999999998</v>
      </c>
      <c r="S1925" s="85">
        <f t="shared" si="437"/>
        <v>0</v>
      </c>
      <c r="T1925" s="58">
        <f t="shared" si="438"/>
        <v>6.4</v>
      </c>
      <c r="U1925" s="58">
        <f t="shared" si="439"/>
        <v>7.6</v>
      </c>
      <c r="V1925" s="58">
        <f t="array" ref="V1925">INDEX(AS$11:AS$66,MATCH(C1925&amp;G1925,AO$11:AO$66&amp;AP$11:AP$66,0),0)</f>
        <v>5</v>
      </c>
      <c r="X1925" s="120">
        <f t="shared" si="440"/>
        <v>0.16666666666666666</v>
      </c>
      <c r="Y1925" s="61">
        <f t="array" ref="Y1925">INDEX($AQ$11:$AR$66,MATCH($C1925&amp;$G1925,$AO$11:$AO$66&amp;$AP$11:$AP$66,0),COUNTIF($AQ$10:$AR$10,"&lt;"&amp;Z1925)+1)</f>
        <v>2.9999999999999997E-4</v>
      </c>
      <c r="Z1925" s="123">
        <v>2.2473999999999998</v>
      </c>
      <c r="AA1925" s="61">
        <f t="array" ref="AA1925">INDEX($AT$11:$AV$66,MATCH($C1925&amp;$G1925,$AO$11:$AO$66&amp;$AP$11:$AP$66,0),COUNTIF($AT$10:$AV$10,"&lt;"&amp;Z1925)+1)</f>
        <v>8.0000000000000004E-4</v>
      </c>
      <c r="AB1925" s="111">
        <f t="shared" si="441"/>
        <v>2.1391468245269452</v>
      </c>
      <c r="AC1925" s="121">
        <f t="array" ref="AC1925">INDEX($AW$11:$BA$66,MATCH($C1925&amp;$G1925,$AO$11:$AO$66&amp;$AP$11:$AP$66,0),COUNTIF($AW$10:$BA$10,"&lt;"&amp;Z1925)+1)</f>
        <v>2.5000000000000001E-4</v>
      </c>
      <c r="AD1925" s="62">
        <v>2.2025000000000001</v>
      </c>
      <c r="AE1925" s="61">
        <f t="array" ref="AE1925">INDEX($AT$11:$AV$66,MATCH($C1925&amp;$G1925,$AO$11:$AO$66&amp;$AP$11:$AP$66,0),COUNTIF($AT$10:$AV$10,"&lt;"&amp;AD1925)+1)</f>
        <v>8.0000000000000004E-4</v>
      </c>
      <c r="AF1925" s="111">
        <f t="shared" si="442"/>
        <v>2.1303312163512969</v>
      </c>
      <c r="AG1925" s="121">
        <f t="array" ref="AG1925">INDEX($AW$11:$BA$66,MATCH($C1925&amp;$G1925,$AO$11:$AO$66&amp;$AP$11:$AP$66,0),COUNTIF($AW$10:$BA$10,"&lt;"&amp;AD1925)+1)</f>
        <v>2.5000000000000001E-4</v>
      </c>
    </row>
    <row r="1926" spans="2:33" ht="12.75" customHeight="1" x14ac:dyDescent="0.3">
      <c r="B1926" s="81" t="str">
        <f t="shared" si="430"/>
        <v>2 1/4-6 UN</v>
      </c>
      <c r="C1926" s="71" t="s">
        <v>498</v>
      </c>
      <c r="D1926" s="71"/>
      <c r="E1926" s="79" t="s">
        <v>604</v>
      </c>
      <c r="F1926" s="82" t="s">
        <v>697</v>
      </c>
      <c r="G1926" s="58">
        <v>6</v>
      </c>
      <c r="H1926" s="71" t="s">
        <v>521</v>
      </c>
      <c r="I1926" s="71" t="s">
        <v>661</v>
      </c>
      <c r="J1926" s="71" t="s">
        <v>588</v>
      </c>
      <c r="K1926" s="71" t="s">
        <v>600</v>
      </c>
      <c r="L1926" s="85">
        <f t="shared" si="431"/>
        <v>57.15</v>
      </c>
      <c r="M1926" s="85">
        <f t="shared" si="432"/>
        <v>4.2332999999999998</v>
      </c>
      <c r="N1926" s="71">
        <v>60</v>
      </c>
      <c r="O1926" s="100">
        <f t="shared" si="433"/>
        <v>56.065399999999997</v>
      </c>
      <c r="P1926" s="85">
        <f t="shared" si="434"/>
        <v>0</v>
      </c>
      <c r="Q1926" s="58">
        <f t="shared" si="435"/>
        <v>20.3</v>
      </c>
      <c r="R1926" s="100">
        <f t="shared" si="436"/>
        <v>54.232300000000002</v>
      </c>
      <c r="S1926" s="85">
        <f t="shared" si="437"/>
        <v>0</v>
      </c>
      <c r="T1926" s="58">
        <f t="shared" si="438"/>
        <v>6.4</v>
      </c>
      <c r="U1926" s="58">
        <f t="shared" si="439"/>
        <v>7.6</v>
      </c>
      <c r="V1926" s="58">
        <f t="array" ref="V1926">INDEX(AS$11:AS$66,MATCH(C1926&amp;G1926,AO$11:AO$66&amp;AP$11:AP$66,0),0)</f>
        <v>5</v>
      </c>
      <c r="X1926" s="120">
        <f t="shared" si="440"/>
        <v>0.16666666666666666</v>
      </c>
      <c r="Y1926" s="61">
        <f t="array" ref="Y1926">INDEX($AQ$11:$AR$66,MATCH($C1926&amp;$G1926,$AO$11:$AO$66&amp;$AP$11:$AP$66,0),COUNTIF($AQ$10:$AR$10,"&lt;"&amp;Z1926)+1)</f>
        <v>2.9999999999999997E-4</v>
      </c>
      <c r="Z1926" s="61">
        <f>INDEX(AJ$11:AJ$92,MATCH(F1926,AI$11:AI$92,0))</f>
        <v>2.25</v>
      </c>
      <c r="AA1926" s="61">
        <f t="array" ref="AA1926">INDEX($AT$11:$AV$66,MATCH($C1926&amp;$G1926,$AO$11:$AO$66&amp;$AP$11:$AP$66,0),COUNTIF($AT$10:$AV$10,"&lt;"&amp;Z1926)+1)</f>
        <v>8.0000000000000004E-4</v>
      </c>
      <c r="AB1926" s="111">
        <f t="shared" si="441"/>
        <v>2.1417468245269453</v>
      </c>
      <c r="AC1926" s="121">
        <f t="array" ref="AC1926">INDEX($AW$11:$BA$66,MATCH($C1926&amp;$G1926,$AO$11:$AO$66&amp;$AP$11:$AP$66,0),COUNTIF($AW$10:$BA$10,"&lt;"&amp;Z1926)+1)</f>
        <v>2.5000000000000001E-4</v>
      </c>
      <c r="AD1926" s="62">
        <v>2.2073</v>
      </c>
      <c r="AE1926" s="61">
        <f t="array" ref="AE1926">INDEX($AT$11:$AV$66,MATCH($C1926&amp;$G1926,$AO$11:$AO$66&amp;$AP$11:$AP$66,0),COUNTIF($AT$10:$AV$10,"&lt;"&amp;AD1926)+1)</f>
        <v>8.0000000000000004E-4</v>
      </c>
      <c r="AF1926" s="111">
        <f t="shared" si="442"/>
        <v>2.1351312163512968</v>
      </c>
      <c r="AG1926" s="121">
        <f t="array" ref="AG1926">INDEX($AW$11:$BA$66,MATCH($C1926&amp;$G1926,$AO$11:$AO$66&amp;$AP$11:$AP$66,0),COUNTIF($AW$10:$BA$10,"&lt;"&amp;AD1926)+1)</f>
        <v>2.5000000000000001E-4</v>
      </c>
    </row>
    <row r="1927" spans="2:33" ht="12.75" customHeight="1" x14ac:dyDescent="0.3">
      <c r="B1927" s="81" t="str">
        <f t="shared" si="430"/>
        <v>2 1/4-8 UN</v>
      </c>
      <c r="C1927" s="71" t="s">
        <v>498</v>
      </c>
      <c r="D1927" s="71"/>
      <c r="E1927" s="79" t="s">
        <v>604</v>
      </c>
      <c r="F1927" s="82" t="s">
        <v>697</v>
      </c>
      <c r="G1927" s="58">
        <v>8</v>
      </c>
      <c r="H1927" s="71" t="s">
        <v>521</v>
      </c>
      <c r="I1927" s="71" t="s">
        <v>660</v>
      </c>
      <c r="J1927" s="71" t="s">
        <v>588</v>
      </c>
      <c r="K1927" s="71" t="s">
        <v>600</v>
      </c>
      <c r="L1927" s="85">
        <f t="shared" si="431"/>
        <v>57.088999999999999</v>
      </c>
      <c r="M1927" s="85">
        <f t="shared" si="432"/>
        <v>3.1749999999999998</v>
      </c>
      <c r="N1927" s="71">
        <v>60</v>
      </c>
      <c r="O1927" s="100">
        <f t="shared" si="433"/>
        <v>56.197499999999998</v>
      </c>
      <c r="P1927" s="85">
        <f t="shared" si="434"/>
        <v>0</v>
      </c>
      <c r="Q1927" s="58">
        <f t="shared" si="435"/>
        <v>17.8</v>
      </c>
      <c r="R1927" s="100">
        <f t="shared" si="436"/>
        <v>54.822699999999998</v>
      </c>
      <c r="S1927" s="85">
        <f t="shared" si="437"/>
        <v>0</v>
      </c>
      <c r="T1927" s="58">
        <f t="shared" si="438"/>
        <v>6.4</v>
      </c>
      <c r="U1927" s="58">
        <f t="shared" si="439"/>
        <v>6.4</v>
      </c>
      <c r="V1927" s="58">
        <f t="array" ref="V1927">INDEX(AS$11:AS$66,MATCH(C1927&amp;G1927,AO$11:AO$66&amp;AP$11:AP$66,0),0)</f>
        <v>5</v>
      </c>
      <c r="X1927" s="120">
        <f t="shared" si="440"/>
        <v>0.125</v>
      </c>
      <c r="Y1927" s="61">
        <f t="array" ref="Y1927">INDEX($AQ$11:$AR$66,MATCH($C1927&amp;$G1927,$AO$11:$AO$66&amp;$AP$11:$AP$66,0),COUNTIF($AQ$10:$AR$10,"&lt;"&amp;Z1927)+1)</f>
        <v>2.5000000000000001E-4</v>
      </c>
      <c r="Z1927" s="123">
        <v>2.2475999999999998</v>
      </c>
      <c r="AA1927" s="61">
        <f t="array" ref="AA1927">INDEX($AT$11:$AV$66,MATCH($C1927&amp;$G1927,$AO$11:$AO$66&amp;$AP$11:$AP$66,0),COUNTIF($AT$10:$AV$10,"&lt;"&amp;Z1927)+1)</f>
        <v>6.9999999999999999E-4</v>
      </c>
      <c r="AB1927" s="111">
        <f t="shared" si="441"/>
        <v>2.1664101183952087</v>
      </c>
      <c r="AC1927" s="121">
        <f t="array" ref="AC1927">INDEX($AW$11:$BA$66,MATCH($C1927&amp;$G1927,$AO$11:$AO$66&amp;$AP$11:$AP$66,0),COUNTIF($AW$10:$BA$10,"&lt;"&amp;Z1927)+1)</f>
        <v>2.5000000000000001E-4</v>
      </c>
      <c r="AD1927" s="62">
        <v>2.2124999999999999</v>
      </c>
      <c r="AE1927" s="61">
        <f t="array" ref="AE1927">INDEX($AT$11:$AV$66,MATCH($C1927&amp;$G1927,$AO$11:$AO$66&amp;$AP$11:$AP$66,0),COUNTIF($AT$10:$AV$10,"&lt;"&amp;AD1927)+1)</f>
        <v>6.9999999999999999E-4</v>
      </c>
      <c r="AF1927" s="111">
        <f t="shared" si="442"/>
        <v>2.1583734122634723</v>
      </c>
      <c r="AG1927" s="121">
        <f t="array" ref="AG1927">INDEX($AW$11:$BA$66,MATCH($C1927&amp;$G1927,$AO$11:$AO$66&amp;$AP$11:$AP$66,0),COUNTIF($AW$10:$BA$10,"&lt;"&amp;AD1927)+1)</f>
        <v>2.5000000000000001E-4</v>
      </c>
    </row>
    <row r="1928" spans="2:33" ht="12.75" customHeight="1" x14ac:dyDescent="0.3">
      <c r="B1928" s="81" t="str">
        <f t="shared" si="430"/>
        <v>2 1/4-8 UN</v>
      </c>
      <c r="C1928" s="71" t="s">
        <v>498</v>
      </c>
      <c r="D1928" s="71"/>
      <c r="E1928" s="79" t="s">
        <v>604</v>
      </c>
      <c r="F1928" s="82" t="s">
        <v>697</v>
      </c>
      <c r="G1928" s="58">
        <v>8</v>
      </c>
      <c r="H1928" s="71" t="s">
        <v>521</v>
      </c>
      <c r="I1928" s="71" t="s">
        <v>661</v>
      </c>
      <c r="J1928" s="71" t="s">
        <v>588</v>
      </c>
      <c r="K1928" s="71" t="s">
        <v>600</v>
      </c>
      <c r="L1928" s="85">
        <f t="shared" si="431"/>
        <v>57.15</v>
      </c>
      <c r="M1928" s="85">
        <f t="shared" si="432"/>
        <v>3.1749999999999998</v>
      </c>
      <c r="N1928" s="71">
        <v>60</v>
      </c>
      <c r="O1928" s="100">
        <f t="shared" si="433"/>
        <v>56.3093</v>
      </c>
      <c r="P1928" s="85">
        <f t="shared" si="434"/>
        <v>0</v>
      </c>
      <c r="Q1928" s="58">
        <f t="shared" si="435"/>
        <v>17.8</v>
      </c>
      <c r="R1928" s="100">
        <f t="shared" si="436"/>
        <v>54.934399999999997</v>
      </c>
      <c r="S1928" s="85">
        <f t="shared" si="437"/>
        <v>0</v>
      </c>
      <c r="T1928" s="58">
        <f t="shared" si="438"/>
        <v>6.4</v>
      </c>
      <c r="U1928" s="58">
        <f t="shared" si="439"/>
        <v>6.4</v>
      </c>
      <c r="V1928" s="58">
        <f t="array" ref="V1928">INDEX(AS$11:AS$66,MATCH(C1928&amp;G1928,AO$11:AO$66&amp;AP$11:AP$66,0),0)</f>
        <v>5</v>
      </c>
      <c r="X1928" s="120">
        <f t="shared" si="440"/>
        <v>0.125</v>
      </c>
      <c r="Y1928" s="61">
        <f t="array" ref="Y1928">INDEX($AQ$11:$AR$66,MATCH($C1928&amp;$G1928,$AO$11:$AO$66&amp;$AP$11:$AP$66,0),COUNTIF($AQ$10:$AR$10,"&lt;"&amp;Z1928)+1)</f>
        <v>2.5000000000000001E-4</v>
      </c>
      <c r="Z1928" s="61">
        <f>INDEX(AJ$11:AJ$92,MATCH(F1928,AI$11:AI$92,0))</f>
        <v>2.25</v>
      </c>
      <c r="AA1928" s="61">
        <f t="array" ref="AA1928">INDEX($AT$11:$AV$66,MATCH($C1928&amp;$G1928,$AO$11:$AO$66&amp;$AP$11:$AP$66,0),COUNTIF($AT$10:$AV$10,"&lt;"&amp;Z1928)+1)</f>
        <v>6.9999999999999999E-4</v>
      </c>
      <c r="AB1928" s="111">
        <f t="shared" si="441"/>
        <v>2.1688101183952089</v>
      </c>
      <c r="AC1928" s="121">
        <f t="array" ref="AC1928">INDEX($AW$11:$BA$66,MATCH($C1928&amp;$G1928,$AO$11:$AO$66&amp;$AP$11:$AP$66,0),COUNTIF($AW$10:$BA$10,"&lt;"&amp;Z1928)+1)</f>
        <v>2.5000000000000001E-4</v>
      </c>
      <c r="AD1928" s="62">
        <v>2.2168999999999999</v>
      </c>
      <c r="AE1928" s="61">
        <f t="array" ref="AE1928">INDEX($AT$11:$AV$66,MATCH($C1928&amp;$G1928,$AO$11:$AO$66&amp;$AP$11:$AP$66,0),COUNTIF($AT$10:$AV$10,"&lt;"&amp;AD1928)+1)</f>
        <v>6.9999999999999999E-4</v>
      </c>
      <c r="AF1928" s="111">
        <f t="shared" si="442"/>
        <v>2.1627734122634723</v>
      </c>
      <c r="AG1928" s="121">
        <f t="array" ref="AG1928">INDEX($AW$11:$BA$66,MATCH($C1928&amp;$G1928,$AO$11:$AO$66&amp;$AP$11:$AP$66,0),COUNTIF($AW$10:$BA$10,"&lt;"&amp;AD1928)+1)</f>
        <v>2.5000000000000001E-4</v>
      </c>
    </row>
    <row r="1929" spans="2:33" ht="12.75" customHeight="1" x14ac:dyDescent="0.3">
      <c r="B1929" s="81" t="str">
        <f t="shared" si="430"/>
        <v>2 1/4-12 UN</v>
      </c>
      <c r="C1929" s="71" t="s">
        <v>498</v>
      </c>
      <c r="D1929" s="71"/>
      <c r="E1929" s="79" t="s">
        <v>604</v>
      </c>
      <c r="F1929" s="82" t="s">
        <v>697</v>
      </c>
      <c r="G1929" s="58">
        <v>12</v>
      </c>
      <c r="H1929" s="71" t="s">
        <v>521</v>
      </c>
      <c r="I1929" s="71" t="s">
        <v>660</v>
      </c>
      <c r="J1929" s="71" t="s">
        <v>588</v>
      </c>
      <c r="K1929" s="71" t="s">
        <v>600</v>
      </c>
      <c r="L1929" s="85">
        <f t="shared" si="431"/>
        <v>57.104300000000002</v>
      </c>
      <c r="M1929" s="85">
        <f t="shared" si="432"/>
        <v>2.1166999999999998</v>
      </c>
      <c r="N1929" s="71">
        <v>60</v>
      </c>
      <c r="O1929" s="100">
        <f t="shared" si="433"/>
        <v>56.492100000000001</v>
      </c>
      <c r="P1929" s="85">
        <f t="shared" si="434"/>
        <v>0</v>
      </c>
      <c r="Q1929" s="58">
        <f t="shared" si="435"/>
        <v>15.2</v>
      </c>
      <c r="R1929" s="100">
        <f t="shared" si="436"/>
        <v>55.575600000000001</v>
      </c>
      <c r="S1929" s="85">
        <f t="shared" si="437"/>
        <v>0</v>
      </c>
      <c r="T1929" s="58">
        <f t="shared" si="438"/>
        <v>6.4</v>
      </c>
      <c r="U1929" s="58">
        <f t="shared" si="439"/>
        <v>5.0999999999999996</v>
      </c>
      <c r="V1929" s="58">
        <f t="array" ref="V1929">INDEX(AS$11:AS$66,MATCH(C1929&amp;G1929,AO$11:AO$66&amp;AP$11:AP$66,0),0)</f>
        <v>6</v>
      </c>
      <c r="X1929" s="120">
        <f t="shared" si="440"/>
        <v>8.3333333333333329E-2</v>
      </c>
      <c r="Y1929" s="61">
        <f t="array" ref="Y1929">INDEX($AQ$11:$AR$66,MATCH($C1929&amp;$G1929,$AO$11:$AO$66&amp;$AP$11:$AP$66,0),COUNTIF($AQ$10:$AR$10,"&lt;"&amp;Z1929)+1)</f>
        <v>2.0000000000000001E-4</v>
      </c>
      <c r="Z1929" s="123">
        <v>2.2482000000000002</v>
      </c>
      <c r="AA1929" s="61">
        <f t="array" ref="AA1929">INDEX($AT$11:$AV$66,MATCH($C1929&amp;$G1929,$AO$11:$AO$66&amp;$AP$11:$AP$66,0),COUNTIF($AT$10:$AV$10,"&lt;"&amp;Z1929)+1)</f>
        <v>5.9999999999999995E-4</v>
      </c>
      <c r="AB1929" s="111">
        <f t="shared" si="441"/>
        <v>2.1940734122634726</v>
      </c>
      <c r="AC1929" s="121">
        <f t="array" ref="AC1929">INDEX($AW$11:$BA$66,MATCH($C1929&amp;$G1929,$AO$11:$AO$66&amp;$AP$11:$AP$66,0),COUNTIF($AW$10:$BA$10,"&lt;"&amp;Z1929)+1)</f>
        <v>2.5000000000000001E-4</v>
      </c>
      <c r="AD1929" s="62">
        <v>2.2241</v>
      </c>
      <c r="AE1929" s="61">
        <f t="array" ref="AE1929">INDEX($AT$11:$AV$66,MATCH($C1929&amp;$G1929,$AO$11:$AO$66&amp;$AP$11:$AP$66,0),COUNTIF($AT$10:$AV$10,"&lt;"&amp;AD1929)+1)</f>
        <v>5.9999999999999995E-4</v>
      </c>
      <c r="AF1929" s="111">
        <f t="shared" si="442"/>
        <v>2.1880156081756486</v>
      </c>
      <c r="AG1929" s="121">
        <f t="array" ref="AG1929">INDEX($AW$11:$BA$66,MATCH($C1929&amp;$G1929,$AO$11:$AO$66&amp;$AP$11:$AP$66,0),COUNTIF($AW$10:$BA$10,"&lt;"&amp;AD1929)+1)</f>
        <v>2.5000000000000001E-4</v>
      </c>
    </row>
    <row r="1930" spans="2:33" ht="12.75" customHeight="1" x14ac:dyDescent="0.3">
      <c r="B1930" s="81" t="str">
        <f t="shared" si="430"/>
        <v>2 1/4-12 UN</v>
      </c>
      <c r="C1930" s="71" t="s">
        <v>498</v>
      </c>
      <c r="D1930" s="71"/>
      <c r="E1930" s="79" t="s">
        <v>604</v>
      </c>
      <c r="F1930" s="82" t="s">
        <v>697</v>
      </c>
      <c r="G1930" s="58">
        <v>12</v>
      </c>
      <c r="H1930" s="71" t="s">
        <v>521</v>
      </c>
      <c r="I1930" s="71" t="s">
        <v>661</v>
      </c>
      <c r="J1930" s="71" t="s">
        <v>588</v>
      </c>
      <c r="K1930" s="71" t="s">
        <v>600</v>
      </c>
      <c r="L1930" s="85">
        <f t="shared" si="431"/>
        <v>57.15</v>
      </c>
      <c r="M1930" s="85">
        <f t="shared" si="432"/>
        <v>2.1166999999999998</v>
      </c>
      <c r="N1930" s="71">
        <v>60</v>
      </c>
      <c r="O1930" s="100">
        <f t="shared" si="433"/>
        <v>56.578499999999998</v>
      </c>
      <c r="P1930" s="85">
        <f t="shared" si="434"/>
        <v>0</v>
      </c>
      <c r="Q1930" s="58">
        <f t="shared" si="435"/>
        <v>15.2</v>
      </c>
      <c r="R1930" s="100">
        <f t="shared" si="436"/>
        <v>55.661999999999999</v>
      </c>
      <c r="S1930" s="85">
        <f t="shared" si="437"/>
        <v>0</v>
      </c>
      <c r="T1930" s="58">
        <f t="shared" si="438"/>
        <v>6.4</v>
      </c>
      <c r="U1930" s="58">
        <f t="shared" si="439"/>
        <v>5.0999999999999996</v>
      </c>
      <c r="V1930" s="58">
        <f t="array" ref="V1930">INDEX(AS$11:AS$66,MATCH(C1930&amp;G1930,AO$11:AO$66&amp;AP$11:AP$66,0),0)</f>
        <v>6</v>
      </c>
      <c r="X1930" s="120">
        <f t="shared" si="440"/>
        <v>8.3333333333333329E-2</v>
      </c>
      <c r="Y1930" s="61">
        <f t="array" ref="Y1930">INDEX($AQ$11:$AR$66,MATCH($C1930&amp;$G1930,$AO$11:$AO$66&amp;$AP$11:$AP$66,0),COUNTIF($AQ$10:$AR$10,"&lt;"&amp;Z1930)+1)</f>
        <v>2.0000000000000001E-4</v>
      </c>
      <c r="Z1930" s="61">
        <f>INDEX(AJ$11:AJ$92,MATCH(F1930,AI$11:AI$92,0))</f>
        <v>2.25</v>
      </c>
      <c r="AA1930" s="61">
        <f t="array" ref="AA1930">INDEX($AT$11:$AV$66,MATCH($C1930&amp;$G1930,$AO$11:$AO$66&amp;$AP$11:$AP$66,0),COUNTIF($AT$10:$AV$10,"&lt;"&amp;Z1930)+1)</f>
        <v>5.9999999999999995E-4</v>
      </c>
      <c r="AB1930" s="111">
        <f t="shared" si="441"/>
        <v>2.1958734122634724</v>
      </c>
      <c r="AC1930" s="121">
        <f t="array" ref="AC1930">INDEX($AW$11:$BA$66,MATCH($C1930&amp;$G1930,$AO$11:$AO$66&amp;$AP$11:$AP$66,0),COUNTIF($AW$10:$BA$10,"&lt;"&amp;Z1930)+1)</f>
        <v>2.5000000000000001E-4</v>
      </c>
      <c r="AD1930" s="62">
        <v>2.2275</v>
      </c>
      <c r="AE1930" s="61">
        <f t="array" ref="AE1930">INDEX($AT$11:$AV$66,MATCH($C1930&amp;$G1930,$AO$11:$AO$66&amp;$AP$11:$AP$66,0),COUNTIF($AT$10:$AV$10,"&lt;"&amp;AD1930)+1)</f>
        <v>5.9999999999999995E-4</v>
      </c>
      <c r="AF1930" s="111">
        <f t="shared" si="442"/>
        <v>2.1914156081756486</v>
      </c>
      <c r="AG1930" s="121">
        <f t="array" ref="AG1930">INDEX($AW$11:$BA$66,MATCH($C1930&amp;$G1930,$AO$11:$AO$66&amp;$AP$11:$AP$66,0),COUNTIF($AW$10:$BA$10,"&lt;"&amp;AD1930)+1)</f>
        <v>2.5000000000000001E-4</v>
      </c>
    </row>
    <row r="1931" spans="2:33" ht="12.75" customHeight="1" x14ac:dyDescent="0.3">
      <c r="B1931" s="81" t="str">
        <f t="shared" si="430"/>
        <v>2 1/4-16 UN</v>
      </c>
      <c r="C1931" s="71" t="s">
        <v>498</v>
      </c>
      <c r="D1931" s="71"/>
      <c r="E1931" s="79" t="s">
        <v>604</v>
      </c>
      <c r="F1931" s="82" t="s">
        <v>697</v>
      </c>
      <c r="G1931" s="58">
        <v>16</v>
      </c>
      <c r="H1931" s="71" t="s">
        <v>521</v>
      </c>
      <c r="I1931" s="71" t="s">
        <v>660</v>
      </c>
      <c r="J1931" s="71" t="s">
        <v>588</v>
      </c>
      <c r="K1931" s="71" t="s">
        <v>600</v>
      </c>
      <c r="L1931" s="85">
        <f t="shared" si="431"/>
        <v>57.109400000000001</v>
      </c>
      <c r="M1931" s="85">
        <f t="shared" si="432"/>
        <v>1.5874999999999999</v>
      </c>
      <c r="N1931" s="71">
        <v>60</v>
      </c>
      <c r="O1931" s="100">
        <f t="shared" si="433"/>
        <v>56.629300000000001</v>
      </c>
      <c r="P1931" s="85">
        <f t="shared" si="434"/>
        <v>0</v>
      </c>
      <c r="Q1931" s="58">
        <f t="shared" si="435"/>
        <v>15.2</v>
      </c>
      <c r="R1931" s="100">
        <f t="shared" si="436"/>
        <v>55.941899999999997</v>
      </c>
      <c r="S1931" s="85">
        <f t="shared" si="437"/>
        <v>0</v>
      </c>
      <c r="T1931" s="58">
        <f t="shared" si="438"/>
        <v>6.4</v>
      </c>
      <c r="U1931" s="58">
        <f t="shared" si="439"/>
        <v>3.8</v>
      </c>
      <c r="V1931" s="58">
        <f t="array" ref="V1931">INDEX(AS$11:AS$66,MATCH(C1931&amp;G1931,AO$11:AO$66&amp;AP$11:AP$66,0),0)</f>
        <v>8</v>
      </c>
      <c r="X1931" s="120">
        <f t="shared" si="440"/>
        <v>6.25E-2</v>
      </c>
      <c r="Y1931" s="61">
        <f t="array" ref="Y1931">INDEX($AQ$11:$AR$66,MATCH($C1931&amp;$G1931,$AO$11:$AO$66&amp;$AP$11:$AP$66,0),COUNTIF($AQ$10:$AR$10,"&lt;"&amp;Z1931)+1)</f>
        <v>1.4999999999999999E-4</v>
      </c>
      <c r="Z1931" s="123">
        <v>2.2484000000000002</v>
      </c>
      <c r="AA1931" s="61">
        <f t="array" ref="AA1931">INDEX($AT$11:$AV$66,MATCH($C1931&amp;$G1931,$AO$11:$AO$66&amp;$AP$11:$AP$66,0),COUNTIF($AT$10:$AV$10,"&lt;"&amp;Z1931)+1)</f>
        <v>5.9999999999999995E-4</v>
      </c>
      <c r="AB1931" s="111">
        <f t="shared" si="441"/>
        <v>2.2078050591976046</v>
      </c>
      <c r="AC1931" s="121">
        <f t="array" ref="AC1931">INDEX($AW$11:$BA$66,MATCH($C1931&amp;$G1931,$AO$11:$AO$66&amp;$AP$11:$AP$66,0),COUNTIF($AW$10:$BA$10,"&lt;"&amp;Z1931)+1)</f>
        <v>2.5000000000000001E-4</v>
      </c>
      <c r="AD1931" s="62">
        <v>2.2294999999999998</v>
      </c>
      <c r="AE1931" s="61">
        <f t="array" ref="AE1931">INDEX($AT$11:$AV$66,MATCH($C1931&amp;$G1931,$AO$11:$AO$66&amp;$AP$11:$AP$66,0),COUNTIF($AT$10:$AV$10,"&lt;"&amp;AD1931)+1)</f>
        <v>5.9999999999999995E-4</v>
      </c>
      <c r="AF1931" s="111">
        <f t="shared" si="442"/>
        <v>2.2024367061317363</v>
      </c>
      <c r="AG1931" s="121">
        <f t="array" ref="AG1931">INDEX($AW$11:$BA$66,MATCH($C1931&amp;$G1931,$AO$11:$AO$66&amp;$AP$11:$AP$66,0),COUNTIF($AW$10:$BA$10,"&lt;"&amp;AD1931)+1)</f>
        <v>2.5000000000000001E-4</v>
      </c>
    </row>
    <row r="1932" spans="2:33" ht="12.75" customHeight="1" x14ac:dyDescent="0.3">
      <c r="B1932" s="81" t="str">
        <f t="shared" si="430"/>
        <v>2 1/4-16 UN</v>
      </c>
      <c r="C1932" s="71" t="s">
        <v>498</v>
      </c>
      <c r="D1932" s="71"/>
      <c r="E1932" s="79" t="s">
        <v>604</v>
      </c>
      <c r="F1932" s="82" t="s">
        <v>697</v>
      </c>
      <c r="G1932" s="58">
        <v>16</v>
      </c>
      <c r="H1932" s="71" t="s">
        <v>521</v>
      </c>
      <c r="I1932" s="71" t="s">
        <v>661</v>
      </c>
      <c r="J1932" s="71" t="s">
        <v>588</v>
      </c>
      <c r="K1932" s="71" t="s">
        <v>600</v>
      </c>
      <c r="L1932" s="85">
        <f t="shared" si="431"/>
        <v>57.15</v>
      </c>
      <c r="M1932" s="85">
        <f t="shared" si="432"/>
        <v>1.5874999999999999</v>
      </c>
      <c r="N1932" s="71">
        <v>60</v>
      </c>
      <c r="O1932" s="100">
        <f t="shared" si="433"/>
        <v>56.705500000000001</v>
      </c>
      <c r="P1932" s="85">
        <f t="shared" si="434"/>
        <v>0</v>
      </c>
      <c r="Q1932" s="58">
        <f t="shared" si="435"/>
        <v>15.2</v>
      </c>
      <c r="R1932" s="100">
        <f t="shared" si="436"/>
        <v>56.018099999999997</v>
      </c>
      <c r="S1932" s="85">
        <f t="shared" si="437"/>
        <v>0</v>
      </c>
      <c r="T1932" s="58">
        <f t="shared" si="438"/>
        <v>6.4</v>
      </c>
      <c r="U1932" s="58">
        <f t="shared" si="439"/>
        <v>3.8</v>
      </c>
      <c r="V1932" s="58">
        <f t="array" ref="V1932">INDEX(AS$11:AS$66,MATCH(C1932&amp;G1932,AO$11:AO$66&amp;AP$11:AP$66,0),0)</f>
        <v>8</v>
      </c>
      <c r="X1932" s="120">
        <f t="shared" si="440"/>
        <v>6.25E-2</v>
      </c>
      <c r="Y1932" s="61">
        <f t="array" ref="Y1932">INDEX($AQ$11:$AR$66,MATCH($C1932&amp;$G1932,$AO$11:$AO$66&amp;$AP$11:$AP$66,0),COUNTIF($AQ$10:$AR$10,"&lt;"&amp;Z1932)+1)</f>
        <v>1.4999999999999999E-4</v>
      </c>
      <c r="Z1932" s="61">
        <f>INDEX(AJ$11:AJ$92,MATCH(F1932,AI$11:AI$92,0))</f>
        <v>2.25</v>
      </c>
      <c r="AA1932" s="61">
        <f t="array" ref="AA1932">INDEX($AT$11:$AV$66,MATCH($C1932&amp;$G1932,$AO$11:$AO$66&amp;$AP$11:$AP$66,0),COUNTIF($AT$10:$AV$10,"&lt;"&amp;Z1932)+1)</f>
        <v>5.9999999999999995E-4</v>
      </c>
      <c r="AB1932" s="111">
        <f t="shared" si="441"/>
        <v>2.2094050591976044</v>
      </c>
      <c r="AC1932" s="121">
        <f t="array" ref="AC1932">INDEX($AW$11:$BA$66,MATCH($C1932&amp;$G1932,$AO$11:$AO$66&amp;$AP$11:$AP$66,0),COUNTIF($AW$10:$BA$10,"&lt;"&amp;Z1932)+1)</f>
        <v>2.5000000000000001E-4</v>
      </c>
      <c r="AD1932" s="62">
        <v>2.2324999999999999</v>
      </c>
      <c r="AE1932" s="61">
        <f t="array" ref="AE1932">INDEX($AT$11:$AV$66,MATCH($C1932&amp;$G1932,$AO$11:$AO$66&amp;$AP$11:$AP$66,0),COUNTIF($AT$10:$AV$10,"&lt;"&amp;AD1932)+1)</f>
        <v>5.9999999999999995E-4</v>
      </c>
      <c r="AF1932" s="111">
        <f t="shared" si="442"/>
        <v>2.2054367061317364</v>
      </c>
      <c r="AG1932" s="121">
        <f t="array" ref="AG1932">INDEX($AW$11:$BA$66,MATCH($C1932&amp;$G1932,$AO$11:$AO$66&amp;$AP$11:$AP$66,0),COUNTIF($AW$10:$BA$10,"&lt;"&amp;AD1932)+1)</f>
        <v>2.5000000000000001E-4</v>
      </c>
    </row>
    <row r="1933" spans="2:33" ht="12.75" customHeight="1" x14ac:dyDescent="0.3">
      <c r="B1933" s="81" t="str">
        <f t="shared" si="430"/>
        <v>2 1/4-20 UN</v>
      </c>
      <c r="C1933" s="71" t="s">
        <v>498</v>
      </c>
      <c r="D1933" s="71"/>
      <c r="E1933" s="79" t="s">
        <v>604</v>
      </c>
      <c r="F1933" s="82" t="s">
        <v>697</v>
      </c>
      <c r="G1933" s="58">
        <v>20</v>
      </c>
      <c r="H1933" s="71" t="s">
        <v>521</v>
      </c>
      <c r="I1933" s="71" t="s">
        <v>660</v>
      </c>
      <c r="J1933" s="71" t="s">
        <v>588</v>
      </c>
      <c r="K1933" s="71" t="s">
        <v>600</v>
      </c>
      <c r="L1933" s="85">
        <f t="shared" si="431"/>
        <v>57.111899999999999</v>
      </c>
      <c r="M1933" s="85">
        <f t="shared" si="432"/>
        <v>1.27</v>
      </c>
      <c r="N1933" s="71">
        <v>60</v>
      </c>
      <c r="O1933" s="100">
        <f t="shared" si="433"/>
        <v>56.713099999999997</v>
      </c>
      <c r="P1933" s="85">
        <f t="shared" si="434"/>
        <v>0</v>
      </c>
      <c r="Q1933" s="58">
        <f t="shared" si="435"/>
        <v>12.7</v>
      </c>
      <c r="R1933" s="100">
        <f t="shared" si="436"/>
        <v>56.163200000000003</v>
      </c>
      <c r="S1933" s="85">
        <f t="shared" si="437"/>
        <v>0</v>
      </c>
      <c r="T1933" s="58">
        <f t="shared" si="438"/>
        <v>5.0999999999999996</v>
      </c>
      <c r="U1933" s="58">
        <f t="shared" si="439"/>
        <v>3.8</v>
      </c>
      <c r="V1933" s="58">
        <f t="array" ref="V1933">INDEX(AS$11:AS$66,MATCH(C1933&amp;G1933,AO$11:AO$66&amp;AP$11:AP$66,0),0)</f>
        <v>8</v>
      </c>
      <c r="X1933" s="120">
        <f t="shared" si="440"/>
        <v>0.05</v>
      </c>
      <c r="Y1933" s="61">
        <f t="array" ref="Y1933">INDEX($AQ$11:$AR$66,MATCH($C1933&amp;$G1933,$AO$11:$AO$66&amp;$AP$11:$AP$66,0),COUNTIF($AQ$10:$AR$10,"&lt;"&amp;Z1933)+1)</f>
        <v>1.4999999999999999E-4</v>
      </c>
      <c r="Z1933" s="123">
        <v>2.2484999999999999</v>
      </c>
      <c r="AA1933" s="61">
        <f t="array" ref="AA1933">INDEX($AT$11:$AV$66,MATCH($C1933&amp;$G1933,$AO$11:$AO$66&amp;$AP$11:$AP$66,0),COUNTIF($AT$10:$AV$10,"&lt;"&amp;Z1933)+1)</f>
        <v>5.0000000000000001E-4</v>
      </c>
      <c r="AB1933" s="111">
        <f t="shared" si="441"/>
        <v>2.2160240473580837</v>
      </c>
      <c r="AC1933" s="121">
        <f t="array" ref="AC1933">INDEX($AW$11:$BA$66,MATCH($C1933&amp;$G1933,$AO$11:$AO$66&amp;$AP$11:$AP$66,0),COUNTIF($AW$10:$BA$10,"&lt;"&amp;Z1933)+1)</f>
        <v>2.0000000000000001E-4</v>
      </c>
      <c r="AD1933" s="62">
        <v>2.2328000000000001</v>
      </c>
      <c r="AE1933" s="61">
        <f t="array" ref="AE1933">INDEX($AT$11:$AV$66,MATCH($C1933&amp;$G1933,$AO$11:$AO$66&amp;$AP$11:$AP$66,0),COUNTIF($AT$10:$AV$10,"&lt;"&amp;AD1933)+1)</f>
        <v>5.0000000000000001E-4</v>
      </c>
      <c r="AF1933" s="111">
        <f t="shared" si="442"/>
        <v>2.2111493649053893</v>
      </c>
      <c r="AG1933" s="121">
        <f t="array" ref="AG1933">INDEX($AW$11:$BA$66,MATCH($C1933&amp;$G1933,$AO$11:$AO$66&amp;$AP$11:$AP$66,0),COUNTIF($AW$10:$BA$10,"&lt;"&amp;AD1933)+1)</f>
        <v>2.0000000000000001E-4</v>
      </c>
    </row>
    <row r="1934" spans="2:33" ht="12.75" customHeight="1" x14ac:dyDescent="0.3">
      <c r="B1934" s="81" t="str">
        <f t="shared" si="430"/>
        <v>2 1/4-20 UN</v>
      </c>
      <c r="C1934" s="71" t="s">
        <v>498</v>
      </c>
      <c r="D1934" s="71"/>
      <c r="E1934" s="79" t="s">
        <v>604</v>
      </c>
      <c r="F1934" s="82" t="s">
        <v>697</v>
      </c>
      <c r="G1934" s="58">
        <v>20</v>
      </c>
      <c r="H1934" s="71" t="s">
        <v>521</v>
      </c>
      <c r="I1934" s="71" t="s">
        <v>661</v>
      </c>
      <c r="J1934" s="71" t="s">
        <v>588</v>
      </c>
      <c r="K1934" s="71" t="s">
        <v>600</v>
      </c>
      <c r="L1934" s="85">
        <f t="shared" si="431"/>
        <v>57.15</v>
      </c>
      <c r="M1934" s="85">
        <f t="shared" si="432"/>
        <v>1.27</v>
      </c>
      <c r="N1934" s="71">
        <v>60</v>
      </c>
      <c r="O1934" s="100">
        <f t="shared" si="433"/>
        <v>56.781700000000001</v>
      </c>
      <c r="P1934" s="85">
        <f t="shared" si="434"/>
        <v>0</v>
      </c>
      <c r="Q1934" s="58">
        <f t="shared" si="435"/>
        <v>12.7</v>
      </c>
      <c r="R1934" s="100">
        <f t="shared" si="436"/>
        <v>56.2318</v>
      </c>
      <c r="S1934" s="85">
        <f t="shared" si="437"/>
        <v>0</v>
      </c>
      <c r="T1934" s="58">
        <f t="shared" si="438"/>
        <v>5.0999999999999996</v>
      </c>
      <c r="U1934" s="58">
        <f t="shared" si="439"/>
        <v>3.8</v>
      </c>
      <c r="V1934" s="58">
        <f t="array" ref="V1934">INDEX(AS$11:AS$66,MATCH(C1934&amp;G1934,AO$11:AO$66&amp;AP$11:AP$66,0),0)</f>
        <v>8</v>
      </c>
      <c r="X1934" s="120">
        <f t="shared" si="440"/>
        <v>0.05</v>
      </c>
      <c r="Y1934" s="61">
        <f t="array" ref="Y1934">INDEX($AQ$11:$AR$66,MATCH($C1934&amp;$G1934,$AO$11:$AO$66&amp;$AP$11:$AP$66,0),COUNTIF($AQ$10:$AR$10,"&lt;"&amp;Z1934)+1)</f>
        <v>1.4999999999999999E-4</v>
      </c>
      <c r="Z1934" s="61">
        <f>INDEX(AJ$11:AJ$92,MATCH(F1934,AI$11:AI$92,0))</f>
        <v>2.25</v>
      </c>
      <c r="AA1934" s="61">
        <f t="array" ref="AA1934">INDEX($AT$11:$AV$66,MATCH($C1934&amp;$G1934,$AO$11:$AO$66&amp;$AP$11:$AP$66,0),COUNTIF($AT$10:$AV$10,"&lt;"&amp;Z1934)+1)</f>
        <v>5.0000000000000001E-4</v>
      </c>
      <c r="AB1934" s="111">
        <f t="shared" si="441"/>
        <v>2.2175240473580837</v>
      </c>
      <c r="AC1934" s="121">
        <f t="array" ref="AC1934">INDEX($AW$11:$BA$66,MATCH($C1934&amp;$G1934,$AO$11:$AO$66&amp;$AP$11:$AP$66,0),COUNTIF($AW$10:$BA$10,"&lt;"&amp;Z1934)+1)</f>
        <v>2.0000000000000001E-4</v>
      </c>
      <c r="AD1934" s="62">
        <v>2.2355</v>
      </c>
      <c r="AE1934" s="61">
        <f t="array" ref="AE1934">INDEX($AT$11:$AV$66,MATCH($C1934&amp;$G1934,$AO$11:$AO$66&amp;$AP$11:$AP$66,0),COUNTIF($AT$10:$AV$10,"&lt;"&amp;AD1934)+1)</f>
        <v>5.0000000000000001E-4</v>
      </c>
      <c r="AF1934" s="111">
        <f t="shared" si="442"/>
        <v>2.2138493649053892</v>
      </c>
      <c r="AG1934" s="121">
        <f t="array" ref="AG1934">INDEX($AW$11:$BA$66,MATCH($C1934&amp;$G1934,$AO$11:$AO$66&amp;$AP$11:$AP$66,0),COUNTIF($AW$10:$BA$10,"&lt;"&amp;AD1934)+1)</f>
        <v>2.0000000000000001E-4</v>
      </c>
    </row>
    <row r="1935" spans="2:33" ht="12.75" customHeight="1" x14ac:dyDescent="0.3">
      <c r="B1935" s="81" t="str">
        <f t="shared" si="430"/>
        <v>2 3/8-6 UN</v>
      </c>
      <c r="C1935" s="71" t="s">
        <v>498</v>
      </c>
      <c r="D1935" s="71"/>
      <c r="E1935" s="79" t="s">
        <v>604</v>
      </c>
      <c r="F1935" s="82" t="s">
        <v>698</v>
      </c>
      <c r="G1935" s="58">
        <v>6</v>
      </c>
      <c r="H1935" s="71" t="s">
        <v>521</v>
      </c>
      <c r="I1935" s="71" t="s">
        <v>660</v>
      </c>
      <c r="J1935" s="71" t="s">
        <v>588</v>
      </c>
      <c r="K1935" s="71" t="s">
        <v>600</v>
      </c>
      <c r="L1935" s="85">
        <f t="shared" si="431"/>
        <v>60.256399999999999</v>
      </c>
      <c r="M1935" s="85">
        <f t="shared" si="432"/>
        <v>4.2332999999999998</v>
      </c>
      <c r="N1935" s="71">
        <v>60</v>
      </c>
      <c r="O1935" s="100">
        <f t="shared" si="433"/>
        <v>59.113399999999999</v>
      </c>
      <c r="P1935" s="85">
        <f t="shared" si="434"/>
        <v>0</v>
      </c>
      <c r="Q1935" s="58">
        <f t="shared" si="435"/>
        <v>20.3</v>
      </c>
      <c r="R1935" s="100">
        <f t="shared" si="436"/>
        <v>57.280299999999997</v>
      </c>
      <c r="S1935" s="85">
        <f t="shared" si="437"/>
        <v>0</v>
      </c>
      <c r="T1935" s="58">
        <f t="shared" si="438"/>
        <v>6.4</v>
      </c>
      <c r="U1935" s="58">
        <f t="shared" si="439"/>
        <v>7.6</v>
      </c>
      <c r="V1935" s="58">
        <f t="array" ref="V1935">INDEX(AS$11:AS$66,MATCH(C1935&amp;G1935,AO$11:AO$66&amp;AP$11:AP$66,0),0)</f>
        <v>5</v>
      </c>
      <c r="X1935" s="120">
        <f t="shared" si="440"/>
        <v>0.16666666666666666</v>
      </c>
      <c r="Y1935" s="61">
        <f t="array" ref="Y1935">INDEX($AQ$11:$AR$66,MATCH($C1935&amp;$G1935,$AO$11:$AO$66&amp;$AP$11:$AP$66,0),COUNTIF($AQ$10:$AR$10,"&lt;"&amp;Z1935)+1)</f>
        <v>2.9999999999999997E-4</v>
      </c>
      <c r="Z1935" s="123">
        <v>2.3723000000000001</v>
      </c>
      <c r="AA1935" s="61">
        <f t="array" ref="AA1935">INDEX($AT$11:$AV$66,MATCH($C1935&amp;$G1935,$AO$11:$AO$66&amp;$AP$11:$AP$66,0),COUNTIF($AT$10:$AV$10,"&lt;"&amp;Z1935)+1)</f>
        <v>8.0000000000000004E-4</v>
      </c>
      <c r="AB1935" s="111">
        <f t="shared" si="441"/>
        <v>2.2640468245269454</v>
      </c>
      <c r="AC1935" s="121">
        <f t="array" ref="AC1935">INDEX($AW$11:$BA$66,MATCH($C1935&amp;$G1935,$AO$11:$AO$66&amp;$AP$11:$AP$66,0),COUNTIF($AW$10:$BA$10,"&lt;"&amp;Z1935)+1)</f>
        <v>2.5000000000000001E-4</v>
      </c>
      <c r="AD1935" s="62">
        <v>2.3273000000000001</v>
      </c>
      <c r="AE1935" s="61">
        <f t="array" ref="AE1935">INDEX($AT$11:$AV$66,MATCH($C1935&amp;$G1935,$AO$11:$AO$66&amp;$AP$11:$AP$66,0),COUNTIF($AT$10:$AV$10,"&lt;"&amp;AD1935)+1)</f>
        <v>8.0000000000000004E-4</v>
      </c>
      <c r="AF1935" s="111">
        <f t="shared" si="442"/>
        <v>2.2551312163512969</v>
      </c>
      <c r="AG1935" s="121">
        <f t="array" ref="AG1935">INDEX($AW$11:$BA$66,MATCH($C1935&amp;$G1935,$AO$11:$AO$66&amp;$AP$11:$AP$66,0),COUNTIF($AW$10:$BA$10,"&lt;"&amp;AD1935)+1)</f>
        <v>2.5000000000000001E-4</v>
      </c>
    </row>
    <row r="1936" spans="2:33" ht="12.75" customHeight="1" x14ac:dyDescent="0.3">
      <c r="B1936" s="81" t="str">
        <f t="shared" si="430"/>
        <v>2 3/8-6 UN</v>
      </c>
      <c r="C1936" s="71" t="s">
        <v>498</v>
      </c>
      <c r="D1936" s="71"/>
      <c r="E1936" s="79" t="s">
        <v>604</v>
      </c>
      <c r="F1936" s="82" t="s">
        <v>698</v>
      </c>
      <c r="G1936" s="58">
        <v>6</v>
      </c>
      <c r="H1936" s="71" t="s">
        <v>521</v>
      </c>
      <c r="I1936" s="71" t="s">
        <v>661</v>
      </c>
      <c r="J1936" s="71" t="s">
        <v>588</v>
      </c>
      <c r="K1936" s="71" t="s">
        <v>600</v>
      </c>
      <c r="L1936" s="85">
        <f t="shared" si="431"/>
        <v>60.325000000000003</v>
      </c>
      <c r="M1936" s="85">
        <f t="shared" si="432"/>
        <v>4.2332999999999998</v>
      </c>
      <c r="N1936" s="71">
        <v>60</v>
      </c>
      <c r="O1936" s="100">
        <f t="shared" si="433"/>
        <v>59.240400000000001</v>
      </c>
      <c r="P1936" s="85">
        <f t="shared" si="434"/>
        <v>0</v>
      </c>
      <c r="Q1936" s="58">
        <f t="shared" si="435"/>
        <v>20.3</v>
      </c>
      <c r="R1936" s="100">
        <f t="shared" si="436"/>
        <v>57.407299999999999</v>
      </c>
      <c r="S1936" s="85">
        <f t="shared" si="437"/>
        <v>0</v>
      </c>
      <c r="T1936" s="58">
        <f t="shared" si="438"/>
        <v>6.4</v>
      </c>
      <c r="U1936" s="58">
        <f t="shared" si="439"/>
        <v>7.6</v>
      </c>
      <c r="V1936" s="58">
        <f t="array" ref="V1936">INDEX(AS$11:AS$66,MATCH(C1936&amp;G1936,AO$11:AO$66&amp;AP$11:AP$66,0),0)</f>
        <v>5</v>
      </c>
      <c r="X1936" s="120">
        <f t="shared" si="440"/>
        <v>0.16666666666666666</v>
      </c>
      <c r="Y1936" s="61">
        <f t="array" ref="Y1936">INDEX($AQ$11:$AR$66,MATCH($C1936&amp;$G1936,$AO$11:$AO$66&amp;$AP$11:$AP$66,0),COUNTIF($AQ$10:$AR$10,"&lt;"&amp;Z1936)+1)</f>
        <v>2.9999999999999997E-4</v>
      </c>
      <c r="Z1936" s="61">
        <f>INDEX(AJ$11:AJ$92,MATCH(F1936,AI$11:AI$92,0))</f>
        <v>2.375</v>
      </c>
      <c r="AA1936" s="61">
        <f t="array" ref="AA1936">INDEX($AT$11:$AV$66,MATCH($C1936&amp;$G1936,$AO$11:$AO$66&amp;$AP$11:$AP$66,0),COUNTIF($AT$10:$AV$10,"&lt;"&amp;Z1936)+1)</f>
        <v>8.0000000000000004E-4</v>
      </c>
      <c r="AB1936" s="111">
        <f t="shared" si="441"/>
        <v>2.2667468245269453</v>
      </c>
      <c r="AC1936" s="121">
        <f t="array" ref="AC1936">INDEX($AW$11:$BA$66,MATCH($C1936&amp;$G1936,$AO$11:$AO$66&amp;$AP$11:$AP$66,0),COUNTIF($AW$10:$BA$10,"&lt;"&amp;Z1936)+1)</f>
        <v>2.5000000000000001E-4</v>
      </c>
      <c r="AD1936" s="62">
        <v>2.3323</v>
      </c>
      <c r="AE1936" s="61">
        <f t="array" ref="AE1936">INDEX($AT$11:$AV$66,MATCH($C1936&amp;$G1936,$AO$11:$AO$66&amp;$AP$11:$AP$66,0),COUNTIF($AT$10:$AV$10,"&lt;"&amp;AD1936)+1)</f>
        <v>8.0000000000000004E-4</v>
      </c>
      <c r="AF1936" s="111">
        <f t="shared" si="442"/>
        <v>2.2601312163512968</v>
      </c>
      <c r="AG1936" s="121">
        <f t="array" ref="AG1936">INDEX($AW$11:$BA$66,MATCH($C1936&amp;$G1936,$AO$11:$AO$66&amp;$AP$11:$AP$66,0),COUNTIF($AW$10:$BA$10,"&lt;"&amp;AD1936)+1)</f>
        <v>2.5000000000000001E-4</v>
      </c>
    </row>
    <row r="1937" spans="2:33" ht="12.75" customHeight="1" x14ac:dyDescent="0.3">
      <c r="B1937" s="81" t="str">
        <f t="shared" si="430"/>
        <v>2 3/8-8 UN</v>
      </c>
      <c r="C1937" s="71" t="s">
        <v>498</v>
      </c>
      <c r="D1937" s="71"/>
      <c r="E1937" s="79" t="s">
        <v>604</v>
      </c>
      <c r="F1937" s="82" t="s">
        <v>698</v>
      </c>
      <c r="G1937" s="58">
        <v>8</v>
      </c>
      <c r="H1937" s="71" t="s">
        <v>521</v>
      </c>
      <c r="I1937" s="71" t="s">
        <v>660</v>
      </c>
      <c r="J1937" s="71" t="s">
        <v>588</v>
      </c>
      <c r="K1937" s="71" t="s">
        <v>600</v>
      </c>
      <c r="L1937" s="85">
        <f t="shared" si="431"/>
        <v>60.264000000000003</v>
      </c>
      <c r="M1937" s="85">
        <f t="shared" si="432"/>
        <v>3.1749999999999998</v>
      </c>
      <c r="N1937" s="71">
        <v>60</v>
      </c>
      <c r="O1937" s="100">
        <f t="shared" si="433"/>
        <v>59.37</v>
      </c>
      <c r="P1937" s="85">
        <f t="shared" si="434"/>
        <v>0</v>
      </c>
      <c r="Q1937" s="58">
        <f t="shared" si="435"/>
        <v>17.8</v>
      </c>
      <c r="R1937" s="100">
        <f t="shared" si="436"/>
        <v>57.995100000000001</v>
      </c>
      <c r="S1937" s="85">
        <f t="shared" si="437"/>
        <v>0</v>
      </c>
      <c r="T1937" s="58">
        <f t="shared" si="438"/>
        <v>6.4</v>
      </c>
      <c r="U1937" s="58">
        <f t="shared" si="439"/>
        <v>6.4</v>
      </c>
      <c r="V1937" s="58">
        <f t="array" ref="V1937">INDEX(AS$11:AS$66,MATCH(C1937&amp;G1937,AO$11:AO$66&amp;AP$11:AP$66,0),0)</f>
        <v>5</v>
      </c>
      <c r="X1937" s="120">
        <f t="shared" si="440"/>
        <v>0.125</v>
      </c>
      <c r="Y1937" s="61">
        <f t="array" ref="Y1937">INDEX($AQ$11:$AR$66,MATCH($C1937&amp;$G1937,$AO$11:$AO$66&amp;$AP$11:$AP$66,0),COUNTIF($AQ$10:$AR$10,"&lt;"&amp;Z1937)+1)</f>
        <v>2.5000000000000001E-4</v>
      </c>
      <c r="Z1937" s="123">
        <v>2.3725999999999998</v>
      </c>
      <c r="AA1937" s="61">
        <f t="array" ref="AA1937">INDEX($AT$11:$AV$66,MATCH($C1937&amp;$G1937,$AO$11:$AO$66&amp;$AP$11:$AP$66,0),COUNTIF($AT$10:$AV$10,"&lt;"&amp;Z1937)+1)</f>
        <v>6.9999999999999999E-4</v>
      </c>
      <c r="AB1937" s="111">
        <f t="shared" si="441"/>
        <v>2.2914101183952087</v>
      </c>
      <c r="AC1937" s="121">
        <f t="array" ref="AC1937">INDEX($AW$11:$BA$66,MATCH($C1937&amp;$G1937,$AO$11:$AO$66&amp;$AP$11:$AP$66,0),COUNTIF($AW$10:$BA$10,"&lt;"&amp;Z1937)+1)</f>
        <v>2.5000000000000001E-4</v>
      </c>
      <c r="AD1937" s="62">
        <v>2.3374000000000001</v>
      </c>
      <c r="AE1937" s="61">
        <f t="array" ref="AE1937">INDEX($AT$11:$AV$66,MATCH($C1937&amp;$G1937,$AO$11:$AO$66&amp;$AP$11:$AP$66,0),COUNTIF($AT$10:$AV$10,"&lt;"&amp;AD1937)+1)</f>
        <v>6.9999999999999999E-4</v>
      </c>
      <c r="AF1937" s="111">
        <f t="shared" si="442"/>
        <v>2.2832734122634726</v>
      </c>
      <c r="AG1937" s="121">
        <f t="array" ref="AG1937">INDEX($AW$11:$BA$66,MATCH($C1937&amp;$G1937,$AO$11:$AO$66&amp;$AP$11:$AP$66,0),COUNTIF($AW$10:$BA$10,"&lt;"&amp;AD1937)+1)</f>
        <v>2.5000000000000001E-4</v>
      </c>
    </row>
    <row r="1938" spans="2:33" ht="12.75" customHeight="1" x14ac:dyDescent="0.3">
      <c r="B1938" s="81" t="str">
        <f t="shared" si="430"/>
        <v>2 3/8-8 UN</v>
      </c>
      <c r="C1938" s="71" t="s">
        <v>498</v>
      </c>
      <c r="D1938" s="71"/>
      <c r="E1938" s="79" t="s">
        <v>604</v>
      </c>
      <c r="F1938" s="82" t="s">
        <v>698</v>
      </c>
      <c r="G1938" s="58">
        <v>8</v>
      </c>
      <c r="H1938" s="71" t="s">
        <v>521</v>
      </c>
      <c r="I1938" s="71" t="s">
        <v>661</v>
      </c>
      <c r="J1938" s="71" t="s">
        <v>588</v>
      </c>
      <c r="K1938" s="71" t="s">
        <v>600</v>
      </c>
      <c r="L1938" s="85">
        <f t="shared" si="431"/>
        <v>60.325000000000003</v>
      </c>
      <c r="M1938" s="85">
        <f t="shared" si="432"/>
        <v>3.1749999999999998</v>
      </c>
      <c r="N1938" s="71">
        <v>60</v>
      </c>
      <c r="O1938" s="100">
        <f t="shared" si="433"/>
        <v>59.484299999999998</v>
      </c>
      <c r="P1938" s="85">
        <f t="shared" si="434"/>
        <v>0</v>
      </c>
      <c r="Q1938" s="58">
        <f t="shared" si="435"/>
        <v>17.8</v>
      </c>
      <c r="R1938" s="100">
        <f t="shared" si="436"/>
        <v>58.109400000000001</v>
      </c>
      <c r="S1938" s="85">
        <f t="shared" si="437"/>
        <v>0</v>
      </c>
      <c r="T1938" s="58">
        <f t="shared" si="438"/>
        <v>6.4</v>
      </c>
      <c r="U1938" s="58">
        <f t="shared" si="439"/>
        <v>6.4</v>
      </c>
      <c r="V1938" s="58">
        <f t="array" ref="V1938">INDEX(AS$11:AS$66,MATCH(C1938&amp;G1938,AO$11:AO$66&amp;AP$11:AP$66,0),0)</f>
        <v>5</v>
      </c>
      <c r="X1938" s="120">
        <f t="shared" si="440"/>
        <v>0.125</v>
      </c>
      <c r="Y1938" s="61">
        <f t="array" ref="Y1938">INDEX($AQ$11:$AR$66,MATCH($C1938&amp;$G1938,$AO$11:$AO$66&amp;$AP$11:$AP$66,0),COUNTIF($AQ$10:$AR$10,"&lt;"&amp;Z1938)+1)</f>
        <v>2.5000000000000001E-4</v>
      </c>
      <c r="Z1938" s="61">
        <f>INDEX(AJ$11:AJ$92,MATCH(F1938,AI$11:AI$92,0))</f>
        <v>2.375</v>
      </c>
      <c r="AA1938" s="61">
        <f t="array" ref="AA1938">INDEX($AT$11:$AV$66,MATCH($C1938&amp;$G1938,$AO$11:$AO$66&amp;$AP$11:$AP$66,0),COUNTIF($AT$10:$AV$10,"&lt;"&amp;Z1938)+1)</f>
        <v>6.9999999999999999E-4</v>
      </c>
      <c r="AB1938" s="111">
        <f t="shared" si="441"/>
        <v>2.2938101183952089</v>
      </c>
      <c r="AC1938" s="121">
        <f t="array" ref="AC1938">INDEX($AW$11:$BA$66,MATCH($C1938&amp;$G1938,$AO$11:$AO$66&amp;$AP$11:$AP$66,0),COUNTIF($AW$10:$BA$10,"&lt;"&amp;Z1938)+1)</f>
        <v>2.5000000000000001E-4</v>
      </c>
      <c r="AD1938" s="62">
        <v>2.3418999999999999</v>
      </c>
      <c r="AE1938" s="61">
        <f t="array" ref="AE1938">INDEX($AT$11:$AV$66,MATCH($C1938&amp;$G1938,$AO$11:$AO$66&amp;$AP$11:$AP$66,0),COUNTIF($AT$10:$AV$10,"&lt;"&amp;AD1938)+1)</f>
        <v>6.9999999999999999E-4</v>
      </c>
      <c r="AF1938" s="111">
        <f t="shared" si="442"/>
        <v>2.2877734122634723</v>
      </c>
      <c r="AG1938" s="121">
        <f t="array" ref="AG1938">INDEX($AW$11:$BA$66,MATCH($C1938&amp;$G1938,$AO$11:$AO$66&amp;$AP$11:$AP$66,0),COUNTIF($AW$10:$BA$10,"&lt;"&amp;AD1938)+1)</f>
        <v>2.5000000000000001E-4</v>
      </c>
    </row>
    <row r="1939" spans="2:33" ht="12.75" customHeight="1" x14ac:dyDescent="0.3">
      <c r="B1939" s="81" t="str">
        <f t="shared" si="430"/>
        <v>2 3/8-12 UN</v>
      </c>
      <c r="C1939" s="71" t="s">
        <v>498</v>
      </c>
      <c r="D1939" s="71"/>
      <c r="E1939" s="79" t="s">
        <v>604</v>
      </c>
      <c r="F1939" s="82" t="s">
        <v>698</v>
      </c>
      <c r="G1939" s="58">
        <v>12</v>
      </c>
      <c r="H1939" s="71" t="s">
        <v>521</v>
      </c>
      <c r="I1939" s="71" t="s">
        <v>660</v>
      </c>
      <c r="J1939" s="71" t="s">
        <v>588</v>
      </c>
      <c r="K1939" s="71" t="s">
        <v>600</v>
      </c>
      <c r="L1939" s="85">
        <f t="shared" si="431"/>
        <v>60.276699999999998</v>
      </c>
      <c r="M1939" s="85">
        <f t="shared" si="432"/>
        <v>2.1166999999999998</v>
      </c>
      <c r="N1939" s="71">
        <v>60</v>
      </c>
      <c r="O1939" s="100">
        <f t="shared" si="433"/>
        <v>59.662100000000002</v>
      </c>
      <c r="P1939" s="85">
        <f t="shared" si="434"/>
        <v>0</v>
      </c>
      <c r="Q1939" s="58">
        <f t="shared" si="435"/>
        <v>15.2</v>
      </c>
      <c r="R1939" s="100">
        <f t="shared" si="436"/>
        <v>58.7455</v>
      </c>
      <c r="S1939" s="85">
        <f t="shared" si="437"/>
        <v>0</v>
      </c>
      <c r="T1939" s="58">
        <f t="shared" si="438"/>
        <v>6.4</v>
      </c>
      <c r="U1939" s="58">
        <f t="shared" si="439"/>
        <v>5.0999999999999996</v>
      </c>
      <c r="V1939" s="58">
        <f t="array" ref="V1939">INDEX(AS$11:AS$66,MATCH(C1939&amp;G1939,AO$11:AO$66&amp;AP$11:AP$66,0),0)</f>
        <v>6</v>
      </c>
      <c r="X1939" s="120">
        <f t="shared" si="440"/>
        <v>8.3333333333333329E-2</v>
      </c>
      <c r="Y1939" s="61">
        <f t="array" ref="Y1939">INDEX($AQ$11:$AR$66,MATCH($C1939&amp;$G1939,$AO$11:$AO$66&amp;$AP$11:$AP$66,0),COUNTIF($AQ$10:$AR$10,"&lt;"&amp;Z1939)+1)</f>
        <v>2.0000000000000001E-4</v>
      </c>
      <c r="Z1939" s="123">
        <v>2.3731</v>
      </c>
      <c r="AA1939" s="61">
        <f t="array" ref="AA1939">INDEX($AT$11:$AV$66,MATCH($C1939&amp;$G1939,$AO$11:$AO$66&amp;$AP$11:$AP$66,0),COUNTIF($AT$10:$AV$10,"&lt;"&amp;Z1939)+1)</f>
        <v>5.9999999999999995E-4</v>
      </c>
      <c r="AB1939" s="111">
        <f t="shared" si="441"/>
        <v>2.3189734122634724</v>
      </c>
      <c r="AC1939" s="121">
        <f t="array" ref="AC1939">INDEX($AW$11:$BA$66,MATCH($C1939&amp;$G1939,$AO$11:$AO$66&amp;$AP$11:$AP$66,0),COUNTIF($AW$10:$BA$10,"&lt;"&amp;Z1939)+1)</f>
        <v>2.5000000000000001E-4</v>
      </c>
      <c r="AD1939" s="62">
        <v>2.3489</v>
      </c>
      <c r="AE1939" s="61">
        <f t="array" ref="AE1939">INDEX($AT$11:$AV$66,MATCH($C1939&amp;$G1939,$AO$11:$AO$66&amp;$AP$11:$AP$66,0),COUNTIF($AT$10:$AV$10,"&lt;"&amp;AD1939)+1)</f>
        <v>5.9999999999999995E-4</v>
      </c>
      <c r="AF1939" s="111">
        <f t="shared" si="442"/>
        <v>2.3128156081756486</v>
      </c>
      <c r="AG1939" s="121">
        <f t="array" ref="AG1939">INDEX($AW$11:$BA$66,MATCH($C1939&amp;$G1939,$AO$11:$AO$66&amp;$AP$11:$AP$66,0),COUNTIF($AW$10:$BA$10,"&lt;"&amp;AD1939)+1)</f>
        <v>2.5000000000000001E-4</v>
      </c>
    </row>
    <row r="1940" spans="2:33" ht="12.75" customHeight="1" x14ac:dyDescent="0.3">
      <c r="B1940" s="81" t="str">
        <f t="shared" si="430"/>
        <v>2 3/8-12 UN</v>
      </c>
      <c r="C1940" s="71" t="s">
        <v>498</v>
      </c>
      <c r="D1940" s="71"/>
      <c r="E1940" s="79" t="s">
        <v>604</v>
      </c>
      <c r="F1940" s="82" t="s">
        <v>698</v>
      </c>
      <c r="G1940" s="58">
        <v>12</v>
      </c>
      <c r="H1940" s="71" t="s">
        <v>521</v>
      </c>
      <c r="I1940" s="71" t="s">
        <v>661</v>
      </c>
      <c r="J1940" s="71" t="s">
        <v>588</v>
      </c>
      <c r="K1940" s="71" t="s">
        <v>600</v>
      </c>
      <c r="L1940" s="85">
        <f t="shared" si="431"/>
        <v>60.325000000000003</v>
      </c>
      <c r="M1940" s="85">
        <f t="shared" si="432"/>
        <v>2.1166999999999998</v>
      </c>
      <c r="N1940" s="71">
        <v>60</v>
      </c>
      <c r="O1940" s="100">
        <f t="shared" si="433"/>
        <v>59.750999999999998</v>
      </c>
      <c r="P1940" s="85">
        <f t="shared" si="434"/>
        <v>0</v>
      </c>
      <c r="Q1940" s="58">
        <f t="shared" si="435"/>
        <v>15.2</v>
      </c>
      <c r="R1940" s="100">
        <f t="shared" si="436"/>
        <v>58.834400000000002</v>
      </c>
      <c r="S1940" s="85">
        <f t="shared" si="437"/>
        <v>0</v>
      </c>
      <c r="T1940" s="58">
        <f t="shared" si="438"/>
        <v>6.4</v>
      </c>
      <c r="U1940" s="58">
        <f t="shared" si="439"/>
        <v>5.0999999999999996</v>
      </c>
      <c r="V1940" s="58">
        <f t="array" ref="V1940">INDEX(AS$11:AS$66,MATCH(C1940&amp;G1940,AO$11:AO$66&amp;AP$11:AP$66,0),0)</f>
        <v>6</v>
      </c>
      <c r="X1940" s="120">
        <f t="shared" si="440"/>
        <v>8.3333333333333329E-2</v>
      </c>
      <c r="Y1940" s="61">
        <f t="array" ref="Y1940">INDEX($AQ$11:$AR$66,MATCH($C1940&amp;$G1940,$AO$11:$AO$66&amp;$AP$11:$AP$66,0),COUNTIF($AQ$10:$AR$10,"&lt;"&amp;Z1940)+1)</f>
        <v>2.0000000000000001E-4</v>
      </c>
      <c r="Z1940" s="61">
        <f>INDEX(AJ$11:AJ$92,MATCH(F1940,AI$11:AI$92,0))</f>
        <v>2.375</v>
      </c>
      <c r="AA1940" s="61">
        <f t="array" ref="AA1940">INDEX($AT$11:$AV$66,MATCH($C1940&amp;$G1940,$AO$11:$AO$66&amp;$AP$11:$AP$66,0),COUNTIF($AT$10:$AV$10,"&lt;"&amp;Z1940)+1)</f>
        <v>5.9999999999999995E-4</v>
      </c>
      <c r="AB1940" s="111">
        <f t="shared" si="441"/>
        <v>2.3208734122634724</v>
      </c>
      <c r="AC1940" s="121">
        <f t="array" ref="AC1940">INDEX($AW$11:$BA$66,MATCH($C1940&amp;$G1940,$AO$11:$AO$66&amp;$AP$11:$AP$66,0),COUNTIF($AW$10:$BA$10,"&lt;"&amp;Z1940)+1)</f>
        <v>2.5000000000000001E-4</v>
      </c>
      <c r="AD1940" s="62">
        <v>2.3523999999999998</v>
      </c>
      <c r="AE1940" s="61">
        <f t="array" ref="AE1940">INDEX($AT$11:$AV$66,MATCH($C1940&amp;$G1940,$AO$11:$AO$66&amp;$AP$11:$AP$66,0),COUNTIF($AT$10:$AV$10,"&lt;"&amp;AD1940)+1)</f>
        <v>5.9999999999999995E-4</v>
      </c>
      <c r="AF1940" s="111">
        <f t="shared" si="442"/>
        <v>2.3163156081756484</v>
      </c>
      <c r="AG1940" s="121">
        <f t="array" ref="AG1940">INDEX($AW$11:$BA$66,MATCH($C1940&amp;$G1940,$AO$11:$AO$66&amp;$AP$11:$AP$66,0),COUNTIF($AW$10:$BA$10,"&lt;"&amp;AD1940)+1)</f>
        <v>2.5000000000000001E-4</v>
      </c>
    </row>
    <row r="1941" spans="2:33" ht="12.75" customHeight="1" x14ac:dyDescent="0.3">
      <c r="B1941" s="81" t="str">
        <f t="shared" si="430"/>
        <v>2 3/8-16 UN</v>
      </c>
      <c r="C1941" s="71" t="s">
        <v>498</v>
      </c>
      <c r="D1941" s="71"/>
      <c r="E1941" s="79" t="s">
        <v>604</v>
      </c>
      <c r="F1941" s="82" t="s">
        <v>698</v>
      </c>
      <c r="G1941" s="58">
        <v>16</v>
      </c>
      <c r="H1941" s="71" t="s">
        <v>521</v>
      </c>
      <c r="I1941" s="71" t="s">
        <v>660</v>
      </c>
      <c r="J1941" s="71" t="s">
        <v>588</v>
      </c>
      <c r="K1941" s="71" t="s">
        <v>600</v>
      </c>
      <c r="L1941" s="85">
        <f t="shared" si="431"/>
        <v>60.281799999999997</v>
      </c>
      <c r="M1941" s="85">
        <f t="shared" si="432"/>
        <v>1.5874999999999999</v>
      </c>
      <c r="N1941" s="71">
        <v>60</v>
      </c>
      <c r="O1941" s="100">
        <f t="shared" si="433"/>
        <v>59.799199999999999</v>
      </c>
      <c r="P1941" s="85">
        <f t="shared" si="434"/>
        <v>0</v>
      </c>
      <c r="Q1941" s="58">
        <f t="shared" si="435"/>
        <v>15.2</v>
      </c>
      <c r="R1941" s="100">
        <f t="shared" si="436"/>
        <v>59.111800000000002</v>
      </c>
      <c r="S1941" s="85">
        <f t="shared" si="437"/>
        <v>0</v>
      </c>
      <c r="T1941" s="58">
        <f t="shared" si="438"/>
        <v>6.4</v>
      </c>
      <c r="U1941" s="58">
        <f t="shared" si="439"/>
        <v>3.8</v>
      </c>
      <c r="V1941" s="58">
        <f t="array" ref="V1941">INDEX(AS$11:AS$66,MATCH(C1941&amp;G1941,AO$11:AO$66&amp;AP$11:AP$66,0),0)</f>
        <v>8</v>
      </c>
      <c r="X1941" s="120">
        <f t="shared" si="440"/>
        <v>6.25E-2</v>
      </c>
      <c r="Y1941" s="61">
        <f t="array" ref="Y1941">INDEX($AQ$11:$AR$66,MATCH($C1941&amp;$G1941,$AO$11:$AO$66&amp;$AP$11:$AP$66,0),COUNTIF($AQ$10:$AR$10,"&lt;"&amp;Z1941)+1)</f>
        <v>1.4999999999999999E-4</v>
      </c>
      <c r="Z1941" s="123">
        <v>2.3733</v>
      </c>
      <c r="AA1941" s="61">
        <f t="array" ref="AA1941">INDEX($AT$11:$AV$66,MATCH($C1941&amp;$G1941,$AO$11:$AO$66&amp;$AP$11:$AP$66,0),COUNTIF($AT$10:$AV$10,"&lt;"&amp;Z1941)+1)</f>
        <v>5.9999999999999995E-4</v>
      </c>
      <c r="AB1941" s="111">
        <f t="shared" si="441"/>
        <v>2.3327050591976044</v>
      </c>
      <c r="AC1941" s="121">
        <f t="array" ref="AC1941">INDEX($AW$11:$BA$66,MATCH($C1941&amp;$G1941,$AO$11:$AO$66&amp;$AP$11:$AP$66,0),COUNTIF($AW$10:$BA$10,"&lt;"&amp;Z1941)+1)</f>
        <v>2.5000000000000001E-4</v>
      </c>
      <c r="AD1941" s="62">
        <v>2.3542999999999998</v>
      </c>
      <c r="AE1941" s="61">
        <f t="array" ref="AE1941">INDEX($AT$11:$AV$66,MATCH($C1941&amp;$G1941,$AO$11:$AO$66&amp;$AP$11:$AP$66,0),COUNTIF($AT$10:$AV$10,"&lt;"&amp;AD1941)+1)</f>
        <v>5.9999999999999995E-4</v>
      </c>
      <c r="AF1941" s="111">
        <f t="shared" si="442"/>
        <v>2.3272367061317363</v>
      </c>
      <c r="AG1941" s="121">
        <f t="array" ref="AG1941">INDEX($AW$11:$BA$66,MATCH($C1941&amp;$G1941,$AO$11:$AO$66&amp;$AP$11:$AP$66,0),COUNTIF($AW$10:$BA$10,"&lt;"&amp;AD1941)+1)</f>
        <v>2.5000000000000001E-4</v>
      </c>
    </row>
    <row r="1942" spans="2:33" ht="12.75" customHeight="1" x14ac:dyDescent="0.3">
      <c r="B1942" s="81" t="str">
        <f t="shared" ref="B1942:B2005" si="443">CONCATENATE(F1942,"-",G1942," ",E1942)</f>
        <v>2 3/8-16 UN</v>
      </c>
      <c r="C1942" s="71" t="s">
        <v>498</v>
      </c>
      <c r="D1942" s="71"/>
      <c r="E1942" s="79" t="s">
        <v>604</v>
      </c>
      <c r="F1942" s="82" t="s">
        <v>698</v>
      </c>
      <c r="G1942" s="58">
        <v>16</v>
      </c>
      <c r="H1942" s="71" t="s">
        <v>521</v>
      </c>
      <c r="I1942" s="71" t="s">
        <v>661</v>
      </c>
      <c r="J1942" s="71" t="s">
        <v>588</v>
      </c>
      <c r="K1942" s="71" t="s">
        <v>600</v>
      </c>
      <c r="L1942" s="85">
        <f t="shared" ref="L1942:L2005" si="444">ROUND(Z1942*25.4,4)</f>
        <v>60.325000000000003</v>
      </c>
      <c r="M1942" s="85">
        <f t="shared" ref="M1942:M2005" si="445">ROUND(X1942*25.4,4)</f>
        <v>1.5874999999999999</v>
      </c>
      <c r="N1942" s="71">
        <v>60</v>
      </c>
      <c r="O1942" s="100">
        <f t="shared" ref="O1942:O2005" si="446">ROUND(IF(H1942="GO",Z1942,AD1942)*25.4,4)</f>
        <v>59.878</v>
      </c>
      <c r="P1942" s="85">
        <f t="shared" ref="P1942:P2005" si="447">IF(H1942="GO",IF(AA1942="-",AA1942,ROUND(AA1942*25.4*1000,1)),0)</f>
        <v>0</v>
      </c>
      <c r="Q1942" s="58">
        <f t="shared" ref="Q1942:Q2005" si="448">IF(H1942="NOT GO",IF(AE1942="-",AE1942,ROUND(AE1942*25.4*1000,1)),0)</f>
        <v>15.2</v>
      </c>
      <c r="R1942" s="100">
        <f t="shared" ref="R1942:R2005" si="449">ROUND(IF(H1942="GO",AB1942,AF1942)*25.4,4)</f>
        <v>59.190600000000003</v>
      </c>
      <c r="S1942" s="85">
        <f t="shared" ref="S1942:S2005" si="450">IF(H1942="GO",IF(AC1942="-",AC1942,ROUND(AC1942*25.4*1000,1)),0)</f>
        <v>0</v>
      </c>
      <c r="T1942" s="58">
        <f t="shared" ref="T1942:T2005" si="451">IF(H1942="NOT GO",IF(AG1942="-",AG1942,ROUND(AG1942*25.4*1000,1)),0)</f>
        <v>6.4</v>
      </c>
      <c r="U1942" s="58">
        <f t="shared" ref="U1942:U2005" si="452">IF(Y1942="-",Y1942,ROUND(Y1942*25.4*1000,1))</f>
        <v>3.8</v>
      </c>
      <c r="V1942" s="58">
        <f t="array" ref="V1942">INDEX(AS$11:AS$66,MATCH(C1942&amp;G1942,AO$11:AO$66&amp;AP$11:AP$66,0),0)</f>
        <v>8</v>
      </c>
      <c r="X1942" s="120">
        <f t="shared" ref="X1942:X2005" si="453">INDEX(AM$11:AM$38,MATCH(G1942,AL$11:AL$38,0),0)</f>
        <v>6.25E-2</v>
      </c>
      <c r="Y1942" s="61">
        <f t="array" ref="Y1942">INDEX($AQ$11:$AR$66,MATCH($C1942&amp;$G1942,$AO$11:$AO$66&amp;$AP$11:$AP$66,0),COUNTIF($AQ$10:$AR$10,"&lt;"&amp;Z1942)+1)</f>
        <v>1.4999999999999999E-4</v>
      </c>
      <c r="Z1942" s="61">
        <f>INDEX(AJ$11:AJ$92,MATCH(F1942,AI$11:AI$92,0))</f>
        <v>2.375</v>
      </c>
      <c r="AA1942" s="61">
        <f t="array" ref="AA1942">INDEX($AT$11:$AV$66,MATCH($C1942&amp;$G1942,$AO$11:$AO$66&amp;$AP$11:$AP$66,0),COUNTIF($AT$10:$AV$10,"&lt;"&amp;Z1942)+1)</f>
        <v>5.9999999999999995E-4</v>
      </c>
      <c r="AB1942" s="111">
        <f t="shared" ref="AB1942:AB2005" si="454">Z1942-(3/8)*2*(TAN(RADIANS(60))/2)/G1942</f>
        <v>2.3344050591976044</v>
      </c>
      <c r="AC1942" s="121">
        <f t="array" ref="AC1942">INDEX($AW$11:$BA$66,MATCH($C1942&amp;$G1942,$AO$11:$AO$66&amp;$AP$11:$AP$66,0),COUNTIF($AW$10:$BA$10,"&lt;"&amp;Z1942)+1)</f>
        <v>2.5000000000000001E-4</v>
      </c>
      <c r="AD1942" s="62">
        <v>2.3574000000000002</v>
      </c>
      <c r="AE1942" s="61">
        <f t="array" ref="AE1942">INDEX($AT$11:$AV$66,MATCH($C1942&amp;$G1942,$AO$11:$AO$66&amp;$AP$11:$AP$66,0),COUNTIF($AT$10:$AV$10,"&lt;"&amp;AD1942)+1)</f>
        <v>5.9999999999999995E-4</v>
      </c>
      <c r="AF1942" s="111">
        <f t="shared" ref="AF1942:AF2005" si="455">AD1942-(TAN(RADIANS(60))/2)/G1942/4*2</f>
        <v>2.3303367061317366</v>
      </c>
      <c r="AG1942" s="121">
        <f t="array" ref="AG1942">INDEX($AW$11:$BA$66,MATCH($C1942&amp;$G1942,$AO$11:$AO$66&amp;$AP$11:$AP$66,0),COUNTIF($AW$10:$BA$10,"&lt;"&amp;AD1942)+1)</f>
        <v>2.5000000000000001E-4</v>
      </c>
    </row>
    <row r="1943" spans="2:33" ht="12.75" customHeight="1" x14ac:dyDescent="0.3">
      <c r="B1943" s="81" t="str">
        <f t="shared" si="443"/>
        <v>2 3/8-20 UN</v>
      </c>
      <c r="C1943" s="71" t="s">
        <v>498</v>
      </c>
      <c r="D1943" s="71"/>
      <c r="E1943" s="79" t="s">
        <v>604</v>
      </c>
      <c r="F1943" s="82" t="s">
        <v>698</v>
      </c>
      <c r="G1943" s="58">
        <v>20</v>
      </c>
      <c r="H1943" s="71" t="s">
        <v>521</v>
      </c>
      <c r="I1943" s="71" t="s">
        <v>660</v>
      </c>
      <c r="J1943" s="71" t="s">
        <v>588</v>
      </c>
      <c r="K1943" s="71" t="s">
        <v>600</v>
      </c>
      <c r="L1943" s="85">
        <f t="shared" si="444"/>
        <v>60.286900000000003</v>
      </c>
      <c r="M1943" s="85">
        <f t="shared" si="445"/>
        <v>1.27</v>
      </c>
      <c r="N1943" s="71">
        <v>60</v>
      </c>
      <c r="O1943" s="100">
        <f t="shared" si="446"/>
        <v>59.883000000000003</v>
      </c>
      <c r="P1943" s="85">
        <f t="shared" si="447"/>
        <v>0</v>
      </c>
      <c r="Q1943" s="58">
        <f t="shared" si="448"/>
        <v>12.7</v>
      </c>
      <c r="R1943" s="100">
        <f t="shared" si="449"/>
        <v>59.333100000000002</v>
      </c>
      <c r="S1943" s="85">
        <f t="shared" si="450"/>
        <v>0</v>
      </c>
      <c r="T1943" s="58">
        <f t="shared" si="451"/>
        <v>5.0999999999999996</v>
      </c>
      <c r="U1943" s="58">
        <f t="shared" si="452"/>
        <v>3.8</v>
      </c>
      <c r="V1943" s="58">
        <f t="array" ref="V1943">INDEX(AS$11:AS$66,MATCH(C1943&amp;G1943,AO$11:AO$66&amp;AP$11:AP$66,0),0)</f>
        <v>8</v>
      </c>
      <c r="X1943" s="120">
        <f t="shared" si="453"/>
        <v>0.05</v>
      </c>
      <c r="Y1943" s="61">
        <f t="array" ref="Y1943">INDEX($AQ$11:$AR$66,MATCH($C1943&amp;$G1943,$AO$11:$AO$66&amp;$AP$11:$AP$66,0),COUNTIF($AQ$10:$AR$10,"&lt;"&amp;Z1943)+1)</f>
        <v>1.4999999999999999E-4</v>
      </c>
      <c r="Z1943" s="123">
        <v>2.3734999999999999</v>
      </c>
      <c r="AA1943" s="61">
        <f t="array" ref="AA1943">INDEX($AT$11:$AV$66,MATCH($C1943&amp;$G1943,$AO$11:$AO$66&amp;$AP$11:$AP$66,0),COUNTIF($AT$10:$AV$10,"&lt;"&amp;Z1943)+1)</f>
        <v>5.0000000000000001E-4</v>
      </c>
      <c r="AB1943" s="111">
        <f t="shared" si="454"/>
        <v>2.3410240473580837</v>
      </c>
      <c r="AC1943" s="121">
        <f t="array" ref="AC1943">INDEX($AW$11:$BA$66,MATCH($C1943&amp;$G1943,$AO$11:$AO$66&amp;$AP$11:$AP$66,0),COUNTIF($AW$10:$BA$10,"&lt;"&amp;Z1943)+1)</f>
        <v>2.0000000000000001E-4</v>
      </c>
      <c r="AD1943" s="62">
        <v>2.3576000000000001</v>
      </c>
      <c r="AE1943" s="61">
        <f t="array" ref="AE1943">INDEX($AT$11:$AV$66,MATCH($C1943&amp;$G1943,$AO$11:$AO$66&amp;$AP$11:$AP$66,0),COUNTIF($AT$10:$AV$10,"&lt;"&amp;AD1943)+1)</f>
        <v>5.0000000000000001E-4</v>
      </c>
      <c r="AF1943" s="111">
        <f t="shared" si="455"/>
        <v>2.3359493649053893</v>
      </c>
      <c r="AG1943" s="121">
        <f t="array" ref="AG1943">INDEX($AW$11:$BA$66,MATCH($C1943&amp;$G1943,$AO$11:$AO$66&amp;$AP$11:$AP$66,0),COUNTIF($AW$10:$BA$10,"&lt;"&amp;AD1943)+1)</f>
        <v>2.0000000000000001E-4</v>
      </c>
    </row>
    <row r="1944" spans="2:33" ht="12.75" customHeight="1" x14ac:dyDescent="0.3">
      <c r="B1944" s="81" t="str">
        <f t="shared" si="443"/>
        <v>2 3/8-20 UN</v>
      </c>
      <c r="C1944" s="71" t="s">
        <v>498</v>
      </c>
      <c r="D1944" s="71"/>
      <c r="E1944" s="79" t="s">
        <v>604</v>
      </c>
      <c r="F1944" s="82" t="s">
        <v>698</v>
      </c>
      <c r="G1944" s="58">
        <v>20</v>
      </c>
      <c r="H1944" s="71" t="s">
        <v>521</v>
      </c>
      <c r="I1944" s="71" t="s">
        <v>661</v>
      </c>
      <c r="J1944" s="71" t="s">
        <v>588</v>
      </c>
      <c r="K1944" s="71" t="s">
        <v>600</v>
      </c>
      <c r="L1944" s="85">
        <f t="shared" si="444"/>
        <v>60.325000000000003</v>
      </c>
      <c r="M1944" s="85">
        <f t="shared" si="445"/>
        <v>1.27</v>
      </c>
      <c r="N1944" s="71">
        <v>60</v>
      </c>
      <c r="O1944" s="100">
        <f t="shared" si="446"/>
        <v>59.9542</v>
      </c>
      <c r="P1944" s="85">
        <f t="shared" si="447"/>
        <v>0</v>
      </c>
      <c r="Q1944" s="58">
        <f t="shared" si="448"/>
        <v>12.7</v>
      </c>
      <c r="R1944" s="100">
        <f t="shared" si="449"/>
        <v>59.404200000000003</v>
      </c>
      <c r="S1944" s="85">
        <f t="shared" si="450"/>
        <v>0</v>
      </c>
      <c r="T1944" s="58">
        <f t="shared" si="451"/>
        <v>5.0999999999999996</v>
      </c>
      <c r="U1944" s="58">
        <f t="shared" si="452"/>
        <v>3.8</v>
      </c>
      <c r="V1944" s="58">
        <f t="array" ref="V1944">INDEX(AS$11:AS$66,MATCH(C1944&amp;G1944,AO$11:AO$66&amp;AP$11:AP$66,0),0)</f>
        <v>8</v>
      </c>
      <c r="X1944" s="120">
        <f t="shared" si="453"/>
        <v>0.05</v>
      </c>
      <c r="Y1944" s="61">
        <f t="array" ref="Y1944">INDEX($AQ$11:$AR$66,MATCH($C1944&amp;$G1944,$AO$11:$AO$66&amp;$AP$11:$AP$66,0),COUNTIF($AQ$10:$AR$10,"&lt;"&amp;Z1944)+1)</f>
        <v>1.4999999999999999E-4</v>
      </c>
      <c r="Z1944" s="61">
        <f>INDEX(AJ$11:AJ$92,MATCH(F1944,AI$11:AI$92,0))</f>
        <v>2.375</v>
      </c>
      <c r="AA1944" s="61">
        <f t="array" ref="AA1944">INDEX($AT$11:$AV$66,MATCH($C1944&amp;$G1944,$AO$11:$AO$66&amp;$AP$11:$AP$66,0),COUNTIF($AT$10:$AV$10,"&lt;"&amp;Z1944)+1)</f>
        <v>5.0000000000000001E-4</v>
      </c>
      <c r="AB1944" s="111">
        <f t="shared" si="454"/>
        <v>2.3425240473580837</v>
      </c>
      <c r="AC1944" s="121">
        <f t="array" ref="AC1944">INDEX($AW$11:$BA$66,MATCH($C1944&amp;$G1944,$AO$11:$AO$66&amp;$AP$11:$AP$66,0),COUNTIF($AW$10:$BA$10,"&lt;"&amp;Z1944)+1)</f>
        <v>2.0000000000000001E-4</v>
      </c>
      <c r="AD1944" s="62">
        <v>2.3603999999999998</v>
      </c>
      <c r="AE1944" s="61">
        <f t="array" ref="AE1944">INDEX($AT$11:$AV$66,MATCH($C1944&amp;$G1944,$AO$11:$AO$66&amp;$AP$11:$AP$66,0),COUNTIF($AT$10:$AV$10,"&lt;"&amp;AD1944)+1)</f>
        <v>5.0000000000000001E-4</v>
      </c>
      <c r="AF1944" s="111">
        <f t="shared" si="455"/>
        <v>2.338749364905389</v>
      </c>
      <c r="AG1944" s="121">
        <f t="array" ref="AG1944">INDEX($AW$11:$BA$66,MATCH($C1944&amp;$G1944,$AO$11:$AO$66&amp;$AP$11:$AP$66,0),COUNTIF($AW$10:$BA$10,"&lt;"&amp;AD1944)+1)</f>
        <v>2.0000000000000001E-4</v>
      </c>
    </row>
    <row r="1945" spans="2:33" ht="12.75" customHeight="1" x14ac:dyDescent="0.3">
      <c r="B1945" s="81" t="str">
        <f t="shared" si="443"/>
        <v>2 1/4-6 UN</v>
      </c>
      <c r="C1945" s="71" t="s">
        <v>498</v>
      </c>
      <c r="D1945" s="71"/>
      <c r="E1945" s="79" t="s">
        <v>604</v>
      </c>
      <c r="F1945" s="82" t="s">
        <v>697</v>
      </c>
      <c r="G1945" s="58">
        <v>6</v>
      </c>
      <c r="H1945" s="71" t="s">
        <v>521</v>
      </c>
      <c r="I1945" s="71" t="s">
        <v>660</v>
      </c>
      <c r="J1945" s="71" t="s">
        <v>588</v>
      </c>
      <c r="K1945" s="71" t="s">
        <v>600</v>
      </c>
      <c r="L1945" s="85">
        <f t="shared" si="444"/>
        <v>63.431399999999996</v>
      </c>
      <c r="M1945" s="85">
        <f t="shared" si="445"/>
        <v>4.2332999999999998</v>
      </c>
      <c r="N1945" s="71">
        <v>60</v>
      </c>
      <c r="O1945" s="100">
        <f t="shared" si="446"/>
        <v>62.542400000000001</v>
      </c>
      <c r="P1945" s="85">
        <f t="shared" si="447"/>
        <v>0</v>
      </c>
      <c r="Q1945" s="58">
        <f t="shared" si="448"/>
        <v>20.3</v>
      </c>
      <c r="R1945" s="100">
        <f t="shared" si="449"/>
        <v>60.709299999999999</v>
      </c>
      <c r="S1945" s="85">
        <f t="shared" si="450"/>
        <v>0</v>
      </c>
      <c r="T1945" s="58">
        <f t="shared" si="451"/>
        <v>6.4</v>
      </c>
      <c r="U1945" s="58">
        <f t="shared" si="452"/>
        <v>7.6</v>
      </c>
      <c r="V1945" s="58">
        <f t="array" ref="V1945">INDEX(AS$11:AS$66,MATCH(C1945&amp;G1945,AO$11:AO$66&amp;AP$11:AP$66,0),0)</f>
        <v>5</v>
      </c>
      <c r="X1945" s="120">
        <f t="shared" si="453"/>
        <v>0.16666666666666666</v>
      </c>
      <c r="Y1945" s="61">
        <f t="array" ref="Y1945">INDEX($AQ$11:$AR$66,MATCH($C1945&amp;$G1945,$AO$11:$AO$66&amp;$AP$11:$AP$66,0),COUNTIF($AQ$10:$AR$10,"&lt;"&amp;Z1945)+1)</f>
        <v>2.9999999999999997E-4</v>
      </c>
      <c r="Z1945" s="123">
        <v>2.4973000000000001</v>
      </c>
      <c r="AA1945" s="61">
        <f t="array" ref="AA1945">INDEX($AT$11:$AV$66,MATCH($C1945&amp;$G1945,$AO$11:$AO$66&amp;$AP$11:$AP$66,0),COUNTIF($AT$10:$AV$10,"&lt;"&amp;Z1945)+1)</f>
        <v>8.0000000000000004E-4</v>
      </c>
      <c r="AB1945" s="111">
        <f t="shared" si="454"/>
        <v>2.3890468245269454</v>
      </c>
      <c r="AC1945" s="121">
        <f t="array" ref="AC1945">INDEX($AW$11:$BA$66,MATCH($C1945&amp;$G1945,$AO$11:$AO$66&amp;$AP$11:$AP$66,0),COUNTIF($AW$10:$BA$10,"&lt;"&amp;Z1945)+1)</f>
        <v>2.5000000000000001E-4</v>
      </c>
      <c r="AD1945" s="62">
        <v>2.4622999999999999</v>
      </c>
      <c r="AE1945" s="61">
        <f t="array" ref="AE1945">INDEX($AT$11:$AV$66,MATCH($C1945&amp;$G1945,$AO$11:$AO$66&amp;$AP$11:$AP$66,0),COUNTIF($AT$10:$AV$10,"&lt;"&amp;AD1945)+1)</f>
        <v>8.0000000000000004E-4</v>
      </c>
      <c r="AF1945" s="111">
        <f t="shared" si="455"/>
        <v>2.3901312163512967</v>
      </c>
      <c r="AG1945" s="121">
        <f t="array" ref="AG1945">INDEX($AW$11:$BA$66,MATCH($C1945&amp;$G1945,$AO$11:$AO$66&amp;$AP$11:$AP$66,0),COUNTIF($AW$10:$BA$10,"&lt;"&amp;AD1945)+1)</f>
        <v>2.5000000000000001E-4</v>
      </c>
    </row>
    <row r="1946" spans="2:33" ht="12.75" customHeight="1" x14ac:dyDescent="0.3">
      <c r="B1946" s="81" t="str">
        <f t="shared" si="443"/>
        <v>2 1/4-6 UN</v>
      </c>
      <c r="C1946" s="71" t="s">
        <v>498</v>
      </c>
      <c r="D1946" s="71"/>
      <c r="E1946" s="79" t="s">
        <v>604</v>
      </c>
      <c r="F1946" s="82" t="s">
        <v>697</v>
      </c>
      <c r="G1946" s="58">
        <v>6</v>
      </c>
      <c r="H1946" s="71" t="s">
        <v>521</v>
      </c>
      <c r="I1946" s="71" t="s">
        <v>661</v>
      </c>
      <c r="J1946" s="71" t="s">
        <v>588</v>
      </c>
      <c r="K1946" s="71" t="s">
        <v>600</v>
      </c>
      <c r="L1946" s="85">
        <f t="shared" si="444"/>
        <v>57.15</v>
      </c>
      <c r="M1946" s="85">
        <f t="shared" si="445"/>
        <v>4.2332999999999998</v>
      </c>
      <c r="N1946" s="71">
        <v>60</v>
      </c>
      <c r="O1946" s="100">
        <f t="shared" si="446"/>
        <v>62.4129</v>
      </c>
      <c r="P1946" s="85">
        <f t="shared" si="447"/>
        <v>0</v>
      </c>
      <c r="Q1946" s="58">
        <f t="shared" si="448"/>
        <v>20.3</v>
      </c>
      <c r="R1946" s="100">
        <f t="shared" si="449"/>
        <v>60.579799999999999</v>
      </c>
      <c r="S1946" s="85">
        <f t="shared" si="450"/>
        <v>0</v>
      </c>
      <c r="T1946" s="58">
        <f t="shared" si="451"/>
        <v>6.4</v>
      </c>
      <c r="U1946" s="58">
        <f t="shared" si="452"/>
        <v>7.6</v>
      </c>
      <c r="V1946" s="58">
        <f t="array" ref="V1946">INDEX(AS$11:AS$66,MATCH(C1946&amp;G1946,AO$11:AO$66&amp;AP$11:AP$66,0),0)</f>
        <v>5</v>
      </c>
      <c r="X1946" s="120">
        <f t="shared" si="453"/>
        <v>0.16666666666666666</v>
      </c>
      <c r="Y1946" s="61">
        <f t="array" ref="Y1946">INDEX($AQ$11:$AR$66,MATCH($C1946&amp;$G1946,$AO$11:$AO$66&amp;$AP$11:$AP$66,0),COUNTIF($AQ$10:$AR$10,"&lt;"&amp;Z1946)+1)</f>
        <v>2.9999999999999997E-4</v>
      </c>
      <c r="Z1946" s="61">
        <f>INDEX(AJ$11:AJ$92,MATCH(F1946,AI$11:AI$92,0))</f>
        <v>2.25</v>
      </c>
      <c r="AA1946" s="61">
        <f t="array" ref="AA1946">INDEX($AT$11:$AV$66,MATCH($C1946&amp;$G1946,$AO$11:$AO$66&amp;$AP$11:$AP$66,0),COUNTIF($AT$10:$AV$10,"&lt;"&amp;Z1946)+1)</f>
        <v>8.0000000000000004E-4</v>
      </c>
      <c r="AB1946" s="111">
        <f t="shared" si="454"/>
        <v>2.1417468245269453</v>
      </c>
      <c r="AC1946" s="121">
        <f t="array" ref="AC1946">INDEX($AW$11:$BA$66,MATCH($C1946&amp;$G1946,$AO$11:$AO$66&amp;$AP$11:$AP$66,0),COUNTIF($AW$10:$BA$10,"&lt;"&amp;Z1946)+1)</f>
        <v>2.5000000000000001E-4</v>
      </c>
      <c r="AD1946" s="62">
        <v>2.4571999999999998</v>
      </c>
      <c r="AE1946" s="61">
        <f t="array" ref="AE1946">INDEX($AT$11:$AV$66,MATCH($C1946&amp;$G1946,$AO$11:$AO$66&amp;$AP$11:$AP$66,0),COUNTIF($AT$10:$AV$10,"&lt;"&amp;AD1946)+1)</f>
        <v>8.0000000000000004E-4</v>
      </c>
      <c r="AF1946" s="111">
        <f t="shared" si="455"/>
        <v>2.3850312163512966</v>
      </c>
      <c r="AG1946" s="121">
        <f t="array" ref="AG1946">INDEX($AW$11:$BA$66,MATCH($C1946&amp;$G1946,$AO$11:$AO$66&amp;$AP$11:$AP$66,0),COUNTIF($AW$10:$BA$10,"&lt;"&amp;AD1946)+1)</f>
        <v>2.5000000000000001E-4</v>
      </c>
    </row>
    <row r="1947" spans="2:33" ht="12.75" customHeight="1" x14ac:dyDescent="0.3">
      <c r="B1947" s="81" t="str">
        <f t="shared" si="443"/>
        <v>2 1/4-8 UN</v>
      </c>
      <c r="C1947" s="71" t="s">
        <v>498</v>
      </c>
      <c r="D1947" s="71"/>
      <c r="E1947" s="79" t="s">
        <v>604</v>
      </c>
      <c r="F1947" s="82" t="s">
        <v>697</v>
      </c>
      <c r="G1947" s="58">
        <v>8</v>
      </c>
      <c r="H1947" s="71" t="s">
        <v>521</v>
      </c>
      <c r="I1947" s="71" t="s">
        <v>660</v>
      </c>
      <c r="J1947" s="71" t="s">
        <v>588</v>
      </c>
      <c r="K1947" s="71" t="s">
        <v>600</v>
      </c>
      <c r="L1947" s="85">
        <f t="shared" si="444"/>
        <v>63.439</v>
      </c>
      <c r="M1947" s="85">
        <f t="shared" si="445"/>
        <v>3.1749999999999998</v>
      </c>
      <c r="N1947" s="71">
        <v>60</v>
      </c>
      <c r="O1947" s="100">
        <f t="shared" si="446"/>
        <v>62.542400000000001</v>
      </c>
      <c r="P1947" s="85">
        <f t="shared" si="447"/>
        <v>0</v>
      </c>
      <c r="Q1947" s="58">
        <f t="shared" si="448"/>
        <v>17.8</v>
      </c>
      <c r="R1947" s="100">
        <f t="shared" si="449"/>
        <v>61.1676</v>
      </c>
      <c r="S1947" s="85">
        <f t="shared" si="450"/>
        <v>0</v>
      </c>
      <c r="T1947" s="58">
        <f t="shared" si="451"/>
        <v>6.4</v>
      </c>
      <c r="U1947" s="58">
        <f t="shared" si="452"/>
        <v>6.4</v>
      </c>
      <c r="V1947" s="58">
        <f t="array" ref="V1947">INDEX(AS$11:AS$66,MATCH(C1947&amp;G1947,AO$11:AO$66&amp;AP$11:AP$66,0),0)</f>
        <v>5</v>
      </c>
      <c r="X1947" s="120">
        <f t="shared" si="453"/>
        <v>0.125</v>
      </c>
      <c r="Y1947" s="61">
        <f t="array" ref="Y1947">INDEX($AQ$11:$AR$66,MATCH($C1947&amp;$G1947,$AO$11:$AO$66&amp;$AP$11:$AP$66,0),COUNTIF($AQ$10:$AR$10,"&lt;"&amp;Z1947)+1)</f>
        <v>2.5000000000000001E-4</v>
      </c>
      <c r="Z1947" s="123">
        <v>2.4975999999999998</v>
      </c>
      <c r="AA1947" s="61">
        <f t="array" ref="AA1947">INDEX($AT$11:$AV$66,MATCH($C1947&amp;$G1947,$AO$11:$AO$66&amp;$AP$11:$AP$66,0),COUNTIF($AT$10:$AV$10,"&lt;"&amp;Z1947)+1)</f>
        <v>6.9999999999999999E-4</v>
      </c>
      <c r="AB1947" s="111">
        <f t="shared" si="454"/>
        <v>2.4164101183952087</v>
      </c>
      <c r="AC1947" s="121">
        <f t="array" ref="AC1947">INDEX($AW$11:$BA$66,MATCH($C1947&amp;$G1947,$AO$11:$AO$66&amp;$AP$11:$AP$66,0),COUNTIF($AW$10:$BA$10,"&lt;"&amp;Z1947)+1)</f>
        <v>2.5000000000000001E-4</v>
      </c>
      <c r="AD1947" s="62">
        <v>2.4622999999999999</v>
      </c>
      <c r="AE1947" s="61">
        <f t="array" ref="AE1947">INDEX($AT$11:$AV$66,MATCH($C1947&amp;$G1947,$AO$11:$AO$66&amp;$AP$11:$AP$66,0),COUNTIF($AT$10:$AV$10,"&lt;"&amp;AD1947)+1)</f>
        <v>6.9999999999999999E-4</v>
      </c>
      <c r="AF1947" s="111">
        <f t="shared" si="455"/>
        <v>2.4081734122634724</v>
      </c>
      <c r="AG1947" s="121">
        <f t="array" ref="AG1947">INDEX($AW$11:$BA$66,MATCH($C1947&amp;$G1947,$AO$11:$AO$66&amp;$AP$11:$AP$66,0),COUNTIF($AW$10:$BA$10,"&lt;"&amp;AD1947)+1)</f>
        <v>2.5000000000000001E-4</v>
      </c>
    </row>
    <row r="1948" spans="2:33" ht="12.75" customHeight="1" x14ac:dyDescent="0.3">
      <c r="B1948" s="81" t="str">
        <f t="shared" si="443"/>
        <v>2 1/4-8 UN</v>
      </c>
      <c r="C1948" s="71" t="s">
        <v>498</v>
      </c>
      <c r="D1948" s="71"/>
      <c r="E1948" s="79" t="s">
        <v>604</v>
      </c>
      <c r="F1948" s="82" t="s">
        <v>697</v>
      </c>
      <c r="G1948" s="58">
        <v>8</v>
      </c>
      <c r="H1948" s="71" t="s">
        <v>521</v>
      </c>
      <c r="I1948" s="71" t="s">
        <v>661</v>
      </c>
      <c r="J1948" s="71" t="s">
        <v>588</v>
      </c>
      <c r="K1948" s="71" t="s">
        <v>600</v>
      </c>
      <c r="L1948" s="85">
        <f t="shared" si="444"/>
        <v>57.15</v>
      </c>
      <c r="M1948" s="85">
        <f t="shared" si="445"/>
        <v>3.1749999999999998</v>
      </c>
      <c r="N1948" s="71">
        <v>60</v>
      </c>
      <c r="O1948" s="100">
        <f t="shared" si="446"/>
        <v>62.656700000000001</v>
      </c>
      <c r="P1948" s="85">
        <f t="shared" si="447"/>
        <v>0</v>
      </c>
      <c r="Q1948" s="58">
        <f t="shared" si="448"/>
        <v>17.8</v>
      </c>
      <c r="R1948" s="100">
        <f t="shared" si="449"/>
        <v>61.2819</v>
      </c>
      <c r="S1948" s="85">
        <f t="shared" si="450"/>
        <v>0</v>
      </c>
      <c r="T1948" s="58">
        <f t="shared" si="451"/>
        <v>6.4</v>
      </c>
      <c r="U1948" s="58">
        <f t="shared" si="452"/>
        <v>6.4</v>
      </c>
      <c r="V1948" s="58">
        <f t="array" ref="V1948">INDEX(AS$11:AS$66,MATCH(C1948&amp;G1948,AO$11:AO$66&amp;AP$11:AP$66,0),0)</f>
        <v>5</v>
      </c>
      <c r="X1948" s="120">
        <f t="shared" si="453"/>
        <v>0.125</v>
      </c>
      <c r="Y1948" s="61">
        <f t="array" ref="Y1948">INDEX($AQ$11:$AR$66,MATCH($C1948&amp;$G1948,$AO$11:$AO$66&amp;$AP$11:$AP$66,0),COUNTIF($AQ$10:$AR$10,"&lt;"&amp;Z1948)+1)</f>
        <v>2.5000000000000001E-4</v>
      </c>
      <c r="Z1948" s="61">
        <f>INDEX(AJ$11:AJ$92,MATCH(F1948,AI$11:AI$92,0))</f>
        <v>2.25</v>
      </c>
      <c r="AA1948" s="61">
        <f t="array" ref="AA1948">INDEX($AT$11:$AV$66,MATCH($C1948&amp;$G1948,$AO$11:$AO$66&amp;$AP$11:$AP$66,0),COUNTIF($AT$10:$AV$10,"&lt;"&amp;Z1948)+1)</f>
        <v>6.9999999999999999E-4</v>
      </c>
      <c r="AB1948" s="111">
        <f t="shared" si="454"/>
        <v>2.1688101183952089</v>
      </c>
      <c r="AC1948" s="121">
        <f t="array" ref="AC1948">INDEX($AW$11:$BA$66,MATCH($C1948&amp;$G1948,$AO$11:$AO$66&amp;$AP$11:$AP$66,0),COUNTIF($AW$10:$BA$10,"&lt;"&amp;Z1948)+1)</f>
        <v>2.5000000000000001E-4</v>
      </c>
      <c r="AD1948" s="62">
        <v>2.4668000000000001</v>
      </c>
      <c r="AE1948" s="61">
        <f t="array" ref="AE1948">INDEX($AT$11:$AV$66,MATCH($C1948&amp;$G1948,$AO$11:$AO$66&amp;$AP$11:$AP$66,0),COUNTIF($AT$10:$AV$10,"&lt;"&amp;AD1948)+1)</f>
        <v>6.9999999999999999E-4</v>
      </c>
      <c r="AF1948" s="111">
        <f t="shared" si="455"/>
        <v>2.4126734122634725</v>
      </c>
      <c r="AG1948" s="121">
        <f t="array" ref="AG1948">INDEX($AW$11:$BA$66,MATCH($C1948&amp;$G1948,$AO$11:$AO$66&amp;$AP$11:$AP$66,0),COUNTIF($AW$10:$BA$10,"&lt;"&amp;AD1948)+1)</f>
        <v>2.5000000000000001E-4</v>
      </c>
    </row>
    <row r="1949" spans="2:33" ht="12.75" customHeight="1" x14ac:dyDescent="0.3">
      <c r="B1949" s="81" t="str">
        <f t="shared" si="443"/>
        <v>2 1/4-12 UN</v>
      </c>
      <c r="C1949" s="71" t="s">
        <v>498</v>
      </c>
      <c r="D1949" s="71"/>
      <c r="E1949" s="79" t="s">
        <v>604</v>
      </c>
      <c r="F1949" s="82" t="s">
        <v>697</v>
      </c>
      <c r="G1949" s="58">
        <v>12</v>
      </c>
      <c r="H1949" s="71" t="s">
        <v>521</v>
      </c>
      <c r="I1949" s="71" t="s">
        <v>660</v>
      </c>
      <c r="J1949" s="71" t="s">
        <v>588</v>
      </c>
      <c r="K1949" s="71" t="s">
        <v>600</v>
      </c>
      <c r="L1949" s="85">
        <f t="shared" si="444"/>
        <v>63.451700000000002</v>
      </c>
      <c r="M1949" s="85">
        <f t="shared" si="445"/>
        <v>2.1166999999999998</v>
      </c>
      <c r="N1949" s="71">
        <v>60</v>
      </c>
      <c r="O1949" s="100">
        <f t="shared" si="446"/>
        <v>62.8371</v>
      </c>
      <c r="P1949" s="85">
        <f t="shared" si="447"/>
        <v>0</v>
      </c>
      <c r="Q1949" s="58">
        <f t="shared" si="448"/>
        <v>15.2</v>
      </c>
      <c r="R1949" s="100">
        <f t="shared" si="449"/>
        <v>61.920499999999997</v>
      </c>
      <c r="S1949" s="85">
        <f t="shared" si="450"/>
        <v>0</v>
      </c>
      <c r="T1949" s="58">
        <f t="shared" si="451"/>
        <v>6.4</v>
      </c>
      <c r="U1949" s="58">
        <f t="shared" si="452"/>
        <v>5.0999999999999996</v>
      </c>
      <c r="V1949" s="58">
        <f t="array" ref="V1949">INDEX(AS$11:AS$66,MATCH(C1949&amp;G1949,AO$11:AO$66&amp;AP$11:AP$66,0),0)</f>
        <v>6</v>
      </c>
      <c r="X1949" s="120">
        <f t="shared" si="453"/>
        <v>8.3333333333333329E-2</v>
      </c>
      <c r="Y1949" s="61">
        <f t="array" ref="Y1949">INDEX($AQ$11:$AR$66,MATCH($C1949&amp;$G1949,$AO$11:$AO$66&amp;$AP$11:$AP$66,0),COUNTIF($AQ$10:$AR$10,"&lt;"&amp;Z1949)+1)</f>
        <v>2.0000000000000001E-4</v>
      </c>
      <c r="Z1949" s="123">
        <v>2.4981</v>
      </c>
      <c r="AA1949" s="61">
        <f t="array" ref="AA1949">INDEX($AT$11:$AV$66,MATCH($C1949&amp;$G1949,$AO$11:$AO$66&amp;$AP$11:$AP$66,0),COUNTIF($AT$10:$AV$10,"&lt;"&amp;Z1949)+1)</f>
        <v>5.9999999999999995E-4</v>
      </c>
      <c r="AB1949" s="111">
        <f t="shared" si="454"/>
        <v>2.4439734122634724</v>
      </c>
      <c r="AC1949" s="121">
        <f t="array" ref="AC1949">INDEX($AW$11:$BA$66,MATCH($C1949&amp;$G1949,$AO$11:$AO$66&amp;$AP$11:$AP$66,0),COUNTIF($AW$10:$BA$10,"&lt;"&amp;Z1949)+1)</f>
        <v>2.5000000000000001E-4</v>
      </c>
      <c r="AD1949" s="62">
        <v>2.4739</v>
      </c>
      <c r="AE1949" s="61">
        <f t="array" ref="AE1949">INDEX($AT$11:$AV$66,MATCH($C1949&amp;$G1949,$AO$11:$AO$66&amp;$AP$11:$AP$66,0),COUNTIF($AT$10:$AV$10,"&lt;"&amp;AD1949)+1)</f>
        <v>5.9999999999999995E-4</v>
      </c>
      <c r="AF1949" s="111">
        <f t="shared" si="455"/>
        <v>2.4378156081756486</v>
      </c>
      <c r="AG1949" s="121">
        <f t="array" ref="AG1949">INDEX($AW$11:$BA$66,MATCH($C1949&amp;$G1949,$AO$11:$AO$66&amp;$AP$11:$AP$66,0),COUNTIF($AW$10:$BA$10,"&lt;"&amp;AD1949)+1)</f>
        <v>2.5000000000000001E-4</v>
      </c>
    </row>
    <row r="1950" spans="2:33" ht="12.75" customHeight="1" x14ac:dyDescent="0.3">
      <c r="B1950" s="81" t="str">
        <f t="shared" si="443"/>
        <v>2 1/4-12 UN</v>
      </c>
      <c r="C1950" s="71" t="s">
        <v>498</v>
      </c>
      <c r="D1950" s="71"/>
      <c r="E1950" s="79" t="s">
        <v>604</v>
      </c>
      <c r="F1950" s="82" t="s">
        <v>697</v>
      </c>
      <c r="G1950" s="58">
        <v>12</v>
      </c>
      <c r="H1950" s="71" t="s">
        <v>521</v>
      </c>
      <c r="I1950" s="71" t="s">
        <v>661</v>
      </c>
      <c r="J1950" s="71" t="s">
        <v>588</v>
      </c>
      <c r="K1950" s="71" t="s">
        <v>600</v>
      </c>
      <c r="L1950" s="85">
        <f t="shared" si="444"/>
        <v>57.15</v>
      </c>
      <c r="M1950" s="85">
        <f t="shared" si="445"/>
        <v>2.1166999999999998</v>
      </c>
      <c r="N1950" s="71">
        <v>60</v>
      </c>
      <c r="O1950" s="100">
        <f t="shared" si="446"/>
        <v>62.926000000000002</v>
      </c>
      <c r="P1950" s="85">
        <f t="shared" si="447"/>
        <v>0</v>
      </c>
      <c r="Q1950" s="58">
        <f t="shared" si="448"/>
        <v>15.2</v>
      </c>
      <c r="R1950" s="100">
        <f t="shared" si="449"/>
        <v>62.009399999999999</v>
      </c>
      <c r="S1950" s="85">
        <f t="shared" si="450"/>
        <v>0</v>
      </c>
      <c r="T1950" s="58">
        <f t="shared" si="451"/>
        <v>6.4</v>
      </c>
      <c r="U1950" s="58">
        <f t="shared" si="452"/>
        <v>5.0999999999999996</v>
      </c>
      <c r="V1950" s="58">
        <f t="array" ref="V1950">INDEX(AS$11:AS$66,MATCH(C1950&amp;G1950,AO$11:AO$66&amp;AP$11:AP$66,0),0)</f>
        <v>6</v>
      </c>
      <c r="X1950" s="120">
        <f t="shared" si="453"/>
        <v>8.3333333333333329E-2</v>
      </c>
      <c r="Y1950" s="61">
        <f t="array" ref="Y1950">INDEX($AQ$11:$AR$66,MATCH($C1950&amp;$G1950,$AO$11:$AO$66&amp;$AP$11:$AP$66,0),COUNTIF($AQ$10:$AR$10,"&lt;"&amp;Z1950)+1)</f>
        <v>2.0000000000000001E-4</v>
      </c>
      <c r="Z1950" s="61">
        <f>INDEX(AJ$11:AJ$92,MATCH(F1950,AI$11:AI$92,0))</f>
        <v>2.25</v>
      </c>
      <c r="AA1950" s="61">
        <f t="array" ref="AA1950">INDEX($AT$11:$AV$66,MATCH($C1950&amp;$G1950,$AO$11:$AO$66&amp;$AP$11:$AP$66,0),COUNTIF($AT$10:$AV$10,"&lt;"&amp;Z1950)+1)</f>
        <v>5.9999999999999995E-4</v>
      </c>
      <c r="AB1950" s="111">
        <f t="shared" si="454"/>
        <v>2.1958734122634724</v>
      </c>
      <c r="AC1950" s="121">
        <f t="array" ref="AC1950">INDEX($AW$11:$BA$66,MATCH($C1950&amp;$G1950,$AO$11:$AO$66&amp;$AP$11:$AP$66,0),COUNTIF($AW$10:$BA$10,"&lt;"&amp;Z1950)+1)</f>
        <v>2.5000000000000001E-4</v>
      </c>
      <c r="AD1950" s="62">
        <v>2.4773999999999998</v>
      </c>
      <c r="AE1950" s="61">
        <f t="array" ref="AE1950">INDEX($AT$11:$AV$66,MATCH($C1950&amp;$G1950,$AO$11:$AO$66&amp;$AP$11:$AP$66,0),COUNTIF($AT$10:$AV$10,"&lt;"&amp;AD1950)+1)</f>
        <v>5.9999999999999995E-4</v>
      </c>
      <c r="AF1950" s="111">
        <f t="shared" si="455"/>
        <v>2.4413156081756484</v>
      </c>
      <c r="AG1950" s="121">
        <f t="array" ref="AG1950">INDEX($AW$11:$BA$66,MATCH($C1950&amp;$G1950,$AO$11:$AO$66&amp;$AP$11:$AP$66,0),COUNTIF($AW$10:$BA$10,"&lt;"&amp;AD1950)+1)</f>
        <v>2.5000000000000001E-4</v>
      </c>
    </row>
    <row r="1951" spans="2:33" ht="12.75" customHeight="1" x14ac:dyDescent="0.3">
      <c r="B1951" s="81" t="str">
        <f t="shared" si="443"/>
        <v>2 1/4-16 UN</v>
      </c>
      <c r="C1951" s="71" t="s">
        <v>498</v>
      </c>
      <c r="D1951" s="71"/>
      <c r="E1951" s="79" t="s">
        <v>604</v>
      </c>
      <c r="F1951" s="82" t="s">
        <v>697</v>
      </c>
      <c r="G1951" s="58">
        <v>16</v>
      </c>
      <c r="H1951" s="71" t="s">
        <v>521</v>
      </c>
      <c r="I1951" s="71" t="s">
        <v>660</v>
      </c>
      <c r="J1951" s="71" t="s">
        <v>588</v>
      </c>
      <c r="K1951" s="71" t="s">
        <v>600</v>
      </c>
      <c r="L1951" s="85">
        <f t="shared" si="444"/>
        <v>63.456800000000001</v>
      </c>
      <c r="M1951" s="85">
        <f t="shared" si="445"/>
        <v>1.5874999999999999</v>
      </c>
      <c r="N1951" s="71">
        <v>60</v>
      </c>
      <c r="O1951" s="100">
        <f t="shared" si="446"/>
        <v>62.974200000000003</v>
      </c>
      <c r="P1951" s="85">
        <f t="shared" si="447"/>
        <v>0</v>
      </c>
      <c r="Q1951" s="58">
        <f t="shared" si="448"/>
        <v>15.2</v>
      </c>
      <c r="R1951" s="100">
        <f t="shared" si="449"/>
        <v>62.286799999999999</v>
      </c>
      <c r="S1951" s="85">
        <f t="shared" si="450"/>
        <v>0</v>
      </c>
      <c r="T1951" s="58">
        <f t="shared" si="451"/>
        <v>6.4</v>
      </c>
      <c r="U1951" s="58">
        <f t="shared" si="452"/>
        <v>3.8</v>
      </c>
      <c r="V1951" s="58">
        <f t="array" ref="V1951">INDEX(AS$11:AS$66,MATCH(C1951&amp;G1951,AO$11:AO$66&amp;AP$11:AP$66,0),0)</f>
        <v>8</v>
      </c>
      <c r="X1951" s="120">
        <f t="shared" si="453"/>
        <v>6.25E-2</v>
      </c>
      <c r="Y1951" s="61">
        <f t="array" ref="Y1951">INDEX($AQ$11:$AR$66,MATCH($C1951&amp;$G1951,$AO$11:$AO$66&amp;$AP$11:$AP$66,0),COUNTIF($AQ$10:$AR$10,"&lt;"&amp;Z1951)+1)</f>
        <v>1.4999999999999999E-4</v>
      </c>
      <c r="Z1951" s="123">
        <v>2.4983</v>
      </c>
      <c r="AA1951" s="61">
        <f t="array" ref="AA1951">INDEX($AT$11:$AV$66,MATCH($C1951&amp;$G1951,$AO$11:$AO$66&amp;$AP$11:$AP$66,0),COUNTIF($AT$10:$AV$10,"&lt;"&amp;Z1951)+1)</f>
        <v>5.9999999999999995E-4</v>
      </c>
      <c r="AB1951" s="111">
        <f t="shared" si="454"/>
        <v>2.4577050591976044</v>
      </c>
      <c r="AC1951" s="121">
        <f t="array" ref="AC1951">INDEX($AW$11:$BA$66,MATCH($C1951&amp;$G1951,$AO$11:$AO$66&amp;$AP$11:$AP$66,0),COUNTIF($AW$10:$BA$10,"&lt;"&amp;Z1951)+1)</f>
        <v>2.5000000000000001E-4</v>
      </c>
      <c r="AD1951" s="62">
        <v>2.4792999999999998</v>
      </c>
      <c r="AE1951" s="61">
        <f t="array" ref="AE1951">INDEX($AT$11:$AV$66,MATCH($C1951&amp;$G1951,$AO$11:$AO$66&amp;$AP$11:$AP$66,0),COUNTIF($AT$10:$AV$10,"&lt;"&amp;AD1951)+1)</f>
        <v>5.9999999999999995E-4</v>
      </c>
      <c r="AF1951" s="111">
        <f t="shared" si="455"/>
        <v>2.4522367061317363</v>
      </c>
      <c r="AG1951" s="121">
        <f t="array" ref="AG1951">INDEX($AW$11:$BA$66,MATCH($C1951&amp;$G1951,$AO$11:$AO$66&amp;$AP$11:$AP$66,0),COUNTIF($AW$10:$BA$10,"&lt;"&amp;AD1951)+1)</f>
        <v>2.5000000000000001E-4</v>
      </c>
    </row>
    <row r="1952" spans="2:33" ht="12.75" customHeight="1" x14ac:dyDescent="0.3">
      <c r="B1952" s="81" t="str">
        <f t="shared" si="443"/>
        <v>2 1/4-16 UN</v>
      </c>
      <c r="C1952" s="71" t="s">
        <v>498</v>
      </c>
      <c r="D1952" s="71"/>
      <c r="E1952" s="79" t="s">
        <v>604</v>
      </c>
      <c r="F1952" s="82" t="s">
        <v>697</v>
      </c>
      <c r="G1952" s="58">
        <v>16</v>
      </c>
      <c r="H1952" s="71" t="s">
        <v>521</v>
      </c>
      <c r="I1952" s="71" t="s">
        <v>661</v>
      </c>
      <c r="J1952" s="71" t="s">
        <v>588</v>
      </c>
      <c r="K1952" s="71" t="s">
        <v>600</v>
      </c>
      <c r="L1952" s="85">
        <f t="shared" si="444"/>
        <v>57.15</v>
      </c>
      <c r="M1952" s="85">
        <f t="shared" si="445"/>
        <v>1.5874999999999999</v>
      </c>
      <c r="N1952" s="71">
        <v>60</v>
      </c>
      <c r="O1952" s="100">
        <f t="shared" si="446"/>
        <v>63.052999999999997</v>
      </c>
      <c r="P1952" s="85">
        <f t="shared" si="447"/>
        <v>0</v>
      </c>
      <c r="Q1952" s="58">
        <f t="shared" si="448"/>
        <v>15.2</v>
      </c>
      <c r="R1952" s="100">
        <f t="shared" si="449"/>
        <v>62.365600000000001</v>
      </c>
      <c r="S1952" s="85">
        <f t="shared" si="450"/>
        <v>0</v>
      </c>
      <c r="T1952" s="58">
        <f t="shared" si="451"/>
        <v>6.4</v>
      </c>
      <c r="U1952" s="58">
        <f t="shared" si="452"/>
        <v>3.8</v>
      </c>
      <c r="V1952" s="58">
        <f t="array" ref="V1952">INDEX(AS$11:AS$66,MATCH(C1952&amp;G1952,AO$11:AO$66&amp;AP$11:AP$66,0),0)</f>
        <v>8</v>
      </c>
      <c r="X1952" s="120">
        <f t="shared" si="453"/>
        <v>6.25E-2</v>
      </c>
      <c r="Y1952" s="61">
        <f t="array" ref="Y1952">INDEX($AQ$11:$AR$66,MATCH($C1952&amp;$G1952,$AO$11:$AO$66&amp;$AP$11:$AP$66,0),COUNTIF($AQ$10:$AR$10,"&lt;"&amp;Z1952)+1)</f>
        <v>1.4999999999999999E-4</v>
      </c>
      <c r="Z1952" s="61">
        <f>INDEX(AJ$11:AJ$92,MATCH(F1952,AI$11:AI$92,0))</f>
        <v>2.25</v>
      </c>
      <c r="AA1952" s="61">
        <f t="array" ref="AA1952">INDEX($AT$11:$AV$66,MATCH($C1952&amp;$G1952,$AO$11:$AO$66&amp;$AP$11:$AP$66,0),COUNTIF($AT$10:$AV$10,"&lt;"&amp;Z1952)+1)</f>
        <v>5.9999999999999995E-4</v>
      </c>
      <c r="AB1952" s="111">
        <f t="shared" si="454"/>
        <v>2.2094050591976044</v>
      </c>
      <c r="AC1952" s="121">
        <f t="array" ref="AC1952">INDEX($AW$11:$BA$66,MATCH($C1952&amp;$G1952,$AO$11:$AO$66&amp;$AP$11:$AP$66,0),COUNTIF($AW$10:$BA$10,"&lt;"&amp;Z1952)+1)</f>
        <v>2.5000000000000001E-4</v>
      </c>
      <c r="AD1952" s="62">
        <v>2.4824000000000002</v>
      </c>
      <c r="AE1952" s="61">
        <f t="array" ref="AE1952">INDEX($AT$11:$AV$66,MATCH($C1952&amp;$G1952,$AO$11:$AO$66&amp;$AP$11:$AP$66,0),COUNTIF($AT$10:$AV$10,"&lt;"&amp;AD1952)+1)</f>
        <v>5.9999999999999995E-4</v>
      </c>
      <c r="AF1952" s="111">
        <f t="shared" si="455"/>
        <v>2.4553367061317366</v>
      </c>
      <c r="AG1952" s="121">
        <f t="array" ref="AG1952">INDEX($AW$11:$BA$66,MATCH($C1952&amp;$G1952,$AO$11:$AO$66&amp;$AP$11:$AP$66,0),COUNTIF($AW$10:$BA$10,"&lt;"&amp;AD1952)+1)</f>
        <v>2.5000000000000001E-4</v>
      </c>
    </row>
    <row r="1953" spans="2:33" ht="12.75" customHeight="1" x14ac:dyDescent="0.3">
      <c r="B1953" s="81" t="str">
        <f t="shared" si="443"/>
        <v>2 1/4-20 UN</v>
      </c>
      <c r="C1953" s="71" t="s">
        <v>498</v>
      </c>
      <c r="D1953" s="71"/>
      <c r="E1953" s="79" t="s">
        <v>604</v>
      </c>
      <c r="F1953" s="82" t="s">
        <v>697</v>
      </c>
      <c r="G1953" s="58">
        <v>20</v>
      </c>
      <c r="H1953" s="71" t="s">
        <v>521</v>
      </c>
      <c r="I1953" s="71" t="s">
        <v>660</v>
      </c>
      <c r="J1953" s="71" t="s">
        <v>588</v>
      </c>
      <c r="K1953" s="71" t="s">
        <v>600</v>
      </c>
      <c r="L1953" s="85">
        <f t="shared" si="444"/>
        <v>63.4619</v>
      </c>
      <c r="M1953" s="85">
        <f t="shared" si="445"/>
        <v>1.27</v>
      </c>
      <c r="N1953" s="71">
        <v>60</v>
      </c>
      <c r="O1953" s="100">
        <f t="shared" si="446"/>
        <v>63.058</v>
      </c>
      <c r="P1953" s="85">
        <f t="shared" si="447"/>
        <v>0</v>
      </c>
      <c r="Q1953" s="58">
        <f t="shared" si="448"/>
        <v>12.7</v>
      </c>
      <c r="R1953" s="100">
        <f t="shared" si="449"/>
        <v>62.508099999999999</v>
      </c>
      <c r="S1953" s="85">
        <f t="shared" si="450"/>
        <v>0</v>
      </c>
      <c r="T1953" s="58">
        <f t="shared" si="451"/>
        <v>5.0999999999999996</v>
      </c>
      <c r="U1953" s="58">
        <f t="shared" si="452"/>
        <v>3.8</v>
      </c>
      <c r="V1953" s="58">
        <f t="array" ref="V1953">INDEX(AS$11:AS$66,MATCH(C1953&amp;G1953,AO$11:AO$66&amp;AP$11:AP$66,0),0)</f>
        <v>8</v>
      </c>
      <c r="X1953" s="120">
        <f t="shared" si="453"/>
        <v>0.05</v>
      </c>
      <c r="Y1953" s="61">
        <f t="array" ref="Y1953">INDEX($AQ$11:$AR$66,MATCH($C1953&amp;$G1953,$AO$11:$AO$66&amp;$AP$11:$AP$66,0),COUNTIF($AQ$10:$AR$10,"&lt;"&amp;Z1953)+1)</f>
        <v>1.4999999999999999E-4</v>
      </c>
      <c r="Z1953" s="123">
        <v>2.4984999999999999</v>
      </c>
      <c r="AA1953" s="61">
        <f t="array" ref="AA1953">INDEX($AT$11:$AV$66,MATCH($C1953&amp;$G1953,$AO$11:$AO$66&amp;$AP$11:$AP$66,0),COUNTIF($AT$10:$AV$10,"&lt;"&amp;Z1953)+1)</f>
        <v>5.0000000000000001E-4</v>
      </c>
      <c r="AB1953" s="111">
        <f t="shared" si="454"/>
        <v>2.4660240473580837</v>
      </c>
      <c r="AC1953" s="121">
        <f t="array" ref="AC1953">INDEX($AW$11:$BA$66,MATCH($C1953&amp;$G1953,$AO$11:$AO$66&amp;$AP$11:$AP$66,0),COUNTIF($AW$10:$BA$10,"&lt;"&amp;Z1953)+1)</f>
        <v>2.0000000000000001E-4</v>
      </c>
      <c r="AD1953" s="62">
        <v>2.4826000000000001</v>
      </c>
      <c r="AE1953" s="61">
        <f t="array" ref="AE1953">INDEX($AT$11:$AV$66,MATCH($C1953&amp;$G1953,$AO$11:$AO$66&amp;$AP$11:$AP$66,0),COUNTIF($AT$10:$AV$10,"&lt;"&amp;AD1953)+1)</f>
        <v>5.0000000000000001E-4</v>
      </c>
      <c r="AF1953" s="111">
        <f t="shared" si="455"/>
        <v>2.4609493649053893</v>
      </c>
      <c r="AG1953" s="121">
        <f t="array" ref="AG1953">INDEX($AW$11:$BA$66,MATCH($C1953&amp;$G1953,$AO$11:$AO$66&amp;$AP$11:$AP$66,0),COUNTIF($AW$10:$BA$10,"&lt;"&amp;AD1953)+1)</f>
        <v>2.0000000000000001E-4</v>
      </c>
    </row>
    <row r="1954" spans="2:33" ht="12.75" customHeight="1" x14ac:dyDescent="0.3">
      <c r="B1954" s="81" t="str">
        <f t="shared" si="443"/>
        <v>2 1/4-20 UN</v>
      </c>
      <c r="C1954" s="71" t="s">
        <v>498</v>
      </c>
      <c r="D1954" s="71"/>
      <c r="E1954" s="79" t="s">
        <v>604</v>
      </c>
      <c r="F1954" s="82" t="s">
        <v>697</v>
      </c>
      <c r="G1954" s="58">
        <v>20</v>
      </c>
      <c r="H1954" s="71" t="s">
        <v>521</v>
      </c>
      <c r="I1954" s="71" t="s">
        <v>661</v>
      </c>
      <c r="J1954" s="71" t="s">
        <v>588</v>
      </c>
      <c r="K1954" s="71" t="s">
        <v>600</v>
      </c>
      <c r="L1954" s="85">
        <f t="shared" si="444"/>
        <v>57.15</v>
      </c>
      <c r="M1954" s="85">
        <f t="shared" si="445"/>
        <v>1.27</v>
      </c>
      <c r="N1954" s="71">
        <v>60</v>
      </c>
      <c r="O1954" s="100">
        <f t="shared" si="446"/>
        <v>63.129199999999997</v>
      </c>
      <c r="P1954" s="85">
        <f t="shared" si="447"/>
        <v>0</v>
      </c>
      <c r="Q1954" s="58">
        <f t="shared" si="448"/>
        <v>12.7</v>
      </c>
      <c r="R1954" s="100">
        <f t="shared" si="449"/>
        <v>62.5792</v>
      </c>
      <c r="S1954" s="85">
        <f t="shared" si="450"/>
        <v>0</v>
      </c>
      <c r="T1954" s="58">
        <f t="shared" si="451"/>
        <v>5.0999999999999996</v>
      </c>
      <c r="U1954" s="58">
        <f t="shared" si="452"/>
        <v>3.8</v>
      </c>
      <c r="V1954" s="58">
        <f t="array" ref="V1954">INDEX(AS$11:AS$66,MATCH(C1954&amp;G1954,AO$11:AO$66&amp;AP$11:AP$66,0),0)</f>
        <v>8</v>
      </c>
      <c r="X1954" s="120">
        <f t="shared" si="453"/>
        <v>0.05</v>
      </c>
      <c r="Y1954" s="61">
        <f t="array" ref="Y1954">INDEX($AQ$11:$AR$66,MATCH($C1954&amp;$G1954,$AO$11:$AO$66&amp;$AP$11:$AP$66,0),COUNTIF($AQ$10:$AR$10,"&lt;"&amp;Z1954)+1)</f>
        <v>1.4999999999999999E-4</v>
      </c>
      <c r="Z1954" s="61">
        <f>INDEX(AJ$11:AJ$92,MATCH(F1954,AI$11:AI$92,0))</f>
        <v>2.25</v>
      </c>
      <c r="AA1954" s="61">
        <f t="array" ref="AA1954">INDEX($AT$11:$AV$66,MATCH($C1954&amp;$G1954,$AO$11:$AO$66&amp;$AP$11:$AP$66,0),COUNTIF($AT$10:$AV$10,"&lt;"&amp;Z1954)+1)</f>
        <v>5.0000000000000001E-4</v>
      </c>
      <c r="AB1954" s="111">
        <f t="shared" si="454"/>
        <v>2.2175240473580837</v>
      </c>
      <c r="AC1954" s="121">
        <f t="array" ref="AC1954">INDEX($AW$11:$BA$66,MATCH($C1954&amp;$G1954,$AO$11:$AO$66&amp;$AP$11:$AP$66,0),COUNTIF($AW$10:$BA$10,"&lt;"&amp;Z1954)+1)</f>
        <v>2.0000000000000001E-4</v>
      </c>
      <c r="AD1954" s="62">
        <v>2.4853999999999998</v>
      </c>
      <c r="AE1954" s="61">
        <f t="array" ref="AE1954">INDEX($AT$11:$AV$66,MATCH($C1954&amp;$G1954,$AO$11:$AO$66&amp;$AP$11:$AP$66,0),COUNTIF($AT$10:$AV$10,"&lt;"&amp;AD1954)+1)</f>
        <v>5.0000000000000001E-4</v>
      </c>
      <c r="AF1954" s="111">
        <f t="shared" si="455"/>
        <v>2.463749364905389</v>
      </c>
      <c r="AG1954" s="121">
        <f t="array" ref="AG1954">INDEX($AW$11:$BA$66,MATCH($C1954&amp;$G1954,$AO$11:$AO$66&amp;$AP$11:$AP$66,0),COUNTIF($AW$10:$BA$10,"&lt;"&amp;AD1954)+1)</f>
        <v>2.0000000000000001E-4</v>
      </c>
    </row>
    <row r="1955" spans="2:33" ht="12.75" customHeight="1" x14ac:dyDescent="0.3">
      <c r="B1955" s="81" t="str">
        <f t="shared" si="443"/>
        <v>2 5/8-6 UN</v>
      </c>
      <c r="C1955" s="71" t="s">
        <v>498</v>
      </c>
      <c r="D1955" s="71"/>
      <c r="E1955" s="79" t="s">
        <v>604</v>
      </c>
      <c r="F1955" s="82" t="s">
        <v>699</v>
      </c>
      <c r="G1955" s="58">
        <v>6</v>
      </c>
      <c r="H1955" s="71" t="s">
        <v>521</v>
      </c>
      <c r="I1955" s="71" t="s">
        <v>660</v>
      </c>
      <c r="J1955" s="71" t="s">
        <v>588</v>
      </c>
      <c r="K1955" s="71" t="s">
        <v>600</v>
      </c>
      <c r="L1955" s="85">
        <f t="shared" si="444"/>
        <v>66.606399999999994</v>
      </c>
      <c r="M1955" s="85">
        <f t="shared" si="445"/>
        <v>4.2332999999999998</v>
      </c>
      <c r="N1955" s="71">
        <v>60</v>
      </c>
      <c r="O1955" s="100">
        <f t="shared" si="446"/>
        <v>65.460899999999995</v>
      </c>
      <c r="P1955" s="85">
        <f t="shared" si="447"/>
        <v>0</v>
      </c>
      <c r="Q1955" s="58">
        <f t="shared" si="448"/>
        <v>20.3</v>
      </c>
      <c r="R1955" s="100">
        <f t="shared" si="449"/>
        <v>63.627800000000001</v>
      </c>
      <c r="S1955" s="85">
        <f t="shared" si="450"/>
        <v>0</v>
      </c>
      <c r="T1955" s="58">
        <f t="shared" si="451"/>
        <v>6.4</v>
      </c>
      <c r="U1955" s="58">
        <f t="shared" si="452"/>
        <v>7.6</v>
      </c>
      <c r="V1955" s="58">
        <f t="array" ref="V1955">INDEX(AS$11:AS$66,MATCH(C1955&amp;G1955,AO$11:AO$66&amp;AP$11:AP$66,0),0)</f>
        <v>5</v>
      </c>
      <c r="X1955" s="120">
        <f t="shared" si="453"/>
        <v>0.16666666666666666</v>
      </c>
      <c r="Y1955" s="61">
        <f t="array" ref="Y1955">INDEX($AQ$11:$AR$66,MATCH($C1955&amp;$G1955,$AO$11:$AO$66&amp;$AP$11:$AP$66,0),COUNTIF($AQ$10:$AR$10,"&lt;"&amp;Z1955)+1)</f>
        <v>2.9999999999999997E-4</v>
      </c>
      <c r="Z1955" s="123">
        <v>2.6223000000000001</v>
      </c>
      <c r="AA1955" s="61">
        <f t="array" ref="AA1955">INDEX($AT$11:$AV$66,MATCH($C1955&amp;$G1955,$AO$11:$AO$66&amp;$AP$11:$AP$66,0),COUNTIF($AT$10:$AV$10,"&lt;"&amp;Z1955)+1)</f>
        <v>8.0000000000000004E-4</v>
      </c>
      <c r="AB1955" s="111">
        <f t="shared" si="454"/>
        <v>2.5140468245269454</v>
      </c>
      <c r="AC1955" s="121">
        <f t="array" ref="AC1955">INDEX($AW$11:$BA$66,MATCH($C1955&amp;$G1955,$AO$11:$AO$66&amp;$AP$11:$AP$66,0),COUNTIF($AW$10:$BA$10,"&lt;"&amp;Z1955)+1)</f>
        <v>2.5000000000000001E-4</v>
      </c>
      <c r="AD1955" s="62">
        <v>2.5771999999999999</v>
      </c>
      <c r="AE1955" s="61">
        <f t="array" ref="AE1955">INDEX($AT$11:$AV$66,MATCH($C1955&amp;$G1955,$AO$11:$AO$66&amp;$AP$11:$AP$66,0),COUNTIF($AT$10:$AV$10,"&lt;"&amp;AD1955)+1)</f>
        <v>8.0000000000000004E-4</v>
      </c>
      <c r="AF1955" s="111">
        <f t="shared" si="455"/>
        <v>2.5050312163512967</v>
      </c>
      <c r="AG1955" s="121">
        <f t="array" ref="AG1955">INDEX($AW$11:$BA$66,MATCH($C1955&amp;$G1955,$AO$11:$AO$66&amp;$AP$11:$AP$66,0),COUNTIF($AW$10:$BA$10,"&lt;"&amp;AD1955)+1)</f>
        <v>2.5000000000000001E-4</v>
      </c>
    </row>
    <row r="1956" spans="2:33" ht="12.75" customHeight="1" x14ac:dyDescent="0.3">
      <c r="B1956" s="81" t="str">
        <f t="shared" si="443"/>
        <v>2 5/8-6 UN</v>
      </c>
      <c r="C1956" s="71" t="s">
        <v>498</v>
      </c>
      <c r="D1956" s="71"/>
      <c r="E1956" s="79" t="s">
        <v>604</v>
      </c>
      <c r="F1956" s="82" t="s">
        <v>699</v>
      </c>
      <c r="G1956" s="58">
        <v>6</v>
      </c>
      <c r="H1956" s="71" t="s">
        <v>521</v>
      </c>
      <c r="I1956" s="71" t="s">
        <v>661</v>
      </c>
      <c r="J1956" s="71" t="s">
        <v>588</v>
      </c>
      <c r="K1956" s="71" t="s">
        <v>600</v>
      </c>
      <c r="L1956" s="85">
        <f t="shared" si="444"/>
        <v>66.674999999999997</v>
      </c>
      <c r="M1956" s="85">
        <f t="shared" si="445"/>
        <v>4.2332999999999998</v>
      </c>
      <c r="N1956" s="71">
        <v>60</v>
      </c>
      <c r="O1956" s="100">
        <f t="shared" si="446"/>
        <v>65.585300000000004</v>
      </c>
      <c r="P1956" s="85">
        <f t="shared" si="447"/>
        <v>0</v>
      </c>
      <c r="Q1956" s="58">
        <f t="shared" si="448"/>
        <v>20.3</v>
      </c>
      <c r="R1956" s="100">
        <f t="shared" si="449"/>
        <v>63.752299999999998</v>
      </c>
      <c r="S1956" s="85">
        <f t="shared" si="450"/>
        <v>0</v>
      </c>
      <c r="T1956" s="58">
        <f t="shared" si="451"/>
        <v>6.4</v>
      </c>
      <c r="U1956" s="58">
        <f t="shared" si="452"/>
        <v>7.6</v>
      </c>
      <c r="V1956" s="58">
        <f t="array" ref="V1956">INDEX(AS$11:AS$66,MATCH(C1956&amp;G1956,AO$11:AO$66&amp;AP$11:AP$66,0),0)</f>
        <v>5</v>
      </c>
      <c r="X1956" s="120">
        <f t="shared" si="453"/>
        <v>0.16666666666666666</v>
      </c>
      <c r="Y1956" s="61">
        <f t="array" ref="Y1956">INDEX($AQ$11:$AR$66,MATCH($C1956&amp;$G1956,$AO$11:$AO$66&amp;$AP$11:$AP$66,0),COUNTIF($AQ$10:$AR$10,"&lt;"&amp;Z1956)+1)</f>
        <v>2.9999999999999997E-4</v>
      </c>
      <c r="Z1956" s="61">
        <f>INDEX(AJ$11:AJ$92,MATCH(F1956,AI$11:AI$92,0))</f>
        <v>2.625</v>
      </c>
      <c r="AA1956" s="61">
        <f t="array" ref="AA1956">INDEX($AT$11:$AV$66,MATCH($C1956&amp;$G1956,$AO$11:$AO$66&amp;$AP$11:$AP$66,0),COUNTIF($AT$10:$AV$10,"&lt;"&amp;Z1956)+1)</f>
        <v>8.0000000000000004E-4</v>
      </c>
      <c r="AB1956" s="111">
        <f t="shared" si="454"/>
        <v>2.5167468245269453</v>
      </c>
      <c r="AC1956" s="121">
        <f t="array" ref="AC1956">INDEX($AW$11:$BA$66,MATCH($C1956&amp;$G1956,$AO$11:$AO$66&amp;$AP$11:$AP$66,0),COUNTIF($AW$10:$BA$10,"&lt;"&amp;Z1956)+1)</f>
        <v>2.5000000000000001E-4</v>
      </c>
      <c r="AD1956" s="62">
        <v>2.5821000000000001</v>
      </c>
      <c r="AE1956" s="61">
        <f t="array" ref="AE1956">INDEX($AT$11:$AV$66,MATCH($C1956&amp;$G1956,$AO$11:$AO$66&amp;$AP$11:$AP$66,0),COUNTIF($AT$10:$AV$10,"&lt;"&amp;AD1956)+1)</f>
        <v>8.0000000000000004E-4</v>
      </c>
      <c r="AF1956" s="111">
        <f t="shared" si="455"/>
        <v>2.5099312163512968</v>
      </c>
      <c r="AG1956" s="121">
        <f t="array" ref="AG1956">INDEX($AW$11:$BA$66,MATCH($C1956&amp;$G1956,$AO$11:$AO$66&amp;$AP$11:$AP$66,0),COUNTIF($AW$10:$BA$10,"&lt;"&amp;AD1956)+1)</f>
        <v>2.5000000000000001E-4</v>
      </c>
    </row>
    <row r="1957" spans="2:33" ht="12.75" customHeight="1" x14ac:dyDescent="0.3">
      <c r="B1957" s="81" t="str">
        <f t="shared" si="443"/>
        <v>2 5/8-8 UN</v>
      </c>
      <c r="C1957" s="71" t="s">
        <v>498</v>
      </c>
      <c r="D1957" s="71"/>
      <c r="E1957" s="79" t="s">
        <v>604</v>
      </c>
      <c r="F1957" s="82" t="s">
        <v>699</v>
      </c>
      <c r="G1957" s="58">
        <v>8</v>
      </c>
      <c r="H1957" s="71" t="s">
        <v>521</v>
      </c>
      <c r="I1957" s="71" t="s">
        <v>660</v>
      </c>
      <c r="J1957" s="71" t="s">
        <v>588</v>
      </c>
      <c r="K1957" s="71" t="s">
        <v>600</v>
      </c>
      <c r="L1957" s="85">
        <f t="shared" si="444"/>
        <v>66.611500000000007</v>
      </c>
      <c r="M1957" s="85">
        <f t="shared" si="445"/>
        <v>3.1749999999999998</v>
      </c>
      <c r="N1957" s="71">
        <v>60</v>
      </c>
      <c r="O1957" s="100">
        <f t="shared" si="446"/>
        <v>65.7149</v>
      </c>
      <c r="P1957" s="85">
        <f t="shared" si="447"/>
        <v>0</v>
      </c>
      <c r="Q1957" s="58">
        <f t="shared" si="448"/>
        <v>17.8</v>
      </c>
      <c r="R1957" s="100">
        <f t="shared" si="449"/>
        <v>64.340100000000007</v>
      </c>
      <c r="S1957" s="85">
        <f t="shared" si="450"/>
        <v>0</v>
      </c>
      <c r="T1957" s="58">
        <f t="shared" si="451"/>
        <v>6.4</v>
      </c>
      <c r="U1957" s="58">
        <f t="shared" si="452"/>
        <v>6.4</v>
      </c>
      <c r="V1957" s="58">
        <f t="array" ref="V1957">INDEX(AS$11:AS$66,MATCH(C1957&amp;G1957,AO$11:AO$66&amp;AP$11:AP$66,0),0)</f>
        <v>5</v>
      </c>
      <c r="X1957" s="120">
        <f t="shared" si="453"/>
        <v>0.125</v>
      </c>
      <c r="Y1957" s="61">
        <f t="array" ref="Y1957">INDEX($AQ$11:$AR$66,MATCH($C1957&amp;$G1957,$AO$11:$AO$66&amp;$AP$11:$AP$66,0),COUNTIF($AQ$10:$AR$10,"&lt;"&amp;Z1957)+1)</f>
        <v>2.5000000000000001E-4</v>
      </c>
      <c r="Z1957" s="123">
        <v>2.6225000000000001</v>
      </c>
      <c r="AA1957" s="61">
        <f t="array" ref="AA1957">INDEX($AT$11:$AV$66,MATCH($C1957&amp;$G1957,$AO$11:$AO$66&amp;$AP$11:$AP$66,0),COUNTIF($AT$10:$AV$10,"&lt;"&amp;Z1957)+1)</f>
        <v>6.9999999999999999E-4</v>
      </c>
      <c r="AB1957" s="111">
        <f t="shared" si="454"/>
        <v>2.5413101183952089</v>
      </c>
      <c r="AC1957" s="121">
        <f t="array" ref="AC1957">INDEX($AW$11:$BA$66,MATCH($C1957&amp;$G1957,$AO$11:$AO$66&amp;$AP$11:$AP$66,0),COUNTIF($AW$10:$BA$10,"&lt;"&amp;Z1957)+1)</f>
        <v>2.5000000000000001E-4</v>
      </c>
      <c r="AD1957" s="62">
        <v>2.5872000000000002</v>
      </c>
      <c r="AE1957" s="61">
        <f t="array" ref="AE1957">INDEX($AT$11:$AV$66,MATCH($C1957&amp;$G1957,$AO$11:$AO$66&amp;$AP$11:$AP$66,0),COUNTIF($AT$10:$AV$10,"&lt;"&amp;AD1957)+1)</f>
        <v>6.9999999999999999E-4</v>
      </c>
      <c r="AF1957" s="111">
        <f t="shared" si="455"/>
        <v>2.5330734122634726</v>
      </c>
      <c r="AG1957" s="121">
        <f t="array" ref="AG1957">INDEX($AW$11:$BA$66,MATCH($C1957&amp;$G1957,$AO$11:$AO$66&amp;$AP$11:$AP$66,0),COUNTIF($AW$10:$BA$10,"&lt;"&amp;AD1957)+1)</f>
        <v>2.5000000000000001E-4</v>
      </c>
    </row>
    <row r="1958" spans="2:33" ht="12.75" customHeight="1" x14ac:dyDescent="0.3">
      <c r="B1958" s="81" t="str">
        <f t="shared" si="443"/>
        <v>2 5/8-8 UN</v>
      </c>
      <c r="C1958" s="71" t="s">
        <v>498</v>
      </c>
      <c r="D1958" s="71"/>
      <c r="E1958" s="79" t="s">
        <v>604</v>
      </c>
      <c r="F1958" s="82" t="s">
        <v>699</v>
      </c>
      <c r="G1958" s="58">
        <v>8</v>
      </c>
      <c r="H1958" s="71" t="s">
        <v>521</v>
      </c>
      <c r="I1958" s="71" t="s">
        <v>661</v>
      </c>
      <c r="J1958" s="71" t="s">
        <v>588</v>
      </c>
      <c r="K1958" s="71" t="s">
        <v>600</v>
      </c>
      <c r="L1958" s="85">
        <f t="shared" si="444"/>
        <v>66.674999999999997</v>
      </c>
      <c r="M1958" s="85">
        <f t="shared" si="445"/>
        <v>3.1749999999999998</v>
      </c>
      <c r="N1958" s="71">
        <v>60</v>
      </c>
      <c r="O1958" s="100">
        <f t="shared" si="446"/>
        <v>65.8292</v>
      </c>
      <c r="P1958" s="85">
        <f t="shared" si="447"/>
        <v>0</v>
      </c>
      <c r="Q1958" s="58">
        <f t="shared" si="448"/>
        <v>17.8</v>
      </c>
      <c r="R1958" s="100">
        <f t="shared" si="449"/>
        <v>64.454400000000007</v>
      </c>
      <c r="S1958" s="85">
        <f t="shared" si="450"/>
        <v>0</v>
      </c>
      <c r="T1958" s="58">
        <f t="shared" si="451"/>
        <v>6.4</v>
      </c>
      <c r="U1958" s="58">
        <f t="shared" si="452"/>
        <v>6.4</v>
      </c>
      <c r="V1958" s="58">
        <f t="array" ref="V1958">INDEX(AS$11:AS$66,MATCH(C1958&amp;G1958,AO$11:AO$66&amp;AP$11:AP$66,0),0)</f>
        <v>5</v>
      </c>
      <c r="X1958" s="120">
        <f t="shared" si="453"/>
        <v>0.125</v>
      </c>
      <c r="Y1958" s="61">
        <f t="array" ref="Y1958">INDEX($AQ$11:$AR$66,MATCH($C1958&amp;$G1958,$AO$11:$AO$66&amp;$AP$11:$AP$66,0),COUNTIF($AQ$10:$AR$10,"&lt;"&amp;Z1958)+1)</f>
        <v>2.5000000000000001E-4</v>
      </c>
      <c r="Z1958" s="61">
        <f>INDEX(AJ$11:AJ$92,MATCH(F1958,AI$11:AI$92,0))</f>
        <v>2.625</v>
      </c>
      <c r="AA1958" s="61">
        <f t="array" ref="AA1958">INDEX($AT$11:$AV$66,MATCH($C1958&amp;$G1958,$AO$11:$AO$66&amp;$AP$11:$AP$66,0),COUNTIF($AT$10:$AV$10,"&lt;"&amp;Z1958)+1)</f>
        <v>6.9999999999999999E-4</v>
      </c>
      <c r="AB1958" s="111">
        <f t="shared" si="454"/>
        <v>2.5438101183952089</v>
      </c>
      <c r="AC1958" s="121">
        <f t="array" ref="AC1958">INDEX($AW$11:$BA$66,MATCH($C1958&amp;$G1958,$AO$11:$AO$66&amp;$AP$11:$AP$66,0),COUNTIF($AW$10:$BA$10,"&lt;"&amp;Z1958)+1)</f>
        <v>2.5000000000000001E-4</v>
      </c>
      <c r="AD1958" s="62">
        <v>2.5916999999999999</v>
      </c>
      <c r="AE1958" s="61">
        <f t="array" ref="AE1958">INDEX($AT$11:$AV$66,MATCH($C1958&amp;$G1958,$AO$11:$AO$66&amp;$AP$11:$AP$66,0),COUNTIF($AT$10:$AV$10,"&lt;"&amp;AD1958)+1)</f>
        <v>6.9999999999999999E-4</v>
      </c>
      <c r="AF1958" s="111">
        <f t="shared" si="455"/>
        <v>2.5375734122634723</v>
      </c>
      <c r="AG1958" s="121">
        <f t="array" ref="AG1958">INDEX($AW$11:$BA$66,MATCH($C1958&amp;$G1958,$AO$11:$AO$66&amp;$AP$11:$AP$66,0),COUNTIF($AW$10:$BA$10,"&lt;"&amp;AD1958)+1)</f>
        <v>2.5000000000000001E-4</v>
      </c>
    </row>
    <row r="1959" spans="2:33" ht="12.75" customHeight="1" x14ac:dyDescent="0.3">
      <c r="B1959" s="81" t="str">
        <f t="shared" si="443"/>
        <v>2 5/8-12 UN</v>
      </c>
      <c r="C1959" s="71" t="s">
        <v>498</v>
      </c>
      <c r="D1959" s="71"/>
      <c r="E1959" s="79" t="s">
        <v>604</v>
      </c>
      <c r="F1959" s="82" t="s">
        <v>699</v>
      </c>
      <c r="G1959" s="58">
        <v>12</v>
      </c>
      <c r="H1959" s="71" t="s">
        <v>521</v>
      </c>
      <c r="I1959" s="71" t="s">
        <v>660</v>
      </c>
      <c r="J1959" s="71" t="s">
        <v>588</v>
      </c>
      <c r="K1959" s="71" t="s">
        <v>600</v>
      </c>
      <c r="L1959" s="85">
        <f t="shared" si="444"/>
        <v>66.6267</v>
      </c>
      <c r="M1959" s="85">
        <f t="shared" si="445"/>
        <v>2.1166999999999998</v>
      </c>
      <c r="N1959" s="71">
        <v>60</v>
      </c>
      <c r="O1959" s="100">
        <f t="shared" si="446"/>
        <v>66.012100000000004</v>
      </c>
      <c r="P1959" s="85">
        <f t="shared" si="447"/>
        <v>0</v>
      </c>
      <c r="Q1959" s="58">
        <f t="shared" si="448"/>
        <v>15.2</v>
      </c>
      <c r="R1959" s="100">
        <f t="shared" si="449"/>
        <v>65.095500000000001</v>
      </c>
      <c r="S1959" s="85">
        <f t="shared" si="450"/>
        <v>0</v>
      </c>
      <c r="T1959" s="58">
        <f t="shared" si="451"/>
        <v>6.4</v>
      </c>
      <c r="U1959" s="58">
        <f t="shared" si="452"/>
        <v>5.0999999999999996</v>
      </c>
      <c r="V1959" s="58">
        <f t="array" ref="V1959">INDEX(AS$11:AS$66,MATCH(C1959&amp;G1959,AO$11:AO$66&amp;AP$11:AP$66,0),0)</f>
        <v>6</v>
      </c>
      <c r="X1959" s="120">
        <f t="shared" si="453"/>
        <v>8.3333333333333329E-2</v>
      </c>
      <c r="Y1959" s="61">
        <f t="array" ref="Y1959">INDEX($AQ$11:$AR$66,MATCH($C1959&amp;$G1959,$AO$11:$AO$66&amp;$AP$11:$AP$66,0),COUNTIF($AQ$10:$AR$10,"&lt;"&amp;Z1959)+1)</f>
        <v>2.0000000000000001E-4</v>
      </c>
      <c r="Z1959" s="123">
        <v>2.6231</v>
      </c>
      <c r="AA1959" s="61">
        <f t="array" ref="AA1959">INDEX($AT$11:$AV$66,MATCH($C1959&amp;$G1959,$AO$11:$AO$66&amp;$AP$11:$AP$66,0),COUNTIF($AT$10:$AV$10,"&lt;"&amp;Z1959)+1)</f>
        <v>5.9999999999999995E-4</v>
      </c>
      <c r="AB1959" s="111">
        <f t="shared" si="454"/>
        <v>2.5689734122634724</v>
      </c>
      <c r="AC1959" s="121">
        <f t="array" ref="AC1959">INDEX($AW$11:$BA$66,MATCH($C1959&amp;$G1959,$AO$11:$AO$66&amp;$AP$11:$AP$66,0),COUNTIF($AW$10:$BA$10,"&lt;"&amp;Z1959)+1)</f>
        <v>2.5000000000000001E-4</v>
      </c>
      <c r="AD1959" s="62">
        <v>2.5989</v>
      </c>
      <c r="AE1959" s="61">
        <f t="array" ref="AE1959">INDEX($AT$11:$AV$66,MATCH($C1959&amp;$G1959,$AO$11:$AO$66&amp;$AP$11:$AP$66,0),COUNTIF($AT$10:$AV$10,"&lt;"&amp;AD1959)+1)</f>
        <v>5.9999999999999995E-4</v>
      </c>
      <c r="AF1959" s="111">
        <f t="shared" si="455"/>
        <v>2.5628156081756486</v>
      </c>
      <c r="AG1959" s="121">
        <f t="array" ref="AG1959">INDEX($AW$11:$BA$66,MATCH($C1959&amp;$G1959,$AO$11:$AO$66&amp;$AP$11:$AP$66,0),COUNTIF($AW$10:$BA$10,"&lt;"&amp;AD1959)+1)</f>
        <v>2.5000000000000001E-4</v>
      </c>
    </row>
    <row r="1960" spans="2:33" ht="12.75" customHeight="1" x14ac:dyDescent="0.3">
      <c r="B1960" s="81" t="str">
        <f t="shared" si="443"/>
        <v>2 5/8-12 UN</v>
      </c>
      <c r="C1960" s="71" t="s">
        <v>498</v>
      </c>
      <c r="D1960" s="71"/>
      <c r="E1960" s="79" t="s">
        <v>604</v>
      </c>
      <c r="F1960" s="82" t="s">
        <v>699</v>
      </c>
      <c r="G1960" s="58">
        <v>12</v>
      </c>
      <c r="H1960" s="71" t="s">
        <v>521</v>
      </c>
      <c r="I1960" s="71" t="s">
        <v>661</v>
      </c>
      <c r="J1960" s="71" t="s">
        <v>588</v>
      </c>
      <c r="K1960" s="71" t="s">
        <v>600</v>
      </c>
      <c r="L1960" s="85">
        <f t="shared" si="444"/>
        <v>66.674999999999997</v>
      </c>
      <c r="M1960" s="85">
        <f t="shared" si="445"/>
        <v>2.1166999999999998</v>
      </c>
      <c r="N1960" s="71">
        <v>60</v>
      </c>
      <c r="O1960" s="100">
        <f t="shared" si="446"/>
        <v>66.100999999999999</v>
      </c>
      <c r="P1960" s="85">
        <f t="shared" si="447"/>
        <v>0</v>
      </c>
      <c r="Q1960" s="58">
        <f t="shared" si="448"/>
        <v>15.2</v>
      </c>
      <c r="R1960" s="100">
        <f t="shared" si="449"/>
        <v>65.184399999999997</v>
      </c>
      <c r="S1960" s="85">
        <f t="shared" si="450"/>
        <v>0</v>
      </c>
      <c r="T1960" s="58">
        <f t="shared" si="451"/>
        <v>6.4</v>
      </c>
      <c r="U1960" s="58">
        <f t="shared" si="452"/>
        <v>5.0999999999999996</v>
      </c>
      <c r="V1960" s="58">
        <f t="array" ref="V1960">INDEX(AS$11:AS$66,MATCH(C1960&amp;G1960,AO$11:AO$66&amp;AP$11:AP$66,0),0)</f>
        <v>6</v>
      </c>
      <c r="X1960" s="120">
        <f t="shared" si="453"/>
        <v>8.3333333333333329E-2</v>
      </c>
      <c r="Y1960" s="61">
        <f t="array" ref="Y1960">INDEX($AQ$11:$AR$66,MATCH($C1960&amp;$G1960,$AO$11:$AO$66&amp;$AP$11:$AP$66,0),COUNTIF($AQ$10:$AR$10,"&lt;"&amp;Z1960)+1)</f>
        <v>2.0000000000000001E-4</v>
      </c>
      <c r="Z1960" s="61">
        <f>INDEX(AJ$11:AJ$92,MATCH(F1960,AI$11:AI$92,0))</f>
        <v>2.625</v>
      </c>
      <c r="AA1960" s="61">
        <f t="array" ref="AA1960">INDEX($AT$11:$AV$66,MATCH($C1960&amp;$G1960,$AO$11:$AO$66&amp;$AP$11:$AP$66,0),COUNTIF($AT$10:$AV$10,"&lt;"&amp;Z1960)+1)</f>
        <v>5.9999999999999995E-4</v>
      </c>
      <c r="AB1960" s="111">
        <f t="shared" si="454"/>
        <v>2.5708734122634724</v>
      </c>
      <c r="AC1960" s="121">
        <f t="array" ref="AC1960">INDEX($AW$11:$BA$66,MATCH($C1960&amp;$G1960,$AO$11:$AO$66&amp;$AP$11:$AP$66,0),COUNTIF($AW$10:$BA$10,"&lt;"&amp;Z1960)+1)</f>
        <v>2.5000000000000001E-4</v>
      </c>
      <c r="AD1960" s="62">
        <v>2.6023999999999998</v>
      </c>
      <c r="AE1960" s="61">
        <f t="array" ref="AE1960">INDEX($AT$11:$AV$66,MATCH($C1960&amp;$G1960,$AO$11:$AO$66&amp;$AP$11:$AP$66,0),COUNTIF($AT$10:$AV$10,"&lt;"&amp;AD1960)+1)</f>
        <v>5.9999999999999995E-4</v>
      </c>
      <c r="AF1960" s="111">
        <f t="shared" si="455"/>
        <v>2.5663156081756484</v>
      </c>
      <c r="AG1960" s="121">
        <f t="array" ref="AG1960">INDEX($AW$11:$BA$66,MATCH($C1960&amp;$G1960,$AO$11:$AO$66&amp;$AP$11:$AP$66,0),COUNTIF($AW$10:$BA$10,"&lt;"&amp;AD1960)+1)</f>
        <v>2.5000000000000001E-4</v>
      </c>
    </row>
    <row r="1961" spans="2:33" ht="12.75" customHeight="1" x14ac:dyDescent="0.3">
      <c r="B1961" s="81" t="str">
        <f t="shared" si="443"/>
        <v>2 5/8-16 UN</v>
      </c>
      <c r="C1961" s="71" t="s">
        <v>498</v>
      </c>
      <c r="D1961" s="71"/>
      <c r="E1961" s="79" t="s">
        <v>604</v>
      </c>
      <c r="F1961" s="82" t="s">
        <v>699</v>
      </c>
      <c r="G1961" s="58">
        <v>16</v>
      </c>
      <c r="H1961" s="71" t="s">
        <v>521</v>
      </c>
      <c r="I1961" s="71" t="s">
        <v>660</v>
      </c>
      <c r="J1961" s="71" t="s">
        <v>588</v>
      </c>
      <c r="K1961" s="71" t="s">
        <v>600</v>
      </c>
      <c r="L1961" s="85">
        <f t="shared" si="444"/>
        <v>66.631799999999998</v>
      </c>
      <c r="M1961" s="85">
        <f t="shared" si="445"/>
        <v>1.5874999999999999</v>
      </c>
      <c r="N1961" s="71">
        <v>60</v>
      </c>
      <c r="O1961" s="100">
        <f t="shared" si="446"/>
        <v>66.149199999999993</v>
      </c>
      <c r="P1961" s="85">
        <f t="shared" si="447"/>
        <v>0</v>
      </c>
      <c r="Q1961" s="58">
        <f t="shared" si="448"/>
        <v>15.2</v>
      </c>
      <c r="R1961" s="100">
        <f t="shared" si="449"/>
        <v>65.461799999999997</v>
      </c>
      <c r="S1961" s="85">
        <f t="shared" si="450"/>
        <v>0</v>
      </c>
      <c r="T1961" s="58">
        <f t="shared" si="451"/>
        <v>6.4</v>
      </c>
      <c r="U1961" s="58">
        <f t="shared" si="452"/>
        <v>3.8</v>
      </c>
      <c r="V1961" s="58">
        <f t="array" ref="V1961">INDEX(AS$11:AS$66,MATCH(C1961&amp;G1961,AO$11:AO$66&amp;AP$11:AP$66,0),0)</f>
        <v>8</v>
      </c>
      <c r="X1961" s="120">
        <f t="shared" si="453"/>
        <v>6.25E-2</v>
      </c>
      <c r="Y1961" s="61">
        <f t="array" ref="Y1961">INDEX($AQ$11:$AR$66,MATCH($C1961&amp;$G1961,$AO$11:$AO$66&amp;$AP$11:$AP$66,0),COUNTIF($AQ$10:$AR$10,"&lt;"&amp;Z1961)+1)</f>
        <v>1.4999999999999999E-4</v>
      </c>
      <c r="Z1961" s="123">
        <v>2.6233</v>
      </c>
      <c r="AA1961" s="61">
        <f t="array" ref="AA1961">INDEX($AT$11:$AV$66,MATCH($C1961&amp;$G1961,$AO$11:$AO$66&amp;$AP$11:$AP$66,0),COUNTIF($AT$10:$AV$10,"&lt;"&amp;Z1961)+1)</f>
        <v>5.9999999999999995E-4</v>
      </c>
      <c r="AB1961" s="111">
        <f t="shared" si="454"/>
        <v>2.5827050591976044</v>
      </c>
      <c r="AC1961" s="121">
        <f t="array" ref="AC1961">INDEX($AW$11:$BA$66,MATCH($C1961&amp;$G1961,$AO$11:$AO$66&amp;$AP$11:$AP$66,0),COUNTIF($AW$10:$BA$10,"&lt;"&amp;Z1961)+1)</f>
        <v>2.5000000000000001E-4</v>
      </c>
      <c r="AD1961" s="62">
        <v>2.6042999999999998</v>
      </c>
      <c r="AE1961" s="61">
        <f t="array" ref="AE1961">INDEX($AT$11:$AV$66,MATCH($C1961&amp;$G1961,$AO$11:$AO$66&amp;$AP$11:$AP$66,0),COUNTIF($AT$10:$AV$10,"&lt;"&amp;AD1961)+1)</f>
        <v>5.9999999999999995E-4</v>
      </c>
      <c r="AF1961" s="111">
        <f t="shared" si="455"/>
        <v>2.5772367061317363</v>
      </c>
      <c r="AG1961" s="121">
        <f t="array" ref="AG1961">INDEX($AW$11:$BA$66,MATCH($C1961&amp;$G1961,$AO$11:$AO$66&amp;$AP$11:$AP$66,0),COUNTIF($AW$10:$BA$10,"&lt;"&amp;AD1961)+1)</f>
        <v>2.5000000000000001E-4</v>
      </c>
    </row>
    <row r="1962" spans="2:33" ht="12.75" customHeight="1" x14ac:dyDescent="0.3">
      <c r="B1962" s="81" t="str">
        <f t="shared" si="443"/>
        <v>2 5/8-16 UN</v>
      </c>
      <c r="C1962" s="71" t="s">
        <v>498</v>
      </c>
      <c r="D1962" s="71"/>
      <c r="E1962" s="79" t="s">
        <v>604</v>
      </c>
      <c r="F1962" s="82" t="s">
        <v>699</v>
      </c>
      <c r="G1962" s="58">
        <v>16</v>
      </c>
      <c r="H1962" s="71" t="s">
        <v>521</v>
      </c>
      <c r="I1962" s="71" t="s">
        <v>661</v>
      </c>
      <c r="J1962" s="71" t="s">
        <v>588</v>
      </c>
      <c r="K1962" s="71" t="s">
        <v>600</v>
      </c>
      <c r="L1962" s="85">
        <f t="shared" si="444"/>
        <v>66.674999999999997</v>
      </c>
      <c r="M1962" s="85">
        <f t="shared" si="445"/>
        <v>1.5874999999999999</v>
      </c>
      <c r="N1962" s="71">
        <v>60</v>
      </c>
      <c r="O1962" s="100">
        <f t="shared" si="446"/>
        <v>66.227999999999994</v>
      </c>
      <c r="P1962" s="85">
        <f t="shared" si="447"/>
        <v>0</v>
      </c>
      <c r="Q1962" s="58">
        <f t="shared" si="448"/>
        <v>15.2</v>
      </c>
      <c r="R1962" s="100">
        <f t="shared" si="449"/>
        <v>65.540599999999998</v>
      </c>
      <c r="S1962" s="85">
        <f t="shared" si="450"/>
        <v>0</v>
      </c>
      <c r="T1962" s="58">
        <f t="shared" si="451"/>
        <v>6.4</v>
      </c>
      <c r="U1962" s="58">
        <f t="shared" si="452"/>
        <v>3.8</v>
      </c>
      <c r="V1962" s="58">
        <f t="array" ref="V1962">INDEX(AS$11:AS$66,MATCH(C1962&amp;G1962,AO$11:AO$66&amp;AP$11:AP$66,0),0)</f>
        <v>8</v>
      </c>
      <c r="X1962" s="120">
        <f t="shared" si="453"/>
        <v>6.25E-2</v>
      </c>
      <c r="Y1962" s="61">
        <f t="array" ref="Y1962">INDEX($AQ$11:$AR$66,MATCH($C1962&amp;$G1962,$AO$11:$AO$66&amp;$AP$11:$AP$66,0),COUNTIF($AQ$10:$AR$10,"&lt;"&amp;Z1962)+1)</f>
        <v>1.4999999999999999E-4</v>
      </c>
      <c r="Z1962" s="61">
        <f>INDEX(AJ$11:AJ$92,MATCH(F1962,AI$11:AI$92,0))</f>
        <v>2.625</v>
      </c>
      <c r="AA1962" s="61">
        <f t="array" ref="AA1962">INDEX($AT$11:$AV$66,MATCH($C1962&amp;$G1962,$AO$11:$AO$66&amp;$AP$11:$AP$66,0),COUNTIF($AT$10:$AV$10,"&lt;"&amp;Z1962)+1)</f>
        <v>5.9999999999999995E-4</v>
      </c>
      <c r="AB1962" s="111">
        <f t="shared" si="454"/>
        <v>2.5844050591976044</v>
      </c>
      <c r="AC1962" s="121">
        <f t="array" ref="AC1962">INDEX($AW$11:$BA$66,MATCH($C1962&amp;$G1962,$AO$11:$AO$66&amp;$AP$11:$AP$66,0),COUNTIF($AW$10:$BA$10,"&lt;"&amp;Z1962)+1)</f>
        <v>2.5000000000000001E-4</v>
      </c>
      <c r="AD1962" s="62">
        <v>2.6074000000000002</v>
      </c>
      <c r="AE1962" s="61">
        <f t="array" ref="AE1962">INDEX($AT$11:$AV$66,MATCH($C1962&amp;$G1962,$AO$11:$AO$66&amp;$AP$11:$AP$66,0),COUNTIF($AT$10:$AV$10,"&lt;"&amp;AD1962)+1)</f>
        <v>5.9999999999999995E-4</v>
      </c>
      <c r="AF1962" s="111">
        <f t="shared" si="455"/>
        <v>2.5803367061317366</v>
      </c>
      <c r="AG1962" s="121">
        <f t="array" ref="AG1962">INDEX($AW$11:$BA$66,MATCH($C1962&amp;$G1962,$AO$11:$AO$66&amp;$AP$11:$AP$66,0),COUNTIF($AW$10:$BA$10,"&lt;"&amp;AD1962)+1)</f>
        <v>2.5000000000000001E-4</v>
      </c>
    </row>
    <row r="1963" spans="2:33" ht="12.75" customHeight="1" x14ac:dyDescent="0.3">
      <c r="B1963" s="81" t="str">
        <f t="shared" si="443"/>
        <v>2 5/8-20 UN</v>
      </c>
      <c r="C1963" s="71" t="s">
        <v>498</v>
      </c>
      <c r="D1963" s="71"/>
      <c r="E1963" s="79" t="s">
        <v>604</v>
      </c>
      <c r="F1963" s="82" t="s">
        <v>699</v>
      </c>
      <c r="G1963" s="58">
        <v>20</v>
      </c>
      <c r="H1963" s="71" t="s">
        <v>521</v>
      </c>
      <c r="I1963" s="71" t="s">
        <v>660</v>
      </c>
      <c r="J1963" s="71" t="s">
        <v>588</v>
      </c>
      <c r="K1963" s="71" t="s">
        <v>600</v>
      </c>
      <c r="L1963" s="85">
        <f t="shared" si="444"/>
        <v>66.636899999999997</v>
      </c>
      <c r="M1963" s="85">
        <f t="shared" si="445"/>
        <v>1.27</v>
      </c>
      <c r="N1963" s="71">
        <v>60</v>
      </c>
      <c r="O1963" s="100">
        <f t="shared" si="446"/>
        <v>66.233000000000004</v>
      </c>
      <c r="P1963" s="85">
        <f t="shared" si="447"/>
        <v>0</v>
      </c>
      <c r="Q1963" s="58">
        <f t="shared" si="448"/>
        <v>12.7</v>
      </c>
      <c r="R1963" s="100">
        <f t="shared" si="449"/>
        <v>65.683099999999996</v>
      </c>
      <c r="S1963" s="85">
        <f t="shared" si="450"/>
        <v>0</v>
      </c>
      <c r="T1963" s="58">
        <f t="shared" si="451"/>
        <v>5.0999999999999996</v>
      </c>
      <c r="U1963" s="58">
        <f t="shared" si="452"/>
        <v>3.8</v>
      </c>
      <c r="V1963" s="58">
        <f t="array" ref="V1963">INDEX(AS$11:AS$66,MATCH(C1963&amp;G1963,AO$11:AO$66&amp;AP$11:AP$66,0),0)</f>
        <v>8</v>
      </c>
      <c r="X1963" s="120">
        <f t="shared" si="453"/>
        <v>0.05</v>
      </c>
      <c r="Y1963" s="61">
        <f t="array" ref="Y1963">INDEX($AQ$11:$AR$66,MATCH($C1963&amp;$G1963,$AO$11:$AO$66&amp;$AP$11:$AP$66,0),COUNTIF($AQ$10:$AR$10,"&lt;"&amp;Z1963)+1)</f>
        <v>1.4999999999999999E-4</v>
      </c>
      <c r="Z1963" s="123">
        <v>2.6234999999999999</v>
      </c>
      <c r="AA1963" s="61">
        <f t="array" ref="AA1963">INDEX($AT$11:$AV$66,MATCH($C1963&amp;$G1963,$AO$11:$AO$66&amp;$AP$11:$AP$66,0),COUNTIF($AT$10:$AV$10,"&lt;"&amp;Z1963)+1)</f>
        <v>5.0000000000000001E-4</v>
      </c>
      <c r="AB1963" s="111">
        <f t="shared" si="454"/>
        <v>2.5910240473580837</v>
      </c>
      <c r="AC1963" s="121">
        <f t="array" ref="AC1963">INDEX($AW$11:$BA$66,MATCH($C1963&amp;$G1963,$AO$11:$AO$66&amp;$AP$11:$AP$66,0),COUNTIF($AW$10:$BA$10,"&lt;"&amp;Z1963)+1)</f>
        <v>2.0000000000000001E-4</v>
      </c>
      <c r="AD1963" s="62">
        <v>2.6076000000000001</v>
      </c>
      <c r="AE1963" s="61">
        <f t="array" ref="AE1963">INDEX($AT$11:$AV$66,MATCH($C1963&amp;$G1963,$AO$11:$AO$66&amp;$AP$11:$AP$66,0),COUNTIF($AT$10:$AV$10,"&lt;"&amp;AD1963)+1)</f>
        <v>5.0000000000000001E-4</v>
      </c>
      <c r="AF1963" s="111">
        <f t="shared" si="455"/>
        <v>2.5859493649053893</v>
      </c>
      <c r="AG1963" s="121">
        <f t="array" ref="AG1963">INDEX($AW$11:$BA$66,MATCH($C1963&amp;$G1963,$AO$11:$AO$66&amp;$AP$11:$AP$66,0),COUNTIF($AW$10:$BA$10,"&lt;"&amp;AD1963)+1)</f>
        <v>2.0000000000000001E-4</v>
      </c>
    </row>
    <row r="1964" spans="2:33" ht="12.75" customHeight="1" x14ac:dyDescent="0.3">
      <c r="B1964" s="81" t="str">
        <f t="shared" si="443"/>
        <v>2 5/8-20 UN</v>
      </c>
      <c r="C1964" s="71" t="s">
        <v>498</v>
      </c>
      <c r="D1964" s="71"/>
      <c r="E1964" s="79" t="s">
        <v>604</v>
      </c>
      <c r="F1964" s="82" t="s">
        <v>699</v>
      </c>
      <c r="G1964" s="58">
        <v>20</v>
      </c>
      <c r="H1964" s="71" t="s">
        <v>521</v>
      </c>
      <c r="I1964" s="71" t="s">
        <v>661</v>
      </c>
      <c r="J1964" s="71" t="s">
        <v>588</v>
      </c>
      <c r="K1964" s="71" t="s">
        <v>600</v>
      </c>
      <c r="L1964" s="85">
        <f t="shared" si="444"/>
        <v>66.674999999999997</v>
      </c>
      <c r="M1964" s="85">
        <f t="shared" si="445"/>
        <v>1.27</v>
      </c>
      <c r="N1964" s="71">
        <v>60</v>
      </c>
      <c r="O1964" s="100">
        <f t="shared" si="446"/>
        <v>66.304199999999994</v>
      </c>
      <c r="P1964" s="85">
        <f t="shared" si="447"/>
        <v>0</v>
      </c>
      <c r="Q1964" s="58">
        <f t="shared" si="448"/>
        <v>12.7</v>
      </c>
      <c r="R1964" s="100">
        <f t="shared" si="449"/>
        <v>65.754199999999997</v>
      </c>
      <c r="S1964" s="85">
        <f t="shared" si="450"/>
        <v>0</v>
      </c>
      <c r="T1964" s="58">
        <f t="shared" si="451"/>
        <v>5.0999999999999996</v>
      </c>
      <c r="U1964" s="58">
        <f t="shared" si="452"/>
        <v>3.8</v>
      </c>
      <c r="V1964" s="58">
        <f t="array" ref="V1964">INDEX(AS$11:AS$66,MATCH(C1964&amp;G1964,AO$11:AO$66&amp;AP$11:AP$66,0),0)</f>
        <v>8</v>
      </c>
      <c r="X1964" s="120">
        <f t="shared" si="453"/>
        <v>0.05</v>
      </c>
      <c r="Y1964" s="61">
        <f t="array" ref="Y1964">INDEX($AQ$11:$AR$66,MATCH($C1964&amp;$G1964,$AO$11:$AO$66&amp;$AP$11:$AP$66,0),COUNTIF($AQ$10:$AR$10,"&lt;"&amp;Z1964)+1)</f>
        <v>1.4999999999999999E-4</v>
      </c>
      <c r="Z1964" s="61">
        <f>INDEX(AJ$11:AJ$92,MATCH(F1964,AI$11:AI$92,0))</f>
        <v>2.625</v>
      </c>
      <c r="AA1964" s="61">
        <f t="array" ref="AA1964">INDEX($AT$11:$AV$66,MATCH($C1964&amp;$G1964,$AO$11:$AO$66&amp;$AP$11:$AP$66,0),COUNTIF($AT$10:$AV$10,"&lt;"&amp;Z1964)+1)</f>
        <v>5.0000000000000001E-4</v>
      </c>
      <c r="AB1964" s="111">
        <f t="shared" si="454"/>
        <v>2.5925240473580837</v>
      </c>
      <c r="AC1964" s="121">
        <f t="array" ref="AC1964">INDEX($AW$11:$BA$66,MATCH($C1964&amp;$G1964,$AO$11:$AO$66&amp;$AP$11:$AP$66,0),COUNTIF($AW$10:$BA$10,"&lt;"&amp;Z1964)+1)</f>
        <v>2.0000000000000001E-4</v>
      </c>
      <c r="AD1964" s="62">
        <v>2.6103999999999998</v>
      </c>
      <c r="AE1964" s="61">
        <f t="array" ref="AE1964">INDEX($AT$11:$AV$66,MATCH($C1964&amp;$G1964,$AO$11:$AO$66&amp;$AP$11:$AP$66,0),COUNTIF($AT$10:$AV$10,"&lt;"&amp;AD1964)+1)</f>
        <v>5.0000000000000001E-4</v>
      </c>
      <c r="AF1964" s="111">
        <f t="shared" si="455"/>
        <v>2.588749364905389</v>
      </c>
      <c r="AG1964" s="121">
        <f t="array" ref="AG1964">INDEX($AW$11:$BA$66,MATCH($C1964&amp;$G1964,$AO$11:$AO$66&amp;$AP$11:$AP$66,0),COUNTIF($AW$10:$BA$10,"&lt;"&amp;AD1964)+1)</f>
        <v>2.0000000000000001E-4</v>
      </c>
    </row>
    <row r="1965" spans="2:33" ht="12.75" customHeight="1" x14ac:dyDescent="0.3">
      <c r="B1965" s="81" t="str">
        <f t="shared" si="443"/>
        <v>2 3/4-6 UN</v>
      </c>
      <c r="C1965" s="71" t="s">
        <v>498</v>
      </c>
      <c r="D1965" s="71"/>
      <c r="E1965" s="79" t="s">
        <v>604</v>
      </c>
      <c r="F1965" s="82" t="s">
        <v>700</v>
      </c>
      <c r="G1965" s="58">
        <v>6</v>
      </c>
      <c r="H1965" s="71" t="s">
        <v>521</v>
      </c>
      <c r="I1965" s="71" t="s">
        <v>660</v>
      </c>
      <c r="J1965" s="71" t="s">
        <v>588</v>
      </c>
      <c r="K1965" s="71" t="s">
        <v>600</v>
      </c>
      <c r="L1965" s="85">
        <f t="shared" si="444"/>
        <v>69.781400000000005</v>
      </c>
      <c r="M1965" s="85">
        <f t="shared" si="445"/>
        <v>4.2332999999999998</v>
      </c>
      <c r="N1965" s="71">
        <v>60</v>
      </c>
      <c r="O1965" s="100">
        <f t="shared" si="446"/>
        <v>68.633300000000006</v>
      </c>
      <c r="P1965" s="85">
        <f t="shared" si="447"/>
        <v>0</v>
      </c>
      <c r="Q1965" s="58">
        <f t="shared" si="448"/>
        <v>20.3</v>
      </c>
      <c r="R1965" s="100">
        <f t="shared" si="449"/>
        <v>66.800299999999993</v>
      </c>
      <c r="S1965" s="85">
        <f t="shared" si="450"/>
        <v>0</v>
      </c>
      <c r="T1965" s="58">
        <f t="shared" si="451"/>
        <v>6.4</v>
      </c>
      <c r="U1965" s="58">
        <f t="shared" si="452"/>
        <v>7.6</v>
      </c>
      <c r="V1965" s="58">
        <f t="array" ref="V1965">INDEX(AS$11:AS$66,MATCH(C1965&amp;G1965,AO$11:AO$66&amp;AP$11:AP$66,0),0)</f>
        <v>5</v>
      </c>
      <c r="X1965" s="120">
        <f t="shared" si="453"/>
        <v>0.16666666666666666</v>
      </c>
      <c r="Y1965" s="61">
        <f t="array" ref="Y1965">INDEX($AQ$11:$AR$66,MATCH($C1965&amp;$G1965,$AO$11:$AO$66&amp;$AP$11:$AP$66,0),COUNTIF($AQ$10:$AR$10,"&lt;"&amp;Z1965)+1)</f>
        <v>2.9999999999999997E-4</v>
      </c>
      <c r="Z1965" s="123">
        <v>2.7473000000000001</v>
      </c>
      <c r="AA1965" s="61">
        <f t="array" ref="AA1965">INDEX($AT$11:$AV$66,MATCH($C1965&amp;$G1965,$AO$11:$AO$66&amp;$AP$11:$AP$66,0),COUNTIF($AT$10:$AV$10,"&lt;"&amp;Z1965)+1)</f>
        <v>8.0000000000000004E-4</v>
      </c>
      <c r="AB1965" s="111">
        <f t="shared" si="454"/>
        <v>2.6390468245269454</v>
      </c>
      <c r="AC1965" s="121">
        <f t="array" ref="AC1965">INDEX($AW$11:$BA$66,MATCH($C1965&amp;$G1965,$AO$11:$AO$66&amp;$AP$11:$AP$66,0),COUNTIF($AW$10:$BA$10,"&lt;"&amp;Z1965)+1)</f>
        <v>2.5000000000000001E-4</v>
      </c>
      <c r="AD1965" s="62">
        <v>2.7021000000000002</v>
      </c>
      <c r="AE1965" s="61">
        <f t="array" ref="AE1965">INDEX($AT$11:$AV$66,MATCH($C1965&amp;$G1965,$AO$11:$AO$66&amp;$AP$11:$AP$66,0),COUNTIF($AT$10:$AV$10,"&lt;"&amp;AD1965)+1)</f>
        <v>8.0000000000000004E-4</v>
      </c>
      <c r="AF1965" s="111">
        <f t="shared" si="455"/>
        <v>2.6299312163512969</v>
      </c>
      <c r="AG1965" s="121">
        <f t="array" ref="AG1965">INDEX($AW$11:$BA$66,MATCH($C1965&amp;$G1965,$AO$11:$AO$66&amp;$AP$11:$AP$66,0),COUNTIF($AW$10:$BA$10,"&lt;"&amp;AD1965)+1)</f>
        <v>2.5000000000000001E-4</v>
      </c>
    </row>
    <row r="1966" spans="2:33" ht="12.75" customHeight="1" x14ac:dyDescent="0.3">
      <c r="B1966" s="81" t="str">
        <f t="shared" si="443"/>
        <v>2 3/4-6 UN</v>
      </c>
      <c r="C1966" s="71" t="s">
        <v>498</v>
      </c>
      <c r="D1966" s="71"/>
      <c r="E1966" s="79" t="s">
        <v>604</v>
      </c>
      <c r="F1966" s="82" t="s">
        <v>700</v>
      </c>
      <c r="G1966" s="58">
        <v>6</v>
      </c>
      <c r="H1966" s="71" t="s">
        <v>521</v>
      </c>
      <c r="I1966" s="71" t="s">
        <v>661</v>
      </c>
      <c r="J1966" s="71" t="s">
        <v>588</v>
      </c>
      <c r="K1966" s="71" t="s">
        <v>600</v>
      </c>
      <c r="L1966" s="85">
        <f t="shared" si="444"/>
        <v>69.849999999999994</v>
      </c>
      <c r="M1966" s="85">
        <f t="shared" si="445"/>
        <v>4.2332999999999998</v>
      </c>
      <c r="N1966" s="71">
        <v>60</v>
      </c>
      <c r="O1966" s="100">
        <f t="shared" si="446"/>
        <v>68.760300000000001</v>
      </c>
      <c r="P1966" s="85">
        <f t="shared" si="447"/>
        <v>0</v>
      </c>
      <c r="Q1966" s="58">
        <f t="shared" si="448"/>
        <v>20.3</v>
      </c>
      <c r="R1966" s="100">
        <f t="shared" si="449"/>
        <v>66.927300000000002</v>
      </c>
      <c r="S1966" s="85">
        <f t="shared" si="450"/>
        <v>0</v>
      </c>
      <c r="T1966" s="58">
        <f t="shared" si="451"/>
        <v>6.4</v>
      </c>
      <c r="U1966" s="58">
        <f t="shared" si="452"/>
        <v>7.6</v>
      </c>
      <c r="V1966" s="58">
        <f t="array" ref="V1966">INDEX(AS$11:AS$66,MATCH(C1966&amp;G1966,AO$11:AO$66&amp;AP$11:AP$66,0),0)</f>
        <v>5</v>
      </c>
      <c r="X1966" s="120">
        <f t="shared" si="453"/>
        <v>0.16666666666666666</v>
      </c>
      <c r="Y1966" s="61">
        <f t="array" ref="Y1966">INDEX($AQ$11:$AR$66,MATCH($C1966&amp;$G1966,$AO$11:$AO$66&amp;$AP$11:$AP$66,0),COUNTIF($AQ$10:$AR$10,"&lt;"&amp;Z1966)+1)</f>
        <v>2.9999999999999997E-4</v>
      </c>
      <c r="Z1966" s="61">
        <f>INDEX(AJ$11:AJ$92,MATCH(F1966,AI$11:AI$92,0))</f>
        <v>2.75</v>
      </c>
      <c r="AA1966" s="61">
        <f t="array" ref="AA1966">INDEX($AT$11:$AV$66,MATCH($C1966&amp;$G1966,$AO$11:$AO$66&amp;$AP$11:$AP$66,0),COUNTIF($AT$10:$AV$10,"&lt;"&amp;Z1966)+1)</f>
        <v>8.0000000000000004E-4</v>
      </c>
      <c r="AB1966" s="111">
        <f t="shared" si="454"/>
        <v>2.6417468245269453</v>
      </c>
      <c r="AC1966" s="121">
        <f t="array" ref="AC1966">INDEX($AW$11:$BA$66,MATCH($C1966&amp;$G1966,$AO$11:$AO$66&amp;$AP$11:$AP$66,0),COUNTIF($AW$10:$BA$10,"&lt;"&amp;Z1966)+1)</f>
        <v>2.5000000000000001E-4</v>
      </c>
      <c r="AD1966" s="62">
        <v>2.7071000000000001</v>
      </c>
      <c r="AE1966" s="61">
        <f t="array" ref="AE1966">INDEX($AT$11:$AV$66,MATCH($C1966&amp;$G1966,$AO$11:$AO$66&amp;$AP$11:$AP$66,0),COUNTIF($AT$10:$AV$10,"&lt;"&amp;AD1966)+1)</f>
        <v>8.0000000000000004E-4</v>
      </c>
      <c r="AF1966" s="111">
        <f t="shared" si="455"/>
        <v>2.6349312163512968</v>
      </c>
      <c r="AG1966" s="121">
        <f t="array" ref="AG1966">INDEX($AW$11:$BA$66,MATCH($C1966&amp;$G1966,$AO$11:$AO$66&amp;$AP$11:$AP$66,0),COUNTIF($AW$10:$BA$10,"&lt;"&amp;AD1966)+1)</f>
        <v>2.5000000000000001E-4</v>
      </c>
    </row>
    <row r="1967" spans="2:33" ht="12.75" customHeight="1" x14ac:dyDescent="0.3">
      <c r="B1967" s="81" t="str">
        <f t="shared" si="443"/>
        <v>2 3/4-8 UN</v>
      </c>
      <c r="C1967" s="71" t="s">
        <v>498</v>
      </c>
      <c r="D1967" s="71"/>
      <c r="E1967" s="79" t="s">
        <v>604</v>
      </c>
      <c r="F1967" s="82" t="s">
        <v>700</v>
      </c>
      <c r="G1967" s="58">
        <v>8</v>
      </c>
      <c r="H1967" s="71" t="s">
        <v>521</v>
      </c>
      <c r="I1967" s="71" t="s">
        <v>660</v>
      </c>
      <c r="J1967" s="71" t="s">
        <v>588</v>
      </c>
      <c r="K1967" s="71" t="s">
        <v>600</v>
      </c>
      <c r="L1967" s="85">
        <f t="shared" si="444"/>
        <v>69.786500000000004</v>
      </c>
      <c r="M1967" s="85">
        <f t="shared" si="445"/>
        <v>3.1749999999999998</v>
      </c>
      <c r="N1967" s="71">
        <v>60</v>
      </c>
      <c r="O1967" s="100">
        <f t="shared" si="446"/>
        <v>68.887299999999996</v>
      </c>
      <c r="P1967" s="85">
        <f t="shared" si="447"/>
        <v>0</v>
      </c>
      <c r="Q1967" s="58">
        <f t="shared" si="448"/>
        <v>17.8</v>
      </c>
      <c r="R1967" s="100">
        <f t="shared" si="449"/>
        <v>67.512500000000003</v>
      </c>
      <c r="S1967" s="85">
        <f t="shared" si="450"/>
        <v>0</v>
      </c>
      <c r="T1967" s="58">
        <f t="shared" si="451"/>
        <v>6.4</v>
      </c>
      <c r="U1967" s="58">
        <f t="shared" si="452"/>
        <v>6.4</v>
      </c>
      <c r="V1967" s="58">
        <f t="array" ref="V1967">INDEX(AS$11:AS$66,MATCH(C1967&amp;G1967,AO$11:AO$66&amp;AP$11:AP$66,0),0)</f>
        <v>5</v>
      </c>
      <c r="X1967" s="120">
        <f t="shared" si="453"/>
        <v>0.125</v>
      </c>
      <c r="Y1967" s="61">
        <f t="array" ref="Y1967">INDEX($AQ$11:$AR$66,MATCH($C1967&amp;$G1967,$AO$11:$AO$66&amp;$AP$11:$AP$66,0),COUNTIF($AQ$10:$AR$10,"&lt;"&amp;Z1967)+1)</f>
        <v>2.5000000000000001E-4</v>
      </c>
      <c r="Z1967" s="123">
        <v>2.7475000000000001</v>
      </c>
      <c r="AA1967" s="61">
        <f t="array" ref="AA1967">INDEX($AT$11:$AV$66,MATCH($C1967&amp;$G1967,$AO$11:$AO$66&amp;$AP$11:$AP$66,0),COUNTIF($AT$10:$AV$10,"&lt;"&amp;Z1967)+1)</f>
        <v>6.9999999999999999E-4</v>
      </c>
      <c r="AB1967" s="111">
        <f t="shared" si="454"/>
        <v>2.6663101183952089</v>
      </c>
      <c r="AC1967" s="121">
        <f t="array" ref="AC1967">INDEX($AW$11:$BA$66,MATCH($C1967&amp;$G1967,$AO$11:$AO$66&amp;$AP$11:$AP$66,0),COUNTIF($AW$10:$BA$10,"&lt;"&amp;Z1967)+1)</f>
        <v>2.5000000000000001E-4</v>
      </c>
      <c r="AD1967" s="62">
        <v>2.7121</v>
      </c>
      <c r="AE1967" s="61">
        <f t="array" ref="AE1967">INDEX($AT$11:$AV$66,MATCH($C1967&amp;$G1967,$AO$11:$AO$66&amp;$AP$11:$AP$66,0),COUNTIF($AT$10:$AV$10,"&lt;"&amp;AD1967)+1)</f>
        <v>6.9999999999999999E-4</v>
      </c>
      <c r="AF1967" s="111">
        <f t="shared" si="455"/>
        <v>2.6579734122634724</v>
      </c>
      <c r="AG1967" s="121">
        <f t="array" ref="AG1967">INDEX($AW$11:$BA$66,MATCH($C1967&amp;$G1967,$AO$11:$AO$66&amp;$AP$11:$AP$66,0),COUNTIF($AW$10:$BA$10,"&lt;"&amp;AD1967)+1)</f>
        <v>2.5000000000000001E-4</v>
      </c>
    </row>
    <row r="1968" spans="2:33" ht="12.75" customHeight="1" x14ac:dyDescent="0.3">
      <c r="B1968" s="81" t="str">
        <f t="shared" si="443"/>
        <v>2 3/4-8 UN</v>
      </c>
      <c r="C1968" s="71" t="s">
        <v>498</v>
      </c>
      <c r="D1968" s="71"/>
      <c r="E1968" s="79" t="s">
        <v>604</v>
      </c>
      <c r="F1968" s="82" t="s">
        <v>700</v>
      </c>
      <c r="G1968" s="58">
        <v>8</v>
      </c>
      <c r="H1968" s="71" t="s">
        <v>521</v>
      </c>
      <c r="I1968" s="71" t="s">
        <v>661</v>
      </c>
      <c r="J1968" s="71" t="s">
        <v>588</v>
      </c>
      <c r="K1968" s="71" t="s">
        <v>600</v>
      </c>
      <c r="L1968" s="85">
        <f t="shared" si="444"/>
        <v>69.849999999999994</v>
      </c>
      <c r="M1968" s="85">
        <f t="shared" si="445"/>
        <v>3.1749999999999998</v>
      </c>
      <c r="N1968" s="71">
        <v>60</v>
      </c>
      <c r="O1968" s="100">
        <f t="shared" si="446"/>
        <v>69.004199999999997</v>
      </c>
      <c r="P1968" s="85">
        <f t="shared" si="447"/>
        <v>0</v>
      </c>
      <c r="Q1968" s="58">
        <f t="shared" si="448"/>
        <v>17.8</v>
      </c>
      <c r="R1968" s="100">
        <f t="shared" si="449"/>
        <v>67.629400000000004</v>
      </c>
      <c r="S1968" s="85">
        <f t="shared" si="450"/>
        <v>0</v>
      </c>
      <c r="T1968" s="58">
        <f t="shared" si="451"/>
        <v>6.4</v>
      </c>
      <c r="U1968" s="58">
        <f t="shared" si="452"/>
        <v>6.4</v>
      </c>
      <c r="V1968" s="58">
        <f t="array" ref="V1968">INDEX(AS$11:AS$66,MATCH(C1968&amp;G1968,AO$11:AO$66&amp;AP$11:AP$66,0),0)</f>
        <v>5</v>
      </c>
      <c r="X1968" s="120">
        <f t="shared" si="453"/>
        <v>0.125</v>
      </c>
      <c r="Y1968" s="61">
        <f t="array" ref="Y1968">INDEX($AQ$11:$AR$66,MATCH($C1968&amp;$G1968,$AO$11:$AO$66&amp;$AP$11:$AP$66,0),COUNTIF($AQ$10:$AR$10,"&lt;"&amp;Z1968)+1)</f>
        <v>2.5000000000000001E-4</v>
      </c>
      <c r="Z1968" s="61">
        <f>INDEX(AJ$11:AJ$92,MATCH(F1968,AI$11:AI$92,0))</f>
        <v>2.75</v>
      </c>
      <c r="AA1968" s="61">
        <f t="array" ref="AA1968">INDEX($AT$11:$AV$66,MATCH($C1968&amp;$G1968,$AO$11:$AO$66&amp;$AP$11:$AP$66,0),COUNTIF($AT$10:$AV$10,"&lt;"&amp;Z1968)+1)</f>
        <v>6.9999999999999999E-4</v>
      </c>
      <c r="AB1968" s="111">
        <f t="shared" si="454"/>
        <v>2.6688101183952089</v>
      </c>
      <c r="AC1968" s="121">
        <f t="array" ref="AC1968">INDEX($AW$11:$BA$66,MATCH($C1968&amp;$G1968,$AO$11:$AO$66&amp;$AP$11:$AP$66,0),COUNTIF($AW$10:$BA$10,"&lt;"&amp;Z1968)+1)</f>
        <v>2.5000000000000001E-4</v>
      </c>
      <c r="AD1968" s="62">
        <v>2.7166999999999999</v>
      </c>
      <c r="AE1968" s="61">
        <f t="array" ref="AE1968">INDEX($AT$11:$AV$66,MATCH($C1968&amp;$G1968,$AO$11:$AO$66&amp;$AP$11:$AP$66,0),COUNTIF($AT$10:$AV$10,"&lt;"&amp;AD1968)+1)</f>
        <v>6.9999999999999999E-4</v>
      </c>
      <c r="AF1968" s="111">
        <f t="shared" si="455"/>
        <v>2.6625734122634723</v>
      </c>
      <c r="AG1968" s="121">
        <f t="array" ref="AG1968">INDEX($AW$11:$BA$66,MATCH($C1968&amp;$G1968,$AO$11:$AO$66&amp;$AP$11:$AP$66,0),COUNTIF($AW$10:$BA$10,"&lt;"&amp;AD1968)+1)</f>
        <v>2.5000000000000001E-4</v>
      </c>
    </row>
    <row r="1969" spans="2:33" ht="12.75" customHeight="1" x14ac:dyDescent="0.3">
      <c r="B1969" s="81" t="str">
        <f t="shared" si="443"/>
        <v>2 3/4-12 UN</v>
      </c>
      <c r="C1969" s="71" t="s">
        <v>498</v>
      </c>
      <c r="D1969" s="71"/>
      <c r="E1969" s="79" t="s">
        <v>604</v>
      </c>
      <c r="F1969" s="82" t="s">
        <v>700</v>
      </c>
      <c r="G1969" s="58">
        <v>12</v>
      </c>
      <c r="H1969" s="71" t="s">
        <v>521</v>
      </c>
      <c r="I1969" s="71" t="s">
        <v>660</v>
      </c>
      <c r="J1969" s="71" t="s">
        <v>588</v>
      </c>
      <c r="K1969" s="71" t="s">
        <v>600</v>
      </c>
      <c r="L1969" s="85">
        <f t="shared" si="444"/>
        <v>69.801699999999997</v>
      </c>
      <c r="M1969" s="85">
        <f t="shared" si="445"/>
        <v>2.1166999999999998</v>
      </c>
      <c r="N1969" s="71">
        <v>60</v>
      </c>
      <c r="O1969" s="100">
        <f t="shared" si="446"/>
        <v>69.187100000000001</v>
      </c>
      <c r="P1969" s="85">
        <f t="shared" si="447"/>
        <v>0</v>
      </c>
      <c r="Q1969" s="58">
        <f t="shared" si="448"/>
        <v>15.2</v>
      </c>
      <c r="R1969" s="100">
        <f t="shared" si="449"/>
        <v>68.270499999999998</v>
      </c>
      <c r="S1969" s="85">
        <f t="shared" si="450"/>
        <v>0</v>
      </c>
      <c r="T1969" s="58">
        <f t="shared" si="451"/>
        <v>6.4</v>
      </c>
      <c r="U1969" s="58">
        <f t="shared" si="452"/>
        <v>5.0999999999999996</v>
      </c>
      <c r="V1969" s="58">
        <f t="array" ref="V1969">INDEX(AS$11:AS$66,MATCH(C1969&amp;G1969,AO$11:AO$66&amp;AP$11:AP$66,0),0)</f>
        <v>6</v>
      </c>
      <c r="X1969" s="120">
        <f t="shared" si="453"/>
        <v>8.3333333333333329E-2</v>
      </c>
      <c r="Y1969" s="61">
        <f t="array" ref="Y1969">INDEX($AQ$11:$AR$66,MATCH($C1969&amp;$G1969,$AO$11:$AO$66&amp;$AP$11:$AP$66,0),COUNTIF($AQ$10:$AR$10,"&lt;"&amp;Z1969)+1)</f>
        <v>2.0000000000000001E-4</v>
      </c>
      <c r="Z1969" s="123">
        <v>2.7481</v>
      </c>
      <c r="AA1969" s="61">
        <f t="array" ref="AA1969">INDEX($AT$11:$AV$66,MATCH($C1969&amp;$G1969,$AO$11:$AO$66&amp;$AP$11:$AP$66,0),COUNTIF($AT$10:$AV$10,"&lt;"&amp;Z1969)+1)</f>
        <v>5.9999999999999995E-4</v>
      </c>
      <c r="AB1969" s="111">
        <f t="shared" si="454"/>
        <v>2.6939734122634724</v>
      </c>
      <c r="AC1969" s="121">
        <f t="array" ref="AC1969">INDEX($AW$11:$BA$66,MATCH($C1969&amp;$G1969,$AO$11:$AO$66&amp;$AP$11:$AP$66,0),COUNTIF($AW$10:$BA$10,"&lt;"&amp;Z1969)+1)</f>
        <v>2.5000000000000001E-4</v>
      </c>
      <c r="AD1969" s="62">
        <v>2.7239</v>
      </c>
      <c r="AE1969" s="61">
        <f t="array" ref="AE1969">INDEX($AT$11:$AV$66,MATCH($C1969&amp;$G1969,$AO$11:$AO$66&amp;$AP$11:$AP$66,0),COUNTIF($AT$10:$AV$10,"&lt;"&amp;AD1969)+1)</f>
        <v>5.9999999999999995E-4</v>
      </c>
      <c r="AF1969" s="111">
        <f t="shared" si="455"/>
        <v>2.6878156081756486</v>
      </c>
      <c r="AG1969" s="121">
        <f t="array" ref="AG1969">INDEX($AW$11:$BA$66,MATCH($C1969&amp;$G1969,$AO$11:$AO$66&amp;$AP$11:$AP$66,0),COUNTIF($AW$10:$BA$10,"&lt;"&amp;AD1969)+1)</f>
        <v>2.5000000000000001E-4</v>
      </c>
    </row>
    <row r="1970" spans="2:33" ht="12.75" customHeight="1" x14ac:dyDescent="0.3">
      <c r="B1970" s="81" t="str">
        <f t="shared" si="443"/>
        <v>2 3/4-12 UN</v>
      </c>
      <c r="C1970" s="71" t="s">
        <v>498</v>
      </c>
      <c r="D1970" s="71"/>
      <c r="E1970" s="79" t="s">
        <v>604</v>
      </c>
      <c r="F1970" s="82" t="s">
        <v>700</v>
      </c>
      <c r="G1970" s="58">
        <v>12</v>
      </c>
      <c r="H1970" s="71" t="s">
        <v>521</v>
      </c>
      <c r="I1970" s="71" t="s">
        <v>661</v>
      </c>
      <c r="J1970" s="71" t="s">
        <v>588</v>
      </c>
      <c r="K1970" s="71" t="s">
        <v>600</v>
      </c>
      <c r="L1970" s="85">
        <f t="shared" si="444"/>
        <v>69.849999999999994</v>
      </c>
      <c r="M1970" s="85">
        <f t="shared" si="445"/>
        <v>2.1166999999999998</v>
      </c>
      <c r="N1970" s="71">
        <v>60</v>
      </c>
      <c r="O1970" s="100">
        <f t="shared" si="446"/>
        <v>69.275999999999996</v>
      </c>
      <c r="P1970" s="85">
        <f t="shared" si="447"/>
        <v>0</v>
      </c>
      <c r="Q1970" s="58">
        <f t="shared" si="448"/>
        <v>15.2</v>
      </c>
      <c r="R1970" s="100">
        <f t="shared" si="449"/>
        <v>68.359399999999994</v>
      </c>
      <c r="S1970" s="85">
        <f t="shared" si="450"/>
        <v>0</v>
      </c>
      <c r="T1970" s="58">
        <f t="shared" si="451"/>
        <v>6.4</v>
      </c>
      <c r="U1970" s="58">
        <f t="shared" si="452"/>
        <v>5.0999999999999996</v>
      </c>
      <c r="V1970" s="58">
        <f t="array" ref="V1970">INDEX(AS$11:AS$66,MATCH(C1970&amp;G1970,AO$11:AO$66&amp;AP$11:AP$66,0),0)</f>
        <v>6</v>
      </c>
      <c r="X1970" s="120">
        <f t="shared" si="453"/>
        <v>8.3333333333333329E-2</v>
      </c>
      <c r="Y1970" s="61">
        <f t="array" ref="Y1970">INDEX($AQ$11:$AR$66,MATCH($C1970&amp;$G1970,$AO$11:$AO$66&amp;$AP$11:$AP$66,0),COUNTIF($AQ$10:$AR$10,"&lt;"&amp;Z1970)+1)</f>
        <v>2.0000000000000001E-4</v>
      </c>
      <c r="Z1970" s="61">
        <f>INDEX(AJ$11:AJ$92,MATCH(F1970,AI$11:AI$92,0))</f>
        <v>2.75</v>
      </c>
      <c r="AA1970" s="61">
        <f t="array" ref="AA1970">INDEX($AT$11:$AV$66,MATCH($C1970&amp;$G1970,$AO$11:$AO$66&amp;$AP$11:$AP$66,0),COUNTIF($AT$10:$AV$10,"&lt;"&amp;Z1970)+1)</f>
        <v>5.9999999999999995E-4</v>
      </c>
      <c r="AB1970" s="111">
        <f t="shared" si="454"/>
        <v>2.6958734122634724</v>
      </c>
      <c r="AC1970" s="121">
        <f t="array" ref="AC1970">INDEX($AW$11:$BA$66,MATCH($C1970&amp;$G1970,$AO$11:$AO$66&amp;$AP$11:$AP$66,0),COUNTIF($AW$10:$BA$10,"&lt;"&amp;Z1970)+1)</f>
        <v>2.5000000000000001E-4</v>
      </c>
      <c r="AD1970" s="62">
        <v>2.7273999999999998</v>
      </c>
      <c r="AE1970" s="61">
        <f t="array" ref="AE1970">INDEX($AT$11:$AV$66,MATCH($C1970&amp;$G1970,$AO$11:$AO$66&amp;$AP$11:$AP$66,0),COUNTIF($AT$10:$AV$10,"&lt;"&amp;AD1970)+1)</f>
        <v>5.9999999999999995E-4</v>
      </c>
      <c r="AF1970" s="111">
        <f t="shared" si="455"/>
        <v>2.6913156081756484</v>
      </c>
      <c r="AG1970" s="121">
        <f t="array" ref="AG1970">INDEX($AW$11:$BA$66,MATCH($C1970&amp;$G1970,$AO$11:$AO$66&amp;$AP$11:$AP$66,0),COUNTIF($AW$10:$BA$10,"&lt;"&amp;AD1970)+1)</f>
        <v>2.5000000000000001E-4</v>
      </c>
    </row>
    <row r="1971" spans="2:33" ht="12.75" customHeight="1" x14ac:dyDescent="0.3">
      <c r="B1971" s="81" t="str">
        <f t="shared" si="443"/>
        <v>2 3/4-16 UN</v>
      </c>
      <c r="C1971" s="71" t="s">
        <v>498</v>
      </c>
      <c r="D1971" s="71"/>
      <c r="E1971" s="79" t="s">
        <v>604</v>
      </c>
      <c r="F1971" s="82" t="s">
        <v>700</v>
      </c>
      <c r="G1971" s="58">
        <v>16</v>
      </c>
      <c r="H1971" s="71" t="s">
        <v>521</v>
      </c>
      <c r="I1971" s="71" t="s">
        <v>660</v>
      </c>
      <c r="J1971" s="71" t="s">
        <v>588</v>
      </c>
      <c r="K1971" s="71" t="s">
        <v>600</v>
      </c>
      <c r="L1971" s="85">
        <f t="shared" si="444"/>
        <v>69.806799999999996</v>
      </c>
      <c r="M1971" s="85">
        <f t="shared" si="445"/>
        <v>1.5874999999999999</v>
      </c>
      <c r="N1971" s="71">
        <v>60</v>
      </c>
      <c r="O1971" s="100">
        <f t="shared" si="446"/>
        <v>69.324200000000005</v>
      </c>
      <c r="P1971" s="85">
        <f t="shared" si="447"/>
        <v>0</v>
      </c>
      <c r="Q1971" s="58">
        <f t="shared" si="448"/>
        <v>15.2</v>
      </c>
      <c r="R1971" s="100">
        <f t="shared" si="449"/>
        <v>68.636799999999994</v>
      </c>
      <c r="S1971" s="85">
        <f t="shared" si="450"/>
        <v>0</v>
      </c>
      <c r="T1971" s="58">
        <f t="shared" si="451"/>
        <v>6.4</v>
      </c>
      <c r="U1971" s="58">
        <f t="shared" si="452"/>
        <v>3.8</v>
      </c>
      <c r="V1971" s="58">
        <f t="array" ref="V1971">INDEX(AS$11:AS$66,MATCH(C1971&amp;G1971,AO$11:AO$66&amp;AP$11:AP$66,0),0)</f>
        <v>8</v>
      </c>
      <c r="X1971" s="120">
        <f t="shared" si="453"/>
        <v>6.25E-2</v>
      </c>
      <c r="Y1971" s="61">
        <f t="array" ref="Y1971">INDEX($AQ$11:$AR$66,MATCH($C1971&amp;$G1971,$AO$11:$AO$66&amp;$AP$11:$AP$66,0),COUNTIF($AQ$10:$AR$10,"&lt;"&amp;Z1971)+1)</f>
        <v>1.4999999999999999E-4</v>
      </c>
      <c r="Z1971" s="123">
        <v>2.7483</v>
      </c>
      <c r="AA1971" s="61">
        <f t="array" ref="AA1971">INDEX($AT$11:$AV$66,MATCH($C1971&amp;$G1971,$AO$11:$AO$66&amp;$AP$11:$AP$66,0),COUNTIF($AT$10:$AV$10,"&lt;"&amp;Z1971)+1)</f>
        <v>5.9999999999999995E-4</v>
      </c>
      <c r="AB1971" s="111">
        <f t="shared" si="454"/>
        <v>2.7077050591976044</v>
      </c>
      <c r="AC1971" s="121">
        <f t="array" ref="AC1971">INDEX($AW$11:$BA$66,MATCH($C1971&amp;$G1971,$AO$11:$AO$66&amp;$AP$11:$AP$66,0),COUNTIF($AW$10:$BA$10,"&lt;"&amp;Z1971)+1)</f>
        <v>2.5000000000000001E-4</v>
      </c>
      <c r="AD1971" s="62">
        <v>2.7292999999999998</v>
      </c>
      <c r="AE1971" s="61">
        <f t="array" ref="AE1971">INDEX($AT$11:$AV$66,MATCH($C1971&amp;$G1971,$AO$11:$AO$66&amp;$AP$11:$AP$66,0),COUNTIF($AT$10:$AV$10,"&lt;"&amp;AD1971)+1)</f>
        <v>5.9999999999999995E-4</v>
      </c>
      <c r="AF1971" s="111">
        <f t="shared" si="455"/>
        <v>2.7022367061317363</v>
      </c>
      <c r="AG1971" s="121">
        <f t="array" ref="AG1971">INDEX($AW$11:$BA$66,MATCH($C1971&amp;$G1971,$AO$11:$AO$66&amp;$AP$11:$AP$66,0),COUNTIF($AW$10:$BA$10,"&lt;"&amp;AD1971)+1)</f>
        <v>2.5000000000000001E-4</v>
      </c>
    </row>
    <row r="1972" spans="2:33" ht="12.75" customHeight="1" x14ac:dyDescent="0.3">
      <c r="B1972" s="81" t="str">
        <f t="shared" si="443"/>
        <v>2 3/4-16 UN</v>
      </c>
      <c r="C1972" s="71" t="s">
        <v>498</v>
      </c>
      <c r="D1972" s="71"/>
      <c r="E1972" s="79" t="s">
        <v>604</v>
      </c>
      <c r="F1972" s="82" t="s">
        <v>700</v>
      </c>
      <c r="G1972" s="58">
        <v>16</v>
      </c>
      <c r="H1972" s="71" t="s">
        <v>521</v>
      </c>
      <c r="I1972" s="71" t="s">
        <v>661</v>
      </c>
      <c r="J1972" s="71" t="s">
        <v>588</v>
      </c>
      <c r="K1972" s="71" t="s">
        <v>600</v>
      </c>
      <c r="L1972" s="85">
        <f t="shared" si="444"/>
        <v>69.849999999999994</v>
      </c>
      <c r="M1972" s="85">
        <f t="shared" si="445"/>
        <v>1.5874999999999999</v>
      </c>
      <c r="N1972" s="71">
        <v>60</v>
      </c>
      <c r="O1972" s="100">
        <f t="shared" si="446"/>
        <v>69.403000000000006</v>
      </c>
      <c r="P1972" s="85">
        <f t="shared" si="447"/>
        <v>0</v>
      </c>
      <c r="Q1972" s="58">
        <f t="shared" si="448"/>
        <v>15.2</v>
      </c>
      <c r="R1972" s="100">
        <f t="shared" si="449"/>
        <v>68.715599999999995</v>
      </c>
      <c r="S1972" s="85">
        <f t="shared" si="450"/>
        <v>0</v>
      </c>
      <c r="T1972" s="58">
        <f t="shared" si="451"/>
        <v>6.4</v>
      </c>
      <c r="U1972" s="58">
        <f t="shared" si="452"/>
        <v>3.8</v>
      </c>
      <c r="V1972" s="58">
        <f t="array" ref="V1972">INDEX(AS$11:AS$66,MATCH(C1972&amp;G1972,AO$11:AO$66&amp;AP$11:AP$66,0),0)</f>
        <v>8</v>
      </c>
      <c r="X1972" s="120">
        <f t="shared" si="453"/>
        <v>6.25E-2</v>
      </c>
      <c r="Y1972" s="61">
        <f t="array" ref="Y1972">INDEX($AQ$11:$AR$66,MATCH($C1972&amp;$G1972,$AO$11:$AO$66&amp;$AP$11:$AP$66,0),COUNTIF($AQ$10:$AR$10,"&lt;"&amp;Z1972)+1)</f>
        <v>1.4999999999999999E-4</v>
      </c>
      <c r="Z1972" s="61">
        <f>INDEX(AJ$11:AJ$92,MATCH(F1972,AI$11:AI$92,0))</f>
        <v>2.75</v>
      </c>
      <c r="AA1972" s="61">
        <f t="array" ref="AA1972">INDEX($AT$11:$AV$66,MATCH($C1972&amp;$G1972,$AO$11:$AO$66&amp;$AP$11:$AP$66,0),COUNTIF($AT$10:$AV$10,"&lt;"&amp;Z1972)+1)</f>
        <v>5.9999999999999995E-4</v>
      </c>
      <c r="AB1972" s="111">
        <f t="shared" si="454"/>
        <v>2.7094050591976044</v>
      </c>
      <c r="AC1972" s="121">
        <f t="array" ref="AC1972">INDEX($AW$11:$BA$66,MATCH($C1972&amp;$G1972,$AO$11:$AO$66&amp;$AP$11:$AP$66,0),COUNTIF($AW$10:$BA$10,"&lt;"&amp;Z1972)+1)</f>
        <v>2.5000000000000001E-4</v>
      </c>
      <c r="AD1972" s="62">
        <v>2.7324000000000002</v>
      </c>
      <c r="AE1972" s="61">
        <f t="array" ref="AE1972">INDEX($AT$11:$AV$66,MATCH($C1972&amp;$G1972,$AO$11:$AO$66&amp;$AP$11:$AP$66,0),COUNTIF($AT$10:$AV$10,"&lt;"&amp;AD1972)+1)</f>
        <v>5.9999999999999995E-4</v>
      </c>
      <c r="AF1972" s="111">
        <f t="shared" si="455"/>
        <v>2.7053367061317366</v>
      </c>
      <c r="AG1972" s="121">
        <f t="array" ref="AG1972">INDEX($AW$11:$BA$66,MATCH($C1972&amp;$G1972,$AO$11:$AO$66&amp;$AP$11:$AP$66,0),COUNTIF($AW$10:$BA$10,"&lt;"&amp;AD1972)+1)</f>
        <v>2.5000000000000001E-4</v>
      </c>
    </row>
    <row r="1973" spans="2:33" ht="12.75" customHeight="1" x14ac:dyDescent="0.3">
      <c r="B1973" s="81" t="str">
        <f t="shared" si="443"/>
        <v>2 3/4-20 UN</v>
      </c>
      <c r="C1973" s="71" t="s">
        <v>498</v>
      </c>
      <c r="D1973" s="71"/>
      <c r="E1973" s="79" t="s">
        <v>604</v>
      </c>
      <c r="F1973" s="82" t="s">
        <v>700</v>
      </c>
      <c r="G1973" s="58">
        <v>20</v>
      </c>
      <c r="H1973" s="71" t="s">
        <v>521</v>
      </c>
      <c r="I1973" s="71" t="s">
        <v>660</v>
      </c>
      <c r="J1973" s="71" t="s">
        <v>588</v>
      </c>
      <c r="K1973" s="71" t="s">
        <v>600</v>
      </c>
      <c r="L1973" s="85">
        <f t="shared" si="444"/>
        <v>69.811899999999994</v>
      </c>
      <c r="M1973" s="85">
        <f t="shared" si="445"/>
        <v>1.27</v>
      </c>
      <c r="N1973" s="71">
        <v>60</v>
      </c>
      <c r="O1973" s="100">
        <f t="shared" si="446"/>
        <v>69.408000000000001</v>
      </c>
      <c r="P1973" s="85">
        <f t="shared" si="447"/>
        <v>0</v>
      </c>
      <c r="Q1973" s="58">
        <f t="shared" si="448"/>
        <v>12.7</v>
      </c>
      <c r="R1973" s="100">
        <f t="shared" si="449"/>
        <v>68.858099999999993</v>
      </c>
      <c r="S1973" s="85">
        <f t="shared" si="450"/>
        <v>0</v>
      </c>
      <c r="T1973" s="58">
        <f t="shared" si="451"/>
        <v>5.0999999999999996</v>
      </c>
      <c r="U1973" s="58">
        <f t="shared" si="452"/>
        <v>3.8</v>
      </c>
      <c r="V1973" s="58">
        <f t="array" ref="V1973">INDEX(AS$11:AS$66,MATCH(C1973&amp;G1973,AO$11:AO$66&amp;AP$11:AP$66,0),0)</f>
        <v>8</v>
      </c>
      <c r="X1973" s="120">
        <f t="shared" si="453"/>
        <v>0.05</v>
      </c>
      <c r="Y1973" s="61">
        <f t="array" ref="Y1973">INDEX($AQ$11:$AR$66,MATCH($C1973&amp;$G1973,$AO$11:$AO$66&amp;$AP$11:$AP$66,0),COUNTIF($AQ$10:$AR$10,"&lt;"&amp;Z1973)+1)</f>
        <v>1.4999999999999999E-4</v>
      </c>
      <c r="Z1973" s="123">
        <v>2.7484999999999999</v>
      </c>
      <c r="AA1973" s="61">
        <f t="array" ref="AA1973">INDEX($AT$11:$AV$66,MATCH($C1973&amp;$G1973,$AO$11:$AO$66&amp;$AP$11:$AP$66,0),COUNTIF($AT$10:$AV$10,"&lt;"&amp;Z1973)+1)</f>
        <v>5.0000000000000001E-4</v>
      </c>
      <c r="AB1973" s="111">
        <f t="shared" si="454"/>
        <v>2.7160240473580837</v>
      </c>
      <c r="AC1973" s="121">
        <f t="array" ref="AC1973">INDEX($AW$11:$BA$66,MATCH($C1973&amp;$G1973,$AO$11:$AO$66&amp;$AP$11:$AP$66,0),COUNTIF($AW$10:$BA$10,"&lt;"&amp;Z1973)+1)</f>
        <v>2.0000000000000001E-4</v>
      </c>
      <c r="AD1973" s="62">
        <v>2.7326000000000001</v>
      </c>
      <c r="AE1973" s="61">
        <f t="array" ref="AE1973">INDEX($AT$11:$AV$66,MATCH($C1973&amp;$G1973,$AO$11:$AO$66&amp;$AP$11:$AP$66,0),COUNTIF($AT$10:$AV$10,"&lt;"&amp;AD1973)+1)</f>
        <v>5.0000000000000001E-4</v>
      </c>
      <c r="AF1973" s="111">
        <f t="shared" si="455"/>
        <v>2.7109493649053893</v>
      </c>
      <c r="AG1973" s="121">
        <f t="array" ref="AG1973">INDEX($AW$11:$BA$66,MATCH($C1973&amp;$G1973,$AO$11:$AO$66&amp;$AP$11:$AP$66,0),COUNTIF($AW$10:$BA$10,"&lt;"&amp;AD1973)+1)</f>
        <v>2.0000000000000001E-4</v>
      </c>
    </row>
    <row r="1974" spans="2:33" ht="12.75" customHeight="1" x14ac:dyDescent="0.3">
      <c r="B1974" s="81" t="str">
        <f t="shared" si="443"/>
        <v>2 3/4-20 UN</v>
      </c>
      <c r="C1974" s="71" t="s">
        <v>498</v>
      </c>
      <c r="D1974" s="71"/>
      <c r="E1974" s="79" t="s">
        <v>604</v>
      </c>
      <c r="F1974" s="82" t="s">
        <v>700</v>
      </c>
      <c r="G1974" s="58">
        <v>20</v>
      </c>
      <c r="H1974" s="71" t="s">
        <v>521</v>
      </c>
      <c r="I1974" s="71" t="s">
        <v>661</v>
      </c>
      <c r="J1974" s="71" t="s">
        <v>588</v>
      </c>
      <c r="K1974" s="71" t="s">
        <v>600</v>
      </c>
      <c r="L1974" s="85">
        <f t="shared" si="444"/>
        <v>69.849999999999994</v>
      </c>
      <c r="M1974" s="85">
        <f t="shared" si="445"/>
        <v>1.27</v>
      </c>
      <c r="N1974" s="71">
        <v>60</v>
      </c>
      <c r="O1974" s="100">
        <f t="shared" si="446"/>
        <v>69.479200000000006</v>
      </c>
      <c r="P1974" s="85">
        <f t="shared" si="447"/>
        <v>0</v>
      </c>
      <c r="Q1974" s="58">
        <f t="shared" si="448"/>
        <v>12.7</v>
      </c>
      <c r="R1974" s="100">
        <f t="shared" si="449"/>
        <v>68.929199999999994</v>
      </c>
      <c r="S1974" s="85">
        <f t="shared" si="450"/>
        <v>0</v>
      </c>
      <c r="T1974" s="58">
        <f t="shared" si="451"/>
        <v>5.0999999999999996</v>
      </c>
      <c r="U1974" s="58">
        <f t="shared" si="452"/>
        <v>3.8</v>
      </c>
      <c r="V1974" s="58">
        <f t="array" ref="V1974">INDEX(AS$11:AS$66,MATCH(C1974&amp;G1974,AO$11:AO$66&amp;AP$11:AP$66,0),0)</f>
        <v>8</v>
      </c>
      <c r="X1974" s="120">
        <f t="shared" si="453"/>
        <v>0.05</v>
      </c>
      <c r="Y1974" s="61">
        <f t="array" ref="Y1974">INDEX($AQ$11:$AR$66,MATCH($C1974&amp;$G1974,$AO$11:$AO$66&amp;$AP$11:$AP$66,0),COUNTIF($AQ$10:$AR$10,"&lt;"&amp;Z1974)+1)</f>
        <v>1.4999999999999999E-4</v>
      </c>
      <c r="Z1974" s="61">
        <f>INDEX(AJ$11:AJ$92,MATCH(F1974,AI$11:AI$92,0))</f>
        <v>2.75</v>
      </c>
      <c r="AA1974" s="61">
        <f t="array" ref="AA1974">INDEX($AT$11:$AV$66,MATCH($C1974&amp;$G1974,$AO$11:$AO$66&amp;$AP$11:$AP$66,0),COUNTIF($AT$10:$AV$10,"&lt;"&amp;Z1974)+1)</f>
        <v>5.0000000000000001E-4</v>
      </c>
      <c r="AB1974" s="111">
        <f t="shared" si="454"/>
        <v>2.7175240473580837</v>
      </c>
      <c r="AC1974" s="121">
        <f t="array" ref="AC1974">INDEX($AW$11:$BA$66,MATCH($C1974&amp;$G1974,$AO$11:$AO$66&amp;$AP$11:$AP$66,0),COUNTIF($AW$10:$BA$10,"&lt;"&amp;Z1974)+1)</f>
        <v>2.0000000000000001E-4</v>
      </c>
      <c r="AD1974" s="62">
        <v>2.7353999999999998</v>
      </c>
      <c r="AE1974" s="61">
        <f t="array" ref="AE1974">INDEX($AT$11:$AV$66,MATCH($C1974&amp;$G1974,$AO$11:$AO$66&amp;$AP$11:$AP$66,0),COUNTIF($AT$10:$AV$10,"&lt;"&amp;AD1974)+1)</f>
        <v>5.0000000000000001E-4</v>
      </c>
      <c r="AF1974" s="111">
        <f t="shared" si="455"/>
        <v>2.713749364905389</v>
      </c>
      <c r="AG1974" s="121">
        <f t="array" ref="AG1974">INDEX($AW$11:$BA$66,MATCH($C1974&amp;$G1974,$AO$11:$AO$66&amp;$AP$11:$AP$66,0),COUNTIF($AW$10:$BA$10,"&lt;"&amp;AD1974)+1)</f>
        <v>2.0000000000000001E-4</v>
      </c>
    </row>
    <row r="1975" spans="2:33" ht="12.75" customHeight="1" x14ac:dyDescent="0.3">
      <c r="B1975" s="81" t="str">
        <f t="shared" si="443"/>
        <v>2 7/8-6 UN</v>
      </c>
      <c r="C1975" s="71" t="s">
        <v>498</v>
      </c>
      <c r="D1975" s="71"/>
      <c r="E1975" s="79" t="s">
        <v>604</v>
      </c>
      <c r="F1975" s="82" t="s">
        <v>701</v>
      </c>
      <c r="G1975" s="58">
        <v>6</v>
      </c>
      <c r="H1975" s="71" t="s">
        <v>521</v>
      </c>
      <c r="I1975" s="71" t="s">
        <v>660</v>
      </c>
      <c r="J1975" s="71" t="s">
        <v>588</v>
      </c>
      <c r="K1975" s="71" t="s">
        <v>600</v>
      </c>
      <c r="L1975" s="85">
        <f t="shared" si="444"/>
        <v>72.953900000000004</v>
      </c>
      <c r="M1975" s="85">
        <f t="shared" si="445"/>
        <v>4.2332999999999998</v>
      </c>
      <c r="N1975" s="71">
        <v>60</v>
      </c>
      <c r="O1975" s="100">
        <f t="shared" si="446"/>
        <v>71.803299999999993</v>
      </c>
      <c r="P1975" s="85">
        <f t="shared" si="447"/>
        <v>0</v>
      </c>
      <c r="Q1975" s="58">
        <f t="shared" si="448"/>
        <v>20.3</v>
      </c>
      <c r="R1975" s="100">
        <f t="shared" si="449"/>
        <v>69.970200000000006</v>
      </c>
      <c r="S1975" s="85">
        <f t="shared" si="450"/>
        <v>0</v>
      </c>
      <c r="T1975" s="58">
        <f t="shared" si="451"/>
        <v>6.4</v>
      </c>
      <c r="U1975" s="58">
        <f t="shared" si="452"/>
        <v>7.6</v>
      </c>
      <c r="V1975" s="58">
        <f t="array" ref="V1975">INDEX(AS$11:AS$66,MATCH(C1975&amp;G1975,AO$11:AO$66&amp;AP$11:AP$66,0),0)</f>
        <v>5</v>
      </c>
      <c r="X1975" s="120">
        <f t="shared" si="453"/>
        <v>0.16666666666666666</v>
      </c>
      <c r="Y1975" s="61">
        <f t="array" ref="Y1975">INDEX($AQ$11:$AR$66,MATCH($C1975&amp;$G1975,$AO$11:$AO$66&amp;$AP$11:$AP$66,0),COUNTIF($AQ$10:$AR$10,"&lt;"&amp;Z1975)+1)</f>
        <v>2.9999999999999997E-4</v>
      </c>
      <c r="Z1975" s="123">
        <v>2.8721999999999999</v>
      </c>
      <c r="AA1975" s="61">
        <f t="array" ref="AA1975">INDEX($AT$11:$AV$66,MATCH($C1975&amp;$G1975,$AO$11:$AO$66&amp;$AP$11:$AP$66,0),COUNTIF($AT$10:$AV$10,"&lt;"&amp;Z1975)+1)</f>
        <v>8.0000000000000004E-4</v>
      </c>
      <c r="AB1975" s="111">
        <f t="shared" si="454"/>
        <v>2.7639468245269452</v>
      </c>
      <c r="AC1975" s="121">
        <f t="array" ref="AC1975">INDEX($AW$11:$BA$66,MATCH($C1975&amp;$G1975,$AO$11:$AO$66&amp;$AP$11:$AP$66,0),COUNTIF($AW$10:$BA$10,"&lt;"&amp;Z1975)+1)</f>
        <v>2.5000000000000001E-4</v>
      </c>
      <c r="AD1975" s="62">
        <v>2.8269000000000002</v>
      </c>
      <c r="AE1975" s="61">
        <f t="array" ref="AE1975">INDEX($AT$11:$AV$66,MATCH($C1975&amp;$G1975,$AO$11:$AO$66&amp;$AP$11:$AP$66,0),COUNTIF($AT$10:$AV$10,"&lt;"&amp;AD1975)+1)</f>
        <v>8.0000000000000004E-4</v>
      </c>
      <c r="AF1975" s="111">
        <f t="shared" si="455"/>
        <v>2.7547312163512969</v>
      </c>
      <c r="AG1975" s="121">
        <f t="array" ref="AG1975">INDEX($AW$11:$BA$66,MATCH($C1975&amp;$G1975,$AO$11:$AO$66&amp;$AP$11:$AP$66,0),COUNTIF($AW$10:$BA$10,"&lt;"&amp;AD1975)+1)</f>
        <v>2.5000000000000001E-4</v>
      </c>
    </row>
    <row r="1976" spans="2:33" ht="12.75" customHeight="1" x14ac:dyDescent="0.3">
      <c r="B1976" s="81" t="str">
        <f t="shared" si="443"/>
        <v>2 7/8-6 UN</v>
      </c>
      <c r="C1976" s="71" t="s">
        <v>498</v>
      </c>
      <c r="D1976" s="71"/>
      <c r="E1976" s="79" t="s">
        <v>604</v>
      </c>
      <c r="F1976" s="82" t="s">
        <v>701</v>
      </c>
      <c r="G1976" s="58">
        <v>6</v>
      </c>
      <c r="H1976" s="71" t="s">
        <v>521</v>
      </c>
      <c r="I1976" s="71" t="s">
        <v>661</v>
      </c>
      <c r="J1976" s="71" t="s">
        <v>588</v>
      </c>
      <c r="K1976" s="71" t="s">
        <v>600</v>
      </c>
      <c r="L1976" s="85">
        <f t="shared" si="444"/>
        <v>73.025000000000006</v>
      </c>
      <c r="M1976" s="85">
        <f t="shared" si="445"/>
        <v>4.2332999999999998</v>
      </c>
      <c r="N1976" s="71">
        <v>60</v>
      </c>
      <c r="O1976" s="100">
        <f t="shared" si="446"/>
        <v>71.9328</v>
      </c>
      <c r="P1976" s="85">
        <f t="shared" si="447"/>
        <v>0</v>
      </c>
      <c r="Q1976" s="58">
        <f t="shared" si="448"/>
        <v>20.3</v>
      </c>
      <c r="R1976" s="100">
        <f t="shared" si="449"/>
        <v>70.099699999999999</v>
      </c>
      <c r="S1976" s="85">
        <f t="shared" si="450"/>
        <v>0</v>
      </c>
      <c r="T1976" s="58">
        <f t="shared" si="451"/>
        <v>6.4</v>
      </c>
      <c r="U1976" s="58">
        <f t="shared" si="452"/>
        <v>7.6</v>
      </c>
      <c r="V1976" s="58">
        <f t="array" ref="V1976">INDEX(AS$11:AS$66,MATCH(C1976&amp;G1976,AO$11:AO$66&amp;AP$11:AP$66,0),0)</f>
        <v>5</v>
      </c>
      <c r="X1976" s="120">
        <f t="shared" si="453"/>
        <v>0.16666666666666666</v>
      </c>
      <c r="Y1976" s="61">
        <f t="array" ref="Y1976">INDEX($AQ$11:$AR$66,MATCH($C1976&amp;$G1976,$AO$11:$AO$66&amp;$AP$11:$AP$66,0),COUNTIF($AQ$10:$AR$10,"&lt;"&amp;Z1976)+1)</f>
        <v>2.9999999999999997E-4</v>
      </c>
      <c r="Z1976" s="61">
        <f>INDEX(AJ$11:AJ$92,MATCH(F1976,AI$11:AI$92,0))</f>
        <v>2.875</v>
      </c>
      <c r="AA1976" s="61">
        <f t="array" ref="AA1976">INDEX($AT$11:$AV$66,MATCH($C1976&amp;$G1976,$AO$11:$AO$66&amp;$AP$11:$AP$66,0),COUNTIF($AT$10:$AV$10,"&lt;"&amp;Z1976)+1)</f>
        <v>8.0000000000000004E-4</v>
      </c>
      <c r="AB1976" s="111">
        <f t="shared" si="454"/>
        <v>2.7667468245269453</v>
      </c>
      <c r="AC1976" s="121">
        <f t="array" ref="AC1976">INDEX($AW$11:$BA$66,MATCH($C1976&amp;$G1976,$AO$11:$AO$66&amp;$AP$11:$AP$66,0),COUNTIF($AW$10:$BA$10,"&lt;"&amp;Z1976)+1)</f>
        <v>2.5000000000000001E-4</v>
      </c>
      <c r="AD1976" s="62">
        <v>2.8319999999999999</v>
      </c>
      <c r="AE1976" s="61">
        <f t="array" ref="AE1976">INDEX($AT$11:$AV$66,MATCH($C1976&amp;$G1976,$AO$11:$AO$66&amp;$AP$11:$AP$66,0),COUNTIF($AT$10:$AV$10,"&lt;"&amp;AD1976)+1)</f>
        <v>8.0000000000000004E-4</v>
      </c>
      <c r="AF1976" s="111">
        <f t="shared" si="455"/>
        <v>2.7598312163512966</v>
      </c>
      <c r="AG1976" s="121">
        <f t="array" ref="AG1976">INDEX($AW$11:$BA$66,MATCH($C1976&amp;$G1976,$AO$11:$AO$66&amp;$AP$11:$AP$66,0),COUNTIF($AW$10:$BA$10,"&lt;"&amp;AD1976)+1)</f>
        <v>2.5000000000000001E-4</v>
      </c>
    </row>
    <row r="1977" spans="2:33" ht="12.75" customHeight="1" x14ac:dyDescent="0.3">
      <c r="B1977" s="81" t="str">
        <f t="shared" si="443"/>
        <v>2 7/8-8 UN</v>
      </c>
      <c r="C1977" s="71" t="s">
        <v>498</v>
      </c>
      <c r="D1977" s="71"/>
      <c r="E1977" s="79" t="s">
        <v>604</v>
      </c>
      <c r="F1977" s="82" t="s">
        <v>701</v>
      </c>
      <c r="G1977" s="58">
        <v>8</v>
      </c>
      <c r="H1977" s="71" t="s">
        <v>521</v>
      </c>
      <c r="I1977" s="71" t="s">
        <v>660</v>
      </c>
      <c r="J1977" s="71" t="s">
        <v>588</v>
      </c>
      <c r="K1977" s="71" t="s">
        <v>600</v>
      </c>
      <c r="L1977" s="85">
        <f t="shared" si="444"/>
        <v>72.961500000000001</v>
      </c>
      <c r="M1977" s="85">
        <f t="shared" si="445"/>
        <v>3.1749999999999998</v>
      </c>
      <c r="N1977" s="71">
        <v>60</v>
      </c>
      <c r="O1977" s="100">
        <f t="shared" si="446"/>
        <v>72.059799999999996</v>
      </c>
      <c r="P1977" s="85">
        <f t="shared" si="447"/>
        <v>0</v>
      </c>
      <c r="Q1977" s="58">
        <f t="shared" si="448"/>
        <v>17.8</v>
      </c>
      <c r="R1977" s="100">
        <f t="shared" si="449"/>
        <v>70.685000000000002</v>
      </c>
      <c r="S1977" s="85">
        <f t="shared" si="450"/>
        <v>0</v>
      </c>
      <c r="T1977" s="58">
        <f t="shared" si="451"/>
        <v>6.4</v>
      </c>
      <c r="U1977" s="58">
        <f t="shared" si="452"/>
        <v>6.4</v>
      </c>
      <c r="V1977" s="58">
        <f t="array" ref="V1977">INDEX(AS$11:AS$66,MATCH(C1977&amp;G1977,AO$11:AO$66&amp;AP$11:AP$66,0),0)</f>
        <v>5</v>
      </c>
      <c r="X1977" s="120">
        <f t="shared" si="453"/>
        <v>0.125</v>
      </c>
      <c r="Y1977" s="61">
        <f t="array" ref="Y1977">INDEX($AQ$11:$AR$66,MATCH($C1977&amp;$G1977,$AO$11:$AO$66&amp;$AP$11:$AP$66,0),COUNTIF($AQ$10:$AR$10,"&lt;"&amp;Z1977)+1)</f>
        <v>2.5000000000000001E-4</v>
      </c>
      <c r="Z1977" s="123">
        <v>2.8725000000000001</v>
      </c>
      <c r="AA1977" s="61">
        <f t="array" ref="AA1977">INDEX($AT$11:$AV$66,MATCH($C1977&amp;$G1977,$AO$11:$AO$66&amp;$AP$11:$AP$66,0),COUNTIF($AT$10:$AV$10,"&lt;"&amp;Z1977)+1)</f>
        <v>6.9999999999999999E-4</v>
      </c>
      <c r="AB1977" s="111">
        <f t="shared" si="454"/>
        <v>2.7913101183952089</v>
      </c>
      <c r="AC1977" s="121">
        <f t="array" ref="AC1977">INDEX($AW$11:$BA$66,MATCH($C1977&amp;$G1977,$AO$11:$AO$66&amp;$AP$11:$AP$66,0),COUNTIF($AW$10:$BA$10,"&lt;"&amp;Z1977)+1)</f>
        <v>2.5000000000000001E-4</v>
      </c>
      <c r="AD1977" s="62">
        <v>2.8370000000000002</v>
      </c>
      <c r="AE1977" s="61">
        <f t="array" ref="AE1977">INDEX($AT$11:$AV$66,MATCH($C1977&amp;$G1977,$AO$11:$AO$66&amp;$AP$11:$AP$66,0),COUNTIF($AT$10:$AV$10,"&lt;"&amp;AD1977)+1)</f>
        <v>6.9999999999999999E-4</v>
      </c>
      <c r="AF1977" s="111">
        <f t="shared" si="455"/>
        <v>2.7828734122634726</v>
      </c>
      <c r="AG1977" s="121">
        <f t="array" ref="AG1977">INDEX($AW$11:$BA$66,MATCH($C1977&amp;$G1977,$AO$11:$AO$66&amp;$AP$11:$AP$66,0),COUNTIF($AW$10:$BA$10,"&lt;"&amp;AD1977)+1)</f>
        <v>2.5000000000000001E-4</v>
      </c>
    </row>
    <row r="1978" spans="2:33" ht="12.75" customHeight="1" x14ac:dyDescent="0.3">
      <c r="B1978" s="81" t="str">
        <f t="shared" si="443"/>
        <v>2 7/8-8 UN</v>
      </c>
      <c r="C1978" s="71" t="s">
        <v>498</v>
      </c>
      <c r="D1978" s="71"/>
      <c r="E1978" s="79" t="s">
        <v>604</v>
      </c>
      <c r="F1978" s="82" t="s">
        <v>701</v>
      </c>
      <c r="G1978" s="58">
        <v>8</v>
      </c>
      <c r="H1978" s="71" t="s">
        <v>521</v>
      </c>
      <c r="I1978" s="71" t="s">
        <v>661</v>
      </c>
      <c r="J1978" s="71" t="s">
        <v>588</v>
      </c>
      <c r="K1978" s="71" t="s">
        <v>600</v>
      </c>
      <c r="L1978" s="85">
        <f t="shared" si="444"/>
        <v>73.025000000000006</v>
      </c>
      <c r="M1978" s="85">
        <f t="shared" si="445"/>
        <v>3.1749999999999998</v>
      </c>
      <c r="N1978" s="71">
        <v>60</v>
      </c>
      <c r="O1978" s="100">
        <f t="shared" si="446"/>
        <v>72.176599999999993</v>
      </c>
      <c r="P1978" s="85">
        <f t="shared" si="447"/>
        <v>0</v>
      </c>
      <c r="Q1978" s="58">
        <f t="shared" si="448"/>
        <v>17.8</v>
      </c>
      <c r="R1978" s="100">
        <f t="shared" si="449"/>
        <v>70.8018</v>
      </c>
      <c r="S1978" s="85">
        <f t="shared" si="450"/>
        <v>0</v>
      </c>
      <c r="T1978" s="58">
        <f t="shared" si="451"/>
        <v>6.4</v>
      </c>
      <c r="U1978" s="58">
        <f t="shared" si="452"/>
        <v>6.4</v>
      </c>
      <c r="V1978" s="58">
        <f t="array" ref="V1978">INDEX(AS$11:AS$66,MATCH(C1978&amp;G1978,AO$11:AO$66&amp;AP$11:AP$66,0),0)</f>
        <v>5</v>
      </c>
      <c r="X1978" s="120">
        <f t="shared" si="453"/>
        <v>0.125</v>
      </c>
      <c r="Y1978" s="61">
        <f t="array" ref="Y1978">INDEX($AQ$11:$AR$66,MATCH($C1978&amp;$G1978,$AO$11:$AO$66&amp;$AP$11:$AP$66,0),COUNTIF($AQ$10:$AR$10,"&lt;"&amp;Z1978)+1)</f>
        <v>2.5000000000000001E-4</v>
      </c>
      <c r="Z1978" s="61">
        <f>INDEX(AJ$11:AJ$92,MATCH(F1978,AI$11:AI$92,0))</f>
        <v>2.875</v>
      </c>
      <c r="AA1978" s="61">
        <f t="array" ref="AA1978">INDEX($AT$11:$AV$66,MATCH($C1978&amp;$G1978,$AO$11:$AO$66&amp;$AP$11:$AP$66,0),COUNTIF($AT$10:$AV$10,"&lt;"&amp;Z1978)+1)</f>
        <v>6.9999999999999999E-4</v>
      </c>
      <c r="AB1978" s="111">
        <f t="shared" si="454"/>
        <v>2.7938101183952089</v>
      </c>
      <c r="AC1978" s="121">
        <f t="array" ref="AC1978">INDEX($AW$11:$BA$66,MATCH($C1978&amp;$G1978,$AO$11:$AO$66&amp;$AP$11:$AP$66,0),COUNTIF($AW$10:$BA$10,"&lt;"&amp;Z1978)+1)</f>
        <v>2.5000000000000001E-4</v>
      </c>
      <c r="AD1978" s="62">
        <v>2.8416000000000001</v>
      </c>
      <c r="AE1978" s="61">
        <f t="array" ref="AE1978">INDEX($AT$11:$AV$66,MATCH($C1978&amp;$G1978,$AO$11:$AO$66&amp;$AP$11:$AP$66,0),COUNTIF($AT$10:$AV$10,"&lt;"&amp;AD1978)+1)</f>
        <v>6.9999999999999999E-4</v>
      </c>
      <c r="AF1978" s="111">
        <f t="shared" si="455"/>
        <v>2.7874734122634726</v>
      </c>
      <c r="AG1978" s="121">
        <f t="array" ref="AG1978">INDEX($AW$11:$BA$66,MATCH($C1978&amp;$G1978,$AO$11:$AO$66&amp;$AP$11:$AP$66,0),COUNTIF($AW$10:$BA$10,"&lt;"&amp;AD1978)+1)</f>
        <v>2.5000000000000001E-4</v>
      </c>
    </row>
    <row r="1979" spans="2:33" ht="12.75" customHeight="1" x14ac:dyDescent="0.3">
      <c r="B1979" s="81" t="str">
        <f t="shared" si="443"/>
        <v>2 7/8-12 UN</v>
      </c>
      <c r="C1979" s="71" t="s">
        <v>498</v>
      </c>
      <c r="D1979" s="71"/>
      <c r="E1979" s="79" t="s">
        <v>604</v>
      </c>
      <c r="F1979" s="82" t="s">
        <v>701</v>
      </c>
      <c r="G1979" s="58">
        <v>12</v>
      </c>
      <c r="H1979" s="71" t="s">
        <v>521</v>
      </c>
      <c r="I1979" s="71" t="s">
        <v>660</v>
      </c>
      <c r="J1979" s="71" t="s">
        <v>588</v>
      </c>
      <c r="K1979" s="71" t="s">
        <v>600</v>
      </c>
      <c r="L1979" s="85">
        <f t="shared" si="444"/>
        <v>72.976699999999994</v>
      </c>
      <c r="M1979" s="85">
        <f t="shared" si="445"/>
        <v>2.1166999999999998</v>
      </c>
      <c r="N1979" s="71">
        <v>60</v>
      </c>
      <c r="O1979" s="100">
        <f t="shared" si="446"/>
        <v>72.359499999999997</v>
      </c>
      <c r="P1979" s="85">
        <f t="shared" si="447"/>
        <v>0</v>
      </c>
      <c r="Q1979" s="58">
        <f t="shared" si="448"/>
        <v>15.2</v>
      </c>
      <c r="R1979" s="100">
        <f t="shared" si="449"/>
        <v>71.442999999999998</v>
      </c>
      <c r="S1979" s="85">
        <f t="shared" si="450"/>
        <v>0</v>
      </c>
      <c r="T1979" s="58">
        <f t="shared" si="451"/>
        <v>6.4</v>
      </c>
      <c r="U1979" s="58">
        <f t="shared" si="452"/>
        <v>5.0999999999999996</v>
      </c>
      <c r="V1979" s="58">
        <f t="array" ref="V1979">INDEX(AS$11:AS$66,MATCH(C1979&amp;G1979,AO$11:AO$66&amp;AP$11:AP$66,0),0)</f>
        <v>6</v>
      </c>
      <c r="X1979" s="120">
        <f t="shared" si="453"/>
        <v>8.3333333333333329E-2</v>
      </c>
      <c r="Y1979" s="61">
        <f t="array" ref="Y1979">INDEX($AQ$11:$AR$66,MATCH($C1979&amp;$G1979,$AO$11:$AO$66&amp;$AP$11:$AP$66,0),COUNTIF($AQ$10:$AR$10,"&lt;"&amp;Z1979)+1)</f>
        <v>2.0000000000000001E-4</v>
      </c>
      <c r="Z1979" s="123">
        <v>2.8731</v>
      </c>
      <c r="AA1979" s="61">
        <f t="array" ref="AA1979">INDEX($AT$11:$AV$66,MATCH($C1979&amp;$G1979,$AO$11:$AO$66&amp;$AP$11:$AP$66,0),COUNTIF($AT$10:$AV$10,"&lt;"&amp;Z1979)+1)</f>
        <v>5.9999999999999995E-4</v>
      </c>
      <c r="AB1979" s="111">
        <f t="shared" si="454"/>
        <v>2.8189734122634724</v>
      </c>
      <c r="AC1979" s="121">
        <f t="array" ref="AC1979">INDEX($AW$11:$BA$66,MATCH($C1979&amp;$G1979,$AO$11:$AO$66&amp;$AP$11:$AP$66,0),COUNTIF($AW$10:$BA$10,"&lt;"&amp;Z1979)+1)</f>
        <v>2.5000000000000001E-4</v>
      </c>
      <c r="AD1979" s="62">
        <v>2.8488000000000002</v>
      </c>
      <c r="AE1979" s="61">
        <f t="array" ref="AE1979">INDEX($AT$11:$AV$66,MATCH($C1979&amp;$G1979,$AO$11:$AO$66&amp;$AP$11:$AP$66,0),COUNTIF($AT$10:$AV$10,"&lt;"&amp;AD1979)+1)</f>
        <v>5.9999999999999995E-4</v>
      </c>
      <c r="AF1979" s="111">
        <f t="shared" si="455"/>
        <v>2.8127156081756488</v>
      </c>
      <c r="AG1979" s="121">
        <f t="array" ref="AG1979">INDEX($AW$11:$BA$66,MATCH($C1979&amp;$G1979,$AO$11:$AO$66&amp;$AP$11:$AP$66,0),COUNTIF($AW$10:$BA$10,"&lt;"&amp;AD1979)+1)</f>
        <v>2.5000000000000001E-4</v>
      </c>
    </row>
    <row r="1980" spans="2:33" ht="12.75" customHeight="1" x14ac:dyDescent="0.3">
      <c r="B1980" s="81" t="str">
        <f t="shared" si="443"/>
        <v>2 7/8-12 UN</v>
      </c>
      <c r="C1980" s="71" t="s">
        <v>498</v>
      </c>
      <c r="D1980" s="71"/>
      <c r="E1980" s="79" t="s">
        <v>604</v>
      </c>
      <c r="F1980" s="82" t="s">
        <v>701</v>
      </c>
      <c r="G1980" s="58">
        <v>12</v>
      </c>
      <c r="H1980" s="71" t="s">
        <v>521</v>
      </c>
      <c r="I1980" s="71" t="s">
        <v>661</v>
      </c>
      <c r="J1980" s="71" t="s">
        <v>588</v>
      </c>
      <c r="K1980" s="71" t="s">
        <v>600</v>
      </c>
      <c r="L1980" s="85">
        <f t="shared" si="444"/>
        <v>73.025000000000006</v>
      </c>
      <c r="M1980" s="85">
        <f t="shared" si="445"/>
        <v>2.1166999999999998</v>
      </c>
      <c r="N1980" s="71">
        <v>60</v>
      </c>
      <c r="O1980" s="100">
        <f t="shared" si="446"/>
        <v>72.448400000000007</v>
      </c>
      <c r="P1980" s="85">
        <f t="shared" si="447"/>
        <v>0</v>
      </c>
      <c r="Q1980" s="58">
        <f t="shared" si="448"/>
        <v>15.2</v>
      </c>
      <c r="R1980" s="100">
        <f t="shared" si="449"/>
        <v>71.531899999999993</v>
      </c>
      <c r="S1980" s="85">
        <f t="shared" si="450"/>
        <v>0</v>
      </c>
      <c r="T1980" s="58">
        <f t="shared" si="451"/>
        <v>6.4</v>
      </c>
      <c r="U1980" s="58">
        <f t="shared" si="452"/>
        <v>5.0999999999999996</v>
      </c>
      <c r="V1980" s="58">
        <f t="array" ref="V1980">INDEX(AS$11:AS$66,MATCH(C1980&amp;G1980,AO$11:AO$66&amp;AP$11:AP$66,0),0)</f>
        <v>6</v>
      </c>
      <c r="X1980" s="120">
        <f t="shared" si="453"/>
        <v>8.3333333333333329E-2</v>
      </c>
      <c r="Y1980" s="61">
        <f t="array" ref="Y1980">INDEX($AQ$11:$AR$66,MATCH($C1980&amp;$G1980,$AO$11:$AO$66&amp;$AP$11:$AP$66,0),COUNTIF($AQ$10:$AR$10,"&lt;"&amp;Z1980)+1)</f>
        <v>2.0000000000000001E-4</v>
      </c>
      <c r="Z1980" s="61">
        <f>INDEX(AJ$11:AJ$92,MATCH(F1980,AI$11:AI$92,0))</f>
        <v>2.875</v>
      </c>
      <c r="AA1980" s="61">
        <f t="array" ref="AA1980">INDEX($AT$11:$AV$66,MATCH($C1980&amp;$G1980,$AO$11:$AO$66&amp;$AP$11:$AP$66,0),COUNTIF($AT$10:$AV$10,"&lt;"&amp;Z1980)+1)</f>
        <v>5.9999999999999995E-4</v>
      </c>
      <c r="AB1980" s="111">
        <f t="shared" si="454"/>
        <v>2.8208734122634724</v>
      </c>
      <c r="AC1980" s="121">
        <f t="array" ref="AC1980">INDEX($AW$11:$BA$66,MATCH($C1980&amp;$G1980,$AO$11:$AO$66&amp;$AP$11:$AP$66,0),COUNTIF($AW$10:$BA$10,"&lt;"&amp;Z1980)+1)</f>
        <v>2.5000000000000001E-4</v>
      </c>
      <c r="AD1980" s="62">
        <v>2.8523000000000001</v>
      </c>
      <c r="AE1980" s="61">
        <f t="array" ref="AE1980">INDEX($AT$11:$AV$66,MATCH($C1980&amp;$G1980,$AO$11:$AO$66&amp;$AP$11:$AP$66,0),COUNTIF($AT$10:$AV$10,"&lt;"&amp;AD1980)+1)</f>
        <v>5.9999999999999995E-4</v>
      </c>
      <c r="AF1980" s="111">
        <f t="shared" si="455"/>
        <v>2.8162156081756486</v>
      </c>
      <c r="AG1980" s="121">
        <f t="array" ref="AG1980">INDEX($AW$11:$BA$66,MATCH($C1980&amp;$G1980,$AO$11:$AO$66&amp;$AP$11:$AP$66,0),COUNTIF($AW$10:$BA$10,"&lt;"&amp;AD1980)+1)</f>
        <v>2.5000000000000001E-4</v>
      </c>
    </row>
    <row r="1981" spans="2:33" ht="12.75" customHeight="1" x14ac:dyDescent="0.3">
      <c r="B1981" s="81" t="str">
        <f t="shared" si="443"/>
        <v>2 7/8-16 UN</v>
      </c>
      <c r="C1981" s="71" t="s">
        <v>498</v>
      </c>
      <c r="D1981" s="71"/>
      <c r="E1981" s="79" t="s">
        <v>604</v>
      </c>
      <c r="F1981" s="82" t="s">
        <v>701</v>
      </c>
      <c r="G1981" s="58">
        <v>16</v>
      </c>
      <c r="H1981" s="71" t="s">
        <v>521</v>
      </c>
      <c r="I1981" s="71" t="s">
        <v>660</v>
      </c>
      <c r="J1981" s="71" t="s">
        <v>588</v>
      </c>
      <c r="K1981" s="71" t="s">
        <v>600</v>
      </c>
      <c r="L1981" s="85">
        <f t="shared" si="444"/>
        <v>72.981800000000007</v>
      </c>
      <c r="M1981" s="85">
        <f t="shared" si="445"/>
        <v>1.5874999999999999</v>
      </c>
      <c r="N1981" s="71">
        <v>60</v>
      </c>
      <c r="O1981" s="100">
        <f t="shared" si="446"/>
        <v>72.496700000000004</v>
      </c>
      <c r="P1981" s="85">
        <f t="shared" si="447"/>
        <v>0</v>
      </c>
      <c r="Q1981" s="58">
        <f t="shared" si="448"/>
        <v>15.2</v>
      </c>
      <c r="R1981" s="100">
        <f t="shared" si="449"/>
        <v>71.809299999999993</v>
      </c>
      <c r="S1981" s="85">
        <f t="shared" si="450"/>
        <v>0</v>
      </c>
      <c r="T1981" s="58">
        <f t="shared" si="451"/>
        <v>6.4</v>
      </c>
      <c r="U1981" s="58">
        <f t="shared" si="452"/>
        <v>3.8</v>
      </c>
      <c r="V1981" s="58">
        <f t="array" ref="V1981">INDEX(AS$11:AS$66,MATCH(C1981&amp;G1981,AO$11:AO$66&amp;AP$11:AP$66,0),0)</f>
        <v>8</v>
      </c>
      <c r="X1981" s="120">
        <f t="shared" si="453"/>
        <v>6.25E-2</v>
      </c>
      <c r="Y1981" s="61">
        <f t="array" ref="Y1981">INDEX($AQ$11:$AR$66,MATCH($C1981&amp;$G1981,$AO$11:$AO$66&amp;$AP$11:$AP$66,0),COUNTIF($AQ$10:$AR$10,"&lt;"&amp;Z1981)+1)</f>
        <v>1.4999999999999999E-4</v>
      </c>
      <c r="Z1981" s="123">
        <v>2.8733</v>
      </c>
      <c r="AA1981" s="61">
        <f t="array" ref="AA1981">INDEX($AT$11:$AV$66,MATCH($C1981&amp;$G1981,$AO$11:$AO$66&amp;$AP$11:$AP$66,0),COUNTIF($AT$10:$AV$10,"&lt;"&amp;Z1981)+1)</f>
        <v>5.9999999999999995E-4</v>
      </c>
      <c r="AB1981" s="111">
        <f t="shared" si="454"/>
        <v>2.8327050591976044</v>
      </c>
      <c r="AC1981" s="121">
        <f t="array" ref="AC1981">INDEX($AW$11:$BA$66,MATCH($C1981&amp;$G1981,$AO$11:$AO$66&amp;$AP$11:$AP$66,0),COUNTIF($AW$10:$BA$10,"&lt;"&amp;Z1981)+1)</f>
        <v>2.5000000000000001E-4</v>
      </c>
      <c r="AD1981" s="62">
        <v>2.8542000000000001</v>
      </c>
      <c r="AE1981" s="61">
        <f t="array" ref="AE1981">INDEX($AT$11:$AV$66,MATCH($C1981&amp;$G1981,$AO$11:$AO$66&amp;$AP$11:$AP$66,0),COUNTIF($AT$10:$AV$10,"&lt;"&amp;AD1981)+1)</f>
        <v>5.9999999999999995E-4</v>
      </c>
      <c r="AF1981" s="111">
        <f t="shared" si="455"/>
        <v>2.8271367061317365</v>
      </c>
      <c r="AG1981" s="121">
        <f t="array" ref="AG1981">INDEX($AW$11:$BA$66,MATCH($C1981&amp;$G1981,$AO$11:$AO$66&amp;$AP$11:$AP$66,0),COUNTIF($AW$10:$BA$10,"&lt;"&amp;AD1981)+1)</f>
        <v>2.5000000000000001E-4</v>
      </c>
    </row>
    <row r="1982" spans="2:33" ht="12.75" customHeight="1" x14ac:dyDescent="0.3">
      <c r="B1982" s="81" t="str">
        <f t="shared" si="443"/>
        <v>2 7/8-16 UN</v>
      </c>
      <c r="C1982" s="71" t="s">
        <v>498</v>
      </c>
      <c r="D1982" s="71"/>
      <c r="E1982" s="79" t="s">
        <v>604</v>
      </c>
      <c r="F1982" s="82" t="s">
        <v>701</v>
      </c>
      <c r="G1982" s="58">
        <v>16</v>
      </c>
      <c r="H1982" s="71" t="s">
        <v>521</v>
      </c>
      <c r="I1982" s="71" t="s">
        <v>661</v>
      </c>
      <c r="J1982" s="71" t="s">
        <v>588</v>
      </c>
      <c r="K1982" s="71" t="s">
        <v>600</v>
      </c>
      <c r="L1982" s="85">
        <f t="shared" si="444"/>
        <v>73.025000000000006</v>
      </c>
      <c r="M1982" s="85">
        <f t="shared" si="445"/>
        <v>1.5874999999999999</v>
      </c>
      <c r="N1982" s="71">
        <v>60</v>
      </c>
      <c r="O1982" s="100">
        <f t="shared" si="446"/>
        <v>72.575400000000002</v>
      </c>
      <c r="P1982" s="85">
        <f t="shared" si="447"/>
        <v>0</v>
      </c>
      <c r="Q1982" s="58">
        <f t="shared" si="448"/>
        <v>15.2</v>
      </c>
      <c r="R1982" s="100">
        <f t="shared" si="449"/>
        <v>71.888000000000005</v>
      </c>
      <c r="S1982" s="85">
        <f t="shared" si="450"/>
        <v>0</v>
      </c>
      <c r="T1982" s="58">
        <f t="shared" si="451"/>
        <v>6.4</v>
      </c>
      <c r="U1982" s="58">
        <f t="shared" si="452"/>
        <v>3.8</v>
      </c>
      <c r="V1982" s="58">
        <f t="array" ref="V1982">INDEX(AS$11:AS$66,MATCH(C1982&amp;G1982,AO$11:AO$66&amp;AP$11:AP$66,0),0)</f>
        <v>8</v>
      </c>
      <c r="X1982" s="120">
        <f t="shared" si="453"/>
        <v>6.25E-2</v>
      </c>
      <c r="Y1982" s="61">
        <f t="array" ref="Y1982">INDEX($AQ$11:$AR$66,MATCH($C1982&amp;$G1982,$AO$11:$AO$66&amp;$AP$11:$AP$66,0),COUNTIF($AQ$10:$AR$10,"&lt;"&amp;Z1982)+1)</f>
        <v>1.4999999999999999E-4</v>
      </c>
      <c r="Z1982" s="61">
        <f>INDEX(AJ$11:AJ$92,MATCH(F1982,AI$11:AI$92,0))</f>
        <v>2.875</v>
      </c>
      <c r="AA1982" s="61">
        <f t="array" ref="AA1982">INDEX($AT$11:$AV$66,MATCH($C1982&amp;$G1982,$AO$11:$AO$66&amp;$AP$11:$AP$66,0),COUNTIF($AT$10:$AV$10,"&lt;"&amp;Z1982)+1)</f>
        <v>5.9999999999999995E-4</v>
      </c>
      <c r="AB1982" s="111">
        <f t="shared" si="454"/>
        <v>2.8344050591976044</v>
      </c>
      <c r="AC1982" s="121">
        <f t="array" ref="AC1982">INDEX($AW$11:$BA$66,MATCH($C1982&amp;$G1982,$AO$11:$AO$66&amp;$AP$11:$AP$66,0),COUNTIF($AW$10:$BA$10,"&lt;"&amp;Z1982)+1)</f>
        <v>2.5000000000000001E-4</v>
      </c>
      <c r="AD1982" s="62">
        <v>2.8573</v>
      </c>
      <c r="AE1982" s="61">
        <f t="array" ref="AE1982">INDEX($AT$11:$AV$66,MATCH($C1982&amp;$G1982,$AO$11:$AO$66&amp;$AP$11:$AP$66,0),COUNTIF($AT$10:$AV$10,"&lt;"&amp;AD1982)+1)</f>
        <v>5.9999999999999995E-4</v>
      </c>
      <c r="AF1982" s="111">
        <f t="shared" si="455"/>
        <v>2.8302367061317364</v>
      </c>
      <c r="AG1982" s="121">
        <f t="array" ref="AG1982">INDEX($AW$11:$BA$66,MATCH($C1982&amp;$G1982,$AO$11:$AO$66&amp;$AP$11:$AP$66,0),COUNTIF($AW$10:$BA$10,"&lt;"&amp;AD1982)+1)</f>
        <v>2.5000000000000001E-4</v>
      </c>
    </row>
    <row r="1983" spans="2:33" ht="12.75" customHeight="1" x14ac:dyDescent="0.3">
      <c r="B1983" s="81" t="str">
        <f t="shared" si="443"/>
        <v>2 7/8-20 UN</v>
      </c>
      <c r="C1983" s="71" t="s">
        <v>498</v>
      </c>
      <c r="D1983" s="71"/>
      <c r="E1983" s="79" t="s">
        <v>604</v>
      </c>
      <c r="F1983" s="82" t="s">
        <v>701</v>
      </c>
      <c r="G1983" s="58">
        <v>20</v>
      </c>
      <c r="H1983" s="71" t="s">
        <v>521</v>
      </c>
      <c r="I1983" s="71" t="s">
        <v>660</v>
      </c>
      <c r="J1983" s="71" t="s">
        <v>588</v>
      </c>
      <c r="K1983" s="71" t="s">
        <v>600</v>
      </c>
      <c r="L1983" s="85">
        <f t="shared" si="444"/>
        <v>72.984399999999994</v>
      </c>
      <c r="M1983" s="85">
        <f t="shared" si="445"/>
        <v>1.27</v>
      </c>
      <c r="N1983" s="71">
        <v>60</v>
      </c>
      <c r="O1983" s="100">
        <f t="shared" si="446"/>
        <v>72.578000000000003</v>
      </c>
      <c r="P1983" s="85">
        <f t="shared" si="447"/>
        <v>0</v>
      </c>
      <c r="Q1983" s="58">
        <f t="shared" si="448"/>
        <v>12.7</v>
      </c>
      <c r="R1983" s="100">
        <f t="shared" si="449"/>
        <v>72.028000000000006</v>
      </c>
      <c r="S1983" s="85">
        <f t="shared" si="450"/>
        <v>0</v>
      </c>
      <c r="T1983" s="58">
        <f t="shared" si="451"/>
        <v>5.0999999999999996</v>
      </c>
      <c r="U1983" s="58">
        <f t="shared" si="452"/>
        <v>3.8</v>
      </c>
      <c r="V1983" s="58">
        <f t="array" ref="V1983">INDEX(AS$11:AS$66,MATCH(C1983&amp;G1983,AO$11:AO$66&amp;AP$11:AP$66,0),0)</f>
        <v>8</v>
      </c>
      <c r="X1983" s="120">
        <f t="shared" si="453"/>
        <v>0.05</v>
      </c>
      <c r="Y1983" s="61">
        <f t="array" ref="Y1983">INDEX($AQ$11:$AR$66,MATCH($C1983&amp;$G1983,$AO$11:$AO$66&amp;$AP$11:$AP$66,0),COUNTIF($AQ$10:$AR$10,"&lt;"&amp;Z1983)+1)</f>
        <v>1.4999999999999999E-4</v>
      </c>
      <c r="Z1983" s="123">
        <v>2.8734000000000002</v>
      </c>
      <c r="AA1983" s="61">
        <f t="array" ref="AA1983">INDEX($AT$11:$AV$66,MATCH($C1983&amp;$G1983,$AO$11:$AO$66&amp;$AP$11:$AP$66,0),COUNTIF($AT$10:$AV$10,"&lt;"&amp;Z1983)+1)</f>
        <v>5.0000000000000001E-4</v>
      </c>
      <c r="AB1983" s="111">
        <f t="shared" si="454"/>
        <v>2.8409240473580839</v>
      </c>
      <c r="AC1983" s="121">
        <f t="array" ref="AC1983">INDEX($AW$11:$BA$66,MATCH($C1983&amp;$G1983,$AO$11:$AO$66&amp;$AP$11:$AP$66,0),COUNTIF($AW$10:$BA$10,"&lt;"&amp;Z1983)+1)</f>
        <v>2.0000000000000001E-4</v>
      </c>
      <c r="AD1983" s="62">
        <v>2.8574000000000002</v>
      </c>
      <c r="AE1983" s="61">
        <f t="array" ref="AE1983">INDEX($AT$11:$AV$66,MATCH($C1983&amp;$G1983,$AO$11:$AO$66&amp;$AP$11:$AP$66,0),COUNTIF($AT$10:$AV$10,"&lt;"&amp;AD1983)+1)</f>
        <v>5.0000000000000001E-4</v>
      </c>
      <c r="AF1983" s="111">
        <f t="shared" si="455"/>
        <v>2.8357493649053893</v>
      </c>
      <c r="AG1983" s="121">
        <f t="array" ref="AG1983">INDEX($AW$11:$BA$66,MATCH($C1983&amp;$G1983,$AO$11:$AO$66&amp;$AP$11:$AP$66,0),COUNTIF($AW$10:$BA$10,"&lt;"&amp;AD1983)+1)</f>
        <v>2.0000000000000001E-4</v>
      </c>
    </row>
    <row r="1984" spans="2:33" ht="12.75" customHeight="1" x14ac:dyDescent="0.3">
      <c r="B1984" s="81" t="str">
        <f t="shared" si="443"/>
        <v>2 7/8-20 UN</v>
      </c>
      <c r="C1984" s="71" t="s">
        <v>498</v>
      </c>
      <c r="D1984" s="71"/>
      <c r="E1984" s="79" t="s">
        <v>604</v>
      </c>
      <c r="F1984" s="82" t="s">
        <v>701</v>
      </c>
      <c r="G1984" s="58">
        <v>20</v>
      </c>
      <c r="H1984" s="71" t="s">
        <v>521</v>
      </c>
      <c r="I1984" s="71" t="s">
        <v>661</v>
      </c>
      <c r="J1984" s="71" t="s">
        <v>588</v>
      </c>
      <c r="K1984" s="71" t="s">
        <v>600</v>
      </c>
      <c r="L1984" s="85">
        <f t="shared" si="444"/>
        <v>73.025000000000006</v>
      </c>
      <c r="M1984" s="85">
        <f t="shared" si="445"/>
        <v>1.27</v>
      </c>
      <c r="N1984" s="71">
        <v>60</v>
      </c>
      <c r="O1984" s="100">
        <f t="shared" si="446"/>
        <v>72.651600000000002</v>
      </c>
      <c r="P1984" s="85">
        <f t="shared" si="447"/>
        <v>0</v>
      </c>
      <c r="Q1984" s="58">
        <f t="shared" si="448"/>
        <v>12.7</v>
      </c>
      <c r="R1984" s="100">
        <f t="shared" si="449"/>
        <v>72.101699999999994</v>
      </c>
      <c r="S1984" s="85">
        <f t="shared" si="450"/>
        <v>0</v>
      </c>
      <c r="T1984" s="58">
        <f t="shared" si="451"/>
        <v>5.0999999999999996</v>
      </c>
      <c r="U1984" s="58">
        <f t="shared" si="452"/>
        <v>3.8</v>
      </c>
      <c r="V1984" s="58">
        <f t="array" ref="V1984">INDEX(AS$11:AS$66,MATCH(C1984&amp;G1984,AO$11:AO$66&amp;AP$11:AP$66,0),0)</f>
        <v>8</v>
      </c>
      <c r="X1984" s="120">
        <f t="shared" si="453"/>
        <v>0.05</v>
      </c>
      <c r="Y1984" s="61">
        <f t="array" ref="Y1984">INDEX($AQ$11:$AR$66,MATCH($C1984&amp;$G1984,$AO$11:$AO$66&amp;$AP$11:$AP$66,0),COUNTIF($AQ$10:$AR$10,"&lt;"&amp;Z1984)+1)</f>
        <v>1.4999999999999999E-4</v>
      </c>
      <c r="Z1984" s="61">
        <f t="shared" ref="Z1984" si="456">INDEX(AJ$11:AJ$92,MATCH(F1984,AI$11:AI$92,0))</f>
        <v>2.875</v>
      </c>
      <c r="AA1984" s="61">
        <f t="array" ref="AA1984">INDEX($AT$11:$AV$66,MATCH($C1984&amp;$G1984,$AO$11:$AO$66&amp;$AP$11:$AP$66,0),COUNTIF($AT$10:$AV$10,"&lt;"&amp;Z1984)+1)</f>
        <v>5.0000000000000001E-4</v>
      </c>
      <c r="AB1984" s="111">
        <f t="shared" si="454"/>
        <v>2.8425240473580837</v>
      </c>
      <c r="AC1984" s="121">
        <f t="array" ref="AC1984">INDEX($AW$11:$BA$66,MATCH($C1984&amp;$G1984,$AO$11:$AO$66&amp;$AP$11:$AP$66,0),COUNTIF($AW$10:$BA$10,"&lt;"&amp;Z1984)+1)</f>
        <v>2.0000000000000001E-4</v>
      </c>
      <c r="AD1984" s="62">
        <v>2.8603000000000001</v>
      </c>
      <c r="AE1984" s="61">
        <f t="array" ref="AE1984">INDEX($AT$11:$AV$66,MATCH($C1984&amp;$G1984,$AO$11:$AO$66&amp;$AP$11:$AP$66,0),COUNTIF($AT$10:$AV$10,"&lt;"&amp;AD1984)+1)</f>
        <v>5.0000000000000001E-4</v>
      </c>
      <c r="AF1984" s="111">
        <f t="shared" si="455"/>
        <v>2.8386493649053892</v>
      </c>
      <c r="AG1984" s="121">
        <f t="array" ref="AG1984">INDEX($AW$11:$BA$66,MATCH($C1984&amp;$G1984,$AO$11:$AO$66&amp;$AP$11:$AP$66,0),COUNTIF($AW$10:$BA$10,"&lt;"&amp;AD1984)+1)</f>
        <v>2.0000000000000001E-4</v>
      </c>
    </row>
    <row r="1985" spans="2:33" ht="12.75" customHeight="1" x14ac:dyDescent="0.3">
      <c r="B1985" s="81" t="str">
        <f t="shared" si="443"/>
        <v>3-6 UN</v>
      </c>
      <c r="C1985" s="71" t="s">
        <v>498</v>
      </c>
      <c r="D1985" s="71"/>
      <c r="E1985" s="79" t="s">
        <v>604</v>
      </c>
      <c r="F1985" s="82" t="s">
        <v>702</v>
      </c>
      <c r="G1985" s="58">
        <v>6</v>
      </c>
      <c r="H1985" s="71" t="s">
        <v>521</v>
      </c>
      <c r="I1985" s="71" t="s">
        <v>660</v>
      </c>
      <c r="J1985" s="71" t="s">
        <v>588</v>
      </c>
      <c r="K1985" s="71" t="s">
        <v>600</v>
      </c>
      <c r="L1985" s="85">
        <f t="shared" si="444"/>
        <v>76.128900000000002</v>
      </c>
      <c r="M1985" s="85">
        <f t="shared" si="445"/>
        <v>4.2332999999999998</v>
      </c>
      <c r="N1985" s="71">
        <v>60</v>
      </c>
      <c r="O1985" s="100">
        <f t="shared" si="446"/>
        <v>74.975700000000003</v>
      </c>
      <c r="P1985" s="85">
        <f t="shared" si="447"/>
        <v>0</v>
      </c>
      <c r="Q1985" s="58">
        <f t="shared" si="448"/>
        <v>20.3</v>
      </c>
      <c r="R1985" s="100">
        <f t="shared" si="449"/>
        <v>73.142600000000002</v>
      </c>
      <c r="S1985" s="85">
        <f t="shared" si="450"/>
        <v>0</v>
      </c>
      <c r="T1985" s="58">
        <f t="shared" si="451"/>
        <v>6.4</v>
      </c>
      <c r="U1985" s="58">
        <f t="shared" si="452"/>
        <v>7.6</v>
      </c>
      <c r="V1985" s="58">
        <f t="array" ref="V1985">INDEX(AS$11:AS$66,MATCH(C1985&amp;G1985,AO$11:AO$66&amp;AP$11:AP$66,0),0)</f>
        <v>5</v>
      </c>
      <c r="X1985" s="120">
        <f t="shared" si="453"/>
        <v>0.16666666666666666</v>
      </c>
      <c r="Y1985" s="61">
        <f t="array" ref="Y1985">INDEX($AQ$11:$AR$66,MATCH($C1985&amp;$G1985,$AO$11:$AO$66&amp;$AP$11:$AP$66,0),COUNTIF($AQ$10:$AR$10,"&lt;"&amp;Z1985)+1)</f>
        <v>2.9999999999999997E-4</v>
      </c>
      <c r="Z1985" s="123">
        <v>2.9971999999999999</v>
      </c>
      <c r="AA1985" s="61">
        <f t="array" ref="AA1985">INDEX($AT$11:$AV$66,MATCH($C1985&amp;$G1985,$AO$11:$AO$66&amp;$AP$11:$AP$66,0),COUNTIF($AT$10:$AV$10,"&lt;"&amp;Z1985)+1)</f>
        <v>8.0000000000000004E-4</v>
      </c>
      <c r="AB1985" s="111">
        <f t="shared" si="454"/>
        <v>2.8889468245269452</v>
      </c>
      <c r="AC1985" s="121">
        <f t="array" ref="AC1985">INDEX($AW$11:$BA$66,MATCH($C1985&amp;$G1985,$AO$11:$AO$66&amp;$AP$11:$AP$66,0),COUNTIF($AW$10:$BA$10,"&lt;"&amp;Z1985)+1)</f>
        <v>2.5000000000000001E-4</v>
      </c>
      <c r="AD1985" s="62">
        <v>2.9518</v>
      </c>
      <c r="AE1985" s="61">
        <f t="array" ref="AE1985">INDEX($AT$11:$AV$66,MATCH($C1985&amp;$G1985,$AO$11:$AO$66&amp;$AP$11:$AP$66,0),COUNTIF($AT$10:$AV$10,"&lt;"&amp;AD1985)+1)</f>
        <v>8.0000000000000004E-4</v>
      </c>
      <c r="AF1985" s="111">
        <f t="shared" si="455"/>
        <v>2.8796312163512967</v>
      </c>
      <c r="AG1985" s="121">
        <f t="array" ref="AG1985">INDEX($AW$11:$BA$66,MATCH($C1985&amp;$G1985,$AO$11:$AO$66&amp;$AP$11:$AP$66,0),COUNTIF($AW$10:$BA$10,"&lt;"&amp;AD1985)+1)</f>
        <v>2.5000000000000001E-4</v>
      </c>
    </row>
    <row r="1986" spans="2:33" ht="12.75" customHeight="1" x14ac:dyDescent="0.3">
      <c r="B1986" s="81" t="str">
        <f t="shared" si="443"/>
        <v>3-6 UN</v>
      </c>
      <c r="C1986" s="71" t="s">
        <v>498</v>
      </c>
      <c r="D1986" s="71"/>
      <c r="E1986" s="79" t="s">
        <v>604</v>
      </c>
      <c r="F1986" s="82" t="s">
        <v>702</v>
      </c>
      <c r="G1986" s="58">
        <v>6</v>
      </c>
      <c r="H1986" s="71" t="s">
        <v>521</v>
      </c>
      <c r="I1986" s="71" t="s">
        <v>661</v>
      </c>
      <c r="J1986" s="71" t="s">
        <v>588</v>
      </c>
      <c r="K1986" s="71" t="s">
        <v>600</v>
      </c>
      <c r="L1986" s="85">
        <f t="shared" si="444"/>
        <v>76.2</v>
      </c>
      <c r="M1986" s="85">
        <f t="shared" si="445"/>
        <v>4.2332999999999998</v>
      </c>
      <c r="N1986" s="71">
        <v>60</v>
      </c>
      <c r="O1986" s="100">
        <f t="shared" si="446"/>
        <v>75.1053</v>
      </c>
      <c r="P1986" s="85">
        <f t="shared" si="447"/>
        <v>0</v>
      </c>
      <c r="Q1986" s="58">
        <f t="shared" si="448"/>
        <v>20.3</v>
      </c>
      <c r="R1986" s="100">
        <f t="shared" si="449"/>
        <v>73.272199999999998</v>
      </c>
      <c r="S1986" s="85">
        <f t="shared" si="450"/>
        <v>0</v>
      </c>
      <c r="T1986" s="58">
        <f t="shared" si="451"/>
        <v>6.4</v>
      </c>
      <c r="U1986" s="58">
        <f t="shared" si="452"/>
        <v>7.6</v>
      </c>
      <c r="V1986" s="58">
        <f t="array" ref="V1986">INDEX(AS$11:AS$66,MATCH(C1986&amp;G1986,AO$11:AO$66&amp;AP$11:AP$66,0),0)</f>
        <v>5</v>
      </c>
      <c r="X1986" s="120">
        <f t="shared" si="453"/>
        <v>0.16666666666666666</v>
      </c>
      <c r="Y1986" s="61">
        <f t="array" ref="Y1986">INDEX($AQ$11:$AR$66,MATCH($C1986&amp;$G1986,$AO$11:$AO$66&amp;$AP$11:$AP$66,0),COUNTIF($AQ$10:$AR$10,"&lt;"&amp;Z1986)+1)</f>
        <v>2.9999999999999997E-4</v>
      </c>
      <c r="Z1986" s="61">
        <f t="shared" ref="Z1986" si="457">INDEX(AJ$11:AJ$92,MATCH(F1986,AI$11:AI$92,0))</f>
        <v>3</v>
      </c>
      <c r="AA1986" s="61">
        <f t="array" ref="AA1986">INDEX($AT$11:$AV$66,MATCH($C1986&amp;$G1986,$AO$11:$AO$66&amp;$AP$11:$AP$66,0),COUNTIF($AT$10:$AV$10,"&lt;"&amp;Z1986)+1)</f>
        <v>8.0000000000000004E-4</v>
      </c>
      <c r="AB1986" s="111">
        <f t="shared" si="454"/>
        <v>2.8917468245269453</v>
      </c>
      <c r="AC1986" s="121">
        <f t="array" ref="AC1986">INDEX($AW$11:$BA$66,MATCH($C1986&amp;$G1986,$AO$11:$AO$66&amp;$AP$11:$AP$66,0),COUNTIF($AW$10:$BA$10,"&lt;"&amp;Z1986)+1)</f>
        <v>2.5000000000000001E-4</v>
      </c>
      <c r="AD1986" s="62">
        <v>2.9569000000000001</v>
      </c>
      <c r="AE1986" s="61">
        <f t="array" ref="AE1986">INDEX($AT$11:$AV$66,MATCH($C1986&amp;$G1986,$AO$11:$AO$66&amp;$AP$11:$AP$66,0),COUNTIF($AT$10:$AV$10,"&lt;"&amp;AD1986)+1)</f>
        <v>8.0000000000000004E-4</v>
      </c>
      <c r="AF1986" s="111">
        <f t="shared" si="455"/>
        <v>2.8847312163512968</v>
      </c>
      <c r="AG1986" s="121">
        <f t="array" ref="AG1986">INDEX($AW$11:$BA$66,MATCH($C1986&amp;$G1986,$AO$11:$AO$66&amp;$AP$11:$AP$66,0),COUNTIF($AW$10:$BA$10,"&lt;"&amp;AD1986)+1)</f>
        <v>2.5000000000000001E-4</v>
      </c>
    </row>
    <row r="1987" spans="2:33" ht="12.75" customHeight="1" x14ac:dyDescent="0.3">
      <c r="B1987" s="81" t="str">
        <f t="shared" si="443"/>
        <v>3-8 UN</v>
      </c>
      <c r="C1987" s="71" t="s">
        <v>498</v>
      </c>
      <c r="D1987" s="71"/>
      <c r="E1987" s="79" t="s">
        <v>604</v>
      </c>
      <c r="F1987" s="82" t="s">
        <v>702</v>
      </c>
      <c r="G1987" s="58">
        <v>8</v>
      </c>
      <c r="H1987" s="71" t="s">
        <v>521</v>
      </c>
      <c r="I1987" s="71" t="s">
        <v>660</v>
      </c>
      <c r="J1987" s="71" t="s">
        <v>588</v>
      </c>
      <c r="K1987" s="71" t="s">
        <v>600</v>
      </c>
      <c r="L1987" s="85">
        <f t="shared" si="444"/>
        <v>76.134</v>
      </c>
      <c r="M1987" s="85">
        <f t="shared" si="445"/>
        <v>3.1749999999999998</v>
      </c>
      <c r="N1987" s="71">
        <v>60</v>
      </c>
      <c r="O1987" s="100">
        <f t="shared" si="446"/>
        <v>75.229699999999994</v>
      </c>
      <c r="P1987" s="85">
        <f t="shared" si="447"/>
        <v>0</v>
      </c>
      <c r="Q1987" s="58">
        <f t="shared" si="448"/>
        <v>17.8</v>
      </c>
      <c r="R1987" s="100">
        <f t="shared" si="449"/>
        <v>73.854900000000001</v>
      </c>
      <c r="S1987" s="85">
        <f t="shared" si="450"/>
        <v>0</v>
      </c>
      <c r="T1987" s="58">
        <f t="shared" si="451"/>
        <v>6.4</v>
      </c>
      <c r="U1987" s="58">
        <f t="shared" si="452"/>
        <v>6.4</v>
      </c>
      <c r="V1987" s="58">
        <f t="array" ref="V1987">INDEX(AS$11:AS$66,MATCH(C1987&amp;G1987,AO$11:AO$66&amp;AP$11:AP$66,0),0)</f>
        <v>5</v>
      </c>
      <c r="X1987" s="120">
        <f t="shared" si="453"/>
        <v>0.125</v>
      </c>
      <c r="Y1987" s="61">
        <f t="array" ref="Y1987">INDEX($AQ$11:$AR$66,MATCH($C1987&amp;$G1987,$AO$11:$AO$66&amp;$AP$11:$AP$66,0),COUNTIF($AQ$10:$AR$10,"&lt;"&amp;Z1987)+1)</f>
        <v>2.5000000000000001E-4</v>
      </c>
      <c r="Z1987" s="123">
        <v>2.9973999999999998</v>
      </c>
      <c r="AA1987" s="61">
        <f t="array" ref="AA1987">INDEX($AT$11:$AV$66,MATCH($C1987&amp;$G1987,$AO$11:$AO$66&amp;$AP$11:$AP$66,0),COUNTIF($AT$10:$AV$10,"&lt;"&amp;Z1987)+1)</f>
        <v>6.9999999999999999E-4</v>
      </c>
      <c r="AB1987" s="111">
        <f t="shared" si="454"/>
        <v>2.9162101183952087</v>
      </c>
      <c r="AC1987" s="121">
        <f t="array" ref="AC1987">INDEX($AW$11:$BA$66,MATCH($C1987&amp;$G1987,$AO$11:$AO$66&amp;$AP$11:$AP$66,0),COUNTIF($AW$10:$BA$10,"&lt;"&amp;Z1987)+1)</f>
        <v>2.5000000000000001E-4</v>
      </c>
      <c r="AD1987" s="62">
        <v>2.9618000000000002</v>
      </c>
      <c r="AE1987" s="61">
        <f t="array" ref="AE1987">INDEX($AT$11:$AV$66,MATCH($C1987&amp;$G1987,$AO$11:$AO$66&amp;$AP$11:$AP$66,0),COUNTIF($AT$10:$AV$10,"&lt;"&amp;AD1987)+1)</f>
        <v>6.9999999999999999E-4</v>
      </c>
      <c r="AF1987" s="111">
        <f t="shared" si="455"/>
        <v>2.9076734122634726</v>
      </c>
      <c r="AG1987" s="121">
        <f t="array" ref="AG1987">INDEX($AW$11:$BA$66,MATCH($C1987&amp;$G1987,$AO$11:$AO$66&amp;$AP$11:$AP$66,0),COUNTIF($AW$10:$BA$10,"&lt;"&amp;AD1987)+1)</f>
        <v>2.5000000000000001E-4</v>
      </c>
    </row>
    <row r="1988" spans="2:33" ht="12.75" customHeight="1" x14ac:dyDescent="0.3">
      <c r="B1988" s="81" t="str">
        <f t="shared" si="443"/>
        <v>3-8 UN</v>
      </c>
      <c r="C1988" s="71" t="s">
        <v>498</v>
      </c>
      <c r="D1988" s="71"/>
      <c r="E1988" s="79" t="s">
        <v>604</v>
      </c>
      <c r="F1988" s="82" t="s">
        <v>702</v>
      </c>
      <c r="G1988" s="58">
        <v>8</v>
      </c>
      <c r="H1988" s="71" t="s">
        <v>521</v>
      </c>
      <c r="I1988" s="71" t="s">
        <v>661</v>
      </c>
      <c r="J1988" s="71" t="s">
        <v>588</v>
      </c>
      <c r="K1988" s="71" t="s">
        <v>600</v>
      </c>
      <c r="L1988" s="85">
        <f t="shared" si="444"/>
        <v>76.2</v>
      </c>
      <c r="M1988" s="85">
        <f t="shared" si="445"/>
        <v>3.1749999999999998</v>
      </c>
      <c r="N1988" s="71">
        <v>60</v>
      </c>
      <c r="O1988" s="100">
        <f t="shared" si="446"/>
        <v>75.349100000000007</v>
      </c>
      <c r="P1988" s="85">
        <f t="shared" si="447"/>
        <v>0</v>
      </c>
      <c r="Q1988" s="58">
        <f t="shared" si="448"/>
        <v>17.8</v>
      </c>
      <c r="R1988" s="100">
        <f t="shared" si="449"/>
        <v>73.974299999999999</v>
      </c>
      <c r="S1988" s="85">
        <f t="shared" si="450"/>
        <v>0</v>
      </c>
      <c r="T1988" s="58">
        <f t="shared" si="451"/>
        <v>6.4</v>
      </c>
      <c r="U1988" s="58">
        <f t="shared" si="452"/>
        <v>6.4</v>
      </c>
      <c r="V1988" s="58">
        <f t="array" ref="V1988">INDEX(AS$11:AS$66,MATCH(C1988&amp;G1988,AO$11:AO$66&amp;AP$11:AP$66,0),0)</f>
        <v>5</v>
      </c>
      <c r="X1988" s="120">
        <f t="shared" si="453"/>
        <v>0.125</v>
      </c>
      <c r="Y1988" s="61">
        <f t="array" ref="Y1988">INDEX($AQ$11:$AR$66,MATCH($C1988&amp;$G1988,$AO$11:$AO$66&amp;$AP$11:$AP$66,0),COUNTIF($AQ$10:$AR$10,"&lt;"&amp;Z1988)+1)</f>
        <v>2.5000000000000001E-4</v>
      </c>
      <c r="Z1988" s="61">
        <f t="shared" ref="Z1988" si="458">INDEX(AJ$11:AJ$92,MATCH(F1988,AI$11:AI$92,0))</f>
        <v>3</v>
      </c>
      <c r="AA1988" s="61">
        <f t="array" ref="AA1988">INDEX($AT$11:$AV$66,MATCH($C1988&amp;$G1988,$AO$11:$AO$66&amp;$AP$11:$AP$66,0),COUNTIF($AT$10:$AV$10,"&lt;"&amp;Z1988)+1)</f>
        <v>6.9999999999999999E-4</v>
      </c>
      <c r="AB1988" s="111">
        <f t="shared" si="454"/>
        <v>2.9188101183952089</v>
      </c>
      <c r="AC1988" s="121">
        <f t="array" ref="AC1988">INDEX($AW$11:$BA$66,MATCH($C1988&amp;$G1988,$AO$11:$AO$66&amp;$AP$11:$AP$66,0),COUNTIF($AW$10:$BA$10,"&lt;"&amp;Z1988)+1)</f>
        <v>2.5000000000000001E-4</v>
      </c>
      <c r="AD1988" s="62">
        <v>2.9664999999999999</v>
      </c>
      <c r="AE1988" s="61">
        <f t="array" ref="AE1988">INDEX($AT$11:$AV$66,MATCH($C1988&amp;$G1988,$AO$11:$AO$66&amp;$AP$11:$AP$66,0),COUNTIF($AT$10:$AV$10,"&lt;"&amp;AD1988)+1)</f>
        <v>6.9999999999999999E-4</v>
      </c>
      <c r="AF1988" s="111">
        <f t="shared" si="455"/>
        <v>2.9123734122634723</v>
      </c>
      <c r="AG1988" s="121">
        <f t="array" ref="AG1988">INDEX($AW$11:$BA$66,MATCH($C1988&amp;$G1988,$AO$11:$AO$66&amp;$AP$11:$AP$66,0),COUNTIF($AW$10:$BA$10,"&lt;"&amp;AD1988)+1)</f>
        <v>2.5000000000000001E-4</v>
      </c>
    </row>
    <row r="1989" spans="2:33" ht="12.75" customHeight="1" x14ac:dyDescent="0.3">
      <c r="B1989" s="81" t="str">
        <f t="shared" si="443"/>
        <v>3-12 UN</v>
      </c>
      <c r="C1989" s="71" t="s">
        <v>498</v>
      </c>
      <c r="D1989" s="71"/>
      <c r="E1989" s="79" t="s">
        <v>604</v>
      </c>
      <c r="F1989" s="82" t="s">
        <v>702</v>
      </c>
      <c r="G1989" s="58">
        <v>12</v>
      </c>
      <c r="H1989" s="71" t="s">
        <v>521</v>
      </c>
      <c r="I1989" s="71" t="s">
        <v>660</v>
      </c>
      <c r="J1989" s="71" t="s">
        <v>588</v>
      </c>
      <c r="K1989" s="71" t="s">
        <v>600</v>
      </c>
      <c r="L1989" s="85">
        <f t="shared" si="444"/>
        <v>76.151700000000005</v>
      </c>
      <c r="M1989" s="85">
        <f t="shared" si="445"/>
        <v>2.1166999999999998</v>
      </c>
      <c r="N1989" s="71">
        <v>60</v>
      </c>
      <c r="O1989" s="100">
        <f t="shared" si="446"/>
        <v>75.534499999999994</v>
      </c>
      <c r="P1989" s="85">
        <f t="shared" si="447"/>
        <v>0</v>
      </c>
      <c r="Q1989" s="58">
        <f t="shared" si="448"/>
        <v>15.2</v>
      </c>
      <c r="R1989" s="100">
        <f t="shared" si="449"/>
        <v>74.617999999999995</v>
      </c>
      <c r="S1989" s="85">
        <f t="shared" si="450"/>
        <v>0</v>
      </c>
      <c r="T1989" s="58">
        <f t="shared" si="451"/>
        <v>6.4</v>
      </c>
      <c r="U1989" s="58">
        <f t="shared" si="452"/>
        <v>5.0999999999999996</v>
      </c>
      <c r="V1989" s="58">
        <f t="array" ref="V1989">INDEX(AS$11:AS$66,MATCH(C1989&amp;G1989,AO$11:AO$66&amp;AP$11:AP$66,0),0)</f>
        <v>6</v>
      </c>
      <c r="X1989" s="120">
        <f t="shared" si="453"/>
        <v>8.3333333333333329E-2</v>
      </c>
      <c r="Y1989" s="61">
        <f t="array" ref="Y1989">INDEX($AQ$11:$AR$66,MATCH($C1989&amp;$G1989,$AO$11:$AO$66&amp;$AP$11:$AP$66,0),COUNTIF($AQ$10:$AR$10,"&lt;"&amp;Z1989)+1)</f>
        <v>2.0000000000000001E-4</v>
      </c>
      <c r="Z1989" s="123">
        <v>2.9981</v>
      </c>
      <c r="AA1989" s="61">
        <f t="array" ref="AA1989">INDEX($AT$11:$AV$66,MATCH($C1989&amp;$G1989,$AO$11:$AO$66&amp;$AP$11:$AP$66,0),COUNTIF($AT$10:$AV$10,"&lt;"&amp;Z1989)+1)</f>
        <v>5.9999999999999995E-4</v>
      </c>
      <c r="AB1989" s="111">
        <f t="shared" si="454"/>
        <v>2.9439734122634724</v>
      </c>
      <c r="AC1989" s="121">
        <f t="array" ref="AC1989">INDEX($AW$11:$BA$66,MATCH($C1989&amp;$G1989,$AO$11:$AO$66&amp;$AP$11:$AP$66,0),COUNTIF($AW$10:$BA$10,"&lt;"&amp;Z1989)+1)</f>
        <v>2.5000000000000001E-4</v>
      </c>
      <c r="AD1989" s="62">
        <v>2.9738000000000002</v>
      </c>
      <c r="AE1989" s="61">
        <f t="array" ref="AE1989">INDEX($AT$11:$AV$66,MATCH($C1989&amp;$G1989,$AO$11:$AO$66&amp;$AP$11:$AP$66,0),COUNTIF($AT$10:$AV$10,"&lt;"&amp;AD1989)+1)</f>
        <v>5.9999999999999995E-4</v>
      </c>
      <c r="AF1989" s="111">
        <f t="shared" si="455"/>
        <v>2.9377156081756488</v>
      </c>
      <c r="AG1989" s="121">
        <f t="array" ref="AG1989">INDEX($AW$11:$BA$66,MATCH($C1989&amp;$G1989,$AO$11:$AO$66&amp;$AP$11:$AP$66,0),COUNTIF($AW$10:$BA$10,"&lt;"&amp;AD1989)+1)</f>
        <v>2.5000000000000001E-4</v>
      </c>
    </row>
    <row r="1990" spans="2:33" ht="12.75" customHeight="1" x14ac:dyDescent="0.3">
      <c r="B1990" s="81" t="str">
        <f t="shared" si="443"/>
        <v>3-12 UN</v>
      </c>
      <c r="C1990" s="71" t="s">
        <v>498</v>
      </c>
      <c r="D1990" s="71"/>
      <c r="E1990" s="79" t="s">
        <v>604</v>
      </c>
      <c r="F1990" s="82" t="s">
        <v>702</v>
      </c>
      <c r="G1990" s="58">
        <v>12</v>
      </c>
      <c r="H1990" s="71" t="s">
        <v>521</v>
      </c>
      <c r="I1990" s="71" t="s">
        <v>661</v>
      </c>
      <c r="J1990" s="71" t="s">
        <v>588</v>
      </c>
      <c r="K1990" s="71" t="s">
        <v>600</v>
      </c>
      <c r="L1990" s="85">
        <f t="shared" si="444"/>
        <v>76.2</v>
      </c>
      <c r="M1990" s="85">
        <f t="shared" si="445"/>
        <v>2.1166999999999998</v>
      </c>
      <c r="N1990" s="71">
        <v>60</v>
      </c>
      <c r="O1990" s="100">
        <f t="shared" si="446"/>
        <v>75.623400000000004</v>
      </c>
      <c r="P1990" s="85">
        <f t="shared" si="447"/>
        <v>0</v>
      </c>
      <c r="Q1990" s="58">
        <f t="shared" si="448"/>
        <v>15.2</v>
      </c>
      <c r="R1990" s="100">
        <f t="shared" si="449"/>
        <v>74.706900000000005</v>
      </c>
      <c r="S1990" s="85">
        <f t="shared" si="450"/>
        <v>0</v>
      </c>
      <c r="T1990" s="58">
        <f t="shared" si="451"/>
        <v>6.4</v>
      </c>
      <c r="U1990" s="58">
        <f t="shared" si="452"/>
        <v>5.0999999999999996</v>
      </c>
      <c r="V1990" s="58">
        <f t="array" ref="V1990">INDEX(AS$11:AS$66,MATCH(C1990&amp;G1990,AO$11:AO$66&amp;AP$11:AP$66,0),0)</f>
        <v>6</v>
      </c>
      <c r="X1990" s="120">
        <f t="shared" si="453"/>
        <v>8.3333333333333329E-2</v>
      </c>
      <c r="Y1990" s="61">
        <f t="array" ref="Y1990">INDEX($AQ$11:$AR$66,MATCH($C1990&amp;$G1990,$AO$11:$AO$66&amp;$AP$11:$AP$66,0),COUNTIF($AQ$10:$AR$10,"&lt;"&amp;Z1990)+1)</f>
        <v>2.0000000000000001E-4</v>
      </c>
      <c r="Z1990" s="61">
        <f t="shared" ref="Z1990" si="459">INDEX(AJ$11:AJ$92,MATCH(F1990,AI$11:AI$92,0))</f>
        <v>3</v>
      </c>
      <c r="AA1990" s="61">
        <f t="array" ref="AA1990">INDEX($AT$11:$AV$66,MATCH($C1990&amp;$G1990,$AO$11:$AO$66&amp;$AP$11:$AP$66,0),COUNTIF($AT$10:$AV$10,"&lt;"&amp;Z1990)+1)</f>
        <v>5.9999999999999995E-4</v>
      </c>
      <c r="AB1990" s="111">
        <f t="shared" si="454"/>
        <v>2.9458734122634724</v>
      </c>
      <c r="AC1990" s="121">
        <f t="array" ref="AC1990">INDEX($AW$11:$BA$66,MATCH($C1990&amp;$G1990,$AO$11:$AO$66&amp;$AP$11:$AP$66,0),COUNTIF($AW$10:$BA$10,"&lt;"&amp;Z1990)+1)</f>
        <v>2.5000000000000001E-4</v>
      </c>
      <c r="AD1990" s="62">
        <v>2.9773000000000001</v>
      </c>
      <c r="AE1990" s="61">
        <f t="array" ref="AE1990">INDEX($AT$11:$AV$66,MATCH($C1990&amp;$G1990,$AO$11:$AO$66&amp;$AP$11:$AP$66,0),COUNTIF($AT$10:$AV$10,"&lt;"&amp;AD1990)+1)</f>
        <v>5.9999999999999995E-4</v>
      </c>
      <c r="AF1990" s="111">
        <f t="shared" si="455"/>
        <v>2.9412156081756486</v>
      </c>
      <c r="AG1990" s="121">
        <f t="array" ref="AG1990">INDEX($AW$11:$BA$66,MATCH($C1990&amp;$G1990,$AO$11:$AO$66&amp;$AP$11:$AP$66,0),COUNTIF($AW$10:$BA$10,"&lt;"&amp;AD1990)+1)</f>
        <v>2.5000000000000001E-4</v>
      </c>
    </row>
    <row r="1991" spans="2:33" ht="12.75" customHeight="1" x14ac:dyDescent="0.3">
      <c r="B1991" s="81" t="str">
        <f t="shared" si="443"/>
        <v>3-16 UN</v>
      </c>
      <c r="C1991" s="71" t="s">
        <v>498</v>
      </c>
      <c r="D1991" s="71"/>
      <c r="E1991" s="79" t="s">
        <v>604</v>
      </c>
      <c r="F1991" s="82" t="s">
        <v>702</v>
      </c>
      <c r="G1991" s="58">
        <v>16</v>
      </c>
      <c r="H1991" s="71" t="s">
        <v>521</v>
      </c>
      <c r="I1991" s="71" t="s">
        <v>660</v>
      </c>
      <c r="J1991" s="71" t="s">
        <v>588</v>
      </c>
      <c r="K1991" s="71" t="s">
        <v>600</v>
      </c>
      <c r="L1991" s="85">
        <f t="shared" si="444"/>
        <v>76.156800000000004</v>
      </c>
      <c r="M1991" s="85">
        <f t="shared" si="445"/>
        <v>1.5874999999999999</v>
      </c>
      <c r="N1991" s="71">
        <v>60</v>
      </c>
      <c r="O1991" s="100">
        <f t="shared" si="446"/>
        <v>75.671700000000001</v>
      </c>
      <c r="P1991" s="85">
        <f t="shared" si="447"/>
        <v>0</v>
      </c>
      <c r="Q1991" s="58">
        <f t="shared" si="448"/>
        <v>15.2</v>
      </c>
      <c r="R1991" s="100">
        <f t="shared" si="449"/>
        <v>74.984300000000005</v>
      </c>
      <c r="S1991" s="85">
        <f t="shared" si="450"/>
        <v>0</v>
      </c>
      <c r="T1991" s="58">
        <f t="shared" si="451"/>
        <v>6.4</v>
      </c>
      <c r="U1991" s="58">
        <f t="shared" si="452"/>
        <v>3.8</v>
      </c>
      <c r="V1991" s="58">
        <f t="array" ref="V1991">INDEX(AS$11:AS$66,MATCH(C1991&amp;G1991,AO$11:AO$66&amp;AP$11:AP$66,0),0)</f>
        <v>8</v>
      </c>
      <c r="X1991" s="120">
        <f t="shared" si="453"/>
        <v>6.25E-2</v>
      </c>
      <c r="Y1991" s="61">
        <f t="array" ref="Y1991">INDEX($AQ$11:$AR$66,MATCH($C1991&amp;$G1991,$AO$11:$AO$66&amp;$AP$11:$AP$66,0),COUNTIF($AQ$10:$AR$10,"&lt;"&amp;Z1991)+1)</f>
        <v>1.4999999999999999E-4</v>
      </c>
      <c r="Z1991" s="123">
        <v>2.9983</v>
      </c>
      <c r="AA1991" s="61">
        <f t="array" ref="AA1991">INDEX($AT$11:$AV$66,MATCH($C1991&amp;$G1991,$AO$11:$AO$66&amp;$AP$11:$AP$66,0),COUNTIF($AT$10:$AV$10,"&lt;"&amp;Z1991)+1)</f>
        <v>5.9999999999999995E-4</v>
      </c>
      <c r="AB1991" s="111">
        <f t="shared" si="454"/>
        <v>2.9577050591976044</v>
      </c>
      <c r="AC1991" s="121">
        <f t="array" ref="AC1991">INDEX($AW$11:$BA$66,MATCH($C1991&amp;$G1991,$AO$11:$AO$66&amp;$AP$11:$AP$66,0),COUNTIF($AW$10:$BA$10,"&lt;"&amp;Z1991)+1)</f>
        <v>2.5000000000000001E-4</v>
      </c>
      <c r="AD1991" s="62">
        <v>2.9792000000000001</v>
      </c>
      <c r="AE1991" s="61">
        <f t="array" ref="AE1991">INDEX($AT$11:$AV$66,MATCH($C1991&amp;$G1991,$AO$11:$AO$66&amp;$AP$11:$AP$66,0),COUNTIF($AT$10:$AV$10,"&lt;"&amp;AD1991)+1)</f>
        <v>5.9999999999999995E-4</v>
      </c>
      <c r="AF1991" s="111">
        <f t="shared" si="455"/>
        <v>2.9521367061317365</v>
      </c>
      <c r="AG1991" s="121">
        <f t="array" ref="AG1991">INDEX($AW$11:$BA$66,MATCH($C1991&amp;$G1991,$AO$11:$AO$66&amp;$AP$11:$AP$66,0),COUNTIF($AW$10:$BA$10,"&lt;"&amp;AD1991)+1)</f>
        <v>2.5000000000000001E-4</v>
      </c>
    </row>
    <row r="1992" spans="2:33" ht="12.75" customHeight="1" x14ac:dyDescent="0.3">
      <c r="B1992" s="81" t="str">
        <f t="shared" si="443"/>
        <v>3-16 UN</v>
      </c>
      <c r="C1992" s="71" t="s">
        <v>498</v>
      </c>
      <c r="D1992" s="71"/>
      <c r="E1992" s="79" t="s">
        <v>604</v>
      </c>
      <c r="F1992" s="82" t="s">
        <v>702</v>
      </c>
      <c r="G1992" s="58">
        <v>16</v>
      </c>
      <c r="H1992" s="71" t="s">
        <v>521</v>
      </c>
      <c r="I1992" s="71" t="s">
        <v>661</v>
      </c>
      <c r="J1992" s="71" t="s">
        <v>588</v>
      </c>
      <c r="K1992" s="71" t="s">
        <v>600</v>
      </c>
      <c r="L1992" s="85">
        <f t="shared" si="444"/>
        <v>76.2</v>
      </c>
      <c r="M1992" s="85">
        <f t="shared" si="445"/>
        <v>1.5874999999999999</v>
      </c>
      <c r="N1992" s="71">
        <v>60</v>
      </c>
      <c r="O1992" s="100">
        <f t="shared" si="446"/>
        <v>75.750399999999999</v>
      </c>
      <c r="P1992" s="85">
        <f t="shared" si="447"/>
        <v>0</v>
      </c>
      <c r="Q1992" s="58">
        <f t="shared" si="448"/>
        <v>15.2</v>
      </c>
      <c r="R1992" s="100">
        <f t="shared" si="449"/>
        <v>75.063000000000002</v>
      </c>
      <c r="S1992" s="85">
        <f t="shared" si="450"/>
        <v>0</v>
      </c>
      <c r="T1992" s="58">
        <f t="shared" si="451"/>
        <v>6.4</v>
      </c>
      <c r="U1992" s="58">
        <f t="shared" si="452"/>
        <v>3.8</v>
      </c>
      <c r="V1992" s="58">
        <f t="array" ref="V1992">INDEX(AS$11:AS$66,MATCH(C1992&amp;G1992,AO$11:AO$66&amp;AP$11:AP$66,0),0)</f>
        <v>8</v>
      </c>
      <c r="X1992" s="120">
        <f t="shared" si="453"/>
        <v>6.25E-2</v>
      </c>
      <c r="Y1992" s="61">
        <f t="array" ref="Y1992">INDEX($AQ$11:$AR$66,MATCH($C1992&amp;$G1992,$AO$11:$AO$66&amp;$AP$11:$AP$66,0),COUNTIF($AQ$10:$AR$10,"&lt;"&amp;Z1992)+1)</f>
        <v>1.4999999999999999E-4</v>
      </c>
      <c r="Z1992" s="61">
        <f t="shared" ref="Z1992" si="460">INDEX(AJ$11:AJ$92,MATCH(F1992,AI$11:AI$92,0))</f>
        <v>3</v>
      </c>
      <c r="AA1992" s="61">
        <f t="array" ref="AA1992">INDEX($AT$11:$AV$66,MATCH($C1992&amp;$G1992,$AO$11:$AO$66&amp;$AP$11:$AP$66,0),COUNTIF($AT$10:$AV$10,"&lt;"&amp;Z1992)+1)</f>
        <v>5.9999999999999995E-4</v>
      </c>
      <c r="AB1992" s="111">
        <f t="shared" si="454"/>
        <v>2.9594050591976044</v>
      </c>
      <c r="AC1992" s="121">
        <f t="array" ref="AC1992">INDEX($AW$11:$BA$66,MATCH($C1992&amp;$G1992,$AO$11:$AO$66&amp;$AP$11:$AP$66,0),COUNTIF($AW$10:$BA$10,"&lt;"&amp;Z1992)+1)</f>
        <v>2.5000000000000001E-4</v>
      </c>
      <c r="AD1992" s="62">
        <v>2.9823</v>
      </c>
      <c r="AE1992" s="61">
        <f t="array" ref="AE1992">INDEX($AT$11:$AV$66,MATCH($C1992&amp;$G1992,$AO$11:$AO$66&amp;$AP$11:$AP$66,0),COUNTIF($AT$10:$AV$10,"&lt;"&amp;AD1992)+1)</f>
        <v>5.9999999999999995E-4</v>
      </c>
      <c r="AF1992" s="111">
        <f t="shared" si="455"/>
        <v>2.9552367061317364</v>
      </c>
      <c r="AG1992" s="121">
        <f t="array" ref="AG1992">INDEX($AW$11:$BA$66,MATCH($C1992&amp;$G1992,$AO$11:$AO$66&amp;$AP$11:$AP$66,0),COUNTIF($AW$10:$BA$10,"&lt;"&amp;AD1992)+1)</f>
        <v>2.5000000000000001E-4</v>
      </c>
    </row>
    <row r="1993" spans="2:33" ht="12.75" customHeight="1" x14ac:dyDescent="0.3">
      <c r="B1993" s="81" t="str">
        <f t="shared" si="443"/>
        <v>3-20 UN</v>
      </c>
      <c r="C1993" s="71" t="s">
        <v>498</v>
      </c>
      <c r="D1993" s="71"/>
      <c r="E1993" s="79" t="s">
        <v>604</v>
      </c>
      <c r="F1993" s="82" t="s">
        <v>702</v>
      </c>
      <c r="G1993" s="58">
        <v>20</v>
      </c>
      <c r="H1993" s="71" t="s">
        <v>521</v>
      </c>
      <c r="I1993" s="71" t="s">
        <v>660</v>
      </c>
      <c r="J1993" s="71" t="s">
        <v>588</v>
      </c>
      <c r="K1993" s="71" t="s">
        <v>600</v>
      </c>
      <c r="L1993" s="85">
        <f t="shared" si="444"/>
        <v>76.159400000000005</v>
      </c>
      <c r="M1993" s="85">
        <f t="shared" si="445"/>
        <v>1.27</v>
      </c>
      <c r="N1993" s="71">
        <v>60</v>
      </c>
      <c r="O1993" s="100">
        <f t="shared" si="446"/>
        <v>75.753</v>
      </c>
      <c r="P1993" s="85">
        <f t="shared" si="447"/>
        <v>0</v>
      </c>
      <c r="Q1993" s="58">
        <f t="shared" si="448"/>
        <v>12.7</v>
      </c>
      <c r="R1993" s="100">
        <f t="shared" si="449"/>
        <v>75.203000000000003</v>
      </c>
      <c r="S1993" s="85">
        <f t="shared" si="450"/>
        <v>0</v>
      </c>
      <c r="T1993" s="58">
        <f t="shared" si="451"/>
        <v>5.0999999999999996</v>
      </c>
      <c r="U1993" s="58">
        <f t="shared" si="452"/>
        <v>3.8</v>
      </c>
      <c r="V1993" s="58">
        <f t="array" ref="V1993">INDEX(AS$11:AS$66,MATCH(C1993&amp;G1993,AO$11:AO$66&amp;AP$11:AP$66,0),0)</f>
        <v>8</v>
      </c>
      <c r="X1993" s="120">
        <f t="shared" si="453"/>
        <v>0.05</v>
      </c>
      <c r="Y1993" s="61">
        <f t="array" ref="Y1993">INDEX($AQ$11:$AR$66,MATCH($C1993&amp;$G1993,$AO$11:$AO$66&amp;$AP$11:$AP$66,0),COUNTIF($AQ$10:$AR$10,"&lt;"&amp;Z1993)+1)</f>
        <v>1.4999999999999999E-4</v>
      </c>
      <c r="Z1993" s="123">
        <v>2.9984000000000002</v>
      </c>
      <c r="AA1993" s="61">
        <f t="array" ref="AA1993">INDEX($AT$11:$AV$66,MATCH($C1993&amp;$G1993,$AO$11:$AO$66&amp;$AP$11:$AP$66,0),COUNTIF($AT$10:$AV$10,"&lt;"&amp;Z1993)+1)</f>
        <v>5.0000000000000001E-4</v>
      </c>
      <c r="AB1993" s="111">
        <f t="shared" si="454"/>
        <v>2.9659240473580839</v>
      </c>
      <c r="AC1993" s="121">
        <f t="array" ref="AC1993">INDEX($AW$11:$BA$66,MATCH($C1993&amp;$G1993,$AO$11:$AO$66&amp;$AP$11:$AP$66,0),COUNTIF($AW$10:$BA$10,"&lt;"&amp;Z1993)+1)</f>
        <v>2.0000000000000001E-4</v>
      </c>
      <c r="AD1993" s="62">
        <v>2.9824000000000002</v>
      </c>
      <c r="AE1993" s="61">
        <f t="array" ref="AE1993">INDEX($AT$11:$AV$66,MATCH($C1993&amp;$G1993,$AO$11:$AO$66&amp;$AP$11:$AP$66,0),COUNTIF($AT$10:$AV$10,"&lt;"&amp;AD1993)+1)</f>
        <v>5.0000000000000001E-4</v>
      </c>
      <c r="AF1993" s="111">
        <f t="shared" si="455"/>
        <v>2.9607493649053893</v>
      </c>
      <c r="AG1993" s="121">
        <f t="array" ref="AG1993">INDEX($AW$11:$BA$66,MATCH($C1993&amp;$G1993,$AO$11:$AO$66&amp;$AP$11:$AP$66,0),COUNTIF($AW$10:$BA$10,"&lt;"&amp;AD1993)+1)</f>
        <v>2.0000000000000001E-4</v>
      </c>
    </row>
    <row r="1994" spans="2:33" ht="12.75" customHeight="1" x14ac:dyDescent="0.3">
      <c r="B1994" s="81" t="str">
        <f t="shared" si="443"/>
        <v>3-20 UN</v>
      </c>
      <c r="C1994" s="71" t="s">
        <v>498</v>
      </c>
      <c r="D1994" s="71"/>
      <c r="E1994" s="79" t="s">
        <v>604</v>
      </c>
      <c r="F1994" s="82" t="s">
        <v>702</v>
      </c>
      <c r="G1994" s="58">
        <v>20</v>
      </c>
      <c r="H1994" s="71" t="s">
        <v>521</v>
      </c>
      <c r="I1994" s="71" t="s">
        <v>661</v>
      </c>
      <c r="J1994" s="71" t="s">
        <v>588</v>
      </c>
      <c r="K1994" s="71" t="s">
        <v>600</v>
      </c>
      <c r="L1994" s="85">
        <f t="shared" si="444"/>
        <v>76.2</v>
      </c>
      <c r="M1994" s="85">
        <f t="shared" si="445"/>
        <v>1.27</v>
      </c>
      <c r="N1994" s="71">
        <v>60</v>
      </c>
      <c r="O1994" s="100">
        <f t="shared" si="446"/>
        <v>75.826599999999999</v>
      </c>
      <c r="P1994" s="85">
        <f t="shared" si="447"/>
        <v>0</v>
      </c>
      <c r="Q1994" s="58">
        <f t="shared" si="448"/>
        <v>12.7</v>
      </c>
      <c r="R1994" s="100">
        <f t="shared" si="449"/>
        <v>75.276700000000005</v>
      </c>
      <c r="S1994" s="85">
        <f t="shared" si="450"/>
        <v>0</v>
      </c>
      <c r="T1994" s="58">
        <f t="shared" si="451"/>
        <v>5.0999999999999996</v>
      </c>
      <c r="U1994" s="58">
        <f t="shared" si="452"/>
        <v>3.8</v>
      </c>
      <c r="V1994" s="58">
        <f t="array" ref="V1994">INDEX(AS$11:AS$66,MATCH(C1994&amp;G1994,AO$11:AO$66&amp;AP$11:AP$66,0),0)</f>
        <v>8</v>
      </c>
      <c r="X1994" s="120">
        <f t="shared" si="453"/>
        <v>0.05</v>
      </c>
      <c r="Y1994" s="61">
        <f t="array" ref="Y1994">INDEX($AQ$11:$AR$66,MATCH($C1994&amp;$G1994,$AO$11:$AO$66&amp;$AP$11:$AP$66,0),COUNTIF($AQ$10:$AR$10,"&lt;"&amp;Z1994)+1)</f>
        <v>1.4999999999999999E-4</v>
      </c>
      <c r="Z1994" s="61">
        <f t="shared" ref="Z1994" si="461">INDEX(AJ$11:AJ$92,MATCH(F1994,AI$11:AI$92,0))</f>
        <v>3</v>
      </c>
      <c r="AA1994" s="61">
        <f t="array" ref="AA1994">INDEX($AT$11:$AV$66,MATCH($C1994&amp;$G1994,$AO$11:$AO$66&amp;$AP$11:$AP$66,0),COUNTIF($AT$10:$AV$10,"&lt;"&amp;Z1994)+1)</f>
        <v>5.0000000000000001E-4</v>
      </c>
      <c r="AB1994" s="111">
        <f t="shared" si="454"/>
        <v>2.9675240473580837</v>
      </c>
      <c r="AC1994" s="121">
        <f t="array" ref="AC1994">INDEX($AW$11:$BA$66,MATCH($C1994&amp;$G1994,$AO$11:$AO$66&amp;$AP$11:$AP$66,0),COUNTIF($AW$10:$BA$10,"&lt;"&amp;Z1994)+1)</f>
        <v>2.0000000000000001E-4</v>
      </c>
      <c r="AD1994" s="62">
        <v>2.9853000000000001</v>
      </c>
      <c r="AE1994" s="61">
        <f t="array" ref="AE1994">INDEX($AT$11:$AV$66,MATCH($C1994&amp;$G1994,$AO$11:$AO$66&amp;$AP$11:$AP$66,0),COUNTIF($AT$10:$AV$10,"&lt;"&amp;AD1994)+1)</f>
        <v>5.0000000000000001E-4</v>
      </c>
      <c r="AF1994" s="111">
        <f t="shared" si="455"/>
        <v>2.9636493649053892</v>
      </c>
      <c r="AG1994" s="121">
        <f t="array" ref="AG1994">INDEX($AW$11:$BA$66,MATCH($C1994&amp;$G1994,$AO$11:$AO$66&amp;$AP$11:$AP$66,0),COUNTIF($AW$10:$BA$10,"&lt;"&amp;AD1994)+1)</f>
        <v>2.0000000000000001E-4</v>
      </c>
    </row>
    <row r="1995" spans="2:33" ht="12.75" customHeight="1" x14ac:dyDescent="0.3">
      <c r="B1995" s="81" t="str">
        <f t="shared" si="443"/>
        <v>3 1/8-6 UN</v>
      </c>
      <c r="C1995" s="71" t="s">
        <v>498</v>
      </c>
      <c r="D1995" s="71"/>
      <c r="E1995" s="79" t="s">
        <v>604</v>
      </c>
      <c r="F1995" s="82" t="s">
        <v>703</v>
      </c>
      <c r="G1995" s="58">
        <v>6</v>
      </c>
      <c r="H1995" s="71" t="s">
        <v>521</v>
      </c>
      <c r="I1995" s="71" t="s">
        <v>660</v>
      </c>
      <c r="J1995" s="71" t="s">
        <v>588</v>
      </c>
      <c r="K1995" s="71" t="s">
        <v>600</v>
      </c>
      <c r="L1995" s="85">
        <f t="shared" si="444"/>
        <v>79.303899999999999</v>
      </c>
      <c r="M1995" s="85">
        <f t="shared" si="445"/>
        <v>4.2332999999999998</v>
      </c>
      <c r="N1995" s="71">
        <v>60</v>
      </c>
      <c r="O1995" s="100">
        <f t="shared" si="446"/>
        <v>78.148200000000003</v>
      </c>
      <c r="P1995" s="85">
        <f t="shared" si="447"/>
        <v>0</v>
      </c>
      <c r="Q1995" s="58">
        <f t="shared" si="448"/>
        <v>20.3</v>
      </c>
      <c r="R1995" s="100">
        <f t="shared" si="449"/>
        <v>76.315100000000001</v>
      </c>
      <c r="S1995" s="85">
        <f t="shared" si="450"/>
        <v>0</v>
      </c>
      <c r="T1995" s="58">
        <f t="shared" si="451"/>
        <v>6.4</v>
      </c>
      <c r="U1995" s="58">
        <f t="shared" si="452"/>
        <v>7.6</v>
      </c>
      <c r="V1995" s="58">
        <f t="array" ref="V1995">INDEX(AS$11:AS$66,MATCH(C1995&amp;G1995,AO$11:AO$66&amp;AP$11:AP$66,0),0)</f>
        <v>5</v>
      </c>
      <c r="X1995" s="120">
        <f t="shared" si="453"/>
        <v>0.16666666666666666</v>
      </c>
      <c r="Y1995" s="61">
        <f t="array" ref="Y1995">INDEX($AQ$11:$AR$66,MATCH($C1995&amp;$G1995,$AO$11:$AO$66&amp;$AP$11:$AP$66,0),COUNTIF($AQ$10:$AR$10,"&lt;"&amp;Z1995)+1)</f>
        <v>2.9999999999999997E-4</v>
      </c>
      <c r="Z1995" s="123">
        <v>3.1221999999999999</v>
      </c>
      <c r="AA1995" s="61">
        <f t="array" ref="AA1995">INDEX($AT$11:$AV$66,MATCH($C1995&amp;$G1995,$AO$11:$AO$66&amp;$AP$11:$AP$66,0),COUNTIF($AT$10:$AV$10,"&lt;"&amp;Z1995)+1)</f>
        <v>8.0000000000000004E-4</v>
      </c>
      <c r="AB1995" s="111">
        <f t="shared" si="454"/>
        <v>3.0139468245269452</v>
      </c>
      <c r="AC1995" s="121">
        <f t="array" ref="AC1995">INDEX($AW$11:$BA$66,MATCH($C1995&amp;$G1995,$AO$11:$AO$66&amp;$AP$11:$AP$66,0),COUNTIF($AW$10:$BA$10,"&lt;"&amp;Z1995)+1)</f>
        <v>2.5000000000000001E-4</v>
      </c>
      <c r="AD1995" s="62">
        <v>3.0767000000000002</v>
      </c>
      <c r="AE1995" s="61">
        <f t="array" ref="AE1995">INDEX($AT$11:$AV$66,MATCH($C1995&amp;$G1995,$AO$11:$AO$66&amp;$AP$11:$AP$66,0),COUNTIF($AT$10:$AV$10,"&lt;"&amp;AD1995)+1)</f>
        <v>8.0000000000000004E-4</v>
      </c>
      <c r="AF1995" s="111">
        <f t="shared" si="455"/>
        <v>3.0045312163512969</v>
      </c>
      <c r="AG1995" s="121">
        <f t="array" ref="AG1995">INDEX($AW$11:$BA$66,MATCH($C1995&amp;$G1995,$AO$11:$AO$66&amp;$AP$11:$AP$66,0),COUNTIF($AW$10:$BA$10,"&lt;"&amp;AD1995)+1)</f>
        <v>2.5000000000000001E-4</v>
      </c>
    </row>
    <row r="1996" spans="2:33" ht="12.75" customHeight="1" x14ac:dyDescent="0.3">
      <c r="B1996" s="81" t="str">
        <f t="shared" si="443"/>
        <v>3 1/8-6 UN</v>
      </c>
      <c r="C1996" s="71" t="s">
        <v>498</v>
      </c>
      <c r="D1996" s="71"/>
      <c r="E1996" s="79" t="s">
        <v>604</v>
      </c>
      <c r="F1996" s="82" t="s">
        <v>703</v>
      </c>
      <c r="G1996" s="58">
        <v>6</v>
      </c>
      <c r="H1996" s="71" t="s">
        <v>521</v>
      </c>
      <c r="I1996" s="71" t="s">
        <v>661</v>
      </c>
      <c r="J1996" s="71" t="s">
        <v>588</v>
      </c>
      <c r="K1996" s="71" t="s">
        <v>600</v>
      </c>
      <c r="L1996" s="85">
        <f t="shared" si="444"/>
        <v>79.375</v>
      </c>
      <c r="M1996" s="85">
        <f t="shared" si="445"/>
        <v>4.2332999999999998</v>
      </c>
      <c r="N1996" s="71">
        <v>60</v>
      </c>
      <c r="O1996" s="100">
        <f t="shared" si="446"/>
        <v>78.280299999999997</v>
      </c>
      <c r="P1996" s="85">
        <f t="shared" si="447"/>
        <v>0</v>
      </c>
      <c r="Q1996" s="58">
        <f t="shared" si="448"/>
        <v>20.3</v>
      </c>
      <c r="R1996" s="100">
        <f t="shared" si="449"/>
        <v>76.447199999999995</v>
      </c>
      <c r="S1996" s="85">
        <f t="shared" si="450"/>
        <v>0</v>
      </c>
      <c r="T1996" s="58">
        <f t="shared" si="451"/>
        <v>6.4</v>
      </c>
      <c r="U1996" s="58">
        <f t="shared" si="452"/>
        <v>7.6</v>
      </c>
      <c r="V1996" s="58">
        <f t="array" ref="V1996">INDEX(AS$11:AS$66,MATCH(C1996&amp;G1996,AO$11:AO$66&amp;AP$11:AP$66,0),0)</f>
        <v>5</v>
      </c>
      <c r="X1996" s="120">
        <f t="shared" si="453"/>
        <v>0.16666666666666666</v>
      </c>
      <c r="Y1996" s="61">
        <f t="array" ref="Y1996">INDEX($AQ$11:$AR$66,MATCH($C1996&amp;$G1996,$AO$11:$AO$66&amp;$AP$11:$AP$66,0),COUNTIF($AQ$10:$AR$10,"&lt;"&amp;Z1996)+1)</f>
        <v>2.9999999999999997E-4</v>
      </c>
      <c r="Z1996" s="61">
        <f t="shared" ref="Z1996" si="462">INDEX(AJ$11:AJ$92,MATCH(F1996,AI$11:AI$92,0))</f>
        <v>3.125</v>
      </c>
      <c r="AA1996" s="61">
        <f t="array" ref="AA1996">INDEX($AT$11:$AV$66,MATCH($C1996&amp;$G1996,$AO$11:$AO$66&amp;$AP$11:$AP$66,0),COUNTIF($AT$10:$AV$10,"&lt;"&amp;Z1996)+1)</f>
        <v>8.0000000000000004E-4</v>
      </c>
      <c r="AB1996" s="111">
        <f t="shared" si="454"/>
        <v>3.0167468245269453</v>
      </c>
      <c r="AC1996" s="121">
        <f t="array" ref="AC1996">INDEX($AW$11:$BA$66,MATCH($C1996&amp;$G1996,$AO$11:$AO$66&amp;$AP$11:$AP$66,0),COUNTIF($AW$10:$BA$10,"&lt;"&amp;Z1996)+1)</f>
        <v>2.5000000000000001E-4</v>
      </c>
      <c r="AD1996" s="62">
        <v>3.0819000000000001</v>
      </c>
      <c r="AE1996" s="61">
        <f t="array" ref="AE1996">INDEX($AT$11:$AV$66,MATCH($C1996&amp;$G1996,$AO$11:$AO$66&amp;$AP$11:$AP$66,0),COUNTIF($AT$10:$AV$10,"&lt;"&amp;AD1996)+1)</f>
        <v>8.0000000000000004E-4</v>
      </c>
      <c r="AF1996" s="111">
        <f t="shared" si="455"/>
        <v>3.0097312163512968</v>
      </c>
      <c r="AG1996" s="121">
        <f t="array" ref="AG1996">INDEX($AW$11:$BA$66,MATCH($C1996&amp;$G1996,$AO$11:$AO$66&amp;$AP$11:$AP$66,0),COUNTIF($AW$10:$BA$10,"&lt;"&amp;AD1996)+1)</f>
        <v>2.5000000000000001E-4</v>
      </c>
    </row>
    <row r="1997" spans="2:33" ht="12.75" customHeight="1" x14ac:dyDescent="0.3">
      <c r="B1997" s="81" t="str">
        <f t="shared" si="443"/>
        <v>3 1/8-8 UN</v>
      </c>
      <c r="C1997" s="71" t="s">
        <v>498</v>
      </c>
      <c r="D1997" s="71"/>
      <c r="E1997" s="79" t="s">
        <v>604</v>
      </c>
      <c r="F1997" s="82" t="s">
        <v>703</v>
      </c>
      <c r="G1997" s="58">
        <v>8</v>
      </c>
      <c r="H1997" s="71" t="s">
        <v>521</v>
      </c>
      <c r="I1997" s="71" t="s">
        <v>660</v>
      </c>
      <c r="J1997" s="71" t="s">
        <v>588</v>
      </c>
      <c r="K1997" s="71" t="s">
        <v>600</v>
      </c>
      <c r="L1997" s="85">
        <f t="shared" si="444"/>
        <v>79.308999999999997</v>
      </c>
      <c r="M1997" s="85">
        <f t="shared" si="445"/>
        <v>3.1749999999999998</v>
      </c>
      <c r="N1997" s="71">
        <v>60</v>
      </c>
      <c r="O1997" s="100">
        <f t="shared" si="446"/>
        <v>78.402199999999993</v>
      </c>
      <c r="P1997" s="85">
        <f t="shared" si="447"/>
        <v>0</v>
      </c>
      <c r="Q1997" s="58">
        <f t="shared" si="448"/>
        <v>17.8</v>
      </c>
      <c r="R1997" s="100">
        <f t="shared" si="449"/>
        <v>77.0274</v>
      </c>
      <c r="S1997" s="85">
        <f t="shared" si="450"/>
        <v>0</v>
      </c>
      <c r="T1997" s="58">
        <f t="shared" si="451"/>
        <v>6.4</v>
      </c>
      <c r="U1997" s="58">
        <f t="shared" si="452"/>
        <v>6.4</v>
      </c>
      <c r="V1997" s="58">
        <f t="array" ref="V1997">INDEX(AS$11:AS$66,MATCH(C1997&amp;G1997,AO$11:AO$66&amp;AP$11:AP$66,0),0)</f>
        <v>5</v>
      </c>
      <c r="X1997" s="120">
        <f t="shared" si="453"/>
        <v>0.125</v>
      </c>
      <c r="Y1997" s="61">
        <f t="array" ref="Y1997">INDEX($AQ$11:$AR$66,MATCH($C1997&amp;$G1997,$AO$11:$AO$66&amp;$AP$11:$AP$66,0),COUNTIF($AQ$10:$AR$10,"&lt;"&amp;Z1997)+1)</f>
        <v>2.5000000000000001E-4</v>
      </c>
      <c r="Z1997" s="123">
        <v>3.1223999999999998</v>
      </c>
      <c r="AA1997" s="61">
        <f t="array" ref="AA1997">INDEX($AT$11:$AV$66,MATCH($C1997&amp;$G1997,$AO$11:$AO$66&amp;$AP$11:$AP$66,0),COUNTIF($AT$10:$AV$10,"&lt;"&amp;Z1997)+1)</f>
        <v>6.9999999999999999E-4</v>
      </c>
      <c r="AB1997" s="111">
        <f t="shared" si="454"/>
        <v>3.0412101183952087</v>
      </c>
      <c r="AC1997" s="121">
        <f t="array" ref="AC1997">INDEX($AW$11:$BA$66,MATCH($C1997&amp;$G1997,$AO$11:$AO$66&amp;$AP$11:$AP$66,0),COUNTIF($AW$10:$BA$10,"&lt;"&amp;Z1997)+1)</f>
        <v>2.5000000000000001E-4</v>
      </c>
      <c r="AD1997" s="62">
        <v>3.0867</v>
      </c>
      <c r="AE1997" s="61">
        <f t="array" ref="AE1997">INDEX($AT$11:$AV$66,MATCH($C1997&amp;$G1997,$AO$11:$AO$66&amp;$AP$11:$AP$66,0),COUNTIF($AT$10:$AV$10,"&lt;"&amp;AD1997)+1)</f>
        <v>6.9999999999999999E-4</v>
      </c>
      <c r="AF1997" s="111">
        <f t="shared" si="455"/>
        <v>3.0325734122634724</v>
      </c>
      <c r="AG1997" s="121">
        <f t="array" ref="AG1997">INDEX($AW$11:$BA$66,MATCH($C1997&amp;$G1997,$AO$11:$AO$66&amp;$AP$11:$AP$66,0),COUNTIF($AW$10:$BA$10,"&lt;"&amp;AD1997)+1)</f>
        <v>2.5000000000000001E-4</v>
      </c>
    </row>
    <row r="1998" spans="2:33" ht="12.75" customHeight="1" x14ac:dyDescent="0.3">
      <c r="B1998" s="81" t="str">
        <f t="shared" si="443"/>
        <v>3 1/8-8 UN</v>
      </c>
      <c r="C1998" s="71" t="s">
        <v>498</v>
      </c>
      <c r="D1998" s="71"/>
      <c r="E1998" s="79" t="s">
        <v>604</v>
      </c>
      <c r="F1998" s="82" t="s">
        <v>703</v>
      </c>
      <c r="G1998" s="58">
        <v>8</v>
      </c>
      <c r="H1998" s="71" t="s">
        <v>521</v>
      </c>
      <c r="I1998" s="71" t="s">
        <v>661</v>
      </c>
      <c r="J1998" s="71" t="s">
        <v>588</v>
      </c>
      <c r="K1998" s="71" t="s">
        <v>600</v>
      </c>
      <c r="L1998" s="85">
        <f t="shared" si="444"/>
        <v>79.375</v>
      </c>
      <c r="M1998" s="85">
        <f t="shared" si="445"/>
        <v>3.1749999999999998</v>
      </c>
      <c r="N1998" s="71">
        <v>60</v>
      </c>
      <c r="O1998" s="100">
        <f t="shared" si="446"/>
        <v>78.524100000000004</v>
      </c>
      <c r="P1998" s="85">
        <f t="shared" si="447"/>
        <v>0</v>
      </c>
      <c r="Q1998" s="58">
        <f t="shared" si="448"/>
        <v>17.8</v>
      </c>
      <c r="R1998" s="100">
        <f t="shared" si="449"/>
        <v>77.149299999999997</v>
      </c>
      <c r="S1998" s="85">
        <f t="shared" si="450"/>
        <v>0</v>
      </c>
      <c r="T1998" s="58">
        <f t="shared" si="451"/>
        <v>6.4</v>
      </c>
      <c r="U1998" s="58">
        <f t="shared" si="452"/>
        <v>6.4</v>
      </c>
      <c r="V1998" s="58">
        <f t="array" ref="V1998">INDEX(AS$11:AS$66,MATCH(C1998&amp;G1998,AO$11:AO$66&amp;AP$11:AP$66,0),0)</f>
        <v>5</v>
      </c>
      <c r="X1998" s="120">
        <f t="shared" si="453"/>
        <v>0.125</v>
      </c>
      <c r="Y1998" s="61">
        <f t="array" ref="Y1998">INDEX($AQ$11:$AR$66,MATCH($C1998&amp;$G1998,$AO$11:$AO$66&amp;$AP$11:$AP$66,0),COUNTIF($AQ$10:$AR$10,"&lt;"&amp;Z1998)+1)</f>
        <v>2.5000000000000001E-4</v>
      </c>
      <c r="Z1998" s="61">
        <f t="shared" ref="Z1998" si="463">INDEX(AJ$11:AJ$92,MATCH(F1998,AI$11:AI$92,0))</f>
        <v>3.125</v>
      </c>
      <c r="AA1998" s="61">
        <f t="array" ref="AA1998">INDEX($AT$11:$AV$66,MATCH($C1998&amp;$G1998,$AO$11:$AO$66&amp;$AP$11:$AP$66,0),COUNTIF($AT$10:$AV$10,"&lt;"&amp;Z1998)+1)</f>
        <v>6.9999999999999999E-4</v>
      </c>
      <c r="AB1998" s="111">
        <f t="shared" si="454"/>
        <v>3.0438101183952089</v>
      </c>
      <c r="AC1998" s="121">
        <f t="array" ref="AC1998">INDEX($AW$11:$BA$66,MATCH($C1998&amp;$G1998,$AO$11:$AO$66&amp;$AP$11:$AP$66,0),COUNTIF($AW$10:$BA$10,"&lt;"&amp;Z1998)+1)</f>
        <v>2.5000000000000001E-4</v>
      </c>
      <c r="AD1998" s="62">
        <v>3.0914999999999999</v>
      </c>
      <c r="AE1998" s="61">
        <f t="array" ref="AE1998">INDEX($AT$11:$AV$66,MATCH($C1998&amp;$G1998,$AO$11:$AO$66&amp;$AP$11:$AP$66,0),COUNTIF($AT$10:$AV$10,"&lt;"&amp;AD1998)+1)</f>
        <v>6.9999999999999999E-4</v>
      </c>
      <c r="AF1998" s="111">
        <f t="shared" si="455"/>
        <v>3.0373734122634723</v>
      </c>
      <c r="AG1998" s="121">
        <f t="array" ref="AG1998">INDEX($AW$11:$BA$66,MATCH($C1998&amp;$G1998,$AO$11:$AO$66&amp;$AP$11:$AP$66,0),COUNTIF($AW$10:$BA$10,"&lt;"&amp;AD1998)+1)</f>
        <v>2.5000000000000001E-4</v>
      </c>
    </row>
    <row r="1999" spans="2:33" ht="12.75" customHeight="1" x14ac:dyDescent="0.3">
      <c r="B1999" s="81" t="str">
        <f t="shared" si="443"/>
        <v>3 1/8-12 UN</v>
      </c>
      <c r="C1999" s="71" t="s">
        <v>498</v>
      </c>
      <c r="D1999" s="71"/>
      <c r="E1999" s="79" t="s">
        <v>604</v>
      </c>
      <c r="F1999" s="82" t="s">
        <v>703</v>
      </c>
      <c r="G1999" s="58">
        <v>12</v>
      </c>
      <c r="H1999" s="71" t="s">
        <v>521</v>
      </c>
      <c r="I1999" s="71" t="s">
        <v>660</v>
      </c>
      <c r="J1999" s="71" t="s">
        <v>588</v>
      </c>
      <c r="K1999" s="71" t="s">
        <v>600</v>
      </c>
      <c r="L1999" s="85">
        <f t="shared" si="444"/>
        <v>79.326700000000002</v>
      </c>
      <c r="M1999" s="85">
        <f t="shared" si="445"/>
        <v>2.1166999999999998</v>
      </c>
      <c r="N1999" s="71">
        <v>60</v>
      </c>
      <c r="O1999" s="100">
        <f t="shared" si="446"/>
        <v>78.709500000000006</v>
      </c>
      <c r="P1999" s="85">
        <f t="shared" si="447"/>
        <v>0</v>
      </c>
      <c r="Q1999" s="58">
        <f t="shared" si="448"/>
        <v>15.2</v>
      </c>
      <c r="R1999" s="100">
        <f t="shared" si="449"/>
        <v>77.793000000000006</v>
      </c>
      <c r="S1999" s="85">
        <f t="shared" si="450"/>
        <v>0</v>
      </c>
      <c r="T1999" s="58">
        <f t="shared" si="451"/>
        <v>6.4</v>
      </c>
      <c r="U1999" s="58">
        <f t="shared" si="452"/>
        <v>5.0999999999999996</v>
      </c>
      <c r="V1999" s="58">
        <f t="array" ref="V1999">INDEX(AS$11:AS$66,MATCH(C1999&amp;G1999,AO$11:AO$66&amp;AP$11:AP$66,0),0)</f>
        <v>6</v>
      </c>
      <c r="X1999" s="120">
        <f t="shared" si="453"/>
        <v>8.3333333333333329E-2</v>
      </c>
      <c r="Y1999" s="61">
        <f t="array" ref="Y1999">INDEX($AQ$11:$AR$66,MATCH($C1999&amp;$G1999,$AO$11:$AO$66&amp;$AP$11:$AP$66,0),COUNTIF($AQ$10:$AR$10,"&lt;"&amp;Z1999)+1)</f>
        <v>2.0000000000000001E-4</v>
      </c>
      <c r="Z1999" s="123">
        <v>3.1231</v>
      </c>
      <c r="AA1999" s="61">
        <f t="array" ref="AA1999">INDEX($AT$11:$AV$66,MATCH($C1999&amp;$G1999,$AO$11:$AO$66&amp;$AP$11:$AP$66,0),COUNTIF($AT$10:$AV$10,"&lt;"&amp;Z1999)+1)</f>
        <v>5.9999999999999995E-4</v>
      </c>
      <c r="AB1999" s="111">
        <f t="shared" si="454"/>
        <v>3.0689734122634724</v>
      </c>
      <c r="AC1999" s="121">
        <f t="array" ref="AC1999">INDEX($AW$11:$BA$66,MATCH($C1999&amp;$G1999,$AO$11:$AO$66&amp;$AP$11:$AP$66,0),COUNTIF($AW$10:$BA$10,"&lt;"&amp;Z1999)+1)</f>
        <v>2.5000000000000001E-4</v>
      </c>
      <c r="AD1999" s="62">
        <v>3.0988000000000002</v>
      </c>
      <c r="AE1999" s="61">
        <f t="array" ref="AE1999">INDEX($AT$11:$AV$66,MATCH($C1999&amp;$G1999,$AO$11:$AO$66&amp;$AP$11:$AP$66,0),COUNTIF($AT$10:$AV$10,"&lt;"&amp;AD1999)+1)</f>
        <v>5.9999999999999995E-4</v>
      </c>
      <c r="AF1999" s="111">
        <f t="shared" si="455"/>
        <v>3.0627156081756488</v>
      </c>
      <c r="AG1999" s="121">
        <f t="array" ref="AG1999">INDEX($AW$11:$BA$66,MATCH($C1999&amp;$G1999,$AO$11:$AO$66&amp;$AP$11:$AP$66,0),COUNTIF($AW$10:$BA$10,"&lt;"&amp;AD1999)+1)</f>
        <v>2.5000000000000001E-4</v>
      </c>
    </row>
    <row r="2000" spans="2:33" ht="12.75" customHeight="1" x14ac:dyDescent="0.3">
      <c r="B2000" s="81" t="str">
        <f t="shared" si="443"/>
        <v>3 1/8-12 UN</v>
      </c>
      <c r="C2000" s="71" t="s">
        <v>498</v>
      </c>
      <c r="D2000" s="71"/>
      <c r="E2000" s="79" t="s">
        <v>604</v>
      </c>
      <c r="F2000" s="82" t="s">
        <v>703</v>
      </c>
      <c r="G2000" s="58">
        <v>12</v>
      </c>
      <c r="H2000" s="71" t="s">
        <v>521</v>
      </c>
      <c r="I2000" s="71" t="s">
        <v>661</v>
      </c>
      <c r="J2000" s="71" t="s">
        <v>588</v>
      </c>
      <c r="K2000" s="71" t="s">
        <v>600</v>
      </c>
      <c r="L2000" s="85">
        <f t="shared" si="444"/>
        <v>79.375</v>
      </c>
      <c r="M2000" s="85">
        <f t="shared" si="445"/>
        <v>2.1166999999999998</v>
      </c>
      <c r="N2000" s="71">
        <v>60</v>
      </c>
      <c r="O2000" s="100">
        <f t="shared" si="446"/>
        <v>78.798400000000001</v>
      </c>
      <c r="P2000" s="85">
        <f t="shared" si="447"/>
        <v>0</v>
      </c>
      <c r="Q2000" s="58">
        <f t="shared" si="448"/>
        <v>15.2</v>
      </c>
      <c r="R2000" s="100">
        <f t="shared" si="449"/>
        <v>77.881900000000002</v>
      </c>
      <c r="S2000" s="85">
        <f t="shared" si="450"/>
        <v>0</v>
      </c>
      <c r="T2000" s="58">
        <f t="shared" si="451"/>
        <v>6.4</v>
      </c>
      <c r="U2000" s="58">
        <f t="shared" si="452"/>
        <v>5.0999999999999996</v>
      </c>
      <c r="V2000" s="58">
        <f t="array" ref="V2000">INDEX(AS$11:AS$66,MATCH(C2000&amp;G2000,AO$11:AO$66&amp;AP$11:AP$66,0),0)</f>
        <v>6</v>
      </c>
      <c r="X2000" s="120">
        <f t="shared" si="453"/>
        <v>8.3333333333333329E-2</v>
      </c>
      <c r="Y2000" s="61">
        <f t="array" ref="Y2000">INDEX($AQ$11:$AR$66,MATCH($C2000&amp;$G2000,$AO$11:$AO$66&amp;$AP$11:$AP$66,0),COUNTIF($AQ$10:$AR$10,"&lt;"&amp;Z2000)+1)</f>
        <v>2.0000000000000001E-4</v>
      </c>
      <c r="Z2000" s="61">
        <f t="shared" ref="Z2000" si="464">INDEX(AJ$11:AJ$92,MATCH(F2000,AI$11:AI$92,0))</f>
        <v>3.125</v>
      </c>
      <c r="AA2000" s="61">
        <f t="array" ref="AA2000">INDEX($AT$11:$AV$66,MATCH($C2000&amp;$G2000,$AO$11:$AO$66&amp;$AP$11:$AP$66,0),COUNTIF($AT$10:$AV$10,"&lt;"&amp;Z2000)+1)</f>
        <v>5.9999999999999995E-4</v>
      </c>
      <c r="AB2000" s="111">
        <f t="shared" si="454"/>
        <v>3.0708734122634724</v>
      </c>
      <c r="AC2000" s="121">
        <f t="array" ref="AC2000">INDEX($AW$11:$BA$66,MATCH($C2000&amp;$G2000,$AO$11:$AO$66&amp;$AP$11:$AP$66,0),COUNTIF($AW$10:$BA$10,"&lt;"&amp;Z2000)+1)</f>
        <v>2.5000000000000001E-4</v>
      </c>
      <c r="AD2000" s="62">
        <v>3.1023000000000001</v>
      </c>
      <c r="AE2000" s="61">
        <f t="array" ref="AE2000">INDEX($AT$11:$AV$66,MATCH($C2000&amp;$G2000,$AO$11:$AO$66&amp;$AP$11:$AP$66,0),COUNTIF($AT$10:$AV$10,"&lt;"&amp;AD2000)+1)</f>
        <v>5.9999999999999995E-4</v>
      </c>
      <c r="AF2000" s="111">
        <f t="shared" si="455"/>
        <v>3.0662156081756486</v>
      </c>
      <c r="AG2000" s="121">
        <f t="array" ref="AG2000">INDEX($AW$11:$BA$66,MATCH($C2000&amp;$G2000,$AO$11:$AO$66&amp;$AP$11:$AP$66,0),COUNTIF($AW$10:$BA$10,"&lt;"&amp;AD2000)+1)</f>
        <v>2.5000000000000001E-4</v>
      </c>
    </row>
    <row r="2001" spans="2:33" ht="12.75" customHeight="1" x14ac:dyDescent="0.3">
      <c r="B2001" s="81" t="str">
        <f t="shared" si="443"/>
        <v>3 1/8-16 UN</v>
      </c>
      <c r="C2001" s="71" t="s">
        <v>498</v>
      </c>
      <c r="D2001" s="71"/>
      <c r="E2001" s="79" t="s">
        <v>604</v>
      </c>
      <c r="F2001" s="82" t="s">
        <v>703</v>
      </c>
      <c r="G2001" s="58">
        <v>16</v>
      </c>
      <c r="H2001" s="71" t="s">
        <v>521</v>
      </c>
      <c r="I2001" s="71" t="s">
        <v>660</v>
      </c>
      <c r="J2001" s="71" t="s">
        <v>588</v>
      </c>
      <c r="K2001" s="71" t="s">
        <v>600</v>
      </c>
      <c r="L2001" s="85">
        <f t="shared" si="444"/>
        <v>79.331800000000001</v>
      </c>
      <c r="M2001" s="85">
        <f t="shared" si="445"/>
        <v>1.5874999999999999</v>
      </c>
      <c r="N2001" s="71">
        <v>60</v>
      </c>
      <c r="O2001" s="100">
        <f t="shared" si="446"/>
        <v>78.846699999999998</v>
      </c>
      <c r="P2001" s="85">
        <f t="shared" si="447"/>
        <v>0</v>
      </c>
      <c r="Q2001" s="58">
        <f t="shared" si="448"/>
        <v>15.2</v>
      </c>
      <c r="R2001" s="100">
        <f t="shared" si="449"/>
        <v>78.159300000000002</v>
      </c>
      <c r="S2001" s="85">
        <f t="shared" si="450"/>
        <v>0</v>
      </c>
      <c r="T2001" s="58">
        <f t="shared" si="451"/>
        <v>6.4</v>
      </c>
      <c r="U2001" s="58">
        <f t="shared" si="452"/>
        <v>3.8</v>
      </c>
      <c r="V2001" s="58">
        <f t="array" ref="V2001">INDEX(AS$11:AS$66,MATCH(C2001&amp;G2001,AO$11:AO$66&amp;AP$11:AP$66,0),0)</f>
        <v>8</v>
      </c>
      <c r="X2001" s="120">
        <f t="shared" si="453"/>
        <v>6.25E-2</v>
      </c>
      <c r="Y2001" s="61">
        <f t="array" ref="Y2001">INDEX($AQ$11:$AR$66,MATCH($C2001&amp;$G2001,$AO$11:$AO$66&amp;$AP$11:$AP$66,0),COUNTIF($AQ$10:$AR$10,"&lt;"&amp;Z2001)+1)</f>
        <v>1.4999999999999999E-4</v>
      </c>
      <c r="Z2001" s="123">
        <v>3.1233</v>
      </c>
      <c r="AA2001" s="61">
        <f t="array" ref="AA2001">INDEX($AT$11:$AV$66,MATCH($C2001&amp;$G2001,$AO$11:$AO$66&amp;$AP$11:$AP$66,0),COUNTIF($AT$10:$AV$10,"&lt;"&amp;Z2001)+1)</f>
        <v>5.9999999999999995E-4</v>
      </c>
      <c r="AB2001" s="111">
        <f t="shared" si="454"/>
        <v>3.0827050591976044</v>
      </c>
      <c r="AC2001" s="121">
        <f t="array" ref="AC2001">INDEX($AW$11:$BA$66,MATCH($C2001&amp;$G2001,$AO$11:$AO$66&amp;$AP$11:$AP$66,0),COUNTIF($AW$10:$BA$10,"&lt;"&amp;Z2001)+1)</f>
        <v>2.5000000000000001E-4</v>
      </c>
      <c r="AD2001" s="62">
        <v>3.1042000000000001</v>
      </c>
      <c r="AE2001" s="61">
        <f t="array" ref="AE2001">INDEX($AT$11:$AV$66,MATCH($C2001&amp;$G2001,$AO$11:$AO$66&amp;$AP$11:$AP$66,0),COUNTIF($AT$10:$AV$10,"&lt;"&amp;AD2001)+1)</f>
        <v>5.9999999999999995E-4</v>
      </c>
      <c r="AF2001" s="111">
        <f t="shared" si="455"/>
        <v>3.0771367061317365</v>
      </c>
      <c r="AG2001" s="121">
        <f t="array" ref="AG2001">INDEX($AW$11:$BA$66,MATCH($C2001&amp;$G2001,$AO$11:$AO$66&amp;$AP$11:$AP$66,0),COUNTIF($AW$10:$BA$10,"&lt;"&amp;AD2001)+1)</f>
        <v>2.5000000000000001E-4</v>
      </c>
    </row>
    <row r="2002" spans="2:33" ht="12.75" customHeight="1" x14ac:dyDescent="0.3">
      <c r="B2002" s="81" t="str">
        <f t="shared" si="443"/>
        <v>3 1/8-16 UN</v>
      </c>
      <c r="C2002" s="71" t="s">
        <v>498</v>
      </c>
      <c r="D2002" s="71"/>
      <c r="E2002" s="79" t="s">
        <v>604</v>
      </c>
      <c r="F2002" s="82" t="s">
        <v>703</v>
      </c>
      <c r="G2002" s="58">
        <v>16</v>
      </c>
      <c r="H2002" s="71" t="s">
        <v>521</v>
      </c>
      <c r="I2002" s="71" t="s">
        <v>661</v>
      </c>
      <c r="J2002" s="71" t="s">
        <v>588</v>
      </c>
      <c r="K2002" s="71" t="s">
        <v>600</v>
      </c>
      <c r="L2002" s="85">
        <f t="shared" si="444"/>
        <v>79.375</v>
      </c>
      <c r="M2002" s="85">
        <f t="shared" si="445"/>
        <v>1.5874999999999999</v>
      </c>
      <c r="N2002" s="71">
        <v>60</v>
      </c>
      <c r="O2002" s="100">
        <f t="shared" si="446"/>
        <v>78.925399999999996</v>
      </c>
      <c r="P2002" s="85">
        <f t="shared" si="447"/>
        <v>0</v>
      </c>
      <c r="Q2002" s="58">
        <f t="shared" si="448"/>
        <v>15.2</v>
      </c>
      <c r="R2002" s="100">
        <f t="shared" si="449"/>
        <v>78.238</v>
      </c>
      <c r="S2002" s="85">
        <f t="shared" si="450"/>
        <v>0</v>
      </c>
      <c r="T2002" s="58">
        <f t="shared" si="451"/>
        <v>6.4</v>
      </c>
      <c r="U2002" s="58">
        <f t="shared" si="452"/>
        <v>3.8</v>
      </c>
      <c r="V2002" s="58">
        <f t="array" ref="V2002">INDEX(AS$11:AS$66,MATCH(C2002&amp;G2002,AO$11:AO$66&amp;AP$11:AP$66,0),0)</f>
        <v>8</v>
      </c>
      <c r="X2002" s="120">
        <f t="shared" si="453"/>
        <v>6.25E-2</v>
      </c>
      <c r="Y2002" s="61">
        <f t="array" ref="Y2002">INDEX($AQ$11:$AR$66,MATCH($C2002&amp;$G2002,$AO$11:$AO$66&amp;$AP$11:$AP$66,0),COUNTIF($AQ$10:$AR$10,"&lt;"&amp;Z2002)+1)</f>
        <v>1.4999999999999999E-4</v>
      </c>
      <c r="Z2002" s="61">
        <f t="shared" ref="Z2002" si="465">INDEX(AJ$11:AJ$92,MATCH(F2002,AI$11:AI$92,0))</f>
        <v>3.125</v>
      </c>
      <c r="AA2002" s="61">
        <f t="array" ref="AA2002">INDEX($AT$11:$AV$66,MATCH($C2002&amp;$G2002,$AO$11:$AO$66&amp;$AP$11:$AP$66,0),COUNTIF($AT$10:$AV$10,"&lt;"&amp;Z2002)+1)</f>
        <v>5.9999999999999995E-4</v>
      </c>
      <c r="AB2002" s="111">
        <f t="shared" si="454"/>
        <v>3.0844050591976044</v>
      </c>
      <c r="AC2002" s="121">
        <f t="array" ref="AC2002">INDEX($AW$11:$BA$66,MATCH($C2002&amp;$G2002,$AO$11:$AO$66&amp;$AP$11:$AP$66,0),COUNTIF($AW$10:$BA$10,"&lt;"&amp;Z2002)+1)</f>
        <v>2.5000000000000001E-4</v>
      </c>
      <c r="AD2002" s="62">
        <v>3.1073</v>
      </c>
      <c r="AE2002" s="61">
        <f t="array" ref="AE2002">INDEX($AT$11:$AV$66,MATCH($C2002&amp;$G2002,$AO$11:$AO$66&amp;$AP$11:$AP$66,0),COUNTIF($AT$10:$AV$10,"&lt;"&amp;AD2002)+1)</f>
        <v>5.9999999999999995E-4</v>
      </c>
      <c r="AF2002" s="111">
        <f t="shared" si="455"/>
        <v>3.0802367061317364</v>
      </c>
      <c r="AG2002" s="121">
        <f t="array" ref="AG2002">INDEX($AW$11:$BA$66,MATCH($C2002&amp;$G2002,$AO$11:$AO$66&amp;$AP$11:$AP$66,0),COUNTIF($AW$10:$BA$10,"&lt;"&amp;AD2002)+1)</f>
        <v>2.5000000000000001E-4</v>
      </c>
    </row>
    <row r="2003" spans="2:33" ht="12.75" customHeight="1" x14ac:dyDescent="0.3">
      <c r="B2003" s="81" t="str">
        <f t="shared" si="443"/>
        <v>3 1/4-6 UN</v>
      </c>
      <c r="C2003" s="71" t="s">
        <v>498</v>
      </c>
      <c r="D2003" s="71"/>
      <c r="E2003" s="79" t="s">
        <v>604</v>
      </c>
      <c r="F2003" s="82" t="s">
        <v>704</v>
      </c>
      <c r="G2003" s="58">
        <v>6</v>
      </c>
      <c r="H2003" s="71" t="s">
        <v>521</v>
      </c>
      <c r="I2003" s="71" t="s">
        <v>660</v>
      </c>
      <c r="J2003" s="71" t="s">
        <v>588</v>
      </c>
      <c r="K2003" s="71" t="s">
        <v>600</v>
      </c>
      <c r="L2003" s="85">
        <f t="shared" si="444"/>
        <v>82.478899999999996</v>
      </c>
      <c r="M2003" s="85">
        <f t="shared" si="445"/>
        <v>4.2332999999999998</v>
      </c>
      <c r="N2003" s="71">
        <v>60</v>
      </c>
      <c r="O2003" s="100">
        <f t="shared" si="446"/>
        <v>81.320599999999999</v>
      </c>
      <c r="P2003" s="85">
        <f t="shared" si="447"/>
        <v>0</v>
      </c>
      <c r="Q2003" s="58">
        <f t="shared" si="448"/>
        <v>20.3</v>
      </c>
      <c r="R2003" s="100">
        <f t="shared" si="449"/>
        <v>79.4876</v>
      </c>
      <c r="S2003" s="85">
        <f t="shared" si="450"/>
        <v>0</v>
      </c>
      <c r="T2003" s="58">
        <f t="shared" si="451"/>
        <v>6.4</v>
      </c>
      <c r="U2003" s="58">
        <f t="shared" si="452"/>
        <v>7.6</v>
      </c>
      <c r="V2003" s="58">
        <f t="array" ref="V2003">INDEX(AS$11:AS$66,MATCH(C2003&amp;G2003,AO$11:AO$66&amp;AP$11:AP$66,0),0)</f>
        <v>5</v>
      </c>
      <c r="X2003" s="120">
        <f t="shared" si="453"/>
        <v>0.16666666666666666</v>
      </c>
      <c r="Y2003" s="61">
        <f t="array" ref="Y2003">INDEX($AQ$11:$AR$66,MATCH($C2003&amp;$G2003,$AO$11:$AO$66&amp;$AP$11:$AP$66,0),COUNTIF($AQ$10:$AR$10,"&lt;"&amp;Z2003)+1)</f>
        <v>2.9999999999999997E-4</v>
      </c>
      <c r="Z2003" s="123">
        <v>3.2471999999999999</v>
      </c>
      <c r="AA2003" s="61">
        <f t="array" ref="AA2003">INDEX($AT$11:$AV$66,MATCH($C2003&amp;$G2003,$AO$11:$AO$66&amp;$AP$11:$AP$66,0),COUNTIF($AT$10:$AV$10,"&lt;"&amp;Z2003)+1)</f>
        <v>8.0000000000000004E-4</v>
      </c>
      <c r="AB2003" s="111">
        <f t="shared" si="454"/>
        <v>3.1389468245269452</v>
      </c>
      <c r="AC2003" s="121">
        <f t="array" ref="AC2003">INDEX($AW$11:$BA$66,MATCH($C2003&amp;$G2003,$AO$11:$AO$66&amp;$AP$11:$AP$66,0),COUNTIF($AW$10:$BA$10,"&lt;"&amp;Z2003)+1)</f>
        <v>2.5000000000000001E-4</v>
      </c>
      <c r="AD2003" s="62">
        <v>3.2016</v>
      </c>
      <c r="AE2003" s="61">
        <f t="array" ref="AE2003">INDEX($AT$11:$AV$66,MATCH($C2003&amp;$G2003,$AO$11:$AO$66&amp;$AP$11:$AP$66,0),COUNTIF($AT$10:$AV$10,"&lt;"&amp;AD2003)+1)</f>
        <v>8.0000000000000004E-4</v>
      </c>
      <c r="AF2003" s="111">
        <f t="shared" si="455"/>
        <v>3.1294312163512967</v>
      </c>
      <c r="AG2003" s="121">
        <f t="array" ref="AG2003">INDEX($AW$11:$BA$66,MATCH($C2003&amp;$G2003,$AO$11:$AO$66&amp;$AP$11:$AP$66,0),COUNTIF($AW$10:$BA$10,"&lt;"&amp;AD2003)+1)</f>
        <v>2.5000000000000001E-4</v>
      </c>
    </row>
    <row r="2004" spans="2:33" ht="12.75" customHeight="1" x14ac:dyDescent="0.3">
      <c r="B2004" s="81" t="str">
        <f t="shared" si="443"/>
        <v>3 1/4-6 UN</v>
      </c>
      <c r="C2004" s="71" t="s">
        <v>498</v>
      </c>
      <c r="D2004" s="71"/>
      <c r="E2004" s="79" t="s">
        <v>604</v>
      </c>
      <c r="F2004" s="82" t="s">
        <v>704</v>
      </c>
      <c r="G2004" s="58">
        <v>6</v>
      </c>
      <c r="H2004" s="71" t="s">
        <v>521</v>
      </c>
      <c r="I2004" s="71" t="s">
        <v>661</v>
      </c>
      <c r="J2004" s="71" t="s">
        <v>588</v>
      </c>
      <c r="K2004" s="71" t="s">
        <v>600</v>
      </c>
      <c r="L2004" s="85">
        <f t="shared" si="444"/>
        <v>82.55</v>
      </c>
      <c r="M2004" s="85">
        <f t="shared" si="445"/>
        <v>4.2332999999999998</v>
      </c>
      <c r="N2004" s="71">
        <v>60</v>
      </c>
      <c r="O2004" s="100">
        <f t="shared" si="446"/>
        <v>81.452699999999993</v>
      </c>
      <c r="P2004" s="85">
        <f t="shared" si="447"/>
        <v>0</v>
      </c>
      <c r="Q2004" s="58">
        <f t="shared" si="448"/>
        <v>20.3</v>
      </c>
      <c r="R2004" s="100">
        <f t="shared" si="449"/>
        <v>79.619600000000005</v>
      </c>
      <c r="S2004" s="85">
        <f t="shared" si="450"/>
        <v>0</v>
      </c>
      <c r="T2004" s="58">
        <f t="shared" si="451"/>
        <v>6.4</v>
      </c>
      <c r="U2004" s="58">
        <f t="shared" si="452"/>
        <v>7.6</v>
      </c>
      <c r="V2004" s="58">
        <f t="array" ref="V2004">INDEX(AS$11:AS$66,MATCH(C2004&amp;G2004,AO$11:AO$66&amp;AP$11:AP$66,0),0)</f>
        <v>5</v>
      </c>
      <c r="X2004" s="120">
        <f t="shared" si="453"/>
        <v>0.16666666666666666</v>
      </c>
      <c r="Y2004" s="61">
        <f t="array" ref="Y2004">INDEX($AQ$11:$AR$66,MATCH($C2004&amp;$G2004,$AO$11:$AO$66&amp;$AP$11:$AP$66,0),COUNTIF($AQ$10:$AR$10,"&lt;"&amp;Z2004)+1)</f>
        <v>2.9999999999999997E-4</v>
      </c>
      <c r="Z2004" s="61">
        <f t="shared" ref="Z2004" si="466">INDEX(AJ$11:AJ$92,MATCH(F2004,AI$11:AI$92,0))</f>
        <v>3.25</v>
      </c>
      <c r="AA2004" s="61">
        <f t="array" ref="AA2004">INDEX($AT$11:$AV$66,MATCH($C2004&amp;$G2004,$AO$11:$AO$66&amp;$AP$11:$AP$66,0),COUNTIF($AT$10:$AV$10,"&lt;"&amp;Z2004)+1)</f>
        <v>8.0000000000000004E-4</v>
      </c>
      <c r="AB2004" s="111">
        <f t="shared" si="454"/>
        <v>3.1417468245269453</v>
      </c>
      <c r="AC2004" s="121">
        <f t="array" ref="AC2004">INDEX($AW$11:$BA$66,MATCH($C2004&amp;$G2004,$AO$11:$AO$66&amp;$AP$11:$AP$66,0),COUNTIF($AW$10:$BA$10,"&lt;"&amp;Z2004)+1)</f>
        <v>2.5000000000000001E-4</v>
      </c>
      <c r="AD2004" s="62">
        <v>3.2067999999999999</v>
      </c>
      <c r="AE2004" s="61">
        <f t="array" ref="AE2004">INDEX($AT$11:$AV$66,MATCH($C2004&amp;$G2004,$AO$11:$AO$66&amp;$AP$11:$AP$66,0),COUNTIF($AT$10:$AV$10,"&lt;"&amp;AD2004)+1)</f>
        <v>8.0000000000000004E-4</v>
      </c>
      <c r="AF2004" s="111">
        <f t="shared" si="455"/>
        <v>3.1346312163512966</v>
      </c>
      <c r="AG2004" s="121">
        <f t="array" ref="AG2004">INDEX($AW$11:$BA$66,MATCH($C2004&amp;$G2004,$AO$11:$AO$66&amp;$AP$11:$AP$66,0),COUNTIF($AW$10:$BA$10,"&lt;"&amp;AD2004)+1)</f>
        <v>2.5000000000000001E-4</v>
      </c>
    </row>
    <row r="2005" spans="2:33" ht="12.75" customHeight="1" x14ac:dyDescent="0.3">
      <c r="B2005" s="81" t="str">
        <f t="shared" si="443"/>
        <v>3 1/4-8 UN</v>
      </c>
      <c r="C2005" s="71" t="s">
        <v>498</v>
      </c>
      <c r="D2005" s="71"/>
      <c r="E2005" s="79" t="s">
        <v>604</v>
      </c>
      <c r="F2005" s="82" t="s">
        <v>704</v>
      </c>
      <c r="G2005" s="58">
        <v>8</v>
      </c>
      <c r="H2005" s="71" t="s">
        <v>521</v>
      </c>
      <c r="I2005" s="71" t="s">
        <v>660</v>
      </c>
      <c r="J2005" s="71" t="s">
        <v>588</v>
      </c>
      <c r="K2005" s="71" t="s">
        <v>600</v>
      </c>
      <c r="L2005" s="85">
        <f t="shared" si="444"/>
        <v>82.483999999999995</v>
      </c>
      <c r="M2005" s="85">
        <f t="shared" si="445"/>
        <v>3.1749999999999998</v>
      </c>
      <c r="N2005" s="71">
        <v>60</v>
      </c>
      <c r="O2005" s="100">
        <f t="shared" si="446"/>
        <v>81.574600000000004</v>
      </c>
      <c r="P2005" s="85">
        <f t="shared" si="447"/>
        <v>0</v>
      </c>
      <c r="Q2005" s="58">
        <f t="shared" si="448"/>
        <v>17.8</v>
      </c>
      <c r="R2005" s="100">
        <f t="shared" si="449"/>
        <v>80.199799999999996</v>
      </c>
      <c r="S2005" s="85">
        <f t="shared" si="450"/>
        <v>0</v>
      </c>
      <c r="T2005" s="58">
        <f t="shared" si="451"/>
        <v>6.4</v>
      </c>
      <c r="U2005" s="58">
        <f t="shared" si="452"/>
        <v>6.4</v>
      </c>
      <c r="V2005" s="58">
        <f t="array" ref="V2005">INDEX(AS$11:AS$66,MATCH(C2005&amp;G2005,AO$11:AO$66&amp;AP$11:AP$66,0),0)</f>
        <v>5</v>
      </c>
      <c r="X2005" s="120">
        <f t="shared" si="453"/>
        <v>0.125</v>
      </c>
      <c r="Y2005" s="61">
        <f t="array" ref="Y2005">INDEX($AQ$11:$AR$66,MATCH($C2005&amp;$G2005,$AO$11:$AO$66&amp;$AP$11:$AP$66,0),COUNTIF($AQ$10:$AR$10,"&lt;"&amp;Z2005)+1)</f>
        <v>2.5000000000000001E-4</v>
      </c>
      <c r="Z2005" s="123">
        <v>3.2473999999999998</v>
      </c>
      <c r="AA2005" s="61">
        <f t="array" ref="AA2005">INDEX($AT$11:$AV$66,MATCH($C2005&amp;$G2005,$AO$11:$AO$66&amp;$AP$11:$AP$66,0),COUNTIF($AT$10:$AV$10,"&lt;"&amp;Z2005)+1)</f>
        <v>6.9999999999999999E-4</v>
      </c>
      <c r="AB2005" s="111">
        <f t="shared" si="454"/>
        <v>3.1662101183952087</v>
      </c>
      <c r="AC2005" s="121">
        <f t="array" ref="AC2005">INDEX($AW$11:$BA$66,MATCH($C2005&amp;$G2005,$AO$11:$AO$66&amp;$AP$11:$AP$66,0),COUNTIF($AW$10:$BA$10,"&lt;"&amp;Z2005)+1)</f>
        <v>2.5000000000000001E-4</v>
      </c>
      <c r="AD2005" s="62">
        <v>3.2115999999999998</v>
      </c>
      <c r="AE2005" s="61">
        <f t="array" ref="AE2005">INDEX($AT$11:$AV$66,MATCH($C2005&amp;$G2005,$AO$11:$AO$66&amp;$AP$11:$AP$66,0),COUNTIF($AT$10:$AV$10,"&lt;"&amp;AD2005)+1)</f>
        <v>6.9999999999999999E-4</v>
      </c>
      <c r="AF2005" s="111">
        <f t="shared" si="455"/>
        <v>3.1574734122634722</v>
      </c>
      <c r="AG2005" s="121">
        <f t="array" ref="AG2005">INDEX($AW$11:$BA$66,MATCH($C2005&amp;$G2005,$AO$11:$AO$66&amp;$AP$11:$AP$66,0),COUNTIF($AW$10:$BA$10,"&lt;"&amp;AD2005)+1)</f>
        <v>2.5000000000000001E-4</v>
      </c>
    </row>
    <row r="2006" spans="2:33" ht="12.75" customHeight="1" x14ac:dyDescent="0.3">
      <c r="B2006" s="81" t="str">
        <f t="shared" ref="B2006:B2069" si="467">CONCATENATE(F2006,"-",G2006," ",E2006)</f>
        <v>3 1/4-8 UN</v>
      </c>
      <c r="C2006" s="71" t="s">
        <v>498</v>
      </c>
      <c r="D2006" s="71"/>
      <c r="E2006" s="79" t="s">
        <v>604</v>
      </c>
      <c r="F2006" s="82" t="s">
        <v>704</v>
      </c>
      <c r="G2006" s="58">
        <v>8</v>
      </c>
      <c r="H2006" s="71" t="s">
        <v>521</v>
      </c>
      <c r="I2006" s="71" t="s">
        <v>661</v>
      </c>
      <c r="J2006" s="71" t="s">
        <v>588</v>
      </c>
      <c r="K2006" s="71" t="s">
        <v>600</v>
      </c>
      <c r="L2006" s="85">
        <f t="shared" ref="L2006:L2069" si="468">ROUND(Z2006*25.4,4)</f>
        <v>82.55</v>
      </c>
      <c r="M2006" s="85">
        <f t="shared" ref="M2006:M2069" si="469">ROUND(X2006*25.4,4)</f>
        <v>3.1749999999999998</v>
      </c>
      <c r="N2006" s="71">
        <v>60</v>
      </c>
      <c r="O2006" s="100">
        <f t="shared" ref="O2006:O2069" si="470">ROUND(IF(H2006="GO",Z2006,AD2006)*25.4,4)</f>
        <v>81.696600000000004</v>
      </c>
      <c r="P2006" s="85">
        <f t="shared" ref="P2006:P2069" si="471">IF(H2006="GO",IF(AA2006="-",AA2006,ROUND(AA2006*25.4*1000,1)),0)</f>
        <v>0</v>
      </c>
      <c r="Q2006" s="58">
        <f t="shared" ref="Q2006:Q2069" si="472">IF(H2006="NOT GO",IF(AE2006="-",AE2006,ROUND(AE2006*25.4*1000,1)),0)</f>
        <v>17.8</v>
      </c>
      <c r="R2006" s="100">
        <f t="shared" ref="R2006:R2069" si="473">ROUND(IF(H2006="GO",AB2006,AF2006)*25.4,4)</f>
        <v>80.321700000000007</v>
      </c>
      <c r="S2006" s="85">
        <f t="shared" ref="S2006:S2069" si="474">IF(H2006="GO",IF(AC2006="-",AC2006,ROUND(AC2006*25.4*1000,1)),0)</f>
        <v>0</v>
      </c>
      <c r="T2006" s="58">
        <f t="shared" ref="T2006:T2069" si="475">IF(H2006="NOT GO",IF(AG2006="-",AG2006,ROUND(AG2006*25.4*1000,1)),0)</f>
        <v>6.4</v>
      </c>
      <c r="U2006" s="58">
        <f t="shared" ref="U2006:U2069" si="476">IF(Y2006="-",Y2006,ROUND(Y2006*25.4*1000,1))</f>
        <v>6.4</v>
      </c>
      <c r="V2006" s="58">
        <f t="array" ref="V2006">INDEX(AS$11:AS$66,MATCH(C2006&amp;G2006,AO$11:AO$66&amp;AP$11:AP$66,0),0)</f>
        <v>5</v>
      </c>
      <c r="X2006" s="120">
        <f t="shared" ref="X2006:X2069" si="477">INDEX(AM$11:AM$38,MATCH(G2006,AL$11:AL$38,0),0)</f>
        <v>0.125</v>
      </c>
      <c r="Y2006" s="61">
        <f t="array" ref="Y2006">INDEX($AQ$11:$AR$66,MATCH($C2006&amp;$G2006,$AO$11:$AO$66&amp;$AP$11:$AP$66,0),COUNTIF($AQ$10:$AR$10,"&lt;"&amp;Z2006)+1)</f>
        <v>2.5000000000000001E-4</v>
      </c>
      <c r="Z2006" s="61">
        <f t="shared" ref="Z2006" si="478">INDEX(AJ$11:AJ$92,MATCH(F2006,AI$11:AI$92,0))</f>
        <v>3.25</v>
      </c>
      <c r="AA2006" s="61">
        <f t="array" ref="AA2006">INDEX($AT$11:$AV$66,MATCH($C2006&amp;$G2006,$AO$11:$AO$66&amp;$AP$11:$AP$66,0),COUNTIF($AT$10:$AV$10,"&lt;"&amp;Z2006)+1)</f>
        <v>6.9999999999999999E-4</v>
      </c>
      <c r="AB2006" s="111">
        <f t="shared" ref="AB2006:AB2069" si="479">Z2006-(3/8)*2*(TAN(RADIANS(60))/2)/G2006</f>
        <v>3.1688101183952089</v>
      </c>
      <c r="AC2006" s="121">
        <f t="array" ref="AC2006">INDEX($AW$11:$BA$66,MATCH($C2006&amp;$G2006,$AO$11:$AO$66&amp;$AP$11:$AP$66,0),COUNTIF($AW$10:$BA$10,"&lt;"&amp;Z2006)+1)</f>
        <v>2.5000000000000001E-4</v>
      </c>
      <c r="AD2006" s="62">
        <v>3.2164000000000001</v>
      </c>
      <c r="AE2006" s="61">
        <f t="array" ref="AE2006">INDEX($AT$11:$AV$66,MATCH($C2006&amp;$G2006,$AO$11:$AO$66&amp;$AP$11:$AP$66,0),COUNTIF($AT$10:$AV$10,"&lt;"&amp;AD2006)+1)</f>
        <v>6.9999999999999999E-4</v>
      </c>
      <c r="AF2006" s="111">
        <f t="shared" ref="AF2006:AF2069" si="480">AD2006-(TAN(RADIANS(60))/2)/G2006/4*2</f>
        <v>3.1622734122634726</v>
      </c>
      <c r="AG2006" s="121">
        <f t="array" ref="AG2006">INDEX($AW$11:$BA$66,MATCH($C2006&amp;$G2006,$AO$11:$AO$66&amp;$AP$11:$AP$66,0),COUNTIF($AW$10:$BA$10,"&lt;"&amp;AD2006)+1)</f>
        <v>2.5000000000000001E-4</v>
      </c>
    </row>
    <row r="2007" spans="2:33" ht="12.75" customHeight="1" x14ac:dyDescent="0.3">
      <c r="B2007" s="81" t="str">
        <f t="shared" si="467"/>
        <v>3 1/4-12 UN</v>
      </c>
      <c r="C2007" s="71" t="s">
        <v>498</v>
      </c>
      <c r="D2007" s="71"/>
      <c r="E2007" s="79" t="s">
        <v>604</v>
      </c>
      <c r="F2007" s="82" t="s">
        <v>704</v>
      </c>
      <c r="G2007" s="58">
        <v>12</v>
      </c>
      <c r="H2007" s="71" t="s">
        <v>521</v>
      </c>
      <c r="I2007" s="71" t="s">
        <v>660</v>
      </c>
      <c r="J2007" s="71" t="s">
        <v>588</v>
      </c>
      <c r="K2007" s="71" t="s">
        <v>600</v>
      </c>
      <c r="L2007" s="85">
        <f t="shared" si="468"/>
        <v>82.5017</v>
      </c>
      <c r="M2007" s="85">
        <f t="shared" si="469"/>
        <v>2.1166999999999998</v>
      </c>
      <c r="N2007" s="71">
        <v>60</v>
      </c>
      <c r="O2007" s="100">
        <f t="shared" si="470"/>
        <v>81.884500000000003</v>
      </c>
      <c r="P2007" s="85">
        <f t="shared" si="471"/>
        <v>0</v>
      </c>
      <c r="Q2007" s="58">
        <f t="shared" si="472"/>
        <v>15.2</v>
      </c>
      <c r="R2007" s="100">
        <f t="shared" si="473"/>
        <v>80.968000000000004</v>
      </c>
      <c r="S2007" s="85">
        <f t="shared" si="474"/>
        <v>0</v>
      </c>
      <c r="T2007" s="58">
        <f t="shared" si="475"/>
        <v>6.4</v>
      </c>
      <c r="U2007" s="58">
        <f t="shared" si="476"/>
        <v>5.0999999999999996</v>
      </c>
      <c r="V2007" s="58">
        <f t="array" ref="V2007">INDEX(AS$11:AS$66,MATCH(C2007&amp;G2007,AO$11:AO$66&amp;AP$11:AP$66,0),0)</f>
        <v>6</v>
      </c>
      <c r="X2007" s="120">
        <f t="shared" si="477"/>
        <v>8.3333333333333329E-2</v>
      </c>
      <c r="Y2007" s="61">
        <f t="array" ref="Y2007">INDEX($AQ$11:$AR$66,MATCH($C2007&amp;$G2007,$AO$11:$AO$66&amp;$AP$11:$AP$66,0),COUNTIF($AQ$10:$AR$10,"&lt;"&amp;Z2007)+1)</f>
        <v>2.0000000000000001E-4</v>
      </c>
      <c r="Z2007" s="123">
        <v>3.2481</v>
      </c>
      <c r="AA2007" s="61">
        <f t="array" ref="AA2007">INDEX($AT$11:$AV$66,MATCH($C2007&amp;$G2007,$AO$11:$AO$66&amp;$AP$11:$AP$66,0),COUNTIF($AT$10:$AV$10,"&lt;"&amp;Z2007)+1)</f>
        <v>5.9999999999999995E-4</v>
      </c>
      <c r="AB2007" s="111">
        <f t="shared" si="479"/>
        <v>3.1939734122634724</v>
      </c>
      <c r="AC2007" s="121">
        <f t="array" ref="AC2007">INDEX($AW$11:$BA$66,MATCH($C2007&amp;$G2007,$AO$11:$AO$66&amp;$AP$11:$AP$66,0),COUNTIF($AW$10:$BA$10,"&lt;"&amp;Z2007)+1)</f>
        <v>2.5000000000000001E-4</v>
      </c>
      <c r="AD2007" s="62">
        <v>3.2238000000000002</v>
      </c>
      <c r="AE2007" s="61">
        <f t="array" ref="AE2007">INDEX($AT$11:$AV$66,MATCH($C2007&amp;$G2007,$AO$11:$AO$66&amp;$AP$11:$AP$66,0),COUNTIF($AT$10:$AV$10,"&lt;"&amp;AD2007)+1)</f>
        <v>5.9999999999999995E-4</v>
      </c>
      <c r="AF2007" s="111">
        <f t="shared" si="480"/>
        <v>3.1877156081756488</v>
      </c>
      <c r="AG2007" s="121">
        <f t="array" ref="AG2007">INDEX($AW$11:$BA$66,MATCH($C2007&amp;$G2007,$AO$11:$AO$66&amp;$AP$11:$AP$66,0),COUNTIF($AW$10:$BA$10,"&lt;"&amp;AD2007)+1)</f>
        <v>2.5000000000000001E-4</v>
      </c>
    </row>
    <row r="2008" spans="2:33" ht="12.75" customHeight="1" x14ac:dyDescent="0.3">
      <c r="B2008" s="81" t="str">
        <f t="shared" si="467"/>
        <v>3 1/4-12 UN</v>
      </c>
      <c r="C2008" s="71" t="s">
        <v>498</v>
      </c>
      <c r="D2008" s="71"/>
      <c r="E2008" s="79" t="s">
        <v>604</v>
      </c>
      <c r="F2008" s="82" t="s">
        <v>704</v>
      </c>
      <c r="G2008" s="58">
        <v>12</v>
      </c>
      <c r="H2008" s="71" t="s">
        <v>521</v>
      </c>
      <c r="I2008" s="71" t="s">
        <v>661</v>
      </c>
      <c r="J2008" s="71" t="s">
        <v>588</v>
      </c>
      <c r="K2008" s="71" t="s">
        <v>600</v>
      </c>
      <c r="L2008" s="85">
        <f t="shared" si="468"/>
        <v>82.55</v>
      </c>
      <c r="M2008" s="85">
        <f t="shared" si="469"/>
        <v>2.1166999999999998</v>
      </c>
      <c r="N2008" s="71">
        <v>60</v>
      </c>
      <c r="O2008" s="100">
        <f t="shared" si="470"/>
        <v>81.973399999999998</v>
      </c>
      <c r="P2008" s="85">
        <f t="shared" si="471"/>
        <v>0</v>
      </c>
      <c r="Q2008" s="58">
        <f t="shared" si="472"/>
        <v>15.2</v>
      </c>
      <c r="R2008" s="100">
        <f t="shared" si="473"/>
        <v>81.056899999999999</v>
      </c>
      <c r="S2008" s="85">
        <f t="shared" si="474"/>
        <v>0</v>
      </c>
      <c r="T2008" s="58">
        <f t="shared" si="475"/>
        <v>6.4</v>
      </c>
      <c r="U2008" s="58">
        <f t="shared" si="476"/>
        <v>5.0999999999999996</v>
      </c>
      <c r="V2008" s="58">
        <f t="array" ref="V2008">INDEX(AS$11:AS$66,MATCH(C2008&amp;G2008,AO$11:AO$66&amp;AP$11:AP$66,0),0)</f>
        <v>6</v>
      </c>
      <c r="X2008" s="120">
        <f t="shared" si="477"/>
        <v>8.3333333333333329E-2</v>
      </c>
      <c r="Y2008" s="61">
        <f t="array" ref="Y2008">INDEX($AQ$11:$AR$66,MATCH($C2008&amp;$G2008,$AO$11:$AO$66&amp;$AP$11:$AP$66,0),COUNTIF($AQ$10:$AR$10,"&lt;"&amp;Z2008)+1)</f>
        <v>2.0000000000000001E-4</v>
      </c>
      <c r="Z2008" s="61">
        <f t="shared" ref="Z2008" si="481">INDEX(AJ$11:AJ$92,MATCH(F2008,AI$11:AI$92,0))</f>
        <v>3.25</v>
      </c>
      <c r="AA2008" s="61">
        <f t="array" ref="AA2008">INDEX($AT$11:$AV$66,MATCH($C2008&amp;$G2008,$AO$11:$AO$66&amp;$AP$11:$AP$66,0),COUNTIF($AT$10:$AV$10,"&lt;"&amp;Z2008)+1)</f>
        <v>5.9999999999999995E-4</v>
      </c>
      <c r="AB2008" s="111">
        <f t="shared" si="479"/>
        <v>3.1958734122634724</v>
      </c>
      <c r="AC2008" s="121">
        <f t="array" ref="AC2008">INDEX($AW$11:$BA$66,MATCH($C2008&amp;$G2008,$AO$11:$AO$66&amp;$AP$11:$AP$66,0),COUNTIF($AW$10:$BA$10,"&lt;"&amp;Z2008)+1)</f>
        <v>2.5000000000000001E-4</v>
      </c>
      <c r="AD2008" s="62">
        <v>3.2273000000000001</v>
      </c>
      <c r="AE2008" s="61">
        <f t="array" ref="AE2008">INDEX($AT$11:$AV$66,MATCH($C2008&amp;$G2008,$AO$11:$AO$66&amp;$AP$11:$AP$66,0),COUNTIF($AT$10:$AV$10,"&lt;"&amp;AD2008)+1)</f>
        <v>5.9999999999999995E-4</v>
      </c>
      <c r="AF2008" s="111">
        <f t="shared" si="480"/>
        <v>3.1912156081756486</v>
      </c>
      <c r="AG2008" s="121">
        <f t="array" ref="AG2008">INDEX($AW$11:$BA$66,MATCH($C2008&amp;$G2008,$AO$11:$AO$66&amp;$AP$11:$AP$66,0),COUNTIF($AW$10:$BA$10,"&lt;"&amp;AD2008)+1)</f>
        <v>2.5000000000000001E-4</v>
      </c>
    </row>
    <row r="2009" spans="2:33" ht="12.75" customHeight="1" x14ac:dyDescent="0.3">
      <c r="B2009" s="81" t="str">
        <f t="shared" si="467"/>
        <v>3 1/4-16 UN</v>
      </c>
      <c r="C2009" s="71" t="s">
        <v>498</v>
      </c>
      <c r="D2009" s="71"/>
      <c r="E2009" s="79" t="s">
        <v>604</v>
      </c>
      <c r="F2009" s="82" t="s">
        <v>704</v>
      </c>
      <c r="G2009" s="58">
        <v>16</v>
      </c>
      <c r="H2009" s="71" t="s">
        <v>521</v>
      </c>
      <c r="I2009" s="71" t="s">
        <v>660</v>
      </c>
      <c r="J2009" s="71" t="s">
        <v>588</v>
      </c>
      <c r="K2009" s="71" t="s">
        <v>600</v>
      </c>
      <c r="L2009" s="85">
        <f t="shared" si="468"/>
        <v>82.506799999999998</v>
      </c>
      <c r="M2009" s="85">
        <f t="shared" si="469"/>
        <v>1.5874999999999999</v>
      </c>
      <c r="N2009" s="71">
        <v>60</v>
      </c>
      <c r="O2009" s="100">
        <f t="shared" si="470"/>
        <v>82.021699999999996</v>
      </c>
      <c r="P2009" s="85">
        <f t="shared" si="471"/>
        <v>0</v>
      </c>
      <c r="Q2009" s="58">
        <f t="shared" si="472"/>
        <v>15.2</v>
      </c>
      <c r="R2009" s="100">
        <f t="shared" si="473"/>
        <v>81.334299999999999</v>
      </c>
      <c r="S2009" s="85">
        <f t="shared" si="474"/>
        <v>0</v>
      </c>
      <c r="T2009" s="58">
        <f t="shared" si="475"/>
        <v>6.4</v>
      </c>
      <c r="U2009" s="58">
        <f t="shared" si="476"/>
        <v>3.8</v>
      </c>
      <c r="V2009" s="58">
        <f t="array" ref="V2009">INDEX(AS$11:AS$66,MATCH(C2009&amp;G2009,AO$11:AO$66&amp;AP$11:AP$66,0),0)</f>
        <v>8</v>
      </c>
      <c r="X2009" s="120">
        <f t="shared" si="477"/>
        <v>6.25E-2</v>
      </c>
      <c r="Y2009" s="61">
        <f t="array" ref="Y2009">INDEX($AQ$11:$AR$66,MATCH($C2009&amp;$G2009,$AO$11:$AO$66&amp;$AP$11:$AP$66,0),COUNTIF($AQ$10:$AR$10,"&lt;"&amp;Z2009)+1)</f>
        <v>1.4999999999999999E-4</v>
      </c>
      <c r="Z2009" s="123">
        <v>3.2483</v>
      </c>
      <c r="AA2009" s="61">
        <f t="array" ref="AA2009">INDEX($AT$11:$AV$66,MATCH($C2009&amp;$G2009,$AO$11:$AO$66&amp;$AP$11:$AP$66,0),COUNTIF($AT$10:$AV$10,"&lt;"&amp;Z2009)+1)</f>
        <v>5.9999999999999995E-4</v>
      </c>
      <c r="AB2009" s="111">
        <f t="shared" si="479"/>
        <v>3.2077050591976044</v>
      </c>
      <c r="AC2009" s="121">
        <f t="array" ref="AC2009">INDEX($AW$11:$BA$66,MATCH($C2009&amp;$G2009,$AO$11:$AO$66&amp;$AP$11:$AP$66,0),COUNTIF($AW$10:$BA$10,"&lt;"&amp;Z2009)+1)</f>
        <v>2.5000000000000001E-4</v>
      </c>
      <c r="AD2009" s="62">
        <v>3.2292000000000001</v>
      </c>
      <c r="AE2009" s="61">
        <f t="array" ref="AE2009">INDEX($AT$11:$AV$66,MATCH($C2009&amp;$G2009,$AO$11:$AO$66&amp;$AP$11:$AP$66,0),COUNTIF($AT$10:$AV$10,"&lt;"&amp;AD2009)+1)</f>
        <v>5.9999999999999995E-4</v>
      </c>
      <c r="AF2009" s="111">
        <f t="shared" si="480"/>
        <v>3.2021367061317365</v>
      </c>
      <c r="AG2009" s="121">
        <f t="array" ref="AG2009">INDEX($AW$11:$BA$66,MATCH($C2009&amp;$G2009,$AO$11:$AO$66&amp;$AP$11:$AP$66,0),COUNTIF($AW$10:$BA$10,"&lt;"&amp;AD2009)+1)</f>
        <v>2.5000000000000001E-4</v>
      </c>
    </row>
    <row r="2010" spans="2:33" ht="12.75" customHeight="1" x14ac:dyDescent="0.3">
      <c r="B2010" s="81" t="str">
        <f t="shared" si="467"/>
        <v>3 1/4-16 UN</v>
      </c>
      <c r="C2010" s="71" t="s">
        <v>498</v>
      </c>
      <c r="D2010" s="71"/>
      <c r="E2010" s="79" t="s">
        <v>604</v>
      </c>
      <c r="F2010" s="82" t="s">
        <v>704</v>
      </c>
      <c r="G2010" s="58">
        <v>16</v>
      </c>
      <c r="H2010" s="71" t="s">
        <v>521</v>
      </c>
      <c r="I2010" s="71" t="s">
        <v>661</v>
      </c>
      <c r="J2010" s="71" t="s">
        <v>588</v>
      </c>
      <c r="K2010" s="71" t="s">
        <v>600</v>
      </c>
      <c r="L2010" s="85">
        <f t="shared" si="468"/>
        <v>82.55</v>
      </c>
      <c r="M2010" s="85">
        <f t="shared" si="469"/>
        <v>1.5874999999999999</v>
      </c>
      <c r="N2010" s="71">
        <v>60</v>
      </c>
      <c r="O2010" s="100">
        <f t="shared" si="470"/>
        <v>82.100399999999993</v>
      </c>
      <c r="P2010" s="85">
        <f t="shared" si="471"/>
        <v>0</v>
      </c>
      <c r="Q2010" s="58">
        <f t="shared" si="472"/>
        <v>15.2</v>
      </c>
      <c r="R2010" s="100">
        <f t="shared" si="473"/>
        <v>81.412999999999997</v>
      </c>
      <c r="S2010" s="85">
        <f t="shared" si="474"/>
        <v>0</v>
      </c>
      <c r="T2010" s="58">
        <f t="shared" si="475"/>
        <v>6.4</v>
      </c>
      <c r="U2010" s="58">
        <f t="shared" si="476"/>
        <v>3.8</v>
      </c>
      <c r="V2010" s="58">
        <f t="array" ref="V2010">INDEX(AS$11:AS$66,MATCH(C2010&amp;G2010,AO$11:AO$66&amp;AP$11:AP$66,0),0)</f>
        <v>8</v>
      </c>
      <c r="X2010" s="120">
        <f t="shared" si="477"/>
        <v>6.25E-2</v>
      </c>
      <c r="Y2010" s="61">
        <f t="array" ref="Y2010">INDEX($AQ$11:$AR$66,MATCH($C2010&amp;$G2010,$AO$11:$AO$66&amp;$AP$11:$AP$66,0),COUNTIF($AQ$10:$AR$10,"&lt;"&amp;Z2010)+1)</f>
        <v>1.4999999999999999E-4</v>
      </c>
      <c r="Z2010" s="61">
        <f t="shared" ref="Z2010" si="482">INDEX(AJ$11:AJ$92,MATCH(F2010,AI$11:AI$92,0))</f>
        <v>3.25</v>
      </c>
      <c r="AA2010" s="61">
        <f t="array" ref="AA2010">INDEX($AT$11:$AV$66,MATCH($C2010&amp;$G2010,$AO$11:$AO$66&amp;$AP$11:$AP$66,0),COUNTIF($AT$10:$AV$10,"&lt;"&amp;Z2010)+1)</f>
        <v>5.9999999999999995E-4</v>
      </c>
      <c r="AB2010" s="111">
        <f t="shared" si="479"/>
        <v>3.2094050591976044</v>
      </c>
      <c r="AC2010" s="121">
        <f t="array" ref="AC2010">INDEX($AW$11:$BA$66,MATCH($C2010&amp;$G2010,$AO$11:$AO$66&amp;$AP$11:$AP$66,0),COUNTIF($AW$10:$BA$10,"&lt;"&amp;Z2010)+1)</f>
        <v>2.5000000000000001E-4</v>
      </c>
      <c r="AD2010" s="62">
        <v>3.2323</v>
      </c>
      <c r="AE2010" s="61">
        <f t="array" ref="AE2010">INDEX($AT$11:$AV$66,MATCH($C2010&amp;$G2010,$AO$11:$AO$66&amp;$AP$11:$AP$66,0),COUNTIF($AT$10:$AV$10,"&lt;"&amp;AD2010)+1)</f>
        <v>5.9999999999999995E-4</v>
      </c>
      <c r="AF2010" s="111">
        <f t="shared" si="480"/>
        <v>3.2052367061317364</v>
      </c>
      <c r="AG2010" s="121">
        <f t="array" ref="AG2010">INDEX($AW$11:$BA$66,MATCH($C2010&amp;$G2010,$AO$11:$AO$66&amp;$AP$11:$AP$66,0),COUNTIF($AW$10:$BA$10,"&lt;"&amp;AD2010)+1)</f>
        <v>2.5000000000000001E-4</v>
      </c>
    </row>
    <row r="2011" spans="2:33" ht="12.75" customHeight="1" x14ac:dyDescent="0.3">
      <c r="B2011" s="81" t="str">
        <f t="shared" si="467"/>
        <v>3 3/8-6 UN</v>
      </c>
      <c r="C2011" s="71" t="s">
        <v>498</v>
      </c>
      <c r="D2011" s="71"/>
      <c r="E2011" s="79" t="s">
        <v>604</v>
      </c>
      <c r="F2011" s="82" t="s">
        <v>705</v>
      </c>
      <c r="G2011" s="58">
        <v>6</v>
      </c>
      <c r="H2011" s="71" t="s">
        <v>521</v>
      </c>
      <c r="I2011" s="71" t="s">
        <v>660</v>
      </c>
      <c r="J2011" s="71" t="s">
        <v>588</v>
      </c>
      <c r="K2011" s="71" t="s">
        <v>600</v>
      </c>
      <c r="L2011" s="85">
        <f t="shared" si="468"/>
        <v>85.651300000000006</v>
      </c>
      <c r="M2011" s="85">
        <f t="shared" si="469"/>
        <v>4.2332999999999998</v>
      </c>
      <c r="N2011" s="71">
        <v>60</v>
      </c>
      <c r="O2011" s="100">
        <f t="shared" si="470"/>
        <v>84.493099999999998</v>
      </c>
      <c r="P2011" s="85">
        <f t="shared" si="471"/>
        <v>0</v>
      </c>
      <c r="Q2011" s="58">
        <f t="shared" si="472"/>
        <v>20.3</v>
      </c>
      <c r="R2011" s="100">
        <f t="shared" si="473"/>
        <v>82.66</v>
      </c>
      <c r="S2011" s="85">
        <f t="shared" si="474"/>
        <v>0</v>
      </c>
      <c r="T2011" s="58">
        <f t="shared" si="475"/>
        <v>6.4</v>
      </c>
      <c r="U2011" s="58">
        <f t="shared" si="476"/>
        <v>7.6</v>
      </c>
      <c r="V2011" s="58">
        <f t="array" ref="V2011">INDEX(AS$11:AS$66,MATCH(C2011&amp;G2011,AO$11:AO$66&amp;AP$11:AP$66,0),0)</f>
        <v>5</v>
      </c>
      <c r="X2011" s="120">
        <f t="shared" si="477"/>
        <v>0.16666666666666666</v>
      </c>
      <c r="Y2011" s="61">
        <f t="array" ref="Y2011">INDEX($AQ$11:$AR$66,MATCH($C2011&amp;$G2011,$AO$11:$AO$66&amp;$AP$11:$AP$66,0),COUNTIF($AQ$10:$AR$10,"&lt;"&amp;Z2011)+1)</f>
        <v>2.9999999999999997E-4</v>
      </c>
      <c r="Z2011" s="123">
        <v>3.3721000000000001</v>
      </c>
      <c r="AA2011" s="61">
        <f t="array" ref="AA2011">INDEX($AT$11:$AV$66,MATCH($C2011&amp;$G2011,$AO$11:$AO$66&amp;$AP$11:$AP$66,0),COUNTIF($AT$10:$AV$10,"&lt;"&amp;Z2011)+1)</f>
        <v>8.0000000000000004E-4</v>
      </c>
      <c r="AB2011" s="111">
        <f t="shared" si="479"/>
        <v>3.2638468245269454</v>
      </c>
      <c r="AC2011" s="121">
        <f t="array" ref="AC2011">INDEX($AW$11:$BA$66,MATCH($C2011&amp;$G2011,$AO$11:$AO$66&amp;$AP$11:$AP$66,0),COUNTIF($AW$10:$BA$10,"&lt;"&amp;Z2011)+1)</f>
        <v>2.5000000000000001E-4</v>
      </c>
      <c r="AD2011" s="62">
        <v>3.3264999999999998</v>
      </c>
      <c r="AE2011" s="61">
        <f t="array" ref="AE2011">INDEX($AT$11:$AV$66,MATCH($C2011&amp;$G2011,$AO$11:$AO$66&amp;$AP$11:$AP$66,0),COUNTIF($AT$10:$AV$10,"&lt;"&amp;AD2011)+1)</f>
        <v>8.0000000000000004E-4</v>
      </c>
      <c r="AF2011" s="111">
        <f t="shared" si="480"/>
        <v>3.2543312163512965</v>
      </c>
      <c r="AG2011" s="121">
        <f t="array" ref="AG2011">INDEX($AW$11:$BA$66,MATCH($C2011&amp;$G2011,$AO$11:$AO$66&amp;$AP$11:$AP$66,0),COUNTIF($AW$10:$BA$10,"&lt;"&amp;AD2011)+1)</f>
        <v>2.5000000000000001E-4</v>
      </c>
    </row>
    <row r="2012" spans="2:33" ht="12.75" customHeight="1" x14ac:dyDescent="0.3">
      <c r="B2012" s="81" t="str">
        <f t="shared" si="467"/>
        <v>3 3/8-6 UN</v>
      </c>
      <c r="C2012" s="71" t="s">
        <v>498</v>
      </c>
      <c r="D2012" s="71"/>
      <c r="E2012" s="79" t="s">
        <v>604</v>
      </c>
      <c r="F2012" s="82" t="s">
        <v>705</v>
      </c>
      <c r="G2012" s="58">
        <v>6</v>
      </c>
      <c r="H2012" s="71" t="s">
        <v>521</v>
      </c>
      <c r="I2012" s="71" t="s">
        <v>661</v>
      </c>
      <c r="J2012" s="71" t="s">
        <v>588</v>
      </c>
      <c r="K2012" s="71" t="s">
        <v>600</v>
      </c>
      <c r="L2012" s="85">
        <f t="shared" si="468"/>
        <v>85.724999999999994</v>
      </c>
      <c r="M2012" s="85">
        <f t="shared" si="469"/>
        <v>4.2332999999999998</v>
      </c>
      <c r="N2012" s="71">
        <v>60</v>
      </c>
      <c r="O2012" s="100">
        <f t="shared" si="470"/>
        <v>84.625200000000007</v>
      </c>
      <c r="P2012" s="85">
        <f t="shared" si="471"/>
        <v>0</v>
      </c>
      <c r="Q2012" s="58">
        <f t="shared" si="472"/>
        <v>20.3</v>
      </c>
      <c r="R2012" s="100">
        <f t="shared" si="473"/>
        <v>82.792100000000005</v>
      </c>
      <c r="S2012" s="85">
        <f t="shared" si="474"/>
        <v>0</v>
      </c>
      <c r="T2012" s="58">
        <f t="shared" si="475"/>
        <v>6.4</v>
      </c>
      <c r="U2012" s="58">
        <f t="shared" si="476"/>
        <v>7.6</v>
      </c>
      <c r="V2012" s="58">
        <f t="array" ref="V2012">INDEX(AS$11:AS$66,MATCH(C2012&amp;G2012,AO$11:AO$66&amp;AP$11:AP$66,0),0)</f>
        <v>5</v>
      </c>
      <c r="X2012" s="120">
        <f t="shared" si="477"/>
        <v>0.16666666666666666</v>
      </c>
      <c r="Y2012" s="61">
        <f t="array" ref="Y2012">INDEX($AQ$11:$AR$66,MATCH($C2012&amp;$G2012,$AO$11:$AO$66&amp;$AP$11:$AP$66,0),COUNTIF($AQ$10:$AR$10,"&lt;"&amp;Z2012)+1)</f>
        <v>2.9999999999999997E-4</v>
      </c>
      <c r="Z2012" s="61">
        <f t="shared" ref="Z2012" si="483">INDEX(AJ$11:AJ$92,MATCH(F2012,AI$11:AI$92,0))</f>
        <v>3.375</v>
      </c>
      <c r="AA2012" s="61">
        <f t="array" ref="AA2012">INDEX($AT$11:$AV$66,MATCH($C2012&amp;$G2012,$AO$11:$AO$66&amp;$AP$11:$AP$66,0),COUNTIF($AT$10:$AV$10,"&lt;"&amp;Z2012)+1)</f>
        <v>8.0000000000000004E-4</v>
      </c>
      <c r="AB2012" s="111">
        <f t="shared" si="479"/>
        <v>3.2667468245269453</v>
      </c>
      <c r="AC2012" s="121">
        <f t="array" ref="AC2012">INDEX($AW$11:$BA$66,MATCH($C2012&amp;$G2012,$AO$11:$AO$66&amp;$AP$11:$AP$66,0),COUNTIF($AW$10:$BA$10,"&lt;"&amp;Z2012)+1)</f>
        <v>2.5000000000000001E-4</v>
      </c>
      <c r="AD2012" s="62">
        <v>3.3317000000000001</v>
      </c>
      <c r="AE2012" s="61">
        <f t="array" ref="AE2012">INDEX($AT$11:$AV$66,MATCH($C2012&amp;$G2012,$AO$11:$AO$66&amp;$AP$11:$AP$66,0),COUNTIF($AT$10:$AV$10,"&lt;"&amp;AD2012)+1)</f>
        <v>8.0000000000000004E-4</v>
      </c>
      <c r="AF2012" s="111">
        <f t="shared" si="480"/>
        <v>3.2595312163512968</v>
      </c>
      <c r="AG2012" s="121">
        <f t="array" ref="AG2012">INDEX($AW$11:$BA$66,MATCH($C2012&amp;$G2012,$AO$11:$AO$66&amp;$AP$11:$AP$66,0),COUNTIF($AW$10:$BA$10,"&lt;"&amp;AD2012)+1)</f>
        <v>2.5000000000000001E-4</v>
      </c>
    </row>
    <row r="2013" spans="2:33" ht="12.75" customHeight="1" x14ac:dyDescent="0.3">
      <c r="B2013" s="81" t="str">
        <f t="shared" si="467"/>
        <v>3 3/8-8 UN</v>
      </c>
      <c r="C2013" s="71" t="s">
        <v>498</v>
      </c>
      <c r="D2013" s="71"/>
      <c r="E2013" s="79" t="s">
        <v>604</v>
      </c>
      <c r="F2013" s="82" t="s">
        <v>705</v>
      </c>
      <c r="G2013" s="58">
        <v>8</v>
      </c>
      <c r="H2013" s="71" t="s">
        <v>521</v>
      </c>
      <c r="I2013" s="71" t="s">
        <v>660</v>
      </c>
      <c r="J2013" s="71" t="s">
        <v>588</v>
      </c>
      <c r="K2013" s="71" t="s">
        <v>600</v>
      </c>
      <c r="L2013" s="85">
        <f t="shared" si="468"/>
        <v>85.659000000000006</v>
      </c>
      <c r="M2013" s="85">
        <f t="shared" si="469"/>
        <v>3.1749999999999998</v>
      </c>
      <c r="N2013" s="71">
        <v>60</v>
      </c>
      <c r="O2013" s="100">
        <f t="shared" si="470"/>
        <v>84.747100000000003</v>
      </c>
      <c r="P2013" s="85">
        <f t="shared" si="471"/>
        <v>0</v>
      </c>
      <c r="Q2013" s="58">
        <f t="shared" si="472"/>
        <v>17.8</v>
      </c>
      <c r="R2013" s="100">
        <f t="shared" si="473"/>
        <v>83.372299999999996</v>
      </c>
      <c r="S2013" s="85">
        <f t="shared" si="474"/>
        <v>0</v>
      </c>
      <c r="T2013" s="58">
        <f t="shared" si="475"/>
        <v>6.4</v>
      </c>
      <c r="U2013" s="58">
        <f t="shared" si="476"/>
        <v>6.4</v>
      </c>
      <c r="V2013" s="58">
        <f t="array" ref="V2013">INDEX(AS$11:AS$66,MATCH(C2013&amp;G2013,AO$11:AO$66&amp;AP$11:AP$66,0),0)</f>
        <v>5</v>
      </c>
      <c r="X2013" s="120">
        <f t="shared" si="477"/>
        <v>0.125</v>
      </c>
      <c r="Y2013" s="61">
        <f t="array" ref="Y2013">INDEX($AQ$11:$AR$66,MATCH($C2013&amp;$G2013,$AO$11:$AO$66&amp;$AP$11:$AP$66,0),COUNTIF($AQ$10:$AR$10,"&lt;"&amp;Z2013)+1)</f>
        <v>2.5000000000000001E-4</v>
      </c>
      <c r="Z2013" s="123">
        <v>3.3723999999999998</v>
      </c>
      <c r="AA2013" s="61">
        <f t="array" ref="AA2013">INDEX($AT$11:$AV$66,MATCH($C2013&amp;$G2013,$AO$11:$AO$66&amp;$AP$11:$AP$66,0),COUNTIF($AT$10:$AV$10,"&lt;"&amp;Z2013)+1)</f>
        <v>6.9999999999999999E-4</v>
      </c>
      <c r="AB2013" s="111">
        <f t="shared" si="479"/>
        <v>3.2912101183952087</v>
      </c>
      <c r="AC2013" s="121">
        <f t="array" ref="AC2013">INDEX($AW$11:$BA$66,MATCH($C2013&amp;$G2013,$AO$11:$AO$66&amp;$AP$11:$AP$66,0),COUNTIF($AW$10:$BA$10,"&lt;"&amp;Z2013)+1)</f>
        <v>2.5000000000000001E-4</v>
      </c>
      <c r="AD2013" s="62">
        <v>3.3365</v>
      </c>
      <c r="AE2013" s="61">
        <f t="array" ref="AE2013">INDEX($AT$11:$AV$66,MATCH($C2013&amp;$G2013,$AO$11:$AO$66&amp;$AP$11:$AP$66,0),COUNTIF($AT$10:$AV$10,"&lt;"&amp;AD2013)+1)</f>
        <v>6.9999999999999999E-4</v>
      </c>
      <c r="AF2013" s="111">
        <f t="shared" si="480"/>
        <v>3.2823734122634725</v>
      </c>
      <c r="AG2013" s="121">
        <f t="array" ref="AG2013">INDEX($AW$11:$BA$66,MATCH($C2013&amp;$G2013,$AO$11:$AO$66&amp;$AP$11:$AP$66,0),COUNTIF($AW$10:$BA$10,"&lt;"&amp;AD2013)+1)</f>
        <v>2.5000000000000001E-4</v>
      </c>
    </row>
    <row r="2014" spans="2:33" ht="12.75" customHeight="1" x14ac:dyDescent="0.3">
      <c r="B2014" s="81" t="str">
        <f t="shared" si="467"/>
        <v>3 3/8-8 UN</v>
      </c>
      <c r="C2014" s="71" t="s">
        <v>498</v>
      </c>
      <c r="D2014" s="71"/>
      <c r="E2014" s="79" t="s">
        <v>604</v>
      </c>
      <c r="F2014" s="82" t="s">
        <v>705</v>
      </c>
      <c r="G2014" s="58">
        <v>8</v>
      </c>
      <c r="H2014" s="71" t="s">
        <v>521</v>
      </c>
      <c r="I2014" s="71" t="s">
        <v>661</v>
      </c>
      <c r="J2014" s="71" t="s">
        <v>588</v>
      </c>
      <c r="K2014" s="71" t="s">
        <v>600</v>
      </c>
      <c r="L2014" s="85">
        <f t="shared" si="468"/>
        <v>85.724999999999994</v>
      </c>
      <c r="M2014" s="85">
        <f t="shared" si="469"/>
        <v>3.1749999999999998</v>
      </c>
      <c r="N2014" s="71">
        <v>60</v>
      </c>
      <c r="O2014" s="100">
        <f t="shared" si="470"/>
        <v>84.869</v>
      </c>
      <c r="P2014" s="85">
        <f t="shared" si="471"/>
        <v>0</v>
      </c>
      <c r="Q2014" s="58">
        <f t="shared" si="472"/>
        <v>17.8</v>
      </c>
      <c r="R2014" s="100">
        <f t="shared" si="473"/>
        <v>83.494200000000006</v>
      </c>
      <c r="S2014" s="85">
        <f t="shared" si="474"/>
        <v>0</v>
      </c>
      <c r="T2014" s="58">
        <f t="shared" si="475"/>
        <v>6.4</v>
      </c>
      <c r="U2014" s="58">
        <f t="shared" si="476"/>
        <v>6.4</v>
      </c>
      <c r="V2014" s="58">
        <f t="array" ref="V2014">INDEX(AS$11:AS$66,MATCH(C2014&amp;G2014,AO$11:AO$66&amp;AP$11:AP$66,0),0)</f>
        <v>5</v>
      </c>
      <c r="X2014" s="120">
        <f t="shared" si="477"/>
        <v>0.125</v>
      </c>
      <c r="Y2014" s="61">
        <f t="array" ref="Y2014">INDEX($AQ$11:$AR$66,MATCH($C2014&amp;$G2014,$AO$11:$AO$66&amp;$AP$11:$AP$66,0),COUNTIF($AQ$10:$AR$10,"&lt;"&amp;Z2014)+1)</f>
        <v>2.5000000000000001E-4</v>
      </c>
      <c r="Z2014" s="61">
        <f t="shared" ref="Z2014" si="484">INDEX(AJ$11:AJ$92,MATCH(F2014,AI$11:AI$92,0))</f>
        <v>3.375</v>
      </c>
      <c r="AA2014" s="61">
        <f t="array" ref="AA2014">INDEX($AT$11:$AV$66,MATCH($C2014&amp;$G2014,$AO$11:$AO$66&amp;$AP$11:$AP$66,0),COUNTIF($AT$10:$AV$10,"&lt;"&amp;Z2014)+1)</f>
        <v>6.9999999999999999E-4</v>
      </c>
      <c r="AB2014" s="111">
        <f t="shared" si="479"/>
        <v>3.2938101183952089</v>
      </c>
      <c r="AC2014" s="121">
        <f t="array" ref="AC2014">INDEX($AW$11:$BA$66,MATCH($C2014&amp;$G2014,$AO$11:$AO$66&amp;$AP$11:$AP$66,0),COUNTIF($AW$10:$BA$10,"&lt;"&amp;Z2014)+1)</f>
        <v>2.5000000000000001E-4</v>
      </c>
      <c r="AD2014" s="62">
        <v>3.3412999999999999</v>
      </c>
      <c r="AE2014" s="61">
        <f t="array" ref="AE2014">INDEX($AT$11:$AV$66,MATCH($C2014&amp;$G2014,$AO$11:$AO$66&amp;$AP$11:$AP$66,0),COUNTIF($AT$10:$AV$10,"&lt;"&amp;AD2014)+1)</f>
        <v>6.9999999999999999E-4</v>
      </c>
      <c r="AF2014" s="111">
        <f t="shared" si="480"/>
        <v>3.2871734122634724</v>
      </c>
      <c r="AG2014" s="121">
        <f t="array" ref="AG2014">INDEX($AW$11:$BA$66,MATCH($C2014&amp;$G2014,$AO$11:$AO$66&amp;$AP$11:$AP$66,0),COUNTIF($AW$10:$BA$10,"&lt;"&amp;AD2014)+1)</f>
        <v>2.5000000000000001E-4</v>
      </c>
    </row>
    <row r="2015" spans="2:33" ht="12.75" customHeight="1" x14ac:dyDescent="0.3">
      <c r="B2015" s="81" t="str">
        <f t="shared" si="467"/>
        <v>3 3/8-12 UN</v>
      </c>
      <c r="C2015" s="71" t="s">
        <v>498</v>
      </c>
      <c r="D2015" s="71"/>
      <c r="E2015" s="79" t="s">
        <v>604</v>
      </c>
      <c r="F2015" s="82" t="s">
        <v>705</v>
      </c>
      <c r="G2015" s="58">
        <v>12</v>
      </c>
      <c r="H2015" s="71" t="s">
        <v>521</v>
      </c>
      <c r="I2015" s="71" t="s">
        <v>660</v>
      </c>
      <c r="J2015" s="71" t="s">
        <v>588</v>
      </c>
      <c r="K2015" s="71" t="s">
        <v>600</v>
      </c>
      <c r="L2015" s="85">
        <f t="shared" si="468"/>
        <v>85.676699999999997</v>
      </c>
      <c r="M2015" s="85">
        <f t="shared" si="469"/>
        <v>2.1166999999999998</v>
      </c>
      <c r="N2015" s="71">
        <v>60</v>
      </c>
      <c r="O2015" s="100">
        <f t="shared" si="470"/>
        <v>85.057000000000002</v>
      </c>
      <c r="P2015" s="85">
        <f t="shared" si="471"/>
        <v>0</v>
      </c>
      <c r="Q2015" s="58">
        <f t="shared" si="472"/>
        <v>15.2</v>
      </c>
      <c r="R2015" s="100">
        <f t="shared" si="473"/>
        <v>84.1404</v>
      </c>
      <c r="S2015" s="85">
        <f t="shared" si="474"/>
        <v>0</v>
      </c>
      <c r="T2015" s="58">
        <f t="shared" si="475"/>
        <v>6.4</v>
      </c>
      <c r="U2015" s="58">
        <f t="shared" si="476"/>
        <v>5.0999999999999996</v>
      </c>
      <c r="V2015" s="58">
        <f t="array" ref="V2015">INDEX(AS$11:AS$66,MATCH(C2015&amp;G2015,AO$11:AO$66&amp;AP$11:AP$66,0),0)</f>
        <v>6</v>
      </c>
      <c r="X2015" s="120">
        <f t="shared" si="477"/>
        <v>8.3333333333333329E-2</v>
      </c>
      <c r="Y2015" s="61">
        <f t="array" ref="Y2015">INDEX($AQ$11:$AR$66,MATCH($C2015&amp;$G2015,$AO$11:$AO$66&amp;$AP$11:$AP$66,0),COUNTIF($AQ$10:$AR$10,"&lt;"&amp;Z2015)+1)</f>
        <v>2.0000000000000001E-4</v>
      </c>
      <c r="Z2015" s="123">
        <v>3.3731</v>
      </c>
      <c r="AA2015" s="61">
        <f t="array" ref="AA2015">INDEX($AT$11:$AV$66,MATCH($C2015&amp;$G2015,$AO$11:$AO$66&amp;$AP$11:$AP$66,0),COUNTIF($AT$10:$AV$10,"&lt;"&amp;Z2015)+1)</f>
        <v>5.9999999999999995E-4</v>
      </c>
      <c r="AB2015" s="111">
        <f t="shared" si="479"/>
        <v>3.3189734122634724</v>
      </c>
      <c r="AC2015" s="121">
        <f t="array" ref="AC2015">INDEX($AW$11:$BA$66,MATCH($C2015&amp;$G2015,$AO$11:$AO$66&amp;$AP$11:$AP$66,0),COUNTIF($AW$10:$BA$10,"&lt;"&amp;Z2015)+1)</f>
        <v>2.5000000000000001E-4</v>
      </c>
      <c r="AD2015" s="62">
        <v>3.3487</v>
      </c>
      <c r="AE2015" s="61">
        <f t="array" ref="AE2015">INDEX($AT$11:$AV$66,MATCH($C2015&amp;$G2015,$AO$11:$AO$66&amp;$AP$11:$AP$66,0),COUNTIF($AT$10:$AV$10,"&lt;"&amp;AD2015)+1)</f>
        <v>5.9999999999999995E-4</v>
      </c>
      <c r="AF2015" s="111">
        <f t="shared" si="480"/>
        <v>3.3126156081756486</v>
      </c>
      <c r="AG2015" s="121">
        <f t="array" ref="AG2015">INDEX($AW$11:$BA$66,MATCH($C2015&amp;$G2015,$AO$11:$AO$66&amp;$AP$11:$AP$66,0),COUNTIF($AW$10:$BA$10,"&lt;"&amp;AD2015)+1)</f>
        <v>2.5000000000000001E-4</v>
      </c>
    </row>
    <row r="2016" spans="2:33" ht="12.75" customHeight="1" x14ac:dyDescent="0.3">
      <c r="B2016" s="81" t="str">
        <f t="shared" si="467"/>
        <v>3 3/8-12 UN</v>
      </c>
      <c r="C2016" s="71" t="s">
        <v>498</v>
      </c>
      <c r="D2016" s="71"/>
      <c r="E2016" s="79" t="s">
        <v>604</v>
      </c>
      <c r="F2016" s="82" t="s">
        <v>705</v>
      </c>
      <c r="G2016" s="58">
        <v>12</v>
      </c>
      <c r="H2016" s="71" t="s">
        <v>521</v>
      </c>
      <c r="I2016" s="71" t="s">
        <v>661</v>
      </c>
      <c r="J2016" s="71" t="s">
        <v>588</v>
      </c>
      <c r="K2016" s="71" t="s">
        <v>600</v>
      </c>
      <c r="L2016" s="85">
        <f t="shared" si="468"/>
        <v>85.724999999999994</v>
      </c>
      <c r="M2016" s="85">
        <f t="shared" si="469"/>
        <v>2.1166999999999998</v>
      </c>
      <c r="N2016" s="71">
        <v>60</v>
      </c>
      <c r="O2016" s="100">
        <f t="shared" si="470"/>
        <v>85.145899999999997</v>
      </c>
      <c r="P2016" s="85">
        <f t="shared" si="471"/>
        <v>0</v>
      </c>
      <c r="Q2016" s="58">
        <f t="shared" si="472"/>
        <v>15.2</v>
      </c>
      <c r="R2016" s="100">
        <f t="shared" si="473"/>
        <v>84.229299999999995</v>
      </c>
      <c r="S2016" s="85">
        <f t="shared" si="474"/>
        <v>0</v>
      </c>
      <c r="T2016" s="58">
        <f t="shared" si="475"/>
        <v>6.4</v>
      </c>
      <c r="U2016" s="58">
        <f t="shared" si="476"/>
        <v>5.0999999999999996</v>
      </c>
      <c r="V2016" s="58">
        <f t="array" ref="V2016">INDEX(AS$11:AS$66,MATCH(C2016&amp;G2016,AO$11:AO$66&amp;AP$11:AP$66,0),0)</f>
        <v>6</v>
      </c>
      <c r="X2016" s="120">
        <f t="shared" si="477"/>
        <v>8.3333333333333329E-2</v>
      </c>
      <c r="Y2016" s="61">
        <f t="array" ref="Y2016">INDEX($AQ$11:$AR$66,MATCH($C2016&amp;$G2016,$AO$11:$AO$66&amp;$AP$11:$AP$66,0),COUNTIF($AQ$10:$AR$10,"&lt;"&amp;Z2016)+1)</f>
        <v>2.0000000000000001E-4</v>
      </c>
      <c r="Z2016" s="61">
        <f t="shared" ref="Z2016" si="485">INDEX(AJ$11:AJ$92,MATCH(F2016,AI$11:AI$92,0))</f>
        <v>3.375</v>
      </c>
      <c r="AA2016" s="61">
        <f t="array" ref="AA2016">INDEX($AT$11:$AV$66,MATCH($C2016&amp;$G2016,$AO$11:$AO$66&amp;$AP$11:$AP$66,0),COUNTIF($AT$10:$AV$10,"&lt;"&amp;Z2016)+1)</f>
        <v>5.9999999999999995E-4</v>
      </c>
      <c r="AB2016" s="111">
        <f t="shared" si="479"/>
        <v>3.3208734122634724</v>
      </c>
      <c r="AC2016" s="121">
        <f t="array" ref="AC2016">INDEX($AW$11:$BA$66,MATCH($C2016&amp;$G2016,$AO$11:$AO$66&amp;$AP$11:$AP$66,0),COUNTIF($AW$10:$BA$10,"&lt;"&amp;Z2016)+1)</f>
        <v>2.5000000000000001E-4</v>
      </c>
      <c r="AD2016" s="62">
        <v>3.3521999999999998</v>
      </c>
      <c r="AE2016" s="61">
        <f t="array" ref="AE2016">INDEX($AT$11:$AV$66,MATCH($C2016&amp;$G2016,$AO$11:$AO$66&amp;$AP$11:$AP$66,0),COUNTIF($AT$10:$AV$10,"&lt;"&amp;AD2016)+1)</f>
        <v>5.9999999999999995E-4</v>
      </c>
      <c r="AF2016" s="111">
        <f t="shared" si="480"/>
        <v>3.3161156081756484</v>
      </c>
      <c r="AG2016" s="121">
        <f t="array" ref="AG2016">INDEX($AW$11:$BA$66,MATCH($C2016&amp;$G2016,$AO$11:$AO$66&amp;$AP$11:$AP$66,0),COUNTIF($AW$10:$BA$10,"&lt;"&amp;AD2016)+1)</f>
        <v>2.5000000000000001E-4</v>
      </c>
    </row>
    <row r="2017" spans="2:33" ht="12.75" customHeight="1" x14ac:dyDescent="0.3">
      <c r="B2017" s="81" t="str">
        <f t="shared" si="467"/>
        <v>3 3/8-16 UN</v>
      </c>
      <c r="C2017" s="71" t="s">
        <v>498</v>
      </c>
      <c r="D2017" s="71"/>
      <c r="E2017" s="79" t="s">
        <v>604</v>
      </c>
      <c r="F2017" s="82" t="s">
        <v>705</v>
      </c>
      <c r="G2017" s="58">
        <v>16</v>
      </c>
      <c r="H2017" s="71" t="s">
        <v>521</v>
      </c>
      <c r="I2017" s="71" t="s">
        <v>660</v>
      </c>
      <c r="J2017" s="71" t="s">
        <v>588</v>
      </c>
      <c r="K2017" s="71" t="s">
        <v>600</v>
      </c>
      <c r="L2017" s="85">
        <f t="shared" si="468"/>
        <v>85.681799999999996</v>
      </c>
      <c r="M2017" s="85">
        <f t="shared" si="469"/>
        <v>1.5874999999999999</v>
      </c>
      <c r="N2017" s="71">
        <v>60</v>
      </c>
      <c r="O2017" s="100">
        <f t="shared" si="470"/>
        <v>85.191599999999994</v>
      </c>
      <c r="P2017" s="85">
        <f t="shared" si="471"/>
        <v>0</v>
      </c>
      <c r="Q2017" s="58">
        <f t="shared" si="472"/>
        <v>15.2</v>
      </c>
      <c r="R2017" s="100">
        <f t="shared" si="473"/>
        <v>84.504199999999997</v>
      </c>
      <c r="S2017" s="85">
        <f t="shared" si="474"/>
        <v>0</v>
      </c>
      <c r="T2017" s="58">
        <f t="shared" si="475"/>
        <v>6.4</v>
      </c>
      <c r="U2017" s="58">
        <f t="shared" si="476"/>
        <v>3.8</v>
      </c>
      <c r="V2017" s="58">
        <f t="array" ref="V2017">INDEX(AS$11:AS$66,MATCH(C2017&amp;G2017,AO$11:AO$66&amp;AP$11:AP$66,0),0)</f>
        <v>8</v>
      </c>
      <c r="X2017" s="120">
        <f t="shared" si="477"/>
        <v>6.25E-2</v>
      </c>
      <c r="Y2017" s="61">
        <f t="array" ref="Y2017">INDEX($AQ$11:$AR$66,MATCH($C2017&amp;$G2017,$AO$11:$AO$66&amp;$AP$11:$AP$66,0),COUNTIF($AQ$10:$AR$10,"&lt;"&amp;Z2017)+1)</f>
        <v>1.4999999999999999E-4</v>
      </c>
      <c r="Z2017" s="123">
        <v>3.3733</v>
      </c>
      <c r="AA2017" s="61">
        <f t="array" ref="AA2017">INDEX($AT$11:$AV$66,MATCH($C2017&amp;$G2017,$AO$11:$AO$66&amp;$AP$11:$AP$66,0),COUNTIF($AT$10:$AV$10,"&lt;"&amp;Z2017)+1)</f>
        <v>5.9999999999999995E-4</v>
      </c>
      <c r="AB2017" s="111">
        <f t="shared" si="479"/>
        <v>3.3327050591976044</v>
      </c>
      <c r="AC2017" s="121">
        <f t="array" ref="AC2017">INDEX($AW$11:$BA$66,MATCH($C2017&amp;$G2017,$AO$11:$AO$66&amp;$AP$11:$AP$66,0),COUNTIF($AW$10:$BA$10,"&lt;"&amp;Z2017)+1)</f>
        <v>2.5000000000000001E-4</v>
      </c>
      <c r="AD2017" s="62">
        <v>3.3540000000000001</v>
      </c>
      <c r="AE2017" s="61">
        <f t="array" ref="AE2017">INDEX($AT$11:$AV$66,MATCH($C2017&amp;$G2017,$AO$11:$AO$66&amp;$AP$11:$AP$66,0),COUNTIF($AT$10:$AV$10,"&lt;"&amp;AD2017)+1)</f>
        <v>5.9999999999999995E-4</v>
      </c>
      <c r="AF2017" s="111">
        <f t="shared" si="480"/>
        <v>3.3269367061317365</v>
      </c>
      <c r="AG2017" s="121">
        <f t="array" ref="AG2017">INDEX($AW$11:$BA$66,MATCH($C2017&amp;$G2017,$AO$11:$AO$66&amp;$AP$11:$AP$66,0),COUNTIF($AW$10:$BA$10,"&lt;"&amp;AD2017)+1)</f>
        <v>2.5000000000000001E-4</v>
      </c>
    </row>
    <row r="2018" spans="2:33" ht="12.75" customHeight="1" x14ac:dyDescent="0.3">
      <c r="B2018" s="81" t="str">
        <f t="shared" si="467"/>
        <v>3 3/8-16 UN</v>
      </c>
      <c r="C2018" s="71" t="s">
        <v>498</v>
      </c>
      <c r="D2018" s="71"/>
      <c r="E2018" s="79" t="s">
        <v>604</v>
      </c>
      <c r="F2018" s="82" t="s">
        <v>705</v>
      </c>
      <c r="G2018" s="58">
        <v>16</v>
      </c>
      <c r="H2018" s="71" t="s">
        <v>521</v>
      </c>
      <c r="I2018" s="71" t="s">
        <v>661</v>
      </c>
      <c r="J2018" s="71" t="s">
        <v>588</v>
      </c>
      <c r="K2018" s="71" t="s">
        <v>600</v>
      </c>
      <c r="L2018" s="85">
        <f t="shared" si="468"/>
        <v>85.724999999999994</v>
      </c>
      <c r="M2018" s="85">
        <f t="shared" si="469"/>
        <v>1.5874999999999999</v>
      </c>
      <c r="N2018" s="71">
        <v>60</v>
      </c>
      <c r="O2018" s="100">
        <f t="shared" si="470"/>
        <v>85.272900000000007</v>
      </c>
      <c r="P2018" s="85">
        <f t="shared" si="471"/>
        <v>0</v>
      </c>
      <c r="Q2018" s="58">
        <f t="shared" si="472"/>
        <v>15.2</v>
      </c>
      <c r="R2018" s="100">
        <f t="shared" si="473"/>
        <v>84.585499999999996</v>
      </c>
      <c r="S2018" s="85">
        <f t="shared" si="474"/>
        <v>0</v>
      </c>
      <c r="T2018" s="58">
        <f t="shared" si="475"/>
        <v>6.4</v>
      </c>
      <c r="U2018" s="58">
        <f t="shared" si="476"/>
        <v>3.8</v>
      </c>
      <c r="V2018" s="58">
        <f t="array" ref="V2018">INDEX(AS$11:AS$66,MATCH(C2018&amp;G2018,AO$11:AO$66&amp;AP$11:AP$66,0),0)</f>
        <v>8</v>
      </c>
      <c r="X2018" s="120">
        <f t="shared" si="477"/>
        <v>6.25E-2</v>
      </c>
      <c r="Y2018" s="61">
        <f t="array" ref="Y2018">INDEX($AQ$11:$AR$66,MATCH($C2018&amp;$G2018,$AO$11:$AO$66&amp;$AP$11:$AP$66,0),COUNTIF($AQ$10:$AR$10,"&lt;"&amp;Z2018)+1)</f>
        <v>1.4999999999999999E-4</v>
      </c>
      <c r="Z2018" s="61">
        <f t="shared" ref="Z2018" si="486">INDEX(AJ$11:AJ$92,MATCH(F2018,AI$11:AI$92,0))</f>
        <v>3.375</v>
      </c>
      <c r="AA2018" s="61">
        <f t="array" ref="AA2018">INDEX($AT$11:$AV$66,MATCH($C2018&amp;$G2018,$AO$11:$AO$66&amp;$AP$11:$AP$66,0),COUNTIF($AT$10:$AV$10,"&lt;"&amp;Z2018)+1)</f>
        <v>5.9999999999999995E-4</v>
      </c>
      <c r="AB2018" s="111">
        <f t="shared" si="479"/>
        <v>3.3344050591976044</v>
      </c>
      <c r="AC2018" s="121">
        <f t="array" ref="AC2018">INDEX($AW$11:$BA$66,MATCH($C2018&amp;$G2018,$AO$11:$AO$66&amp;$AP$11:$AP$66,0),COUNTIF($AW$10:$BA$10,"&lt;"&amp;Z2018)+1)</f>
        <v>2.5000000000000001E-4</v>
      </c>
      <c r="AD2018" s="62">
        <v>3.3572000000000002</v>
      </c>
      <c r="AE2018" s="61">
        <f t="array" ref="AE2018">INDEX($AT$11:$AV$66,MATCH($C2018&amp;$G2018,$AO$11:$AO$66&amp;$AP$11:$AP$66,0),COUNTIF($AT$10:$AV$10,"&lt;"&amp;AD2018)+1)</f>
        <v>5.9999999999999995E-4</v>
      </c>
      <c r="AF2018" s="111">
        <f t="shared" si="480"/>
        <v>3.3301367061317366</v>
      </c>
      <c r="AG2018" s="121">
        <f t="array" ref="AG2018">INDEX($AW$11:$BA$66,MATCH($C2018&amp;$G2018,$AO$11:$AO$66&amp;$AP$11:$AP$66,0),COUNTIF($AW$10:$BA$10,"&lt;"&amp;AD2018)+1)</f>
        <v>2.5000000000000001E-4</v>
      </c>
    </row>
    <row r="2019" spans="2:33" ht="12.75" customHeight="1" x14ac:dyDescent="0.3">
      <c r="B2019" s="81" t="str">
        <f t="shared" si="467"/>
        <v>3 1/2-6 UN</v>
      </c>
      <c r="C2019" s="71" t="s">
        <v>498</v>
      </c>
      <c r="D2019" s="71"/>
      <c r="E2019" s="79" t="s">
        <v>604</v>
      </c>
      <c r="F2019" s="82" t="s">
        <v>706</v>
      </c>
      <c r="G2019" s="58">
        <v>6</v>
      </c>
      <c r="H2019" s="71" t="s">
        <v>521</v>
      </c>
      <c r="I2019" s="71" t="s">
        <v>660</v>
      </c>
      <c r="J2019" s="71" t="s">
        <v>588</v>
      </c>
      <c r="K2019" s="71" t="s">
        <v>600</v>
      </c>
      <c r="L2019" s="85">
        <f t="shared" si="468"/>
        <v>88.826300000000003</v>
      </c>
      <c r="M2019" s="85">
        <f t="shared" si="469"/>
        <v>4.2332999999999998</v>
      </c>
      <c r="N2019" s="71">
        <v>60</v>
      </c>
      <c r="O2019" s="100">
        <f t="shared" si="470"/>
        <v>87.665599999999998</v>
      </c>
      <c r="P2019" s="85">
        <f t="shared" si="471"/>
        <v>0</v>
      </c>
      <c r="Q2019" s="58">
        <f t="shared" si="472"/>
        <v>20.3</v>
      </c>
      <c r="R2019" s="100">
        <f t="shared" si="473"/>
        <v>85.832499999999996</v>
      </c>
      <c r="S2019" s="85">
        <f t="shared" si="474"/>
        <v>0</v>
      </c>
      <c r="T2019" s="58">
        <f t="shared" si="475"/>
        <v>6.4</v>
      </c>
      <c r="U2019" s="58">
        <f t="shared" si="476"/>
        <v>7.6</v>
      </c>
      <c r="V2019" s="58">
        <f t="array" ref="V2019">INDEX(AS$11:AS$66,MATCH(C2019&amp;G2019,AO$11:AO$66&amp;AP$11:AP$66,0),0)</f>
        <v>5</v>
      </c>
      <c r="X2019" s="120">
        <f t="shared" si="477"/>
        <v>0.16666666666666666</v>
      </c>
      <c r="Y2019" s="61">
        <f t="array" ref="Y2019">INDEX($AQ$11:$AR$66,MATCH($C2019&amp;$G2019,$AO$11:$AO$66&amp;$AP$11:$AP$66,0),COUNTIF($AQ$10:$AR$10,"&lt;"&amp;Z2019)+1)</f>
        <v>2.9999999999999997E-4</v>
      </c>
      <c r="Z2019" s="123">
        <v>3.4971000000000001</v>
      </c>
      <c r="AA2019" s="61">
        <f t="array" ref="AA2019">INDEX($AT$11:$AV$66,MATCH($C2019&amp;$G2019,$AO$11:$AO$66&amp;$AP$11:$AP$66,0),COUNTIF($AT$10:$AV$10,"&lt;"&amp;Z2019)+1)</f>
        <v>8.0000000000000004E-4</v>
      </c>
      <c r="AB2019" s="111">
        <f t="shared" si="479"/>
        <v>3.3888468245269454</v>
      </c>
      <c r="AC2019" s="121">
        <f t="array" ref="AC2019">INDEX($AW$11:$BA$66,MATCH($C2019&amp;$G2019,$AO$11:$AO$66&amp;$AP$11:$AP$66,0),COUNTIF($AW$10:$BA$10,"&lt;"&amp;Z2019)+1)</f>
        <v>2.5000000000000001E-4</v>
      </c>
      <c r="AD2019" s="62">
        <v>3.4514</v>
      </c>
      <c r="AE2019" s="61">
        <f t="array" ref="AE2019">INDEX($AT$11:$AV$66,MATCH($C2019&amp;$G2019,$AO$11:$AO$66&amp;$AP$11:$AP$66,0),COUNTIF($AT$10:$AV$10,"&lt;"&amp;AD2019)+1)</f>
        <v>8.0000000000000004E-4</v>
      </c>
      <c r="AF2019" s="111">
        <f t="shared" si="480"/>
        <v>3.3792312163512968</v>
      </c>
      <c r="AG2019" s="121">
        <f t="array" ref="AG2019">INDEX($AW$11:$BA$66,MATCH($C2019&amp;$G2019,$AO$11:$AO$66&amp;$AP$11:$AP$66,0),COUNTIF($AW$10:$BA$10,"&lt;"&amp;AD2019)+1)</f>
        <v>2.5000000000000001E-4</v>
      </c>
    </row>
    <row r="2020" spans="2:33" ht="12.75" customHeight="1" x14ac:dyDescent="0.3">
      <c r="B2020" s="81" t="str">
        <f t="shared" si="467"/>
        <v>3 1/2-6 UN</v>
      </c>
      <c r="C2020" s="71" t="s">
        <v>498</v>
      </c>
      <c r="D2020" s="71"/>
      <c r="E2020" s="79" t="s">
        <v>604</v>
      </c>
      <c r="F2020" s="82" t="s">
        <v>706</v>
      </c>
      <c r="G2020" s="58">
        <v>6</v>
      </c>
      <c r="H2020" s="71" t="s">
        <v>521</v>
      </c>
      <c r="I2020" s="71" t="s">
        <v>661</v>
      </c>
      <c r="J2020" s="71" t="s">
        <v>588</v>
      </c>
      <c r="K2020" s="71" t="s">
        <v>600</v>
      </c>
      <c r="L2020" s="85">
        <f t="shared" si="468"/>
        <v>88.9</v>
      </c>
      <c r="M2020" s="85">
        <f t="shared" si="469"/>
        <v>4.2332999999999998</v>
      </c>
      <c r="N2020" s="71">
        <v>60</v>
      </c>
      <c r="O2020" s="100">
        <f t="shared" si="470"/>
        <v>87.800200000000004</v>
      </c>
      <c r="P2020" s="85">
        <f t="shared" si="471"/>
        <v>0</v>
      </c>
      <c r="Q2020" s="58">
        <f t="shared" si="472"/>
        <v>20.3</v>
      </c>
      <c r="R2020" s="100">
        <f t="shared" si="473"/>
        <v>85.967100000000002</v>
      </c>
      <c r="S2020" s="85">
        <f t="shared" si="474"/>
        <v>0</v>
      </c>
      <c r="T2020" s="58">
        <f t="shared" si="475"/>
        <v>6.4</v>
      </c>
      <c r="U2020" s="58">
        <f t="shared" si="476"/>
        <v>7.6</v>
      </c>
      <c r="V2020" s="58">
        <f t="array" ref="V2020">INDEX(AS$11:AS$66,MATCH(C2020&amp;G2020,AO$11:AO$66&amp;AP$11:AP$66,0),0)</f>
        <v>5</v>
      </c>
      <c r="X2020" s="120">
        <f t="shared" si="477"/>
        <v>0.16666666666666666</v>
      </c>
      <c r="Y2020" s="61">
        <f t="array" ref="Y2020">INDEX($AQ$11:$AR$66,MATCH($C2020&amp;$G2020,$AO$11:$AO$66&amp;$AP$11:$AP$66,0),COUNTIF($AQ$10:$AR$10,"&lt;"&amp;Z2020)+1)</f>
        <v>2.9999999999999997E-4</v>
      </c>
      <c r="Z2020" s="61">
        <f t="shared" ref="Z2020" si="487">INDEX(AJ$11:AJ$92,MATCH(F2020,AI$11:AI$92,0))</f>
        <v>3.5</v>
      </c>
      <c r="AA2020" s="61">
        <f t="array" ref="AA2020">INDEX($AT$11:$AV$66,MATCH($C2020&amp;$G2020,$AO$11:$AO$66&amp;$AP$11:$AP$66,0),COUNTIF($AT$10:$AV$10,"&lt;"&amp;Z2020)+1)</f>
        <v>8.0000000000000004E-4</v>
      </c>
      <c r="AB2020" s="111">
        <f t="shared" si="479"/>
        <v>3.3917468245269453</v>
      </c>
      <c r="AC2020" s="121">
        <f t="array" ref="AC2020">INDEX($AW$11:$BA$66,MATCH($C2020&amp;$G2020,$AO$11:$AO$66&amp;$AP$11:$AP$66,0),COUNTIF($AW$10:$BA$10,"&lt;"&amp;Z2020)+1)</f>
        <v>2.5000000000000001E-4</v>
      </c>
      <c r="AD2020" s="62">
        <v>3.4567000000000001</v>
      </c>
      <c r="AE2020" s="61">
        <f t="array" ref="AE2020">INDEX($AT$11:$AV$66,MATCH($C2020&amp;$G2020,$AO$11:$AO$66&amp;$AP$11:$AP$66,0),COUNTIF($AT$10:$AV$10,"&lt;"&amp;AD2020)+1)</f>
        <v>8.0000000000000004E-4</v>
      </c>
      <c r="AF2020" s="111">
        <f t="shared" si="480"/>
        <v>3.3845312163512968</v>
      </c>
      <c r="AG2020" s="121">
        <f t="array" ref="AG2020">INDEX($AW$11:$BA$66,MATCH($C2020&amp;$G2020,$AO$11:$AO$66&amp;$AP$11:$AP$66,0),COUNTIF($AW$10:$BA$10,"&lt;"&amp;AD2020)+1)</f>
        <v>2.5000000000000001E-4</v>
      </c>
    </row>
    <row r="2021" spans="2:33" ht="12.75" customHeight="1" x14ac:dyDescent="0.3">
      <c r="B2021" s="81" t="str">
        <f t="shared" si="467"/>
        <v>3 1/2-8 UN</v>
      </c>
      <c r="C2021" s="71" t="s">
        <v>498</v>
      </c>
      <c r="D2021" s="71"/>
      <c r="E2021" s="79" t="s">
        <v>604</v>
      </c>
      <c r="F2021" s="82" t="s">
        <v>706</v>
      </c>
      <c r="G2021" s="58">
        <v>8</v>
      </c>
      <c r="H2021" s="71" t="s">
        <v>521</v>
      </c>
      <c r="I2021" s="71" t="s">
        <v>660</v>
      </c>
      <c r="J2021" s="71" t="s">
        <v>588</v>
      </c>
      <c r="K2021" s="71" t="s">
        <v>600</v>
      </c>
      <c r="L2021" s="85">
        <f t="shared" si="468"/>
        <v>88.834000000000003</v>
      </c>
      <c r="M2021" s="85">
        <f t="shared" si="469"/>
        <v>3.1749999999999998</v>
      </c>
      <c r="N2021" s="71">
        <v>60</v>
      </c>
      <c r="O2021" s="100">
        <f t="shared" si="470"/>
        <v>87.9221</v>
      </c>
      <c r="P2021" s="85">
        <f t="shared" si="471"/>
        <v>0</v>
      </c>
      <c r="Q2021" s="58">
        <f t="shared" si="472"/>
        <v>17.8</v>
      </c>
      <c r="R2021" s="100">
        <f t="shared" si="473"/>
        <v>86.547300000000007</v>
      </c>
      <c r="S2021" s="85">
        <f t="shared" si="474"/>
        <v>0</v>
      </c>
      <c r="T2021" s="58">
        <f t="shared" si="475"/>
        <v>6.4</v>
      </c>
      <c r="U2021" s="58">
        <f t="shared" si="476"/>
        <v>6.4</v>
      </c>
      <c r="V2021" s="58">
        <f t="array" ref="V2021">INDEX(AS$11:AS$66,MATCH(C2021&amp;G2021,AO$11:AO$66&amp;AP$11:AP$66,0),0)</f>
        <v>5</v>
      </c>
      <c r="X2021" s="120">
        <f t="shared" si="477"/>
        <v>0.125</v>
      </c>
      <c r="Y2021" s="61">
        <f t="array" ref="Y2021">INDEX($AQ$11:$AR$66,MATCH($C2021&amp;$G2021,$AO$11:$AO$66&amp;$AP$11:$AP$66,0),COUNTIF($AQ$10:$AR$10,"&lt;"&amp;Z2021)+1)</f>
        <v>2.5000000000000001E-4</v>
      </c>
      <c r="Z2021" s="123">
        <v>3.4973999999999998</v>
      </c>
      <c r="AA2021" s="61">
        <f t="array" ref="AA2021">INDEX($AT$11:$AV$66,MATCH($C2021&amp;$G2021,$AO$11:$AO$66&amp;$AP$11:$AP$66,0),COUNTIF($AT$10:$AV$10,"&lt;"&amp;Z2021)+1)</f>
        <v>6.9999999999999999E-4</v>
      </c>
      <c r="AB2021" s="111">
        <f t="shared" si="479"/>
        <v>3.4162101183952087</v>
      </c>
      <c r="AC2021" s="121">
        <f t="array" ref="AC2021">INDEX($AW$11:$BA$66,MATCH($C2021&amp;$G2021,$AO$11:$AO$66&amp;$AP$11:$AP$66,0),COUNTIF($AW$10:$BA$10,"&lt;"&amp;Z2021)+1)</f>
        <v>2.5000000000000001E-4</v>
      </c>
      <c r="AD2021" s="62">
        <v>3.4615</v>
      </c>
      <c r="AE2021" s="61">
        <f t="array" ref="AE2021">INDEX($AT$11:$AV$66,MATCH($C2021&amp;$G2021,$AO$11:$AO$66&amp;$AP$11:$AP$66,0),COUNTIF($AT$10:$AV$10,"&lt;"&amp;AD2021)+1)</f>
        <v>6.9999999999999999E-4</v>
      </c>
      <c r="AF2021" s="111">
        <f t="shared" si="480"/>
        <v>3.4073734122634725</v>
      </c>
      <c r="AG2021" s="121">
        <f t="array" ref="AG2021">INDEX($AW$11:$BA$66,MATCH($C2021&amp;$G2021,$AO$11:$AO$66&amp;$AP$11:$AP$66,0),COUNTIF($AW$10:$BA$10,"&lt;"&amp;AD2021)+1)</f>
        <v>2.5000000000000001E-4</v>
      </c>
    </row>
    <row r="2022" spans="2:33" ht="12.75" customHeight="1" x14ac:dyDescent="0.3">
      <c r="B2022" s="81" t="str">
        <f t="shared" si="467"/>
        <v>3 1/2-8 UN</v>
      </c>
      <c r="C2022" s="71" t="s">
        <v>498</v>
      </c>
      <c r="D2022" s="71"/>
      <c r="E2022" s="79" t="s">
        <v>604</v>
      </c>
      <c r="F2022" s="82" t="s">
        <v>706</v>
      </c>
      <c r="G2022" s="58">
        <v>8</v>
      </c>
      <c r="H2022" s="71" t="s">
        <v>521</v>
      </c>
      <c r="I2022" s="71" t="s">
        <v>661</v>
      </c>
      <c r="J2022" s="71" t="s">
        <v>588</v>
      </c>
      <c r="K2022" s="71" t="s">
        <v>600</v>
      </c>
      <c r="L2022" s="85">
        <f t="shared" si="468"/>
        <v>88.9</v>
      </c>
      <c r="M2022" s="85">
        <f t="shared" si="469"/>
        <v>3.1749999999999998</v>
      </c>
      <c r="N2022" s="71">
        <v>60</v>
      </c>
      <c r="O2022" s="100">
        <f t="shared" si="470"/>
        <v>88.043999999999997</v>
      </c>
      <c r="P2022" s="85">
        <f t="shared" si="471"/>
        <v>0</v>
      </c>
      <c r="Q2022" s="58">
        <f t="shared" si="472"/>
        <v>17.8</v>
      </c>
      <c r="R2022" s="100">
        <f t="shared" si="473"/>
        <v>86.669200000000004</v>
      </c>
      <c r="S2022" s="85">
        <f t="shared" si="474"/>
        <v>0</v>
      </c>
      <c r="T2022" s="58">
        <f t="shared" si="475"/>
        <v>6.4</v>
      </c>
      <c r="U2022" s="58">
        <f t="shared" si="476"/>
        <v>6.4</v>
      </c>
      <c r="V2022" s="58">
        <f t="array" ref="V2022">INDEX(AS$11:AS$66,MATCH(C2022&amp;G2022,AO$11:AO$66&amp;AP$11:AP$66,0),0)</f>
        <v>5</v>
      </c>
      <c r="X2022" s="120">
        <f t="shared" si="477"/>
        <v>0.125</v>
      </c>
      <c r="Y2022" s="61">
        <f t="array" ref="Y2022">INDEX($AQ$11:$AR$66,MATCH($C2022&amp;$G2022,$AO$11:$AO$66&amp;$AP$11:$AP$66,0),COUNTIF($AQ$10:$AR$10,"&lt;"&amp;Z2022)+1)</f>
        <v>2.5000000000000001E-4</v>
      </c>
      <c r="Z2022" s="61">
        <f t="shared" ref="Z2022" si="488">INDEX(AJ$11:AJ$92,MATCH(F2022,AI$11:AI$92,0))</f>
        <v>3.5</v>
      </c>
      <c r="AA2022" s="61">
        <f t="array" ref="AA2022">INDEX($AT$11:$AV$66,MATCH($C2022&amp;$G2022,$AO$11:$AO$66&amp;$AP$11:$AP$66,0),COUNTIF($AT$10:$AV$10,"&lt;"&amp;Z2022)+1)</f>
        <v>6.9999999999999999E-4</v>
      </c>
      <c r="AB2022" s="111">
        <f t="shared" si="479"/>
        <v>3.4188101183952089</v>
      </c>
      <c r="AC2022" s="121">
        <f t="array" ref="AC2022">INDEX($AW$11:$BA$66,MATCH($C2022&amp;$G2022,$AO$11:$AO$66&amp;$AP$11:$AP$66,0),COUNTIF($AW$10:$BA$10,"&lt;"&amp;Z2022)+1)</f>
        <v>2.5000000000000001E-4</v>
      </c>
      <c r="AD2022" s="62">
        <v>3.4662999999999999</v>
      </c>
      <c r="AE2022" s="61">
        <f t="array" ref="AE2022">INDEX($AT$11:$AV$66,MATCH($C2022&amp;$G2022,$AO$11:$AO$66&amp;$AP$11:$AP$66,0),COUNTIF($AT$10:$AV$10,"&lt;"&amp;AD2022)+1)</f>
        <v>6.9999999999999999E-4</v>
      </c>
      <c r="AF2022" s="111">
        <f t="shared" si="480"/>
        <v>3.4121734122634724</v>
      </c>
      <c r="AG2022" s="121">
        <f t="array" ref="AG2022">INDEX($AW$11:$BA$66,MATCH($C2022&amp;$G2022,$AO$11:$AO$66&amp;$AP$11:$AP$66,0),COUNTIF($AW$10:$BA$10,"&lt;"&amp;AD2022)+1)</f>
        <v>2.5000000000000001E-4</v>
      </c>
    </row>
    <row r="2023" spans="2:33" ht="12.75" customHeight="1" x14ac:dyDescent="0.3">
      <c r="B2023" s="81" t="str">
        <f t="shared" si="467"/>
        <v>3 1/2-12 UN</v>
      </c>
      <c r="C2023" s="71" t="s">
        <v>498</v>
      </c>
      <c r="D2023" s="71"/>
      <c r="E2023" s="79" t="s">
        <v>604</v>
      </c>
      <c r="F2023" s="82" t="s">
        <v>706</v>
      </c>
      <c r="G2023" s="58">
        <v>12</v>
      </c>
      <c r="H2023" s="71" t="s">
        <v>521</v>
      </c>
      <c r="I2023" s="71" t="s">
        <v>660</v>
      </c>
      <c r="J2023" s="71" t="s">
        <v>588</v>
      </c>
      <c r="K2023" s="71" t="s">
        <v>600</v>
      </c>
      <c r="L2023" s="85">
        <f t="shared" si="468"/>
        <v>88.851699999999994</v>
      </c>
      <c r="M2023" s="85">
        <f t="shared" si="469"/>
        <v>2.1166999999999998</v>
      </c>
      <c r="N2023" s="71">
        <v>60</v>
      </c>
      <c r="O2023" s="100">
        <f t="shared" si="470"/>
        <v>88.231999999999999</v>
      </c>
      <c r="P2023" s="85">
        <f t="shared" si="471"/>
        <v>0</v>
      </c>
      <c r="Q2023" s="58">
        <f t="shared" si="472"/>
        <v>15.2</v>
      </c>
      <c r="R2023" s="100">
        <f t="shared" si="473"/>
        <v>87.315399999999997</v>
      </c>
      <c r="S2023" s="85">
        <f t="shared" si="474"/>
        <v>0</v>
      </c>
      <c r="T2023" s="58">
        <f t="shared" si="475"/>
        <v>6.4</v>
      </c>
      <c r="U2023" s="58">
        <f t="shared" si="476"/>
        <v>5.0999999999999996</v>
      </c>
      <c r="V2023" s="58">
        <f t="array" ref="V2023">INDEX(AS$11:AS$66,MATCH(C2023&amp;G2023,AO$11:AO$66&amp;AP$11:AP$66,0),0)</f>
        <v>6</v>
      </c>
      <c r="X2023" s="120">
        <f t="shared" si="477"/>
        <v>8.3333333333333329E-2</v>
      </c>
      <c r="Y2023" s="61">
        <f t="array" ref="Y2023">INDEX($AQ$11:$AR$66,MATCH($C2023&amp;$G2023,$AO$11:$AO$66&amp;$AP$11:$AP$66,0),COUNTIF($AQ$10:$AR$10,"&lt;"&amp;Z2023)+1)</f>
        <v>2.0000000000000001E-4</v>
      </c>
      <c r="Z2023" s="123">
        <v>3.4981</v>
      </c>
      <c r="AA2023" s="61">
        <f t="array" ref="AA2023">INDEX($AT$11:$AV$66,MATCH($C2023&amp;$G2023,$AO$11:$AO$66&amp;$AP$11:$AP$66,0),COUNTIF($AT$10:$AV$10,"&lt;"&amp;Z2023)+1)</f>
        <v>5.9999999999999995E-4</v>
      </c>
      <c r="AB2023" s="111">
        <f t="shared" si="479"/>
        <v>3.4439734122634724</v>
      </c>
      <c r="AC2023" s="121">
        <f t="array" ref="AC2023">INDEX($AW$11:$BA$66,MATCH($C2023&amp;$G2023,$AO$11:$AO$66&amp;$AP$11:$AP$66,0),COUNTIF($AW$10:$BA$10,"&lt;"&amp;Z2023)+1)</f>
        <v>2.5000000000000001E-4</v>
      </c>
      <c r="AD2023" s="62">
        <v>3.4737</v>
      </c>
      <c r="AE2023" s="61">
        <f t="array" ref="AE2023">INDEX($AT$11:$AV$66,MATCH($C2023&amp;$G2023,$AO$11:$AO$66&amp;$AP$11:$AP$66,0),COUNTIF($AT$10:$AV$10,"&lt;"&amp;AD2023)+1)</f>
        <v>5.9999999999999995E-4</v>
      </c>
      <c r="AF2023" s="111">
        <f t="shared" si="480"/>
        <v>3.4376156081756486</v>
      </c>
      <c r="AG2023" s="121">
        <f t="array" ref="AG2023">INDEX($AW$11:$BA$66,MATCH($C2023&amp;$G2023,$AO$11:$AO$66&amp;$AP$11:$AP$66,0),COUNTIF($AW$10:$BA$10,"&lt;"&amp;AD2023)+1)</f>
        <v>2.5000000000000001E-4</v>
      </c>
    </row>
    <row r="2024" spans="2:33" ht="12.75" customHeight="1" x14ac:dyDescent="0.3">
      <c r="B2024" s="81" t="str">
        <f t="shared" si="467"/>
        <v>3 1/2-12 UN</v>
      </c>
      <c r="C2024" s="71" t="s">
        <v>498</v>
      </c>
      <c r="D2024" s="71"/>
      <c r="E2024" s="79" t="s">
        <v>604</v>
      </c>
      <c r="F2024" s="82" t="s">
        <v>706</v>
      </c>
      <c r="G2024" s="58">
        <v>12</v>
      </c>
      <c r="H2024" s="71" t="s">
        <v>521</v>
      </c>
      <c r="I2024" s="71" t="s">
        <v>661</v>
      </c>
      <c r="J2024" s="71" t="s">
        <v>588</v>
      </c>
      <c r="K2024" s="71" t="s">
        <v>600</v>
      </c>
      <c r="L2024" s="85">
        <f t="shared" si="468"/>
        <v>88.9</v>
      </c>
      <c r="M2024" s="85">
        <f t="shared" si="469"/>
        <v>2.1166999999999998</v>
      </c>
      <c r="N2024" s="71">
        <v>60</v>
      </c>
      <c r="O2024" s="100">
        <f t="shared" si="470"/>
        <v>88.320899999999995</v>
      </c>
      <c r="P2024" s="85">
        <f t="shared" si="471"/>
        <v>0</v>
      </c>
      <c r="Q2024" s="58">
        <f t="shared" si="472"/>
        <v>15.2</v>
      </c>
      <c r="R2024" s="100">
        <f t="shared" si="473"/>
        <v>87.404300000000006</v>
      </c>
      <c r="S2024" s="85">
        <f t="shared" si="474"/>
        <v>0</v>
      </c>
      <c r="T2024" s="58">
        <f t="shared" si="475"/>
        <v>6.4</v>
      </c>
      <c r="U2024" s="58">
        <f t="shared" si="476"/>
        <v>5.0999999999999996</v>
      </c>
      <c r="V2024" s="58">
        <f t="array" ref="V2024">INDEX(AS$11:AS$66,MATCH(C2024&amp;G2024,AO$11:AO$66&amp;AP$11:AP$66,0),0)</f>
        <v>6</v>
      </c>
      <c r="X2024" s="120">
        <f t="shared" si="477"/>
        <v>8.3333333333333329E-2</v>
      </c>
      <c r="Y2024" s="61">
        <f t="array" ref="Y2024">INDEX($AQ$11:$AR$66,MATCH($C2024&amp;$G2024,$AO$11:$AO$66&amp;$AP$11:$AP$66,0),COUNTIF($AQ$10:$AR$10,"&lt;"&amp;Z2024)+1)</f>
        <v>2.0000000000000001E-4</v>
      </c>
      <c r="Z2024" s="61">
        <f t="shared" ref="Z2024" si="489">INDEX(AJ$11:AJ$92,MATCH(F2024,AI$11:AI$92,0))</f>
        <v>3.5</v>
      </c>
      <c r="AA2024" s="61">
        <f t="array" ref="AA2024">INDEX($AT$11:$AV$66,MATCH($C2024&amp;$G2024,$AO$11:$AO$66&amp;$AP$11:$AP$66,0),COUNTIF($AT$10:$AV$10,"&lt;"&amp;Z2024)+1)</f>
        <v>5.9999999999999995E-4</v>
      </c>
      <c r="AB2024" s="111">
        <f t="shared" si="479"/>
        <v>3.4458734122634724</v>
      </c>
      <c r="AC2024" s="121">
        <f t="array" ref="AC2024">INDEX($AW$11:$BA$66,MATCH($C2024&amp;$G2024,$AO$11:$AO$66&amp;$AP$11:$AP$66,0),COUNTIF($AW$10:$BA$10,"&lt;"&amp;Z2024)+1)</f>
        <v>2.5000000000000001E-4</v>
      </c>
      <c r="AD2024" s="62">
        <v>3.4771999999999998</v>
      </c>
      <c r="AE2024" s="61">
        <f t="array" ref="AE2024">INDEX($AT$11:$AV$66,MATCH($C2024&amp;$G2024,$AO$11:$AO$66&amp;$AP$11:$AP$66,0),COUNTIF($AT$10:$AV$10,"&lt;"&amp;AD2024)+1)</f>
        <v>5.9999999999999995E-4</v>
      </c>
      <c r="AF2024" s="111">
        <f t="shared" si="480"/>
        <v>3.4411156081756484</v>
      </c>
      <c r="AG2024" s="121">
        <f t="array" ref="AG2024">INDEX($AW$11:$BA$66,MATCH($C2024&amp;$G2024,$AO$11:$AO$66&amp;$AP$11:$AP$66,0),COUNTIF($AW$10:$BA$10,"&lt;"&amp;AD2024)+1)</f>
        <v>2.5000000000000001E-4</v>
      </c>
    </row>
    <row r="2025" spans="2:33" ht="12.75" customHeight="1" x14ac:dyDescent="0.3">
      <c r="B2025" s="81" t="str">
        <f t="shared" si="467"/>
        <v>3 1/2-16 UN</v>
      </c>
      <c r="C2025" s="71" t="s">
        <v>498</v>
      </c>
      <c r="D2025" s="71"/>
      <c r="E2025" s="79" t="s">
        <v>604</v>
      </c>
      <c r="F2025" s="82" t="s">
        <v>706</v>
      </c>
      <c r="G2025" s="58">
        <v>16</v>
      </c>
      <c r="H2025" s="71" t="s">
        <v>521</v>
      </c>
      <c r="I2025" s="71" t="s">
        <v>660</v>
      </c>
      <c r="J2025" s="71" t="s">
        <v>588</v>
      </c>
      <c r="K2025" s="71" t="s">
        <v>600</v>
      </c>
      <c r="L2025" s="85">
        <f t="shared" si="468"/>
        <v>88.856800000000007</v>
      </c>
      <c r="M2025" s="85">
        <f t="shared" si="469"/>
        <v>1.5874999999999999</v>
      </c>
      <c r="N2025" s="71">
        <v>60</v>
      </c>
      <c r="O2025" s="100">
        <f t="shared" si="470"/>
        <v>88.366600000000005</v>
      </c>
      <c r="P2025" s="85">
        <f t="shared" si="471"/>
        <v>0</v>
      </c>
      <c r="Q2025" s="58">
        <f t="shared" si="472"/>
        <v>15.2</v>
      </c>
      <c r="R2025" s="100">
        <f t="shared" si="473"/>
        <v>87.679199999999994</v>
      </c>
      <c r="S2025" s="85">
        <f t="shared" si="474"/>
        <v>0</v>
      </c>
      <c r="T2025" s="58">
        <f t="shared" si="475"/>
        <v>6.4</v>
      </c>
      <c r="U2025" s="58">
        <f t="shared" si="476"/>
        <v>3.8</v>
      </c>
      <c r="V2025" s="58">
        <f t="array" ref="V2025">INDEX(AS$11:AS$66,MATCH(C2025&amp;G2025,AO$11:AO$66&amp;AP$11:AP$66,0),0)</f>
        <v>8</v>
      </c>
      <c r="X2025" s="120">
        <f t="shared" si="477"/>
        <v>6.25E-2</v>
      </c>
      <c r="Y2025" s="61">
        <f t="array" ref="Y2025">INDEX($AQ$11:$AR$66,MATCH($C2025&amp;$G2025,$AO$11:$AO$66&amp;$AP$11:$AP$66,0),COUNTIF($AQ$10:$AR$10,"&lt;"&amp;Z2025)+1)</f>
        <v>1.4999999999999999E-4</v>
      </c>
      <c r="Z2025" s="123">
        <v>3.4983</v>
      </c>
      <c r="AA2025" s="61">
        <f t="array" ref="AA2025">INDEX($AT$11:$AV$66,MATCH($C2025&amp;$G2025,$AO$11:$AO$66&amp;$AP$11:$AP$66,0),COUNTIF($AT$10:$AV$10,"&lt;"&amp;Z2025)+1)</f>
        <v>5.9999999999999995E-4</v>
      </c>
      <c r="AB2025" s="111">
        <f t="shared" si="479"/>
        <v>3.4577050591976044</v>
      </c>
      <c r="AC2025" s="121">
        <f t="array" ref="AC2025">INDEX($AW$11:$BA$66,MATCH($C2025&amp;$G2025,$AO$11:$AO$66&amp;$AP$11:$AP$66,0),COUNTIF($AW$10:$BA$10,"&lt;"&amp;Z2025)+1)</f>
        <v>2.5000000000000001E-4</v>
      </c>
      <c r="AD2025" s="62">
        <v>3.4790000000000001</v>
      </c>
      <c r="AE2025" s="61">
        <f t="array" ref="AE2025">INDEX($AT$11:$AV$66,MATCH($C2025&amp;$G2025,$AO$11:$AO$66&amp;$AP$11:$AP$66,0),COUNTIF($AT$10:$AV$10,"&lt;"&amp;AD2025)+1)</f>
        <v>5.9999999999999995E-4</v>
      </c>
      <c r="AF2025" s="111">
        <f t="shared" si="480"/>
        <v>3.4519367061317365</v>
      </c>
      <c r="AG2025" s="121">
        <f t="array" ref="AG2025">INDEX($AW$11:$BA$66,MATCH($C2025&amp;$G2025,$AO$11:$AO$66&amp;$AP$11:$AP$66,0),COUNTIF($AW$10:$BA$10,"&lt;"&amp;AD2025)+1)</f>
        <v>2.5000000000000001E-4</v>
      </c>
    </row>
    <row r="2026" spans="2:33" ht="12.75" customHeight="1" x14ac:dyDescent="0.3">
      <c r="B2026" s="81" t="str">
        <f t="shared" si="467"/>
        <v>3 1/2-16 UN</v>
      </c>
      <c r="C2026" s="71" t="s">
        <v>498</v>
      </c>
      <c r="D2026" s="71"/>
      <c r="E2026" s="79" t="s">
        <v>604</v>
      </c>
      <c r="F2026" s="82" t="s">
        <v>706</v>
      </c>
      <c r="G2026" s="58">
        <v>16</v>
      </c>
      <c r="H2026" s="71" t="s">
        <v>521</v>
      </c>
      <c r="I2026" s="71" t="s">
        <v>661</v>
      </c>
      <c r="J2026" s="71" t="s">
        <v>588</v>
      </c>
      <c r="K2026" s="71" t="s">
        <v>600</v>
      </c>
      <c r="L2026" s="85">
        <f t="shared" si="468"/>
        <v>88.9</v>
      </c>
      <c r="M2026" s="85">
        <f t="shared" si="469"/>
        <v>1.5874999999999999</v>
      </c>
      <c r="N2026" s="71">
        <v>60</v>
      </c>
      <c r="O2026" s="100">
        <f t="shared" si="470"/>
        <v>88.447900000000004</v>
      </c>
      <c r="P2026" s="85">
        <f t="shared" si="471"/>
        <v>0</v>
      </c>
      <c r="Q2026" s="58">
        <f t="shared" si="472"/>
        <v>15.2</v>
      </c>
      <c r="R2026" s="100">
        <f t="shared" si="473"/>
        <v>87.760499999999993</v>
      </c>
      <c r="S2026" s="85">
        <f t="shared" si="474"/>
        <v>0</v>
      </c>
      <c r="T2026" s="58">
        <f t="shared" si="475"/>
        <v>6.4</v>
      </c>
      <c r="U2026" s="58">
        <f t="shared" si="476"/>
        <v>3.8</v>
      </c>
      <c r="V2026" s="58">
        <f t="array" ref="V2026">INDEX(AS$11:AS$66,MATCH(C2026&amp;G2026,AO$11:AO$66&amp;AP$11:AP$66,0),0)</f>
        <v>8</v>
      </c>
      <c r="X2026" s="120">
        <f t="shared" si="477"/>
        <v>6.25E-2</v>
      </c>
      <c r="Y2026" s="61">
        <f t="array" ref="Y2026">INDEX($AQ$11:$AR$66,MATCH($C2026&amp;$G2026,$AO$11:$AO$66&amp;$AP$11:$AP$66,0),COUNTIF($AQ$10:$AR$10,"&lt;"&amp;Z2026)+1)</f>
        <v>1.4999999999999999E-4</v>
      </c>
      <c r="Z2026" s="61">
        <f t="shared" ref="Z2026" si="490">INDEX(AJ$11:AJ$92,MATCH(F2026,AI$11:AI$92,0))</f>
        <v>3.5</v>
      </c>
      <c r="AA2026" s="61">
        <f t="array" ref="AA2026">INDEX($AT$11:$AV$66,MATCH($C2026&amp;$G2026,$AO$11:$AO$66&amp;$AP$11:$AP$66,0),COUNTIF($AT$10:$AV$10,"&lt;"&amp;Z2026)+1)</f>
        <v>5.9999999999999995E-4</v>
      </c>
      <c r="AB2026" s="111">
        <f t="shared" si="479"/>
        <v>3.4594050591976044</v>
      </c>
      <c r="AC2026" s="121">
        <f t="array" ref="AC2026">INDEX($AW$11:$BA$66,MATCH($C2026&amp;$G2026,$AO$11:$AO$66&amp;$AP$11:$AP$66,0),COUNTIF($AW$10:$BA$10,"&lt;"&amp;Z2026)+1)</f>
        <v>2.5000000000000001E-4</v>
      </c>
      <c r="AD2026" s="62">
        <v>3.4822000000000002</v>
      </c>
      <c r="AE2026" s="61">
        <f t="array" ref="AE2026">INDEX($AT$11:$AV$66,MATCH($C2026&amp;$G2026,$AO$11:$AO$66&amp;$AP$11:$AP$66,0),COUNTIF($AT$10:$AV$10,"&lt;"&amp;AD2026)+1)</f>
        <v>5.9999999999999995E-4</v>
      </c>
      <c r="AF2026" s="111">
        <f t="shared" si="480"/>
        <v>3.4551367061317366</v>
      </c>
      <c r="AG2026" s="121">
        <f t="array" ref="AG2026">INDEX($AW$11:$BA$66,MATCH($C2026&amp;$G2026,$AO$11:$AO$66&amp;$AP$11:$AP$66,0),COUNTIF($AW$10:$BA$10,"&lt;"&amp;AD2026)+1)</f>
        <v>2.5000000000000001E-4</v>
      </c>
    </row>
    <row r="2027" spans="2:33" ht="12.75" customHeight="1" x14ac:dyDescent="0.3">
      <c r="B2027" s="81" t="str">
        <f t="shared" si="467"/>
        <v>3 5/8-6 UN</v>
      </c>
      <c r="C2027" s="71" t="s">
        <v>498</v>
      </c>
      <c r="D2027" s="71"/>
      <c r="E2027" s="79" t="s">
        <v>604</v>
      </c>
      <c r="F2027" s="82" t="s">
        <v>707</v>
      </c>
      <c r="G2027" s="58">
        <v>6</v>
      </c>
      <c r="H2027" s="71" t="s">
        <v>521</v>
      </c>
      <c r="I2027" s="71" t="s">
        <v>660</v>
      </c>
      <c r="J2027" s="71" t="s">
        <v>588</v>
      </c>
      <c r="K2027" s="71" t="s">
        <v>600</v>
      </c>
      <c r="L2027" s="85">
        <f t="shared" si="468"/>
        <v>92.001300000000001</v>
      </c>
      <c r="M2027" s="85">
        <f t="shared" si="469"/>
        <v>4.2332999999999998</v>
      </c>
      <c r="N2027" s="71">
        <v>60</v>
      </c>
      <c r="O2027" s="100">
        <f t="shared" si="470"/>
        <v>90.837999999999994</v>
      </c>
      <c r="P2027" s="85">
        <f t="shared" si="471"/>
        <v>0</v>
      </c>
      <c r="Q2027" s="58">
        <f t="shared" si="472"/>
        <v>20.3</v>
      </c>
      <c r="R2027" s="100">
        <f t="shared" si="473"/>
        <v>89.004900000000006</v>
      </c>
      <c r="S2027" s="85">
        <f t="shared" si="474"/>
        <v>0</v>
      </c>
      <c r="T2027" s="58">
        <f t="shared" si="475"/>
        <v>6.4</v>
      </c>
      <c r="U2027" s="58">
        <f t="shared" si="476"/>
        <v>7.6</v>
      </c>
      <c r="V2027" s="58">
        <f t="array" ref="V2027">INDEX(AS$11:AS$66,MATCH(C2027&amp;G2027,AO$11:AO$66&amp;AP$11:AP$66,0),0)</f>
        <v>5</v>
      </c>
      <c r="X2027" s="120">
        <f t="shared" si="477"/>
        <v>0.16666666666666666</v>
      </c>
      <c r="Y2027" s="61">
        <f t="array" ref="Y2027">INDEX($AQ$11:$AR$66,MATCH($C2027&amp;$G2027,$AO$11:$AO$66&amp;$AP$11:$AP$66,0),COUNTIF($AQ$10:$AR$10,"&lt;"&amp;Z2027)+1)</f>
        <v>2.9999999999999997E-4</v>
      </c>
      <c r="Z2027" s="123">
        <v>3.6221000000000001</v>
      </c>
      <c r="AA2027" s="61">
        <f t="array" ref="AA2027">INDEX($AT$11:$AV$66,MATCH($C2027&amp;$G2027,$AO$11:$AO$66&amp;$AP$11:$AP$66,0),COUNTIF($AT$10:$AV$10,"&lt;"&amp;Z2027)+1)</f>
        <v>8.0000000000000004E-4</v>
      </c>
      <c r="AB2027" s="111">
        <f t="shared" si="479"/>
        <v>3.5138468245269454</v>
      </c>
      <c r="AC2027" s="121">
        <f t="array" ref="AC2027">INDEX($AW$11:$BA$66,MATCH($C2027&amp;$G2027,$AO$11:$AO$66&amp;$AP$11:$AP$66,0),COUNTIF($AW$10:$BA$10,"&lt;"&amp;Z2027)+1)</f>
        <v>2.5000000000000001E-4</v>
      </c>
      <c r="AD2027" s="62">
        <v>3.5762999999999998</v>
      </c>
      <c r="AE2027" s="61">
        <f t="array" ref="AE2027">INDEX($AT$11:$AV$66,MATCH($C2027&amp;$G2027,$AO$11:$AO$66&amp;$AP$11:$AP$66,0),COUNTIF($AT$10:$AV$10,"&lt;"&amp;AD2027)+1)</f>
        <v>8.0000000000000004E-4</v>
      </c>
      <c r="AF2027" s="111">
        <f t="shared" si="480"/>
        <v>3.5041312163512965</v>
      </c>
      <c r="AG2027" s="121">
        <f t="array" ref="AG2027">INDEX($AW$11:$BA$66,MATCH($C2027&amp;$G2027,$AO$11:$AO$66&amp;$AP$11:$AP$66,0),COUNTIF($AW$10:$BA$10,"&lt;"&amp;AD2027)+1)</f>
        <v>2.5000000000000001E-4</v>
      </c>
    </row>
    <row r="2028" spans="2:33" ht="12.75" customHeight="1" x14ac:dyDescent="0.3">
      <c r="B2028" s="81" t="str">
        <f t="shared" si="467"/>
        <v>3 5/8-6 UN</v>
      </c>
      <c r="C2028" s="71" t="s">
        <v>498</v>
      </c>
      <c r="D2028" s="71"/>
      <c r="E2028" s="79" t="s">
        <v>604</v>
      </c>
      <c r="F2028" s="82" t="s">
        <v>707</v>
      </c>
      <c r="G2028" s="58">
        <v>6</v>
      </c>
      <c r="H2028" s="71" t="s">
        <v>521</v>
      </c>
      <c r="I2028" s="71" t="s">
        <v>661</v>
      </c>
      <c r="J2028" s="71" t="s">
        <v>588</v>
      </c>
      <c r="K2028" s="71" t="s">
        <v>600</v>
      </c>
      <c r="L2028" s="85">
        <f t="shared" si="468"/>
        <v>92.075000000000003</v>
      </c>
      <c r="M2028" s="85">
        <f t="shared" si="469"/>
        <v>4.2332999999999998</v>
      </c>
      <c r="N2028" s="71">
        <v>60</v>
      </c>
      <c r="O2028" s="100">
        <f t="shared" si="470"/>
        <v>90.9726</v>
      </c>
      <c r="P2028" s="85">
        <f t="shared" si="471"/>
        <v>0</v>
      </c>
      <c r="Q2028" s="58">
        <f t="shared" si="472"/>
        <v>20.3</v>
      </c>
      <c r="R2028" s="100">
        <f t="shared" si="473"/>
        <v>89.139600000000002</v>
      </c>
      <c r="S2028" s="85">
        <f t="shared" si="474"/>
        <v>0</v>
      </c>
      <c r="T2028" s="58">
        <f t="shared" si="475"/>
        <v>6.4</v>
      </c>
      <c r="U2028" s="58">
        <f t="shared" si="476"/>
        <v>7.6</v>
      </c>
      <c r="V2028" s="58">
        <f t="array" ref="V2028">INDEX(AS$11:AS$66,MATCH(C2028&amp;G2028,AO$11:AO$66&amp;AP$11:AP$66,0),0)</f>
        <v>5</v>
      </c>
      <c r="X2028" s="120">
        <f t="shared" si="477"/>
        <v>0.16666666666666666</v>
      </c>
      <c r="Y2028" s="61">
        <f t="array" ref="Y2028">INDEX($AQ$11:$AR$66,MATCH($C2028&amp;$G2028,$AO$11:$AO$66&amp;$AP$11:$AP$66,0),COUNTIF($AQ$10:$AR$10,"&lt;"&amp;Z2028)+1)</f>
        <v>2.9999999999999997E-4</v>
      </c>
      <c r="Z2028" s="61">
        <f t="shared" ref="Z2028" si="491">INDEX(AJ$11:AJ$92,MATCH(F2028,AI$11:AI$92,0))</f>
        <v>3.625</v>
      </c>
      <c r="AA2028" s="61">
        <f t="array" ref="AA2028">INDEX($AT$11:$AV$66,MATCH($C2028&amp;$G2028,$AO$11:$AO$66&amp;$AP$11:$AP$66,0),COUNTIF($AT$10:$AV$10,"&lt;"&amp;Z2028)+1)</f>
        <v>8.0000000000000004E-4</v>
      </c>
      <c r="AB2028" s="111">
        <f t="shared" si="479"/>
        <v>3.5167468245269453</v>
      </c>
      <c r="AC2028" s="121">
        <f t="array" ref="AC2028">INDEX($AW$11:$BA$66,MATCH($C2028&amp;$G2028,$AO$11:$AO$66&amp;$AP$11:$AP$66,0),COUNTIF($AW$10:$BA$10,"&lt;"&amp;Z2028)+1)</f>
        <v>2.5000000000000001E-4</v>
      </c>
      <c r="AD2028" s="62">
        <v>3.5815999999999999</v>
      </c>
      <c r="AE2028" s="61">
        <f t="array" ref="AE2028">INDEX($AT$11:$AV$66,MATCH($C2028&amp;$G2028,$AO$11:$AO$66&amp;$AP$11:$AP$66,0),COUNTIF($AT$10:$AV$10,"&lt;"&amp;AD2028)+1)</f>
        <v>8.0000000000000004E-4</v>
      </c>
      <c r="AF2028" s="111">
        <f t="shared" si="480"/>
        <v>3.5094312163512966</v>
      </c>
      <c r="AG2028" s="121">
        <f t="array" ref="AG2028">INDEX($AW$11:$BA$66,MATCH($C2028&amp;$G2028,$AO$11:$AO$66&amp;$AP$11:$AP$66,0),COUNTIF($AW$10:$BA$10,"&lt;"&amp;AD2028)+1)</f>
        <v>2.5000000000000001E-4</v>
      </c>
    </row>
    <row r="2029" spans="2:33" ht="12.75" customHeight="1" x14ac:dyDescent="0.3">
      <c r="B2029" s="81" t="str">
        <f t="shared" si="467"/>
        <v>3 5/8-8 UN</v>
      </c>
      <c r="C2029" s="71" t="s">
        <v>498</v>
      </c>
      <c r="D2029" s="71"/>
      <c r="E2029" s="79" t="s">
        <v>604</v>
      </c>
      <c r="F2029" s="82" t="s">
        <v>707</v>
      </c>
      <c r="G2029" s="58">
        <v>8</v>
      </c>
      <c r="H2029" s="71" t="s">
        <v>521</v>
      </c>
      <c r="I2029" s="71" t="s">
        <v>660</v>
      </c>
      <c r="J2029" s="71" t="s">
        <v>588</v>
      </c>
      <c r="K2029" s="71" t="s">
        <v>600</v>
      </c>
      <c r="L2029" s="85">
        <f t="shared" si="468"/>
        <v>92.006399999999999</v>
      </c>
      <c r="M2029" s="85">
        <f t="shared" si="469"/>
        <v>3.1749999999999998</v>
      </c>
      <c r="N2029" s="71">
        <v>60</v>
      </c>
      <c r="O2029" s="100">
        <f t="shared" si="470"/>
        <v>91.091999999999999</v>
      </c>
      <c r="P2029" s="85">
        <f t="shared" si="471"/>
        <v>0</v>
      </c>
      <c r="Q2029" s="58">
        <f t="shared" si="472"/>
        <v>17.8</v>
      </c>
      <c r="R2029" s="100">
        <f t="shared" si="473"/>
        <v>89.717200000000005</v>
      </c>
      <c r="S2029" s="85">
        <f t="shared" si="474"/>
        <v>0</v>
      </c>
      <c r="T2029" s="58">
        <f t="shared" si="475"/>
        <v>6.4</v>
      </c>
      <c r="U2029" s="58">
        <f t="shared" si="476"/>
        <v>6.4</v>
      </c>
      <c r="V2029" s="58">
        <f t="array" ref="V2029">INDEX(AS$11:AS$66,MATCH(C2029&amp;G2029,AO$11:AO$66&amp;AP$11:AP$66,0),0)</f>
        <v>5</v>
      </c>
      <c r="X2029" s="120">
        <f t="shared" si="477"/>
        <v>0.125</v>
      </c>
      <c r="Y2029" s="61">
        <f t="array" ref="Y2029">INDEX($AQ$11:$AR$66,MATCH($C2029&amp;$G2029,$AO$11:$AO$66&amp;$AP$11:$AP$66,0),COUNTIF($AQ$10:$AR$10,"&lt;"&amp;Z2029)+1)</f>
        <v>2.5000000000000001E-4</v>
      </c>
      <c r="Z2029" s="123">
        <v>3.6223000000000001</v>
      </c>
      <c r="AA2029" s="61">
        <f t="array" ref="AA2029">INDEX($AT$11:$AV$66,MATCH($C2029&amp;$G2029,$AO$11:$AO$66&amp;$AP$11:$AP$66,0),COUNTIF($AT$10:$AV$10,"&lt;"&amp;Z2029)+1)</f>
        <v>6.9999999999999999E-4</v>
      </c>
      <c r="AB2029" s="111">
        <f t="shared" si="479"/>
        <v>3.5411101183952089</v>
      </c>
      <c r="AC2029" s="121">
        <f t="array" ref="AC2029">INDEX($AW$11:$BA$66,MATCH($C2029&amp;$G2029,$AO$11:$AO$66&amp;$AP$11:$AP$66,0),COUNTIF($AW$10:$BA$10,"&lt;"&amp;Z2029)+1)</f>
        <v>2.5000000000000001E-4</v>
      </c>
      <c r="AD2029" s="62">
        <v>3.5863</v>
      </c>
      <c r="AE2029" s="61">
        <f t="array" ref="AE2029">INDEX($AT$11:$AV$66,MATCH($C2029&amp;$G2029,$AO$11:$AO$66&amp;$AP$11:$AP$66,0),COUNTIF($AT$10:$AV$10,"&lt;"&amp;AD2029)+1)</f>
        <v>6.9999999999999999E-4</v>
      </c>
      <c r="AF2029" s="111">
        <f t="shared" si="480"/>
        <v>3.5321734122634725</v>
      </c>
      <c r="AG2029" s="121">
        <f t="array" ref="AG2029">INDEX($AW$11:$BA$66,MATCH($C2029&amp;$G2029,$AO$11:$AO$66&amp;$AP$11:$AP$66,0),COUNTIF($AW$10:$BA$10,"&lt;"&amp;AD2029)+1)</f>
        <v>2.5000000000000001E-4</v>
      </c>
    </row>
    <row r="2030" spans="2:33" ht="12.75" customHeight="1" x14ac:dyDescent="0.3">
      <c r="B2030" s="81" t="str">
        <f t="shared" si="467"/>
        <v>3 5/8-8 UN</v>
      </c>
      <c r="C2030" s="71" t="s">
        <v>498</v>
      </c>
      <c r="D2030" s="71"/>
      <c r="E2030" s="79" t="s">
        <v>604</v>
      </c>
      <c r="F2030" s="82" t="s">
        <v>707</v>
      </c>
      <c r="G2030" s="58">
        <v>8</v>
      </c>
      <c r="H2030" s="71" t="s">
        <v>521</v>
      </c>
      <c r="I2030" s="71" t="s">
        <v>661</v>
      </c>
      <c r="J2030" s="71" t="s">
        <v>588</v>
      </c>
      <c r="K2030" s="71" t="s">
        <v>600</v>
      </c>
      <c r="L2030" s="85">
        <f t="shared" si="468"/>
        <v>92.075000000000003</v>
      </c>
      <c r="M2030" s="85">
        <f t="shared" si="469"/>
        <v>3.1749999999999998</v>
      </c>
      <c r="N2030" s="71">
        <v>60</v>
      </c>
      <c r="O2030" s="100">
        <f t="shared" si="470"/>
        <v>91.216499999999996</v>
      </c>
      <c r="P2030" s="85">
        <f t="shared" si="471"/>
        <v>0</v>
      </c>
      <c r="Q2030" s="58">
        <f t="shared" si="472"/>
        <v>17.8</v>
      </c>
      <c r="R2030" s="100">
        <f t="shared" si="473"/>
        <v>89.841700000000003</v>
      </c>
      <c r="S2030" s="85">
        <f t="shared" si="474"/>
        <v>0</v>
      </c>
      <c r="T2030" s="58">
        <f t="shared" si="475"/>
        <v>6.4</v>
      </c>
      <c r="U2030" s="58">
        <f t="shared" si="476"/>
        <v>6.4</v>
      </c>
      <c r="V2030" s="58">
        <f t="array" ref="V2030">INDEX(AS$11:AS$66,MATCH(C2030&amp;G2030,AO$11:AO$66&amp;AP$11:AP$66,0),0)</f>
        <v>5</v>
      </c>
      <c r="X2030" s="120">
        <f t="shared" si="477"/>
        <v>0.125</v>
      </c>
      <c r="Y2030" s="61">
        <f t="array" ref="Y2030">INDEX($AQ$11:$AR$66,MATCH($C2030&amp;$G2030,$AO$11:$AO$66&amp;$AP$11:$AP$66,0),COUNTIF($AQ$10:$AR$10,"&lt;"&amp;Z2030)+1)</f>
        <v>2.5000000000000001E-4</v>
      </c>
      <c r="Z2030" s="61">
        <f t="shared" ref="Z2030" si="492">INDEX(AJ$11:AJ$92,MATCH(F2030,AI$11:AI$92,0))</f>
        <v>3.625</v>
      </c>
      <c r="AA2030" s="61">
        <f t="array" ref="AA2030">INDEX($AT$11:$AV$66,MATCH($C2030&amp;$G2030,$AO$11:$AO$66&amp;$AP$11:$AP$66,0),COUNTIF($AT$10:$AV$10,"&lt;"&amp;Z2030)+1)</f>
        <v>6.9999999999999999E-4</v>
      </c>
      <c r="AB2030" s="111">
        <f t="shared" si="479"/>
        <v>3.5438101183952089</v>
      </c>
      <c r="AC2030" s="121">
        <f t="array" ref="AC2030">INDEX($AW$11:$BA$66,MATCH($C2030&amp;$G2030,$AO$11:$AO$66&amp;$AP$11:$AP$66,0),COUNTIF($AW$10:$BA$10,"&lt;"&amp;Z2030)+1)</f>
        <v>2.5000000000000001E-4</v>
      </c>
      <c r="AD2030" s="62">
        <v>3.5912000000000002</v>
      </c>
      <c r="AE2030" s="61">
        <f t="array" ref="AE2030">INDEX($AT$11:$AV$66,MATCH($C2030&amp;$G2030,$AO$11:$AO$66&amp;$AP$11:$AP$66,0),COUNTIF($AT$10:$AV$10,"&lt;"&amp;AD2030)+1)</f>
        <v>6.9999999999999999E-4</v>
      </c>
      <c r="AF2030" s="111">
        <f t="shared" si="480"/>
        <v>3.5370734122634726</v>
      </c>
      <c r="AG2030" s="121">
        <f t="array" ref="AG2030">INDEX($AW$11:$BA$66,MATCH($C2030&amp;$G2030,$AO$11:$AO$66&amp;$AP$11:$AP$66,0),COUNTIF($AW$10:$BA$10,"&lt;"&amp;AD2030)+1)</f>
        <v>2.5000000000000001E-4</v>
      </c>
    </row>
    <row r="2031" spans="2:33" ht="12.75" customHeight="1" x14ac:dyDescent="0.3">
      <c r="B2031" s="81" t="str">
        <f t="shared" si="467"/>
        <v>3 5/8-12 UN</v>
      </c>
      <c r="C2031" s="71" t="s">
        <v>498</v>
      </c>
      <c r="D2031" s="71"/>
      <c r="E2031" s="79" t="s">
        <v>604</v>
      </c>
      <c r="F2031" s="82" t="s">
        <v>707</v>
      </c>
      <c r="G2031" s="58">
        <v>12</v>
      </c>
      <c r="H2031" s="71" t="s">
        <v>521</v>
      </c>
      <c r="I2031" s="71" t="s">
        <v>660</v>
      </c>
      <c r="J2031" s="71" t="s">
        <v>588</v>
      </c>
      <c r="K2031" s="71" t="s">
        <v>600</v>
      </c>
      <c r="L2031" s="85">
        <f t="shared" si="468"/>
        <v>92.026700000000005</v>
      </c>
      <c r="M2031" s="85">
        <f t="shared" si="469"/>
        <v>2.1166999999999998</v>
      </c>
      <c r="N2031" s="71">
        <v>60</v>
      </c>
      <c r="O2031" s="100">
        <f t="shared" si="470"/>
        <v>91.406999999999996</v>
      </c>
      <c r="P2031" s="85">
        <f t="shared" si="471"/>
        <v>0</v>
      </c>
      <c r="Q2031" s="58">
        <f t="shared" si="472"/>
        <v>15.2</v>
      </c>
      <c r="R2031" s="100">
        <f t="shared" si="473"/>
        <v>90.490399999999994</v>
      </c>
      <c r="S2031" s="85">
        <f t="shared" si="474"/>
        <v>0</v>
      </c>
      <c r="T2031" s="58">
        <f t="shared" si="475"/>
        <v>6.4</v>
      </c>
      <c r="U2031" s="58">
        <f t="shared" si="476"/>
        <v>5.0999999999999996</v>
      </c>
      <c r="V2031" s="58">
        <f t="array" ref="V2031">INDEX(AS$11:AS$66,MATCH(C2031&amp;G2031,AO$11:AO$66&amp;AP$11:AP$66,0),0)</f>
        <v>6</v>
      </c>
      <c r="X2031" s="120">
        <f t="shared" si="477"/>
        <v>8.3333333333333329E-2</v>
      </c>
      <c r="Y2031" s="61">
        <f t="array" ref="Y2031">INDEX($AQ$11:$AR$66,MATCH($C2031&amp;$G2031,$AO$11:$AO$66&amp;$AP$11:$AP$66,0),COUNTIF($AQ$10:$AR$10,"&lt;"&amp;Z2031)+1)</f>
        <v>2.0000000000000001E-4</v>
      </c>
      <c r="Z2031" s="123">
        <v>3.6231</v>
      </c>
      <c r="AA2031" s="61">
        <f t="array" ref="AA2031">INDEX($AT$11:$AV$66,MATCH($C2031&amp;$G2031,$AO$11:$AO$66&amp;$AP$11:$AP$66,0),COUNTIF($AT$10:$AV$10,"&lt;"&amp;Z2031)+1)</f>
        <v>5.9999999999999995E-4</v>
      </c>
      <c r="AB2031" s="111">
        <f t="shared" si="479"/>
        <v>3.5689734122634724</v>
      </c>
      <c r="AC2031" s="121">
        <f t="array" ref="AC2031">INDEX($AW$11:$BA$66,MATCH($C2031&amp;$G2031,$AO$11:$AO$66&amp;$AP$11:$AP$66,0),COUNTIF($AW$10:$BA$10,"&lt;"&amp;Z2031)+1)</f>
        <v>2.5000000000000001E-4</v>
      </c>
      <c r="AD2031" s="62">
        <v>3.5987</v>
      </c>
      <c r="AE2031" s="61">
        <f t="array" ref="AE2031">INDEX($AT$11:$AV$66,MATCH($C2031&amp;$G2031,$AO$11:$AO$66&amp;$AP$11:$AP$66,0),COUNTIF($AT$10:$AV$10,"&lt;"&amp;AD2031)+1)</f>
        <v>5.9999999999999995E-4</v>
      </c>
      <c r="AF2031" s="111">
        <f t="shared" si="480"/>
        <v>3.5626156081756486</v>
      </c>
      <c r="AG2031" s="121">
        <f t="array" ref="AG2031">INDEX($AW$11:$BA$66,MATCH($C2031&amp;$G2031,$AO$11:$AO$66&amp;$AP$11:$AP$66,0),COUNTIF($AW$10:$BA$10,"&lt;"&amp;AD2031)+1)</f>
        <v>2.5000000000000001E-4</v>
      </c>
    </row>
    <row r="2032" spans="2:33" ht="12.75" customHeight="1" x14ac:dyDescent="0.3">
      <c r="B2032" s="81" t="str">
        <f t="shared" si="467"/>
        <v>3 5/8-12 UN</v>
      </c>
      <c r="C2032" s="71" t="s">
        <v>498</v>
      </c>
      <c r="D2032" s="71"/>
      <c r="E2032" s="79" t="s">
        <v>604</v>
      </c>
      <c r="F2032" s="82" t="s">
        <v>707</v>
      </c>
      <c r="G2032" s="58">
        <v>12</v>
      </c>
      <c r="H2032" s="71" t="s">
        <v>521</v>
      </c>
      <c r="I2032" s="71" t="s">
        <v>661</v>
      </c>
      <c r="J2032" s="71" t="s">
        <v>588</v>
      </c>
      <c r="K2032" s="71" t="s">
        <v>600</v>
      </c>
      <c r="L2032" s="85">
        <f t="shared" si="468"/>
        <v>92.075000000000003</v>
      </c>
      <c r="M2032" s="85">
        <f t="shared" si="469"/>
        <v>2.1166999999999998</v>
      </c>
      <c r="N2032" s="71">
        <v>60</v>
      </c>
      <c r="O2032" s="100">
        <f t="shared" si="470"/>
        <v>91.495900000000006</v>
      </c>
      <c r="P2032" s="85">
        <f t="shared" si="471"/>
        <v>0</v>
      </c>
      <c r="Q2032" s="58">
        <f t="shared" si="472"/>
        <v>15.2</v>
      </c>
      <c r="R2032" s="100">
        <f t="shared" si="473"/>
        <v>90.579300000000003</v>
      </c>
      <c r="S2032" s="85">
        <f t="shared" si="474"/>
        <v>0</v>
      </c>
      <c r="T2032" s="58">
        <f t="shared" si="475"/>
        <v>6.4</v>
      </c>
      <c r="U2032" s="58">
        <f t="shared" si="476"/>
        <v>5.0999999999999996</v>
      </c>
      <c r="V2032" s="58">
        <f t="array" ref="V2032">INDEX(AS$11:AS$66,MATCH(C2032&amp;G2032,AO$11:AO$66&amp;AP$11:AP$66,0),0)</f>
        <v>6</v>
      </c>
      <c r="X2032" s="120">
        <f t="shared" si="477"/>
        <v>8.3333333333333329E-2</v>
      </c>
      <c r="Y2032" s="61">
        <f t="array" ref="Y2032">INDEX($AQ$11:$AR$66,MATCH($C2032&amp;$G2032,$AO$11:$AO$66&amp;$AP$11:$AP$66,0),COUNTIF($AQ$10:$AR$10,"&lt;"&amp;Z2032)+1)</f>
        <v>2.0000000000000001E-4</v>
      </c>
      <c r="Z2032" s="61">
        <f t="shared" ref="Z2032" si="493">INDEX(AJ$11:AJ$92,MATCH(F2032,AI$11:AI$92,0))</f>
        <v>3.625</v>
      </c>
      <c r="AA2032" s="61">
        <f t="array" ref="AA2032">INDEX($AT$11:$AV$66,MATCH($C2032&amp;$G2032,$AO$11:$AO$66&amp;$AP$11:$AP$66,0),COUNTIF($AT$10:$AV$10,"&lt;"&amp;Z2032)+1)</f>
        <v>5.9999999999999995E-4</v>
      </c>
      <c r="AB2032" s="111">
        <f t="shared" si="479"/>
        <v>3.5708734122634724</v>
      </c>
      <c r="AC2032" s="121">
        <f t="array" ref="AC2032">INDEX($AW$11:$BA$66,MATCH($C2032&amp;$G2032,$AO$11:$AO$66&amp;$AP$11:$AP$66,0),COUNTIF($AW$10:$BA$10,"&lt;"&amp;Z2032)+1)</f>
        <v>2.5000000000000001E-4</v>
      </c>
      <c r="AD2032" s="62">
        <v>3.6021999999999998</v>
      </c>
      <c r="AE2032" s="61">
        <f t="array" ref="AE2032">INDEX($AT$11:$AV$66,MATCH($C2032&amp;$G2032,$AO$11:$AO$66&amp;$AP$11:$AP$66,0),COUNTIF($AT$10:$AV$10,"&lt;"&amp;AD2032)+1)</f>
        <v>5.9999999999999995E-4</v>
      </c>
      <c r="AF2032" s="111">
        <f t="shared" si="480"/>
        <v>3.5661156081756484</v>
      </c>
      <c r="AG2032" s="121">
        <f t="array" ref="AG2032">INDEX($AW$11:$BA$66,MATCH($C2032&amp;$G2032,$AO$11:$AO$66&amp;$AP$11:$AP$66,0),COUNTIF($AW$10:$BA$10,"&lt;"&amp;AD2032)+1)</f>
        <v>2.5000000000000001E-4</v>
      </c>
    </row>
    <row r="2033" spans="2:33" ht="12.75" customHeight="1" x14ac:dyDescent="0.3">
      <c r="B2033" s="81" t="str">
        <f t="shared" si="467"/>
        <v>3 5/8-16 UN</v>
      </c>
      <c r="C2033" s="71" t="s">
        <v>498</v>
      </c>
      <c r="D2033" s="71"/>
      <c r="E2033" s="79" t="s">
        <v>604</v>
      </c>
      <c r="F2033" s="82" t="s">
        <v>707</v>
      </c>
      <c r="G2033" s="58">
        <v>16</v>
      </c>
      <c r="H2033" s="71" t="s">
        <v>521</v>
      </c>
      <c r="I2033" s="71" t="s">
        <v>660</v>
      </c>
      <c r="J2033" s="71" t="s">
        <v>588</v>
      </c>
      <c r="K2033" s="71" t="s">
        <v>600</v>
      </c>
      <c r="L2033" s="85">
        <f t="shared" si="468"/>
        <v>92.031800000000004</v>
      </c>
      <c r="M2033" s="85">
        <f t="shared" si="469"/>
        <v>1.5874999999999999</v>
      </c>
      <c r="N2033" s="71">
        <v>60</v>
      </c>
      <c r="O2033" s="100">
        <f t="shared" si="470"/>
        <v>91.541600000000003</v>
      </c>
      <c r="P2033" s="85">
        <f t="shared" si="471"/>
        <v>0</v>
      </c>
      <c r="Q2033" s="58">
        <f t="shared" si="472"/>
        <v>15.2</v>
      </c>
      <c r="R2033" s="100">
        <f t="shared" si="473"/>
        <v>90.854200000000006</v>
      </c>
      <c r="S2033" s="85">
        <f t="shared" si="474"/>
        <v>0</v>
      </c>
      <c r="T2033" s="58">
        <f t="shared" si="475"/>
        <v>6.4</v>
      </c>
      <c r="U2033" s="58">
        <f t="shared" si="476"/>
        <v>3.8</v>
      </c>
      <c r="V2033" s="58">
        <f t="array" ref="V2033">INDEX(AS$11:AS$66,MATCH(C2033&amp;G2033,AO$11:AO$66&amp;AP$11:AP$66,0),0)</f>
        <v>8</v>
      </c>
      <c r="X2033" s="120">
        <f t="shared" si="477"/>
        <v>6.25E-2</v>
      </c>
      <c r="Y2033" s="61">
        <f t="array" ref="Y2033">INDEX($AQ$11:$AR$66,MATCH($C2033&amp;$G2033,$AO$11:$AO$66&amp;$AP$11:$AP$66,0),COUNTIF($AQ$10:$AR$10,"&lt;"&amp;Z2033)+1)</f>
        <v>1.4999999999999999E-4</v>
      </c>
      <c r="Z2033" s="123">
        <v>3.6233</v>
      </c>
      <c r="AA2033" s="61">
        <f t="array" ref="AA2033">INDEX($AT$11:$AV$66,MATCH($C2033&amp;$G2033,$AO$11:$AO$66&amp;$AP$11:$AP$66,0),COUNTIF($AT$10:$AV$10,"&lt;"&amp;Z2033)+1)</f>
        <v>5.9999999999999995E-4</v>
      </c>
      <c r="AB2033" s="111">
        <f t="shared" si="479"/>
        <v>3.5827050591976044</v>
      </c>
      <c r="AC2033" s="121">
        <f t="array" ref="AC2033">INDEX($AW$11:$BA$66,MATCH($C2033&amp;$G2033,$AO$11:$AO$66&amp;$AP$11:$AP$66,0),COUNTIF($AW$10:$BA$10,"&lt;"&amp;Z2033)+1)</f>
        <v>2.5000000000000001E-4</v>
      </c>
      <c r="AD2033" s="62">
        <v>3.6040000000000001</v>
      </c>
      <c r="AE2033" s="61">
        <f t="array" ref="AE2033">INDEX($AT$11:$AV$66,MATCH($C2033&amp;$G2033,$AO$11:$AO$66&amp;$AP$11:$AP$66,0),COUNTIF($AT$10:$AV$10,"&lt;"&amp;AD2033)+1)</f>
        <v>5.9999999999999995E-4</v>
      </c>
      <c r="AF2033" s="111">
        <f t="shared" si="480"/>
        <v>3.5769367061317365</v>
      </c>
      <c r="AG2033" s="121">
        <f t="array" ref="AG2033">INDEX($AW$11:$BA$66,MATCH($C2033&amp;$G2033,$AO$11:$AO$66&amp;$AP$11:$AP$66,0),COUNTIF($AW$10:$BA$10,"&lt;"&amp;AD2033)+1)</f>
        <v>2.5000000000000001E-4</v>
      </c>
    </row>
    <row r="2034" spans="2:33" ht="12.75" customHeight="1" x14ac:dyDescent="0.3">
      <c r="B2034" s="81" t="str">
        <f t="shared" si="467"/>
        <v>3 5/8-16 UN</v>
      </c>
      <c r="C2034" s="71" t="s">
        <v>498</v>
      </c>
      <c r="D2034" s="71"/>
      <c r="E2034" s="79" t="s">
        <v>604</v>
      </c>
      <c r="F2034" s="82" t="s">
        <v>707</v>
      </c>
      <c r="G2034" s="58">
        <v>16</v>
      </c>
      <c r="H2034" s="71" t="s">
        <v>521</v>
      </c>
      <c r="I2034" s="71" t="s">
        <v>661</v>
      </c>
      <c r="J2034" s="71" t="s">
        <v>588</v>
      </c>
      <c r="K2034" s="71" t="s">
        <v>600</v>
      </c>
      <c r="L2034" s="85">
        <f t="shared" si="468"/>
        <v>92.075000000000003</v>
      </c>
      <c r="M2034" s="85">
        <f t="shared" si="469"/>
        <v>1.5874999999999999</v>
      </c>
      <c r="N2034" s="71">
        <v>60</v>
      </c>
      <c r="O2034" s="100">
        <f t="shared" si="470"/>
        <v>91.622900000000001</v>
      </c>
      <c r="P2034" s="85">
        <f t="shared" si="471"/>
        <v>0</v>
      </c>
      <c r="Q2034" s="58">
        <f t="shared" si="472"/>
        <v>15.2</v>
      </c>
      <c r="R2034" s="100">
        <f t="shared" si="473"/>
        <v>90.935500000000005</v>
      </c>
      <c r="S2034" s="85">
        <f t="shared" si="474"/>
        <v>0</v>
      </c>
      <c r="T2034" s="58">
        <f t="shared" si="475"/>
        <v>6.4</v>
      </c>
      <c r="U2034" s="58">
        <f t="shared" si="476"/>
        <v>3.8</v>
      </c>
      <c r="V2034" s="58">
        <f t="array" ref="V2034">INDEX(AS$11:AS$66,MATCH(C2034&amp;G2034,AO$11:AO$66&amp;AP$11:AP$66,0),0)</f>
        <v>8</v>
      </c>
      <c r="X2034" s="120">
        <f t="shared" si="477"/>
        <v>6.25E-2</v>
      </c>
      <c r="Y2034" s="61">
        <f t="array" ref="Y2034">INDEX($AQ$11:$AR$66,MATCH($C2034&amp;$G2034,$AO$11:$AO$66&amp;$AP$11:$AP$66,0),COUNTIF($AQ$10:$AR$10,"&lt;"&amp;Z2034)+1)</f>
        <v>1.4999999999999999E-4</v>
      </c>
      <c r="Z2034" s="61">
        <f t="shared" ref="Z2034" si="494">INDEX(AJ$11:AJ$92,MATCH(F2034,AI$11:AI$92,0))</f>
        <v>3.625</v>
      </c>
      <c r="AA2034" s="61">
        <f t="array" ref="AA2034">INDEX($AT$11:$AV$66,MATCH($C2034&amp;$G2034,$AO$11:$AO$66&amp;$AP$11:$AP$66,0),COUNTIF($AT$10:$AV$10,"&lt;"&amp;Z2034)+1)</f>
        <v>5.9999999999999995E-4</v>
      </c>
      <c r="AB2034" s="111">
        <f t="shared" si="479"/>
        <v>3.5844050591976044</v>
      </c>
      <c r="AC2034" s="121">
        <f t="array" ref="AC2034">INDEX($AW$11:$BA$66,MATCH($C2034&amp;$G2034,$AO$11:$AO$66&amp;$AP$11:$AP$66,0),COUNTIF($AW$10:$BA$10,"&lt;"&amp;Z2034)+1)</f>
        <v>2.5000000000000001E-4</v>
      </c>
      <c r="AD2034" s="62">
        <v>3.6072000000000002</v>
      </c>
      <c r="AE2034" s="61">
        <f t="array" ref="AE2034">INDEX($AT$11:$AV$66,MATCH($C2034&amp;$G2034,$AO$11:$AO$66&amp;$AP$11:$AP$66,0),COUNTIF($AT$10:$AV$10,"&lt;"&amp;AD2034)+1)</f>
        <v>5.9999999999999995E-4</v>
      </c>
      <c r="AF2034" s="111">
        <f t="shared" si="480"/>
        <v>3.5801367061317366</v>
      </c>
      <c r="AG2034" s="121">
        <f t="array" ref="AG2034">INDEX($AW$11:$BA$66,MATCH($C2034&amp;$G2034,$AO$11:$AO$66&amp;$AP$11:$AP$66,0),COUNTIF($AW$10:$BA$10,"&lt;"&amp;AD2034)+1)</f>
        <v>2.5000000000000001E-4</v>
      </c>
    </row>
    <row r="2035" spans="2:33" ht="12.75" customHeight="1" x14ac:dyDescent="0.3">
      <c r="B2035" s="81" t="str">
        <f t="shared" si="467"/>
        <v>3 3/4-6 UN</v>
      </c>
      <c r="C2035" s="71" t="s">
        <v>498</v>
      </c>
      <c r="D2035" s="71"/>
      <c r="E2035" s="79" t="s">
        <v>604</v>
      </c>
      <c r="F2035" s="82" t="s">
        <v>708</v>
      </c>
      <c r="G2035" s="58">
        <v>6</v>
      </c>
      <c r="H2035" s="71" t="s">
        <v>521</v>
      </c>
      <c r="I2035" s="71" t="s">
        <v>660</v>
      </c>
      <c r="J2035" s="71" t="s">
        <v>588</v>
      </c>
      <c r="K2035" s="71" t="s">
        <v>600</v>
      </c>
      <c r="L2035" s="85">
        <f t="shared" si="468"/>
        <v>95.176299999999998</v>
      </c>
      <c r="M2035" s="85">
        <f t="shared" si="469"/>
        <v>4.2332999999999998</v>
      </c>
      <c r="N2035" s="71">
        <v>60</v>
      </c>
      <c r="O2035" s="100">
        <f t="shared" si="470"/>
        <v>94.010499999999993</v>
      </c>
      <c r="P2035" s="85">
        <f t="shared" si="471"/>
        <v>0</v>
      </c>
      <c r="Q2035" s="58">
        <f t="shared" si="472"/>
        <v>20.3</v>
      </c>
      <c r="R2035" s="100">
        <f t="shared" si="473"/>
        <v>92.177400000000006</v>
      </c>
      <c r="S2035" s="85">
        <f t="shared" si="474"/>
        <v>0</v>
      </c>
      <c r="T2035" s="58">
        <f t="shared" si="475"/>
        <v>6.4</v>
      </c>
      <c r="U2035" s="58">
        <f t="shared" si="476"/>
        <v>7.6</v>
      </c>
      <c r="V2035" s="58">
        <f t="array" ref="V2035">INDEX(AS$11:AS$66,MATCH(C2035&amp;G2035,AO$11:AO$66&amp;AP$11:AP$66,0),0)</f>
        <v>5</v>
      </c>
      <c r="X2035" s="120">
        <f t="shared" si="477"/>
        <v>0.16666666666666666</v>
      </c>
      <c r="Y2035" s="61">
        <f t="array" ref="Y2035">INDEX($AQ$11:$AR$66,MATCH($C2035&amp;$G2035,$AO$11:$AO$66&amp;$AP$11:$AP$66,0),COUNTIF($AQ$10:$AR$10,"&lt;"&amp;Z2035)+1)</f>
        <v>2.9999999999999997E-4</v>
      </c>
      <c r="Z2035" s="123">
        <v>3.7471000000000001</v>
      </c>
      <c r="AA2035" s="61">
        <f t="array" ref="AA2035">INDEX($AT$11:$AV$66,MATCH($C2035&amp;$G2035,$AO$11:$AO$66&amp;$AP$11:$AP$66,0),COUNTIF($AT$10:$AV$10,"&lt;"&amp;Z2035)+1)</f>
        <v>8.0000000000000004E-4</v>
      </c>
      <c r="AB2035" s="111">
        <f t="shared" si="479"/>
        <v>3.6388468245269454</v>
      </c>
      <c r="AC2035" s="121">
        <f t="array" ref="AC2035">INDEX($AW$11:$BA$66,MATCH($C2035&amp;$G2035,$AO$11:$AO$66&amp;$AP$11:$AP$66,0),COUNTIF($AW$10:$BA$10,"&lt;"&amp;Z2035)+1)</f>
        <v>2.5000000000000001E-4</v>
      </c>
      <c r="AD2035" s="62">
        <v>3.7012</v>
      </c>
      <c r="AE2035" s="61">
        <f t="array" ref="AE2035">INDEX($AT$11:$AV$66,MATCH($C2035&amp;$G2035,$AO$11:$AO$66&amp;$AP$11:$AP$66,0),COUNTIF($AT$10:$AV$10,"&lt;"&amp;AD2035)+1)</f>
        <v>8.0000000000000004E-4</v>
      </c>
      <c r="AF2035" s="111">
        <f t="shared" si="480"/>
        <v>3.6290312163512968</v>
      </c>
      <c r="AG2035" s="121">
        <f t="array" ref="AG2035">INDEX($AW$11:$BA$66,MATCH($C2035&amp;$G2035,$AO$11:$AO$66&amp;$AP$11:$AP$66,0),COUNTIF($AW$10:$BA$10,"&lt;"&amp;AD2035)+1)</f>
        <v>2.5000000000000001E-4</v>
      </c>
    </row>
    <row r="2036" spans="2:33" ht="12.75" customHeight="1" x14ac:dyDescent="0.3">
      <c r="B2036" s="81" t="str">
        <f t="shared" si="467"/>
        <v>3 3/4-6 UN</v>
      </c>
      <c r="C2036" s="71" t="s">
        <v>498</v>
      </c>
      <c r="D2036" s="71"/>
      <c r="E2036" s="79" t="s">
        <v>604</v>
      </c>
      <c r="F2036" s="82" t="s">
        <v>708</v>
      </c>
      <c r="G2036" s="58">
        <v>6</v>
      </c>
      <c r="H2036" s="71" t="s">
        <v>521</v>
      </c>
      <c r="I2036" s="71" t="s">
        <v>661</v>
      </c>
      <c r="J2036" s="71" t="s">
        <v>588</v>
      </c>
      <c r="K2036" s="71" t="s">
        <v>600</v>
      </c>
      <c r="L2036" s="85">
        <f t="shared" si="468"/>
        <v>95.25</v>
      </c>
      <c r="M2036" s="85">
        <f t="shared" si="469"/>
        <v>4.2332999999999998</v>
      </c>
      <c r="N2036" s="71">
        <v>60</v>
      </c>
      <c r="O2036" s="100">
        <f t="shared" si="470"/>
        <v>94.147599999999997</v>
      </c>
      <c r="P2036" s="85">
        <f t="shared" si="471"/>
        <v>0</v>
      </c>
      <c r="Q2036" s="58">
        <f t="shared" si="472"/>
        <v>20.3</v>
      </c>
      <c r="R2036" s="100">
        <f t="shared" si="473"/>
        <v>92.314599999999999</v>
      </c>
      <c r="S2036" s="85">
        <f t="shared" si="474"/>
        <v>0</v>
      </c>
      <c r="T2036" s="58">
        <f t="shared" si="475"/>
        <v>6.4</v>
      </c>
      <c r="U2036" s="58">
        <f t="shared" si="476"/>
        <v>7.6</v>
      </c>
      <c r="V2036" s="58">
        <f t="array" ref="V2036">INDEX(AS$11:AS$66,MATCH(C2036&amp;G2036,AO$11:AO$66&amp;AP$11:AP$66,0),0)</f>
        <v>5</v>
      </c>
      <c r="X2036" s="120">
        <f t="shared" si="477"/>
        <v>0.16666666666666666</v>
      </c>
      <c r="Y2036" s="61">
        <f t="array" ref="Y2036">INDEX($AQ$11:$AR$66,MATCH($C2036&amp;$G2036,$AO$11:$AO$66&amp;$AP$11:$AP$66,0),COUNTIF($AQ$10:$AR$10,"&lt;"&amp;Z2036)+1)</f>
        <v>2.9999999999999997E-4</v>
      </c>
      <c r="Z2036" s="61">
        <f t="shared" ref="Z2036" si="495">INDEX(AJ$11:AJ$92,MATCH(F2036,AI$11:AI$92,0))</f>
        <v>3.75</v>
      </c>
      <c r="AA2036" s="61">
        <f t="array" ref="AA2036">INDEX($AT$11:$AV$66,MATCH($C2036&amp;$G2036,$AO$11:$AO$66&amp;$AP$11:$AP$66,0),COUNTIF($AT$10:$AV$10,"&lt;"&amp;Z2036)+1)</f>
        <v>8.0000000000000004E-4</v>
      </c>
      <c r="AB2036" s="111">
        <f t="shared" si="479"/>
        <v>3.6417468245269453</v>
      </c>
      <c r="AC2036" s="121">
        <f t="array" ref="AC2036">INDEX($AW$11:$BA$66,MATCH($C2036&amp;$G2036,$AO$11:$AO$66&amp;$AP$11:$AP$66,0),COUNTIF($AW$10:$BA$10,"&lt;"&amp;Z2036)+1)</f>
        <v>2.5000000000000001E-4</v>
      </c>
      <c r="AD2036" s="62">
        <v>3.7065999999999999</v>
      </c>
      <c r="AE2036" s="61">
        <f t="array" ref="AE2036">INDEX($AT$11:$AV$66,MATCH($C2036&amp;$G2036,$AO$11:$AO$66&amp;$AP$11:$AP$66,0),COUNTIF($AT$10:$AV$10,"&lt;"&amp;AD2036)+1)</f>
        <v>8.0000000000000004E-4</v>
      </c>
      <c r="AF2036" s="111">
        <f t="shared" si="480"/>
        <v>3.6344312163512966</v>
      </c>
      <c r="AG2036" s="121">
        <f t="array" ref="AG2036">INDEX($AW$11:$BA$66,MATCH($C2036&amp;$G2036,$AO$11:$AO$66&amp;$AP$11:$AP$66,0),COUNTIF($AW$10:$BA$10,"&lt;"&amp;AD2036)+1)</f>
        <v>2.5000000000000001E-4</v>
      </c>
    </row>
    <row r="2037" spans="2:33" ht="12.75" customHeight="1" x14ac:dyDescent="0.3">
      <c r="B2037" s="81" t="str">
        <f t="shared" si="467"/>
        <v>3 3/4-8 UN</v>
      </c>
      <c r="C2037" s="71" t="s">
        <v>498</v>
      </c>
      <c r="D2037" s="71"/>
      <c r="E2037" s="79" t="s">
        <v>604</v>
      </c>
      <c r="F2037" s="82" t="s">
        <v>708</v>
      </c>
      <c r="G2037" s="58">
        <v>8</v>
      </c>
      <c r="H2037" s="71" t="s">
        <v>521</v>
      </c>
      <c r="I2037" s="71" t="s">
        <v>660</v>
      </c>
      <c r="J2037" s="71" t="s">
        <v>588</v>
      </c>
      <c r="K2037" s="71" t="s">
        <v>600</v>
      </c>
      <c r="L2037" s="85">
        <f t="shared" si="468"/>
        <v>95.181399999999996</v>
      </c>
      <c r="M2037" s="85">
        <f t="shared" si="469"/>
        <v>3.1749999999999998</v>
      </c>
      <c r="N2037" s="71">
        <v>60</v>
      </c>
      <c r="O2037" s="100">
        <f t="shared" si="470"/>
        <v>94.264499999999998</v>
      </c>
      <c r="P2037" s="85">
        <f t="shared" si="471"/>
        <v>0</v>
      </c>
      <c r="Q2037" s="58">
        <f t="shared" si="472"/>
        <v>17.8</v>
      </c>
      <c r="R2037" s="100">
        <f t="shared" si="473"/>
        <v>92.889700000000005</v>
      </c>
      <c r="S2037" s="85">
        <f t="shared" si="474"/>
        <v>0</v>
      </c>
      <c r="T2037" s="58">
        <f t="shared" si="475"/>
        <v>6.4</v>
      </c>
      <c r="U2037" s="58">
        <f t="shared" si="476"/>
        <v>6.4</v>
      </c>
      <c r="V2037" s="58">
        <f t="array" ref="V2037">INDEX(AS$11:AS$66,MATCH(C2037&amp;G2037,AO$11:AO$66&amp;AP$11:AP$66,0),0)</f>
        <v>5</v>
      </c>
      <c r="X2037" s="120">
        <f t="shared" si="477"/>
        <v>0.125</v>
      </c>
      <c r="Y2037" s="61">
        <f t="array" ref="Y2037">INDEX($AQ$11:$AR$66,MATCH($C2037&amp;$G2037,$AO$11:$AO$66&amp;$AP$11:$AP$66,0),COUNTIF($AQ$10:$AR$10,"&lt;"&amp;Z2037)+1)</f>
        <v>2.5000000000000001E-4</v>
      </c>
      <c r="Z2037" s="123">
        <v>3.7473000000000001</v>
      </c>
      <c r="AA2037" s="61">
        <f t="array" ref="AA2037">INDEX($AT$11:$AV$66,MATCH($C2037&amp;$G2037,$AO$11:$AO$66&amp;$AP$11:$AP$66,0),COUNTIF($AT$10:$AV$10,"&lt;"&amp;Z2037)+1)</f>
        <v>6.9999999999999999E-4</v>
      </c>
      <c r="AB2037" s="111">
        <f t="shared" si="479"/>
        <v>3.6661101183952089</v>
      </c>
      <c r="AC2037" s="121">
        <f t="array" ref="AC2037">INDEX($AW$11:$BA$66,MATCH($C2037&amp;$G2037,$AO$11:$AO$66&amp;$AP$11:$AP$66,0),COUNTIF($AW$10:$BA$10,"&lt;"&amp;Z2037)+1)</f>
        <v>2.5000000000000001E-4</v>
      </c>
      <c r="AD2037" s="62">
        <v>3.7111999999999998</v>
      </c>
      <c r="AE2037" s="61">
        <f t="array" ref="AE2037">INDEX($AT$11:$AV$66,MATCH($C2037&amp;$G2037,$AO$11:$AO$66&amp;$AP$11:$AP$66,0),COUNTIF($AT$10:$AV$10,"&lt;"&amp;AD2037)+1)</f>
        <v>6.9999999999999999E-4</v>
      </c>
      <c r="AF2037" s="111">
        <f t="shared" si="480"/>
        <v>3.6570734122634723</v>
      </c>
      <c r="AG2037" s="121">
        <f t="array" ref="AG2037">INDEX($AW$11:$BA$66,MATCH($C2037&amp;$G2037,$AO$11:$AO$66&amp;$AP$11:$AP$66,0),COUNTIF($AW$10:$BA$10,"&lt;"&amp;AD2037)+1)</f>
        <v>2.5000000000000001E-4</v>
      </c>
    </row>
    <row r="2038" spans="2:33" ht="12.75" customHeight="1" x14ac:dyDescent="0.3">
      <c r="B2038" s="81" t="str">
        <f t="shared" si="467"/>
        <v>3 3/4-8 UN</v>
      </c>
      <c r="C2038" s="71" t="s">
        <v>498</v>
      </c>
      <c r="D2038" s="71"/>
      <c r="E2038" s="79" t="s">
        <v>604</v>
      </c>
      <c r="F2038" s="82" t="s">
        <v>708</v>
      </c>
      <c r="G2038" s="58">
        <v>8</v>
      </c>
      <c r="H2038" s="71" t="s">
        <v>521</v>
      </c>
      <c r="I2038" s="71" t="s">
        <v>661</v>
      </c>
      <c r="J2038" s="71" t="s">
        <v>588</v>
      </c>
      <c r="K2038" s="71" t="s">
        <v>600</v>
      </c>
      <c r="L2038" s="85">
        <f t="shared" si="468"/>
        <v>95.25</v>
      </c>
      <c r="M2038" s="85">
        <f t="shared" si="469"/>
        <v>3.1749999999999998</v>
      </c>
      <c r="N2038" s="71">
        <v>60</v>
      </c>
      <c r="O2038" s="100">
        <f t="shared" si="470"/>
        <v>94.391499999999994</v>
      </c>
      <c r="P2038" s="85">
        <f t="shared" si="471"/>
        <v>0</v>
      </c>
      <c r="Q2038" s="58">
        <f t="shared" si="472"/>
        <v>17.8</v>
      </c>
      <c r="R2038" s="100">
        <f t="shared" si="473"/>
        <v>93.0167</v>
      </c>
      <c r="S2038" s="85">
        <f t="shared" si="474"/>
        <v>0</v>
      </c>
      <c r="T2038" s="58">
        <f t="shared" si="475"/>
        <v>6.4</v>
      </c>
      <c r="U2038" s="58">
        <f t="shared" si="476"/>
        <v>6.4</v>
      </c>
      <c r="V2038" s="58">
        <f t="array" ref="V2038">INDEX(AS$11:AS$66,MATCH(C2038&amp;G2038,AO$11:AO$66&amp;AP$11:AP$66,0),0)</f>
        <v>5</v>
      </c>
      <c r="X2038" s="120">
        <f t="shared" si="477"/>
        <v>0.125</v>
      </c>
      <c r="Y2038" s="61">
        <f t="array" ref="Y2038">INDEX($AQ$11:$AR$66,MATCH($C2038&amp;$G2038,$AO$11:$AO$66&amp;$AP$11:$AP$66,0),COUNTIF($AQ$10:$AR$10,"&lt;"&amp;Z2038)+1)</f>
        <v>2.5000000000000001E-4</v>
      </c>
      <c r="Z2038" s="61">
        <f t="shared" ref="Z2038" si="496">INDEX(AJ$11:AJ$92,MATCH(F2038,AI$11:AI$92,0))</f>
        <v>3.75</v>
      </c>
      <c r="AA2038" s="61">
        <f t="array" ref="AA2038">INDEX($AT$11:$AV$66,MATCH($C2038&amp;$G2038,$AO$11:$AO$66&amp;$AP$11:$AP$66,0),COUNTIF($AT$10:$AV$10,"&lt;"&amp;Z2038)+1)</f>
        <v>6.9999999999999999E-4</v>
      </c>
      <c r="AB2038" s="111">
        <f t="shared" si="479"/>
        <v>3.6688101183952089</v>
      </c>
      <c r="AC2038" s="121">
        <f t="array" ref="AC2038">INDEX($AW$11:$BA$66,MATCH($C2038&amp;$G2038,$AO$11:$AO$66&amp;$AP$11:$AP$66,0),COUNTIF($AW$10:$BA$10,"&lt;"&amp;Z2038)+1)</f>
        <v>2.5000000000000001E-4</v>
      </c>
      <c r="AD2038" s="62">
        <v>3.7162000000000002</v>
      </c>
      <c r="AE2038" s="61">
        <f t="array" ref="AE2038">INDEX($AT$11:$AV$66,MATCH($C2038&amp;$G2038,$AO$11:$AO$66&amp;$AP$11:$AP$66,0),COUNTIF($AT$10:$AV$10,"&lt;"&amp;AD2038)+1)</f>
        <v>6.9999999999999999E-4</v>
      </c>
      <c r="AF2038" s="111">
        <f t="shared" si="480"/>
        <v>3.6620734122634726</v>
      </c>
      <c r="AG2038" s="121">
        <f t="array" ref="AG2038">INDEX($AW$11:$BA$66,MATCH($C2038&amp;$G2038,$AO$11:$AO$66&amp;$AP$11:$AP$66,0),COUNTIF($AW$10:$BA$10,"&lt;"&amp;AD2038)+1)</f>
        <v>2.5000000000000001E-4</v>
      </c>
    </row>
    <row r="2039" spans="2:33" ht="12.75" customHeight="1" x14ac:dyDescent="0.3">
      <c r="B2039" s="81" t="str">
        <f t="shared" si="467"/>
        <v>3 3/4-12 UN</v>
      </c>
      <c r="C2039" s="71" t="s">
        <v>498</v>
      </c>
      <c r="D2039" s="71"/>
      <c r="E2039" s="79" t="s">
        <v>604</v>
      </c>
      <c r="F2039" s="82" t="s">
        <v>708</v>
      </c>
      <c r="G2039" s="58">
        <v>12</v>
      </c>
      <c r="H2039" s="71" t="s">
        <v>521</v>
      </c>
      <c r="I2039" s="71" t="s">
        <v>660</v>
      </c>
      <c r="J2039" s="71" t="s">
        <v>588</v>
      </c>
      <c r="K2039" s="71" t="s">
        <v>600</v>
      </c>
      <c r="L2039" s="85">
        <f t="shared" si="468"/>
        <v>95.201700000000002</v>
      </c>
      <c r="M2039" s="85">
        <f t="shared" si="469"/>
        <v>2.1166999999999998</v>
      </c>
      <c r="N2039" s="71">
        <v>60</v>
      </c>
      <c r="O2039" s="100">
        <f t="shared" si="470"/>
        <v>94.581999999999994</v>
      </c>
      <c r="P2039" s="85">
        <f t="shared" si="471"/>
        <v>0</v>
      </c>
      <c r="Q2039" s="58">
        <f t="shared" si="472"/>
        <v>15.2</v>
      </c>
      <c r="R2039" s="100">
        <f t="shared" si="473"/>
        <v>93.665400000000005</v>
      </c>
      <c r="S2039" s="85">
        <f t="shared" si="474"/>
        <v>0</v>
      </c>
      <c r="T2039" s="58">
        <f t="shared" si="475"/>
        <v>6.4</v>
      </c>
      <c r="U2039" s="58">
        <f t="shared" si="476"/>
        <v>5.0999999999999996</v>
      </c>
      <c r="V2039" s="58">
        <f t="array" ref="V2039">INDEX(AS$11:AS$66,MATCH(C2039&amp;G2039,AO$11:AO$66&amp;AP$11:AP$66,0),0)</f>
        <v>6</v>
      </c>
      <c r="X2039" s="120">
        <f t="shared" si="477"/>
        <v>8.3333333333333329E-2</v>
      </c>
      <c r="Y2039" s="61">
        <f t="array" ref="Y2039">INDEX($AQ$11:$AR$66,MATCH($C2039&amp;$G2039,$AO$11:$AO$66&amp;$AP$11:$AP$66,0),COUNTIF($AQ$10:$AR$10,"&lt;"&amp;Z2039)+1)</f>
        <v>2.0000000000000001E-4</v>
      </c>
      <c r="Z2039" s="123">
        <v>3.7481</v>
      </c>
      <c r="AA2039" s="61">
        <f t="array" ref="AA2039">INDEX($AT$11:$AV$66,MATCH($C2039&amp;$G2039,$AO$11:$AO$66&amp;$AP$11:$AP$66,0),COUNTIF($AT$10:$AV$10,"&lt;"&amp;Z2039)+1)</f>
        <v>5.9999999999999995E-4</v>
      </c>
      <c r="AB2039" s="111">
        <f t="shared" si="479"/>
        <v>3.6939734122634724</v>
      </c>
      <c r="AC2039" s="121">
        <f t="array" ref="AC2039">INDEX($AW$11:$BA$66,MATCH($C2039&amp;$G2039,$AO$11:$AO$66&amp;$AP$11:$AP$66,0),COUNTIF($AW$10:$BA$10,"&lt;"&amp;Z2039)+1)</f>
        <v>2.5000000000000001E-4</v>
      </c>
      <c r="AD2039" s="62">
        <v>3.7237</v>
      </c>
      <c r="AE2039" s="61">
        <f t="array" ref="AE2039">INDEX($AT$11:$AV$66,MATCH($C2039&amp;$G2039,$AO$11:$AO$66&amp;$AP$11:$AP$66,0),COUNTIF($AT$10:$AV$10,"&lt;"&amp;AD2039)+1)</f>
        <v>5.9999999999999995E-4</v>
      </c>
      <c r="AF2039" s="111">
        <f t="shared" si="480"/>
        <v>3.6876156081756486</v>
      </c>
      <c r="AG2039" s="121">
        <f t="array" ref="AG2039">INDEX($AW$11:$BA$66,MATCH($C2039&amp;$G2039,$AO$11:$AO$66&amp;$AP$11:$AP$66,0),COUNTIF($AW$10:$BA$10,"&lt;"&amp;AD2039)+1)</f>
        <v>2.5000000000000001E-4</v>
      </c>
    </row>
    <row r="2040" spans="2:33" ht="12.75" customHeight="1" x14ac:dyDescent="0.3">
      <c r="B2040" s="81" t="str">
        <f t="shared" si="467"/>
        <v>3 3/4-12 UN</v>
      </c>
      <c r="C2040" s="71" t="s">
        <v>498</v>
      </c>
      <c r="D2040" s="71"/>
      <c r="E2040" s="79" t="s">
        <v>604</v>
      </c>
      <c r="F2040" s="82" t="s">
        <v>708</v>
      </c>
      <c r="G2040" s="58">
        <v>12</v>
      </c>
      <c r="H2040" s="71" t="s">
        <v>521</v>
      </c>
      <c r="I2040" s="71" t="s">
        <v>661</v>
      </c>
      <c r="J2040" s="71" t="s">
        <v>588</v>
      </c>
      <c r="K2040" s="71" t="s">
        <v>600</v>
      </c>
      <c r="L2040" s="85">
        <f t="shared" si="468"/>
        <v>95.25</v>
      </c>
      <c r="M2040" s="85">
        <f t="shared" si="469"/>
        <v>2.1166999999999998</v>
      </c>
      <c r="N2040" s="71">
        <v>60</v>
      </c>
      <c r="O2040" s="100">
        <f t="shared" si="470"/>
        <v>94.670900000000003</v>
      </c>
      <c r="P2040" s="85">
        <f t="shared" si="471"/>
        <v>0</v>
      </c>
      <c r="Q2040" s="58">
        <f t="shared" si="472"/>
        <v>15.2</v>
      </c>
      <c r="R2040" s="100">
        <f t="shared" si="473"/>
        <v>93.754300000000001</v>
      </c>
      <c r="S2040" s="85">
        <f t="shared" si="474"/>
        <v>0</v>
      </c>
      <c r="T2040" s="58">
        <f t="shared" si="475"/>
        <v>6.4</v>
      </c>
      <c r="U2040" s="58">
        <f t="shared" si="476"/>
        <v>5.0999999999999996</v>
      </c>
      <c r="V2040" s="58">
        <f t="array" ref="V2040">INDEX(AS$11:AS$66,MATCH(C2040&amp;G2040,AO$11:AO$66&amp;AP$11:AP$66,0),0)</f>
        <v>6</v>
      </c>
      <c r="X2040" s="120">
        <f t="shared" si="477"/>
        <v>8.3333333333333329E-2</v>
      </c>
      <c r="Y2040" s="61">
        <f t="array" ref="Y2040">INDEX($AQ$11:$AR$66,MATCH($C2040&amp;$G2040,$AO$11:$AO$66&amp;$AP$11:$AP$66,0),COUNTIF($AQ$10:$AR$10,"&lt;"&amp;Z2040)+1)</f>
        <v>2.0000000000000001E-4</v>
      </c>
      <c r="Z2040" s="61">
        <f t="shared" ref="Z2040" si="497">INDEX(AJ$11:AJ$92,MATCH(F2040,AI$11:AI$92,0))</f>
        <v>3.75</v>
      </c>
      <c r="AA2040" s="61">
        <f t="array" ref="AA2040">INDEX($AT$11:$AV$66,MATCH($C2040&amp;$G2040,$AO$11:$AO$66&amp;$AP$11:$AP$66,0),COUNTIF($AT$10:$AV$10,"&lt;"&amp;Z2040)+1)</f>
        <v>5.9999999999999995E-4</v>
      </c>
      <c r="AB2040" s="111">
        <f t="shared" si="479"/>
        <v>3.6958734122634724</v>
      </c>
      <c r="AC2040" s="121">
        <f t="array" ref="AC2040">INDEX($AW$11:$BA$66,MATCH($C2040&amp;$G2040,$AO$11:$AO$66&amp;$AP$11:$AP$66,0),COUNTIF($AW$10:$BA$10,"&lt;"&amp;Z2040)+1)</f>
        <v>2.5000000000000001E-4</v>
      </c>
      <c r="AD2040" s="62">
        <v>3.7271999999999998</v>
      </c>
      <c r="AE2040" s="61">
        <f t="array" ref="AE2040">INDEX($AT$11:$AV$66,MATCH($C2040&amp;$G2040,$AO$11:$AO$66&amp;$AP$11:$AP$66,0),COUNTIF($AT$10:$AV$10,"&lt;"&amp;AD2040)+1)</f>
        <v>5.9999999999999995E-4</v>
      </c>
      <c r="AF2040" s="111">
        <f t="shared" si="480"/>
        <v>3.6911156081756484</v>
      </c>
      <c r="AG2040" s="121">
        <f t="array" ref="AG2040">INDEX($AW$11:$BA$66,MATCH($C2040&amp;$G2040,$AO$11:$AO$66&amp;$AP$11:$AP$66,0),COUNTIF($AW$10:$BA$10,"&lt;"&amp;AD2040)+1)</f>
        <v>2.5000000000000001E-4</v>
      </c>
    </row>
    <row r="2041" spans="2:33" ht="12.75" customHeight="1" x14ac:dyDescent="0.3">
      <c r="B2041" s="81" t="str">
        <f t="shared" si="467"/>
        <v>3 3/4-16 UN</v>
      </c>
      <c r="C2041" s="71" t="s">
        <v>498</v>
      </c>
      <c r="D2041" s="71"/>
      <c r="E2041" s="79" t="s">
        <v>604</v>
      </c>
      <c r="F2041" s="82" t="s">
        <v>708</v>
      </c>
      <c r="G2041" s="58">
        <v>16</v>
      </c>
      <c r="H2041" s="71" t="s">
        <v>521</v>
      </c>
      <c r="I2041" s="71" t="s">
        <v>660</v>
      </c>
      <c r="J2041" s="71" t="s">
        <v>588</v>
      </c>
      <c r="K2041" s="71" t="s">
        <v>600</v>
      </c>
      <c r="L2041" s="85">
        <f t="shared" si="468"/>
        <v>95.206800000000001</v>
      </c>
      <c r="M2041" s="85">
        <f t="shared" si="469"/>
        <v>1.5874999999999999</v>
      </c>
      <c r="N2041" s="71">
        <v>60</v>
      </c>
      <c r="O2041" s="100">
        <f t="shared" si="470"/>
        <v>94.7166</v>
      </c>
      <c r="P2041" s="85">
        <f t="shared" si="471"/>
        <v>0</v>
      </c>
      <c r="Q2041" s="58">
        <f t="shared" si="472"/>
        <v>15.2</v>
      </c>
      <c r="R2041" s="100">
        <f t="shared" si="473"/>
        <v>94.029200000000003</v>
      </c>
      <c r="S2041" s="85">
        <f t="shared" si="474"/>
        <v>0</v>
      </c>
      <c r="T2041" s="58">
        <f t="shared" si="475"/>
        <v>6.4</v>
      </c>
      <c r="U2041" s="58">
        <f t="shared" si="476"/>
        <v>3.8</v>
      </c>
      <c r="V2041" s="58">
        <f t="array" ref="V2041">INDEX(AS$11:AS$66,MATCH(C2041&amp;G2041,AO$11:AO$66&amp;AP$11:AP$66,0),0)</f>
        <v>8</v>
      </c>
      <c r="X2041" s="120">
        <f t="shared" si="477"/>
        <v>6.25E-2</v>
      </c>
      <c r="Y2041" s="61">
        <f t="array" ref="Y2041">INDEX($AQ$11:$AR$66,MATCH($C2041&amp;$G2041,$AO$11:$AO$66&amp;$AP$11:$AP$66,0),COUNTIF($AQ$10:$AR$10,"&lt;"&amp;Z2041)+1)</f>
        <v>1.4999999999999999E-4</v>
      </c>
      <c r="Z2041" s="123">
        <v>3.7483</v>
      </c>
      <c r="AA2041" s="61">
        <f t="array" ref="AA2041">INDEX($AT$11:$AV$66,MATCH($C2041&amp;$G2041,$AO$11:$AO$66&amp;$AP$11:$AP$66,0),COUNTIF($AT$10:$AV$10,"&lt;"&amp;Z2041)+1)</f>
        <v>5.9999999999999995E-4</v>
      </c>
      <c r="AB2041" s="111">
        <f t="shared" si="479"/>
        <v>3.7077050591976044</v>
      </c>
      <c r="AC2041" s="121">
        <f t="array" ref="AC2041">INDEX($AW$11:$BA$66,MATCH($C2041&amp;$G2041,$AO$11:$AO$66&amp;$AP$11:$AP$66,0),COUNTIF($AW$10:$BA$10,"&lt;"&amp;Z2041)+1)</f>
        <v>2.5000000000000001E-4</v>
      </c>
      <c r="AD2041" s="62">
        <v>3.7290000000000001</v>
      </c>
      <c r="AE2041" s="61">
        <f t="array" ref="AE2041">INDEX($AT$11:$AV$66,MATCH($C2041&amp;$G2041,$AO$11:$AO$66&amp;$AP$11:$AP$66,0),COUNTIF($AT$10:$AV$10,"&lt;"&amp;AD2041)+1)</f>
        <v>5.9999999999999995E-4</v>
      </c>
      <c r="AF2041" s="111">
        <f t="shared" si="480"/>
        <v>3.7019367061317365</v>
      </c>
      <c r="AG2041" s="121">
        <f t="array" ref="AG2041">INDEX($AW$11:$BA$66,MATCH($C2041&amp;$G2041,$AO$11:$AO$66&amp;$AP$11:$AP$66,0),COUNTIF($AW$10:$BA$10,"&lt;"&amp;AD2041)+1)</f>
        <v>2.5000000000000001E-4</v>
      </c>
    </row>
    <row r="2042" spans="2:33" ht="12.75" customHeight="1" x14ac:dyDescent="0.3">
      <c r="B2042" s="81" t="str">
        <f t="shared" si="467"/>
        <v>3 3/4-16 UN</v>
      </c>
      <c r="C2042" s="71" t="s">
        <v>498</v>
      </c>
      <c r="D2042" s="71"/>
      <c r="E2042" s="79" t="s">
        <v>604</v>
      </c>
      <c r="F2042" s="82" t="s">
        <v>708</v>
      </c>
      <c r="G2042" s="58">
        <v>16</v>
      </c>
      <c r="H2042" s="71" t="s">
        <v>521</v>
      </c>
      <c r="I2042" s="71" t="s">
        <v>661</v>
      </c>
      <c r="J2042" s="71" t="s">
        <v>588</v>
      </c>
      <c r="K2042" s="71" t="s">
        <v>600</v>
      </c>
      <c r="L2042" s="85">
        <f t="shared" si="468"/>
        <v>95.25</v>
      </c>
      <c r="M2042" s="85">
        <f t="shared" si="469"/>
        <v>1.5874999999999999</v>
      </c>
      <c r="N2042" s="71">
        <v>60</v>
      </c>
      <c r="O2042" s="100">
        <f t="shared" si="470"/>
        <v>94.797899999999998</v>
      </c>
      <c r="P2042" s="85">
        <f t="shared" si="471"/>
        <v>0</v>
      </c>
      <c r="Q2042" s="58">
        <f t="shared" si="472"/>
        <v>15.2</v>
      </c>
      <c r="R2042" s="100">
        <f t="shared" si="473"/>
        <v>94.110500000000002</v>
      </c>
      <c r="S2042" s="85">
        <f t="shared" si="474"/>
        <v>0</v>
      </c>
      <c r="T2042" s="58">
        <f t="shared" si="475"/>
        <v>6.4</v>
      </c>
      <c r="U2042" s="58">
        <f t="shared" si="476"/>
        <v>3.8</v>
      </c>
      <c r="V2042" s="58">
        <f t="array" ref="V2042">INDEX(AS$11:AS$66,MATCH(C2042&amp;G2042,AO$11:AO$66&amp;AP$11:AP$66,0),0)</f>
        <v>8</v>
      </c>
      <c r="X2042" s="120">
        <f t="shared" si="477"/>
        <v>6.25E-2</v>
      </c>
      <c r="Y2042" s="61">
        <f t="array" ref="Y2042">INDEX($AQ$11:$AR$66,MATCH($C2042&amp;$G2042,$AO$11:$AO$66&amp;$AP$11:$AP$66,0),COUNTIF($AQ$10:$AR$10,"&lt;"&amp;Z2042)+1)</f>
        <v>1.4999999999999999E-4</v>
      </c>
      <c r="Z2042" s="61">
        <f t="shared" ref="Z2042" si="498">INDEX(AJ$11:AJ$92,MATCH(F2042,AI$11:AI$92,0))</f>
        <v>3.75</v>
      </c>
      <c r="AA2042" s="61">
        <f t="array" ref="AA2042">INDEX($AT$11:$AV$66,MATCH($C2042&amp;$G2042,$AO$11:$AO$66&amp;$AP$11:$AP$66,0),COUNTIF($AT$10:$AV$10,"&lt;"&amp;Z2042)+1)</f>
        <v>5.9999999999999995E-4</v>
      </c>
      <c r="AB2042" s="111">
        <f t="shared" si="479"/>
        <v>3.7094050591976044</v>
      </c>
      <c r="AC2042" s="121">
        <f t="array" ref="AC2042">INDEX($AW$11:$BA$66,MATCH($C2042&amp;$G2042,$AO$11:$AO$66&amp;$AP$11:$AP$66,0),COUNTIF($AW$10:$BA$10,"&lt;"&amp;Z2042)+1)</f>
        <v>2.5000000000000001E-4</v>
      </c>
      <c r="AD2042" s="62">
        <v>3.7322000000000002</v>
      </c>
      <c r="AE2042" s="61">
        <f t="array" ref="AE2042">INDEX($AT$11:$AV$66,MATCH($C2042&amp;$G2042,$AO$11:$AO$66&amp;$AP$11:$AP$66,0),COUNTIF($AT$10:$AV$10,"&lt;"&amp;AD2042)+1)</f>
        <v>5.9999999999999995E-4</v>
      </c>
      <c r="AF2042" s="111">
        <f t="shared" si="480"/>
        <v>3.7051367061317366</v>
      </c>
      <c r="AG2042" s="121">
        <f t="array" ref="AG2042">INDEX($AW$11:$BA$66,MATCH($C2042&amp;$G2042,$AO$11:$AO$66&amp;$AP$11:$AP$66,0),COUNTIF($AW$10:$BA$10,"&lt;"&amp;AD2042)+1)</f>
        <v>2.5000000000000001E-4</v>
      </c>
    </row>
    <row r="2043" spans="2:33" ht="12.75" customHeight="1" x14ac:dyDescent="0.3">
      <c r="B2043" s="81" t="str">
        <f t="shared" si="467"/>
        <v>3 7/8-6 UN</v>
      </c>
      <c r="C2043" s="71" t="s">
        <v>498</v>
      </c>
      <c r="D2043" s="71"/>
      <c r="E2043" s="79" t="s">
        <v>604</v>
      </c>
      <c r="F2043" s="82" t="s">
        <v>709</v>
      </c>
      <c r="G2043" s="58">
        <v>6</v>
      </c>
      <c r="H2043" s="71" t="s">
        <v>521</v>
      </c>
      <c r="I2043" s="71" t="s">
        <v>660</v>
      </c>
      <c r="J2043" s="71" t="s">
        <v>588</v>
      </c>
      <c r="K2043" s="71" t="s">
        <v>600</v>
      </c>
      <c r="L2043" s="85">
        <f t="shared" si="468"/>
        <v>98.348799999999997</v>
      </c>
      <c r="M2043" s="85">
        <f t="shared" si="469"/>
        <v>4.2332999999999998</v>
      </c>
      <c r="N2043" s="71">
        <v>60</v>
      </c>
      <c r="O2043" s="100">
        <f t="shared" si="470"/>
        <v>97.180400000000006</v>
      </c>
      <c r="P2043" s="85">
        <f t="shared" si="471"/>
        <v>0</v>
      </c>
      <c r="Q2043" s="58">
        <f t="shared" si="472"/>
        <v>20.3</v>
      </c>
      <c r="R2043" s="100">
        <f t="shared" si="473"/>
        <v>95.347300000000004</v>
      </c>
      <c r="S2043" s="85">
        <f t="shared" si="474"/>
        <v>0</v>
      </c>
      <c r="T2043" s="58">
        <f t="shared" si="475"/>
        <v>6.4</v>
      </c>
      <c r="U2043" s="58">
        <f t="shared" si="476"/>
        <v>7.6</v>
      </c>
      <c r="V2043" s="58">
        <f t="array" ref="V2043">INDEX(AS$11:AS$66,MATCH(C2043&amp;G2043,AO$11:AO$66&amp;AP$11:AP$66,0),0)</f>
        <v>5</v>
      </c>
      <c r="X2043" s="120">
        <f t="shared" si="477"/>
        <v>0.16666666666666666</v>
      </c>
      <c r="Y2043" s="61">
        <f t="array" ref="Y2043">INDEX($AQ$11:$AR$66,MATCH($C2043&amp;$G2043,$AO$11:$AO$66&amp;$AP$11:$AP$66,0),COUNTIF($AQ$10:$AR$10,"&lt;"&amp;Z2043)+1)</f>
        <v>2.9999999999999997E-4</v>
      </c>
      <c r="Z2043" s="123">
        <v>3.8719999999999999</v>
      </c>
      <c r="AA2043" s="61">
        <f t="array" ref="AA2043">INDEX($AT$11:$AV$66,MATCH($C2043&amp;$G2043,$AO$11:$AO$66&amp;$AP$11:$AP$66,0),COUNTIF($AT$10:$AV$10,"&lt;"&amp;Z2043)+1)</f>
        <v>8.0000000000000004E-4</v>
      </c>
      <c r="AB2043" s="111">
        <f t="shared" si="479"/>
        <v>3.7637468245269452</v>
      </c>
      <c r="AC2043" s="121">
        <f t="array" ref="AC2043">INDEX($AW$11:$BA$66,MATCH($C2043&amp;$G2043,$AO$11:$AO$66&amp;$AP$11:$AP$66,0),COUNTIF($AW$10:$BA$10,"&lt;"&amp;Z2043)+1)</f>
        <v>2.5000000000000001E-4</v>
      </c>
      <c r="AD2043" s="62">
        <v>3.8260000000000001</v>
      </c>
      <c r="AE2043" s="61">
        <f t="array" ref="AE2043">INDEX($AT$11:$AV$66,MATCH($C2043&amp;$G2043,$AO$11:$AO$66&amp;$AP$11:$AP$66,0),COUNTIF($AT$10:$AV$10,"&lt;"&amp;AD2043)+1)</f>
        <v>8.0000000000000004E-4</v>
      </c>
      <c r="AF2043" s="111">
        <f t="shared" si="480"/>
        <v>3.7538312163512968</v>
      </c>
      <c r="AG2043" s="121">
        <f t="array" ref="AG2043">INDEX($AW$11:$BA$66,MATCH($C2043&amp;$G2043,$AO$11:$AO$66&amp;$AP$11:$AP$66,0),COUNTIF($AW$10:$BA$10,"&lt;"&amp;AD2043)+1)</f>
        <v>2.5000000000000001E-4</v>
      </c>
    </row>
    <row r="2044" spans="2:33" ht="12.75" customHeight="1" x14ac:dyDescent="0.3">
      <c r="B2044" s="81" t="str">
        <f t="shared" si="467"/>
        <v>3 7/8-6 UN</v>
      </c>
      <c r="C2044" s="71" t="s">
        <v>498</v>
      </c>
      <c r="D2044" s="71"/>
      <c r="E2044" s="79" t="s">
        <v>604</v>
      </c>
      <c r="F2044" s="82" t="s">
        <v>709</v>
      </c>
      <c r="G2044" s="58">
        <v>6</v>
      </c>
      <c r="H2044" s="71" t="s">
        <v>521</v>
      </c>
      <c r="I2044" s="71" t="s">
        <v>661</v>
      </c>
      <c r="J2044" s="71" t="s">
        <v>588</v>
      </c>
      <c r="K2044" s="71" t="s">
        <v>600</v>
      </c>
      <c r="L2044" s="85">
        <f t="shared" si="468"/>
        <v>98.424999999999997</v>
      </c>
      <c r="M2044" s="85">
        <f t="shared" si="469"/>
        <v>4.2332999999999998</v>
      </c>
      <c r="N2044" s="71">
        <v>60</v>
      </c>
      <c r="O2044" s="100">
        <f t="shared" si="470"/>
        <v>97.320099999999996</v>
      </c>
      <c r="P2044" s="85">
        <f t="shared" si="471"/>
        <v>0</v>
      </c>
      <c r="Q2044" s="58">
        <f t="shared" si="472"/>
        <v>20.3</v>
      </c>
      <c r="R2044" s="100">
        <f t="shared" si="473"/>
        <v>95.486999999999995</v>
      </c>
      <c r="S2044" s="85">
        <f t="shared" si="474"/>
        <v>0</v>
      </c>
      <c r="T2044" s="58">
        <f t="shared" si="475"/>
        <v>6.4</v>
      </c>
      <c r="U2044" s="58">
        <f t="shared" si="476"/>
        <v>7.6</v>
      </c>
      <c r="V2044" s="58">
        <f t="array" ref="V2044">INDEX(AS$11:AS$66,MATCH(C2044&amp;G2044,AO$11:AO$66&amp;AP$11:AP$66,0),0)</f>
        <v>5</v>
      </c>
      <c r="X2044" s="120">
        <f t="shared" si="477"/>
        <v>0.16666666666666666</v>
      </c>
      <c r="Y2044" s="61">
        <f t="array" ref="Y2044">INDEX($AQ$11:$AR$66,MATCH($C2044&amp;$G2044,$AO$11:$AO$66&amp;$AP$11:$AP$66,0),COUNTIF($AQ$10:$AR$10,"&lt;"&amp;Z2044)+1)</f>
        <v>2.9999999999999997E-4</v>
      </c>
      <c r="Z2044" s="61">
        <f t="shared" ref="Z2044" si="499">INDEX(AJ$11:AJ$92,MATCH(F2044,AI$11:AI$92,0))</f>
        <v>3.875</v>
      </c>
      <c r="AA2044" s="61">
        <f t="array" ref="AA2044">INDEX($AT$11:$AV$66,MATCH($C2044&amp;$G2044,$AO$11:$AO$66&amp;$AP$11:$AP$66,0),COUNTIF($AT$10:$AV$10,"&lt;"&amp;Z2044)+1)</f>
        <v>8.0000000000000004E-4</v>
      </c>
      <c r="AB2044" s="111">
        <f t="shared" si="479"/>
        <v>3.7667468245269453</v>
      </c>
      <c r="AC2044" s="121">
        <f t="array" ref="AC2044">INDEX($AW$11:$BA$66,MATCH($C2044&amp;$G2044,$AO$11:$AO$66&amp;$AP$11:$AP$66,0),COUNTIF($AW$10:$BA$10,"&lt;"&amp;Z2044)+1)</f>
        <v>2.5000000000000001E-4</v>
      </c>
      <c r="AD2044" s="62">
        <v>3.8315000000000001</v>
      </c>
      <c r="AE2044" s="61">
        <f t="array" ref="AE2044">INDEX($AT$11:$AV$66,MATCH($C2044&amp;$G2044,$AO$11:$AO$66&amp;$AP$11:$AP$66,0),COUNTIF($AT$10:$AV$10,"&lt;"&amp;AD2044)+1)</f>
        <v>8.0000000000000004E-4</v>
      </c>
      <c r="AF2044" s="111">
        <f t="shared" si="480"/>
        <v>3.7593312163512969</v>
      </c>
      <c r="AG2044" s="121">
        <f t="array" ref="AG2044">INDEX($AW$11:$BA$66,MATCH($C2044&amp;$G2044,$AO$11:$AO$66&amp;$AP$11:$AP$66,0),COUNTIF($AW$10:$BA$10,"&lt;"&amp;AD2044)+1)</f>
        <v>2.5000000000000001E-4</v>
      </c>
    </row>
    <row r="2045" spans="2:33" ht="12.75" customHeight="1" x14ac:dyDescent="0.3">
      <c r="B2045" s="81" t="str">
        <f t="shared" si="467"/>
        <v>3 7/8-8 UN</v>
      </c>
      <c r="C2045" s="71" t="s">
        <v>498</v>
      </c>
      <c r="D2045" s="71"/>
      <c r="E2045" s="79" t="s">
        <v>604</v>
      </c>
      <c r="F2045" s="82" t="s">
        <v>709</v>
      </c>
      <c r="G2045" s="58">
        <v>8</v>
      </c>
      <c r="H2045" s="71" t="s">
        <v>521</v>
      </c>
      <c r="I2045" s="71" t="s">
        <v>660</v>
      </c>
      <c r="J2045" s="71" t="s">
        <v>588</v>
      </c>
      <c r="K2045" s="71" t="s">
        <v>600</v>
      </c>
      <c r="L2045" s="85">
        <f t="shared" si="468"/>
        <v>98.356399999999994</v>
      </c>
      <c r="M2045" s="85">
        <f t="shared" si="469"/>
        <v>3.1749999999999998</v>
      </c>
      <c r="N2045" s="71">
        <v>60</v>
      </c>
      <c r="O2045" s="100">
        <f t="shared" si="470"/>
        <v>97.436899999999994</v>
      </c>
      <c r="P2045" s="85">
        <f t="shared" si="471"/>
        <v>0</v>
      </c>
      <c r="Q2045" s="58">
        <f t="shared" si="472"/>
        <v>17.8</v>
      </c>
      <c r="R2045" s="100">
        <f t="shared" si="473"/>
        <v>96.062100000000001</v>
      </c>
      <c r="S2045" s="85">
        <f t="shared" si="474"/>
        <v>0</v>
      </c>
      <c r="T2045" s="58">
        <f t="shared" si="475"/>
        <v>6.4</v>
      </c>
      <c r="U2045" s="58">
        <f t="shared" si="476"/>
        <v>6.4</v>
      </c>
      <c r="V2045" s="58">
        <f t="array" ref="V2045">INDEX(AS$11:AS$66,MATCH(C2045&amp;G2045,AO$11:AO$66&amp;AP$11:AP$66,0),0)</f>
        <v>5</v>
      </c>
      <c r="X2045" s="120">
        <f t="shared" si="477"/>
        <v>0.125</v>
      </c>
      <c r="Y2045" s="61">
        <f t="array" ref="Y2045">INDEX($AQ$11:$AR$66,MATCH($C2045&amp;$G2045,$AO$11:$AO$66&amp;$AP$11:$AP$66,0),COUNTIF($AQ$10:$AR$10,"&lt;"&amp;Z2045)+1)</f>
        <v>2.5000000000000001E-4</v>
      </c>
      <c r="Z2045" s="123">
        <v>3.8723000000000001</v>
      </c>
      <c r="AA2045" s="61">
        <f t="array" ref="AA2045">INDEX($AT$11:$AV$66,MATCH($C2045&amp;$G2045,$AO$11:$AO$66&amp;$AP$11:$AP$66,0),COUNTIF($AT$10:$AV$10,"&lt;"&amp;Z2045)+1)</f>
        <v>6.9999999999999999E-4</v>
      </c>
      <c r="AB2045" s="111">
        <f t="shared" si="479"/>
        <v>3.7911101183952089</v>
      </c>
      <c r="AC2045" s="121">
        <f t="array" ref="AC2045">INDEX($AW$11:$BA$66,MATCH($C2045&amp;$G2045,$AO$11:$AO$66&amp;$AP$11:$AP$66,0),COUNTIF($AW$10:$BA$10,"&lt;"&amp;Z2045)+1)</f>
        <v>2.5000000000000001E-4</v>
      </c>
      <c r="AD2045" s="62">
        <v>3.8361000000000001</v>
      </c>
      <c r="AE2045" s="61">
        <f t="array" ref="AE2045">INDEX($AT$11:$AV$66,MATCH($C2045&amp;$G2045,$AO$11:$AO$66&amp;$AP$11:$AP$66,0),COUNTIF($AT$10:$AV$10,"&lt;"&amp;AD2045)+1)</f>
        <v>6.9999999999999999E-4</v>
      </c>
      <c r="AF2045" s="111">
        <f t="shared" si="480"/>
        <v>3.7819734122634725</v>
      </c>
      <c r="AG2045" s="121">
        <f t="array" ref="AG2045">INDEX($AW$11:$BA$66,MATCH($C2045&amp;$G2045,$AO$11:$AO$66&amp;$AP$11:$AP$66,0),COUNTIF($AW$10:$BA$10,"&lt;"&amp;AD2045)+1)</f>
        <v>2.5000000000000001E-4</v>
      </c>
    </row>
    <row r="2046" spans="2:33" ht="12.75" customHeight="1" x14ac:dyDescent="0.3">
      <c r="B2046" s="81" t="str">
        <f t="shared" si="467"/>
        <v>3 7/8-8 UN</v>
      </c>
      <c r="C2046" s="71" t="s">
        <v>498</v>
      </c>
      <c r="D2046" s="71"/>
      <c r="E2046" s="79" t="s">
        <v>604</v>
      </c>
      <c r="F2046" s="82" t="s">
        <v>709</v>
      </c>
      <c r="G2046" s="58">
        <v>8</v>
      </c>
      <c r="H2046" s="71" t="s">
        <v>521</v>
      </c>
      <c r="I2046" s="71" t="s">
        <v>661</v>
      </c>
      <c r="J2046" s="71" t="s">
        <v>588</v>
      </c>
      <c r="K2046" s="71" t="s">
        <v>600</v>
      </c>
      <c r="L2046" s="85">
        <f t="shared" si="468"/>
        <v>98.424999999999997</v>
      </c>
      <c r="M2046" s="85">
        <f t="shared" si="469"/>
        <v>3.1749999999999998</v>
      </c>
      <c r="N2046" s="71">
        <v>60</v>
      </c>
      <c r="O2046" s="100">
        <f t="shared" si="470"/>
        <v>97.563900000000004</v>
      </c>
      <c r="P2046" s="85">
        <f t="shared" si="471"/>
        <v>0</v>
      </c>
      <c r="Q2046" s="58">
        <f t="shared" si="472"/>
        <v>17.8</v>
      </c>
      <c r="R2046" s="100">
        <f t="shared" si="473"/>
        <v>96.189099999999996</v>
      </c>
      <c r="S2046" s="85">
        <f t="shared" si="474"/>
        <v>0</v>
      </c>
      <c r="T2046" s="58">
        <f t="shared" si="475"/>
        <v>6.4</v>
      </c>
      <c r="U2046" s="58">
        <f t="shared" si="476"/>
        <v>6.4</v>
      </c>
      <c r="V2046" s="58">
        <f t="array" ref="V2046">INDEX(AS$11:AS$66,MATCH(C2046&amp;G2046,AO$11:AO$66&amp;AP$11:AP$66,0),0)</f>
        <v>5</v>
      </c>
      <c r="X2046" s="120">
        <f t="shared" si="477"/>
        <v>0.125</v>
      </c>
      <c r="Y2046" s="61">
        <f t="array" ref="Y2046">INDEX($AQ$11:$AR$66,MATCH($C2046&amp;$G2046,$AO$11:$AO$66&amp;$AP$11:$AP$66,0),COUNTIF($AQ$10:$AR$10,"&lt;"&amp;Z2046)+1)</f>
        <v>2.5000000000000001E-4</v>
      </c>
      <c r="Z2046" s="61">
        <f t="shared" ref="Z2046" si="500">INDEX(AJ$11:AJ$92,MATCH(F2046,AI$11:AI$92,0))</f>
        <v>3.875</v>
      </c>
      <c r="AA2046" s="61">
        <f t="array" ref="AA2046">INDEX($AT$11:$AV$66,MATCH($C2046&amp;$G2046,$AO$11:$AO$66&amp;$AP$11:$AP$66,0),COUNTIF($AT$10:$AV$10,"&lt;"&amp;Z2046)+1)</f>
        <v>6.9999999999999999E-4</v>
      </c>
      <c r="AB2046" s="111">
        <f t="shared" si="479"/>
        <v>3.7938101183952089</v>
      </c>
      <c r="AC2046" s="121">
        <f t="array" ref="AC2046">INDEX($AW$11:$BA$66,MATCH($C2046&amp;$G2046,$AO$11:$AO$66&amp;$AP$11:$AP$66,0),COUNTIF($AW$10:$BA$10,"&lt;"&amp;Z2046)+1)</f>
        <v>2.5000000000000001E-4</v>
      </c>
      <c r="AD2046" s="62">
        <v>3.8411</v>
      </c>
      <c r="AE2046" s="61">
        <f t="array" ref="AE2046">INDEX($AT$11:$AV$66,MATCH($C2046&amp;$G2046,$AO$11:$AO$66&amp;$AP$11:$AP$66,0),COUNTIF($AT$10:$AV$10,"&lt;"&amp;AD2046)+1)</f>
        <v>6.9999999999999999E-4</v>
      </c>
      <c r="AF2046" s="111">
        <f t="shared" si="480"/>
        <v>3.7869734122634724</v>
      </c>
      <c r="AG2046" s="121">
        <f t="array" ref="AG2046">INDEX($AW$11:$BA$66,MATCH($C2046&amp;$G2046,$AO$11:$AO$66&amp;$AP$11:$AP$66,0),COUNTIF($AW$10:$BA$10,"&lt;"&amp;AD2046)+1)</f>
        <v>2.5000000000000001E-4</v>
      </c>
    </row>
    <row r="2047" spans="2:33" ht="12.75" customHeight="1" x14ac:dyDescent="0.3">
      <c r="B2047" s="81" t="str">
        <f t="shared" si="467"/>
        <v>3 7/8-12 UN</v>
      </c>
      <c r="C2047" s="71" t="s">
        <v>498</v>
      </c>
      <c r="D2047" s="71"/>
      <c r="E2047" s="79" t="s">
        <v>604</v>
      </c>
      <c r="F2047" s="82" t="s">
        <v>709</v>
      </c>
      <c r="G2047" s="58">
        <v>12</v>
      </c>
      <c r="H2047" s="71" t="s">
        <v>521</v>
      </c>
      <c r="I2047" s="71" t="s">
        <v>660</v>
      </c>
      <c r="J2047" s="71" t="s">
        <v>588</v>
      </c>
      <c r="K2047" s="71" t="s">
        <v>600</v>
      </c>
      <c r="L2047" s="85">
        <f t="shared" si="468"/>
        <v>98.374200000000002</v>
      </c>
      <c r="M2047" s="85">
        <f t="shared" si="469"/>
        <v>2.1166999999999998</v>
      </c>
      <c r="N2047" s="71">
        <v>60</v>
      </c>
      <c r="O2047" s="100">
        <f t="shared" si="470"/>
        <v>97.751900000000006</v>
      </c>
      <c r="P2047" s="85">
        <f t="shared" si="471"/>
        <v>0</v>
      </c>
      <c r="Q2047" s="58">
        <f t="shared" si="472"/>
        <v>15.2</v>
      </c>
      <c r="R2047" s="100">
        <f t="shared" si="473"/>
        <v>96.835400000000007</v>
      </c>
      <c r="S2047" s="85">
        <f t="shared" si="474"/>
        <v>0</v>
      </c>
      <c r="T2047" s="58">
        <f t="shared" si="475"/>
        <v>6.4</v>
      </c>
      <c r="U2047" s="58">
        <f t="shared" si="476"/>
        <v>5.0999999999999996</v>
      </c>
      <c r="V2047" s="58">
        <f t="array" ref="V2047">INDEX(AS$11:AS$66,MATCH(C2047&amp;G2047,AO$11:AO$66&amp;AP$11:AP$66,0),0)</f>
        <v>6</v>
      </c>
      <c r="X2047" s="120">
        <f t="shared" si="477"/>
        <v>8.3333333333333329E-2</v>
      </c>
      <c r="Y2047" s="61">
        <f t="array" ref="Y2047">INDEX($AQ$11:$AR$66,MATCH($C2047&amp;$G2047,$AO$11:$AO$66&amp;$AP$11:$AP$66,0),COUNTIF($AQ$10:$AR$10,"&lt;"&amp;Z2047)+1)</f>
        <v>2.0000000000000001E-4</v>
      </c>
      <c r="Z2047" s="123">
        <v>3.8730000000000002</v>
      </c>
      <c r="AA2047" s="61">
        <f t="array" ref="AA2047">INDEX($AT$11:$AV$66,MATCH($C2047&amp;$G2047,$AO$11:$AO$66&amp;$AP$11:$AP$66,0),COUNTIF($AT$10:$AV$10,"&lt;"&amp;Z2047)+1)</f>
        <v>5.9999999999999995E-4</v>
      </c>
      <c r="AB2047" s="111">
        <f t="shared" si="479"/>
        <v>3.8188734122634727</v>
      </c>
      <c r="AC2047" s="121">
        <f t="array" ref="AC2047">INDEX($AW$11:$BA$66,MATCH($C2047&amp;$G2047,$AO$11:$AO$66&amp;$AP$11:$AP$66,0),COUNTIF($AW$10:$BA$10,"&lt;"&amp;Z2047)+1)</f>
        <v>2.5000000000000001E-4</v>
      </c>
      <c r="AD2047" s="62">
        <v>3.8485</v>
      </c>
      <c r="AE2047" s="61">
        <f t="array" ref="AE2047">INDEX($AT$11:$AV$66,MATCH($C2047&amp;$G2047,$AO$11:$AO$66&amp;$AP$11:$AP$66,0),COUNTIF($AT$10:$AV$10,"&lt;"&amp;AD2047)+1)</f>
        <v>5.9999999999999995E-4</v>
      </c>
      <c r="AF2047" s="111">
        <f t="shared" si="480"/>
        <v>3.8124156081756486</v>
      </c>
      <c r="AG2047" s="121">
        <f t="array" ref="AG2047">INDEX($AW$11:$BA$66,MATCH($C2047&amp;$G2047,$AO$11:$AO$66&amp;$AP$11:$AP$66,0),COUNTIF($AW$10:$BA$10,"&lt;"&amp;AD2047)+1)</f>
        <v>2.5000000000000001E-4</v>
      </c>
    </row>
    <row r="2048" spans="2:33" ht="12.75" customHeight="1" x14ac:dyDescent="0.3">
      <c r="B2048" s="81" t="str">
        <f t="shared" si="467"/>
        <v>3 7/8-12 UN</v>
      </c>
      <c r="C2048" s="71" t="s">
        <v>498</v>
      </c>
      <c r="D2048" s="71"/>
      <c r="E2048" s="79" t="s">
        <v>604</v>
      </c>
      <c r="F2048" s="82" t="s">
        <v>709</v>
      </c>
      <c r="G2048" s="58">
        <v>12</v>
      </c>
      <c r="H2048" s="71" t="s">
        <v>521</v>
      </c>
      <c r="I2048" s="71" t="s">
        <v>661</v>
      </c>
      <c r="J2048" s="71" t="s">
        <v>588</v>
      </c>
      <c r="K2048" s="71" t="s">
        <v>600</v>
      </c>
      <c r="L2048" s="85">
        <f t="shared" si="468"/>
        <v>98.424999999999997</v>
      </c>
      <c r="M2048" s="85">
        <f t="shared" si="469"/>
        <v>2.1166999999999998</v>
      </c>
      <c r="N2048" s="71">
        <v>60</v>
      </c>
      <c r="O2048" s="100">
        <f t="shared" si="470"/>
        <v>97.843299999999999</v>
      </c>
      <c r="P2048" s="85">
        <f t="shared" si="471"/>
        <v>0</v>
      </c>
      <c r="Q2048" s="58">
        <f t="shared" si="472"/>
        <v>15.2</v>
      </c>
      <c r="R2048" s="100">
        <f t="shared" si="473"/>
        <v>96.9268</v>
      </c>
      <c r="S2048" s="85">
        <f t="shared" si="474"/>
        <v>0</v>
      </c>
      <c r="T2048" s="58">
        <f t="shared" si="475"/>
        <v>6.4</v>
      </c>
      <c r="U2048" s="58">
        <f t="shared" si="476"/>
        <v>5.0999999999999996</v>
      </c>
      <c r="V2048" s="58">
        <f t="array" ref="V2048">INDEX(AS$11:AS$66,MATCH(C2048&amp;G2048,AO$11:AO$66&amp;AP$11:AP$66,0),0)</f>
        <v>6</v>
      </c>
      <c r="X2048" s="120">
        <f t="shared" si="477"/>
        <v>8.3333333333333329E-2</v>
      </c>
      <c r="Y2048" s="61">
        <f t="array" ref="Y2048">INDEX($AQ$11:$AR$66,MATCH($C2048&amp;$G2048,$AO$11:$AO$66&amp;$AP$11:$AP$66,0),COUNTIF($AQ$10:$AR$10,"&lt;"&amp;Z2048)+1)</f>
        <v>2.0000000000000001E-4</v>
      </c>
      <c r="Z2048" s="61">
        <f t="shared" ref="Z2048" si="501">INDEX(AJ$11:AJ$92,MATCH(F2048,AI$11:AI$92,0))</f>
        <v>3.875</v>
      </c>
      <c r="AA2048" s="61">
        <f t="array" ref="AA2048">INDEX($AT$11:$AV$66,MATCH($C2048&amp;$G2048,$AO$11:$AO$66&amp;$AP$11:$AP$66,0),COUNTIF($AT$10:$AV$10,"&lt;"&amp;Z2048)+1)</f>
        <v>5.9999999999999995E-4</v>
      </c>
      <c r="AB2048" s="111">
        <f t="shared" si="479"/>
        <v>3.8208734122634724</v>
      </c>
      <c r="AC2048" s="121">
        <f t="array" ref="AC2048">INDEX($AW$11:$BA$66,MATCH($C2048&amp;$G2048,$AO$11:$AO$66&amp;$AP$11:$AP$66,0),COUNTIF($AW$10:$BA$10,"&lt;"&amp;Z2048)+1)</f>
        <v>2.5000000000000001E-4</v>
      </c>
      <c r="AD2048" s="62">
        <v>3.8521000000000001</v>
      </c>
      <c r="AE2048" s="61">
        <f t="array" ref="AE2048">INDEX($AT$11:$AV$66,MATCH($C2048&amp;$G2048,$AO$11:$AO$66&amp;$AP$11:$AP$66,0),COUNTIF($AT$10:$AV$10,"&lt;"&amp;AD2048)+1)</f>
        <v>5.9999999999999995E-4</v>
      </c>
      <c r="AF2048" s="111">
        <f t="shared" si="480"/>
        <v>3.8160156081756487</v>
      </c>
      <c r="AG2048" s="121">
        <f t="array" ref="AG2048">INDEX($AW$11:$BA$66,MATCH($C2048&amp;$G2048,$AO$11:$AO$66&amp;$AP$11:$AP$66,0),COUNTIF($AW$10:$BA$10,"&lt;"&amp;AD2048)+1)</f>
        <v>2.5000000000000001E-4</v>
      </c>
    </row>
    <row r="2049" spans="2:33" ht="12.75" customHeight="1" x14ac:dyDescent="0.3">
      <c r="B2049" s="81" t="str">
        <f t="shared" si="467"/>
        <v>3 7/8-16 UN</v>
      </c>
      <c r="C2049" s="71" t="s">
        <v>498</v>
      </c>
      <c r="D2049" s="71"/>
      <c r="E2049" s="79" t="s">
        <v>604</v>
      </c>
      <c r="F2049" s="82" t="s">
        <v>709</v>
      </c>
      <c r="G2049" s="58">
        <v>16</v>
      </c>
      <c r="H2049" s="71" t="s">
        <v>521</v>
      </c>
      <c r="I2049" s="71" t="s">
        <v>660</v>
      </c>
      <c r="J2049" s="71" t="s">
        <v>588</v>
      </c>
      <c r="K2049" s="71" t="s">
        <v>600</v>
      </c>
      <c r="L2049" s="85">
        <f t="shared" si="468"/>
        <v>98.379300000000001</v>
      </c>
      <c r="M2049" s="85">
        <f t="shared" si="469"/>
        <v>1.5874999999999999</v>
      </c>
      <c r="N2049" s="71">
        <v>60</v>
      </c>
      <c r="O2049" s="100">
        <f t="shared" si="470"/>
        <v>97.886499999999998</v>
      </c>
      <c r="P2049" s="85">
        <f t="shared" si="471"/>
        <v>0</v>
      </c>
      <c r="Q2049" s="58">
        <f t="shared" si="472"/>
        <v>15.2</v>
      </c>
      <c r="R2049" s="100">
        <f t="shared" si="473"/>
        <v>97.199100000000001</v>
      </c>
      <c r="S2049" s="85">
        <f t="shared" si="474"/>
        <v>0</v>
      </c>
      <c r="T2049" s="58">
        <f t="shared" si="475"/>
        <v>6.4</v>
      </c>
      <c r="U2049" s="58">
        <f t="shared" si="476"/>
        <v>3.8</v>
      </c>
      <c r="V2049" s="58">
        <f t="array" ref="V2049">INDEX(AS$11:AS$66,MATCH(C2049&amp;G2049,AO$11:AO$66&amp;AP$11:AP$66,0),0)</f>
        <v>8</v>
      </c>
      <c r="X2049" s="120">
        <f t="shared" si="477"/>
        <v>6.25E-2</v>
      </c>
      <c r="Y2049" s="61">
        <f t="array" ref="Y2049">INDEX($AQ$11:$AR$66,MATCH($C2049&amp;$G2049,$AO$11:$AO$66&amp;$AP$11:$AP$66,0),COUNTIF($AQ$10:$AR$10,"&lt;"&amp;Z2049)+1)</f>
        <v>1.4999999999999999E-4</v>
      </c>
      <c r="Z2049" s="123">
        <v>3.8732000000000002</v>
      </c>
      <c r="AA2049" s="61">
        <f t="array" ref="AA2049">INDEX($AT$11:$AV$66,MATCH($C2049&amp;$G2049,$AO$11:$AO$66&amp;$AP$11:$AP$66,0),COUNTIF($AT$10:$AV$10,"&lt;"&amp;Z2049)+1)</f>
        <v>5.9999999999999995E-4</v>
      </c>
      <c r="AB2049" s="111">
        <f t="shared" si="479"/>
        <v>3.8326050591976046</v>
      </c>
      <c r="AC2049" s="121">
        <f t="array" ref="AC2049">INDEX($AW$11:$BA$66,MATCH($C2049&amp;$G2049,$AO$11:$AO$66&amp;$AP$11:$AP$66,0),COUNTIF($AW$10:$BA$10,"&lt;"&amp;Z2049)+1)</f>
        <v>2.5000000000000001E-4</v>
      </c>
      <c r="AD2049" s="62">
        <v>3.8538000000000001</v>
      </c>
      <c r="AE2049" s="61">
        <f t="array" ref="AE2049">INDEX($AT$11:$AV$66,MATCH($C2049&amp;$G2049,$AO$11:$AO$66&amp;$AP$11:$AP$66,0),COUNTIF($AT$10:$AV$10,"&lt;"&amp;AD2049)+1)</f>
        <v>5.9999999999999995E-4</v>
      </c>
      <c r="AF2049" s="111">
        <f t="shared" si="480"/>
        <v>3.8267367061317366</v>
      </c>
      <c r="AG2049" s="121">
        <f t="array" ref="AG2049">INDEX($AW$11:$BA$66,MATCH($C2049&amp;$G2049,$AO$11:$AO$66&amp;$AP$11:$AP$66,0),COUNTIF($AW$10:$BA$10,"&lt;"&amp;AD2049)+1)</f>
        <v>2.5000000000000001E-4</v>
      </c>
    </row>
    <row r="2050" spans="2:33" ht="12.75" customHeight="1" x14ac:dyDescent="0.3">
      <c r="B2050" s="81" t="str">
        <f t="shared" si="467"/>
        <v>3 7/8-16 UN</v>
      </c>
      <c r="C2050" s="71" t="s">
        <v>498</v>
      </c>
      <c r="D2050" s="71"/>
      <c r="E2050" s="79" t="s">
        <v>604</v>
      </c>
      <c r="F2050" s="82" t="s">
        <v>709</v>
      </c>
      <c r="G2050" s="58">
        <v>16</v>
      </c>
      <c r="H2050" s="71" t="s">
        <v>521</v>
      </c>
      <c r="I2050" s="71" t="s">
        <v>661</v>
      </c>
      <c r="J2050" s="71" t="s">
        <v>588</v>
      </c>
      <c r="K2050" s="71" t="s">
        <v>600</v>
      </c>
      <c r="L2050" s="85">
        <f t="shared" si="468"/>
        <v>98.424999999999997</v>
      </c>
      <c r="M2050" s="85">
        <f t="shared" si="469"/>
        <v>1.5874999999999999</v>
      </c>
      <c r="N2050" s="71">
        <v>60</v>
      </c>
      <c r="O2050" s="100">
        <f t="shared" si="470"/>
        <v>97.970299999999995</v>
      </c>
      <c r="P2050" s="85">
        <f t="shared" si="471"/>
        <v>0</v>
      </c>
      <c r="Q2050" s="58">
        <f t="shared" si="472"/>
        <v>15.2</v>
      </c>
      <c r="R2050" s="100">
        <f t="shared" si="473"/>
        <v>97.282899999999998</v>
      </c>
      <c r="S2050" s="85">
        <f t="shared" si="474"/>
        <v>0</v>
      </c>
      <c r="T2050" s="58">
        <f t="shared" si="475"/>
        <v>6.4</v>
      </c>
      <c r="U2050" s="58">
        <f t="shared" si="476"/>
        <v>3.8</v>
      </c>
      <c r="V2050" s="58">
        <f t="array" ref="V2050">INDEX(AS$11:AS$66,MATCH(C2050&amp;G2050,AO$11:AO$66&amp;AP$11:AP$66,0),0)</f>
        <v>8</v>
      </c>
      <c r="X2050" s="120">
        <f t="shared" si="477"/>
        <v>6.25E-2</v>
      </c>
      <c r="Y2050" s="61">
        <f t="array" ref="Y2050">INDEX($AQ$11:$AR$66,MATCH($C2050&amp;$G2050,$AO$11:$AO$66&amp;$AP$11:$AP$66,0),COUNTIF($AQ$10:$AR$10,"&lt;"&amp;Z2050)+1)</f>
        <v>1.4999999999999999E-4</v>
      </c>
      <c r="Z2050" s="61">
        <f t="shared" ref="Z2050" si="502">INDEX(AJ$11:AJ$92,MATCH(F2050,AI$11:AI$92,0))</f>
        <v>3.875</v>
      </c>
      <c r="AA2050" s="61">
        <f t="array" ref="AA2050">INDEX($AT$11:$AV$66,MATCH($C2050&amp;$G2050,$AO$11:$AO$66&amp;$AP$11:$AP$66,0),COUNTIF($AT$10:$AV$10,"&lt;"&amp;Z2050)+1)</f>
        <v>5.9999999999999995E-4</v>
      </c>
      <c r="AB2050" s="111">
        <f t="shared" si="479"/>
        <v>3.8344050591976044</v>
      </c>
      <c r="AC2050" s="121">
        <f t="array" ref="AC2050">INDEX($AW$11:$BA$66,MATCH($C2050&amp;$G2050,$AO$11:$AO$66&amp;$AP$11:$AP$66,0),COUNTIF($AW$10:$BA$10,"&lt;"&amp;Z2050)+1)</f>
        <v>2.5000000000000001E-4</v>
      </c>
      <c r="AD2050" s="62">
        <v>3.8571</v>
      </c>
      <c r="AE2050" s="61">
        <f t="array" ref="AE2050">INDEX($AT$11:$AV$66,MATCH($C2050&amp;$G2050,$AO$11:$AO$66&amp;$AP$11:$AP$66,0),COUNTIF($AT$10:$AV$10,"&lt;"&amp;AD2050)+1)</f>
        <v>5.9999999999999995E-4</v>
      </c>
      <c r="AF2050" s="111">
        <f t="shared" si="480"/>
        <v>3.8300367061317364</v>
      </c>
      <c r="AG2050" s="121">
        <f t="array" ref="AG2050">INDEX($AW$11:$BA$66,MATCH($C2050&amp;$G2050,$AO$11:$AO$66&amp;$AP$11:$AP$66,0),COUNTIF($AW$10:$BA$10,"&lt;"&amp;AD2050)+1)</f>
        <v>2.5000000000000001E-4</v>
      </c>
    </row>
    <row r="2051" spans="2:33" ht="12.75" customHeight="1" x14ac:dyDescent="0.3">
      <c r="B2051" s="81" t="str">
        <f t="shared" si="467"/>
        <v>4-6 UN</v>
      </c>
      <c r="C2051" s="71" t="s">
        <v>498</v>
      </c>
      <c r="D2051" s="71"/>
      <c r="E2051" s="79" t="s">
        <v>604</v>
      </c>
      <c r="F2051" s="82" t="s">
        <v>710</v>
      </c>
      <c r="G2051" s="58">
        <v>6</v>
      </c>
      <c r="H2051" s="71" t="s">
        <v>521</v>
      </c>
      <c r="I2051" s="71" t="s">
        <v>660</v>
      </c>
      <c r="J2051" s="71" t="s">
        <v>588</v>
      </c>
      <c r="K2051" s="71" t="s">
        <v>600</v>
      </c>
      <c r="L2051" s="85">
        <f t="shared" si="468"/>
        <v>101.52379999999999</v>
      </c>
      <c r="M2051" s="85">
        <f t="shared" si="469"/>
        <v>4.2332999999999998</v>
      </c>
      <c r="N2051" s="71">
        <v>60</v>
      </c>
      <c r="O2051" s="100">
        <f t="shared" si="470"/>
        <v>100.3554</v>
      </c>
      <c r="P2051" s="85">
        <f t="shared" si="471"/>
        <v>0</v>
      </c>
      <c r="Q2051" s="58">
        <f t="shared" si="472"/>
        <v>20.3</v>
      </c>
      <c r="R2051" s="100">
        <f t="shared" si="473"/>
        <v>98.522300000000001</v>
      </c>
      <c r="S2051" s="85">
        <f t="shared" si="474"/>
        <v>0</v>
      </c>
      <c r="T2051" s="58">
        <f t="shared" si="475"/>
        <v>6.4</v>
      </c>
      <c r="U2051" s="58">
        <f t="shared" si="476"/>
        <v>7.6</v>
      </c>
      <c r="V2051" s="58">
        <f t="array" ref="V2051">INDEX(AS$11:AS$66,MATCH(C2051&amp;G2051,AO$11:AO$66&amp;AP$11:AP$66,0),0)</f>
        <v>5</v>
      </c>
      <c r="X2051" s="120">
        <f t="shared" si="477"/>
        <v>0.16666666666666666</v>
      </c>
      <c r="Y2051" s="61">
        <f t="array" ref="Y2051">INDEX($AQ$11:$AR$66,MATCH($C2051&amp;$G2051,$AO$11:$AO$66&amp;$AP$11:$AP$66,0),COUNTIF($AQ$10:$AR$10,"&lt;"&amp;Z2051)+1)</f>
        <v>2.9999999999999997E-4</v>
      </c>
      <c r="Z2051" s="123">
        <v>3.9969999999999999</v>
      </c>
      <c r="AA2051" s="61">
        <f t="array" ref="AA2051">INDEX($AT$11:$AV$66,MATCH($C2051&amp;$G2051,$AO$11:$AO$66&amp;$AP$11:$AP$66,0),COUNTIF($AT$10:$AV$10,"&lt;"&amp;Z2051)+1)</f>
        <v>8.0000000000000004E-4</v>
      </c>
      <c r="AB2051" s="111">
        <f t="shared" si="479"/>
        <v>3.8887468245269452</v>
      </c>
      <c r="AC2051" s="121">
        <f t="array" ref="AC2051">INDEX($AW$11:$BA$66,MATCH($C2051&amp;$G2051,$AO$11:$AO$66&amp;$AP$11:$AP$66,0),COUNTIF($AW$10:$BA$10,"&lt;"&amp;Z2051)+1)</f>
        <v>2.5000000000000001E-4</v>
      </c>
      <c r="AD2051" s="62">
        <v>3.9510000000000001</v>
      </c>
      <c r="AE2051" s="61">
        <f t="array" ref="AE2051">INDEX($AT$11:$AV$66,MATCH($C2051&amp;$G2051,$AO$11:$AO$66&amp;$AP$11:$AP$66,0),COUNTIF($AT$10:$AV$10,"&lt;"&amp;AD2051)+1)</f>
        <v>8.0000000000000004E-4</v>
      </c>
      <c r="AF2051" s="111">
        <f t="shared" si="480"/>
        <v>3.8788312163512968</v>
      </c>
      <c r="AG2051" s="121">
        <f t="array" ref="AG2051">INDEX($AW$11:$BA$66,MATCH($C2051&amp;$G2051,$AO$11:$AO$66&amp;$AP$11:$AP$66,0),COUNTIF($AW$10:$BA$10,"&lt;"&amp;AD2051)+1)</f>
        <v>2.5000000000000001E-4</v>
      </c>
    </row>
    <row r="2052" spans="2:33" ht="12.75" customHeight="1" x14ac:dyDescent="0.3">
      <c r="B2052" s="81" t="str">
        <f t="shared" si="467"/>
        <v>4-6 UN</v>
      </c>
      <c r="C2052" s="71" t="s">
        <v>498</v>
      </c>
      <c r="D2052" s="71"/>
      <c r="E2052" s="79" t="s">
        <v>604</v>
      </c>
      <c r="F2052" s="82" t="s">
        <v>710</v>
      </c>
      <c r="G2052" s="58">
        <v>6</v>
      </c>
      <c r="H2052" s="71" t="s">
        <v>521</v>
      </c>
      <c r="I2052" s="71" t="s">
        <v>661</v>
      </c>
      <c r="J2052" s="71" t="s">
        <v>588</v>
      </c>
      <c r="K2052" s="71" t="s">
        <v>600</v>
      </c>
      <c r="L2052" s="85">
        <f t="shared" si="468"/>
        <v>101.6</v>
      </c>
      <c r="M2052" s="85">
        <f t="shared" si="469"/>
        <v>4.2332999999999998</v>
      </c>
      <c r="N2052" s="71">
        <v>60</v>
      </c>
      <c r="O2052" s="100">
        <f t="shared" si="470"/>
        <v>100.49509999999999</v>
      </c>
      <c r="P2052" s="85">
        <f t="shared" si="471"/>
        <v>0</v>
      </c>
      <c r="Q2052" s="58">
        <f t="shared" si="472"/>
        <v>20.3</v>
      </c>
      <c r="R2052" s="100">
        <f t="shared" si="473"/>
        <v>98.662000000000006</v>
      </c>
      <c r="S2052" s="85">
        <f t="shared" si="474"/>
        <v>0</v>
      </c>
      <c r="T2052" s="58">
        <f t="shared" si="475"/>
        <v>6.4</v>
      </c>
      <c r="U2052" s="58">
        <f t="shared" si="476"/>
        <v>7.6</v>
      </c>
      <c r="V2052" s="58">
        <f t="array" ref="V2052">INDEX(AS$11:AS$66,MATCH(C2052&amp;G2052,AO$11:AO$66&amp;AP$11:AP$66,0),0)</f>
        <v>5</v>
      </c>
      <c r="X2052" s="120">
        <f t="shared" si="477"/>
        <v>0.16666666666666666</v>
      </c>
      <c r="Y2052" s="61">
        <f t="array" ref="Y2052">INDEX($AQ$11:$AR$66,MATCH($C2052&amp;$G2052,$AO$11:$AO$66&amp;$AP$11:$AP$66,0),COUNTIF($AQ$10:$AR$10,"&lt;"&amp;Z2052)+1)</f>
        <v>2.9999999999999997E-4</v>
      </c>
      <c r="Z2052" s="61">
        <f t="shared" ref="Z2052" si="503">INDEX(AJ$11:AJ$92,MATCH(F2052,AI$11:AI$92,0))</f>
        <v>4</v>
      </c>
      <c r="AA2052" s="61">
        <f t="array" ref="AA2052">INDEX($AT$11:$AV$66,MATCH($C2052&amp;$G2052,$AO$11:$AO$66&amp;$AP$11:$AP$66,0),COUNTIF($AT$10:$AV$10,"&lt;"&amp;Z2052)+1)</f>
        <v>8.0000000000000004E-4</v>
      </c>
      <c r="AB2052" s="111">
        <f t="shared" si="479"/>
        <v>3.8917468245269453</v>
      </c>
      <c r="AC2052" s="121">
        <f t="array" ref="AC2052">INDEX($AW$11:$BA$66,MATCH($C2052&amp;$G2052,$AO$11:$AO$66&amp;$AP$11:$AP$66,0),COUNTIF($AW$10:$BA$10,"&lt;"&amp;Z2052)+1)</f>
        <v>2.5000000000000001E-4</v>
      </c>
      <c r="AD2052" s="62">
        <v>3.9565000000000001</v>
      </c>
      <c r="AE2052" s="61">
        <f t="array" ref="AE2052">INDEX($AT$11:$AV$66,MATCH($C2052&amp;$G2052,$AO$11:$AO$66&amp;$AP$11:$AP$66,0),COUNTIF($AT$10:$AV$10,"&lt;"&amp;AD2052)+1)</f>
        <v>8.0000000000000004E-4</v>
      </c>
      <c r="AF2052" s="111">
        <f t="shared" si="480"/>
        <v>3.8843312163512969</v>
      </c>
      <c r="AG2052" s="121">
        <f t="array" ref="AG2052">INDEX($AW$11:$BA$66,MATCH($C2052&amp;$G2052,$AO$11:$AO$66&amp;$AP$11:$AP$66,0),COUNTIF($AW$10:$BA$10,"&lt;"&amp;AD2052)+1)</f>
        <v>2.5000000000000001E-4</v>
      </c>
    </row>
    <row r="2053" spans="2:33" ht="12.75" customHeight="1" x14ac:dyDescent="0.3">
      <c r="B2053" s="81" t="str">
        <f t="shared" si="467"/>
        <v>4-8 UN</v>
      </c>
      <c r="C2053" s="71" t="s">
        <v>498</v>
      </c>
      <c r="D2053" s="71"/>
      <c r="E2053" s="79" t="s">
        <v>604</v>
      </c>
      <c r="F2053" s="82" t="s">
        <v>710</v>
      </c>
      <c r="G2053" s="58">
        <v>8</v>
      </c>
      <c r="H2053" s="71" t="s">
        <v>521</v>
      </c>
      <c r="I2053" s="71" t="s">
        <v>660</v>
      </c>
      <c r="J2053" s="71" t="s">
        <v>588</v>
      </c>
      <c r="K2053" s="71" t="s">
        <v>600</v>
      </c>
      <c r="L2053" s="85">
        <f t="shared" si="468"/>
        <v>101.5314</v>
      </c>
      <c r="M2053" s="85">
        <f t="shared" si="469"/>
        <v>3.1749999999999998</v>
      </c>
      <c r="N2053" s="71">
        <v>60</v>
      </c>
      <c r="O2053" s="100">
        <f t="shared" si="470"/>
        <v>100.61190000000001</v>
      </c>
      <c r="P2053" s="85">
        <f t="shared" si="471"/>
        <v>0</v>
      </c>
      <c r="Q2053" s="58">
        <f t="shared" si="472"/>
        <v>17.8</v>
      </c>
      <c r="R2053" s="100">
        <f t="shared" si="473"/>
        <v>99.237099999999998</v>
      </c>
      <c r="S2053" s="85">
        <f t="shared" si="474"/>
        <v>0</v>
      </c>
      <c r="T2053" s="58">
        <f t="shared" si="475"/>
        <v>6.4</v>
      </c>
      <c r="U2053" s="58">
        <f t="shared" si="476"/>
        <v>6.4</v>
      </c>
      <c r="V2053" s="58">
        <f t="array" ref="V2053">INDEX(AS$11:AS$66,MATCH(C2053&amp;G2053,AO$11:AO$66&amp;AP$11:AP$66,0),0)</f>
        <v>5</v>
      </c>
      <c r="X2053" s="120">
        <f t="shared" si="477"/>
        <v>0.125</v>
      </c>
      <c r="Y2053" s="61">
        <f t="array" ref="Y2053">INDEX($AQ$11:$AR$66,MATCH($C2053&amp;$G2053,$AO$11:$AO$66&amp;$AP$11:$AP$66,0),COUNTIF($AQ$10:$AR$10,"&lt;"&amp;Z2053)+1)</f>
        <v>2.5000000000000001E-4</v>
      </c>
      <c r="Z2053" s="123">
        <v>3.9973000000000001</v>
      </c>
      <c r="AA2053" s="61">
        <f t="array" ref="AA2053">INDEX($AT$11:$AV$66,MATCH($C2053&amp;$G2053,$AO$11:$AO$66&amp;$AP$11:$AP$66,0),COUNTIF($AT$10:$AV$10,"&lt;"&amp;Z2053)+1)</f>
        <v>6.9999999999999999E-4</v>
      </c>
      <c r="AB2053" s="111">
        <f t="shared" si="479"/>
        <v>3.9161101183952089</v>
      </c>
      <c r="AC2053" s="121">
        <f t="array" ref="AC2053">INDEX($AW$11:$BA$66,MATCH($C2053&amp;$G2053,$AO$11:$AO$66&amp;$AP$11:$AP$66,0),COUNTIF($AW$10:$BA$10,"&lt;"&amp;Z2053)+1)</f>
        <v>2.5000000000000001E-4</v>
      </c>
      <c r="AD2053" s="62">
        <v>3.9611000000000001</v>
      </c>
      <c r="AE2053" s="61">
        <f t="array" ref="AE2053">INDEX($AT$11:$AV$66,MATCH($C2053&amp;$G2053,$AO$11:$AO$66&amp;$AP$11:$AP$66,0),COUNTIF($AT$10:$AV$10,"&lt;"&amp;AD2053)+1)</f>
        <v>6.9999999999999999E-4</v>
      </c>
      <c r="AF2053" s="111">
        <f t="shared" si="480"/>
        <v>3.9069734122634725</v>
      </c>
      <c r="AG2053" s="121">
        <f t="array" ref="AG2053">INDEX($AW$11:$BA$66,MATCH($C2053&amp;$G2053,$AO$11:$AO$66&amp;$AP$11:$AP$66,0),COUNTIF($AW$10:$BA$10,"&lt;"&amp;AD2053)+1)</f>
        <v>2.5000000000000001E-4</v>
      </c>
    </row>
    <row r="2054" spans="2:33" ht="12.75" customHeight="1" x14ac:dyDescent="0.3">
      <c r="B2054" s="81" t="str">
        <f t="shared" si="467"/>
        <v>4-8 UN</v>
      </c>
      <c r="C2054" s="71" t="s">
        <v>498</v>
      </c>
      <c r="D2054" s="71"/>
      <c r="E2054" s="79" t="s">
        <v>604</v>
      </c>
      <c r="F2054" s="82" t="s">
        <v>710</v>
      </c>
      <c r="G2054" s="58">
        <v>8</v>
      </c>
      <c r="H2054" s="71" t="s">
        <v>521</v>
      </c>
      <c r="I2054" s="71" t="s">
        <v>661</v>
      </c>
      <c r="J2054" s="71" t="s">
        <v>588</v>
      </c>
      <c r="K2054" s="71" t="s">
        <v>600</v>
      </c>
      <c r="L2054" s="85">
        <f t="shared" si="468"/>
        <v>101.6</v>
      </c>
      <c r="M2054" s="85">
        <f t="shared" si="469"/>
        <v>3.1749999999999998</v>
      </c>
      <c r="N2054" s="71">
        <v>60</v>
      </c>
      <c r="O2054" s="100">
        <f t="shared" si="470"/>
        <v>100.7389</v>
      </c>
      <c r="P2054" s="85">
        <f t="shared" si="471"/>
        <v>0</v>
      </c>
      <c r="Q2054" s="58">
        <f t="shared" si="472"/>
        <v>17.8</v>
      </c>
      <c r="R2054" s="100">
        <f t="shared" si="473"/>
        <v>99.364099999999993</v>
      </c>
      <c r="S2054" s="85">
        <f t="shared" si="474"/>
        <v>0</v>
      </c>
      <c r="T2054" s="58">
        <f t="shared" si="475"/>
        <v>6.4</v>
      </c>
      <c r="U2054" s="58">
        <f t="shared" si="476"/>
        <v>6.4</v>
      </c>
      <c r="V2054" s="58">
        <f t="array" ref="V2054">INDEX(AS$11:AS$66,MATCH(C2054&amp;G2054,AO$11:AO$66&amp;AP$11:AP$66,0),0)</f>
        <v>5</v>
      </c>
      <c r="X2054" s="120">
        <f t="shared" si="477"/>
        <v>0.125</v>
      </c>
      <c r="Y2054" s="61">
        <f t="array" ref="Y2054">INDEX($AQ$11:$AR$66,MATCH($C2054&amp;$G2054,$AO$11:$AO$66&amp;$AP$11:$AP$66,0),COUNTIF($AQ$10:$AR$10,"&lt;"&amp;Z2054)+1)</f>
        <v>2.5000000000000001E-4</v>
      </c>
      <c r="Z2054" s="61">
        <f t="shared" ref="Z2054" si="504">INDEX(AJ$11:AJ$92,MATCH(F2054,AI$11:AI$92,0))</f>
        <v>4</v>
      </c>
      <c r="AA2054" s="61">
        <f t="array" ref="AA2054">INDEX($AT$11:$AV$66,MATCH($C2054&amp;$G2054,$AO$11:$AO$66&amp;$AP$11:$AP$66,0),COUNTIF($AT$10:$AV$10,"&lt;"&amp;Z2054)+1)</f>
        <v>6.9999999999999999E-4</v>
      </c>
      <c r="AB2054" s="111">
        <f t="shared" si="479"/>
        <v>3.9188101183952089</v>
      </c>
      <c r="AC2054" s="121">
        <f t="array" ref="AC2054">INDEX($AW$11:$BA$66,MATCH($C2054&amp;$G2054,$AO$11:$AO$66&amp;$AP$11:$AP$66,0),COUNTIF($AW$10:$BA$10,"&lt;"&amp;Z2054)+1)</f>
        <v>2.5000000000000001E-4</v>
      </c>
      <c r="AD2054" s="62">
        <v>3.9661</v>
      </c>
      <c r="AE2054" s="61">
        <f t="array" ref="AE2054">INDEX($AT$11:$AV$66,MATCH($C2054&amp;$G2054,$AO$11:$AO$66&amp;$AP$11:$AP$66,0),COUNTIF($AT$10:$AV$10,"&lt;"&amp;AD2054)+1)</f>
        <v>6.9999999999999999E-4</v>
      </c>
      <c r="AF2054" s="111">
        <f t="shared" si="480"/>
        <v>3.9119734122634724</v>
      </c>
      <c r="AG2054" s="121">
        <f t="array" ref="AG2054">INDEX($AW$11:$BA$66,MATCH($C2054&amp;$G2054,$AO$11:$AO$66&amp;$AP$11:$AP$66,0),COUNTIF($AW$10:$BA$10,"&lt;"&amp;AD2054)+1)</f>
        <v>2.5000000000000001E-4</v>
      </c>
    </row>
    <row r="2055" spans="2:33" ht="12.75" customHeight="1" x14ac:dyDescent="0.3">
      <c r="B2055" s="81" t="str">
        <f t="shared" si="467"/>
        <v>4-12 UN</v>
      </c>
      <c r="C2055" s="71" t="s">
        <v>498</v>
      </c>
      <c r="D2055" s="71"/>
      <c r="E2055" s="79" t="s">
        <v>604</v>
      </c>
      <c r="F2055" s="82" t="s">
        <v>710</v>
      </c>
      <c r="G2055" s="58">
        <v>12</v>
      </c>
      <c r="H2055" s="71" t="s">
        <v>521</v>
      </c>
      <c r="I2055" s="71" t="s">
        <v>660</v>
      </c>
      <c r="J2055" s="71" t="s">
        <v>588</v>
      </c>
      <c r="K2055" s="71" t="s">
        <v>600</v>
      </c>
      <c r="L2055" s="85">
        <f t="shared" si="468"/>
        <v>101.5492</v>
      </c>
      <c r="M2055" s="85">
        <f t="shared" si="469"/>
        <v>2.1166999999999998</v>
      </c>
      <c r="N2055" s="71">
        <v>60</v>
      </c>
      <c r="O2055" s="100">
        <f t="shared" si="470"/>
        <v>100.9269</v>
      </c>
      <c r="P2055" s="85">
        <f t="shared" si="471"/>
        <v>0</v>
      </c>
      <c r="Q2055" s="58">
        <f t="shared" si="472"/>
        <v>15.2</v>
      </c>
      <c r="R2055" s="100">
        <f t="shared" si="473"/>
        <v>100.0104</v>
      </c>
      <c r="S2055" s="85">
        <f t="shared" si="474"/>
        <v>0</v>
      </c>
      <c r="T2055" s="58">
        <f t="shared" si="475"/>
        <v>6.4</v>
      </c>
      <c r="U2055" s="58">
        <f t="shared" si="476"/>
        <v>5.0999999999999996</v>
      </c>
      <c r="V2055" s="58">
        <f t="array" ref="V2055">INDEX(AS$11:AS$66,MATCH(C2055&amp;G2055,AO$11:AO$66&amp;AP$11:AP$66,0),0)</f>
        <v>6</v>
      </c>
      <c r="X2055" s="120">
        <f t="shared" si="477"/>
        <v>8.3333333333333329E-2</v>
      </c>
      <c r="Y2055" s="61">
        <f t="array" ref="Y2055">INDEX($AQ$11:$AR$66,MATCH($C2055&amp;$G2055,$AO$11:$AO$66&amp;$AP$11:$AP$66,0),COUNTIF($AQ$10:$AR$10,"&lt;"&amp;Z2055)+1)</f>
        <v>2.0000000000000001E-4</v>
      </c>
      <c r="Z2055" s="123">
        <v>3.9980000000000002</v>
      </c>
      <c r="AA2055" s="61">
        <f t="array" ref="AA2055">INDEX($AT$11:$AV$66,MATCH($C2055&amp;$G2055,$AO$11:$AO$66&amp;$AP$11:$AP$66,0),COUNTIF($AT$10:$AV$10,"&lt;"&amp;Z2055)+1)</f>
        <v>5.9999999999999995E-4</v>
      </c>
      <c r="AB2055" s="111">
        <f t="shared" si="479"/>
        <v>3.9438734122634727</v>
      </c>
      <c r="AC2055" s="121">
        <f t="array" ref="AC2055">INDEX($AW$11:$BA$66,MATCH($C2055&amp;$G2055,$AO$11:$AO$66&amp;$AP$11:$AP$66,0),COUNTIF($AW$10:$BA$10,"&lt;"&amp;Z2055)+1)</f>
        <v>2.5000000000000001E-4</v>
      </c>
      <c r="AD2055" s="62">
        <v>3.9735</v>
      </c>
      <c r="AE2055" s="61">
        <f t="array" ref="AE2055">INDEX($AT$11:$AV$66,MATCH($C2055&amp;$G2055,$AO$11:$AO$66&amp;$AP$11:$AP$66,0),COUNTIF($AT$10:$AV$10,"&lt;"&amp;AD2055)+1)</f>
        <v>5.9999999999999995E-4</v>
      </c>
      <c r="AF2055" s="111">
        <f t="shared" si="480"/>
        <v>3.9374156081756486</v>
      </c>
      <c r="AG2055" s="121">
        <f t="array" ref="AG2055">INDEX($AW$11:$BA$66,MATCH($C2055&amp;$G2055,$AO$11:$AO$66&amp;$AP$11:$AP$66,0),COUNTIF($AW$10:$BA$10,"&lt;"&amp;AD2055)+1)</f>
        <v>2.5000000000000001E-4</v>
      </c>
    </row>
    <row r="2056" spans="2:33" ht="12.75" customHeight="1" x14ac:dyDescent="0.3">
      <c r="B2056" s="81" t="str">
        <f t="shared" si="467"/>
        <v>4-12 UN</v>
      </c>
      <c r="C2056" s="71" t="s">
        <v>498</v>
      </c>
      <c r="D2056" s="71"/>
      <c r="E2056" s="79" t="s">
        <v>604</v>
      </c>
      <c r="F2056" s="82" t="s">
        <v>710</v>
      </c>
      <c r="G2056" s="58">
        <v>12</v>
      </c>
      <c r="H2056" s="71" t="s">
        <v>521</v>
      </c>
      <c r="I2056" s="71" t="s">
        <v>661</v>
      </c>
      <c r="J2056" s="71" t="s">
        <v>588</v>
      </c>
      <c r="K2056" s="71" t="s">
        <v>600</v>
      </c>
      <c r="L2056" s="85">
        <f t="shared" si="468"/>
        <v>101.6</v>
      </c>
      <c r="M2056" s="85">
        <f t="shared" si="469"/>
        <v>2.1166999999999998</v>
      </c>
      <c r="N2056" s="71">
        <v>60</v>
      </c>
      <c r="O2056" s="100">
        <f t="shared" si="470"/>
        <v>101.0183</v>
      </c>
      <c r="P2056" s="85">
        <f t="shared" si="471"/>
        <v>0</v>
      </c>
      <c r="Q2056" s="58">
        <f t="shared" si="472"/>
        <v>15.2</v>
      </c>
      <c r="R2056" s="100">
        <f t="shared" si="473"/>
        <v>100.1018</v>
      </c>
      <c r="S2056" s="85">
        <f t="shared" si="474"/>
        <v>0</v>
      </c>
      <c r="T2056" s="58">
        <f t="shared" si="475"/>
        <v>6.4</v>
      </c>
      <c r="U2056" s="58">
        <f t="shared" si="476"/>
        <v>5.0999999999999996</v>
      </c>
      <c r="V2056" s="58">
        <f t="array" ref="V2056">INDEX(AS$11:AS$66,MATCH(C2056&amp;G2056,AO$11:AO$66&amp;AP$11:AP$66,0),0)</f>
        <v>6</v>
      </c>
      <c r="X2056" s="120">
        <f t="shared" si="477"/>
        <v>8.3333333333333329E-2</v>
      </c>
      <c r="Y2056" s="61">
        <f t="array" ref="Y2056">INDEX($AQ$11:$AR$66,MATCH($C2056&amp;$G2056,$AO$11:$AO$66&amp;$AP$11:$AP$66,0),COUNTIF($AQ$10:$AR$10,"&lt;"&amp;Z2056)+1)</f>
        <v>2.0000000000000001E-4</v>
      </c>
      <c r="Z2056" s="61">
        <f t="shared" ref="Z2056" si="505">INDEX(AJ$11:AJ$92,MATCH(F2056,AI$11:AI$92,0))</f>
        <v>4</v>
      </c>
      <c r="AA2056" s="61">
        <f t="array" ref="AA2056">INDEX($AT$11:$AV$66,MATCH($C2056&amp;$G2056,$AO$11:$AO$66&amp;$AP$11:$AP$66,0),COUNTIF($AT$10:$AV$10,"&lt;"&amp;Z2056)+1)</f>
        <v>5.9999999999999995E-4</v>
      </c>
      <c r="AB2056" s="111">
        <f t="shared" si="479"/>
        <v>3.9458734122634724</v>
      </c>
      <c r="AC2056" s="121">
        <f t="array" ref="AC2056">INDEX($AW$11:$BA$66,MATCH($C2056&amp;$G2056,$AO$11:$AO$66&amp;$AP$11:$AP$66,0),COUNTIF($AW$10:$BA$10,"&lt;"&amp;Z2056)+1)</f>
        <v>2.5000000000000001E-4</v>
      </c>
      <c r="AD2056" s="62">
        <v>3.9771000000000001</v>
      </c>
      <c r="AE2056" s="61">
        <f t="array" ref="AE2056">INDEX($AT$11:$AV$66,MATCH($C2056&amp;$G2056,$AO$11:$AO$66&amp;$AP$11:$AP$66,0),COUNTIF($AT$10:$AV$10,"&lt;"&amp;AD2056)+1)</f>
        <v>5.9999999999999995E-4</v>
      </c>
      <c r="AF2056" s="111">
        <f t="shared" si="480"/>
        <v>3.9410156081756487</v>
      </c>
      <c r="AG2056" s="121">
        <f t="array" ref="AG2056">INDEX($AW$11:$BA$66,MATCH($C2056&amp;$G2056,$AO$11:$AO$66&amp;$AP$11:$AP$66,0),COUNTIF($AW$10:$BA$10,"&lt;"&amp;AD2056)+1)</f>
        <v>2.5000000000000001E-4</v>
      </c>
    </row>
    <row r="2057" spans="2:33" ht="12.75" customHeight="1" x14ac:dyDescent="0.3">
      <c r="B2057" s="81" t="str">
        <f t="shared" si="467"/>
        <v>4-16 UN</v>
      </c>
      <c r="C2057" s="71" t="s">
        <v>498</v>
      </c>
      <c r="D2057" s="71"/>
      <c r="E2057" s="79" t="s">
        <v>604</v>
      </c>
      <c r="F2057" s="82" t="s">
        <v>710</v>
      </c>
      <c r="G2057" s="58">
        <v>16</v>
      </c>
      <c r="H2057" s="71" t="s">
        <v>521</v>
      </c>
      <c r="I2057" s="71" t="s">
        <v>660</v>
      </c>
      <c r="J2057" s="71" t="s">
        <v>588</v>
      </c>
      <c r="K2057" s="71" t="s">
        <v>600</v>
      </c>
      <c r="L2057" s="85">
        <f t="shared" si="468"/>
        <v>101.5543</v>
      </c>
      <c r="M2057" s="85">
        <f t="shared" si="469"/>
        <v>1.5874999999999999</v>
      </c>
      <c r="N2057" s="71">
        <v>60</v>
      </c>
      <c r="O2057" s="100">
        <f t="shared" si="470"/>
        <v>101.0615</v>
      </c>
      <c r="P2057" s="85">
        <f t="shared" si="471"/>
        <v>0</v>
      </c>
      <c r="Q2057" s="58">
        <f t="shared" si="472"/>
        <v>15.2</v>
      </c>
      <c r="R2057" s="100">
        <f t="shared" si="473"/>
        <v>100.3741</v>
      </c>
      <c r="S2057" s="85">
        <f t="shared" si="474"/>
        <v>0</v>
      </c>
      <c r="T2057" s="58">
        <f t="shared" si="475"/>
        <v>6.4</v>
      </c>
      <c r="U2057" s="58">
        <f t="shared" si="476"/>
        <v>3.8</v>
      </c>
      <c r="V2057" s="58">
        <f t="array" ref="V2057">INDEX(AS$11:AS$66,MATCH(C2057&amp;G2057,AO$11:AO$66&amp;AP$11:AP$66,0),0)</f>
        <v>8</v>
      </c>
      <c r="X2057" s="120">
        <f t="shared" si="477"/>
        <v>6.25E-2</v>
      </c>
      <c r="Y2057" s="61">
        <f t="array" ref="Y2057">INDEX($AQ$11:$AR$66,MATCH($C2057&amp;$G2057,$AO$11:$AO$66&amp;$AP$11:$AP$66,0),COUNTIF($AQ$10:$AR$10,"&lt;"&amp;Z2057)+1)</f>
        <v>1.4999999999999999E-4</v>
      </c>
      <c r="Z2057" s="123">
        <v>3.9982000000000002</v>
      </c>
      <c r="AA2057" s="61">
        <f t="array" ref="AA2057">INDEX($AT$11:$AV$66,MATCH($C2057&amp;$G2057,$AO$11:$AO$66&amp;$AP$11:$AP$66,0),COUNTIF($AT$10:$AV$10,"&lt;"&amp;Z2057)+1)</f>
        <v>5.9999999999999995E-4</v>
      </c>
      <c r="AB2057" s="111">
        <f t="shared" si="479"/>
        <v>3.9576050591976046</v>
      </c>
      <c r="AC2057" s="121">
        <f t="array" ref="AC2057">INDEX($AW$11:$BA$66,MATCH($C2057&amp;$G2057,$AO$11:$AO$66&amp;$AP$11:$AP$66,0),COUNTIF($AW$10:$BA$10,"&lt;"&amp;Z2057)+1)</f>
        <v>2.5000000000000001E-4</v>
      </c>
      <c r="AD2057" s="62">
        <v>3.9788000000000001</v>
      </c>
      <c r="AE2057" s="61">
        <f t="array" ref="AE2057">INDEX($AT$11:$AV$66,MATCH($C2057&amp;$G2057,$AO$11:$AO$66&amp;$AP$11:$AP$66,0),COUNTIF($AT$10:$AV$10,"&lt;"&amp;AD2057)+1)</f>
        <v>5.9999999999999995E-4</v>
      </c>
      <c r="AF2057" s="111">
        <f t="shared" si="480"/>
        <v>3.9517367061317366</v>
      </c>
      <c r="AG2057" s="121">
        <f t="array" ref="AG2057">INDEX($AW$11:$BA$66,MATCH($C2057&amp;$G2057,$AO$11:$AO$66&amp;$AP$11:$AP$66,0),COUNTIF($AW$10:$BA$10,"&lt;"&amp;AD2057)+1)</f>
        <v>2.5000000000000001E-4</v>
      </c>
    </row>
    <row r="2058" spans="2:33" ht="12.75" customHeight="1" x14ac:dyDescent="0.3">
      <c r="B2058" s="81" t="str">
        <f t="shared" si="467"/>
        <v>4-16 UN</v>
      </c>
      <c r="C2058" s="71" t="s">
        <v>498</v>
      </c>
      <c r="D2058" s="71"/>
      <c r="E2058" s="79" t="s">
        <v>604</v>
      </c>
      <c r="F2058" s="82" t="s">
        <v>710</v>
      </c>
      <c r="G2058" s="58">
        <v>16</v>
      </c>
      <c r="H2058" s="71" t="s">
        <v>521</v>
      </c>
      <c r="I2058" s="71" t="s">
        <v>661</v>
      </c>
      <c r="J2058" s="71" t="s">
        <v>588</v>
      </c>
      <c r="K2058" s="71" t="s">
        <v>600</v>
      </c>
      <c r="L2058" s="85">
        <f t="shared" si="468"/>
        <v>101.6</v>
      </c>
      <c r="M2058" s="85">
        <f t="shared" si="469"/>
        <v>1.5874999999999999</v>
      </c>
      <c r="N2058" s="71">
        <v>60</v>
      </c>
      <c r="O2058" s="100">
        <f t="shared" si="470"/>
        <v>101.14530000000001</v>
      </c>
      <c r="P2058" s="85">
        <f t="shared" si="471"/>
        <v>0</v>
      </c>
      <c r="Q2058" s="58">
        <f t="shared" si="472"/>
        <v>15.2</v>
      </c>
      <c r="R2058" s="100">
        <f t="shared" si="473"/>
        <v>100.4579</v>
      </c>
      <c r="S2058" s="85">
        <f t="shared" si="474"/>
        <v>0</v>
      </c>
      <c r="T2058" s="58">
        <f t="shared" si="475"/>
        <v>6.4</v>
      </c>
      <c r="U2058" s="58">
        <f t="shared" si="476"/>
        <v>3.8</v>
      </c>
      <c r="V2058" s="58">
        <f t="array" ref="V2058">INDEX(AS$11:AS$66,MATCH(C2058&amp;G2058,AO$11:AO$66&amp;AP$11:AP$66,0),0)</f>
        <v>8</v>
      </c>
      <c r="X2058" s="120">
        <f t="shared" si="477"/>
        <v>6.25E-2</v>
      </c>
      <c r="Y2058" s="61">
        <f t="array" ref="Y2058">INDEX($AQ$11:$AR$66,MATCH($C2058&amp;$G2058,$AO$11:$AO$66&amp;$AP$11:$AP$66,0),COUNTIF($AQ$10:$AR$10,"&lt;"&amp;Z2058)+1)</f>
        <v>1.4999999999999999E-4</v>
      </c>
      <c r="Z2058" s="61">
        <f t="shared" ref="Z2058" si="506">INDEX(AJ$11:AJ$92,MATCH(F2058,AI$11:AI$92,0))</f>
        <v>4</v>
      </c>
      <c r="AA2058" s="61">
        <f t="array" ref="AA2058">INDEX($AT$11:$AV$66,MATCH($C2058&amp;$G2058,$AO$11:$AO$66&amp;$AP$11:$AP$66,0),COUNTIF($AT$10:$AV$10,"&lt;"&amp;Z2058)+1)</f>
        <v>5.9999999999999995E-4</v>
      </c>
      <c r="AB2058" s="111">
        <f t="shared" si="479"/>
        <v>3.9594050591976044</v>
      </c>
      <c r="AC2058" s="121">
        <f t="array" ref="AC2058">INDEX($AW$11:$BA$66,MATCH($C2058&amp;$G2058,$AO$11:$AO$66&amp;$AP$11:$AP$66,0),COUNTIF($AW$10:$BA$10,"&lt;"&amp;Z2058)+1)</f>
        <v>2.5000000000000001E-4</v>
      </c>
      <c r="AD2058" s="62">
        <v>3.9821</v>
      </c>
      <c r="AE2058" s="61">
        <f t="array" ref="AE2058">INDEX($AT$11:$AV$66,MATCH($C2058&amp;$G2058,$AO$11:$AO$66&amp;$AP$11:$AP$66,0),COUNTIF($AT$10:$AV$10,"&lt;"&amp;AD2058)+1)</f>
        <v>5.9999999999999995E-4</v>
      </c>
      <c r="AF2058" s="111">
        <f t="shared" si="480"/>
        <v>3.9550367061317364</v>
      </c>
      <c r="AG2058" s="121">
        <f t="array" ref="AG2058">INDEX($AW$11:$BA$66,MATCH($C2058&amp;$G2058,$AO$11:$AO$66&amp;$AP$11:$AP$66,0),COUNTIF($AW$10:$BA$10,"&lt;"&amp;AD2058)+1)</f>
        <v>2.5000000000000001E-4</v>
      </c>
    </row>
    <row r="2059" spans="2:33" ht="12.75" customHeight="1" x14ac:dyDescent="0.3">
      <c r="B2059" s="81" t="str">
        <f t="shared" si="467"/>
        <v>4 1/8-6 UN</v>
      </c>
      <c r="C2059" s="71" t="s">
        <v>498</v>
      </c>
      <c r="D2059" s="71"/>
      <c r="E2059" s="79" t="s">
        <v>604</v>
      </c>
      <c r="F2059" s="82" t="s">
        <v>711</v>
      </c>
      <c r="G2059" s="58">
        <v>6</v>
      </c>
      <c r="H2059" s="71" t="s">
        <v>521</v>
      </c>
      <c r="I2059" s="71" t="s">
        <v>660</v>
      </c>
      <c r="J2059" s="71" t="s">
        <v>588</v>
      </c>
      <c r="K2059" s="71" t="s">
        <v>600</v>
      </c>
      <c r="L2059" s="85">
        <f t="shared" si="468"/>
        <v>104.69880000000001</v>
      </c>
      <c r="M2059" s="85">
        <f t="shared" si="469"/>
        <v>4.2332999999999998</v>
      </c>
      <c r="N2059" s="71">
        <v>60</v>
      </c>
      <c r="O2059" s="100">
        <f t="shared" si="470"/>
        <v>103.5279</v>
      </c>
      <c r="P2059" s="85">
        <f t="shared" si="471"/>
        <v>0</v>
      </c>
      <c r="Q2059" s="58">
        <f t="shared" si="472"/>
        <v>33</v>
      </c>
      <c r="R2059" s="100">
        <f t="shared" si="473"/>
        <v>101.6948</v>
      </c>
      <c r="S2059" s="85">
        <f t="shared" si="474"/>
        <v>0</v>
      </c>
      <c r="T2059" s="58">
        <f t="shared" si="475"/>
        <v>7.6</v>
      </c>
      <c r="U2059" s="58">
        <f t="shared" si="476"/>
        <v>7.6</v>
      </c>
      <c r="V2059" s="58">
        <f t="array" ref="V2059">INDEX(AS$11:AS$66,MATCH(C2059&amp;G2059,AO$11:AO$66&amp;AP$11:AP$66,0),0)</f>
        <v>5</v>
      </c>
      <c r="X2059" s="120">
        <f t="shared" si="477"/>
        <v>0.16666666666666666</v>
      </c>
      <c r="Y2059" s="61">
        <f t="array" ref="Y2059">INDEX($AQ$11:$AR$66,MATCH($C2059&amp;$G2059,$AO$11:$AO$66&amp;$AP$11:$AP$66,0),COUNTIF($AQ$10:$AR$10,"&lt;"&amp;Z2059)+1)</f>
        <v>2.9999999999999997E-4</v>
      </c>
      <c r="Z2059" s="123">
        <v>4.1219999999999999</v>
      </c>
      <c r="AA2059" s="61">
        <f t="array" ref="AA2059">INDEX($AT$11:$AV$66,MATCH($C2059&amp;$G2059,$AO$11:$AO$66&amp;$AP$11:$AP$66,0),COUNTIF($AT$10:$AV$10,"&lt;"&amp;Z2059)+1)</f>
        <v>1.2999999999999999E-3</v>
      </c>
      <c r="AB2059" s="111">
        <f t="shared" si="479"/>
        <v>4.0137468245269448</v>
      </c>
      <c r="AC2059" s="121">
        <f t="array" ref="AC2059">INDEX($AW$11:$BA$66,MATCH($C2059&amp;$G2059,$AO$11:$AO$66&amp;$AP$11:$AP$66,0),COUNTIF($AW$10:$BA$10,"&lt;"&amp;Z2059)+1)</f>
        <v>2.9999999999999997E-4</v>
      </c>
      <c r="AD2059" s="62">
        <v>4.0758999999999999</v>
      </c>
      <c r="AE2059" s="61">
        <f t="array" ref="AE2059">INDEX($AT$11:$AV$66,MATCH($C2059&amp;$G2059,$AO$11:$AO$66&amp;$AP$11:$AP$66,0),COUNTIF($AT$10:$AV$10,"&lt;"&amp;AD2059)+1)</f>
        <v>1.2999999999999999E-3</v>
      </c>
      <c r="AF2059" s="111">
        <f t="shared" si="480"/>
        <v>4.003731216351297</v>
      </c>
      <c r="AG2059" s="121">
        <f t="array" ref="AG2059">INDEX($AW$11:$BA$66,MATCH($C2059&amp;$G2059,$AO$11:$AO$66&amp;$AP$11:$AP$66,0),COUNTIF($AW$10:$BA$10,"&lt;"&amp;AD2059)+1)</f>
        <v>2.9999999999999997E-4</v>
      </c>
    </row>
    <row r="2060" spans="2:33" ht="12.75" customHeight="1" x14ac:dyDescent="0.3">
      <c r="B2060" s="81" t="str">
        <f t="shared" si="467"/>
        <v>4 1/8-6 UN</v>
      </c>
      <c r="C2060" s="71" t="s">
        <v>498</v>
      </c>
      <c r="D2060" s="71"/>
      <c r="E2060" s="79" t="s">
        <v>604</v>
      </c>
      <c r="F2060" s="82" t="s">
        <v>711</v>
      </c>
      <c r="G2060" s="58">
        <v>6</v>
      </c>
      <c r="H2060" s="71" t="s">
        <v>521</v>
      </c>
      <c r="I2060" s="71" t="s">
        <v>661</v>
      </c>
      <c r="J2060" s="71" t="s">
        <v>588</v>
      </c>
      <c r="K2060" s="71" t="s">
        <v>600</v>
      </c>
      <c r="L2060" s="85">
        <f t="shared" si="468"/>
        <v>104.77500000000001</v>
      </c>
      <c r="M2060" s="85">
        <f t="shared" si="469"/>
        <v>4.2332999999999998</v>
      </c>
      <c r="N2060" s="71">
        <v>60</v>
      </c>
      <c r="O2060" s="100">
        <f t="shared" si="470"/>
        <v>103.66759999999999</v>
      </c>
      <c r="P2060" s="85">
        <f t="shared" si="471"/>
        <v>0</v>
      </c>
      <c r="Q2060" s="58">
        <f t="shared" si="472"/>
        <v>33</v>
      </c>
      <c r="R2060" s="100">
        <f t="shared" si="473"/>
        <v>101.83450000000001</v>
      </c>
      <c r="S2060" s="85">
        <f t="shared" si="474"/>
        <v>0</v>
      </c>
      <c r="T2060" s="58">
        <f t="shared" si="475"/>
        <v>7.6</v>
      </c>
      <c r="U2060" s="58">
        <f t="shared" si="476"/>
        <v>7.6</v>
      </c>
      <c r="V2060" s="58">
        <f t="array" ref="V2060">INDEX(AS$11:AS$66,MATCH(C2060&amp;G2060,AO$11:AO$66&amp;AP$11:AP$66,0),0)</f>
        <v>5</v>
      </c>
      <c r="X2060" s="120">
        <f t="shared" si="477"/>
        <v>0.16666666666666666</v>
      </c>
      <c r="Y2060" s="61">
        <f t="array" ref="Y2060">INDEX($AQ$11:$AR$66,MATCH($C2060&amp;$G2060,$AO$11:$AO$66&amp;$AP$11:$AP$66,0),COUNTIF($AQ$10:$AR$10,"&lt;"&amp;Z2060)+1)</f>
        <v>2.9999999999999997E-4</v>
      </c>
      <c r="Z2060" s="61">
        <f t="shared" ref="Z2060" si="507">INDEX(AJ$11:AJ$92,MATCH(F2060,AI$11:AI$92,0))</f>
        <v>4.125</v>
      </c>
      <c r="AA2060" s="61">
        <f t="array" ref="AA2060">INDEX($AT$11:$AV$66,MATCH($C2060&amp;$G2060,$AO$11:$AO$66&amp;$AP$11:$AP$66,0),COUNTIF($AT$10:$AV$10,"&lt;"&amp;Z2060)+1)</f>
        <v>1.2999999999999999E-3</v>
      </c>
      <c r="AB2060" s="111">
        <f t="shared" si="479"/>
        <v>4.0167468245269449</v>
      </c>
      <c r="AC2060" s="121">
        <f t="array" ref="AC2060">INDEX($AW$11:$BA$66,MATCH($C2060&amp;$G2060,$AO$11:$AO$66&amp;$AP$11:$AP$66,0),COUNTIF($AW$10:$BA$10,"&lt;"&amp;Z2060)+1)</f>
        <v>2.9999999999999997E-4</v>
      </c>
      <c r="AD2060" s="62">
        <v>4.0814000000000004</v>
      </c>
      <c r="AE2060" s="61">
        <f t="array" ref="AE2060">INDEX($AT$11:$AV$66,MATCH($C2060&amp;$G2060,$AO$11:$AO$66&amp;$AP$11:$AP$66,0),COUNTIF($AT$10:$AV$10,"&lt;"&amp;AD2060)+1)</f>
        <v>1.2999999999999999E-3</v>
      </c>
      <c r="AF2060" s="111">
        <f t="shared" si="480"/>
        <v>4.0092312163512975</v>
      </c>
      <c r="AG2060" s="121">
        <f t="array" ref="AG2060">INDEX($AW$11:$BA$66,MATCH($C2060&amp;$G2060,$AO$11:$AO$66&amp;$AP$11:$AP$66,0),COUNTIF($AW$10:$BA$10,"&lt;"&amp;AD2060)+1)</f>
        <v>2.9999999999999997E-4</v>
      </c>
    </row>
    <row r="2061" spans="2:33" ht="12.75" customHeight="1" x14ac:dyDescent="0.3">
      <c r="B2061" s="81" t="str">
        <f t="shared" si="467"/>
        <v>4 1/8-12 UN</v>
      </c>
      <c r="C2061" s="71" t="s">
        <v>498</v>
      </c>
      <c r="D2061" s="71"/>
      <c r="E2061" s="79" t="s">
        <v>604</v>
      </c>
      <c r="F2061" s="82" t="s">
        <v>711</v>
      </c>
      <c r="G2061" s="58">
        <v>12</v>
      </c>
      <c r="H2061" s="71" t="s">
        <v>521</v>
      </c>
      <c r="I2061" s="71" t="s">
        <v>660</v>
      </c>
      <c r="J2061" s="71" t="s">
        <v>588</v>
      </c>
      <c r="K2061" s="71" t="s">
        <v>600</v>
      </c>
      <c r="L2061" s="85">
        <f t="shared" si="468"/>
        <v>104.7242</v>
      </c>
      <c r="M2061" s="85">
        <f t="shared" si="469"/>
        <v>2.1166999999999998</v>
      </c>
      <c r="N2061" s="71">
        <v>60</v>
      </c>
      <c r="O2061" s="100">
        <f t="shared" si="470"/>
        <v>104.1019</v>
      </c>
      <c r="P2061" s="85">
        <f t="shared" si="471"/>
        <v>0</v>
      </c>
      <c r="Q2061" s="58">
        <f t="shared" si="472"/>
        <v>22.9</v>
      </c>
      <c r="R2061" s="100">
        <f t="shared" si="473"/>
        <v>103.1854</v>
      </c>
      <c r="S2061" s="85">
        <f t="shared" si="474"/>
        <v>0</v>
      </c>
      <c r="T2061" s="58">
        <f t="shared" si="475"/>
        <v>7.6</v>
      </c>
      <c r="U2061" s="58">
        <f t="shared" si="476"/>
        <v>5.0999999999999996</v>
      </c>
      <c r="V2061" s="58">
        <f t="array" ref="V2061">INDEX(AS$11:AS$66,MATCH(C2061&amp;G2061,AO$11:AO$66&amp;AP$11:AP$66,0),0)</f>
        <v>6</v>
      </c>
      <c r="X2061" s="120">
        <f t="shared" si="477"/>
        <v>8.3333333333333329E-2</v>
      </c>
      <c r="Y2061" s="61">
        <f t="array" ref="Y2061">INDEX($AQ$11:$AR$66,MATCH($C2061&amp;$G2061,$AO$11:$AO$66&amp;$AP$11:$AP$66,0),COUNTIF($AQ$10:$AR$10,"&lt;"&amp;Z2061)+1)</f>
        <v>2.0000000000000001E-4</v>
      </c>
      <c r="Z2061" s="123">
        <v>4.1230000000000002</v>
      </c>
      <c r="AA2061" s="61">
        <f t="array" ref="AA2061">INDEX($AT$11:$AV$66,MATCH($C2061&amp;$G2061,$AO$11:$AO$66&amp;$AP$11:$AP$66,0),COUNTIF($AT$10:$AV$10,"&lt;"&amp;Z2061)+1)</f>
        <v>8.9999999999999998E-4</v>
      </c>
      <c r="AB2061" s="111">
        <f t="shared" si="479"/>
        <v>4.0688734122634731</v>
      </c>
      <c r="AC2061" s="121">
        <f t="array" ref="AC2061">INDEX($AW$11:$BA$66,MATCH($C2061&amp;$G2061,$AO$11:$AO$66&amp;$AP$11:$AP$66,0),COUNTIF($AW$10:$BA$10,"&lt;"&amp;Z2061)+1)</f>
        <v>2.9999999999999997E-4</v>
      </c>
      <c r="AD2061" s="62">
        <v>4.0984999999999996</v>
      </c>
      <c r="AE2061" s="61">
        <f t="array" ref="AE2061">INDEX($AT$11:$AV$66,MATCH($C2061&amp;$G2061,$AO$11:$AO$66&amp;$AP$11:$AP$66,0),COUNTIF($AT$10:$AV$10,"&lt;"&amp;AD2061)+1)</f>
        <v>8.9999999999999998E-4</v>
      </c>
      <c r="AF2061" s="111">
        <f t="shared" si="480"/>
        <v>4.0624156081756482</v>
      </c>
      <c r="AG2061" s="121">
        <f t="array" ref="AG2061">INDEX($AW$11:$BA$66,MATCH($C2061&amp;$G2061,$AO$11:$AO$66&amp;$AP$11:$AP$66,0),COUNTIF($AW$10:$BA$10,"&lt;"&amp;AD2061)+1)</f>
        <v>2.9999999999999997E-4</v>
      </c>
    </row>
    <row r="2062" spans="2:33" ht="12.75" customHeight="1" x14ac:dyDescent="0.3">
      <c r="B2062" s="81" t="str">
        <f t="shared" si="467"/>
        <v>4 1/8-12 UN</v>
      </c>
      <c r="C2062" s="71" t="s">
        <v>498</v>
      </c>
      <c r="D2062" s="71"/>
      <c r="E2062" s="79" t="s">
        <v>604</v>
      </c>
      <c r="F2062" s="82" t="s">
        <v>711</v>
      </c>
      <c r="G2062" s="58">
        <v>12</v>
      </c>
      <c r="H2062" s="71" t="s">
        <v>521</v>
      </c>
      <c r="I2062" s="71" t="s">
        <v>661</v>
      </c>
      <c r="J2062" s="71" t="s">
        <v>588</v>
      </c>
      <c r="K2062" s="71" t="s">
        <v>600</v>
      </c>
      <c r="L2062" s="85">
        <f t="shared" si="468"/>
        <v>104.77500000000001</v>
      </c>
      <c r="M2062" s="85">
        <f t="shared" si="469"/>
        <v>2.1166999999999998</v>
      </c>
      <c r="N2062" s="71">
        <v>60</v>
      </c>
      <c r="O2062" s="100">
        <f t="shared" si="470"/>
        <v>104.19329999999999</v>
      </c>
      <c r="P2062" s="85">
        <f t="shared" si="471"/>
        <v>0</v>
      </c>
      <c r="Q2062" s="58">
        <f t="shared" si="472"/>
        <v>22.9</v>
      </c>
      <c r="R2062" s="100">
        <f t="shared" si="473"/>
        <v>103.27679999999999</v>
      </c>
      <c r="S2062" s="85">
        <f t="shared" si="474"/>
        <v>0</v>
      </c>
      <c r="T2062" s="58">
        <f t="shared" si="475"/>
        <v>7.6</v>
      </c>
      <c r="U2062" s="58">
        <f t="shared" si="476"/>
        <v>5.0999999999999996</v>
      </c>
      <c r="V2062" s="58">
        <f t="array" ref="V2062">INDEX(AS$11:AS$66,MATCH(C2062&amp;G2062,AO$11:AO$66&amp;AP$11:AP$66,0),0)</f>
        <v>6</v>
      </c>
      <c r="X2062" s="120">
        <f t="shared" si="477"/>
        <v>8.3333333333333329E-2</v>
      </c>
      <c r="Y2062" s="61">
        <f t="array" ref="Y2062">INDEX($AQ$11:$AR$66,MATCH($C2062&amp;$G2062,$AO$11:$AO$66&amp;$AP$11:$AP$66,0),COUNTIF($AQ$10:$AR$10,"&lt;"&amp;Z2062)+1)</f>
        <v>2.0000000000000001E-4</v>
      </c>
      <c r="Z2062" s="61">
        <f t="shared" ref="Z2062" si="508">INDEX(AJ$11:AJ$92,MATCH(F2062,AI$11:AI$92,0))</f>
        <v>4.125</v>
      </c>
      <c r="AA2062" s="61">
        <f t="array" ref="AA2062">INDEX($AT$11:$AV$66,MATCH($C2062&amp;$G2062,$AO$11:$AO$66&amp;$AP$11:$AP$66,0),COUNTIF($AT$10:$AV$10,"&lt;"&amp;Z2062)+1)</f>
        <v>8.9999999999999998E-4</v>
      </c>
      <c r="AB2062" s="111">
        <f t="shared" si="479"/>
        <v>4.0708734122634729</v>
      </c>
      <c r="AC2062" s="121">
        <f t="array" ref="AC2062">INDEX($AW$11:$BA$66,MATCH($C2062&amp;$G2062,$AO$11:$AO$66&amp;$AP$11:$AP$66,0),COUNTIF($AW$10:$BA$10,"&lt;"&amp;Z2062)+1)</f>
        <v>2.9999999999999997E-4</v>
      </c>
      <c r="AD2062" s="62">
        <v>4.1021000000000001</v>
      </c>
      <c r="AE2062" s="61">
        <f t="array" ref="AE2062">INDEX($AT$11:$AV$66,MATCH($C2062&amp;$G2062,$AO$11:$AO$66&amp;$AP$11:$AP$66,0),COUNTIF($AT$10:$AV$10,"&lt;"&amp;AD2062)+1)</f>
        <v>8.9999999999999998E-4</v>
      </c>
      <c r="AF2062" s="111">
        <f t="shared" si="480"/>
        <v>4.0660156081756487</v>
      </c>
      <c r="AG2062" s="121">
        <f t="array" ref="AG2062">INDEX($AW$11:$BA$66,MATCH($C2062&amp;$G2062,$AO$11:$AO$66&amp;$AP$11:$AP$66,0),COUNTIF($AW$10:$BA$10,"&lt;"&amp;AD2062)+1)</f>
        <v>2.9999999999999997E-4</v>
      </c>
    </row>
    <row r="2063" spans="2:33" ht="12.75" customHeight="1" x14ac:dyDescent="0.3">
      <c r="B2063" s="81" t="str">
        <f t="shared" si="467"/>
        <v>4 1/8-16 UN</v>
      </c>
      <c r="C2063" s="71" t="s">
        <v>498</v>
      </c>
      <c r="D2063" s="71"/>
      <c r="E2063" s="79" t="s">
        <v>604</v>
      </c>
      <c r="F2063" s="82" t="s">
        <v>711</v>
      </c>
      <c r="G2063" s="58">
        <v>16</v>
      </c>
      <c r="H2063" s="71" t="s">
        <v>521</v>
      </c>
      <c r="I2063" s="71" t="s">
        <v>660</v>
      </c>
      <c r="J2063" s="71" t="s">
        <v>588</v>
      </c>
      <c r="K2063" s="71" t="s">
        <v>600</v>
      </c>
      <c r="L2063" s="85">
        <f t="shared" si="468"/>
        <v>104.72929999999999</v>
      </c>
      <c r="M2063" s="85">
        <f t="shared" si="469"/>
        <v>1.5874999999999999</v>
      </c>
      <c r="N2063" s="71">
        <v>60</v>
      </c>
      <c r="O2063" s="100">
        <f t="shared" si="470"/>
        <v>104.23650000000001</v>
      </c>
      <c r="P2063" s="85">
        <f t="shared" si="471"/>
        <v>0</v>
      </c>
      <c r="Q2063" s="58">
        <f t="shared" si="472"/>
        <v>22.9</v>
      </c>
      <c r="R2063" s="100">
        <f t="shared" si="473"/>
        <v>103.5491</v>
      </c>
      <c r="S2063" s="85">
        <f t="shared" si="474"/>
        <v>0</v>
      </c>
      <c r="T2063" s="58">
        <f t="shared" si="475"/>
        <v>7.6</v>
      </c>
      <c r="U2063" s="58">
        <f t="shared" si="476"/>
        <v>3.8</v>
      </c>
      <c r="V2063" s="58">
        <f t="array" ref="V2063">INDEX(AS$11:AS$66,MATCH(C2063&amp;G2063,AO$11:AO$66&amp;AP$11:AP$66,0),0)</f>
        <v>8</v>
      </c>
      <c r="X2063" s="120">
        <f t="shared" si="477"/>
        <v>6.25E-2</v>
      </c>
      <c r="Y2063" s="61">
        <f t="array" ref="Y2063">INDEX($AQ$11:$AR$66,MATCH($C2063&amp;$G2063,$AO$11:$AO$66&amp;$AP$11:$AP$66,0),COUNTIF($AQ$10:$AR$10,"&lt;"&amp;Z2063)+1)</f>
        <v>1.4999999999999999E-4</v>
      </c>
      <c r="Z2063" s="123">
        <v>4.1231999999999998</v>
      </c>
      <c r="AA2063" s="61">
        <f t="array" ref="AA2063">INDEX($AT$11:$AV$66,MATCH($C2063&amp;$G2063,$AO$11:$AO$66&amp;$AP$11:$AP$66,0),COUNTIF($AT$10:$AV$10,"&lt;"&amp;Z2063)+1)</f>
        <v>8.9999999999999998E-4</v>
      </c>
      <c r="AB2063" s="111">
        <f t="shared" si="479"/>
        <v>4.0826050591976042</v>
      </c>
      <c r="AC2063" s="121">
        <f t="array" ref="AC2063">INDEX($AW$11:$BA$66,MATCH($C2063&amp;$G2063,$AO$11:$AO$66&amp;$AP$11:$AP$66,0),COUNTIF($AW$10:$BA$10,"&lt;"&amp;Z2063)+1)</f>
        <v>2.9999999999999997E-4</v>
      </c>
      <c r="AD2063" s="62">
        <v>4.1037999999999997</v>
      </c>
      <c r="AE2063" s="61">
        <f t="array" ref="AE2063">INDEX($AT$11:$AV$66,MATCH($C2063&amp;$G2063,$AO$11:$AO$66&amp;$AP$11:$AP$66,0),COUNTIF($AT$10:$AV$10,"&lt;"&amp;AD2063)+1)</f>
        <v>8.9999999999999998E-4</v>
      </c>
      <c r="AF2063" s="111">
        <f t="shared" si="480"/>
        <v>4.0767367061317357</v>
      </c>
      <c r="AG2063" s="121">
        <f t="array" ref="AG2063">INDEX($AW$11:$BA$66,MATCH($C2063&amp;$G2063,$AO$11:$AO$66&amp;$AP$11:$AP$66,0),COUNTIF($AW$10:$BA$10,"&lt;"&amp;AD2063)+1)</f>
        <v>2.9999999999999997E-4</v>
      </c>
    </row>
    <row r="2064" spans="2:33" ht="12.75" customHeight="1" x14ac:dyDescent="0.3">
      <c r="B2064" s="81" t="str">
        <f t="shared" si="467"/>
        <v>4 1/8-16 UN</v>
      </c>
      <c r="C2064" s="71" t="s">
        <v>498</v>
      </c>
      <c r="D2064" s="71"/>
      <c r="E2064" s="79" t="s">
        <v>604</v>
      </c>
      <c r="F2064" s="82" t="s">
        <v>711</v>
      </c>
      <c r="G2064" s="58">
        <v>16</v>
      </c>
      <c r="H2064" s="71" t="s">
        <v>521</v>
      </c>
      <c r="I2064" s="71" t="s">
        <v>661</v>
      </c>
      <c r="J2064" s="71" t="s">
        <v>588</v>
      </c>
      <c r="K2064" s="71" t="s">
        <v>600</v>
      </c>
      <c r="L2064" s="85">
        <f t="shared" si="468"/>
        <v>104.77500000000001</v>
      </c>
      <c r="M2064" s="85">
        <f t="shared" si="469"/>
        <v>1.5874999999999999</v>
      </c>
      <c r="N2064" s="71">
        <v>60</v>
      </c>
      <c r="O2064" s="100">
        <f t="shared" si="470"/>
        <v>104.3203</v>
      </c>
      <c r="P2064" s="85">
        <f t="shared" si="471"/>
        <v>0</v>
      </c>
      <c r="Q2064" s="58">
        <f t="shared" si="472"/>
        <v>22.9</v>
      </c>
      <c r="R2064" s="100">
        <f t="shared" si="473"/>
        <v>103.63290000000001</v>
      </c>
      <c r="S2064" s="85">
        <f t="shared" si="474"/>
        <v>0</v>
      </c>
      <c r="T2064" s="58">
        <f t="shared" si="475"/>
        <v>7.6</v>
      </c>
      <c r="U2064" s="58">
        <f t="shared" si="476"/>
        <v>3.8</v>
      </c>
      <c r="V2064" s="58">
        <f t="array" ref="V2064">INDEX(AS$11:AS$66,MATCH(C2064&amp;G2064,AO$11:AO$66&amp;AP$11:AP$66,0),0)</f>
        <v>8</v>
      </c>
      <c r="X2064" s="120">
        <f t="shared" si="477"/>
        <v>6.25E-2</v>
      </c>
      <c r="Y2064" s="61">
        <f t="array" ref="Y2064">INDEX($AQ$11:$AR$66,MATCH($C2064&amp;$G2064,$AO$11:$AO$66&amp;$AP$11:$AP$66,0),COUNTIF($AQ$10:$AR$10,"&lt;"&amp;Z2064)+1)</f>
        <v>1.4999999999999999E-4</v>
      </c>
      <c r="Z2064" s="61">
        <f t="shared" ref="Z2064" si="509">INDEX(AJ$11:AJ$92,MATCH(F2064,AI$11:AI$92,0))</f>
        <v>4.125</v>
      </c>
      <c r="AA2064" s="61">
        <f t="array" ref="AA2064">INDEX($AT$11:$AV$66,MATCH($C2064&amp;$G2064,$AO$11:$AO$66&amp;$AP$11:$AP$66,0),COUNTIF($AT$10:$AV$10,"&lt;"&amp;Z2064)+1)</f>
        <v>8.9999999999999998E-4</v>
      </c>
      <c r="AB2064" s="111">
        <f t="shared" si="479"/>
        <v>4.0844050591976044</v>
      </c>
      <c r="AC2064" s="121">
        <f t="array" ref="AC2064">INDEX($AW$11:$BA$66,MATCH($C2064&amp;$G2064,$AO$11:$AO$66&amp;$AP$11:$AP$66,0),COUNTIF($AW$10:$BA$10,"&lt;"&amp;Z2064)+1)</f>
        <v>2.9999999999999997E-4</v>
      </c>
      <c r="AD2064" s="62">
        <v>4.1071</v>
      </c>
      <c r="AE2064" s="61">
        <f t="array" ref="AE2064">INDEX($AT$11:$AV$66,MATCH($C2064&amp;$G2064,$AO$11:$AO$66&amp;$AP$11:$AP$66,0),COUNTIF($AT$10:$AV$10,"&lt;"&amp;AD2064)+1)</f>
        <v>8.9999999999999998E-4</v>
      </c>
      <c r="AF2064" s="111">
        <f t="shared" si="480"/>
        <v>4.080036706131736</v>
      </c>
      <c r="AG2064" s="121">
        <f t="array" ref="AG2064">INDEX($AW$11:$BA$66,MATCH($C2064&amp;$G2064,$AO$11:$AO$66&amp;$AP$11:$AP$66,0),COUNTIF($AW$10:$BA$10,"&lt;"&amp;AD2064)+1)</f>
        <v>2.9999999999999997E-4</v>
      </c>
    </row>
    <row r="2065" spans="2:33" ht="12.75" customHeight="1" x14ac:dyDescent="0.3">
      <c r="B2065" s="81" t="str">
        <f t="shared" si="467"/>
        <v>4 1/4-4 UN</v>
      </c>
      <c r="C2065" s="71" t="s">
        <v>498</v>
      </c>
      <c r="D2065" s="71"/>
      <c r="E2065" s="79" t="s">
        <v>604</v>
      </c>
      <c r="F2065" s="82" t="s">
        <v>712</v>
      </c>
      <c r="G2065" s="58">
        <v>4</v>
      </c>
      <c r="H2065" s="71" t="s">
        <v>521</v>
      </c>
      <c r="I2065" s="71" t="s">
        <v>660</v>
      </c>
      <c r="J2065" s="71" t="s">
        <v>588</v>
      </c>
      <c r="K2065" s="71" t="s">
        <v>600</v>
      </c>
      <c r="L2065" s="85">
        <f t="shared" si="468"/>
        <v>107.86360000000001</v>
      </c>
      <c r="M2065" s="85">
        <f t="shared" si="469"/>
        <v>6.35</v>
      </c>
      <c r="N2065" s="71">
        <v>60</v>
      </c>
      <c r="O2065" s="100">
        <f t="shared" si="470"/>
        <v>106.1974</v>
      </c>
      <c r="P2065" s="85">
        <f t="shared" si="471"/>
        <v>0</v>
      </c>
      <c r="Q2065" s="58">
        <f t="shared" si="472"/>
        <v>38.1</v>
      </c>
      <c r="R2065" s="100">
        <f t="shared" si="473"/>
        <v>103.4478</v>
      </c>
      <c r="S2065" s="85">
        <f t="shared" si="474"/>
        <v>0</v>
      </c>
      <c r="T2065" s="58">
        <f t="shared" si="475"/>
        <v>7.6</v>
      </c>
      <c r="U2065" s="58">
        <f t="shared" si="476"/>
        <v>7.6</v>
      </c>
      <c r="V2065" s="58">
        <f t="array" ref="V2065">INDEX(AS$11:AS$66,MATCH(C2065&amp;G2065,AO$11:AO$66&amp;AP$11:AP$66,0),0)</f>
        <v>4</v>
      </c>
      <c r="X2065" s="120">
        <f t="shared" si="477"/>
        <v>0.25</v>
      </c>
      <c r="Y2065" s="61">
        <f t="array" ref="Y2065">INDEX($AQ$11:$AR$66,MATCH($C2065&amp;$G2065,$AO$11:$AO$66&amp;$AP$11:$AP$66,0),COUNTIF($AQ$10:$AR$10,"&lt;"&amp;Z2065)+1)</f>
        <v>2.9999999999999997E-4</v>
      </c>
      <c r="Z2065" s="123">
        <v>4.2465999999999999</v>
      </c>
      <c r="AA2065" s="61">
        <f t="array" ref="AA2065">INDEX($AT$11:$AV$66,MATCH($C2065&amp;$G2065,$AO$11:$AO$66&amp;$AP$11:$AP$66,0),COUNTIF($AT$10:$AV$10,"&lt;"&amp;Z2065)+1)</f>
        <v>1.5E-3</v>
      </c>
      <c r="AB2065" s="111">
        <f t="shared" si="479"/>
        <v>4.0842202367904177</v>
      </c>
      <c r="AC2065" s="121">
        <f t="array" ref="AC2065">INDEX($AW$11:$BA$66,MATCH($C2065&amp;$G2065,$AO$11:$AO$66&amp;$AP$11:$AP$66,0),COUNTIF($AW$10:$BA$10,"&lt;"&amp;Z2065)+1)</f>
        <v>2.9999999999999997E-4</v>
      </c>
      <c r="AD2065" s="62">
        <v>4.181</v>
      </c>
      <c r="AE2065" s="61">
        <f t="array" ref="AE2065">INDEX($AT$11:$AV$66,MATCH($C2065&amp;$G2065,$AO$11:$AO$66&amp;$AP$11:$AP$66,0),COUNTIF($AT$10:$AV$10,"&lt;"&amp;AD2065)+1)</f>
        <v>1.5E-3</v>
      </c>
      <c r="AF2065" s="111">
        <f t="shared" si="480"/>
        <v>4.0727468245269449</v>
      </c>
      <c r="AG2065" s="121">
        <f t="array" ref="AG2065">INDEX($AW$11:$BA$66,MATCH($C2065&amp;$G2065,$AO$11:$AO$66&amp;$AP$11:$AP$66,0),COUNTIF($AW$10:$BA$10,"&lt;"&amp;AD2065)+1)</f>
        <v>2.9999999999999997E-4</v>
      </c>
    </row>
    <row r="2066" spans="2:33" ht="12.75" customHeight="1" x14ac:dyDescent="0.3">
      <c r="B2066" s="81" t="str">
        <f t="shared" si="467"/>
        <v>4 1/4-4 UN</v>
      </c>
      <c r="C2066" s="71" t="s">
        <v>498</v>
      </c>
      <c r="D2066" s="71"/>
      <c r="E2066" s="79" t="s">
        <v>604</v>
      </c>
      <c r="F2066" s="82" t="s">
        <v>712</v>
      </c>
      <c r="G2066" s="58">
        <v>4</v>
      </c>
      <c r="H2066" s="71" t="s">
        <v>521</v>
      </c>
      <c r="I2066" s="71" t="s">
        <v>661</v>
      </c>
      <c r="J2066" s="71" t="s">
        <v>588</v>
      </c>
      <c r="K2066" s="71" t="s">
        <v>600</v>
      </c>
      <c r="L2066" s="85">
        <f t="shared" si="468"/>
        <v>107.95</v>
      </c>
      <c r="M2066" s="85">
        <f t="shared" si="469"/>
        <v>6.35</v>
      </c>
      <c r="N2066" s="71">
        <v>60</v>
      </c>
      <c r="O2066" s="100">
        <f t="shared" si="470"/>
        <v>106.3574</v>
      </c>
      <c r="P2066" s="85">
        <f t="shared" si="471"/>
        <v>0</v>
      </c>
      <c r="Q2066" s="58">
        <f t="shared" si="472"/>
        <v>38.1</v>
      </c>
      <c r="R2066" s="100">
        <f t="shared" si="473"/>
        <v>103.6078</v>
      </c>
      <c r="S2066" s="85">
        <f t="shared" si="474"/>
        <v>0</v>
      </c>
      <c r="T2066" s="58">
        <f t="shared" si="475"/>
        <v>7.6</v>
      </c>
      <c r="U2066" s="58">
        <f t="shared" si="476"/>
        <v>7.6</v>
      </c>
      <c r="V2066" s="58">
        <f t="array" ref="V2066">INDEX(AS$11:AS$66,MATCH(C2066&amp;G2066,AO$11:AO$66&amp;AP$11:AP$66,0),0)</f>
        <v>4</v>
      </c>
      <c r="X2066" s="120">
        <f t="shared" si="477"/>
        <v>0.25</v>
      </c>
      <c r="Y2066" s="61">
        <f t="array" ref="Y2066">INDEX($AQ$11:$AR$66,MATCH($C2066&amp;$G2066,$AO$11:$AO$66&amp;$AP$11:$AP$66,0),COUNTIF($AQ$10:$AR$10,"&lt;"&amp;Z2066)+1)</f>
        <v>2.9999999999999997E-4</v>
      </c>
      <c r="Z2066" s="61">
        <f t="shared" ref="Z2066" si="510">INDEX(AJ$11:AJ$92,MATCH(F2066,AI$11:AI$92,0))</f>
        <v>4.25</v>
      </c>
      <c r="AA2066" s="61">
        <f t="array" ref="AA2066">INDEX($AT$11:$AV$66,MATCH($C2066&amp;$G2066,$AO$11:$AO$66&amp;$AP$11:$AP$66,0),COUNTIF($AT$10:$AV$10,"&lt;"&amp;Z2066)+1)</f>
        <v>1.5E-3</v>
      </c>
      <c r="AB2066" s="111">
        <f t="shared" si="479"/>
        <v>4.0876202367904177</v>
      </c>
      <c r="AC2066" s="121">
        <f t="array" ref="AC2066">INDEX($AW$11:$BA$66,MATCH($C2066&amp;$G2066,$AO$11:$AO$66&amp;$AP$11:$AP$66,0),COUNTIF($AW$10:$BA$10,"&lt;"&amp;Z2066)+1)</f>
        <v>2.9999999999999997E-4</v>
      </c>
      <c r="AD2066" s="62">
        <v>4.1872999999999996</v>
      </c>
      <c r="AE2066" s="61">
        <f t="array" ref="AE2066">INDEX($AT$11:$AV$66,MATCH($C2066&amp;$G2066,$AO$11:$AO$66&amp;$AP$11:$AP$66,0),COUNTIF($AT$10:$AV$10,"&lt;"&amp;AD2066)+1)</f>
        <v>1.5E-3</v>
      </c>
      <c r="AF2066" s="111">
        <f t="shared" si="480"/>
        <v>4.0790468245269444</v>
      </c>
      <c r="AG2066" s="121">
        <f t="array" ref="AG2066">INDEX($AW$11:$BA$66,MATCH($C2066&amp;$G2066,$AO$11:$AO$66&amp;$AP$11:$AP$66,0),COUNTIF($AW$10:$BA$10,"&lt;"&amp;AD2066)+1)</f>
        <v>2.9999999999999997E-4</v>
      </c>
    </row>
    <row r="2067" spans="2:33" ht="12.75" customHeight="1" x14ac:dyDescent="0.3">
      <c r="B2067" s="81" t="str">
        <f t="shared" si="467"/>
        <v>4 1/4-6 UN</v>
      </c>
      <c r="C2067" s="71" t="s">
        <v>498</v>
      </c>
      <c r="D2067" s="71"/>
      <c r="E2067" s="79" t="s">
        <v>604</v>
      </c>
      <c r="F2067" s="82" t="s">
        <v>712</v>
      </c>
      <c r="G2067" s="58">
        <v>6</v>
      </c>
      <c r="H2067" s="71" t="s">
        <v>521</v>
      </c>
      <c r="I2067" s="71" t="s">
        <v>660</v>
      </c>
      <c r="J2067" s="71" t="s">
        <v>588</v>
      </c>
      <c r="K2067" s="71" t="s">
        <v>600</v>
      </c>
      <c r="L2067" s="85">
        <f t="shared" si="468"/>
        <v>107.8738</v>
      </c>
      <c r="M2067" s="85">
        <f t="shared" si="469"/>
        <v>4.2332999999999998</v>
      </c>
      <c r="N2067" s="71">
        <v>60</v>
      </c>
      <c r="O2067" s="100">
        <f t="shared" si="470"/>
        <v>106.7003</v>
      </c>
      <c r="P2067" s="85">
        <f t="shared" si="471"/>
        <v>0</v>
      </c>
      <c r="Q2067" s="58">
        <f t="shared" si="472"/>
        <v>33</v>
      </c>
      <c r="R2067" s="100">
        <f t="shared" si="473"/>
        <v>104.8672</v>
      </c>
      <c r="S2067" s="85">
        <f t="shared" si="474"/>
        <v>0</v>
      </c>
      <c r="T2067" s="58">
        <f t="shared" si="475"/>
        <v>7.6</v>
      </c>
      <c r="U2067" s="58">
        <f t="shared" si="476"/>
        <v>7.6</v>
      </c>
      <c r="V2067" s="58">
        <f t="array" ref="V2067">INDEX(AS$11:AS$66,MATCH(C2067&amp;G2067,AO$11:AO$66&amp;AP$11:AP$66,0),0)</f>
        <v>5</v>
      </c>
      <c r="X2067" s="120">
        <f t="shared" si="477"/>
        <v>0.16666666666666666</v>
      </c>
      <c r="Y2067" s="61">
        <f t="array" ref="Y2067">INDEX($AQ$11:$AR$66,MATCH($C2067&amp;$G2067,$AO$11:$AO$66&amp;$AP$11:$AP$66,0),COUNTIF($AQ$10:$AR$10,"&lt;"&amp;Z2067)+1)</f>
        <v>2.9999999999999997E-4</v>
      </c>
      <c r="Z2067" s="123">
        <v>4.2469999999999999</v>
      </c>
      <c r="AA2067" s="61">
        <f t="array" ref="AA2067">INDEX($AT$11:$AV$66,MATCH($C2067&amp;$G2067,$AO$11:$AO$66&amp;$AP$11:$AP$66,0),COUNTIF($AT$10:$AV$10,"&lt;"&amp;Z2067)+1)</f>
        <v>1.2999999999999999E-3</v>
      </c>
      <c r="AB2067" s="111">
        <f t="shared" si="479"/>
        <v>4.1387468245269448</v>
      </c>
      <c r="AC2067" s="121">
        <f t="array" ref="AC2067">INDEX($AW$11:$BA$66,MATCH($C2067&amp;$G2067,$AO$11:$AO$66&amp;$AP$11:$AP$66,0),COUNTIF($AW$10:$BA$10,"&lt;"&amp;Z2067)+1)</f>
        <v>2.9999999999999997E-4</v>
      </c>
      <c r="AD2067" s="62">
        <v>4.2008000000000001</v>
      </c>
      <c r="AE2067" s="61">
        <f t="array" ref="AE2067">INDEX($AT$11:$AV$66,MATCH($C2067&amp;$G2067,$AO$11:$AO$66&amp;$AP$11:$AP$66,0),COUNTIF($AT$10:$AV$10,"&lt;"&amp;AD2067)+1)</f>
        <v>1.2999999999999999E-3</v>
      </c>
      <c r="AF2067" s="111">
        <f t="shared" si="480"/>
        <v>4.1286312163512973</v>
      </c>
      <c r="AG2067" s="121">
        <f t="array" ref="AG2067">INDEX($AW$11:$BA$66,MATCH($C2067&amp;$G2067,$AO$11:$AO$66&amp;$AP$11:$AP$66,0),COUNTIF($AW$10:$BA$10,"&lt;"&amp;AD2067)+1)</f>
        <v>2.9999999999999997E-4</v>
      </c>
    </row>
    <row r="2068" spans="2:33" ht="12.75" customHeight="1" x14ac:dyDescent="0.3">
      <c r="B2068" s="81" t="str">
        <f t="shared" si="467"/>
        <v>4 1/4-6 UN</v>
      </c>
      <c r="C2068" s="71" t="s">
        <v>498</v>
      </c>
      <c r="D2068" s="71"/>
      <c r="E2068" s="79" t="s">
        <v>604</v>
      </c>
      <c r="F2068" s="82" t="s">
        <v>712</v>
      </c>
      <c r="G2068" s="58">
        <v>6</v>
      </c>
      <c r="H2068" s="71" t="s">
        <v>521</v>
      </c>
      <c r="I2068" s="71" t="s">
        <v>661</v>
      </c>
      <c r="J2068" s="71" t="s">
        <v>588</v>
      </c>
      <c r="K2068" s="71" t="s">
        <v>600</v>
      </c>
      <c r="L2068" s="85">
        <f t="shared" si="468"/>
        <v>107.95</v>
      </c>
      <c r="M2068" s="85">
        <f t="shared" si="469"/>
        <v>4.2332999999999998</v>
      </c>
      <c r="N2068" s="71">
        <v>60</v>
      </c>
      <c r="O2068" s="100">
        <f t="shared" si="470"/>
        <v>106.8426</v>
      </c>
      <c r="P2068" s="85">
        <f t="shared" si="471"/>
        <v>0</v>
      </c>
      <c r="Q2068" s="58">
        <f t="shared" si="472"/>
        <v>33</v>
      </c>
      <c r="R2068" s="100">
        <f t="shared" si="473"/>
        <v>105.0095</v>
      </c>
      <c r="S2068" s="85">
        <f t="shared" si="474"/>
        <v>0</v>
      </c>
      <c r="T2068" s="58">
        <f t="shared" si="475"/>
        <v>7.6</v>
      </c>
      <c r="U2068" s="58">
        <f t="shared" si="476"/>
        <v>7.6</v>
      </c>
      <c r="V2068" s="58">
        <f t="array" ref="V2068">INDEX(AS$11:AS$66,MATCH(C2068&amp;G2068,AO$11:AO$66&amp;AP$11:AP$66,0),0)</f>
        <v>5</v>
      </c>
      <c r="X2068" s="120">
        <f t="shared" si="477"/>
        <v>0.16666666666666666</v>
      </c>
      <c r="Y2068" s="61">
        <f t="array" ref="Y2068">INDEX($AQ$11:$AR$66,MATCH($C2068&amp;$G2068,$AO$11:$AO$66&amp;$AP$11:$AP$66,0),COUNTIF($AQ$10:$AR$10,"&lt;"&amp;Z2068)+1)</f>
        <v>2.9999999999999997E-4</v>
      </c>
      <c r="Z2068" s="61">
        <f t="shared" ref="Z2068" si="511">INDEX(AJ$11:AJ$92,MATCH(F2068,AI$11:AI$92,0))</f>
        <v>4.25</v>
      </c>
      <c r="AA2068" s="61">
        <f t="array" ref="AA2068">INDEX($AT$11:$AV$66,MATCH($C2068&amp;$G2068,$AO$11:$AO$66&amp;$AP$11:$AP$66,0),COUNTIF($AT$10:$AV$10,"&lt;"&amp;Z2068)+1)</f>
        <v>1.2999999999999999E-3</v>
      </c>
      <c r="AB2068" s="111">
        <f t="shared" si="479"/>
        <v>4.1417468245269449</v>
      </c>
      <c r="AC2068" s="121">
        <f t="array" ref="AC2068">INDEX($AW$11:$BA$66,MATCH($C2068&amp;$G2068,$AO$11:$AO$66&amp;$AP$11:$AP$66,0),COUNTIF($AW$10:$BA$10,"&lt;"&amp;Z2068)+1)</f>
        <v>2.9999999999999997E-4</v>
      </c>
      <c r="AD2068" s="62">
        <v>4.2064000000000004</v>
      </c>
      <c r="AE2068" s="61">
        <f t="array" ref="AE2068">INDEX($AT$11:$AV$66,MATCH($C2068&amp;$G2068,$AO$11:$AO$66&amp;$AP$11:$AP$66,0),COUNTIF($AT$10:$AV$10,"&lt;"&amp;AD2068)+1)</f>
        <v>1.2999999999999999E-3</v>
      </c>
      <c r="AF2068" s="111">
        <f t="shared" si="480"/>
        <v>4.1342312163512975</v>
      </c>
      <c r="AG2068" s="121">
        <f t="array" ref="AG2068">INDEX($AW$11:$BA$66,MATCH($C2068&amp;$G2068,$AO$11:$AO$66&amp;$AP$11:$AP$66,0),COUNTIF($AW$10:$BA$10,"&lt;"&amp;AD2068)+1)</f>
        <v>2.9999999999999997E-4</v>
      </c>
    </row>
    <row r="2069" spans="2:33" ht="12.75" customHeight="1" x14ac:dyDescent="0.3">
      <c r="B2069" s="81" t="str">
        <f t="shared" si="467"/>
        <v>4 1/4-12 UN</v>
      </c>
      <c r="C2069" s="71" t="s">
        <v>498</v>
      </c>
      <c r="D2069" s="71"/>
      <c r="E2069" s="79" t="s">
        <v>604</v>
      </c>
      <c r="F2069" s="82" t="s">
        <v>712</v>
      </c>
      <c r="G2069" s="58">
        <v>12</v>
      </c>
      <c r="H2069" s="71" t="s">
        <v>521</v>
      </c>
      <c r="I2069" s="71" t="s">
        <v>660</v>
      </c>
      <c r="J2069" s="71" t="s">
        <v>588</v>
      </c>
      <c r="K2069" s="71" t="s">
        <v>600</v>
      </c>
      <c r="L2069" s="85">
        <f t="shared" si="468"/>
        <v>107.89919999999999</v>
      </c>
      <c r="M2069" s="85">
        <f t="shared" si="469"/>
        <v>2.1166999999999998</v>
      </c>
      <c r="N2069" s="71">
        <v>60</v>
      </c>
      <c r="O2069" s="100">
        <f t="shared" si="470"/>
        <v>107.2769</v>
      </c>
      <c r="P2069" s="85">
        <f t="shared" si="471"/>
        <v>0</v>
      </c>
      <c r="Q2069" s="58">
        <f t="shared" si="472"/>
        <v>22.9</v>
      </c>
      <c r="R2069" s="100">
        <f t="shared" si="473"/>
        <v>106.3604</v>
      </c>
      <c r="S2069" s="85">
        <f t="shared" si="474"/>
        <v>0</v>
      </c>
      <c r="T2069" s="58">
        <f t="shared" si="475"/>
        <v>7.6</v>
      </c>
      <c r="U2069" s="58">
        <f t="shared" si="476"/>
        <v>5.0999999999999996</v>
      </c>
      <c r="V2069" s="58">
        <f t="array" ref="V2069">INDEX(AS$11:AS$66,MATCH(C2069&amp;G2069,AO$11:AO$66&amp;AP$11:AP$66,0),0)</f>
        <v>6</v>
      </c>
      <c r="X2069" s="120">
        <f t="shared" si="477"/>
        <v>8.3333333333333329E-2</v>
      </c>
      <c r="Y2069" s="61">
        <f t="array" ref="Y2069">INDEX($AQ$11:$AR$66,MATCH($C2069&amp;$G2069,$AO$11:$AO$66&amp;$AP$11:$AP$66,0),COUNTIF($AQ$10:$AR$10,"&lt;"&amp;Z2069)+1)</f>
        <v>2.0000000000000001E-4</v>
      </c>
      <c r="Z2069" s="123">
        <v>4.2480000000000002</v>
      </c>
      <c r="AA2069" s="61">
        <f t="array" ref="AA2069">INDEX($AT$11:$AV$66,MATCH($C2069&amp;$G2069,$AO$11:$AO$66&amp;$AP$11:$AP$66,0),COUNTIF($AT$10:$AV$10,"&lt;"&amp;Z2069)+1)</f>
        <v>8.9999999999999998E-4</v>
      </c>
      <c r="AB2069" s="111">
        <f t="shared" si="479"/>
        <v>4.1938734122634731</v>
      </c>
      <c r="AC2069" s="121">
        <f t="array" ref="AC2069">INDEX($AW$11:$BA$66,MATCH($C2069&amp;$G2069,$AO$11:$AO$66&amp;$AP$11:$AP$66,0),COUNTIF($AW$10:$BA$10,"&lt;"&amp;Z2069)+1)</f>
        <v>2.9999999999999997E-4</v>
      </c>
      <c r="AD2069" s="62">
        <v>4.2234999999999996</v>
      </c>
      <c r="AE2069" s="61">
        <f t="array" ref="AE2069">INDEX($AT$11:$AV$66,MATCH($C2069&amp;$G2069,$AO$11:$AO$66&amp;$AP$11:$AP$66,0),COUNTIF($AT$10:$AV$10,"&lt;"&amp;AD2069)+1)</f>
        <v>8.9999999999999998E-4</v>
      </c>
      <c r="AF2069" s="111">
        <f t="shared" si="480"/>
        <v>4.1874156081756482</v>
      </c>
      <c r="AG2069" s="121">
        <f t="array" ref="AG2069">INDEX($AW$11:$BA$66,MATCH($C2069&amp;$G2069,$AO$11:$AO$66&amp;$AP$11:$AP$66,0),COUNTIF($AW$10:$BA$10,"&lt;"&amp;AD2069)+1)</f>
        <v>2.9999999999999997E-4</v>
      </c>
    </row>
    <row r="2070" spans="2:33" ht="12.75" customHeight="1" x14ac:dyDescent="0.3">
      <c r="B2070" s="81" t="str">
        <f t="shared" ref="B2070:B2133" si="512">CONCATENATE(F2070,"-",G2070," ",E2070)</f>
        <v>4 1/4-12 UN</v>
      </c>
      <c r="C2070" s="71" t="s">
        <v>498</v>
      </c>
      <c r="D2070" s="71"/>
      <c r="E2070" s="79" t="s">
        <v>604</v>
      </c>
      <c r="F2070" s="82" t="s">
        <v>712</v>
      </c>
      <c r="G2070" s="58">
        <v>12</v>
      </c>
      <c r="H2070" s="71" t="s">
        <v>521</v>
      </c>
      <c r="I2070" s="71" t="s">
        <v>661</v>
      </c>
      <c r="J2070" s="71" t="s">
        <v>588</v>
      </c>
      <c r="K2070" s="71" t="s">
        <v>600</v>
      </c>
      <c r="L2070" s="85">
        <f t="shared" ref="L2070:L2133" si="513">ROUND(Z2070*25.4,4)</f>
        <v>107.95</v>
      </c>
      <c r="M2070" s="85">
        <f t="shared" ref="M2070:M2133" si="514">ROUND(X2070*25.4,4)</f>
        <v>2.1166999999999998</v>
      </c>
      <c r="N2070" s="71">
        <v>60</v>
      </c>
      <c r="O2070" s="100">
        <f t="shared" ref="O2070:O2133" si="515">ROUND(IF(H2070="GO",Z2070,AD2070)*25.4,4)</f>
        <v>107.3683</v>
      </c>
      <c r="P2070" s="85">
        <f t="shared" ref="P2070:P2133" si="516">IF(H2070="GO",IF(AA2070="-",AA2070,ROUND(AA2070*25.4*1000,1)),0)</f>
        <v>0</v>
      </c>
      <c r="Q2070" s="58">
        <f t="shared" ref="Q2070:Q2133" si="517">IF(H2070="NOT GO",IF(AE2070="-",AE2070,ROUND(AE2070*25.4*1000,1)),0)</f>
        <v>22.9</v>
      </c>
      <c r="R2070" s="100">
        <f t="shared" ref="R2070:R2133" si="518">ROUND(IF(H2070="GO",AB2070,AF2070)*25.4,4)</f>
        <v>106.45180000000001</v>
      </c>
      <c r="S2070" s="85">
        <f t="shared" ref="S2070:S2133" si="519">IF(H2070="GO",IF(AC2070="-",AC2070,ROUND(AC2070*25.4*1000,1)),0)</f>
        <v>0</v>
      </c>
      <c r="T2070" s="58">
        <f t="shared" ref="T2070:T2133" si="520">IF(H2070="NOT GO",IF(AG2070="-",AG2070,ROUND(AG2070*25.4*1000,1)),0)</f>
        <v>7.6</v>
      </c>
      <c r="U2070" s="58">
        <f t="shared" ref="U2070:U2133" si="521">IF(Y2070="-",Y2070,ROUND(Y2070*25.4*1000,1))</f>
        <v>5.0999999999999996</v>
      </c>
      <c r="V2070" s="58">
        <f t="array" ref="V2070">INDEX(AS$11:AS$66,MATCH(C2070&amp;G2070,AO$11:AO$66&amp;AP$11:AP$66,0),0)</f>
        <v>6</v>
      </c>
      <c r="X2070" s="120">
        <f t="shared" ref="X2070:X2133" si="522">INDEX(AM$11:AM$38,MATCH(G2070,AL$11:AL$38,0),0)</f>
        <v>8.3333333333333329E-2</v>
      </c>
      <c r="Y2070" s="61">
        <f t="array" ref="Y2070">INDEX($AQ$11:$AR$66,MATCH($C2070&amp;$G2070,$AO$11:$AO$66&amp;$AP$11:$AP$66,0),COUNTIF($AQ$10:$AR$10,"&lt;"&amp;Z2070)+1)</f>
        <v>2.0000000000000001E-4</v>
      </c>
      <c r="Z2070" s="61">
        <f t="shared" ref="Z2070" si="523">INDEX(AJ$11:AJ$92,MATCH(F2070,AI$11:AI$92,0))</f>
        <v>4.25</v>
      </c>
      <c r="AA2070" s="61">
        <f t="array" ref="AA2070">INDEX($AT$11:$AV$66,MATCH($C2070&amp;$G2070,$AO$11:$AO$66&amp;$AP$11:$AP$66,0),COUNTIF($AT$10:$AV$10,"&lt;"&amp;Z2070)+1)</f>
        <v>8.9999999999999998E-4</v>
      </c>
      <c r="AB2070" s="111">
        <f t="shared" ref="AB2070:AB2133" si="524">Z2070-(3/8)*2*(TAN(RADIANS(60))/2)/G2070</f>
        <v>4.1958734122634729</v>
      </c>
      <c r="AC2070" s="121">
        <f t="array" ref="AC2070">INDEX($AW$11:$BA$66,MATCH($C2070&amp;$G2070,$AO$11:$AO$66&amp;$AP$11:$AP$66,0),COUNTIF($AW$10:$BA$10,"&lt;"&amp;Z2070)+1)</f>
        <v>2.9999999999999997E-4</v>
      </c>
      <c r="AD2070" s="62">
        <v>4.2271000000000001</v>
      </c>
      <c r="AE2070" s="61">
        <f t="array" ref="AE2070">INDEX($AT$11:$AV$66,MATCH($C2070&amp;$G2070,$AO$11:$AO$66&amp;$AP$11:$AP$66,0),COUNTIF($AT$10:$AV$10,"&lt;"&amp;AD2070)+1)</f>
        <v>8.9999999999999998E-4</v>
      </c>
      <c r="AF2070" s="111">
        <f t="shared" ref="AF2070:AF2133" si="525">AD2070-(TAN(RADIANS(60))/2)/G2070/4*2</f>
        <v>4.1910156081756487</v>
      </c>
      <c r="AG2070" s="121">
        <f t="array" ref="AG2070">INDEX($AW$11:$BA$66,MATCH($C2070&amp;$G2070,$AO$11:$AO$66&amp;$AP$11:$AP$66,0),COUNTIF($AW$10:$BA$10,"&lt;"&amp;AD2070)+1)</f>
        <v>2.9999999999999997E-4</v>
      </c>
    </row>
    <row r="2071" spans="2:33" ht="12.75" customHeight="1" x14ac:dyDescent="0.3">
      <c r="B2071" s="81" t="str">
        <f t="shared" si="512"/>
        <v>4 1/4-16 UN</v>
      </c>
      <c r="C2071" s="71" t="s">
        <v>498</v>
      </c>
      <c r="D2071" s="71"/>
      <c r="E2071" s="79" t="s">
        <v>604</v>
      </c>
      <c r="F2071" s="82" t="s">
        <v>712</v>
      </c>
      <c r="G2071" s="58">
        <v>16</v>
      </c>
      <c r="H2071" s="71" t="s">
        <v>521</v>
      </c>
      <c r="I2071" s="71" t="s">
        <v>660</v>
      </c>
      <c r="J2071" s="71" t="s">
        <v>588</v>
      </c>
      <c r="K2071" s="71" t="s">
        <v>600</v>
      </c>
      <c r="L2071" s="85">
        <f t="shared" si="513"/>
        <v>107.90430000000001</v>
      </c>
      <c r="M2071" s="85">
        <f t="shared" si="514"/>
        <v>1.5874999999999999</v>
      </c>
      <c r="N2071" s="71">
        <v>60</v>
      </c>
      <c r="O2071" s="100">
        <f t="shared" si="515"/>
        <v>107.4115</v>
      </c>
      <c r="P2071" s="85">
        <f t="shared" si="516"/>
        <v>0</v>
      </c>
      <c r="Q2071" s="58">
        <f t="shared" si="517"/>
        <v>22.9</v>
      </c>
      <c r="R2071" s="100">
        <f t="shared" si="518"/>
        <v>106.72410000000001</v>
      </c>
      <c r="S2071" s="85">
        <f t="shared" si="519"/>
        <v>0</v>
      </c>
      <c r="T2071" s="58">
        <f t="shared" si="520"/>
        <v>7.6</v>
      </c>
      <c r="U2071" s="58">
        <f t="shared" si="521"/>
        <v>3.8</v>
      </c>
      <c r="V2071" s="58">
        <f t="array" ref="V2071">INDEX(AS$11:AS$66,MATCH(C2071&amp;G2071,AO$11:AO$66&amp;AP$11:AP$66,0),0)</f>
        <v>8</v>
      </c>
      <c r="X2071" s="120">
        <f t="shared" si="522"/>
        <v>6.25E-2</v>
      </c>
      <c r="Y2071" s="61">
        <f t="array" ref="Y2071">INDEX($AQ$11:$AR$66,MATCH($C2071&amp;$G2071,$AO$11:$AO$66&amp;$AP$11:$AP$66,0),COUNTIF($AQ$10:$AR$10,"&lt;"&amp;Z2071)+1)</f>
        <v>1.4999999999999999E-4</v>
      </c>
      <c r="Z2071" s="123">
        <v>4.2481999999999998</v>
      </c>
      <c r="AA2071" s="61">
        <f t="array" ref="AA2071">INDEX($AT$11:$AV$66,MATCH($C2071&amp;$G2071,$AO$11:$AO$66&amp;$AP$11:$AP$66,0),COUNTIF($AT$10:$AV$10,"&lt;"&amp;Z2071)+1)</f>
        <v>8.9999999999999998E-4</v>
      </c>
      <c r="AB2071" s="111">
        <f t="shared" si="524"/>
        <v>4.2076050591976042</v>
      </c>
      <c r="AC2071" s="121">
        <f t="array" ref="AC2071">INDEX($AW$11:$BA$66,MATCH($C2071&amp;$G2071,$AO$11:$AO$66&amp;$AP$11:$AP$66,0),COUNTIF($AW$10:$BA$10,"&lt;"&amp;Z2071)+1)</f>
        <v>2.9999999999999997E-4</v>
      </c>
      <c r="AD2071" s="62">
        <v>4.2287999999999997</v>
      </c>
      <c r="AE2071" s="61">
        <f t="array" ref="AE2071">INDEX($AT$11:$AV$66,MATCH($C2071&amp;$G2071,$AO$11:$AO$66&amp;$AP$11:$AP$66,0),COUNTIF($AT$10:$AV$10,"&lt;"&amp;AD2071)+1)</f>
        <v>8.9999999999999998E-4</v>
      </c>
      <c r="AF2071" s="111">
        <f t="shared" si="525"/>
        <v>4.2017367061317357</v>
      </c>
      <c r="AG2071" s="121">
        <f t="array" ref="AG2071">INDEX($AW$11:$BA$66,MATCH($C2071&amp;$G2071,$AO$11:$AO$66&amp;$AP$11:$AP$66,0),COUNTIF($AW$10:$BA$10,"&lt;"&amp;AD2071)+1)</f>
        <v>2.9999999999999997E-4</v>
      </c>
    </row>
    <row r="2072" spans="2:33" ht="12.75" customHeight="1" x14ac:dyDescent="0.3">
      <c r="B2072" s="81" t="str">
        <f t="shared" si="512"/>
        <v>4 1/4-16 UN</v>
      </c>
      <c r="C2072" s="71" t="s">
        <v>498</v>
      </c>
      <c r="D2072" s="71"/>
      <c r="E2072" s="79" t="s">
        <v>604</v>
      </c>
      <c r="F2072" s="82" t="s">
        <v>712</v>
      </c>
      <c r="G2072" s="58">
        <v>16</v>
      </c>
      <c r="H2072" s="71" t="s">
        <v>521</v>
      </c>
      <c r="I2072" s="71" t="s">
        <v>661</v>
      </c>
      <c r="J2072" s="71" t="s">
        <v>588</v>
      </c>
      <c r="K2072" s="71" t="s">
        <v>600</v>
      </c>
      <c r="L2072" s="85">
        <f t="shared" si="513"/>
        <v>107.95</v>
      </c>
      <c r="M2072" s="85">
        <f t="shared" si="514"/>
        <v>1.5874999999999999</v>
      </c>
      <c r="N2072" s="71">
        <v>60</v>
      </c>
      <c r="O2072" s="100">
        <f t="shared" si="515"/>
        <v>107.4953</v>
      </c>
      <c r="P2072" s="85">
        <f t="shared" si="516"/>
        <v>0</v>
      </c>
      <c r="Q2072" s="58">
        <f t="shared" si="517"/>
        <v>22.9</v>
      </c>
      <c r="R2072" s="100">
        <f t="shared" si="518"/>
        <v>106.8079</v>
      </c>
      <c r="S2072" s="85">
        <f t="shared" si="519"/>
        <v>0</v>
      </c>
      <c r="T2072" s="58">
        <f t="shared" si="520"/>
        <v>7.6</v>
      </c>
      <c r="U2072" s="58">
        <f t="shared" si="521"/>
        <v>3.8</v>
      </c>
      <c r="V2072" s="58">
        <f t="array" ref="V2072">INDEX(AS$11:AS$66,MATCH(C2072&amp;G2072,AO$11:AO$66&amp;AP$11:AP$66,0),0)</f>
        <v>8</v>
      </c>
      <c r="X2072" s="120">
        <f t="shared" si="522"/>
        <v>6.25E-2</v>
      </c>
      <c r="Y2072" s="61">
        <f t="array" ref="Y2072">INDEX($AQ$11:$AR$66,MATCH($C2072&amp;$G2072,$AO$11:$AO$66&amp;$AP$11:$AP$66,0),COUNTIF($AQ$10:$AR$10,"&lt;"&amp;Z2072)+1)</f>
        <v>1.4999999999999999E-4</v>
      </c>
      <c r="Z2072" s="61">
        <f t="shared" ref="Z2072" si="526">INDEX(AJ$11:AJ$92,MATCH(F2072,AI$11:AI$92,0))</f>
        <v>4.25</v>
      </c>
      <c r="AA2072" s="61">
        <f t="array" ref="AA2072">INDEX($AT$11:$AV$66,MATCH($C2072&amp;$G2072,$AO$11:$AO$66&amp;$AP$11:$AP$66,0),COUNTIF($AT$10:$AV$10,"&lt;"&amp;Z2072)+1)</f>
        <v>8.9999999999999998E-4</v>
      </c>
      <c r="AB2072" s="111">
        <f t="shared" si="524"/>
        <v>4.2094050591976044</v>
      </c>
      <c r="AC2072" s="121">
        <f t="array" ref="AC2072">INDEX($AW$11:$BA$66,MATCH($C2072&amp;$G2072,$AO$11:$AO$66&amp;$AP$11:$AP$66,0),COUNTIF($AW$10:$BA$10,"&lt;"&amp;Z2072)+1)</f>
        <v>2.9999999999999997E-4</v>
      </c>
      <c r="AD2072" s="62">
        <v>4.2321</v>
      </c>
      <c r="AE2072" s="61">
        <f t="array" ref="AE2072">INDEX($AT$11:$AV$66,MATCH($C2072&amp;$G2072,$AO$11:$AO$66&amp;$AP$11:$AP$66,0),COUNTIF($AT$10:$AV$10,"&lt;"&amp;AD2072)+1)</f>
        <v>8.9999999999999998E-4</v>
      </c>
      <c r="AF2072" s="111">
        <f t="shared" si="525"/>
        <v>4.205036706131736</v>
      </c>
      <c r="AG2072" s="121">
        <f t="array" ref="AG2072">INDEX($AW$11:$BA$66,MATCH($C2072&amp;$G2072,$AO$11:$AO$66&amp;$AP$11:$AP$66,0),COUNTIF($AW$10:$BA$10,"&lt;"&amp;AD2072)+1)</f>
        <v>2.9999999999999997E-4</v>
      </c>
    </row>
    <row r="2073" spans="2:33" ht="12.75" customHeight="1" x14ac:dyDescent="0.3">
      <c r="B2073" s="81" t="str">
        <f t="shared" si="512"/>
        <v>4 3/8-6 UN</v>
      </c>
      <c r="C2073" s="71" t="s">
        <v>498</v>
      </c>
      <c r="D2073" s="71"/>
      <c r="E2073" s="79" t="s">
        <v>604</v>
      </c>
      <c r="F2073" s="82" t="s">
        <v>713</v>
      </c>
      <c r="G2073" s="58">
        <v>6</v>
      </c>
      <c r="H2073" s="71" t="s">
        <v>521</v>
      </c>
      <c r="I2073" s="71" t="s">
        <v>660</v>
      </c>
      <c r="J2073" s="71" t="s">
        <v>588</v>
      </c>
      <c r="K2073" s="71" t="s">
        <v>600</v>
      </c>
      <c r="L2073" s="85">
        <f t="shared" si="513"/>
        <v>111.0488</v>
      </c>
      <c r="M2073" s="85">
        <f t="shared" si="514"/>
        <v>4.2332999999999998</v>
      </c>
      <c r="N2073" s="71">
        <v>60</v>
      </c>
      <c r="O2073" s="100">
        <f t="shared" si="515"/>
        <v>109.8753</v>
      </c>
      <c r="P2073" s="85">
        <f t="shared" si="516"/>
        <v>0</v>
      </c>
      <c r="Q2073" s="58">
        <f t="shared" si="517"/>
        <v>33</v>
      </c>
      <c r="R2073" s="100">
        <f t="shared" si="518"/>
        <v>108.04219999999999</v>
      </c>
      <c r="S2073" s="85">
        <f t="shared" si="519"/>
        <v>0</v>
      </c>
      <c r="T2073" s="58">
        <f t="shared" si="520"/>
        <v>7.6</v>
      </c>
      <c r="U2073" s="58">
        <f t="shared" si="521"/>
        <v>7.6</v>
      </c>
      <c r="V2073" s="58">
        <f t="array" ref="V2073">INDEX(AS$11:AS$66,MATCH(C2073&amp;G2073,AO$11:AO$66&amp;AP$11:AP$66,0),0)</f>
        <v>5</v>
      </c>
      <c r="X2073" s="120">
        <f t="shared" si="522"/>
        <v>0.16666666666666666</v>
      </c>
      <c r="Y2073" s="61">
        <f t="array" ref="Y2073">INDEX($AQ$11:$AR$66,MATCH($C2073&amp;$G2073,$AO$11:$AO$66&amp;$AP$11:$AP$66,0),COUNTIF($AQ$10:$AR$10,"&lt;"&amp;Z2073)+1)</f>
        <v>2.9999999999999997E-4</v>
      </c>
      <c r="Z2073" s="123">
        <v>4.3719999999999999</v>
      </c>
      <c r="AA2073" s="61">
        <f t="array" ref="AA2073">INDEX($AT$11:$AV$66,MATCH($C2073&amp;$G2073,$AO$11:$AO$66&amp;$AP$11:$AP$66,0),COUNTIF($AT$10:$AV$10,"&lt;"&amp;Z2073)+1)</f>
        <v>1.2999999999999999E-3</v>
      </c>
      <c r="AB2073" s="111">
        <f t="shared" si="524"/>
        <v>4.2637468245269448</v>
      </c>
      <c r="AC2073" s="121">
        <f t="array" ref="AC2073">INDEX($AW$11:$BA$66,MATCH($C2073&amp;$G2073,$AO$11:$AO$66&amp;$AP$11:$AP$66,0),COUNTIF($AW$10:$BA$10,"&lt;"&amp;Z2073)+1)</f>
        <v>2.9999999999999997E-4</v>
      </c>
      <c r="AD2073" s="62">
        <v>4.3258000000000001</v>
      </c>
      <c r="AE2073" s="61">
        <f t="array" ref="AE2073">INDEX($AT$11:$AV$66,MATCH($C2073&amp;$G2073,$AO$11:$AO$66&amp;$AP$11:$AP$66,0),COUNTIF($AT$10:$AV$10,"&lt;"&amp;AD2073)+1)</f>
        <v>1.2999999999999999E-3</v>
      </c>
      <c r="AF2073" s="111">
        <f t="shared" si="525"/>
        <v>4.2536312163512973</v>
      </c>
      <c r="AG2073" s="121">
        <f t="array" ref="AG2073">INDEX($AW$11:$BA$66,MATCH($C2073&amp;$G2073,$AO$11:$AO$66&amp;$AP$11:$AP$66,0),COUNTIF($AW$10:$BA$10,"&lt;"&amp;AD2073)+1)</f>
        <v>2.9999999999999997E-4</v>
      </c>
    </row>
    <row r="2074" spans="2:33" ht="12.75" customHeight="1" x14ac:dyDescent="0.3">
      <c r="B2074" s="81" t="str">
        <f t="shared" si="512"/>
        <v>4 3/8-6 UN</v>
      </c>
      <c r="C2074" s="71" t="s">
        <v>498</v>
      </c>
      <c r="D2074" s="71"/>
      <c r="E2074" s="79" t="s">
        <v>604</v>
      </c>
      <c r="F2074" s="82" t="s">
        <v>713</v>
      </c>
      <c r="G2074" s="58">
        <v>6</v>
      </c>
      <c r="H2074" s="71" t="s">
        <v>521</v>
      </c>
      <c r="I2074" s="71" t="s">
        <v>661</v>
      </c>
      <c r="J2074" s="71" t="s">
        <v>588</v>
      </c>
      <c r="K2074" s="71" t="s">
        <v>600</v>
      </c>
      <c r="L2074" s="85">
        <f t="shared" si="513"/>
        <v>111.125</v>
      </c>
      <c r="M2074" s="85">
        <f t="shared" si="514"/>
        <v>4.2332999999999998</v>
      </c>
      <c r="N2074" s="71">
        <v>60</v>
      </c>
      <c r="O2074" s="100">
        <f t="shared" si="515"/>
        <v>110.015</v>
      </c>
      <c r="P2074" s="85">
        <f t="shared" si="516"/>
        <v>0</v>
      </c>
      <c r="Q2074" s="58">
        <f t="shared" si="517"/>
        <v>33</v>
      </c>
      <c r="R2074" s="100">
        <f t="shared" si="518"/>
        <v>108.1819</v>
      </c>
      <c r="S2074" s="85">
        <f t="shared" si="519"/>
        <v>0</v>
      </c>
      <c r="T2074" s="58">
        <f t="shared" si="520"/>
        <v>7.6</v>
      </c>
      <c r="U2074" s="58">
        <f t="shared" si="521"/>
        <v>7.6</v>
      </c>
      <c r="V2074" s="58">
        <f t="array" ref="V2074">INDEX(AS$11:AS$66,MATCH(C2074&amp;G2074,AO$11:AO$66&amp;AP$11:AP$66,0),0)</f>
        <v>5</v>
      </c>
      <c r="X2074" s="120">
        <f t="shared" si="522"/>
        <v>0.16666666666666666</v>
      </c>
      <c r="Y2074" s="61">
        <f t="array" ref="Y2074">INDEX($AQ$11:$AR$66,MATCH($C2074&amp;$G2074,$AO$11:$AO$66&amp;$AP$11:$AP$66,0),COUNTIF($AQ$10:$AR$10,"&lt;"&amp;Z2074)+1)</f>
        <v>2.9999999999999997E-4</v>
      </c>
      <c r="Z2074" s="61">
        <f t="shared" ref="Z2074" si="527">INDEX(AJ$11:AJ$92,MATCH(F2074,AI$11:AI$92,0))</f>
        <v>4.375</v>
      </c>
      <c r="AA2074" s="61">
        <f t="array" ref="AA2074">INDEX($AT$11:$AV$66,MATCH($C2074&amp;$G2074,$AO$11:$AO$66&amp;$AP$11:$AP$66,0),COUNTIF($AT$10:$AV$10,"&lt;"&amp;Z2074)+1)</f>
        <v>1.2999999999999999E-3</v>
      </c>
      <c r="AB2074" s="111">
        <f t="shared" si="524"/>
        <v>4.2667468245269449</v>
      </c>
      <c r="AC2074" s="121">
        <f t="array" ref="AC2074">INDEX($AW$11:$BA$66,MATCH($C2074&amp;$G2074,$AO$11:$AO$66&amp;$AP$11:$AP$66,0),COUNTIF($AW$10:$BA$10,"&lt;"&amp;Z2074)+1)</f>
        <v>2.9999999999999997E-4</v>
      </c>
      <c r="AD2074" s="62">
        <v>4.3312999999999997</v>
      </c>
      <c r="AE2074" s="61">
        <f t="array" ref="AE2074">INDEX($AT$11:$AV$66,MATCH($C2074&amp;$G2074,$AO$11:$AO$66&amp;$AP$11:$AP$66,0),COUNTIF($AT$10:$AV$10,"&lt;"&amp;AD2074)+1)</f>
        <v>1.2999999999999999E-3</v>
      </c>
      <c r="AF2074" s="111">
        <f t="shared" si="525"/>
        <v>4.2591312163512969</v>
      </c>
      <c r="AG2074" s="121">
        <f t="array" ref="AG2074">INDEX($AW$11:$BA$66,MATCH($C2074&amp;$G2074,$AO$11:$AO$66&amp;$AP$11:$AP$66,0),COUNTIF($AW$10:$BA$10,"&lt;"&amp;AD2074)+1)</f>
        <v>2.9999999999999997E-4</v>
      </c>
    </row>
    <row r="2075" spans="2:33" ht="12.75" customHeight="1" x14ac:dyDescent="0.3">
      <c r="B2075" s="81" t="str">
        <f t="shared" si="512"/>
        <v>4 3/8-12 UN</v>
      </c>
      <c r="C2075" s="71" t="s">
        <v>498</v>
      </c>
      <c r="D2075" s="71"/>
      <c r="E2075" s="79" t="s">
        <v>604</v>
      </c>
      <c r="F2075" s="82" t="s">
        <v>713</v>
      </c>
      <c r="G2075" s="58">
        <v>12</v>
      </c>
      <c r="H2075" s="71" t="s">
        <v>521</v>
      </c>
      <c r="I2075" s="71" t="s">
        <v>660</v>
      </c>
      <c r="J2075" s="71" t="s">
        <v>588</v>
      </c>
      <c r="K2075" s="71" t="s">
        <v>600</v>
      </c>
      <c r="L2075" s="85">
        <f t="shared" si="513"/>
        <v>111.0742</v>
      </c>
      <c r="M2075" s="85">
        <f t="shared" si="514"/>
        <v>2.1166999999999998</v>
      </c>
      <c r="N2075" s="71">
        <v>60</v>
      </c>
      <c r="O2075" s="100">
        <f t="shared" si="515"/>
        <v>110.45189999999999</v>
      </c>
      <c r="P2075" s="85">
        <f t="shared" si="516"/>
        <v>0</v>
      </c>
      <c r="Q2075" s="58">
        <f t="shared" si="517"/>
        <v>22.9</v>
      </c>
      <c r="R2075" s="100">
        <f t="shared" si="518"/>
        <v>109.5354</v>
      </c>
      <c r="S2075" s="85">
        <f t="shared" si="519"/>
        <v>0</v>
      </c>
      <c r="T2075" s="58">
        <f t="shared" si="520"/>
        <v>7.6</v>
      </c>
      <c r="U2075" s="58">
        <f t="shared" si="521"/>
        <v>5.0999999999999996</v>
      </c>
      <c r="V2075" s="58">
        <f t="array" ref="V2075">INDEX(AS$11:AS$66,MATCH(C2075&amp;G2075,AO$11:AO$66&amp;AP$11:AP$66,0),0)</f>
        <v>6</v>
      </c>
      <c r="X2075" s="120">
        <f t="shared" si="522"/>
        <v>8.3333333333333329E-2</v>
      </c>
      <c r="Y2075" s="61">
        <f t="array" ref="Y2075">INDEX($AQ$11:$AR$66,MATCH($C2075&amp;$G2075,$AO$11:$AO$66&amp;$AP$11:$AP$66,0),COUNTIF($AQ$10:$AR$10,"&lt;"&amp;Z2075)+1)</f>
        <v>2.0000000000000001E-4</v>
      </c>
      <c r="Z2075" s="123">
        <v>4.3730000000000002</v>
      </c>
      <c r="AA2075" s="61">
        <f t="array" ref="AA2075">INDEX($AT$11:$AV$66,MATCH($C2075&amp;$G2075,$AO$11:$AO$66&amp;$AP$11:$AP$66,0),COUNTIF($AT$10:$AV$10,"&lt;"&amp;Z2075)+1)</f>
        <v>8.9999999999999998E-4</v>
      </c>
      <c r="AB2075" s="111">
        <f t="shared" si="524"/>
        <v>4.3188734122634731</v>
      </c>
      <c r="AC2075" s="121">
        <f t="array" ref="AC2075">INDEX($AW$11:$BA$66,MATCH($C2075&amp;$G2075,$AO$11:$AO$66&amp;$AP$11:$AP$66,0),COUNTIF($AW$10:$BA$10,"&lt;"&amp;Z2075)+1)</f>
        <v>2.9999999999999997E-4</v>
      </c>
      <c r="AD2075" s="62">
        <v>4.3484999999999996</v>
      </c>
      <c r="AE2075" s="61">
        <f t="array" ref="AE2075">INDEX($AT$11:$AV$66,MATCH($C2075&amp;$G2075,$AO$11:$AO$66&amp;$AP$11:$AP$66,0),COUNTIF($AT$10:$AV$10,"&lt;"&amp;AD2075)+1)</f>
        <v>8.9999999999999998E-4</v>
      </c>
      <c r="AF2075" s="111">
        <f t="shared" si="525"/>
        <v>4.3124156081756482</v>
      </c>
      <c r="AG2075" s="121">
        <f t="array" ref="AG2075">INDEX($AW$11:$BA$66,MATCH($C2075&amp;$G2075,$AO$11:$AO$66&amp;$AP$11:$AP$66,0),COUNTIF($AW$10:$BA$10,"&lt;"&amp;AD2075)+1)</f>
        <v>2.9999999999999997E-4</v>
      </c>
    </row>
    <row r="2076" spans="2:33" ht="12.75" customHeight="1" x14ac:dyDescent="0.3">
      <c r="B2076" s="81" t="str">
        <f t="shared" si="512"/>
        <v>4 3/8-12 UN</v>
      </c>
      <c r="C2076" s="71" t="s">
        <v>498</v>
      </c>
      <c r="D2076" s="71"/>
      <c r="E2076" s="79" t="s">
        <v>604</v>
      </c>
      <c r="F2076" s="82" t="s">
        <v>713</v>
      </c>
      <c r="G2076" s="58">
        <v>12</v>
      </c>
      <c r="H2076" s="71" t="s">
        <v>521</v>
      </c>
      <c r="I2076" s="71" t="s">
        <v>661</v>
      </c>
      <c r="J2076" s="71" t="s">
        <v>588</v>
      </c>
      <c r="K2076" s="71" t="s">
        <v>600</v>
      </c>
      <c r="L2076" s="85">
        <f t="shared" si="513"/>
        <v>111.125</v>
      </c>
      <c r="M2076" s="85">
        <f t="shared" si="514"/>
        <v>2.1166999999999998</v>
      </c>
      <c r="N2076" s="71">
        <v>60</v>
      </c>
      <c r="O2076" s="100">
        <f t="shared" si="515"/>
        <v>110.5433</v>
      </c>
      <c r="P2076" s="85">
        <f t="shared" si="516"/>
        <v>0</v>
      </c>
      <c r="Q2076" s="58">
        <f t="shared" si="517"/>
        <v>22.9</v>
      </c>
      <c r="R2076" s="100">
        <f t="shared" si="518"/>
        <v>109.6268</v>
      </c>
      <c r="S2076" s="85">
        <f t="shared" si="519"/>
        <v>0</v>
      </c>
      <c r="T2076" s="58">
        <f t="shared" si="520"/>
        <v>7.6</v>
      </c>
      <c r="U2076" s="58">
        <f t="shared" si="521"/>
        <v>5.0999999999999996</v>
      </c>
      <c r="V2076" s="58">
        <f t="array" ref="V2076">INDEX(AS$11:AS$66,MATCH(C2076&amp;G2076,AO$11:AO$66&amp;AP$11:AP$66,0),0)</f>
        <v>6</v>
      </c>
      <c r="X2076" s="120">
        <f t="shared" si="522"/>
        <v>8.3333333333333329E-2</v>
      </c>
      <c r="Y2076" s="61">
        <f t="array" ref="Y2076">INDEX($AQ$11:$AR$66,MATCH($C2076&amp;$G2076,$AO$11:$AO$66&amp;$AP$11:$AP$66,0),COUNTIF($AQ$10:$AR$10,"&lt;"&amp;Z2076)+1)</f>
        <v>2.0000000000000001E-4</v>
      </c>
      <c r="Z2076" s="61">
        <f t="shared" ref="Z2076" si="528">INDEX(AJ$11:AJ$92,MATCH(F2076,AI$11:AI$92,0))</f>
        <v>4.375</v>
      </c>
      <c r="AA2076" s="61">
        <f t="array" ref="AA2076">INDEX($AT$11:$AV$66,MATCH($C2076&amp;$G2076,$AO$11:$AO$66&amp;$AP$11:$AP$66,0),COUNTIF($AT$10:$AV$10,"&lt;"&amp;Z2076)+1)</f>
        <v>8.9999999999999998E-4</v>
      </c>
      <c r="AB2076" s="111">
        <f t="shared" si="524"/>
        <v>4.3208734122634729</v>
      </c>
      <c r="AC2076" s="121">
        <f t="array" ref="AC2076">INDEX($AW$11:$BA$66,MATCH($C2076&amp;$G2076,$AO$11:$AO$66&amp;$AP$11:$AP$66,0),COUNTIF($AW$10:$BA$10,"&lt;"&amp;Z2076)+1)</f>
        <v>2.9999999999999997E-4</v>
      </c>
      <c r="AD2076" s="62">
        <v>4.3521000000000001</v>
      </c>
      <c r="AE2076" s="61">
        <f t="array" ref="AE2076">INDEX($AT$11:$AV$66,MATCH($C2076&amp;$G2076,$AO$11:$AO$66&amp;$AP$11:$AP$66,0),COUNTIF($AT$10:$AV$10,"&lt;"&amp;AD2076)+1)</f>
        <v>8.9999999999999998E-4</v>
      </c>
      <c r="AF2076" s="111">
        <f t="shared" si="525"/>
        <v>4.3160156081756487</v>
      </c>
      <c r="AG2076" s="121">
        <f t="array" ref="AG2076">INDEX($AW$11:$BA$66,MATCH($C2076&amp;$G2076,$AO$11:$AO$66&amp;$AP$11:$AP$66,0),COUNTIF($AW$10:$BA$10,"&lt;"&amp;AD2076)+1)</f>
        <v>2.9999999999999997E-4</v>
      </c>
    </row>
    <row r="2077" spans="2:33" ht="12.75" customHeight="1" x14ac:dyDescent="0.3">
      <c r="B2077" s="81" t="str">
        <f t="shared" si="512"/>
        <v>4 3/8-16 UN</v>
      </c>
      <c r="C2077" s="71" t="s">
        <v>498</v>
      </c>
      <c r="D2077" s="71"/>
      <c r="E2077" s="79" t="s">
        <v>604</v>
      </c>
      <c r="F2077" s="82" t="s">
        <v>713</v>
      </c>
      <c r="G2077" s="58">
        <v>16</v>
      </c>
      <c r="H2077" s="71" t="s">
        <v>521</v>
      </c>
      <c r="I2077" s="71" t="s">
        <v>660</v>
      </c>
      <c r="J2077" s="71" t="s">
        <v>588</v>
      </c>
      <c r="K2077" s="71" t="s">
        <v>600</v>
      </c>
      <c r="L2077" s="85">
        <f t="shared" si="513"/>
        <v>111.0793</v>
      </c>
      <c r="M2077" s="85">
        <f t="shared" si="514"/>
        <v>1.5874999999999999</v>
      </c>
      <c r="N2077" s="71">
        <v>60</v>
      </c>
      <c r="O2077" s="100">
        <f t="shared" si="515"/>
        <v>110.5865</v>
      </c>
      <c r="P2077" s="85">
        <f t="shared" si="516"/>
        <v>0</v>
      </c>
      <c r="Q2077" s="58">
        <f t="shared" si="517"/>
        <v>22.9</v>
      </c>
      <c r="R2077" s="100">
        <f t="shared" si="518"/>
        <v>109.8991</v>
      </c>
      <c r="S2077" s="85">
        <f t="shared" si="519"/>
        <v>0</v>
      </c>
      <c r="T2077" s="58">
        <f t="shared" si="520"/>
        <v>7.6</v>
      </c>
      <c r="U2077" s="58">
        <f t="shared" si="521"/>
        <v>3.8</v>
      </c>
      <c r="V2077" s="58">
        <f t="array" ref="V2077">INDEX(AS$11:AS$66,MATCH(C2077&amp;G2077,AO$11:AO$66&amp;AP$11:AP$66,0),0)</f>
        <v>8</v>
      </c>
      <c r="X2077" s="120">
        <f t="shared" si="522"/>
        <v>6.25E-2</v>
      </c>
      <c r="Y2077" s="61">
        <f t="array" ref="Y2077">INDEX($AQ$11:$AR$66,MATCH($C2077&amp;$G2077,$AO$11:$AO$66&amp;$AP$11:$AP$66,0),COUNTIF($AQ$10:$AR$10,"&lt;"&amp;Z2077)+1)</f>
        <v>1.4999999999999999E-4</v>
      </c>
      <c r="Z2077" s="123">
        <v>4.3731999999999998</v>
      </c>
      <c r="AA2077" s="61">
        <f t="array" ref="AA2077">INDEX($AT$11:$AV$66,MATCH($C2077&amp;$G2077,$AO$11:$AO$66&amp;$AP$11:$AP$66,0),COUNTIF($AT$10:$AV$10,"&lt;"&amp;Z2077)+1)</f>
        <v>8.9999999999999998E-4</v>
      </c>
      <c r="AB2077" s="111">
        <f t="shared" si="524"/>
        <v>4.3326050591976042</v>
      </c>
      <c r="AC2077" s="121">
        <f t="array" ref="AC2077">INDEX($AW$11:$BA$66,MATCH($C2077&amp;$G2077,$AO$11:$AO$66&amp;$AP$11:$AP$66,0),COUNTIF($AW$10:$BA$10,"&lt;"&amp;Z2077)+1)</f>
        <v>2.9999999999999997E-4</v>
      </c>
      <c r="AD2077" s="62">
        <v>4.3537999999999997</v>
      </c>
      <c r="AE2077" s="61">
        <f t="array" ref="AE2077">INDEX($AT$11:$AV$66,MATCH($C2077&amp;$G2077,$AO$11:$AO$66&amp;$AP$11:$AP$66,0),COUNTIF($AT$10:$AV$10,"&lt;"&amp;AD2077)+1)</f>
        <v>8.9999999999999998E-4</v>
      </c>
      <c r="AF2077" s="111">
        <f t="shared" si="525"/>
        <v>4.3267367061317357</v>
      </c>
      <c r="AG2077" s="121">
        <f t="array" ref="AG2077">INDEX($AW$11:$BA$66,MATCH($C2077&amp;$G2077,$AO$11:$AO$66&amp;$AP$11:$AP$66,0),COUNTIF($AW$10:$BA$10,"&lt;"&amp;AD2077)+1)</f>
        <v>2.9999999999999997E-4</v>
      </c>
    </row>
    <row r="2078" spans="2:33" ht="12.75" customHeight="1" x14ac:dyDescent="0.3">
      <c r="B2078" s="81" t="str">
        <f t="shared" si="512"/>
        <v>4 3/8-16 UN</v>
      </c>
      <c r="C2078" s="71" t="s">
        <v>498</v>
      </c>
      <c r="D2078" s="71"/>
      <c r="E2078" s="79" t="s">
        <v>604</v>
      </c>
      <c r="F2078" s="82" t="s">
        <v>713</v>
      </c>
      <c r="G2078" s="58">
        <v>16</v>
      </c>
      <c r="H2078" s="71" t="s">
        <v>521</v>
      </c>
      <c r="I2078" s="71" t="s">
        <v>661</v>
      </c>
      <c r="J2078" s="71" t="s">
        <v>588</v>
      </c>
      <c r="K2078" s="71" t="s">
        <v>600</v>
      </c>
      <c r="L2078" s="85">
        <f t="shared" si="513"/>
        <v>111.125</v>
      </c>
      <c r="M2078" s="85">
        <f t="shared" si="514"/>
        <v>1.5874999999999999</v>
      </c>
      <c r="N2078" s="71">
        <v>60</v>
      </c>
      <c r="O2078" s="100">
        <f t="shared" si="515"/>
        <v>110.6703</v>
      </c>
      <c r="P2078" s="85">
        <f t="shared" si="516"/>
        <v>0</v>
      </c>
      <c r="Q2078" s="58">
        <f t="shared" si="517"/>
        <v>22.9</v>
      </c>
      <c r="R2078" s="100">
        <f t="shared" si="518"/>
        <v>109.9829</v>
      </c>
      <c r="S2078" s="85">
        <f t="shared" si="519"/>
        <v>0</v>
      </c>
      <c r="T2078" s="58">
        <f t="shared" si="520"/>
        <v>7.6</v>
      </c>
      <c r="U2078" s="58">
        <f t="shared" si="521"/>
        <v>3.8</v>
      </c>
      <c r="V2078" s="58">
        <f t="array" ref="V2078">INDEX(AS$11:AS$66,MATCH(C2078&amp;G2078,AO$11:AO$66&amp;AP$11:AP$66,0),0)</f>
        <v>8</v>
      </c>
      <c r="X2078" s="120">
        <f t="shared" si="522"/>
        <v>6.25E-2</v>
      </c>
      <c r="Y2078" s="61">
        <f t="array" ref="Y2078">INDEX($AQ$11:$AR$66,MATCH($C2078&amp;$G2078,$AO$11:$AO$66&amp;$AP$11:$AP$66,0),COUNTIF($AQ$10:$AR$10,"&lt;"&amp;Z2078)+1)</f>
        <v>1.4999999999999999E-4</v>
      </c>
      <c r="Z2078" s="61">
        <f t="shared" ref="Z2078" si="529">INDEX(AJ$11:AJ$92,MATCH(F2078,AI$11:AI$92,0))</f>
        <v>4.375</v>
      </c>
      <c r="AA2078" s="61">
        <f t="array" ref="AA2078">INDEX($AT$11:$AV$66,MATCH($C2078&amp;$G2078,$AO$11:$AO$66&amp;$AP$11:$AP$66,0),COUNTIF($AT$10:$AV$10,"&lt;"&amp;Z2078)+1)</f>
        <v>8.9999999999999998E-4</v>
      </c>
      <c r="AB2078" s="111">
        <f t="shared" si="524"/>
        <v>4.3344050591976044</v>
      </c>
      <c r="AC2078" s="121">
        <f t="array" ref="AC2078">INDEX($AW$11:$BA$66,MATCH($C2078&amp;$G2078,$AO$11:$AO$66&amp;$AP$11:$AP$66,0),COUNTIF($AW$10:$BA$10,"&lt;"&amp;Z2078)+1)</f>
        <v>2.9999999999999997E-4</v>
      </c>
      <c r="AD2078" s="62">
        <v>4.3571</v>
      </c>
      <c r="AE2078" s="61">
        <f t="array" ref="AE2078">INDEX($AT$11:$AV$66,MATCH($C2078&amp;$G2078,$AO$11:$AO$66&amp;$AP$11:$AP$66,0),COUNTIF($AT$10:$AV$10,"&lt;"&amp;AD2078)+1)</f>
        <v>8.9999999999999998E-4</v>
      </c>
      <c r="AF2078" s="111">
        <f t="shared" si="525"/>
        <v>4.330036706131736</v>
      </c>
      <c r="AG2078" s="121">
        <f t="array" ref="AG2078">INDEX($AW$11:$BA$66,MATCH($C2078&amp;$G2078,$AO$11:$AO$66&amp;$AP$11:$AP$66,0),COUNTIF($AW$10:$BA$10,"&lt;"&amp;AD2078)+1)</f>
        <v>2.9999999999999997E-4</v>
      </c>
    </row>
    <row r="2079" spans="2:33" ht="12.75" customHeight="1" x14ac:dyDescent="0.3">
      <c r="B2079" s="81" t="str">
        <f t="shared" si="512"/>
        <v>4 1/2-4 UN</v>
      </c>
      <c r="C2079" s="71" t="s">
        <v>498</v>
      </c>
      <c r="D2079" s="71"/>
      <c r="E2079" s="79" t="s">
        <v>604</v>
      </c>
      <c r="F2079" s="82" t="s">
        <v>714</v>
      </c>
      <c r="G2079" s="58">
        <v>4</v>
      </c>
      <c r="H2079" s="71" t="s">
        <v>521</v>
      </c>
      <c r="I2079" s="71" t="s">
        <v>660</v>
      </c>
      <c r="J2079" s="71" t="s">
        <v>588</v>
      </c>
      <c r="K2079" s="71" t="s">
        <v>600</v>
      </c>
      <c r="L2079" s="85">
        <f t="shared" si="513"/>
        <v>114.2111</v>
      </c>
      <c r="M2079" s="85">
        <f t="shared" si="514"/>
        <v>6.35</v>
      </c>
      <c r="N2079" s="71">
        <v>60</v>
      </c>
      <c r="O2079" s="100">
        <f t="shared" si="515"/>
        <v>112.5423</v>
      </c>
      <c r="P2079" s="85">
        <f t="shared" si="516"/>
        <v>0</v>
      </c>
      <c r="Q2079" s="58">
        <f t="shared" si="517"/>
        <v>38.1</v>
      </c>
      <c r="R2079" s="100">
        <f t="shared" si="518"/>
        <v>109.7927</v>
      </c>
      <c r="S2079" s="85">
        <f t="shared" si="519"/>
        <v>0</v>
      </c>
      <c r="T2079" s="58">
        <f t="shared" si="520"/>
        <v>7.6</v>
      </c>
      <c r="U2079" s="58">
        <f t="shared" si="521"/>
        <v>7.6</v>
      </c>
      <c r="V2079" s="58">
        <f t="array" ref="V2079">INDEX(AS$11:AS$66,MATCH(C2079&amp;G2079,AO$11:AO$66&amp;AP$11:AP$66,0),0)</f>
        <v>4</v>
      </c>
      <c r="X2079" s="120">
        <f t="shared" si="522"/>
        <v>0.25</v>
      </c>
      <c r="Y2079" s="61">
        <f t="array" ref="Y2079">INDEX($AQ$11:$AR$66,MATCH($C2079&amp;$G2079,$AO$11:$AO$66&amp;$AP$11:$AP$66,0),COUNTIF($AQ$10:$AR$10,"&lt;"&amp;Z2079)+1)</f>
        <v>2.9999999999999997E-4</v>
      </c>
      <c r="Z2079" s="123">
        <v>4.4965000000000002</v>
      </c>
      <c r="AA2079" s="61">
        <f t="array" ref="AA2079">INDEX($AT$11:$AV$66,MATCH($C2079&amp;$G2079,$AO$11:$AO$66&amp;$AP$11:$AP$66,0),COUNTIF($AT$10:$AV$10,"&lt;"&amp;Z2079)+1)</f>
        <v>1.5E-3</v>
      </c>
      <c r="AB2079" s="111">
        <f t="shared" si="524"/>
        <v>4.3341202367904179</v>
      </c>
      <c r="AC2079" s="121">
        <f t="array" ref="AC2079">INDEX($AW$11:$BA$66,MATCH($C2079&amp;$G2079,$AO$11:$AO$66&amp;$AP$11:$AP$66,0),COUNTIF($AW$10:$BA$10,"&lt;"&amp;Z2079)+1)</f>
        <v>2.9999999999999997E-4</v>
      </c>
      <c r="AD2079" s="62">
        <v>4.4307999999999996</v>
      </c>
      <c r="AE2079" s="61">
        <f t="array" ref="AE2079">INDEX($AT$11:$AV$66,MATCH($C2079&amp;$G2079,$AO$11:$AO$66&amp;$AP$11:$AP$66,0),COUNTIF($AT$10:$AV$10,"&lt;"&amp;AD2079)+1)</f>
        <v>1.5E-3</v>
      </c>
      <c r="AF2079" s="111">
        <f t="shared" si="525"/>
        <v>4.3225468245269445</v>
      </c>
      <c r="AG2079" s="121">
        <f t="array" ref="AG2079">INDEX($AW$11:$BA$66,MATCH($C2079&amp;$G2079,$AO$11:$AO$66&amp;$AP$11:$AP$66,0),COUNTIF($AW$10:$BA$10,"&lt;"&amp;AD2079)+1)</f>
        <v>2.9999999999999997E-4</v>
      </c>
    </row>
    <row r="2080" spans="2:33" ht="12.75" customHeight="1" x14ac:dyDescent="0.3">
      <c r="B2080" s="81" t="str">
        <f t="shared" si="512"/>
        <v>4 1/2-4 UN</v>
      </c>
      <c r="C2080" s="71" t="s">
        <v>498</v>
      </c>
      <c r="D2080" s="71"/>
      <c r="E2080" s="79" t="s">
        <v>604</v>
      </c>
      <c r="F2080" s="82" t="s">
        <v>714</v>
      </c>
      <c r="G2080" s="58">
        <v>4</v>
      </c>
      <c r="H2080" s="71" t="s">
        <v>521</v>
      </c>
      <c r="I2080" s="71" t="s">
        <v>661</v>
      </c>
      <c r="J2080" s="71" t="s">
        <v>588</v>
      </c>
      <c r="K2080" s="71" t="s">
        <v>600</v>
      </c>
      <c r="L2080" s="85">
        <f t="shared" si="513"/>
        <v>114.3</v>
      </c>
      <c r="M2080" s="85">
        <f t="shared" si="514"/>
        <v>6.35</v>
      </c>
      <c r="N2080" s="71">
        <v>60</v>
      </c>
      <c r="O2080" s="100">
        <f t="shared" si="515"/>
        <v>112.70489999999999</v>
      </c>
      <c r="P2080" s="85">
        <f t="shared" si="516"/>
        <v>0</v>
      </c>
      <c r="Q2080" s="58">
        <f t="shared" si="517"/>
        <v>38.1</v>
      </c>
      <c r="R2080" s="100">
        <f t="shared" si="518"/>
        <v>109.9552</v>
      </c>
      <c r="S2080" s="85">
        <f t="shared" si="519"/>
        <v>0</v>
      </c>
      <c r="T2080" s="58">
        <f t="shared" si="520"/>
        <v>7.6</v>
      </c>
      <c r="U2080" s="58">
        <f t="shared" si="521"/>
        <v>7.6</v>
      </c>
      <c r="V2080" s="58">
        <f t="array" ref="V2080">INDEX(AS$11:AS$66,MATCH(C2080&amp;G2080,AO$11:AO$66&amp;AP$11:AP$66,0),0)</f>
        <v>4</v>
      </c>
      <c r="X2080" s="120">
        <f t="shared" si="522"/>
        <v>0.25</v>
      </c>
      <c r="Y2080" s="61">
        <f t="array" ref="Y2080">INDEX($AQ$11:$AR$66,MATCH($C2080&amp;$G2080,$AO$11:$AO$66&amp;$AP$11:$AP$66,0),COUNTIF($AQ$10:$AR$10,"&lt;"&amp;Z2080)+1)</f>
        <v>2.9999999999999997E-4</v>
      </c>
      <c r="Z2080" s="61">
        <f t="shared" ref="Z2080" si="530">INDEX(AJ$11:AJ$92,MATCH(F2080,AI$11:AI$92,0))</f>
        <v>4.5</v>
      </c>
      <c r="AA2080" s="61">
        <f t="array" ref="AA2080">INDEX($AT$11:$AV$66,MATCH($C2080&amp;$G2080,$AO$11:$AO$66&amp;$AP$11:$AP$66,0),COUNTIF($AT$10:$AV$10,"&lt;"&amp;Z2080)+1)</f>
        <v>1.5E-3</v>
      </c>
      <c r="AB2080" s="111">
        <f t="shared" si="524"/>
        <v>4.3376202367904177</v>
      </c>
      <c r="AC2080" s="121">
        <f t="array" ref="AC2080">INDEX($AW$11:$BA$66,MATCH($C2080&amp;$G2080,$AO$11:$AO$66&amp;$AP$11:$AP$66,0),COUNTIF($AW$10:$BA$10,"&lt;"&amp;Z2080)+1)</f>
        <v>2.9999999999999997E-4</v>
      </c>
      <c r="AD2080" s="62">
        <v>4.4371999999999998</v>
      </c>
      <c r="AE2080" s="61">
        <f t="array" ref="AE2080">INDEX($AT$11:$AV$66,MATCH($C2080&amp;$G2080,$AO$11:$AO$66&amp;$AP$11:$AP$66,0),COUNTIF($AT$10:$AV$10,"&lt;"&amp;AD2080)+1)</f>
        <v>1.5E-3</v>
      </c>
      <c r="AF2080" s="111">
        <f t="shared" si="525"/>
        <v>4.3289468245269447</v>
      </c>
      <c r="AG2080" s="121">
        <f t="array" ref="AG2080">INDEX($AW$11:$BA$66,MATCH($C2080&amp;$G2080,$AO$11:$AO$66&amp;$AP$11:$AP$66,0),COUNTIF($AW$10:$BA$10,"&lt;"&amp;AD2080)+1)</f>
        <v>2.9999999999999997E-4</v>
      </c>
    </row>
    <row r="2081" spans="2:33" ht="12.75" customHeight="1" x14ac:dyDescent="0.3">
      <c r="B2081" s="81" t="str">
        <f t="shared" si="512"/>
        <v>4 1/2-6 UN</v>
      </c>
      <c r="C2081" s="71" t="s">
        <v>498</v>
      </c>
      <c r="D2081" s="71"/>
      <c r="E2081" s="79" t="s">
        <v>604</v>
      </c>
      <c r="F2081" s="82" t="s">
        <v>714</v>
      </c>
      <c r="G2081" s="58">
        <v>6</v>
      </c>
      <c r="H2081" s="71" t="s">
        <v>521</v>
      </c>
      <c r="I2081" s="71" t="s">
        <v>660</v>
      </c>
      <c r="J2081" s="71" t="s">
        <v>588</v>
      </c>
      <c r="K2081" s="71" t="s">
        <v>600</v>
      </c>
      <c r="L2081" s="85">
        <f t="shared" si="513"/>
        <v>114.2213</v>
      </c>
      <c r="M2081" s="85">
        <f t="shared" si="514"/>
        <v>4.2332999999999998</v>
      </c>
      <c r="N2081" s="71">
        <v>60</v>
      </c>
      <c r="O2081" s="100">
        <f t="shared" si="515"/>
        <v>113.04519999999999</v>
      </c>
      <c r="P2081" s="85">
        <f t="shared" si="516"/>
        <v>0</v>
      </c>
      <c r="Q2081" s="58">
        <f t="shared" si="517"/>
        <v>33</v>
      </c>
      <c r="R2081" s="100">
        <f t="shared" si="518"/>
        <v>111.2122</v>
      </c>
      <c r="S2081" s="85">
        <f t="shared" si="519"/>
        <v>0</v>
      </c>
      <c r="T2081" s="58">
        <f t="shared" si="520"/>
        <v>7.6</v>
      </c>
      <c r="U2081" s="58">
        <f t="shared" si="521"/>
        <v>7.6</v>
      </c>
      <c r="V2081" s="58">
        <f t="array" ref="V2081">INDEX(AS$11:AS$66,MATCH(C2081&amp;G2081,AO$11:AO$66&amp;AP$11:AP$66,0),0)</f>
        <v>5</v>
      </c>
      <c r="X2081" s="120">
        <f t="shared" si="522"/>
        <v>0.16666666666666666</v>
      </c>
      <c r="Y2081" s="61">
        <f t="array" ref="Y2081">INDEX($AQ$11:$AR$66,MATCH($C2081&amp;$G2081,$AO$11:$AO$66&amp;$AP$11:$AP$66,0),COUNTIF($AQ$10:$AR$10,"&lt;"&amp;Z2081)+1)</f>
        <v>2.9999999999999997E-4</v>
      </c>
      <c r="Z2081" s="123">
        <v>4.4969000000000001</v>
      </c>
      <c r="AA2081" s="61">
        <f t="array" ref="AA2081">INDEX($AT$11:$AV$66,MATCH($C2081&amp;$G2081,$AO$11:$AO$66&amp;$AP$11:$AP$66,0),COUNTIF($AT$10:$AV$10,"&lt;"&amp;Z2081)+1)</f>
        <v>1.2999999999999999E-3</v>
      </c>
      <c r="AB2081" s="111">
        <f t="shared" si="524"/>
        <v>4.388646824526945</v>
      </c>
      <c r="AC2081" s="121">
        <f t="array" ref="AC2081">INDEX($AW$11:$BA$66,MATCH($C2081&amp;$G2081,$AO$11:$AO$66&amp;$AP$11:$AP$66,0),COUNTIF($AW$10:$BA$10,"&lt;"&amp;Z2081)+1)</f>
        <v>2.9999999999999997E-4</v>
      </c>
      <c r="AD2081" s="62">
        <v>4.4505999999999997</v>
      </c>
      <c r="AE2081" s="61">
        <f t="array" ref="AE2081">INDEX($AT$11:$AV$66,MATCH($C2081&amp;$G2081,$AO$11:$AO$66&amp;$AP$11:$AP$66,0),COUNTIF($AT$10:$AV$10,"&lt;"&amp;AD2081)+1)</f>
        <v>1.2999999999999999E-3</v>
      </c>
      <c r="AF2081" s="111">
        <f t="shared" si="525"/>
        <v>4.3784312163512968</v>
      </c>
      <c r="AG2081" s="121">
        <f t="array" ref="AG2081">INDEX($AW$11:$BA$66,MATCH($C2081&amp;$G2081,$AO$11:$AO$66&amp;$AP$11:$AP$66,0),COUNTIF($AW$10:$BA$10,"&lt;"&amp;AD2081)+1)</f>
        <v>2.9999999999999997E-4</v>
      </c>
    </row>
    <row r="2082" spans="2:33" ht="12.75" customHeight="1" x14ac:dyDescent="0.3">
      <c r="B2082" s="81" t="str">
        <f t="shared" si="512"/>
        <v>4 1/2-6 UN</v>
      </c>
      <c r="C2082" s="71" t="s">
        <v>498</v>
      </c>
      <c r="D2082" s="71"/>
      <c r="E2082" s="79" t="s">
        <v>604</v>
      </c>
      <c r="F2082" s="82" t="s">
        <v>714</v>
      </c>
      <c r="G2082" s="58">
        <v>6</v>
      </c>
      <c r="H2082" s="71" t="s">
        <v>521</v>
      </c>
      <c r="I2082" s="71" t="s">
        <v>661</v>
      </c>
      <c r="J2082" s="71" t="s">
        <v>588</v>
      </c>
      <c r="K2082" s="71" t="s">
        <v>600</v>
      </c>
      <c r="L2082" s="85">
        <f t="shared" si="513"/>
        <v>114.3</v>
      </c>
      <c r="M2082" s="85">
        <f t="shared" si="514"/>
        <v>4.2332999999999998</v>
      </c>
      <c r="N2082" s="71">
        <v>60</v>
      </c>
      <c r="O2082" s="100">
        <f t="shared" si="515"/>
        <v>113.1875</v>
      </c>
      <c r="P2082" s="85">
        <f t="shared" si="516"/>
        <v>0</v>
      </c>
      <c r="Q2082" s="58">
        <f t="shared" si="517"/>
        <v>33</v>
      </c>
      <c r="R2082" s="100">
        <f t="shared" si="518"/>
        <v>111.3544</v>
      </c>
      <c r="S2082" s="85">
        <f t="shared" si="519"/>
        <v>0</v>
      </c>
      <c r="T2082" s="58">
        <f t="shared" si="520"/>
        <v>7.6</v>
      </c>
      <c r="U2082" s="58">
        <f t="shared" si="521"/>
        <v>7.6</v>
      </c>
      <c r="V2082" s="58">
        <f t="array" ref="V2082">INDEX(AS$11:AS$66,MATCH(C2082&amp;G2082,AO$11:AO$66&amp;AP$11:AP$66,0),0)</f>
        <v>5</v>
      </c>
      <c r="X2082" s="120">
        <f t="shared" si="522"/>
        <v>0.16666666666666666</v>
      </c>
      <c r="Y2082" s="61">
        <f t="array" ref="Y2082">INDEX($AQ$11:$AR$66,MATCH($C2082&amp;$G2082,$AO$11:$AO$66&amp;$AP$11:$AP$66,0),COUNTIF($AQ$10:$AR$10,"&lt;"&amp;Z2082)+1)</f>
        <v>2.9999999999999997E-4</v>
      </c>
      <c r="Z2082" s="61">
        <f t="shared" ref="Z2082" si="531">INDEX(AJ$11:AJ$92,MATCH(F2082,AI$11:AI$92,0))</f>
        <v>4.5</v>
      </c>
      <c r="AA2082" s="61">
        <f t="array" ref="AA2082">INDEX($AT$11:$AV$66,MATCH($C2082&amp;$G2082,$AO$11:$AO$66&amp;$AP$11:$AP$66,0),COUNTIF($AT$10:$AV$10,"&lt;"&amp;Z2082)+1)</f>
        <v>1.2999999999999999E-3</v>
      </c>
      <c r="AB2082" s="111">
        <f t="shared" si="524"/>
        <v>4.3917468245269449</v>
      </c>
      <c r="AC2082" s="121">
        <f t="array" ref="AC2082">INDEX($AW$11:$BA$66,MATCH($C2082&amp;$G2082,$AO$11:$AO$66&amp;$AP$11:$AP$66,0),COUNTIF($AW$10:$BA$10,"&lt;"&amp;Z2082)+1)</f>
        <v>2.9999999999999997E-4</v>
      </c>
      <c r="AD2082" s="62">
        <v>4.4561999999999999</v>
      </c>
      <c r="AE2082" s="61">
        <f t="array" ref="AE2082">INDEX($AT$11:$AV$66,MATCH($C2082&amp;$G2082,$AO$11:$AO$66&amp;$AP$11:$AP$66,0),COUNTIF($AT$10:$AV$10,"&lt;"&amp;AD2082)+1)</f>
        <v>1.2999999999999999E-3</v>
      </c>
      <c r="AF2082" s="111">
        <f t="shared" si="525"/>
        <v>4.3840312163512971</v>
      </c>
      <c r="AG2082" s="121">
        <f t="array" ref="AG2082">INDEX($AW$11:$BA$66,MATCH($C2082&amp;$G2082,$AO$11:$AO$66&amp;$AP$11:$AP$66,0),COUNTIF($AW$10:$BA$10,"&lt;"&amp;AD2082)+1)</f>
        <v>2.9999999999999997E-4</v>
      </c>
    </row>
    <row r="2083" spans="2:33" ht="12.75" customHeight="1" x14ac:dyDescent="0.3">
      <c r="B2083" s="81" t="str">
        <f t="shared" si="512"/>
        <v>4 1/2-12 UN</v>
      </c>
      <c r="C2083" s="71" t="s">
        <v>498</v>
      </c>
      <c r="D2083" s="71"/>
      <c r="E2083" s="79" t="s">
        <v>604</v>
      </c>
      <c r="F2083" s="82" t="s">
        <v>714</v>
      </c>
      <c r="G2083" s="58">
        <v>12</v>
      </c>
      <c r="H2083" s="71" t="s">
        <v>521</v>
      </c>
      <c r="I2083" s="71" t="s">
        <v>660</v>
      </c>
      <c r="J2083" s="71" t="s">
        <v>588</v>
      </c>
      <c r="K2083" s="71" t="s">
        <v>600</v>
      </c>
      <c r="L2083" s="85">
        <f t="shared" si="513"/>
        <v>114.2492</v>
      </c>
      <c r="M2083" s="85">
        <f t="shared" si="514"/>
        <v>2.1166999999999998</v>
      </c>
      <c r="N2083" s="71">
        <v>60</v>
      </c>
      <c r="O2083" s="100">
        <f t="shared" si="515"/>
        <v>113.62690000000001</v>
      </c>
      <c r="P2083" s="85">
        <f t="shared" si="516"/>
        <v>0</v>
      </c>
      <c r="Q2083" s="58">
        <f t="shared" si="517"/>
        <v>22.9</v>
      </c>
      <c r="R2083" s="100">
        <f t="shared" si="518"/>
        <v>112.71040000000001</v>
      </c>
      <c r="S2083" s="85">
        <f t="shared" si="519"/>
        <v>0</v>
      </c>
      <c r="T2083" s="58">
        <f t="shared" si="520"/>
        <v>7.6</v>
      </c>
      <c r="U2083" s="58">
        <f t="shared" si="521"/>
        <v>5.0999999999999996</v>
      </c>
      <c r="V2083" s="58">
        <f t="array" ref="V2083">INDEX(AS$11:AS$66,MATCH(C2083&amp;G2083,AO$11:AO$66&amp;AP$11:AP$66,0),0)</f>
        <v>6</v>
      </c>
      <c r="X2083" s="120">
        <f t="shared" si="522"/>
        <v>8.3333333333333329E-2</v>
      </c>
      <c r="Y2083" s="61">
        <f t="array" ref="Y2083">INDEX($AQ$11:$AR$66,MATCH($C2083&amp;$G2083,$AO$11:$AO$66&amp;$AP$11:$AP$66,0),COUNTIF($AQ$10:$AR$10,"&lt;"&amp;Z2083)+1)</f>
        <v>2.0000000000000001E-4</v>
      </c>
      <c r="Z2083" s="123">
        <v>4.4980000000000002</v>
      </c>
      <c r="AA2083" s="61">
        <f t="array" ref="AA2083">INDEX($AT$11:$AV$66,MATCH($C2083&amp;$G2083,$AO$11:$AO$66&amp;$AP$11:$AP$66,0),COUNTIF($AT$10:$AV$10,"&lt;"&amp;Z2083)+1)</f>
        <v>8.9999999999999998E-4</v>
      </c>
      <c r="AB2083" s="111">
        <f t="shared" si="524"/>
        <v>4.4438734122634731</v>
      </c>
      <c r="AC2083" s="121">
        <f t="array" ref="AC2083">INDEX($AW$11:$BA$66,MATCH($C2083&amp;$G2083,$AO$11:$AO$66&amp;$AP$11:$AP$66,0),COUNTIF($AW$10:$BA$10,"&lt;"&amp;Z2083)+1)</f>
        <v>2.9999999999999997E-4</v>
      </c>
      <c r="AD2083" s="62">
        <v>4.4734999999999996</v>
      </c>
      <c r="AE2083" s="61">
        <f t="array" ref="AE2083">INDEX($AT$11:$AV$66,MATCH($C2083&amp;$G2083,$AO$11:$AO$66&amp;$AP$11:$AP$66,0),COUNTIF($AT$10:$AV$10,"&lt;"&amp;AD2083)+1)</f>
        <v>8.9999999999999998E-4</v>
      </c>
      <c r="AF2083" s="111">
        <f t="shared" si="525"/>
        <v>4.4374156081756482</v>
      </c>
      <c r="AG2083" s="121">
        <f t="array" ref="AG2083">INDEX($AW$11:$BA$66,MATCH($C2083&amp;$G2083,$AO$11:$AO$66&amp;$AP$11:$AP$66,0),COUNTIF($AW$10:$BA$10,"&lt;"&amp;AD2083)+1)</f>
        <v>2.9999999999999997E-4</v>
      </c>
    </row>
    <row r="2084" spans="2:33" ht="12.75" customHeight="1" x14ac:dyDescent="0.3">
      <c r="B2084" s="81" t="str">
        <f t="shared" si="512"/>
        <v>4 1/2-12 UN</v>
      </c>
      <c r="C2084" s="71" t="s">
        <v>498</v>
      </c>
      <c r="D2084" s="71"/>
      <c r="E2084" s="79" t="s">
        <v>604</v>
      </c>
      <c r="F2084" s="82" t="s">
        <v>714</v>
      </c>
      <c r="G2084" s="58">
        <v>12</v>
      </c>
      <c r="H2084" s="71" t="s">
        <v>521</v>
      </c>
      <c r="I2084" s="71" t="s">
        <v>661</v>
      </c>
      <c r="J2084" s="71" t="s">
        <v>588</v>
      </c>
      <c r="K2084" s="71" t="s">
        <v>600</v>
      </c>
      <c r="L2084" s="85">
        <f t="shared" si="513"/>
        <v>114.3</v>
      </c>
      <c r="M2084" s="85">
        <f t="shared" si="514"/>
        <v>2.1166999999999998</v>
      </c>
      <c r="N2084" s="71">
        <v>60</v>
      </c>
      <c r="O2084" s="100">
        <f t="shared" si="515"/>
        <v>113.7183</v>
      </c>
      <c r="P2084" s="85">
        <f t="shared" si="516"/>
        <v>0</v>
      </c>
      <c r="Q2084" s="58">
        <f t="shared" si="517"/>
        <v>22.9</v>
      </c>
      <c r="R2084" s="100">
        <f t="shared" si="518"/>
        <v>112.8018</v>
      </c>
      <c r="S2084" s="85">
        <f t="shared" si="519"/>
        <v>0</v>
      </c>
      <c r="T2084" s="58">
        <f t="shared" si="520"/>
        <v>7.6</v>
      </c>
      <c r="U2084" s="58">
        <f t="shared" si="521"/>
        <v>5.0999999999999996</v>
      </c>
      <c r="V2084" s="58">
        <f t="array" ref="V2084">INDEX(AS$11:AS$66,MATCH(C2084&amp;G2084,AO$11:AO$66&amp;AP$11:AP$66,0),0)</f>
        <v>6</v>
      </c>
      <c r="X2084" s="120">
        <f t="shared" si="522"/>
        <v>8.3333333333333329E-2</v>
      </c>
      <c r="Y2084" s="61">
        <f t="array" ref="Y2084">INDEX($AQ$11:$AR$66,MATCH($C2084&amp;$G2084,$AO$11:$AO$66&amp;$AP$11:$AP$66,0),COUNTIF($AQ$10:$AR$10,"&lt;"&amp;Z2084)+1)</f>
        <v>2.0000000000000001E-4</v>
      </c>
      <c r="Z2084" s="61">
        <f t="shared" ref="Z2084" si="532">INDEX(AJ$11:AJ$92,MATCH(F2084,AI$11:AI$92,0))</f>
        <v>4.5</v>
      </c>
      <c r="AA2084" s="61">
        <f t="array" ref="AA2084">INDEX($AT$11:$AV$66,MATCH($C2084&amp;$G2084,$AO$11:$AO$66&amp;$AP$11:$AP$66,0),COUNTIF($AT$10:$AV$10,"&lt;"&amp;Z2084)+1)</f>
        <v>8.9999999999999998E-4</v>
      </c>
      <c r="AB2084" s="111">
        <f t="shared" si="524"/>
        <v>4.4458734122634729</v>
      </c>
      <c r="AC2084" s="121">
        <f t="array" ref="AC2084">INDEX($AW$11:$BA$66,MATCH($C2084&amp;$G2084,$AO$11:$AO$66&amp;$AP$11:$AP$66,0),COUNTIF($AW$10:$BA$10,"&lt;"&amp;Z2084)+1)</f>
        <v>2.9999999999999997E-4</v>
      </c>
      <c r="AD2084" s="62">
        <v>4.4771000000000001</v>
      </c>
      <c r="AE2084" s="61">
        <f t="array" ref="AE2084">INDEX($AT$11:$AV$66,MATCH($C2084&amp;$G2084,$AO$11:$AO$66&amp;$AP$11:$AP$66,0),COUNTIF($AT$10:$AV$10,"&lt;"&amp;AD2084)+1)</f>
        <v>8.9999999999999998E-4</v>
      </c>
      <c r="AF2084" s="111">
        <f t="shared" si="525"/>
        <v>4.4410156081756487</v>
      </c>
      <c r="AG2084" s="121">
        <f t="array" ref="AG2084">INDEX($AW$11:$BA$66,MATCH($C2084&amp;$G2084,$AO$11:$AO$66&amp;$AP$11:$AP$66,0),COUNTIF($AW$10:$BA$10,"&lt;"&amp;AD2084)+1)</f>
        <v>2.9999999999999997E-4</v>
      </c>
    </row>
    <row r="2085" spans="2:33" ht="12.75" customHeight="1" x14ac:dyDescent="0.3">
      <c r="B2085" s="81" t="str">
        <f t="shared" si="512"/>
        <v>4 1/2-16 UN</v>
      </c>
      <c r="C2085" s="71" t="s">
        <v>498</v>
      </c>
      <c r="D2085" s="71"/>
      <c r="E2085" s="79" t="s">
        <v>604</v>
      </c>
      <c r="F2085" s="82" t="s">
        <v>714</v>
      </c>
      <c r="G2085" s="58">
        <v>16</v>
      </c>
      <c r="H2085" s="71" t="s">
        <v>521</v>
      </c>
      <c r="I2085" s="71" t="s">
        <v>660</v>
      </c>
      <c r="J2085" s="71" t="s">
        <v>588</v>
      </c>
      <c r="K2085" s="71" t="s">
        <v>600</v>
      </c>
      <c r="L2085" s="85">
        <f t="shared" si="513"/>
        <v>114.2543</v>
      </c>
      <c r="M2085" s="85">
        <f t="shared" si="514"/>
        <v>1.5874999999999999</v>
      </c>
      <c r="N2085" s="71">
        <v>60</v>
      </c>
      <c r="O2085" s="100">
        <f t="shared" si="515"/>
        <v>113.7615</v>
      </c>
      <c r="P2085" s="85">
        <f t="shared" si="516"/>
        <v>0</v>
      </c>
      <c r="Q2085" s="58">
        <f t="shared" si="517"/>
        <v>22.9</v>
      </c>
      <c r="R2085" s="100">
        <f t="shared" si="518"/>
        <v>113.0741</v>
      </c>
      <c r="S2085" s="85">
        <f t="shared" si="519"/>
        <v>0</v>
      </c>
      <c r="T2085" s="58">
        <f t="shared" si="520"/>
        <v>7.6</v>
      </c>
      <c r="U2085" s="58">
        <f t="shared" si="521"/>
        <v>3.8</v>
      </c>
      <c r="V2085" s="58">
        <f t="array" ref="V2085">INDEX(AS$11:AS$66,MATCH(C2085&amp;G2085,AO$11:AO$66&amp;AP$11:AP$66,0),0)</f>
        <v>8</v>
      </c>
      <c r="X2085" s="120">
        <f t="shared" si="522"/>
        <v>6.25E-2</v>
      </c>
      <c r="Y2085" s="61">
        <f t="array" ref="Y2085">INDEX($AQ$11:$AR$66,MATCH($C2085&amp;$G2085,$AO$11:$AO$66&amp;$AP$11:$AP$66,0),COUNTIF($AQ$10:$AR$10,"&lt;"&amp;Z2085)+1)</f>
        <v>1.4999999999999999E-4</v>
      </c>
      <c r="Z2085" s="123">
        <v>4.4981999999999998</v>
      </c>
      <c r="AA2085" s="61">
        <f t="array" ref="AA2085">INDEX($AT$11:$AV$66,MATCH($C2085&amp;$G2085,$AO$11:$AO$66&amp;$AP$11:$AP$66,0),COUNTIF($AT$10:$AV$10,"&lt;"&amp;Z2085)+1)</f>
        <v>8.9999999999999998E-4</v>
      </c>
      <c r="AB2085" s="111">
        <f t="shared" si="524"/>
        <v>4.4576050591976042</v>
      </c>
      <c r="AC2085" s="121">
        <f t="array" ref="AC2085">INDEX($AW$11:$BA$66,MATCH($C2085&amp;$G2085,$AO$11:$AO$66&amp;$AP$11:$AP$66,0),COUNTIF($AW$10:$BA$10,"&lt;"&amp;Z2085)+1)</f>
        <v>2.9999999999999997E-4</v>
      </c>
      <c r="AD2085" s="62">
        <v>4.4787999999999997</v>
      </c>
      <c r="AE2085" s="61">
        <f t="array" ref="AE2085">INDEX($AT$11:$AV$66,MATCH($C2085&amp;$G2085,$AO$11:$AO$66&amp;$AP$11:$AP$66,0),COUNTIF($AT$10:$AV$10,"&lt;"&amp;AD2085)+1)</f>
        <v>8.9999999999999998E-4</v>
      </c>
      <c r="AF2085" s="111">
        <f t="shared" si="525"/>
        <v>4.4517367061317357</v>
      </c>
      <c r="AG2085" s="121">
        <f t="array" ref="AG2085">INDEX($AW$11:$BA$66,MATCH($C2085&amp;$G2085,$AO$11:$AO$66&amp;$AP$11:$AP$66,0),COUNTIF($AW$10:$BA$10,"&lt;"&amp;AD2085)+1)</f>
        <v>2.9999999999999997E-4</v>
      </c>
    </row>
    <row r="2086" spans="2:33" ht="12.75" customHeight="1" x14ac:dyDescent="0.3">
      <c r="B2086" s="81" t="str">
        <f t="shared" si="512"/>
        <v>4 1/2-16 UN</v>
      </c>
      <c r="C2086" s="71" t="s">
        <v>498</v>
      </c>
      <c r="D2086" s="71"/>
      <c r="E2086" s="79" t="s">
        <v>604</v>
      </c>
      <c r="F2086" s="82" t="s">
        <v>714</v>
      </c>
      <c r="G2086" s="58">
        <v>16</v>
      </c>
      <c r="H2086" s="71" t="s">
        <v>521</v>
      </c>
      <c r="I2086" s="71" t="s">
        <v>661</v>
      </c>
      <c r="J2086" s="71" t="s">
        <v>588</v>
      </c>
      <c r="K2086" s="71" t="s">
        <v>600</v>
      </c>
      <c r="L2086" s="85">
        <f t="shared" si="513"/>
        <v>114.3</v>
      </c>
      <c r="M2086" s="85">
        <f t="shared" si="514"/>
        <v>1.5874999999999999</v>
      </c>
      <c r="N2086" s="71">
        <v>60</v>
      </c>
      <c r="O2086" s="100">
        <f t="shared" si="515"/>
        <v>113.84529999999999</v>
      </c>
      <c r="P2086" s="85">
        <f t="shared" si="516"/>
        <v>0</v>
      </c>
      <c r="Q2086" s="58">
        <f t="shared" si="517"/>
        <v>22.9</v>
      </c>
      <c r="R2086" s="100">
        <f t="shared" si="518"/>
        <v>113.1579</v>
      </c>
      <c r="S2086" s="85">
        <f t="shared" si="519"/>
        <v>0</v>
      </c>
      <c r="T2086" s="58">
        <f t="shared" si="520"/>
        <v>7.6</v>
      </c>
      <c r="U2086" s="58">
        <f t="shared" si="521"/>
        <v>3.8</v>
      </c>
      <c r="V2086" s="58">
        <f t="array" ref="V2086">INDEX(AS$11:AS$66,MATCH(C2086&amp;G2086,AO$11:AO$66&amp;AP$11:AP$66,0),0)</f>
        <v>8</v>
      </c>
      <c r="X2086" s="120">
        <f t="shared" si="522"/>
        <v>6.25E-2</v>
      </c>
      <c r="Y2086" s="61">
        <f t="array" ref="Y2086">INDEX($AQ$11:$AR$66,MATCH($C2086&amp;$G2086,$AO$11:$AO$66&amp;$AP$11:$AP$66,0),COUNTIF($AQ$10:$AR$10,"&lt;"&amp;Z2086)+1)</f>
        <v>1.4999999999999999E-4</v>
      </c>
      <c r="Z2086" s="61">
        <f t="shared" ref="Z2086" si="533">INDEX(AJ$11:AJ$92,MATCH(F2086,AI$11:AI$92,0))</f>
        <v>4.5</v>
      </c>
      <c r="AA2086" s="61">
        <f t="array" ref="AA2086">INDEX($AT$11:$AV$66,MATCH($C2086&amp;$G2086,$AO$11:$AO$66&amp;$AP$11:$AP$66,0),COUNTIF($AT$10:$AV$10,"&lt;"&amp;Z2086)+1)</f>
        <v>8.9999999999999998E-4</v>
      </c>
      <c r="AB2086" s="111">
        <f t="shared" si="524"/>
        <v>4.4594050591976044</v>
      </c>
      <c r="AC2086" s="121">
        <f t="array" ref="AC2086">INDEX($AW$11:$BA$66,MATCH($C2086&amp;$G2086,$AO$11:$AO$66&amp;$AP$11:$AP$66,0),COUNTIF($AW$10:$BA$10,"&lt;"&amp;Z2086)+1)</f>
        <v>2.9999999999999997E-4</v>
      </c>
      <c r="AD2086" s="62">
        <v>4.4821</v>
      </c>
      <c r="AE2086" s="61">
        <f t="array" ref="AE2086">INDEX($AT$11:$AV$66,MATCH($C2086&amp;$G2086,$AO$11:$AO$66&amp;$AP$11:$AP$66,0),COUNTIF($AT$10:$AV$10,"&lt;"&amp;AD2086)+1)</f>
        <v>8.9999999999999998E-4</v>
      </c>
      <c r="AF2086" s="111">
        <f t="shared" si="525"/>
        <v>4.455036706131736</v>
      </c>
      <c r="AG2086" s="121">
        <f t="array" ref="AG2086">INDEX($AW$11:$BA$66,MATCH($C2086&amp;$G2086,$AO$11:$AO$66&amp;$AP$11:$AP$66,0),COUNTIF($AW$10:$BA$10,"&lt;"&amp;AD2086)+1)</f>
        <v>2.9999999999999997E-4</v>
      </c>
    </row>
    <row r="2087" spans="2:33" ht="12.75" customHeight="1" x14ac:dyDescent="0.3">
      <c r="B2087" s="81" t="str">
        <f t="shared" si="512"/>
        <v>4 5/8-6 UN</v>
      </c>
      <c r="C2087" s="71" t="s">
        <v>498</v>
      </c>
      <c r="D2087" s="71"/>
      <c r="E2087" s="79" t="s">
        <v>604</v>
      </c>
      <c r="F2087" s="82" t="s">
        <v>715</v>
      </c>
      <c r="G2087" s="58">
        <v>6</v>
      </c>
      <c r="H2087" s="71" t="s">
        <v>521</v>
      </c>
      <c r="I2087" s="71" t="s">
        <v>660</v>
      </c>
      <c r="J2087" s="71" t="s">
        <v>588</v>
      </c>
      <c r="K2087" s="71" t="s">
        <v>600</v>
      </c>
      <c r="L2087" s="85">
        <f t="shared" si="513"/>
        <v>117.3963</v>
      </c>
      <c r="M2087" s="85">
        <f t="shared" si="514"/>
        <v>4.2332999999999998</v>
      </c>
      <c r="N2087" s="71">
        <v>60</v>
      </c>
      <c r="O2087" s="100">
        <f t="shared" si="515"/>
        <v>116.21769999999999</v>
      </c>
      <c r="P2087" s="85">
        <f t="shared" si="516"/>
        <v>0</v>
      </c>
      <c r="Q2087" s="58">
        <f t="shared" si="517"/>
        <v>33</v>
      </c>
      <c r="R2087" s="100">
        <f t="shared" si="518"/>
        <v>114.38460000000001</v>
      </c>
      <c r="S2087" s="85">
        <f t="shared" si="519"/>
        <v>0</v>
      </c>
      <c r="T2087" s="58">
        <f t="shared" si="520"/>
        <v>7.6</v>
      </c>
      <c r="U2087" s="58">
        <f t="shared" si="521"/>
        <v>7.6</v>
      </c>
      <c r="V2087" s="58">
        <f t="array" ref="V2087">INDEX(AS$11:AS$66,MATCH(C2087&amp;G2087,AO$11:AO$66&amp;AP$11:AP$66,0),0)</f>
        <v>5</v>
      </c>
      <c r="X2087" s="120">
        <f t="shared" si="522"/>
        <v>0.16666666666666666</v>
      </c>
      <c r="Y2087" s="61">
        <f t="array" ref="Y2087">INDEX($AQ$11:$AR$66,MATCH($C2087&amp;$G2087,$AO$11:$AO$66&amp;$AP$11:$AP$66,0),COUNTIF($AQ$10:$AR$10,"&lt;"&amp;Z2087)+1)</f>
        <v>2.9999999999999997E-4</v>
      </c>
      <c r="Z2087" s="123">
        <v>4.6219000000000001</v>
      </c>
      <c r="AA2087" s="61">
        <f t="array" ref="AA2087">INDEX($AT$11:$AV$66,MATCH($C2087&amp;$G2087,$AO$11:$AO$66&amp;$AP$11:$AP$66,0),COUNTIF($AT$10:$AV$10,"&lt;"&amp;Z2087)+1)</f>
        <v>1.2999999999999999E-3</v>
      </c>
      <c r="AB2087" s="111">
        <f t="shared" si="524"/>
        <v>4.513646824526945</v>
      </c>
      <c r="AC2087" s="121">
        <f t="array" ref="AC2087">INDEX($AW$11:$BA$66,MATCH($C2087&amp;$G2087,$AO$11:$AO$66&amp;$AP$11:$AP$66,0),COUNTIF($AW$10:$BA$10,"&lt;"&amp;Z2087)+1)</f>
        <v>2.9999999999999997E-4</v>
      </c>
      <c r="AD2087" s="62">
        <v>4.5754999999999999</v>
      </c>
      <c r="AE2087" s="61">
        <f t="array" ref="AE2087">INDEX($AT$11:$AV$66,MATCH($C2087&amp;$G2087,$AO$11:$AO$66&amp;$AP$11:$AP$66,0),COUNTIF($AT$10:$AV$10,"&lt;"&amp;AD2087)+1)</f>
        <v>1.2999999999999999E-3</v>
      </c>
      <c r="AF2087" s="111">
        <f t="shared" si="525"/>
        <v>4.5033312163512971</v>
      </c>
      <c r="AG2087" s="121">
        <f t="array" ref="AG2087">INDEX($AW$11:$BA$66,MATCH($C2087&amp;$G2087,$AO$11:$AO$66&amp;$AP$11:$AP$66,0),COUNTIF($AW$10:$BA$10,"&lt;"&amp;AD2087)+1)</f>
        <v>2.9999999999999997E-4</v>
      </c>
    </row>
    <row r="2088" spans="2:33" ht="12.75" customHeight="1" x14ac:dyDescent="0.3">
      <c r="B2088" s="81" t="str">
        <f t="shared" si="512"/>
        <v>4 5/8-6 UN</v>
      </c>
      <c r="C2088" s="71" t="s">
        <v>498</v>
      </c>
      <c r="D2088" s="71"/>
      <c r="E2088" s="79" t="s">
        <v>604</v>
      </c>
      <c r="F2088" s="82" t="s">
        <v>715</v>
      </c>
      <c r="G2088" s="58">
        <v>6</v>
      </c>
      <c r="H2088" s="71" t="s">
        <v>521</v>
      </c>
      <c r="I2088" s="71" t="s">
        <v>661</v>
      </c>
      <c r="J2088" s="71" t="s">
        <v>588</v>
      </c>
      <c r="K2088" s="71" t="s">
        <v>600</v>
      </c>
      <c r="L2088" s="85">
        <f t="shared" si="513"/>
        <v>117.47499999999999</v>
      </c>
      <c r="M2088" s="85">
        <f t="shared" si="514"/>
        <v>4.2332999999999998</v>
      </c>
      <c r="N2088" s="71">
        <v>60</v>
      </c>
      <c r="O2088" s="100">
        <f t="shared" si="515"/>
        <v>116.3625</v>
      </c>
      <c r="P2088" s="85">
        <f t="shared" si="516"/>
        <v>0</v>
      </c>
      <c r="Q2088" s="58">
        <f t="shared" si="517"/>
        <v>33</v>
      </c>
      <c r="R2088" s="100">
        <f t="shared" si="518"/>
        <v>114.5294</v>
      </c>
      <c r="S2088" s="85">
        <f t="shared" si="519"/>
        <v>0</v>
      </c>
      <c r="T2088" s="58">
        <f t="shared" si="520"/>
        <v>7.6</v>
      </c>
      <c r="U2088" s="58">
        <f t="shared" si="521"/>
        <v>7.6</v>
      </c>
      <c r="V2088" s="58">
        <f t="array" ref="V2088">INDEX(AS$11:AS$66,MATCH(C2088&amp;G2088,AO$11:AO$66&amp;AP$11:AP$66,0),0)</f>
        <v>5</v>
      </c>
      <c r="X2088" s="120">
        <f t="shared" si="522"/>
        <v>0.16666666666666666</v>
      </c>
      <c r="Y2088" s="61">
        <f t="array" ref="Y2088">INDEX($AQ$11:$AR$66,MATCH($C2088&amp;$G2088,$AO$11:$AO$66&amp;$AP$11:$AP$66,0),COUNTIF($AQ$10:$AR$10,"&lt;"&amp;Z2088)+1)</f>
        <v>2.9999999999999997E-4</v>
      </c>
      <c r="Z2088" s="61">
        <f t="shared" ref="Z2088" si="534">INDEX(AJ$11:AJ$92,MATCH(F2088,AI$11:AI$92,0))</f>
        <v>4.625</v>
      </c>
      <c r="AA2088" s="61">
        <f t="array" ref="AA2088">INDEX($AT$11:$AV$66,MATCH($C2088&amp;$G2088,$AO$11:$AO$66&amp;$AP$11:$AP$66,0),COUNTIF($AT$10:$AV$10,"&lt;"&amp;Z2088)+1)</f>
        <v>1.2999999999999999E-3</v>
      </c>
      <c r="AB2088" s="111">
        <f t="shared" si="524"/>
        <v>4.5167468245269449</v>
      </c>
      <c r="AC2088" s="121">
        <f t="array" ref="AC2088">INDEX($AW$11:$BA$66,MATCH($C2088&amp;$G2088,$AO$11:$AO$66&amp;$AP$11:$AP$66,0),COUNTIF($AW$10:$BA$10,"&lt;"&amp;Z2088)+1)</f>
        <v>2.9999999999999997E-4</v>
      </c>
      <c r="AD2088" s="62">
        <v>4.5811999999999999</v>
      </c>
      <c r="AE2088" s="61">
        <f t="array" ref="AE2088">INDEX($AT$11:$AV$66,MATCH($C2088&amp;$G2088,$AO$11:$AO$66&amp;$AP$11:$AP$66,0),COUNTIF($AT$10:$AV$10,"&lt;"&amp;AD2088)+1)</f>
        <v>1.2999999999999999E-3</v>
      </c>
      <c r="AF2088" s="111">
        <f t="shared" si="525"/>
        <v>4.5090312163512971</v>
      </c>
      <c r="AG2088" s="121">
        <f t="array" ref="AG2088">INDEX($AW$11:$BA$66,MATCH($C2088&amp;$G2088,$AO$11:$AO$66&amp;$AP$11:$AP$66,0),COUNTIF($AW$10:$BA$10,"&lt;"&amp;AD2088)+1)</f>
        <v>2.9999999999999997E-4</v>
      </c>
    </row>
    <row r="2089" spans="2:33" ht="12.75" customHeight="1" x14ac:dyDescent="0.3">
      <c r="B2089" s="81" t="str">
        <f t="shared" si="512"/>
        <v>4 5/8-12 UN</v>
      </c>
      <c r="C2089" s="71" t="s">
        <v>498</v>
      </c>
      <c r="D2089" s="71"/>
      <c r="E2089" s="79" t="s">
        <v>604</v>
      </c>
      <c r="F2089" s="82" t="s">
        <v>715</v>
      </c>
      <c r="G2089" s="58">
        <v>12</v>
      </c>
      <c r="H2089" s="71" t="s">
        <v>521</v>
      </c>
      <c r="I2089" s="71" t="s">
        <v>660</v>
      </c>
      <c r="J2089" s="71" t="s">
        <v>588</v>
      </c>
      <c r="K2089" s="71" t="s">
        <v>600</v>
      </c>
      <c r="L2089" s="85">
        <f t="shared" si="513"/>
        <v>117.4242</v>
      </c>
      <c r="M2089" s="85">
        <f t="shared" si="514"/>
        <v>2.1166999999999998</v>
      </c>
      <c r="N2089" s="71">
        <v>60</v>
      </c>
      <c r="O2089" s="100">
        <f t="shared" si="515"/>
        <v>116.7968</v>
      </c>
      <c r="P2089" s="85">
        <f t="shared" si="516"/>
        <v>0</v>
      </c>
      <c r="Q2089" s="58">
        <f t="shared" si="517"/>
        <v>22.9</v>
      </c>
      <c r="R2089" s="100">
        <f t="shared" si="518"/>
        <v>115.88030000000001</v>
      </c>
      <c r="S2089" s="85">
        <f t="shared" si="519"/>
        <v>0</v>
      </c>
      <c r="T2089" s="58">
        <f t="shared" si="520"/>
        <v>7.6</v>
      </c>
      <c r="U2089" s="58">
        <f t="shared" si="521"/>
        <v>5.0999999999999996</v>
      </c>
      <c r="V2089" s="58">
        <f t="array" ref="V2089">INDEX(AS$11:AS$66,MATCH(C2089&amp;G2089,AO$11:AO$66&amp;AP$11:AP$66,0),0)</f>
        <v>6</v>
      </c>
      <c r="X2089" s="120">
        <f t="shared" si="522"/>
        <v>8.3333333333333329E-2</v>
      </c>
      <c r="Y2089" s="61">
        <f t="array" ref="Y2089">INDEX($AQ$11:$AR$66,MATCH($C2089&amp;$G2089,$AO$11:$AO$66&amp;$AP$11:$AP$66,0),COUNTIF($AQ$10:$AR$10,"&lt;"&amp;Z2089)+1)</f>
        <v>2.0000000000000001E-4</v>
      </c>
      <c r="Z2089" s="123">
        <v>4.6230000000000002</v>
      </c>
      <c r="AA2089" s="61">
        <f t="array" ref="AA2089">INDEX($AT$11:$AV$66,MATCH($C2089&amp;$G2089,$AO$11:$AO$66&amp;$AP$11:$AP$66,0),COUNTIF($AT$10:$AV$10,"&lt;"&amp;Z2089)+1)</f>
        <v>8.9999999999999998E-4</v>
      </c>
      <c r="AB2089" s="111">
        <f t="shared" si="524"/>
        <v>4.5688734122634731</v>
      </c>
      <c r="AC2089" s="121">
        <f t="array" ref="AC2089">INDEX($AW$11:$BA$66,MATCH($C2089&amp;$G2089,$AO$11:$AO$66&amp;$AP$11:$AP$66,0),COUNTIF($AW$10:$BA$10,"&lt;"&amp;Z2089)+1)</f>
        <v>2.9999999999999997E-4</v>
      </c>
      <c r="AD2089" s="62">
        <v>4.5983000000000001</v>
      </c>
      <c r="AE2089" s="61">
        <f t="array" ref="AE2089">INDEX($AT$11:$AV$66,MATCH($C2089&amp;$G2089,$AO$11:$AO$66&amp;$AP$11:$AP$66,0),COUNTIF($AT$10:$AV$10,"&lt;"&amp;AD2089)+1)</f>
        <v>8.9999999999999998E-4</v>
      </c>
      <c r="AF2089" s="111">
        <f t="shared" si="525"/>
        <v>4.5622156081756486</v>
      </c>
      <c r="AG2089" s="121">
        <f t="array" ref="AG2089">INDEX($AW$11:$BA$66,MATCH($C2089&amp;$G2089,$AO$11:$AO$66&amp;$AP$11:$AP$66,0),COUNTIF($AW$10:$BA$10,"&lt;"&amp;AD2089)+1)</f>
        <v>2.9999999999999997E-4</v>
      </c>
    </row>
    <row r="2090" spans="2:33" ht="12.75" customHeight="1" x14ac:dyDescent="0.3">
      <c r="B2090" s="81" t="str">
        <f t="shared" si="512"/>
        <v>4 5/8-12 UN</v>
      </c>
      <c r="C2090" s="71" t="s">
        <v>498</v>
      </c>
      <c r="D2090" s="71"/>
      <c r="E2090" s="79" t="s">
        <v>604</v>
      </c>
      <c r="F2090" s="82" t="s">
        <v>715</v>
      </c>
      <c r="G2090" s="58">
        <v>12</v>
      </c>
      <c r="H2090" s="71" t="s">
        <v>521</v>
      </c>
      <c r="I2090" s="71" t="s">
        <v>661</v>
      </c>
      <c r="J2090" s="71" t="s">
        <v>588</v>
      </c>
      <c r="K2090" s="71" t="s">
        <v>600</v>
      </c>
      <c r="L2090" s="85">
        <f t="shared" si="513"/>
        <v>117.47499999999999</v>
      </c>
      <c r="M2090" s="85">
        <f t="shared" si="514"/>
        <v>2.1166999999999998</v>
      </c>
      <c r="N2090" s="71">
        <v>60</v>
      </c>
      <c r="O2090" s="100">
        <f t="shared" si="515"/>
        <v>116.8908</v>
      </c>
      <c r="P2090" s="85">
        <f t="shared" si="516"/>
        <v>0</v>
      </c>
      <c r="Q2090" s="58">
        <f t="shared" si="517"/>
        <v>22.9</v>
      </c>
      <c r="R2090" s="100">
        <f t="shared" si="518"/>
        <v>115.9743</v>
      </c>
      <c r="S2090" s="85">
        <f t="shared" si="519"/>
        <v>0</v>
      </c>
      <c r="T2090" s="58">
        <f t="shared" si="520"/>
        <v>7.6</v>
      </c>
      <c r="U2090" s="58">
        <f t="shared" si="521"/>
        <v>5.0999999999999996</v>
      </c>
      <c r="V2090" s="58">
        <f t="array" ref="V2090">INDEX(AS$11:AS$66,MATCH(C2090&amp;G2090,AO$11:AO$66&amp;AP$11:AP$66,0),0)</f>
        <v>6</v>
      </c>
      <c r="X2090" s="120">
        <f t="shared" si="522"/>
        <v>8.3333333333333329E-2</v>
      </c>
      <c r="Y2090" s="61">
        <f t="array" ref="Y2090">INDEX($AQ$11:$AR$66,MATCH($C2090&amp;$G2090,$AO$11:$AO$66&amp;$AP$11:$AP$66,0),COUNTIF($AQ$10:$AR$10,"&lt;"&amp;Z2090)+1)</f>
        <v>2.0000000000000001E-4</v>
      </c>
      <c r="Z2090" s="61">
        <f t="shared" ref="Z2090" si="535">INDEX(AJ$11:AJ$92,MATCH(F2090,AI$11:AI$92,0))</f>
        <v>4.625</v>
      </c>
      <c r="AA2090" s="61">
        <f t="array" ref="AA2090">INDEX($AT$11:$AV$66,MATCH($C2090&amp;$G2090,$AO$11:$AO$66&amp;$AP$11:$AP$66,0),COUNTIF($AT$10:$AV$10,"&lt;"&amp;Z2090)+1)</f>
        <v>8.9999999999999998E-4</v>
      </c>
      <c r="AB2090" s="111">
        <f t="shared" si="524"/>
        <v>4.5708734122634729</v>
      </c>
      <c r="AC2090" s="121">
        <f t="array" ref="AC2090">INDEX($AW$11:$BA$66,MATCH($C2090&amp;$G2090,$AO$11:$AO$66&amp;$AP$11:$AP$66,0),COUNTIF($AW$10:$BA$10,"&lt;"&amp;Z2090)+1)</f>
        <v>2.9999999999999997E-4</v>
      </c>
      <c r="AD2090" s="62">
        <v>4.6020000000000003</v>
      </c>
      <c r="AE2090" s="61">
        <f t="array" ref="AE2090">INDEX($AT$11:$AV$66,MATCH($C2090&amp;$G2090,$AO$11:$AO$66&amp;$AP$11:$AP$66,0),COUNTIF($AT$10:$AV$10,"&lt;"&amp;AD2090)+1)</f>
        <v>8.9999999999999998E-4</v>
      </c>
      <c r="AF2090" s="111">
        <f t="shared" si="525"/>
        <v>4.5659156081756489</v>
      </c>
      <c r="AG2090" s="121">
        <f t="array" ref="AG2090">INDEX($AW$11:$BA$66,MATCH($C2090&amp;$G2090,$AO$11:$AO$66&amp;$AP$11:$AP$66,0),COUNTIF($AW$10:$BA$10,"&lt;"&amp;AD2090)+1)</f>
        <v>2.9999999999999997E-4</v>
      </c>
    </row>
    <row r="2091" spans="2:33" ht="12.75" customHeight="1" x14ac:dyDescent="0.3">
      <c r="B2091" s="81" t="str">
        <f t="shared" si="512"/>
        <v>4 5/8-16 UN</v>
      </c>
      <c r="C2091" s="71" t="s">
        <v>498</v>
      </c>
      <c r="D2091" s="71"/>
      <c r="E2091" s="79" t="s">
        <v>604</v>
      </c>
      <c r="F2091" s="82" t="s">
        <v>715</v>
      </c>
      <c r="G2091" s="58">
        <v>16</v>
      </c>
      <c r="H2091" s="71" t="s">
        <v>521</v>
      </c>
      <c r="I2091" s="71" t="s">
        <v>660</v>
      </c>
      <c r="J2091" s="71" t="s">
        <v>588</v>
      </c>
      <c r="K2091" s="71" t="s">
        <v>600</v>
      </c>
      <c r="L2091" s="85">
        <f t="shared" si="513"/>
        <v>117.4293</v>
      </c>
      <c r="M2091" s="85">
        <f t="shared" si="514"/>
        <v>1.5874999999999999</v>
      </c>
      <c r="N2091" s="71">
        <v>60</v>
      </c>
      <c r="O2091" s="100">
        <f t="shared" si="515"/>
        <v>116.9314</v>
      </c>
      <c r="P2091" s="85">
        <f t="shared" si="516"/>
        <v>0</v>
      </c>
      <c r="Q2091" s="58">
        <f t="shared" si="517"/>
        <v>22.9</v>
      </c>
      <c r="R2091" s="100">
        <f t="shared" si="518"/>
        <v>116.244</v>
      </c>
      <c r="S2091" s="85">
        <f t="shared" si="519"/>
        <v>0</v>
      </c>
      <c r="T2091" s="58">
        <f t="shared" si="520"/>
        <v>7.6</v>
      </c>
      <c r="U2091" s="58">
        <f t="shared" si="521"/>
        <v>3.8</v>
      </c>
      <c r="V2091" s="58">
        <f t="array" ref="V2091">INDEX(AS$11:AS$66,MATCH(C2091&amp;G2091,AO$11:AO$66&amp;AP$11:AP$66,0),0)</f>
        <v>8</v>
      </c>
      <c r="X2091" s="120">
        <f t="shared" si="522"/>
        <v>6.25E-2</v>
      </c>
      <c r="Y2091" s="61">
        <f t="array" ref="Y2091">INDEX($AQ$11:$AR$66,MATCH($C2091&amp;$G2091,$AO$11:$AO$66&amp;$AP$11:$AP$66,0),COUNTIF($AQ$10:$AR$10,"&lt;"&amp;Z2091)+1)</f>
        <v>1.4999999999999999E-4</v>
      </c>
      <c r="Z2091" s="123">
        <v>4.6231999999999998</v>
      </c>
      <c r="AA2091" s="61">
        <f t="array" ref="AA2091">INDEX($AT$11:$AV$66,MATCH($C2091&amp;$G2091,$AO$11:$AO$66&amp;$AP$11:$AP$66,0),COUNTIF($AT$10:$AV$10,"&lt;"&amp;Z2091)+1)</f>
        <v>8.9999999999999998E-4</v>
      </c>
      <c r="AB2091" s="111">
        <f t="shared" si="524"/>
        <v>4.5826050591976042</v>
      </c>
      <c r="AC2091" s="121">
        <f t="array" ref="AC2091">INDEX($AW$11:$BA$66,MATCH($C2091&amp;$G2091,$AO$11:$AO$66&amp;$AP$11:$AP$66,0),COUNTIF($AW$10:$BA$10,"&lt;"&amp;Z2091)+1)</f>
        <v>2.9999999999999997E-4</v>
      </c>
      <c r="AD2091" s="62">
        <v>4.6036000000000001</v>
      </c>
      <c r="AE2091" s="61">
        <f t="array" ref="AE2091">INDEX($AT$11:$AV$66,MATCH($C2091&amp;$G2091,$AO$11:$AO$66&amp;$AP$11:$AP$66,0),COUNTIF($AT$10:$AV$10,"&lt;"&amp;AD2091)+1)</f>
        <v>8.9999999999999998E-4</v>
      </c>
      <c r="AF2091" s="111">
        <f t="shared" si="525"/>
        <v>4.5765367061317361</v>
      </c>
      <c r="AG2091" s="121">
        <f t="array" ref="AG2091">INDEX($AW$11:$BA$66,MATCH($C2091&amp;$G2091,$AO$11:$AO$66&amp;$AP$11:$AP$66,0),COUNTIF($AW$10:$BA$10,"&lt;"&amp;AD2091)+1)</f>
        <v>2.9999999999999997E-4</v>
      </c>
    </row>
    <row r="2092" spans="2:33" ht="12.75" customHeight="1" x14ac:dyDescent="0.3">
      <c r="B2092" s="81" t="str">
        <f t="shared" si="512"/>
        <v>4 5/8-16 UN</v>
      </c>
      <c r="C2092" s="71" t="s">
        <v>498</v>
      </c>
      <c r="D2092" s="71"/>
      <c r="E2092" s="79" t="s">
        <v>604</v>
      </c>
      <c r="F2092" s="82" t="s">
        <v>715</v>
      </c>
      <c r="G2092" s="58">
        <v>16</v>
      </c>
      <c r="H2092" s="71" t="s">
        <v>521</v>
      </c>
      <c r="I2092" s="71" t="s">
        <v>661</v>
      </c>
      <c r="J2092" s="71" t="s">
        <v>588</v>
      </c>
      <c r="K2092" s="71" t="s">
        <v>600</v>
      </c>
      <c r="L2092" s="85">
        <f t="shared" si="513"/>
        <v>117.47499999999999</v>
      </c>
      <c r="M2092" s="85">
        <f t="shared" si="514"/>
        <v>1.5874999999999999</v>
      </c>
      <c r="N2092" s="71">
        <v>60</v>
      </c>
      <c r="O2092" s="100">
        <f t="shared" si="515"/>
        <v>117.01779999999999</v>
      </c>
      <c r="P2092" s="85">
        <f t="shared" si="516"/>
        <v>0</v>
      </c>
      <c r="Q2092" s="58">
        <f t="shared" si="517"/>
        <v>22.9</v>
      </c>
      <c r="R2092" s="100">
        <f t="shared" si="518"/>
        <v>116.3304</v>
      </c>
      <c r="S2092" s="85">
        <f t="shared" si="519"/>
        <v>0</v>
      </c>
      <c r="T2092" s="58">
        <f t="shared" si="520"/>
        <v>7.6</v>
      </c>
      <c r="U2092" s="58">
        <f t="shared" si="521"/>
        <v>3.8</v>
      </c>
      <c r="V2092" s="58">
        <f t="array" ref="V2092">INDEX(AS$11:AS$66,MATCH(C2092&amp;G2092,AO$11:AO$66&amp;AP$11:AP$66,0),0)</f>
        <v>8</v>
      </c>
      <c r="X2092" s="120">
        <f t="shared" si="522"/>
        <v>6.25E-2</v>
      </c>
      <c r="Y2092" s="61">
        <f t="array" ref="Y2092">INDEX($AQ$11:$AR$66,MATCH($C2092&amp;$G2092,$AO$11:$AO$66&amp;$AP$11:$AP$66,0),COUNTIF($AQ$10:$AR$10,"&lt;"&amp;Z2092)+1)</f>
        <v>1.4999999999999999E-4</v>
      </c>
      <c r="Z2092" s="61">
        <f t="shared" ref="Z2092" si="536">INDEX(AJ$11:AJ$92,MATCH(F2092,AI$11:AI$92,0))</f>
        <v>4.625</v>
      </c>
      <c r="AA2092" s="61">
        <f t="array" ref="AA2092">INDEX($AT$11:$AV$66,MATCH($C2092&amp;$G2092,$AO$11:$AO$66&amp;$AP$11:$AP$66,0),COUNTIF($AT$10:$AV$10,"&lt;"&amp;Z2092)+1)</f>
        <v>8.9999999999999998E-4</v>
      </c>
      <c r="AB2092" s="111">
        <f t="shared" si="524"/>
        <v>4.5844050591976044</v>
      </c>
      <c r="AC2092" s="121">
        <f t="array" ref="AC2092">INDEX($AW$11:$BA$66,MATCH($C2092&amp;$G2092,$AO$11:$AO$66&amp;$AP$11:$AP$66,0),COUNTIF($AW$10:$BA$10,"&lt;"&amp;Z2092)+1)</f>
        <v>2.9999999999999997E-4</v>
      </c>
      <c r="AD2092" s="62">
        <v>4.6070000000000002</v>
      </c>
      <c r="AE2092" s="61">
        <f t="array" ref="AE2092">INDEX($AT$11:$AV$66,MATCH($C2092&amp;$G2092,$AO$11:$AO$66&amp;$AP$11:$AP$66,0),COUNTIF($AT$10:$AV$10,"&lt;"&amp;AD2092)+1)</f>
        <v>8.9999999999999998E-4</v>
      </c>
      <c r="AF2092" s="111">
        <f t="shared" si="525"/>
        <v>4.5799367061317362</v>
      </c>
      <c r="AG2092" s="121">
        <f t="array" ref="AG2092">INDEX($AW$11:$BA$66,MATCH($C2092&amp;$G2092,$AO$11:$AO$66&amp;$AP$11:$AP$66,0),COUNTIF($AW$10:$BA$10,"&lt;"&amp;AD2092)+1)</f>
        <v>2.9999999999999997E-4</v>
      </c>
    </row>
    <row r="2093" spans="2:33" ht="12.75" customHeight="1" x14ac:dyDescent="0.3">
      <c r="B2093" s="81" t="str">
        <f t="shared" si="512"/>
        <v>4 3/4-4 UN</v>
      </c>
      <c r="C2093" s="71" t="s">
        <v>498</v>
      </c>
      <c r="D2093" s="71"/>
      <c r="E2093" s="79" t="s">
        <v>604</v>
      </c>
      <c r="F2093" s="82" t="s">
        <v>716</v>
      </c>
      <c r="G2093" s="58">
        <v>4</v>
      </c>
      <c r="H2093" s="71" t="s">
        <v>521</v>
      </c>
      <c r="I2093" s="71" t="s">
        <v>660</v>
      </c>
      <c r="J2093" s="71" t="s">
        <v>588</v>
      </c>
      <c r="K2093" s="71" t="s">
        <v>600</v>
      </c>
      <c r="L2093" s="85">
        <f t="shared" si="513"/>
        <v>120.5611</v>
      </c>
      <c r="M2093" s="85">
        <f t="shared" si="514"/>
        <v>6.35</v>
      </c>
      <c r="N2093" s="71">
        <v>60</v>
      </c>
      <c r="O2093" s="100">
        <f t="shared" si="515"/>
        <v>118.88979999999999</v>
      </c>
      <c r="P2093" s="85">
        <f t="shared" si="516"/>
        <v>0</v>
      </c>
      <c r="Q2093" s="58">
        <f t="shared" si="517"/>
        <v>38.1</v>
      </c>
      <c r="R2093" s="100">
        <f t="shared" si="518"/>
        <v>116.1401</v>
      </c>
      <c r="S2093" s="85">
        <f t="shared" si="519"/>
        <v>0</v>
      </c>
      <c r="T2093" s="58">
        <f t="shared" si="520"/>
        <v>7.6</v>
      </c>
      <c r="U2093" s="58">
        <f t="shared" si="521"/>
        <v>7.6</v>
      </c>
      <c r="V2093" s="58">
        <f t="array" ref="V2093">INDEX(AS$11:AS$66,MATCH(C2093&amp;G2093,AO$11:AO$66&amp;AP$11:AP$66,0),0)</f>
        <v>4</v>
      </c>
      <c r="X2093" s="120">
        <f t="shared" si="522"/>
        <v>0.25</v>
      </c>
      <c r="Y2093" s="61">
        <f t="array" ref="Y2093">INDEX($AQ$11:$AR$66,MATCH($C2093&amp;$G2093,$AO$11:$AO$66&amp;$AP$11:$AP$66,0),COUNTIF($AQ$10:$AR$10,"&lt;"&amp;Z2093)+1)</f>
        <v>2.9999999999999997E-4</v>
      </c>
      <c r="Z2093" s="123">
        <v>4.7465000000000002</v>
      </c>
      <c r="AA2093" s="61">
        <f t="array" ref="AA2093">INDEX($AT$11:$AV$66,MATCH($C2093&amp;$G2093,$AO$11:$AO$66&amp;$AP$11:$AP$66,0),COUNTIF($AT$10:$AV$10,"&lt;"&amp;Z2093)+1)</f>
        <v>1.5E-3</v>
      </c>
      <c r="AB2093" s="111">
        <f t="shared" si="524"/>
        <v>4.5841202367904179</v>
      </c>
      <c r="AC2093" s="121">
        <f t="array" ref="AC2093">INDEX($AW$11:$BA$66,MATCH($C2093&amp;$G2093,$AO$11:$AO$66&amp;$AP$11:$AP$66,0),COUNTIF($AW$10:$BA$10,"&lt;"&amp;Z2093)+1)</f>
        <v>2.9999999999999997E-4</v>
      </c>
      <c r="AD2093" s="62">
        <v>4.6806999999999999</v>
      </c>
      <c r="AE2093" s="61">
        <f t="array" ref="AE2093">INDEX($AT$11:$AV$66,MATCH($C2093&amp;$G2093,$AO$11:$AO$66&amp;$AP$11:$AP$66,0),COUNTIF($AT$10:$AV$10,"&lt;"&amp;AD2093)+1)</f>
        <v>1.5E-3</v>
      </c>
      <c r="AF2093" s="111">
        <f t="shared" si="525"/>
        <v>4.5724468245269447</v>
      </c>
      <c r="AG2093" s="121">
        <f t="array" ref="AG2093">INDEX($AW$11:$BA$66,MATCH($C2093&amp;$G2093,$AO$11:$AO$66&amp;$AP$11:$AP$66,0),COUNTIF($AW$10:$BA$10,"&lt;"&amp;AD2093)+1)</f>
        <v>2.9999999999999997E-4</v>
      </c>
    </row>
    <row r="2094" spans="2:33" ht="12.75" customHeight="1" x14ac:dyDescent="0.3">
      <c r="B2094" s="81" t="str">
        <f t="shared" si="512"/>
        <v>4 3/4-4 UN</v>
      </c>
      <c r="C2094" s="71" t="s">
        <v>498</v>
      </c>
      <c r="D2094" s="71"/>
      <c r="E2094" s="79" t="s">
        <v>604</v>
      </c>
      <c r="F2094" s="82" t="s">
        <v>716</v>
      </c>
      <c r="G2094" s="58">
        <v>4</v>
      </c>
      <c r="H2094" s="71" t="s">
        <v>521</v>
      </c>
      <c r="I2094" s="71" t="s">
        <v>661</v>
      </c>
      <c r="J2094" s="71" t="s">
        <v>588</v>
      </c>
      <c r="K2094" s="71" t="s">
        <v>600</v>
      </c>
      <c r="L2094" s="85">
        <f t="shared" si="513"/>
        <v>120.65</v>
      </c>
      <c r="M2094" s="85">
        <f t="shared" si="514"/>
        <v>6.35</v>
      </c>
      <c r="N2094" s="71">
        <v>60</v>
      </c>
      <c r="O2094" s="100">
        <f t="shared" si="515"/>
        <v>119.0523</v>
      </c>
      <c r="P2094" s="85">
        <f t="shared" si="516"/>
        <v>0</v>
      </c>
      <c r="Q2094" s="58">
        <f t="shared" si="517"/>
        <v>38.1</v>
      </c>
      <c r="R2094" s="100">
        <f t="shared" si="518"/>
        <v>116.3027</v>
      </c>
      <c r="S2094" s="85">
        <f t="shared" si="519"/>
        <v>0</v>
      </c>
      <c r="T2094" s="58">
        <f t="shared" si="520"/>
        <v>7.6</v>
      </c>
      <c r="U2094" s="58">
        <f t="shared" si="521"/>
        <v>7.6</v>
      </c>
      <c r="V2094" s="58">
        <f t="array" ref="V2094">INDEX(AS$11:AS$66,MATCH(C2094&amp;G2094,AO$11:AO$66&amp;AP$11:AP$66,0),0)</f>
        <v>4</v>
      </c>
      <c r="X2094" s="120">
        <f t="shared" si="522"/>
        <v>0.25</v>
      </c>
      <c r="Y2094" s="61">
        <f t="array" ref="Y2094">INDEX($AQ$11:$AR$66,MATCH($C2094&amp;$G2094,$AO$11:$AO$66&amp;$AP$11:$AP$66,0),COUNTIF($AQ$10:$AR$10,"&lt;"&amp;Z2094)+1)</f>
        <v>2.9999999999999997E-4</v>
      </c>
      <c r="Z2094" s="61">
        <f t="shared" ref="Z2094" si="537">INDEX(AJ$11:AJ$92,MATCH(F2094,AI$11:AI$92,0))</f>
        <v>4.75</v>
      </c>
      <c r="AA2094" s="61">
        <f t="array" ref="AA2094">INDEX($AT$11:$AV$66,MATCH($C2094&amp;$G2094,$AO$11:$AO$66&amp;$AP$11:$AP$66,0),COUNTIF($AT$10:$AV$10,"&lt;"&amp;Z2094)+1)</f>
        <v>1.5E-3</v>
      </c>
      <c r="AB2094" s="111">
        <f t="shared" si="524"/>
        <v>4.5876202367904177</v>
      </c>
      <c r="AC2094" s="121">
        <f t="array" ref="AC2094">INDEX($AW$11:$BA$66,MATCH($C2094&amp;$G2094,$AO$11:$AO$66&amp;$AP$11:$AP$66,0),COUNTIF($AW$10:$BA$10,"&lt;"&amp;Z2094)+1)</f>
        <v>2.9999999999999997E-4</v>
      </c>
      <c r="AD2094" s="62">
        <v>4.6871</v>
      </c>
      <c r="AE2094" s="61">
        <f t="array" ref="AE2094">INDEX($AT$11:$AV$66,MATCH($C2094&amp;$G2094,$AO$11:$AO$66&amp;$AP$11:$AP$66,0),COUNTIF($AT$10:$AV$10,"&lt;"&amp;AD2094)+1)</f>
        <v>1.5E-3</v>
      </c>
      <c r="AF2094" s="111">
        <f t="shared" si="525"/>
        <v>4.5788468245269449</v>
      </c>
      <c r="AG2094" s="121">
        <f t="array" ref="AG2094">INDEX($AW$11:$BA$66,MATCH($C2094&amp;$G2094,$AO$11:$AO$66&amp;$AP$11:$AP$66,0),COUNTIF($AW$10:$BA$10,"&lt;"&amp;AD2094)+1)</f>
        <v>2.9999999999999997E-4</v>
      </c>
    </row>
    <row r="2095" spans="2:33" ht="12.75" customHeight="1" x14ac:dyDescent="0.3">
      <c r="B2095" s="81" t="str">
        <f t="shared" si="512"/>
        <v>4 3/4-6 UN</v>
      </c>
      <c r="C2095" s="71" t="s">
        <v>498</v>
      </c>
      <c r="D2095" s="71"/>
      <c r="E2095" s="79" t="s">
        <v>604</v>
      </c>
      <c r="F2095" s="82" t="s">
        <v>716</v>
      </c>
      <c r="G2095" s="58">
        <v>6</v>
      </c>
      <c r="H2095" s="71" t="s">
        <v>521</v>
      </c>
      <c r="I2095" s="71" t="s">
        <v>660</v>
      </c>
      <c r="J2095" s="71" t="s">
        <v>588</v>
      </c>
      <c r="K2095" s="71" t="s">
        <v>600</v>
      </c>
      <c r="L2095" s="85">
        <f t="shared" si="513"/>
        <v>120.57129999999999</v>
      </c>
      <c r="M2095" s="85">
        <f t="shared" si="514"/>
        <v>4.2332999999999998</v>
      </c>
      <c r="N2095" s="71">
        <v>60</v>
      </c>
      <c r="O2095" s="100">
        <f t="shared" si="515"/>
        <v>119.3927</v>
      </c>
      <c r="P2095" s="85">
        <f t="shared" si="516"/>
        <v>0</v>
      </c>
      <c r="Q2095" s="58">
        <f t="shared" si="517"/>
        <v>33</v>
      </c>
      <c r="R2095" s="100">
        <f t="shared" si="518"/>
        <v>117.5596</v>
      </c>
      <c r="S2095" s="85">
        <f t="shared" si="519"/>
        <v>0</v>
      </c>
      <c r="T2095" s="58">
        <f t="shared" si="520"/>
        <v>7.6</v>
      </c>
      <c r="U2095" s="58">
        <f t="shared" si="521"/>
        <v>7.6</v>
      </c>
      <c r="V2095" s="58">
        <f t="array" ref="V2095">INDEX(AS$11:AS$66,MATCH(C2095&amp;G2095,AO$11:AO$66&amp;AP$11:AP$66,0),0)</f>
        <v>5</v>
      </c>
      <c r="X2095" s="120">
        <f t="shared" si="522"/>
        <v>0.16666666666666666</v>
      </c>
      <c r="Y2095" s="61">
        <f t="array" ref="Y2095">INDEX($AQ$11:$AR$66,MATCH($C2095&amp;$G2095,$AO$11:$AO$66&amp;$AP$11:$AP$66,0),COUNTIF($AQ$10:$AR$10,"&lt;"&amp;Z2095)+1)</f>
        <v>2.9999999999999997E-4</v>
      </c>
      <c r="Z2095" s="123">
        <v>4.7469000000000001</v>
      </c>
      <c r="AA2095" s="61">
        <f t="array" ref="AA2095">INDEX($AT$11:$AV$66,MATCH($C2095&amp;$G2095,$AO$11:$AO$66&amp;$AP$11:$AP$66,0),COUNTIF($AT$10:$AV$10,"&lt;"&amp;Z2095)+1)</f>
        <v>1.2999999999999999E-3</v>
      </c>
      <c r="AB2095" s="111">
        <f t="shared" si="524"/>
        <v>4.638646824526945</v>
      </c>
      <c r="AC2095" s="121">
        <f t="array" ref="AC2095">INDEX($AW$11:$BA$66,MATCH($C2095&amp;$G2095,$AO$11:$AO$66&amp;$AP$11:$AP$66,0),COUNTIF($AW$10:$BA$10,"&lt;"&amp;Z2095)+1)</f>
        <v>2.9999999999999997E-4</v>
      </c>
      <c r="AD2095" s="62">
        <v>4.7004999999999999</v>
      </c>
      <c r="AE2095" s="61">
        <f t="array" ref="AE2095">INDEX($AT$11:$AV$66,MATCH($C2095&amp;$G2095,$AO$11:$AO$66&amp;$AP$11:$AP$66,0),COUNTIF($AT$10:$AV$10,"&lt;"&amp;AD2095)+1)</f>
        <v>1.2999999999999999E-3</v>
      </c>
      <c r="AF2095" s="111">
        <f t="shared" si="525"/>
        <v>4.6283312163512971</v>
      </c>
      <c r="AG2095" s="121">
        <f t="array" ref="AG2095">INDEX($AW$11:$BA$66,MATCH($C2095&amp;$G2095,$AO$11:$AO$66&amp;$AP$11:$AP$66,0),COUNTIF($AW$10:$BA$10,"&lt;"&amp;AD2095)+1)</f>
        <v>2.9999999999999997E-4</v>
      </c>
    </row>
    <row r="2096" spans="2:33" ht="12.75" customHeight="1" x14ac:dyDescent="0.3">
      <c r="B2096" s="81" t="str">
        <f t="shared" si="512"/>
        <v>4 3/4-6 UN</v>
      </c>
      <c r="C2096" s="71" t="s">
        <v>498</v>
      </c>
      <c r="D2096" s="71"/>
      <c r="E2096" s="79" t="s">
        <v>604</v>
      </c>
      <c r="F2096" s="82" t="s">
        <v>716</v>
      </c>
      <c r="G2096" s="58">
        <v>6</v>
      </c>
      <c r="H2096" s="71" t="s">
        <v>521</v>
      </c>
      <c r="I2096" s="71" t="s">
        <v>661</v>
      </c>
      <c r="J2096" s="71" t="s">
        <v>588</v>
      </c>
      <c r="K2096" s="71" t="s">
        <v>600</v>
      </c>
      <c r="L2096" s="85">
        <f t="shared" si="513"/>
        <v>120.65</v>
      </c>
      <c r="M2096" s="85">
        <f t="shared" si="514"/>
        <v>4.2332999999999998</v>
      </c>
      <c r="N2096" s="71">
        <v>60</v>
      </c>
      <c r="O2096" s="100">
        <f t="shared" si="515"/>
        <v>119.53749999999999</v>
      </c>
      <c r="P2096" s="85">
        <f t="shared" si="516"/>
        <v>0</v>
      </c>
      <c r="Q2096" s="58">
        <f t="shared" si="517"/>
        <v>33</v>
      </c>
      <c r="R2096" s="100">
        <f t="shared" si="518"/>
        <v>117.70440000000001</v>
      </c>
      <c r="S2096" s="85">
        <f t="shared" si="519"/>
        <v>0</v>
      </c>
      <c r="T2096" s="58">
        <f t="shared" si="520"/>
        <v>7.6</v>
      </c>
      <c r="U2096" s="58">
        <f t="shared" si="521"/>
        <v>7.6</v>
      </c>
      <c r="V2096" s="58">
        <f t="array" ref="V2096">INDEX(AS$11:AS$66,MATCH(C2096&amp;G2096,AO$11:AO$66&amp;AP$11:AP$66,0),0)</f>
        <v>5</v>
      </c>
      <c r="X2096" s="120">
        <f t="shared" si="522"/>
        <v>0.16666666666666666</v>
      </c>
      <c r="Y2096" s="61">
        <f t="array" ref="Y2096">INDEX($AQ$11:$AR$66,MATCH($C2096&amp;$G2096,$AO$11:$AO$66&amp;$AP$11:$AP$66,0),COUNTIF($AQ$10:$AR$10,"&lt;"&amp;Z2096)+1)</f>
        <v>2.9999999999999997E-4</v>
      </c>
      <c r="Z2096" s="61">
        <f t="shared" ref="Z2096" si="538">INDEX(AJ$11:AJ$92,MATCH(F2096,AI$11:AI$92,0))</f>
        <v>4.75</v>
      </c>
      <c r="AA2096" s="61">
        <f t="array" ref="AA2096">INDEX($AT$11:$AV$66,MATCH($C2096&amp;$G2096,$AO$11:$AO$66&amp;$AP$11:$AP$66,0),COUNTIF($AT$10:$AV$10,"&lt;"&amp;Z2096)+1)</f>
        <v>1.2999999999999999E-3</v>
      </c>
      <c r="AB2096" s="111">
        <f t="shared" si="524"/>
        <v>4.6417468245269449</v>
      </c>
      <c r="AC2096" s="121">
        <f t="array" ref="AC2096">INDEX($AW$11:$BA$66,MATCH($C2096&amp;$G2096,$AO$11:$AO$66&amp;$AP$11:$AP$66,0),COUNTIF($AW$10:$BA$10,"&lt;"&amp;Z2096)+1)</f>
        <v>2.9999999999999997E-4</v>
      </c>
      <c r="AD2096" s="62">
        <v>4.7061999999999999</v>
      </c>
      <c r="AE2096" s="61">
        <f t="array" ref="AE2096">INDEX($AT$11:$AV$66,MATCH($C2096&amp;$G2096,$AO$11:$AO$66&amp;$AP$11:$AP$66,0),COUNTIF($AT$10:$AV$10,"&lt;"&amp;AD2096)+1)</f>
        <v>1.2999999999999999E-3</v>
      </c>
      <c r="AF2096" s="111">
        <f t="shared" si="525"/>
        <v>4.6340312163512971</v>
      </c>
      <c r="AG2096" s="121">
        <f t="array" ref="AG2096">INDEX($AW$11:$BA$66,MATCH($C2096&amp;$G2096,$AO$11:$AO$66&amp;$AP$11:$AP$66,0),COUNTIF($AW$10:$BA$10,"&lt;"&amp;AD2096)+1)</f>
        <v>2.9999999999999997E-4</v>
      </c>
    </row>
    <row r="2097" spans="2:33" ht="12.75" customHeight="1" x14ac:dyDescent="0.3">
      <c r="B2097" s="81" t="str">
        <f t="shared" si="512"/>
        <v>4 3/4-12 UN</v>
      </c>
      <c r="C2097" s="71" t="s">
        <v>498</v>
      </c>
      <c r="D2097" s="71"/>
      <c r="E2097" s="79" t="s">
        <v>604</v>
      </c>
      <c r="F2097" s="82" t="s">
        <v>716</v>
      </c>
      <c r="G2097" s="58">
        <v>12</v>
      </c>
      <c r="H2097" s="71" t="s">
        <v>521</v>
      </c>
      <c r="I2097" s="71" t="s">
        <v>660</v>
      </c>
      <c r="J2097" s="71" t="s">
        <v>588</v>
      </c>
      <c r="K2097" s="71" t="s">
        <v>600</v>
      </c>
      <c r="L2097" s="85">
        <f t="shared" si="513"/>
        <v>120.5992</v>
      </c>
      <c r="M2097" s="85">
        <f t="shared" si="514"/>
        <v>2.1166999999999998</v>
      </c>
      <c r="N2097" s="71">
        <v>60</v>
      </c>
      <c r="O2097" s="100">
        <f t="shared" si="515"/>
        <v>119.9718</v>
      </c>
      <c r="P2097" s="85">
        <f t="shared" si="516"/>
        <v>0</v>
      </c>
      <c r="Q2097" s="58">
        <f t="shared" si="517"/>
        <v>22.9</v>
      </c>
      <c r="R2097" s="100">
        <f t="shared" si="518"/>
        <v>119.0553</v>
      </c>
      <c r="S2097" s="85">
        <f t="shared" si="519"/>
        <v>0</v>
      </c>
      <c r="T2097" s="58">
        <f t="shared" si="520"/>
        <v>7.6</v>
      </c>
      <c r="U2097" s="58">
        <f t="shared" si="521"/>
        <v>5.0999999999999996</v>
      </c>
      <c r="V2097" s="58">
        <f t="array" ref="V2097">INDEX(AS$11:AS$66,MATCH(C2097&amp;G2097,AO$11:AO$66&amp;AP$11:AP$66,0),0)</f>
        <v>6</v>
      </c>
      <c r="X2097" s="120">
        <f t="shared" si="522"/>
        <v>8.3333333333333329E-2</v>
      </c>
      <c r="Y2097" s="61">
        <f t="array" ref="Y2097">INDEX($AQ$11:$AR$66,MATCH($C2097&amp;$G2097,$AO$11:$AO$66&amp;$AP$11:$AP$66,0),COUNTIF($AQ$10:$AR$10,"&lt;"&amp;Z2097)+1)</f>
        <v>2.0000000000000001E-4</v>
      </c>
      <c r="Z2097" s="123">
        <v>4.7480000000000002</v>
      </c>
      <c r="AA2097" s="61">
        <f t="array" ref="AA2097">INDEX($AT$11:$AV$66,MATCH($C2097&amp;$G2097,$AO$11:$AO$66&amp;$AP$11:$AP$66,0),COUNTIF($AT$10:$AV$10,"&lt;"&amp;Z2097)+1)</f>
        <v>8.9999999999999998E-4</v>
      </c>
      <c r="AB2097" s="111">
        <f t="shared" si="524"/>
        <v>4.6938734122634731</v>
      </c>
      <c r="AC2097" s="121">
        <f t="array" ref="AC2097">INDEX($AW$11:$BA$66,MATCH($C2097&amp;$G2097,$AO$11:$AO$66&amp;$AP$11:$AP$66,0),COUNTIF($AW$10:$BA$10,"&lt;"&amp;Z2097)+1)</f>
        <v>2.9999999999999997E-4</v>
      </c>
      <c r="AD2097" s="62">
        <v>4.7233000000000001</v>
      </c>
      <c r="AE2097" s="61">
        <f t="array" ref="AE2097">INDEX($AT$11:$AV$66,MATCH($C2097&amp;$G2097,$AO$11:$AO$66&amp;$AP$11:$AP$66,0),COUNTIF($AT$10:$AV$10,"&lt;"&amp;AD2097)+1)</f>
        <v>8.9999999999999998E-4</v>
      </c>
      <c r="AF2097" s="111">
        <f t="shared" si="525"/>
        <v>4.6872156081756486</v>
      </c>
      <c r="AG2097" s="121">
        <f t="array" ref="AG2097">INDEX($AW$11:$BA$66,MATCH($C2097&amp;$G2097,$AO$11:$AO$66&amp;$AP$11:$AP$66,0),COUNTIF($AW$10:$BA$10,"&lt;"&amp;AD2097)+1)</f>
        <v>2.9999999999999997E-4</v>
      </c>
    </row>
    <row r="2098" spans="2:33" ht="12.75" customHeight="1" x14ac:dyDescent="0.3">
      <c r="B2098" s="81" t="str">
        <f t="shared" si="512"/>
        <v>4 3/4-12 UN</v>
      </c>
      <c r="C2098" s="71" t="s">
        <v>498</v>
      </c>
      <c r="D2098" s="71"/>
      <c r="E2098" s="79" t="s">
        <v>604</v>
      </c>
      <c r="F2098" s="82" t="s">
        <v>716</v>
      </c>
      <c r="G2098" s="58">
        <v>12</v>
      </c>
      <c r="H2098" s="71" t="s">
        <v>521</v>
      </c>
      <c r="I2098" s="71" t="s">
        <v>661</v>
      </c>
      <c r="J2098" s="71" t="s">
        <v>588</v>
      </c>
      <c r="K2098" s="71" t="s">
        <v>600</v>
      </c>
      <c r="L2098" s="85">
        <f t="shared" si="513"/>
        <v>120.65</v>
      </c>
      <c r="M2098" s="85">
        <f t="shared" si="514"/>
        <v>2.1166999999999998</v>
      </c>
      <c r="N2098" s="71">
        <v>60</v>
      </c>
      <c r="O2098" s="100">
        <f t="shared" si="515"/>
        <v>120.0658</v>
      </c>
      <c r="P2098" s="85">
        <f t="shared" si="516"/>
        <v>0</v>
      </c>
      <c r="Q2098" s="58">
        <f t="shared" si="517"/>
        <v>22.9</v>
      </c>
      <c r="R2098" s="100">
        <f t="shared" si="518"/>
        <v>119.1493</v>
      </c>
      <c r="S2098" s="85">
        <f t="shared" si="519"/>
        <v>0</v>
      </c>
      <c r="T2098" s="58">
        <f t="shared" si="520"/>
        <v>7.6</v>
      </c>
      <c r="U2098" s="58">
        <f t="shared" si="521"/>
        <v>5.0999999999999996</v>
      </c>
      <c r="V2098" s="58">
        <f t="array" ref="V2098">INDEX(AS$11:AS$66,MATCH(C2098&amp;G2098,AO$11:AO$66&amp;AP$11:AP$66,0),0)</f>
        <v>6</v>
      </c>
      <c r="X2098" s="120">
        <f t="shared" si="522"/>
        <v>8.3333333333333329E-2</v>
      </c>
      <c r="Y2098" s="61">
        <f t="array" ref="Y2098">INDEX($AQ$11:$AR$66,MATCH($C2098&amp;$G2098,$AO$11:$AO$66&amp;$AP$11:$AP$66,0),COUNTIF($AQ$10:$AR$10,"&lt;"&amp;Z2098)+1)</f>
        <v>2.0000000000000001E-4</v>
      </c>
      <c r="Z2098" s="61">
        <f t="shared" ref="Z2098" si="539">INDEX(AJ$11:AJ$92,MATCH(F2098,AI$11:AI$92,0))</f>
        <v>4.75</v>
      </c>
      <c r="AA2098" s="61">
        <f t="array" ref="AA2098">INDEX($AT$11:$AV$66,MATCH($C2098&amp;$G2098,$AO$11:$AO$66&amp;$AP$11:$AP$66,0),COUNTIF($AT$10:$AV$10,"&lt;"&amp;Z2098)+1)</f>
        <v>8.9999999999999998E-4</v>
      </c>
      <c r="AB2098" s="111">
        <f t="shared" si="524"/>
        <v>4.6958734122634729</v>
      </c>
      <c r="AC2098" s="121">
        <f t="array" ref="AC2098">INDEX($AW$11:$BA$66,MATCH($C2098&amp;$G2098,$AO$11:$AO$66&amp;$AP$11:$AP$66,0),COUNTIF($AW$10:$BA$10,"&lt;"&amp;Z2098)+1)</f>
        <v>2.9999999999999997E-4</v>
      </c>
      <c r="AD2098" s="62">
        <v>4.7270000000000003</v>
      </c>
      <c r="AE2098" s="61">
        <f t="array" ref="AE2098">INDEX($AT$11:$AV$66,MATCH($C2098&amp;$G2098,$AO$11:$AO$66&amp;$AP$11:$AP$66,0),COUNTIF($AT$10:$AV$10,"&lt;"&amp;AD2098)+1)</f>
        <v>8.9999999999999998E-4</v>
      </c>
      <c r="AF2098" s="111">
        <f t="shared" si="525"/>
        <v>4.6909156081756489</v>
      </c>
      <c r="AG2098" s="121">
        <f t="array" ref="AG2098">INDEX($AW$11:$BA$66,MATCH($C2098&amp;$G2098,$AO$11:$AO$66&amp;$AP$11:$AP$66,0),COUNTIF($AW$10:$BA$10,"&lt;"&amp;AD2098)+1)</f>
        <v>2.9999999999999997E-4</v>
      </c>
    </row>
    <row r="2099" spans="2:33" ht="12.75" customHeight="1" x14ac:dyDescent="0.3">
      <c r="B2099" s="81" t="str">
        <f t="shared" si="512"/>
        <v>4 3/4-16 UN</v>
      </c>
      <c r="C2099" s="71" t="s">
        <v>498</v>
      </c>
      <c r="D2099" s="71"/>
      <c r="E2099" s="79" t="s">
        <v>604</v>
      </c>
      <c r="F2099" s="82" t="s">
        <v>716</v>
      </c>
      <c r="G2099" s="58">
        <v>16</v>
      </c>
      <c r="H2099" s="71" t="s">
        <v>521</v>
      </c>
      <c r="I2099" s="71" t="s">
        <v>660</v>
      </c>
      <c r="J2099" s="71" t="s">
        <v>588</v>
      </c>
      <c r="K2099" s="71" t="s">
        <v>600</v>
      </c>
      <c r="L2099" s="85">
        <f t="shared" si="513"/>
        <v>120.60429999999999</v>
      </c>
      <c r="M2099" s="85">
        <f t="shared" si="514"/>
        <v>1.5874999999999999</v>
      </c>
      <c r="N2099" s="71">
        <v>60</v>
      </c>
      <c r="O2099" s="100">
        <f t="shared" si="515"/>
        <v>120.10639999999999</v>
      </c>
      <c r="P2099" s="85">
        <f t="shared" si="516"/>
        <v>0</v>
      </c>
      <c r="Q2099" s="58">
        <f t="shared" si="517"/>
        <v>22.9</v>
      </c>
      <c r="R2099" s="100">
        <f t="shared" si="518"/>
        <v>119.419</v>
      </c>
      <c r="S2099" s="85">
        <f t="shared" si="519"/>
        <v>0</v>
      </c>
      <c r="T2099" s="58">
        <f t="shared" si="520"/>
        <v>7.6</v>
      </c>
      <c r="U2099" s="58">
        <f t="shared" si="521"/>
        <v>3.8</v>
      </c>
      <c r="V2099" s="58">
        <f t="array" ref="V2099">INDEX(AS$11:AS$66,MATCH(C2099&amp;G2099,AO$11:AO$66&amp;AP$11:AP$66,0),0)</f>
        <v>8</v>
      </c>
      <c r="X2099" s="120">
        <f t="shared" si="522"/>
        <v>6.25E-2</v>
      </c>
      <c r="Y2099" s="61">
        <f t="array" ref="Y2099">INDEX($AQ$11:$AR$66,MATCH($C2099&amp;$G2099,$AO$11:$AO$66&amp;$AP$11:$AP$66,0),COUNTIF($AQ$10:$AR$10,"&lt;"&amp;Z2099)+1)</f>
        <v>1.4999999999999999E-4</v>
      </c>
      <c r="Z2099" s="123">
        <v>4.7481999999999998</v>
      </c>
      <c r="AA2099" s="61">
        <f t="array" ref="AA2099">INDEX($AT$11:$AV$66,MATCH($C2099&amp;$G2099,$AO$11:$AO$66&amp;$AP$11:$AP$66,0),COUNTIF($AT$10:$AV$10,"&lt;"&amp;Z2099)+1)</f>
        <v>8.9999999999999998E-4</v>
      </c>
      <c r="AB2099" s="111">
        <f t="shared" si="524"/>
        <v>4.7076050591976042</v>
      </c>
      <c r="AC2099" s="121">
        <f t="array" ref="AC2099">INDEX($AW$11:$BA$66,MATCH($C2099&amp;$G2099,$AO$11:$AO$66&amp;$AP$11:$AP$66,0),COUNTIF($AW$10:$BA$10,"&lt;"&amp;Z2099)+1)</f>
        <v>2.9999999999999997E-4</v>
      </c>
      <c r="AD2099" s="62">
        <v>4.7286000000000001</v>
      </c>
      <c r="AE2099" s="61">
        <f t="array" ref="AE2099">INDEX($AT$11:$AV$66,MATCH($C2099&amp;$G2099,$AO$11:$AO$66&amp;$AP$11:$AP$66,0),COUNTIF($AT$10:$AV$10,"&lt;"&amp;AD2099)+1)</f>
        <v>8.9999999999999998E-4</v>
      </c>
      <c r="AF2099" s="111">
        <f t="shared" si="525"/>
        <v>4.7015367061317361</v>
      </c>
      <c r="AG2099" s="121">
        <f t="array" ref="AG2099">INDEX($AW$11:$BA$66,MATCH($C2099&amp;$G2099,$AO$11:$AO$66&amp;$AP$11:$AP$66,0),COUNTIF($AW$10:$BA$10,"&lt;"&amp;AD2099)+1)</f>
        <v>2.9999999999999997E-4</v>
      </c>
    </row>
    <row r="2100" spans="2:33" ht="12.75" customHeight="1" x14ac:dyDescent="0.3">
      <c r="B2100" s="81" t="str">
        <f t="shared" si="512"/>
        <v>4 3/4-16 UN</v>
      </c>
      <c r="C2100" s="71" t="s">
        <v>498</v>
      </c>
      <c r="D2100" s="71"/>
      <c r="E2100" s="79" t="s">
        <v>604</v>
      </c>
      <c r="F2100" s="82" t="s">
        <v>716</v>
      </c>
      <c r="G2100" s="58">
        <v>16</v>
      </c>
      <c r="H2100" s="71" t="s">
        <v>521</v>
      </c>
      <c r="I2100" s="71" t="s">
        <v>661</v>
      </c>
      <c r="J2100" s="71" t="s">
        <v>588</v>
      </c>
      <c r="K2100" s="71" t="s">
        <v>600</v>
      </c>
      <c r="L2100" s="85">
        <f t="shared" si="513"/>
        <v>120.65</v>
      </c>
      <c r="M2100" s="85">
        <f t="shared" si="514"/>
        <v>1.5874999999999999</v>
      </c>
      <c r="N2100" s="71">
        <v>60</v>
      </c>
      <c r="O2100" s="100">
        <f t="shared" si="515"/>
        <v>120.19280000000001</v>
      </c>
      <c r="P2100" s="85">
        <f t="shared" si="516"/>
        <v>0</v>
      </c>
      <c r="Q2100" s="58">
        <f t="shared" si="517"/>
        <v>22.9</v>
      </c>
      <c r="R2100" s="100">
        <f t="shared" si="518"/>
        <v>119.50539999999999</v>
      </c>
      <c r="S2100" s="85">
        <f t="shared" si="519"/>
        <v>0</v>
      </c>
      <c r="T2100" s="58">
        <f t="shared" si="520"/>
        <v>7.6</v>
      </c>
      <c r="U2100" s="58">
        <f t="shared" si="521"/>
        <v>3.8</v>
      </c>
      <c r="V2100" s="58">
        <f t="array" ref="V2100">INDEX(AS$11:AS$66,MATCH(C2100&amp;G2100,AO$11:AO$66&amp;AP$11:AP$66,0),0)</f>
        <v>8</v>
      </c>
      <c r="X2100" s="120">
        <f t="shared" si="522"/>
        <v>6.25E-2</v>
      </c>
      <c r="Y2100" s="61">
        <f t="array" ref="Y2100">INDEX($AQ$11:$AR$66,MATCH($C2100&amp;$G2100,$AO$11:$AO$66&amp;$AP$11:$AP$66,0),COUNTIF($AQ$10:$AR$10,"&lt;"&amp;Z2100)+1)</f>
        <v>1.4999999999999999E-4</v>
      </c>
      <c r="Z2100" s="61">
        <f t="shared" ref="Z2100" si="540">INDEX(AJ$11:AJ$92,MATCH(F2100,AI$11:AI$92,0))</f>
        <v>4.75</v>
      </c>
      <c r="AA2100" s="61">
        <f t="array" ref="AA2100">INDEX($AT$11:$AV$66,MATCH($C2100&amp;$G2100,$AO$11:$AO$66&amp;$AP$11:$AP$66,0),COUNTIF($AT$10:$AV$10,"&lt;"&amp;Z2100)+1)</f>
        <v>8.9999999999999998E-4</v>
      </c>
      <c r="AB2100" s="111">
        <f t="shared" si="524"/>
        <v>4.7094050591976044</v>
      </c>
      <c r="AC2100" s="121">
        <f t="array" ref="AC2100">INDEX($AW$11:$BA$66,MATCH($C2100&amp;$G2100,$AO$11:$AO$66&amp;$AP$11:$AP$66,0),COUNTIF($AW$10:$BA$10,"&lt;"&amp;Z2100)+1)</f>
        <v>2.9999999999999997E-4</v>
      </c>
      <c r="AD2100" s="62">
        <v>4.7320000000000002</v>
      </c>
      <c r="AE2100" s="61">
        <f t="array" ref="AE2100">INDEX($AT$11:$AV$66,MATCH($C2100&amp;$G2100,$AO$11:$AO$66&amp;$AP$11:$AP$66,0),COUNTIF($AT$10:$AV$10,"&lt;"&amp;AD2100)+1)</f>
        <v>8.9999999999999998E-4</v>
      </c>
      <c r="AF2100" s="111">
        <f t="shared" si="525"/>
        <v>4.7049367061317362</v>
      </c>
      <c r="AG2100" s="121">
        <f t="array" ref="AG2100">INDEX($AW$11:$BA$66,MATCH($C2100&amp;$G2100,$AO$11:$AO$66&amp;$AP$11:$AP$66,0),COUNTIF($AW$10:$BA$10,"&lt;"&amp;AD2100)+1)</f>
        <v>2.9999999999999997E-4</v>
      </c>
    </row>
    <row r="2101" spans="2:33" ht="12.75" customHeight="1" x14ac:dyDescent="0.3">
      <c r="B2101" s="81" t="str">
        <f t="shared" si="512"/>
        <v>4 7/8-6 UN</v>
      </c>
      <c r="C2101" s="71" t="s">
        <v>498</v>
      </c>
      <c r="D2101" s="71"/>
      <c r="E2101" s="79" t="s">
        <v>604</v>
      </c>
      <c r="F2101" s="82" t="s">
        <v>717</v>
      </c>
      <c r="G2101" s="58">
        <v>6</v>
      </c>
      <c r="H2101" s="71" t="s">
        <v>521</v>
      </c>
      <c r="I2101" s="71" t="s">
        <v>660</v>
      </c>
      <c r="J2101" s="71" t="s">
        <v>588</v>
      </c>
      <c r="K2101" s="71" t="s">
        <v>600</v>
      </c>
      <c r="L2101" s="85">
        <f t="shared" si="513"/>
        <v>123.74630000000001</v>
      </c>
      <c r="M2101" s="85">
        <f t="shared" si="514"/>
        <v>4.2332999999999998</v>
      </c>
      <c r="N2101" s="71">
        <v>60</v>
      </c>
      <c r="O2101" s="100">
        <f t="shared" si="515"/>
        <v>122.5652</v>
      </c>
      <c r="P2101" s="85">
        <f t="shared" si="516"/>
        <v>0</v>
      </c>
      <c r="Q2101" s="58">
        <f t="shared" si="517"/>
        <v>33</v>
      </c>
      <c r="R2101" s="100">
        <f t="shared" si="518"/>
        <v>120.7321</v>
      </c>
      <c r="S2101" s="85">
        <f t="shared" si="519"/>
        <v>0</v>
      </c>
      <c r="T2101" s="58">
        <f t="shared" si="520"/>
        <v>7.6</v>
      </c>
      <c r="U2101" s="58">
        <f t="shared" si="521"/>
        <v>7.6</v>
      </c>
      <c r="V2101" s="58">
        <f t="array" ref="V2101">INDEX(AS$11:AS$66,MATCH(C2101&amp;G2101,AO$11:AO$66&amp;AP$11:AP$66,0),0)</f>
        <v>5</v>
      </c>
      <c r="X2101" s="120">
        <f t="shared" si="522"/>
        <v>0.16666666666666666</v>
      </c>
      <c r="Y2101" s="61">
        <f t="array" ref="Y2101">INDEX($AQ$11:$AR$66,MATCH($C2101&amp;$G2101,$AO$11:$AO$66&amp;$AP$11:$AP$66,0),COUNTIF($AQ$10:$AR$10,"&lt;"&amp;Z2101)+1)</f>
        <v>2.9999999999999997E-4</v>
      </c>
      <c r="Z2101" s="123">
        <v>4.8719000000000001</v>
      </c>
      <c r="AA2101" s="61">
        <f t="array" ref="AA2101">INDEX($AT$11:$AV$66,MATCH($C2101&amp;$G2101,$AO$11:$AO$66&amp;$AP$11:$AP$66,0),COUNTIF($AT$10:$AV$10,"&lt;"&amp;Z2101)+1)</f>
        <v>1.2999999999999999E-3</v>
      </c>
      <c r="AB2101" s="111">
        <f t="shared" si="524"/>
        <v>4.763646824526945</v>
      </c>
      <c r="AC2101" s="121">
        <f t="array" ref="AC2101">INDEX($AW$11:$BA$66,MATCH($C2101&amp;$G2101,$AO$11:$AO$66&amp;$AP$11:$AP$66,0),COUNTIF($AW$10:$BA$10,"&lt;"&amp;Z2101)+1)</f>
        <v>2.9999999999999997E-4</v>
      </c>
      <c r="AD2101" s="62">
        <v>4.8254000000000001</v>
      </c>
      <c r="AE2101" s="61">
        <f t="array" ref="AE2101">INDEX($AT$11:$AV$66,MATCH($C2101&amp;$G2101,$AO$11:$AO$66&amp;$AP$11:$AP$66,0),COUNTIF($AT$10:$AV$10,"&lt;"&amp;AD2101)+1)</f>
        <v>1.2999999999999999E-3</v>
      </c>
      <c r="AF2101" s="111">
        <f t="shared" si="525"/>
        <v>4.7532312163512973</v>
      </c>
      <c r="AG2101" s="121">
        <f t="array" ref="AG2101">INDEX($AW$11:$BA$66,MATCH($C2101&amp;$G2101,$AO$11:$AO$66&amp;$AP$11:$AP$66,0),COUNTIF($AW$10:$BA$10,"&lt;"&amp;AD2101)+1)</f>
        <v>2.9999999999999997E-4</v>
      </c>
    </row>
    <row r="2102" spans="2:33" ht="12.75" customHeight="1" x14ac:dyDescent="0.3">
      <c r="B2102" s="81" t="str">
        <f t="shared" si="512"/>
        <v>4 7/8-6 UN</v>
      </c>
      <c r="C2102" s="71" t="s">
        <v>498</v>
      </c>
      <c r="D2102" s="71"/>
      <c r="E2102" s="79" t="s">
        <v>604</v>
      </c>
      <c r="F2102" s="82" t="s">
        <v>717</v>
      </c>
      <c r="G2102" s="58">
        <v>6</v>
      </c>
      <c r="H2102" s="71" t="s">
        <v>521</v>
      </c>
      <c r="I2102" s="71" t="s">
        <v>661</v>
      </c>
      <c r="J2102" s="71" t="s">
        <v>588</v>
      </c>
      <c r="K2102" s="71" t="s">
        <v>600</v>
      </c>
      <c r="L2102" s="85">
        <f t="shared" si="513"/>
        <v>123.825</v>
      </c>
      <c r="M2102" s="85">
        <f t="shared" si="514"/>
        <v>4.2332999999999998</v>
      </c>
      <c r="N2102" s="71">
        <v>60</v>
      </c>
      <c r="O2102" s="100">
        <f t="shared" si="515"/>
        <v>122.7099</v>
      </c>
      <c r="P2102" s="85">
        <f t="shared" si="516"/>
        <v>0</v>
      </c>
      <c r="Q2102" s="58">
        <f t="shared" si="517"/>
        <v>33</v>
      </c>
      <c r="R2102" s="100">
        <f t="shared" si="518"/>
        <v>120.87690000000001</v>
      </c>
      <c r="S2102" s="85">
        <f t="shared" si="519"/>
        <v>0</v>
      </c>
      <c r="T2102" s="58">
        <f t="shared" si="520"/>
        <v>7.6</v>
      </c>
      <c r="U2102" s="58">
        <f t="shared" si="521"/>
        <v>7.6</v>
      </c>
      <c r="V2102" s="58">
        <f t="array" ref="V2102">INDEX(AS$11:AS$66,MATCH(C2102&amp;G2102,AO$11:AO$66&amp;AP$11:AP$66,0),0)</f>
        <v>5</v>
      </c>
      <c r="X2102" s="120">
        <f t="shared" si="522"/>
        <v>0.16666666666666666</v>
      </c>
      <c r="Y2102" s="61">
        <f t="array" ref="Y2102">INDEX($AQ$11:$AR$66,MATCH($C2102&amp;$G2102,$AO$11:$AO$66&amp;$AP$11:$AP$66,0),COUNTIF($AQ$10:$AR$10,"&lt;"&amp;Z2102)+1)</f>
        <v>2.9999999999999997E-4</v>
      </c>
      <c r="Z2102" s="61">
        <f t="shared" ref="Z2102" si="541">INDEX(AJ$11:AJ$92,MATCH(F2102,AI$11:AI$92,0))</f>
        <v>4.875</v>
      </c>
      <c r="AA2102" s="61">
        <f t="array" ref="AA2102">INDEX($AT$11:$AV$66,MATCH($C2102&amp;$G2102,$AO$11:$AO$66&amp;$AP$11:$AP$66,0),COUNTIF($AT$10:$AV$10,"&lt;"&amp;Z2102)+1)</f>
        <v>1.2999999999999999E-3</v>
      </c>
      <c r="AB2102" s="111">
        <f t="shared" si="524"/>
        <v>4.7667468245269449</v>
      </c>
      <c r="AC2102" s="121">
        <f t="array" ref="AC2102">INDEX($AW$11:$BA$66,MATCH($C2102&amp;$G2102,$AO$11:$AO$66&amp;$AP$11:$AP$66,0),COUNTIF($AW$10:$BA$10,"&lt;"&amp;Z2102)+1)</f>
        <v>2.9999999999999997E-4</v>
      </c>
      <c r="AD2102" s="62">
        <v>4.8311000000000002</v>
      </c>
      <c r="AE2102" s="61">
        <f t="array" ref="AE2102">INDEX($AT$11:$AV$66,MATCH($C2102&amp;$G2102,$AO$11:$AO$66&amp;$AP$11:$AP$66,0),COUNTIF($AT$10:$AV$10,"&lt;"&amp;AD2102)+1)</f>
        <v>1.2999999999999999E-3</v>
      </c>
      <c r="AF2102" s="111">
        <f t="shared" si="525"/>
        <v>4.7589312163512973</v>
      </c>
      <c r="AG2102" s="121">
        <f t="array" ref="AG2102">INDEX($AW$11:$BA$66,MATCH($C2102&amp;$G2102,$AO$11:$AO$66&amp;$AP$11:$AP$66,0),COUNTIF($AW$10:$BA$10,"&lt;"&amp;AD2102)+1)</f>
        <v>2.9999999999999997E-4</v>
      </c>
    </row>
    <row r="2103" spans="2:33" ht="12.75" customHeight="1" x14ac:dyDescent="0.3">
      <c r="B2103" s="81" t="str">
        <f t="shared" si="512"/>
        <v>4 7/8-12 UN</v>
      </c>
      <c r="C2103" s="71" t="s">
        <v>498</v>
      </c>
      <c r="D2103" s="71"/>
      <c r="E2103" s="79" t="s">
        <v>604</v>
      </c>
      <c r="F2103" s="82" t="s">
        <v>717</v>
      </c>
      <c r="G2103" s="58">
        <v>12</v>
      </c>
      <c r="H2103" s="71" t="s">
        <v>521</v>
      </c>
      <c r="I2103" s="71" t="s">
        <v>660</v>
      </c>
      <c r="J2103" s="71" t="s">
        <v>588</v>
      </c>
      <c r="K2103" s="71" t="s">
        <v>600</v>
      </c>
      <c r="L2103" s="85">
        <f t="shared" si="513"/>
        <v>123.77419999999999</v>
      </c>
      <c r="M2103" s="85">
        <f t="shared" si="514"/>
        <v>2.1166999999999998</v>
      </c>
      <c r="N2103" s="71">
        <v>60</v>
      </c>
      <c r="O2103" s="100">
        <f t="shared" si="515"/>
        <v>123.1468</v>
      </c>
      <c r="P2103" s="85">
        <f t="shared" si="516"/>
        <v>0</v>
      </c>
      <c r="Q2103" s="58">
        <f t="shared" si="517"/>
        <v>22.9</v>
      </c>
      <c r="R2103" s="100">
        <f t="shared" si="518"/>
        <v>122.2303</v>
      </c>
      <c r="S2103" s="85">
        <f t="shared" si="519"/>
        <v>0</v>
      </c>
      <c r="T2103" s="58">
        <f t="shared" si="520"/>
        <v>7.6</v>
      </c>
      <c r="U2103" s="58">
        <f t="shared" si="521"/>
        <v>5.0999999999999996</v>
      </c>
      <c r="V2103" s="58">
        <f t="array" ref="V2103">INDEX(AS$11:AS$66,MATCH(C2103&amp;G2103,AO$11:AO$66&amp;AP$11:AP$66,0),0)</f>
        <v>6</v>
      </c>
      <c r="X2103" s="120">
        <f t="shared" si="522"/>
        <v>8.3333333333333329E-2</v>
      </c>
      <c r="Y2103" s="61">
        <f t="array" ref="Y2103">INDEX($AQ$11:$AR$66,MATCH($C2103&amp;$G2103,$AO$11:$AO$66&amp;$AP$11:$AP$66,0),COUNTIF($AQ$10:$AR$10,"&lt;"&amp;Z2103)+1)</f>
        <v>2.0000000000000001E-4</v>
      </c>
      <c r="Z2103" s="123">
        <v>4.8730000000000002</v>
      </c>
      <c r="AA2103" s="61">
        <f t="array" ref="AA2103">INDEX($AT$11:$AV$66,MATCH($C2103&amp;$G2103,$AO$11:$AO$66&amp;$AP$11:$AP$66,0),COUNTIF($AT$10:$AV$10,"&lt;"&amp;Z2103)+1)</f>
        <v>8.9999999999999998E-4</v>
      </c>
      <c r="AB2103" s="111">
        <f t="shared" si="524"/>
        <v>4.8188734122634731</v>
      </c>
      <c r="AC2103" s="121">
        <f t="array" ref="AC2103">INDEX($AW$11:$BA$66,MATCH($C2103&amp;$G2103,$AO$11:$AO$66&amp;$AP$11:$AP$66,0),COUNTIF($AW$10:$BA$10,"&lt;"&amp;Z2103)+1)</f>
        <v>2.9999999999999997E-4</v>
      </c>
      <c r="AD2103" s="62">
        <v>4.8483000000000001</v>
      </c>
      <c r="AE2103" s="61">
        <f t="array" ref="AE2103">INDEX($AT$11:$AV$66,MATCH($C2103&amp;$G2103,$AO$11:$AO$66&amp;$AP$11:$AP$66,0),COUNTIF($AT$10:$AV$10,"&lt;"&amp;AD2103)+1)</f>
        <v>8.9999999999999998E-4</v>
      </c>
      <c r="AF2103" s="111">
        <f t="shared" si="525"/>
        <v>4.8122156081756486</v>
      </c>
      <c r="AG2103" s="121">
        <f t="array" ref="AG2103">INDEX($AW$11:$BA$66,MATCH($C2103&amp;$G2103,$AO$11:$AO$66&amp;$AP$11:$AP$66,0),COUNTIF($AW$10:$BA$10,"&lt;"&amp;AD2103)+1)</f>
        <v>2.9999999999999997E-4</v>
      </c>
    </row>
    <row r="2104" spans="2:33" ht="12.75" customHeight="1" x14ac:dyDescent="0.3">
      <c r="B2104" s="81" t="str">
        <f t="shared" si="512"/>
        <v>4 7/8-12 UN</v>
      </c>
      <c r="C2104" s="71" t="s">
        <v>498</v>
      </c>
      <c r="D2104" s="71"/>
      <c r="E2104" s="79" t="s">
        <v>604</v>
      </c>
      <c r="F2104" s="82" t="s">
        <v>717</v>
      </c>
      <c r="G2104" s="58">
        <v>12</v>
      </c>
      <c r="H2104" s="71" t="s">
        <v>521</v>
      </c>
      <c r="I2104" s="71" t="s">
        <v>661</v>
      </c>
      <c r="J2104" s="71" t="s">
        <v>588</v>
      </c>
      <c r="K2104" s="71" t="s">
        <v>600</v>
      </c>
      <c r="L2104" s="85">
        <f t="shared" si="513"/>
        <v>123.825</v>
      </c>
      <c r="M2104" s="85">
        <f t="shared" si="514"/>
        <v>2.1166999999999998</v>
      </c>
      <c r="N2104" s="71">
        <v>60</v>
      </c>
      <c r="O2104" s="100">
        <f t="shared" si="515"/>
        <v>123.24079999999999</v>
      </c>
      <c r="P2104" s="85">
        <f t="shared" si="516"/>
        <v>0</v>
      </c>
      <c r="Q2104" s="58">
        <f t="shared" si="517"/>
        <v>22.9</v>
      </c>
      <c r="R2104" s="100">
        <f t="shared" si="518"/>
        <v>122.32429999999999</v>
      </c>
      <c r="S2104" s="85">
        <f t="shared" si="519"/>
        <v>0</v>
      </c>
      <c r="T2104" s="58">
        <f t="shared" si="520"/>
        <v>7.6</v>
      </c>
      <c r="U2104" s="58">
        <f t="shared" si="521"/>
        <v>5.0999999999999996</v>
      </c>
      <c r="V2104" s="58">
        <f t="array" ref="V2104">INDEX(AS$11:AS$66,MATCH(C2104&amp;G2104,AO$11:AO$66&amp;AP$11:AP$66,0),0)</f>
        <v>6</v>
      </c>
      <c r="X2104" s="120">
        <f t="shared" si="522"/>
        <v>8.3333333333333329E-2</v>
      </c>
      <c r="Y2104" s="61">
        <f t="array" ref="Y2104">INDEX($AQ$11:$AR$66,MATCH($C2104&amp;$G2104,$AO$11:$AO$66&amp;$AP$11:$AP$66,0),COUNTIF($AQ$10:$AR$10,"&lt;"&amp;Z2104)+1)</f>
        <v>2.0000000000000001E-4</v>
      </c>
      <c r="Z2104" s="61">
        <f t="shared" ref="Z2104" si="542">INDEX(AJ$11:AJ$92,MATCH(F2104,AI$11:AI$92,0))</f>
        <v>4.875</v>
      </c>
      <c r="AA2104" s="61">
        <f t="array" ref="AA2104">INDEX($AT$11:$AV$66,MATCH($C2104&amp;$G2104,$AO$11:$AO$66&amp;$AP$11:$AP$66,0),COUNTIF($AT$10:$AV$10,"&lt;"&amp;Z2104)+1)</f>
        <v>8.9999999999999998E-4</v>
      </c>
      <c r="AB2104" s="111">
        <f t="shared" si="524"/>
        <v>4.8208734122634729</v>
      </c>
      <c r="AC2104" s="121">
        <f t="array" ref="AC2104">INDEX($AW$11:$BA$66,MATCH($C2104&amp;$G2104,$AO$11:$AO$66&amp;$AP$11:$AP$66,0),COUNTIF($AW$10:$BA$10,"&lt;"&amp;Z2104)+1)</f>
        <v>2.9999999999999997E-4</v>
      </c>
      <c r="AD2104" s="62">
        <v>4.8520000000000003</v>
      </c>
      <c r="AE2104" s="61">
        <f t="array" ref="AE2104">INDEX($AT$11:$AV$66,MATCH($C2104&amp;$G2104,$AO$11:$AO$66&amp;$AP$11:$AP$66,0),COUNTIF($AT$10:$AV$10,"&lt;"&amp;AD2104)+1)</f>
        <v>8.9999999999999998E-4</v>
      </c>
      <c r="AF2104" s="111">
        <f t="shared" si="525"/>
        <v>4.8159156081756489</v>
      </c>
      <c r="AG2104" s="121">
        <f t="array" ref="AG2104">INDEX($AW$11:$BA$66,MATCH($C2104&amp;$G2104,$AO$11:$AO$66&amp;$AP$11:$AP$66,0),COUNTIF($AW$10:$BA$10,"&lt;"&amp;AD2104)+1)</f>
        <v>2.9999999999999997E-4</v>
      </c>
    </row>
    <row r="2105" spans="2:33" ht="12.75" customHeight="1" x14ac:dyDescent="0.3">
      <c r="B2105" s="81" t="str">
        <f t="shared" si="512"/>
        <v>4 7/8-16 UN</v>
      </c>
      <c r="C2105" s="71" t="s">
        <v>498</v>
      </c>
      <c r="D2105" s="71"/>
      <c r="E2105" s="79" t="s">
        <v>604</v>
      </c>
      <c r="F2105" s="82" t="s">
        <v>717</v>
      </c>
      <c r="G2105" s="58">
        <v>16</v>
      </c>
      <c r="H2105" s="71" t="s">
        <v>521</v>
      </c>
      <c r="I2105" s="71" t="s">
        <v>660</v>
      </c>
      <c r="J2105" s="71" t="s">
        <v>588</v>
      </c>
      <c r="K2105" s="71" t="s">
        <v>600</v>
      </c>
      <c r="L2105" s="85">
        <f t="shared" si="513"/>
        <v>123.77930000000001</v>
      </c>
      <c r="M2105" s="85">
        <f t="shared" si="514"/>
        <v>1.5874999999999999</v>
      </c>
      <c r="N2105" s="71">
        <v>60</v>
      </c>
      <c r="O2105" s="100">
        <f t="shared" si="515"/>
        <v>123.2814</v>
      </c>
      <c r="P2105" s="85">
        <f t="shared" si="516"/>
        <v>0</v>
      </c>
      <c r="Q2105" s="58">
        <f t="shared" si="517"/>
        <v>22.9</v>
      </c>
      <c r="R2105" s="100">
        <f t="shared" si="518"/>
        <v>122.59399999999999</v>
      </c>
      <c r="S2105" s="85">
        <f t="shared" si="519"/>
        <v>0</v>
      </c>
      <c r="T2105" s="58">
        <f t="shared" si="520"/>
        <v>7.6</v>
      </c>
      <c r="U2105" s="58">
        <f t="shared" si="521"/>
        <v>3.8</v>
      </c>
      <c r="V2105" s="58">
        <f t="array" ref="V2105">INDEX(AS$11:AS$66,MATCH(C2105&amp;G2105,AO$11:AO$66&amp;AP$11:AP$66,0),0)</f>
        <v>8</v>
      </c>
      <c r="X2105" s="120">
        <f t="shared" si="522"/>
        <v>6.25E-2</v>
      </c>
      <c r="Y2105" s="61">
        <f t="array" ref="Y2105">INDEX($AQ$11:$AR$66,MATCH($C2105&amp;$G2105,$AO$11:$AO$66&amp;$AP$11:$AP$66,0),COUNTIF($AQ$10:$AR$10,"&lt;"&amp;Z2105)+1)</f>
        <v>1.4999999999999999E-4</v>
      </c>
      <c r="Z2105" s="123">
        <v>4.8731999999999998</v>
      </c>
      <c r="AA2105" s="61">
        <f t="array" ref="AA2105">INDEX($AT$11:$AV$66,MATCH($C2105&amp;$G2105,$AO$11:$AO$66&amp;$AP$11:$AP$66,0),COUNTIF($AT$10:$AV$10,"&lt;"&amp;Z2105)+1)</f>
        <v>8.9999999999999998E-4</v>
      </c>
      <c r="AB2105" s="111">
        <f t="shared" si="524"/>
        <v>4.8326050591976042</v>
      </c>
      <c r="AC2105" s="121">
        <f t="array" ref="AC2105">INDEX($AW$11:$BA$66,MATCH($C2105&amp;$G2105,$AO$11:$AO$66&amp;$AP$11:$AP$66,0),COUNTIF($AW$10:$BA$10,"&lt;"&amp;Z2105)+1)</f>
        <v>2.9999999999999997E-4</v>
      </c>
      <c r="AD2105" s="62">
        <v>4.8536000000000001</v>
      </c>
      <c r="AE2105" s="61">
        <f t="array" ref="AE2105">INDEX($AT$11:$AV$66,MATCH($C2105&amp;$G2105,$AO$11:$AO$66&amp;$AP$11:$AP$66,0),COUNTIF($AT$10:$AV$10,"&lt;"&amp;AD2105)+1)</f>
        <v>8.9999999999999998E-4</v>
      </c>
      <c r="AF2105" s="111">
        <f t="shared" si="525"/>
        <v>4.8265367061317361</v>
      </c>
      <c r="AG2105" s="121">
        <f t="array" ref="AG2105">INDEX($AW$11:$BA$66,MATCH($C2105&amp;$G2105,$AO$11:$AO$66&amp;$AP$11:$AP$66,0),COUNTIF($AW$10:$BA$10,"&lt;"&amp;AD2105)+1)</f>
        <v>2.9999999999999997E-4</v>
      </c>
    </row>
    <row r="2106" spans="2:33" ht="12.75" customHeight="1" x14ac:dyDescent="0.3">
      <c r="B2106" s="81" t="str">
        <f t="shared" si="512"/>
        <v>4 7/8-16 UN</v>
      </c>
      <c r="C2106" s="71" t="s">
        <v>498</v>
      </c>
      <c r="D2106" s="71"/>
      <c r="E2106" s="79" t="s">
        <v>604</v>
      </c>
      <c r="F2106" s="82" t="s">
        <v>717</v>
      </c>
      <c r="G2106" s="58">
        <v>16</v>
      </c>
      <c r="H2106" s="71" t="s">
        <v>521</v>
      </c>
      <c r="I2106" s="71" t="s">
        <v>661</v>
      </c>
      <c r="J2106" s="71" t="s">
        <v>588</v>
      </c>
      <c r="K2106" s="71" t="s">
        <v>600</v>
      </c>
      <c r="L2106" s="85">
        <f t="shared" si="513"/>
        <v>123.825</v>
      </c>
      <c r="M2106" s="85">
        <f t="shared" si="514"/>
        <v>1.5874999999999999</v>
      </c>
      <c r="N2106" s="71">
        <v>60</v>
      </c>
      <c r="O2106" s="100">
        <f t="shared" si="515"/>
        <v>123.3678</v>
      </c>
      <c r="P2106" s="85">
        <f t="shared" si="516"/>
        <v>0</v>
      </c>
      <c r="Q2106" s="58">
        <f t="shared" si="517"/>
        <v>22.9</v>
      </c>
      <c r="R2106" s="100">
        <f t="shared" si="518"/>
        <v>122.68040000000001</v>
      </c>
      <c r="S2106" s="85">
        <f t="shared" si="519"/>
        <v>0</v>
      </c>
      <c r="T2106" s="58">
        <f t="shared" si="520"/>
        <v>7.6</v>
      </c>
      <c r="U2106" s="58">
        <f t="shared" si="521"/>
        <v>3.8</v>
      </c>
      <c r="V2106" s="58">
        <f t="array" ref="V2106">INDEX(AS$11:AS$66,MATCH(C2106&amp;G2106,AO$11:AO$66&amp;AP$11:AP$66,0),0)</f>
        <v>8</v>
      </c>
      <c r="X2106" s="120">
        <f t="shared" si="522"/>
        <v>6.25E-2</v>
      </c>
      <c r="Y2106" s="61">
        <f t="array" ref="Y2106">INDEX($AQ$11:$AR$66,MATCH($C2106&amp;$G2106,$AO$11:$AO$66&amp;$AP$11:$AP$66,0),COUNTIF($AQ$10:$AR$10,"&lt;"&amp;Z2106)+1)</f>
        <v>1.4999999999999999E-4</v>
      </c>
      <c r="Z2106" s="61">
        <f t="shared" ref="Z2106" si="543">INDEX(AJ$11:AJ$92,MATCH(F2106,AI$11:AI$92,0))</f>
        <v>4.875</v>
      </c>
      <c r="AA2106" s="61">
        <f t="array" ref="AA2106">INDEX($AT$11:$AV$66,MATCH($C2106&amp;$G2106,$AO$11:$AO$66&amp;$AP$11:$AP$66,0),COUNTIF($AT$10:$AV$10,"&lt;"&amp;Z2106)+1)</f>
        <v>8.9999999999999998E-4</v>
      </c>
      <c r="AB2106" s="111">
        <f t="shared" si="524"/>
        <v>4.8344050591976044</v>
      </c>
      <c r="AC2106" s="121">
        <f t="array" ref="AC2106">INDEX($AW$11:$BA$66,MATCH($C2106&amp;$G2106,$AO$11:$AO$66&amp;$AP$11:$AP$66,0),COUNTIF($AW$10:$BA$10,"&lt;"&amp;Z2106)+1)</f>
        <v>2.9999999999999997E-4</v>
      </c>
      <c r="AD2106" s="62">
        <v>4.8570000000000002</v>
      </c>
      <c r="AE2106" s="61">
        <f t="array" ref="AE2106">INDEX($AT$11:$AV$66,MATCH($C2106&amp;$G2106,$AO$11:$AO$66&amp;$AP$11:$AP$66,0),COUNTIF($AT$10:$AV$10,"&lt;"&amp;AD2106)+1)</f>
        <v>8.9999999999999998E-4</v>
      </c>
      <c r="AF2106" s="111">
        <f t="shared" si="525"/>
        <v>4.8299367061317362</v>
      </c>
      <c r="AG2106" s="121">
        <f t="array" ref="AG2106">INDEX($AW$11:$BA$66,MATCH($C2106&amp;$G2106,$AO$11:$AO$66&amp;$AP$11:$AP$66,0),COUNTIF($AW$10:$BA$10,"&lt;"&amp;AD2106)+1)</f>
        <v>2.9999999999999997E-4</v>
      </c>
    </row>
    <row r="2107" spans="2:33" ht="12.75" customHeight="1" x14ac:dyDescent="0.3">
      <c r="B2107" s="81" t="str">
        <f t="shared" si="512"/>
        <v>5-4 UN</v>
      </c>
      <c r="C2107" s="71" t="s">
        <v>498</v>
      </c>
      <c r="D2107" s="71"/>
      <c r="E2107" s="79" t="s">
        <v>604</v>
      </c>
      <c r="F2107" s="82" t="s">
        <v>718</v>
      </c>
      <c r="G2107" s="58">
        <v>4</v>
      </c>
      <c r="H2107" s="71" t="s">
        <v>521</v>
      </c>
      <c r="I2107" s="71" t="s">
        <v>660</v>
      </c>
      <c r="J2107" s="71" t="s">
        <v>588</v>
      </c>
      <c r="K2107" s="71" t="s">
        <v>600</v>
      </c>
      <c r="L2107" s="85">
        <f t="shared" si="513"/>
        <v>126.90860000000001</v>
      </c>
      <c r="M2107" s="85">
        <f t="shared" si="514"/>
        <v>6.35</v>
      </c>
      <c r="N2107" s="71">
        <v>60</v>
      </c>
      <c r="O2107" s="100">
        <f t="shared" si="515"/>
        <v>125.23220000000001</v>
      </c>
      <c r="P2107" s="85">
        <f t="shared" si="516"/>
        <v>0</v>
      </c>
      <c r="Q2107" s="58">
        <f t="shared" si="517"/>
        <v>38.1</v>
      </c>
      <c r="R2107" s="100">
        <f t="shared" si="518"/>
        <v>122.4825</v>
      </c>
      <c r="S2107" s="85">
        <f t="shared" si="519"/>
        <v>0</v>
      </c>
      <c r="T2107" s="58">
        <f t="shared" si="520"/>
        <v>7.6</v>
      </c>
      <c r="U2107" s="58">
        <f t="shared" si="521"/>
        <v>7.6</v>
      </c>
      <c r="V2107" s="58">
        <f t="array" ref="V2107">INDEX(AS$11:AS$66,MATCH(C2107&amp;G2107,AO$11:AO$66&amp;AP$11:AP$66,0),0)</f>
        <v>4</v>
      </c>
      <c r="X2107" s="120">
        <f t="shared" si="522"/>
        <v>0.25</v>
      </c>
      <c r="Y2107" s="61">
        <f t="array" ref="Y2107">INDEX($AQ$11:$AR$66,MATCH($C2107&amp;$G2107,$AO$11:$AO$66&amp;$AP$11:$AP$66,0),COUNTIF($AQ$10:$AR$10,"&lt;"&amp;Z2107)+1)</f>
        <v>2.9999999999999997E-4</v>
      </c>
      <c r="Z2107" s="123">
        <v>4.9964000000000004</v>
      </c>
      <c r="AA2107" s="61">
        <f t="array" ref="AA2107">INDEX($AT$11:$AV$66,MATCH($C2107&amp;$G2107,$AO$11:$AO$66&amp;$AP$11:$AP$66,0),COUNTIF($AT$10:$AV$10,"&lt;"&amp;Z2107)+1)</f>
        <v>1.5E-3</v>
      </c>
      <c r="AB2107" s="111">
        <f t="shared" si="524"/>
        <v>4.8340202367904181</v>
      </c>
      <c r="AC2107" s="121">
        <f t="array" ref="AC2107">INDEX($AW$11:$BA$66,MATCH($C2107&amp;$G2107,$AO$11:$AO$66&amp;$AP$11:$AP$66,0),COUNTIF($AW$10:$BA$10,"&lt;"&amp;Z2107)+1)</f>
        <v>2.9999999999999997E-4</v>
      </c>
      <c r="AD2107" s="62">
        <v>4.9303999999999997</v>
      </c>
      <c r="AE2107" s="61">
        <f t="array" ref="AE2107">INDEX($AT$11:$AV$66,MATCH($C2107&amp;$G2107,$AO$11:$AO$66&amp;$AP$11:$AP$66,0),COUNTIF($AT$10:$AV$10,"&lt;"&amp;AD2107)+1)</f>
        <v>1.5E-3</v>
      </c>
      <c r="AF2107" s="111">
        <f t="shared" si="525"/>
        <v>4.8221468245269445</v>
      </c>
      <c r="AG2107" s="121">
        <f t="array" ref="AG2107">INDEX($AW$11:$BA$66,MATCH($C2107&amp;$G2107,$AO$11:$AO$66&amp;$AP$11:$AP$66,0),COUNTIF($AW$10:$BA$10,"&lt;"&amp;AD2107)+1)</f>
        <v>2.9999999999999997E-4</v>
      </c>
    </row>
    <row r="2108" spans="2:33" ht="12.75" customHeight="1" x14ac:dyDescent="0.3">
      <c r="B2108" s="81" t="str">
        <f t="shared" si="512"/>
        <v>5-4 UN</v>
      </c>
      <c r="C2108" s="71" t="s">
        <v>498</v>
      </c>
      <c r="D2108" s="71"/>
      <c r="E2108" s="79" t="s">
        <v>604</v>
      </c>
      <c r="F2108" s="82" t="s">
        <v>718</v>
      </c>
      <c r="G2108" s="58">
        <v>4</v>
      </c>
      <c r="H2108" s="71" t="s">
        <v>521</v>
      </c>
      <c r="I2108" s="71" t="s">
        <v>661</v>
      </c>
      <c r="J2108" s="71" t="s">
        <v>588</v>
      </c>
      <c r="K2108" s="71" t="s">
        <v>600</v>
      </c>
      <c r="L2108" s="85">
        <f t="shared" si="513"/>
        <v>127</v>
      </c>
      <c r="M2108" s="85">
        <f t="shared" si="514"/>
        <v>6.35</v>
      </c>
      <c r="N2108" s="71">
        <v>60</v>
      </c>
      <c r="O2108" s="100">
        <f t="shared" si="515"/>
        <v>125.3998</v>
      </c>
      <c r="P2108" s="85">
        <f t="shared" si="516"/>
        <v>0</v>
      </c>
      <c r="Q2108" s="58">
        <f t="shared" si="517"/>
        <v>38.1</v>
      </c>
      <c r="R2108" s="100">
        <f t="shared" si="518"/>
        <v>122.6502</v>
      </c>
      <c r="S2108" s="85">
        <f t="shared" si="519"/>
        <v>0</v>
      </c>
      <c r="T2108" s="58">
        <f t="shared" si="520"/>
        <v>7.6</v>
      </c>
      <c r="U2108" s="58">
        <f t="shared" si="521"/>
        <v>7.6</v>
      </c>
      <c r="V2108" s="58">
        <f t="array" ref="V2108">INDEX(AS$11:AS$66,MATCH(C2108&amp;G2108,AO$11:AO$66&amp;AP$11:AP$66,0),0)</f>
        <v>4</v>
      </c>
      <c r="X2108" s="120">
        <f t="shared" si="522"/>
        <v>0.25</v>
      </c>
      <c r="Y2108" s="61">
        <f t="array" ref="Y2108">INDEX($AQ$11:$AR$66,MATCH($C2108&amp;$G2108,$AO$11:$AO$66&amp;$AP$11:$AP$66,0),COUNTIF($AQ$10:$AR$10,"&lt;"&amp;Z2108)+1)</f>
        <v>2.9999999999999997E-4</v>
      </c>
      <c r="Z2108" s="61">
        <f t="shared" ref="Z2108" si="544">INDEX(AJ$11:AJ$92,MATCH(F2108,AI$11:AI$92,0))</f>
        <v>5</v>
      </c>
      <c r="AA2108" s="61">
        <f t="array" ref="AA2108">INDEX($AT$11:$AV$66,MATCH($C2108&amp;$G2108,$AO$11:$AO$66&amp;$AP$11:$AP$66,0),COUNTIF($AT$10:$AV$10,"&lt;"&amp;Z2108)+1)</f>
        <v>1.5E-3</v>
      </c>
      <c r="AB2108" s="111">
        <f t="shared" si="524"/>
        <v>4.8376202367904177</v>
      </c>
      <c r="AC2108" s="121">
        <f t="array" ref="AC2108">INDEX($AW$11:$BA$66,MATCH($C2108&amp;$G2108,$AO$11:$AO$66&amp;$AP$11:$AP$66,0),COUNTIF($AW$10:$BA$10,"&lt;"&amp;Z2108)+1)</f>
        <v>2.9999999999999997E-4</v>
      </c>
      <c r="AD2108" s="62">
        <v>4.9370000000000003</v>
      </c>
      <c r="AE2108" s="61">
        <f t="array" ref="AE2108">INDEX($AT$11:$AV$66,MATCH($C2108&amp;$G2108,$AO$11:$AO$66&amp;$AP$11:$AP$66,0),COUNTIF($AT$10:$AV$10,"&lt;"&amp;AD2108)+1)</f>
        <v>1.5E-3</v>
      </c>
      <c r="AF2108" s="111">
        <f t="shared" si="525"/>
        <v>4.8287468245269451</v>
      </c>
      <c r="AG2108" s="121">
        <f t="array" ref="AG2108">INDEX($AW$11:$BA$66,MATCH($C2108&amp;$G2108,$AO$11:$AO$66&amp;$AP$11:$AP$66,0),COUNTIF($AW$10:$BA$10,"&lt;"&amp;AD2108)+1)</f>
        <v>2.9999999999999997E-4</v>
      </c>
    </row>
    <row r="2109" spans="2:33" ht="12.75" customHeight="1" x14ac:dyDescent="0.3">
      <c r="B2109" s="81" t="str">
        <f t="shared" si="512"/>
        <v>5-6 UN</v>
      </c>
      <c r="C2109" s="71" t="s">
        <v>498</v>
      </c>
      <c r="D2109" s="71"/>
      <c r="E2109" s="79" t="s">
        <v>604</v>
      </c>
      <c r="F2109" s="82" t="s">
        <v>718</v>
      </c>
      <c r="G2109" s="58">
        <v>6</v>
      </c>
      <c r="H2109" s="71" t="s">
        <v>521</v>
      </c>
      <c r="I2109" s="71" t="s">
        <v>660</v>
      </c>
      <c r="J2109" s="71" t="s">
        <v>588</v>
      </c>
      <c r="K2109" s="71" t="s">
        <v>600</v>
      </c>
      <c r="L2109" s="85">
        <f t="shared" si="513"/>
        <v>126.9213</v>
      </c>
      <c r="M2109" s="85">
        <f t="shared" si="514"/>
        <v>4.2332999999999998</v>
      </c>
      <c r="N2109" s="71">
        <v>60</v>
      </c>
      <c r="O2109" s="100">
        <f t="shared" si="515"/>
        <v>125.7376</v>
      </c>
      <c r="P2109" s="85">
        <f t="shared" si="516"/>
        <v>0</v>
      </c>
      <c r="Q2109" s="58">
        <f t="shared" si="517"/>
        <v>33</v>
      </c>
      <c r="R2109" s="100">
        <f t="shared" si="518"/>
        <v>123.9045</v>
      </c>
      <c r="S2109" s="85">
        <f t="shared" si="519"/>
        <v>0</v>
      </c>
      <c r="T2109" s="58">
        <f t="shared" si="520"/>
        <v>7.6</v>
      </c>
      <c r="U2109" s="58">
        <f t="shared" si="521"/>
        <v>7.6</v>
      </c>
      <c r="V2109" s="58">
        <f t="array" ref="V2109">INDEX(AS$11:AS$66,MATCH(C2109&amp;G2109,AO$11:AO$66&amp;AP$11:AP$66,0),0)</f>
        <v>5</v>
      </c>
      <c r="X2109" s="120">
        <f t="shared" si="522"/>
        <v>0.16666666666666666</v>
      </c>
      <c r="Y2109" s="61">
        <f t="array" ref="Y2109">INDEX($AQ$11:$AR$66,MATCH($C2109&amp;$G2109,$AO$11:$AO$66&amp;$AP$11:$AP$66,0),COUNTIF($AQ$10:$AR$10,"&lt;"&amp;Z2109)+1)</f>
        <v>2.9999999999999997E-4</v>
      </c>
      <c r="Z2109" s="123">
        <v>4.9969000000000001</v>
      </c>
      <c r="AA2109" s="61">
        <f t="array" ref="AA2109">INDEX($AT$11:$AV$66,MATCH($C2109&amp;$G2109,$AO$11:$AO$66&amp;$AP$11:$AP$66,0),COUNTIF($AT$10:$AV$10,"&lt;"&amp;Z2109)+1)</f>
        <v>1.2999999999999999E-3</v>
      </c>
      <c r="AB2109" s="111">
        <f t="shared" si="524"/>
        <v>4.888646824526945</v>
      </c>
      <c r="AC2109" s="121">
        <f t="array" ref="AC2109">INDEX($AW$11:$BA$66,MATCH($C2109&amp;$G2109,$AO$11:$AO$66&amp;$AP$11:$AP$66,0),COUNTIF($AW$10:$BA$10,"&lt;"&amp;Z2109)+1)</f>
        <v>2.9999999999999997E-4</v>
      </c>
      <c r="AD2109" s="62">
        <v>4.9503000000000004</v>
      </c>
      <c r="AE2109" s="61">
        <f t="array" ref="AE2109">INDEX($AT$11:$AV$66,MATCH($C2109&amp;$G2109,$AO$11:$AO$66&amp;$AP$11:$AP$66,0),COUNTIF($AT$10:$AV$10,"&lt;"&amp;AD2109)+1)</f>
        <v>1.2999999999999999E-3</v>
      </c>
      <c r="AF2109" s="111">
        <f t="shared" si="525"/>
        <v>4.8781312163512975</v>
      </c>
      <c r="AG2109" s="121">
        <f t="array" ref="AG2109">INDEX($AW$11:$BA$66,MATCH($C2109&amp;$G2109,$AO$11:$AO$66&amp;$AP$11:$AP$66,0),COUNTIF($AW$10:$BA$10,"&lt;"&amp;AD2109)+1)</f>
        <v>2.9999999999999997E-4</v>
      </c>
    </row>
    <row r="2110" spans="2:33" ht="12.75" customHeight="1" x14ac:dyDescent="0.3">
      <c r="B2110" s="81" t="str">
        <f t="shared" si="512"/>
        <v>5-6 UN</v>
      </c>
      <c r="C2110" s="71" t="s">
        <v>498</v>
      </c>
      <c r="D2110" s="71"/>
      <c r="E2110" s="79" t="s">
        <v>604</v>
      </c>
      <c r="F2110" s="82" t="s">
        <v>718</v>
      </c>
      <c r="G2110" s="58">
        <v>6</v>
      </c>
      <c r="H2110" s="71" t="s">
        <v>521</v>
      </c>
      <c r="I2110" s="71" t="s">
        <v>661</v>
      </c>
      <c r="J2110" s="71" t="s">
        <v>588</v>
      </c>
      <c r="K2110" s="71" t="s">
        <v>600</v>
      </c>
      <c r="L2110" s="85">
        <f t="shared" si="513"/>
        <v>127</v>
      </c>
      <c r="M2110" s="85">
        <f t="shared" si="514"/>
        <v>4.2332999999999998</v>
      </c>
      <c r="N2110" s="71">
        <v>60</v>
      </c>
      <c r="O2110" s="100">
        <f t="shared" si="515"/>
        <v>125.8849</v>
      </c>
      <c r="P2110" s="85">
        <f t="shared" si="516"/>
        <v>0</v>
      </c>
      <c r="Q2110" s="58">
        <f t="shared" si="517"/>
        <v>33</v>
      </c>
      <c r="R2110" s="100">
        <f t="shared" si="518"/>
        <v>124.0519</v>
      </c>
      <c r="S2110" s="85">
        <f t="shared" si="519"/>
        <v>0</v>
      </c>
      <c r="T2110" s="58">
        <f t="shared" si="520"/>
        <v>7.6</v>
      </c>
      <c r="U2110" s="58">
        <f t="shared" si="521"/>
        <v>7.6</v>
      </c>
      <c r="V2110" s="58">
        <f t="array" ref="V2110">INDEX(AS$11:AS$66,MATCH(C2110&amp;G2110,AO$11:AO$66&amp;AP$11:AP$66,0),0)</f>
        <v>5</v>
      </c>
      <c r="X2110" s="120">
        <f t="shared" si="522"/>
        <v>0.16666666666666666</v>
      </c>
      <c r="Y2110" s="61">
        <f t="array" ref="Y2110">INDEX($AQ$11:$AR$66,MATCH($C2110&amp;$G2110,$AO$11:$AO$66&amp;$AP$11:$AP$66,0),COUNTIF($AQ$10:$AR$10,"&lt;"&amp;Z2110)+1)</f>
        <v>2.9999999999999997E-4</v>
      </c>
      <c r="Z2110" s="61">
        <f t="shared" ref="Z2110" si="545">INDEX(AJ$11:AJ$92,MATCH(F2110,AI$11:AI$92,0))</f>
        <v>5</v>
      </c>
      <c r="AA2110" s="61">
        <f t="array" ref="AA2110">INDEX($AT$11:$AV$66,MATCH($C2110&amp;$G2110,$AO$11:$AO$66&amp;$AP$11:$AP$66,0),COUNTIF($AT$10:$AV$10,"&lt;"&amp;Z2110)+1)</f>
        <v>1.2999999999999999E-3</v>
      </c>
      <c r="AB2110" s="111">
        <f t="shared" si="524"/>
        <v>4.8917468245269449</v>
      </c>
      <c r="AC2110" s="121">
        <f t="array" ref="AC2110">INDEX($AW$11:$BA$66,MATCH($C2110&amp;$G2110,$AO$11:$AO$66&amp;$AP$11:$AP$66,0),COUNTIF($AW$10:$BA$10,"&lt;"&amp;Z2110)+1)</f>
        <v>2.9999999999999997E-4</v>
      </c>
      <c r="AD2110" s="62">
        <v>4.9561000000000002</v>
      </c>
      <c r="AE2110" s="61">
        <f t="array" ref="AE2110">INDEX($AT$11:$AV$66,MATCH($C2110&amp;$G2110,$AO$11:$AO$66&amp;$AP$11:$AP$66,0),COUNTIF($AT$10:$AV$10,"&lt;"&amp;AD2110)+1)</f>
        <v>1.2999999999999999E-3</v>
      </c>
      <c r="AF2110" s="111">
        <f t="shared" si="525"/>
        <v>4.8839312163512973</v>
      </c>
      <c r="AG2110" s="121">
        <f t="array" ref="AG2110">INDEX($AW$11:$BA$66,MATCH($C2110&amp;$G2110,$AO$11:$AO$66&amp;$AP$11:$AP$66,0),COUNTIF($AW$10:$BA$10,"&lt;"&amp;AD2110)+1)</f>
        <v>2.9999999999999997E-4</v>
      </c>
    </row>
    <row r="2111" spans="2:33" ht="12.75" customHeight="1" x14ac:dyDescent="0.3">
      <c r="B2111" s="81" t="str">
        <f t="shared" si="512"/>
        <v>5-12 UN</v>
      </c>
      <c r="C2111" s="71" t="s">
        <v>498</v>
      </c>
      <c r="D2111" s="71"/>
      <c r="E2111" s="79" t="s">
        <v>604</v>
      </c>
      <c r="F2111" s="82" t="s">
        <v>718</v>
      </c>
      <c r="G2111" s="58">
        <v>12</v>
      </c>
      <c r="H2111" s="71" t="s">
        <v>521</v>
      </c>
      <c r="I2111" s="71" t="s">
        <v>660</v>
      </c>
      <c r="J2111" s="71" t="s">
        <v>588</v>
      </c>
      <c r="K2111" s="71" t="s">
        <v>600</v>
      </c>
      <c r="L2111" s="85">
        <f t="shared" si="513"/>
        <v>126.9492</v>
      </c>
      <c r="M2111" s="85">
        <f t="shared" si="514"/>
        <v>2.1166999999999998</v>
      </c>
      <c r="N2111" s="71">
        <v>60</v>
      </c>
      <c r="O2111" s="100">
        <f t="shared" si="515"/>
        <v>126.3218</v>
      </c>
      <c r="P2111" s="85">
        <f t="shared" si="516"/>
        <v>0</v>
      </c>
      <c r="Q2111" s="58">
        <f t="shared" si="517"/>
        <v>22.9</v>
      </c>
      <c r="R2111" s="100">
        <f t="shared" si="518"/>
        <v>125.4053</v>
      </c>
      <c r="S2111" s="85">
        <f t="shared" si="519"/>
        <v>0</v>
      </c>
      <c r="T2111" s="58">
        <f t="shared" si="520"/>
        <v>7.6</v>
      </c>
      <c r="U2111" s="58">
        <f t="shared" si="521"/>
        <v>5.0999999999999996</v>
      </c>
      <c r="V2111" s="58">
        <f t="array" ref="V2111">INDEX(AS$11:AS$66,MATCH(C2111&amp;G2111,AO$11:AO$66&amp;AP$11:AP$66,0),0)</f>
        <v>6</v>
      </c>
      <c r="X2111" s="120">
        <f t="shared" si="522"/>
        <v>8.3333333333333329E-2</v>
      </c>
      <c r="Y2111" s="61">
        <f t="array" ref="Y2111">INDEX($AQ$11:$AR$66,MATCH($C2111&amp;$G2111,$AO$11:$AO$66&amp;$AP$11:$AP$66,0),COUNTIF($AQ$10:$AR$10,"&lt;"&amp;Z2111)+1)</f>
        <v>2.0000000000000001E-4</v>
      </c>
      <c r="Z2111" s="123">
        <v>4.9980000000000002</v>
      </c>
      <c r="AA2111" s="61">
        <f t="array" ref="AA2111">INDEX($AT$11:$AV$66,MATCH($C2111&amp;$G2111,$AO$11:$AO$66&amp;$AP$11:$AP$66,0),COUNTIF($AT$10:$AV$10,"&lt;"&amp;Z2111)+1)</f>
        <v>8.9999999999999998E-4</v>
      </c>
      <c r="AB2111" s="111">
        <f t="shared" si="524"/>
        <v>4.9438734122634731</v>
      </c>
      <c r="AC2111" s="121">
        <f t="array" ref="AC2111">INDEX($AW$11:$BA$66,MATCH($C2111&amp;$G2111,$AO$11:$AO$66&amp;$AP$11:$AP$66,0),COUNTIF($AW$10:$BA$10,"&lt;"&amp;Z2111)+1)</f>
        <v>2.9999999999999997E-4</v>
      </c>
      <c r="AD2111" s="62">
        <v>4.9733000000000001</v>
      </c>
      <c r="AE2111" s="61">
        <f t="array" ref="AE2111">INDEX($AT$11:$AV$66,MATCH($C2111&amp;$G2111,$AO$11:$AO$66&amp;$AP$11:$AP$66,0),COUNTIF($AT$10:$AV$10,"&lt;"&amp;AD2111)+1)</f>
        <v>8.9999999999999998E-4</v>
      </c>
      <c r="AF2111" s="111">
        <f t="shared" si="525"/>
        <v>4.9372156081756486</v>
      </c>
      <c r="AG2111" s="121">
        <f t="array" ref="AG2111">INDEX($AW$11:$BA$66,MATCH($C2111&amp;$G2111,$AO$11:$AO$66&amp;$AP$11:$AP$66,0),COUNTIF($AW$10:$BA$10,"&lt;"&amp;AD2111)+1)</f>
        <v>2.9999999999999997E-4</v>
      </c>
    </row>
    <row r="2112" spans="2:33" ht="12.75" customHeight="1" x14ac:dyDescent="0.3">
      <c r="B2112" s="81" t="str">
        <f t="shared" si="512"/>
        <v>5-12 UN</v>
      </c>
      <c r="C2112" s="71" t="s">
        <v>498</v>
      </c>
      <c r="D2112" s="71"/>
      <c r="E2112" s="79" t="s">
        <v>604</v>
      </c>
      <c r="F2112" s="82" t="s">
        <v>718</v>
      </c>
      <c r="G2112" s="58">
        <v>12</v>
      </c>
      <c r="H2112" s="71" t="s">
        <v>521</v>
      </c>
      <c r="I2112" s="71" t="s">
        <v>661</v>
      </c>
      <c r="J2112" s="71" t="s">
        <v>588</v>
      </c>
      <c r="K2112" s="71" t="s">
        <v>600</v>
      </c>
      <c r="L2112" s="85">
        <f t="shared" si="513"/>
        <v>127</v>
      </c>
      <c r="M2112" s="85">
        <f t="shared" si="514"/>
        <v>2.1166999999999998</v>
      </c>
      <c r="N2112" s="71">
        <v>60</v>
      </c>
      <c r="O2112" s="100">
        <f t="shared" si="515"/>
        <v>126.4158</v>
      </c>
      <c r="P2112" s="85">
        <f t="shared" si="516"/>
        <v>0</v>
      </c>
      <c r="Q2112" s="58">
        <f t="shared" si="517"/>
        <v>22.9</v>
      </c>
      <c r="R2112" s="100">
        <f t="shared" si="518"/>
        <v>125.49930000000001</v>
      </c>
      <c r="S2112" s="85">
        <f t="shared" si="519"/>
        <v>0</v>
      </c>
      <c r="T2112" s="58">
        <f t="shared" si="520"/>
        <v>7.6</v>
      </c>
      <c r="U2112" s="58">
        <f t="shared" si="521"/>
        <v>5.0999999999999996</v>
      </c>
      <c r="V2112" s="58">
        <f t="array" ref="V2112">INDEX(AS$11:AS$66,MATCH(C2112&amp;G2112,AO$11:AO$66&amp;AP$11:AP$66,0),0)</f>
        <v>6</v>
      </c>
      <c r="X2112" s="120">
        <f t="shared" si="522"/>
        <v>8.3333333333333329E-2</v>
      </c>
      <c r="Y2112" s="61">
        <f t="array" ref="Y2112">INDEX($AQ$11:$AR$66,MATCH($C2112&amp;$G2112,$AO$11:$AO$66&amp;$AP$11:$AP$66,0),COUNTIF($AQ$10:$AR$10,"&lt;"&amp;Z2112)+1)</f>
        <v>2.0000000000000001E-4</v>
      </c>
      <c r="Z2112" s="61">
        <f t="shared" ref="Z2112" si="546">INDEX(AJ$11:AJ$92,MATCH(F2112,AI$11:AI$92,0))</f>
        <v>5</v>
      </c>
      <c r="AA2112" s="61">
        <f t="array" ref="AA2112">INDEX($AT$11:$AV$66,MATCH($C2112&amp;$G2112,$AO$11:$AO$66&amp;$AP$11:$AP$66,0),COUNTIF($AT$10:$AV$10,"&lt;"&amp;Z2112)+1)</f>
        <v>8.9999999999999998E-4</v>
      </c>
      <c r="AB2112" s="111">
        <f t="shared" si="524"/>
        <v>4.9458734122634729</v>
      </c>
      <c r="AC2112" s="121">
        <f t="array" ref="AC2112">INDEX($AW$11:$BA$66,MATCH($C2112&amp;$G2112,$AO$11:$AO$66&amp;$AP$11:$AP$66,0),COUNTIF($AW$10:$BA$10,"&lt;"&amp;Z2112)+1)</f>
        <v>2.9999999999999997E-4</v>
      </c>
      <c r="AD2112" s="62">
        <v>4.9770000000000003</v>
      </c>
      <c r="AE2112" s="61">
        <f t="array" ref="AE2112">INDEX($AT$11:$AV$66,MATCH($C2112&amp;$G2112,$AO$11:$AO$66&amp;$AP$11:$AP$66,0),COUNTIF($AT$10:$AV$10,"&lt;"&amp;AD2112)+1)</f>
        <v>8.9999999999999998E-4</v>
      </c>
      <c r="AF2112" s="111">
        <f t="shared" si="525"/>
        <v>4.9409156081756489</v>
      </c>
      <c r="AG2112" s="121">
        <f t="array" ref="AG2112">INDEX($AW$11:$BA$66,MATCH($C2112&amp;$G2112,$AO$11:$AO$66&amp;$AP$11:$AP$66,0),COUNTIF($AW$10:$BA$10,"&lt;"&amp;AD2112)+1)</f>
        <v>2.9999999999999997E-4</v>
      </c>
    </row>
    <row r="2113" spans="2:33" ht="12.75" customHeight="1" x14ac:dyDescent="0.3">
      <c r="B2113" s="81" t="str">
        <f t="shared" si="512"/>
        <v>5-16 UN</v>
      </c>
      <c r="C2113" s="71" t="s">
        <v>498</v>
      </c>
      <c r="D2113" s="71"/>
      <c r="E2113" s="79" t="s">
        <v>604</v>
      </c>
      <c r="F2113" s="82" t="s">
        <v>718</v>
      </c>
      <c r="G2113" s="58">
        <v>16</v>
      </c>
      <c r="H2113" s="71" t="s">
        <v>521</v>
      </c>
      <c r="I2113" s="71" t="s">
        <v>660</v>
      </c>
      <c r="J2113" s="71" t="s">
        <v>588</v>
      </c>
      <c r="K2113" s="71" t="s">
        <v>600</v>
      </c>
      <c r="L2113" s="85">
        <f t="shared" si="513"/>
        <v>126.9543</v>
      </c>
      <c r="M2113" s="85">
        <f t="shared" si="514"/>
        <v>1.5874999999999999</v>
      </c>
      <c r="N2113" s="71">
        <v>60</v>
      </c>
      <c r="O2113" s="100">
        <f t="shared" si="515"/>
        <v>126.4564</v>
      </c>
      <c r="P2113" s="85">
        <f t="shared" si="516"/>
        <v>0</v>
      </c>
      <c r="Q2113" s="58">
        <f t="shared" si="517"/>
        <v>22.9</v>
      </c>
      <c r="R2113" s="100">
        <f t="shared" si="518"/>
        <v>125.76900000000001</v>
      </c>
      <c r="S2113" s="85">
        <f t="shared" si="519"/>
        <v>0</v>
      </c>
      <c r="T2113" s="58">
        <f t="shared" si="520"/>
        <v>7.6</v>
      </c>
      <c r="U2113" s="58">
        <f t="shared" si="521"/>
        <v>3.8</v>
      </c>
      <c r="V2113" s="58">
        <f t="array" ref="V2113">INDEX(AS$11:AS$66,MATCH(C2113&amp;G2113,AO$11:AO$66&amp;AP$11:AP$66,0),0)</f>
        <v>8</v>
      </c>
      <c r="X2113" s="120">
        <f t="shared" si="522"/>
        <v>6.25E-2</v>
      </c>
      <c r="Y2113" s="61">
        <f t="array" ref="Y2113">INDEX($AQ$11:$AR$66,MATCH($C2113&amp;$G2113,$AO$11:$AO$66&amp;$AP$11:$AP$66,0),COUNTIF($AQ$10:$AR$10,"&lt;"&amp;Z2113)+1)</f>
        <v>1.4999999999999999E-4</v>
      </c>
      <c r="Z2113" s="123">
        <v>4.9981999999999998</v>
      </c>
      <c r="AA2113" s="61">
        <f t="array" ref="AA2113">INDEX($AT$11:$AV$66,MATCH($C2113&amp;$G2113,$AO$11:$AO$66&amp;$AP$11:$AP$66,0),COUNTIF($AT$10:$AV$10,"&lt;"&amp;Z2113)+1)</f>
        <v>8.9999999999999998E-4</v>
      </c>
      <c r="AB2113" s="111">
        <f t="shared" si="524"/>
        <v>4.9576050591976042</v>
      </c>
      <c r="AC2113" s="121">
        <f t="array" ref="AC2113">INDEX($AW$11:$BA$66,MATCH($C2113&amp;$G2113,$AO$11:$AO$66&amp;$AP$11:$AP$66,0),COUNTIF($AW$10:$BA$10,"&lt;"&amp;Z2113)+1)</f>
        <v>2.9999999999999997E-4</v>
      </c>
      <c r="AD2113" s="62">
        <v>4.9786000000000001</v>
      </c>
      <c r="AE2113" s="61">
        <f t="array" ref="AE2113">INDEX($AT$11:$AV$66,MATCH($C2113&amp;$G2113,$AO$11:$AO$66&amp;$AP$11:$AP$66,0),COUNTIF($AT$10:$AV$10,"&lt;"&amp;AD2113)+1)</f>
        <v>8.9999999999999998E-4</v>
      </c>
      <c r="AF2113" s="111">
        <f t="shared" si="525"/>
        <v>4.9515367061317361</v>
      </c>
      <c r="AG2113" s="121">
        <f t="array" ref="AG2113">INDEX($AW$11:$BA$66,MATCH($C2113&amp;$G2113,$AO$11:$AO$66&amp;$AP$11:$AP$66,0),COUNTIF($AW$10:$BA$10,"&lt;"&amp;AD2113)+1)</f>
        <v>2.9999999999999997E-4</v>
      </c>
    </row>
    <row r="2114" spans="2:33" ht="12.75" customHeight="1" x14ac:dyDescent="0.3">
      <c r="B2114" s="81" t="str">
        <f t="shared" si="512"/>
        <v>5-16 UN</v>
      </c>
      <c r="C2114" s="71" t="s">
        <v>498</v>
      </c>
      <c r="D2114" s="71"/>
      <c r="E2114" s="79" t="s">
        <v>604</v>
      </c>
      <c r="F2114" s="82" t="s">
        <v>718</v>
      </c>
      <c r="G2114" s="58">
        <v>16</v>
      </c>
      <c r="H2114" s="71" t="s">
        <v>521</v>
      </c>
      <c r="I2114" s="71" t="s">
        <v>661</v>
      </c>
      <c r="J2114" s="71" t="s">
        <v>588</v>
      </c>
      <c r="K2114" s="71" t="s">
        <v>600</v>
      </c>
      <c r="L2114" s="85">
        <f t="shared" si="513"/>
        <v>127</v>
      </c>
      <c r="M2114" s="85">
        <f t="shared" si="514"/>
        <v>1.5874999999999999</v>
      </c>
      <c r="N2114" s="71">
        <v>60</v>
      </c>
      <c r="O2114" s="100">
        <f t="shared" si="515"/>
        <v>126.5428</v>
      </c>
      <c r="P2114" s="85">
        <f t="shared" si="516"/>
        <v>0</v>
      </c>
      <c r="Q2114" s="58">
        <f t="shared" si="517"/>
        <v>22.9</v>
      </c>
      <c r="R2114" s="100">
        <f t="shared" si="518"/>
        <v>125.8554</v>
      </c>
      <c r="S2114" s="85">
        <f t="shared" si="519"/>
        <v>0</v>
      </c>
      <c r="T2114" s="58">
        <f t="shared" si="520"/>
        <v>7.6</v>
      </c>
      <c r="U2114" s="58">
        <f t="shared" si="521"/>
        <v>3.8</v>
      </c>
      <c r="V2114" s="58">
        <f t="array" ref="V2114">INDEX(AS$11:AS$66,MATCH(C2114&amp;G2114,AO$11:AO$66&amp;AP$11:AP$66,0),0)</f>
        <v>8</v>
      </c>
      <c r="X2114" s="120">
        <f t="shared" si="522"/>
        <v>6.25E-2</v>
      </c>
      <c r="Y2114" s="61">
        <f t="array" ref="Y2114">INDEX($AQ$11:$AR$66,MATCH($C2114&amp;$G2114,$AO$11:$AO$66&amp;$AP$11:$AP$66,0),COUNTIF($AQ$10:$AR$10,"&lt;"&amp;Z2114)+1)</f>
        <v>1.4999999999999999E-4</v>
      </c>
      <c r="Z2114" s="61">
        <f t="shared" ref="Z2114" si="547">INDEX(AJ$11:AJ$92,MATCH(F2114,AI$11:AI$92,0))</f>
        <v>5</v>
      </c>
      <c r="AA2114" s="61">
        <f t="array" ref="AA2114">INDEX($AT$11:$AV$66,MATCH($C2114&amp;$G2114,$AO$11:$AO$66&amp;$AP$11:$AP$66,0),COUNTIF($AT$10:$AV$10,"&lt;"&amp;Z2114)+1)</f>
        <v>8.9999999999999998E-4</v>
      </c>
      <c r="AB2114" s="111">
        <f t="shared" si="524"/>
        <v>4.9594050591976044</v>
      </c>
      <c r="AC2114" s="121">
        <f t="array" ref="AC2114">INDEX($AW$11:$BA$66,MATCH($C2114&amp;$G2114,$AO$11:$AO$66&amp;$AP$11:$AP$66,0),COUNTIF($AW$10:$BA$10,"&lt;"&amp;Z2114)+1)</f>
        <v>2.9999999999999997E-4</v>
      </c>
      <c r="AD2114" s="62">
        <v>4.9820000000000002</v>
      </c>
      <c r="AE2114" s="61">
        <f t="array" ref="AE2114">INDEX($AT$11:$AV$66,MATCH($C2114&amp;$G2114,$AO$11:$AO$66&amp;$AP$11:$AP$66,0),COUNTIF($AT$10:$AV$10,"&lt;"&amp;AD2114)+1)</f>
        <v>8.9999999999999998E-4</v>
      </c>
      <c r="AF2114" s="111">
        <f t="shared" si="525"/>
        <v>4.9549367061317362</v>
      </c>
      <c r="AG2114" s="121">
        <f t="array" ref="AG2114">INDEX($AW$11:$BA$66,MATCH($C2114&amp;$G2114,$AO$11:$AO$66&amp;$AP$11:$AP$66,0),COUNTIF($AW$10:$BA$10,"&lt;"&amp;AD2114)+1)</f>
        <v>2.9999999999999997E-4</v>
      </c>
    </row>
    <row r="2115" spans="2:33" ht="12.75" customHeight="1" x14ac:dyDescent="0.3">
      <c r="B2115" s="81" t="str">
        <f t="shared" si="512"/>
        <v>5 1/8-6 UN</v>
      </c>
      <c r="C2115" s="71" t="s">
        <v>498</v>
      </c>
      <c r="D2115" s="71"/>
      <c r="E2115" s="79" t="s">
        <v>604</v>
      </c>
      <c r="F2115" s="82" t="s">
        <v>719</v>
      </c>
      <c r="G2115" s="58">
        <v>6</v>
      </c>
      <c r="H2115" s="71" t="s">
        <v>521</v>
      </c>
      <c r="I2115" s="71" t="s">
        <v>660</v>
      </c>
      <c r="J2115" s="71" t="s">
        <v>588</v>
      </c>
      <c r="K2115" s="71" t="s">
        <v>600</v>
      </c>
      <c r="L2115" s="85">
        <f t="shared" si="513"/>
        <v>130.09370000000001</v>
      </c>
      <c r="M2115" s="85">
        <f t="shared" si="514"/>
        <v>4.2332999999999998</v>
      </c>
      <c r="N2115" s="71">
        <v>60</v>
      </c>
      <c r="O2115" s="100">
        <f t="shared" si="515"/>
        <v>128.9101</v>
      </c>
      <c r="P2115" s="85">
        <f t="shared" si="516"/>
        <v>0</v>
      </c>
      <c r="Q2115" s="58">
        <f t="shared" si="517"/>
        <v>33</v>
      </c>
      <c r="R2115" s="100">
        <f t="shared" si="518"/>
        <v>127.077</v>
      </c>
      <c r="S2115" s="85">
        <f t="shared" si="519"/>
        <v>0</v>
      </c>
      <c r="T2115" s="58">
        <f t="shared" si="520"/>
        <v>7.6</v>
      </c>
      <c r="U2115" s="58">
        <f t="shared" si="521"/>
        <v>7.6</v>
      </c>
      <c r="V2115" s="58">
        <f t="array" ref="V2115">INDEX(AS$11:AS$66,MATCH(C2115&amp;G2115,AO$11:AO$66&amp;AP$11:AP$66,0),0)</f>
        <v>5</v>
      </c>
      <c r="X2115" s="120">
        <f t="shared" si="522"/>
        <v>0.16666666666666666</v>
      </c>
      <c r="Y2115" s="61">
        <f t="array" ref="Y2115">INDEX($AQ$11:$AR$66,MATCH($C2115&amp;$G2115,$AO$11:$AO$66&amp;$AP$11:$AP$66,0),COUNTIF($AQ$10:$AR$10,"&lt;"&amp;Z2115)+1)</f>
        <v>2.9999999999999997E-4</v>
      </c>
      <c r="Z2115" s="123">
        <v>5.1218000000000004</v>
      </c>
      <c r="AA2115" s="61">
        <f t="array" ref="AA2115">INDEX($AT$11:$AV$66,MATCH($C2115&amp;$G2115,$AO$11:$AO$66&amp;$AP$11:$AP$66,0),COUNTIF($AT$10:$AV$10,"&lt;"&amp;Z2115)+1)</f>
        <v>1.2999999999999999E-3</v>
      </c>
      <c r="AB2115" s="111">
        <f t="shared" si="524"/>
        <v>5.0135468245269452</v>
      </c>
      <c r="AC2115" s="121">
        <f t="array" ref="AC2115">INDEX($AW$11:$BA$66,MATCH($C2115&amp;$G2115,$AO$11:$AO$66&amp;$AP$11:$AP$66,0),COUNTIF($AW$10:$BA$10,"&lt;"&amp;Z2115)+1)</f>
        <v>2.9999999999999997E-4</v>
      </c>
      <c r="AD2115" s="62">
        <v>5.0751999999999997</v>
      </c>
      <c r="AE2115" s="61">
        <f t="array" ref="AE2115">INDEX($AT$11:$AV$66,MATCH($C2115&amp;$G2115,$AO$11:$AO$66&amp;$AP$11:$AP$66,0),COUNTIF($AT$10:$AV$10,"&lt;"&amp;AD2115)+1)</f>
        <v>1.2999999999999999E-3</v>
      </c>
      <c r="AF2115" s="111">
        <f t="shared" si="525"/>
        <v>5.0030312163512969</v>
      </c>
      <c r="AG2115" s="121">
        <f t="array" ref="AG2115">INDEX($AW$11:$BA$66,MATCH($C2115&amp;$G2115,$AO$11:$AO$66&amp;$AP$11:$AP$66,0),COUNTIF($AW$10:$BA$10,"&lt;"&amp;AD2115)+1)</f>
        <v>2.9999999999999997E-4</v>
      </c>
    </row>
    <row r="2116" spans="2:33" ht="12.75" customHeight="1" x14ac:dyDescent="0.3">
      <c r="B2116" s="81" t="str">
        <f t="shared" si="512"/>
        <v>5 1/8-6 UN</v>
      </c>
      <c r="C2116" s="71" t="s">
        <v>498</v>
      </c>
      <c r="D2116" s="71"/>
      <c r="E2116" s="79" t="s">
        <v>604</v>
      </c>
      <c r="F2116" s="82" t="s">
        <v>719</v>
      </c>
      <c r="G2116" s="58">
        <v>6</v>
      </c>
      <c r="H2116" s="71" t="s">
        <v>521</v>
      </c>
      <c r="I2116" s="71" t="s">
        <v>661</v>
      </c>
      <c r="J2116" s="71" t="s">
        <v>588</v>
      </c>
      <c r="K2116" s="71" t="s">
        <v>600</v>
      </c>
      <c r="L2116" s="85">
        <f t="shared" si="513"/>
        <v>130.17500000000001</v>
      </c>
      <c r="M2116" s="85">
        <f t="shared" si="514"/>
        <v>4.2332999999999998</v>
      </c>
      <c r="N2116" s="71">
        <v>60</v>
      </c>
      <c r="O2116" s="100">
        <f t="shared" si="515"/>
        <v>129.0574</v>
      </c>
      <c r="P2116" s="85">
        <f t="shared" si="516"/>
        <v>0</v>
      </c>
      <c r="Q2116" s="58">
        <f t="shared" si="517"/>
        <v>33</v>
      </c>
      <c r="R2116" s="100">
        <f t="shared" si="518"/>
        <v>127.2243</v>
      </c>
      <c r="S2116" s="85">
        <f t="shared" si="519"/>
        <v>0</v>
      </c>
      <c r="T2116" s="58">
        <f t="shared" si="520"/>
        <v>7.6</v>
      </c>
      <c r="U2116" s="58">
        <f t="shared" si="521"/>
        <v>7.6</v>
      </c>
      <c r="V2116" s="58">
        <f t="array" ref="V2116">INDEX(AS$11:AS$66,MATCH(C2116&amp;G2116,AO$11:AO$66&amp;AP$11:AP$66,0),0)</f>
        <v>5</v>
      </c>
      <c r="X2116" s="120">
        <f t="shared" si="522"/>
        <v>0.16666666666666666</v>
      </c>
      <c r="Y2116" s="61">
        <f t="array" ref="Y2116">INDEX($AQ$11:$AR$66,MATCH($C2116&amp;$G2116,$AO$11:$AO$66&amp;$AP$11:$AP$66,0),COUNTIF($AQ$10:$AR$10,"&lt;"&amp;Z2116)+1)</f>
        <v>2.9999999999999997E-4</v>
      </c>
      <c r="Z2116" s="61">
        <f t="shared" ref="Z2116" si="548">INDEX(AJ$11:AJ$92,MATCH(F2116,AI$11:AI$92,0))</f>
        <v>5.125</v>
      </c>
      <c r="AA2116" s="61">
        <f t="array" ref="AA2116">INDEX($AT$11:$AV$66,MATCH($C2116&amp;$G2116,$AO$11:$AO$66&amp;$AP$11:$AP$66,0),COUNTIF($AT$10:$AV$10,"&lt;"&amp;Z2116)+1)</f>
        <v>1.2999999999999999E-3</v>
      </c>
      <c r="AB2116" s="111">
        <f t="shared" si="524"/>
        <v>5.0167468245269449</v>
      </c>
      <c r="AC2116" s="121">
        <f t="array" ref="AC2116">INDEX($AW$11:$BA$66,MATCH($C2116&amp;$G2116,$AO$11:$AO$66&amp;$AP$11:$AP$66,0),COUNTIF($AW$10:$BA$10,"&lt;"&amp;Z2116)+1)</f>
        <v>2.9999999999999997E-4</v>
      </c>
      <c r="AD2116" s="62">
        <v>5.0810000000000004</v>
      </c>
      <c r="AE2116" s="61">
        <f t="array" ref="AE2116">INDEX($AT$11:$AV$66,MATCH($C2116&amp;$G2116,$AO$11:$AO$66&amp;$AP$11:$AP$66,0),COUNTIF($AT$10:$AV$10,"&lt;"&amp;AD2116)+1)</f>
        <v>1.2999999999999999E-3</v>
      </c>
      <c r="AF2116" s="111">
        <f t="shared" si="525"/>
        <v>5.0088312163512976</v>
      </c>
      <c r="AG2116" s="121">
        <f t="array" ref="AG2116">INDEX($AW$11:$BA$66,MATCH($C2116&amp;$G2116,$AO$11:$AO$66&amp;$AP$11:$AP$66,0),COUNTIF($AW$10:$BA$10,"&lt;"&amp;AD2116)+1)</f>
        <v>2.9999999999999997E-4</v>
      </c>
    </row>
    <row r="2117" spans="2:33" ht="12.75" customHeight="1" x14ac:dyDescent="0.3">
      <c r="B2117" s="81" t="str">
        <f t="shared" si="512"/>
        <v>5 1/8-12 UN</v>
      </c>
      <c r="C2117" s="71" t="s">
        <v>498</v>
      </c>
      <c r="D2117" s="71"/>
      <c r="E2117" s="79" t="s">
        <v>604</v>
      </c>
      <c r="F2117" s="82" t="s">
        <v>719</v>
      </c>
      <c r="G2117" s="58">
        <v>12</v>
      </c>
      <c r="H2117" s="71" t="s">
        <v>521</v>
      </c>
      <c r="I2117" s="71" t="s">
        <v>660</v>
      </c>
      <c r="J2117" s="71" t="s">
        <v>588</v>
      </c>
      <c r="K2117" s="71" t="s">
        <v>600</v>
      </c>
      <c r="L2117" s="85">
        <f t="shared" si="513"/>
        <v>130.1242</v>
      </c>
      <c r="M2117" s="85">
        <f t="shared" si="514"/>
        <v>2.1166999999999998</v>
      </c>
      <c r="N2117" s="71">
        <v>60</v>
      </c>
      <c r="O2117" s="100">
        <f t="shared" si="515"/>
        <v>129.49680000000001</v>
      </c>
      <c r="P2117" s="85">
        <f t="shared" si="516"/>
        <v>0</v>
      </c>
      <c r="Q2117" s="58">
        <f t="shared" si="517"/>
        <v>22.9</v>
      </c>
      <c r="R2117" s="100">
        <f t="shared" si="518"/>
        <v>128.58029999999999</v>
      </c>
      <c r="S2117" s="85">
        <f t="shared" si="519"/>
        <v>0</v>
      </c>
      <c r="T2117" s="58">
        <f t="shared" si="520"/>
        <v>7.6</v>
      </c>
      <c r="U2117" s="58">
        <f t="shared" si="521"/>
        <v>5.0999999999999996</v>
      </c>
      <c r="V2117" s="58">
        <f t="array" ref="V2117">INDEX(AS$11:AS$66,MATCH(C2117&amp;G2117,AO$11:AO$66&amp;AP$11:AP$66,0),0)</f>
        <v>6</v>
      </c>
      <c r="X2117" s="120">
        <f t="shared" si="522"/>
        <v>8.3333333333333329E-2</v>
      </c>
      <c r="Y2117" s="61">
        <f t="array" ref="Y2117">INDEX($AQ$11:$AR$66,MATCH($C2117&amp;$G2117,$AO$11:$AO$66&amp;$AP$11:$AP$66,0),COUNTIF($AQ$10:$AR$10,"&lt;"&amp;Z2117)+1)</f>
        <v>2.0000000000000001E-4</v>
      </c>
      <c r="Z2117" s="123">
        <v>5.1230000000000002</v>
      </c>
      <c r="AA2117" s="61">
        <f t="array" ref="AA2117">INDEX($AT$11:$AV$66,MATCH($C2117&amp;$G2117,$AO$11:$AO$66&amp;$AP$11:$AP$66,0),COUNTIF($AT$10:$AV$10,"&lt;"&amp;Z2117)+1)</f>
        <v>8.9999999999999998E-4</v>
      </c>
      <c r="AB2117" s="111">
        <f t="shared" si="524"/>
        <v>5.0688734122634731</v>
      </c>
      <c r="AC2117" s="121">
        <f t="array" ref="AC2117">INDEX($AW$11:$BA$66,MATCH($C2117&amp;$G2117,$AO$11:$AO$66&amp;$AP$11:$AP$66,0),COUNTIF($AW$10:$BA$10,"&lt;"&amp;Z2117)+1)</f>
        <v>2.9999999999999997E-4</v>
      </c>
      <c r="AD2117" s="62">
        <v>5.0983000000000001</v>
      </c>
      <c r="AE2117" s="61">
        <f t="array" ref="AE2117">INDEX($AT$11:$AV$66,MATCH($C2117&amp;$G2117,$AO$11:$AO$66&amp;$AP$11:$AP$66,0),COUNTIF($AT$10:$AV$10,"&lt;"&amp;AD2117)+1)</f>
        <v>8.9999999999999998E-4</v>
      </c>
      <c r="AF2117" s="111">
        <f t="shared" si="525"/>
        <v>5.0622156081756486</v>
      </c>
      <c r="AG2117" s="121">
        <f t="array" ref="AG2117">INDEX($AW$11:$BA$66,MATCH($C2117&amp;$G2117,$AO$11:$AO$66&amp;$AP$11:$AP$66,0),COUNTIF($AW$10:$BA$10,"&lt;"&amp;AD2117)+1)</f>
        <v>2.9999999999999997E-4</v>
      </c>
    </row>
    <row r="2118" spans="2:33" ht="12.75" customHeight="1" x14ac:dyDescent="0.3">
      <c r="B2118" s="81" t="str">
        <f t="shared" si="512"/>
        <v>5 1/8-12 UN</v>
      </c>
      <c r="C2118" s="71" t="s">
        <v>498</v>
      </c>
      <c r="D2118" s="71"/>
      <c r="E2118" s="79" t="s">
        <v>604</v>
      </c>
      <c r="F2118" s="82" t="s">
        <v>719</v>
      </c>
      <c r="G2118" s="58">
        <v>12</v>
      </c>
      <c r="H2118" s="71" t="s">
        <v>521</v>
      </c>
      <c r="I2118" s="71" t="s">
        <v>661</v>
      </c>
      <c r="J2118" s="71" t="s">
        <v>588</v>
      </c>
      <c r="K2118" s="71" t="s">
        <v>600</v>
      </c>
      <c r="L2118" s="85">
        <f t="shared" si="513"/>
        <v>130.17500000000001</v>
      </c>
      <c r="M2118" s="85">
        <f t="shared" si="514"/>
        <v>2.1166999999999998</v>
      </c>
      <c r="N2118" s="71">
        <v>60</v>
      </c>
      <c r="O2118" s="100">
        <f t="shared" si="515"/>
        <v>129.5908</v>
      </c>
      <c r="P2118" s="85">
        <f t="shared" si="516"/>
        <v>0</v>
      </c>
      <c r="Q2118" s="58">
        <f t="shared" si="517"/>
        <v>22.9</v>
      </c>
      <c r="R2118" s="100">
        <f t="shared" si="518"/>
        <v>128.67429999999999</v>
      </c>
      <c r="S2118" s="85">
        <f t="shared" si="519"/>
        <v>0</v>
      </c>
      <c r="T2118" s="58">
        <f t="shared" si="520"/>
        <v>7.6</v>
      </c>
      <c r="U2118" s="58">
        <f t="shared" si="521"/>
        <v>5.0999999999999996</v>
      </c>
      <c r="V2118" s="58">
        <f t="array" ref="V2118">INDEX(AS$11:AS$66,MATCH(C2118&amp;G2118,AO$11:AO$66&amp;AP$11:AP$66,0),0)</f>
        <v>6</v>
      </c>
      <c r="X2118" s="120">
        <f t="shared" si="522"/>
        <v>8.3333333333333329E-2</v>
      </c>
      <c r="Y2118" s="61">
        <f t="array" ref="Y2118">INDEX($AQ$11:$AR$66,MATCH($C2118&amp;$G2118,$AO$11:$AO$66&amp;$AP$11:$AP$66,0),COUNTIF($AQ$10:$AR$10,"&lt;"&amp;Z2118)+1)</f>
        <v>2.0000000000000001E-4</v>
      </c>
      <c r="Z2118" s="61">
        <f t="shared" ref="Z2118" si="549">INDEX(AJ$11:AJ$92,MATCH(F2118,AI$11:AI$92,0))</f>
        <v>5.125</v>
      </c>
      <c r="AA2118" s="61">
        <f t="array" ref="AA2118">INDEX($AT$11:$AV$66,MATCH($C2118&amp;$G2118,$AO$11:$AO$66&amp;$AP$11:$AP$66,0),COUNTIF($AT$10:$AV$10,"&lt;"&amp;Z2118)+1)</f>
        <v>8.9999999999999998E-4</v>
      </c>
      <c r="AB2118" s="111">
        <f t="shared" si="524"/>
        <v>5.0708734122634729</v>
      </c>
      <c r="AC2118" s="121">
        <f t="array" ref="AC2118">INDEX($AW$11:$BA$66,MATCH($C2118&amp;$G2118,$AO$11:$AO$66&amp;$AP$11:$AP$66,0),COUNTIF($AW$10:$BA$10,"&lt;"&amp;Z2118)+1)</f>
        <v>2.9999999999999997E-4</v>
      </c>
      <c r="AD2118" s="62">
        <v>5.1020000000000003</v>
      </c>
      <c r="AE2118" s="61">
        <f t="array" ref="AE2118">INDEX($AT$11:$AV$66,MATCH($C2118&amp;$G2118,$AO$11:$AO$66&amp;$AP$11:$AP$66,0),COUNTIF($AT$10:$AV$10,"&lt;"&amp;AD2118)+1)</f>
        <v>8.9999999999999998E-4</v>
      </c>
      <c r="AF2118" s="111">
        <f t="shared" si="525"/>
        <v>5.0659156081756489</v>
      </c>
      <c r="AG2118" s="121">
        <f t="array" ref="AG2118">INDEX($AW$11:$BA$66,MATCH($C2118&amp;$G2118,$AO$11:$AO$66&amp;$AP$11:$AP$66,0),COUNTIF($AW$10:$BA$10,"&lt;"&amp;AD2118)+1)</f>
        <v>2.9999999999999997E-4</v>
      </c>
    </row>
    <row r="2119" spans="2:33" ht="12.75" customHeight="1" x14ac:dyDescent="0.3">
      <c r="B2119" s="81" t="str">
        <f t="shared" si="512"/>
        <v>5 1/8-16 UN</v>
      </c>
      <c r="C2119" s="71" t="s">
        <v>498</v>
      </c>
      <c r="D2119" s="71"/>
      <c r="E2119" s="79" t="s">
        <v>604</v>
      </c>
      <c r="F2119" s="82" t="s">
        <v>719</v>
      </c>
      <c r="G2119" s="58">
        <v>16</v>
      </c>
      <c r="H2119" s="71" t="s">
        <v>521</v>
      </c>
      <c r="I2119" s="71" t="s">
        <v>660</v>
      </c>
      <c r="J2119" s="71" t="s">
        <v>588</v>
      </c>
      <c r="K2119" s="71" t="s">
        <v>600</v>
      </c>
      <c r="L2119" s="85">
        <f t="shared" si="513"/>
        <v>130.1293</v>
      </c>
      <c r="M2119" s="85">
        <f t="shared" si="514"/>
        <v>1.5874999999999999</v>
      </c>
      <c r="N2119" s="71">
        <v>60</v>
      </c>
      <c r="O2119" s="100">
        <f t="shared" si="515"/>
        <v>129.63140000000001</v>
      </c>
      <c r="P2119" s="85">
        <f t="shared" si="516"/>
        <v>0</v>
      </c>
      <c r="Q2119" s="58">
        <f t="shared" si="517"/>
        <v>22.9</v>
      </c>
      <c r="R2119" s="100">
        <f t="shared" si="518"/>
        <v>128.94399999999999</v>
      </c>
      <c r="S2119" s="85">
        <f t="shared" si="519"/>
        <v>0</v>
      </c>
      <c r="T2119" s="58">
        <f t="shared" si="520"/>
        <v>7.6</v>
      </c>
      <c r="U2119" s="58">
        <f t="shared" si="521"/>
        <v>3.8</v>
      </c>
      <c r="V2119" s="58">
        <f t="array" ref="V2119">INDEX(AS$11:AS$66,MATCH(C2119&amp;G2119,AO$11:AO$66&amp;AP$11:AP$66,0),0)</f>
        <v>8</v>
      </c>
      <c r="X2119" s="120">
        <f t="shared" si="522"/>
        <v>6.25E-2</v>
      </c>
      <c r="Y2119" s="61">
        <f t="array" ref="Y2119">INDEX($AQ$11:$AR$66,MATCH($C2119&amp;$G2119,$AO$11:$AO$66&amp;$AP$11:$AP$66,0),COUNTIF($AQ$10:$AR$10,"&lt;"&amp;Z2119)+1)</f>
        <v>1.4999999999999999E-4</v>
      </c>
      <c r="Z2119" s="123">
        <v>5.1231999999999998</v>
      </c>
      <c r="AA2119" s="61">
        <f t="array" ref="AA2119">INDEX($AT$11:$AV$66,MATCH($C2119&amp;$G2119,$AO$11:$AO$66&amp;$AP$11:$AP$66,0),COUNTIF($AT$10:$AV$10,"&lt;"&amp;Z2119)+1)</f>
        <v>8.9999999999999998E-4</v>
      </c>
      <c r="AB2119" s="111">
        <f t="shared" si="524"/>
        <v>5.0826050591976042</v>
      </c>
      <c r="AC2119" s="121">
        <f t="array" ref="AC2119">INDEX($AW$11:$BA$66,MATCH($C2119&amp;$G2119,$AO$11:$AO$66&amp;$AP$11:$AP$66,0),COUNTIF($AW$10:$BA$10,"&lt;"&amp;Z2119)+1)</f>
        <v>2.9999999999999997E-4</v>
      </c>
      <c r="AD2119" s="62">
        <v>5.1036000000000001</v>
      </c>
      <c r="AE2119" s="61">
        <f t="array" ref="AE2119">INDEX($AT$11:$AV$66,MATCH($C2119&amp;$G2119,$AO$11:$AO$66&amp;$AP$11:$AP$66,0),COUNTIF($AT$10:$AV$10,"&lt;"&amp;AD2119)+1)</f>
        <v>8.9999999999999998E-4</v>
      </c>
      <c r="AF2119" s="111">
        <f t="shared" si="525"/>
        <v>5.0765367061317361</v>
      </c>
      <c r="AG2119" s="121">
        <f t="array" ref="AG2119">INDEX($AW$11:$BA$66,MATCH($C2119&amp;$G2119,$AO$11:$AO$66&amp;$AP$11:$AP$66,0),COUNTIF($AW$10:$BA$10,"&lt;"&amp;AD2119)+1)</f>
        <v>2.9999999999999997E-4</v>
      </c>
    </row>
    <row r="2120" spans="2:33" ht="12.75" customHeight="1" x14ac:dyDescent="0.3">
      <c r="B2120" s="81" t="str">
        <f t="shared" si="512"/>
        <v>5 1/8-16 UN</v>
      </c>
      <c r="C2120" s="71" t="s">
        <v>498</v>
      </c>
      <c r="D2120" s="71"/>
      <c r="E2120" s="79" t="s">
        <v>604</v>
      </c>
      <c r="F2120" s="82" t="s">
        <v>719</v>
      </c>
      <c r="G2120" s="58">
        <v>16</v>
      </c>
      <c r="H2120" s="71" t="s">
        <v>521</v>
      </c>
      <c r="I2120" s="71" t="s">
        <v>661</v>
      </c>
      <c r="J2120" s="71" t="s">
        <v>588</v>
      </c>
      <c r="K2120" s="71" t="s">
        <v>600</v>
      </c>
      <c r="L2120" s="85">
        <f t="shared" si="513"/>
        <v>130.17500000000001</v>
      </c>
      <c r="M2120" s="85">
        <f t="shared" si="514"/>
        <v>1.5874999999999999</v>
      </c>
      <c r="N2120" s="71">
        <v>60</v>
      </c>
      <c r="O2120" s="100">
        <f t="shared" si="515"/>
        <v>129.71780000000001</v>
      </c>
      <c r="P2120" s="85">
        <f t="shared" si="516"/>
        <v>0</v>
      </c>
      <c r="Q2120" s="58">
        <f t="shared" si="517"/>
        <v>22.9</v>
      </c>
      <c r="R2120" s="100">
        <f t="shared" si="518"/>
        <v>129.03039999999999</v>
      </c>
      <c r="S2120" s="85">
        <f t="shared" si="519"/>
        <v>0</v>
      </c>
      <c r="T2120" s="58">
        <f t="shared" si="520"/>
        <v>7.6</v>
      </c>
      <c r="U2120" s="58">
        <f t="shared" si="521"/>
        <v>3.8</v>
      </c>
      <c r="V2120" s="58">
        <f t="array" ref="V2120">INDEX(AS$11:AS$66,MATCH(C2120&amp;G2120,AO$11:AO$66&amp;AP$11:AP$66,0),0)</f>
        <v>8</v>
      </c>
      <c r="X2120" s="120">
        <f t="shared" si="522"/>
        <v>6.25E-2</v>
      </c>
      <c r="Y2120" s="61">
        <f t="array" ref="Y2120">INDEX($AQ$11:$AR$66,MATCH($C2120&amp;$G2120,$AO$11:$AO$66&amp;$AP$11:$AP$66,0),COUNTIF($AQ$10:$AR$10,"&lt;"&amp;Z2120)+1)</f>
        <v>1.4999999999999999E-4</v>
      </c>
      <c r="Z2120" s="61">
        <f t="shared" ref="Z2120" si="550">INDEX(AJ$11:AJ$92,MATCH(F2120,AI$11:AI$92,0))</f>
        <v>5.125</v>
      </c>
      <c r="AA2120" s="61">
        <f t="array" ref="AA2120">INDEX($AT$11:$AV$66,MATCH($C2120&amp;$G2120,$AO$11:$AO$66&amp;$AP$11:$AP$66,0),COUNTIF($AT$10:$AV$10,"&lt;"&amp;Z2120)+1)</f>
        <v>8.9999999999999998E-4</v>
      </c>
      <c r="AB2120" s="111">
        <f t="shared" si="524"/>
        <v>5.0844050591976044</v>
      </c>
      <c r="AC2120" s="121">
        <f t="array" ref="AC2120">INDEX($AW$11:$BA$66,MATCH($C2120&amp;$G2120,$AO$11:$AO$66&amp;$AP$11:$AP$66,0),COUNTIF($AW$10:$BA$10,"&lt;"&amp;Z2120)+1)</f>
        <v>2.9999999999999997E-4</v>
      </c>
      <c r="AD2120" s="62">
        <v>5.1070000000000002</v>
      </c>
      <c r="AE2120" s="61">
        <f t="array" ref="AE2120">INDEX($AT$11:$AV$66,MATCH($C2120&amp;$G2120,$AO$11:$AO$66&amp;$AP$11:$AP$66,0),COUNTIF($AT$10:$AV$10,"&lt;"&amp;AD2120)+1)</f>
        <v>8.9999999999999998E-4</v>
      </c>
      <c r="AF2120" s="111">
        <f t="shared" si="525"/>
        <v>5.0799367061317362</v>
      </c>
      <c r="AG2120" s="121">
        <f t="array" ref="AG2120">INDEX($AW$11:$BA$66,MATCH($C2120&amp;$G2120,$AO$11:$AO$66&amp;$AP$11:$AP$66,0),COUNTIF($AW$10:$BA$10,"&lt;"&amp;AD2120)+1)</f>
        <v>2.9999999999999997E-4</v>
      </c>
    </row>
    <row r="2121" spans="2:33" ht="12.75" customHeight="1" x14ac:dyDescent="0.3">
      <c r="B2121" s="81" t="str">
        <f t="shared" si="512"/>
        <v>5 1/4-4 UN</v>
      </c>
      <c r="C2121" s="71" t="s">
        <v>498</v>
      </c>
      <c r="D2121" s="71"/>
      <c r="E2121" s="79" t="s">
        <v>604</v>
      </c>
      <c r="F2121" s="82" t="s">
        <v>720</v>
      </c>
      <c r="G2121" s="58">
        <v>4</v>
      </c>
      <c r="H2121" s="71" t="s">
        <v>521</v>
      </c>
      <c r="I2121" s="71" t="s">
        <v>660</v>
      </c>
      <c r="J2121" s="71" t="s">
        <v>588</v>
      </c>
      <c r="K2121" s="71" t="s">
        <v>600</v>
      </c>
      <c r="L2121" s="85">
        <f t="shared" si="513"/>
        <v>133.2586</v>
      </c>
      <c r="M2121" s="85">
        <f t="shared" si="514"/>
        <v>6.35</v>
      </c>
      <c r="N2121" s="71">
        <v>60</v>
      </c>
      <c r="O2121" s="100">
        <f t="shared" si="515"/>
        <v>131.5796</v>
      </c>
      <c r="P2121" s="85">
        <f t="shared" si="516"/>
        <v>0</v>
      </c>
      <c r="Q2121" s="58">
        <f t="shared" si="517"/>
        <v>38.1</v>
      </c>
      <c r="R2121" s="100">
        <f t="shared" si="518"/>
        <v>128.83000000000001</v>
      </c>
      <c r="S2121" s="85">
        <f t="shared" si="519"/>
        <v>0</v>
      </c>
      <c r="T2121" s="58">
        <f t="shared" si="520"/>
        <v>7.6</v>
      </c>
      <c r="U2121" s="58">
        <f t="shared" si="521"/>
        <v>7.6</v>
      </c>
      <c r="V2121" s="58">
        <f t="array" ref="V2121">INDEX(AS$11:AS$66,MATCH(C2121&amp;G2121,AO$11:AO$66&amp;AP$11:AP$66,0),0)</f>
        <v>4</v>
      </c>
      <c r="X2121" s="120">
        <f t="shared" si="522"/>
        <v>0.25</v>
      </c>
      <c r="Y2121" s="61">
        <f t="array" ref="Y2121">INDEX($AQ$11:$AR$66,MATCH($C2121&amp;$G2121,$AO$11:$AO$66&amp;$AP$11:$AP$66,0),COUNTIF($AQ$10:$AR$10,"&lt;"&amp;Z2121)+1)</f>
        <v>2.9999999999999997E-4</v>
      </c>
      <c r="Z2121" s="123">
        <v>5.2464000000000004</v>
      </c>
      <c r="AA2121" s="61">
        <f t="array" ref="AA2121">INDEX($AT$11:$AV$66,MATCH($C2121&amp;$G2121,$AO$11:$AO$66&amp;$AP$11:$AP$66,0),COUNTIF($AT$10:$AV$10,"&lt;"&amp;Z2121)+1)</f>
        <v>1.5E-3</v>
      </c>
      <c r="AB2121" s="111">
        <f t="shared" si="524"/>
        <v>5.0840202367904181</v>
      </c>
      <c r="AC2121" s="121">
        <f t="array" ref="AC2121">INDEX($AW$11:$BA$66,MATCH($C2121&amp;$G2121,$AO$11:$AO$66&amp;$AP$11:$AP$66,0),COUNTIF($AW$10:$BA$10,"&lt;"&amp;Z2121)+1)</f>
        <v>2.9999999999999997E-4</v>
      </c>
      <c r="AD2121" s="62">
        <v>5.1802999999999999</v>
      </c>
      <c r="AE2121" s="61">
        <f t="array" ref="AE2121">INDEX($AT$11:$AV$66,MATCH($C2121&amp;$G2121,$AO$11:$AO$66&amp;$AP$11:$AP$66,0),COUNTIF($AT$10:$AV$10,"&lt;"&amp;AD2121)+1)</f>
        <v>1.5E-3</v>
      </c>
      <c r="AF2121" s="111">
        <f t="shared" si="525"/>
        <v>5.0720468245269448</v>
      </c>
      <c r="AG2121" s="121">
        <f t="array" ref="AG2121">INDEX($AW$11:$BA$66,MATCH($C2121&amp;$G2121,$AO$11:$AO$66&amp;$AP$11:$AP$66,0),COUNTIF($AW$10:$BA$10,"&lt;"&amp;AD2121)+1)</f>
        <v>2.9999999999999997E-4</v>
      </c>
    </row>
    <row r="2122" spans="2:33" ht="12.75" customHeight="1" x14ac:dyDescent="0.3">
      <c r="B2122" s="81" t="str">
        <f t="shared" si="512"/>
        <v>5 1/4-4 UN</v>
      </c>
      <c r="C2122" s="71" t="s">
        <v>498</v>
      </c>
      <c r="D2122" s="71"/>
      <c r="E2122" s="79" t="s">
        <v>604</v>
      </c>
      <c r="F2122" s="82" t="s">
        <v>720</v>
      </c>
      <c r="G2122" s="58">
        <v>4</v>
      </c>
      <c r="H2122" s="71" t="s">
        <v>521</v>
      </c>
      <c r="I2122" s="71" t="s">
        <v>661</v>
      </c>
      <c r="J2122" s="71" t="s">
        <v>588</v>
      </c>
      <c r="K2122" s="71" t="s">
        <v>600</v>
      </c>
      <c r="L2122" s="85">
        <f t="shared" si="513"/>
        <v>133.35</v>
      </c>
      <c r="M2122" s="85">
        <f t="shared" si="514"/>
        <v>6.35</v>
      </c>
      <c r="N2122" s="71">
        <v>60</v>
      </c>
      <c r="O2122" s="100">
        <f t="shared" si="515"/>
        <v>131.7473</v>
      </c>
      <c r="P2122" s="85">
        <f t="shared" si="516"/>
        <v>0</v>
      </c>
      <c r="Q2122" s="58">
        <f t="shared" si="517"/>
        <v>38.1</v>
      </c>
      <c r="R2122" s="100">
        <f t="shared" si="518"/>
        <v>128.99760000000001</v>
      </c>
      <c r="S2122" s="85">
        <f t="shared" si="519"/>
        <v>0</v>
      </c>
      <c r="T2122" s="58">
        <f t="shared" si="520"/>
        <v>7.6</v>
      </c>
      <c r="U2122" s="58">
        <f t="shared" si="521"/>
        <v>7.6</v>
      </c>
      <c r="V2122" s="58">
        <f t="array" ref="V2122">INDEX(AS$11:AS$66,MATCH(C2122&amp;G2122,AO$11:AO$66&amp;AP$11:AP$66,0),0)</f>
        <v>4</v>
      </c>
      <c r="X2122" s="120">
        <f t="shared" si="522"/>
        <v>0.25</v>
      </c>
      <c r="Y2122" s="61">
        <f t="array" ref="Y2122">INDEX($AQ$11:$AR$66,MATCH($C2122&amp;$G2122,$AO$11:$AO$66&amp;$AP$11:$AP$66,0),COUNTIF($AQ$10:$AR$10,"&lt;"&amp;Z2122)+1)</f>
        <v>2.9999999999999997E-4</v>
      </c>
      <c r="Z2122" s="61">
        <f t="shared" ref="Z2122" si="551">INDEX(AJ$11:AJ$92,MATCH(F2122,AI$11:AI$92,0))</f>
        <v>5.25</v>
      </c>
      <c r="AA2122" s="61">
        <f t="array" ref="AA2122">INDEX($AT$11:$AV$66,MATCH($C2122&amp;$G2122,$AO$11:$AO$66&amp;$AP$11:$AP$66,0),COUNTIF($AT$10:$AV$10,"&lt;"&amp;Z2122)+1)</f>
        <v>1.5E-3</v>
      </c>
      <c r="AB2122" s="111">
        <f t="shared" si="524"/>
        <v>5.0876202367904177</v>
      </c>
      <c r="AC2122" s="121">
        <f t="array" ref="AC2122">INDEX($AW$11:$BA$66,MATCH($C2122&amp;$G2122,$AO$11:$AO$66&amp;$AP$11:$AP$66,0),COUNTIF($AW$10:$BA$10,"&lt;"&amp;Z2122)+1)</f>
        <v>2.9999999999999997E-4</v>
      </c>
      <c r="AD2122" s="62">
        <v>5.1868999999999996</v>
      </c>
      <c r="AE2122" s="61">
        <f t="array" ref="AE2122">INDEX($AT$11:$AV$66,MATCH($C2122&amp;$G2122,$AO$11:$AO$66&amp;$AP$11:$AP$66,0),COUNTIF($AT$10:$AV$10,"&lt;"&amp;AD2122)+1)</f>
        <v>1.5E-3</v>
      </c>
      <c r="AF2122" s="111">
        <f t="shared" si="525"/>
        <v>5.0786468245269445</v>
      </c>
      <c r="AG2122" s="121">
        <f t="array" ref="AG2122">INDEX($AW$11:$BA$66,MATCH($C2122&amp;$G2122,$AO$11:$AO$66&amp;$AP$11:$AP$66,0),COUNTIF($AW$10:$BA$10,"&lt;"&amp;AD2122)+1)</f>
        <v>2.9999999999999997E-4</v>
      </c>
    </row>
    <row r="2123" spans="2:33" ht="12.75" customHeight="1" x14ac:dyDescent="0.3">
      <c r="B2123" s="81" t="str">
        <f t="shared" si="512"/>
        <v>5 1/4-6 UN</v>
      </c>
      <c r="C2123" s="71" t="s">
        <v>498</v>
      </c>
      <c r="D2123" s="71"/>
      <c r="E2123" s="79" t="s">
        <v>604</v>
      </c>
      <c r="F2123" s="82" t="s">
        <v>720</v>
      </c>
      <c r="G2123" s="58">
        <v>6</v>
      </c>
      <c r="H2123" s="71" t="s">
        <v>521</v>
      </c>
      <c r="I2123" s="71" t="s">
        <v>660</v>
      </c>
      <c r="J2123" s="71" t="s">
        <v>588</v>
      </c>
      <c r="K2123" s="71" t="s">
        <v>600</v>
      </c>
      <c r="L2123" s="85">
        <f t="shared" si="513"/>
        <v>133.2687</v>
      </c>
      <c r="M2123" s="85">
        <f t="shared" si="514"/>
        <v>4.2332999999999998</v>
      </c>
      <c r="N2123" s="71">
        <v>60</v>
      </c>
      <c r="O2123" s="100">
        <f t="shared" si="515"/>
        <v>132.08250000000001</v>
      </c>
      <c r="P2123" s="85">
        <f t="shared" si="516"/>
        <v>0</v>
      </c>
      <c r="Q2123" s="58">
        <f t="shared" si="517"/>
        <v>33</v>
      </c>
      <c r="R2123" s="100">
        <f t="shared" si="518"/>
        <v>130.24950000000001</v>
      </c>
      <c r="S2123" s="85">
        <f t="shared" si="519"/>
        <v>0</v>
      </c>
      <c r="T2123" s="58">
        <f t="shared" si="520"/>
        <v>7.6</v>
      </c>
      <c r="U2123" s="58">
        <f t="shared" si="521"/>
        <v>7.6</v>
      </c>
      <c r="V2123" s="58">
        <f t="array" ref="V2123">INDEX(AS$11:AS$66,MATCH(C2123&amp;G2123,AO$11:AO$66&amp;AP$11:AP$66,0),0)</f>
        <v>5</v>
      </c>
      <c r="X2123" s="120">
        <f t="shared" si="522"/>
        <v>0.16666666666666666</v>
      </c>
      <c r="Y2123" s="61">
        <f t="array" ref="Y2123">INDEX($AQ$11:$AR$66,MATCH($C2123&amp;$G2123,$AO$11:$AO$66&amp;$AP$11:$AP$66,0),COUNTIF($AQ$10:$AR$10,"&lt;"&amp;Z2123)+1)</f>
        <v>2.9999999999999997E-4</v>
      </c>
      <c r="Z2123" s="123">
        <v>5.2468000000000004</v>
      </c>
      <c r="AA2123" s="61">
        <f t="array" ref="AA2123">INDEX($AT$11:$AV$66,MATCH($C2123&amp;$G2123,$AO$11:$AO$66&amp;$AP$11:$AP$66,0),COUNTIF($AT$10:$AV$10,"&lt;"&amp;Z2123)+1)</f>
        <v>1.2999999999999999E-3</v>
      </c>
      <c r="AB2123" s="111">
        <f t="shared" si="524"/>
        <v>5.1385468245269452</v>
      </c>
      <c r="AC2123" s="121">
        <f t="array" ref="AC2123">INDEX($AW$11:$BA$66,MATCH($C2123&amp;$G2123,$AO$11:$AO$66&amp;$AP$11:$AP$66,0),COUNTIF($AW$10:$BA$10,"&lt;"&amp;Z2123)+1)</f>
        <v>2.9999999999999997E-4</v>
      </c>
      <c r="AD2123" s="62">
        <v>5.2000999999999999</v>
      </c>
      <c r="AE2123" s="61">
        <f t="array" ref="AE2123">INDEX($AT$11:$AV$66,MATCH($C2123&amp;$G2123,$AO$11:$AO$66&amp;$AP$11:$AP$66,0),COUNTIF($AT$10:$AV$10,"&lt;"&amp;AD2123)+1)</f>
        <v>1.2999999999999999E-3</v>
      </c>
      <c r="AF2123" s="111">
        <f t="shared" si="525"/>
        <v>5.1279312163512971</v>
      </c>
      <c r="AG2123" s="121">
        <f t="array" ref="AG2123">INDEX($AW$11:$BA$66,MATCH($C2123&amp;$G2123,$AO$11:$AO$66&amp;$AP$11:$AP$66,0),COUNTIF($AW$10:$BA$10,"&lt;"&amp;AD2123)+1)</f>
        <v>2.9999999999999997E-4</v>
      </c>
    </row>
    <row r="2124" spans="2:33" ht="12.75" customHeight="1" x14ac:dyDescent="0.3">
      <c r="B2124" s="81" t="str">
        <f t="shared" si="512"/>
        <v>5 1/4-6 UN</v>
      </c>
      <c r="C2124" s="71" t="s">
        <v>498</v>
      </c>
      <c r="D2124" s="71"/>
      <c r="E2124" s="79" t="s">
        <v>604</v>
      </c>
      <c r="F2124" s="82" t="s">
        <v>720</v>
      </c>
      <c r="G2124" s="58">
        <v>6</v>
      </c>
      <c r="H2124" s="71" t="s">
        <v>521</v>
      </c>
      <c r="I2124" s="71" t="s">
        <v>661</v>
      </c>
      <c r="J2124" s="71" t="s">
        <v>588</v>
      </c>
      <c r="K2124" s="71" t="s">
        <v>600</v>
      </c>
      <c r="L2124" s="85">
        <f t="shared" si="513"/>
        <v>133.35</v>
      </c>
      <c r="M2124" s="85">
        <f t="shared" si="514"/>
        <v>4.2332999999999998</v>
      </c>
      <c r="N2124" s="71">
        <v>60</v>
      </c>
      <c r="O2124" s="100">
        <f t="shared" si="515"/>
        <v>132.23240000000001</v>
      </c>
      <c r="P2124" s="85">
        <f t="shared" si="516"/>
        <v>0</v>
      </c>
      <c r="Q2124" s="58">
        <f t="shared" si="517"/>
        <v>33</v>
      </c>
      <c r="R2124" s="100">
        <f t="shared" si="518"/>
        <v>130.39930000000001</v>
      </c>
      <c r="S2124" s="85">
        <f t="shared" si="519"/>
        <v>0</v>
      </c>
      <c r="T2124" s="58">
        <f t="shared" si="520"/>
        <v>7.6</v>
      </c>
      <c r="U2124" s="58">
        <f t="shared" si="521"/>
        <v>7.6</v>
      </c>
      <c r="V2124" s="58">
        <f t="array" ref="V2124">INDEX(AS$11:AS$66,MATCH(C2124&amp;G2124,AO$11:AO$66&amp;AP$11:AP$66,0),0)</f>
        <v>5</v>
      </c>
      <c r="X2124" s="120">
        <f t="shared" si="522"/>
        <v>0.16666666666666666</v>
      </c>
      <c r="Y2124" s="61">
        <f t="array" ref="Y2124">INDEX($AQ$11:$AR$66,MATCH($C2124&amp;$G2124,$AO$11:$AO$66&amp;$AP$11:$AP$66,0),COUNTIF($AQ$10:$AR$10,"&lt;"&amp;Z2124)+1)</f>
        <v>2.9999999999999997E-4</v>
      </c>
      <c r="Z2124" s="61">
        <f t="shared" ref="Z2124" si="552">INDEX(AJ$11:AJ$92,MATCH(F2124,AI$11:AI$92,0))</f>
        <v>5.25</v>
      </c>
      <c r="AA2124" s="61">
        <f t="array" ref="AA2124">INDEX($AT$11:$AV$66,MATCH($C2124&amp;$G2124,$AO$11:$AO$66&amp;$AP$11:$AP$66,0),COUNTIF($AT$10:$AV$10,"&lt;"&amp;Z2124)+1)</f>
        <v>1.2999999999999999E-3</v>
      </c>
      <c r="AB2124" s="111">
        <f t="shared" si="524"/>
        <v>5.1417468245269449</v>
      </c>
      <c r="AC2124" s="121">
        <f t="array" ref="AC2124">INDEX($AW$11:$BA$66,MATCH($C2124&amp;$G2124,$AO$11:$AO$66&amp;$AP$11:$AP$66,0),COUNTIF($AW$10:$BA$10,"&lt;"&amp;Z2124)+1)</f>
        <v>2.9999999999999997E-4</v>
      </c>
      <c r="AD2124" s="62">
        <v>5.2060000000000004</v>
      </c>
      <c r="AE2124" s="61">
        <f t="array" ref="AE2124">INDEX($AT$11:$AV$66,MATCH($C2124&amp;$G2124,$AO$11:$AO$66&amp;$AP$11:$AP$66,0),COUNTIF($AT$10:$AV$10,"&lt;"&amp;AD2124)+1)</f>
        <v>1.2999999999999999E-3</v>
      </c>
      <c r="AF2124" s="111">
        <f t="shared" si="525"/>
        <v>5.1338312163512976</v>
      </c>
      <c r="AG2124" s="121">
        <f t="array" ref="AG2124">INDEX($AW$11:$BA$66,MATCH($C2124&amp;$G2124,$AO$11:$AO$66&amp;$AP$11:$AP$66,0),COUNTIF($AW$10:$BA$10,"&lt;"&amp;AD2124)+1)</f>
        <v>2.9999999999999997E-4</v>
      </c>
    </row>
    <row r="2125" spans="2:33" ht="12.75" customHeight="1" x14ac:dyDescent="0.3">
      <c r="B2125" s="81" t="str">
        <f t="shared" si="512"/>
        <v>5 1/4-12 UN</v>
      </c>
      <c r="C2125" s="71" t="s">
        <v>498</v>
      </c>
      <c r="D2125" s="71"/>
      <c r="E2125" s="79" t="s">
        <v>604</v>
      </c>
      <c r="F2125" s="82" t="s">
        <v>720</v>
      </c>
      <c r="G2125" s="58">
        <v>12</v>
      </c>
      <c r="H2125" s="71" t="s">
        <v>521</v>
      </c>
      <c r="I2125" s="71" t="s">
        <v>660</v>
      </c>
      <c r="J2125" s="71" t="s">
        <v>588</v>
      </c>
      <c r="K2125" s="71" t="s">
        <v>600</v>
      </c>
      <c r="L2125" s="85">
        <f t="shared" si="513"/>
        <v>133.29920000000001</v>
      </c>
      <c r="M2125" s="85">
        <f t="shared" si="514"/>
        <v>2.1166999999999998</v>
      </c>
      <c r="N2125" s="71">
        <v>60</v>
      </c>
      <c r="O2125" s="100">
        <f t="shared" si="515"/>
        <v>132.67179999999999</v>
      </c>
      <c r="P2125" s="85">
        <f t="shared" si="516"/>
        <v>0</v>
      </c>
      <c r="Q2125" s="58">
        <f t="shared" si="517"/>
        <v>22.9</v>
      </c>
      <c r="R2125" s="100">
        <f t="shared" si="518"/>
        <v>131.75530000000001</v>
      </c>
      <c r="S2125" s="85">
        <f t="shared" si="519"/>
        <v>0</v>
      </c>
      <c r="T2125" s="58">
        <f t="shared" si="520"/>
        <v>7.6</v>
      </c>
      <c r="U2125" s="58">
        <f t="shared" si="521"/>
        <v>5.0999999999999996</v>
      </c>
      <c r="V2125" s="58">
        <f t="array" ref="V2125">INDEX(AS$11:AS$66,MATCH(C2125&amp;G2125,AO$11:AO$66&amp;AP$11:AP$66,0),0)</f>
        <v>6</v>
      </c>
      <c r="X2125" s="120">
        <f t="shared" si="522"/>
        <v>8.3333333333333329E-2</v>
      </c>
      <c r="Y2125" s="61">
        <f t="array" ref="Y2125">INDEX($AQ$11:$AR$66,MATCH($C2125&amp;$G2125,$AO$11:$AO$66&amp;$AP$11:$AP$66,0),COUNTIF($AQ$10:$AR$10,"&lt;"&amp;Z2125)+1)</f>
        <v>2.0000000000000001E-4</v>
      </c>
      <c r="Z2125" s="123">
        <v>5.2480000000000002</v>
      </c>
      <c r="AA2125" s="61">
        <f t="array" ref="AA2125">INDEX($AT$11:$AV$66,MATCH($C2125&amp;$G2125,$AO$11:$AO$66&amp;$AP$11:$AP$66,0),COUNTIF($AT$10:$AV$10,"&lt;"&amp;Z2125)+1)</f>
        <v>8.9999999999999998E-4</v>
      </c>
      <c r="AB2125" s="111">
        <f t="shared" si="524"/>
        <v>5.1938734122634731</v>
      </c>
      <c r="AC2125" s="121">
        <f t="array" ref="AC2125">INDEX($AW$11:$BA$66,MATCH($C2125&amp;$G2125,$AO$11:$AO$66&amp;$AP$11:$AP$66,0),COUNTIF($AW$10:$BA$10,"&lt;"&amp;Z2125)+1)</f>
        <v>2.9999999999999997E-4</v>
      </c>
      <c r="AD2125" s="62">
        <v>5.2233000000000001</v>
      </c>
      <c r="AE2125" s="61">
        <f t="array" ref="AE2125">INDEX($AT$11:$AV$66,MATCH($C2125&amp;$G2125,$AO$11:$AO$66&amp;$AP$11:$AP$66,0),COUNTIF($AT$10:$AV$10,"&lt;"&amp;AD2125)+1)</f>
        <v>8.9999999999999998E-4</v>
      </c>
      <c r="AF2125" s="111">
        <f t="shared" si="525"/>
        <v>5.1872156081756486</v>
      </c>
      <c r="AG2125" s="121">
        <f t="array" ref="AG2125">INDEX($AW$11:$BA$66,MATCH($C2125&amp;$G2125,$AO$11:$AO$66&amp;$AP$11:$AP$66,0),COUNTIF($AW$10:$BA$10,"&lt;"&amp;AD2125)+1)</f>
        <v>2.9999999999999997E-4</v>
      </c>
    </row>
    <row r="2126" spans="2:33" ht="12.75" customHeight="1" x14ac:dyDescent="0.3">
      <c r="B2126" s="81" t="str">
        <f t="shared" si="512"/>
        <v>5 1/4-12 UN</v>
      </c>
      <c r="C2126" s="71" t="s">
        <v>498</v>
      </c>
      <c r="D2126" s="71"/>
      <c r="E2126" s="79" t="s">
        <v>604</v>
      </c>
      <c r="F2126" s="82" t="s">
        <v>720</v>
      </c>
      <c r="G2126" s="58">
        <v>12</v>
      </c>
      <c r="H2126" s="71" t="s">
        <v>521</v>
      </c>
      <c r="I2126" s="71" t="s">
        <v>661</v>
      </c>
      <c r="J2126" s="71" t="s">
        <v>588</v>
      </c>
      <c r="K2126" s="71" t="s">
        <v>600</v>
      </c>
      <c r="L2126" s="85">
        <f t="shared" si="513"/>
        <v>133.35</v>
      </c>
      <c r="M2126" s="85">
        <f t="shared" si="514"/>
        <v>2.1166999999999998</v>
      </c>
      <c r="N2126" s="71">
        <v>60</v>
      </c>
      <c r="O2126" s="100">
        <f t="shared" si="515"/>
        <v>132.76580000000001</v>
      </c>
      <c r="P2126" s="85">
        <f t="shared" si="516"/>
        <v>0</v>
      </c>
      <c r="Q2126" s="58">
        <f t="shared" si="517"/>
        <v>22.9</v>
      </c>
      <c r="R2126" s="100">
        <f t="shared" si="518"/>
        <v>131.8493</v>
      </c>
      <c r="S2126" s="85">
        <f t="shared" si="519"/>
        <v>0</v>
      </c>
      <c r="T2126" s="58">
        <f t="shared" si="520"/>
        <v>7.6</v>
      </c>
      <c r="U2126" s="58">
        <f t="shared" si="521"/>
        <v>5.0999999999999996</v>
      </c>
      <c r="V2126" s="58">
        <f t="array" ref="V2126">INDEX(AS$11:AS$66,MATCH(C2126&amp;G2126,AO$11:AO$66&amp;AP$11:AP$66,0),0)</f>
        <v>6</v>
      </c>
      <c r="X2126" s="120">
        <f t="shared" si="522"/>
        <v>8.3333333333333329E-2</v>
      </c>
      <c r="Y2126" s="61">
        <f t="array" ref="Y2126">INDEX($AQ$11:$AR$66,MATCH($C2126&amp;$G2126,$AO$11:$AO$66&amp;$AP$11:$AP$66,0),COUNTIF($AQ$10:$AR$10,"&lt;"&amp;Z2126)+1)</f>
        <v>2.0000000000000001E-4</v>
      </c>
      <c r="Z2126" s="61">
        <f t="shared" ref="Z2126" si="553">INDEX(AJ$11:AJ$92,MATCH(F2126,AI$11:AI$92,0))</f>
        <v>5.25</v>
      </c>
      <c r="AA2126" s="61">
        <f t="array" ref="AA2126">INDEX($AT$11:$AV$66,MATCH($C2126&amp;$G2126,$AO$11:$AO$66&amp;$AP$11:$AP$66,0),COUNTIF($AT$10:$AV$10,"&lt;"&amp;Z2126)+1)</f>
        <v>8.9999999999999998E-4</v>
      </c>
      <c r="AB2126" s="111">
        <f t="shared" si="524"/>
        <v>5.1958734122634729</v>
      </c>
      <c r="AC2126" s="121">
        <f t="array" ref="AC2126">INDEX($AW$11:$BA$66,MATCH($C2126&amp;$G2126,$AO$11:$AO$66&amp;$AP$11:$AP$66,0),COUNTIF($AW$10:$BA$10,"&lt;"&amp;Z2126)+1)</f>
        <v>2.9999999999999997E-4</v>
      </c>
      <c r="AD2126" s="62">
        <v>5.2270000000000003</v>
      </c>
      <c r="AE2126" s="61">
        <f t="array" ref="AE2126">INDEX($AT$11:$AV$66,MATCH($C2126&amp;$G2126,$AO$11:$AO$66&amp;$AP$11:$AP$66,0),COUNTIF($AT$10:$AV$10,"&lt;"&amp;AD2126)+1)</f>
        <v>8.9999999999999998E-4</v>
      </c>
      <c r="AF2126" s="111">
        <f t="shared" si="525"/>
        <v>5.1909156081756489</v>
      </c>
      <c r="AG2126" s="121">
        <f t="array" ref="AG2126">INDEX($AW$11:$BA$66,MATCH($C2126&amp;$G2126,$AO$11:$AO$66&amp;$AP$11:$AP$66,0),COUNTIF($AW$10:$BA$10,"&lt;"&amp;AD2126)+1)</f>
        <v>2.9999999999999997E-4</v>
      </c>
    </row>
    <row r="2127" spans="2:33" ht="12.75" customHeight="1" x14ac:dyDescent="0.3">
      <c r="B2127" s="81" t="str">
        <f t="shared" si="512"/>
        <v>5 1/4-16 UN</v>
      </c>
      <c r="C2127" s="71" t="s">
        <v>498</v>
      </c>
      <c r="D2127" s="71"/>
      <c r="E2127" s="79" t="s">
        <v>604</v>
      </c>
      <c r="F2127" s="82" t="s">
        <v>720</v>
      </c>
      <c r="G2127" s="58">
        <v>16</v>
      </c>
      <c r="H2127" s="71" t="s">
        <v>521</v>
      </c>
      <c r="I2127" s="71" t="s">
        <v>660</v>
      </c>
      <c r="J2127" s="71" t="s">
        <v>588</v>
      </c>
      <c r="K2127" s="71" t="s">
        <v>600</v>
      </c>
      <c r="L2127" s="85">
        <f t="shared" si="513"/>
        <v>133.30430000000001</v>
      </c>
      <c r="M2127" s="85">
        <f t="shared" si="514"/>
        <v>1.5874999999999999</v>
      </c>
      <c r="N2127" s="71">
        <v>60</v>
      </c>
      <c r="O2127" s="100">
        <f t="shared" si="515"/>
        <v>132.8064</v>
      </c>
      <c r="P2127" s="85">
        <f t="shared" si="516"/>
        <v>0</v>
      </c>
      <c r="Q2127" s="58">
        <f t="shared" si="517"/>
        <v>22.9</v>
      </c>
      <c r="R2127" s="100">
        <f t="shared" si="518"/>
        <v>132.119</v>
      </c>
      <c r="S2127" s="85">
        <f t="shared" si="519"/>
        <v>0</v>
      </c>
      <c r="T2127" s="58">
        <f t="shared" si="520"/>
        <v>7.6</v>
      </c>
      <c r="U2127" s="58">
        <f t="shared" si="521"/>
        <v>3.8</v>
      </c>
      <c r="V2127" s="58">
        <f t="array" ref="V2127">INDEX(AS$11:AS$66,MATCH(C2127&amp;G2127,AO$11:AO$66&amp;AP$11:AP$66,0),0)</f>
        <v>8</v>
      </c>
      <c r="X2127" s="120">
        <f t="shared" si="522"/>
        <v>6.25E-2</v>
      </c>
      <c r="Y2127" s="61">
        <f t="array" ref="Y2127">INDEX($AQ$11:$AR$66,MATCH($C2127&amp;$G2127,$AO$11:$AO$66&amp;$AP$11:$AP$66,0),COUNTIF($AQ$10:$AR$10,"&lt;"&amp;Z2127)+1)</f>
        <v>1.4999999999999999E-4</v>
      </c>
      <c r="Z2127" s="123">
        <v>5.2481999999999998</v>
      </c>
      <c r="AA2127" s="61">
        <f t="array" ref="AA2127">INDEX($AT$11:$AV$66,MATCH($C2127&amp;$G2127,$AO$11:$AO$66&amp;$AP$11:$AP$66,0),COUNTIF($AT$10:$AV$10,"&lt;"&amp;Z2127)+1)</f>
        <v>8.9999999999999998E-4</v>
      </c>
      <c r="AB2127" s="111">
        <f t="shared" si="524"/>
        <v>5.2076050591976042</v>
      </c>
      <c r="AC2127" s="121">
        <f t="array" ref="AC2127">INDEX($AW$11:$BA$66,MATCH($C2127&amp;$G2127,$AO$11:$AO$66&amp;$AP$11:$AP$66,0),COUNTIF($AW$10:$BA$10,"&lt;"&amp;Z2127)+1)</f>
        <v>2.9999999999999997E-4</v>
      </c>
      <c r="AD2127" s="62">
        <v>5.2286000000000001</v>
      </c>
      <c r="AE2127" s="61">
        <f t="array" ref="AE2127">INDEX($AT$11:$AV$66,MATCH($C2127&amp;$G2127,$AO$11:$AO$66&amp;$AP$11:$AP$66,0),COUNTIF($AT$10:$AV$10,"&lt;"&amp;AD2127)+1)</f>
        <v>8.9999999999999998E-4</v>
      </c>
      <c r="AF2127" s="111">
        <f t="shared" si="525"/>
        <v>5.2015367061317361</v>
      </c>
      <c r="AG2127" s="121">
        <f t="array" ref="AG2127">INDEX($AW$11:$BA$66,MATCH($C2127&amp;$G2127,$AO$11:$AO$66&amp;$AP$11:$AP$66,0),COUNTIF($AW$10:$BA$10,"&lt;"&amp;AD2127)+1)</f>
        <v>2.9999999999999997E-4</v>
      </c>
    </row>
    <row r="2128" spans="2:33" ht="12.75" customHeight="1" x14ac:dyDescent="0.3">
      <c r="B2128" s="81" t="str">
        <f t="shared" si="512"/>
        <v>5 1/4-16 UN</v>
      </c>
      <c r="C2128" s="71" t="s">
        <v>498</v>
      </c>
      <c r="D2128" s="71"/>
      <c r="E2128" s="79" t="s">
        <v>604</v>
      </c>
      <c r="F2128" s="82" t="s">
        <v>720</v>
      </c>
      <c r="G2128" s="58">
        <v>16</v>
      </c>
      <c r="H2128" s="71" t="s">
        <v>521</v>
      </c>
      <c r="I2128" s="71" t="s">
        <v>661</v>
      </c>
      <c r="J2128" s="71" t="s">
        <v>588</v>
      </c>
      <c r="K2128" s="71" t="s">
        <v>600</v>
      </c>
      <c r="L2128" s="85">
        <f t="shared" si="513"/>
        <v>133.35</v>
      </c>
      <c r="M2128" s="85">
        <f t="shared" si="514"/>
        <v>1.5874999999999999</v>
      </c>
      <c r="N2128" s="71">
        <v>60</v>
      </c>
      <c r="O2128" s="100">
        <f t="shared" si="515"/>
        <v>132.89279999999999</v>
      </c>
      <c r="P2128" s="85">
        <f t="shared" si="516"/>
        <v>0</v>
      </c>
      <c r="Q2128" s="58">
        <f t="shared" si="517"/>
        <v>22.9</v>
      </c>
      <c r="R2128" s="100">
        <f t="shared" si="518"/>
        <v>132.2054</v>
      </c>
      <c r="S2128" s="85">
        <f t="shared" si="519"/>
        <v>0</v>
      </c>
      <c r="T2128" s="58">
        <f t="shared" si="520"/>
        <v>7.6</v>
      </c>
      <c r="U2128" s="58">
        <f t="shared" si="521"/>
        <v>3.8</v>
      </c>
      <c r="V2128" s="58">
        <f t="array" ref="V2128">INDEX(AS$11:AS$66,MATCH(C2128&amp;G2128,AO$11:AO$66&amp;AP$11:AP$66,0),0)</f>
        <v>8</v>
      </c>
      <c r="X2128" s="120">
        <f t="shared" si="522"/>
        <v>6.25E-2</v>
      </c>
      <c r="Y2128" s="61">
        <f t="array" ref="Y2128">INDEX($AQ$11:$AR$66,MATCH($C2128&amp;$G2128,$AO$11:$AO$66&amp;$AP$11:$AP$66,0),COUNTIF($AQ$10:$AR$10,"&lt;"&amp;Z2128)+1)</f>
        <v>1.4999999999999999E-4</v>
      </c>
      <c r="Z2128" s="61">
        <f t="shared" ref="Z2128" si="554">INDEX(AJ$11:AJ$92,MATCH(F2128,AI$11:AI$92,0))</f>
        <v>5.25</v>
      </c>
      <c r="AA2128" s="61">
        <f t="array" ref="AA2128">INDEX($AT$11:$AV$66,MATCH($C2128&amp;$G2128,$AO$11:$AO$66&amp;$AP$11:$AP$66,0),COUNTIF($AT$10:$AV$10,"&lt;"&amp;Z2128)+1)</f>
        <v>8.9999999999999998E-4</v>
      </c>
      <c r="AB2128" s="111">
        <f t="shared" si="524"/>
        <v>5.2094050591976044</v>
      </c>
      <c r="AC2128" s="121">
        <f t="array" ref="AC2128">INDEX($AW$11:$BA$66,MATCH($C2128&amp;$G2128,$AO$11:$AO$66&amp;$AP$11:$AP$66,0),COUNTIF($AW$10:$BA$10,"&lt;"&amp;Z2128)+1)</f>
        <v>2.9999999999999997E-4</v>
      </c>
      <c r="AD2128" s="62">
        <v>5.2320000000000002</v>
      </c>
      <c r="AE2128" s="61">
        <f t="array" ref="AE2128">INDEX($AT$11:$AV$66,MATCH($C2128&amp;$G2128,$AO$11:$AO$66&amp;$AP$11:$AP$66,0),COUNTIF($AT$10:$AV$10,"&lt;"&amp;AD2128)+1)</f>
        <v>8.9999999999999998E-4</v>
      </c>
      <c r="AF2128" s="111">
        <f t="shared" si="525"/>
        <v>5.2049367061317362</v>
      </c>
      <c r="AG2128" s="121">
        <f t="array" ref="AG2128">INDEX($AW$11:$BA$66,MATCH($C2128&amp;$G2128,$AO$11:$AO$66&amp;$AP$11:$AP$66,0),COUNTIF($AW$10:$BA$10,"&lt;"&amp;AD2128)+1)</f>
        <v>2.9999999999999997E-4</v>
      </c>
    </row>
    <row r="2129" spans="2:33" ht="12.75" customHeight="1" x14ac:dyDescent="0.3">
      <c r="B2129" s="81" t="str">
        <f t="shared" si="512"/>
        <v>5 3/8-6 UN</v>
      </c>
      <c r="C2129" s="71" t="s">
        <v>498</v>
      </c>
      <c r="D2129" s="71"/>
      <c r="E2129" s="79" t="s">
        <v>604</v>
      </c>
      <c r="F2129" s="82" t="s">
        <v>721</v>
      </c>
      <c r="G2129" s="58">
        <v>6</v>
      </c>
      <c r="H2129" s="71" t="s">
        <v>521</v>
      </c>
      <c r="I2129" s="71" t="s">
        <v>660</v>
      </c>
      <c r="J2129" s="71" t="s">
        <v>588</v>
      </c>
      <c r="K2129" s="71" t="s">
        <v>600</v>
      </c>
      <c r="L2129" s="85">
        <f t="shared" si="513"/>
        <v>136.44370000000001</v>
      </c>
      <c r="M2129" s="85">
        <f t="shared" si="514"/>
        <v>4.2332999999999998</v>
      </c>
      <c r="N2129" s="71">
        <v>60</v>
      </c>
      <c r="O2129" s="100">
        <f t="shared" si="515"/>
        <v>135.25749999999999</v>
      </c>
      <c r="P2129" s="85">
        <f t="shared" si="516"/>
        <v>0</v>
      </c>
      <c r="Q2129" s="58">
        <f t="shared" si="517"/>
        <v>33</v>
      </c>
      <c r="R2129" s="100">
        <f t="shared" si="518"/>
        <v>133.42449999999999</v>
      </c>
      <c r="S2129" s="85">
        <f t="shared" si="519"/>
        <v>0</v>
      </c>
      <c r="T2129" s="58">
        <f t="shared" si="520"/>
        <v>7.6</v>
      </c>
      <c r="U2129" s="58">
        <f t="shared" si="521"/>
        <v>7.6</v>
      </c>
      <c r="V2129" s="58">
        <f t="array" ref="V2129">INDEX(AS$11:AS$66,MATCH(C2129&amp;G2129,AO$11:AO$66&amp;AP$11:AP$66,0),0)</f>
        <v>5</v>
      </c>
      <c r="X2129" s="120">
        <f t="shared" si="522"/>
        <v>0.16666666666666666</v>
      </c>
      <c r="Y2129" s="61">
        <f t="array" ref="Y2129">INDEX($AQ$11:$AR$66,MATCH($C2129&amp;$G2129,$AO$11:$AO$66&amp;$AP$11:$AP$66,0),COUNTIF($AQ$10:$AR$10,"&lt;"&amp;Z2129)+1)</f>
        <v>2.9999999999999997E-4</v>
      </c>
      <c r="Z2129" s="123">
        <v>5.3718000000000004</v>
      </c>
      <c r="AA2129" s="61">
        <f t="array" ref="AA2129">INDEX($AT$11:$AV$66,MATCH($C2129&amp;$G2129,$AO$11:$AO$66&amp;$AP$11:$AP$66,0),COUNTIF($AT$10:$AV$10,"&lt;"&amp;Z2129)+1)</f>
        <v>1.2999999999999999E-3</v>
      </c>
      <c r="AB2129" s="111">
        <f t="shared" si="524"/>
        <v>5.2635468245269452</v>
      </c>
      <c r="AC2129" s="121">
        <f t="array" ref="AC2129">INDEX($AW$11:$BA$66,MATCH($C2129&amp;$G2129,$AO$11:$AO$66&amp;$AP$11:$AP$66,0),COUNTIF($AW$10:$BA$10,"&lt;"&amp;Z2129)+1)</f>
        <v>2.9999999999999997E-4</v>
      </c>
      <c r="AD2129" s="62">
        <v>5.3250999999999999</v>
      </c>
      <c r="AE2129" s="61">
        <f t="array" ref="AE2129">INDEX($AT$11:$AV$66,MATCH($C2129&amp;$G2129,$AO$11:$AO$66&amp;$AP$11:$AP$66,0),COUNTIF($AT$10:$AV$10,"&lt;"&amp;AD2129)+1)</f>
        <v>1.2999999999999999E-3</v>
      </c>
      <c r="AF2129" s="111">
        <f t="shared" si="525"/>
        <v>5.2529312163512971</v>
      </c>
      <c r="AG2129" s="121">
        <f t="array" ref="AG2129">INDEX($AW$11:$BA$66,MATCH($C2129&amp;$G2129,$AO$11:$AO$66&amp;$AP$11:$AP$66,0),COUNTIF($AW$10:$BA$10,"&lt;"&amp;AD2129)+1)</f>
        <v>2.9999999999999997E-4</v>
      </c>
    </row>
    <row r="2130" spans="2:33" ht="12.75" customHeight="1" x14ac:dyDescent="0.3">
      <c r="B2130" s="81" t="str">
        <f t="shared" si="512"/>
        <v>5 3/8-6 UN</v>
      </c>
      <c r="C2130" s="71" t="s">
        <v>498</v>
      </c>
      <c r="D2130" s="71"/>
      <c r="E2130" s="79" t="s">
        <v>604</v>
      </c>
      <c r="F2130" s="82" t="s">
        <v>721</v>
      </c>
      <c r="G2130" s="58">
        <v>6</v>
      </c>
      <c r="H2130" s="71" t="s">
        <v>521</v>
      </c>
      <c r="I2130" s="71" t="s">
        <v>661</v>
      </c>
      <c r="J2130" s="71" t="s">
        <v>588</v>
      </c>
      <c r="K2130" s="71" t="s">
        <v>600</v>
      </c>
      <c r="L2130" s="85">
        <f t="shared" si="513"/>
        <v>136.52500000000001</v>
      </c>
      <c r="M2130" s="85">
        <f t="shared" si="514"/>
        <v>4.2332999999999998</v>
      </c>
      <c r="N2130" s="71">
        <v>60</v>
      </c>
      <c r="O2130" s="100">
        <f t="shared" si="515"/>
        <v>135.4049</v>
      </c>
      <c r="P2130" s="85">
        <f t="shared" si="516"/>
        <v>0</v>
      </c>
      <c r="Q2130" s="58">
        <f t="shared" si="517"/>
        <v>33</v>
      </c>
      <c r="R2130" s="100">
        <f t="shared" si="518"/>
        <v>133.5718</v>
      </c>
      <c r="S2130" s="85">
        <f t="shared" si="519"/>
        <v>0</v>
      </c>
      <c r="T2130" s="58">
        <f t="shared" si="520"/>
        <v>7.6</v>
      </c>
      <c r="U2130" s="58">
        <f t="shared" si="521"/>
        <v>7.6</v>
      </c>
      <c r="V2130" s="58">
        <f t="array" ref="V2130">INDEX(AS$11:AS$66,MATCH(C2130&amp;G2130,AO$11:AO$66&amp;AP$11:AP$66,0),0)</f>
        <v>5</v>
      </c>
      <c r="X2130" s="120">
        <f t="shared" si="522"/>
        <v>0.16666666666666666</v>
      </c>
      <c r="Y2130" s="61">
        <f t="array" ref="Y2130">INDEX($AQ$11:$AR$66,MATCH($C2130&amp;$G2130,$AO$11:$AO$66&amp;$AP$11:$AP$66,0),COUNTIF($AQ$10:$AR$10,"&lt;"&amp;Z2130)+1)</f>
        <v>2.9999999999999997E-4</v>
      </c>
      <c r="Z2130" s="61">
        <f t="shared" ref="Z2130" si="555">INDEX(AJ$11:AJ$92,MATCH(F2130,AI$11:AI$92,0))</f>
        <v>5.375</v>
      </c>
      <c r="AA2130" s="61">
        <f t="array" ref="AA2130">INDEX($AT$11:$AV$66,MATCH($C2130&amp;$G2130,$AO$11:$AO$66&amp;$AP$11:$AP$66,0),COUNTIF($AT$10:$AV$10,"&lt;"&amp;Z2130)+1)</f>
        <v>1.2999999999999999E-3</v>
      </c>
      <c r="AB2130" s="111">
        <f t="shared" si="524"/>
        <v>5.2667468245269449</v>
      </c>
      <c r="AC2130" s="121">
        <f t="array" ref="AC2130">INDEX($AW$11:$BA$66,MATCH($C2130&amp;$G2130,$AO$11:$AO$66&amp;$AP$11:$AP$66,0),COUNTIF($AW$10:$BA$10,"&lt;"&amp;Z2130)+1)</f>
        <v>2.9999999999999997E-4</v>
      </c>
      <c r="AD2130" s="62">
        <v>5.3308999999999997</v>
      </c>
      <c r="AE2130" s="61">
        <f t="array" ref="AE2130">INDEX($AT$11:$AV$66,MATCH($C2130&amp;$G2130,$AO$11:$AO$66&amp;$AP$11:$AP$66,0),COUNTIF($AT$10:$AV$10,"&lt;"&amp;AD2130)+1)</f>
        <v>1.2999999999999999E-3</v>
      </c>
      <c r="AF2130" s="111">
        <f t="shared" si="525"/>
        <v>5.2587312163512969</v>
      </c>
      <c r="AG2130" s="121">
        <f t="array" ref="AG2130">INDEX($AW$11:$BA$66,MATCH($C2130&amp;$G2130,$AO$11:$AO$66&amp;$AP$11:$AP$66,0),COUNTIF($AW$10:$BA$10,"&lt;"&amp;AD2130)+1)</f>
        <v>2.9999999999999997E-4</v>
      </c>
    </row>
    <row r="2131" spans="2:33" ht="12.75" customHeight="1" x14ac:dyDescent="0.3">
      <c r="B2131" s="81" t="str">
        <f t="shared" si="512"/>
        <v>5 3/8-12 UN</v>
      </c>
      <c r="C2131" s="71" t="s">
        <v>498</v>
      </c>
      <c r="D2131" s="71"/>
      <c r="E2131" s="79" t="s">
        <v>604</v>
      </c>
      <c r="F2131" s="82" t="s">
        <v>721</v>
      </c>
      <c r="G2131" s="58">
        <v>12</v>
      </c>
      <c r="H2131" s="71" t="s">
        <v>521</v>
      </c>
      <c r="I2131" s="71" t="s">
        <v>660</v>
      </c>
      <c r="J2131" s="71" t="s">
        <v>588</v>
      </c>
      <c r="K2131" s="71" t="s">
        <v>600</v>
      </c>
      <c r="L2131" s="85">
        <f t="shared" si="513"/>
        <v>136.4742</v>
      </c>
      <c r="M2131" s="85">
        <f t="shared" si="514"/>
        <v>2.1166999999999998</v>
      </c>
      <c r="N2131" s="71">
        <v>60</v>
      </c>
      <c r="O2131" s="100">
        <f t="shared" si="515"/>
        <v>135.8468</v>
      </c>
      <c r="P2131" s="85">
        <f t="shared" si="516"/>
        <v>0</v>
      </c>
      <c r="Q2131" s="58">
        <f t="shared" si="517"/>
        <v>22.9</v>
      </c>
      <c r="R2131" s="100">
        <f t="shared" si="518"/>
        <v>134.93029999999999</v>
      </c>
      <c r="S2131" s="85">
        <f t="shared" si="519"/>
        <v>0</v>
      </c>
      <c r="T2131" s="58">
        <f t="shared" si="520"/>
        <v>7.6</v>
      </c>
      <c r="U2131" s="58">
        <f t="shared" si="521"/>
        <v>5.0999999999999996</v>
      </c>
      <c r="V2131" s="58">
        <f t="array" ref="V2131">INDEX(AS$11:AS$66,MATCH(C2131&amp;G2131,AO$11:AO$66&amp;AP$11:AP$66,0),0)</f>
        <v>6</v>
      </c>
      <c r="X2131" s="120">
        <f t="shared" si="522"/>
        <v>8.3333333333333329E-2</v>
      </c>
      <c r="Y2131" s="61">
        <f t="array" ref="Y2131">INDEX($AQ$11:$AR$66,MATCH($C2131&amp;$G2131,$AO$11:$AO$66&amp;$AP$11:$AP$66,0),COUNTIF($AQ$10:$AR$10,"&lt;"&amp;Z2131)+1)</f>
        <v>2.0000000000000001E-4</v>
      </c>
      <c r="Z2131" s="123">
        <v>5.3730000000000002</v>
      </c>
      <c r="AA2131" s="61">
        <f t="array" ref="AA2131">INDEX($AT$11:$AV$66,MATCH($C2131&amp;$G2131,$AO$11:$AO$66&amp;$AP$11:$AP$66,0),COUNTIF($AT$10:$AV$10,"&lt;"&amp;Z2131)+1)</f>
        <v>8.9999999999999998E-4</v>
      </c>
      <c r="AB2131" s="111">
        <f t="shared" si="524"/>
        <v>5.3188734122634731</v>
      </c>
      <c r="AC2131" s="121">
        <f t="array" ref="AC2131">INDEX($AW$11:$BA$66,MATCH($C2131&amp;$G2131,$AO$11:$AO$66&amp;$AP$11:$AP$66,0),COUNTIF($AW$10:$BA$10,"&lt;"&amp;Z2131)+1)</f>
        <v>2.9999999999999997E-4</v>
      </c>
      <c r="AD2131" s="62">
        <v>5.3483000000000001</v>
      </c>
      <c r="AE2131" s="61">
        <f t="array" ref="AE2131">INDEX($AT$11:$AV$66,MATCH($C2131&amp;$G2131,$AO$11:$AO$66&amp;$AP$11:$AP$66,0),COUNTIF($AT$10:$AV$10,"&lt;"&amp;AD2131)+1)</f>
        <v>8.9999999999999998E-4</v>
      </c>
      <c r="AF2131" s="111">
        <f t="shared" si="525"/>
        <v>5.3122156081756486</v>
      </c>
      <c r="AG2131" s="121">
        <f t="array" ref="AG2131">INDEX($AW$11:$BA$66,MATCH($C2131&amp;$G2131,$AO$11:$AO$66&amp;$AP$11:$AP$66,0),COUNTIF($AW$10:$BA$10,"&lt;"&amp;AD2131)+1)</f>
        <v>2.9999999999999997E-4</v>
      </c>
    </row>
    <row r="2132" spans="2:33" ht="12.75" customHeight="1" x14ac:dyDescent="0.3">
      <c r="B2132" s="81" t="str">
        <f t="shared" si="512"/>
        <v>5 3/8-12 UN</v>
      </c>
      <c r="C2132" s="71" t="s">
        <v>498</v>
      </c>
      <c r="D2132" s="71"/>
      <c r="E2132" s="79" t="s">
        <v>604</v>
      </c>
      <c r="F2132" s="82" t="s">
        <v>721</v>
      </c>
      <c r="G2132" s="58">
        <v>12</v>
      </c>
      <c r="H2132" s="71" t="s">
        <v>521</v>
      </c>
      <c r="I2132" s="71" t="s">
        <v>661</v>
      </c>
      <c r="J2132" s="71" t="s">
        <v>588</v>
      </c>
      <c r="K2132" s="71" t="s">
        <v>600</v>
      </c>
      <c r="L2132" s="85">
        <f t="shared" si="513"/>
        <v>136.52500000000001</v>
      </c>
      <c r="M2132" s="85">
        <f t="shared" si="514"/>
        <v>2.1166999999999998</v>
      </c>
      <c r="N2132" s="71">
        <v>60</v>
      </c>
      <c r="O2132" s="100">
        <f t="shared" si="515"/>
        <v>135.9408</v>
      </c>
      <c r="P2132" s="85">
        <f t="shared" si="516"/>
        <v>0</v>
      </c>
      <c r="Q2132" s="58">
        <f t="shared" si="517"/>
        <v>22.9</v>
      </c>
      <c r="R2132" s="100">
        <f t="shared" si="518"/>
        <v>135.02430000000001</v>
      </c>
      <c r="S2132" s="85">
        <f t="shared" si="519"/>
        <v>0</v>
      </c>
      <c r="T2132" s="58">
        <f t="shared" si="520"/>
        <v>7.6</v>
      </c>
      <c r="U2132" s="58">
        <f t="shared" si="521"/>
        <v>5.0999999999999996</v>
      </c>
      <c r="V2132" s="58">
        <f t="array" ref="V2132">INDEX(AS$11:AS$66,MATCH(C2132&amp;G2132,AO$11:AO$66&amp;AP$11:AP$66,0),0)</f>
        <v>6</v>
      </c>
      <c r="X2132" s="120">
        <f t="shared" si="522"/>
        <v>8.3333333333333329E-2</v>
      </c>
      <c r="Y2132" s="61">
        <f t="array" ref="Y2132">INDEX($AQ$11:$AR$66,MATCH($C2132&amp;$G2132,$AO$11:$AO$66&amp;$AP$11:$AP$66,0),COUNTIF($AQ$10:$AR$10,"&lt;"&amp;Z2132)+1)</f>
        <v>2.0000000000000001E-4</v>
      </c>
      <c r="Z2132" s="61">
        <f t="shared" ref="Z2132" si="556">INDEX(AJ$11:AJ$92,MATCH(F2132,AI$11:AI$92,0))</f>
        <v>5.375</v>
      </c>
      <c r="AA2132" s="61">
        <f t="array" ref="AA2132">INDEX($AT$11:$AV$66,MATCH($C2132&amp;$G2132,$AO$11:$AO$66&amp;$AP$11:$AP$66,0),COUNTIF($AT$10:$AV$10,"&lt;"&amp;Z2132)+1)</f>
        <v>8.9999999999999998E-4</v>
      </c>
      <c r="AB2132" s="111">
        <f t="shared" si="524"/>
        <v>5.3208734122634729</v>
      </c>
      <c r="AC2132" s="121">
        <f t="array" ref="AC2132">INDEX($AW$11:$BA$66,MATCH($C2132&amp;$G2132,$AO$11:$AO$66&amp;$AP$11:$AP$66,0),COUNTIF($AW$10:$BA$10,"&lt;"&amp;Z2132)+1)</f>
        <v>2.9999999999999997E-4</v>
      </c>
      <c r="AD2132" s="62">
        <v>5.3520000000000003</v>
      </c>
      <c r="AE2132" s="61">
        <f t="array" ref="AE2132">INDEX($AT$11:$AV$66,MATCH($C2132&amp;$G2132,$AO$11:$AO$66&amp;$AP$11:$AP$66,0),COUNTIF($AT$10:$AV$10,"&lt;"&amp;AD2132)+1)</f>
        <v>8.9999999999999998E-4</v>
      </c>
      <c r="AF2132" s="111">
        <f t="shared" si="525"/>
        <v>5.3159156081756489</v>
      </c>
      <c r="AG2132" s="121">
        <f t="array" ref="AG2132">INDEX($AW$11:$BA$66,MATCH($C2132&amp;$G2132,$AO$11:$AO$66&amp;$AP$11:$AP$66,0),COUNTIF($AW$10:$BA$10,"&lt;"&amp;AD2132)+1)</f>
        <v>2.9999999999999997E-4</v>
      </c>
    </row>
    <row r="2133" spans="2:33" ht="12.75" customHeight="1" x14ac:dyDescent="0.3">
      <c r="B2133" s="81" t="str">
        <f t="shared" si="512"/>
        <v>5 3/8-16 UN</v>
      </c>
      <c r="C2133" s="71" t="s">
        <v>498</v>
      </c>
      <c r="D2133" s="71"/>
      <c r="E2133" s="79" t="s">
        <v>604</v>
      </c>
      <c r="F2133" s="82" t="s">
        <v>721</v>
      </c>
      <c r="G2133" s="58">
        <v>16</v>
      </c>
      <c r="H2133" s="71" t="s">
        <v>521</v>
      </c>
      <c r="I2133" s="71" t="s">
        <v>660</v>
      </c>
      <c r="J2133" s="71" t="s">
        <v>588</v>
      </c>
      <c r="K2133" s="71" t="s">
        <v>600</v>
      </c>
      <c r="L2133" s="85">
        <f t="shared" si="513"/>
        <v>136.47929999999999</v>
      </c>
      <c r="M2133" s="85">
        <f t="shared" si="514"/>
        <v>1.5874999999999999</v>
      </c>
      <c r="N2133" s="71">
        <v>60</v>
      </c>
      <c r="O2133" s="100">
        <f t="shared" si="515"/>
        <v>135.98140000000001</v>
      </c>
      <c r="P2133" s="85">
        <f t="shared" si="516"/>
        <v>0</v>
      </c>
      <c r="Q2133" s="58">
        <f t="shared" si="517"/>
        <v>22.9</v>
      </c>
      <c r="R2133" s="100">
        <f t="shared" si="518"/>
        <v>135.29400000000001</v>
      </c>
      <c r="S2133" s="85">
        <f t="shared" si="519"/>
        <v>0</v>
      </c>
      <c r="T2133" s="58">
        <f t="shared" si="520"/>
        <v>7.6</v>
      </c>
      <c r="U2133" s="58">
        <f t="shared" si="521"/>
        <v>3.8</v>
      </c>
      <c r="V2133" s="58">
        <f t="array" ref="V2133">INDEX(AS$11:AS$66,MATCH(C2133&amp;G2133,AO$11:AO$66&amp;AP$11:AP$66,0),0)</f>
        <v>8</v>
      </c>
      <c r="X2133" s="120">
        <f t="shared" si="522"/>
        <v>6.25E-2</v>
      </c>
      <c r="Y2133" s="61">
        <f t="array" ref="Y2133">INDEX($AQ$11:$AR$66,MATCH($C2133&amp;$G2133,$AO$11:$AO$66&amp;$AP$11:$AP$66,0),COUNTIF($AQ$10:$AR$10,"&lt;"&amp;Z2133)+1)</f>
        <v>1.4999999999999999E-4</v>
      </c>
      <c r="Z2133" s="123">
        <v>5.3731999999999998</v>
      </c>
      <c r="AA2133" s="61">
        <f t="array" ref="AA2133">INDEX($AT$11:$AV$66,MATCH($C2133&amp;$G2133,$AO$11:$AO$66&amp;$AP$11:$AP$66,0),COUNTIF($AT$10:$AV$10,"&lt;"&amp;Z2133)+1)</f>
        <v>8.9999999999999998E-4</v>
      </c>
      <c r="AB2133" s="111">
        <f t="shared" si="524"/>
        <v>5.3326050591976042</v>
      </c>
      <c r="AC2133" s="121">
        <f t="array" ref="AC2133">INDEX($AW$11:$BA$66,MATCH($C2133&amp;$G2133,$AO$11:$AO$66&amp;$AP$11:$AP$66,0),COUNTIF($AW$10:$BA$10,"&lt;"&amp;Z2133)+1)</f>
        <v>2.9999999999999997E-4</v>
      </c>
      <c r="AD2133" s="62">
        <v>5.3536000000000001</v>
      </c>
      <c r="AE2133" s="61">
        <f t="array" ref="AE2133">INDEX($AT$11:$AV$66,MATCH($C2133&amp;$G2133,$AO$11:$AO$66&amp;$AP$11:$AP$66,0),COUNTIF($AT$10:$AV$10,"&lt;"&amp;AD2133)+1)</f>
        <v>8.9999999999999998E-4</v>
      </c>
      <c r="AF2133" s="111">
        <f t="shared" si="525"/>
        <v>5.3265367061317361</v>
      </c>
      <c r="AG2133" s="121">
        <f t="array" ref="AG2133">INDEX($AW$11:$BA$66,MATCH($C2133&amp;$G2133,$AO$11:$AO$66&amp;$AP$11:$AP$66,0),COUNTIF($AW$10:$BA$10,"&lt;"&amp;AD2133)+1)</f>
        <v>2.9999999999999997E-4</v>
      </c>
    </row>
    <row r="2134" spans="2:33" ht="12.75" customHeight="1" x14ac:dyDescent="0.3">
      <c r="B2134" s="81" t="str">
        <f t="shared" ref="B2134:B2170" si="557">CONCATENATE(F2134,"-",G2134," ",E2134)</f>
        <v>5 3/8-16 UN</v>
      </c>
      <c r="C2134" s="71" t="s">
        <v>498</v>
      </c>
      <c r="D2134" s="71"/>
      <c r="E2134" s="79" t="s">
        <v>604</v>
      </c>
      <c r="F2134" s="82" t="s">
        <v>721</v>
      </c>
      <c r="G2134" s="58">
        <v>16</v>
      </c>
      <c r="H2134" s="71" t="s">
        <v>521</v>
      </c>
      <c r="I2134" s="71" t="s">
        <v>661</v>
      </c>
      <c r="J2134" s="71" t="s">
        <v>588</v>
      </c>
      <c r="K2134" s="71" t="s">
        <v>600</v>
      </c>
      <c r="L2134" s="85">
        <f t="shared" ref="L2134:L2170" si="558">ROUND(Z2134*25.4,4)</f>
        <v>136.52500000000001</v>
      </c>
      <c r="M2134" s="85">
        <f t="shared" ref="M2134:M2170" si="559">ROUND(X2134*25.4,4)</f>
        <v>1.5874999999999999</v>
      </c>
      <c r="N2134" s="71">
        <v>60</v>
      </c>
      <c r="O2134" s="100">
        <f t="shared" ref="O2134:O2170" si="560">ROUND(IF(H2134="GO",Z2134,AD2134)*25.4,4)</f>
        <v>136.06780000000001</v>
      </c>
      <c r="P2134" s="85">
        <f t="shared" ref="P2134:P2170" si="561">IF(H2134="GO",IF(AA2134="-",AA2134,ROUND(AA2134*25.4*1000,1)),0)</f>
        <v>0</v>
      </c>
      <c r="Q2134" s="58">
        <f t="shared" ref="Q2134:Q2170" si="562">IF(H2134="NOT GO",IF(AE2134="-",AE2134,ROUND(AE2134*25.4*1000,1)),0)</f>
        <v>22.9</v>
      </c>
      <c r="R2134" s="100">
        <f t="shared" ref="R2134:R2170" si="563">ROUND(IF(H2134="GO",AB2134,AF2134)*25.4,4)</f>
        <v>135.38040000000001</v>
      </c>
      <c r="S2134" s="85">
        <f t="shared" ref="S2134:S2170" si="564">IF(H2134="GO",IF(AC2134="-",AC2134,ROUND(AC2134*25.4*1000,1)),0)</f>
        <v>0</v>
      </c>
      <c r="T2134" s="58">
        <f t="shared" ref="T2134:T2170" si="565">IF(H2134="NOT GO",IF(AG2134="-",AG2134,ROUND(AG2134*25.4*1000,1)),0)</f>
        <v>7.6</v>
      </c>
      <c r="U2134" s="58">
        <f t="shared" ref="U2134:U2170" si="566">IF(Y2134="-",Y2134,ROUND(Y2134*25.4*1000,1))</f>
        <v>3.8</v>
      </c>
      <c r="V2134" s="58">
        <f t="array" ref="V2134">INDEX(AS$11:AS$66,MATCH(C2134&amp;G2134,AO$11:AO$66&amp;AP$11:AP$66,0),0)</f>
        <v>8</v>
      </c>
      <c r="X2134" s="120">
        <f t="shared" ref="X2134:X2170" si="567">INDEX(AM$11:AM$38,MATCH(G2134,AL$11:AL$38,0),0)</f>
        <v>6.25E-2</v>
      </c>
      <c r="Y2134" s="61">
        <f t="array" ref="Y2134">INDEX($AQ$11:$AR$66,MATCH($C2134&amp;$G2134,$AO$11:$AO$66&amp;$AP$11:$AP$66,0),COUNTIF($AQ$10:$AR$10,"&lt;"&amp;Z2134)+1)</f>
        <v>1.4999999999999999E-4</v>
      </c>
      <c r="Z2134" s="61">
        <f t="shared" ref="Z2134" si="568">INDEX(AJ$11:AJ$92,MATCH(F2134,AI$11:AI$92,0))</f>
        <v>5.375</v>
      </c>
      <c r="AA2134" s="61">
        <f t="array" ref="AA2134">INDEX($AT$11:$AV$66,MATCH($C2134&amp;$G2134,$AO$11:$AO$66&amp;$AP$11:$AP$66,0),COUNTIF($AT$10:$AV$10,"&lt;"&amp;Z2134)+1)</f>
        <v>8.9999999999999998E-4</v>
      </c>
      <c r="AB2134" s="111">
        <f t="shared" ref="AB2134:AB2170" si="569">Z2134-(3/8)*2*(TAN(RADIANS(60))/2)/G2134</f>
        <v>5.3344050591976044</v>
      </c>
      <c r="AC2134" s="121">
        <f t="array" ref="AC2134">INDEX($AW$11:$BA$66,MATCH($C2134&amp;$G2134,$AO$11:$AO$66&amp;$AP$11:$AP$66,0),COUNTIF($AW$10:$BA$10,"&lt;"&amp;Z2134)+1)</f>
        <v>2.9999999999999997E-4</v>
      </c>
      <c r="AD2134" s="62">
        <v>5.3570000000000002</v>
      </c>
      <c r="AE2134" s="61">
        <f t="array" ref="AE2134">INDEX($AT$11:$AV$66,MATCH($C2134&amp;$G2134,$AO$11:$AO$66&amp;$AP$11:$AP$66,0),COUNTIF($AT$10:$AV$10,"&lt;"&amp;AD2134)+1)</f>
        <v>8.9999999999999998E-4</v>
      </c>
      <c r="AF2134" s="111">
        <f t="shared" ref="AF2134:AF2170" si="570">AD2134-(TAN(RADIANS(60))/2)/G2134/4*2</f>
        <v>5.3299367061317362</v>
      </c>
      <c r="AG2134" s="121">
        <f t="array" ref="AG2134">INDEX($AW$11:$BA$66,MATCH($C2134&amp;$G2134,$AO$11:$AO$66&amp;$AP$11:$AP$66,0),COUNTIF($AW$10:$BA$10,"&lt;"&amp;AD2134)+1)</f>
        <v>2.9999999999999997E-4</v>
      </c>
    </row>
    <row r="2135" spans="2:33" ht="12.75" customHeight="1" x14ac:dyDescent="0.3">
      <c r="B2135" s="81" t="str">
        <f t="shared" si="557"/>
        <v>5 1/2-4 UN</v>
      </c>
      <c r="C2135" s="71" t="s">
        <v>498</v>
      </c>
      <c r="D2135" s="71"/>
      <c r="E2135" s="79" t="s">
        <v>604</v>
      </c>
      <c r="F2135" s="82" t="s">
        <v>722</v>
      </c>
      <c r="G2135" s="58">
        <v>4</v>
      </c>
      <c r="H2135" s="71" t="s">
        <v>521</v>
      </c>
      <c r="I2135" s="71" t="s">
        <v>660</v>
      </c>
      <c r="J2135" s="71" t="s">
        <v>588</v>
      </c>
      <c r="K2135" s="71" t="s">
        <v>600</v>
      </c>
      <c r="L2135" s="85">
        <f t="shared" si="558"/>
        <v>139.6086</v>
      </c>
      <c r="M2135" s="85">
        <f t="shared" si="559"/>
        <v>6.35</v>
      </c>
      <c r="N2135" s="71">
        <v>60</v>
      </c>
      <c r="O2135" s="100">
        <f t="shared" si="560"/>
        <v>137.9271</v>
      </c>
      <c r="P2135" s="85">
        <f t="shared" si="561"/>
        <v>0</v>
      </c>
      <c r="Q2135" s="58">
        <f t="shared" si="562"/>
        <v>38.1</v>
      </c>
      <c r="R2135" s="100">
        <f t="shared" si="563"/>
        <v>135.17740000000001</v>
      </c>
      <c r="S2135" s="85">
        <f t="shared" si="564"/>
        <v>0</v>
      </c>
      <c r="T2135" s="58">
        <f t="shared" si="565"/>
        <v>7.6</v>
      </c>
      <c r="U2135" s="58">
        <f t="shared" si="566"/>
        <v>7.6</v>
      </c>
      <c r="V2135" s="58">
        <f t="array" ref="V2135">INDEX(AS$11:AS$66,MATCH(C2135&amp;G2135,AO$11:AO$66&amp;AP$11:AP$66,0),0)</f>
        <v>4</v>
      </c>
      <c r="X2135" s="120">
        <f t="shared" si="567"/>
        <v>0.25</v>
      </c>
      <c r="Y2135" s="61">
        <f t="array" ref="Y2135">INDEX($AQ$11:$AR$66,MATCH($C2135&amp;$G2135,$AO$11:$AO$66&amp;$AP$11:$AP$66,0),COUNTIF($AQ$10:$AR$10,"&lt;"&amp;Z2135)+1)</f>
        <v>2.9999999999999997E-4</v>
      </c>
      <c r="Z2135" s="123">
        <v>5.4964000000000004</v>
      </c>
      <c r="AA2135" s="61">
        <f t="array" ref="AA2135">INDEX($AT$11:$AV$66,MATCH($C2135&amp;$G2135,$AO$11:$AO$66&amp;$AP$11:$AP$66,0),COUNTIF($AT$10:$AV$10,"&lt;"&amp;Z2135)+1)</f>
        <v>1.5E-3</v>
      </c>
      <c r="AB2135" s="111">
        <f t="shared" si="569"/>
        <v>5.3340202367904181</v>
      </c>
      <c r="AC2135" s="121">
        <f t="array" ref="AC2135">INDEX($AW$11:$BA$66,MATCH($C2135&amp;$G2135,$AO$11:$AO$66&amp;$AP$11:$AP$66,0),COUNTIF($AW$10:$BA$10,"&lt;"&amp;Z2135)+1)</f>
        <v>2.9999999999999997E-4</v>
      </c>
      <c r="AD2135" s="62">
        <v>5.4302000000000001</v>
      </c>
      <c r="AE2135" s="61">
        <f t="array" ref="AE2135">INDEX($AT$11:$AV$66,MATCH($C2135&amp;$G2135,$AO$11:$AO$66&amp;$AP$11:$AP$66,0),COUNTIF($AT$10:$AV$10,"&lt;"&amp;AD2135)+1)</f>
        <v>1.5E-3</v>
      </c>
      <c r="AF2135" s="111">
        <f t="shared" si="570"/>
        <v>5.321946824526945</v>
      </c>
      <c r="AG2135" s="121">
        <f t="array" ref="AG2135">INDEX($AW$11:$BA$66,MATCH($C2135&amp;$G2135,$AO$11:$AO$66&amp;$AP$11:$AP$66,0),COUNTIF($AW$10:$BA$10,"&lt;"&amp;AD2135)+1)</f>
        <v>2.9999999999999997E-4</v>
      </c>
    </row>
    <row r="2136" spans="2:33" ht="12.75" customHeight="1" x14ac:dyDescent="0.3">
      <c r="B2136" s="81" t="str">
        <f t="shared" si="557"/>
        <v>5 1/2-4 UN</v>
      </c>
      <c r="C2136" s="71" t="s">
        <v>498</v>
      </c>
      <c r="D2136" s="71"/>
      <c r="E2136" s="79" t="s">
        <v>604</v>
      </c>
      <c r="F2136" s="82" t="s">
        <v>722</v>
      </c>
      <c r="G2136" s="58">
        <v>4</v>
      </c>
      <c r="H2136" s="71" t="s">
        <v>521</v>
      </c>
      <c r="I2136" s="71" t="s">
        <v>661</v>
      </c>
      <c r="J2136" s="71" t="s">
        <v>588</v>
      </c>
      <c r="K2136" s="71" t="s">
        <v>600</v>
      </c>
      <c r="L2136" s="85">
        <f t="shared" si="558"/>
        <v>139.69999999999999</v>
      </c>
      <c r="M2136" s="85">
        <f t="shared" si="559"/>
        <v>6.35</v>
      </c>
      <c r="N2136" s="71">
        <v>60</v>
      </c>
      <c r="O2136" s="100">
        <f t="shared" si="560"/>
        <v>138.09469999999999</v>
      </c>
      <c r="P2136" s="85">
        <f t="shared" si="561"/>
        <v>0</v>
      </c>
      <c r="Q2136" s="58">
        <f t="shared" si="562"/>
        <v>38.1</v>
      </c>
      <c r="R2136" s="100">
        <f t="shared" si="563"/>
        <v>135.3451</v>
      </c>
      <c r="S2136" s="85">
        <f t="shared" si="564"/>
        <v>0</v>
      </c>
      <c r="T2136" s="58">
        <f t="shared" si="565"/>
        <v>7.6</v>
      </c>
      <c r="U2136" s="58">
        <f t="shared" si="566"/>
        <v>7.6</v>
      </c>
      <c r="V2136" s="58">
        <f t="array" ref="V2136">INDEX(AS$11:AS$66,MATCH(C2136&amp;G2136,AO$11:AO$66&amp;AP$11:AP$66,0),0)</f>
        <v>4</v>
      </c>
      <c r="X2136" s="120">
        <f t="shared" si="567"/>
        <v>0.25</v>
      </c>
      <c r="Y2136" s="61">
        <f t="array" ref="Y2136">INDEX($AQ$11:$AR$66,MATCH($C2136&amp;$G2136,$AO$11:$AO$66&amp;$AP$11:$AP$66,0),COUNTIF($AQ$10:$AR$10,"&lt;"&amp;Z2136)+1)</f>
        <v>2.9999999999999997E-4</v>
      </c>
      <c r="Z2136" s="61">
        <f t="shared" ref="Z2136" si="571">INDEX(AJ$11:AJ$92,MATCH(F2136,AI$11:AI$92,0))</f>
        <v>5.5</v>
      </c>
      <c r="AA2136" s="61">
        <f t="array" ref="AA2136">INDEX($AT$11:$AV$66,MATCH($C2136&amp;$G2136,$AO$11:$AO$66&amp;$AP$11:$AP$66,0),COUNTIF($AT$10:$AV$10,"&lt;"&amp;Z2136)+1)</f>
        <v>1.5E-3</v>
      </c>
      <c r="AB2136" s="111">
        <f t="shared" si="569"/>
        <v>5.3376202367904177</v>
      </c>
      <c r="AC2136" s="121">
        <f t="array" ref="AC2136">INDEX($AW$11:$BA$66,MATCH($C2136&amp;$G2136,$AO$11:$AO$66&amp;$AP$11:$AP$66,0),COUNTIF($AW$10:$BA$10,"&lt;"&amp;Z2136)+1)</f>
        <v>2.9999999999999997E-4</v>
      </c>
      <c r="AD2136" s="62">
        <v>5.4367999999999999</v>
      </c>
      <c r="AE2136" s="61">
        <f t="array" ref="AE2136">INDEX($AT$11:$AV$66,MATCH($C2136&amp;$G2136,$AO$11:$AO$66&amp;$AP$11:$AP$66,0),COUNTIF($AT$10:$AV$10,"&lt;"&amp;AD2136)+1)</f>
        <v>1.5E-3</v>
      </c>
      <c r="AF2136" s="111">
        <f t="shared" si="570"/>
        <v>5.3285468245269447</v>
      </c>
      <c r="AG2136" s="121">
        <f t="array" ref="AG2136">INDEX($AW$11:$BA$66,MATCH($C2136&amp;$G2136,$AO$11:$AO$66&amp;$AP$11:$AP$66,0),COUNTIF($AW$10:$BA$10,"&lt;"&amp;AD2136)+1)</f>
        <v>2.9999999999999997E-4</v>
      </c>
    </row>
    <row r="2137" spans="2:33" ht="12.75" customHeight="1" x14ac:dyDescent="0.3">
      <c r="B2137" s="81" t="str">
        <f t="shared" si="557"/>
        <v>5 1/2-6 UN</v>
      </c>
      <c r="C2137" s="71" t="s">
        <v>498</v>
      </c>
      <c r="D2137" s="71"/>
      <c r="E2137" s="79" t="s">
        <v>604</v>
      </c>
      <c r="F2137" s="82" t="s">
        <v>722</v>
      </c>
      <c r="G2137" s="58">
        <v>6</v>
      </c>
      <c r="H2137" s="71" t="s">
        <v>521</v>
      </c>
      <c r="I2137" s="71" t="s">
        <v>660</v>
      </c>
      <c r="J2137" s="71" t="s">
        <v>588</v>
      </c>
      <c r="K2137" s="71" t="s">
        <v>600</v>
      </c>
      <c r="L2137" s="85">
        <f t="shared" si="558"/>
        <v>139.61869999999999</v>
      </c>
      <c r="M2137" s="85">
        <f t="shared" si="559"/>
        <v>4.2332999999999998</v>
      </c>
      <c r="N2137" s="71">
        <v>60</v>
      </c>
      <c r="O2137" s="100">
        <f t="shared" si="560"/>
        <v>138.43</v>
      </c>
      <c r="P2137" s="85">
        <f t="shared" si="561"/>
        <v>0</v>
      </c>
      <c r="Q2137" s="58">
        <f t="shared" si="562"/>
        <v>33</v>
      </c>
      <c r="R2137" s="100">
        <f t="shared" si="563"/>
        <v>136.59690000000001</v>
      </c>
      <c r="S2137" s="85">
        <f t="shared" si="564"/>
        <v>0</v>
      </c>
      <c r="T2137" s="58">
        <f t="shared" si="565"/>
        <v>7.6</v>
      </c>
      <c r="U2137" s="58">
        <f t="shared" si="566"/>
        <v>7.6</v>
      </c>
      <c r="V2137" s="58">
        <f t="array" ref="V2137">INDEX(AS$11:AS$66,MATCH(C2137&amp;G2137,AO$11:AO$66&amp;AP$11:AP$66,0),0)</f>
        <v>5</v>
      </c>
      <c r="X2137" s="120">
        <f t="shared" si="567"/>
        <v>0.16666666666666666</v>
      </c>
      <c r="Y2137" s="61">
        <f t="array" ref="Y2137">INDEX($AQ$11:$AR$66,MATCH($C2137&amp;$G2137,$AO$11:$AO$66&amp;$AP$11:$AP$66,0),COUNTIF($AQ$10:$AR$10,"&lt;"&amp;Z2137)+1)</f>
        <v>2.9999999999999997E-4</v>
      </c>
      <c r="Z2137" s="123">
        <v>5.4968000000000004</v>
      </c>
      <c r="AA2137" s="61">
        <f t="array" ref="AA2137">INDEX($AT$11:$AV$66,MATCH($C2137&amp;$G2137,$AO$11:$AO$66&amp;$AP$11:$AP$66,0),COUNTIF($AT$10:$AV$10,"&lt;"&amp;Z2137)+1)</f>
        <v>1.2999999999999999E-3</v>
      </c>
      <c r="AB2137" s="111">
        <f t="shared" si="569"/>
        <v>5.3885468245269452</v>
      </c>
      <c r="AC2137" s="121">
        <f t="array" ref="AC2137">INDEX($AW$11:$BA$66,MATCH($C2137&amp;$G2137,$AO$11:$AO$66&amp;$AP$11:$AP$66,0),COUNTIF($AW$10:$BA$10,"&lt;"&amp;Z2137)+1)</f>
        <v>2.9999999999999997E-4</v>
      </c>
      <c r="AD2137" s="62">
        <v>5.45</v>
      </c>
      <c r="AE2137" s="61">
        <f t="array" ref="AE2137">INDEX($AT$11:$AV$66,MATCH($C2137&amp;$G2137,$AO$11:$AO$66&amp;$AP$11:$AP$66,0),COUNTIF($AT$10:$AV$10,"&lt;"&amp;AD2137)+1)</f>
        <v>1.2999999999999999E-3</v>
      </c>
      <c r="AF2137" s="111">
        <f t="shared" si="570"/>
        <v>5.3778312163512973</v>
      </c>
      <c r="AG2137" s="121">
        <f t="array" ref="AG2137">INDEX($AW$11:$BA$66,MATCH($C2137&amp;$G2137,$AO$11:$AO$66&amp;$AP$11:$AP$66,0),COUNTIF($AW$10:$BA$10,"&lt;"&amp;AD2137)+1)</f>
        <v>2.9999999999999997E-4</v>
      </c>
    </row>
    <row r="2138" spans="2:33" ht="12.75" customHeight="1" x14ac:dyDescent="0.3">
      <c r="B2138" s="81" t="str">
        <f t="shared" si="557"/>
        <v>5 1/2-6 UN</v>
      </c>
      <c r="C2138" s="71" t="s">
        <v>498</v>
      </c>
      <c r="D2138" s="71"/>
      <c r="E2138" s="79" t="s">
        <v>604</v>
      </c>
      <c r="F2138" s="82" t="s">
        <v>722</v>
      </c>
      <c r="G2138" s="58">
        <v>6</v>
      </c>
      <c r="H2138" s="71" t="s">
        <v>521</v>
      </c>
      <c r="I2138" s="71" t="s">
        <v>661</v>
      </c>
      <c r="J2138" s="71" t="s">
        <v>588</v>
      </c>
      <c r="K2138" s="71" t="s">
        <v>600</v>
      </c>
      <c r="L2138" s="85">
        <f t="shared" si="558"/>
        <v>139.69999999999999</v>
      </c>
      <c r="M2138" s="85">
        <f t="shared" si="559"/>
        <v>4.2332999999999998</v>
      </c>
      <c r="N2138" s="71">
        <v>60</v>
      </c>
      <c r="O2138" s="100">
        <f t="shared" si="560"/>
        <v>138.57990000000001</v>
      </c>
      <c r="P2138" s="85">
        <f t="shared" si="561"/>
        <v>0</v>
      </c>
      <c r="Q2138" s="58">
        <f t="shared" si="562"/>
        <v>33</v>
      </c>
      <c r="R2138" s="100">
        <f t="shared" si="563"/>
        <v>136.74680000000001</v>
      </c>
      <c r="S2138" s="85">
        <f t="shared" si="564"/>
        <v>0</v>
      </c>
      <c r="T2138" s="58">
        <f t="shared" si="565"/>
        <v>7.6</v>
      </c>
      <c r="U2138" s="58">
        <f t="shared" si="566"/>
        <v>7.6</v>
      </c>
      <c r="V2138" s="58">
        <f t="array" ref="V2138">INDEX(AS$11:AS$66,MATCH(C2138&amp;G2138,AO$11:AO$66&amp;AP$11:AP$66,0),0)</f>
        <v>5</v>
      </c>
      <c r="X2138" s="120">
        <f t="shared" si="567"/>
        <v>0.16666666666666666</v>
      </c>
      <c r="Y2138" s="61">
        <f t="array" ref="Y2138">INDEX($AQ$11:$AR$66,MATCH($C2138&amp;$G2138,$AO$11:$AO$66&amp;$AP$11:$AP$66,0),COUNTIF($AQ$10:$AR$10,"&lt;"&amp;Z2138)+1)</f>
        <v>2.9999999999999997E-4</v>
      </c>
      <c r="Z2138" s="61">
        <f t="shared" ref="Z2138" si="572">INDEX(AJ$11:AJ$92,MATCH(F2138,AI$11:AI$92,0))</f>
        <v>5.5</v>
      </c>
      <c r="AA2138" s="61">
        <f t="array" ref="AA2138">INDEX($AT$11:$AV$66,MATCH($C2138&amp;$G2138,$AO$11:$AO$66&amp;$AP$11:$AP$66,0),COUNTIF($AT$10:$AV$10,"&lt;"&amp;Z2138)+1)</f>
        <v>1.2999999999999999E-3</v>
      </c>
      <c r="AB2138" s="111">
        <f t="shared" si="569"/>
        <v>5.3917468245269449</v>
      </c>
      <c r="AC2138" s="121">
        <f t="array" ref="AC2138">INDEX($AW$11:$BA$66,MATCH($C2138&amp;$G2138,$AO$11:$AO$66&amp;$AP$11:$AP$66,0),COUNTIF($AW$10:$BA$10,"&lt;"&amp;Z2138)+1)</f>
        <v>2.9999999999999997E-4</v>
      </c>
      <c r="AD2138" s="62">
        <v>5.4558999999999997</v>
      </c>
      <c r="AE2138" s="61">
        <f t="array" ref="AE2138">INDEX($AT$11:$AV$66,MATCH($C2138&amp;$G2138,$AO$11:$AO$66&amp;$AP$11:$AP$66,0),COUNTIF($AT$10:$AV$10,"&lt;"&amp;AD2138)+1)</f>
        <v>1.2999999999999999E-3</v>
      </c>
      <c r="AF2138" s="111">
        <f t="shared" si="570"/>
        <v>5.3837312163512969</v>
      </c>
      <c r="AG2138" s="121">
        <f t="array" ref="AG2138">INDEX($AW$11:$BA$66,MATCH($C2138&amp;$G2138,$AO$11:$AO$66&amp;$AP$11:$AP$66,0),COUNTIF($AW$10:$BA$10,"&lt;"&amp;AD2138)+1)</f>
        <v>2.9999999999999997E-4</v>
      </c>
    </row>
    <row r="2139" spans="2:33" ht="12.75" customHeight="1" x14ac:dyDescent="0.3">
      <c r="B2139" s="81" t="str">
        <f t="shared" si="557"/>
        <v>5 1/2-12 UN</v>
      </c>
      <c r="C2139" s="71" t="s">
        <v>498</v>
      </c>
      <c r="D2139" s="71"/>
      <c r="E2139" s="79" t="s">
        <v>604</v>
      </c>
      <c r="F2139" s="82" t="s">
        <v>722</v>
      </c>
      <c r="G2139" s="58">
        <v>12</v>
      </c>
      <c r="H2139" s="71" t="s">
        <v>521</v>
      </c>
      <c r="I2139" s="71" t="s">
        <v>660</v>
      </c>
      <c r="J2139" s="71" t="s">
        <v>588</v>
      </c>
      <c r="K2139" s="71" t="s">
        <v>600</v>
      </c>
      <c r="L2139" s="85">
        <f t="shared" si="558"/>
        <v>139.64920000000001</v>
      </c>
      <c r="M2139" s="85">
        <f t="shared" si="559"/>
        <v>2.1166999999999998</v>
      </c>
      <c r="N2139" s="71">
        <v>60</v>
      </c>
      <c r="O2139" s="100">
        <f t="shared" si="560"/>
        <v>139.02180000000001</v>
      </c>
      <c r="P2139" s="85">
        <f t="shared" si="561"/>
        <v>0</v>
      </c>
      <c r="Q2139" s="58">
        <f t="shared" si="562"/>
        <v>22.9</v>
      </c>
      <c r="R2139" s="100">
        <f t="shared" si="563"/>
        <v>138.1053</v>
      </c>
      <c r="S2139" s="85">
        <f t="shared" si="564"/>
        <v>0</v>
      </c>
      <c r="T2139" s="58">
        <f t="shared" si="565"/>
        <v>7.6</v>
      </c>
      <c r="U2139" s="58">
        <f t="shared" si="566"/>
        <v>5.0999999999999996</v>
      </c>
      <c r="V2139" s="58">
        <f t="array" ref="V2139">INDEX(AS$11:AS$66,MATCH(C2139&amp;G2139,AO$11:AO$66&amp;AP$11:AP$66,0),0)</f>
        <v>6</v>
      </c>
      <c r="X2139" s="120">
        <f t="shared" si="567"/>
        <v>8.3333333333333329E-2</v>
      </c>
      <c r="Y2139" s="61">
        <f t="array" ref="Y2139">INDEX($AQ$11:$AR$66,MATCH($C2139&amp;$G2139,$AO$11:$AO$66&amp;$AP$11:$AP$66,0),COUNTIF($AQ$10:$AR$10,"&lt;"&amp;Z2139)+1)</f>
        <v>2.0000000000000001E-4</v>
      </c>
      <c r="Z2139" s="123">
        <v>5.4980000000000002</v>
      </c>
      <c r="AA2139" s="61">
        <f t="array" ref="AA2139">INDEX($AT$11:$AV$66,MATCH($C2139&amp;$G2139,$AO$11:$AO$66&amp;$AP$11:$AP$66,0),COUNTIF($AT$10:$AV$10,"&lt;"&amp;Z2139)+1)</f>
        <v>8.9999999999999998E-4</v>
      </c>
      <c r="AB2139" s="111">
        <f t="shared" si="569"/>
        <v>5.4438734122634731</v>
      </c>
      <c r="AC2139" s="121">
        <f t="array" ref="AC2139">INDEX($AW$11:$BA$66,MATCH($C2139&amp;$G2139,$AO$11:$AO$66&amp;$AP$11:$AP$66,0),COUNTIF($AW$10:$BA$10,"&lt;"&amp;Z2139)+1)</f>
        <v>2.9999999999999997E-4</v>
      </c>
      <c r="AD2139" s="62">
        <v>5.4733000000000001</v>
      </c>
      <c r="AE2139" s="61">
        <f t="array" ref="AE2139">INDEX($AT$11:$AV$66,MATCH($C2139&amp;$G2139,$AO$11:$AO$66&amp;$AP$11:$AP$66,0),COUNTIF($AT$10:$AV$10,"&lt;"&amp;AD2139)+1)</f>
        <v>8.9999999999999998E-4</v>
      </c>
      <c r="AF2139" s="111">
        <f t="shared" si="570"/>
        <v>5.4372156081756486</v>
      </c>
      <c r="AG2139" s="121">
        <f t="array" ref="AG2139">INDEX($AW$11:$BA$66,MATCH($C2139&amp;$G2139,$AO$11:$AO$66&amp;$AP$11:$AP$66,0),COUNTIF($AW$10:$BA$10,"&lt;"&amp;AD2139)+1)</f>
        <v>2.9999999999999997E-4</v>
      </c>
    </row>
    <row r="2140" spans="2:33" ht="12.75" customHeight="1" x14ac:dyDescent="0.3">
      <c r="B2140" s="81" t="str">
        <f t="shared" si="557"/>
        <v>5 1/2-12 UN</v>
      </c>
      <c r="C2140" s="71" t="s">
        <v>498</v>
      </c>
      <c r="D2140" s="71"/>
      <c r="E2140" s="79" t="s">
        <v>604</v>
      </c>
      <c r="F2140" s="82" t="s">
        <v>722</v>
      </c>
      <c r="G2140" s="58">
        <v>12</v>
      </c>
      <c r="H2140" s="71" t="s">
        <v>521</v>
      </c>
      <c r="I2140" s="71" t="s">
        <v>661</v>
      </c>
      <c r="J2140" s="71" t="s">
        <v>588</v>
      </c>
      <c r="K2140" s="71" t="s">
        <v>600</v>
      </c>
      <c r="L2140" s="85">
        <f t="shared" si="558"/>
        <v>139.69999999999999</v>
      </c>
      <c r="M2140" s="85">
        <f t="shared" si="559"/>
        <v>2.1166999999999998</v>
      </c>
      <c r="N2140" s="71">
        <v>60</v>
      </c>
      <c r="O2140" s="100">
        <f t="shared" si="560"/>
        <v>139.11580000000001</v>
      </c>
      <c r="P2140" s="85">
        <f t="shared" si="561"/>
        <v>0</v>
      </c>
      <c r="Q2140" s="58">
        <f t="shared" si="562"/>
        <v>22.9</v>
      </c>
      <c r="R2140" s="100">
        <f t="shared" si="563"/>
        <v>138.19929999999999</v>
      </c>
      <c r="S2140" s="85">
        <f t="shared" si="564"/>
        <v>0</v>
      </c>
      <c r="T2140" s="58">
        <f t="shared" si="565"/>
        <v>7.6</v>
      </c>
      <c r="U2140" s="58">
        <f t="shared" si="566"/>
        <v>5.0999999999999996</v>
      </c>
      <c r="V2140" s="58">
        <f t="array" ref="V2140">INDEX(AS$11:AS$66,MATCH(C2140&amp;G2140,AO$11:AO$66&amp;AP$11:AP$66,0),0)</f>
        <v>6</v>
      </c>
      <c r="X2140" s="120">
        <f t="shared" si="567"/>
        <v>8.3333333333333329E-2</v>
      </c>
      <c r="Y2140" s="61">
        <f t="array" ref="Y2140">INDEX($AQ$11:$AR$66,MATCH($C2140&amp;$G2140,$AO$11:$AO$66&amp;$AP$11:$AP$66,0),COUNTIF($AQ$10:$AR$10,"&lt;"&amp;Z2140)+1)</f>
        <v>2.0000000000000001E-4</v>
      </c>
      <c r="Z2140" s="61">
        <f t="shared" ref="Z2140" si="573">INDEX(AJ$11:AJ$92,MATCH(F2140,AI$11:AI$92,0))</f>
        <v>5.5</v>
      </c>
      <c r="AA2140" s="61">
        <f t="array" ref="AA2140">INDEX($AT$11:$AV$66,MATCH($C2140&amp;$G2140,$AO$11:$AO$66&amp;$AP$11:$AP$66,0),COUNTIF($AT$10:$AV$10,"&lt;"&amp;Z2140)+1)</f>
        <v>8.9999999999999998E-4</v>
      </c>
      <c r="AB2140" s="111">
        <f t="shared" si="569"/>
        <v>5.4458734122634729</v>
      </c>
      <c r="AC2140" s="121">
        <f t="array" ref="AC2140">INDEX($AW$11:$BA$66,MATCH($C2140&amp;$G2140,$AO$11:$AO$66&amp;$AP$11:$AP$66,0),COUNTIF($AW$10:$BA$10,"&lt;"&amp;Z2140)+1)</f>
        <v>2.9999999999999997E-4</v>
      </c>
      <c r="AD2140" s="62">
        <v>5.4770000000000003</v>
      </c>
      <c r="AE2140" s="61">
        <f t="array" ref="AE2140">INDEX($AT$11:$AV$66,MATCH($C2140&amp;$G2140,$AO$11:$AO$66&amp;$AP$11:$AP$66,0),COUNTIF($AT$10:$AV$10,"&lt;"&amp;AD2140)+1)</f>
        <v>8.9999999999999998E-4</v>
      </c>
      <c r="AF2140" s="111">
        <f t="shared" si="570"/>
        <v>5.4409156081756489</v>
      </c>
      <c r="AG2140" s="121">
        <f t="array" ref="AG2140">INDEX($AW$11:$BA$66,MATCH($C2140&amp;$G2140,$AO$11:$AO$66&amp;$AP$11:$AP$66,0),COUNTIF($AW$10:$BA$10,"&lt;"&amp;AD2140)+1)</f>
        <v>2.9999999999999997E-4</v>
      </c>
    </row>
    <row r="2141" spans="2:33" ht="12.75" customHeight="1" x14ac:dyDescent="0.3">
      <c r="B2141" s="81" t="str">
        <f t="shared" si="557"/>
        <v>5 1/2-16 UN</v>
      </c>
      <c r="C2141" s="71" t="s">
        <v>498</v>
      </c>
      <c r="D2141" s="71"/>
      <c r="E2141" s="79" t="s">
        <v>604</v>
      </c>
      <c r="F2141" s="82" t="s">
        <v>722</v>
      </c>
      <c r="G2141" s="58">
        <v>16</v>
      </c>
      <c r="H2141" s="71" t="s">
        <v>521</v>
      </c>
      <c r="I2141" s="71" t="s">
        <v>660</v>
      </c>
      <c r="J2141" s="71" t="s">
        <v>588</v>
      </c>
      <c r="K2141" s="71" t="s">
        <v>600</v>
      </c>
      <c r="L2141" s="85">
        <f t="shared" si="558"/>
        <v>139.65430000000001</v>
      </c>
      <c r="M2141" s="85">
        <f t="shared" si="559"/>
        <v>1.5874999999999999</v>
      </c>
      <c r="N2141" s="71">
        <v>60</v>
      </c>
      <c r="O2141" s="100">
        <f t="shared" si="560"/>
        <v>139.15639999999999</v>
      </c>
      <c r="P2141" s="85">
        <f t="shared" si="561"/>
        <v>0</v>
      </c>
      <c r="Q2141" s="58">
        <f t="shared" si="562"/>
        <v>22.9</v>
      </c>
      <c r="R2141" s="100">
        <f t="shared" si="563"/>
        <v>138.46899999999999</v>
      </c>
      <c r="S2141" s="85">
        <f t="shared" si="564"/>
        <v>0</v>
      </c>
      <c r="T2141" s="58">
        <f t="shared" si="565"/>
        <v>7.6</v>
      </c>
      <c r="U2141" s="58">
        <f t="shared" si="566"/>
        <v>3.8</v>
      </c>
      <c r="V2141" s="58">
        <f t="array" ref="V2141">INDEX(AS$11:AS$66,MATCH(C2141&amp;G2141,AO$11:AO$66&amp;AP$11:AP$66,0),0)</f>
        <v>8</v>
      </c>
      <c r="X2141" s="120">
        <f t="shared" si="567"/>
        <v>6.25E-2</v>
      </c>
      <c r="Y2141" s="61">
        <f t="array" ref="Y2141">INDEX($AQ$11:$AR$66,MATCH($C2141&amp;$G2141,$AO$11:$AO$66&amp;$AP$11:$AP$66,0),COUNTIF($AQ$10:$AR$10,"&lt;"&amp;Z2141)+1)</f>
        <v>1.4999999999999999E-4</v>
      </c>
      <c r="Z2141" s="123">
        <v>5.4981999999999998</v>
      </c>
      <c r="AA2141" s="61">
        <f t="array" ref="AA2141">INDEX($AT$11:$AV$66,MATCH($C2141&amp;$G2141,$AO$11:$AO$66&amp;$AP$11:$AP$66,0),COUNTIF($AT$10:$AV$10,"&lt;"&amp;Z2141)+1)</f>
        <v>8.9999999999999998E-4</v>
      </c>
      <c r="AB2141" s="111">
        <f t="shared" si="569"/>
        <v>5.4576050591976042</v>
      </c>
      <c r="AC2141" s="121">
        <f t="array" ref="AC2141">INDEX($AW$11:$BA$66,MATCH($C2141&amp;$G2141,$AO$11:$AO$66&amp;$AP$11:$AP$66,0),COUNTIF($AW$10:$BA$10,"&lt;"&amp;Z2141)+1)</f>
        <v>2.9999999999999997E-4</v>
      </c>
      <c r="AD2141" s="62">
        <v>5.4786000000000001</v>
      </c>
      <c r="AE2141" s="61">
        <f t="array" ref="AE2141">INDEX($AT$11:$AV$66,MATCH($C2141&amp;$G2141,$AO$11:$AO$66&amp;$AP$11:$AP$66,0),COUNTIF($AT$10:$AV$10,"&lt;"&amp;AD2141)+1)</f>
        <v>8.9999999999999998E-4</v>
      </c>
      <c r="AF2141" s="111">
        <f t="shared" si="570"/>
        <v>5.4515367061317361</v>
      </c>
      <c r="AG2141" s="121">
        <f t="array" ref="AG2141">INDEX($AW$11:$BA$66,MATCH($C2141&amp;$G2141,$AO$11:$AO$66&amp;$AP$11:$AP$66,0),COUNTIF($AW$10:$BA$10,"&lt;"&amp;AD2141)+1)</f>
        <v>2.9999999999999997E-4</v>
      </c>
    </row>
    <row r="2142" spans="2:33" ht="12.75" customHeight="1" x14ac:dyDescent="0.3">
      <c r="B2142" s="81" t="str">
        <f t="shared" si="557"/>
        <v>5 1/2-16 UN</v>
      </c>
      <c r="C2142" s="71" t="s">
        <v>498</v>
      </c>
      <c r="D2142" s="71"/>
      <c r="E2142" s="79" t="s">
        <v>604</v>
      </c>
      <c r="F2142" s="82" t="s">
        <v>722</v>
      </c>
      <c r="G2142" s="58">
        <v>16</v>
      </c>
      <c r="H2142" s="71" t="s">
        <v>521</v>
      </c>
      <c r="I2142" s="71" t="s">
        <v>661</v>
      </c>
      <c r="J2142" s="71" t="s">
        <v>588</v>
      </c>
      <c r="K2142" s="71" t="s">
        <v>600</v>
      </c>
      <c r="L2142" s="85">
        <f t="shared" si="558"/>
        <v>139.69999999999999</v>
      </c>
      <c r="M2142" s="85">
        <f t="shared" si="559"/>
        <v>1.5874999999999999</v>
      </c>
      <c r="N2142" s="71">
        <v>60</v>
      </c>
      <c r="O2142" s="100">
        <f t="shared" si="560"/>
        <v>139.24279999999999</v>
      </c>
      <c r="P2142" s="85">
        <f t="shared" si="561"/>
        <v>0</v>
      </c>
      <c r="Q2142" s="58">
        <f t="shared" si="562"/>
        <v>22.9</v>
      </c>
      <c r="R2142" s="100">
        <f t="shared" si="563"/>
        <v>138.55539999999999</v>
      </c>
      <c r="S2142" s="85">
        <f t="shared" si="564"/>
        <v>0</v>
      </c>
      <c r="T2142" s="58">
        <f t="shared" si="565"/>
        <v>7.6</v>
      </c>
      <c r="U2142" s="58">
        <f t="shared" si="566"/>
        <v>3.8</v>
      </c>
      <c r="V2142" s="58">
        <f t="array" ref="V2142">INDEX(AS$11:AS$66,MATCH(C2142&amp;G2142,AO$11:AO$66&amp;AP$11:AP$66,0),0)</f>
        <v>8</v>
      </c>
      <c r="X2142" s="120">
        <f t="shared" si="567"/>
        <v>6.25E-2</v>
      </c>
      <c r="Y2142" s="61">
        <f t="array" ref="Y2142">INDEX($AQ$11:$AR$66,MATCH($C2142&amp;$G2142,$AO$11:$AO$66&amp;$AP$11:$AP$66,0),COUNTIF($AQ$10:$AR$10,"&lt;"&amp;Z2142)+1)</f>
        <v>1.4999999999999999E-4</v>
      </c>
      <c r="Z2142" s="61">
        <f t="shared" ref="Z2142" si="574">INDEX(AJ$11:AJ$92,MATCH(F2142,AI$11:AI$92,0))</f>
        <v>5.5</v>
      </c>
      <c r="AA2142" s="61">
        <f t="array" ref="AA2142">INDEX($AT$11:$AV$66,MATCH($C2142&amp;$G2142,$AO$11:$AO$66&amp;$AP$11:$AP$66,0),COUNTIF($AT$10:$AV$10,"&lt;"&amp;Z2142)+1)</f>
        <v>8.9999999999999998E-4</v>
      </c>
      <c r="AB2142" s="111">
        <f t="shared" si="569"/>
        <v>5.4594050591976044</v>
      </c>
      <c r="AC2142" s="121">
        <f t="array" ref="AC2142">INDEX($AW$11:$BA$66,MATCH($C2142&amp;$G2142,$AO$11:$AO$66&amp;$AP$11:$AP$66,0),COUNTIF($AW$10:$BA$10,"&lt;"&amp;Z2142)+1)</f>
        <v>2.9999999999999997E-4</v>
      </c>
      <c r="AD2142" s="62">
        <v>5.4820000000000002</v>
      </c>
      <c r="AE2142" s="61">
        <f t="array" ref="AE2142">INDEX($AT$11:$AV$66,MATCH($C2142&amp;$G2142,$AO$11:$AO$66&amp;$AP$11:$AP$66,0),COUNTIF($AT$10:$AV$10,"&lt;"&amp;AD2142)+1)</f>
        <v>8.9999999999999998E-4</v>
      </c>
      <c r="AF2142" s="111">
        <f t="shared" si="570"/>
        <v>5.4549367061317362</v>
      </c>
      <c r="AG2142" s="121">
        <f t="array" ref="AG2142">INDEX($AW$11:$BA$66,MATCH($C2142&amp;$G2142,$AO$11:$AO$66&amp;$AP$11:$AP$66,0),COUNTIF($AW$10:$BA$10,"&lt;"&amp;AD2142)+1)</f>
        <v>2.9999999999999997E-4</v>
      </c>
    </row>
    <row r="2143" spans="2:33" ht="12.75" customHeight="1" x14ac:dyDescent="0.3">
      <c r="B2143" s="81" t="str">
        <f t="shared" si="557"/>
        <v>5 5/8-6 UN</v>
      </c>
      <c r="C2143" s="71" t="s">
        <v>498</v>
      </c>
      <c r="D2143" s="71"/>
      <c r="E2143" s="79" t="s">
        <v>604</v>
      </c>
      <c r="F2143" s="82" t="s">
        <v>723</v>
      </c>
      <c r="G2143" s="58">
        <v>6</v>
      </c>
      <c r="H2143" s="71" t="s">
        <v>521</v>
      </c>
      <c r="I2143" s="71" t="s">
        <v>660</v>
      </c>
      <c r="J2143" s="71" t="s">
        <v>588</v>
      </c>
      <c r="K2143" s="71" t="s">
        <v>600</v>
      </c>
      <c r="L2143" s="85">
        <f t="shared" si="558"/>
        <v>142.7937</v>
      </c>
      <c r="M2143" s="85">
        <f t="shared" si="559"/>
        <v>4.2332999999999998</v>
      </c>
      <c r="N2143" s="71">
        <v>60</v>
      </c>
      <c r="O2143" s="100">
        <f t="shared" si="560"/>
        <v>141.60249999999999</v>
      </c>
      <c r="P2143" s="85">
        <f t="shared" si="561"/>
        <v>0</v>
      </c>
      <c r="Q2143" s="58">
        <f t="shared" si="562"/>
        <v>33</v>
      </c>
      <c r="R2143" s="100">
        <f t="shared" si="563"/>
        <v>139.76939999999999</v>
      </c>
      <c r="S2143" s="85">
        <f t="shared" si="564"/>
        <v>0</v>
      </c>
      <c r="T2143" s="58">
        <f t="shared" si="565"/>
        <v>7.6</v>
      </c>
      <c r="U2143" s="58">
        <f t="shared" si="566"/>
        <v>7.6</v>
      </c>
      <c r="V2143" s="58">
        <f t="array" ref="V2143">INDEX(AS$11:AS$66,MATCH(C2143&amp;G2143,AO$11:AO$66&amp;AP$11:AP$66,0),0)</f>
        <v>5</v>
      </c>
      <c r="X2143" s="120">
        <f t="shared" si="567"/>
        <v>0.16666666666666666</v>
      </c>
      <c r="Y2143" s="61">
        <f t="array" ref="Y2143">INDEX($AQ$11:$AR$66,MATCH($C2143&amp;$G2143,$AO$11:$AO$66&amp;$AP$11:$AP$66,0),COUNTIF($AQ$10:$AR$10,"&lt;"&amp;Z2143)+1)</f>
        <v>2.9999999999999997E-4</v>
      </c>
      <c r="Z2143" s="123">
        <v>5.6218000000000004</v>
      </c>
      <c r="AA2143" s="61">
        <f t="array" ref="AA2143">INDEX($AT$11:$AV$66,MATCH($C2143&amp;$G2143,$AO$11:$AO$66&amp;$AP$11:$AP$66,0),COUNTIF($AT$10:$AV$10,"&lt;"&amp;Z2143)+1)</f>
        <v>1.2999999999999999E-3</v>
      </c>
      <c r="AB2143" s="111">
        <f t="shared" si="569"/>
        <v>5.5135468245269452</v>
      </c>
      <c r="AC2143" s="121">
        <f t="array" ref="AC2143">INDEX($AW$11:$BA$66,MATCH($C2143&amp;$G2143,$AO$11:$AO$66&amp;$AP$11:$AP$66,0),COUNTIF($AW$10:$BA$10,"&lt;"&amp;Z2143)+1)</f>
        <v>2.9999999999999997E-4</v>
      </c>
      <c r="AD2143" s="62">
        <v>5.5749000000000004</v>
      </c>
      <c r="AE2143" s="61">
        <f t="array" ref="AE2143">INDEX($AT$11:$AV$66,MATCH($C2143&amp;$G2143,$AO$11:$AO$66&amp;$AP$11:$AP$66,0),COUNTIF($AT$10:$AV$10,"&lt;"&amp;AD2143)+1)</f>
        <v>1.2999999999999999E-3</v>
      </c>
      <c r="AF2143" s="111">
        <f t="shared" si="570"/>
        <v>5.5027312163512976</v>
      </c>
      <c r="AG2143" s="121">
        <f t="array" ref="AG2143">INDEX($AW$11:$BA$66,MATCH($C2143&amp;$G2143,$AO$11:$AO$66&amp;$AP$11:$AP$66,0),COUNTIF($AW$10:$BA$10,"&lt;"&amp;AD2143)+1)</f>
        <v>2.9999999999999997E-4</v>
      </c>
    </row>
    <row r="2144" spans="2:33" ht="12.75" customHeight="1" x14ac:dyDescent="0.3">
      <c r="B2144" s="81" t="str">
        <f t="shared" si="557"/>
        <v>5 5/8-6 UN</v>
      </c>
      <c r="C2144" s="71" t="s">
        <v>498</v>
      </c>
      <c r="D2144" s="71"/>
      <c r="E2144" s="79" t="s">
        <v>604</v>
      </c>
      <c r="F2144" s="82" t="s">
        <v>723</v>
      </c>
      <c r="G2144" s="58">
        <v>6</v>
      </c>
      <c r="H2144" s="71" t="s">
        <v>521</v>
      </c>
      <c r="I2144" s="71" t="s">
        <v>661</v>
      </c>
      <c r="J2144" s="71" t="s">
        <v>588</v>
      </c>
      <c r="K2144" s="71" t="s">
        <v>600</v>
      </c>
      <c r="L2144" s="85">
        <f t="shared" si="558"/>
        <v>142.875</v>
      </c>
      <c r="M2144" s="85">
        <f t="shared" si="559"/>
        <v>4.2332999999999998</v>
      </c>
      <c r="N2144" s="71">
        <v>60</v>
      </c>
      <c r="O2144" s="100">
        <f t="shared" si="560"/>
        <v>141.75229999999999</v>
      </c>
      <c r="P2144" s="85">
        <f t="shared" si="561"/>
        <v>0</v>
      </c>
      <c r="Q2144" s="58">
        <f t="shared" si="562"/>
        <v>33</v>
      </c>
      <c r="R2144" s="100">
        <f t="shared" si="563"/>
        <v>139.91919999999999</v>
      </c>
      <c r="S2144" s="85">
        <f t="shared" si="564"/>
        <v>0</v>
      </c>
      <c r="T2144" s="58">
        <f t="shared" si="565"/>
        <v>7.6</v>
      </c>
      <c r="U2144" s="58">
        <f t="shared" si="566"/>
        <v>7.6</v>
      </c>
      <c r="V2144" s="58">
        <f t="array" ref="V2144">INDEX(AS$11:AS$66,MATCH(C2144&amp;G2144,AO$11:AO$66&amp;AP$11:AP$66,0),0)</f>
        <v>5</v>
      </c>
      <c r="X2144" s="120">
        <f t="shared" si="567"/>
        <v>0.16666666666666666</v>
      </c>
      <c r="Y2144" s="61">
        <f t="array" ref="Y2144">INDEX($AQ$11:$AR$66,MATCH($C2144&amp;$G2144,$AO$11:$AO$66&amp;$AP$11:$AP$66,0),COUNTIF($AQ$10:$AR$10,"&lt;"&amp;Z2144)+1)</f>
        <v>2.9999999999999997E-4</v>
      </c>
      <c r="Z2144" s="61">
        <f t="shared" ref="Z2144" si="575">INDEX(AJ$11:AJ$92,MATCH(F2144,AI$11:AI$92,0))</f>
        <v>5.625</v>
      </c>
      <c r="AA2144" s="61">
        <f t="array" ref="AA2144">INDEX($AT$11:$AV$66,MATCH($C2144&amp;$G2144,$AO$11:$AO$66&amp;$AP$11:$AP$66,0),COUNTIF($AT$10:$AV$10,"&lt;"&amp;Z2144)+1)</f>
        <v>1.2999999999999999E-3</v>
      </c>
      <c r="AB2144" s="111">
        <f t="shared" si="569"/>
        <v>5.5167468245269449</v>
      </c>
      <c r="AC2144" s="121">
        <f t="array" ref="AC2144">INDEX($AW$11:$BA$66,MATCH($C2144&amp;$G2144,$AO$11:$AO$66&amp;$AP$11:$AP$66,0),COUNTIF($AW$10:$BA$10,"&lt;"&amp;Z2144)+1)</f>
        <v>2.9999999999999997E-4</v>
      </c>
      <c r="AD2144" s="62">
        <v>5.5808</v>
      </c>
      <c r="AE2144" s="61">
        <f t="array" ref="AE2144">INDEX($AT$11:$AV$66,MATCH($C2144&amp;$G2144,$AO$11:$AO$66&amp;$AP$11:$AP$66,0),COUNTIF($AT$10:$AV$10,"&lt;"&amp;AD2144)+1)</f>
        <v>1.2999999999999999E-3</v>
      </c>
      <c r="AF2144" s="111">
        <f t="shared" si="570"/>
        <v>5.5086312163512972</v>
      </c>
      <c r="AG2144" s="121">
        <f t="array" ref="AG2144">INDEX($AW$11:$BA$66,MATCH($C2144&amp;$G2144,$AO$11:$AO$66&amp;$AP$11:$AP$66,0),COUNTIF($AW$10:$BA$10,"&lt;"&amp;AD2144)+1)</f>
        <v>2.9999999999999997E-4</v>
      </c>
    </row>
    <row r="2145" spans="2:33" ht="12.75" customHeight="1" x14ac:dyDescent="0.3">
      <c r="B2145" s="81" t="str">
        <f t="shared" si="557"/>
        <v>5 5/8-12 UN</v>
      </c>
      <c r="C2145" s="71" t="s">
        <v>498</v>
      </c>
      <c r="D2145" s="71"/>
      <c r="E2145" s="79" t="s">
        <v>604</v>
      </c>
      <c r="F2145" s="82" t="s">
        <v>723</v>
      </c>
      <c r="G2145" s="58">
        <v>12</v>
      </c>
      <c r="H2145" s="71" t="s">
        <v>521</v>
      </c>
      <c r="I2145" s="71" t="s">
        <v>660</v>
      </c>
      <c r="J2145" s="71" t="s">
        <v>588</v>
      </c>
      <c r="K2145" s="71" t="s">
        <v>600</v>
      </c>
      <c r="L2145" s="85">
        <f t="shared" si="558"/>
        <v>142.82169999999999</v>
      </c>
      <c r="M2145" s="85">
        <f t="shared" si="559"/>
        <v>2.1166999999999998</v>
      </c>
      <c r="N2145" s="71">
        <v>60</v>
      </c>
      <c r="O2145" s="100">
        <f t="shared" si="560"/>
        <v>142.1892</v>
      </c>
      <c r="P2145" s="85">
        <f t="shared" si="561"/>
        <v>0</v>
      </c>
      <c r="Q2145" s="58">
        <f t="shared" si="562"/>
        <v>22.9</v>
      </c>
      <c r="R2145" s="100">
        <f t="shared" si="563"/>
        <v>141.27269999999999</v>
      </c>
      <c r="S2145" s="85">
        <f t="shared" si="564"/>
        <v>0</v>
      </c>
      <c r="T2145" s="58">
        <f t="shared" si="565"/>
        <v>7.6</v>
      </c>
      <c r="U2145" s="58">
        <f t="shared" si="566"/>
        <v>5.0999999999999996</v>
      </c>
      <c r="V2145" s="58">
        <f t="array" ref="V2145">INDEX(AS$11:AS$66,MATCH(C2145&amp;G2145,AO$11:AO$66&amp;AP$11:AP$66,0),0)</f>
        <v>6</v>
      </c>
      <c r="X2145" s="120">
        <f t="shared" si="567"/>
        <v>8.3333333333333329E-2</v>
      </c>
      <c r="Y2145" s="61">
        <f t="array" ref="Y2145">INDEX($AQ$11:$AR$66,MATCH($C2145&amp;$G2145,$AO$11:$AO$66&amp;$AP$11:$AP$66,0),COUNTIF($AQ$10:$AR$10,"&lt;"&amp;Z2145)+1)</f>
        <v>2.0000000000000001E-4</v>
      </c>
      <c r="Z2145" s="123">
        <v>5.6228999999999996</v>
      </c>
      <c r="AA2145" s="61">
        <f t="array" ref="AA2145">INDEX($AT$11:$AV$66,MATCH($C2145&amp;$G2145,$AO$11:$AO$66&amp;$AP$11:$AP$66,0),COUNTIF($AT$10:$AV$10,"&lt;"&amp;Z2145)+1)</f>
        <v>8.9999999999999998E-4</v>
      </c>
      <c r="AB2145" s="111">
        <f t="shared" si="569"/>
        <v>5.5687734122634724</v>
      </c>
      <c r="AC2145" s="121">
        <f t="array" ref="AC2145">INDEX($AW$11:$BA$66,MATCH($C2145&amp;$G2145,$AO$11:$AO$66&amp;$AP$11:$AP$66,0),COUNTIF($AW$10:$BA$10,"&lt;"&amp;Z2145)+1)</f>
        <v>2.9999999999999997E-4</v>
      </c>
      <c r="AD2145" s="62">
        <v>5.5979999999999999</v>
      </c>
      <c r="AE2145" s="61">
        <f t="array" ref="AE2145">INDEX($AT$11:$AV$66,MATCH($C2145&amp;$G2145,$AO$11:$AO$66&amp;$AP$11:$AP$66,0),COUNTIF($AT$10:$AV$10,"&lt;"&amp;AD2145)+1)</f>
        <v>8.9999999999999998E-4</v>
      </c>
      <c r="AF2145" s="111">
        <f t="shared" si="570"/>
        <v>5.5619156081756485</v>
      </c>
      <c r="AG2145" s="121">
        <f t="array" ref="AG2145">INDEX($AW$11:$BA$66,MATCH($C2145&amp;$G2145,$AO$11:$AO$66&amp;$AP$11:$AP$66,0),COUNTIF($AW$10:$BA$10,"&lt;"&amp;AD2145)+1)</f>
        <v>2.9999999999999997E-4</v>
      </c>
    </row>
    <row r="2146" spans="2:33" ht="12.75" customHeight="1" x14ac:dyDescent="0.3">
      <c r="B2146" s="81" t="str">
        <f t="shared" si="557"/>
        <v>5 5/8-12 UN</v>
      </c>
      <c r="C2146" s="71" t="s">
        <v>498</v>
      </c>
      <c r="D2146" s="71"/>
      <c r="E2146" s="79" t="s">
        <v>604</v>
      </c>
      <c r="F2146" s="82" t="s">
        <v>723</v>
      </c>
      <c r="G2146" s="58">
        <v>12</v>
      </c>
      <c r="H2146" s="71" t="s">
        <v>521</v>
      </c>
      <c r="I2146" s="71" t="s">
        <v>661</v>
      </c>
      <c r="J2146" s="71" t="s">
        <v>588</v>
      </c>
      <c r="K2146" s="71" t="s">
        <v>600</v>
      </c>
      <c r="L2146" s="85">
        <f t="shared" si="558"/>
        <v>142.875</v>
      </c>
      <c r="M2146" s="85">
        <f t="shared" si="559"/>
        <v>2.1166999999999998</v>
      </c>
      <c r="N2146" s="71">
        <v>60</v>
      </c>
      <c r="O2146" s="100">
        <f t="shared" si="560"/>
        <v>142.28569999999999</v>
      </c>
      <c r="P2146" s="85">
        <f t="shared" si="561"/>
        <v>0</v>
      </c>
      <c r="Q2146" s="58">
        <f t="shared" si="562"/>
        <v>22.9</v>
      </c>
      <c r="R2146" s="100">
        <f t="shared" si="563"/>
        <v>141.36920000000001</v>
      </c>
      <c r="S2146" s="85">
        <f t="shared" si="564"/>
        <v>0</v>
      </c>
      <c r="T2146" s="58">
        <f t="shared" si="565"/>
        <v>7.6</v>
      </c>
      <c r="U2146" s="58">
        <f t="shared" si="566"/>
        <v>5.0999999999999996</v>
      </c>
      <c r="V2146" s="58">
        <f t="array" ref="V2146">INDEX(AS$11:AS$66,MATCH(C2146&amp;G2146,AO$11:AO$66&amp;AP$11:AP$66,0),0)</f>
        <v>6</v>
      </c>
      <c r="X2146" s="120">
        <f t="shared" si="567"/>
        <v>8.3333333333333329E-2</v>
      </c>
      <c r="Y2146" s="61">
        <f t="array" ref="Y2146">INDEX($AQ$11:$AR$66,MATCH($C2146&amp;$G2146,$AO$11:$AO$66&amp;$AP$11:$AP$66,0),COUNTIF($AQ$10:$AR$10,"&lt;"&amp;Z2146)+1)</f>
        <v>2.0000000000000001E-4</v>
      </c>
      <c r="Z2146" s="61">
        <f t="shared" ref="Z2146" si="576">INDEX(AJ$11:AJ$92,MATCH(F2146,AI$11:AI$92,0))</f>
        <v>5.625</v>
      </c>
      <c r="AA2146" s="61">
        <f t="array" ref="AA2146">INDEX($AT$11:$AV$66,MATCH($C2146&amp;$G2146,$AO$11:$AO$66&amp;$AP$11:$AP$66,0),COUNTIF($AT$10:$AV$10,"&lt;"&amp;Z2146)+1)</f>
        <v>8.9999999999999998E-4</v>
      </c>
      <c r="AB2146" s="111">
        <f t="shared" si="569"/>
        <v>5.5708734122634729</v>
      </c>
      <c r="AC2146" s="121">
        <f t="array" ref="AC2146">INDEX($AW$11:$BA$66,MATCH($C2146&amp;$G2146,$AO$11:$AO$66&amp;$AP$11:$AP$66,0),COUNTIF($AW$10:$BA$10,"&lt;"&amp;Z2146)+1)</f>
        <v>2.9999999999999997E-4</v>
      </c>
      <c r="AD2146" s="62">
        <v>5.6017999999999999</v>
      </c>
      <c r="AE2146" s="61">
        <f t="array" ref="AE2146">INDEX($AT$11:$AV$66,MATCH($C2146&amp;$G2146,$AO$11:$AO$66&amp;$AP$11:$AP$66,0),COUNTIF($AT$10:$AV$10,"&lt;"&amp;AD2146)+1)</f>
        <v>8.9999999999999998E-4</v>
      </c>
      <c r="AF2146" s="111">
        <f t="shared" si="570"/>
        <v>5.5657156081756485</v>
      </c>
      <c r="AG2146" s="121">
        <f t="array" ref="AG2146">INDEX($AW$11:$BA$66,MATCH($C2146&amp;$G2146,$AO$11:$AO$66&amp;$AP$11:$AP$66,0),COUNTIF($AW$10:$BA$10,"&lt;"&amp;AD2146)+1)</f>
        <v>2.9999999999999997E-4</v>
      </c>
    </row>
    <row r="2147" spans="2:33" ht="12.75" customHeight="1" x14ac:dyDescent="0.3">
      <c r="B2147" s="81" t="str">
        <f t="shared" si="557"/>
        <v>5 5/8-16 UN</v>
      </c>
      <c r="C2147" s="71" t="s">
        <v>498</v>
      </c>
      <c r="D2147" s="71"/>
      <c r="E2147" s="79" t="s">
        <v>604</v>
      </c>
      <c r="F2147" s="82" t="s">
        <v>723</v>
      </c>
      <c r="G2147" s="58">
        <v>16</v>
      </c>
      <c r="H2147" s="71" t="s">
        <v>521</v>
      </c>
      <c r="I2147" s="71" t="s">
        <v>660</v>
      </c>
      <c r="J2147" s="71" t="s">
        <v>588</v>
      </c>
      <c r="K2147" s="71" t="s">
        <v>600</v>
      </c>
      <c r="L2147" s="85">
        <f t="shared" si="558"/>
        <v>142.82669999999999</v>
      </c>
      <c r="M2147" s="85">
        <f t="shared" si="559"/>
        <v>1.5874999999999999</v>
      </c>
      <c r="N2147" s="71">
        <v>60</v>
      </c>
      <c r="O2147" s="100">
        <f t="shared" si="560"/>
        <v>142.32640000000001</v>
      </c>
      <c r="P2147" s="85">
        <f t="shared" si="561"/>
        <v>0</v>
      </c>
      <c r="Q2147" s="58">
        <f t="shared" si="562"/>
        <v>22.9</v>
      </c>
      <c r="R2147" s="100">
        <f t="shared" si="563"/>
        <v>141.63900000000001</v>
      </c>
      <c r="S2147" s="85">
        <f t="shared" si="564"/>
        <v>0</v>
      </c>
      <c r="T2147" s="58">
        <f t="shared" si="565"/>
        <v>7.6</v>
      </c>
      <c r="U2147" s="58">
        <f t="shared" si="566"/>
        <v>3.8</v>
      </c>
      <c r="V2147" s="58">
        <f t="array" ref="V2147">INDEX(AS$11:AS$66,MATCH(C2147&amp;G2147,AO$11:AO$66&amp;AP$11:AP$66,0),0)</f>
        <v>8</v>
      </c>
      <c r="X2147" s="120">
        <f t="shared" si="567"/>
        <v>6.25E-2</v>
      </c>
      <c r="Y2147" s="61">
        <f t="array" ref="Y2147">INDEX($AQ$11:$AR$66,MATCH($C2147&amp;$G2147,$AO$11:$AO$66&amp;$AP$11:$AP$66,0),COUNTIF($AQ$10:$AR$10,"&lt;"&amp;Z2147)+1)</f>
        <v>1.4999999999999999E-4</v>
      </c>
      <c r="Z2147" s="123">
        <v>5.6231</v>
      </c>
      <c r="AA2147" s="61">
        <f t="array" ref="AA2147">INDEX($AT$11:$AV$66,MATCH($C2147&amp;$G2147,$AO$11:$AO$66&amp;$AP$11:$AP$66,0),COUNTIF($AT$10:$AV$10,"&lt;"&amp;Z2147)+1)</f>
        <v>8.9999999999999998E-4</v>
      </c>
      <c r="AB2147" s="111">
        <f t="shared" si="569"/>
        <v>5.5825050591976044</v>
      </c>
      <c r="AC2147" s="121">
        <f t="array" ref="AC2147">INDEX($AW$11:$BA$66,MATCH($C2147&amp;$G2147,$AO$11:$AO$66&amp;$AP$11:$AP$66,0),COUNTIF($AW$10:$BA$10,"&lt;"&amp;Z2147)+1)</f>
        <v>2.9999999999999997E-4</v>
      </c>
      <c r="AD2147" s="62">
        <v>5.6033999999999997</v>
      </c>
      <c r="AE2147" s="61">
        <f t="array" ref="AE2147">INDEX($AT$11:$AV$66,MATCH($C2147&amp;$G2147,$AO$11:$AO$66&amp;$AP$11:$AP$66,0),COUNTIF($AT$10:$AV$10,"&lt;"&amp;AD2147)+1)</f>
        <v>8.9999999999999998E-4</v>
      </c>
      <c r="AF2147" s="111">
        <f t="shared" si="570"/>
        <v>5.5763367061317357</v>
      </c>
      <c r="AG2147" s="121">
        <f t="array" ref="AG2147">INDEX($AW$11:$BA$66,MATCH($C2147&amp;$G2147,$AO$11:$AO$66&amp;$AP$11:$AP$66,0),COUNTIF($AW$10:$BA$10,"&lt;"&amp;AD2147)+1)</f>
        <v>2.9999999999999997E-4</v>
      </c>
    </row>
    <row r="2148" spans="2:33" ht="12.75" customHeight="1" x14ac:dyDescent="0.3">
      <c r="B2148" s="81" t="str">
        <f t="shared" si="557"/>
        <v>5 5/8-16 UN</v>
      </c>
      <c r="C2148" s="71" t="s">
        <v>498</v>
      </c>
      <c r="D2148" s="71"/>
      <c r="E2148" s="79" t="s">
        <v>604</v>
      </c>
      <c r="F2148" s="82" t="s">
        <v>723</v>
      </c>
      <c r="G2148" s="58">
        <v>16</v>
      </c>
      <c r="H2148" s="71" t="s">
        <v>521</v>
      </c>
      <c r="I2148" s="71" t="s">
        <v>661</v>
      </c>
      <c r="J2148" s="71" t="s">
        <v>588</v>
      </c>
      <c r="K2148" s="71" t="s">
        <v>600</v>
      </c>
      <c r="L2148" s="85">
        <f t="shared" si="558"/>
        <v>142.875</v>
      </c>
      <c r="M2148" s="85">
        <f t="shared" si="559"/>
        <v>1.5874999999999999</v>
      </c>
      <c r="N2148" s="71">
        <v>60</v>
      </c>
      <c r="O2148" s="100">
        <f t="shared" si="560"/>
        <v>142.4127</v>
      </c>
      <c r="P2148" s="85">
        <f t="shared" si="561"/>
        <v>0</v>
      </c>
      <c r="Q2148" s="58">
        <f t="shared" si="562"/>
        <v>22.9</v>
      </c>
      <c r="R2148" s="100">
        <f t="shared" si="563"/>
        <v>141.7253</v>
      </c>
      <c r="S2148" s="85">
        <f t="shared" si="564"/>
        <v>0</v>
      </c>
      <c r="T2148" s="58">
        <f t="shared" si="565"/>
        <v>7.6</v>
      </c>
      <c r="U2148" s="58">
        <f t="shared" si="566"/>
        <v>3.8</v>
      </c>
      <c r="V2148" s="58">
        <f t="array" ref="V2148">INDEX(AS$11:AS$66,MATCH(C2148&amp;G2148,AO$11:AO$66&amp;AP$11:AP$66,0),0)</f>
        <v>8</v>
      </c>
      <c r="X2148" s="120">
        <f t="shared" si="567"/>
        <v>6.25E-2</v>
      </c>
      <c r="Y2148" s="61">
        <f t="array" ref="Y2148">INDEX($AQ$11:$AR$66,MATCH($C2148&amp;$G2148,$AO$11:$AO$66&amp;$AP$11:$AP$66,0),COUNTIF($AQ$10:$AR$10,"&lt;"&amp;Z2148)+1)</f>
        <v>1.4999999999999999E-4</v>
      </c>
      <c r="Z2148" s="61">
        <f t="shared" ref="Z2148" si="577">INDEX(AJ$11:AJ$92,MATCH(F2148,AI$11:AI$92,0))</f>
        <v>5.625</v>
      </c>
      <c r="AA2148" s="61">
        <f t="array" ref="AA2148">INDEX($AT$11:$AV$66,MATCH($C2148&amp;$G2148,$AO$11:$AO$66&amp;$AP$11:$AP$66,0),COUNTIF($AT$10:$AV$10,"&lt;"&amp;Z2148)+1)</f>
        <v>8.9999999999999998E-4</v>
      </c>
      <c r="AB2148" s="111">
        <f t="shared" si="569"/>
        <v>5.5844050591976044</v>
      </c>
      <c r="AC2148" s="121">
        <f t="array" ref="AC2148">INDEX($AW$11:$BA$66,MATCH($C2148&amp;$G2148,$AO$11:$AO$66&amp;$AP$11:$AP$66,0),COUNTIF($AW$10:$BA$10,"&lt;"&amp;Z2148)+1)</f>
        <v>2.9999999999999997E-4</v>
      </c>
      <c r="AD2148" s="62">
        <v>5.6067999999999998</v>
      </c>
      <c r="AE2148" s="61">
        <f t="array" ref="AE2148">INDEX($AT$11:$AV$66,MATCH($C2148&amp;$G2148,$AO$11:$AO$66&amp;$AP$11:$AP$66,0),COUNTIF($AT$10:$AV$10,"&lt;"&amp;AD2148)+1)</f>
        <v>8.9999999999999998E-4</v>
      </c>
      <c r="AF2148" s="111">
        <f t="shared" si="570"/>
        <v>5.5797367061317358</v>
      </c>
      <c r="AG2148" s="121">
        <f t="array" ref="AG2148">INDEX($AW$11:$BA$66,MATCH($C2148&amp;$G2148,$AO$11:$AO$66&amp;$AP$11:$AP$66,0),COUNTIF($AW$10:$BA$10,"&lt;"&amp;AD2148)+1)</f>
        <v>2.9999999999999997E-4</v>
      </c>
    </row>
    <row r="2149" spans="2:33" ht="12.75" customHeight="1" x14ac:dyDescent="0.3">
      <c r="B2149" s="81" t="str">
        <f t="shared" si="557"/>
        <v>5 3/4-4 UN</v>
      </c>
      <c r="C2149" s="71" t="s">
        <v>498</v>
      </c>
      <c r="D2149" s="71"/>
      <c r="E2149" s="79" t="s">
        <v>604</v>
      </c>
      <c r="F2149" s="82" t="s">
        <v>724</v>
      </c>
      <c r="G2149" s="58">
        <v>4</v>
      </c>
      <c r="H2149" s="71" t="s">
        <v>521</v>
      </c>
      <c r="I2149" s="71" t="s">
        <v>660</v>
      </c>
      <c r="J2149" s="71" t="s">
        <v>588</v>
      </c>
      <c r="K2149" s="71" t="s">
        <v>600</v>
      </c>
      <c r="L2149" s="85">
        <f t="shared" si="558"/>
        <v>145.95599999999999</v>
      </c>
      <c r="M2149" s="85">
        <f t="shared" si="559"/>
        <v>6.35</v>
      </c>
      <c r="N2149" s="71">
        <v>60</v>
      </c>
      <c r="O2149" s="100">
        <f t="shared" si="560"/>
        <v>144.27199999999999</v>
      </c>
      <c r="P2149" s="85">
        <f t="shared" si="561"/>
        <v>0</v>
      </c>
      <c r="Q2149" s="58">
        <f t="shared" si="562"/>
        <v>38.1</v>
      </c>
      <c r="R2149" s="100">
        <f t="shared" si="563"/>
        <v>141.5224</v>
      </c>
      <c r="S2149" s="85">
        <f t="shared" si="564"/>
        <v>0</v>
      </c>
      <c r="T2149" s="58">
        <f t="shared" si="565"/>
        <v>7.6</v>
      </c>
      <c r="U2149" s="58">
        <f t="shared" si="566"/>
        <v>7.6</v>
      </c>
      <c r="V2149" s="58">
        <f t="array" ref="V2149">INDEX(AS$11:AS$66,MATCH(C2149&amp;G2149,AO$11:AO$66&amp;AP$11:AP$66,0),0)</f>
        <v>4</v>
      </c>
      <c r="X2149" s="120">
        <f t="shared" si="567"/>
        <v>0.25</v>
      </c>
      <c r="Y2149" s="61">
        <f t="array" ref="Y2149">INDEX($AQ$11:$AR$66,MATCH($C2149&amp;$G2149,$AO$11:$AO$66&amp;$AP$11:$AP$66,0),COUNTIF($AQ$10:$AR$10,"&lt;"&amp;Z2149)+1)</f>
        <v>2.9999999999999997E-4</v>
      </c>
      <c r="Z2149" s="123">
        <v>5.7462999999999997</v>
      </c>
      <c r="AA2149" s="61">
        <f t="array" ref="AA2149">INDEX($AT$11:$AV$66,MATCH($C2149&amp;$G2149,$AO$11:$AO$66&amp;$AP$11:$AP$66,0),COUNTIF($AT$10:$AV$10,"&lt;"&amp;Z2149)+1)</f>
        <v>1.5E-3</v>
      </c>
      <c r="AB2149" s="111">
        <f t="shared" si="569"/>
        <v>5.5839202367904175</v>
      </c>
      <c r="AC2149" s="121">
        <f t="array" ref="AC2149">INDEX($AW$11:$BA$66,MATCH($C2149&amp;$G2149,$AO$11:$AO$66&amp;$AP$11:$AP$66,0),COUNTIF($AW$10:$BA$10,"&lt;"&amp;Z2149)+1)</f>
        <v>2.9999999999999997E-4</v>
      </c>
      <c r="AD2149" s="62">
        <v>5.68</v>
      </c>
      <c r="AE2149" s="61">
        <f t="array" ref="AE2149">INDEX($AT$11:$AV$66,MATCH($C2149&amp;$G2149,$AO$11:$AO$66&amp;$AP$11:$AP$66,0),COUNTIF($AT$10:$AV$10,"&lt;"&amp;AD2149)+1)</f>
        <v>1.5E-3</v>
      </c>
      <c r="AF2149" s="111">
        <f t="shared" si="570"/>
        <v>5.5717468245269446</v>
      </c>
      <c r="AG2149" s="121">
        <f t="array" ref="AG2149">INDEX($AW$11:$BA$66,MATCH($C2149&amp;$G2149,$AO$11:$AO$66&amp;$AP$11:$AP$66,0),COUNTIF($AW$10:$BA$10,"&lt;"&amp;AD2149)+1)</f>
        <v>2.9999999999999997E-4</v>
      </c>
    </row>
    <row r="2150" spans="2:33" ht="12.75" customHeight="1" x14ac:dyDescent="0.3">
      <c r="B2150" s="81" t="str">
        <f t="shared" si="557"/>
        <v>5 3/4-4 UN</v>
      </c>
      <c r="C2150" s="71" t="s">
        <v>498</v>
      </c>
      <c r="D2150" s="71"/>
      <c r="E2150" s="79" t="s">
        <v>604</v>
      </c>
      <c r="F2150" s="82" t="s">
        <v>724</v>
      </c>
      <c r="G2150" s="58">
        <v>4</v>
      </c>
      <c r="H2150" s="71" t="s">
        <v>521</v>
      </c>
      <c r="I2150" s="71" t="s">
        <v>661</v>
      </c>
      <c r="J2150" s="71" t="s">
        <v>588</v>
      </c>
      <c r="K2150" s="71" t="s">
        <v>600</v>
      </c>
      <c r="L2150" s="85">
        <f t="shared" si="558"/>
        <v>146.05000000000001</v>
      </c>
      <c r="M2150" s="85">
        <f t="shared" si="559"/>
        <v>6.35</v>
      </c>
      <c r="N2150" s="71">
        <v>60</v>
      </c>
      <c r="O2150" s="100">
        <f t="shared" si="560"/>
        <v>144.44220000000001</v>
      </c>
      <c r="P2150" s="85">
        <f t="shared" si="561"/>
        <v>0</v>
      </c>
      <c r="Q2150" s="58">
        <f t="shared" si="562"/>
        <v>38.1</v>
      </c>
      <c r="R2150" s="100">
        <f t="shared" si="563"/>
        <v>141.6925</v>
      </c>
      <c r="S2150" s="85">
        <f t="shared" si="564"/>
        <v>0</v>
      </c>
      <c r="T2150" s="58">
        <f t="shared" si="565"/>
        <v>7.6</v>
      </c>
      <c r="U2150" s="58">
        <f t="shared" si="566"/>
        <v>7.6</v>
      </c>
      <c r="V2150" s="58">
        <f t="array" ref="V2150">INDEX(AS$11:AS$66,MATCH(C2150&amp;G2150,AO$11:AO$66&amp;AP$11:AP$66,0),0)</f>
        <v>4</v>
      </c>
      <c r="X2150" s="120">
        <f t="shared" si="567"/>
        <v>0.25</v>
      </c>
      <c r="Y2150" s="61">
        <f t="array" ref="Y2150">INDEX($AQ$11:$AR$66,MATCH($C2150&amp;$G2150,$AO$11:$AO$66&amp;$AP$11:$AP$66,0),COUNTIF($AQ$10:$AR$10,"&lt;"&amp;Z2150)+1)</f>
        <v>2.9999999999999997E-4</v>
      </c>
      <c r="Z2150" s="61">
        <f t="shared" ref="Z2150" si="578">INDEX(AJ$11:AJ$92,MATCH(F2150,AI$11:AI$92,0))</f>
        <v>5.75</v>
      </c>
      <c r="AA2150" s="61">
        <f t="array" ref="AA2150">INDEX($AT$11:$AV$66,MATCH($C2150&amp;$G2150,$AO$11:$AO$66&amp;$AP$11:$AP$66,0),COUNTIF($AT$10:$AV$10,"&lt;"&amp;Z2150)+1)</f>
        <v>1.5E-3</v>
      </c>
      <c r="AB2150" s="111">
        <f t="shared" si="569"/>
        <v>5.5876202367904177</v>
      </c>
      <c r="AC2150" s="121">
        <f t="array" ref="AC2150">INDEX($AW$11:$BA$66,MATCH($C2150&amp;$G2150,$AO$11:$AO$66&amp;$AP$11:$AP$66,0),COUNTIF($AW$10:$BA$10,"&lt;"&amp;Z2150)+1)</f>
        <v>2.9999999999999997E-4</v>
      </c>
      <c r="AD2150" s="62">
        <v>5.6867000000000001</v>
      </c>
      <c r="AE2150" s="61">
        <f t="array" ref="AE2150">INDEX($AT$11:$AV$66,MATCH($C2150&amp;$G2150,$AO$11:$AO$66&amp;$AP$11:$AP$66,0),COUNTIF($AT$10:$AV$10,"&lt;"&amp;AD2150)+1)</f>
        <v>1.5E-3</v>
      </c>
      <c r="AF2150" s="111">
        <f t="shared" si="570"/>
        <v>5.578446824526945</v>
      </c>
      <c r="AG2150" s="121">
        <f t="array" ref="AG2150">INDEX($AW$11:$BA$66,MATCH($C2150&amp;$G2150,$AO$11:$AO$66&amp;$AP$11:$AP$66,0),COUNTIF($AW$10:$BA$10,"&lt;"&amp;AD2150)+1)</f>
        <v>2.9999999999999997E-4</v>
      </c>
    </row>
    <row r="2151" spans="2:33" ht="12.75" customHeight="1" x14ac:dyDescent="0.3">
      <c r="B2151" s="81" t="str">
        <f t="shared" si="557"/>
        <v>5 3/4-6 UN</v>
      </c>
      <c r="C2151" s="71" t="s">
        <v>498</v>
      </c>
      <c r="D2151" s="71"/>
      <c r="E2151" s="79" t="s">
        <v>604</v>
      </c>
      <c r="F2151" s="82" t="s">
        <v>724</v>
      </c>
      <c r="G2151" s="58">
        <v>6</v>
      </c>
      <c r="H2151" s="71" t="s">
        <v>521</v>
      </c>
      <c r="I2151" s="71" t="s">
        <v>660</v>
      </c>
      <c r="J2151" s="71" t="s">
        <v>588</v>
      </c>
      <c r="K2151" s="71" t="s">
        <v>600</v>
      </c>
      <c r="L2151" s="85">
        <f t="shared" si="558"/>
        <v>145.96870000000001</v>
      </c>
      <c r="M2151" s="85">
        <f t="shared" si="559"/>
        <v>4.2332999999999998</v>
      </c>
      <c r="N2151" s="71">
        <v>60</v>
      </c>
      <c r="O2151" s="100">
        <f t="shared" si="560"/>
        <v>144.7775</v>
      </c>
      <c r="P2151" s="85">
        <f t="shared" si="561"/>
        <v>0</v>
      </c>
      <c r="Q2151" s="58">
        <f t="shared" si="562"/>
        <v>33</v>
      </c>
      <c r="R2151" s="100">
        <f t="shared" si="563"/>
        <v>142.9444</v>
      </c>
      <c r="S2151" s="85">
        <f t="shared" si="564"/>
        <v>0</v>
      </c>
      <c r="T2151" s="58">
        <f t="shared" si="565"/>
        <v>7.6</v>
      </c>
      <c r="U2151" s="58">
        <f t="shared" si="566"/>
        <v>7.6</v>
      </c>
      <c r="V2151" s="58">
        <f t="array" ref="V2151">INDEX(AS$11:AS$66,MATCH(C2151&amp;G2151,AO$11:AO$66&amp;AP$11:AP$66,0),0)</f>
        <v>5</v>
      </c>
      <c r="X2151" s="120">
        <f t="shared" si="567"/>
        <v>0.16666666666666666</v>
      </c>
      <c r="Y2151" s="61">
        <f t="array" ref="Y2151">INDEX($AQ$11:$AR$66,MATCH($C2151&amp;$G2151,$AO$11:$AO$66&amp;$AP$11:$AP$66,0),COUNTIF($AQ$10:$AR$10,"&lt;"&amp;Z2151)+1)</f>
        <v>2.9999999999999997E-4</v>
      </c>
      <c r="Z2151" s="123">
        <v>5.7468000000000004</v>
      </c>
      <c r="AA2151" s="61">
        <f t="array" ref="AA2151">INDEX($AT$11:$AV$66,MATCH($C2151&amp;$G2151,$AO$11:$AO$66&amp;$AP$11:$AP$66,0),COUNTIF($AT$10:$AV$10,"&lt;"&amp;Z2151)+1)</f>
        <v>1.2999999999999999E-3</v>
      </c>
      <c r="AB2151" s="111">
        <f t="shared" si="569"/>
        <v>5.6385468245269452</v>
      </c>
      <c r="AC2151" s="121">
        <f t="array" ref="AC2151">INDEX($AW$11:$BA$66,MATCH($C2151&amp;$G2151,$AO$11:$AO$66&amp;$AP$11:$AP$66,0),COUNTIF($AW$10:$BA$10,"&lt;"&amp;Z2151)+1)</f>
        <v>2.9999999999999997E-4</v>
      </c>
      <c r="AD2151" s="62">
        <v>5.6999000000000004</v>
      </c>
      <c r="AE2151" s="61">
        <f t="array" ref="AE2151">INDEX($AT$11:$AV$66,MATCH($C2151&amp;$G2151,$AO$11:$AO$66&amp;$AP$11:$AP$66,0),COUNTIF($AT$10:$AV$10,"&lt;"&amp;AD2151)+1)</f>
        <v>1.2999999999999999E-3</v>
      </c>
      <c r="AF2151" s="111">
        <f t="shared" si="570"/>
        <v>5.6277312163512976</v>
      </c>
      <c r="AG2151" s="121">
        <f t="array" ref="AG2151">INDEX($AW$11:$BA$66,MATCH($C2151&amp;$G2151,$AO$11:$AO$66&amp;$AP$11:$AP$66,0),COUNTIF($AW$10:$BA$10,"&lt;"&amp;AD2151)+1)</f>
        <v>2.9999999999999997E-4</v>
      </c>
    </row>
    <row r="2152" spans="2:33" ht="12.75" customHeight="1" x14ac:dyDescent="0.3">
      <c r="B2152" s="81" t="str">
        <f t="shared" si="557"/>
        <v>5 3/4-6 UN</v>
      </c>
      <c r="C2152" s="71" t="s">
        <v>498</v>
      </c>
      <c r="D2152" s="71"/>
      <c r="E2152" s="79" t="s">
        <v>604</v>
      </c>
      <c r="F2152" s="82" t="s">
        <v>724</v>
      </c>
      <c r="G2152" s="58">
        <v>6</v>
      </c>
      <c r="H2152" s="71" t="s">
        <v>521</v>
      </c>
      <c r="I2152" s="71" t="s">
        <v>661</v>
      </c>
      <c r="J2152" s="71" t="s">
        <v>588</v>
      </c>
      <c r="K2152" s="71" t="s">
        <v>600</v>
      </c>
      <c r="L2152" s="85">
        <f t="shared" si="558"/>
        <v>146.05000000000001</v>
      </c>
      <c r="M2152" s="85">
        <f t="shared" si="559"/>
        <v>4.2332999999999998</v>
      </c>
      <c r="N2152" s="71">
        <v>60</v>
      </c>
      <c r="O2152" s="100">
        <f t="shared" si="560"/>
        <v>144.9273</v>
      </c>
      <c r="P2152" s="85">
        <f t="shared" si="561"/>
        <v>0</v>
      </c>
      <c r="Q2152" s="58">
        <f t="shared" si="562"/>
        <v>33</v>
      </c>
      <c r="R2152" s="100">
        <f t="shared" si="563"/>
        <v>143.0942</v>
      </c>
      <c r="S2152" s="85">
        <f t="shared" si="564"/>
        <v>0</v>
      </c>
      <c r="T2152" s="58">
        <f t="shared" si="565"/>
        <v>7.6</v>
      </c>
      <c r="U2152" s="58">
        <f t="shared" si="566"/>
        <v>7.6</v>
      </c>
      <c r="V2152" s="58">
        <f t="array" ref="V2152">INDEX(AS$11:AS$66,MATCH(C2152&amp;G2152,AO$11:AO$66&amp;AP$11:AP$66,0),0)</f>
        <v>5</v>
      </c>
      <c r="X2152" s="120">
        <f t="shared" si="567"/>
        <v>0.16666666666666666</v>
      </c>
      <c r="Y2152" s="61">
        <f t="array" ref="Y2152">INDEX($AQ$11:$AR$66,MATCH($C2152&amp;$G2152,$AO$11:$AO$66&amp;$AP$11:$AP$66,0),COUNTIF($AQ$10:$AR$10,"&lt;"&amp;Z2152)+1)</f>
        <v>2.9999999999999997E-4</v>
      </c>
      <c r="Z2152" s="61">
        <f t="shared" ref="Z2152" si="579">INDEX(AJ$11:AJ$92,MATCH(F2152,AI$11:AI$92,0))</f>
        <v>5.75</v>
      </c>
      <c r="AA2152" s="61">
        <f t="array" ref="AA2152">INDEX($AT$11:$AV$66,MATCH($C2152&amp;$G2152,$AO$11:$AO$66&amp;$AP$11:$AP$66,0),COUNTIF($AT$10:$AV$10,"&lt;"&amp;Z2152)+1)</f>
        <v>1.2999999999999999E-3</v>
      </c>
      <c r="AB2152" s="111">
        <f t="shared" si="569"/>
        <v>5.6417468245269449</v>
      </c>
      <c r="AC2152" s="121">
        <f t="array" ref="AC2152">INDEX($AW$11:$BA$66,MATCH($C2152&amp;$G2152,$AO$11:$AO$66&amp;$AP$11:$AP$66,0),COUNTIF($AW$10:$BA$10,"&lt;"&amp;Z2152)+1)</f>
        <v>2.9999999999999997E-4</v>
      </c>
      <c r="AD2152" s="62">
        <v>5.7058</v>
      </c>
      <c r="AE2152" s="61">
        <f t="array" ref="AE2152">INDEX($AT$11:$AV$66,MATCH($C2152&amp;$G2152,$AO$11:$AO$66&amp;$AP$11:$AP$66,0),COUNTIF($AT$10:$AV$10,"&lt;"&amp;AD2152)+1)</f>
        <v>1.2999999999999999E-3</v>
      </c>
      <c r="AF2152" s="111">
        <f t="shared" si="570"/>
        <v>5.6336312163512972</v>
      </c>
      <c r="AG2152" s="121">
        <f t="array" ref="AG2152">INDEX($AW$11:$BA$66,MATCH($C2152&amp;$G2152,$AO$11:$AO$66&amp;$AP$11:$AP$66,0),COUNTIF($AW$10:$BA$10,"&lt;"&amp;AD2152)+1)</f>
        <v>2.9999999999999997E-4</v>
      </c>
    </row>
    <row r="2153" spans="2:33" ht="12.75" customHeight="1" x14ac:dyDescent="0.3">
      <c r="B2153" s="81" t="str">
        <f t="shared" si="557"/>
        <v>5 3/4-12 UN</v>
      </c>
      <c r="C2153" s="71" t="s">
        <v>498</v>
      </c>
      <c r="D2153" s="71"/>
      <c r="E2153" s="79" t="s">
        <v>604</v>
      </c>
      <c r="F2153" s="82" t="s">
        <v>724</v>
      </c>
      <c r="G2153" s="58">
        <v>12</v>
      </c>
      <c r="H2153" s="71" t="s">
        <v>521</v>
      </c>
      <c r="I2153" s="71" t="s">
        <v>660</v>
      </c>
      <c r="J2153" s="71" t="s">
        <v>588</v>
      </c>
      <c r="K2153" s="71" t="s">
        <v>600</v>
      </c>
      <c r="L2153" s="85">
        <f t="shared" si="558"/>
        <v>145.9967</v>
      </c>
      <c r="M2153" s="85">
        <f t="shared" si="559"/>
        <v>2.1166999999999998</v>
      </c>
      <c r="N2153" s="71">
        <v>60</v>
      </c>
      <c r="O2153" s="100">
        <f t="shared" si="560"/>
        <v>145.36420000000001</v>
      </c>
      <c r="P2153" s="85">
        <f t="shared" si="561"/>
        <v>0</v>
      </c>
      <c r="Q2153" s="58">
        <f t="shared" si="562"/>
        <v>22.9</v>
      </c>
      <c r="R2153" s="100">
        <f t="shared" si="563"/>
        <v>144.4477</v>
      </c>
      <c r="S2153" s="85">
        <f t="shared" si="564"/>
        <v>0</v>
      </c>
      <c r="T2153" s="58">
        <f t="shared" si="565"/>
        <v>7.6</v>
      </c>
      <c r="U2153" s="58">
        <f t="shared" si="566"/>
        <v>5.0999999999999996</v>
      </c>
      <c r="V2153" s="58">
        <f t="array" ref="V2153">INDEX(AS$11:AS$66,MATCH(C2153&amp;G2153,AO$11:AO$66&amp;AP$11:AP$66,0),0)</f>
        <v>6</v>
      </c>
      <c r="X2153" s="120">
        <f t="shared" si="567"/>
        <v>8.3333333333333329E-2</v>
      </c>
      <c r="Y2153" s="61">
        <f t="array" ref="Y2153">INDEX($AQ$11:$AR$66,MATCH($C2153&amp;$G2153,$AO$11:$AO$66&amp;$AP$11:$AP$66,0),COUNTIF($AQ$10:$AR$10,"&lt;"&amp;Z2153)+1)</f>
        <v>2.0000000000000001E-4</v>
      </c>
      <c r="Z2153" s="123">
        <v>5.7478999999999996</v>
      </c>
      <c r="AA2153" s="61">
        <f t="array" ref="AA2153">INDEX($AT$11:$AV$66,MATCH($C2153&amp;$G2153,$AO$11:$AO$66&amp;$AP$11:$AP$66,0),COUNTIF($AT$10:$AV$10,"&lt;"&amp;Z2153)+1)</f>
        <v>8.9999999999999998E-4</v>
      </c>
      <c r="AB2153" s="111">
        <f t="shared" si="569"/>
        <v>5.6937734122634724</v>
      </c>
      <c r="AC2153" s="121">
        <f t="array" ref="AC2153">INDEX($AW$11:$BA$66,MATCH($C2153&amp;$G2153,$AO$11:$AO$66&amp;$AP$11:$AP$66,0),COUNTIF($AW$10:$BA$10,"&lt;"&amp;Z2153)+1)</f>
        <v>2.9999999999999997E-4</v>
      </c>
      <c r="AD2153" s="62">
        <v>5.7229999999999999</v>
      </c>
      <c r="AE2153" s="61">
        <f t="array" ref="AE2153">INDEX($AT$11:$AV$66,MATCH($C2153&amp;$G2153,$AO$11:$AO$66&amp;$AP$11:$AP$66,0),COUNTIF($AT$10:$AV$10,"&lt;"&amp;AD2153)+1)</f>
        <v>8.9999999999999998E-4</v>
      </c>
      <c r="AF2153" s="111">
        <f t="shared" si="570"/>
        <v>5.6869156081756485</v>
      </c>
      <c r="AG2153" s="121">
        <f t="array" ref="AG2153">INDEX($AW$11:$BA$66,MATCH($C2153&amp;$G2153,$AO$11:$AO$66&amp;$AP$11:$AP$66,0),COUNTIF($AW$10:$BA$10,"&lt;"&amp;AD2153)+1)</f>
        <v>2.9999999999999997E-4</v>
      </c>
    </row>
    <row r="2154" spans="2:33" ht="12.75" customHeight="1" x14ac:dyDescent="0.3">
      <c r="B2154" s="81" t="str">
        <f t="shared" si="557"/>
        <v>5 3/4-12 UN</v>
      </c>
      <c r="C2154" s="71" t="s">
        <v>498</v>
      </c>
      <c r="D2154" s="71"/>
      <c r="E2154" s="79" t="s">
        <v>604</v>
      </c>
      <c r="F2154" s="82" t="s">
        <v>724</v>
      </c>
      <c r="G2154" s="58">
        <v>12</v>
      </c>
      <c r="H2154" s="71" t="s">
        <v>521</v>
      </c>
      <c r="I2154" s="71" t="s">
        <v>661</v>
      </c>
      <c r="J2154" s="71" t="s">
        <v>588</v>
      </c>
      <c r="K2154" s="71" t="s">
        <v>600</v>
      </c>
      <c r="L2154" s="85">
        <f t="shared" si="558"/>
        <v>146.05000000000001</v>
      </c>
      <c r="M2154" s="85">
        <f t="shared" si="559"/>
        <v>2.1166999999999998</v>
      </c>
      <c r="N2154" s="71">
        <v>60</v>
      </c>
      <c r="O2154" s="100">
        <f t="shared" si="560"/>
        <v>145.4607</v>
      </c>
      <c r="P2154" s="85">
        <f t="shared" si="561"/>
        <v>0</v>
      </c>
      <c r="Q2154" s="58">
        <f t="shared" si="562"/>
        <v>22.9</v>
      </c>
      <c r="R2154" s="100">
        <f t="shared" si="563"/>
        <v>144.54419999999999</v>
      </c>
      <c r="S2154" s="85">
        <f t="shared" si="564"/>
        <v>0</v>
      </c>
      <c r="T2154" s="58">
        <f t="shared" si="565"/>
        <v>7.6</v>
      </c>
      <c r="U2154" s="58">
        <f t="shared" si="566"/>
        <v>5.0999999999999996</v>
      </c>
      <c r="V2154" s="58">
        <f t="array" ref="V2154">INDEX(AS$11:AS$66,MATCH(C2154&amp;G2154,AO$11:AO$66&amp;AP$11:AP$66,0),0)</f>
        <v>6</v>
      </c>
      <c r="X2154" s="120">
        <f t="shared" si="567"/>
        <v>8.3333333333333329E-2</v>
      </c>
      <c r="Y2154" s="61">
        <f t="array" ref="Y2154">INDEX($AQ$11:$AR$66,MATCH($C2154&amp;$G2154,$AO$11:$AO$66&amp;$AP$11:$AP$66,0),COUNTIF($AQ$10:$AR$10,"&lt;"&amp;Z2154)+1)</f>
        <v>2.0000000000000001E-4</v>
      </c>
      <c r="Z2154" s="61">
        <f t="shared" ref="Z2154" si="580">INDEX(AJ$11:AJ$92,MATCH(F2154,AI$11:AI$92,0))</f>
        <v>5.75</v>
      </c>
      <c r="AA2154" s="61">
        <f t="array" ref="AA2154">INDEX($AT$11:$AV$66,MATCH($C2154&amp;$G2154,$AO$11:$AO$66&amp;$AP$11:$AP$66,0),COUNTIF($AT$10:$AV$10,"&lt;"&amp;Z2154)+1)</f>
        <v>8.9999999999999998E-4</v>
      </c>
      <c r="AB2154" s="111">
        <f t="shared" si="569"/>
        <v>5.6958734122634729</v>
      </c>
      <c r="AC2154" s="121">
        <f t="array" ref="AC2154">INDEX($AW$11:$BA$66,MATCH($C2154&amp;$G2154,$AO$11:$AO$66&amp;$AP$11:$AP$66,0),COUNTIF($AW$10:$BA$10,"&lt;"&amp;Z2154)+1)</f>
        <v>2.9999999999999997E-4</v>
      </c>
      <c r="AD2154" s="62">
        <v>5.7267999999999999</v>
      </c>
      <c r="AE2154" s="61">
        <f t="array" ref="AE2154">INDEX($AT$11:$AV$66,MATCH($C2154&amp;$G2154,$AO$11:$AO$66&amp;$AP$11:$AP$66,0),COUNTIF($AT$10:$AV$10,"&lt;"&amp;AD2154)+1)</f>
        <v>8.9999999999999998E-4</v>
      </c>
      <c r="AF2154" s="111">
        <f t="shared" si="570"/>
        <v>5.6907156081756485</v>
      </c>
      <c r="AG2154" s="121">
        <f t="array" ref="AG2154">INDEX($AW$11:$BA$66,MATCH($C2154&amp;$G2154,$AO$11:$AO$66&amp;$AP$11:$AP$66,0),COUNTIF($AW$10:$BA$10,"&lt;"&amp;AD2154)+1)</f>
        <v>2.9999999999999997E-4</v>
      </c>
    </row>
    <row r="2155" spans="2:33" ht="12.75" customHeight="1" x14ac:dyDescent="0.3">
      <c r="B2155" s="81" t="str">
        <f t="shared" si="557"/>
        <v>5 3/4-16 UN</v>
      </c>
      <c r="C2155" s="71" t="s">
        <v>498</v>
      </c>
      <c r="D2155" s="71"/>
      <c r="E2155" s="79" t="s">
        <v>604</v>
      </c>
      <c r="F2155" s="82" t="s">
        <v>724</v>
      </c>
      <c r="G2155" s="58">
        <v>16</v>
      </c>
      <c r="H2155" s="71" t="s">
        <v>521</v>
      </c>
      <c r="I2155" s="71" t="s">
        <v>660</v>
      </c>
      <c r="J2155" s="71" t="s">
        <v>588</v>
      </c>
      <c r="K2155" s="71" t="s">
        <v>600</v>
      </c>
      <c r="L2155" s="85">
        <f t="shared" si="558"/>
        <v>146.0017</v>
      </c>
      <c r="M2155" s="85">
        <f t="shared" si="559"/>
        <v>1.5874999999999999</v>
      </c>
      <c r="N2155" s="71">
        <v>60</v>
      </c>
      <c r="O2155" s="100">
        <f t="shared" si="560"/>
        <v>145.50139999999999</v>
      </c>
      <c r="P2155" s="85">
        <f t="shared" si="561"/>
        <v>0</v>
      </c>
      <c r="Q2155" s="58">
        <f t="shared" si="562"/>
        <v>22.9</v>
      </c>
      <c r="R2155" s="100">
        <f t="shared" si="563"/>
        <v>144.81399999999999</v>
      </c>
      <c r="S2155" s="85">
        <f t="shared" si="564"/>
        <v>0</v>
      </c>
      <c r="T2155" s="58">
        <f t="shared" si="565"/>
        <v>7.6</v>
      </c>
      <c r="U2155" s="58">
        <f t="shared" si="566"/>
        <v>3.8</v>
      </c>
      <c r="V2155" s="58">
        <f t="array" ref="V2155">INDEX(AS$11:AS$66,MATCH(C2155&amp;G2155,AO$11:AO$66&amp;AP$11:AP$66,0),0)</f>
        <v>8</v>
      </c>
      <c r="X2155" s="120">
        <f t="shared" si="567"/>
        <v>6.25E-2</v>
      </c>
      <c r="Y2155" s="61">
        <f t="array" ref="Y2155">INDEX($AQ$11:$AR$66,MATCH($C2155&amp;$G2155,$AO$11:$AO$66&amp;$AP$11:$AP$66,0),COUNTIF($AQ$10:$AR$10,"&lt;"&amp;Z2155)+1)</f>
        <v>1.4999999999999999E-4</v>
      </c>
      <c r="Z2155" s="123">
        <v>5.7481</v>
      </c>
      <c r="AA2155" s="61">
        <f t="array" ref="AA2155">INDEX($AT$11:$AV$66,MATCH($C2155&amp;$G2155,$AO$11:$AO$66&amp;$AP$11:$AP$66,0),COUNTIF($AT$10:$AV$10,"&lt;"&amp;Z2155)+1)</f>
        <v>8.9999999999999998E-4</v>
      </c>
      <c r="AB2155" s="111">
        <f t="shared" si="569"/>
        <v>5.7075050591976044</v>
      </c>
      <c r="AC2155" s="121">
        <f t="array" ref="AC2155">INDEX($AW$11:$BA$66,MATCH($C2155&amp;$G2155,$AO$11:$AO$66&amp;$AP$11:$AP$66,0),COUNTIF($AW$10:$BA$10,"&lt;"&amp;Z2155)+1)</f>
        <v>2.9999999999999997E-4</v>
      </c>
      <c r="AD2155" s="62">
        <v>5.7283999999999997</v>
      </c>
      <c r="AE2155" s="61">
        <f t="array" ref="AE2155">INDEX($AT$11:$AV$66,MATCH($C2155&amp;$G2155,$AO$11:$AO$66&amp;$AP$11:$AP$66,0),COUNTIF($AT$10:$AV$10,"&lt;"&amp;AD2155)+1)</f>
        <v>8.9999999999999998E-4</v>
      </c>
      <c r="AF2155" s="111">
        <f t="shared" si="570"/>
        <v>5.7013367061317357</v>
      </c>
      <c r="AG2155" s="121">
        <f t="array" ref="AG2155">INDEX($AW$11:$BA$66,MATCH($C2155&amp;$G2155,$AO$11:$AO$66&amp;$AP$11:$AP$66,0),COUNTIF($AW$10:$BA$10,"&lt;"&amp;AD2155)+1)</f>
        <v>2.9999999999999997E-4</v>
      </c>
    </row>
    <row r="2156" spans="2:33" ht="12.75" customHeight="1" x14ac:dyDescent="0.3">
      <c r="B2156" s="81" t="str">
        <f t="shared" si="557"/>
        <v>5 3/4-16 UN</v>
      </c>
      <c r="C2156" s="71" t="s">
        <v>498</v>
      </c>
      <c r="D2156" s="71"/>
      <c r="E2156" s="79" t="s">
        <v>604</v>
      </c>
      <c r="F2156" s="82" t="s">
        <v>724</v>
      </c>
      <c r="G2156" s="58">
        <v>16</v>
      </c>
      <c r="H2156" s="71" t="s">
        <v>521</v>
      </c>
      <c r="I2156" s="71" t="s">
        <v>661</v>
      </c>
      <c r="J2156" s="71" t="s">
        <v>588</v>
      </c>
      <c r="K2156" s="71" t="s">
        <v>600</v>
      </c>
      <c r="L2156" s="85">
        <f t="shared" si="558"/>
        <v>146.05000000000001</v>
      </c>
      <c r="M2156" s="85">
        <f t="shared" si="559"/>
        <v>1.5874999999999999</v>
      </c>
      <c r="N2156" s="71">
        <v>60</v>
      </c>
      <c r="O2156" s="100">
        <f t="shared" si="560"/>
        <v>145.58770000000001</v>
      </c>
      <c r="P2156" s="85">
        <f t="shared" si="561"/>
        <v>0</v>
      </c>
      <c r="Q2156" s="58">
        <f t="shared" si="562"/>
        <v>22.9</v>
      </c>
      <c r="R2156" s="100">
        <f t="shared" si="563"/>
        <v>144.90029999999999</v>
      </c>
      <c r="S2156" s="85">
        <f t="shared" si="564"/>
        <v>0</v>
      </c>
      <c r="T2156" s="58">
        <f t="shared" si="565"/>
        <v>7.6</v>
      </c>
      <c r="U2156" s="58">
        <f t="shared" si="566"/>
        <v>3.8</v>
      </c>
      <c r="V2156" s="58">
        <f t="array" ref="V2156">INDEX(AS$11:AS$66,MATCH(C2156&amp;G2156,AO$11:AO$66&amp;AP$11:AP$66,0),0)</f>
        <v>8</v>
      </c>
      <c r="X2156" s="120">
        <f t="shared" si="567"/>
        <v>6.25E-2</v>
      </c>
      <c r="Y2156" s="61">
        <f t="array" ref="Y2156">INDEX($AQ$11:$AR$66,MATCH($C2156&amp;$G2156,$AO$11:$AO$66&amp;$AP$11:$AP$66,0),COUNTIF($AQ$10:$AR$10,"&lt;"&amp;Z2156)+1)</f>
        <v>1.4999999999999999E-4</v>
      </c>
      <c r="Z2156" s="61">
        <f t="shared" ref="Z2156" si="581">INDEX(AJ$11:AJ$92,MATCH(F2156,AI$11:AI$92,0))</f>
        <v>5.75</v>
      </c>
      <c r="AA2156" s="61">
        <f t="array" ref="AA2156">INDEX($AT$11:$AV$66,MATCH($C2156&amp;$G2156,$AO$11:$AO$66&amp;$AP$11:$AP$66,0),COUNTIF($AT$10:$AV$10,"&lt;"&amp;Z2156)+1)</f>
        <v>8.9999999999999998E-4</v>
      </c>
      <c r="AB2156" s="111">
        <f t="shared" si="569"/>
        <v>5.7094050591976044</v>
      </c>
      <c r="AC2156" s="121">
        <f t="array" ref="AC2156">INDEX($AW$11:$BA$66,MATCH($C2156&amp;$G2156,$AO$11:$AO$66&amp;$AP$11:$AP$66,0),COUNTIF($AW$10:$BA$10,"&lt;"&amp;Z2156)+1)</f>
        <v>2.9999999999999997E-4</v>
      </c>
      <c r="AD2156" s="62">
        <v>5.7317999999999998</v>
      </c>
      <c r="AE2156" s="61">
        <f t="array" ref="AE2156">INDEX($AT$11:$AV$66,MATCH($C2156&amp;$G2156,$AO$11:$AO$66&amp;$AP$11:$AP$66,0),COUNTIF($AT$10:$AV$10,"&lt;"&amp;AD2156)+1)</f>
        <v>8.9999999999999998E-4</v>
      </c>
      <c r="AF2156" s="111">
        <f t="shared" si="570"/>
        <v>5.7047367061317358</v>
      </c>
      <c r="AG2156" s="121">
        <f t="array" ref="AG2156">INDEX($AW$11:$BA$66,MATCH($C2156&amp;$G2156,$AO$11:$AO$66&amp;$AP$11:$AP$66,0),COUNTIF($AW$10:$BA$10,"&lt;"&amp;AD2156)+1)</f>
        <v>2.9999999999999997E-4</v>
      </c>
    </row>
    <row r="2157" spans="2:33" ht="12.75" customHeight="1" x14ac:dyDescent="0.3">
      <c r="B2157" s="81" t="str">
        <f t="shared" si="557"/>
        <v>5 7/8-6 UN</v>
      </c>
      <c r="C2157" s="71" t="s">
        <v>498</v>
      </c>
      <c r="D2157" s="71"/>
      <c r="E2157" s="79" t="s">
        <v>604</v>
      </c>
      <c r="F2157" s="82" t="s">
        <v>725</v>
      </c>
      <c r="G2157" s="58">
        <v>6</v>
      </c>
      <c r="H2157" s="71" t="s">
        <v>521</v>
      </c>
      <c r="I2157" s="71" t="s">
        <v>660</v>
      </c>
      <c r="J2157" s="71" t="s">
        <v>588</v>
      </c>
      <c r="K2157" s="71" t="s">
        <v>600</v>
      </c>
      <c r="L2157" s="85">
        <f t="shared" si="558"/>
        <v>149.1412</v>
      </c>
      <c r="M2157" s="85">
        <f t="shared" si="559"/>
        <v>4.2332999999999998</v>
      </c>
      <c r="N2157" s="71">
        <v>60</v>
      </c>
      <c r="O2157" s="100">
        <f t="shared" si="560"/>
        <v>147.94739999999999</v>
      </c>
      <c r="P2157" s="85">
        <f t="shared" si="561"/>
        <v>0</v>
      </c>
      <c r="Q2157" s="58">
        <f t="shared" si="562"/>
        <v>33</v>
      </c>
      <c r="R2157" s="100">
        <f t="shared" si="563"/>
        <v>146.11429999999999</v>
      </c>
      <c r="S2157" s="85">
        <f t="shared" si="564"/>
        <v>0</v>
      </c>
      <c r="T2157" s="58">
        <f t="shared" si="565"/>
        <v>7.6</v>
      </c>
      <c r="U2157" s="58">
        <f t="shared" si="566"/>
        <v>7.6</v>
      </c>
      <c r="V2157" s="58">
        <f t="array" ref="V2157">INDEX(AS$11:AS$66,MATCH(C2157&amp;G2157,AO$11:AO$66&amp;AP$11:AP$66,0),0)</f>
        <v>5</v>
      </c>
      <c r="X2157" s="120">
        <f t="shared" si="567"/>
        <v>0.16666666666666666</v>
      </c>
      <c r="Y2157" s="61">
        <f t="array" ref="Y2157">INDEX($AQ$11:$AR$66,MATCH($C2157&amp;$G2157,$AO$11:$AO$66&amp;$AP$11:$AP$66,0),COUNTIF($AQ$10:$AR$10,"&lt;"&amp;Z2157)+1)</f>
        <v>2.9999999999999997E-4</v>
      </c>
      <c r="Z2157" s="123">
        <v>5.8716999999999997</v>
      </c>
      <c r="AA2157" s="61">
        <f t="array" ref="AA2157">INDEX($AT$11:$AV$66,MATCH($C2157&amp;$G2157,$AO$11:$AO$66&amp;$AP$11:$AP$66,0),COUNTIF($AT$10:$AV$10,"&lt;"&amp;Z2157)+1)</f>
        <v>1.2999999999999999E-3</v>
      </c>
      <c r="AB2157" s="111">
        <f t="shared" si="569"/>
        <v>5.7634468245269446</v>
      </c>
      <c r="AC2157" s="121">
        <f t="array" ref="AC2157">INDEX($AW$11:$BA$66,MATCH($C2157&amp;$G2157,$AO$11:$AO$66&amp;$AP$11:$AP$66,0),COUNTIF($AW$10:$BA$10,"&lt;"&amp;Z2157)+1)</f>
        <v>2.9999999999999997E-4</v>
      </c>
      <c r="AD2157" s="62">
        <v>5.8247</v>
      </c>
      <c r="AE2157" s="61">
        <f t="array" ref="AE2157">INDEX($AT$11:$AV$66,MATCH($C2157&amp;$G2157,$AO$11:$AO$66&amp;$AP$11:$AP$66,0),COUNTIF($AT$10:$AV$10,"&lt;"&amp;AD2157)+1)</f>
        <v>1.2999999999999999E-3</v>
      </c>
      <c r="AF2157" s="111">
        <f t="shared" si="570"/>
        <v>5.7525312163512972</v>
      </c>
      <c r="AG2157" s="121">
        <f t="array" ref="AG2157">INDEX($AW$11:$BA$66,MATCH($C2157&amp;$G2157,$AO$11:$AO$66&amp;$AP$11:$AP$66,0),COUNTIF($AW$10:$BA$10,"&lt;"&amp;AD2157)+1)</f>
        <v>2.9999999999999997E-4</v>
      </c>
    </row>
    <row r="2158" spans="2:33" ht="12.75" customHeight="1" x14ac:dyDescent="0.3">
      <c r="B2158" s="81" t="str">
        <f t="shared" si="557"/>
        <v>5 7/8-6 UN</v>
      </c>
      <c r="C2158" s="71" t="s">
        <v>498</v>
      </c>
      <c r="D2158" s="71"/>
      <c r="E2158" s="79" t="s">
        <v>604</v>
      </c>
      <c r="F2158" s="82" t="s">
        <v>725</v>
      </c>
      <c r="G2158" s="58">
        <v>6</v>
      </c>
      <c r="H2158" s="71" t="s">
        <v>521</v>
      </c>
      <c r="I2158" s="71" t="s">
        <v>661</v>
      </c>
      <c r="J2158" s="71" t="s">
        <v>588</v>
      </c>
      <c r="K2158" s="71" t="s">
        <v>600</v>
      </c>
      <c r="L2158" s="85">
        <f t="shared" si="558"/>
        <v>149.22499999999999</v>
      </c>
      <c r="M2158" s="85">
        <f t="shared" si="559"/>
        <v>4.2332999999999998</v>
      </c>
      <c r="N2158" s="71">
        <v>60</v>
      </c>
      <c r="O2158" s="100">
        <f t="shared" si="560"/>
        <v>148.09979999999999</v>
      </c>
      <c r="P2158" s="85">
        <f t="shared" si="561"/>
        <v>0</v>
      </c>
      <c r="Q2158" s="58">
        <f t="shared" si="562"/>
        <v>33</v>
      </c>
      <c r="R2158" s="100">
        <f t="shared" si="563"/>
        <v>146.26669999999999</v>
      </c>
      <c r="S2158" s="85">
        <f t="shared" si="564"/>
        <v>0</v>
      </c>
      <c r="T2158" s="58">
        <f t="shared" si="565"/>
        <v>7.6</v>
      </c>
      <c r="U2158" s="58">
        <f t="shared" si="566"/>
        <v>7.6</v>
      </c>
      <c r="V2158" s="58">
        <f t="array" ref="V2158">INDEX(AS$11:AS$66,MATCH(C2158&amp;G2158,AO$11:AO$66&amp;AP$11:AP$66,0),0)</f>
        <v>5</v>
      </c>
      <c r="X2158" s="120">
        <f t="shared" si="567"/>
        <v>0.16666666666666666</v>
      </c>
      <c r="Y2158" s="61">
        <f t="array" ref="Y2158">INDEX($AQ$11:$AR$66,MATCH($C2158&amp;$G2158,$AO$11:$AO$66&amp;$AP$11:$AP$66,0),COUNTIF($AQ$10:$AR$10,"&lt;"&amp;Z2158)+1)</f>
        <v>2.9999999999999997E-4</v>
      </c>
      <c r="Z2158" s="61">
        <f t="shared" ref="Z2158" si="582">INDEX(AJ$11:AJ$92,MATCH(F2158,AI$11:AI$92,0))</f>
        <v>5.875</v>
      </c>
      <c r="AA2158" s="61">
        <f t="array" ref="AA2158">INDEX($AT$11:$AV$66,MATCH($C2158&amp;$G2158,$AO$11:$AO$66&amp;$AP$11:$AP$66,0),COUNTIF($AT$10:$AV$10,"&lt;"&amp;Z2158)+1)</f>
        <v>1.2999999999999999E-3</v>
      </c>
      <c r="AB2158" s="111">
        <f t="shared" si="569"/>
        <v>5.7667468245269449</v>
      </c>
      <c r="AC2158" s="121">
        <f t="array" ref="AC2158">INDEX($AW$11:$BA$66,MATCH($C2158&amp;$G2158,$AO$11:$AO$66&amp;$AP$11:$AP$66,0),COUNTIF($AW$10:$BA$10,"&lt;"&amp;Z2158)+1)</f>
        <v>2.9999999999999997E-4</v>
      </c>
      <c r="AD2158" s="62">
        <v>5.8307000000000002</v>
      </c>
      <c r="AE2158" s="61">
        <f t="array" ref="AE2158">INDEX($AT$11:$AV$66,MATCH($C2158&amp;$G2158,$AO$11:$AO$66&amp;$AP$11:$AP$66,0),COUNTIF($AT$10:$AV$10,"&lt;"&amp;AD2158)+1)</f>
        <v>1.2999999999999999E-3</v>
      </c>
      <c r="AF2158" s="111">
        <f t="shared" si="570"/>
        <v>5.7585312163512974</v>
      </c>
      <c r="AG2158" s="121">
        <f t="array" ref="AG2158">INDEX($AW$11:$BA$66,MATCH($C2158&amp;$G2158,$AO$11:$AO$66&amp;$AP$11:$AP$66,0),COUNTIF($AW$10:$BA$10,"&lt;"&amp;AD2158)+1)</f>
        <v>2.9999999999999997E-4</v>
      </c>
    </row>
    <row r="2159" spans="2:33" ht="12.75" customHeight="1" x14ac:dyDescent="0.3">
      <c r="B2159" s="81" t="str">
        <f t="shared" si="557"/>
        <v>5 7/8-12 UN</v>
      </c>
      <c r="C2159" s="71" t="s">
        <v>498</v>
      </c>
      <c r="D2159" s="71"/>
      <c r="E2159" s="79" t="s">
        <v>604</v>
      </c>
      <c r="F2159" s="82" t="s">
        <v>725</v>
      </c>
      <c r="G2159" s="58">
        <v>12</v>
      </c>
      <c r="H2159" s="71" t="s">
        <v>521</v>
      </c>
      <c r="I2159" s="71" t="s">
        <v>660</v>
      </c>
      <c r="J2159" s="71" t="s">
        <v>588</v>
      </c>
      <c r="K2159" s="71" t="s">
        <v>600</v>
      </c>
      <c r="L2159" s="85">
        <f t="shared" si="558"/>
        <v>149.17169999999999</v>
      </c>
      <c r="M2159" s="85">
        <f t="shared" si="559"/>
        <v>2.1166999999999998</v>
      </c>
      <c r="N2159" s="71">
        <v>60</v>
      </c>
      <c r="O2159" s="100">
        <f t="shared" si="560"/>
        <v>148.53919999999999</v>
      </c>
      <c r="P2159" s="85">
        <f t="shared" si="561"/>
        <v>0</v>
      </c>
      <c r="Q2159" s="58">
        <f t="shared" si="562"/>
        <v>22.9</v>
      </c>
      <c r="R2159" s="100">
        <f t="shared" si="563"/>
        <v>147.62270000000001</v>
      </c>
      <c r="S2159" s="85">
        <f t="shared" si="564"/>
        <v>0</v>
      </c>
      <c r="T2159" s="58">
        <f t="shared" si="565"/>
        <v>7.6</v>
      </c>
      <c r="U2159" s="58">
        <f t="shared" si="566"/>
        <v>5.0999999999999996</v>
      </c>
      <c r="V2159" s="58">
        <f t="array" ref="V2159">INDEX(AS$11:AS$66,MATCH(C2159&amp;G2159,AO$11:AO$66&amp;AP$11:AP$66,0),0)</f>
        <v>6</v>
      </c>
      <c r="X2159" s="120">
        <f t="shared" si="567"/>
        <v>8.3333333333333329E-2</v>
      </c>
      <c r="Y2159" s="61">
        <f t="array" ref="Y2159">INDEX($AQ$11:$AR$66,MATCH($C2159&amp;$G2159,$AO$11:$AO$66&amp;$AP$11:$AP$66,0),COUNTIF($AQ$10:$AR$10,"&lt;"&amp;Z2159)+1)</f>
        <v>2.0000000000000001E-4</v>
      </c>
      <c r="Z2159" s="123">
        <v>5.8728999999999996</v>
      </c>
      <c r="AA2159" s="61">
        <f t="array" ref="AA2159">INDEX($AT$11:$AV$66,MATCH($C2159&amp;$G2159,$AO$11:$AO$66&amp;$AP$11:$AP$66,0),COUNTIF($AT$10:$AV$10,"&lt;"&amp;Z2159)+1)</f>
        <v>8.9999999999999998E-4</v>
      </c>
      <c r="AB2159" s="111">
        <f t="shared" si="569"/>
        <v>5.8187734122634724</v>
      </c>
      <c r="AC2159" s="121">
        <f t="array" ref="AC2159">INDEX($AW$11:$BA$66,MATCH($C2159&amp;$G2159,$AO$11:$AO$66&amp;$AP$11:$AP$66,0),COUNTIF($AW$10:$BA$10,"&lt;"&amp;Z2159)+1)</f>
        <v>2.9999999999999997E-4</v>
      </c>
      <c r="AD2159" s="62">
        <v>5.8479999999999999</v>
      </c>
      <c r="AE2159" s="61">
        <f t="array" ref="AE2159">INDEX($AT$11:$AV$66,MATCH($C2159&amp;$G2159,$AO$11:$AO$66&amp;$AP$11:$AP$66,0),COUNTIF($AT$10:$AV$10,"&lt;"&amp;AD2159)+1)</f>
        <v>8.9999999999999998E-4</v>
      </c>
      <c r="AF2159" s="111">
        <f t="shared" si="570"/>
        <v>5.8119156081756485</v>
      </c>
      <c r="AG2159" s="121">
        <f t="array" ref="AG2159">INDEX($AW$11:$BA$66,MATCH($C2159&amp;$G2159,$AO$11:$AO$66&amp;$AP$11:$AP$66,0),COUNTIF($AW$10:$BA$10,"&lt;"&amp;AD2159)+1)</f>
        <v>2.9999999999999997E-4</v>
      </c>
    </row>
    <row r="2160" spans="2:33" ht="12.75" customHeight="1" x14ac:dyDescent="0.3">
      <c r="B2160" s="81" t="str">
        <f t="shared" si="557"/>
        <v>5 7/8-12 UN</v>
      </c>
      <c r="C2160" s="71" t="s">
        <v>498</v>
      </c>
      <c r="D2160" s="71"/>
      <c r="E2160" s="79" t="s">
        <v>604</v>
      </c>
      <c r="F2160" s="82" t="s">
        <v>725</v>
      </c>
      <c r="G2160" s="58">
        <v>12</v>
      </c>
      <c r="H2160" s="71" t="s">
        <v>521</v>
      </c>
      <c r="I2160" s="71" t="s">
        <v>661</v>
      </c>
      <c r="J2160" s="71" t="s">
        <v>588</v>
      </c>
      <c r="K2160" s="71" t="s">
        <v>600</v>
      </c>
      <c r="L2160" s="85">
        <f t="shared" si="558"/>
        <v>149.22499999999999</v>
      </c>
      <c r="M2160" s="85">
        <f t="shared" si="559"/>
        <v>2.1166999999999998</v>
      </c>
      <c r="N2160" s="71">
        <v>60</v>
      </c>
      <c r="O2160" s="100">
        <f t="shared" si="560"/>
        <v>148.63570000000001</v>
      </c>
      <c r="P2160" s="85">
        <f t="shared" si="561"/>
        <v>0</v>
      </c>
      <c r="Q2160" s="58">
        <f t="shared" si="562"/>
        <v>22.9</v>
      </c>
      <c r="R2160" s="100">
        <f t="shared" si="563"/>
        <v>147.7192</v>
      </c>
      <c r="S2160" s="85">
        <f t="shared" si="564"/>
        <v>0</v>
      </c>
      <c r="T2160" s="58">
        <f t="shared" si="565"/>
        <v>7.6</v>
      </c>
      <c r="U2160" s="58">
        <f t="shared" si="566"/>
        <v>5.0999999999999996</v>
      </c>
      <c r="V2160" s="58">
        <f t="array" ref="V2160">INDEX(AS$11:AS$66,MATCH(C2160&amp;G2160,AO$11:AO$66&amp;AP$11:AP$66,0),0)</f>
        <v>6</v>
      </c>
      <c r="X2160" s="120">
        <f t="shared" si="567"/>
        <v>8.3333333333333329E-2</v>
      </c>
      <c r="Y2160" s="61">
        <f t="array" ref="Y2160">INDEX($AQ$11:$AR$66,MATCH($C2160&amp;$G2160,$AO$11:$AO$66&amp;$AP$11:$AP$66,0),COUNTIF($AQ$10:$AR$10,"&lt;"&amp;Z2160)+1)</f>
        <v>2.0000000000000001E-4</v>
      </c>
      <c r="Z2160" s="61">
        <f t="shared" ref="Z2160" si="583">INDEX(AJ$11:AJ$92,MATCH(F2160,AI$11:AI$92,0))</f>
        <v>5.875</v>
      </c>
      <c r="AA2160" s="61">
        <f t="array" ref="AA2160">INDEX($AT$11:$AV$66,MATCH($C2160&amp;$G2160,$AO$11:$AO$66&amp;$AP$11:$AP$66,0),COUNTIF($AT$10:$AV$10,"&lt;"&amp;Z2160)+1)</f>
        <v>8.9999999999999998E-4</v>
      </c>
      <c r="AB2160" s="111">
        <f t="shared" si="569"/>
        <v>5.8208734122634729</v>
      </c>
      <c r="AC2160" s="121">
        <f t="array" ref="AC2160">INDEX($AW$11:$BA$66,MATCH($C2160&amp;$G2160,$AO$11:$AO$66&amp;$AP$11:$AP$66,0),COUNTIF($AW$10:$BA$10,"&lt;"&amp;Z2160)+1)</f>
        <v>2.9999999999999997E-4</v>
      </c>
      <c r="AD2160" s="62">
        <v>5.8517999999999999</v>
      </c>
      <c r="AE2160" s="61">
        <f t="array" ref="AE2160">INDEX($AT$11:$AV$66,MATCH($C2160&amp;$G2160,$AO$11:$AO$66&amp;$AP$11:$AP$66,0),COUNTIF($AT$10:$AV$10,"&lt;"&amp;AD2160)+1)</f>
        <v>8.9999999999999998E-4</v>
      </c>
      <c r="AF2160" s="111">
        <f t="shared" si="570"/>
        <v>5.8157156081756485</v>
      </c>
      <c r="AG2160" s="121">
        <f t="array" ref="AG2160">INDEX($AW$11:$BA$66,MATCH($C2160&amp;$G2160,$AO$11:$AO$66&amp;$AP$11:$AP$66,0),COUNTIF($AW$10:$BA$10,"&lt;"&amp;AD2160)+1)</f>
        <v>2.9999999999999997E-4</v>
      </c>
    </row>
    <row r="2161" spans="2:33" ht="12.75" customHeight="1" x14ac:dyDescent="0.3">
      <c r="B2161" s="81" t="str">
        <f t="shared" si="557"/>
        <v>5 7/8-16 UN</v>
      </c>
      <c r="C2161" s="71" t="s">
        <v>498</v>
      </c>
      <c r="D2161" s="71"/>
      <c r="E2161" s="79" t="s">
        <v>604</v>
      </c>
      <c r="F2161" s="82" t="s">
        <v>725</v>
      </c>
      <c r="G2161" s="58">
        <v>16</v>
      </c>
      <c r="H2161" s="71" t="s">
        <v>521</v>
      </c>
      <c r="I2161" s="71" t="s">
        <v>660</v>
      </c>
      <c r="J2161" s="71" t="s">
        <v>588</v>
      </c>
      <c r="K2161" s="71" t="s">
        <v>600</v>
      </c>
      <c r="L2161" s="85">
        <f t="shared" si="558"/>
        <v>149.17670000000001</v>
      </c>
      <c r="M2161" s="85">
        <f t="shared" si="559"/>
        <v>1.5874999999999999</v>
      </c>
      <c r="N2161" s="71">
        <v>60</v>
      </c>
      <c r="O2161" s="100">
        <f t="shared" si="560"/>
        <v>148.6764</v>
      </c>
      <c r="P2161" s="85">
        <f t="shared" si="561"/>
        <v>0</v>
      </c>
      <c r="Q2161" s="58">
        <f t="shared" si="562"/>
        <v>22.9</v>
      </c>
      <c r="R2161" s="100">
        <f t="shared" si="563"/>
        <v>147.989</v>
      </c>
      <c r="S2161" s="85">
        <f t="shared" si="564"/>
        <v>0</v>
      </c>
      <c r="T2161" s="58">
        <f t="shared" si="565"/>
        <v>7.6</v>
      </c>
      <c r="U2161" s="58">
        <f t="shared" si="566"/>
        <v>3.8</v>
      </c>
      <c r="V2161" s="58">
        <f t="array" ref="V2161">INDEX(AS$11:AS$66,MATCH(C2161&amp;G2161,AO$11:AO$66&amp;AP$11:AP$66,0),0)</f>
        <v>8</v>
      </c>
      <c r="X2161" s="120">
        <f t="shared" si="567"/>
        <v>6.25E-2</v>
      </c>
      <c r="Y2161" s="61">
        <f t="array" ref="Y2161">INDEX($AQ$11:$AR$66,MATCH($C2161&amp;$G2161,$AO$11:$AO$66&amp;$AP$11:$AP$66,0),COUNTIF($AQ$10:$AR$10,"&lt;"&amp;Z2161)+1)</f>
        <v>1.4999999999999999E-4</v>
      </c>
      <c r="Z2161" s="123">
        <v>5.8731</v>
      </c>
      <c r="AA2161" s="61">
        <f t="array" ref="AA2161">INDEX($AT$11:$AV$66,MATCH($C2161&amp;$G2161,$AO$11:$AO$66&amp;$AP$11:$AP$66,0),COUNTIF($AT$10:$AV$10,"&lt;"&amp;Z2161)+1)</f>
        <v>8.9999999999999998E-4</v>
      </c>
      <c r="AB2161" s="111">
        <f t="shared" si="569"/>
        <v>5.8325050591976044</v>
      </c>
      <c r="AC2161" s="121">
        <f t="array" ref="AC2161">INDEX($AW$11:$BA$66,MATCH($C2161&amp;$G2161,$AO$11:$AO$66&amp;$AP$11:$AP$66,0),COUNTIF($AW$10:$BA$10,"&lt;"&amp;Z2161)+1)</f>
        <v>2.9999999999999997E-4</v>
      </c>
      <c r="AD2161" s="62">
        <v>5.8533999999999997</v>
      </c>
      <c r="AE2161" s="61">
        <f t="array" ref="AE2161">INDEX($AT$11:$AV$66,MATCH($C2161&amp;$G2161,$AO$11:$AO$66&amp;$AP$11:$AP$66,0),COUNTIF($AT$10:$AV$10,"&lt;"&amp;AD2161)+1)</f>
        <v>8.9999999999999998E-4</v>
      </c>
      <c r="AF2161" s="111">
        <f t="shared" si="570"/>
        <v>5.8263367061317357</v>
      </c>
      <c r="AG2161" s="121">
        <f t="array" ref="AG2161">INDEX($AW$11:$BA$66,MATCH($C2161&amp;$G2161,$AO$11:$AO$66&amp;$AP$11:$AP$66,0),COUNTIF($AW$10:$BA$10,"&lt;"&amp;AD2161)+1)</f>
        <v>2.9999999999999997E-4</v>
      </c>
    </row>
    <row r="2162" spans="2:33" ht="12.75" customHeight="1" x14ac:dyDescent="0.3">
      <c r="B2162" s="81" t="str">
        <f t="shared" si="557"/>
        <v>5 7/8-16 UN</v>
      </c>
      <c r="C2162" s="71" t="s">
        <v>498</v>
      </c>
      <c r="D2162" s="71"/>
      <c r="E2162" s="79" t="s">
        <v>604</v>
      </c>
      <c r="F2162" s="82" t="s">
        <v>725</v>
      </c>
      <c r="G2162" s="58">
        <v>16</v>
      </c>
      <c r="H2162" s="71" t="s">
        <v>521</v>
      </c>
      <c r="I2162" s="71" t="s">
        <v>661</v>
      </c>
      <c r="J2162" s="71" t="s">
        <v>588</v>
      </c>
      <c r="K2162" s="71" t="s">
        <v>600</v>
      </c>
      <c r="L2162" s="85">
        <f t="shared" si="558"/>
        <v>149.22499999999999</v>
      </c>
      <c r="M2162" s="85">
        <f t="shared" si="559"/>
        <v>1.5874999999999999</v>
      </c>
      <c r="N2162" s="71">
        <v>60</v>
      </c>
      <c r="O2162" s="100">
        <f t="shared" si="560"/>
        <v>148.7627</v>
      </c>
      <c r="P2162" s="85">
        <f t="shared" si="561"/>
        <v>0</v>
      </c>
      <c r="Q2162" s="58">
        <f t="shared" si="562"/>
        <v>22.9</v>
      </c>
      <c r="R2162" s="100">
        <f t="shared" si="563"/>
        <v>148.0753</v>
      </c>
      <c r="S2162" s="85">
        <f t="shared" si="564"/>
        <v>0</v>
      </c>
      <c r="T2162" s="58">
        <f t="shared" si="565"/>
        <v>7.6</v>
      </c>
      <c r="U2162" s="58">
        <f t="shared" si="566"/>
        <v>3.8</v>
      </c>
      <c r="V2162" s="58">
        <f t="array" ref="V2162">INDEX(AS$11:AS$66,MATCH(C2162&amp;G2162,AO$11:AO$66&amp;AP$11:AP$66,0),0)</f>
        <v>8</v>
      </c>
      <c r="X2162" s="120">
        <f t="shared" si="567"/>
        <v>6.25E-2</v>
      </c>
      <c r="Y2162" s="61">
        <f t="array" ref="Y2162">INDEX($AQ$11:$AR$66,MATCH($C2162&amp;$G2162,$AO$11:$AO$66&amp;$AP$11:$AP$66,0),COUNTIF($AQ$10:$AR$10,"&lt;"&amp;Z2162)+1)</f>
        <v>1.4999999999999999E-4</v>
      </c>
      <c r="Z2162" s="61">
        <f t="shared" ref="Z2162" si="584">INDEX(AJ$11:AJ$92,MATCH(F2162,AI$11:AI$92,0))</f>
        <v>5.875</v>
      </c>
      <c r="AA2162" s="61">
        <f t="array" ref="AA2162">INDEX($AT$11:$AV$66,MATCH($C2162&amp;$G2162,$AO$11:$AO$66&amp;$AP$11:$AP$66,0),COUNTIF($AT$10:$AV$10,"&lt;"&amp;Z2162)+1)</f>
        <v>8.9999999999999998E-4</v>
      </c>
      <c r="AB2162" s="111">
        <f t="shared" si="569"/>
        <v>5.8344050591976044</v>
      </c>
      <c r="AC2162" s="121">
        <f t="array" ref="AC2162">INDEX($AW$11:$BA$66,MATCH($C2162&amp;$G2162,$AO$11:$AO$66&amp;$AP$11:$AP$66,0),COUNTIF($AW$10:$BA$10,"&lt;"&amp;Z2162)+1)</f>
        <v>2.9999999999999997E-4</v>
      </c>
      <c r="AD2162" s="62">
        <v>5.8567999999999998</v>
      </c>
      <c r="AE2162" s="61">
        <f t="array" ref="AE2162">INDEX($AT$11:$AV$66,MATCH($C2162&amp;$G2162,$AO$11:$AO$66&amp;$AP$11:$AP$66,0),COUNTIF($AT$10:$AV$10,"&lt;"&amp;AD2162)+1)</f>
        <v>8.9999999999999998E-4</v>
      </c>
      <c r="AF2162" s="111">
        <f t="shared" si="570"/>
        <v>5.8297367061317358</v>
      </c>
      <c r="AG2162" s="121">
        <f t="array" ref="AG2162">INDEX($AW$11:$BA$66,MATCH($C2162&amp;$G2162,$AO$11:$AO$66&amp;$AP$11:$AP$66,0),COUNTIF($AW$10:$BA$10,"&lt;"&amp;AD2162)+1)</f>
        <v>2.9999999999999997E-4</v>
      </c>
    </row>
    <row r="2163" spans="2:33" ht="12.75" customHeight="1" x14ac:dyDescent="0.3">
      <c r="B2163" s="81" t="str">
        <f t="shared" si="557"/>
        <v>6-4 UN</v>
      </c>
      <c r="C2163" s="71" t="s">
        <v>498</v>
      </c>
      <c r="D2163" s="71"/>
      <c r="E2163" s="79" t="s">
        <v>604</v>
      </c>
      <c r="F2163" s="82" t="s">
        <v>726</v>
      </c>
      <c r="G2163" s="58">
        <v>4</v>
      </c>
      <c r="H2163" s="71" t="s">
        <v>521</v>
      </c>
      <c r="I2163" s="71" t="s">
        <v>660</v>
      </c>
      <c r="J2163" s="71" t="s">
        <v>588</v>
      </c>
      <c r="K2163" s="71" t="s">
        <v>600</v>
      </c>
      <c r="L2163" s="85">
        <f t="shared" si="558"/>
        <v>152.30600000000001</v>
      </c>
      <c r="M2163" s="85">
        <f t="shared" si="559"/>
        <v>6.35</v>
      </c>
      <c r="N2163" s="71">
        <v>60</v>
      </c>
      <c r="O2163" s="100">
        <f t="shared" si="560"/>
        <v>150.61689999999999</v>
      </c>
      <c r="P2163" s="85">
        <f t="shared" si="561"/>
        <v>0</v>
      </c>
      <c r="Q2163" s="58">
        <f t="shared" si="562"/>
        <v>38.1</v>
      </c>
      <c r="R2163" s="100">
        <f t="shared" si="563"/>
        <v>147.8673</v>
      </c>
      <c r="S2163" s="85">
        <f t="shared" si="564"/>
        <v>0</v>
      </c>
      <c r="T2163" s="58">
        <f t="shared" si="565"/>
        <v>7.6</v>
      </c>
      <c r="U2163" s="58">
        <f t="shared" si="566"/>
        <v>7.6</v>
      </c>
      <c r="V2163" s="58">
        <f t="array" ref="V2163">INDEX(AS$11:AS$66,MATCH(C2163&amp;G2163,AO$11:AO$66&amp;AP$11:AP$66,0),0)</f>
        <v>4</v>
      </c>
      <c r="X2163" s="120">
        <f t="shared" si="567"/>
        <v>0.25</v>
      </c>
      <c r="Y2163" s="61">
        <f t="array" ref="Y2163">INDEX($AQ$11:$AR$66,MATCH($C2163&amp;$G2163,$AO$11:$AO$66&amp;$AP$11:$AP$66,0),COUNTIF($AQ$10:$AR$10,"&lt;"&amp;Z2163)+1)</f>
        <v>2.9999999999999997E-4</v>
      </c>
      <c r="Z2163" s="123">
        <v>5.9962999999999997</v>
      </c>
      <c r="AA2163" s="61">
        <f t="array" ref="AA2163">INDEX($AT$11:$AV$66,MATCH($C2163&amp;$G2163,$AO$11:$AO$66&amp;$AP$11:$AP$66,0),COUNTIF($AT$10:$AV$10,"&lt;"&amp;Z2163)+1)</f>
        <v>1.5E-3</v>
      </c>
      <c r="AB2163" s="111">
        <f t="shared" si="569"/>
        <v>5.8339202367904175</v>
      </c>
      <c r="AC2163" s="121">
        <f t="array" ref="AC2163">INDEX($AW$11:$BA$66,MATCH($C2163&amp;$G2163,$AO$11:$AO$66&amp;$AP$11:$AP$66,0),COUNTIF($AW$10:$BA$10,"&lt;"&amp;Z2163)+1)</f>
        <v>2.9999999999999997E-4</v>
      </c>
      <c r="AD2163" s="62">
        <v>5.9298000000000002</v>
      </c>
      <c r="AE2163" s="61">
        <f t="array" ref="AE2163">INDEX($AT$11:$AV$66,MATCH($C2163&amp;$G2163,$AO$11:$AO$66&amp;$AP$11:$AP$66,0),COUNTIF($AT$10:$AV$10,"&lt;"&amp;AD2163)+1)</f>
        <v>1.5E-3</v>
      </c>
      <c r="AF2163" s="111">
        <f t="shared" si="570"/>
        <v>5.8215468245269451</v>
      </c>
      <c r="AG2163" s="121">
        <f t="array" ref="AG2163">INDEX($AW$11:$BA$66,MATCH($C2163&amp;$G2163,$AO$11:$AO$66&amp;$AP$11:$AP$66,0),COUNTIF($AW$10:$BA$10,"&lt;"&amp;AD2163)+1)</f>
        <v>2.9999999999999997E-4</v>
      </c>
    </row>
    <row r="2164" spans="2:33" ht="12.75" customHeight="1" x14ac:dyDescent="0.3">
      <c r="B2164" s="81" t="str">
        <f t="shared" si="557"/>
        <v>6-4 UN</v>
      </c>
      <c r="C2164" s="71" t="s">
        <v>498</v>
      </c>
      <c r="D2164" s="71"/>
      <c r="E2164" s="79" t="s">
        <v>604</v>
      </c>
      <c r="F2164" s="82" t="s">
        <v>726</v>
      </c>
      <c r="G2164" s="58">
        <v>4</v>
      </c>
      <c r="H2164" s="71" t="s">
        <v>521</v>
      </c>
      <c r="I2164" s="71" t="s">
        <v>661</v>
      </c>
      <c r="J2164" s="71" t="s">
        <v>588</v>
      </c>
      <c r="K2164" s="71" t="s">
        <v>600</v>
      </c>
      <c r="L2164" s="85">
        <f t="shared" si="558"/>
        <v>152.4</v>
      </c>
      <c r="M2164" s="85">
        <f t="shared" si="559"/>
        <v>6.35</v>
      </c>
      <c r="N2164" s="71">
        <v>60</v>
      </c>
      <c r="O2164" s="100">
        <f t="shared" si="560"/>
        <v>150.78960000000001</v>
      </c>
      <c r="P2164" s="85">
        <f t="shared" si="561"/>
        <v>0</v>
      </c>
      <c r="Q2164" s="58">
        <f t="shared" si="562"/>
        <v>38.1</v>
      </c>
      <c r="R2164" s="100">
        <f t="shared" si="563"/>
        <v>148.04</v>
      </c>
      <c r="S2164" s="85">
        <f t="shared" si="564"/>
        <v>0</v>
      </c>
      <c r="T2164" s="58">
        <f t="shared" si="565"/>
        <v>7.6</v>
      </c>
      <c r="U2164" s="58">
        <f t="shared" si="566"/>
        <v>7.6</v>
      </c>
      <c r="V2164" s="58">
        <f t="array" ref="V2164">INDEX(AS$11:AS$66,MATCH(C2164&amp;G2164,AO$11:AO$66&amp;AP$11:AP$66,0),0)</f>
        <v>4</v>
      </c>
      <c r="X2164" s="120">
        <f t="shared" si="567"/>
        <v>0.25</v>
      </c>
      <c r="Y2164" s="61">
        <f t="array" ref="Y2164">INDEX($AQ$11:$AR$66,MATCH($C2164&amp;$G2164,$AO$11:$AO$66&amp;$AP$11:$AP$66,0),COUNTIF($AQ$10:$AR$10,"&lt;"&amp;Z2164)+1)</f>
        <v>2.9999999999999997E-4</v>
      </c>
      <c r="Z2164" s="61">
        <f t="shared" ref="Z2164" si="585">INDEX(AJ$11:AJ$92,MATCH(F2164,AI$11:AI$92,0))</f>
        <v>6</v>
      </c>
      <c r="AA2164" s="61">
        <f t="array" ref="AA2164">INDEX($AT$11:$AV$66,MATCH($C2164&amp;$G2164,$AO$11:$AO$66&amp;$AP$11:$AP$66,0),COUNTIF($AT$10:$AV$10,"&lt;"&amp;Z2164)+1)</f>
        <v>1.5E-3</v>
      </c>
      <c r="AB2164" s="111">
        <f t="shared" si="569"/>
        <v>5.8376202367904177</v>
      </c>
      <c r="AC2164" s="121">
        <f t="array" ref="AC2164">INDEX($AW$11:$BA$66,MATCH($C2164&amp;$G2164,$AO$11:$AO$66&amp;$AP$11:$AP$66,0),COUNTIF($AW$10:$BA$10,"&lt;"&amp;Z2164)+1)</f>
        <v>2.9999999999999997E-4</v>
      </c>
      <c r="AD2164" s="62">
        <v>5.9366000000000003</v>
      </c>
      <c r="AE2164" s="61">
        <f t="array" ref="AE2164">INDEX($AT$11:$AV$66,MATCH($C2164&amp;$G2164,$AO$11:$AO$66&amp;$AP$11:$AP$66,0),COUNTIF($AT$10:$AV$10,"&lt;"&amp;AD2164)+1)</f>
        <v>1.5E-3</v>
      </c>
      <c r="AF2164" s="111">
        <f t="shared" si="570"/>
        <v>5.8283468245269452</v>
      </c>
      <c r="AG2164" s="121">
        <f t="array" ref="AG2164">INDEX($AW$11:$BA$66,MATCH($C2164&amp;$G2164,$AO$11:$AO$66&amp;$AP$11:$AP$66,0),COUNTIF($AW$10:$BA$10,"&lt;"&amp;AD2164)+1)</f>
        <v>2.9999999999999997E-4</v>
      </c>
    </row>
    <row r="2165" spans="2:33" ht="12.75" customHeight="1" x14ac:dyDescent="0.3">
      <c r="B2165" s="81" t="str">
        <f t="shared" si="557"/>
        <v>6-6 UN</v>
      </c>
      <c r="C2165" s="71" t="s">
        <v>498</v>
      </c>
      <c r="D2165" s="71"/>
      <c r="E2165" s="79" t="s">
        <v>604</v>
      </c>
      <c r="F2165" s="82" t="s">
        <v>726</v>
      </c>
      <c r="G2165" s="58">
        <v>6</v>
      </c>
      <c r="H2165" s="71" t="s">
        <v>521</v>
      </c>
      <c r="I2165" s="71" t="s">
        <v>660</v>
      </c>
      <c r="J2165" s="71" t="s">
        <v>588</v>
      </c>
      <c r="K2165" s="71" t="s">
        <v>600</v>
      </c>
      <c r="L2165" s="85">
        <f t="shared" si="558"/>
        <v>152.31620000000001</v>
      </c>
      <c r="M2165" s="85">
        <f t="shared" si="559"/>
        <v>4.2332999999999998</v>
      </c>
      <c r="N2165" s="71">
        <v>60</v>
      </c>
      <c r="O2165" s="100">
        <f t="shared" si="560"/>
        <v>151.1224</v>
      </c>
      <c r="P2165" s="85">
        <f t="shared" si="561"/>
        <v>0</v>
      </c>
      <c r="Q2165" s="58">
        <f t="shared" si="562"/>
        <v>33</v>
      </c>
      <c r="R2165" s="100">
        <f t="shared" si="563"/>
        <v>149.2893</v>
      </c>
      <c r="S2165" s="85">
        <f t="shared" si="564"/>
        <v>0</v>
      </c>
      <c r="T2165" s="58">
        <f t="shared" si="565"/>
        <v>7.6</v>
      </c>
      <c r="U2165" s="58">
        <f t="shared" si="566"/>
        <v>7.6</v>
      </c>
      <c r="V2165" s="58">
        <f t="array" ref="V2165">INDEX(AS$11:AS$66,MATCH(C2165&amp;G2165,AO$11:AO$66&amp;AP$11:AP$66,0),0)</f>
        <v>5</v>
      </c>
      <c r="X2165" s="120">
        <f t="shared" si="567"/>
        <v>0.16666666666666666</v>
      </c>
      <c r="Y2165" s="61">
        <f t="array" ref="Y2165">INDEX($AQ$11:$AR$66,MATCH($C2165&amp;$G2165,$AO$11:$AO$66&amp;$AP$11:$AP$66,0),COUNTIF($AQ$10:$AR$10,"&lt;"&amp;Z2165)+1)</f>
        <v>2.9999999999999997E-4</v>
      </c>
      <c r="Z2165" s="123">
        <v>5.9966999999999997</v>
      </c>
      <c r="AA2165" s="61">
        <f t="array" ref="AA2165">INDEX($AT$11:$AV$66,MATCH($C2165&amp;$G2165,$AO$11:$AO$66&amp;$AP$11:$AP$66,0),COUNTIF($AT$10:$AV$10,"&lt;"&amp;Z2165)+1)</f>
        <v>1.2999999999999999E-3</v>
      </c>
      <c r="AB2165" s="111">
        <f t="shared" si="569"/>
        <v>5.8884468245269446</v>
      </c>
      <c r="AC2165" s="121">
        <f t="array" ref="AC2165">INDEX($AW$11:$BA$66,MATCH($C2165&amp;$G2165,$AO$11:$AO$66&amp;$AP$11:$AP$66,0),COUNTIF($AW$10:$BA$10,"&lt;"&amp;Z2165)+1)</f>
        <v>2.9999999999999997E-4</v>
      </c>
      <c r="AD2165" s="62">
        <v>5.9497</v>
      </c>
      <c r="AE2165" s="61">
        <f t="array" ref="AE2165">INDEX($AT$11:$AV$66,MATCH($C2165&amp;$G2165,$AO$11:$AO$66&amp;$AP$11:$AP$66,0),COUNTIF($AT$10:$AV$10,"&lt;"&amp;AD2165)+1)</f>
        <v>1.2999999999999999E-3</v>
      </c>
      <c r="AF2165" s="111">
        <f t="shared" si="570"/>
        <v>5.8775312163512972</v>
      </c>
      <c r="AG2165" s="121">
        <f t="array" ref="AG2165">INDEX($AW$11:$BA$66,MATCH($C2165&amp;$G2165,$AO$11:$AO$66&amp;$AP$11:$AP$66,0),COUNTIF($AW$10:$BA$10,"&lt;"&amp;AD2165)+1)</f>
        <v>2.9999999999999997E-4</v>
      </c>
    </row>
    <row r="2166" spans="2:33" ht="12.75" customHeight="1" x14ac:dyDescent="0.3">
      <c r="B2166" s="81" t="str">
        <f t="shared" si="557"/>
        <v>6-6 UN</v>
      </c>
      <c r="C2166" s="71" t="s">
        <v>498</v>
      </c>
      <c r="D2166" s="71"/>
      <c r="E2166" s="79" t="s">
        <v>604</v>
      </c>
      <c r="F2166" s="82" t="s">
        <v>726</v>
      </c>
      <c r="G2166" s="58">
        <v>6</v>
      </c>
      <c r="H2166" s="71" t="s">
        <v>521</v>
      </c>
      <c r="I2166" s="71" t="s">
        <v>661</v>
      </c>
      <c r="J2166" s="71" t="s">
        <v>588</v>
      </c>
      <c r="K2166" s="71" t="s">
        <v>600</v>
      </c>
      <c r="L2166" s="85">
        <f t="shared" si="558"/>
        <v>152.4</v>
      </c>
      <c r="M2166" s="85">
        <f t="shared" si="559"/>
        <v>4.2332999999999998</v>
      </c>
      <c r="N2166" s="71">
        <v>60</v>
      </c>
      <c r="O2166" s="100">
        <f t="shared" si="560"/>
        <v>151.2748</v>
      </c>
      <c r="P2166" s="85">
        <f t="shared" si="561"/>
        <v>0</v>
      </c>
      <c r="Q2166" s="58">
        <f t="shared" si="562"/>
        <v>33</v>
      </c>
      <c r="R2166" s="100">
        <f t="shared" si="563"/>
        <v>149.4417</v>
      </c>
      <c r="S2166" s="85">
        <f t="shared" si="564"/>
        <v>0</v>
      </c>
      <c r="T2166" s="58">
        <f t="shared" si="565"/>
        <v>7.6</v>
      </c>
      <c r="U2166" s="58">
        <f t="shared" si="566"/>
        <v>7.6</v>
      </c>
      <c r="V2166" s="58">
        <f t="array" ref="V2166">INDEX(AS$11:AS$66,MATCH(C2166&amp;G2166,AO$11:AO$66&amp;AP$11:AP$66,0),0)</f>
        <v>5</v>
      </c>
      <c r="X2166" s="120">
        <f t="shared" si="567"/>
        <v>0.16666666666666666</v>
      </c>
      <c r="Y2166" s="61">
        <f t="array" ref="Y2166">INDEX($AQ$11:$AR$66,MATCH($C2166&amp;$G2166,$AO$11:$AO$66&amp;$AP$11:$AP$66,0),COUNTIF($AQ$10:$AR$10,"&lt;"&amp;Z2166)+1)</f>
        <v>2.9999999999999997E-4</v>
      </c>
      <c r="Z2166" s="61">
        <f t="shared" ref="Z2166" si="586">INDEX(AJ$11:AJ$92,MATCH(F2166,AI$11:AI$92,0))</f>
        <v>6</v>
      </c>
      <c r="AA2166" s="61">
        <f t="array" ref="AA2166">INDEX($AT$11:$AV$66,MATCH($C2166&amp;$G2166,$AO$11:$AO$66&amp;$AP$11:$AP$66,0),COUNTIF($AT$10:$AV$10,"&lt;"&amp;Z2166)+1)</f>
        <v>1.2999999999999999E-3</v>
      </c>
      <c r="AB2166" s="111">
        <f t="shared" si="569"/>
        <v>5.8917468245269449</v>
      </c>
      <c r="AC2166" s="121">
        <f t="array" ref="AC2166">INDEX($AW$11:$BA$66,MATCH($C2166&amp;$G2166,$AO$11:$AO$66&amp;$AP$11:$AP$66,0),COUNTIF($AW$10:$BA$10,"&lt;"&amp;Z2166)+1)</f>
        <v>2.9999999999999997E-4</v>
      </c>
      <c r="AD2166" s="62">
        <v>5.9557000000000002</v>
      </c>
      <c r="AE2166" s="61">
        <f t="array" ref="AE2166">INDEX($AT$11:$AV$66,MATCH($C2166&amp;$G2166,$AO$11:$AO$66&amp;$AP$11:$AP$66,0),COUNTIF($AT$10:$AV$10,"&lt;"&amp;AD2166)+1)</f>
        <v>1.2999999999999999E-3</v>
      </c>
      <c r="AF2166" s="111">
        <f t="shared" si="570"/>
        <v>5.8835312163512974</v>
      </c>
      <c r="AG2166" s="121">
        <f t="array" ref="AG2166">INDEX($AW$11:$BA$66,MATCH($C2166&amp;$G2166,$AO$11:$AO$66&amp;$AP$11:$AP$66,0),COUNTIF($AW$10:$BA$10,"&lt;"&amp;AD2166)+1)</f>
        <v>2.9999999999999997E-4</v>
      </c>
    </row>
    <row r="2167" spans="2:33" ht="12.75" customHeight="1" x14ac:dyDescent="0.3">
      <c r="B2167" s="81" t="str">
        <f t="shared" si="557"/>
        <v>6-12 UN</v>
      </c>
      <c r="C2167" s="71" t="s">
        <v>498</v>
      </c>
      <c r="D2167" s="71"/>
      <c r="E2167" s="79" t="s">
        <v>604</v>
      </c>
      <c r="F2167" s="82" t="s">
        <v>726</v>
      </c>
      <c r="G2167" s="58">
        <v>12</v>
      </c>
      <c r="H2167" s="71" t="s">
        <v>521</v>
      </c>
      <c r="I2167" s="71" t="s">
        <v>660</v>
      </c>
      <c r="J2167" s="71" t="s">
        <v>588</v>
      </c>
      <c r="K2167" s="71" t="s">
        <v>600</v>
      </c>
      <c r="L2167" s="85">
        <f t="shared" si="558"/>
        <v>152.3467</v>
      </c>
      <c r="M2167" s="85">
        <f t="shared" si="559"/>
        <v>2.1166999999999998</v>
      </c>
      <c r="N2167" s="71">
        <v>60</v>
      </c>
      <c r="O2167" s="100">
        <f t="shared" si="560"/>
        <v>151.71420000000001</v>
      </c>
      <c r="P2167" s="85">
        <f t="shared" si="561"/>
        <v>0</v>
      </c>
      <c r="Q2167" s="58">
        <f t="shared" si="562"/>
        <v>22.9</v>
      </c>
      <c r="R2167" s="100">
        <f t="shared" si="563"/>
        <v>150.79769999999999</v>
      </c>
      <c r="S2167" s="85">
        <f t="shared" si="564"/>
        <v>0</v>
      </c>
      <c r="T2167" s="58">
        <f t="shared" si="565"/>
        <v>7.6</v>
      </c>
      <c r="U2167" s="58">
        <f t="shared" si="566"/>
        <v>5.0999999999999996</v>
      </c>
      <c r="V2167" s="58">
        <f t="array" ref="V2167">INDEX(AS$11:AS$66,MATCH(C2167&amp;G2167,AO$11:AO$66&amp;AP$11:AP$66,0),0)</f>
        <v>6</v>
      </c>
      <c r="X2167" s="120">
        <f t="shared" si="567"/>
        <v>8.3333333333333329E-2</v>
      </c>
      <c r="Y2167" s="61">
        <f t="array" ref="Y2167">INDEX($AQ$11:$AR$66,MATCH($C2167&amp;$G2167,$AO$11:$AO$66&amp;$AP$11:$AP$66,0),COUNTIF($AQ$10:$AR$10,"&lt;"&amp;Z2167)+1)</f>
        <v>2.0000000000000001E-4</v>
      </c>
      <c r="Z2167" s="123">
        <v>5.9978999999999996</v>
      </c>
      <c r="AA2167" s="61">
        <f t="array" ref="AA2167">INDEX($AT$11:$AV$66,MATCH($C2167&amp;$G2167,$AO$11:$AO$66&amp;$AP$11:$AP$66,0),COUNTIF($AT$10:$AV$10,"&lt;"&amp;Z2167)+1)</f>
        <v>8.9999999999999998E-4</v>
      </c>
      <c r="AB2167" s="111">
        <f t="shared" si="569"/>
        <v>5.9437734122634724</v>
      </c>
      <c r="AC2167" s="121">
        <f t="array" ref="AC2167">INDEX($AW$11:$BA$66,MATCH($C2167&amp;$G2167,$AO$11:$AO$66&amp;$AP$11:$AP$66,0),COUNTIF($AW$10:$BA$10,"&lt;"&amp;Z2167)+1)</f>
        <v>2.9999999999999997E-4</v>
      </c>
      <c r="AD2167" s="62">
        <v>5.9729999999999999</v>
      </c>
      <c r="AE2167" s="61">
        <f t="array" ref="AE2167">INDEX($AT$11:$AV$66,MATCH($C2167&amp;$G2167,$AO$11:$AO$66&amp;$AP$11:$AP$66,0),COUNTIF($AT$10:$AV$10,"&lt;"&amp;AD2167)+1)</f>
        <v>8.9999999999999998E-4</v>
      </c>
      <c r="AF2167" s="111">
        <f t="shared" si="570"/>
        <v>5.9369156081756485</v>
      </c>
      <c r="AG2167" s="121">
        <f t="array" ref="AG2167">INDEX($AW$11:$BA$66,MATCH($C2167&amp;$G2167,$AO$11:$AO$66&amp;$AP$11:$AP$66,0),COUNTIF($AW$10:$BA$10,"&lt;"&amp;AD2167)+1)</f>
        <v>2.9999999999999997E-4</v>
      </c>
    </row>
    <row r="2168" spans="2:33" ht="12.75" customHeight="1" x14ac:dyDescent="0.3">
      <c r="B2168" s="81" t="str">
        <f t="shared" si="557"/>
        <v>6-12 UN</v>
      </c>
      <c r="C2168" s="71" t="s">
        <v>498</v>
      </c>
      <c r="D2168" s="71"/>
      <c r="E2168" s="79" t="s">
        <v>604</v>
      </c>
      <c r="F2168" s="82" t="s">
        <v>726</v>
      </c>
      <c r="G2168" s="58">
        <v>12</v>
      </c>
      <c r="H2168" s="71" t="s">
        <v>521</v>
      </c>
      <c r="I2168" s="71" t="s">
        <v>661</v>
      </c>
      <c r="J2168" s="71" t="s">
        <v>588</v>
      </c>
      <c r="K2168" s="71" t="s">
        <v>600</v>
      </c>
      <c r="L2168" s="85">
        <f t="shared" si="558"/>
        <v>152.4</v>
      </c>
      <c r="M2168" s="85">
        <f t="shared" si="559"/>
        <v>2.1166999999999998</v>
      </c>
      <c r="N2168" s="71">
        <v>60</v>
      </c>
      <c r="O2168" s="100">
        <f t="shared" si="560"/>
        <v>151.8107</v>
      </c>
      <c r="P2168" s="85">
        <f t="shared" si="561"/>
        <v>0</v>
      </c>
      <c r="Q2168" s="58">
        <f t="shared" si="562"/>
        <v>22.9</v>
      </c>
      <c r="R2168" s="100">
        <f t="shared" si="563"/>
        <v>150.89420000000001</v>
      </c>
      <c r="S2168" s="85">
        <f t="shared" si="564"/>
        <v>0</v>
      </c>
      <c r="T2168" s="58">
        <f t="shared" si="565"/>
        <v>7.6</v>
      </c>
      <c r="U2168" s="58">
        <f t="shared" si="566"/>
        <v>5.0999999999999996</v>
      </c>
      <c r="V2168" s="58">
        <f t="array" ref="V2168">INDEX(AS$11:AS$66,MATCH(C2168&amp;G2168,AO$11:AO$66&amp;AP$11:AP$66,0),0)</f>
        <v>6</v>
      </c>
      <c r="X2168" s="120">
        <f t="shared" si="567"/>
        <v>8.3333333333333329E-2</v>
      </c>
      <c r="Y2168" s="61">
        <f t="array" ref="Y2168">INDEX($AQ$11:$AR$66,MATCH($C2168&amp;$G2168,$AO$11:$AO$66&amp;$AP$11:$AP$66,0),COUNTIF($AQ$10:$AR$10,"&lt;"&amp;Z2168)+1)</f>
        <v>2.0000000000000001E-4</v>
      </c>
      <c r="Z2168" s="61">
        <f t="shared" ref="Z2168" si="587">INDEX(AJ$11:AJ$92,MATCH(F2168,AI$11:AI$92,0))</f>
        <v>6</v>
      </c>
      <c r="AA2168" s="61">
        <f t="array" ref="AA2168">INDEX($AT$11:$AV$66,MATCH($C2168&amp;$G2168,$AO$11:$AO$66&amp;$AP$11:$AP$66,0),COUNTIF($AT$10:$AV$10,"&lt;"&amp;Z2168)+1)</f>
        <v>8.9999999999999998E-4</v>
      </c>
      <c r="AB2168" s="111">
        <f t="shared" si="569"/>
        <v>5.9458734122634729</v>
      </c>
      <c r="AC2168" s="121">
        <f t="array" ref="AC2168">INDEX($AW$11:$BA$66,MATCH($C2168&amp;$G2168,$AO$11:$AO$66&amp;$AP$11:$AP$66,0),COUNTIF($AW$10:$BA$10,"&lt;"&amp;Z2168)+1)</f>
        <v>2.9999999999999997E-4</v>
      </c>
      <c r="AD2168" s="62">
        <v>5.9767999999999999</v>
      </c>
      <c r="AE2168" s="61">
        <f t="array" ref="AE2168">INDEX($AT$11:$AV$66,MATCH($C2168&amp;$G2168,$AO$11:$AO$66&amp;$AP$11:$AP$66,0),COUNTIF($AT$10:$AV$10,"&lt;"&amp;AD2168)+1)</f>
        <v>8.9999999999999998E-4</v>
      </c>
      <c r="AF2168" s="111">
        <f t="shared" si="570"/>
        <v>5.9407156081756485</v>
      </c>
      <c r="AG2168" s="121">
        <f t="array" ref="AG2168">INDEX($AW$11:$BA$66,MATCH($C2168&amp;$G2168,$AO$11:$AO$66&amp;$AP$11:$AP$66,0),COUNTIF($AW$10:$BA$10,"&lt;"&amp;AD2168)+1)</f>
        <v>2.9999999999999997E-4</v>
      </c>
    </row>
    <row r="2169" spans="2:33" ht="12.75" customHeight="1" x14ac:dyDescent="0.3">
      <c r="B2169" s="81" t="str">
        <f t="shared" si="557"/>
        <v>6-16 UN</v>
      </c>
      <c r="C2169" s="71" t="s">
        <v>498</v>
      </c>
      <c r="D2169" s="71"/>
      <c r="E2169" s="79" t="s">
        <v>604</v>
      </c>
      <c r="F2169" s="82" t="s">
        <v>726</v>
      </c>
      <c r="G2169" s="58">
        <v>16</v>
      </c>
      <c r="H2169" s="71" t="s">
        <v>521</v>
      </c>
      <c r="I2169" s="71" t="s">
        <v>660</v>
      </c>
      <c r="J2169" s="71" t="s">
        <v>588</v>
      </c>
      <c r="K2169" s="71" t="s">
        <v>600</v>
      </c>
      <c r="L2169" s="85">
        <f t="shared" si="558"/>
        <v>152.35169999999999</v>
      </c>
      <c r="M2169" s="85">
        <f t="shared" si="559"/>
        <v>1.5874999999999999</v>
      </c>
      <c r="N2169" s="71">
        <v>60</v>
      </c>
      <c r="O2169" s="100">
        <f t="shared" si="560"/>
        <v>151.85140000000001</v>
      </c>
      <c r="P2169" s="85">
        <f t="shared" si="561"/>
        <v>0</v>
      </c>
      <c r="Q2169" s="58">
        <f t="shared" si="562"/>
        <v>22.9</v>
      </c>
      <c r="R2169" s="100">
        <f t="shared" si="563"/>
        <v>151.16399999999999</v>
      </c>
      <c r="S2169" s="85">
        <f t="shared" si="564"/>
        <v>0</v>
      </c>
      <c r="T2169" s="58">
        <f t="shared" si="565"/>
        <v>7.6</v>
      </c>
      <c r="U2169" s="58">
        <f t="shared" si="566"/>
        <v>3.8</v>
      </c>
      <c r="V2169" s="58">
        <f t="array" ref="V2169">INDEX(AS$11:AS$66,MATCH(C2169&amp;G2169,AO$11:AO$66&amp;AP$11:AP$66,0),0)</f>
        <v>8</v>
      </c>
      <c r="X2169" s="120">
        <f t="shared" si="567"/>
        <v>6.25E-2</v>
      </c>
      <c r="Y2169" s="61">
        <f t="array" ref="Y2169">INDEX($AQ$11:$AR$66,MATCH($C2169&amp;$G2169,$AO$11:$AO$66&amp;$AP$11:$AP$66,0),COUNTIF($AQ$10:$AR$10,"&lt;"&amp;Z2169)+1)</f>
        <v>1.4999999999999999E-4</v>
      </c>
      <c r="Z2169" s="123">
        <v>5.9981</v>
      </c>
      <c r="AA2169" s="61">
        <f t="array" ref="AA2169">INDEX($AT$11:$AV$66,MATCH($C2169&amp;$G2169,$AO$11:$AO$66&amp;$AP$11:$AP$66,0),COUNTIF($AT$10:$AV$10,"&lt;"&amp;Z2169)+1)</f>
        <v>8.9999999999999998E-4</v>
      </c>
      <c r="AB2169" s="111">
        <f t="shared" si="569"/>
        <v>5.9575050591976044</v>
      </c>
      <c r="AC2169" s="121">
        <f t="array" ref="AC2169">INDEX($AW$11:$BA$66,MATCH($C2169&amp;$G2169,$AO$11:$AO$66&amp;$AP$11:$AP$66,0),COUNTIF($AW$10:$BA$10,"&lt;"&amp;Z2169)+1)</f>
        <v>2.9999999999999997E-4</v>
      </c>
      <c r="AD2169" s="62">
        <v>5.9783999999999997</v>
      </c>
      <c r="AE2169" s="61">
        <f t="array" ref="AE2169">INDEX($AT$11:$AV$66,MATCH($C2169&amp;$G2169,$AO$11:$AO$66&amp;$AP$11:$AP$66,0),COUNTIF($AT$10:$AV$10,"&lt;"&amp;AD2169)+1)</f>
        <v>8.9999999999999998E-4</v>
      </c>
      <c r="AF2169" s="111">
        <f t="shared" si="570"/>
        <v>5.9513367061317357</v>
      </c>
      <c r="AG2169" s="121">
        <f t="array" ref="AG2169">INDEX($AW$11:$BA$66,MATCH($C2169&amp;$G2169,$AO$11:$AO$66&amp;$AP$11:$AP$66,0),COUNTIF($AW$10:$BA$10,"&lt;"&amp;AD2169)+1)</f>
        <v>2.9999999999999997E-4</v>
      </c>
    </row>
    <row r="2170" spans="2:33" ht="12.75" customHeight="1" x14ac:dyDescent="0.3">
      <c r="B2170" s="81" t="str">
        <f t="shared" si="557"/>
        <v>6-16 UN</v>
      </c>
      <c r="C2170" s="71" t="s">
        <v>498</v>
      </c>
      <c r="D2170" s="71"/>
      <c r="E2170" s="79" t="s">
        <v>604</v>
      </c>
      <c r="F2170" s="82" t="s">
        <v>726</v>
      </c>
      <c r="G2170" s="58">
        <v>16</v>
      </c>
      <c r="H2170" s="71" t="s">
        <v>521</v>
      </c>
      <c r="I2170" s="71" t="s">
        <v>661</v>
      </c>
      <c r="J2170" s="71" t="s">
        <v>588</v>
      </c>
      <c r="K2170" s="71" t="s">
        <v>600</v>
      </c>
      <c r="L2170" s="85">
        <f t="shared" si="558"/>
        <v>152.4</v>
      </c>
      <c r="M2170" s="85">
        <f t="shared" si="559"/>
        <v>1.5874999999999999</v>
      </c>
      <c r="N2170" s="71">
        <v>60</v>
      </c>
      <c r="O2170" s="100">
        <f t="shared" si="560"/>
        <v>151.93770000000001</v>
      </c>
      <c r="P2170" s="85">
        <f t="shared" si="561"/>
        <v>0</v>
      </c>
      <c r="Q2170" s="58">
        <f t="shared" si="562"/>
        <v>22.9</v>
      </c>
      <c r="R2170" s="100">
        <f t="shared" si="563"/>
        <v>151.25030000000001</v>
      </c>
      <c r="S2170" s="85">
        <f t="shared" si="564"/>
        <v>0</v>
      </c>
      <c r="T2170" s="58">
        <f t="shared" si="565"/>
        <v>7.6</v>
      </c>
      <c r="U2170" s="58">
        <f t="shared" si="566"/>
        <v>3.8</v>
      </c>
      <c r="V2170" s="58">
        <f t="array" ref="V2170">INDEX(AS$11:AS$66,MATCH(C2170&amp;G2170,AO$11:AO$66&amp;AP$11:AP$66,0),0)</f>
        <v>8</v>
      </c>
      <c r="X2170" s="120">
        <f t="shared" si="567"/>
        <v>6.25E-2</v>
      </c>
      <c r="Y2170" s="61">
        <f t="array" ref="Y2170">INDEX($AQ$11:$AR$66,MATCH($C2170&amp;$G2170,$AO$11:$AO$66&amp;$AP$11:$AP$66,0),COUNTIF($AQ$10:$AR$10,"&lt;"&amp;Z2170)+1)</f>
        <v>1.4999999999999999E-4</v>
      </c>
      <c r="Z2170" s="61">
        <f t="shared" ref="Z2170" si="588">INDEX(AJ$11:AJ$92,MATCH(F2170,AI$11:AI$92,0))</f>
        <v>6</v>
      </c>
      <c r="AA2170" s="61">
        <f t="array" ref="AA2170">INDEX($AT$11:$AV$66,MATCH($C2170&amp;$G2170,$AO$11:$AO$66&amp;$AP$11:$AP$66,0),COUNTIF($AT$10:$AV$10,"&lt;"&amp;Z2170)+1)</f>
        <v>8.9999999999999998E-4</v>
      </c>
      <c r="AB2170" s="111">
        <f t="shared" si="569"/>
        <v>5.9594050591976044</v>
      </c>
      <c r="AC2170" s="121">
        <f t="array" ref="AC2170">INDEX($AW$11:$BA$66,MATCH($C2170&amp;$G2170,$AO$11:$AO$66&amp;$AP$11:$AP$66,0),COUNTIF($AW$10:$BA$10,"&lt;"&amp;Z2170)+1)</f>
        <v>2.9999999999999997E-4</v>
      </c>
      <c r="AD2170" s="62">
        <v>5.9817999999999998</v>
      </c>
      <c r="AE2170" s="61">
        <f t="array" ref="AE2170">INDEX($AT$11:$AV$66,MATCH($C2170&amp;$G2170,$AO$11:$AO$66&amp;$AP$11:$AP$66,0),COUNTIF($AT$10:$AV$10,"&lt;"&amp;AD2170)+1)</f>
        <v>8.9999999999999998E-4</v>
      </c>
      <c r="AF2170" s="111">
        <f t="shared" si="570"/>
        <v>5.9547367061317358</v>
      </c>
      <c r="AG2170" s="121">
        <f t="array" ref="AG2170">INDEX($AW$11:$BA$66,MATCH($C2170&amp;$G2170,$AO$11:$AO$66&amp;$AP$11:$AP$66,0),COUNTIF($AW$10:$BA$10,"&lt;"&amp;AD2170)+1)</f>
        <v>2.9999999999999997E-4</v>
      </c>
    </row>
    <row r="2171" spans="2:33" ht="12.75" customHeight="1" x14ac:dyDescent="0.3">
      <c r="B2171"/>
      <c r="C2171"/>
      <c r="D2171"/>
      <c r="E2171"/>
      <c r="F2171"/>
      <c r="G2171"/>
      <c r="H2171"/>
      <c r="I2171"/>
      <c r="J2171"/>
      <c r="K2171" s="95"/>
      <c r="L2171"/>
      <c r="M2171"/>
      <c r="N2171"/>
      <c r="O2171"/>
      <c r="P2171"/>
      <c r="Q2171"/>
      <c r="R2171"/>
      <c r="S2171"/>
      <c r="T2171"/>
      <c r="U2171"/>
      <c r="V2171"/>
    </row>
    <row r="2172" spans="2:33" ht="12.75" customHeight="1" x14ac:dyDescent="0.3">
      <c r="B2172"/>
      <c r="C2172"/>
      <c r="D2172"/>
      <c r="E2172"/>
      <c r="F2172"/>
      <c r="G2172"/>
      <c r="H2172"/>
      <c r="I2172"/>
      <c r="J2172"/>
      <c r="K2172" s="95"/>
      <c r="L2172"/>
      <c r="M2172"/>
      <c r="N2172"/>
      <c r="O2172"/>
      <c r="P2172"/>
      <c r="Q2172"/>
      <c r="R2172"/>
      <c r="S2172"/>
      <c r="T2172"/>
      <c r="U2172"/>
      <c r="V2172"/>
    </row>
    <row r="2173" spans="2:33" ht="12.75" customHeight="1" x14ac:dyDescent="0.3">
      <c r="B2173"/>
      <c r="C2173"/>
      <c r="D2173"/>
      <c r="E2173"/>
      <c r="F2173"/>
      <c r="G2173"/>
      <c r="H2173"/>
      <c r="I2173"/>
      <c r="J2173"/>
      <c r="K2173" s="95"/>
      <c r="L2173"/>
      <c r="M2173"/>
      <c r="N2173"/>
      <c r="O2173"/>
      <c r="P2173"/>
      <c r="Q2173"/>
      <c r="R2173"/>
      <c r="S2173"/>
      <c r="T2173"/>
      <c r="U2173"/>
      <c r="V2173"/>
    </row>
    <row r="2174" spans="2:33" ht="12.75" customHeight="1" x14ac:dyDescent="0.3">
      <c r="B2174"/>
      <c r="C2174"/>
      <c r="D2174"/>
      <c r="E2174"/>
      <c r="F2174"/>
      <c r="G2174"/>
      <c r="H2174"/>
      <c r="I2174"/>
      <c r="J2174"/>
      <c r="K2174" s="95"/>
      <c r="L2174"/>
      <c r="M2174"/>
      <c r="N2174"/>
      <c r="O2174"/>
      <c r="P2174"/>
      <c r="Q2174"/>
      <c r="R2174"/>
      <c r="S2174"/>
      <c r="T2174"/>
      <c r="U2174"/>
      <c r="V2174"/>
    </row>
    <row r="2175" spans="2:33" ht="12.75" customHeight="1" x14ac:dyDescent="0.3">
      <c r="B2175"/>
      <c r="C2175"/>
      <c r="D2175"/>
      <c r="E2175"/>
      <c r="F2175"/>
      <c r="G2175"/>
      <c r="H2175"/>
      <c r="I2175"/>
      <c r="J2175"/>
      <c r="K2175" s="95"/>
      <c r="L2175"/>
      <c r="M2175"/>
      <c r="N2175"/>
      <c r="O2175"/>
      <c r="P2175"/>
      <c r="Q2175"/>
      <c r="R2175"/>
      <c r="S2175"/>
      <c r="T2175"/>
      <c r="U2175"/>
      <c r="V2175"/>
    </row>
    <row r="2176" spans="2:33" ht="12.75" customHeight="1" x14ac:dyDescent="0.3">
      <c r="B2176"/>
      <c r="C2176"/>
      <c r="D2176"/>
      <c r="E2176"/>
      <c r="F2176"/>
      <c r="G2176"/>
      <c r="H2176"/>
      <c r="I2176"/>
      <c r="J2176"/>
      <c r="K2176" s="95"/>
      <c r="L2176"/>
      <c r="M2176"/>
      <c r="N2176"/>
      <c r="O2176"/>
      <c r="P2176"/>
      <c r="Q2176"/>
      <c r="R2176"/>
      <c r="S2176"/>
      <c r="T2176"/>
      <c r="U2176"/>
      <c r="V2176"/>
    </row>
    <row r="2177" spans="2:22" ht="12.75" customHeight="1" x14ac:dyDescent="0.3">
      <c r="B2177"/>
      <c r="C2177"/>
      <c r="D2177"/>
      <c r="E2177"/>
      <c r="F2177"/>
      <c r="G2177"/>
      <c r="H2177"/>
      <c r="I2177"/>
      <c r="J2177"/>
      <c r="K2177" s="95"/>
      <c r="L2177"/>
      <c r="M2177"/>
      <c r="N2177"/>
      <c r="O2177"/>
      <c r="P2177"/>
      <c r="Q2177"/>
      <c r="R2177"/>
      <c r="S2177"/>
      <c r="T2177"/>
      <c r="U2177"/>
      <c r="V2177"/>
    </row>
    <row r="2178" spans="2:22" ht="12.75" customHeight="1" x14ac:dyDescent="0.3">
      <c r="B2178"/>
      <c r="C2178"/>
      <c r="D2178"/>
      <c r="E2178"/>
      <c r="F2178"/>
      <c r="G2178"/>
      <c r="H2178"/>
      <c r="I2178"/>
      <c r="J2178"/>
      <c r="K2178" s="95"/>
      <c r="L2178"/>
      <c r="M2178"/>
      <c r="N2178"/>
      <c r="O2178"/>
      <c r="P2178"/>
      <c r="Q2178"/>
      <c r="R2178"/>
      <c r="S2178"/>
      <c r="T2178"/>
      <c r="U2178"/>
      <c r="V2178"/>
    </row>
    <row r="2179" spans="2:22" ht="12.75" customHeight="1" x14ac:dyDescent="0.3">
      <c r="B2179"/>
      <c r="C2179"/>
      <c r="D2179"/>
      <c r="E2179"/>
      <c r="F2179"/>
      <c r="G2179"/>
      <c r="H2179"/>
      <c r="I2179"/>
      <c r="J2179"/>
      <c r="K2179" s="95"/>
      <c r="L2179"/>
      <c r="M2179"/>
      <c r="N2179"/>
      <c r="O2179"/>
      <c r="P2179"/>
      <c r="Q2179"/>
      <c r="R2179"/>
      <c r="S2179"/>
      <c r="T2179"/>
      <c r="U2179"/>
      <c r="V2179"/>
    </row>
    <row r="2180" spans="2:22" ht="12.75" customHeight="1" x14ac:dyDescent="0.3">
      <c r="B2180"/>
      <c r="C2180"/>
      <c r="D2180"/>
      <c r="E2180"/>
      <c r="F2180"/>
      <c r="G2180"/>
      <c r="H2180"/>
      <c r="I2180"/>
      <c r="J2180"/>
      <c r="K2180" s="95"/>
      <c r="L2180"/>
      <c r="M2180"/>
      <c r="N2180"/>
      <c r="O2180"/>
      <c r="P2180"/>
      <c r="Q2180"/>
      <c r="R2180"/>
      <c r="S2180"/>
      <c r="T2180"/>
      <c r="U2180"/>
      <c r="V2180"/>
    </row>
    <row r="2181" spans="2:22" ht="12.75" customHeight="1" x14ac:dyDescent="0.3">
      <c r="B2181"/>
      <c r="C2181"/>
      <c r="D2181"/>
      <c r="E2181"/>
      <c r="F2181"/>
      <c r="G2181"/>
      <c r="H2181"/>
      <c r="I2181"/>
      <c r="J2181"/>
      <c r="K2181" s="95"/>
      <c r="L2181"/>
      <c r="M2181"/>
      <c r="N2181"/>
      <c r="O2181"/>
      <c r="P2181"/>
      <c r="Q2181"/>
      <c r="R2181"/>
      <c r="S2181"/>
      <c r="T2181"/>
      <c r="U2181"/>
      <c r="V2181"/>
    </row>
    <row r="2182" spans="2:22" ht="12.75" customHeight="1" x14ac:dyDescent="0.3">
      <c r="B2182"/>
      <c r="C2182"/>
      <c r="D2182"/>
      <c r="E2182"/>
      <c r="F2182"/>
      <c r="G2182"/>
      <c r="H2182"/>
      <c r="I2182"/>
      <c r="J2182"/>
      <c r="K2182" s="95"/>
      <c r="L2182"/>
      <c r="M2182"/>
      <c r="N2182"/>
      <c r="O2182"/>
      <c r="P2182"/>
      <c r="Q2182"/>
      <c r="R2182"/>
      <c r="S2182"/>
      <c r="T2182"/>
      <c r="U2182"/>
      <c r="V2182"/>
    </row>
    <row r="2183" spans="2:22" ht="12.75" customHeight="1" x14ac:dyDescent="0.3">
      <c r="B2183"/>
      <c r="C2183"/>
      <c r="D2183"/>
      <c r="E2183"/>
      <c r="F2183"/>
      <c r="G2183"/>
      <c r="H2183"/>
      <c r="I2183"/>
      <c r="J2183"/>
      <c r="K2183" s="95"/>
      <c r="L2183"/>
      <c r="M2183"/>
      <c r="N2183"/>
      <c r="O2183"/>
      <c r="P2183"/>
      <c r="Q2183"/>
      <c r="R2183"/>
      <c r="S2183"/>
      <c r="T2183"/>
      <c r="U2183"/>
      <c r="V2183"/>
    </row>
    <row r="2184" spans="2:22" ht="12.75" customHeight="1" x14ac:dyDescent="0.3">
      <c r="B2184"/>
      <c r="C2184"/>
      <c r="D2184"/>
      <c r="E2184"/>
      <c r="F2184"/>
      <c r="G2184"/>
      <c r="H2184"/>
      <c r="I2184"/>
      <c r="J2184"/>
      <c r="K2184" s="95"/>
      <c r="L2184"/>
      <c r="M2184"/>
      <c r="N2184"/>
      <c r="O2184"/>
      <c r="P2184"/>
      <c r="Q2184"/>
      <c r="R2184"/>
      <c r="S2184"/>
      <c r="T2184"/>
      <c r="U2184"/>
      <c r="V2184"/>
    </row>
    <row r="2185" spans="2:22" ht="12.75" customHeight="1" x14ac:dyDescent="0.3">
      <c r="B2185"/>
      <c r="C2185"/>
      <c r="D2185"/>
      <c r="E2185"/>
      <c r="F2185"/>
      <c r="G2185"/>
      <c r="H2185"/>
      <c r="I2185"/>
      <c r="J2185"/>
      <c r="K2185" s="95"/>
      <c r="L2185"/>
      <c r="M2185"/>
      <c r="N2185"/>
      <c r="O2185"/>
      <c r="P2185"/>
      <c r="Q2185"/>
      <c r="R2185"/>
      <c r="S2185"/>
      <c r="T2185"/>
      <c r="U2185"/>
      <c r="V2185"/>
    </row>
    <row r="2186" spans="2:22" ht="12.75" customHeight="1" x14ac:dyDescent="0.3">
      <c r="B2186"/>
      <c r="C2186"/>
      <c r="D2186"/>
      <c r="E2186"/>
      <c r="F2186"/>
      <c r="G2186"/>
      <c r="H2186"/>
      <c r="I2186"/>
      <c r="J2186"/>
      <c r="K2186" s="95"/>
      <c r="L2186"/>
      <c r="M2186"/>
      <c r="N2186"/>
      <c r="O2186"/>
      <c r="P2186"/>
      <c r="Q2186"/>
      <c r="R2186"/>
      <c r="S2186"/>
      <c r="T2186"/>
      <c r="U2186"/>
      <c r="V2186"/>
    </row>
    <row r="2187" spans="2:22" ht="12.75" customHeight="1" x14ac:dyDescent="0.3">
      <c r="B2187"/>
      <c r="C2187"/>
      <c r="D2187"/>
      <c r="E2187"/>
      <c r="F2187"/>
      <c r="G2187"/>
      <c r="H2187"/>
      <c r="I2187"/>
      <c r="J2187"/>
      <c r="K2187" s="95"/>
      <c r="L2187"/>
      <c r="M2187"/>
      <c r="N2187"/>
      <c r="O2187"/>
      <c r="P2187"/>
      <c r="Q2187"/>
      <c r="R2187"/>
      <c r="S2187"/>
      <c r="T2187"/>
      <c r="U2187"/>
      <c r="V2187"/>
    </row>
    <row r="2188" spans="2:22" ht="12.75" customHeight="1" x14ac:dyDescent="0.3">
      <c r="B2188"/>
      <c r="C2188"/>
      <c r="D2188"/>
      <c r="E2188"/>
      <c r="F2188"/>
      <c r="G2188"/>
      <c r="H2188"/>
      <c r="I2188"/>
      <c r="J2188"/>
      <c r="K2188" s="95"/>
      <c r="L2188"/>
      <c r="M2188"/>
      <c r="N2188"/>
      <c r="O2188"/>
      <c r="P2188"/>
      <c r="Q2188"/>
      <c r="R2188"/>
      <c r="S2188"/>
      <c r="T2188"/>
      <c r="U2188"/>
      <c r="V2188"/>
    </row>
    <row r="2189" spans="2:22" ht="12.75" customHeight="1" x14ac:dyDescent="0.3">
      <c r="B2189"/>
      <c r="C2189"/>
      <c r="D2189"/>
      <c r="E2189"/>
      <c r="F2189"/>
      <c r="G2189"/>
      <c r="H2189"/>
      <c r="I2189"/>
      <c r="J2189"/>
      <c r="K2189" s="95"/>
      <c r="L2189"/>
      <c r="M2189"/>
      <c r="N2189"/>
      <c r="O2189"/>
      <c r="P2189"/>
      <c r="Q2189"/>
      <c r="R2189"/>
      <c r="S2189"/>
      <c r="T2189"/>
      <c r="U2189"/>
      <c r="V2189"/>
    </row>
    <row r="2190" spans="2:22" ht="12.75" customHeight="1" x14ac:dyDescent="0.3">
      <c r="B2190"/>
      <c r="C2190"/>
      <c r="D2190"/>
      <c r="E2190"/>
      <c r="F2190"/>
      <c r="G2190"/>
      <c r="H2190"/>
      <c r="I2190"/>
      <c r="J2190"/>
      <c r="K2190" s="95"/>
      <c r="L2190"/>
      <c r="M2190"/>
      <c r="N2190"/>
      <c r="O2190"/>
      <c r="P2190"/>
      <c r="Q2190"/>
      <c r="R2190"/>
      <c r="S2190"/>
      <c r="T2190"/>
      <c r="U2190"/>
      <c r="V2190"/>
    </row>
    <row r="2191" spans="2:22" ht="12.75" customHeight="1" x14ac:dyDescent="0.3">
      <c r="B2191"/>
      <c r="C2191"/>
      <c r="D2191"/>
      <c r="E2191"/>
      <c r="F2191"/>
      <c r="G2191"/>
      <c r="H2191"/>
      <c r="I2191"/>
      <c r="J2191"/>
      <c r="K2191" s="95"/>
      <c r="L2191"/>
      <c r="M2191"/>
      <c r="N2191"/>
      <c r="O2191"/>
      <c r="P2191"/>
      <c r="Q2191"/>
      <c r="R2191"/>
      <c r="S2191"/>
      <c r="T2191"/>
      <c r="U2191"/>
      <c r="V2191"/>
    </row>
    <row r="2192" spans="2:22" ht="12.75" customHeight="1" x14ac:dyDescent="0.3">
      <c r="B2192"/>
      <c r="C2192"/>
      <c r="D2192"/>
      <c r="E2192"/>
      <c r="F2192"/>
      <c r="G2192"/>
      <c r="H2192"/>
      <c r="I2192"/>
      <c r="J2192"/>
      <c r="K2192" s="95"/>
      <c r="L2192"/>
      <c r="M2192"/>
      <c r="N2192"/>
      <c r="O2192"/>
      <c r="P2192"/>
      <c r="Q2192"/>
      <c r="R2192"/>
      <c r="S2192"/>
      <c r="T2192"/>
      <c r="U2192"/>
      <c r="V2192"/>
    </row>
    <row r="2193" spans="2:22" ht="12.75" customHeight="1" x14ac:dyDescent="0.3">
      <c r="B2193"/>
      <c r="C2193"/>
      <c r="D2193"/>
      <c r="E2193"/>
      <c r="F2193"/>
      <c r="G2193"/>
      <c r="H2193"/>
      <c r="I2193"/>
      <c r="J2193"/>
      <c r="K2193" s="95"/>
      <c r="L2193"/>
      <c r="M2193"/>
      <c r="N2193"/>
      <c r="O2193"/>
      <c r="P2193"/>
      <c r="Q2193"/>
      <c r="R2193"/>
      <c r="S2193"/>
      <c r="T2193"/>
      <c r="U2193"/>
      <c r="V2193"/>
    </row>
    <row r="2194" spans="2:22" ht="12.75" customHeight="1" x14ac:dyDescent="0.3">
      <c r="B2194"/>
      <c r="C2194"/>
      <c r="D2194"/>
      <c r="E2194"/>
      <c r="F2194"/>
      <c r="G2194"/>
      <c r="H2194"/>
      <c r="I2194"/>
      <c r="J2194"/>
      <c r="K2194" s="95"/>
      <c r="L2194"/>
      <c r="M2194"/>
      <c r="N2194"/>
      <c r="O2194"/>
      <c r="P2194"/>
      <c r="Q2194"/>
      <c r="R2194"/>
      <c r="S2194"/>
      <c r="T2194"/>
      <c r="U2194"/>
      <c r="V2194"/>
    </row>
    <row r="2195" spans="2:22" ht="12.75" customHeight="1" x14ac:dyDescent="0.3">
      <c r="B2195"/>
      <c r="C2195"/>
      <c r="D2195"/>
      <c r="E2195"/>
      <c r="F2195"/>
      <c r="G2195"/>
      <c r="H2195"/>
      <c r="I2195"/>
      <c r="J2195"/>
      <c r="K2195" s="95"/>
      <c r="L2195"/>
      <c r="M2195"/>
      <c r="N2195"/>
      <c r="O2195"/>
      <c r="P2195"/>
      <c r="Q2195"/>
      <c r="R2195"/>
      <c r="S2195"/>
      <c r="T2195"/>
      <c r="U2195"/>
      <c r="V2195"/>
    </row>
    <row r="2196" spans="2:22" ht="12.75" customHeight="1" x14ac:dyDescent="0.3">
      <c r="B2196"/>
      <c r="C2196"/>
      <c r="D2196"/>
      <c r="E2196"/>
      <c r="F2196"/>
      <c r="G2196"/>
      <c r="H2196"/>
      <c r="I2196"/>
      <c r="J2196"/>
      <c r="K2196" s="95"/>
      <c r="L2196"/>
      <c r="M2196"/>
      <c r="N2196"/>
      <c r="O2196"/>
      <c r="P2196"/>
      <c r="Q2196"/>
      <c r="R2196"/>
      <c r="S2196"/>
      <c r="T2196"/>
      <c r="U2196"/>
      <c r="V2196"/>
    </row>
    <row r="2197" spans="2:22" ht="12.75" customHeight="1" x14ac:dyDescent="0.3">
      <c r="B2197"/>
      <c r="C2197"/>
      <c r="D2197"/>
      <c r="E2197"/>
      <c r="F2197"/>
      <c r="G2197"/>
      <c r="H2197"/>
      <c r="I2197"/>
      <c r="J2197"/>
      <c r="K2197" s="95"/>
      <c r="L2197"/>
      <c r="M2197"/>
      <c r="N2197"/>
      <c r="O2197"/>
      <c r="P2197"/>
      <c r="Q2197"/>
      <c r="R2197"/>
      <c r="S2197"/>
      <c r="T2197"/>
      <c r="U2197"/>
      <c r="V2197"/>
    </row>
    <row r="2198" spans="2:22" ht="12.75" customHeight="1" x14ac:dyDescent="0.3">
      <c r="B2198"/>
      <c r="C2198"/>
      <c r="D2198"/>
      <c r="E2198"/>
      <c r="F2198"/>
      <c r="G2198"/>
      <c r="H2198"/>
      <c r="I2198"/>
      <c r="J2198"/>
      <c r="K2198" s="95"/>
      <c r="L2198"/>
      <c r="M2198"/>
      <c r="N2198"/>
      <c r="O2198"/>
      <c r="P2198"/>
      <c r="Q2198"/>
      <c r="R2198"/>
      <c r="S2198"/>
      <c r="T2198"/>
      <c r="U2198"/>
      <c r="V2198"/>
    </row>
    <row r="2199" spans="2:22" ht="12.75" customHeight="1" x14ac:dyDescent="0.3">
      <c r="B2199"/>
      <c r="C2199"/>
      <c r="D2199"/>
      <c r="E2199"/>
      <c r="F2199"/>
      <c r="G2199"/>
      <c r="H2199"/>
      <c r="I2199"/>
      <c r="J2199"/>
      <c r="K2199" s="95"/>
      <c r="L2199"/>
      <c r="M2199"/>
      <c r="N2199"/>
      <c r="O2199"/>
      <c r="P2199"/>
      <c r="Q2199"/>
      <c r="R2199"/>
      <c r="S2199"/>
      <c r="T2199"/>
      <c r="U2199"/>
      <c r="V2199"/>
    </row>
    <row r="2200" spans="2:22" ht="12.75" customHeight="1" x14ac:dyDescent="0.3">
      <c r="B2200"/>
      <c r="C2200"/>
      <c r="D2200"/>
      <c r="E2200"/>
      <c r="F2200"/>
      <c r="G2200"/>
      <c r="H2200"/>
      <c r="I2200"/>
      <c r="J2200"/>
      <c r="K2200" s="95"/>
      <c r="L2200"/>
      <c r="M2200"/>
      <c r="N2200"/>
      <c r="O2200"/>
      <c r="P2200"/>
      <c r="Q2200"/>
      <c r="R2200"/>
      <c r="S2200"/>
      <c r="T2200"/>
      <c r="U2200"/>
      <c r="V2200"/>
    </row>
    <row r="2201" spans="2:22" ht="12.75" customHeight="1" x14ac:dyDescent="0.3">
      <c r="B2201"/>
      <c r="C2201"/>
      <c r="D2201"/>
      <c r="E2201"/>
      <c r="F2201"/>
      <c r="G2201"/>
      <c r="H2201"/>
      <c r="I2201"/>
      <c r="J2201"/>
      <c r="K2201" s="95"/>
      <c r="L2201"/>
      <c r="M2201"/>
      <c r="N2201"/>
      <c r="O2201"/>
      <c r="P2201"/>
      <c r="Q2201"/>
      <c r="R2201"/>
      <c r="S2201"/>
      <c r="T2201"/>
      <c r="U2201"/>
      <c r="V2201"/>
    </row>
    <row r="2202" spans="2:22" ht="12.75" customHeight="1" x14ac:dyDescent="0.3">
      <c r="B2202"/>
      <c r="C2202"/>
      <c r="D2202"/>
      <c r="E2202"/>
      <c r="F2202"/>
      <c r="G2202"/>
      <c r="H2202"/>
      <c r="I2202"/>
      <c r="J2202"/>
      <c r="K2202" s="95"/>
      <c r="L2202"/>
      <c r="M2202"/>
      <c r="N2202"/>
      <c r="O2202"/>
      <c r="P2202"/>
      <c r="Q2202"/>
      <c r="R2202"/>
      <c r="S2202"/>
      <c r="T2202"/>
      <c r="U2202"/>
      <c r="V2202"/>
    </row>
    <row r="2203" spans="2:22" ht="12.75" customHeight="1" x14ac:dyDescent="0.3">
      <c r="B2203"/>
      <c r="C2203"/>
      <c r="D2203"/>
      <c r="E2203"/>
      <c r="F2203"/>
      <c r="G2203"/>
      <c r="H2203"/>
      <c r="I2203"/>
      <c r="J2203"/>
      <c r="K2203" s="95"/>
      <c r="L2203"/>
      <c r="M2203"/>
      <c r="N2203"/>
      <c r="O2203"/>
      <c r="P2203"/>
      <c r="Q2203"/>
      <c r="R2203"/>
      <c r="S2203"/>
      <c r="T2203"/>
      <c r="U2203"/>
      <c r="V2203"/>
    </row>
    <row r="2204" spans="2:22" ht="12.75" customHeight="1" x14ac:dyDescent="0.3">
      <c r="B2204"/>
      <c r="C2204"/>
      <c r="D2204"/>
      <c r="E2204"/>
      <c r="F2204"/>
      <c r="G2204"/>
      <c r="H2204"/>
      <c r="I2204"/>
      <c r="J2204"/>
      <c r="K2204" s="95"/>
      <c r="L2204"/>
      <c r="M2204"/>
      <c r="N2204"/>
      <c r="O2204"/>
      <c r="P2204"/>
      <c r="Q2204"/>
      <c r="R2204"/>
      <c r="S2204"/>
      <c r="T2204"/>
      <c r="U2204"/>
      <c r="V2204"/>
    </row>
    <row r="2205" spans="2:22" ht="12.75" customHeight="1" x14ac:dyDescent="0.3">
      <c r="B2205"/>
      <c r="C2205"/>
      <c r="D2205"/>
      <c r="E2205"/>
      <c r="F2205"/>
      <c r="G2205"/>
      <c r="H2205"/>
      <c r="I2205"/>
      <c r="J2205"/>
      <c r="K2205" s="95"/>
      <c r="L2205"/>
      <c r="M2205"/>
      <c r="N2205"/>
      <c r="O2205"/>
      <c r="P2205"/>
      <c r="Q2205"/>
      <c r="R2205"/>
      <c r="S2205"/>
      <c r="T2205"/>
      <c r="U2205"/>
      <c r="V2205"/>
    </row>
    <row r="2206" spans="2:22" ht="12.75" customHeight="1" x14ac:dyDescent="0.3">
      <c r="B2206"/>
      <c r="C2206"/>
      <c r="D2206"/>
      <c r="E2206"/>
      <c r="F2206"/>
      <c r="G2206"/>
      <c r="H2206"/>
      <c r="I2206"/>
      <c r="J2206"/>
      <c r="K2206" s="95"/>
      <c r="L2206"/>
      <c r="M2206"/>
      <c r="N2206"/>
      <c r="O2206"/>
      <c r="P2206"/>
      <c r="Q2206"/>
      <c r="R2206"/>
      <c r="S2206"/>
      <c r="T2206"/>
      <c r="U2206"/>
      <c r="V2206"/>
    </row>
    <row r="2207" spans="2:22" ht="12.75" customHeight="1" x14ac:dyDescent="0.3">
      <c r="B2207"/>
      <c r="C2207"/>
      <c r="D2207"/>
      <c r="E2207"/>
      <c r="F2207"/>
      <c r="G2207"/>
      <c r="H2207"/>
      <c r="I2207"/>
      <c r="J2207"/>
      <c r="K2207" s="95"/>
      <c r="L2207"/>
      <c r="M2207"/>
      <c r="N2207"/>
      <c r="O2207"/>
      <c r="P2207"/>
      <c r="Q2207"/>
      <c r="R2207"/>
      <c r="S2207"/>
      <c r="T2207"/>
      <c r="U2207"/>
      <c r="V2207"/>
    </row>
    <row r="2208" spans="2:22" ht="12.75" customHeight="1" x14ac:dyDescent="0.3">
      <c r="B2208"/>
      <c r="C2208"/>
      <c r="D2208"/>
      <c r="E2208"/>
      <c r="F2208"/>
      <c r="G2208"/>
      <c r="H2208"/>
      <c r="I2208"/>
      <c r="J2208"/>
      <c r="K2208" s="95"/>
      <c r="L2208"/>
      <c r="M2208"/>
      <c r="N2208"/>
      <c r="O2208"/>
      <c r="P2208"/>
      <c r="Q2208"/>
      <c r="R2208"/>
      <c r="S2208"/>
      <c r="T2208"/>
      <c r="U2208"/>
      <c r="V2208"/>
    </row>
    <row r="2209" spans="2:22" ht="12.75" customHeight="1" x14ac:dyDescent="0.3">
      <c r="B2209"/>
      <c r="C2209"/>
      <c r="D2209"/>
      <c r="E2209"/>
      <c r="F2209"/>
      <c r="G2209"/>
      <c r="H2209"/>
      <c r="I2209"/>
      <c r="J2209"/>
      <c r="K2209" s="95"/>
      <c r="L2209"/>
      <c r="M2209"/>
      <c r="N2209"/>
      <c r="O2209"/>
      <c r="P2209"/>
      <c r="Q2209"/>
      <c r="R2209"/>
      <c r="S2209"/>
      <c r="T2209"/>
      <c r="U2209"/>
      <c r="V2209"/>
    </row>
    <row r="2210" spans="2:22" ht="12.75" customHeight="1" x14ac:dyDescent="0.3">
      <c r="B2210"/>
      <c r="C2210"/>
      <c r="D2210"/>
      <c r="E2210"/>
      <c r="F2210"/>
      <c r="G2210"/>
      <c r="H2210"/>
      <c r="I2210"/>
      <c r="J2210"/>
      <c r="K2210" s="95"/>
      <c r="L2210"/>
      <c r="M2210"/>
      <c r="N2210"/>
      <c r="O2210"/>
      <c r="P2210"/>
      <c r="Q2210"/>
      <c r="R2210"/>
      <c r="S2210"/>
      <c r="T2210"/>
      <c r="U2210"/>
      <c r="V2210"/>
    </row>
    <row r="2211" spans="2:22" ht="12.75" customHeight="1" x14ac:dyDescent="0.3">
      <c r="B2211"/>
      <c r="C2211"/>
      <c r="D2211"/>
      <c r="E2211"/>
      <c r="F2211"/>
      <c r="G2211"/>
      <c r="H2211"/>
      <c r="I2211"/>
      <c r="J2211"/>
      <c r="K2211" s="95"/>
      <c r="L2211"/>
      <c r="M2211"/>
      <c r="N2211"/>
      <c r="O2211"/>
      <c r="P2211"/>
      <c r="Q2211"/>
      <c r="R2211"/>
      <c r="S2211"/>
      <c r="T2211"/>
      <c r="U2211"/>
      <c r="V2211"/>
    </row>
    <row r="2212" spans="2:22" ht="12.75" customHeight="1" x14ac:dyDescent="0.3">
      <c r="B2212"/>
      <c r="C2212"/>
      <c r="D2212"/>
      <c r="E2212"/>
      <c r="F2212"/>
      <c r="G2212"/>
      <c r="H2212"/>
      <c r="I2212"/>
      <c r="J2212"/>
      <c r="K2212" s="95"/>
      <c r="L2212"/>
      <c r="M2212"/>
      <c r="N2212"/>
      <c r="O2212"/>
      <c r="P2212"/>
      <c r="Q2212"/>
      <c r="R2212"/>
      <c r="S2212"/>
      <c r="T2212"/>
      <c r="U2212"/>
      <c r="V2212"/>
    </row>
    <row r="2213" spans="2:22" ht="12.75" customHeight="1" x14ac:dyDescent="0.3">
      <c r="B2213"/>
      <c r="C2213"/>
      <c r="D2213"/>
      <c r="E2213"/>
      <c r="F2213"/>
      <c r="G2213"/>
      <c r="H2213"/>
      <c r="I2213"/>
      <c r="J2213"/>
      <c r="K2213" s="95"/>
      <c r="L2213"/>
      <c r="M2213"/>
      <c r="N2213"/>
      <c r="O2213"/>
      <c r="P2213"/>
      <c r="Q2213"/>
      <c r="R2213"/>
      <c r="S2213"/>
      <c r="T2213"/>
      <c r="U2213"/>
      <c r="V2213"/>
    </row>
    <row r="2214" spans="2:22" ht="12.75" customHeight="1" x14ac:dyDescent="0.3">
      <c r="B2214"/>
      <c r="C2214"/>
      <c r="D2214"/>
      <c r="E2214"/>
      <c r="F2214"/>
      <c r="G2214"/>
      <c r="H2214"/>
      <c r="I2214"/>
      <c r="J2214"/>
      <c r="K2214" s="95"/>
      <c r="L2214"/>
      <c r="M2214"/>
      <c r="N2214"/>
      <c r="O2214"/>
      <c r="P2214"/>
      <c r="Q2214"/>
      <c r="R2214"/>
      <c r="S2214"/>
      <c r="T2214"/>
      <c r="U2214"/>
      <c r="V2214"/>
    </row>
    <row r="2215" spans="2:22" ht="12.75" customHeight="1" x14ac:dyDescent="0.3">
      <c r="B2215"/>
      <c r="C2215"/>
      <c r="D2215"/>
      <c r="E2215"/>
      <c r="F2215"/>
      <c r="G2215"/>
      <c r="H2215"/>
      <c r="I2215"/>
      <c r="J2215"/>
      <c r="K2215" s="95"/>
      <c r="L2215"/>
      <c r="M2215"/>
      <c r="N2215"/>
      <c r="O2215"/>
      <c r="P2215"/>
      <c r="Q2215"/>
      <c r="R2215"/>
      <c r="S2215"/>
      <c r="T2215"/>
      <c r="U2215"/>
      <c r="V2215"/>
    </row>
    <row r="2216" spans="2:22" ht="12.75" customHeight="1" x14ac:dyDescent="0.3">
      <c r="B2216"/>
      <c r="C2216"/>
      <c r="D2216"/>
      <c r="E2216"/>
      <c r="F2216"/>
      <c r="G2216"/>
      <c r="H2216"/>
      <c r="I2216"/>
      <c r="J2216"/>
      <c r="K2216" s="95"/>
      <c r="L2216"/>
      <c r="M2216"/>
      <c r="N2216"/>
      <c r="O2216"/>
      <c r="P2216"/>
      <c r="Q2216"/>
      <c r="R2216"/>
      <c r="S2216"/>
      <c r="T2216"/>
      <c r="U2216"/>
      <c r="V2216"/>
    </row>
    <row r="2217" spans="2:22" ht="12.75" customHeight="1" x14ac:dyDescent="0.3">
      <c r="B2217"/>
      <c r="C2217"/>
      <c r="D2217"/>
      <c r="E2217"/>
      <c r="F2217"/>
      <c r="G2217"/>
      <c r="H2217"/>
      <c r="I2217"/>
      <c r="J2217"/>
      <c r="K2217" s="95"/>
      <c r="L2217"/>
      <c r="M2217"/>
      <c r="N2217"/>
      <c r="O2217"/>
      <c r="P2217"/>
      <c r="Q2217"/>
      <c r="R2217"/>
      <c r="S2217"/>
      <c r="T2217"/>
      <c r="U2217"/>
      <c r="V2217"/>
    </row>
    <row r="2218" spans="2:22" ht="12.75" customHeight="1" x14ac:dyDescent="0.3">
      <c r="B2218"/>
      <c r="C2218"/>
      <c r="D2218"/>
      <c r="E2218"/>
      <c r="F2218"/>
      <c r="G2218"/>
      <c r="H2218"/>
      <c r="I2218"/>
      <c r="J2218"/>
      <c r="K2218" s="95"/>
      <c r="L2218"/>
      <c r="M2218"/>
      <c r="N2218"/>
      <c r="O2218"/>
      <c r="P2218"/>
      <c r="Q2218"/>
      <c r="R2218"/>
      <c r="S2218"/>
      <c r="T2218"/>
      <c r="U2218"/>
      <c r="V2218"/>
    </row>
    <row r="2219" spans="2:22" ht="12.75" customHeight="1" x14ac:dyDescent="0.3">
      <c r="B2219"/>
      <c r="C2219"/>
      <c r="D2219"/>
      <c r="E2219"/>
      <c r="F2219"/>
      <c r="G2219"/>
      <c r="H2219"/>
      <c r="I2219"/>
      <c r="J2219"/>
      <c r="K2219" s="95"/>
      <c r="L2219"/>
      <c r="M2219"/>
      <c r="N2219"/>
      <c r="O2219"/>
      <c r="P2219"/>
      <c r="Q2219"/>
      <c r="R2219"/>
      <c r="S2219"/>
      <c r="T2219"/>
      <c r="U2219"/>
      <c r="V2219"/>
    </row>
    <row r="2220" spans="2:22" ht="12.75" customHeight="1" x14ac:dyDescent="0.3">
      <c r="B2220"/>
      <c r="C2220"/>
      <c r="D2220"/>
      <c r="E2220"/>
      <c r="F2220"/>
      <c r="G2220"/>
      <c r="H2220"/>
      <c r="I2220"/>
      <c r="J2220"/>
      <c r="K2220" s="95"/>
      <c r="L2220"/>
      <c r="M2220"/>
      <c r="N2220"/>
      <c r="O2220"/>
      <c r="P2220"/>
      <c r="Q2220"/>
      <c r="R2220"/>
      <c r="S2220"/>
      <c r="T2220"/>
      <c r="U2220"/>
      <c r="V2220"/>
    </row>
    <row r="2221" spans="2:22" ht="12.75" customHeight="1" x14ac:dyDescent="0.3">
      <c r="B2221"/>
      <c r="C2221"/>
      <c r="D2221"/>
      <c r="E2221"/>
      <c r="F2221"/>
      <c r="G2221"/>
      <c r="H2221"/>
      <c r="I2221"/>
      <c r="J2221"/>
      <c r="K2221" s="95"/>
      <c r="L2221"/>
      <c r="M2221"/>
      <c r="N2221"/>
      <c r="O2221"/>
      <c r="P2221"/>
      <c r="Q2221"/>
      <c r="R2221"/>
      <c r="S2221"/>
      <c r="T2221"/>
      <c r="U2221"/>
      <c r="V2221"/>
    </row>
    <row r="2222" spans="2:22" ht="12.75" customHeight="1" x14ac:dyDescent="0.3">
      <c r="B2222"/>
      <c r="C2222"/>
      <c r="D2222"/>
      <c r="E2222"/>
      <c r="F2222"/>
      <c r="G2222"/>
      <c r="H2222"/>
      <c r="I2222"/>
      <c r="J2222"/>
      <c r="K2222" s="95"/>
      <c r="L2222"/>
      <c r="M2222"/>
      <c r="N2222"/>
      <c r="O2222"/>
      <c r="P2222"/>
      <c r="Q2222"/>
      <c r="R2222"/>
      <c r="S2222"/>
      <c r="T2222"/>
      <c r="U2222"/>
      <c r="V2222"/>
    </row>
    <row r="2223" spans="2:22" ht="12.75" customHeight="1" x14ac:dyDescent="0.3">
      <c r="B2223"/>
      <c r="C2223"/>
      <c r="D2223"/>
      <c r="E2223"/>
      <c r="F2223"/>
      <c r="G2223"/>
      <c r="H2223"/>
      <c r="I2223"/>
      <c r="J2223"/>
      <c r="K2223" s="95"/>
      <c r="L2223"/>
      <c r="M2223"/>
      <c r="N2223"/>
      <c r="O2223"/>
      <c r="P2223"/>
      <c r="Q2223"/>
      <c r="R2223"/>
      <c r="S2223"/>
      <c r="T2223"/>
      <c r="U2223"/>
      <c r="V2223"/>
    </row>
    <row r="2224" spans="2:22" ht="12.75" customHeight="1" x14ac:dyDescent="0.3">
      <c r="B2224"/>
      <c r="C2224"/>
      <c r="D2224"/>
      <c r="E2224"/>
      <c r="F2224"/>
      <c r="G2224"/>
      <c r="H2224"/>
      <c r="I2224"/>
      <c r="J2224"/>
      <c r="K2224" s="95"/>
      <c r="L2224"/>
      <c r="M2224"/>
      <c r="N2224"/>
      <c r="O2224"/>
      <c r="P2224"/>
      <c r="Q2224"/>
      <c r="R2224"/>
      <c r="S2224"/>
      <c r="T2224"/>
      <c r="U2224"/>
      <c r="V2224"/>
    </row>
    <row r="2225" spans="2:22" ht="12.75" customHeight="1" x14ac:dyDescent="0.3">
      <c r="B2225"/>
      <c r="C2225"/>
      <c r="D2225"/>
      <c r="E2225"/>
      <c r="F2225"/>
      <c r="G2225"/>
      <c r="H2225"/>
      <c r="I2225"/>
      <c r="J2225"/>
      <c r="K2225" s="95"/>
      <c r="L2225"/>
      <c r="M2225"/>
      <c r="N2225"/>
      <c r="O2225"/>
      <c r="P2225"/>
      <c r="Q2225"/>
      <c r="R2225"/>
      <c r="S2225"/>
      <c r="T2225"/>
      <c r="U2225"/>
      <c r="V2225"/>
    </row>
    <row r="2226" spans="2:22" ht="12.75" customHeight="1" x14ac:dyDescent="0.3">
      <c r="B2226"/>
      <c r="C2226"/>
      <c r="D2226"/>
      <c r="E2226"/>
      <c r="F2226"/>
      <c r="G2226"/>
      <c r="H2226"/>
      <c r="I2226"/>
      <c r="J2226"/>
      <c r="K2226" s="95"/>
      <c r="L2226"/>
      <c r="M2226"/>
      <c r="N2226"/>
      <c r="O2226"/>
      <c r="P2226"/>
      <c r="Q2226"/>
      <c r="R2226"/>
      <c r="S2226"/>
      <c r="T2226"/>
      <c r="U2226"/>
      <c r="V2226"/>
    </row>
    <row r="2227" spans="2:22" ht="12.75" customHeight="1" x14ac:dyDescent="0.3">
      <c r="B2227"/>
      <c r="C2227"/>
      <c r="D2227"/>
      <c r="E2227"/>
      <c r="F2227"/>
      <c r="G2227"/>
      <c r="H2227"/>
      <c r="I2227"/>
      <c r="J2227"/>
      <c r="K2227" s="95"/>
      <c r="L2227"/>
      <c r="M2227"/>
      <c r="N2227"/>
      <c r="O2227"/>
      <c r="P2227"/>
      <c r="Q2227"/>
      <c r="R2227"/>
      <c r="S2227"/>
      <c r="T2227"/>
      <c r="U2227"/>
      <c r="V2227"/>
    </row>
    <row r="2228" spans="2:22" ht="12.75" customHeight="1" x14ac:dyDescent="0.3">
      <c r="B2228"/>
      <c r="C2228"/>
      <c r="D2228"/>
      <c r="E2228"/>
      <c r="F2228"/>
      <c r="G2228"/>
      <c r="H2228"/>
      <c r="I2228"/>
      <c r="J2228"/>
      <c r="K2228" s="95"/>
      <c r="L2228"/>
      <c r="M2228"/>
      <c r="N2228"/>
      <c r="O2228"/>
      <c r="P2228"/>
      <c r="Q2228"/>
      <c r="R2228"/>
      <c r="S2228"/>
      <c r="T2228"/>
      <c r="U2228"/>
      <c r="V2228"/>
    </row>
    <row r="2229" spans="2:22" ht="12.75" customHeight="1" x14ac:dyDescent="0.3">
      <c r="B2229"/>
      <c r="C2229"/>
      <c r="D2229"/>
      <c r="E2229"/>
      <c r="F2229"/>
      <c r="G2229"/>
      <c r="H2229"/>
      <c r="I2229"/>
      <c r="J2229"/>
      <c r="K2229" s="95"/>
      <c r="L2229"/>
      <c r="M2229"/>
      <c r="N2229"/>
      <c r="O2229"/>
      <c r="P2229"/>
      <c r="Q2229"/>
      <c r="R2229"/>
      <c r="S2229"/>
      <c r="T2229"/>
      <c r="U2229"/>
      <c r="V2229"/>
    </row>
    <row r="2230" spans="2:22" ht="12.75" customHeight="1" x14ac:dyDescent="0.3">
      <c r="B2230"/>
      <c r="C2230"/>
      <c r="D2230"/>
      <c r="E2230"/>
      <c r="F2230"/>
      <c r="G2230"/>
      <c r="H2230"/>
      <c r="I2230"/>
      <c r="J2230"/>
      <c r="K2230" s="95"/>
      <c r="L2230"/>
      <c r="M2230"/>
      <c r="N2230"/>
      <c r="O2230"/>
      <c r="P2230"/>
      <c r="Q2230"/>
      <c r="R2230"/>
      <c r="S2230"/>
      <c r="T2230"/>
      <c r="U2230"/>
      <c r="V2230"/>
    </row>
    <row r="2231" spans="2:22" ht="12.75" customHeight="1" x14ac:dyDescent="0.3">
      <c r="B2231"/>
      <c r="C2231"/>
      <c r="D2231"/>
      <c r="E2231"/>
      <c r="F2231"/>
      <c r="G2231"/>
      <c r="H2231"/>
      <c r="I2231"/>
      <c r="J2231"/>
      <c r="K2231" s="95"/>
      <c r="L2231"/>
      <c r="M2231"/>
      <c r="N2231"/>
      <c r="O2231"/>
      <c r="P2231"/>
      <c r="Q2231"/>
      <c r="R2231"/>
      <c r="S2231"/>
      <c r="T2231"/>
      <c r="U2231"/>
      <c r="V2231"/>
    </row>
    <row r="2232" spans="2:22" ht="12.75" customHeight="1" x14ac:dyDescent="0.3">
      <c r="B2232"/>
      <c r="C2232"/>
      <c r="D2232"/>
      <c r="E2232"/>
      <c r="F2232"/>
      <c r="G2232"/>
      <c r="H2232"/>
      <c r="I2232"/>
      <c r="J2232"/>
      <c r="K2232" s="95"/>
      <c r="L2232"/>
      <c r="M2232"/>
      <c r="N2232"/>
      <c r="O2232"/>
      <c r="P2232"/>
      <c r="Q2232"/>
      <c r="R2232"/>
      <c r="S2232"/>
      <c r="T2232"/>
      <c r="U2232"/>
      <c r="V2232"/>
    </row>
    <row r="2233" spans="2:22" ht="12.75" customHeight="1" x14ac:dyDescent="0.3">
      <c r="B2233"/>
      <c r="C2233"/>
      <c r="D2233"/>
      <c r="E2233"/>
      <c r="F2233"/>
      <c r="G2233"/>
      <c r="H2233"/>
      <c r="I2233"/>
      <c r="J2233"/>
      <c r="K2233" s="95"/>
      <c r="L2233"/>
      <c r="M2233"/>
      <c r="N2233"/>
      <c r="O2233"/>
      <c r="P2233"/>
      <c r="Q2233"/>
      <c r="R2233"/>
      <c r="S2233"/>
      <c r="T2233"/>
      <c r="U2233"/>
      <c r="V2233"/>
    </row>
    <row r="2234" spans="2:22" ht="12.75" customHeight="1" x14ac:dyDescent="0.3">
      <c r="B2234"/>
      <c r="C2234"/>
      <c r="D2234"/>
      <c r="E2234"/>
      <c r="F2234"/>
      <c r="G2234"/>
      <c r="H2234"/>
      <c r="I2234"/>
      <c r="J2234"/>
      <c r="K2234" s="95"/>
      <c r="L2234"/>
      <c r="M2234"/>
      <c r="N2234"/>
      <c r="O2234"/>
      <c r="P2234"/>
      <c r="Q2234"/>
      <c r="R2234"/>
      <c r="S2234"/>
      <c r="T2234"/>
      <c r="U2234"/>
      <c r="V2234"/>
    </row>
    <row r="2235" spans="2:22" ht="12.75" customHeight="1" x14ac:dyDescent="0.3">
      <c r="B2235"/>
      <c r="C2235"/>
      <c r="D2235"/>
      <c r="E2235"/>
      <c r="F2235"/>
      <c r="G2235"/>
      <c r="H2235"/>
      <c r="I2235"/>
      <c r="J2235"/>
      <c r="K2235" s="95"/>
      <c r="L2235"/>
      <c r="M2235"/>
      <c r="N2235"/>
      <c r="O2235"/>
      <c r="P2235"/>
      <c r="Q2235"/>
      <c r="R2235"/>
      <c r="S2235"/>
      <c r="T2235"/>
      <c r="U2235"/>
      <c r="V2235"/>
    </row>
    <row r="2236" spans="2:22" ht="12.75" customHeight="1" x14ac:dyDescent="0.3">
      <c r="B2236"/>
      <c r="C2236"/>
      <c r="D2236"/>
      <c r="E2236"/>
      <c r="F2236"/>
      <c r="G2236"/>
      <c r="H2236"/>
      <c r="I2236"/>
      <c r="J2236"/>
      <c r="K2236" s="95"/>
      <c r="L2236"/>
      <c r="M2236"/>
      <c r="N2236"/>
      <c r="O2236"/>
      <c r="P2236"/>
      <c r="Q2236"/>
      <c r="R2236"/>
      <c r="S2236"/>
      <c r="T2236"/>
      <c r="U2236"/>
      <c r="V2236"/>
    </row>
    <row r="2237" spans="2:22" ht="12.75" customHeight="1" x14ac:dyDescent="0.3">
      <c r="B2237"/>
      <c r="C2237"/>
      <c r="D2237"/>
      <c r="E2237"/>
      <c r="F2237"/>
      <c r="G2237"/>
      <c r="H2237"/>
      <c r="I2237"/>
      <c r="J2237"/>
      <c r="K2237" s="95"/>
      <c r="L2237"/>
      <c r="M2237"/>
      <c r="N2237"/>
      <c r="O2237"/>
      <c r="P2237"/>
      <c r="Q2237"/>
      <c r="R2237"/>
      <c r="S2237"/>
      <c r="T2237"/>
      <c r="U2237"/>
      <c r="V2237"/>
    </row>
    <row r="2238" spans="2:22" ht="12.75" customHeight="1" x14ac:dyDescent="0.3">
      <c r="B2238"/>
      <c r="C2238"/>
      <c r="D2238"/>
      <c r="E2238"/>
      <c r="F2238"/>
      <c r="G2238"/>
      <c r="H2238"/>
      <c r="I2238"/>
      <c r="J2238"/>
      <c r="K2238" s="95"/>
      <c r="L2238"/>
      <c r="M2238"/>
      <c r="N2238"/>
      <c r="O2238"/>
      <c r="P2238"/>
      <c r="Q2238"/>
      <c r="R2238"/>
      <c r="S2238"/>
      <c r="T2238"/>
      <c r="U2238"/>
      <c r="V2238"/>
    </row>
    <row r="2239" spans="2:22" ht="12.75" customHeight="1" x14ac:dyDescent="0.3">
      <c r="B2239"/>
      <c r="C2239"/>
      <c r="D2239"/>
      <c r="E2239"/>
      <c r="F2239"/>
      <c r="G2239"/>
      <c r="H2239"/>
      <c r="I2239"/>
      <c r="J2239"/>
      <c r="K2239" s="95"/>
      <c r="L2239"/>
      <c r="M2239"/>
      <c r="N2239"/>
      <c r="O2239"/>
      <c r="P2239"/>
      <c r="Q2239"/>
      <c r="R2239"/>
      <c r="S2239"/>
      <c r="T2239"/>
      <c r="U2239"/>
      <c r="V2239"/>
    </row>
    <row r="2240" spans="2:22" ht="12.75" customHeight="1" x14ac:dyDescent="0.3">
      <c r="B2240"/>
      <c r="C2240"/>
      <c r="D2240"/>
      <c r="E2240"/>
      <c r="F2240"/>
      <c r="G2240"/>
      <c r="H2240"/>
      <c r="I2240"/>
      <c r="J2240"/>
      <c r="K2240" s="95"/>
      <c r="L2240"/>
      <c r="M2240"/>
      <c r="N2240"/>
      <c r="O2240"/>
      <c r="P2240"/>
      <c r="Q2240"/>
      <c r="R2240"/>
      <c r="S2240"/>
      <c r="T2240"/>
      <c r="U2240"/>
      <c r="V2240"/>
    </row>
    <row r="2241" spans="2:22" ht="12.75" customHeight="1" x14ac:dyDescent="0.3">
      <c r="B2241"/>
      <c r="C2241"/>
      <c r="D2241"/>
      <c r="E2241"/>
      <c r="F2241"/>
      <c r="G2241"/>
      <c r="H2241"/>
      <c r="I2241"/>
      <c r="J2241"/>
      <c r="K2241" s="95"/>
      <c r="L2241"/>
      <c r="M2241"/>
      <c r="N2241"/>
      <c r="O2241"/>
      <c r="P2241"/>
      <c r="Q2241"/>
      <c r="R2241"/>
      <c r="S2241"/>
      <c r="T2241"/>
      <c r="U2241"/>
      <c r="V2241"/>
    </row>
    <row r="2242" spans="2:22" ht="12.75" customHeight="1" x14ac:dyDescent="0.3">
      <c r="B2242"/>
      <c r="C2242"/>
      <c r="D2242"/>
      <c r="E2242"/>
      <c r="F2242"/>
      <c r="G2242"/>
      <c r="H2242"/>
      <c r="I2242"/>
      <c r="J2242"/>
      <c r="K2242" s="95"/>
      <c r="L2242"/>
      <c r="M2242"/>
      <c r="N2242"/>
      <c r="O2242"/>
      <c r="P2242"/>
      <c r="Q2242"/>
      <c r="R2242"/>
      <c r="S2242"/>
      <c r="T2242"/>
      <c r="U2242"/>
      <c r="V2242"/>
    </row>
    <row r="2243" spans="2:22" ht="12.75" customHeight="1" x14ac:dyDescent="0.3">
      <c r="B2243"/>
      <c r="C2243"/>
      <c r="D2243"/>
      <c r="E2243"/>
      <c r="F2243"/>
      <c r="G2243"/>
      <c r="H2243"/>
      <c r="I2243"/>
      <c r="J2243"/>
      <c r="K2243" s="95"/>
      <c r="L2243"/>
      <c r="M2243"/>
      <c r="N2243"/>
      <c r="O2243"/>
      <c r="P2243"/>
      <c r="Q2243"/>
      <c r="R2243"/>
      <c r="S2243"/>
      <c r="T2243"/>
      <c r="U2243"/>
      <c r="V2243"/>
    </row>
    <row r="2244" spans="2:22" ht="12.75" customHeight="1" x14ac:dyDescent="0.3">
      <c r="B2244"/>
      <c r="C2244"/>
      <c r="D2244"/>
      <c r="E2244"/>
      <c r="F2244"/>
      <c r="G2244"/>
      <c r="H2244"/>
      <c r="I2244"/>
      <c r="J2244"/>
      <c r="K2244" s="95"/>
      <c r="L2244"/>
      <c r="M2244"/>
      <c r="N2244"/>
      <c r="O2244"/>
      <c r="P2244"/>
      <c r="Q2244"/>
      <c r="R2244"/>
      <c r="S2244"/>
      <c r="T2244"/>
      <c r="U2244"/>
      <c r="V2244"/>
    </row>
    <row r="2245" spans="2:22" ht="12.75" customHeight="1" x14ac:dyDescent="0.3">
      <c r="B2245"/>
      <c r="C2245"/>
      <c r="D2245"/>
      <c r="E2245"/>
      <c r="F2245"/>
      <c r="G2245"/>
      <c r="H2245"/>
      <c r="I2245"/>
      <c r="J2245"/>
      <c r="K2245" s="95"/>
      <c r="L2245"/>
      <c r="M2245"/>
      <c r="N2245"/>
      <c r="O2245"/>
      <c r="P2245"/>
      <c r="Q2245"/>
      <c r="R2245"/>
      <c r="S2245"/>
      <c r="T2245"/>
      <c r="U2245"/>
      <c r="V2245"/>
    </row>
    <row r="2246" spans="2:22" ht="12.75" customHeight="1" x14ac:dyDescent="0.3">
      <c r="B2246"/>
      <c r="C2246"/>
      <c r="D2246"/>
      <c r="E2246"/>
      <c r="F2246"/>
      <c r="G2246"/>
      <c r="H2246"/>
      <c r="I2246"/>
      <c r="J2246"/>
      <c r="K2246" s="95"/>
      <c r="L2246"/>
      <c r="M2246"/>
      <c r="N2246"/>
      <c r="O2246"/>
      <c r="P2246"/>
      <c r="Q2246"/>
      <c r="R2246"/>
      <c r="S2246"/>
      <c r="T2246"/>
      <c r="U2246"/>
      <c r="V2246"/>
    </row>
    <row r="2247" spans="2:22" ht="12.75" customHeight="1" x14ac:dyDescent="0.3">
      <c r="B2247"/>
      <c r="C2247"/>
      <c r="D2247"/>
      <c r="E2247"/>
      <c r="F2247"/>
      <c r="G2247"/>
      <c r="H2247"/>
      <c r="I2247"/>
      <c r="J2247"/>
      <c r="K2247" s="95"/>
      <c r="L2247"/>
      <c r="M2247"/>
      <c r="N2247"/>
      <c r="O2247"/>
      <c r="P2247"/>
      <c r="Q2247"/>
      <c r="R2247"/>
      <c r="S2247"/>
      <c r="T2247"/>
      <c r="U2247"/>
      <c r="V2247"/>
    </row>
    <row r="2248" spans="2:22" ht="12.75" customHeight="1" x14ac:dyDescent="0.3">
      <c r="B2248"/>
      <c r="C2248"/>
      <c r="D2248"/>
      <c r="E2248"/>
      <c r="F2248"/>
      <c r="G2248"/>
      <c r="H2248"/>
      <c r="I2248"/>
      <c r="J2248"/>
      <c r="K2248" s="95"/>
      <c r="L2248"/>
      <c r="M2248"/>
      <c r="N2248"/>
      <c r="O2248"/>
      <c r="P2248"/>
      <c r="Q2248"/>
      <c r="R2248"/>
      <c r="S2248"/>
      <c r="T2248"/>
      <c r="U2248"/>
      <c r="V2248"/>
    </row>
    <row r="2249" spans="2:22" ht="12.75" customHeight="1" x14ac:dyDescent="0.3">
      <c r="B2249"/>
      <c r="C2249"/>
      <c r="D2249"/>
      <c r="E2249"/>
      <c r="F2249"/>
      <c r="G2249"/>
      <c r="H2249"/>
      <c r="I2249"/>
      <c r="J2249"/>
      <c r="K2249" s="95"/>
      <c r="L2249"/>
      <c r="M2249"/>
      <c r="N2249"/>
      <c r="O2249"/>
      <c r="P2249"/>
      <c r="Q2249"/>
      <c r="R2249"/>
      <c r="S2249"/>
      <c r="T2249"/>
      <c r="U2249"/>
      <c r="V2249"/>
    </row>
    <row r="2250" spans="2:22" ht="12.75" customHeight="1" x14ac:dyDescent="0.3">
      <c r="B2250"/>
      <c r="C2250"/>
      <c r="D2250"/>
      <c r="E2250"/>
      <c r="F2250"/>
      <c r="G2250"/>
      <c r="H2250"/>
      <c r="I2250"/>
      <c r="J2250"/>
      <c r="K2250" s="95"/>
      <c r="L2250"/>
      <c r="M2250"/>
      <c r="N2250"/>
      <c r="O2250"/>
      <c r="P2250"/>
      <c r="Q2250"/>
      <c r="R2250"/>
      <c r="S2250"/>
      <c r="T2250"/>
      <c r="U2250"/>
      <c r="V2250"/>
    </row>
    <row r="2251" spans="2:22" ht="12.75" customHeight="1" x14ac:dyDescent="0.3">
      <c r="B2251"/>
      <c r="C2251"/>
      <c r="D2251"/>
      <c r="E2251"/>
      <c r="F2251"/>
      <c r="G2251"/>
      <c r="H2251"/>
      <c r="I2251"/>
      <c r="J2251"/>
      <c r="K2251" s="95"/>
      <c r="L2251"/>
      <c r="M2251"/>
      <c r="N2251"/>
      <c r="O2251"/>
      <c r="P2251"/>
      <c r="Q2251"/>
      <c r="R2251"/>
      <c r="S2251"/>
      <c r="T2251"/>
      <c r="U2251"/>
      <c r="V2251"/>
    </row>
    <row r="2252" spans="2:22" ht="12.75" customHeight="1" x14ac:dyDescent="0.3">
      <c r="B2252"/>
      <c r="C2252"/>
      <c r="D2252"/>
      <c r="E2252"/>
      <c r="F2252"/>
      <c r="G2252"/>
      <c r="H2252"/>
      <c r="I2252"/>
      <c r="J2252"/>
      <c r="K2252" s="95"/>
      <c r="L2252"/>
      <c r="M2252"/>
      <c r="N2252"/>
      <c r="O2252"/>
      <c r="P2252"/>
      <c r="Q2252"/>
      <c r="R2252"/>
      <c r="S2252"/>
      <c r="T2252"/>
      <c r="U2252"/>
      <c r="V2252"/>
    </row>
    <row r="2253" spans="2:22" ht="12.75" customHeight="1" x14ac:dyDescent="0.3">
      <c r="B2253"/>
      <c r="C2253"/>
      <c r="D2253"/>
      <c r="E2253"/>
      <c r="F2253"/>
      <c r="G2253"/>
      <c r="H2253"/>
      <c r="I2253"/>
      <c r="J2253"/>
      <c r="K2253" s="95"/>
      <c r="L2253"/>
      <c r="M2253"/>
      <c r="N2253"/>
      <c r="O2253"/>
      <c r="P2253"/>
      <c r="Q2253"/>
      <c r="R2253"/>
      <c r="S2253"/>
      <c r="T2253"/>
      <c r="U2253"/>
      <c r="V2253"/>
    </row>
    <row r="2254" spans="2:22" ht="12.75" customHeight="1" x14ac:dyDescent="0.3">
      <c r="B2254"/>
      <c r="C2254"/>
      <c r="D2254"/>
      <c r="E2254"/>
      <c r="F2254"/>
      <c r="G2254"/>
      <c r="H2254"/>
      <c r="I2254"/>
      <c r="J2254"/>
      <c r="K2254" s="95"/>
      <c r="L2254"/>
      <c r="M2254"/>
      <c r="N2254"/>
      <c r="O2254"/>
      <c r="P2254"/>
      <c r="Q2254"/>
      <c r="R2254"/>
      <c r="S2254"/>
      <c r="T2254"/>
      <c r="U2254"/>
      <c r="V2254"/>
    </row>
    <row r="2255" spans="2:22" ht="12.75" customHeight="1" x14ac:dyDescent="0.3">
      <c r="B2255"/>
      <c r="C2255"/>
      <c r="D2255"/>
      <c r="E2255"/>
      <c r="F2255"/>
      <c r="G2255"/>
      <c r="H2255"/>
      <c r="I2255"/>
      <c r="J2255"/>
      <c r="K2255" s="95"/>
      <c r="L2255"/>
      <c r="M2255"/>
      <c r="N2255"/>
      <c r="O2255"/>
      <c r="P2255"/>
      <c r="Q2255"/>
      <c r="R2255"/>
      <c r="S2255"/>
      <c r="T2255"/>
      <c r="U2255"/>
      <c r="V2255"/>
    </row>
    <row r="2256" spans="2:22" ht="12.75" customHeight="1" x14ac:dyDescent="0.3">
      <c r="B2256"/>
      <c r="C2256"/>
      <c r="D2256"/>
      <c r="E2256"/>
      <c r="F2256"/>
      <c r="G2256"/>
      <c r="H2256"/>
      <c r="I2256"/>
      <c r="J2256"/>
      <c r="K2256" s="95"/>
      <c r="L2256"/>
      <c r="M2256"/>
      <c r="N2256"/>
      <c r="O2256"/>
      <c r="P2256"/>
      <c r="Q2256"/>
      <c r="R2256"/>
      <c r="S2256"/>
      <c r="T2256"/>
      <c r="U2256"/>
      <c r="V2256"/>
    </row>
    <row r="2257" spans="2:22" ht="12.75" customHeight="1" x14ac:dyDescent="0.3">
      <c r="B2257"/>
      <c r="C2257"/>
      <c r="D2257"/>
      <c r="E2257"/>
      <c r="F2257"/>
      <c r="G2257"/>
      <c r="H2257"/>
      <c r="I2257"/>
      <c r="J2257"/>
      <c r="K2257" s="95"/>
      <c r="L2257"/>
      <c r="M2257"/>
      <c r="N2257"/>
      <c r="O2257"/>
      <c r="P2257"/>
      <c r="Q2257"/>
      <c r="R2257"/>
      <c r="S2257"/>
      <c r="T2257"/>
      <c r="U2257"/>
      <c r="V2257"/>
    </row>
    <row r="2258" spans="2:22" ht="12.75" customHeight="1" x14ac:dyDescent="0.3">
      <c r="B2258"/>
      <c r="C2258"/>
      <c r="D2258"/>
      <c r="E2258"/>
      <c r="F2258"/>
      <c r="G2258"/>
      <c r="H2258"/>
      <c r="I2258"/>
      <c r="J2258"/>
      <c r="K2258" s="95"/>
      <c r="L2258"/>
      <c r="M2258"/>
      <c r="N2258"/>
      <c r="O2258"/>
      <c r="P2258"/>
      <c r="Q2258"/>
      <c r="R2258"/>
      <c r="S2258"/>
      <c r="T2258"/>
      <c r="U2258"/>
      <c r="V2258"/>
    </row>
    <row r="2259" spans="2:22" ht="12.75" customHeight="1" x14ac:dyDescent="0.3">
      <c r="B2259"/>
      <c r="C2259"/>
      <c r="D2259"/>
      <c r="E2259"/>
      <c r="F2259"/>
      <c r="G2259"/>
      <c r="H2259"/>
      <c r="I2259"/>
      <c r="J2259"/>
      <c r="K2259" s="95"/>
      <c r="L2259"/>
      <c r="M2259"/>
      <c r="N2259"/>
      <c r="O2259"/>
      <c r="P2259"/>
      <c r="Q2259"/>
      <c r="R2259"/>
      <c r="S2259"/>
      <c r="T2259"/>
      <c r="U2259"/>
      <c r="V2259"/>
    </row>
    <row r="2260" spans="2:22" ht="12.75" customHeight="1" x14ac:dyDescent="0.3">
      <c r="B2260"/>
      <c r="C2260"/>
      <c r="D2260"/>
      <c r="E2260"/>
      <c r="F2260"/>
      <c r="G2260"/>
      <c r="H2260"/>
      <c r="I2260"/>
      <c r="J2260"/>
      <c r="K2260" s="95"/>
      <c r="L2260"/>
      <c r="M2260"/>
      <c r="N2260"/>
      <c r="O2260"/>
      <c r="P2260"/>
      <c r="Q2260"/>
      <c r="R2260"/>
      <c r="S2260"/>
      <c r="T2260"/>
      <c r="U2260"/>
      <c r="V2260"/>
    </row>
    <row r="2261" spans="2:22" ht="12.75" customHeight="1" x14ac:dyDescent="0.3">
      <c r="B2261"/>
      <c r="C2261"/>
      <c r="D2261"/>
      <c r="E2261"/>
      <c r="F2261"/>
      <c r="G2261"/>
      <c r="H2261"/>
      <c r="I2261"/>
      <c r="J2261"/>
      <c r="K2261" s="95"/>
      <c r="L2261"/>
      <c r="M2261"/>
      <c r="N2261"/>
      <c r="O2261"/>
      <c r="P2261"/>
      <c r="Q2261"/>
      <c r="R2261"/>
      <c r="S2261"/>
      <c r="T2261"/>
      <c r="U2261"/>
      <c r="V2261"/>
    </row>
    <row r="2262" spans="2:22" ht="12.75" customHeight="1" x14ac:dyDescent="0.3">
      <c r="B2262"/>
      <c r="C2262"/>
      <c r="D2262"/>
      <c r="E2262"/>
      <c r="F2262"/>
      <c r="G2262"/>
      <c r="H2262"/>
      <c r="I2262"/>
      <c r="J2262"/>
      <c r="K2262" s="95"/>
      <c r="L2262"/>
      <c r="M2262"/>
      <c r="N2262"/>
      <c r="O2262"/>
      <c r="P2262"/>
      <c r="Q2262"/>
      <c r="R2262"/>
      <c r="S2262"/>
      <c r="T2262"/>
      <c r="U2262"/>
      <c r="V2262"/>
    </row>
    <row r="2263" spans="2:22" ht="12.75" customHeight="1" x14ac:dyDescent="0.3">
      <c r="B2263"/>
      <c r="C2263"/>
      <c r="D2263"/>
      <c r="E2263"/>
      <c r="F2263"/>
      <c r="G2263"/>
      <c r="H2263"/>
      <c r="I2263"/>
      <c r="J2263"/>
      <c r="K2263" s="95"/>
      <c r="L2263"/>
      <c r="M2263"/>
      <c r="N2263"/>
      <c r="O2263"/>
      <c r="P2263"/>
      <c r="Q2263"/>
      <c r="R2263"/>
      <c r="S2263"/>
      <c r="T2263"/>
      <c r="U2263"/>
      <c r="V2263"/>
    </row>
    <row r="2264" spans="2:22" ht="12.75" customHeight="1" x14ac:dyDescent="0.3">
      <c r="B2264"/>
      <c r="C2264"/>
      <c r="D2264"/>
      <c r="E2264"/>
      <c r="F2264"/>
      <c r="G2264"/>
      <c r="H2264"/>
      <c r="I2264"/>
      <c r="J2264"/>
      <c r="K2264" s="95"/>
      <c r="L2264"/>
      <c r="M2264"/>
      <c r="N2264"/>
      <c r="O2264"/>
      <c r="P2264"/>
      <c r="Q2264"/>
      <c r="R2264"/>
      <c r="S2264"/>
      <c r="T2264"/>
      <c r="U2264"/>
      <c r="V2264"/>
    </row>
    <row r="2265" spans="2:22" ht="12.75" customHeight="1" x14ac:dyDescent="0.3">
      <c r="B2265"/>
      <c r="C2265"/>
      <c r="D2265"/>
      <c r="E2265"/>
      <c r="F2265"/>
      <c r="G2265"/>
      <c r="H2265"/>
      <c r="I2265"/>
      <c r="J2265"/>
      <c r="K2265" s="95"/>
      <c r="L2265"/>
      <c r="M2265"/>
      <c r="N2265"/>
      <c r="O2265"/>
      <c r="P2265"/>
      <c r="Q2265"/>
      <c r="R2265"/>
      <c r="S2265"/>
      <c r="T2265"/>
      <c r="U2265"/>
      <c r="V2265"/>
    </row>
    <row r="2266" spans="2:22" ht="12.75" customHeight="1" x14ac:dyDescent="0.3">
      <c r="B2266"/>
      <c r="C2266"/>
      <c r="D2266"/>
      <c r="E2266"/>
      <c r="F2266"/>
      <c r="G2266"/>
      <c r="H2266"/>
      <c r="I2266"/>
      <c r="J2266"/>
      <c r="K2266" s="95"/>
      <c r="L2266"/>
      <c r="M2266"/>
      <c r="N2266"/>
      <c r="O2266"/>
      <c r="P2266"/>
      <c r="Q2266"/>
      <c r="R2266"/>
      <c r="S2266"/>
      <c r="T2266"/>
      <c r="U2266"/>
      <c r="V2266"/>
    </row>
    <row r="2267" spans="2:22" ht="12.75" customHeight="1" x14ac:dyDescent="0.3">
      <c r="B2267"/>
      <c r="C2267"/>
      <c r="D2267"/>
      <c r="E2267"/>
      <c r="F2267"/>
      <c r="G2267"/>
      <c r="H2267"/>
      <c r="I2267"/>
      <c r="J2267"/>
      <c r="K2267" s="95"/>
      <c r="L2267"/>
      <c r="M2267"/>
      <c r="N2267"/>
      <c r="O2267"/>
      <c r="P2267"/>
      <c r="Q2267"/>
      <c r="R2267"/>
      <c r="S2267"/>
      <c r="T2267"/>
      <c r="U2267"/>
      <c r="V2267"/>
    </row>
    <row r="2268" spans="2:22" ht="12.75" customHeight="1" x14ac:dyDescent="0.3">
      <c r="B2268"/>
      <c r="C2268"/>
      <c r="D2268"/>
      <c r="E2268"/>
      <c r="F2268"/>
      <c r="G2268"/>
      <c r="H2268"/>
      <c r="I2268"/>
      <c r="J2268"/>
      <c r="K2268" s="95"/>
      <c r="L2268"/>
      <c r="M2268"/>
      <c r="N2268"/>
      <c r="O2268"/>
      <c r="P2268"/>
      <c r="Q2268"/>
      <c r="R2268"/>
      <c r="S2268"/>
      <c r="T2268"/>
      <c r="U2268"/>
      <c r="V2268"/>
    </row>
    <row r="2269" spans="2:22" ht="12.75" customHeight="1" x14ac:dyDescent="0.3">
      <c r="B2269"/>
      <c r="C2269"/>
      <c r="D2269"/>
      <c r="E2269"/>
      <c r="F2269"/>
      <c r="G2269"/>
      <c r="H2269"/>
      <c r="I2269"/>
      <c r="J2269"/>
      <c r="K2269" s="95"/>
      <c r="L2269"/>
      <c r="M2269"/>
      <c r="N2269"/>
      <c r="O2269"/>
      <c r="P2269"/>
      <c r="Q2269"/>
      <c r="R2269"/>
      <c r="S2269"/>
      <c r="T2269"/>
      <c r="U2269"/>
      <c r="V2269"/>
    </row>
    <row r="2270" spans="2:22" ht="12.75" customHeight="1" x14ac:dyDescent="0.3">
      <c r="B2270"/>
      <c r="C2270"/>
      <c r="D2270"/>
      <c r="E2270"/>
      <c r="F2270"/>
      <c r="G2270"/>
      <c r="H2270"/>
      <c r="I2270"/>
      <c r="J2270"/>
      <c r="K2270" s="95"/>
      <c r="L2270"/>
      <c r="M2270"/>
      <c r="N2270"/>
      <c r="O2270"/>
      <c r="P2270"/>
      <c r="Q2270"/>
      <c r="R2270"/>
      <c r="S2270"/>
      <c r="T2270"/>
      <c r="U2270"/>
      <c r="V2270"/>
    </row>
    <row r="2271" spans="2:22" ht="12.75" customHeight="1" x14ac:dyDescent="0.3">
      <c r="B2271"/>
      <c r="C2271"/>
      <c r="D2271"/>
      <c r="E2271"/>
      <c r="F2271"/>
      <c r="G2271"/>
      <c r="H2271"/>
      <c r="I2271"/>
      <c r="J2271"/>
      <c r="K2271" s="95"/>
      <c r="L2271"/>
      <c r="M2271"/>
      <c r="N2271"/>
      <c r="O2271"/>
      <c r="P2271"/>
      <c r="Q2271"/>
      <c r="R2271"/>
      <c r="S2271"/>
      <c r="T2271"/>
      <c r="U2271"/>
      <c r="V2271"/>
    </row>
    <row r="2272" spans="2:22" ht="12.75" customHeight="1" x14ac:dyDescent="0.3">
      <c r="B2272"/>
      <c r="C2272"/>
      <c r="D2272"/>
      <c r="E2272"/>
      <c r="F2272"/>
      <c r="G2272"/>
      <c r="H2272"/>
      <c r="I2272"/>
      <c r="J2272"/>
      <c r="K2272" s="95"/>
      <c r="L2272"/>
      <c r="M2272"/>
      <c r="N2272"/>
      <c r="O2272"/>
      <c r="P2272"/>
      <c r="Q2272"/>
      <c r="R2272"/>
      <c r="S2272"/>
      <c r="T2272"/>
      <c r="U2272"/>
      <c r="V2272"/>
    </row>
    <row r="2273" spans="2:22" ht="12.75" customHeight="1" x14ac:dyDescent="0.3">
      <c r="B2273"/>
      <c r="C2273"/>
      <c r="D2273"/>
      <c r="E2273"/>
      <c r="F2273"/>
      <c r="G2273"/>
      <c r="H2273"/>
      <c r="I2273"/>
      <c r="J2273"/>
      <c r="K2273" s="95"/>
      <c r="L2273"/>
      <c r="M2273"/>
      <c r="N2273"/>
      <c r="O2273"/>
      <c r="P2273"/>
      <c r="Q2273"/>
      <c r="R2273"/>
      <c r="S2273"/>
      <c r="T2273"/>
      <c r="U2273"/>
      <c r="V2273"/>
    </row>
    <row r="2274" spans="2:22" ht="12.75" customHeight="1" x14ac:dyDescent="0.3">
      <c r="B2274"/>
      <c r="C2274"/>
      <c r="D2274"/>
      <c r="E2274"/>
      <c r="F2274"/>
      <c r="G2274"/>
      <c r="H2274"/>
      <c r="I2274"/>
      <c r="J2274"/>
      <c r="K2274" s="95"/>
      <c r="L2274"/>
      <c r="M2274"/>
      <c r="N2274"/>
      <c r="O2274"/>
      <c r="P2274"/>
      <c r="Q2274"/>
      <c r="R2274"/>
      <c r="S2274"/>
      <c r="T2274"/>
      <c r="U2274"/>
      <c r="V2274"/>
    </row>
    <row r="2275" spans="2:22" ht="12.75" customHeight="1" x14ac:dyDescent="0.3">
      <c r="B2275"/>
      <c r="C2275"/>
      <c r="D2275"/>
      <c r="E2275"/>
      <c r="F2275"/>
      <c r="G2275"/>
      <c r="H2275"/>
      <c r="I2275"/>
      <c r="J2275"/>
      <c r="K2275" s="95"/>
      <c r="L2275"/>
      <c r="M2275"/>
      <c r="N2275"/>
      <c r="O2275"/>
      <c r="P2275"/>
      <c r="Q2275"/>
      <c r="R2275"/>
      <c r="S2275"/>
      <c r="T2275"/>
      <c r="U2275"/>
      <c r="V2275"/>
    </row>
    <row r="2276" spans="2:22" ht="12.75" customHeight="1" x14ac:dyDescent="0.3">
      <c r="B2276"/>
      <c r="C2276"/>
      <c r="D2276"/>
      <c r="E2276"/>
      <c r="F2276"/>
      <c r="G2276"/>
      <c r="H2276"/>
      <c r="I2276"/>
      <c r="J2276"/>
      <c r="K2276" s="95"/>
      <c r="L2276"/>
      <c r="M2276"/>
      <c r="N2276"/>
      <c r="O2276"/>
      <c r="P2276"/>
      <c r="Q2276"/>
      <c r="R2276"/>
      <c r="S2276"/>
      <c r="T2276"/>
      <c r="U2276"/>
      <c r="V2276"/>
    </row>
    <row r="2277" spans="2:22" ht="12.75" customHeight="1" x14ac:dyDescent="0.3">
      <c r="B2277"/>
      <c r="C2277"/>
      <c r="D2277"/>
      <c r="E2277"/>
      <c r="F2277"/>
      <c r="G2277"/>
      <c r="H2277"/>
      <c r="I2277"/>
      <c r="J2277"/>
      <c r="K2277" s="95"/>
      <c r="L2277"/>
      <c r="M2277"/>
      <c r="N2277"/>
      <c r="O2277"/>
      <c r="P2277"/>
      <c r="Q2277"/>
      <c r="R2277"/>
      <c r="S2277"/>
      <c r="T2277"/>
      <c r="U2277"/>
      <c r="V2277"/>
    </row>
    <row r="2278" spans="2:22" ht="12.75" customHeight="1" x14ac:dyDescent="0.3">
      <c r="B2278"/>
      <c r="C2278"/>
      <c r="D2278"/>
      <c r="E2278"/>
      <c r="F2278"/>
      <c r="G2278"/>
      <c r="H2278"/>
      <c r="I2278"/>
      <c r="J2278"/>
      <c r="K2278" s="95"/>
      <c r="L2278"/>
      <c r="M2278"/>
      <c r="N2278"/>
      <c r="O2278"/>
      <c r="P2278"/>
      <c r="Q2278"/>
      <c r="R2278"/>
      <c r="S2278"/>
      <c r="T2278"/>
      <c r="U2278"/>
      <c r="V2278"/>
    </row>
    <row r="2279" spans="2:22" ht="12.75" customHeight="1" x14ac:dyDescent="0.3">
      <c r="B2279"/>
      <c r="C2279"/>
      <c r="D2279"/>
      <c r="E2279"/>
      <c r="F2279"/>
      <c r="G2279"/>
      <c r="H2279"/>
      <c r="I2279"/>
      <c r="J2279"/>
      <c r="K2279" s="95"/>
      <c r="L2279"/>
      <c r="M2279"/>
      <c r="N2279"/>
      <c r="O2279"/>
      <c r="P2279"/>
      <c r="Q2279"/>
      <c r="R2279"/>
      <c r="S2279"/>
      <c r="T2279"/>
      <c r="U2279"/>
      <c r="V2279"/>
    </row>
    <row r="2280" spans="2:22" ht="12.75" customHeight="1" x14ac:dyDescent="0.3">
      <c r="B2280"/>
      <c r="C2280"/>
      <c r="D2280"/>
      <c r="E2280"/>
      <c r="F2280"/>
      <c r="G2280"/>
      <c r="H2280"/>
      <c r="I2280"/>
      <c r="J2280"/>
      <c r="K2280" s="95"/>
      <c r="L2280"/>
      <c r="M2280"/>
      <c r="N2280"/>
      <c r="O2280"/>
      <c r="P2280"/>
      <c r="Q2280"/>
      <c r="R2280"/>
      <c r="S2280"/>
      <c r="T2280"/>
      <c r="U2280"/>
      <c r="V2280"/>
    </row>
    <row r="2281" spans="2:22" ht="12.75" customHeight="1" x14ac:dyDescent="0.3">
      <c r="B2281"/>
      <c r="C2281"/>
      <c r="D2281"/>
      <c r="E2281"/>
      <c r="F2281"/>
      <c r="G2281"/>
      <c r="H2281"/>
      <c r="I2281"/>
      <c r="J2281"/>
      <c r="K2281" s="95"/>
      <c r="L2281"/>
      <c r="M2281"/>
      <c r="N2281"/>
      <c r="O2281"/>
      <c r="P2281"/>
      <c r="Q2281"/>
      <c r="R2281"/>
      <c r="S2281"/>
      <c r="T2281"/>
      <c r="U2281"/>
      <c r="V2281"/>
    </row>
    <row r="2282" spans="2:22" ht="12.75" customHeight="1" x14ac:dyDescent="0.3">
      <c r="B2282"/>
      <c r="C2282"/>
      <c r="D2282"/>
      <c r="E2282"/>
      <c r="F2282"/>
      <c r="G2282"/>
      <c r="H2282"/>
      <c r="I2282"/>
      <c r="J2282"/>
      <c r="K2282" s="95"/>
      <c r="L2282"/>
      <c r="M2282"/>
      <c r="N2282"/>
      <c r="O2282"/>
      <c r="P2282"/>
      <c r="Q2282"/>
      <c r="R2282"/>
      <c r="S2282"/>
      <c r="T2282"/>
      <c r="U2282"/>
      <c r="V2282"/>
    </row>
    <row r="2283" spans="2:22" ht="12.75" customHeight="1" x14ac:dyDescent="0.3">
      <c r="B2283"/>
      <c r="C2283"/>
      <c r="D2283"/>
      <c r="E2283"/>
      <c r="F2283"/>
      <c r="G2283"/>
      <c r="H2283"/>
      <c r="I2283"/>
      <c r="J2283"/>
      <c r="K2283" s="95"/>
      <c r="L2283"/>
      <c r="M2283"/>
      <c r="N2283"/>
      <c r="O2283"/>
      <c r="P2283"/>
      <c r="Q2283"/>
      <c r="R2283"/>
      <c r="S2283"/>
      <c r="T2283"/>
      <c r="U2283"/>
      <c r="V2283"/>
    </row>
    <row r="2284" spans="2:22" ht="12.75" customHeight="1" x14ac:dyDescent="0.3">
      <c r="B2284"/>
      <c r="C2284"/>
      <c r="D2284"/>
      <c r="E2284"/>
      <c r="F2284"/>
      <c r="G2284"/>
      <c r="H2284"/>
      <c r="I2284"/>
      <c r="J2284"/>
      <c r="K2284" s="95"/>
      <c r="L2284"/>
      <c r="M2284"/>
      <c r="N2284"/>
      <c r="O2284"/>
      <c r="P2284"/>
      <c r="Q2284"/>
      <c r="R2284"/>
      <c r="S2284"/>
      <c r="T2284"/>
      <c r="U2284"/>
      <c r="V2284"/>
    </row>
    <row r="2285" spans="2:22" ht="12.75" customHeight="1" x14ac:dyDescent="0.3">
      <c r="B2285"/>
      <c r="C2285"/>
      <c r="D2285"/>
      <c r="E2285"/>
      <c r="F2285"/>
      <c r="G2285"/>
      <c r="H2285"/>
      <c r="I2285"/>
      <c r="J2285"/>
      <c r="K2285" s="95"/>
      <c r="L2285"/>
      <c r="M2285"/>
      <c r="N2285"/>
      <c r="O2285"/>
      <c r="P2285"/>
      <c r="Q2285"/>
      <c r="R2285"/>
      <c r="S2285"/>
      <c r="T2285"/>
      <c r="U2285"/>
      <c r="V2285"/>
    </row>
    <row r="2286" spans="2:22" ht="12.75" customHeight="1" x14ac:dyDescent="0.3">
      <c r="B2286"/>
      <c r="C2286"/>
      <c r="D2286"/>
      <c r="E2286"/>
      <c r="F2286"/>
      <c r="G2286"/>
      <c r="H2286"/>
      <c r="I2286"/>
      <c r="J2286"/>
      <c r="K2286" s="95"/>
      <c r="L2286"/>
      <c r="M2286"/>
      <c r="N2286"/>
      <c r="O2286"/>
      <c r="P2286"/>
      <c r="Q2286"/>
      <c r="R2286"/>
      <c r="S2286"/>
      <c r="T2286"/>
      <c r="U2286"/>
      <c r="V2286"/>
    </row>
    <row r="2287" spans="2:22" ht="12.75" customHeight="1" x14ac:dyDescent="0.3">
      <c r="B2287"/>
      <c r="C2287"/>
      <c r="D2287"/>
      <c r="E2287"/>
      <c r="F2287"/>
      <c r="G2287"/>
      <c r="H2287"/>
      <c r="I2287"/>
      <c r="J2287"/>
      <c r="K2287" s="95"/>
      <c r="L2287"/>
      <c r="M2287"/>
      <c r="N2287"/>
      <c r="O2287"/>
      <c r="P2287"/>
      <c r="Q2287"/>
      <c r="R2287"/>
      <c r="S2287"/>
      <c r="T2287"/>
      <c r="U2287"/>
      <c r="V2287"/>
    </row>
    <row r="2288" spans="2:22" ht="12.75" customHeight="1" x14ac:dyDescent="0.3">
      <c r="B2288"/>
      <c r="C2288"/>
      <c r="D2288"/>
      <c r="E2288"/>
      <c r="F2288"/>
      <c r="G2288"/>
      <c r="H2288"/>
      <c r="I2288"/>
      <c r="J2288"/>
      <c r="K2288" s="95"/>
      <c r="L2288"/>
      <c r="M2288"/>
      <c r="N2288"/>
      <c r="O2288"/>
      <c r="P2288"/>
      <c r="Q2288"/>
      <c r="R2288"/>
      <c r="S2288"/>
      <c r="T2288"/>
      <c r="U2288"/>
      <c r="V2288"/>
    </row>
    <row r="2289" spans="2:22" ht="12.75" customHeight="1" x14ac:dyDescent="0.3">
      <c r="B2289"/>
      <c r="C2289"/>
      <c r="D2289"/>
      <c r="E2289"/>
      <c r="F2289"/>
      <c r="G2289"/>
      <c r="H2289"/>
      <c r="I2289"/>
      <c r="J2289"/>
      <c r="K2289" s="95"/>
      <c r="L2289"/>
      <c r="M2289"/>
      <c r="N2289"/>
      <c r="O2289"/>
      <c r="P2289"/>
      <c r="Q2289"/>
      <c r="R2289"/>
      <c r="S2289"/>
      <c r="T2289"/>
      <c r="U2289"/>
      <c r="V2289"/>
    </row>
    <row r="2290" spans="2:22" ht="12.75" customHeight="1" x14ac:dyDescent="0.3">
      <c r="B2290"/>
      <c r="C2290"/>
      <c r="D2290"/>
      <c r="E2290"/>
      <c r="F2290"/>
      <c r="G2290"/>
      <c r="H2290"/>
      <c r="I2290"/>
      <c r="J2290"/>
      <c r="K2290" s="95"/>
      <c r="L2290"/>
      <c r="M2290"/>
      <c r="N2290"/>
      <c r="O2290"/>
      <c r="P2290"/>
      <c r="Q2290"/>
      <c r="R2290"/>
      <c r="S2290"/>
      <c r="T2290"/>
      <c r="U2290"/>
      <c r="V2290"/>
    </row>
    <row r="2291" spans="2:22" ht="12.75" customHeight="1" x14ac:dyDescent="0.3">
      <c r="B2291"/>
      <c r="C2291"/>
      <c r="D2291"/>
      <c r="E2291"/>
      <c r="F2291"/>
      <c r="G2291"/>
      <c r="H2291"/>
      <c r="I2291"/>
      <c r="J2291"/>
      <c r="K2291" s="95"/>
      <c r="L2291"/>
      <c r="M2291"/>
      <c r="N2291"/>
      <c r="O2291"/>
      <c r="P2291"/>
      <c r="Q2291"/>
      <c r="R2291"/>
      <c r="S2291"/>
      <c r="T2291"/>
      <c r="U2291"/>
      <c r="V2291"/>
    </row>
    <row r="2292" spans="2:22" ht="12.75" customHeight="1" x14ac:dyDescent="0.3">
      <c r="B2292"/>
      <c r="C2292"/>
      <c r="D2292"/>
      <c r="E2292"/>
      <c r="F2292"/>
      <c r="G2292"/>
      <c r="H2292"/>
      <c r="I2292"/>
      <c r="J2292"/>
      <c r="K2292" s="95"/>
      <c r="L2292"/>
      <c r="M2292"/>
      <c r="N2292"/>
      <c r="O2292"/>
      <c r="P2292"/>
      <c r="Q2292"/>
      <c r="R2292"/>
      <c r="S2292"/>
      <c r="T2292"/>
      <c r="U2292"/>
      <c r="V2292"/>
    </row>
    <row r="2293" spans="2:22" ht="12.75" customHeight="1" x14ac:dyDescent="0.3">
      <c r="B2293"/>
      <c r="C2293"/>
      <c r="D2293"/>
      <c r="E2293"/>
      <c r="F2293"/>
      <c r="G2293"/>
      <c r="H2293"/>
      <c r="I2293"/>
      <c r="J2293"/>
      <c r="K2293" s="95"/>
      <c r="L2293"/>
      <c r="M2293"/>
      <c r="N2293"/>
      <c r="O2293"/>
      <c r="P2293"/>
      <c r="Q2293"/>
      <c r="R2293"/>
      <c r="S2293"/>
      <c r="T2293"/>
      <c r="U2293"/>
      <c r="V2293"/>
    </row>
    <row r="2294" spans="2:22" ht="12.75" customHeight="1" x14ac:dyDescent="0.3">
      <c r="B2294"/>
      <c r="C2294"/>
      <c r="D2294"/>
      <c r="E2294"/>
      <c r="F2294"/>
      <c r="G2294"/>
      <c r="H2294"/>
      <c r="I2294"/>
      <c r="J2294"/>
      <c r="K2294" s="95"/>
      <c r="L2294"/>
      <c r="M2294"/>
      <c r="N2294"/>
      <c r="O2294"/>
      <c r="P2294"/>
      <c r="Q2294"/>
      <c r="R2294"/>
      <c r="S2294"/>
      <c r="T2294"/>
      <c r="U2294"/>
      <c r="V2294"/>
    </row>
    <row r="2295" spans="2:22" ht="12.75" customHeight="1" x14ac:dyDescent="0.3">
      <c r="B2295"/>
      <c r="C2295"/>
      <c r="D2295"/>
      <c r="E2295"/>
      <c r="F2295"/>
      <c r="G2295"/>
      <c r="H2295"/>
      <c r="I2295"/>
      <c r="J2295"/>
      <c r="K2295" s="95"/>
      <c r="L2295"/>
      <c r="M2295"/>
      <c r="N2295"/>
      <c r="O2295"/>
      <c r="P2295"/>
      <c r="Q2295"/>
      <c r="R2295"/>
      <c r="S2295"/>
      <c r="T2295"/>
      <c r="U2295"/>
      <c r="V2295"/>
    </row>
    <row r="2296" spans="2:22" ht="12.75" customHeight="1" x14ac:dyDescent="0.3">
      <c r="B2296"/>
      <c r="C2296"/>
      <c r="D2296"/>
      <c r="E2296"/>
      <c r="F2296"/>
      <c r="G2296"/>
      <c r="H2296"/>
      <c r="I2296"/>
      <c r="J2296"/>
      <c r="K2296" s="95"/>
      <c r="L2296"/>
      <c r="M2296"/>
      <c r="N2296"/>
      <c r="O2296"/>
      <c r="P2296"/>
      <c r="Q2296"/>
      <c r="R2296"/>
      <c r="S2296"/>
      <c r="T2296"/>
      <c r="U2296"/>
      <c r="V2296"/>
    </row>
    <row r="2297" spans="2:22" ht="12.75" customHeight="1" x14ac:dyDescent="0.3">
      <c r="B2297"/>
      <c r="C2297"/>
      <c r="D2297"/>
      <c r="E2297"/>
      <c r="F2297"/>
      <c r="G2297"/>
      <c r="H2297"/>
      <c r="I2297"/>
      <c r="J2297"/>
      <c r="K2297" s="95"/>
      <c r="L2297"/>
      <c r="M2297"/>
      <c r="N2297"/>
      <c r="O2297"/>
      <c r="P2297"/>
      <c r="Q2297"/>
      <c r="R2297"/>
      <c r="S2297"/>
      <c r="T2297"/>
      <c r="U2297"/>
      <c r="V2297"/>
    </row>
    <row r="2298" spans="2:22" ht="12.75" customHeight="1" x14ac:dyDescent="0.3">
      <c r="B2298"/>
      <c r="C2298"/>
      <c r="D2298"/>
      <c r="E2298"/>
      <c r="F2298"/>
      <c r="G2298"/>
      <c r="H2298"/>
      <c r="I2298"/>
      <c r="J2298"/>
      <c r="K2298" s="95"/>
      <c r="L2298"/>
      <c r="M2298"/>
      <c r="N2298"/>
      <c r="O2298"/>
      <c r="P2298"/>
      <c r="Q2298"/>
      <c r="R2298"/>
      <c r="S2298"/>
      <c r="T2298"/>
      <c r="U2298"/>
      <c r="V2298"/>
    </row>
    <row r="2299" spans="2:22" ht="12.75" customHeight="1" x14ac:dyDescent="0.3">
      <c r="B2299"/>
      <c r="C2299"/>
      <c r="D2299"/>
      <c r="E2299"/>
      <c r="F2299"/>
      <c r="G2299"/>
      <c r="H2299"/>
      <c r="I2299"/>
      <c r="J2299"/>
      <c r="K2299" s="95"/>
      <c r="L2299"/>
      <c r="M2299"/>
      <c r="N2299"/>
      <c r="O2299"/>
      <c r="P2299"/>
      <c r="Q2299"/>
      <c r="R2299"/>
      <c r="S2299"/>
      <c r="T2299"/>
      <c r="U2299"/>
      <c r="V2299"/>
    </row>
    <row r="2300" spans="2:22" ht="12.75" customHeight="1" x14ac:dyDescent="0.3">
      <c r="B2300"/>
      <c r="C2300"/>
      <c r="D2300"/>
      <c r="E2300"/>
      <c r="F2300"/>
      <c r="G2300"/>
      <c r="H2300"/>
      <c r="I2300"/>
      <c r="J2300"/>
      <c r="K2300" s="95"/>
      <c r="L2300"/>
      <c r="M2300"/>
      <c r="N2300"/>
      <c r="O2300"/>
      <c r="P2300"/>
      <c r="Q2300"/>
      <c r="R2300"/>
      <c r="S2300"/>
      <c r="T2300"/>
      <c r="U2300"/>
      <c r="V2300"/>
    </row>
    <row r="2301" spans="2:22" ht="12.75" customHeight="1" x14ac:dyDescent="0.3">
      <c r="B2301"/>
      <c r="C2301"/>
      <c r="D2301"/>
      <c r="E2301"/>
      <c r="F2301"/>
      <c r="G2301"/>
      <c r="H2301"/>
      <c r="I2301"/>
      <c r="J2301"/>
      <c r="K2301" s="95"/>
      <c r="L2301"/>
      <c r="M2301"/>
      <c r="N2301"/>
      <c r="O2301"/>
      <c r="P2301"/>
      <c r="Q2301"/>
      <c r="R2301"/>
      <c r="S2301"/>
      <c r="T2301"/>
      <c r="U2301"/>
      <c r="V2301"/>
    </row>
    <row r="2302" spans="2:22" ht="12.75" customHeight="1" x14ac:dyDescent="0.3">
      <c r="B2302"/>
      <c r="C2302"/>
      <c r="D2302"/>
      <c r="E2302"/>
      <c r="F2302"/>
      <c r="G2302"/>
      <c r="H2302"/>
      <c r="I2302"/>
      <c r="J2302"/>
      <c r="K2302" s="95"/>
      <c r="L2302"/>
      <c r="M2302"/>
      <c r="N2302"/>
      <c r="O2302"/>
      <c r="P2302"/>
      <c r="Q2302"/>
      <c r="R2302"/>
      <c r="S2302"/>
      <c r="T2302"/>
      <c r="U2302"/>
      <c r="V2302"/>
    </row>
    <row r="2303" spans="2:22" ht="12.75" customHeight="1" x14ac:dyDescent="0.3">
      <c r="B2303"/>
      <c r="C2303"/>
      <c r="D2303"/>
      <c r="E2303"/>
      <c r="F2303"/>
      <c r="G2303"/>
      <c r="H2303"/>
      <c r="I2303"/>
      <c r="J2303"/>
      <c r="K2303" s="95"/>
      <c r="L2303"/>
      <c r="M2303"/>
      <c r="N2303"/>
      <c r="O2303"/>
      <c r="P2303"/>
      <c r="Q2303"/>
      <c r="R2303"/>
      <c r="S2303"/>
      <c r="T2303"/>
      <c r="U2303"/>
      <c r="V2303"/>
    </row>
    <row r="2304" spans="2:22" ht="12.75" customHeight="1" x14ac:dyDescent="0.3">
      <c r="B2304"/>
      <c r="C2304"/>
      <c r="D2304"/>
      <c r="E2304"/>
      <c r="F2304"/>
      <c r="G2304"/>
      <c r="H2304"/>
      <c r="I2304"/>
      <c r="J2304"/>
      <c r="K2304" s="95"/>
      <c r="L2304"/>
      <c r="M2304"/>
      <c r="N2304"/>
      <c r="O2304"/>
      <c r="P2304"/>
      <c r="Q2304"/>
      <c r="R2304"/>
      <c r="S2304"/>
      <c r="T2304"/>
      <c r="U2304"/>
      <c r="V2304"/>
    </row>
    <row r="2305" spans="2:22" ht="12.75" customHeight="1" x14ac:dyDescent="0.3">
      <c r="B2305"/>
      <c r="C2305"/>
      <c r="D2305"/>
      <c r="E2305"/>
      <c r="F2305"/>
      <c r="G2305"/>
      <c r="H2305"/>
      <c r="I2305"/>
      <c r="J2305"/>
      <c r="K2305" s="95"/>
      <c r="L2305"/>
      <c r="M2305"/>
      <c r="N2305"/>
      <c r="O2305"/>
      <c r="P2305"/>
      <c r="Q2305"/>
      <c r="R2305"/>
      <c r="S2305"/>
      <c r="T2305"/>
      <c r="U2305"/>
      <c r="V2305"/>
    </row>
    <row r="2306" spans="2:22" ht="12.75" customHeight="1" x14ac:dyDescent="0.3">
      <c r="B2306"/>
      <c r="C2306"/>
      <c r="D2306"/>
      <c r="E2306"/>
      <c r="F2306"/>
      <c r="G2306"/>
      <c r="H2306"/>
      <c r="I2306"/>
      <c r="J2306"/>
      <c r="K2306" s="95"/>
      <c r="L2306"/>
      <c r="M2306"/>
      <c r="N2306"/>
      <c r="O2306"/>
      <c r="P2306"/>
      <c r="Q2306"/>
      <c r="R2306"/>
      <c r="S2306"/>
      <c r="T2306"/>
      <c r="U2306"/>
      <c r="V2306"/>
    </row>
    <row r="2307" spans="2:22" ht="12.75" customHeight="1" x14ac:dyDescent="0.3">
      <c r="B2307"/>
      <c r="C2307"/>
      <c r="D2307"/>
      <c r="E2307"/>
      <c r="F2307"/>
      <c r="G2307"/>
      <c r="H2307"/>
      <c r="I2307"/>
      <c r="J2307"/>
      <c r="K2307" s="95"/>
      <c r="L2307"/>
      <c r="M2307"/>
      <c r="N2307"/>
      <c r="O2307"/>
      <c r="P2307"/>
      <c r="Q2307"/>
      <c r="R2307"/>
      <c r="S2307"/>
      <c r="T2307"/>
      <c r="U2307"/>
      <c r="V2307"/>
    </row>
    <row r="2308" spans="2:22" ht="12.75" customHeight="1" x14ac:dyDescent="0.3">
      <c r="B2308"/>
      <c r="C2308"/>
      <c r="D2308"/>
      <c r="E2308"/>
      <c r="F2308"/>
      <c r="G2308"/>
      <c r="H2308"/>
      <c r="I2308"/>
      <c r="J2308"/>
      <c r="K2308" s="95"/>
      <c r="L2308"/>
      <c r="M2308"/>
      <c r="N2308"/>
      <c r="O2308"/>
      <c r="P2308"/>
      <c r="Q2308"/>
      <c r="R2308"/>
      <c r="S2308"/>
      <c r="T2308"/>
      <c r="U2308"/>
      <c r="V2308"/>
    </row>
    <row r="2309" spans="2:22" ht="12.75" customHeight="1" x14ac:dyDescent="0.3">
      <c r="B2309"/>
      <c r="C2309"/>
      <c r="D2309"/>
      <c r="E2309"/>
      <c r="F2309"/>
      <c r="G2309"/>
      <c r="H2309"/>
      <c r="I2309"/>
      <c r="J2309"/>
      <c r="K2309" s="95"/>
      <c r="L2309"/>
      <c r="M2309"/>
      <c r="N2309"/>
      <c r="O2309"/>
      <c r="P2309"/>
      <c r="Q2309"/>
      <c r="R2309"/>
      <c r="S2309"/>
      <c r="T2309"/>
      <c r="U2309"/>
      <c r="V2309"/>
    </row>
    <row r="2310" spans="2:22" ht="12.75" customHeight="1" x14ac:dyDescent="0.3">
      <c r="B2310"/>
      <c r="C2310"/>
      <c r="D2310"/>
      <c r="E2310"/>
      <c r="F2310"/>
      <c r="G2310"/>
      <c r="H2310"/>
      <c r="I2310"/>
      <c r="J2310"/>
      <c r="K2310" s="95"/>
      <c r="L2310"/>
      <c r="M2310"/>
      <c r="N2310"/>
      <c r="O2310"/>
      <c r="P2310"/>
      <c r="Q2310"/>
      <c r="R2310"/>
      <c r="S2310"/>
      <c r="T2310"/>
      <c r="U2310"/>
      <c r="V2310"/>
    </row>
    <row r="2311" spans="2:22" ht="12.75" customHeight="1" x14ac:dyDescent="0.3">
      <c r="B2311"/>
      <c r="C2311"/>
      <c r="D2311"/>
      <c r="E2311"/>
      <c r="F2311"/>
      <c r="G2311"/>
      <c r="H2311"/>
      <c r="I2311"/>
      <c r="J2311"/>
      <c r="K2311" s="95"/>
      <c r="L2311"/>
      <c r="M2311"/>
      <c r="N2311"/>
      <c r="O2311"/>
      <c r="P2311"/>
      <c r="Q2311"/>
      <c r="R2311"/>
      <c r="S2311"/>
      <c r="T2311"/>
      <c r="U2311"/>
      <c r="V2311"/>
    </row>
    <row r="2312" spans="2:22" ht="12.75" customHeight="1" x14ac:dyDescent="0.3">
      <c r="B2312"/>
      <c r="C2312"/>
      <c r="D2312"/>
      <c r="E2312"/>
      <c r="F2312"/>
      <c r="G2312"/>
      <c r="H2312"/>
      <c r="I2312"/>
      <c r="J2312"/>
      <c r="K2312" s="95"/>
      <c r="L2312"/>
      <c r="M2312"/>
      <c r="N2312"/>
      <c r="O2312"/>
      <c r="P2312"/>
      <c r="Q2312"/>
      <c r="R2312"/>
      <c r="S2312"/>
      <c r="T2312"/>
      <c r="U2312"/>
      <c r="V2312"/>
    </row>
    <row r="2313" spans="2:22" ht="12.75" customHeight="1" x14ac:dyDescent="0.3">
      <c r="B2313"/>
      <c r="C2313"/>
      <c r="D2313"/>
      <c r="E2313"/>
      <c r="F2313"/>
      <c r="G2313"/>
      <c r="H2313"/>
      <c r="I2313"/>
      <c r="J2313"/>
      <c r="K2313" s="95"/>
      <c r="L2313"/>
      <c r="M2313"/>
      <c r="N2313"/>
      <c r="O2313"/>
      <c r="P2313"/>
      <c r="Q2313"/>
      <c r="R2313"/>
      <c r="S2313"/>
      <c r="T2313"/>
      <c r="U2313"/>
      <c r="V2313"/>
    </row>
    <row r="2314" spans="2:22" ht="12.75" customHeight="1" x14ac:dyDescent="0.3">
      <c r="B2314"/>
      <c r="C2314"/>
      <c r="D2314"/>
      <c r="E2314"/>
      <c r="F2314"/>
      <c r="G2314"/>
      <c r="H2314"/>
      <c r="I2314"/>
      <c r="J2314"/>
      <c r="K2314" s="95"/>
      <c r="L2314"/>
      <c r="M2314"/>
      <c r="N2314"/>
      <c r="O2314"/>
      <c r="P2314"/>
      <c r="Q2314"/>
      <c r="R2314"/>
      <c r="S2314"/>
      <c r="T2314"/>
      <c r="U2314"/>
      <c r="V2314"/>
    </row>
    <row r="2315" spans="2:22" ht="12.75" customHeight="1" x14ac:dyDescent="0.3">
      <c r="B2315"/>
      <c r="C2315"/>
      <c r="D2315"/>
      <c r="E2315"/>
      <c r="F2315"/>
      <c r="G2315"/>
      <c r="H2315"/>
      <c r="I2315"/>
      <c r="J2315"/>
      <c r="K2315" s="95"/>
      <c r="L2315"/>
      <c r="M2315"/>
      <c r="N2315"/>
      <c r="O2315"/>
      <c r="P2315"/>
      <c r="Q2315"/>
      <c r="R2315"/>
      <c r="S2315"/>
      <c r="T2315"/>
      <c r="U2315"/>
      <c r="V2315"/>
    </row>
    <row r="2316" spans="2:22" ht="12.75" customHeight="1" x14ac:dyDescent="0.3">
      <c r="B2316"/>
      <c r="C2316"/>
      <c r="D2316"/>
      <c r="E2316"/>
      <c r="F2316"/>
      <c r="G2316"/>
      <c r="H2316"/>
      <c r="I2316"/>
      <c r="J2316"/>
      <c r="K2316" s="95"/>
      <c r="L2316"/>
      <c r="M2316"/>
      <c r="N2316"/>
      <c r="O2316"/>
      <c r="P2316"/>
      <c r="Q2316"/>
      <c r="R2316"/>
      <c r="S2316"/>
      <c r="T2316"/>
      <c r="U2316"/>
      <c r="V2316"/>
    </row>
    <row r="2317" spans="2:22" ht="12.75" customHeight="1" x14ac:dyDescent="0.3">
      <c r="B2317"/>
      <c r="C2317"/>
      <c r="D2317"/>
      <c r="E2317"/>
      <c r="F2317"/>
      <c r="G2317"/>
      <c r="H2317"/>
      <c r="I2317"/>
      <c r="J2317"/>
      <c r="K2317" s="95"/>
      <c r="L2317"/>
      <c r="M2317"/>
      <c r="N2317"/>
      <c r="O2317"/>
      <c r="P2317"/>
      <c r="Q2317"/>
      <c r="R2317"/>
      <c r="S2317"/>
      <c r="T2317"/>
      <c r="U2317"/>
      <c r="V2317"/>
    </row>
    <row r="2318" spans="2:22" ht="12.75" customHeight="1" x14ac:dyDescent="0.3">
      <c r="B2318"/>
      <c r="C2318"/>
      <c r="D2318"/>
      <c r="E2318"/>
      <c r="F2318"/>
      <c r="G2318"/>
      <c r="H2318"/>
      <c r="I2318"/>
      <c r="J2318"/>
      <c r="K2318" s="95"/>
      <c r="L2318"/>
      <c r="M2318"/>
      <c r="N2318"/>
      <c r="O2318"/>
      <c r="P2318"/>
      <c r="Q2318"/>
      <c r="R2318"/>
      <c r="S2318"/>
      <c r="T2318"/>
      <c r="U2318"/>
      <c r="V2318"/>
    </row>
    <row r="2319" spans="2:22" ht="12.75" customHeight="1" x14ac:dyDescent="0.3">
      <c r="B2319"/>
      <c r="C2319"/>
      <c r="D2319"/>
      <c r="E2319"/>
      <c r="F2319"/>
      <c r="G2319"/>
      <c r="H2319"/>
      <c r="I2319"/>
      <c r="J2319"/>
      <c r="K2319" s="95"/>
      <c r="L2319"/>
      <c r="M2319"/>
      <c r="N2319"/>
      <c r="O2319"/>
      <c r="P2319"/>
      <c r="Q2319"/>
      <c r="R2319"/>
      <c r="S2319"/>
      <c r="T2319"/>
      <c r="U2319"/>
      <c r="V2319"/>
    </row>
    <row r="2320" spans="2:22" ht="12.75" customHeight="1" x14ac:dyDescent="0.3">
      <c r="B2320"/>
      <c r="C2320"/>
      <c r="D2320"/>
      <c r="E2320"/>
      <c r="F2320"/>
      <c r="G2320"/>
      <c r="H2320"/>
      <c r="I2320"/>
      <c r="J2320"/>
      <c r="K2320" s="95"/>
      <c r="L2320"/>
      <c r="M2320"/>
      <c r="N2320"/>
      <c r="O2320"/>
      <c r="P2320"/>
      <c r="Q2320"/>
      <c r="R2320"/>
      <c r="S2320"/>
      <c r="T2320"/>
      <c r="U2320"/>
      <c r="V2320"/>
    </row>
    <row r="2321" spans="2:22" ht="12.75" customHeight="1" x14ac:dyDescent="0.3">
      <c r="B2321"/>
      <c r="C2321"/>
      <c r="D2321"/>
      <c r="E2321"/>
      <c r="F2321"/>
      <c r="G2321"/>
      <c r="H2321"/>
      <c r="I2321"/>
      <c r="J2321"/>
      <c r="K2321" s="95"/>
      <c r="L2321"/>
      <c r="M2321"/>
      <c r="N2321"/>
      <c r="O2321"/>
      <c r="P2321"/>
      <c r="Q2321"/>
      <c r="R2321"/>
      <c r="S2321"/>
      <c r="T2321"/>
      <c r="U2321"/>
      <c r="V2321"/>
    </row>
    <row r="2322" spans="2:22" ht="12.75" customHeight="1" x14ac:dyDescent="0.3">
      <c r="B2322"/>
      <c r="C2322"/>
      <c r="D2322"/>
      <c r="E2322"/>
      <c r="F2322"/>
      <c r="G2322"/>
      <c r="H2322"/>
      <c r="I2322"/>
      <c r="J2322"/>
      <c r="K2322" s="95"/>
      <c r="L2322"/>
      <c r="M2322"/>
      <c r="N2322"/>
      <c r="O2322"/>
      <c r="P2322"/>
      <c r="Q2322"/>
      <c r="R2322"/>
      <c r="S2322"/>
      <c r="T2322"/>
      <c r="U2322"/>
      <c r="V2322"/>
    </row>
    <row r="2323" spans="2:22" ht="12.75" customHeight="1" x14ac:dyDescent="0.3">
      <c r="B2323"/>
      <c r="C2323"/>
      <c r="D2323"/>
      <c r="E2323"/>
      <c r="F2323"/>
      <c r="G2323"/>
      <c r="H2323"/>
      <c r="I2323"/>
      <c r="J2323"/>
      <c r="K2323" s="95"/>
      <c r="L2323"/>
      <c r="M2323"/>
      <c r="N2323"/>
      <c r="O2323"/>
      <c r="P2323"/>
      <c r="Q2323"/>
      <c r="R2323"/>
      <c r="S2323"/>
      <c r="T2323"/>
      <c r="U2323"/>
      <c r="V2323"/>
    </row>
    <row r="2324" spans="2:22" ht="12.75" customHeight="1" x14ac:dyDescent="0.3">
      <c r="B2324"/>
      <c r="C2324"/>
      <c r="D2324"/>
      <c r="E2324"/>
      <c r="F2324"/>
      <c r="G2324"/>
      <c r="H2324"/>
      <c r="I2324"/>
      <c r="J2324"/>
      <c r="K2324" s="95"/>
      <c r="L2324"/>
      <c r="M2324"/>
      <c r="N2324"/>
      <c r="O2324"/>
      <c r="P2324"/>
      <c r="Q2324"/>
      <c r="R2324"/>
      <c r="S2324"/>
      <c r="T2324"/>
      <c r="U2324"/>
      <c r="V2324"/>
    </row>
    <row r="2325" spans="2:22" ht="12.75" customHeight="1" x14ac:dyDescent="0.3">
      <c r="B2325"/>
      <c r="C2325"/>
      <c r="D2325"/>
      <c r="E2325"/>
      <c r="F2325"/>
      <c r="G2325"/>
      <c r="H2325"/>
      <c r="I2325"/>
      <c r="J2325"/>
      <c r="K2325" s="95"/>
      <c r="L2325"/>
      <c r="M2325"/>
      <c r="N2325"/>
      <c r="O2325"/>
      <c r="P2325"/>
      <c r="Q2325"/>
      <c r="R2325"/>
      <c r="S2325"/>
      <c r="T2325"/>
      <c r="U2325"/>
      <c r="V2325"/>
    </row>
    <row r="2326" spans="2:22" ht="12.75" customHeight="1" x14ac:dyDescent="0.3">
      <c r="B2326"/>
      <c r="C2326"/>
      <c r="D2326"/>
      <c r="E2326"/>
      <c r="F2326"/>
      <c r="G2326"/>
      <c r="H2326"/>
      <c r="I2326"/>
      <c r="J2326"/>
      <c r="K2326" s="95"/>
      <c r="L2326"/>
      <c r="M2326"/>
      <c r="N2326"/>
      <c r="O2326"/>
      <c r="P2326"/>
      <c r="Q2326"/>
      <c r="R2326"/>
      <c r="S2326"/>
      <c r="T2326"/>
      <c r="U2326"/>
      <c r="V2326"/>
    </row>
    <row r="2327" spans="2:22" ht="12.75" customHeight="1" x14ac:dyDescent="0.3">
      <c r="B2327"/>
      <c r="C2327"/>
      <c r="D2327"/>
      <c r="E2327"/>
      <c r="F2327"/>
      <c r="G2327"/>
      <c r="H2327"/>
      <c r="I2327"/>
      <c r="J2327"/>
      <c r="K2327" s="95"/>
      <c r="L2327"/>
      <c r="M2327"/>
      <c r="N2327"/>
      <c r="O2327"/>
      <c r="P2327"/>
      <c r="Q2327"/>
      <c r="R2327"/>
      <c r="S2327"/>
      <c r="T2327"/>
      <c r="U2327"/>
      <c r="V2327"/>
    </row>
    <row r="2328" spans="2:22" ht="12.75" customHeight="1" x14ac:dyDescent="0.3">
      <c r="B2328"/>
      <c r="C2328"/>
      <c r="D2328"/>
      <c r="E2328"/>
      <c r="F2328"/>
      <c r="G2328"/>
      <c r="H2328"/>
      <c r="I2328"/>
      <c r="J2328"/>
      <c r="K2328" s="95"/>
      <c r="L2328"/>
      <c r="M2328"/>
      <c r="N2328"/>
      <c r="O2328"/>
      <c r="P2328"/>
      <c r="Q2328"/>
      <c r="R2328"/>
      <c r="S2328"/>
      <c r="T2328"/>
      <c r="U2328"/>
      <c r="V2328"/>
    </row>
    <row r="2329" spans="2:22" ht="12.75" customHeight="1" x14ac:dyDescent="0.3">
      <c r="B2329"/>
      <c r="C2329"/>
      <c r="D2329"/>
      <c r="E2329"/>
      <c r="F2329"/>
      <c r="G2329"/>
      <c r="H2329"/>
      <c r="I2329"/>
      <c r="J2329"/>
      <c r="K2329" s="95"/>
      <c r="L2329"/>
      <c r="M2329"/>
      <c r="N2329"/>
      <c r="O2329"/>
      <c r="P2329"/>
      <c r="Q2329"/>
      <c r="R2329"/>
      <c r="S2329"/>
      <c r="T2329"/>
      <c r="U2329"/>
      <c r="V2329"/>
    </row>
    <row r="2330" spans="2:22" ht="12.75" customHeight="1" x14ac:dyDescent="0.3">
      <c r="B2330"/>
      <c r="C2330"/>
      <c r="D2330"/>
      <c r="E2330"/>
      <c r="F2330"/>
      <c r="G2330"/>
      <c r="H2330"/>
      <c r="I2330"/>
      <c r="J2330"/>
      <c r="K2330" s="95"/>
      <c r="L2330"/>
      <c r="M2330"/>
      <c r="N2330"/>
      <c r="O2330"/>
      <c r="P2330"/>
      <c r="Q2330"/>
      <c r="R2330"/>
      <c r="S2330"/>
      <c r="T2330"/>
      <c r="U2330"/>
      <c r="V2330"/>
    </row>
    <row r="2331" spans="2:22" ht="12.75" customHeight="1" x14ac:dyDescent="0.3">
      <c r="B2331"/>
      <c r="C2331"/>
      <c r="D2331"/>
      <c r="E2331"/>
      <c r="F2331"/>
      <c r="G2331"/>
      <c r="H2331"/>
      <c r="I2331"/>
      <c r="J2331"/>
      <c r="K2331" s="95"/>
      <c r="L2331"/>
      <c r="M2331"/>
      <c r="N2331"/>
      <c r="O2331"/>
      <c r="P2331"/>
      <c r="Q2331"/>
      <c r="R2331"/>
      <c r="S2331"/>
      <c r="T2331"/>
      <c r="U2331"/>
      <c r="V2331"/>
    </row>
    <row r="2332" spans="2:22" ht="12.75" customHeight="1" x14ac:dyDescent="0.3">
      <c r="B2332"/>
      <c r="C2332"/>
      <c r="D2332"/>
      <c r="E2332"/>
      <c r="F2332"/>
      <c r="G2332"/>
      <c r="H2332"/>
      <c r="I2332"/>
      <c r="J2332"/>
      <c r="K2332" s="95"/>
      <c r="L2332"/>
      <c r="M2332"/>
      <c r="N2332"/>
      <c r="O2332"/>
      <c r="P2332"/>
      <c r="Q2332"/>
      <c r="R2332"/>
      <c r="S2332"/>
      <c r="T2332"/>
      <c r="U2332"/>
      <c r="V2332"/>
    </row>
    <row r="2333" spans="2:22" ht="12.75" customHeight="1" x14ac:dyDescent="0.3">
      <c r="B2333"/>
      <c r="C2333"/>
      <c r="D2333"/>
      <c r="E2333"/>
      <c r="F2333"/>
      <c r="G2333"/>
      <c r="H2333"/>
      <c r="I2333"/>
      <c r="J2333"/>
      <c r="K2333" s="95"/>
      <c r="L2333"/>
      <c r="M2333"/>
      <c r="N2333"/>
      <c r="O2333"/>
      <c r="P2333"/>
      <c r="Q2333"/>
      <c r="R2333"/>
      <c r="S2333"/>
      <c r="T2333"/>
      <c r="U2333"/>
      <c r="V2333"/>
    </row>
    <row r="2334" spans="2:22" ht="12.75" customHeight="1" x14ac:dyDescent="0.3">
      <c r="B2334"/>
      <c r="C2334"/>
      <c r="D2334"/>
      <c r="E2334"/>
      <c r="F2334"/>
      <c r="G2334"/>
      <c r="H2334"/>
      <c r="I2334"/>
      <c r="J2334"/>
      <c r="K2334" s="95"/>
      <c r="L2334"/>
      <c r="M2334"/>
      <c r="N2334"/>
      <c r="O2334"/>
      <c r="P2334"/>
      <c r="Q2334"/>
      <c r="R2334"/>
      <c r="S2334"/>
      <c r="T2334"/>
      <c r="U2334"/>
      <c r="V2334"/>
    </row>
    <row r="2335" spans="2:22" ht="12.75" customHeight="1" x14ac:dyDescent="0.3">
      <c r="B2335"/>
      <c r="C2335"/>
      <c r="D2335"/>
      <c r="E2335"/>
      <c r="F2335"/>
      <c r="G2335"/>
      <c r="H2335"/>
      <c r="I2335"/>
      <c r="J2335"/>
      <c r="K2335" s="95"/>
      <c r="L2335"/>
      <c r="M2335"/>
      <c r="N2335"/>
      <c r="O2335"/>
      <c r="P2335"/>
      <c r="Q2335"/>
      <c r="R2335"/>
      <c r="S2335"/>
      <c r="T2335"/>
      <c r="U2335"/>
      <c r="V2335"/>
    </row>
    <row r="2336" spans="2:22" ht="12.75" customHeight="1" x14ac:dyDescent="0.3">
      <c r="B2336"/>
      <c r="C2336"/>
      <c r="D2336"/>
      <c r="E2336"/>
      <c r="F2336"/>
      <c r="G2336"/>
      <c r="H2336"/>
      <c r="I2336"/>
      <c r="J2336"/>
      <c r="K2336" s="95"/>
      <c r="L2336"/>
      <c r="M2336"/>
      <c r="N2336"/>
      <c r="O2336"/>
      <c r="P2336"/>
      <c r="Q2336"/>
      <c r="R2336"/>
      <c r="S2336"/>
      <c r="T2336"/>
      <c r="U2336"/>
      <c r="V2336"/>
    </row>
    <row r="2337" spans="2:22" ht="12.75" customHeight="1" x14ac:dyDescent="0.3">
      <c r="B2337"/>
      <c r="C2337"/>
      <c r="D2337"/>
      <c r="E2337"/>
      <c r="F2337"/>
      <c r="G2337"/>
      <c r="H2337"/>
      <c r="I2337"/>
      <c r="J2337"/>
      <c r="K2337" s="95"/>
      <c r="L2337"/>
      <c r="M2337"/>
      <c r="N2337"/>
      <c r="O2337"/>
      <c r="P2337"/>
      <c r="Q2337"/>
      <c r="R2337"/>
      <c r="S2337"/>
      <c r="T2337"/>
      <c r="U2337"/>
      <c r="V2337"/>
    </row>
    <row r="2338" spans="2:22" ht="12.75" customHeight="1" x14ac:dyDescent="0.3">
      <c r="B2338"/>
      <c r="C2338"/>
      <c r="D2338"/>
      <c r="E2338"/>
      <c r="F2338"/>
      <c r="G2338"/>
      <c r="H2338"/>
      <c r="I2338"/>
      <c r="J2338"/>
      <c r="K2338" s="95"/>
      <c r="L2338"/>
      <c r="M2338"/>
      <c r="N2338"/>
      <c r="O2338"/>
      <c r="P2338"/>
      <c r="Q2338"/>
      <c r="R2338"/>
      <c r="S2338"/>
      <c r="T2338"/>
      <c r="U2338"/>
      <c r="V2338"/>
    </row>
    <row r="2339" spans="2:22" ht="12.75" customHeight="1" x14ac:dyDescent="0.3">
      <c r="B2339"/>
      <c r="C2339"/>
      <c r="D2339"/>
      <c r="E2339"/>
      <c r="F2339"/>
      <c r="G2339"/>
      <c r="H2339"/>
      <c r="I2339"/>
      <c r="J2339"/>
      <c r="K2339" s="95"/>
      <c r="L2339"/>
      <c r="M2339"/>
      <c r="N2339"/>
      <c r="O2339"/>
      <c r="P2339"/>
      <c r="Q2339"/>
      <c r="R2339"/>
      <c r="S2339"/>
      <c r="T2339"/>
      <c r="U2339"/>
      <c r="V2339"/>
    </row>
    <row r="2340" spans="2:22" ht="12.75" customHeight="1" x14ac:dyDescent="0.3">
      <c r="B2340"/>
      <c r="C2340"/>
      <c r="D2340"/>
      <c r="E2340"/>
      <c r="F2340"/>
      <c r="G2340"/>
      <c r="H2340"/>
      <c r="I2340"/>
      <c r="J2340"/>
      <c r="K2340" s="95"/>
      <c r="L2340"/>
      <c r="M2340"/>
      <c r="N2340"/>
      <c r="O2340"/>
      <c r="P2340"/>
      <c r="Q2340"/>
      <c r="R2340"/>
      <c r="S2340"/>
      <c r="T2340"/>
      <c r="U2340"/>
      <c r="V2340"/>
    </row>
    <row r="2341" spans="2:22" ht="12.75" customHeight="1" x14ac:dyDescent="0.3">
      <c r="B2341"/>
      <c r="C2341"/>
      <c r="D2341"/>
      <c r="E2341"/>
      <c r="F2341"/>
      <c r="G2341"/>
      <c r="H2341"/>
      <c r="I2341"/>
      <c r="J2341"/>
      <c r="K2341" s="95"/>
      <c r="L2341"/>
      <c r="M2341"/>
      <c r="N2341"/>
      <c r="O2341"/>
      <c r="P2341"/>
      <c r="Q2341"/>
      <c r="R2341"/>
      <c r="S2341"/>
      <c r="T2341"/>
      <c r="U2341"/>
      <c r="V2341"/>
    </row>
    <row r="2342" spans="2:22" ht="12.75" customHeight="1" x14ac:dyDescent="0.3">
      <c r="B2342"/>
      <c r="C2342"/>
      <c r="D2342"/>
      <c r="E2342"/>
      <c r="F2342"/>
      <c r="G2342"/>
      <c r="H2342"/>
      <c r="I2342"/>
      <c r="J2342"/>
      <c r="K2342" s="95"/>
      <c r="L2342"/>
      <c r="M2342"/>
      <c r="N2342"/>
      <c r="O2342"/>
      <c r="P2342"/>
      <c r="Q2342"/>
      <c r="R2342"/>
      <c r="S2342"/>
      <c r="T2342"/>
      <c r="U2342"/>
      <c r="V2342"/>
    </row>
    <row r="2343" spans="2:22" ht="12.75" customHeight="1" x14ac:dyDescent="0.3">
      <c r="B2343"/>
      <c r="C2343"/>
      <c r="D2343"/>
      <c r="E2343"/>
      <c r="F2343"/>
      <c r="G2343"/>
      <c r="H2343"/>
      <c r="I2343"/>
      <c r="J2343"/>
      <c r="K2343" s="95"/>
      <c r="L2343"/>
      <c r="M2343"/>
      <c r="N2343"/>
      <c r="O2343"/>
      <c r="P2343"/>
      <c r="Q2343"/>
      <c r="R2343"/>
      <c r="S2343"/>
      <c r="T2343"/>
      <c r="U2343"/>
      <c r="V2343"/>
    </row>
    <row r="2344" spans="2:22" ht="12.75" customHeight="1" x14ac:dyDescent="0.3">
      <c r="B2344"/>
      <c r="C2344"/>
      <c r="D2344"/>
      <c r="E2344"/>
      <c r="F2344"/>
      <c r="G2344"/>
      <c r="H2344"/>
      <c r="I2344"/>
      <c r="J2344"/>
      <c r="K2344" s="95"/>
      <c r="L2344"/>
      <c r="M2344"/>
      <c r="N2344"/>
      <c r="O2344"/>
      <c r="P2344"/>
      <c r="Q2344"/>
      <c r="R2344"/>
      <c r="S2344"/>
      <c r="T2344"/>
      <c r="U2344"/>
      <c r="V2344"/>
    </row>
    <row r="2345" spans="2:22" ht="12.75" customHeight="1" x14ac:dyDescent="0.3">
      <c r="B2345"/>
      <c r="C2345"/>
      <c r="D2345"/>
      <c r="E2345"/>
      <c r="F2345"/>
      <c r="G2345"/>
      <c r="H2345"/>
      <c r="I2345"/>
      <c r="J2345"/>
      <c r="K2345" s="95"/>
      <c r="L2345"/>
      <c r="M2345"/>
      <c r="N2345"/>
      <c r="O2345"/>
      <c r="P2345"/>
      <c r="Q2345"/>
      <c r="R2345"/>
      <c r="S2345"/>
      <c r="T2345"/>
      <c r="U2345"/>
      <c r="V2345"/>
    </row>
    <row r="2346" spans="2:22" ht="12.75" customHeight="1" x14ac:dyDescent="0.3">
      <c r="B2346"/>
      <c r="C2346"/>
      <c r="D2346"/>
      <c r="E2346"/>
      <c r="F2346"/>
      <c r="G2346"/>
      <c r="H2346"/>
      <c r="I2346"/>
      <c r="J2346"/>
      <c r="K2346" s="95"/>
      <c r="L2346"/>
      <c r="M2346"/>
      <c r="N2346"/>
      <c r="O2346"/>
      <c r="P2346"/>
      <c r="Q2346"/>
      <c r="R2346"/>
      <c r="S2346"/>
      <c r="T2346"/>
      <c r="U2346"/>
      <c r="V2346"/>
    </row>
    <row r="2347" spans="2:22" ht="12.75" customHeight="1" x14ac:dyDescent="0.3">
      <c r="B2347"/>
      <c r="C2347"/>
      <c r="D2347"/>
      <c r="E2347"/>
      <c r="F2347"/>
      <c r="G2347"/>
      <c r="H2347"/>
      <c r="I2347"/>
      <c r="J2347"/>
      <c r="K2347" s="95"/>
      <c r="L2347"/>
      <c r="M2347"/>
      <c r="N2347"/>
      <c r="O2347"/>
      <c r="P2347"/>
      <c r="Q2347"/>
      <c r="R2347"/>
      <c r="S2347"/>
      <c r="T2347"/>
      <c r="U2347"/>
      <c r="V2347"/>
    </row>
    <row r="2348" spans="2:22" ht="12.75" customHeight="1" x14ac:dyDescent="0.3">
      <c r="B2348"/>
      <c r="C2348"/>
      <c r="D2348"/>
      <c r="E2348"/>
      <c r="F2348"/>
      <c r="G2348"/>
      <c r="H2348"/>
      <c r="I2348"/>
      <c r="J2348"/>
      <c r="K2348" s="95"/>
      <c r="L2348"/>
      <c r="M2348"/>
      <c r="N2348"/>
      <c r="O2348"/>
      <c r="P2348"/>
      <c r="Q2348"/>
      <c r="R2348"/>
      <c r="S2348"/>
      <c r="T2348"/>
      <c r="U2348"/>
      <c r="V2348"/>
    </row>
    <row r="2349" spans="2:22" ht="12.75" customHeight="1" x14ac:dyDescent="0.3">
      <c r="B2349"/>
      <c r="C2349"/>
      <c r="D2349"/>
      <c r="E2349"/>
      <c r="F2349"/>
      <c r="G2349"/>
      <c r="H2349"/>
      <c r="I2349"/>
      <c r="J2349"/>
      <c r="K2349" s="95"/>
      <c r="L2349"/>
      <c r="M2349"/>
      <c r="N2349"/>
      <c r="O2349"/>
      <c r="P2349"/>
      <c r="Q2349"/>
      <c r="R2349"/>
      <c r="S2349"/>
      <c r="T2349"/>
      <c r="U2349"/>
      <c r="V2349"/>
    </row>
    <row r="2350" spans="2:22" ht="12.75" customHeight="1" x14ac:dyDescent="0.3">
      <c r="B2350"/>
      <c r="C2350"/>
      <c r="D2350"/>
      <c r="E2350"/>
      <c r="F2350"/>
      <c r="G2350"/>
      <c r="H2350"/>
      <c r="I2350"/>
      <c r="J2350"/>
      <c r="K2350" s="95"/>
      <c r="L2350"/>
      <c r="M2350"/>
      <c r="N2350"/>
      <c r="O2350"/>
      <c r="P2350"/>
      <c r="Q2350"/>
      <c r="R2350"/>
      <c r="S2350"/>
      <c r="T2350"/>
      <c r="U2350"/>
      <c r="V2350"/>
    </row>
    <row r="2351" spans="2:22" ht="12.75" customHeight="1" x14ac:dyDescent="0.3">
      <c r="B2351"/>
      <c r="C2351"/>
      <c r="D2351"/>
      <c r="E2351"/>
      <c r="F2351"/>
      <c r="G2351"/>
      <c r="H2351"/>
      <c r="I2351"/>
      <c r="J2351"/>
      <c r="K2351" s="95"/>
      <c r="L2351"/>
      <c r="M2351"/>
      <c r="N2351"/>
      <c r="O2351"/>
      <c r="P2351"/>
      <c r="Q2351"/>
      <c r="R2351"/>
      <c r="S2351"/>
      <c r="T2351"/>
      <c r="U2351"/>
      <c r="V2351"/>
    </row>
    <row r="2352" spans="2:22" ht="12.75" customHeight="1" x14ac:dyDescent="0.3">
      <c r="B2352"/>
      <c r="C2352"/>
      <c r="D2352"/>
      <c r="E2352"/>
      <c r="F2352"/>
      <c r="G2352"/>
      <c r="H2352"/>
      <c r="I2352"/>
      <c r="J2352"/>
      <c r="K2352" s="95"/>
      <c r="L2352"/>
      <c r="M2352"/>
      <c r="N2352"/>
      <c r="O2352"/>
      <c r="P2352"/>
      <c r="Q2352"/>
      <c r="R2352"/>
      <c r="S2352"/>
      <c r="T2352"/>
      <c r="U2352"/>
      <c r="V2352"/>
    </row>
    <row r="2353" spans="2:22" ht="12.75" customHeight="1" x14ac:dyDescent="0.3">
      <c r="B2353"/>
      <c r="C2353"/>
      <c r="D2353"/>
      <c r="E2353"/>
      <c r="F2353"/>
      <c r="G2353"/>
      <c r="H2353"/>
      <c r="I2353"/>
      <c r="J2353"/>
      <c r="K2353" s="95"/>
      <c r="L2353"/>
      <c r="M2353"/>
      <c r="N2353"/>
      <c r="O2353"/>
      <c r="P2353"/>
      <c r="Q2353"/>
      <c r="R2353"/>
      <c r="S2353"/>
      <c r="T2353"/>
      <c r="U2353"/>
      <c r="V2353"/>
    </row>
    <row r="2354" spans="2:22" ht="12.75" customHeight="1" x14ac:dyDescent="0.3">
      <c r="B2354"/>
      <c r="C2354"/>
      <c r="D2354"/>
      <c r="E2354"/>
      <c r="F2354"/>
      <c r="G2354"/>
      <c r="H2354"/>
      <c r="I2354"/>
      <c r="J2354"/>
      <c r="K2354" s="95"/>
      <c r="L2354"/>
      <c r="M2354"/>
      <c r="N2354"/>
      <c r="O2354"/>
      <c r="P2354"/>
      <c r="Q2354"/>
      <c r="R2354"/>
      <c r="S2354"/>
      <c r="T2354"/>
      <c r="U2354"/>
      <c r="V2354"/>
    </row>
    <row r="2355" spans="2:22" ht="12.75" customHeight="1" x14ac:dyDescent="0.3">
      <c r="B2355"/>
      <c r="C2355"/>
      <c r="D2355"/>
      <c r="E2355"/>
      <c r="F2355"/>
      <c r="G2355"/>
      <c r="H2355"/>
      <c r="I2355"/>
      <c r="J2355"/>
      <c r="K2355" s="95"/>
      <c r="L2355"/>
      <c r="M2355"/>
      <c r="N2355"/>
      <c r="O2355"/>
      <c r="P2355"/>
      <c r="Q2355"/>
      <c r="R2355"/>
      <c r="S2355"/>
      <c r="T2355"/>
      <c r="U2355"/>
      <c r="V2355"/>
    </row>
    <row r="2356" spans="2:22" ht="12.75" customHeight="1" x14ac:dyDescent="0.3">
      <c r="B2356"/>
      <c r="C2356"/>
      <c r="D2356"/>
      <c r="E2356"/>
      <c r="F2356"/>
      <c r="G2356"/>
      <c r="H2356"/>
      <c r="I2356"/>
      <c r="J2356"/>
      <c r="K2356" s="95"/>
      <c r="L2356"/>
      <c r="M2356"/>
      <c r="N2356"/>
      <c r="O2356"/>
      <c r="P2356"/>
      <c r="Q2356"/>
      <c r="R2356"/>
      <c r="S2356"/>
      <c r="T2356"/>
      <c r="U2356"/>
      <c r="V2356"/>
    </row>
    <row r="2357" spans="2:22" ht="12.75" customHeight="1" x14ac:dyDescent="0.3">
      <c r="B2357"/>
      <c r="C2357"/>
      <c r="D2357"/>
      <c r="E2357"/>
      <c r="F2357"/>
      <c r="G2357"/>
      <c r="H2357"/>
      <c r="I2357"/>
      <c r="J2357"/>
      <c r="K2357" s="95"/>
      <c r="L2357"/>
      <c r="M2357"/>
      <c r="N2357"/>
      <c r="O2357"/>
      <c r="P2357"/>
      <c r="Q2357"/>
      <c r="R2357"/>
      <c r="S2357"/>
      <c r="T2357"/>
      <c r="U2357"/>
      <c r="V2357"/>
    </row>
    <row r="2358" spans="2:22" ht="12.75" customHeight="1" x14ac:dyDescent="0.3">
      <c r="B2358"/>
      <c r="C2358"/>
      <c r="D2358"/>
      <c r="E2358"/>
      <c r="F2358"/>
      <c r="G2358"/>
      <c r="H2358"/>
      <c r="I2358"/>
      <c r="J2358"/>
      <c r="K2358" s="95"/>
      <c r="L2358"/>
      <c r="M2358"/>
      <c r="N2358"/>
      <c r="O2358"/>
      <c r="P2358"/>
      <c r="Q2358"/>
      <c r="R2358"/>
      <c r="S2358"/>
      <c r="T2358"/>
      <c r="U2358"/>
      <c r="V2358"/>
    </row>
    <row r="2359" spans="2:22" ht="12.75" customHeight="1" x14ac:dyDescent="0.3">
      <c r="B2359"/>
      <c r="C2359"/>
      <c r="D2359"/>
      <c r="E2359"/>
      <c r="F2359"/>
      <c r="G2359"/>
      <c r="H2359"/>
      <c r="I2359"/>
      <c r="J2359"/>
      <c r="K2359" s="95"/>
      <c r="L2359"/>
      <c r="M2359"/>
      <c r="N2359"/>
      <c r="O2359"/>
      <c r="P2359"/>
      <c r="Q2359"/>
      <c r="R2359"/>
      <c r="S2359"/>
      <c r="T2359"/>
      <c r="U2359"/>
      <c r="V2359"/>
    </row>
    <row r="2360" spans="2:22" ht="12.75" customHeight="1" x14ac:dyDescent="0.3">
      <c r="B2360"/>
      <c r="C2360"/>
      <c r="D2360"/>
      <c r="E2360"/>
      <c r="F2360"/>
      <c r="G2360"/>
      <c r="H2360"/>
      <c r="I2360"/>
      <c r="J2360"/>
      <c r="K2360" s="95"/>
      <c r="L2360"/>
      <c r="M2360"/>
      <c r="N2360"/>
      <c r="O2360"/>
      <c r="P2360"/>
      <c r="Q2360"/>
      <c r="R2360"/>
      <c r="S2360"/>
      <c r="T2360"/>
      <c r="U2360"/>
      <c r="V2360"/>
    </row>
    <row r="2361" spans="2:22" ht="12.75" customHeight="1" x14ac:dyDescent="0.3">
      <c r="B2361"/>
      <c r="C2361"/>
      <c r="D2361"/>
      <c r="E2361"/>
      <c r="F2361"/>
      <c r="G2361"/>
      <c r="H2361"/>
      <c r="I2361"/>
      <c r="J2361"/>
      <c r="K2361" s="95"/>
      <c r="L2361"/>
      <c r="M2361"/>
      <c r="N2361"/>
      <c r="O2361"/>
      <c r="P2361"/>
      <c r="Q2361"/>
      <c r="R2361"/>
      <c r="S2361"/>
      <c r="T2361"/>
      <c r="U2361"/>
      <c r="V2361"/>
    </row>
    <row r="2362" spans="2:22" ht="12.75" customHeight="1" x14ac:dyDescent="0.3">
      <c r="B2362"/>
      <c r="C2362"/>
      <c r="D2362"/>
      <c r="E2362"/>
      <c r="F2362"/>
      <c r="G2362"/>
      <c r="H2362"/>
      <c r="I2362"/>
      <c r="J2362"/>
      <c r="K2362" s="95"/>
      <c r="L2362"/>
      <c r="M2362"/>
      <c r="N2362"/>
      <c r="O2362"/>
      <c r="P2362"/>
      <c r="Q2362"/>
      <c r="R2362"/>
      <c r="S2362"/>
      <c r="T2362"/>
      <c r="U2362"/>
      <c r="V2362"/>
    </row>
    <row r="2363" spans="2:22" ht="12.75" customHeight="1" x14ac:dyDescent="0.3">
      <c r="B2363"/>
      <c r="C2363"/>
      <c r="D2363"/>
      <c r="E2363"/>
      <c r="F2363"/>
      <c r="G2363"/>
      <c r="H2363"/>
      <c r="I2363"/>
      <c r="J2363"/>
      <c r="K2363" s="95"/>
      <c r="L2363"/>
      <c r="M2363"/>
      <c r="N2363"/>
      <c r="O2363"/>
      <c r="P2363"/>
      <c r="Q2363"/>
      <c r="R2363"/>
      <c r="S2363"/>
      <c r="T2363"/>
      <c r="U2363"/>
      <c r="V2363"/>
    </row>
    <row r="2364" spans="2:22" ht="12.75" customHeight="1" x14ac:dyDescent="0.3">
      <c r="B2364"/>
      <c r="C2364"/>
      <c r="D2364"/>
      <c r="E2364"/>
      <c r="F2364"/>
      <c r="G2364"/>
      <c r="H2364"/>
      <c r="I2364"/>
      <c r="J2364"/>
      <c r="K2364" s="95"/>
      <c r="L2364"/>
      <c r="M2364"/>
      <c r="N2364"/>
      <c r="O2364"/>
      <c r="P2364"/>
      <c r="Q2364"/>
      <c r="R2364"/>
      <c r="S2364"/>
      <c r="T2364"/>
      <c r="U2364"/>
      <c r="V2364"/>
    </row>
    <row r="2365" spans="2:22" ht="12.75" customHeight="1" x14ac:dyDescent="0.3">
      <c r="B2365"/>
      <c r="C2365"/>
      <c r="D2365"/>
      <c r="E2365"/>
      <c r="F2365"/>
      <c r="G2365"/>
      <c r="H2365"/>
      <c r="I2365"/>
      <c r="J2365"/>
      <c r="K2365" s="95"/>
      <c r="L2365"/>
      <c r="M2365"/>
      <c r="N2365"/>
      <c r="O2365"/>
      <c r="P2365"/>
      <c r="Q2365"/>
      <c r="R2365"/>
      <c r="S2365"/>
      <c r="T2365"/>
      <c r="U2365"/>
      <c r="V2365"/>
    </row>
    <row r="2366" spans="2:22" ht="12.75" customHeight="1" x14ac:dyDescent="0.3">
      <c r="B2366"/>
      <c r="C2366"/>
      <c r="D2366"/>
      <c r="E2366"/>
      <c r="F2366"/>
      <c r="G2366"/>
      <c r="H2366"/>
      <c r="I2366"/>
      <c r="J2366"/>
      <c r="K2366" s="95"/>
      <c r="L2366"/>
      <c r="M2366"/>
      <c r="N2366"/>
      <c r="O2366"/>
      <c r="P2366"/>
      <c r="Q2366"/>
      <c r="R2366"/>
      <c r="S2366"/>
      <c r="T2366"/>
      <c r="U2366"/>
      <c r="V2366"/>
    </row>
    <row r="2367" spans="2:22" ht="12.75" customHeight="1" x14ac:dyDescent="0.3">
      <c r="B2367"/>
      <c r="C2367"/>
      <c r="D2367"/>
      <c r="E2367"/>
      <c r="F2367"/>
      <c r="G2367"/>
      <c r="H2367"/>
      <c r="I2367"/>
      <c r="J2367"/>
      <c r="K2367" s="95"/>
      <c r="L2367"/>
      <c r="M2367"/>
      <c r="N2367"/>
      <c r="O2367"/>
      <c r="P2367"/>
      <c r="Q2367"/>
      <c r="R2367"/>
      <c r="S2367"/>
      <c r="T2367"/>
      <c r="U2367"/>
      <c r="V2367"/>
    </row>
    <row r="2368" spans="2:22" ht="12.75" customHeight="1" x14ac:dyDescent="0.3">
      <c r="B2368"/>
      <c r="C2368"/>
      <c r="D2368"/>
      <c r="E2368"/>
      <c r="F2368"/>
      <c r="G2368"/>
      <c r="H2368"/>
      <c r="I2368"/>
      <c r="J2368"/>
      <c r="K2368" s="95"/>
      <c r="L2368"/>
      <c r="M2368"/>
      <c r="N2368"/>
      <c r="O2368"/>
      <c r="P2368"/>
      <c r="Q2368"/>
      <c r="R2368"/>
      <c r="S2368"/>
      <c r="T2368"/>
      <c r="U2368"/>
      <c r="V2368"/>
    </row>
    <row r="2369" spans="2:22" ht="12.75" customHeight="1" x14ac:dyDescent="0.3">
      <c r="B2369"/>
      <c r="C2369"/>
      <c r="D2369"/>
      <c r="E2369"/>
      <c r="F2369"/>
      <c r="G2369"/>
      <c r="H2369"/>
      <c r="I2369"/>
      <c r="J2369"/>
      <c r="K2369" s="95"/>
      <c r="L2369"/>
      <c r="M2369"/>
      <c r="N2369"/>
      <c r="O2369"/>
      <c r="P2369"/>
      <c r="Q2369"/>
      <c r="R2369"/>
      <c r="S2369"/>
      <c r="T2369"/>
      <c r="U2369"/>
      <c r="V2369"/>
    </row>
    <row r="2370" spans="2:22" ht="12.75" customHeight="1" x14ac:dyDescent="0.3">
      <c r="B2370"/>
      <c r="C2370"/>
      <c r="D2370"/>
      <c r="E2370"/>
      <c r="F2370"/>
      <c r="G2370"/>
      <c r="H2370"/>
      <c r="I2370"/>
      <c r="J2370"/>
      <c r="K2370" s="95"/>
      <c r="L2370"/>
      <c r="M2370"/>
      <c r="N2370"/>
      <c r="O2370"/>
      <c r="P2370"/>
      <c r="Q2370"/>
      <c r="R2370"/>
      <c r="S2370"/>
      <c r="T2370"/>
      <c r="U2370"/>
      <c r="V2370"/>
    </row>
    <row r="2371" spans="2:22" ht="12.75" customHeight="1" x14ac:dyDescent="0.3">
      <c r="B2371"/>
      <c r="C2371"/>
      <c r="D2371"/>
      <c r="E2371"/>
      <c r="F2371"/>
      <c r="G2371"/>
      <c r="H2371"/>
      <c r="I2371"/>
      <c r="J2371"/>
      <c r="K2371" s="95"/>
      <c r="L2371"/>
      <c r="M2371"/>
      <c r="N2371"/>
      <c r="O2371"/>
      <c r="P2371"/>
      <c r="Q2371"/>
      <c r="R2371"/>
      <c r="S2371"/>
      <c r="T2371"/>
      <c r="U2371"/>
      <c r="V2371"/>
    </row>
    <row r="2372" spans="2:22" ht="12.75" customHeight="1" x14ac:dyDescent="0.3">
      <c r="B2372"/>
      <c r="C2372"/>
      <c r="D2372"/>
      <c r="E2372"/>
      <c r="F2372"/>
      <c r="G2372"/>
      <c r="H2372"/>
      <c r="I2372"/>
      <c r="J2372"/>
      <c r="K2372" s="95"/>
      <c r="L2372"/>
      <c r="M2372"/>
      <c r="N2372"/>
      <c r="O2372"/>
      <c r="P2372"/>
      <c r="Q2372"/>
      <c r="R2372"/>
      <c r="S2372"/>
      <c r="T2372"/>
      <c r="U2372"/>
      <c r="V2372"/>
    </row>
    <row r="2373" spans="2:22" ht="12.75" customHeight="1" x14ac:dyDescent="0.3">
      <c r="B2373"/>
      <c r="C2373"/>
      <c r="D2373"/>
      <c r="E2373"/>
      <c r="F2373"/>
      <c r="G2373"/>
      <c r="H2373"/>
      <c r="I2373"/>
      <c r="J2373"/>
      <c r="K2373" s="95"/>
      <c r="L2373"/>
      <c r="M2373"/>
      <c r="N2373"/>
      <c r="O2373"/>
      <c r="P2373"/>
      <c r="Q2373"/>
      <c r="R2373"/>
      <c r="S2373"/>
      <c r="T2373"/>
      <c r="U2373"/>
      <c r="V2373"/>
    </row>
    <row r="2374" spans="2:22" ht="12.75" customHeight="1" x14ac:dyDescent="0.3">
      <c r="B2374"/>
      <c r="C2374"/>
      <c r="D2374"/>
      <c r="E2374"/>
      <c r="F2374"/>
      <c r="G2374"/>
      <c r="H2374"/>
      <c r="I2374"/>
      <c r="J2374"/>
      <c r="K2374" s="95"/>
      <c r="L2374"/>
      <c r="M2374"/>
      <c r="N2374"/>
      <c r="O2374"/>
      <c r="P2374"/>
      <c r="Q2374"/>
      <c r="R2374"/>
      <c r="S2374"/>
      <c r="T2374"/>
      <c r="U2374"/>
      <c r="V2374"/>
    </row>
    <row r="2375" spans="2:22" ht="12.75" customHeight="1" x14ac:dyDescent="0.3">
      <c r="B2375"/>
      <c r="C2375"/>
      <c r="D2375"/>
      <c r="E2375"/>
      <c r="F2375"/>
      <c r="G2375"/>
      <c r="H2375"/>
      <c r="I2375"/>
      <c r="J2375"/>
      <c r="K2375" s="95"/>
      <c r="L2375"/>
      <c r="M2375"/>
      <c r="N2375"/>
      <c r="O2375"/>
      <c r="P2375"/>
      <c r="Q2375"/>
      <c r="R2375"/>
      <c r="S2375"/>
      <c r="T2375"/>
      <c r="U2375"/>
      <c r="V2375"/>
    </row>
    <row r="2376" spans="2:22" ht="12.75" customHeight="1" x14ac:dyDescent="0.3">
      <c r="B2376"/>
      <c r="C2376"/>
      <c r="D2376"/>
      <c r="E2376"/>
      <c r="F2376"/>
      <c r="G2376"/>
      <c r="H2376"/>
      <c r="I2376"/>
      <c r="J2376"/>
      <c r="K2376" s="95"/>
      <c r="L2376"/>
      <c r="M2376"/>
      <c r="N2376"/>
      <c r="O2376"/>
      <c r="P2376"/>
      <c r="Q2376"/>
      <c r="R2376"/>
      <c r="S2376"/>
      <c r="T2376"/>
      <c r="U2376"/>
      <c r="V2376"/>
    </row>
    <row r="2377" spans="2:22" ht="12.75" customHeight="1" x14ac:dyDescent="0.3">
      <c r="B2377"/>
      <c r="C2377"/>
      <c r="D2377"/>
      <c r="E2377"/>
      <c r="F2377"/>
      <c r="G2377"/>
      <c r="H2377"/>
      <c r="I2377"/>
      <c r="J2377"/>
      <c r="K2377" s="95"/>
      <c r="L2377"/>
      <c r="M2377"/>
      <c r="N2377"/>
      <c r="O2377"/>
      <c r="P2377"/>
      <c r="Q2377"/>
      <c r="R2377"/>
      <c r="S2377"/>
      <c r="T2377"/>
      <c r="U2377"/>
      <c r="V2377"/>
    </row>
    <row r="2378" spans="2:22" ht="12.75" customHeight="1" x14ac:dyDescent="0.3">
      <c r="B2378"/>
      <c r="C2378"/>
      <c r="D2378"/>
      <c r="E2378"/>
      <c r="F2378"/>
      <c r="G2378"/>
      <c r="H2378"/>
      <c r="I2378"/>
      <c r="J2378"/>
      <c r="K2378" s="95"/>
      <c r="L2378"/>
      <c r="M2378"/>
      <c r="N2378"/>
      <c r="O2378"/>
      <c r="P2378"/>
      <c r="Q2378"/>
      <c r="R2378"/>
      <c r="S2378"/>
      <c r="T2378"/>
      <c r="U2378"/>
      <c r="V2378"/>
    </row>
    <row r="2379" spans="2:22" ht="12.75" customHeight="1" x14ac:dyDescent="0.3">
      <c r="B2379"/>
      <c r="C2379"/>
      <c r="D2379"/>
      <c r="E2379"/>
      <c r="F2379"/>
      <c r="G2379"/>
      <c r="H2379"/>
      <c r="I2379"/>
      <c r="J2379"/>
      <c r="K2379" s="95"/>
      <c r="L2379"/>
      <c r="M2379"/>
      <c r="N2379"/>
      <c r="O2379"/>
      <c r="P2379"/>
      <c r="Q2379"/>
      <c r="R2379"/>
      <c r="S2379"/>
      <c r="T2379"/>
      <c r="U2379"/>
      <c r="V2379"/>
    </row>
    <row r="2380" spans="2:22" ht="12.75" customHeight="1" x14ac:dyDescent="0.3">
      <c r="B2380"/>
      <c r="C2380"/>
      <c r="D2380"/>
      <c r="E2380"/>
      <c r="F2380"/>
      <c r="G2380"/>
      <c r="H2380"/>
      <c r="I2380"/>
      <c r="J2380"/>
      <c r="K2380" s="95"/>
      <c r="L2380"/>
      <c r="M2380"/>
      <c r="N2380"/>
      <c r="O2380"/>
      <c r="P2380"/>
      <c r="Q2380"/>
      <c r="R2380"/>
      <c r="S2380"/>
      <c r="T2380"/>
      <c r="U2380"/>
      <c r="V2380"/>
    </row>
    <row r="2381" spans="2:22" ht="12.75" customHeight="1" x14ac:dyDescent="0.3">
      <c r="B2381"/>
      <c r="C2381"/>
      <c r="D2381"/>
      <c r="E2381"/>
      <c r="F2381"/>
      <c r="G2381"/>
      <c r="H2381"/>
      <c r="I2381"/>
      <c r="J2381"/>
      <c r="K2381" s="95"/>
      <c r="L2381"/>
      <c r="M2381"/>
      <c r="N2381"/>
      <c r="O2381"/>
      <c r="P2381"/>
      <c r="Q2381"/>
      <c r="R2381"/>
      <c r="S2381"/>
      <c r="T2381"/>
      <c r="U2381"/>
      <c r="V2381"/>
    </row>
    <row r="2382" spans="2:22" ht="12.75" customHeight="1" x14ac:dyDescent="0.3">
      <c r="B2382"/>
      <c r="C2382"/>
      <c r="D2382"/>
      <c r="E2382"/>
      <c r="F2382"/>
      <c r="G2382"/>
      <c r="H2382"/>
      <c r="I2382"/>
      <c r="J2382"/>
      <c r="K2382" s="95"/>
      <c r="L2382"/>
      <c r="M2382"/>
      <c r="N2382"/>
      <c r="O2382"/>
      <c r="P2382"/>
      <c r="Q2382"/>
      <c r="R2382"/>
      <c r="S2382"/>
      <c r="T2382"/>
      <c r="U2382"/>
      <c r="V2382"/>
    </row>
    <row r="2383" spans="2:22" ht="12.75" customHeight="1" x14ac:dyDescent="0.3">
      <c r="B2383"/>
      <c r="C2383"/>
      <c r="D2383"/>
      <c r="E2383"/>
      <c r="F2383"/>
      <c r="G2383"/>
      <c r="H2383"/>
      <c r="I2383"/>
      <c r="J2383"/>
      <c r="K2383" s="95"/>
      <c r="L2383"/>
      <c r="M2383"/>
      <c r="N2383"/>
      <c r="O2383"/>
      <c r="P2383"/>
      <c r="Q2383"/>
      <c r="R2383"/>
      <c r="S2383"/>
      <c r="T2383"/>
      <c r="U2383"/>
      <c r="V2383"/>
    </row>
    <row r="2384" spans="2:22" ht="12.75" customHeight="1" x14ac:dyDescent="0.3">
      <c r="B2384"/>
      <c r="C2384"/>
      <c r="D2384"/>
      <c r="E2384"/>
      <c r="F2384"/>
      <c r="G2384"/>
      <c r="H2384"/>
      <c r="I2384"/>
      <c r="J2384"/>
      <c r="K2384" s="95"/>
      <c r="L2384"/>
      <c r="M2384"/>
      <c r="N2384"/>
      <c r="O2384"/>
      <c r="P2384"/>
      <c r="Q2384"/>
      <c r="R2384"/>
      <c r="S2384"/>
      <c r="T2384"/>
      <c r="U2384"/>
      <c r="V2384"/>
    </row>
    <row r="2385" spans="2:22" ht="12.75" customHeight="1" x14ac:dyDescent="0.3">
      <c r="B2385"/>
      <c r="C2385"/>
      <c r="D2385"/>
      <c r="E2385"/>
      <c r="F2385"/>
      <c r="G2385"/>
      <c r="H2385"/>
      <c r="I2385"/>
      <c r="J2385"/>
      <c r="K2385" s="95"/>
      <c r="L2385"/>
      <c r="M2385"/>
      <c r="N2385"/>
      <c r="O2385"/>
      <c r="P2385"/>
      <c r="Q2385"/>
      <c r="R2385"/>
      <c r="S2385"/>
      <c r="T2385"/>
      <c r="U2385"/>
      <c r="V2385"/>
    </row>
    <row r="2386" spans="2:22" ht="12.75" customHeight="1" x14ac:dyDescent="0.3">
      <c r="B2386"/>
      <c r="C2386"/>
      <c r="D2386"/>
      <c r="E2386"/>
      <c r="F2386"/>
      <c r="G2386"/>
      <c r="H2386"/>
      <c r="I2386"/>
      <c r="J2386"/>
      <c r="K2386" s="95"/>
      <c r="L2386"/>
      <c r="M2386"/>
      <c r="N2386"/>
      <c r="O2386"/>
      <c r="P2386"/>
      <c r="Q2386"/>
      <c r="R2386"/>
      <c r="S2386"/>
      <c r="T2386"/>
      <c r="U2386"/>
      <c r="V2386"/>
    </row>
    <row r="2387" spans="2:22" ht="12.75" customHeight="1" x14ac:dyDescent="0.3">
      <c r="B2387"/>
      <c r="C2387"/>
      <c r="D2387"/>
      <c r="E2387"/>
      <c r="F2387"/>
      <c r="G2387"/>
      <c r="H2387"/>
      <c r="I2387"/>
      <c r="J2387"/>
      <c r="K2387" s="95"/>
      <c r="L2387"/>
      <c r="M2387"/>
      <c r="N2387"/>
      <c r="O2387"/>
      <c r="P2387"/>
      <c r="Q2387"/>
      <c r="R2387"/>
      <c r="S2387"/>
      <c r="T2387"/>
      <c r="U2387"/>
      <c r="V2387"/>
    </row>
    <row r="2388" spans="2:22" ht="12.75" customHeight="1" x14ac:dyDescent="0.3">
      <c r="B2388"/>
      <c r="C2388"/>
      <c r="D2388"/>
      <c r="E2388"/>
      <c r="F2388"/>
      <c r="G2388"/>
      <c r="H2388"/>
      <c r="I2388"/>
      <c r="J2388"/>
      <c r="K2388" s="95"/>
      <c r="L2388"/>
      <c r="M2388"/>
      <c r="N2388"/>
      <c r="O2388"/>
      <c r="P2388"/>
      <c r="Q2388"/>
      <c r="R2388"/>
      <c r="S2388"/>
      <c r="T2388"/>
      <c r="U2388"/>
      <c r="V2388"/>
    </row>
    <row r="2389" spans="2:22" ht="12.75" customHeight="1" x14ac:dyDescent="0.3">
      <c r="B2389"/>
      <c r="C2389"/>
      <c r="D2389"/>
      <c r="E2389"/>
      <c r="F2389"/>
      <c r="G2389"/>
      <c r="H2389"/>
      <c r="I2389"/>
      <c r="J2389"/>
      <c r="K2389" s="95"/>
      <c r="L2389"/>
      <c r="M2389"/>
      <c r="N2389"/>
      <c r="O2389"/>
      <c r="P2389"/>
      <c r="Q2389"/>
      <c r="R2389"/>
      <c r="S2389"/>
      <c r="T2389"/>
      <c r="U2389"/>
      <c r="V2389"/>
    </row>
    <row r="2390" spans="2:22" ht="12.75" customHeight="1" x14ac:dyDescent="0.3">
      <c r="B2390"/>
      <c r="C2390"/>
      <c r="D2390"/>
      <c r="E2390"/>
      <c r="F2390"/>
      <c r="G2390"/>
      <c r="H2390"/>
      <c r="I2390"/>
      <c r="J2390"/>
      <c r="K2390" s="95"/>
      <c r="L2390"/>
      <c r="M2390"/>
      <c r="N2390"/>
      <c r="O2390"/>
      <c r="P2390"/>
      <c r="Q2390"/>
      <c r="R2390"/>
      <c r="S2390"/>
      <c r="T2390"/>
      <c r="U2390"/>
      <c r="V2390"/>
    </row>
    <row r="2391" spans="2:22" ht="12.75" customHeight="1" x14ac:dyDescent="0.3">
      <c r="B2391"/>
      <c r="C2391"/>
      <c r="D2391"/>
      <c r="E2391"/>
      <c r="F2391"/>
      <c r="G2391"/>
      <c r="H2391"/>
      <c r="I2391"/>
      <c r="J2391"/>
      <c r="K2391" s="95"/>
      <c r="L2391"/>
      <c r="M2391"/>
      <c r="N2391"/>
      <c r="O2391"/>
      <c r="P2391"/>
      <c r="Q2391"/>
      <c r="R2391"/>
      <c r="S2391"/>
      <c r="T2391"/>
      <c r="U2391"/>
      <c r="V2391"/>
    </row>
    <row r="2392" spans="2:22" ht="12.75" customHeight="1" x14ac:dyDescent="0.3">
      <c r="B2392"/>
      <c r="C2392"/>
      <c r="D2392"/>
      <c r="E2392"/>
      <c r="F2392"/>
      <c r="G2392"/>
      <c r="H2392"/>
      <c r="I2392"/>
      <c r="J2392"/>
      <c r="K2392" s="95"/>
      <c r="L2392"/>
      <c r="M2392"/>
      <c r="N2392"/>
      <c r="O2392"/>
      <c r="P2392"/>
      <c r="Q2392"/>
      <c r="R2392"/>
      <c r="S2392"/>
      <c r="T2392"/>
      <c r="U2392"/>
      <c r="V2392"/>
    </row>
    <row r="2393" spans="2:22" ht="12.75" customHeight="1" x14ac:dyDescent="0.3">
      <c r="B2393"/>
      <c r="C2393"/>
      <c r="D2393"/>
      <c r="E2393"/>
      <c r="F2393"/>
      <c r="G2393"/>
      <c r="H2393"/>
      <c r="I2393"/>
      <c r="J2393"/>
      <c r="K2393" s="95"/>
      <c r="L2393"/>
      <c r="M2393"/>
      <c r="N2393"/>
      <c r="O2393"/>
      <c r="P2393"/>
      <c r="Q2393"/>
      <c r="R2393"/>
      <c r="S2393"/>
      <c r="T2393"/>
      <c r="U2393"/>
      <c r="V2393"/>
    </row>
    <row r="2394" spans="2:22" ht="12.75" customHeight="1" x14ac:dyDescent="0.3">
      <c r="B2394"/>
      <c r="C2394"/>
      <c r="D2394"/>
      <c r="E2394"/>
      <c r="F2394"/>
      <c r="G2394"/>
      <c r="H2394"/>
      <c r="I2394"/>
      <c r="J2394"/>
      <c r="K2394" s="95"/>
      <c r="L2394"/>
      <c r="M2394"/>
      <c r="N2394"/>
      <c r="O2394"/>
      <c r="P2394"/>
      <c r="Q2394"/>
      <c r="R2394"/>
      <c r="S2394"/>
      <c r="T2394"/>
      <c r="U2394"/>
      <c r="V2394"/>
    </row>
    <row r="2395" spans="2:22" ht="12.75" customHeight="1" x14ac:dyDescent="0.3">
      <c r="B2395"/>
      <c r="C2395"/>
      <c r="D2395"/>
      <c r="E2395"/>
      <c r="F2395"/>
      <c r="G2395"/>
      <c r="H2395"/>
      <c r="I2395"/>
      <c r="J2395"/>
      <c r="K2395" s="95"/>
      <c r="L2395"/>
      <c r="M2395"/>
      <c r="N2395"/>
      <c r="O2395"/>
      <c r="P2395"/>
      <c r="Q2395"/>
      <c r="R2395"/>
      <c r="S2395"/>
      <c r="T2395"/>
      <c r="U2395"/>
      <c r="V2395"/>
    </row>
    <row r="2396" spans="2:22" ht="12.75" customHeight="1" x14ac:dyDescent="0.3">
      <c r="B2396"/>
      <c r="C2396"/>
      <c r="D2396"/>
      <c r="E2396"/>
      <c r="F2396"/>
      <c r="G2396"/>
      <c r="H2396"/>
      <c r="I2396"/>
      <c r="J2396"/>
      <c r="K2396" s="95"/>
      <c r="L2396"/>
      <c r="M2396"/>
      <c r="N2396"/>
      <c r="O2396"/>
      <c r="P2396"/>
      <c r="Q2396"/>
      <c r="R2396"/>
      <c r="S2396"/>
      <c r="T2396"/>
      <c r="U2396"/>
      <c r="V2396"/>
    </row>
    <row r="2397" spans="2:22" ht="12.75" customHeight="1" x14ac:dyDescent="0.3">
      <c r="B2397"/>
      <c r="C2397"/>
      <c r="D2397"/>
      <c r="E2397"/>
      <c r="F2397"/>
      <c r="G2397"/>
      <c r="H2397"/>
      <c r="I2397"/>
      <c r="J2397"/>
      <c r="K2397" s="95"/>
      <c r="L2397"/>
      <c r="M2397"/>
      <c r="N2397"/>
      <c r="O2397"/>
      <c r="P2397"/>
      <c r="Q2397"/>
      <c r="R2397"/>
      <c r="S2397"/>
      <c r="T2397"/>
      <c r="U2397"/>
      <c r="V2397"/>
    </row>
    <row r="2398" spans="2:22" ht="12.75" customHeight="1" x14ac:dyDescent="0.3">
      <c r="B2398"/>
      <c r="C2398"/>
      <c r="D2398"/>
      <c r="E2398"/>
      <c r="F2398"/>
      <c r="G2398"/>
      <c r="H2398"/>
      <c r="I2398"/>
      <c r="J2398"/>
      <c r="K2398" s="95"/>
      <c r="L2398"/>
      <c r="M2398"/>
      <c r="N2398"/>
      <c r="O2398"/>
      <c r="P2398"/>
      <c r="Q2398"/>
      <c r="R2398"/>
      <c r="S2398"/>
      <c r="T2398"/>
      <c r="U2398"/>
      <c r="V2398"/>
    </row>
    <row r="2399" spans="2:22" ht="12.75" customHeight="1" x14ac:dyDescent="0.3">
      <c r="B2399"/>
      <c r="C2399"/>
      <c r="D2399"/>
      <c r="E2399"/>
      <c r="F2399"/>
      <c r="G2399"/>
      <c r="H2399"/>
      <c r="I2399"/>
      <c r="J2399"/>
      <c r="K2399" s="95"/>
      <c r="L2399"/>
      <c r="M2399"/>
      <c r="N2399"/>
      <c r="O2399"/>
      <c r="P2399"/>
      <c r="Q2399"/>
      <c r="R2399"/>
      <c r="S2399"/>
      <c r="T2399"/>
      <c r="U2399"/>
      <c r="V2399"/>
    </row>
    <row r="2400" spans="2:22" ht="12.75" customHeight="1" x14ac:dyDescent="0.3">
      <c r="B2400"/>
      <c r="C2400"/>
      <c r="D2400"/>
      <c r="E2400"/>
      <c r="F2400"/>
      <c r="G2400"/>
      <c r="H2400"/>
      <c r="I2400"/>
      <c r="J2400"/>
      <c r="K2400" s="95"/>
      <c r="L2400"/>
      <c r="M2400"/>
      <c r="N2400"/>
      <c r="O2400"/>
      <c r="P2400"/>
      <c r="Q2400"/>
      <c r="R2400"/>
      <c r="S2400"/>
      <c r="T2400"/>
      <c r="U2400"/>
      <c r="V2400"/>
    </row>
    <row r="2401" spans="2:22" ht="12.75" customHeight="1" x14ac:dyDescent="0.3">
      <c r="B2401"/>
      <c r="C2401"/>
      <c r="D2401"/>
      <c r="E2401"/>
      <c r="F2401"/>
      <c r="G2401"/>
      <c r="H2401"/>
      <c r="I2401"/>
      <c r="J2401"/>
      <c r="K2401" s="95"/>
      <c r="L2401"/>
      <c r="M2401"/>
      <c r="N2401"/>
      <c r="O2401"/>
      <c r="P2401"/>
      <c r="Q2401"/>
      <c r="R2401"/>
      <c r="S2401"/>
      <c r="T2401"/>
      <c r="U2401"/>
      <c r="V2401"/>
    </row>
    <row r="2402" spans="2:22" ht="12.75" customHeight="1" x14ac:dyDescent="0.3">
      <c r="B2402"/>
      <c r="C2402"/>
      <c r="D2402"/>
      <c r="E2402"/>
      <c r="F2402"/>
      <c r="G2402"/>
      <c r="H2402"/>
      <c r="I2402"/>
      <c r="J2402"/>
      <c r="K2402" s="95"/>
      <c r="L2402"/>
      <c r="M2402"/>
      <c r="N2402"/>
      <c r="O2402"/>
      <c r="P2402"/>
      <c r="Q2402"/>
      <c r="R2402"/>
      <c r="S2402"/>
      <c r="T2402"/>
      <c r="U2402"/>
      <c r="V2402"/>
    </row>
    <row r="2403" spans="2:22" ht="12.75" customHeight="1" x14ac:dyDescent="0.3">
      <c r="B2403"/>
      <c r="C2403"/>
      <c r="D2403"/>
      <c r="E2403"/>
      <c r="F2403"/>
      <c r="G2403"/>
      <c r="H2403"/>
      <c r="I2403"/>
      <c r="J2403"/>
      <c r="K2403" s="95"/>
      <c r="L2403"/>
      <c r="M2403"/>
      <c r="N2403"/>
      <c r="O2403"/>
      <c r="P2403"/>
      <c r="Q2403"/>
      <c r="R2403"/>
      <c r="S2403"/>
      <c r="T2403"/>
      <c r="U2403"/>
      <c r="V2403"/>
    </row>
    <row r="2404" spans="2:22" ht="12.75" customHeight="1" x14ac:dyDescent="0.3">
      <c r="B2404"/>
      <c r="C2404"/>
      <c r="D2404"/>
      <c r="E2404"/>
      <c r="F2404"/>
      <c r="G2404"/>
      <c r="H2404"/>
      <c r="I2404"/>
      <c r="J2404"/>
      <c r="K2404" s="95"/>
      <c r="L2404"/>
      <c r="M2404"/>
      <c r="N2404"/>
      <c r="O2404"/>
      <c r="P2404"/>
      <c r="Q2404"/>
      <c r="R2404"/>
      <c r="S2404"/>
      <c r="T2404"/>
      <c r="U2404"/>
      <c r="V2404"/>
    </row>
    <row r="2405" spans="2:22" ht="12.75" customHeight="1" x14ac:dyDescent="0.3">
      <c r="B2405"/>
      <c r="C2405"/>
      <c r="D2405"/>
      <c r="E2405"/>
      <c r="F2405"/>
      <c r="G2405"/>
      <c r="H2405"/>
      <c r="I2405"/>
      <c r="J2405"/>
      <c r="K2405" s="95"/>
      <c r="L2405"/>
      <c r="M2405"/>
      <c r="N2405"/>
      <c r="O2405"/>
      <c r="P2405"/>
      <c r="Q2405"/>
      <c r="R2405"/>
      <c r="S2405"/>
      <c r="T2405"/>
      <c r="U2405"/>
      <c r="V2405"/>
    </row>
    <row r="2406" spans="2:22" ht="12.75" customHeight="1" x14ac:dyDescent="0.3">
      <c r="B2406"/>
      <c r="C2406"/>
      <c r="D2406"/>
      <c r="E2406"/>
      <c r="F2406"/>
      <c r="G2406"/>
      <c r="H2406"/>
      <c r="I2406"/>
      <c r="J2406"/>
      <c r="K2406" s="95"/>
      <c r="L2406"/>
      <c r="M2406"/>
      <c r="N2406"/>
      <c r="O2406"/>
      <c r="P2406"/>
      <c r="Q2406"/>
      <c r="R2406"/>
      <c r="S2406"/>
      <c r="T2406"/>
      <c r="U2406"/>
      <c r="V2406"/>
    </row>
    <row r="2407" spans="2:22" ht="12.75" customHeight="1" x14ac:dyDescent="0.3">
      <c r="B2407"/>
      <c r="C2407"/>
      <c r="D2407"/>
      <c r="E2407"/>
      <c r="F2407"/>
      <c r="G2407"/>
      <c r="H2407"/>
      <c r="I2407"/>
      <c r="J2407"/>
      <c r="K2407" s="95"/>
      <c r="L2407"/>
      <c r="M2407"/>
      <c r="N2407"/>
      <c r="O2407"/>
      <c r="P2407"/>
      <c r="Q2407"/>
      <c r="R2407"/>
      <c r="S2407"/>
      <c r="T2407"/>
      <c r="U2407"/>
      <c r="V2407"/>
    </row>
    <row r="2408" spans="2:22" ht="12.75" customHeight="1" x14ac:dyDescent="0.3">
      <c r="B2408"/>
      <c r="C2408"/>
      <c r="D2408"/>
      <c r="E2408"/>
      <c r="F2408"/>
      <c r="G2408"/>
      <c r="H2408"/>
      <c r="I2408"/>
      <c r="J2408"/>
      <c r="K2408" s="95"/>
      <c r="L2408"/>
      <c r="M2408"/>
      <c r="N2408"/>
      <c r="O2408"/>
      <c r="P2408"/>
      <c r="Q2408"/>
      <c r="R2408"/>
      <c r="S2408"/>
      <c r="T2408"/>
      <c r="U2408"/>
      <c r="V2408"/>
    </row>
    <row r="2409" spans="2:22" ht="12.75" customHeight="1" x14ac:dyDescent="0.3">
      <c r="B2409"/>
      <c r="C2409"/>
      <c r="D2409"/>
      <c r="E2409"/>
      <c r="F2409"/>
      <c r="G2409"/>
      <c r="H2409"/>
      <c r="I2409"/>
      <c r="J2409"/>
      <c r="K2409" s="95"/>
      <c r="L2409"/>
      <c r="M2409"/>
      <c r="N2409"/>
      <c r="O2409"/>
      <c r="P2409"/>
      <c r="Q2409"/>
      <c r="R2409"/>
      <c r="S2409"/>
      <c r="T2409"/>
      <c r="U2409"/>
      <c r="V2409"/>
    </row>
    <row r="2410" spans="2:22" ht="12.75" customHeight="1" x14ac:dyDescent="0.3">
      <c r="B2410"/>
      <c r="C2410"/>
      <c r="D2410"/>
      <c r="E2410"/>
      <c r="F2410"/>
      <c r="G2410"/>
      <c r="H2410"/>
      <c r="I2410"/>
      <c r="J2410"/>
      <c r="K2410" s="95"/>
      <c r="L2410"/>
      <c r="M2410"/>
      <c r="N2410"/>
      <c r="O2410"/>
      <c r="P2410"/>
      <c r="Q2410"/>
      <c r="R2410"/>
      <c r="S2410"/>
      <c r="T2410"/>
      <c r="U2410"/>
      <c r="V2410"/>
    </row>
    <row r="2411" spans="2:22" ht="12.75" customHeight="1" x14ac:dyDescent="0.3">
      <c r="B2411"/>
      <c r="C2411"/>
      <c r="D2411"/>
      <c r="E2411"/>
      <c r="F2411"/>
      <c r="G2411"/>
      <c r="H2411"/>
      <c r="I2411"/>
      <c r="J2411"/>
      <c r="K2411" s="95"/>
      <c r="L2411"/>
      <c r="M2411"/>
      <c r="N2411"/>
      <c r="O2411"/>
      <c r="P2411"/>
      <c r="Q2411"/>
      <c r="R2411"/>
      <c r="S2411"/>
      <c r="T2411"/>
      <c r="U2411"/>
      <c r="V2411"/>
    </row>
    <row r="2412" spans="2:22" ht="12.75" customHeight="1" x14ac:dyDescent="0.3">
      <c r="B2412"/>
      <c r="C2412"/>
      <c r="D2412"/>
      <c r="E2412"/>
      <c r="F2412"/>
      <c r="G2412"/>
      <c r="H2412"/>
      <c r="I2412"/>
      <c r="J2412"/>
      <c r="K2412" s="95"/>
      <c r="L2412"/>
      <c r="M2412"/>
      <c r="N2412"/>
      <c r="O2412"/>
      <c r="P2412"/>
      <c r="Q2412"/>
      <c r="R2412"/>
      <c r="S2412"/>
      <c r="T2412"/>
      <c r="U2412"/>
      <c r="V2412"/>
    </row>
    <row r="2413" spans="2:22" ht="12.75" customHeight="1" x14ac:dyDescent="0.3">
      <c r="B2413"/>
      <c r="C2413"/>
      <c r="D2413"/>
      <c r="E2413"/>
      <c r="F2413"/>
      <c r="G2413"/>
      <c r="H2413"/>
      <c r="I2413"/>
      <c r="J2413"/>
      <c r="K2413" s="95"/>
      <c r="L2413"/>
      <c r="M2413"/>
      <c r="N2413"/>
      <c r="O2413"/>
      <c r="P2413"/>
      <c r="Q2413"/>
      <c r="R2413"/>
      <c r="S2413"/>
      <c r="T2413"/>
      <c r="U2413"/>
      <c r="V2413"/>
    </row>
    <row r="2414" spans="2:22" ht="12.75" customHeight="1" x14ac:dyDescent="0.3">
      <c r="B2414"/>
      <c r="C2414"/>
      <c r="D2414"/>
      <c r="E2414"/>
      <c r="F2414"/>
      <c r="G2414"/>
      <c r="H2414"/>
      <c r="I2414"/>
      <c r="J2414"/>
      <c r="K2414" s="95"/>
      <c r="L2414"/>
      <c r="M2414"/>
      <c r="N2414"/>
      <c r="O2414"/>
      <c r="P2414"/>
      <c r="Q2414"/>
      <c r="R2414"/>
      <c r="S2414"/>
      <c r="T2414"/>
      <c r="U2414"/>
      <c r="V2414"/>
    </row>
    <row r="2415" spans="2:22" ht="12.75" customHeight="1" x14ac:dyDescent="0.3">
      <c r="B2415"/>
      <c r="C2415"/>
      <c r="D2415"/>
      <c r="E2415"/>
      <c r="F2415"/>
      <c r="G2415"/>
      <c r="H2415"/>
      <c r="I2415"/>
      <c r="J2415"/>
      <c r="K2415" s="95"/>
      <c r="L2415"/>
      <c r="M2415"/>
      <c r="N2415"/>
      <c r="O2415"/>
      <c r="P2415"/>
      <c r="Q2415"/>
      <c r="R2415"/>
      <c r="S2415"/>
      <c r="T2415"/>
      <c r="U2415"/>
      <c r="V2415"/>
    </row>
    <row r="2416" spans="2:22" ht="12.75" customHeight="1" x14ac:dyDescent="0.3">
      <c r="B2416"/>
      <c r="C2416"/>
      <c r="D2416"/>
      <c r="E2416"/>
      <c r="F2416"/>
      <c r="G2416"/>
      <c r="H2416"/>
      <c r="I2416"/>
      <c r="J2416"/>
      <c r="K2416" s="95"/>
      <c r="L2416"/>
      <c r="M2416"/>
      <c r="N2416"/>
      <c r="O2416"/>
      <c r="P2416"/>
      <c r="Q2416"/>
      <c r="R2416"/>
      <c r="S2416"/>
      <c r="T2416"/>
      <c r="U2416"/>
      <c r="V2416"/>
    </row>
    <row r="2417" spans="2:22" ht="12.75" customHeight="1" x14ac:dyDescent="0.3">
      <c r="B2417"/>
      <c r="C2417"/>
      <c r="D2417"/>
      <c r="E2417"/>
      <c r="F2417"/>
      <c r="G2417"/>
      <c r="H2417"/>
      <c r="I2417"/>
      <c r="J2417"/>
      <c r="K2417" s="95"/>
      <c r="L2417"/>
      <c r="M2417"/>
      <c r="N2417"/>
      <c r="O2417"/>
      <c r="P2417"/>
      <c r="Q2417"/>
      <c r="R2417"/>
      <c r="S2417"/>
      <c r="T2417"/>
      <c r="U2417"/>
      <c r="V2417"/>
    </row>
    <row r="2418" spans="2:22" ht="12.75" customHeight="1" x14ac:dyDescent="0.3">
      <c r="B2418"/>
      <c r="C2418"/>
      <c r="D2418"/>
      <c r="E2418"/>
      <c r="F2418"/>
      <c r="G2418"/>
      <c r="H2418"/>
      <c r="I2418"/>
      <c r="J2418"/>
      <c r="K2418" s="95"/>
      <c r="L2418"/>
      <c r="M2418"/>
      <c r="N2418"/>
      <c r="O2418"/>
      <c r="P2418"/>
      <c r="Q2418"/>
      <c r="R2418"/>
      <c r="S2418"/>
      <c r="T2418"/>
      <c r="U2418"/>
      <c r="V2418"/>
    </row>
    <row r="2419" spans="2:22" ht="12.75" customHeight="1" x14ac:dyDescent="0.3">
      <c r="B2419"/>
      <c r="C2419"/>
      <c r="D2419"/>
      <c r="E2419"/>
      <c r="F2419"/>
      <c r="G2419"/>
      <c r="H2419"/>
      <c r="I2419"/>
      <c r="J2419"/>
      <c r="K2419" s="95"/>
      <c r="L2419"/>
      <c r="M2419"/>
      <c r="N2419"/>
      <c r="O2419"/>
      <c r="P2419"/>
      <c r="Q2419"/>
      <c r="R2419"/>
      <c r="S2419"/>
      <c r="T2419"/>
      <c r="U2419"/>
      <c r="V2419"/>
    </row>
    <row r="2420" spans="2:22" ht="12.75" customHeight="1" x14ac:dyDescent="0.3">
      <c r="B2420"/>
      <c r="C2420"/>
      <c r="D2420"/>
      <c r="E2420"/>
      <c r="F2420"/>
      <c r="G2420"/>
      <c r="H2420"/>
      <c r="I2420"/>
      <c r="J2420"/>
      <c r="K2420" s="95"/>
      <c r="L2420"/>
      <c r="M2420"/>
      <c r="N2420"/>
      <c r="O2420"/>
      <c r="P2420"/>
      <c r="Q2420"/>
      <c r="R2420"/>
      <c r="S2420"/>
      <c r="T2420"/>
      <c r="U2420"/>
      <c r="V2420"/>
    </row>
    <row r="2421" spans="2:22" ht="12.75" customHeight="1" x14ac:dyDescent="0.3">
      <c r="B2421"/>
      <c r="C2421"/>
      <c r="D2421"/>
      <c r="E2421"/>
      <c r="F2421"/>
      <c r="G2421"/>
      <c r="H2421"/>
      <c r="I2421"/>
      <c r="J2421"/>
      <c r="K2421" s="95"/>
      <c r="L2421"/>
      <c r="M2421"/>
      <c r="N2421"/>
      <c r="O2421"/>
      <c r="P2421"/>
      <c r="Q2421"/>
      <c r="R2421"/>
      <c r="S2421"/>
      <c r="T2421"/>
      <c r="U2421"/>
      <c r="V2421"/>
    </row>
    <row r="2422" spans="2:22" ht="12.75" customHeight="1" x14ac:dyDescent="0.3">
      <c r="B2422"/>
      <c r="C2422"/>
      <c r="D2422"/>
      <c r="E2422"/>
      <c r="F2422"/>
      <c r="G2422"/>
      <c r="H2422"/>
      <c r="I2422"/>
      <c r="J2422"/>
      <c r="K2422" s="95"/>
      <c r="L2422"/>
      <c r="M2422"/>
      <c r="N2422"/>
      <c r="O2422"/>
      <c r="P2422"/>
      <c r="Q2422"/>
      <c r="R2422"/>
      <c r="S2422"/>
      <c r="T2422"/>
      <c r="U2422"/>
      <c r="V2422"/>
    </row>
    <row r="2423" spans="2:22" ht="12.75" customHeight="1" x14ac:dyDescent="0.3">
      <c r="B2423"/>
      <c r="C2423"/>
      <c r="D2423"/>
      <c r="E2423"/>
      <c r="F2423"/>
      <c r="G2423"/>
      <c r="H2423"/>
      <c r="I2423"/>
      <c r="J2423"/>
      <c r="K2423" s="95"/>
      <c r="L2423"/>
      <c r="M2423"/>
      <c r="N2423"/>
      <c r="O2423"/>
      <c r="P2423"/>
      <c r="Q2423"/>
      <c r="R2423"/>
      <c r="S2423"/>
      <c r="T2423"/>
      <c r="U2423"/>
      <c r="V2423"/>
    </row>
    <row r="2424" spans="2:22" ht="12.75" customHeight="1" x14ac:dyDescent="0.3">
      <c r="B2424"/>
      <c r="C2424"/>
      <c r="D2424"/>
      <c r="E2424"/>
      <c r="F2424"/>
      <c r="G2424"/>
      <c r="H2424"/>
      <c r="I2424"/>
      <c r="J2424"/>
      <c r="K2424" s="95"/>
      <c r="L2424"/>
      <c r="M2424"/>
      <c r="N2424"/>
      <c r="O2424"/>
      <c r="P2424"/>
      <c r="Q2424"/>
      <c r="R2424"/>
      <c r="S2424"/>
      <c r="T2424"/>
      <c r="U2424"/>
      <c r="V2424"/>
    </row>
    <row r="2425" spans="2:22" ht="12.75" customHeight="1" x14ac:dyDescent="0.3">
      <c r="B2425"/>
      <c r="C2425"/>
      <c r="D2425"/>
      <c r="E2425"/>
      <c r="F2425"/>
      <c r="G2425"/>
      <c r="H2425"/>
      <c r="I2425"/>
      <c r="J2425"/>
      <c r="K2425" s="95"/>
      <c r="L2425"/>
      <c r="M2425"/>
      <c r="N2425"/>
      <c r="O2425"/>
      <c r="P2425"/>
      <c r="Q2425"/>
      <c r="R2425"/>
      <c r="S2425"/>
      <c r="T2425"/>
      <c r="U2425"/>
      <c r="V2425"/>
    </row>
    <row r="2426" spans="2:22" ht="12.75" customHeight="1" x14ac:dyDescent="0.3">
      <c r="B2426"/>
      <c r="C2426"/>
      <c r="D2426"/>
      <c r="E2426"/>
      <c r="F2426"/>
      <c r="G2426"/>
      <c r="H2426"/>
      <c r="I2426"/>
      <c r="J2426"/>
      <c r="K2426" s="95"/>
      <c r="L2426"/>
      <c r="M2426"/>
      <c r="N2426"/>
      <c r="O2426"/>
      <c r="P2426"/>
      <c r="Q2426"/>
      <c r="R2426"/>
      <c r="S2426"/>
      <c r="T2426"/>
      <c r="U2426"/>
      <c r="V2426"/>
    </row>
    <row r="2427" spans="2:22" ht="12.75" customHeight="1" x14ac:dyDescent="0.3">
      <c r="B2427"/>
      <c r="C2427"/>
      <c r="D2427"/>
      <c r="E2427"/>
      <c r="F2427"/>
      <c r="G2427"/>
      <c r="H2427"/>
      <c r="I2427"/>
      <c r="J2427"/>
      <c r="K2427" s="95"/>
      <c r="L2427"/>
      <c r="M2427"/>
      <c r="N2427"/>
      <c r="O2427"/>
      <c r="P2427"/>
      <c r="Q2427"/>
      <c r="R2427"/>
      <c r="S2427"/>
      <c r="T2427"/>
      <c r="U2427"/>
      <c r="V2427"/>
    </row>
    <row r="2428" spans="2:22" ht="12.75" customHeight="1" x14ac:dyDescent="0.3">
      <c r="B2428"/>
      <c r="C2428"/>
      <c r="D2428"/>
      <c r="E2428"/>
      <c r="F2428"/>
      <c r="G2428"/>
      <c r="H2428"/>
      <c r="I2428"/>
      <c r="J2428"/>
      <c r="K2428" s="95"/>
      <c r="L2428"/>
      <c r="M2428"/>
      <c r="N2428"/>
      <c r="O2428"/>
      <c r="P2428"/>
      <c r="Q2428"/>
      <c r="R2428"/>
      <c r="S2428"/>
      <c r="T2428"/>
      <c r="U2428"/>
      <c r="V2428"/>
    </row>
    <row r="2429" spans="2:22" ht="12.75" customHeight="1" x14ac:dyDescent="0.3">
      <c r="B2429"/>
      <c r="C2429"/>
      <c r="D2429"/>
      <c r="E2429"/>
      <c r="F2429"/>
      <c r="G2429"/>
      <c r="H2429"/>
      <c r="I2429"/>
      <c r="J2429"/>
      <c r="K2429" s="95"/>
      <c r="L2429"/>
      <c r="M2429"/>
      <c r="N2429"/>
      <c r="O2429"/>
      <c r="P2429"/>
      <c r="Q2429"/>
      <c r="R2429"/>
      <c r="S2429"/>
      <c r="T2429"/>
      <c r="U2429"/>
      <c r="V2429"/>
    </row>
    <row r="2430" spans="2:22" ht="12.75" customHeight="1" x14ac:dyDescent="0.3">
      <c r="B2430"/>
      <c r="C2430"/>
      <c r="D2430"/>
      <c r="E2430"/>
      <c r="F2430"/>
      <c r="G2430"/>
      <c r="H2430"/>
      <c r="I2430"/>
      <c r="J2430"/>
      <c r="K2430" s="95"/>
      <c r="L2430"/>
      <c r="M2430"/>
      <c r="N2430"/>
      <c r="O2430"/>
      <c r="P2430"/>
      <c r="Q2430"/>
      <c r="R2430"/>
      <c r="S2430"/>
      <c r="T2430"/>
      <c r="U2430"/>
      <c r="V2430"/>
    </row>
    <row r="2431" spans="2:22" ht="12.75" customHeight="1" x14ac:dyDescent="0.3">
      <c r="B2431"/>
      <c r="C2431"/>
      <c r="D2431"/>
      <c r="E2431"/>
      <c r="F2431"/>
      <c r="G2431"/>
      <c r="H2431"/>
      <c r="I2431"/>
      <c r="J2431"/>
      <c r="K2431" s="95"/>
      <c r="L2431"/>
      <c r="M2431"/>
      <c r="N2431"/>
      <c r="O2431"/>
      <c r="P2431"/>
      <c r="Q2431"/>
      <c r="R2431"/>
      <c r="S2431"/>
      <c r="T2431"/>
      <c r="U2431"/>
      <c r="V2431"/>
    </row>
    <row r="2432" spans="2:22" ht="12.75" customHeight="1" x14ac:dyDescent="0.3">
      <c r="B2432"/>
      <c r="C2432"/>
      <c r="D2432"/>
      <c r="E2432"/>
      <c r="F2432"/>
      <c r="G2432"/>
      <c r="H2432"/>
      <c r="I2432"/>
      <c r="J2432"/>
      <c r="K2432" s="95"/>
      <c r="L2432"/>
      <c r="M2432"/>
      <c r="N2432"/>
      <c r="O2432"/>
      <c r="P2432"/>
      <c r="Q2432"/>
      <c r="R2432"/>
      <c r="S2432"/>
      <c r="T2432"/>
      <c r="U2432"/>
      <c r="V2432"/>
    </row>
    <row r="2433" spans="2:22" ht="12.75" customHeight="1" x14ac:dyDescent="0.3">
      <c r="B2433"/>
      <c r="C2433"/>
      <c r="D2433"/>
      <c r="E2433"/>
      <c r="F2433"/>
      <c r="G2433"/>
      <c r="H2433"/>
      <c r="I2433"/>
      <c r="J2433"/>
      <c r="K2433" s="95"/>
      <c r="L2433"/>
      <c r="M2433"/>
      <c r="N2433"/>
      <c r="O2433"/>
      <c r="P2433"/>
      <c r="Q2433"/>
      <c r="R2433"/>
      <c r="S2433"/>
      <c r="T2433"/>
      <c r="U2433"/>
      <c r="V2433"/>
    </row>
    <row r="2434" spans="2:22" ht="12.75" customHeight="1" x14ac:dyDescent="0.3">
      <c r="B2434"/>
      <c r="C2434"/>
      <c r="D2434"/>
      <c r="E2434"/>
      <c r="F2434"/>
      <c r="G2434"/>
      <c r="H2434"/>
      <c r="I2434"/>
      <c r="J2434"/>
      <c r="K2434" s="95"/>
      <c r="L2434"/>
      <c r="M2434"/>
      <c r="N2434"/>
      <c r="O2434"/>
      <c r="P2434"/>
      <c r="Q2434"/>
      <c r="R2434"/>
      <c r="S2434"/>
      <c r="T2434"/>
      <c r="U2434"/>
      <c r="V2434"/>
    </row>
    <row r="2435" spans="2:22" ht="12.75" customHeight="1" x14ac:dyDescent="0.3">
      <c r="B2435"/>
      <c r="C2435"/>
      <c r="D2435"/>
      <c r="E2435"/>
      <c r="F2435"/>
      <c r="G2435"/>
      <c r="H2435"/>
      <c r="I2435"/>
      <c r="J2435"/>
      <c r="K2435" s="95"/>
      <c r="L2435"/>
      <c r="M2435"/>
      <c r="N2435"/>
      <c r="O2435"/>
      <c r="P2435"/>
      <c r="Q2435"/>
      <c r="R2435"/>
      <c r="S2435"/>
      <c r="T2435"/>
      <c r="U2435"/>
      <c r="V2435"/>
    </row>
    <row r="2436" spans="2:22" ht="12.75" customHeight="1" x14ac:dyDescent="0.3">
      <c r="B2436"/>
      <c r="C2436"/>
      <c r="D2436"/>
      <c r="E2436"/>
      <c r="F2436"/>
      <c r="G2436"/>
      <c r="H2436"/>
      <c r="I2436"/>
      <c r="J2436"/>
      <c r="K2436" s="95"/>
      <c r="L2436"/>
      <c r="M2436"/>
      <c r="N2436"/>
      <c r="O2436"/>
      <c r="P2436"/>
      <c r="Q2436"/>
      <c r="R2436"/>
      <c r="S2436"/>
      <c r="T2436"/>
      <c r="U2436"/>
      <c r="V2436"/>
    </row>
    <row r="2437" spans="2:22" ht="12.75" customHeight="1" x14ac:dyDescent="0.3">
      <c r="B2437"/>
      <c r="C2437"/>
      <c r="D2437"/>
      <c r="E2437"/>
      <c r="F2437"/>
      <c r="G2437"/>
      <c r="H2437"/>
      <c r="I2437"/>
      <c r="J2437"/>
      <c r="K2437" s="95"/>
      <c r="L2437"/>
      <c r="M2437"/>
      <c r="N2437"/>
      <c r="O2437"/>
      <c r="P2437"/>
      <c r="Q2437"/>
      <c r="R2437"/>
      <c r="S2437"/>
      <c r="T2437"/>
      <c r="U2437"/>
      <c r="V2437"/>
    </row>
    <row r="2438" spans="2:22" ht="12.75" customHeight="1" x14ac:dyDescent="0.3">
      <c r="B2438"/>
      <c r="C2438"/>
      <c r="D2438"/>
      <c r="E2438"/>
      <c r="F2438"/>
      <c r="G2438"/>
      <c r="H2438"/>
      <c r="I2438"/>
      <c r="J2438"/>
      <c r="K2438" s="95"/>
      <c r="L2438"/>
      <c r="M2438"/>
      <c r="N2438"/>
      <c r="O2438"/>
      <c r="P2438"/>
      <c r="Q2438"/>
      <c r="R2438"/>
      <c r="S2438"/>
      <c r="T2438"/>
      <c r="U2438"/>
      <c r="V2438"/>
    </row>
    <row r="2439" spans="2:22" ht="12.75" customHeight="1" x14ac:dyDescent="0.3">
      <c r="B2439"/>
      <c r="C2439"/>
      <c r="D2439"/>
      <c r="E2439"/>
      <c r="F2439"/>
      <c r="G2439"/>
      <c r="H2439"/>
      <c r="I2439"/>
      <c r="J2439"/>
      <c r="K2439" s="95"/>
      <c r="L2439"/>
      <c r="M2439"/>
      <c r="N2439"/>
      <c r="O2439"/>
      <c r="P2439"/>
      <c r="Q2439"/>
      <c r="R2439"/>
      <c r="S2439"/>
      <c r="T2439"/>
      <c r="U2439"/>
      <c r="V2439"/>
    </row>
    <row r="2440" spans="2:22" ht="12.75" customHeight="1" x14ac:dyDescent="0.3">
      <c r="B2440"/>
      <c r="C2440"/>
      <c r="D2440"/>
      <c r="E2440"/>
      <c r="F2440"/>
      <c r="G2440"/>
      <c r="H2440"/>
      <c r="I2440"/>
      <c r="J2440"/>
      <c r="K2440" s="95"/>
      <c r="L2440"/>
      <c r="M2440"/>
      <c r="N2440"/>
      <c r="O2440"/>
      <c r="P2440"/>
      <c r="Q2440"/>
      <c r="R2440"/>
      <c r="S2440"/>
      <c r="T2440"/>
      <c r="U2440"/>
      <c r="V2440"/>
    </row>
    <row r="2441" spans="2:22" ht="12.75" customHeight="1" x14ac:dyDescent="0.3">
      <c r="B2441"/>
      <c r="C2441"/>
      <c r="D2441"/>
      <c r="E2441"/>
      <c r="F2441"/>
      <c r="G2441"/>
      <c r="H2441"/>
      <c r="I2441"/>
      <c r="J2441"/>
      <c r="K2441" s="95"/>
      <c r="L2441"/>
      <c r="M2441"/>
      <c r="N2441"/>
      <c r="O2441"/>
      <c r="P2441"/>
      <c r="Q2441"/>
      <c r="R2441"/>
      <c r="S2441"/>
      <c r="T2441"/>
      <c r="U2441"/>
      <c r="V2441"/>
    </row>
    <row r="2442" spans="2:22" ht="12.75" customHeight="1" x14ac:dyDescent="0.3">
      <c r="B2442"/>
      <c r="C2442"/>
      <c r="D2442"/>
      <c r="E2442"/>
      <c r="F2442"/>
      <c r="G2442"/>
      <c r="H2442"/>
      <c r="I2442"/>
      <c r="J2442"/>
      <c r="K2442" s="95"/>
      <c r="L2442"/>
      <c r="M2442"/>
      <c r="N2442"/>
      <c r="O2442"/>
      <c r="P2442"/>
      <c r="Q2442"/>
      <c r="R2442"/>
      <c r="S2442"/>
      <c r="T2442"/>
      <c r="U2442"/>
      <c r="V2442"/>
    </row>
    <row r="2443" spans="2:22" ht="12.75" customHeight="1" x14ac:dyDescent="0.3">
      <c r="B2443"/>
      <c r="C2443"/>
      <c r="D2443"/>
      <c r="E2443"/>
      <c r="F2443"/>
      <c r="G2443"/>
      <c r="H2443"/>
      <c r="I2443"/>
      <c r="J2443"/>
      <c r="K2443" s="95"/>
      <c r="L2443"/>
      <c r="M2443"/>
      <c r="N2443"/>
      <c r="O2443"/>
      <c r="P2443"/>
      <c r="Q2443"/>
      <c r="R2443"/>
      <c r="S2443"/>
      <c r="T2443"/>
      <c r="U2443"/>
      <c r="V2443"/>
    </row>
    <row r="2444" spans="2:22" ht="12.75" customHeight="1" x14ac:dyDescent="0.3">
      <c r="B2444"/>
      <c r="C2444"/>
      <c r="D2444"/>
      <c r="E2444"/>
      <c r="F2444"/>
      <c r="G2444"/>
      <c r="H2444"/>
      <c r="I2444"/>
      <c r="J2444"/>
      <c r="K2444" s="95"/>
      <c r="L2444"/>
      <c r="M2444"/>
      <c r="N2444"/>
      <c r="O2444"/>
      <c r="P2444"/>
      <c r="Q2444"/>
      <c r="R2444"/>
      <c r="S2444"/>
      <c r="T2444"/>
      <c r="U2444"/>
      <c r="V2444"/>
    </row>
    <row r="2445" spans="2:22" ht="12.75" customHeight="1" x14ac:dyDescent="0.3">
      <c r="B2445"/>
      <c r="C2445"/>
      <c r="D2445"/>
      <c r="E2445"/>
      <c r="F2445"/>
      <c r="G2445"/>
      <c r="H2445"/>
      <c r="I2445"/>
      <c r="J2445"/>
      <c r="K2445" s="95"/>
      <c r="L2445"/>
      <c r="M2445"/>
      <c r="N2445"/>
      <c r="O2445"/>
      <c r="P2445"/>
      <c r="Q2445"/>
      <c r="R2445"/>
      <c r="S2445"/>
      <c r="T2445"/>
      <c r="U2445"/>
      <c r="V2445"/>
    </row>
    <row r="2446" spans="2:22" ht="12.75" customHeight="1" x14ac:dyDescent="0.3">
      <c r="B2446"/>
      <c r="C2446"/>
      <c r="D2446"/>
      <c r="E2446"/>
      <c r="F2446"/>
      <c r="G2446"/>
      <c r="H2446"/>
      <c r="I2446"/>
      <c r="J2446"/>
      <c r="K2446" s="95"/>
      <c r="L2446"/>
      <c r="M2446"/>
      <c r="N2446"/>
      <c r="O2446"/>
      <c r="P2446"/>
      <c r="Q2446"/>
      <c r="R2446"/>
      <c r="S2446"/>
      <c r="T2446"/>
      <c r="U2446"/>
      <c r="V2446"/>
    </row>
    <row r="2447" spans="2:22" ht="12.75" customHeight="1" x14ac:dyDescent="0.3">
      <c r="B2447"/>
      <c r="C2447"/>
      <c r="D2447"/>
      <c r="E2447"/>
      <c r="F2447"/>
      <c r="G2447"/>
      <c r="H2447"/>
      <c r="I2447"/>
      <c r="J2447"/>
      <c r="K2447" s="95"/>
      <c r="L2447"/>
      <c r="M2447"/>
      <c r="N2447"/>
      <c r="O2447"/>
      <c r="P2447"/>
      <c r="Q2447"/>
      <c r="R2447"/>
      <c r="S2447"/>
      <c r="T2447"/>
      <c r="U2447"/>
      <c r="V2447"/>
    </row>
    <row r="2448" spans="2:22" ht="12.75" customHeight="1" x14ac:dyDescent="0.3">
      <c r="B2448"/>
      <c r="C2448"/>
      <c r="D2448"/>
      <c r="E2448"/>
      <c r="F2448"/>
      <c r="G2448"/>
      <c r="H2448"/>
      <c r="I2448"/>
      <c r="J2448"/>
      <c r="K2448" s="95"/>
      <c r="L2448"/>
      <c r="M2448"/>
      <c r="N2448"/>
      <c r="O2448"/>
      <c r="P2448"/>
      <c r="Q2448"/>
      <c r="R2448"/>
      <c r="S2448"/>
      <c r="T2448"/>
      <c r="U2448"/>
      <c r="V2448"/>
    </row>
    <row r="2449" spans="2:22" ht="12.75" customHeight="1" x14ac:dyDescent="0.3">
      <c r="B2449"/>
      <c r="C2449"/>
      <c r="D2449"/>
      <c r="E2449"/>
      <c r="F2449"/>
      <c r="G2449"/>
      <c r="H2449"/>
      <c r="I2449"/>
      <c r="J2449"/>
      <c r="K2449" s="95"/>
      <c r="L2449"/>
      <c r="M2449"/>
      <c r="N2449"/>
      <c r="O2449"/>
      <c r="P2449"/>
      <c r="Q2449"/>
      <c r="R2449"/>
      <c r="S2449"/>
      <c r="T2449"/>
      <c r="U2449"/>
      <c r="V2449"/>
    </row>
    <row r="2450" spans="2:22" ht="12.75" customHeight="1" x14ac:dyDescent="0.3">
      <c r="B2450"/>
      <c r="C2450"/>
      <c r="D2450"/>
      <c r="E2450"/>
      <c r="F2450"/>
      <c r="G2450"/>
      <c r="H2450"/>
      <c r="I2450"/>
      <c r="J2450"/>
      <c r="K2450" s="95"/>
      <c r="L2450"/>
      <c r="M2450"/>
      <c r="N2450"/>
      <c r="O2450"/>
      <c r="P2450"/>
      <c r="Q2450"/>
      <c r="R2450"/>
      <c r="S2450"/>
      <c r="T2450"/>
      <c r="U2450"/>
      <c r="V2450"/>
    </row>
    <row r="2451" spans="2:22" ht="12.75" customHeight="1" x14ac:dyDescent="0.3">
      <c r="B2451"/>
      <c r="C2451"/>
      <c r="D2451"/>
      <c r="E2451"/>
      <c r="F2451"/>
      <c r="G2451"/>
      <c r="H2451"/>
      <c r="I2451"/>
      <c r="J2451"/>
      <c r="K2451" s="95"/>
      <c r="L2451"/>
      <c r="M2451"/>
      <c r="N2451"/>
      <c r="O2451"/>
      <c r="P2451"/>
      <c r="Q2451"/>
      <c r="R2451"/>
      <c r="S2451"/>
      <c r="T2451"/>
      <c r="U2451"/>
      <c r="V2451"/>
    </row>
    <row r="2452" spans="2:22" ht="12.75" customHeight="1" x14ac:dyDescent="0.3">
      <c r="B2452"/>
      <c r="C2452"/>
      <c r="D2452"/>
      <c r="E2452"/>
      <c r="F2452"/>
      <c r="G2452"/>
      <c r="H2452"/>
      <c r="I2452"/>
      <c r="J2452"/>
      <c r="K2452" s="95"/>
      <c r="L2452"/>
      <c r="M2452"/>
      <c r="N2452"/>
      <c r="O2452"/>
      <c r="P2452"/>
      <c r="Q2452"/>
      <c r="R2452"/>
      <c r="S2452"/>
      <c r="T2452"/>
      <c r="U2452"/>
      <c r="V2452"/>
    </row>
    <row r="2453" spans="2:22" ht="12.75" customHeight="1" x14ac:dyDescent="0.3">
      <c r="B2453"/>
      <c r="C2453"/>
      <c r="D2453"/>
      <c r="E2453"/>
      <c r="F2453"/>
      <c r="G2453"/>
      <c r="H2453"/>
      <c r="I2453"/>
      <c r="J2453"/>
      <c r="K2453" s="95"/>
      <c r="L2453"/>
      <c r="M2453"/>
      <c r="N2453"/>
      <c r="O2453"/>
      <c r="P2453"/>
      <c r="Q2453"/>
      <c r="R2453"/>
      <c r="S2453"/>
      <c r="T2453"/>
      <c r="U2453"/>
      <c r="V2453"/>
    </row>
    <row r="2454" spans="2:22" ht="12.75" customHeight="1" x14ac:dyDescent="0.3">
      <c r="B2454"/>
      <c r="C2454"/>
      <c r="D2454"/>
      <c r="E2454"/>
      <c r="F2454"/>
      <c r="G2454"/>
      <c r="H2454"/>
      <c r="I2454"/>
      <c r="J2454"/>
      <c r="K2454" s="95"/>
      <c r="L2454"/>
      <c r="M2454"/>
      <c r="N2454"/>
      <c r="O2454"/>
      <c r="P2454"/>
      <c r="Q2454"/>
      <c r="R2454"/>
      <c r="S2454"/>
      <c r="T2454"/>
      <c r="U2454"/>
      <c r="V2454"/>
    </row>
    <row r="2455" spans="2:22" ht="12.75" customHeight="1" x14ac:dyDescent="0.3">
      <c r="B2455"/>
      <c r="C2455"/>
      <c r="D2455"/>
      <c r="E2455"/>
      <c r="F2455"/>
      <c r="G2455"/>
      <c r="H2455"/>
      <c r="I2455"/>
      <c r="J2455"/>
      <c r="K2455" s="95"/>
      <c r="L2455"/>
      <c r="M2455"/>
      <c r="N2455"/>
      <c r="O2455"/>
      <c r="P2455"/>
      <c r="Q2455"/>
      <c r="R2455"/>
      <c r="S2455"/>
      <c r="T2455"/>
      <c r="U2455"/>
      <c r="V2455"/>
    </row>
    <row r="2456" spans="2:22" ht="12.75" customHeight="1" x14ac:dyDescent="0.3">
      <c r="B2456"/>
      <c r="C2456"/>
      <c r="D2456"/>
      <c r="E2456"/>
      <c r="F2456"/>
      <c r="G2456"/>
      <c r="H2456"/>
      <c r="I2456"/>
      <c r="J2456"/>
      <c r="K2456" s="95"/>
      <c r="L2456"/>
      <c r="M2456"/>
      <c r="N2456"/>
      <c r="O2456"/>
      <c r="P2456"/>
      <c r="Q2456"/>
      <c r="R2456"/>
      <c r="S2456"/>
      <c r="T2456"/>
      <c r="U2456"/>
      <c r="V2456"/>
    </row>
    <row r="2457" spans="2:22" ht="12.75" customHeight="1" x14ac:dyDescent="0.3">
      <c r="B2457"/>
      <c r="C2457"/>
      <c r="D2457"/>
      <c r="E2457"/>
      <c r="F2457"/>
      <c r="G2457"/>
      <c r="H2457"/>
      <c r="I2457"/>
      <c r="J2457"/>
      <c r="K2457" s="95"/>
      <c r="L2457"/>
      <c r="M2457"/>
      <c r="N2457"/>
      <c r="O2457"/>
      <c r="P2457"/>
      <c r="Q2457"/>
      <c r="R2457"/>
      <c r="S2457"/>
      <c r="T2457"/>
      <c r="U2457"/>
      <c r="V2457"/>
    </row>
    <row r="2458" spans="2:22" ht="12.75" customHeight="1" x14ac:dyDescent="0.3">
      <c r="B2458"/>
      <c r="C2458"/>
      <c r="D2458"/>
      <c r="E2458"/>
      <c r="F2458"/>
      <c r="G2458"/>
      <c r="H2458"/>
      <c r="I2458"/>
      <c r="J2458"/>
      <c r="K2458" s="95"/>
      <c r="L2458"/>
      <c r="M2458"/>
      <c r="N2458"/>
      <c r="O2458"/>
      <c r="P2458"/>
      <c r="Q2458"/>
      <c r="R2458"/>
      <c r="S2458"/>
      <c r="T2458"/>
      <c r="U2458"/>
      <c r="V2458"/>
    </row>
    <row r="2459" spans="2:22" ht="12.75" customHeight="1" x14ac:dyDescent="0.3">
      <c r="B2459"/>
      <c r="C2459"/>
      <c r="D2459"/>
      <c r="E2459"/>
      <c r="F2459"/>
      <c r="G2459"/>
      <c r="H2459"/>
      <c r="I2459"/>
      <c r="J2459"/>
      <c r="K2459" s="95"/>
      <c r="L2459"/>
      <c r="M2459"/>
      <c r="N2459"/>
      <c r="O2459"/>
      <c r="P2459"/>
      <c r="Q2459"/>
      <c r="R2459"/>
      <c r="S2459"/>
      <c r="T2459"/>
      <c r="U2459"/>
      <c r="V2459"/>
    </row>
    <row r="2460" spans="2:22" ht="12.75" customHeight="1" x14ac:dyDescent="0.3">
      <c r="B2460"/>
      <c r="C2460"/>
      <c r="D2460"/>
      <c r="E2460"/>
      <c r="F2460"/>
      <c r="G2460"/>
      <c r="H2460"/>
      <c r="I2460"/>
      <c r="J2460"/>
      <c r="K2460" s="95"/>
      <c r="L2460"/>
      <c r="M2460"/>
      <c r="N2460"/>
      <c r="O2460"/>
      <c r="P2460"/>
      <c r="Q2460"/>
      <c r="R2460"/>
      <c r="S2460"/>
      <c r="T2460"/>
      <c r="U2460"/>
      <c r="V2460"/>
    </row>
    <row r="2461" spans="2:22" ht="12.75" customHeight="1" x14ac:dyDescent="0.3">
      <c r="B2461"/>
      <c r="C2461"/>
      <c r="D2461"/>
      <c r="E2461"/>
      <c r="F2461"/>
      <c r="G2461"/>
      <c r="H2461"/>
      <c r="I2461"/>
      <c r="J2461"/>
      <c r="K2461" s="95"/>
      <c r="L2461"/>
      <c r="M2461"/>
      <c r="N2461"/>
      <c r="O2461"/>
      <c r="P2461"/>
      <c r="Q2461"/>
      <c r="R2461"/>
      <c r="S2461"/>
      <c r="T2461"/>
      <c r="U2461"/>
      <c r="V2461"/>
    </row>
    <row r="2462" spans="2:22" ht="12.75" customHeight="1" x14ac:dyDescent="0.3">
      <c r="B2462"/>
      <c r="C2462"/>
      <c r="D2462"/>
      <c r="E2462"/>
      <c r="F2462"/>
      <c r="G2462"/>
      <c r="H2462"/>
      <c r="I2462"/>
      <c r="J2462"/>
      <c r="K2462" s="95"/>
      <c r="L2462"/>
      <c r="M2462"/>
      <c r="N2462"/>
      <c r="O2462"/>
      <c r="P2462"/>
      <c r="Q2462"/>
      <c r="R2462"/>
      <c r="S2462"/>
      <c r="T2462"/>
      <c r="U2462"/>
      <c r="V2462"/>
    </row>
    <row r="2463" spans="2:22" ht="12.75" customHeight="1" x14ac:dyDescent="0.3">
      <c r="B2463"/>
      <c r="C2463"/>
      <c r="D2463"/>
      <c r="E2463"/>
      <c r="F2463"/>
      <c r="G2463"/>
      <c r="H2463"/>
      <c r="I2463"/>
      <c r="J2463"/>
      <c r="K2463" s="95"/>
      <c r="L2463"/>
      <c r="M2463"/>
      <c r="N2463"/>
      <c r="O2463"/>
      <c r="P2463"/>
      <c r="Q2463"/>
      <c r="R2463"/>
      <c r="S2463"/>
      <c r="T2463"/>
      <c r="U2463"/>
      <c r="V2463"/>
    </row>
    <row r="2464" spans="2:22" ht="12.75" customHeight="1" x14ac:dyDescent="0.3">
      <c r="B2464"/>
      <c r="C2464"/>
      <c r="D2464"/>
      <c r="E2464"/>
      <c r="F2464"/>
      <c r="G2464"/>
      <c r="H2464"/>
      <c r="I2464"/>
      <c r="J2464"/>
      <c r="K2464" s="95"/>
      <c r="L2464"/>
      <c r="M2464"/>
      <c r="N2464"/>
      <c r="O2464"/>
      <c r="P2464"/>
      <c r="Q2464"/>
      <c r="R2464"/>
      <c r="S2464"/>
      <c r="T2464"/>
      <c r="U2464"/>
      <c r="V2464"/>
    </row>
    <row r="2465" spans="2:22" ht="12.75" customHeight="1" x14ac:dyDescent="0.3">
      <c r="B2465"/>
      <c r="C2465"/>
      <c r="D2465"/>
      <c r="E2465"/>
      <c r="F2465"/>
      <c r="G2465"/>
      <c r="H2465"/>
      <c r="I2465"/>
      <c r="J2465"/>
      <c r="K2465" s="95"/>
      <c r="L2465"/>
      <c r="M2465"/>
      <c r="N2465"/>
      <c r="O2465"/>
      <c r="P2465"/>
      <c r="Q2465"/>
      <c r="R2465"/>
      <c r="S2465"/>
      <c r="T2465"/>
      <c r="U2465"/>
      <c r="V2465"/>
    </row>
    <row r="2466" spans="2:22" ht="12.75" customHeight="1" x14ac:dyDescent="0.3">
      <c r="B2466"/>
      <c r="C2466"/>
      <c r="D2466"/>
      <c r="E2466"/>
      <c r="F2466"/>
      <c r="G2466"/>
      <c r="H2466"/>
      <c r="I2466"/>
      <c r="J2466"/>
      <c r="K2466" s="95"/>
      <c r="L2466"/>
      <c r="M2466"/>
      <c r="N2466"/>
      <c r="O2466"/>
      <c r="P2466"/>
      <c r="Q2466"/>
      <c r="R2466"/>
      <c r="S2466"/>
      <c r="T2466"/>
      <c r="U2466"/>
      <c r="V2466"/>
    </row>
    <row r="2467" spans="2:22" ht="12.75" customHeight="1" x14ac:dyDescent="0.3">
      <c r="B2467"/>
      <c r="C2467"/>
      <c r="D2467"/>
      <c r="E2467"/>
      <c r="F2467"/>
      <c r="G2467"/>
      <c r="H2467"/>
      <c r="I2467"/>
      <c r="J2467"/>
      <c r="K2467" s="95"/>
      <c r="L2467"/>
      <c r="M2467"/>
      <c r="N2467"/>
      <c r="O2467"/>
      <c r="P2467"/>
      <c r="Q2467"/>
      <c r="R2467"/>
      <c r="S2467"/>
      <c r="T2467"/>
      <c r="U2467"/>
      <c r="V2467"/>
    </row>
    <row r="2468" spans="2:22" ht="12.75" customHeight="1" x14ac:dyDescent="0.3">
      <c r="B2468"/>
      <c r="C2468"/>
      <c r="D2468"/>
      <c r="E2468"/>
      <c r="F2468"/>
      <c r="G2468"/>
      <c r="H2468"/>
      <c r="I2468"/>
      <c r="J2468"/>
      <c r="K2468" s="95"/>
      <c r="L2468"/>
      <c r="M2468"/>
      <c r="N2468"/>
      <c r="O2468"/>
      <c r="P2468"/>
      <c r="Q2468"/>
      <c r="R2468"/>
      <c r="S2468"/>
      <c r="T2468"/>
      <c r="U2468"/>
      <c r="V2468"/>
    </row>
    <row r="2469" spans="2:22" ht="12.75" customHeight="1" x14ac:dyDescent="0.3">
      <c r="B2469"/>
      <c r="C2469"/>
      <c r="D2469"/>
      <c r="E2469"/>
      <c r="F2469"/>
      <c r="G2469"/>
      <c r="H2469"/>
      <c r="I2469"/>
      <c r="J2469"/>
      <c r="K2469" s="95"/>
      <c r="L2469"/>
      <c r="M2469"/>
      <c r="N2469"/>
      <c r="O2469"/>
      <c r="P2469"/>
      <c r="Q2469"/>
      <c r="R2469"/>
      <c r="S2469"/>
      <c r="T2469"/>
      <c r="U2469"/>
      <c r="V2469"/>
    </row>
    <row r="2470" spans="2:22" ht="12.75" customHeight="1" x14ac:dyDescent="0.3">
      <c r="B2470"/>
      <c r="C2470"/>
      <c r="D2470"/>
      <c r="E2470"/>
      <c r="F2470"/>
      <c r="G2470"/>
      <c r="H2470"/>
      <c r="I2470"/>
      <c r="J2470"/>
      <c r="K2470" s="95"/>
      <c r="L2470"/>
      <c r="M2470"/>
      <c r="N2470"/>
      <c r="O2470"/>
      <c r="P2470"/>
      <c r="Q2470"/>
      <c r="R2470"/>
      <c r="S2470"/>
      <c r="T2470"/>
      <c r="U2470"/>
      <c r="V2470"/>
    </row>
    <row r="2471" spans="2:22" ht="12.75" customHeight="1" x14ac:dyDescent="0.3">
      <c r="B2471"/>
      <c r="C2471"/>
      <c r="D2471"/>
      <c r="E2471"/>
      <c r="F2471"/>
      <c r="G2471"/>
      <c r="H2471"/>
      <c r="I2471"/>
      <c r="J2471"/>
      <c r="K2471" s="95"/>
      <c r="L2471"/>
      <c r="M2471"/>
      <c r="N2471"/>
      <c r="O2471"/>
      <c r="P2471"/>
      <c r="Q2471"/>
      <c r="R2471"/>
      <c r="S2471"/>
      <c r="T2471"/>
      <c r="U2471"/>
      <c r="V2471"/>
    </row>
    <row r="2472" spans="2:22" ht="12.75" customHeight="1" x14ac:dyDescent="0.3">
      <c r="B2472"/>
      <c r="C2472"/>
      <c r="D2472"/>
      <c r="E2472"/>
      <c r="F2472"/>
      <c r="G2472"/>
      <c r="H2472"/>
      <c r="I2472"/>
      <c r="J2472"/>
      <c r="K2472" s="95"/>
      <c r="L2472"/>
      <c r="M2472"/>
      <c r="N2472"/>
      <c r="O2472"/>
      <c r="P2472"/>
      <c r="Q2472"/>
      <c r="R2472"/>
      <c r="S2472"/>
      <c r="T2472"/>
      <c r="U2472"/>
      <c r="V2472"/>
    </row>
    <row r="2473" spans="2:22" ht="12.75" customHeight="1" x14ac:dyDescent="0.3">
      <c r="B2473"/>
      <c r="C2473"/>
      <c r="D2473"/>
      <c r="E2473"/>
      <c r="F2473"/>
      <c r="G2473"/>
      <c r="H2473"/>
      <c r="I2473"/>
      <c r="J2473"/>
      <c r="K2473" s="95"/>
      <c r="L2473"/>
      <c r="M2473"/>
      <c r="N2473"/>
      <c r="O2473"/>
      <c r="P2473"/>
      <c r="Q2473"/>
      <c r="R2473"/>
      <c r="S2473"/>
      <c r="T2473"/>
      <c r="U2473"/>
      <c r="V2473"/>
    </row>
    <row r="2474" spans="2:22" ht="12.75" customHeight="1" x14ac:dyDescent="0.3">
      <c r="B2474"/>
      <c r="C2474"/>
      <c r="D2474"/>
      <c r="E2474"/>
      <c r="F2474"/>
      <c r="G2474"/>
      <c r="H2474"/>
      <c r="I2474"/>
      <c r="J2474"/>
      <c r="K2474" s="95"/>
      <c r="L2474"/>
      <c r="M2474"/>
      <c r="N2474"/>
      <c r="O2474"/>
      <c r="P2474"/>
      <c r="Q2474"/>
      <c r="R2474"/>
      <c r="S2474"/>
      <c r="T2474"/>
      <c r="U2474"/>
      <c r="V2474"/>
    </row>
    <row r="2475" spans="2:22" ht="12.75" customHeight="1" x14ac:dyDescent="0.3">
      <c r="B2475"/>
      <c r="C2475"/>
      <c r="D2475"/>
      <c r="E2475"/>
      <c r="F2475"/>
      <c r="G2475"/>
      <c r="H2475"/>
      <c r="I2475"/>
      <c r="J2475"/>
      <c r="K2475" s="95"/>
      <c r="L2475"/>
      <c r="M2475"/>
      <c r="N2475"/>
      <c r="O2475"/>
      <c r="P2475"/>
      <c r="Q2475"/>
      <c r="R2475"/>
      <c r="S2475"/>
      <c r="T2475"/>
      <c r="U2475"/>
      <c r="V2475"/>
    </row>
    <row r="2476" spans="2:22" ht="12.75" customHeight="1" x14ac:dyDescent="0.3">
      <c r="B2476"/>
      <c r="C2476"/>
      <c r="D2476"/>
      <c r="E2476"/>
      <c r="F2476"/>
      <c r="G2476"/>
      <c r="H2476"/>
      <c r="I2476"/>
      <c r="J2476"/>
      <c r="K2476" s="95"/>
      <c r="L2476"/>
      <c r="M2476"/>
      <c r="N2476"/>
      <c r="O2476"/>
      <c r="P2476"/>
      <c r="Q2476"/>
      <c r="R2476"/>
      <c r="S2476"/>
      <c r="T2476"/>
      <c r="U2476"/>
      <c r="V2476"/>
    </row>
    <row r="2477" spans="2:22" ht="12.75" customHeight="1" x14ac:dyDescent="0.3">
      <c r="B2477"/>
      <c r="C2477"/>
      <c r="D2477"/>
      <c r="E2477"/>
      <c r="F2477"/>
      <c r="G2477"/>
      <c r="H2477"/>
      <c r="I2477"/>
      <c r="J2477"/>
      <c r="K2477" s="95"/>
      <c r="L2477"/>
      <c r="M2477"/>
      <c r="N2477"/>
      <c r="O2477"/>
      <c r="P2477"/>
      <c r="Q2477"/>
      <c r="R2477"/>
      <c r="S2477"/>
      <c r="T2477"/>
      <c r="U2477"/>
      <c r="V2477"/>
    </row>
    <row r="2478" spans="2:22" ht="12.75" customHeight="1" x14ac:dyDescent="0.3">
      <c r="B2478"/>
      <c r="C2478"/>
      <c r="D2478"/>
      <c r="E2478"/>
      <c r="F2478"/>
      <c r="G2478"/>
      <c r="H2478"/>
      <c r="I2478"/>
      <c r="J2478"/>
      <c r="K2478" s="95"/>
      <c r="L2478"/>
      <c r="M2478"/>
      <c r="N2478"/>
      <c r="O2478"/>
      <c r="P2478"/>
      <c r="Q2478"/>
      <c r="R2478"/>
      <c r="S2478"/>
      <c r="T2478"/>
      <c r="U2478"/>
      <c r="V2478"/>
    </row>
    <row r="2479" spans="2:22" ht="12.75" customHeight="1" x14ac:dyDescent="0.3">
      <c r="B2479"/>
      <c r="C2479"/>
      <c r="D2479"/>
      <c r="E2479"/>
      <c r="F2479"/>
      <c r="G2479"/>
      <c r="H2479"/>
      <c r="I2479"/>
      <c r="J2479"/>
      <c r="K2479" s="95"/>
      <c r="L2479"/>
      <c r="M2479"/>
      <c r="N2479"/>
      <c r="O2479"/>
      <c r="P2479"/>
      <c r="Q2479"/>
      <c r="R2479"/>
      <c r="S2479"/>
      <c r="T2479"/>
      <c r="U2479"/>
      <c r="V2479"/>
    </row>
    <row r="2480" spans="2:22" ht="12.75" customHeight="1" x14ac:dyDescent="0.3">
      <c r="B2480"/>
      <c r="C2480"/>
      <c r="D2480"/>
      <c r="E2480"/>
      <c r="F2480"/>
      <c r="G2480"/>
      <c r="H2480"/>
      <c r="I2480"/>
      <c r="J2480"/>
      <c r="K2480" s="95"/>
      <c r="L2480"/>
      <c r="M2480"/>
      <c r="N2480"/>
      <c r="O2480"/>
      <c r="P2480"/>
      <c r="Q2480"/>
      <c r="R2480"/>
      <c r="S2480"/>
      <c r="T2480"/>
      <c r="U2480"/>
      <c r="V2480"/>
    </row>
    <row r="2481" spans="2:22" ht="12.75" customHeight="1" x14ac:dyDescent="0.3">
      <c r="B2481"/>
      <c r="C2481"/>
      <c r="D2481"/>
      <c r="E2481"/>
      <c r="F2481"/>
      <c r="G2481"/>
      <c r="H2481"/>
      <c r="I2481"/>
      <c r="J2481"/>
      <c r="K2481" s="95"/>
      <c r="L2481"/>
      <c r="M2481"/>
      <c r="N2481"/>
      <c r="O2481"/>
      <c r="P2481"/>
      <c r="Q2481"/>
      <c r="R2481"/>
      <c r="S2481"/>
      <c r="T2481"/>
      <c r="U2481"/>
      <c r="V2481"/>
    </row>
    <row r="2482" spans="2:22" ht="12.75" customHeight="1" x14ac:dyDescent="0.3">
      <c r="B2482"/>
      <c r="C2482"/>
      <c r="D2482"/>
      <c r="E2482"/>
      <c r="F2482"/>
      <c r="G2482"/>
      <c r="H2482"/>
      <c r="I2482"/>
      <c r="J2482"/>
      <c r="K2482" s="95"/>
      <c r="L2482"/>
      <c r="M2482"/>
      <c r="N2482"/>
      <c r="O2482"/>
      <c r="P2482"/>
      <c r="Q2482"/>
      <c r="R2482"/>
      <c r="S2482"/>
      <c r="T2482"/>
      <c r="U2482"/>
      <c r="V2482"/>
    </row>
    <row r="2483" spans="2:22" ht="12.75" customHeight="1" x14ac:dyDescent="0.3">
      <c r="B2483"/>
      <c r="C2483"/>
      <c r="D2483"/>
      <c r="E2483"/>
      <c r="F2483"/>
      <c r="G2483"/>
      <c r="H2483"/>
      <c r="I2483"/>
      <c r="J2483"/>
      <c r="K2483" s="95"/>
      <c r="L2483"/>
      <c r="M2483"/>
      <c r="N2483"/>
      <c r="O2483"/>
      <c r="P2483"/>
      <c r="Q2483"/>
      <c r="R2483"/>
      <c r="S2483"/>
      <c r="T2483"/>
      <c r="U2483"/>
      <c r="V2483"/>
    </row>
    <row r="2484" spans="2:22" ht="12.75" customHeight="1" x14ac:dyDescent="0.3">
      <c r="B2484"/>
      <c r="C2484"/>
      <c r="D2484"/>
      <c r="E2484"/>
      <c r="F2484"/>
      <c r="G2484"/>
      <c r="H2484"/>
      <c r="I2484"/>
      <c r="J2484"/>
      <c r="K2484" s="95"/>
      <c r="L2484"/>
      <c r="M2484"/>
      <c r="N2484"/>
      <c r="O2484"/>
      <c r="P2484"/>
      <c r="Q2484"/>
      <c r="R2484"/>
      <c r="S2484"/>
      <c r="T2484"/>
      <c r="U2484"/>
      <c r="V2484"/>
    </row>
    <row r="2485" spans="2:22" ht="12.75" customHeight="1" x14ac:dyDescent="0.3">
      <c r="B2485"/>
      <c r="C2485"/>
      <c r="D2485"/>
      <c r="E2485"/>
      <c r="F2485"/>
      <c r="G2485"/>
      <c r="H2485"/>
      <c r="I2485"/>
      <c r="J2485"/>
      <c r="K2485" s="95"/>
      <c r="L2485"/>
      <c r="M2485"/>
      <c r="N2485"/>
      <c r="O2485"/>
      <c r="P2485"/>
      <c r="Q2485"/>
      <c r="R2485"/>
      <c r="S2485"/>
      <c r="T2485"/>
      <c r="U2485"/>
      <c r="V2485"/>
    </row>
    <row r="2486" spans="2:22" ht="12.75" customHeight="1" x14ac:dyDescent="0.3">
      <c r="B2486"/>
      <c r="C2486"/>
      <c r="D2486"/>
      <c r="E2486"/>
      <c r="F2486"/>
      <c r="G2486"/>
      <c r="H2486"/>
      <c r="I2486"/>
      <c r="J2486"/>
      <c r="K2486" s="95"/>
      <c r="L2486"/>
      <c r="M2486"/>
      <c r="N2486"/>
      <c r="O2486"/>
      <c r="P2486"/>
      <c r="Q2486"/>
      <c r="R2486"/>
      <c r="S2486"/>
      <c r="T2486"/>
      <c r="U2486"/>
      <c r="V2486"/>
    </row>
    <row r="2487" spans="2:22" ht="12.75" customHeight="1" x14ac:dyDescent="0.3">
      <c r="B2487"/>
      <c r="C2487"/>
      <c r="D2487"/>
      <c r="E2487"/>
      <c r="F2487"/>
      <c r="G2487"/>
      <c r="H2487"/>
      <c r="I2487"/>
      <c r="J2487"/>
      <c r="K2487" s="95"/>
      <c r="L2487"/>
      <c r="M2487"/>
      <c r="N2487"/>
      <c r="O2487"/>
      <c r="P2487"/>
      <c r="Q2487"/>
      <c r="R2487"/>
      <c r="S2487"/>
      <c r="T2487"/>
      <c r="U2487"/>
      <c r="V2487"/>
    </row>
    <row r="2488" spans="2:22" ht="12.75" customHeight="1" x14ac:dyDescent="0.3">
      <c r="B2488"/>
      <c r="C2488"/>
      <c r="D2488"/>
      <c r="E2488"/>
      <c r="F2488"/>
      <c r="G2488"/>
      <c r="H2488"/>
      <c r="I2488"/>
      <c r="J2488"/>
      <c r="K2488" s="95"/>
      <c r="L2488"/>
      <c r="M2488"/>
      <c r="N2488"/>
      <c r="O2488"/>
      <c r="P2488"/>
      <c r="Q2488"/>
      <c r="R2488"/>
      <c r="S2488"/>
      <c r="T2488"/>
      <c r="U2488"/>
      <c r="V2488"/>
    </row>
    <row r="2489" spans="2:22" ht="12.75" customHeight="1" x14ac:dyDescent="0.3">
      <c r="B2489"/>
      <c r="C2489"/>
      <c r="D2489"/>
      <c r="E2489"/>
      <c r="F2489"/>
      <c r="G2489"/>
      <c r="H2489"/>
      <c r="I2489"/>
      <c r="J2489"/>
      <c r="K2489" s="95"/>
      <c r="L2489"/>
      <c r="M2489"/>
      <c r="N2489"/>
      <c r="O2489"/>
      <c r="P2489"/>
      <c r="Q2489"/>
      <c r="R2489"/>
      <c r="S2489"/>
      <c r="T2489"/>
      <c r="U2489"/>
      <c r="V2489"/>
    </row>
    <row r="2490" spans="2:22" ht="12.75" customHeight="1" x14ac:dyDescent="0.3">
      <c r="B2490"/>
      <c r="C2490"/>
      <c r="D2490"/>
      <c r="E2490"/>
      <c r="F2490"/>
      <c r="G2490"/>
      <c r="H2490"/>
      <c r="I2490"/>
      <c r="J2490"/>
      <c r="K2490" s="95"/>
      <c r="L2490"/>
      <c r="M2490"/>
      <c r="N2490"/>
      <c r="O2490"/>
      <c r="P2490"/>
      <c r="Q2490"/>
      <c r="R2490"/>
      <c r="S2490"/>
      <c r="T2490"/>
      <c r="U2490"/>
      <c r="V2490"/>
    </row>
    <row r="2491" spans="2:22" ht="12.75" customHeight="1" x14ac:dyDescent="0.3">
      <c r="B2491"/>
      <c r="C2491"/>
      <c r="D2491"/>
      <c r="E2491"/>
      <c r="F2491"/>
      <c r="G2491"/>
      <c r="H2491"/>
      <c r="I2491"/>
      <c r="J2491"/>
      <c r="K2491" s="95"/>
      <c r="L2491"/>
      <c r="M2491"/>
      <c r="N2491"/>
      <c r="O2491"/>
      <c r="P2491"/>
      <c r="Q2491"/>
      <c r="R2491"/>
      <c r="S2491"/>
      <c r="T2491"/>
      <c r="U2491"/>
      <c r="V2491"/>
    </row>
    <row r="2492" spans="2:22" ht="12.75" customHeight="1" x14ac:dyDescent="0.3">
      <c r="B2492"/>
      <c r="C2492"/>
      <c r="D2492"/>
      <c r="E2492"/>
      <c r="F2492"/>
      <c r="G2492"/>
      <c r="H2492"/>
      <c r="I2492"/>
      <c r="J2492"/>
      <c r="K2492" s="95"/>
      <c r="L2492"/>
      <c r="M2492"/>
      <c r="N2492"/>
      <c r="O2492"/>
      <c r="P2492"/>
      <c r="Q2492"/>
      <c r="R2492"/>
      <c r="S2492"/>
      <c r="T2492"/>
      <c r="U2492"/>
      <c r="V2492"/>
    </row>
    <row r="2493" spans="2:22" ht="12.75" customHeight="1" x14ac:dyDescent="0.3">
      <c r="B2493"/>
      <c r="C2493"/>
      <c r="D2493"/>
      <c r="E2493"/>
      <c r="F2493"/>
      <c r="G2493"/>
      <c r="H2493"/>
      <c r="I2493"/>
      <c r="J2493"/>
      <c r="K2493" s="95"/>
      <c r="L2493"/>
      <c r="M2493"/>
      <c r="N2493"/>
      <c r="O2493"/>
      <c r="P2493"/>
      <c r="Q2493"/>
      <c r="R2493"/>
      <c r="S2493"/>
      <c r="T2493"/>
      <c r="U2493"/>
      <c r="V2493"/>
    </row>
    <row r="2494" spans="2:22" ht="12.75" customHeight="1" x14ac:dyDescent="0.3">
      <c r="B2494"/>
      <c r="C2494"/>
      <c r="D2494"/>
      <c r="E2494"/>
      <c r="F2494"/>
      <c r="G2494"/>
      <c r="H2494"/>
      <c r="I2494"/>
      <c r="J2494"/>
      <c r="K2494" s="95"/>
      <c r="L2494"/>
      <c r="M2494"/>
      <c r="N2494"/>
      <c r="O2494"/>
      <c r="P2494"/>
      <c r="Q2494"/>
      <c r="R2494"/>
      <c r="S2494"/>
      <c r="T2494"/>
      <c r="U2494"/>
      <c r="V2494"/>
    </row>
    <row r="2495" spans="2:22" ht="12.75" customHeight="1" x14ac:dyDescent="0.3">
      <c r="B2495"/>
      <c r="C2495"/>
      <c r="D2495"/>
      <c r="E2495"/>
      <c r="F2495"/>
      <c r="G2495"/>
      <c r="H2495"/>
      <c r="I2495"/>
      <c r="J2495"/>
      <c r="K2495" s="95"/>
      <c r="L2495"/>
      <c r="M2495"/>
      <c r="N2495"/>
      <c r="O2495"/>
      <c r="P2495"/>
      <c r="Q2495"/>
      <c r="R2495"/>
      <c r="S2495"/>
      <c r="T2495"/>
      <c r="U2495"/>
      <c r="V2495"/>
    </row>
    <row r="2496" spans="2:22" ht="12.75" customHeight="1" x14ac:dyDescent="0.3">
      <c r="B2496"/>
      <c r="C2496"/>
      <c r="D2496"/>
      <c r="E2496"/>
      <c r="F2496"/>
      <c r="G2496"/>
      <c r="H2496"/>
      <c r="I2496"/>
      <c r="J2496"/>
      <c r="K2496" s="95"/>
      <c r="L2496"/>
      <c r="M2496"/>
      <c r="N2496"/>
      <c r="O2496"/>
      <c r="P2496"/>
      <c r="Q2496"/>
      <c r="R2496"/>
      <c r="S2496"/>
      <c r="T2496"/>
      <c r="U2496"/>
      <c r="V2496"/>
    </row>
    <row r="2497" spans="2:22" ht="12.75" customHeight="1" x14ac:dyDescent="0.3">
      <c r="B2497"/>
      <c r="C2497"/>
      <c r="D2497"/>
      <c r="E2497"/>
      <c r="F2497"/>
      <c r="G2497"/>
      <c r="H2497"/>
      <c r="I2497"/>
      <c r="J2497"/>
      <c r="K2497" s="95"/>
      <c r="L2497"/>
      <c r="M2497"/>
      <c r="N2497"/>
      <c r="O2497"/>
      <c r="P2497"/>
      <c r="Q2497"/>
      <c r="R2497"/>
      <c r="S2497"/>
      <c r="T2497"/>
      <c r="U2497"/>
      <c r="V2497"/>
    </row>
    <row r="2498" spans="2:22" ht="12.75" customHeight="1" x14ac:dyDescent="0.3">
      <c r="B2498"/>
      <c r="C2498"/>
      <c r="D2498"/>
      <c r="E2498"/>
      <c r="F2498"/>
      <c r="G2498"/>
      <c r="H2498"/>
      <c r="I2498"/>
      <c r="J2498"/>
      <c r="K2498" s="95"/>
      <c r="L2498"/>
      <c r="M2498"/>
      <c r="N2498"/>
      <c r="O2498"/>
      <c r="P2498"/>
      <c r="Q2498"/>
      <c r="R2498"/>
      <c r="S2498"/>
      <c r="T2498"/>
      <c r="U2498"/>
      <c r="V2498"/>
    </row>
    <row r="2499" spans="2:22" ht="12.75" customHeight="1" x14ac:dyDescent="0.3">
      <c r="B2499"/>
      <c r="C2499"/>
      <c r="D2499"/>
      <c r="E2499"/>
      <c r="F2499"/>
      <c r="G2499"/>
      <c r="H2499"/>
      <c r="I2499"/>
      <c r="J2499"/>
      <c r="K2499" s="95"/>
      <c r="L2499"/>
      <c r="M2499"/>
      <c r="N2499"/>
      <c r="O2499"/>
      <c r="P2499"/>
      <c r="Q2499"/>
      <c r="R2499"/>
      <c r="S2499"/>
      <c r="T2499"/>
      <c r="U2499"/>
      <c r="V2499"/>
    </row>
    <row r="2500" spans="2:22" ht="12.75" customHeight="1" x14ac:dyDescent="0.3">
      <c r="B2500"/>
      <c r="C2500"/>
      <c r="D2500"/>
      <c r="E2500"/>
      <c r="F2500"/>
      <c r="G2500"/>
      <c r="H2500"/>
      <c r="I2500"/>
      <c r="J2500"/>
      <c r="K2500" s="95"/>
      <c r="L2500"/>
      <c r="M2500"/>
      <c r="N2500"/>
      <c r="O2500"/>
      <c r="P2500"/>
      <c r="Q2500"/>
      <c r="R2500"/>
      <c r="S2500"/>
      <c r="T2500"/>
      <c r="U2500"/>
      <c r="V2500"/>
    </row>
    <row r="2501" spans="2:22" ht="12.75" customHeight="1" x14ac:dyDescent="0.3">
      <c r="B2501"/>
      <c r="C2501"/>
      <c r="D2501"/>
      <c r="E2501"/>
      <c r="F2501"/>
      <c r="G2501"/>
      <c r="H2501"/>
      <c r="I2501"/>
      <c r="J2501"/>
      <c r="K2501" s="95"/>
      <c r="L2501"/>
      <c r="M2501"/>
      <c r="N2501"/>
      <c r="O2501"/>
      <c r="P2501"/>
      <c r="Q2501"/>
      <c r="R2501"/>
      <c r="S2501"/>
      <c r="T2501"/>
      <c r="U2501"/>
      <c r="V2501"/>
    </row>
    <row r="2502" spans="2:22" ht="12.75" customHeight="1" x14ac:dyDescent="0.3">
      <c r="B2502"/>
      <c r="C2502"/>
      <c r="D2502"/>
      <c r="E2502"/>
      <c r="F2502"/>
      <c r="G2502"/>
      <c r="H2502"/>
      <c r="I2502"/>
      <c r="J2502"/>
      <c r="K2502" s="95"/>
      <c r="L2502"/>
      <c r="M2502"/>
      <c r="N2502"/>
      <c r="O2502"/>
      <c r="P2502"/>
      <c r="Q2502"/>
      <c r="R2502"/>
      <c r="S2502"/>
      <c r="T2502"/>
      <c r="U2502"/>
      <c r="V2502"/>
    </row>
    <row r="2503" spans="2:22" ht="12.75" customHeight="1" x14ac:dyDescent="0.3">
      <c r="B2503"/>
      <c r="C2503"/>
      <c r="D2503"/>
      <c r="E2503"/>
      <c r="F2503"/>
      <c r="G2503"/>
      <c r="H2503"/>
      <c r="I2503"/>
      <c r="J2503"/>
      <c r="K2503" s="95"/>
      <c r="L2503"/>
      <c r="M2503"/>
      <c r="N2503"/>
      <c r="O2503"/>
      <c r="P2503"/>
      <c r="Q2503"/>
      <c r="R2503"/>
      <c r="S2503"/>
      <c r="T2503"/>
      <c r="U2503"/>
      <c r="V2503"/>
    </row>
    <row r="2504" spans="2:22" ht="12.75" customHeight="1" x14ac:dyDescent="0.3">
      <c r="B2504"/>
      <c r="C2504"/>
      <c r="D2504"/>
      <c r="E2504"/>
      <c r="F2504"/>
      <c r="G2504"/>
      <c r="H2504"/>
      <c r="I2504"/>
      <c r="J2504"/>
      <c r="K2504" s="95"/>
      <c r="L2504"/>
      <c r="M2504"/>
      <c r="N2504"/>
      <c r="O2504"/>
      <c r="P2504"/>
      <c r="Q2504"/>
      <c r="R2504"/>
      <c r="S2504"/>
      <c r="T2504"/>
      <c r="U2504"/>
      <c r="V2504"/>
    </row>
    <row r="2505" spans="2:22" ht="12.75" customHeight="1" x14ac:dyDescent="0.3">
      <c r="B2505"/>
      <c r="C2505"/>
      <c r="D2505"/>
      <c r="E2505"/>
      <c r="F2505"/>
      <c r="G2505"/>
      <c r="H2505"/>
      <c r="I2505"/>
      <c r="J2505"/>
      <c r="K2505" s="95"/>
      <c r="L2505"/>
      <c r="M2505"/>
      <c r="N2505"/>
      <c r="O2505"/>
      <c r="P2505"/>
      <c r="Q2505"/>
      <c r="R2505"/>
      <c r="S2505"/>
      <c r="T2505"/>
      <c r="U2505"/>
      <c r="V2505"/>
    </row>
    <row r="2506" spans="2:22" ht="12.75" customHeight="1" x14ac:dyDescent="0.3">
      <c r="B2506"/>
      <c r="C2506"/>
      <c r="D2506"/>
      <c r="E2506"/>
      <c r="F2506"/>
      <c r="G2506"/>
      <c r="H2506"/>
      <c r="I2506"/>
      <c r="J2506"/>
      <c r="K2506" s="95"/>
      <c r="L2506"/>
      <c r="M2506"/>
      <c r="N2506"/>
      <c r="O2506"/>
      <c r="P2506"/>
      <c r="Q2506"/>
      <c r="R2506"/>
      <c r="S2506"/>
      <c r="T2506"/>
      <c r="U2506"/>
      <c r="V2506"/>
    </row>
    <row r="2507" spans="2:22" ht="12.75" customHeight="1" x14ac:dyDescent="0.3">
      <c r="B2507"/>
      <c r="C2507"/>
      <c r="D2507"/>
      <c r="E2507"/>
      <c r="F2507"/>
      <c r="G2507"/>
      <c r="H2507"/>
      <c r="I2507"/>
      <c r="J2507"/>
      <c r="K2507" s="95"/>
      <c r="L2507"/>
      <c r="M2507"/>
      <c r="N2507"/>
      <c r="O2507"/>
      <c r="P2507"/>
      <c r="Q2507"/>
      <c r="R2507"/>
      <c r="S2507"/>
      <c r="T2507"/>
      <c r="U2507"/>
      <c r="V2507"/>
    </row>
    <row r="2508" spans="2:22" ht="12.75" customHeight="1" x14ac:dyDescent="0.3">
      <c r="B2508"/>
      <c r="C2508"/>
      <c r="D2508"/>
      <c r="E2508"/>
      <c r="F2508"/>
      <c r="G2508"/>
      <c r="H2508"/>
      <c r="I2508"/>
      <c r="J2508"/>
      <c r="K2508" s="95"/>
      <c r="L2508"/>
      <c r="M2508"/>
      <c r="N2508"/>
      <c r="O2508"/>
      <c r="P2508"/>
      <c r="Q2508"/>
      <c r="R2508"/>
      <c r="S2508"/>
      <c r="T2508"/>
      <c r="U2508"/>
      <c r="V2508"/>
    </row>
    <row r="2509" spans="2:22" ht="12.75" customHeight="1" x14ac:dyDescent="0.3">
      <c r="B2509"/>
      <c r="C2509"/>
      <c r="D2509"/>
      <c r="E2509"/>
      <c r="F2509"/>
      <c r="G2509"/>
      <c r="H2509"/>
      <c r="I2509"/>
      <c r="J2509"/>
      <c r="K2509" s="95"/>
      <c r="L2509"/>
      <c r="M2509"/>
      <c r="N2509"/>
      <c r="O2509"/>
      <c r="P2509"/>
      <c r="Q2509"/>
      <c r="R2509"/>
      <c r="S2509"/>
      <c r="T2509"/>
      <c r="U2509"/>
      <c r="V2509"/>
    </row>
    <row r="2510" spans="2:22" ht="12.75" customHeight="1" x14ac:dyDescent="0.3">
      <c r="B2510"/>
      <c r="C2510"/>
      <c r="D2510"/>
      <c r="E2510"/>
      <c r="F2510"/>
      <c r="G2510"/>
      <c r="H2510"/>
      <c r="I2510"/>
      <c r="J2510"/>
      <c r="K2510" s="95"/>
      <c r="L2510"/>
      <c r="M2510"/>
      <c r="N2510"/>
      <c r="O2510"/>
      <c r="P2510"/>
      <c r="Q2510"/>
      <c r="R2510"/>
      <c r="S2510"/>
      <c r="T2510"/>
      <c r="U2510"/>
      <c r="V2510"/>
    </row>
    <row r="2511" spans="2:22" ht="12.75" customHeight="1" x14ac:dyDescent="0.3">
      <c r="B2511"/>
      <c r="C2511"/>
      <c r="D2511"/>
      <c r="E2511"/>
      <c r="F2511"/>
      <c r="G2511"/>
      <c r="H2511"/>
      <c r="I2511"/>
      <c r="J2511"/>
      <c r="K2511" s="95"/>
      <c r="L2511"/>
      <c r="M2511"/>
      <c r="N2511"/>
      <c r="O2511"/>
      <c r="P2511"/>
      <c r="Q2511"/>
      <c r="R2511"/>
      <c r="S2511"/>
      <c r="T2511"/>
      <c r="U2511"/>
      <c r="V2511"/>
    </row>
    <row r="2512" spans="2:22" ht="12.75" customHeight="1" x14ac:dyDescent="0.3">
      <c r="B2512"/>
      <c r="C2512"/>
      <c r="D2512"/>
      <c r="E2512"/>
      <c r="F2512"/>
      <c r="G2512"/>
      <c r="H2512"/>
      <c r="I2512"/>
      <c r="J2512"/>
      <c r="K2512" s="95"/>
      <c r="L2512"/>
      <c r="M2512"/>
      <c r="N2512"/>
      <c r="O2512"/>
      <c r="P2512"/>
      <c r="Q2512"/>
      <c r="R2512"/>
      <c r="S2512"/>
      <c r="T2512"/>
      <c r="U2512"/>
      <c r="V2512"/>
    </row>
    <row r="2513" spans="2:22" ht="12.75" customHeight="1" x14ac:dyDescent="0.3">
      <c r="B2513"/>
      <c r="C2513"/>
      <c r="D2513"/>
      <c r="E2513"/>
      <c r="F2513"/>
      <c r="G2513"/>
      <c r="H2513"/>
      <c r="I2513"/>
      <c r="J2513"/>
      <c r="K2513" s="95"/>
      <c r="L2513"/>
      <c r="M2513"/>
      <c r="N2513"/>
      <c r="O2513"/>
      <c r="P2513"/>
      <c r="Q2513"/>
      <c r="R2513"/>
      <c r="S2513"/>
      <c r="T2513"/>
      <c r="U2513"/>
      <c r="V2513"/>
    </row>
    <row r="2514" spans="2:22" ht="12.75" customHeight="1" x14ac:dyDescent="0.3">
      <c r="B2514"/>
      <c r="C2514"/>
      <c r="D2514"/>
      <c r="E2514"/>
      <c r="F2514"/>
      <c r="G2514"/>
      <c r="H2514"/>
      <c r="I2514"/>
      <c r="J2514"/>
      <c r="K2514" s="95"/>
      <c r="L2514"/>
      <c r="M2514"/>
      <c r="N2514"/>
      <c r="O2514"/>
      <c r="P2514"/>
      <c r="Q2514"/>
      <c r="R2514"/>
      <c r="S2514"/>
      <c r="T2514"/>
      <c r="U2514"/>
      <c r="V2514"/>
    </row>
    <row r="2515" spans="2:22" ht="12.75" customHeight="1" x14ac:dyDescent="0.3">
      <c r="B2515"/>
      <c r="C2515"/>
      <c r="D2515"/>
      <c r="E2515"/>
      <c r="F2515"/>
      <c r="G2515"/>
      <c r="H2515"/>
      <c r="I2515"/>
      <c r="J2515"/>
      <c r="K2515" s="95"/>
      <c r="L2515"/>
      <c r="M2515"/>
      <c r="N2515"/>
      <c r="O2515"/>
      <c r="P2515"/>
      <c r="Q2515"/>
      <c r="R2515"/>
      <c r="S2515"/>
      <c r="T2515"/>
      <c r="U2515"/>
      <c r="V2515"/>
    </row>
    <row r="2516" spans="2:22" ht="12.75" customHeight="1" x14ac:dyDescent="0.3">
      <c r="B2516"/>
      <c r="C2516"/>
      <c r="D2516"/>
      <c r="E2516"/>
      <c r="F2516"/>
      <c r="G2516"/>
      <c r="H2516"/>
      <c r="I2516"/>
      <c r="J2516"/>
      <c r="K2516" s="95"/>
      <c r="L2516"/>
      <c r="M2516"/>
      <c r="N2516"/>
      <c r="O2516"/>
      <c r="P2516"/>
      <c r="Q2516"/>
      <c r="R2516"/>
      <c r="S2516"/>
      <c r="T2516"/>
      <c r="U2516"/>
      <c r="V2516"/>
    </row>
    <row r="2517" spans="2:22" ht="12.75" customHeight="1" x14ac:dyDescent="0.3">
      <c r="B2517"/>
      <c r="C2517"/>
      <c r="D2517"/>
      <c r="E2517"/>
      <c r="F2517"/>
      <c r="G2517"/>
      <c r="H2517"/>
      <c r="I2517"/>
      <c r="J2517"/>
      <c r="K2517" s="95"/>
      <c r="L2517"/>
      <c r="M2517"/>
      <c r="N2517"/>
      <c r="O2517"/>
      <c r="P2517"/>
      <c r="Q2517"/>
      <c r="R2517"/>
      <c r="S2517"/>
      <c r="T2517"/>
      <c r="U2517"/>
      <c r="V2517"/>
    </row>
    <row r="2518" spans="2:22" ht="12.75" customHeight="1" x14ac:dyDescent="0.3">
      <c r="B2518"/>
      <c r="C2518"/>
      <c r="D2518"/>
      <c r="E2518"/>
      <c r="F2518"/>
      <c r="G2518"/>
      <c r="H2518"/>
      <c r="I2518"/>
      <c r="J2518"/>
      <c r="K2518" s="95"/>
      <c r="L2518"/>
      <c r="M2518"/>
      <c r="N2518"/>
      <c r="O2518"/>
      <c r="P2518"/>
      <c r="Q2518"/>
      <c r="R2518"/>
      <c r="S2518"/>
      <c r="T2518"/>
      <c r="U2518"/>
      <c r="V2518"/>
    </row>
    <row r="2519" spans="2:22" ht="12.75" customHeight="1" x14ac:dyDescent="0.3">
      <c r="B2519"/>
      <c r="C2519"/>
      <c r="D2519"/>
      <c r="E2519"/>
      <c r="F2519"/>
      <c r="G2519"/>
      <c r="H2519"/>
      <c r="I2519"/>
      <c r="J2519"/>
      <c r="K2519" s="95"/>
      <c r="L2519"/>
      <c r="M2519"/>
      <c r="N2519"/>
      <c r="O2519"/>
      <c r="P2519"/>
      <c r="Q2519"/>
      <c r="R2519"/>
      <c r="S2519"/>
      <c r="T2519"/>
      <c r="U2519"/>
      <c r="V2519"/>
    </row>
    <row r="2520" spans="2:22" ht="12.75" customHeight="1" x14ac:dyDescent="0.3">
      <c r="B2520"/>
      <c r="C2520"/>
      <c r="D2520"/>
      <c r="E2520"/>
      <c r="F2520"/>
      <c r="G2520"/>
      <c r="H2520"/>
      <c r="I2520"/>
      <c r="J2520"/>
      <c r="K2520" s="95"/>
      <c r="L2520"/>
      <c r="M2520"/>
      <c r="N2520"/>
      <c r="O2520"/>
      <c r="P2520"/>
      <c r="Q2520"/>
      <c r="R2520"/>
      <c r="S2520"/>
      <c r="T2520"/>
      <c r="U2520"/>
      <c r="V2520"/>
    </row>
    <row r="2521" spans="2:22" ht="12.75" customHeight="1" x14ac:dyDescent="0.3">
      <c r="B2521"/>
      <c r="C2521"/>
      <c r="D2521"/>
      <c r="E2521"/>
      <c r="F2521"/>
      <c r="G2521"/>
      <c r="H2521"/>
      <c r="I2521"/>
      <c r="J2521"/>
      <c r="K2521" s="95"/>
      <c r="L2521"/>
      <c r="M2521"/>
      <c r="N2521"/>
      <c r="O2521"/>
      <c r="P2521"/>
      <c r="Q2521"/>
      <c r="R2521"/>
      <c r="S2521"/>
      <c r="T2521"/>
      <c r="U2521"/>
      <c r="V2521"/>
    </row>
    <row r="2522" spans="2:22" ht="12.75" customHeight="1" x14ac:dyDescent="0.3">
      <c r="B2522"/>
      <c r="C2522"/>
      <c r="D2522"/>
      <c r="E2522"/>
      <c r="F2522"/>
      <c r="G2522"/>
      <c r="H2522"/>
      <c r="I2522"/>
      <c r="J2522"/>
      <c r="K2522" s="95"/>
      <c r="L2522"/>
      <c r="M2522"/>
      <c r="N2522"/>
      <c r="O2522"/>
      <c r="P2522"/>
      <c r="Q2522"/>
      <c r="R2522"/>
      <c r="S2522"/>
      <c r="T2522"/>
      <c r="U2522"/>
      <c r="V2522"/>
    </row>
    <row r="2523" spans="2:22" ht="12.75" customHeight="1" x14ac:dyDescent="0.3">
      <c r="B2523"/>
      <c r="C2523"/>
      <c r="D2523"/>
      <c r="E2523"/>
      <c r="F2523"/>
      <c r="G2523"/>
      <c r="H2523"/>
      <c r="I2523"/>
      <c r="J2523"/>
      <c r="K2523" s="95"/>
      <c r="L2523"/>
      <c r="M2523"/>
      <c r="N2523"/>
      <c r="O2523"/>
      <c r="P2523"/>
      <c r="Q2523"/>
      <c r="R2523"/>
      <c r="S2523"/>
      <c r="T2523"/>
      <c r="U2523"/>
      <c r="V2523"/>
    </row>
    <row r="2524" spans="2:22" ht="12.75" customHeight="1" x14ac:dyDescent="0.3">
      <c r="B2524"/>
      <c r="C2524"/>
      <c r="D2524"/>
      <c r="E2524"/>
      <c r="F2524"/>
      <c r="G2524"/>
      <c r="H2524"/>
      <c r="I2524"/>
      <c r="J2524"/>
      <c r="K2524" s="95"/>
      <c r="L2524"/>
      <c r="M2524"/>
      <c r="N2524"/>
      <c r="O2524"/>
      <c r="P2524"/>
      <c r="Q2524"/>
      <c r="R2524"/>
      <c r="S2524"/>
      <c r="T2524"/>
      <c r="U2524"/>
      <c r="V2524"/>
    </row>
    <row r="2525" spans="2:22" ht="12.75" customHeight="1" x14ac:dyDescent="0.3">
      <c r="B2525"/>
      <c r="C2525"/>
      <c r="D2525"/>
      <c r="E2525"/>
      <c r="F2525"/>
      <c r="G2525"/>
      <c r="H2525"/>
      <c r="I2525"/>
      <c r="J2525"/>
      <c r="K2525" s="95"/>
      <c r="L2525"/>
      <c r="M2525"/>
      <c r="N2525"/>
      <c r="O2525"/>
      <c r="P2525"/>
      <c r="Q2525"/>
      <c r="R2525"/>
      <c r="S2525"/>
      <c r="T2525"/>
      <c r="U2525"/>
      <c r="V2525"/>
    </row>
    <row r="2526" spans="2:22" ht="12.75" customHeight="1" x14ac:dyDescent="0.3">
      <c r="B2526"/>
      <c r="C2526"/>
      <c r="D2526"/>
      <c r="E2526"/>
      <c r="F2526"/>
      <c r="G2526"/>
      <c r="H2526"/>
      <c r="I2526"/>
      <c r="J2526"/>
      <c r="K2526" s="95"/>
      <c r="L2526"/>
      <c r="M2526"/>
      <c r="N2526"/>
      <c r="O2526"/>
      <c r="P2526"/>
      <c r="Q2526"/>
      <c r="R2526"/>
      <c r="S2526"/>
      <c r="T2526"/>
      <c r="U2526"/>
      <c r="V2526"/>
    </row>
    <row r="2527" spans="2:22" ht="12.75" customHeight="1" x14ac:dyDescent="0.3">
      <c r="B2527"/>
      <c r="C2527"/>
      <c r="D2527"/>
      <c r="E2527"/>
      <c r="F2527"/>
      <c r="G2527"/>
      <c r="H2527"/>
      <c r="I2527"/>
      <c r="J2527"/>
      <c r="K2527" s="95"/>
      <c r="L2527"/>
      <c r="M2527"/>
      <c r="N2527"/>
      <c r="O2527"/>
      <c r="P2527"/>
      <c r="Q2527"/>
      <c r="R2527"/>
      <c r="S2527"/>
      <c r="T2527"/>
      <c r="U2527"/>
      <c r="V2527"/>
    </row>
    <row r="2528" spans="2:22" ht="12.75" customHeight="1" x14ac:dyDescent="0.3">
      <c r="B2528"/>
      <c r="C2528"/>
      <c r="D2528"/>
      <c r="E2528"/>
      <c r="F2528"/>
      <c r="G2528"/>
      <c r="H2528"/>
      <c r="I2528"/>
      <c r="J2528"/>
      <c r="K2528" s="95"/>
      <c r="L2528"/>
      <c r="M2528"/>
      <c r="N2528"/>
      <c r="O2528"/>
      <c r="P2528"/>
      <c r="Q2528"/>
      <c r="R2528"/>
      <c r="S2528"/>
      <c r="T2528"/>
      <c r="U2528"/>
      <c r="V2528"/>
    </row>
    <row r="2529" spans="2:22" ht="12.75" customHeight="1" x14ac:dyDescent="0.3">
      <c r="B2529"/>
      <c r="C2529"/>
      <c r="D2529"/>
      <c r="E2529"/>
      <c r="F2529"/>
      <c r="G2529"/>
      <c r="H2529"/>
      <c r="I2529"/>
      <c r="J2529"/>
      <c r="K2529" s="95"/>
      <c r="L2529"/>
      <c r="M2529"/>
      <c r="N2529"/>
      <c r="O2529"/>
      <c r="P2529"/>
      <c r="Q2529"/>
      <c r="R2529"/>
      <c r="S2529"/>
      <c r="T2529"/>
      <c r="U2529"/>
      <c r="V2529"/>
    </row>
    <row r="2530" spans="2:22" ht="12.75" customHeight="1" x14ac:dyDescent="0.3">
      <c r="B2530"/>
      <c r="C2530"/>
      <c r="D2530"/>
      <c r="E2530"/>
      <c r="F2530"/>
      <c r="G2530"/>
      <c r="H2530"/>
      <c r="I2530"/>
      <c r="J2530"/>
      <c r="K2530" s="95"/>
      <c r="L2530"/>
      <c r="M2530"/>
      <c r="N2530"/>
      <c r="O2530"/>
      <c r="P2530"/>
      <c r="Q2530"/>
      <c r="R2530"/>
      <c r="S2530"/>
      <c r="T2530"/>
      <c r="U2530"/>
      <c r="V2530"/>
    </row>
    <row r="2531" spans="2:22" ht="12.75" customHeight="1" x14ac:dyDescent="0.3">
      <c r="B2531"/>
      <c r="C2531"/>
      <c r="D2531"/>
      <c r="E2531"/>
      <c r="F2531"/>
      <c r="G2531"/>
      <c r="H2531"/>
      <c r="I2531"/>
      <c r="J2531"/>
      <c r="K2531" s="95"/>
      <c r="L2531"/>
      <c r="M2531"/>
      <c r="N2531"/>
      <c r="O2531"/>
      <c r="P2531"/>
      <c r="Q2531"/>
      <c r="R2531"/>
      <c r="S2531"/>
      <c r="T2531"/>
      <c r="U2531"/>
      <c r="V2531"/>
    </row>
    <row r="2532" spans="2:22" ht="12.75" customHeight="1" x14ac:dyDescent="0.3">
      <c r="B2532"/>
      <c r="C2532"/>
      <c r="D2532"/>
      <c r="E2532"/>
      <c r="F2532"/>
      <c r="G2532"/>
      <c r="H2532"/>
      <c r="I2532"/>
      <c r="J2532"/>
      <c r="K2532" s="95"/>
      <c r="L2532"/>
      <c r="M2532"/>
      <c r="N2532"/>
      <c r="O2532"/>
      <c r="P2532"/>
      <c r="Q2532"/>
      <c r="R2532"/>
      <c r="S2532"/>
      <c r="T2532"/>
      <c r="U2532"/>
      <c r="V2532"/>
    </row>
    <row r="2533" spans="2:22" ht="12.75" customHeight="1" x14ac:dyDescent="0.3">
      <c r="B2533"/>
      <c r="C2533"/>
      <c r="D2533"/>
      <c r="E2533"/>
      <c r="F2533"/>
      <c r="G2533"/>
      <c r="H2533"/>
      <c r="I2533"/>
      <c r="J2533"/>
      <c r="K2533" s="95"/>
      <c r="L2533"/>
      <c r="M2533"/>
      <c r="N2533"/>
      <c r="O2533"/>
      <c r="P2533"/>
      <c r="Q2533"/>
      <c r="R2533"/>
      <c r="S2533"/>
      <c r="T2533"/>
      <c r="U2533"/>
      <c r="V2533"/>
    </row>
    <row r="2534" spans="2:22" ht="12.75" customHeight="1" x14ac:dyDescent="0.3">
      <c r="B2534"/>
      <c r="C2534"/>
      <c r="D2534"/>
      <c r="E2534"/>
      <c r="F2534"/>
      <c r="G2534"/>
      <c r="H2534"/>
      <c r="I2534"/>
      <c r="J2534"/>
      <c r="K2534" s="95"/>
      <c r="L2534"/>
      <c r="M2534"/>
      <c r="N2534"/>
      <c r="O2534"/>
      <c r="P2534"/>
      <c r="Q2534"/>
      <c r="R2534"/>
      <c r="S2534"/>
      <c r="T2534"/>
      <c r="U2534"/>
      <c r="V2534"/>
    </row>
    <row r="2535" spans="2:22" ht="12.75" customHeight="1" x14ac:dyDescent="0.3">
      <c r="B2535"/>
      <c r="C2535"/>
      <c r="D2535"/>
      <c r="E2535"/>
      <c r="F2535"/>
      <c r="G2535"/>
      <c r="H2535"/>
      <c r="I2535"/>
      <c r="J2535"/>
      <c r="K2535" s="95"/>
      <c r="L2535"/>
      <c r="M2535"/>
      <c r="N2535"/>
      <c r="O2535"/>
      <c r="P2535"/>
      <c r="Q2535"/>
      <c r="R2535"/>
      <c r="S2535"/>
      <c r="T2535"/>
      <c r="U2535"/>
      <c r="V2535"/>
    </row>
    <row r="2536" spans="2:22" ht="12.75" customHeight="1" x14ac:dyDescent="0.3">
      <c r="B2536"/>
      <c r="C2536"/>
      <c r="D2536"/>
      <c r="E2536"/>
      <c r="F2536"/>
      <c r="G2536"/>
      <c r="H2536"/>
      <c r="I2536"/>
      <c r="J2536"/>
      <c r="K2536" s="95"/>
      <c r="L2536"/>
      <c r="M2536"/>
      <c r="N2536"/>
      <c r="O2536"/>
      <c r="P2536"/>
      <c r="Q2536"/>
      <c r="R2536"/>
      <c r="S2536"/>
      <c r="T2536"/>
      <c r="U2536"/>
      <c r="V2536"/>
    </row>
    <row r="2537" spans="2:22" ht="12.75" customHeight="1" x14ac:dyDescent="0.3">
      <c r="B2537"/>
      <c r="C2537"/>
      <c r="D2537"/>
      <c r="E2537"/>
      <c r="F2537"/>
      <c r="G2537"/>
      <c r="H2537"/>
      <c r="I2537"/>
      <c r="J2537"/>
      <c r="K2537" s="95"/>
      <c r="L2537"/>
      <c r="M2537"/>
      <c r="N2537"/>
      <c r="O2537"/>
      <c r="P2537"/>
      <c r="Q2537"/>
      <c r="R2537"/>
      <c r="S2537"/>
      <c r="T2537"/>
      <c r="U2537"/>
      <c r="V2537"/>
    </row>
    <row r="2538" spans="2:22" ht="12.75" customHeight="1" x14ac:dyDescent="0.3">
      <c r="B2538"/>
      <c r="C2538"/>
      <c r="D2538"/>
      <c r="E2538"/>
      <c r="F2538"/>
      <c r="G2538"/>
      <c r="H2538"/>
      <c r="I2538"/>
      <c r="J2538"/>
      <c r="K2538" s="95"/>
      <c r="L2538"/>
      <c r="M2538"/>
      <c r="N2538"/>
      <c r="O2538"/>
      <c r="P2538"/>
      <c r="Q2538"/>
      <c r="R2538"/>
      <c r="S2538"/>
      <c r="T2538"/>
      <c r="U2538"/>
      <c r="V2538"/>
    </row>
    <row r="2539" spans="2:22" ht="12.75" customHeight="1" x14ac:dyDescent="0.3">
      <c r="B2539"/>
      <c r="C2539"/>
      <c r="D2539"/>
      <c r="E2539"/>
      <c r="F2539"/>
      <c r="G2539"/>
      <c r="H2539"/>
      <c r="I2539"/>
      <c r="J2539"/>
      <c r="K2539" s="95"/>
      <c r="L2539"/>
      <c r="M2539"/>
      <c r="N2539"/>
      <c r="O2539"/>
      <c r="P2539"/>
      <c r="Q2539"/>
      <c r="R2539"/>
      <c r="S2539"/>
      <c r="T2539"/>
      <c r="U2539"/>
      <c r="V2539"/>
    </row>
    <row r="2540" spans="2:22" ht="12.75" customHeight="1" x14ac:dyDescent="0.3">
      <c r="B2540"/>
      <c r="C2540"/>
      <c r="D2540"/>
      <c r="E2540"/>
      <c r="F2540"/>
      <c r="G2540"/>
      <c r="H2540"/>
      <c r="I2540"/>
      <c r="J2540"/>
      <c r="K2540" s="95"/>
      <c r="L2540"/>
      <c r="M2540"/>
      <c r="N2540"/>
      <c r="O2540"/>
      <c r="P2540"/>
      <c r="Q2540"/>
      <c r="R2540"/>
      <c r="S2540"/>
      <c r="T2540"/>
      <c r="U2540"/>
      <c r="V2540"/>
    </row>
    <row r="2541" spans="2:22" ht="12.75" customHeight="1" x14ac:dyDescent="0.3">
      <c r="B2541"/>
      <c r="C2541"/>
      <c r="D2541"/>
      <c r="E2541"/>
      <c r="F2541"/>
      <c r="G2541"/>
      <c r="H2541"/>
      <c r="I2541"/>
      <c r="J2541"/>
      <c r="K2541" s="95"/>
      <c r="L2541"/>
      <c r="M2541"/>
      <c r="N2541"/>
      <c r="O2541"/>
      <c r="P2541"/>
      <c r="Q2541"/>
      <c r="R2541"/>
      <c r="S2541"/>
      <c r="T2541"/>
      <c r="U2541"/>
      <c r="V2541"/>
    </row>
    <row r="2542" spans="2:22" ht="12.75" customHeight="1" x14ac:dyDescent="0.3">
      <c r="B2542"/>
      <c r="C2542"/>
      <c r="D2542"/>
      <c r="E2542"/>
      <c r="F2542"/>
      <c r="G2542"/>
      <c r="H2542"/>
      <c r="I2542"/>
      <c r="J2542"/>
      <c r="K2542" s="95"/>
      <c r="L2542"/>
      <c r="M2542"/>
      <c r="N2542"/>
      <c r="O2542"/>
      <c r="P2542"/>
      <c r="Q2542"/>
      <c r="R2542"/>
      <c r="S2542"/>
      <c r="T2542"/>
      <c r="U2542"/>
      <c r="V2542"/>
    </row>
    <row r="2543" spans="2:22" ht="12.75" customHeight="1" x14ac:dyDescent="0.3">
      <c r="B2543"/>
      <c r="C2543"/>
      <c r="D2543"/>
      <c r="E2543"/>
      <c r="F2543"/>
      <c r="G2543"/>
      <c r="H2543"/>
      <c r="I2543"/>
      <c r="J2543"/>
      <c r="K2543" s="95"/>
      <c r="L2543"/>
      <c r="M2543"/>
      <c r="N2543"/>
      <c r="O2543"/>
      <c r="P2543"/>
      <c r="Q2543"/>
      <c r="R2543"/>
      <c r="S2543"/>
      <c r="T2543"/>
      <c r="U2543"/>
      <c r="V2543"/>
    </row>
    <row r="2544" spans="2:22" ht="12.75" customHeight="1" x14ac:dyDescent="0.3">
      <c r="B2544"/>
      <c r="C2544"/>
      <c r="D2544"/>
      <c r="E2544"/>
      <c r="F2544"/>
      <c r="G2544"/>
      <c r="H2544"/>
      <c r="I2544"/>
      <c r="J2544"/>
      <c r="K2544" s="95"/>
      <c r="L2544"/>
      <c r="M2544"/>
      <c r="N2544"/>
      <c r="O2544"/>
      <c r="P2544"/>
      <c r="Q2544"/>
      <c r="R2544"/>
      <c r="S2544"/>
      <c r="T2544"/>
      <c r="U2544"/>
      <c r="V2544"/>
    </row>
    <row r="2545" spans="2:22" ht="12.75" customHeight="1" x14ac:dyDescent="0.3">
      <c r="B2545"/>
      <c r="C2545"/>
      <c r="D2545"/>
      <c r="E2545"/>
      <c r="F2545"/>
      <c r="G2545"/>
      <c r="H2545"/>
      <c r="I2545"/>
      <c r="J2545"/>
      <c r="K2545" s="95"/>
      <c r="L2545"/>
      <c r="M2545"/>
      <c r="N2545"/>
      <c r="O2545"/>
      <c r="P2545"/>
      <c r="Q2545"/>
      <c r="R2545"/>
      <c r="S2545"/>
      <c r="T2545"/>
      <c r="U2545"/>
      <c r="V2545"/>
    </row>
    <row r="2546" spans="2:22" ht="12.75" customHeight="1" x14ac:dyDescent="0.3">
      <c r="B2546"/>
      <c r="C2546"/>
      <c r="D2546"/>
      <c r="E2546"/>
      <c r="F2546"/>
      <c r="G2546"/>
      <c r="H2546"/>
      <c r="I2546"/>
      <c r="J2546"/>
      <c r="K2546" s="95"/>
      <c r="L2546"/>
      <c r="M2546"/>
      <c r="N2546"/>
      <c r="O2546"/>
      <c r="P2546"/>
      <c r="Q2546"/>
      <c r="R2546"/>
      <c r="S2546"/>
      <c r="T2546"/>
      <c r="U2546"/>
      <c r="V2546"/>
    </row>
    <row r="2547" spans="2:22" ht="12.75" customHeight="1" x14ac:dyDescent="0.3">
      <c r="B2547"/>
      <c r="C2547"/>
      <c r="D2547"/>
      <c r="E2547"/>
      <c r="F2547"/>
      <c r="G2547"/>
      <c r="H2547"/>
      <c r="I2547"/>
      <c r="J2547"/>
      <c r="K2547" s="95"/>
      <c r="L2547"/>
      <c r="M2547"/>
      <c r="N2547"/>
      <c r="O2547"/>
      <c r="P2547"/>
      <c r="Q2547"/>
      <c r="R2547"/>
      <c r="S2547"/>
      <c r="T2547"/>
      <c r="U2547"/>
      <c r="V2547"/>
    </row>
    <row r="2548" spans="2:22" ht="12.75" customHeight="1" x14ac:dyDescent="0.3">
      <c r="B2548"/>
      <c r="C2548"/>
      <c r="D2548"/>
      <c r="E2548"/>
      <c r="F2548"/>
      <c r="G2548"/>
      <c r="H2548"/>
      <c r="I2548"/>
      <c r="J2548"/>
      <c r="K2548" s="95"/>
      <c r="L2548"/>
      <c r="M2548"/>
      <c r="N2548"/>
      <c r="O2548"/>
      <c r="P2548"/>
      <c r="Q2548"/>
      <c r="R2548"/>
      <c r="S2548"/>
      <c r="T2548"/>
      <c r="U2548"/>
      <c r="V2548"/>
    </row>
    <row r="2549" spans="2:22" ht="12.75" customHeight="1" x14ac:dyDescent="0.3">
      <c r="B2549"/>
      <c r="C2549"/>
      <c r="D2549"/>
      <c r="E2549"/>
      <c r="F2549"/>
      <c r="G2549"/>
      <c r="H2549"/>
      <c r="I2549"/>
      <c r="J2549"/>
      <c r="K2549" s="95"/>
      <c r="L2549"/>
      <c r="M2549"/>
      <c r="N2549"/>
      <c r="O2549"/>
      <c r="P2549"/>
      <c r="Q2549"/>
      <c r="R2549"/>
      <c r="S2549"/>
      <c r="T2549"/>
      <c r="U2549"/>
      <c r="V2549"/>
    </row>
    <row r="2550" spans="2:22" ht="12.75" customHeight="1" x14ac:dyDescent="0.3">
      <c r="B2550"/>
      <c r="C2550"/>
      <c r="D2550"/>
      <c r="E2550"/>
      <c r="F2550"/>
      <c r="G2550"/>
      <c r="H2550"/>
      <c r="I2550"/>
      <c r="J2550"/>
      <c r="K2550" s="95"/>
      <c r="L2550"/>
      <c r="M2550"/>
      <c r="N2550"/>
      <c r="O2550"/>
      <c r="P2550"/>
      <c r="Q2550"/>
      <c r="R2550"/>
      <c r="S2550"/>
      <c r="T2550"/>
      <c r="U2550"/>
      <c r="V2550"/>
    </row>
    <row r="2551" spans="2:22" ht="12.75" customHeight="1" x14ac:dyDescent="0.3">
      <c r="B2551"/>
      <c r="C2551"/>
      <c r="D2551"/>
      <c r="E2551"/>
      <c r="F2551"/>
      <c r="G2551"/>
      <c r="H2551"/>
      <c r="I2551"/>
      <c r="J2551"/>
      <c r="K2551" s="95"/>
      <c r="L2551"/>
      <c r="M2551"/>
      <c r="N2551"/>
      <c r="O2551"/>
      <c r="P2551"/>
      <c r="Q2551"/>
      <c r="R2551"/>
      <c r="S2551"/>
      <c r="T2551"/>
      <c r="U2551"/>
      <c r="V2551"/>
    </row>
    <row r="2552" spans="2:22" ht="12.75" customHeight="1" x14ac:dyDescent="0.3">
      <c r="B2552"/>
      <c r="C2552"/>
      <c r="D2552"/>
      <c r="E2552"/>
      <c r="F2552"/>
      <c r="G2552"/>
      <c r="H2552"/>
      <c r="I2552"/>
      <c r="J2552"/>
      <c r="K2552" s="95"/>
      <c r="L2552"/>
      <c r="M2552"/>
      <c r="N2552"/>
      <c r="O2552"/>
      <c r="P2552"/>
      <c r="Q2552"/>
      <c r="R2552"/>
      <c r="S2552"/>
      <c r="T2552"/>
      <c r="U2552"/>
      <c r="V2552"/>
    </row>
    <row r="2553" spans="2:22" ht="12.75" customHeight="1" x14ac:dyDescent="0.3">
      <c r="B2553"/>
      <c r="C2553"/>
      <c r="D2553"/>
      <c r="E2553"/>
      <c r="F2553"/>
      <c r="G2553"/>
      <c r="H2553"/>
      <c r="I2553"/>
      <c r="J2553"/>
      <c r="K2553" s="95"/>
      <c r="L2553"/>
      <c r="M2553"/>
      <c r="N2553"/>
      <c r="O2553"/>
      <c r="P2553"/>
      <c r="Q2553"/>
      <c r="R2553"/>
      <c r="S2553"/>
      <c r="T2553"/>
      <c r="U2553"/>
      <c r="V2553"/>
    </row>
    <row r="2554" spans="2:22" ht="12.75" customHeight="1" x14ac:dyDescent="0.3">
      <c r="B2554"/>
      <c r="C2554"/>
      <c r="D2554"/>
      <c r="E2554"/>
      <c r="F2554"/>
      <c r="G2554"/>
      <c r="H2554"/>
      <c r="I2554"/>
      <c r="J2554"/>
      <c r="K2554" s="95"/>
      <c r="L2554"/>
      <c r="M2554"/>
      <c r="N2554"/>
      <c r="O2554"/>
      <c r="P2554"/>
      <c r="Q2554"/>
      <c r="R2554"/>
      <c r="S2554"/>
      <c r="T2554"/>
      <c r="U2554"/>
      <c r="V2554"/>
    </row>
    <row r="2555" spans="2:22" ht="12.75" customHeight="1" x14ac:dyDescent="0.3">
      <c r="B2555"/>
      <c r="C2555"/>
      <c r="D2555"/>
      <c r="E2555"/>
      <c r="F2555"/>
      <c r="G2555"/>
      <c r="H2555"/>
      <c r="I2555"/>
      <c r="J2555"/>
      <c r="K2555" s="95"/>
      <c r="L2555"/>
      <c r="M2555"/>
      <c r="N2555"/>
      <c r="O2555"/>
      <c r="P2555"/>
      <c r="Q2555"/>
      <c r="R2555"/>
      <c r="S2555"/>
      <c r="T2555"/>
      <c r="U2555"/>
      <c r="V2555"/>
    </row>
    <row r="2556" spans="2:22" ht="12.75" customHeight="1" x14ac:dyDescent="0.3">
      <c r="B2556"/>
      <c r="C2556"/>
      <c r="D2556"/>
      <c r="E2556"/>
      <c r="F2556"/>
      <c r="G2556"/>
      <c r="H2556"/>
      <c r="I2556"/>
      <c r="J2556"/>
      <c r="K2556" s="95"/>
      <c r="L2556"/>
      <c r="M2556"/>
      <c r="N2556"/>
      <c r="O2556"/>
      <c r="P2556"/>
      <c r="Q2556"/>
      <c r="R2556"/>
      <c r="S2556"/>
      <c r="T2556"/>
      <c r="U2556"/>
      <c r="V2556"/>
    </row>
    <row r="2557" spans="2:22" ht="12.75" customHeight="1" x14ac:dyDescent="0.3">
      <c r="B2557"/>
      <c r="C2557"/>
      <c r="D2557"/>
      <c r="E2557"/>
      <c r="F2557"/>
      <c r="G2557"/>
      <c r="H2557"/>
      <c r="I2557"/>
      <c r="J2557"/>
      <c r="K2557" s="95"/>
      <c r="L2557"/>
      <c r="M2557"/>
      <c r="N2557"/>
      <c r="O2557"/>
      <c r="P2557"/>
      <c r="Q2557"/>
      <c r="R2557"/>
      <c r="S2557"/>
      <c r="T2557"/>
      <c r="U2557"/>
      <c r="V2557"/>
    </row>
    <row r="2558" spans="2:22" ht="12.75" customHeight="1" x14ac:dyDescent="0.3">
      <c r="B2558"/>
      <c r="C2558"/>
      <c r="D2558"/>
      <c r="E2558"/>
      <c r="F2558"/>
      <c r="G2558"/>
      <c r="H2558"/>
      <c r="I2558"/>
      <c r="J2558"/>
      <c r="K2558" s="95"/>
      <c r="L2558"/>
      <c r="M2558"/>
      <c r="N2558"/>
      <c r="O2558"/>
      <c r="P2558"/>
      <c r="Q2558"/>
      <c r="R2558"/>
      <c r="S2558"/>
      <c r="T2558"/>
      <c r="U2558"/>
      <c r="V2558"/>
    </row>
    <row r="2559" spans="2:22" ht="12.75" customHeight="1" x14ac:dyDescent="0.3">
      <c r="B2559"/>
      <c r="C2559"/>
      <c r="D2559"/>
      <c r="E2559"/>
      <c r="F2559"/>
      <c r="G2559"/>
      <c r="H2559"/>
      <c r="I2559"/>
      <c r="J2559"/>
      <c r="K2559" s="95"/>
      <c r="L2559"/>
      <c r="M2559"/>
      <c r="N2559"/>
      <c r="O2559"/>
      <c r="P2559"/>
      <c r="Q2559"/>
      <c r="R2559"/>
      <c r="S2559"/>
      <c r="T2559"/>
      <c r="U2559"/>
      <c r="V2559"/>
    </row>
    <row r="2560" spans="2:22" ht="12.75" customHeight="1" x14ac:dyDescent="0.3">
      <c r="B2560"/>
      <c r="C2560"/>
      <c r="D2560"/>
      <c r="E2560"/>
      <c r="F2560"/>
      <c r="G2560"/>
      <c r="H2560"/>
      <c r="I2560"/>
      <c r="J2560"/>
      <c r="K2560" s="95"/>
      <c r="L2560"/>
      <c r="M2560"/>
      <c r="N2560"/>
      <c r="O2560"/>
      <c r="P2560"/>
      <c r="Q2560"/>
      <c r="R2560"/>
      <c r="S2560"/>
      <c r="T2560"/>
      <c r="U2560"/>
      <c r="V2560"/>
    </row>
    <row r="2561" spans="2:22" ht="12.75" customHeight="1" x14ac:dyDescent="0.3">
      <c r="B2561"/>
      <c r="C2561"/>
      <c r="D2561"/>
      <c r="E2561"/>
      <c r="F2561"/>
      <c r="G2561"/>
      <c r="H2561"/>
      <c r="I2561"/>
      <c r="J2561"/>
      <c r="K2561" s="95"/>
      <c r="L2561"/>
      <c r="M2561"/>
      <c r="N2561"/>
      <c r="O2561"/>
      <c r="P2561"/>
      <c r="Q2561"/>
      <c r="R2561"/>
      <c r="S2561"/>
      <c r="T2561"/>
      <c r="U2561"/>
      <c r="V2561"/>
    </row>
    <row r="2562" spans="2:22" ht="12.75" customHeight="1" x14ac:dyDescent="0.3">
      <c r="B2562"/>
      <c r="C2562"/>
      <c r="D2562"/>
      <c r="E2562"/>
      <c r="F2562"/>
      <c r="G2562"/>
      <c r="H2562"/>
      <c r="I2562"/>
      <c r="J2562"/>
      <c r="K2562" s="95"/>
      <c r="L2562"/>
      <c r="M2562"/>
      <c r="N2562"/>
      <c r="O2562"/>
      <c r="P2562"/>
      <c r="Q2562"/>
      <c r="R2562"/>
      <c r="S2562"/>
      <c r="T2562"/>
      <c r="U2562"/>
      <c r="V2562"/>
    </row>
    <row r="2563" spans="2:22" ht="12.75" customHeight="1" x14ac:dyDescent="0.3">
      <c r="B2563"/>
      <c r="C2563"/>
      <c r="D2563"/>
      <c r="E2563"/>
      <c r="F2563"/>
      <c r="G2563"/>
      <c r="H2563"/>
      <c r="I2563"/>
      <c r="J2563"/>
      <c r="K2563" s="95"/>
      <c r="L2563"/>
      <c r="M2563"/>
      <c r="N2563"/>
      <c r="O2563"/>
      <c r="P2563"/>
      <c r="Q2563"/>
      <c r="R2563"/>
      <c r="S2563"/>
      <c r="T2563"/>
      <c r="U2563"/>
      <c r="V2563"/>
    </row>
    <row r="2564" spans="2:22" ht="12.75" customHeight="1" x14ac:dyDescent="0.3">
      <c r="B2564"/>
      <c r="C2564"/>
      <c r="D2564"/>
      <c r="E2564"/>
      <c r="F2564"/>
      <c r="G2564"/>
      <c r="H2564"/>
      <c r="I2564"/>
      <c r="J2564"/>
      <c r="K2564" s="95"/>
      <c r="L2564"/>
      <c r="M2564"/>
      <c r="N2564"/>
      <c r="O2564"/>
      <c r="P2564"/>
      <c r="Q2564"/>
      <c r="R2564"/>
      <c r="S2564"/>
      <c r="T2564"/>
      <c r="U2564"/>
      <c r="V2564"/>
    </row>
    <row r="2565" spans="2:22" ht="12.75" customHeight="1" x14ac:dyDescent="0.3">
      <c r="B2565"/>
      <c r="C2565"/>
      <c r="D2565"/>
      <c r="E2565"/>
      <c r="F2565"/>
      <c r="G2565"/>
      <c r="H2565"/>
      <c r="I2565"/>
      <c r="J2565"/>
      <c r="K2565" s="95"/>
      <c r="L2565"/>
      <c r="M2565"/>
      <c r="N2565"/>
      <c r="O2565"/>
      <c r="P2565"/>
      <c r="Q2565"/>
      <c r="R2565"/>
      <c r="S2565"/>
      <c r="T2565"/>
      <c r="U2565"/>
      <c r="V2565"/>
    </row>
    <row r="2566" spans="2:22" ht="12.75" customHeight="1" x14ac:dyDescent="0.3">
      <c r="B2566"/>
      <c r="C2566"/>
      <c r="D2566"/>
      <c r="E2566"/>
      <c r="F2566"/>
      <c r="G2566"/>
      <c r="H2566"/>
      <c r="I2566"/>
      <c r="J2566"/>
      <c r="K2566" s="95"/>
      <c r="L2566"/>
      <c r="M2566"/>
      <c r="N2566"/>
      <c r="O2566"/>
      <c r="P2566"/>
      <c r="Q2566"/>
      <c r="R2566"/>
      <c r="S2566"/>
      <c r="T2566"/>
      <c r="U2566"/>
      <c r="V2566"/>
    </row>
    <row r="2567" spans="2:22" ht="12.75" customHeight="1" x14ac:dyDescent="0.3">
      <c r="B2567"/>
      <c r="C2567"/>
      <c r="D2567"/>
      <c r="E2567"/>
      <c r="F2567"/>
      <c r="G2567"/>
      <c r="H2567"/>
      <c r="I2567"/>
      <c r="J2567"/>
      <c r="K2567" s="95"/>
      <c r="L2567"/>
      <c r="M2567"/>
      <c r="N2567"/>
      <c r="O2567"/>
      <c r="P2567"/>
      <c r="Q2567"/>
      <c r="R2567"/>
      <c r="S2567"/>
      <c r="T2567"/>
      <c r="U2567"/>
      <c r="V2567"/>
    </row>
    <row r="2568" spans="2:22" ht="12.75" customHeight="1" x14ac:dyDescent="0.3">
      <c r="B2568"/>
      <c r="C2568"/>
      <c r="D2568"/>
      <c r="E2568"/>
      <c r="F2568"/>
      <c r="G2568"/>
      <c r="H2568"/>
      <c r="I2568"/>
      <c r="J2568"/>
      <c r="K2568" s="95"/>
      <c r="L2568"/>
      <c r="M2568"/>
      <c r="N2568"/>
      <c r="O2568"/>
      <c r="P2568"/>
      <c r="Q2568"/>
      <c r="R2568"/>
      <c r="S2568"/>
      <c r="T2568"/>
      <c r="U2568"/>
      <c r="V2568"/>
    </row>
    <row r="2569" spans="2:22" ht="12.75" customHeight="1" x14ac:dyDescent="0.3">
      <c r="B2569"/>
      <c r="C2569"/>
      <c r="D2569"/>
      <c r="E2569"/>
      <c r="F2569"/>
      <c r="G2569"/>
      <c r="H2569"/>
      <c r="I2569"/>
      <c r="J2569"/>
      <c r="K2569" s="95"/>
      <c r="L2569"/>
      <c r="M2569"/>
      <c r="N2569"/>
      <c r="O2569"/>
      <c r="P2569"/>
      <c r="Q2569"/>
      <c r="R2569"/>
      <c r="S2569"/>
      <c r="T2569"/>
      <c r="U2569"/>
      <c r="V2569"/>
    </row>
    <row r="2570" spans="2:22" ht="12.75" customHeight="1" x14ac:dyDescent="0.3">
      <c r="B2570"/>
      <c r="C2570"/>
      <c r="D2570"/>
      <c r="E2570"/>
      <c r="F2570"/>
      <c r="G2570"/>
      <c r="H2570"/>
      <c r="I2570"/>
      <c r="J2570"/>
      <c r="K2570" s="95"/>
      <c r="L2570"/>
      <c r="M2570"/>
      <c r="N2570"/>
      <c r="O2570"/>
      <c r="P2570"/>
      <c r="Q2570"/>
      <c r="R2570"/>
      <c r="S2570"/>
      <c r="T2570"/>
      <c r="U2570"/>
      <c r="V2570"/>
    </row>
    <row r="2571" spans="2:22" ht="12.75" customHeight="1" x14ac:dyDescent="0.3">
      <c r="B2571"/>
      <c r="C2571"/>
      <c r="D2571"/>
      <c r="E2571"/>
      <c r="F2571"/>
      <c r="G2571"/>
      <c r="H2571"/>
      <c r="I2571"/>
      <c r="J2571"/>
      <c r="K2571" s="95"/>
      <c r="L2571"/>
      <c r="M2571"/>
      <c r="N2571"/>
      <c r="O2571"/>
      <c r="P2571"/>
      <c r="Q2571"/>
      <c r="R2571"/>
      <c r="S2571"/>
      <c r="T2571"/>
      <c r="U2571"/>
      <c r="V2571"/>
    </row>
    <row r="2572" spans="2:22" ht="12.75" customHeight="1" x14ac:dyDescent="0.3">
      <c r="B2572"/>
      <c r="C2572"/>
      <c r="D2572"/>
      <c r="E2572"/>
      <c r="F2572"/>
      <c r="G2572"/>
      <c r="H2572"/>
      <c r="I2572"/>
      <c r="J2572"/>
      <c r="K2572" s="95"/>
      <c r="L2572"/>
      <c r="M2572"/>
      <c r="N2572"/>
      <c r="O2572"/>
      <c r="P2572"/>
      <c r="Q2572"/>
      <c r="R2572"/>
      <c r="S2572"/>
      <c r="T2572"/>
      <c r="U2572"/>
      <c r="V2572"/>
    </row>
    <row r="2573" spans="2:22" ht="12.75" customHeight="1" x14ac:dyDescent="0.3">
      <c r="B2573"/>
      <c r="C2573"/>
      <c r="D2573"/>
      <c r="E2573"/>
      <c r="F2573"/>
      <c r="G2573"/>
      <c r="H2573"/>
      <c r="I2573"/>
      <c r="J2573"/>
      <c r="K2573" s="95"/>
      <c r="L2573"/>
      <c r="M2573"/>
      <c r="N2573"/>
      <c r="O2573"/>
      <c r="P2573"/>
      <c r="Q2573"/>
      <c r="R2573"/>
      <c r="S2573"/>
      <c r="T2573"/>
      <c r="U2573"/>
      <c r="V2573"/>
    </row>
    <row r="2574" spans="2:22" ht="12.75" customHeight="1" x14ac:dyDescent="0.3">
      <c r="B2574"/>
      <c r="C2574"/>
      <c r="D2574"/>
      <c r="E2574"/>
      <c r="F2574"/>
      <c r="G2574"/>
      <c r="H2574"/>
      <c r="I2574"/>
      <c r="J2574"/>
      <c r="K2574" s="95"/>
      <c r="L2574"/>
      <c r="M2574"/>
      <c r="N2574"/>
      <c r="O2574"/>
      <c r="P2574"/>
      <c r="Q2574"/>
      <c r="R2574"/>
      <c r="S2574"/>
      <c r="T2574"/>
      <c r="U2574"/>
      <c r="V2574"/>
    </row>
    <row r="2575" spans="2:22" ht="12.75" customHeight="1" x14ac:dyDescent="0.3">
      <c r="B2575"/>
      <c r="C2575"/>
      <c r="D2575"/>
      <c r="E2575"/>
      <c r="F2575"/>
      <c r="G2575"/>
      <c r="H2575"/>
      <c r="I2575"/>
      <c r="J2575"/>
      <c r="K2575" s="95"/>
      <c r="L2575"/>
      <c r="M2575"/>
      <c r="N2575"/>
      <c r="O2575"/>
      <c r="P2575"/>
      <c r="Q2575"/>
      <c r="R2575"/>
      <c r="S2575"/>
      <c r="T2575"/>
      <c r="U2575"/>
      <c r="V2575"/>
    </row>
    <row r="2576" spans="2:22" ht="12.75" customHeight="1" x14ac:dyDescent="0.3">
      <c r="B2576"/>
      <c r="C2576"/>
      <c r="D2576"/>
      <c r="E2576"/>
      <c r="F2576"/>
      <c r="G2576"/>
      <c r="H2576"/>
      <c r="I2576"/>
      <c r="J2576"/>
      <c r="K2576" s="95"/>
      <c r="L2576"/>
      <c r="M2576"/>
      <c r="N2576"/>
      <c r="O2576"/>
      <c r="P2576"/>
      <c r="Q2576"/>
      <c r="R2576"/>
      <c r="S2576"/>
      <c r="T2576"/>
      <c r="U2576"/>
      <c r="V2576"/>
    </row>
    <row r="2577" spans="2:22" ht="12.75" customHeight="1" x14ac:dyDescent="0.3">
      <c r="B2577"/>
      <c r="C2577"/>
      <c r="D2577"/>
      <c r="E2577"/>
      <c r="F2577"/>
      <c r="G2577"/>
      <c r="H2577"/>
      <c r="I2577"/>
      <c r="J2577"/>
      <c r="K2577" s="95"/>
      <c r="L2577"/>
      <c r="M2577"/>
      <c r="N2577"/>
      <c r="O2577"/>
      <c r="P2577"/>
      <c r="Q2577"/>
      <c r="R2577"/>
      <c r="S2577"/>
      <c r="T2577"/>
      <c r="U2577"/>
      <c r="V2577"/>
    </row>
    <row r="2578" spans="2:22" ht="12.75" customHeight="1" x14ac:dyDescent="0.3">
      <c r="B2578"/>
      <c r="C2578"/>
      <c r="D2578"/>
      <c r="E2578"/>
      <c r="F2578"/>
      <c r="G2578"/>
      <c r="H2578"/>
      <c r="I2578"/>
      <c r="J2578"/>
      <c r="K2578" s="95"/>
      <c r="L2578"/>
      <c r="M2578"/>
      <c r="N2578"/>
      <c r="O2578"/>
      <c r="P2578"/>
      <c r="Q2578"/>
      <c r="R2578"/>
      <c r="S2578"/>
      <c r="T2578"/>
      <c r="U2578"/>
      <c r="V2578"/>
    </row>
    <row r="2579" spans="2:22" ht="12.75" customHeight="1" x14ac:dyDescent="0.3">
      <c r="B2579"/>
      <c r="C2579"/>
      <c r="D2579"/>
      <c r="E2579"/>
      <c r="F2579"/>
      <c r="G2579"/>
      <c r="H2579"/>
      <c r="I2579"/>
      <c r="J2579"/>
      <c r="K2579" s="95"/>
      <c r="L2579"/>
      <c r="M2579"/>
      <c r="N2579"/>
      <c r="O2579"/>
      <c r="P2579"/>
      <c r="Q2579"/>
      <c r="R2579"/>
      <c r="S2579"/>
      <c r="T2579"/>
      <c r="U2579"/>
      <c r="V2579"/>
    </row>
    <row r="2580" spans="2:22" ht="12.75" customHeight="1" x14ac:dyDescent="0.3">
      <c r="B2580"/>
      <c r="C2580"/>
      <c r="D2580"/>
      <c r="E2580"/>
      <c r="F2580"/>
      <c r="G2580"/>
      <c r="H2580"/>
      <c r="I2580"/>
      <c r="J2580"/>
      <c r="K2580" s="95"/>
      <c r="L2580"/>
      <c r="M2580"/>
      <c r="N2580"/>
      <c r="O2580"/>
      <c r="P2580"/>
      <c r="Q2580"/>
      <c r="R2580"/>
      <c r="S2580"/>
      <c r="T2580"/>
      <c r="U2580"/>
      <c r="V2580"/>
    </row>
    <row r="2581" spans="2:22" ht="12.75" customHeight="1" x14ac:dyDescent="0.3">
      <c r="B2581"/>
      <c r="C2581"/>
      <c r="D2581"/>
      <c r="E2581"/>
      <c r="F2581"/>
      <c r="G2581"/>
      <c r="H2581"/>
      <c r="I2581"/>
      <c r="J2581"/>
      <c r="K2581" s="95"/>
      <c r="L2581"/>
      <c r="M2581"/>
      <c r="N2581"/>
      <c r="O2581"/>
      <c r="P2581"/>
      <c r="Q2581"/>
      <c r="R2581"/>
      <c r="S2581"/>
      <c r="T2581"/>
      <c r="U2581"/>
      <c r="V2581"/>
    </row>
    <row r="2582" spans="2:22" ht="12.75" customHeight="1" x14ac:dyDescent="0.3">
      <c r="B2582"/>
      <c r="C2582"/>
      <c r="D2582"/>
      <c r="E2582"/>
      <c r="F2582"/>
      <c r="G2582"/>
      <c r="H2582"/>
      <c r="I2582"/>
      <c r="J2582"/>
      <c r="K2582" s="95"/>
      <c r="L2582"/>
      <c r="M2582"/>
      <c r="N2582"/>
      <c r="O2582"/>
      <c r="P2582"/>
      <c r="Q2582"/>
      <c r="R2582"/>
      <c r="S2582"/>
      <c r="T2582"/>
      <c r="U2582"/>
      <c r="V2582"/>
    </row>
    <row r="2583" spans="2:22" ht="12.75" customHeight="1" x14ac:dyDescent="0.3">
      <c r="B2583"/>
      <c r="C2583"/>
      <c r="D2583"/>
      <c r="E2583"/>
      <c r="F2583"/>
      <c r="G2583"/>
      <c r="H2583"/>
      <c r="I2583"/>
      <c r="J2583"/>
      <c r="K2583" s="95"/>
      <c r="L2583"/>
      <c r="M2583"/>
      <c r="N2583"/>
      <c r="O2583"/>
      <c r="P2583"/>
      <c r="Q2583"/>
      <c r="R2583"/>
      <c r="S2583"/>
      <c r="T2583"/>
      <c r="U2583"/>
      <c r="V2583"/>
    </row>
    <row r="2584" spans="2:22" ht="12.75" customHeight="1" x14ac:dyDescent="0.3">
      <c r="B2584"/>
      <c r="C2584"/>
      <c r="D2584"/>
      <c r="E2584"/>
      <c r="F2584"/>
      <c r="G2584"/>
      <c r="H2584"/>
      <c r="I2584"/>
      <c r="J2584"/>
      <c r="K2584" s="95"/>
      <c r="L2584"/>
      <c r="M2584"/>
      <c r="N2584"/>
      <c r="O2584"/>
      <c r="P2584"/>
      <c r="Q2584"/>
      <c r="R2584"/>
      <c r="S2584"/>
      <c r="T2584"/>
      <c r="U2584"/>
      <c r="V2584"/>
    </row>
    <row r="2585" spans="2:22" ht="12.75" customHeight="1" x14ac:dyDescent="0.3">
      <c r="B2585"/>
      <c r="C2585"/>
      <c r="D2585"/>
      <c r="E2585"/>
      <c r="F2585"/>
      <c r="G2585"/>
      <c r="H2585"/>
      <c r="I2585"/>
      <c r="J2585"/>
      <c r="K2585" s="95"/>
      <c r="L2585"/>
      <c r="M2585"/>
      <c r="N2585"/>
      <c r="O2585"/>
      <c r="P2585"/>
      <c r="Q2585"/>
      <c r="R2585"/>
      <c r="S2585"/>
      <c r="T2585"/>
      <c r="U2585"/>
      <c r="V2585"/>
    </row>
    <row r="2586" spans="2:22" ht="12.75" customHeight="1" x14ac:dyDescent="0.3">
      <c r="B2586"/>
      <c r="C2586"/>
      <c r="D2586"/>
      <c r="E2586"/>
      <c r="F2586"/>
      <c r="G2586"/>
      <c r="H2586"/>
      <c r="I2586"/>
      <c r="J2586"/>
      <c r="K2586" s="95"/>
      <c r="L2586"/>
      <c r="M2586"/>
      <c r="N2586"/>
      <c r="O2586"/>
      <c r="P2586"/>
      <c r="Q2586"/>
      <c r="R2586"/>
      <c r="S2586"/>
      <c r="T2586"/>
      <c r="U2586"/>
      <c r="V2586"/>
    </row>
    <row r="2587" spans="2:22" ht="12.75" customHeight="1" x14ac:dyDescent="0.3">
      <c r="B2587"/>
      <c r="C2587"/>
      <c r="D2587"/>
      <c r="E2587"/>
      <c r="F2587"/>
      <c r="G2587"/>
      <c r="H2587"/>
      <c r="I2587"/>
      <c r="J2587"/>
      <c r="K2587" s="95"/>
      <c r="L2587"/>
      <c r="M2587"/>
      <c r="N2587"/>
      <c r="O2587"/>
      <c r="P2587"/>
      <c r="Q2587"/>
      <c r="R2587"/>
      <c r="S2587"/>
      <c r="T2587"/>
      <c r="U2587"/>
      <c r="V2587"/>
    </row>
    <row r="2588" spans="2:22" ht="12.75" customHeight="1" x14ac:dyDescent="0.3">
      <c r="B2588"/>
      <c r="C2588"/>
      <c r="D2588"/>
      <c r="E2588"/>
      <c r="F2588"/>
      <c r="G2588"/>
      <c r="H2588"/>
      <c r="I2588"/>
      <c r="J2588"/>
      <c r="K2588" s="95"/>
      <c r="L2588"/>
      <c r="M2588"/>
      <c r="N2588"/>
      <c r="O2588"/>
      <c r="P2588"/>
      <c r="Q2588"/>
      <c r="R2588"/>
      <c r="S2588"/>
      <c r="T2588"/>
      <c r="U2588"/>
      <c r="V2588"/>
    </row>
    <row r="2589" spans="2:22" ht="12.75" customHeight="1" x14ac:dyDescent="0.3">
      <c r="B2589"/>
      <c r="C2589"/>
      <c r="D2589"/>
      <c r="E2589"/>
      <c r="F2589"/>
      <c r="G2589"/>
      <c r="H2589"/>
      <c r="I2589"/>
      <c r="J2589"/>
      <c r="K2589" s="95"/>
      <c r="L2589"/>
      <c r="M2589"/>
      <c r="N2589"/>
      <c r="O2589"/>
      <c r="P2589"/>
      <c r="Q2589"/>
      <c r="R2589"/>
      <c r="S2589"/>
      <c r="T2589"/>
      <c r="U2589"/>
      <c r="V2589"/>
    </row>
    <row r="2590" spans="2:22" ht="12.75" customHeight="1" x14ac:dyDescent="0.3">
      <c r="B2590"/>
      <c r="C2590"/>
      <c r="D2590"/>
      <c r="E2590"/>
      <c r="F2590"/>
      <c r="G2590"/>
      <c r="H2590"/>
      <c r="I2590"/>
      <c r="J2590"/>
      <c r="K2590" s="95"/>
      <c r="L2590"/>
      <c r="M2590"/>
      <c r="N2590"/>
      <c r="O2590"/>
      <c r="P2590"/>
      <c r="Q2590"/>
      <c r="R2590"/>
      <c r="S2590"/>
      <c r="T2590"/>
      <c r="U2590"/>
      <c r="V2590"/>
    </row>
    <row r="2591" spans="2:22" ht="12.75" customHeight="1" x14ac:dyDescent="0.3">
      <c r="B2591"/>
      <c r="C2591"/>
      <c r="D2591"/>
      <c r="E2591"/>
      <c r="F2591"/>
      <c r="G2591"/>
      <c r="H2591"/>
      <c r="I2591"/>
      <c r="J2591"/>
      <c r="K2591" s="95"/>
      <c r="L2591"/>
      <c r="M2591"/>
      <c r="N2591"/>
      <c r="O2591"/>
      <c r="P2591"/>
      <c r="Q2591"/>
      <c r="R2591"/>
      <c r="S2591"/>
      <c r="T2591"/>
      <c r="U2591"/>
      <c r="V2591"/>
    </row>
    <row r="2592" spans="2:22" ht="12.75" customHeight="1" x14ac:dyDescent="0.3">
      <c r="B2592"/>
      <c r="C2592"/>
      <c r="D2592"/>
      <c r="E2592"/>
      <c r="F2592"/>
      <c r="G2592"/>
      <c r="H2592"/>
      <c r="I2592"/>
      <c r="J2592"/>
      <c r="K2592" s="95"/>
      <c r="L2592"/>
      <c r="M2592"/>
      <c r="N2592"/>
      <c r="O2592"/>
      <c r="P2592"/>
      <c r="Q2592"/>
      <c r="R2592"/>
      <c r="S2592"/>
      <c r="T2592"/>
      <c r="U2592"/>
      <c r="V2592"/>
    </row>
    <row r="2593" spans="2:22" ht="12.75" customHeight="1" x14ac:dyDescent="0.3">
      <c r="B2593"/>
      <c r="C2593"/>
      <c r="D2593"/>
      <c r="E2593"/>
      <c r="F2593"/>
      <c r="G2593"/>
      <c r="H2593"/>
      <c r="I2593"/>
      <c r="J2593"/>
      <c r="K2593" s="95"/>
      <c r="L2593"/>
      <c r="M2593"/>
      <c r="N2593"/>
      <c r="O2593"/>
      <c r="P2593"/>
      <c r="Q2593"/>
      <c r="R2593"/>
      <c r="S2593"/>
      <c r="T2593"/>
      <c r="U2593"/>
      <c r="V2593"/>
    </row>
    <row r="2594" spans="2:22" ht="12.75" customHeight="1" x14ac:dyDescent="0.3">
      <c r="B2594"/>
      <c r="C2594"/>
      <c r="D2594"/>
      <c r="E2594"/>
      <c r="F2594"/>
      <c r="G2594"/>
      <c r="H2594"/>
      <c r="I2594"/>
      <c r="J2594"/>
      <c r="K2594" s="95"/>
      <c r="L2594"/>
      <c r="M2594"/>
      <c r="N2594"/>
      <c r="O2594"/>
      <c r="P2594"/>
      <c r="Q2594"/>
      <c r="R2594"/>
      <c r="S2594"/>
      <c r="T2594"/>
      <c r="U2594"/>
      <c r="V2594"/>
    </row>
    <row r="2595" spans="2:22" ht="12.75" customHeight="1" x14ac:dyDescent="0.3">
      <c r="B2595"/>
      <c r="C2595"/>
      <c r="D2595"/>
      <c r="E2595"/>
      <c r="F2595"/>
      <c r="G2595"/>
      <c r="H2595"/>
      <c r="I2595"/>
      <c r="J2595"/>
      <c r="K2595" s="95"/>
      <c r="L2595"/>
      <c r="M2595"/>
      <c r="N2595"/>
      <c r="O2595"/>
      <c r="P2595"/>
      <c r="Q2595"/>
      <c r="R2595"/>
      <c r="S2595"/>
      <c r="T2595"/>
      <c r="U2595"/>
      <c r="V2595"/>
    </row>
    <row r="2596" spans="2:22" ht="12.75" customHeight="1" x14ac:dyDescent="0.3">
      <c r="B2596"/>
      <c r="C2596"/>
      <c r="D2596"/>
      <c r="E2596"/>
      <c r="F2596"/>
      <c r="G2596"/>
      <c r="H2596"/>
      <c r="I2596"/>
      <c r="J2596"/>
      <c r="K2596" s="95"/>
      <c r="L2596"/>
      <c r="M2596"/>
      <c r="N2596"/>
      <c r="O2596"/>
      <c r="P2596"/>
      <c r="Q2596"/>
      <c r="R2596"/>
      <c r="S2596"/>
      <c r="T2596"/>
      <c r="U2596"/>
      <c r="V2596"/>
    </row>
    <row r="2597" spans="2:22" ht="12.75" customHeight="1" x14ac:dyDescent="0.3">
      <c r="B2597"/>
      <c r="C2597"/>
      <c r="D2597"/>
      <c r="E2597"/>
      <c r="F2597"/>
      <c r="G2597"/>
      <c r="H2597"/>
      <c r="I2597"/>
      <c r="J2597"/>
      <c r="K2597" s="95"/>
      <c r="L2597"/>
      <c r="M2597"/>
      <c r="N2597"/>
      <c r="O2597"/>
      <c r="P2597"/>
      <c r="Q2597"/>
      <c r="R2597"/>
      <c r="S2597"/>
      <c r="T2597"/>
      <c r="U2597"/>
      <c r="V2597"/>
    </row>
    <row r="2598" spans="2:22" ht="12.75" customHeight="1" x14ac:dyDescent="0.3">
      <c r="B2598"/>
      <c r="C2598"/>
      <c r="D2598"/>
      <c r="E2598"/>
      <c r="F2598"/>
      <c r="G2598"/>
      <c r="H2598"/>
      <c r="I2598"/>
      <c r="J2598"/>
      <c r="K2598" s="95"/>
      <c r="L2598"/>
      <c r="M2598"/>
      <c r="N2598"/>
      <c r="O2598"/>
      <c r="P2598"/>
      <c r="Q2598"/>
      <c r="R2598"/>
      <c r="S2598"/>
      <c r="T2598"/>
      <c r="U2598"/>
      <c r="V2598"/>
    </row>
    <row r="2599" spans="2:22" ht="12.75" customHeight="1" x14ac:dyDescent="0.3">
      <c r="B2599"/>
      <c r="C2599"/>
      <c r="D2599"/>
      <c r="E2599"/>
      <c r="F2599"/>
      <c r="G2599"/>
      <c r="H2599"/>
      <c r="I2599"/>
      <c r="J2599"/>
      <c r="K2599" s="95"/>
      <c r="L2599"/>
      <c r="M2599"/>
      <c r="N2599"/>
      <c r="O2599"/>
      <c r="P2599"/>
      <c r="Q2599"/>
      <c r="R2599"/>
      <c r="S2599"/>
      <c r="T2599"/>
      <c r="U2599"/>
      <c r="V2599"/>
    </row>
    <row r="2600" spans="2:22" ht="12.75" customHeight="1" x14ac:dyDescent="0.3">
      <c r="B2600"/>
      <c r="C2600"/>
      <c r="D2600"/>
      <c r="E2600"/>
      <c r="F2600"/>
      <c r="G2600"/>
      <c r="H2600"/>
      <c r="I2600"/>
      <c r="J2600"/>
      <c r="K2600" s="95"/>
      <c r="L2600"/>
      <c r="M2600"/>
      <c r="N2600"/>
      <c r="O2600"/>
      <c r="P2600"/>
      <c r="Q2600"/>
      <c r="R2600"/>
      <c r="S2600"/>
      <c r="T2600"/>
      <c r="U2600"/>
      <c r="V2600"/>
    </row>
    <row r="2601" spans="2:22" ht="12.75" customHeight="1" x14ac:dyDescent="0.3">
      <c r="B2601"/>
      <c r="C2601"/>
      <c r="D2601"/>
      <c r="E2601"/>
      <c r="F2601"/>
      <c r="G2601"/>
      <c r="H2601"/>
      <c r="I2601"/>
      <c r="J2601"/>
      <c r="K2601" s="95"/>
      <c r="L2601"/>
      <c r="M2601"/>
      <c r="N2601"/>
      <c r="O2601"/>
      <c r="P2601"/>
      <c r="Q2601"/>
      <c r="R2601"/>
      <c r="S2601"/>
      <c r="T2601"/>
      <c r="U2601"/>
      <c r="V2601"/>
    </row>
    <row r="2602" spans="2:22" ht="12.75" customHeight="1" x14ac:dyDescent="0.3">
      <c r="B2602"/>
      <c r="C2602"/>
      <c r="D2602"/>
      <c r="E2602"/>
      <c r="F2602"/>
      <c r="G2602"/>
      <c r="H2602"/>
      <c r="I2602"/>
      <c r="J2602"/>
      <c r="K2602" s="95"/>
      <c r="L2602"/>
      <c r="M2602"/>
      <c r="N2602"/>
      <c r="O2602"/>
      <c r="P2602"/>
      <c r="Q2602"/>
      <c r="R2602"/>
      <c r="S2602"/>
      <c r="T2602"/>
      <c r="U2602"/>
      <c r="V2602"/>
    </row>
    <row r="2603" spans="2:22" ht="12.75" customHeight="1" x14ac:dyDescent="0.3">
      <c r="B2603"/>
      <c r="C2603"/>
      <c r="D2603"/>
      <c r="E2603"/>
      <c r="F2603"/>
      <c r="G2603"/>
      <c r="H2603"/>
      <c r="I2603"/>
      <c r="J2603"/>
      <c r="K2603" s="95"/>
      <c r="L2603"/>
      <c r="M2603"/>
      <c r="N2603"/>
      <c r="O2603"/>
      <c r="P2603"/>
      <c r="Q2603"/>
      <c r="R2603"/>
      <c r="S2603"/>
      <c r="T2603"/>
      <c r="U2603"/>
      <c r="V2603"/>
    </row>
    <row r="2604" spans="2:22" ht="12.75" customHeight="1" x14ac:dyDescent="0.3">
      <c r="B2604"/>
      <c r="C2604"/>
      <c r="D2604"/>
      <c r="E2604"/>
      <c r="F2604"/>
      <c r="G2604"/>
      <c r="H2604"/>
      <c r="I2604"/>
      <c r="J2604"/>
      <c r="K2604" s="95"/>
      <c r="L2604"/>
      <c r="M2604"/>
      <c r="N2604"/>
      <c r="O2604"/>
      <c r="P2604"/>
      <c r="Q2604"/>
      <c r="R2604"/>
      <c r="S2604"/>
      <c r="T2604"/>
      <c r="U2604"/>
      <c r="V2604"/>
    </row>
    <row r="2605" spans="2:22" ht="12.75" customHeight="1" x14ac:dyDescent="0.3">
      <c r="B2605"/>
      <c r="C2605"/>
      <c r="D2605"/>
      <c r="E2605"/>
      <c r="F2605"/>
      <c r="G2605"/>
      <c r="H2605"/>
      <c r="I2605"/>
      <c r="J2605"/>
      <c r="K2605" s="95"/>
      <c r="L2605"/>
      <c r="M2605"/>
      <c r="N2605"/>
      <c r="O2605"/>
      <c r="P2605"/>
      <c r="Q2605"/>
      <c r="R2605"/>
      <c r="S2605"/>
      <c r="T2605"/>
      <c r="U2605"/>
      <c r="V2605"/>
    </row>
    <row r="2606" spans="2:22" ht="12.75" customHeight="1" x14ac:dyDescent="0.3">
      <c r="B2606"/>
      <c r="C2606"/>
      <c r="D2606"/>
      <c r="E2606"/>
      <c r="F2606"/>
      <c r="G2606"/>
      <c r="H2606"/>
      <c r="I2606"/>
      <c r="J2606"/>
      <c r="K2606" s="95"/>
      <c r="L2606"/>
      <c r="M2606"/>
      <c r="N2606"/>
      <c r="O2606"/>
      <c r="P2606"/>
      <c r="Q2606"/>
      <c r="R2606"/>
      <c r="S2606"/>
      <c r="T2606"/>
      <c r="U2606"/>
      <c r="V2606"/>
    </row>
    <row r="2607" spans="2:22" ht="12.75" customHeight="1" x14ac:dyDescent="0.3">
      <c r="B2607"/>
      <c r="C2607"/>
      <c r="D2607"/>
      <c r="E2607"/>
      <c r="F2607"/>
      <c r="G2607"/>
      <c r="H2607"/>
      <c r="I2607"/>
      <c r="J2607"/>
      <c r="K2607" s="95"/>
      <c r="L2607"/>
      <c r="M2607"/>
      <c r="N2607"/>
      <c r="O2607"/>
      <c r="P2607"/>
      <c r="Q2607"/>
      <c r="R2607"/>
      <c r="S2607"/>
      <c r="T2607"/>
      <c r="U2607"/>
      <c r="V2607"/>
    </row>
    <row r="2608" spans="2:22" ht="12.75" customHeight="1" x14ac:dyDescent="0.3">
      <c r="B2608"/>
      <c r="C2608"/>
      <c r="D2608"/>
      <c r="E2608"/>
      <c r="F2608"/>
      <c r="G2608"/>
      <c r="H2608"/>
      <c r="I2608"/>
      <c r="J2608"/>
      <c r="K2608" s="95"/>
      <c r="L2608"/>
      <c r="M2608"/>
      <c r="N2608"/>
      <c r="O2608"/>
      <c r="P2608"/>
      <c r="Q2608"/>
      <c r="R2608"/>
      <c r="S2608"/>
      <c r="T2608"/>
      <c r="U2608"/>
      <c r="V2608"/>
    </row>
    <row r="2609" spans="2:22" ht="12.75" customHeight="1" x14ac:dyDescent="0.3">
      <c r="B2609"/>
      <c r="C2609"/>
      <c r="D2609"/>
      <c r="E2609"/>
      <c r="F2609"/>
      <c r="G2609"/>
      <c r="H2609"/>
      <c r="I2609"/>
      <c r="J2609"/>
      <c r="K2609" s="95"/>
      <c r="L2609"/>
      <c r="M2609"/>
      <c r="N2609"/>
      <c r="O2609"/>
      <c r="P2609"/>
      <c r="Q2609"/>
      <c r="R2609"/>
      <c r="S2609"/>
      <c r="T2609"/>
      <c r="U2609"/>
      <c r="V2609"/>
    </row>
    <row r="2610" spans="2:22" ht="12.75" customHeight="1" x14ac:dyDescent="0.3">
      <c r="B2610"/>
      <c r="C2610"/>
      <c r="D2610"/>
      <c r="E2610"/>
      <c r="F2610"/>
      <c r="G2610"/>
      <c r="H2610"/>
      <c r="I2610"/>
      <c r="J2610"/>
      <c r="K2610" s="95"/>
      <c r="L2610"/>
      <c r="M2610"/>
      <c r="N2610"/>
      <c r="O2610"/>
      <c r="P2610"/>
      <c r="Q2610"/>
      <c r="R2610"/>
      <c r="S2610"/>
      <c r="T2610"/>
      <c r="U2610"/>
      <c r="V2610"/>
    </row>
    <row r="2611" spans="2:22" ht="12.75" customHeight="1" x14ac:dyDescent="0.3">
      <c r="B2611"/>
      <c r="C2611"/>
      <c r="D2611"/>
      <c r="E2611"/>
      <c r="F2611"/>
      <c r="G2611"/>
      <c r="H2611"/>
      <c r="I2611"/>
      <c r="J2611"/>
      <c r="K2611" s="95"/>
      <c r="L2611"/>
      <c r="M2611"/>
      <c r="N2611"/>
      <c r="O2611"/>
      <c r="P2611"/>
      <c r="Q2611"/>
      <c r="R2611"/>
      <c r="S2611"/>
      <c r="T2611"/>
      <c r="U2611"/>
      <c r="V2611"/>
    </row>
    <row r="2612" spans="2:22" ht="12.75" customHeight="1" x14ac:dyDescent="0.3">
      <c r="B2612"/>
      <c r="C2612"/>
      <c r="D2612"/>
      <c r="E2612"/>
      <c r="F2612"/>
      <c r="G2612"/>
      <c r="H2612"/>
      <c r="I2612"/>
      <c r="J2612"/>
      <c r="K2612" s="95"/>
      <c r="L2612"/>
      <c r="M2612"/>
      <c r="N2612"/>
      <c r="O2612"/>
      <c r="P2612"/>
      <c r="Q2612"/>
      <c r="R2612"/>
      <c r="S2612"/>
      <c r="T2612"/>
      <c r="U2612"/>
      <c r="V2612"/>
    </row>
    <row r="2613" spans="2:22" ht="12.75" customHeight="1" x14ac:dyDescent="0.3">
      <c r="B2613"/>
      <c r="C2613"/>
      <c r="D2613"/>
      <c r="E2613"/>
      <c r="F2613"/>
      <c r="G2613"/>
      <c r="H2613"/>
      <c r="I2613"/>
      <c r="J2613"/>
      <c r="K2613" s="95"/>
      <c r="L2613"/>
      <c r="M2613"/>
      <c r="N2613"/>
      <c r="O2613"/>
      <c r="P2613"/>
      <c r="Q2613"/>
      <c r="R2613"/>
      <c r="S2613"/>
      <c r="T2613"/>
      <c r="U2613"/>
      <c r="V2613"/>
    </row>
    <row r="2614" spans="2:22" ht="12.75" customHeight="1" x14ac:dyDescent="0.3">
      <c r="B2614"/>
      <c r="C2614"/>
      <c r="D2614"/>
      <c r="E2614"/>
      <c r="F2614"/>
      <c r="G2614"/>
      <c r="H2614"/>
      <c r="I2614"/>
      <c r="J2614"/>
      <c r="K2614" s="95"/>
      <c r="L2614"/>
      <c r="M2614"/>
      <c r="N2614"/>
      <c r="O2614"/>
      <c r="P2614"/>
      <c r="Q2614"/>
      <c r="R2614"/>
      <c r="S2614"/>
      <c r="T2614"/>
      <c r="U2614"/>
      <c r="V2614"/>
    </row>
    <row r="2615" spans="2:22" ht="12.75" customHeight="1" x14ac:dyDescent="0.3">
      <c r="B2615"/>
      <c r="C2615"/>
      <c r="D2615"/>
      <c r="E2615"/>
      <c r="F2615"/>
      <c r="G2615"/>
      <c r="H2615"/>
      <c r="I2615"/>
      <c r="J2615"/>
      <c r="K2615" s="95"/>
      <c r="L2615"/>
      <c r="M2615"/>
      <c r="N2615"/>
      <c r="O2615"/>
      <c r="P2615"/>
      <c r="Q2615"/>
      <c r="R2615"/>
      <c r="S2615"/>
      <c r="T2615"/>
      <c r="U2615"/>
      <c r="V2615"/>
    </row>
    <row r="2616" spans="2:22" ht="12.75" customHeight="1" x14ac:dyDescent="0.3">
      <c r="B2616"/>
      <c r="C2616"/>
      <c r="D2616"/>
      <c r="E2616"/>
      <c r="F2616"/>
      <c r="G2616"/>
      <c r="H2616"/>
      <c r="I2616"/>
      <c r="J2616"/>
      <c r="K2616" s="95"/>
      <c r="L2616"/>
      <c r="M2616"/>
      <c r="N2616"/>
      <c r="O2616"/>
      <c r="P2616"/>
      <c r="Q2616"/>
      <c r="R2616"/>
      <c r="S2616"/>
      <c r="T2616"/>
      <c r="U2616"/>
      <c r="V2616"/>
    </row>
    <row r="2617" spans="2:22" ht="12.75" customHeight="1" x14ac:dyDescent="0.3">
      <c r="B2617"/>
      <c r="C2617"/>
      <c r="D2617"/>
      <c r="E2617"/>
      <c r="F2617"/>
      <c r="G2617"/>
      <c r="H2617"/>
      <c r="I2617"/>
      <c r="J2617"/>
      <c r="K2617" s="95"/>
      <c r="L2617"/>
      <c r="M2617"/>
      <c r="N2617"/>
      <c r="O2617"/>
      <c r="P2617"/>
      <c r="Q2617"/>
      <c r="R2617"/>
      <c r="S2617"/>
      <c r="T2617"/>
      <c r="U2617"/>
      <c r="V2617"/>
    </row>
    <row r="2618" spans="2:22" ht="12.75" customHeight="1" x14ac:dyDescent="0.3">
      <c r="B2618"/>
      <c r="C2618"/>
      <c r="D2618"/>
      <c r="E2618"/>
      <c r="F2618"/>
      <c r="G2618"/>
      <c r="H2618"/>
      <c r="I2618"/>
      <c r="J2618"/>
      <c r="K2618" s="95"/>
      <c r="L2618"/>
      <c r="M2618"/>
      <c r="N2618"/>
      <c r="O2618"/>
      <c r="P2618"/>
      <c r="Q2618"/>
      <c r="R2618"/>
      <c r="S2618"/>
      <c r="T2618"/>
      <c r="U2618"/>
      <c r="V2618"/>
    </row>
    <row r="2619" spans="2:22" ht="12.75" customHeight="1" x14ac:dyDescent="0.3">
      <c r="B2619"/>
      <c r="C2619"/>
      <c r="D2619"/>
      <c r="E2619"/>
      <c r="F2619"/>
      <c r="G2619"/>
      <c r="H2619"/>
      <c r="I2619"/>
      <c r="J2619"/>
      <c r="K2619" s="95"/>
      <c r="L2619"/>
      <c r="M2619"/>
      <c r="N2619"/>
      <c r="O2619"/>
      <c r="P2619"/>
      <c r="Q2619"/>
      <c r="R2619"/>
      <c r="S2619"/>
      <c r="T2619"/>
      <c r="U2619"/>
      <c r="V2619"/>
    </row>
    <row r="2620" spans="2:22" ht="12.75" customHeight="1" x14ac:dyDescent="0.3">
      <c r="B2620"/>
      <c r="C2620"/>
      <c r="D2620"/>
      <c r="E2620"/>
      <c r="F2620"/>
      <c r="G2620"/>
      <c r="H2620"/>
      <c r="I2620"/>
      <c r="J2620"/>
      <c r="K2620" s="95"/>
      <c r="L2620"/>
      <c r="M2620"/>
      <c r="N2620"/>
      <c r="O2620"/>
      <c r="P2620"/>
      <c r="Q2620"/>
      <c r="R2620"/>
      <c r="S2620"/>
      <c r="T2620"/>
      <c r="U2620"/>
      <c r="V2620"/>
    </row>
    <row r="2621" spans="2:22" ht="12.75" customHeight="1" x14ac:dyDescent="0.3">
      <c r="B2621"/>
      <c r="C2621"/>
      <c r="D2621"/>
      <c r="E2621"/>
      <c r="F2621"/>
      <c r="G2621"/>
      <c r="H2621"/>
      <c r="I2621"/>
      <c r="J2621"/>
      <c r="K2621" s="95"/>
      <c r="L2621"/>
      <c r="M2621"/>
      <c r="N2621"/>
      <c r="O2621"/>
      <c r="P2621"/>
      <c r="Q2621"/>
      <c r="R2621"/>
      <c r="S2621"/>
      <c r="T2621"/>
      <c r="U2621"/>
      <c r="V2621"/>
    </row>
    <row r="2622" spans="2:22" ht="12.75" customHeight="1" x14ac:dyDescent="0.3">
      <c r="B2622"/>
      <c r="C2622"/>
      <c r="D2622"/>
      <c r="E2622"/>
      <c r="F2622"/>
      <c r="G2622"/>
      <c r="H2622"/>
      <c r="I2622"/>
      <c r="J2622"/>
      <c r="K2622" s="95"/>
      <c r="L2622"/>
      <c r="M2622"/>
      <c r="N2622"/>
      <c r="O2622"/>
      <c r="P2622"/>
      <c r="Q2622"/>
      <c r="R2622"/>
      <c r="S2622"/>
      <c r="T2622"/>
      <c r="U2622"/>
      <c r="V2622"/>
    </row>
    <row r="2623" spans="2:22" ht="12.75" customHeight="1" x14ac:dyDescent="0.3">
      <c r="B2623"/>
      <c r="C2623"/>
      <c r="D2623"/>
      <c r="E2623"/>
      <c r="F2623"/>
      <c r="G2623"/>
      <c r="H2623"/>
      <c r="I2623"/>
      <c r="J2623"/>
      <c r="K2623" s="95"/>
      <c r="L2623"/>
      <c r="M2623"/>
      <c r="N2623"/>
      <c r="O2623"/>
      <c r="P2623"/>
      <c r="Q2623"/>
      <c r="R2623"/>
      <c r="S2623"/>
      <c r="T2623"/>
      <c r="U2623"/>
      <c r="V2623"/>
    </row>
    <row r="2624" spans="2:22" ht="12.75" customHeight="1" x14ac:dyDescent="0.3">
      <c r="B2624"/>
      <c r="C2624"/>
      <c r="D2624"/>
      <c r="E2624"/>
      <c r="F2624"/>
      <c r="G2624"/>
      <c r="H2624"/>
      <c r="I2624"/>
      <c r="J2624"/>
      <c r="K2624" s="95"/>
      <c r="L2624"/>
      <c r="M2624"/>
      <c r="N2624"/>
      <c r="O2624"/>
      <c r="P2624"/>
      <c r="Q2624"/>
      <c r="R2624"/>
      <c r="S2624"/>
      <c r="T2624"/>
      <c r="U2624"/>
      <c r="V2624"/>
    </row>
    <row r="2625" spans="2:22" ht="12.75" customHeight="1" x14ac:dyDescent="0.3">
      <c r="B2625"/>
      <c r="C2625"/>
      <c r="D2625"/>
      <c r="E2625"/>
      <c r="F2625"/>
      <c r="G2625"/>
      <c r="H2625"/>
      <c r="I2625"/>
      <c r="J2625"/>
      <c r="K2625" s="95"/>
      <c r="L2625"/>
      <c r="M2625"/>
      <c r="N2625"/>
      <c r="O2625"/>
      <c r="P2625"/>
      <c r="Q2625"/>
      <c r="R2625"/>
      <c r="S2625"/>
      <c r="T2625"/>
      <c r="U2625"/>
      <c r="V2625"/>
    </row>
    <row r="2626" spans="2:22" ht="12.75" customHeight="1" x14ac:dyDescent="0.3">
      <c r="B2626"/>
      <c r="C2626"/>
      <c r="D2626"/>
      <c r="E2626"/>
      <c r="F2626"/>
      <c r="G2626"/>
      <c r="H2626"/>
      <c r="I2626"/>
      <c r="J2626"/>
      <c r="K2626" s="95"/>
      <c r="L2626"/>
      <c r="M2626"/>
      <c r="N2626"/>
      <c r="O2626"/>
      <c r="P2626"/>
      <c r="Q2626"/>
      <c r="R2626"/>
      <c r="S2626"/>
      <c r="T2626"/>
      <c r="U2626"/>
      <c r="V2626"/>
    </row>
    <row r="2627" spans="2:22" ht="12.75" customHeight="1" x14ac:dyDescent="0.3">
      <c r="B2627"/>
      <c r="C2627"/>
      <c r="D2627"/>
      <c r="E2627"/>
      <c r="F2627"/>
      <c r="G2627"/>
      <c r="H2627"/>
      <c r="I2627"/>
      <c r="J2627"/>
      <c r="K2627" s="95"/>
      <c r="L2627"/>
      <c r="M2627"/>
      <c r="N2627"/>
      <c r="O2627"/>
      <c r="P2627"/>
      <c r="Q2627"/>
      <c r="R2627"/>
      <c r="S2627"/>
      <c r="T2627"/>
      <c r="U2627"/>
      <c r="V2627"/>
    </row>
    <row r="2628" spans="2:22" ht="12.75" customHeight="1" x14ac:dyDescent="0.3">
      <c r="B2628"/>
      <c r="C2628"/>
      <c r="D2628"/>
      <c r="E2628"/>
      <c r="F2628"/>
      <c r="G2628"/>
      <c r="H2628"/>
      <c r="I2628"/>
      <c r="J2628"/>
      <c r="K2628" s="95"/>
      <c r="L2628"/>
      <c r="M2628"/>
      <c r="N2628"/>
      <c r="O2628"/>
      <c r="P2628"/>
      <c r="Q2628"/>
      <c r="R2628"/>
      <c r="S2628"/>
      <c r="T2628"/>
      <c r="U2628"/>
      <c r="V2628"/>
    </row>
    <row r="2629" spans="2:22" ht="12.75" customHeight="1" x14ac:dyDescent="0.3">
      <c r="B2629"/>
      <c r="C2629"/>
      <c r="D2629"/>
      <c r="E2629"/>
      <c r="F2629"/>
      <c r="G2629"/>
      <c r="H2629"/>
      <c r="I2629"/>
      <c r="J2629"/>
      <c r="K2629" s="95"/>
      <c r="L2629"/>
      <c r="M2629"/>
      <c r="N2629"/>
      <c r="O2629"/>
      <c r="P2629"/>
      <c r="Q2629"/>
      <c r="R2629"/>
      <c r="S2629"/>
      <c r="T2629"/>
      <c r="U2629"/>
      <c r="V2629"/>
    </row>
    <row r="2630" spans="2:22" ht="12.75" customHeight="1" x14ac:dyDescent="0.3">
      <c r="B2630"/>
      <c r="C2630"/>
      <c r="D2630"/>
      <c r="E2630"/>
      <c r="F2630"/>
      <c r="G2630"/>
      <c r="H2630"/>
      <c r="I2630"/>
      <c r="J2630"/>
      <c r="K2630" s="95"/>
      <c r="L2630"/>
      <c r="M2630"/>
      <c r="N2630"/>
      <c r="O2630"/>
      <c r="P2630"/>
      <c r="Q2630"/>
      <c r="R2630"/>
      <c r="S2630"/>
      <c r="T2630"/>
      <c r="U2630"/>
      <c r="V2630"/>
    </row>
    <row r="2631" spans="2:22" ht="12.75" customHeight="1" x14ac:dyDescent="0.3">
      <c r="B2631"/>
      <c r="C2631"/>
      <c r="D2631"/>
      <c r="E2631"/>
      <c r="F2631"/>
      <c r="G2631"/>
      <c r="H2631"/>
      <c r="I2631"/>
      <c r="J2631"/>
      <c r="K2631" s="95"/>
      <c r="L2631"/>
      <c r="M2631"/>
      <c r="N2631"/>
      <c r="O2631"/>
      <c r="P2631"/>
      <c r="Q2631"/>
      <c r="R2631"/>
      <c r="S2631"/>
      <c r="T2631"/>
      <c r="U2631"/>
      <c r="V2631"/>
    </row>
    <row r="2632" spans="2:22" ht="12.75" customHeight="1" x14ac:dyDescent="0.3">
      <c r="B2632"/>
      <c r="C2632"/>
      <c r="D2632"/>
      <c r="E2632"/>
      <c r="F2632"/>
      <c r="G2632"/>
      <c r="H2632"/>
      <c r="I2632"/>
      <c r="J2632"/>
      <c r="K2632" s="95"/>
      <c r="L2632"/>
      <c r="M2632"/>
      <c r="N2632"/>
      <c r="O2632"/>
      <c r="P2632"/>
      <c r="Q2632"/>
      <c r="R2632"/>
      <c r="S2632"/>
      <c r="T2632"/>
      <c r="U2632"/>
      <c r="V2632"/>
    </row>
    <row r="2633" spans="2:22" ht="12.75" customHeight="1" x14ac:dyDescent="0.3">
      <c r="B2633"/>
      <c r="C2633"/>
      <c r="D2633"/>
      <c r="E2633"/>
      <c r="F2633"/>
      <c r="G2633"/>
      <c r="H2633"/>
      <c r="I2633"/>
      <c r="J2633"/>
      <c r="K2633" s="95"/>
      <c r="L2633"/>
      <c r="M2633"/>
      <c r="N2633"/>
      <c r="O2633"/>
      <c r="P2633"/>
      <c r="Q2633"/>
      <c r="R2633"/>
      <c r="S2633"/>
      <c r="T2633"/>
      <c r="U2633"/>
      <c r="V2633"/>
    </row>
    <row r="2634" spans="2:22" ht="12.75" customHeight="1" x14ac:dyDescent="0.3">
      <c r="B2634"/>
      <c r="C2634"/>
      <c r="D2634"/>
      <c r="E2634"/>
      <c r="F2634"/>
      <c r="G2634"/>
      <c r="H2634"/>
      <c r="I2634"/>
      <c r="J2634"/>
      <c r="K2634" s="95"/>
      <c r="L2634"/>
      <c r="M2634"/>
      <c r="N2634"/>
      <c r="O2634"/>
      <c r="P2634"/>
      <c r="Q2634"/>
      <c r="R2634"/>
      <c r="S2634"/>
      <c r="T2634"/>
      <c r="U2634"/>
      <c r="V2634"/>
    </row>
    <row r="2635" spans="2:22" ht="12.75" customHeight="1" x14ac:dyDescent="0.3">
      <c r="B2635"/>
      <c r="C2635"/>
      <c r="D2635"/>
      <c r="E2635"/>
      <c r="F2635"/>
      <c r="G2635"/>
      <c r="H2635"/>
      <c r="I2635"/>
      <c r="J2635"/>
      <c r="K2635" s="95"/>
      <c r="L2635"/>
      <c r="M2635"/>
      <c r="N2635"/>
      <c r="O2635"/>
      <c r="P2635"/>
      <c r="Q2635"/>
      <c r="R2635"/>
      <c r="S2635"/>
      <c r="T2635"/>
      <c r="U2635"/>
      <c r="V2635"/>
    </row>
    <row r="2636" spans="2:22" ht="12.75" customHeight="1" x14ac:dyDescent="0.3">
      <c r="B2636"/>
      <c r="C2636"/>
      <c r="D2636"/>
      <c r="E2636"/>
      <c r="F2636"/>
      <c r="G2636"/>
      <c r="H2636"/>
      <c r="I2636"/>
      <c r="J2636"/>
      <c r="K2636" s="95"/>
      <c r="L2636"/>
      <c r="M2636"/>
      <c r="N2636"/>
      <c r="O2636"/>
      <c r="P2636"/>
      <c r="Q2636"/>
      <c r="R2636"/>
      <c r="S2636"/>
      <c r="T2636"/>
      <c r="U2636"/>
      <c r="V2636"/>
    </row>
    <row r="2637" spans="2:22" ht="12.75" customHeight="1" x14ac:dyDescent="0.3">
      <c r="B2637"/>
      <c r="C2637"/>
      <c r="D2637"/>
      <c r="E2637"/>
      <c r="F2637"/>
      <c r="G2637"/>
      <c r="H2637"/>
      <c r="I2637"/>
      <c r="J2637"/>
      <c r="K2637" s="95"/>
      <c r="L2637"/>
      <c r="M2637"/>
      <c r="N2637"/>
      <c r="O2637"/>
      <c r="P2637"/>
      <c r="Q2637"/>
      <c r="R2637"/>
      <c r="S2637"/>
      <c r="T2637"/>
      <c r="U2637"/>
      <c r="V2637"/>
    </row>
    <row r="2638" spans="2:22" ht="12.75" customHeight="1" x14ac:dyDescent="0.3">
      <c r="B2638"/>
      <c r="C2638"/>
      <c r="D2638"/>
      <c r="E2638"/>
      <c r="F2638"/>
      <c r="G2638"/>
      <c r="H2638"/>
      <c r="I2638"/>
      <c r="J2638"/>
      <c r="K2638" s="95"/>
      <c r="L2638"/>
      <c r="M2638"/>
      <c r="N2638"/>
      <c r="O2638"/>
      <c r="P2638"/>
      <c r="Q2638"/>
      <c r="R2638"/>
      <c r="S2638"/>
      <c r="T2638"/>
      <c r="U2638"/>
      <c r="V2638"/>
    </row>
    <row r="2639" spans="2:22" ht="12.75" customHeight="1" x14ac:dyDescent="0.3">
      <c r="B2639"/>
      <c r="C2639"/>
      <c r="D2639"/>
      <c r="E2639"/>
      <c r="F2639"/>
      <c r="G2639"/>
      <c r="H2639"/>
      <c r="I2639"/>
      <c r="J2639"/>
      <c r="K2639" s="95"/>
      <c r="L2639"/>
      <c r="M2639"/>
      <c r="N2639"/>
      <c r="O2639"/>
      <c r="P2639"/>
      <c r="Q2639"/>
      <c r="R2639"/>
      <c r="S2639"/>
      <c r="T2639"/>
      <c r="U2639"/>
      <c r="V2639"/>
    </row>
    <row r="2640" spans="2:22" ht="12.75" customHeight="1" x14ac:dyDescent="0.3">
      <c r="B2640"/>
      <c r="C2640"/>
      <c r="D2640"/>
      <c r="E2640"/>
      <c r="F2640"/>
      <c r="G2640"/>
      <c r="H2640"/>
      <c r="I2640"/>
      <c r="J2640"/>
      <c r="K2640" s="95"/>
      <c r="L2640"/>
      <c r="M2640"/>
      <c r="N2640"/>
      <c r="O2640"/>
      <c r="P2640"/>
      <c r="Q2640"/>
      <c r="R2640"/>
      <c r="S2640"/>
      <c r="T2640"/>
      <c r="U2640"/>
      <c r="V2640"/>
    </row>
    <row r="2641" spans="2:22" ht="12.75" customHeight="1" x14ac:dyDescent="0.3">
      <c r="B2641"/>
      <c r="C2641"/>
      <c r="D2641"/>
      <c r="E2641"/>
      <c r="F2641"/>
      <c r="G2641"/>
      <c r="H2641"/>
      <c r="I2641"/>
      <c r="J2641"/>
      <c r="K2641" s="95"/>
      <c r="L2641"/>
      <c r="M2641"/>
      <c r="N2641"/>
      <c r="O2641"/>
      <c r="P2641"/>
      <c r="Q2641"/>
      <c r="R2641"/>
      <c r="S2641"/>
      <c r="T2641"/>
      <c r="U2641"/>
      <c r="V2641"/>
    </row>
    <row r="2642" spans="2:22" ht="12.75" customHeight="1" x14ac:dyDescent="0.3">
      <c r="B2642"/>
      <c r="C2642"/>
      <c r="D2642"/>
      <c r="E2642"/>
      <c r="F2642"/>
      <c r="G2642"/>
      <c r="H2642"/>
      <c r="I2642"/>
      <c r="J2642"/>
      <c r="K2642" s="95"/>
      <c r="L2642"/>
      <c r="M2642"/>
      <c r="N2642"/>
      <c r="O2642"/>
      <c r="P2642"/>
      <c r="Q2642"/>
      <c r="R2642"/>
      <c r="S2642"/>
      <c r="T2642"/>
      <c r="U2642"/>
      <c r="V2642"/>
    </row>
    <row r="2643" spans="2:22" ht="12.75" customHeight="1" x14ac:dyDescent="0.3">
      <c r="B2643"/>
      <c r="C2643"/>
      <c r="D2643"/>
      <c r="E2643"/>
      <c r="F2643"/>
      <c r="G2643"/>
      <c r="H2643"/>
      <c r="I2643"/>
      <c r="J2643"/>
      <c r="K2643" s="95"/>
      <c r="L2643"/>
      <c r="M2643"/>
      <c r="N2643"/>
      <c r="O2643"/>
      <c r="P2643"/>
      <c r="Q2643"/>
      <c r="R2643"/>
      <c r="S2643"/>
      <c r="T2643"/>
      <c r="U2643"/>
      <c r="V2643"/>
    </row>
    <row r="2644" spans="2:22" ht="12.75" customHeight="1" x14ac:dyDescent="0.3">
      <c r="B2644"/>
      <c r="C2644"/>
      <c r="D2644"/>
      <c r="E2644"/>
      <c r="F2644"/>
      <c r="G2644"/>
      <c r="H2644"/>
      <c r="I2644"/>
      <c r="J2644"/>
      <c r="K2644" s="95"/>
      <c r="L2644"/>
      <c r="M2644"/>
      <c r="N2644"/>
      <c r="O2644"/>
      <c r="P2644"/>
      <c r="Q2644"/>
      <c r="R2644"/>
      <c r="S2644"/>
      <c r="T2644"/>
      <c r="U2644"/>
      <c r="V2644"/>
    </row>
    <row r="2645" spans="2:22" ht="12.75" customHeight="1" x14ac:dyDescent="0.3">
      <c r="B2645"/>
      <c r="C2645"/>
      <c r="D2645"/>
      <c r="E2645"/>
      <c r="F2645"/>
      <c r="G2645"/>
      <c r="H2645"/>
      <c r="I2645"/>
      <c r="J2645"/>
      <c r="K2645" s="95"/>
      <c r="L2645"/>
      <c r="M2645"/>
      <c r="N2645"/>
      <c r="O2645"/>
      <c r="P2645"/>
      <c r="Q2645"/>
      <c r="R2645"/>
      <c r="S2645"/>
      <c r="T2645"/>
      <c r="U2645"/>
      <c r="V2645"/>
    </row>
    <row r="2646" spans="2:22" ht="12.75" customHeight="1" x14ac:dyDescent="0.3">
      <c r="B2646"/>
      <c r="C2646"/>
      <c r="D2646"/>
      <c r="E2646"/>
      <c r="F2646"/>
      <c r="G2646"/>
      <c r="H2646"/>
      <c r="I2646"/>
      <c r="J2646"/>
      <c r="K2646" s="95"/>
      <c r="L2646"/>
      <c r="M2646"/>
      <c r="N2646"/>
      <c r="O2646"/>
      <c r="P2646"/>
      <c r="Q2646"/>
      <c r="R2646"/>
      <c r="S2646"/>
      <c r="T2646"/>
      <c r="U2646"/>
      <c r="V2646"/>
    </row>
    <row r="2647" spans="2:22" ht="12.75" customHeight="1" x14ac:dyDescent="0.3">
      <c r="B2647"/>
      <c r="C2647"/>
      <c r="D2647"/>
      <c r="E2647"/>
      <c r="F2647"/>
      <c r="G2647"/>
      <c r="H2647"/>
      <c r="I2647"/>
      <c r="J2647"/>
      <c r="K2647" s="95"/>
      <c r="L2647"/>
      <c r="M2647"/>
      <c r="N2647"/>
      <c r="O2647"/>
      <c r="P2647"/>
      <c r="Q2647"/>
      <c r="R2647"/>
      <c r="S2647"/>
      <c r="T2647"/>
      <c r="U2647"/>
      <c r="V2647"/>
    </row>
    <row r="2648" spans="2:22" ht="12.75" customHeight="1" x14ac:dyDescent="0.3">
      <c r="B2648"/>
      <c r="C2648"/>
      <c r="D2648"/>
      <c r="E2648"/>
      <c r="F2648"/>
      <c r="G2648"/>
      <c r="H2648"/>
      <c r="I2648"/>
      <c r="J2648"/>
      <c r="K2648" s="95"/>
      <c r="L2648"/>
      <c r="M2648"/>
      <c r="N2648"/>
      <c r="O2648"/>
      <c r="P2648"/>
      <c r="Q2648"/>
      <c r="R2648"/>
      <c r="S2648"/>
      <c r="T2648"/>
      <c r="U2648"/>
      <c r="V2648"/>
    </row>
    <row r="2649" spans="2:22" ht="12.75" customHeight="1" x14ac:dyDescent="0.3">
      <c r="B2649"/>
      <c r="C2649"/>
      <c r="D2649"/>
      <c r="E2649"/>
      <c r="F2649"/>
      <c r="G2649"/>
      <c r="H2649"/>
      <c r="I2649"/>
      <c r="J2649"/>
      <c r="K2649" s="95"/>
      <c r="L2649"/>
      <c r="M2649"/>
      <c r="N2649"/>
      <c r="O2649"/>
      <c r="P2649"/>
      <c r="Q2649"/>
      <c r="R2649"/>
      <c r="S2649"/>
      <c r="T2649"/>
      <c r="U2649"/>
      <c r="V2649"/>
    </row>
    <row r="2650" spans="2:22" ht="12.75" customHeight="1" x14ac:dyDescent="0.3">
      <c r="B2650"/>
      <c r="C2650"/>
      <c r="D2650"/>
      <c r="E2650"/>
      <c r="F2650"/>
      <c r="G2650"/>
      <c r="H2650"/>
      <c r="I2650"/>
      <c r="J2650"/>
      <c r="K2650" s="95"/>
      <c r="L2650"/>
      <c r="M2650"/>
      <c r="N2650"/>
      <c r="O2650"/>
      <c r="P2650"/>
      <c r="Q2650"/>
      <c r="R2650"/>
      <c r="S2650"/>
      <c r="T2650"/>
      <c r="U2650"/>
      <c r="V2650"/>
    </row>
    <row r="2651" spans="2:22" ht="12.75" customHeight="1" x14ac:dyDescent="0.3">
      <c r="B2651"/>
      <c r="C2651"/>
      <c r="D2651"/>
      <c r="E2651"/>
      <c r="F2651"/>
      <c r="G2651"/>
      <c r="H2651"/>
      <c r="I2651"/>
      <c r="J2651"/>
      <c r="K2651" s="95"/>
      <c r="L2651"/>
      <c r="M2651"/>
      <c r="N2651"/>
      <c r="O2651"/>
      <c r="P2651"/>
      <c r="Q2651"/>
      <c r="R2651"/>
      <c r="S2651"/>
      <c r="T2651"/>
      <c r="U2651"/>
      <c r="V2651"/>
    </row>
    <row r="2652" spans="2:22" ht="12.75" customHeight="1" x14ac:dyDescent="0.3">
      <c r="B2652"/>
      <c r="C2652"/>
      <c r="D2652"/>
      <c r="E2652"/>
      <c r="F2652"/>
      <c r="G2652"/>
      <c r="H2652"/>
      <c r="I2652"/>
      <c r="J2652"/>
      <c r="K2652" s="95"/>
      <c r="L2652"/>
      <c r="M2652"/>
      <c r="N2652"/>
      <c r="O2652"/>
      <c r="P2652"/>
      <c r="Q2652"/>
      <c r="R2652"/>
      <c r="S2652"/>
      <c r="T2652"/>
      <c r="U2652"/>
      <c r="V2652"/>
    </row>
    <row r="2653" spans="2:22" ht="12.75" customHeight="1" x14ac:dyDescent="0.3">
      <c r="B2653"/>
      <c r="C2653"/>
      <c r="D2653"/>
      <c r="E2653"/>
      <c r="F2653"/>
      <c r="G2653"/>
      <c r="H2653"/>
      <c r="I2653"/>
      <c r="J2653"/>
      <c r="K2653" s="95"/>
      <c r="L2653"/>
      <c r="M2653"/>
      <c r="N2653"/>
      <c r="O2653"/>
      <c r="P2653"/>
      <c r="Q2653"/>
      <c r="R2653"/>
      <c r="S2653"/>
      <c r="T2653"/>
      <c r="U2653"/>
      <c r="V2653"/>
    </row>
    <row r="2654" spans="2:22" ht="12.75" customHeight="1" x14ac:dyDescent="0.3">
      <c r="B2654"/>
      <c r="C2654"/>
      <c r="D2654"/>
      <c r="E2654"/>
      <c r="F2654"/>
      <c r="G2654"/>
      <c r="H2654"/>
      <c r="I2654"/>
      <c r="J2654"/>
      <c r="K2654" s="95"/>
      <c r="L2654"/>
      <c r="M2654"/>
      <c r="N2654"/>
      <c r="O2654"/>
      <c r="P2654"/>
      <c r="Q2654"/>
      <c r="R2654"/>
      <c r="S2654"/>
      <c r="T2654"/>
      <c r="U2654"/>
      <c r="V2654"/>
    </row>
    <row r="2655" spans="2:22" ht="12.75" customHeight="1" x14ac:dyDescent="0.3">
      <c r="B2655"/>
      <c r="C2655"/>
      <c r="D2655"/>
      <c r="E2655"/>
      <c r="F2655"/>
      <c r="G2655"/>
      <c r="H2655"/>
      <c r="I2655"/>
      <c r="J2655"/>
      <c r="K2655" s="95"/>
      <c r="L2655"/>
      <c r="M2655"/>
      <c r="N2655"/>
      <c r="O2655"/>
      <c r="P2655"/>
      <c r="Q2655"/>
      <c r="R2655"/>
      <c r="S2655"/>
      <c r="T2655"/>
      <c r="U2655"/>
      <c r="V2655"/>
    </row>
    <row r="2656" spans="2:22" ht="12.75" customHeight="1" x14ac:dyDescent="0.3">
      <c r="B2656"/>
      <c r="C2656"/>
      <c r="D2656"/>
      <c r="E2656"/>
      <c r="F2656"/>
      <c r="G2656"/>
      <c r="H2656"/>
      <c r="I2656"/>
      <c r="J2656"/>
      <c r="K2656" s="95"/>
      <c r="L2656"/>
      <c r="M2656"/>
      <c r="N2656"/>
      <c r="O2656"/>
      <c r="P2656"/>
      <c r="Q2656"/>
      <c r="R2656"/>
      <c r="S2656"/>
      <c r="T2656"/>
      <c r="U2656"/>
      <c r="V2656"/>
    </row>
    <row r="2657" spans="2:22" ht="12.75" customHeight="1" x14ac:dyDescent="0.3">
      <c r="B2657"/>
      <c r="C2657"/>
      <c r="D2657"/>
      <c r="E2657"/>
      <c r="F2657"/>
      <c r="G2657"/>
      <c r="H2657"/>
      <c r="I2657"/>
      <c r="J2657"/>
      <c r="K2657" s="95"/>
      <c r="L2657"/>
      <c r="M2657"/>
      <c r="N2657"/>
      <c r="O2657"/>
      <c r="P2657"/>
      <c r="Q2657"/>
      <c r="R2657"/>
      <c r="S2657"/>
      <c r="T2657"/>
      <c r="U2657"/>
      <c r="V2657"/>
    </row>
    <row r="2658" spans="2:22" ht="12.75" customHeight="1" x14ac:dyDescent="0.3">
      <c r="B2658"/>
      <c r="C2658"/>
      <c r="D2658"/>
      <c r="E2658"/>
      <c r="F2658"/>
      <c r="G2658"/>
      <c r="H2658"/>
      <c r="I2658"/>
      <c r="J2658"/>
      <c r="K2658" s="95"/>
      <c r="L2658"/>
      <c r="M2658"/>
      <c r="N2658"/>
      <c r="O2658"/>
      <c r="P2658"/>
      <c r="Q2658"/>
      <c r="R2658"/>
      <c r="S2658"/>
      <c r="T2658"/>
      <c r="U2658"/>
      <c r="V2658"/>
    </row>
    <row r="2659" spans="2:22" ht="12.75" customHeight="1" x14ac:dyDescent="0.3">
      <c r="B2659"/>
      <c r="C2659"/>
      <c r="D2659"/>
      <c r="E2659"/>
      <c r="F2659"/>
      <c r="G2659"/>
      <c r="H2659"/>
      <c r="I2659"/>
      <c r="J2659"/>
      <c r="K2659" s="95"/>
      <c r="L2659"/>
      <c r="M2659"/>
      <c r="N2659"/>
      <c r="O2659"/>
      <c r="P2659"/>
      <c r="Q2659"/>
      <c r="R2659"/>
      <c r="S2659"/>
      <c r="T2659"/>
      <c r="U2659"/>
      <c r="V2659"/>
    </row>
    <row r="2660" spans="2:22" ht="12.75" customHeight="1" x14ac:dyDescent="0.3">
      <c r="B2660"/>
      <c r="C2660"/>
      <c r="D2660"/>
      <c r="E2660"/>
      <c r="F2660"/>
      <c r="G2660"/>
      <c r="H2660"/>
      <c r="I2660"/>
      <c r="J2660"/>
      <c r="K2660" s="95"/>
      <c r="L2660"/>
      <c r="M2660"/>
      <c r="N2660"/>
      <c r="O2660"/>
      <c r="P2660"/>
      <c r="Q2660"/>
      <c r="R2660"/>
      <c r="S2660"/>
      <c r="T2660"/>
      <c r="U2660"/>
      <c r="V2660"/>
    </row>
    <row r="2661" spans="2:22" ht="12.75" customHeight="1" x14ac:dyDescent="0.3">
      <c r="B2661"/>
      <c r="C2661"/>
      <c r="D2661"/>
      <c r="E2661"/>
      <c r="F2661"/>
      <c r="G2661"/>
      <c r="H2661"/>
      <c r="I2661"/>
      <c r="J2661"/>
      <c r="K2661" s="95"/>
      <c r="L2661"/>
      <c r="M2661"/>
      <c r="N2661"/>
      <c r="O2661"/>
      <c r="P2661"/>
      <c r="Q2661"/>
      <c r="R2661"/>
      <c r="S2661"/>
      <c r="T2661"/>
      <c r="U2661"/>
      <c r="V2661"/>
    </row>
    <row r="2662" spans="2:22" ht="12.75" customHeight="1" x14ac:dyDescent="0.3">
      <c r="B2662"/>
      <c r="C2662"/>
      <c r="D2662"/>
      <c r="E2662"/>
      <c r="F2662"/>
      <c r="G2662"/>
      <c r="H2662"/>
      <c r="I2662"/>
      <c r="J2662"/>
      <c r="K2662" s="95"/>
      <c r="L2662"/>
      <c r="M2662"/>
      <c r="N2662"/>
      <c r="O2662"/>
      <c r="P2662"/>
      <c r="Q2662"/>
      <c r="R2662"/>
      <c r="S2662"/>
      <c r="T2662"/>
      <c r="U2662"/>
      <c r="V2662"/>
    </row>
    <row r="2663" spans="2:22" ht="12.75" customHeight="1" x14ac:dyDescent="0.3">
      <c r="B2663"/>
      <c r="C2663"/>
      <c r="D2663"/>
      <c r="E2663"/>
      <c r="F2663"/>
      <c r="G2663"/>
      <c r="H2663"/>
      <c r="I2663"/>
      <c r="J2663"/>
      <c r="K2663" s="95"/>
      <c r="L2663"/>
      <c r="M2663"/>
      <c r="N2663"/>
      <c r="O2663"/>
      <c r="P2663"/>
      <c r="Q2663"/>
      <c r="R2663"/>
      <c r="S2663"/>
      <c r="T2663"/>
      <c r="U2663"/>
      <c r="V2663"/>
    </row>
    <row r="2664" spans="2:22" ht="12.75" customHeight="1" x14ac:dyDescent="0.3">
      <c r="B2664"/>
      <c r="C2664"/>
      <c r="D2664"/>
      <c r="E2664"/>
      <c r="F2664"/>
      <c r="G2664"/>
      <c r="H2664"/>
      <c r="I2664"/>
      <c r="J2664"/>
      <c r="K2664" s="95"/>
      <c r="L2664"/>
      <c r="M2664"/>
      <c r="N2664"/>
      <c r="O2664"/>
      <c r="P2664"/>
      <c r="Q2664"/>
      <c r="R2664"/>
      <c r="S2664"/>
      <c r="T2664"/>
      <c r="U2664"/>
      <c r="V2664"/>
    </row>
    <row r="2665" spans="2:22" ht="12.75" customHeight="1" x14ac:dyDescent="0.3">
      <c r="B2665"/>
      <c r="C2665"/>
      <c r="D2665"/>
      <c r="E2665"/>
      <c r="F2665"/>
      <c r="G2665"/>
      <c r="H2665"/>
      <c r="I2665"/>
      <c r="J2665"/>
      <c r="K2665" s="95"/>
      <c r="L2665"/>
      <c r="M2665"/>
      <c r="N2665"/>
      <c r="O2665"/>
      <c r="P2665"/>
      <c r="Q2665"/>
      <c r="R2665"/>
      <c r="S2665"/>
      <c r="T2665"/>
      <c r="U2665"/>
      <c r="V2665"/>
    </row>
    <row r="2666" spans="2:22" ht="12.75" customHeight="1" x14ac:dyDescent="0.3">
      <c r="B2666"/>
      <c r="C2666"/>
      <c r="D2666"/>
      <c r="E2666"/>
      <c r="F2666"/>
      <c r="G2666"/>
      <c r="H2666"/>
      <c r="I2666"/>
      <c r="J2666"/>
      <c r="K2666" s="95"/>
      <c r="L2666"/>
      <c r="M2666"/>
      <c r="N2666"/>
      <c r="O2666"/>
      <c r="P2666"/>
      <c r="Q2666"/>
      <c r="R2666"/>
      <c r="S2666"/>
      <c r="T2666"/>
      <c r="U2666"/>
      <c r="V2666"/>
    </row>
    <row r="2667" spans="2:22" ht="12.75" customHeight="1" x14ac:dyDescent="0.3">
      <c r="B2667"/>
      <c r="C2667"/>
      <c r="D2667"/>
      <c r="E2667"/>
      <c r="F2667"/>
      <c r="G2667"/>
      <c r="H2667"/>
      <c r="I2667"/>
      <c r="J2667"/>
      <c r="K2667" s="95"/>
      <c r="L2667"/>
      <c r="M2667"/>
      <c r="N2667"/>
      <c r="O2667"/>
      <c r="P2667"/>
      <c r="Q2667"/>
      <c r="R2667"/>
      <c r="S2667"/>
      <c r="T2667"/>
      <c r="U2667"/>
      <c r="V2667"/>
    </row>
    <row r="2668" spans="2:22" ht="12.75" customHeight="1" x14ac:dyDescent="0.3">
      <c r="B2668"/>
      <c r="C2668"/>
      <c r="D2668"/>
      <c r="E2668"/>
      <c r="F2668"/>
      <c r="G2668"/>
      <c r="H2668"/>
      <c r="I2668"/>
      <c r="J2668"/>
      <c r="K2668" s="95"/>
      <c r="L2668"/>
      <c r="M2668"/>
      <c r="N2668"/>
      <c r="O2668"/>
      <c r="P2668"/>
      <c r="Q2668"/>
      <c r="R2668"/>
      <c r="S2668"/>
      <c r="T2668"/>
      <c r="U2668"/>
      <c r="V2668"/>
    </row>
    <row r="2669" spans="2:22" ht="12.75" customHeight="1" x14ac:dyDescent="0.3">
      <c r="B2669"/>
      <c r="C2669"/>
      <c r="D2669"/>
      <c r="E2669"/>
      <c r="F2669"/>
      <c r="G2669"/>
      <c r="H2669"/>
      <c r="I2669"/>
      <c r="J2669"/>
      <c r="K2669" s="95"/>
      <c r="L2669"/>
      <c r="M2669"/>
      <c r="N2669"/>
      <c r="O2669"/>
      <c r="P2669"/>
      <c r="Q2669"/>
      <c r="R2669"/>
      <c r="S2669"/>
      <c r="T2669"/>
      <c r="U2669"/>
      <c r="V2669"/>
    </row>
    <row r="2670" spans="2:22" ht="12.75" customHeight="1" x14ac:dyDescent="0.3">
      <c r="B2670"/>
      <c r="C2670"/>
      <c r="D2670"/>
      <c r="E2670"/>
      <c r="F2670"/>
      <c r="G2670"/>
      <c r="H2670"/>
      <c r="I2670"/>
      <c r="J2670"/>
      <c r="K2670" s="95"/>
      <c r="L2670"/>
      <c r="M2670"/>
      <c r="N2670"/>
      <c r="O2670"/>
      <c r="P2670"/>
      <c r="Q2670"/>
      <c r="R2670"/>
      <c r="S2670"/>
      <c r="T2670"/>
      <c r="U2670"/>
      <c r="V2670"/>
    </row>
    <row r="2671" spans="2:22" ht="12.75" customHeight="1" x14ac:dyDescent="0.3">
      <c r="B2671"/>
      <c r="C2671"/>
      <c r="D2671"/>
      <c r="E2671"/>
      <c r="F2671"/>
      <c r="G2671"/>
      <c r="H2671"/>
      <c r="I2671"/>
      <c r="J2671"/>
      <c r="K2671" s="95"/>
      <c r="L2671"/>
      <c r="M2671"/>
      <c r="N2671"/>
      <c r="O2671"/>
      <c r="P2671"/>
      <c r="Q2671"/>
      <c r="R2671"/>
      <c r="S2671"/>
      <c r="T2671"/>
      <c r="U2671"/>
      <c r="V2671"/>
    </row>
    <row r="2672" spans="2:22" ht="12.75" customHeight="1" x14ac:dyDescent="0.3">
      <c r="B2672"/>
      <c r="C2672"/>
      <c r="D2672"/>
      <c r="E2672"/>
      <c r="F2672"/>
      <c r="G2672"/>
      <c r="H2672"/>
      <c r="I2672"/>
      <c r="J2672"/>
      <c r="K2672" s="95"/>
      <c r="L2672"/>
      <c r="M2672"/>
      <c r="N2672"/>
      <c r="O2672"/>
      <c r="P2672"/>
      <c r="Q2672"/>
      <c r="R2672"/>
      <c r="S2672"/>
      <c r="T2672"/>
      <c r="U2672"/>
      <c r="V2672"/>
    </row>
    <row r="2673" spans="2:22" ht="12.75" customHeight="1" x14ac:dyDescent="0.3">
      <c r="B2673"/>
      <c r="C2673"/>
      <c r="D2673"/>
      <c r="E2673"/>
      <c r="F2673"/>
      <c r="G2673"/>
      <c r="H2673"/>
      <c r="I2673"/>
      <c r="J2673"/>
      <c r="K2673" s="95"/>
      <c r="L2673"/>
      <c r="M2673"/>
      <c r="N2673"/>
      <c r="O2673"/>
      <c r="P2673"/>
      <c r="Q2673"/>
      <c r="R2673"/>
      <c r="S2673"/>
      <c r="T2673"/>
      <c r="U2673"/>
      <c r="V2673"/>
    </row>
    <row r="2674" spans="2:22" ht="12.75" customHeight="1" x14ac:dyDescent="0.3">
      <c r="B2674"/>
      <c r="C2674"/>
      <c r="D2674"/>
      <c r="E2674"/>
      <c r="F2674"/>
      <c r="G2674"/>
      <c r="H2674"/>
      <c r="I2674"/>
      <c r="J2674"/>
      <c r="K2674" s="95"/>
      <c r="L2674"/>
      <c r="M2674"/>
      <c r="N2674"/>
      <c r="O2674"/>
      <c r="P2674"/>
      <c r="Q2674"/>
      <c r="R2674"/>
      <c r="S2674"/>
      <c r="T2674"/>
      <c r="U2674"/>
      <c r="V2674"/>
    </row>
    <row r="2675" spans="2:22" ht="12.75" customHeight="1" x14ac:dyDescent="0.3">
      <c r="B2675"/>
      <c r="C2675"/>
      <c r="D2675"/>
      <c r="E2675"/>
      <c r="F2675"/>
      <c r="G2675"/>
      <c r="H2675"/>
      <c r="I2675"/>
      <c r="J2675"/>
      <c r="K2675" s="95"/>
      <c r="L2675"/>
      <c r="M2675"/>
      <c r="N2675"/>
      <c r="O2675"/>
      <c r="P2675"/>
      <c r="Q2675"/>
      <c r="R2675"/>
      <c r="S2675"/>
      <c r="T2675"/>
      <c r="U2675"/>
      <c r="V2675"/>
    </row>
    <row r="2676" spans="2:22" ht="12.75" customHeight="1" x14ac:dyDescent="0.3">
      <c r="B2676"/>
      <c r="C2676"/>
      <c r="D2676"/>
      <c r="E2676"/>
      <c r="F2676"/>
      <c r="G2676"/>
      <c r="H2676"/>
      <c r="I2676"/>
      <c r="J2676"/>
      <c r="K2676" s="95"/>
      <c r="L2676"/>
      <c r="M2676"/>
      <c r="N2676"/>
      <c r="O2676"/>
      <c r="P2676"/>
      <c r="Q2676"/>
      <c r="R2676"/>
      <c r="S2676"/>
      <c r="T2676"/>
      <c r="U2676"/>
      <c r="V2676"/>
    </row>
    <row r="2677" spans="2:22" ht="12.75" customHeight="1" x14ac:dyDescent="0.3">
      <c r="B2677"/>
      <c r="C2677"/>
      <c r="D2677"/>
      <c r="E2677"/>
      <c r="F2677"/>
      <c r="G2677"/>
      <c r="H2677"/>
      <c r="I2677"/>
      <c r="J2677"/>
      <c r="K2677" s="95"/>
      <c r="L2677"/>
      <c r="M2677"/>
      <c r="N2677"/>
      <c r="O2677"/>
      <c r="P2677"/>
      <c r="Q2677"/>
      <c r="R2677"/>
      <c r="S2677"/>
      <c r="T2677"/>
      <c r="U2677"/>
      <c r="V2677"/>
    </row>
    <row r="2678" spans="2:22" ht="12.75" customHeight="1" x14ac:dyDescent="0.3">
      <c r="B2678"/>
      <c r="C2678"/>
      <c r="D2678"/>
      <c r="E2678"/>
      <c r="F2678"/>
      <c r="G2678"/>
      <c r="H2678"/>
      <c r="I2678"/>
      <c r="J2678"/>
      <c r="K2678" s="95"/>
      <c r="L2678"/>
      <c r="M2678"/>
      <c r="N2678"/>
      <c r="O2678"/>
      <c r="P2678"/>
      <c r="Q2678"/>
      <c r="R2678"/>
      <c r="S2678"/>
      <c r="T2678"/>
      <c r="U2678"/>
      <c r="V2678"/>
    </row>
    <row r="2679" spans="2:22" ht="12.75" customHeight="1" x14ac:dyDescent="0.3">
      <c r="B2679"/>
      <c r="C2679"/>
      <c r="D2679"/>
      <c r="E2679"/>
      <c r="F2679"/>
      <c r="G2679"/>
      <c r="H2679"/>
      <c r="I2679"/>
      <c r="J2679"/>
      <c r="K2679" s="95"/>
      <c r="L2679"/>
      <c r="M2679"/>
      <c r="N2679"/>
      <c r="O2679"/>
      <c r="P2679"/>
      <c r="Q2679"/>
      <c r="R2679"/>
      <c r="S2679"/>
      <c r="T2679"/>
      <c r="U2679"/>
      <c r="V2679"/>
    </row>
    <row r="2680" spans="2:22" ht="12.75" customHeight="1" x14ac:dyDescent="0.3">
      <c r="B2680"/>
      <c r="C2680"/>
      <c r="D2680"/>
      <c r="E2680"/>
      <c r="F2680"/>
      <c r="G2680"/>
      <c r="H2680"/>
      <c r="I2680"/>
      <c r="J2680"/>
      <c r="K2680" s="95"/>
      <c r="L2680"/>
      <c r="M2680"/>
      <c r="N2680"/>
      <c r="O2680"/>
      <c r="P2680"/>
      <c r="Q2680"/>
      <c r="R2680"/>
      <c r="S2680"/>
      <c r="T2680"/>
      <c r="U2680"/>
      <c r="V2680"/>
    </row>
    <row r="2681" spans="2:22" ht="12.75" customHeight="1" x14ac:dyDescent="0.3">
      <c r="B2681"/>
      <c r="C2681"/>
      <c r="D2681"/>
      <c r="E2681"/>
      <c r="F2681"/>
      <c r="G2681"/>
      <c r="H2681"/>
      <c r="I2681"/>
      <c r="J2681"/>
      <c r="K2681" s="95"/>
      <c r="L2681"/>
      <c r="M2681"/>
      <c r="N2681"/>
      <c r="O2681"/>
      <c r="P2681"/>
      <c r="Q2681"/>
      <c r="R2681"/>
      <c r="S2681"/>
      <c r="T2681"/>
      <c r="U2681"/>
      <c r="V2681"/>
    </row>
    <row r="2682" spans="2:22" ht="12.75" customHeight="1" x14ac:dyDescent="0.3">
      <c r="B2682"/>
      <c r="C2682"/>
      <c r="D2682"/>
      <c r="E2682"/>
      <c r="F2682"/>
      <c r="G2682"/>
      <c r="H2682"/>
      <c r="I2682"/>
      <c r="J2682"/>
      <c r="K2682" s="95"/>
      <c r="L2682"/>
      <c r="M2682"/>
      <c r="N2682"/>
      <c r="O2682"/>
      <c r="P2682"/>
      <c r="Q2682"/>
      <c r="R2682"/>
      <c r="S2682"/>
      <c r="T2682"/>
      <c r="U2682"/>
      <c r="V2682"/>
    </row>
    <row r="2683" spans="2:22" ht="12.75" customHeight="1" x14ac:dyDescent="0.3">
      <c r="B2683"/>
      <c r="C2683"/>
      <c r="D2683"/>
      <c r="E2683"/>
      <c r="F2683"/>
      <c r="G2683"/>
      <c r="H2683"/>
      <c r="I2683"/>
      <c r="J2683"/>
      <c r="K2683" s="95"/>
      <c r="L2683"/>
      <c r="M2683"/>
      <c r="N2683"/>
      <c r="O2683"/>
      <c r="P2683"/>
      <c r="Q2683"/>
      <c r="R2683"/>
      <c r="S2683"/>
      <c r="T2683"/>
      <c r="U2683"/>
      <c r="V2683"/>
    </row>
    <row r="2684" spans="2:22" ht="12.75" customHeight="1" x14ac:dyDescent="0.3">
      <c r="B2684"/>
      <c r="C2684"/>
      <c r="D2684"/>
      <c r="E2684"/>
      <c r="F2684"/>
      <c r="G2684"/>
      <c r="H2684"/>
      <c r="I2684"/>
      <c r="J2684"/>
      <c r="K2684" s="95"/>
      <c r="L2684"/>
      <c r="M2684"/>
      <c r="N2684"/>
      <c r="O2684"/>
      <c r="P2684"/>
      <c r="Q2684"/>
      <c r="R2684"/>
      <c r="S2684"/>
      <c r="T2684"/>
      <c r="U2684"/>
      <c r="V2684"/>
    </row>
    <row r="2685" spans="2:22" ht="12.75" customHeight="1" x14ac:dyDescent="0.3">
      <c r="B2685"/>
      <c r="C2685"/>
      <c r="D2685"/>
      <c r="E2685"/>
      <c r="F2685"/>
      <c r="G2685"/>
      <c r="H2685"/>
      <c r="I2685"/>
      <c r="J2685"/>
      <c r="K2685" s="95"/>
      <c r="L2685"/>
      <c r="M2685"/>
      <c r="N2685"/>
      <c r="O2685"/>
      <c r="P2685"/>
      <c r="Q2685"/>
      <c r="R2685"/>
      <c r="S2685"/>
      <c r="T2685"/>
      <c r="U2685"/>
      <c r="V2685"/>
    </row>
    <row r="2686" spans="2:22" ht="12.75" customHeight="1" x14ac:dyDescent="0.3">
      <c r="B2686"/>
      <c r="C2686"/>
      <c r="D2686"/>
      <c r="E2686"/>
      <c r="F2686"/>
      <c r="G2686"/>
      <c r="H2686"/>
      <c r="I2686"/>
      <c r="J2686"/>
      <c r="K2686" s="95"/>
      <c r="L2686"/>
      <c r="M2686"/>
      <c r="N2686"/>
      <c r="O2686"/>
      <c r="P2686"/>
      <c r="Q2686"/>
      <c r="R2686"/>
      <c r="S2686"/>
      <c r="T2686"/>
      <c r="U2686"/>
      <c r="V2686"/>
    </row>
    <row r="2687" spans="2:22" ht="12.75" customHeight="1" x14ac:dyDescent="0.3">
      <c r="B2687"/>
      <c r="C2687"/>
      <c r="D2687"/>
      <c r="E2687"/>
      <c r="F2687"/>
      <c r="G2687"/>
      <c r="H2687"/>
      <c r="I2687"/>
      <c r="J2687"/>
      <c r="K2687" s="95"/>
      <c r="L2687"/>
      <c r="M2687"/>
      <c r="N2687"/>
      <c r="O2687"/>
      <c r="P2687"/>
      <c r="Q2687"/>
      <c r="R2687"/>
      <c r="S2687"/>
      <c r="T2687"/>
      <c r="U2687"/>
      <c r="V2687"/>
    </row>
    <row r="2688" spans="2:22" ht="12.75" customHeight="1" x14ac:dyDescent="0.3">
      <c r="B2688"/>
      <c r="C2688"/>
      <c r="D2688"/>
      <c r="E2688"/>
      <c r="F2688"/>
      <c r="G2688"/>
      <c r="H2688"/>
      <c r="I2688"/>
      <c r="J2688"/>
      <c r="K2688" s="95"/>
      <c r="L2688"/>
      <c r="M2688"/>
      <c r="N2688"/>
      <c r="O2688"/>
      <c r="P2688"/>
      <c r="Q2688"/>
      <c r="R2688"/>
      <c r="S2688"/>
      <c r="T2688"/>
      <c r="U2688"/>
      <c r="V2688"/>
    </row>
    <row r="2689" spans="2:22" ht="12.75" customHeight="1" x14ac:dyDescent="0.3">
      <c r="B2689"/>
      <c r="C2689"/>
      <c r="D2689"/>
      <c r="E2689"/>
      <c r="F2689"/>
      <c r="G2689"/>
      <c r="H2689"/>
      <c r="I2689"/>
      <c r="J2689"/>
      <c r="K2689" s="95"/>
      <c r="L2689"/>
      <c r="M2689"/>
      <c r="N2689"/>
      <c r="O2689"/>
      <c r="P2689"/>
      <c r="Q2689"/>
      <c r="R2689"/>
      <c r="S2689"/>
      <c r="T2689"/>
      <c r="U2689"/>
      <c r="V2689"/>
    </row>
    <row r="2690" spans="2:22" ht="12.75" customHeight="1" x14ac:dyDescent="0.3">
      <c r="B2690"/>
      <c r="C2690"/>
      <c r="D2690"/>
      <c r="E2690"/>
      <c r="F2690"/>
      <c r="G2690"/>
      <c r="H2690"/>
      <c r="I2690"/>
      <c r="J2690"/>
      <c r="K2690" s="95"/>
      <c r="L2690"/>
      <c r="M2690"/>
      <c r="N2690"/>
      <c r="O2690"/>
      <c r="P2690"/>
      <c r="Q2690"/>
      <c r="R2690"/>
      <c r="S2690"/>
      <c r="T2690"/>
      <c r="U2690"/>
      <c r="V2690"/>
    </row>
    <row r="2691" spans="2:22" ht="12.75" customHeight="1" x14ac:dyDescent="0.3">
      <c r="B2691"/>
      <c r="C2691"/>
      <c r="D2691"/>
      <c r="E2691"/>
      <c r="F2691"/>
      <c r="G2691"/>
      <c r="H2691"/>
      <c r="I2691"/>
      <c r="J2691"/>
      <c r="K2691" s="95"/>
      <c r="L2691"/>
      <c r="M2691"/>
      <c r="N2691"/>
      <c r="O2691"/>
      <c r="P2691"/>
      <c r="Q2691"/>
      <c r="R2691"/>
      <c r="S2691"/>
      <c r="T2691"/>
      <c r="U2691"/>
      <c r="V2691"/>
    </row>
    <row r="2692" spans="2:22" ht="12.75" customHeight="1" x14ac:dyDescent="0.3">
      <c r="B2692"/>
      <c r="C2692"/>
      <c r="D2692"/>
      <c r="E2692"/>
      <c r="F2692"/>
      <c r="G2692"/>
      <c r="H2692"/>
      <c r="I2692"/>
      <c r="J2692"/>
      <c r="K2692" s="95"/>
      <c r="L2692"/>
      <c r="M2692"/>
      <c r="N2692"/>
      <c r="O2692"/>
      <c r="P2692"/>
      <c r="Q2692"/>
      <c r="R2692"/>
      <c r="S2692"/>
      <c r="T2692"/>
      <c r="U2692"/>
      <c r="V2692"/>
    </row>
    <row r="2693" spans="2:22" ht="12.75" customHeight="1" x14ac:dyDescent="0.3">
      <c r="B2693"/>
      <c r="C2693"/>
      <c r="D2693"/>
      <c r="E2693"/>
      <c r="F2693"/>
      <c r="G2693"/>
      <c r="H2693"/>
      <c r="I2693"/>
      <c r="J2693"/>
      <c r="K2693" s="95"/>
      <c r="L2693"/>
      <c r="M2693"/>
      <c r="N2693"/>
      <c r="O2693"/>
      <c r="P2693"/>
      <c r="Q2693"/>
      <c r="R2693"/>
      <c r="S2693"/>
      <c r="T2693"/>
      <c r="U2693"/>
      <c r="V2693"/>
    </row>
    <row r="2694" spans="2:22" ht="12.75" customHeight="1" x14ac:dyDescent="0.3">
      <c r="B2694"/>
      <c r="C2694"/>
      <c r="D2694"/>
      <c r="E2694"/>
      <c r="F2694"/>
      <c r="G2694"/>
      <c r="H2694"/>
      <c r="I2694"/>
      <c r="J2694"/>
      <c r="K2694" s="95"/>
      <c r="L2694"/>
      <c r="M2694"/>
      <c r="N2694"/>
      <c r="O2694"/>
      <c r="P2694"/>
      <c r="Q2694"/>
      <c r="R2694"/>
      <c r="S2694"/>
      <c r="T2694"/>
      <c r="U2694"/>
      <c r="V2694"/>
    </row>
    <row r="2695" spans="2:22" ht="12.75" customHeight="1" x14ac:dyDescent="0.3">
      <c r="B2695"/>
      <c r="C2695"/>
      <c r="D2695"/>
      <c r="E2695"/>
      <c r="F2695"/>
      <c r="G2695"/>
      <c r="H2695"/>
      <c r="I2695"/>
      <c r="J2695"/>
      <c r="K2695" s="95"/>
      <c r="L2695"/>
      <c r="M2695"/>
      <c r="N2695"/>
      <c r="O2695"/>
      <c r="P2695"/>
      <c r="Q2695"/>
      <c r="R2695"/>
      <c r="S2695"/>
      <c r="T2695"/>
      <c r="U2695"/>
      <c r="V2695"/>
    </row>
    <row r="2696" spans="2:22" ht="12.75" customHeight="1" x14ac:dyDescent="0.3">
      <c r="B2696"/>
      <c r="C2696"/>
      <c r="D2696"/>
      <c r="E2696"/>
      <c r="F2696"/>
      <c r="G2696"/>
      <c r="H2696"/>
      <c r="I2696"/>
      <c r="J2696"/>
      <c r="K2696" s="95"/>
      <c r="L2696"/>
      <c r="M2696"/>
      <c r="N2696"/>
      <c r="O2696"/>
      <c r="P2696"/>
      <c r="Q2696"/>
      <c r="R2696"/>
      <c r="S2696"/>
      <c r="T2696"/>
      <c r="U2696"/>
      <c r="V2696"/>
    </row>
    <row r="2697" spans="2:22" ht="12.75" customHeight="1" x14ac:dyDescent="0.3">
      <c r="B2697"/>
      <c r="C2697"/>
      <c r="D2697"/>
      <c r="E2697"/>
      <c r="F2697"/>
      <c r="G2697"/>
      <c r="H2697"/>
      <c r="I2697"/>
      <c r="J2697"/>
      <c r="K2697" s="95"/>
      <c r="L2697"/>
      <c r="M2697"/>
      <c r="N2697"/>
      <c r="O2697"/>
      <c r="P2697"/>
      <c r="Q2697"/>
      <c r="R2697"/>
      <c r="S2697"/>
      <c r="T2697"/>
      <c r="U2697"/>
      <c r="V2697"/>
    </row>
    <row r="2698" spans="2:22" ht="12.75" customHeight="1" x14ac:dyDescent="0.3">
      <c r="B2698"/>
      <c r="C2698"/>
      <c r="D2698"/>
      <c r="E2698"/>
      <c r="F2698"/>
      <c r="G2698"/>
      <c r="H2698"/>
      <c r="I2698"/>
      <c r="J2698"/>
      <c r="K2698" s="95"/>
      <c r="L2698"/>
      <c r="M2698"/>
      <c r="N2698"/>
      <c r="O2698"/>
      <c r="P2698"/>
      <c r="Q2698"/>
      <c r="R2698"/>
      <c r="S2698"/>
      <c r="T2698"/>
      <c r="U2698"/>
      <c r="V2698"/>
    </row>
    <row r="2699" spans="2:22" ht="12.75" customHeight="1" x14ac:dyDescent="0.3">
      <c r="B2699"/>
      <c r="C2699"/>
      <c r="D2699"/>
      <c r="E2699"/>
      <c r="F2699"/>
      <c r="G2699"/>
      <c r="H2699"/>
      <c r="I2699"/>
      <c r="J2699"/>
      <c r="K2699" s="95"/>
      <c r="L2699"/>
      <c r="M2699"/>
      <c r="N2699"/>
      <c r="O2699"/>
      <c r="P2699"/>
      <c r="Q2699"/>
      <c r="R2699"/>
      <c r="S2699"/>
      <c r="T2699"/>
      <c r="U2699"/>
      <c r="V2699"/>
    </row>
    <row r="2700" spans="2:22" ht="12.75" customHeight="1" x14ac:dyDescent="0.3">
      <c r="B2700"/>
      <c r="C2700"/>
      <c r="D2700"/>
      <c r="E2700"/>
      <c r="F2700"/>
      <c r="G2700"/>
      <c r="H2700"/>
      <c r="I2700"/>
      <c r="J2700"/>
      <c r="K2700" s="95"/>
      <c r="L2700"/>
      <c r="M2700"/>
      <c r="N2700"/>
      <c r="O2700"/>
      <c r="P2700"/>
      <c r="Q2700"/>
      <c r="R2700"/>
      <c r="S2700"/>
      <c r="T2700"/>
      <c r="U2700"/>
      <c r="V2700"/>
    </row>
    <row r="2701" spans="2:22" ht="12.75" customHeight="1" x14ac:dyDescent="0.3">
      <c r="B2701"/>
      <c r="C2701"/>
      <c r="D2701"/>
      <c r="E2701"/>
      <c r="F2701"/>
      <c r="G2701"/>
      <c r="H2701"/>
      <c r="I2701"/>
      <c r="J2701"/>
      <c r="K2701" s="95"/>
      <c r="L2701"/>
      <c r="M2701"/>
      <c r="N2701"/>
      <c r="O2701"/>
      <c r="P2701"/>
      <c r="Q2701"/>
      <c r="R2701"/>
      <c r="S2701"/>
      <c r="T2701"/>
      <c r="U2701"/>
      <c r="V2701"/>
    </row>
    <row r="2702" spans="2:22" ht="12.75" customHeight="1" x14ac:dyDescent="0.3">
      <c r="B2702"/>
      <c r="C2702"/>
      <c r="D2702"/>
      <c r="E2702"/>
      <c r="F2702"/>
      <c r="G2702"/>
      <c r="H2702"/>
      <c r="I2702"/>
      <c r="J2702"/>
      <c r="K2702" s="95"/>
      <c r="L2702"/>
      <c r="M2702"/>
      <c r="N2702"/>
      <c r="O2702"/>
      <c r="P2702"/>
      <c r="Q2702"/>
      <c r="R2702"/>
      <c r="S2702"/>
      <c r="T2702"/>
      <c r="U2702"/>
      <c r="V2702"/>
    </row>
    <row r="2703" spans="2:22" ht="12.75" customHeight="1" x14ac:dyDescent="0.3">
      <c r="B2703"/>
      <c r="C2703"/>
      <c r="D2703"/>
      <c r="E2703"/>
      <c r="F2703"/>
      <c r="G2703"/>
      <c r="H2703"/>
      <c r="I2703"/>
      <c r="J2703"/>
      <c r="K2703" s="95"/>
      <c r="L2703"/>
      <c r="M2703"/>
      <c r="N2703"/>
      <c r="O2703"/>
      <c r="P2703"/>
      <c r="Q2703"/>
      <c r="R2703"/>
      <c r="S2703"/>
      <c r="T2703"/>
      <c r="U2703"/>
      <c r="V2703"/>
    </row>
    <row r="2704" spans="2:22" ht="12.75" customHeight="1" x14ac:dyDescent="0.3">
      <c r="B2704"/>
      <c r="C2704"/>
      <c r="D2704"/>
      <c r="E2704"/>
      <c r="F2704"/>
      <c r="G2704"/>
      <c r="H2704"/>
      <c r="I2704"/>
      <c r="J2704"/>
      <c r="K2704" s="95"/>
      <c r="L2704"/>
      <c r="M2704"/>
      <c r="N2704"/>
      <c r="O2704"/>
      <c r="P2704"/>
      <c r="Q2704"/>
      <c r="R2704"/>
      <c r="S2704"/>
      <c r="T2704"/>
      <c r="U2704"/>
      <c r="V2704"/>
    </row>
    <row r="2705" spans="2:22" ht="12.75" customHeight="1" x14ac:dyDescent="0.3">
      <c r="B2705"/>
      <c r="C2705"/>
      <c r="D2705"/>
      <c r="E2705"/>
      <c r="F2705"/>
      <c r="G2705"/>
      <c r="H2705"/>
      <c r="I2705"/>
      <c r="J2705"/>
      <c r="K2705" s="95"/>
      <c r="L2705"/>
      <c r="M2705"/>
      <c r="N2705"/>
      <c r="O2705"/>
      <c r="P2705"/>
      <c r="Q2705"/>
      <c r="R2705"/>
      <c r="S2705"/>
      <c r="T2705"/>
      <c r="U2705"/>
      <c r="V2705"/>
    </row>
    <row r="2706" spans="2:22" ht="12.75" customHeight="1" x14ac:dyDescent="0.3">
      <c r="B2706"/>
      <c r="C2706"/>
      <c r="D2706"/>
      <c r="E2706"/>
      <c r="F2706"/>
      <c r="G2706"/>
      <c r="H2706"/>
      <c r="I2706"/>
      <c r="J2706"/>
      <c r="K2706" s="95"/>
      <c r="L2706"/>
      <c r="M2706"/>
      <c r="N2706"/>
      <c r="O2706"/>
      <c r="P2706"/>
      <c r="Q2706"/>
      <c r="R2706"/>
      <c r="S2706"/>
      <c r="T2706"/>
      <c r="U2706"/>
      <c r="V2706"/>
    </row>
    <row r="2707" spans="2:22" ht="12.75" customHeight="1" x14ac:dyDescent="0.3">
      <c r="B2707"/>
      <c r="C2707"/>
      <c r="D2707"/>
      <c r="E2707"/>
      <c r="F2707"/>
      <c r="G2707"/>
      <c r="H2707"/>
      <c r="I2707"/>
      <c r="J2707"/>
      <c r="K2707" s="95"/>
      <c r="L2707"/>
      <c r="M2707"/>
      <c r="N2707"/>
      <c r="O2707"/>
      <c r="P2707"/>
      <c r="Q2707"/>
      <c r="R2707"/>
      <c r="S2707"/>
      <c r="T2707"/>
      <c r="U2707"/>
      <c r="V2707"/>
    </row>
    <row r="2708" spans="2:22" ht="12.75" customHeight="1" x14ac:dyDescent="0.3">
      <c r="B2708"/>
      <c r="C2708"/>
      <c r="D2708"/>
      <c r="E2708"/>
      <c r="F2708"/>
      <c r="G2708"/>
      <c r="H2708"/>
      <c r="I2708"/>
      <c r="J2708"/>
      <c r="K2708" s="95"/>
      <c r="L2708"/>
      <c r="M2708"/>
      <c r="N2708"/>
      <c r="O2708"/>
      <c r="P2708"/>
      <c r="Q2708"/>
      <c r="R2708"/>
      <c r="S2708"/>
      <c r="T2708"/>
      <c r="U2708"/>
      <c r="V2708"/>
    </row>
    <row r="2709" spans="2:22" ht="12.75" customHeight="1" x14ac:dyDescent="0.3">
      <c r="B2709"/>
      <c r="C2709"/>
      <c r="D2709"/>
      <c r="E2709"/>
      <c r="F2709"/>
      <c r="G2709"/>
      <c r="H2709"/>
      <c r="I2709"/>
      <c r="J2709"/>
      <c r="K2709" s="95"/>
      <c r="L2709"/>
      <c r="M2709"/>
      <c r="N2709"/>
      <c r="O2709"/>
      <c r="P2709"/>
      <c r="Q2709"/>
      <c r="R2709"/>
      <c r="S2709"/>
      <c r="T2709"/>
      <c r="U2709"/>
      <c r="V2709"/>
    </row>
    <row r="2710" spans="2:22" ht="12.75" customHeight="1" x14ac:dyDescent="0.3">
      <c r="B2710"/>
      <c r="C2710"/>
      <c r="D2710"/>
      <c r="E2710"/>
      <c r="F2710"/>
      <c r="G2710"/>
      <c r="H2710"/>
      <c r="I2710"/>
      <c r="J2710"/>
      <c r="K2710" s="95"/>
      <c r="L2710"/>
      <c r="M2710"/>
      <c r="N2710"/>
      <c r="O2710"/>
      <c r="P2710"/>
      <c r="Q2710"/>
      <c r="R2710"/>
      <c r="S2710"/>
      <c r="T2710"/>
      <c r="U2710"/>
      <c r="V2710"/>
    </row>
    <row r="2711" spans="2:22" ht="12.75" customHeight="1" x14ac:dyDescent="0.3">
      <c r="B2711"/>
      <c r="C2711"/>
      <c r="D2711"/>
      <c r="E2711"/>
      <c r="F2711"/>
      <c r="G2711"/>
      <c r="H2711"/>
      <c r="I2711"/>
      <c r="J2711"/>
      <c r="K2711" s="95"/>
      <c r="L2711"/>
      <c r="M2711"/>
      <c r="N2711"/>
      <c r="O2711"/>
      <c r="P2711"/>
      <c r="Q2711"/>
      <c r="R2711"/>
      <c r="S2711"/>
      <c r="T2711"/>
      <c r="U2711"/>
      <c r="V2711"/>
    </row>
    <row r="2712" spans="2:22" ht="12.75" customHeight="1" x14ac:dyDescent="0.3">
      <c r="B2712"/>
      <c r="C2712"/>
      <c r="D2712"/>
      <c r="E2712"/>
      <c r="F2712"/>
      <c r="G2712"/>
      <c r="H2712"/>
      <c r="I2712"/>
      <c r="J2712"/>
      <c r="K2712" s="95"/>
      <c r="L2712"/>
      <c r="M2712"/>
      <c r="N2712"/>
      <c r="O2712"/>
      <c r="P2712"/>
      <c r="Q2712"/>
      <c r="R2712"/>
      <c r="S2712"/>
      <c r="T2712"/>
      <c r="U2712"/>
      <c r="V2712"/>
    </row>
    <row r="2713" spans="2:22" ht="12.75" customHeight="1" x14ac:dyDescent="0.3">
      <c r="B2713"/>
      <c r="C2713"/>
      <c r="D2713"/>
      <c r="E2713"/>
      <c r="F2713"/>
      <c r="G2713"/>
      <c r="H2713"/>
      <c r="I2713"/>
      <c r="J2713"/>
      <c r="K2713" s="95"/>
      <c r="L2713"/>
      <c r="M2713"/>
      <c r="N2713"/>
      <c r="O2713"/>
      <c r="P2713"/>
      <c r="Q2713"/>
      <c r="R2713"/>
      <c r="S2713"/>
      <c r="T2713"/>
      <c r="U2713"/>
      <c r="V2713"/>
    </row>
    <row r="2714" spans="2:22" ht="12.75" customHeight="1" x14ac:dyDescent="0.3">
      <c r="B2714"/>
      <c r="C2714"/>
      <c r="D2714"/>
      <c r="E2714"/>
      <c r="F2714"/>
      <c r="G2714"/>
      <c r="H2714"/>
      <c r="I2714"/>
      <c r="J2714"/>
      <c r="K2714" s="95"/>
      <c r="L2714"/>
      <c r="M2714"/>
      <c r="N2714"/>
      <c r="O2714"/>
      <c r="P2714"/>
      <c r="Q2714"/>
      <c r="R2714"/>
      <c r="S2714"/>
      <c r="T2714"/>
      <c r="U2714"/>
      <c r="V2714"/>
    </row>
    <row r="2715" spans="2:22" ht="12.75" customHeight="1" x14ac:dyDescent="0.3">
      <c r="B2715"/>
      <c r="C2715"/>
      <c r="D2715"/>
      <c r="E2715"/>
      <c r="F2715"/>
      <c r="G2715"/>
      <c r="H2715"/>
      <c r="I2715"/>
      <c r="J2715"/>
      <c r="K2715" s="95"/>
      <c r="L2715"/>
      <c r="M2715"/>
      <c r="N2715"/>
      <c r="O2715"/>
      <c r="P2715"/>
      <c r="Q2715"/>
      <c r="R2715"/>
      <c r="S2715"/>
      <c r="T2715"/>
      <c r="U2715"/>
      <c r="V2715"/>
    </row>
    <row r="2716" spans="2:22" ht="12.75" customHeight="1" x14ac:dyDescent="0.3">
      <c r="B2716"/>
      <c r="C2716"/>
      <c r="D2716"/>
      <c r="E2716"/>
      <c r="F2716"/>
      <c r="G2716"/>
      <c r="H2716"/>
      <c r="I2716"/>
      <c r="J2716"/>
      <c r="K2716" s="95"/>
      <c r="L2716"/>
      <c r="M2716"/>
      <c r="N2716"/>
      <c r="O2716"/>
      <c r="P2716"/>
      <c r="Q2716"/>
      <c r="R2716"/>
      <c r="S2716"/>
      <c r="T2716"/>
      <c r="U2716"/>
      <c r="V2716"/>
    </row>
    <row r="2717" spans="2:22" ht="12.75" customHeight="1" x14ac:dyDescent="0.3">
      <c r="B2717"/>
      <c r="C2717"/>
      <c r="D2717"/>
      <c r="E2717"/>
      <c r="F2717"/>
      <c r="G2717"/>
      <c r="H2717"/>
      <c r="I2717"/>
      <c r="J2717"/>
      <c r="K2717" s="95"/>
      <c r="L2717"/>
      <c r="M2717"/>
      <c r="N2717"/>
      <c r="O2717"/>
      <c r="P2717"/>
      <c r="Q2717"/>
      <c r="R2717"/>
      <c r="S2717"/>
      <c r="T2717"/>
      <c r="U2717"/>
      <c r="V2717"/>
    </row>
    <row r="2718" spans="2:22" ht="12.75" customHeight="1" x14ac:dyDescent="0.3">
      <c r="B2718"/>
      <c r="C2718"/>
      <c r="D2718"/>
      <c r="E2718"/>
      <c r="F2718"/>
      <c r="G2718"/>
      <c r="H2718"/>
      <c r="I2718"/>
      <c r="J2718"/>
      <c r="K2718" s="95"/>
      <c r="L2718"/>
      <c r="M2718"/>
      <c r="N2718"/>
      <c r="O2718"/>
      <c r="P2718"/>
      <c r="Q2718"/>
      <c r="R2718"/>
      <c r="S2718"/>
      <c r="T2718"/>
      <c r="U2718"/>
      <c r="V2718"/>
    </row>
    <row r="2719" spans="2:22" ht="12.75" customHeight="1" x14ac:dyDescent="0.3">
      <c r="B2719"/>
      <c r="C2719"/>
      <c r="D2719"/>
      <c r="E2719"/>
      <c r="F2719"/>
      <c r="G2719"/>
      <c r="H2719"/>
      <c r="I2719"/>
      <c r="J2719"/>
      <c r="K2719" s="95"/>
      <c r="L2719"/>
      <c r="M2719"/>
      <c r="N2719"/>
      <c r="O2719"/>
      <c r="P2719"/>
      <c r="Q2719"/>
      <c r="R2719"/>
      <c r="S2719"/>
      <c r="T2719"/>
      <c r="U2719"/>
      <c r="V2719"/>
    </row>
    <row r="2720" spans="2:22" ht="12.75" customHeight="1" x14ac:dyDescent="0.3">
      <c r="B2720"/>
      <c r="C2720"/>
      <c r="D2720"/>
      <c r="E2720"/>
      <c r="F2720"/>
      <c r="G2720"/>
      <c r="H2720"/>
      <c r="I2720"/>
      <c r="J2720"/>
      <c r="K2720" s="95"/>
      <c r="L2720"/>
      <c r="M2720"/>
      <c r="N2720"/>
      <c r="O2720"/>
      <c r="P2720"/>
      <c r="Q2720"/>
      <c r="R2720"/>
      <c r="S2720"/>
      <c r="T2720"/>
      <c r="U2720"/>
      <c r="V2720"/>
    </row>
    <row r="2721" spans="2:22" ht="12.75" customHeight="1" x14ac:dyDescent="0.3">
      <c r="B2721"/>
      <c r="C2721"/>
      <c r="D2721"/>
      <c r="E2721"/>
      <c r="F2721"/>
      <c r="G2721"/>
      <c r="H2721"/>
      <c r="I2721"/>
      <c r="J2721"/>
      <c r="K2721" s="95"/>
      <c r="L2721"/>
      <c r="M2721"/>
      <c r="N2721"/>
      <c r="O2721"/>
      <c r="P2721"/>
      <c r="Q2721"/>
      <c r="R2721"/>
      <c r="S2721"/>
      <c r="T2721"/>
      <c r="U2721"/>
      <c r="V2721"/>
    </row>
    <row r="2722" spans="2:22" ht="12.75" customHeight="1" x14ac:dyDescent="0.3">
      <c r="B2722"/>
      <c r="C2722"/>
      <c r="D2722"/>
      <c r="E2722"/>
      <c r="F2722"/>
      <c r="G2722"/>
      <c r="H2722"/>
      <c r="I2722"/>
      <c r="J2722"/>
      <c r="K2722" s="95"/>
      <c r="L2722"/>
      <c r="M2722"/>
      <c r="N2722"/>
      <c r="O2722"/>
      <c r="P2722"/>
      <c r="Q2722"/>
      <c r="R2722"/>
      <c r="S2722"/>
      <c r="T2722"/>
      <c r="U2722"/>
      <c r="V2722"/>
    </row>
    <row r="2723" spans="2:22" ht="12.75" customHeight="1" x14ac:dyDescent="0.3">
      <c r="B2723"/>
      <c r="C2723"/>
      <c r="D2723"/>
      <c r="E2723"/>
      <c r="F2723"/>
      <c r="G2723"/>
      <c r="H2723"/>
      <c r="I2723"/>
      <c r="J2723"/>
      <c r="K2723" s="95"/>
      <c r="L2723"/>
      <c r="M2723"/>
      <c r="N2723"/>
      <c r="O2723"/>
      <c r="P2723"/>
      <c r="Q2723"/>
      <c r="R2723"/>
      <c r="S2723"/>
      <c r="T2723"/>
      <c r="U2723"/>
      <c r="V2723"/>
    </row>
    <row r="2724" spans="2:22" ht="12.75" customHeight="1" x14ac:dyDescent="0.3">
      <c r="B2724"/>
      <c r="C2724"/>
      <c r="D2724"/>
      <c r="E2724"/>
      <c r="F2724"/>
      <c r="G2724"/>
      <c r="H2724"/>
      <c r="I2724"/>
      <c r="J2724"/>
      <c r="K2724" s="95"/>
      <c r="L2724"/>
      <c r="M2724"/>
      <c r="N2724"/>
      <c r="O2724"/>
      <c r="P2724"/>
      <c r="Q2724"/>
      <c r="R2724"/>
      <c r="S2724"/>
      <c r="T2724"/>
      <c r="U2724"/>
      <c r="V2724"/>
    </row>
    <row r="2725" spans="2:22" ht="12.75" customHeight="1" x14ac:dyDescent="0.3">
      <c r="B2725"/>
      <c r="C2725"/>
      <c r="D2725"/>
      <c r="E2725"/>
      <c r="F2725"/>
      <c r="G2725"/>
      <c r="H2725"/>
      <c r="I2725"/>
      <c r="J2725"/>
      <c r="K2725" s="95"/>
      <c r="L2725"/>
      <c r="M2725"/>
      <c r="N2725"/>
      <c r="O2725"/>
      <c r="P2725"/>
      <c r="Q2725"/>
      <c r="R2725"/>
      <c r="S2725"/>
      <c r="T2725"/>
      <c r="U2725"/>
      <c r="V2725"/>
    </row>
    <row r="2726" spans="2:22" ht="12.75" customHeight="1" x14ac:dyDescent="0.3">
      <c r="B2726"/>
      <c r="C2726"/>
      <c r="D2726"/>
      <c r="E2726"/>
      <c r="F2726"/>
      <c r="G2726"/>
      <c r="H2726"/>
      <c r="I2726"/>
      <c r="J2726"/>
      <c r="K2726" s="95"/>
      <c r="L2726"/>
      <c r="M2726"/>
      <c r="N2726"/>
      <c r="O2726"/>
      <c r="P2726"/>
      <c r="Q2726"/>
      <c r="R2726"/>
      <c r="S2726"/>
      <c r="T2726"/>
      <c r="U2726"/>
      <c r="V2726"/>
    </row>
    <row r="2727" spans="2:22" ht="12.75" customHeight="1" x14ac:dyDescent="0.3">
      <c r="B2727"/>
      <c r="C2727"/>
      <c r="D2727"/>
      <c r="E2727"/>
      <c r="F2727"/>
      <c r="G2727"/>
      <c r="H2727"/>
      <c r="I2727"/>
      <c r="J2727"/>
      <c r="K2727" s="95"/>
      <c r="L2727"/>
      <c r="M2727"/>
      <c r="N2727"/>
      <c r="O2727"/>
      <c r="P2727"/>
      <c r="Q2727"/>
      <c r="R2727"/>
      <c r="S2727"/>
      <c r="T2727"/>
      <c r="U2727"/>
      <c r="V2727"/>
    </row>
    <row r="2728" spans="2:22" ht="12.75" customHeight="1" x14ac:dyDescent="0.3">
      <c r="B2728"/>
      <c r="C2728"/>
      <c r="D2728"/>
      <c r="E2728"/>
      <c r="F2728"/>
      <c r="G2728"/>
      <c r="H2728"/>
      <c r="I2728"/>
      <c r="J2728"/>
      <c r="K2728" s="95"/>
      <c r="L2728"/>
      <c r="M2728"/>
      <c r="N2728"/>
      <c r="O2728"/>
      <c r="P2728"/>
      <c r="Q2728"/>
      <c r="R2728"/>
      <c r="S2728"/>
      <c r="T2728"/>
      <c r="U2728"/>
      <c r="V2728"/>
    </row>
    <row r="2729" spans="2:22" ht="12.75" customHeight="1" x14ac:dyDescent="0.3">
      <c r="B2729"/>
      <c r="C2729"/>
      <c r="D2729"/>
      <c r="E2729"/>
      <c r="F2729"/>
      <c r="G2729"/>
      <c r="H2729"/>
      <c r="I2729"/>
      <c r="J2729"/>
      <c r="K2729" s="95"/>
      <c r="L2729"/>
      <c r="M2729"/>
      <c r="N2729"/>
      <c r="O2729"/>
      <c r="P2729"/>
      <c r="Q2729"/>
      <c r="R2729"/>
      <c r="S2729"/>
      <c r="T2729"/>
      <c r="U2729"/>
      <c r="V2729"/>
    </row>
    <row r="2730" spans="2:22" ht="12.75" customHeight="1" x14ac:dyDescent="0.3">
      <c r="B2730"/>
      <c r="C2730"/>
      <c r="D2730"/>
      <c r="E2730"/>
      <c r="F2730"/>
      <c r="G2730"/>
      <c r="H2730"/>
      <c r="I2730"/>
      <c r="J2730"/>
      <c r="K2730" s="95"/>
      <c r="L2730"/>
      <c r="M2730"/>
      <c r="N2730"/>
      <c r="O2730"/>
      <c r="P2730"/>
      <c r="Q2730"/>
      <c r="R2730"/>
      <c r="S2730"/>
      <c r="T2730"/>
      <c r="U2730"/>
      <c r="V2730"/>
    </row>
    <row r="2731" spans="2:22" ht="12.75" customHeight="1" x14ac:dyDescent="0.3">
      <c r="B2731"/>
      <c r="C2731"/>
      <c r="D2731"/>
      <c r="E2731"/>
      <c r="F2731"/>
      <c r="G2731"/>
      <c r="H2731"/>
      <c r="I2731"/>
      <c r="J2731"/>
      <c r="K2731" s="95"/>
      <c r="L2731"/>
      <c r="M2731"/>
      <c r="N2731"/>
      <c r="O2731"/>
      <c r="P2731"/>
      <c r="Q2731"/>
      <c r="R2731"/>
      <c r="S2731"/>
      <c r="T2731"/>
      <c r="U2731"/>
      <c r="V2731"/>
    </row>
    <row r="2732" spans="2:22" ht="12.75" customHeight="1" x14ac:dyDescent="0.3">
      <c r="B2732"/>
      <c r="C2732"/>
      <c r="D2732"/>
      <c r="E2732"/>
      <c r="F2732"/>
      <c r="G2732"/>
      <c r="H2732"/>
      <c r="I2732"/>
      <c r="J2732"/>
      <c r="K2732" s="95"/>
      <c r="L2732"/>
      <c r="M2732"/>
      <c r="N2732"/>
      <c r="O2732"/>
      <c r="P2732"/>
      <c r="Q2732"/>
      <c r="R2732"/>
      <c r="S2732"/>
      <c r="T2732"/>
      <c r="U2732"/>
      <c r="V2732"/>
    </row>
    <row r="2733" spans="2:22" ht="12.75" customHeight="1" x14ac:dyDescent="0.3">
      <c r="B2733"/>
      <c r="C2733"/>
      <c r="D2733"/>
      <c r="E2733"/>
      <c r="F2733"/>
      <c r="G2733"/>
      <c r="H2733"/>
      <c r="I2733"/>
      <c r="J2733"/>
      <c r="K2733" s="95"/>
      <c r="L2733"/>
      <c r="M2733"/>
      <c r="N2733"/>
      <c r="O2733"/>
      <c r="P2733"/>
      <c r="Q2733"/>
      <c r="R2733"/>
      <c r="S2733"/>
      <c r="T2733"/>
      <c r="U2733"/>
      <c r="V2733"/>
    </row>
    <row r="2734" spans="2:22" ht="12.75" customHeight="1" x14ac:dyDescent="0.3">
      <c r="B2734"/>
      <c r="C2734"/>
      <c r="D2734"/>
      <c r="E2734"/>
      <c r="F2734"/>
      <c r="G2734"/>
      <c r="H2734"/>
      <c r="I2734"/>
      <c r="J2734"/>
      <c r="K2734" s="95"/>
      <c r="L2734"/>
      <c r="M2734"/>
      <c r="N2734"/>
      <c r="O2734"/>
      <c r="P2734"/>
      <c r="Q2734"/>
      <c r="R2734"/>
      <c r="S2734"/>
      <c r="T2734"/>
      <c r="U2734"/>
      <c r="V2734"/>
    </row>
    <row r="2735" spans="2:22" ht="12.75" customHeight="1" x14ac:dyDescent="0.3">
      <c r="B2735"/>
      <c r="C2735"/>
      <c r="D2735"/>
      <c r="E2735"/>
      <c r="F2735"/>
      <c r="G2735"/>
      <c r="H2735"/>
      <c r="I2735"/>
      <c r="J2735"/>
      <c r="K2735" s="95"/>
      <c r="L2735"/>
      <c r="M2735"/>
      <c r="N2735"/>
      <c r="O2735"/>
      <c r="P2735"/>
      <c r="Q2735"/>
      <c r="R2735"/>
      <c r="S2735"/>
      <c r="T2735"/>
      <c r="U2735"/>
      <c r="V2735"/>
    </row>
    <row r="2736" spans="2:22" ht="12.75" customHeight="1" x14ac:dyDescent="0.3">
      <c r="B2736"/>
      <c r="C2736"/>
      <c r="D2736"/>
      <c r="E2736"/>
      <c r="F2736"/>
      <c r="G2736"/>
      <c r="H2736"/>
      <c r="I2736"/>
      <c r="J2736"/>
      <c r="K2736" s="95"/>
      <c r="L2736"/>
      <c r="M2736"/>
      <c r="N2736"/>
      <c r="O2736"/>
      <c r="P2736"/>
      <c r="Q2736"/>
      <c r="R2736"/>
      <c r="S2736"/>
      <c r="T2736"/>
      <c r="U2736"/>
      <c r="V2736"/>
    </row>
    <row r="2737" spans="2:22" ht="12.75" customHeight="1" x14ac:dyDescent="0.3">
      <c r="B2737"/>
      <c r="C2737"/>
      <c r="D2737"/>
      <c r="E2737"/>
      <c r="F2737"/>
      <c r="G2737"/>
      <c r="H2737"/>
      <c r="I2737"/>
      <c r="J2737"/>
      <c r="K2737" s="95"/>
      <c r="L2737"/>
      <c r="M2737"/>
      <c r="N2737"/>
      <c r="O2737"/>
      <c r="P2737"/>
      <c r="Q2737"/>
      <c r="R2737"/>
      <c r="S2737"/>
      <c r="T2737"/>
      <c r="U2737"/>
      <c r="V2737"/>
    </row>
    <row r="2738" spans="2:22" ht="12.75" customHeight="1" x14ac:dyDescent="0.3">
      <c r="B2738"/>
      <c r="C2738"/>
      <c r="D2738"/>
      <c r="E2738"/>
      <c r="F2738"/>
      <c r="G2738"/>
      <c r="H2738"/>
      <c r="I2738"/>
      <c r="J2738"/>
      <c r="K2738" s="95"/>
      <c r="L2738"/>
      <c r="M2738"/>
      <c r="N2738"/>
      <c r="O2738"/>
      <c r="P2738"/>
      <c r="Q2738"/>
      <c r="R2738"/>
      <c r="S2738"/>
      <c r="T2738"/>
      <c r="U2738"/>
      <c r="V2738"/>
    </row>
    <row r="2739" spans="2:22" ht="12.75" customHeight="1" x14ac:dyDescent="0.3">
      <c r="B2739"/>
      <c r="C2739"/>
      <c r="D2739"/>
      <c r="E2739"/>
      <c r="F2739"/>
      <c r="G2739"/>
      <c r="H2739"/>
      <c r="I2739"/>
      <c r="J2739"/>
      <c r="K2739" s="95"/>
      <c r="L2739"/>
      <c r="M2739"/>
      <c r="N2739"/>
      <c r="O2739"/>
      <c r="P2739"/>
      <c r="Q2739"/>
      <c r="R2739"/>
      <c r="S2739"/>
      <c r="T2739"/>
      <c r="U2739"/>
      <c r="V2739"/>
    </row>
    <row r="2740" spans="2:22" ht="12.75" customHeight="1" x14ac:dyDescent="0.3">
      <c r="B2740"/>
      <c r="C2740"/>
      <c r="D2740"/>
      <c r="E2740"/>
      <c r="F2740"/>
      <c r="G2740"/>
      <c r="H2740"/>
      <c r="I2740"/>
      <c r="J2740"/>
      <c r="K2740" s="95"/>
      <c r="L2740"/>
      <c r="M2740"/>
      <c r="N2740"/>
      <c r="O2740"/>
      <c r="P2740"/>
      <c r="Q2740"/>
      <c r="R2740"/>
      <c r="S2740"/>
      <c r="T2740"/>
      <c r="U2740"/>
      <c r="V2740"/>
    </row>
    <row r="2741" spans="2:22" ht="12.75" customHeight="1" x14ac:dyDescent="0.3">
      <c r="B2741"/>
      <c r="C2741"/>
      <c r="D2741"/>
      <c r="E2741"/>
      <c r="F2741"/>
      <c r="G2741"/>
      <c r="H2741"/>
      <c r="I2741"/>
      <c r="J2741"/>
      <c r="K2741" s="95"/>
      <c r="L2741"/>
      <c r="M2741"/>
      <c r="N2741"/>
      <c r="O2741"/>
      <c r="P2741"/>
      <c r="Q2741"/>
      <c r="R2741"/>
      <c r="S2741"/>
      <c r="T2741"/>
      <c r="U2741"/>
      <c r="V2741"/>
    </row>
    <row r="2742" spans="2:22" ht="12.75" customHeight="1" x14ac:dyDescent="0.3">
      <c r="B2742"/>
      <c r="C2742"/>
      <c r="D2742"/>
      <c r="E2742"/>
      <c r="F2742"/>
      <c r="G2742"/>
      <c r="H2742"/>
      <c r="I2742"/>
      <c r="J2742"/>
      <c r="K2742" s="95"/>
      <c r="L2742"/>
      <c r="M2742"/>
      <c r="N2742"/>
      <c r="O2742"/>
      <c r="P2742"/>
      <c r="Q2742"/>
      <c r="R2742"/>
      <c r="S2742"/>
      <c r="T2742"/>
      <c r="U2742"/>
      <c r="V2742"/>
    </row>
    <row r="2743" spans="2:22" ht="12.75" customHeight="1" x14ac:dyDescent="0.3">
      <c r="B2743"/>
      <c r="C2743"/>
      <c r="D2743"/>
      <c r="E2743"/>
      <c r="F2743"/>
      <c r="G2743"/>
      <c r="H2743"/>
      <c r="I2743"/>
      <c r="J2743"/>
      <c r="K2743" s="95"/>
      <c r="L2743"/>
      <c r="M2743"/>
      <c r="N2743"/>
      <c r="O2743"/>
      <c r="P2743"/>
      <c r="Q2743"/>
      <c r="R2743"/>
      <c r="S2743"/>
      <c r="T2743"/>
      <c r="U2743"/>
      <c r="V2743"/>
    </row>
    <row r="2744" spans="2:22" ht="12.75" customHeight="1" x14ac:dyDescent="0.3">
      <c r="B2744"/>
      <c r="C2744"/>
      <c r="D2744"/>
      <c r="E2744"/>
      <c r="F2744"/>
      <c r="G2744"/>
      <c r="H2744"/>
      <c r="I2744"/>
      <c r="J2744"/>
      <c r="K2744" s="95"/>
      <c r="L2744"/>
      <c r="M2744"/>
      <c r="N2744"/>
      <c r="O2744"/>
      <c r="P2744"/>
      <c r="Q2744"/>
      <c r="R2744"/>
      <c r="S2744"/>
      <c r="T2744"/>
      <c r="U2744"/>
      <c r="V2744"/>
    </row>
    <row r="2745" spans="2:22" ht="12.75" customHeight="1" x14ac:dyDescent="0.3">
      <c r="B2745"/>
      <c r="C2745"/>
      <c r="D2745"/>
      <c r="E2745"/>
      <c r="F2745"/>
      <c r="G2745"/>
      <c r="H2745"/>
      <c r="I2745"/>
      <c r="J2745"/>
      <c r="K2745" s="95"/>
      <c r="L2745"/>
      <c r="M2745"/>
      <c r="N2745"/>
      <c r="O2745"/>
      <c r="P2745"/>
      <c r="Q2745"/>
      <c r="R2745"/>
      <c r="S2745"/>
      <c r="T2745"/>
      <c r="U2745"/>
      <c r="V2745"/>
    </row>
    <row r="2746" spans="2:22" ht="12.75" customHeight="1" x14ac:dyDescent="0.3">
      <c r="B2746"/>
      <c r="C2746"/>
      <c r="D2746"/>
      <c r="E2746"/>
      <c r="F2746"/>
      <c r="G2746"/>
      <c r="H2746"/>
      <c r="I2746"/>
      <c r="J2746"/>
      <c r="K2746" s="95"/>
      <c r="L2746"/>
      <c r="M2746"/>
      <c r="N2746"/>
      <c r="O2746"/>
      <c r="P2746"/>
      <c r="Q2746"/>
      <c r="R2746"/>
      <c r="S2746"/>
      <c r="T2746"/>
      <c r="U2746"/>
      <c r="V2746"/>
    </row>
    <row r="2747" spans="2:22" ht="12.75" customHeight="1" x14ac:dyDescent="0.3">
      <c r="B2747"/>
      <c r="C2747"/>
      <c r="D2747"/>
      <c r="E2747"/>
      <c r="F2747"/>
      <c r="G2747"/>
      <c r="H2747"/>
      <c r="I2747"/>
      <c r="J2747"/>
      <c r="K2747" s="95"/>
      <c r="L2747"/>
      <c r="M2747"/>
      <c r="N2747"/>
      <c r="O2747"/>
      <c r="P2747"/>
      <c r="Q2747"/>
      <c r="R2747"/>
      <c r="S2747"/>
      <c r="T2747"/>
      <c r="U2747"/>
      <c r="V2747"/>
    </row>
    <row r="2748" spans="2:22" ht="12.75" customHeight="1" x14ac:dyDescent="0.3">
      <c r="B2748"/>
      <c r="C2748"/>
      <c r="D2748"/>
      <c r="E2748"/>
      <c r="F2748"/>
      <c r="G2748"/>
      <c r="H2748"/>
      <c r="I2748"/>
      <c r="J2748"/>
      <c r="K2748" s="95"/>
      <c r="L2748"/>
      <c r="M2748"/>
      <c r="N2748"/>
      <c r="O2748"/>
      <c r="P2748"/>
      <c r="Q2748"/>
      <c r="R2748"/>
      <c r="S2748"/>
      <c r="T2748"/>
      <c r="U2748"/>
      <c r="V2748"/>
    </row>
    <row r="2749" spans="2:22" ht="12.75" customHeight="1" x14ac:dyDescent="0.3">
      <c r="B2749"/>
      <c r="C2749"/>
      <c r="D2749"/>
      <c r="E2749"/>
      <c r="F2749"/>
      <c r="G2749"/>
      <c r="H2749"/>
      <c r="I2749"/>
      <c r="J2749"/>
      <c r="K2749" s="95"/>
      <c r="L2749"/>
      <c r="M2749"/>
      <c r="N2749"/>
      <c r="O2749"/>
      <c r="P2749"/>
      <c r="Q2749"/>
      <c r="R2749"/>
      <c r="S2749"/>
      <c r="T2749"/>
      <c r="U2749"/>
      <c r="V2749"/>
    </row>
    <row r="2750" spans="2:22" ht="12.75" customHeight="1" x14ac:dyDescent="0.3">
      <c r="B2750"/>
      <c r="C2750"/>
      <c r="D2750"/>
      <c r="E2750"/>
      <c r="F2750"/>
      <c r="G2750"/>
      <c r="H2750"/>
      <c r="I2750"/>
      <c r="J2750"/>
      <c r="K2750" s="95"/>
      <c r="L2750"/>
      <c r="M2750"/>
      <c r="N2750"/>
      <c r="O2750"/>
      <c r="P2750"/>
      <c r="Q2750"/>
      <c r="R2750"/>
      <c r="S2750"/>
      <c r="T2750"/>
      <c r="U2750"/>
      <c r="V2750"/>
    </row>
    <row r="2751" spans="2:22" ht="12.75" customHeight="1" x14ac:dyDescent="0.3">
      <c r="B2751"/>
      <c r="C2751"/>
      <c r="D2751"/>
      <c r="E2751"/>
      <c r="F2751"/>
      <c r="G2751"/>
      <c r="H2751"/>
      <c r="I2751"/>
      <c r="J2751"/>
      <c r="K2751" s="95"/>
      <c r="L2751"/>
      <c r="M2751"/>
      <c r="N2751"/>
      <c r="O2751"/>
      <c r="P2751"/>
      <c r="Q2751"/>
      <c r="R2751"/>
      <c r="S2751"/>
      <c r="T2751"/>
      <c r="U2751"/>
      <c r="V2751"/>
    </row>
    <row r="2752" spans="2:22" ht="12.75" customHeight="1" x14ac:dyDescent="0.3">
      <c r="B2752"/>
      <c r="C2752"/>
      <c r="D2752"/>
      <c r="E2752"/>
      <c r="F2752"/>
      <c r="G2752"/>
      <c r="H2752"/>
      <c r="I2752"/>
      <c r="J2752"/>
      <c r="K2752" s="95"/>
      <c r="L2752"/>
      <c r="M2752"/>
      <c r="N2752"/>
      <c r="O2752"/>
      <c r="P2752"/>
      <c r="Q2752"/>
      <c r="R2752"/>
      <c r="S2752"/>
      <c r="T2752"/>
      <c r="U2752"/>
      <c r="V2752"/>
    </row>
    <row r="2753" spans="2:22" ht="12.75" customHeight="1" x14ac:dyDescent="0.3">
      <c r="B2753"/>
      <c r="C2753"/>
      <c r="D2753"/>
      <c r="E2753"/>
      <c r="F2753"/>
      <c r="G2753"/>
      <c r="H2753"/>
      <c r="I2753"/>
      <c r="J2753"/>
      <c r="K2753" s="95"/>
      <c r="L2753"/>
      <c r="M2753"/>
      <c r="N2753"/>
      <c r="O2753"/>
      <c r="P2753"/>
      <c r="Q2753"/>
      <c r="R2753"/>
      <c r="S2753"/>
      <c r="T2753"/>
      <c r="U2753"/>
      <c r="V2753"/>
    </row>
    <row r="2754" spans="2:22" ht="12.75" customHeight="1" x14ac:dyDescent="0.3">
      <c r="B2754"/>
      <c r="C2754"/>
      <c r="D2754"/>
      <c r="E2754"/>
      <c r="F2754"/>
      <c r="G2754"/>
      <c r="H2754"/>
      <c r="I2754"/>
      <c r="J2754"/>
      <c r="K2754" s="95"/>
      <c r="L2754"/>
      <c r="M2754"/>
      <c r="N2754"/>
      <c r="O2754"/>
      <c r="P2754"/>
      <c r="Q2754"/>
      <c r="R2754"/>
      <c r="S2754"/>
      <c r="T2754"/>
      <c r="U2754"/>
      <c r="V2754"/>
    </row>
    <row r="2755" spans="2:22" ht="12.75" customHeight="1" x14ac:dyDescent="0.3">
      <c r="B2755"/>
      <c r="C2755"/>
      <c r="D2755"/>
      <c r="E2755"/>
      <c r="F2755"/>
      <c r="G2755"/>
      <c r="H2755"/>
      <c r="I2755"/>
      <c r="J2755"/>
      <c r="K2755" s="95"/>
      <c r="L2755"/>
      <c r="M2755"/>
      <c r="N2755"/>
      <c r="O2755"/>
      <c r="P2755"/>
      <c r="Q2755"/>
      <c r="R2755"/>
      <c r="S2755"/>
      <c r="T2755"/>
      <c r="U2755"/>
      <c r="V2755"/>
    </row>
    <row r="2756" spans="2:22" ht="12.75" customHeight="1" x14ac:dyDescent="0.3">
      <c r="B2756"/>
      <c r="C2756"/>
      <c r="D2756"/>
      <c r="E2756"/>
      <c r="F2756"/>
      <c r="G2756"/>
      <c r="H2756"/>
      <c r="I2756"/>
      <c r="J2756"/>
      <c r="K2756" s="95"/>
      <c r="L2756"/>
      <c r="M2756"/>
      <c r="N2756"/>
      <c r="O2756"/>
      <c r="P2756"/>
      <c r="Q2756"/>
      <c r="R2756"/>
      <c r="S2756"/>
      <c r="T2756"/>
      <c r="U2756"/>
      <c r="V2756"/>
    </row>
    <row r="2757" spans="2:22" ht="12.75" customHeight="1" x14ac:dyDescent="0.3">
      <c r="B2757"/>
      <c r="C2757"/>
      <c r="D2757"/>
      <c r="E2757"/>
      <c r="F2757"/>
      <c r="G2757"/>
      <c r="H2757"/>
      <c r="I2757"/>
      <c r="J2757"/>
      <c r="K2757" s="95"/>
      <c r="L2757"/>
      <c r="M2757"/>
      <c r="N2757"/>
      <c r="O2757"/>
      <c r="P2757"/>
      <c r="Q2757"/>
      <c r="R2757"/>
      <c r="S2757"/>
      <c r="T2757"/>
      <c r="U2757"/>
      <c r="V2757"/>
    </row>
    <row r="2758" spans="2:22" ht="12.75" customHeight="1" x14ac:dyDescent="0.3">
      <c r="B2758"/>
      <c r="C2758"/>
      <c r="D2758"/>
      <c r="E2758"/>
      <c r="F2758"/>
      <c r="G2758"/>
      <c r="H2758"/>
      <c r="I2758"/>
      <c r="J2758"/>
      <c r="K2758" s="95"/>
      <c r="L2758"/>
      <c r="M2758"/>
      <c r="N2758"/>
      <c r="O2758"/>
      <c r="P2758"/>
      <c r="Q2758"/>
      <c r="R2758"/>
      <c r="S2758"/>
      <c r="T2758"/>
      <c r="U2758"/>
      <c r="V2758"/>
    </row>
    <row r="2759" spans="2:22" ht="12.75" customHeight="1" x14ac:dyDescent="0.3">
      <c r="B2759"/>
      <c r="C2759"/>
      <c r="D2759"/>
      <c r="E2759"/>
      <c r="F2759"/>
      <c r="G2759"/>
      <c r="H2759"/>
      <c r="I2759"/>
      <c r="J2759"/>
      <c r="K2759" s="95"/>
      <c r="L2759"/>
      <c r="M2759"/>
      <c r="N2759"/>
      <c r="O2759"/>
      <c r="P2759"/>
      <c r="Q2759"/>
      <c r="R2759"/>
      <c r="S2759"/>
      <c r="T2759"/>
      <c r="U2759"/>
      <c r="V2759"/>
    </row>
    <row r="2760" spans="2:22" ht="12.75" customHeight="1" x14ac:dyDescent="0.3">
      <c r="B2760"/>
      <c r="C2760"/>
      <c r="D2760"/>
      <c r="E2760"/>
      <c r="F2760"/>
      <c r="G2760"/>
      <c r="H2760"/>
      <c r="I2760"/>
      <c r="J2760"/>
      <c r="K2760" s="95"/>
      <c r="L2760"/>
      <c r="M2760"/>
      <c r="N2760"/>
      <c r="O2760"/>
      <c r="P2760"/>
      <c r="Q2760"/>
      <c r="R2760"/>
      <c r="S2760"/>
      <c r="T2760"/>
      <c r="U2760"/>
      <c r="V2760"/>
    </row>
    <row r="2761" spans="2:22" ht="12.75" customHeight="1" x14ac:dyDescent="0.3">
      <c r="B2761"/>
      <c r="C2761"/>
      <c r="D2761"/>
      <c r="E2761"/>
      <c r="F2761"/>
      <c r="G2761"/>
      <c r="H2761"/>
      <c r="I2761"/>
      <c r="J2761"/>
      <c r="K2761" s="95"/>
      <c r="L2761"/>
      <c r="M2761"/>
      <c r="N2761"/>
      <c r="O2761"/>
      <c r="P2761"/>
      <c r="Q2761"/>
      <c r="R2761"/>
      <c r="S2761"/>
      <c r="T2761"/>
      <c r="U2761"/>
      <c r="V2761"/>
    </row>
    <row r="2762" spans="2:22" ht="12.75" customHeight="1" x14ac:dyDescent="0.3">
      <c r="B2762"/>
      <c r="C2762"/>
      <c r="D2762"/>
      <c r="E2762"/>
      <c r="F2762"/>
      <c r="G2762"/>
      <c r="H2762"/>
      <c r="I2762"/>
      <c r="J2762"/>
      <c r="K2762" s="95"/>
      <c r="L2762"/>
      <c r="M2762"/>
      <c r="N2762"/>
      <c r="O2762"/>
      <c r="P2762"/>
      <c r="Q2762"/>
      <c r="R2762"/>
      <c r="S2762"/>
      <c r="T2762"/>
      <c r="U2762"/>
      <c r="V2762"/>
    </row>
    <row r="2763" spans="2:22" ht="12.75" customHeight="1" x14ac:dyDescent="0.3">
      <c r="B2763"/>
      <c r="C2763"/>
      <c r="D2763"/>
      <c r="E2763"/>
      <c r="F2763"/>
      <c r="G2763"/>
      <c r="H2763"/>
      <c r="I2763"/>
      <c r="J2763"/>
      <c r="K2763" s="95"/>
      <c r="L2763"/>
      <c r="M2763"/>
      <c r="N2763"/>
      <c r="O2763"/>
      <c r="P2763"/>
      <c r="Q2763"/>
      <c r="R2763"/>
      <c r="S2763"/>
      <c r="T2763"/>
      <c r="U2763"/>
      <c r="V2763"/>
    </row>
    <row r="2764" spans="2:22" ht="12.75" customHeight="1" x14ac:dyDescent="0.3">
      <c r="B2764"/>
      <c r="C2764"/>
      <c r="D2764"/>
      <c r="E2764"/>
      <c r="F2764"/>
      <c r="G2764"/>
      <c r="H2764"/>
      <c r="I2764"/>
      <c r="J2764"/>
      <c r="K2764" s="95"/>
      <c r="L2764"/>
      <c r="M2764"/>
      <c r="N2764"/>
      <c r="O2764"/>
      <c r="P2764"/>
      <c r="Q2764"/>
      <c r="R2764"/>
      <c r="S2764"/>
      <c r="T2764"/>
      <c r="U2764"/>
      <c r="V2764"/>
    </row>
    <row r="2765" spans="2:22" ht="12.75" customHeight="1" x14ac:dyDescent="0.3">
      <c r="B2765"/>
      <c r="C2765"/>
      <c r="D2765"/>
      <c r="E2765"/>
      <c r="F2765"/>
      <c r="G2765"/>
      <c r="H2765"/>
      <c r="I2765"/>
      <c r="J2765"/>
      <c r="K2765" s="95"/>
      <c r="L2765"/>
      <c r="M2765"/>
      <c r="N2765"/>
      <c r="O2765"/>
      <c r="P2765"/>
      <c r="Q2765"/>
      <c r="R2765"/>
      <c r="S2765"/>
      <c r="T2765"/>
      <c r="U2765"/>
      <c r="V2765"/>
    </row>
    <row r="2766" spans="2:22" ht="12.75" customHeight="1" x14ac:dyDescent="0.3">
      <c r="B2766"/>
      <c r="C2766"/>
      <c r="D2766"/>
      <c r="E2766"/>
      <c r="F2766"/>
      <c r="G2766"/>
      <c r="H2766"/>
      <c r="I2766"/>
      <c r="J2766"/>
      <c r="K2766" s="95"/>
      <c r="L2766"/>
      <c r="M2766"/>
      <c r="N2766"/>
      <c r="O2766"/>
      <c r="P2766"/>
      <c r="Q2766"/>
      <c r="R2766"/>
      <c r="S2766"/>
      <c r="T2766"/>
      <c r="U2766"/>
      <c r="V2766"/>
    </row>
    <row r="2767" spans="2:22" ht="12.75" customHeight="1" x14ac:dyDescent="0.3">
      <c r="B2767"/>
      <c r="C2767"/>
      <c r="D2767"/>
      <c r="E2767"/>
      <c r="F2767"/>
      <c r="G2767"/>
      <c r="H2767"/>
      <c r="I2767"/>
      <c r="J2767"/>
      <c r="K2767" s="95"/>
      <c r="L2767"/>
      <c r="M2767"/>
      <c r="N2767"/>
      <c r="O2767"/>
      <c r="P2767"/>
      <c r="Q2767"/>
      <c r="R2767"/>
      <c r="S2767"/>
      <c r="T2767"/>
      <c r="U2767"/>
      <c r="V2767"/>
    </row>
    <row r="2768" spans="2:22" ht="12.75" customHeight="1" x14ac:dyDescent="0.3">
      <c r="B2768"/>
      <c r="C2768"/>
      <c r="D2768"/>
      <c r="E2768"/>
      <c r="F2768"/>
      <c r="G2768"/>
      <c r="H2768"/>
      <c r="I2768"/>
      <c r="J2768"/>
      <c r="K2768" s="95"/>
      <c r="L2768"/>
      <c r="M2768"/>
      <c r="N2768"/>
      <c r="O2768"/>
      <c r="P2768"/>
      <c r="Q2768"/>
      <c r="R2768"/>
      <c r="S2768"/>
      <c r="T2768"/>
      <c r="U2768"/>
      <c r="V2768"/>
    </row>
    <row r="2769" spans="2:22" ht="12.75" customHeight="1" x14ac:dyDescent="0.3">
      <c r="B2769"/>
      <c r="C2769"/>
      <c r="D2769"/>
      <c r="E2769"/>
      <c r="F2769"/>
      <c r="G2769"/>
      <c r="H2769"/>
      <c r="I2769"/>
      <c r="J2769"/>
      <c r="K2769" s="95"/>
      <c r="L2769"/>
      <c r="M2769"/>
      <c r="N2769"/>
      <c r="O2769"/>
      <c r="P2769"/>
      <c r="Q2769"/>
      <c r="R2769"/>
      <c r="S2769"/>
      <c r="T2769"/>
      <c r="U2769"/>
      <c r="V2769"/>
    </row>
    <row r="2770" spans="2:22" ht="12.75" customHeight="1" x14ac:dyDescent="0.3">
      <c r="B2770"/>
      <c r="C2770"/>
      <c r="D2770"/>
      <c r="E2770"/>
      <c r="F2770"/>
      <c r="G2770"/>
      <c r="H2770"/>
      <c r="I2770"/>
      <c r="J2770"/>
      <c r="K2770" s="95"/>
      <c r="L2770"/>
      <c r="M2770"/>
      <c r="N2770"/>
      <c r="O2770"/>
      <c r="P2770"/>
      <c r="Q2770"/>
      <c r="R2770"/>
      <c r="S2770"/>
      <c r="T2770"/>
      <c r="U2770"/>
      <c r="V2770"/>
    </row>
    <row r="2771" spans="2:22" ht="12.75" customHeight="1" x14ac:dyDescent="0.3">
      <c r="B2771"/>
      <c r="C2771"/>
      <c r="D2771"/>
      <c r="E2771"/>
      <c r="F2771"/>
      <c r="G2771"/>
      <c r="H2771"/>
      <c r="I2771"/>
      <c r="J2771"/>
      <c r="K2771" s="95"/>
      <c r="L2771"/>
      <c r="M2771"/>
      <c r="N2771"/>
      <c r="O2771"/>
      <c r="P2771"/>
      <c r="Q2771"/>
      <c r="R2771"/>
      <c r="S2771"/>
      <c r="T2771"/>
      <c r="U2771"/>
      <c r="V2771"/>
    </row>
    <row r="2772" spans="2:22" ht="12.75" customHeight="1" x14ac:dyDescent="0.3">
      <c r="B2772"/>
      <c r="C2772"/>
      <c r="D2772"/>
      <c r="E2772"/>
      <c r="F2772"/>
      <c r="G2772"/>
      <c r="H2772"/>
      <c r="I2772"/>
      <c r="J2772"/>
      <c r="K2772" s="95"/>
      <c r="L2772"/>
      <c r="M2772"/>
      <c r="N2772"/>
      <c r="O2772"/>
      <c r="P2772"/>
      <c r="Q2772"/>
      <c r="R2772"/>
      <c r="S2772"/>
      <c r="T2772"/>
      <c r="U2772"/>
      <c r="V2772"/>
    </row>
    <row r="2773" spans="2:22" ht="12.75" customHeight="1" x14ac:dyDescent="0.3">
      <c r="B2773"/>
      <c r="C2773"/>
      <c r="D2773"/>
      <c r="E2773"/>
      <c r="F2773"/>
      <c r="G2773"/>
      <c r="H2773"/>
      <c r="I2773"/>
      <c r="J2773"/>
      <c r="K2773" s="95"/>
      <c r="L2773"/>
      <c r="M2773"/>
      <c r="N2773"/>
      <c r="O2773"/>
      <c r="P2773"/>
      <c r="Q2773"/>
      <c r="R2773"/>
      <c r="S2773"/>
      <c r="T2773"/>
      <c r="U2773"/>
      <c r="V2773"/>
    </row>
    <row r="2774" spans="2:22" ht="12.75" customHeight="1" x14ac:dyDescent="0.3">
      <c r="B2774"/>
      <c r="C2774"/>
      <c r="D2774"/>
      <c r="E2774"/>
      <c r="F2774"/>
      <c r="G2774"/>
      <c r="H2774"/>
      <c r="I2774"/>
      <c r="J2774"/>
      <c r="K2774" s="95"/>
      <c r="L2774"/>
      <c r="M2774"/>
      <c r="N2774"/>
      <c r="O2774"/>
      <c r="P2774"/>
      <c r="Q2774"/>
      <c r="R2774"/>
      <c r="S2774"/>
      <c r="T2774"/>
      <c r="U2774"/>
      <c r="V2774"/>
    </row>
    <row r="2775" spans="2:22" ht="12.75" customHeight="1" x14ac:dyDescent="0.3">
      <c r="B2775"/>
      <c r="C2775"/>
      <c r="D2775"/>
      <c r="E2775"/>
      <c r="F2775"/>
      <c r="G2775"/>
      <c r="H2775"/>
      <c r="I2775"/>
      <c r="J2775"/>
      <c r="K2775" s="95"/>
      <c r="L2775"/>
      <c r="M2775"/>
      <c r="N2775"/>
      <c r="O2775"/>
      <c r="P2775"/>
      <c r="Q2775"/>
      <c r="R2775"/>
      <c r="S2775"/>
      <c r="T2775"/>
      <c r="U2775"/>
      <c r="V2775"/>
    </row>
    <row r="2776" spans="2:22" ht="12.75" customHeight="1" x14ac:dyDescent="0.3">
      <c r="B2776"/>
      <c r="C2776"/>
      <c r="D2776"/>
      <c r="E2776"/>
      <c r="F2776"/>
      <c r="G2776"/>
      <c r="H2776"/>
      <c r="I2776"/>
      <c r="J2776"/>
      <c r="K2776" s="95"/>
      <c r="L2776"/>
      <c r="M2776"/>
      <c r="N2776"/>
      <c r="O2776"/>
      <c r="P2776"/>
      <c r="Q2776"/>
      <c r="R2776"/>
      <c r="S2776"/>
      <c r="T2776"/>
      <c r="U2776"/>
      <c r="V2776"/>
    </row>
    <row r="2777" spans="2:22" ht="12.75" customHeight="1" x14ac:dyDescent="0.3">
      <c r="B2777"/>
      <c r="C2777"/>
      <c r="D2777"/>
      <c r="E2777"/>
      <c r="F2777"/>
      <c r="G2777"/>
      <c r="H2777"/>
      <c r="I2777"/>
      <c r="J2777"/>
      <c r="K2777" s="95"/>
      <c r="L2777"/>
      <c r="M2777"/>
      <c r="N2777"/>
      <c r="O2777"/>
      <c r="P2777"/>
      <c r="Q2777"/>
      <c r="R2777"/>
      <c r="S2777"/>
      <c r="T2777"/>
      <c r="U2777"/>
      <c r="V2777"/>
    </row>
    <row r="2778" spans="2:22" ht="12.75" customHeight="1" x14ac:dyDescent="0.3">
      <c r="B2778"/>
      <c r="C2778"/>
      <c r="D2778"/>
      <c r="E2778"/>
      <c r="F2778"/>
      <c r="G2778"/>
      <c r="H2778"/>
      <c r="I2778"/>
      <c r="J2778"/>
      <c r="K2778" s="95"/>
      <c r="L2778"/>
      <c r="M2778"/>
      <c r="N2778"/>
      <c r="O2778"/>
      <c r="P2778"/>
      <c r="Q2778"/>
      <c r="R2778"/>
      <c r="S2778"/>
      <c r="T2778"/>
      <c r="U2778"/>
      <c r="V2778"/>
    </row>
    <row r="2779" spans="2:22" ht="12.75" customHeight="1" x14ac:dyDescent="0.3">
      <c r="B2779"/>
      <c r="C2779"/>
      <c r="D2779"/>
      <c r="E2779"/>
      <c r="F2779"/>
      <c r="G2779"/>
      <c r="H2779"/>
      <c r="I2779"/>
      <c r="J2779"/>
      <c r="K2779" s="95"/>
      <c r="L2779"/>
      <c r="M2779"/>
      <c r="N2779"/>
      <c r="O2779"/>
      <c r="P2779"/>
      <c r="Q2779"/>
      <c r="R2779"/>
      <c r="S2779"/>
      <c r="T2779"/>
      <c r="U2779"/>
      <c r="V2779"/>
    </row>
    <row r="2780" spans="2:22" ht="12.75" customHeight="1" x14ac:dyDescent="0.3">
      <c r="B2780"/>
      <c r="C2780"/>
      <c r="D2780"/>
      <c r="E2780"/>
      <c r="F2780"/>
      <c r="G2780"/>
      <c r="H2780"/>
      <c r="I2780"/>
      <c r="J2780"/>
      <c r="K2780" s="95"/>
      <c r="L2780"/>
      <c r="M2780"/>
      <c r="N2780"/>
      <c r="O2780"/>
      <c r="P2780"/>
      <c r="Q2780"/>
      <c r="R2780"/>
      <c r="S2780"/>
      <c r="T2780"/>
      <c r="U2780"/>
      <c r="V2780"/>
    </row>
    <row r="2781" spans="2:22" ht="12.75" customHeight="1" x14ac:dyDescent="0.3">
      <c r="B2781"/>
      <c r="C2781"/>
      <c r="D2781"/>
      <c r="E2781"/>
      <c r="F2781"/>
      <c r="G2781"/>
      <c r="H2781"/>
      <c r="I2781"/>
      <c r="J2781"/>
      <c r="K2781" s="95"/>
      <c r="L2781"/>
      <c r="M2781"/>
      <c r="N2781"/>
      <c r="O2781"/>
      <c r="P2781"/>
      <c r="Q2781"/>
      <c r="R2781"/>
      <c r="S2781"/>
      <c r="T2781"/>
      <c r="U2781"/>
      <c r="V2781"/>
    </row>
    <row r="2782" spans="2:22" ht="12.75" customHeight="1" x14ac:dyDescent="0.3">
      <c r="B2782"/>
      <c r="C2782"/>
      <c r="D2782"/>
      <c r="E2782"/>
      <c r="F2782"/>
      <c r="G2782"/>
      <c r="H2782"/>
      <c r="I2782"/>
      <c r="J2782"/>
      <c r="K2782" s="95"/>
      <c r="L2782"/>
      <c r="M2782"/>
      <c r="N2782"/>
      <c r="O2782"/>
      <c r="P2782"/>
      <c r="Q2782"/>
      <c r="R2782"/>
      <c r="S2782"/>
      <c r="T2782"/>
      <c r="U2782"/>
      <c r="V2782"/>
    </row>
    <row r="2783" spans="2:22" ht="12.75" customHeight="1" x14ac:dyDescent="0.3">
      <c r="B2783"/>
      <c r="C2783"/>
      <c r="D2783"/>
      <c r="E2783"/>
      <c r="F2783"/>
      <c r="G2783"/>
      <c r="H2783"/>
      <c r="I2783"/>
      <c r="J2783"/>
      <c r="K2783" s="95"/>
      <c r="L2783"/>
      <c r="M2783"/>
      <c r="N2783"/>
      <c r="O2783"/>
      <c r="P2783"/>
      <c r="Q2783"/>
      <c r="R2783"/>
      <c r="S2783"/>
      <c r="T2783"/>
      <c r="U2783"/>
      <c r="V2783"/>
    </row>
    <row r="2784" spans="2:22" ht="12.75" customHeight="1" x14ac:dyDescent="0.3">
      <c r="B2784"/>
      <c r="C2784"/>
      <c r="D2784"/>
      <c r="E2784"/>
      <c r="F2784"/>
      <c r="G2784"/>
      <c r="H2784"/>
      <c r="I2784"/>
      <c r="J2784"/>
      <c r="K2784" s="95"/>
      <c r="L2784"/>
      <c r="M2784"/>
      <c r="N2784"/>
      <c r="O2784"/>
      <c r="P2784"/>
      <c r="Q2784"/>
      <c r="R2784"/>
      <c r="S2784"/>
      <c r="T2784"/>
      <c r="U2784"/>
      <c r="V2784"/>
    </row>
    <row r="2785" spans="2:22" ht="12.75" customHeight="1" x14ac:dyDescent="0.3">
      <c r="B2785"/>
      <c r="C2785"/>
      <c r="D2785"/>
      <c r="E2785"/>
      <c r="F2785"/>
      <c r="G2785"/>
      <c r="H2785"/>
      <c r="I2785"/>
      <c r="J2785"/>
      <c r="K2785" s="95"/>
      <c r="L2785"/>
      <c r="M2785"/>
      <c r="N2785"/>
      <c r="O2785"/>
      <c r="P2785"/>
      <c r="Q2785"/>
      <c r="R2785"/>
      <c r="S2785"/>
      <c r="T2785"/>
      <c r="U2785"/>
      <c r="V2785"/>
    </row>
    <row r="2786" spans="2:22" ht="12.75" customHeight="1" x14ac:dyDescent="0.3">
      <c r="B2786"/>
      <c r="C2786"/>
      <c r="D2786"/>
      <c r="E2786"/>
      <c r="F2786"/>
      <c r="G2786"/>
      <c r="H2786"/>
      <c r="I2786"/>
      <c r="J2786"/>
      <c r="K2786" s="95"/>
      <c r="L2786"/>
      <c r="M2786"/>
      <c r="N2786"/>
      <c r="O2786"/>
      <c r="P2786"/>
      <c r="Q2786"/>
      <c r="R2786"/>
      <c r="S2786"/>
      <c r="T2786"/>
      <c r="U2786"/>
      <c r="V2786"/>
    </row>
    <row r="2787" spans="2:22" ht="12.75" customHeight="1" x14ac:dyDescent="0.3">
      <c r="B2787"/>
      <c r="C2787"/>
      <c r="D2787"/>
      <c r="E2787"/>
      <c r="F2787"/>
      <c r="G2787"/>
      <c r="H2787"/>
      <c r="I2787"/>
      <c r="J2787"/>
      <c r="K2787" s="95"/>
      <c r="L2787"/>
      <c r="M2787"/>
      <c r="N2787"/>
      <c r="O2787"/>
      <c r="P2787"/>
      <c r="Q2787"/>
      <c r="R2787"/>
      <c r="S2787"/>
      <c r="T2787"/>
      <c r="U2787"/>
      <c r="V2787"/>
    </row>
    <row r="2788" spans="2:22" ht="12.75" customHeight="1" x14ac:dyDescent="0.3">
      <c r="B2788"/>
      <c r="C2788"/>
      <c r="D2788"/>
      <c r="E2788"/>
      <c r="F2788"/>
      <c r="G2788"/>
      <c r="H2788"/>
      <c r="I2788"/>
      <c r="J2788"/>
      <c r="K2788" s="95"/>
      <c r="L2788"/>
      <c r="M2788"/>
      <c r="N2788"/>
      <c r="O2788"/>
      <c r="P2788"/>
      <c r="Q2788"/>
      <c r="R2788"/>
      <c r="S2788"/>
      <c r="T2788"/>
      <c r="U2788"/>
      <c r="V2788"/>
    </row>
    <row r="2789" spans="2:22" ht="12.75" customHeight="1" x14ac:dyDescent="0.3">
      <c r="B2789"/>
      <c r="C2789"/>
      <c r="D2789"/>
      <c r="E2789"/>
      <c r="F2789"/>
      <c r="G2789"/>
      <c r="H2789"/>
      <c r="I2789"/>
      <c r="J2789"/>
      <c r="K2789" s="95"/>
      <c r="L2789"/>
      <c r="M2789"/>
      <c r="N2789"/>
      <c r="O2789"/>
      <c r="P2789"/>
      <c r="Q2789"/>
      <c r="R2789"/>
      <c r="S2789"/>
      <c r="T2789"/>
      <c r="U2789"/>
      <c r="V2789"/>
    </row>
    <row r="2790" spans="2:22" ht="12.75" customHeight="1" x14ac:dyDescent="0.3">
      <c r="B2790"/>
      <c r="C2790"/>
      <c r="D2790"/>
      <c r="E2790"/>
      <c r="F2790"/>
      <c r="G2790"/>
      <c r="H2790"/>
      <c r="I2790"/>
      <c r="J2790"/>
      <c r="K2790" s="95"/>
      <c r="L2790"/>
      <c r="M2790"/>
      <c r="N2790"/>
      <c r="O2790"/>
      <c r="P2790"/>
      <c r="Q2790"/>
      <c r="R2790"/>
      <c r="S2790"/>
      <c r="T2790"/>
      <c r="U2790"/>
      <c r="V2790"/>
    </row>
    <row r="2791" spans="2:22" ht="12.75" customHeight="1" x14ac:dyDescent="0.3">
      <c r="B2791"/>
      <c r="C2791"/>
      <c r="D2791"/>
      <c r="E2791"/>
      <c r="F2791"/>
      <c r="G2791"/>
      <c r="H2791"/>
      <c r="I2791"/>
      <c r="J2791"/>
      <c r="K2791" s="95"/>
      <c r="L2791"/>
      <c r="M2791"/>
      <c r="N2791"/>
      <c r="O2791"/>
      <c r="P2791"/>
      <c r="Q2791"/>
      <c r="R2791"/>
      <c r="S2791"/>
      <c r="T2791"/>
      <c r="U2791"/>
      <c r="V2791"/>
    </row>
    <row r="2792" spans="2:22" ht="12.75" customHeight="1" x14ac:dyDescent="0.3">
      <c r="B2792"/>
      <c r="C2792"/>
      <c r="D2792"/>
      <c r="E2792"/>
      <c r="F2792"/>
      <c r="G2792"/>
      <c r="H2792"/>
      <c r="I2792"/>
      <c r="J2792"/>
      <c r="K2792" s="95"/>
      <c r="L2792"/>
      <c r="M2792"/>
      <c r="N2792"/>
      <c r="O2792"/>
      <c r="P2792"/>
      <c r="Q2792"/>
      <c r="R2792"/>
      <c r="S2792"/>
      <c r="T2792"/>
      <c r="U2792"/>
      <c r="V2792"/>
    </row>
    <row r="2793" spans="2:22" ht="12.75" customHeight="1" x14ac:dyDescent="0.3">
      <c r="B2793"/>
      <c r="C2793"/>
      <c r="D2793"/>
      <c r="E2793"/>
      <c r="F2793"/>
      <c r="G2793"/>
      <c r="H2793"/>
      <c r="I2793"/>
      <c r="J2793"/>
      <c r="K2793" s="95"/>
      <c r="L2793"/>
      <c r="M2793"/>
      <c r="N2793"/>
      <c r="O2793"/>
      <c r="P2793"/>
      <c r="Q2793"/>
      <c r="R2793"/>
      <c r="S2793"/>
      <c r="T2793"/>
      <c r="U2793"/>
      <c r="V2793"/>
    </row>
    <row r="2794" spans="2:22" ht="12.75" customHeight="1" x14ac:dyDescent="0.3">
      <c r="B2794"/>
      <c r="C2794"/>
      <c r="D2794"/>
      <c r="E2794"/>
      <c r="F2794"/>
      <c r="G2794"/>
      <c r="H2794"/>
      <c r="I2794"/>
      <c r="J2794"/>
      <c r="K2794" s="95"/>
      <c r="L2794"/>
      <c r="M2794"/>
      <c r="N2794"/>
      <c r="O2794"/>
      <c r="P2794"/>
      <c r="Q2794"/>
      <c r="R2794"/>
      <c r="S2794"/>
      <c r="T2794"/>
      <c r="U2794"/>
      <c r="V2794"/>
    </row>
    <row r="2795" spans="2:22" ht="12.75" customHeight="1" x14ac:dyDescent="0.3">
      <c r="B2795"/>
      <c r="C2795"/>
      <c r="D2795"/>
      <c r="E2795"/>
      <c r="F2795"/>
      <c r="G2795"/>
      <c r="H2795"/>
      <c r="I2795"/>
      <c r="J2795"/>
      <c r="K2795" s="95"/>
      <c r="L2795"/>
      <c r="M2795"/>
      <c r="N2795"/>
      <c r="O2795"/>
      <c r="P2795"/>
      <c r="Q2795"/>
      <c r="R2795"/>
      <c r="S2795"/>
      <c r="T2795"/>
      <c r="U2795"/>
      <c r="V2795"/>
    </row>
    <row r="2796" spans="2:22" ht="12.75" customHeight="1" x14ac:dyDescent="0.3">
      <c r="B2796"/>
      <c r="C2796"/>
      <c r="D2796"/>
      <c r="E2796"/>
      <c r="F2796"/>
      <c r="G2796"/>
      <c r="H2796"/>
      <c r="I2796"/>
      <c r="J2796"/>
      <c r="K2796" s="95"/>
      <c r="L2796"/>
      <c r="M2796"/>
      <c r="N2796"/>
      <c r="O2796"/>
      <c r="P2796"/>
      <c r="Q2796"/>
      <c r="R2796"/>
      <c r="S2796"/>
      <c r="T2796"/>
      <c r="U2796"/>
      <c r="V2796"/>
    </row>
    <row r="2797" spans="2:22" ht="12.75" customHeight="1" x14ac:dyDescent="0.3">
      <c r="B2797"/>
      <c r="C2797"/>
      <c r="D2797"/>
      <c r="E2797"/>
      <c r="F2797"/>
      <c r="G2797"/>
      <c r="H2797"/>
      <c r="I2797"/>
      <c r="J2797"/>
      <c r="K2797" s="95"/>
      <c r="L2797"/>
      <c r="M2797"/>
      <c r="N2797"/>
      <c r="O2797"/>
      <c r="P2797"/>
      <c r="Q2797"/>
      <c r="R2797"/>
      <c r="S2797"/>
      <c r="T2797"/>
      <c r="U2797"/>
      <c r="V2797"/>
    </row>
    <row r="2798" spans="2:22" ht="12.75" customHeight="1" x14ac:dyDescent="0.3">
      <c r="B2798"/>
      <c r="C2798"/>
      <c r="D2798"/>
      <c r="E2798"/>
      <c r="F2798"/>
      <c r="G2798"/>
      <c r="H2798"/>
      <c r="I2798"/>
      <c r="J2798"/>
      <c r="K2798" s="95"/>
      <c r="L2798"/>
      <c r="M2798"/>
      <c r="N2798"/>
      <c r="O2798"/>
      <c r="P2798"/>
      <c r="Q2798"/>
      <c r="R2798"/>
      <c r="S2798"/>
      <c r="T2798"/>
      <c r="U2798"/>
      <c r="V2798"/>
    </row>
    <row r="2799" spans="2:22" ht="12.75" customHeight="1" x14ac:dyDescent="0.3">
      <c r="B2799"/>
      <c r="C2799"/>
      <c r="D2799"/>
      <c r="E2799"/>
      <c r="F2799"/>
      <c r="G2799"/>
      <c r="H2799"/>
      <c r="I2799"/>
      <c r="J2799"/>
      <c r="K2799" s="95"/>
      <c r="L2799"/>
      <c r="M2799"/>
      <c r="N2799"/>
      <c r="O2799"/>
      <c r="P2799"/>
      <c r="Q2799"/>
      <c r="R2799"/>
      <c r="S2799"/>
      <c r="T2799"/>
      <c r="U2799"/>
      <c r="V2799"/>
    </row>
    <row r="2800" spans="2:22" ht="12.75" customHeight="1" x14ac:dyDescent="0.3">
      <c r="B2800"/>
      <c r="C2800"/>
      <c r="D2800"/>
      <c r="E2800"/>
      <c r="F2800"/>
      <c r="G2800"/>
      <c r="H2800"/>
      <c r="I2800"/>
      <c r="J2800"/>
      <c r="K2800" s="95"/>
      <c r="L2800"/>
      <c r="M2800"/>
      <c r="N2800"/>
      <c r="O2800"/>
      <c r="P2800"/>
      <c r="Q2800"/>
      <c r="R2800"/>
      <c r="S2800"/>
      <c r="T2800"/>
      <c r="U2800"/>
      <c r="V2800"/>
    </row>
    <row r="2801" spans="2:22" ht="12.75" customHeight="1" x14ac:dyDescent="0.3">
      <c r="B2801"/>
      <c r="C2801"/>
      <c r="D2801"/>
      <c r="E2801"/>
      <c r="F2801"/>
      <c r="G2801"/>
      <c r="H2801"/>
      <c r="I2801"/>
      <c r="J2801"/>
      <c r="K2801" s="95"/>
      <c r="L2801"/>
      <c r="M2801"/>
      <c r="N2801"/>
      <c r="O2801"/>
      <c r="P2801"/>
      <c r="Q2801"/>
      <c r="R2801"/>
      <c r="S2801"/>
      <c r="T2801"/>
      <c r="U2801"/>
      <c r="V2801"/>
    </row>
    <row r="2802" spans="2:22" ht="12.75" customHeight="1" x14ac:dyDescent="0.3">
      <c r="B2802"/>
      <c r="C2802"/>
      <c r="D2802"/>
      <c r="E2802"/>
      <c r="F2802"/>
      <c r="G2802"/>
      <c r="H2802"/>
      <c r="I2802"/>
      <c r="J2802"/>
      <c r="K2802" s="95"/>
      <c r="L2802"/>
      <c r="M2802"/>
      <c r="N2802"/>
      <c r="O2802"/>
      <c r="P2802"/>
      <c r="Q2802"/>
      <c r="R2802"/>
      <c r="S2802"/>
      <c r="T2802"/>
      <c r="U2802"/>
      <c r="V2802"/>
    </row>
    <row r="2803" spans="2:22" ht="12.75" customHeight="1" x14ac:dyDescent="0.3">
      <c r="B2803"/>
      <c r="C2803"/>
      <c r="D2803"/>
      <c r="E2803"/>
      <c r="F2803"/>
      <c r="G2803"/>
      <c r="H2803"/>
      <c r="I2803"/>
      <c r="J2803"/>
      <c r="K2803" s="95"/>
      <c r="L2803"/>
      <c r="M2803"/>
      <c r="N2803"/>
      <c r="O2803"/>
      <c r="P2803"/>
      <c r="Q2803"/>
      <c r="R2803"/>
      <c r="S2803"/>
      <c r="T2803"/>
      <c r="U2803"/>
      <c r="V2803"/>
    </row>
    <row r="2804" spans="2:22" ht="12.75" customHeight="1" x14ac:dyDescent="0.3">
      <c r="B2804"/>
      <c r="C2804"/>
      <c r="D2804"/>
      <c r="E2804"/>
      <c r="F2804"/>
      <c r="G2804"/>
      <c r="H2804"/>
      <c r="I2804"/>
      <c r="J2804"/>
      <c r="K2804" s="95"/>
      <c r="L2804"/>
      <c r="M2804"/>
      <c r="N2804"/>
      <c r="O2804"/>
      <c r="P2804"/>
      <c r="Q2804"/>
      <c r="R2804"/>
      <c r="S2804"/>
      <c r="T2804"/>
      <c r="U2804"/>
      <c r="V2804"/>
    </row>
    <row r="2805" spans="2:22" ht="12.75" customHeight="1" x14ac:dyDescent="0.3">
      <c r="B2805"/>
      <c r="C2805"/>
      <c r="D2805"/>
      <c r="E2805"/>
      <c r="F2805"/>
      <c r="G2805"/>
      <c r="H2805"/>
      <c r="I2805"/>
      <c r="J2805"/>
      <c r="K2805" s="95"/>
      <c r="L2805"/>
      <c r="M2805"/>
      <c r="N2805"/>
      <c r="O2805"/>
      <c r="P2805"/>
      <c r="Q2805"/>
      <c r="R2805"/>
      <c r="S2805"/>
      <c r="T2805"/>
      <c r="U2805"/>
      <c r="V2805"/>
    </row>
    <row r="2806" spans="2:22" ht="12.75" customHeight="1" x14ac:dyDescent="0.3">
      <c r="B2806"/>
      <c r="C2806"/>
      <c r="D2806"/>
      <c r="E2806"/>
      <c r="F2806"/>
      <c r="G2806"/>
      <c r="H2806"/>
      <c r="I2806"/>
      <c r="J2806"/>
      <c r="K2806" s="95"/>
      <c r="L2806"/>
      <c r="M2806"/>
      <c r="N2806"/>
      <c r="O2806"/>
      <c r="P2806"/>
      <c r="Q2806"/>
      <c r="R2806"/>
      <c r="S2806"/>
      <c r="T2806"/>
      <c r="U2806"/>
      <c r="V2806"/>
    </row>
    <row r="2807" spans="2:22" ht="12.75" customHeight="1" x14ac:dyDescent="0.3">
      <c r="B2807"/>
      <c r="C2807"/>
      <c r="D2807"/>
      <c r="E2807"/>
      <c r="F2807"/>
      <c r="G2807"/>
      <c r="H2807"/>
      <c r="I2807"/>
      <c r="J2807"/>
      <c r="K2807" s="95"/>
      <c r="L2807"/>
      <c r="M2807"/>
      <c r="N2807"/>
      <c r="O2807"/>
      <c r="P2807"/>
      <c r="Q2807"/>
      <c r="R2807"/>
      <c r="S2807"/>
      <c r="T2807"/>
      <c r="U2807"/>
      <c r="V2807"/>
    </row>
    <row r="2808" spans="2:22" ht="12.75" customHeight="1" x14ac:dyDescent="0.3">
      <c r="B2808"/>
      <c r="C2808"/>
      <c r="D2808"/>
      <c r="E2808"/>
      <c r="F2808"/>
      <c r="G2808"/>
      <c r="H2808"/>
      <c r="I2808"/>
      <c r="J2808"/>
      <c r="K2808" s="95"/>
      <c r="L2808"/>
      <c r="M2808"/>
      <c r="N2808"/>
      <c r="O2808"/>
      <c r="P2808"/>
      <c r="Q2808"/>
      <c r="R2808"/>
      <c r="S2808"/>
      <c r="T2808"/>
      <c r="U2808"/>
      <c r="V2808"/>
    </row>
    <row r="2809" spans="2:22" ht="12.75" customHeight="1" x14ac:dyDescent="0.3">
      <c r="B2809"/>
      <c r="C2809"/>
      <c r="D2809"/>
      <c r="E2809"/>
      <c r="F2809"/>
      <c r="G2809"/>
      <c r="H2809"/>
      <c r="I2809"/>
      <c r="J2809"/>
      <c r="K2809" s="95"/>
      <c r="L2809"/>
      <c r="M2809"/>
      <c r="N2809"/>
      <c r="O2809"/>
      <c r="P2809"/>
      <c r="Q2809"/>
      <c r="R2809"/>
      <c r="S2809"/>
      <c r="T2809"/>
      <c r="U2809"/>
      <c r="V2809"/>
    </row>
    <row r="2810" spans="2:22" ht="12.75" customHeight="1" x14ac:dyDescent="0.3">
      <c r="B2810"/>
      <c r="C2810"/>
      <c r="D2810"/>
      <c r="E2810"/>
      <c r="F2810"/>
      <c r="G2810"/>
      <c r="H2810"/>
      <c r="I2810"/>
      <c r="J2810"/>
      <c r="K2810" s="95"/>
      <c r="L2810"/>
      <c r="M2810"/>
      <c r="N2810"/>
      <c r="O2810"/>
      <c r="P2810"/>
      <c r="Q2810"/>
      <c r="R2810"/>
      <c r="S2810"/>
      <c r="T2810"/>
      <c r="U2810"/>
      <c r="V2810"/>
    </row>
    <row r="2811" spans="2:22" ht="12.75" customHeight="1" x14ac:dyDescent="0.3">
      <c r="B2811"/>
      <c r="C2811"/>
      <c r="D2811"/>
      <c r="E2811"/>
      <c r="F2811"/>
      <c r="G2811"/>
      <c r="H2811"/>
      <c r="I2811"/>
      <c r="J2811"/>
      <c r="K2811" s="95"/>
      <c r="L2811"/>
      <c r="M2811"/>
      <c r="N2811"/>
      <c r="O2811"/>
      <c r="P2811"/>
      <c r="Q2811"/>
      <c r="R2811"/>
      <c r="S2811"/>
      <c r="T2811"/>
      <c r="U2811"/>
      <c r="V2811"/>
    </row>
    <row r="2812" spans="2:22" ht="12.75" customHeight="1" x14ac:dyDescent="0.3">
      <c r="B2812"/>
      <c r="C2812"/>
      <c r="D2812"/>
      <c r="E2812"/>
      <c r="F2812"/>
      <c r="G2812"/>
      <c r="H2812"/>
      <c r="I2812"/>
      <c r="J2812"/>
      <c r="K2812" s="95"/>
      <c r="L2812"/>
      <c r="M2812"/>
      <c r="N2812"/>
      <c r="O2812"/>
      <c r="P2812"/>
      <c r="Q2812"/>
      <c r="R2812"/>
      <c r="S2812"/>
      <c r="T2812"/>
      <c r="U2812"/>
      <c r="V2812"/>
    </row>
    <row r="2813" spans="2:22" ht="12.75" customHeight="1" x14ac:dyDescent="0.3">
      <c r="B2813"/>
      <c r="C2813"/>
      <c r="D2813"/>
      <c r="E2813"/>
      <c r="F2813"/>
      <c r="G2813"/>
      <c r="H2813"/>
      <c r="I2813"/>
      <c r="J2813"/>
      <c r="K2813" s="95"/>
      <c r="L2813"/>
      <c r="M2813"/>
      <c r="N2813"/>
      <c r="O2813"/>
      <c r="P2813"/>
      <c r="Q2813"/>
      <c r="R2813"/>
      <c r="S2813"/>
      <c r="T2813"/>
      <c r="U2813"/>
      <c r="V2813"/>
    </row>
    <row r="2814" spans="2:22" ht="12.75" customHeight="1" x14ac:dyDescent="0.3">
      <c r="B2814"/>
      <c r="C2814"/>
      <c r="D2814"/>
      <c r="E2814"/>
      <c r="F2814"/>
      <c r="G2814"/>
      <c r="H2814"/>
      <c r="I2814"/>
      <c r="J2814"/>
      <c r="K2814" s="95"/>
      <c r="L2814"/>
      <c r="M2814"/>
      <c r="N2814"/>
      <c r="O2814"/>
      <c r="P2814"/>
      <c r="Q2814"/>
      <c r="R2814"/>
      <c r="S2814"/>
      <c r="T2814"/>
      <c r="U2814"/>
      <c r="V2814"/>
    </row>
    <row r="2815" spans="2:22" ht="12.75" customHeight="1" x14ac:dyDescent="0.3">
      <c r="B2815"/>
      <c r="C2815"/>
      <c r="D2815"/>
      <c r="E2815"/>
      <c r="F2815"/>
      <c r="G2815"/>
      <c r="H2815"/>
      <c r="I2815"/>
      <c r="J2815"/>
      <c r="K2815" s="95"/>
      <c r="L2815"/>
      <c r="M2815"/>
      <c r="N2815"/>
      <c r="O2815"/>
      <c r="P2815"/>
      <c r="Q2815"/>
      <c r="R2815"/>
      <c r="S2815"/>
      <c r="T2815"/>
      <c r="U2815"/>
      <c r="V2815"/>
    </row>
    <row r="2816" spans="2:22" ht="12.75" customHeight="1" x14ac:dyDescent="0.3">
      <c r="B2816"/>
      <c r="C2816"/>
      <c r="D2816"/>
      <c r="E2816"/>
      <c r="F2816"/>
      <c r="G2816"/>
      <c r="H2816"/>
      <c r="I2816"/>
      <c r="J2816"/>
      <c r="K2816" s="95"/>
      <c r="L2816"/>
      <c r="M2816"/>
      <c r="N2816"/>
      <c r="O2816"/>
      <c r="P2816"/>
      <c r="Q2816"/>
      <c r="R2816"/>
      <c r="S2816"/>
      <c r="T2816"/>
      <c r="U2816"/>
      <c r="V2816"/>
    </row>
    <row r="2817" spans="2:22" ht="12.75" customHeight="1" x14ac:dyDescent="0.3">
      <c r="B2817"/>
      <c r="C2817"/>
      <c r="D2817"/>
      <c r="E2817"/>
      <c r="F2817"/>
      <c r="G2817"/>
      <c r="H2817"/>
      <c r="I2817"/>
      <c r="J2817"/>
      <c r="K2817" s="95"/>
      <c r="L2817"/>
      <c r="M2817"/>
      <c r="N2817"/>
      <c r="O2817"/>
      <c r="P2817"/>
      <c r="Q2817"/>
      <c r="R2817"/>
      <c r="S2817"/>
      <c r="T2817"/>
      <c r="U2817"/>
      <c r="V2817"/>
    </row>
    <row r="2818" spans="2:22" ht="12.75" customHeight="1" x14ac:dyDescent="0.3">
      <c r="B2818"/>
      <c r="C2818"/>
      <c r="D2818"/>
      <c r="E2818"/>
      <c r="F2818"/>
      <c r="G2818"/>
      <c r="H2818"/>
      <c r="I2818"/>
      <c r="J2818"/>
      <c r="K2818" s="95"/>
      <c r="L2818"/>
      <c r="M2818"/>
      <c r="N2818"/>
      <c r="O2818"/>
      <c r="P2818"/>
      <c r="Q2818"/>
      <c r="R2818"/>
      <c r="S2818"/>
      <c r="T2818"/>
      <c r="U2818"/>
      <c r="V2818"/>
    </row>
    <row r="2819" spans="2:22" ht="12.75" customHeight="1" x14ac:dyDescent="0.3">
      <c r="B2819"/>
      <c r="C2819"/>
      <c r="D2819"/>
      <c r="E2819"/>
      <c r="F2819"/>
      <c r="G2819"/>
      <c r="H2819"/>
      <c r="I2819"/>
      <c r="J2819"/>
      <c r="K2819" s="95"/>
      <c r="L2819"/>
      <c r="M2819"/>
      <c r="N2819"/>
      <c r="O2819"/>
      <c r="P2819"/>
      <c r="Q2819"/>
      <c r="R2819"/>
      <c r="S2819"/>
      <c r="T2819"/>
      <c r="U2819"/>
      <c r="V2819"/>
    </row>
    <row r="2820" spans="2:22" ht="12.75" customHeight="1" x14ac:dyDescent="0.3">
      <c r="B2820"/>
      <c r="C2820"/>
      <c r="D2820"/>
      <c r="E2820"/>
      <c r="F2820"/>
      <c r="G2820"/>
      <c r="H2820"/>
      <c r="I2820"/>
      <c r="J2820"/>
      <c r="K2820" s="95"/>
      <c r="L2820"/>
      <c r="M2820"/>
      <c r="N2820"/>
      <c r="O2820"/>
      <c r="P2820"/>
      <c r="Q2820"/>
      <c r="R2820"/>
      <c r="S2820"/>
      <c r="T2820"/>
      <c r="U2820"/>
      <c r="V2820"/>
    </row>
    <row r="2821" spans="2:22" ht="12.75" customHeight="1" x14ac:dyDescent="0.3">
      <c r="B2821"/>
      <c r="C2821"/>
      <c r="D2821"/>
      <c r="E2821"/>
      <c r="F2821"/>
      <c r="G2821"/>
      <c r="H2821"/>
      <c r="I2821"/>
      <c r="J2821"/>
      <c r="K2821" s="95"/>
      <c r="L2821"/>
      <c r="M2821"/>
      <c r="N2821"/>
      <c r="O2821"/>
      <c r="P2821"/>
      <c r="Q2821"/>
      <c r="R2821"/>
      <c r="S2821"/>
      <c r="T2821"/>
      <c r="U2821"/>
      <c r="V2821"/>
    </row>
    <row r="2822" spans="2:22" ht="12.75" customHeight="1" x14ac:dyDescent="0.3">
      <c r="B2822"/>
      <c r="C2822"/>
      <c r="D2822"/>
      <c r="E2822"/>
      <c r="F2822"/>
      <c r="G2822"/>
      <c r="H2822"/>
      <c r="I2822"/>
      <c r="J2822"/>
      <c r="K2822" s="95"/>
      <c r="L2822"/>
      <c r="M2822"/>
      <c r="N2822"/>
      <c r="O2822"/>
      <c r="P2822"/>
      <c r="Q2822"/>
      <c r="R2822"/>
      <c r="S2822"/>
      <c r="T2822"/>
      <c r="U2822"/>
      <c r="V2822"/>
    </row>
    <row r="2823" spans="2:22" ht="12.75" customHeight="1" x14ac:dyDescent="0.3">
      <c r="B2823"/>
      <c r="C2823"/>
      <c r="D2823"/>
      <c r="E2823"/>
      <c r="F2823"/>
      <c r="G2823"/>
      <c r="H2823"/>
      <c r="I2823"/>
      <c r="J2823"/>
      <c r="K2823" s="95"/>
      <c r="L2823"/>
      <c r="M2823"/>
      <c r="N2823"/>
      <c r="O2823"/>
      <c r="P2823"/>
      <c r="Q2823"/>
      <c r="R2823"/>
      <c r="S2823"/>
      <c r="T2823"/>
      <c r="U2823"/>
      <c r="V2823"/>
    </row>
    <row r="2824" spans="2:22" ht="12.75" customHeight="1" x14ac:dyDescent="0.3">
      <c r="B2824"/>
      <c r="C2824"/>
      <c r="D2824"/>
      <c r="E2824"/>
      <c r="F2824"/>
      <c r="G2824"/>
      <c r="H2824"/>
      <c r="I2824"/>
      <c r="J2824"/>
      <c r="K2824" s="95"/>
      <c r="L2824"/>
      <c r="M2824"/>
      <c r="N2824"/>
      <c r="O2824"/>
      <c r="P2824"/>
      <c r="Q2824"/>
      <c r="R2824"/>
      <c r="S2824"/>
      <c r="T2824"/>
      <c r="U2824"/>
      <c r="V2824"/>
    </row>
    <row r="2825" spans="2:22" ht="12.75" customHeight="1" x14ac:dyDescent="0.3">
      <c r="B2825"/>
      <c r="C2825"/>
      <c r="D2825"/>
      <c r="E2825"/>
      <c r="F2825"/>
      <c r="G2825"/>
      <c r="H2825"/>
      <c r="I2825"/>
      <c r="J2825"/>
      <c r="K2825" s="95"/>
      <c r="L2825"/>
      <c r="M2825"/>
      <c r="N2825"/>
      <c r="O2825"/>
      <c r="P2825"/>
      <c r="Q2825"/>
      <c r="R2825"/>
      <c r="S2825"/>
      <c r="T2825"/>
      <c r="U2825"/>
      <c r="V2825"/>
    </row>
    <row r="2826" spans="2:22" ht="12.75" customHeight="1" x14ac:dyDescent="0.3">
      <c r="B2826"/>
      <c r="C2826"/>
      <c r="D2826"/>
      <c r="E2826"/>
      <c r="F2826"/>
      <c r="G2826"/>
      <c r="H2826"/>
      <c r="I2826"/>
      <c r="J2826"/>
      <c r="K2826" s="95"/>
      <c r="L2826"/>
      <c r="M2826"/>
      <c r="N2826"/>
      <c r="O2826"/>
      <c r="P2826"/>
      <c r="Q2826"/>
      <c r="R2826"/>
      <c r="S2826"/>
      <c r="T2826"/>
      <c r="U2826"/>
      <c r="V2826"/>
    </row>
    <row r="2827" spans="2:22" ht="12.75" customHeight="1" x14ac:dyDescent="0.3">
      <c r="B2827"/>
      <c r="C2827"/>
      <c r="D2827"/>
      <c r="E2827"/>
      <c r="F2827"/>
      <c r="G2827"/>
      <c r="H2827"/>
      <c r="I2827"/>
      <c r="J2827"/>
      <c r="K2827" s="95"/>
      <c r="L2827"/>
      <c r="M2827"/>
      <c r="N2827"/>
      <c r="O2827"/>
      <c r="P2827"/>
      <c r="Q2827"/>
      <c r="R2827"/>
      <c r="S2827"/>
      <c r="T2827"/>
      <c r="U2827"/>
      <c r="V2827"/>
    </row>
    <row r="2828" spans="2:22" ht="12.75" customHeight="1" x14ac:dyDescent="0.3">
      <c r="B2828"/>
      <c r="C2828"/>
      <c r="D2828"/>
      <c r="E2828"/>
      <c r="F2828"/>
      <c r="G2828"/>
      <c r="H2828"/>
      <c r="I2828"/>
      <c r="J2828"/>
      <c r="K2828" s="95"/>
      <c r="L2828"/>
      <c r="M2828"/>
      <c r="N2828"/>
      <c r="O2828"/>
      <c r="P2828"/>
      <c r="Q2828"/>
      <c r="R2828"/>
      <c r="S2828"/>
      <c r="T2828"/>
      <c r="U2828"/>
      <c r="V2828"/>
    </row>
    <row r="2829" spans="2:22" ht="12.75" customHeight="1" x14ac:dyDescent="0.3">
      <c r="B2829"/>
      <c r="C2829"/>
      <c r="D2829"/>
      <c r="E2829"/>
      <c r="F2829"/>
      <c r="G2829"/>
      <c r="H2829"/>
      <c r="I2829"/>
      <c r="J2829"/>
      <c r="K2829" s="95"/>
      <c r="L2829"/>
      <c r="M2829"/>
      <c r="N2829"/>
      <c r="O2829"/>
      <c r="P2829"/>
      <c r="Q2829"/>
      <c r="R2829"/>
      <c r="S2829"/>
      <c r="T2829"/>
      <c r="U2829"/>
      <c r="V2829"/>
    </row>
    <row r="2830" spans="2:22" ht="12.75" customHeight="1" x14ac:dyDescent="0.3">
      <c r="B2830"/>
      <c r="C2830"/>
      <c r="D2830"/>
      <c r="E2830"/>
      <c r="F2830"/>
      <c r="G2830"/>
      <c r="H2830"/>
      <c r="I2830"/>
      <c r="J2830"/>
      <c r="K2830" s="95"/>
      <c r="L2830"/>
      <c r="M2830"/>
      <c r="N2830"/>
      <c r="O2830"/>
      <c r="P2830"/>
      <c r="Q2830"/>
      <c r="R2830"/>
      <c r="S2830"/>
      <c r="T2830"/>
      <c r="U2830"/>
      <c r="V2830"/>
    </row>
    <row r="2831" spans="2:22" ht="12.75" customHeight="1" x14ac:dyDescent="0.3">
      <c r="B2831"/>
      <c r="C2831"/>
      <c r="D2831"/>
      <c r="E2831"/>
      <c r="F2831"/>
      <c r="G2831"/>
      <c r="H2831"/>
      <c r="I2831"/>
      <c r="J2831"/>
      <c r="K2831" s="95"/>
      <c r="L2831"/>
      <c r="M2831"/>
      <c r="N2831"/>
      <c r="O2831"/>
      <c r="P2831"/>
      <c r="Q2831"/>
      <c r="R2831"/>
      <c r="S2831"/>
      <c r="T2831"/>
      <c r="U2831"/>
      <c r="V2831"/>
    </row>
    <row r="2832" spans="2:22" ht="12.75" customHeight="1" x14ac:dyDescent="0.3">
      <c r="B2832"/>
      <c r="C2832"/>
      <c r="D2832"/>
      <c r="E2832"/>
      <c r="F2832"/>
      <c r="G2832"/>
      <c r="H2832"/>
      <c r="I2832"/>
      <c r="J2832"/>
      <c r="K2832" s="95"/>
      <c r="L2832"/>
      <c r="M2832"/>
      <c r="N2832"/>
      <c r="O2832"/>
      <c r="P2832"/>
      <c r="Q2832"/>
      <c r="R2832"/>
      <c r="S2832"/>
      <c r="T2832"/>
      <c r="U2832"/>
      <c r="V2832"/>
    </row>
    <row r="2833" spans="2:22" ht="12.75" customHeight="1" x14ac:dyDescent="0.3">
      <c r="B2833"/>
      <c r="C2833"/>
      <c r="D2833"/>
      <c r="E2833"/>
      <c r="F2833"/>
      <c r="G2833"/>
      <c r="H2833"/>
      <c r="I2833"/>
      <c r="J2833"/>
      <c r="K2833" s="95"/>
      <c r="L2833"/>
      <c r="M2833"/>
      <c r="N2833"/>
      <c r="O2833"/>
      <c r="P2833"/>
      <c r="Q2833"/>
      <c r="R2833"/>
      <c r="S2833"/>
      <c r="T2833"/>
      <c r="U2833"/>
      <c r="V2833"/>
    </row>
    <row r="2834" spans="2:22" ht="12.75" customHeight="1" x14ac:dyDescent="0.3">
      <c r="B2834"/>
      <c r="C2834"/>
      <c r="D2834"/>
      <c r="E2834"/>
      <c r="F2834"/>
      <c r="G2834"/>
      <c r="H2834"/>
      <c r="I2834"/>
      <c r="J2834"/>
      <c r="K2834" s="95"/>
      <c r="L2834"/>
      <c r="M2834"/>
      <c r="N2834"/>
      <c r="O2834"/>
      <c r="P2834"/>
      <c r="Q2834"/>
      <c r="R2834"/>
      <c r="S2834"/>
      <c r="T2834"/>
      <c r="U2834"/>
      <c r="V2834"/>
    </row>
    <row r="2835" spans="2:22" ht="12.75" customHeight="1" x14ac:dyDescent="0.3">
      <c r="B2835"/>
      <c r="C2835"/>
      <c r="D2835"/>
      <c r="E2835"/>
      <c r="F2835"/>
      <c r="G2835"/>
      <c r="H2835"/>
      <c r="I2835"/>
      <c r="J2835"/>
      <c r="K2835" s="95"/>
      <c r="L2835"/>
      <c r="M2835"/>
      <c r="N2835"/>
      <c r="O2835"/>
      <c r="P2835"/>
      <c r="Q2835"/>
      <c r="R2835"/>
      <c r="S2835"/>
      <c r="T2835"/>
      <c r="U2835"/>
      <c r="V2835"/>
    </row>
    <row r="2836" spans="2:22" ht="12.75" customHeight="1" x14ac:dyDescent="0.3">
      <c r="B2836"/>
      <c r="C2836"/>
      <c r="D2836"/>
      <c r="E2836"/>
      <c r="F2836"/>
      <c r="G2836"/>
      <c r="H2836"/>
      <c r="I2836"/>
      <c r="J2836"/>
      <c r="K2836" s="95"/>
      <c r="L2836"/>
      <c r="M2836"/>
      <c r="N2836"/>
      <c r="O2836"/>
      <c r="P2836"/>
      <c r="Q2836"/>
      <c r="R2836"/>
      <c r="S2836"/>
      <c r="T2836"/>
      <c r="U2836"/>
      <c r="V2836"/>
    </row>
    <row r="2837" spans="2:22" ht="12.75" customHeight="1" x14ac:dyDescent="0.3">
      <c r="B2837"/>
      <c r="C2837"/>
      <c r="D2837"/>
      <c r="E2837"/>
      <c r="F2837"/>
      <c r="G2837"/>
      <c r="H2837"/>
      <c r="I2837"/>
      <c r="J2837"/>
      <c r="K2837" s="95"/>
      <c r="L2837"/>
      <c r="M2837"/>
      <c r="N2837"/>
      <c r="O2837"/>
      <c r="P2837"/>
      <c r="Q2837"/>
      <c r="R2837"/>
      <c r="S2837"/>
      <c r="T2837"/>
      <c r="U2837"/>
      <c r="V2837"/>
    </row>
    <row r="2838" spans="2:22" ht="12.75" customHeight="1" x14ac:dyDescent="0.3">
      <c r="B2838"/>
      <c r="C2838"/>
      <c r="D2838"/>
      <c r="E2838"/>
      <c r="F2838"/>
      <c r="G2838"/>
      <c r="H2838"/>
      <c r="I2838"/>
      <c r="J2838"/>
      <c r="K2838" s="95"/>
      <c r="L2838"/>
      <c r="M2838"/>
      <c r="N2838"/>
      <c r="O2838"/>
      <c r="P2838"/>
      <c r="Q2838"/>
      <c r="R2838"/>
      <c r="S2838"/>
      <c r="T2838"/>
      <c r="U2838"/>
      <c r="V2838"/>
    </row>
    <row r="2839" spans="2:22" ht="12.75" customHeight="1" x14ac:dyDescent="0.3">
      <c r="B2839"/>
      <c r="C2839"/>
      <c r="D2839"/>
      <c r="E2839"/>
      <c r="F2839"/>
      <c r="G2839"/>
      <c r="H2839"/>
      <c r="I2839"/>
      <c r="J2839"/>
      <c r="K2839" s="95"/>
      <c r="L2839"/>
      <c r="M2839"/>
      <c r="N2839"/>
      <c r="O2839"/>
      <c r="P2839"/>
      <c r="Q2839"/>
      <c r="R2839"/>
      <c r="S2839"/>
      <c r="T2839"/>
      <c r="U2839"/>
      <c r="V2839"/>
    </row>
    <row r="2840" spans="2:22" ht="12.75" customHeight="1" x14ac:dyDescent="0.3">
      <c r="B2840"/>
      <c r="C2840"/>
      <c r="D2840"/>
      <c r="E2840"/>
      <c r="F2840"/>
      <c r="G2840"/>
      <c r="H2840"/>
      <c r="I2840"/>
      <c r="J2840"/>
      <c r="K2840" s="95"/>
      <c r="L2840"/>
      <c r="M2840"/>
      <c r="N2840"/>
      <c r="O2840"/>
      <c r="P2840"/>
      <c r="Q2840"/>
      <c r="R2840"/>
      <c r="S2840"/>
      <c r="T2840"/>
      <c r="U2840"/>
      <c r="V2840"/>
    </row>
    <row r="2841" spans="2:22" ht="12.75" customHeight="1" x14ac:dyDescent="0.3">
      <c r="B2841"/>
      <c r="C2841"/>
      <c r="D2841"/>
      <c r="E2841"/>
      <c r="F2841"/>
      <c r="G2841"/>
      <c r="H2841"/>
      <c r="I2841"/>
      <c r="J2841"/>
      <c r="K2841" s="95"/>
      <c r="L2841"/>
      <c r="M2841"/>
      <c r="N2841"/>
      <c r="O2841"/>
      <c r="P2841"/>
      <c r="Q2841"/>
      <c r="R2841"/>
      <c r="S2841"/>
      <c r="T2841"/>
      <c r="U2841"/>
      <c r="V2841"/>
    </row>
    <row r="2842" spans="2:22" ht="12.75" customHeight="1" x14ac:dyDescent="0.3">
      <c r="B2842"/>
      <c r="C2842"/>
      <c r="D2842"/>
      <c r="E2842"/>
      <c r="F2842"/>
      <c r="G2842"/>
      <c r="H2842"/>
      <c r="I2842"/>
      <c r="J2842"/>
      <c r="K2842" s="95"/>
      <c r="L2842"/>
      <c r="M2842"/>
      <c r="N2842"/>
      <c r="O2842"/>
      <c r="P2842"/>
      <c r="Q2842"/>
      <c r="R2842"/>
      <c r="S2842"/>
      <c r="T2842"/>
      <c r="U2842"/>
      <c r="V2842"/>
    </row>
    <row r="2843" spans="2:22" ht="12.75" customHeight="1" x14ac:dyDescent="0.3">
      <c r="B2843"/>
      <c r="C2843"/>
      <c r="D2843"/>
      <c r="E2843"/>
      <c r="F2843"/>
      <c r="G2843"/>
      <c r="H2843"/>
      <c r="I2843"/>
      <c r="J2843"/>
      <c r="K2843" s="95"/>
      <c r="L2843"/>
      <c r="M2843"/>
      <c r="N2843"/>
      <c r="O2843"/>
      <c r="P2843"/>
      <c r="Q2843"/>
      <c r="R2843"/>
      <c r="S2843"/>
      <c r="T2843"/>
      <c r="U2843"/>
      <c r="V2843"/>
    </row>
    <row r="2844" spans="2:22" ht="12.75" customHeight="1" x14ac:dyDescent="0.3">
      <c r="B2844"/>
      <c r="C2844"/>
      <c r="D2844"/>
      <c r="E2844"/>
      <c r="F2844"/>
      <c r="G2844"/>
      <c r="H2844"/>
      <c r="I2844"/>
      <c r="J2844"/>
      <c r="K2844" s="95"/>
      <c r="L2844"/>
      <c r="M2844"/>
      <c r="N2844"/>
      <c r="O2844"/>
      <c r="P2844"/>
      <c r="Q2844"/>
      <c r="R2844"/>
      <c r="S2844"/>
      <c r="T2844"/>
      <c r="U2844"/>
      <c r="V2844"/>
    </row>
    <row r="2845" spans="2:22" ht="12.75" customHeight="1" x14ac:dyDescent="0.3">
      <c r="B2845"/>
      <c r="C2845"/>
      <c r="D2845"/>
      <c r="E2845"/>
      <c r="F2845"/>
      <c r="G2845"/>
      <c r="H2845"/>
      <c r="I2845"/>
      <c r="J2845"/>
      <c r="K2845" s="95"/>
      <c r="L2845"/>
      <c r="M2845"/>
      <c r="N2845"/>
      <c r="O2845"/>
      <c r="P2845"/>
      <c r="Q2845"/>
      <c r="R2845"/>
      <c r="S2845"/>
      <c r="T2845"/>
      <c r="U2845"/>
      <c r="V2845"/>
    </row>
    <row r="2846" spans="2:22" ht="12.75" customHeight="1" x14ac:dyDescent="0.3">
      <c r="B2846"/>
      <c r="C2846"/>
      <c r="D2846"/>
      <c r="E2846"/>
      <c r="F2846"/>
      <c r="G2846"/>
      <c r="H2846"/>
      <c r="I2846"/>
      <c r="J2846"/>
      <c r="K2846" s="95"/>
      <c r="L2846"/>
      <c r="M2846"/>
      <c r="N2846"/>
      <c r="O2846"/>
      <c r="P2846"/>
      <c r="Q2846"/>
      <c r="R2846"/>
      <c r="S2846"/>
      <c r="T2846"/>
      <c r="U2846"/>
      <c r="V2846"/>
    </row>
    <row r="2847" spans="2:22" ht="12.75" customHeight="1" x14ac:dyDescent="0.3">
      <c r="B2847"/>
      <c r="C2847"/>
      <c r="D2847"/>
      <c r="E2847"/>
      <c r="F2847"/>
      <c r="G2847"/>
      <c r="H2847"/>
      <c r="I2847"/>
      <c r="J2847"/>
      <c r="K2847" s="95"/>
      <c r="L2847"/>
      <c r="M2847"/>
      <c r="N2847"/>
      <c r="O2847"/>
      <c r="P2847"/>
      <c r="Q2847"/>
      <c r="R2847"/>
      <c r="S2847"/>
      <c r="T2847"/>
      <c r="U2847"/>
      <c r="V2847"/>
    </row>
    <row r="2848" spans="2:22" ht="12.75" customHeight="1" x14ac:dyDescent="0.3">
      <c r="B2848"/>
      <c r="C2848"/>
      <c r="D2848"/>
      <c r="E2848"/>
      <c r="F2848"/>
      <c r="G2848"/>
      <c r="H2848"/>
      <c r="I2848"/>
      <c r="J2848"/>
      <c r="K2848" s="95"/>
      <c r="L2848"/>
      <c r="M2848"/>
      <c r="N2848"/>
      <c r="O2848"/>
      <c r="P2848"/>
      <c r="Q2848"/>
      <c r="R2848"/>
      <c r="S2848"/>
      <c r="T2848"/>
      <c r="U2848"/>
      <c r="V2848"/>
    </row>
    <row r="2849" spans="2:22" ht="12.75" customHeight="1" x14ac:dyDescent="0.3">
      <c r="B2849"/>
      <c r="C2849"/>
      <c r="D2849"/>
      <c r="E2849"/>
      <c r="F2849"/>
      <c r="G2849"/>
      <c r="H2849"/>
      <c r="I2849"/>
      <c r="J2849"/>
      <c r="K2849" s="95"/>
      <c r="L2849"/>
      <c r="M2849"/>
      <c r="N2849"/>
      <c r="O2849"/>
      <c r="P2849"/>
      <c r="Q2849"/>
      <c r="R2849"/>
      <c r="S2849"/>
      <c r="T2849"/>
      <c r="U2849"/>
      <c r="V2849"/>
    </row>
    <row r="2850" spans="2:22" ht="12.75" customHeight="1" x14ac:dyDescent="0.3">
      <c r="B2850"/>
      <c r="C2850"/>
      <c r="D2850"/>
      <c r="E2850"/>
      <c r="F2850"/>
      <c r="G2850"/>
      <c r="H2850"/>
      <c r="I2850"/>
      <c r="J2850"/>
      <c r="K2850" s="95"/>
      <c r="L2850"/>
      <c r="M2850"/>
      <c r="N2850"/>
      <c r="O2850"/>
      <c r="P2850"/>
      <c r="Q2850"/>
      <c r="R2850"/>
      <c r="S2850"/>
      <c r="T2850"/>
      <c r="U2850"/>
      <c r="V2850"/>
    </row>
    <row r="2851" spans="2:22" ht="12.75" customHeight="1" x14ac:dyDescent="0.3">
      <c r="B2851"/>
      <c r="C2851"/>
      <c r="D2851"/>
      <c r="E2851"/>
      <c r="F2851"/>
      <c r="G2851"/>
      <c r="H2851"/>
      <c r="I2851"/>
      <c r="J2851"/>
      <c r="K2851" s="95"/>
      <c r="L2851"/>
      <c r="M2851"/>
      <c r="N2851"/>
      <c r="O2851"/>
      <c r="P2851"/>
      <c r="Q2851"/>
      <c r="R2851"/>
      <c r="S2851"/>
      <c r="T2851"/>
      <c r="U2851"/>
      <c r="V2851"/>
    </row>
    <row r="2852" spans="2:22" ht="12.75" customHeight="1" x14ac:dyDescent="0.3">
      <c r="B2852"/>
      <c r="C2852"/>
      <c r="D2852"/>
      <c r="E2852"/>
      <c r="F2852"/>
      <c r="G2852"/>
      <c r="H2852"/>
      <c r="I2852"/>
      <c r="J2852"/>
      <c r="K2852" s="95"/>
      <c r="L2852"/>
      <c r="M2852"/>
      <c r="N2852"/>
      <c r="O2852"/>
      <c r="P2852"/>
      <c r="Q2852"/>
      <c r="R2852"/>
      <c r="S2852"/>
      <c r="T2852"/>
      <c r="U2852"/>
      <c r="V2852"/>
    </row>
    <row r="2853" spans="2:22" ht="12.75" customHeight="1" x14ac:dyDescent="0.3">
      <c r="B2853"/>
      <c r="C2853"/>
      <c r="D2853"/>
      <c r="E2853"/>
      <c r="F2853"/>
      <c r="G2853"/>
      <c r="H2853"/>
      <c r="I2853"/>
      <c r="J2853"/>
      <c r="K2853" s="95"/>
      <c r="L2853"/>
      <c r="M2853"/>
      <c r="N2853"/>
      <c r="O2853"/>
      <c r="P2853"/>
      <c r="Q2853"/>
      <c r="R2853"/>
      <c r="S2853"/>
      <c r="T2853"/>
      <c r="U2853"/>
      <c r="V2853"/>
    </row>
    <row r="2854" spans="2:22" ht="12.75" customHeight="1" x14ac:dyDescent="0.3">
      <c r="B2854"/>
      <c r="C2854"/>
      <c r="D2854"/>
      <c r="E2854"/>
      <c r="F2854"/>
      <c r="G2854"/>
      <c r="H2854"/>
      <c r="I2854"/>
      <c r="J2854"/>
      <c r="K2854" s="95"/>
      <c r="L2854"/>
      <c r="M2854"/>
      <c r="N2854"/>
      <c r="O2854"/>
      <c r="P2854"/>
      <c r="Q2854"/>
      <c r="R2854"/>
      <c r="S2854"/>
      <c r="T2854"/>
      <c r="U2854"/>
      <c r="V2854"/>
    </row>
    <row r="2855" spans="2:22" ht="12.75" customHeight="1" x14ac:dyDescent="0.3">
      <c r="B2855"/>
      <c r="C2855"/>
      <c r="D2855"/>
      <c r="E2855"/>
      <c r="F2855"/>
      <c r="G2855"/>
      <c r="H2855"/>
      <c r="I2855"/>
      <c r="J2855"/>
      <c r="K2855" s="95"/>
      <c r="L2855"/>
      <c r="M2855"/>
      <c r="N2855"/>
      <c r="O2855"/>
      <c r="P2855"/>
      <c r="Q2855"/>
      <c r="R2855"/>
      <c r="S2855"/>
      <c r="T2855"/>
      <c r="U2855"/>
      <c r="V2855"/>
    </row>
    <row r="2856" spans="2:22" ht="12.75" customHeight="1" x14ac:dyDescent="0.3">
      <c r="B2856"/>
      <c r="C2856"/>
      <c r="D2856"/>
      <c r="E2856"/>
      <c r="F2856"/>
      <c r="G2856"/>
      <c r="H2856"/>
      <c r="I2856"/>
      <c r="J2856"/>
      <c r="K2856" s="95"/>
      <c r="L2856"/>
      <c r="M2856"/>
      <c r="N2856"/>
      <c r="O2856"/>
      <c r="P2856"/>
      <c r="Q2856"/>
      <c r="R2856"/>
      <c r="S2856"/>
      <c r="T2856"/>
      <c r="U2856"/>
      <c r="V2856"/>
    </row>
    <row r="2857" spans="2:22" ht="12.75" customHeight="1" x14ac:dyDescent="0.3">
      <c r="B2857"/>
      <c r="C2857"/>
      <c r="D2857"/>
      <c r="E2857"/>
      <c r="F2857"/>
      <c r="G2857"/>
      <c r="H2857"/>
      <c r="I2857"/>
      <c r="J2857"/>
      <c r="K2857" s="95"/>
      <c r="L2857"/>
      <c r="M2857"/>
      <c r="N2857"/>
      <c r="O2857"/>
      <c r="P2857"/>
      <c r="Q2857"/>
      <c r="R2857"/>
      <c r="S2857"/>
      <c r="T2857"/>
      <c r="U2857"/>
      <c r="V2857"/>
    </row>
    <row r="2858" spans="2:22" ht="12.75" customHeight="1" x14ac:dyDescent="0.3">
      <c r="B2858"/>
      <c r="C2858"/>
      <c r="D2858"/>
      <c r="E2858"/>
      <c r="F2858"/>
      <c r="G2858"/>
      <c r="H2858"/>
      <c r="I2858"/>
      <c r="J2858"/>
      <c r="K2858" s="95"/>
      <c r="L2858"/>
      <c r="M2858"/>
      <c r="N2858"/>
      <c r="O2858"/>
      <c r="P2858"/>
      <c r="Q2858"/>
      <c r="R2858"/>
      <c r="S2858"/>
      <c r="T2858"/>
      <c r="U2858"/>
      <c r="V2858"/>
    </row>
    <row r="2859" spans="2:22" ht="12.75" customHeight="1" x14ac:dyDescent="0.3">
      <c r="B2859"/>
      <c r="C2859"/>
      <c r="D2859"/>
      <c r="E2859"/>
      <c r="F2859"/>
      <c r="G2859"/>
      <c r="H2859"/>
      <c r="I2859"/>
      <c r="J2859"/>
      <c r="K2859" s="95"/>
      <c r="L2859"/>
      <c r="M2859"/>
      <c r="N2859"/>
      <c r="O2859"/>
      <c r="P2859"/>
      <c r="Q2859"/>
      <c r="R2859"/>
      <c r="S2859"/>
      <c r="T2859"/>
      <c r="U2859"/>
      <c r="V2859"/>
    </row>
    <row r="2860" spans="2:22" ht="12.75" customHeight="1" x14ac:dyDescent="0.3">
      <c r="B2860"/>
      <c r="C2860"/>
      <c r="D2860"/>
      <c r="E2860"/>
      <c r="F2860"/>
      <c r="G2860"/>
      <c r="H2860"/>
      <c r="I2860"/>
      <c r="J2860"/>
      <c r="K2860" s="95"/>
      <c r="L2860"/>
      <c r="M2860"/>
      <c r="N2860"/>
      <c r="O2860"/>
      <c r="P2860"/>
      <c r="Q2860"/>
      <c r="R2860"/>
      <c r="S2860"/>
      <c r="T2860"/>
      <c r="U2860"/>
      <c r="V2860"/>
    </row>
    <row r="2861" spans="2:22" ht="12.75" customHeight="1" x14ac:dyDescent="0.3">
      <c r="B2861"/>
      <c r="C2861"/>
      <c r="D2861"/>
      <c r="E2861"/>
      <c r="F2861"/>
      <c r="G2861"/>
      <c r="H2861"/>
      <c r="I2861"/>
      <c r="J2861"/>
      <c r="K2861" s="95"/>
      <c r="L2861"/>
      <c r="M2861"/>
      <c r="N2861"/>
      <c r="O2861"/>
      <c r="P2861"/>
      <c r="Q2861"/>
      <c r="R2861"/>
      <c r="S2861"/>
      <c r="T2861"/>
      <c r="U2861"/>
      <c r="V2861"/>
    </row>
    <row r="2862" spans="2:22" ht="12.75" customHeight="1" x14ac:dyDescent="0.3">
      <c r="B2862"/>
      <c r="C2862"/>
      <c r="D2862"/>
      <c r="E2862"/>
      <c r="F2862"/>
      <c r="G2862"/>
      <c r="H2862"/>
      <c r="I2862"/>
      <c r="J2862"/>
      <c r="K2862" s="95"/>
      <c r="L2862"/>
      <c r="M2862"/>
      <c r="N2862"/>
      <c r="O2862"/>
      <c r="P2862"/>
      <c r="Q2862"/>
      <c r="R2862"/>
      <c r="S2862"/>
      <c r="T2862"/>
      <c r="U2862"/>
      <c r="V2862"/>
    </row>
    <row r="2863" spans="2:22" ht="12.75" customHeight="1" x14ac:dyDescent="0.3">
      <c r="B2863"/>
      <c r="C2863"/>
      <c r="D2863"/>
      <c r="E2863"/>
      <c r="F2863"/>
      <c r="G2863"/>
      <c r="H2863"/>
      <c r="I2863"/>
      <c r="J2863"/>
      <c r="K2863" s="95"/>
      <c r="L2863"/>
      <c r="M2863"/>
      <c r="N2863"/>
      <c r="O2863"/>
      <c r="P2863"/>
      <c r="Q2863"/>
      <c r="R2863"/>
      <c r="S2863"/>
      <c r="T2863"/>
      <c r="U2863"/>
      <c r="V2863"/>
    </row>
    <row r="2864" spans="2:22" ht="12.75" customHeight="1" x14ac:dyDescent="0.3">
      <c r="B2864"/>
      <c r="C2864"/>
      <c r="D2864"/>
      <c r="E2864"/>
      <c r="F2864"/>
      <c r="G2864"/>
      <c r="H2864"/>
      <c r="I2864"/>
      <c r="J2864"/>
      <c r="K2864" s="95"/>
      <c r="L2864"/>
      <c r="M2864"/>
      <c r="N2864"/>
      <c r="O2864"/>
      <c r="P2864"/>
      <c r="Q2864"/>
      <c r="R2864"/>
      <c r="S2864"/>
      <c r="T2864"/>
      <c r="U2864"/>
      <c r="V2864"/>
    </row>
    <row r="2865" spans="2:22" ht="12.75" customHeight="1" x14ac:dyDescent="0.3">
      <c r="B2865"/>
      <c r="C2865"/>
      <c r="D2865"/>
      <c r="E2865"/>
      <c r="F2865"/>
      <c r="G2865"/>
      <c r="H2865"/>
      <c r="I2865"/>
      <c r="J2865"/>
      <c r="K2865" s="95"/>
      <c r="L2865"/>
      <c r="M2865"/>
      <c r="N2865"/>
      <c r="O2865"/>
      <c r="P2865"/>
      <c r="Q2865"/>
      <c r="R2865"/>
      <c r="S2865"/>
      <c r="T2865"/>
      <c r="U2865"/>
      <c r="V2865"/>
    </row>
    <row r="2866" spans="2:22" ht="12.75" customHeight="1" x14ac:dyDescent="0.3">
      <c r="B2866"/>
      <c r="C2866"/>
      <c r="D2866"/>
      <c r="E2866"/>
      <c r="F2866"/>
      <c r="G2866"/>
      <c r="H2866"/>
      <c r="I2866"/>
      <c r="J2866"/>
      <c r="K2866" s="95"/>
      <c r="L2866"/>
      <c r="M2866"/>
      <c r="N2866"/>
      <c r="O2866"/>
      <c r="P2866"/>
      <c r="Q2866"/>
      <c r="R2866"/>
      <c r="S2866"/>
      <c r="T2866"/>
      <c r="U2866"/>
      <c r="V2866"/>
    </row>
    <row r="2867" spans="2:22" ht="12.75" customHeight="1" x14ac:dyDescent="0.3">
      <c r="B2867"/>
      <c r="C2867"/>
      <c r="D2867"/>
      <c r="E2867"/>
      <c r="F2867"/>
      <c r="G2867"/>
      <c r="H2867"/>
      <c r="I2867"/>
      <c r="J2867"/>
      <c r="K2867" s="95"/>
      <c r="L2867"/>
      <c r="M2867"/>
      <c r="N2867"/>
      <c r="O2867"/>
      <c r="P2867"/>
      <c r="Q2867"/>
      <c r="R2867"/>
      <c r="S2867"/>
      <c r="T2867"/>
      <c r="U2867"/>
      <c r="V2867"/>
    </row>
    <row r="2868" spans="2:22" ht="12.75" customHeight="1" x14ac:dyDescent="0.3">
      <c r="B2868"/>
      <c r="C2868"/>
      <c r="D2868"/>
      <c r="E2868"/>
      <c r="F2868"/>
      <c r="G2868"/>
      <c r="H2868"/>
      <c r="I2868"/>
      <c r="J2868"/>
      <c r="K2868" s="95"/>
      <c r="L2868"/>
      <c r="M2868"/>
      <c r="N2868"/>
      <c r="O2868"/>
      <c r="P2868"/>
      <c r="Q2868"/>
      <c r="R2868"/>
      <c r="S2868"/>
      <c r="T2868"/>
      <c r="U2868"/>
      <c r="V2868"/>
    </row>
    <row r="2869" spans="2:22" ht="12.75" customHeight="1" x14ac:dyDescent="0.3">
      <c r="B2869"/>
      <c r="C2869"/>
      <c r="D2869"/>
      <c r="E2869"/>
      <c r="F2869"/>
      <c r="G2869"/>
      <c r="H2869"/>
      <c r="I2869"/>
      <c r="J2869"/>
      <c r="K2869" s="95"/>
      <c r="L2869"/>
      <c r="M2869"/>
      <c r="N2869"/>
      <c r="O2869"/>
      <c r="P2869"/>
      <c r="Q2869"/>
      <c r="R2869"/>
      <c r="S2869"/>
      <c r="T2869"/>
      <c r="U2869"/>
      <c r="V2869"/>
    </row>
    <row r="2870" spans="2:22" ht="12.75" customHeight="1" x14ac:dyDescent="0.3">
      <c r="B2870"/>
      <c r="C2870"/>
      <c r="D2870"/>
      <c r="E2870"/>
      <c r="F2870"/>
      <c r="G2870"/>
      <c r="H2870"/>
      <c r="I2870"/>
      <c r="J2870"/>
      <c r="K2870" s="95"/>
      <c r="L2870"/>
      <c r="M2870"/>
      <c r="N2870"/>
      <c r="O2870"/>
      <c r="P2870"/>
      <c r="Q2870"/>
      <c r="R2870"/>
      <c r="S2870"/>
      <c r="T2870"/>
      <c r="U2870"/>
      <c r="V2870"/>
    </row>
    <row r="2871" spans="2:22" ht="12.75" customHeight="1" x14ac:dyDescent="0.3">
      <c r="B2871"/>
      <c r="C2871"/>
      <c r="D2871"/>
      <c r="E2871"/>
      <c r="F2871"/>
      <c r="G2871"/>
      <c r="H2871"/>
      <c r="I2871"/>
      <c r="J2871"/>
      <c r="K2871" s="95"/>
      <c r="L2871"/>
      <c r="M2871"/>
      <c r="N2871"/>
      <c r="O2871"/>
      <c r="P2871"/>
      <c r="Q2871"/>
      <c r="R2871"/>
      <c r="S2871"/>
      <c r="T2871"/>
      <c r="U2871"/>
      <c r="V2871"/>
    </row>
    <row r="2872" spans="2:22" ht="12.75" customHeight="1" x14ac:dyDescent="0.3">
      <c r="B2872"/>
      <c r="C2872"/>
      <c r="D2872"/>
      <c r="E2872"/>
      <c r="F2872"/>
      <c r="G2872"/>
      <c r="H2872"/>
      <c r="I2872"/>
      <c r="J2872"/>
      <c r="K2872" s="95"/>
      <c r="L2872"/>
      <c r="M2872"/>
      <c r="N2872"/>
      <c r="O2872"/>
      <c r="P2872"/>
      <c r="Q2872"/>
      <c r="R2872"/>
      <c r="S2872"/>
      <c r="T2872"/>
      <c r="U2872"/>
      <c r="V2872"/>
    </row>
    <row r="2873" spans="2:22" ht="12.75" customHeight="1" x14ac:dyDescent="0.3">
      <c r="B2873"/>
      <c r="C2873"/>
      <c r="D2873"/>
      <c r="E2873"/>
      <c r="F2873"/>
      <c r="G2873"/>
      <c r="H2873"/>
      <c r="I2873"/>
      <c r="J2873"/>
      <c r="K2873" s="95"/>
      <c r="L2873"/>
      <c r="M2873"/>
      <c r="N2873"/>
      <c r="O2873"/>
      <c r="P2873"/>
      <c r="Q2873"/>
      <c r="R2873"/>
      <c r="S2873"/>
      <c r="T2873"/>
      <c r="U2873"/>
      <c r="V2873"/>
    </row>
    <row r="2874" spans="2:22" ht="12.75" customHeight="1" x14ac:dyDescent="0.3">
      <c r="B2874"/>
      <c r="C2874"/>
      <c r="D2874"/>
      <c r="E2874"/>
      <c r="F2874"/>
      <c r="G2874"/>
      <c r="H2874"/>
      <c r="I2874"/>
      <c r="J2874"/>
      <c r="K2874" s="95"/>
      <c r="L2874"/>
      <c r="M2874"/>
      <c r="N2874"/>
      <c r="O2874"/>
      <c r="P2874"/>
      <c r="Q2874"/>
      <c r="R2874"/>
      <c r="S2874"/>
      <c r="T2874"/>
      <c r="U2874"/>
      <c r="V2874"/>
    </row>
    <row r="2875" spans="2:22" ht="12.75" customHeight="1" x14ac:dyDescent="0.3">
      <c r="B2875"/>
      <c r="C2875"/>
      <c r="D2875"/>
      <c r="E2875"/>
      <c r="F2875"/>
      <c r="G2875"/>
      <c r="H2875"/>
      <c r="I2875"/>
      <c r="J2875"/>
      <c r="K2875" s="95"/>
      <c r="L2875"/>
      <c r="M2875"/>
      <c r="N2875"/>
      <c r="O2875"/>
      <c r="P2875"/>
      <c r="Q2875"/>
      <c r="R2875"/>
      <c r="S2875"/>
      <c r="T2875"/>
      <c r="U2875"/>
      <c r="V2875"/>
    </row>
    <row r="2876" spans="2:22" ht="12.75" customHeight="1" x14ac:dyDescent="0.3">
      <c r="B2876"/>
      <c r="C2876"/>
      <c r="D2876"/>
      <c r="E2876"/>
      <c r="F2876"/>
      <c r="G2876"/>
      <c r="H2876"/>
      <c r="I2876"/>
      <c r="J2876"/>
      <c r="K2876" s="95"/>
      <c r="L2876"/>
      <c r="M2876"/>
      <c r="N2876"/>
      <c r="O2876"/>
      <c r="P2876"/>
      <c r="Q2876"/>
      <c r="R2876"/>
      <c r="S2876"/>
      <c r="T2876"/>
      <c r="U2876"/>
      <c r="V2876"/>
    </row>
    <row r="2877" spans="2:22" ht="12.75" customHeight="1" x14ac:dyDescent="0.3">
      <c r="B2877"/>
      <c r="C2877"/>
      <c r="D2877"/>
      <c r="E2877"/>
      <c r="F2877"/>
      <c r="G2877"/>
      <c r="H2877"/>
      <c r="I2877"/>
      <c r="J2877"/>
      <c r="K2877" s="95"/>
      <c r="L2877"/>
      <c r="M2877"/>
      <c r="N2877"/>
      <c r="O2877"/>
      <c r="P2877"/>
      <c r="Q2877"/>
      <c r="R2877"/>
      <c r="S2877"/>
      <c r="T2877"/>
      <c r="U2877"/>
      <c r="V2877"/>
    </row>
    <row r="2878" spans="2:22" ht="12.75" customHeight="1" x14ac:dyDescent="0.3">
      <c r="B2878"/>
      <c r="C2878"/>
      <c r="D2878"/>
      <c r="E2878"/>
      <c r="F2878"/>
      <c r="G2878"/>
      <c r="H2878"/>
      <c r="I2878"/>
      <c r="J2878"/>
      <c r="K2878" s="95"/>
      <c r="L2878"/>
      <c r="M2878"/>
      <c r="N2878"/>
      <c r="O2878"/>
      <c r="P2878"/>
      <c r="Q2878"/>
      <c r="R2878"/>
      <c r="S2878"/>
      <c r="T2878"/>
      <c r="U2878"/>
      <c r="V2878"/>
    </row>
    <row r="2879" spans="2:22" ht="12.75" customHeight="1" x14ac:dyDescent="0.3">
      <c r="B2879"/>
      <c r="C2879"/>
      <c r="D2879"/>
      <c r="E2879"/>
      <c r="F2879"/>
      <c r="G2879"/>
      <c r="H2879"/>
      <c r="I2879"/>
      <c r="J2879"/>
      <c r="K2879" s="95"/>
      <c r="L2879"/>
      <c r="M2879"/>
      <c r="N2879"/>
      <c r="O2879"/>
      <c r="P2879"/>
      <c r="Q2879"/>
      <c r="R2879"/>
      <c r="S2879"/>
      <c r="T2879"/>
      <c r="U2879"/>
      <c r="V2879"/>
    </row>
    <row r="2880" spans="2:22" ht="12.75" customHeight="1" x14ac:dyDescent="0.3">
      <c r="B2880"/>
      <c r="C2880"/>
      <c r="D2880"/>
      <c r="E2880"/>
      <c r="F2880"/>
      <c r="G2880"/>
      <c r="H2880"/>
      <c r="I2880"/>
      <c r="J2880"/>
      <c r="K2880" s="95"/>
      <c r="L2880"/>
      <c r="M2880"/>
      <c r="N2880"/>
      <c r="O2880"/>
      <c r="P2880"/>
      <c r="Q2880"/>
      <c r="R2880"/>
      <c r="S2880"/>
      <c r="T2880"/>
      <c r="U2880"/>
      <c r="V2880"/>
    </row>
    <row r="2881" spans="2:22" ht="12.75" customHeight="1" x14ac:dyDescent="0.3">
      <c r="B2881"/>
      <c r="C2881"/>
      <c r="D2881"/>
      <c r="E2881"/>
      <c r="F2881"/>
      <c r="G2881"/>
      <c r="H2881"/>
      <c r="I2881"/>
      <c r="J2881"/>
      <c r="K2881" s="95"/>
      <c r="L2881"/>
      <c r="M2881"/>
      <c r="N2881"/>
      <c r="O2881"/>
      <c r="P2881"/>
      <c r="Q2881"/>
      <c r="R2881"/>
      <c r="S2881"/>
      <c r="T2881"/>
      <c r="U2881"/>
      <c r="V2881"/>
    </row>
    <row r="2882" spans="2:22" ht="12.75" customHeight="1" x14ac:dyDescent="0.3">
      <c r="B2882"/>
      <c r="C2882"/>
      <c r="D2882"/>
      <c r="E2882"/>
      <c r="F2882"/>
      <c r="G2882"/>
      <c r="H2882"/>
      <c r="I2882"/>
      <c r="J2882"/>
      <c r="K2882" s="95"/>
      <c r="L2882"/>
      <c r="M2882"/>
      <c r="N2882"/>
      <c r="O2882"/>
      <c r="P2882"/>
      <c r="Q2882"/>
      <c r="R2882"/>
      <c r="S2882"/>
      <c r="T2882"/>
      <c r="U2882"/>
      <c r="V2882"/>
    </row>
    <row r="2883" spans="2:22" ht="12.75" customHeight="1" x14ac:dyDescent="0.3">
      <c r="B2883"/>
      <c r="C2883"/>
      <c r="D2883"/>
      <c r="E2883"/>
      <c r="F2883"/>
      <c r="G2883"/>
      <c r="H2883"/>
      <c r="I2883"/>
      <c r="J2883"/>
      <c r="K2883" s="95"/>
      <c r="L2883"/>
      <c r="M2883"/>
      <c r="N2883"/>
      <c r="O2883"/>
      <c r="P2883"/>
      <c r="Q2883"/>
      <c r="R2883"/>
      <c r="S2883"/>
      <c r="T2883"/>
      <c r="U2883"/>
      <c r="V2883"/>
    </row>
    <row r="2884" spans="2:22" ht="12.75" customHeight="1" x14ac:dyDescent="0.3">
      <c r="B2884"/>
      <c r="C2884"/>
      <c r="D2884"/>
      <c r="E2884"/>
      <c r="F2884"/>
      <c r="G2884"/>
      <c r="H2884"/>
      <c r="I2884"/>
      <c r="J2884"/>
      <c r="K2884" s="95"/>
      <c r="L2884"/>
      <c r="M2884"/>
      <c r="N2884"/>
      <c r="O2884"/>
      <c r="P2884"/>
      <c r="Q2884"/>
      <c r="R2884"/>
      <c r="S2884"/>
      <c r="T2884"/>
      <c r="U2884"/>
      <c r="V2884"/>
    </row>
    <row r="2885" spans="2:22" ht="12.75" customHeight="1" x14ac:dyDescent="0.3">
      <c r="B2885"/>
      <c r="C2885"/>
      <c r="D2885"/>
      <c r="E2885"/>
      <c r="F2885"/>
      <c r="G2885"/>
      <c r="H2885"/>
      <c r="I2885"/>
      <c r="J2885"/>
      <c r="K2885" s="95"/>
      <c r="L2885"/>
      <c r="M2885"/>
      <c r="N2885"/>
      <c r="O2885"/>
      <c r="P2885"/>
      <c r="Q2885"/>
      <c r="R2885"/>
      <c r="S2885"/>
      <c r="T2885"/>
      <c r="U2885"/>
      <c r="V2885"/>
    </row>
    <row r="2886" spans="2:22" ht="12.75" customHeight="1" x14ac:dyDescent="0.3">
      <c r="B2886"/>
      <c r="C2886"/>
      <c r="D2886"/>
      <c r="E2886"/>
      <c r="F2886"/>
      <c r="G2886"/>
      <c r="H2886"/>
      <c r="I2886"/>
      <c r="J2886"/>
      <c r="K2886" s="95"/>
      <c r="L2886"/>
      <c r="M2886"/>
      <c r="N2886"/>
      <c r="O2886"/>
      <c r="P2886"/>
      <c r="Q2886"/>
      <c r="R2886"/>
      <c r="S2886"/>
      <c r="T2886"/>
      <c r="U2886"/>
      <c r="V2886"/>
    </row>
    <row r="2887" spans="2:22" ht="12.75" customHeight="1" x14ac:dyDescent="0.3">
      <c r="B2887"/>
      <c r="C2887"/>
      <c r="D2887"/>
      <c r="E2887"/>
      <c r="F2887"/>
      <c r="G2887"/>
      <c r="H2887"/>
      <c r="I2887"/>
      <c r="J2887"/>
      <c r="K2887" s="95"/>
      <c r="L2887"/>
      <c r="M2887"/>
      <c r="N2887"/>
      <c r="O2887"/>
      <c r="P2887"/>
      <c r="Q2887"/>
      <c r="R2887"/>
      <c r="S2887"/>
      <c r="T2887"/>
      <c r="U2887"/>
      <c r="V2887"/>
    </row>
    <row r="2888" spans="2:22" ht="12.75" customHeight="1" x14ac:dyDescent="0.3">
      <c r="B2888"/>
      <c r="C2888"/>
      <c r="D2888"/>
      <c r="E2888"/>
      <c r="F2888"/>
      <c r="G2888"/>
      <c r="H2888"/>
      <c r="I2888"/>
      <c r="J2888"/>
      <c r="K2888" s="95"/>
      <c r="L2888"/>
      <c r="M2888"/>
      <c r="N2888"/>
      <c r="O2888"/>
      <c r="P2888"/>
      <c r="Q2888"/>
      <c r="R2888"/>
      <c r="S2888"/>
      <c r="T2888"/>
      <c r="U2888"/>
      <c r="V2888"/>
    </row>
    <row r="2889" spans="2:22" ht="12.75" customHeight="1" x14ac:dyDescent="0.3">
      <c r="B2889"/>
      <c r="C2889"/>
      <c r="D2889"/>
      <c r="E2889"/>
      <c r="F2889"/>
      <c r="G2889"/>
      <c r="H2889"/>
      <c r="I2889"/>
      <c r="J2889"/>
      <c r="K2889" s="95"/>
      <c r="L2889"/>
      <c r="M2889"/>
      <c r="N2889"/>
      <c r="O2889"/>
      <c r="P2889"/>
      <c r="Q2889"/>
      <c r="R2889"/>
      <c r="S2889"/>
      <c r="T2889"/>
      <c r="U2889"/>
      <c r="V2889"/>
    </row>
    <row r="2890" spans="2:22" ht="12.75" customHeight="1" x14ac:dyDescent="0.3">
      <c r="B2890"/>
      <c r="C2890"/>
      <c r="D2890"/>
      <c r="E2890"/>
      <c r="F2890"/>
      <c r="G2890"/>
      <c r="H2890"/>
      <c r="I2890"/>
      <c r="J2890"/>
      <c r="K2890" s="95"/>
      <c r="L2890"/>
      <c r="M2890"/>
      <c r="N2890"/>
      <c r="O2890"/>
      <c r="P2890"/>
      <c r="Q2890"/>
      <c r="R2890"/>
      <c r="S2890"/>
      <c r="T2890"/>
      <c r="U2890"/>
      <c r="V2890"/>
    </row>
    <row r="2891" spans="2:22" ht="12.75" customHeight="1" x14ac:dyDescent="0.3">
      <c r="B2891"/>
      <c r="C2891"/>
      <c r="D2891"/>
      <c r="E2891"/>
      <c r="F2891"/>
      <c r="G2891"/>
      <c r="H2891"/>
      <c r="I2891"/>
      <c r="J2891"/>
      <c r="K2891" s="95"/>
      <c r="L2891"/>
      <c r="M2891"/>
      <c r="N2891"/>
      <c r="O2891"/>
      <c r="P2891"/>
      <c r="Q2891"/>
      <c r="R2891"/>
      <c r="S2891"/>
      <c r="T2891"/>
      <c r="U2891"/>
      <c r="V2891"/>
    </row>
    <row r="2892" spans="2:22" ht="12.75" customHeight="1" x14ac:dyDescent="0.3">
      <c r="B2892"/>
      <c r="C2892"/>
      <c r="D2892"/>
      <c r="E2892"/>
      <c r="F2892"/>
      <c r="G2892"/>
      <c r="H2892"/>
      <c r="I2892"/>
      <c r="J2892"/>
      <c r="K2892" s="95"/>
      <c r="L2892"/>
      <c r="M2892"/>
      <c r="N2892"/>
      <c r="O2892"/>
      <c r="P2892"/>
      <c r="Q2892"/>
      <c r="R2892"/>
      <c r="S2892"/>
      <c r="T2892"/>
      <c r="U2892"/>
      <c r="V2892"/>
    </row>
    <row r="2893" spans="2:22" ht="12.75" customHeight="1" x14ac:dyDescent="0.3">
      <c r="B2893"/>
      <c r="C2893"/>
      <c r="D2893"/>
      <c r="E2893"/>
      <c r="F2893"/>
      <c r="G2893"/>
      <c r="H2893"/>
      <c r="I2893"/>
      <c r="J2893"/>
      <c r="K2893" s="95"/>
      <c r="L2893"/>
      <c r="M2893"/>
      <c r="N2893"/>
      <c r="O2893"/>
      <c r="P2893"/>
      <c r="Q2893"/>
      <c r="R2893"/>
      <c r="S2893"/>
      <c r="T2893"/>
      <c r="U2893"/>
      <c r="V2893"/>
    </row>
    <row r="2894" spans="2:22" ht="12.75" customHeight="1" x14ac:dyDescent="0.3">
      <c r="B2894"/>
      <c r="C2894"/>
      <c r="D2894"/>
      <c r="E2894"/>
      <c r="F2894"/>
      <c r="G2894"/>
      <c r="H2894"/>
      <c r="I2894"/>
      <c r="J2894"/>
      <c r="K2894" s="95"/>
      <c r="L2894"/>
      <c r="M2894"/>
      <c r="N2894"/>
      <c r="O2894"/>
      <c r="P2894"/>
      <c r="Q2894"/>
      <c r="R2894"/>
      <c r="S2894"/>
      <c r="T2894"/>
      <c r="U2894"/>
      <c r="V2894"/>
    </row>
    <row r="2895" spans="2:22" ht="12.75" customHeight="1" x14ac:dyDescent="0.3">
      <c r="B2895"/>
      <c r="C2895"/>
      <c r="D2895"/>
      <c r="E2895"/>
      <c r="F2895"/>
      <c r="G2895"/>
      <c r="H2895"/>
      <c r="I2895"/>
      <c r="J2895"/>
      <c r="K2895" s="95"/>
      <c r="L2895"/>
      <c r="M2895"/>
      <c r="N2895"/>
      <c r="O2895"/>
      <c r="P2895"/>
      <c r="Q2895"/>
      <c r="R2895"/>
      <c r="S2895"/>
      <c r="T2895"/>
      <c r="U2895"/>
      <c r="V2895"/>
    </row>
    <row r="2896" spans="2:22" ht="12.75" customHeight="1" x14ac:dyDescent="0.3">
      <c r="B2896"/>
      <c r="C2896"/>
      <c r="D2896"/>
      <c r="E2896"/>
      <c r="F2896"/>
      <c r="G2896"/>
      <c r="H2896"/>
      <c r="I2896"/>
      <c r="J2896"/>
      <c r="K2896" s="95"/>
      <c r="L2896"/>
      <c r="M2896"/>
      <c r="N2896"/>
      <c r="O2896"/>
      <c r="P2896"/>
      <c r="Q2896"/>
      <c r="R2896"/>
      <c r="S2896"/>
      <c r="T2896"/>
      <c r="U2896"/>
      <c r="V2896"/>
    </row>
    <row r="2897" spans="2:22" ht="12.75" customHeight="1" x14ac:dyDescent="0.3">
      <c r="B2897"/>
      <c r="C2897"/>
      <c r="D2897"/>
      <c r="E2897"/>
      <c r="F2897"/>
      <c r="G2897"/>
      <c r="H2897"/>
      <c r="I2897"/>
      <c r="J2897"/>
      <c r="K2897" s="95"/>
      <c r="L2897"/>
      <c r="M2897"/>
      <c r="N2897"/>
      <c r="O2897"/>
      <c r="P2897"/>
      <c r="Q2897"/>
      <c r="R2897"/>
      <c r="S2897"/>
      <c r="T2897"/>
      <c r="U2897"/>
      <c r="V2897"/>
    </row>
    <row r="2898" spans="2:22" ht="12.75" customHeight="1" x14ac:dyDescent="0.3">
      <c r="B2898"/>
      <c r="C2898"/>
      <c r="D2898"/>
      <c r="E2898"/>
      <c r="F2898"/>
      <c r="G2898"/>
      <c r="H2898"/>
      <c r="I2898"/>
      <c r="J2898"/>
      <c r="K2898" s="95"/>
      <c r="L2898"/>
      <c r="M2898"/>
      <c r="N2898"/>
      <c r="O2898"/>
      <c r="P2898"/>
      <c r="Q2898"/>
      <c r="R2898"/>
      <c r="S2898"/>
      <c r="T2898"/>
      <c r="U2898"/>
      <c r="V2898"/>
    </row>
    <row r="2899" spans="2:22" ht="12.75" customHeight="1" x14ac:dyDescent="0.3">
      <c r="B2899"/>
      <c r="C2899"/>
      <c r="D2899"/>
      <c r="E2899"/>
      <c r="F2899"/>
      <c r="G2899"/>
      <c r="H2899"/>
      <c r="I2899"/>
      <c r="J2899"/>
      <c r="K2899" s="95"/>
      <c r="L2899"/>
      <c r="M2899"/>
      <c r="N2899"/>
      <c r="O2899"/>
      <c r="P2899"/>
      <c r="Q2899"/>
      <c r="R2899"/>
      <c r="S2899"/>
      <c r="T2899"/>
      <c r="U2899"/>
      <c r="V2899"/>
    </row>
    <row r="2900" spans="2:22" ht="12.75" customHeight="1" x14ac:dyDescent="0.3">
      <c r="B2900"/>
      <c r="C2900"/>
      <c r="D2900"/>
      <c r="E2900"/>
      <c r="F2900"/>
      <c r="G2900"/>
      <c r="H2900"/>
      <c r="I2900"/>
      <c r="J2900"/>
      <c r="K2900" s="95"/>
      <c r="L2900"/>
      <c r="M2900"/>
      <c r="N2900"/>
      <c r="O2900"/>
      <c r="P2900"/>
      <c r="Q2900"/>
      <c r="R2900"/>
      <c r="S2900"/>
      <c r="T2900"/>
      <c r="U2900"/>
      <c r="V2900"/>
    </row>
    <row r="2901" spans="2:22" ht="12.75" customHeight="1" x14ac:dyDescent="0.3">
      <c r="B2901"/>
      <c r="C2901"/>
      <c r="D2901"/>
      <c r="E2901"/>
      <c r="F2901"/>
      <c r="G2901"/>
      <c r="H2901"/>
      <c r="I2901"/>
      <c r="J2901"/>
      <c r="K2901" s="95"/>
      <c r="L2901"/>
      <c r="M2901"/>
      <c r="N2901"/>
      <c r="O2901"/>
      <c r="P2901"/>
      <c r="Q2901"/>
      <c r="R2901"/>
      <c r="S2901"/>
      <c r="T2901"/>
      <c r="U2901"/>
      <c r="V2901"/>
    </row>
    <row r="2902" spans="2:22" ht="12.75" customHeight="1" x14ac:dyDescent="0.3">
      <c r="B2902"/>
      <c r="C2902"/>
      <c r="D2902"/>
      <c r="E2902"/>
      <c r="F2902"/>
      <c r="G2902"/>
      <c r="H2902"/>
      <c r="I2902"/>
      <c r="J2902"/>
      <c r="K2902" s="95"/>
      <c r="L2902"/>
      <c r="M2902"/>
      <c r="N2902"/>
      <c r="O2902"/>
      <c r="P2902"/>
      <c r="Q2902"/>
      <c r="R2902"/>
      <c r="S2902"/>
      <c r="T2902"/>
      <c r="U2902"/>
      <c r="V2902"/>
    </row>
    <row r="2903" spans="2:22" ht="12.75" customHeight="1" x14ac:dyDescent="0.3">
      <c r="B2903"/>
      <c r="C2903"/>
      <c r="D2903"/>
      <c r="E2903"/>
      <c r="F2903"/>
      <c r="G2903"/>
      <c r="H2903"/>
      <c r="I2903"/>
      <c r="J2903"/>
      <c r="K2903" s="95"/>
      <c r="L2903"/>
      <c r="M2903"/>
      <c r="N2903"/>
      <c r="O2903"/>
      <c r="P2903"/>
      <c r="Q2903"/>
      <c r="R2903"/>
      <c r="S2903"/>
      <c r="T2903"/>
      <c r="U2903"/>
      <c r="V2903"/>
    </row>
    <row r="2904" spans="2:22" ht="12.75" customHeight="1" x14ac:dyDescent="0.3">
      <c r="B2904"/>
      <c r="C2904"/>
      <c r="D2904"/>
      <c r="E2904"/>
      <c r="F2904"/>
      <c r="G2904"/>
      <c r="H2904"/>
      <c r="I2904"/>
      <c r="J2904"/>
      <c r="K2904" s="95"/>
      <c r="L2904"/>
      <c r="M2904"/>
      <c r="N2904"/>
      <c r="O2904"/>
      <c r="P2904"/>
      <c r="Q2904"/>
      <c r="R2904"/>
      <c r="S2904"/>
      <c r="T2904"/>
      <c r="U2904"/>
      <c r="V2904"/>
    </row>
    <row r="2905" spans="2:22" ht="12.75" customHeight="1" x14ac:dyDescent="0.3">
      <c r="B2905"/>
      <c r="C2905"/>
      <c r="D2905"/>
      <c r="E2905"/>
      <c r="F2905"/>
      <c r="G2905"/>
      <c r="H2905"/>
      <c r="I2905"/>
      <c r="J2905"/>
      <c r="K2905" s="95"/>
      <c r="L2905"/>
      <c r="M2905"/>
      <c r="N2905"/>
      <c r="O2905"/>
      <c r="P2905"/>
      <c r="Q2905"/>
      <c r="R2905"/>
      <c r="S2905"/>
      <c r="T2905"/>
      <c r="U2905"/>
      <c r="V2905"/>
    </row>
    <row r="2906" spans="2:22" ht="12.75" customHeight="1" x14ac:dyDescent="0.3">
      <c r="B2906"/>
      <c r="C2906"/>
      <c r="D2906"/>
      <c r="E2906"/>
      <c r="F2906"/>
      <c r="G2906"/>
      <c r="H2906"/>
      <c r="I2906"/>
      <c r="J2906"/>
      <c r="K2906" s="95"/>
      <c r="L2906"/>
      <c r="M2906"/>
      <c r="N2906"/>
      <c r="O2906"/>
      <c r="P2906"/>
      <c r="Q2906"/>
      <c r="R2906"/>
      <c r="S2906"/>
      <c r="T2906"/>
      <c r="U2906"/>
      <c r="V2906"/>
    </row>
    <row r="2907" spans="2:22" ht="12.75" customHeight="1" x14ac:dyDescent="0.3">
      <c r="B2907"/>
      <c r="C2907"/>
      <c r="D2907"/>
      <c r="E2907"/>
      <c r="F2907"/>
      <c r="G2907"/>
      <c r="H2907"/>
      <c r="I2907"/>
      <c r="J2907"/>
      <c r="K2907" s="95"/>
      <c r="L2907"/>
      <c r="M2907"/>
      <c r="N2907"/>
      <c r="O2907"/>
      <c r="P2907"/>
      <c r="Q2907"/>
      <c r="R2907"/>
      <c r="S2907"/>
      <c r="T2907"/>
      <c r="U2907"/>
      <c r="V2907"/>
    </row>
    <row r="2908" spans="2:22" ht="12.75" customHeight="1" x14ac:dyDescent="0.3">
      <c r="B2908"/>
      <c r="C2908"/>
      <c r="D2908"/>
      <c r="E2908"/>
      <c r="F2908"/>
      <c r="G2908"/>
      <c r="H2908"/>
      <c r="I2908"/>
      <c r="J2908"/>
      <c r="K2908" s="95"/>
      <c r="L2908"/>
      <c r="M2908"/>
      <c r="N2908"/>
      <c r="O2908"/>
      <c r="P2908"/>
      <c r="Q2908"/>
      <c r="R2908"/>
      <c r="S2908"/>
      <c r="T2908"/>
      <c r="U2908"/>
      <c r="V2908"/>
    </row>
    <row r="2909" spans="2:22" ht="12.75" customHeight="1" x14ac:dyDescent="0.3">
      <c r="B2909"/>
      <c r="C2909"/>
      <c r="D2909"/>
      <c r="E2909"/>
      <c r="F2909"/>
      <c r="G2909"/>
      <c r="H2909"/>
      <c r="I2909"/>
      <c r="J2909"/>
      <c r="K2909" s="95"/>
      <c r="L2909"/>
      <c r="M2909"/>
      <c r="N2909"/>
      <c r="O2909"/>
      <c r="P2909"/>
      <c r="Q2909"/>
      <c r="R2909"/>
      <c r="S2909"/>
      <c r="T2909"/>
      <c r="U2909"/>
      <c r="V2909"/>
    </row>
    <row r="2910" spans="2:22" ht="12.75" customHeight="1" x14ac:dyDescent="0.3">
      <c r="B2910"/>
      <c r="C2910"/>
      <c r="D2910"/>
      <c r="E2910"/>
      <c r="F2910"/>
      <c r="G2910"/>
      <c r="H2910"/>
      <c r="I2910"/>
      <c r="J2910"/>
      <c r="K2910" s="95"/>
      <c r="L2910"/>
      <c r="M2910"/>
      <c r="N2910"/>
      <c r="O2910"/>
      <c r="P2910"/>
      <c r="Q2910"/>
      <c r="R2910"/>
      <c r="S2910"/>
      <c r="T2910"/>
      <c r="U2910"/>
      <c r="V2910"/>
    </row>
    <row r="2911" spans="2:22" ht="12.75" customHeight="1" x14ac:dyDescent="0.3">
      <c r="B2911"/>
      <c r="C2911"/>
      <c r="D2911"/>
      <c r="E2911"/>
      <c r="F2911"/>
      <c r="G2911"/>
      <c r="H2911"/>
      <c r="I2911"/>
      <c r="J2911"/>
      <c r="K2911" s="95"/>
      <c r="L2911"/>
      <c r="M2911"/>
      <c r="N2911"/>
      <c r="O2911"/>
      <c r="P2911"/>
      <c r="Q2911"/>
      <c r="R2911"/>
      <c r="S2911"/>
      <c r="T2911"/>
      <c r="U2911"/>
      <c r="V2911"/>
    </row>
    <row r="2912" spans="2:22" ht="12.75" customHeight="1" x14ac:dyDescent="0.3">
      <c r="B2912"/>
      <c r="C2912"/>
      <c r="D2912"/>
      <c r="E2912"/>
      <c r="F2912"/>
      <c r="G2912"/>
      <c r="H2912"/>
      <c r="I2912"/>
      <c r="J2912"/>
      <c r="K2912" s="95"/>
      <c r="L2912"/>
      <c r="M2912"/>
      <c r="N2912"/>
      <c r="O2912"/>
      <c r="P2912"/>
      <c r="Q2912"/>
      <c r="R2912"/>
      <c r="S2912"/>
      <c r="T2912"/>
      <c r="U2912"/>
      <c r="V2912"/>
    </row>
    <row r="2913" spans="2:22" ht="12.75" customHeight="1" x14ac:dyDescent="0.3">
      <c r="B2913"/>
      <c r="C2913"/>
      <c r="D2913"/>
      <c r="E2913"/>
      <c r="F2913"/>
      <c r="G2913"/>
      <c r="H2913"/>
      <c r="I2913"/>
      <c r="J2913"/>
      <c r="K2913" s="95"/>
      <c r="L2913"/>
      <c r="M2913"/>
      <c r="N2913"/>
      <c r="O2913"/>
      <c r="P2913"/>
      <c r="Q2913"/>
      <c r="R2913"/>
      <c r="S2913"/>
      <c r="T2913"/>
      <c r="U2913"/>
      <c r="V2913"/>
    </row>
    <row r="2914" spans="2:22" ht="12.75" customHeight="1" x14ac:dyDescent="0.3">
      <c r="B2914"/>
      <c r="C2914"/>
      <c r="D2914"/>
      <c r="E2914"/>
      <c r="F2914"/>
      <c r="G2914"/>
      <c r="H2914"/>
      <c r="I2914"/>
      <c r="J2914"/>
      <c r="K2914" s="95"/>
      <c r="L2914"/>
      <c r="M2914"/>
      <c r="N2914"/>
      <c r="O2914"/>
      <c r="P2914"/>
      <c r="Q2914"/>
      <c r="R2914"/>
      <c r="S2914"/>
      <c r="T2914"/>
      <c r="U2914"/>
      <c r="V2914"/>
    </row>
    <row r="2915" spans="2:22" ht="12.75" customHeight="1" x14ac:dyDescent="0.3">
      <c r="B2915"/>
      <c r="C2915"/>
      <c r="D2915"/>
      <c r="E2915"/>
      <c r="F2915"/>
      <c r="G2915"/>
      <c r="H2915"/>
      <c r="I2915"/>
      <c r="J2915"/>
      <c r="K2915" s="95"/>
      <c r="L2915"/>
      <c r="M2915"/>
      <c r="N2915"/>
      <c r="O2915"/>
      <c r="P2915"/>
      <c r="Q2915"/>
      <c r="R2915"/>
      <c r="S2915"/>
      <c r="T2915"/>
      <c r="U2915"/>
      <c r="V2915"/>
    </row>
    <row r="2916" spans="2:22" ht="12.75" customHeight="1" x14ac:dyDescent="0.3">
      <c r="B2916"/>
      <c r="C2916"/>
      <c r="D2916"/>
      <c r="E2916"/>
      <c r="F2916"/>
      <c r="G2916"/>
      <c r="H2916"/>
      <c r="I2916"/>
      <c r="J2916"/>
      <c r="K2916" s="95"/>
      <c r="L2916"/>
      <c r="M2916"/>
      <c r="N2916"/>
      <c r="O2916"/>
      <c r="P2916"/>
      <c r="Q2916"/>
      <c r="R2916"/>
      <c r="S2916"/>
      <c r="T2916"/>
      <c r="U2916"/>
      <c r="V2916"/>
    </row>
    <row r="2917" spans="2:22" ht="12.75" customHeight="1" x14ac:dyDescent="0.3">
      <c r="B2917"/>
      <c r="C2917"/>
      <c r="D2917"/>
      <c r="E2917"/>
      <c r="F2917"/>
      <c r="G2917"/>
      <c r="H2917"/>
      <c r="I2917"/>
      <c r="J2917"/>
      <c r="K2917" s="95"/>
      <c r="L2917"/>
      <c r="M2917"/>
      <c r="N2917"/>
      <c r="O2917"/>
      <c r="P2917"/>
      <c r="Q2917"/>
      <c r="R2917"/>
      <c r="S2917"/>
      <c r="T2917"/>
      <c r="U2917"/>
      <c r="V2917"/>
    </row>
    <row r="2918" spans="2:22" ht="12.75" customHeight="1" x14ac:dyDescent="0.3">
      <c r="B2918"/>
      <c r="C2918"/>
      <c r="D2918"/>
      <c r="E2918"/>
      <c r="F2918"/>
      <c r="G2918"/>
      <c r="H2918"/>
      <c r="I2918"/>
      <c r="J2918"/>
      <c r="K2918" s="95"/>
      <c r="L2918"/>
      <c r="M2918"/>
      <c r="N2918"/>
      <c r="O2918"/>
      <c r="P2918"/>
      <c r="Q2918"/>
      <c r="R2918"/>
      <c r="S2918"/>
      <c r="T2918"/>
      <c r="U2918"/>
      <c r="V2918"/>
    </row>
    <row r="2919" spans="2:22" ht="12.75" customHeight="1" x14ac:dyDescent="0.3">
      <c r="B2919"/>
      <c r="C2919"/>
      <c r="D2919"/>
      <c r="E2919"/>
      <c r="F2919"/>
      <c r="G2919"/>
      <c r="H2919"/>
      <c r="I2919"/>
      <c r="J2919"/>
      <c r="K2919" s="95"/>
      <c r="L2919"/>
      <c r="M2919"/>
      <c r="N2919"/>
      <c r="O2919"/>
      <c r="P2919"/>
      <c r="Q2919"/>
      <c r="R2919"/>
      <c r="S2919"/>
      <c r="T2919"/>
      <c r="U2919"/>
      <c r="V2919"/>
    </row>
    <row r="2920" spans="2:22" ht="12.75" customHeight="1" x14ac:dyDescent="0.3">
      <c r="B2920"/>
      <c r="C2920"/>
      <c r="D2920"/>
      <c r="E2920"/>
      <c r="F2920"/>
      <c r="G2920"/>
      <c r="H2920"/>
      <c r="I2920"/>
      <c r="J2920"/>
      <c r="K2920" s="95"/>
      <c r="L2920"/>
      <c r="M2920"/>
      <c r="N2920"/>
      <c r="O2920"/>
      <c r="P2920"/>
      <c r="Q2920"/>
      <c r="R2920"/>
      <c r="S2920"/>
      <c r="T2920"/>
      <c r="U2920"/>
      <c r="V2920"/>
    </row>
    <row r="2921" spans="2:22" ht="12.75" customHeight="1" x14ac:dyDescent="0.3">
      <c r="B2921"/>
      <c r="C2921"/>
      <c r="D2921"/>
      <c r="E2921"/>
      <c r="F2921"/>
      <c r="G2921"/>
      <c r="H2921"/>
      <c r="I2921"/>
      <c r="J2921"/>
      <c r="K2921" s="95"/>
      <c r="L2921"/>
      <c r="M2921"/>
      <c r="N2921"/>
      <c r="O2921"/>
      <c r="P2921"/>
      <c r="Q2921"/>
      <c r="R2921"/>
      <c r="S2921"/>
      <c r="T2921"/>
      <c r="U2921"/>
      <c r="V2921"/>
    </row>
    <row r="2922" spans="2:22" ht="12.75" customHeight="1" x14ac:dyDescent="0.3">
      <c r="B2922"/>
      <c r="C2922"/>
      <c r="D2922"/>
      <c r="E2922"/>
      <c r="F2922"/>
      <c r="G2922"/>
      <c r="H2922"/>
      <c r="I2922"/>
      <c r="J2922"/>
      <c r="K2922" s="95"/>
      <c r="L2922"/>
      <c r="M2922"/>
      <c r="N2922"/>
      <c r="O2922"/>
      <c r="P2922"/>
      <c r="Q2922"/>
      <c r="R2922"/>
      <c r="S2922"/>
      <c r="T2922"/>
      <c r="U2922"/>
      <c r="V2922"/>
    </row>
    <row r="2923" spans="2:22" ht="12.75" customHeight="1" x14ac:dyDescent="0.3">
      <c r="B2923"/>
      <c r="C2923"/>
      <c r="D2923"/>
      <c r="E2923"/>
      <c r="F2923"/>
      <c r="G2923"/>
      <c r="H2923"/>
      <c r="I2923"/>
      <c r="J2923"/>
      <c r="K2923" s="95"/>
      <c r="L2923"/>
      <c r="M2923"/>
      <c r="N2923"/>
      <c r="O2923"/>
      <c r="P2923"/>
      <c r="Q2923"/>
      <c r="R2923"/>
      <c r="S2923"/>
      <c r="T2923"/>
      <c r="U2923"/>
      <c r="V2923"/>
    </row>
    <row r="2924" spans="2:22" ht="12.75" customHeight="1" x14ac:dyDescent="0.3">
      <c r="B2924"/>
      <c r="C2924"/>
      <c r="D2924"/>
      <c r="E2924"/>
      <c r="F2924"/>
      <c r="G2924"/>
      <c r="H2924"/>
      <c r="I2924"/>
      <c r="J2924"/>
      <c r="K2924" s="95"/>
      <c r="L2924"/>
      <c r="M2924"/>
      <c r="N2924"/>
      <c r="O2924"/>
      <c r="P2924"/>
      <c r="Q2924"/>
      <c r="R2924"/>
      <c r="S2924"/>
      <c r="T2924"/>
      <c r="U2924"/>
      <c r="V2924"/>
    </row>
    <row r="2925" spans="2:22" ht="12.75" customHeight="1" x14ac:dyDescent="0.3">
      <c r="B2925"/>
      <c r="C2925"/>
      <c r="D2925"/>
      <c r="E2925"/>
      <c r="F2925"/>
      <c r="G2925"/>
      <c r="H2925"/>
      <c r="I2925"/>
      <c r="J2925"/>
      <c r="K2925" s="95"/>
      <c r="L2925"/>
      <c r="M2925"/>
      <c r="N2925"/>
      <c r="O2925"/>
      <c r="P2925"/>
      <c r="Q2925"/>
      <c r="R2925"/>
      <c r="S2925"/>
      <c r="T2925"/>
      <c r="U2925"/>
      <c r="V2925"/>
    </row>
    <row r="2926" spans="2:22" ht="12.75" customHeight="1" x14ac:dyDescent="0.3">
      <c r="B2926"/>
      <c r="C2926"/>
      <c r="D2926"/>
      <c r="E2926"/>
      <c r="F2926"/>
      <c r="G2926"/>
      <c r="H2926"/>
      <c r="I2926"/>
      <c r="J2926"/>
      <c r="K2926" s="95"/>
      <c r="L2926"/>
      <c r="M2926"/>
      <c r="N2926"/>
      <c r="O2926"/>
      <c r="P2926"/>
      <c r="Q2926"/>
      <c r="R2926"/>
      <c r="S2926"/>
      <c r="T2926"/>
      <c r="U2926"/>
      <c r="V2926"/>
    </row>
    <row r="2927" spans="2:22" ht="12.75" customHeight="1" x14ac:dyDescent="0.3">
      <c r="B2927"/>
      <c r="C2927"/>
      <c r="D2927"/>
      <c r="E2927"/>
      <c r="F2927"/>
      <c r="G2927"/>
      <c r="H2927"/>
      <c r="I2927"/>
      <c r="J2927"/>
      <c r="K2927" s="95"/>
      <c r="L2927"/>
      <c r="M2927"/>
      <c r="N2927"/>
      <c r="O2927"/>
      <c r="P2927"/>
      <c r="Q2927"/>
      <c r="R2927"/>
      <c r="S2927"/>
      <c r="T2927"/>
      <c r="U2927"/>
      <c r="V2927"/>
    </row>
    <row r="2928" spans="2:22" ht="12.75" customHeight="1" x14ac:dyDescent="0.3">
      <c r="B2928"/>
      <c r="C2928"/>
      <c r="D2928"/>
      <c r="E2928"/>
      <c r="F2928"/>
      <c r="G2928"/>
      <c r="H2928"/>
      <c r="I2928"/>
      <c r="J2928"/>
      <c r="K2928" s="95"/>
      <c r="L2928"/>
      <c r="M2928"/>
      <c r="N2928"/>
      <c r="O2928"/>
      <c r="P2928"/>
      <c r="Q2928"/>
      <c r="R2928"/>
      <c r="S2928"/>
      <c r="T2928"/>
      <c r="U2928"/>
      <c r="V2928"/>
    </row>
    <row r="2929" spans="2:22" ht="12.75" customHeight="1" x14ac:dyDescent="0.3">
      <c r="B2929"/>
      <c r="C2929"/>
      <c r="D2929"/>
      <c r="E2929"/>
      <c r="F2929"/>
      <c r="G2929"/>
      <c r="H2929"/>
      <c r="I2929"/>
      <c r="J2929"/>
      <c r="K2929" s="95"/>
      <c r="L2929"/>
      <c r="M2929"/>
      <c r="N2929"/>
      <c r="O2929"/>
      <c r="P2929"/>
      <c r="Q2929"/>
      <c r="R2929"/>
      <c r="S2929"/>
      <c r="T2929"/>
      <c r="U2929"/>
      <c r="V2929"/>
    </row>
    <row r="2930" spans="2:22" ht="12.75" customHeight="1" x14ac:dyDescent="0.3">
      <c r="B2930"/>
      <c r="C2930"/>
      <c r="D2930"/>
      <c r="E2930"/>
      <c r="F2930"/>
      <c r="G2930"/>
      <c r="H2930"/>
      <c r="I2930"/>
      <c r="J2930"/>
      <c r="K2930" s="95"/>
      <c r="L2930"/>
      <c r="M2930"/>
      <c r="N2930"/>
      <c r="O2930"/>
      <c r="P2930"/>
      <c r="Q2930"/>
      <c r="R2930"/>
      <c r="S2930"/>
      <c r="T2930"/>
      <c r="U2930"/>
      <c r="V2930"/>
    </row>
    <row r="2931" spans="2:22" ht="12.75" customHeight="1" x14ac:dyDescent="0.3">
      <c r="B2931"/>
      <c r="C2931"/>
      <c r="D2931"/>
      <c r="E2931"/>
      <c r="F2931"/>
      <c r="G2931"/>
      <c r="H2931"/>
      <c r="I2931"/>
      <c r="J2931"/>
      <c r="K2931" s="95"/>
      <c r="L2931"/>
      <c r="M2931"/>
      <c r="N2931"/>
      <c r="O2931"/>
      <c r="P2931"/>
      <c r="Q2931"/>
      <c r="R2931"/>
      <c r="S2931"/>
      <c r="T2931"/>
      <c r="U2931"/>
      <c r="V2931"/>
    </row>
    <row r="2932" spans="2:22" ht="12.75" customHeight="1" x14ac:dyDescent="0.3">
      <c r="B2932"/>
      <c r="C2932"/>
      <c r="D2932"/>
      <c r="E2932"/>
      <c r="F2932"/>
      <c r="G2932"/>
      <c r="H2932"/>
      <c r="I2932"/>
      <c r="J2932"/>
      <c r="K2932" s="95"/>
      <c r="L2932"/>
      <c r="M2932"/>
      <c r="N2932"/>
      <c r="O2932"/>
      <c r="P2932"/>
      <c r="Q2932"/>
      <c r="R2932"/>
      <c r="S2932"/>
      <c r="T2932"/>
      <c r="U2932"/>
      <c r="V2932"/>
    </row>
    <row r="2933" spans="2:22" ht="12.75" customHeight="1" x14ac:dyDescent="0.3">
      <c r="B2933"/>
      <c r="C2933"/>
      <c r="D2933"/>
      <c r="E2933"/>
      <c r="F2933"/>
      <c r="G2933"/>
      <c r="H2933"/>
      <c r="I2933"/>
      <c r="J2933"/>
      <c r="K2933" s="95"/>
      <c r="L2933"/>
      <c r="M2933"/>
      <c r="N2933"/>
      <c r="O2933"/>
      <c r="P2933"/>
      <c r="Q2933"/>
      <c r="R2933"/>
      <c r="S2933"/>
      <c r="T2933"/>
      <c r="U2933"/>
      <c r="V2933"/>
    </row>
    <row r="2934" spans="2:22" ht="12.75" customHeight="1" x14ac:dyDescent="0.3">
      <c r="B2934"/>
      <c r="C2934"/>
      <c r="D2934"/>
      <c r="E2934"/>
      <c r="F2934"/>
      <c r="G2934"/>
      <c r="H2934"/>
      <c r="I2934"/>
      <c r="J2934"/>
      <c r="K2934" s="95"/>
      <c r="L2934"/>
      <c r="M2934"/>
      <c r="N2934"/>
      <c r="O2934"/>
      <c r="P2934"/>
      <c r="Q2934"/>
      <c r="R2934"/>
      <c r="S2934"/>
      <c r="T2934"/>
      <c r="U2934"/>
      <c r="V2934"/>
    </row>
    <row r="2935" spans="2:22" ht="12.75" customHeight="1" x14ac:dyDescent="0.3">
      <c r="B2935"/>
      <c r="C2935"/>
      <c r="D2935"/>
      <c r="E2935"/>
      <c r="F2935"/>
      <c r="G2935"/>
      <c r="H2935"/>
      <c r="I2935"/>
      <c r="J2935"/>
      <c r="K2935" s="95"/>
      <c r="L2935"/>
      <c r="M2935"/>
      <c r="N2935"/>
      <c r="O2935"/>
      <c r="P2935"/>
      <c r="Q2935"/>
      <c r="R2935"/>
      <c r="S2935"/>
      <c r="T2935"/>
      <c r="U2935"/>
      <c r="V2935"/>
    </row>
    <row r="2936" spans="2:22" ht="12.75" customHeight="1" x14ac:dyDescent="0.3">
      <c r="B2936"/>
      <c r="C2936"/>
      <c r="D2936"/>
      <c r="E2936"/>
      <c r="F2936"/>
      <c r="G2936"/>
      <c r="H2936"/>
      <c r="I2936"/>
      <c r="J2936"/>
      <c r="K2936" s="95"/>
      <c r="L2936"/>
      <c r="M2936"/>
      <c r="N2936"/>
      <c r="O2936"/>
      <c r="P2936"/>
      <c r="Q2936"/>
      <c r="R2936"/>
      <c r="S2936"/>
      <c r="T2936"/>
      <c r="U2936"/>
      <c r="V2936"/>
    </row>
    <row r="2937" spans="2:22" ht="12.75" customHeight="1" x14ac:dyDescent="0.3">
      <c r="B2937"/>
      <c r="C2937"/>
      <c r="D2937"/>
      <c r="E2937"/>
      <c r="F2937"/>
      <c r="G2937"/>
      <c r="H2937"/>
      <c r="I2937"/>
      <c r="J2937"/>
      <c r="K2937" s="95"/>
      <c r="L2937"/>
      <c r="M2937"/>
      <c r="N2937"/>
      <c r="O2937"/>
      <c r="P2937"/>
      <c r="Q2937"/>
      <c r="R2937"/>
      <c r="S2937"/>
      <c r="T2937"/>
      <c r="U2937"/>
      <c r="V2937"/>
    </row>
    <row r="2938" spans="2:22" ht="12.75" customHeight="1" x14ac:dyDescent="0.3">
      <c r="B2938"/>
      <c r="C2938"/>
      <c r="D2938"/>
      <c r="E2938"/>
      <c r="F2938"/>
      <c r="G2938"/>
      <c r="H2938"/>
      <c r="I2938"/>
      <c r="J2938"/>
      <c r="K2938" s="95"/>
      <c r="L2938"/>
      <c r="M2938"/>
      <c r="N2938"/>
      <c r="O2938"/>
      <c r="P2938"/>
      <c r="Q2938"/>
      <c r="R2938"/>
      <c r="S2938"/>
      <c r="T2938"/>
      <c r="U2938"/>
      <c r="V2938"/>
    </row>
    <row r="2939" spans="2:22" ht="12.75" customHeight="1" x14ac:dyDescent="0.3">
      <c r="B2939"/>
      <c r="C2939"/>
      <c r="D2939"/>
      <c r="E2939"/>
      <c r="F2939"/>
      <c r="G2939"/>
      <c r="H2939"/>
      <c r="I2939"/>
      <c r="J2939"/>
      <c r="K2939" s="95"/>
      <c r="L2939"/>
      <c r="M2939"/>
      <c r="N2939"/>
      <c r="O2939"/>
      <c r="P2939"/>
      <c r="Q2939"/>
      <c r="R2939"/>
      <c r="S2939"/>
      <c r="T2939"/>
      <c r="U2939"/>
      <c r="V2939"/>
    </row>
    <row r="2940" spans="2:22" ht="12.75" customHeight="1" x14ac:dyDescent="0.3">
      <c r="B2940"/>
      <c r="C2940"/>
      <c r="D2940"/>
      <c r="E2940"/>
      <c r="F2940"/>
      <c r="G2940"/>
      <c r="H2940"/>
      <c r="I2940"/>
      <c r="J2940"/>
      <c r="K2940" s="95"/>
      <c r="L2940"/>
      <c r="M2940"/>
      <c r="N2940"/>
      <c r="O2940"/>
      <c r="P2940"/>
      <c r="Q2940"/>
      <c r="R2940"/>
      <c r="S2940"/>
      <c r="T2940"/>
      <c r="U2940"/>
      <c r="V2940"/>
    </row>
    <row r="2941" spans="2:22" ht="12.75" customHeight="1" x14ac:dyDescent="0.3">
      <c r="B2941"/>
      <c r="C2941"/>
      <c r="D2941"/>
      <c r="E2941"/>
      <c r="F2941"/>
      <c r="G2941"/>
      <c r="H2941"/>
      <c r="I2941"/>
      <c r="J2941"/>
      <c r="K2941" s="95"/>
      <c r="L2941"/>
      <c r="M2941"/>
      <c r="N2941"/>
      <c r="O2941"/>
      <c r="P2941"/>
      <c r="Q2941"/>
      <c r="R2941"/>
      <c r="S2941"/>
      <c r="T2941"/>
      <c r="U2941"/>
      <c r="V2941"/>
    </row>
    <row r="2942" spans="2:22" ht="12.75" customHeight="1" x14ac:dyDescent="0.3">
      <c r="B2942"/>
      <c r="C2942"/>
      <c r="D2942"/>
      <c r="E2942"/>
      <c r="F2942"/>
      <c r="G2942"/>
      <c r="H2942"/>
      <c r="I2942"/>
      <c r="J2942"/>
      <c r="K2942" s="95"/>
      <c r="L2942"/>
      <c r="M2942"/>
      <c r="N2942"/>
      <c r="O2942"/>
      <c r="P2942"/>
      <c r="Q2942"/>
      <c r="R2942"/>
      <c r="S2942"/>
      <c r="T2942"/>
      <c r="U2942"/>
      <c r="V2942"/>
    </row>
    <row r="2943" spans="2:22" ht="12.75" customHeight="1" x14ac:dyDescent="0.3">
      <c r="B2943"/>
      <c r="C2943"/>
      <c r="D2943"/>
      <c r="E2943"/>
      <c r="F2943"/>
      <c r="G2943"/>
      <c r="H2943"/>
      <c r="I2943"/>
      <c r="J2943"/>
      <c r="K2943" s="95"/>
      <c r="L2943"/>
      <c r="M2943"/>
      <c r="N2943"/>
      <c r="O2943"/>
      <c r="P2943"/>
      <c r="Q2943"/>
      <c r="R2943"/>
      <c r="S2943"/>
      <c r="T2943"/>
      <c r="U2943"/>
      <c r="V2943"/>
    </row>
    <row r="2944" spans="2:22" ht="12.75" customHeight="1" x14ac:dyDescent="0.3">
      <c r="B2944"/>
      <c r="C2944"/>
      <c r="D2944"/>
      <c r="E2944"/>
      <c r="F2944"/>
      <c r="G2944"/>
      <c r="H2944"/>
      <c r="I2944"/>
      <c r="J2944"/>
      <c r="K2944" s="95"/>
      <c r="L2944"/>
      <c r="M2944"/>
      <c r="N2944"/>
      <c r="O2944"/>
      <c r="P2944"/>
      <c r="Q2944"/>
      <c r="R2944"/>
      <c r="S2944"/>
      <c r="T2944"/>
      <c r="U2944"/>
      <c r="V2944"/>
    </row>
    <row r="2945" spans="2:22" ht="12.75" customHeight="1" x14ac:dyDescent="0.3">
      <c r="B2945"/>
      <c r="C2945"/>
      <c r="D2945"/>
      <c r="E2945"/>
      <c r="F2945"/>
      <c r="G2945"/>
      <c r="H2945"/>
      <c r="I2945"/>
      <c r="J2945"/>
      <c r="K2945" s="95"/>
      <c r="L2945"/>
      <c r="M2945"/>
      <c r="N2945"/>
      <c r="O2945"/>
      <c r="P2945"/>
      <c r="Q2945"/>
      <c r="R2945"/>
      <c r="S2945"/>
      <c r="T2945"/>
      <c r="U2945"/>
      <c r="V2945"/>
    </row>
    <row r="2946" spans="2:22" ht="12.75" customHeight="1" x14ac:dyDescent="0.3">
      <c r="B2946"/>
      <c r="C2946"/>
      <c r="D2946"/>
      <c r="E2946"/>
      <c r="F2946"/>
      <c r="G2946"/>
      <c r="H2946"/>
      <c r="I2946"/>
      <c r="J2946"/>
      <c r="K2946" s="95"/>
      <c r="L2946"/>
      <c r="M2946"/>
      <c r="N2946"/>
      <c r="O2946"/>
      <c r="P2946"/>
      <c r="Q2946"/>
      <c r="R2946"/>
      <c r="S2946"/>
      <c r="T2946"/>
      <c r="U2946"/>
      <c r="V2946"/>
    </row>
    <row r="2947" spans="2:22" ht="12.75" customHeight="1" x14ac:dyDescent="0.3">
      <c r="B2947"/>
      <c r="C2947"/>
      <c r="D2947"/>
      <c r="E2947"/>
      <c r="F2947"/>
      <c r="G2947"/>
      <c r="H2947"/>
      <c r="I2947"/>
      <c r="J2947"/>
      <c r="K2947" s="95"/>
      <c r="L2947"/>
      <c r="M2947"/>
      <c r="N2947"/>
      <c r="O2947"/>
      <c r="P2947"/>
      <c r="Q2947"/>
      <c r="R2947"/>
      <c r="S2947"/>
      <c r="T2947"/>
      <c r="U2947"/>
      <c r="V2947"/>
    </row>
    <row r="2948" spans="2:22" ht="12.75" customHeight="1" x14ac:dyDescent="0.3">
      <c r="B2948"/>
      <c r="C2948"/>
      <c r="D2948"/>
      <c r="E2948"/>
      <c r="F2948"/>
      <c r="G2948"/>
      <c r="H2948"/>
      <c r="I2948"/>
      <c r="J2948"/>
      <c r="K2948" s="95"/>
      <c r="L2948"/>
      <c r="M2948"/>
      <c r="N2948"/>
      <c r="O2948"/>
      <c r="P2948"/>
      <c r="Q2948"/>
      <c r="R2948"/>
      <c r="S2948"/>
      <c r="T2948"/>
      <c r="U2948"/>
      <c r="V2948"/>
    </row>
    <row r="2949" spans="2:22" ht="12.75" customHeight="1" x14ac:dyDescent="0.3">
      <c r="B2949"/>
      <c r="C2949"/>
      <c r="D2949"/>
      <c r="E2949"/>
      <c r="F2949"/>
      <c r="G2949"/>
      <c r="H2949"/>
      <c r="I2949"/>
      <c r="J2949"/>
      <c r="K2949" s="95"/>
      <c r="L2949"/>
      <c r="M2949"/>
      <c r="N2949"/>
      <c r="O2949"/>
      <c r="P2949"/>
      <c r="Q2949"/>
      <c r="R2949"/>
      <c r="S2949"/>
      <c r="T2949"/>
      <c r="U2949"/>
      <c r="V2949"/>
    </row>
    <row r="2950" spans="2:22" ht="12.75" customHeight="1" x14ac:dyDescent="0.3">
      <c r="B2950"/>
      <c r="C2950"/>
      <c r="D2950"/>
      <c r="E2950"/>
      <c r="F2950"/>
      <c r="G2950"/>
      <c r="H2950"/>
      <c r="I2950"/>
      <c r="J2950"/>
      <c r="K2950" s="95"/>
      <c r="L2950"/>
      <c r="M2950"/>
      <c r="N2950"/>
      <c r="O2950"/>
      <c r="P2950"/>
      <c r="Q2950"/>
      <c r="R2950"/>
      <c r="S2950"/>
      <c r="T2950"/>
      <c r="U2950"/>
      <c r="V2950"/>
    </row>
    <row r="2951" spans="2:22" ht="12.75" customHeight="1" x14ac:dyDescent="0.3">
      <c r="B2951"/>
      <c r="C2951"/>
      <c r="D2951"/>
      <c r="E2951"/>
      <c r="F2951"/>
      <c r="G2951"/>
      <c r="H2951"/>
      <c r="I2951"/>
      <c r="J2951"/>
      <c r="K2951" s="95"/>
      <c r="L2951"/>
      <c r="M2951"/>
      <c r="N2951"/>
      <c r="O2951"/>
      <c r="P2951"/>
      <c r="Q2951"/>
      <c r="R2951"/>
      <c r="S2951"/>
      <c r="T2951"/>
      <c r="U2951"/>
      <c r="V2951"/>
    </row>
    <row r="2952" spans="2:22" ht="12.75" customHeight="1" x14ac:dyDescent="0.3">
      <c r="B2952"/>
      <c r="C2952"/>
      <c r="D2952"/>
      <c r="E2952"/>
      <c r="F2952"/>
      <c r="G2952"/>
      <c r="H2952"/>
      <c r="I2952"/>
      <c r="J2952"/>
      <c r="K2952" s="95"/>
      <c r="L2952"/>
      <c r="M2952"/>
      <c r="N2952"/>
      <c r="O2952"/>
      <c r="P2952"/>
      <c r="Q2952"/>
      <c r="R2952"/>
      <c r="S2952"/>
      <c r="T2952"/>
      <c r="U2952"/>
      <c r="V2952"/>
    </row>
    <row r="2953" spans="2:22" ht="12.75" customHeight="1" x14ac:dyDescent="0.3">
      <c r="B2953"/>
      <c r="C2953"/>
      <c r="D2953"/>
      <c r="E2953"/>
      <c r="F2953"/>
      <c r="G2953"/>
      <c r="H2953"/>
      <c r="I2953"/>
      <c r="J2953"/>
      <c r="K2953" s="95"/>
      <c r="L2953"/>
      <c r="M2953"/>
      <c r="N2953"/>
      <c r="O2953"/>
      <c r="P2953"/>
      <c r="Q2953"/>
      <c r="R2953"/>
      <c r="S2953"/>
      <c r="T2953"/>
      <c r="U2953"/>
      <c r="V2953"/>
    </row>
    <row r="2954" spans="2:22" ht="12.75" customHeight="1" x14ac:dyDescent="0.3">
      <c r="B2954"/>
      <c r="C2954"/>
      <c r="D2954"/>
      <c r="E2954"/>
      <c r="F2954"/>
      <c r="G2954"/>
      <c r="H2954"/>
      <c r="I2954"/>
      <c r="J2954"/>
      <c r="K2954" s="95"/>
      <c r="L2954"/>
      <c r="M2954"/>
      <c r="N2954"/>
      <c r="O2954"/>
      <c r="P2954"/>
      <c r="Q2954"/>
      <c r="R2954"/>
      <c r="S2954"/>
      <c r="T2954"/>
      <c r="U2954"/>
      <c r="V2954"/>
    </row>
    <row r="2955" spans="2:22" ht="12.75" customHeight="1" x14ac:dyDescent="0.3">
      <c r="B2955"/>
      <c r="C2955"/>
      <c r="D2955"/>
      <c r="E2955"/>
      <c r="F2955"/>
      <c r="G2955"/>
      <c r="H2955"/>
      <c r="I2955"/>
      <c r="J2955"/>
      <c r="K2955" s="95"/>
      <c r="L2955"/>
      <c r="M2955"/>
      <c r="N2955"/>
      <c r="O2955"/>
      <c r="P2955"/>
      <c r="Q2955"/>
      <c r="R2955"/>
      <c r="S2955"/>
      <c r="T2955"/>
      <c r="U2955"/>
      <c r="V2955"/>
    </row>
    <row r="2956" spans="2:22" ht="12.75" customHeight="1" x14ac:dyDescent="0.3">
      <c r="B2956"/>
      <c r="C2956"/>
      <c r="D2956"/>
      <c r="E2956"/>
      <c r="F2956"/>
      <c r="G2956"/>
      <c r="H2956"/>
      <c r="I2956"/>
      <c r="J2956"/>
      <c r="K2956" s="95"/>
      <c r="L2956"/>
      <c r="M2956"/>
      <c r="N2956"/>
      <c r="O2956"/>
      <c r="P2956"/>
      <c r="Q2956"/>
      <c r="R2956"/>
      <c r="S2956"/>
      <c r="T2956"/>
      <c r="U2956"/>
      <c r="V2956"/>
    </row>
    <row r="2957" spans="2:22" ht="12.75" customHeight="1" x14ac:dyDescent="0.3">
      <c r="B2957"/>
      <c r="C2957"/>
      <c r="D2957"/>
      <c r="E2957"/>
      <c r="F2957"/>
      <c r="G2957"/>
      <c r="H2957"/>
      <c r="I2957"/>
      <c r="J2957"/>
      <c r="K2957" s="95"/>
      <c r="L2957"/>
      <c r="M2957"/>
      <c r="N2957"/>
      <c r="O2957"/>
      <c r="P2957"/>
      <c r="Q2957"/>
      <c r="R2957"/>
      <c r="S2957"/>
      <c r="T2957"/>
      <c r="U2957"/>
      <c r="V2957"/>
    </row>
    <row r="2958" spans="2:22" ht="12.75" customHeight="1" x14ac:dyDescent="0.3">
      <c r="B2958"/>
      <c r="C2958"/>
      <c r="D2958"/>
      <c r="E2958"/>
      <c r="F2958"/>
      <c r="G2958"/>
      <c r="H2958"/>
      <c r="I2958"/>
      <c r="J2958"/>
      <c r="K2958" s="95"/>
      <c r="L2958"/>
      <c r="M2958"/>
      <c r="N2958"/>
      <c r="O2958"/>
      <c r="P2958"/>
      <c r="Q2958"/>
      <c r="R2958"/>
      <c r="S2958"/>
      <c r="T2958"/>
      <c r="U2958"/>
      <c r="V2958"/>
    </row>
    <row r="2959" spans="2:22" ht="12.75" customHeight="1" x14ac:dyDescent="0.3">
      <c r="B2959"/>
      <c r="C2959"/>
      <c r="D2959"/>
      <c r="E2959"/>
      <c r="F2959"/>
      <c r="G2959"/>
      <c r="H2959"/>
      <c r="I2959"/>
      <c r="J2959"/>
      <c r="K2959" s="95"/>
      <c r="L2959"/>
      <c r="M2959"/>
      <c r="N2959"/>
      <c r="O2959"/>
      <c r="P2959"/>
      <c r="Q2959"/>
      <c r="R2959"/>
      <c r="S2959"/>
      <c r="T2959"/>
      <c r="U2959"/>
      <c r="V2959"/>
    </row>
    <row r="2960" spans="2:22" ht="12.75" customHeight="1" x14ac:dyDescent="0.3">
      <c r="B2960"/>
      <c r="C2960"/>
      <c r="D2960"/>
      <c r="E2960"/>
      <c r="F2960"/>
      <c r="G2960"/>
      <c r="H2960"/>
      <c r="I2960"/>
      <c r="J2960"/>
      <c r="K2960" s="95"/>
      <c r="L2960"/>
      <c r="M2960"/>
      <c r="N2960"/>
      <c r="O2960"/>
      <c r="P2960"/>
      <c r="Q2960"/>
      <c r="R2960"/>
      <c r="S2960"/>
      <c r="T2960"/>
      <c r="U2960"/>
      <c r="V2960"/>
    </row>
    <row r="2961" spans="2:22" ht="12.75" customHeight="1" x14ac:dyDescent="0.3">
      <c r="B2961"/>
      <c r="C2961"/>
      <c r="D2961"/>
      <c r="E2961"/>
      <c r="F2961"/>
      <c r="G2961"/>
      <c r="H2961"/>
      <c r="I2961"/>
      <c r="J2961"/>
      <c r="K2961" s="95"/>
      <c r="L2961"/>
      <c r="M2961"/>
      <c r="N2961"/>
      <c r="O2961"/>
      <c r="P2961"/>
      <c r="Q2961"/>
      <c r="R2961"/>
      <c r="S2961"/>
      <c r="T2961"/>
      <c r="U2961"/>
      <c r="V2961"/>
    </row>
    <row r="2962" spans="2:22" ht="12.75" customHeight="1" x14ac:dyDescent="0.3">
      <c r="B2962"/>
      <c r="C2962"/>
      <c r="D2962"/>
      <c r="E2962"/>
      <c r="F2962"/>
      <c r="G2962"/>
      <c r="H2962"/>
      <c r="I2962"/>
      <c r="J2962"/>
      <c r="K2962" s="95"/>
      <c r="L2962"/>
      <c r="M2962"/>
      <c r="N2962"/>
      <c r="O2962"/>
      <c r="P2962"/>
      <c r="Q2962"/>
      <c r="R2962"/>
      <c r="S2962"/>
      <c r="T2962"/>
      <c r="U2962"/>
      <c r="V2962"/>
    </row>
    <row r="2963" spans="2:22" ht="12.75" customHeight="1" x14ac:dyDescent="0.3">
      <c r="B2963"/>
      <c r="C2963"/>
      <c r="D2963"/>
      <c r="E2963"/>
      <c r="F2963"/>
      <c r="G2963"/>
      <c r="H2963"/>
      <c r="I2963"/>
      <c r="J2963"/>
      <c r="K2963" s="95"/>
      <c r="L2963"/>
      <c r="M2963"/>
      <c r="N2963"/>
      <c r="O2963"/>
      <c r="P2963"/>
      <c r="Q2963"/>
      <c r="R2963"/>
      <c r="S2963"/>
      <c r="T2963"/>
      <c r="U2963"/>
      <c r="V2963"/>
    </row>
    <row r="2964" spans="2:22" ht="12.75" customHeight="1" x14ac:dyDescent="0.3">
      <c r="B2964"/>
      <c r="C2964"/>
      <c r="D2964"/>
      <c r="E2964"/>
      <c r="F2964"/>
      <c r="G2964"/>
      <c r="H2964"/>
      <c r="I2964"/>
      <c r="J2964"/>
      <c r="K2964" s="95"/>
      <c r="L2964"/>
      <c r="M2964"/>
      <c r="N2964"/>
      <c r="O2964"/>
      <c r="P2964"/>
      <c r="Q2964"/>
      <c r="R2964"/>
      <c r="S2964"/>
      <c r="T2964"/>
      <c r="U2964"/>
      <c r="V2964"/>
    </row>
    <row r="2965" spans="2:22" ht="12.75" customHeight="1" x14ac:dyDescent="0.3">
      <c r="B2965"/>
      <c r="C2965"/>
      <c r="D2965"/>
      <c r="E2965"/>
      <c r="F2965"/>
      <c r="G2965"/>
      <c r="H2965"/>
      <c r="I2965"/>
      <c r="J2965"/>
      <c r="K2965" s="95"/>
      <c r="L2965"/>
      <c r="M2965"/>
      <c r="N2965"/>
      <c r="O2965"/>
      <c r="P2965"/>
      <c r="Q2965"/>
      <c r="R2965"/>
      <c r="S2965"/>
      <c r="T2965"/>
      <c r="U2965"/>
      <c r="V2965"/>
    </row>
    <row r="2966" spans="2:22" ht="12.75" customHeight="1" x14ac:dyDescent="0.3">
      <c r="B2966"/>
      <c r="C2966"/>
      <c r="D2966"/>
      <c r="E2966"/>
      <c r="F2966"/>
      <c r="G2966"/>
      <c r="H2966"/>
      <c r="I2966"/>
      <c r="J2966"/>
      <c r="K2966" s="95"/>
      <c r="L2966"/>
      <c r="M2966"/>
      <c r="N2966"/>
      <c r="O2966"/>
      <c r="P2966"/>
      <c r="Q2966"/>
      <c r="R2966"/>
      <c r="S2966"/>
      <c r="T2966"/>
      <c r="U2966"/>
      <c r="V2966"/>
    </row>
    <row r="2967" spans="2:22" ht="12.75" customHeight="1" x14ac:dyDescent="0.3">
      <c r="B2967"/>
      <c r="C2967"/>
      <c r="D2967"/>
      <c r="E2967"/>
      <c r="F2967"/>
      <c r="G2967"/>
      <c r="H2967"/>
      <c r="I2967"/>
      <c r="J2967"/>
      <c r="K2967" s="95"/>
      <c r="L2967"/>
      <c r="M2967"/>
      <c r="N2967"/>
      <c r="O2967"/>
      <c r="P2967"/>
      <c r="Q2967"/>
      <c r="R2967"/>
      <c r="S2967"/>
      <c r="T2967"/>
      <c r="U2967"/>
      <c r="V2967"/>
    </row>
    <row r="2968" spans="2:22" ht="12.75" customHeight="1" x14ac:dyDescent="0.3">
      <c r="B2968"/>
      <c r="C2968"/>
      <c r="D2968"/>
      <c r="E2968"/>
      <c r="F2968"/>
      <c r="G2968"/>
      <c r="H2968"/>
      <c r="I2968"/>
      <c r="J2968"/>
      <c r="K2968" s="95"/>
      <c r="L2968"/>
      <c r="M2968"/>
      <c r="N2968"/>
      <c r="O2968"/>
      <c r="P2968"/>
      <c r="Q2968"/>
      <c r="R2968"/>
      <c r="S2968"/>
      <c r="T2968"/>
      <c r="U2968"/>
      <c r="V2968"/>
    </row>
    <row r="2969" spans="2:22" ht="12.75" customHeight="1" x14ac:dyDescent="0.3">
      <c r="B2969"/>
      <c r="C2969"/>
      <c r="D2969"/>
      <c r="E2969"/>
      <c r="F2969"/>
      <c r="G2969"/>
      <c r="H2969"/>
      <c r="I2969"/>
      <c r="J2969"/>
      <c r="K2969" s="95"/>
      <c r="L2969"/>
      <c r="M2969"/>
      <c r="N2969"/>
      <c r="O2969"/>
      <c r="P2969"/>
      <c r="Q2969"/>
      <c r="R2969"/>
      <c r="S2969"/>
      <c r="T2969"/>
      <c r="U2969"/>
      <c r="V2969"/>
    </row>
    <row r="2970" spans="2:22" ht="12.75" customHeight="1" x14ac:dyDescent="0.3">
      <c r="B2970"/>
      <c r="C2970"/>
      <c r="D2970"/>
      <c r="E2970"/>
      <c r="F2970"/>
      <c r="G2970"/>
      <c r="H2970"/>
      <c r="I2970"/>
      <c r="J2970"/>
      <c r="K2970" s="95"/>
      <c r="L2970"/>
      <c r="M2970"/>
      <c r="N2970"/>
      <c r="O2970"/>
      <c r="P2970"/>
      <c r="Q2970"/>
      <c r="R2970"/>
      <c r="S2970"/>
      <c r="T2970"/>
      <c r="U2970"/>
      <c r="V2970"/>
    </row>
    <row r="2971" spans="2:22" ht="12.75" customHeight="1" x14ac:dyDescent="0.3">
      <c r="B2971"/>
      <c r="C2971"/>
      <c r="D2971"/>
      <c r="E2971"/>
      <c r="F2971"/>
      <c r="G2971"/>
      <c r="H2971"/>
      <c r="I2971"/>
      <c r="J2971"/>
      <c r="K2971" s="95"/>
      <c r="L2971"/>
      <c r="M2971"/>
      <c r="N2971"/>
      <c r="O2971"/>
      <c r="P2971"/>
      <c r="Q2971"/>
      <c r="R2971"/>
      <c r="S2971"/>
      <c r="T2971"/>
      <c r="U2971"/>
      <c r="V2971"/>
    </row>
    <row r="2972" spans="2:22" ht="12.75" customHeight="1" x14ac:dyDescent="0.3">
      <c r="B2972"/>
      <c r="C2972"/>
      <c r="D2972"/>
      <c r="E2972"/>
      <c r="F2972"/>
      <c r="G2972"/>
      <c r="H2972"/>
      <c r="I2972"/>
      <c r="J2972"/>
      <c r="K2972" s="95"/>
      <c r="L2972"/>
      <c r="M2972"/>
      <c r="N2972"/>
      <c r="O2972"/>
      <c r="P2972"/>
      <c r="Q2972"/>
      <c r="R2972"/>
      <c r="S2972"/>
      <c r="T2972"/>
      <c r="U2972"/>
      <c r="V2972"/>
    </row>
    <row r="2973" spans="2:22" ht="12.75" customHeight="1" x14ac:dyDescent="0.3">
      <c r="B2973"/>
      <c r="C2973"/>
      <c r="D2973"/>
      <c r="E2973"/>
      <c r="F2973"/>
      <c r="G2973"/>
      <c r="H2973"/>
      <c r="I2973"/>
      <c r="J2973"/>
      <c r="K2973" s="95"/>
      <c r="L2973"/>
      <c r="M2973"/>
      <c r="N2973"/>
      <c r="O2973"/>
      <c r="P2973"/>
      <c r="Q2973"/>
      <c r="R2973"/>
      <c r="S2973"/>
      <c r="T2973"/>
      <c r="U2973"/>
      <c r="V2973"/>
    </row>
    <row r="2974" spans="2:22" ht="12.75" customHeight="1" x14ac:dyDescent="0.3">
      <c r="B2974"/>
      <c r="C2974"/>
      <c r="D2974"/>
      <c r="E2974"/>
      <c r="F2974"/>
      <c r="G2974"/>
      <c r="H2974"/>
      <c r="I2974"/>
      <c r="J2974"/>
      <c r="K2974" s="95"/>
      <c r="L2974"/>
      <c r="M2974"/>
      <c r="N2974"/>
      <c r="O2974"/>
      <c r="P2974"/>
      <c r="Q2974"/>
      <c r="R2974"/>
      <c r="S2974"/>
      <c r="T2974"/>
      <c r="U2974"/>
      <c r="V2974"/>
    </row>
    <row r="2975" spans="2:22" ht="12.75" customHeight="1" x14ac:dyDescent="0.3">
      <c r="B2975"/>
      <c r="C2975"/>
      <c r="D2975"/>
      <c r="E2975"/>
      <c r="F2975"/>
      <c r="G2975"/>
      <c r="H2975"/>
      <c r="I2975"/>
      <c r="J2975"/>
      <c r="K2975" s="95"/>
      <c r="L2975"/>
      <c r="M2975"/>
      <c r="N2975"/>
      <c r="O2975"/>
      <c r="P2975"/>
      <c r="Q2975"/>
      <c r="R2975"/>
      <c r="S2975"/>
      <c r="T2975"/>
      <c r="U2975"/>
      <c r="V2975"/>
    </row>
    <row r="2976" spans="2:22" ht="12.75" customHeight="1" x14ac:dyDescent="0.3">
      <c r="B2976"/>
      <c r="C2976"/>
      <c r="D2976"/>
      <c r="E2976"/>
      <c r="F2976"/>
      <c r="G2976"/>
      <c r="H2976"/>
      <c r="I2976"/>
      <c r="J2976"/>
      <c r="K2976" s="95"/>
      <c r="L2976"/>
      <c r="M2976"/>
      <c r="N2976"/>
      <c r="O2976"/>
      <c r="P2976"/>
      <c r="Q2976"/>
      <c r="R2976"/>
      <c r="S2976"/>
      <c r="T2976"/>
      <c r="U2976"/>
      <c r="V2976"/>
    </row>
    <row r="2977" spans="2:22" ht="12.75" customHeight="1" x14ac:dyDescent="0.3">
      <c r="B2977"/>
      <c r="C2977"/>
      <c r="D2977"/>
      <c r="E2977"/>
      <c r="F2977"/>
      <c r="G2977"/>
      <c r="H2977"/>
      <c r="I2977"/>
      <c r="J2977"/>
      <c r="K2977" s="95"/>
      <c r="L2977"/>
      <c r="M2977"/>
      <c r="N2977"/>
      <c r="O2977"/>
      <c r="P2977"/>
      <c r="Q2977"/>
      <c r="R2977"/>
      <c r="S2977"/>
      <c r="T2977"/>
      <c r="U2977"/>
      <c r="V2977"/>
    </row>
    <row r="2978" spans="2:22" ht="12.75" customHeight="1" x14ac:dyDescent="0.3">
      <c r="B2978"/>
      <c r="C2978"/>
      <c r="D2978"/>
      <c r="E2978"/>
      <c r="F2978"/>
      <c r="G2978"/>
      <c r="H2978"/>
      <c r="I2978"/>
      <c r="J2978"/>
      <c r="K2978" s="95"/>
      <c r="L2978"/>
      <c r="M2978"/>
      <c r="N2978"/>
      <c r="O2978"/>
      <c r="P2978"/>
      <c r="Q2978"/>
      <c r="R2978"/>
      <c r="S2978"/>
      <c r="T2978"/>
      <c r="U2978"/>
      <c r="V2978"/>
    </row>
    <row r="2979" spans="2:22" ht="12.75" customHeight="1" x14ac:dyDescent="0.3">
      <c r="B2979"/>
      <c r="C2979"/>
      <c r="D2979"/>
      <c r="E2979"/>
      <c r="F2979"/>
      <c r="G2979"/>
      <c r="H2979"/>
      <c r="I2979"/>
      <c r="J2979"/>
      <c r="K2979" s="95"/>
      <c r="L2979"/>
      <c r="M2979"/>
      <c r="N2979"/>
      <c r="O2979"/>
      <c r="P2979"/>
      <c r="Q2979"/>
      <c r="R2979"/>
      <c r="S2979"/>
      <c r="T2979"/>
      <c r="U2979"/>
      <c r="V2979"/>
    </row>
    <row r="2980" spans="2:22" ht="12.75" customHeight="1" x14ac:dyDescent="0.3">
      <c r="B2980"/>
      <c r="C2980"/>
      <c r="D2980"/>
      <c r="E2980"/>
      <c r="F2980"/>
      <c r="G2980"/>
      <c r="H2980"/>
      <c r="I2980"/>
      <c r="J2980"/>
      <c r="K2980" s="95"/>
      <c r="L2980"/>
      <c r="M2980"/>
      <c r="N2980"/>
      <c r="O2980"/>
      <c r="P2980"/>
      <c r="Q2980"/>
      <c r="R2980"/>
      <c r="S2980"/>
      <c r="T2980"/>
      <c r="U2980"/>
      <c r="V2980"/>
    </row>
    <row r="2981" spans="2:22" ht="12.75" customHeight="1" x14ac:dyDescent="0.3">
      <c r="B2981"/>
      <c r="C2981"/>
      <c r="D2981"/>
      <c r="E2981"/>
      <c r="F2981"/>
      <c r="G2981"/>
      <c r="H2981"/>
      <c r="I2981"/>
      <c r="J2981"/>
      <c r="K2981" s="95"/>
      <c r="L2981"/>
      <c r="M2981"/>
      <c r="N2981"/>
      <c r="O2981"/>
      <c r="P2981"/>
      <c r="Q2981"/>
      <c r="R2981"/>
      <c r="S2981"/>
      <c r="T2981"/>
      <c r="U2981"/>
      <c r="V2981"/>
    </row>
    <row r="2982" spans="2:22" ht="12.75" customHeight="1" x14ac:dyDescent="0.3">
      <c r="B2982"/>
      <c r="C2982"/>
      <c r="D2982"/>
      <c r="E2982"/>
      <c r="F2982"/>
      <c r="G2982"/>
      <c r="H2982"/>
      <c r="I2982"/>
      <c r="J2982"/>
      <c r="K2982" s="95"/>
      <c r="L2982"/>
      <c r="M2982"/>
      <c r="N2982"/>
      <c r="O2982"/>
      <c r="P2982"/>
      <c r="Q2982"/>
      <c r="R2982"/>
      <c r="S2982"/>
      <c r="T2982"/>
      <c r="U2982"/>
      <c r="V2982"/>
    </row>
    <row r="2983" spans="2:22" ht="12.75" customHeight="1" x14ac:dyDescent="0.3">
      <c r="B2983"/>
      <c r="C2983"/>
      <c r="D2983"/>
      <c r="E2983"/>
      <c r="F2983"/>
      <c r="G2983"/>
      <c r="H2983"/>
      <c r="I2983"/>
      <c r="J2983"/>
      <c r="K2983" s="95"/>
      <c r="L2983"/>
      <c r="M2983"/>
      <c r="N2983"/>
      <c r="O2983"/>
      <c r="P2983"/>
      <c r="Q2983"/>
      <c r="R2983"/>
      <c r="S2983"/>
      <c r="T2983"/>
      <c r="U2983"/>
      <c r="V2983"/>
    </row>
    <row r="2984" spans="2:22" ht="12.75" customHeight="1" x14ac:dyDescent="0.3">
      <c r="B2984"/>
      <c r="C2984"/>
      <c r="D2984"/>
      <c r="E2984"/>
      <c r="F2984"/>
      <c r="G2984"/>
      <c r="H2984"/>
      <c r="I2984"/>
      <c r="J2984"/>
      <c r="K2984" s="95"/>
      <c r="L2984"/>
      <c r="M2984"/>
      <c r="N2984"/>
      <c r="O2984"/>
      <c r="P2984"/>
      <c r="Q2984"/>
      <c r="R2984"/>
      <c r="S2984"/>
      <c r="T2984"/>
      <c r="U2984"/>
      <c r="V2984"/>
    </row>
    <row r="2985" spans="2:22" ht="12.75" customHeight="1" x14ac:dyDescent="0.3">
      <c r="B2985"/>
      <c r="C2985"/>
      <c r="D2985"/>
      <c r="E2985"/>
      <c r="F2985"/>
      <c r="G2985"/>
      <c r="H2985"/>
      <c r="I2985"/>
      <c r="J2985"/>
      <c r="K2985" s="95"/>
      <c r="L2985"/>
      <c r="M2985"/>
      <c r="N2985"/>
      <c r="O2985"/>
      <c r="P2985"/>
      <c r="Q2985"/>
      <c r="R2985"/>
      <c r="S2985"/>
      <c r="T2985"/>
      <c r="U2985"/>
      <c r="V2985"/>
    </row>
    <row r="2986" spans="2:22" ht="12.75" customHeight="1" x14ac:dyDescent="0.3">
      <c r="B2986"/>
      <c r="C2986"/>
      <c r="D2986"/>
      <c r="E2986"/>
      <c r="F2986"/>
      <c r="G2986"/>
      <c r="H2986"/>
      <c r="I2986"/>
      <c r="J2986"/>
      <c r="K2986" s="95"/>
      <c r="L2986"/>
      <c r="M2986"/>
      <c r="N2986"/>
      <c r="O2986"/>
      <c r="P2986"/>
      <c r="Q2986"/>
      <c r="R2986"/>
      <c r="S2986"/>
      <c r="T2986"/>
      <c r="U2986"/>
      <c r="V2986"/>
    </row>
    <row r="2987" spans="2:22" ht="12.75" customHeight="1" x14ac:dyDescent="0.3">
      <c r="B2987"/>
      <c r="C2987"/>
      <c r="D2987"/>
      <c r="E2987"/>
      <c r="F2987"/>
      <c r="G2987"/>
      <c r="H2987"/>
      <c r="I2987"/>
      <c r="J2987"/>
      <c r="K2987" s="95"/>
      <c r="L2987"/>
      <c r="M2987"/>
      <c r="N2987"/>
      <c r="O2987"/>
      <c r="P2987"/>
      <c r="Q2987"/>
      <c r="R2987"/>
      <c r="S2987"/>
      <c r="T2987"/>
      <c r="U2987"/>
      <c r="V2987"/>
    </row>
    <row r="2988" spans="2:22" ht="12.75" customHeight="1" x14ac:dyDescent="0.3">
      <c r="B2988"/>
      <c r="C2988"/>
      <c r="D2988"/>
      <c r="E2988"/>
      <c r="F2988"/>
      <c r="G2988"/>
      <c r="H2988"/>
      <c r="I2988"/>
      <c r="J2988"/>
      <c r="K2988" s="95"/>
      <c r="L2988"/>
      <c r="M2988"/>
      <c r="N2988"/>
      <c r="O2988"/>
      <c r="P2988"/>
      <c r="Q2988"/>
      <c r="R2988"/>
      <c r="S2988"/>
      <c r="T2988"/>
      <c r="U2988"/>
      <c r="V2988"/>
    </row>
    <row r="2989" spans="2:22" ht="12.75" customHeight="1" x14ac:dyDescent="0.3">
      <c r="B2989"/>
      <c r="C2989"/>
      <c r="D2989"/>
      <c r="E2989"/>
      <c r="F2989"/>
      <c r="G2989"/>
      <c r="H2989"/>
      <c r="I2989"/>
      <c r="J2989"/>
      <c r="K2989" s="95"/>
      <c r="L2989"/>
      <c r="M2989"/>
      <c r="N2989"/>
      <c r="O2989"/>
      <c r="P2989"/>
      <c r="Q2989"/>
      <c r="R2989"/>
      <c r="S2989"/>
      <c r="T2989"/>
      <c r="U2989"/>
      <c r="V2989"/>
    </row>
    <row r="2990" spans="2:22" ht="12.75" customHeight="1" x14ac:dyDescent="0.3">
      <c r="B2990"/>
      <c r="C2990"/>
      <c r="D2990"/>
      <c r="E2990"/>
      <c r="F2990"/>
      <c r="G2990"/>
      <c r="H2990"/>
      <c r="I2990"/>
      <c r="J2990"/>
      <c r="K2990" s="95"/>
      <c r="L2990"/>
      <c r="M2990"/>
      <c r="N2990"/>
      <c r="O2990"/>
      <c r="P2990"/>
      <c r="Q2990"/>
      <c r="R2990"/>
      <c r="S2990"/>
      <c r="T2990"/>
      <c r="U2990"/>
      <c r="V2990"/>
    </row>
    <row r="2991" spans="2:22" ht="12.75" customHeight="1" x14ac:dyDescent="0.3">
      <c r="B2991"/>
      <c r="C2991"/>
      <c r="D2991"/>
      <c r="E2991"/>
      <c r="F2991"/>
      <c r="G2991"/>
      <c r="H2991"/>
      <c r="I2991"/>
      <c r="J2991"/>
      <c r="K2991" s="95"/>
      <c r="L2991"/>
      <c r="M2991"/>
      <c r="N2991"/>
      <c r="O2991"/>
      <c r="P2991"/>
      <c r="Q2991"/>
      <c r="R2991"/>
      <c r="S2991"/>
      <c r="T2991"/>
      <c r="U2991"/>
      <c r="V2991"/>
    </row>
    <row r="2992" spans="2:22" ht="12.75" customHeight="1" x14ac:dyDescent="0.3">
      <c r="B2992"/>
      <c r="C2992"/>
      <c r="D2992"/>
      <c r="E2992"/>
      <c r="F2992"/>
      <c r="G2992"/>
      <c r="H2992"/>
      <c r="I2992"/>
      <c r="J2992"/>
      <c r="K2992" s="95"/>
      <c r="L2992"/>
      <c r="M2992"/>
      <c r="N2992"/>
      <c r="O2992"/>
      <c r="P2992"/>
      <c r="Q2992"/>
      <c r="R2992"/>
      <c r="S2992"/>
      <c r="T2992"/>
      <c r="U2992"/>
      <c r="V2992"/>
    </row>
    <row r="2993" spans="2:22" ht="12.75" customHeight="1" x14ac:dyDescent="0.3">
      <c r="B2993"/>
      <c r="C2993"/>
      <c r="D2993"/>
      <c r="E2993"/>
      <c r="F2993"/>
      <c r="G2993"/>
      <c r="H2993"/>
      <c r="I2993"/>
      <c r="J2993"/>
      <c r="K2993" s="95"/>
      <c r="L2993"/>
      <c r="M2993"/>
      <c r="N2993"/>
      <c r="O2993"/>
      <c r="P2993"/>
      <c r="Q2993"/>
      <c r="R2993"/>
      <c r="S2993"/>
      <c r="T2993"/>
      <c r="U2993"/>
      <c r="V2993"/>
    </row>
    <row r="2994" spans="2:22" ht="12.75" customHeight="1" x14ac:dyDescent="0.3">
      <c r="B2994"/>
      <c r="C2994"/>
      <c r="D2994"/>
      <c r="E2994"/>
      <c r="F2994"/>
      <c r="G2994"/>
      <c r="H2994"/>
      <c r="I2994"/>
      <c r="J2994"/>
      <c r="K2994" s="95"/>
      <c r="L2994"/>
      <c r="M2994"/>
      <c r="N2994"/>
      <c r="O2994"/>
      <c r="P2994"/>
      <c r="Q2994"/>
      <c r="R2994"/>
      <c r="S2994"/>
      <c r="T2994"/>
      <c r="U2994"/>
      <c r="V2994"/>
    </row>
    <row r="2995" spans="2:22" ht="12.75" customHeight="1" x14ac:dyDescent="0.3">
      <c r="B2995"/>
      <c r="C2995"/>
      <c r="D2995"/>
      <c r="E2995"/>
      <c r="F2995"/>
      <c r="G2995"/>
      <c r="H2995"/>
      <c r="I2995"/>
      <c r="J2995"/>
      <c r="K2995" s="95"/>
      <c r="L2995"/>
      <c r="M2995"/>
      <c r="N2995"/>
      <c r="O2995"/>
      <c r="P2995"/>
      <c r="Q2995"/>
      <c r="R2995"/>
      <c r="S2995"/>
      <c r="T2995"/>
      <c r="U2995"/>
      <c r="V2995"/>
    </row>
    <row r="2996" spans="2:22" ht="12.75" customHeight="1" x14ac:dyDescent="0.3">
      <c r="B2996"/>
      <c r="C2996"/>
      <c r="D2996"/>
      <c r="E2996"/>
      <c r="F2996"/>
      <c r="G2996"/>
      <c r="H2996"/>
      <c r="I2996"/>
      <c r="J2996"/>
      <c r="K2996" s="95"/>
      <c r="L2996"/>
      <c r="M2996"/>
      <c r="N2996"/>
      <c r="O2996"/>
      <c r="P2996"/>
      <c r="Q2996"/>
      <c r="R2996"/>
      <c r="S2996"/>
      <c r="T2996"/>
      <c r="U2996"/>
      <c r="V2996"/>
    </row>
    <row r="2997" spans="2:22" ht="12.75" customHeight="1" x14ac:dyDescent="0.3">
      <c r="B2997"/>
      <c r="C2997"/>
      <c r="D2997"/>
      <c r="E2997"/>
      <c r="F2997"/>
      <c r="G2997"/>
      <c r="H2997"/>
      <c r="I2997"/>
      <c r="J2997"/>
      <c r="K2997" s="95"/>
      <c r="L2997"/>
      <c r="M2997"/>
      <c r="N2997"/>
      <c r="O2997"/>
      <c r="P2997"/>
      <c r="Q2997"/>
      <c r="R2997"/>
      <c r="S2997"/>
      <c r="T2997"/>
      <c r="U2997"/>
      <c r="V2997"/>
    </row>
    <row r="2998" spans="2:22" ht="12.75" customHeight="1" x14ac:dyDescent="0.3">
      <c r="B2998"/>
      <c r="C2998"/>
      <c r="D2998"/>
      <c r="E2998"/>
      <c r="F2998"/>
      <c r="G2998"/>
      <c r="H2998"/>
      <c r="I2998"/>
      <c r="J2998"/>
      <c r="K2998" s="95"/>
      <c r="L2998"/>
      <c r="M2998"/>
      <c r="N2998"/>
      <c r="O2998"/>
      <c r="P2998"/>
      <c r="Q2998"/>
      <c r="R2998"/>
      <c r="S2998"/>
      <c r="T2998"/>
      <c r="U2998"/>
      <c r="V2998"/>
    </row>
    <row r="2999" spans="2:22" ht="12.75" customHeight="1" x14ac:dyDescent="0.3">
      <c r="B2999"/>
      <c r="C2999"/>
      <c r="D2999"/>
      <c r="E2999"/>
      <c r="F2999"/>
      <c r="G2999"/>
      <c r="H2999"/>
      <c r="I2999"/>
      <c r="J2999"/>
      <c r="K2999" s="95"/>
      <c r="L2999"/>
      <c r="M2999"/>
      <c r="N2999"/>
      <c r="O2999"/>
      <c r="P2999"/>
      <c r="Q2999"/>
      <c r="R2999"/>
      <c r="S2999"/>
      <c r="T2999"/>
      <c r="U2999"/>
      <c r="V2999"/>
    </row>
    <row r="3000" spans="2:22" ht="12.75" customHeight="1" x14ac:dyDescent="0.3">
      <c r="B3000"/>
      <c r="C3000"/>
      <c r="D3000"/>
      <c r="E3000"/>
      <c r="F3000"/>
      <c r="G3000"/>
      <c r="H3000"/>
      <c r="I3000"/>
      <c r="J3000"/>
      <c r="K3000" s="95"/>
      <c r="L3000"/>
      <c r="M3000"/>
      <c r="N3000"/>
      <c r="O3000"/>
      <c r="P3000"/>
      <c r="Q3000"/>
      <c r="R3000"/>
      <c r="S3000"/>
      <c r="T3000"/>
      <c r="U3000"/>
      <c r="V3000"/>
    </row>
    <row r="3001" spans="2:22" ht="12.75" customHeight="1" x14ac:dyDescent="0.3">
      <c r="B3001"/>
      <c r="C3001"/>
      <c r="D3001"/>
      <c r="E3001"/>
      <c r="F3001"/>
      <c r="G3001"/>
      <c r="H3001"/>
      <c r="I3001"/>
      <c r="J3001"/>
      <c r="K3001" s="95"/>
      <c r="L3001"/>
      <c r="M3001"/>
      <c r="N3001"/>
      <c r="O3001"/>
      <c r="P3001"/>
      <c r="Q3001"/>
      <c r="R3001"/>
      <c r="S3001"/>
      <c r="T3001"/>
      <c r="U3001"/>
      <c r="V3001"/>
    </row>
    <row r="3002" spans="2:22" ht="12.75" customHeight="1" x14ac:dyDescent="0.3">
      <c r="B3002"/>
      <c r="C3002"/>
      <c r="D3002"/>
      <c r="E3002"/>
      <c r="F3002"/>
      <c r="G3002"/>
      <c r="H3002"/>
      <c r="I3002"/>
      <c r="J3002"/>
      <c r="K3002" s="95"/>
      <c r="L3002"/>
      <c r="M3002"/>
      <c r="N3002"/>
      <c r="O3002"/>
      <c r="P3002"/>
      <c r="Q3002"/>
      <c r="R3002"/>
      <c r="S3002"/>
      <c r="T3002"/>
      <c r="U3002"/>
      <c r="V3002"/>
    </row>
    <row r="3003" spans="2:22" ht="12.75" customHeight="1" x14ac:dyDescent="0.3">
      <c r="B3003"/>
      <c r="C3003"/>
      <c r="D3003"/>
      <c r="E3003"/>
      <c r="F3003"/>
      <c r="G3003"/>
      <c r="H3003"/>
      <c r="I3003"/>
      <c r="J3003"/>
      <c r="K3003" s="95"/>
      <c r="L3003"/>
      <c r="M3003"/>
      <c r="N3003"/>
      <c r="O3003"/>
      <c r="P3003"/>
      <c r="Q3003"/>
      <c r="R3003"/>
      <c r="S3003"/>
      <c r="T3003"/>
      <c r="U3003"/>
      <c r="V3003"/>
    </row>
    <row r="3004" spans="2:22" ht="12.75" customHeight="1" x14ac:dyDescent="0.3">
      <c r="B3004"/>
      <c r="C3004"/>
      <c r="D3004"/>
      <c r="E3004"/>
      <c r="F3004"/>
      <c r="G3004"/>
      <c r="H3004"/>
      <c r="I3004"/>
      <c r="J3004"/>
      <c r="K3004" s="95"/>
      <c r="L3004"/>
      <c r="M3004"/>
      <c r="N3004"/>
      <c r="O3004"/>
      <c r="P3004"/>
      <c r="Q3004"/>
      <c r="R3004"/>
      <c r="S3004"/>
      <c r="T3004"/>
      <c r="U3004"/>
      <c r="V3004"/>
    </row>
    <row r="3005" spans="2:22" ht="12.75" customHeight="1" x14ac:dyDescent="0.3">
      <c r="B3005"/>
      <c r="C3005"/>
      <c r="D3005"/>
      <c r="E3005"/>
      <c r="F3005"/>
      <c r="G3005"/>
      <c r="H3005"/>
      <c r="I3005"/>
      <c r="J3005"/>
      <c r="K3005" s="95"/>
      <c r="L3005"/>
      <c r="M3005"/>
      <c r="N3005"/>
      <c r="O3005"/>
      <c r="P3005"/>
      <c r="Q3005"/>
      <c r="R3005"/>
      <c r="S3005"/>
      <c r="T3005"/>
      <c r="U3005"/>
      <c r="V3005"/>
    </row>
    <row r="3006" spans="2:22" ht="12.75" customHeight="1" x14ac:dyDescent="0.3">
      <c r="B3006"/>
      <c r="C3006"/>
      <c r="D3006"/>
      <c r="E3006"/>
      <c r="F3006"/>
      <c r="G3006"/>
      <c r="H3006"/>
      <c r="I3006"/>
      <c r="J3006"/>
      <c r="K3006" s="95"/>
      <c r="L3006"/>
      <c r="M3006"/>
      <c r="N3006"/>
      <c r="O3006"/>
      <c r="P3006"/>
      <c r="Q3006"/>
      <c r="R3006"/>
      <c r="S3006"/>
      <c r="T3006"/>
      <c r="U3006"/>
      <c r="V3006"/>
    </row>
    <row r="3007" spans="2:22" ht="12.75" customHeight="1" x14ac:dyDescent="0.3">
      <c r="B3007"/>
      <c r="C3007"/>
      <c r="D3007"/>
      <c r="E3007"/>
      <c r="F3007"/>
      <c r="G3007"/>
      <c r="H3007"/>
      <c r="I3007"/>
      <c r="J3007"/>
      <c r="K3007" s="95"/>
      <c r="L3007"/>
      <c r="M3007"/>
      <c r="N3007"/>
      <c r="O3007"/>
      <c r="P3007"/>
      <c r="Q3007"/>
      <c r="R3007"/>
      <c r="S3007"/>
      <c r="T3007"/>
      <c r="U3007"/>
      <c r="V3007"/>
    </row>
    <row r="3008" spans="2:22" ht="12.75" customHeight="1" x14ac:dyDescent="0.3">
      <c r="B3008"/>
      <c r="C3008"/>
      <c r="D3008"/>
      <c r="E3008"/>
      <c r="F3008"/>
      <c r="G3008"/>
      <c r="H3008"/>
      <c r="I3008"/>
      <c r="J3008"/>
      <c r="K3008" s="95"/>
      <c r="L3008"/>
      <c r="M3008"/>
      <c r="N3008"/>
      <c r="O3008"/>
      <c r="P3008"/>
      <c r="Q3008"/>
      <c r="R3008"/>
      <c r="S3008"/>
      <c r="T3008"/>
      <c r="U3008"/>
      <c r="V3008"/>
    </row>
    <row r="3009" spans="2:22" ht="12.75" customHeight="1" x14ac:dyDescent="0.3">
      <c r="B3009"/>
      <c r="C3009"/>
      <c r="D3009"/>
      <c r="E3009"/>
      <c r="F3009"/>
      <c r="G3009"/>
      <c r="H3009"/>
      <c r="I3009"/>
      <c r="J3009"/>
      <c r="K3009" s="95"/>
      <c r="L3009"/>
      <c r="M3009"/>
      <c r="N3009"/>
      <c r="O3009"/>
      <c r="P3009"/>
      <c r="Q3009"/>
      <c r="R3009"/>
      <c r="S3009"/>
      <c r="T3009"/>
      <c r="U3009"/>
      <c r="V3009"/>
    </row>
    <row r="3010" spans="2:22" ht="12.75" customHeight="1" x14ac:dyDescent="0.3">
      <c r="B3010"/>
      <c r="C3010"/>
      <c r="D3010"/>
      <c r="E3010"/>
      <c r="F3010"/>
      <c r="G3010"/>
      <c r="H3010"/>
      <c r="I3010"/>
      <c r="J3010"/>
      <c r="K3010" s="95"/>
      <c r="L3010"/>
      <c r="M3010"/>
      <c r="N3010"/>
      <c r="O3010"/>
      <c r="P3010"/>
      <c r="Q3010"/>
      <c r="R3010"/>
      <c r="S3010"/>
      <c r="T3010"/>
      <c r="U3010"/>
      <c r="V3010"/>
    </row>
    <row r="3011" spans="2:22" ht="12.75" customHeight="1" x14ac:dyDescent="0.3">
      <c r="B3011"/>
      <c r="C3011"/>
      <c r="D3011"/>
      <c r="E3011"/>
      <c r="F3011"/>
      <c r="G3011"/>
      <c r="H3011"/>
      <c r="I3011"/>
      <c r="J3011"/>
      <c r="K3011" s="95"/>
      <c r="L3011"/>
      <c r="M3011"/>
      <c r="N3011"/>
      <c r="O3011"/>
      <c r="P3011"/>
      <c r="Q3011"/>
      <c r="R3011"/>
      <c r="S3011"/>
      <c r="T3011"/>
      <c r="U3011"/>
      <c r="V3011"/>
    </row>
    <row r="3012" spans="2:22" ht="12.75" customHeight="1" x14ac:dyDescent="0.3">
      <c r="B3012"/>
      <c r="C3012"/>
      <c r="D3012"/>
      <c r="E3012"/>
      <c r="F3012"/>
      <c r="G3012"/>
      <c r="H3012"/>
      <c r="I3012"/>
      <c r="J3012"/>
      <c r="K3012" s="95"/>
      <c r="L3012"/>
      <c r="M3012"/>
      <c r="N3012"/>
      <c r="O3012"/>
      <c r="P3012"/>
      <c r="Q3012"/>
      <c r="R3012"/>
      <c r="S3012"/>
      <c r="T3012"/>
      <c r="U3012"/>
      <c r="V3012"/>
    </row>
    <row r="3013" spans="2:22" ht="12.75" customHeight="1" x14ac:dyDescent="0.3">
      <c r="B3013"/>
      <c r="C3013"/>
      <c r="D3013"/>
      <c r="E3013"/>
      <c r="F3013"/>
      <c r="G3013"/>
      <c r="H3013"/>
      <c r="I3013"/>
      <c r="J3013"/>
      <c r="K3013" s="95"/>
      <c r="L3013"/>
      <c r="M3013"/>
      <c r="N3013"/>
      <c r="O3013"/>
      <c r="P3013"/>
      <c r="Q3013"/>
      <c r="R3013"/>
      <c r="S3013"/>
      <c r="T3013"/>
      <c r="U3013"/>
      <c r="V3013"/>
    </row>
    <row r="3014" spans="2:22" ht="12.75" customHeight="1" x14ac:dyDescent="0.3">
      <c r="B3014"/>
      <c r="C3014"/>
      <c r="D3014"/>
      <c r="E3014"/>
      <c r="F3014"/>
      <c r="G3014"/>
      <c r="H3014"/>
      <c r="I3014"/>
      <c r="J3014"/>
      <c r="K3014" s="95"/>
      <c r="L3014"/>
      <c r="M3014"/>
      <c r="N3014"/>
      <c r="O3014"/>
      <c r="P3014"/>
      <c r="Q3014"/>
      <c r="R3014"/>
      <c r="S3014"/>
      <c r="T3014"/>
      <c r="U3014"/>
      <c r="V3014"/>
    </row>
    <row r="3015" spans="2:22" ht="12.75" customHeight="1" x14ac:dyDescent="0.3">
      <c r="B3015"/>
      <c r="C3015"/>
      <c r="D3015"/>
      <c r="E3015"/>
      <c r="F3015"/>
      <c r="G3015"/>
      <c r="H3015"/>
      <c r="I3015"/>
      <c r="J3015"/>
      <c r="K3015" s="95"/>
      <c r="L3015"/>
      <c r="M3015"/>
      <c r="N3015"/>
      <c r="O3015"/>
      <c r="P3015"/>
      <c r="Q3015"/>
      <c r="R3015"/>
      <c r="S3015"/>
      <c r="T3015"/>
      <c r="U3015"/>
      <c r="V3015"/>
    </row>
    <row r="3016" spans="2:22" ht="12.75" customHeight="1" x14ac:dyDescent="0.3">
      <c r="B3016"/>
      <c r="C3016"/>
      <c r="D3016"/>
      <c r="E3016"/>
      <c r="F3016"/>
      <c r="G3016"/>
      <c r="H3016"/>
      <c r="I3016"/>
      <c r="J3016"/>
      <c r="K3016" s="95"/>
      <c r="L3016"/>
      <c r="M3016"/>
      <c r="N3016"/>
      <c r="O3016"/>
      <c r="P3016"/>
      <c r="Q3016"/>
      <c r="R3016"/>
      <c r="S3016"/>
      <c r="T3016"/>
      <c r="U3016"/>
      <c r="V3016"/>
    </row>
    <row r="3017" spans="2:22" ht="12.75" customHeight="1" x14ac:dyDescent="0.3">
      <c r="B3017"/>
      <c r="C3017"/>
      <c r="D3017"/>
      <c r="E3017"/>
      <c r="F3017"/>
      <c r="G3017"/>
      <c r="H3017"/>
      <c r="I3017"/>
      <c r="J3017"/>
      <c r="K3017" s="95"/>
      <c r="L3017"/>
      <c r="M3017"/>
      <c r="N3017"/>
      <c r="O3017"/>
      <c r="P3017"/>
      <c r="Q3017"/>
      <c r="R3017"/>
      <c r="S3017"/>
      <c r="T3017"/>
      <c r="U3017"/>
      <c r="V3017"/>
    </row>
    <row r="3018" spans="2:22" ht="12.75" customHeight="1" x14ac:dyDescent="0.3">
      <c r="B3018"/>
      <c r="C3018"/>
      <c r="D3018"/>
      <c r="E3018"/>
      <c r="F3018"/>
      <c r="G3018"/>
      <c r="H3018"/>
      <c r="I3018"/>
      <c r="J3018"/>
      <c r="K3018" s="95"/>
      <c r="L3018"/>
      <c r="M3018"/>
      <c r="N3018"/>
      <c r="O3018"/>
      <c r="P3018"/>
      <c r="Q3018"/>
      <c r="R3018"/>
      <c r="S3018"/>
      <c r="T3018"/>
      <c r="U3018"/>
      <c r="V3018"/>
    </row>
    <row r="3019" spans="2:22" ht="12.75" customHeight="1" x14ac:dyDescent="0.3">
      <c r="B3019"/>
      <c r="C3019"/>
      <c r="D3019"/>
      <c r="E3019"/>
      <c r="F3019"/>
      <c r="G3019"/>
      <c r="H3019"/>
      <c r="I3019"/>
      <c r="J3019"/>
      <c r="K3019" s="95"/>
      <c r="L3019"/>
      <c r="M3019"/>
      <c r="N3019"/>
      <c r="O3019"/>
      <c r="P3019"/>
      <c r="Q3019"/>
      <c r="R3019"/>
      <c r="S3019"/>
      <c r="T3019"/>
      <c r="U3019"/>
      <c r="V3019"/>
    </row>
    <row r="3020" spans="2:22" ht="12.75" customHeight="1" x14ac:dyDescent="0.3">
      <c r="B3020"/>
      <c r="C3020"/>
      <c r="D3020"/>
      <c r="E3020"/>
      <c r="F3020"/>
      <c r="G3020"/>
      <c r="H3020"/>
      <c r="I3020"/>
      <c r="J3020"/>
      <c r="K3020" s="95"/>
      <c r="L3020"/>
      <c r="M3020"/>
      <c r="N3020"/>
      <c r="O3020"/>
      <c r="P3020"/>
      <c r="Q3020"/>
      <c r="R3020"/>
      <c r="S3020"/>
      <c r="T3020"/>
      <c r="U3020"/>
      <c r="V3020"/>
    </row>
    <row r="3021" spans="2:22" ht="12.75" customHeight="1" x14ac:dyDescent="0.3">
      <c r="B3021"/>
      <c r="C3021"/>
      <c r="D3021"/>
      <c r="E3021"/>
      <c r="F3021"/>
      <c r="G3021"/>
      <c r="H3021"/>
      <c r="I3021"/>
      <c r="J3021"/>
      <c r="K3021" s="95"/>
      <c r="L3021"/>
      <c r="M3021"/>
      <c r="N3021"/>
      <c r="O3021"/>
      <c r="P3021"/>
      <c r="Q3021"/>
      <c r="R3021"/>
      <c r="S3021"/>
      <c r="T3021"/>
      <c r="U3021"/>
      <c r="V3021"/>
    </row>
    <row r="3022" spans="2:22" ht="12.75" customHeight="1" x14ac:dyDescent="0.3">
      <c r="B3022"/>
      <c r="C3022"/>
      <c r="D3022"/>
      <c r="E3022"/>
      <c r="F3022"/>
      <c r="G3022"/>
      <c r="H3022"/>
      <c r="I3022"/>
      <c r="J3022"/>
      <c r="K3022" s="95"/>
      <c r="L3022"/>
      <c r="M3022"/>
      <c r="N3022"/>
      <c r="O3022"/>
      <c r="P3022"/>
      <c r="Q3022"/>
      <c r="R3022"/>
      <c r="S3022"/>
      <c r="T3022"/>
      <c r="U3022"/>
      <c r="V3022"/>
    </row>
    <row r="3023" spans="2:22" ht="12.75" customHeight="1" x14ac:dyDescent="0.3">
      <c r="B3023"/>
      <c r="C3023"/>
      <c r="D3023"/>
      <c r="E3023"/>
      <c r="F3023"/>
      <c r="G3023"/>
      <c r="H3023"/>
      <c r="I3023"/>
      <c r="J3023"/>
      <c r="K3023" s="95"/>
      <c r="L3023"/>
      <c r="M3023"/>
      <c r="N3023"/>
      <c r="O3023"/>
      <c r="P3023"/>
      <c r="Q3023"/>
      <c r="R3023"/>
      <c r="S3023"/>
      <c r="T3023"/>
      <c r="U3023"/>
      <c r="V3023"/>
    </row>
    <row r="3024" spans="2:22" ht="12.75" customHeight="1" x14ac:dyDescent="0.3">
      <c r="B3024"/>
      <c r="C3024"/>
      <c r="D3024"/>
      <c r="E3024"/>
      <c r="F3024"/>
      <c r="G3024"/>
      <c r="H3024"/>
      <c r="I3024"/>
      <c r="J3024"/>
      <c r="K3024" s="95"/>
      <c r="L3024"/>
      <c r="M3024"/>
      <c r="N3024"/>
      <c r="O3024"/>
      <c r="P3024"/>
      <c r="Q3024"/>
      <c r="R3024"/>
      <c r="S3024"/>
      <c r="T3024"/>
      <c r="U3024"/>
      <c r="V3024"/>
    </row>
    <row r="3025" spans="2:22" ht="12.75" customHeight="1" x14ac:dyDescent="0.3">
      <c r="B3025"/>
      <c r="C3025"/>
      <c r="D3025"/>
      <c r="E3025"/>
      <c r="F3025"/>
      <c r="G3025"/>
      <c r="H3025"/>
      <c r="I3025"/>
      <c r="J3025"/>
      <c r="K3025" s="95"/>
      <c r="L3025"/>
      <c r="M3025"/>
      <c r="N3025"/>
      <c r="O3025"/>
      <c r="P3025"/>
      <c r="Q3025"/>
      <c r="R3025"/>
      <c r="S3025"/>
      <c r="T3025"/>
      <c r="U3025"/>
      <c r="V3025"/>
    </row>
    <row r="3026" spans="2:22" ht="12.75" customHeight="1" x14ac:dyDescent="0.3">
      <c r="B3026"/>
      <c r="C3026"/>
      <c r="D3026"/>
      <c r="E3026"/>
      <c r="F3026"/>
      <c r="G3026"/>
      <c r="H3026"/>
      <c r="I3026"/>
      <c r="J3026"/>
      <c r="K3026" s="95"/>
      <c r="L3026"/>
      <c r="M3026"/>
      <c r="N3026"/>
      <c r="O3026"/>
      <c r="P3026"/>
      <c r="Q3026"/>
      <c r="R3026"/>
      <c r="S3026"/>
      <c r="T3026"/>
      <c r="U3026"/>
      <c r="V3026"/>
    </row>
    <row r="3027" spans="2:22" ht="12.75" customHeight="1" x14ac:dyDescent="0.3">
      <c r="B3027"/>
      <c r="C3027"/>
      <c r="D3027"/>
      <c r="E3027"/>
      <c r="F3027"/>
      <c r="G3027"/>
      <c r="H3027"/>
      <c r="I3027"/>
      <c r="J3027"/>
      <c r="K3027" s="95"/>
      <c r="L3027"/>
      <c r="M3027"/>
      <c r="N3027"/>
      <c r="O3027"/>
      <c r="P3027"/>
      <c r="Q3027"/>
      <c r="R3027"/>
      <c r="S3027"/>
      <c r="T3027"/>
      <c r="U3027"/>
      <c r="V3027"/>
    </row>
    <row r="3028" spans="2:22" ht="12.75" customHeight="1" x14ac:dyDescent="0.3">
      <c r="B3028"/>
      <c r="C3028"/>
      <c r="D3028"/>
      <c r="E3028"/>
      <c r="F3028"/>
      <c r="G3028"/>
      <c r="H3028"/>
      <c r="I3028"/>
      <c r="J3028"/>
      <c r="K3028" s="95"/>
      <c r="L3028"/>
      <c r="M3028"/>
      <c r="N3028"/>
      <c r="O3028"/>
      <c r="P3028"/>
      <c r="Q3028"/>
      <c r="R3028"/>
      <c r="S3028"/>
      <c r="T3028"/>
      <c r="U3028"/>
      <c r="V3028"/>
    </row>
    <row r="3029" spans="2:22" ht="12.75" customHeight="1" x14ac:dyDescent="0.3">
      <c r="B3029"/>
      <c r="C3029"/>
      <c r="D3029"/>
      <c r="E3029"/>
      <c r="F3029"/>
      <c r="G3029"/>
      <c r="H3029"/>
      <c r="I3029"/>
      <c r="J3029"/>
      <c r="K3029" s="95"/>
      <c r="L3029"/>
      <c r="M3029"/>
      <c r="N3029"/>
      <c r="O3029"/>
      <c r="P3029"/>
      <c r="Q3029"/>
      <c r="R3029"/>
      <c r="S3029"/>
      <c r="T3029"/>
      <c r="U3029"/>
      <c r="V3029"/>
    </row>
    <row r="3030" spans="2:22" ht="12.75" customHeight="1" x14ac:dyDescent="0.3">
      <c r="B3030"/>
      <c r="C3030"/>
      <c r="D3030"/>
      <c r="E3030"/>
      <c r="F3030"/>
      <c r="G3030"/>
      <c r="H3030"/>
      <c r="I3030"/>
      <c r="J3030"/>
      <c r="K3030" s="95"/>
      <c r="L3030"/>
      <c r="M3030"/>
      <c r="N3030"/>
      <c r="O3030"/>
      <c r="P3030"/>
      <c r="Q3030"/>
      <c r="R3030"/>
      <c r="S3030"/>
      <c r="T3030"/>
      <c r="U3030"/>
      <c r="V3030"/>
    </row>
    <row r="3031" spans="2:22" ht="12.75" customHeight="1" x14ac:dyDescent="0.3">
      <c r="B3031"/>
      <c r="C3031"/>
      <c r="D3031"/>
      <c r="E3031"/>
      <c r="F3031"/>
      <c r="G3031"/>
      <c r="H3031"/>
      <c r="I3031"/>
      <c r="J3031"/>
      <c r="K3031" s="95"/>
      <c r="L3031"/>
      <c r="M3031"/>
      <c r="N3031"/>
      <c r="O3031"/>
      <c r="P3031"/>
      <c r="Q3031"/>
      <c r="R3031"/>
      <c r="S3031"/>
      <c r="T3031"/>
      <c r="U3031"/>
      <c r="V3031"/>
    </row>
    <row r="3032" spans="2:22" ht="12.75" customHeight="1" x14ac:dyDescent="0.3">
      <c r="B3032"/>
      <c r="C3032"/>
      <c r="D3032"/>
      <c r="E3032"/>
      <c r="F3032"/>
      <c r="G3032"/>
      <c r="H3032"/>
      <c r="I3032"/>
      <c r="J3032"/>
      <c r="K3032" s="95"/>
      <c r="L3032"/>
      <c r="M3032"/>
      <c r="N3032"/>
      <c r="O3032"/>
      <c r="P3032"/>
      <c r="Q3032"/>
      <c r="R3032"/>
      <c r="S3032"/>
      <c r="T3032"/>
      <c r="U3032"/>
      <c r="V3032"/>
    </row>
    <row r="3033" spans="2:22" ht="12.75" customHeight="1" x14ac:dyDescent="0.3">
      <c r="B3033"/>
      <c r="C3033"/>
      <c r="D3033"/>
      <c r="E3033"/>
      <c r="F3033"/>
      <c r="G3033"/>
      <c r="H3033"/>
      <c r="I3033"/>
      <c r="J3033"/>
      <c r="K3033" s="95"/>
      <c r="L3033"/>
      <c r="M3033"/>
      <c r="N3033"/>
      <c r="O3033"/>
      <c r="P3033"/>
      <c r="Q3033"/>
      <c r="R3033"/>
      <c r="S3033"/>
      <c r="T3033"/>
      <c r="U3033"/>
      <c r="V3033"/>
    </row>
    <row r="3034" spans="2:22" ht="12.75" customHeight="1" x14ac:dyDescent="0.3">
      <c r="B3034"/>
      <c r="C3034"/>
      <c r="D3034"/>
      <c r="E3034"/>
      <c r="F3034"/>
      <c r="G3034"/>
      <c r="H3034"/>
      <c r="I3034"/>
      <c r="J3034"/>
      <c r="K3034" s="95"/>
      <c r="L3034"/>
      <c r="M3034"/>
      <c r="N3034"/>
      <c r="O3034"/>
      <c r="P3034"/>
      <c r="Q3034"/>
      <c r="R3034"/>
      <c r="S3034"/>
      <c r="T3034"/>
      <c r="U3034"/>
      <c r="V3034"/>
    </row>
    <row r="3035" spans="2:22" ht="12.75" customHeight="1" x14ac:dyDescent="0.3">
      <c r="B3035"/>
      <c r="C3035"/>
      <c r="D3035"/>
      <c r="E3035"/>
      <c r="F3035"/>
      <c r="G3035"/>
      <c r="H3035"/>
      <c r="I3035"/>
      <c r="J3035"/>
      <c r="K3035" s="95"/>
      <c r="L3035"/>
      <c r="M3035"/>
      <c r="N3035"/>
      <c r="O3035"/>
      <c r="P3035"/>
      <c r="Q3035"/>
      <c r="R3035"/>
      <c r="S3035"/>
      <c r="T3035"/>
      <c r="U3035"/>
      <c r="V3035"/>
    </row>
    <row r="3036" spans="2:22" ht="12.75" customHeight="1" x14ac:dyDescent="0.3">
      <c r="B3036"/>
      <c r="C3036"/>
      <c r="D3036"/>
      <c r="E3036"/>
      <c r="F3036"/>
      <c r="G3036"/>
      <c r="H3036"/>
      <c r="I3036"/>
      <c r="J3036"/>
      <c r="K3036" s="95"/>
      <c r="L3036"/>
      <c r="M3036"/>
      <c r="N3036"/>
      <c r="O3036"/>
      <c r="P3036"/>
      <c r="Q3036"/>
      <c r="R3036"/>
      <c r="S3036"/>
      <c r="T3036"/>
      <c r="U3036"/>
      <c r="V3036"/>
    </row>
    <row r="3037" spans="2:22" ht="12.75" customHeight="1" x14ac:dyDescent="0.3">
      <c r="B3037"/>
      <c r="C3037"/>
      <c r="D3037"/>
      <c r="E3037"/>
      <c r="F3037"/>
      <c r="G3037"/>
      <c r="H3037"/>
      <c r="I3037"/>
      <c r="J3037"/>
      <c r="K3037" s="95"/>
      <c r="L3037"/>
      <c r="M3037"/>
      <c r="N3037"/>
      <c r="O3037"/>
      <c r="P3037"/>
      <c r="Q3037"/>
      <c r="R3037"/>
      <c r="S3037"/>
      <c r="T3037"/>
      <c r="U3037"/>
      <c r="V3037"/>
    </row>
    <row r="3038" spans="2:22" ht="12.75" customHeight="1" x14ac:dyDescent="0.3">
      <c r="B3038"/>
      <c r="C3038"/>
      <c r="D3038"/>
      <c r="E3038"/>
      <c r="F3038"/>
      <c r="G3038"/>
      <c r="H3038"/>
      <c r="I3038"/>
      <c r="J3038"/>
      <c r="K3038" s="95"/>
      <c r="L3038"/>
      <c r="M3038"/>
      <c r="N3038"/>
      <c r="O3038"/>
      <c r="P3038"/>
      <c r="Q3038"/>
      <c r="R3038"/>
      <c r="S3038"/>
      <c r="T3038"/>
      <c r="U3038"/>
      <c r="V3038"/>
    </row>
    <row r="3039" spans="2:22" ht="12.75" customHeight="1" x14ac:dyDescent="0.3">
      <c r="B3039"/>
      <c r="C3039"/>
      <c r="D3039"/>
      <c r="E3039"/>
      <c r="F3039"/>
      <c r="G3039"/>
      <c r="H3039"/>
      <c r="I3039"/>
      <c r="J3039"/>
      <c r="K3039" s="95"/>
      <c r="L3039"/>
      <c r="M3039"/>
      <c r="N3039"/>
      <c r="O3039"/>
      <c r="P3039"/>
      <c r="Q3039"/>
      <c r="R3039"/>
      <c r="S3039"/>
      <c r="T3039"/>
      <c r="U3039"/>
      <c r="V3039"/>
    </row>
    <row r="3040" spans="2:22" ht="12.75" customHeight="1" x14ac:dyDescent="0.3">
      <c r="B3040"/>
      <c r="C3040"/>
      <c r="D3040"/>
      <c r="E3040"/>
      <c r="F3040"/>
      <c r="G3040"/>
      <c r="H3040"/>
      <c r="I3040"/>
      <c r="J3040"/>
      <c r="K3040" s="95"/>
      <c r="L3040"/>
      <c r="M3040"/>
      <c r="N3040"/>
      <c r="O3040"/>
      <c r="P3040"/>
      <c r="Q3040"/>
      <c r="R3040"/>
      <c r="S3040"/>
      <c r="T3040"/>
      <c r="U3040"/>
      <c r="V3040"/>
    </row>
    <row r="3041" spans="2:22" ht="12.75" customHeight="1" x14ac:dyDescent="0.3">
      <c r="B3041"/>
      <c r="C3041"/>
      <c r="D3041"/>
      <c r="E3041"/>
      <c r="F3041"/>
      <c r="G3041"/>
      <c r="H3041"/>
      <c r="I3041"/>
      <c r="J3041"/>
      <c r="K3041" s="95"/>
      <c r="L3041"/>
      <c r="M3041"/>
      <c r="N3041"/>
      <c r="O3041"/>
      <c r="P3041"/>
      <c r="Q3041"/>
      <c r="R3041"/>
      <c r="S3041"/>
      <c r="T3041"/>
      <c r="U3041"/>
      <c r="V3041"/>
    </row>
    <row r="3042" spans="2:22" ht="12.75" customHeight="1" x14ac:dyDescent="0.3">
      <c r="B3042"/>
      <c r="C3042"/>
      <c r="D3042"/>
      <c r="E3042"/>
      <c r="F3042"/>
      <c r="G3042"/>
      <c r="H3042"/>
      <c r="I3042"/>
      <c r="J3042"/>
      <c r="K3042" s="95"/>
      <c r="L3042"/>
      <c r="M3042"/>
      <c r="N3042"/>
      <c r="O3042"/>
      <c r="P3042"/>
      <c r="Q3042"/>
      <c r="R3042"/>
      <c r="S3042"/>
      <c r="T3042"/>
      <c r="U3042"/>
      <c r="V3042"/>
    </row>
    <row r="3043" spans="2:22" ht="12.75" customHeight="1" x14ac:dyDescent="0.3">
      <c r="B3043"/>
      <c r="C3043"/>
      <c r="D3043"/>
      <c r="E3043"/>
      <c r="F3043"/>
      <c r="G3043"/>
      <c r="H3043"/>
      <c r="I3043"/>
      <c r="J3043"/>
      <c r="K3043" s="95"/>
      <c r="L3043"/>
      <c r="M3043"/>
      <c r="N3043"/>
      <c r="O3043"/>
      <c r="P3043"/>
      <c r="Q3043"/>
      <c r="R3043"/>
      <c r="S3043"/>
      <c r="T3043"/>
      <c r="U3043"/>
      <c r="V3043"/>
    </row>
    <row r="3044" spans="2:22" ht="12.75" customHeight="1" x14ac:dyDescent="0.3">
      <c r="B3044"/>
      <c r="C3044"/>
      <c r="D3044"/>
      <c r="E3044"/>
      <c r="F3044"/>
      <c r="G3044"/>
      <c r="H3044"/>
      <c r="I3044"/>
      <c r="J3044"/>
      <c r="K3044" s="95"/>
      <c r="L3044"/>
      <c r="M3044"/>
      <c r="N3044"/>
      <c r="O3044"/>
      <c r="P3044"/>
      <c r="Q3044"/>
      <c r="R3044"/>
      <c r="S3044"/>
      <c r="T3044"/>
      <c r="U3044"/>
      <c r="V3044"/>
    </row>
    <row r="3045" spans="2:22" ht="12.75" customHeight="1" x14ac:dyDescent="0.3">
      <c r="B3045"/>
      <c r="C3045"/>
      <c r="D3045"/>
      <c r="E3045"/>
      <c r="F3045"/>
      <c r="G3045"/>
      <c r="H3045"/>
      <c r="I3045"/>
      <c r="J3045"/>
      <c r="K3045" s="95"/>
      <c r="L3045"/>
      <c r="M3045"/>
      <c r="N3045"/>
      <c r="O3045"/>
      <c r="P3045"/>
      <c r="Q3045"/>
      <c r="R3045"/>
      <c r="S3045"/>
      <c r="T3045"/>
      <c r="U3045"/>
      <c r="V3045"/>
    </row>
    <row r="3046" spans="2:22" ht="12.75" customHeight="1" x14ac:dyDescent="0.3">
      <c r="B3046"/>
      <c r="C3046"/>
      <c r="D3046"/>
      <c r="E3046"/>
      <c r="F3046"/>
      <c r="G3046"/>
      <c r="H3046"/>
      <c r="I3046"/>
      <c r="J3046"/>
      <c r="K3046" s="95"/>
      <c r="L3046"/>
      <c r="M3046"/>
      <c r="N3046"/>
      <c r="O3046"/>
      <c r="P3046"/>
      <c r="Q3046"/>
      <c r="R3046"/>
      <c r="S3046"/>
      <c r="T3046"/>
      <c r="U3046"/>
      <c r="V3046"/>
    </row>
    <row r="3047" spans="2:22" ht="12.75" customHeight="1" x14ac:dyDescent="0.3">
      <c r="B3047"/>
      <c r="C3047"/>
      <c r="D3047"/>
      <c r="E3047"/>
      <c r="F3047"/>
      <c r="G3047"/>
      <c r="H3047"/>
      <c r="I3047"/>
      <c r="J3047"/>
      <c r="K3047" s="95"/>
      <c r="L3047"/>
      <c r="M3047"/>
      <c r="N3047"/>
      <c r="O3047"/>
      <c r="P3047"/>
      <c r="Q3047"/>
      <c r="R3047"/>
      <c r="S3047"/>
      <c r="T3047"/>
      <c r="U3047"/>
      <c r="V3047"/>
    </row>
    <row r="3048" spans="2:22" ht="12.75" customHeight="1" x14ac:dyDescent="0.3">
      <c r="B3048"/>
      <c r="C3048"/>
      <c r="D3048"/>
      <c r="E3048"/>
      <c r="F3048"/>
      <c r="G3048"/>
      <c r="H3048"/>
      <c r="I3048"/>
      <c r="J3048"/>
      <c r="K3048" s="95"/>
      <c r="L3048"/>
      <c r="M3048"/>
      <c r="N3048"/>
      <c r="O3048"/>
      <c r="P3048"/>
      <c r="Q3048"/>
      <c r="R3048"/>
      <c r="S3048"/>
      <c r="T3048"/>
      <c r="U3048"/>
      <c r="V3048"/>
    </row>
    <row r="3049" spans="2:22" ht="12.75" customHeight="1" x14ac:dyDescent="0.3">
      <c r="B3049"/>
      <c r="C3049"/>
      <c r="D3049"/>
      <c r="E3049"/>
      <c r="F3049"/>
      <c r="G3049"/>
      <c r="H3049"/>
      <c r="I3049"/>
      <c r="J3049"/>
      <c r="K3049" s="95"/>
      <c r="L3049"/>
      <c r="M3049"/>
      <c r="N3049"/>
      <c r="O3049"/>
      <c r="P3049"/>
      <c r="Q3049"/>
      <c r="R3049"/>
      <c r="S3049"/>
      <c r="T3049"/>
      <c r="U3049"/>
      <c r="V3049"/>
    </row>
    <row r="3050" spans="2:22" ht="12.75" customHeight="1" x14ac:dyDescent="0.3">
      <c r="B3050"/>
      <c r="C3050"/>
      <c r="D3050"/>
      <c r="E3050"/>
      <c r="F3050"/>
      <c r="G3050"/>
      <c r="H3050"/>
      <c r="I3050"/>
      <c r="J3050"/>
      <c r="K3050" s="95"/>
      <c r="L3050"/>
      <c r="M3050"/>
      <c r="N3050"/>
      <c r="O3050"/>
      <c r="P3050"/>
      <c r="Q3050"/>
      <c r="R3050"/>
      <c r="S3050"/>
      <c r="T3050"/>
      <c r="U3050"/>
      <c r="V3050"/>
    </row>
    <row r="3051" spans="2:22" ht="12.75" customHeight="1" x14ac:dyDescent="0.3">
      <c r="B3051"/>
      <c r="C3051"/>
      <c r="D3051"/>
      <c r="E3051"/>
      <c r="F3051"/>
      <c r="G3051"/>
      <c r="H3051"/>
      <c r="I3051"/>
      <c r="J3051"/>
      <c r="K3051" s="95"/>
      <c r="L3051"/>
      <c r="M3051"/>
      <c r="N3051"/>
      <c r="O3051"/>
      <c r="P3051"/>
      <c r="Q3051"/>
      <c r="R3051"/>
      <c r="S3051"/>
      <c r="T3051"/>
      <c r="U3051"/>
      <c r="V3051"/>
    </row>
    <row r="3052" spans="2:22" ht="12.75" customHeight="1" x14ac:dyDescent="0.3">
      <c r="B3052"/>
      <c r="C3052"/>
      <c r="D3052"/>
      <c r="E3052"/>
      <c r="F3052"/>
      <c r="G3052"/>
      <c r="H3052"/>
      <c r="I3052"/>
      <c r="J3052"/>
      <c r="K3052" s="95"/>
      <c r="L3052"/>
      <c r="M3052"/>
      <c r="N3052"/>
      <c r="O3052"/>
      <c r="P3052"/>
      <c r="Q3052"/>
      <c r="R3052"/>
      <c r="S3052"/>
      <c r="T3052"/>
      <c r="U3052"/>
      <c r="V3052"/>
    </row>
    <row r="3053" spans="2:22" ht="12.75" customHeight="1" x14ac:dyDescent="0.3">
      <c r="B3053"/>
      <c r="C3053"/>
      <c r="D3053"/>
      <c r="E3053"/>
      <c r="F3053"/>
      <c r="G3053"/>
      <c r="H3053"/>
      <c r="I3053"/>
      <c r="J3053"/>
      <c r="K3053" s="95"/>
      <c r="L3053"/>
      <c r="M3053"/>
      <c r="N3053"/>
      <c r="O3053"/>
      <c r="P3053"/>
      <c r="Q3053"/>
      <c r="R3053"/>
      <c r="S3053"/>
      <c r="T3053"/>
      <c r="U3053"/>
      <c r="V3053"/>
    </row>
    <row r="3054" spans="2:22" ht="12.75" customHeight="1" x14ac:dyDescent="0.3">
      <c r="B3054"/>
      <c r="C3054"/>
      <c r="D3054"/>
      <c r="E3054"/>
      <c r="F3054"/>
      <c r="G3054"/>
      <c r="H3054"/>
      <c r="I3054"/>
      <c r="J3054"/>
      <c r="K3054" s="95"/>
      <c r="L3054"/>
      <c r="M3054"/>
      <c r="N3054"/>
      <c r="O3054"/>
      <c r="P3054"/>
      <c r="Q3054"/>
      <c r="R3054"/>
      <c r="S3054"/>
      <c r="T3054"/>
      <c r="U3054"/>
      <c r="V3054"/>
    </row>
    <row r="3055" spans="2:22" ht="12.75" customHeight="1" x14ac:dyDescent="0.3">
      <c r="B3055"/>
      <c r="C3055"/>
      <c r="D3055"/>
      <c r="E3055"/>
      <c r="F3055"/>
      <c r="G3055"/>
      <c r="H3055"/>
      <c r="I3055"/>
      <c r="J3055"/>
      <c r="K3055" s="95"/>
      <c r="L3055"/>
      <c r="M3055"/>
      <c r="N3055"/>
      <c r="O3055"/>
      <c r="P3055"/>
      <c r="Q3055"/>
      <c r="R3055"/>
      <c r="S3055"/>
      <c r="T3055"/>
      <c r="U3055"/>
      <c r="V3055"/>
    </row>
    <row r="3056" spans="2:22" ht="12.75" customHeight="1" x14ac:dyDescent="0.3">
      <c r="B3056"/>
      <c r="C3056"/>
      <c r="D3056"/>
      <c r="E3056"/>
      <c r="F3056"/>
      <c r="G3056"/>
      <c r="H3056"/>
      <c r="I3056"/>
      <c r="J3056"/>
      <c r="K3056" s="95"/>
      <c r="L3056"/>
      <c r="M3056"/>
      <c r="N3056"/>
      <c r="O3056"/>
      <c r="P3056"/>
      <c r="Q3056"/>
      <c r="R3056"/>
      <c r="S3056"/>
      <c r="T3056"/>
      <c r="U3056"/>
      <c r="V3056"/>
    </row>
    <row r="3057" spans="2:22" ht="12.75" customHeight="1" x14ac:dyDescent="0.3">
      <c r="B3057"/>
      <c r="C3057"/>
      <c r="D3057"/>
      <c r="E3057"/>
      <c r="F3057"/>
      <c r="G3057"/>
      <c r="H3057"/>
      <c r="I3057"/>
      <c r="J3057"/>
      <c r="K3057" s="95"/>
      <c r="L3057"/>
      <c r="M3057"/>
      <c r="N3057"/>
      <c r="O3057"/>
      <c r="P3057"/>
      <c r="Q3057"/>
      <c r="R3057"/>
      <c r="S3057"/>
      <c r="T3057"/>
      <c r="U3057"/>
      <c r="V3057"/>
    </row>
    <row r="3058" spans="2:22" ht="12.75" customHeight="1" x14ac:dyDescent="0.3">
      <c r="B3058"/>
      <c r="C3058"/>
      <c r="D3058"/>
      <c r="E3058"/>
      <c r="F3058"/>
      <c r="G3058"/>
      <c r="H3058"/>
      <c r="I3058"/>
      <c r="J3058"/>
      <c r="K3058" s="95"/>
      <c r="L3058"/>
      <c r="M3058"/>
      <c r="N3058"/>
      <c r="O3058"/>
      <c r="P3058"/>
      <c r="Q3058"/>
      <c r="R3058"/>
      <c r="S3058"/>
      <c r="T3058"/>
      <c r="U3058"/>
      <c r="V3058"/>
    </row>
    <row r="3059" spans="2:22" ht="12.75" customHeight="1" x14ac:dyDescent="0.3">
      <c r="B3059"/>
      <c r="C3059"/>
      <c r="D3059"/>
      <c r="E3059"/>
      <c r="F3059"/>
      <c r="G3059"/>
      <c r="H3059"/>
      <c r="I3059"/>
      <c r="J3059"/>
      <c r="K3059" s="95"/>
      <c r="L3059"/>
      <c r="M3059"/>
      <c r="N3059"/>
      <c r="O3059"/>
      <c r="P3059"/>
      <c r="Q3059"/>
      <c r="R3059"/>
      <c r="S3059"/>
      <c r="T3059"/>
      <c r="U3059"/>
      <c r="V3059"/>
    </row>
    <row r="3060" spans="2:22" ht="12.75" customHeight="1" x14ac:dyDescent="0.3">
      <c r="B3060"/>
      <c r="C3060"/>
      <c r="D3060"/>
      <c r="E3060"/>
      <c r="F3060"/>
      <c r="G3060"/>
      <c r="H3060"/>
      <c r="I3060"/>
      <c r="J3060"/>
      <c r="K3060" s="95"/>
      <c r="L3060"/>
      <c r="M3060"/>
      <c r="N3060"/>
      <c r="O3060"/>
      <c r="P3060"/>
      <c r="Q3060"/>
      <c r="R3060"/>
      <c r="S3060"/>
      <c r="T3060"/>
      <c r="U3060"/>
      <c r="V3060"/>
    </row>
    <row r="3061" spans="2:22" ht="12.75" customHeight="1" x14ac:dyDescent="0.3">
      <c r="B3061"/>
      <c r="C3061"/>
      <c r="D3061"/>
      <c r="E3061"/>
      <c r="F3061"/>
      <c r="G3061"/>
      <c r="H3061"/>
      <c r="I3061"/>
      <c r="J3061"/>
      <c r="K3061" s="95"/>
      <c r="L3061"/>
      <c r="M3061"/>
      <c r="N3061"/>
      <c r="O3061"/>
      <c r="P3061"/>
      <c r="Q3061"/>
      <c r="R3061"/>
      <c r="S3061"/>
      <c r="T3061"/>
      <c r="U3061"/>
      <c r="V3061"/>
    </row>
    <row r="3062" spans="2:22" ht="12.75" customHeight="1" x14ac:dyDescent="0.3">
      <c r="B3062"/>
      <c r="C3062"/>
      <c r="D3062"/>
      <c r="E3062"/>
      <c r="F3062"/>
      <c r="G3062"/>
      <c r="H3062"/>
      <c r="I3062"/>
      <c r="J3062"/>
      <c r="K3062" s="95"/>
      <c r="L3062"/>
      <c r="M3062"/>
      <c r="N3062"/>
      <c r="O3062"/>
      <c r="P3062"/>
      <c r="Q3062"/>
      <c r="R3062"/>
      <c r="S3062"/>
      <c r="T3062"/>
      <c r="U3062"/>
      <c r="V3062"/>
    </row>
    <row r="3063" spans="2:22" ht="12.75" customHeight="1" x14ac:dyDescent="0.3">
      <c r="B3063"/>
      <c r="C3063"/>
      <c r="D3063"/>
      <c r="E3063"/>
      <c r="F3063"/>
      <c r="G3063"/>
      <c r="H3063"/>
      <c r="I3063"/>
      <c r="J3063"/>
      <c r="K3063" s="95"/>
      <c r="L3063"/>
      <c r="M3063"/>
      <c r="N3063"/>
      <c r="O3063"/>
      <c r="P3063"/>
      <c r="Q3063"/>
      <c r="R3063"/>
      <c r="S3063"/>
      <c r="T3063"/>
      <c r="U3063"/>
      <c r="V3063"/>
    </row>
    <row r="3064" spans="2:22" ht="12.75" customHeight="1" x14ac:dyDescent="0.3">
      <c r="B3064"/>
      <c r="C3064"/>
      <c r="D3064"/>
      <c r="E3064"/>
      <c r="F3064"/>
      <c r="G3064"/>
      <c r="H3064"/>
      <c r="I3064"/>
      <c r="J3064"/>
      <c r="K3064" s="95"/>
      <c r="L3064"/>
      <c r="M3064"/>
      <c r="N3064"/>
      <c r="O3064"/>
      <c r="P3064"/>
      <c r="Q3064"/>
      <c r="R3064"/>
      <c r="S3064"/>
      <c r="T3064"/>
      <c r="U3064"/>
      <c r="V3064"/>
    </row>
    <row r="3065" spans="2:22" ht="12.75" customHeight="1" x14ac:dyDescent="0.3">
      <c r="B3065"/>
      <c r="C3065"/>
      <c r="D3065"/>
      <c r="E3065"/>
      <c r="F3065"/>
      <c r="G3065"/>
      <c r="H3065"/>
      <c r="I3065"/>
      <c r="J3065"/>
      <c r="K3065" s="95"/>
      <c r="L3065"/>
      <c r="M3065"/>
      <c r="N3065"/>
      <c r="O3065"/>
      <c r="P3065"/>
      <c r="Q3065"/>
      <c r="R3065"/>
      <c r="S3065"/>
      <c r="T3065"/>
      <c r="U3065"/>
      <c r="V3065"/>
    </row>
    <row r="3066" spans="2:22" ht="12.75" customHeight="1" x14ac:dyDescent="0.3">
      <c r="B3066"/>
      <c r="C3066"/>
      <c r="D3066"/>
      <c r="E3066"/>
      <c r="F3066"/>
      <c r="G3066"/>
      <c r="H3066"/>
      <c r="I3066"/>
      <c r="J3066"/>
      <c r="K3066" s="95"/>
      <c r="L3066"/>
      <c r="M3066"/>
      <c r="N3066"/>
      <c r="O3066"/>
      <c r="P3066"/>
      <c r="Q3066"/>
      <c r="R3066"/>
      <c r="S3066"/>
      <c r="T3066"/>
      <c r="U3066"/>
      <c r="V3066"/>
    </row>
    <row r="3067" spans="2:22" ht="12.75" customHeight="1" x14ac:dyDescent="0.3">
      <c r="B3067"/>
      <c r="C3067"/>
      <c r="D3067"/>
      <c r="E3067"/>
      <c r="F3067"/>
      <c r="G3067"/>
      <c r="H3067"/>
      <c r="I3067"/>
      <c r="J3067"/>
      <c r="K3067" s="95"/>
      <c r="L3067"/>
      <c r="M3067"/>
      <c r="N3067"/>
      <c r="O3067"/>
      <c r="P3067"/>
      <c r="Q3067"/>
      <c r="R3067"/>
      <c r="S3067"/>
      <c r="T3067"/>
      <c r="U3067"/>
      <c r="V3067"/>
    </row>
    <row r="3068" spans="2:22" ht="12.75" customHeight="1" x14ac:dyDescent="0.3">
      <c r="B3068"/>
      <c r="C3068"/>
      <c r="D3068"/>
      <c r="E3068"/>
      <c r="F3068"/>
      <c r="G3068"/>
      <c r="H3068"/>
      <c r="I3068"/>
      <c r="J3068"/>
      <c r="K3068" s="95"/>
      <c r="L3068"/>
      <c r="M3068"/>
      <c r="N3068"/>
      <c r="O3068"/>
      <c r="P3068"/>
      <c r="Q3068"/>
      <c r="R3068"/>
      <c r="S3068"/>
      <c r="T3068"/>
      <c r="U3068"/>
      <c r="V3068"/>
    </row>
    <row r="3069" spans="2:22" ht="12.75" customHeight="1" x14ac:dyDescent="0.3">
      <c r="B3069"/>
      <c r="C3069"/>
      <c r="D3069"/>
      <c r="E3069"/>
      <c r="F3069"/>
      <c r="G3069"/>
      <c r="H3069"/>
      <c r="I3069"/>
      <c r="J3069"/>
      <c r="K3069" s="95"/>
      <c r="L3069"/>
      <c r="M3069"/>
      <c r="N3069"/>
      <c r="O3069"/>
      <c r="P3069"/>
      <c r="Q3069"/>
      <c r="R3069"/>
      <c r="S3069"/>
      <c r="T3069"/>
      <c r="U3069"/>
      <c r="V3069"/>
    </row>
    <row r="3070" spans="2:22" ht="12.75" customHeight="1" x14ac:dyDescent="0.3">
      <c r="B3070"/>
      <c r="C3070"/>
      <c r="D3070"/>
      <c r="E3070"/>
      <c r="F3070"/>
      <c r="G3070"/>
      <c r="H3070"/>
      <c r="I3070"/>
      <c r="J3070"/>
      <c r="K3070" s="95"/>
      <c r="L3070"/>
      <c r="M3070"/>
      <c r="N3070"/>
      <c r="O3070"/>
      <c r="P3070"/>
      <c r="Q3070"/>
      <c r="R3070"/>
      <c r="S3070"/>
      <c r="T3070"/>
      <c r="U3070"/>
      <c r="V3070"/>
    </row>
    <row r="3071" spans="2:22" ht="12.75" customHeight="1" x14ac:dyDescent="0.3">
      <c r="B3071"/>
      <c r="C3071"/>
      <c r="D3071"/>
      <c r="E3071"/>
      <c r="F3071"/>
      <c r="G3071"/>
      <c r="H3071"/>
      <c r="I3071"/>
      <c r="J3071"/>
      <c r="K3071" s="95"/>
      <c r="L3071"/>
      <c r="M3071"/>
      <c r="N3071"/>
      <c r="O3071"/>
      <c r="P3071"/>
      <c r="Q3071"/>
      <c r="R3071"/>
      <c r="S3071"/>
      <c r="T3071"/>
      <c r="U3071"/>
      <c r="V3071"/>
    </row>
    <row r="3072" spans="2:22" ht="12.75" customHeight="1" x14ac:dyDescent="0.3">
      <c r="B3072"/>
      <c r="C3072"/>
      <c r="D3072"/>
      <c r="E3072"/>
      <c r="F3072"/>
      <c r="G3072"/>
      <c r="H3072"/>
      <c r="I3072"/>
      <c r="J3072"/>
      <c r="K3072" s="95"/>
      <c r="L3072"/>
      <c r="M3072"/>
      <c r="N3072"/>
      <c r="O3072"/>
      <c r="P3072"/>
      <c r="Q3072"/>
      <c r="R3072"/>
      <c r="S3072"/>
      <c r="T3072"/>
      <c r="U3072"/>
      <c r="V3072"/>
    </row>
    <row r="3073" spans="2:22" ht="12.75" customHeight="1" x14ac:dyDescent="0.3">
      <c r="B3073"/>
      <c r="C3073"/>
      <c r="D3073"/>
      <c r="E3073"/>
      <c r="F3073"/>
      <c r="G3073"/>
      <c r="H3073"/>
      <c r="I3073"/>
      <c r="J3073"/>
      <c r="K3073" s="95"/>
      <c r="L3073"/>
      <c r="M3073"/>
      <c r="N3073"/>
      <c r="O3073"/>
      <c r="P3073"/>
      <c r="Q3073"/>
      <c r="R3073"/>
      <c r="S3073"/>
      <c r="T3073"/>
      <c r="U3073"/>
      <c r="V3073"/>
    </row>
    <row r="3074" spans="2:22" ht="12.75" customHeight="1" x14ac:dyDescent="0.3">
      <c r="B3074"/>
      <c r="C3074"/>
      <c r="D3074"/>
      <c r="E3074"/>
      <c r="F3074"/>
      <c r="G3074"/>
      <c r="H3074"/>
      <c r="I3074"/>
      <c r="J3074"/>
      <c r="K3074" s="95"/>
      <c r="L3074"/>
      <c r="M3074"/>
      <c r="N3074"/>
      <c r="O3074"/>
      <c r="P3074"/>
      <c r="Q3074"/>
      <c r="R3074"/>
      <c r="S3074"/>
      <c r="T3074"/>
      <c r="U3074"/>
      <c r="V3074"/>
    </row>
    <row r="3075" spans="2:22" ht="12.75" customHeight="1" x14ac:dyDescent="0.3">
      <c r="B3075"/>
      <c r="C3075"/>
      <c r="D3075"/>
      <c r="E3075"/>
      <c r="F3075"/>
      <c r="G3075"/>
      <c r="H3075"/>
      <c r="I3075"/>
      <c r="J3075"/>
      <c r="K3075" s="95"/>
      <c r="L3075"/>
      <c r="M3075"/>
      <c r="N3075"/>
      <c r="O3075"/>
      <c r="P3075"/>
      <c r="Q3075"/>
      <c r="R3075"/>
      <c r="S3075"/>
      <c r="T3075"/>
      <c r="U3075"/>
      <c r="V3075"/>
    </row>
    <row r="3076" spans="2:22" ht="12.75" customHeight="1" x14ac:dyDescent="0.3">
      <c r="B3076"/>
      <c r="C3076"/>
      <c r="D3076"/>
      <c r="E3076"/>
      <c r="F3076"/>
      <c r="G3076"/>
      <c r="H3076"/>
      <c r="I3076"/>
      <c r="J3076"/>
      <c r="K3076" s="95"/>
      <c r="L3076"/>
      <c r="M3076"/>
      <c r="N3076"/>
      <c r="O3076"/>
      <c r="P3076"/>
      <c r="Q3076"/>
      <c r="R3076"/>
      <c r="S3076"/>
      <c r="T3076"/>
      <c r="U3076"/>
      <c r="V3076"/>
    </row>
    <row r="3077" spans="2:22" ht="12.75" customHeight="1" x14ac:dyDescent="0.3">
      <c r="B3077"/>
      <c r="C3077"/>
      <c r="D3077"/>
      <c r="E3077"/>
      <c r="F3077"/>
      <c r="G3077"/>
      <c r="H3077"/>
      <c r="I3077"/>
      <c r="J3077"/>
      <c r="K3077" s="95"/>
      <c r="L3077"/>
      <c r="M3077"/>
      <c r="N3077"/>
      <c r="O3077"/>
      <c r="P3077"/>
      <c r="Q3077"/>
      <c r="R3077"/>
      <c r="S3077"/>
      <c r="T3077"/>
      <c r="U3077"/>
      <c r="V3077"/>
    </row>
    <row r="3078" spans="2:22" ht="12.75" customHeight="1" x14ac:dyDescent="0.3">
      <c r="B3078"/>
      <c r="C3078"/>
      <c r="D3078"/>
      <c r="E3078"/>
      <c r="F3078"/>
      <c r="G3078"/>
      <c r="H3078"/>
      <c r="I3078"/>
      <c r="J3078"/>
      <c r="K3078" s="95"/>
      <c r="L3078"/>
      <c r="M3078"/>
      <c r="N3078"/>
      <c r="O3078"/>
      <c r="P3078"/>
      <c r="Q3078"/>
      <c r="R3078"/>
      <c r="S3078"/>
      <c r="T3078"/>
      <c r="U3078"/>
      <c r="V3078"/>
    </row>
    <row r="3079" spans="2:22" ht="12.75" customHeight="1" x14ac:dyDescent="0.3">
      <c r="B3079"/>
      <c r="C3079"/>
      <c r="D3079"/>
      <c r="E3079"/>
      <c r="F3079"/>
      <c r="G3079"/>
      <c r="H3079"/>
      <c r="I3079"/>
      <c r="J3079"/>
      <c r="K3079" s="95"/>
      <c r="L3079"/>
      <c r="M3079"/>
      <c r="N3079"/>
      <c r="O3079"/>
      <c r="P3079"/>
      <c r="Q3079"/>
      <c r="R3079"/>
      <c r="S3079"/>
      <c r="T3079"/>
      <c r="U3079"/>
      <c r="V3079"/>
    </row>
    <row r="3080" spans="2:22" ht="12.75" customHeight="1" x14ac:dyDescent="0.3">
      <c r="B3080"/>
      <c r="C3080"/>
      <c r="D3080"/>
      <c r="E3080"/>
      <c r="F3080"/>
      <c r="G3080"/>
      <c r="H3080"/>
      <c r="I3080"/>
      <c r="J3080"/>
      <c r="K3080" s="95"/>
      <c r="L3080"/>
      <c r="M3080"/>
      <c r="N3080"/>
      <c r="O3080"/>
      <c r="P3080"/>
      <c r="Q3080"/>
      <c r="R3080"/>
      <c r="S3080"/>
      <c r="T3080"/>
      <c r="U3080"/>
      <c r="V3080"/>
    </row>
    <row r="3081" spans="2:22" ht="12.75" customHeight="1" x14ac:dyDescent="0.3">
      <c r="B3081"/>
      <c r="C3081"/>
      <c r="D3081"/>
      <c r="E3081"/>
      <c r="F3081"/>
      <c r="G3081"/>
      <c r="H3081"/>
      <c r="I3081"/>
      <c r="J3081"/>
      <c r="K3081" s="95"/>
      <c r="L3081"/>
      <c r="M3081"/>
      <c r="N3081"/>
      <c r="O3081"/>
      <c r="P3081"/>
      <c r="Q3081"/>
      <c r="R3081"/>
      <c r="S3081"/>
      <c r="T3081"/>
      <c r="U3081"/>
      <c r="V3081"/>
    </row>
    <row r="3082" spans="2:22" ht="12.75" customHeight="1" x14ac:dyDescent="0.3">
      <c r="B3082"/>
      <c r="C3082"/>
      <c r="D3082"/>
      <c r="E3082"/>
      <c r="F3082"/>
      <c r="G3082"/>
      <c r="H3082"/>
      <c r="I3082"/>
      <c r="J3082"/>
      <c r="K3082" s="95"/>
      <c r="L3082"/>
      <c r="M3082"/>
      <c r="N3082"/>
      <c r="O3082"/>
      <c r="P3082"/>
      <c r="Q3082"/>
      <c r="R3082"/>
      <c r="S3082"/>
      <c r="T3082"/>
      <c r="U3082"/>
      <c r="V3082"/>
    </row>
    <row r="3083" spans="2:22" ht="12.75" customHeight="1" x14ac:dyDescent="0.3">
      <c r="B3083"/>
      <c r="C3083"/>
      <c r="D3083"/>
      <c r="E3083"/>
      <c r="F3083"/>
      <c r="G3083"/>
      <c r="H3083"/>
      <c r="I3083"/>
      <c r="J3083"/>
      <c r="K3083" s="95"/>
      <c r="L3083"/>
      <c r="M3083"/>
      <c r="N3083"/>
      <c r="O3083"/>
      <c r="P3083"/>
      <c r="Q3083"/>
      <c r="R3083"/>
      <c r="S3083"/>
      <c r="T3083"/>
      <c r="U3083"/>
      <c r="V3083"/>
    </row>
    <row r="3084" spans="2:22" ht="12.75" customHeight="1" x14ac:dyDescent="0.3">
      <c r="B3084"/>
      <c r="C3084"/>
      <c r="D3084"/>
      <c r="E3084"/>
      <c r="F3084"/>
      <c r="G3084"/>
      <c r="H3084"/>
      <c r="I3084"/>
      <c r="J3084"/>
      <c r="K3084" s="95"/>
      <c r="L3084"/>
      <c r="M3084"/>
      <c r="N3084"/>
      <c r="O3084"/>
      <c r="P3084"/>
      <c r="Q3084"/>
      <c r="R3084"/>
      <c r="S3084"/>
      <c r="T3084"/>
      <c r="U3084"/>
      <c r="V3084"/>
    </row>
    <row r="3085" spans="2:22" ht="12.75" customHeight="1" x14ac:dyDescent="0.3">
      <c r="B3085"/>
      <c r="C3085"/>
      <c r="D3085"/>
      <c r="E3085"/>
      <c r="F3085"/>
      <c r="G3085"/>
      <c r="H3085"/>
      <c r="I3085"/>
      <c r="J3085"/>
      <c r="K3085" s="95"/>
      <c r="L3085"/>
      <c r="M3085"/>
      <c r="N3085"/>
      <c r="O3085"/>
      <c r="P3085"/>
      <c r="Q3085"/>
      <c r="R3085"/>
      <c r="S3085"/>
      <c r="T3085"/>
      <c r="U3085"/>
      <c r="V3085"/>
    </row>
    <row r="3086" spans="2:22" ht="12.75" customHeight="1" x14ac:dyDescent="0.3">
      <c r="B3086"/>
      <c r="C3086"/>
      <c r="D3086"/>
      <c r="E3086"/>
      <c r="F3086"/>
      <c r="G3086"/>
      <c r="H3086"/>
      <c r="I3086"/>
      <c r="J3086"/>
      <c r="K3086" s="95"/>
      <c r="L3086"/>
      <c r="M3086"/>
      <c r="N3086"/>
      <c r="O3086"/>
      <c r="P3086"/>
      <c r="Q3086"/>
      <c r="R3086"/>
      <c r="S3086"/>
      <c r="T3086"/>
      <c r="U3086"/>
      <c r="V3086"/>
    </row>
    <row r="3087" spans="2:22" ht="12.75" customHeight="1" x14ac:dyDescent="0.3">
      <c r="B3087"/>
      <c r="C3087"/>
      <c r="D3087"/>
      <c r="E3087"/>
      <c r="F3087"/>
      <c r="G3087"/>
      <c r="H3087"/>
      <c r="I3087"/>
      <c r="J3087"/>
      <c r="K3087" s="95"/>
      <c r="L3087"/>
      <c r="M3087"/>
      <c r="N3087"/>
      <c r="O3087"/>
      <c r="P3087"/>
      <c r="Q3087"/>
      <c r="R3087"/>
      <c r="S3087"/>
      <c r="T3087"/>
      <c r="U3087"/>
      <c r="V3087"/>
    </row>
    <row r="3088" spans="2:22" ht="12.75" customHeight="1" x14ac:dyDescent="0.3">
      <c r="B3088"/>
      <c r="C3088"/>
      <c r="D3088"/>
      <c r="E3088"/>
      <c r="F3088"/>
      <c r="G3088"/>
      <c r="H3088"/>
      <c r="I3088"/>
      <c r="J3088"/>
      <c r="K3088" s="95"/>
      <c r="L3088"/>
      <c r="M3088"/>
      <c r="N3088"/>
      <c r="O3088"/>
      <c r="P3088"/>
      <c r="Q3088"/>
      <c r="R3088"/>
      <c r="S3088"/>
      <c r="T3088"/>
      <c r="U3088"/>
      <c r="V3088"/>
    </row>
    <row r="3089" spans="2:22" ht="12.75" customHeight="1" x14ac:dyDescent="0.3">
      <c r="B3089"/>
      <c r="C3089"/>
      <c r="D3089"/>
      <c r="E3089"/>
      <c r="F3089"/>
      <c r="G3089"/>
      <c r="H3089"/>
      <c r="I3089"/>
      <c r="J3089"/>
      <c r="K3089" s="95"/>
      <c r="L3089"/>
      <c r="M3089"/>
      <c r="N3089"/>
      <c r="O3089"/>
      <c r="P3089"/>
      <c r="Q3089"/>
      <c r="R3089"/>
      <c r="S3089"/>
      <c r="T3089"/>
      <c r="U3089"/>
      <c r="V3089"/>
    </row>
    <row r="3090" spans="2:22" ht="12.75" customHeight="1" x14ac:dyDescent="0.3">
      <c r="B3090"/>
      <c r="C3090"/>
      <c r="D3090"/>
      <c r="E3090"/>
      <c r="F3090"/>
      <c r="G3090"/>
      <c r="H3090"/>
      <c r="I3090"/>
      <c r="J3090"/>
      <c r="K3090" s="95"/>
      <c r="L3090"/>
      <c r="M3090"/>
      <c r="N3090"/>
      <c r="O3090"/>
      <c r="P3090"/>
      <c r="Q3090"/>
      <c r="R3090"/>
      <c r="S3090"/>
      <c r="T3090"/>
      <c r="U3090"/>
      <c r="V3090"/>
    </row>
    <row r="3091" spans="2:22" ht="12.75" customHeight="1" x14ac:dyDescent="0.3">
      <c r="B3091"/>
      <c r="C3091"/>
      <c r="D3091"/>
      <c r="E3091"/>
      <c r="F3091"/>
      <c r="G3091"/>
      <c r="H3091"/>
      <c r="I3091"/>
      <c r="J3091"/>
      <c r="K3091" s="95"/>
      <c r="L3091"/>
      <c r="M3091"/>
      <c r="N3091"/>
      <c r="O3091"/>
      <c r="P3091"/>
      <c r="Q3091"/>
      <c r="R3091"/>
      <c r="S3091"/>
      <c r="T3091"/>
      <c r="U3091"/>
      <c r="V3091"/>
    </row>
    <row r="3092" spans="2:22" ht="12.75" customHeight="1" x14ac:dyDescent="0.3">
      <c r="B3092"/>
      <c r="C3092"/>
      <c r="D3092"/>
      <c r="E3092"/>
      <c r="F3092"/>
      <c r="G3092"/>
      <c r="H3092"/>
      <c r="I3092"/>
      <c r="J3092"/>
      <c r="K3092" s="95"/>
      <c r="L3092"/>
      <c r="M3092"/>
      <c r="N3092"/>
      <c r="O3092"/>
      <c r="P3092"/>
      <c r="Q3092"/>
      <c r="R3092"/>
      <c r="S3092"/>
      <c r="T3092"/>
      <c r="U3092"/>
      <c r="V3092"/>
    </row>
    <row r="3093" spans="2:22" ht="12.75" customHeight="1" x14ac:dyDescent="0.3">
      <c r="B3093"/>
      <c r="C3093"/>
      <c r="D3093"/>
      <c r="E3093"/>
      <c r="F3093"/>
      <c r="G3093"/>
      <c r="H3093"/>
      <c r="I3093"/>
      <c r="J3093"/>
      <c r="K3093" s="95"/>
      <c r="L3093"/>
      <c r="M3093"/>
      <c r="N3093"/>
      <c r="O3093"/>
      <c r="P3093"/>
      <c r="Q3093"/>
      <c r="R3093"/>
      <c r="S3093"/>
      <c r="T3093"/>
      <c r="U3093"/>
      <c r="V3093"/>
    </row>
    <row r="3094" spans="2:22" ht="12.75" customHeight="1" x14ac:dyDescent="0.3">
      <c r="B3094"/>
      <c r="C3094"/>
      <c r="D3094"/>
      <c r="E3094"/>
      <c r="F3094"/>
      <c r="G3094"/>
      <c r="H3094"/>
      <c r="I3094"/>
      <c r="J3094"/>
      <c r="K3094" s="95"/>
      <c r="L3094"/>
      <c r="M3094"/>
      <c r="N3094"/>
      <c r="O3094"/>
      <c r="P3094"/>
      <c r="Q3094"/>
      <c r="R3094"/>
      <c r="S3094"/>
      <c r="T3094"/>
      <c r="U3094"/>
      <c r="V3094"/>
    </row>
    <row r="3095" spans="2:22" ht="12.75" customHeight="1" x14ac:dyDescent="0.3">
      <c r="B3095"/>
      <c r="C3095"/>
      <c r="D3095"/>
      <c r="E3095"/>
      <c r="F3095"/>
      <c r="G3095"/>
      <c r="H3095"/>
      <c r="I3095"/>
      <c r="J3095"/>
      <c r="K3095" s="95"/>
      <c r="L3095"/>
      <c r="M3095"/>
      <c r="N3095"/>
      <c r="O3095"/>
      <c r="P3095"/>
      <c r="Q3095"/>
      <c r="R3095"/>
      <c r="S3095"/>
      <c r="T3095"/>
      <c r="U3095"/>
      <c r="V3095"/>
    </row>
    <row r="3096" spans="2:22" ht="12.75" customHeight="1" x14ac:dyDescent="0.3">
      <c r="B3096"/>
      <c r="C3096"/>
      <c r="D3096"/>
      <c r="E3096"/>
      <c r="F3096"/>
      <c r="G3096"/>
      <c r="H3096"/>
      <c r="I3096"/>
      <c r="J3096"/>
      <c r="K3096" s="95"/>
      <c r="L3096"/>
      <c r="M3096"/>
      <c r="N3096"/>
      <c r="O3096"/>
      <c r="P3096"/>
      <c r="Q3096"/>
      <c r="R3096"/>
      <c r="S3096"/>
      <c r="T3096"/>
      <c r="U3096"/>
      <c r="V3096"/>
    </row>
    <row r="3097" spans="2:22" ht="12.75" customHeight="1" x14ac:dyDescent="0.3">
      <c r="B3097"/>
      <c r="C3097"/>
      <c r="D3097"/>
      <c r="E3097"/>
      <c r="F3097"/>
      <c r="G3097"/>
      <c r="H3097"/>
      <c r="I3097"/>
      <c r="J3097"/>
      <c r="K3097" s="95"/>
      <c r="L3097"/>
      <c r="M3097"/>
      <c r="N3097"/>
      <c r="O3097"/>
      <c r="P3097"/>
      <c r="Q3097"/>
      <c r="R3097"/>
      <c r="S3097"/>
      <c r="T3097"/>
      <c r="U3097"/>
      <c r="V3097"/>
    </row>
    <row r="3098" spans="2:22" ht="12.75" customHeight="1" x14ac:dyDescent="0.3">
      <c r="B3098"/>
      <c r="C3098"/>
      <c r="D3098"/>
      <c r="E3098"/>
      <c r="F3098"/>
      <c r="G3098"/>
      <c r="H3098"/>
      <c r="I3098"/>
      <c r="J3098"/>
      <c r="K3098" s="95"/>
      <c r="L3098"/>
      <c r="M3098"/>
      <c r="N3098"/>
      <c r="O3098"/>
      <c r="P3098"/>
      <c r="Q3098"/>
      <c r="R3098"/>
      <c r="S3098"/>
      <c r="T3098"/>
      <c r="U3098"/>
      <c r="V3098"/>
    </row>
    <row r="3099" spans="2:22" ht="12.75" customHeight="1" x14ac:dyDescent="0.3">
      <c r="B3099"/>
      <c r="C3099"/>
      <c r="D3099"/>
      <c r="E3099"/>
      <c r="F3099"/>
      <c r="G3099"/>
      <c r="H3099"/>
      <c r="I3099"/>
      <c r="J3099"/>
      <c r="K3099" s="95"/>
      <c r="L3099"/>
      <c r="M3099"/>
      <c r="N3099"/>
      <c r="O3099"/>
      <c r="P3099"/>
      <c r="Q3099"/>
      <c r="R3099"/>
      <c r="S3099"/>
      <c r="T3099"/>
      <c r="U3099"/>
      <c r="V3099"/>
    </row>
    <row r="3100" spans="2:22" ht="12.75" customHeight="1" x14ac:dyDescent="0.3">
      <c r="B3100"/>
      <c r="C3100"/>
      <c r="D3100"/>
      <c r="E3100"/>
      <c r="F3100"/>
      <c r="G3100"/>
      <c r="H3100"/>
      <c r="I3100"/>
      <c r="J3100"/>
      <c r="K3100" s="95"/>
      <c r="L3100"/>
      <c r="M3100"/>
      <c r="N3100"/>
      <c r="O3100"/>
      <c r="P3100"/>
      <c r="Q3100"/>
      <c r="R3100"/>
      <c r="S3100"/>
      <c r="T3100"/>
      <c r="U3100"/>
      <c r="V3100"/>
    </row>
    <row r="3101" spans="2:22" ht="12.75" customHeight="1" x14ac:dyDescent="0.3">
      <c r="B3101"/>
      <c r="C3101"/>
      <c r="D3101"/>
      <c r="E3101"/>
      <c r="F3101"/>
      <c r="G3101"/>
      <c r="H3101"/>
      <c r="I3101"/>
      <c r="J3101"/>
      <c r="K3101" s="95"/>
      <c r="L3101"/>
      <c r="M3101"/>
      <c r="N3101"/>
      <c r="O3101"/>
      <c r="P3101"/>
      <c r="Q3101"/>
      <c r="R3101"/>
      <c r="S3101"/>
      <c r="T3101"/>
      <c r="U3101"/>
      <c r="V3101"/>
    </row>
    <row r="3102" spans="2:22" ht="12.75" customHeight="1" x14ac:dyDescent="0.3">
      <c r="B3102"/>
      <c r="C3102"/>
      <c r="D3102"/>
      <c r="E3102"/>
      <c r="F3102"/>
      <c r="G3102"/>
      <c r="H3102"/>
      <c r="I3102"/>
      <c r="J3102"/>
      <c r="K3102" s="95"/>
      <c r="L3102"/>
      <c r="M3102"/>
      <c r="N3102"/>
      <c r="O3102"/>
      <c r="P3102"/>
      <c r="Q3102"/>
      <c r="R3102"/>
      <c r="S3102"/>
      <c r="T3102"/>
      <c r="U3102"/>
      <c r="V3102"/>
    </row>
    <row r="3103" spans="2:22" ht="12.75" customHeight="1" x14ac:dyDescent="0.3">
      <c r="B3103"/>
      <c r="C3103"/>
      <c r="D3103"/>
      <c r="E3103"/>
      <c r="F3103"/>
      <c r="G3103"/>
      <c r="H3103"/>
      <c r="I3103"/>
      <c r="J3103"/>
      <c r="K3103" s="95"/>
      <c r="L3103"/>
      <c r="M3103"/>
      <c r="N3103"/>
      <c r="O3103"/>
      <c r="P3103"/>
      <c r="Q3103"/>
      <c r="R3103"/>
      <c r="S3103"/>
      <c r="T3103"/>
      <c r="U3103"/>
      <c r="V3103"/>
    </row>
    <row r="3104" spans="2:22" ht="12.75" customHeight="1" x14ac:dyDescent="0.3">
      <c r="B3104"/>
      <c r="C3104"/>
      <c r="D3104"/>
      <c r="E3104"/>
      <c r="F3104"/>
      <c r="G3104"/>
      <c r="H3104"/>
      <c r="I3104"/>
      <c r="J3104"/>
      <c r="K3104" s="95"/>
      <c r="L3104"/>
      <c r="M3104"/>
      <c r="N3104"/>
      <c r="O3104"/>
      <c r="P3104"/>
      <c r="Q3104"/>
      <c r="R3104"/>
      <c r="S3104"/>
      <c r="T3104"/>
      <c r="U3104"/>
      <c r="V3104"/>
    </row>
    <row r="3105" spans="2:22" ht="12.75" customHeight="1" x14ac:dyDescent="0.3">
      <c r="B3105"/>
      <c r="C3105"/>
      <c r="D3105"/>
      <c r="E3105"/>
      <c r="F3105"/>
      <c r="G3105"/>
      <c r="H3105"/>
      <c r="I3105"/>
      <c r="J3105"/>
      <c r="K3105" s="95"/>
      <c r="L3105"/>
      <c r="M3105"/>
      <c r="N3105"/>
      <c r="O3105"/>
      <c r="P3105"/>
      <c r="Q3105"/>
      <c r="R3105"/>
      <c r="S3105"/>
      <c r="T3105"/>
      <c r="U3105"/>
      <c r="V3105"/>
    </row>
    <row r="3106" spans="2:22" ht="12.75" customHeight="1" x14ac:dyDescent="0.3">
      <c r="B3106"/>
      <c r="C3106"/>
      <c r="D3106"/>
      <c r="E3106"/>
      <c r="F3106"/>
      <c r="G3106"/>
      <c r="H3106"/>
      <c r="I3106"/>
      <c r="J3106"/>
      <c r="K3106" s="95"/>
      <c r="L3106"/>
      <c r="M3106"/>
      <c r="N3106"/>
      <c r="O3106"/>
      <c r="P3106"/>
      <c r="Q3106"/>
      <c r="R3106"/>
      <c r="S3106"/>
      <c r="T3106"/>
      <c r="U3106"/>
      <c r="V3106"/>
    </row>
    <row r="3107" spans="2:22" ht="12.75" customHeight="1" x14ac:dyDescent="0.3">
      <c r="B3107"/>
      <c r="C3107"/>
      <c r="D3107"/>
      <c r="E3107"/>
      <c r="F3107"/>
      <c r="G3107"/>
      <c r="H3107"/>
      <c r="I3107"/>
      <c r="J3107"/>
      <c r="K3107" s="95"/>
      <c r="L3107"/>
      <c r="M3107"/>
      <c r="N3107"/>
      <c r="O3107"/>
      <c r="P3107"/>
      <c r="Q3107"/>
      <c r="R3107"/>
      <c r="S3107"/>
      <c r="T3107"/>
      <c r="U3107"/>
      <c r="V3107"/>
    </row>
    <row r="3108" spans="2:22" ht="12.75" customHeight="1" x14ac:dyDescent="0.3">
      <c r="B3108"/>
      <c r="C3108"/>
      <c r="D3108"/>
      <c r="E3108"/>
      <c r="F3108"/>
      <c r="G3108"/>
      <c r="H3108"/>
      <c r="I3108"/>
      <c r="J3108"/>
      <c r="K3108" s="95"/>
      <c r="L3108"/>
      <c r="M3108"/>
      <c r="N3108"/>
      <c r="O3108"/>
      <c r="P3108"/>
      <c r="Q3108"/>
      <c r="R3108"/>
      <c r="S3108"/>
      <c r="T3108"/>
      <c r="U3108"/>
      <c r="V3108"/>
    </row>
    <row r="3109" spans="2:22" ht="12.75" customHeight="1" x14ac:dyDescent="0.3">
      <c r="B3109"/>
      <c r="C3109"/>
      <c r="D3109"/>
      <c r="E3109"/>
      <c r="F3109"/>
      <c r="G3109"/>
      <c r="H3109"/>
      <c r="I3109"/>
      <c r="J3109"/>
      <c r="K3109" s="95"/>
      <c r="L3109"/>
      <c r="M3109"/>
      <c r="N3109"/>
      <c r="O3109"/>
      <c r="P3109"/>
      <c r="Q3109"/>
      <c r="R3109"/>
      <c r="S3109"/>
      <c r="T3109"/>
      <c r="U3109"/>
      <c r="V3109"/>
    </row>
    <row r="3110" spans="2:22" ht="12.75" customHeight="1" x14ac:dyDescent="0.3">
      <c r="B3110"/>
      <c r="C3110"/>
      <c r="D3110"/>
      <c r="E3110"/>
      <c r="F3110"/>
      <c r="G3110"/>
      <c r="H3110"/>
      <c r="I3110"/>
      <c r="J3110"/>
      <c r="K3110" s="95"/>
      <c r="L3110"/>
      <c r="M3110"/>
      <c r="N3110"/>
      <c r="O3110"/>
      <c r="P3110"/>
      <c r="Q3110"/>
      <c r="R3110"/>
      <c r="S3110"/>
      <c r="T3110"/>
      <c r="U3110"/>
      <c r="V3110"/>
    </row>
    <row r="3111" spans="2:22" ht="12.75" customHeight="1" x14ac:dyDescent="0.3">
      <c r="B3111"/>
      <c r="C3111"/>
      <c r="D3111"/>
      <c r="E3111"/>
      <c r="F3111"/>
      <c r="G3111"/>
      <c r="H3111"/>
      <c r="I3111"/>
      <c r="J3111"/>
      <c r="K3111" s="95"/>
      <c r="L3111"/>
      <c r="M3111"/>
      <c r="N3111"/>
      <c r="O3111"/>
      <c r="P3111"/>
      <c r="Q3111"/>
      <c r="R3111"/>
      <c r="S3111"/>
      <c r="T3111"/>
      <c r="U3111"/>
      <c r="V3111"/>
    </row>
    <row r="3112" spans="2:22" ht="12.75" customHeight="1" x14ac:dyDescent="0.3">
      <c r="B3112"/>
      <c r="C3112"/>
      <c r="D3112"/>
      <c r="E3112"/>
      <c r="F3112"/>
      <c r="G3112"/>
      <c r="H3112"/>
      <c r="I3112"/>
      <c r="J3112"/>
      <c r="K3112" s="95"/>
      <c r="L3112"/>
      <c r="M3112"/>
      <c r="N3112"/>
      <c r="O3112"/>
      <c r="P3112"/>
      <c r="Q3112"/>
      <c r="R3112"/>
      <c r="S3112"/>
      <c r="T3112"/>
      <c r="U3112"/>
      <c r="V3112"/>
    </row>
    <row r="3113" spans="2:22" ht="12.75" customHeight="1" x14ac:dyDescent="0.3">
      <c r="B3113"/>
      <c r="C3113"/>
      <c r="D3113"/>
      <c r="E3113"/>
      <c r="F3113"/>
      <c r="G3113"/>
      <c r="H3113"/>
      <c r="I3113"/>
      <c r="J3113"/>
      <c r="K3113" s="95"/>
      <c r="L3113"/>
      <c r="M3113"/>
      <c r="N3113"/>
      <c r="O3113"/>
      <c r="P3113"/>
      <c r="Q3113"/>
      <c r="R3113"/>
      <c r="S3113"/>
      <c r="T3113"/>
      <c r="U3113"/>
      <c r="V3113"/>
    </row>
    <row r="3114" spans="2:22" ht="12.75" customHeight="1" x14ac:dyDescent="0.3">
      <c r="B3114"/>
      <c r="C3114"/>
      <c r="D3114"/>
      <c r="E3114"/>
      <c r="F3114"/>
      <c r="G3114"/>
      <c r="H3114"/>
      <c r="I3114"/>
      <c r="J3114"/>
      <c r="K3114" s="95"/>
      <c r="L3114"/>
      <c r="M3114"/>
      <c r="N3114"/>
      <c r="O3114"/>
      <c r="P3114"/>
      <c r="Q3114"/>
      <c r="R3114"/>
      <c r="S3114"/>
      <c r="T3114"/>
      <c r="U3114"/>
      <c r="V3114"/>
    </row>
    <row r="3115" spans="2:22" ht="12.75" customHeight="1" x14ac:dyDescent="0.3">
      <c r="B3115"/>
      <c r="C3115"/>
      <c r="D3115"/>
      <c r="E3115"/>
      <c r="F3115"/>
      <c r="G3115"/>
      <c r="H3115"/>
      <c r="I3115"/>
      <c r="J3115"/>
      <c r="K3115" s="95"/>
      <c r="L3115"/>
      <c r="M3115"/>
      <c r="N3115"/>
      <c r="O3115"/>
      <c r="P3115"/>
      <c r="Q3115"/>
      <c r="R3115"/>
      <c r="S3115"/>
      <c r="T3115"/>
      <c r="U3115"/>
      <c r="V3115"/>
    </row>
    <row r="3116" spans="2:22" ht="12.75" customHeight="1" x14ac:dyDescent="0.3">
      <c r="B3116"/>
      <c r="C3116"/>
      <c r="D3116"/>
      <c r="E3116"/>
      <c r="F3116"/>
      <c r="G3116"/>
      <c r="H3116"/>
      <c r="I3116"/>
      <c r="J3116"/>
      <c r="K3116" s="95"/>
      <c r="L3116"/>
      <c r="M3116"/>
      <c r="N3116"/>
      <c r="O3116"/>
      <c r="P3116"/>
      <c r="Q3116"/>
      <c r="R3116"/>
      <c r="S3116"/>
      <c r="T3116"/>
      <c r="U3116"/>
      <c r="V3116"/>
    </row>
    <row r="3117" spans="2:22" ht="12.75" customHeight="1" x14ac:dyDescent="0.3">
      <c r="B3117"/>
      <c r="C3117"/>
      <c r="D3117"/>
      <c r="E3117"/>
      <c r="F3117"/>
      <c r="G3117"/>
      <c r="H3117"/>
      <c r="I3117"/>
      <c r="J3117"/>
      <c r="K3117" s="95"/>
      <c r="L3117"/>
      <c r="M3117"/>
      <c r="N3117"/>
      <c r="O3117"/>
      <c r="P3117"/>
      <c r="Q3117"/>
      <c r="R3117"/>
      <c r="S3117"/>
      <c r="T3117"/>
      <c r="U3117"/>
      <c r="V3117"/>
    </row>
    <row r="3118" spans="2:22" ht="12.75" customHeight="1" x14ac:dyDescent="0.3">
      <c r="B3118"/>
      <c r="C3118"/>
      <c r="D3118"/>
      <c r="E3118"/>
      <c r="F3118"/>
      <c r="G3118"/>
      <c r="H3118"/>
      <c r="I3118"/>
      <c r="J3118"/>
      <c r="K3118" s="95"/>
      <c r="L3118"/>
      <c r="M3118"/>
      <c r="N3118"/>
      <c r="O3118"/>
      <c r="P3118"/>
      <c r="Q3118"/>
      <c r="R3118"/>
      <c r="S3118"/>
      <c r="T3118"/>
      <c r="U3118"/>
      <c r="V3118"/>
    </row>
    <row r="3119" spans="2:22" ht="12.75" customHeight="1" x14ac:dyDescent="0.3">
      <c r="B3119"/>
      <c r="C3119"/>
      <c r="D3119"/>
      <c r="E3119"/>
      <c r="F3119"/>
      <c r="G3119"/>
      <c r="H3119"/>
      <c r="I3119"/>
      <c r="J3119"/>
      <c r="K3119" s="95"/>
      <c r="L3119"/>
      <c r="M3119"/>
      <c r="N3119"/>
      <c r="O3119"/>
      <c r="P3119"/>
      <c r="Q3119"/>
      <c r="R3119"/>
      <c r="S3119"/>
      <c r="T3119"/>
      <c r="U3119"/>
      <c r="V3119"/>
    </row>
    <row r="3120" spans="2:22" ht="12.75" customHeight="1" x14ac:dyDescent="0.3">
      <c r="B3120"/>
      <c r="C3120"/>
      <c r="D3120"/>
      <c r="E3120"/>
      <c r="F3120"/>
      <c r="G3120"/>
      <c r="H3120"/>
      <c r="I3120"/>
      <c r="J3120"/>
      <c r="K3120" s="95"/>
      <c r="L3120"/>
      <c r="M3120"/>
      <c r="N3120"/>
      <c r="O3120"/>
      <c r="P3120"/>
      <c r="Q3120"/>
      <c r="R3120"/>
      <c r="S3120"/>
      <c r="T3120"/>
      <c r="U3120"/>
      <c r="V3120"/>
    </row>
    <row r="3121" spans="2:22" ht="12.75" customHeight="1" x14ac:dyDescent="0.3">
      <c r="B3121"/>
      <c r="C3121"/>
      <c r="D3121"/>
      <c r="E3121"/>
      <c r="F3121"/>
      <c r="G3121"/>
      <c r="H3121"/>
      <c r="I3121"/>
      <c r="J3121"/>
      <c r="K3121" s="95"/>
      <c r="L3121"/>
      <c r="M3121"/>
      <c r="N3121"/>
      <c r="O3121"/>
      <c r="P3121"/>
      <c r="Q3121"/>
      <c r="R3121"/>
      <c r="S3121"/>
      <c r="T3121"/>
      <c r="U3121"/>
      <c r="V3121"/>
    </row>
    <row r="3122" spans="2:22" ht="12.75" customHeight="1" x14ac:dyDescent="0.3">
      <c r="B3122"/>
      <c r="C3122"/>
      <c r="D3122"/>
      <c r="E3122"/>
      <c r="F3122"/>
      <c r="G3122"/>
      <c r="H3122"/>
      <c r="I3122"/>
      <c r="J3122"/>
      <c r="K3122" s="95"/>
      <c r="L3122"/>
      <c r="M3122"/>
      <c r="N3122"/>
      <c r="O3122"/>
      <c r="P3122"/>
      <c r="Q3122"/>
      <c r="R3122"/>
      <c r="S3122"/>
      <c r="T3122"/>
      <c r="U3122"/>
      <c r="V3122"/>
    </row>
    <row r="3123" spans="2:22" ht="12.75" customHeight="1" x14ac:dyDescent="0.3">
      <c r="B3123"/>
      <c r="C3123"/>
      <c r="D3123"/>
      <c r="E3123"/>
      <c r="F3123"/>
      <c r="G3123"/>
      <c r="H3123"/>
      <c r="I3123"/>
      <c r="J3123"/>
      <c r="K3123" s="95"/>
      <c r="L3123"/>
      <c r="M3123"/>
      <c r="N3123"/>
      <c r="O3123"/>
      <c r="P3123"/>
      <c r="Q3123"/>
      <c r="R3123"/>
      <c r="S3123"/>
      <c r="T3123"/>
      <c r="U3123"/>
      <c r="V3123"/>
    </row>
    <row r="3124" spans="2:22" ht="12.75" customHeight="1" x14ac:dyDescent="0.3">
      <c r="B3124"/>
      <c r="C3124"/>
      <c r="D3124"/>
      <c r="E3124"/>
      <c r="F3124"/>
      <c r="G3124"/>
      <c r="H3124"/>
      <c r="I3124"/>
      <c r="J3124"/>
      <c r="K3124" s="95"/>
      <c r="L3124"/>
      <c r="M3124"/>
      <c r="N3124"/>
      <c r="O3124"/>
      <c r="P3124"/>
      <c r="Q3124"/>
      <c r="R3124"/>
      <c r="S3124"/>
      <c r="T3124"/>
      <c r="U3124"/>
      <c r="V3124"/>
    </row>
    <row r="3125" spans="2:22" ht="12.75" customHeight="1" x14ac:dyDescent="0.3">
      <c r="B3125"/>
      <c r="C3125"/>
      <c r="D3125"/>
      <c r="E3125"/>
      <c r="F3125"/>
      <c r="G3125"/>
      <c r="H3125"/>
      <c r="I3125"/>
      <c r="J3125"/>
      <c r="K3125" s="95"/>
      <c r="L3125"/>
      <c r="M3125"/>
      <c r="N3125"/>
      <c r="O3125"/>
      <c r="P3125"/>
      <c r="Q3125"/>
      <c r="R3125"/>
      <c r="S3125"/>
      <c r="T3125"/>
      <c r="U3125"/>
      <c r="V3125"/>
    </row>
    <row r="3126" spans="2:22" ht="12.75" customHeight="1" x14ac:dyDescent="0.3">
      <c r="B3126"/>
      <c r="C3126"/>
      <c r="D3126"/>
      <c r="E3126"/>
      <c r="F3126"/>
      <c r="G3126"/>
      <c r="H3126"/>
      <c r="I3126"/>
      <c r="J3126"/>
      <c r="K3126" s="95"/>
      <c r="L3126"/>
      <c r="M3126"/>
      <c r="N3126"/>
      <c r="O3126"/>
      <c r="P3126"/>
      <c r="Q3126"/>
      <c r="R3126"/>
      <c r="S3126"/>
      <c r="T3126"/>
      <c r="U3126"/>
      <c r="V3126"/>
    </row>
    <row r="3127" spans="2:22" ht="12.75" customHeight="1" x14ac:dyDescent="0.3">
      <c r="B3127"/>
      <c r="C3127"/>
      <c r="D3127"/>
      <c r="E3127"/>
      <c r="F3127"/>
      <c r="G3127"/>
      <c r="H3127"/>
      <c r="I3127"/>
      <c r="J3127"/>
      <c r="K3127" s="95"/>
      <c r="L3127"/>
      <c r="M3127"/>
      <c r="N3127"/>
      <c r="O3127"/>
      <c r="P3127"/>
      <c r="Q3127"/>
      <c r="R3127"/>
      <c r="S3127"/>
      <c r="T3127"/>
      <c r="U3127"/>
      <c r="V3127"/>
    </row>
    <row r="3128" spans="2:22" ht="12.75" customHeight="1" x14ac:dyDescent="0.3">
      <c r="B3128"/>
      <c r="C3128"/>
      <c r="D3128"/>
      <c r="E3128"/>
      <c r="F3128"/>
      <c r="G3128"/>
      <c r="H3128"/>
      <c r="I3128"/>
      <c r="J3128"/>
      <c r="K3128" s="95"/>
      <c r="L3128"/>
      <c r="M3128"/>
      <c r="N3128"/>
      <c r="O3128"/>
      <c r="P3128"/>
      <c r="Q3128"/>
      <c r="R3128"/>
      <c r="S3128"/>
      <c r="T3128"/>
      <c r="U3128"/>
      <c r="V3128"/>
    </row>
    <row r="3129" spans="2:22" ht="12.75" customHeight="1" x14ac:dyDescent="0.3">
      <c r="B3129"/>
      <c r="C3129"/>
      <c r="D3129"/>
      <c r="E3129"/>
      <c r="F3129"/>
      <c r="G3129"/>
      <c r="H3129"/>
      <c r="I3129"/>
      <c r="J3129"/>
      <c r="K3129" s="95"/>
      <c r="L3129"/>
      <c r="M3129"/>
      <c r="N3129"/>
      <c r="O3129"/>
      <c r="P3129"/>
      <c r="Q3129"/>
      <c r="R3129"/>
      <c r="S3129"/>
      <c r="T3129"/>
      <c r="U3129"/>
      <c r="V3129"/>
    </row>
    <row r="3130" spans="2:22" ht="12.75" customHeight="1" x14ac:dyDescent="0.3">
      <c r="B3130"/>
      <c r="C3130"/>
      <c r="D3130"/>
      <c r="E3130"/>
      <c r="F3130"/>
      <c r="G3130"/>
      <c r="H3130"/>
      <c r="I3130"/>
      <c r="J3130"/>
      <c r="K3130" s="95"/>
      <c r="L3130"/>
      <c r="M3130"/>
      <c r="N3130"/>
      <c r="O3130"/>
      <c r="P3130"/>
      <c r="Q3130"/>
      <c r="R3130"/>
      <c r="S3130"/>
      <c r="T3130"/>
      <c r="U3130"/>
      <c r="V3130"/>
    </row>
    <row r="3131" spans="2:22" ht="12.75" customHeight="1" x14ac:dyDescent="0.3">
      <c r="B3131"/>
      <c r="C3131"/>
      <c r="D3131"/>
      <c r="E3131"/>
      <c r="F3131"/>
      <c r="G3131"/>
      <c r="H3131"/>
      <c r="I3131"/>
      <c r="J3131"/>
      <c r="K3131" s="95"/>
      <c r="L3131"/>
      <c r="M3131"/>
      <c r="N3131"/>
      <c r="O3131"/>
      <c r="P3131"/>
      <c r="Q3131"/>
      <c r="R3131"/>
      <c r="S3131"/>
      <c r="T3131"/>
      <c r="U3131"/>
      <c r="V3131"/>
    </row>
    <row r="3132" spans="2:22" ht="12.75" customHeight="1" x14ac:dyDescent="0.3">
      <c r="B3132"/>
      <c r="C3132"/>
      <c r="D3132"/>
      <c r="E3132"/>
      <c r="F3132"/>
      <c r="G3132"/>
      <c r="H3132"/>
      <c r="I3132"/>
      <c r="J3132"/>
      <c r="K3132" s="95"/>
      <c r="L3132"/>
      <c r="M3132"/>
      <c r="N3132"/>
      <c r="O3132"/>
      <c r="P3132"/>
      <c r="Q3132"/>
      <c r="R3132"/>
      <c r="S3132"/>
      <c r="T3132"/>
      <c r="U3132"/>
      <c r="V3132"/>
    </row>
    <row r="3133" spans="2:22" ht="12.75" customHeight="1" x14ac:dyDescent="0.3">
      <c r="B3133"/>
      <c r="C3133"/>
      <c r="D3133"/>
      <c r="E3133"/>
      <c r="F3133"/>
      <c r="G3133"/>
      <c r="H3133"/>
      <c r="I3133"/>
      <c r="J3133"/>
      <c r="K3133" s="95"/>
      <c r="L3133"/>
      <c r="M3133"/>
      <c r="N3133"/>
      <c r="O3133"/>
      <c r="P3133"/>
      <c r="Q3133"/>
      <c r="R3133"/>
      <c r="S3133"/>
      <c r="T3133"/>
      <c r="U3133"/>
      <c r="V3133"/>
    </row>
    <row r="3134" spans="2:22" ht="12.75" customHeight="1" x14ac:dyDescent="0.3">
      <c r="B3134"/>
      <c r="C3134"/>
      <c r="D3134"/>
      <c r="E3134"/>
      <c r="F3134"/>
      <c r="G3134"/>
      <c r="H3134"/>
      <c r="I3134"/>
      <c r="J3134"/>
      <c r="K3134" s="95"/>
      <c r="L3134"/>
      <c r="M3134"/>
      <c r="N3134"/>
      <c r="O3134"/>
      <c r="P3134"/>
      <c r="Q3134"/>
      <c r="R3134"/>
      <c r="S3134"/>
      <c r="T3134"/>
      <c r="U3134"/>
      <c r="V3134"/>
    </row>
    <row r="3135" spans="2:22" ht="12.75" customHeight="1" x14ac:dyDescent="0.3">
      <c r="B3135"/>
      <c r="C3135"/>
      <c r="D3135"/>
      <c r="E3135"/>
      <c r="F3135"/>
      <c r="G3135"/>
      <c r="H3135"/>
      <c r="I3135"/>
      <c r="J3135"/>
      <c r="K3135" s="95"/>
      <c r="L3135"/>
      <c r="M3135"/>
      <c r="N3135"/>
      <c r="O3135"/>
      <c r="P3135"/>
      <c r="Q3135"/>
      <c r="R3135"/>
      <c r="S3135"/>
      <c r="T3135"/>
      <c r="U3135"/>
      <c r="V3135"/>
    </row>
    <row r="3136" spans="2:22" ht="12.75" customHeight="1" x14ac:dyDescent="0.3">
      <c r="B3136"/>
      <c r="C3136"/>
      <c r="D3136"/>
      <c r="E3136"/>
      <c r="F3136"/>
      <c r="G3136"/>
      <c r="H3136"/>
      <c r="I3136"/>
      <c r="J3136"/>
      <c r="K3136" s="95"/>
      <c r="L3136"/>
      <c r="M3136"/>
      <c r="N3136"/>
      <c r="O3136"/>
      <c r="P3136"/>
      <c r="Q3136"/>
      <c r="R3136"/>
      <c r="S3136"/>
      <c r="T3136"/>
      <c r="U3136"/>
      <c r="V3136"/>
    </row>
    <row r="3137" spans="2:22" ht="12.75" customHeight="1" x14ac:dyDescent="0.3">
      <c r="B3137"/>
      <c r="C3137"/>
      <c r="D3137"/>
      <c r="E3137"/>
      <c r="F3137"/>
      <c r="G3137"/>
      <c r="H3137"/>
      <c r="I3137"/>
      <c r="J3137"/>
      <c r="K3137" s="95"/>
      <c r="L3137"/>
      <c r="M3137"/>
      <c r="N3137"/>
      <c r="O3137"/>
      <c r="P3137"/>
      <c r="Q3137"/>
      <c r="R3137"/>
      <c r="S3137"/>
      <c r="T3137"/>
      <c r="U3137"/>
      <c r="V3137"/>
    </row>
    <row r="3138" spans="2:22" ht="12.75" customHeight="1" x14ac:dyDescent="0.3">
      <c r="B3138"/>
      <c r="C3138"/>
      <c r="D3138"/>
      <c r="E3138"/>
      <c r="F3138"/>
      <c r="G3138"/>
      <c r="H3138"/>
      <c r="I3138"/>
      <c r="J3138"/>
      <c r="K3138" s="95"/>
      <c r="L3138"/>
      <c r="M3138"/>
      <c r="N3138"/>
      <c r="O3138"/>
      <c r="P3138"/>
      <c r="Q3138"/>
      <c r="R3138"/>
      <c r="S3138"/>
      <c r="T3138"/>
      <c r="U3138"/>
      <c r="V3138"/>
    </row>
    <row r="3139" spans="2:22" ht="12.75" customHeight="1" x14ac:dyDescent="0.3">
      <c r="B3139"/>
      <c r="C3139"/>
      <c r="D3139"/>
      <c r="E3139"/>
      <c r="F3139"/>
      <c r="G3139"/>
      <c r="H3139"/>
      <c r="I3139"/>
      <c r="J3139"/>
      <c r="K3139" s="95"/>
      <c r="L3139"/>
      <c r="M3139"/>
      <c r="N3139"/>
      <c r="O3139"/>
      <c r="P3139"/>
      <c r="Q3139"/>
      <c r="R3139"/>
      <c r="S3139"/>
      <c r="T3139"/>
      <c r="U3139"/>
      <c r="V3139"/>
    </row>
    <row r="3140" spans="2:22" ht="12.75" customHeight="1" x14ac:dyDescent="0.3">
      <c r="B3140"/>
      <c r="C3140"/>
      <c r="D3140"/>
      <c r="E3140"/>
      <c r="F3140"/>
      <c r="G3140"/>
      <c r="H3140"/>
      <c r="I3140"/>
      <c r="J3140"/>
      <c r="K3140" s="95"/>
      <c r="L3140"/>
      <c r="M3140"/>
      <c r="N3140"/>
      <c r="O3140"/>
      <c r="P3140"/>
      <c r="Q3140"/>
      <c r="R3140"/>
      <c r="S3140"/>
      <c r="T3140"/>
      <c r="U3140"/>
      <c r="V3140"/>
    </row>
    <row r="3141" spans="2:22" ht="12.75" customHeight="1" x14ac:dyDescent="0.3">
      <c r="B3141"/>
      <c r="C3141"/>
      <c r="D3141"/>
      <c r="E3141"/>
      <c r="F3141"/>
      <c r="G3141"/>
      <c r="H3141"/>
      <c r="I3141"/>
      <c r="J3141"/>
      <c r="K3141" s="95"/>
      <c r="L3141"/>
      <c r="M3141"/>
      <c r="N3141"/>
      <c r="O3141"/>
      <c r="P3141"/>
      <c r="Q3141"/>
      <c r="R3141"/>
      <c r="S3141"/>
      <c r="T3141"/>
      <c r="U3141"/>
      <c r="V3141"/>
    </row>
    <row r="3142" spans="2:22" ht="12.75" customHeight="1" x14ac:dyDescent="0.3">
      <c r="B3142"/>
      <c r="C3142"/>
      <c r="D3142"/>
      <c r="E3142"/>
      <c r="F3142"/>
      <c r="G3142"/>
      <c r="H3142"/>
      <c r="I3142"/>
      <c r="J3142"/>
      <c r="K3142" s="95"/>
      <c r="L3142"/>
      <c r="M3142"/>
      <c r="N3142"/>
      <c r="O3142"/>
      <c r="P3142"/>
      <c r="Q3142"/>
      <c r="R3142"/>
      <c r="S3142"/>
      <c r="T3142"/>
      <c r="U3142"/>
      <c r="V3142"/>
    </row>
    <row r="3143" spans="2:22" ht="12.75" customHeight="1" x14ac:dyDescent="0.3">
      <c r="B3143"/>
      <c r="C3143"/>
      <c r="D3143"/>
      <c r="E3143"/>
      <c r="F3143"/>
      <c r="G3143"/>
      <c r="H3143"/>
      <c r="I3143"/>
      <c r="J3143"/>
      <c r="K3143" s="95"/>
      <c r="L3143"/>
      <c r="M3143"/>
      <c r="N3143"/>
      <c r="O3143"/>
      <c r="P3143"/>
      <c r="Q3143"/>
      <c r="R3143"/>
      <c r="S3143"/>
      <c r="T3143"/>
      <c r="U3143"/>
      <c r="V3143"/>
    </row>
    <row r="3144" spans="2:22" ht="12.75" customHeight="1" x14ac:dyDescent="0.3">
      <c r="B3144"/>
      <c r="C3144"/>
      <c r="D3144"/>
      <c r="E3144"/>
      <c r="F3144"/>
      <c r="G3144"/>
      <c r="H3144"/>
      <c r="I3144"/>
      <c r="J3144"/>
      <c r="K3144" s="95"/>
      <c r="L3144"/>
      <c r="M3144"/>
      <c r="N3144"/>
      <c r="O3144"/>
      <c r="P3144"/>
      <c r="Q3144"/>
      <c r="R3144"/>
      <c r="S3144"/>
      <c r="T3144"/>
      <c r="U3144"/>
      <c r="V3144"/>
    </row>
    <row r="3145" spans="2:22" ht="12.75" customHeight="1" x14ac:dyDescent="0.3">
      <c r="B3145"/>
      <c r="C3145"/>
      <c r="D3145"/>
      <c r="E3145"/>
      <c r="F3145"/>
      <c r="G3145"/>
      <c r="H3145"/>
      <c r="I3145"/>
      <c r="J3145"/>
      <c r="K3145" s="95"/>
      <c r="L3145"/>
      <c r="M3145"/>
      <c r="N3145"/>
      <c r="O3145"/>
      <c r="P3145"/>
      <c r="Q3145"/>
      <c r="R3145"/>
      <c r="S3145"/>
      <c r="T3145"/>
      <c r="U3145"/>
      <c r="V3145"/>
    </row>
    <row r="3146" spans="2:22" ht="12.75" customHeight="1" x14ac:dyDescent="0.3">
      <c r="B3146"/>
      <c r="C3146"/>
      <c r="D3146"/>
      <c r="E3146"/>
      <c r="F3146"/>
      <c r="G3146"/>
      <c r="H3146"/>
      <c r="I3146"/>
      <c r="J3146"/>
      <c r="K3146" s="95"/>
      <c r="L3146"/>
      <c r="M3146"/>
      <c r="N3146"/>
      <c r="O3146"/>
      <c r="P3146"/>
      <c r="Q3146"/>
      <c r="R3146"/>
      <c r="S3146"/>
      <c r="T3146"/>
      <c r="U3146"/>
      <c r="V3146"/>
    </row>
    <row r="3147" spans="2:22" ht="12.75" customHeight="1" x14ac:dyDescent="0.3">
      <c r="B3147"/>
      <c r="C3147"/>
      <c r="D3147"/>
      <c r="E3147"/>
      <c r="F3147"/>
      <c r="G3147"/>
      <c r="H3147"/>
      <c r="I3147"/>
      <c r="J3147"/>
      <c r="K3147" s="95"/>
      <c r="L3147"/>
      <c r="M3147"/>
      <c r="N3147"/>
      <c r="O3147"/>
      <c r="P3147"/>
      <c r="Q3147"/>
      <c r="R3147"/>
      <c r="S3147"/>
      <c r="T3147"/>
      <c r="U3147"/>
      <c r="V3147"/>
    </row>
    <row r="3148" spans="2:22" ht="12.75" customHeight="1" x14ac:dyDescent="0.3">
      <c r="B3148"/>
      <c r="C3148"/>
      <c r="D3148"/>
      <c r="E3148"/>
      <c r="F3148"/>
      <c r="G3148"/>
      <c r="H3148"/>
      <c r="I3148"/>
      <c r="J3148"/>
      <c r="K3148" s="95"/>
      <c r="L3148"/>
      <c r="M3148"/>
      <c r="N3148"/>
      <c r="O3148"/>
      <c r="P3148"/>
      <c r="Q3148"/>
      <c r="R3148"/>
      <c r="S3148"/>
      <c r="T3148"/>
      <c r="U3148"/>
      <c r="V3148"/>
    </row>
    <row r="3149" spans="2:22" ht="12.75" customHeight="1" x14ac:dyDescent="0.3">
      <c r="B3149"/>
      <c r="C3149"/>
      <c r="D3149"/>
      <c r="E3149"/>
      <c r="F3149"/>
      <c r="G3149"/>
      <c r="H3149"/>
      <c r="I3149"/>
      <c r="J3149"/>
      <c r="K3149" s="95"/>
      <c r="L3149"/>
      <c r="M3149"/>
      <c r="N3149"/>
      <c r="O3149"/>
      <c r="P3149"/>
      <c r="Q3149"/>
      <c r="R3149"/>
      <c r="S3149"/>
      <c r="T3149"/>
      <c r="U3149"/>
      <c r="V3149"/>
    </row>
    <row r="3150" spans="2:22" ht="12.75" customHeight="1" x14ac:dyDescent="0.3">
      <c r="B3150"/>
      <c r="C3150"/>
      <c r="D3150"/>
      <c r="E3150"/>
      <c r="F3150"/>
      <c r="G3150"/>
      <c r="H3150"/>
      <c r="I3150"/>
      <c r="J3150"/>
      <c r="K3150" s="95"/>
      <c r="L3150"/>
      <c r="M3150"/>
      <c r="N3150"/>
      <c r="O3150"/>
      <c r="P3150"/>
      <c r="Q3150"/>
      <c r="R3150"/>
      <c r="S3150"/>
      <c r="T3150"/>
      <c r="U3150"/>
      <c r="V3150"/>
    </row>
    <row r="3151" spans="2:22" ht="12.75" customHeight="1" x14ac:dyDescent="0.3">
      <c r="B3151"/>
      <c r="C3151"/>
      <c r="D3151"/>
      <c r="E3151"/>
      <c r="F3151"/>
      <c r="G3151"/>
      <c r="H3151"/>
      <c r="I3151"/>
      <c r="J3151"/>
      <c r="K3151" s="95"/>
      <c r="L3151"/>
      <c r="M3151"/>
      <c r="N3151"/>
      <c r="O3151"/>
      <c r="P3151"/>
      <c r="Q3151"/>
      <c r="R3151"/>
      <c r="S3151"/>
      <c r="T3151"/>
      <c r="U3151"/>
      <c r="V3151"/>
    </row>
    <row r="3152" spans="2:22" ht="12.75" customHeight="1" x14ac:dyDescent="0.3">
      <c r="B3152"/>
      <c r="C3152"/>
      <c r="D3152"/>
      <c r="E3152"/>
      <c r="F3152"/>
      <c r="G3152"/>
      <c r="H3152"/>
      <c r="I3152"/>
      <c r="J3152"/>
      <c r="K3152" s="95"/>
      <c r="L3152"/>
      <c r="M3152"/>
      <c r="N3152"/>
      <c r="O3152"/>
      <c r="P3152"/>
      <c r="Q3152"/>
      <c r="R3152"/>
      <c r="S3152"/>
      <c r="T3152"/>
      <c r="U3152"/>
      <c r="V3152"/>
    </row>
    <row r="3153" spans="2:22" ht="12.75" customHeight="1" x14ac:dyDescent="0.3">
      <c r="B3153"/>
      <c r="C3153"/>
      <c r="D3153"/>
      <c r="E3153"/>
      <c r="F3153"/>
      <c r="G3153"/>
      <c r="H3153"/>
      <c r="I3153"/>
      <c r="J3153"/>
      <c r="K3153" s="95"/>
      <c r="L3153"/>
      <c r="M3153"/>
      <c r="N3153"/>
      <c r="O3153"/>
      <c r="P3153"/>
      <c r="Q3153"/>
      <c r="R3153"/>
      <c r="S3153"/>
      <c r="T3153"/>
      <c r="U3153"/>
      <c r="V3153"/>
    </row>
    <row r="3154" spans="2:22" ht="12.75" customHeight="1" x14ac:dyDescent="0.3">
      <c r="B3154"/>
      <c r="C3154"/>
      <c r="D3154"/>
      <c r="E3154"/>
      <c r="F3154"/>
      <c r="G3154"/>
      <c r="H3154"/>
      <c r="I3154"/>
      <c r="J3154"/>
      <c r="K3154" s="95"/>
      <c r="L3154"/>
      <c r="M3154"/>
      <c r="N3154"/>
      <c r="O3154"/>
      <c r="P3154"/>
      <c r="Q3154"/>
      <c r="R3154"/>
      <c r="S3154"/>
      <c r="T3154"/>
      <c r="U3154"/>
      <c r="V3154"/>
    </row>
    <row r="3155" spans="2:22" ht="12.75" customHeight="1" x14ac:dyDescent="0.3">
      <c r="B3155"/>
      <c r="C3155"/>
      <c r="D3155"/>
      <c r="E3155"/>
      <c r="F3155"/>
      <c r="G3155"/>
      <c r="H3155"/>
      <c r="I3155"/>
      <c r="J3155"/>
      <c r="K3155" s="95"/>
      <c r="L3155"/>
      <c r="M3155"/>
      <c r="N3155"/>
      <c r="O3155"/>
      <c r="P3155"/>
      <c r="Q3155"/>
      <c r="R3155"/>
      <c r="S3155"/>
      <c r="T3155"/>
      <c r="U3155"/>
      <c r="V3155"/>
    </row>
    <row r="3156" spans="2:22" ht="12.75" customHeight="1" x14ac:dyDescent="0.3">
      <c r="B3156"/>
      <c r="C3156"/>
      <c r="D3156"/>
      <c r="E3156"/>
      <c r="F3156"/>
      <c r="G3156"/>
      <c r="H3156"/>
      <c r="I3156"/>
      <c r="J3156"/>
      <c r="K3156" s="95"/>
      <c r="L3156"/>
      <c r="M3156"/>
      <c r="N3156"/>
      <c r="O3156"/>
      <c r="P3156"/>
      <c r="Q3156"/>
      <c r="R3156"/>
      <c r="S3156"/>
      <c r="T3156"/>
      <c r="U3156"/>
      <c r="V3156"/>
    </row>
    <row r="3157" spans="2:22" ht="12.75" customHeight="1" x14ac:dyDescent="0.3">
      <c r="B3157"/>
      <c r="C3157"/>
      <c r="D3157"/>
      <c r="E3157"/>
      <c r="F3157"/>
      <c r="G3157"/>
      <c r="H3157"/>
      <c r="I3157"/>
      <c r="J3157"/>
      <c r="K3157" s="95"/>
      <c r="L3157"/>
      <c r="M3157"/>
      <c r="N3157"/>
      <c r="O3157"/>
      <c r="P3157"/>
      <c r="Q3157"/>
      <c r="R3157"/>
      <c r="S3157"/>
      <c r="T3157"/>
      <c r="U3157"/>
      <c r="V3157"/>
    </row>
    <row r="3158" spans="2:22" ht="12.75" customHeight="1" x14ac:dyDescent="0.3">
      <c r="B3158"/>
      <c r="C3158"/>
      <c r="D3158"/>
      <c r="E3158"/>
      <c r="F3158"/>
      <c r="G3158"/>
      <c r="H3158"/>
      <c r="I3158"/>
      <c r="J3158"/>
      <c r="K3158" s="95"/>
      <c r="L3158"/>
      <c r="M3158"/>
      <c r="N3158"/>
      <c r="O3158"/>
      <c r="P3158"/>
      <c r="Q3158"/>
      <c r="R3158"/>
      <c r="S3158"/>
      <c r="T3158"/>
      <c r="U3158"/>
      <c r="V3158"/>
    </row>
    <row r="3159" spans="2:22" ht="12.75" customHeight="1" x14ac:dyDescent="0.3">
      <c r="B3159"/>
      <c r="C3159"/>
      <c r="D3159"/>
      <c r="E3159"/>
      <c r="F3159"/>
      <c r="G3159"/>
      <c r="H3159"/>
      <c r="I3159"/>
      <c r="J3159"/>
      <c r="K3159" s="95"/>
      <c r="L3159"/>
      <c r="M3159"/>
      <c r="N3159"/>
      <c r="O3159"/>
      <c r="P3159"/>
      <c r="Q3159"/>
      <c r="R3159"/>
      <c r="S3159"/>
      <c r="T3159"/>
      <c r="U3159"/>
      <c r="V3159"/>
    </row>
    <row r="3160" spans="2:22" ht="12.75" customHeight="1" x14ac:dyDescent="0.3">
      <c r="B3160"/>
      <c r="C3160"/>
      <c r="D3160"/>
      <c r="E3160"/>
      <c r="F3160"/>
      <c r="G3160"/>
      <c r="H3160"/>
      <c r="I3160"/>
      <c r="J3160"/>
      <c r="K3160" s="95"/>
      <c r="L3160"/>
      <c r="M3160"/>
      <c r="N3160"/>
      <c r="O3160"/>
      <c r="P3160"/>
      <c r="Q3160"/>
      <c r="R3160"/>
      <c r="S3160"/>
      <c r="T3160"/>
      <c r="U3160"/>
      <c r="V3160"/>
    </row>
    <row r="3161" spans="2:22" ht="12.75" customHeight="1" x14ac:dyDescent="0.3">
      <c r="B3161"/>
      <c r="C3161"/>
      <c r="D3161"/>
      <c r="E3161"/>
      <c r="F3161"/>
      <c r="G3161"/>
      <c r="H3161"/>
      <c r="I3161"/>
      <c r="J3161"/>
      <c r="K3161" s="95"/>
      <c r="L3161"/>
      <c r="M3161"/>
      <c r="N3161"/>
      <c r="O3161"/>
      <c r="P3161"/>
      <c r="Q3161"/>
      <c r="R3161"/>
      <c r="S3161"/>
      <c r="T3161"/>
      <c r="U3161"/>
      <c r="V3161"/>
    </row>
    <row r="3162" spans="2:22" ht="12.75" customHeight="1" x14ac:dyDescent="0.3">
      <c r="B3162"/>
      <c r="C3162"/>
      <c r="D3162"/>
      <c r="E3162"/>
      <c r="F3162"/>
      <c r="G3162"/>
      <c r="H3162"/>
      <c r="I3162"/>
      <c r="J3162"/>
      <c r="K3162" s="95"/>
      <c r="L3162"/>
      <c r="M3162"/>
      <c r="N3162"/>
      <c r="O3162"/>
      <c r="P3162"/>
      <c r="Q3162"/>
      <c r="R3162"/>
      <c r="S3162"/>
      <c r="T3162"/>
      <c r="U3162"/>
      <c r="V3162"/>
    </row>
    <row r="3163" spans="2:22" ht="12.75" customHeight="1" x14ac:dyDescent="0.3">
      <c r="B3163"/>
      <c r="C3163"/>
      <c r="D3163"/>
      <c r="E3163"/>
      <c r="F3163"/>
      <c r="G3163"/>
      <c r="H3163"/>
      <c r="I3163"/>
      <c r="J3163"/>
      <c r="K3163" s="95"/>
      <c r="L3163"/>
      <c r="M3163"/>
      <c r="N3163"/>
      <c r="O3163"/>
      <c r="P3163"/>
      <c r="Q3163"/>
      <c r="R3163"/>
      <c r="S3163"/>
      <c r="T3163"/>
      <c r="U3163"/>
      <c r="V3163"/>
    </row>
    <row r="3164" spans="2:22" ht="12.75" customHeight="1" x14ac:dyDescent="0.3">
      <c r="B3164"/>
      <c r="C3164"/>
      <c r="D3164"/>
      <c r="E3164"/>
      <c r="F3164"/>
      <c r="G3164"/>
      <c r="H3164"/>
      <c r="I3164"/>
      <c r="J3164"/>
      <c r="K3164" s="95"/>
      <c r="L3164"/>
      <c r="M3164"/>
      <c r="N3164"/>
      <c r="O3164"/>
      <c r="P3164"/>
      <c r="Q3164"/>
      <c r="R3164"/>
      <c r="S3164"/>
      <c r="T3164"/>
      <c r="U3164"/>
      <c r="V3164"/>
    </row>
    <row r="3165" spans="2:22" ht="12.75" customHeight="1" x14ac:dyDescent="0.3">
      <c r="B3165"/>
      <c r="C3165"/>
      <c r="D3165"/>
      <c r="E3165"/>
      <c r="F3165"/>
      <c r="G3165"/>
      <c r="H3165"/>
      <c r="I3165"/>
      <c r="J3165"/>
      <c r="K3165" s="95"/>
      <c r="L3165"/>
      <c r="M3165"/>
      <c r="N3165"/>
      <c r="O3165"/>
      <c r="P3165"/>
      <c r="Q3165"/>
      <c r="R3165"/>
      <c r="S3165"/>
      <c r="T3165"/>
      <c r="U3165"/>
      <c r="V3165"/>
    </row>
    <row r="3166" spans="2:22" ht="12.75" customHeight="1" x14ac:dyDescent="0.3">
      <c r="B3166"/>
      <c r="C3166"/>
      <c r="D3166"/>
      <c r="E3166"/>
      <c r="F3166"/>
      <c r="G3166"/>
      <c r="H3166"/>
      <c r="I3166"/>
      <c r="J3166"/>
      <c r="K3166" s="95"/>
      <c r="L3166"/>
      <c r="M3166"/>
      <c r="N3166"/>
      <c r="O3166"/>
      <c r="P3166"/>
      <c r="Q3166"/>
      <c r="R3166"/>
      <c r="S3166"/>
      <c r="T3166"/>
      <c r="U3166"/>
      <c r="V3166"/>
    </row>
    <row r="3167" spans="2:22" ht="12.75" customHeight="1" x14ac:dyDescent="0.3">
      <c r="B3167"/>
      <c r="C3167"/>
      <c r="D3167"/>
      <c r="E3167"/>
      <c r="F3167"/>
      <c r="G3167"/>
      <c r="H3167"/>
      <c r="I3167"/>
      <c r="J3167"/>
      <c r="K3167" s="95"/>
      <c r="L3167"/>
      <c r="M3167"/>
      <c r="N3167"/>
      <c r="O3167"/>
      <c r="P3167"/>
      <c r="Q3167"/>
      <c r="R3167"/>
      <c r="S3167"/>
      <c r="T3167"/>
      <c r="U3167"/>
      <c r="V3167"/>
    </row>
    <row r="3168" spans="2:22" ht="12.75" customHeight="1" x14ac:dyDescent="0.3">
      <c r="B3168"/>
      <c r="C3168"/>
      <c r="D3168"/>
      <c r="E3168"/>
      <c r="F3168"/>
      <c r="G3168"/>
      <c r="H3168"/>
      <c r="I3168"/>
      <c r="J3168"/>
      <c r="K3168" s="95"/>
      <c r="L3168"/>
      <c r="M3168"/>
      <c r="N3168"/>
      <c r="O3168"/>
      <c r="P3168"/>
      <c r="Q3168"/>
      <c r="R3168"/>
      <c r="S3168"/>
      <c r="T3168"/>
      <c r="U3168"/>
      <c r="V3168"/>
    </row>
    <row r="3169" spans="2:22" ht="12.75" customHeight="1" x14ac:dyDescent="0.3">
      <c r="B3169"/>
      <c r="C3169"/>
      <c r="D3169"/>
      <c r="E3169"/>
      <c r="F3169"/>
      <c r="G3169"/>
      <c r="H3169"/>
      <c r="I3169"/>
      <c r="J3169"/>
      <c r="K3169" s="95"/>
      <c r="L3169"/>
      <c r="M3169"/>
      <c r="N3169"/>
      <c r="O3169"/>
      <c r="P3169"/>
      <c r="Q3169"/>
      <c r="R3169"/>
      <c r="S3169"/>
      <c r="T3169"/>
      <c r="U3169"/>
      <c r="V3169"/>
    </row>
    <row r="3170" spans="2:22" ht="12.75" customHeight="1" x14ac:dyDescent="0.3">
      <c r="B3170"/>
      <c r="C3170"/>
      <c r="D3170"/>
      <c r="E3170"/>
      <c r="F3170"/>
      <c r="G3170"/>
      <c r="H3170"/>
      <c r="I3170"/>
      <c r="J3170"/>
      <c r="K3170" s="95"/>
      <c r="L3170"/>
      <c r="M3170"/>
      <c r="N3170"/>
      <c r="O3170"/>
      <c r="P3170"/>
      <c r="Q3170"/>
      <c r="R3170"/>
      <c r="S3170"/>
      <c r="T3170"/>
      <c r="U3170"/>
      <c r="V3170"/>
    </row>
    <row r="3171" spans="2:22" ht="12.75" customHeight="1" x14ac:dyDescent="0.3">
      <c r="B3171"/>
      <c r="C3171"/>
      <c r="D3171"/>
      <c r="E3171"/>
      <c r="F3171"/>
      <c r="G3171"/>
      <c r="H3171"/>
      <c r="I3171"/>
      <c r="J3171"/>
      <c r="K3171" s="95"/>
      <c r="L3171"/>
      <c r="M3171"/>
      <c r="N3171"/>
      <c r="O3171"/>
      <c r="P3171"/>
      <c r="Q3171"/>
      <c r="R3171"/>
      <c r="S3171"/>
      <c r="T3171"/>
      <c r="U3171"/>
      <c r="V3171"/>
    </row>
    <row r="3172" spans="2:22" ht="12.75" customHeight="1" x14ac:dyDescent="0.3">
      <c r="B3172"/>
      <c r="C3172"/>
      <c r="D3172"/>
      <c r="E3172"/>
      <c r="F3172"/>
      <c r="G3172"/>
      <c r="H3172"/>
      <c r="I3172"/>
      <c r="J3172"/>
      <c r="K3172" s="95"/>
      <c r="L3172"/>
      <c r="M3172"/>
      <c r="N3172"/>
      <c r="O3172"/>
      <c r="P3172"/>
      <c r="Q3172"/>
      <c r="R3172"/>
      <c r="S3172"/>
      <c r="T3172"/>
      <c r="U3172"/>
      <c r="V3172"/>
    </row>
    <row r="3173" spans="2:22" ht="12.75" customHeight="1" x14ac:dyDescent="0.3">
      <c r="B3173"/>
      <c r="C3173"/>
      <c r="D3173"/>
      <c r="E3173"/>
      <c r="F3173"/>
      <c r="G3173"/>
      <c r="H3173"/>
      <c r="I3173"/>
      <c r="J3173"/>
      <c r="K3173" s="95"/>
      <c r="L3173"/>
      <c r="M3173"/>
      <c r="N3173"/>
      <c r="O3173"/>
      <c r="P3173"/>
      <c r="Q3173"/>
      <c r="R3173"/>
      <c r="S3173"/>
      <c r="T3173"/>
      <c r="U3173"/>
      <c r="V3173"/>
    </row>
    <row r="3174" spans="2:22" ht="12.75" customHeight="1" x14ac:dyDescent="0.3">
      <c r="B3174"/>
      <c r="C3174"/>
      <c r="D3174"/>
      <c r="E3174"/>
      <c r="F3174"/>
      <c r="G3174"/>
      <c r="H3174"/>
      <c r="I3174"/>
      <c r="J3174"/>
      <c r="K3174" s="95"/>
      <c r="L3174"/>
      <c r="M3174"/>
      <c r="N3174"/>
      <c r="O3174"/>
      <c r="P3174"/>
      <c r="Q3174"/>
      <c r="R3174"/>
      <c r="S3174"/>
      <c r="T3174"/>
      <c r="U3174"/>
      <c r="V3174"/>
    </row>
    <row r="3175" spans="2:22" ht="12.75" customHeight="1" x14ac:dyDescent="0.3">
      <c r="B3175"/>
      <c r="C3175"/>
      <c r="D3175"/>
      <c r="E3175"/>
      <c r="F3175"/>
      <c r="G3175"/>
      <c r="H3175"/>
      <c r="I3175"/>
      <c r="J3175"/>
      <c r="K3175" s="95"/>
      <c r="L3175"/>
      <c r="M3175"/>
      <c r="N3175"/>
      <c r="O3175"/>
      <c r="P3175"/>
      <c r="Q3175"/>
      <c r="R3175"/>
      <c r="S3175"/>
      <c r="T3175"/>
      <c r="U3175"/>
      <c r="V3175"/>
    </row>
    <row r="3176" spans="2:22" ht="12.75" customHeight="1" x14ac:dyDescent="0.3">
      <c r="B3176"/>
      <c r="C3176"/>
      <c r="D3176"/>
      <c r="E3176"/>
      <c r="F3176"/>
      <c r="G3176"/>
      <c r="H3176"/>
      <c r="I3176"/>
      <c r="J3176"/>
      <c r="K3176" s="95"/>
      <c r="L3176"/>
      <c r="M3176"/>
      <c r="N3176"/>
      <c r="O3176"/>
      <c r="P3176"/>
      <c r="Q3176"/>
      <c r="R3176"/>
      <c r="S3176"/>
      <c r="T3176"/>
      <c r="U3176"/>
      <c r="V3176"/>
    </row>
    <row r="3177" spans="2:22" ht="12.75" customHeight="1" x14ac:dyDescent="0.3">
      <c r="B3177"/>
      <c r="C3177"/>
      <c r="D3177"/>
      <c r="E3177"/>
      <c r="F3177"/>
      <c r="G3177"/>
      <c r="H3177"/>
      <c r="I3177"/>
      <c r="J3177"/>
      <c r="K3177" s="95"/>
      <c r="L3177"/>
      <c r="M3177"/>
      <c r="N3177"/>
      <c r="O3177"/>
      <c r="P3177"/>
      <c r="Q3177"/>
      <c r="R3177"/>
      <c r="S3177"/>
      <c r="T3177"/>
      <c r="U3177"/>
      <c r="V3177"/>
    </row>
    <row r="3178" spans="2:22" ht="12.75" customHeight="1" x14ac:dyDescent="0.3">
      <c r="B3178"/>
      <c r="C3178"/>
      <c r="D3178"/>
      <c r="E3178"/>
      <c r="F3178"/>
      <c r="G3178"/>
      <c r="H3178"/>
      <c r="I3178"/>
      <c r="J3178"/>
      <c r="K3178" s="95"/>
      <c r="L3178"/>
      <c r="M3178"/>
      <c r="N3178"/>
      <c r="O3178"/>
      <c r="P3178"/>
      <c r="Q3178"/>
      <c r="R3178"/>
      <c r="S3178"/>
      <c r="T3178"/>
      <c r="U3178"/>
      <c r="V3178"/>
    </row>
    <row r="3179" spans="2:22" ht="12.75" customHeight="1" x14ac:dyDescent="0.3">
      <c r="B3179"/>
      <c r="C3179"/>
      <c r="D3179"/>
      <c r="E3179"/>
      <c r="F3179"/>
      <c r="G3179"/>
      <c r="H3179"/>
      <c r="I3179"/>
      <c r="J3179"/>
      <c r="K3179" s="95"/>
      <c r="L3179"/>
      <c r="M3179"/>
      <c r="N3179"/>
      <c r="O3179"/>
      <c r="P3179"/>
      <c r="Q3179"/>
      <c r="R3179"/>
      <c r="S3179"/>
      <c r="T3179"/>
      <c r="U3179"/>
      <c r="V3179"/>
    </row>
    <row r="3180" spans="2:22" ht="12.75" customHeight="1" x14ac:dyDescent="0.3">
      <c r="B3180"/>
      <c r="C3180"/>
      <c r="D3180"/>
      <c r="E3180"/>
      <c r="F3180"/>
      <c r="G3180"/>
      <c r="H3180"/>
      <c r="I3180"/>
      <c r="J3180"/>
      <c r="K3180" s="95"/>
      <c r="L3180"/>
      <c r="M3180"/>
      <c r="N3180"/>
      <c r="O3180"/>
      <c r="P3180"/>
      <c r="Q3180"/>
      <c r="R3180"/>
      <c r="S3180"/>
      <c r="T3180"/>
      <c r="U3180"/>
      <c r="V3180"/>
    </row>
    <row r="3181" spans="2:22" ht="12.75" customHeight="1" x14ac:dyDescent="0.3">
      <c r="B3181"/>
      <c r="C3181"/>
      <c r="D3181"/>
      <c r="E3181"/>
      <c r="F3181"/>
      <c r="G3181"/>
      <c r="H3181"/>
      <c r="I3181"/>
      <c r="J3181"/>
      <c r="K3181" s="95"/>
      <c r="L3181"/>
      <c r="M3181"/>
      <c r="N3181"/>
      <c r="O3181"/>
      <c r="P3181"/>
      <c r="Q3181"/>
      <c r="R3181"/>
      <c r="S3181"/>
      <c r="T3181"/>
      <c r="U3181"/>
      <c r="V3181"/>
    </row>
    <row r="3182" spans="2:22" ht="12.75" customHeight="1" x14ac:dyDescent="0.3">
      <c r="B3182"/>
      <c r="C3182"/>
      <c r="D3182"/>
      <c r="E3182"/>
      <c r="F3182"/>
      <c r="G3182"/>
      <c r="H3182"/>
      <c r="I3182"/>
      <c r="J3182"/>
      <c r="K3182" s="95"/>
      <c r="L3182"/>
      <c r="M3182"/>
      <c r="N3182"/>
      <c r="O3182"/>
      <c r="P3182"/>
      <c r="Q3182"/>
      <c r="R3182"/>
      <c r="S3182"/>
      <c r="T3182"/>
      <c r="U3182"/>
      <c r="V3182"/>
    </row>
    <row r="3183" spans="2:22" ht="12.75" customHeight="1" x14ac:dyDescent="0.3">
      <c r="B3183"/>
      <c r="C3183"/>
      <c r="D3183"/>
      <c r="E3183"/>
      <c r="F3183"/>
      <c r="G3183"/>
      <c r="H3183"/>
      <c r="I3183"/>
      <c r="J3183"/>
      <c r="K3183" s="95"/>
      <c r="L3183"/>
      <c r="M3183"/>
      <c r="N3183"/>
      <c r="O3183"/>
      <c r="P3183"/>
      <c r="Q3183"/>
      <c r="R3183"/>
      <c r="S3183"/>
      <c r="T3183"/>
      <c r="U3183"/>
      <c r="V3183"/>
    </row>
    <row r="3184" spans="2:22" ht="12.75" customHeight="1" x14ac:dyDescent="0.3">
      <c r="B3184"/>
      <c r="C3184"/>
      <c r="D3184"/>
      <c r="E3184"/>
      <c r="F3184"/>
      <c r="G3184"/>
      <c r="H3184"/>
      <c r="I3184"/>
      <c r="J3184"/>
      <c r="K3184" s="95"/>
      <c r="L3184"/>
      <c r="M3184"/>
      <c r="N3184"/>
      <c r="O3184"/>
      <c r="P3184"/>
      <c r="Q3184"/>
      <c r="R3184"/>
      <c r="S3184"/>
      <c r="T3184"/>
      <c r="U3184"/>
      <c r="V3184"/>
    </row>
    <row r="3185" spans="2:22" ht="12.75" customHeight="1" x14ac:dyDescent="0.3">
      <c r="B3185"/>
      <c r="C3185"/>
      <c r="D3185"/>
      <c r="E3185"/>
      <c r="F3185"/>
      <c r="G3185"/>
      <c r="H3185"/>
      <c r="I3185"/>
      <c r="J3185"/>
      <c r="K3185" s="95"/>
      <c r="L3185"/>
      <c r="M3185"/>
      <c r="N3185"/>
      <c r="O3185"/>
      <c r="P3185"/>
      <c r="Q3185"/>
      <c r="R3185"/>
      <c r="S3185"/>
      <c r="T3185"/>
      <c r="U3185"/>
      <c r="V3185"/>
    </row>
    <row r="3186" spans="2:22" ht="12.75" customHeight="1" x14ac:dyDescent="0.3">
      <c r="B3186"/>
      <c r="C3186"/>
      <c r="D3186"/>
      <c r="E3186"/>
      <c r="F3186"/>
      <c r="G3186"/>
      <c r="H3186"/>
      <c r="I3186"/>
      <c r="J3186"/>
      <c r="K3186" s="95"/>
      <c r="L3186"/>
      <c r="M3186"/>
      <c r="N3186"/>
      <c r="O3186"/>
      <c r="P3186"/>
      <c r="Q3186"/>
      <c r="R3186"/>
      <c r="S3186"/>
      <c r="T3186"/>
      <c r="U3186"/>
      <c r="V3186"/>
    </row>
    <row r="3187" spans="2:22" ht="12.75" customHeight="1" x14ac:dyDescent="0.3">
      <c r="B3187"/>
      <c r="C3187"/>
      <c r="D3187"/>
      <c r="E3187"/>
      <c r="F3187"/>
      <c r="G3187"/>
      <c r="H3187"/>
      <c r="I3187"/>
      <c r="J3187"/>
      <c r="K3187" s="95"/>
      <c r="L3187"/>
      <c r="M3187"/>
      <c r="N3187"/>
      <c r="O3187"/>
      <c r="P3187"/>
      <c r="Q3187"/>
      <c r="R3187"/>
      <c r="S3187"/>
      <c r="T3187"/>
      <c r="U3187"/>
      <c r="V3187"/>
    </row>
    <row r="3188" spans="2:22" ht="12.75" customHeight="1" x14ac:dyDescent="0.3">
      <c r="B3188"/>
      <c r="C3188"/>
      <c r="D3188"/>
      <c r="E3188"/>
      <c r="F3188"/>
      <c r="G3188"/>
      <c r="H3188"/>
      <c r="I3188"/>
      <c r="J3188"/>
      <c r="K3188" s="95"/>
      <c r="L3188"/>
      <c r="M3188"/>
      <c r="N3188"/>
      <c r="O3188"/>
      <c r="P3188"/>
      <c r="Q3188"/>
      <c r="R3188"/>
      <c r="S3188"/>
      <c r="T3188"/>
      <c r="U3188"/>
      <c r="V3188"/>
    </row>
    <row r="3189" spans="2:22" ht="12.75" customHeight="1" x14ac:dyDescent="0.3">
      <c r="B3189"/>
      <c r="C3189"/>
      <c r="D3189"/>
      <c r="E3189"/>
      <c r="F3189"/>
      <c r="G3189"/>
      <c r="H3189"/>
      <c r="I3189"/>
      <c r="J3189"/>
      <c r="K3189" s="95"/>
      <c r="L3189"/>
      <c r="M3189"/>
      <c r="N3189"/>
      <c r="O3189"/>
      <c r="P3189"/>
      <c r="Q3189"/>
      <c r="R3189"/>
      <c r="S3189"/>
      <c r="T3189"/>
      <c r="U3189"/>
      <c r="V3189"/>
    </row>
    <row r="3190" spans="2:22" ht="12.75" customHeight="1" x14ac:dyDescent="0.3">
      <c r="B3190"/>
      <c r="C3190"/>
      <c r="D3190"/>
      <c r="E3190"/>
      <c r="F3190"/>
      <c r="G3190"/>
      <c r="H3190"/>
      <c r="I3190"/>
      <c r="J3190"/>
      <c r="K3190" s="95"/>
      <c r="L3190"/>
      <c r="M3190"/>
      <c r="N3190"/>
      <c r="O3190"/>
      <c r="P3190"/>
      <c r="Q3190"/>
      <c r="R3190"/>
      <c r="S3190"/>
      <c r="T3190"/>
      <c r="U3190"/>
      <c r="V3190"/>
    </row>
    <row r="3191" spans="2:22" ht="12.75" customHeight="1" x14ac:dyDescent="0.3">
      <c r="B3191"/>
      <c r="C3191"/>
      <c r="D3191"/>
      <c r="E3191"/>
      <c r="F3191"/>
      <c r="G3191"/>
      <c r="H3191"/>
      <c r="I3191"/>
      <c r="J3191"/>
      <c r="K3191" s="95"/>
      <c r="L3191"/>
      <c r="M3191"/>
      <c r="N3191"/>
      <c r="O3191"/>
      <c r="P3191"/>
      <c r="Q3191"/>
      <c r="R3191"/>
      <c r="S3191"/>
      <c r="T3191"/>
      <c r="U3191"/>
      <c r="V3191"/>
    </row>
    <row r="3192" spans="2:22" ht="12.75" customHeight="1" x14ac:dyDescent="0.3">
      <c r="B3192"/>
      <c r="C3192"/>
      <c r="D3192"/>
      <c r="E3192"/>
      <c r="F3192"/>
      <c r="G3192"/>
      <c r="H3192"/>
      <c r="I3192"/>
      <c r="J3192"/>
      <c r="K3192" s="95"/>
      <c r="L3192"/>
      <c r="M3192"/>
      <c r="N3192"/>
      <c r="O3192"/>
      <c r="P3192"/>
      <c r="Q3192"/>
      <c r="R3192"/>
      <c r="S3192"/>
      <c r="T3192"/>
      <c r="U3192"/>
      <c r="V3192"/>
    </row>
    <row r="3193" spans="2:22" ht="12.75" customHeight="1" x14ac:dyDescent="0.3">
      <c r="B3193"/>
      <c r="C3193"/>
      <c r="D3193"/>
      <c r="E3193"/>
      <c r="F3193"/>
      <c r="G3193"/>
      <c r="H3193"/>
      <c r="I3193"/>
      <c r="J3193"/>
      <c r="K3193" s="95"/>
      <c r="L3193"/>
      <c r="M3193"/>
      <c r="N3193"/>
      <c r="O3193"/>
      <c r="P3193"/>
      <c r="Q3193"/>
      <c r="R3193"/>
      <c r="S3193"/>
      <c r="T3193"/>
      <c r="U3193"/>
      <c r="V3193"/>
    </row>
    <row r="3194" spans="2:22" ht="12.75" customHeight="1" x14ac:dyDescent="0.3">
      <c r="B3194"/>
      <c r="C3194"/>
      <c r="D3194"/>
      <c r="E3194"/>
      <c r="F3194"/>
      <c r="G3194"/>
      <c r="H3194"/>
      <c r="I3194"/>
      <c r="J3194"/>
      <c r="K3194" s="95"/>
      <c r="L3194"/>
      <c r="M3194"/>
      <c r="N3194"/>
      <c r="O3194"/>
      <c r="P3194"/>
      <c r="Q3194"/>
      <c r="R3194"/>
      <c r="S3194"/>
      <c r="T3194"/>
      <c r="U3194"/>
      <c r="V3194"/>
    </row>
    <row r="3195" spans="2:22" ht="12.75" customHeight="1" x14ac:dyDescent="0.3">
      <c r="B3195"/>
      <c r="C3195"/>
      <c r="D3195"/>
      <c r="E3195"/>
      <c r="F3195"/>
      <c r="G3195"/>
      <c r="H3195"/>
      <c r="I3195"/>
      <c r="J3195"/>
      <c r="K3195" s="95"/>
      <c r="L3195"/>
      <c r="M3195"/>
      <c r="N3195"/>
      <c r="O3195"/>
      <c r="P3195"/>
      <c r="Q3195"/>
      <c r="R3195"/>
      <c r="S3195"/>
      <c r="T3195"/>
      <c r="U3195"/>
      <c r="V3195"/>
    </row>
    <row r="3196" spans="2:22" ht="12.75" customHeight="1" x14ac:dyDescent="0.3">
      <c r="B3196"/>
      <c r="C3196"/>
      <c r="D3196"/>
      <c r="E3196"/>
      <c r="F3196"/>
      <c r="G3196"/>
      <c r="H3196"/>
      <c r="I3196"/>
      <c r="J3196"/>
      <c r="K3196" s="95"/>
      <c r="L3196"/>
      <c r="M3196"/>
      <c r="N3196"/>
      <c r="O3196"/>
      <c r="P3196"/>
      <c r="Q3196"/>
      <c r="R3196"/>
      <c r="S3196"/>
      <c r="T3196"/>
      <c r="U3196"/>
      <c r="V3196"/>
    </row>
    <row r="3197" spans="2:22" ht="12.75" customHeight="1" x14ac:dyDescent="0.3">
      <c r="B3197"/>
      <c r="C3197"/>
      <c r="D3197"/>
      <c r="E3197"/>
      <c r="F3197"/>
      <c r="G3197"/>
      <c r="H3197"/>
      <c r="I3197"/>
      <c r="J3197"/>
      <c r="K3197" s="95"/>
      <c r="L3197"/>
      <c r="M3197"/>
      <c r="N3197"/>
      <c r="O3197"/>
      <c r="P3197"/>
      <c r="Q3197"/>
      <c r="R3197"/>
      <c r="S3197"/>
      <c r="T3197"/>
      <c r="U3197"/>
      <c r="V3197"/>
    </row>
    <row r="3198" spans="2:22" ht="12.75" customHeight="1" x14ac:dyDescent="0.3">
      <c r="B3198"/>
      <c r="C3198"/>
      <c r="D3198"/>
      <c r="E3198"/>
      <c r="F3198"/>
      <c r="G3198"/>
      <c r="H3198"/>
      <c r="I3198"/>
      <c r="J3198"/>
      <c r="K3198" s="95"/>
      <c r="L3198"/>
      <c r="M3198"/>
      <c r="N3198"/>
      <c r="O3198"/>
      <c r="P3198"/>
      <c r="Q3198"/>
      <c r="R3198"/>
      <c r="S3198"/>
      <c r="T3198"/>
      <c r="U3198"/>
      <c r="V3198"/>
    </row>
    <row r="3199" spans="2:22" ht="12.75" customHeight="1" x14ac:dyDescent="0.3">
      <c r="B3199"/>
      <c r="C3199"/>
      <c r="D3199"/>
      <c r="E3199"/>
      <c r="F3199"/>
      <c r="G3199"/>
      <c r="H3199"/>
      <c r="I3199"/>
      <c r="J3199"/>
      <c r="K3199" s="95"/>
      <c r="L3199"/>
      <c r="M3199"/>
      <c r="N3199"/>
      <c r="O3199"/>
      <c r="P3199"/>
      <c r="Q3199"/>
      <c r="R3199"/>
      <c r="S3199"/>
      <c r="T3199"/>
      <c r="U3199"/>
      <c r="V3199"/>
    </row>
    <row r="3200" spans="2:22" ht="12.75" customHeight="1" x14ac:dyDescent="0.3">
      <c r="B3200"/>
      <c r="C3200"/>
      <c r="D3200"/>
      <c r="E3200"/>
      <c r="F3200"/>
      <c r="G3200"/>
      <c r="H3200"/>
      <c r="I3200"/>
      <c r="J3200"/>
      <c r="K3200" s="95"/>
      <c r="L3200"/>
      <c r="M3200"/>
      <c r="N3200"/>
      <c r="O3200"/>
      <c r="P3200"/>
      <c r="Q3200"/>
      <c r="R3200"/>
      <c r="S3200"/>
      <c r="T3200"/>
      <c r="U3200"/>
      <c r="V3200"/>
    </row>
    <row r="3201" spans="2:22" ht="12.75" customHeight="1" x14ac:dyDescent="0.3">
      <c r="B3201"/>
      <c r="C3201"/>
      <c r="D3201"/>
      <c r="E3201"/>
      <c r="F3201"/>
      <c r="G3201"/>
      <c r="H3201"/>
      <c r="I3201"/>
      <c r="J3201"/>
      <c r="K3201" s="95"/>
      <c r="L3201"/>
      <c r="M3201"/>
      <c r="N3201"/>
      <c r="O3201"/>
      <c r="P3201"/>
      <c r="Q3201"/>
      <c r="R3201"/>
      <c r="S3201"/>
      <c r="T3201"/>
      <c r="U3201"/>
      <c r="V3201"/>
    </row>
    <row r="3202" spans="2:22" ht="12.75" customHeight="1" x14ac:dyDescent="0.3">
      <c r="B3202"/>
      <c r="C3202"/>
      <c r="D3202"/>
      <c r="E3202"/>
      <c r="F3202"/>
      <c r="G3202"/>
      <c r="H3202"/>
      <c r="I3202"/>
      <c r="J3202"/>
      <c r="K3202" s="95"/>
      <c r="L3202"/>
      <c r="M3202"/>
      <c r="N3202"/>
      <c r="O3202"/>
      <c r="P3202"/>
      <c r="Q3202"/>
      <c r="R3202"/>
      <c r="S3202"/>
      <c r="T3202"/>
      <c r="U3202"/>
      <c r="V3202"/>
    </row>
    <row r="3203" spans="2:22" ht="12.75" customHeight="1" x14ac:dyDescent="0.3">
      <c r="B3203"/>
      <c r="C3203"/>
      <c r="D3203"/>
      <c r="E3203"/>
      <c r="F3203"/>
      <c r="G3203"/>
      <c r="H3203"/>
      <c r="I3203"/>
      <c r="J3203"/>
      <c r="K3203" s="95"/>
      <c r="L3203"/>
      <c r="M3203"/>
      <c r="N3203"/>
      <c r="O3203"/>
      <c r="P3203"/>
      <c r="Q3203"/>
      <c r="R3203"/>
      <c r="S3203"/>
      <c r="T3203"/>
      <c r="U3203"/>
      <c r="V3203"/>
    </row>
    <row r="3204" spans="2:22" ht="12.75" customHeight="1" x14ac:dyDescent="0.3">
      <c r="B3204"/>
      <c r="C3204"/>
      <c r="D3204"/>
      <c r="E3204"/>
      <c r="F3204"/>
      <c r="G3204"/>
      <c r="H3204"/>
      <c r="I3204"/>
      <c r="J3204"/>
      <c r="K3204" s="95"/>
      <c r="L3204"/>
      <c r="M3204"/>
      <c r="N3204"/>
      <c r="O3204"/>
      <c r="P3204"/>
      <c r="Q3204"/>
      <c r="R3204"/>
      <c r="S3204"/>
      <c r="T3204"/>
      <c r="U3204"/>
      <c r="V3204"/>
    </row>
    <row r="3205" spans="2:22" ht="12.75" customHeight="1" x14ac:dyDescent="0.3">
      <c r="B3205"/>
      <c r="C3205"/>
      <c r="D3205"/>
      <c r="E3205"/>
      <c r="F3205"/>
      <c r="G3205"/>
      <c r="H3205"/>
      <c r="I3205"/>
      <c r="J3205"/>
      <c r="K3205" s="95"/>
      <c r="L3205"/>
      <c r="M3205"/>
      <c r="N3205"/>
      <c r="O3205"/>
      <c r="P3205"/>
      <c r="Q3205"/>
      <c r="R3205"/>
      <c r="S3205"/>
      <c r="T3205"/>
      <c r="U3205"/>
      <c r="V3205"/>
    </row>
    <row r="3206" spans="2:22" ht="12.75" customHeight="1" x14ac:dyDescent="0.3">
      <c r="B3206"/>
      <c r="C3206"/>
      <c r="D3206"/>
      <c r="E3206"/>
      <c r="F3206"/>
      <c r="G3206"/>
      <c r="H3206"/>
      <c r="I3206"/>
      <c r="J3206"/>
      <c r="K3206" s="95"/>
      <c r="L3206"/>
      <c r="M3206"/>
      <c r="N3206"/>
      <c r="O3206"/>
      <c r="P3206"/>
      <c r="Q3206"/>
      <c r="R3206"/>
      <c r="S3206"/>
      <c r="T3206"/>
      <c r="U3206"/>
      <c r="V3206"/>
    </row>
    <row r="3207" spans="2:22" ht="12.75" customHeight="1" x14ac:dyDescent="0.3">
      <c r="B3207"/>
      <c r="C3207"/>
      <c r="D3207"/>
      <c r="E3207"/>
      <c r="F3207"/>
      <c r="G3207"/>
      <c r="H3207"/>
      <c r="I3207"/>
      <c r="J3207"/>
      <c r="K3207" s="95"/>
      <c r="L3207"/>
      <c r="M3207"/>
      <c r="N3207"/>
      <c r="O3207"/>
      <c r="P3207"/>
      <c r="Q3207"/>
      <c r="R3207"/>
      <c r="S3207"/>
      <c r="T3207"/>
      <c r="U3207"/>
      <c r="V3207"/>
    </row>
    <row r="3208" spans="2:22" ht="12.75" customHeight="1" x14ac:dyDescent="0.3">
      <c r="B3208"/>
      <c r="C3208"/>
      <c r="D3208"/>
      <c r="E3208"/>
      <c r="F3208"/>
      <c r="G3208"/>
      <c r="H3208"/>
      <c r="I3208"/>
      <c r="J3208"/>
      <c r="K3208" s="95"/>
      <c r="L3208"/>
      <c r="M3208"/>
      <c r="N3208"/>
      <c r="O3208"/>
      <c r="P3208"/>
      <c r="Q3208"/>
      <c r="R3208"/>
      <c r="S3208"/>
      <c r="T3208"/>
      <c r="U3208"/>
      <c r="V3208"/>
    </row>
    <row r="3209" spans="2:22" ht="12.75" customHeight="1" x14ac:dyDescent="0.3">
      <c r="B3209"/>
      <c r="C3209"/>
      <c r="D3209"/>
      <c r="E3209"/>
      <c r="F3209"/>
      <c r="G3209"/>
      <c r="H3209"/>
      <c r="I3209"/>
      <c r="J3209"/>
      <c r="K3209" s="95"/>
      <c r="L3209"/>
      <c r="M3209"/>
      <c r="N3209"/>
      <c r="O3209"/>
      <c r="P3209"/>
      <c r="Q3209"/>
      <c r="R3209"/>
      <c r="S3209"/>
      <c r="T3209"/>
      <c r="U3209"/>
      <c r="V3209"/>
    </row>
    <row r="3210" spans="2:22" ht="12.75" customHeight="1" x14ac:dyDescent="0.3">
      <c r="B3210"/>
      <c r="C3210"/>
      <c r="D3210"/>
      <c r="E3210"/>
      <c r="F3210"/>
      <c r="G3210"/>
      <c r="H3210"/>
      <c r="I3210"/>
      <c r="J3210"/>
      <c r="K3210" s="95"/>
      <c r="L3210"/>
      <c r="M3210"/>
      <c r="N3210"/>
      <c r="O3210"/>
      <c r="P3210"/>
      <c r="Q3210"/>
      <c r="R3210"/>
      <c r="S3210"/>
      <c r="T3210"/>
      <c r="U3210"/>
      <c r="V3210"/>
    </row>
    <row r="3211" spans="2:22" ht="12.75" customHeight="1" x14ac:dyDescent="0.3">
      <c r="B3211"/>
      <c r="C3211"/>
      <c r="D3211"/>
      <c r="E3211"/>
      <c r="F3211"/>
      <c r="G3211"/>
      <c r="H3211"/>
      <c r="I3211"/>
      <c r="J3211"/>
      <c r="K3211" s="95"/>
      <c r="L3211"/>
      <c r="M3211"/>
      <c r="N3211"/>
      <c r="O3211"/>
      <c r="P3211"/>
      <c r="Q3211"/>
      <c r="R3211"/>
      <c r="S3211"/>
      <c r="T3211"/>
      <c r="U3211"/>
      <c r="V3211"/>
    </row>
    <row r="3212" spans="2:22" ht="12.75" customHeight="1" x14ac:dyDescent="0.3">
      <c r="B3212"/>
      <c r="C3212"/>
      <c r="D3212"/>
      <c r="E3212"/>
      <c r="F3212"/>
      <c r="G3212"/>
      <c r="H3212"/>
      <c r="I3212"/>
      <c r="J3212"/>
      <c r="K3212" s="95"/>
      <c r="L3212"/>
      <c r="M3212"/>
      <c r="N3212"/>
      <c r="O3212"/>
      <c r="P3212"/>
      <c r="Q3212"/>
      <c r="R3212"/>
      <c r="S3212"/>
      <c r="T3212"/>
      <c r="U3212"/>
      <c r="V3212"/>
    </row>
    <row r="3213" spans="2:22" ht="12.75" customHeight="1" x14ac:dyDescent="0.3">
      <c r="B3213"/>
      <c r="C3213"/>
      <c r="D3213"/>
      <c r="E3213"/>
      <c r="F3213"/>
      <c r="G3213"/>
      <c r="H3213"/>
      <c r="I3213"/>
      <c r="J3213"/>
      <c r="K3213" s="95"/>
      <c r="L3213"/>
      <c r="M3213"/>
      <c r="N3213"/>
      <c r="O3213"/>
      <c r="P3213"/>
      <c r="Q3213"/>
      <c r="R3213"/>
      <c r="S3213"/>
      <c r="T3213"/>
      <c r="U3213"/>
      <c r="V3213"/>
    </row>
    <row r="3214" spans="2:22" ht="12.75" customHeight="1" x14ac:dyDescent="0.3">
      <c r="B3214"/>
      <c r="C3214"/>
      <c r="D3214"/>
      <c r="E3214"/>
      <c r="F3214"/>
      <c r="G3214"/>
      <c r="H3214"/>
      <c r="I3214"/>
      <c r="J3214"/>
      <c r="K3214" s="95"/>
      <c r="L3214"/>
      <c r="M3214"/>
      <c r="N3214"/>
      <c r="O3214"/>
      <c r="P3214"/>
      <c r="Q3214"/>
      <c r="R3214"/>
      <c r="S3214"/>
      <c r="T3214"/>
      <c r="U3214"/>
      <c r="V3214"/>
    </row>
    <row r="3215" spans="2:22" ht="12.75" customHeight="1" x14ac:dyDescent="0.3">
      <c r="B3215"/>
      <c r="C3215"/>
      <c r="D3215"/>
      <c r="E3215"/>
      <c r="F3215"/>
      <c r="G3215"/>
      <c r="H3215"/>
      <c r="I3215"/>
      <c r="J3215"/>
      <c r="K3215" s="95"/>
      <c r="L3215"/>
      <c r="M3215"/>
      <c r="N3215"/>
      <c r="O3215"/>
      <c r="P3215"/>
      <c r="Q3215"/>
      <c r="R3215"/>
      <c r="S3215"/>
      <c r="T3215"/>
      <c r="U3215"/>
      <c r="V3215"/>
    </row>
    <row r="3216" spans="2:22" ht="12.75" customHeight="1" x14ac:dyDescent="0.3">
      <c r="B3216"/>
      <c r="C3216"/>
      <c r="D3216"/>
      <c r="E3216"/>
      <c r="F3216"/>
      <c r="G3216"/>
      <c r="H3216"/>
      <c r="I3216"/>
      <c r="J3216"/>
      <c r="K3216" s="95"/>
      <c r="L3216"/>
      <c r="M3216"/>
      <c r="N3216"/>
      <c r="O3216"/>
      <c r="P3216"/>
      <c r="Q3216"/>
      <c r="R3216"/>
      <c r="S3216"/>
      <c r="T3216"/>
      <c r="U3216"/>
      <c r="V3216"/>
    </row>
    <row r="3217" spans="2:22" ht="12.75" customHeight="1" x14ac:dyDescent="0.3">
      <c r="B3217"/>
      <c r="C3217"/>
      <c r="D3217"/>
      <c r="E3217"/>
      <c r="F3217"/>
      <c r="G3217"/>
      <c r="H3217"/>
      <c r="I3217"/>
      <c r="J3217"/>
      <c r="K3217" s="95"/>
      <c r="L3217"/>
      <c r="M3217"/>
      <c r="N3217"/>
      <c r="O3217"/>
      <c r="P3217"/>
      <c r="Q3217"/>
      <c r="R3217"/>
      <c r="S3217"/>
      <c r="T3217"/>
      <c r="U3217"/>
      <c r="V3217"/>
    </row>
    <row r="3218" spans="2:22" ht="12.75" customHeight="1" x14ac:dyDescent="0.3">
      <c r="B3218"/>
      <c r="C3218"/>
      <c r="D3218"/>
      <c r="E3218"/>
      <c r="F3218"/>
      <c r="G3218"/>
      <c r="H3218"/>
      <c r="I3218"/>
      <c r="J3218"/>
      <c r="K3218" s="95"/>
      <c r="L3218"/>
      <c r="M3218"/>
      <c r="N3218"/>
      <c r="O3218"/>
      <c r="P3218"/>
      <c r="Q3218"/>
      <c r="R3218"/>
      <c r="S3218"/>
      <c r="T3218"/>
      <c r="U3218"/>
      <c r="V3218"/>
    </row>
    <row r="3219" spans="2:22" ht="12.75" customHeight="1" x14ac:dyDescent="0.3">
      <c r="B3219"/>
      <c r="C3219"/>
      <c r="D3219"/>
      <c r="E3219"/>
      <c r="F3219"/>
      <c r="G3219"/>
      <c r="H3219"/>
      <c r="I3219"/>
      <c r="J3219"/>
      <c r="K3219" s="95"/>
      <c r="L3219"/>
      <c r="M3219"/>
      <c r="N3219"/>
      <c r="O3219"/>
      <c r="P3219"/>
      <c r="Q3219"/>
      <c r="R3219"/>
      <c r="S3219"/>
      <c r="T3219"/>
      <c r="U3219"/>
      <c r="V3219"/>
    </row>
    <row r="3220" spans="2:22" ht="12.75" customHeight="1" x14ac:dyDescent="0.3">
      <c r="B3220"/>
      <c r="C3220"/>
      <c r="D3220"/>
      <c r="E3220"/>
      <c r="F3220"/>
      <c r="G3220"/>
      <c r="H3220"/>
      <c r="I3220"/>
      <c r="J3220"/>
      <c r="K3220" s="95"/>
      <c r="L3220"/>
      <c r="M3220"/>
      <c r="N3220"/>
      <c r="O3220"/>
      <c r="P3220"/>
      <c r="Q3220"/>
      <c r="R3220"/>
      <c r="S3220"/>
      <c r="T3220"/>
      <c r="U3220"/>
      <c r="V3220"/>
    </row>
    <row r="3221" spans="2:22" ht="12.75" customHeight="1" x14ac:dyDescent="0.3">
      <c r="B3221"/>
      <c r="C3221"/>
      <c r="D3221"/>
      <c r="E3221"/>
      <c r="F3221"/>
      <c r="G3221"/>
      <c r="H3221"/>
      <c r="I3221"/>
      <c r="J3221"/>
      <c r="K3221" s="95"/>
      <c r="L3221"/>
      <c r="M3221"/>
      <c r="N3221"/>
      <c r="O3221"/>
      <c r="P3221"/>
      <c r="Q3221"/>
      <c r="R3221"/>
      <c r="S3221"/>
      <c r="T3221"/>
      <c r="U3221"/>
      <c r="V3221"/>
    </row>
    <row r="3222" spans="2:22" ht="12.75" customHeight="1" x14ac:dyDescent="0.3">
      <c r="B3222"/>
      <c r="C3222"/>
      <c r="D3222"/>
      <c r="E3222"/>
      <c r="F3222"/>
      <c r="G3222"/>
      <c r="H3222"/>
      <c r="I3222"/>
      <c r="J3222"/>
      <c r="K3222" s="95"/>
      <c r="L3222"/>
      <c r="M3222"/>
      <c r="N3222"/>
      <c r="O3222"/>
      <c r="P3222"/>
      <c r="Q3222"/>
      <c r="R3222"/>
      <c r="S3222"/>
      <c r="T3222"/>
      <c r="U3222"/>
      <c r="V3222"/>
    </row>
    <row r="3223" spans="2:22" ht="12.75" customHeight="1" x14ac:dyDescent="0.3">
      <c r="B3223"/>
      <c r="C3223"/>
      <c r="D3223"/>
      <c r="E3223"/>
      <c r="F3223"/>
      <c r="G3223"/>
      <c r="H3223"/>
      <c r="I3223"/>
      <c r="J3223"/>
      <c r="K3223" s="95"/>
      <c r="L3223"/>
      <c r="M3223"/>
      <c r="N3223"/>
      <c r="O3223"/>
      <c r="P3223"/>
      <c r="Q3223"/>
      <c r="R3223"/>
      <c r="S3223"/>
      <c r="T3223"/>
      <c r="U3223"/>
      <c r="V3223"/>
    </row>
    <row r="3224" spans="2:22" ht="12.75" customHeight="1" x14ac:dyDescent="0.3">
      <c r="B3224"/>
      <c r="C3224"/>
      <c r="D3224"/>
      <c r="E3224"/>
      <c r="F3224"/>
      <c r="G3224"/>
      <c r="H3224"/>
      <c r="I3224"/>
      <c r="J3224"/>
      <c r="K3224" s="95"/>
      <c r="L3224"/>
      <c r="M3224"/>
      <c r="N3224"/>
      <c r="O3224"/>
      <c r="P3224"/>
      <c r="Q3224"/>
      <c r="R3224"/>
      <c r="S3224"/>
      <c r="T3224"/>
      <c r="U3224"/>
      <c r="V3224"/>
    </row>
    <row r="3225" spans="2:22" ht="12.75" customHeight="1" x14ac:dyDescent="0.3">
      <c r="B3225"/>
      <c r="C3225"/>
      <c r="D3225"/>
      <c r="E3225"/>
      <c r="F3225"/>
      <c r="G3225"/>
      <c r="H3225"/>
      <c r="I3225"/>
      <c r="J3225"/>
      <c r="K3225" s="95"/>
      <c r="L3225"/>
      <c r="M3225"/>
      <c r="N3225"/>
      <c r="O3225"/>
      <c r="P3225"/>
      <c r="Q3225"/>
      <c r="R3225"/>
      <c r="S3225"/>
      <c r="T3225"/>
      <c r="U3225"/>
      <c r="V3225"/>
    </row>
    <row r="3226" spans="2:22" ht="12.75" customHeight="1" x14ac:dyDescent="0.3">
      <c r="B3226"/>
      <c r="C3226"/>
      <c r="D3226"/>
      <c r="E3226"/>
      <c r="F3226"/>
      <c r="G3226"/>
      <c r="H3226"/>
      <c r="I3226"/>
      <c r="J3226"/>
      <c r="K3226" s="95"/>
      <c r="L3226"/>
      <c r="M3226"/>
      <c r="N3226"/>
      <c r="O3226"/>
      <c r="P3226"/>
      <c r="Q3226"/>
      <c r="R3226"/>
      <c r="S3226"/>
      <c r="T3226"/>
      <c r="U3226"/>
      <c r="V3226"/>
    </row>
    <row r="3227" spans="2:22" ht="12.75" customHeight="1" x14ac:dyDescent="0.3">
      <c r="B3227"/>
      <c r="C3227"/>
      <c r="D3227"/>
      <c r="E3227"/>
      <c r="F3227"/>
      <c r="G3227"/>
      <c r="H3227"/>
      <c r="I3227"/>
      <c r="J3227"/>
      <c r="K3227" s="95"/>
      <c r="L3227"/>
      <c r="M3227"/>
      <c r="N3227"/>
      <c r="O3227"/>
      <c r="P3227"/>
      <c r="Q3227"/>
      <c r="R3227"/>
      <c r="S3227"/>
      <c r="T3227"/>
      <c r="U3227"/>
      <c r="V3227"/>
    </row>
    <row r="3228" spans="2:22" ht="12.75" customHeight="1" x14ac:dyDescent="0.3">
      <c r="B3228"/>
      <c r="C3228"/>
      <c r="D3228"/>
      <c r="E3228"/>
      <c r="F3228"/>
      <c r="G3228"/>
      <c r="H3228"/>
      <c r="I3228"/>
      <c r="J3228"/>
      <c r="K3228" s="95"/>
      <c r="L3228"/>
      <c r="M3228"/>
      <c r="N3228"/>
      <c r="O3228"/>
      <c r="P3228"/>
      <c r="Q3228"/>
      <c r="R3228"/>
      <c r="S3228"/>
      <c r="T3228"/>
      <c r="U3228"/>
      <c r="V3228"/>
    </row>
    <row r="3229" spans="2:22" ht="12.75" customHeight="1" x14ac:dyDescent="0.3">
      <c r="B3229"/>
      <c r="C3229"/>
      <c r="D3229"/>
      <c r="E3229"/>
      <c r="F3229"/>
      <c r="G3229"/>
      <c r="H3229"/>
      <c r="I3229"/>
      <c r="J3229"/>
      <c r="K3229" s="95"/>
      <c r="L3229"/>
      <c r="M3229"/>
      <c r="N3229"/>
      <c r="O3229"/>
      <c r="P3229"/>
      <c r="Q3229"/>
      <c r="R3229"/>
      <c r="S3229"/>
      <c r="T3229"/>
      <c r="U3229"/>
      <c r="V3229"/>
    </row>
    <row r="3230" spans="2:22" ht="12.75" customHeight="1" x14ac:dyDescent="0.3">
      <c r="B3230"/>
      <c r="C3230"/>
      <c r="D3230"/>
      <c r="E3230"/>
      <c r="F3230"/>
      <c r="G3230"/>
      <c r="H3230"/>
      <c r="I3230"/>
      <c r="J3230"/>
      <c r="K3230" s="95"/>
      <c r="L3230"/>
      <c r="M3230"/>
      <c r="N3230"/>
      <c r="O3230"/>
      <c r="P3230"/>
      <c r="Q3230"/>
      <c r="R3230"/>
      <c r="S3230"/>
      <c r="T3230"/>
      <c r="U3230"/>
      <c r="V3230"/>
    </row>
    <row r="3231" spans="2:22" ht="12.75" customHeight="1" x14ac:dyDescent="0.3">
      <c r="B3231"/>
      <c r="C3231"/>
      <c r="D3231"/>
      <c r="E3231"/>
      <c r="F3231"/>
      <c r="G3231"/>
      <c r="H3231"/>
      <c r="I3231"/>
      <c r="J3231"/>
      <c r="K3231" s="95"/>
      <c r="L3231"/>
      <c r="M3231"/>
      <c r="N3231"/>
      <c r="O3231"/>
      <c r="P3231"/>
      <c r="Q3231"/>
      <c r="R3231"/>
      <c r="S3231"/>
      <c r="T3231"/>
      <c r="U3231"/>
      <c r="V3231"/>
    </row>
    <row r="3232" spans="2:22" ht="12.75" customHeight="1" x14ac:dyDescent="0.3">
      <c r="B3232"/>
      <c r="C3232"/>
      <c r="D3232"/>
      <c r="E3232"/>
      <c r="F3232"/>
      <c r="G3232"/>
      <c r="H3232"/>
      <c r="I3232"/>
      <c r="J3232"/>
      <c r="K3232" s="95"/>
      <c r="L3232"/>
      <c r="M3232"/>
      <c r="N3232"/>
      <c r="O3232"/>
      <c r="P3232"/>
      <c r="Q3232"/>
      <c r="R3232"/>
      <c r="S3232"/>
      <c r="T3232"/>
      <c r="U3232"/>
      <c r="V3232"/>
    </row>
    <row r="3233" spans="2:22" ht="12.75" customHeight="1" x14ac:dyDescent="0.3">
      <c r="B3233"/>
      <c r="C3233"/>
      <c r="D3233"/>
      <c r="E3233"/>
      <c r="F3233"/>
      <c r="G3233"/>
      <c r="H3233"/>
      <c r="I3233"/>
      <c r="J3233"/>
      <c r="K3233" s="95"/>
      <c r="L3233"/>
      <c r="M3233"/>
      <c r="N3233"/>
      <c r="O3233"/>
      <c r="P3233"/>
      <c r="Q3233"/>
      <c r="R3233"/>
      <c r="S3233"/>
      <c r="T3233"/>
      <c r="U3233"/>
      <c r="V3233"/>
    </row>
    <row r="3234" spans="2:22" ht="12.75" customHeight="1" x14ac:dyDescent="0.3">
      <c r="B3234"/>
      <c r="C3234"/>
      <c r="D3234"/>
      <c r="E3234"/>
      <c r="F3234"/>
      <c r="G3234"/>
      <c r="H3234"/>
      <c r="I3234"/>
      <c r="J3234"/>
      <c r="K3234" s="95"/>
      <c r="L3234"/>
      <c r="M3234"/>
      <c r="N3234"/>
      <c r="O3234"/>
      <c r="P3234"/>
      <c r="Q3234"/>
      <c r="R3234"/>
      <c r="S3234"/>
      <c r="T3234"/>
      <c r="U3234"/>
      <c r="V3234"/>
    </row>
    <row r="3235" spans="2:22" ht="12.75" customHeight="1" x14ac:dyDescent="0.3">
      <c r="B3235"/>
      <c r="C3235"/>
      <c r="D3235"/>
      <c r="E3235"/>
      <c r="F3235"/>
      <c r="G3235"/>
      <c r="H3235"/>
      <c r="I3235"/>
      <c r="J3235"/>
      <c r="K3235" s="95"/>
      <c r="L3235"/>
      <c r="M3235"/>
      <c r="N3235"/>
      <c r="O3235"/>
      <c r="P3235"/>
      <c r="Q3235"/>
      <c r="R3235"/>
      <c r="S3235"/>
      <c r="T3235"/>
      <c r="U3235"/>
      <c r="V3235"/>
    </row>
    <row r="3236" spans="2:22" ht="12.75" customHeight="1" x14ac:dyDescent="0.3">
      <c r="B3236"/>
      <c r="C3236"/>
      <c r="D3236"/>
      <c r="E3236"/>
      <c r="F3236"/>
      <c r="G3236"/>
      <c r="H3236"/>
      <c r="I3236"/>
      <c r="J3236"/>
      <c r="K3236" s="95"/>
      <c r="L3236"/>
      <c r="M3236"/>
      <c r="N3236"/>
      <c r="O3236"/>
      <c r="P3236"/>
      <c r="Q3236"/>
      <c r="R3236"/>
      <c r="S3236"/>
      <c r="T3236"/>
      <c r="U3236"/>
      <c r="V3236"/>
    </row>
    <row r="3237" spans="2:22" ht="12.75" customHeight="1" x14ac:dyDescent="0.3">
      <c r="B3237"/>
      <c r="C3237"/>
      <c r="D3237"/>
      <c r="E3237"/>
      <c r="F3237"/>
      <c r="G3237"/>
      <c r="H3237"/>
      <c r="I3237"/>
      <c r="J3237"/>
      <c r="K3237" s="95"/>
      <c r="L3237"/>
      <c r="M3237"/>
      <c r="N3237"/>
      <c r="O3237"/>
      <c r="P3237"/>
      <c r="Q3237"/>
      <c r="R3237"/>
      <c r="S3237"/>
      <c r="T3237"/>
      <c r="U3237"/>
      <c r="V3237"/>
    </row>
    <row r="3238" spans="2:22" ht="12.75" customHeight="1" x14ac:dyDescent="0.3">
      <c r="B3238"/>
      <c r="C3238"/>
      <c r="D3238"/>
      <c r="E3238"/>
      <c r="F3238"/>
      <c r="G3238"/>
      <c r="H3238"/>
      <c r="I3238"/>
      <c r="J3238"/>
      <c r="K3238" s="95"/>
      <c r="L3238"/>
      <c r="M3238"/>
      <c r="N3238"/>
      <c r="O3238"/>
      <c r="P3238"/>
      <c r="Q3238"/>
      <c r="R3238"/>
      <c r="S3238"/>
      <c r="T3238"/>
      <c r="U3238"/>
      <c r="V3238"/>
    </row>
    <row r="3239" spans="2:22" ht="12.75" customHeight="1" x14ac:dyDescent="0.3">
      <c r="B3239"/>
      <c r="C3239"/>
      <c r="D3239"/>
      <c r="E3239"/>
      <c r="F3239"/>
      <c r="G3239"/>
      <c r="H3239"/>
      <c r="I3239"/>
      <c r="J3239"/>
      <c r="K3239" s="95"/>
      <c r="L3239"/>
      <c r="M3239"/>
      <c r="N3239"/>
      <c r="O3239"/>
      <c r="P3239"/>
      <c r="Q3239"/>
      <c r="R3239"/>
      <c r="S3239"/>
      <c r="T3239"/>
      <c r="U3239"/>
      <c r="V3239"/>
    </row>
    <row r="3240" spans="2:22" ht="12.75" customHeight="1" x14ac:dyDescent="0.3">
      <c r="B3240"/>
      <c r="C3240"/>
      <c r="D3240"/>
      <c r="E3240"/>
      <c r="F3240"/>
      <c r="G3240"/>
      <c r="H3240"/>
      <c r="I3240"/>
      <c r="J3240"/>
      <c r="K3240" s="95"/>
      <c r="L3240"/>
      <c r="M3240"/>
      <c r="N3240"/>
      <c r="O3240"/>
      <c r="P3240"/>
      <c r="Q3240"/>
      <c r="R3240"/>
      <c r="S3240"/>
      <c r="T3240"/>
      <c r="U3240"/>
      <c r="V3240"/>
    </row>
    <row r="3241" spans="2:22" ht="12.75" customHeight="1" x14ac:dyDescent="0.3">
      <c r="B3241"/>
      <c r="C3241"/>
      <c r="D3241"/>
      <c r="E3241"/>
      <c r="F3241"/>
      <c r="G3241"/>
      <c r="H3241"/>
      <c r="I3241"/>
      <c r="J3241"/>
      <c r="K3241" s="95"/>
      <c r="L3241"/>
      <c r="M3241"/>
      <c r="N3241"/>
      <c r="O3241"/>
      <c r="P3241"/>
      <c r="Q3241"/>
      <c r="R3241"/>
      <c r="S3241"/>
      <c r="T3241"/>
      <c r="U3241"/>
      <c r="V3241"/>
    </row>
    <row r="3242" spans="2:22" ht="12.75" customHeight="1" x14ac:dyDescent="0.3">
      <c r="B3242"/>
      <c r="C3242"/>
      <c r="D3242"/>
      <c r="E3242"/>
      <c r="F3242"/>
      <c r="G3242"/>
      <c r="H3242"/>
      <c r="I3242"/>
      <c r="J3242"/>
      <c r="K3242" s="95"/>
      <c r="L3242"/>
      <c r="M3242"/>
      <c r="N3242"/>
      <c r="O3242"/>
      <c r="P3242"/>
      <c r="Q3242"/>
      <c r="R3242"/>
      <c r="S3242"/>
      <c r="T3242"/>
      <c r="U3242"/>
      <c r="V3242"/>
    </row>
    <row r="3243" spans="2:22" ht="12.75" customHeight="1" x14ac:dyDescent="0.3">
      <c r="B3243"/>
      <c r="C3243"/>
      <c r="D3243"/>
      <c r="E3243"/>
      <c r="F3243"/>
      <c r="G3243"/>
      <c r="H3243"/>
      <c r="I3243"/>
      <c r="J3243"/>
      <c r="K3243" s="95"/>
      <c r="L3243"/>
      <c r="M3243"/>
      <c r="N3243"/>
      <c r="O3243"/>
      <c r="P3243"/>
      <c r="Q3243"/>
      <c r="R3243"/>
      <c r="S3243"/>
      <c r="T3243"/>
      <c r="U3243"/>
      <c r="V3243"/>
    </row>
    <row r="3244" spans="2:22" ht="12.75" customHeight="1" x14ac:dyDescent="0.3">
      <c r="B3244"/>
      <c r="C3244"/>
      <c r="D3244"/>
      <c r="E3244"/>
      <c r="F3244"/>
      <c r="G3244"/>
      <c r="H3244"/>
      <c r="I3244"/>
      <c r="J3244"/>
      <c r="K3244" s="95"/>
      <c r="L3244"/>
      <c r="M3244"/>
      <c r="N3244"/>
      <c r="O3244"/>
      <c r="P3244"/>
      <c r="Q3244"/>
      <c r="R3244"/>
      <c r="S3244"/>
      <c r="T3244"/>
      <c r="U3244"/>
      <c r="V3244"/>
    </row>
    <row r="3245" spans="2:22" ht="12.75" customHeight="1" x14ac:dyDescent="0.3">
      <c r="B3245"/>
      <c r="C3245"/>
      <c r="D3245"/>
      <c r="E3245"/>
      <c r="F3245"/>
      <c r="G3245"/>
      <c r="H3245"/>
      <c r="I3245"/>
      <c r="J3245"/>
      <c r="K3245" s="95"/>
      <c r="L3245"/>
      <c r="M3245"/>
      <c r="N3245"/>
      <c r="O3245"/>
      <c r="P3245"/>
      <c r="Q3245"/>
      <c r="R3245"/>
      <c r="S3245"/>
      <c r="T3245"/>
      <c r="U3245"/>
      <c r="V3245"/>
    </row>
    <row r="3246" spans="2:22" ht="12.75" customHeight="1" x14ac:dyDescent="0.3">
      <c r="B3246"/>
      <c r="C3246"/>
      <c r="D3246"/>
      <c r="E3246"/>
      <c r="F3246"/>
      <c r="G3246"/>
      <c r="H3246"/>
      <c r="I3246"/>
      <c r="J3246"/>
      <c r="K3246" s="95"/>
      <c r="L3246"/>
      <c r="M3246"/>
      <c r="N3246"/>
      <c r="O3246"/>
      <c r="P3246"/>
      <c r="Q3246"/>
      <c r="R3246"/>
      <c r="S3246"/>
      <c r="T3246"/>
      <c r="U3246"/>
      <c r="V3246"/>
    </row>
    <row r="3247" spans="2:22" ht="12.75" customHeight="1" x14ac:dyDescent="0.3">
      <c r="B3247"/>
      <c r="C3247"/>
      <c r="D3247"/>
      <c r="E3247"/>
      <c r="F3247"/>
      <c r="G3247"/>
      <c r="H3247"/>
      <c r="I3247"/>
      <c r="J3247"/>
      <c r="K3247" s="95"/>
      <c r="L3247"/>
      <c r="M3247"/>
      <c r="N3247"/>
      <c r="O3247"/>
      <c r="P3247"/>
      <c r="Q3247"/>
      <c r="R3247"/>
      <c r="S3247"/>
      <c r="T3247"/>
      <c r="U3247"/>
      <c r="V3247"/>
    </row>
    <row r="3248" spans="2:22" ht="12.75" customHeight="1" x14ac:dyDescent="0.3">
      <c r="B3248"/>
      <c r="C3248"/>
      <c r="D3248"/>
      <c r="E3248"/>
      <c r="F3248"/>
      <c r="G3248"/>
      <c r="H3248"/>
      <c r="I3248"/>
      <c r="J3248"/>
      <c r="K3248" s="95"/>
      <c r="L3248"/>
      <c r="M3248"/>
      <c r="N3248"/>
      <c r="O3248"/>
      <c r="P3248"/>
      <c r="Q3248"/>
      <c r="R3248"/>
      <c r="S3248"/>
      <c r="T3248"/>
      <c r="U3248"/>
      <c r="V3248"/>
    </row>
    <row r="3249" spans="2:22" ht="12.75" customHeight="1" x14ac:dyDescent="0.3">
      <c r="B3249"/>
      <c r="C3249"/>
      <c r="D3249"/>
      <c r="E3249"/>
      <c r="F3249"/>
      <c r="G3249"/>
      <c r="H3249"/>
      <c r="I3249"/>
      <c r="J3249"/>
      <c r="K3249" s="95"/>
      <c r="L3249"/>
      <c r="M3249"/>
      <c r="N3249"/>
      <c r="O3249"/>
      <c r="P3249"/>
      <c r="Q3249"/>
      <c r="R3249"/>
      <c r="S3249"/>
      <c r="T3249"/>
      <c r="U3249"/>
      <c r="V3249"/>
    </row>
    <row r="3250" spans="2:22" ht="12.75" customHeight="1" x14ac:dyDescent="0.3">
      <c r="B3250"/>
      <c r="C3250"/>
      <c r="D3250"/>
      <c r="E3250"/>
      <c r="F3250"/>
      <c r="G3250"/>
      <c r="H3250"/>
      <c r="I3250"/>
      <c r="J3250"/>
      <c r="K3250" s="95"/>
      <c r="L3250"/>
      <c r="M3250"/>
      <c r="N3250"/>
      <c r="O3250"/>
      <c r="P3250"/>
      <c r="Q3250"/>
      <c r="R3250"/>
      <c r="S3250"/>
      <c r="T3250"/>
      <c r="U3250"/>
      <c r="V3250"/>
    </row>
    <row r="3251" spans="2:22" ht="12.75" customHeight="1" x14ac:dyDescent="0.3">
      <c r="B3251"/>
      <c r="C3251"/>
      <c r="D3251"/>
      <c r="E3251"/>
      <c r="F3251"/>
      <c r="G3251"/>
      <c r="H3251"/>
      <c r="I3251"/>
      <c r="J3251"/>
      <c r="K3251" s="95"/>
      <c r="L3251"/>
      <c r="M3251"/>
      <c r="N3251"/>
      <c r="O3251"/>
      <c r="P3251"/>
      <c r="Q3251"/>
      <c r="R3251"/>
      <c r="S3251"/>
      <c r="T3251"/>
      <c r="U3251"/>
      <c r="V3251"/>
    </row>
    <row r="3252" spans="2:22" ht="12.75" customHeight="1" x14ac:dyDescent="0.3">
      <c r="B3252"/>
      <c r="C3252"/>
      <c r="D3252"/>
      <c r="E3252"/>
      <c r="F3252"/>
      <c r="G3252"/>
      <c r="H3252"/>
      <c r="I3252"/>
      <c r="J3252"/>
      <c r="K3252" s="95"/>
      <c r="L3252"/>
      <c r="M3252"/>
      <c r="N3252"/>
      <c r="O3252"/>
      <c r="P3252"/>
      <c r="Q3252"/>
      <c r="R3252"/>
      <c r="S3252"/>
      <c r="T3252"/>
      <c r="U3252"/>
      <c r="V3252"/>
    </row>
    <row r="3253" spans="2:22" ht="12.75" customHeight="1" x14ac:dyDescent="0.3">
      <c r="B3253"/>
      <c r="C3253"/>
      <c r="D3253"/>
      <c r="E3253"/>
      <c r="F3253"/>
      <c r="G3253"/>
      <c r="H3253"/>
      <c r="I3253"/>
      <c r="J3253"/>
      <c r="K3253" s="95"/>
      <c r="L3253"/>
      <c r="M3253"/>
      <c r="N3253"/>
      <c r="O3253"/>
      <c r="P3253"/>
      <c r="Q3253"/>
      <c r="R3253"/>
      <c r="S3253"/>
      <c r="T3253"/>
      <c r="U3253"/>
      <c r="V3253"/>
    </row>
    <row r="3254" spans="2:22" ht="12.75" customHeight="1" x14ac:dyDescent="0.3">
      <c r="B3254"/>
      <c r="C3254"/>
      <c r="D3254"/>
      <c r="E3254"/>
      <c r="F3254"/>
      <c r="G3254"/>
      <c r="H3254"/>
      <c r="I3254"/>
      <c r="J3254"/>
      <c r="K3254" s="95"/>
      <c r="L3254"/>
      <c r="M3254"/>
      <c r="N3254"/>
      <c r="O3254"/>
      <c r="P3254"/>
      <c r="Q3254"/>
      <c r="R3254"/>
      <c r="S3254"/>
      <c r="T3254"/>
      <c r="U3254"/>
      <c r="V3254"/>
    </row>
    <row r="3255" spans="2:22" ht="12.75" customHeight="1" x14ac:dyDescent="0.3">
      <c r="B3255"/>
      <c r="C3255"/>
      <c r="D3255"/>
      <c r="E3255"/>
      <c r="F3255"/>
      <c r="G3255"/>
      <c r="H3255"/>
      <c r="I3255"/>
      <c r="J3255"/>
      <c r="K3255" s="95"/>
      <c r="L3255"/>
      <c r="M3255"/>
      <c r="N3255"/>
      <c r="O3255"/>
      <c r="P3255"/>
      <c r="Q3255"/>
      <c r="R3255"/>
      <c r="S3255"/>
      <c r="T3255"/>
      <c r="U3255"/>
      <c r="V3255"/>
    </row>
    <row r="3256" spans="2:22" ht="12.75" customHeight="1" x14ac:dyDescent="0.3">
      <c r="B3256"/>
      <c r="C3256"/>
      <c r="D3256"/>
      <c r="E3256"/>
      <c r="F3256"/>
      <c r="G3256"/>
      <c r="H3256"/>
      <c r="I3256"/>
      <c r="J3256"/>
      <c r="K3256" s="95"/>
      <c r="L3256"/>
      <c r="M3256"/>
      <c r="N3256"/>
      <c r="O3256"/>
      <c r="P3256"/>
      <c r="Q3256"/>
      <c r="R3256"/>
      <c r="S3256"/>
      <c r="T3256"/>
      <c r="U3256"/>
      <c r="V3256"/>
    </row>
    <row r="3257" spans="2:22" ht="12.75" customHeight="1" x14ac:dyDescent="0.3">
      <c r="B3257"/>
      <c r="C3257"/>
      <c r="D3257"/>
      <c r="E3257"/>
      <c r="F3257"/>
      <c r="G3257"/>
      <c r="H3257"/>
      <c r="I3257"/>
      <c r="J3257"/>
      <c r="K3257" s="95"/>
      <c r="L3257"/>
      <c r="M3257"/>
      <c r="N3257"/>
      <c r="O3257"/>
      <c r="P3257"/>
      <c r="Q3257"/>
      <c r="R3257"/>
      <c r="S3257"/>
      <c r="T3257"/>
      <c r="U3257"/>
      <c r="V3257"/>
    </row>
    <row r="3258" spans="2:22" ht="12.75" customHeight="1" x14ac:dyDescent="0.3">
      <c r="B3258"/>
      <c r="C3258"/>
      <c r="D3258"/>
      <c r="E3258"/>
      <c r="F3258"/>
      <c r="G3258"/>
      <c r="H3258"/>
      <c r="I3258"/>
      <c r="J3258"/>
      <c r="K3258" s="95"/>
      <c r="L3258"/>
      <c r="M3258"/>
      <c r="N3258"/>
      <c r="O3258"/>
      <c r="P3258"/>
      <c r="Q3258"/>
      <c r="R3258"/>
      <c r="S3258"/>
      <c r="T3258"/>
      <c r="U3258"/>
      <c r="V3258"/>
    </row>
    <row r="3259" spans="2:22" ht="12.75" customHeight="1" x14ac:dyDescent="0.3">
      <c r="B3259"/>
      <c r="C3259"/>
      <c r="D3259"/>
      <c r="E3259"/>
      <c r="F3259"/>
      <c r="G3259"/>
      <c r="H3259"/>
      <c r="I3259"/>
      <c r="J3259"/>
      <c r="K3259" s="95"/>
      <c r="L3259"/>
      <c r="M3259"/>
      <c r="N3259"/>
      <c r="O3259"/>
      <c r="P3259"/>
      <c r="Q3259"/>
      <c r="R3259"/>
      <c r="S3259"/>
      <c r="T3259"/>
      <c r="U3259"/>
      <c r="V3259"/>
    </row>
    <row r="3260" spans="2:22" ht="12.75" customHeight="1" x14ac:dyDescent="0.3">
      <c r="B3260"/>
      <c r="C3260"/>
      <c r="D3260"/>
      <c r="E3260"/>
      <c r="F3260"/>
      <c r="G3260"/>
      <c r="H3260"/>
      <c r="I3260"/>
      <c r="J3260"/>
      <c r="K3260" s="95"/>
      <c r="L3260"/>
      <c r="M3260"/>
      <c r="N3260"/>
      <c r="O3260"/>
      <c r="P3260"/>
      <c r="Q3260"/>
      <c r="R3260"/>
      <c r="S3260"/>
      <c r="T3260"/>
      <c r="U3260"/>
      <c r="V3260"/>
    </row>
    <row r="3261" spans="2:22" ht="12.75" customHeight="1" x14ac:dyDescent="0.3">
      <c r="B3261"/>
      <c r="C3261"/>
      <c r="D3261"/>
      <c r="E3261"/>
      <c r="F3261"/>
      <c r="G3261"/>
      <c r="H3261"/>
      <c r="I3261"/>
      <c r="J3261"/>
      <c r="K3261" s="95"/>
      <c r="L3261"/>
      <c r="M3261"/>
      <c r="N3261"/>
      <c r="O3261"/>
      <c r="P3261"/>
      <c r="Q3261"/>
      <c r="R3261"/>
      <c r="S3261"/>
      <c r="T3261"/>
      <c r="U3261"/>
      <c r="V3261"/>
    </row>
    <row r="3262" spans="2:22" ht="12.75" customHeight="1" x14ac:dyDescent="0.3">
      <c r="B3262"/>
      <c r="C3262"/>
      <c r="D3262"/>
      <c r="E3262"/>
      <c r="F3262"/>
      <c r="G3262"/>
      <c r="H3262"/>
      <c r="I3262"/>
      <c r="J3262"/>
      <c r="K3262" s="95"/>
      <c r="L3262"/>
      <c r="M3262"/>
      <c r="N3262"/>
      <c r="O3262"/>
      <c r="P3262"/>
      <c r="Q3262"/>
      <c r="R3262"/>
      <c r="S3262"/>
      <c r="T3262"/>
      <c r="U3262"/>
      <c r="V3262"/>
    </row>
    <row r="3263" spans="2:22" ht="12.75" customHeight="1" x14ac:dyDescent="0.3">
      <c r="B3263"/>
      <c r="C3263"/>
      <c r="D3263"/>
      <c r="E3263"/>
      <c r="F3263"/>
      <c r="G3263"/>
      <c r="H3263"/>
      <c r="I3263"/>
      <c r="J3263"/>
      <c r="K3263" s="95"/>
      <c r="L3263"/>
      <c r="M3263"/>
      <c r="N3263"/>
      <c r="O3263"/>
      <c r="P3263"/>
      <c r="Q3263"/>
      <c r="R3263"/>
      <c r="S3263"/>
      <c r="T3263"/>
      <c r="U3263"/>
      <c r="V3263"/>
    </row>
    <row r="3264" spans="2:22" ht="12.75" customHeight="1" x14ac:dyDescent="0.3">
      <c r="B3264"/>
      <c r="C3264"/>
      <c r="D3264"/>
      <c r="E3264"/>
      <c r="F3264"/>
      <c r="G3264"/>
      <c r="H3264"/>
      <c r="I3264"/>
      <c r="J3264"/>
      <c r="K3264" s="95"/>
      <c r="L3264"/>
      <c r="M3264"/>
      <c r="N3264"/>
      <c r="O3264"/>
      <c r="P3264"/>
      <c r="Q3264"/>
      <c r="R3264"/>
      <c r="S3264"/>
      <c r="T3264"/>
      <c r="U3264"/>
      <c r="V3264"/>
    </row>
    <row r="3265" spans="2:22" ht="12.75" customHeight="1" x14ac:dyDescent="0.3">
      <c r="B3265"/>
      <c r="C3265"/>
      <c r="D3265"/>
      <c r="E3265"/>
      <c r="F3265"/>
      <c r="G3265"/>
      <c r="H3265"/>
      <c r="I3265"/>
      <c r="J3265"/>
      <c r="K3265" s="95"/>
      <c r="L3265"/>
      <c r="M3265"/>
      <c r="N3265"/>
      <c r="O3265"/>
      <c r="P3265"/>
      <c r="Q3265"/>
      <c r="R3265"/>
      <c r="S3265"/>
      <c r="T3265"/>
      <c r="U3265"/>
      <c r="V3265"/>
    </row>
    <row r="3266" spans="2:22" ht="12.75" customHeight="1" x14ac:dyDescent="0.3">
      <c r="B3266"/>
      <c r="C3266"/>
      <c r="D3266"/>
      <c r="E3266"/>
      <c r="F3266"/>
      <c r="G3266"/>
      <c r="H3266"/>
      <c r="I3266"/>
      <c r="J3266"/>
      <c r="K3266" s="95"/>
      <c r="L3266"/>
      <c r="M3266"/>
      <c r="N3266"/>
      <c r="O3266"/>
      <c r="P3266"/>
      <c r="Q3266"/>
      <c r="R3266"/>
      <c r="S3266"/>
      <c r="T3266"/>
      <c r="U3266"/>
      <c r="V3266"/>
    </row>
    <row r="3267" spans="2:22" ht="12.75" customHeight="1" x14ac:dyDescent="0.3">
      <c r="B3267"/>
      <c r="C3267"/>
      <c r="D3267"/>
      <c r="E3267"/>
      <c r="F3267"/>
      <c r="G3267"/>
      <c r="H3267"/>
      <c r="I3267"/>
      <c r="J3267"/>
      <c r="K3267" s="95"/>
      <c r="L3267"/>
      <c r="M3267"/>
      <c r="N3267"/>
      <c r="O3267"/>
      <c r="P3267"/>
      <c r="Q3267"/>
      <c r="R3267"/>
      <c r="S3267"/>
      <c r="T3267"/>
      <c r="U3267"/>
      <c r="V3267"/>
    </row>
    <row r="3268" spans="2:22" ht="12.75" customHeight="1" x14ac:dyDescent="0.3">
      <c r="B3268"/>
      <c r="C3268"/>
      <c r="D3268"/>
      <c r="E3268"/>
      <c r="F3268"/>
      <c r="G3268"/>
      <c r="H3268"/>
      <c r="I3268"/>
      <c r="J3268"/>
      <c r="K3268" s="95"/>
      <c r="L3268"/>
      <c r="M3268"/>
      <c r="N3268"/>
      <c r="O3268"/>
      <c r="P3268"/>
      <c r="Q3268"/>
      <c r="R3268"/>
      <c r="S3268"/>
      <c r="T3268"/>
      <c r="U3268"/>
      <c r="V3268"/>
    </row>
    <row r="3269" spans="2:22" ht="12.75" customHeight="1" x14ac:dyDescent="0.3">
      <c r="B3269"/>
      <c r="C3269"/>
      <c r="D3269"/>
      <c r="E3269"/>
      <c r="F3269"/>
      <c r="G3269"/>
      <c r="H3269"/>
      <c r="I3269"/>
      <c r="J3269"/>
      <c r="K3269" s="95"/>
      <c r="L3269"/>
      <c r="M3269"/>
      <c r="N3269"/>
      <c r="O3269"/>
      <c r="P3269"/>
      <c r="Q3269"/>
      <c r="R3269"/>
      <c r="S3269"/>
      <c r="T3269"/>
      <c r="U3269"/>
      <c r="V3269"/>
    </row>
    <row r="3270" spans="2:22" ht="12.75" customHeight="1" x14ac:dyDescent="0.3">
      <c r="B3270"/>
      <c r="C3270"/>
      <c r="D3270"/>
      <c r="E3270"/>
      <c r="F3270"/>
      <c r="G3270"/>
      <c r="H3270"/>
      <c r="I3270"/>
      <c r="J3270"/>
      <c r="K3270" s="95"/>
      <c r="L3270"/>
      <c r="M3270"/>
      <c r="N3270"/>
      <c r="O3270"/>
      <c r="P3270"/>
      <c r="Q3270"/>
      <c r="R3270"/>
      <c r="S3270"/>
      <c r="T3270"/>
      <c r="U3270"/>
      <c r="V3270"/>
    </row>
    <row r="3271" spans="2:22" ht="12.75" customHeight="1" x14ac:dyDescent="0.3">
      <c r="B3271"/>
      <c r="C3271"/>
      <c r="D3271"/>
      <c r="E3271"/>
      <c r="F3271"/>
      <c r="G3271"/>
      <c r="H3271"/>
      <c r="I3271"/>
      <c r="J3271"/>
      <c r="K3271" s="95"/>
      <c r="L3271"/>
      <c r="M3271"/>
      <c r="N3271"/>
      <c r="O3271"/>
      <c r="P3271"/>
      <c r="Q3271"/>
      <c r="R3271"/>
      <c r="S3271"/>
      <c r="T3271"/>
      <c r="U3271"/>
      <c r="V3271"/>
    </row>
    <row r="3272" spans="2:22" ht="12.75" customHeight="1" x14ac:dyDescent="0.3">
      <c r="B3272"/>
      <c r="C3272"/>
      <c r="D3272"/>
      <c r="E3272"/>
      <c r="F3272"/>
      <c r="G3272"/>
      <c r="H3272"/>
      <c r="I3272"/>
      <c r="J3272"/>
      <c r="K3272" s="95"/>
      <c r="L3272"/>
      <c r="M3272"/>
      <c r="N3272"/>
      <c r="O3272"/>
      <c r="P3272"/>
      <c r="Q3272"/>
      <c r="R3272"/>
      <c r="S3272"/>
      <c r="T3272"/>
      <c r="U3272"/>
      <c r="V3272"/>
    </row>
    <row r="3273" spans="2:22" ht="12.75" customHeight="1" x14ac:dyDescent="0.3">
      <c r="B3273"/>
      <c r="C3273"/>
      <c r="D3273"/>
      <c r="E3273"/>
      <c r="F3273"/>
      <c r="G3273"/>
      <c r="H3273"/>
      <c r="I3273"/>
      <c r="J3273"/>
      <c r="K3273" s="95"/>
      <c r="L3273"/>
      <c r="M3273"/>
      <c r="N3273"/>
      <c r="O3273"/>
      <c r="P3273"/>
      <c r="Q3273"/>
      <c r="R3273"/>
      <c r="S3273"/>
      <c r="T3273"/>
      <c r="U3273"/>
      <c r="V3273"/>
    </row>
    <row r="3274" spans="2:22" ht="12.75" customHeight="1" x14ac:dyDescent="0.3">
      <c r="B3274"/>
      <c r="C3274"/>
      <c r="D3274"/>
      <c r="E3274"/>
      <c r="F3274"/>
      <c r="G3274"/>
      <c r="H3274"/>
      <c r="I3274"/>
      <c r="J3274"/>
      <c r="K3274" s="95"/>
      <c r="L3274"/>
      <c r="M3274"/>
      <c r="N3274"/>
      <c r="O3274"/>
      <c r="P3274"/>
      <c r="Q3274"/>
      <c r="R3274"/>
      <c r="S3274"/>
      <c r="T3274"/>
      <c r="U3274"/>
      <c r="V3274"/>
    </row>
    <row r="3275" spans="2:22" ht="12.75" customHeight="1" x14ac:dyDescent="0.3">
      <c r="B3275"/>
      <c r="C3275"/>
      <c r="D3275"/>
      <c r="E3275"/>
      <c r="F3275"/>
      <c r="G3275"/>
      <c r="H3275"/>
      <c r="I3275"/>
      <c r="J3275"/>
      <c r="K3275" s="95"/>
      <c r="L3275"/>
      <c r="M3275"/>
      <c r="N3275"/>
      <c r="O3275"/>
      <c r="P3275"/>
      <c r="Q3275"/>
      <c r="R3275"/>
      <c r="S3275"/>
      <c r="T3275"/>
      <c r="U3275"/>
      <c r="V3275"/>
    </row>
    <row r="3276" spans="2:22" ht="12.75" customHeight="1" x14ac:dyDescent="0.3">
      <c r="B3276"/>
      <c r="C3276"/>
      <c r="D3276"/>
      <c r="E3276"/>
      <c r="F3276"/>
      <c r="G3276"/>
      <c r="H3276"/>
      <c r="I3276"/>
      <c r="J3276"/>
      <c r="K3276" s="95"/>
      <c r="L3276"/>
      <c r="M3276"/>
      <c r="N3276"/>
      <c r="O3276"/>
      <c r="P3276"/>
      <c r="Q3276"/>
      <c r="R3276"/>
      <c r="S3276"/>
      <c r="T3276"/>
      <c r="U3276"/>
      <c r="V3276"/>
    </row>
    <row r="3277" spans="2:22" ht="12.75" customHeight="1" x14ac:dyDescent="0.3">
      <c r="B3277"/>
      <c r="C3277"/>
      <c r="D3277"/>
      <c r="E3277"/>
      <c r="F3277"/>
      <c r="G3277"/>
      <c r="H3277"/>
      <c r="I3277"/>
      <c r="J3277"/>
      <c r="K3277" s="95"/>
      <c r="L3277"/>
      <c r="M3277"/>
      <c r="N3277"/>
      <c r="O3277"/>
      <c r="P3277"/>
      <c r="Q3277"/>
      <c r="R3277"/>
      <c r="S3277"/>
      <c r="T3277"/>
      <c r="U3277"/>
      <c r="V3277"/>
    </row>
    <row r="3278" spans="2:22" ht="12.75" customHeight="1" x14ac:dyDescent="0.3">
      <c r="B3278"/>
      <c r="C3278"/>
      <c r="D3278"/>
      <c r="E3278"/>
      <c r="F3278"/>
      <c r="G3278"/>
      <c r="H3278"/>
      <c r="I3278"/>
      <c r="J3278"/>
      <c r="K3278" s="95"/>
      <c r="L3278"/>
      <c r="M3278"/>
      <c r="N3278"/>
      <c r="O3278"/>
      <c r="P3278"/>
      <c r="Q3278"/>
      <c r="R3278"/>
      <c r="S3278"/>
      <c r="T3278"/>
      <c r="U3278"/>
      <c r="V3278"/>
    </row>
    <row r="3279" spans="2:22" ht="12.75" customHeight="1" x14ac:dyDescent="0.3">
      <c r="B3279"/>
      <c r="C3279"/>
      <c r="D3279"/>
      <c r="E3279"/>
      <c r="F3279"/>
      <c r="G3279"/>
      <c r="H3279"/>
      <c r="I3279"/>
      <c r="J3279"/>
      <c r="K3279" s="95"/>
      <c r="L3279"/>
      <c r="M3279"/>
      <c r="N3279"/>
      <c r="O3279"/>
      <c r="P3279"/>
      <c r="Q3279"/>
      <c r="R3279"/>
      <c r="S3279"/>
      <c r="T3279"/>
      <c r="U3279"/>
      <c r="V3279"/>
    </row>
    <row r="3280" spans="2:22" ht="12.75" customHeight="1" x14ac:dyDescent="0.3">
      <c r="B3280"/>
      <c r="C3280"/>
      <c r="D3280"/>
      <c r="E3280"/>
      <c r="F3280"/>
      <c r="G3280"/>
      <c r="H3280"/>
      <c r="I3280"/>
      <c r="J3280"/>
      <c r="K3280" s="95"/>
      <c r="L3280"/>
      <c r="M3280"/>
      <c r="N3280"/>
      <c r="O3280"/>
      <c r="P3280"/>
      <c r="Q3280"/>
      <c r="R3280"/>
      <c r="S3280"/>
      <c r="T3280"/>
      <c r="U3280"/>
      <c r="V3280"/>
    </row>
    <row r="3281" spans="2:22" ht="12.75" customHeight="1" x14ac:dyDescent="0.3">
      <c r="B3281"/>
      <c r="C3281"/>
      <c r="D3281"/>
      <c r="E3281"/>
      <c r="F3281"/>
      <c r="G3281"/>
      <c r="H3281"/>
      <c r="I3281"/>
      <c r="J3281"/>
      <c r="K3281" s="95"/>
      <c r="L3281"/>
      <c r="M3281"/>
      <c r="N3281"/>
      <c r="O3281"/>
      <c r="P3281"/>
      <c r="Q3281"/>
      <c r="R3281"/>
      <c r="S3281"/>
      <c r="T3281"/>
      <c r="U3281"/>
      <c r="V3281"/>
    </row>
    <row r="3282" spans="2:22" ht="12.75" customHeight="1" x14ac:dyDescent="0.3">
      <c r="B3282"/>
      <c r="C3282"/>
      <c r="D3282"/>
      <c r="E3282"/>
      <c r="F3282"/>
      <c r="G3282"/>
      <c r="H3282"/>
      <c r="I3282"/>
      <c r="J3282"/>
      <c r="K3282" s="95"/>
      <c r="L3282"/>
      <c r="M3282"/>
      <c r="N3282"/>
      <c r="O3282"/>
      <c r="P3282"/>
      <c r="Q3282"/>
      <c r="R3282"/>
      <c r="S3282"/>
      <c r="T3282"/>
      <c r="U3282"/>
      <c r="V3282"/>
    </row>
    <row r="3283" spans="2:22" ht="12.75" customHeight="1" x14ac:dyDescent="0.3">
      <c r="B3283"/>
      <c r="C3283"/>
      <c r="D3283"/>
      <c r="E3283"/>
      <c r="F3283"/>
      <c r="G3283"/>
      <c r="H3283"/>
      <c r="I3283"/>
      <c r="J3283"/>
      <c r="K3283" s="95"/>
      <c r="L3283"/>
      <c r="M3283"/>
      <c r="N3283"/>
      <c r="O3283"/>
      <c r="P3283"/>
      <c r="Q3283"/>
      <c r="R3283"/>
      <c r="S3283"/>
      <c r="T3283"/>
      <c r="U3283"/>
      <c r="V3283"/>
    </row>
    <row r="3284" spans="2:22" ht="12.75" customHeight="1" x14ac:dyDescent="0.3">
      <c r="B3284"/>
      <c r="C3284"/>
      <c r="D3284"/>
      <c r="E3284"/>
      <c r="F3284"/>
      <c r="G3284"/>
      <c r="H3284"/>
      <c r="I3284"/>
      <c r="J3284"/>
      <c r="K3284" s="95"/>
      <c r="L3284"/>
      <c r="M3284"/>
      <c r="N3284"/>
      <c r="O3284"/>
      <c r="P3284"/>
      <c r="Q3284"/>
      <c r="R3284"/>
      <c r="S3284"/>
      <c r="T3284"/>
      <c r="U3284"/>
      <c r="V3284"/>
    </row>
    <row r="3285" spans="2:22" ht="12.75" customHeight="1" x14ac:dyDescent="0.3">
      <c r="B3285"/>
      <c r="C3285"/>
      <c r="D3285"/>
      <c r="E3285"/>
      <c r="F3285"/>
      <c r="G3285"/>
      <c r="H3285"/>
      <c r="I3285"/>
      <c r="J3285"/>
      <c r="K3285" s="95"/>
      <c r="L3285"/>
      <c r="M3285"/>
      <c r="N3285"/>
      <c r="O3285"/>
      <c r="P3285"/>
      <c r="Q3285"/>
      <c r="R3285"/>
      <c r="S3285"/>
      <c r="T3285"/>
      <c r="U3285"/>
      <c r="V3285"/>
    </row>
    <row r="3286" spans="2:22" ht="12.75" customHeight="1" x14ac:dyDescent="0.3">
      <c r="B3286"/>
      <c r="C3286"/>
      <c r="D3286"/>
      <c r="E3286"/>
      <c r="F3286"/>
      <c r="G3286"/>
      <c r="H3286"/>
      <c r="I3286"/>
      <c r="J3286"/>
      <c r="K3286" s="95"/>
      <c r="L3286"/>
      <c r="M3286"/>
      <c r="N3286"/>
      <c r="O3286"/>
      <c r="P3286"/>
      <c r="Q3286"/>
      <c r="R3286"/>
      <c r="S3286"/>
      <c r="T3286"/>
      <c r="U3286"/>
      <c r="V3286"/>
    </row>
    <row r="3287" spans="2:22" ht="12.75" customHeight="1" x14ac:dyDescent="0.3">
      <c r="B3287"/>
      <c r="C3287"/>
      <c r="D3287"/>
      <c r="E3287"/>
      <c r="F3287"/>
      <c r="G3287"/>
      <c r="H3287"/>
      <c r="I3287"/>
      <c r="J3287"/>
      <c r="K3287" s="95"/>
      <c r="L3287"/>
      <c r="M3287"/>
      <c r="N3287"/>
      <c r="O3287"/>
      <c r="P3287"/>
      <c r="Q3287"/>
      <c r="R3287"/>
      <c r="S3287"/>
      <c r="T3287"/>
      <c r="U3287"/>
      <c r="V3287"/>
    </row>
    <row r="3288" spans="2:22" ht="12.75" customHeight="1" x14ac:dyDescent="0.3">
      <c r="B3288"/>
      <c r="C3288"/>
      <c r="D3288"/>
      <c r="E3288"/>
      <c r="F3288"/>
      <c r="G3288"/>
      <c r="H3288"/>
      <c r="I3288"/>
      <c r="J3288"/>
      <c r="K3288" s="95"/>
      <c r="L3288"/>
      <c r="M3288"/>
      <c r="N3288"/>
      <c r="O3288"/>
      <c r="P3288"/>
      <c r="Q3288"/>
      <c r="R3288"/>
      <c r="S3288"/>
      <c r="T3288"/>
      <c r="U3288"/>
      <c r="V3288"/>
    </row>
    <row r="3289" spans="2:22" ht="12.75" customHeight="1" x14ac:dyDescent="0.3">
      <c r="B3289"/>
      <c r="C3289"/>
      <c r="D3289"/>
      <c r="E3289"/>
      <c r="F3289"/>
      <c r="G3289"/>
      <c r="H3289"/>
      <c r="I3289"/>
      <c r="J3289"/>
      <c r="K3289" s="95"/>
      <c r="L3289"/>
      <c r="M3289"/>
      <c r="N3289"/>
      <c r="O3289"/>
      <c r="P3289"/>
      <c r="Q3289"/>
      <c r="R3289"/>
      <c r="S3289"/>
      <c r="T3289"/>
      <c r="U3289"/>
      <c r="V3289"/>
    </row>
    <row r="3290" spans="2:22" ht="12.75" customHeight="1" x14ac:dyDescent="0.3">
      <c r="B3290"/>
      <c r="C3290"/>
      <c r="D3290"/>
      <c r="E3290"/>
      <c r="F3290"/>
      <c r="G3290"/>
      <c r="H3290"/>
      <c r="I3290"/>
      <c r="J3290"/>
      <c r="K3290" s="95"/>
      <c r="L3290"/>
      <c r="M3290"/>
      <c r="N3290"/>
      <c r="O3290"/>
      <c r="P3290"/>
      <c r="Q3290"/>
      <c r="R3290"/>
      <c r="S3290"/>
      <c r="T3290"/>
      <c r="U3290"/>
      <c r="V3290"/>
    </row>
    <row r="3291" spans="2:22" ht="12.75" customHeight="1" x14ac:dyDescent="0.3">
      <c r="B3291"/>
      <c r="C3291"/>
      <c r="D3291"/>
      <c r="E3291"/>
      <c r="F3291"/>
      <c r="G3291"/>
      <c r="H3291"/>
      <c r="I3291"/>
      <c r="J3291"/>
      <c r="K3291" s="95"/>
      <c r="L3291"/>
      <c r="M3291"/>
      <c r="N3291"/>
      <c r="O3291"/>
      <c r="P3291"/>
      <c r="Q3291"/>
      <c r="R3291"/>
      <c r="S3291"/>
      <c r="T3291"/>
      <c r="U3291"/>
      <c r="V3291"/>
    </row>
    <row r="3292" spans="2:22" ht="12.75" customHeight="1" x14ac:dyDescent="0.3">
      <c r="B3292"/>
      <c r="C3292"/>
      <c r="D3292"/>
      <c r="E3292"/>
      <c r="F3292"/>
      <c r="G3292"/>
      <c r="H3292"/>
      <c r="I3292"/>
      <c r="J3292"/>
      <c r="K3292" s="95"/>
      <c r="L3292"/>
      <c r="M3292"/>
      <c r="N3292"/>
      <c r="O3292"/>
      <c r="P3292"/>
      <c r="Q3292"/>
      <c r="R3292"/>
      <c r="S3292"/>
      <c r="T3292"/>
      <c r="U3292"/>
      <c r="V3292"/>
    </row>
    <row r="3293" spans="2:22" ht="12.75" customHeight="1" x14ac:dyDescent="0.3">
      <c r="B3293"/>
      <c r="C3293"/>
      <c r="D3293"/>
      <c r="E3293"/>
      <c r="F3293"/>
      <c r="G3293"/>
      <c r="H3293"/>
      <c r="I3293"/>
      <c r="J3293"/>
      <c r="K3293" s="95"/>
      <c r="L3293"/>
      <c r="M3293"/>
      <c r="N3293"/>
      <c r="O3293"/>
      <c r="P3293"/>
      <c r="Q3293"/>
      <c r="R3293"/>
      <c r="S3293"/>
      <c r="T3293"/>
      <c r="U3293"/>
      <c r="V3293"/>
    </row>
    <row r="3294" spans="2:22" ht="12.75" customHeight="1" x14ac:dyDescent="0.3">
      <c r="B3294"/>
      <c r="C3294"/>
      <c r="D3294"/>
      <c r="E3294"/>
      <c r="F3294"/>
      <c r="G3294"/>
      <c r="H3294"/>
      <c r="I3294"/>
      <c r="J3294"/>
      <c r="K3294" s="95"/>
      <c r="L3294"/>
      <c r="M3294"/>
      <c r="N3294"/>
      <c r="O3294"/>
      <c r="P3294"/>
      <c r="Q3294"/>
      <c r="R3294"/>
      <c r="S3294"/>
      <c r="T3294"/>
      <c r="U3294"/>
      <c r="V3294"/>
    </row>
    <row r="3295" spans="2:22" ht="12.75" customHeight="1" x14ac:dyDescent="0.3">
      <c r="B3295"/>
      <c r="C3295"/>
      <c r="D3295"/>
      <c r="E3295"/>
      <c r="F3295"/>
      <c r="G3295"/>
      <c r="H3295"/>
      <c r="I3295"/>
      <c r="J3295"/>
      <c r="K3295" s="95"/>
      <c r="L3295"/>
      <c r="M3295"/>
      <c r="N3295"/>
      <c r="O3295"/>
      <c r="P3295"/>
      <c r="Q3295"/>
      <c r="R3295"/>
      <c r="S3295"/>
      <c r="T3295"/>
      <c r="U3295"/>
      <c r="V3295"/>
    </row>
    <row r="3296" spans="2:22" ht="12.75" customHeight="1" x14ac:dyDescent="0.3">
      <c r="B3296"/>
      <c r="C3296"/>
      <c r="D3296"/>
      <c r="E3296"/>
      <c r="F3296"/>
      <c r="G3296"/>
      <c r="H3296"/>
      <c r="I3296"/>
      <c r="J3296"/>
      <c r="K3296" s="95"/>
      <c r="L3296"/>
      <c r="M3296"/>
      <c r="N3296"/>
      <c r="O3296"/>
      <c r="P3296"/>
      <c r="Q3296"/>
      <c r="R3296"/>
      <c r="S3296"/>
      <c r="T3296"/>
      <c r="U3296"/>
      <c r="V3296"/>
    </row>
    <row r="3297" spans="2:22" ht="12.75" customHeight="1" x14ac:dyDescent="0.3">
      <c r="B3297"/>
      <c r="C3297"/>
      <c r="D3297"/>
      <c r="E3297"/>
      <c r="F3297"/>
      <c r="G3297"/>
      <c r="H3297"/>
      <c r="I3297"/>
      <c r="J3297"/>
      <c r="K3297" s="95"/>
      <c r="L3297"/>
      <c r="M3297"/>
      <c r="N3297"/>
      <c r="O3297"/>
      <c r="P3297"/>
      <c r="Q3297"/>
      <c r="R3297"/>
      <c r="S3297"/>
      <c r="T3297"/>
      <c r="U3297"/>
      <c r="V3297"/>
    </row>
    <row r="3298" spans="2:22" ht="12.75" customHeight="1" x14ac:dyDescent="0.3">
      <c r="B3298"/>
      <c r="C3298"/>
      <c r="D3298"/>
      <c r="E3298"/>
      <c r="F3298"/>
      <c r="G3298"/>
      <c r="H3298"/>
      <c r="I3298"/>
      <c r="J3298"/>
      <c r="K3298" s="95"/>
      <c r="L3298"/>
      <c r="M3298"/>
      <c r="N3298"/>
      <c r="O3298"/>
      <c r="P3298"/>
      <c r="Q3298"/>
      <c r="R3298"/>
      <c r="S3298"/>
      <c r="T3298"/>
      <c r="U3298"/>
      <c r="V3298"/>
    </row>
    <row r="3299" spans="2:22" ht="12.75" customHeight="1" x14ac:dyDescent="0.3">
      <c r="B3299"/>
      <c r="C3299"/>
      <c r="D3299"/>
      <c r="E3299"/>
      <c r="F3299"/>
      <c r="G3299"/>
      <c r="H3299"/>
      <c r="I3299"/>
      <c r="J3299"/>
      <c r="K3299" s="95"/>
      <c r="L3299"/>
      <c r="M3299"/>
      <c r="N3299"/>
      <c r="O3299"/>
      <c r="P3299"/>
      <c r="Q3299"/>
      <c r="R3299"/>
      <c r="S3299"/>
      <c r="T3299"/>
      <c r="U3299"/>
      <c r="V3299"/>
    </row>
    <row r="3300" spans="2:22" ht="12.75" customHeight="1" x14ac:dyDescent="0.3">
      <c r="B3300"/>
      <c r="C3300"/>
      <c r="D3300"/>
      <c r="E3300"/>
      <c r="F3300"/>
      <c r="G3300"/>
      <c r="H3300"/>
      <c r="I3300"/>
      <c r="J3300"/>
      <c r="K3300" s="95"/>
      <c r="L3300"/>
      <c r="M3300"/>
      <c r="N3300"/>
      <c r="O3300"/>
      <c r="P3300"/>
      <c r="Q3300"/>
      <c r="R3300"/>
      <c r="S3300"/>
      <c r="T3300"/>
      <c r="U3300"/>
      <c r="V3300"/>
    </row>
    <row r="3301" spans="2:22" ht="12.75" customHeight="1" x14ac:dyDescent="0.3">
      <c r="B3301"/>
      <c r="C3301"/>
      <c r="D3301"/>
      <c r="E3301"/>
      <c r="F3301"/>
      <c r="G3301"/>
      <c r="H3301"/>
      <c r="I3301"/>
      <c r="J3301"/>
      <c r="K3301" s="95"/>
      <c r="L3301"/>
      <c r="M3301"/>
      <c r="N3301"/>
      <c r="O3301"/>
      <c r="P3301"/>
      <c r="Q3301"/>
      <c r="R3301"/>
      <c r="S3301"/>
      <c r="T3301"/>
      <c r="U3301"/>
      <c r="V3301"/>
    </row>
    <row r="3302" spans="2:22" ht="12.75" customHeight="1" x14ac:dyDescent="0.3">
      <c r="B3302"/>
      <c r="C3302"/>
      <c r="D3302"/>
      <c r="E3302"/>
      <c r="F3302"/>
      <c r="G3302"/>
      <c r="H3302"/>
      <c r="I3302"/>
      <c r="J3302"/>
      <c r="K3302" s="95"/>
      <c r="L3302"/>
      <c r="M3302"/>
      <c r="N3302"/>
      <c r="O3302"/>
      <c r="P3302"/>
      <c r="Q3302"/>
      <c r="R3302"/>
      <c r="S3302"/>
      <c r="T3302"/>
      <c r="U3302"/>
      <c r="V3302"/>
    </row>
    <row r="3303" spans="2:22" ht="12.75" customHeight="1" x14ac:dyDescent="0.3">
      <c r="B3303"/>
      <c r="C3303"/>
      <c r="D3303"/>
      <c r="E3303"/>
      <c r="F3303"/>
      <c r="G3303"/>
      <c r="H3303"/>
      <c r="I3303"/>
      <c r="J3303"/>
      <c r="K3303" s="95"/>
      <c r="L3303"/>
      <c r="M3303"/>
      <c r="N3303"/>
      <c r="O3303"/>
      <c r="P3303"/>
      <c r="Q3303"/>
      <c r="R3303"/>
      <c r="S3303"/>
      <c r="T3303"/>
      <c r="U3303"/>
      <c r="V3303"/>
    </row>
    <row r="3304" spans="2:22" ht="12.75" customHeight="1" x14ac:dyDescent="0.3">
      <c r="B3304"/>
      <c r="C3304"/>
      <c r="D3304"/>
      <c r="E3304"/>
      <c r="F3304"/>
      <c r="G3304"/>
      <c r="H3304"/>
      <c r="I3304"/>
      <c r="J3304"/>
      <c r="K3304" s="95"/>
      <c r="L3304"/>
      <c r="M3304"/>
      <c r="N3304"/>
      <c r="O3304"/>
      <c r="P3304"/>
      <c r="Q3304"/>
      <c r="R3304"/>
      <c r="S3304"/>
      <c r="T3304"/>
      <c r="U3304"/>
      <c r="V3304"/>
    </row>
    <row r="3305" spans="2:22" ht="12.75" customHeight="1" x14ac:dyDescent="0.3">
      <c r="B3305"/>
      <c r="C3305"/>
      <c r="D3305"/>
      <c r="E3305"/>
      <c r="F3305"/>
      <c r="G3305"/>
      <c r="H3305"/>
      <c r="I3305"/>
      <c r="J3305"/>
      <c r="K3305" s="95"/>
      <c r="L3305"/>
      <c r="M3305"/>
      <c r="N3305"/>
      <c r="O3305"/>
      <c r="P3305"/>
      <c r="Q3305"/>
      <c r="R3305"/>
      <c r="S3305"/>
      <c r="T3305"/>
      <c r="U3305"/>
      <c r="V3305"/>
    </row>
    <row r="3306" spans="2:22" ht="12.75" customHeight="1" x14ac:dyDescent="0.3">
      <c r="B3306"/>
      <c r="C3306"/>
      <c r="D3306"/>
      <c r="E3306"/>
      <c r="F3306"/>
      <c r="G3306"/>
      <c r="H3306"/>
      <c r="I3306"/>
      <c r="J3306"/>
      <c r="K3306" s="95"/>
      <c r="L3306"/>
      <c r="M3306"/>
      <c r="N3306"/>
      <c r="O3306"/>
      <c r="P3306"/>
      <c r="Q3306"/>
      <c r="R3306"/>
      <c r="S3306"/>
      <c r="T3306"/>
      <c r="U3306"/>
      <c r="V3306"/>
    </row>
    <row r="3307" spans="2:22" ht="12.75" customHeight="1" x14ac:dyDescent="0.3">
      <c r="B3307"/>
      <c r="C3307"/>
      <c r="D3307"/>
      <c r="E3307"/>
      <c r="F3307"/>
      <c r="G3307"/>
      <c r="H3307"/>
      <c r="I3307"/>
      <c r="J3307"/>
      <c r="K3307" s="95"/>
      <c r="L3307"/>
      <c r="M3307"/>
      <c r="N3307"/>
      <c r="O3307"/>
      <c r="P3307"/>
      <c r="Q3307"/>
      <c r="R3307"/>
      <c r="S3307"/>
      <c r="T3307"/>
      <c r="U3307"/>
      <c r="V3307"/>
    </row>
    <row r="3308" spans="2:22" ht="12.75" customHeight="1" x14ac:dyDescent="0.3">
      <c r="B3308"/>
      <c r="C3308"/>
      <c r="D3308"/>
      <c r="E3308"/>
      <c r="F3308"/>
      <c r="G3308"/>
      <c r="H3308"/>
      <c r="I3308"/>
      <c r="J3308"/>
      <c r="K3308" s="95"/>
      <c r="L3308"/>
      <c r="M3308"/>
      <c r="N3308"/>
      <c r="O3308"/>
      <c r="P3308"/>
      <c r="Q3308"/>
      <c r="R3308"/>
      <c r="S3308"/>
      <c r="T3308"/>
      <c r="U3308"/>
      <c r="V3308"/>
    </row>
    <row r="3309" spans="2:22" ht="12.75" customHeight="1" x14ac:dyDescent="0.3">
      <c r="B3309"/>
      <c r="C3309"/>
      <c r="D3309"/>
      <c r="E3309"/>
      <c r="F3309"/>
      <c r="G3309"/>
      <c r="H3309"/>
      <c r="I3309"/>
      <c r="J3309"/>
      <c r="K3309" s="95"/>
      <c r="L3309"/>
      <c r="M3309"/>
      <c r="N3309"/>
      <c r="O3309"/>
      <c r="P3309"/>
      <c r="Q3309"/>
      <c r="R3309"/>
      <c r="S3309"/>
      <c r="T3309"/>
      <c r="U3309"/>
      <c r="V3309"/>
    </row>
    <row r="3310" spans="2:22" ht="12.75" customHeight="1" x14ac:dyDescent="0.3">
      <c r="B3310"/>
      <c r="C3310"/>
      <c r="D3310"/>
      <c r="E3310"/>
      <c r="F3310"/>
      <c r="G3310"/>
      <c r="H3310"/>
      <c r="I3310"/>
      <c r="J3310"/>
      <c r="K3310" s="95"/>
      <c r="L3310"/>
      <c r="M3310"/>
      <c r="N3310"/>
      <c r="O3310"/>
      <c r="P3310"/>
      <c r="Q3310"/>
      <c r="R3310"/>
      <c r="S3310"/>
      <c r="T3310"/>
      <c r="U3310"/>
      <c r="V3310"/>
    </row>
    <row r="3311" spans="2:22" ht="12.75" customHeight="1" x14ac:dyDescent="0.3">
      <c r="B3311"/>
      <c r="C3311"/>
      <c r="D3311"/>
      <c r="E3311"/>
      <c r="F3311"/>
      <c r="G3311"/>
      <c r="H3311"/>
      <c r="I3311"/>
      <c r="J3311"/>
      <c r="K3311" s="95"/>
      <c r="L3311"/>
      <c r="M3311"/>
      <c r="N3311"/>
      <c r="O3311"/>
      <c r="P3311"/>
      <c r="Q3311"/>
      <c r="R3311"/>
      <c r="S3311"/>
      <c r="T3311"/>
      <c r="U3311"/>
      <c r="V3311"/>
    </row>
    <row r="3312" spans="2:22" ht="12.75" customHeight="1" x14ac:dyDescent="0.3">
      <c r="B3312"/>
      <c r="C3312"/>
      <c r="D3312"/>
      <c r="E3312"/>
      <c r="F3312"/>
      <c r="G3312"/>
      <c r="H3312"/>
      <c r="I3312"/>
      <c r="J3312"/>
      <c r="K3312" s="95"/>
      <c r="L3312"/>
      <c r="M3312"/>
      <c r="N3312"/>
      <c r="O3312"/>
      <c r="P3312"/>
      <c r="Q3312"/>
      <c r="R3312"/>
      <c r="S3312"/>
      <c r="T3312"/>
      <c r="U3312"/>
      <c r="V3312"/>
    </row>
    <row r="3313" spans="2:22" ht="12.75" customHeight="1" x14ac:dyDescent="0.3">
      <c r="B3313"/>
      <c r="C3313"/>
      <c r="D3313"/>
      <c r="E3313"/>
      <c r="F3313"/>
      <c r="G3313"/>
      <c r="H3313"/>
      <c r="I3313"/>
      <c r="J3313"/>
      <c r="K3313" s="95"/>
      <c r="L3313"/>
      <c r="M3313"/>
      <c r="N3313"/>
      <c r="O3313"/>
      <c r="P3313"/>
      <c r="Q3313"/>
      <c r="R3313"/>
      <c r="S3313"/>
      <c r="T3313"/>
      <c r="U3313"/>
      <c r="V3313"/>
    </row>
    <row r="3314" spans="2:22" ht="12.75" customHeight="1" x14ac:dyDescent="0.3">
      <c r="B3314"/>
      <c r="C3314"/>
      <c r="D3314"/>
      <c r="E3314"/>
      <c r="F3314"/>
      <c r="G3314"/>
      <c r="H3314"/>
      <c r="I3314"/>
      <c r="J3314"/>
      <c r="K3314" s="95"/>
      <c r="L3314"/>
      <c r="M3314"/>
      <c r="N3314"/>
      <c r="O3314"/>
      <c r="P3314"/>
      <c r="Q3314"/>
      <c r="R3314"/>
      <c r="S3314"/>
      <c r="T3314"/>
      <c r="U3314"/>
      <c r="V3314"/>
    </row>
    <row r="3315" spans="2:22" ht="12.75" customHeight="1" x14ac:dyDescent="0.3">
      <c r="B3315"/>
      <c r="C3315"/>
      <c r="D3315"/>
      <c r="E3315"/>
      <c r="F3315"/>
      <c r="G3315"/>
      <c r="H3315"/>
      <c r="I3315"/>
      <c r="J3315"/>
      <c r="K3315" s="95"/>
      <c r="L3315"/>
      <c r="M3315"/>
      <c r="N3315"/>
      <c r="O3315"/>
      <c r="P3315"/>
      <c r="Q3315"/>
      <c r="R3315"/>
      <c r="S3315"/>
      <c r="T3315"/>
      <c r="U3315"/>
      <c r="V3315"/>
    </row>
    <row r="3316" spans="2:22" ht="12.75" customHeight="1" x14ac:dyDescent="0.3">
      <c r="B3316"/>
      <c r="C3316"/>
      <c r="D3316"/>
      <c r="E3316"/>
      <c r="F3316"/>
      <c r="G3316"/>
      <c r="H3316"/>
      <c r="I3316"/>
      <c r="J3316"/>
      <c r="K3316" s="95"/>
      <c r="L3316"/>
      <c r="M3316"/>
      <c r="N3316"/>
      <c r="O3316"/>
      <c r="P3316"/>
      <c r="Q3316"/>
      <c r="R3316"/>
      <c r="S3316"/>
      <c r="T3316"/>
      <c r="U3316"/>
      <c r="V3316"/>
    </row>
    <row r="3317" spans="2:22" ht="12.75" customHeight="1" x14ac:dyDescent="0.3">
      <c r="B3317"/>
      <c r="C3317"/>
      <c r="D3317"/>
      <c r="E3317"/>
      <c r="F3317"/>
      <c r="G3317"/>
      <c r="H3317"/>
      <c r="I3317"/>
      <c r="J3317"/>
      <c r="K3317" s="95"/>
      <c r="L3317"/>
      <c r="M3317"/>
      <c r="N3317"/>
      <c r="O3317"/>
      <c r="P3317"/>
      <c r="Q3317"/>
      <c r="R3317"/>
      <c r="S3317"/>
      <c r="T3317"/>
      <c r="U3317"/>
      <c r="V3317"/>
    </row>
    <row r="3318" spans="2:22" ht="12.75" customHeight="1" x14ac:dyDescent="0.3">
      <c r="B3318"/>
      <c r="C3318"/>
      <c r="D3318"/>
      <c r="E3318"/>
      <c r="F3318"/>
      <c r="G3318"/>
      <c r="H3318"/>
      <c r="I3318"/>
      <c r="J3318"/>
      <c r="K3318" s="95"/>
      <c r="L3318"/>
      <c r="M3318"/>
      <c r="N3318"/>
      <c r="O3318"/>
      <c r="P3318"/>
      <c r="Q3318"/>
      <c r="R3318"/>
      <c r="S3318"/>
      <c r="T3318"/>
      <c r="U3318"/>
      <c r="V3318"/>
    </row>
    <row r="3319" spans="2:22" ht="12.75" customHeight="1" x14ac:dyDescent="0.3">
      <c r="B3319"/>
      <c r="C3319"/>
      <c r="D3319"/>
      <c r="E3319"/>
      <c r="F3319"/>
      <c r="G3319"/>
      <c r="H3319"/>
      <c r="I3319"/>
      <c r="J3319"/>
      <c r="K3319" s="95"/>
      <c r="L3319"/>
      <c r="M3319"/>
      <c r="N3319"/>
      <c r="O3319"/>
      <c r="P3319"/>
      <c r="Q3319"/>
      <c r="R3319"/>
      <c r="S3319"/>
      <c r="T3319"/>
      <c r="U3319"/>
      <c r="V3319"/>
    </row>
    <row r="3320" spans="2:22" ht="12.75" customHeight="1" x14ac:dyDescent="0.3">
      <c r="B3320"/>
      <c r="C3320"/>
      <c r="D3320"/>
      <c r="E3320"/>
      <c r="F3320"/>
      <c r="G3320"/>
      <c r="H3320"/>
      <c r="I3320"/>
      <c r="J3320"/>
      <c r="K3320" s="95"/>
      <c r="L3320"/>
      <c r="M3320"/>
      <c r="N3320"/>
      <c r="O3320"/>
      <c r="P3320"/>
      <c r="Q3320"/>
      <c r="R3320"/>
      <c r="S3320"/>
      <c r="T3320"/>
      <c r="U3320"/>
      <c r="V3320"/>
    </row>
    <row r="3321" spans="2:22" ht="12.75" customHeight="1" x14ac:dyDescent="0.3">
      <c r="B3321"/>
      <c r="C3321"/>
      <c r="D3321"/>
      <c r="E3321"/>
      <c r="F3321"/>
      <c r="G3321"/>
      <c r="H3321"/>
      <c r="I3321"/>
      <c r="J3321"/>
      <c r="K3321" s="95"/>
      <c r="L3321"/>
      <c r="M3321"/>
      <c r="N3321"/>
      <c r="O3321"/>
      <c r="P3321"/>
      <c r="Q3321"/>
      <c r="R3321"/>
      <c r="S3321"/>
      <c r="T3321"/>
      <c r="U3321"/>
      <c r="V3321"/>
    </row>
    <row r="3322" spans="2:22" ht="12.75" customHeight="1" x14ac:dyDescent="0.3">
      <c r="B3322"/>
      <c r="C3322"/>
      <c r="D3322"/>
      <c r="E3322"/>
      <c r="F3322"/>
      <c r="G3322"/>
      <c r="H3322"/>
      <c r="I3322"/>
      <c r="J3322"/>
      <c r="K3322" s="95"/>
      <c r="L3322"/>
      <c r="M3322"/>
      <c r="N3322"/>
      <c r="O3322"/>
      <c r="P3322"/>
      <c r="Q3322"/>
      <c r="R3322"/>
      <c r="S3322"/>
      <c r="T3322"/>
      <c r="U3322"/>
      <c r="V3322"/>
    </row>
    <row r="3323" spans="2:22" ht="12.75" customHeight="1" x14ac:dyDescent="0.3">
      <c r="B3323"/>
      <c r="C3323"/>
      <c r="D3323"/>
      <c r="E3323"/>
      <c r="F3323"/>
      <c r="G3323"/>
      <c r="H3323"/>
      <c r="I3323"/>
      <c r="J3323"/>
      <c r="K3323" s="95"/>
      <c r="L3323"/>
      <c r="M3323"/>
      <c r="N3323"/>
      <c r="O3323"/>
      <c r="P3323"/>
      <c r="Q3323"/>
      <c r="R3323"/>
      <c r="S3323"/>
      <c r="T3323"/>
      <c r="U3323"/>
      <c r="V3323"/>
    </row>
    <row r="3324" spans="2:22" ht="12.75" customHeight="1" x14ac:dyDescent="0.3">
      <c r="B3324"/>
      <c r="C3324"/>
      <c r="D3324"/>
      <c r="E3324"/>
      <c r="F3324"/>
      <c r="G3324"/>
      <c r="H3324"/>
      <c r="I3324"/>
      <c r="J3324"/>
      <c r="K3324" s="95"/>
      <c r="L3324"/>
      <c r="M3324"/>
      <c r="N3324"/>
      <c r="O3324"/>
      <c r="P3324"/>
      <c r="Q3324"/>
      <c r="R3324"/>
      <c r="S3324"/>
      <c r="T3324"/>
      <c r="U3324"/>
      <c r="V3324"/>
    </row>
    <row r="3325" spans="2:22" ht="12.75" customHeight="1" x14ac:dyDescent="0.3">
      <c r="B3325"/>
      <c r="C3325"/>
      <c r="D3325"/>
      <c r="E3325"/>
      <c r="F3325"/>
      <c r="G3325"/>
      <c r="H3325"/>
      <c r="I3325"/>
      <c r="J3325"/>
      <c r="K3325" s="95"/>
      <c r="L3325"/>
      <c r="M3325"/>
      <c r="N3325"/>
      <c r="O3325"/>
      <c r="P3325"/>
      <c r="Q3325"/>
      <c r="R3325"/>
      <c r="S3325"/>
      <c r="T3325"/>
      <c r="U3325"/>
      <c r="V3325"/>
    </row>
    <row r="3326" spans="2:22" ht="12.75" customHeight="1" x14ac:dyDescent="0.3">
      <c r="B3326"/>
      <c r="C3326"/>
      <c r="D3326"/>
      <c r="E3326"/>
      <c r="F3326"/>
      <c r="G3326"/>
      <c r="H3326"/>
      <c r="I3326"/>
      <c r="J3326"/>
      <c r="K3326" s="95"/>
      <c r="L3326"/>
      <c r="M3326"/>
      <c r="N3326"/>
      <c r="O3326"/>
      <c r="P3326"/>
      <c r="Q3326"/>
      <c r="R3326"/>
      <c r="S3326"/>
      <c r="T3326"/>
      <c r="U3326"/>
      <c r="V3326"/>
    </row>
    <row r="3327" spans="2:22" ht="12.75" customHeight="1" x14ac:dyDescent="0.3">
      <c r="B3327"/>
      <c r="C3327"/>
      <c r="D3327"/>
      <c r="E3327"/>
      <c r="F3327"/>
      <c r="G3327"/>
      <c r="H3327"/>
      <c r="I3327"/>
      <c r="J3327"/>
      <c r="K3327" s="95"/>
      <c r="L3327"/>
      <c r="M3327"/>
      <c r="N3327"/>
      <c r="O3327"/>
      <c r="P3327"/>
      <c r="Q3327"/>
      <c r="R3327"/>
      <c r="S3327"/>
      <c r="T3327"/>
      <c r="U3327"/>
      <c r="V3327"/>
    </row>
    <row r="3328" spans="2:22" ht="12.75" customHeight="1" x14ac:dyDescent="0.3">
      <c r="B3328"/>
      <c r="C3328"/>
      <c r="D3328"/>
      <c r="E3328"/>
      <c r="F3328"/>
      <c r="G3328"/>
      <c r="H3328"/>
      <c r="I3328"/>
      <c r="J3328"/>
      <c r="K3328" s="95"/>
      <c r="L3328"/>
      <c r="M3328"/>
      <c r="N3328"/>
      <c r="O3328"/>
      <c r="P3328"/>
      <c r="Q3328"/>
      <c r="R3328"/>
      <c r="S3328"/>
      <c r="T3328"/>
      <c r="U3328"/>
      <c r="V3328"/>
    </row>
    <row r="3329" spans="2:22" ht="12.75" customHeight="1" x14ac:dyDescent="0.3">
      <c r="B3329"/>
      <c r="C3329"/>
      <c r="D3329"/>
      <c r="E3329"/>
      <c r="F3329"/>
      <c r="G3329"/>
      <c r="H3329"/>
      <c r="I3329"/>
      <c r="J3329"/>
      <c r="K3329" s="95"/>
      <c r="L3329"/>
      <c r="M3329"/>
      <c r="N3329"/>
      <c r="O3329"/>
      <c r="P3329"/>
      <c r="Q3329"/>
      <c r="R3329"/>
      <c r="S3329"/>
      <c r="T3329"/>
      <c r="U3329"/>
      <c r="V3329"/>
    </row>
    <row r="3330" spans="2:22" ht="12.75" customHeight="1" x14ac:dyDescent="0.3">
      <c r="B3330"/>
      <c r="C3330"/>
      <c r="D3330"/>
      <c r="E3330"/>
      <c r="F3330"/>
      <c r="G3330"/>
      <c r="H3330"/>
      <c r="I3330"/>
      <c r="J3330"/>
      <c r="K3330" s="95"/>
      <c r="L3330"/>
      <c r="M3330"/>
      <c r="N3330"/>
      <c r="O3330"/>
      <c r="P3330"/>
      <c r="Q3330"/>
      <c r="R3330"/>
      <c r="S3330"/>
      <c r="T3330"/>
      <c r="U3330"/>
      <c r="V3330"/>
    </row>
    <row r="3331" spans="2:22" ht="12.75" customHeight="1" x14ac:dyDescent="0.3">
      <c r="B3331"/>
      <c r="C3331"/>
      <c r="D3331"/>
      <c r="E3331"/>
      <c r="F3331"/>
      <c r="G3331"/>
      <c r="H3331"/>
      <c r="I3331"/>
      <c r="J3331"/>
      <c r="K3331" s="95"/>
      <c r="L3331"/>
      <c r="M3331"/>
      <c r="N3331"/>
      <c r="O3331"/>
      <c r="P3331"/>
      <c r="Q3331"/>
      <c r="R3331"/>
      <c r="S3331"/>
      <c r="T3331"/>
      <c r="U3331"/>
      <c r="V3331"/>
    </row>
    <row r="3332" spans="2:22" ht="12.75" customHeight="1" x14ac:dyDescent="0.3">
      <c r="B3332"/>
      <c r="C3332"/>
      <c r="D3332"/>
      <c r="E3332"/>
      <c r="F3332"/>
      <c r="G3332"/>
      <c r="H3332"/>
      <c r="I3332"/>
      <c r="J3332"/>
      <c r="K3332" s="95"/>
      <c r="L3332"/>
      <c r="M3332"/>
      <c r="N3332"/>
      <c r="O3332"/>
      <c r="P3332"/>
      <c r="Q3332"/>
      <c r="R3332"/>
      <c r="S3332"/>
      <c r="T3332"/>
      <c r="U3332"/>
      <c r="V3332"/>
    </row>
    <row r="3333" spans="2:22" ht="12.75" customHeight="1" x14ac:dyDescent="0.3">
      <c r="B3333"/>
      <c r="C3333"/>
      <c r="D3333"/>
      <c r="E3333"/>
      <c r="F3333"/>
      <c r="G3333"/>
      <c r="H3333"/>
      <c r="I3333"/>
      <c r="J3333"/>
      <c r="K3333" s="95"/>
      <c r="L3333"/>
      <c r="M3333"/>
      <c r="N3333"/>
      <c r="O3333"/>
      <c r="P3333"/>
      <c r="Q3333"/>
      <c r="R3333"/>
      <c r="S3333"/>
      <c r="T3333"/>
      <c r="U3333"/>
      <c r="V3333"/>
    </row>
    <row r="3334" spans="2:22" ht="12.75" customHeight="1" x14ac:dyDescent="0.3">
      <c r="B3334"/>
      <c r="C3334"/>
      <c r="D3334"/>
      <c r="E3334"/>
      <c r="F3334"/>
      <c r="G3334"/>
      <c r="H3334"/>
      <c r="I3334"/>
      <c r="J3334"/>
      <c r="K3334" s="95"/>
      <c r="L3334"/>
      <c r="M3334"/>
      <c r="N3334"/>
      <c r="O3334"/>
      <c r="P3334"/>
      <c r="Q3334"/>
      <c r="R3334"/>
      <c r="S3334"/>
      <c r="T3334"/>
      <c r="U3334"/>
      <c r="V3334"/>
    </row>
    <row r="3335" spans="2:22" ht="12.75" customHeight="1" x14ac:dyDescent="0.3">
      <c r="B3335"/>
      <c r="C3335"/>
      <c r="D3335"/>
      <c r="E3335"/>
      <c r="F3335"/>
      <c r="G3335"/>
      <c r="H3335"/>
      <c r="I3335"/>
      <c r="J3335"/>
      <c r="K3335" s="95"/>
      <c r="L3335"/>
      <c r="M3335"/>
      <c r="N3335"/>
      <c r="O3335"/>
      <c r="P3335"/>
      <c r="Q3335"/>
      <c r="R3335"/>
      <c r="S3335"/>
      <c r="T3335"/>
      <c r="U3335"/>
      <c r="V3335"/>
    </row>
    <row r="3336" spans="2:22" ht="12.75" customHeight="1" x14ac:dyDescent="0.3">
      <c r="B3336"/>
      <c r="C3336"/>
      <c r="D3336"/>
      <c r="E3336"/>
      <c r="F3336"/>
      <c r="G3336"/>
      <c r="H3336"/>
      <c r="I3336"/>
      <c r="J3336"/>
      <c r="K3336" s="95"/>
      <c r="L3336"/>
      <c r="M3336"/>
      <c r="N3336"/>
      <c r="O3336"/>
      <c r="P3336"/>
      <c r="Q3336"/>
      <c r="R3336"/>
      <c r="S3336"/>
      <c r="T3336"/>
      <c r="U3336"/>
      <c r="V3336"/>
    </row>
    <row r="3337" spans="2:22" ht="12.75" customHeight="1" x14ac:dyDescent="0.3">
      <c r="B3337"/>
      <c r="C3337"/>
      <c r="D3337"/>
      <c r="E3337"/>
      <c r="F3337"/>
      <c r="G3337"/>
      <c r="H3337"/>
      <c r="I3337"/>
      <c r="J3337"/>
      <c r="K3337" s="95"/>
      <c r="L3337"/>
      <c r="M3337"/>
      <c r="N3337"/>
      <c r="O3337"/>
      <c r="P3337"/>
      <c r="Q3337"/>
      <c r="R3337"/>
      <c r="S3337"/>
      <c r="T3337"/>
      <c r="U3337"/>
      <c r="V3337"/>
    </row>
    <row r="3338" spans="2:22" ht="12.75" customHeight="1" x14ac:dyDescent="0.3">
      <c r="B3338"/>
      <c r="C3338"/>
      <c r="D3338"/>
      <c r="E3338"/>
      <c r="F3338"/>
      <c r="G3338"/>
      <c r="H3338"/>
      <c r="I3338"/>
      <c r="J3338"/>
      <c r="K3338" s="95"/>
      <c r="L3338"/>
      <c r="M3338"/>
      <c r="N3338"/>
      <c r="O3338"/>
      <c r="P3338"/>
      <c r="Q3338"/>
      <c r="R3338"/>
      <c r="S3338"/>
      <c r="T3338"/>
      <c r="U3338"/>
      <c r="V3338"/>
    </row>
    <row r="3339" spans="2:22" ht="12.75" customHeight="1" x14ac:dyDescent="0.3">
      <c r="B3339"/>
      <c r="C3339"/>
      <c r="D3339"/>
      <c r="E3339"/>
      <c r="F3339"/>
      <c r="G3339"/>
      <c r="H3339"/>
      <c r="I3339"/>
      <c r="J3339"/>
      <c r="K3339" s="95"/>
      <c r="L3339"/>
      <c r="M3339"/>
      <c r="N3339"/>
      <c r="O3339"/>
      <c r="P3339"/>
      <c r="Q3339"/>
      <c r="R3339"/>
      <c r="S3339"/>
      <c r="T3339"/>
      <c r="U3339"/>
      <c r="V3339"/>
    </row>
    <row r="3340" spans="2:22" ht="12.75" customHeight="1" x14ac:dyDescent="0.3">
      <c r="B3340"/>
      <c r="C3340"/>
      <c r="D3340"/>
      <c r="E3340"/>
      <c r="F3340"/>
      <c r="G3340"/>
      <c r="H3340"/>
      <c r="I3340"/>
      <c r="J3340"/>
      <c r="K3340" s="95"/>
      <c r="L3340"/>
      <c r="M3340"/>
      <c r="N3340"/>
      <c r="O3340"/>
      <c r="P3340"/>
      <c r="Q3340"/>
      <c r="R3340"/>
      <c r="S3340"/>
      <c r="T3340"/>
      <c r="U3340"/>
      <c r="V3340"/>
    </row>
    <row r="3341" spans="2:22" ht="12.75" customHeight="1" x14ac:dyDescent="0.3">
      <c r="B3341"/>
      <c r="C3341"/>
      <c r="D3341"/>
      <c r="E3341"/>
      <c r="F3341"/>
      <c r="G3341"/>
      <c r="H3341"/>
      <c r="I3341"/>
      <c r="J3341"/>
      <c r="K3341" s="95"/>
      <c r="L3341"/>
      <c r="M3341"/>
      <c r="N3341"/>
      <c r="O3341"/>
      <c r="P3341"/>
      <c r="Q3341"/>
      <c r="R3341"/>
      <c r="S3341"/>
      <c r="T3341"/>
      <c r="U3341"/>
      <c r="V3341"/>
    </row>
    <row r="3342" spans="2:22" ht="12.75" customHeight="1" x14ac:dyDescent="0.3">
      <c r="B3342"/>
      <c r="C3342"/>
      <c r="D3342"/>
      <c r="E3342"/>
      <c r="F3342"/>
      <c r="G3342"/>
      <c r="H3342"/>
      <c r="I3342"/>
      <c r="J3342"/>
      <c r="K3342" s="95"/>
      <c r="L3342"/>
      <c r="M3342"/>
      <c r="N3342"/>
      <c r="O3342"/>
      <c r="P3342"/>
      <c r="Q3342"/>
      <c r="R3342"/>
      <c r="S3342"/>
      <c r="T3342"/>
      <c r="U3342"/>
      <c r="V3342"/>
    </row>
    <row r="3343" spans="2:22" ht="12.75" customHeight="1" x14ac:dyDescent="0.3">
      <c r="B3343"/>
      <c r="C3343"/>
      <c r="D3343"/>
      <c r="E3343"/>
      <c r="F3343"/>
      <c r="G3343"/>
      <c r="H3343"/>
      <c r="I3343"/>
      <c r="J3343"/>
      <c r="K3343" s="95"/>
      <c r="L3343"/>
      <c r="M3343"/>
      <c r="N3343"/>
      <c r="O3343"/>
      <c r="P3343"/>
      <c r="Q3343"/>
      <c r="R3343"/>
      <c r="S3343"/>
      <c r="T3343"/>
      <c r="U3343"/>
      <c r="V3343"/>
    </row>
    <row r="3344" spans="2:22" ht="12.75" customHeight="1" x14ac:dyDescent="0.3">
      <c r="B3344"/>
      <c r="C3344"/>
      <c r="D3344"/>
      <c r="E3344"/>
      <c r="F3344"/>
      <c r="G3344"/>
      <c r="H3344"/>
      <c r="I3344"/>
      <c r="J3344"/>
      <c r="K3344" s="95"/>
      <c r="L3344"/>
      <c r="M3344"/>
      <c r="N3344"/>
      <c r="O3344"/>
      <c r="P3344"/>
      <c r="Q3344"/>
      <c r="R3344"/>
      <c r="S3344"/>
      <c r="T3344"/>
      <c r="U3344"/>
      <c r="V3344"/>
    </row>
    <row r="3345" spans="2:22" ht="12.75" customHeight="1" x14ac:dyDescent="0.3">
      <c r="B3345"/>
      <c r="C3345"/>
      <c r="D3345"/>
      <c r="E3345"/>
      <c r="F3345"/>
      <c r="G3345"/>
      <c r="H3345"/>
      <c r="I3345"/>
      <c r="J3345"/>
      <c r="K3345" s="95"/>
      <c r="L3345"/>
      <c r="M3345"/>
      <c r="N3345"/>
      <c r="O3345"/>
      <c r="P3345"/>
      <c r="Q3345"/>
      <c r="R3345"/>
      <c r="S3345"/>
      <c r="T3345"/>
      <c r="U3345"/>
      <c r="V3345"/>
    </row>
    <row r="3346" spans="2:22" ht="12.75" customHeight="1" x14ac:dyDescent="0.3">
      <c r="B3346"/>
      <c r="C3346"/>
      <c r="D3346"/>
      <c r="E3346"/>
      <c r="F3346"/>
      <c r="G3346"/>
      <c r="H3346"/>
      <c r="I3346"/>
      <c r="J3346"/>
      <c r="K3346" s="95"/>
      <c r="L3346"/>
      <c r="M3346"/>
      <c r="N3346"/>
      <c r="O3346"/>
      <c r="P3346"/>
      <c r="Q3346"/>
      <c r="R3346"/>
      <c r="S3346"/>
      <c r="T3346"/>
      <c r="U3346"/>
      <c r="V3346"/>
    </row>
    <row r="3347" spans="2:22" ht="12.75" customHeight="1" x14ac:dyDescent="0.3">
      <c r="B3347"/>
      <c r="C3347"/>
      <c r="D3347"/>
      <c r="E3347"/>
      <c r="F3347"/>
      <c r="G3347"/>
      <c r="H3347"/>
      <c r="I3347"/>
      <c r="J3347"/>
      <c r="K3347" s="95"/>
      <c r="L3347"/>
      <c r="M3347"/>
      <c r="N3347"/>
      <c r="O3347"/>
      <c r="P3347"/>
      <c r="Q3347"/>
      <c r="R3347"/>
      <c r="S3347"/>
      <c r="T3347"/>
      <c r="U3347"/>
      <c r="V3347"/>
    </row>
    <row r="3348" spans="2:22" ht="12.75" customHeight="1" x14ac:dyDescent="0.3">
      <c r="B3348"/>
      <c r="C3348"/>
      <c r="D3348"/>
      <c r="E3348"/>
      <c r="F3348"/>
      <c r="G3348"/>
      <c r="H3348"/>
      <c r="I3348"/>
      <c r="J3348"/>
      <c r="K3348" s="95"/>
      <c r="L3348"/>
      <c r="M3348"/>
      <c r="N3348"/>
      <c r="O3348"/>
      <c r="P3348"/>
      <c r="Q3348"/>
      <c r="R3348"/>
      <c r="S3348"/>
      <c r="T3348"/>
      <c r="U3348"/>
      <c r="V3348"/>
    </row>
    <row r="3349" spans="2:22" ht="12.75" customHeight="1" x14ac:dyDescent="0.3">
      <c r="B3349"/>
      <c r="C3349"/>
      <c r="D3349"/>
      <c r="E3349"/>
      <c r="F3349"/>
      <c r="G3349"/>
      <c r="H3349"/>
      <c r="I3349"/>
      <c r="J3349"/>
      <c r="K3349" s="95"/>
      <c r="L3349"/>
      <c r="M3349"/>
      <c r="N3349"/>
      <c r="O3349"/>
      <c r="P3349"/>
      <c r="Q3349"/>
      <c r="R3349"/>
      <c r="S3349"/>
      <c r="T3349"/>
      <c r="U3349"/>
      <c r="V3349"/>
    </row>
    <row r="3350" spans="2:22" ht="12.75" customHeight="1" x14ac:dyDescent="0.3">
      <c r="B3350"/>
      <c r="C3350"/>
      <c r="D3350"/>
      <c r="E3350"/>
      <c r="F3350"/>
      <c r="G3350"/>
      <c r="H3350"/>
      <c r="I3350"/>
      <c r="J3350"/>
      <c r="K3350" s="95"/>
      <c r="L3350"/>
      <c r="M3350"/>
      <c r="N3350"/>
      <c r="O3350"/>
      <c r="P3350"/>
      <c r="Q3350"/>
      <c r="R3350"/>
      <c r="S3350"/>
      <c r="T3350"/>
      <c r="U3350"/>
      <c r="V3350"/>
    </row>
    <row r="3351" spans="2:22" ht="12.75" customHeight="1" x14ac:dyDescent="0.3">
      <c r="B3351"/>
      <c r="C3351"/>
      <c r="D3351"/>
      <c r="E3351"/>
      <c r="F3351"/>
      <c r="G3351"/>
      <c r="H3351"/>
      <c r="I3351"/>
      <c r="J3351"/>
      <c r="K3351" s="95"/>
      <c r="L3351"/>
      <c r="M3351"/>
      <c r="N3351"/>
      <c r="O3351"/>
      <c r="P3351"/>
      <c r="Q3351"/>
      <c r="R3351"/>
      <c r="S3351"/>
      <c r="T3351"/>
      <c r="U3351"/>
      <c r="V3351"/>
    </row>
    <row r="3352" spans="2:22" ht="12.75" customHeight="1" x14ac:dyDescent="0.3">
      <c r="B3352"/>
      <c r="C3352"/>
      <c r="D3352"/>
      <c r="E3352"/>
      <c r="F3352"/>
      <c r="G3352"/>
      <c r="H3352"/>
      <c r="I3352"/>
      <c r="J3352"/>
      <c r="K3352" s="95"/>
      <c r="L3352"/>
      <c r="M3352"/>
      <c r="N3352"/>
      <c r="O3352"/>
      <c r="P3352"/>
      <c r="Q3352"/>
      <c r="R3352"/>
      <c r="S3352"/>
      <c r="T3352"/>
      <c r="U3352"/>
      <c r="V3352"/>
    </row>
    <row r="3353" spans="2:22" ht="12.75" customHeight="1" x14ac:dyDescent="0.3">
      <c r="B3353"/>
      <c r="C3353"/>
      <c r="D3353"/>
      <c r="E3353"/>
      <c r="F3353"/>
      <c r="G3353"/>
      <c r="H3353"/>
      <c r="I3353"/>
      <c r="J3353"/>
      <c r="K3353" s="95"/>
      <c r="L3353"/>
      <c r="M3353"/>
      <c r="N3353"/>
      <c r="O3353"/>
      <c r="P3353"/>
      <c r="Q3353"/>
      <c r="R3353"/>
      <c r="S3353"/>
      <c r="T3353"/>
      <c r="U3353"/>
      <c r="V3353"/>
    </row>
    <row r="3354" spans="2:22" ht="12.75" customHeight="1" x14ac:dyDescent="0.3">
      <c r="B3354"/>
      <c r="C3354"/>
      <c r="D3354"/>
      <c r="E3354"/>
      <c r="F3354"/>
      <c r="G3354"/>
      <c r="H3354"/>
      <c r="I3354"/>
      <c r="J3354"/>
      <c r="K3354" s="95"/>
      <c r="L3354"/>
      <c r="M3354"/>
      <c r="N3354"/>
      <c r="O3354"/>
      <c r="P3354"/>
      <c r="Q3354"/>
      <c r="R3354"/>
      <c r="S3354"/>
      <c r="T3354"/>
      <c r="U3354"/>
      <c r="V3354"/>
    </row>
    <row r="3355" spans="2:22" ht="12.75" customHeight="1" x14ac:dyDescent="0.3">
      <c r="B3355"/>
      <c r="C3355"/>
      <c r="D3355"/>
      <c r="E3355"/>
      <c r="F3355"/>
      <c r="G3355"/>
      <c r="H3355"/>
      <c r="I3355"/>
      <c r="J3355"/>
      <c r="K3355" s="95"/>
      <c r="L3355"/>
      <c r="M3355"/>
      <c r="N3355"/>
      <c r="O3355"/>
      <c r="P3355"/>
      <c r="Q3355"/>
      <c r="R3355"/>
      <c r="S3355"/>
      <c r="T3355"/>
      <c r="U3355"/>
      <c r="V3355"/>
    </row>
    <row r="3356" spans="2:22" ht="12.75" customHeight="1" x14ac:dyDescent="0.3">
      <c r="B3356"/>
      <c r="C3356"/>
      <c r="D3356"/>
      <c r="E3356"/>
      <c r="F3356"/>
      <c r="G3356"/>
      <c r="H3356"/>
      <c r="I3356"/>
      <c r="J3356"/>
      <c r="K3356" s="95"/>
      <c r="L3356"/>
      <c r="M3356"/>
      <c r="N3356"/>
      <c r="O3356"/>
      <c r="P3356"/>
      <c r="Q3356"/>
      <c r="R3356"/>
      <c r="S3356"/>
      <c r="T3356"/>
      <c r="U3356"/>
      <c r="V3356"/>
    </row>
    <row r="3357" spans="2:22" ht="12.75" customHeight="1" x14ac:dyDescent="0.3">
      <c r="B3357"/>
      <c r="C3357"/>
      <c r="D3357"/>
      <c r="E3357"/>
      <c r="F3357"/>
      <c r="G3357"/>
      <c r="H3357"/>
      <c r="I3357"/>
      <c r="J3357"/>
      <c r="K3357" s="95"/>
      <c r="L3357"/>
      <c r="M3357"/>
      <c r="N3357"/>
      <c r="O3357"/>
      <c r="P3357"/>
      <c r="Q3357"/>
      <c r="R3357"/>
      <c r="S3357"/>
      <c r="T3357"/>
      <c r="U3357"/>
      <c r="V3357"/>
    </row>
    <row r="3358" spans="2:22" ht="12.75" customHeight="1" x14ac:dyDescent="0.3">
      <c r="B3358"/>
      <c r="C3358"/>
      <c r="D3358"/>
      <c r="E3358"/>
      <c r="F3358"/>
      <c r="G3358"/>
      <c r="H3358"/>
      <c r="I3358"/>
      <c r="J3358"/>
      <c r="K3358" s="95"/>
      <c r="L3358"/>
      <c r="M3358"/>
      <c r="N3358"/>
      <c r="O3358"/>
      <c r="P3358"/>
      <c r="Q3358"/>
      <c r="R3358"/>
      <c r="S3358"/>
      <c r="T3358"/>
      <c r="U3358"/>
      <c r="V3358"/>
    </row>
    <row r="3359" spans="2:22" ht="12.75" customHeight="1" x14ac:dyDescent="0.3">
      <c r="B3359"/>
      <c r="C3359"/>
      <c r="D3359"/>
      <c r="E3359"/>
      <c r="F3359"/>
      <c r="G3359"/>
      <c r="H3359"/>
      <c r="I3359"/>
      <c r="J3359"/>
      <c r="K3359" s="95"/>
      <c r="L3359"/>
      <c r="M3359"/>
      <c r="N3359"/>
      <c r="O3359"/>
      <c r="P3359"/>
      <c r="Q3359"/>
      <c r="R3359"/>
      <c r="S3359"/>
      <c r="T3359"/>
      <c r="U3359"/>
      <c r="V3359"/>
    </row>
    <row r="3360" spans="2:22" ht="12.75" customHeight="1" x14ac:dyDescent="0.3">
      <c r="B3360"/>
      <c r="C3360"/>
      <c r="D3360"/>
      <c r="E3360"/>
      <c r="F3360"/>
      <c r="G3360"/>
      <c r="H3360"/>
      <c r="I3360"/>
      <c r="J3360"/>
      <c r="K3360" s="95"/>
      <c r="L3360"/>
      <c r="M3360"/>
      <c r="N3360"/>
      <c r="O3360"/>
      <c r="P3360"/>
      <c r="Q3360"/>
      <c r="R3360"/>
      <c r="S3360"/>
      <c r="T3360"/>
      <c r="U3360"/>
      <c r="V3360"/>
    </row>
    <row r="3361" spans="2:22" ht="12.75" customHeight="1" x14ac:dyDescent="0.3">
      <c r="B3361"/>
      <c r="C3361"/>
      <c r="D3361"/>
      <c r="E3361"/>
      <c r="F3361"/>
      <c r="G3361"/>
      <c r="H3361"/>
      <c r="I3361"/>
      <c r="J3361"/>
      <c r="K3361" s="95"/>
      <c r="L3361"/>
      <c r="M3361"/>
      <c r="N3361"/>
      <c r="O3361"/>
      <c r="P3361"/>
      <c r="Q3361"/>
      <c r="R3361"/>
      <c r="S3361"/>
      <c r="T3361"/>
      <c r="U3361"/>
      <c r="V3361"/>
    </row>
    <row r="3362" spans="2:22" ht="12.75" customHeight="1" x14ac:dyDescent="0.3">
      <c r="B3362"/>
      <c r="C3362"/>
      <c r="D3362"/>
      <c r="E3362"/>
      <c r="F3362"/>
      <c r="G3362"/>
      <c r="H3362"/>
      <c r="I3362"/>
      <c r="J3362"/>
      <c r="K3362" s="95"/>
      <c r="L3362"/>
      <c r="M3362"/>
      <c r="N3362"/>
      <c r="O3362"/>
      <c r="P3362"/>
      <c r="Q3362"/>
      <c r="R3362"/>
      <c r="S3362"/>
      <c r="T3362"/>
      <c r="U3362"/>
      <c r="V3362"/>
    </row>
    <row r="3363" spans="2:22" ht="12.75" customHeight="1" x14ac:dyDescent="0.3">
      <c r="B3363"/>
      <c r="C3363"/>
      <c r="D3363"/>
      <c r="E3363"/>
      <c r="F3363"/>
      <c r="G3363"/>
      <c r="H3363"/>
      <c r="I3363"/>
      <c r="J3363"/>
      <c r="K3363" s="95"/>
      <c r="L3363"/>
      <c r="M3363"/>
      <c r="N3363"/>
      <c r="O3363"/>
      <c r="P3363"/>
      <c r="Q3363"/>
      <c r="R3363"/>
      <c r="S3363"/>
      <c r="T3363"/>
      <c r="U3363"/>
      <c r="V3363"/>
    </row>
    <row r="3364" spans="2:22" ht="12.75" customHeight="1" x14ac:dyDescent="0.3">
      <c r="B3364"/>
      <c r="C3364"/>
      <c r="D3364"/>
      <c r="E3364"/>
      <c r="F3364"/>
      <c r="G3364"/>
      <c r="H3364"/>
      <c r="I3364"/>
      <c r="J3364"/>
      <c r="K3364" s="95"/>
      <c r="L3364"/>
      <c r="M3364"/>
      <c r="N3364"/>
      <c r="O3364"/>
      <c r="P3364"/>
      <c r="Q3364"/>
      <c r="R3364"/>
      <c r="S3364"/>
      <c r="T3364"/>
      <c r="U3364"/>
      <c r="V3364"/>
    </row>
    <row r="3365" spans="2:22" ht="12.75" customHeight="1" x14ac:dyDescent="0.3">
      <c r="B3365"/>
      <c r="C3365"/>
      <c r="D3365"/>
      <c r="E3365"/>
      <c r="F3365"/>
      <c r="G3365"/>
      <c r="H3365"/>
      <c r="I3365"/>
      <c r="J3365"/>
      <c r="K3365" s="95"/>
      <c r="L3365"/>
      <c r="M3365"/>
      <c r="N3365"/>
      <c r="O3365"/>
      <c r="P3365"/>
      <c r="Q3365"/>
      <c r="R3365"/>
      <c r="S3365"/>
      <c r="T3365"/>
      <c r="U3365"/>
      <c r="V3365"/>
    </row>
    <row r="3366" spans="2:22" ht="12.75" customHeight="1" x14ac:dyDescent="0.3">
      <c r="B3366"/>
      <c r="C3366"/>
      <c r="D3366"/>
      <c r="E3366"/>
      <c r="F3366"/>
      <c r="G3366"/>
      <c r="H3366"/>
      <c r="I3366"/>
      <c r="J3366"/>
      <c r="K3366" s="95"/>
      <c r="L3366"/>
      <c r="M3366"/>
      <c r="N3366"/>
      <c r="O3366"/>
      <c r="P3366"/>
      <c r="Q3366"/>
      <c r="R3366"/>
      <c r="S3366"/>
      <c r="T3366"/>
      <c r="U3366"/>
      <c r="V3366"/>
    </row>
    <row r="3367" spans="2:22" ht="12.75" customHeight="1" x14ac:dyDescent="0.3">
      <c r="B3367"/>
      <c r="C3367"/>
      <c r="D3367"/>
      <c r="E3367"/>
      <c r="F3367"/>
      <c r="G3367"/>
      <c r="H3367"/>
      <c r="I3367"/>
      <c r="J3367"/>
      <c r="K3367" s="95"/>
      <c r="L3367"/>
      <c r="M3367"/>
      <c r="N3367"/>
      <c r="O3367"/>
      <c r="P3367"/>
      <c r="Q3367"/>
      <c r="R3367"/>
      <c r="S3367"/>
      <c r="T3367"/>
      <c r="U3367"/>
      <c r="V3367"/>
    </row>
    <row r="3368" spans="2:22" ht="12.75" customHeight="1" x14ac:dyDescent="0.3">
      <c r="B3368"/>
      <c r="C3368"/>
      <c r="D3368"/>
      <c r="E3368"/>
      <c r="F3368"/>
      <c r="G3368"/>
      <c r="H3368"/>
      <c r="I3368"/>
      <c r="J3368"/>
      <c r="K3368" s="95"/>
      <c r="L3368"/>
      <c r="M3368"/>
      <c r="N3368"/>
      <c r="O3368"/>
      <c r="P3368"/>
      <c r="Q3368"/>
      <c r="R3368"/>
      <c r="S3368"/>
      <c r="T3368"/>
      <c r="U3368"/>
      <c r="V3368"/>
    </row>
    <row r="3369" spans="2:22" ht="12.75" customHeight="1" x14ac:dyDescent="0.3">
      <c r="B3369"/>
      <c r="C3369"/>
      <c r="D3369"/>
      <c r="E3369"/>
      <c r="F3369"/>
      <c r="G3369"/>
      <c r="H3369"/>
      <c r="I3369"/>
      <c r="J3369"/>
      <c r="K3369" s="95"/>
      <c r="L3369"/>
      <c r="M3369"/>
      <c r="N3369"/>
      <c r="O3369"/>
      <c r="P3369"/>
      <c r="Q3369"/>
      <c r="R3369"/>
      <c r="S3369"/>
      <c r="T3369"/>
      <c r="U3369"/>
      <c r="V3369"/>
    </row>
    <row r="3370" spans="2:22" ht="12.75" customHeight="1" x14ac:dyDescent="0.3">
      <c r="B3370"/>
      <c r="C3370"/>
      <c r="D3370"/>
      <c r="E3370"/>
      <c r="F3370"/>
      <c r="G3370"/>
      <c r="H3370"/>
      <c r="I3370"/>
      <c r="J3370"/>
      <c r="K3370" s="95"/>
      <c r="L3370"/>
      <c r="M3370"/>
      <c r="N3370"/>
      <c r="O3370"/>
      <c r="P3370"/>
      <c r="Q3370"/>
      <c r="R3370"/>
      <c r="S3370"/>
      <c r="T3370"/>
      <c r="U3370"/>
      <c r="V3370"/>
    </row>
    <row r="3371" spans="2:22" ht="12.75" customHeight="1" x14ac:dyDescent="0.3">
      <c r="B3371"/>
      <c r="C3371"/>
      <c r="D3371"/>
      <c r="E3371"/>
      <c r="F3371"/>
      <c r="G3371"/>
      <c r="H3371"/>
      <c r="I3371"/>
      <c r="J3371"/>
      <c r="K3371" s="95"/>
      <c r="L3371"/>
      <c r="M3371"/>
      <c r="N3371"/>
      <c r="O3371"/>
      <c r="P3371"/>
      <c r="Q3371"/>
      <c r="R3371"/>
      <c r="S3371"/>
      <c r="T3371"/>
      <c r="U3371"/>
      <c r="V3371"/>
    </row>
    <row r="3372" spans="2:22" ht="12.75" customHeight="1" x14ac:dyDescent="0.3">
      <c r="B3372"/>
      <c r="C3372"/>
      <c r="D3372"/>
      <c r="E3372"/>
      <c r="F3372"/>
      <c r="G3372"/>
      <c r="H3372"/>
      <c r="I3372"/>
      <c r="J3372"/>
      <c r="K3372" s="95"/>
      <c r="L3372"/>
      <c r="M3372"/>
      <c r="N3372"/>
      <c r="O3372"/>
      <c r="P3372"/>
      <c r="Q3372"/>
      <c r="R3372"/>
      <c r="S3372"/>
      <c r="T3372"/>
      <c r="U3372"/>
      <c r="V3372"/>
    </row>
    <row r="3373" spans="2:22" ht="12.75" customHeight="1" x14ac:dyDescent="0.3">
      <c r="B3373"/>
      <c r="C3373"/>
      <c r="D3373"/>
      <c r="E3373"/>
      <c r="F3373"/>
      <c r="G3373"/>
      <c r="H3373"/>
      <c r="I3373"/>
      <c r="J3373"/>
      <c r="K3373" s="95"/>
      <c r="L3373"/>
      <c r="M3373"/>
      <c r="N3373"/>
      <c r="O3373"/>
      <c r="P3373"/>
      <c r="Q3373"/>
      <c r="R3373"/>
      <c r="S3373"/>
      <c r="T3373"/>
      <c r="U3373"/>
      <c r="V3373"/>
    </row>
    <row r="3374" spans="2:22" ht="12.75" customHeight="1" x14ac:dyDescent="0.3">
      <c r="B3374"/>
      <c r="C3374"/>
      <c r="D3374"/>
      <c r="E3374"/>
      <c r="F3374"/>
      <c r="G3374"/>
      <c r="H3374"/>
      <c r="I3374"/>
      <c r="J3374"/>
      <c r="K3374" s="95"/>
      <c r="L3374"/>
      <c r="M3374"/>
      <c r="N3374"/>
      <c r="O3374"/>
      <c r="P3374"/>
      <c r="Q3374"/>
      <c r="R3374"/>
      <c r="S3374"/>
      <c r="T3374"/>
      <c r="U3374"/>
      <c r="V3374"/>
    </row>
    <row r="3375" spans="2:22" ht="12.75" customHeight="1" x14ac:dyDescent="0.3">
      <c r="B3375"/>
      <c r="C3375"/>
      <c r="D3375"/>
      <c r="E3375"/>
      <c r="F3375"/>
      <c r="G3375"/>
      <c r="H3375"/>
      <c r="I3375"/>
      <c r="J3375"/>
      <c r="K3375" s="95"/>
      <c r="L3375"/>
      <c r="M3375"/>
      <c r="N3375"/>
      <c r="O3375"/>
      <c r="P3375"/>
      <c r="Q3375"/>
      <c r="R3375"/>
      <c r="S3375"/>
      <c r="T3375"/>
      <c r="U3375"/>
      <c r="V3375"/>
    </row>
    <row r="3376" spans="2:22" ht="12.75" customHeight="1" x14ac:dyDescent="0.3">
      <c r="B3376"/>
      <c r="C3376"/>
      <c r="D3376"/>
      <c r="E3376"/>
      <c r="F3376"/>
      <c r="G3376"/>
      <c r="H3376"/>
      <c r="I3376"/>
      <c r="J3376"/>
      <c r="K3376" s="95"/>
      <c r="L3376"/>
      <c r="M3376"/>
      <c r="N3376"/>
      <c r="O3376"/>
      <c r="P3376"/>
      <c r="Q3376"/>
      <c r="R3376"/>
      <c r="S3376"/>
      <c r="T3376"/>
      <c r="U3376"/>
      <c r="V3376"/>
    </row>
    <row r="3377" spans="2:22" ht="12.75" customHeight="1" x14ac:dyDescent="0.3">
      <c r="B3377"/>
      <c r="C3377"/>
      <c r="D3377"/>
      <c r="E3377"/>
      <c r="F3377"/>
      <c r="G3377"/>
      <c r="H3377"/>
      <c r="I3377"/>
      <c r="J3377"/>
      <c r="K3377" s="95"/>
      <c r="L3377"/>
      <c r="M3377"/>
      <c r="N3377"/>
      <c r="O3377"/>
      <c r="P3377"/>
      <c r="Q3377"/>
      <c r="R3377"/>
      <c r="S3377"/>
      <c r="T3377"/>
      <c r="U3377"/>
      <c r="V3377"/>
    </row>
    <row r="3378" spans="2:22" ht="12.75" customHeight="1" x14ac:dyDescent="0.3">
      <c r="B3378"/>
      <c r="C3378"/>
      <c r="D3378"/>
      <c r="E3378"/>
      <c r="F3378"/>
      <c r="G3378"/>
      <c r="H3378"/>
      <c r="I3378"/>
      <c r="J3378"/>
      <c r="K3378" s="95"/>
      <c r="L3378"/>
      <c r="M3378"/>
      <c r="N3378"/>
      <c r="O3378"/>
      <c r="P3378"/>
      <c r="Q3378"/>
      <c r="R3378"/>
      <c r="S3378"/>
      <c r="T3378"/>
      <c r="U3378"/>
      <c r="V3378"/>
    </row>
    <row r="3379" spans="2:22" ht="12.75" customHeight="1" x14ac:dyDescent="0.3">
      <c r="B3379"/>
      <c r="C3379"/>
      <c r="D3379"/>
      <c r="E3379"/>
      <c r="F3379"/>
      <c r="G3379"/>
      <c r="H3379"/>
      <c r="I3379"/>
      <c r="J3379"/>
      <c r="K3379" s="95"/>
      <c r="L3379"/>
      <c r="M3379"/>
      <c r="N3379"/>
      <c r="O3379"/>
      <c r="P3379"/>
      <c r="Q3379"/>
      <c r="R3379"/>
      <c r="S3379"/>
      <c r="T3379"/>
      <c r="U3379"/>
      <c r="V3379"/>
    </row>
    <row r="3380" spans="2:22" ht="12.75" customHeight="1" x14ac:dyDescent="0.3">
      <c r="B3380"/>
      <c r="C3380"/>
      <c r="D3380"/>
      <c r="E3380"/>
      <c r="F3380"/>
      <c r="G3380"/>
      <c r="H3380"/>
      <c r="I3380"/>
      <c r="J3380"/>
      <c r="K3380" s="95"/>
      <c r="L3380"/>
      <c r="M3380"/>
      <c r="N3380"/>
      <c r="O3380"/>
      <c r="P3380"/>
      <c r="Q3380"/>
      <c r="R3380"/>
      <c r="S3380"/>
      <c r="T3380"/>
      <c r="U3380"/>
      <c r="V3380"/>
    </row>
    <row r="3381" spans="2:22" ht="12.75" customHeight="1" x14ac:dyDescent="0.3">
      <c r="B3381"/>
      <c r="C3381"/>
      <c r="D3381"/>
      <c r="E3381"/>
      <c r="F3381"/>
      <c r="G3381"/>
      <c r="H3381"/>
      <c r="I3381"/>
      <c r="J3381"/>
      <c r="K3381" s="95"/>
      <c r="L3381"/>
      <c r="M3381"/>
      <c r="N3381"/>
      <c r="O3381"/>
      <c r="P3381"/>
      <c r="Q3381"/>
      <c r="R3381"/>
      <c r="S3381"/>
      <c r="T3381"/>
      <c r="U3381"/>
      <c r="V3381"/>
    </row>
    <row r="3382" spans="2:22" ht="12.75" customHeight="1" x14ac:dyDescent="0.3">
      <c r="B3382"/>
      <c r="C3382"/>
      <c r="D3382"/>
      <c r="E3382"/>
      <c r="F3382"/>
      <c r="G3382"/>
      <c r="H3382"/>
      <c r="I3382"/>
      <c r="J3382"/>
      <c r="K3382" s="95"/>
      <c r="L3382"/>
      <c r="M3382"/>
      <c r="N3382"/>
      <c r="O3382"/>
      <c r="P3382"/>
      <c r="Q3382"/>
      <c r="R3382"/>
      <c r="S3382"/>
      <c r="T3382"/>
      <c r="U3382"/>
      <c r="V3382"/>
    </row>
    <row r="3383" spans="2:22" ht="12.75" customHeight="1" x14ac:dyDescent="0.3">
      <c r="B3383"/>
      <c r="C3383"/>
      <c r="D3383"/>
      <c r="E3383"/>
      <c r="F3383"/>
      <c r="G3383"/>
      <c r="H3383"/>
      <c r="I3383"/>
      <c r="J3383"/>
      <c r="K3383" s="95"/>
      <c r="L3383"/>
      <c r="M3383"/>
      <c r="N3383"/>
      <c r="O3383"/>
      <c r="P3383"/>
      <c r="Q3383"/>
      <c r="R3383"/>
      <c r="S3383"/>
      <c r="T3383"/>
      <c r="U3383"/>
      <c r="V3383"/>
    </row>
    <row r="3384" spans="2:22" ht="12.75" customHeight="1" x14ac:dyDescent="0.3">
      <c r="B3384"/>
      <c r="C3384"/>
      <c r="D3384"/>
      <c r="E3384"/>
      <c r="F3384"/>
      <c r="G3384"/>
      <c r="H3384"/>
      <c r="I3384"/>
      <c r="J3384"/>
      <c r="K3384" s="95"/>
      <c r="L3384"/>
      <c r="M3384"/>
      <c r="N3384"/>
      <c r="O3384"/>
      <c r="P3384"/>
      <c r="Q3384"/>
      <c r="R3384"/>
      <c r="S3384"/>
      <c r="T3384"/>
      <c r="U3384"/>
      <c r="V3384"/>
    </row>
    <row r="3385" spans="2:22" ht="12.75" customHeight="1" x14ac:dyDescent="0.3">
      <c r="B3385"/>
      <c r="C3385"/>
      <c r="D3385"/>
      <c r="E3385"/>
      <c r="F3385"/>
      <c r="G3385"/>
      <c r="H3385"/>
      <c r="I3385"/>
      <c r="J3385"/>
      <c r="K3385" s="95"/>
      <c r="L3385"/>
      <c r="M3385"/>
      <c r="N3385"/>
      <c r="O3385"/>
      <c r="P3385"/>
      <c r="Q3385"/>
      <c r="R3385"/>
      <c r="S3385"/>
      <c r="T3385"/>
      <c r="U3385"/>
      <c r="V3385"/>
    </row>
    <row r="3386" spans="2:22" ht="12.75" customHeight="1" x14ac:dyDescent="0.3">
      <c r="B3386"/>
      <c r="C3386"/>
      <c r="D3386"/>
      <c r="E3386"/>
      <c r="F3386"/>
      <c r="G3386"/>
      <c r="H3386"/>
      <c r="I3386"/>
      <c r="J3386"/>
      <c r="K3386" s="95"/>
      <c r="L3386"/>
      <c r="M3386"/>
      <c r="N3386"/>
      <c r="O3386"/>
      <c r="P3386"/>
      <c r="Q3386"/>
      <c r="R3386"/>
      <c r="S3386"/>
      <c r="T3386"/>
      <c r="U3386"/>
      <c r="V3386"/>
    </row>
    <row r="3387" spans="2:22" ht="12.75" customHeight="1" x14ac:dyDescent="0.3">
      <c r="B3387"/>
      <c r="C3387"/>
      <c r="D3387"/>
      <c r="E3387"/>
      <c r="F3387"/>
      <c r="G3387"/>
      <c r="H3387"/>
      <c r="I3387"/>
      <c r="J3387"/>
      <c r="K3387" s="95"/>
      <c r="L3387"/>
      <c r="M3387"/>
      <c r="N3387"/>
      <c r="O3387"/>
      <c r="P3387"/>
      <c r="Q3387"/>
      <c r="R3387"/>
      <c r="S3387"/>
      <c r="T3387"/>
      <c r="U3387"/>
      <c r="V3387"/>
    </row>
    <row r="3388" spans="2:22" ht="12.75" customHeight="1" x14ac:dyDescent="0.3">
      <c r="B3388"/>
      <c r="C3388"/>
      <c r="D3388"/>
      <c r="E3388"/>
      <c r="F3388"/>
      <c r="G3388"/>
      <c r="H3388"/>
      <c r="I3388"/>
      <c r="J3388"/>
      <c r="K3388" s="95"/>
      <c r="L3388"/>
      <c r="M3388"/>
      <c r="N3388"/>
      <c r="O3388"/>
      <c r="P3388"/>
      <c r="Q3388"/>
      <c r="R3388"/>
      <c r="S3388"/>
      <c r="T3388"/>
      <c r="U3388"/>
      <c r="V3388"/>
    </row>
    <row r="3389" spans="2:22" ht="12.75" customHeight="1" x14ac:dyDescent="0.3">
      <c r="B3389"/>
      <c r="C3389"/>
      <c r="D3389"/>
      <c r="E3389"/>
      <c r="F3389"/>
      <c r="G3389"/>
      <c r="H3389"/>
      <c r="I3389"/>
      <c r="J3389"/>
      <c r="K3389" s="95"/>
      <c r="L3389"/>
      <c r="M3389"/>
      <c r="N3389"/>
      <c r="O3389"/>
      <c r="P3389"/>
      <c r="Q3389"/>
      <c r="R3389"/>
      <c r="S3389"/>
      <c r="T3389"/>
      <c r="U3389"/>
      <c r="V3389"/>
    </row>
    <row r="3390" spans="2:22" ht="12.75" customHeight="1" x14ac:dyDescent="0.3">
      <c r="B3390"/>
      <c r="C3390"/>
      <c r="D3390"/>
      <c r="E3390"/>
      <c r="F3390"/>
      <c r="G3390"/>
      <c r="H3390"/>
      <c r="I3390"/>
      <c r="J3390"/>
      <c r="K3390" s="95"/>
      <c r="L3390"/>
      <c r="M3390"/>
      <c r="N3390"/>
      <c r="O3390"/>
      <c r="P3390"/>
      <c r="Q3390"/>
      <c r="R3390"/>
      <c r="S3390"/>
      <c r="T3390"/>
      <c r="U3390"/>
      <c r="V3390"/>
    </row>
    <row r="3391" spans="2:22" ht="12.75" customHeight="1" x14ac:dyDescent="0.3">
      <c r="B3391"/>
      <c r="C3391"/>
      <c r="D3391"/>
      <c r="E3391"/>
      <c r="F3391"/>
      <c r="G3391"/>
      <c r="H3391"/>
      <c r="I3391"/>
      <c r="J3391"/>
      <c r="K3391" s="95"/>
      <c r="L3391"/>
      <c r="M3391"/>
      <c r="N3391"/>
      <c r="O3391"/>
      <c r="P3391"/>
      <c r="Q3391"/>
      <c r="R3391"/>
      <c r="S3391"/>
      <c r="T3391"/>
      <c r="U3391"/>
      <c r="V3391"/>
    </row>
    <row r="3392" spans="2:22" ht="12.75" customHeight="1" x14ac:dyDescent="0.3">
      <c r="B3392"/>
      <c r="C3392"/>
      <c r="D3392"/>
      <c r="E3392"/>
      <c r="F3392"/>
      <c r="G3392"/>
      <c r="H3392"/>
      <c r="I3392"/>
      <c r="J3392"/>
      <c r="K3392" s="95"/>
      <c r="L3392"/>
      <c r="M3392"/>
      <c r="N3392"/>
      <c r="O3392"/>
      <c r="P3392"/>
      <c r="Q3392"/>
      <c r="R3392"/>
      <c r="S3392"/>
      <c r="T3392"/>
      <c r="U3392"/>
      <c r="V3392"/>
    </row>
    <row r="3393" spans="2:22" ht="12.75" customHeight="1" x14ac:dyDescent="0.3">
      <c r="B3393"/>
      <c r="C3393"/>
      <c r="D3393"/>
      <c r="E3393"/>
      <c r="F3393"/>
      <c r="G3393"/>
      <c r="H3393"/>
      <c r="I3393"/>
      <c r="J3393"/>
      <c r="K3393" s="95"/>
      <c r="L3393"/>
      <c r="M3393"/>
      <c r="N3393"/>
      <c r="O3393"/>
      <c r="P3393"/>
      <c r="Q3393"/>
      <c r="R3393"/>
      <c r="S3393"/>
      <c r="T3393"/>
      <c r="U3393"/>
      <c r="V3393"/>
    </row>
    <row r="3394" spans="2:22" ht="12.75" customHeight="1" x14ac:dyDescent="0.3">
      <c r="B3394"/>
      <c r="C3394"/>
      <c r="D3394"/>
      <c r="E3394"/>
      <c r="F3394"/>
      <c r="G3394"/>
      <c r="H3394"/>
      <c r="I3394"/>
      <c r="J3394"/>
      <c r="K3394" s="95"/>
      <c r="L3394"/>
      <c r="M3394"/>
      <c r="N3394"/>
      <c r="O3394"/>
      <c r="P3394"/>
      <c r="Q3394"/>
      <c r="R3394"/>
      <c r="S3394"/>
      <c r="T3394"/>
      <c r="U3394"/>
      <c r="V3394"/>
    </row>
    <row r="3395" spans="2:22" ht="12.75" customHeight="1" x14ac:dyDescent="0.3">
      <c r="B3395"/>
      <c r="C3395"/>
      <c r="D3395"/>
      <c r="E3395"/>
      <c r="F3395"/>
      <c r="G3395"/>
      <c r="H3395"/>
      <c r="I3395"/>
      <c r="J3395"/>
      <c r="K3395" s="95"/>
      <c r="L3395"/>
      <c r="M3395"/>
      <c r="N3395"/>
      <c r="O3395"/>
      <c r="P3395"/>
      <c r="Q3395"/>
      <c r="R3395"/>
      <c r="S3395"/>
      <c r="T3395"/>
      <c r="U3395"/>
      <c r="V3395"/>
    </row>
    <row r="3396" spans="2:22" ht="12.75" customHeight="1" x14ac:dyDescent="0.3">
      <c r="B3396"/>
      <c r="C3396"/>
      <c r="D3396"/>
      <c r="E3396"/>
      <c r="F3396"/>
      <c r="G3396"/>
      <c r="H3396"/>
      <c r="I3396"/>
      <c r="J3396"/>
      <c r="K3396" s="95"/>
      <c r="L3396"/>
      <c r="M3396"/>
      <c r="N3396"/>
      <c r="O3396"/>
      <c r="P3396"/>
      <c r="Q3396"/>
      <c r="R3396"/>
      <c r="S3396"/>
      <c r="T3396"/>
      <c r="U3396"/>
      <c r="V3396"/>
    </row>
    <row r="3397" spans="2:22" ht="12.75" customHeight="1" x14ac:dyDescent="0.3">
      <c r="B3397"/>
      <c r="C3397"/>
      <c r="D3397"/>
      <c r="E3397"/>
      <c r="F3397"/>
      <c r="G3397"/>
      <c r="H3397"/>
      <c r="I3397"/>
      <c r="J3397"/>
      <c r="K3397" s="95"/>
      <c r="L3397"/>
      <c r="M3397"/>
      <c r="N3397"/>
      <c r="O3397"/>
      <c r="P3397"/>
      <c r="Q3397"/>
      <c r="R3397"/>
      <c r="S3397"/>
      <c r="T3397"/>
      <c r="U3397"/>
      <c r="V3397"/>
    </row>
    <row r="3398" spans="2:22" ht="12.75" customHeight="1" x14ac:dyDescent="0.3">
      <c r="B3398"/>
      <c r="C3398"/>
      <c r="D3398"/>
      <c r="E3398"/>
      <c r="F3398"/>
      <c r="G3398"/>
      <c r="H3398"/>
      <c r="I3398"/>
      <c r="J3398"/>
      <c r="K3398" s="95"/>
      <c r="L3398"/>
      <c r="M3398"/>
      <c r="N3398"/>
      <c r="O3398"/>
      <c r="P3398"/>
      <c r="Q3398"/>
      <c r="R3398"/>
      <c r="S3398"/>
      <c r="T3398"/>
      <c r="U3398"/>
      <c r="V3398"/>
    </row>
    <row r="3399" spans="2:22" ht="12.75" customHeight="1" x14ac:dyDescent="0.3">
      <c r="B3399"/>
      <c r="C3399"/>
      <c r="D3399"/>
      <c r="E3399"/>
      <c r="F3399"/>
      <c r="G3399"/>
      <c r="H3399"/>
      <c r="I3399"/>
      <c r="J3399"/>
      <c r="K3399" s="95"/>
      <c r="L3399"/>
      <c r="M3399"/>
      <c r="N3399"/>
      <c r="O3399"/>
      <c r="P3399"/>
      <c r="Q3399"/>
      <c r="R3399"/>
      <c r="S3399"/>
      <c r="T3399"/>
      <c r="U3399"/>
      <c r="V3399"/>
    </row>
    <row r="3400" spans="2:22" ht="12.75" customHeight="1" x14ac:dyDescent="0.3">
      <c r="B3400"/>
      <c r="C3400"/>
      <c r="D3400"/>
      <c r="E3400"/>
      <c r="F3400"/>
      <c r="G3400"/>
      <c r="H3400"/>
      <c r="I3400"/>
      <c r="J3400"/>
      <c r="K3400" s="95"/>
      <c r="L3400"/>
      <c r="M3400"/>
      <c r="N3400"/>
      <c r="O3400"/>
      <c r="P3400"/>
      <c r="Q3400"/>
      <c r="R3400"/>
      <c r="S3400"/>
      <c r="T3400"/>
      <c r="U3400"/>
      <c r="V3400"/>
    </row>
    <row r="3401" spans="2:22" ht="12.75" customHeight="1" x14ac:dyDescent="0.3">
      <c r="B3401"/>
      <c r="C3401"/>
      <c r="D3401"/>
      <c r="E3401"/>
      <c r="F3401"/>
      <c r="G3401"/>
      <c r="H3401"/>
      <c r="I3401"/>
      <c r="J3401"/>
      <c r="K3401" s="95"/>
      <c r="L3401"/>
      <c r="M3401"/>
      <c r="N3401"/>
      <c r="O3401"/>
      <c r="P3401"/>
      <c r="Q3401"/>
      <c r="R3401"/>
      <c r="S3401"/>
      <c r="T3401"/>
      <c r="U3401"/>
      <c r="V3401"/>
    </row>
    <row r="3402" spans="2:22" ht="12.75" customHeight="1" x14ac:dyDescent="0.3">
      <c r="B3402"/>
      <c r="C3402"/>
      <c r="D3402"/>
      <c r="E3402"/>
      <c r="F3402"/>
      <c r="G3402"/>
      <c r="H3402"/>
      <c r="I3402"/>
      <c r="J3402"/>
      <c r="K3402" s="95"/>
      <c r="L3402"/>
      <c r="M3402"/>
      <c r="N3402"/>
      <c r="O3402"/>
      <c r="P3402"/>
      <c r="Q3402"/>
      <c r="R3402"/>
      <c r="S3402"/>
      <c r="T3402"/>
      <c r="U3402"/>
      <c r="V3402"/>
    </row>
    <row r="3403" spans="2:22" ht="12.75" customHeight="1" x14ac:dyDescent="0.3">
      <c r="B3403"/>
      <c r="C3403"/>
      <c r="D3403"/>
      <c r="E3403"/>
      <c r="F3403"/>
      <c r="G3403"/>
      <c r="H3403"/>
      <c r="I3403"/>
      <c r="J3403"/>
      <c r="K3403" s="95"/>
      <c r="L3403"/>
      <c r="M3403"/>
      <c r="N3403"/>
      <c r="O3403"/>
      <c r="P3403"/>
      <c r="Q3403"/>
      <c r="R3403"/>
      <c r="S3403"/>
      <c r="T3403"/>
      <c r="U3403"/>
      <c r="V3403"/>
    </row>
    <row r="3404" spans="2:22" ht="12.75" customHeight="1" x14ac:dyDescent="0.3">
      <c r="B3404"/>
      <c r="C3404"/>
      <c r="D3404"/>
      <c r="E3404"/>
      <c r="F3404"/>
      <c r="G3404"/>
      <c r="H3404"/>
      <c r="I3404"/>
      <c r="J3404"/>
      <c r="K3404" s="95"/>
      <c r="L3404"/>
      <c r="M3404"/>
      <c r="N3404"/>
      <c r="O3404"/>
      <c r="P3404"/>
      <c r="Q3404"/>
      <c r="R3404"/>
      <c r="S3404"/>
      <c r="T3404"/>
      <c r="U3404"/>
      <c r="V3404"/>
    </row>
    <row r="3405" spans="2:22" ht="12.75" customHeight="1" x14ac:dyDescent="0.3">
      <c r="B3405"/>
      <c r="C3405"/>
      <c r="D3405"/>
      <c r="E3405"/>
      <c r="F3405"/>
      <c r="G3405"/>
      <c r="H3405"/>
      <c r="I3405"/>
      <c r="J3405"/>
      <c r="K3405" s="95"/>
      <c r="L3405"/>
      <c r="M3405"/>
      <c r="N3405"/>
      <c r="O3405"/>
      <c r="P3405"/>
      <c r="Q3405"/>
      <c r="R3405"/>
      <c r="S3405"/>
      <c r="T3405"/>
      <c r="U3405"/>
      <c r="V3405"/>
    </row>
    <row r="3406" spans="2:22" ht="12.75" customHeight="1" x14ac:dyDescent="0.3">
      <c r="B3406"/>
      <c r="C3406"/>
      <c r="D3406"/>
      <c r="E3406"/>
      <c r="F3406"/>
      <c r="G3406"/>
      <c r="H3406"/>
      <c r="I3406"/>
      <c r="J3406"/>
      <c r="K3406" s="95"/>
      <c r="L3406"/>
      <c r="M3406"/>
      <c r="N3406"/>
      <c r="O3406"/>
      <c r="P3406"/>
      <c r="Q3406"/>
      <c r="R3406"/>
      <c r="S3406"/>
      <c r="T3406"/>
      <c r="U3406"/>
      <c r="V3406"/>
    </row>
    <row r="3407" spans="2:22" ht="12.75" customHeight="1" x14ac:dyDescent="0.3">
      <c r="B3407"/>
      <c r="C3407"/>
      <c r="D3407"/>
      <c r="E3407"/>
      <c r="F3407"/>
      <c r="G3407"/>
      <c r="H3407"/>
      <c r="I3407"/>
      <c r="J3407"/>
      <c r="K3407" s="95"/>
      <c r="L3407"/>
      <c r="M3407"/>
      <c r="N3407"/>
      <c r="O3407"/>
      <c r="P3407"/>
      <c r="Q3407"/>
      <c r="R3407"/>
      <c r="S3407"/>
      <c r="T3407"/>
      <c r="U3407"/>
      <c r="V3407"/>
    </row>
    <row r="3408" spans="2:22" ht="12.75" customHeight="1" x14ac:dyDescent="0.3">
      <c r="B3408"/>
      <c r="C3408"/>
      <c r="D3408"/>
      <c r="E3408"/>
      <c r="F3408"/>
      <c r="G3408"/>
      <c r="H3408"/>
      <c r="I3408"/>
      <c r="J3408"/>
      <c r="K3408" s="95"/>
      <c r="L3408"/>
      <c r="M3408"/>
      <c r="N3408"/>
      <c r="O3408"/>
      <c r="P3408"/>
      <c r="Q3408"/>
      <c r="R3408"/>
      <c r="S3408"/>
      <c r="T3408"/>
      <c r="U3408"/>
      <c r="V3408"/>
    </row>
    <row r="3409" spans="2:22" ht="12.75" customHeight="1" x14ac:dyDescent="0.3">
      <c r="B3409"/>
      <c r="C3409"/>
      <c r="D3409"/>
      <c r="E3409"/>
      <c r="F3409"/>
      <c r="G3409"/>
      <c r="H3409"/>
      <c r="I3409"/>
      <c r="J3409"/>
      <c r="K3409" s="95"/>
      <c r="L3409"/>
      <c r="M3409"/>
      <c r="N3409"/>
      <c r="O3409"/>
      <c r="P3409"/>
      <c r="Q3409"/>
      <c r="R3409"/>
      <c r="S3409"/>
      <c r="T3409"/>
      <c r="U3409"/>
      <c r="V3409"/>
    </row>
    <row r="3410" spans="2:22" ht="12.75" customHeight="1" x14ac:dyDescent="0.3">
      <c r="B3410"/>
      <c r="C3410"/>
      <c r="D3410"/>
      <c r="E3410"/>
      <c r="F3410"/>
      <c r="G3410"/>
      <c r="H3410"/>
      <c r="I3410"/>
      <c r="J3410"/>
      <c r="K3410" s="95"/>
      <c r="L3410"/>
      <c r="M3410"/>
      <c r="N3410"/>
      <c r="O3410"/>
      <c r="P3410"/>
      <c r="Q3410"/>
      <c r="R3410"/>
      <c r="S3410"/>
      <c r="T3410"/>
      <c r="U3410"/>
      <c r="V3410"/>
    </row>
    <row r="3411" spans="2:22" ht="12.75" customHeight="1" x14ac:dyDescent="0.3">
      <c r="B3411"/>
      <c r="C3411"/>
      <c r="D3411"/>
      <c r="E3411"/>
      <c r="F3411"/>
      <c r="G3411"/>
      <c r="H3411"/>
      <c r="I3411"/>
      <c r="J3411"/>
      <c r="K3411" s="95"/>
      <c r="L3411"/>
      <c r="M3411"/>
      <c r="N3411"/>
      <c r="O3411"/>
      <c r="P3411"/>
      <c r="Q3411"/>
      <c r="R3411"/>
      <c r="S3411"/>
      <c r="T3411"/>
      <c r="U3411"/>
      <c r="V3411"/>
    </row>
    <row r="3412" spans="2:22" ht="12.75" customHeight="1" x14ac:dyDescent="0.3">
      <c r="B3412"/>
      <c r="C3412"/>
      <c r="D3412"/>
      <c r="E3412"/>
      <c r="F3412"/>
      <c r="G3412"/>
      <c r="H3412"/>
      <c r="I3412"/>
      <c r="J3412"/>
      <c r="K3412" s="95"/>
      <c r="L3412"/>
      <c r="M3412"/>
      <c r="N3412"/>
      <c r="O3412"/>
      <c r="P3412"/>
      <c r="Q3412"/>
      <c r="R3412"/>
      <c r="S3412"/>
      <c r="T3412"/>
      <c r="U3412"/>
      <c r="V3412"/>
    </row>
    <row r="3413" spans="2:22" ht="12.75" customHeight="1" x14ac:dyDescent="0.3">
      <c r="B3413"/>
      <c r="C3413"/>
      <c r="D3413"/>
      <c r="E3413"/>
      <c r="F3413"/>
      <c r="G3413"/>
      <c r="H3413"/>
      <c r="I3413"/>
      <c r="J3413"/>
      <c r="K3413" s="95"/>
      <c r="L3413"/>
      <c r="M3413"/>
      <c r="N3413"/>
      <c r="O3413"/>
      <c r="P3413"/>
      <c r="Q3413"/>
      <c r="R3413"/>
      <c r="S3413"/>
      <c r="T3413"/>
      <c r="U3413"/>
      <c r="V3413"/>
    </row>
    <row r="3414" spans="2:22" ht="12.75" customHeight="1" x14ac:dyDescent="0.3">
      <c r="B3414"/>
      <c r="C3414"/>
      <c r="D3414"/>
      <c r="E3414"/>
      <c r="F3414"/>
      <c r="G3414"/>
      <c r="H3414"/>
      <c r="I3414"/>
      <c r="J3414"/>
      <c r="K3414" s="95"/>
      <c r="L3414"/>
      <c r="M3414"/>
      <c r="N3414"/>
      <c r="O3414"/>
      <c r="P3414"/>
      <c r="Q3414"/>
      <c r="R3414"/>
      <c r="S3414"/>
      <c r="T3414"/>
      <c r="U3414"/>
      <c r="V3414"/>
    </row>
    <row r="3415" spans="2:22" ht="12.75" customHeight="1" x14ac:dyDescent="0.3">
      <c r="B3415"/>
      <c r="C3415"/>
      <c r="D3415"/>
      <c r="E3415"/>
      <c r="F3415"/>
      <c r="G3415"/>
      <c r="H3415"/>
      <c r="I3415"/>
      <c r="J3415"/>
      <c r="K3415" s="95"/>
      <c r="L3415"/>
      <c r="M3415"/>
      <c r="N3415"/>
      <c r="O3415"/>
      <c r="P3415"/>
      <c r="Q3415"/>
      <c r="R3415"/>
      <c r="S3415"/>
      <c r="T3415"/>
      <c r="U3415"/>
      <c r="V3415"/>
    </row>
    <row r="3416" spans="2:22" ht="12.75" customHeight="1" x14ac:dyDescent="0.3">
      <c r="B3416"/>
      <c r="C3416"/>
      <c r="D3416"/>
      <c r="E3416"/>
      <c r="F3416"/>
      <c r="G3416"/>
      <c r="H3416"/>
      <c r="I3416"/>
      <c r="J3416"/>
      <c r="K3416" s="95"/>
      <c r="L3416"/>
      <c r="M3416"/>
      <c r="N3416"/>
      <c r="O3416"/>
      <c r="P3416"/>
      <c r="Q3416"/>
      <c r="R3416"/>
      <c r="S3416"/>
      <c r="T3416"/>
      <c r="U3416"/>
      <c r="V3416"/>
    </row>
    <row r="3417" spans="2:22" ht="12.75" customHeight="1" x14ac:dyDescent="0.3">
      <c r="B3417"/>
      <c r="C3417"/>
      <c r="D3417"/>
      <c r="E3417"/>
      <c r="F3417"/>
      <c r="G3417"/>
      <c r="H3417"/>
      <c r="I3417"/>
      <c r="J3417"/>
      <c r="K3417" s="95"/>
      <c r="L3417"/>
      <c r="M3417"/>
      <c r="N3417"/>
      <c r="O3417"/>
      <c r="P3417"/>
      <c r="Q3417"/>
      <c r="R3417"/>
      <c r="S3417"/>
      <c r="T3417"/>
      <c r="U3417"/>
      <c r="V3417"/>
    </row>
    <row r="3418" spans="2:22" ht="12.75" customHeight="1" x14ac:dyDescent="0.3">
      <c r="B3418"/>
      <c r="C3418"/>
      <c r="D3418"/>
      <c r="E3418"/>
      <c r="F3418"/>
      <c r="G3418"/>
      <c r="H3418"/>
      <c r="I3418"/>
      <c r="J3418"/>
      <c r="K3418" s="95"/>
      <c r="L3418"/>
      <c r="M3418"/>
      <c r="N3418"/>
      <c r="O3418"/>
      <c r="P3418"/>
      <c r="Q3418"/>
      <c r="R3418"/>
      <c r="S3418"/>
      <c r="T3418"/>
      <c r="U3418"/>
      <c r="V3418"/>
    </row>
    <row r="3419" spans="2:22" ht="12.75" customHeight="1" x14ac:dyDescent="0.3">
      <c r="B3419"/>
      <c r="C3419"/>
      <c r="D3419"/>
      <c r="E3419"/>
      <c r="F3419"/>
      <c r="G3419"/>
      <c r="H3419"/>
      <c r="I3419"/>
      <c r="J3419"/>
      <c r="K3419" s="95"/>
      <c r="L3419"/>
      <c r="M3419"/>
      <c r="N3419"/>
      <c r="O3419"/>
      <c r="P3419"/>
      <c r="Q3419"/>
      <c r="R3419"/>
      <c r="S3419"/>
      <c r="T3419"/>
      <c r="U3419"/>
      <c r="V3419"/>
    </row>
    <row r="3420" spans="2:22" ht="12.75" customHeight="1" x14ac:dyDescent="0.3">
      <c r="B3420"/>
      <c r="C3420"/>
      <c r="D3420"/>
      <c r="E3420"/>
      <c r="F3420"/>
      <c r="G3420"/>
      <c r="H3420"/>
      <c r="I3420"/>
      <c r="J3420"/>
      <c r="K3420" s="95"/>
      <c r="L3420"/>
      <c r="M3420"/>
      <c r="N3420"/>
      <c r="O3420"/>
      <c r="P3420"/>
      <c r="Q3420"/>
      <c r="R3420"/>
      <c r="S3420"/>
      <c r="T3420"/>
      <c r="U3420"/>
      <c r="V3420"/>
    </row>
    <row r="3421" spans="2:22" ht="12.75" customHeight="1" x14ac:dyDescent="0.3">
      <c r="B3421"/>
      <c r="C3421"/>
      <c r="D3421"/>
      <c r="E3421"/>
      <c r="F3421"/>
      <c r="G3421"/>
      <c r="H3421"/>
      <c r="I3421"/>
      <c r="J3421"/>
      <c r="K3421" s="95"/>
      <c r="L3421"/>
      <c r="M3421"/>
      <c r="N3421"/>
      <c r="O3421"/>
      <c r="P3421"/>
      <c r="Q3421"/>
      <c r="R3421"/>
      <c r="S3421"/>
      <c r="T3421"/>
      <c r="U3421"/>
      <c r="V3421"/>
    </row>
    <row r="3422" spans="2:22" ht="12.75" customHeight="1" x14ac:dyDescent="0.3">
      <c r="B3422"/>
      <c r="C3422"/>
      <c r="D3422"/>
      <c r="E3422"/>
      <c r="F3422"/>
      <c r="G3422"/>
      <c r="H3422"/>
      <c r="I3422"/>
      <c r="J3422"/>
      <c r="K3422" s="95"/>
      <c r="L3422"/>
      <c r="M3422"/>
      <c r="N3422"/>
      <c r="O3422"/>
      <c r="P3422"/>
      <c r="Q3422"/>
      <c r="R3422"/>
      <c r="S3422"/>
      <c r="T3422"/>
      <c r="U3422"/>
      <c r="V3422"/>
    </row>
    <row r="3423" spans="2:22" ht="12.75" customHeight="1" x14ac:dyDescent="0.3">
      <c r="B3423"/>
      <c r="C3423"/>
      <c r="D3423"/>
      <c r="E3423"/>
      <c r="F3423"/>
      <c r="G3423"/>
      <c r="H3423"/>
      <c r="I3423"/>
      <c r="J3423"/>
      <c r="K3423" s="95"/>
      <c r="L3423"/>
      <c r="M3423"/>
      <c r="N3423"/>
      <c r="O3423"/>
      <c r="P3423"/>
      <c r="Q3423"/>
      <c r="R3423"/>
      <c r="S3423"/>
      <c r="T3423"/>
      <c r="U3423"/>
      <c r="V3423"/>
    </row>
    <row r="3424" spans="2:22" ht="12.75" customHeight="1" x14ac:dyDescent="0.3">
      <c r="B3424"/>
      <c r="C3424"/>
      <c r="D3424"/>
      <c r="E3424"/>
      <c r="F3424"/>
      <c r="G3424"/>
      <c r="H3424"/>
      <c r="I3424"/>
      <c r="J3424"/>
      <c r="K3424" s="95"/>
      <c r="L3424"/>
      <c r="M3424"/>
      <c r="N3424"/>
      <c r="O3424"/>
      <c r="P3424"/>
      <c r="Q3424"/>
      <c r="R3424"/>
      <c r="S3424"/>
      <c r="T3424"/>
      <c r="U3424"/>
      <c r="V3424"/>
    </row>
    <row r="3425" spans="2:22" ht="12.75" customHeight="1" x14ac:dyDescent="0.3">
      <c r="B3425"/>
      <c r="C3425"/>
      <c r="D3425"/>
      <c r="E3425"/>
      <c r="F3425"/>
      <c r="G3425"/>
      <c r="H3425"/>
      <c r="I3425"/>
      <c r="J3425"/>
      <c r="K3425" s="95"/>
      <c r="L3425"/>
      <c r="M3425"/>
      <c r="N3425"/>
      <c r="O3425"/>
      <c r="P3425"/>
      <c r="Q3425"/>
      <c r="R3425"/>
      <c r="S3425"/>
      <c r="T3425"/>
      <c r="U3425"/>
      <c r="V3425"/>
    </row>
    <row r="3426" spans="2:22" ht="12.75" customHeight="1" x14ac:dyDescent="0.3">
      <c r="B3426"/>
      <c r="C3426"/>
      <c r="D3426"/>
      <c r="E3426"/>
      <c r="F3426"/>
      <c r="G3426"/>
      <c r="H3426"/>
      <c r="I3426"/>
      <c r="J3426"/>
      <c r="K3426" s="95"/>
      <c r="L3426"/>
      <c r="M3426"/>
      <c r="N3426"/>
      <c r="O3426"/>
      <c r="P3426"/>
      <c r="Q3426"/>
      <c r="R3426"/>
      <c r="S3426"/>
      <c r="T3426"/>
      <c r="U3426"/>
      <c r="V3426"/>
    </row>
    <row r="3427" spans="2:22" ht="12.75" customHeight="1" x14ac:dyDescent="0.3">
      <c r="B3427"/>
      <c r="C3427"/>
      <c r="D3427"/>
      <c r="E3427"/>
      <c r="F3427"/>
      <c r="G3427"/>
      <c r="H3427"/>
      <c r="I3427"/>
      <c r="J3427"/>
      <c r="K3427" s="95"/>
      <c r="L3427"/>
      <c r="M3427"/>
      <c r="N3427"/>
      <c r="O3427"/>
      <c r="P3427"/>
      <c r="Q3427"/>
      <c r="R3427"/>
      <c r="S3427"/>
      <c r="T3427"/>
      <c r="U3427"/>
      <c r="V3427"/>
    </row>
    <row r="3428" spans="2:22" ht="12.75" customHeight="1" x14ac:dyDescent="0.3">
      <c r="B3428"/>
      <c r="C3428"/>
      <c r="D3428"/>
      <c r="E3428"/>
      <c r="F3428"/>
      <c r="G3428"/>
      <c r="H3428"/>
      <c r="I3428"/>
      <c r="J3428"/>
      <c r="K3428" s="95"/>
      <c r="L3428"/>
      <c r="M3428"/>
      <c r="N3428"/>
      <c r="O3428"/>
      <c r="P3428"/>
      <c r="Q3428"/>
      <c r="R3428"/>
      <c r="S3428"/>
      <c r="T3428"/>
      <c r="U3428"/>
      <c r="V3428"/>
    </row>
    <row r="3429" spans="2:22" ht="12.75" customHeight="1" x14ac:dyDescent="0.3">
      <c r="B3429"/>
      <c r="C3429"/>
      <c r="D3429"/>
      <c r="E3429"/>
      <c r="F3429"/>
      <c r="G3429"/>
      <c r="H3429"/>
      <c r="I3429"/>
      <c r="J3429"/>
      <c r="K3429" s="95"/>
      <c r="L3429"/>
      <c r="M3429"/>
      <c r="N3429"/>
      <c r="O3429"/>
      <c r="P3429"/>
      <c r="Q3429"/>
      <c r="R3429"/>
      <c r="S3429"/>
      <c r="T3429"/>
      <c r="U3429"/>
      <c r="V3429"/>
    </row>
    <row r="3430" spans="2:22" ht="12.75" customHeight="1" x14ac:dyDescent="0.3">
      <c r="B3430"/>
      <c r="C3430"/>
      <c r="D3430"/>
      <c r="E3430"/>
      <c r="F3430"/>
      <c r="G3430"/>
      <c r="H3430"/>
      <c r="I3430"/>
      <c r="J3430"/>
      <c r="K3430" s="95"/>
      <c r="L3430"/>
      <c r="M3430"/>
      <c r="N3430"/>
      <c r="O3430"/>
      <c r="P3430"/>
      <c r="Q3430"/>
      <c r="R3430"/>
      <c r="S3430"/>
      <c r="T3430"/>
      <c r="U3430"/>
      <c r="V3430"/>
    </row>
    <row r="3431" spans="2:22" ht="12.75" customHeight="1" x14ac:dyDescent="0.3">
      <c r="B3431"/>
      <c r="C3431"/>
      <c r="D3431"/>
      <c r="E3431"/>
      <c r="F3431"/>
      <c r="G3431"/>
      <c r="H3431"/>
      <c r="I3431"/>
      <c r="J3431"/>
      <c r="K3431" s="95"/>
      <c r="L3431"/>
      <c r="M3431"/>
      <c r="N3431"/>
      <c r="O3431"/>
      <c r="P3431"/>
      <c r="Q3431"/>
      <c r="R3431"/>
      <c r="S3431"/>
      <c r="T3431"/>
      <c r="U3431"/>
      <c r="V3431"/>
    </row>
    <row r="3432" spans="2:22" ht="12.75" customHeight="1" x14ac:dyDescent="0.3">
      <c r="B3432"/>
      <c r="C3432"/>
      <c r="D3432"/>
      <c r="E3432"/>
      <c r="F3432"/>
      <c r="G3432"/>
      <c r="H3432"/>
      <c r="I3432"/>
      <c r="J3432"/>
      <c r="K3432" s="95"/>
      <c r="L3432"/>
      <c r="M3432"/>
      <c r="N3432"/>
      <c r="O3432"/>
      <c r="P3432"/>
      <c r="Q3432"/>
      <c r="R3432"/>
      <c r="S3432"/>
      <c r="T3432"/>
      <c r="U3432"/>
      <c r="V3432"/>
    </row>
    <row r="3433" spans="2:22" ht="12.75" customHeight="1" x14ac:dyDescent="0.3">
      <c r="B3433"/>
      <c r="C3433"/>
      <c r="D3433"/>
      <c r="E3433"/>
      <c r="F3433"/>
      <c r="G3433"/>
      <c r="H3433"/>
      <c r="I3433"/>
      <c r="J3433"/>
      <c r="K3433" s="95"/>
      <c r="L3433"/>
      <c r="M3433"/>
      <c r="N3433"/>
      <c r="O3433"/>
      <c r="P3433"/>
      <c r="Q3433"/>
      <c r="R3433"/>
      <c r="S3433"/>
      <c r="T3433"/>
      <c r="U3433"/>
      <c r="V3433"/>
    </row>
    <row r="3434" spans="2:22" ht="12.75" customHeight="1" x14ac:dyDescent="0.3">
      <c r="B3434"/>
      <c r="C3434"/>
      <c r="D3434"/>
      <c r="E3434"/>
      <c r="F3434"/>
      <c r="G3434"/>
      <c r="H3434"/>
      <c r="I3434"/>
      <c r="J3434"/>
      <c r="K3434" s="95"/>
      <c r="L3434"/>
      <c r="M3434"/>
      <c r="N3434"/>
      <c r="O3434"/>
      <c r="P3434"/>
      <c r="Q3434"/>
      <c r="R3434"/>
      <c r="S3434"/>
      <c r="T3434"/>
      <c r="U3434"/>
      <c r="V3434"/>
    </row>
    <row r="3435" spans="2:22" ht="12.75" customHeight="1" x14ac:dyDescent="0.3">
      <c r="B3435"/>
      <c r="C3435"/>
      <c r="D3435"/>
      <c r="E3435"/>
      <c r="F3435"/>
      <c r="G3435"/>
      <c r="H3435"/>
      <c r="I3435"/>
      <c r="J3435"/>
      <c r="K3435" s="95"/>
      <c r="L3435"/>
      <c r="M3435"/>
      <c r="N3435"/>
      <c r="O3435"/>
      <c r="P3435"/>
      <c r="Q3435"/>
      <c r="R3435"/>
      <c r="S3435"/>
      <c r="T3435"/>
      <c r="U3435"/>
      <c r="V3435"/>
    </row>
    <row r="3436" spans="2:22" ht="12.75" customHeight="1" x14ac:dyDescent="0.3">
      <c r="B3436"/>
      <c r="C3436"/>
      <c r="D3436"/>
      <c r="E3436"/>
      <c r="F3436"/>
      <c r="G3436"/>
      <c r="H3436"/>
      <c r="I3436"/>
      <c r="J3436"/>
      <c r="K3436" s="95"/>
      <c r="L3436"/>
      <c r="M3436"/>
      <c r="N3436"/>
      <c r="O3436"/>
      <c r="P3436"/>
      <c r="Q3436"/>
      <c r="R3436"/>
      <c r="S3436"/>
      <c r="T3436"/>
      <c r="U3436"/>
      <c r="V3436"/>
    </row>
    <row r="3437" spans="2:22" ht="12.75" customHeight="1" x14ac:dyDescent="0.3">
      <c r="B3437"/>
      <c r="C3437"/>
      <c r="D3437"/>
      <c r="E3437"/>
      <c r="F3437"/>
      <c r="G3437"/>
      <c r="H3437"/>
      <c r="I3437"/>
      <c r="J3437"/>
      <c r="K3437" s="95"/>
      <c r="L3437"/>
      <c r="M3437"/>
      <c r="N3437"/>
      <c r="O3437"/>
      <c r="P3437"/>
      <c r="Q3437"/>
      <c r="R3437"/>
      <c r="S3437"/>
      <c r="T3437"/>
      <c r="U3437"/>
      <c r="V3437"/>
    </row>
    <row r="3438" spans="2:22" ht="12.75" customHeight="1" x14ac:dyDescent="0.3">
      <c r="B3438"/>
      <c r="C3438"/>
      <c r="D3438"/>
      <c r="E3438"/>
      <c r="F3438"/>
      <c r="G3438"/>
      <c r="H3438"/>
      <c r="I3438"/>
      <c r="J3438"/>
      <c r="K3438" s="95"/>
      <c r="L3438"/>
      <c r="M3438"/>
      <c r="N3438"/>
      <c r="O3438"/>
      <c r="P3438"/>
      <c r="Q3438"/>
      <c r="R3438"/>
      <c r="S3438"/>
      <c r="T3438"/>
      <c r="U3438"/>
      <c r="V3438"/>
    </row>
    <row r="3439" spans="2:22" ht="12.75" customHeight="1" x14ac:dyDescent="0.3">
      <c r="B3439"/>
      <c r="C3439"/>
      <c r="D3439"/>
      <c r="E3439"/>
      <c r="F3439"/>
      <c r="G3439"/>
      <c r="H3439"/>
      <c r="I3439"/>
      <c r="J3439"/>
      <c r="K3439" s="95"/>
      <c r="L3439"/>
      <c r="M3439"/>
      <c r="N3439"/>
      <c r="O3439"/>
      <c r="P3439"/>
      <c r="Q3439"/>
      <c r="R3439"/>
      <c r="S3439"/>
      <c r="T3439"/>
      <c r="U3439"/>
      <c r="V3439"/>
    </row>
    <row r="3440" spans="2:22" ht="12.75" customHeight="1" x14ac:dyDescent="0.3">
      <c r="B3440"/>
      <c r="C3440"/>
      <c r="D3440"/>
      <c r="E3440"/>
      <c r="F3440"/>
      <c r="G3440"/>
      <c r="H3440"/>
      <c r="I3440"/>
      <c r="J3440"/>
      <c r="K3440" s="95"/>
      <c r="L3440"/>
      <c r="M3440"/>
      <c r="N3440"/>
      <c r="O3440"/>
      <c r="P3440"/>
      <c r="Q3440"/>
      <c r="R3440"/>
      <c r="S3440"/>
      <c r="T3440"/>
      <c r="U3440"/>
      <c r="V3440"/>
    </row>
    <row r="3441" spans="2:22" ht="12.75" customHeight="1" x14ac:dyDescent="0.3">
      <c r="B3441"/>
      <c r="C3441"/>
      <c r="D3441"/>
      <c r="E3441"/>
      <c r="F3441"/>
      <c r="G3441"/>
      <c r="H3441"/>
      <c r="I3441"/>
      <c r="J3441"/>
      <c r="K3441" s="95"/>
      <c r="L3441"/>
      <c r="M3441"/>
      <c r="N3441"/>
      <c r="O3441"/>
      <c r="P3441"/>
      <c r="Q3441"/>
      <c r="R3441"/>
      <c r="S3441"/>
      <c r="T3441"/>
      <c r="U3441"/>
      <c r="V3441"/>
    </row>
    <row r="3442" spans="2:22" ht="12.75" customHeight="1" x14ac:dyDescent="0.3">
      <c r="B3442"/>
      <c r="C3442"/>
      <c r="D3442"/>
      <c r="E3442"/>
      <c r="F3442"/>
      <c r="G3442"/>
      <c r="H3442"/>
      <c r="I3442"/>
      <c r="J3442"/>
      <c r="K3442" s="95"/>
      <c r="L3442"/>
      <c r="M3442"/>
      <c r="N3442"/>
      <c r="O3442"/>
      <c r="P3442"/>
      <c r="Q3442"/>
      <c r="R3442"/>
      <c r="S3442"/>
      <c r="T3442"/>
      <c r="U3442"/>
      <c r="V3442"/>
    </row>
    <row r="3443" spans="2:22" ht="12.75" customHeight="1" x14ac:dyDescent="0.3">
      <c r="B3443"/>
      <c r="C3443"/>
      <c r="D3443"/>
      <c r="E3443"/>
      <c r="F3443"/>
      <c r="G3443"/>
      <c r="H3443"/>
      <c r="I3443"/>
      <c r="J3443"/>
      <c r="K3443" s="95"/>
      <c r="L3443"/>
      <c r="M3443"/>
      <c r="N3443"/>
      <c r="O3443"/>
      <c r="P3443"/>
      <c r="Q3443"/>
      <c r="R3443"/>
      <c r="S3443"/>
      <c r="T3443"/>
      <c r="U3443"/>
      <c r="V3443"/>
    </row>
    <row r="3444" spans="2:22" ht="12.75" customHeight="1" x14ac:dyDescent="0.3">
      <c r="B3444"/>
      <c r="C3444"/>
      <c r="D3444"/>
      <c r="E3444"/>
      <c r="F3444"/>
      <c r="G3444"/>
      <c r="H3444"/>
      <c r="I3444"/>
      <c r="J3444"/>
      <c r="K3444" s="95"/>
      <c r="L3444"/>
      <c r="M3444"/>
      <c r="N3444"/>
      <c r="O3444"/>
      <c r="P3444"/>
      <c r="Q3444"/>
      <c r="R3444"/>
      <c r="S3444"/>
      <c r="T3444"/>
      <c r="U3444"/>
      <c r="V3444"/>
    </row>
    <row r="3445" spans="2:22" ht="12.75" customHeight="1" x14ac:dyDescent="0.3">
      <c r="B3445"/>
      <c r="C3445"/>
      <c r="D3445"/>
      <c r="E3445"/>
      <c r="F3445"/>
      <c r="G3445"/>
      <c r="H3445"/>
      <c r="I3445"/>
      <c r="J3445"/>
      <c r="K3445" s="95"/>
      <c r="L3445"/>
      <c r="M3445"/>
      <c r="N3445"/>
      <c r="O3445"/>
      <c r="P3445"/>
      <c r="Q3445"/>
      <c r="R3445"/>
      <c r="S3445"/>
      <c r="T3445"/>
      <c r="U3445"/>
      <c r="V3445"/>
    </row>
    <row r="3446" spans="2:22" ht="12.75" customHeight="1" x14ac:dyDescent="0.3">
      <c r="B3446"/>
      <c r="C3446"/>
      <c r="D3446"/>
      <c r="E3446"/>
      <c r="F3446"/>
      <c r="G3446"/>
      <c r="H3446"/>
      <c r="I3446"/>
      <c r="J3446"/>
      <c r="K3446" s="95"/>
      <c r="L3446"/>
      <c r="M3446"/>
      <c r="N3446"/>
      <c r="O3446"/>
      <c r="P3446"/>
      <c r="Q3446"/>
      <c r="R3446"/>
      <c r="S3446"/>
      <c r="T3446"/>
      <c r="U3446"/>
      <c r="V3446"/>
    </row>
    <row r="3447" spans="2:22" ht="12.75" customHeight="1" x14ac:dyDescent="0.3">
      <c r="B3447"/>
      <c r="C3447"/>
      <c r="D3447"/>
      <c r="E3447"/>
      <c r="F3447"/>
      <c r="G3447"/>
      <c r="H3447"/>
      <c r="I3447"/>
      <c r="J3447"/>
      <c r="K3447" s="95"/>
      <c r="L3447"/>
      <c r="M3447"/>
      <c r="N3447"/>
      <c r="O3447"/>
      <c r="P3447"/>
      <c r="Q3447"/>
      <c r="R3447"/>
      <c r="S3447"/>
      <c r="T3447"/>
      <c r="U3447"/>
      <c r="V3447"/>
    </row>
    <row r="3448" spans="2:22" ht="12.75" customHeight="1" x14ac:dyDescent="0.3">
      <c r="B3448"/>
      <c r="C3448"/>
      <c r="D3448"/>
      <c r="E3448"/>
      <c r="F3448"/>
      <c r="G3448"/>
      <c r="H3448"/>
      <c r="I3448"/>
      <c r="J3448"/>
      <c r="K3448" s="95"/>
      <c r="L3448"/>
      <c r="M3448"/>
      <c r="N3448"/>
      <c r="O3448"/>
      <c r="P3448"/>
      <c r="Q3448"/>
      <c r="R3448"/>
      <c r="S3448"/>
      <c r="T3448"/>
      <c r="U3448"/>
      <c r="V3448"/>
    </row>
    <row r="3449" spans="2:22" ht="12.75" customHeight="1" x14ac:dyDescent="0.3">
      <c r="B3449"/>
      <c r="C3449"/>
      <c r="D3449"/>
      <c r="E3449"/>
      <c r="F3449"/>
      <c r="G3449"/>
      <c r="H3449"/>
      <c r="I3449"/>
      <c r="J3449"/>
      <c r="K3449" s="95"/>
      <c r="L3449"/>
      <c r="M3449"/>
      <c r="N3449"/>
      <c r="O3449"/>
      <c r="P3449"/>
      <c r="Q3449"/>
      <c r="R3449"/>
      <c r="S3449"/>
      <c r="T3449"/>
      <c r="U3449"/>
      <c r="V3449"/>
    </row>
    <row r="3450" spans="2:22" ht="12.75" customHeight="1" x14ac:dyDescent="0.3">
      <c r="B3450"/>
      <c r="C3450"/>
      <c r="D3450"/>
      <c r="E3450"/>
      <c r="F3450"/>
      <c r="G3450"/>
      <c r="H3450"/>
      <c r="I3450"/>
      <c r="J3450"/>
      <c r="K3450" s="95"/>
      <c r="L3450"/>
      <c r="M3450"/>
      <c r="N3450"/>
      <c r="O3450"/>
      <c r="P3450"/>
      <c r="Q3450"/>
      <c r="R3450"/>
      <c r="S3450"/>
      <c r="T3450"/>
      <c r="U3450"/>
      <c r="V3450"/>
    </row>
    <row r="3451" spans="2:22" ht="12.75" customHeight="1" x14ac:dyDescent="0.3">
      <c r="B3451"/>
      <c r="C3451"/>
      <c r="D3451"/>
      <c r="E3451"/>
      <c r="F3451"/>
      <c r="G3451"/>
      <c r="H3451"/>
      <c r="I3451"/>
      <c r="J3451"/>
      <c r="K3451" s="95"/>
      <c r="L3451"/>
      <c r="M3451"/>
      <c r="N3451"/>
      <c r="O3451"/>
      <c r="P3451"/>
      <c r="Q3451"/>
      <c r="R3451"/>
      <c r="S3451"/>
      <c r="T3451"/>
      <c r="U3451"/>
      <c r="V3451"/>
    </row>
    <row r="3452" spans="2:22" ht="12.75" customHeight="1" x14ac:dyDescent="0.3">
      <c r="B3452"/>
      <c r="C3452"/>
      <c r="D3452"/>
      <c r="E3452"/>
      <c r="F3452"/>
      <c r="G3452"/>
      <c r="H3452"/>
      <c r="I3452"/>
      <c r="J3452"/>
      <c r="K3452" s="95"/>
      <c r="L3452"/>
      <c r="M3452"/>
      <c r="N3452"/>
      <c r="O3452"/>
      <c r="P3452"/>
      <c r="Q3452"/>
      <c r="R3452"/>
      <c r="S3452"/>
      <c r="T3452"/>
      <c r="U3452"/>
      <c r="V3452"/>
    </row>
    <row r="3453" spans="2:22" ht="12.75" customHeight="1" x14ac:dyDescent="0.3">
      <c r="B3453"/>
      <c r="C3453"/>
      <c r="D3453"/>
      <c r="E3453"/>
      <c r="F3453"/>
      <c r="G3453"/>
      <c r="H3453"/>
      <c r="I3453"/>
      <c r="J3453"/>
      <c r="K3453" s="95"/>
      <c r="L3453"/>
      <c r="M3453"/>
      <c r="N3453"/>
      <c r="O3453"/>
      <c r="P3453"/>
      <c r="Q3453"/>
      <c r="R3453"/>
      <c r="S3453"/>
      <c r="T3453"/>
      <c r="U3453"/>
      <c r="V3453"/>
    </row>
    <row r="3454" spans="2:22" ht="12.75" customHeight="1" x14ac:dyDescent="0.3">
      <c r="B3454"/>
      <c r="C3454"/>
      <c r="D3454"/>
      <c r="E3454"/>
      <c r="F3454"/>
      <c r="G3454"/>
      <c r="H3454"/>
      <c r="I3454"/>
      <c r="J3454"/>
      <c r="K3454" s="95"/>
      <c r="L3454"/>
      <c r="M3454"/>
      <c r="N3454"/>
      <c r="O3454"/>
      <c r="P3454"/>
      <c r="Q3454"/>
      <c r="R3454"/>
      <c r="S3454"/>
      <c r="T3454"/>
      <c r="U3454"/>
      <c r="V3454"/>
    </row>
    <row r="3455" spans="2:22" ht="12.75" customHeight="1" x14ac:dyDescent="0.3">
      <c r="B3455"/>
      <c r="C3455"/>
      <c r="D3455"/>
      <c r="E3455"/>
      <c r="F3455"/>
      <c r="G3455"/>
      <c r="H3455"/>
      <c r="I3455"/>
      <c r="J3455"/>
      <c r="K3455" s="95"/>
      <c r="L3455"/>
      <c r="M3455"/>
      <c r="N3455"/>
      <c r="O3455"/>
      <c r="P3455"/>
      <c r="Q3455"/>
      <c r="R3455"/>
      <c r="S3455"/>
      <c r="T3455"/>
      <c r="U3455"/>
      <c r="V3455"/>
    </row>
    <row r="3456" spans="2:22" ht="12.75" customHeight="1" x14ac:dyDescent="0.3">
      <c r="B3456"/>
      <c r="C3456"/>
      <c r="D3456"/>
      <c r="E3456"/>
      <c r="F3456"/>
      <c r="G3456"/>
      <c r="H3456"/>
      <c r="I3456"/>
      <c r="J3456"/>
      <c r="K3456" s="95"/>
      <c r="L3456"/>
      <c r="M3456"/>
      <c r="N3456"/>
      <c r="O3456"/>
      <c r="P3456"/>
      <c r="Q3456"/>
      <c r="R3456"/>
      <c r="S3456"/>
      <c r="T3456"/>
      <c r="U3456"/>
      <c r="V3456"/>
    </row>
    <row r="3457" spans="2:22" ht="12.75" customHeight="1" x14ac:dyDescent="0.3">
      <c r="B3457"/>
      <c r="C3457"/>
      <c r="D3457"/>
      <c r="E3457"/>
      <c r="F3457"/>
      <c r="G3457"/>
      <c r="H3457"/>
      <c r="I3457"/>
      <c r="J3457"/>
      <c r="K3457" s="95"/>
      <c r="L3457"/>
      <c r="M3457"/>
      <c r="N3457"/>
      <c r="O3457"/>
      <c r="P3457"/>
      <c r="Q3457"/>
      <c r="R3457"/>
      <c r="S3457"/>
      <c r="T3457"/>
      <c r="U3457"/>
      <c r="V3457"/>
    </row>
    <row r="3458" spans="2:22" ht="12.75" customHeight="1" x14ac:dyDescent="0.3">
      <c r="B3458"/>
      <c r="C3458"/>
      <c r="D3458"/>
      <c r="E3458"/>
      <c r="F3458"/>
      <c r="G3458"/>
      <c r="H3458"/>
      <c r="I3458"/>
      <c r="J3458"/>
      <c r="K3458" s="95"/>
      <c r="L3458"/>
      <c r="M3458"/>
      <c r="N3458"/>
      <c r="O3458"/>
      <c r="P3458"/>
      <c r="Q3458"/>
      <c r="R3458"/>
      <c r="S3458"/>
      <c r="T3458"/>
      <c r="U3458"/>
      <c r="V3458"/>
    </row>
    <row r="3459" spans="2:22" ht="12.75" customHeight="1" x14ac:dyDescent="0.3">
      <c r="B3459"/>
      <c r="C3459"/>
      <c r="D3459"/>
      <c r="E3459"/>
      <c r="F3459"/>
      <c r="G3459"/>
      <c r="H3459"/>
      <c r="I3459"/>
      <c r="J3459"/>
      <c r="K3459" s="95"/>
      <c r="L3459"/>
      <c r="M3459"/>
      <c r="N3459"/>
      <c r="O3459"/>
      <c r="P3459"/>
      <c r="Q3459"/>
      <c r="R3459"/>
      <c r="S3459"/>
      <c r="T3459"/>
      <c r="U3459"/>
      <c r="V3459"/>
    </row>
    <row r="3460" spans="2:22" ht="12.75" customHeight="1" x14ac:dyDescent="0.3">
      <c r="B3460"/>
      <c r="C3460"/>
      <c r="D3460"/>
      <c r="E3460"/>
      <c r="F3460"/>
      <c r="G3460"/>
      <c r="H3460"/>
      <c r="I3460"/>
      <c r="J3460"/>
      <c r="K3460" s="95"/>
      <c r="L3460"/>
      <c r="M3460"/>
      <c r="N3460"/>
      <c r="O3460"/>
      <c r="P3460"/>
      <c r="Q3460"/>
      <c r="R3460"/>
      <c r="S3460"/>
      <c r="T3460"/>
      <c r="U3460"/>
      <c r="V3460"/>
    </row>
    <row r="3461" spans="2:22" ht="12.75" customHeight="1" x14ac:dyDescent="0.3">
      <c r="B3461"/>
      <c r="C3461"/>
      <c r="D3461"/>
      <c r="E3461"/>
      <c r="F3461"/>
      <c r="G3461"/>
      <c r="H3461"/>
      <c r="I3461"/>
      <c r="J3461"/>
      <c r="K3461" s="95"/>
      <c r="L3461"/>
      <c r="M3461"/>
      <c r="N3461"/>
      <c r="O3461"/>
      <c r="P3461"/>
      <c r="Q3461"/>
      <c r="R3461"/>
      <c r="S3461"/>
      <c r="T3461"/>
      <c r="U3461"/>
      <c r="V3461"/>
    </row>
    <row r="3462" spans="2:22" ht="12.75" customHeight="1" x14ac:dyDescent="0.3">
      <c r="B3462"/>
      <c r="C3462"/>
      <c r="D3462"/>
      <c r="E3462"/>
      <c r="F3462"/>
      <c r="G3462"/>
      <c r="H3462"/>
      <c r="I3462"/>
      <c r="J3462"/>
      <c r="K3462" s="95"/>
      <c r="L3462"/>
      <c r="M3462"/>
      <c r="N3462"/>
      <c r="O3462"/>
      <c r="P3462"/>
      <c r="Q3462"/>
      <c r="R3462"/>
      <c r="S3462"/>
      <c r="T3462"/>
      <c r="U3462"/>
      <c r="V3462"/>
    </row>
    <row r="3463" spans="2:22" ht="12.75" customHeight="1" x14ac:dyDescent="0.3">
      <c r="B3463"/>
      <c r="C3463"/>
      <c r="D3463"/>
      <c r="E3463"/>
      <c r="F3463"/>
      <c r="G3463"/>
      <c r="H3463"/>
      <c r="I3463"/>
      <c r="J3463"/>
      <c r="K3463" s="95"/>
      <c r="L3463"/>
      <c r="M3463"/>
      <c r="N3463"/>
      <c r="O3463"/>
      <c r="P3463"/>
      <c r="Q3463"/>
      <c r="R3463"/>
      <c r="S3463"/>
      <c r="T3463"/>
      <c r="U3463"/>
      <c r="V3463"/>
    </row>
    <row r="3464" spans="2:22" ht="12.75" customHeight="1" x14ac:dyDescent="0.3">
      <c r="B3464"/>
      <c r="C3464"/>
      <c r="D3464"/>
      <c r="E3464"/>
      <c r="F3464"/>
      <c r="G3464"/>
      <c r="H3464"/>
      <c r="I3464"/>
      <c r="J3464"/>
      <c r="K3464" s="95"/>
      <c r="L3464"/>
      <c r="M3464"/>
      <c r="N3464"/>
      <c r="O3464"/>
      <c r="P3464"/>
      <c r="Q3464"/>
      <c r="R3464"/>
      <c r="S3464"/>
      <c r="T3464"/>
      <c r="U3464"/>
      <c r="V3464"/>
    </row>
    <row r="3465" spans="2:22" ht="12.75" customHeight="1" x14ac:dyDescent="0.3">
      <c r="B3465"/>
      <c r="C3465"/>
      <c r="D3465"/>
      <c r="E3465"/>
      <c r="F3465"/>
      <c r="G3465"/>
      <c r="H3465"/>
      <c r="I3465"/>
      <c r="J3465"/>
      <c r="K3465" s="95"/>
      <c r="L3465"/>
      <c r="M3465"/>
      <c r="N3465"/>
      <c r="O3465"/>
      <c r="P3465"/>
      <c r="Q3465"/>
      <c r="R3465"/>
      <c r="S3465"/>
      <c r="T3465"/>
      <c r="U3465"/>
      <c r="V3465"/>
    </row>
    <row r="3466" spans="2:22" ht="12.75" customHeight="1" x14ac:dyDescent="0.3">
      <c r="B3466"/>
      <c r="C3466"/>
      <c r="D3466"/>
      <c r="E3466"/>
      <c r="F3466"/>
      <c r="G3466"/>
      <c r="H3466"/>
      <c r="I3466"/>
      <c r="J3466"/>
      <c r="K3466" s="95"/>
      <c r="L3466"/>
      <c r="M3466"/>
      <c r="N3466"/>
      <c r="O3466"/>
      <c r="P3466"/>
      <c r="Q3466"/>
      <c r="R3466"/>
      <c r="S3466"/>
      <c r="T3466"/>
      <c r="U3466"/>
      <c r="V3466"/>
    </row>
    <row r="3467" spans="2:22" ht="12.75" customHeight="1" x14ac:dyDescent="0.3">
      <c r="B3467"/>
      <c r="C3467"/>
      <c r="D3467"/>
      <c r="E3467"/>
      <c r="F3467"/>
      <c r="G3467"/>
      <c r="H3467"/>
      <c r="I3467"/>
      <c r="J3467"/>
      <c r="K3467" s="95"/>
      <c r="L3467"/>
      <c r="M3467"/>
      <c r="N3467"/>
      <c r="O3467"/>
      <c r="P3467"/>
      <c r="Q3467"/>
      <c r="R3467"/>
      <c r="S3467"/>
      <c r="T3467"/>
      <c r="U3467"/>
      <c r="V3467"/>
    </row>
    <row r="3468" spans="2:22" ht="12.75" customHeight="1" x14ac:dyDescent="0.3">
      <c r="B3468"/>
      <c r="C3468"/>
      <c r="D3468"/>
      <c r="E3468"/>
      <c r="F3468"/>
      <c r="G3468"/>
      <c r="H3468"/>
      <c r="I3468"/>
      <c r="J3468"/>
      <c r="K3468" s="95"/>
      <c r="L3468"/>
      <c r="M3468"/>
      <c r="N3468"/>
      <c r="O3468"/>
      <c r="P3468"/>
      <c r="Q3468"/>
      <c r="R3468"/>
      <c r="S3468"/>
      <c r="T3468"/>
      <c r="U3468"/>
      <c r="V3468"/>
    </row>
    <row r="3469" spans="2:22" ht="12.75" customHeight="1" x14ac:dyDescent="0.3">
      <c r="B3469"/>
      <c r="C3469"/>
      <c r="D3469"/>
      <c r="E3469"/>
      <c r="F3469"/>
      <c r="G3469"/>
      <c r="H3469"/>
      <c r="I3469"/>
      <c r="J3469"/>
      <c r="K3469" s="95"/>
      <c r="L3469"/>
      <c r="M3469"/>
      <c r="N3469"/>
      <c r="O3469"/>
      <c r="P3469"/>
      <c r="Q3469"/>
      <c r="R3469"/>
      <c r="S3469"/>
      <c r="T3469"/>
      <c r="U3469"/>
      <c r="V3469"/>
    </row>
    <row r="3470" spans="2:22" ht="12.75" customHeight="1" x14ac:dyDescent="0.3">
      <c r="B3470"/>
      <c r="C3470"/>
      <c r="D3470"/>
      <c r="E3470"/>
      <c r="F3470"/>
      <c r="G3470"/>
      <c r="H3470"/>
      <c r="I3470"/>
      <c r="J3470"/>
      <c r="K3470" s="95"/>
      <c r="L3470"/>
      <c r="M3470"/>
      <c r="N3470"/>
      <c r="O3470"/>
      <c r="P3470"/>
      <c r="Q3470"/>
      <c r="R3470"/>
      <c r="S3470"/>
      <c r="T3470"/>
      <c r="U3470"/>
      <c r="V3470"/>
    </row>
    <row r="3471" spans="2:22" ht="12.75" customHeight="1" x14ac:dyDescent="0.3">
      <c r="B3471"/>
      <c r="C3471"/>
      <c r="D3471"/>
      <c r="E3471"/>
      <c r="F3471"/>
      <c r="G3471"/>
      <c r="H3471"/>
      <c r="I3471"/>
      <c r="J3471"/>
      <c r="K3471" s="95"/>
      <c r="L3471"/>
      <c r="M3471"/>
      <c r="N3471"/>
      <c r="O3471"/>
      <c r="P3471"/>
      <c r="Q3471"/>
      <c r="R3471"/>
      <c r="S3471"/>
      <c r="T3471"/>
      <c r="U3471"/>
      <c r="V3471"/>
    </row>
    <row r="3472" spans="2:22" ht="12.75" customHeight="1" x14ac:dyDescent="0.3">
      <c r="B3472"/>
      <c r="C3472"/>
      <c r="D3472"/>
      <c r="E3472"/>
      <c r="F3472"/>
      <c r="G3472"/>
      <c r="H3472"/>
      <c r="I3472"/>
      <c r="J3472"/>
      <c r="K3472" s="95"/>
      <c r="L3472"/>
      <c r="M3472"/>
      <c r="N3472"/>
      <c r="O3472"/>
      <c r="P3472"/>
      <c r="Q3472"/>
      <c r="R3472"/>
      <c r="S3472"/>
      <c r="T3472"/>
      <c r="U3472"/>
      <c r="V3472"/>
    </row>
    <row r="3473" spans="2:22" ht="12.75" customHeight="1" x14ac:dyDescent="0.3">
      <c r="B3473"/>
      <c r="C3473"/>
      <c r="D3473"/>
      <c r="E3473"/>
      <c r="F3473"/>
      <c r="G3473"/>
      <c r="H3473"/>
      <c r="I3473"/>
      <c r="J3473"/>
      <c r="K3473" s="95"/>
      <c r="L3473"/>
      <c r="M3473"/>
      <c r="N3473"/>
      <c r="O3473"/>
      <c r="P3473"/>
      <c r="Q3473"/>
      <c r="R3473"/>
      <c r="S3473"/>
      <c r="T3473"/>
      <c r="U3473"/>
      <c r="V3473"/>
    </row>
    <row r="3474" spans="2:22" ht="12.75" customHeight="1" x14ac:dyDescent="0.3">
      <c r="B3474"/>
      <c r="C3474"/>
      <c r="D3474"/>
      <c r="E3474"/>
      <c r="F3474"/>
      <c r="G3474"/>
      <c r="H3474"/>
      <c r="I3474"/>
      <c r="J3474"/>
      <c r="K3474" s="95"/>
      <c r="L3474"/>
      <c r="M3474"/>
      <c r="N3474"/>
      <c r="O3474"/>
      <c r="P3474"/>
      <c r="Q3474"/>
      <c r="R3474"/>
      <c r="S3474"/>
      <c r="T3474"/>
      <c r="U3474"/>
      <c r="V3474"/>
    </row>
    <row r="3475" spans="2:22" ht="12.75" customHeight="1" x14ac:dyDescent="0.3">
      <c r="B3475"/>
      <c r="C3475"/>
      <c r="D3475"/>
      <c r="E3475"/>
      <c r="F3475"/>
      <c r="G3475"/>
      <c r="H3475"/>
      <c r="I3475"/>
      <c r="J3475"/>
      <c r="K3475" s="95"/>
      <c r="L3475"/>
      <c r="M3475"/>
      <c r="N3475"/>
      <c r="O3475"/>
      <c r="P3475"/>
      <c r="Q3475"/>
      <c r="R3475"/>
      <c r="S3475"/>
      <c r="T3475"/>
      <c r="U3475"/>
      <c r="V3475"/>
    </row>
    <row r="3476" spans="2:22" ht="12.75" customHeight="1" x14ac:dyDescent="0.3">
      <c r="B3476"/>
      <c r="C3476"/>
      <c r="D3476"/>
      <c r="E3476"/>
      <c r="F3476"/>
      <c r="G3476"/>
      <c r="H3476"/>
      <c r="I3476"/>
      <c r="J3476"/>
      <c r="K3476" s="95"/>
      <c r="L3476"/>
      <c r="M3476"/>
      <c r="N3476"/>
      <c r="O3476"/>
      <c r="P3476"/>
      <c r="Q3476"/>
      <c r="R3476"/>
      <c r="S3476"/>
      <c r="T3476"/>
      <c r="U3476"/>
      <c r="V3476"/>
    </row>
    <row r="3477" spans="2:22" ht="12.75" customHeight="1" x14ac:dyDescent="0.3">
      <c r="B3477"/>
      <c r="C3477"/>
      <c r="D3477"/>
      <c r="E3477"/>
      <c r="F3477"/>
      <c r="G3477"/>
      <c r="H3477"/>
      <c r="I3477"/>
      <c r="J3477"/>
      <c r="K3477" s="95"/>
      <c r="L3477"/>
      <c r="M3477"/>
      <c r="N3477"/>
      <c r="O3477"/>
      <c r="P3477"/>
      <c r="Q3477"/>
      <c r="R3477"/>
      <c r="S3477"/>
      <c r="T3477"/>
      <c r="U3477"/>
      <c r="V3477"/>
    </row>
    <row r="3478" spans="2:22" ht="12.75" customHeight="1" x14ac:dyDescent="0.3">
      <c r="B3478"/>
      <c r="C3478"/>
      <c r="D3478"/>
      <c r="E3478"/>
      <c r="F3478"/>
      <c r="G3478"/>
      <c r="H3478"/>
      <c r="I3478"/>
      <c r="J3478"/>
      <c r="K3478" s="95"/>
      <c r="L3478"/>
      <c r="M3478"/>
      <c r="N3478"/>
      <c r="O3478"/>
      <c r="P3478"/>
      <c r="Q3478"/>
      <c r="R3478"/>
      <c r="S3478"/>
      <c r="T3478"/>
      <c r="U3478"/>
      <c r="V3478"/>
    </row>
    <row r="3479" spans="2:22" ht="12.75" customHeight="1" x14ac:dyDescent="0.3">
      <c r="B3479"/>
      <c r="C3479"/>
      <c r="D3479"/>
      <c r="E3479"/>
      <c r="F3479"/>
      <c r="G3479"/>
      <c r="H3479"/>
      <c r="I3479"/>
      <c r="J3479"/>
      <c r="K3479" s="95"/>
      <c r="L3479"/>
      <c r="M3479"/>
      <c r="N3479"/>
      <c r="O3479"/>
      <c r="P3479"/>
      <c r="Q3479"/>
      <c r="R3479"/>
      <c r="S3479"/>
      <c r="T3479"/>
      <c r="U3479"/>
      <c r="V3479"/>
    </row>
    <row r="3480" spans="2:22" ht="12.75" customHeight="1" x14ac:dyDescent="0.3">
      <c r="B3480"/>
      <c r="C3480"/>
      <c r="D3480"/>
      <c r="E3480"/>
      <c r="F3480"/>
      <c r="G3480"/>
      <c r="H3480"/>
      <c r="I3480"/>
      <c r="J3480"/>
      <c r="K3480" s="95"/>
      <c r="L3480"/>
      <c r="M3480"/>
      <c r="N3480"/>
      <c r="O3480"/>
      <c r="P3480"/>
      <c r="Q3480"/>
      <c r="R3480"/>
      <c r="S3480"/>
      <c r="T3480"/>
      <c r="U3480"/>
      <c r="V3480"/>
    </row>
    <row r="3481" spans="2:22" ht="12.75" customHeight="1" x14ac:dyDescent="0.3">
      <c r="B3481"/>
      <c r="C3481"/>
      <c r="D3481"/>
      <c r="E3481"/>
      <c r="F3481"/>
      <c r="G3481"/>
      <c r="H3481"/>
      <c r="I3481"/>
      <c r="J3481"/>
      <c r="K3481" s="95"/>
      <c r="L3481"/>
      <c r="M3481"/>
      <c r="N3481"/>
      <c r="O3481"/>
      <c r="P3481"/>
      <c r="Q3481"/>
      <c r="R3481"/>
      <c r="S3481"/>
      <c r="T3481"/>
      <c r="U3481"/>
      <c r="V3481"/>
    </row>
    <row r="3482" spans="2:22" ht="12.75" customHeight="1" x14ac:dyDescent="0.3">
      <c r="B3482"/>
      <c r="C3482"/>
      <c r="D3482"/>
      <c r="E3482"/>
      <c r="F3482"/>
      <c r="G3482"/>
      <c r="H3482"/>
      <c r="I3482"/>
      <c r="J3482"/>
      <c r="K3482" s="95"/>
      <c r="L3482"/>
      <c r="M3482"/>
      <c r="N3482"/>
      <c r="O3482"/>
      <c r="P3482"/>
      <c r="Q3482"/>
      <c r="R3482"/>
      <c r="S3482"/>
      <c r="T3482"/>
      <c r="U3482"/>
      <c r="V3482"/>
    </row>
    <row r="3483" spans="2:22" ht="12.75" customHeight="1" x14ac:dyDescent="0.3">
      <c r="B3483"/>
      <c r="C3483"/>
      <c r="D3483"/>
      <c r="E3483"/>
      <c r="F3483"/>
      <c r="G3483"/>
      <c r="H3483"/>
      <c r="I3483"/>
      <c r="J3483"/>
      <c r="K3483" s="95"/>
      <c r="L3483"/>
      <c r="M3483"/>
      <c r="N3483"/>
      <c r="O3483"/>
      <c r="P3483"/>
      <c r="Q3483"/>
      <c r="R3483"/>
      <c r="S3483"/>
      <c r="T3483"/>
      <c r="U3483"/>
      <c r="V3483"/>
    </row>
    <row r="3484" spans="2:22" ht="12.75" customHeight="1" x14ac:dyDescent="0.3">
      <c r="B3484"/>
      <c r="C3484"/>
      <c r="D3484"/>
      <c r="E3484"/>
      <c r="F3484"/>
      <c r="G3484"/>
      <c r="H3484"/>
      <c r="I3484"/>
      <c r="J3484"/>
      <c r="K3484" s="95"/>
      <c r="L3484"/>
      <c r="M3484"/>
      <c r="N3484"/>
      <c r="O3484"/>
      <c r="P3484"/>
      <c r="Q3484"/>
      <c r="R3484"/>
      <c r="S3484"/>
      <c r="T3484"/>
      <c r="U3484"/>
      <c r="V3484"/>
    </row>
    <row r="3485" spans="2:22" ht="12.75" customHeight="1" x14ac:dyDescent="0.3">
      <c r="B3485"/>
      <c r="C3485"/>
      <c r="D3485"/>
      <c r="E3485"/>
      <c r="F3485"/>
      <c r="G3485"/>
      <c r="H3485"/>
      <c r="I3485"/>
      <c r="J3485"/>
      <c r="K3485" s="95"/>
      <c r="L3485"/>
      <c r="M3485"/>
      <c r="N3485"/>
      <c r="O3485"/>
      <c r="P3485"/>
      <c r="Q3485"/>
      <c r="R3485"/>
      <c r="S3485"/>
      <c r="T3485"/>
      <c r="U3485"/>
      <c r="V3485"/>
    </row>
    <row r="3486" spans="2:22" ht="12.75" customHeight="1" x14ac:dyDescent="0.3">
      <c r="B3486"/>
      <c r="C3486"/>
      <c r="D3486"/>
      <c r="E3486"/>
      <c r="F3486"/>
      <c r="G3486"/>
      <c r="H3486"/>
      <c r="I3486"/>
      <c r="J3486"/>
      <c r="K3486" s="95"/>
      <c r="L3486"/>
      <c r="M3486"/>
      <c r="N3486"/>
      <c r="O3486"/>
      <c r="P3486"/>
      <c r="Q3486"/>
      <c r="R3486"/>
      <c r="S3486"/>
      <c r="T3486"/>
      <c r="U3486"/>
      <c r="V3486"/>
    </row>
    <row r="3487" spans="2:22" ht="12.75" customHeight="1" x14ac:dyDescent="0.3">
      <c r="B3487"/>
      <c r="C3487"/>
      <c r="D3487"/>
      <c r="E3487"/>
      <c r="F3487"/>
      <c r="G3487"/>
      <c r="H3487"/>
      <c r="I3487"/>
      <c r="J3487"/>
      <c r="K3487" s="95"/>
      <c r="L3487"/>
      <c r="M3487"/>
      <c r="N3487"/>
      <c r="O3487"/>
      <c r="P3487"/>
      <c r="Q3487"/>
      <c r="R3487"/>
      <c r="S3487"/>
      <c r="T3487"/>
      <c r="U3487"/>
      <c r="V3487"/>
    </row>
    <row r="3488" spans="2:22" ht="12.75" customHeight="1" x14ac:dyDescent="0.3">
      <c r="B3488"/>
      <c r="C3488"/>
      <c r="D3488"/>
      <c r="E3488"/>
      <c r="F3488"/>
      <c r="G3488"/>
      <c r="H3488"/>
      <c r="I3488"/>
      <c r="J3488"/>
      <c r="K3488" s="95"/>
      <c r="L3488"/>
      <c r="M3488"/>
      <c r="N3488"/>
      <c r="O3488"/>
      <c r="P3488"/>
      <c r="Q3488"/>
      <c r="R3488"/>
      <c r="S3488"/>
      <c r="T3488"/>
      <c r="U3488"/>
      <c r="V3488"/>
    </row>
    <row r="3489" spans="2:22" ht="12.75" customHeight="1" x14ac:dyDescent="0.3">
      <c r="B3489"/>
      <c r="C3489"/>
      <c r="D3489"/>
      <c r="E3489"/>
      <c r="F3489"/>
      <c r="G3489"/>
      <c r="H3489"/>
      <c r="I3489"/>
      <c r="J3489"/>
      <c r="K3489" s="95"/>
      <c r="L3489"/>
      <c r="M3489"/>
      <c r="N3489"/>
      <c r="O3489"/>
      <c r="P3489"/>
      <c r="Q3489"/>
      <c r="R3489"/>
      <c r="S3489"/>
      <c r="T3489"/>
      <c r="U3489"/>
      <c r="V3489"/>
    </row>
    <row r="3490" spans="2:22" ht="12.75" customHeight="1" x14ac:dyDescent="0.3">
      <c r="B3490"/>
      <c r="C3490"/>
      <c r="D3490"/>
      <c r="E3490"/>
      <c r="F3490"/>
      <c r="G3490"/>
      <c r="H3490"/>
      <c r="I3490"/>
      <c r="J3490"/>
      <c r="K3490" s="95"/>
      <c r="L3490"/>
      <c r="M3490"/>
      <c r="N3490"/>
      <c r="O3490"/>
      <c r="P3490"/>
      <c r="Q3490"/>
      <c r="R3490"/>
      <c r="S3490"/>
      <c r="T3490"/>
      <c r="U3490"/>
      <c r="V3490"/>
    </row>
    <row r="3491" spans="2:22" ht="12.75" customHeight="1" x14ac:dyDescent="0.3">
      <c r="B3491"/>
      <c r="C3491"/>
      <c r="D3491"/>
      <c r="E3491"/>
      <c r="F3491"/>
      <c r="G3491"/>
      <c r="H3491"/>
      <c r="I3491"/>
      <c r="J3491"/>
      <c r="K3491" s="95"/>
      <c r="L3491"/>
      <c r="M3491"/>
      <c r="N3491"/>
      <c r="O3491"/>
      <c r="P3491"/>
      <c r="Q3491"/>
      <c r="R3491"/>
      <c r="S3491"/>
      <c r="T3491"/>
      <c r="U3491"/>
      <c r="V3491"/>
    </row>
    <row r="3492" spans="2:22" ht="12.75" customHeight="1" x14ac:dyDescent="0.3">
      <c r="B3492"/>
      <c r="C3492"/>
      <c r="D3492"/>
      <c r="E3492"/>
      <c r="F3492"/>
      <c r="G3492"/>
      <c r="H3492"/>
      <c r="I3492"/>
      <c r="J3492"/>
      <c r="K3492" s="95"/>
      <c r="L3492"/>
      <c r="M3492"/>
      <c r="N3492"/>
      <c r="O3492"/>
      <c r="P3492"/>
      <c r="Q3492"/>
      <c r="R3492"/>
      <c r="S3492"/>
      <c r="T3492"/>
      <c r="U3492"/>
      <c r="V3492"/>
    </row>
    <row r="3493" spans="2:22" ht="12.75" customHeight="1" x14ac:dyDescent="0.3">
      <c r="B3493"/>
      <c r="C3493"/>
      <c r="D3493"/>
      <c r="E3493"/>
      <c r="F3493"/>
      <c r="G3493"/>
      <c r="H3493"/>
      <c r="I3493"/>
      <c r="J3493"/>
      <c r="K3493" s="95"/>
      <c r="L3493"/>
      <c r="M3493"/>
      <c r="N3493"/>
      <c r="O3493"/>
      <c r="P3493"/>
      <c r="Q3493"/>
      <c r="R3493"/>
      <c r="S3493"/>
      <c r="T3493"/>
      <c r="U3493"/>
      <c r="V3493"/>
    </row>
    <row r="3494" spans="2:22" ht="12.75" customHeight="1" x14ac:dyDescent="0.3">
      <c r="B3494"/>
      <c r="C3494"/>
      <c r="D3494"/>
      <c r="E3494"/>
      <c r="F3494"/>
      <c r="G3494"/>
      <c r="H3494"/>
      <c r="I3494"/>
      <c r="J3494"/>
      <c r="K3494" s="95"/>
      <c r="L3494"/>
      <c r="M3494"/>
      <c r="N3494"/>
      <c r="O3494"/>
      <c r="P3494"/>
      <c r="Q3494"/>
      <c r="R3494"/>
      <c r="S3494"/>
      <c r="T3494"/>
      <c r="U3494"/>
      <c r="V3494"/>
    </row>
    <row r="3495" spans="2:22" ht="12.75" customHeight="1" x14ac:dyDescent="0.3">
      <c r="B3495"/>
      <c r="C3495"/>
      <c r="D3495"/>
      <c r="E3495"/>
      <c r="F3495"/>
      <c r="G3495"/>
      <c r="H3495"/>
      <c r="I3495"/>
      <c r="J3495"/>
      <c r="K3495" s="95"/>
      <c r="L3495"/>
      <c r="M3495"/>
      <c r="N3495"/>
      <c r="O3495"/>
      <c r="P3495"/>
      <c r="Q3495"/>
      <c r="R3495"/>
      <c r="S3495"/>
      <c r="T3495"/>
      <c r="U3495"/>
      <c r="V3495"/>
    </row>
    <row r="3496" spans="2:22" ht="12.75" customHeight="1" x14ac:dyDescent="0.3">
      <c r="B3496"/>
      <c r="C3496"/>
      <c r="D3496"/>
      <c r="E3496"/>
      <c r="F3496"/>
      <c r="G3496"/>
      <c r="H3496"/>
      <c r="I3496"/>
      <c r="J3496"/>
      <c r="K3496" s="95"/>
      <c r="L3496"/>
      <c r="M3496"/>
      <c r="N3496"/>
      <c r="O3496"/>
      <c r="P3496"/>
      <c r="Q3496"/>
      <c r="R3496"/>
      <c r="S3496"/>
      <c r="T3496"/>
      <c r="U3496"/>
      <c r="V3496"/>
    </row>
    <row r="3497" spans="2:22" ht="12.75" customHeight="1" x14ac:dyDescent="0.3">
      <c r="B3497"/>
      <c r="C3497"/>
      <c r="D3497"/>
      <c r="E3497"/>
      <c r="F3497"/>
      <c r="G3497"/>
      <c r="H3497"/>
      <c r="I3497"/>
      <c r="J3497"/>
      <c r="K3497" s="95"/>
      <c r="L3497"/>
      <c r="M3497"/>
      <c r="N3497"/>
      <c r="O3497"/>
      <c r="P3497"/>
      <c r="Q3497"/>
      <c r="R3497"/>
      <c r="S3497"/>
      <c r="T3497"/>
      <c r="U3497"/>
      <c r="V3497"/>
    </row>
    <row r="3498" spans="2:22" ht="12.75" customHeight="1" x14ac:dyDescent="0.3">
      <c r="B3498"/>
      <c r="C3498"/>
      <c r="D3498"/>
      <c r="E3498"/>
      <c r="F3498"/>
      <c r="G3498"/>
      <c r="H3498"/>
      <c r="I3498"/>
      <c r="J3498"/>
      <c r="K3498" s="95"/>
      <c r="L3498"/>
      <c r="M3498"/>
      <c r="N3498"/>
      <c r="O3498"/>
      <c r="P3498"/>
      <c r="Q3498"/>
      <c r="R3498"/>
      <c r="S3498"/>
      <c r="T3498"/>
      <c r="U3498"/>
      <c r="V3498"/>
    </row>
    <row r="3499" spans="2:22" ht="12.75" customHeight="1" x14ac:dyDescent="0.3">
      <c r="B3499"/>
      <c r="C3499"/>
      <c r="D3499"/>
      <c r="E3499"/>
      <c r="F3499"/>
      <c r="G3499"/>
      <c r="H3499"/>
      <c r="I3499"/>
      <c r="J3499"/>
      <c r="K3499" s="95"/>
      <c r="L3499"/>
      <c r="M3499"/>
      <c r="N3499"/>
      <c r="O3499"/>
      <c r="P3499"/>
      <c r="Q3499"/>
      <c r="R3499"/>
      <c r="S3499"/>
      <c r="T3499"/>
      <c r="U3499"/>
      <c r="V3499"/>
    </row>
    <row r="3500" spans="2:22" ht="12.75" customHeight="1" x14ac:dyDescent="0.3">
      <c r="B3500"/>
      <c r="C3500"/>
      <c r="D3500"/>
      <c r="E3500"/>
      <c r="F3500"/>
      <c r="G3500"/>
      <c r="H3500"/>
      <c r="I3500"/>
      <c r="J3500"/>
      <c r="K3500" s="95"/>
      <c r="L3500"/>
      <c r="M3500"/>
      <c r="N3500"/>
      <c r="O3500"/>
      <c r="P3500"/>
      <c r="Q3500"/>
      <c r="R3500"/>
      <c r="S3500"/>
      <c r="T3500"/>
      <c r="U3500"/>
      <c r="V3500"/>
    </row>
    <row r="3501" spans="2:22" ht="12.75" customHeight="1" x14ac:dyDescent="0.3">
      <c r="B3501"/>
      <c r="C3501"/>
      <c r="D3501"/>
      <c r="E3501"/>
      <c r="F3501"/>
      <c r="G3501"/>
      <c r="H3501"/>
      <c r="I3501"/>
      <c r="J3501"/>
      <c r="K3501" s="95"/>
      <c r="L3501"/>
      <c r="M3501"/>
      <c r="N3501"/>
      <c r="O3501"/>
      <c r="P3501"/>
      <c r="Q3501"/>
      <c r="R3501"/>
      <c r="S3501"/>
      <c r="T3501"/>
      <c r="U3501"/>
      <c r="V3501"/>
    </row>
    <row r="3502" spans="2:22" ht="12.75" customHeight="1" x14ac:dyDescent="0.3">
      <c r="B3502"/>
      <c r="C3502"/>
      <c r="D3502"/>
      <c r="E3502"/>
      <c r="F3502"/>
      <c r="G3502"/>
      <c r="H3502"/>
      <c r="I3502"/>
      <c r="J3502"/>
      <c r="K3502" s="95"/>
      <c r="L3502"/>
      <c r="M3502"/>
      <c r="N3502"/>
      <c r="O3502"/>
      <c r="P3502"/>
      <c r="Q3502"/>
      <c r="R3502"/>
      <c r="S3502"/>
      <c r="T3502"/>
      <c r="U3502"/>
      <c r="V3502"/>
    </row>
    <row r="3503" spans="2:22" ht="12.75" customHeight="1" x14ac:dyDescent="0.3">
      <c r="B3503"/>
      <c r="C3503"/>
      <c r="D3503"/>
      <c r="E3503"/>
      <c r="F3503"/>
      <c r="G3503"/>
      <c r="H3503"/>
      <c r="I3503"/>
      <c r="J3503"/>
      <c r="K3503" s="95"/>
      <c r="L3503"/>
      <c r="M3503"/>
      <c r="N3503"/>
      <c r="O3503"/>
      <c r="P3503"/>
      <c r="Q3503"/>
      <c r="R3503"/>
      <c r="S3503"/>
      <c r="T3503"/>
      <c r="U3503"/>
      <c r="V3503"/>
    </row>
    <row r="3504" spans="2:22" ht="12.75" customHeight="1" x14ac:dyDescent="0.3">
      <c r="B3504"/>
      <c r="C3504"/>
      <c r="D3504"/>
      <c r="E3504"/>
      <c r="F3504"/>
      <c r="G3504"/>
      <c r="H3504"/>
      <c r="I3504"/>
      <c r="J3504"/>
      <c r="K3504" s="95"/>
      <c r="L3504"/>
      <c r="M3504"/>
      <c r="N3504"/>
      <c r="O3504"/>
      <c r="P3504"/>
      <c r="Q3504"/>
      <c r="R3504"/>
      <c r="S3504"/>
      <c r="T3504"/>
      <c r="U3504"/>
      <c r="V3504"/>
    </row>
    <row r="3505" spans="2:22" ht="12.75" customHeight="1" x14ac:dyDescent="0.3">
      <c r="B3505"/>
      <c r="C3505"/>
      <c r="D3505"/>
      <c r="E3505"/>
      <c r="F3505"/>
      <c r="G3505"/>
      <c r="H3505"/>
      <c r="I3505"/>
      <c r="J3505"/>
      <c r="K3505" s="95"/>
      <c r="L3505"/>
      <c r="M3505"/>
      <c r="N3505"/>
      <c r="O3505"/>
      <c r="P3505"/>
      <c r="Q3505"/>
      <c r="R3505"/>
      <c r="S3505"/>
      <c r="T3505"/>
      <c r="U3505"/>
      <c r="V3505"/>
    </row>
    <row r="3506" spans="2:22" ht="12.75" customHeight="1" x14ac:dyDescent="0.3">
      <c r="B3506"/>
      <c r="C3506"/>
      <c r="D3506"/>
      <c r="E3506"/>
      <c r="F3506"/>
      <c r="G3506"/>
      <c r="H3506"/>
      <c r="I3506"/>
      <c r="J3506"/>
      <c r="K3506" s="95"/>
      <c r="L3506"/>
      <c r="M3506"/>
      <c r="N3506"/>
      <c r="O3506"/>
      <c r="P3506"/>
      <c r="Q3506"/>
      <c r="R3506"/>
      <c r="S3506"/>
      <c r="T3506"/>
      <c r="U3506"/>
      <c r="V3506"/>
    </row>
    <row r="3507" spans="2:22" ht="12.75" customHeight="1" x14ac:dyDescent="0.3">
      <c r="B3507"/>
      <c r="C3507"/>
      <c r="D3507"/>
      <c r="E3507"/>
      <c r="F3507"/>
      <c r="G3507"/>
      <c r="H3507"/>
      <c r="I3507"/>
      <c r="J3507"/>
      <c r="K3507" s="95"/>
      <c r="L3507"/>
      <c r="M3507"/>
      <c r="N3507"/>
      <c r="O3507"/>
      <c r="P3507"/>
      <c r="Q3507"/>
      <c r="R3507"/>
      <c r="S3507"/>
      <c r="T3507"/>
      <c r="U3507"/>
      <c r="V3507"/>
    </row>
    <row r="3508" spans="2:22" ht="12.75" customHeight="1" x14ac:dyDescent="0.3">
      <c r="B3508"/>
      <c r="C3508"/>
      <c r="D3508"/>
      <c r="E3508"/>
      <c r="F3508"/>
      <c r="G3508"/>
      <c r="H3508"/>
      <c r="I3508"/>
      <c r="J3508"/>
      <c r="K3508" s="95"/>
      <c r="L3508"/>
      <c r="M3508"/>
      <c r="N3508"/>
      <c r="O3508"/>
      <c r="P3508"/>
      <c r="Q3508"/>
      <c r="R3508"/>
      <c r="S3508"/>
      <c r="T3508"/>
      <c r="U3508"/>
      <c r="V3508"/>
    </row>
    <row r="3509" spans="2:22" ht="12.75" customHeight="1" x14ac:dyDescent="0.3">
      <c r="B3509"/>
      <c r="C3509"/>
      <c r="D3509"/>
      <c r="E3509"/>
      <c r="F3509"/>
      <c r="G3509"/>
      <c r="H3509"/>
      <c r="I3509"/>
      <c r="J3509"/>
      <c r="K3509" s="95"/>
      <c r="L3509"/>
      <c r="M3509"/>
      <c r="N3509"/>
      <c r="O3509"/>
      <c r="P3509"/>
      <c r="Q3509"/>
      <c r="R3509"/>
      <c r="S3509"/>
      <c r="T3509"/>
      <c r="U3509"/>
      <c r="V3509"/>
    </row>
    <row r="3510" spans="2:22" ht="12.75" customHeight="1" x14ac:dyDescent="0.3">
      <c r="B3510"/>
      <c r="C3510"/>
      <c r="D3510"/>
      <c r="E3510"/>
      <c r="F3510"/>
      <c r="G3510"/>
      <c r="H3510"/>
      <c r="I3510"/>
      <c r="J3510"/>
      <c r="K3510" s="95"/>
      <c r="L3510"/>
      <c r="M3510"/>
      <c r="N3510"/>
      <c r="O3510"/>
      <c r="P3510"/>
      <c r="Q3510"/>
      <c r="R3510"/>
      <c r="S3510"/>
      <c r="T3510"/>
      <c r="U3510"/>
      <c r="V3510"/>
    </row>
    <row r="3511" spans="2:22" ht="12.75" customHeight="1" x14ac:dyDescent="0.3">
      <c r="B3511"/>
      <c r="C3511"/>
      <c r="D3511"/>
      <c r="E3511"/>
      <c r="F3511"/>
      <c r="G3511"/>
      <c r="H3511"/>
      <c r="I3511"/>
      <c r="J3511"/>
      <c r="K3511" s="95"/>
      <c r="L3511"/>
      <c r="M3511"/>
      <c r="N3511"/>
      <c r="O3511"/>
      <c r="P3511"/>
      <c r="Q3511"/>
      <c r="R3511"/>
      <c r="S3511"/>
      <c r="T3511"/>
      <c r="U3511"/>
      <c r="V3511"/>
    </row>
    <row r="3512" spans="2:22" ht="12.75" customHeight="1" x14ac:dyDescent="0.3">
      <c r="B3512"/>
      <c r="C3512"/>
      <c r="D3512"/>
      <c r="E3512"/>
      <c r="F3512"/>
      <c r="G3512"/>
      <c r="H3512"/>
      <c r="I3512"/>
      <c r="J3512"/>
      <c r="K3512" s="95"/>
      <c r="L3512"/>
      <c r="M3512"/>
      <c r="N3512"/>
      <c r="O3512"/>
      <c r="P3512"/>
      <c r="Q3512"/>
      <c r="R3512"/>
      <c r="S3512"/>
      <c r="T3512"/>
      <c r="U3512"/>
      <c r="V3512"/>
    </row>
    <row r="3513" spans="2:22" ht="12.75" customHeight="1" x14ac:dyDescent="0.3">
      <c r="B3513"/>
      <c r="C3513"/>
      <c r="D3513"/>
      <c r="E3513"/>
      <c r="F3513"/>
      <c r="G3513"/>
      <c r="H3513"/>
      <c r="I3513"/>
      <c r="J3513"/>
      <c r="K3513" s="95"/>
      <c r="L3513"/>
      <c r="M3513"/>
      <c r="N3513"/>
      <c r="O3513"/>
      <c r="P3513"/>
      <c r="Q3513"/>
      <c r="R3513"/>
      <c r="S3513"/>
      <c r="T3513"/>
      <c r="U3513"/>
      <c r="V3513"/>
    </row>
    <row r="3514" spans="2:22" ht="12.75" customHeight="1" x14ac:dyDescent="0.3">
      <c r="B3514"/>
      <c r="C3514"/>
      <c r="D3514"/>
      <c r="E3514"/>
      <c r="F3514"/>
      <c r="G3514"/>
      <c r="H3514"/>
      <c r="I3514"/>
      <c r="J3514"/>
      <c r="K3514" s="95"/>
      <c r="L3514"/>
      <c r="M3514"/>
      <c r="N3514"/>
      <c r="O3514"/>
      <c r="P3514"/>
      <c r="Q3514"/>
      <c r="R3514"/>
      <c r="S3514"/>
      <c r="T3514"/>
      <c r="U3514"/>
      <c r="V3514"/>
    </row>
    <row r="3515" spans="2:22" ht="12.75" customHeight="1" x14ac:dyDescent="0.3">
      <c r="B3515"/>
      <c r="C3515"/>
      <c r="D3515"/>
      <c r="E3515"/>
      <c r="F3515"/>
      <c r="G3515"/>
      <c r="H3515"/>
      <c r="I3515"/>
      <c r="J3515"/>
      <c r="K3515" s="95"/>
      <c r="L3515"/>
      <c r="M3515"/>
      <c r="N3515"/>
      <c r="O3515"/>
      <c r="P3515"/>
      <c r="Q3515"/>
      <c r="R3515"/>
      <c r="S3515"/>
      <c r="T3515"/>
      <c r="U3515"/>
      <c r="V3515"/>
    </row>
    <row r="3516" spans="2:22" ht="12.75" customHeight="1" x14ac:dyDescent="0.3">
      <c r="B3516"/>
      <c r="C3516"/>
      <c r="D3516"/>
      <c r="E3516"/>
      <c r="F3516"/>
      <c r="G3516"/>
      <c r="H3516"/>
      <c r="I3516"/>
      <c r="J3516"/>
      <c r="K3516" s="95"/>
      <c r="L3516"/>
      <c r="M3516"/>
      <c r="N3516"/>
      <c r="O3516"/>
      <c r="P3516"/>
      <c r="Q3516"/>
      <c r="R3516"/>
      <c r="S3516"/>
      <c r="T3516"/>
      <c r="U3516"/>
      <c r="V3516"/>
    </row>
    <row r="3517" spans="2:22" ht="12.75" customHeight="1" x14ac:dyDescent="0.3">
      <c r="B3517"/>
      <c r="C3517"/>
      <c r="D3517"/>
      <c r="E3517"/>
      <c r="F3517"/>
      <c r="G3517"/>
      <c r="H3517"/>
      <c r="I3517"/>
      <c r="J3517"/>
      <c r="K3517" s="95"/>
      <c r="L3517"/>
      <c r="M3517"/>
      <c r="N3517"/>
      <c r="O3517"/>
      <c r="P3517"/>
      <c r="Q3517"/>
      <c r="R3517"/>
      <c r="S3517"/>
      <c r="T3517"/>
      <c r="U3517"/>
      <c r="V3517"/>
    </row>
    <row r="3518" spans="2:22" ht="12.75" customHeight="1" x14ac:dyDescent="0.3">
      <c r="B3518"/>
      <c r="C3518"/>
      <c r="D3518"/>
      <c r="E3518"/>
      <c r="F3518"/>
      <c r="G3518"/>
      <c r="H3518"/>
      <c r="I3518"/>
      <c r="J3518"/>
      <c r="K3518" s="95"/>
      <c r="L3518"/>
      <c r="M3518"/>
      <c r="N3518"/>
      <c r="O3518"/>
      <c r="P3518"/>
      <c r="Q3518"/>
      <c r="R3518"/>
      <c r="S3518"/>
      <c r="T3518"/>
      <c r="U3518"/>
      <c r="V3518"/>
    </row>
    <row r="3519" spans="2:22" ht="12.75" customHeight="1" x14ac:dyDescent="0.3">
      <c r="B3519"/>
      <c r="C3519"/>
      <c r="D3519"/>
      <c r="E3519"/>
      <c r="F3519"/>
      <c r="G3519"/>
      <c r="H3519"/>
      <c r="I3519"/>
      <c r="J3519"/>
      <c r="K3519" s="95"/>
      <c r="L3519"/>
      <c r="M3519"/>
      <c r="N3519"/>
      <c r="O3519"/>
      <c r="P3519"/>
      <c r="Q3519"/>
      <c r="R3519"/>
      <c r="S3519"/>
      <c r="T3519"/>
      <c r="U3519"/>
      <c r="V3519"/>
    </row>
    <row r="3520" spans="2:22" ht="12.75" customHeight="1" x14ac:dyDescent="0.3">
      <c r="B3520"/>
      <c r="C3520"/>
      <c r="D3520"/>
      <c r="E3520"/>
      <c r="F3520"/>
      <c r="G3520"/>
      <c r="H3520"/>
      <c r="I3520"/>
      <c r="J3520"/>
      <c r="K3520" s="95"/>
      <c r="L3520"/>
      <c r="M3520"/>
      <c r="N3520"/>
      <c r="O3520"/>
      <c r="P3520"/>
      <c r="Q3520"/>
      <c r="R3520"/>
      <c r="S3520"/>
      <c r="T3520"/>
      <c r="U3520"/>
      <c r="V3520"/>
    </row>
    <row r="3521" spans="2:22" ht="12.75" customHeight="1" x14ac:dyDescent="0.3">
      <c r="B3521"/>
      <c r="C3521"/>
      <c r="D3521"/>
      <c r="E3521"/>
      <c r="F3521"/>
      <c r="G3521"/>
      <c r="H3521"/>
      <c r="I3521"/>
      <c r="J3521"/>
      <c r="K3521" s="95"/>
      <c r="L3521"/>
      <c r="M3521"/>
      <c r="N3521"/>
      <c r="O3521"/>
      <c r="P3521"/>
      <c r="Q3521"/>
      <c r="R3521"/>
      <c r="S3521"/>
      <c r="T3521"/>
      <c r="U3521"/>
      <c r="V3521"/>
    </row>
    <row r="3522" spans="2:22" ht="12.75" customHeight="1" x14ac:dyDescent="0.3">
      <c r="B3522"/>
      <c r="C3522"/>
      <c r="D3522"/>
      <c r="E3522"/>
      <c r="F3522"/>
      <c r="G3522"/>
      <c r="H3522"/>
      <c r="I3522"/>
      <c r="J3522"/>
      <c r="K3522" s="95"/>
      <c r="L3522"/>
      <c r="M3522"/>
      <c r="N3522"/>
      <c r="O3522"/>
      <c r="P3522"/>
      <c r="Q3522"/>
      <c r="R3522"/>
      <c r="S3522"/>
      <c r="T3522"/>
      <c r="U3522"/>
      <c r="V3522"/>
    </row>
    <row r="3523" spans="2:22" ht="12.75" customHeight="1" x14ac:dyDescent="0.3">
      <c r="B3523"/>
      <c r="C3523"/>
      <c r="D3523"/>
      <c r="E3523"/>
      <c r="F3523"/>
      <c r="G3523"/>
      <c r="H3523"/>
      <c r="I3523"/>
      <c r="J3523"/>
      <c r="K3523" s="95"/>
      <c r="L3523"/>
      <c r="M3523"/>
      <c r="N3523"/>
      <c r="O3523"/>
      <c r="P3523"/>
      <c r="Q3523"/>
      <c r="R3523"/>
      <c r="S3523"/>
      <c r="T3523"/>
      <c r="U3523"/>
      <c r="V3523"/>
    </row>
    <row r="3524" spans="2:22" ht="12.75" customHeight="1" x14ac:dyDescent="0.3">
      <c r="B3524"/>
      <c r="C3524"/>
      <c r="D3524"/>
      <c r="E3524"/>
      <c r="F3524"/>
      <c r="G3524"/>
      <c r="H3524"/>
      <c r="I3524"/>
      <c r="J3524"/>
      <c r="K3524" s="95"/>
      <c r="L3524"/>
      <c r="M3524"/>
      <c r="N3524"/>
      <c r="O3524"/>
      <c r="P3524"/>
      <c r="Q3524"/>
      <c r="R3524"/>
      <c r="S3524"/>
      <c r="T3524"/>
      <c r="U3524"/>
      <c r="V3524"/>
    </row>
    <row r="3525" spans="2:22" ht="12.75" customHeight="1" x14ac:dyDescent="0.3">
      <c r="B3525"/>
      <c r="C3525"/>
      <c r="D3525"/>
      <c r="E3525"/>
      <c r="F3525"/>
      <c r="G3525"/>
      <c r="H3525"/>
      <c r="I3525"/>
      <c r="J3525"/>
      <c r="K3525" s="95"/>
      <c r="L3525"/>
      <c r="M3525"/>
      <c r="N3525"/>
      <c r="O3525"/>
      <c r="P3525"/>
      <c r="Q3525"/>
      <c r="R3525"/>
      <c r="S3525"/>
      <c r="T3525"/>
      <c r="U3525"/>
      <c r="V3525"/>
    </row>
    <row r="3526" spans="2:22" ht="12.75" customHeight="1" x14ac:dyDescent="0.3">
      <c r="B3526"/>
      <c r="C3526"/>
      <c r="D3526"/>
      <c r="E3526"/>
      <c r="F3526"/>
      <c r="G3526"/>
      <c r="H3526"/>
      <c r="I3526"/>
      <c r="J3526"/>
      <c r="K3526" s="95"/>
      <c r="L3526"/>
      <c r="M3526"/>
      <c r="N3526"/>
      <c r="O3526"/>
      <c r="P3526"/>
      <c r="Q3526"/>
      <c r="R3526"/>
      <c r="S3526"/>
      <c r="T3526"/>
      <c r="U3526"/>
      <c r="V3526"/>
    </row>
    <row r="3527" spans="2:22" ht="12.75" customHeight="1" x14ac:dyDescent="0.3">
      <c r="B3527"/>
      <c r="C3527"/>
      <c r="D3527"/>
      <c r="E3527"/>
      <c r="F3527"/>
      <c r="G3527"/>
      <c r="H3527"/>
      <c r="I3527"/>
      <c r="J3527"/>
      <c r="K3527" s="95"/>
      <c r="L3527"/>
      <c r="M3527"/>
      <c r="N3527"/>
      <c r="O3527"/>
      <c r="P3527"/>
      <c r="Q3527"/>
      <c r="R3527"/>
      <c r="S3527"/>
      <c r="T3527"/>
      <c r="U3527"/>
      <c r="V3527"/>
    </row>
    <row r="3528" spans="2:22" ht="12.75" customHeight="1" x14ac:dyDescent="0.3">
      <c r="B3528"/>
      <c r="C3528"/>
      <c r="D3528"/>
      <c r="E3528"/>
      <c r="F3528"/>
      <c r="G3528"/>
      <c r="H3528"/>
      <c r="I3528"/>
      <c r="J3528"/>
      <c r="K3528" s="95"/>
      <c r="L3528"/>
      <c r="M3528"/>
      <c r="N3528"/>
      <c r="O3528"/>
      <c r="P3528"/>
      <c r="Q3528"/>
      <c r="R3528"/>
      <c r="S3528"/>
      <c r="T3528"/>
      <c r="U3528"/>
      <c r="V3528"/>
    </row>
    <row r="3529" spans="2:22" ht="12.75" customHeight="1" x14ac:dyDescent="0.3">
      <c r="B3529"/>
      <c r="C3529"/>
      <c r="D3529"/>
      <c r="E3529"/>
      <c r="F3529"/>
      <c r="G3529"/>
      <c r="H3529"/>
      <c r="I3529"/>
      <c r="J3529"/>
      <c r="K3529" s="95"/>
      <c r="L3529"/>
      <c r="M3529"/>
      <c r="N3529"/>
      <c r="O3529"/>
      <c r="P3529"/>
      <c r="Q3529"/>
      <c r="R3529"/>
      <c r="S3529"/>
      <c r="T3529"/>
      <c r="U3529"/>
      <c r="V3529"/>
    </row>
    <row r="3530" spans="2:22" ht="12.75" customHeight="1" x14ac:dyDescent="0.3">
      <c r="B3530"/>
      <c r="C3530"/>
      <c r="D3530"/>
      <c r="E3530"/>
      <c r="F3530"/>
      <c r="G3530"/>
      <c r="H3530"/>
      <c r="I3530"/>
      <c r="J3530"/>
      <c r="K3530" s="95"/>
      <c r="L3530"/>
      <c r="M3530"/>
      <c r="N3530"/>
      <c r="O3530"/>
      <c r="P3530"/>
      <c r="Q3530"/>
      <c r="R3530"/>
      <c r="S3530"/>
      <c r="T3530"/>
      <c r="U3530"/>
      <c r="V3530"/>
    </row>
    <row r="3531" spans="2:22" ht="12.75" customHeight="1" x14ac:dyDescent="0.3">
      <c r="B3531"/>
      <c r="C3531"/>
      <c r="D3531"/>
      <c r="E3531"/>
      <c r="F3531"/>
      <c r="G3531"/>
      <c r="H3531"/>
      <c r="I3531"/>
      <c r="J3531"/>
      <c r="K3531" s="95"/>
      <c r="L3531"/>
      <c r="M3531"/>
      <c r="N3531"/>
      <c r="O3531"/>
      <c r="P3531"/>
      <c r="Q3531"/>
      <c r="R3531"/>
      <c r="S3531"/>
      <c r="T3531"/>
      <c r="U3531"/>
      <c r="V3531"/>
    </row>
    <row r="3532" spans="2:22" ht="12.75" customHeight="1" x14ac:dyDescent="0.3">
      <c r="B3532"/>
      <c r="C3532"/>
      <c r="D3532"/>
      <c r="E3532"/>
      <c r="F3532"/>
      <c r="G3532"/>
      <c r="H3532"/>
      <c r="I3532"/>
      <c r="J3532"/>
      <c r="K3532" s="95"/>
      <c r="L3532"/>
      <c r="M3532"/>
      <c r="N3532"/>
      <c r="O3532"/>
      <c r="P3532"/>
      <c r="Q3532"/>
      <c r="R3532"/>
      <c r="S3532"/>
      <c r="T3532"/>
      <c r="U3532"/>
      <c r="V3532"/>
    </row>
    <row r="3533" spans="2:22" ht="12.75" customHeight="1" x14ac:dyDescent="0.3">
      <c r="B3533"/>
      <c r="C3533"/>
      <c r="D3533"/>
      <c r="E3533"/>
      <c r="F3533"/>
      <c r="G3533"/>
      <c r="H3533"/>
      <c r="I3533"/>
      <c r="J3533"/>
      <c r="K3533" s="95"/>
      <c r="L3533"/>
      <c r="M3533"/>
      <c r="N3533"/>
      <c r="O3533"/>
      <c r="P3533"/>
      <c r="Q3533"/>
      <c r="R3533"/>
      <c r="S3533"/>
      <c r="T3533"/>
      <c r="U3533"/>
      <c r="V3533"/>
    </row>
    <row r="3534" spans="2:22" ht="12.75" customHeight="1" x14ac:dyDescent="0.3">
      <c r="B3534"/>
      <c r="C3534"/>
      <c r="D3534"/>
      <c r="E3534"/>
      <c r="F3534"/>
      <c r="G3534"/>
      <c r="H3534"/>
      <c r="I3534"/>
      <c r="J3534"/>
      <c r="K3534" s="95"/>
      <c r="L3534"/>
      <c r="M3534"/>
      <c r="N3534"/>
      <c r="O3534"/>
      <c r="P3534"/>
      <c r="Q3534"/>
      <c r="R3534"/>
      <c r="S3534"/>
      <c r="T3534"/>
      <c r="U3534"/>
      <c r="V3534"/>
    </row>
    <row r="3535" spans="2:22" ht="12.75" customHeight="1" x14ac:dyDescent="0.3">
      <c r="B3535"/>
      <c r="C3535"/>
      <c r="D3535"/>
      <c r="E3535"/>
      <c r="F3535"/>
      <c r="G3535"/>
      <c r="H3535"/>
      <c r="I3535"/>
      <c r="J3535"/>
      <c r="K3535" s="95"/>
      <c r="L3535"/>
      <c r="M3535"/>
      <c r="N3535"/>
      <c r="O3535"/>
      <c r="P3535"/>
      <c r="Q3535"/>
      <c r="R3535"/>
      <c r="S3535"/>
      <c r="T3535"/>
      <c r="U3535"/>
      <c r="V3535"/>
    </row>
    <row r="3536" spans="2:22" ht="12.75" customHeight="1" x14ac:dyDescent="0.3">
      <c r="B3536"/>
      <c r="C3536"/>
      <c r="D3536"/>
      <c r="E3536"/>
      <c r="F3536"/>
      <c r="G3536"/>
      <c r="H3536"/>
      <c r="I3536"/>
      <c r="J3536"/>
      <c r="K3536" s="95"/>
      <c r="L3536"/>
      <c r="M3536"/>
      <c r="N3536"/>
      <c r="O3536"/>
      <c r="P3536"/>
      <c r="Q3536"/>
      <c r="R3536"/>
      <c r="S3536"/>
      <c r="T3536"/>
      <c r="U3536"/>
      <c r="V3536"/>
    </row>
    <row r="3537" spans="2:22" ht="12.75" customHeight="1" x14ac:dyDescent="0.3">
      <c r="B3537"/>
      <c r="C3537"/>
      <c r="D3537"/>
      <c r="E3537"/>
      <c r="F3537"/>
      <c r="G3537"/>
      <c r="H3537"/>
      <c r="I3537"/>
      <c r="J3537"/>
      <c r="K3537" s="95"/>
      <c r="L3537"/>
      <c r="M3537"/>
      <c r="N3537"/>
      <c r="O3537"/>
      <c r="P3537"/>
      <c r="Q3537"/>
      <c r="R3537"/>
      <c r="S3537"/>
      <c r="T3537"/>
      <c r="U3537"/>
      <c r="V3537"/>
    </row>
    <row r="3538" spans="2:22" ht="12.75" customHeight="1" x14ac:dyDescent="0.3">
      <c r="B3538"/>
      <c r="C3538"/>
      <c r="D3538"/>
      <c r="E3538"/>
      <c r="F3538"/>
      <c r="G3538"/>
      <c r="H3538"/>
      <c r="I3538"/>
      <c r="J3538"/>
      <c r="K3538" s="95"/>
      <c r="L3538"/>
      <c r="M3538"/>
      <c r="N3538"/>
      <c r="O3538"/>
      <c r="P3538"/>
      <c r="Q3538"/>
      <c r="R3538"/>
      <c r="S3538"/>
      <c r="T3538"/>
      <c r="U3538"/>
      <c r="V3538"/>
    </row>
    <row r="3539" spans="2:22" ht="12.75" customHeight="1" x14ac:dyDescent="0.3">
      <c r="B3539"/>
      <c r="C3539"/>
      <c r="D3539"/>
      <c r="E3539"/>
      <c r="F3539"/>
      <c r="G3539"/>
      <c r="H3539"/>
      <c r="I3539"/>
      <c r="J3539"/>
      <c r="K3539" s="95"/>
      <c r="L3539"/>
      <c r="M3539"/>
      <c r="N3539"/>
      <c r="O3539"/>
      <c r="P3539"/>
      <c r="Q3539"/>
      <c r="R3539"/>
      <c r="S3539"/>
      <c r="T3539"/>
      <c r="U3539"/>
      <c r="V3539"/>
    </row>
    <row r="3540" spans="2:22" ht="12.75" customHeight="1" x14ac:dyDescent="0.3">
      <c r="B3540"/>
      <c r="C3540"/>
      <c r="D3540"/>
      <c r="E3540"/>
      <c r="F3540"/>
      <c r="G3540"/>
      <c r="H3540"/>
      <c r="I3540"/>
      <c r="J3540"/>
      <c r="K3540" s="95"/>
      <c r="L3540"/>
      <c r="M3540"/>
      <c r="N3540"/>
      <c r="O3540"/>
      <c r="P3540"/>
      <c r="Q3540"/>
      <c r="R3540"/>
      <c r="S3540"/>
      <c r="T3540"/>
      <c r="U3540"/>
      <c r="V3540"/>
    </row>
    <row r="3541" spans="2:22" ht="12.75" customHeight="1" x14ac:dyDescent="0.3">
      <c r="B3541"/>
      <c r="C3541"/>
      <c r="D3541"/>
      <c r="E3541"/>
      <c r="F3541"/>
      <c r="G3541"/>
      <c r="H3541"/>
      <c r="I3541"/>
      <c r="J3541"/>
      <c r="K3541" s="95"/>
      <c r="L3541"/>
      <c r="M3541"/>
      <c r="N3541"/>
      <c r="O3541"/>
      <c r="P3541"/>
      <c r="Q3541"/>
      <c r="R3541"/>
      <c r="S3541"/>
      <c r="T3541"/>
      <c r="U3541"/>
      <c r="V3541"/>
    </row>
    <row r="3542" spans="2:22" ht="12.75" customHeight="1" x14ac:dyDescent="0.3">
      <c r="B3542"/>
      <c r="C3542"/>
      <c r="D3542"/>
      <c r="E3542"/>
      <c r="F3542"/>
      <c r="G3542"/>
      <c r="H3542"/>
      <c r="I3542"/>
      <c r="J3542"/>
      <c r="K3542" s="95"/>
      <c r="L3542"/>
      <c r="M3542"/>
      <c r="N3542"/>
      <c r="O3542"/>
      <c r="P3542"/>
      <c r="Q3542"/>
      <c r="R3542"/>
      <c r="S3542"/>
      <c r="T3542"/>
      <c r="U3542"/>
      <c r="V3542"/>
    </row>
    <row r="3543" spans="2:22" ht="12.75" customHeight="1" x14ac:dyDescent="0.3">
      <c r="B3543"/>
      <c r="C3543"/>
      <c r="D3543"/>
      <c r="E3543"/>
      <c r="F3543"/>
      <c r="G3543"/>
      <c r="H3543"/>
      <c r="I3543"/>
      <c r="J3543"/>
      <c r="K3543" s="95"/>
      <c r="L3543"/>
      <c r="M3543"/>
      <c r="N3543"/>
      <c r="O3543"/>
      <c r="P3543"/>
      <c r="Q3543"/>
      <c r="R3543"/>
      <c r="S3543"/>
      <c r="T3543"/>
      <c r="U3543"/>
      <c r="V3543"/>
    </row>
    <row r="3544" spans="2:22" ht="12.75" customHeight="1" x14ac:dyDescent="0.3">
      <c r="B3544"/>
      <c r="C3544"/>
      <c r="D3544"/>
      <c r="E3544"/>
      <c r="F3544"/>
      <c r="G3544"/>
      <c r="H3544"/>
      <c r="I3544"/>
      <c r="J3544"/>
      <c r="K3544" s="95"/>
      <c r="L3544"/>
      <c r="M3544"/>
      <c r="N3544"/>
      <c r="O3544"/>
      <c r="P3544"/>
      <c r="Q3544"/>
      <c r="R3544"/>
      <c r="S3544"/>
      <c r="T3544"/>
      <c r="U3544"/>
      <c r="V3544"/>
    </row>
    <row r="3545" spans="2:22" ht="12.75" customHeight="1" x14ac:dyDescent="0.3">
      <c r="B3545"/>
      <c r="C3545"/>
      <c r="D3545"/>
      <c r="E3545"/>
      <c r="F3545"/>
      <c r="G3545"/>
      <c r="H3545"/>
      <c r="I3545"/>
      <c r="J3545"/>
      <c r="K3545" s="95"/>
      <c r="L3545"/>
      <c r="M3545"/>
      <c r="N3545"/>
      <c r="O3545"/>
      <c r="P3545"/>
      <c r="Q3545"/>
      <c r="R3545"/>
      <c r="S3545"/>
      <c r="T3545"/>
      <c r="U3545"/>
      <c r="V3545"/>
    </row>
    <row r="3546" spans="2:22" ht="12.75" customHeight="1" x14ac:dyDescent="0.3">
      <c r="B3546"/>
      <c r="C3546"/>
      <c r="D3546"/>
      <c r="E3546"/>
      <c r="F3546"/>
      <c r="G3546"/>
      <c r="H3546"/>
      <c r="I3546"/>
      <c r="J3546"/>
      <c r="K3546" s="95"/>
      <c r="L3546"/>
      <c r="M3546"/>
      <c r="N3546"/>
      <c r="O3546"/>
      <c r="P3546"/>
      <c r="Q3546"/>
      <c r="R3546"/>
      <c r="S3546"/>
      <c r="T3546"/>
      <c r="U3546"/>
      <c r="V3546"/>
    </row>
    <row r="3547" spans="2:22" ht="12.75" customHeight="1" x14ac:dyDescent="0.3">
      <c r="B3547"/>
      <c r="C3547"/>
      <c r="D3547"/>
      <c r="E3547"/>
      <c r="F3547"/>
      <c r="G3547"/>
      <c r="H3547"/>
      <c r="I3547"/>
      <c r="J3547"/>
      <c r="K3547" s="95"/>
      <c r="L3547"/>
      <c r="M3547"/>
      <c r="N3547"/>
      <c r="O3547"/>
      <c r="P3547"/>
      <c r="Q3547"/>
      <c r="R3547"/>
      <c r="S3547"/>
      <c r="T3547"/>
      <c r="U3547"/>
      <c r="V3547"/>
    </row>
    <row r="3548" spans="2:22" ht="12.75" customHeight="1" x14ac:dyDescent="0.3">
      <c r="B3548"/>
      <c r="C3548"/>
      <c r="D3548"/>
      <c r="E3548"/>
      <c r="F3548"/>
      <c r="G3548"/>
      <c r="H3548"/>
      <c r="I3548"/>
      <c r="J3548"/>
      <c r="K3548" s="95"/>
      <c r="L3548"/>
      <c r="M3548"/>
      <c r="N3548"/>
      <c r="O3548"/>
      <c r="P3548"/>
      <c r="Q3548"/>
      <c r="R3548"/>
      <c r="S3548"/>
      <c r="T3548"/>
      <c r="U3548"/>
      <c r="V3548"/>
    </row>
    <row r="3549" spans="2:22" ht="12.75" customHeight="1" x14ac:dyDescent="0.3">
      <c r="B3549"/>
      <c r="C3549"/>
      <c r="D3549"/>
      <c r="E3549"/>
      <c r="F3549"/>
      <c r="G3549"/>
      <c r="H3549"/>
      <c r="I3549"/>
      <c r="J3549"/>
      <c r="K3549" s="95"/>
      <c r="L3549"/>
      <c r="M3549"/>
      <c r="N3549"/>
      <c r="O3549"/>
      <c r="P3549"/>
      <c r="Q3549"/>
      <c r="R3549"/>
      <c r="S3549"/>
      <c r="T3549"/>
      <c r="U3549"/>
      <c r="V3549"/>
    </row>
    <row r="3550" spans="2:22" ht="12.75" customHeight="1" x14ac:dyDescent="0.3">
      <c r="B3550"/>
      <c r="C3550"/>
      <c r="D3550"/>
      <c r="E3550"/>
      <c r="F3550"/>
      <c r="G3550"/>
      <c r="H3550"/>
      <c r="I3550"/>
      <c r="J3550"/>
      <c r="K3550" s="95"/>
      <c r="L3550"/>
      <c r="M3550"/>
      <c r="N3550"/>
      <c r="O3550"/>
      <c r="P3550"/>
      <c r="Q3550"/>
      <c r="R3550"/>
      <c r="S3550"/>
      <c r="T3550"/>
      <c r="U3550"/>
      <c r="V3550"/>
    </row>
    <row r="3551" spans="2:22" ht="12.75" customHeight="1" x14ac:dyDescent="0.3">
      <c r="B3551"/>
      <c r="C3551"/>
      <c r="D3551"/>
      <c r="E3551"/>
      <c r="F3551"/>
      <c r="G3551"/>
      <c r="H3551"/>
      <c r="I3551"/>
      <c r="J3551"/>
      <c r="K3551" s="95"/>
      <c r="L3551"/>
      <c r="M3551"/>
      <c r="N3551"/>
      <c r="O3551"/>
      <c r="P3551"/>
      <c r="Q3551"/>
      <c r="R3551"/>
      <c r="S3551"/>
      <c r="T3551"/>
      <c r="U3551"/>
      <c r="V3551"/>
    </row>
    <row r="3552" spans="2:22" ht="12.75" customHeight="1" x14ac:dyDescent="0.3">
      <c r="B3552"/>
      <c r="C3552"/>
      <c r="D3552"/>
      <c r="E3552"/>
      <c r="F3552"/>
      <c r="G3552"/>
      <c r="H3552"/>
      <c r="I3552"/>
      <c r="J3552"/>
      <c r="K3552" s="95"/>
      <c r="L3552"/>
      <c r="M3552"/>
      <c r="N3552"/>
      <c r="O3552"/>
      <c r="P3552"/>
      <c r="Q3552"/>
      <c r="R3552"/>
      <c r="S3552"/>
      <c r="T3552"/>
      <c r="U3552"/>
      <c r="V3552"/>
    </row>
    <row r="3553" spans="2:22" ht="12.75" customHeight="1" x14ac:dyDescent="0.3">
      <c r="B3553"/>
      <c r="C3553"/>
      <c r="D3553"/>
      <c r="E3553"/>
      <c r="F3553"/>
      <c r="G3553"/>
      <c r="H3553"/>
      <c r="I3553"/>
      <c r="J3553"/>
      <c r="K3553" s="95"/>
      <c r="L3553"/>
      <c r="M3553"/>
      <c r="N3553"/>
      <c r="O3553"/>
      <c r="P3553"/>
      <c r="Q3553"/>
      <c r="R3553"/>
      <c r="S3553"/>
      <c r="T3553"/>
      <c r="U3553"/>
      <c r="V3553"/>
    </row>
    <row r="3554" spans="2:22" ht="12.75" customHeight="1" x14ac:dyDescent="0.3">
      <c r="B3554"/>
      <c r="C3554"/>
      <c r="D3554"/>
      <c r="E3554"/>
      <c r="F3554"/>
      <c r="G3554"/>
      <c r="H3554"/>
      <c r="I3554"/>
      <c r="J3554"/>
      <c r="K3554" s="95"/>
      <c r="L3554"/>
      <c r="M3554"/>
      <c r="N3554"/>
      <c r="O3554"/>
      <c r="P3554"/>
      <c r="Q3554"/>
      <c r="R3554"/>
      <c r="S3554"/>
      <c r="T3554"/>
      <c r="U3554"/>
      <c r="V3554"/>
    </row>
    <row r="3555" spans="2:22" ht="12.75" customHeight="1" x14ac:dyDescent="0.3">
      <c r="B3555"/>
      <c r="C3555"/>
      <c r="D3555"/>
      <c r="E3555"/>
      <c r="F3555"/>
      <c r="G3555"/>
      <c r="H3555"/>
      <c r="I3555"/>
      <c r="J3555"/>
      <c r="K3555" s="95"/>
      <c r="L3555"/>
      <c r="M3555"/>
      <c r="N3555"/>
      <c r="O3555"/>
      <c r="P3555"/>
      <c r="Q3555"/>
      <c r="R3555"/>
      <c r="S3555"/>
      <c r="T3555"/>
      <c r="U3555"/>
      <c r="V3555"/>
    </row>
    <row r="3556" spans="2:22" ht="12.75" customHeight="1" x14ac:dyDescent="0.3">
      <c r="B3556"/>
      <c r="C3556"/>
      <c r="D3556"/>
      <c r="E3556"/>
      <c r="F3556"/>
      <c r="G3556"/>
      <c r="H3556"/>
      <c r="I3556"/>
      <c r="J3556"/>
      <c r="K3556" s="95"/>
      <c r="L3556"/>
      <c r="M3556"/>
      <c r="N3556"/>
      <c r="O3556"/>
      <c r="P3556"/>
      <c r="Q3556"/>
      <c r="R3556"/>
      <c r="S3556"/>
      <c r="T3556"/>
      <c r="U3556"/>
      <c r="V3556"/>
    </row>
    <row r="3557" spans="2:22" ht="12.75" customHeight="1" x14ac:dyDescent="0.3">
      <c r="B3557"/>
      <c r="C3557"/>
      <c r="D3557"/>
      <c r="E3557"/>
      <c r="F3557"/>
      <c r="G3557"/>
      <c r="H3557"/>
      <c r="I3557"/>
      <c r="J3557"/>
      <c r="K3557" s="95"/>
      <c r="L3557"/>
      <c r="M3557"/>
      <c r="N3557"/>
      <c r="O3557"/>
      <c r="P3557"/>
      <c r="Q3557"/>
      <c r="R3557"/>
      <c r="S3557"/>
      <c r="T3557"/>
      <c r="U3557"/>
      <c r="V3557"/>
    </row>
    <row r="3558" spans="2:22" ht="12.75" customHeight="1" x14ac:dyDescent="0.3">
      <c r="B3558"/>
      <c r="C3558"/>
      <c r="D3558"/>
      <c r="E3558"/>
      <c r="F3558"/>
      <c r="G3558"/>
      <c r="H3558"/>
      <c r="I3558"/>
      <c r="J3558"/>
      <c r="K3558" s="95"/>
      <c r="L3558"/>
      <c r="M3558"/>
      <c r="N3558"/>
      <c r="O3558"/>
      <c r="P3558"/>
      <c r="Q3558"/>
      <c r="R3558"/>
      <c r="S3558"/>
      <c r="T3558"/>
      <c r="U3558"/>
      <c r="V3558"/>
    </row>
    <row r="3559" spans="2:22" ht="12.75" customHeight="1" x14ac:dyDescent="0.3">
      <c r="B3559"/>
      <c r="C3559"/>
      <c r="D3559"/>
      <c r="E3559"/>
      <c r="F3559"/>
      <c r="G3559"/>
      <c r="H3559"/>
      <c r="I3559"/>
      <c r="J3559"/>
      <c r="K3559" s="95"/>
      <c r="L3559"/>
      <c r="M3559"/>
      <c r="N3559"/>
      <c r="O3559"/>
      <c r="P3559"/>
      <c r="Q3559"/>
      <c r="R3559"/>
      <c r="S3559"/>
      <c r="T3559"/>
      <c r="U3559"/>
      <c r="V3559"/>
    </row>
    <row r="3560" spans="2:22" ht="12.75" customHeight="1" x14ac:dyDescent="0.3">
      <c r="B3560"/>
      <c r="C3560"/>
      <c r="D3560"/>
      <c r="E3560"/>
      <c r="F3560"/>
      <c r="G3560"/>
      <c r="H3560"/>
      <c r="I3560"/>
      <c r="J3560"/>
      <c r="K3560" s="95"/>
      <c r="L3560"/>
      <c r="M3560"/>
      <c r="N3560"/>
      <c r="O3560"/>
      <c r="P3560"/>
      <c r="Q3560"/>
      <c r="R3560"/>
      <c r="S3560"/>
      <c r="T3560"/>
      <c r="U3560"/>
      <c r="V3560"/>
    </row>
    <row r="3561" spans="2:22" ht="12.75" customHeight="1" x14ac:dyDescent="0.3">
      <c r="B3561"/>
      <c r="C3561"/>
      <c r="D3561"/>
      <c r="E3561"/>
      <c r="F3561"/>
      <c r="G3561"/>
      <c r="H3561"/>
      <c r="I3561"/>
      <c r="J3561"/>
      <c r="K3561" s="95"/>
      <c r="L3561"/>
      <c r="M3561"/>
      <c r="N3561"/>
      <c r="O3561"/>
      <c r="P3561"/>
      <c r="Q3561"/>
      <c r="R3561"/>
      <c r="S3561"/>
      <c r="T3561"/>
      <c r="U3561"/>
      <c r="V3561"/>
    </row>
    <row r="3562" spans="2:22" ht="12.75" customHeight="1" x14ac:dyDescent="0.3">
      <c r="B3562"/>
      <c r="C3562"/>
      <c r="D3562"/>
      <c r="E3562"/>
      <c r="F3562"/>
      <c r="G3562"/>
      <c r="H3562"/>
      <c r="I3562"/>
      <c r="J3562"/>
      <c r="K3562" s="95"/>
      <c r="L3562"/>
      <c r="M3562"/>
      <c r="N3562"/>
      <c r="O3562"/>
      <c r="P3562"/>
      <c r="Q3562"/>
      <c r="R3562"/>
      <c r="S3562"/>
      <c r="T3562"/>
      <c r="U3562"/>
      <c r="V3562"/>
    </row>
    <row r="3563" spans="2:22" ht="12.75" customHeight="1" x14ac:dyDescent="0.3">
      <c r="B3563"/>
      <c r="C3563"/>
      <c r="D3563"/>
      <c r="E3563"/>
      <c r="F3563"/>
      <c r="G3563"/>
      <c r="H3563"/>
      <c r="I3563"/>
      <c r="J3563"/>
      <c r="K3563" s="95"/>
      <c r="L3563"/>
      <c r="M3563"/>
      <c r="N3563"/>
      <c r="O3563"/>
      <c r="P3563"/>
      <c r="Q3563"/>
      <c r="R3563"/>
      <c r="S3563"/>
      <c r="T3563"/>
      <c r="U3563"/>
      <c r="V3563"/>
    </row>
    <row r="3564" spans="2:22" ht="12.75" customHeight="1" x14ac:dyDescent="0.3">
      <c r="B3564"/>
      <c r="C3564"/>
      <c r="D3564"/>
      <c r="E3564"/>
      <c r="F3564"/>
      <c r="G3564"/>
      <c r="H3564"/>
      <c r="I3564"/>
      <c r="J3564"/>
      <c r="K3564" s="95"/>
      <c r="L3564"/>
      <c r="M3564"/>
      <c r="N3564"/>
      <c r="O3564"/>
      <c r="P3564"/>
      <c r="Q3564"/>
      <c r="R3564"/>
      <c r="S3564"/>
      <c r="T3564"/>
      <c r="U3564"/>
      <c r="V3564"/>
    </row>
    <row r="3565" spans="2:22" ht="12.75" customHeight="1" x14ac:dyDescent="0.3">
      <c r="B3565"/>
      <c r="C3565"/>
      <c r="D3565"/>
      <c r="E3565"/>
      <c r="F3565"/>
      <c r="G3565"/>
      <c r="H3565"/>
      <c r="I3565"/>
      <c r="J3565"/>
      <c r="K3565" s="95"/>
      <c r="L3565"/>
      <c r="M3565"/>
      <c r="N3565"/>
      <c r="O3565"/>
      <c r="P3565"/>
      <c r="Q3565"/>
      <c r="R3565"/>
      <c r="S3565"/>
      <c r="T3565"/>
      <c r="U3565"/>
      <c r="V3565"/>
    </row>
    <row r="3566" spans="2:22" ht="12.75" customHeight="1" x14ac:dyDescent="0.3">
      <c r="B3566"/>
      <c r="C3566"/>
      <c r="D3566"/>
      <c r="E3566"/>
      <c r="F3566"/>
      <c r="G3566"/>
      <c r="H3566"/>
      <c r="I3566"/>
      <c r="J3566"/>
      <c r="K3566" s="95"/>
      <c r="L3566"/>
      <c r="M3566"/>
      <c r="N3566"/>
      <c r="O3566"/>
      <c r="P3566"/>
      <c r="Q3566"/>
      <c r="R3566"/>
      <c r="S3566"/>
      <c r="T3566"/>
      <c r="U3566"/>
      <c r="V3566"/>
    </row>
    <row r="3567" spans="2:22" ht="12.75" customHeight="1" x14ac:dyDescent="0.3">
      <c r="B3567"/>
      <c r="C3567"/>
      <c r="D3567"/>
      <c r="E3567"/>
      <c r="F3567"/>
      <c r="G3567"/>
      <c r="H3567"/>
      <c r="I3567"/>
      <c r="J3567"/>
      <c r="K3567" s="95"/>
      <c r="L3567"/>
      <c r="M3567"/>
      <c r="N3567"/>
      <c r="O3567"/>
      <c r="P3567"/>
      <c r="Q3567"/>
      <c r="R3567"/>
      <c r="S3567"/>
      <c r="T3567"/>
      <c r="U3567"/>
      <c r="V3567"/>
    </row>
    <row r="3568" spans="2:22" ht="12.75" customHeight="1" x14ac:dyDescent="0.3">
      <c r="B3568"/>
      <c r="C3568"/>
      <c r="D3568"/>
      <c r="E3568"/>
      <c r="F3568"/>
      <c r="G3568"/>
      <c r="H3568"/>
      <c r="I3568"/>
      <c r="J3568"/>
      <c r="K3568" s="95"/>
      <c r="L3568"/>
      <c r="M3568"/>
      <c r="N3568"/>
      <c r="O3568"/>
      <c r="P3568"/>
      <c r="Q3568"/>
      <c r="R3568"/>
      <c r="S3568"/>
      <c r="T3568"/>
      <c r="U3568"/>
      <c r="V3568"/>
    </row>
    <row r="3569" spans="2:22" ht="12.75" customHeight="1" x14ac:dyDescent="0.3">
      <c r="B3569"/>
      <c r="C3569"/>
      <c r="D3569"/>
      <c r="E3569"/>
      <c r="F3569"/>
      <c r="G3569"/>
      <c r="H3569"/>
      <c r="I3569"/>
      <c r="J3569"/>
      <c r="K3569" s="95"/>
      <c r="L3569"/>
      <c r="M3569"/>
      <c r="N3569"/>
      <c r="O3569"/>
      <c r="P3569"/>
      <c r="Q3569"/>
      <c r="R3569"/>
      <c r="S3569"/>
      <c r="T3569"/>
      <c r="U3569"/>
      <c r="V3569"/>
    </row>
    <row r="3570" spans="2:22" ht="12.75" customHeight="1" x14ac:dyDescent="0.3">
      <c r="B3570"/>
      <c r="C3570"/>
      <c r="D3570"/>
      <c r="E3570"/>
      <c r="F3570"/>
      <c r="G3570"/>
      <c r="H3570"/>
      <c r="I3570"/>
      <c r="J3570"/>
      <c r="K3570" s="95"/>
      <c r="L3570"/>
      <c r="M3570"/>
      <c r="N3570"/>
      <c r="O3570"/>
      <c r="P3570"/>
      <c r="Q3570"/>
      <c r="R3570"/>
      <c r="S3570"/>
      <c r="T3570"/>
      <c r="U3570"/>
      <c r="V3570"/>
    </row>
    <row r="3571" spans="2:22" ht="12.75" customHeight="1" x14ac:dyDescent="0.3">
      <c r="B3571"/>
      <c r="C3571"/>
      <c r="D3571"/>
      <c r="E3571"/>
      <c r="F3571"/>
      <c r="G3571"/>
      <c r="H3571"/>
      <c r="I3571"/>
      <c r="J3571"/>
      <c r="K3571" s="95"/>
      <c r="L3571"/>
      <c r="M3571"/>
      <c r="N3571"/>
      <c r="O3571"/>
      <c r="P3571"/>
      <c r="Q3571"/>
      <c r="R3571"/>
      <c r="S3571"/>
      <c r="T3571"/>
      <c r="U3571"/>
      <c r="V3571"/>
    </row>
    <row r="3572" spans="2:22" ht="12.75" customHeight="1" x14ac:dyDescent="0.3">
      <c r="B3572"/>
      <c r="C3572"/>
      <c r="D3572"/>
      <c r="E3572"/>
      <c r="F3572"/>
      <c r="G3572"/>
      <c r="H3572"/>
      <c r="I3572"/>
      <c r="J3572"/>
      <c r="K3572" s="95"/>
      <c r="L3572"/>
      <c r="M3572"/>
      <c r="N3572"/>
      <c r="O3572"/>
      <c r="P3572"/>
      <c r="Q3572"/>
      <c r="R3572"/>
      <c r="S3572"/>
      <c r="T3572"/>
      <c r="U3572"/>
      <c r="V3572"/>
    </row>
    <row r="3573" spans="2:22" ht="12.75" customHeight="1" x14ac:dyDescent="0.3">
      <c r="B3573"/>
      <c r="C3573"/>
      <c r="D3573"/>
      <c r="E3573"/>
      <c r="F3573"/>
      <c r="G3573"/>
      <c r="H3573"/>
      <c r="I3573"/>
      <c r="J3573"/>
      <c r="K3573" s="95"/>
      <c r="L3573"/>
      <c r="M3573"/>
      <c r="N3573"/>
      <c r="O3573"/>
      <c r="P3573"/>
      <c r="Q3573"/>
      <c r="R3573"/>
      <c r="S3573"/>
      <c r="T3573"/>
      <c r="U3573"/>
      <c r="V3573"/>
    </row>
    <row r="3574" spans="2:22" ht="12.75" customHeight="1" x14ac:dyDescent="0.3">
      <c r="B3574"/>
      <c r="C3574"/>
      <c r="D3574"/>
      <c r="E3574"/>
      <c r="F3574"/>
      <c r="G3574"/>
      <c r="H3574"/>
      <c r="I3574"/>
      <c r="J3574"/>
      <c r="K3574" s="95"/>
      <c r="L3574"/>
      <c r="M3574"/>
      <c r="N3574"/>
      <c r="O3574"/>
      <c r="P3574"/>
      <c r="Q3574"/>
      <c r="R3574"/>
      <c r="S3574"/>
      <c r="T3574"/>
      <c r="U3574"/>
      <c r="V3574"/>
    </row>
    <row r="3575" spans="2:22" ht="12.75" customHeight="1" x14ac:dyDescent="0.3">
      <c r="B3575"/>
      <c r="C3575"/>
      <c r="D3575"/>
      <c r="E3575"/>
      <c r="F3575"/>
      <c r="G3575"/>
      <c r="H3575"/>
      <c r="I3575"/>
      <c r="J3575"/>
      <c r="K3575" s="95"/>
      <c r="L3575"/>
      <c r="M3575"/>
      <c r="N3575"/>
      <c r="O3575"/>
      <c r="P3575"/>
      <c r="Q3575"/>
      <c r="R3575"/>
      <c r="S3575"/>
      <c r="T3575"/>
      <c r="U3575"/>
      <c r="V3575"/>
    </row>
    <row r="3576" spans="2:22" ht="12.75" customHeight="1" x14ac:dyDescent="0.3">
      <c r="B3576"/>
      <c r="C3576"/>
      <c r="D3576"/>
      <c r="E3576"/>
      <c r="F3576"/>
      <c r="G3576"/>
      <c r="H3576"/>
      <c r="I3576"/>
      <c r="J3576"/>
      <c r="K3576" s="95"/>
      <c r="L3576"/>
      <c r="M3576"/>
      <c r="N3576"/>
      <c r="O3576"/>
      <c r="P3576"/>
      <c r="Q3576"/>
      <c r="R3576"/>
      <c r="S3576"/>
      <c r="T3576"/>
      <c r="U3576"/>
      <c r="V3576"/>
    </row>
    <row r="3577" spans="2:22" ht="12.75" customHeight="1" x14ac:dyDescent="0.3">
      <c r="B3577"/>
      <c r="C3577"/>
      <c r="D3577"/>
      <c r="E3577"/>
      <c r="F3577"/>
      <c r="G3577"/>
      <c r="H3577"/>
      <c r="I3577"/>
      <c r="J3577"/>
      <c r="K3577" s="95"/>
      <c r="L3577"/>
      <c r="M3577"/>
      <c r="N3577"/>
      <c r="O3577"/>
      <c r="P3577"/>
      <c r="Q3577"/>
      <c r="R3577"/>
      <c r="S3577"/>
      <c r="T3577"/>
      <c r="U3577"/>
      <c r="V3577"/>
    </row>
    <row r="3578" spans="2:22" ht="12.75" customHeight="1" x14ac:dyDescent="0.3">
      <c r="B3578"/>
      <c r="C3578"/>
      <c r="D3578"/>
      <c r="E3578"/>
      <c r="F3578"/>
      <c r="G3578"/>
      <c r="H3578"/>
      <c r="I3578"/>
      <c r="J3578"/>
      <c r="K3578" s="95"/>
      <c r="L3578"/>
      <c r="M3578"/>
      <c r="N3578"/>
      <c r="O3578"/>
      <c r="P3578"/>
      <c r="Q3578"/>
      <c r="R3578"/>
      <c r="S3578"/>
      <c r="T3578"/>
      <c r="U3578"/>
      <c r="V3578"/>
    </row>
    <row r="3579" spans="2:22" ht="12.75" customHeight="1" x14ac:dyDescent="0.3">
      <c r="B3579"/>
      <c r="C3579"/>
      <c r="D3579"/>
      <c r="E3579"/>
      <c r="F3579"/>
      <c r="G3579"/>
      <c r="H3579"/>
      <c r="I3579"/>
      <c r="J3579"/>
      <c r="K3579" s="95"/>
      <c r="L3579"/>
      <c r="M3579"/>
      <c r="N3579"/>
      <c r="O3579"/>
      <c r="P3579"/>
      <c r="Q3579"/>
      <c r="R3579"/>
      <c r="S3579"/>
      <c r="T3579"/>
      <c r="U3579"/>
      <c r="V3579"/>
    </row>
    <row r="3580" spans="2:22" ht="12.75" customHeight="1" x14ac:dyDescent="0.3">
      <c r="B3580"/>
      <c r="C3580"/>
      <c r="D3580"/>
      <c r="E3580"/>
      <c r="F3580"/>
      <c r="G3580"/>
      <c r="H3580"/>
      <c r="I3580"/>
      <c r="J3580"/>
      <c r="K3580" s="95"/>
      <c r="L3580"/>
      <c r="M3580"/>
      <c r="N3580"/>
      <c r="O3580"/>
      <c r="P3580"/>
      <c r="Q3580"/>
      <c r="R3580"/>
      <c r="S3580"/>
      <c r="T3580"/>
      <c r="U3580"/>
      <c r="V3580"/>
    </row>
    <row r="3581" spans="2:22" ht="12.75" customHeight="1" x14ac:dyDescent="0.3">
      <c r="B3581"/>
      <c r="C3581"/>
      <c r="D3581"/>
      <c r="E3581"/>
      <c r="F3581"/>
      <c r="G3581"/>
      <c r="H3581"/>
      <c r="I3581"/>
      <c r="J3581"/>
      <c r="K3581" s="95"/>
      <c r="L3581"/>
      <c r="M3581"/>
      <c r="N3581"/>
      <c r="O3581"/>
      <c r="P3581"/>
      <c r="Q3581"/>
      <c r="R3581"/>
      <c r="S3581"/>
      <c r="T3581"/>
      <c r="U3581"/>
      <c r="V3581"/>
    </row>
    <row r="3582" spans="2:22" ht="12.75" customHeight="1" x14ac:dyDescent="0.3">
      <c r="B3582"/>
      <c r="C3582"/>
      <c r="D3582"/>
      <c r="E3582"/>
      <c r="F3582"/>
      <c r="G3582"/>
      <c r="H3582"/>
      <c r="I3582"/>
      <c r="J3582"/>
      <c r="K3582" s="95"/>
      <c r="L3582"/>
      <c r="M3582"/>
      <c r="N3582"/>
      <c r="O3582"/>
      <c r="P3582"/>
      <c r="Q3582"/>
      <c r="R3582"/>
      <c r="S3582"/>
      <c r="T3582"/>
      <c r="U3582"/>
      <c r="V3582"/>
    </row>
    <row r="3583" spans="2:22" ht="12.75" customHeight="1" x14ac:dyDescent="0.3">
      <c r="B3583"/>
      <c r="C3583"/>
      <c r="D3583"/>
      <c r="E3583"/>
      <c r="F3583"/>
      <c r="G3583"/>
      <c r="H3583"/>
      <c r="I3583"/>
      <c r="J3583"/>
      <c r="K3583" s="95"/>
      <c r="L3583"/>
      <c r="M3583"/>
      <c r="N3583"/>
      <c r="O3583"/>
      <c r="P3583"/>
      <c r="Q3583"/>
      <c r="R3583"/>
      <c r="S3583"/>
      <c r="T3583"/>
      <c r="U3583"/>
      <c r="V3583"/>
    </row>
    <row r="3584" spans="2:22" ht="12.75" customHeight="1" x14ac:dyDescent="0.3">
      <c r="B3584"/>
      <c r="C3584"/>
      <c r="D3584"/>
      <c r="E3584"/>
      <c r="F3584"/>
      <c r="G3584"/>
      <c r="H3584"/>
      <c r="I3584"/>
      <c r="J3584"/>
      <c r="K3584" s="95"/>
      <c r="L3584"/>
      <c r="M3584"/>
      <c r="N3584"/>
      <c r="O3584"/>
      <c r="P3584"/>
      <c r="Q3584"/>
      <c r="R3584"/>
      <c r="S3584"/>
      <c r="T3584"/>
      <c r="U3584"/>
      <c r="V3584"/>
    </row>
    <row r="3585" spans="2:22" ht="12.75" customHeight="1" x14ac:dyDescent="0.3">
      <c r="B3585"/>
      <c r="C3585"/>
      <c r="D3585"/>
      <c r="E3585"/>
      <c r="F3585"/>
      <c r="G3585"/>
      <c r="H3585"/>
      <c r="I3585"/>
      <c r="J3585"/>
      <c r="K3585" s="95"/>
      <c r="L3585"/>
      <c r="M3585"/>
      <c r="N3585"/>
      <c r="O3585"/>
      <c r="P3585"/>
      <c r="Q3585"/>
      <c r="R3585"/>
      <c r="S3585"/>
      <c r="T3585"/>
      <c r="U3585"/>
      <c r="V3585"/>
    </row>
    <row r="3586" spans="2:22" ht="12.75" customHeight="1" x14ac:dyDescent="0.3">
      <c r="B3586"/>
      <c r="C3586"/>
      <c r="D3586"/>
      <c r="E3586"/>
      <c r="F3586"/>
      <c r="G3586"/>
      <c r="H3586"/>
      <c r="I3586"/>
      <c r="J3586"/>
      <c r="K3586" s="95"/>
      <c r="L3586"/>
      <c r="M3586"/>
      <c r="N3586"/>
      <c r="O3586"/>
      <c r="P3586"/>
      <c r="Q3586"/>
      <c r="R3586"/>
      <c r="S3586"/>
      <c r="T3586"/>
      <c r="U3586"/>
      <c r="V3586"/>
    </row>
    <row r="3587" spans="2:22" ht="12.75" customHeight="1" x14ac:dyDescent="0.3">
      <c r="B3587"/>
      <c r="C3587"/>
      <c r="D3587"/>
      <c r="E3587"/>
      <c r="F3587"/>
      <c r="G3587"/>
      <c r="H3587"/>
      <c r="I3587"/>
      <c r="J3587"/>
      <c r="K3587" s="95"/>
      <c r="L3587"/>
      <c r="M3587"/>
      <c r="N3587"/>
      <c r="O3587"/>
      <c r="P3587"/>
      <c r="Q3587"/>
      <c r="R3587"/>
      <c r="S3587"/>
      <c r="T3587"/>
      <c r="U3587"/>
      <c r="V3587"/>
    </row>
    <row r="3588" spans="2:22" ht="12.75" customHeight="1" x14ac:dyDescent="0.3">
      <c r="B3588"/>
      <c r="C3588"/>
      <c r="D3588"/>
      <c r="E3588"/>
      <c r="F3588"/>
      <c r="G3588"/>
      <c r="H3588"/>
      <c r="I3588"/>
      <c r="J3588"/>
      <c r="K3588" s="95"/>
      <c r="L3588"/>
      <c r="M3588"/>
      <c r="N3588"/>
      <c r="O3588"/>
      <c r="P3588"/>
      <c r="Q3588"/>
      <c r="R3588"/>
      <c r="S3588"/>
      <c r="T3588"/>
      <c r="U3588"/>
      <c r="V3588"/>
    </row>
    <row r="3589" spans="2:22" ht="12.75" customHeight="1" x14ac:dyDescent="0.3">
      <c r="B3589"/>
      <c r="C3589"/>
      <c r="D3589"/>
      <c r="E3589"/>
      <c r="F3589"/>
      <c r="G3589"/>
      <c r="H3589"/>
      <c r="I3589"/>
      <c r="J3589"/>
      <c r="K3589" s="95"/>
      <c r="L3589"/>
      <c r="M3589"/>
      <c r="N3589"/>
      <c r="O3589"/>
      <c r="P3589"/>
      <c r="Q3589"/>
      <c r="R3589"/>
      <c r="S3589"/>
      <c r="T3589"/>
      <c r="U3589"/>
      <c r="V3589"/>
    </row>
    <row r="3590" spans="2:22" ht="12.75" customHeight="1" x14ac:dyDescent="0.3">
      <c r="B3590"/>
      <c r="C3590"/>
      <c r="D3590"/>
      <c r="E3590"/>
      <c r="F3590"/>
      <c r="G3590"/>
      <c r="H3590"/>
      <c r="I3590"/>
      <c r="J3590"/>
      <c r="K3590" s="95"/>
      <c r="L3590"/>
      <c r="M3590"/>
      <c r="N3590"/>
      <c r="O3590"/>
      <c r="P3590"/>
      <c r="Q3590"/>
      <c r="R3590"/>
      <c r="S3590"/>
      <c r="T3590"/>
      <c r="U3590"/>
      <c r="V3590"/>
    </row>
    <row r="3591" spans="2:22" ht="12.75" customHeight="1" x14ac:dyDescent="0.3">
      <c r="B3591"/>
      <c r="C3591"/>
      <c r="D3591"/>
      <c r="E3591"/>
      <c r="F3591"/>
      <c r="G3591"/>
      <c r="H3591"/>
      <c r="I3591"/>
      <c r="J3591"/>
      <c r="K3591" s="95"/>
      <c r="L3591"/>
      <c r="M3591"/>
      <c r="N3591"/>
      <c r="O3591"/>
      <c r="P3591"/>
      <c r="Q3591"/>
      <c r="R3591"/>
      <c r="S3591"/>
      <c r="T3591"/>
      <c r="U3591"/>
      <c r="V3591"/>
    </row>
    <row r="3592" spans="2:22" ht="12.75" customHeight="1" x14ac:dyDescent="0.3">
      <c r="B3592"/>
      <c r="C3592"/>
      <c r="D3592"/>
      <c r="E3592"/>
      <c r="F3592"/>
      <c r="G3592"/>
      <c r="H3592"/>
      <c r="I3592"/>
      <c r="J3592"/>
      <c r="K3592" s="95"/>
      <c r="L3592"/>
      <c r="M3592"/>
      <c r="N3592"/>
      <c r="O3592"/>
      <c r="P3592"/>
      <c r="Q3592"/>
      <c r="R3592"/>
      <c r="S3592"/>
      <c r="T3592"/>
      <c r="U3592"/>
      <c r="V3592"/>
    </row>
    <row r="3593" spans="2:22" ht="12.75" customHeight="1" x14ac:dyDescent="0.3">
      <c r="B3593"/>
      <c r="C3593"/>
      <c r="D3593"/>
      <c r="E3593"/>
      <c r="F3593"/>
      <c r="G3593"/>
      <c r="H3593"/>
      <c r="I3593"/>
      <c r="J3593"/>
      <c r="K3593" s="95"/>
      <c r="L3593"/>
      <c r="M3593"/>
      <c r="N3593"/>
      <c r="O3593"/>
      <c r="P3593"/>
      <c r="Q3593"/>
      <c r="R3593"/>
      <c r="S3593"/>
      <c r="T3593"/>
      <c r="U3593"/>
      <c r="V3593"/>
    </row>
    <row r="3594" spans="2:22" ht="12.75" customHeight="1" x14ac:dyDescent="0.3">
      <c r="B3594"/>
      <c r="C3594"/>
      <c r="D3594"/>
      <c r="E3594"/>
      <c r="F3594"/>
      <c r="G3594"/>
      <c r="H3594"/>
      <c r="I3594"/>
      <c r="J3594"/>
      <c r="K3594" s="95"/>
      <c r="L3594"/>
      <c r="M3594"/>
      <c r="N3594"/>
      <c r="O3594"/>
      <c r="P3594"/>
      <c r="Q3594"/>
      <c r="R3594"/>
      <c r="S3594"/>
      <c r="T3594"/>
      <c r="U3594"/>
      <c r="V3594"/>
    </row>
    <row r="3595" spans="2:22" ht="12.75" customHeight="1" x14ac:dyDescent="0.3">
      <c r="B3595"/>
      <c r="C3595"/>
      <c r="D3595"/>
      <c r="E3595"/>
      <c r="F3595"/>
      <c r="G3595"/>
      <c r="H3595"/>
      <c r="I3595"/>
      <c r="J3595"/>
      <c r="K3595" s="95"/>
      <c r="L3595"/>
      <c r="M3595"/>
      <c r="N3595"/>
      <c r="O3595"/>
      <c r="P3595"/>
      <c r="Q3595"/>
      <c r="R3595"/>
      <c r="S3595"/>
      <c r="T3595"/>
      <c r="U3595"/>
      <c r="V3595"/>
    </row>
    <row r="3596" spans="2:22" ht="12.75" customHeight="1" x14ac:dyDescent="0.3">
      <c r="B3596"/>
      <c r="C3596"/>
      <c r="D3596"/>
      <c r="E3596"/>
      <c r="F3596"/>
      <c r="G3596"/>
      <c r="H3596"/>
      <c r="I3596"/>
      <c r="J3596"/>
      <c r="K3596" s="95"/>
      <c r="L3596"/>
      <c r="M3596"/>
      <c r="N3596"/>
      <c r="O3596"/>
      <c r="P3596"/>
      <c r="Q3596"/>
      <c r="R3596"/>
      <c r="S3596"/>
      <c r="T3596"/>
      <c r="U3596"/>
      <c r="V3596"/>
    </row>
    <row r="3597" spans="2:22" ht="12.75" customHeight="1" x14ac:dyDescent="0.3">
      <c r="B3597"/>
      <c r="C3597"/>
      <c r="D3597"/>
      <c r="E3597"/>
      <c r="F3597"/>
      <c r="G3597"/>
      <c r="H3597"/>
      <c r="I3597"/>
      <c r="J3597"/>
      <c r="K3597" s="95"/>
      <c r="L3597"/>
      <c r="M3597"/>
      <c r="N3597"/>
      <c r="O3597"/>
      <c r="P3597"/>
      <c r="Q3597"/>
      <c r="R3597"/>
      <c r="S3597"/>
      <c r="T3597"/>
      <c r="U3597"/>
      <c r="V3597"/>
    </row>
    <row r="3598" spans="2:22" ht="12.75" customHeight="1" x14ac:dyDescent="0.3">
      <c r="B3598"/>
      <c r="C3598"/>
      <c r="D3598"/>
      <c r="E3598"/>
      <c r="F3598"/>
      <c r="G3598"/>
      <c r="H3598"/>
      <c r="I3598"/>
      <c r="J3598"/>
      <c r="K3598" s="95"/>
      <c r="L3598"/>
      <c r="M3598"/>
      <c r="N3598"/>
      <c r="O3598"/>
      <c r="P3598"/>
      <c r="Q3598"/>
      <c r="R3598"/>
      <c r="S3598"/>
      <c r="T3598"/>
      <c r="U3598"/>
      <c r="V3598"/>
    </row>
    <row r="3599" spans="2:22" ht="12.75" customHeight="1" x14ac:dyDescent="0.3">
      <c r="B3599"/>
      <c r="C3599"/>
      <c r="D3599"/>
      <c r="E3599"/>
      <c r="F3599"/>
      <c r="G3599"/>
      <c r="H3599"/>
      <c r="I3599"/>
      <c r="J3599"/>
      <c r="K3599" s="95"/>
      <c r="L3599"/>
      <c r="M3599"/>
      <c r="N3599"/>
      <c r="O3599"/>
      <c r="P3599"/>
      <c r="Q3599"/>
      <c r="R3599"/>
      <c r="S3599"/>
      <c r="T3599"/>
      <c r="U3599"/>
      <c r="V3599"/>
    </row>
    <row r="3600" spans="2:22" ht="12.75" customHeight="1" x14ac:dyDescent="0.3">
      <c r="B3600"/>
      <c r="C3600"/>
      <c r="D3600"/>
      <c r="E3600"/>
      <c r="F3600"/>
      <c r="G3600"/>
      <c r="H3600"/>
      <c r="I3600"/>
      <c r="J3600"/>
      <c r="K3600" s="95"/>
      <c r="L3600"/>
      <c r="M3600"/>
      <c r="N3600"/>
      <c r="O3600"/>
      <c r="P3600"/>
      <c r="Q3600"/>
      <c r="R3600"/>
      <c r="S3600"/>
      <c r="T3600"/>
      <c r="U3600"/>
      <c r="V3600"/>
    </row>
    <row r="3601" spans="2:22" ht="12.75" customHeight="1" x14ac:dyDescent="0.3">
      <c r="B3601"/>
      <c r="C3601"/>
      <c r="D3601"/>
      <c r="E3601"/>
      <c r="F3601"/>
      <c r="G3601"/>
      <c r="H3601"/>
      <c r="I3601"/>
      <c r="J3601"/>
      <c r="K3601" s="95"/>
      <c r="L3601"/>
      <c r="M3601"/>
      <c r="N3601"/>
      <c r="O3601"/>
      <c r="P3601"/>
      <c r="Q3601"/>
      <c r="R3601"/>
      <c r="S3601"/>
      <c r="T3601"/>
      <c r="U3601"/>
      <c r="V3601"/>
    </row>
    <row r="3602" spans="2:22" ht="12.75" customHeight="1" x14ac:dyDescent="0.3">
      <c r="B3602"/>
      <c r="C3602"/>
      <c r="D3602"/>
      <c r="E3602"/>
      <c r="F3602"/>
      <c r="G3602"/>
      <c r="H3602"/>
      <c r="I3602"/>
      <c r="J3602"/>
      <c r="K3602" s="95"/>
      <c r="L3602"/>
      <c r="M3602"/>
      <c r="N3602"/>
      <c r="O3602"/>
      <c r="P3602"/>
      <c r="Q3602"/>
      <c r="R3602"/>
      <c r="S3602"/>
      <c r="T3602"/>
      <c r="U3602"/>
      <c r="V3602"/>
    </row>
    <row r="3603" spans="2:22" ht="12.75" customHeight="1" x14ac:dyDescent="0.3">
      <c r="B3603"/>
      <c r="C3603"/>
      <c r="D3603"/>
      <c r="E3603"/>
      <c r="F3603"/>
      <c r="G3603"/>
      <c r="H3603"/>
      <c r="I3603"/>
      <c r="J3603"/>
      <c r="K3603" s="95"/>
      <c r="L3603"/>
      <c r="M3603"/>
      <c r="N3603"/>
      <c r="O3603"/>
      <c r="P3603"/>
      <c r="Q3603"/>
      <c r="R3603"/>
      <c r="S3603"/>
      <c r="T3603"/>
      <c r="U3603"/>
      <c r="V3603"/>
    </row>
    <row r="3604" spans="2:22" ht="12.75" customHeight="1" x14ac:dyDescent="0.3">
      <c r="B3604"/>
      <c r="C3604"/>
      <c r="D3604"/>
      <c r="E3604"/>
      <c r="F3604"/>
      <c r="G3604"/>
      <c r="H3604"/>
      <c r="I3604"/>
      <c r="J3604"/>
      <c r="K3604" s="95"/>
      <c r="L3604"/>
      <c r="M3604"/>
      <c r="N3604"/>
      <c r="O3604"/>
      <c r="P3604"/>
      <c r="Q3604"/>
      <c r="R3604"/>
      <c r="S3604"/>
      <c r="T3604"/>
      <c r="U3604"/>
      <c r="V3604"/>
    </row>
    <row r="3605" spans="2:22" ht="12.75" customHeight="1" x14ac:dyDescent="0.3">
      <c r="B3605"/>
      <c r="C3605"/>
      <c r="D3605"/>
      <c r="E3605"/>
      <c r="F3605"/>
      <c r="G3605"/>
      <c r="H3605"/>
      <c r="I3605"/>
      <c r="J3605"/>
      <c r="K3605" s="95"/>
      <c r="L3605"/>
      <c r="M3605"/>
      <c r="N3605"/>
      <c r="O3605"/>
      <c r="P3605"/>
      <c r="Q3605"/>
      <c r="R3605"/>
      <c r="S3605"/>
      <c r="T3605"/>
      <c r="U3605"/>
      <c r="V3605"/>
    </row>
    <row r="3606" spans="2:22" ht="12.75" customHeight="1" x14ac:dyDescent="0.3">
      <c r="B3606"/>
      <c r="C3606"/>
      <c r="D3606"/>
      <c r="E3606"/>
      <c r="F3606"/>
      <c r="G3606"/>
      <c r="H3606"/>
      <c r="I3606"/>
      <c r="J3606"/>
      <c r="K3606" s="95"/>
      <c r="L3606"/>
      <c r="M3606"/>
      <c r="N3606"/>
      <c r="O3606"/>
      <c r="P3606"/>
      <c r="Q3606"/>
      <c r="R3606"/>
      <c r="S3606"/>
      <c r="T3606"/>
      <c r="U3606"/>
      <c r="V3606"/>
    </row>
    <row r="3607" spans="2:22" ht="12.75" customHeight="1" x14ac:dyDescent="0.3">
      <c r="B3607"/>
      <c r="C3607"/>
      <c r="D3607"/>
      <c r="E3607"/>
      <c r="F3607"/>
      <c r="G3607"/>
      <c r="H3607"/>
      <c r="I3607"/>
      <c r="J3607"/>
      <c r="K3607" s="95"/>
      <c r="L3607"/>
      <c r="M3607"/>
      <c r="N3607"/>
      <c r="O3607"/>
      <c r="P3607"/>
      <c r="Q3607"/>
      <c r="R3607"/>
      <c r="S3607"/>
      <c r="T3607"/>
      <c r="U3607"/>
      <c r="V3607"/>
    </row>
    <row r="3608" spans="2:22" ht="12.75" customHeight="1" x14ac:dyDescent="0.3">
      <c r="B3608"/>
      <c r="C3608"/>
      <c r="D3608"/>
      <c r="E3608"/>
      <c r="F3608"/>
      <c r="G3608"/>
      <c r="H3608"/>
      <c r="I3608"/>
      <c r="J3608"/>
      <c r="K3608" s="95"/>
      <c r="L3608"/>
      <c r="M3608"/>
      <c r="N3608"/>
      <c r="O3608"/>
      <c r="P3608"/>
      <c r="Q3608"/>
      <c r="R3608"/>
      <c r="S3608"/>
      <c r="T3608"/>
      <c r="U3608"/>
      <c r="V3608"/>
    </row>
    <row r="3609" spans="2:22" ht="12.75" customHeight="1" x14ac:dyDescent="0.3">
      <c r="B3609"/>
      <c r="C3609"/>
      <c r="D3609"/>
      <c r="E3609"/>
      <c r="F3609"/>
      <c r="G3609"/>
      <c r="H3609"/>
      <c r="I3609"/>
      <c r="J3609"/>
      <c r="K3609" s="95"/>
      <c r="L3609"/>
      <c r="M3609"/>
      <c r="N3609"/>
      <c r="O3609"/>
      <c r="P3609"/>
      <c r="Q3609"/>
      <c r="R3609"/>
      <c r="S3609"/>
      <c r="T3609"/>
      <c r="U3609"/>
      <c r="V3609"/>
    </row>
    <row r="3610" spans="2:22" ht="12.75" customHeight="1" x14ac:dyDescent="0.3">
      <c r="B3610"/>
      <c r="C3610"/>
      <c r="D3610"/>
      <c r="E3610"/>
      <c r="F3610"/>
      <c r="G3610"/>
      <c r="H3610"/>
      <c r="I3610"/>
      <c r="J3610"/>
      <c r="K3610" s="95"/>
      <c r="L3610"/>
      <c r="M3610"/>
      <c r="N3610"/>
      <c r="O3610"/>
      <c r="P3610"/>
      <c r="Q3610"/>
      <c r="R3610"/>
      <c r="S3610"/>
      <c r="T3610"/>
      <c r="U3610"/>
      <c r="V3610"/>
    </row>
    <row r="3611" spans="2:22" ht="12.75" customHeight="1" x14ac:dyDescent="0.3">
      <c r="B3611"/>
      <c r="C3611"/>
      <c r="D3611"/>
      <c r="E3611"/>
      <c r="F3611"/>
      <c r="G3611"/>
      <c r="H3611"/>
      <c r="I3611"/>
      <c r="J3611"/>
      <c r="K3611" s="95"/>
      <c r="L3611"/>
      <c r="M3611"/>
      <c r="N3611"/>
      <c r="O3611"/>
      <c r="P3611"/>
      <c r="Q3611"/>
      <c r="R3611"/>
      <c r="S3611"/>
      <c r="T3611"/>
      <c r="U3611"/>
      <c r="V3611"/>
    </row>
    <row r="3612" spans="2:22" ht="12.75" customHeight="1" x14ac:dyDescent="0.3">
      <c r="B3612"/>
      <c r="C3612"/>
      <c r="D3612"/>
      <c r="E3612"/>
      <c r="F3612"/>
      <c r="G3612"/>
      <c r="H3612"/>
      <c r="I3612"/>
      <c r="J3612"/>
      <c r="K3612" s="95"/>
      <c r="L3612"/>
      <c r="M3612"/>
      <c r="N3612"/>
      <c r="O3612"/>
      <c r="P3612"/>
      <c r="Q3612"/>
      <c r="R3612"/>
      <c r="S3612"/>
      <c r="T3612"/>
      <c r="U3612"/>
      <c r="V3612"/>
    </row>
    <row r="3613" spans="2:22" ht="12.75" customHeight="1" x14ac:dyDescent="0.3">
      <c r="B3613"/>
      <c r="C3613"/>
      <c r="D3613"/>
      <c r="E3613"/>
      <c r="F3613"/>
      <c r="G3613"/>
      <c r="H3613"/>
      <c r="I3613"/>
      <c r="J3613"/>
      <c r="K3613" s="95"/>
      <c r="L3613"/>
      <c r="M3613"/>
      <c r="N3613"/>
      <c r="O3613"/>
      <c r="P3613"/>
      <c r="Q3613"/>
      <c r="R3613"/>
      <c r="S3613"/>
      <c r="T3613"/>
      <c r="U3613"/>
      <c r="V3613"/>
    </row>
    <row r="3614" spans="2:22" ht="12.75" customHeight="1" x14ac:dyDescent="0.3">
      <c r="B3614"/>
      <c r="C3614"/>
      <c r="D3614"/>
      <c r="E3614"/>
      <c r="F3614"/>
      <c r="G3614"/>
      <c r="H3614"/>
      <c r="I3614"/>
      <c r="J3614"/>
      <c r="K3614" s="95"/>
      <c r="L3614"/>
      <c r="M3614"/>
      <c r="N3614"/>
      <c r="O3614"/>
      <c r="P3614"/>
      <c r="Q3614"/>
      <c r="R3614"/>
      <c r="S3614"/>
      <c r="T3614"/>
      <c r="U3614"/>
      <c r="V3614"/>
    </row>
    <row r="3615" spans="2:22" ht="12.75" customHeight="1" x14ac:dyDescent="0.3">
      <c r="B3615"/>
      <c r="C3615"/>
      <c r="D3615"/>
      <c r="E3615"/>
      <c r="F3615"/>
      <c r="G3615"/>
      <c r="H3615"/>
      <c r="I3615"/>
      <c r="J3615"/>
      <c r="K3615" s="95"/>
      <c r="L3615"/>
      <c r="M3615"/>
      <c r="N3615"/>
      <c r="O3615"/>
      <c r="P3615"/>
      <c r="Q3615"/>
      <c r="R3615"/>
      <c r="S3615"/>
      <c r="T3615"/>
      <c r="U3615"/>
      <c r="V3615"/>
    </row>
    <row r="3616" spans="2:22" ht="12.75" customHeight="1" x14ac:dyDescent="0.3">
      <c r="B3616"/>
      <c r="C3616"/>
      <c r="D3616"/>
      <c r="E3616"/>
      <c r="F3616"/>
      <c r="G3616"/>
      <c r="H3616"/>
      <c r="I3616"/>
      <c r="J3616"/>
      <c r="K3616" s="95"/>
      <c r="L3616"/>
      <c r="M3616"/>
      <c r="N3616"/>
      <c r="O3616"/>
      <c r="P3616"/>
      <c r="Q3616"/>
      <c r="R3616"/>
      <c r="S3616"/>
      <c r="T3616"/>
      <c r="U3616"/>
      <c r="V3616"/>
    </row>
    <row r="3617" spans="2:22" ht="12.75" customHeight="1" x14ac:dyDescent="0.3">
      <c r="B3617"/>
      <c r="C3617"/>
      <c r="D3617"/>
      <c r="E3617"/>
      <c r="F3617"/>
      <c r="G3617"/>
      <c r="H3617"/>
      <c r="I3617"/>
      <c r="J3617"/>
      <c r="K3617" s="95"/>
      <c r="L3617"/>
      <c r="M3617"/>
      <c r="N3617"/>
      <c r="O3617"/>
      <c r="P3617"/>
      <c r="Q3617"/>
      <c r="R3617"/>
      <c r="S3617"/>
      <c r="T3617"/>
      <c r="U3617"/>
      <c r="V3617"/>
    </row>
    <row r="3618" spans="2:22" ht="12.75" customHeight="1" x14ac:dyDescent="0.3">
      <c r="B3618"/>
      <c r="C3618"/>
      <c r="D3618"/>
      <c r="E3618"/>
      <c r="F3618"/>
      <c r="G3618"/>
      <c r="H3618"/>
      <c r="I3618"/>
      <c r="J3618"/>
      <c r="K3618" s="95"/>
      <c r="L3618"/>
      <c r="M3618"/>
      <c r="N3618"/>
      <c r="O3618"/>
      <c r="P3618"/>
      <c r="Q3618"/>
      <c r="R3618"/>
      <c r="S3618"/>
      <c r="T3618"/>
      <c r="U3618"/>
      <c r="V3618"/>
    </row>
    <row r="3619" spans="2:22" ht="12.75" customHeight="1" x14ac:dyDescent="0.3">
      <c r="B3619"/>
      <c r="C3619"/>
      <c r="D3619"/>
      <c r="E3619"/>
      <c r="F3619"/>
      <c r="G3619"/>
      <c r="H3619"/>
      <c r="I3619"/>
      <c r="J3619"/>
      <c r="K3619" s="95"/>
      <c r="L3619"/>
      <c r="M3619"/>
      <c r="N3619"/>
      <c r="O3619"/>
      <c r="P3619"/>
      <c r="Q3619"/>
      <c r="R3619"/>
      <c r="S3619"/>
      <c r="T3619"/>
      <c r="U3619"/>
      <c r="V3619"/>
    </row>
    <row r="3620" spans="2:22" ht="12.75" customHeight="1" x14ac:dyDescent="0.3">
      <c r="B3620"/>
      <c r="C3620"/>
      <c r="D3620"/>
      <c r="E3620"/>
      <c r="F3620"/>
      <c r="G3620"/>
      <c r="H3620"/>
      <c r="I3620"/>
      <c r="J3620"/>
      <c r="K3620" s="95"/>
      <c r="L3620"/>
      <c r="M3620"/>
      <c r="N3620"/>
      <c r="O3620"/>
      <c r="P3620"/>
      <c r="Q3620"/>
      <c r="R3620"/>
      <c r="S3620"/>
      <c r="T3620"/>
      <c r="U3620"/>
      <c r="V3620"/>
    </row>
    <row r="3621" spans="2:22" ht="12.75" customHeight="1" x14ac:dyDescent="0.3">
      <c r="B3621"/>
      <c r="C3621"/>
      <c r="D3621"/>
      <c r="E3621"/>
      <c r="F3621"/>
      <c r="G3621"/>
      <c r="H3621"/>
      <c r="I3621"/>
      <c r="J3621"/>
      <c r="K3621" s="95"/>
      <c r="L3621"/>
      <c r="M3621"/>
      <c r="N3621"/>
      <c r="O3621"/>
      <c r="P3621"/>
      <c r="Q3621"/>
      <c r="R3621"/>
      <c r="S3621"/>
      <c r="T3621"/>
      <c r="U3621"/>
      <c r="V3621"/>
    </row>
    <row r="3622" spans="2:22" ht="12.75" customHeight="1" x14ac:dyDescent="0.3">
      <c r="B3622"/>
      <c r="C3622"/>
      <c r="D3622"/>
      <c r="E3622"/>
      <c r="F3622"/>
      <c r="G3622"/>
      <c r="H3622"/>
      <c r="I3622"/>
      <c r="J3622"/>
      <c r="K3622" s="95"/>
      <c r="L3622"/>
      <c r="M3622"/>
      <c r="N3622"/>
      <c r="O3622"/>
      <c r="P3622"/>
      <c r="Q3622"/>
      <c r="R3622"/>
      <c r="S3622"/>
      <c r="T3622"/>
      <c r="U3622"/>
      <c r="V3622"/>
    </row>
    <row r="3623" spans="2:22" ht="12.75" customHeight="1" x14ac:dyDescent="0.3">
      <c r="B3623"/>
      <c r="C3623"/>
      <c r="D3623"/>
      <c r="E3623"/>
      <c r="F3623"/>
      <c r="G3623"/>
      <c r="H3623"/>
      <c r="I3623"/>
      <c r="J3623"/>
      <c r="K3623" s="95"/>
      <c r="L3623"/>
      <c r="M3623"/>
      <c r="N3623"/>
      <c r="O3623"/>
      <c r="P3623"/>
      <c r="Q3623"/>
      <c r="R3623"/>
      <c r="S3623"/>
      <c r="T3623"/>
      <c r="U3623"/>
      <c r="V3623"/>
    </row>
    <row r="3624" spans="2:22" ht="12.75" customHeight="1" x14ac:dyDescent="0.3">
      <c r="B3624"/>
      <c r="C3624"/>
      <c r="D3624"/>
      <c r="E3624"/>
      <c r="F3624"/>
      <c r="G3624"/>
      <c r="H3624"/>
      <c r="I3624"/>
      <c r="J3624"/>
      <c r="K3624" s="95"/>
      <c r="L3624"/>
      <c r="M3624"/>
      <c r="N3624"/>
      <c r="O3624"/>
      <c r="P3624"/>
      <c r="Q3624"/>
      <c r="R3624"/>
      <c r="S3624"/>
      <c r="T3624"/>
      <c r="U3624"/>
      <c r="V3624"/>
    </row>
    <row r="3625" spans="2:22" ht="12.75" customHeight="1" x14ac:dyDescent="0.3">
      <c r="B3625"/>
      <c r="C3625"/>
      <c r="D3625"/>
      <c r="E3625"/>
      <c r="F3625"/>
      <c r="G3625"/>
      <c r="H3625"/>
      <c r="I3625"/>
      <c r="J3625"/>
      <c r="K3625" s="95"/>
      <c r="L3625"/>
      <c r="M3625"/>
      <c r="N3625"/>
      <c r="O3625"/>
      <c r="P3625"/>
      <c r="Q3625"/>
      <c r="R3625"/>
      <c r="S3625"/>
      <c r="T3625"/>
      <c r="U3625"/>
      <c r="V3625"/>
    </row>
    <row r="3626" spans="2:22" ht="12.75" customHeight="1" x14ac:dyDescent="0.3">
      <c r="B3626"/>
      <c r="C3626"/>
      <c r="D3626"/>
      <c r="E3626"/>
      <c r="F3626"/>
      <c r="G3626"/>
      <c r="H3626"/>
      <c r="I3626"/>
      <c r="J3626"/>
      <c r="K3626" s="95"/>
      <c r="L3626"/>
      <c r="M3626"/>
      <c r="N3626"/>
      <c r="O3626"/>
      <c r="P3626"/>
      <c r="Q3626"/>
      <c r="R3626"/>
      <c r="S3626"/>
      <c r="T3626"/>
      <c r="U3626"/>
      <c r="V3626"/>
    </row>
    <row r="3627" spans="2:22" ht="12.75" customHeight="1" x14ac:dyDescent="0.3">
      <c r="B3627"/>
      <c r="C3627"/>
      <c r="D3627"/>
      <c r="E3627"/>
      <c r="F3627"/>
      <c r="G3627"/>
      <c r="H3627"/>
      <c r="I3627"/>
      <c r="J3627"/>
      <c r="K3627" s="95"/>
      <c r="L3627"/>
      <c r="M3627"/>
      <c r="N3627"/>
      <c r="O3627"/>
      <c r="P3627"/>
      <c r="Q3627"/>
      <c r="R3627"/>
      <c r="S3627"/>
      <c r="T3627"/>
      <c r="U3627"/>
      <c r="V3627"/>
    </row>
    <row r="3628" spans="2:22" ht="12.75" customHeight="1" x14ac:dyDescent="0.3">
      <c r="B3628"/>
      <c r="C3628"/>
      <c r="D3628"/>
      <c r="E3628"/>
      <c r="F3628"/>
      <c r="G3628"/>
      <c r="H3628"/>
      <c r="I3628"/>
      <c r="J3628"/>
      <c r="K3628" s="95"/>
      <c r="L3628"/>
      <c r="M3628"/>
      <c r="N3628"/>
      <c r="O3628"/>
      <c r="P3628"/>
      <c r="Q3628"/>
      <c r="R3628"/>
      <c r="S3628"/>
      <c r="T3628"/>
      <c r="U3628"/>
      <c r="V3628"/>
    </row>
    <row r="3629" spans="2:22" ht="12.75" customHeight="1" x14ac:dyDescent="0.3">
      <c r="B3629"/>
      <c r="C3629"/>
      <c r="D3629"/>
      <c r="E3629"/>
      <c r="F3629"/>
      <c r="G3629"/>
      <c r="H3629"/>
      <c r="I3629"/>
      <c r="J3629"/>
      <c r="K3629" s="95"/>
      <c r="L3629"/>
      <c r="M3629"/>
      <c r="N3629"/>
      <c r="O3629"/>
      <c r="P3629"/>
      <c r="Q3629"/>
      <c r="R3629"/>
      <c r="S3629"/>
      <c r="T3629"/>
      <c r="U3629"/>
      <c r="V3629"/>
    </row>
    <row r="3630" spans="2:22" ht="12.75" customHeight="1" x14ac:dyDescent="0.3">
      <c r="B3630"/>
      <c r="C3630"/>
      <c r="D3630"/>
      <c r="E3630"/>
      <c r="F3630"/>
      <c r="G3630"/>
      <c r="H3630"/>
      <c r="I3630"/>
      <c r="J3630"/>
      <c r="K3630" s="95"/>
      <c r="L3630"/>
      <c r="M3630"/>
      <c r="N3630"/>
      <c r="O3630"/>
      <c r="P3630"/>
      <c r="Q3630"/>
      <c r="R3630"/>
      <c r="S3630"/>
      <c r="T3630"/>
      <c r="U3630"/>
      <c r="V3630"/>
    </row>
    <row r="3631" spans="2:22" ht="12.75" customHeight="1" x14ac:dyDescent="0.3">
      <c r="B3631"/>
      <c r="C3631"/>
      <c r="D3631"/>
      <c r="E3631"/>
      <c r="F3631"/>
      <c r="G3631"/>
      <c r="H3631"/>
      <c r="I3631"/>
      <c r="J3631"/>
      <c r="K3631" s="95"/>
      <c r="L3631"/>
      <c r="M3631"/>
      <c r="N3631"/>
      <c r="O3631"/>
      <c r="P3631"/>
      <c r="Q3631"/>
      <c r="R3631"/>
      <c r="S3631"/>
      <c r="T3631"/>
      <c r="U3631"/>
      <c r="V3631"/>
    </row>
    <row r="3632" spans="2:22" ht="12.75" customHeight="1" x14ac:dyDescent="0.3">
      <c r="B3632"/>
      <c r="C3632"/>
      <c r="D3632"/>
      <c r="E3632"/>
      <c r="F3632"/>
      <c r="G3632"/>
      <c r="H3632"/>
      <c r="I3632"/>
      <c r="J3632"/>
      <c r="K3632" s="95"/>
      <c r="L3632"/>
      <c r="M3632"/>
      <c r="N3632"/>
      <c r="O3632"/>
      <c r="P3632"/>
      <c r="Q3632"/>
      <c r="R3632"/>
      <c r="S3632"/>
      <c r="T3632"/>
      <c r="U3632"/>
      <c r="V3632"/>
    </row>
    <row r="3633" spans="2:22" ht="12.75" customHeight="1" x14ac:dyDescent="0.3">
      <c r="B3633"/>
      <c r="C3633"/>
      <c r="D3633"/>
      <c r="E3633"/>
      <c r="F3633"/>
      <c r="G3633"/>
      <c r="H3633"/>
      <c r="I3633"/>
      <c r="J3633"/>
      <c r="K3633" s="95"/>
      <c r="L3633"/>
      <c r="M3633"/>
      <c r="N3633"/>
      <c r="O3633"/>
      <c r="P3633"/>
      <c r="Q3633"/>
      <c r="R3633"/>
      <c r="S3633"/>
      <c r="T3633"/>
      <c r="U3633"/>
      <c r="V3633"/>
    </row>
    <row r="3634" spans="2:22" ht="12.75" customHeight="1" x14ac:dyDescent="0.3">
      <c r="B3634"/>
      <c r="C3634"/>
      <c r="D3634"/>
      <c r="E3634"/>
      <c r="F3634"/>
      <c r="G3634"/>
      <c r="H3634"/>
      <c r="I3634"/>
      <c r="J3634"/>
      <c r="K3634" s="95"/>
      <c r="L3634"/>
      <c r="M3634"/>
      <c r="N3634"/>
      <c r="O3634"/>
      <c r="P3634"/>
      <c r="Q3634"/>
      <c r="R3634"/>
      <c r="S3634"/>
      <c r="T3634"/>
      <c r="U3634"/>
      <c r="V3634"/>
    </row>
    <row r="3635" spans="2:22" ht="12.75" customHeight="1" x14ac:dyDescent="0.3">
      <c r="B3635"/>
      <c r="C3635"/>
      <c r="D3635"/>
      <c r="E3635"/>
      <c r="F3635"/>
      <c r="G3635"/>
      <c r="H3635"/>
      <c r="I3635"/>
      <c r="J3635"/>
      <c r="K3635" s="95"/>
      <c r="L3635"/>
      <c r="M3635"/>
      <c r="N3635"/>
      <c r="O3635"/>
      <c r="P3635"/>
      <c r="Q3635"/>
      <c r="R3635"/>
      <c r="S3635"/>
      <c r="T3635"/>
      <c r="U3635"/>
      <c r="V3635"/>
    </row>
    <row r="3636" spans="2:22" ht="12.75" customHeight="1" x14ac:dyDescent="0.3">
      <c r="B3636"/>
      <c r="C3636"/>
      <c r="D3636"/>
      <c r="E3636"/>
      <c r="F3636"/>
      <c r="G3636"/>
      <c r="H3636"/>
      <c r="I3636"/>
      <c r="J3636"/>
      <c r="K3636" s="95"/>
      <c r="L3636"/>
      <c r="M3636"/>
      <c r="N3636"/>
      <c r="O3636"/>
      <c r="P3636"/>
      <c r="Q3636"/>
      <c r="R3636"/>
      <c r="S3636"/>
      <c r="T3636"/>
      <c r="U3636"/>
      <c r="V3636"/>
    </row>
    <row r="3637" spans="2:22" ht="12.75" customHeight="1" x14ac:dyDescent="0.3">
      <c r="B3637"/>
      <c r="C3637"/>
      <c r="D3637"/>
      <c r="E3637"/>
      <c r="F3637"/>
      <c r="G3637"/>
      <c r="H3637"/>
      <c r="I3637"/>
      <c r="J3637"/>
      <c r="K3637" s="95"/>
      <c r="L3637"/>
      <c r="M3637"/>
      <c r="N3637"/>
      <c r="O3637"/>
      <c r="P3637"/>
      <c r="Q3637"/>
      <c r="R3637"/>
      <c r="S3637"/>
      <c r="T3637"/>
      <c r="U3637"/>
      <c r="V3637"/>
    </row>
    <row r="3638" spans="2:22" ht="12.75" customHeight="1" x14ac:dyDescent="0.3">
      <c r="B3638"/>
      <c r="C3638"/>
      <c r="D3638"/>
      <c r="E3638"/>
      <c r="F3638"/>
      <c r="G3638"/>
      <c r="H3638"/>
      <c r="I3638"/>
      <c r="J3638"/>
      <c r="K3638" s="95"/>
      <c r="L3638"/>
      <c r="M3638"/>
      <c r="N3638"/>
      <c r="O3638"/>
      <c r="P3638"/>
      <c r="Q3638"/>
      <c r="R3638"/>
      <c r="S3638"/>
      <c r="T3638"/>
      <c r="U3638"/>
      <c r="V3638"/>
    </row>
    <row r="3639" spans="2:22" ht="12.75" customHeight="1" x14ac:dyDescent="0.3">
      <c r="B3639"/>
      <c r="C3639"/>
      <c r="D3639"/>
      <c r="E3639"/>
      <c r="F3639"/>
      <c r="G3639"/>
      <c r="H3639"/>
      <c r="I3639"/>
      <c r="J3639"/>
      <c r="K3639" s="95"/>
      <c r="L3639"/>
      <c r="M3639"/>
      <c r="N3639"/>
      <c r="O3639"/>
      <c r="P3639"/>
      <c r="Q3639"/>
      <c r="R3639"/>
      <c r="S3639"/>
      <c r="T3639"/>
      <c r="U3639"/>
      <c r="V3639"/>
    </row>
    <row r="3640" spans="2:22" ht="12.75" customHeight="1" x14ac:dyDescent="0.3">
      <c r="B3640"/>
      <c r="C3640"/>
      <c r="D3640"/>
      <c r="E3640"/>
      <c r="F3640"/>
      <c r="G3640"/>
      <c r="H3640"/>
      <c r="I3640"/>
      <c r="J3640"/>
      <c r="K3640" s="95"/>
      <c r="L3640"/>
      <c r="M3640"/>
      <c r="N3640"/>
      <c r="O3640"/>
      <c r="P3640"/>
      <c r="Q3640"/>
      <c r="R3640"/>
      <c r="S3640"/>
      <c r="T3640"/>
      <c r="U3640"/>
      <c r="V3640"/>
    </row>
    <row r="3641" spans="2:22" ht="12.75" customHeight="1" x14ac:dyDescent="0.3">
      <c r="B3641"/>
      <c r="C3641"/>
      <c r="D3641"/>
      <c r="E3641"/>
      <c r="F3641"/>
      <c r="G3641"/>
      <c r="H3641"/>
      <c r="I3641"/>
      <c r="J3641"/>
      <c r="K3641" s="95"/>
      <c r="L3641"/>
      <c r="M3641"/>
      <c r="N3641"/>
      <c r="O3641"/>
      <c r="P3641"/>
      <c r="Q3641"/>
      <c r="R3641"/>
      <c r="S3641"/>
      <c r="T3641"/>
      <c r="U3641"/>
      <c r="V3641"/>
    </row>
    <row r="3642" spans="2:22" ht="12.75" customHeight="1" x14ac:dyDescent="0.3">
      <c r="B3642"/>
      <c r="C3642"/>
      <c r="D3642"/>
      <c r="E3642"/>
      <c r="F3642"/>
      <c r="G3642"/>
      <c r="H3642"/>
      <c r="I3642"/>
      <c r="J3642"/>
      <c r="K3642" s="95"/>
      <c r="L3642"/>
      <c r="M3642"/>
      <c r="N3642"/>
      <c r="O3642"/>
      <c r="P3642"/>
      <c r="Q3642"/>
      <c r="R3642"/>
      <c r="S3642"/>
      <c r="T3642"/>
      <c r="U3642"/>
      <c r="V3642"/>
    </row>
    <row r="3643" spans="2:22" ht="12.75" customHeight="1" x14ac:dyDescent="0.3">
      <c r="B3643"/>
      <c r="C3643"/>
      <c r="D3643"/>
      <c r="E3643"/>
      <c r="F3643"/>
      <c r="G3643"/>
      <c r="H3643"/>
      <c r="I3643"/>
      <c r="J3643"/>
      <c r="K3643" s="95"/>
      <c r="L3643"/>
      <c r="M3643"/>
      <c r="N3643"/>
      <c r="O3643"/>
      <c r="P3643"/>
      <c r="Q3643"/>
      <c r="R3643"/>
      <c r="S3643"/>
      <c r="T3643"/>
      <c r="U3643"/>
      <c r="V3643"/>
    </row>
    <row r="3644" spans="2:22" ht="12.75" customHeight="1" x14ac:dyDescent="0.3">
      <c r="B3644"/>
      <c r="C3644"/>
      <c r="D3644"/>
      <c r="E3644"/>
      <c r="F3644"/>
      <c r="G3644"/>
      <c r="H3644"/>
      <c r="I3644"/>
      <c r="J3644"/>
      <c r="K3644" s="95"/>
      <c r="L3644"/>
      <c r="M3644"/>
      <c r="N3644"/>
      <c r="O3644"/>
      <c r="P3644"/>
      <c r="Q3644"/>
      <c r="R3644"/>
      <c r="S3644"/>
      <c r="T3644"/>
      <c r="U3644"/>
      <c r="V3644"/>
    </row>
    <row r="3645" spans="2:22" ht="12.75" customHeight="1" x14ac:dyDescent="0.3">
      <c r="B3645"/>
      <c r="C3645"/>
      <c r="D3645"/>
      <c r="E3645"/>
      <c r="F3645"/>
      <c r="G3645"/>
      <c r="H3645"/>
      <c r="I3645"/>
      <c r="J3645"/>
      <c r="K3645" s="95"/>
      <c r="L3645"/>
      <c r="M3645"/>
      <c r="N3645"/>
      <c r="O3645"/>
      <c r="P3645"/>
      <c r="Q3645"/>
      <c r="R3645"/>
      <c r="S3645"/>
      <c r="T3645"/>
      <c r="U3645"/>
      <c r="V3645"/>
    </row>
    <row r="3646" spans="2:22" ht="12.75" customHeight="1" x14ac:dyDescent="0.3">
      <c r="B3646"/>
      <c r="C3646"/>
      <c r="D3646"/>
      <c r="E3646"/>
      <c r="F3646"/>
      <c r="G3646"/>
      <c r="H3646"/>
      <c r="I3646"/>
      <c r="J3646"/>
      <c r="K3646" s="95"/>
      <c r="L3646"/>
      <c r="M3646"/>
      <c r="N3646"/>
      <c r="O3646"/>
      <c r="P3646"/>
      <c r="Q3646"/>
      <c r="R3646"/>
      <c r="S3646"/>
      <c r="T3646"/>
      <c r="U3646"/>
      <c r="V3646"/>
    </row>
    <row r="3647" spans="2:22" ht="12.75" customHeight="1" x14ac:dyDescent="0.3">
      <c r="B3647"/>
      <c r="C3647"/>
      <c r="D3647"/>
      <c r="E3647"/>
      <c r="F3647"/>
      <c r="G3647"/>
      <c r="H3647"/>
      <c r="I3647"/>
      <c r="J3647"/>
      <c r="K3647" s="95"/>
      <c r="L3647"/>
      <c r="M3647"/>
      <c r="N3647"/>
      <c r="O3647"/>
      <c r="P3647"/>
      <c r="Q3647"/>
      <c r="R3647"/>
      <c r="S3647"/>
      <c r="T3647"/>
      <c r="U3647"/>
      <c r="V3647"/>
    </row>
    <row r="3648" spans="2:22" ht="12.75" customHeight="1" x14ac:dyDescent="0.3">
      <c r="B3648"/>
      <c r="C3648"/>
      <c r="D3648"/>
      <c r="E3648"/>
      <c r="F3648"/>
      <c r="G3648"/>
      <c r="H3648"/>
      <c r="I3648"/>
      <c r="J3648"/>
      <c r="K3648" s="95"/>
      <c r="L3648"/>
      <c r="M3648"/>
      <c r="N3648"/>
      <c r="O3648"/>
      <c r="P3648"/>
      <c r="Q3648"/>
      <c r="R3648"/>
      <c r="S3648"/>
      <c r="T3648"/>
      <c r="U3648"/>
      <c r="V3648"/>
    </row>
    <row r="3649" spans="2:22" ht="12.75" customHeight="1" x14ac:dyDescent="0.3">
      <c r="B3649"/>
      <c r="C3649"/>
      <c r="D3649"/>
      <c r="E3649"/>
      <c r="F3649"/>
      <c r="G3649"/>
      <c r="H3649"/>
      <c r="I3649"/>
      <c r="J3649"/>
      <c r="K3649" s="95"/>
      <c r="L3649"/>
      <c r="M3649"/>
      <c r="N3649"/>
      <c r="O3649"/>
      <c r="P3649"/>
      <c r="Q3649"/>
      <c r="R3649"/>
      <c r="S3649"/>
      <c r="T3649"/>
      <c r="U3649"/>
      <c r="V3649"/>
    </row>
    <row r="3650" spans="2:22" ht="12.75" customHeight="1" x14ac:dyDescent="0.3">
      <c r="B3650"/>
      <c r="C3650"/>
      <c r="D3650"/>
      <c r="E3650"/>
      <c r="F3650"/>
      <c r="G3650"/>
      <c r="H3650"/>
      <c r="I3650"/>
      <c r="J3650"/>
      <c r="K3650" s="95"/>
      <c r="L3650"/>
      <c r="M3650"/>
      <c r="N3650"/>
      <c r="O3650"/>
      <c r="P3650"/>
      <c r="Q3650"/>
      <c r="R3650"/>
      <c r="S3650"/>
      <c r="T3650"/>
      <c r="U3650"/>
      <c r="V3650"/>
    </row>
    <row r="3651" spans="2:22" ht="12.75" customHeight="1" x14ac:dyDescent="0.3">
      <c r="B3651"/>
      <c r="C3651"/>
      <c r="D3651"/>
      <c r="E3651"/>
      <c r="F3651"/>
      <c r="G3651"/>
      <c r="H3651"/>
      <c r="I3651"/>
      <c r="J3651"/>
      <c r="K3651" s="95"/>
      <c r="L3651"/>
      <c r="M3651"/>
      <c r="N3651"/>
      <c r="O3651"/>
      <c r="P3651"/>
      <c r="Q3651"/>
      <c r="R3651"/>
      <c r="S3651"/>
      <c r="T3651"/>
      <c r="U3651"/>
      <c r="V3651"/>
    </row>
    <row r="3652" spans="2:22" ht="12.75" customHeight="1" x14ac:dyDescent="0.3">
      <c r="B3652"/>
      <c r="C3652"/>
      <c r="D3652"/>
      <c r="E3652"/>
      <c r="F3652"/>
      <c r="G3652"/>
      <c r="H3652"/>
      <c r="I3652"/>
      <c r="J3652"/>
      <c r="K3652" s="95"/>
      <c r="L3652"/>
      <c r="M3652"/>
      <c r="N3652"/>
      <c r="O3652"/>
      <c r="P3652"/>
      <c r="Q3652"/>
      <c r="R3652"/>
      <c r="S3652"/>
      <c r="T3652"/>
      <c r="U3652"/>
      <c r="V3652"/>
    </row>
    <row r="3653" spans="2:22" ht="12.75" customHeight="1" x14ac:dyDescent="0.3">
      <c r="B3653"/>
      <c r="C3653"/>
      <c r="D3653"/>
      <c r="E3653"/>
      <c r="F3653"/>
      <c r="G3653"/>
      <c r="H3653"/>
      <c r="I3653"/>
      <c r="J3653"/>
      <c r="K3653" s="95"/>
      <c r="L3653"/>
      <c r="M3653"/>
      <c r="N3653"/>
      <c r="O3653"/>
      <c r="P3653"/>
      <c r="Q3653"/>
      <c r="R3653"/>
      <c r="S3653"/>
      <c r="T3653"/>
      <c r="U3653"/>
      <c r="V3653"/>
    </row>
    <row r="3654" spans="2:22" ht="12.75" customHeight="1" x14ac:dyDescent="0.3">
      <c r="B3654"/>
      <c r="C3654"/>
      <c r="D3654"/>
      <c r="E3654"/>
      <c r="F3654"/>
      <c r="G3654"/>
      <c r="H3654"/>
      <c r="I3654"/>
      <c r="J3654"/>
      <c r="K3654" s="95"/>
      <c r="L3654"/>
      <c r="M3654"/>
      <c r="N3654"/>
      <c r="O3654"/>
      <c r="P3654"/>
      <c r="Q3654"/>
      <c r="R3654"/>
      <c r="S3654"/>
      <c r="T3654"/>
      <c r="U3654"/>
      <c r="V3654"/>
    </row>
    <row r="3655" spans="2:22" ht="12.75" customHeight="1" x14ac:dyDescent="0.3">
      <c r="B3655"/>
      <c r="C3655"/>
      <c r="D3655"/>
      <c r="E3655"/>
      <c r="F3655"/>
      <c r="G3655"/>
      <c r="H3655"/>
      <c r="I3655"/>
      <c r="J3655"/>
      <c r="K3655" s="95"/>
      <c r="L3655"/>
      <c r="M3655"/>
      <c r="N3655"/>
      <c r="O3655"/>
      <c r="P3655"/>
      <c r="Q3655"/>
      <c r="R3655"/>
      <c r="S3655"/>
      <c r="T3655"/>
      <c r="U3655"/>
      <c r="V3655"/>
    </row>
    <row r="3656" spans="2:22" ht="12.75" customHeight="1" x14ac:dyDescent="0.3">
      <c r="B3656"/>
      <c r="C3656"/>
      <c r="D3656"/>
      <c r="E3656"/>
      <c r="F3656"/>
      <c r="G3656"/>
      <c r="H3656"/>
      <c r="I3656"/>
      <c r="J3656"/>
      <c r="K3656" s="95"/>
      <c r="L3656"/>
      <c r="M3656"/>
      <c r="N3656"/>
      <c r="O3656"/>
      <c r="P3656"/>
      <c r="Q3656"/>
      <c r="R3656"/>
      <c r="S3656"/>
      <c r="T3656"/>
      <c r="U3656"/>
      <c r="V3656"/>
    </row>
    <row r="3657" spans="2:22" ht="12.75" customHeight="1" x14ac:dyDescent="0.3">
      <c r="B3657"/>
      <c r="C3657"/>
      <c r="D3657"/>
      <c r="E3657"/>
      <c r="F3657"/>
      <c r="G3657"/>
      <c r="H3657"/>
      <c r="I3657"/>
      <c r="J3657"/>
      <c r="K3657" s="95"/>
      <c r="L3657"/>
      <c r="M3657"/>
      <c r="N3657"/>
      <c r="O3657"/>
      <c r="P3657"/>
      <c r="Q3657"/>
      <c r="R3657"/>
      <c r="S3657"/>
      <c r="T3657"/>
      <c r="U3657"/>
      <c r="V3657"/>
    </row>
    <row r="3658" spans="2:22" ht="12.75" customHeight="1" x14ac:dyDescent="0.3">
      <c r="B3658"/>
      <c r="C3658"/>
      <c r="D3658"/>
      <c r="E3658"/>
      <c r="F3658"/>
      <c r="G3658"/>
      <c r="H3658"/>
      <c r="I3658"/>
      <c r="J3658"/>
      <c r="K3658" s="95"/>
      <c r="L3658"/>
      <c r="M3658"/>
      <c r="N3658"/>
      <c r="O3658"/>
      <c r="P3658"/>
      <c r="Q3658"/>
      <c r="R3658"/>
      <c r="S3658"/>
      <c r="T3658"/>
      <c r="U3658"/>
      <c r="V3658"/>
    </row>
    <row r="3659" spans="2:22" ht="12.75" customHeight="1" x14ac:dyDescent="0.3">
      <c r="B3659"/>
      <c r="C3659"/>
      <c r="D3659"/>
      <c r="E3659"/>
      <c r="F3659"/>
      <c r="G3659"/>
      <c r="H3659"/>
      <c r="I3659"/>
      <c r="J3659"/>
      <c r="K3659" s="95"/>
      <c r="L3659"/>
      <c r="M3659"/>
      <c r="N3659"/>
      <c r="O3659"/>
      <c r="P3659"/>
      <c r="Q3659"/>
      <c r="R3659"/>
      <c r="S3659"/>
      <c r="T3659"/>
      <c r="U3659"/>
      <c r="V3659"/>
    </row>
    <row r="3660" spans="2:22" ht="12.75" customHeight="1" x14ac:dyDescent="0.3">
      <c r="B3660"/>
      <c r="C3660"/>
      <c r="D3660"/>
      <c r="E3660"/>
      <c r="F3660"/>
      <c r="G3660"/>
      <c r="H3660"/>
      <c r="I3660"/>
      <c r="J3660"/>
      <c r="K3660" s="95"/>
      <c r="L3660"/>
      <c r="M3660"/>
      <c r="N3660"/>
      <c r="O3660"/>
      <c r="P3660"/>
      <c r="Q3660"/>
      <c r="R3660"/>
      <c r="S3660"/>
      <c r="T3660"/>
      <c r="U3660"/>
      <c r="V3660"/>
    </row>
    <row r="3661" spans="2:22" ht="12.75" customHeight="1" x14ac:dyDescent="0.3">
      <c r="B3661"/>
      <c r="C3661"/>
      <c r="D3661"/>
      <c r="E3661"/>
      <c r="F3661"/>
      <c r="G3661"/>
      <c r="H3661"/>
      <c r="I3661"/>
      <c r="J3661"/>
      <c r="K3661" s="95"/>
      <c r="L3661"/>
      <c r="M3661"/>
      <c r="N3661"/>
      <c r="O3661"/>
      <c r="P3661"/>
      <c r="Q3661"/>
      <c r="R3661"/>
      <c r="S3661"/>
      <c r="T3661"/>
      <c r="U3661"/>
      <c r="V3661"/>
    </row>
    <row r="3662" spans="2:22" ht="12.75" customHeight="1" x14ac:dyDescent="0.3">
      <c r="B3662"/>
      <c r="C3662"/>
      <c r="D3662"/>
      <c r="E3662"/>
      <c r="F3662"/>
      <c r="G3662"/>
      <c r="H3662"/>
      <c r="I3662"/>
      <c r="J3662"/>
      <c r="K3662" s="95"/>
      <c r="L3662"/>
      <c r="M3662"/>
      <c r="N3662"/>
      <c r="O3662"/>
      <c r="P3662"/>
      <c r="Q3662"/>
      <c r="R3662"/>
      <c r="S3662"/>
      <c r="T3662"/>
      <c r="U3662"/>
      <c r="V3662"/>
    </row>
    <row r="3663" spans="2:22" ht="12.75" customHeight="1" x14ac:dyDescent="0.3">
      <c r="B3663"/>
      <c r="C3663"/>
      <c r="D3663"/>
      <c r="E3663"/>
      <c r="F3663"/>
      <c r="G3663"/>
      <c r="H3663"/>
      <c r="I3663"/>
      <c r="J3663"/>
      <c r="K3663" s="95"/>
      <c r="L3663"/>
      <c r="M3663"/>
      <c r="N3663"/>
      <c r="O3663"/>
      <c r="P3663"/>
      <c r="Q3663"/>
      <c r="R3663"/>
      <c r="S3663"/>
      <c r="T3663"/>
      <c r="U3663"/>
      <c r="V3663"/>
    </row>
    <row r="3664" spans="2:22" ht="12.75" customHeight="1" x14ac:dyDescent="0.3">
      <c r="B3664"/>
      <c r="C3664"/>
      <c r="D3664"/>
      <c r="E3664"/>
      <c r="F3664"/>
      <c r="G3664"/>
      <c r="H3664"/>
      <c r="I3664"/>
      <c r="J3664"/>
      <c r="K3664" s="95"/>
      <c r="L3664"/>
      <c r="M3664"/>
      <c r="N3664"/>
      <c r="O3664"/>
      <c r="P3664"/>
      <c r="Q3664"/>
      <c r="R3664"/>
      <c r="S3664"/>
      <c r="T3664"/>
      <c r="U3664"/>
      <c r="V3664"/>
    </row>
    <row r="3665" spans="2:22" ht="12.75" customHeight="1" x14ac:dyDescent="0.3">
      <c r="B3665"/>
      <c r="C3665"/>
      <c r="D3665"/>
      <c r="E3665"/>
      <c r="F3665"/>
      <c r="G3665"/>
      <c r="H3665"/>
      <c r="I3665"/>
      <c r="J3665"/>
      <c r="K3665" s="95"/>
      <c r="L3665"/>
      <c r="M3665"/>
      <c r="N3665"/>
      <c r="O3665"/>
      <c r="P3665"/>
      <c r="Q3665"/>
      <c r="R3665"/>
      <c r="S3665"/>
      <c r="T3665"/>
      <c r="U3665"/>
      <c r="V3665"/>
    </row>
  </sheetData>
  <autoFilter ref="B8:V1442">
    <filterColumn colId="1" showButton="0"/>
    <filterColumn colId="13" showButton="0"/>
    <filterColumn colId="14" showButton="0"/>
    <filterColumn colId="16" showButton="0"/>
    <filterColumn colId="17" showButton="0"/>
    <filterColumn colId="19" showButton="0"/>
  </autoFilter>
  <sortState ref="B568:V600">
    <sortCondition ref="L568:L600"/>
    <sortCondition descending="1" ref="M568:M600"/>
  </sortState>
  <mergeCells count="27">
    <mergeCell ref="AM9:AM10"/>
    <mergeCell ref="AW8:BA9"/>
    <mergeCell ref="AT8:AV9"/>
    <mergeCell ref="AO8:AO9"/>
    <mergeCell ref="AP8:AP9"/>
    <mergeCell ref="AS8:AS9"/>
    <mergeCell ref="AQ8:AR9"/>
    <mergeCell ref="B8:B10"/>
    <mergeCell ref="F8:F10"/>
    <mergeCell ref="J8:J10"/>
    <mergeCell ref="E8:E10"/>
    <mergeCell ref="C8:D8"/>
    <mergeCell ref="U8:V8"/>
    <mergeCell ref="R8:T8"/>
    <mergeCell ref="O8:Q8"/>
    <mergeCell ref="H8:H10"/>
    <mergeCell ref="G8:G10"/>
    <mergeCell ref="I8:I10"/>
    <mergeCell ref="K8:K10"/>
    <mergeCell ref="AI9:AI10"/>
    <mergeCell ref="AJ9:AJ10"/>
    <mergeCell ref="AL9:AL10"/>
    <mergeCell ref="X8:Y8"/>
    <mergeCell ref="Z8:AA8"/>
    <mergeCell ref="AB8:AC8"/>
    <mergeCell ref="AD8:AE8"/>
    <mergeCell ref="AF8:AG8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79"/>
  <sheetViews>
    <sheetView workbookViewId="0">
      <selection activeCell="D1" sqref="D1:D5"/>
    </sheetView>
  </sheetViews>
  <sheetFormatPr defaultRowHeight="16.5" x14ac:dyDescent="0.3"/>
  <cols>
    <col min="1" max="1" width="3" bestFit="1" customWidth="1"/>
    <col min="2" max="2" width="4.125" bestFit="1" customWidth="1"/>
    <col min="3" max="3" width="5" bestFit="1" customWidth="1"/>
    <col min="4" max="4" width="5.875" bestFit="1" customWidth="1"/>
    <col min="5" max="5" width="4" bestFit="1" customWidth="1"/>
    <col min="6" max="6" width="3.5" bestFit="1" customWidth="1"/>
  </cols>
  <sheetData>
    <row r="1" spans="1:6" x14ac:dyDescent="0.3">
      <c r="A1" s="71" t="s">
        <v>0</v>
      </c>
      <c r="B1" s="58">
        <v>1</v>
      </c>
      <c r="C1" s="58">
        <v>0.2</v>
      </c>
      <c r="D1" s="71" t="s">
        <v>133</v>
      </c>
      <c r="E1" s="88" t="s">
        <v>459</v>
      </c>
      <c r="F1" s="90" t="s">
        <v>459</v>
      </c>
    </row>
    <row r="2" spans="1:6" x14ac:dyDescent="0.3">
      <c r="B2" s="58">
        <v>1.1000000000000001</v>
      </c>
      <c r="C2" s="58">
        <v>0.25</v>
      </c>
      <c r="D2" s="71" t="s">
        <v>134</v>
      </c>
      <c r="E2" s="89" t="s">
        <v>460</v>
      </c>
      <c r="F2" s="91" t="s">
        <v>460</v>
      </c>
    </row>
    <row r="3" spans="1:6" x14ac:dyDescent="0.3">
      <c r="B3" s="58">
        <v>1.2</v>
      </c>
      <c r="C3" s="58">
        <v>0.3</v>
      </c>
      <c r="D3" s="71" t="s">
        <v>466</v>
      </c>
      <c r="E3" s="88" t="s">
        <v>140</v>
      </c>
      <c r="F3" s="90" t="s">
        <v>140</v>
      </c>
    </row>
    <row r="4" spans="1:6" x14ac:dyDescent="0.3">
      <c r="B4" s="58">
        <v>1.4</v>
      </c>
      <c r="C4" s="75">
        <v>0.35</v>
      </c>
      <c r="D4" s="74" t="s">
        <v>467</v>
      </c>
      <c r="E4" s="89" t="s">
        <v>378</v>
      </c>
      <c r="F4" s="91" t="s">
        <v>378</v>
      </c>
    </row>
    <row r="5" spans="1:6" x14ac:dyDescent="0.3">
      <c r="B5" s="75">
        <v>1.6</v>
      </c>
      <c r="C5" s="75">
        <v>0.4</v>
      </c>
      <c r="D5" s="71" t="s">
        <v>468</v>
      </c>
      <c r="E5" s="88" t="s">
        <v>402</v>
      </c>
      <c r="F5" s="90" t="s">
        <v>478</v>
      </c>
    </row>
    <row r="6" spans="1:6" x14ac:dyDescent="0.3">
      <c r="B6" s="75">
        <v>1.7</v>
      </c>
      <c r="C6" s="75">
        <v>0.45</v>
      </c>
      <c r="E6" s="89" t="s">
        <v>380</v>
      </c>
      <c r="F6" s="91" t="s">
        <v>479</v>
      </c>
    </row>
    <row r="7" spans="1:6" x14ac:dyDescent="0.3">
      <c r="B7" s="75">
        <v>1.8</v>
      </c>
      <c r="C7" s="75">
        <v>0.5</v>
      </c>
      <c r="E7" s="88" t="s">
        <v>384</v>
      </c>
      <c r="F7" s="90" t="s">
        <v>480</v>
      </c>
    </row>
    <row r="8" spans="1:6" x14ac:dyDescent="0.3">
      <c r="B8" s="75">
        <v>2</v>
      </c>
      <c r="C8" s="75">
        <v>0.6</v>
      </c>
    </row>
    <row r="9" spans="1:6" x14ac:dyDescent="0.3">
      <c r="B9" s="75">
        <v>2.2000000000000002</v>
      </c>
      <c r="C9" s="75">
        <v>0.7</v>
      </c>
    </row>
    <row r="10" spans="1:6" x14ac:dyDescent="0.3">
      <c r="B10" s="75">
        <v>2.2999999999999998</v>
      </c>
      <c r="C10" s="75">
        <v>0.75</v>
      </c>
    </row>
    <row r="11" spans="1:6" x14ac:dyDescent="0.3">
      <c r="B11" s="75">
        <v>2.5</v>
      </c>
      <c r="C11" s="75">
        <v>0.8</v>
      </c>
    </row>
    <row r="12" spans="1:6" x14ac:dyDescent="0.3">
      <c r="B12" s="75">
        <v>2.6</v>
      </c>
      <c r="C12" s="75">
        <v>1</v>
      </c>
    </row>
    <row r="13" spans="1:6" x14ac:dyDescent="0.3">
      <c r="B13" s="75">
        <v>3</v>
      </c>
      <c r="C13" s="75">
        <v>1.25</v>
      </c>
    </row>
    <row r="14" spans="1:6" x14ac:dyDescent="0.3">
      <c r="B14" s="75">
        <v>3.5</v>
      </c>
      <c r="C14" s="75">
        <v>1.5</v>
      </c>
    </row>
    <row r="15" spans="1:6" x14ac:dyDescent="0.3">
      <c r="B15" s="75">
        <v>4</v>
      </c>
      <c r="C15" s="75">
        <v>1.75</v>
      </c>
    </row>
    <row r="16" spans="1:6" x14ac:dyDescent="0.3">
      <c r="B16" s="75">
        <v>4.5</v>
      </c>
      <c r="C16" s="75">
        <v>2</v>
      </c>
    </row>
    <row r="17" spans="2:3" x14ac:dyDescent="0.3">
      <c r="B17" s="75">
        <v>5</v>
      </c>
      <c r="C17" s="75">
        <v>2.5</v>
      </c>
    </row>
    <row r="18" spans="2:3" x14ac:dyDescent="0.3">
      <c r="B18" s="75">
        <v>5.5</v>
      </c>
      <c r="C18" s="75">
        <v>3</v>
      </c>
    </row>
    <row r="19" spans="2:3" x14ac:dyDescent="0.3">
      <c r="B19" s="75">
        <v>6</v>
      </c>
      <c r="C19" s="75">
        <v>3.5</v>
      </c>
    </row>
    <row r="20" spans="2:3" x14ac:dyDescent="0.3">
      <c r="B20" s="75">
        <v>7</v>
      </c>
      <c r="C20" s="75">
        <v>4</v>
      </c>
    </row>
    <row r="21" spans="2:3" x14ac:dyDescent="0.3">
      <c r="B21" s="75">
        <v>8</v>
      </c>
      <c r="C21" s="75">
        <v>4.5</v>
      </c>
    </row>
    <row r="22" spans="2:3" x14ac:dyDescent="0.3">
      <c r="B22" s="75">
        <v>9</v>
      </c>
      <c r="C22" s="75">
        <v>5</v>
      </c>
    </row>
    <row r="23" spans="2:3" x14ac:dyDescent="0.3">
      <c r="B23" s="75">
        <v>10</v>
      </c>
      <c r="C23" s="75">
        <v>5.5</v>
      </c>
    </row>
    <row r="24" spans="2:3" x14ac:dyDescent="0.3">
      <c r="B24" s="75">
        <v>11</v>
      </c>
      <c r="C24" s="75">
        <v>6</v>
      </c>
    </row>
    <row r="25" spans="2:3" x14ac:dyDescent="0.3">
      <c r="B25" s="75">
        <v>12</v>
      </c>
    </row>
    <row r="26" spans="2:3" x14ac:dyDescent="0.3">
      <c r="B26" s="75">
        <v>14</v>
      </c>
    </row>
    <row r="27" spans="2:3" x14ac:dyDescent="0.3">
      <c r="B27" s="75">
        <v>15</v>
      </c>
    </row>
    <row r="28" spans="2:3" x14ac:dyDescent="0.3">
      <c r="B28" s="75">
        <v>16</v>
      </c>
    </row>
    <row r="29" spans="2:3" x14ac:dyDescent="0.3">
      <c r="B29" s="75">
        <v>17</v>
      </c>
    </row>
    <row r="30" spans="2:3" x14ac:dyDescent="0.3">
      <c r="B30" s="75">
        <v>18</v>
      </c>
    </row>
    <row r="31" spans="2:3" x14ac:dyDescent="0.3">
      <c r="B31" s="75">
        <v>20</v>
      </c>
    </row>
    <row r="32" spans="2:3" x14ac:dyDescent="0.3">
      <c r="B32" s="75">
        <v>22</v>
      </c>
    </row>
    <row r="33" spans="2:2" x14ac:dyDescent="0.3">
      <c r="B33" s="75">
        <v>24</v>
      </c>
    </row>
    <row r="34" spans="2:2" x14ac:dyDescent="0.3">
      <c r="B34" s="75">
        <v>25</v>
      </c>
    </row>
    <row r="35" spans="2:2" x14ac:dyDescent="0.3">
      <c r="B35" s="75">
        <v>26</v>
      </c>
    </row>
    <row r="36" spans="2:2" x14ac:dyDescent="0.3">
      <c r="B36" s="75">
        <v>27</v>
      </c>
    </row>
    <row r="37" spans="2:2" x14ac:dyDescent="0.3">
      <c r="B37" s="75">
        <v>28</v>
      </c>
    </row>
    <row r="38" spans="2:2" x14ac:dyDescent="0.3">
      <c r="B38" s="75">
        <v>30</v>
      </c>
    </row>
    <row r="39" spans="2:2" x14ac:dyDescent="0.3">
      <c r="B39" s="75">
        <v>32</v>
      </c>
    </row>
    <row r="40" spans="2:2" x14ac:dyDescent="0.3">
      <c r="B40" s="75">
        <v>33</v>
      </c>
    </row>
    <row r="41" spans="2:2" x14ac:dyDescent="0.3">
      <c r="B41" s="75">
        <v>35</v>
      </c>
    </row>
    <row r="42" spans="2:2" x14ac:dyDescent="0.3">
      <c r="B42" s="75">
        <v>36</v>
      </c>
    </row>
    <row r="43" spans="2:2" x14ac:dyDescent="0.3">
      <c r="B43" s="75">
        <v>38</v>
      </c>
    </row>
    <row r="44" spans="2:2" x14ac:dyDescent="0.3">
      <c r="B44" s="75">
        <v>39</v>
      </c>
    </row>
    <row r="45" spans="2:2" x14ac:dyDescent="0.3">
      <c r="B45" s="75">
        <v>40</v>
      </c>
    </row>
    <row r="46" spans="2:2" x14ac:dyDescent="0.3">
      <c r="B46" s="75">
        <v>42</v>
      </c>
    </row>
    <row r="47" spans="2:2" x14ac:dyDescent="0.3">
      <c r="B47" s="75">
        <v>45</v>
      </c>
    </row>
    <row r="48" spans="2:2" x14ac:dyDescent="0.3">
      <c r="B48" s="75">
        <v>48</v>
      </c>
    </row>
    <row r="49" spans="2:2" x14ac:dyDescent="0.3">
      <c r="B49" s="75">
        <v>50</v>
      </c>
    </row>
    <row r="50" spans="2:2" x14ac:dyDescent="0.3">
      <c r="B50" s="75">
        <v>52</v>
      </c>
    </row>
    <row r="51" spans="2:2" x14ac:dyDescent="0.3">
      <c r="B51" s="75">
        <v>55</v>
      </c>
    </row>
    <row r="52" spans="2:2" x14ac:dyDescent="0.3">
      <c r="B52" s="75">
        <v>56</v>
      </c>
    </row>
    <row r="53" spans="2:2" x14ac:dyDescent="0.3">
      <c r="B53" s="75">
        <v>58</v>
      </c>
    </row>
    <row r="54" spans="2:2" x14ac:dyDescent="0.3">
      <c r="B54" s="75">
        <v>60</v>
      </c>
    </row>
    <row r="55" spans="2:2" x14ac:dyDescent="0.3">
      <c r="B55" s="75">
        <v>62</v>
      </c>
    </row>
    <row r="56" spans="2:2" x14ac:dyDescent="0.3">
      <c r="B56" s="75">
        <v>64</v>
      </c>
    </row>
    <row r="57" spans="2:2" x14ac:dyDescent="0.3">
      <c r="B57" s="75">
        <v>65</v>
      </c>
    </row>
    <row r="58" spans="2:2" x14ac:dyDescent="0.3">
      <c r="B58" s="75">
        <v>68</v>
      </c>
    </row>
    <row r="59" spans="2:2" x14ac:dyDescent="0.3">
      <c r="B59" s="75">
        <v>70</v>
      </c>
    </row>
    <row r="60" spans="2:2" x14ac:dyDescent="0.3">
      <c r="B60" s="75">
        <v>72</v>
      </c>
    </row>
    <row r="61" spans="2:2" x14ac:dyDescent="0.3">
      <c r="B61" s="75">
        <v>75</v>
      </c>
    </row>
    <row r="62" spans="2:2" x14ac:dyDescent="0.3">
      <c r="B62" s="75">
        <v>76</v>
      </c>
    </row>
    <row r="63" spans="2:2" x14ac:dyDescent="0.3">
      <c r="B63" s="75">
        <v>78</v>
      </c>
    </row>
    <row r="64" spans="2:2" x14ac:dyDescent="0.3">
      <c r="B64" s="75">
        <v>80</v>
      </c>
    </row>
    <row r="65" spans="2:2" x14ac:dyDescent="0.3">
      <c r="B65" s="75">
        <v>82</v>
      </c>
    </row>
    <row r="66" spans="2:2" x14ac:dyDescent="0.3">
      <c r="B66" s="75">
        <v>85</v>
      </c>
    </row>
    <row r="67" spans="2:2" x14ac:dyDescent="0.3">
      <c r="B67" s="75">
        <v>90</v>
      </c>
    </row>
    <row r="68" spans="2:2" x14ac:dyDescent="0.3">
      <c r="B68" s="75">
        <v>95</v>
      </c>
    </row>
    <row r="69" spans="2:2" x14ac:dyDescent="0.3">
      <c r="B69" s="75">
        <v>100</v>
      </c>
    </row>
    <row r="70" spans="2:2" x14ac:dyDescent="0.3">
      <c r="B70" s="75">
        <v>105</v>
      </c>
    </row>
    <row r="71" spans="2:2" x14ac:dyDescent="0.3">
      <c r="B71" s="75">
        <v>110</v>
      </c>
    </row>
    <row r="72" spans="2:2" x14ac:dyDescent="0.3">
      <c r="B72" s="75">
        <v>115</v>
      </c>
    </row>
    <row r="73" spans="2:2" x14ac:dyDescent="0.3">
      <c r="B73" s="75">
        <v>120</v>
      </c>
    </row>
    <row r="74" spans="2:2" x14ac:dyDescent="0.3">
      <c r="B74" s="75">
        <v>125</v>
      </c>
    </row>
    <row r="75" spans="2:2" x14ac:dyDescent="0.3">
      <c r="B75" s="75">
        <v>130</v>
      </c>
    </row>
    <row r="76" spans="2:2" x14ac:dyDescent="0.3">
      <c r="B76" s="75">
        <v>135</v>
      </c>
    </row>
    <row r="77" spans="2:2" x14ac:dyDescent="0.3">
      <c r="B77" s="75">
        <v>140</v>
      </c>
    </row>
    <row r="78" spans="2:2" x14ac:dyDescent="0.3">
      <c r="B78" s="75">
        <v>145</v>
      </c>
    </row>
    <row r="79" spans="2:2" x14ac:dyDescent="0.3">
      <c r="B79" s="75">
        <v>150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H34"/>
  <sheetViews>
    <sheetView workbookViewId="0">
      <selection activeCell="D1" sqref="D1:D5"/>
    </sheetView>
  </sheetViews>
  <sheetFormatPr defaultRowHeight="16.5" x14ac:dyDescent="0.3"/>
  <cols>
    <col min="1" max="1" width="4.875" bestFit="1" customWidth="1"/>
    <col min="2" max="2" width="5.875" bestFit="1" customWidth="1"/>
    <col min="3" max="3" width="5.375" bestFit="1" customWidth="1"/>
    <col min="4" max="4" width="5.875" bestFit="1" customWidth="1"/>
    <col min="5" max="5" width="3.375" bestFit="1" customWidth="1"/>
    <col min="6" max="6" width="4" style="94" bestFit="1" customWidth="1"/>
  </cols>
  <sheetData>
    <row r="1" spans="1:8" x14ac:dyDescent="0.3">
      <c r="A1" s="71" t="s">
        <v>223</v>
      </c>
      <c r="B1" s="58" t="s">
        <v>265</v>
      </c>
      <c r="C1" s="58">
        <v>80</v>
      </c>
      <c r="D1" s="71" t="s">
        <v>469</v>
      </c>
      <c r="E1" s="88" t="s">
        <v>252</v>
      </c>
      <c r="F1" s="90" t="s">
        <v>475</v>
      </c>
      <c r="H1">
        <f>ROUND(25.4/C1,3)</f>
        <v>0.318</v>
      </c>
    </row>
    <row r="2" spans="1:8" x14ac:dyDescent="0.3">
      <c r="A2" s="71" t="s">
        <v>42</v>
      </c>
      <c r="B2" s="58" t="s">
        <v>224</v>
      </c>
      <c r="C2" s="58">
        <v>72</v>
      </c>
      <c r="D2" s="74" t="s">
        <v>462</v>
      </c>
      <c r="E2" s="89" t="s">
        <v>309</v>
      </c>
      <c r="F2" s="91" t="s">
        <v>476</v>
      </c>
      <c r="H2">
        <f t="shared" ref="H2:H26" si="0">ROUND(25.4/C2,3)</f>
        <v>0.35299999999999998</v>
      </c>
    </row>
    <row r="3" spans="1:8" x14ac:dyDescent="0.3">
      <c r="B3" s="58" t="s">
        <v>111</v>
      </c>
      <c r="C3" s="58">
        <v>64</v>
      </c>
      <c r="D3" s="71" t="s">
        <v>464</v>
      </c>
      <c r="E3" s="88" t="s">
        <v>425</v>
      </c>
      <c r="F3" s="90" t="s">
        <v>477</v>
      </c>
      <c r="H3">
        <f t="shared" si="0"/>
        <v>0.39700000000000002</v>
      </c>
    </row>
    <row r="4" spans="1:8" x14ac:dyDescent="0.3">
      <c r="B4" s="58" t="s">
        <v>112</v>
      </c>
      <c r="C4" s="58">
        <v>56</v>
      </c>
      <c r="D4" s="71" t="s">
        <v>470</v>
      </c>
      <c r="H4">
        <f t="shared" si="0"/>
        <v>0.45400000000000001</v>
      </c>
    </row>
    <row r="5" spans="1:8" x14ac:dyDescent="0.3">
      <c r="B5" s="58" t="s">
        <v>113</v>
      </c>
      <c r="C5" s="58">
        <v>48</v>
      </c>
      <c r="D5" s="71" t="s">
        <v>471</v>
      </c>
      <c r="H5">
        <f t="shared" si="0"/>
        <v>0.52900000000000003</v>
      </c>
    </row>
    <row r="6" spans="1:8" x14ac:dyDescent="0.3">
      <c r="B6" s="58" t="s">
        <v>114</v>
      </c>
      <c r="C6" s="58">
        <v>44</v>
      </c>
      <c r="H6">
        <f t="shared" si="0"/>
        <v>0.57699999999999996</v>
      </c>
    </row>
    <row r="7" spans="1:8" x14ac:dyDescent="0.3">
      <c r="B7" s="58" t="s">
        <v>115</v>
      </c>
      <c r="C7" s="58">
        <v>40</v>
      </c>
      <c r="H7">
        <f t="shared" si="0"/>
        <v>0.63500000000000001</v>
      </c>
    </row>
    <row r="8" spans="1:8" x14ac:dyDescent="0.3">
      <c r="B8" s="58" t="s">
        <v>116</v>
      </c>
      <c r="C8" s="58">
        <v>36</v>
      </c>
      <c r="H8">
        <f t="shared" si="0"/>
        <v>0.70599999999999996</v>
      </c>
    </row>
    <row r="9" spans="1:8" x14ac:dyDescent="0.3">
      <c r="B9" s="58" t="s">
        <v>225</v>
      </c>
      <c r="C9" s="58">
        <v>32</v>
      </c>
      <c r="H9">
        <f t="shared" si="0"/>
        <v>0.79400000000000004</v>
      </c>
    </row>
    <row r="10" spans="1:8" x14ac:dyDescent="0.3">
      <c r="B10" s="58" t="s">
        <v>226</v>
      </c>
      <c r="C10" s="58">
        <v>28</v>
      </c>
      <c r="H10">
        <f t="shared" si="0"/>
        <v>0.90700000000000003</v>
      </c>
    </row>
    <row r="11" spans="1:8" x14ac:dyDescent="0.3">
      <c r="B11" s="82" t="s">
        <v>227</v>
      </c>
      <c r="C11" s="58">
        <v>24</v>
      </c>
      <c r="H11">
        <f t="shared" si="0"/>
        <v>1.0580000000000001</v>
      </c>
    </row>
    <row r="12" spans="1:8" x14ac:dyDescent="0.3">
      <c r="B12" s="82" t="s">
        <v>228</v>
      </c>
      <c r="C12" s="58">
        <v>20</v>
      </c>
      <c r="H12">
        <f t="shared" si="0"/>
        <v>1.27</v>
      </c>
    </row>
    <row r="13" spans="1:8" x14ac:dyDescent="0.3">
      <c r="B13" s="82" t="s">
        <v>229</v>
      </c>
      <c r="C13" s="58">
        <v>18</v>
      </c>
      <c r="H13">
        <f t="shared" si="0"/>
        <v>1.411</v>
      </c>
    </row>
    <row r="14" spans="1:8" x14ac:dyDescent="0.3">
      <c r="B14" s="82" t="s">
        <v>230</v>
      </c>
      <c r="C14" s="58">
        <v>16</v>
      </c>
      <c r="H14">
        <f t="shared" si="0"/>
        <v>1.5880000000000001</v>
      </c>
    </row>
    <row r="15" spans="1:8" x14ac:dyDescent="0.3">
      <c r="B15" s="82" t="s">
        <v>231</v>
      </c>
      <c r="C15" s="58">
        <v>14</v>
      </c>
      <c r="H15">
        <f t="shared" si="0"/>
        <v>1.8140000000000001</v>
      </c>
    </row>
    <row r="16" spans="1:8" x14ac:dyDescent="0.3">
      <c r="B16" s="82" t="s">
        <v>232</v>
      </c>
      <c r="C16" s="58">
        <v>13</v>
      </c>
      <c r="H16">
        <f t="shared" si="0"/>
        <v>1.954</v>
      </c>
    </row>
    <row r="17" spans="2:8" x14ac:dyDescent="0.3">
      <c r="B17" s="82" t="s">
        <v>233</v>
      </c>
      <c r="C17" s="58">
        <v>12</v>
      </c>
      <c r="H17">
        <f t="shared" si="0"/>
        <v>2.117</v>
      </c>
    </row>
    <row r="18" spans="2:8" x14ac:dyDescent="0.3">
      <c r="B18" s="82" t="s">
        <v>234</v>
      </c>
      <c r="C18" s="58">
        <v>11</v>
      </c>
      <c r="H18">
        <f t="shared" si="0"/>
        <v>2.3090000000000002</v>
      </c>
    </row>
    <row r="19" spans="2:8" x14ac:dyDescent="0.3">
      <c r="B19" s="82" t="s">
        <v>235</v>
      </c>
      <c r="C19" s="58">
        <v>10</v>
      </c>
      <c r="H19">
        <f t="shared" si="0"/>
        <v>2.54</v>
      </c>
    </row>
    <row r="20" spans="2:8" x14ac:dyDescent="0.3">
      <c r="B20" s="82" t="s">
        <v>236</v>
      </c>
      <c r="C20" s="58">
        <v>9</v>
      </c>
      <c r="H20">
        <f t="shared" si="0"/>
        <v>2.8220000000000001</v>
      </c>
    </row>
    <row r="21" spans="2:8" x14ac:dyDescent="0.3">
      <c r="B21" s="82" t="s">
        <v>237</v>
      </c>
      <c r="C21" s="58">
        <v>8</v>
      </c>
      <c r="H21">
        <f t="shared" si="0"/>
        <v>3.1749999999999998</v>
      </c>
    </row>
    <row r="22" spans="2:8" x14ac:dyDescent="0.3">
      <c r="B22" s="82" t="s">
        <v>238</v>
      </c>
      <c r="C22" s="58">
        <v>7</v>
      </c>
      <c r="H22">
        <f t="shared" si="0"/>
        <v>3.629</v>
      </c>
    </row>
    <row r="23" spans="2:8" x14ac:dyDescent="0.3">
      <c r="B23" s="82" t="s">
        <v>239</v>
      </c>
      <c r="C23" s="58">
        <v>6</v>
      </c>
      <c r="H23">
        <f t="shared" si="0"/>
        <v>4.2329999999999997</v>
      </c>
    </row>
    <row r="24" spans="2:8" x14ac:dyDescent="0.3">
      <c r="B24" s="82" t="s">
        <v>240</v>
      </c>
      <c r="C24" s="58">
        <v>5</v>
      </c>
      <c r="H24">
        <f t="shared" si="0"/>
        <v>5.08</v>
      </c>
    </row>
    <row r="25" spans="2:8" x14ac:dyDescent="0.3">
      <c r="B25" s="82" t="s">
        <v>57</v>
      </c>
      <c r="C25" s="82" t="s">
        <v>107</v>
      </c>
      <c r="H25">
        <f t="shared" si="0"/>
        <v>5.6440000000000001</v>
      </c>
    </row>
    <row r="26" spans="2:8" x14ac:dyDescent="0.3">
      <c r="B26" s="82" t="s">
        <v>242</v>
      </c>
      <c r="C26" s="58">
        <v>4</v>
      </c>
      <c r="H26">
        <f t="shared" si="0"/>
        <v>6.35</v>
      </c>
    </row>
    <row r="27" spans="2:8" x14ac:dyDescent="0.3">
      <c r="B27" s="82" t="s">
        <v>243</v>
      </c>
    </row>
    <row r="28" spans="2:8" x14ac:dyDescent="0.3">
      <c r="B28" s="82" t="s">
        <v>244</v>
      </c>
    </row>
    <row r="29" spans="2:8" x14ac:dyDescent="0.3">
      <c r="B29" s="82" t="s">
        <v>245</v>
      </c>
    </row>
    <row r="30" spans="2:8" x14ac:dyDescent="0.3">
      <c r="B30" s="82" t="s">
        <v>246</v>
      </c>
    </row>
    <row r="31" spans="2:8" x14ac:dyDescent="0.3">
      <c r="B31" s="82" t="s">
        <v>247</v>
      </c>
    </row>
    <row r="32" spans="2:8" x14ac:dyDescent="0.3">
      <c r="B32" s="82" t="s">
        <v>248</v>
      </c>
    </row>
    <row r="33" spans="2:2" x14ac:dyDescent="0.3">
      <c r="B33" s="82" t="s">
        <v>64</v>
      </c>
    </row>
    <row r="34" spans="2:2" x14ac:dyDescent="0.3">
      <c r="B34" s="82" t="s">
        <v>65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29"/>
  <sheetViews>
    <sheetView workbookViewId="0">
      <selection activeCell="D1" sqref="D1:D7"/>
    </sheetView>
  </sheetViews>
  <sheetFormatPr defaultRowHeight="16.5" x14ac:dyDescent="0.3"/>
  <cols>
    <col min="1" max="1" width="3.125" bestFit="1" customWidth="1"/>
    <col min="2" max="2" width="5.375" bestFit="1" customWidth="1"/>
    <col min="3" max="3" width="3.25" bestFit="1" customWidth="1"/>
    <col min="4" max="4" width="7.625" bestFit="1" customWidth="1"/>
    <col min="5" max="6" width="2.625" bestFit="1" customWidth="1"/>
  </cols>
  <sheetData>
    <row r="1" spans="1:6" x14ac:dyDescent="0.3">
      <c r="A1" s="71" t="s">
        <v>190</v>
      </c>
      <c r="B1" s="82" t="s">
        <v>301</v>
      </c>
      <c r="C1" s="58">
        <v>28</v>
      </c>
      <c r="D1" s="71" t="s">
        <v>133</v>
      </c>
      <c r="E1" s="88" t="s">
        <v>325</v>
      </c>
      <c r="F1" s="97" t="s">
        <v>472</v>
      </c>
    </row>
    <row r="2" spans="1:6" x14ac:dyDescent="0.3">
      <c r="A2" s="71" t="s">
        <v>319</v>
      </c>
      <c r="B2" s="82" t="s">
        <v>302</v>
      </c>
      <c r="C2" s="58">
        <v>19</v>
      </c>
      <c r="D2" s="74" t="s">
        <v>134</v>
      </c>
      <c r="E2" s="89" t="s">
        <v>326</v>
      </c>
      <c r="F2" s="98" t="s">
        <v>473</v>
      </c>
    </row>
    <row r="3" spans="1:6" x14ac:dyDescent="0.3">
      <c r="A3" s="93"/>
      <c r="B3" s="82" t="s">
        <v>303</v>
      </c>
      <c r="C3" s="58">
        <v>14</v>
      </c>
      <c r="D3" s="71" t="s">
        <v>462</v>
      </c>
    </row>
    <row r="4" spans="1:6" x14ac:dyDescent="0.3">
      <c r="B4" s="82" t="s">
        <v>304</v>
      </c>
      <c r="C4" s="58">
        <v>11</v>
      </c>
      <c r="D4" s="71" t="s">
        <v>464</v>
      </c>
    </row>
    <row r="5" spans="1:6" x14ac:dyDescent="0.3">
      <c r="B5" s="82" t="s">
        <v>305</v>
      </c>
      <c r="C5" s="93"/>
      <c r="D5" s="71" t="s">
        <v>466</v>
      </c>
    </row>
    <row r="6" spans="1:6" x14ac:dyDescent="0.3">
      <c r="B6" s="82" t="s">
        <v>306</v>
      </c>
      <c r="D6" s="71" t="s">
        <v>474</v>
      </c>
    </row>
    <row r="7" spans="1:6" x14ac:dyDescent="0.3">
      <c r="B7" s="82" t="s">
        <v>307</v>
      </c>
      <c r="D7" s="71" t="s">
        <v>471</v>
      </c>
    </row>
    <row r="8" spans="1:6" x14ac:dyDescent="0.3">
      <c r="B8" s="82" t="s">
        <v>308</v>
      </c>
    </row>
    <row r="9" spans="1:6" x14ac:dyDescent="0.3">
      <c r="B9" s="82" t="s">
        <v>76</v>
      </c>
    </row>
    <row r="10" spans="1:6" x14ac:dyDescent="0.3">
      <c r="B10" s="82" t="s">
        <v>55</v>
      </c>
    </row>
    <row r="11" spans="1:6" x14ac:dyDescent="0.3">
      <c r="B11" s="82" t="s">
        <v>56</v>
      </c>
    </row>
    <row r="12" spans="1:6" x14ac:dyDescent="0.3">
      <c r="B12" s="82" t="s">
        <v>54</v>
      </c>
    </row>
    <row r="13" spans="1:6" x14ac:dyDescent="0.3">
      <c r="B13" s="82" t="s">
        <v>282</v>
      </c>
    </row>
    <row r="14" spans="1:6" x14ac:dyDescent="0.3">
      <c r="B14" s="82" t="s">
        <v>58</v>
      </c>
    </row>
    <row r="15" spans="1:6" x14ac:dyDescent="0.3">
      <c r="B15" s="82" t="s">
        <v>59</v>
      </c>
    </row>
    <row r="16" spans="1:6" x14ac:dyDescent="0.3">
      <c r="B16" s="82" t="s">
        <v>60</v>
      </c>
    </row>
    <row r="17" spans="2:2" x14ac:dyDescent="0.3">
      <c r="B17" s="82" t="s">
        <v>61</v>
      </c>
    </row>
    <row r="18" spans="2:2" x14ac:dyDescent="0.3">
      <c r="B18" s="82" t="s">
        <v>80</v>
      </c>
    </row>
    <row r="19" spans="2:2" x14ac:dyDescent="0.3">
      <c r="B19" s="82" t="s">
        <v>290</v>
      </c>
    </row>
    <row r="20" spans="2:2" x14ac:dyDescent="0.3">
      <c r="B20" s="82" t="s">
        <v>292</v>
      </c>
    </row>
    <row r="21" spans="2:2" x14ac:dyDescent="0.3">
      <c r="B21" s="82" t="s">
        <v>294</v>
      </c>
    </row>
    <row r="22" spans="2:2" x14ac:dyDescent="0.3">
      <c r="B22" s="82" t="s">
        <v>296</v>
      </c>
    </row>
    <row r="23" spans="2:2" x14ac:dyDescent="0.3">
      <c r="B23" s="82" t="s">
        <v>108</v>
      </c>
    </row>
    <row r="24" spans="2:2" x14ac:dyDescent="0.3">
      <c r="B24" s="82" t="s">
        <v>82</v>
      </c>
    </row>
    <row r="25" spans="2:2" x14ac:dyDescent="0.3">
      <c r="B25" s="82" t="s">
        <v>320</v>
      </c>
    </row>
    <row r="26" spans="2:2" x14ac:dyDescent="0.3">
      <c r="B26" s="82" t="s">
        <v>321</v>
      </c>
    </row>
    <row r="27" spans="2:2" x14ac:dyDescent="0.3">
      <c r="B27" s="82" t="s">
        <v>85</v>
      </c>
    </row>
    <row r="28" spans="2:2" x14ac:dyDescent="0.3">
      <c r="B28" s="82" t="s">
        <v>322</v>
      </c>
    </row>
    <row r="29" spans="2:2" x14ac:dyDescent="0.3">
      <c r="B29" s="82" t="s">
        <v>323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N457"/>
  <sheetViews>
    <sheetView workbookViewId="0"/>
  </sheetViews>
  <sheetFormatPr defaultRowHeight="16.5" x14ac:dyDescent="0.3"/>
  <cols>
    <col min="1" max="1" width="5.5" bestFit="1" customWidth="1"/>
    <col min="2" max="2" width="7.125" bestFit="1" customWidth="1"/>
    <col min="3" max="3" width="3.25" bestFit="1" customWidth="1"/>
    <col min="4" max="4" width="11" bestFit="1" customWidth="1"/>
    <col min="7" max="7" width="7.125" customWidth="1"/>
    <col min="12" max="12" width="7.125" style="18" bestFit="1" customWidth="1"/>
    <col min="13" max="13" width="8" style="18" bestFit="1" customWidth="1"/>
    <col min="14" max="14" width="3.625" style="50" customWidth="1"/>
  </cols>
  <sheetData>
    <row r="1" spans="1:13" x14ac:dyDescent="0.3">
      <c r="A1" s="62" t="s">
        <v>331</v>
      </c>
      <c r="B1" s="66" t="s">
        <v>117</v>
      </c>
      <c r="C1" s="57">
        <v>56</v>
      </c>
      <c r="D1" s="113" t="s">
        <v>520</v>
      </c>
      <c r="E1" s="114" t="s">
        <v>252</v>
      </c>
      <c r="F1" s="115" t="s">
        <v>585</v>
      </c>
      <c r="G1" s="85">
        <f t="shared" ref="G1:G32" si="0">IFERROR(IF(OR(TYPE(FIND("/",B1))=16,TYPE(FIND(" ",B1))=1),VALUE(B1),VALUE("0 "&amp;B1))*25.4,INDEX(J$2:J$11,MATCH(B1,I$2:I$11,0)))</f>
        <v>4.8259999999999996</v>
      </c>
      <c r="I1" s="70" t="s">
        <v>144</v>
      </c>
      <c r="J1" s="70" t="s">
        <v>1</v>
      </c>
      <c r="L1" s="124" t="s">
        <v>254</v>
      </c>
      <c r="M1" s="124" t="s">
        <v>153</v>
      </c>
    </row>
    <row r="2" spans="1:13" x14ac:dyDescent="0.3">
      <c r="A2" s="62" t="s">
        <v>353</v>
      </c>
      <c r="B2" s="66" t="s">
        <v>118</v>
      </c>
      <c r="C2" s="57">
        <v>48</v>
      </c>
      <c r="D2" s="62" t="s">
        <v>583</v>
      </c>
      <c r="E2" s="56" t="s">
        <v>584</v>
      </c>
      <c r="F2" s="115" t="s">
        <v>586</v>
      </c>
      <c r="G2" s="85">
        <f t="shared" si="0"/>
        <v>5.4859999999999998</v>
      </c>
      <c r="I2" s="57" t="s">
        <v>265</v>
      </c>
      <c r="J2" s="57">
        <v>1.524</v>
      </c>
      <c r="L2" s="125"/>
      <c r="M2" s="125"/>
    </row>
    <row r="3" spans="1:13" x14ac:dyDescent="0.3">
      <c r="A3" s="62"/>
      <c r="B3" s="66" t="s">
        <v>269</v>
      </c>
      <c r="C3" s="57">
        <v>40</v>
      </c>
      <c r="D3" s="62" t="s">
        <v>727</v>
      </c>
      <c r="E3" s="114" t="s">
        <v>662</v>
      </c>
      <c r="F3" s="115" t="s">
        <v>664</v>
      </c>
      <c r="G3" s="85">
        <f t="shared" si="0"/>
        <v>6.35</v>
      </c>
      <c r="I3" s="57" t="s">
        <v>110</v>
      </c>
      <c r="J3" s="57">
        <v>1.8540000000000001</v>
      </c>
      <c r="L3" s="99" t="s">
        <v>256</v>
      </c>
      <c r="M3" s="99" t="s">
        <v>53</v>
      </c>
    </row>
    <row r="4" spans="1:13" x14ac:dyDescent="0.3">
      <c r="B4" s="66" t="s">
        <v>377</v>
      </c>
      <c r="C4" s="57">
        <v>36</v>
      </c>
      <c r="E4" s="56" t="s">
        <v>663</v>
      </c>
      <c r="F4" s="115" t="s">
        <v>665</v>
      </c>
      <c r="G4" s="85">
        <f t="shared" si="0"/>
        <v>7.9375</v>
      </c>
      <c r="I4" s="57" t="s">
        <v>111</v>
      </c>
      <c r="J4" s="57">
        <v>2.1840000000000002</v>
      </c>
      <c r="L4" s="57" t="s">
        <v>265</v>
      </c>
      <c r="M4" s="61">
        <f>IFERROR(IF(OR(TYPE(FIND("/",L4))=16,TYPE(FIND(" ",L4))=1),VALUE(L4),VALUE("0 "&amp;L4))*25.4,INDEX(J$2:J$11,MATCH(L4,I$2:I$11,0)))</f>
        <v>1.524</v>
      </c>
    </row>
    <row r="5" spans="1:13" x14ac:dyDescent="0.3">
      <c r="B5" s="66" t="s">
        <v>270</v>
      </c>
      <c r="C5" s="57">
        <v>32</v>
      </c>
      <c r="D5" s="62"/>
      <c r="E5" s="56"/>
      <c r="F5" s="56"/>
      <c r="G5" s="85">
        <f t="shared" si="0"/>
        <v>9.5249999999999986</v>
      </c>
      <c r="I5" s="57" t="s">
        <v>112</v>
      </c>
      <c r="J5" s="57">
        <v>2.5150000000000001</v>
      </c>
      <c r="L5" s="59" t="s">
        <v>224</v>
      </c>
      <c r="M5" s="61">
        <f t="shared" ref="M5:M68" si="1">IFERROR(IF(OR(TYPE(FIND("/",L5))=16,TYPE(FIND(" ",L5))=1),VALUE(L5),VALUE("0 "&amp;L5))*25.4,INDEX(J$2:J$11,MATCH(L5,I$2:I$11,0)))</f>
        <v>1.8540000000000001</v>
      </c>
    </row>
    <row r="6" spans="1:13" x14ac:dyDescent="0.3">
      <c r="B6" s="66" t="s">
        <v>341</v>
      </c>
      <c r="C6" s="57">
        <v>28</v>
      </c>
      <c r="D6" s="62"/>
      <c r="E6" s="56"/>
      <c r="F6" s="56"/>
      <c r="G6" s="85">
        <f t="shared" si="0"/>
        <v>9.9060000000000006</v>
      </c>
      <c r="I6" s="57" t="s">
        <v>113</v>
      </c>
      <c r="J6" s="57">
        <v>2.8450000000000002</v>
      </c>
      <c r="L6" s="59" t="s">
        <v>111</v>
      </c>
      <c r="M6" s="61">
        <f t="shared" si="1"/>
        <v>2.1840000000000002</v>
      </c>
    </row>
    <row r="7" spans="1:13" x14ac:dyDescent="0.3">
      <c r="B7" s="66" t="s">
        <v>374</v>
      </c>
      <c r="C7" s="57">
        <v>27</v>
      </c>
      <c r="D7" s="62"/>
      <c r="E7" s="56"/>
      <c r="F7" s="56"/>
      <c r="G7" s="85">
        <f t="shared" si="0"/>
        <v>11.112499999999999</v>
      </c>
      <c r="I7" s="57" t="s">
        <v>114</v>
      </c>
      <c r="J7" s="57">
        <v>3.1749999999999998</v>
      </c>
      <c r="L7" s="59" t="s">
        <v>112</v>
      </c>
      <c r="M7" s="61">
        <f t="shared" si="1"/>
        <v>2.5150000000000001</v>
      </c>
    </row>
    <row r="8" spans="1:13" x14ac:dyDescent="0.3">
      <c r="B8" s="66" t="s">
        <v>271</v>
      </c>
      <c r="C8" s="57">
        <v>24</v>
      </c>
      <c r="D8" s="62"/>
      <c r="E8" s="56"/>
      <c r="F8" s="56"/>
      <c r="G8" s="85">
        <f t="shared" si="0"/>
        <v>12.7</v>
      </c>
      <c r="I8" s="57" t="s">
        <v>115</v>
      </c>
      <c r="J8" s="57">
        <v>3.5049999999999999</v>
      </c>
      <c r="L8" s="59" t="s">
        <v>113</v>
      </c>
      <c r="M8" s="61">
        <f t="shared" si="1"/>
        <v>2.8450000000000002</v>
      </c>
    </row>
    <row r="9" spans="1:13" x14ac:dyDescent="0.3">
      <c r="B9" s="66" t="s">
        <v>375</v>
      </c>
      <c r="C9" s="57">
        <v>20</v>
      </c>
      <c r="D9" s="62"/>
      <c r="E9" s="56"/>
      <c r="F9" s="56"/>
      <c r="G9" s="85">
        <f t="shared" si="0"/>
        <v>14.2875</v>
      </c>
      <c r="I9" s="57" t="s">
        <v>445</v>
      </c>
      <c r="J9" s="57">
        <v>4.1660000000000004</v>
      </c>
      <c r="L9" s="59" t="s">
        <v>114</v>
      </c>
      <c r="M9" s="61">
        <f t="shared" si="1"/>
        <v>3.1749999999999998</v>
      </c>
    </row>
    <row r="10" spans="1:13" x14ac:dyDescent="0.3">
      <c r="B10" s="66" t="s">
        <v>272</v>
      </c>
      <c r="C10" s="57">
        <v>18</v>
      </c>
      <c r="D10" s="62"/>
      <c r="E10" s="56"/>
      <c r="F10" s="56"/>
      <c r="G10" s="85">
        <f t="shared" si="0"/>
        <v>15.875</v>
      </c>
      <c r="I10" s="57" t="s">
        <v>340</v>
      </c>
      <c r="J10" s="57">
        <v>4.8259999999999996</v>
      </c>
      <c r="L10" s="59" t="s">
        <v>115</v>
      </c>
      <c r="M10" s="61">
        <f t="shared" si="1"/>
        <v>3.5049999999999999</v>
      </c>
    </row>
    <row r="11" spans="1:13" x14ac:dyDescent="0.3">
      <c r="B11" s="66" t="s">
        <v>332</v>
      </c>
      <c r="C11" s="57">
        <v>16</v>
      </c>
      <c r="D11" s="62"/>
      <c r="E11" s="56"/>
      <c r="F11" s="56"/>
      <c r="G11" s="85">
        <f t="shared" si="0"/>
        <v>17.462499999999999</v>
      </c>
      <c r="I11" s="57" t="s">
        <v>446</v>
      </c>
      <c r="J11" s="57">
        <v>5.4859999999999998</v>
      </c>
      <c r="L11" s="59" t="s">
        <v>116</v>
      </c>
      <c r="M11" s="61">
        <f t="shared" si="1"/>
        <v>4.1660000000000004</v>
      </c>
    </row>
    <row r="12" spans="1:13" x14ac:dyDescent="0.3">
      <c r="B12" s="66" t="s">
        <v>273</v>
      </c>
      <c r="C12" s="57">
        <v>14</v>
      </c>
      <c r="D12" s="62"/>
      <c r="E12" s="56"/>
      <c r="F12" s="56"/>
      <c r="G12" s="85">
        <f t="shared" si="0"/>
        <v>19.049999999999997</v>
      </c>
      <c r="L12" s="59" t="s">
        <v>225</v>
      </c>
      <c r="M12" s="61">
        <f t="shared" si="1"/>
        <v>4.8259999999999996</v>
      </c>
    </row>
    <row r="13" spans="1:13" x14ac:dyDescent="0.3">
      <c r="B13" s="66" t="s">
        <v>333</v>
      </c>
      <c r="C13" s="57">
        <v>12</v>
      </c>
      <c r="D13" s="62"/>
      <c r="E13" s="56"/>
      <c r="F13" s="56"/>
      <c r="G13" s="85">
        <f t="shared" si="0"/>
        <v>20.637499999999999</v>
      </c>
      <c r="L13" s="59" t="s">
        <v>226</v>
      </c>
      <c r="M13" s="61">
        <f t="shared" si="1"/>
        <v>5.4859999999999998</v>
      </c>
    </row>
    <row r="14" spans="1:13" x14ac:dyDescent="0.3">
      <c r="B14" s="66" t="s">
        <v>274</v>
      </c>
      <c r="C14" s="57">
        <v>10</v>
      </c>
      <c r="D14" s="62"/>
      <c r="E14" s="56"/>
      <c r="F14" s="56"/>
      <c r="G14" s="85">
        <f t="shared" si="0"/>
        <v>22.224999999999998</v>
      </c>
      <c r="L14" s="67" t="s">
        <v>227</v>
      </c>
      <c r="M14" s="61">
        <f t="shared" si="1"/>
        <v>6.35</v>
      </c>
    </row>
    <row r="15" spans="1:13" x14ac:dyDescent="0.3">
      <c r="B15" s="66" t="s">
        <v>365</v>
      </c>
      <c r="C15" s="57">
        <v>8</v>
      </c>
      <c r="D15" s="62"/>
      <c r="E15" s="56"/>
      <c r="F15" s="56"/>
      <c r="G15" s="85">
        <f t="shared" si="0"/>
        <v>23.8125</v>
      </c>
      <c r="L15" s="67" t="s">
        <v>228</v>
      </c>
      <c r="M15" s="61">
        <f t="shared" si="1"/>
        <v>7.9375</v>
      </c>
    </row>
    <row r="16" spans="1:13" x14ac:dyDescent="0.3">
      <c r="B16" s="66" t="s">
        <v>275</v>
      </c>
      <c r="D16" s="62"/>
      <c r="E16" s="56"/>
      <c r="F16" s="56"/>
      <c r="G16" s="85">
        <f t="shared" si="0"/>
        <v>25.4</v>
      </c>
      <c r="L16" s="67" t="s">
        <v>229</v>
      </c>
      <c r="M16" s="61">
        <f t="shared" si="1"/>
        <v>9.5249999999999986</v>
      </c>
    </row>
    <row r="17" spans="2:13" x14ac:dyDescent="0.3">
      <c r="B17" s="66" t="s">
        <v>334</v>
      </c>
      <c r="D17" s="62"/>
      <c r="E17" s="56"/>
      <c r="F17" s="56"/>
      <c r="G17" s="85">
        <f t="shared" si="0"/>
        <v>26.987499999999997</v>
      </c>
      <c r="L17" s="82" t="s">
        <v>341</v>
      </c>
      <c r="M17" s="61">
        <f t="shared" si="1"/>
        <v>9.9060000000000006</v>
      </c>
    </row>
    <row r="18" spans="2:13" x14ac:dyDescent="0.3">
      <c r="B18" s="66" t="s">
        <v>276</v>
      </c>
      <c r="D18" s="62"/>
      <c r="E18" s="56"/>
      <c r="F18" s="56"/>
      <c r="G18" s="85">
        <f t="shared" si="0"/>
        <v>28.574999999999999</v>
      </c>
      <c r="L18" s="67" t="s">
        <v>230</v>
      </c>
      <c r="M18" s="61">
        <f t="shared" si="1"/>
        <v>11.112499999999999</v>
      </c>
    </row>
    <row r="19" spans="2:13" x14ac:dyDescent="0.3">
      <c r="B19" s="66" t="s">
        <v>354</v>
      </c>
      <c r="D19" s="62"/>
      <c r="E19" s="56"/>
      <c r="F19" s="56"/>
      <c r="G19" s="85">
        <f t="shared" si="0"/>
        <v>30.162499999999998</v>
      </c>
      <c r="L19" s="67" t="s">
        <v>231</v>
      </c>
      <c r="M19" s="61">
        <f t="shared" si="1"/>
        <v>12.7</v>
      </c>
    </row>
    <row r="20" spans="2:13" x14ac:dyDescent="0.3">
      <c r="B20" s="66" t="s">
        <v>278</v>
      </c>
      <c r="D20" s="62"/>
      <c r="E20" s="56"/>
      <c r="F20" s="56"/>
      <c r="G20" s="85">
        <f t="shared" si="0"/>
        <v>31.75</v>
      </c>
      <c r="L20" s="67" t="s">
        <v>232</v>
      </c>
      <c r="M20" s="61">
        <f t="shared" si="1"/>
        <v>14.2875</v>
      </c>
    </row>
    <row r="21" spans="2:13" x14ac:dyDescent="0.3">
      <c r="B21" s="66" t="s">
        <v>335</v>
      </c>
      <c r="D21" s="62"/>
      <c r="E21" s="56"/>
      <c r="F21" s="56"/>
      <c r="G21" s="85">
        <f t="shared" si="0"/>
        <v>33.337499999999999</v>
      </c>
      <c r="L21" s="67" t="s">
        <v>233</v>
      </c>
      <c r="M21" s="61">
        <f t="shared" si="1"/>
        <v>15.875</v>
      </c>
    </row>
    <row r="22" spans="2:13" x14ac:dyDescent="0.3">
      <c r="B22" s="66" t="s">
        <v>355</v>
      </c>
      <c r="D22" s="62"/>
      <c r="E22" s="56"/>
      <c r="F22" s="56"/>
      <c r="G22" s="85">
        <f t="shared" si="0"/>
        <v>34.924999999999997</v>
      </c>
      <c r="L22" s="82" t="s">
        <v>332</v>
      </c>
      <c r="M22" s="61">
        <f t="shared" si="1"/>
        <v>17.462499999999999</v>
      </c>
    </row>
    <row r="23" spans="2:13" x14ac:dyDescent="0.3">
      <c r="B23" s="66" t="s">
        <v>336</v>
      </c>
      <c r="D23" s="62"/>
      <c r="E23" s="56"/>
      <c r="F23" s="56"/>
      <c r="G23" s="85">
        <f t="shared" si="0"/>
        <v>36.512499999999996</v>
      </c>
      <c r="L23" s="67" t="s">
        <v>234</v>
      </c>
      <c r="M23" s="61">
        <f t="shared" si="1"/>
        <v>19.049999999999997</v>
      </c>
    </row>
    <row r="24" spans="2:13" x14ac:dyDescent="0.3">
      <c r="B24" s="66" t="s">
        <v>280</v>
      </c>
      <c r="D24" s="62"/>
      <c r="E24" s="56"/>
      <c r="F24" s="56"/>
      <c r="G24" s="85">
        <f t="shared" si="0"/>
        <v>38.099999999999994</v>
      </c>
      <c r="L24" s="82" t="s">
        <v>333</v>
      </c>
      <c r="M24" s="61">
        <f t="shared" si="1"/>
        <v>20.637499999999999</v>
      </c>
    </row>
    <row r="25" spans="2:13" x14ac:dyDescent="0.3">
      <c r="B25" s="66" t="s">
        <v>337</v>
      </c>
      <c r="D25" s="62"/>
      <c r="E25" s="56"/>
      <c r="F25" s="56"/>
      <c r="G25" s="85">
        <f t="shared" si="0"/>
        <v>39.6875</v>
      </c>
      <c r="L25" s="67" t="s">
        <v>235</v>
      </c>
      <c r="M25" s="61">
        <f t="shared" si="1"/>
        <v>22.224999999999998</v>
      </c>
    </row>
    <row r="26" spans="2:13" x14ac:dyDescent="0.3">
      <c r="B26" s="66" t="s">
        <v>338</v>
      </c>
      <c r="D26" s="62"/>
      <c r="E26" s="56"/>
      <c r="F26" s="56"/>
      <c r="G26" s="85">
        <f t="shared" si="0"/>
        <v>41.274999999999999</v>
      </c>
      <c r="L26" s="82" t="s">
        <v>365</v>
      </c>
      <c r="M26" s="61">
        <f t="shared" si="1"/>
        <v>23.8125</v>
      </c>
    </row>
    <row r="27" spans="2:13" x14ac:dyDescent="0.3">
      <c r="B27" s="66" t="s">
        <v>339</v>
      </c>
      <c r="D27" s="62"/>
      <c r="E27" s="56"/>
      <c r="F27" s="56"/>
      <c r="G27" s="85">
        <f t="shared" si="0"/>
        <v>42.862499999999997</v>
      </c>
      <c r="L27" s="67" t="s">
        <v>236</v>
      </c>
      <c r="M27" s="61">
        <f t="shared" si="1"/>
        <v>25.4</v>
      </c>
    </row>
    <row r="28" spans="2:13" x14ac:dyDescent="0.3">
      <c r="B28" s="66" t="s">
        <v>281</v>
      </c>
      <c r="D28" s="62"/>
      <c r="E28" s="56"/>
      <c r="F28" s="56"/>
      <c r="G28" s="85">
        <f t="shared" si="0"/>
        <v>44.449999999999996</v>
      </c>
      <c r="L28" s="82" t="s">
        <v>334</v>
      </c>
      <c r="M28" s="61">
        <f t="shared" si="1"/>
        <v>26.987499999999997</v>
      </c>
    </row>
    <row r="29" spans="2:13" x14ac:dyDescent="0.3">
      <c r="B29" s="66" t="s">
        <v>356</v>
      </c>
      <c r="D29" s="62"/>
      <c r="E29" s="56"/>
      <c r="F29" s="56"/>
      <c r="G29" s="85">
        <f t="shared" si="0"/>
        <v>46.037499999999994</v>
      </c>
      <c r="L29" s="67" t="s">
        <v>237</v>
      </c>
      <c r="M29" s="61">
        <f t="shared" si="1"/>
        <v>28.574999999999999</v>
      </c>
    </row>
    <row r="30" spans="2:13" x14ac:dyDescent="0.3">
      <c r="B30" s="66" t="s">
        <v>342</v>
      </c>
      <c r="D30" s="62"/>
      <c r="E30" s="56"/>
      <c r="F30" s="56"/>
      <c r="G30" s="85">
        <f t="shared" si="0"/>
        <v>47.625</v>
      </c>
      <c r="L30" s="82" t="s">
        <v>354</v>
      </c>
      <c r="M30" s="61">
        <f t="shared" si="1"/>
        <v>30.162499999999998</v>
      </c>
    </row>
    <row r="31" spans="2:13" x14ac:dyDescent="0.3">
      <c r="B31" s="66" t="s">
        <v>366</v>
      </c>
      <c r="D31" s="62"/>
      <c r="E31" s="56"/>
      <c r="F31" s="56"/>
      <c r="G31" s="85">
        <f t="shared" si="0"/>
        <v>49.212499999999999</v>
      </c>
      <c r="L31" s="67" t="s">
        <v>238</v>
      </c>
      <c r="M31" s="61">
        <f t="shared" si="1"/>
        <v>31.75</v>
      </c>
    </row>
    <row r="32" spans="2:13" x14ac:dyDescent="0.3">
      <c r="B32" s="66" t="s">
        <v>283</v>
      </c>
      <c r="D32" s="62"/>
      <c r="E32" s="56"/>
      <c r="F32" s="56"/>
      <c r="G32" s="85">
        <f t="shared" si="0"/>
        <v>50.8</v>
      </c>
      <c r="L32" s="82" t="s">
        <v>335</v>
      </c>
      <c r="M32" s="61">
        <f t="shared" si="1"/>
        <v>33.337499999999999</v>
      </c>
    </row>
    <row r="33" spans="2:13" x14ac:dyDescent="0.3">
      <c r="B33" s="66" t="s">
        <v>343</v>
      </c>
      <c r="D33" s="62"/>
      <c r="E33" s="56"/>
      <c r="F33" s="56"/>
      <c r="G33" s="85">
        <f t="shared" ref="G33:G68" si="2">IFERROR(IF(OR(TYPE(FIND("/",B33))=16,TYPE(FIND(" ",B33))=1),VALUE(B33),VALUE("0 "&amp;B33))*25.4,INDEX(J$2:J$11,MATCH(B33,I$2:I$11,0)))</f>
        <v>52.387499999999996</v>
      </c>
      <c r="L33" s="67" t="s">
        <v>239</v>
      </c>
      <c r="M33" s="61">
        <f t="shared" si="1"/>
        <v>34.924999999999997</v>
      </c>
    </row>
    <row r="34" spans="2:13" x14ac:dyDescent="0.3">
      <c r="B34" s="66" t="s">
        <v>357</v>
      </c>
      <c r="D34" s="62"/>
      <c r="E34" s="56"/>
      <c r="F34" s="56"/>
      <c r="G34" s="85">
        <f t="shared" si="2"/>
        <v>53.974999999999994</v>
      </c>
      <c r="L34" s="82" t="s">
        <v>336</v>
      </c>
      <c r="M34" s="61">
        <f t="shared" si="1"/>
        <v>36.512499999999996</v>
      </c>
    </row>
    <row r="35" spans="2:13" x14ac:dyDescent="0.3">
      <c r="B35" s="66" t="s">
        <v>344</v>
      </c>
      <c r="D35" s="62"/>
      <c r="E35" s="56"/>
      <c r="F35" s="56"/>
      <c r="G35" s="85">
        <f t="shared" si="2"/>
        <v>55.5625</v>
      </c>
      <c r="L35" s="67" t="s">
        <v>240</v>
      </c>
      <c r="M35" s="61">
        <f t="shared" si="1"/>
        <v>38.099999999999994</v>
      </c>
    </row>
    <row r="36" spans="2:13" x14ac:dyDescent="0.3">
      <c r="B36" s="66" t="s">
        <v>284</v>
      </c>
      <c r="D36" s="62"/>
      <c r="E36" s="56"/>
      <c r="F36" s="56"/>
      <c r="G36" s="85">
        <f t="shared" si="2"/>
        <v>57.15</v>
      </c>
      <c r="L36" s="82" t="s">
        <v>337</v>
      </c>
      <c r="M36" s="61">
        <f t="shared" si="1"/>
        <v>39.6875</v>
      </c>
    </row>
    <row r="37" spans="2:13" x14ac:dyDescent="0.3">
      <c r="B37" s="66" t="s">
        <v>345</v>
      </c>
      <c r="D37" s="62"/>
      <c r="E37" s="56"/>
      <c r="F37" s="56"/>
      <c r="G37" s="85">
        <f t="shared" si="2"/>
        <v>58.737499999999997</v>
      </c>
      <c r="L37" s="82" t="s">
        <v>338</v>
      </c>
      <c r="M37" s="61">
        <f t="shared" si="1"/>
        <v>41.274999999999999</v>
      </c>
    </row>
    <row r="38" spans="2:13" x14ac:dyDescent="0.3">
      <c r="B38" s="66" t="s">
        <v>358</v>
      </c>
      <c r="D38" s="62"/>
      <c r="E38" s="56"/>
      <c r="F38" s="56"/>
      <c r="G38" s="85">
        <f t="shared" si="2"/>
        <v>60.324999999999996</v>
      </c>
      <c r="L38" s="82" t="s">
        <v>339</v>
      </c>
      <c r="M38" s="61">
        <f t="shared" si="1"/>
        <v>42.862499999999997</v>
      </c>
    </row>
    <row r="39" spans="2:13" x14ac:dyDescent="0.3">
      <c r="B39" s="66" t="s">
        <v>346</v>
      </c>
      <c r="D39" s="62"/>
      <c r="E39" s="56"/>
      <c r="F39" s="56"/>
      <c r="G39" s="85">
        <f t="shared" si="2"/>
        <v>61.912499999999994</v>
      </c>
      <c r="L39" s="67" t="s">
        <v>241</v>
      </c>
      <c r="M39" s="61">
        <f t="shared" si="1"/>
        <v>44.449999999999996</v>
      </c>
    </row>
    <row r="40" spans="2:13" x14ac:dyDescent="0.3">
      <c r="B40" s="66" t="s">
        <v>285</v>
      </c>
      <c r="D40" s="62"/>
      <c r="E40" s="56"/>
      <c r="F40" s="56"/>
      <c r="G40" s="85">
        <f t="shared" si="2"/>
        <v>63.5</v>
      </c>
      <c r="L40" s="82" t="s">
        <v>356</v>
      </c>
      <c r="M40" s="61">
        <f t="shared" si="1"/>
        <v>46.037499999999994</v>
      </c>
    </row>
    <row r="41" spans="2:13" x14ac:dyDescent="0.3">
      <c r="B41" s="66" t="s">
        <v>359</v>
      </c>
      <c r="D41" s="62"/>
      <c r="E41" s="56"/>
      <c r="F41" s="56"/>
      <c r="G41" s="85">
        <f t="shared" si="2"/>
        <v>66.674999999999997</v>
      </c>
      <c r="L41" s="82" t="s">
        <v>342</v>
      </c>
      <c r="M41" s="61">
        <f t="shared" si="1"/>
        <v>47.625</v>
      </c>
    </row>
    <row r="42" spans="2:13" x14ac:dyDescent="0.3">
      <c r="B42" s="66" t="s">
        <v>286</v>
      </c>
      <c r="D42" s="62"/>
      <c r="E42" s="56"/>
      <c r="F42" s="56"/>
      <c r="G42" s="85">
        <f t="shared" si="2"/>
        <v>69.849999999999994</v>
      </c>
      <c r="L42" s="82" t="s">
        <v>366</v>
      </c>
      <c r="M42" s="61">
        <f t="shared" si="1"/>
        <v>49.212499999999999</v>
      </c>
    </row>
    <row r="43" spans="2:13" x14ac:dyDescent="0.3">
      <c r="B43" s="66" t="s">
        <v>360</v>
      </c>
      <c r="D43" s="62"/>
      <c r="E43" s="56"/>
      <c r="F43" s="56"/>
      <c r="G43" s="85">
        <f t="shared" si="2"/>
        <v>73.024999999999991</v>
      </c>
      <c r="L43" s="67" t="s">
        <v>242</v>
      </c>
      <c r="M43" s="61">
        <f t="shared" si="1"/>
        <v>50.8</v>
      </c>
    </row>
    <row r="44" spans="2:13" x14ac:dyDescent="0.3">
      <c r="B44" s="66" t="s">
        <v>288</v>
      </c>
      <c r="D44" s="62"/>
      <c r="E44" s="56"/>
      <c r="F44" s="56"/>
      <c r="G44" s="85">
        <f t="shared" si="2"/>
        <v>76.199999999999989</v>
      </c>
      <c r="L44" s="82" t="s">
        <v>343</v>
      </c>
      <c r="M44" s="61">
        <f t="shared" si="1"/>
        <v>52.387499999999996</v>
      </c>
    </row>
    <row r="45" spans="2:13" x14ac:dyDescent="0.3">
      <c r="B45" s="66" t="s">
        <v>361</v>
      </c>
      <c r="D45" s="62"/>
      <c r="E45" s="56"/>
      <c r="F45" s="56"/>
      <c r="G45" s="85">
        <f t="shared" si="2"/>
        <v>79.375</v>
      </c>
      <c r="L45" s="82" t="s">
        <v>357</v>
      </c>
      <c r="M45" s="61">
        <f t="shared" si="1"/>
        <v>53.974999999999994</v>
      </c>
    </row>
    <row r="46" spans="2:13" x14ac:dyDescent="0.3">
      <c r="B46" s="66" t="s">
        <v>347</v>
      </c>
      <c r="D46" s="62"/>
      <c r="E46" s="56"/>
      <c r="F46" s="56"/>
      <c r="G46" s="85">
        <f t="shared" si="2"/>
        <v>82.55</v>
      </c>
      <c r="L46" s="82" t="s">
        <v>344</v>
      </c>
      <c r="M46" s="61">
        <f t="shared" si="1"/>
        <v>55.5625</v>
      </c>
    </row>
    <row r="47" spans="2:13" x14ac:dyDescent="0.3">
      <c r="B47" s="66" t="s">
        <v>362</v>
      </c>
      <c r="D47" s="62"/>
      <c r="E47" s="56"/>
      <c r="F47" s="56"/>
      <c r="G47" s="85">
        <f t="shared" si="2"/>
        <v>85.724999999999994</v>
      </c>
      <c r="L47" s="67" t="s">
        <v>243</v>
      </c>
      <c r="M47" s="61">
        <f t="shared" si="1"/>
        <v>57.15</v>
      </c>
    </row>
    <row r="48" spans="2:13" x14ac:dyDescent="0.3">
      <c r="B48" s="66" t="s">
        <v>289</v>
      </c>
      <c r="D48" s="62"/>
      <c r="E48" s="56"/>
      <c r="F48" s="56"/>
      <c r="G48" s="85">
        <f t="shared" si="2"/>
        <v>88.899999999999991</v>
      </c>
      <c r="L48" s="82" t="s">
        <v>345</v>
      </c>
      <c r="M48" s="61">
        <f t="shared" si="1"/>
        <v>58.737499999999997</v>
      </c>
    </row>
    <row r="49" spans="2:13" x14ac:dyDescent="0.3">
      <c r="B49" s="66" t="s">
        <v>363</v>
      </c>
      <c r="D49" s="62"/>
      <c r="E49" s="56"/>
      <c r="F49" s="56"/>
      <c r="G49" s="85">
        <f t="shared" si="2"/>
        <v>92.074999999999989</v>
      </c>
      <c r="L49" s="82" t="s">
        <v>358</v>
      </c>
      <c r="M49" s="61">
        <f t="shared" si="1"/>
        <v>60.324999999999996</v>
      </c>
    </row>
    <row r="50" spans="2:13" x14ac:dyDescent="0.3">
      <c r="B50" s="66" t="s">
        <v>348</v>
      </c>
      <c r="D50" s="62"/>
      <c r="E50" s="56"/>
      <c r="F50" s="56"/>
      <c r="G50" s="85">
        <f t="shared" si="2"/>
        <v>95.25</v>
      </c>
      <c r="L50" s="82" t="s">
        <v>346</v>
      </c>
      <c r="M50" s="61">
        <f t="shared" si="1"/>
        <v>61.912499999999994</v>
      </c>
    </row>
    <row r="51" spans="2:13" x14ac:dyDescent="0.3">
      <c r="B51" s="66" t="s">
        <v>364</v>
      </c>
      <c r="D51" s="62"/>
      <c r="E51" s="56"/>
      <c r="F51" s="56"/>
      <c r="G51" s="85">
        <f t="shared" si="2"/>
        <v>98.424999999999997</v>
      </c>
      <c r="L51" s="67" t="s">
        <v>244</v>
      </c>
      <c r="M51" s="61">
        <f t="shared" si="1"/>
        <v>63.5</v>
      </c>
    </row>
    <row r="52" spans="2:13" x14ac:dyDescent="0.3">
      <c r="B52" s="66" t="s">
        <v>291</v>
      </c>
      <c r="D52" s="62"/>
      <c r="E52" s="56"/>
      <c r="F52" s="56"/>
      <c r="G52" s="85">
        <f t="shared" si="2"/>
        <v>101.6</v>
      </c>
      <c r="L52" s="82" t="s">
        <v>359</v>
      </c>
      <c r="M52" s="61">
        <f t="shared" si="1"/>
        <v>66.674999999999997</v>
      </c>
    </row>
    <row r="53" spans="2:13" x14ac:dyDescent="0.3">
      <c r="B53" s="66" t="s">
        <v>367</v>
      </c>
      <c r="D53" s="62"/>
      <c r="E53" s="56"/>
      <c r="F53" s="56"/>
      <c r="G53" s="85">
        <f t="shared" si="2"/>
        <v>104.77499999999999</v>
      </c>
      <c r="L53" s="67" t="s">
        <v>245</v>
      </c>
      <c r="M53" s="61">
        <f t="shared" si="1"/>
        <v>69.849999999999994</v>
      </c>
    </row>
    <row r="54" spans="2:13" x14ac:dyDescent="0.3">
      <c r="B54" s="66" t="s">
        <v>349</v>
      </c>
      <c r="D54" s="62"/>
      <c r="E54" s="56"/>
      <c r="F54" s="56"/>
      <c r="G54" s="85">
        <f t="shared" si="2"/>
        <v>107.94999999999999</v>
      </c>
      <c r="L54" s="82" t="s">
        <v>360</v>
      </c>
      <c r="M54" s="61">
        <f t="shared" si="1"/>
        <v>73.024999999999991</v>
      </c>
    </row>
    <row r="55" spans="2:13" x14ac:dyDescent="0.3">
      <c r="B55" s="66" t="s">
        <v>368</v>
      </c>
      <c r="D55" s="62"/>
      <c r="E55" s="56"/>
      <c r="F55" s="56"/>
      <c r="G55" s="85">
        <f t="shared" si="2"/>
        <v>111.125</v>
      </c>
      <c r="L55" s="67" t="s">
        <v>246</v>
      </c>
      <c r="M55" s="61">
        <f t="shared" si="1"/>
        <v>76.199999999999989</v>
      </c>
    </row>
    <row r="56" spans="2:13" x14ac:dyDescent="0.3">
      <c r="B56" s="66" t="s">
        <v>293</v>
      </c>
      <c r="D56" s="62"/>
      <c r="E56" s="56"/>
      <c r="F56" s="56"/>
      <c r="G56" s="85">
        <f t="shared" si="2"/>
        <v>114.3</v>
      </c>
      <c r="L56" s="82" t="s">
        <v>361</v>
      </c>
      <c r="M56" s="61">
        <f t="shared" si="1"/>
        <v>79.375</v>
      </c>
    </row>
    <row r="57" spans="2:13" x14ac:dyDescent="0.3">
      <c r="B57" s="66" t="s">
        <v>369</v>
      </c>
      <c r="D57" s="62"/>
      <c r="E57" s="56"/>
      <c r="F57" s="56"/>
      <c r="G57" s="85">
        <f t="shared" si="2"/>
        <v>117.47499999999999</v>
      </c>
      <c r="L57" s="67" t="s">
        <v>247</v>
      </c>
      <c r="M57" s="61">
        <f t="shared" si="1"/>
        <v>82.55</v>
      </c>
    </row>
    <row r="58" spans="2:13" x14ac:dyDescent="0.3">
      <c r="B58" s="66" t="s">
        <v>350</v>
      </c>
      <c r="D58" s="62"/>
      <c r="E58" s="56"/>
      <c r="F58" s="56"/>
      <c r="G58" s="85">
        <f t="shared" si="2"/>
        <v>120.64999999999999</v>
      </c>
      <c r="L58" s="82" t="s">
        <v>362</v>
      </c>
      <c r="M58" s="61">
        <f t="shared" si="1"/>
        <v>85.724999999999994</v>
      </c>
    </row>
    <row r="59" spans="2:13" x14ac:dyDescent="0.3">
      <c r="B59" s="66" t="s">
        <v>370</v>
      </c>
      <c r="D59" s="62"/>
      <c r="E59" s="56"/>
      <c r="F59" s="56"/>
      <c r="G59" s="85">
        <f t="shared" si="2"/>
        <v>123.82499999999999</v>
      </c>
      <c r="L59" s="67" t="s">
        <v>248</v>
      </c>
      <c r="M59" s="61">
        <f t="shared" si="1"/>
        <v>88.899999999999991</v>
      </c>
    </row>
    <row r="60" spans="2:13" x14ac:dyDescent="0.3">
      <c r="B60" s="66" t="s">
        <v>295</v>
      </c>
      <c r="D60" s="62"/>
      <c r="E60" s="56"/>
      <c r="F60" s="56"/>
      <c r="G60" s="85">
        <f t="shared" si="2"/>
        <v>127</v>
      </c>
      <c r="L60" s="82" t="s">
        <v>363</v>
      </c>
      <c r="M60" s="61">
        <f t="shared" si="1"/>
        <v>92.074999999999989</v>
      </c>
    </row>
    <row r="61" spans="2:13" x14ac:dyDescent="0.3">
      <c r="B61" s="66" t="s">
        <v>371</v>
      </c>
      <c r="D61" s="62"/>
      <c r="E61" s="56"/>
      <c r="F61" s="56"/>
      <c r="G61" s="85">
        <f t="shared" si="2"/>
        <v>130.17499999999998</v>
      </c>
      <c r="L61" s="67" t="s">
        <v>249</v>
      </c>
      <c r="M61" s="61">
        <f t="shared" si="1"/>
        <v>95.25</v>
      </c>
    </row>
    <row r="62" spans="2:13" x14ac:dyDescent="0.3">
      <c r="B62" s="66" t="s">
        <v>351</v>
      </c>
      <c r="D62" s="62"/>
      <c r="E62" s="56"/>
      <c r="F62" s="56"/>
      <c r="G62" s="85">
        <f t="shared" si="2"/>
        <v>133.35</v>
      </c>
      <c r="L62" s="82" t="s">
        <v>364</v>
      </c>
      <c r="M62" s="61">
        <f t="shared" si="1"/>
        <v>98.424999999999997</v>
      </c>
    </row>
    <row r="63" spans="2:13" x14ac:dyDescent="0.3">
      <c r="B63" s="66" t="s">
        <v>372</v>
      </c>
      <c r="D63" s="62"/>
      <c r="E63" s="56"/>
      <c r="F63" s="56"/>
      <c r="G63" s="85">
        <f t="shared" si="2"/>
        <v>136.52500000000001</v>
      </c>
      <c r="L63" s="67" t="s">
        <v>250</v>
      </c>
      <c r="M63" s="61">
        <f t="shared" si="1"/>
        <v>101.6</v>
      </c>
    </row>
    <row r="64" spans="2:13" x14ac:dyDescent="0.3">
      <c r="B64" s="66" t="s">
        <v>297</v>
      </c>
      <c r="D64" s="62"/>
      <c r="E64" s="56"/>
      <c r="F64" s="56"/>
      <c r="G64" s="85">
        <f t="shared" si="2"/>
        <v>139.69999999999999</v>
      </c>
      <c r="L64" s="82" t="s">
        <v>367</v>
      </c>
      <c r="M64" s="61">
        <f t="shared" si="1"/>
        <v>104.77499999999999</v>
      </c>
    </row>
    <row r="65" spans="2:13" x14ac:dyDescent="0.3">
      <c r="B65" s="66" t="s">
        <v>373</v>
      </c>
      <c r="D65" s="62"/>
      <c r="E65" s="56"/>
      <c r="F65" s="56"/>
      <c r="G65" s="85">
        <f t="shared" si="2"/>
        <v>142.875</v>
      </c>
      <c r="L65" s="82" t="s">
        <v>349</v>
      </c>
      <c r="M65" s="61">
        <f t="shared" si="1"/>
        <v>107.94999999999999</v>
      </c>
    </row>
    <row r="66" spans="2:13" x14ac:dyDescent="0.3">
      <c r="B66" s="66" t="s">
        <v>352</v>
      </c>
      <c r="D66" s="62"/>
      <c r="E66" s="56"/>
      <c r="F66" s="56"/>
      <c r="G66" s="85">
        <f t="shared" si="2"/>
        <v>146.04999999999998</v>
      </c>
      <c r="L66" s="82" t="s">
        <v>368</v>
      </c>
      <c r="M66" s="61">
        <f t="shared" si="1"/>
        <v>111.125</v>
      </c>
    </row>
    <row r="67" spans="2:13" x14ac:dyDescent="0.3">
      <c r="B67" s="66" t="s">
        <v>376</v>
      </c>
      <c r="D67" s="62"/>
      <c r="E67" s="56"/>
      <c r="F67" s="56"/>
      <c r="G67" s="85">
        <f t="shared" si="2"/>
        <v>149.22499999999999</v>
      </c>
      <c r="L67" s="82" t="s">
        <v>293</v>
      </c>
      <c r="M67" s="61">
        <f t="shared" si="1"/>
        <v>114.3</v>
      </c>
    </row>
    <row r="68" spans="2:13" x14ac:dyDescent="0.3">
      <c r="B68" s="66" t="s">
        <v>299</v>
      </c>
      <c r="D68" s="62"/>
      <c r="E68" s="56"/>
      <c r="F68" s="56"/>
      <c r="G68" s="85">
        <f t="shared" si="2"/>
        <v>152.39999999999998</v>
      </c>
      <c r="L68" s="82" t="s">
        <v>369</v>
      </c>
      <c r="M68" s="61">
        <f t="shared" si="1"/>
        <v>117.47499999999999</v>
      </c>
    </row>
    <row r="69" spans="2:13" x14ac:dyDescent="0.3">
      <c r="L69" s="82" t="s">
        <v>350</v>
      </c>
      <c r="M69" s="61">
        <f t="shared" ref="M69:M79" si="3">IFERROR(IF(OR(TYPE(FIND("/",L69))=16,TYPE(FIND(" ",L69))=1),VALUE(L69),VALUE("0 "&amp;L69))*25.4,INDEX(J$2:J$11,MATCH(L69,I$2:I$11,0)))</f>
        <v>120.64999999999999</v>
      </c>
    </row>
    <row r="70" spans="2:13" x14ac:dyDescent="0.3">
      <c r="L70" s="82" t="s">
        <v>370</v>
      </c>
      <c r="M70" s="61">
        <f t="shared" si="3"/>
        <v>123.82499999999999</v>
      </c>
    </row>
    <row r="71" spans="2:13" x14ac:dyDescent="0.3">
      <c r="L71" s="82" t="s">
        <v>295</v>
      </c>
      <c r="M71" s="61">
        <f t="shared" si="3"/>
        <v>127</v>
      </c>
    </row>
    <row r="72" spans="2:13" x14ac:dyDescent="0.3">
      <c r="L72" s="82" t="s">
        <v>371</v>
      </c>
      <c r="M72" s="61">
        <f t="shared" si="3"/>
        <v>130.17499999999998</v>
      </c>
    </row>
    <row r="73" spans="2:13" x14ac:dyDescent="0.3">
      <c r="L73" s="82" t="s">
        <v>351</v>
      </c>
      <c r="M73" s="61">
        <f t="shared" si="3"/>
        <v>133.35</v>
      </c>
    </row>
    <row r="74" spans="2:13" x14ac:dyDescent="0.3">
      <c r="L74" s="82" t="s">
        <v>372</v>
      </c>
      <c r="M74" s="61">
        <f t="shared" si="3"/>
        <v>136.52500000000001</v>
      </c>
    </row>
    <row r="75" spans="2:13" x14ac:dyDescent="0.3">
      <c r="L75" s="82" t="s">
        <v>297</v>
      </c>
      <c r="M75" s="61">
        <f t="shared" si="3"/>
        <v>139.69999999999999</v>
      </c>
    </row>
    <row r="76" spans="2:13" x14ac:dyDescent="0.3">
      <c r="L76" s="82" t="s">
        <v>373</v>
      </c>
      <c r="M76" s="61">
        <f t="shared" si="3"/>
        <v>142.875</v>
      </c>
    </row>
    <row r="77" spans="2:13" x14ac:dyDescent="0.3">
      <c r="L77" s="82" t="s">
        <v>352</v>
      </c>
      <c r="M77" s="61">
        <f t="shared" si="3"/>
        <v>146.04999999999998</v>
      </c>
    </row>
    <row r="78" spans="2:13" x14ac:dyDescent="0.3">
      <c r="L78" s="82" t="s">
        <v>376</v>
      </c>
      <c r="M78" s="61">
        <f t="shared" si="3"/>
        <v>149.22499999999999</v>
      </c>
    </row>
    <row r="79" spans="2:13" x14ac:dyDescent="0.3">
      <c r="L79" s="82" t="s">
        <v>299</v>
      </c>
      <c r="M79" s="61">
        <f t="shared" si="3"/>
        <v>152.39999999999998</v>
      </c>
    </row>
    <row r="80" spans="2:13" x14ac:dyDescent="0.3">
      <c r="L80"/>
      <c r="M80"/>
    </row>
    <row r="81" spans="12:13" x14ac:dyDescent="0.3">
      <c r="L81"/>
      <c r="M81"/>
    </row>
    <row r="82" spans="12:13" x14ac:dyDescent="0.3">
      <c r="L82"/>
      <c r="M82"/>
    </row>
    <row r="83" spans="12:13" x14ac:dyDescent="0.3">
      <c r="L83"/>
      <c r="M83"/>
    </row>
    <row r="84" spans="12:13" x14ac:dyDescent="0.3">
      <c r="L84"/>
      <c r="M84"/>
    </row>
    <row r="85" spans="12:13" x14ac:dyDescent="0.3">
      <c r="L85"/>
      <c r="M85"/>
    </row>
    <row r="86" spans="12:13" x14ac:dyDescent="0.3">
      <c r="L86"/>
      <c r="M86"/>
    </row>
    <row r="87" spans="12:13" x14ac:dyDescent="0.3">
      <c r="L87"/>
      <c r="M87"/>
    </row>
    <row r="88" spans="12:13" x14ac:dyDescent="0.3">
      <c r="L88"/>
      <c r="M88"/>
    </row>
    <row r="89" spans="12:13" x14ac:dyDescent="0.3">
      <c r="L89"/>
      <c r="M89"/>
    </row>
    <row r="90" spans="12:13" x14ac:dyDescent="0.3">
      <c r="L90"/>
      <c r="M90"/>
    </row>
    <row r="91" spans="12:13" x14ac:dyDescent="0.3">
      <c r="L91"/>
      <c r="M91"/>
    </row>
    <row r="92" spans="12:13" x14ac:dyDescent="0.3">
      <c r="L92"/>
      <c r="M92"/>
    </row>
    <row r="93" spans="12:13" x14ac:dyDescent="0.3">
      <c r="L93"/>
      <c r="M93"/>
    </row>
    <row r="94" spans="12:13" x14ac:dyDescent="0.3">
      <c r="L94"/>
      <c r="M94"/>
    </row>
    <row r="95" spans="12:13" x14ac:dyDescent="0.3">
      <c r="L95"/>
      <c r="M95"/>
    </row>
    <row r="96" spans="12:13" x14ac:dyDescent="0.3">
      <c r="L96"/>
      <c r="M96"/>
    </row>
    <row r="97" spans="12:13" x14ac:dyDescent="0.3">
      <c r="L97"/>
      <c r="M97"/>
    </row>
    <row r="98" spans="12:13" x14ac:dyDescent="0.3">
      <c r="L98"/>
      <c r="M98"/>
    </row>
    <row r="99" spans="12:13" x14ac:dyDescent="0.3">
      <c r="L99"/>
      <c r="M99"/>
    </row>
    <row r="100" spans="12:13" x14ac:dyDescent="0.3">
      <c r="L100"/>
      <c r="M100"/>
    </row>
    <row r="101" spans="12:13" x14ac:dyDescent="0.3">
      <c r="L101"/>
      <c r="M101"/>
    </row>
    <row r="102" spans="12:13" x14ac:dyDescent="0.3">
      <c r="L102"/>
      <c r="M102"/>
    </row>
    <row r="103" spans="12:13" x14ac:dyDescent="0.3">
      <c r="L103"/>
      <c r="M103"/>
    </row>
    <row r="104" spans="12:13" x14ac:dyDescent="0.3">
      <c r="L104"/>
      <c r="M104"/>
    </row>
    <row r="105" spans="12:13" x14ac:dyDescent="0.3">
      <c r="L105"/>
      <c r="M105"/>
    </row>
    <row r="106" spans="12:13" x14ac:dyDescent="0.3">
      <c r="L106"/>
      <c r="M106"/>
    </row>
    <row r="107" spans="12:13" x14ac:dyDescent="0.3">
      <c r="L107"/>
      <c r="M107"/>
    </row>
    <row r="108" spans="12:13" x14ac:dyDescent="0.3">
      <c r="L108"/>
      <c r="M108"/>
    </row>
    <row r="109" spans="12:13" x14ac:dyDescent="0.3">
      <c r="L109"/>
      <c r="M109"/>
    </row>
    <row r="110" spans="12:13" x14ac:dyDescent="0.3">
      <c r="L110"/>
      <c r="M110"/>
    </row>
    <row r="111" spans="12:13" x14ac:dyDescent="0.3">
      <c r="L111"/>
      <c r="M111"/>
    </row>
    <row r="112" spans="12:13" x14ac:dyDescent="0.3">
      <c r="L112"/>
      <c r="M112"/>
    </row>
    <row r="113" spans="12:13" x14ac:dyDescent="0.3">
      <c r="L113"/>
      <c r="M113"/>
    </row>
    <row r="114" spans="12:13" x14ac:dyDescent="0.3">
      <c r="L114"/>
      <c r="M114"/>
    </row>
    <row r="115" spans="12:13" x14ac:dyDescent="0.3">
      <c r="L115"/>
      <c r="M115"/>
    </row>
    <row r="116" spans="12:13" x14ac:dyDescent="0.3">
      <c r="L116"/>
      <c r="M116"/>
    </row>
    <row r="117" spans="12:13" x14ac:dyDescent="0.3">
      <c r="L117"/>
      <c r="M117"/>
    </row>
    <row r="118" spans="12:13" x14ac:dyDescent="0.3">
      <c r="L118"/>
      <c r="M118"/>
    </row>
    <row r="119" spans="12:13" x14ac:dyDescent="0.3">
      <c r="L119"/>
      <c r="M119"/>
    </row>
    <row r="120" spans="12:13" x14ac:dyDescent="0.3">
      <c r="L120"/>
      <c r="M120"/>
    </row>
    <row r="121" spans="12:13" x14ac:dyDescent="0.3">
      <c r="L121"/>
      <c r="M121"/>
    </row>
    <row r="122" spans="12:13" x14ac:dyDescent="0.3">
      <c r="L122"/>
      <c r="M122"/>
    </row>
    <row r="123" spans="12:13" x14ac:dyDescent="0.3">
      <c r="L123"/>
      <c r="M123"/>
    </row>
    <row r="124" spans="12:13" x14ac:dyDescent="0.3">
      <c r="L124"/>
      <c r="M124"/>
    </row>
    <row r="125" spans="12:13" x14ac:dyDescent="0.3">
      <c r="L125"/>
      <c r="M125"/>
    </row>
    <row r="126" spans="12:13" x14ac:dyDescent="0.3">
      <c r="L126"/>
      <c r="M126"/>
    </row>
    <row r="127" spans="12:13" x14ac:dyDescent="0.3">
      <c r="L127"/>
      <c r="M127"/>
    </row>
    <row r="128" spans="12:13" x14ac:dyDescent="0.3">
      <c r="L128"/>
      <c r="M128"/>
    </row>
    <row r="129" spans="12:13" x14ac:dyDescent="0.3">
      <c r="L129"/>
      <c r="M129"/>
    </row>
    <row r="130" spans="12:13" x14ac:dyDescent="0.3">
      <c r="L130"/>
      <c r="M130"/>
    </row>
    <row r="131" spans="12:13" x14ac:dyDescent="0.3">
      <c r="L131"/>
      <c r="M131"/>
    </row>
    <row r="132" spans="12:13" x14ac:dyDescent="0.3">
      <c r="L132"/>
      <c r="M132"/>
    </row>
    <row r="133" spans="12:13" x14ac:dyDescent="0.3">
      <c r="L133"/>
      <c r="M133"/>
    </row>
    <row r="134" spans="12:13" x14ac:dyDescent="0.3">
      <c r="L134"/>
      <c r="M134"/>
    </row>
    <row r="135" spans="12:13" x14ac:dyDescent="0.3">
      <c r="L135"/>
      <c r="M135"/>
    </row>
    <row r="136" spans="12:13" x14ac:dyDescent="0.3">
      <c r="L136"/>
      <c r="M136"/>
    </row>
    <row r="137" spans="12:13" x14ac:dyDescent="0.3">
      <c r="L137"/>
      <c r="M137"/>
    </row>
    <row r="138" spans="12:13" x14ac:dyDescent="0.3">
      <c r="L138"/>
      <c r="M138"/>
    </row>
    <row r="139" spans="12:13" x14ac:dyDescent="0.3">
      <c r="L139"/>
      <c r="M139"/>
    </row>
    <row r="140" spans="12:13" x14ac:dyDescent="0.3">
      <c r="L140"/>
      <c r="M140"/>
    </row>
    <row r="141" spans="12:13" x14ac:dyDescent="0.3">
      <c r="L141"/>
      <c r="M141"/>
    </row>
    <row r="142" spans="12:13" x14ac:dyDescent="0.3">
      <c r="L142"/>
      <c r="M142"/>
    </row>
    <row r="143" spans="12:13" x14ac:dyDescent="0.3">
      <c r="L143"/>
      <c r="M143"/>
    </row>
    <row r="144" spans="12:13" x14ac:dyDescent="0.3">
      <c r="L144"/>
      <c r="M144"/>
    </row>
    <row r="145" spans="12:13" x14ac:dyDescent="0.3">
      <c r="L145"/>
      <c r="M145"/>
    </row>
    <row r="146" spans="12:13" x14ac:dyDescent="0.3">
      <c r="L146"/>
      <c r="M146"/>
    </row>
    <row r="147" spans="12:13" x14ac:dyDescent="0.3">
      <c r="L147"/>
      <c r="M147"/>
    </row>
    <row r="148" spans="12:13" x14ac:dyDescent="0.3">
      <c r="L148"/>
      <c r="M148"/>
    </row>
    <row r="149" spans="12:13" x14ac:dyDescent="0.3">
      <c r="L149"/>
      <c r="M149"/>
    </row>
    <row r="150" spans="12:13" x14ac:dyDescent="0.3">
      <c r="L150"/>
      <c r="M150"/>
    </row>
    <row r="151" spans="12:13" x14ac:dyDescent="0.3">
      <c r="L151"/>
      <c r="M151"/>
    </row>
    <row r="152" spans="12:13" x14ac:dyDescent="0.3">
      <c r="L152"/>
      <c r="M152"/>
    </row>
    <row r="153" spans="12:13" x14ac:dyDescent="0.3">
      <c r="L153"/>
      <c r="M153"/>
    </row>
    <row r="154" spans="12:13" x14ac:dyDescent="0.3">
      <c r="L154"/>
      <c r="M154"/>
    </row>
    <row r="155" spans="12:13" x14ac:dyDescent="0.3">
      <c r="L155"/>
      <c r="M155"/>
    </row>
    <row r="156" spans="12:13" x14ac:dyDescent="0.3">
      <c r="L156"/>
      <c r="M156"/>
    </row>
    <row r="157" spans="12:13" x14ac:dyDescent="0.3">
      <c r="L157"/>
      <c r="M157"/>
    </row>
    <row r="158" spans="12:13" x14ac:dyDescent="0.3">
      <c r="L158"/>
      <c r="M158"/>
    </row>
    <row r="159" spans="12:13" x14ac:dyDescent="0.3">
      <c r="L159"/>
      <c r="M159"/>
    </row>
    <row r="160" spans="12:13" x14ac:dyDescent="0.3">
      <c r="L160"/>
      <c r="M160"/>
    </row>
    <row r="161" spans="12:13" x14ac:dyDescent="0.3">
      <c r="L161"/>
      <c r="M161"/>
    </row>
    <row r="162" spans="12:13" x14ac:dyDescent="0.3">
      <c r="L162"/>
      <c r="M162"/>
    </row>
    <row r="163" spans="12:13" x14ac:dyDescent="0.3">
      <c r="L163"/>
      <c r="M163"/>
    </row>
    <row r="164" spans="12:13" x14ac:dyDescent="0.3">
      <c r="L164"/>
      <c r="M164"/>
    </row>
    <row r="165" spans="12:13" x14ac:dyDescent="0.3">
      <c r="L165"/>
      <c r="M165"/>
    </row>
    <row r="166" spans="12:13" x14ac:dyDescent="0.3">
      <c r="L166"/>
      <c r="M166"/>
    </row>
    <row r="167" spans="12:13" x14ac:dyDescent="0.3">
      <c r="L167"/>
      <c r="M167"/>
    </row>
    <row r="168" spans="12:13" x14ac:dyDescent="0.3">
      <c r="L168"/>
      <c r="M168"/>
    </row>
    <row r="169" spans="12:13" x14ac:dyDescent="0.3">
      <c r="L169"/>
      <c r="M169"/>
    </row>
    <row r="170" spans="12:13" x14ac:dyDescent="0.3">
      <c r="L170"/>
      <c r="M170"/>
    </row>
    <row r="171" spans="12:13" x14ac:dyDescent="0.3">
      <c r="L171"/>
      <c r="M171"/>
    </row>
    <row r="172" spans="12:13" x14ac:dyDescent="0.3">
      <c r="L172"/>
      <c r="M172"/>
    </row>
    <row r="173" spans="12:13" x14ac:dyDescent="0.3">
      <c r="L173"/>
      <c r="M173"/>
    </row>
    <row r="174" spans="12:13" x14ac:dyDescent="0.3">
      <c r="L174"/>
      <c r="M174"/>
    </row>
    <row r="175" spans="12:13" x14ac:dyDescent="0.3">
      <c r="L175"/>
      <c r="M175"/>
    </row>
    <row r="176" spans="12:13" x14ac:dyDescent="0.3">
      <c r="L176"/>
      <c r="M176"/>
    </row>
    <row r="177" spans="12:13" x14ac:dyDescent="0.3">
      <c r="L177"/>
      <c r="M177"/>
    </row>
    <row r="178" spans="12:13" x14ac:dyDescent="0.3">
      <c r="L178"/>
      <c r="M178"/>
    </row>
    <row r="179" spans="12:13" x14ac:dyDescent="0.3">
      <c r="L179"/>
      <c r="M179"/>
    </row>
    <row r="180" spans="12:13" x14ac:dyDescent="0.3">
      <c r="L180"/>
      <c r="M180"/>
    </row>
    <row r="181" spans="12:13" x14ac:dyDescent="0.3">
      <c r="L181"/>
      <c r="M181"/>
    </row>
    <row r="182" spans="12:13" x14ac:dyDescent="0.3">
      <c r="L182"/>
      <c r="M182"/>
    </row>
    <row r="183" spans="12:13" x14ac:dyDescent="0.3">
      <c r="L183"/>
      <c r="M183"/>
    </row>
    <row r="184" spans="12:13" x14ac:dyDescent="0.3">
      <c r="L184"/>
      <c r="M184"/>
    </row>
    <row r="185" spans="12:13" x14ac:dyDescent="0.3">
      <c r="L185"/>
      <c r="M185"/>
    </row>
    <row r="186" spans="12:13" x14ac:dyDescent="0.3">
      <c r="L186"/>
      <c r="M186"/>
    </row>
    <row r="187" spans="12:13" x14ac:dyDescent="0.3">
      <c r="L187"/>
      <c r="M187"/>
    </row>
    <row r="188" spans="12:13" x14ac:dyDescent="0.3">
      <c r="L188"/>
      <c r="M188"/>
    </row>
    <row r="189" spans="12:13" x14ac:dyDescent="0.3">
      <c r="L189"/>
      <c r="M189"/>
    </row>
    <row r="190" spans="12:13" x14ac:dyDescent="0.3">
      <c r="L190"/>
      <c r="M190"/>
    </row>
    <row r="191" spans="12:13" x14ac:dyDescent="0.3">
      <c r="L191"/>
      <c r="M191"/>
    </row>
    <row r="192" spans="12:13" x14ac:dyDescent="0.3">
      <c r="L192"/>
      <c r="M192"/>
    </row>
    <row r="193" spans="12:13" x14ac:dyDescent="0.3">
      <c r="L193"/>
      <c r="M193"/>
    </row>
    <row r="194" spans="12:13" x14ac:dyDescent="0.3">
      <c r="L194"/>
      <c r="M194"/>
    </row>
    <row r="195" spans="12:13" x14ac:dyDescent="0.3">
      <c r="L195"/>
      <c r="M195"/>
    </row>
    <row r="196" spans="12:13" x14ac:dyDescent="0.3">
      <c r="L196"/>
      <c r="M196"/>
    </row>
    <row r="197" spans="12:13" x14ac:dyDescent="0.3">
      <c r="L197"/>
      <c r="M197"/>
    </row>
    <row r="198" spans="12:13" x14ac:dyDescent="0.3">
      <c r="L198"/>
      <c r="M198"/>
    </row>
    <row r="199" spans="12:13" x14ac:dyDescent="0.3">
      <c r="L199"/>
      <c r="M199"/>
    </row>
    <row r="200" spans="12:13" x14ac:dyDescent="0.3">
      <c r="L200"/>
      <c r="M200"/>
    </row>
    <row r="201" spans="12:13" x14ac:dyDescent="0.3">
      <c r="L201"/>
      <c r="M201"/>
    </row>
    <row r="202" spans="12:13" x14ac:dyDescent="0.3">
      <c r="L202"/>
      <c r="M202"/>
    </row>
    <row r="203" spans="12:13" x14ac:dyDescent="0.3">
      <c r="L203"/>
      <c r="M203"/>
    </row>
    <row r="204" spans="12:13" x14ac:dyDescent="0.3">
      <c r="L204"/>
      <c r="M204"/>
    </row>
    <row r="205" spans="12:13" x14ac:dyDescent="0.3">
      <c r="L205"/>
      <c r="M205"/>
    </row>
    <row r="206" spans="12:13" x14ac:dyDescent="0.3">
      <c r="L206"/>
      <c r="M206"/>
    </row>
    <row r="207" spans="12:13" x14ac:dyDescent="0.3">
      <c r="L207"/>
      <c r="M207"/>
    </row>
    <row r="208" spans="12:13" x14ac:dyDescent="0.3">
      <c r="L208"/>
      <c r="M208"/>
    </row>
    <row r="209" spans="12:13" x14ac:dyDescent="0.3">
      <c r="L209"/>
      <c r="M209"/>
    </row>
    <row r="210" spans="12:13" x14ac:dyDescent="0.3">
      <c r="L210"/>
      <c r="M210"/>
    </row>
    <row r="211" spans="12:13" x14ac:dyDescent="0.3">
      <c r="L211"/>
      <c r="M211"/>
    </row>
    <row r="212" spans="12:13" x14ac:dyDescent="0.3">
      <c r="L212"/>
      <c r="M212"/>
    </row>
    <row r="213" spans="12:13" x14ac:dyDescent="0.3">
      <c r="L213"/>
      <c r="M213"/>
    </row>
    <row r="214" spans="12:13" x14ac:dyDescent="0.3">
      <c r="L214"/>
      <c r="M214"/>
    </row>
    <row r="215" spans="12:13" x14ac:dyDescent="0.3">
      <c r="L215"/>
      <c r="M215"/>
    </row>
    <row r="216" spans="12:13" x14ac:dyDescent="0.3">
      <c r="L216"/>
      <c r="M216"/>
    </row>
    <row r="217" spans="12:13" x14ac:dyDescent="0.3">
      <c r="L217"/>
      <c r="M217"/>
    </row>
    <row r="218" spans="12:13" x14ac:dyDescent="0.3">
      <c r="L218"/>
      <c r="M218"/>
    </row>
    <row r="219" spans="12:13" x14ac:dyDescent="0.3">
      <c r="L219"/>
      <c r="M219"/>
    </row>
    <row r="220" spans="12:13" x14ac:dyDescent="0.3">
      <c r="L220"/>
      <c r="M220"/>
    </row>
    <row r="221" spans="12:13" x14ac:dyDescent="0.3">
      <c r="L221"/>
      <c r="M221"/>
    </row>
    <row r="222" spans="12:13" x14ac:dyDescent="0.3">
      <c r="L222"/>
      <c r="M222"/>
    </row>
    <row r="223" spans="12:13" x14ac:dyDescent="0.3">
      <c r="L223"/>
      <c r="M223"/>
    </row>
    <row r="224" spans="12:13" x14ac:dyDescent="0.3">
      <c r="L224"/>
      <c r="M224"/>
    </row>
    <row r="225" spans="12:13" x14ac:dyDescent="0.3">
      <c r="L225"/>
      <c r="M225"/>
    </row>
    <row r="226" spans="12:13" x14ac:dyDescent="0.3">
      <c r="L226"/>
      <c r="M226"/>
    </row>
    <row r="227" spans="12:13" x14ac:dyDescent="0.3">
      <c r="L227"/>
      <c r="M227"/>
    </row>
    <row r="228" spans="12:13" x14ac:dyDescent="0.3">
      <c r="L228"/>
      <c r="M228"/>
    </row>
    <row r="229" spans="12:13" x14ac:dyDescent="0.3">
      <c r="L229"/>
      <c r="M229"/>
    </row>
    <row r="230" spans="12:13" x14ac:dyDescent="0.3">
      <c r="L230"/>
      <c r="M230"/>
    </row>
    <row r="231" spans="12:13" x14ac:dyDescent="0.3">
      <c r="L231"/>
      <c r="M231"/>
    </row>
    <row r="232" spans="12:13" x14ac:dyDescent="0.3">
      <c r="L232"/>
      <c r="M232"/>
    </row>
    <row r="233" spans="12:13" x14ac:dyDescent="0.3">
      <c r="L233"/>
      <c r="M233"/>
    </row>
    <row r="234" spans="12:13" x14ac:dyDescent="0.3">
      <c r="L234"/>
      <c r="M234"/>
    </row>
    <row r="235" spans="12:13" x14ac:dyDescent="0.3">
      <c r="L235"/>
      <c r="M235"/>
    </row>
    <row r="236" spans="12:13" x14ac:dyDescent="0.3">
      <c r="L236"/>
      <c r="M236"/>
    </row>
    <row r="237" spans="12:13" x14ac:dyDescent="0.3">
      <c r="L237"/>
      <c r="M237"/>
    </row>
    <row r="238" spans="12:13" x14ac:dyDescent="0.3">
      <c r="L238"/>
      <c r="M238"/>
    </row>
    <row r="239" spans="12:13" x14ac:dyDescent="0.3">
      <c r="L239"/>
      <c r="M239"/>
    </row>
    <row r="240" spans="12:13" x14ac:dyDescent="0.3">
      <c r="L240"/>
      <c r="M240"/>
    </row>
    <row r="241" spans="12:13" x14ac:dyDescent="0.3">
      <c r="L241"/>
      <c r="M241"/>
    </row>
    <row r="242" spans="12:13" x14ac:dyDescent="0.3">
      <c r="L242"/>
      <c r="M242"/>
    </row>
    <row r="243" spans="12:13" x14ac:dyDescent="0.3">
      <c r="L243"/>
      <c r="M243"/>
    </row>
    <row r="244" spans="12:13" x14ac:dyDescent="0.3">
      <c r="L244"/>
      <c r="M244"/>
    </row>
    <row r="245" spans="12:13" x14ac:dyDescent="0.3">
      <c r="L245"/>
      <c r="M245"/>
    </row>
    <row r="246" spans="12:13" x14ac:dyDescent="0.3">
      <c r="L246"/>
      <c r="M246"/>
    </row>
    <row r="247" spans="12:13" x14ac:dyDescent="0.3">
      <c r="L247"/>
      <c r="M247"/>
    </row>
    <row r="248" spans="12:13" x14ac:dyDescent="0.3">
      <c r="L248"/>
      <c r="M248"/>
    </row>
    <row r="249" spans="12:13" x14ac:dyDescent="0.3">
      <c r="L249"/>
      <c r="M249"/>
    </row>
    <row r="250" spans="12:13" x14ac:dyDescent="0.3">
      <c r="L250"/>
      <c r="M250"/>
    </row>
    <row r="251" spans="12:13" x14ac:dyDescent="0.3">
      <c r="L251"/>
      <c r="M251"/>
    </row>
    <row r="252" spans="12:13" x14ac:dyDescent="0.3">
      <c r="L252"/>
      <c r="M252"/>
    </row>
    <row r="253" spans="12:13" x14ac:dyDescent="0.3">
      <c r="L253"/>
      <c r="M253"/>
    </row>
    <row r="254" spans="12:13" x14ac:dyDescent="0.3">
      <c r="L254"/>
      <c r="M254"/>
    </row>
    <row r="255" spans="12:13" x14ac:dyDescent="0.3">
      <c r="L255"/>
      <c r="M255"/>
    </row>
    <row r="256" spans="12:13" x14ac:dyDescent="0.3">
      <c r="L256"/>
      <c r="M256"/>
    </row>
    <row r="257" spans="12:13" x14ac:dyDescent="0.3">
      <c r="L257"/>
      <c r="M257"/>
    </row>
    <row r="258" spans="12:13" x14ac:dyDescent="0.3">
      <c r="L258"/>
      <c r="M258"/>
    </row>
    <row r="259" spans="12:13" x14ac:dyDescent="0.3">
      <c r="L259"/>
      <c r="M259"/>
    </row>
    <row r="260" spans="12:13" x14ac:dyDescent="0.3">
      <c r="L260"/>
      <c r="M260"/>
    </row>
    <row r="261" spans="12:13" x14ac:dyDescent="0.3">
      <c r="L261"/>
      <c r="M261"/>
    </row>
    <row r="262" spans="12:13" x14ac:dyDescent="0.3">
      <c r="L262"/>
      <c r="M262"/>
    </row>
    <row r="263" spans="12:13" x14ac:dyDescent="0.3">
      <c r="L263"/>
      <c r="M263"/>
    </row>
    <row r="264" spans="12:13" x14ac:dyDescent="0.3">
      <c r="L264"/>
      <c r="M264"/>
    </row>
    <row r="265" spans="12:13" x14ac:dyDescent="0.3">
      <c r="L265"/>
      <c r="M265"/>
    </row>
    <row r="266" spans="12:13" x14ac:dyDescent="0.3">
      <c r="L266"/>
      <c r="M266"/>
    </row>
    <row r="267" spans="12:13" x14ac:dyDescent="0.3">
      <c r="L267"/>
      <c r="M267"/>
    </row>
    <row r="268" spans="12:13" x14ac:dyDescent="0.3">
      <c r="L268"/>
      <c r="M268"/>
    </row>
    <row r="269" spans="12:13" x14ac:dyDescent="0.3">
      <c r="L269"/>
      <c r="M269"/>
    </row>
    <row r="270" spans="12:13" x14ac:dyDescent="0.3">
      <c r="L270"/>
      <c r="M270"/>
    </row>
    <row r="271" spans="12:13" x14ac:dyDescent="0.3">
      <c r="L271"/>
      <c r="M271"/>
    </row>
    <row r="272" spans="12:13" x14ac:dyDescent="0.3">
      <c r="L272"/>
      <c r="M272"/>
    </row>
    <row r="273" spans="12:13" x14ac:dyDescent="0.3">
      <c r="L273"/>
      <c r="M273"/>
    </row>
    <row r="274" spans="12:13" x14ac:dyDescent="0.3">
      <c r="L274"/>
      <c r="M274"/>
    </row>
    <row r="275" spans="12:13" x14ac:dyDescent="0.3">
      <c r="L275"/>
      <c r="M275"/>
    </row>
    <row r="276" spans="12:13" x14ac:dyDescent="0.3">
      <c r="L276"/>
      <c r="M276"/>
    </row>
    <row r="277" spans="12:13" x14ac:dyDescent="0.3">
      <c r="L277"/>
      <c r="M277"/>
    </row>
    <row r="278" spans="12:13" x14ac:dyDescent="0.3">
      <c r="L278"/>
      <c r="M278"/>
    </row>
    <row r="279" spans="12:13" x14ac:dyDescent="0.3">
      <c r="L279"/>
      <c r="M279"/>
    </row>
    <row r="280" spans="12:13" x14ac:dyDescent="0.3">
      <c r="L280"/>
      <c r="M280"/>
    </row>
    <row r="281" spans="12:13" x14ac:dyDescent="0.3">
      <c r="L281"/>
      <c r="M281"/>
    </row>
    <row r="282" spans="12:13" x14ac:dyDescent="0.3">
      <c r="L282"/>
      <c r="M282"/>
    </row>
    <row r="283" spans="12:13" x14ac:dyDescent="0.3">
      <c r="L283"/>
      <c r="M283"/>
    </row>
    <row r="284" spans="12:13" x14ac:dyDescent="0.3">
      <c r="L284"/>
      <c r="M284"/>
    </row>
    <row r="285" spans="12:13" x14ac:dyDescent="0.3">
      <c r="L285"/>
      <c r="M285"/>
    </row>
    <row r="286" spans="12:13" x14ac:dyDescent="0.3">
      <c r="L286"/>
      <c r="M286"/>
    </row>
    <row r="287" spans="12:13" x14ac:dyDescent="0.3">
      <c r="L287"/>
      <c r="M287"/>
    </row>
    <row r="288" spans="12:13" x14ac:dyDescent="0.3">
      <c r="L288"/>
      <c r="M288"/>
    </row>
    <row r="289" spans="12:13" x14ac:dyDescent="0.3">
      <c r="L289"/>
      <c r="M289"/>
    </row>
    <row r="290" spans="12:13" x14ac:dyDescent="0.3">
      <c r="L290"/>
      <c r="M290"/>
    </row>
    <row r="291" spans="12:13" x14ac:dyDescent="0.3">
      <c r="L291"/>
      <c r="M291"/>
    </row>
    <row r="292" spans="12:13" x14ac:dyDescent="0.3">
      <c r="L292"/>
      <c r="M292"/>
    </row>
    <row r="293" spans="12:13" x14ac:dyDescent="0.3">
      <c r="L293"/>
      <c r="M293"/>
    </row>
    <row r="294" spans="12:13" x14ac:dyDescent="0.3">
      <c r="L294"/>
      <c r="M294"/>
    </row>
    <row r="295" spans="12:13" x14ac:dyDescent="0.3">
      <c r="L295"/>
      <c r="M295"/>
    </row>
    <row r="296" spans="12:13" x14ac:dyDescent="0.3">
      <c r="L296"/>
      <c r="M296"/>
    </row>
    <row r="297" spans="12:13" x14ac:dyDescent="0.3">
      <c r="L297"/>
      <c r="M297"/>
    </row>
    <row r="298" spans="12:13" x14ac:dyDescent="0.3">
      <c r="L298"/>
      <c r="M298"/>
    </row>
    <row r="299" spans="12:13" x14ac:dyDescent="0.3">
      <c r="L299"/>
      <c r="M299"/>
    </row>
    <row r="300" spans="12:13" x14ac:dyDescent="0.3">
      <c r="L300"/>
      <c r="M300"/>
    </row>
    <row r="301" spans="12:13" x14ac:dyDescent="0.3">
      <c r="L301"/>
      <c r="M301"/>
    </row>
    <row r="302" spans="12:13" x14ac:dyDescent="0.3">
      <c r="L302"/>
      <c r="M302"/>
    </row>
    <row r="303" spans="12:13" x14ac:dyDescent="0.3">
      <c r="L303"/>
      <c r="M303"/>
    </row>
    <row r="304" spans="12:13" x14ac:dyDescent="0.3">
      <c r="L304"/>
      <c r="M304"/>
    </row>
    <row r="305" spans="12:13" x14ac:dyDescent="0.3">
      <c r="L305"/>
      <c r="M305"/>
    </row>
    <row r="306" spans="12:13" x14ac:dyDescent="0.3">
      <c r="L306"/>
      <c r="M306"/>
    </row>
    <row r="307" spans="12:13" x14ac:dyDescent="0.3">
      <c r="L307"/>
      <c r="M307"/>
    </row>
    <row r="308" spans="12:13" x14ac:dyDescent="0.3">
      <c r="L308"/>
      <c r="M308"/>
    </row>
    <row r="309" spans="12:13" x14ac:dyDescent="0.3">
      <c r="L309"/>
      <c r="M309"/>
    </row>
    <row r="310" spans="12:13" x14ac:dyDescent="0.3">
      <c r="L310"/>
      <c r="M310"/>
    </row>
    <row r="311" spans="12:13" x14ac:dyDescent="0.3">
      <c r="L311"/>
      <c r="M311"/>
    </row>
    <row r="312" spans="12:13" x14ac:dyDescent="0.3">
      <c r="L312"/>
      <c r="M312"/>
    </row>
    <row r="313" spans="12:13" x14ac:dyDescent="0.3">
      <c r="L313"/>
      <c r="M313"/>
    </row>
    <row r="314" spans="12:13" x14ac:dyDescent="0.3">
      <c r="L314"/>
      <c r="M314"/>
    </row>
    <row r="315" spans="12:13" x14ac:dyDescent="0.3">
      <c r="L315"/>
      <c r="M315"/>
    </row>
    <row r="316" spans="12:13" x14ac:dyDescent="0.3">
      <c r="L316"/>
      <c r="M316"/>
    </row>
    <row r="317" spans="12:13" x14ac:dyDescent="0.3">
      <c r="L317"/>
      <c r="M317"/>
    </row>
    <row r="318" spans="12:13" x14ac:dyDescent="0.3">
      <c r="L318"/>
      <c r="M318"/>
    </row>
    <row r="319" spans="12:13" x14ac:dyDescent="0.3">
      <c r="L319"/>
      <c r="M319"/>
    </row>
    <row r="320" spans="12:13" x14ac:dyDescent="0.3">
      <c r="L320"/>
      <c r="M320"/>
    </row>
    <row r="321" spans="12:13" x14ac:dyDescent="0.3">
      <c r="L321"/>
      <c r="M321"/>
    </row>
    <row r="322" spans="12:13" x14ac:dyDescent="0.3">
      <c r="L322"/>
      <c r="M322"/>
    </row>
    <row r="323" spans="12:13" x14ac:dyDescent="0.3">
      <c r="L323"/>
      <c r="M323"/>
    </row>
    <row r="324" spans="12:13" x14ac:dyDescent="0.3">
      <c r="L324"/>
      <c r="M324"/>
    </row>
    <row r="325" spans="12:13" x14ac:dyDescent="0.3">
      <c r="L325"/>
      <c r="M325"/>
    </row>
    <row r="326" spans="12:13" x14ac:dyDescent="0.3">
      <c r="L326"/>
      <c r="M326"/>
    </row>
    <row r="327" spans="12:13" x14ac:dyDescent="0.3">
      <c r="L327"/>
      <c r="M327"/>
    </row>
    <row r="328" spans="12:13" x14ac:dyDescent="0.3">
      <c r="L328"/>
      <c r="M328"/>
    </row>
    <row r="329" spans="12:13" x14ac:dyDescent="0.3">
      <c r="L329"/>
      <c r="M329"/>
    </row>
    <row r="330" spans="12:13" x14ac:dyDescent="0.3">
      <c r="L330"/>
      <c r="M330"/>
    </row>
    <row r="331" spans="12:13" x14ac:dyDescent="0.3">
      <c r="L331"/>
      <c r="M331"/>
    </row>
    <row r="332" spans="12:13" x14ac:dyDescent="0.3">
      <c r="L332"/>
      <c r="M332"/>
    </row>
    <row r="333" spans="12:13" x14ac:dyDescent="0.3">
      <c r="L333"/>
      <c r="M333"/>
    </row>
    <row r="334" spans="12:13" x14ac:dyDescent="0.3">
      <c r="L334"/>
      <c r="M334"/>
    </row>
    <row r="335" spans="12:13" x14ac:dyDescent="0.3">
      <c r="L335"/>
      <c r="M335"/>
    </row>
    <row r="336" spans="12:13" x14ac:dyDescent="0.3">
      <c r="L336"/>
      <c r="M336"/>
    </row>
    <row r="337" spans="12:13" x14ac:dyDescent="0.3">
      <c r="L337"/>
      <c r="M337"/>
    </row>
    <row r="338" spans="12:13" x14ac:dyDescent="0.3">
      <c r="L338"/>
      <c r="M338"/>
    </row>
    <row r="339" spans="12:13" x14ac:dyDescent="0.3">
      <c r="L339"/>
      <c r="M339"/>
    </row>
    <row r="340" spans="12:13" x14ac:dyDescent="0.3">
      <c r="L340"/>
      <c r="M340"/>
    </row>
    <row r="341" spans="12:13" x14ac:dyDescent="0.3">
      <c r="L341"/>
      <c r="M341"/>
    </row>
    <row r="342" spans="12:13" x14ac:dyDescent="0.3">
      <c r="L342"/>
      <c r="M342"/>
    </row>
    <row r="343" spans="12:13" x14ac:dyDescent="0.3">
      <c r="L343"/>
      <c r="M343"/>
    </row>
    <row r="344" spans="12:13" x14ac:dyDescent="0.3">
      <c r="L344"/>
      <c r="M344"/>
    </row>
    <row r="345" spans="12:13" x14ac:dyDescent="0.3">
      <c r="L345"/>
      <c r="M345"/>
    </row>
    <row r="346" spans="12:13" x14ac:dyDescent="0.3">
      <c r="L346"/>
      <c r="M346"/>
    </row>
    <row r="347" spans="12:13" x14ac:dyDescent="0.3">
      <c r="L347"/>
      <c r="M347"/>
    </row>
    <row r="348" spans="12:13" x14ac:dyDescent="0.3">
      <c r="L348"/>
      <c r="M348"/>
    </row>
    <row r="349" spans="12:13" x14ac:dyDescent="0.3">
      <c r="L349"/>
      <c r="M349"/>
    </row>
    <row r="350" spans="12:13" x14ac:dyDescent="0.3">
      <c r="L350"/>
      <c r="M350"/>
    </row>
    <row r="351" spans="12:13" x14ac:dyDescent="0.3">
      <c r="L351"/>
      <c r="M351"/>
    </row>
    <row r="352" spans="12:13" x14ac:dyDescent="0.3">
      <c r="L352"/>
      <c r="M352"/>
    </row>
    <row r="353" spans="12:13" x14ac:dyDescent="0.3">
      <c r="L353"/>
      <c r="M353"/>
    </row>
    <row r="354" spans="12:13" x14ac:dyDescent="0.3">
      <c r="L354"/>
      <c r="M354"/>
    </row>
    <row r="355" spans="12:13" x14ac:dyDescent="0.3">
      <c r="L355"/>
      <c r="M355"/>
    </row>
    <row r="356" spans="12:13" x14ac:dyDescent="0.3">
      <c r="L356"/>
      <c r="M356"/>
    </row>
    <row r="357" spans="12:13" x14ac:dyDescent="0.3">
      <c r="L357"/>
      <c r="M357"/>
    </row>
    <row r="358" spans="12:13" x14ac:dyDescent="0.3">
      <c r="L358"/>
      <c r="M358"/>
    </row>
    <row r="359" spans="12:13" x14ac:dyDescent="0.3">
      <c r="L359"/>
      <c r="M359"/>
    </row>
    <row r="360" spans="12:13" x14ac:dyDescent="0.3">
      <c r="L360"/>
      <c r="M360"/>
    </row>
    <row r="361" spans="12:13" x14ac:dyDescent="0.3">
      <c r="L361"/>
      <c r="M361"/>
    </row>
    <row r="362" spans="12:13" x14ac:dyDescent="0.3">
      <c r="L362"/>
      <c r="M362"/>
    </row>
    <row r="363" spans="12:13" x14ac:dyDescent="0.3">
      <c r="L363"/>
      <c r="M363"/>
    </row>
    <row r="364" spans="12:13" x14ac:dyDescent="0.3">
      <c r="L364"/>
      <c r="M364"/>
    </row>
    <row r="365" spans="12:13" x14ac:dyDescent="0.3">
      <c r="L365"/>
      <c r="M365"/>
    </row>
    <row r="366" spans="12:13" x14ac:dyDescent="0.3">
      <c r="L366"/>
      <c r="M366"/>
    </row>
    <row r="367" spans="12:13" x14ac:dyDescent="0.3">
      <c r="L367"/>
      <c r="M367"/>
    </row>
    <row r="368" spans="12:13" x14ac:dyDescent="0.3">
      <c r="L368"/>
      <c r="M368"/>
    </row>
    <row r="369" spans="12:13" x14ac:dyDescent="0.3">
      <c r="L369"/>
      <c r="M369"/>
    </row>
    <row r="370" spans="12:13" x14ac:dyDescent="0.3">
      <c r="L370"/>
      <c r="M370"/>
    </row>
    <row r="371" spans="12:13" x14ac:dyDescent="0.3">
      <c r="L371"/>
      <c r="M371"/>
    </row>
    <row r="372" spans="12:13" x14ac:dyDescent="0.3">
      <c r="L372"/>
      <c r="M372"/>
    </row>
    <row r="373" spans="12:13" x14ac:dyDescent="0.3">
      <c r="L373"/>
      <c r="M373"/>
    </row>
    <row r="374" spans="12:13" x14ac:dyDescent="0.3">
      <c r="L374"/>
      <c r="M374"/>
    </row>
    <row r="375" spans="12:13" x14ac:dyDescent="0.3">
      <c r="L375"/>
      <c r="M375"/>
    </row>
    <row r="376" spans="12:13" x14ac:dyDescent="0.3">
      <c r="L376"/>
      <c r="M376"/>
    </row>
    <row r="377" spans="12:13" x14ac:dyDescent="0.3">
      <c r="L377"/>
      <c r="M377"/>
    </row>
    <row r="378" spans="12:13" x14ac:dyDescent="0.3">
      <c r="L378"/>
      <c r="M378"/>
    </row>
    <row r="379" spans="12:13" x14ac:dyDescent="0.3">
      <c r="L379"/>
      <c r="M379"/>
    </row>
    <row r="380" spans="12:13" x14ac:dyDescent="0.3">
      <c r="L380"/>
      <c r="M380"/>
    </row>
    <row r="381" spans="12:13" x14ac:dyDescent="0.3">
      <c r="L381"/>
      <c r="M381"/>
    </row>
    <row r="382" spans="12:13" x14ac:dyDescent="0.3">
      <c r="L382"/>
      <c r="M382"/>
    </row>
    <row r="383" spans="12:13" x14ac:dyDescent="0.3">
      <c r="L383"/>
      <c r="M383"/>
    </row>
    <row r="384" spans="12:13" x14ac:dyDescent="0.3">
      <c r="L384"/>
      <c r="M384"/>
    </row>
    <row r="385" spans="12:13" x14ac:dyDescent="0.3">
      <c r="L385"/>
      <c r="M385"/>
    </row>
    <row r="386" spans="12:13" x14ac:dyDescent="0.3">
      <c r="L386"/>
      <c r="M386"/>
    </row>
    <row r="387" spans="12:13" x14ac:dyDescent="0.3">
      <c r="L387"/>
      <c r="M387"/>
    </row>
    <row r="388" spans="12:13" x14ac:dyDescent="0.3">
      <c r="L388"/>
      <c r="M388"/>
    </row>
    <row r="389" spans="12:13" x14ac:dyDescent="0.3">
      <c r="L389"/>
      <c r="M389"/>
    </row>
    <row r="390" spans="12:13" x14ac:dyDescent="0.3">
      <c r="L390"/>
      <c r="M390"/>
    </row>
    <row r="391" spans="12:13" x14ac:dyDescent="0.3">
      <c r="L391"/>
      <c r="M391"/>
    </row>
    <row r="392" spans="12:13" x14ac:dyDescent="0.3">
      <c r="L392"/>
      <c r="M392"/>
    </row>
    <row r="393" spans="12:13" x14ac:dyDescent="0.3">
      <c r="L393"/>
      <c r="M393"/>
    </row>
    <row r="394" spans="12:13" x14ac:dyDescent="0.3">
      <c r="L394"/>
      <c r="M394"/>
    </row>
    <row r="395" spans="12:13" x14ac:dyDescent="0.3">
      <c r="L395"/>
      <c r="M395"/>
    </row>
    <row r="396" spans="12:13" x14ac:dyDescent="0.3">
      <c r="L396"/>
      <c r="M396"/>
    </row>
    <row r="397" spans="12:13" x14ac:dyDescent="0.3">
      <c r="L397"/>
      <c r="M397"/>
    </row>
    <row r="398" spans="12:13" x14ac:dyDescent="0.3">
      <c r="L398"/>
      <c r="M398"/>
    </row>
    <row r="399" spans="12:13" x14ac:dyDescent="0.3">
      <c r="L399"/>
      <c r="M399"/>
    </row>
    <row r="400" spans="12:13" x14ac:dyDescent="0.3">
      <c r="L400"/>
      <c r="M400"/>
    </row>
    <row r="401" spans="12:13" x14ac:dyDescent="0.3">
      <c r="L401"/>
      <c r="M401"/>
    </row>
    <row r="402" spans="12:13" x14ac:dyDescent="0.3">
      <c r="L402"/>
      <c r="M402"/>
    </row>
    <row r="403" spans="12:13" x14ac:dyDescent="0.3">
      <c r="L403"/>
      <c r="M403"/>
    </row>
    <row r="404" spans="12:13" x14ac:dyDescent="0.3">
      <c r="L404"/>
      <c r="M404"/>
    </row>
    <row r="405" spans="12:13" x14ac:dyDescent="0.3">
      <c r="L405"/>
      <c r="M405"/>
    </row>
    <row r="406" spans="12:13" x14ac:dyDescent="0.3">
      <c r="L406"/>
      <c r="M406"/>
    </row>
    <row r="407" spans="12:13" x14ac:dyDescent="0.3">
      <c r="L407"/>
      <c r="M407"/>
    </row>
    <row r="408" spans="12:13" x14ac:dyDescent="0.3">
      <c r="L408"/>
      <c r="M408"/>
    </row>
    <row r="409" spans="12:13" x14ac:dyDescent="0.3">
      <c r="L409"/>
      <c r="M409"/>
    </row>
    <row r="410" spans="12:13" x14ac:dyDescent="0.3">
      <c r="L410"/>
      <c r="M410"/>
    </row>
    <row r="411" spans="12:13" x14ac:dyDescent="0.3">
      <c r="L411"/>
      <c r="M411"/>
    </row>
    <row r="412" spans="12:13" x14ac:dyDescent="0.3">
      <c r="L412"/>
      <c r="M412"/>
    </row>
    <row r="413" spans="12:13" x14ac:dyDescent="0.3">
      <c r="L413"/>
      <c r="M413"/>
    </row>
    <row r="414" spans="12:13" x14ac:dyDescent="0.3">
      <c r="L414"/>
      <c r="M414"/>
    </row>
    <row r="415" spans="12:13" x14ac:dyDescent="0.3">
      <c r="L415"/>
      <c r="M415"/>
    </row>
    <row r="416" spans="12:13" x14ac:dyDescent="0.3">
      <c r="L416"/>
      <c r="M416"/>
    </row>
    <row r="417" spans="12:13" x14ac:dyDescent="0.3">
      <c r="L417"/>
      <c r="M417"/>
    </row>
    <row r="418" spans="12:13" x14ac:dyDescent="0.3">
      <c r="L418"/>
      <c r="M418"/>
    </row>
    <row r="419" spans="12:13" x14ac:dyDescent="0.3">
      <c r="L419"/>
      <c r="M419"/>
    </row>
    <row r="420" spans="12:13" x14ac:dyDescent="0.3">
      <c r="L420"/>
      <c r="M420"/>
    </row>
    <row r="421" spans="12:13" x14ac:dyDescent="0.3">
      <c r="L421"/>
      <c r="M421"/>
    </row>
    <row r="422" spans="12:13" x14ac:dyDescent="0.3">
      <c r="L422"/>
      <c r="M422"/>
    </row>
    <row r="423" spans="12:13" x14ac:dyDescent="0.3">
      <c r="L423"/>
      <c r="M423"/>
    </row>
    <row r="424" spans="12:13" x14ac:dyDescent="0.3">
      <c r="L424"/>
      <c r="M424"/>
    </row>
    <row r="425" spans="12:13" x14ac:dyDescent="0.3">
      <c r="L425"/>
      <c r="M425"/>
    </row>
    <row r="426" spans="12:13" x14ac:dyDescent="0.3">
      <c r="L426"/>
      <c r="M426"/>
    </row>
    <row r="427" spans="12:13" x14ac:dyDescent="0.3">
      <c r="L427"/>
      <c r="M427"/>
    </row>
    <row r="428" spans="12:13" x14ac:dyDescent="0.3">
      <c r="L428"/>
      <c r="M428"/>
    </row>
    <row r="429" spans="12:13" x14ac:dyDescent="0.3">
      <c r="L429"/>
      <c r="M429"/>
    </row>
    <row r="430" spans="12:13" x14ac:dyDescent="0.3">
      <c r="L430"/>
      <c r="M430"/>
    </row>
    <row r="431" spans="12:13" x14ac:dyDescent="0.3">
      <c r="L431"/>
      <c r="M431"/>
    </row>
    <row r="432" spans="12:13" x14ac:dyDescent="0.3">
      <c r="L432"/>
      <c r="M432"/>
    </row>
    <row r="433" spans="12:13" x14ac:dyDescent="0.3">
      <c r="L433"/>
      <c r="M433"/>
    </row>
    <row r="434" spans="12:13" x14ac:dyDescent="0.3">
      <c r="L434"/>
      <c r="M434"/>
    </row>
    <row r="435" spans="12:13" x14ac:dyDescent="0.3">
      <c r="L435"/>
      <c r="M435"/>
    </row>
    <row r="436" spans="12:13" x14ac:dyDescent="0.3">
      <c r="L436"/>
      <c r="M436"/>
    </row>
    <row r="437" spans="12:13" x14ac:dyDescent="0.3">
      <c r="L437"/>
      <c r="M437"/>
    </row>
    <row r="438" spans="12:13" x14ac:dyDescent="0.3">
      <c r="L438"/>
      <c r="M438"/>
    </row>
    <row r="439" spans="12:13" x14ac:dyDescent="0.3">
      <c r="L439"/>
      <c r="M439"/>
    </row>
    <row r="440" spans="12:13" x14ac:dyDescent="0.3">
      <c r="L440"/>
      <c r="M440"/>
    </row>
    <row r="441" spans="12:13" x14ac:dyDescent="0.3">
      <c r="L441"/>
      <c r="M441"/>
    </row>
    <row r="442" spans="12:13" x14ac:dyDescent="0.3">
      <c r="L442"/>
      <c r="M442"/>
    </row>
    <row r="443" spans="12:13" x14ac:dyDescent="0.3">
      <c r="L443"/>
      <c r="M443"/>
    </row>
    <row r="444" spans="12:13" x14ac:dyDescent="0.3">
      <c r="L444"/>
      <c r="M444"/>
    </row>
    <row r="445" spans="12:13" x14ac:dyDescent="0.3">
      <c r="L445"/>
      <c r="M445"/>
    </row>
    <row r="446" spans="12:13" x14ac:dyDescent="0.3">
      <c r="L446"/>
      <c r="M446"/>
    </row>
    <row r="447" spans="12:13" x14ac:dyDescent="0.3">
      <c r="L447"/>
      <c r="M447"/>
    </row>
    <row r="448" spans="12:13" x14ac:dyDescent="0.3">
      <c r="L448"/>
      <c r="M448"/>
    </row>
    <row r="449" spans="12:13" x14ac:dyDescent="0.3">
      <c r="L449"/>
      <c r="M449"/>
    </row>
    <row r="450" spans="12:13" x14ac:dyDescent="0.3">
      <c r="L450"/>
      <c r="M450"/>
    </row>
    <row r="451" spans="12:13" x14ac:dyDescent="0.3">
      <c r="L451"/>
      <c r="M451"/>
    </row>
    <row r="452" spans="12:13" x14ac:dyDescent="0.3">
      <c r="L452"/>
      <c r="M452"/>
    </row>
    <row r="453" spans="12:13" x14ac:dyDescent="0.3">
      <c r="L453"/>
      <c r="M453"/>
    </row>
    <row r="454" spans="12:13" x14ac:dyDescent="0.3">
      <c r="L454"/>
      <c r="M454"/>
    </row>
    <row r="455" spans="12:13" x14ac:dyDescent="0.3">
      <c r="L455"/>
      <c r="M455"/>
    </row>
    <row r="456" spans="12:13" x14ac:dyDescent="0.3">
      <c r="L456"/>
      <c r="M456"/>
    </row>
    <row r="457" spans="12:13" x14ac:dyDescent="0.3">
      <c r="L457"/>
      <c r="M457"/>
    </row>
  </sheetData>
  <mergeCells count="2">
    <mergeCell ref="L1:L2"/>
    <mergeCell ref="M1:M2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N457"/>
  <sheetViews>
    <sheetView workbookViewId="0"/>
  </sheetViews>
  <sheetFormatPr defaultRowHeight="16.5" x14ac:dyDescent="0.3"/>
  <cols>
    <col min="1" max="1" width="5.5" bestFit="1" customWidth="1"/>
    <col min="2" max="2" width="7.125" bestFit="1" customWidth="1"/>
    <col min="3" max="3" width="3.25" bestFit="1" customWidth="1"/>
    <col min="7" max="7" width="7.125" customWidth="1"/>
    <col min="12" max="12" width="7.125" style="18" bestFit="1" customWidth="1"/>
    <col min="13" max="13" width="8" style="18" bestFit="1" customWidth="1"/>
    <col min="14" max="14" width="3.625" style="50" customWidth="1"/>
  </cols>
  <sheetData>
    <row r="1" spans="1:13" x14ac:dyDescent="0.3">
      <c r="A1" s="62" t="s">
        <v>522</v>
      </c>
      <c r="B1" s="66" t="s">
        <v>117</v>
      </c>
      <c r="C1" s="57">
        <v>56</v>
      </c>
      <c r="D1" s="62"/>
      <c r="E1" s="56"/>
      <c r="F1" s="56"/>
      <c r="G1" s="85">
        <f t="shared" ref="G1:G64" si="0">IFERROR(IF(OR(TYPE(FIND("/",B1))=16,TYPE(FIND(" ",B1))=1),VALUE(B1),VALUE("0 "&amp;B1))*25.4,INDEX(J$2:J$11,MATCH(B1,I$2:I$11,0)))</f>
        <v>4.8259999999999996</v>
      </c>
      <c r="I1" s="106" t="s">
        <v>144</v>
      </c>
      <c r="J1" s="106" t="s">
        <v>1</v>
      </c>
      <c r="L1" s="124" t="s">
        <v>254</v>
      </c>
      <c r="M1" s="124" t="s">
        <v>153</v>
      </c>
    </row>
    <row r="2" spans="1:13" x14ac:dyDescent="0.3">
      <c r="A2" s="62"/>
      <c r="B2" s="66" t="s">
        <v>118</v>
      </c>
      <c r="C2" s="57">
        <v>48</v>
      </c>
      <c r="D2" s="62"/>
      <c r="E2" s="56"/>
      <c r="F2" s="56"/>
      <c r="G2" s="85">
        <f t="shared" si="0"/>
        <v>5.4859999999999998</v>
      </c>
      <c r="I2" s="57" t="s">
        <v>265</v>
      </c>
      <c r="J2" s="57">
        <v>1.524</v>
      </c>
      <c r="L2" s="125"/>
      <c r="M2" s="125"/>
    </row>
    <row r="3" spans="1:13" x14ac:dyDescent="0.3">
      <c r="A3" s="62"/>
      <c r="B3" s="66" t="s">
        <v>269</v>
      </c>
      <c r="C3" s="57">
        <v>40</v>
      </c>
      <c r="D3" s="62"/>
      <c r="E3" s="56"/>
      <c r="F3" s="56"/>
      <c r="G3" s="85">
        <f t="shared" si="0"/>
        <v>6.35</v>
      </c>
      <c r="I3" s="57" t="s">
        <v>110</v>
      </c>
      <c r="J3" s="57">
        <v>1.8540000000000001</v>
      </c>
      <c r="L3" s="105" t="s">
        <v>52</v>
      </c>
      <c r="M3" s="105" t="s">
        <v>53</v>
      </c>
    </row>
    <row r="4" spans="1:13" x14ac:dyDescent="0.3">
      <c r="B4" s="66" t="s">
        <v>377</v>
      </c>
      <c r="C4" s="57">
        <v>36</v>
      </c>
      <c r="D4" s="62"/>
      <c r="E4" s="56"/>
      <c r="F4" s="56"/>
      <c r="G4" s="85">
        <f t="shared" si="0"/>
        <v>7.9375</v>
      </c>
      <c r="I4" s="57" t="s">
        <v>111</v>
      </c>
      <c r="J4" s="57">
        <v>2.1840000000000002</v>
      </c>
      <c r="L4" s="57" t="s">
        <v>265</v>
      </c>
      <c r="M4" s="61">
        <f>IFERROR(IF(OR(TYPE(FIND("/",L4))=16,TYPE(FIND(" ",L4))=1),VALUE(L4),VALUE("0 "&amp;L4))*25.4,INDEX(J$2:J$11,MATCH(L4,I$2:I$11,0)))</f>
        <v>1.524</v>
      </c>
    </row>
    <row r="5" spans="1:13" x14ac:dyDescent="0.3">
      <c r="B5" s="66" t="s">
        <v>270</v>
      </c>
      <c r="C5" s="57">
        <v>32</v>
      </c>
      <c r="D5" s="62"/>
      <c r="E5" s="56"/>
      <c r="F5" s="56"/>
      <c r="G5" s="85">
        <f t="shared" si="0"/>
        <v>9.5249999999999986</v>
      </c>
      <c r="I5" s="57" t="s">
        <v>112</v>
      </c>
      <c r="J5" s="57">
        <v>2.5150000000000001</v>
      </c>
      <c r="L5" s="59" t="s">
        <v>224</v>
      </c>
      <c r="M5" s="61">
        <f t="shared" ref="M5:M68" si="1">IFERROR(IF(OR(TYPE(FIND("/",L5))=16,TYPE(FIND(" ",L5))=1),VALUE(L5),VALUE("0 "&amp;L5))*25.4,INDEX(J$2:J$11,MATCH(L5,I$2:I$11,0)))</f>
        <v>1.8540000000000001</v>
      </c>
    </row>
    <row r="6" spans="1:13" x14ac:dyDescent="0.3">
      <c r="B6" s="66" t="s">
        <v>341</v>
      </c>
      <c r="C6" s="57">
        <v>28</v>
      </c>
      <c r="D6" s="62"/>
      <c r="E6" s="56"/>
      <c r="F6" s="56"/>
      <c r="G6" s="85">
        <f t="shared" si="0"/>
        <v>9.9060000000000006</v>
      </c>
      <c r="I6" s="57" t="s">
        <v>113</v>
      </c>
      <c r="J6" s="57">
        <v>2.8450000000000002</v>
      </c>
      <c r="L6" s="59" t="s">
        <v>111</v>
      </c>
      <c r="M6" s="61">
        <f t="shared" si="1"/>
        <v>2.1840000000000002</v>
      </c>
    </row>
    <row r="7" spans="1:13" x14ac:dyDescent="0.3">
      <c r="B7" s="66" t="s">
        <v>374</v>
      </c>
      <c r="C7" s="57">
        <v>27</v>
      </c>
      <c r="D7" s="62"/>
      <c r="E7" s="56"/>
      <c r="F7" s="56"/>
      <c r="G7" s="85">
        <f t="shared" si="0"/>
        <v>11.112499999999999</v>
      </c>
      <c r="I7" s="57" t="s">
        <v>114</v>
      </c>
      <c r="J7" s="57">
        <v>3.1749999999999998</v>
      </c>
      <c r="L7" s="59" t="s">
        <v>112</v>
      </c>
      <c r="M7" s="61">
        <f t="shared" si="1"/>
        <v>2.5150000000000001</v>
      </c>
    </row>
    <row r="8" spans="1:13" x14ac:dyDescent="0.3">
      <c r="B8" s="66" t="s">
        <v>271</v>
      </c>
      <c r="C8" s="57">
        <v>24</v>
      </c>
      <c r="D8" s="62"/>
      <c r="E8" s="56"/>
      <c r="F8" s="56"/>
      <c r="G8" s="85">
        <f t="shared" si="0"/>
        <v>12.7</v>
      </c>
      <c r="I8" s="57" t="s">
        <v>115</v>
      </c>
      <c r="J8" s="57">
        <v>3.5049999999999999</v>
      </c>
      <c r="L8" s="59" t="s">
        <v>113</v>
      </c>
      <c r="M8" s="61">
        <f t="shared" si="1"/>
        <v>2.8450000000000002</v>
      </c>
    </row>
    <row r="9" spans="1:13" x14ac:dyDescent="0.3">
      <c r="B9" s="66" t="s">
        <v>375</v>
      </c>
      <c r="C9" s="57">
        <v>20</v>
      </c>
      <c r="D9" s="62"/>
      <c r="E9" s="56"/>
      <c r="F9" s="56"/>
      <c r="G9" s="85">
        <f t="shared" si="0"/>
        <v>14.2875</v>
      </c>
      <c r="I9" s="57" t="s">
        <v>445</v>
      </c>
      <c r="J9" s="57">
        <v>4.1660000000000004</v>
      </c>
      <c r="L9" s="59" t="s">
        <v>114</v>
      </c>
      <c r="M9" s="61">
        <f t="shared" si="1"/>
        <v>3.1749999999999998</v>
      </c>
    </row>
    <row r="10" spans="1:13" x14ac:dyDescent="0.3">
      <c r="B10" s="66" t="s">
        <v>272</v>
      </c>
      <c r="C10" s="57">
        <v>18</v>
      </c>
      <c r="D10" s="62"/>
      <c r="E10" s="56"/>
      <c r="F10" s="56"/>
      <c r="G10" s="85">
        <f t="shared" si="0"/>
        <v>15.875</v>
      </c>
      <c r="I10" s="57" t="s">
        <v>225</v>
      </c>
      <c r="J10" s="57">
        <v>4.8259999999999996</v>
      </c>
      <c r="L10" s="59" t="s">
        <v>115</v>
      </c>
      <c r="M10" s="61">
        <f t="shared" si="1"/>
        <v>3.5049999999999999</v>
      </c>
    </row>
    <row r="11" spans="1:13" x14ac:dyDescent="0.3">
      <c r="B11" s="66" t="s">
        <v>332</v>
      </c>
      <c r="C11" s="57">
        <v>16</v>
      </c>
      <c r="D11" s="62"/>
      <c r="E11" s="56"/>
      <c r="F11" s="56"/>
      <c r="G11" s="85">
        <f t="shared" si="0"/>
        <v>17.462499999999999</v>
      </c>
      <c r="I11" s="57" t="s">
        <v>226</v>
      </c>
      <c r="J11" s="57">
        <v>5.4859999999999998</v>
      </c>
      <c r="L11" s="59" t="s">
        <v>116</v>
      </c>
      <c r="M11" s="61">
        <f t="shared" si="1"/>
        <v>4.1660000000000004</v>
      </c>
    </row>
    <row r="12" spans="1:13" x14ac:dyDescent="0.3">
      <c r="B12" s="66" t="s">
        <v>273</v>
      </c>
      <c r="C12" s="57">
        <v>14</v>
      </c>
      <c r="D12" s="62"/>
      <c r="E12" s="56"/>
      <c r="F12" s="56"/>
      <c r="G12" s="85">
        <f t="shared" si="0"/>
        <v>19.049999999999997</v>
      </c>
      <c r="L12" s="59" t="s">
        <v>225</v>
      </c>
      <c r="M12" s="61">
        <f t="shared" si="1"/>
        <v>4.8259999999999996</v>
      </c>
    </row>
    <row r="13" spans="1:13" x14ac:dyDescent="0.3">
      <c r="B13" s="66" t="s">
        <v>333</v>
      </c>
      <c r="C13" s="57">
        <v>12</v>
      </c>
      <c r="D13" s="62"/>
      <c r="E13" s="56"/>
      <c r="F13" s="56"/>
      <c r="G13" s="85">
        <f t="shared" si="0"/>
        <v>20.637499999999999</v>
      </c>
      <c r="L13" s="59" t="s">
        <v>226</v>
      </c>
      <c r="M13" s="61">
        <f t="shared" si="1"/>
        <v>5.4859999999999998</v>
      </c>
    </row>
    <row r="14" spans="1:13" x14ac:dyDescent="0.3">
      <c r="B14" s="66" t="s">
        <v>274</v>
      </c>
      <c r="C14" s="57">
        <v>10</v>
      </c>
      <c r="D14" s="62"/>
      <c r="E14" s="56"/>
      <c r="F14" s="56"/>
      <c r="G14" s="85">
        <f t="shared" si="0"/>
        <v>22.224999999999998</v>
      </c>
      <c r="L14" s="67" t="s">
        <v>41</v>
      </c>
      <c r="M14" s="61">
        <f t="shared" si="1"/>
        <v>6.35</v>
      </c>
    </row>
    <row r="15" spans="1:13" x14ac:dyDescent="0.3">
      <c r="B15" s="66" t="s">
        <v>365</v>
      </c>
      <c r="C15" s="57">
        <v>8</v>
      </c>
      <c r="D15" s="62"/>
      <c r="E15" s="56"/>
      <c r="F15" s="56"/>
      <c r="G15" s="85">
        <f t="shared" si="0"/>
        <v>23.8125</v>
      </c>
      <c r="L15" s="67" t="s">
        <v>43</v>
      </c>
      <c r="M15" s="61">
        <f t="shared" si="1"/>
        <v>7.9375</v>
      </c>
    </row>
    <row r="16" spans="1:13" x14ac:dyDescent="0.3">
      <c r="B16" s="66" t="s">
        <v>275</v>
      </c>
      <c r="D16" s="62"/>
      <c r="E16" s="56"/>
      <c r="F16" s="56"/>
      <c r="G16" s="85">
        <f t="shared" si="0"/>
        <v>25.4</v>
      </c>
      <c r="L16" s="67" t="s">
        <v>71</v>
      </c>
      <c r="M16" s="61">
        <f t="shared" si="1"/>
        <v>9.5249999999999986</v>
      </c>
    </row>
    <row r="17" spans="2:13" x14ac:dyDescent="0.3">
      <c r="B17" s="66" t="s">
        <v>334</v>
      </c>
      <c r="D17" s="62"/>
      <c r="E17" s="56"/>
      <c r="F17" s="56"/>
      <c r="G17" s="85">
        <f t="shared" si="0"/>
        <v>26.987499999999997</v>
      </c>
      <c r="L17" s="82" t="s">
        <v>341</v>
      </c>
      <c r="M17" s="61">
        <f t="shared" si="1"/>
        <v>9.9060000000000006</v>
      </c>
    </row>
    <row r="18" spans="2:13" x14ac:dyDescent="0.3">
      <c r="B18" s="66" t="s">
        <v>276</v>
      </c>
      <c r="D18" s="62"/>
      <c r="E18" s="56"/>
      <c r="F18" s="56"/>
      <c r="G18" s="85">
        <f t="shared" si="0"/>
        <v>28.574999999999999</v>
      </c>
      <c r="L18" s="67" t="s">
        <v>230</v>
      </c>
      <c r="M18" s="61">
        <f t="shared" si="1"/>
        <v>11.112499999999999</v>
      </c>
    </row>
    <row r="19" spans="2:13" x14ac:dyDescent="0.3">
      <c r="B19" s="66" t="s">
        <v>354</v>
      </c>
      <c r="D19" s="62"/>
      <c r="E19" s="56"/>
      <c r="F19" s="56"/>
      <c r="G19" s="85">
        <f t="shared" si="0"/>
        <v>30.162499999999998</v>
      </c>
      <c r="L19" s="67" t="s">
        <v>50</v>
      </c>
      <c r="M19" s="61">
        <f t="shared" si="1"/>
        <v>12.7</v>
      </c>
    </row>
    <row r="20" spans="2:13" x14ac:dyDescent="0.3">
      <c r="B20" s="66" t="s">
        <v>278</v>
      </c>
      <c r="D20" s="62"/>
      <c r="E20" s="56"/>
      <c r="F20" s="56"/>
      <c r="G20" s="85">
        <f t="shared" si="0"/>
        <v>31.75</v>
      </c>
      <c r="L20" s="67" t="s">
        <v>51</v>
      </c>
      <c r="M20" s="61">
        <f t="shared" si="1"/>
        <v>14.2875</v>
      </c>
    </row>
    <row r="21" spans="2:13" x14ac:dyDescent="0.3">
      <c r="B21" s="66" t="s">
        <v>335</v>
      </c>
      <c r="D21" s="62"/>
      <c r="E21" s="56"/>
      <c r="F21" s="56"/>
      <c r="G21" s="85">
        <f t="shared" si="0"/>
        <v>33.337499999999999</v>
      </c>
      <c r="L21" s="67" t="s">
        <v>73</v>
      </c>
      <c r="M21" s="61">
        <f t="shared" si="1"/>
        <v>15.875</v>
      </c>
    </row>
    <row r="22" spans="2:13" x14ac:dyDescent="0.3">
      <c r="B22" s="66" t="s">
        <v>355</v>
      </c>
      <c r="D22" s="62"/>
      <c r="E22" s="56"/>
      <c r="F22" s="56"/>
      <c r="G22" s="85">
        <f t="shared" si="0"/>
        <v>34.924999999999997</v>
      </c>
      <c r="L22" s="82" t="s">
        <v>332</v>
      </c>
      <c r="M22" s="61">
        <f t="shared" si="1"/>
        <v>17.462499999999999</v>
      </c>
    </row>
    <row r="23" spans="2:13" x14ac:dyDescent="0.3">
      <c r="B23" s="66" t="s">
        <v>336</v>
      </c>
      <c r="D23" s="62"/>
      <c r="E23" s="56"/>
      <c r="F23" s="56"/>
      <c r="G23" s="85">
        <f t="shared" si="0"/>
        <v>36.512499999999996</v>
      </c>
      <c r="L23" s="67" t="s">
        <v>74</v>
      </c>
      <c r="M23" s="61">
        <f t="shared" si="1"/>
        <v>19.049999999999997</v>
      </c>
    </row>
    <row r="24" spans="2:13" x14ac:dyDescent="0.3">
      <c r="B24" s="66" t="s">
        <v>280</v>
      </c>
      <c r="D24" s="62"/>
      <c r="E24" s="56"/>
      <c r="F24" s="56"/>
      <c r="G24" s="85">
        <f t="shared" si="0"/>
        <v>38.099999999999994</v>
      </c>
      <c r="L24" s="82" t="s">
        <v>333</v>
      </c>
      <c r="M24" s="61">
        <f t="shared" si="1"/>
        <v>20.637499999999999</v>
      </c>
    </row>
    <row r="25" spans="2:13" x14ac:dyDescent="0.3">
      <c r="B25" s="66" t="s">
        <v>337</v>
      </c>
      <c r="D25" s="62"/>
      <c r="E25" s="56"/>
      <c r="F25" s="56"/>
      <c r="G25" s="85">
        <f t="shared" si="0"/>
        <v>39.6875</v>
      </c>
      <c r="L25" s="67" t="s">
        <v>75</v>
      </c>
      <c r="M25" s="61">
        <f t="shared" si="1"/>
        <v>22.224999999999998</v>
      </c>
    </row>
    <row r="26" spans="2:13" x14ac:dyDescent="0.3">
      <c r="B26" s="66" t="s">
        <v>338</v>
      </c>
      <c r="D26" s="62"/>
      <c r="E26" s="56"/>
      <c r="F26" s="56"/>
      <c r="G26" s="85">
        <f t="shared" si="0"/>
        <v>41.274999999999999</v>
      </c>
      <c r="L26" s="82" t="s">
        <v>365</v>
      </c>
      <c r="M26" s="61">
        <f t="shared" si="1"/>
        <v>23.8125</v>
      </c>
    </row>
    <row r="27" spans="2:13" x14ac:dyDescent="0.3">
      <c r="B27" s="66" t="s">
        <v>339</v>
      </c>
      <c r="D27" s="62"/>
      <c r="E27" s="56"/>
      <c r="F27" s="56"/>
      <c r="G27" s="85">
        <f t="shared" si="0"/>
        <v>42.862499999999997</v>
      </c>
      <c r="L27" s="67" t="s">
        <v>76</v>
      </c>
      <c r="M27" s="61">
        <f t="shared" si="1"/>
        <v>25.4</v>
      </c>
    </row>
    <row r="28" spans="2:13" x14ac:dyDescent="0.3">
      <c r="B28" s="66" t="s">
        <v>281</v>
      </c>
      <c r="D28" s="62"/>
      <c r="E28" s="56"/>
      <c r="F28" s="56"/>
      <c r="G28" s="85">
        <f t="shared" si="0"/>
        <v>44.449999999999996</v>
      </c>
      <c r="L28" s="82" t="s">
        <v>334</v>
      </c>
      <c r="M28" s="61">
        <f t="shared" si="1"/>
        <v>26.987499999999997</v>
      </c>
    </row>
    <row r="29" spans="2:13" x14ac:dyDescent="0.3">
      <c r="B29" s="66" t="s">
        <v>356</v>
      </c>
      <c r="D29" s="62"/>
      <c r="E29" s="56"/>
      <c r="F29" s="56"/>
      <c r="G29" s="85">
        <f t="shared" si="0"/>
        <v>46.037499999999994</v>
      </c>
      <c r="L29" s="67" t="s">
        <v>55</v>
      </c>
      <c r="M29" s="61">
        <f t="shared" si="1"/>
        <v>28.574999999999999</v>
      </c>
    </row>
    <row r="30" spans="2:13" x14ac:dyDescent="0.3">
      <c r="B30" s="66" t="s">
        <v>342</v>
      </c>
      <c r="D30" s="62"/>
      <c r="E30" s="56"/>
      <c r="F30" s="56"/>
      <c r="G30" s="85">
        <f t="shared" si="0"/>
        <v>47.625</v>
      </c>
      <c r="L30" s="82" t="s">
        <v>354</v>
      </c>
      <c r="M30" s="61">
        <f t="shared" si="1"/>
        <v>30.162499999999998</v>
      </c>
    </row>
    <row r="31" spans="2:13" x14ac:dyDescent="0.3">
      <c r="B31" s="66" t="s">
        <v>366</v>
      </c>
      <c r="D31" s="62"/>
      <c r="E31" s="56"/>
      <c r="F31" s="56"/>
      <c r="G31" s="85">
        <f t="shared" si="0"/>
        <v>49.212499999999999</v>
      </c>
      <c r="L31" s="67" t="s">
        <v>56</v>
      </c>
      <c r="M31" s="61">
        <f t="shared" si="1"/>
        <v>31.75</v>
      </c>
    </row>
    <row r="32" spans="2:13" x14ac:dyDescent="0.3">
      <c r="B32" s="66" t="s">
        <v>283</v>
      </c>
      <c r="D32" s="62"/>
      <c r="E32" s="56"/>
      <c r="F32" s="56"/>
      <c r="G32" s="85">
        <f t="shared" si="0"/>
        <v>50.8</v>
      </c>
      <c r="L32" s="82" t="s">
        <v>335</v>
      </c>
      <c r="M32" s="61">
        <f t="shared" si="1"/>
        <v>33.337499999999999</v>
      </c>
    </row>
    <row r="33" spans="2:13" x14ac:dyDescent="0.3">
      <c r="B33" s="66" t="s">
        <v>343</v>
      </c>
      <c r="D33" s="62"/>
      <c r="E33" s="56"/>
      <c r="F33" s="56"/>
      <c r="G33" s="85">
        <f t="shared" si="0"/>
        <v>52.387499999999996</v>
      </c>
      <c r="L33" s="67" t="s">
        <v>239</v>
      </c>
      <c r="M33" s="61">
        <f t="shared" si="1"/>
        <v>34.924999999999997</v>
      </c>
    </row>
    <row r="34" spans="2:13" x14ac:dyDescent="0.3">
      <c r="B34" s="66" t="s">
        <v>357</v>
      </c>
      <c r="D34" s="62"/>
      <c r="E34" s="56"/>
      <c r="F34" s="56"/>
      <c r="G34" s="85">
        <f t="shared" si="0"/>
        <v>53.974999999999994</v>
      </c>
      <c r="L34" s="82" t="s">
        <v>336</v>
      </c>
      <c r="M34" s="61">
        <f t="shared" si="1"/>
        <v>36.512499999999996</v>
      </c>
    </row>
    <row r="35" spans="2:13" x14ac:dyDescent="0.3">
      <c r="B35" s="66" t="s">
        <v>344</v>
      </c>
      <c r="D35" s="62"/>
      <c r="E35" s="56"/>
      <c r="F35" s="56"/>
      <c r="G35" s="85">
        <f t="shared" si="0"/>
        <v>55.5625</v>
      </c>
      <c r="L35" s="67" t="s">
        <v>54</v>
      </c>
      <c r="M35" s="61">
        <f t="shared" si="1"/>
        <v>38.099999999999994</v>
      </c>
    </row>
    <row r="36" spans="2:13" x14ac:dyDescent="0.3">
      <c r="B36" s="66" t="s">
        <v>284</v>
      </c>
      <c r="D36" s="62"/>
      <c r="E36" s="56"/>
      <c r="F36" s="56"/>
      <c r="G36" s="85">
        <f t="shared" si="0"/>
        <v>57.15</v>
      </c>
      <c r="L36" s="82" t="s">
        <v>337</v>
      </c>
      <c r="M36" s="61">
        <f t="shared" si="1"/>
        <v>39.6875</v>
      </c>
    </row>
    <row r="37" spans="2:13" x14ac:dyDescent="0.3">
      <c r="B37" s="66" t="s">
        <v>345</v>
      </c>
      <c r="D37" s="62"/>
      <c r="E37" s="56"/>
      <c r="F37" s="56"/>
      <c r="G37" s="85">
        <f t="shared" si="0"/>
        <v>58.737499999999997</v>
      </c>
      <c r="L37" s="82" t="s">
        <v>338</v>
      </c>
      <c r="M37" s="61">
        <f t="shared" si="1"/>
        <v>41.274999999999999</v>
      </c>
    </row>
    <row r="38" spans="2:13" x14ac:dyDescent="0.3">
      <c r="B38" s="66" t="s">
        <v>358</v>
      </c>
      <c r="D38" s="62"/>
      <c r="E38" s="56"/>
      <c r="F38" s="56"/>
      <c r="G38" s="85">
        <f t="shared" si="0"/>
        <v>60.324999999999996</v>
      </c>
      <c r="L38" s="82" t="s">
        <v>339</v>
      </c>
      <c r="M38" s="61">
        <f t="shared" si="1"/>
        <v>42.862499999999997</v>
      </c>
    </row>
    <row r="39" spans="2:13" x14ac:dyDescent="0.3">
      <c r="B39" s="66" t="s">
        <v>346</v>
      </c>
      <c r="D39" s="62"/>
      <c r="E39" s="56"/>
      <c r="F39" s="56"/>
      <c r="G39" s="85">
        <f t="shared" si="0"/>
        <v>61.912499999999994</v>
      </c>
      <c r="L39" s="67" t="s">
        <v>57</v>
      </c>
      <c r="M39" s="61">
        <f t="shared" si="1"/>
        <v>44.449999999999996</v>
      </c>
    </row>
    <row r="40" spans="2:13" x14ac:dyDescent="0.3">
      <c r="B40" s="66" t="s">
        <v>285</v>
      </c>
      <c r="D40" s="62"/>
      <c r="E40" s="56"/>
      <c r="F40" s="56"/>
      <c r="G40" s="85">
        <f t="shared" si="0"/>
        <v>63.5</v>
      </c>
      <c r="L40" s="82" t="s">
        <v>356</v>
      </c>
      <c r="M40" s="61">
        <f t="shared" si="1"/>
        <v>46.037499999999994</v>
      </c>
    </row>
    <row r="41" spans="2:13" x14ac:dyDescent="0.3">
      <c r="B41" s="66" t="s">
        <v>359</v>
      </c>
      <c r="D41" s="62"/>
      <c r="E41" s="56"/>
      <c r="F41" s="56"/>
      <c r="G41" s="85">
        <f t="shared" si="0"/>
        <v>66.674999999999997</v>
      </c>
      <c r="L41" s="82" t="s">
        <v>342</v>
      </c>
      <c r="M41" s="61">
        <f t="shared" si="1"/>
        <v>47.625</v>
      </c>
    </row>
    <row r="42" spans="2:13" x14ac:dyDescent="0.3">
      <c r="B42" s="66" t="s">
        <v>286</v>
      </c>
      <c r="D42" s="62"/>
      <c r="E42" s="56"/>
      <c r="F42" s="56"/>
      <c r="G42" s="85">
        <f t="shared" si="0"/>
        <v>69.849999999999994</v>
      </c>
      <c r="L42" s="82" t="s">
        <v>366</v>
      </c>
      <c r="M42" s="61">
        <f t="shared" si="1"/>
        <v>49.212499999999999</v>
      </c>
    </row>
    <row r="43" spans="2:13" x14ac:dyDescent="0.3">
      <c r="B43" s="66" t="s">
        <v>360</v>
      </c>
      <c r="D43" s="62"/>
      <c r="E43" s="56"/>
      <c r="F43" s="56"/>
      <c r="G43" s="85">
        <f t="shared" si="0"/>
        <v>73.024999999999991</v>
      </c>
      <c r="L43" s="67" t="s">
        <v>58</v>
      </c>
      <c r="M43" s="61">
        <f t="shared" si="1"/>
        <v>50.8</v>
      </c>
    </row>
    <row r="44" spans="2:13" x14ac:dyDescent="0.3">
      <c r="B44" s="66" t="s">
        <v>288</v>
      </c>
      <c r="D44" s="62"/>
      <c r="E44" s="56"/>
      <c r="F44" s="56"/>
      <c r="G44" s="85">
        <f t="shared" si="0"/>
        <v>76.199999999999989</v>
      </c>
      <c r="L44" s="82" t="s">
        <v>343</v>
      </c>
      <c r="M44" s="61">
        <f t="shared" si="1"/>
        <v>52.387499999999996</v>
      </c>
    </row>
    <row r="45" spans="2:13" x14ac:dyDescent="0.3">
      <c r="B45" s="66" t="s">
        <v>361</v>
      </c>
      <c r="D45" s="62"/>
      <c r="E45" s="56"/>
      <c r="F45" s="56"/>
      <c r="G45" s="85">
        <f t="shared" si="0"/>
        <v>79.375</v>
      </c>
      <c r="L45" s="82" t="s">
        <v>357</v>
      </c>
      <c r="M45" s="61">
        <f t="shared" si="1"/>
        <v>53.974999999999994</v>
      </c>
    </row>
    <row r="46" spans="2:13" x14ac:dyDescent="0.3">
      <c r="B46" s="66" t="s">
        <v>347</v>
      </c>
      <c r="D46" s="62"/>
      <c r="E46" s="56"/>
      <c r="F46" s="56"/>
      <c r="G46" s="85">
        <f t="shared" si="0"/>
        <v>82.55</v>
      </c>
      <c r="L46" s="82" t="s">
        <v>344</v>
      </c>
      <c r="M46" s="61">
        <f t="shared" si="1"/>
        <v>55.5625</v>
      </c>
    </row>
    <row r="47" spans="2:13" x14ac:dyDescent="0.3">
      <c r="B47" s="66" t="s">
        <v>362</v>
      </c>
      <c r="D47" s="62"/>
      <c r="E47" s="56"/>
      <c r="F47" s="56"/>
      <c r="G47" s="85">
        <f t="shared" si="0"/>
        <v>85.724999999999994</v>
      </c>
      <c r="L47" s="67" t="s">
        <v>59</v>
      </c>
      <c r="M47" s="61">
        <f t="shared" si="1"/>
        <v>57.15</v>
      </c>
    </row>
    <row r="48" spans="2:13" x14ac:dyDescent="0.3">
      <c r="B48" s="66" t="s">
        <v>289</v>
      </c>
      <c r="D48" s="62"/>
      <c r="E48" s="56"/>
      <c r="F48" s="56"/>
      <c r="G48" s="85">
        <f t="shared" si="0"/>
        <v>88.899999999999991</v>
      </c>
      <c r="L48" s="82" t="s">
        <v>345</v>
      </c>
      <c r="M48" s="61">
        <f t="shared" si="1"/>
        <v>58.737499999999997</v>
      </c>
    </row>
    <row r="49" spans="2:13" x14ac:dyDescent="0.3">
      <c r="B49" s="66" t="s">
        <v>363</v>
      </c>
      <c r="D49" s="62"/>
      <c r="E49" s="56"/>
      <c r="F49" s="56"/>
      <c r="G49" s="85">
        <f t="shared" si="0"/>
        <v>92.074999999999989</v>
      </c>
      <c r="L49" s="82" t="s">
        <v>358</v>
      </c>
      <c r="M49" s="61">
        <f t="shared" si="1"/>
        <v>60.324999999999996</v>
      </c>
    </row>
    <row r="50" spans="2:13" x14ac:dyDescent="0.3">
      <c r="B50" s="66" t="s">
        <v>348</v>
      </c>
      <c r="D50" s="62"/>
      <c r="E50" s="56"/>
      <c r="F50" s="56"/>
      <c r="G50" s="85">
        <f t="shared" si="0"/>
        <v>95.25</v>
      </c>
      <c r="L50" s="82" t="s">
        <v>346</v>
      </c>
      <c r="M50" s="61">
        <f t="shared" si="1"/>
        <v>61.912499999999994</v>
      </c>
    </row>
    <row r="51" spans="2:13" x14ac:dyDescent="0.3">
      <c r="B51" s="66" t="s">
        <v>364</v>
      </c>
      <c r="D51" s="62"/>
      <c r="E51" s="56"/>
      <c r="F51" s="56"/>
      <c r="G51" s="85">
        <f t="shared" si="0"/>
        <v>98.424999999999997</v>
      </c>
      <c r="L51" s="67" t="s">
        <v>60</v>
      </c>
      <c r="M51" s="61">
        <f t="shared" si="1"/>
        <v>63.5</v>
      </c>
    </row>
    <row r="52" spans="2:13" x14ac:dyDescent="0.3">
      <c r="B52" s="66" t="s">
        <v>291</v>
      </c>
      <c r="D52" s="62"/>
      <c r="E52" s="56"/>
      <c r="F52" s="56"/>
      <c r="G52" s="85">
        <f t="shared" si="0"/>
        <v>101.6</v>
      </c>
      <c r="L52" s="82" t="s">
        <v>359</v>
      </c>
      <c r="M52" s="61">
        <f t="shared" si="1"/>
        <v>66.674999999999997</v>
      </c>
    </row>
    <row r="53" spans="2:13" x14ac:dyDescent="0.3">
      <c r="B53" s="66" t="s">
        <v>367</v>
      </c>
      <c r="D53" s="62"/>
      <c r="E53" s="56"/>
      <c r="F53" s="56"/>
      <c r="G53" s="85">
        <f t="shared" si="0"/>
        <v>104.77499999999999</v>
      </c>
      <c r="L53" s="67" t="s">
        <v>61</v>
      </c>
      <c r="M53" s="61">
        <f t="shared" si="1"/>
        <v>69.849999999999994</v>
      </c>
    </row>
    <row r="54" spans="2:13" x14ac:dyDescent="0.3">
      <c r="B54" s="66" t="s">
        <v>349</v>
      </c>
      <c r="D54" s="62"/>
      <c r="E54" s="56"/>
      <c r="F54" s="56"/>
      <c r="G54" s="85">
        <f t="shared" si="0"/>
        <v>107.94999999999999</v>
      </c>
      <c r="L54" s="82" t="s">
        <v>360</v>
      </c>
      <c r="M54" s="61">
        <f t="shared" si="1"/>
        <v>73.024999999999991</v>
      </c>
    </row>
    <row r="55" spans="2:13" x14ac:dyDescent="0.3">
      <c r="B55" s="66" t="s">
        <v>368</v>
      </c>
      <c r="D55" s="62"/>
      <c r="E55" s="56"/>
      <c r="F55" s="56"/>
      <c r="G55" s="85">
        <f t="shared" si="0"/>
        <v>111.125</v>
      </c>
      <c r="L55" s="67" t="s">
        <v>80</v>
      </c>
      <c r="M55" s="61">
        <f t="shared" si="1"/>
        <v>76.199999999999989</v>
      </c>
    </row>
    <row r="56" spans="2:13" x14ac:dyDescent="0.3">
      <c r="B56" s="66" t="s">
        <v>293</v>
      </c>
      <c r="D56" s="62"/>
      <c r="E56" s="56"/>
      <c r="F56" s="56"/>
      <c r="G56" s="85">
        <f t="shared" si="0"/>
        <v>114.3</v>
      </c>
      <c r="L56" s="82" t="s">
        <v>361</v>
      </c>
      <c r="M56" s="61">
        <f t="shared" si="1"/>
        <v>79.375</v>
      </c>
    </row>
    <row r="57" spans="2:13" x14ac:dyDescent="0.3">
      <c r="B57" s="66" t="s">
        <v>369</v>
      </c>
      <c r="D57" s="62"/>
      <c r="E57" s="56"/>
      <c r="F57" s="56"/>
      <c r="G57" s="85">
        <f t="shared" si="0"/>
        <v>117.47499999999999</v>
      </c>
      <c r="L57" s="67" t="s">
        <v>62</v>
      </c>
      <c r="M57" s="61">
        <f t="shared" si="1"/>
        <v>82.55</v>
      </c>
    </row>
    <row r="58" spans="2:13" x14ac:dyDescent="0.3">
      <c r="B58" s="66" t="s">
        <v>350</v>
      </c>
      <c r="D58" s="62"/>
      <c r="E58" s="56"/>
      <c r="F58" s="56"/>
      <c r="G58" s="85">
        <f t="shared" si="0"/>
        <v>120.64999999999999</v>
      </c>
      <c r="L58" s="82" t="s">
        <v>362</v>
      </c>
      <c r="M58" s="61">
        <f t="shared" si="1"/>
        <v>85.724999999999994</v>
      </c>
    </row>
    <row r="59" spans="2:13" x14ac:dyDescent="0.3">
      <c r="B59" s="66" t="s">
        <v>370</v>
      </c>
      <c r="D59" s="62"/>
      <c r="E59" s="56"/>
      <c r="F59" s="56"/>
      <c r="G59" s="85">
        <f t="shared" si="0"/>
        <v>123.82499999999999</v>
      </c>
      <c r="L59" s="67" t="s">
        <v>63</v>
      </c>
      <c r="M59" s="61">
        <f t="shared" si="1"/>
        <v>88.899999999999991</v>
      </c>
    </row>
    <row r="60" spans="2:13" x14ac:dyDescent="0.3">
      <c r="B60" s="66" t="s">
        <v>295</v>
      </c>
      <c r="D60" s="62"/>
      <c r="E60" s="56"/>
      <c r="F60" s="56"/>
      <c r="G60" s="85">
        <f t="shared" si="0"/>
        <v>127</v>
      </c>
      <c r="L60" s="82" t="s">
        <v>363</v>
      </c>
      <c r="M60" s="61">
        <f t="shared" si="1"/>
        <v>92.074999999999989</v>
      </c>
    </row>
    <row r="61" spans="2:13" x14ac:dyDescent="0.3">
      <c r="B61" s="66" t="s">
        <v>371</v>
      </c>
      <c r="D61" s="62"/>
      <c r="E61" s="56"/>
      <c r="F61" s="56"/>
      <c r="G61" s="85">
        <f t="shared" si="0"/>
        <v>130.17499999999998</v>
      </c>
      <c r="L61" s="67" t="s">
        <v>64</v>
      </c>
      <c r="M61" s="61">
        <f t="shared" si="1"/>
        <v>95.25</v>
      </c>
    </row>
    <row r="62" spans="2:13" x14ac:dyDescent="0.3">
      <c r="B62" s="66" t="s">
        <v>351</v>
      </c>
      <c r="D62" s="62"/>
      <c r="E62" s="56"/>
      <c r="F62" s="56"/>
      <c r="G62" s="85">
        <f t="shared" si="0"/>
        <v>133.35</v>
      </c>
      <c r="L62" s="82" t="s">
        <v>364</v>
      </c>
      <c r="M62" s="61">
        <f t="shared" si="1"/>
        <v>98.424999999999997</v>
      </c>
    </row>
    <row r="63" spans="2:13" x14ac:dyDescent="0.3">
      <c r="B63" s="66" t="s">
        <v>372</v>
      </c>
      <c r="D63" s="62"/>
      <c r="E63" s="56"/>
      <c r="F63" s="56"/>
      <c r="G63" s="85">
        <f t="shared" si="0"/>
        <v>136.52500000000001</v>
      </c>
      <c r="L63" s="67" t="s">
        <v>65</v>
      </c>
      <c r="M63" s="61">
        <f t="shared" si="1"/>
        <v>101.6</v>
      </c>
    </row>
    <row r="64" spans="2:13" x14ac:dyDescent="0.3">
      <c r="B64" s="66" t="s">
        <v>297</v>
      </c>
      <c r="D64" s="62"/>
      <c r="E64" s="56"/>
      <c r="F64" s="56"/>
      <c r="G64" s="85">
        <f t="shared" si="0"/>
        <v>139.69999999999999</v>
      </c>
      <c r="L64" s="82" t="s">
        <v>367</v>
      </c>
      <c r="M64" s="61">
        <f t="shared" si="1"/>
        <v>104.77499999999999</v>
      </c>
    </row>
    <row r="65" spans="2:13" x14ac:dyDescent="0.3">
      <c r="B65" s="66" t="s">
        <v>373</v>
      </c>
      <c r="D65" s="62"/>
      <c r="E65" s="56"/>
      <c r="F65" s="56"/>
      <c r="G65" s="85">
        <f t="shared" ref="G65:G68" si="2">IFERROR(IF(OR(TYPE(FIND("/",B65))=16,TYPE(FIND(" ",B65))=1),VALUE(B65),VALUE("0 "&amp;B65))*25.4,INDEX(J$2:J$11,MATCH(B65,I$2:I$11,0)))</f>
        <v>142.875</v>
      </c>
      <c r="L65" s="82" t="s">
        <v>349</v>
      </c>
      <c r="M65" s="61">
        <f t="shared" si="1"/>
        <v>107.94999999999999</v>
      </c>
    </row>
    <row r="66" spans="2:13" x14ac:dyDescent="0.3">
      <c r="B66" s="66" t="s">
        <v>352</v>
      </c>
      <c r="D66" s="62"/>
      <c r="E66" s="56"/>
      <c r="F66" s="56"/>
      <c r="G66" s="85">
        <f t="shared" si="2"/>
        <v>146.04999999999998</v>
      </c>
      <c r="L66" s="82" t="s">
        <v>368</v>
      </c>
      <c r="M66" s="61">
        <f t="shared" si="1"/>
        <v>111.125</v>
      </c>
    </row>
    <row r="67" spans="2:13" x14ac:dyDescent="0.3">
      <c r="B67" s="66" t="s">
        <v>376</v>
      </c>
      <c r="D67" s="62"/>
      <c r="E67" s="56"/>
      <c r="F67" s="56"/>
      <c r="G67" s="85">
        <f t="shared" si="2"/>
        <v>149.22499999999999</v>
      </c>
      <c r="L67" s="82" t="s">
        <v>293</v>
      </c>
      <c r="M67" s="61">
        <f t="shared" si="1"/>
        <v>114.3</v>
      </c>
    </row>
    <row r="68" spans="2:13" x14ac:dyDescent="0.3">
      <c r="B68" s="66" t="s">
        <v>299</v>
      </c>
      <c r="D68" s="62"/>
      <c r="E68" s="56"/>
      <c r="F68" s="56"/>
      <c r="G68" s="85">
        <f t="shared" si="2"/>
        <v>152.39999999999998</v>
      </c>
      <c r="L68" s="82" t="s">
        <v>369</v>
      </c>
      <c r="M68" s="61">
        <f t="shared" si="1"/>
        <v>117.47499999999999</v>
      </c>
    </row>
    <row r="69" spans="2:13" x14ac:dyDescent="0.3">
      <c r="L69" s="82" t="s">
        <v>350</v>
      </c>
      <c r="M69" s="61">
        <f t="shared" ref="M69:M79" si="3">IFERROR(IF(OR(TYPE(FIND("/",L69))=16,TYPE(FIND(" ",L69))=1),VALUE(L69),VALUE("0 "&amp;L69))*25.4,INDEX(J$2:J$11,MATCH(L69,I$2:I$11,0)))</f>
        <v>120.64999999999999</v>
      </c>
    </row>
    <row r="70" spans="2:13" x14ac:dyDescent="0.3">
      <c r="L70" s="82" t="s">
        <v>370</v>
      </c>
      <c r="M70" s="61">
        <f t="shared" si="3"/>
        <v>123.82499999999999</v>
      </c>
    </row>
    <row r="71" spans="2:13" x14ac:dyDescent="0.3">
      <c r="L71" s="82" t="s">
        <v>295</v>
      </c>
      <c r="M71" s="61">
        <f t="shared" si="3"/>
        <v>127</v>
      </c>
    </row>
    <row r="72" spans="2:13" x14ac:dyDescent="0.3">
      <c r="L72" s="82" t="s">
        <v>371</v>
      </c>
      <c r="M72" s="61">
        <f t="shared" si="3"/>
        <v>130.17499999999998</v>
      </c>
    </row>
    <row r="73" spans="2:13" x14ac:dyDescent="0.3">
      <c r="L73" s="82" t="s">
        <v>351</v>
      </c>
      <c r="M73" s="61">
        <f t="shared" si="3"/>
        <v>133.35</v>
      </c>
    </row>
    <row r="74" spans="2:13" x14ac:dyDescent="0.3">
      <c r="L74" s="82" t="s">
        <v>372</v>
      </c>
      <c r="M74" s="61">
        <f t="shared" si="3"/>
        <v>136.52500000000001</v>
      </c>
    </row>
    <row r="75" spans="2:13" x14ac:dyDescent="0.3">
      <c r="L75" s="82" t="s">
        <v>297</v>
      </c>
      <c r="M75" s="61">
        <f t="shared" si="3"/>
        <v>139.69999999999999</v>
      </c>
    </row>
    <row r="76" spans="2:13" x14ac:dyDescent="0.3">
      <c r="L76" s="82" t="s">
        <v>373</v>
      </c>
      <c r="M76" s="61">
        <f t="shared" si="3"/>
        <v>142.875</v>
      </c>
    </row>
    <row r="77" spans="2:13" x14ac:dyDescent="0.3">
      <c r="L77" s="82" t="s">
        <v>352</v>
      </c>
      <c r="M77" s="61">
        <f t="shared" si="3"/>
        <v>146.04999999999998</v>
      </c>
    </row>
    <row r="78" spans="2:13" x14ac:dyDescent="0.3">
      <c r="L78" s="82" t="s">
        <v>376</v>
      </c>
      <c r="M78" s="61">
        <f t="shared" si="3"/>
        <v>149.22499999999999</v>
      </c>
    </row>
    <row r="79" spans="2:13" x14ac:dyDescent="0.3">
      <c r="L79" s="82" t="s">
        <v>299</v>
      </c>
      <c r="M79" s="61">
        <f t="shared" si="3"/>
        <v>152.39999999999998</v>
      </c>
    </row>
    <row r="80" spans="2:13" x14ac:dyDescent="0.3">
      <c r="L80"/>
      <c r="M80"/>
    </row>
    <row r="81" spans="12:13" x14ac:dyDescent="0.3">
      <c r="L81"/>
      <c r="M81"/>
    </row>
    <row r="82" spans="12:13" x14ac:dyDescent="0.3">
      <c r="L82"/>
      <c r="M82"/>
    </row>
    <row r="83" spans="12:13" x14ac:dyDescent="0.3">
      <c r="L83"/>
      <c r="M83"/>
    </row>
    <row r="84" spans="12:13" x14ac:dyDescent="0.3">
      <c r="L84"/>
      <c r="M84"/>
    </row>
    <row r="85" spans="12:13" x14ac:dyDescent="0.3">
      <c r="L85"/>
      <c r="M85"/>
    </row>
    <row r="86" spans="12:13" x14ac:dyDescent="0.3">
      <c r="L86"/>
      <c r="M86"/>
    </row>
    <row r="87" spans="12:13" x14ac:dyDescent="0.3">
      <c r="L87"/>
      <c r="M87"/>
    </row>
    <row r="88" spans="12:13" x14ac:dyDescent="0.3">
      <c r="L88"/>
      <c r="M88"/>
    </row>
    <row r="89" spans="12:13" x14ac:dyDescent="0.3">
      <c r="L89"/>
      <c r="M89"/>
    </row>
    <row r="90" spans="12:13" x14ac:dyDescent="0.3">
      <c r="L90"/>
      <c r="M90"/>
    </row>
    <row r="91" spans="12:13" x14ac:dyDescent="0.3">
      <c r="L91"/>
      <c r="M91"/>
    </row>
    <row r="92" spans="12:13" x14ac:dyDescent="0.3">
      <c r="L92"/>
      <c r="M92"/>
    </row>
    <row r="93" spans="12:13" x14ac:dyDescent="0.3">
      <c r="L93"/>
      <c r="M93"/>
    </row>
    <row r="94" spans="12:13" x14ac:dyDescent="0.3">
      <c r="L94"/>
      <c r="M94"/>
    </row>
    <row r="95" spans="12:13" x14ac:dyDescent="0.3">
      <c r="L95"/>
      <c r="M95"/>
    </row>
    <row r="96" spans="12:13" x14ac:dyDescent="0.3">
      <c r="L96"/>
      <c r="M96"/>
    </row>
    <row r="97" spans="12:13" x14ac:dyDescent="0.3">
      <c r="L97"/>
      <c r="M97"/>
    </row>
    <row r="98" spans="12:13" x14ac:dyDescent="0.3">
      <c r="L98"/>
      <c r="M98"/>
    </row>
    <row r="99" spans="12:13" x14ac:dyDescent="0.3">
      <c r="L99"/>
      <c r="M99"/>
    </row>
    <row r="100" spans="12:13" x14ac:dyDescent="0.3">
      <c r="L100"/>
      <c r="M100"/>
    </row>
    <row r="101" spans="12:13" x14ac:dyDescent="0.3">
      <c r="L101"/>
      <c r="M101"/>
    </row>
    <row r="102" spans="12:13" x14ac:dyDescent="0.3">
      <c r="L102"/>
      <c r="M102"/>
    </row>
    <row r="103" spans="12:13" x14ac:dyDescent="0.3">
      <c r="L103"/>
      <c r="M103"/>
    </row>
    <row r="104" spans="12:13" x14ac:dyDescent="0.3">
      <c r="L104"/>
      <c r="M104"/>
    </row>
    <row r="105" spans="12:13" x14ac:dyDescent="0.3">
      <c r="L105"/>
      <c r="M105"/>
    </row>
    <row r="106" spans="12:13" x14ac:dyDescent="0.3">
      <c r="L106"/>
      <c r="M106"/>
    </row>
    <row r="107" spans="12:13" x14ac:dyDescent="0.3">
      <c r="L107"/>
      <c r="M107"/>
    </row>
    <row r="108" spans="12:13" x14ac:dyDescent="0.3">
      <c r="L108"/>
      <c r="M108"/>
    </row>
    <row r="109" spans="12:13" x14ac:dyDescent="0.3">
      <c r="L109"/>
      <c r="M109"/>
    </row>
    <row r="110" spans="12:13" x14ac:dyDescent="0.3">
      <c r="L110"/>
      <c r="M110"/>
    </row>
    <row r="111" spans="12:13" x14ac:dyDescent="0.3">
      <c r="L111"/>
      <c r="M111"/>
    </row>
    <row r="112" spans="12:13" x14ac:dyDescent="0.3">
      <c r="L112"/>
      <c r="M112"/>
    </row>
    <row r="113" spans="12:13" x14ac:dyDescent="0.3">
      <c r="L113"/>
      <c r="M113"/>
    </row>
    <row r="114" spans="12:13" x14ac:dyDescent="0.3">
      <c r="L114"/>
      <c r="M114"/>
    </row>
    <row r="115" spans="12:13" x14ac:dyDescent="0.3">
      <c r="L115"/>
      <c r="M115"/>
    </row>
    <row r="116" spans="12:13" x14ac:dyDescent="0.3">
      <c r="L116"/>
      <c r="M116"/>
    </row>
    <row r="117" spans="12:13" x14ac:dyDescent="0.3">
      <c r="L117"/>
      <c r="M117"/>
    </row>
    <row r="118" spans="12:13" x14ac:dyDescent="0.3">
      <c r="L118"/>
      <c r="M118"/>
    </row>
    <row r="119" spans="12:13" x14ac:dyDescent="0.3">
      <c r="L119"/>
      <c r="M119"/>
    </row>
    <row r="120" spans="12:13" x14ac:dyDescent="0.3">
      <c r="L120"/>
      <c r="M120"/>
    </row>
    <row r="121" spans="12:13" x14ac:dyDescent="0.3">
      <c r="L121"/>
      <c r="M121"/>
    </row>
    <row r="122" spans="12:13" x14ac:dyDescent="0.3">
      <c r="L122"/>
      <c r="M122"/>
    </row>
    <row r="123" spans="12:13" x14ac:dyDescent="0.3">
      <c r="L123"/>
      <c r="M123"/>
    </row>
    <row r="124" spans="12:13" x14ac:dyDescent="0.3">
      <c r="L124"/>
      <c r="M124"/>
    </row>
    <row r="125" spans="12:13" x14ac:dyDescent="0.3">
      <c r="L125"/>
      <c r="M125"/>
    </row>
    <row r="126" spans="12:13" x14ac:dyDescent="0.3">
      <c r="L126"/>
      <c r="M126"/>
    </row>
    <row r="127" spans="12:13" x14ac:dyDescent="0.3">
      <c r="L127"/>
      <c r="M127"/>
    </row>
    <row r="128" spans="12:13" x14ac:dyDescent="0.3">
      <c r="L128"/>
      <c r="M128"/>
    </row>
    <row r="129" spans="12:13" x14ac:dyDescent="0.3">
      <c r="L129"/>
      <c r="M129"/>
    </row>
    <row r="130" spans="12:13" x14ac:dyDescent="0.3">
      <c r="L130"/>
      <c r="M130"/>
    </row>
    <row r="131" spans="12:13" x14ac:dyDescent="0.3">
      <c r="L131"/>
      <c r="M131"/>
    </row>
    <row r="132" spans="12:13" x14ac:dyDescent="0.3">
      <c r="L132"/>
      <c r="M132"/>
    </row>
    <row r="133" spans="12:13" x14ac:dyDescent="0.3">
      <c r="L133"/>
      <c r="M133"/>
    </row>
    <row r="134" spans="12:13" x14ac:dyDescent="0.3">
      <c r="L134"/>
      <c r="M134"/>
    </row>
    <row r="135" spans="12:13" x14ac:dyDescent="0.3">
      <c r="L135"/>
      <c r="M135"/>
    </row>
    <row r="136" spans="12:13" x14ac:dyDescent="0.3">
      <c r="L136"/>
      <c r="M136"/>
    </row>
    <row r="137" spans="12:13" x14ac:dyDescent="0.3">
      <c r="L137"/>
      <c r="M137"/>
    </row>
    <row r="138" spans="12:13" x14ac:dyDescent="0.3">
      <c r="L138"/>
      <c r="M138"/>
    </row>
    <row r="139" spans="12:13" x14ac:dyDescent="0.3">
      <c r="L139"/>
      <c r="M139"/>
    </row>
    <row r="140" spans="12:13" x14ac:dyDescent="0.3">
      <c r="L140"/>
      <c r="M140"/>
    </row>
    <row r="141" spans="12:13" x14ac:dyDescent="0.3">
      <c r="L141"/>
      <c r="M141"/>
    </row>
    <row r="142" spans="12:13" x14ac:dyDescent="0.3">
      <c r="L142"/>
      <c r="M142"/>
    </row>
    <row r="143" spans="12:13" x14ac:dyDescent="0.3">
      <c r="L143"/>
      <c r="M143"/>
    </row>
    <row r="144" spans="12:13" x14ac:dyDescent="0.3">
      <c r="L144"/>
      <c r="M144"/>
    </row>
    <row r="145" spans="12:13" x14ac:dyDescent="0.3">
      <c r="L145"/>
      <c r="M145"/>
    </row>
    <row r="146" spans="12:13" x14ac:dyDescent="0.3">
      <c r="L146"/>
      <c r="M146"/>
    </row>
    <row r="147" spans="12:13" x14ac:dyDescent="0.3">
      <c r="L147"/>
      <c r="M147"/>
    </row>
    <row r="148" spans="12:13" x14ac:dyDescent="0.3">
      <c r="L148"/>
      <c r="M148"/>
    </row>
    <row r="149" spans="12:13" x14ac:dyDescent="0.3">
      <c r="L149"/>
      <c r="M149"/>
    </row>
    <row r="150" spans="12:13" x14ac:dyDescent="0.3">
      <c r="L150"/>
      <c r="M150"/>
    </row>
    <row r="151" spans="12:13" x14ac:dyDescent="0.3">
      <c r="L151"/>
      <c r="M151"/>
    </row>
    <row r="152" spans="12:13" x14ac:dyDescent="0.3">
      <c r="L152"/>
      <c r="M152"/>
    </row>
    <row r="153" spans="12:13" x14ac:dyDescent="0.3">
      <c r="L153"/>
      <c r="M153"/>
    </row>
    <row r="154" spans="12:13" x14ac:dyDescent="0.3">
      <c r="L154"/>
      <c r="M154"/>
    </row>
    <row r="155" spans="12:13" x14ac:dyDescent="0.3">
      <c r="L155"/>
      <c r="M155"/>
    </row>
    <row r="156" spans="12:13" x14ac:dyDescent="0.3">
      <c r="L156"/>
      <c r="M156"/>
    </row>
    <row r="157" spans="12:13" x14ac:dyDescent="0.3">
      <c r="L157"/>
      <c r="M157"/>
    </row>
    <row r="158" spans="12:13" x14ac:dyDescent="0.3">
      <c r="L158"/>
      <c r="M158"/>
    </row>
    <row r="159" spans="12:13" x14ac:dyDescent="0.3">
      <c r="L159"/>
      <c r="M159"/>
    </row>
    <row r="160" spans="12:13" x14ac:dyDescent="0.3">
      <c r="L160"/>
      <c r="M160"/>
    </row>
    <row r="161" spans="12:13" x14ac:dyDescent="0.3">
      <c r="L161"/>
      <c r="M161"/>
    </row>
    <row r="162" spans="12:13" x14ac:dyDescent="0.3">
      <c r="L162"/>
      <c r="M162"/>
    </row>
    <row r="163" spans="12:13" x14ac:dyDescent="0.3">
      <c r="L163"/>
      <c r="M163"/>
    </row>
    <row r="164" spans="12:13" x14ac:dyDescent="0.3">
      <c r="L164"/>
      <c r="M164"/>
    </row>
    <row r="165" spans="12:13" x14ac:dyDescent="0.3">
      <c r="L165"/>
      <c r="M165"/>
    </row>
    <row r="166" spans="12:13" x14ac:dyDescent="0.3">
      <c r="L166"/>
      <c r="M166"/>
    </row>
    <row r="167" spans="12:13" x14ac:dyDescent="0.3">
      <c r="L167"/>
      <c r="M167"/>
    </row>
    <row r="168" spans="12:13" x14ac:dyDescent="0.3">
      <c r="L168"/>
      <c r="M168"/>
    </row>
    <row r="169" spans="12:13" x14ac:dyDescent="0.3">
      <c r="L169"/>
      <c r="M169"/>
    </row>
    <row r="170" spans="12:13" x14ac:dyDescent="0.3">
      <c r="L170"/>
      <c r="M170"/>
    </row>
    <row r="171" spans="12:13" x14ac:dyDescent="0.3">
      <c r="L171"/>
      <c r="M171"/>
    </row>
    <row r="172" spans="12:13" x14ac:dyDescent="0.3">
      <c r="L172"/>
      <c r="M172"/>
    </row>
    <row r="173" spans="12:13" x14ac:dyDescent="0.3">
      <c r="L173"/>
      <c r="M173"/>
    </row>
    <row r="174" spans="12:13" x14ac:dyDescent="0.3">
      <c r="L174"/>
      <c r="M174"/>
    </row>
    <row r="175" spans="12:13" x14ac:dyDescent="0.3">
      <c r="L175"/>
      <c r="M175"/>
    </row>
    <row r="176" spans="12:13" x14ac:dyDescent="0.3">
      <c r="L176"/>
      <c r="M176"/>
    </row>
    <row r="177" spans="12:13" x14ac:dyDescent="0.3">
      <c r="L177"/>
      <c r="M177"/>
    </row>
    <row r="178" spans="12:13" x14ac:dyDescent="0.3">
      <c r="L178"/>
      <c r="M178"/>
    </row>
    <row r="179" spans="12:13" x14ac:dyDescent="0.3">
      <c r="L179"/>
      <c r="M179"/>
    </row>
    <row r="180" spans="12:13" x14ac:dyDescent="0.3">
      <c r="L180"/>
      <c r="M180"/>
    </row>
    <row r="181" spans="12:13" x14ac:dyDescent="0.3">
      <c r="L181"/>
      <c r="M181"/>
    </row>
    <row r="182" spans="12:13" x14ac:dyDescent="0.3">
      <c r="L182"/>
      <c r="M182"/>
    </row>
    <row r="183" spans="12:13" x14ac:dyDescent="0.3">
      <c r="L183"/>
      <c r="M183"/>
    </row>
    <row r="184" spans="12:13" x14ac:dyDescent="0.3">
      <c r="L184"/>
      <c r="M184"/>
    </row>
    <row r="185" spans="12:13" x14ac:dyDescent="0.3">
      <c r="L185"/>
      <c r="M185"/>
    </row>
    <row r="186" spans="12:13" x14ac:dyDescent="0.3">
      <c r="L186"/>
      <c r="M186"/>
    </row>
    <row r="187" spans="12:13" x14ac:dyDescent="0.3">
      <c r="L187"/>
      <c r="M187"/>
    </row>
    <row r="188" spans="12:13" x14ac:dyDescent="0.3">
      <c r="L188"/>
      <c r="M188"/>
    </row>
    <row r="189" spans="12:13" x14ac:dyDescent="0.3">
      <c r="L189"/>
      <c r="M189"/>
    </row>
    <row r="190" spans="12:13" x14ac:dyDescent="0.3">
      <c r="L190"/>
      <c r="M190"/>
    </row>
    <row r="191" spans="12:13" x14ac:dyDescent="0.3">
      <c r="L191"/>
      <c r="M191"/>
    </row>
    <row r="192" spans="12:13" x14ac:dyDescent="0.3">
      <c r="L192"/>
      <c r="M192"/>
    </row>
    <row r="193" spans="12:13" x14ac:dyDescent="0.3">
      <c r="L193"/>
      <c r="M193"/>
    </row>
    <row r="194" spans="12:13" x14ac:dyDescent="0.3">
      <c r="L194"/>
      <c r="M194"/>
    </row>
    <row r="195" spans="12:13" x14ac:dyDescent="0.3">
      <c r="L195"/>
      <c r="M195"/>
    </row>
    <row r="196" spans="12:13" x14ac:dyDescent="0.3">
      <c r="L196"/>
      <c r="M196"/>
    </row>
    <row r="197" spans="12:13" x14ac:dyDescent="0.3">
      <c r="L197"/>
      <c r="M197"/>
    </row>
    <row r="198" spans="12:13" x14ac:dyDescent="0.3">
      <c r="L198"/>
      <c r="M198"/>
    </row>
    <row r="199" spans="12:13" x14ac:dyDescent="0.3">
      <c r="L199"/>
      <c r="M199"/>
    </row>
    <row r="200" spans="12:13" x14ac:dyDescent="0.3">
      <c r="L200"/>
      <c r="M200"/>
    </row>
    <row r="201" spans="12:13" x14ac:dyDescent="0.3">
      <c r="L201"/>
      <c r="M201"/>
    </row>
    <row r="202" spans="12:13" x14ac:dyDescent="0.3">
      <c r="L202"/>
      <c r="M202"/>
    </row>
    <row r="203" spans="12:13" x14ac:dyDescent="0.3">
      <c r="L203"/>
      <c r="M203"/>
    </row>
    <row r="204" spans="12:13" x14ac:dyDescent="0.3">
      <c r="L204"/>
      <c r="M204"/>
    </row>
    <row r="205" spans="12:13" x14ac:dyDescent="0.3">
      <c r="L205"/>
      <c r="M205"/>
    </row>
    <row r="206" spans="12:13" x14ac:dyDescent="0.3">
      <c r="L206"/>
      <c r="M206"/>
    </row>
    <row r="207" spans="12:13" x14ac:dyDescent="0.3">
      <c r="L207"/>
      <c r="M207"/>
    </row>
    <row r="208" spans="12:13" x14ac:dyDescent="0.3">
      <c r="L208"/>
      <c r="M208"/>
    </row>
    <row r="209" spans="12:13" x14ac:dyDescent="0.3">
      <c r="L209"/>
      <c r="M209"/>
    </row>
    <row r="210" spans="12:13" x14ac:dyDescent="0.3">
      <c r="L210"/>
      <c r="M210"/>
    </row>
    <row r="211" spans="12:13" x14ac:dyDescent="0.3">
      <c r="L211"/>
      <c r="M211"/>
    </row>
    <row r="212" spans="12:13" x14ac:dyDescent="0.3">
      <c r="L212"/>
      <c r="M212"/>
    </row>
    <row r="213" spans="12:13" x14ac:dyDescent="0.3">
      <c r="L213"/>
      <c r="M213"/>
    </row>
    <row r="214" spans="12:13" x14ac:dyDescent="0.3">
      <c r="L214"/>
      <c r="M214"/>
    </row>
    <row r="215" spans="12:13" x14ac:dyDescent="0.3">
      <c r="L215"/>
      <c r="M215"/>
    </row>
    <row r="216" spans="12:13" x14ac:dyDescent="0.3">
      <c r="L216"/>
      <c r="M216"/>
    </row>
    <row r="217" spans="12:13" x14ac:dyDescent="0.3">
      <c r="L217"/>
      <c r="M217"/>
    </row>
    <row r="218" spans="12:13" x14ac:dyDescent="0.3">
      <c r="L218"/>
      <c r="M218"/>
    </row>
    <row r="219" spans="12:13" x14ac:dyDescent="0.3">
      <c r="L219"/>
      <c r="M219"/>
    </row>
    <row r="220" spans="12:13" x14ac:dyDescent="0.3">
      <c r="L220"/>
      <c r="M220"/>
    </row>
    <row r="221" spans="12:13" x14ac:dyDescent="0.3">
      <c r="L221"/>
      <c r="M221"/>
    </row>
    <row r="222" spans="12:13" x14ac:dyDescent="0.3">
      <c r="L222"/>
      <c r="M222"/>
    </row>
    <row r="223" spans="12:13" x14ac:dyDescent="0.3">
      <c r="L223"/>
      <c r="M223"/>
    </row>
    <row r="224" spans="12:13" x14ac:dyDescent="0.3">
      <c r="L224"/>
      <c r="M224"/>
    </row>
    <row r="225" spans="12:13" x14ac:dyDescent="0.3">
      <c r="L225"/>
      <c r="M225"/>
    </row>
    <row r="226" spans="12:13" x14ac:dyDescent="0.3">
      <c r="L226"/>
      <c r="M226"/>
    </row>
    <row r="227" spans="12:13" x14ac:dyDescent="0.3">
      <c r="L227"/>
      <c r="M227"/>
    </row>
    <row r="228" spans="12:13" x14ac:dyDescent="0.3">
      <c r="L228"/>
      <c r="M228"/>
    </row>
    <row r="229" spans="12:13" x14ac:dyDescent="0.3">
      <c r="L229"/>
      <c r="M229"/>
    </row>
    <row r="230" spans="12:13" x14ac:dyDescent="0.3">
      <c r="L230"/>
      <c r="M230"/>
    </row>
    <row r="231" spans="12:13" x14ac:dyDescent="0.3">
      <c r="L231"/>
      <c r="M231"/>
    </row>
    <row r="232" spans="12:13" x14ac:dyDescent="0.3">
      <c r="L232"/>
      <c r="M232"/>
    </row>
    <row r="233" spans="12:13" x14ac:dyDescent="0.3">
      <c r="L233"/>
      <c r="M233"/>
    </row>
    <row r="234" spans="12:13" x14ac:dyDescent="0.3">
      <c r="L234"/>
      <c r="M234"/>
    </row>
    <row r="235" spans="12:13" x14ac:dyDescent="0.3">
      <c r="L235"/>
      <c r="M235"/>
    </row>
    <row r="236" spans="12:13" x14ac:dyDescent="0.3">
      <c r="L236"/>
      <c r="M236"/>
    </row>
    <row r="237" spans="12:13" x14ac:dyDescent="0.3">
      <c r="L237"/>
      <c r="M237"/>
    </row>
    <row r="238" spans="12:13" x14ac:dyDescent="0.3">
      <c r="L238"/>
      <c r="M238"/>
    </row>
    <row r="239" spans="12:13" x14ac:dyDescent="0.3">
      <c r="L239"/>
      <c r="M239"/>
    </row>
    <row r="240" spans="12:13" x14ac:dyDescent="0.3">
      <c r="L240"/>
      <c r="M240"/>
    </row>
    <row r="241" spans="12:13" x14ac:dyDescent="0.3">
      <c r="L241"/>
      <c r="M241"/>
    </row>
    <row r="242" spans="12:13" x14ac:dyDescent="0.3">
      <c r="L242"/>
      <c r="M242"/>
    </row>
    <row r="243" spans="12:13" x14ac:dyDescent="0.3">
      <c r="L243"/>
      <c r="M243"/>
    </row>
    <row r="244" spans="12:13" x14ac:dyDescent="0.3">
      <c r="L244"/>
      <c r="M244"/>
    </row>
    <row r="245" spans="12:13" x14ac:dyDescent="0.3">
      <c r="L245"/>
      <c r="M245"/>
    </row>
    <row r="246" spans="12:13" x14ac:dyDescent="0.3">
      <c r="L246"/>
      <c r="M246"/>
    </row>
    <row r="247" spans="12:13" x14ac:dyDescent="0.3">
      <c r="L247"/>
      <c r="M247"/>
    </row>
    <row r="248" spans="12:13" x14ac:dyDescent="0.3">
      <c r="L248"/>
      <c r="M248"/>
    </row>
    <row r="249" spans="12:13" x14ac:dyDescent="0.3">
      <c r="L249"/>
      <c r="M249"/>
    </row>
    <row r="250" spans="12:13" x14ac:dyDescent="0.3">
      <c r="L250"/>
      <c r="M250"/>
    </row>
    <row r="251" spans="12:13" x14ac:dyDescent="0.3">
      <c r="L251"/>
      <c r="M251"/>
    </row>
    <row r="252" spans="12:13" x14ac:dyDescent="0.3">
      <c r="L252"/>
      <c r="M252"/>
    </row>
    <row r="253" spans="12:13" x14ac:dyDescent="0.3">
      <c r="L253"/>
      <c r="M253"/>
    </row>
    <row r="254" spans="12:13" x14ac:dyDescent="0.3">
      <c r="L254"/>
      <c r="M254"/>
    </row>
    <row r="255" spans="12:13" x14ac:dyDescent="0.3">
      <c r="L255"/>
      <c r="M255"/>
    </row>
    <row r="256" spans="12:13" x14ac:dyDescent="0.3">
      <c r="L256"/>
      <c r="M256"/>
    </row>
    <row r="257" spans="12:13" x14ac:dyDescent="0.3">
      <c r="L257"/>
      <c r="M257"/>
    </row>
    <row r="258" spans="12:13" x14ac:dyDescent="0.3">
      <c r="L258"/>
      <c r="M258"/>
    </row>
    <row r="259" spans="12:13" x14ac:dyDescent="0.3">
      <c r="L259"/>
      <c r="M259"/>
    </row>
    <row r="260" spans="12:13" x14ac:dyDescent="0.3">
      <c r="L260"/>
      <c r="M260"/>
    </row>
    <row r="261" spans="12:13" x14ac:dyDescent="0.3">
      <c r="L261"/>
      <c r="M261"/>
    </row>
    <row r="262" spans="12:13" x14ac:dyDescent="0.3">
      <c r="L262"/>
      <c r="M262"/>
    </row>
    <row r="263" spans="12:13" x14ac:dyDescent="0.3">
      <c r="L263"/>
      <c r="M263"/>
    </row>
    <row r="264" spans="12:13" x14ac:dyDescent="0.3">
      <c r="L264"/>
      <c r="M264"/>
    </row>
    <row r="265" spans="12:13" x14ac:dyDescent="0.3">
      <c r="L265"/>
      <c r="M265"/>
    </row>
    <row r="266" spans="12:13" x14ac:dyDescent="0.3">
      <c r="L266"/>
      <c r="M266"/>
    </row>
    <row r="267" spans="12:13" x14ac:dyDescent="0.3">
      <c r="L267"/>
      <c r="M267"/>
    </row>
    <row r="268" spans="12:13" x14ac:dyDescent="0.3">
      <c r="L268"/>
      <c r="M268"/>
    </row>
    <row r="269" spans="12:13" x14ac:dyDescent="0.3">
      <c r="L269"/>
      <c r="M269"/>
    </row>
    <row r="270" spans="12:13" x14ac:dyDescent="0.3">
      <c r="L270"/>
      <c r="M270"/>
    </row>
    <row r="271" spans="12:13" x14ac:dyDescent="0.3">
      <c r="L271"/>
      <c r="M271"/>
    </row>
    <row r="272" spans="12:13" x14ac:dyDescent="0.3">
      <c r="L272"/>
      <c r="M272"/>
    </row>
    <row r="273" spans="12:13" x14ac:dyDescent="0.3">
      <c r="L273"/>
      <c r="M273"/>
    </row>
    <row r="274" spans="12:13" x14ac:dyDescent="0.3">
      <c r="L274"/>
      <c r="M274"/>
    </row>
    <row r="275" spans="12:13" x14ac:dyDescent="0.3">
      <c r="L275"/>
      <c r="M275"/>
    </row>
    <row r="276" spans="12:13" x14ac:dyDescent="0.3">
      <c r="L276"/>
      <c r="M276"/>
    </row>
    <row r="277" spans="12:13" x14ac:dyDescent="0.3">
      <c r="L277"/>
      <c r="M277"/>
    </row>
    <row r="278" spans="12:13" x14ac:dyDescent="0.3">
      <c r="L278"/>
      <c r="M278"/>
    </row>
    <row r="279" spans="12:13" x14ac:dyDescent="0.3">
      <c r="L279"/>
      <c r="M279"/>
    </row>
    <row r="280" spans="12:13" x14ac:dyDescent="0.3">
      <c r="L280"/>
      <c r="M280"/>
    </row>
    <row r="281" spans="12:13" x14ac:dyDescent="0.3">
      <c r="L281"/>
      <c r="M281"/>
    </row>
    <row r="282" spans="12:13" x14ac:dyDescent="0.3">
      <c r="L282"/>
      <c r="M282"/>
    </row>
    <row r="283" spans="12:13" x14ac:dyDescent="0.3">
      <c r="L283"/>
      <c r="M283"/>
    </row>
    <row r="284" spans="12:13" x14ac:dyDescent="0.3">
      <c r="L284"/>
      <c r="M284"/>
    </row>
    <row r="285" spans="12:13" x14ac:dyDescent="0.3">
      <c r="L285"/>
      <c r="M285"/>
    </row>
    <row r="286" spans="12:13" x14ac:dyDescent="0.3">
      <c r="L286"/>
      <c r="M286"/>
    </row>
    <row r="287" spans="12:13" x14ac:dyDescent="0.3">
      <c r="L287"/>
      <c r="M287"/>
    </row>
    <row r="288" spans="12:13" x14ac:dyDescent="0.3">
      <c r="L288"/>
      <c r="M288"/>
    </row>
    <row r="289" spans="12:13" x14ac:dyDescent="0.3">
      <c r="L289"/>
      <c r="M289"/>
    </row>
    <row r="290" spans="12:13" x14ac:dyDescent="0.3">
      <c r="L290"/>
      <c r="M290"/>
    </row>
    <row r="291" spans="12:13" x14ac:dyDescent="0.3">
      <c r="L291"/>
      <c r="M291"/>
    </row>
    <row r="292" spans="12:13" x14ac:dyDescent="0.3">
      <c r="L292"/>
      <c r="M292"/>
    </row>
    <row r="293" spans="12:13" x14ac:dyDescent="0.3">
      <c r="L293"/>
      <c r="M293"/>
    </row>
    <row r="294" spans="12:13" x14ac:dyDescent="0.3">
      <c r="L294"/>
      <c r="M294"/>
    </row>
    <row r="295" spans="12:13" x14ac:dyDescent="0.3">
      <c r="L295"/>
      <c r="M295"/>
    </row>
    <row r="296" spans="12:13" x14ac:dyDescent="0.3">
      <c r="L296"/>
      <c r="M296"/>
    </row>
    <row r="297" spans="12:13" x14ac:dyDescent="0.3">
      <c r="L297"/>
      <c r="M297"/>
    </row>
    <row r="298" spans="12:13" x14ac:dyDescent="0.3">
      <c r="L298"/>
      <c r="M298"/>
    </row>
    <row r="299" spans="12:13" x14ac:dyDescent="0.3">
      <c r="L299"/>
      <c r="M299"/>
    </row>
    <row r="300" spans="12:13" x14ac:dyDescent="0.3">
      <c r="L300"/>
      <c r="M300"/>
    </row>
    <row r="301" spans="12:13" x14ac:dyDescent="0.3">
      <c r="L301"/>
      <c r="M301"/>
    </row>
    <row r="302" spans="12:13" x14ac:dyDescent="0.3">
      <c r="L302"/>
      <c r="M302"/>
    </row>
    <row r="303" spans="12:13" x14ac:dyDescent="0.3">
      <c r="L303"/>
      <c r="M303"/>
    </row>
    <row r="304" spans="12:13" x14ac:dyDescent="0.3">
      <c r="L304"/>
      <c r="M304"/>
    </row>
    <row r="305" spans="12:13" x14ac:dyDescent="0.3">
      <c r="L305"/>
      <c r="M305"/>
    </row>
    <row r="306" spans="12:13" x14ac:dyDescent="0.3">
      <c r="L306"/>
      <c r="M306"/>
    </row>
    <row r="307" spans="12:13" x14ac:dyDescent="0.3">
      <c r="L307"/>
      <c r="M307"/>
    </row>
    <row r="308" spans="12:13" x14ac:dyDescent="0.3">
      <c r="L308"/>
      <c r="M308"/>
    </row>
    <row r="309" spans="12:13" x14ac:dyDescent="0.3">
      <c r="L309"/>
      <c r="M309"/>
    </row>
    <row r="310" spans="12:13" x14ac:dyDescent="0.3">
      <c r="L310"/>
      <c r="M310"/>
    </row>
    <row r="311" spans="12:13" x14ac:dyDescent="0.3">
      <c r="L311"/>
      <c r="M311"/>
    </row>
    <row r="312" spans="12:13" x14ac:dyDescent="0.3">
      <c r="L312"/>
      <c r="M312"/>
    </row>
    <row r="313" spans="12:13" x14ac:dyDescent="0.3">
      <c r="L313"/>
      <c r="M313"/>
    </row>
    <row r="314" spans="12:13" x14ac:dyDescent="0.3">
      <c r="L314"/>
      <c r="M314"/>
    </row>
    <row r="315" spans="12:13" x14ac:dyDescent="0.3">
      <c r="L315"/>
      <c r="M315"/>
    </row>
    <row r="316" spans="12:13" x14ac:dyDescent="0.3">
      <c r="L316"/>
      <c r="M316"/>
    </row>
    <row r="317" spans="12:13" x14ac:dyDescent="0.3">
      <c r="L317"/>
      <c r="M317"/>
    </row>
    <row r="318" spans="12:13" x14ac:dyDescent="0.3">
      <c r="L318"/>
      <c r="M318"/>
    </row>
    <row r="319" spans="12:13" x14ac:dyDescent="0.3">
      <c r="L319"/>
      <c r="M319"/>
    </row>
    <row r="320" spans="12:13" x14ac:dyDescent="0.3">
      <c r="L320"/>
      <c r="M320"/>
    </row>
    <row r="321" spans="12:13" x14ac:dyDescent="0.3">
      <c r="L321"/>
      <c r="M321"/>
    </row>
    <row r="322" spans="12:13" x14ac:dyDescent="0.3">
      <c r="L322"/>
      <c r="M322"/>
    </row>
    <row r="323" spans="12:13" x14ac:dyDescent="0.3">
      <c r="L323"/>
      <c r="M323"/>
    </row>
    <row r="324" spans="12:13" x14ac:dyDescent="0.3">
      <c r="L324"/>
      <c r="M324"/>
    </row>
    <row r="325" spans="12:13" x14ac:dyDescent="0.3">
      <c r="L325"/>
      <c r="M325"/>
    </row>
    <row r="326" spans="12:13" x14ac:dyDescent="0.3">
      <c r="L326"/>
      <c r="M326"/>
    </row>
    <row r="327" spans="12:13" x14ac:dyDescent="0.3">
      <c r="L327"/>
      <c r="M327"/>
    </row>
    <row r="328" spans="12:13" x14ac:dyDescent="0.3">
      <c r="L328"/>
      <c r="M328"/>
    </row>
    <row r="329" spans="12:13" x14ac:dyDescent="0.3">
      <c r="L329"/>
      <c r="M329"/>
    </row>
    <row r="330" spans="12:13" x14ac:dyDescent="0.3">
      <c r="L330"/>
      <c r="M330"/>
    </row>
    <row r="331" spans="12:13" x14ac:dyDescent="0.3">
      <c r="L331"/>
      <c r="M331"/>
    </row>
    <row r="332" spans="12:13" x14ac:dyDescent="0.3">
      <c r="L332"/>
      <c r="M332"/>
    </row>
    <row r="333" spans="12:13" x14ac:dyDescent="0.3">
      <c r="L333"/>
      <c r="M333"/>
    </row>
    <row r="334" spans="12:13" x14ac:dyDescent="0.3">
      <c r="L334"/>
      <c r="M334"/>
    </row>
    <row r="335" spans="12:13" x14ac:dyDescent="0.3">
      <c r="L335"/>
      <c r="M335"/>
    </row>
    <row r="336" spans="12:13" x14ac:dyDescent="0.3">
      <c r="L336"/>
      <c r="M336"/>
    </row>
    <row r="337" spans="12:13" x14ac:dyDescent="0.3">
      <c r="L337"/>
      <c r="M337"/>
    </row>
    <row r="338" spans="12:13" x14ac:dyDescent="0.3">
      <c r="L338"/>
      <c r="M338"/>
    </row>
    <row r="339" spans="12:13" x14ac:dyDescent="0.3">
      <c r="L339"/>
      <c r="M339"/>
    </row>
    <row r="340" spans="12:13" x14ac:dyDescent="0.3">
      <c r="L340"/>
      <c r="M340"/>
    </row>
    <row r="341" spans="12:13" x14ac:dyDescent="0.3">
      <c r="L341"/>
      <c r="M341"/>
    </row>
    <row r="342" spans="12:13" x14ac:dyDescent="0.3">
      <c r="L342"/>
      <c r="M342"/>
    </row>
    <row r="343" spans="12:13" x14ac:dyDescent="0.3">
      <c r="L343"/>
      <c r="M343"/>
    </row>
    <row r="344" spans="12:13" x14ac:dyDescent="0.3">
      <c r="L344"/>
      <c r="M344"/>
    </row>
    <row r="345" spans="12:13" x14ac:dyDescent="0.3">
      <c r="L345"/>
      <c r="M345"/>
    </row>
    <row r="346" spans="12:13" x14ac:dyDescent="0.3">
      <c r="L346"/>
      <c r="M346"/>
    </row>
    <row r="347" spans="12:13" x14ac:dyDescent="0.3">
      <c r="L347"/>
      <c r="M347"/>
    </row>
    <row r="348" spans="12:13" x14ac:dyDescent="0.3">
      <c r="L348"/>
      <c r="M348"/>
    </row>
    <row r="349" spans="12:13" x14ac:dyDescent="0.3">
      <c r="L349"/>
      <c r="M349"/>
    </row>
    <row r="350" spans="12:13" x14ac:dyDescent="0.3">
      <c r="L350"/>
      <c r="M350"/>
    </row>
    <row r="351" spans="12:13" x14ac:dyDescent="0.3">
      <c r="L351"/>
      <c r="M351"/>
    </row>
    <row r="352" spans="12:13" x14ac:dyDescent="0.3">
      <c r="L352"/>
      <c r="M352"/>
    </row>
    <row r="353" spans="12:13" x14ac:dyDescent="0.3">
      <c r="L353"/>
      <c r="M353"/>
    </row>
    <row r="354" spans="12:13" x14ac:dyDescent="0.3">
      <c r="L354"/>
      <c r="M354"/>
    </row>
    <row r="355" spans="12:13" x14ac:dyDescent="0.3">
      <c r="L355"/>
      <c r="M355"/>
    </row>
    <row r="356" spans="12:13" x14ac:dyDescent="0.3">
      <c r="L356"/>
      <c r="M356"/>
    </row>
    <row r="357" spans="12:13" x14ac:dyDescent="0.3">
      <c r="L357"/>
      <c r="M357"/>
    </row>
    <row r="358" spans="12:13" x14ac:dyDescent="0.3">
      <c r="L358"/>
      <c r="M358"/>
    </row>
    <row r="359" spans="12:13" x14ac:dyDescent="0.3">
      <c r="L359"/>
      <c r="M359"/>
    </row>
    <row r="360" spans="12:13" x14ac:dyDescent="0.3">
      <c r="L360"/>
      <c r="M360"/>
    </row>
    <row r="361" spans="12:13" x14ac:dyDescent="0.3">
      <c r="L361"/>
      <c r="M361"/>
    </row>
    <row r="362" spans="12:13" x14ac:dyDescent="0.3">
      <c r="L362"/>
      <c r="M362"/>
    </row>
    <row r="363" spans="12:13" x14ac:dyDescent="0.3">
      <c r="L363"/>
      <c r="M363"/>
    </row>
    <row r="364" spans="12:13" x14ac:dyDescent="0.3">
      <c r="L364"/>
      <c r="M364"/>
    </row>
    <row r="365" spans="12:13" x14ac:dyDescent="0.3">
      <c r="L365"/>
      <c r="M365"/>
    </row>
    <row r="366" spans="12:13" x14ac:dyDescent="0.3">
      <c r="L366"/>
      <c r="M366"/>
    </row>
    <row r="367" spans="12:13" x14ac:dyDescent="0.3">
      <c r="L367"/>
      <c r="M367"/>
    </row>
    <row r="368" spans="12:13" x14ac:dyDescent="0.3">
      <c r="L368"/>
      <c r="M368"/>
    </row>
    <row r="369" spans="12:13" x14ac:dyDescent="0.3">
      <c r="L369"/>
      <c r="M369"/>
    </row>
    <row r="370" spans="12:13" x14ac:dyDescent="0.3">
      <c r="L370"/>
      <c r="M370"/>
    </row>
    <row r="371" spans="12:13" x14ac:dyDescent="0.3">
      <c r="L371"/>
      <c r="M371"/>
    </row>
    <row r="372" spans="12:13" x14ac:dyDescent="0.3">
      <c r="L372"/>
      <c r="M372"/>
    </row>
    <row r="373" spans="12:13" x14ac:dyDescent="0.3">
      <c r="L373"/>
      <c r="M373"/>
    </row>
    <row r="374" spans="12:13" x14ac:dyDescent="0.3">
      <c r="L374"/>
      <c r="M374"/>
    </row>
    <row r="375" spans="12:13" x14ac:dyDescent="0.3">
      <c r="L375"/>
      <c r="M375"/>
    </row>
    <row r="376" spans="12:13" x14ac:dyDescent="0.3">
      <c r="L376"/>
      <c r="M376"/>
    </row>
    <row r="377" spans="12:13" x14ac:dyDescent="0.3">
      <c r="L377"/>
      <c r="M377"/>
    </row>
    <row r="378" spans="12:13" x14ac:dyDescent="0.3">
      <c r="L378"/>
      <c r="M378"/>
    </row>
    <row r="379" spans="12:13" x14ac:dyDescent="0.3">
      <c r="L379"/>
      <c r="M379"/>
    </row>
    <row r="380" spans="12:13" x14ac:dyDescent="0.3">
      <c r="L380"/>
      <c r="M380"/>
    </row>
    <row r="381" spans="12:13" x14ac:dyDescent="0.3">
      <c r="L381"/>
      <c r="M381"/>
    </row>
    <row r="382" spans="12:13" x14ac:dyDescent="0.3">
      <c r="L382"/>
      <c r="M382"/>
    </row>
    <row r="383" spans="12:13" x14ac:dyDescent="0.3">
      <c r="L383"/>
      <c r="M383"/>
    </row>
    <row r="384" spans="12:13" x14ac:dyDescent="0.3">
      <c r="L384"/>
      <c r="M384"/>
    </row>
    <row r="385" spans="12:13" x14ac:dyDescent="0.3">
      <c r="L385"/>
      <c r="M385"/>
    </row>
    <row r="386" spans="12:13" x14ac:dyDescent="0.3">
      <c r="L386"/>
      <c r="M386"/>
    </row>
    <row r="387" spans="12:13" x14ac:dyDescent="0.3">
      <c r="L387"/>
      <c r="M387"/>
    </row>
    <row r="388" spans="12:13" x14ac:dyDescent="0.3">
      <c r="L388"/>
      <c r="M388"/>
    </row>
    <row r="389" spans="12:13" x14ac:dyDescent="0.3">
      <c r="L389"/>
      <c r="M389"/>
    </row>
    <row r="390" spans="12:13" x14ac:dyDescent="0.3">
      <c r="L390"/>
      <c r="M390"/>
    </row>
    <row r="391" spans="12:13" x14ac:dyDescent="0.3">
      <c r="L391"/>
      <c r="M391"/>
    </row>
    <row r="392" spans="12:13" x14ac:dyDescent="0.3">
      <c r="L392"/>
      <c r="M392"/>
    </row>
    <row r="393" spans="12:13" x14ac:dyDescent="0.3">
      <c r="L393"/>
      <c r="M393"/>
    </row>
    <row r="394" spans="12:13" x14ac:dyDescent="0.3">
      <c r="L394"/>
      <c r="M394"/>
    </row>
    <row r="395" spans="12:13" x14ac:dyDescent="0.3">
      <c r="L395"/>
      <c r="M395"/>
    </row>
    <row r="396" spans="12:13" x14ac:dyDescent="0.3">
      <c r="L396"/>
      <c r="M396"/>
    </row>
    <row r="397" spans="12:13" x14ac:dyDescent="0.3">
      <c r="L397"/>
      <c r="M397"/>
    </row>
    <row r="398" spans="12:13" x14ac:dyDescent="0.3">
      <c r="L398"/>
      <c r="M398"/>
    </row>
    <row r="399" spans="12:13" x14ac:dyDescent="0.3">
      <c r="L399"/>
      <c r="M399"/>
    </row>
    <row r="400" spans="12:13" x14ac:dyDescent="0.3">
      <c r="L400"/>
      <c r="M400"/>
    </row>
    <row r="401" spans="12:13" x14ac:dyDescent="0.3">
      <c r="L401"/>
      <c r="M401"/>
    </row>
    <row r="402" spans="12:13" x14ac:dyDescent="0.3">
      <c r="L402"/>
      <c r="M402"/>
    </row>
    <row r="403" spans="12:13" x14ac:dyDescent="0.3">
      <c r="L403"/>
      <c r="M403"/>
    </row>
    <row r="404" spans="12:13" x14ac:dyDescent="0.3">
      <c r="L404"/>
      <c r="M404"/>
    </row>
    <row r="405" spans="12:13" x14ac:dyDescent="0.3">
      <c r="L405"/>
      <c r="M405"/>
    </row>
    <row r="406" spans="12:13" x14ac:dyDescent="0.3">
      <c r="L406"/>
      <c r="M406"/>
    </row>
    <row r="407" spans="12:13" x14ac:dyDescent="0.3">
      <c r="L407"/>
      <c r="M407"/>
    </row>
    <row r="408" spans="12:13" x14ac:dyDescent="0.3">
      <c r="L408"/>
      <c r="M408"/>
    </row>
    <row r="409" spans="12:13" x14ac:dyDescent="0.3">
      <c r="L409"/>
      <c r="M409"/>
    </row>
    <row r="410" spans="12:13" x14ac:dyDescent="0.3">
      <c r="L410"/>
      <c r="M410"/>
    </row>
    <row r="411" spans="12:13" x14ac:dyDescent="0.3">
      <c r="L411"/>
      <c r="M411"/>
    </row>
    <row r="412" spans="12:13" x14ac:dyDescent="0.3">
      <c r="L412"/>
      <c r="M412"/>
    </row>
    <row r="413" spans="12:13" x14ac:dyDescent="0.3">
      <c r="L413"/>
      <c r="M413"/>
    </row>
    <row r="414" spans="12:13" x14ac:dyDescent="0.3">
      <c r="L414"/>
      <c r="M414"/>
    </row>
    <row r="415" spans="12:13" x14ac:dyDescent="0.3">
      <c r="L415"/>
      <c r="M415"/>
    </row>
    <row r="416" spans="12:13" x14ac:dyDescent="0.3">
      <c r="L416"/>
      <c r="M416"/>
    </row>
    <row r="417" spans="12:13" x14ac:dyDescent="0.3">
      <c r="L417"/>
      <c r="M417"/>
    </row>
    <row r="418" spans="12:13" x14ac:dyDescent="0.3">
      <c r="L418"/>
      <c r="M418"/>
    </row>
    <row r="419" spans="12:13" x14ac:dyDescent="0.3">
      <c r="L419"/>
      <c r="M419"/>
    </row>
    <row r="420" spans="12:13" x14ac:dyDescent="0.3">
      <c r="L420"/>
      <c r="M420"/>
    </row>
    <row r="421" spans="12:13" x14ac:dyDescent="0.3">
      <c r="L421"/>
      <c r="M421"/>
    </row>
    <row r="422" spans="12:13" x14ac:dyDescent="0.3">
      <c r="L422"/>
      <c r="M422"/>
    </row>
    <row r="423" spans="12:13" x14ac:dyDescent="0.3">
      <c r="L423"/>
      <c r="M423"/>
    </row>
    <row r="424" spans="12:13" x14ac:dyDescent="0.3">
      <c r="L424"/>
      <c r="M424"/>
    </row>
    <row r="425" spans="12:13" x14ac:dyDescent="0.3">
      <c r="L425"/>
      <c r="M425"/>
    </row>
    <row r="426" spans="12:13" x14ac:dyDescent="0.3">
      <c r="L426"/>
      <c r="M426"/>
    </row>
    <row r="427" spans="12:13" x14ac:dyDescent="0.3">
      <c r="L427"/>
      <c r="M427"/>
    </row>
    <row r="428" spans="12:13" x14ac:dyDescent="0.3">
      <c r="L428"/>
      <c r="M428"/>
    </row>
    <row r="429" spans="12:13" x14ac:dyDescent="0.3">
      <c r="L429"/>
      <c r="M429"/>
    </row>
    <row r="430" spans="12:13" x14ac:dyDescent="0.3">
      <c r="L430"/>
      <c r="M430"/>
    </row>
    <row r="431" spans="12:13" x14ac:dyDescent="0.3">
      <c r="L431"/>
      <c r="M431"/>
    </row>
    <row r="432" spans="12:13" x14ac:dyDescent="0.3">
      <c r="L432"/>
      <c r="M432"/>
    </row>
    <row r="433" spans="12:13" x14ac:dyDescent="0.3">
      <c r="L433"/>
      <c r="M433"/>
    </row>
    <row r="434" spans="12:13" x14ac:dyDescent="0.3">
      <c r="L434"/>
      <c r="M434"/>
    </row>
    <row r="435" spans="12:13" x14ac:dyDescent="0.3">
      <c r="L435"/>
      <c r="M435"/>
    </row>
    <row r="436" spans="12:13" x14ac:dyDescent="0.3">
      <c r="L436"/>
      <c r="M436"/>
    </row>
    <row r="437" spans="12:13" x14ac:dyDescent="0.3">
      <c r="L437"/>
      <c r="M437"/>
    </row>
    <row r="438" spans="12:13" x14ac:dyDescent="0.3">
      <c r="L438"/>
      <c r="M438"/>
    </row>
    <row r="439" spans="12:13" x14ac:dyDescent="0.3">
      <c r="L439"/>
      <c r="M439"/>
    </row>
    <row r="440" spans="12:13" x14ac:dyDescent="0.3">
      <c r="L440"/>
      <c r="M440"/>
    </row>
    <row r="441" spans="12:13" x14ac:dyDescent="0.3">
      <c r="L441"/>
      <c r="M441"/>
    </row>
    <row r="442" spans="12:13" x14ac:dyDescent="0.3">
      <c r="L442"/>
      <c r="M442"/>
    </row>
    <row r="443" spans="12:13" x14ac:dyDescent="0.3">
      <c r="L443"/>
      <c r="M443"/>
    </row>
    <row r="444" spans="12:13" x14ac:dyDescent="0.3">
      <c r="L444"/>
      <c r="M444"/>
    </row>
    <row r="445" spans="12:13" x14ac:dyDescent="0.3">
      <c r="L445"/>
      <c r="M445"/>
    </row>
    <row r="446" spans="12:13" x14ac:dyDescent="0.3">
      <c r="L446"/>
      <c r="M446"/>
    </row>
    <row r="447" spans="12:13" x14ac:dyDescent="0.3">
      <c r="L447"/>
      <c r="M447"/>
    </row>
    <row r="448" spans="12:13" x14ac:dyDescent="0.3">
      <c r="L448"/>
      <c r="M448"/>
    </row>
    <row r="449" spans="12:13" x14ac:dyDescent="0.3">
      <c r="L449"/>
      <c r="M449"/>
    </row>
    <row r="450" spans="12:13" x14ac:dyDescent="0.3">
      <c r="L450"/>
      <c r="M450"/>
    </row>
    <row r="451" spans="12:13" x14ac:dyDescent="0.3">
      <c r="L451"/>
      <c r="M451"/>
    </row>
    <row r="452" spans="12:13" x14ac:dyDescent="0.3">
      <c r="L452"/>
      <c r="M452"/>
    </row>
    <row r="453" spans="12:13" x14ac:dyDescent="0.3">
      <c r="L453"/>
      <c r="M453"/>
    </row>
    <row r="454" spans="12:13" x14ac:dyDescent="0.3">
      <c r="L454"/>
      <c r="M454"/>
    </row>
    <row r="455" spans="12:13" x14ac:dyDescent="0.3">
      <c r="L455"/>
      <c r="M455"/>
    </row>
    <row r="456" spans="12:13" x14ac:dyDescent="0.3">
      <c r="L456"/>
      <c r="M456"/>
    </row>
    <row r="457" spans="12:13" x14ac:dyDescent="0.3">
      <c r="L457"/>
      <c r="M457"/>
    </row>
  </sheetData>
  <mergeCells count="2">
    <mergeCell ref="L1:L2"/>
    <mergeCell ref="M1:M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이름이 지정된 범위</vt:lpstr>
      </vt:variant>
      <vt:variant>
        <vt:i4>12</vt:i4>
      </vt:variant>
    </vt:vector>
  </HeadingPairs>
  <TitlesOfParts>
    <vt:vector size="25" baseType="lpstr">
      <vt:lpstr>나사정리</vt:lpstr>
      <vt:lpstr>공차방식</vt:lpstr>
      <vt:lpstr>미터보통나사</vt:lpstr>
      <vt:lpstr>미터가는나사</vt:lpstr>
      <vt:lpstr>유니파이보통나사</vt:lpstr>
      <vt:lpstr>유니파이가는나사</vt:lpstr>
      <vt:lpstr>관용평행나사</vt:lpstr>
      <vt:lpstr>ANSI_ASME B1.2</vt:lpstr>
      <vt:lpstr>Data1</vt:lpstr>
      <vt:lpstr>Data2</vt:lpstr>
      <vt:lpstr>Data3</vt:lpstr>
      <vt:lpstr>Data4</vt:lpstr>
      <vt:lpstr>Data5</vt:lpstr>
      <vt:lpstr>관용평행나사!_FilterDatabase</vt:lpstr>
      <vt:lpstr>Data0_1</vt:lpstr>
      <vt:lpstr>Data0_2</vt:lpstr>
      <vt:lpstr>Data0_3</vt:lpstr>
      <vt:lpstr>Data0_4</vt:lpstr>
      <vt:lpstr>Data0_5</vt:lpstr>
      <vt:lpstr>Data0_6</vt:lpstr>
      <vt:lpstr>Data1</vt:lpstr>
      <vt:lpstr>Data2</vt:lpstr>
      <vt:lpstr>Data3</vt:lpstr>
      <vt:lpstr>Data4</vt:lpstr>
      <vt:lpstr>Data5!Data5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 Jey</dc:creator>
  <cp:lastModifiedBy>Jey Jey</cp:lastModifiedBy>
  <dcterms:created xsi:type="dcterms:W3CDTF">2021-02-17T05:56:44Z</dcterms:created>
  <dcterms:modified xsi:type="dcterms:W3CDTF">2021-11-18T05:37:07Z</dcterms:modified>
</cp:coreProperties>
</file>